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7640" windowHeight="10110" activeTab="1"/>
  </bookViews>
  <sheets>
    <sheet name="Диаграмма1" sheetId="9" r:id="rId1"/>
    <sheet name="Реестр" sheetId="5" r:id="rId2"/>
    <sheet name="Лист1" sheetId="8" r:id="rId3"/>
    <sheet name="Для ДК" sheetId="7" r:id="rId4"/>
  </sheets>
  <definedNames>
    <definedName name="_xlnm._FilterDatabase" localSheetId="3" hidden="1">'Для ДК'!$A$7:$BD$1421</definedName>
    <definedName name="_xlnm._FilterDatabase" localSheetId="2" hidden="1">Лист1!$A$6:$BO$635</definedName>
    <definedName name="_xlnm._FilterDatabase" localSheetId="1" hidden="1">Реестр!$A$6:$BW$4852</definedName>
  </definedNames>
  <calcPr calcId="162913" refMode="R1C1"/>
</workbook>
</file>

<file path=xl/calcChain.xml><?xml version="1.0" encoding="utf-8"?>
<calcChain xmlns="http://schemas.openxmlformats.org/spreadsheetml/2006/main">
  <c r="AQ4859" i="5" l="1"/>
  <c r="AM4859" i="5"/>
  <c r="AK4859" i="5"/>
  <c r="AQ997" i="5"/>
  <c r="AP997" i="5"/>
  <c r="AN997" i="5"/>
  <c r="P4859" i="5"/>
  <c r="AK1619" i="5"/>
  <c r="AK707" i="5" l="1"/>
  <c r="AM707" i="5" s="1"/>
  <c r="AN1938" i="5"/>
  <c r="AK1940" i="5"/>
  <c r="AM1940" i="5" s="1"/>
  <c r="AO2002" i="5" l="1"/>
  <c r="AK2005" i="5"/>
  <c r="AM2005" i="5" s="1"/>
  <c r="AK1301" i="5"/>
  <c r="AM1301" i="5" s="1"/>
  <c r="AK2085" i="5"/>
  <c r="AM2085" i="5" s="1"/>
  <c r="AK2796" i="5"/>
  <c r="AM2796" i="5" s="1"/>
  <c r="AK1381" i="5"/>
  <c r="AM1381" i="5" s="1"/>
  <c r="AP4858" i="5"/>
  <c r="AQ4858" i="5" s="1"/>
  <c r="AK4858" i="5"/>
  <c r="AM4858" i="5" s="1"/>
  <c r="AO460" i="5"/>
  <c r="AK467" i="5"/>
  <c r="AK466" i="5"/>
  <c r="AO1256" i="5"/>
  <c r="P4858" i="5"/>
  <c r="AK3269" i="5"/>
  <c r="P3269" i="5"/>
  <c r="AK4273" i="5"/>
  <c r="P4273" i="5"/>
  <c r="AK4393" i="5"/>
  <c r="AM4393" i="5" s="1"/>
  <c r="AK4394" i="5"/>
  <c r="AM4392" i="5"/>
  <c r="AK4392" i="5"/>
  <c r="AK4391" i="5"/>
  <c r="AM4391" i="5" s="1"/>
  <c r="P4390" i="5"/>
  <c r="AQ4857" i="5"/>
  <c r="AK4857" i="5"/>
  <c r="AM4857" i="5" s="1"/>
  <c r="AM466" i="5" l="1"/>
  <c r="AL3120" i="5"/>
  <c r="AK3120" i="5"/>
  <c r="AL3086" i="5"/>
  <c r="AK3086" i="5"/>
  <c r="P3086" i="5"/>
  <c r="AM3086" i="5" l="1"/>
  <c r="AK137" i="5"/>
  <c r="AM137" i="5" s="1"/>
  <c r="AK136" i="5"/>
  <c r="AM136" i="5" s="1"/>
  <c r="AK264" i="5"/>
  <c r="AK207" i="5"/>
  <c r="P4857" i="5" l="1"/>
  <c r="AK3079" i="5" l="1"/>
  <c r="AM3079" i="5" s="1"/>
  <c r="AK1953" i="5"/>
  <c r="AK499" i="5"/>
  <c r="AM499" i="5" s="1"/>
  <c r="AK3356" i="5"/>
  <c r="P3356" i="5"/>
  <c r="AL2795" i="5"/>
  <c r="AK2795" i="5"/>
  <c r="AN2795" i="5" s="1"/>
  <c r="AM2795" i="5" l="1"/>
  <c r="AK175" i="5"/>
  <c r="AK3338" i="5" l="1"/>
  <c r="P3338" i="5"/>
  <c r="AK2107" i="5"/>
  <c r="AK2106" i="5"/>
  <c r="AK1526" i="5"/>
  <c r="AM1526" i="5" s="1"/>
  <c r="AK2385" i="5" l="1"/>
  <c r="AM2385" i="5" s="1"/>
  <c r="AK2364" i="5"/>
  <c r="AM2364" i="5" s="1"/>
  <c r="AK481" i="5"/>
  <c r="AM481" i="5" s="1"/>
  <c r="AO442" i="5"/>
  <c r="AK446" i="5"/>
  <c r="AK1294" i="5"/>
  <c r="AM1294" i="5" s="1"/>
  <c r="AK1293" i="5"/>
  <c r="AM1293" i="5" s="1"/>
  <c r="AK1292" i="5"/>
  <c r="AM1292" i="5" s="1"/>
  <c r="AK3707" i="5" l="1"/>
  <c r="P3707" i="5"/>
  <c r="AL609" i="5"/>
  <c r="AK609" i="5"/>
  <c r="AL608" i="5"/>
  <c r="AK608" i="5"/>
  <c r="AK40" i="5"/>
  <c r="AM40" i="5" s="1"/>
  <c r="AK2143" i="5"/>
  <c r="AM2143" i="5" s="1"/>
  <c r="AN608" i="5" l="1"/>
  <c r="AO608" i="5"/>
  <c r="AM609" i="5"/>
  <c r="AK4115" i="5"/>
  <c r="P4115" i="5"/>
  <c r="AK1718" i="5" l="1"/>
  <c r="AK1714" i="5"/>
  <c r="AM1714" i="5" s="1"/>
  <c r="AK1715" i="5"/>
  <c r="AM1715" i="5" s="1"/>
  <c r="AK1716" i="5"/>
  <c r="AM1716" i="5" s="1"/>
  <c r="AK1717" i="5"/>
  <c r="AK1713" i="5"/>
  <c r="AM1713" i="5" s="1"/>
  <c r="AK1068" i="5"/>
  <c r="AM1068" i="5" s="1"/>
  <c r="AK1069" i="5"/>
  <c r="AM1069" i="5" s="1"/>
  <c r="AK1070" i="5"/>
  <c r="AM1070" i="5" s="1"/>
  <c r="AK1067" i="5"/>
  <c r="AM1067" i="5" s="1"/>
  <c r="AK1047" i="5"/>
  <c r="AM1047" i="5" s="1"/>
  <c r="AK1048" i="5"/>
  <c r="AM1048" i="5" s="1"/>
  <c r="AK1050" i="5"/>
  <c r="AM1050" i="5" s="1"/>
  <c r="AK1049" i="5"/>
  <c r="AM1049" i="5" s="1"/>
  <c r="AK4826" i="5"/>
  <c r="AM4826" i="5" s="1"/>
  <c r="AK4825" i="5"/>
  <c r="AM4825" i="5" s="1"/>
  <c r="AK4824" i="5"/>
  <c r="AM4824" i="5" s="1"/>
  <c r="AK4823" i="5"/>
  <c r="AM4823" i="5" s="1"/>
  <c r="AK4822" i="5"/>
  <c r="AM4822" i="5" s="1"/>
  <c r="AK4821" i="5"/>
  <c r="AM4821" i="5" s="1"/>
  <c r="AK4819" i="5"/>
  <c r="AK2134" i="5"/>
  <c r="AO611" i="5" l="1"/>
  <c r="AK616" i="5"/>
  <c r="AM616" i="5" s="1"/>
  <c r="AK63" i="5"/>
  <c r="AQ4851" i="5" l="1"/>
  <c r="AK4851" i="5"/>
  <c r="AM4851" i="5" s="1"/>
  <c r="P4851" i="5"/>
  <c r="AK812" i="5" l="1"/>
  <c r="AM812" i="5" s="1"/>
  <c r="AK3366" i="5"/>
  <c r="P3366" i="5"/>
  <c r="AO573" i="5"/>
  <c r="AK578" i="5"/>
  <c r="AM578" i="5" s="1"/>
  <c r="P3635" i="5"/>
  <c r="AP4856" i="5"/>
  <c r="AQ4856" i="5" s="1"/>
  <c r="AK4856" i="5"/>
  <c r="AM4856" i="5" s="1"/>
  <c r="P4856" i="5"/>
  <c r="AO4852" i="5" l="1"/>
  <c r="AK4854" i="5"/>
  <c r="AM4854" i="5" s="1"/>
  <c r="AK4853" i="5"/>
  <c r="AM4853" i="5" s="1"/>
  <c r="AK4852" i="5"/>
  <c r="AM4852" i="5" s="1"/>
  <c r="P4852" i="5"/>
  <c r="AQ4855" i="5"/>
  <c r="AK4855" i="5"/>
  <c r="AM4855" i="5" s="1"/>
  <c r="P4855" i="5"/>
  <c r="AN4852" i="5" l="1"/>
  <c r="AP4852" i="5"/>
  <c r="AQ4852" i="5" s="1"/>
  <c r="AK1788" i="5"/>
  <c r="AM1788" i="5" s="1"/>
  <c r="AK1629" i="5"/>
  <c r="AM1629" i="5" s="1"/>
  <c r="P4108" i="5"/>
  <c r="AK2112" i="5"/>
  <c r="AM2112" i="5" s="1"/>
  <c r="AK3242" i="5" l="1"/>
  <c r="P3242" i="5"/>
  <c r="AO625" i="5"/>
  <c r="AK951" i="5" l="1"/>
  <c r="AK3258" i="5"/>
  <c r="AK3314" i="5"/>
  <c r="AO879" i="5"/>
  <c r="AK883" i="5"/>
  <c r="AM883" i="5" s="1"/>
  <c r="AK811" i="5"/>
  <c r="AM811" i="5" s="1"/>
  <c r="AK810" i="5"/>
  <c r="AM810" i="5" s="1"/>
  <c r="AK3227" i="5"/>
  <c r="P3227" i="5"/>
  <c r="AK3235" i="5"/>
  <c r="P3236" i="5"/>
  <c r="P2360" i="5"/>
  <c r="AK571" i="5"/>
  <c r="AN570" i="5" s="1"/>
  <c r="AK3929" i="5"/>
  <c r="AK459" i="5"/>
  <c r="AM459" i="5" s="1"/>
  <c r="AK3579" i="5"/>
  <c r="P3579" i="5"/>
  <c r="AK4285" i="5"/>
  <c r="P4285" i="5"/>
  <c r="AK4025" i="5"/>
  <c r="P4025" i="5"/>
  <c r="AK3951" i="5"/>
  <c r="P3951" i="5"/>
  <c r="AM571" i="5" l="1"/>
  <c r="AK434" i="5"/>
  <c r="AK734" i="5"/>
  <c r="AN731" i="5" s="1"/>
  <c r="AK4609" i="5"/>
  <c r="AO1424" i="5"/>
  <c r="AK1435" i="5"/>
  <c r="AM1435" i="5" s="1"/>
  <c r="AK967" i="5"/>
  <c r="AM734" i="5" l="1"/>
  <c r="AK3305" i="5"/>
  <c r="AK3306" i="5"/>
  <c r="AK3099" i="5"/>
  <c r="AM3099" i="5" s="1"/>
  <c r="AK3875" i="5" l="1"/>
  <c r="AK3874" i="5"/>
  <c r="P3874" i="5"/>
  <c r="AK702" i="5"/>
  <c r="AM702" i="5" s="1"/>
  <c r="AO717" i="5"/>
  <c r="AK730" i="5"/>
  <c r="AM730" i="5" s="1"/>
  <c r="AK1957" i="5"/>
  <c r="AM1957" i="5" s="1"/>
  <c r="AO1945" i="5"/>
  <c r="AK1956" i="5"/>
  <c r="AM1956" i="5" s="1"/>
  <c r="AK1262" i="5"/>
  <c r="AO1749" i="5"/>
  <c r="AK1759" i="5"/>
  <c r="AM1759" i="5" s="1"/>
  <c r="AO1470" i="5"/>
  <c r="AK1473" i="5"/>
  <c r="AM1473" i="5" s="1"/>
  <c r="AM1262" i="5" l="1"/>
  <c r="AN3874" i="5"/>
  <c r="P7" i="5"/>
  <c r="AK1888" i="5"/>
  <c r="AK3309" i="5"/>
  <c r="P3309" i="5"/>
  <c r="AO253" i="5"/>
  <c r="AK263" i="5"/>
  <c r="AK2167" i="5"/>
  <c r="AM2167" i="5" s="1"/>
  <c r="AO2114" i="5" l="1"/>
  <c r="AK2121" i="5"/>
  <c r="AK2120" i="5"/>
  <c r="AK3574" i="5" l="1"/>
  <c r="P3574" i="5"/>
  <c r="AK4351" i="5" l="1"/>
  <c r="P4351" i="5"/>
  <c r="AK1511" i="5" l="1"/>
  <c r="AO1989" i="5"/>
  <c r="AK1991" i="5"/>
  <c r="AN1989" i="5" s="1"/>
  <c r="AM1991" i="5" l="1"/>
  <c r="AK3328" i="5"/>
  <c r="P3328" i="5"/>
  <c r="AK266" i="5"/>
  <c r="AK4260" i="5" l="1"/>
  <c r="P4260" i="5"/>
  <c r="AO1360" i="5" l="1"/>
  <c r="AK1379" i="5"/>
  <c r="AM1379" i="5" s="1"/>
  <c r="AK801" i="5"/>
  <c r="AO156" i="5"/>
  <c r="AK162" i="5"/>
  <c r="AO1932" i="5"/>
  <c r="AK1935" i="5"/>
  <c r="AM1935" i="5" s="1"/>
  <c r="AK809" i="5"/>
  <c r="AM809" i="5" s="1"/>
  <c r="AK106" i="5" l="1"/>
  <c r="AM106" i="5" s="1"/>
  <c r="AQ4850" i="5" l="1"/>
  <c r="AK4850" i="5"/>
  <c r="AM4850" i="5" s="1"/>
  <c r="P4850" i="5"/>
  <c r="AK3963" i="5" l="1"/>
  <c r="P3963" i="5"/>
  <c r="AQ4849" i="5" l="1"/>
  <c r="AK4849" i="5"/>
  <c r="AM4849" i="5" s="1"/>
  <c r="P4849" i="5"/>
  <c r="AK1660" i="5" l="1"/>
  <c r="AK919" i="5" l="1"/>
  <c r="AM919" i="5" s="1"/>
  <c r="AO1240" i="5" l="1"/>
  <c r="AK1248" i="5"/>
  <c r="AN1240" i="5" s="1"/>
  <c r="AK1228" i="5"/>
  <c r="AN438" i="5" l="1"/>
  <c r="AK1365" i="5" l="1"/>
  <c r="AK3982" i="5" l="1"/>
  <c r="P3982" i="5"/>
  <c r="AK1380" i="5"/>
  <c r="AM1380" i="5" s="1"/>
  <c r="AK3670" i="5"/>
  <c r="P3670" i="5"/>
  <c r="AK3758" i="5"/>
  <c r="P3758" i="5"/>
  <c r="AK3616" i="5"/>
  <c r="P3616" i="5"/>
  <c r="AK3440" i="5" l="1"/>
  <c r="AK3818" i="5"/>
  <c r="P3818" i="5"/>
  <c r="AO1777" i="5"/>
  <c r="AK1787" i="5"/>
  <c r="AK2522" i="5"/>
  <c r="AK2474" i="5"/>
  <c r="AO654" i="5"/>
  <c r="AK661" i="5"/>
  <c r="AK4426" i="5"/>
  <c r="P4426" i="5"/>
  <c r="AK1758" i="5"/>
  <c r="AK4616" i="5"/>
  <c r="P4616" i="5"/>
  <c r="AK3927" i="5"/>
  <c r="P3927" i="5"/>
  <c r="AM1787" i="5" l="1"/>
  <c r="AK3067" i="5"/>
  <c r="AM3067" i="5" s="1"/>
  <c r="AK3085" i="5"/>
  <c r="AM3085" i="5" s="1"/>
  <c r="AK3084" i="5"/>
  <c r="AM3084" i="5" s="1"/>
  <c r="AO1882" i="5"/>
  <c r="AM1888" i="5"/>
  <c r="AK3990" i="5"/>
  <c r="AM3990" i="5" s="1"/>
  <c r="AM3875" i="5"/>
  <c r="AK935" i="5" l="1"/>
  <c r="AM935" i="5" s="1"/>
  <c r="AO347" i="5" l="1"/>
  <c r="AK354" i="5"/>
  <c r="AM354" i="5" s="1"/>
  <c r="AK187" i="5"/>
  <c r="AK262" i="5"/>
  <c r="AM262" i="5" s="1"/>
  <c r="AK2204" i="5"/>
  <c r="AM2204" i="5" s="1"/>
  <c r="AK1628" i="5"/>
  <c r="AM1628" i="5" s="1"/>
  <c r="AK3123" i="5" l="1"/>
  <c r="AM3123" i="5" s="1"/>
  <c r="AK1343" i="5"/>
  <c r="AM1343" i="5" s="1"/>
  <c r="AK3572" i="5"/>
  <c r="AM3572" i="5" s="1"/>
  <c r="AK3950" i="5"/>
  <c r="AM3950" i="5" s="1"/>
  <c r="AK3773" i="5" l="1"/>
  <c r="AM3773" i="5" s="1"/>
  <c r="P841" i="5" l="1"/>
  <c r="P770" i="5"/>
  <c r="P777" i="5"/>
  <c r="P803" i="5"/>
  <c r="P822" i="5"/>
  <c r="P2672" i="5"/>
  <c r="P2759" i="5"/>
  <c r="P2333" i="5"/>
  <c r="AK3680" i="5" l="1"/>
  <c r="P3680" i="5"/>
  <c r="AO1126" i="5" l="1"/>
  <c r="AK1133" i="5"/>
  <c r="AM1133" i="5" s="1"/>
  <c r="AK4060" i="5" l="1"/>
  <c r="P4060" i="5"/>
  <c r="AK3566" i="5"/>
  <c r="AM3566" i="5" s="1"/>
  <c r="AK3565" i="5"/>
  <c r="P3563" i="5"/>
  <c r="AN3565" i="5" l="1"/>
  <c r="AK2959" i="5"/>
  <c r="AM2959" i="5" s="1"/>
  <c r="AK4848" i="5"/>
  <c r="AN4848" i="5" s="1"/>
  <c r="AP4848" i="5" s="1"/>
  <c r="AQ4848" i="5" s="1"/>
  <c r="P4848" i="5"/>
  <c r="AK3839" i="5"/>
  <c r="P3839" i="5"/>
  <c r="AK2776" i="5"/>
  <c r="AM2776" i="5" s="1"/>
  <c r="AM4848" i="5" l="1"/>
  <c r="P3851" i="5" l="1"/>
  <c r="AO1450" i="5" l="1"/>
  <c r="AK1458" i="5"/>
  <c r="AM1458" i="5" s="1"/>
  <c r="AQ4847" i="5"/>
  <c r="AK4847" i="5"/>
  <c r="AM4847" i="5" s="1"/>
  <c r="P4847" i="5"/>
  <c r="AK1503" i="5"/>
  <c r="AK4560" i="5"/>
  <c r="P4560" i="5"/>
  <c r="AK3732" i="5"/>
  <c r="AK3733" i="5"/>
  <c r="AM3733" i="5" s="1"/>
  <c r="AN3732" i="5" l="1"/>
  <c r="AK1899" i="5"/>
  <c r="AM1899" i="5" s="1"/>
  <c r="AL3445" i="5"/>
  <c r="AK3445" i="5"/>
  <c r="P3445" i="5"/>
  <c r="AL2444" i="5"/>
  <c r="AK2444" i="5"/>
  <c r="P2444" i="5"/>
  <c r="AM3445" i="5" l="1"/>
  <c r="AM2444" i="5"/>
  <c r="AK3989" i="5"/>
  <c r="AN3989" i="5" s="1"/>
  <c r="AK1955" i="5"/>
  <c r="AM1955" i="5" s="1"/>
  <c r="AK1576" i="5"/>
  <c r="AM1576" i="5" s="1"/>
  <c r="AK840" i="5"/>
  <c r="AO376" i="5"/>
  <c r="AK380" i="5"/>
  <c r="AL1046" i="5"/>
  <c r="AO1046" i="5" s="1"/>
  <c r="AK1046" i="5"/>
  <c r="AN1046" i="5" s="1"/>
  <c r="AL1066" i="5"/>
  <c r="AO1066" i="5" s="1"/>
  <c r="AK1066" i="5"/>
  <c r="AN1066" i="5" s="1"/>
  <c r="AL1712" i="5"/>
  <c r="AO1712" i="5" s="1"/>
  <c r="AK1712" i="5"/>
  <c r="AN1712" i="5" s="1"/>
  <c r="AL1079" i="5"/>
  <c r="AK1079" i="5"/>
  <c r="AL1190" i="5"/>
  <c r="AK1190" i="5"/>
  <c r="AL4827" i="5"/>
  <c r="AM4827" i="5" s="1"/>
  <c r="AN4828" i="5"/>
  <c r="AL4818" i="5"/>
  <c r="AO4818" i="5" s="1"/>
  <c r="AK1229" i="5"/>
  <c r="AM1229" i="5" s="1"/>
  <c r="AO4841" i="5"/>
  <c r="AK4841" i="5"/>
  <c r="AM4841" i="5" s="1"/>
  <c r="AP4841" i="5" s="1"/>
  <c r="AQ4841" i="5" s="1"/>
  <c r="AK4842" i="5"/>
  <c r="P4841" i="5"/>
  <c r="AK2644" i="5"/>
  <c r="AM1046" i="5" l="1"/>
  <c r="AP1046" i="5" s="1"/>
  <c r="AQ1046" i="5" s="1"/>
  <c r="AM1066" i="5"/>
  <c r="AP1066" i="5" s="1"/>
  <c r="AQ1066" i="5" s="1"/>
  <c r="AM1712" i="5"/>
  <c r="AN4841" i="5"/>
  <c r="AO2815" i="5"/>
  <c r="AK2816" i="5"/>
  <c r="AK2817" i="5"/>
  <c r="AK2818" i="5"/>
  <c r="AK2815" i="5"/>
  <c r="AO4843" i="5"/>
  <c r="P4843" i="5"/>
  <c r="AK4845" i="5"/>
  <c r="AM4845" i="5" s="1"/>
  <c r="AK4846" i="5"/>
  <c r="AM4846" i="5" s="1"/>
  <c r="AK4844" i="5"/>
  <c r="AM4844" i="5" s="1"/>
  <c r="AK4843" i="5"/>
  <c r="AK2827" i="5"/>
  <c r="AL2827" i="5"/>
  <c r="AK2836" i="5"/>
  <c r="AM2836" i="5" s="1"/>
  <c r="AK2828" i="5"/>
  <c r="AM2828" i="5" s="1"/>
  <c r="AK2837" i="5"/>
  <c r="AM2837" i="5" s="1"/>
  <c r="AK2835" i="5"/>
  <c r="AM2835" i="5" s="1"/>
  <c r="AK2825" i="5"/>
  <c r="AM2825" i="5" s="1"/>
  <c r="AK2824" i="5"/>
  <c r="AK2869" i="5"/>
  <c r="AM2869" i="5" s="1"/>
  <c r="AK2868" i="5"/>
  <c r="AM2868" i="5" s="1"/>
  <c r="AK2867" i="5"/>
  <c r="AK2004" i="5"/>
  <c r="AM2004" i="5" s="1"/>
  <c r="AM4843" i="5" l="1"/>
  <c r="AP4843" i="5" s="1"/>
  <c r="AQ4843" i="5" s="1"/>
  <c r="AN4843" i="5"/>
  <c r="AM2827" i="5"/>
  <c r="AM2867" i="5"/>
  <c r="AM2824" i="5"/>
  <c r="AK2633" i="5"/>
  <c r="AM2633" i="5" s="1"/>
  <c r="AK990" i="5"/>
  <c r="AM990" i="5" s="1"/>
  <c r="AK991" i="5"/>
  <c r="AM991" i="5" s="1"/>
  <c r="AK989" i="5"/>
  <c r="AM989" i="5" s="1"/>
  <c r="AK988" i="5"/>
  <c r="AM988" i="5" s="1"/>
  <c r="AK985" i="5"/>
  <c r="AK986" i="5"/>
  <c r="AM986" i="5" s="1"/>
  <c r="AK987" i="5"/>
  <c r="AK984" i="5"/>
  <c r="AM984" i="5" s="1"/>
  <c r="AM987" i="5" l="1"/>
  <c r="AM985" i="5"/>
  <c r="AK105" i="5"/>
  <c r="AM105" i="5" s="1"/>
  <c r="AK3556" i="5"/>
  <c r="P3556" i="5"/>
  <c r="AK617" i="5"/>
  <c r="AM617" i="5" s="1"/>
  <c r="AK353" i="5"/>
  <c r="AM353" i="5" s="1"/>
  <c r="AO1135" i="5"/>
  <c r="AN1901" i="5"/>
  <c r="AK1907" i="5"/>
  <c r="AM1907" i="5" s="1"/>
  <c r="AK1898" i="5"/>
  <c r="AK2003" i="5"/>
  <c r="AM1898" i="5" l="1"/>
  <c r="AK4233" i="5"/>
  <c r="P4233" i="5"/>
  <c r="AK3485" i="5" l="1"/>
  <c r="P3485" i="5"/>
  <c r="AK2624" i="5" l="1"/>
  <c r="AO864" i="5"/>
  <c r="AK876" i="5"/>
  <c r="AM876" i="5" s="1"/>
  <c r="AK1335" i="5"/>
  <c r="AM1335" i="5" s="1"/>
  <c r="AQ4840" i="5"/>
  <c r="AK4840" i="5"/>
  <c r="AM4840" i="5" s="1"/>
  <c r="P4840" i="5"/>
  <c r="AK3697" i="5" l="1"/>
  <c r="P3697" i="5"/>
  <c r="AK2625" i="5"/>
  <c r="AL1021" i="5"/>
  <c r="AL1022" i="5"/>
  <c r="AL1020" i="5"/>
  <c r="AK1021" i="5"/>
  <c r="AK1022" i="5"/>
  <c r="AK1020" i="5"/>
  <c r="AK3322" i="5"/>
  <c r="P3322" i="5"/>
  <c r="P3321" i="5"/>
  <c r="AK3248" i="5"/>
  <c r="P3248" i="5"/>
  <c r="AK3238" i="5"/>
  <c r="P3238" i="5"/>
  <c r="AK3814" i="5"/>
  <c r="P3814" i="5"/>
  <c r="AO687" i="5"/>
  <c r="AK699" i="5"/>
  <c r="AM699" i="5" s="1"/>
  <c r="AL851" i="5"/>
  <c r="AL852" i="5"/>
  <c r="AL853" i="5"/>
  <c r="AL850" i="5"/>
  <c r="AK851" i="5"/>
  <c r="AK852" i="5"/>
  <c r="AK853" i="5"/>
  <c r="AK850" i="5"/>
  <c r="AM851" i="5" l="1"/>
  <c r="AM850" i="5"/>
  <c r="AO841" i="5"/>
  <c r="AM852" i="5"/>
  <c r="AM853" i="5"/>
  <c r="AM1021" i="5"/>
  <c r="AM1020" i="5"/>
  <c r="AM1022" i="5"/>
  <c r="AK2814" i="5"/>
  <c r="AM2814" i="5" s="1"/>
  <c r="P3686" i="5" l="1"/>
  <c r="P4359" i="5"/>
  <c r="AK4359" i="5"/>
  <c r="AK4360" i="5"/>
  <c r="AM4360" i="5" s="1"/>
  <c r="AN4359" i="5" l="1"/>
  <c r="AK2111" i="5"/>
  <c r="AK1223" i="5"/>
  <c r="AM1223" i="5" s="1"/>
  <c r="AK1222" i="5"/>
  <c r="AM1222" i="5" s="1"/>
  <c r="AK1150" i="5"/>
  <c r="AM1150" i="5" s="1"/>
  <c r="AK920" i="5"/>
  <c r="AM912" i="5"/>
  <c r="AM913" i="5"/>
  <c r="AM914" i="5"/>
  <c r="AM915" i="5"/>
  <c r="AM911" i="5"/>
  <c r="AL916" i="5"/>
  <c r="AK916" i="5"/>
  <c r="AM916" i="5" l="1"/>
  <c r="AK2685" i="5"/>
  <c r="AM2685" i="5" s="1"/>
  <c r="AK3987" i="5"/>
  <c r="P3987" i="5"/>
  <c r="AK3979" i="5"/>
  <c r="P3979" i="5"/>
  <c r="AP4839" i="5"/>
  <c r="AQ4839" i="5" s="1"/>
  <c r="AK4839" i="5"/>
  <c r="AM4839" i="5" s="1"/>
  <c r="P4839" i="5"/>
  <c r="AK2958" i="5"/>
  <c r="AM2958" i="5" s="1"/>
  <c r="AK1727" i="5"/>
  <c r="AN1725" i="5" s="1"/>
  <c r="AM1727" i="5" l="1"/>
  <c r="AK3561" i="5"/>
  <c r="P3561" i="5"/>
  <c r="AK3003" i="5" l="1"/>
  <c r="AM3003" i="5" s="1"/>
  <c r="AK2336" i="5"/>
  <c r="AM2336" i="5" s="1"/>
  <c r="AK2572" i="5"/>
  <c r="AM2572" i="5" s="1"/>
  <c r="AK2838" i="5" l="1"/>
  <c r="AM2838" i="5" s="1"/>
  <c r="AK1094" i="5"/>
  <c r="AM1094" i="5" s="1"/>
  <c r="AK2875" i="5"/>
  <c r="AM2875" i="5" s="1"/>
  <c r="AK1880" i="5"/>
  <c r="AM1880" i="5" s="1"/>
  <c r="AK2983" i="5"/>
  <c r="AM2983" i="5" s="1"/>
  <c r="AK3002" i="5"/>
  <c r="AM3002" i="5" s="1"/>
  <c r="AK3004" i="5"/>
  <c r="AM3004" i="5" s="1"/>
  <c r="AK3005" i="5"/>
  <c r="AM3005" i="5" s="1"/>
  <c r="AK3001" i="5"/>
  <c r="AM3001" i="5" s="1"/>
  <c r="AK3000" i="5"/>
  <c r="AM3000" i="5" s="1"/>
  <c r="AL2999" i="5"/>
  <c r="AK2999" i="5"/>
  <c r="AL2998" i="5"/>
  <c r="AK2998" i="5"/>
  <c r="AK3147" i="5"/>
  <c r="AM3147" i="5" s="1"/>
  <c r="AK3146" i="5"/>
  <c r="AM3146" i="5" s="1"/>
  <c r="AK3106" i="5"/>
  <c r="AM3106" i="5" s="1"/>
  <c r="AK3098" i="5"/>
  <c r="AM3098" i="5" s="1"/>
  <c r="AK3097" i="5"/>
  <c r="AM3097" i="5" s="1"/>
  <c r="AK3149" i="5"/>
  <c r="AM3149" i="5" s="1"/>
  <c r="AM2999" i="5" l="1"/>
  <c r="AM2998" i="5"/>
  <c r="AK2293" i="5"/>
  <c r="AK2162" i="5"/>
  <c r="AM2162" i="5" s="1"/>
  <c r="AK2292" i="5"/>
  <c r="AM2292" i="5" s="1"/>
  <c r="AK2315" i="5"/>
  <c r="AM2315" i="5" s="1"/>
  <c r="AK2571" i="5"/>
  <c r="AM2571" i="5" s="1"/>
  <c r="AK2570" i="5"/>
  <c r="AM2570" i="5" s="1"/>
  <c r="AK2595" i="5"/>
  <c r="AM2595" i="5" s="1"/>
  <c r="AK2335" i="5"/>
  <c r="AM2335" i="5" s="1"/>
  <c r="AK2358" i="5"/>
  <c r="AM2358" i="5" s="1"/>
  <c r="AK2342" i="5"/>
  <c r="AM2342" i="5" s="1"/>
  <c r="AK482" i="5"/>
  <c r="AM482" i="5" s="1"/>
  <c r="AM2293" i="5" l="1"/>
  <c r="AK458" i="5"/>
  <c r="AM458" i="5" s="1"/>
  <c r="AK457" i="5"/>
  <c r="AM457" i="5" s="1"/>
  <c r="AK2334" i="5"/>
  <c r="AM2334" i="5" s="1"/>
  <c r="AK2332" i="5"/>
  <c r="AK3116" i="5"/>
  <c r="AM3116" i="5" s="1"/>
  <c r="AK2104" i="5"/>
  <c r="AM2104" i="5" s="1"/>
  <c r="AM2332" i="5" l="1"/>
  <c r="AK2507" i="5"/>
  <c r="AM2507" i="5" s="1"/>
  <c r="AK3126" i="5"/>
  <c r="AM3126" i="5" s="1"/>
  <c r="AK3073" i="5"/>
  <c r="AM3073" i="5" s="1"/>
  <c r="AK1912" i="5"/>
  <c r="AM1912" i="5" s="1"/>
  <c r="AK1911" i="5"/>
  <c r="AK1887" i="5"/>
  <c r="AM1887" i="5" s="1"/>
  <c r="AK2320" i="5"/>
  <c r="AM2320" i="5" s="1"/>
  <c r="AK1448" i="5"/>
  <c r="AN1447" i="5" s="1"/>
  <c r="AK4162" i="5"/>
  <c r="P4162" i="5"/>
  <c r="AK4460" i="5"/>
  <c r="AK172" i="5"/>
  <c r="AM172" i="5" s="1"/>
  <c r="AK171" i="5"/>
  <c r="AL171" i="5"/>
  <c r="AN1908" i="5" l="1"/>
  <c r="AM1911" i="5"/>
  <c r="AM1448" i="5"/>
  <c r="AM171" i="5"/>
  <c r="AK3973" i="5"/>
  <c r="P3973" i="5"/>
  <c r="AK456" i="5"/>
  <c r="AN454" i="5" s="1"/>
  <c r="AK4074" i="5"/>
  <c r="AK2997" i="5"/>
  <c r="AM2997" i="5" s="1"/>
  <c r="AK4524" i="5"/>
  <c r="P4524" i="5"/>
  <c r="AK4589" i="5"/>
  <c r="P4589" i="5"/>
  <c r="AK3759" i="5"/>
  <c r="P3759" i="5"/>
  <c r="AM456" i="5" l="1"/>
  <c r="AK1149" i="5"/>
  <c r="AM1149" i="5" s="1"/>
  <c r="AK1342" i="5"/>
  <c r="AK839" i="5"/>
  <c r="AK583" i="5"/>
  <c r="AN580" i="5" s="1"/>
  <c r="AK3319" i="5"/>
  <c r="P3319" i="5"/>
  <c r="AK2684" i="5"/>
  <c r="AM2684" i="5" s="1"/>
  <c r="AM583" i="5" l="1"/>
  <c r="AQ4838" i="5"/>
  <c r="AK4838" i="5"/>
  <c r="AM4838" i="5" s="1"/>
  <c r="P4838" i="5"/>
  <c r="P1079" i="5"/>
  <c r="P1066" i="5"/>
  <c r="P1046" i="5"/>
  <c r="P1712" i="5"/>
  <c r="P1190" i="5"/>
  <c r="AP4837" i="5"/>
  <c r="AQ4837" i="5" s="1"/>
  <c r="AK4837" i="5"/>
  <c r="AM4837" i="5" s="1"/>
  <c r="P4837" i="5"/>
  <c r="AK4345" i="5"/>
  <c r="P4345" i="5"/>
  <c r="AK3872" i="5"/>
  <c r="P3872" i="5"/>
  <c r="AK3912" i="5"/>
  <c r="P3912" i="5"/>
  <c r="AK4469" i="5"/>
  <c r="P4469" i="5"/>
  <c r="AK3978" i="5" l="1"/>
  <c r="P3978" i="5"/>
  <c r="AK1538" i="5" l="1"/>
  <c r="AM1538" i="5" s="1"/>
  <c r="AO776" i="5"/>
  <c r="AQ4836" i="5" l="1"/>
  <c r="AK4836" i="5"/>
  <c r="AM4836" i="5" s="1"/>
  <c r="P4836" i="5"/>
  <c r="AK2683" i="5" l="1"/>
  <c r="AM2683" i="5" s="1"/>
  <c r="P4460" i="5" l="1"/>
  <c r="AK4835" i="5"/>
  <c r="AM4835" i="5" s="1"/>
  <c r="P4835" i="5"/>
  <c r="AK3706" i="5" l="1"/>
  <c r="P3706" i="5"/>
  <c r="AK956" i="5" l="1"/>
  <c r="AM956" i="5" s="1"/>
  <c r="AK491" i="5"/>
  <c r="AN486" i="5" s="1"/>
  <c r="AK3958" i="5"/>
  <c r="P3958" i="5"/>
  <c r="AK741" i="5"/>
  <c r="AM741" i="5" s="1"/>
  <c r="AK468" i="5"/>
  <c r="AK884" i="5"/>
  <c r="AM884" i="5" s="1"/>
  <c r="AM468" i="5" l="1"/>
  <c r="AN460" i="5"/>
  <c r="P3535" i="5"/>
  <c r="AK283" i="5"/>
  <c r="AM283" i="5" s="1"/>
  <c r="AK4409" i="5"/>
  <c r="P4409" i="5"/>
  <c r="AK95" i="5" l="1"/>
  <c r="AM95" i="5" s="1"/>
  <c r="P3735" i="5" l="1"/>
  <c r="AK4048" i="5"/>
  <c r="AM4048" i="5" s="1"/>
  <c r="AK4047" i="5"/>
  <c r="P4047" i="5"/>
  <c r="AQ4834" i="5"/>
  <c r="AK4834" i="5"/>
  <c r="AN4834" i="5" s="1"/>
  <c r="AP4835" i="5" s="1"/>
  <c r="AQ4835" i="5" s="1"/>
  <c r="P4834" i="5"/>
  <c r="P4159" i="5"/>
  <c r="AN4047" i="5" l="1"/>
  <c r="AM4834" i="5"/>
  <c r="P3757" i="5"/>
  <c r="P3583" i="5"/>
  <c r="P3972" i="5"/>
  <c r="P3975" i="5" l="1"/>
  <c r="P3739" i="5"/>
  <c r="P4312" i="5" l="1"/>
  <c r="AK3798" i="5"/>
  <c r="P3798" i="5"/>
  <c r="AP4833" i="5" l="1"/>
  <c r="AQ4833" i="5" s="1"/>
  <c r="AK4833" i="5"/>
  <c r="AM4833" i="5" s="1"/>
  <c r="P4833" i="5"/>
  <c r="P3756" i="5"/>
  <c r="P3824" i="5"/>
  <c r="AK1999" i="5"/>
  <c r="AM1999" i="5" s="1"/>
  <c r="AK1763" i="5"/>
  <c r="AM1763" i="5" s="1"/>
  <c r="AK1652" i="5"/>
  <c r="AM1652" i="5" s="1"/>
  <c r="AK1608" i="5"/>
  <c r="AM1608" i="5" s="1"/>
  <c r="AK1595" i="5"/>
  <c r="AM1595" i="5" s="1"/>
  <c r="AK1593" i="5"/>
  <c r="AM1593" i="5" s="1"/>
  <c r="AK1507" i="5"/>
  <c r="AM1507" i="5" s="1"/>
  <c r="AK1421" i="5"/>
  <c r="AM1421" i="5" s="1"/>
  <c r="AK1173" i="5"/>
  <c r="AM1173" i="5" s="1"/>
  <c r="AK1172" i="5"/>
  <c r="AM1172" i="5" s="1"/>
  <c r="AK1159" i="5"/>
  <c r="AM1159" i="5" s="1"/>
  <c r="AK612" i="5"/>
  <c r="AK448" i="5"/>
  <c r="AM448" i="5" s="1"/>
  <c r="AK351" i="5"/>
  <c r="AK249" i="5"/>
  <c r="AM249" i="5" s="1"/>
  <c r="AL3457" i="5"/>
  <c r="AL3458" i="5"/>
  <c r="AL3459" i="5"/>
  <c r="AL3460" i="5"/>
  <c r="AL3461" i="5"/>
  <c r="AK3457" i="5"/>
  <c r="AK3458" i="5"/>
  <c r="AK3459" i="5"/>
  <c r="AK3460" i="5"/>
  <c r="AL3456" i="5"/>
  <c r="AK3456" i="5"/>
  <c r="AL3453" i="5"/>
  <c r="AL3454" i="5"/>
  <c r="AK3453" i="5"/>
  <c r="AK3454" i="5"/>
  <c r="AL3452" i="5"/>
  <c r="AL3451" i="5"/>
  <c r="AL3450" i="5"/>
  <c r="AL3449" i="5"/>
  <c r="AL3448" i="5"/>
  <c r="AK3452" i="5"/>
  <c r="AK3451" i="5"/>
  <c r="AK3450" i="5"/>
  <c r="AK3449" i="5"/>
  <c r="AK3448" i="5"/>
  <c r="AL3446" i="5"/>
  <c r="AK3446" i="5"/>
  <c r="AQ3441" i="5"/>
  <c r="AL3441" i="5"/>
  <c r="AK3441" i="5"/>
  <c r="AL3439" i="5"/>
  <c r="AK3439" i="5"/>
  <c r="AM612" i="5" l="1"/>
  <c r="AM351" i="5"/>
  <c r="AM3440" i="5"/>
  <c r="AM3439" i="5"/>
  <c r="AM3441" i="5"/>
  <c r="AK4828" i="5"/>
  <c r="AL4828" i="5"/>
  <c r="AK4820" i="5"/>
  <c r="AN4818" i="5" s="1"/>
  <c r="AK1484" i="5"/>
  <c r="AM1484" i="5" s="1"/>
  <c r="AK1279" i="5"/>
  <c r="AM1279" i="5" s="1"/>
  <c r="AK1051" i="5"/>
  <c r="AK929" i="5"/>
  <c r="AM929" i="5" s="1"/>
  <c r="AK928" i="5"/>
  <c r="AM928" i="5" s="1"/>
  <c r="AK1414" i="5"/>
  <c r="AM1414" i="5" s="1"/>
  <c r="AK1310" i="5"/>
  <c r="AM1310" i="5" s="1"/>
  <c r="AK1354" i="5"/>
  <c r="AM1354" i="5" s="1"/>
  <c r="AK1147" i="5"/>
  <c r="AM1147" i="5" s="1"/>
  <c r="AK925" i="5"/>
  <c r="AM925" i="5" s="1"/>
  <c r="AK2935" i="5"/>
  <c r="AM2935" i="5" s="1"/>
  <c r="AK2902" i="5"/>
  <c r="AM2902" i="5" s="1"/>
  <c r="AK1744" i="5"/>
  <c r="AM1744" i="5" s="1"/>
  <c r="AK1347" i="5"/>
  <c r="AM1347" i="5" s="1"/>
  <c r="AK971" i="5"/>
  <c r="AM971" i="5" s="1"/>
  <c r="AK316" i="5"/>
  <c r="AM316" i="5" s="1"/>
  <c r="AK1469" i="5"/>
  <c r="AK1266" i="5"/>
  <c r="AM1266" i="5" s="1"/>
  <c r="AK1790" i="5"/>
  <c r="AM1790" i="5" s="1"/>
  <c r="AK1146" i="5"/>
  <c r="AK940" i="5"/>
  <c r="AM940" i="5" s="1"/>
  <c r="AK1446" i="5"/>
  <c r="AM1446" i="5" s="1"/>
  <c r="AK1268" i="5"/>
  <c r="AM1268" i="5" s="1"/>
  <c r="AK1083" i="5"/>
  <c r="AM1083" i="5" s="1"/>
  <c r="AK4594" i="5"/>
  <c r="AM4594" i="5" s="1"/>
  <c r="AK4510" i="5"/>
  <c r="AM4510" i="5" s="1"/>
  <c r="AK4189" i="5"/>
  <c r="AM4189" i="5" s="1"/>
  <c r="AK4188" i="5"/>
  <c r="AM4188" i="5" s="1"/>
  <c r="AK3137" i="5"/>
  <c r="AM3137" i="5" s="1"/>
  <c r="AK3013" i="5"/>
  <c r="AM3013" i="5" s="1"/>
  <c r="AK2794" i="5"/>
  <c r="AM2794" i="5" s="1"/>
  <c r="AK2610" i="5"/>
  <c r="AK2584" i="5"/>
  <c r="AM2584" i="5" s="1"/>
  <c r="AK2515" i="5"/>
  <c r="AM2515" i="5" s="1"/>
  <c r="AK2500" i="5"/>
  <c r="AM2500" i="5" s="1"/>
  <c r="AK2487" i="5"/>
  <c r="AM2487" i="5" s="1"/>
  <c r="AK2413" i="5"/>
  <c r="AM2413" i="5" s="1"/>
  <c r="AK2412" i="5"/>
  <c r="AM2412" i="5" s="1"/>
  <c r="AK2370" i="5"/>
  <c r="AM2370" i="5" s="1"/>
  <c r="AK2309" i="5"/>
  <c r="AM2309" i="5" s="1"/>
  <c r="AK2291" i="5"/>
  <c r="AM2291" i="5" s="1"/>
  <c r="AK2122" i="5"/>
  <c r="AK1841" i="5"/>
  <c r="AM1841" i="5" s="1"/>
  <c r="AK1737" i="5"/>
  <c r="AM1737" i="5" s="1"/>
  <c r="AK1603" i="5"/>
  <c r="AM1603" i="5" s="1"/>
  <c r="AK1121" i="5"/>
  <c r="AM1121" i="5" s="1"/>
  <c r="AK737" i="5"/>
  <c r="AM737" i="5" s="1"/>
  <c r="AK493" i="5"/>
  <c r="AM493" i="5" s="1"/>
  <c r="AK362" i="5"/>
  <c r="AM362" i="5" s="1"/>
  <c r="AK1308" i="5"/>
  <c r="AM1308" i="5" s="1"/>
  <c r="AK4042" i="5"/>
  <c r="AK1840" i="5"/>
  <c r="AM1840" i="5" s="1"/>
  <c r="AK1699" i="5"/>
  <c r="AM1699" i="5" s="1"/>
  <c r="AK1413" i="5"/>
  <c r="AM1413" i="5" s="1"/>
  <c r="AK1369" i="5"/>
  <c r="AM1369" i="5" s="1"/>
  <c r="AK1216" i="5"/>
  <c r="AM1216" i="5" s="1"/>
  <c r="AK1074" i="5"/>
  <c r="AM1074" i="5" s="1"/>
  <c r="AK1377" i="5"/>
  <c r="AM1377" i="5" s="1"/>
  <c r="AK2008" i="5"/>
  <c r="AM2008" i="5" s="1"/>
  <c r="AK1922" i="5"/>
  <c r="AM1922" i="5" s="1"/>
  <c r="AK1440" i="5"/>
  <c r="AM1440" i="5" s="1"/>
  <c r="AK1411" i="5"/>
  <c r="AM1411" i="5" s="1"/>
  <c r="AK1399" i="5"/>
  <c r="AM1399" i="5" s="1"/>
  <c r="AK1376" i="5"/>
  <c r="AM1376" i="5" s="1"/>
  <c r="AK1237" i="5"/>
  <c r="AM1237" i="5" s="1"/>
  <c r="AK135" i="5"/>
  <c r="AK2876" i="5"/>
  <c r="AM2876" i="5" s="1"/>
  <c r="AK1457" i="5"/>
  <c r="AM1457" i="5" s="1"/>
  <c r="AK388" i="5"/>
  <c r="AM388" i="5" s="1"/>
  <c r="AK1467" i="5"/>
  <c r="AK1117" i="5"/>
  <c r="AM1117" i="5" s="1"/>
  <c r="AK4526" i="5"/>
  <c r="AM4526" i="5" s="1"/>
  <c r="AK950" i="5"/>
  <c r="AM950" i="5" s="1"/>
  <c r="AK2730" i="5"/>
  <c r="AM2730" i="5" s="1"/>
  <c r="AK2729" i="5"/>
  <c r="AM2729" i="5" s="1"/>
  <c r="AK2728" i="5"/>
  <c r="AM2728" i="5" s="1"/>
  <c r="AK2140" i="5"/>
  <c r="AM2140" i="5" s="1"/>
  <c r="AK1516" i="5"/>
  <c r="AM1516" i="5" s="1"/>
  <c r="AK1514" i="5"/>
  <c r="AM1514" i="5" s="1"/>
  <c r="AK1422" i="5"/>
  <c r="AM1422" i="5" s="1"/>
  <c r="AK1406" i="5"/>
  <c r="AM1406" i="5" s="1"/>
  <c r="AK1404" i="5"/>
  <c r="AM1404" i="5" s="1"/>
  <c r="AK1320" i="5"/>
  <c r="AM1320" i="5" s="1"/>
  <c r="AK1287" i="5"/>
  <c r="AM1287" i="5" s="1"/>
  <c r="AK1286" i="5"/>
  <c r="AM1286" i="5" s="1"/>
  <c r="AK1233" i="5"/>
  <c r="AM1233" i="5" s="1"/>
  <c r="AK1177" i="5"/>
  <c r="AM1177" i="5" s="1"/>
  <c r="AK1176" i="5"/>
  <c r="AM1176" i="5" s="1"/>
  <c r="AK1174" i="5"/>
  <c r="AM1174" i="5" s="1"/>
  <c r="AK887" i="5"/>
  <c r="AM887" i="5" s="1"/>
  <c r="AK118" i="5"/>
  <c r="AM118" i="5" s="1"/>
  <c r="AK4654" i="5"/>
  <c r="AM4654" i="5" s="1"/>
  <c r="AK4653" i="5"/>
  <c r="AM4653" i="5" s="1"/>
  <c r="AK4652" i="5"/>
  <c r="AM4652" i="5" s="1"/>
  <c r="AK4651" i="5"/>
  <c r="AM4651" i="5" s="1"/>
  <c r="AK4627" i="5"/>
  <c r="AM4627" i="5" s="1"/>
  <c r="AK1915" i="5"/>
  <c r="AM1915" i="5" s="1"/>
  <c r="AK1695" i="5"/>
  <c r="AM1695" i="5" s="1"/>
  <c r="AK1613" i="5"/>
  <c r="AM1613" i="5" s="1"/>
  <c r="AK1483" i="5"/>
  <c r="AM1483" i="5" s="1"/>
  <c r="AK1397" i="5"/>
  <c r="AM1397" i="5" s="1"/>
  <c r="AK1278" i="5"/>
  <c r="AM1278" i="5" s="1"/>
  <c r="AK1171" i="5"/>
  <c r="AM1171" i="5" s="1"/>
  <c r="AK1053" i="5"/>
  <c r="AM1053" i="5" s="1"/>
  <c r="AK215" i="5"/>
  <c r="AM215" i="5" s="1"/>
  <c r="AK49" i="5"/>
  <c r="AM49" i="5" s="1"/>
  <c r="AK1936" i="5"/>
  <c r="AM1936" i="5" s="1"/>
  <c r="AK2636" i="5"/>
  <c r="AM2636" i="5" s="1"/>
  <c r="AK2635" i="5"/>
  <c r="AM2635" i="5" s="1"/>
  <c r="AK2634" i="5"/>
  <c r="AM2634" i="5" s="1"/>
  <c r="AK1203" i="5"/>
  <c r="AM1203" i="5" s="1"/>
  <c r="AK4174" i="5"/>
  <c r="AM4174" i="5" s="1"/>
  <c r="AK4173" i="5"/>
  <c r="AM4173" i="5" s="1"/>
  <c r="AK3042" i="5"/>
  <c r="AM3042" i="5" s="1"/>
  <c r="AK1970" i="5"/>
  <c r="AM1970" i="5" s="1"/>
  <c r="AK1602" i="5"/>
  <c r="AM1602" i="5" s="1"/>
  <c r="AK958" i="5"/>
  <c r="AM958" i="5" s="1"/>
  <c r="AK955" i="5"/>
  <c r="AM955" i="5" s="1"/>
  <c r="AK668" i="5"/>
  <c r="AM668" i="5" s="1"/>
  <c r="AK4782" i="5"/>
  <c r="AM4782" i="5" s="1"/>
  <c r="AK4772" i="5"/>
  <c r="AM4772" i="5" s="1"/>
  <c r="AK4764" i="5"/>
  <c r="AM4764" i="5" s="1"/>
  <c r="AK4763" i="5"/>
  <c r="AM4763" i="5" s="1"/>
  <c r="AK4748" i="5"/>
  <c r="AM4748" i="5" s="1"/>
  <c r="AK4744" i="5"/>
  <c r="AM4744" i="5" s="1"/>
  <c r="AK4730" i="5"/>
  <c r="AM4730" i="5" s="1"/>
  <c r="AK4729" i="5"/>
  <c r="AM4729" i="5" s="1"/>
  <c r="AK4728" i="5"/>
  <c r="AM4728" i="5" s="1"/>
  <c r="AK4727" i="5"/>
  <c r="AM4727" i="5" s="1"/>
  <c r="AK4726" i="5"/>
  <c r="AM4726" i="5" s="1"/>
  <c r="AK4721" i="5"/>
  <c r="AM4721" i="5" s="1"/>
  <c r="AK4689" i="5"/>
  <c r="AM4689" i="5" s="1"/>
  <c r="AK4688" i="5"/>
  <c r="AM4688" i="5" s="1"/>
  <c r="AK4674" i="5"/>
  <c r="AM4674" i="5" s="1"/>
  <c r="AK4672" i="5"/>
  <c r="AM4672" i="5" s="1"/>
  <c r="AK4671" i="5"/>
  <c r="AM4671" i="5" s="1"/>
  <c r="AK4664" i="5"/>
  <c r="AM4664" i="5" s="1"/>
  <c r="AK4660" i="5"/>
  <c r="AM4660" i="5" s="1"/>
  <c r="AK4657" i="5"/>
  <c r="AM4657" i="5" s="1"/>
  <c r="AK4628" i="5"/>
  <c r="AM4628" i="5" s="1"/>
  <c r="AK4620" i="5"/>
  <c r="AM4620" i="5" s="1"/>
  <c r="AK4619" i="5"/>
  <c r="AM4619" i="5" s="1"/>
  <c r="AK4618" i="5"/>
  <c r="AM4618" i="5" s="1"/>
  <c r="AK4617" i="5"/>
  <c r="AM4617" i="5" s="1"/>
  <c r="AM4616" i="5"/>
  <c r="AK4615" i="5"/>
  <c r="AM4615" i="5" s="1"/>
  <c r="AK4614" i="5"/>
  <c r="AM4614" i="5" s="1"/>
  <c r="AK4613" i="5"/>
  <c r="AM4613" i="5" s="1"/>
  <c r="AK4612" i="5"/>
  <c r="AM4612" i="5" s="1"/>
  <c r="AK4611" i="5"/>
  <c r="AM4611" i="5" s="1"/>
  <c r="AK4610" i="5"/>
  <c r="AM4610" i="5" s="1"/>
  <c r="AM4609" i="5"/>
  <c r="AK4608" i="5"/>
  <c r="AM4608" i="5" s="1"/>
  <c r="AK4607" i="5"/>
  <c r="AM4607" i="5" s="1"/>
  <c r="AK4606" i="5"/>
  <c r="AM4606" i="5" s="1"/>
  <c r="AK4605" i="5"/>
  <c r="AM4605" i="5" s="1"/>
  <c r="AK4604" i="5"/>
  <c r="AM4604" i="5" s="1"/>
  <c r="AK4603" i="5"/>
  <c r="AM4603" i="5" s="1"/>
  <c r="AK4602" i="5"/>
  <c r="AM4602" i="5" s="1"/>
  <c r="AM4589" i="5"/>
  <c r="AK4588" i="5"/>
  <c r="AM4588" i="5" s="1"/>
  <c r="AK4587" i="5"/>
  <c r="AM4587" i="5" s="1"/>
  <c r="AK4586" i="5"/>
  <c r="AM4586" i="5" s="1"/>
  <c r="AK4585" i="5"/>
  <c r="AM4585" i="5" s="1"/>
  <c r="AK4584" i="5"/>
  <c r="AM4584" i="5" s="1"/>
  <c r="AK4583" i="5"/>
  <c r="AM4583" i="5" s="1"/>
  <c r="AK4582" i="5"/>
  <c r="AM4582" i="5" s="1"/>
  <c r="AK4581" i="5"/>
  <c r="AM4581" i="5" s="1"/>
  <c r="AK4580" i="5"/>
  <c r="AM4580" i="5" s="1"/>
  <c r="AK4579" i="5"/>
  <c r="AM4579" i="5" s="1"/>
  <c r="AK4578" i="5"/>
  <c r="AM4578" i="5" s="1"/>
  <c r="AK4577" i="5"/>
  <c r="AM4577" i="5" s="1"/>
  <c r="AK4576" i="5"/>
  <c r="AM4576" i="5" s="1"/>
  <c r="AK4575" i="5"/>
  <c r="AM4575" i="5" s="1"/>
  <c r="AK4573" i="5"/>
  <c r="AM4573" i="5" s="1"/>
  <c r="AK4572" i="5"/>
  <c r="AM4572" i="5" s="1"/>
  <c r="AK4571" i="5"/>
  <c r="AM4571" i="5" s="1"/>
  <c r="AK4570" i="5"/>
  <c r="AM4570" i="5" s="1"/>
  <c r="AK4569" i="5"/>
  <c r="AM4569" i="5" s="1"/>
  <c r="AK4568" i="5"/>
  <c r="AM4568" i="5" s="1"/>
  <c r="AK4566" i="5"/>
  <c r="AM4566" i="5" s="1"/>
  <c r="AK4565" i="5"/>
  <c r="AM4565" i="5" s="1"/>
  <c r="AK4564" i="5"/>
  <c r="AM4564" i="5" s="1"/>
  <c r="AK4563" i="5"/>
  <c r="AM4563" i="5" s="1"/>
  <c r="AK4562" i="5"/>
  <c r="AM4562" i="5" s="1"/>
  <c r="AK4561" i="5"/>
  <c r="AM4561" i="5" s="1"/>
  <c r="AK4559" i="5"/>
  <c r="AM4559" i="5" s="1"/>
  <c r="AK4556" i="5"/>
  <c r="AM4556" i="5" s="1"/>
  <c r="AK4555" i="5"/>
  <c r="AM4555" i="5" s="1"/>
  <c r="AK4554" i="5"/>
  <c r="AM4554" i="5" s="1"/>
  <c r="AK4553" i="5"/>
  <c r="AM4553" i="5" s="1"/>
  <c r="AK4552" i="5"/>
  <c r="AM4552" i="5" s="1"/>
  <c r="AK4551" i="5"/>
  <c r="AM4551" i="5" s="1"/>
  <c r="AK4550" i="5"/>
  <c r="AM4550" i="5" s="1"/>
  <c r="AK4549" i="5"/>
  <c r="AM4549" i="5" s="1"/>
  <c r="AK4548" i="5"/>
  <c r="AM4548" i="5" s="1"/>
  <c r="AK4547" i="5"/>
  <c r="AM4547" i="5" s="1"/>
  <c r="AK4514" i="5"/>
  <c r="AM4514" i="5" s="1"/>
  <c r="AK4505" i="5"/>
  <c r="AM4505" i="5" s="1"/>
  <c r="AK4500" i="5"/>
  <c r="AM4500" i="5" s="1"/>
  <c r="AK4499" i="5"/>
  <c r="AM4499" i="5" s="1"/>
  <c r="AK4498" i="5"/>
  <c r="AM4498" i="5" s="1"/>
  <c r="AK4494" i="5"/>
  <c r="AM4494" i="5" s="1"/>
  <c r="AK4492" i="5"/>
  <c r="AM4492" i="5" s="1"/>
  <c r="AK4490" i="5"/>
  <c r="AM4490" i="5" s="1"/>
  <c r="AK4478" i="5"/>
  <c r="AM4478" i="5" s="1"/>
  <c r="AM4469" i="5"/>
  <c r="AK4468" i="5"/>
  <c r="AM4468" i="5" s="1"/>
  <c r="AK4465" i="5"/>
  <c r="AM4465" i="5" s="1"/>
  <c r="AK4464" i="5"/>
  <c r="AM4464" i="5" s="1"/>
  <c r="AK4462" i="5"/>
  <c r="AM4462" i="5" s="1"/>
  <c r="AK4459" i="5"/>
  <c r="AM4459" i="5" s="1"/>
  <c r="AK4456" i="5"/>
  <c r="AM4456" i="5" s="1"/>
  <c r="AK4454" i="5"/>
  <c r="AM4454" i="5" s="1"/>
  <c r="AK4447" i="5"/>
  <c r="AM4447" i="5" s="1"/>
  <c r="AK4446" i="5"/>
  <c r="AM4446" i="5" s="1"/>
  <c r="AK4445" i="5"/>
  <c r="AM4445" i="5" s="1"/>
  <c r="AK4441" i="5"/>
  <c r="AM4441" i="5" s="1"/>
  <c r="AK4439" i="5"/>
  <c r="AM4439" i="5" s="1"/>
  <c r="AK4435" i="5"/>
  <c r="AM4435" i="5" s="1"/>
  <c r="AK4433" i="5"/>
  <c r="AM4433" i="5" s="1"/>
  <c r="AM4426" i="5"/>
  <c r="AK4424" i="5"/>
  <c r="AM4424" i="5" s="1"/>
  <c r="AK4422" i="5"/>
  <c r="AM4422" i="5" s="1"/>
  <c r="AK4421" i="5"/>
  <c r="AM4421" i="5" s="1"/>
  <c r="AK4415" i="5"/>
  <c r="AM4415" i="5" s="1"/>
  <c r="AK4414" i="5"/>
  <c r="AM4414" i="5" s="1"/>
  <c r="AK4413" i="5"/>
  <c r="AM4413" i="5" s="1"/>
  <c r="AK4412" i="5"/>
  <c r="AM4412" i="5" s="1"/>
  <c r="AK4411" i="5"/>
  <c r="AM4411" i="5" s="1"/>
  <c r="AM4409" i="5"/>
  <c r="AK4408" i="5"/>
  <c r="AM4408" i="5" s="1"/>
  <c r="AK4407" i="5"/>
  <c r="AM4407" i="5" s="1"/>
  <c r="AK4406" i="5"/>
  <c r="AM4406" i="5" s="1"/>
  <c r="AK4405" i="5"/>
  <c r="AM4405" i="5" s="1"/>
  <c r="AK4404" i="5"/>
  <c r="AM4404" i="5" s="1"/>
  <c r="AK4401" i="5"/>
  <c r="AM4401" i="5" s="1"/>
  <c r="AK4400" i="5"/>
  <c r="AM4400" i="5" s="1"/>
  <c r="AK4396" i="5"/>
  <c r="AM4396" i="5" s="1"/>
  <c r="AK4395" i="5"/>
  <c r="AM4395" i="5" s="1"/>
  <c r="AK4390" i="5"/>
  <c r="AN4390" i="5" s="1"/>
  <c r="AK4239" i="5"/>
  <c r="AM4239" i="5" s="1"/>
  <c r="AK4238" i="5"/>
  <c r="AM4238" i="5" s="1"/>
  <c r="AK4237" i="5"/>
  <c r="AM4237" i="5" s="1"/>
  <c r="AK4236" i="5"/>
  <c r="AM4236" i="5" s="1"/>
  <c r="AK4234" i="5"/>
  <c r="AM4234" i="5" s="1"/>
  <c r="AM4233" i="5"/>
  <c r="AK4232" i="5"/>
  <c r="AM4232" i="5" s="1"/>
  <c r="AK4231" i="5"/>
  <c r="AM4231" i="5" s="1"/>
  <c r="AK4230" i="5"/>
  <c r="AM4230" i="5" s="1"/>
  <c r="AK4229" i="5"/>
  <c r="AM4229" i="5" s="1"/>
  <c r="AK4228" i="5"/>
  <c r="AM4228" i="5" s="1"/>
  <c r="AK4227" i="5"/>
  <c r="AM4227" i="5" s="1"/>
  <c r="AK4226" i="5"/>
  <c r="AM4226" i="5" s="1"/>
  <c r="AK4225" i="5"/>
  <c r="AM4225" i="5" s="1"/>
  <c r="AK4224" i="5"/>
  <c r="AM4224" i="5" s="1"/>
  <c r="AK4223" i="5"/>
  <c r="AM4223" i="5" s="1"/>
  <c r="AK4222" i="5"/>
  <c r="AM4222" i="5" s="1"/>
  <c r="AK4221" i="5"/>
  <c r="AM4221" i="5" s="1"/>
  <c r="AK4215" i="5"/>
  <c r="AM4215" i="5" s="1"/>
  <c r="AK4214" i="5"/>
  <c r="AM4214" i="5" s="1"/>
  <c r="AK4213" i="5"/>
  <c r="AM4213" i="5" s="1"/>
  <c r="AK4212" i="5"/>
  <c r="AM4212" i="5" s="1"/>
  <c r="AK4211" i="5"/>
  <c r="AM4211" i="5" s="1"/>
  <c r="AK4210" i="5"/>
  <c r="AM4210" i="5" s="1"/>
  <c r="AK4209" i="5"/>
  <c r="AM4209" i="5" s="1"/>
  <c r="AK4208" i="5"/>
  <c r="AM4208" i="5" s="1"/>
  <c r="AK4202" i="5"/>
  <c r="AM4202" i="5" s="1"/>
  <c r="AK4200" i="5"/>
  <c r="AM4200" i="5" s="1"/>
  <c r="AK4199" i="5"/>
  <c r="AM4199" i="5" s="1"/>
  <c r="AK4198" i="5"/>
  <c r="AM4198" i="5" s="1"/>
  <c r="AK4197" i="5"/>
  <c r="AM4197" i="5" s="1"/>
  <c r="AK4196" i="5"/>
  <c r="AM4196" i="5" s="1"/>
  <c r="AK4184" i="5"/>
  <c r="AM4184" i="5" s="1"/>
  <c r="AK4183" i="5"/>
  <c r="AM4183" i="5" s="1"/>
  <c r="AK4182" i="5"/>
  <c r="AM4182" i="5" s="1"/>
  <c r="AK4181" i="5"/>
  <c r="AM4181" i="5" s="1"/>
  <c r="AK4180" i="5"/>
  <c r="AM4180" i="5" s="1"/>
  <c r="AK4179" i="5"/>
  <c r="AM4179" i="5" s="1"/>
  <c r="AK4178" i="5"/>
  <c r="AM4178" i="5" s="1"/>
  <c r="AK4176" i="5"/>
  <c r="AM4176" i="5" s="1"/>
  <c r="AK4175" i="5"/>
  <c r="AM4175" i="5" s="1"/>
  <c r="AK4172" i="5"/>
  <c r="AM4172" i="5" s="1"/>
  <c r="AK4171" i="5"/>
  <c r="AM4171" i="5" s="1"/>
  <c r="AK4170" i="5"/>
  <c r="AM4170" i="5" s="1"/>
  <c r="AK4169" i="5"/>
  <c r="AM4169" i="5" s="1"/>
  <c r="AK4168" i="5"/>
  <c r="AM4168" i="5" s="1"/>
  <c r="AK4167" i="5"/>
  <c r="AM4167" i="5" s="1"/>
  <c r="AK4166" i="5"/>
  <c r="AM4166" i="5" s="1"/>
  <c r="AM4162" i="5"/>
  <c r="AK4161" i="5"/>
  <c r="AM4161" i="5" s="1"/>
  <c r="AK4160" i="5"/>
  <c r="AM4160" i="5" s="1"/>
  <c r="AK4159" i="5"/>
  <c r="AM4159" i="5" s="1"/>
  <c r="AK4158" i="5"/>
  <c r="AM4158" i="5" s="1"/>
  <c r="AK4157" i="5"/>
  <c r="AM4157" i="5" s="1"/>
  <c r="AK4156" i="5"/>
  <c r="AM4156" i="5" s="1"/>
  <c r="AK4135" i="5"/>
  <c r="AM4135" i="5" s="1"/>
  <c r="AK4134" i="5"/>
  <c r="AM4134" i="5" s="1"/>
  <c r="AK4133" i="5"/>
  <c r="AM4133" i="5" s="1"/>
  <c r="AK4132" i="5"/>
  <c r="AM4132" i="5" s="1"/>
  <c r="AK4131" i="5"/>
  <c r="AM4131" i="5" s="1"/>
  <c r="AK4130" i="5"/>
  <c r="AM4130" i="5" s="1"/>
  <c r="AK4129" i="5"/>
  <c r="AM4129" i="5" s="1"/>
  <c r="AK4128" i="5"/>
  <c r="AM4128" i="5" s="1"/>
  <c r="AK4127" i="5"/>
  <c r="AM4127" i="5" s="1"/>
  <c r="AK4126" i="5"/>
  <c r="AM4126" i="5" s="1"/>
  <c r="AK4125" i="5"/>
  <c r="AM4125" i="5" s="1"/>
  <c r="AK4124" i="5"/>
  <c r="AM4124" i="5" s="1"/>
  <c r="AK4099" i="5"/>
  <c r="AM4099" i="5" s="1"/>
  <c r="AK4098" i="5"/>
  <c r="AM4098" i="5" s="1"/>
  <c r="AK4096" i="5"/>
  <c r="AM4096" i="5" s="1"/>
  <c r="AK4095" i="5"/>
  <c r="AM4095" i="5" s="1"/>
  <c r="AK4094" i="5"/>
  <c r="AM4094" i="5" s="1"/>
  <c r="AK4093" i="5"/>
  <c r="AM4093" i="5" s="1"/>
  <c r="AK4092" i="5"/>
  <c r="AM4092" i="5" s="1"/>
  <c r="AK4091" i="5"/>
  <c r="AM4091" i="5" s="1"/>
  <c r="AK4090" i="5"/>
  <c r="AM4090" i="5" s="1"/>
  <c r="AK4089" i="5"/>
  <c r="AM4089" i="5" s="1"/>
  <c r="AK4088" i="5"/>
  <c r="AM4088" i="5" s="1"/>
  <c r="AK4087" i="5"/>
  <c r="AM4087" i="5" s="1"/>
  <c r="AK4086" i="5"/>
  <c r="AM4086" i="5" s="1"/>
  <c r="AK4085" i="5"/>
  <c r="AM4085" i="5" s="1"/>
  <c r="AK4084" i="5"/>
  <c r="AM4084" i="5" s="1"/>
  <c r="AK4083" i="5"/>
  <c r="AM4083" i="5" s="1"/>
  <c r="AK4082" i="5"/>
  <c r="AM4082" i="5" s="1"/>
  <c r="AK4081" i="5"/>
  <c r="AM4081" i="5" s="1"/>
  <c r="AK4080" i="5"/>
  <c r="AM4080" i="5" s="1"/>
  <c r="AK4079" i="5"/>
  <c r="AM4079" i="5" s="1"/>
  <c r="AK4078" i="5"/>
  <c r="AM4078" i="5" s="1"/>
  <c r="AK4077" i="5"/>
  <c r="AM4077" i="5" s="1"/>
  <c r="AK4075" i="5"/>
  <c r="AM4075" i="5" s="1"/>
  <c r="AM4074" i="5"/>
  <c r="AK4073" i="5"/>
  <c r="AM4073" i="5" s="1"/>
  <c r="AK4072" i="5"/>
  <c r="AM4072" i="5" s="1"/>
  <c r="AK4071" i="5"/>
  <c r="AM4071" i="5" s="1"/>
  <c r="AK4070" i="5"/>
  <c r="AM4070" i="5" s="1"/>
  <c r="AK4068" i="5"/>
  <c r="AM4068" i="5" s="1"/>
  <c r="AK4067" i="5"/>
  <c r="AM4067" i="5" s="1"/>
  <c r="AK4066" i="5"/>
  <c r="AM4066" i="5" s="1"/>
  <c r="AK4065" i="5"/>
  <c r="AM4065" i="5" s="1"/>
  <c r="AK4064" i="5"/>
  <c r="AM4064" i="5" s="1"/>
  <c r="AM4060" i="5"/>
  <c r="AK2696" i="5"/>
  <c r="AM2696" i="5" s="1"/>
  <c r="AM2625" i="5"/>
  <c r="AK2553" i="5"/>
  <c r="AM2553" i="5" s="1"/>
  <c r="AK2523" i="5"/>
  <c r="AM2523" i="5" s="1"/>
  <c r="AK2476" i="5"/>
  <c r="AM2476" i="5" s="1"/>
  <c r="AK2411" i="5"/>
  <c r="AM2411" i="5" s="1"/>
  <c r="AK2371" i="5"/>
  <c r="AM2371" i="5" s="1"/>
  <c r="AK2357" i="5"/>
  <c r="AK2286" i="5"/>
  <c r="AM2286" i="5" s="1"/>
  <c r="AK2214" i="5"/>
  <c r="AM2214" i="5" s="1"/>
  <c r="AK2110" i="5"/>
  <c r="AM2110" i="5" s="1"/>
  <c r="AK2105" i="5"/>
  <c r="AM2105" i="5" s="1"/>
  <c r="AK2113" i="5"/>
  <c r="AM2113" i="5" s="1"/>
  <c r="AK2083" i="5"/>
  <c r="AM2083" i="5" s="1"/>
  <c r="AK2082" i="5"/>
  <c r="AM2082" i="5" s="1"/>
  <c r="AK2080" i="5"/>
  <c r="AM2080" i="5" s="1"/>
  <c r="AK2074" i="5"/>
  <c r="AM2074" i="5" s="1"/>
  <c r="AK2037" i="5"/>
  <c r="AM2037" i="5" s="1"/>
  <c r="AK2026" i="5"/>
  <c r="AM2026" i="5" s="1"/>
  <c r="AK2007" i="5"/>
  <c r="AM2007" i="5" s="1"/>
  <c r="AK1985" i="5"/>
  <c r="AM1985" i="5" s="1"/>
  <c r="AK1984" i="5"/>
  <c r="AM1984" i="5" s="1"/>
  <c r="AK1968" i="5"/>
  <c r="AM1968" i="5" s="1"/>
  <c r="AK1966" i="5"/>
  <c r="AM1966" i="5" s="1"/>
  <c r="AK1964" i="5"/>
  <c r="AM1964" i="5" s="1"/>
  <c r="AK1962" i="5"/>
  <c r="AM1962" i="5" s="1"/>
  <c r="AK1937" i="5"/>
  <c r="AM1937" i="5" s="1"/>
  <c r="AK1930" i="5"/>
  <c r="AM1930" i="5" s="1"/>
  <c r="AK1929" i="5"/>
  <c r="AM1929" i="5" s="1"/>
  <c r="AK1927" i="5"/>
  <c r="AM1927" i="5" s="1"/>
  <c r="AK1924" i="5"/>
  <c r="AM1924" i="5" s="1"/>
  <c r="AK1923" i="5"/>
  <c r="AM1923" i="5" s="1"/>
  <c r="AK1919" i="5"/>
  <c r="AM1919" i="5" s="1"/>
  <c r="AK1897" i="5"/>
  <c r="AM1897" i="5" s="1"/>
  <c r="AK1885" i="5"/>
  <c r="AK1698" i="5"/>
  <c r="AM1698" i="5" s="1"/>
  <c r="AK1621" i="5"/>
  <c r="AM1621" i="5" s="1"/>
  <c r="AK1554" i="5"/>
  <c r="AM1554" i="5" s="1"/>
  <c r="AK1552" i="5"/>
  <c r="AM1552" i="5" s="1"/>
  <c r="AK1513" i="5"/>
  <c r="AM1513" i="5" s="1"/>
  <c r="AK1405" i="5"/>
  <c r="AM1405" i="5" s="1"/>
  <c r="AK1345" i="5"/>
  <c r="AM1345" i="5" s="1"/>
  <c r="AK1336" i="5"/>
  <c r="AM1336" i="5" s="1"/>
  <c r="AK1205" i="5"/>
  <c r="AM1205" i="5" s="1"/>
  <c r="AK1165" i="5"/>
  <c r="AM1165" i="5" s="1"/>
  <c r="AK976" i="5"/>
  <c r="AM976" i="5" s="1"/>
  <c r="AK901" i="5"/>
  <c r="AM901" i="5" s="1"/>
  <c r="AK872" i="5"/>
  <c r="AK862" i="5"/>
  <c r="AM862" i="5" s="1"/>
  <c r="AK861" i="5"/>
  <c r="AM861" i="5" s="1"/>
  <c r="AK846" i="5"/>
  <c r="AK808" i="5"/>
  <c r="AM808" i="5" s="1"/>
  <c r="AK796" i="5"/>
  <c r="AM796" i="5" s="1"/>
  <c r="AK790" i="5"/>
  <c r="AM790" i="5" s="1"/>
  <c r="AK789" i="5"/>
  <c r="AM789" i="5" s="1"/>
  <c r="AK763" i="5"/>
  <c r="AM763" i="5" s="1"/>
  <c r="AK762" i="5"/>
  <c r="AM762" i="5" s="1"/>
  <c r="AK727" i="5"/>
  <c r="AM727" i="5" s="1"/>
  <c r="AK726" i="5"/>
  <c r="AM726" i="5" s="1"/>
  <c r="AK723" i="5"/>
  <c r="AM723" i="5" s="1"/>
  <c r="AK674" i="5"/>
  <c r="AM674" i="5" s="1"/>
  <c r="AK667" i="5"/>
  <c r="AM667" i="5" s="1"/>
  <c r="AK613" i="5"/>
  <c r="AM613" i="5" s="1"/>
  <c r="AK605" i="5"/>
  <c r="AM605" i="5" s="1"/>
  <c r="AK550" i="5"/>
  <c r="AM550" i="5" s="1"/>
  <c r="AM491" i="5"/>
  <c r="AK485" i="5"/>
  <c r="AM485" i="5" s="1"/>
  <c r="AK479" i="5"/>
  <c r="AM479" i="5" s="1"/>
  <c r="AK478" i="5"/>
  <c r="AM478" i="5" s="1"/>
  <c r="AK477" i="5"/>
  <c r="AK435" i="5"/>
  <c r="AM435" i="5" s="1"/>
  <c r="AK386" i="5"/>
  <c r="AM386" i="5" s="1"/>
  <c r="AK385" i="5"/>
  <c r="AM385" i="5" s="1"/>
  <c r="AK384" i="5"/>
  <c r="AM384" i="5" s="1"/>
  <c r="AK382" i="5"/>
  <c r="AM382" i="5" s="1"/>
  <c r="AM380" i="5"/>
  <c r="AK377" i="5"/>
  <c r="AK367" i="5"/>
  <c r="AM367" i="5" s="1"/>
  <c r="AK366" i="5"/>
  <c r="AM366" i="5" s="1"/>
  <c r="AK363" i="5"/>
  <c r="AM363" i="5" s="1"/>
  <c r="AK352" i="5"/>
  <c r="AM352" i="5" s="1"/>
  <c r="AK346" i="5"/>
  <c r="AM346" i="5" s="1"/>
  <c r="AK345" i="5"/>
  <c r="AM345" i="5" s="1"/>
  <c r="AK328" i="5"/>
  <c r="AM328" i="5" s="1"/>
  <c r="AK324" i="5"/>
  <c r="AM324" i="5" s="1"/>
  <c r="AK323" i="5"/>
  <c r="AM323" i="5" s="1"/>
  <c r="AK321" i="5"/>
  <c r="AM321" i="5" s="1"/>
  <c r="AK320" i="5"/>
  <c r="AM320" i="5" s="1"/>
  <c r="AK317" i="5"/>
  <c r="AM317" i="5" s="1"/>
  <c r="AK315" i="5"/>
  <c r="AM315" i="5" s="1"/>
  <c r="AK290" i="5"/>
  <c r="AM290" i="5" s="1"/>
  <c r="AK265" i="5"/>
  <c r="AM265" i="5" s="1"/>
  <c r="AK236" i="5"/>
  <c r="AM236" i="5" s="1"/>
  <c r="AK235" i="5"/>
  <c r="AM235" i="5" s="1"/>
  <c r="AK230" i="5"/>
  <c r="AM230" i="5" s="1"/>
  <c r="AK225" i="5"/>
  <c r="AM225" i="5" s="1"/>
  <c r="AK221" i="5"/>
  <c r="AM221" i="5" s="1"/>
  <c r="AK220" i="5"/>
  <c r="AM220" i="5" s="1"/>
  <c r="AK219" i="5"/>
  <c r="AM219" i="5" s="1"/>
  <c r="AK218" i="5"/>
  <c r="AM218" i="5" s="1"/>
  <c r="AK217" i="5"/>
  <c r="AM217" i="5" s="1"/>
  <c r="AK216" i="5"/>
  <c r="AM216" i="5" s="1"/>
  <c r="AK178" i="5"/>
  <c r="AM178" i="5" s="1"/>
  <c r="AK176" i="5"/>
  <c r="AM176" i="5" s="1"/>
  <c r="AK174" i="5"/>
  <c r="AM174" i="5" s="1"/>
  <c r="AK125" i="5"/>
  <c r="AM125" i="5" s="1"/>
  <c r="AK121" i="5"/>
  <c r="AM121" i="5" s="1"/>
  <c r="AK117" i="5"/>
  <c r="AM117" i="5" s="1"/>
  <c r="AK116" i="5"/>
  <c r="AM116" i="5" s="1"/>
  <c r="AK110" i="5"/>
  <c r="AM110" i="5" s="1"/>
  <c r="AK78" i="5"/>
  <c r="AM78" i="5" s="1"/>
  <c r="AK74" i="5"/>
  <c r="AM74" i="5" s="1"/>
  <c r="AK73" i="5"/>
  <c r="AM73" i="5" s="1"/>
  <c r="AK65" i="5"/>
  <c r="AM65" i="5" s="1"/>
  <c r="AK43" i="5"/>
  <c r="AM43" i="5" s="1"/>
  <c r="AK41" i="5"/>
  <c r="AM41" i="5" s="1"/>
  <c r="AK1285" i="5"/>
  <c r="AM1285" i="5" s="1"/>
  <c r="AK1550" i="5"/>
  <c r="AM1550" i="5" s="1"/>
  <c r="AK64" i="5"/>
  <c r="AM64" i="5" s="1"/>
  <c r="AK2738" i="5"/>
  <c r="AM2738" i="5" s="1"/>
  <c r="AK1312" i="5"/>
  <c r="AM1312" i="5" s="1"/>
  <c r="AK1309" i="5"/>
  <c r="AM1309" i="5" s="1"/>
  <c r="AK1189" i="5"/>
  <c r="AM1189" i="5" s="1"/>
  <c r="AK1055" i="5"/>
  <c r="AM1055" i="5" s="1"/>
  <c r="AK226" i="5"/>
  <c r="AM226" i="5" s="1"/>
  <c r="AK4276" i="5"/>
  <c r="AM4276" i="5" s="1"/>
  <c r="AK1720" i="5"/>
  <c r="AM1720" i="5" s="1"/>
  <c r="AK1661" i="5"/>
  <c r="AM1661" i="5" s="1"/>
  <c r="AK1383" i="5"/>
  <c r="AM1383" i="5" s="1"/>
  <c r="AK1082" i="5"/>
  <c r="AM1082" i="5" s="1"/>
  <c r="AK1054" i="5"/>
  <c r="AM1054" i="5" s="1"/>
  <c r="AK941" i="5"/>
  <c r="AM941" i="5" s="1"/>
  <c r="AK4773" i="5"/>
  <c r="AM4773" i="5" s="1"/>
  <c r="AK4758" i="5"/>
  <c r="AM4758" i="5" s="1"/>
  <c r="AK2139" i="5"/>
  <c r="AM2139" i="5" s="1"/>
  <c r="AK1487" i="5"/>
  <c r="AM1487" i="5" s="1"/>
  <c r="AK1197" i="5"/>
  <c r="AM1197" i="5" s="1"/>
  <c r="AK1192" i="5"/>
  <c r="AM1192" i="5" s="1"/>
  <c r="AK3130" i="5"/>
  <c r="AM3130" i="5" s="1"/>
  <c r="AK4286" i="5"/>
  <c r="AM4286" i="5" s="1"/>
  <c r="AK1761" i="5"/>
  <c r="AM1761" i="5" s="1"/>
  <c r="AK1617" i="5"/>
  <c r="AM1617" i="5" s="1"/>
  <c r="AK1316" i="5"/>
  <c r="AM1316" i="5" s="1"/>
  <c r="AK1206" i="5"/>
  <c r="AM1206" i="5" s="1"/>
  <c r="AK1160" i="5"/>
  <c r="AM1160" i="5" s="1"/>
  <c r="AK4241" i="5"/>
  <c r="AM4241" i="5" s="1"/>
  <c r="AK4242" i="5"/>
  <c r="AM4242" i="5" s="1"/>
  <c r="AK1623" i="5"/>
  <c r="AM1623" i="5" s="1"/>
  <c r="AK1339" i="5"/>
  <c r="AM1339" i="5" s="1"/>
  <c r="AK1319" i="5"/>
  <c r="AM1319" i="5" s="1"/>
  <c r="AK343" i="5"/>
  <c r="AM343" i="5" s="1"/>
  <c r="AK4800" i="5"/>
  <c r="AM4800" i="5" s="1"/>
  <c r="AK4786" i="5"/>
  <c r="AM4786" i="5" s="1"/>
  <c r="AK4761" i="5"/>
  <c r="AM4761" i="5" s="1"/>
  <c r="AK4760" i="5"/>
  <c r="AM4760" i="5" s="1"/>
  <c r="AK4759" i="5"/>
  <c r="AM4759" i="5" s="1"/>
  <c r="AK4757" i="5"/>
  <c r="AM4757" i="5" s="1"/>
  <c r="AK4753" i="5"/>
  <c r="AM4753" i="5" s="1"/>
  <c r="AK4734" i="5"/>
  <c r="AM4734" i="5" s="1"/>
  <c r="AK4712" i="5"/>
  <c r="AM4712" i="5" s="1"/>
  <c r="AK4686" i="5"/>
  <c r="AM4686" i="5" s="1"/>
  <c r="AK4670" i="5"/>
  <c r="AM4670" i="5" s="1"/>
  <c r="AK4624" i="5"/>
  <c r="AM4624" i="5" s="1"/>
  <c r="AK4003" i="5"/>
  <c r="AM4003" i="5" s="1"/>
  <c r="AK4002" i="5"/>
  <c r="AM4002" i="5" s="1"/>
  <c r="AK4001" i="5"/>
  <c r="AM4001" i="5" s="1"/>
  <c r="AK4000" i="5"/>
  <c r="AM4000" i="5" s="1"/>
  <c r="AK3999" i="5"/>
  <c r="AM3999" i="5" s="1"/>
  <c r="AK3998" i="5"/>
  <c r="AM3998" i="5" s="1"/>
  <c r="AK3997" i="5"/>
  <c r="AM3997" i="5" s="1"/>
  <c r="AK3996" i="5"/>
  <c r="AM3996" i="5" s="1"/>
  <c r="AK3995" i="5"/>
  <c r="AM3995" i="5" s="1"/>
  <c r="AK3994" i="5"/>
  <c r="AM3994" i="5" s="1"/>
  <c r="AK3993" i="5"/>
  <c r="AM3993" i="5" s="1"/>
  <c r="AK3992" i="5"/>
  <c r="AM3992" i="5" s="1"/>
  <c r="AK3991" i="5"/>
  <c r="AM3991" i="5" s="1"/>
  <c r="AM3989" i="5"/>
  <c r="AK3988" i="5"/>
  <c r="AM3988" i="5" s="1"/>
  <c r="AM3987" i="5"/>
  <c r="AK3986" i="5"/>
  <c r="AM3986" i="5" s="1"/>
  <c r="AK3985" i="5"/>
  <c r="AM3985" i="5" s="1"/>
  <c r="AK3984" i="5"/>
  <c r="AM3984" i="5" s="1"/>
  <c r="AK3983" i="5"/>
  <c r="AM3983" i="5" s="1"/>
  <c r="AM3982" i="5"/>
  <c r="AK3981" i="5"/>
  <c r="AM3981" i="5" s="1"/>
  <c r="AK3980" i="5"/>
  <c r="AM3980" i="5" s="1"/>
  <c r="AM3979" i="5"/>
  <c r="AM3978" i="5"/>
  <c r="AK3977" i="5"/>
  <c r="AM3977" i="5" s="1"/>
  <c r="AK3976" i="5"/>
  <c r="AM3976" i="5" s="1"/>
  <c r="AK3975" i="5"/>
  <c r="AM3975" i="5" s="1"/>
  <c r="AK3974" i="5"/>
  <c r="AM3974" i="5" s="1"/>
  <c r="AM3973" i="5"/>
  <c r="AK3972" i="5"/>
  <c r="AM3972" i="5" s="1"/>
  <c r="AK3971" i="5"/>
  <c r="AM3971" i="5" s="1"/>
  <c r="AK3970" i="5"/>
  <c r="AM3970" i="5" s="1"/>
  <c r="AK3969" i="5"/>
  <c r="AM3969" i="5" s="1"/>
  <c r="AK3968" i="5"/>
  <c r="AM3968" i="5" s="1"/>
  <c r="AK3967" i="5"/>
  <c r="AM3967" i="5" s="1"/>
  <c r="AK3966" i="5"/>
  <c r="AM3966" i="5" s="1"/>
  <c r="AK3965" i="5"/>
  <c r="AM3965" i="5" s="1"/>
  <c r="AK3964" i="5"/>
  <c r="AM3964" i="5" s="1"/>
  <c r="AM3963" i="5"/>
  <c r="AK3962" i="5"/>
  <c r="AM3962" i="5" s="1"/>
  <c r="AK3961" i="5"/>
  <c r="AM3961" i="5" s="1"/>
  <c r="AK3960" i="5"/>
  <c r="AM3960" i="5" s="1"/>
  <c r="AK3959" i="5"/>
  <c r="AM3959" i="5" s="1"/>
  <c r="AM3958" i="5"/>
  <c r="AK3957" i="5"/>
  <c r="AM3957" i="5" s="1"/>
  <c r="AK3956" i="5"/>
  <c r="AM3956" i="5" s="1"/>
  <c r="AK3955" i="5"/>
  <c r="AM3955" i="5" s="1"/>
  <c r="AK3954" i="5"/>
  <c r="AM3954" i="5" s="1"/>
  <c r="AK3953" i="5"/>
  <c r="AM3953" i="5" s="1"/>
  <c r="AK3952" i="5"/>
  <c r="AM3952" i="5" s="1"/>
  <c r="AM3951" i="5"/>
  <c r="AK3949" i="5"/>
  <c r="AM3949" i="5" s="1"/>
  <c r="AK3948" i="5"/>
  <c r="AK3947" i="5"/>
  <c r="AM3947" i="5" s="1"/>
  <c r="AK3946" i="5"/>
  <c r="AM3946" i="5" s="1"/>
  <c r="AK3945" i="5"/>
  <c r="AM3945" i="5" s="1"/>
  <c r="AK3944" i="5"/>
  <c r="AM3944" i="5" s="1"/>
  <c r="AK3943" i="5"/>
  <c r="AM3943" i="5" s="1"/>
  <c r="AK3942" i="5"/>
  <c r="AM3942" i="5" s="1"/>
  <c r="AK3941" i="5"/>
  <c r="AM3941" i="5" s="1"/>
  <c r="AK3940" i="5"/>
  <c r="AM3940" i="5" s="1"/>
  <c r="AK3939" i="5"/>
  <c r="AM3939" i="5" s="1"/>
  <c r="AK3938" i="5"/>
  <c r="AM3938" i="5" s="1"/>
  <c r="AK3937" i="5"/>
  <c r="AM3937" i="5" s="1"/>
  <c r="AK3936" i="5"/>
  <c r="AM3936" i="5" s="1"/>
  <c r="AK3935" i="5"/>
  <c r="AM3935" i="5" s="1"/>
  <c r="AK3934" i="5"/>
  <c r="AM3934" i="5" s="1"/>
  <c r="AK3933" i="5"/>
  <c r="AM3933" i="5" s="1"/>
  <c r="AK3932" i="5"/>
  <c r="AM3932" i="5" s="1"/>
  <c r="AK3931" i="5"/>
  <c r="AM3931" i="5" s="1"/>
  <c r="AK3930" i="5"/>
  <c r="AM3930" i="5" s="1"/>
  <c r="AM3929" i="5"/>
  <c r="AK3928" i="5"/>
  <c r="AM3928" i="5" s="1"/>
  <c r="AM3927" i="5"/>
  <c r="AK3926" i="5"/>
  <c r="AM3926" i="5" s="1"/>
  <c r="AK3925" i="5"/>
  <c r="AM3925" i="5" s="1"/>
  <c r="AK3924" i="5"/>
  <c r="AM3924" i="5" s="1"/>
  <c r="AK3923" i="5"/>
  <c r="AM3923" i="5" s="1"/>
  <c r="AK3922" i="5"/>
  <c r="AM3922" i="5" s="1"/>
  <c r="AK3921" i="5"/>
  <c r="AM3921" i="5" s="1"/>
  <c r="AK3920" i="5"/>
  <c r="AM3920" i="5" s="1"/>
  <c r="AK3919" i="5"/>
  <c r="AM3919" i="5" s="1"/>
  <c r="AK3918" i="5"/>
  <c r="AM3918" i="5" s="1"/>
  <c r="AK3917" i="5"/>
  <c r="AM3917" i="5" s="1"/>
  <c r="AK3916" i="5"/>
  <c r="AM3916" i="5" s="1"/>
  <c r="AK3915" i="5"/>
  <c r="AM3915" i="5" s="1"/>
  <c r="AK3914" i="5"/>
  <c r="AM3914" i="5" s="1"/>
  <c r="AK3913" i="5"/>
  <c r="AM3913" i="5" s="1"/>
  <c r="AM3912" i="5"/>
  <c r="AK3911" i="5"/>
  <c r="AM3911" i="5" s="1"/>
  <c r="AK3910" i="5"/>
  <c r="AM3910" i="5" s="1"/>
  <c r="AK3909" i="5"/>
  <c r="AM3909" i="5" s="1"/>
  <c r="AK3908" i="5"/>
  <c r="AM3908" i="5" s="1"/>
  <c r="AK3907" i="5"/>
  <c r="AM3907" i="5" s="1"/>
  <c r="AK3906" i="5"/>
  <c r="AM3906" i="5" s="1"/>
  <c r="AK3905" i="5"/>
  <c r="AM3905" i="5" s="1"/>
  <c r="AK3904" i="5"/>
  <c r="AM3904" i="5" s="1"/>
  <c r="AK3903" i="5"/>
  <c r="AM3903" i="5" s="1"/>
  <c r="AK3902" i="5"/>
  <c r="AM3902" i="5" s="1"/>
  <c r="AK3901" i="5"/>
  <c r="AM3901" i="5" s="1"/>
  <c r="AK3900" i="5"/>
  <c r="AM3900" i="5" s="1"/>
  <c r="AK3899" i="5"/>
  <c r="AM3899" i="5" s="1"/>
  <c r="AK3898" i="5"/>
  <c r="AM3898" i="5" s="1"/>
  <c r="AK3897" i="5"/>
  <c r="AM3897" i="5" s="1"/>
  <c r="AK3896" i="5"/>
  <c r="AM3896" i="5" s="1"/>
  <c r="AK3895" i="5"/>
  <c r="AM3895" i="5" s="1"/>
  <c r="AK3894" i="5"/>
  <c r="AM3894" i="5" s="1"/>
  <c r="AK3893" i="5"/>
  <c r="AM3893" i="5" s="1"/>
  <c r="AK3892" i="5"/>
  <c r="AM3892" i="5" s="1"/>
  <c r="AK3891" i="5"/>
  <c r="AM3891" i="5" s="1"/>
  <c r="AK3890" i="5"/>
  <c r="AM3890" i="5" s="1"/>
  <c r="AK3889" i="5"/>
  <c r="AM3889" i="5" s="1"/>
  <c r="AK3888" i="5"/>
  <c r="AM3888" i="5" s="1"/>
  <c r="AK3887" i="5"/>
  <c r="AM3887" i="5" s="1"/>
  <c r="AK3886" i="5"/>
  <c r="AM3886" i="5" s="1"/>
  <c r="AK3885" i="5"/>
  <c r="AM3885" i="5" s="1"/>
  <c r="AK3884" i="5"/>
  <c r="AM3884" i="5" s="1"/>
  <c r="AK3883" i="5"/>
  <c r="AM3883" i="5" s="1"/>
  <c r="AK3882" i="5"/>
  <c r="AM3882" i="5" s="1"/>
  <c r="AK3881" i="5"/>
  <c r="AM3881" i="5" s="1"/>
  <c r="AK3880" i="5"/>
  <c r="AM3880" i="5" s="1"/>
  <c r="AK3879" i="5"/>
  <c r="AM3879" i="5" s="1"/>
  <c r="AK3878" i="5"/>
  <c r="AM3878" i="5" s="1"/>
  <c r="AK3877" i="5"/>
  <c r="AM3877" i="5" s="1"/>
  <c r="AK3876" i="5"/>
  <c r="AM3876" i="5" s="1"/>
  <c r="AK3873" i="5"/>
  <c r="AM3873" i="5" s="1"/>
  <c r="AM3872" i="5"/>
  <c r="AK3871" i="5"/>
  <c r="AM3871" i="5" s="1"/>
  <c r="AK3870" i="5"/>
  <c r="AM3870" i="5" s="1"/>
  <c r="AK3869" i="5"/>
  <c r="AM3869" i="5" s="1"/>
  <c r="AK3868" i="5"/>
  <c r="AM3868" i="5" s="1"/>
  <c r="AK3867" i="5"/>
  <c r="AM3867" i="5" s="1"/>
  <c r="AK3866" i="5"/>
  <c r="AM3866" i="5" s="1"/>
  <c r="AK3865" i="5"/>
  <c r="AM3865" i="5" s="1"/>
  <c r="AK3864" i="5"/>
  <c r="AM3864" i="5" s="1"/>
  <c r="AK3863" i="5"/>
  <c r="AM3863" i="5" s="1"/>
  <c r="AK3862" i="5"/>
  <c r="AM3862" i="5" s="1"/>
  <c r="AK3861" i="5"/>
  <c r="AM3861" i="5" s="1"/>
  <c r="AK3860" i="5"/>
  <c r="AM3860" i="5" s="1"/>
  <c r="AK3859" i="5"/>
  <c r="AM3859" i="5" s="1"/>
  <c r="AK3858" i="5"/>
  <c r="AM3858" i="5" s="1"/>
  <c r="AK3857" i="5"/>
  <c r="AM3857" i="5" s="1"/>
  <c r="AK3856" i="5"/>
  <c r="AM3856" i="5" s="1"/>
  <c r="AK3855" i="5"/>
  <c r="AM3855" i="5" s="1"/>
  <c r="AK3854" i="5"/>
  <c r="AM3854" i="5" s="1"/>
  <c r="AK3853" i="5"/>
  <c r="AM3853" i="5" s="1"/>
  <c r="AK3852" i="5"/>
  <c r="AM3852" i="5" s="1"/>
  <c r="AK3851" i="5"/>
  <c r="AM3851" i="5" s="1"/>
  <c r="AK3850" i="5"/>
  <c r="AM3850" i="5" s="1"/>
  <c r="AK3849" i="5"/>
  <c r="AM3849" i="5" s="1"/>
  <c r="AK3848" i="5"/>
  <c r="AM3848" i="5" s="1"/>
  <c r="AK3847" i="5"/>
  <c r="AM3847" i="5" s="1"/>
  <c r="AK3846" i="5"/>
  <c r="AM3846" i="5" s="1"/>
  <c r="AK3845" i="5"/>
  <c r="AM3845" i="5" s="1"/>
  <c r="AK3844" i="5"/>
  <c r="AM3844" i="5" s="1"/>
  <c r="AK3843" i="5"/>
  <c r="AM3843" i="5" s="1"/>
  <c r="AK3842" i="5"/>
  <c r="AM3842" i="5" s="1"/>
  <c r="AK3841" i="5"/>
  <c r="AM3841" i="5" s="1"/>
  <c r="AK3840" i="5"/>
  <c r="AM3840" i="5" s="1"/>
  <c r="AM3839" i="5"/>
  <c r="AK3838" i="5"/>
  <c r="AM3838" i="5" s="1"/>
  <c r="AK3837" i="5"/>
  <c r="AM3837" i="5" s="1"/>
  <c r="AK3836" i="5"/>
  <c r="AM3836" i="5" s="1"/>
  <c r="AK3835" i="5"/>
  <c r="AM3835" i="5" s="1"/>
  <c r="AK3834" i="5"/>
  <c r="AM3834" i="5" s="1"/>
  <c r="AK3833" i="5"/>
  <c r="AM3833" i="5" s="1"/>
  <c r="AK3832" i="5"/>
  <c r="AM3832" i="5" s="1"/>
  <c r="AK3831" i="5"/>
  <c r="AM3831" i="5" s="1"/>
  <c r="AK3830" i="5"/>
  <c r="AM3830" i="5" s="1"/>
  <c r="AK3829" i="5"/>
  <c r="AM3829" i="5" s="1"/>
  <c r="AK3828" i="5"/>
  <c r="AM3828" i="5" s="1"/>
  <c r="AK3827" i="5"/>
  <c r="AM3827" i="5" s="1"/>
  <c r="AK3826" i="5"/>
  <c r="AM3826" i="5" s="1"/>
  <c r="AK3825" i="5"/>
  <c r="AM3825" i="5" s="1"/>
  <c r="AK3824" i="5"/>
  <c r="AM3824" i="5" s="1"/>
  <c r="AK3823" i="5"/>
  <c r="AM3823" i="5" s="1"/>
  <c r="AK3822" i="5"/>
  <c r="AM3822" i="5" s="1"/>
  <c r="AK3821" i="5"/>
  <c r="AM3821" i="5" s="1"/>
  <c r="AK3820" i="5"/>
  <c r="AM3820" i="5" s="1"/>
  <c r="AK3819" i="5"/>
  <c r="AM3819" i="5" s="1"/>
  <c r="AM3818" i="5"/>
  <c r="AK3817" i="5"/>
  <c r="AM3817" i="5" s="1"/>
  <c r="AK3816" i="5"/>
  <c r="AM3816" i="5" s="1"/>
  <c r="AK3815" i="5"/>
  <c r="AM3815" i="5" s="1"/>
  <c r="AM3814" i="5"/>
  <c r="AK3813" i="5"/>
  <c r="AM3813" i="5" s="1"/>
  <c r="AK3812" i="5"/>
  <c r="AM3812" i="5" s="1"/>
  <c r="AK3811" i="5"/>
  <c r="AM3811" i="5" s="1"/>
  <c r="AK3810" i="5"/>
  <c r="AM3810" i="5" s="1"/>
  <c r="AK3809" i="5"/>
  <c r="AM3809" i="5" s="1"/>
  <c r="AK3808" i="5"/>
  <c r="AM3808" i="5" s="1"/>
  <c r="AK3807" i="5"/>
  <c r="AM3807" i="5" s="1"/>
  <c r="AK3806" i="5"/>
  <c r="AM3806" i="5" s="1"/>
  <c r="AK3805" i="5"/>
  <c r="AM3805" i="5" s="1"/>
  <c r="AK3804" i="5"/>
  <c r="AM3804" i="5" s="1"/>
  <c r="AK3803" i="5"/>
  <c r="AM3803" i="5" s="1"/>
  <c r="AK3802" i="5"/>
  <c r="AM3802" i="5" s="1"/>
  <c r="AK3801" i="5"/>
  <c r="AM3801" i="5" s="1"/>
  <c r="AK3800" i="5"/>
  <c r="AM3800" i="5" s="1"/>
  <c r="AK3799" i="5"/>
  <c r="AM3799" i="5" s="1"/>
  <c r="AM3798" i="5"/>
  <c r="AK3797" i="5"/>
  <c r="AM3797" i="5" s="1"/>
  <c r="AK3796" i="5"/>
  <c r="AM3796" i="5" s="1"/>
  <c r="AK3795" i="5"/>
  <c r="AM3795" i="5" s="1"/>
  <c r="AK3794" i="5"/>
  <c r="AM3794" i="5" s="1"/>
  <c r="AK3793" i="5"/>
  <c r="AM3793" i="5" s="1"/>
  <c r="AK3792" i="5"/>
  <c r="AM3792" i="5" s="1"/>
  <c r="AK3791" i="5"/>
  <c r="AM3791" i="5" s="1"/>
  <c r="AK3790" i="5"/>
  <c r="AM3790" i="5" s="1"/>
  <c r="AK3789" i="5"/>
  <c r="AM3789" i="5" s="1"/>
  <c r="AK3788" i="5"/>
  <c r="AM3788" i="5" s="1"/>
  <c r="AK3787" i="5"/>
  <c r="AM3787" i="5" s="1"/>
  <c r="AK3786" i="5"/>
  <c r="AM3786" i="5" s="1"/>
  <c r="AK3785" i="5"/>
  <c r="AM3785" i="5" s="1"/>
  <c r="AK3784" i="5"/>
  <c r="AM3784" i="5" s="1"/>
  <c r="AK3783" i="5"/>
  <c r="AM3783" i="5" s="1"/>
  <c r="AK3782" i="5"/>
  <c r="AM3782" i="5" s="1"/>
  <c r="AK3781" i="5"/>
  <c r="AM3781" i="5" s="1"/>
  <c r="AK3780" i="5"/>
  <c r="AM3780" i="5" s="1"/>
  <c r="AK3779" i="5"/>
  <c r="AM3779" i="5" s="1"/>
  <c r="AK3778" i="5"/>
  <c r="AM3778" i="5" s="1"/>
  <c r="AK3777" i="5"/>
  <c r="AM3777" i="5" s="1"/>
  <c r="AK3776" i="5"/>
  <c r="AM3776" i="5" s="1"/>
  <c r="AK3775" i="5"/>
  <c r="AM3775" i="5" s="1"/>
  <c r="AK3774" i="5"/>
  <c r="AM3774" i="5" s="1"/>
  <c r="AK3772" i="5"/>
  <c r="AK3771" i="5"/>
  <c r="AM3771" i="5" s="1"/>
  <c r="AK3770" i="5"/>
  <c r="AM3770" i="5" s="1"/>
  <c r="AK3769" i="5"/>
  <c r="AM3769" i="5" s="1"/>
  <c r="AK3768" i="5"/>
  <c r="AM3768" i="5" s="1"/>
  <c r="AK3767" i="5"/>
  <c r="AM3767" i="5" s="1"/>
  <c r="AK3766" i="5"/>
  <c r="AM3766" i="5" s="1"/>
  <c r="AK3765" i="5"/>
  <c r="AM3765" i="5" s="1"/>
  <c r="AK3764" i="5"/>
  <c r="AM3764" i="5" s="1"/>
  <c r="AK3763" i="5"/>
  <c r="AM3763" i="5" s="1"/>
  <c r="AK3762" i="5"/>
  <c r="AM3762" i="5" s="1"/>
  <c r="AK3761" i="5"/>
  <c r="AM3761" i="5" s="1"/>
  <c r="AK3760" i="5"/>
  <c r="AM3760" i="5" s="1"/>
  <c r="AM3759" i="5"/>
  <c r="AM3758" i="5"/>
  <c r="AK3757" i="5"/>
  <c r="AM3757" i="5" s="1"/>
  <c r="AK3756" i="5"/>
  <c r="AM3756" i="5" s="1"/>
  <c r="AK3755" i="5"/>
  <c r="AM3755" i="5" s="1"/>
  <c r="AK3754" i="5"/>
  <c r="AM3754" i="5" s="1"/>
  <c r="AK3753" i="5"/>
  <c r="AM3753" i="5" s="1"/>
  <c r="AK3752" i="5"/>
  <c r="AM3752" i="5" s="1"/>
  <c r="AK3751" i="5"/>
  <c r="AM3751" i="5" s="1"/>
  <c r="AK3750" i="5"/>
  <c r="AM3750" i="5" s="1"/>
  <c r="AK3749" i="5"/>
  <c r="AM3749" i="5" s="1"/>
  <c r="AK3748" i="5"/>
  <c r="AM3748" i="5" s="1"/>
  <c r="AK3747" i="5"/>
  <c r="AM3747" i="5" s="1"/>
  <c r="AK3746" i="5"/>
  <c r="AM3746" i="5" s="1"/>
  <c r="AK3745" i="5"/>
  <c r="AM3745" i="5" s="1"/>
  <c r="AK3744" i="5"/>
  <c r="AM3744" i="5" s="1"/>
  <c r="AK3743" i="5"/>
  <c r="AM3743" i="5" s="1"/>
  <c r="AK3742" i="5"/>
  <c r="AM3742" i="5" s="1"/>
  <c r="AK3741" i="5"/>
  <c r="AM3741" i="5" s="1"/>
  <c r="AK3740" i="5"/>
  <c r="AM3740" i="5" s="1"/>
  <c r="AK3739" i="5"/>
  <c r="AM3739" i="5" s="1"/>
  <c r="AK3738" i="5"/>
  <c r="AM3738" i="5" s="1"/>
  <c r="AK3737" i="5"/>
  <c r="AM3737" i="5" s="1"/>
  <c r="AK3736" i="5"/>
  <c r="AM3736" i="5" s="1"/>
  <c r="AK3735" i="5"/>
  <c r="AM3735" i="5" s="1"/>
  <c r="AK3734" i="5"/>
  <c r="AM3734" i="5" s="1"/>
  <c r="AM3732" i="5"/>
  <c r="AK3730" i="5"/>
  <c r="AM3730" i="5" s="1"/>
  <c r="AK3729" i="5"/>
  <c r="AM3729" i="5" s="1"/>
  <c r="AK3728" i="5"/>
  <c r="AM3728" i="5" s="1"/>
  <c r="AK3727" i="5"/>
  <c r="AM3727" i="5" s="1"/>
  <c r="AK3726" i="5"/>
  <c r="AM3726" i="5" s="1"/>
  <c r="AK3725" i="5"/>
  <c r="AM3725" i="5" s="1"/>
  <c r="AK3724" i="5"/>
  <c r="AM3724" i="5" s="1"/>
  <c r="AK3723" i="5"/>
  <c r="AM3723" i="5" s="1"/>
  <c r="AK3722" i="5"/>
  <c r="AM3722" i="5" s="1"/>
  <c r="AK3721" i="5"/>
  <c r="AM3721" i="5" s="1"/>
  <c r="AK3720" i="5"/>
  <c r="AM3720" i="5" s="1"/>
  <c r="AK3719" i="5"/>
  <c r="AM3719" i="5" s="1"/>
  <c r="AK3718" i="5"/>
  <c r="AM3718" i="5" s="1"/>
  <c r="AK3717" i="5"/>
  <c r="AM3717" i="5" s="1"/>
  <c r="AK3716" i="5"/>
  <c r="AM3716" i="5" s="1"/>
  <c r="AK3715" i="5"/>
  <c r="AM3715" i="5" s="1"/>
  <c r="AK3714" i="5"/>
  <c r="AM3714" i="5" s="1"/>
  <c r="AK3713" i="5"/>
  <c r="AM3713" i="5" s="1"/>
  <c r="AK3712" i="5"/>
  <c r="AM3712" i="5" s="1"/>
  <c r="AK3711" i="5"/>
  <c r="AM3711" i="5" s="1"/>
  <c r="AK3710" i="5"/>
  <c r="AM3710" i="5" s="1"/>
  <c r="AK3709" i="5"/>
  <c r="AM3709" i="5" s="1"/>
  <c r="AK3708" i="5"/>
  <c r="AM3708" i="5" s="1"/>
  <c r="AM3707" i="5"/>
  <c r="AM3706" i="5"/>
  <c r="AK3705" i="5"/>
  <c r="AM3705" i="5" s="1"/>
  <c r="AK3704" i="5"/>
  <c r="AM3704" i="5" s="1"/>
  <c r="AK3703" i="5"/>
  <c r="AM3703" i="5" s="1"/>
  <c r="AK3702" i="5"/>
  <c r="AM3702" i="5" s="1"/>
  <c r="AK3701" i="5"/>
  <c r="AM3701" i="5" s="1"/>
  <c r="AK3700" i="5"/>
  <c r="AM3700" i="5" s="1"/>
  <c r="AK3699" i="5"/>
  <c r="AM3699" i="5" s="1"/>
  <c r="AK3698" i="5"/>
  <c r="AM3698" i="5" s="1"/>
  <c r="AM3697" i="5"/>
  <c r="AK3696" i="5"/>
  <c r="AM3696" i="5" s="1"/>
  <c r="AK3695" i="5"/>
  <c r="AM3695" i="5" s="1"/>
  <c r="AK3694" i="5"/>
  <c r="AM3694" i="5" s="1"/>
  <c r="AK3693" i="5"/>
  <c r="AM3693" i="5" s="1"/>
  <c r="AK3692" i="5"/>
  <c r="AM3692" i="5" s="1"/>
  <c r="AK3691" i="5"/>
  <c r="AM3691" i="5" s="1"/>
  <c r="AK3690" i="5"/>
  <c r="AM3690" i="5" s="1"/>
  <c r="AK3689" i="5"/>
  <c r="AM3689" i="5" s="1"/>
  <c r="AK3688" i="5"/>
  <c r="AM3688" i="5" s="1"/>
  <c r="AK3687" i="5"/>
  <c r="AM3687" i="5" s="1"/>
  <c r="AK3686" i="5"/>
  <c r="AM3686" i="5" s="1"/>
  <c r="AK3685" i="5"/>
  <c r="AM3685" i="5" s="1"/>
  <c r="AK3684" i="5"/>
  <c r="AM3684" i="5" s="1"/>
  <c r="AK3683" i="5"/>
  <c r="AM3683" i="5" s="1"/>
  <c r="AK3682" i="5"/>
  <c r="AM3682" i="5" s="1"/>
  <c r="AK3681" i="5"/>
  <c r="AM3681" i="5" s="1"/>
  <c r="AM3680" i="5"/>
  <c r="AK3679" i="5"/>
  <c r="AM3679" i="5" s="1"/>
  <c r="AK3678" i="5"/>
  <c r="AM3678" i="5" s="1"/>
  <c r="AK3677" i="5"/>
  <c r="AM3677" i="5" s="1"/>
  <c r="AK3676" i="5"/>
  <c r="AM3676" i="5" s="1"/>
  <c r="AK3675" i="5"/>
  <c r="AM3675" i="5" s="1"/>
  <c r="AK3674" i="5"/>
  <c r="AM3674" i="5" s="1"/>
  <c r="AK3673" i="5"/>
  <c r="AM3673" i="5" s="1"/>
  <c r="AK3672" i="5"/>
  <c r="AM3672" i="5" s="1"/>
  <c r="AK3671" i="5"/>
  <c r="AM3671" i="5" s="1"/>
  <c r="AM3670" i="5"/>
  <c r="AK3669" i="5"/>
  <c r="AM3669" i="5" s="1"/>
  <c r="AK3668" i="5"/>
  <c r="AM3668" i="5" s="1"/>
  <c r="AK3667" i="5"/>
  <c r="AM3667" i="5" s="1"/>
  <c r="AK3666" i="5"/>
  <c r="AM3666" i="5" s="1"/>
  <c r="AK3665" i="5"/>
  <c r="AM3665" i="5" s="1"/>
  <c r="AK3664" i="5"/>
  <c r="AM3664" i="5" s="1"/>
  <c r="AK3663" i="5"/>
  <c r="AM3663" i="5" s="1"/>
  <c r="AK3662" i="5"/>
  <c r="AM3662" i="5" s="1"/>
  <c r="AK3661" i="5"/>
  <c r="AM3661" i="5" s="1"/>
  <c r="AK3660" i="5"/>
  <c r="AM3660" i="5" s="1"/>
  <c r="AK3659" i="5"/>
  <c r="AM3659" i="5" s="1"/>
  <c r="AK3657" i="5"/>
  <c r="AM3657" i="5" s="1"/>
  <c r="AK3656" i="5"/>
  <c r="AM3656" i="5" s="1"/>
  <c r="AK3655" i="5"/>
  <c r="AM3655" i="5" s="1"/>
  <c r="AK3654" i="5"/>
  <c r="AM3654" i="5" s="1"/>
  <c r="AK3653" i="5"/>
  <c r="AM3653" i="5" s="1"/>
  <c r="AK3652" i="5"/>
  <c r="AM3652" i="5" s="1"/>
  <c r="AK3651" i="5"/>
  <c r="AM3651" i="5" s="1"/>
  <c r="AK3650" i="5"/>
  <c r="AM3650" i="5" s="1"/>
  <c r="AK3649" i="5"/>
  <c r="AM3649" i="5" s="1"/>
  <c r="AK3648" i="5"/>
  <c r="AM3648" i="5" s="1"/>
  <c r="AK3647" i="5"/>
  <c r="AM3647" i="5" s="1"/>
  <c r="AK3646" i="5"/>
  <c r="AM3646" i="5" s="1"/>
  <c r="AK3645" i="5"/>
  <c r="AM3645" i="5" s="1"/>
  <c r="AK3644" i="5"/>
  <c r="AM3644" i="5" s="1"/>
  <c r="AK3643" i="5"/>
  <c r="AM3643" i="5" s="1"/>
  <c r="AK3642" i="5"/>
  <c r="AM3642" i="5" s="1"/>
  <c r="AK3641" i="5"/>
  <c r="AM3641" i="5" s="1"/>
  <c r="AK3640" i="5"/>
  <c r="AM3640" i="5" s="1"/>
  <c r="AK3639" i="5"/>
  <c r="AM3639" i="5" s="1"/>
  <c r="AK3638" i="5"/>
  <c r="AM3638" i="5" s="1"/>
  <c r="AK3637" i="5"/>
  <c r="AM3637" i="5" s="1"/>
  <c r="AK3636" i="5"/>
  <c r="AM3636" i="5" s="1"/>
  <c r="AK3635" i="5"/>
  <c r="AM3635" i="5" s="1"/>
  <c r="AK3634" i="5"/>
  <c r="AM3634" i="5" s="1"/>
  <c r="AK3633" i="5"/>
  <c r="AM3633" i="5" s="1"/>
  <c r="AK3632" i="5"/>
  <c r="AM3632" i="5" s="1"/>
  <c r="AK3631" i="5"/>
  <c r="AM3631" i="5" s="1"/>
  <c r="AK3630" i="5"/>
  <c r="AM3630" i="5" s="1"/>
  <c r="AK3629" i="5"/>
  <c r="AM3629" i="5" s="1"/>
  <c r="AK3628" i="5"/>
  <c r="AM3628" i="5" s="1"/>
  <c r="AK3627" i="5"/>
  <c r="AM3627" i="5" s="1"/>
  <c r="AK3626" i="5"/>
  <c r="AM3626" i="5" s="1"/>
  <c r="AK3625" i="5"/>
  <c r="AM3625" i="5" s="1"/>
  <c r="AK3624" i="5"/>
  <c r="AM3624" i="5" s="1"/>
  <c r="AK3623" i="5"/>
  <c r="AM3623" i="5" s="1"/>
  <c r="AK3622" i="5"/>
  <c r="AM3622" i="5" s="1"/>
  <c r="AK3621" i="5"/>
  <c r="AM3621" i="5" s="1"/>
  <c r="AK3620" i="5"/>
  <c r="AM3620" i="5" s="1"/>
  <c r="AK3619" i="5"/>
  <c r="AM3619" i="5" s="1"/>
  <c r="AK3618" i="5"/>
  <c r="AM3618" i="5" s="1"/>
  <c r="AK3617" i="5"/>
  <c r="AM3617" i="5" s="1"/>
  <c r="AM3616" i="5"/>
  <c r="AK3615" i="5"/>
  <c r="AM3615" i="5" s="1"/>
  <c r="AK3614" i="5"/>
  <c r="AM3614" i="5" s="1"/>
  <c r="AK3613" i="5"/>
  <c r="AM3613" i="5" s="1"/>
  <c r="AK3612" i="5"/>
  <c r="AM3612" i="5" s="1"/>
  <c r="AK3611" i="5"/>
  <c r="AM3611" i="5" s="1"/>
  <c r="AK3610" i="5"/>
  <c r="AM3610" i="5" s="1"/>
  <c r="AK3609" i="5"/>
  <c r="AM3609" i="5" s="1"/>
  <c r="AK3608" i="5"/>
  <c r="AM3608" i="5" s="1"/>
  <c r="AK3607" i="5"/>
  <c r="AM3607" i="5" s="1"/>
  <c r="AK3606" i="5"/>
  <c r="AM3606" i="5" s="1"/>
  <c r="AK3605" i="5"/>
  <c r="AM3605" i="5" s="1"/>
  <c r="AK3604" i="5"/>
  <c r="AM3604" i="5" s="1"/>
  <c r="AK3603" i="5"/>
  <c r="AM3603" i="5" s="1"/>
  <c r="AK3602" i="5"/>
  <c r="AM3602" i="5" s="1"/>
  <c r="AK3601" i="5"/>
  <c r="AM3601" i="5" s="1"/>
  <c r="AK3600" i="5"/>
  <c r="AM3600" i="5" s="1"/>
  <c r="AK3599" i="5"/>
  <c r="AM3599" i="5" s="1"/>
  <c r="AK3598" i="5"/>
  <c r="AM3598" i="5" s="1"/>
  <c r="AK3597" i="5"/>
  <c r="AM3597" i="5" s="1"/>
  <c r="AK3596" i="5"/>
  <c r="AM3596" i="5" s="1"/>
  <c r="AK3595" i="5"/>
  <c r="AM3595" i="5" s="1"/>
  <c r="AK3594" i="5"/>
  <c r="AM3594" i="5" s="1"/>
  <c r="AK3593" i="5"/>
  <c r="AM3593" i="5" s="1"/>
  <c r="AK3592" i="5"/>
  <c r="AM3592" i="5" s="1"/>
  <c r="AK3591" i="5"/>
  <c r="AM3591" i="5" s="1"/>
  <c r="AK3590" i="5"/>
  <c r="AM3590" i="5" s="1"/>
  <c r="AK3589" i="5"/>
  <c r="AM3589" i="5" s="1"/>
  <c r="AK3588" i="5"/>
  <c r="AM3588" i="5" s="1"/>
  <c r="AK3586" i="5"/>
  <c r="AM3586" i="5" s="1"/>
  <c r="AK3585" i="5"/>
  <c r="AM3585" i="5" s="1"/>
  <c r="AK3584" i="5"/>
  <c r="AM3584" i="5" s="1"/>
  <c r="AK3583" i="5"/>
  <c r="AM3583" i="5" s="1"/>
  <c r="AK3582" i="5"/>
  <c r="AM3582" i="5" s="1"/>
  <c r="AK3581" i="5"/>
  <c r="AM3581" i="5" s="1"/>
  <c r="AK3580" i="5"/>
  <c r="AM3580" i="5" s="1"/>
  <c r="AM3579" i="5"/>
  <c r="AK3578" i="5"/>
  <c r="AM3578" i="5" s="1"/>
  <c r="AK3577" i="5"/>
  <c r="AM3577" i="5" s="1"/>
  <c r="AK3576" i="5"/>
  <c r="AM3576" i="5" s="1"/>
  <c r="AK3575" i="5"/>
  <c r="AM3575" i="5" s="1"/>
  <c r="AM3574" i="5"/>
  <c r="AK3573" i="5"/>
  <c r="AM3573" i="5" s="1"/>
  <c r="AK3571" i="5"/>
  <c r="AK3570" i="5"/>
  <c r="AM3570" i="5" s="1"/>
  <c r="AK3569" i="5"/>
  <c r="AM3569" i="5" s="1"/>
  <c r="AK3568" i="5"/>
  <c r="AM3568" i="5" s="1"/>
  <c r="AK3567" i="5"/>
  <c r="AM3567" i="5" s="1"/>
  <c r="AM3565" i="5"/>
  <c r="AP3565" i="5" s="1"/>
  <c r="AQ3565" i="5" s="1"/>
  <c r="AK3564" i="5"/>
  <c r="AM3564" i="5" s="1"/>
  <c r="AK3563" i="5"/>
  <c r="AM3563" i="5" s="1"/>
  <c r="AK3562" i="5"/>
  <c r="AM3562" i="5" s="1"/>
  <c r="AM3561" i="5"/>
  <c r="AK3560" i="5"/>
  <c r="AM3560" i="5" s="1"/>
  <c r="AK3559" i="5"/>
  <c r="AM3559" i="5" s="1"/>
  <c r="AK3558" i="5"/>
  <c r="AM3558" i="5" s="1"/>
  <c r="AK3557" i="5"/>
  <c r="AM3557" i="5" s="1"/>
  <c r="AM3556" i="5"/>
  <c r="AK3555" i="5"/>
  <c r="AM3555" i="5" s="1"/>
  <c r="AK3554" i="5"/>
  <c r="AM3554" i="5" s="1"/>
  <c r="AK3553" i="5"/>
  <c r="AM3553" i="5" s="1"/>
  <c r="AK3552" i="5"/>
  <c r="AM3552" i="5" s="1"/>
  <c r="AK3551" i="5"/>
  <c r="AM3551" i="5" s="1"/>
  <c r="AK3550" i="5"/>
  <c r="AM3550" i="5" s="1"/>
  <c r="AK3549" i="5"/>
  <c r="AM3549" i="5" s="1"/>
  <c r="AK3548" i="5"/>
  <c r="AM3548" i="5" s="1"/>
  <c r="AK3547" i="5"/>
  <c r="AM3547" i="5" s="1"/>
  <c r="AK3546" i="5"/>
  <c r="AM3546" i="5" s="1"/>
  <c r="AK3545" i="5"/>
  <c r="AM3545" i="5" s="1"/>
  <c r="AK3544" i="5"/>
  <c r="AM3544" i="5" s="1"/>
  <c r="AK3543" i="5"/>
  <c r="AM3543" i="5" s="1"/>
  <c r="AK3542" i="5"/>
  <c r="AM3542" i="5" s="1"/>
  <c r="AK3541" i="5"/>
  <c r="AM3541" i="5" s="1"/>
  <c r="AK3540" i="5"/>
  <c r="AM3540" i="5" s="1"/>
  <c r="AK3539" i="5"/>
  <c r="AM3539" i="5" s="1"/>
  <c r="AK3538" i="5"/>
  <c r="AM3538" i="5" s="1"/>
  <c r="AK3537" i="5"/>
  <c r="AM3537" i="5" s="1"/>
  <c r="AK3536" i="5"/>
  <c r="AM3536" i="5" s="1"/>
  <c r="AK3535" i="5"/>
  <c r="AM3535" i="5" s="1"/>
  <c r="AK3534" i="5"/>
  <c r="AM3534" i="5" s="1"/>
  <c r="AK3533" i="5"/>
  <c r="AM3533" i="5" s="1"/>
  <c r="AK3532" i="5"/>
  <c r="AM3532" i="5" s="1"/>
  <c r="AK3531" i="5"/>
  <c r="AM3531" i="5" s="1"/>
  <c r="AK3530" i="5"/>
  <c r="AM3530" i="5" s="1"/>
  <c r="AK3529" i="5"/>
  <c r="AM3529" i="5" s="1"/>
  <c r="AK3528" i="5"/>
  <c r="AM3528" i="5" s="1"/>
  <c r="AK3527" i="5"/>
  <c r="AM3527" i="5" s="1"/>
  <c r="AK3526" i="5"/>
  <c r="AM3526" i="5" s="1"/>
  <c r="AK3525" i="5"/>
  <c r="AM3525" i="5" s="1"/>
  <c r="AK3524" i="5"/>
  <c r="AM3524" i="5" s="1"/>
  <c r="AK3523" i="5"/>
  <c r="AM3523" i="5" s="1"/>
  <c r="AK3522" i="5"/>
  <c r="AM3522" i="5" s="1"/>
  <c r="AK3521" i="5"/>
  <c r="AM3521" i="5" s="1"/>
  <c r="AK3520" i="5"/>
  <c r="AM3520" i="5" s="1"/>
  <c r="AK3519" i="5"/>
  <c r="AM3519" i="5" s="1"/>
  <c r="AK3518" i="5"/>
  <c r="AM3518" i="5" s="1"/>
  <c r="AK3517" i="5"/>
  <c r="AM3517" i="5" s="1"/>
  <c r="AK3516" i="5"/>
  <c r="AM3516" i="5" s="1"/>
  <c r="AK3515" i="5"/>
  <c r="AM3515" i="5" s="1"/>
  <c r="AK3514" i="5"/>
  <c r="AM3514" i="5" s="1"/>
  <c r="AK3513" i="5"/>
  <c r="AM3513" i="5" s="1"/>
  <c r="AK3512" i="5"/>
  <c r="AM3512" i="5" s="1"/>
  <c r="AK3511" i="5"/>
  <c r="AM3511" i="5" s="1"/>
  <c r="AK3510" i="5"/>
  <c r="AM3510" i="5" s="1"/>
  <c r="AK3509" i="5"/>
  <c r="AM3509" i="5" s="1"/>
  <c r="AK3508" i="5"/>
  <c r="AM3508" i="5" s="1"/>
  <c r="AK3507" i="5"/>
  <c r="AM3507" i="5" s="1"/>
  <c r="AK3506" i="5"/>
  <c r="AM3506" i="5" s="1"/>
  <c r="AK3505" i="5"/>
  <c r="AM3505" i="5" s="1"/>
  <c r="AK3504" i="5"/>
  <c r="AM3504" i="5" s="1"/>
  <c r="AK3503" i="5"/>
  <c r="AM3503" i="5" s="1"/>
  <c r="AK3502" i="5"/>
  <c r="AM3502" i="5" s="1"/>
  <c r="AK3501" i="5"/>
  <c r="AM3501" i="5" s="1"/>
  <c r="AK3500" i="5"/>
  <c r="AM3500" i="5" s="1"/>
  <c r="AK3499" i="5"/>
  <c r="AM3499" i="5" s="1"/>
  <c r="AK3498" i="5"/>
  <c r="AM3498" i="5" s="1"/>
  <c r="AK3497" i="5"/>
  <c r="AM3497" i="5" s="1"/>
  <c r="AK3496" i="5"/>
  <c r="AM3496" i="5" s="1"/>
  <c r="AK3495" i="5"/>
  <c r="AM3495" i="5" s="1"/>
  <c r="AK3494" i="5"/>
  <c r="AM3494" i="5" s="1"/>
  <c r="AK3493" i="5"/>
  <c r="AM3493" i="5" s="1"/>
  <c r="AK3492" i="5"/>
  <c r="AM3492" i="5" s="1"/>
  <c r="AK3491" i="5"/>
  <c r="AM3491" i="5" s="1"/>
  <c r="AK3490" i="5"/>
  <c r="AM3490" i="5" s="1"/>
  <c r="AK3489" i="5"/>
  <c r="AM3489" i="5" s="1"/>
  <c r="AK3488" i="5"/>
  <c r="AM3488" i="5" s="1"/>
  <c r="AK3487" i="5"/>
  <c r="AM3487" i="5" s="1"/>
  <c r="AK3486" i="5"/>
  <c r="AM3486" i="5" s="1"/>
  <c r="AM3485" i="5"/>
  <c r="AK3484" i="5"/>
  <c r="AM3484" i="5" s="1"/>
  <c r="AK3483" i="5"/>
  <c r="AM3483" i="5" s="1"/>
  <c r="AK3482" i="5"/>
  <c r="AM3482" i="5" s="1"/>
  <c r="AK3481" i="5"/>
  <c r="AM3481" i="5" s="1"/>
  <c r="AK3480" i="5"/>
  <c r="AM3480" i="5" s="1"/>
  <c r="AK3479" i="5"/>
  <c r="AM3479" i="5" s="1"/>
  <c r="AK3478" i="5"/>
  <c r="AM3478" i="5" s="1"/>
  <c r="AK3477" i="5"/>
  <c r="AM3477" i="5" s="1"/>
  <c r="AK3476" i="5"/>
  <c r="AM3476" i="5" s="1"/>
  <c r="AK3475" i="5"/>
  <c r="AM3475" i="5" s="1"/>
  <c r="AK3474" i="5"/>
  <c r="AM3474" i="5" s="1"/>
  <c r="AK3473" i="5"/>
  <c r="AM3473" i="5" s="1"/>
  <c r="AK3472" i="5"/>
  <c r="AM3472" i="5" s="1"/>
  <c r="AK3471" i="5"/>
  <c r="AM3471" i="5" s="1"/>
  <c r="AK3470" i="5"/>
  <c r="AM3470" i="5" s="1"/>
  <c r="AK3469" i="5"/>
  <c r="AM3469" i="5" s="1"/>
  <c r="AK3467" i="5"/>
  <c r="AM3467" i="5" s="1"/>
  <c r="AK3447" i="5"/>
  <c r="AM3447" i="5" s="1"/>
  <c r="AK3105" i="5"/>
  <c r="AM3105" i="5" s="1"/>
  <c r="AK3104" i="5"/>
  <c r="AM3104" i="5" s="1"/>
  <c r="AK3083" i="5"/>
  <c r="AM3083" i="5" s="1"/>
  <c r="AK3082" i="5"/>
  <c r="AM3082" i="5" s="1"/>
  <c r="AK3081" i="5"/>
  <c r="AM3081" i="5" s="1"/>
  <c r="AK3065" i="5"/>
  <c r="AM3065" i="5" s="1"/>
  <c r="AK3064" i="5"/>
  <c r="AM3064" i="5" s="1"/>
  <c r="AK3031" i="5"/>
  <c r="AM3031" i="5" s="1"/>
  <c r="AK3030" i="5"/>
  <c r="AM3030" i="5" s="1"/>
  <c r="AK2934" i="5"/>
  <c r="AM2934" i="5" s="1"/>
  <c r="AK2933" i="5"/>
  <c r="AM2933" i="5" s="1"/>
  <c r="AK2901" i="5"/>
  <c r="AM2901" i="5" s="1"/>
  <c r="AK2774" i="5"/>
  <c r="AM2774" i="5" s="1"/>
  <c r="AK2702" i="5"/>
  <c r="AM2702" i="5" s="1"/>
  <c r="AK2682" i="5"/>
  <c r="AM2682" i="5" s="1"/>
  <c r="AK2681" i="5"/>
  <c r="AM2681" i="5" s="1"/>
  <c r="AK2680" i="5"/>
  <c r="AM2680" i="5" s="1"/>
  <c r="AK2623" i="5"/>
  <c r="AM2623" i="5" s="1"/>
  <c r="AK2622" i="5"/>
  <c r="AM2622" i="5" s="1"/>
  <c r="AK2602" i="5"/>
  <c r="AM2602" i="5" s="1"/>
  <c r="AK2566" i="5"/>
  <c r="AM2566" i="5" s="1"/>
  <c r="AK2544" i="5"/>
  <c r="AM2544" i="5" s="1"/>
  <c r="AK2495" i="5"/>
  <c r="AM2495" i="5" s="1"/>
  <c r="AK2480" i="5"/>
  <c r="AM2480" i="5" s="1"/>
  <c r="AK2471" i="5"/>
  <c r="AM2471" i="5" s="1"/>
  <c r="AK2344" i="5"/>
  <c r="AM2344" i="5" s="1"/>
  <c r="AK2341" i="5"/>
  <c r="AM2341" i="5" s="1"/>
  <c r="AK2302" i="5"/>
  <c r="AM2302" i="5" s="1"/>
  <c r="AK2301" i="5"/>
  <c r="AM2301" i="5" s="1"/>
  <c r="AK2300" i="5"/>
  <c r="AM2300" i="5" s="1"/>
  <c r="AK2261" i="5"/>
  <c r="AK2200" i="5"/>
  <c r="AM2200" i="5" s="1"/>
  <c r="AK2199" i="5"/>
  <c r="AM2199" i="5" s="1"/>
  <c r="AK2198" i="5"/>
  <c r="AM2198" i="5" s="1"/>
  <c r="AK2197" i="5"/>
  <c r="AM2197" i="5" s="1"/>
  <c r="AK2196" i="5"/>
  <c r="AM2196" i="5" s="1"/>
  <c r="AK650" i="5"/>
  <c r="AM650" i="5" s="1"/>
  <c r="AK483" i="5"/>
  <c r="AM483" i="5" s="1"/>
  <c r="AK330" i="5"/>
  <c r="AM330" i="5" s="1"/>
  <c r="AK4741" i="5"/>
  <c r="AM4741" i="5" s="1"/>
  <c r="AK4557" i="5"/>
  <c r="AM4557" i="5" s="1"/>
  <c r="AK2960" i="5"/>
  <c r="AM2960" i="5" s="1"/>
  <c r="AK2645" i="5"/>
  <c r="AM2645" i="5" s="1"/>
  <c r="AK1439" i="5"/>
  <c r="AM1439" i="5" s="1"/>
  <c r="AK86" i="5"/>
  <c r="AM86" i="5" s="1"/>
  <c r="AK4186" i="5"/>
  <c r="AM4186" i="5" s="1"/>
  <c r="AK4155" i="5"/>
  <c r="AM4155" i="5" s="1"/>
  <c r="AK248" i="5"/>
  <c r="AM248" i="5" s="1"/>
  <c r="AK247" i="5"/>
  <c r="AM247" i="5" s="1"/>
  <c r="AK15" i="5"/>
  <c r="AM15" i="5" s="1"/>
  <c r="AK1468" i="5"/>
  <c r="AM1468" i="5" s="1"/>
  <c r="AK4804" i="5"/>
  <c r="AM4804" i="5" s="1"/>
  <c r="AK4675" i="5"/>
  <c r="AM4675" i="5" s="1"/>
  <c r="AK4669" i="5"/>
  <c r="AM4669" i="5" s="1"/>
  <c r="AK4661" i="5"/>
  <c r="AM4661" i="5" s="1"/>
  <c r="AK2025" i="5"/>
  <c r="AM2025" i="5" s="1"/>
  <c r="AK1931" i="5"/>
  <c r="AM1931" i="5" s="1"/>
  <c r="AK1926" i="5"/>
  <c r="AM1926" i="5" s="1"/>
  <c r="AK1925" i="5"/>
  <c r="AM1925" i="5" s="1"/>
  <c r="AK1810" i="5"/>
  <c r="AM1810" i="5" s="1"/>
  <c r="AK1809" i="5"/>
  <c r="AM1809" i="5" s="1"/>
  <c r="AK1766" i="5"/>
  <c r="AM1766" i="5" s="1"/>
  <c r="AK1700" i="5"/>
  <c r="AM1700" i="5" s="1"/>
  <c r="AK1689" i="5"/>
  <c r="AM1689" i="5" s="1"/>
  <c r="AK1643" i="5"/>
  <c r="AM1643" i="5" s="1"/>
  <c r="AK1620" i="5"/>
  <c r="AM1620" i="5" s="1"/>
  <c r="AK1618" i="5"/>
  <c r="AM1618" i="5" s="1"/>
  <c r="AK1498" i="5"/>
  <c r="AM1498" i="5" s="1"/>
  <c r="AK1491" i="5"/>
  <c r="AM1491" i="5" s="1"/>
  <c r="AK1480" i="5"/>
  <c r="AM1480" i="5" s="1"/>
  <c r="AK1418" i="5"/>
  <c r="AM1418" i="5" s="1"/>
  <c r="AK1387" i="5"/>
  <c r="AM1387" i="5" s="1"/>
  <c r="AK1372" i="5"/>
  <c r="AM1372" i="5" s="1"/>
  <c r="AK1386" i="5"/>
  <c r="AM1386" i="5" s="1"/>
  <c r="AK1353" i="5"/>
  <c r="AM1353" i="5" s="1"/>
  <c r="AK1351" i="5"/>
  <c r="AM1351" i="5" s="1"/>
  <c r="AK1281" i="5"/>
  <c r="AM1281" i="5" s="1"/>
  <c r="AK1207" i="5"/>
  <c r="AM1207" i="5" s="1"/>
  <c r="AK1162" i="5"/>
  <c r="AM1162" i="5" s="1"/>
  <c r="AK1115" i="5"/>
  <c r="AM1115" i="5" s="1"/>
  <c r="AK1084" i="5"/>
  <c r="AM1084" i="5" s="1"/>
  <c r="AK1052" i="5"/>
  <c r="AM1052" i="5" s="1"/>
  <c r="AK975" i="5"/>
  <c r="AM975" i="5" s="1"/>
  <c r="AK952" i="5"/>
  <c r="AM952" i="5" s="1"/>
  <c r="AK943" i="5"/>
  <c r="AM943" i="5" s="1"/>
  <c r="AK332" i="5"/>
  <c r="AM332" i="5" s="1"/>
  <c r="AK286" i="5"/>
  <c r="AM286" i="5" s="1"/>
  <c r="AK229" i="5"/>
  <c r="AM229" i="5" s="1"/>
  <c r="AK111" i="5"/>
  <c r="AM111" i="5" s="1"/>
  <c r="AK88" i="5"/>
  <c r="AM88" i="5" s="1"/>
  <c r="AK87" i="5"/>
  <c r="AM87" i="5" s="1"/>
  <c r="AK1112" i="5"/>
  <c r="AM1112" i="5" s="1"/>
  <c r="AK2871" i="5"/>
  <c r="AM2871" i="5" s="1"/>
  <c r="AK1549" i="5"/>
  <c r="AM1549" i="5" s="1"/>
  <c r="AK1433" i="5"/>
  <c r="AM1433" i="5" s="1"/>
  <c r="AK1431" i="5"/>
  <c r="AM1431" i="5" s="1"/>
  <c r="AK1303" i="5"/>
  <c r="AM1303" i="5" s="1"/>
  <c r="AK959" i="5"/>
  <c r="AM959" i="5" s="1"/>
  <c r="AK953" i="5"/>
  <c r="AM953" i="5" s="1"/>
  <c r="AK245" i="5"/>
  <c r="AM245" i="5" s="1"/>
  <c r="AK1921" i="5"/>
  <c r="AM1921" i="5" s="1"/>
  <c r="AK1412" i="5"/>
  <c r="AM1412" i="5" s="1"/>
  <c r="AK1238" i="5"/>
  <c r="AM1238" i="5" s="1"/>
  <c r="AK1236" i="5"/>
  <c r="AM1236" i="5" s="1"/>
  <c r="AK1163" i="5"/>
  <c r="AM1163" i="5" s="1"/>
  <c r="AK231" i="5"/>
  <c r="AM231" i="5" s="1"/>
  <c r="AK1311" i="5"/>
  <c r="AM1311" i="5" s="1"/>
  <c r="AK4593" i="5"/>
  <c r="AK936" i="5"/>
  <c r="AM936" i="5" s="1"/>
  <c r="AK1442" i="5"/>
  <c r="AM1442" i="5" s="1"/>
  <c r="AK2719" i="5"/>
  <c r="AM2719" i="5" s="1"/>
  <c r="AK1284" i="5"/>
  <c r="AM1284" i="5" s="1"/>
  <c r="AK4756" i="5"/>
  <c r="AM4756" i="5" s="1"/>
  <c r="AK4754" i="5"/>
  <c r="AM4754" i="5" s="1"/>
  <c r="AK4752" i="5"/>
  <c r="AM4752" i="5" s="1"/>
  <c r="AK4749" i="5"/>
  <c r="AM4749" i="5" s="1"/>
  <c r="AK4740" i="5"/>
  <c r="AM4740" i="5" s="1"/>
  <c r="AK4739" i="5"/>
  <c r="AM4739" i="5" s="1"/>
  <c r="AK4733" i="5"/>
  <c r="AM4733" i="5" s="1"/>
  <c r="AK4731" i="5"/>
  <c r="AM4731" i="5" s="1"/>
  <c r="AK4677" i="5"/>
  <c r="AM4677" i="5" s="1"/>
  <c r="AK4600" i="5"/>
  <c r="AM4600" i="5" s="1"/>
  <c r="AK4599" i="5"/>
  <c r="AM4599" i="5" s="1"/>
  <c r="AK4595" i="5"/>
  <c r="AM4595" i="5" s="1"/>
  <c r="AM4560" i="5"/>
  <c r="AK4546" i="5"/>
  <c r="AM4546" i="5" s="1"/>
  <c r="AK4545" i="5"/>
  <c r="AM4545" i="5" s="1"/>
  <c r="AK4544" i="5"/>
  <c r="AM4544" i="5" s="1"/>
  <c r="AK4543" i="5"/>
  <c r="AM4543" i="5" s="1"/>
  <c r="AK4542" i="5"/>
  <c r="AM4542" i="5" s="1"/>
  <c r="AK4541" i="5"/>
  <c r="AM4541" i="5" s="1"/>
  <c r="AK4540" i="5"/>
  <c r="AM4540" i="5" s="1"/>
  <c r="AK4539" i="5"/>
  <c r="AM4539" i="5" s="1"/>
  <c r="AK4538" i="5"/>
  <c r="AM4538" i="5" s="1"/>
  <c r="AK4537" i="5"/>
  <c r="AM4537" i="5" s="1"/>
  <c r="AK4536" i="5"/>
  <c r="AM4536" i="5" s="1"/>
  <c r="AK4535" i="5"/>
  <c r="AM4535" i="5" s="1"/>
  <c r="AK4533" i="5"/>
  <c r="AM4533" i="5" s="1"/>
  <c r="AK4532" i="5"/>
  <c r="AM4532" i="5" s="1"/>
  <c r="AK4531" i="5"/>
  <c r="AM4531" i="5" s="1"/>
  <c r="AK4530" i="5"/>
  <c r="AM4530" i="5" s="1"/>
  <c r="AK4529" i="5"/>
  <c r="AM4529" i="5" s="1"/>
  <c r="AK4527" i="5"/>
  <c r="AM4527" i="5" s="1"/>
  <c r="AK4518" i="5"/>
  <c r="AM4518" i="5" s="1"/>
  <c r="AK4382" i="5"/>
  <c r="AM4382" i="5" s="1"/>
  <c r="AK4381" i="5"/>
  <c r="AM4381" i="5" s="1"/>
  <c r="AK4369" i="5"/>
  <c r="AM4369" i="5" s="1"/>
  <c r="AK4368" i="5"/>
  <c r="AM4368" i="5" s="1"/>
  <c r="AK4367" i="5"/>
  <c r="AM4367" i="5" s="1"/>
  <c r="AK4366" i="5"/>
  <c r="AM4366" i="5" s="1"/>
  <c r="AK4365" i="5"/>
  <c r="AM4365" i="5" s="1"/>
  <c r="AK4364" i="5"/>
  <c r="AM4364" i="5" s="1"/>
  <c r="AK4363" i="5"/>
  <c r="AM4363" i="5" s="1"/>
  <c r="AK4362" i="5"/>
  <c r="AM4362" i="5" s="1"/>
  <c r="AK4361" i="5"/>
  <c r="AM4361" i="5" s="1"/>
  <c r="AM4359" i="5"/>
  <c r="AK4358" i="5"/>
  <c r="AM4358" i="5" s="1"/>
  <c r="AK4357" i="5"/>
  <c r="AM4357" i="5" s="1"/>
  <c r="AK4356" i="5"/>
  <c r="AM4356" i="5" s="1"/>
  <c r="AK4355" i="5"/>
  <c r="AM4355" i="5" s="1"/>
  <c r="AK4354" i="5"/>
  <c r="AM4354" i="5" s="1"/>
  <c r="AK4353" i="5"/>
  <c r="AM4353" i="5" s="1"/>
  <c r="AK4352" i="5"/>
  <c r="AM4352" i="5" s="1"/>
  <c r="AM4351" i="5"/>
  <c r="AK4350" i="5"/>
  <c r="AM4350" i="5" s="1"/>
  <c r="AK4349" i="5"/>
  <c r="AM4349" i="5" s="1"/>
  <c r="AK4348" i="5"/>
  <c r="AM4348" i="5" s="1"/>
  <c r="AK4347" i="5"/>
  <c r="AM4347" i="5" s="1"/>
  <c r="AK4346" i="5"/>
  <c r="AM4346" i="5" s="1"/>
  <c r="AM4345" i="5"/>
  <c r="AK4344" i="5"/>
  <c r="AM4344" i="5" s="1"/>
  <c r="AK4343" i="5"/>
  <c r="AM4343" i="5" s="1"/>
  <c r="AK4342" i="5"/>
  <c r="AM4342" i="5" s="1"/>
  <c r="AK4341" i="5"/>
  <c r="AM4341" i="5" s="1"/>
  <c r="AK4340" i="5"/>
  <c r="AM4340" i="5" s="1"/>
  <c r="AK4339" i="5"/>
  <c r="AM4339" i="5" s="1"/>
  <c r="AK4338" i="5"/>
  <c r="AM4338" i="5" s="1"/>
  <c r="AK4337" i="5"/>
  <c r="AM4337" i="5" s="1"/>
  <c r="AK4336" i="5"/>
  <c r="AM4336" i="5" s="1"/>
  <c r="AK4335" i="5"/>
  <c r="AM4335" i="5" s="1"/>
  <c r="AK4334" i="5"/>
  <c r="AM4334" i="5" s="1"/>
  <c r="AK4333" i="5"/>
  <c r="AM4333" i="5" s="1"/>
  <c r="AK4332" i="5"/>
  <c r="AM4332" i="5" s="1"/>
  <c r="AK4331" i="5"/>
  <c r="AM4331" i="5" s="1"/>
  <c r="AK4330" i="5"/>
  <c r="AM4330" i="5" s="1"/>
  <c r="AK4329" i="5"/>
  <c r="AM4329" i="5" s="1"/>
  <c r="AK4328" i="5"/>
  <c r="AM4328" i="5" s="1"/>
  <c r="AK4327" i="5"/>
  <c r="AM4327" i="5" s="1"/>
  <c r="AK4326" i="5"/>
  <c r="AM4326" i="5" s="1"/>
  <c r="AK4325" i="5"/>
  <c r="AM4325" i="5" s="1"/>
  <c r="AK4324" i="5"/>
  <c r="AM4324" i="5" s="1"/>
  <c r="AK4323" i="5"/>
  <c r="AM4323" i="5" s="1"/>
  <c r="AK4253" i="5"/>
  <c r="AM4253" i="5" s="1"/>
  <c r="AK4252" i="5"/>
  <c r="AM4252" i="5" s="1"/>
  <c r="AK4247" i="5"/>
  <c r="AM4247" i="5" s="1"/>
  <c r="AK4207" i="5"/>
  <c r="AM4207" i="5" s="1"/>
  <c r="AK4206" i="5"/>
  <c r="AM4206" i="5" s="1"/>
  <c r="AK4205" i="5"/>
  <c r="AM4205" i="5" s="1"/>
  <c r="AK4201" i="5"/>
  <c r="AM4201" i="5" s="1"/>
  <c r="AK4195" i="5"/>
  <c r="AM4195" i="5" s="1"/>
  <c r="AK4194" i="5"/>
  <c r="AM4194" i="5" s="1"/>
  <c r="AK4193" i="5"/>
  <c r="AM4193" i="5" s="1"/>
  <c r="AK4192" i="5"/>
  <c r="AM4192" i="5" s="1"/>
  <c r="AK4191" i="5"/>
  <c r="AM4191" i="5" s="1"/>
  <c r="AK4190" i="5"/>
  <c r="AM4190" i="5" s="1"/>
  <c r="AK4187" i="5"/>
  <c r="AM4187" i="5" s="1"/>
  <c r="AK4153" i="5"/>
  <c r="AM4153" i="5" s="1"/>
  <c r="AK4152" i="5"/>
  <c r="AM4152" i="5" s="1"/>
  <c r="AK4151" i="5"/>
  <c r="AM4151" i="5" s="1"/>
  <c r="AK4150" i="5"/>
  <c r="AM4150" i="5" s="1"/>
  <c r="AK4149" i="5"/>
  <c r="AM4149" i="5" s="1"/>
  <c r="AK4148" i="5"/>
  <c r="AM4148" i="5" s="1"/>
  <c r="AK4147" i="5"/>
  <c r="AM4147" i="5" s="1"/>
  <c r="AK4146" i="5"/>
  <c r="AM4146" i="5" s="1"/>
  <c r="AK4145" i="5"/>
  <c r="AM4145" i="5" s="1"/>
  <c r="AK4144" i="5"/>
  <c r="AM4144" i="5" s="1"/>
  <c r="AK4122" i="5"/>
  <c r="AM4122" i="5" s="1"/>
  <c r="AK4121" i="5"/>
  <c r="AM4121" i="5" s="1"/>
  <c r="AK4120" i="5"/>
  <c r="AM4120" i="5" s="1"/>
  <c r="AK4119" i="5"/>
  <c r="AM4119" i="5" s="1"/>
  <c r="AK4118" i="5"/>
  <c r="AM4118" i="5" s="1"/>
  <c r="AK4117" i="5"/>
  <c r="AM4117" i="5" s="1"/>
  <c r="AK4116" i="5"/>
  <c r="AM4116" i="5" s="1"/>
  <c r="AM4115" i="5"/>
  <c r="AK4114" i="5"/>
  <c r="AM4114" i="5" s="1"/>
  <c r="AK4113" i="5"/>
  <c r="AM4113" i="5" s="1"/>
  <c r="AK4112" i="5"/>
  <c r="AM4112" i="5" s="1"/>
  <c r="AK4111" i="5"/>
  <c r="AM4111" i="5" s="1"/>
  <c r="AK4110" i="5"/>
  <c r="AM4110" i="5" s="1"/>
  <c r="AK4109" i="5"/>
  <c r="AM4109" i="5" s="1"/>
  <c r="AK4108" i="5"/>
  <c r="AM4108" i="5" s="1"/>
  <c r="AK4107" i="5"/>
  <c r="AM4107" i="5" s="1"/>
  <c r="AK4058" i="5"/>
  <c r="AM4058" i="5" s="1"/>
  <c r="AK4057" i="5"/>
  <c r="AM4057" i="5" s="1"/>
  <c r="AK4056" i="5"/>
  <c r="AM4056" i="5" s="1"/>
  <c r="AK4054" i="5"/>
  <c r="AM4054" i="5" s="1"/>
  <c r="AK4053" i="5"/>
  <c r="AM4053" i="5" s="1"/>
  <c r="AK4052" i="5"/>
  <c r="AM4052" i="5" s="1"/>
  <c r="AK4051" i="5"/>
  <c r="AM4051" i="5" s="1"/>
  <c r="AK4050" i="5"/>
  <c r="AM4050" i="5" s="1"/>
  <c r="AK4049" i="5"/>
  <c r="AM4049" i="5" s="1"/>
  <c r="AK4046" i="5"/>
  <c r="AM4046" i="5" s="1"/>
  <c r="AK4044" i="5"/>
  <c r="AM4044" i="5" s="1"/>
  <c r="AK4043" i="5"/>
  <c r="AM4043" i="5" s="1"/>
  <c r="AK2793" i="5"/>
  <c r="AM2793" i="5" s="1"/>
  <c r="AK1988" i="5"/>
  <c r="AM1988" i="5" s="1"/>
  <c r="AK1858" i="5"/>
  <c r="AM1858" i="5" s="1"/>
  <c r="AM1717" i="5"/>
  <c r="AK1466" i="5"/>
  <c r="AM1466" i="5" s="1"/>
  <c r="AK1378" i="5"/>
  <c r="AM1378" i="5" s="1"/>
  <c r="AK1359" i="5"/>
  <c r="AM1359" i="5" s="1"/>
  <c r="AK1198" i="5"/>
  <c r="AM1198" i="5" s="1"/>
  <c r="AK714" i="5"/>
  <c r="AM714" i="5" s="1"/>
  <c r="AK615" i="5"/>
  <c r="AM615" i="5" s="1"/>
  <c r="AK120" i="5"/>
  <c r="AM120" i="5" s="1"/>
  <c r="AK4484" i="5"/>
  <c r="AM4484" i="5" s="1"/>
  <c r="AK2739" i="5"/>
  <c r="AM2739" i="5" s="1"/>
  <c r="AK1615" i="5"/>
  <c r="AM1615" i="5" s="1"/>
  <c r="AK944" i="5"/>
  <c r="AM944" i="5" s="1"/>
  <c r="AK4809" i="5"/>
  <c r="AM4809" i="5" s="1"/>
  <c r="AK4801" i="5"/>
  <c r="AM4801" i="5" s="1"/>
  <c r="AK3027" i="5"/>
  <c r="AM3027" i="5" s="1"/>
  <c r="AK2483" i="5"/>
  <c r="AM2483" i="5" s="1"/>
  <c r="AK2154" i="5"/>
  <c r="AM2154" i="5" s="1"/>
  <c r="AK2078" i="5"/>
  <c r="AM2078" i="5" s="1"/>
  <c r="AK2077" i="5"/>
  <c r="AM2077" i="5" s="1"/>
  <c r="AK1839" i="5"/>
  <c r="AM1839" i="5" s="1"/>
  <c r="AK1704" i="5"/>
  <c r="AM1704" i="5" s="1"/>
  <c r="AK1696" i="5"/>
  <c r="AM1696" i="5" s="1"/>
  <c r="AK1402" i="5"/>
  <c r="AM1402" i="5" s="1"/>
  <c r="AK1334" i="5"/>
  <c r="AM1334" i="5" s="1"/>
  <c r="AK1332" i="5"/>
  <c r="AM1332" i="5" s="1"/>
  <c r="AK1331" i="5"/>
  <c r="AM1331" i="5" s="1"/>
  <c r="AK1307" i="5"/>
  <c r="AM1307" i="5" s="1"/>
  <c r="AK1306" i="5"/>
  <c r="AM1306" i="5" s="1"/>
  <c r="AK1305" i="5"/>
  <c r="AM1305" i="5" s="1"/>
  <c r="AK1295" i="5"/>
  <c r="AM1295" i="5" s="1"/>
  <c r="AK1075" i="5"/>
  <c r="AM1075" i="5" s="1"/>
  <c r="AK1062" i="5"/>
  <c r="AM1062" i="5" s="1"/>
  <c r="AK1061" i="5"/>
  <c r="AM1061" i="5" s="1"/>
  <c r="AK1060" i="5"/>
  <c r="AM1060" i="5" s="1"/>
  <c r="AK1056" i="5"/>
  <c r="AM1056" i="5" s="1"/>
  <c r="AK1043" i="5"/>
  <c r="AM1043" i="5" s="1"/>
  <c r="AK934" i="5"/>
  <c r="AM934" i="5" s="1"/>
  <c r="AK878" i="5"/>
  <c r="AM878" i="5" s="1"/>
  <c r="AK877" i="5"/>
  <c r="AM877" i="5" s="1"/>
  <c r="AK724" i="5"/>
  <c r="AM724" i="5" s="1"/>
  <c r="AK433" i="5"/>
  <c r="AK4803" i="5"/>
  <c r="AM4803" i="5" s="1"/>
  <c r="AK1064" i="5"/>
  <c r="AM1064" i="5" s="1"/>
  <c r="AK838" i="5"/>
  <c r="AM838" i="5" s="1"/>
  <c r="AK2718" i="5"/>
  <c r="AK4601" i="5"/>
  <c r="AK1202" i="5"/>
  <c r="AM1202" i="5" s="1"/>
  <c r="AK2049" i="5"/>
  <c r="AM2049" i="5" s="1"/>
  <c r="AK1719" i="5"/>
  <c r="AM1719" i="5" s="1"/>
  <c r="AK1644" i="5"/>
  <c r="AM1644" i="5" s="1"/>
  <c r="AK1382" i="5"/>
  <c r="AM1382" i="5" s="1"/>
  <c r="AK1350" i="5"/>
  <c r="AM1350" i="5" s="1"/>
  <c r="AK291" i="5"/>
  <c r="AM291" i="5" s="1"/>
  <c r="AK4509" i="5"/>
  <c r="AM4509" i="5" s="1"/>
  <c r="AK4185" i="5"/>
  <c r="AM4185" i="5" s="1"/>
  <c r="AK4668" i="5"/>
  <c r="AM4668" i="5" s="1"/>
  <c r="AK4666" i="5"/>
  <c r="AM4666" i="5" s="1"/>
  <c r="AK4665" i="5"/>
  <c r="AM4665" i="5" s="1"/>
  <c r="AK4662" i="5"/>
  <c r="AM4662" i="5" s="1"/>
  <c r="AK4177" i="5"/>
  <c r="AM4177" i="5" s="1"/>
  <c r="AK2046" i="5"/>
  <c r="AM2046" i="5" s="1"/>
  <c r="AK2040" i="5"/>
  <c r="AM2040" i="5" s="1"/>
  <c r="AK2006" i="5"/>
  <c r="AK2000" i="5"/>
  <c r="AM2000" i="5" s="1"/>
  <c r="AK1992" i="5"/>
  <c r="AM1992" i="5" s="1"/>
  <c r="AK1965" i="5"/>
  <c r="AM1965" i="5" s="1"/>
  <c r="AK1963" i="5"/>
  <c r="AM1963" i="5" s="1"/>
  <c r="AK1928" i="5"/>
  <c r="AM1928" i="5" s="1"/>
  <c r="AK1760" i="5"/>
  <c r="AK1679" i="5"/>
  <c r="AM1679" i="5" s="1"/>
  <c r="AK1654" i="5"/>
  <c r="AM1654" i="5" s="1"/>
  <c r="AK1653" i="5"/>
  <c r="AM1653" i="5" s="1"/>
  <c r="AK1611" i="5"/>
  <c r="AM1611" i="5" s="1"/>
  <c r="AK1610" i="5"/>
  <c r="AM1610" i="5" s="1"/>
  <c r="AK1596" i="5"/>
  <c r="AM1596" i="5" s="1"/>
  <c r="AK1385" i="5"/>
  <c r="AM1385" i="5" s="1"/>
  <c r="AK1302" i="5"/>
  <c r="AM1302" i="5" s="1"/>
  <c r="AK1235" i="5"/>
  <c r="AM1235" i="5" s="1"/>
  <c r="AK1170" i="5"/>
  <c r="AM1170" i="5" s="1"/>
  <c r="AK1166" i="5"/>
  <c r="AM1166" i="5" s="1"/>
  <c r="AK932" i="5"/>
  <c r="AM932" i="5" s="1"/>
  <c r="AK378" i="5"/>
  <c r="AM378" i="5" s="1"/>
  <c r="AK344" i="5"/>
  <c r="AM344" i="5" s="1"/>
  <c r="AK227" i="5"/>
  <c r="AM227" i="5" s="1"/>
  <c r="AK94" i="5"/>
  <c r="AM94" i="5" s="1"/>
  <c r="AK93" i="5"/>
  <c r="AM93" i="5" s="1"/>
  <c r="AK92" i="5"/>
  <c r="AM92" i="5" s="1"/>
  <c r="AK91" i="5"/>
  <c r="AM91" i="5" s="1"/>
  <c r="AK90" i="5"/>
  <c r="AM90" i="5" s="1"/>
  <c r="AK4321" i="5"/>
  <c r="AM4321" i="5" s="1"/>
  <c r="AK4143" i="5"/>
  <c r="AM4143" i="5" s="1"/>
  <c r="AK4793" i="5"/>
  <c r="AM4793" i="5" s="1"/>
  <c r="AK4785" i="5"/>
  <c r="AM4785" i="5" s="1"/>
  <c r="AK4771" i="5"/>
  <c r="AM4771" i="5" s="1"/>
  <c r="AK4770" i="5"/>
  <c r="AM4770" i="5" s="1"/>
  <c r="AK4769" i="5"/>
  <c r="AM4769" i="5" s="1"/>
  <c r="AK4768" i="5"/>
  <c r="AM4768" i="5" s="1"/>
  <c r="AK4767" i="5"/>
  <c r="AM4767" i="5" s="1"/>
  <c r="AK4766" i="5"/>
  <c r="AM4766" i="5" s="1"/>
  <c r="AK4765" i="5"/>
  <c r="AM4765" i="5" s="1"/>
  <c r="AK4746" i="5"/>
  <c r="AM4746" i="5" s="1"/>
  <c r="AK4745" i="5"/>
  <c r="AM4745" i="5" s="1"/>
  <c r="AK4736" i="5"/>
  <c r="AK4667" i="5"/>
  <c r="AM4667" i="5" s="1"/>
  <c r="AK4663" i="5"/>
  <c r="AM4663" i="5" s="1"/>
  <c r="AK4658" i="5"/>
  <c r="AM4658" i="5" s="1"/>
  <c r="AK4656" i="5"/>
  <c r="AM4656" i="5" s="1"/>
  <c r="AK4655" i="5"/>
  <c r="AM4655" i="5" s="1"/>
  <c r="AK4650" i="5"/>
  <c r="AM4650" i="5" s="1"/>
  <c r="AK4649" i="5"/>
  <c r="AM4649" i="5" s="1"/>
  <c r="AK4648" i="5"/>
  <c r="AM4648" i="5" s="1"/>
  <c r="AK4647" i="5"/>
  <c r="AM4647" i="5" s="1"/>
  <c r="AK4646" i="5"/>
  <c r="AM4646" i="5" s="1"/>
  <c r="AK4645" i="5"/>
  <c r="AM4645" i="5" s="1"/>
  <c r="AK4644" i="5"/>
  <c r="AM4644" i="5" s="1"/>
  <c r="AK4643" i="5"/>
  <c r="AM4643" i="5" s="1"/>
  <c r="AK4642" i="5"/>
  <c r="AM4642" i="5" s="1"/>
  <c r="AK4641" i="5"/>
  <c r="AM4641" i="5" s="1"/>
  <c r="AK4640" i="5"/>
  <c r="AM4640" i="5" s="1"/>
  <c r="AK4639" i="5"/>
  <c r="AM4639" i="5" s="1"/>
  <c r="AK4638" i="5"/>
  <c r="AM4638" i="5" s="1"/>
  <c r="AK4636" i="5"/>
  <c r="AM4636" i="5" s="1"/>
  <c r="AK4635" i="5"/>
  <c r="AM4635" i="5" s="1"/>
  <c r="AK4634" i="5"/>
  <c r="AM4634" i="5" s="1"/>
  <c r="AK4633" i="5"/>
  <c r="AM4633" i="5" s="1"/>
  <c r="AK4632" i="5"/>
  <c r="AM4632" i="5" s="1"/>
  <c r="AK4631" i="5"/>
  <c r="AM4631" i="5" s="1"/>
  <c r="AK4630" i="5"/>
  <c r="AM4630" i="5" s="1"/>
  <c r="AK4629" i="5"/>
  <c r="AM4629" i="5" s="1"/>
  <c r="AK4626" i="5"/>
  <c r="AM4626" i="5" s="1"/>
  <c r="AK4574" i="5"/>
  <c r="AM4574" i="5" s="1"/>
  <c r="AK4525" i="5"/>
  <c r="AM4525" i="5" s="1"/>
  <c r="AM4524" i="5"/>
  <c r="AK4436" i="5"/>
  <c r="AM4436" i="5" s="1"/>
  <c r="AK4320" i="5"/>
  <c r="AM4320" i="5" s="1"/>
  <c r="AK4319" i="5"/>
  <c r="AM4319" i="5" s="1"/>
  <c r="AK4318" i="5"/>
  <c r="AM4318" i="5" s="1"/>
  <c r="AK4317" i="5"/>
  <c r="AM4317" i="5" s="1"/>
  <c r="AK4316" i="5"/>
  <c r="AM4316" i="5" s="1"/>
  <c r="AK4315" i="5"/>
  <c r="AM4315" i="5" s="1"/>
  <c r="AK4314" i="5"/>
  <c r="AM4314" i="5" s="1"/>
  <c r="AK4313" i="5"/>
  <c r="AM4313" i="5" s="1"/>
  <c r="AK4312" i="5"/>
  <c r="AM4312" i="5" s="1"/>
  <c r="AK4311" i="5"/>
  <c r="AM4311" i="5" s="1"/>
  <c r="AK4310" i="5"/>
  <c r="AM4310" i="5" s="1"/>
  <c r="AK4309" i="5"/>
  <c r="AM4309" i="5" s="1"/>
  <c r="AK4307" i="5"/>
  <c r="AM4307" i="5" s="1"/>
  <c r="AK4306" i="5"/>
  <c r="AM4306" i="5" s="1"/>
  <c r="AK4305" i="5"/>
  <c r="AM4305" i="5" s="1"/>
  <c r="AK4304" i="5"/>
  <c r="AM4304" i="5" s="1"/>
  <c r="AK4303" i="5"/>
  <c r="AM4303" i="5" s="1"/>
  <c r="AK4302" i="5"/>
  <c r="AM4302" i="5" s="1"/>
  <c r="AK4301" i="5"/>
  <c r="AM4301" i="5" s="1"/>
  <c r="AK4300" i="5"/>
  <c r="AM4300" i="5" s="1"/>
  <c r="AK4298" i="5"/>
  <c r="AM4298" i="5" s="1"/>
  <c r="AK4059" i="5"/>
  <c r="AM4059" i="5" s="1"/>
  <c r="AK4055" i="5"/>
  <c r="AM4055" i="5" s="1"/>
  <c r="AK3437" i="5"/>
  <c r="AM3437" i="5" s="1"/>
  <c r="AK2842" i="5"/>
  <c r="AM2842" i="5" s="1"/>
  <c r="AK2741" i="5"/>
  <c r="AM2741" i="5" s="1"/>
  <c r="AK2627" i="5"/>
  <c r="AM2627" i="5" s="1"/>
  <c r="AK2524" i="5"/>
  <c r="AM2524" i="5" s="1"/>
  <c r="AK2365" i="5"/>
  <c r="AK2363" i="5"/>
  <c r="AK2258" i="5"/>
  <c r="AM2258" i="5" s="1"/>
  <c r="AK2222" i="5"/>
  <c r="AM2222" i="5" s="1"/>
  <c r="AK2135" i="5"/>
  <c r="AM2135" i="5" s="1"/>
  <c r="AK2103" i="5"/>
  <c r="AM2103" i="5" s="1"/>
  <c r="AK2072" i="5"/>
  <c r="AM2072" i="5" s="1"/>
  <c r="AK2071" i="5"/>
  <c r="AM2071" i="5" s="1"/>
  <c r="AK1996" i="5"/>
  <c r="AM1996" i="5" s="1"/>
  <c r="AK1893" i="5"/>
  <c r="AM1893" i="5" s="1"/>
  <c r="AK1886" i="5"/>
  <c r="AM1886" i="5" s="1"/>
  <c r="AK1877" i="5"/>
  <c r="AM1877" i="5" s="1"/>
  <c r="AK1876" i="5"/>
  <c r="AM1876" i="5" s="1"/>
  <c r="AK1682" i="5"/>
  <c r="AM1682" i="5" s="1"/>
  <c r="AK1681" i="5"/>
  <c r="AM1681" i="5" s="1"/>
  <c r="AK1672" i="5"/>
  <c r="AM1672" i="5" s="1"/>
  <c r="AK1656" i="5"/>
  <c r="AM1656" i="5" s="1"/>
  <c r="AK1655" i="5"/>
  <c r="AM1655" i="5" s="1"/>
  <c r="AK1494" i="5"/>
  <c r="AM1494" i="5" s="1"/>
  <c r="AK1492" i="5"/>
  <c r="AM1492" i="5" s="1"/>
  <c r="AK1489" i="5"/>
  <c r="AM1489" i="5" s="1"/>
  <c r="AK1485" i="5"/>
  <c r="AM1485" i="5" s="1"/>
  <c r="AK1460" i="5"/>
  <c r="AM1460" i="5" s="1"/>
  <c r="AK1437" i="5"/>
  <c r="AM1437" i="5" s="1"/>
  <c r="AK1434" i="5"/>
  <c r="AM1434" i="5" s="1"/>
  <c r="AK1341" i="5"/>
  <c r="AM1341" i="5" s="1"/>
  <c r="AK1340" i="5"/>
  <c r="AM1340" i="5" s="1"/>
  <c r="AK1337" i="5"/>
  <c r="AM1337" i="5" s="1"/>
  <c r="AK1282" i="5"/>
  <c r="AM1282" i="5" s="1"/>
  <c r="AK1175" i="5"/>
  <c r="AM1175" i="5" s="1"/>
  <c r="AK1167" i="5"/>
  <c r="AM1167" i="5" s="1"/>
  <c r="AK1154" i="5"/>
  <c r="AM1154" i="5" s="1"/>
  <c r="AK1125" i="5"/>
  <c r="AM1125" i="5" s="1"/>
  <c r="AK1124" i="5"/>
  <c r="AM1124" i="5" s="1"/>
  <c r="AK1034" i="5"/>
  <c r="AM1034" i="5" s="1"/>
  <c r="AK1033" i="5"/>
  <c r="AM1033" i="5" s="1"/>
  <c r="AK1032" i="5"/>
  <c r="AM1032" i="5" s="1"/>
  <c r="AK1023" i="5"/>
  <c r="AM1023" i="5" s="1"/>
  <c r="AK1004" i="5"/>
  <c r="AM1004" i="5" s="1"/>
  <c r="AK875" i="5"/>
  <c r="AM875" i="5" s="1"/>
  <c r="AK849" i="5"/>
  <c r="AM849" i="5" s="1"/>
  <c r="AK847" i="5"/>
  <c r="AM847" i="5" s="1"/>
  <c r="AK828" i="5"/>
  <c r="AM828" i="5" s="1"/>
  <c r="AK791" i="5"/>
  <c r="AM791" i="5" s="1"/>
  <c r="AK673" i="5"/>
  <c r="AM673" i="5" s="1"/>
  <c r="AK627" i="5"/>
  <c r="AK628" i="5"/>
  <c r="AM628" i="5" s="1"/>
  <c r="AK484" i="5"/>
  <c r="AM484" i="5" s="1"/>
  <c r="AK447" i="5"/>
  <c r="AK387" i="5"/>
  <c r="AM387" i="5" s="1"/>
  <c r="AK365" i="5"/>
  <c r="AM365" i="5" s="1"/>
  <c r="AK364" i="5"/>
  <c r="AM364" i="5" s="1"/>
  <c r="AK329" i="5"/>
  <c r="AM329" i="5" s="1"/>
  <c r="AK327" i="5"/>
  <c r="AM327" i="5" s="1"/>
  <c r="AK326" i="5"/>
  <c r="AM326" i="5" s="1"/>
  <c r="AK331" i="5"/>
  <c r="AM331" i="5" s="1"/>
  <c r="AK322" i="5"/>
  <c r="AM322" i="5" s="1"/>
  <c r="AK319" i="5"/>
  <c r="AM319" i="5" s="1"/>
  <c r="AK318" i="5"/>
  <c r="AM318" i="5" s="1"/>
  <c r="AK314" i="5"/>
  <c r="AM314" i="5" s="1"/>
  <c r="AK288" i="5"/>
  <c r="AM288" i="5" s="1"/>
  <c r="AK250" i="5"/>
  <c r="AM250" i="5" s="1"/>
  <c r="AK246" i="5"/>
  <c r="AM246" i="5" s="1"/>
  <c r="AK210" i="5"/>
  <c r="AM210" i="5" s="1"/>
  <c r="AK209" i="5"/>
  <c r="AM209" i="5" s="1"/>
  <c r="AK188" i="5"/>
  <c r="AM188" i="5" s="1"/>
  <c r="AK180" i="5"/>
  <c r="AM180" i="5" s="1"/>
  <c r="AK179" i="5"/>
  <c r="AM179" i="5" s="1"/>
  <c r="AK177" i="5"/>
  <c r="AM177" i="5" s="1"/>
  <c r="AK165" i="5"/>
  <c r="AM165" i="5" s="1"/>
  <c r="AK164" i="5"/>
  <c r="AM164" i="5" s="1"/>
  <c r="AK151" i="5"/>
  <c r="AM151" i="5" s="1"/>
  <c r="AK129" i="5"/>
  <c r="AM129" i="5" s="1"/>
  <c r="AK124" i="5"/>
  <c r="AM124" i="5" s="1"/>
  <c r="AK122" i="5"/>
  <c r="AM122" i="5" s="1"/>
  <c r="AK119" i="5"/>
  <c r="AM119" i="5" s="1"/>
  <c r="AK44" i="5"/>
  <c r="AM44" i="5" s="1"/>
  <c r="AK42" i="5"/>
  <c r="AM42" i="5" s="1"/>
  <c r="AK29" i="5"/>
  <c r="AM29" i="5" s="1"/>
  <c r="AK28" i="5"/>
  <c r="AM28" i="5" s="1"/>
  <c r="AK1234" i="5"/>
  <c r="AM1234" i="5" s="1"/>
  <c r="AK924" i="5"/>
  <c r="AM924" i="5" s="1"/>
  <c r="AK4783" i="5"/>
  <c r="AM4783" i="5" s="1"/>
  <c r="AK4240" i="5"/>
  <c r="AM4240" i="5" s="1"/>
  <c r="AK4045" i="5"/>
  <c r="AM4045" i="5" s="1"/>
  <c r="AK4040" i="5"/>
  <c r="AM4040" i="5" s="1"/>
  <c r="AK3337" i="5"/>
  <c r="AM3337" i="5" s="1"/>
  <c r="AK1505" i="5"/>
  <c r="AM1505" i="5" s="1"/>
  <c r="AK1384" i="5"/>
  <c r="AM1384" i="5" s="1"/>
  <c r="AK1210" i="5"/>
  <c r="AM1210" i="5" s="1"/>
  <c r="AK4590" i="5"/>
  <c r="AM4590" i="5" s="1"/>
  <c r="AK4534" i="5"/>
  <c r="AM4534" i="5" s="1"/>
  <c r="AK4251" i="5"/>
  <c r="AM4251" i="5" s="1"/>
  <c r="AK4243" i="5"/>
  <c r="AM4243" i="5" s="1"/>
  <c r="AK1680" i="5"/>
  <c r="AM1680" i="5" s="1"/>
  <c r="AK1612" i="5"/>
  <c r="AM1612" i="5" s="1"/>
  <c r="AK1443" i="5"/>
  <c r="AM1443" i="5" s="1"/>
  <c r="AK1374" i="5"/>
  <c r="AM1374" i="5" s="1"/>
  <c r="AK1318" i="5"/>
  <c r="AM1318" i="5" s="1"/>
  <c r="AK923" i="5"/>
  <c r="AM923" i="5" s="1"/>
  <c r="AK922" i="5"/>
  <c r="AM922" i="5" s="1"/>
  <c r="AK232" i="5"/>
  <c r="AM232" i="5" s="1"/>
  <c r="AK939" i="5"/>
  <c r="AM939" i="5" s="1"/>
  <c r="AK1667" i="5"/>
  <c r="AM1667" i="5" s="1"/>
  <c r="AK1253" i="5"/>
  <c r="AM1253" i="5" s="1"/>
  <c r="AK1417" i="5"/>
  <c r="AM1417" i="5" s="1"/>
  <c r="AK1280" i="5"/>
  <c r="AM1280" i="5" s="1"/>
  <c r="AK1169" i="5"/>
  <c r="AM1169" i="5" s="1"/>
  <c r="AK1168" i="5"/>
  <c r="AM1168" i="5" s="1"/>
  <c r="AK4287" i="5"/>
  <c r="AM4287" i="5" s="1"/>
  <c r="AK1920" i="5"/>
  <c r="AM1920" i="5" s="1"/>
  <c r="AK1493" i="5"/>
  <c r="AM1493" i="5" s="1"/>
  <c r="AK1477" i="5"/>
  <c r="AM1477" i="5" s="1"/>
  <c r="AK1476" i="5"/>
  <c r="AM1476" i="5" s="1"/>
  <c r="AK1317" i="5"/>
  <c r="AM1317" i="5" s="1"/>
  <c r="AK1196" i="5"/>
  <c r="AM1196" i="5" s="1"/>
  <c r="AK1080" i="5"/>
  <c r="AM1080" i="5" s="1"/>
  <c r="AK974" i="5"/>
  <c r="AM974" i="5" s="1"/>
  <c r="AK2042" i="5"/>
  <c r="AM2042" i="5" s="1"/>
  <c r="AK942" i="5"/>
  <c r="AM942" i="5" s="1"/>
  <c r="AK4779" i="5"/>
  <c r="AM4779" i="5" s="1"/>
  <c r="AK4676" i="5"/>
  <c r="AM4676" i="5" s="1"/>
  <c r="AK4625" i="5"/>
  <c r="AM4625" i="5" s="1"/>
  <c r="AK3731" i="5"/>
  <c r="AM3731" i="5" s="1"/>
  <c r="AK3658" i="5"/>
  <c r="AM3658" i="5" s="1"/>
  <c r="AK2982" i="5"/>
  <c r="AM2982" i="5" s="1"/>
  <c r="AK2310" i="5"/>
  <c r="AM2310" i="5" s="1"/>
  <c r="AK1879" i="5"/>
  <c r="AM1879" i="5" s="1"/>
  <c r="AK1859" i="5"/>
  <c r="AM1859" i="5" s="1"/>
  <c r="AK1738" i="5"/>
  <c r="AM1738" i="5" s="1"/>
  <c r="AK1703" i="5"/>
  <c r="AM1703" i="5" s="1"/>
  <c r="AK1693" i="5"/>
  <c r="AM1693" i="5" s="1"/>
  <c r="AK1692" i="5"/>
  <c r="AM1692" i="5" s="1"/>
  <c r="AK1641" i="5"/>
  <c r="AM1641" i="5" s="1"/>
  <c r="AK1597" i="5"/>
  <c r="AM1597" i="5" s="1"/>
  <c r="AK1575" i="5"/>
  <c r="AM1575" i="5" s="1"/>
  <c r="AK1551" i="5"/>
  <c r="AM1551" i="5" s="1"/>
  <c r="AK1537" i="5"/>
  <c r="AM1537" i="5" s="1"/>
  <c r="AK1432" i="5"/>
  <c r="AM1432" i="5" s="1"/>
  <c r="AK1427" i="5"/>
  <c r="AM1427" i="5" s="1"/>
  <c r="AK1425" i="5"/>
  <c r="AK1415" i="5"/>
  <c r="AM1415" i="5" s="1"/>
  <c r="AK1403" i="5"/>
  <c r="AM1403" i="5" s="1"/>
  <c r="AK1296" i="5"/>
  <c r="AM1296" i="5" s="1"/>
  <c r="AK1254" i="5"/>
  <c r="AM1254" i="5" s="1"/>
  <c r="AK1239" i="5"/>
  <c r="AM1239" i="5" s="1"/>
  <c r="AK1076" i="5"/>
  <c r="AM1076" i="5" s="1"/>
  <c r="AK1042" i="5"/>
  <c r="AM1042" i="5" s="1"/>
  <c r="AK725" i="5"/>
  <c r="AM725" i="5" s="1"/>
  <c r="AK703" i="5"/>
  <c r="AM703" i="5" s="1"/>
  <c r="AK420" i="5"/>
  <c r="AK410" i="5"/>
  <c r="AM410" i="5" s="1"/>
  <c r="AK4097" i="5"/>
  <c r="AM4097" i="5" s="1"/>
  <c r="AK4041" i="5"/>
  <c r="AM4041" i="5" s="1"/>
  <c r="AK2737" i="5"/>
  <c r="AM2737" i="5" s="1"/>
  <c r="AK2736" i="5"/>
  <c r="AM2736" i="5" s="1"/>
  <c r="AK1776" i="5"/>
  <c r="AM1776" i="5" s="1"/>
  <c r="AK1747" i="5"/>
  <c r="AM1747" i="5" s="1"/>
  <c r="AK1746" i="5"/>
  <c r="AM1746" i="5" s="1"/>
  <c r="AK1743" i="5"/>
  <c r="AM1743" i="5" s="1"/>
  <c r="AK1711" i="5"/>
  <c r="AM1711" i="5" s="1"/>
  <c r="AK1707" i="5"/>
  <c r="AM1707" i="5" s="1"/>
  <c r="AK1705" i="5"/>
  <c r="AM1705" i="5" s="1"/>
  <c r="AK1702" i="5"/>
  <c r="AM1702" i="5" s="1"/>
  <c r="AK1701" i="5"/>
  <c r="AM1701" i="5" s="1"/>
  <c r="AK1694" i="5"/>
  <c r="AM1694" i="5" s="1"/>
  <c r="AK1601" i="5"/>
  <c r="AM1601" i="5" s="1"/>
  <c r="AK1548" i="5"/>
  <c r="AM1548" i="5" s="1"/>
  <c r="AK1535" i="5"/>
  <c r="AM1535" i="5" s="1"/>
  <c r="AK1510" i="5"/>
  <c r="AM1510" i="5" s="1"/>
  <c r="AK1509" i="5"/>
  <c r="AM1509" i="5" s="1"/>
  <c r="AK1508" i="5"/>
  <c r="AM1508" i="5" s="1"/>
  <c r="AK1459" i="5"/>
  <c r="AM1459" i="5" s="1"/>
  <c r="AK1430" i="5"/>
  <c r="AM1430" i="5" s="1"/>
  <c r="AK1429" i="5"/>
  <c r="AM1429" i="5" s="1"/>
  <c r="AK1420" i="5"/>
  <c r="AM1420" i="5" s="1"/>
  <c r="AK1277" i="5"/>
  <c r="AM1277" i="5" s="1"/>
  <c r="AK1255" i="5"/>
  <c r="AM1255" i="5" s="1"/>
  <c r="AK1252" i="5"/>
  <c r="AM1252" i="5" s="1"/>
  <c r="AK1215" i="5"/>
  <c r="AM1215" i="5" s="1"/>
  <c r="AK1195" i="5"/>
  <c r="AM1195" i="5" s="1"/>
  <c r="AK1116" i="5"/>
  <c r="AM1116" i="5" s="1"/>
  <c r="AK1113" i="5"/>
  <c r="AM1113" i="5" s="1"/>
  <c r="AK1078" i="5"/>
  <c r="AM1078" i="5" s="1"/>
  <c r="AK1073" i="5"/>
  <c r="AM1073" i="5" s="1"/>
  <c r="AK1065" i="5"/>
  <c r="AM1065" i="5" s="1"/>
  <c r="AK1041" i="5"/>
  <c r="AM1041" i="5" s="1"/>
  <c r="AK972" i="5"/>
  <c r="AM972" i="5" s="1"/>
  <c r="AK970" i="5"/>
  <c r="AM970" i="5" s="1"/>
  <c r="AK937" i="5"/>
  <c r="AM937" i="5" s="1"/>
  <c r="AK4508" i="5"/>
  <c r="AM4508" i="5" s="1"/>
  <c r="AK4507" i="5"/>
  <c r="AM4507" i="5" s="1"/>
  <c r="AK4506" i="5"/>
  <c r="AM4506" i="5" s="1"/>
  <c r="AK4504" i="5"/>
  <c r="AM4504" i="5" s="1"/>
  <c r="AK4503" i="5"/>
  <c r="AM4503" i="5" s="1"/>
  <c r="AK4502" i="5"/>
  <c r="AM4502" i="5" s="1"/>
  <c r="AK4501" i="5"/>
  <c r="AM4501" i="5" s="1"/>
  <c r="AK4497" i="5"/>
  <c r="AM4497" i="5" s="1"/>
  <c r="AK4496" i="5"/>
  <c r="AM4496" i="5" s="1"/>
  <c r="AK4495" i="5"/>
  <c r="AM4495" i="5" s="1"/>
  <c r="AK4493" i="5"/>
  <c r="AM4493" i="5" s="1"/>
  <c r="AK4491" i="5"/>
  <c r="AM4491" i="5" s="1"/>
  <c r="AK4489" i="5"/>
  <c r="AM4489" i="5" s="1"/>
  <c r="AK4488" i="5"/>
  <c r="AM4488" i="5" s="1"/>
  <c r="AK4487" i="5"/>
  <c r="AM4487" i="5" s="1"/>
  <c r="AK4486" i="5"/>
  <c r="AM4486" i="5" s="1"/>
  <c r="AK4485" i="5"/>
  <c r="AM4485" i="5" s="1"/>
  <c r="AK4483" i="5"/>
  <c r="AM4483" i="5" s="1"/>
  <c r="AK4482" i="5"/>
  <c r="AM4482" i="5" s="1"/>
  <c r="AK4481" i="5"/>
  <c r="AM4481" i="5" s="1"/>
  <c r="AK4480" i="5"/>
  <c r="AM4480" i="5" s="1"/>
  <c r="AK4479" i="5"/>
  <c r="AM4479" i="5" s="1"/>
  <c r="AK4477" i="5"/>
  <c r="AM4477" i="5" s="1"/>
  <c r="AK4476" i="5"/>
  <c r="AM4476" i="5" s="1"/>
  <c r="AK4475" i="5"/>
  <c r="AM4475" i="5" s="1"/>
  <c r="AK4474" i="5"/>
  <c r="AM4474" i="5" s="1"/>
  <c r="AK4473" i="5"/>
  <c r="AM4473" i="5" s="1"/>
  <c r="AK4472" i="5"/>
  <c r="AM4472" i="5" s="1"/>
  <c r="AK4471" i="5"/>
  <c r="AM4471" i="5" s="1"/>
  <c r="AK4470" i="5"/>
  <c r="AM4470" i="5" s="1"/>
  <c r="AK4467" i="5"/>
  <c r="AM4467" i="5" s="1"/>
  <c r="AK4466" i="5"/>
  <c r="AM4466" i="5" s="1"/>
  <c r="AK4463" i="5"/>
  <c r="AM4463" i="5" s="1"/>
  <c r="AK4461" i="5"/>
  <c r="AM4461" i="5" s="1"/>
  <c r="AM4460" i="5"/>
  <c r="AK4458" i="5"/>
  <c r="AM4458" i="5" s="1"/>
  <c r="AK4457" i="5"/>
  <c r="AM4457" i="5" s="1"/>
  <c r="AK4455" i="5"/>
  <c r="AM4455" i="5" s="1"/>
  <c r="AK4453" i="5"/>
  <c r="AM4453" i="5" s="1"/>
  <c r="AK4452" i="5"/>
  <c r="AM4452" i="5" s="1"/>
  <c r="AK4451" i="5"/>
  <c r="AM4451" i="5" s="1"/>
  <c r="AK4450" i="5"/>
  <c r="AM4450" i="5" s="1"/>
  <c r="AK4449" i="5"/>
  <c r="AM4449" i="5" s="1"/>
  <c r="AK4448" i="5"/>
  <c r="AM4448" i="5" s="1"/>
  <c r="AK4444" i="5"/>
  <c r="AM4444" i="5" s="1"/>
  <c r="AK4443" i="5"/>
  <c r="AM4443" i="5" s="1"/>
  <c r="AK4442" i="5"/>
  <c r="AM4442" i="5" s="1"/>
  <c r="AK4440" i="5"/>
  <c r="AM4440" i="5" s="1"/>
  <c r="AK4438" i="5"/>
  <c r="AM4438" i="5" s="1"/>
  <c r="AK4437" i="5"/>
  <c r="AM4437" i="5" s="1"/>
  <c r="AK4434" i="5"/>
  <c r="AM4434" i="5" s="1"/>
  <c r="AK4432" i="5"/>
  <c r="AM4432" i="5" s="1"/>
  <c r="AK4431" i="5"/>
  <c r="AM4431" i="5" s="1"/>
  <c r="AK4430" i="5"/>
  <c r="AM4430" i="5" s="1"/>
  <c r="AK4429" i="5"/>
  <c r="AM4429" i="5" s="1"/>
  <c r="AK4428" i="5"/>
  <c r="AM4428" i="5" s="1"/>
  <c r="AK4427" i="5"/>
  <c r="AM4427" i="5" s="1"/>
  <c r="AK4425" i="5"/>
  <c r="AM4425" i="5" s="1"/>
  <c r="AK4423" i="5"/>
  <c r="AM4423" i="5" s="1"/>
  <c r="AK4419" i="5"/>
  <c r="AM4419" i="5" s="1"/>
  <c r="AK4418" i="5"/>
  <c r="AM4418" i="5" s="1"/>
  <c r="AK4417" i="5"/>
  <c r="AM4417" i="5" s="1"/>
  <c r="AK4416" i="5"/>
  <c r="AM4416" i="5" s="1"/>
  <c r="AK4410" i="5"/>
  <c r="AM4410" i="5" s="1"/>
  <c r="AK4403" i="5"/>
  <c r="AM4403" i="5" s="1"/>
  <c r="AK4402" i="5"/>
  <c r="AM4402" i="5" s="1"/>
  <c r="AK4398" i="5"/>
  <c r="AM4398" i="5" s="1"/>
  <c r="AK4389" i="5"/>
  <c r="AM4389" i="5" s="1"/>
  <c r="AK4388" i="5"/>
  <c r="AM4388" i="5" s="1"/>
  <c r="AK4387" i="5"/>
  <c r="AM4387" i="5" s="1"/>
  <c r="AK2874" i="5"/>
  <c r="AM2874" i="5" s="1"/>
  <c r="AK2637" i="5"/>
  <c r="AM2637" i="5" s="1"/>
  <c r="AK1822" i="5"/>
  <c r="AM1822" i="5" s="1"/>
  <c r="AK1791" i="5"/>
  <c r="AM1791" i="5" s="1"/>
  <c r="AK1708" i="5"/>
  <c r="AM1708" i="5" s="1"/>
  <c r="AK1645" i="5"/>
  <c r="AM1645" i="5" s="1"/>
  <c r="AK1633" i="5"/>
  <c r="AM1633" i="5" s="1"/>
  <c r="AK1630" i="5"/>
  <c r="AM1630" i="5" s="1"/>
  <c r="AK1582" i="5"/>
  <c r="AM1582" i="5" s="1"/>
  <c r="AK1581" i="5"/>
  <c r="AM1581" i="5" s="1"/>
  <c r="AK1531" i="5"/>
  <c r="AM1531" i="5" s="1"/>
  <c r="AK1528" i="5"/>
  <c r="AM1528" i="5" s="1"/>
  <c r="AK1482" i="5"/>
  <c r="AM1482" i="5" s="1"/>
  <c r="AK1199" i="5"/>
  <c r="AM1199" i="5" s="1"/>
  <c r="AK1103" i="5"/>
  <c r="AM1103" i="5" s="1"/>
  <c r="AK711" i="5"/>
  <c r="AM711" i="5" s="1"/>
  <c r="AK379" i="5"/>
  <c r="AM379" i="5" s="1"/>
  <c r="AK287" i="5"/>
  <c r="AM287" i="5" s="1"/>
  <c r="AK4799" i="5"/>
  <c r="AM4799" i="5" s="1"/>
  <c r="AK4798" i="5"/>
  <c r="AM4798" i="5" s="1"/>
  <c r="AK2001" i="5"/>
  <c r="AM2001" i="5" s="1"/>
  <c r="AK1838" i="5"/>
  <c r="AM1838" i="5" s="1"/>
  <c r="AK1843" i="5"/>
  <c r="AK1706" i="5"/>
  <c r="AK4598" i="5"/>
  <c r="AK1368" i="5"/>
  <c r="AK728" i="5"/>
  <c r="AM728" i="5" s="1"/>
  <c r="AK712" i="5"/>
  <c r="AM712" i="5" s="1"/>
  <c r="AK3280" i="5"/>
  <c r="AK4250" i="5"/>
  <c r="AM4250" i="5" s="1"/>
  <c r="AK4249" i="5"/>
  <c r="AM4249" i="5" s="1"/>
  <c r="AK4246" i="5"/>
  <c r="AM4246" i="5" s="1"/>
  <c r="AK4245" i="5"/>
  <c r="AM4245" i="5" s="1"/>
  <c r="AK1265" i="5"/>
  <c r="AM1265" i="5" s="1"/>
  <c r="AK1315" i="5"/>
  <c r="AM1315" i="5" s="1"/>
  <c r="AK4735" i="5"/>
  <c r="AM4735" i="5" s="1"/>
  <c r="AK4637" i="5"/>
  <c r="AM4637" i="5" s="1"/>
  <c r="AK4567" i="5"/>
  <c r="AM4567" i="5" s="1"/>
  <c r="AK4558" i="5"/>
  <c r="AM4558" i="5" s="1"/>
  <c r="AK4523" i="5"/>
  <c r="AM4523" i="5" s="1"/>
  <c r="AK4522" i="5"/>
  <c r="AM4522" i="5" s="1"/>
  <c r="AK4521" i="5"/>
  <c r="AM4521" i="5" s="1"/>
  <c r="AK4520" i="5"/>
  <c r="AM4520" i="5" s="1"/>
  <c r="AK4420" i="5"/>
  <c r="AM4420" i="5" s="1"/>
  <c r="AK4399" i="5"/>
  <c r="AM4399" i="5" s="1"/>
  <c r="AK4397" i="5"/>
  <c r="AM4397" i="5" s="1"/>
  <c r="AK4297" i="5"/>
  <c r="AM4297" i="5" s="1"/>
  <c r="AK4296" i="5"/>
  <c r="AM4296" i="5" s="1"/>
  <c r="AK4294" i="5"/>
  <c r="AM4294" i="5" s="1"/>
  <c r="AK4290" i="5"/>
  <c r="AM4290" i="5" s="1"/>
  <c r="AK4289" i="5"/>
  <c r="AM4289" i="5" s="1"/>
  <c r="AK4288" i="5"/>
  <c r="AM4288" i="5" s="1"/>
  <c r="AK4142" i="5"/>
  <c r="AM4142" i="5" s="1"/>
  <c r="AK4141" i="5"/>
  <c r="AM4141" i="5" s="1"/>
  <c r="AK4140" i="5"/>
  <c r="AM4140" i="5" s="1"/>
  <c r="AK4039" i="5"/>
  <c r="AM4039" i="5" s="1"/>
  <c r="AK4038" i="5"/>
  <c r="AM4038" i="5" s="1"/>
  <c r="AK4037" i="5"/>
  <c r="AM4037" i="5" s="1"/>
  <c r="AK3352" i="5"/>
  <c r="AM3352" i="5" s="1"/>
  <c r="AK2903" i="5"/>
  <c r="AM2903" i="5" s="1"/>
  <c r="AK2872" i="5"/>
  <c r="AM2872" i="5" s="1"/>
  <c r="AK2735" i="5"/>
  <c r="AM2735" i="5" s="1"/>
  <c r="AK2725" i="5"/>
  <c r="AM2725" i="5" s="1"/>
  <c r="AK2050" i="5"/>
  <c r="AM2050" i="5" s="1"/>
  <c r="AK1801" i="5"/>
  <c r="AM1801" i="5" s="1"/>
  <c r="AK1762" i="5"/>
  <c r="AM1762" i="5" s="1"/>
  <c r="AK1515" i="5"/>
  <c r="AM1515" i="5" s="1"/>
  <c r="AK1367" i="5"/>
  <c r="AM1367" i="5" s="1"/>
  <c r="AK1264" i="5"/>
  <c r="AM1264" i="5" s="1"/>
  <c r="AK973" i="5"/>
  <c r="AM973" i="5" s="1"/>
  <c r="AK325" i="5"/>
  <c r="AM325" i="5" s="1"/>
  <c r="AK189" i="5"/>
  <c r="AM189" i="5" s="1"/>
  <c r="AK173" i="5"/>
  <c r="AM173" i="5" s="1"/>
  <c r="AK154" i="5"/>
  <c r="AM154" i="5" s="1"/>
  <c r="AK1697" i="5"/>
  <c r="AM1697" i="5" s="1"/>
  <c r="AK383" i="5"/>
  <c r="AM383" i="5" s="1"/>
  <c r="AK4036" i="5"/>
  <c r="AM4036" i="5" s="1"/>
  <c r="AK4035" i="5"/>
  <c r="AM4035" i="5" s="1"/>
  <c r="AK2031" i="5"/>
  <c r="AM2031" i="5" s="1"/>
  <c r="AK2029" i="5"/>
  <c r="AM2029" i="5" s="1"/>
  <c r="AK1969" i="5"/>
  <c r="AM1969" i="5" s="1"/>
  <c r="AK14" i="5"/>
  <c r="AM14" i="5" s="1"/>
  <c r="AK2043" i="5"/>
  <c r="AK1479" i="5"/>
  <c r="AM1479" i="5" s="1"/>
  <c r="AK1472" i="5"/>
  <c r="AK1349" i="5"/>
  <c r="AM1349" i="5" s="1"/>
  <c r="AK1081" i="5"/>
  <c r="AM1081" i="5" s="1"/>
  <c r="AK926" i="5"/>
  <c r="AM926" i="5" s="1"/>
  <c r="AK749" i="5"/>
  <c r="AM749" i="5" s="1"/>
  <c r="AK233" i="5"/>
  <c r="AM233" i="5" s="1"/>
  <c r="AK4029" i="5"/>
  <c r="AM4029" i="5" s="1"/>
  <c r="AK4028" i="5"/>
  <c r="AM4028" i="5" s="1"/>
  <c r="AK4027" i="5"/>
  <c r="AM4027" i="5" s="1"/>
  <c r="AK4026" i="5"/>
  <c r="AM4026" i="5" s="1"/>
  <c r="AM4025" i="5"/>
  <c r="AK4024" i="5"/>
  <c r="AM4024" i="5" s="1"/>
  <c r="AK4023" i="5"/>
  <c r="AM4023" i="5" s="1"/>
  <c r="AK4022" i="5"/>
  <c r="AM4022" i="5" s="1"/>
  <c r="AK4021" i="5"/>
  <c r="AM4021" i="5" s="1"/>
  <c r="AK4020" i="5"/>
  <c r="AM4020" i="5" s="1"/>
  <c r="AK4019" i="5"/>
  <c r="AM4019" i="5" s="1"/>
  <c r="AK4018" i="5"/>
  <c r="AM4018" i="5" s="1"/>
  <c r="AK4017" i="5"/>
  <c r="AM4017" i="5" s="1"/>
  <c r="AK4016" i="5"/>
  <c r="AM4016" i="5" s="1"/>
  <c r="AK4015" i="5"/>
  <c r="AM4015" i="5" s="1"/>
  <c r="AK4014" i="5"/>
  <c r="AM4014" i="5" s="1"/>
  <c r="AK4013" i="5"/>
  <c r="AM4013" i="5" s="1"/>
  <c r="AK4012" i="5"/>
  <c r="AM4012" i="5" s="1"/>
  <c r="AK4011" i="5"/>
  <c r="AM4011" i="5" s="1"/>
  <c r="AK4010" i="5"/>
  <c r="AM4010" i="5" s="1"/>
  <c r="AK4009" i="5"/>
  <c r="AM4009" i="5" s="1"/>
  <c r="AK4008" i="5"/>
  <c r="AM4008" i="5" s="1"/>
  <c r="AK4007" i="5"/>
  <c r="AM4007" i="5" s="1"/>
  <c r="AK4006" i="5"/>
  <c r="AM4006" i="5" s="1"/>
  <c r="AK4005" i="5"/>
  <c r="AM4005" i="5" s="1"/>
  <c r="AK4004" i="5"/>
  <c r="AM4004" i="5" s="1"/>
  <c r="AK2758" i="5"/>
  <c r="AM2758" i="5" s="1"/>
  <c r="AK2721" i="5"/>
  <c r="AM2721" i="5" s="1"/>
  <c r="AK2720" i="5"/>
  <c r="AM2720" i="5" s="1"/>
  <c r="AK1346" i="5"/>
  <c r="AM1346" i="5" s="1"/>
  <c r="AK1148" i="5"/>
  <c r="AM1148" i="5" s="1"/>
  <c r="AK1014" i="5"/>
  <c r="AM1014" i="5" s="1"/>
  <c r="AK968" i="5"/>
  <c r="AM968" i="5" s="1"/>
  <c r="AK729" i="5"/>
  <c r="AM729" i="5" s="1"/>
  <c r="AK312" i="5"/>
  <c r="AM312" i="5" s="1"/>
  <c r="AK311" i="5"/>
  <c r="AM311" i="5" s="1"/>
  <c r="AK310" i="5"/>
  <c r="AM310" i="5" s="1"/>
  <c r="AK309" i="5"/>
  <c r="AM309" i="5" s="1"/>
  <c r="AK153" i="5"/>
  <c r="AM153" i="5" s="1"/>
  <c r="AK152" i="5"/>
  <c r="AM152" i="5" s="1"/>
  <c r="AK79" i="5"/>
  <c r="AM79" i="5" s="1"/>
  <c r="AK62" i="5"/>
  <c r="AM62" i="5" s="1"/>
  <c r="AK21" i="5"/>
  <c r="AM21" i="5" s="1"/>
  <c r="AK4519" i="5"/>
  <c r="AM4519" i="5" s="1"/>
  <c r="AM4285" i="5"/>
  <c r="AK4284" i="5"/>
  <c r="AM4284" i="5" s="1"/>
  <c r="AK3281" i="5"/>
  <c r="AM3281" i="5" s="1"/>
  <c r="AK1321" i="5"/>
  <c r="AM1321" i="5" s="1"/>
  <c r="AK1191" i="5"/>
  <c r="AM1191" i="5" s="1"/>
  <c r="AK228" i="5"/>
  <c r="AM228" i="5" s="1"/>
  <c r="AK4244" i="5"/>
  <c r="AM4244" i="5" s="1"/>
  <c r="AK1410" i="5"/>
  <c r="AM1410" i="5" s="1"/>
  <c r="AK1111" i="5"/>
  <c r="AM1111" i="5" s="1"/>
  <c r="AK1842" i="5"/>
  <c r="AM1842" i="5" s="1"/>
  <c r="AK1553" i="5"/>
  <c r="AM1553" i="5" s="1"/>
  <c r="AK1536" i="5"/>
  <c r="AM1536" i="5" s="1"/>
  <c r="AK1423" i="5"/>
  <c r="AM1423" i="5" s="1"/>
  <c r="AK4034" i="5"/>
  <c r="AM4034" i="5" s="1"/>
  <c r="AK2870" i="5"/>
  <c r="AM2870" i="5" s="1"/>
  <c r="AK1987" i="5"/>
  <c r="AM1987" i="5" s="1"/>
  <c r="AK1983" i="5"/>
  <c r="AM1983" i="5" s="1"/>
  <c r="AK4592" i="5"/>
  <c r="AM4592" i="5" s="1"/>
  <c r="AK1352" i="5"/>
  <c r="AM1352" i="5" s="1"/>
  <c r="AK4308" i="5"/>
  <c r="AM4308" i="5" s="1"/>
  <c r="AK3323" i="5"/>
  <c r="AM3323" i="5" s="1"/>
  <c r="AK3321" i="5"/>
  <c r="AM3321" i="5" s="1"/>
  <c r="AK3320" i="5"/>
  <c r="AM3320" i="5" s="1"/>
  <c r="AM3319" i="5"/>
  <c r="AK3318" i="5"/>
  <c r="AM3318" i="5" s="1"/>
  <c r="AK3317" i="5"/>
  <c r="AM3317" i="5" s="1"/>
  <c r="AK3316" i="5"/>
  <c r="AM3316" i="5" s="1"/>
  <c r="AK3315" i="5"/>
  <c r="AM3315" i="5" s="1"/>
  <c r="AK3313" i="5"/>
  <c r="AM3313" i="5" s="1"/>
  <c r="AK3312" i="5"/>
  <c r="AM3312" i="5" s="1"/>
  <c r="AK3166" i="5"/>
  <c r="AM3166" i="5" s="1"/>
  <c r="AM1660" i="5"/>
  <c r="AK1632" i="5"/>
  <c r="AM1632" i="5" s="1"/>
  <c r="AK1631" i="5"/>
  <c r="AM1631" i="5" s="1"/>
  <c r="AK1506" i="5"/>
  <c r="AM1506" i="5" s="1"/>
  <c r="AK1475" i="5"/>
  <c r="AM1475" i="5" s="1"/>
  <c r="AK1474" i="5"/>
  <c r="AM1474" i="5" s="1"/>
  <c r="AK1419" i="5"/>
  <c r="AM1419" i="5" s="1"/>
  <c r="AK1375" i="5"/>
  <c r="AM1375" i="5" s="1"/>
  <c r="AK1373" i="5"/>
  <c r="AM1373" i="5" s="1"/>
  <c r="AK1370" i="5"/>
  <c r="AM1370" i="5" s="1"/>
  <c r="AK1364" i="5"/>
  <c r="AK1314" i="5"/>
  <c r="AM1314" i="5" s="1"/>
  <c r="AK1270" i="5"/>
  <c r="AM1270" i="5" s="1"/>
  <c r="AK1269" i="5"/>
  <c r="AK1107" i="5"/>
  <c r="AM1107" i="5" s="1"/>
  <c r="AM967" i="5"/>
  <c r="AK966" i="5"/>
  <c r="AM966" i="5" s="1"/>
  <c r="AM951" i="5"/>
  <c r="AK949" i="5"/>
  <c r="AM949" i="5" s="1"/>
  <c r="AK948" i="5"/>
  <c r="AM948" i="5" s="1"/>
  <c r="AK3357" i="5"/>
  <c r="AM3357" i="5" s="1"/>
  <c r="AM3356" i="5"/>
  <c r="AK3340" i="5"/>
  <c r="AM3340" i="5" s="1"/>
  <c r="AK3339" i="5"/>
  <c r="AM3339" i="5" s="1"/>
  <c r="AM3338" i="5"/>
  <c r="AK3335" i="5"/>
  <c r="AM3335" i="5" s="1"/>
  <c r="AK3334" i="5"/>
  <c r="AM3334" i="5" s="1"/>
  <c r="AK3270" i="5"/>
  <c r="AM3270" i="5" s="1"/>
  <c r="AK3268" i="5"/>
  <c r="AM3268" i="5" s="1"/>
  <c r="AK3267" i="5"/>
  <c r="AM3267" i="5" s="1"/>
  <c r="AK3263" i="5"/>
  <c r="AM3263" i="5" s="1"/>
  <c r="AM3258" i="5"/>
  <c r="AK3257" i="5"/>
  <c r="AM3257" i="5" s="1"/>
  <c r="AK3251" i="5"/>
  <c r="AM3251" i="5" s="1"/>
  <c r="AK3237" i="5"/>
  <c r="AM3237" i="5" s="1"/>
  <c r="AK3236" i="5"/>
  <c r="AM3236" i="5" s="1"/>
  <c r="AM3235" i="5"/>
  <c r="AK3226" i="5"/>
  <c r="AM3226" i="5" s="1"/>
  <c r="AK3225" i="5"/>
  <c r="AM3225" i="5" s="1"/>
  <c r="AK3224" i="5"/>
  <c r="AM3224" i="5" s="1"/>
  <c r="AM2624" i="5"/>
  <c r="AM2134" i="5"/>
  <c r="AM2120" i="5"/>
  <c r="AM2106" i="5"/>
  <c r="AK1789" i="5"/>
  <c r="AK1765" i="5"/>
  <c r="AM1765" i="5" s="1"/>
  <c r="AM1365" i="5"/>
  <c r="AK1104" i="5"/>
  <c r="AM1104" i="5" s="1"/>
  <c r="AK686" i="5"/>
  <c r="AM686" i="5" s="1"/>
  <c r="AK665" i="5"/>
  <c r="AM665" i="5" s="1"/>
  <c r="AM264" i="5"/>
  <c r="AM175" i="5"/>
  <c r="AK3354" i="5"/>
  <c r="AM3354" i="5" s="1"/>
  <c r="AK3333" i="5"/>
  <c r="AM3333" i="5" s="1"/>
  <c r="AK3330" i="5"/>
  <c r="AM3330" i="5" s="1"/>
  <c r="AK3234" i="5"/>
  <c r="AM3234" i="5" s="1"/>
  <c r="AK3232" i="5"/>
  <c r="AM3232" i="5" s="1"/>
  <c r="AK3353" i="5"/>
  <c r="AM3353" i="5" s="1"/>
  <c r="AK3329" i="5"/>
  <c r="AM3329" i="5" s="1"/>
  <c r="AK3271" i="5"/>
  <c r="AM3271" i="5" s="1"/>
  <c r="AM2003" i="5"/>
  <c r="AM840" i="5"/>
  <c r="AK589" i="5"/>
  <c r="AM589" i="5" s="1"/>
  <c r="AK4386" i="5"/>
  <c r="AM4386" i="5" s="1"/>
  <c r="AK4385" i="5"/>
  <c r="AM4385" i="5" s="1"/>
  <c r="AK4384" i="5"/>
  <c r="AM4384" i="5" s="1"/>
  <c r="AK4383" i="5"/>
  <c r="AM4383" i="5" s="1"/>
  <c r="AK4255" i="5"/>
  <c r="AM4255" i="5" s="1"/>
  <c r="AK4123" i="5"/>
  <c r="AM4123" i="5" s="1"/>
  <c r="AK4063" i="5"/>
  <c r="AM4063" i="5" s="1"/>
  <c r="AK4062" i="5"/>
  <c r="AM4062" i="5" s="1"/>
  <c r="AK4061" i="5"/>
  <c r="AM4061" i="5" s="1"/>
  <c r="AK3364" i="5"/>
  <c r="AM3364" i="5" s="1"/>
  <c r="AK3355" i="5"/>
  <c r="AM3355" i="5" s="1"/>
  <c r="AM3328" i="5"/>
  <c r="AK3327" i="5"/>
  <c r="AM3327" i="5" s="1"/>
  <c r="AK3326" i="5"/>
  <c r="AM3326" i="5" s="1"/>
  <c r="AK3325" i="5"/>
  <c r="AM3325" i="5" s="1"/>
  <c r="AM3322" i="5"/>
  <c r="AM3314" i="5"/>
  <c r="AK3311" i="5"/>
  <c r="AM3311" i="5" s="1"/>
  <c r="AK3310" i="5"/>
  <c r="AM3310" i="5" s="1"/>
  <c r="AK3307" i="5"/>
  <c r="AM3307" i="5" s="1"/>
  <c r="AM3306" i="5"/>
  <c r="AM3305" i="5"/>
  <c r="AK3301" i="5"/>
  <c r="AM3301" i="5" s="1"/>
  <c r="AK3288" i="5"/>
  <c r="AM3288" i="5" s="1"/>
  <c r="AK3287" i="5"/>
  <c r="AM3287" i="5" s="1"/>
  <c r="AK3279" i="5"/>
  <c r="AM3279" i="5" s="1"/>
  <c r="AK3260" i="5"/>
  <c r="AM3260" i="5" s="1"/>
  <c r="AK3256" i="5"/>
  <c r="AM3256" i="5" s="1"/>
  <c r="AK3254" i="5"/>
  <c r="AM3254" i="5" s="1"/>
  <c r="AK3253" i="5"/>
  <c r="AM3253" i="5" s="1"/>
  <c r="AM3238" i="5"/>
  <c r="AK3215" i="5"/>
  <c r="AM3215" i="5" s="1"/>
  <c r="AK3113" i="5"/>
  <c r="AM3113" i="5" s="1"/>
  <c r="AK3007" i="5"/>
  <c r="AM3007" i="5" s="1"/>
  <c r="AM2644" i="5"/>
  <c r="AK2461" i="5"/>
  <c r="AM2461" i="5" s="1"/>
  <c r="AK2340" i="5"/>
  <c r="AM2340" i="5" s="1"/>
  <c r="AK2321" i="5"/>
  <c r="AM2321" i="5" s="1"/>
  <c r="AK2247" i="5"/>
  <c r="AM2247" i="5" s="1"/>
  <c r="AK2236" i="5"/>
  <c r="AM2236" i="5" s="1"/>
  <c r="AM2111" i="5"/>
  <c r="AK2081" i="5"/>
  <c r="AM2081" i="5" s="1"/>
  <c r="AK2022" i="5"/>
  <c r="AM2022" i="5" s="1"/>
  <c r="AK1874" i="5"/>
  <c r="AM1874" i="5" s="1"/>
  <c r="AK1808" i="5"/>
  <c r="AM1808" i="5" s="1"/>
  <c r="AK1773" i="5"/>
  <c r="AM1773" i="5" s="1"/>
  <c r="AK1642" i="5"/>
  <c r="AM1642" i="5" s="1"/>
  <c r="AK1622" i="5"/>
  <c r="AM1622" i="5" s="1"/>
  <c r="AK1607" i="5"/>
  <c r="AK1445" i="5"/>
  <c r="AM1445" i="5" s="1"/>
  <c r="AK1438" i="5"/>
  <c r="AM1438" i="5" s="1"/>
  <c r="AK1428" i="5"/>
  <c r="AM1428" i="5" s="1"/>
  <c r="AK1371" i="5"/>
  <c r="AM1371" i="5" s="1"/>
  <c r="AK1357" i="5"/>
  <c r="AM1357" i="5" s="1"/>
  <c r="AK1267" i="5"/>
  <c r="AM1267" i="5" s="1"/>
  <c r="AK1123" i="5"/>
  <c r="AM1123" i="5" s="1"/>
  <c r="AK1122" i="5"/>
  <c r="AM1122" i="5" s="1"/>
  <c r="AK1085" i="5"/>
  <c r="AM1085" i="5" s="1"/>
  <c r="AK1059" i="5"/>
  <c r="AM1059" i="5" s="1"/>
  <c r="AK902" i="5"/>
  <c r="AM902" i="5" s="1"/>
  <c r="AK882" i="5"/>
  <c r="AN879" i="5" s="1"/>
  <c r="AK863" i="5"/>
  <c r="AM863" i="5" s="1"/>
  <c r="AK775" i="5"/>
  <c r="AM775" i="5" s="1"/>
  <c r="AK713" i="5"/>
  <c r="AM713" i="5" s="1"/>
  <c r="AK698" i="5"/>
  <c r="AM698" i="5" s="1"/>
  <c r="AK693" i="5"/>
  <c r="AM693" i="5" s="1"/>
  <c r="AK685" i="5"/>
  <c r="AM685" i="5" s="1"/>
  <c r="AK664" i="5"/>
  <c r="AM664" i="5" s="1"/>
  <c r="AK663" i="5"/>
  <c r="AM663" i="5" s="1"/>
  <c r="AK480" i="5"/>
  <c r="AM480" i="5" s="1"/>
  <c r="AK449" i="5"/>
  <c r="AM449" i="5" s="1"/>
  <c r="AM434" i="5"/>
  <c r="AK284" i="5"/>
  <c r="AM284" i="5" s="1"/>
  <c r="AM266" i="5"/>
  <c r="AK222" i="5"/>
  <c r="AM222" i="5" s="1"/>
  <c r="AK208" i="5"/>
  <c r="AM208" i="5" s="1"/>
  <c r="AM187" i="5"/>
  <c r="AK72" i="5"/>
  <c r="AM72" i="5" s="1"/>
  <c r="AK45" i="5"/>
  <c r="AM45" i="5" s="1"/>
  <c r="AK16" i="5"/>
  <c r="AM16" i="5" s="1"/>
  <c r="AK3255" i="5"/>
  <c r="AK2957" i="5"/>
  <c r="AM2957" i="5" s="1"/>
  <c r="AK2734" i="5"/>
  <c r="AM2734" i="5" s="1"/>
  <c r="AK2142" i="5"/>
  <c r="AM2142" i="5" s="1"/>
  <c r="AK2073" i="5"/>
  <c r="AM2073" i="5" s="1"/>
  <c r="AK1977" i="5"/>
  <c r="AM1977" i="5" s="1"/>
  <c r="AK1878" i="5"/>
  <c r="AM1878" i="5" s="1"/>
  <c r="AK1860" i="5"/>
  <c r="AM1860" i="5" s="1"/>
  <c r="AK1534" i="5"/>
  <c r="AM1534" i="5" s="1"/>
  <c r="AK1533" i="5"/>
  <c r="AM1533" i="5" s="1"/>
  <c r="AK1132" i="5"/>
  <c r="AK918" i="5"/>
  <c r="AM918" i="5" s="1"/>
  <c r="AK788" i="5"/>
  <c r="AM788" i="5" s="1"/>
  <c r="AK787" i="5"/>
  <c r="AM787" i="5" s="1"/>
  <c r="AK692" i="5"/>
  <c r="AK1006" i="5"/>
  <c r="AK3176" i="5"/>
  <c r="AM3176" i="5" s="1"/>
  <c r="AK3177" i="5"/>
  <c r="AM3177" i="5" s="1"/>
  <c r="AK3178" i="5"/>
  <c r="AM3178" i="5" s="1"/>
  <c r="AK3179" i="5"/>
  <c r="AM3179" i="5" s="1"/>
  <c r="AK3180" i="5"/>
  <c r="AM3180" i="5" s="1"/>
  <c r="AK3181" i="5"/>
  <c r="AM3181" i="5" s="1"/>
  <c r="AK3182" i="5"/>
  <c r="AM3182" i="5" s="1"/>
  <c r="AK3183" i="5"/>
  <c r="AM3183" i="5" s="1"/>
  <c r="AK3184" i="5"/>
  <c r="AM3184" i="5" s="1"/>
  <c r="AK3185" i="5"/>
  <c r="AM3185" i="5" s="1"/>
  <c r="AK3186" i="5"/>
  <c r="AM3186" i="5" s="1"/>
  <c r="AK3187" i="5"/>
  <c r="AM3187" i="5" s="1"/>
  <c r="AK3188" i="5"/>
  <c r="AM3188" i="5" s="1"/>
  <c r="AK3189" i="5"/>
  <c r="AM3189" i="5" s="1"/>
  <c r="AK3190" i="5"/>
  <c r="AM3190" i="5" s="1"/>
  <c r="AK3191" i="5"/>
  <c r="AM3191" i="5" s="1"/>
  <c r="AK3192" i="5"/>
  <c r="AM3192" i="5" s="1"/>
  <c r="AK3193" i="5"/>
  <c r="AM3193" i="5" s="1"/>
  <c r="AK3194" i="5"/>
  <c r="AM3194" i="5" s="1"/>
  <c r="AK3195" i="5"/>
  <c r="AM3195" i="5" s="1"/>
  <c r="AK3196" i="5"/>
  <c r="AM3196" i="5" s="1"/>
  <c r="AK3197" i="5"/>
  <c r="AM3197" i="5" s="1"/>
  <c r="AK3198" i="5"/>
  <c r="AM3198" i="5" s="1"/>
  <c r="AK3199" i="5"/>
  <c r="AM3199" i="5" s="1"/>
  <c r="AK3200" i="5"/>
  <c r="AM3200" i="5" s="1"/>
  <c r="AK3201" i="5"/>
  <c r="AM3201" i="5" s="1"/>
  <c r="AK3202" i="5"/>
  <c r="AM3202" i="5" s="1"/>
  <c r="AK3203" i="5"/>
  <c r="AM3203" i="5" s="1"/>
  <c r="AK3204" i="5"/>
  <c r="AM3204" i="5" s="1"/>
  <c r="AK3205" i="5"/>
  <c r="AM3205" i="5" s="1"/>
  <c r="AK3206" i="5"/>
  <c r="AM3206" i="5" s="1"/>
  <c r="AK3207" i="5"/>
  <c r="AM3207" i="5" s="1"/>
  <c r="AK3208" i="5"/>
  <c r="AM3208" i="5" s="1"/>
  <c r="AK3209" i="5"/>
  <c r="AM3209" i="5" s="1"/>
  <c r="AK3210" i="5"/>
  <c r="AM3210" i="5" s="1"/>
  <c r="AK3211" i="5"/>
  <c r="AM3211" i="5" s="1"/>
  <c r="AK3212" i="5"/>
  <c r="AM3212" i="5" s="1"/>
  <c r="AK3213" i="5"/>
  <c r="AM3213" i="5" s="1"/>
  <c r="AK3214" i="5"/>
  <c r="AM3214" i="5" s="1"/>
  <c r="AK3175" i="5"/>
  <c r="AM3175" i="5" s="1"/>
  <c r="AK3173" i="5"/>
  <c r="AM3173" i="5" s="1"/>
  <c r="AK3172" i="5"/>
  <c r="AM3172" i="5" s="1"/>
  <c r="AK3171" i="5"/>
  <c r="AM3171" i="5" s="1"/>
  <c r="AK3170" i="5"/>
  <c r="AM3170" i="5" s="1"/>
  <c r="AK3169" i="5"/>
  <c r="AM3169" i="5" s="1"/>
  <c r="AK3168" i="5"/>
  <c r="AM3168" i="5" s="1"/>
  <c r="AK3167" i="5"/>
  <c r="AM3167" i="5" s="1"/>
  <c r="AK3165" i="5"/>
  <c r="AM3165" i="5" s="1"/>
  <c r="AK3164" i="5"/>
  <c r="AM3164" i="5" s="1"/>
  <c r="AK3163" i="5"/>
  <c r="AM3163" i="5" s="1"/>
  <c r="AK3162" i="5"/>
  <c r="AM3162" i="5" s="1"/>
  <c r="AK3161" i="5"/>
  <c r="AM3161" i="5" s="1"/>
  <c r="AK3160" i="5"/>
  <c r="AM3160" i="5" s="1"/>
  <c r="AK3159" i="5"/>
  <c r="AM3159" i="5" s="1"/>
  <c r="AK3158" i="5"/>
  <c r="AM3158" i="5" s="1"/>
  <c r="AK3157" i="5"/>
  <c r="AM3157" i="5" s="1"/>
  <c r="AK3156" i="5"/>
  <c r="AM3156" i="5" s="1"/>
  <c r="AK3155" i="5"/>
  <c r="AM3155" i="5" s="1"/>
  <c r="AK3154" i="5"/>
  <c r="AM3154" i="5" s="1"/>
  <c r="AK3071" i="5"/>
  <c r="AM3071" i="5" s="1"/>
  <c r="AK3069" i="5"/>
  <c r="AM3069" i="5" s="1"/>
  <c r="AK3029" i="5"/>
  <c r="AM3029" i="5" s="1"/>
  <c r="AK3012" i="5"/>
  <c r="AM3012" i="5" s="1"/>
  <c r="AK3010" i="5"/>
  <c r="AM3010" i="5" s="1"/>
  <c r="AK2617" i="5"/>
  <c r="AM2617" i="5" s="1"/>
  <c r="AK2594" i="5"/>
  <c r="AM2594" i="5" s="1"/>
  <c r="AK2591" i="5"/>
  <c r="AM2591" i="5" s="1"/>
  <c r="AK2586" i="5"/>
  <c r="AM2586" i="5" s="1"/>
  <c r="AK2581" i="5"/>
  <c r="AM2581" i="5" s="1"/>
  <c r="AK2568" i="5"/>
  <c r="AM2568" i="5" s="1"/>
  <c r="AK2561" i="5"/>
  <c r="AM2561" i="5" s="1"/>
  <c r="AK2559" i="5"/>
  <c r="AM2559" i="5" s="1"/>
  <c r="AK2543" i="5"/>
  <c r="AM2543" i="5" s="1"/>
  <c r="AK2537" i="5"/>
  <c r="AM2537" i="5" s="1"/>
  <c r="AK2499" i="5"/>
  <c r="AM2499" i="5" s="1"/>
  <c r="AK2452" i="5"/>
  <c r="AM2452" i="5" s="1"/>
  <c r="AK2317" i="5"/>
  <c r="AK3291" i="5"/>
  <c r="AK3245" i="5"/>
  <c r="AK2009" i="5"/>
  <c r="AM2009" i="5" s="1"/>
  <c r="AK1400" i="5"/>
  <c r="AM1400" i="5" s="1"/>
  <c r="AK577" i="5"/>
  <c r="AN573" i="5" s="1"/>
  <c r="AK545" i="5"/>
  <c r="AK261" i="5"/>
  <c r="AN253" i="5" s="1"/>
  <c r="AK27" i="5"/>
  <c r="AK3302" i="5"/>
  <c r="AK3304" i="5"/>
  <c r="AM3304" i="5" s="1"/>
  <c r="AM3269" i="5"/>
  <c r="AK3252" i="5"/>
  <c r="AM3252" i="5" s="1"/>
  <c r="AK3233" i="5"/>
  <c r="AK3231" i="5"/>
  <c r="AM3231" i="5" s="1"/>
  <c r="AM2522" i="5"/>
  <c r="AM2474" i="5"/>
  <c r="AK2133" i="5"/>
  <c r="AM2133" i="5" s="1"/>
  <c r="AM1619" i="5"/>
  <c r="AM1503" i="5"/>
  <c r="AM661" i="5"/>
  <c r="AK646" i="5"/>
  <c r="AM646" i="5" s="1"/>
  <c r="AK637" i="5"/>
  <c r="AM637" i="5" s="1"/>
  <c r="AM446" i="5"/>
  <c r="AK155" i="5"/>
  <c r="AM155" i="5" s="1"/>
  <c r="AK3345" i="5"/>
  <c r="AK3342" i="5"/>
  <c r="AK3341" i="5"/>
  <c r="AK3285" i="5"/>
  <c r="AK3266" i="5"/>
  <c r="AK3240" i="5"/>
  <c r="AM3227" i="5"/>
  <c r="AK3216" i="5"/>
  <c r="AM3216" i="5" s="1"/>
  <c r="AM2121" i="5"/>
  <c r="AM2107" i="5"/>
  <c r="AM1758" i="5"/>
  <c r="AM1248" i="5"/>
  <c r="AM1228" i="5"/>
  <c r="AK1164" i="5"/>
  <c r="AM1164" i="5" s="1"/>
  <c r="AK761" i="5"/>
  <c r="AM761" i="5" s="1"/>
  <c r="AK722" i="5"/>
  <c r="AK453" i="5"/>
  <c r="AM453" i="5" s="1"/>
  <c r="AM263" i="5"/>
  <c r="AM63" i="5"/>
  <c r="AK1775" i="5"/>
  <c r="AM1775" i="5" s="1"/>
  <c r="AM162" i="5"/>
  <c r="AK3308" i="5"/>
  <c r="AM3308" i="5" s="1"/>
  <c r="AK1358" i="5"/>
  <c r="AM1358" i="5" s="1"/>
  <c r="AK1118" i="5"/>
  <c r="AM1118" i="5" s="1"/>
  <c r="AK3273" i="5"/>
  <c r="AM3273" i="5" s="1"/>
  <c r="AK3250" i="5"/>
  <c r="AM3250" i="5" s="1"/>
  <c r="AK1973" i="5"/>
  <c r="AM1973" i="5" s="1"/>
  <c r="AK1504" i="5"/>
  <c r="AM1504" i="5" s="1"/>
  <c r="AK1436" i="5"/>
  <c r="AM1436" i="5" s="1"/>
  <c r="AK1263" i="5"/>
  <c r="AM1263" i="5" s="1"/>
  <c r="AK1227" i="5"/>
  <c r="AM1227" i="5" s="1"/>
  <c r="AK1119" i="5"/>
  <c r="AM1119" i="5" s="1"/>
  <c r="AK682" i="5"/>
  <c r="AM682" i="5" s="1"/>
  <c r="AK669" i="5"/>
  <c r="AK2109" i="5"/>
  <c r="AK3249" i="5"/>
  <c r="AK1401" i="5"/>
  <c r="AK1077" i="5"/>
  <c r="AK930" i="5"/>
  <c r="AM930" i="5" s="1"/>
  <c r="AK1416" i="5"/>
  <c r="AK4299" i="5"/>
  <c r="AM4299" i="5" s="1"/>
  <c r="AK1221" i="5"/>
  <c r="AM1221" i="5" s="1"/>
  <c r="AK1441" i="5"/>
  <c r="AK1193" i="5"/>
  <c r="AM1193" i="5" s="1"/>
  <c r="AK1063" i="5"/>
  <c r="AM1063" i="5" s="1"/>
  <c r="AK945" i="5"/>
  <c r="AM945" i="5" s="1"/>
  <c r="AK931" i="5"/>
  <c r="AM931" i="5" s="1"/>
  <c r="AK4283" i="5"/>
  <c r="AM4283" i="5" s="1"/>
  <c r="AK4033" i="5"/>
  <c r="AM4033" i="5" s="1"/>
  <c r="AK2726" i="5"/>
  <c r="AM2726" i="5" s="1"/>
  <c r="AK313" i="5"/>
  <c r="AK4282" i="5"/>
  <c r="AM4282" i="5" s="1"/>
  <c r="AK4032" i="5"/>
  <c r="AM4032" i="5" s="1"/>
  <c r="AK4659" i="5"/>
  <c r="AM4659" i="5" s="1"/>
  <c r="AM1718" i="5"/>
  <c r="AK1616" i="5"/>
  <c r="AM1616" i="5" s="1"/>
  <c r="AK4743" i="5"/>
  <c r="AM4743" i="5" s="1"/>
  <c r="AK2629" i="5"/>
  <c r="AM2629" i="5" s="1"/>
  <c r="AK1161" i="5"/>
  <c r="AM1161" i="5" s="1"/>
  <c r="AK954" i="5"/>
  <c r="AM954" i="5" s="1"/>
  <c r="AK355" i="5"/>
  <c r="AM355" i="5" s="1"/>
  <c r="AK4281" i="5"/>
  <c r="AM4281" i="5" s="1"/>
  <c r="AK4280" i="5"/>
  <c r="AM4280" i="5" s="1"/>
  <c r="AK1774" i="5"/>
  <c r="AM1774" i="5" s="1"/>
  <c r="AK1764" i="5"/>
  <c r="AM1764" i="5" s="1"/>
  <c r="AK1709" i="5"/>
  <c r="AM1709" i="5" s="1"/>
  <c r="AK1614" i="5"/>
  <c r="AM1614" i="5" s="1"/>
  <c r="AK1512" i="5"/>
  <c r="AM1512" i="5" s="1"/>
  <c r="AK1426" i="5"/>
  <c r="AM1426" i="5" s="1"/>
  <c r="AK1304" i="5"/>
  <c r="AM1304" i="5" s="1"/>
  <c r="AK1120" i="5"/>
  <c r="AM1120" i="5" s="1"/>
  <c r="AK1114" i="5"/>
  <c r="AM1114" i="5" s="1"/>
  <c r="AK1072" i="5"/>
  <c r="AM1072" i="5" s="1"/>
  <c r="AK1071" i="5"/>
  <c r="AK1005" i="5"/>
  <c r="AM1005" i="5" s="1"/>
  <c r="AK957" i="5"/>
  <c r="AM957" i="5" s="1"/>
  <c r="AK653" i="5"/>
  <c r="AM653" i="5" s="1"/>
  <c r="AK123" i="5"/>
  <c r="AM123" i="5" s="1"/>
  <c r="AK4795" i="5"/>
  <c r="AM4795" i="5" s="1"/>
  <c r="AK4597" i="5"/>
  <c r="AM4597" i="5" s="1"/>
  <c r="AK4596" i="5"/>
  <c r="AM4596" i="5" s="1"/>
  <c r="AK4517" i="5"/>
  <c r="AM4517" i="5" s="1"/>
  <c r="AK4516" i="5"/>
  <c r="AM4516" i="5" s="1"/>
  <c r="AK4515" i="5"/>
  <c r="AM4515" i="5" s="1"/>
  <c r="AK4279" i="5"/>
  <c r="AM4279" i="5" s="1"/>
  <c r="AK4278" i="5"/>
  <c r="AM4278" i="5" s="1"/>
  <c r="AK4277" i="5"/>
  <c r="AM4277" i="5" s="1"/>
  <c r="AK4275" i="5"/>
  <c r="AM4275" i="5" s="1"/>
  <c r="AK4274" i="5"/>
  <c r="AM4274" i="5" s="1"/>
  <c r="AM4273" i="5"/>
  <c r="AK4272" i="5"/>
  <c r="AM4272" i="5" s="1"/>
  <c r="AK4271" i="5"/>
  <c r="AM4271" i="5" s="1"/>
  <c r="AK4270" i="5"/>
  <c r="AM4270" i="5" s="1"/>
  <c r="AK4269" i="5"/>
  <c r="AM4269" i="5" s="1"/>
  <c r="AK4268" i="5"/>
  <c r="AM4268" i="5" s="1"/>
  <c r="AK4219" i="5"/>
  <c r="AM4219" i="5" s="1"/>
  <c r="AK4218" i="5"/>
  <c r="AM4218" i="5" s="1"/>
  <c r="AK4204" i="5"/>
  <c r="AM4204" i="5" s="1"/>
  <c r="AK4203" i="5"/>
  <c r="AM4203" i="5" s="1"/>
  <c r="AK4139" i="5"/>
  <c r="AM4139" i="5" s="1"/>
  <c r="AK4106" i="5"/>
  <c r="AM4106" i="5" s="1"/>
  <c r="AK4105" i="5"/>
  <c r="AM4105" i="5" s="1"/>
  <c r="AK4104" i="5"/>
  <c r="AM4104" i="5" s="1"/>
  <c r="AK4103" i="5"/>
  <c r="AM4103" i="5" s="1"/>
  <c r="AK4102" i="5"/>
  <c r="AM4102" i="5" s="1"/>
  <c r="AK4101" i="5"/>
  <c r="AM4101" i="5" s="1"/>
  <c r="AK4100" i="5"/>
  <c r="AM4100" i="5" s="1"/>
  <c r="AK4031" i="5"/>
  <c r="AM4031" i="5" s="1"/>
  <c r="AK4030" i="5"/>
  <c r="AM4030" i="5" s="1"/>
  <c r="AK1710" i="5"/>
  <c r="AM1710" i="5" s="1"/>
  <c r="AK1609" i="5"/>
  <c r="AM1609" i="5" s="1"/>
  <c r="AK1604" i="5"/>
  <c r="AM1604" i="5" s="1"/>
  <c r="AK1398" i="5"/>
  <c r="AM1398" i="5" s="1"/>
  <c r="AK1366" i="5"/>
  <c r="AM1366" i="5" s="1"/>
  <c r="AK1194" i="5"/>
  <c r="AM1194" i="5" s="1"/>
  <c r="AK1086" i="5"/>
  <c r="AM1086" i="5" s="1"/>
  <c r="AK927" i="5"/>
  <c r="AM927" i="5" s="1"/>
  <c r="AK921" i="5"/>
  <c r="AM921" i="5" s="1"/>
  <c r="AK381" i="5"/>
  <c r="AM381" i="5" s="1"/>
  <c r="AK237" i="5"/>
  <c r="AM237" i="5" s="1"/>
  <c r="AK112" i="5"/>
  <c r="AM112" i="5" s="1"/>
  <c r="AK4267" i="5"/>
  <c r="AM4267" i="5" s="1"/>
  <c r="AK1283" i="5"/>
  <c r="AM1283" i="5" s="1"/>
  <c r="AK2904" i="5"/>
  <c r="AM2904" i="5" s="1"/>
  <c r="AK969" i="5"/>
  <c r="AM969" i="5" s="1"/>
  <c r="AK4681" i="5"/>
  <c r="AM4681" i="5" s="1"/>
  <c r="AK1348" i="5"/>
  <c r="AM1348" i="5" s="1"/>
  <c r="AK1044" i="5"/>
  <c r="AM1044" i="5" s="1"/>
  <c r="AK1208" i="5"/>
  <c r="AM1208" i="5" s="1"/>
  <c r="AK614" i="5"/>
  <c r="AM614" i="5" s="1"/>
  <c r="AK4738" i="5"/>
  <c r="AM4738" i="5" s="1"/>
  <c r="AK4707" i="5"/>
  <c r="AM4707" i="5" s="1"/>
  <c r="AK4622" i="5"/>
  <c r="AK4528" i="5"/>
  <c r="AK4513" i="5"/>
  <c r="AK4512" i="5"/>
  <c r="AK4511" i="5"/>
  <c r="AK4266" i="5"/>
  <c r="AK4265" i="5"/>
  <c r="AK4264" i="5"/>
  <c r="AK4263" i="5"/>
  <c r="AK4262" i="5"/>
  <c r="AK4261" i="5"/>
  <c r="AK4259" i="5"/>
  <c r="AK4258" i="5"/>
  <c r="AK4257" i="5"/>
  <c r="AK4217" i="5"/>
  <c r="AK4216" i="5"/>
  <c r="AK4138" i="5"/>
  <c r="AK4137" i="5"/>
  <c r="AK2873" i="5"/>
  <c r="AM2873" i="5" s="1"/>
  <c r="AK2740" i="5"/>
  <c r="AM2740" i="5" s="1"/>
  <c r="AK2701" i="5"/>
  <c r="AM2701" i="5" s="1"/>
  <c r="AK2628" i="5"/>
  <c r="AM2628" i="5" s="1"/>
  <c r="AK2626" i="5"/>
  <c r="AM2626" i="5" s="1"/>
  <c r="AK1674" i="5"/>
  <c r="AM1674" i="5" s="1"/>
  <c r="AK938" i="5"/>
  <c r="AM938" i="5" s="1"/>
  <c r="AK873" i="5"/>
  <c r="AM873" i="5" s="1"/>
  <c r="AK4256" i="5"/>
  <c r="AK4136" i="5"/>
  <c r="AK4076" i="5"/>
  <c r="AK1900" i="5"/>
  <c r="AK1673" i="5"/>
  <c r="AK234" i="5"/>
  <c r="AK4163" i="5"/>
  <c r="AK1057" i="5"/>
  <c r="AM1607" i="5" l="1"/>
  <c r="AN1606" i="5"/>
  <c r="AN2002" i="5"/>
  <c r="AN1256" i="5"/>
  <c r="AM4390" i="5"/>
  <c r="AN469" i="5"/>
  <c r="AM447" i="5"/>
  <c r="AN442" i="5"/>
  <c r="AP1712" i="5"/>
  <c r="AQ1712" i="5" s="1"/>
  <c r="AN611" i="5"/>
  <c r="AN1777" i="5"/>
  <c r="AM627" i="5"/>
  <c r="AN625" i="5"/>
  <c r="AM433" i="5"/>
  <c r="AM1425" i="5"/>
  <c r="AM1472" i="5"/>
  <c r="AN1470" i="5"/>
  <c r="AM1269" i="5"/>
  <c r="AN1749" i="5"/>
  <c r="AM722" i="5"/>
  <c r="AN717" i="5"/>
  <c r="AM2122" i="5"/>
  <c r="AN2114" i="5"/>
  <c r="AN1360" i="5"/>
  <c r="AM1789" i="5"/>
  <c r="AM1760" i="5"/>
  <c r="AM669" i="5"/>
  <c r="AN1882" i="5"/>
  <c r="AM3874" i="5"/>
  <c r="AN347" i="5"/>
  <c r="AM3571" i="5"/>
  <c r="AN3571" i="5"/>
  <c r="AM3772" i="5"/>
  <c r="AN3772" i="5"/>
  <c r="AM1132" i="5"/>
  <c r="AN1126" i="5"/>
  <c r="AM3948" i="5"/>
  <c r="AN3948" i="5"/>
  <c r="AM1953" i="5"/>
  <c r="AM377" i="5"/>
  <c r="AN376" i="5"/>
  <c r="AM1051" i="5"/>
  <c r="AM1071" i="5"/>
  <c r="AM4820" i="5"/>
  <c r="AN1135" i="5"/>
  <c r="AM2006" i="5"/>
  <c r="AM872" i="5"/>
  <c r="AM692" i="5"/>
  <c r="AN687" i="5"/>
  <c r="AM1364" i="5"/>
  <c r="AM4819" i="5"/>
  <c r="AM4818" i="5"/>
  <c r="AM420" i="5"/>
  <c r="AN415" i="5"/>
  <c r="AM2357" i="5"/>
  <c r="AN2356" i="5"/>
  <c r="AM1885" i="5"/>
  <c r="AM477" i="5"/>
  <c r="AM1146" i="5"/>
  <c r="AM467" i="5"/>
  <c r="AM882" i="5"/>
  <c r="AM4828" i="5"/>
  <c r="AM846" i="5"/>
  <c r="P4172" i="5"/>
  <c r="AP4818" i="5" l="1"/>
  <c r="AQ4818" i="5" s="1"/>
  <c r="AN4172" i="5"/>
  <c r="P4435" i="5"/>
  <c r="AN4435" i="5" l="1"/>
  <c r="P3889" i="5" l="1"/>
  <c r="P3330" i="5"/>
  <c r="P3501" i="5"/>
  <c r="AL128" i="5" l="1"/>
  <c r="AL126" i="5"/>
  <c r="AL127" i="5"/>
  <c r="AK127" i="5"/>
  <c r="AK126" i="5"/>
  <c r="AM127" i="5" l="1"/>
  <c r="AO126" i="5"/>
  <c r="AM126" i="5"/>
  <c r="AN126" i="5"/>
  <c r="P3324" i="5"/>
  <c r="P3498" i="5"/>
  <c r="P3693" i="5" l="1"/>
  <c r="P3725" i="5"/>
  <c r="AK4165" i="5"/>
  <c r="AM4165" i="5" s="1"/>
  <c r="AK4164" i="5"/>
  <c r="P4164" i="5"/>
  <c r="AN4164" i="5" l="1"/>
  <c r="P3365" i="5"/>
  <c r="AK3365" i="5"/>
  <c r="AK3363" i="5"/>
  <c r="P3363" i="5"/>
  <c r="P3527" i="5"/>
  <c r="P3842" i="5" l="1"/>
  <c r="AK3464" i="5"/>
  <c r="P3464" i="5"/>
  <c r="P3695" i="5"/>
  <c r="P3837" i="5" l="1"/>
  <c r="P3935" i="5"/>
  <c r="AK2079" i="5"/>
  <c r="AM2079" i="5" s="1"/>
  <c r="AK2108" i="5"/>
  <c r="AK3101" i="5"/>
  <c r="AM3101" i="5" s="1"/>
  <c r="P4334" i="5"/>
  <c r="P3551" i="5"/>
  <c r="AQ4829" i="5" l="1"/>
  <c r="AK4829" i="5"/>
  <c r="P4829" i="5"/>
  <c r="AQ4832" i="5"/>
  <c r="AK4832" i="5"/>
  <c r="AM4832" i="5" s="1"/>
  <c r="P4832" i="5"/>
  <c r="P3908" i="5"/>
  <c r="AP4831" i="5" l="1"/>
  <c r="AQ4831" i="5" s="1"/>
  <c r="AK4831" i="5"/>
  <c r="AM4831" i="5" s="1"/>
  <c r="P4831" i="5"/>
  <c r="P4827" i="5"/>
  <c r="P4818" i="5"/>
  <c r="AQ4830" i="5"/>
  <c r="AK4830" i="5"/>
  <c r="AM4830" i="5" s="1"/>
  <c r="P4830" i="5"/>
  <c r="P3965" i="5"/>
  <c r="AK3032" i="5" l="1"/>
  <c r="AK503" i="5" l="1"/>
  <c r="AM503" i="5" s="1"/>
  <c r="AN501" i="5" l="1"/>
  <c r="P4247" i="5"/>
  <c r="AL3444" i="5" l="1"/>
  <c r="AO3444" i="5" s="1"/>
  <c r="AK3444" i="5"/>
  <c r="P3444" i="5"/>
  <c r="AM3444" i="5" l="1"/>
  <c r="AK4817" i="5"/>
  <c r="AM4817" i="5" s="1"/>
  <c r="AP4817" i="5" s="1"/>
  <c r="AQ4817" i="5" s="1"/>
  <c r="P4817" i="5"/>
  <c r="P4157" i="5" l="1"/>
  <c r="P3671" i="5" l="1"/>
  <c r="P3667" i="5"/>
  <c r="AN3671" i="5" l="1"/>
  <c r="AN3667" i="5"/>
  <c r="AP3671" i="5"/>
  <c r="AQ3671" i="5" s="1"/>
  <c r="P3597" i="5"/>
  <c r="AQ4816" i="5"/>
  <c r="AK4816" i="5"/>
  <c r="AM4816" i="5" s="1"/>
  <c r="P4816" i="5"/>
  <c r="AQ4815" i="5"/>
  <c r="AK4815" i="5"/>
  <c r="AM4815" i="5" s="1"/>
  <c r="P4815" i="5"/>
  <c r="AM135" i="5" l="1"/>
  <c r="P3585" i="5"/>
  <c r="AO1249" i="5" l="1"/>
  <c r="P3594" i="5" l="1"/>
  <c r="AQ4814" i="5" l="1"/>
  <c r="AK4814" i="5"/>
  <c r="AM4814" i="5" s="1"/>
  <c r="P4814" i="5"/>
  <c r="AQ4813" i="5"/>
  <c r="AK4813" i="5"/>
  <c r="AM4813" i="5" s="1"/>
  <c r="P4813" i="5"/>
  <c r="P4407" i="5" l="1"/>
  <c r="P4357" i="5"/>
  <c r="P4114" i="5" l="1"/>
  <c r="P3553" i="5" l="1"/>
  <c r="P4136" i="5" l="1"/>
  <c r="P3849" i="5"/>
  <c r="P4174" i="5" l="1"/>
  <c r="AK848" i="5" l="1"/>
  <c r="AN841" i="5" s="1"/>
  <c r="AM848" i="5" l="1"/>
  <c r="AQ4812" i="5"/>
  <c r="AK4812" i="5"/>
  <c r="AM4812" i="5" s="1"/>
  <c r="P3903" i="5" l="1"/>
  <c r="P3834" i="5" l="1"/>
  <c r="P3744" i="5" l="1"/>
  <c r="P4711" i="5" l="1"/>
  <c r="P2562" i="5"/>
  <c r="P2569" i="5"/>
  <c r="P2564" i="5"/>
  <c r="P2558" i="5"/>
  <c r="P2491" i="5"/>
  <c r="P2473" i="5"/>
  <c r="P2502" i="5"/>
  <c r="P2501" i="5"/>
  <c r="P2481" i="5"/>
  <c r="P580" i="5"/>
  <c r="AQ4811" i="5" l="1"/>
  <c r="AK4811" i="5"/>
  <c r="AM4811" i="5" s="1"/>
  <c r="P4811" i="5"/>
  <c r="AK4810" i="5"/>
  <c r="AM4810" i="5" s="1"/>
  <c r="AK4808" i="5"/>
  <c r="AM4808" i="5" s="1"/>
  <c r="AP4808" i="5" l="1"/>
  <c r="AQ4808" i="5" s="1"/>
  <c r="AN4808" i="5"/>
  <c r="P4808" i="5"/>
  <c r="P4812" i="5" l="1"/>
  <c r="AK4069" i="5" l="1"/>
  <c r="P4069" i="5"/>
  <c r="P3880" i="5"/>
  <c r="AO469" i="5" l="1"/>
  <c r="AQ4807" i="5" l="1"/>
  <c r="AK4807" i="5"/>
  <c r="AM4807" i="5" s="1"/>
  <c r="P4807" i="5"/>
  <c r="AQ4806" i="5"/>
  <c r="AK4806" i="5"/>
  <c r="AM4806" i="5" s="1"/>
  <c r="P4806" i="5"/>
  <c r="P4478" i="5" l="1"/>
  <c r="AP4805" i="5"/>
  <c r="AQ4805" i="5" s="1"/>
  <c r="AK4805" i="5"/>
  <c r="AM4805" i="5" s="1"/>
  <c r="P4805" i="5"/>
  <c r="P3942" i="5" l="1"/>
  <c r="P3655" i="5" l="1"/>
  <c r="P3913" i="5"/>
  <c r="AK1291" i="5"/>
  <c r="AM1291" i="5" s="1"/>
  <c r="AO1683" i="5"/>
  <c r="AK1690" i="5"/>
  <c r="AM1690" i="5" s="1"/>
  <c r="AQ4804" i="5"/>
  <c r="P4804" i="5"/>
  <c r="P4454" i="5" l="1"/>
  <c r="P4440" i="5"/>
  <c r="P4354" i="5"/>
  <c r="P4256" i="5"/>
  <c r="P4751" i="5"/>
  <c r="P4541" i="5"/>
  <c r="P4451" i="5"/>
  <c r="P4403" i="5"/>
  <c r="P1134" i="5"/>
  <c r="P4756" i="5"/>
  <c r="AO4801" i="5" l="1"/>
  <c r="AK4802" i="5"/>
  <c r="AM4802" i="5" s="1"/>
  <c r="AN4801" i="5" l="1"/>
  <c r="AP4801" i="5"/>
  <c r="AQ4801" i="5" s="1"/>
  <c r="P3628" i="5"/>
  <c r="AO1344" i="5"/>
  <c r="P1344" i="5"/>
  <c r="AL1496" i="5" l="1"/>
  <c r="AL1495" i="5"/>
  <c r="AK1496" i="5"/>
  <c r="AK1495" i="5"/>
  <c r="AO1495" i="5" l="1"/>
  <c r="AM1495" i="5"/>
  <c r="AN1495" i="5"/>
  <c r="AM1496" i="5"/>
  <c r="P1495" i="5"/>
  <c r="AP1495" i="5" l="1"/>
  <c r="AQ1495" i="5" s="1"/>
  <c r="AN4176" i="5"/>
  <c r="P3554" i="5" l="1"/>
  <c r="P3720" i="5" l="1"/>
  <c r="AK3351" i="5" l="1"/>
  <c r="AM3351" i="5" s="1"/>
  <c r="AK3350" i="5"/>
  <c r="P4801" i="5"/>
  <c r="P3317" i="5"/>
  <c r="P3710" i="5"/>
  <c r="P3475" i="5"/>
  <c r="AK1155" i="5"/>
  <c r="AM1155" i="5" s="1"/>
  <c r="AK3286" i="5"/>
  <c r="P3286" i="5"/>
  <c r="AK1456" i="5"/>
  <c r="AM1456" i="5" s="1"/>
  <c r="AK933" i="5"/>
  <c r="AM933" i="5" s="1"/>
  <c r="AN3350" i="5" l="1"/>
  <c r="P3555" i="5"/>
  <c r="AL2306" i="5" l="1"/>
  <c r="AK2306" i="5"/>
  <c r="AM2306" i="5" l="1"/>
  <c r="AK1106" i="5"/>
  <c r="AM1106" i="5" s="1"/>
  <c r="P4505" i="5" l="1"/>
  <c r="AO1993" i="5" l="1"/>
  <c r="AN1993" i="5"/>
  <c r="AO1981" i="5"/>
  <c r="AO1598" i="5" l="1"/>
  <c r="AK1605" i="5"/>
  <c r="AM1605" i="5" s="1"/>
  <c r="P4462" i="5" l="1"/>
  <c r="P4401" i="5" l="1"/>
  <c r="P3538" i="5"/>
  <c r="P3637" i="5" l="1"/>
  <c r="AK2472" i="5" l="1"/>
  <c r="AM2472" i="5" s="1"/>
  <c r="P4445" i="5" l="1"/>
  <c r="P4346" i="5"/>
  <c r="AQ4799" i="5" l="1"/>
  <c r="P4799" i="5"/>
  <c r="AQ4798" i="5"/>
  <c r="P4798" i="5"/>
  <c r="AQ4800" i="5" l="1"/>
  <c r="P4800" i="5"/>
  <c r="P3529" i="5"/>
  <c r="AL2314" i="5"/>
  <c r="AL2313" i="5"/>
  <c r="AK2314" i="5"/>
  <c r="AK2313" i="5"/>
  <c r="AL2316" i="5"/>
  <c r="AO2316" i="5" s="1"/>
  <c r="AK2316" i="5"/>
  <c r="AM2317" i="5"/>
  <c r="AN2313" i="5" l="1"/>
  <c r="AO2313" i="5"/>
  <c r="AM2316" i="5"/>
  <c r="AP2316" i="5" s="1"/>
  <c r="AQ2316" i="5" s="1"/>
  <c r="AM2314" i="5"/>
  <c r="AN2316" i="5"/>
  <c r="AM2313" i="5"/>
  <c r="AL2217" i="5"/>
  <c r="AL2218" i="5"/>
  <c r="AL2219" i="5"/>
  <c r="AL2216" i="5"/>
  <c r="AK2219" i="5"/>
  <c r="AK2217" i="5"/>
  <c r="AK2218" i="5"/>
  <c r="AK2216" i="5"/>
  <c r="AL2215" i="5"/>
  <c r="AK2215" i="5"/>
  <c r="P2215" i="5"/>
  <c r="AM313" i="5"/>
  <c r="AL308" i="5"/>
  <c r="AK308" i="5"/>
  <c r="AL294" i="5"/>
  <c r="AL295" i="5"/>
  <c r="AL296" i="5"/>
  <c r="AL297" i="5"/>
  <c r="AL298" i="5"/>
  <c r="AL299" i="5"/>
  <c r="AL300" i="5"/>
  <c r="AL301" i="5"/>
  <c r="AL302" i="5"/>
  <c r="AL303" i="5"/>
  <c r="AL304" i="5"/>
  <c r="AL305" i="5"/>
  <c r="AL306" i="5"/>
  <c r="AL307" i="5"/>
  <c r="AL293" i="5"/>
  <c r="AL292" i="5"/>
  <c r="AK307" i="5"/>
  <c r="AK294" i="5"/>
  <c r="AK295" i="5"/>
  <c r="AK296" i="5"/>
  <c r="AK297" i="5"/>
  <c r="AK298" i="5"/>
  <c r="AK299" i="5"/>
  <c r="AK300" i="5"/>
  <c r="AK301" i="5"/>
  <c r="AK302" i="5"/>
  <c r="AK303" i="5"/>
  <c r="AK304" i="5"/>
  <c r="AK305" i="5"/>
  <c r="AK306" i="5"/>
  <c r="AK293" i="5"/>
  <c r="AK292" i="5"/>
  <c r="AL2257" i="5"/>
  <c r="AO2257" i="5" s="1"/>
  <c r="AK2257" i="5"/>
  <c r="P3569" i="5"/>
  <c r="AP2313" i="5" l="1"/>
  <c r="AQ2313" i="5" s="1"/>
  <c r="AO292" i="5"/>
  <c r="AN292" i="5"/>
  <c r="AM293" i="5"/>
  <c r="AM292" i="5"/>
  <c r="AM306" i="5"/>
  <c r="AM302" i="5"/>
  <c r="AM298" i="5"/>
  <c r="AM294" i="5"/>
  <c r="AM2215" i="5"/>
  <c r="AM2216" i="5"/>
  <c r="AM2217" i="5"/>
  <c r="AM2219" i="5"/>
  <c r="AM2218" i="5"/>
  <c r="AM305" i="5"/>
  <c r="AM301" i="5"/>
  <c r="AM297" i="5"/>
  <c r="AM303" i="5"/>
  <c r="AM299" i="5"/>
  <c r="AM295" i="5"/>
  <c r="AM304" i="5"/>
  <c r="AM300" i="5"/>
  <c r="AM296" i="5"/>
  <c r="AO2215" i="5"/>
  <c r="AN2215" i="5"/>
  <c r="AM307" i="5"/>
  <c r="AM308" i="5"/>
  <c r="AM2257" i="5"/>
  <c r="AP4797" i="5"/>
  <c r="AQ4797" i="5" s="1"/>
  <c r="AK4797" i="5"/>
  <c r="AM4797" i="5" s="1"/>
  <c r="P4797" i="5"/>
  <c r="AP292" i="5" l="1"/>
  <c r="AQ292" i="5" s="1"/>
  <c r="AP2215" i="5"/>
  <c r="AQ2215" i="5" s="1"/>
  <c r="P3885" i="5" l="1"/>
  <c r="P3916" i="5" l="1"/>
  <c r="P3843" i="5"/>
  <c r="AP4796" i="5" l="1"/>
  <c r="AQ4796" i="5" s="1"/>
  <c r="AK4796" i="5"/>
  <c r="AM4796" i="5" s="1"/>
  <c r="P4796" i="5" l="1"/>
  <c r="AO50" i="5" l="1"/>
  <c r="AN1974" i="5" l="1"/>
  <c r="AO678" i="5"/>
  <c r="AK683" i="5"/>
  <c r="AM683" i="5" s="1"/>
  <c r="AO675" i="5"/>
  <c r="AK676" i="5"/>
  <c r="AN675" i="5" s="1"/>
  <c r="AK662" i="5"/>
  <c r="AM662" i="5" l="1"/>
  <c r="AM676" i="5"/>
  <c r="AO997" i="5"/>
  <c r="AQ4795" i="5" l="1"/>
  <c r="P4795" i="5"/>
  <c r="AO1844" i="5"/>
  <c r="AK2420" i="5"/>
  <c r="AM2420" i="5" s="1"/>
  <c r="AM577" i="5"/>
  <c r="AO543" i="5"/>
  <c r="AM545" i="5"/>
  <c r="AM261" i="5"/>
  <c r="AM27" i="5" l="1"/>
  <c r="AN543" i="5"/>
  <c r="AL2333" i="5"/>
  <c r="AK2333" i="5"/>
  <c r="AN2333" i="5" s="1"/>
  <c r="AM2333" i="5" l="1"/>
  <c r="AP2333" i="5" s="1"/>
  <c r="AQ2333" i="5" s="1"/>
  <c r="AN3165" i="5"/>
  <c r="AO750" i="5"/>
  <c r="P3666" i="5" l="1"/>
  <c r="AK3296" i="5" l="1"/>
  <c r="P3296" i="5"/>
  <c r="AN3317" i="5" l="1"/>
  <c r="AQ4793" i="5"/>
  <c r="AK4794" i="5"/>
  <c r="AM4794" i="5" s="1"/>
  <c r="P4793" i="5"/>
  <c r="AM1862" i="5" l="1"/>
  <c r="AM1861" i="5"/>
  <c r="AO1539" i="5"/>
  <c r="AL2365" i="5"/>
  <c r="AM2365" i="5" s="1"/>
  <c r="AL2363" i="5"/>
  <c r="AM2363" i="5" s="1"/>
  <c r="AK89" i="5"/>
  <c r="AM89" i="5" s="1"/>
  <c r="AP2257" i="5" l="1"/>
  <c r="AQ2257" i="5" s="1"/>
  <c r="AN2257" i="5"/>
  <c r="AN821" i="5"/>
  <c r="P3794" i="5"/>
  <c r="P3685" i="5" l="1"/>
  <c r="AL2775" i="5"/>
  <c r="AK2775" i="5"/>
  <c r="AN2775" i="5" s="1"/>
  <c r="AM2775" i="5" l="1"/>
  <c r="AP2775" i="5" s="1"/>
  <c r="AQ2775" i="5" s="1"/>
  <c r="AL2166" i="5"/>
  <c r="AL2165" i="5"/>
  <c r="AL2164" i="5"/>
  <c r="AK2166" i="5"/>
  <c r="AK2165" i="5"/>
  <c r="AK2164" i="5"/>
  <c r="AL2163" i="5"/>
  <c r="AK2163" i="5"/>
  <c r="AO2163" i="5" l="1"/>
  <c r="AN2163" i="5"/>
  <c r="AM2165" i="5"/>
  <c r="AM2166" i="5"/>
  <c r="AM2164" i="5"/>
  <c r="AM2163" i="5"/>
  <c r="AP2163" i="5" l="1"/>
  <c r="AQ2163" i="5" s="1"/>
  <c r="P3870" i="5"/>
  <c r="P3510" i="5"/>
  <c r="AK3343" i="5"/>
  <c r="P3343" i="5"/>
  <c r="AK3336" i="5"/>
  <c r="P3336" i="5"/>
  <c r="AK3241" i="5"/>
  <c r="AK1035" i="5"/>
  <c r="AM1035" i="5" s="1"/>
  <c r="AL4791" i="5"/>
  <c r="AL4792" i="5"/>
  <c r="AL4790" i="5"/>
  <c r="AL4789" i="5"/>
  <c r="AK4791" i="5"/>
  <c r="AK4792" i="5"/>
  <c r="AK4790" i="5"/>
  <c r="AK4789" i="5"/>
  <c r="AL4788" i="5"/>
  <c r="AK4788" i="5"/>
  <c r="P3241" i="5"/>
  <c r="P3945" i="5"/>
  <c r="AM4791" i="5" l="1"/>
  <c r="AM4790" i="5"/>
  <c r="AM4792" i="5"/>
  <c r="AN3336" i="5"/>
  <c r="AO4788" i="5"/>
  <c r="AN4788" i="5"/>
  <c r="AM4789" i="5"/>
  <c r="AM4788" i="5"/>
  <c r="AK213" i="5"/>
  <c r="AL213" i="5"/>
  <c r="AP4788" i="5" l="1"/>
  <c r="AQ4788" i="5" s="1"/>
  <c r="AM213" i="5"/>
  <c r="P4788" i="5"/>
  <c r="P3678" i="5"/>
  <c r="AL2175" i="5" l="1"/>
  <c r="AL2176" i="5"/>
  <c r="AL2177" i="5"/>
  <c r="AL2178" i="5"/>
  <c r="AL2179" i="5"/>
  <c r="AL2180" i="5"/>
  <c r="AL2181" i="5"/>
  <c r="AL2182" i="5"/>
  <c r="AL2183" i="5"/>
  <c r="AL2184" i="5"/>
  <c r="AL2185" i="5"/>
  <c r="AL2186" i="5"/>
  <c r="AL2187" i="5"/>
  <c r="AL2188" i="5"/>
  <c r="AL2189" i="5"/>
  <c r="AL2190" i="5"/>
  <c r="AL2174" i="5"/>
  <c r="AL2173" i="5"/>
  <c r="AK2175" i="5"/>
  <c r="AK2176" i="5"/>
  <c r="AK2177" i="5"/>
  <c r="AK2178" i="5"/>
  <c r="AK2179" i="5"/>
  <c r="AK2180" i="5"/>
  <c r="AK2181" i="5"/>
  <c r="AK2182" i="5"/>
  <c r="AK2183" i="5"/>
  <c r="AK2184" i="5"/>
  <c r="AK2185" i="5"/>
  <c r="AK2186" i="5"/>
  <c r="AK2187" i="5"/>
  <c r="AK2188" i="5"/>
  <c r="AK2189" i="5"/>
  <c r="AK2190" i="5"/>
  <c r="AK2174" i="5"/>
  <c r="AK2173" i="5"/>
  <c r="AM2182" i="5" l="1"/>
  <c r="AM2178" i="5"/>
  <c r="AM2173" i="5"/>
  <c r="AM2190" i="5"/>
  <c r="AM2188" i="5"/>
  <c r="AM2184" i="5"/>
  <c r="AM2180" i="5"/>
  <c r="AM2186" i="5"/>
  <c r="AM2176" i="5"/>
  <c r="AO2173" i="5"/>
  <c r="AM2189" i="5"/>
  <c r="AM2185" i="5"/>
  <c r="AM2181" i="5"/>
  <c r="AM2177" i="5"/>
  <c r="AM2174" i="5"/>
  <c r="AM2187" i="5"/>
  <c r="AM2183" i="5"/>
  <c r="AM2179" i="5"/>
  <c r="AM2175" i="5"/>
  <c r="AN2173" i="5"/>
  <c r="P3582" i="5"/>
  <c r="AP2173" i="5" l="1"/>
  <c r="AQ2173" i="5" s="1"/>
  <c r="P4459" i="5" l="1"/>
  <c r="AL85" i="5"/>
  <c r="AL84" i="5"/>
  <c r="AL83" i="5"/>
  <c r="AL82" i="5"/>
  <c r="AL81" i="5"/>
  <c r="AK85" i="5"/>
  <c r="AK84" i="5"/>
  <c r="AK83" i="5"/>
  <c r="AK82" i="5"/>
  <c r="AK81" i="5"/>
  <c r="AL1097" i="5"/>
  <c r="AL1098" i="5"/>
  <c r="AL1099" i="5"/>
  <c r="AL1100" i="5"/>
  <c r="AL1101" i="5"/>
  <c r="AL1102" i="5"/>
  <c r="AL1096" i="5"/>
  <c r="AL1095" i="5"/>
  <c r="AK1098" i="5"/>
  <c r="AK1099" i="5"/>
  <c r="AK1100" i="5"/>
  <c r="AK1101" i="5"/>
  <c r="AK1102" i="5"/>
  <c r="AK1097" i="5"/>
  <c r="AK1096" i="5"/>
  <c r="AK1095" i="5"/>
  <c r="AK1105" i="5"/>
  <c r="AM1105" i="5" s="1"/>
  <c r="AL1741" i="5"/>
  <c r="AL1740" i="5"/>
  <c r="AL1739" i="5"/>
  <c r="AK1741" i="5"/>
  <c r="AK1740" i="5"/>
  <c r="AK1739" i="5"/>
  <c r="AK1742" i="5"/>
  <c r="AM1742" i="5" s="1"/>
  <c r="AN81" i="5" l="1"/>
  <c r="AN1095" i="5"/>
  <c r="AO1095" i="5"/>
  <c r="AO81" i="5"/>
  <c r="AM1095" i="5"/>
  <c r="AM1096" i="5"/>
  <c r="AM83" i="5"/>
  <c r="AM1101" i="5"/>
  <c r="AM1099" i="5"/>
  <c r="AM1739" i="5"/>
  <c r="AM1740" i="5"/>
  <c r="AM84" i="5"/>
  <c r="AM1741" i="5"/>
  <c r="AM82" i="5"/>
  <c r="AO1739" i="5"/>
  <c r="AM1100" i="5"/>
  <c r="AM81" i="5"/>
  <c r="AM1102" i="5"/>
  <c r="AM1098" i="5"/>
  <c r="AM85" i="5"/>
  <c r="AM1097" i="5"/>
  <c r="AQ4787" i="5"/>
  <c r="AL4787" i="5"/>
  <c r="P4787" i="5"/>
  <c r="P3480" i="5"/>
  <c r="AP81" i="5" l="1"/>
  <c r="AQ81" i="5" s="1"/>
  <c r="AP1095" i="5"/>
  <c r="AQ1095" i="5" s="1"/>
  <c r="AL2221" i="5"/>
  <c r="AL2220" i="5"/>
  <c r="AK2221" i="5"/>
  <c r="AK2220" i="5"/>
  <c r="AO2220" i="5" l="1"/>
  <c r="AM2220" i="5"/>
  <c r="AM2221" i="5"/>
  <c r="AP4786" i="5"/>
  <c r="AQ4786" i="5" s="1"/>
  <c r="P4786" i="5"/>
  <c r="AP2220" i="5" l="1"/>
  <c r="AQ2220" i="5" s="1"/>
  <c r="AL240" i="5"/>
  <c r="AL241" i="5"/>
  <c r="AL242" i="5"/>
  <c r="AL243" i="5"/>
  <c r="AL244" i="5"/>
  <c r="AL239" i="5"/>
  <c r="AL238" i="5"/>
  <c r="AK240" i="5"/>
  <c r="AK241" i="5"/>
  <c r="AK242" i="5"/>
  <c r="AK243" i="5"/>
  <c r="AK244" i="5"/>
  <c r="AK239" i="5"/>
  <c r="AK238" i="5"/>
  <c r="AL2213" i="5"/>
  <c r="AK2213" i="5"/>
  <c r="AM240" i="5" l="1"/>
  <c r="AM244" i="5"/>
  <c r="AM238" i="5"/>
  <c r="AM243" i="5"/>
  <c r="AN2213" i="5"/>
  <c r="AN238" i="5"/>
  <c r="AM241" i="5"/>
  <c r="AO238" i="5"/>
  <c r="AM242" i="5"/>
  <c r="AM239" i="5"/>
  <c r="AM2213" i="5"/>
  <c r="AP2213" i="5" s="1"/>
  <c r="AQ2213" i="5" s="1"/>
  <c r="AM207" i="5"/>
  <c r="AK206" i="5"/>
  <c r="AM206" i="5" s="1"/>
  <c r="AL201" i="5"/>
  <c r="AL202" i="5"/>
  <c r="AL203" i="5"/>
  <c r="AL204" i="5"/>
  <c r="AL205" i="5"/>
  <c r="AL200" i="5"/>
  <c r="AL199" i="5"/>
  <c r="AL192" i="5"/>
  <c r="AL193" i="5"/>
  <c r="AL194" i="5"/>
  <c r="AL195" i="5"/>
  <c r="AL196" i="5"/>
  <c r="AL197" i="5"/>
  <c r="AL198" i="5"/>
  <c r="AL191" i="5"/>
  <c r="AL190" i="5"/>
  <c r="AK201" i="5"/>
  <c r="AK202" i="5"/>
  <c r="AK203" i="5"/>
  <c r="AK204" i="5"/>
  <c r="AK205" i="5"/>
  <c r="AK200" i="5"/>
  <c r="AK199" i="5"/>
  <c r="AK192" i="5"/>
  <c r="AK193" i="5"/>
  <c r="AK194" i="5"/>
  <c r="AK195" i="5"/>
  <c r="AK196" i="5"/>
  <c r="AK197" i="5"/>
  <c r="AK198" i="5"/>
  <c r="AK191" i="5"/>
  <c r="AK190" i="5"/>
  <c r="AL2146" i="5"/>
  <c r="AL2147" i="5"/>
  <c r="AL2145" i="5"/>
  <c r="AL2144" i="5"/>
  <c r="AK2146" i="5"/>
  <c r="AK2147" i="5"/>
  <c r="AK2145" i="5"/>
  <c r="AK2144" i="5"/>
  <c r="AL2152" i="5"/>
  <c r="AL2153" i="5"/>
  <c r="AL2151" i="5"/>
  <c r="AL2150" i="5"/>
  <c r="AL2149" i="5"/>
  <c r="AL2148" i="5"/>
  <c r="AK2153" i="5"/>
  <c r="AK2152" i="5"/>
  <c r="AK2150" i="5"/>
  <c r="AK2149" i="5"/>
  <c r="AK2148" i="5"/>
  <c r="P2148" i="5"/>
  <c r="AL4684" i="5"/>
  <c r="AL4685" i="5"/>
  <c r="AL4682" i="5"/>
  <c r="AM4682" i="5" s="1"/>
  <c r="AL4683" i="5"/>
  <c r="AM4683" i="5" s="1"/>
  <c r="AM196" i="5" l="1"/>
  <c r="AM197" i="5"/>
  <c r="AM201" i="5"/>
  <c r="AM199" i="5"/>
  <c r="AM202" i="5"/>
  <c r="AO2148" i="5"/>
  <c r="AM204" i="5"/>
  <c r="AM192" i="5"/>
  <c r="AM193" i="5"/>
  <c r="AM194" i="5"/>
  <c r="AM191" i="5"/>
  <c r="AM205" i="5"/>
  <c r="AM195" i="5"/>
  <c r="AM200" i="5"/>
  <c r="AM203" i="5"/>
  <c r="AM2147" i="5"/>
  <c r="AM2145" i="5"/>
  <c r="AM198" i="5"/>
  <c r="AM2149" i="5"/>
  <c r="AM2146" i="5"/>
  <c r="AP238" i="5"/>
  <c r="AQ238" i="5" s="1"/>
  <c r="AM2150" i="5"/>
  <c r="AM2152" i="5"/>
  <c r="AN2144" i="5"/>
  <c r="AO2144" i="5"/>
  <c r="AN190" i="5"/>
  <c r="AO190" i="5"/>
  <c r="AM190" i="5"/>
  <c r="AO4682" i="5"/>
  <c r="AM2148" i="5"/>
  <c r="AM2153" i="5"/>
  <c r="AM2144" i="5"/>
  <c r="AP190" i="5" l="1"/>
  <c r="AQ190" i="5" s="1"/>
  <c r="AP2144" i="5"/>
  <c r="AL4680" i="5" l="1"/>
  <c r="AK4680" i="5"/>
  <c r="AN4680" i="5" s="1"/>
  <c r="AK785" i="5"/>
  <c r="AL2159" i="5"/>
  <c r="AL2160" i="5"/>
  <c r="AK2160" i="5"/>
  <c r="AK2159" i="5"/>
  <c r="AL134" i="5"/>
  <c r="AL133" i="5"/>
  <c r="AK133" i="5"/>
  <c r="AN133" i="5" s="1"/>
  <c r="P133" i="5"/>
  <c r="AL2299" i="5"/>
  <c r="AL2298" i="5"/>
  <c r="AK2299" i="5"/>
  <c r="AK2298" i="5"/>
  <c r="AL2308" i="5"/>
  <c r="AL2307" i="5"/>
  <c r="AK2308" i="5"/>
  <c r="AK2307" i="5"/>
  <c r="P2307" i="5"/>
  <c r="AM785" i="5" l="1"/>
  <c r="AM2308" i="5"/>
  <c r="AO133" i="5"/>
  <c r="AM4680" i="5"/>
  <c r="AM2159" i="5"/>
  <c r="AM2160" i="5"/>
  <c r="AO2159" i="5"/>
  <c r="AM133" i="5"/>
  <c r="AN2307" i="5"/>
  <c r="AO2307" i="5"/>
  <c r="AM2299" i="5"/>
  <c r="AO2298" i="5"/>
  <c r="AN2159" i="5"/>
  <c r="AM2298" i="5"/>
  <c r="AN2298" i="5"/>
  <c r="AM2307" i="5"/>
  <c r="AL274" i="5"/>
  <c r="AL275" i="5"/>
  <c r="AL276" i="5"/>
  <c r="AL277" i="5"/>
  <c r="AL278" i="5"/>
  <c r="AL279" i="5"/>
  <c r="AL280" i="5"/>
  <c r="AL281" i="5"/>
  <c r="AL282" i="5"/>
  <c r="AL273" i="5"/>
  <c r="AL272" i="5"/>
  <c r="AK274" i="5"/>
  <c r="AK275" i="5"/>
  <c r="AK276" i="5"/>
  <c r="AK277" i="5"/>
  <c r="AK278" i="5"/>
  <c r="AK279" i="5"/>
  <c r="AK280" i="5"/>
  <c r="AK281" i="5"/>
  <c r="AK282" i="5"/>
  <c r="AK273" i="5"/>
  <c r="AK272" i="5"/>
  <c r="AL271" i="5"/>
  <c r="AL269" i="5"/>
  <c r="AM269" i="5" s="1"/>
  <c r="AL270" i="5"/>
  <c r="AL268" i="5"/>
  <c r="AK271" i="5"/>
  <c r="AK270" i="5"/>
  <c r="AK268" i="5"/>
  <c r="AL267" i="5"/>
  <c r="AK267" i="5"/>
  <c r="P267" i="5"/>
  <c r="AL2141" i="5"/>
  <c r="AL2138" i="5"/>
  <c r="AL2137" i="5"/>
  <c r="AK2141" i="5"/>
  <c r="AK2138" i="5"/>
  <c r="AK2137" i="5"/>
  <c r="P2137" i="5"/>
  <c r="AL2294" i="5"/>
  <c r="AL2290" i="5"/>
  <c r="AL2289" i="5"/>
  <c r="AL2288" i="5"/>
  <c r="AL2287" i="5"/>
  <c r="AK2294" i="5"/>
  <c r="AK2289" i="5"/>
  <c r="AK2288" i="5"/>
  <c r="AK2287" i="5"/>
  <c r="P2287" i="5"/>
  <c r="AL2285" i="5"/>
  <c r="AL2284" i="5"/>
  <c r="AK2285" i="5"/>
  <c r="AK2284" i="5"/>
  <c r="P2284" i="5"/>
  <c r="AL335" i="5"/>
  <c r="AL336" i="5"/>
  <c r="AL337" i="5"/>
  <c r="AL338" i="5"/>
  <c r="AL339" i="5"/>
  <c r="AL340" i="5"/>
  <c r="AL341" i="5"/>
  <c r="AL342" i="5"/>
  <c r="AL334" i="5"/>
  <c r="AL333" i="5"/>
  <c r="AK335" i="5"/>
  <c r="AK336" i="5"/>
  <c r="AK337" i="5"/>
  <c r="AK338" i="5"/>
  <c r="AK339" i="5"/>
  <c r="AK340" i="5"/>
  <c r="AK341" i="5"/>
  <c r="AK342" i="5"/>
  <c r="AK334" i="5"/>
  <c r="AK333" i="5"/>
  <c r="P333" i="5"/>
  <c r="AL103" i="5"/>
  <c r="AL104" i="5"/>
  <c r="AL102" i="5"/>
  <c r="AL101" i="5"/>
  <c r="AL99" i="5"/>
  <c r="AL100" i="5"/>
  <c r="AL98" i="5"/>
  <c r="AL97" i="5"/>
  <c r="AL96" i="5"/>
  <c r="AK104" i="5"/>
  <c r="AK103" i="5"/>
  <c r="AK102" i="5"/>
  <c r="AK101" i="5"/>
  <c r="AK100" i="5"/>
  <c r="AK99" i="5"/>
  <c r="AK98" i="5"/>
  <c r="AK97" i="5"/>
  <c r="AK96" i="5"/>
  <c r="P96" i="5"/>
  <c r="AN2137" i="5" l="1"/>
  <c r="AO96" i="5"/>
  <c r="AN96" i="5"/>
  <c r="AO2287" i="5"/>
  <c r="AN267" i="5"/>
  <c r="AO267" i="5"/>
  <c r="AN333" i="5"/>
  <c r="AO333" i="5"/>
  <c r="AO2137" i="5"/>
  <c r="AP2307" i="5"/>
  <c r="AQ2307" i="5" s="1"/>
  <c r="AM271" i="5"/>
  <c r="AM100" i="5"/>
  <c r="AM104" i="5"/>
  <c r="AM2289" i="5"/>
  <c r="AM99" i="5"/>
  <c r="AP2159" i="5"/>
  <c r="AQ2159" i="5" s="1"/>
  <c r="AM2287" i="5"/>
  <c r="AM2284" i="5"/>
  <c r="AM2288" i="5"/>
  <c r="AM342" i="5"/>
  <c r="AM338" i="5"/>
  <c r="AM268" i="5"/>
  <c r="AM2294" i="5"/>
  <c r="AM98" i="5"/>
  <c r="AM102" i="5"/>
  <c r="AM2285" i="5"/>
  <c r="AM273" i="5"/>
  <c r="AM341" i="5"/>
  <c r="AM337" i="5"/>
  <c r="AM2138" i="5"/>
  <c r="AM2137" i="5"/>
  <c r="AM267" i="5"/>
  <c r="AM272" i="5"/>
  <c r="AM280" i="5"/>
  <c r="AM276" i="5"/>
  <c r="AM277" i="5"/>
  <c r="AM333" i="5"/>
  <c r="AM340" i="5"/>
  <c r="AM336" i="5"/>
  <c r="AO2284" i="5"/>
  <c r="AM279" i="5"/>
  <c r="AM275" i="5"/>
  <c r="AN2284" i="5"/>
  <c r="AM281" i="5"/>
  <c r="AM101" i="5"/>
  <c r="AM103" i="5"/>
  <c r="AM339" i="5"/>
  <c r="AM335" i="5"/>
  <c r="AM2141" i="5"/>
  <c r="AM270" i="5"/>
  <c r="AM282" i="5"/>
  <c r="AM278" i="5"/>
  <c r="AM274" i="5"/>
  <c r="AM334" i="5"/>
  <c r="AM96" i="5"/>
  <c r="AM97" i="5"/>
  <c r="P3911" i="5"/>
  <c r="AL360" i="5"/>
  <c r="AL358" i="5"/>
  <c r="AL359" i="5"/>
  <c r="AL357" i="5"/>
  <c r="AL356" i="5"/>
  <c r="AK358" i="5"/>
  <c r="AK359" i="5"/>
  <c r="AK360" i="5"/>
  <c r="AK357" i="5"/>
  <c r="AK356" i="5"/>
  <c r="AL2254" i="5"/>
  <c r="AL2253" i="5"/>
  <c r="AL2252" i="5"/>
  <c r="AL2251" i="5"/>
  <c r="AL2250" i="5"/>
  <c r="AL2249" i="5"/>
  <c r="AL2248" i="5"/>
  <c r="AL2246" i="5"/>
  <c r="AL2245" i="5"/>
  <c r="AL2244" i="5"/>
  <c r="AK2254" i="5"/>
  <c r="AK2253" i="5"/>
  <c r="AK2252" i="5"/>
  <c r="AK2251" i="5"/>
  <c r="AK2250" i="5"/>
  <c r="AK2249" i="5"/>
  <c r="AK2248" i="5"/>
  <c r="AK2246" i="5"/>
  <c r="AK2245" i="5"/>
  <c r="AK2244" i="5"/>
  <c r="P2244" i="5"/>
  <c r="AK374" i="5"/>
  <c r="AK373" i="5"/>
  <c r="P373" i="5"/>
  <c r="AP2137" i="5" l="1"/>
  <c r="AQ2137" i="5" s="1"/>
  <c r="AP96" i="5"/>
  <c r="AQ96" i="5" s="1"/>
  <c r="AP267" i="5"/>
  <c r="AQ267" i="5" s="1"/>
  <c r="AP333" i="5"/>
  <c r="AQ333" i="5" s="1"/>
  <c r="AM359" i="5"/>
  <c r="AM358" i="5"/>
  <c r="AM357" i="5"/>
  <c r="AM2248" i="5"/>
  <c r="AM2252" i="5"/>
  <c r="AN373" i="5"/>
  <c r="AM2246" i="5"/>
  <c r="AO2244" i="5"/>
  <c r="AO356" i="5"/>
  <c r="AM2251" i="5"/>
  <c r="AM360" i="5"/>
  <c r="AM2245" i="5"/>
  <c r="AM2249" i="5"/>
  <c r="AM2253" i="5"/>
  <c r="AM2250" i="5"/>
  <c r="AM2254" i="5"/>
  <c r="AM356" i="5"/>
  <c r="AM2244" i="5"/>
  <c r="AN2244" i="5"/>
  <c r="AP4785" i="5"/>
  <c r="AQ4785" i="5" s="1"/>
  <c r="P4785" i="5"/>
  <c r="AP2244" i="5" l="1"/>
  <c r="AQ2244" i="5" s="1"/>
  <c r="P3765" i="5"/>
  <c r="AK2996" i="5" l="1"/>
  <c r="AM2996" i="5" s="1"/>
  <c r="AK3344" i="5" l="1"/>
  <c r="P3344" i="5"/>
  <c r="AL4776" i="5" l="1"/>
  <c r="AL4778" i="5"/>
  <c r="AL4777" i="5"/>
  <c r="AL4775" i="5"/>
  <c r="AK4776" i="5"/>
  <c r="AK4778" i="5"/>
  <c r="AK4777" i="5"/>
  <c r="AK4775" i="5"/>
  <c r="P3923" i="5"/>
  <c r="AK361" i="5"/>
  <c r="AM4778" i="5" l="1"/>
  <c r="AM361" i="5"/>
  <c r="AP356" i="5" s="1"/>
  <c r="AQ356" i="5" s="1"/>
  <c r="AN356" i="5"/>
  <c r="AM4777" i="5"/>
  <c r="AM4776" i="5"/>
  <c r="AO4775" i="5"/>
  <c r="AN4775" i="5"/>
  <c r="AM4775" i="5"/>
  <c r="AK2076" i="5"/>
  <c r="AM2076" i="5" s="1"/>
  <c r="AK2075" i="5"/>
  <c r="AO1271" i="5"/>
  <c r="AK1276" i="5"/>
  <c r="AM1276" i="5" s="1"/>
  <c r="AK1934" i="5"/>
  <c r="AO1583" i="5"/>
  <c r="AK1594" i="5"/>
  <c r="AM1594" i="5" s="1"/>
  <c r="AM1934" i="5" l="1"/>
  <c r="AN1932" i="5"/>
  <c r="AP4775" i="5"/>
  <c r="P4535" i="5"/>
  <c r="AK624" i="5" l="1"/>
  <c r="AN622" i="5" s="1"/>
  <c r="AM624" i="5" l="1"/>
  <c r="AK701" i="5"/>
  <c r="AM701" i="5" s="1"/>
  <c r="P3746" i="5" l="1"/>
  <c r="AK4292" i="5" l="1"/>
  <c r="P4292" i="5"/>
  <c r="AK684" i="5" l="1"/>
  <c r="AM684" i="5" s="1"/>
  <c r="AK666" i="5" l="1"/>
  <c r="AM666" i="5" l="1"/>
  <c r="AL910" i="5"/>
  <c r="AL907" i="5"/>
  <c r="AK910" i="5"/>
  <c r="AL906" i="5"/>
  <c r="AK906" i="5"/>
  <c r="AL905" i="5"/>
  <c r="AK905" i="5"/>
  <c r="AM910" i="5" l="1"/>
  <c r="AM906" i="5"/>
  <c r="AM905" i="5"/>
  <c r="P3920" i="5"/>
  <c r="AQ4784" i="5" l="1"/>
  <c r="AK4784" i="5"/>
  <c r="AM4784" i="5" s="1"/>
  <c r="P4784" i="5"/>
  <c r="AP4783" i="5" l="1"/>
  <c r="AQ4783" i="5" s="1"/>
  <c r="P4783" i="5"/>
  <c r="AK706" i="5" l="1"/>
  <c r="AM706" i="5" s="1"/>
  <c r="AN704" i="5" l="1"/>
  <c r="P3909" i="5"/>
  <c r="P3691" i="5" l="1"/>
  <c r="P3550" i="5" l="1"/>
  <c r="P3859" i="5"/>
  <c r="AK786" i="5" l="1"/>
  <c r="AN776" i="5" s="1"/>
  <c r="AM786" i="5" l="1"/>
  <c r="AK1954" i="5"/>
  <c r="AN1945" i="5" s="1"/>
  <c r="AM1954" i="5" l="1"/>
  <c r="AK46" i="5"/>
  <c r="AM46" i="5" s="1"/>
  <c r="AL3462" i="5" l="1"/>
  <c r="AK3462" i="5"/>
  <c r="AM3462" i="5" l="1"/>
  <c r="P3817" i="5" l="1"/>
  <c r="AL1678" i="5" l="1"/>
  <c r="AK1678" i="5"/>
  <c r="AL1677" i="5"/>
  <c r="AK1677" i="5"/>
  <c r="AL1676" i="5"/>
  <c r="AK1676" i="5"/>
  <c r="AL1675" i="5"/>
  <c r="AK1675" i="5"/>
  <c r="AM1677" i="5" l="1"/>
  <c r="AO1675" i="5"/>
  <c r="AM1676" i="5"/>
  <c r="AM1678" i="5"/>
  <c r="AM1675" i="5"/>
  <c r="P3462" i="5"/>
  <c r="P3882" i="5"/>
  <c r="AP1675" i="5" l="1"/>
  <c r="AQ1675" i="5" s="1"/>
  <c r="AN1675" i="5"/>
  <c r="P3869" i="5"/>
  <c r="P4358" i="5" l="1"/>
  <c r="P3711" i="5" l="1"/>
  <c r="AP4782" i="5" l="1"/>
  <c r="AQ4782" i="5" s="1"/>
  <c r="P4782" i="5"/>
  <c r="AK1013" i="5"/>
  <c r="AM1013" i="5" s="1"/>
  <c r="AK1209" i="5"/>
  <c r="AM1209" i="5" s="1"/>
  <c r="P3524" i="5" l="1"/>
  <c r="P3957" i="5"/>
  <c r="P3956" i="5"/>
  <c r="P3544" i="5"/>
  <c r="P3806" i="5"/>
  <c r="P3716" i="5"/>
  <c r="P3853" i="5"/>
  <c r="P3968" i="5" l="1"/>
  <c r="P3641" i="5"/>
  <c r="P3810" i="5"/>
  <c r="P3787" i="5"/>
  <c r="P3560" i="5"/>
  <c r="P3573" i="5"/>
  <c r="P3996" i="5"/>
  <c r="P3540" i="5"/>
  <c r="P3643" i="5"/>
  <c r="AL4781" i="5" l="1"/>
  <c r="AK4781" i="5"/>
  <c r="AL4780" i="5"/>
  <c r="AK4780" i="5"/>
  <c r="AM4781" i="5" l="1"/>
  <c r="AN4780" i="5"/>
  <c r="AM4780" i="5"/>
  <c r="AO4780" i="5"/>
  <c r="P4622" i="5"/>
  <c r="AK4621" i="5"/>
  <c r="P4621" i="5"/>
  <c r="AP4780" i="5" l="1"/>
  <c r="P4732" i="5"/>
  <c r="P4718" i="5" l="1"/>
  <c r="P2590" i="5"/>
  <c r="P2597" i="5"/>
  <c r="P2596" i="5"/>
  <c r="P2592" i="5"/>
  <c r="P2589" i="5"/>
  <c r="P2587" i="5"/>
  <c r="P2585" i="5"/>
  <c r="P2582" i="5"/>
  <c r="P2580" i="5"/>
  <c r="P2577" i="5"/>
  <c r="P2576" i="5"/>
  <c r="P2575" i="5"/>
  <c r="P2563" i="5"/>
  <c r="P2561" i="5"/>
  <c r="P2560" i="5"/>
  <c r="P2556" i="5"/>
  <c r="P2555" i="5"/>
  <c r="P2554" i="5"/>
  <c r="P2551" i="5"/>
  <c r="P2548" i="5"/>
  <c r="P2547" i="5"/>
  <c r="P2545" i="5"/>
  <c r="P2542" i="5"/>
  <c r="P2541" i="5"/>
  <c r="P2538" i="5"/>
  <c r="P2534" i="5"/>
  <c r="P2533" i="5"/>
  <c r="P2532" i="5"/>
  <c r="P2531" i="5"/>
  <c r="P2530" i="5"/>
  <c r="P2516" i="5"/>
  <c r="P2519" i="5"/>
  <c r="P2527" i="5"/>
  <c r="P2513" i="5"/>
  <c r="P2511" i="5"/>
  <c r="P2509" i="5"/>
  <c r="P2496" i="5"/>
  <c r="P2504" i="5"/>
  <c r="P2503" i="5"/>
  <c r="P2479" i="5"/>
  <c r="P2478" i="5"/>
  <c r="P2486" i="5"/>
  <c r="P2529" i="5"/>
  <c r="P2526" i="5"/>
  <c r="P2508" i="5"/>
  <c r="P2514" i="5"/>
  <c r="P2517" i="5"/>
  <c r="P2490" i="5"/>
  <c r="P2489" i="5"/>
  <c r="P2485" i="5"/>
  <c r="P2466" i="5"/>
  <c r="P2463" i="5"/>
  <c r="P2462" i="5"/>
  <c r="P2442" i="5"/>
  <c r="P2441" i="5"/>
  <c r="P2440" i="5"/>
  <c r="P2421" i="5"/>
  <c r="P2419" i="5"/>
  <c r="P619" i="5"/>
  <c r="P629" i="5"/>
  <c r="P625" i="5"/>
  <c r="P622" i="5"/>
  <c r="P638" i="5"/>
  <c r="P590" i="5"/>
  <c r="P587" i="5"/>
  <c r="P584" i="5"/>
  <c r="P579" i="5"/>
  <c r="P573" i="5"/>
  <c r="P541" i="5"/>
  <c r="P513" i="5"/>
  <c r="P3152" i="5"/>
  <c r="P3151" i="5"/>
  <c r="P3150" i="5"/>
  <c r="P3148" i="5"/>
  <c r="P3136" i="5"/>
  <c r="P3133" i="5"/>
  <c r="P3128" i="5"/>
  <c r="P3125" i="5"/>
  <c r="P3120" i="5"/>
  <c r="P3118" i="5"/>
  <c r="P3102" i="5"/>
  <c r="P3096" i="5"/>
  <c r="P3092" i="5"/>
  <c r="P3091" i="5"/>
  <c r="P3088" i="5"/>
  <c r="P2084" i="5"/>
  <c r="P4724" i="5"/>
  <c r="P4679" i="5"/>
  <c r="P4678" i="5"/>
  <c r="P4370" i="5"/>
  <c r="P3017" i="5"/>
  <c r="P3006" i="5"/>
  <c r="P2961" i="5"/>
  <c r="P2939" i="5"/>
  <c r="P2936" i="5"/>
  <c r="P2922" i="5"/>
  <c r="P2917" i="5"/>
  <c r="P2912" i="5"/>
  <c r="P2859" i="5"/>
  <c r="P2815" i="5"/>
  <c r="P2806" i="5"/>
  <c r="P2782" i="5"/>
  <c r="P2752" i="5"/>
  <c r="P1861" i="5"/>
  <c r="P1811" i="5"/>
  <c r="P1802" i="5"/>
  <c r="P1749" i="5"/>
  <c r="P1721" i="5"/>
  <c r="P1662" i="5"/>
  <c r="P1634" i="5"/>
  <c r="P1583" i="5"/>
  <c r="P1529" i="5"/>
  <c r="P1450" i="5"/>
  <c r="P1424" i="5"/>
  <c r="P1288" i="5"/>
  <c r="P1007" i="5"/>
  <c r="P905" i="5"/>
  <c r="P903" i="5"/>
  <c r="P2378" i="5"/>
  <c r="P2372" i="5"/>
  <c r="P2367" i="5"/>
  <c r="P2353" i="5"/>
  <c r="P2352" i="5"/>
  <c r="P2351" i="5"/>
  <c r="P2349" i="5"/>
  <c r="P2348" i="5"/>
  <c r="P2347" i="5"/>
  <c r="P2346" i="5"/>
  <c r="P2345" i="5"/>
  <c r="P2343" i="5"/>
  <c r="P2329" i="5"/>
  <c r="P2328" i="5"/>
  <c r="P2326" i="5"/>
  <c r="P2324" i="5"/>
  <c r="P2323" i="5"/>
  <c r="P3032" i="5"/>
  <c r="P3080" i="5"/>
  <c r="P1889" i="5"/>
  <c r="P1967" i="5"/>
  <c r="P1989" i="5"/>
  <c r="P1986" i="5"/>
  <c r="P1958" i="5"/>
  <c r="P1972" i="5"/>
  <c r="P1938" i="5"/>
  <c r="P1981" i="5"/>
  <c r="P1993" i="5"/>
  <c r="P1908" i="5"/>
  <c r="P1901" i="5"/>
  <c r="P1894" i="5"/>
  <c r="P2697" i="5"/>
  <c r="P2671" i="5"/>
  <c r="P2646" i="5"/>
  <c r="P2638" i="5"/>
  <c r="P2630" i="5"/>
  <c r="P2620" i="5"/>
  <c r="P2615" i="5"/>
  <c r="P2618" i="5"/>
  <c r="P888" i="5"/>
  <c r="P885" i="5"/>
  <c r="P879" i="5"/>
  <c r="P864" i="5"/>
  <c r="P821" i="5"/>
  <c r="P802" i="5"/>
  <c r="P797" i="5"/>
  <c r="P793" i="5"/>
  <c r="P776" i="5"/>
  <c r="P769" i="5"/>
  <c r="P764" i="5"/>
  <c r="P742" i="5"/>
  <c r="P4680" i="5"/>
  <c r="P2305" i="5"/>
  <c r="P2298" i="5"/>
  <c r="P2272" i="5"/>
  <c r="P2270" i="5"/>
  <c r="P2266" i="5"/>
  <c r="P2213" i="5"/>
  <c r="P2306" i="5"/>
  <c r="P2159" i="5"/>
  <c r="P356" i="5"/>
  <c r="P292" i="5"/>
  <c r="P238" i="5"/>
  <c r="P211" i="5"/>
  <c r="P190" i="5"/>
  <c r="P166" i="5"/>
  <c r="P66" i="5"/>
  <c r="P23" i="5"/>
  <c r="P2220" i="5"/>
  <c r="P17" i="5"/>
  <c r="AL2276" i="5"/>
  <c r="AL2277" i="5"/>
  <c r="AL2278" i="5"/>
  <c r="AL2279" i="5"/>
  <c r="AL2280" i="5"/>
  <c r="AL2281" i="5"/>
  <c r="AL2282" i="5"/>
  <c r="AL2274" i="5"/>
  <c r="AL2275" i="5"/>
  <c r="AL2273" i="5"/>
  <c r="AL2272" i="5"/>
  <c r="AK2275" i="5"/>
  <c r="AK2276" i="5"/>
  <c r="AK2277" i="5"/>
  <c r="AK2278" i="5"/>
  <c r="AK2279" i="5"/>
  <c r="AK2280" i="5"/>
  <c r="AK2281" i="5"/>
  <c r="AK2282" i="5"/>
  <c r="AK2274" i="5"/>
  <c r="AK2273" i="5"/>
  <c r="AK2272" i="5"/>
  <c r="AL437" i="5"/>
  <c r="AK437" i="5"/>
  <c r="P437" i="5"/>
  <c r="AL425" i="5"/>
  <c r="AK425" i="5"/>
  <c r="P425" i="5"/>
  <c r="AM2276" i="5" l="1"/>
  <c r="AM2274" i="5"/>
  <c r="AM2282" i="5"/>
  <c r="AM2281" i="5"/>
  <c r="AM2278" i="5"/>
  <c r="AN2272" i="5"/>
  <c r="AM2277" i="5"/>
  <c r="AM2279" i="5"/>
  <c r="AM2280" i="5"/>
  <c r="AM2275" i="5"/>
  <c r="AM2273" i="5"/>
  <c r="AO2272" i="5"/>
  <c r="AM2272" i="5"/>
  <c r="AM425" i="5"/>
  <c r="AM437" i="5"/>
  <c r="AK2191" i="5"/>
  <c r="AM2269" i="5"/>
  <c r="AM2268" i="5"/>
  <c r="AM2267" i="5"/>
  <c r="AP2272" i="5" l="1"/>
  <c r="AQ2272" i="5" s="1"/>
  <c r="P4780" i="5"/>
  <c r="P132" i="5"/>
  <c r="P50" i="5"/>
  <c r="AK163" i="5"/>
  <c r="P156" i="5"/>
  <c r="P2191" i="5"/>
  <c r="AK80" i="5"/>
  <c r="AM80" i="5" s="1"/>
  <c r="AL77" i="5"/>
  <c r="AK77" i="5"/>
  <c r="AL76" i="5"/>
  <c r="AK76" i="5"/>
  <c r="AL75" i="5"/>
  <c r="AK75" i="5"/>
  <c r="P75" i="5"/>
  <c r="P138" i="5"/>
  <c r="P130" i="5"/>
  <c r="AQ4779" i="5"/>
  <c r="P4779" i="5"/>
  <c r="P4775" i="5"/>
  <c r="AM163" i="5" l="1"/>
  <c r="AN156" i="5"/>
  <c r="AN50" i="5"/>
  <c r="AP50" i="5" s="1"/>
  <c r="AM76" i="5"/>
  <c r="AO75" i="5"/>
  <c r="AN75" i="5"/>
  <c r="AM77" i="5"/>
  <c r="AM75" i="5"/>
  <c r="AP3455" i="5"/>
  <c r="AQ3455" i="5" s="1"/>
  <c r="AL3455" i="5"/>
  <c r="AK3455" i="5"/>
  <c r="P3455" i="5"/>
  <c r="AQ4775" i="5" l="1"/>
  <c r="AP75" i="5"/>
  <c r="AQ75" i="5" s="1"/>
  <c r="P3873" i="5" l="1"/>
  <c r="AK4591" i="5"/>
  <c r="AL4591" i="5" s="1"/>
  <c r="P4591" i="5"/>
  <c r="AL4774" i="5"/>
  <c r="AM4774" i="5" s="1"/>
  <c r="AO4774" i="5" s="1"/>
  <c r="AP4774" i="5" s="1"/>
  <c r="AQ4774" i="5" s="1"/>
  <c r="P4774" i="5"/>
  <c r="AO1691" i="5"/>
  <c r="AK874" i="5"/>
  <c r="P3350" i="5"/>
  <c r="AQ4773" i="5"/>
  <c r="P4773" i="5"/>
  <c r="AM874" i="5" l="1"/>
  <c r="AN864" i="5"/>
  <c r="AM4591" i="5"/>
  <c r="AO4591" i="5"/>
  <c r="P1675" i="5" l="1"/>
  <c r="P4536" i="5"/>
  <c r="AQ4768" i="5" l="1"/>
  <c r="AQ4772" i="5"/>
  <c r="P4772" i="5"/>
  <c r="P4306" i="5"/>
  <c r="P3345" i="5"/>
  <c r="AL3442" i="5"/>
  <c r="AK3442" i="5"/>
  <c r="AN4768" i="5" l="1"/>
  <c r="AM3442" i="5"/>
  <c r="P4040" i="5"/>
  <c r="P3447" i="5"/>
  <c r="P3442" i="5"/>
  <c r="P4768" i="5"/>
  <c r="P3625" i="5" l="1"/>
  <c r="AK1444" i="5"/>
  <c r="AN1424" i="5" s="1"/>
  <c r="P3752" i="5"/>
  <c r="P3676" i="5"/>
  <c r="AQ4767" i="5"/>
  <c r="P4767" i="5"/>
  <c r="AQ4766" i="5"/>
  <c r="P3992" i="5"/>
  <c r="P4766" i="5"/>
  <c r="P3509" i="5"/>
  <c r="P3761" i="5"/>
  <c r="P3719" i="5"/>
  <c r="P3770" i="5"/>
  <c r="P4249" i="5"/>
  <c r="AK4235" i="5"/>
  <c r="P4235" i="5"/>
  <c r="P3453" i="5" l="1"/>
  <c r="P3507" i="5" l="1"/>
  <c r="AN3657" i="5"/>
  <c r="P3657" i="5"/>
  <c r="AL3587" i="5"/>
  <c r="AK3587" i="5"/>
  <c r="P3587" i="5"/>
  <c r="P3755" i="5"/>
  <c r="P3581" i="5"/>
  <c r="P4413" i="5" l="1"/>
  <c r="P3609" i="5"/>
  <c r="P3932" i="5"/>
  <c r="P3648" i="5"/>
  <c r="P3649" i="5" l="1"/>
  <c r="P3633" i="5"/>
  <c r="P3523" i="5"/>
  <c r="P3677" i="5" l="1"/>
  <c r="P3651" i="5"/>
  <c r="P3528" i="5"/>
  <c r="P3467" i="5"/>
  <c r="P3520" i="5"/>
  <c r="P3694" i="5" l="1"/>
  <c r="P3774" i="5"/>
  <c r="P3915" i="5"/>
  <c r="P3599" i="5" l="1"/>
  <c r="AK3468" i="5" l="1"/>
  <c r="P3468" i="5"/>
  <c r="AN2220" i="5" l="1"/>
  <c r="AQ4765" i="5"/>
  <c r="P4765" i="5"/>
  <c r="AQ4764" i="5"/>
  <c r="P4764" i="5"/>
  <c r="AQ4763" i="5" l="1"/>
  <c r="P4763" i="5"/>
  <c r="P4039" i="5" l="1"/>
  <c r="P4078" i="5"/>
  <c r="P4578" i="5"/>
  <c r="AL2662" i="5"/>
  <c r="AL2663" i="5"/>
  <c r="AL2664" i="5"/>
  <c r="AL2665" i="5"/>
  <c r="AL2666" i="5"/>
  <c r="AL2667" i="5"/>
  <c r="AL2668" i="5"/>
  <c r="AL2669" i="5"/>
  <c r="AL2670" i="5"/>
  <c r="AL2661" i="5"/>
  <c r="AK2662" i="5"/>
  <c r="AK2663" i="5"/>
  <c r="AK2664" i="5"/>
  <c r="AK2665" i="5"/>
  <c r="AK2666" i="5"/>
  <c r="AK2667" i="5"/>
  <c r="AK2668" i="5"/>
  <c r="AK2669" i="5"/>
  <c r="AK2670" i="5"/>
  <c r="AK2661" i="5"/>
  <c r="AN2661" i="5" l="1"/>
  <c r="AM2667" i="5"/>
  <c r="AM2670" i="5"/>
  <c r="AM2666" i="5"/>
  <c r="AM2663" i="5"/>
  <c r="AM2662" i="5"/>
  <c r="AM2669" i="5"/>
  <c r="AM2665" i="5"/>
  <c r="AM2668" i="5"/>
  <c r="AM2664" i="5"/>
  <c r="AO2661" i="5"/>
  <c r="AM2661" i="5"/>
  <c r="AL4706" i="5"/>
  <c r="AO4705" i="5" s="1"/>
  <c r="AP2661" i="5" l="1"/>
  <c r="AQ2661" i="5" s="1"/>
  <c r="AM4706" i="5"/>
  <c r="AO4762" i="5"/>
  <c r="AK4762" i="5"/>
  <c r="AM4762" i="5" s="1"/>
  <c r="P4762" i="5"/>
  <c r="AQ4761" i="5"/>
  <c r="P4761" i="5"/>
  <c r="AQ4760" i="5"/>
  <c r="P4760" i="5"/>
  <c r="P3789" i="5"/>
  <c r="P3788" i="5"/>
  <c r="AN4762" i="5" l="1"/>
  <c r="AP4762" i="5" s="1"/>
  <c r="AQ4762" i="5" s="1"/>
  <c r="P3335" i="5"/>
  <c r="AK700" i="5"/>
  <c r="AK2727" i="5" l="1"/>
  <c r="P3568" i="5" l="1"/>
  <c r="AQ4759" i="5" l="1"/>
  <c r="P4759" i="5"/>
  <c r="P3512" i="5"/>
  <c r="P4576" i="5"/>
  <c r="P3747" i="5"/>
  <c r="P4232" i="5"/>
  <c r="P3809" i="5" l="1"/>
  <c r="P3760" i="5" l="1"/>
  <c r="AQ4758" i="5" l="1"/>
  <c r="P4758" i="5"/>
  <c r="P3623" i="5" l="1"/>
  <c r="P4757" i="5"/>
  <c r="P3578" i="5"/>
  <c r="AN4757" i="5" l="1"/>
  <c r="AP4757" i="5" s="1"/>
  <c r="AQ4757" i="5" s="1"/>
  <c r="P3631" i="5"/>
  <c r="AN3631" i="5" l="1"/>
  <c r="P3590" i="5"/>
  <c r="P3763" i="5"/>
  <c r="P3704" i="5" l="1"/>
  <c r="P3439" i="5" l="1"/>
  <c r="AQ4756" i="5" l="1"/>
  <c r="P3263" i="5" l="1"/>
  <c r="AK223" i="5" l="1"/>
  <c r="AQ4755" i="5"/>
  <c r="AK4755" i="5"/>
  <c r="P4755" i="5"/>
  <c r="AQ4752" i="5" l="1"/>
  <c r="AQ4754" i="5" l="1"/>
  <c r="AL3443" i="5" l="1"/>
  <c r="AK3443" i="5"/>
  <c r="P3443" i="5"/>
  <c r="AQ4753" i="5"/>
  <c r="P4753" i="5"/>
  <c r="AM3443" i="5" l="1"/>
  <c r="P4752" i="5"/>
  <c r="AP4751" i="5" l="1"/>
  <c r="AQ4751" i="5" s="1"/>
  <c r="AM4751" i="5"/>
  <c r="AL3011" i="5"/>
  <c r="AK3011" i="5"/>
  <c r="AN3011" i="5" l="1"/>
  <c r="AM3011" i="5"/>
  <c r="AK3080" i="5"/>
  <c r="AN3080" i="5" s="1"/>
  <c r="AL3080" i="5" l="1"/>
  <c r="AO3080" i="5" s="1"/>
  <c r="P3728" i="5" l="1"/>
  <c r="AQ4750" i="5" l="1"/>
  <c r="AK4750" i="5"/>
  <c r="AQ4749" i="5" l="1"/>
  <c r="AL2610" i="5"/>
  <c r="AM2610" i="5" s="1"/>
  <c r="AN4313" i="5" l="1"/>
  <c r="AQ4748" i="5"/>
  <c r="AK421" i="5" l="1"/>
  <c r="AL20" i="5" l="1"/>
  <c r="AK20" i="5"/>
  <c r="AL17" i="5"/>
  <c r="AM17" i="5" s="1"/>
  <c r="AM20" i="5" l="1"/>
  <c r="AQ4747" i="5"/>
  <c r="AK4747" i="5"/>
  <c r="AM4747" i="5" s="1"/>
  <c r="AO4743" i="5" l="1"/>
  <c r="AP4743" i="5" l="1"/>
  <c r="AQ4743" i="5" s="1"/>
  <c r="AN4743" i="5"/>
  <c r="AQ4742" i="5" l="1"/>
  <c r="AM4742" i="5"/>
  <c r="AQ4741" i="5" l="1"/>
  <c r="AQ4740" i="5" l="1"/>
  <c r="AL18" i="5" l="1"/>
  <c r="AL19" i="5"/>
  <c r="AK19" i="5"/>
  <c r="AK18" i="5"/>
  <c r="AM19" i="5" l="1"/>
  <c r="AN17" i="5"/>
  <c r="AM18" i="5"/>
  <c r="AO17" i="5"/>
  <c r="AP17" i="5" l="1"/>
  <c r="AQ17" i="5" s="1"/>
  <c r="AK4737" i="5" l="1"/>
  <c r="AN4737" i="5" l="1"/>
  <c r="AM4737" i="5"/>
  <c r="AP4737" i="5" s="1"/>
  <c r="AQ4737" i="5" s="1"/>
  <c r="AQ4736" i="5"/>
  <c r="AM4736" i="5"/>
  <c r="P4278" i="5" l="1"/>
  <c r="AK2151" i="5" l="1"/>
  <c r="AN2148" i="5" s="1"/>
  <c r="AM2151" i="5" l="1"/>
  <c r="AP2148" i="5" s="1"/>
  <c r="AQ2148" i="5" s="1"/>
  <c r="AQ4735" i="5"/>
  <c r="AL3028" i="5" l="1"/>
  <c r="AK3028" i="5"/>
  <c r="AN3028" i="5" l="1"/>
  <c r="AM3028" i="5"/>
  <c r="AP3028" i="5" s="1"/>
  <c r="AQ3028" i="5" s="1"/>
  <c r="AO3028" i="5"/>
  <c r="AQ4734" i="5"/>
  <c r="AL552" i="5" l="1"/>
  <c r="AL551" i="5"/>
  <c r="AL549" i="5"/>
  <c r="AL548" i="5"/>
  <c r="AL547" i="5"/>
  <c r="AL546" i="5"/>
  <c r="AK548" i="5"/>
  <c r="AK547" i="5"/>
  <c r="AK546" i="5"/>
  <c r="AK552" i="5"/>
  <c r="AK551" i="5"/>
  <c r="AK549" i="5"/>
  <c r="AM551" i="5" l="1"/>
  <c r="AM547" i="5"/>
  <c r="AM548" i="5"/>
  <c r="AM549" i="5"/>
  <c r="AM546" i="5"/>
  <c r="AO546" i="5"/>
  <c r="AM552" i="5"/>
  <c r="AN546" i="5"/>
  <c r="AN4733" i="5"/>
  <c r="AP4733" i="5" s="1"/>
  <c r="AQ4733" i="5" s="1"/>
  <c r="AP546" i="5" l="1"/>
  <c r="AQ546" i="5" s="1"/>
  <c r="AQ4732" i="5"/>
  <c r="AK4732" i="5"/>
  <c r="AL2864" i="5"/>
  <c r="AL2865" i="5"/>
  <c r="AL2863" i="5"/>
  <c r="AK2864" i="5"/>
  <c r="AK2865" i="5"/>
  <c r="AK2863" i="5"/>
  <c r="AL2862" i="5"/>
  <c r="AK2862" i="5"/>
  <c r="AL2861" i="5"/>
  <c r="AK2861" i="5"/>
  <c r="AL2860" i="5"/>
  <c r="AL2859" i="5"/>
  <c r="AK2859" i="5"/>
  <c r="AK2860" i="5"/>
  <c r="AM2862" i="5" l="1"/>
  <c r="AM2865" i="5"/>
  <c r="AM2860" i="5"/>
  <c r="AM2863" i="5"/>
  <c r="AM2864" i="5"/>
  <c r="AO2859" i="5"/>
  <c r="AM2859" i="5"/>
  <c r="AN2859" i="5"/>
  <c r="AM2861" i="5"/>
  <c r="P3838" i="5"/>
  <c r="AP2859" i="5" l="1"/>
  <c r="AQ2859" i="5" s="1"/>
  <c r="P4450" i="5"/>
  <c r="P3620" i="5" l="1"/>
  <c r="AL2318" i="5" l="1"/>
  <c r="AK2318" i="5"/>
  <c r="AM2318" i="5" l="1"/>
  <c r="AL2569" i="5"/>
  <c r="AK2569" i="5"/>
  <c r="AN2569" i="5" s="1"/>
  <c r="AL2564" i="5"/>
  <c r="AK2564" i="5"/>
  <c r="AM2569" i="5" l="1"/>
  <c r="AP2569" i="5" s="1"/>
  <c r="AQ2569" i="5" s="1"/>
  <c r="AM2564" i="5"/>
  <c r="P2574" i="5"/>
  <c r="AL3438" i="5"/>
  <c r="AK3438" i="5"/>
  <c r="AM3438" i="5" l="1"/>
  <c r="AQ4731" i="5" l="1"/>
  <c r="AL3129" i="5" l="1"/>
  <c r="AK3129" i="5"/>
  <c r="AN3129" i="5" s="1"/>
  <c r="AN4726" i="5" l="1"/>
  <c r="AP4726" i="5"/>
  <c r="AQ4726" i="5" s="1"/>
  <c r="AL3115" i="5"/>
  <c r="AL3114" i="5"/>
  <c r="AL3112" i="5"/>
  <c r="AL3111" i="5"/>
  <c r="AK3115" i="5"/>
  <c r="AK3114" i="5"/>
  <c r="AK3112" i="5"/>
  <c r="AK3111" i="5"/>
  <c r="AL2125" i="5"/>
  <c r="AL2126" i="5"/>
  <c r="AL2127" i="5"/>
  <c r="AL2128" i="5"/>
  <c r="AL2129" i="5"/>
  <c r="AL2130" i="5"/>
  <c r="AL2131" i="5"/>
  <c r="AL2132" i="5"/>
  <c r="AL2124" i="5"/>
  <c r="AL2123" i="5"/>
  <c r="AK2132" i="5"/>
  <c r="AK2125" i="5"/>
  <c r="AK2126" i="5"/>
  <c r="AK2127" i="5"/>
  <c r="AK2128" i="5"/>
  <c r="AK2129" i="5"/>
  <c r="AK2130" i="5"/>
  <c r="AK2131" i="5"/>
  <c r="AK2124" i="5"/>
  <c r="AK2123" i="5"/>
  <c r="AN2123" i="5" l="1"/>
  <c r="AN3111" i="5"/>
  <c r="AO2123" i="5"/>
  <c r="AM3114" i="5"/>
  <c r="AM3115" i="5"/>
  <c r="AM2129" i="5"/>
  <c r="AM2125" i="5"/>
  <c r="AO3111" i="5"/>
  <c r="AM3112" i="5"/>
  <c r="AM2127" i="5"/>
  <c r="AM2131" i="5"/>
  <c r="AM3111" i="5"/>
  <c r="AM2130" i="5"/>
  <c r="AM2126" i="5"/>
  <c r="AM2123" i="5"/>
  <c r="AM2128" i="5"/>
  <c r="AM2132" i="5"/>
  <c r="AM2124" i="5"/>
  <c r="AL3132" i="5"/>
  <c r="AK3132" i="5"/>
  <c r="AL2088" i="5"/>
  <c r="AL2087" i="5"/>
  <c r="AL2086" i="5"/>
  <c r="AK2088" i="5"/>
  <c r="AK2087" i="5"/>
  <c r="AK2086" i="5"/>
  <c r="AP2123" i="5" l="1"/>
  <c r="AQ2123" i="5" s="1"/>
  <c r="AP3111" i="5"/>
  <c r="AQ3111" i="5" s="1"/>
  <c r="AM3132" i="5"/>
  <c r="AM2086" i="5"/>
  <c r="AM2087" i="5"/>
  <c r="AM2088" i="5"/>
  <c r="AO2086" i="5"/>
  <c r="AN2086" i="5"/>
  <c r="AL2084" i="5"/>
  <c r="AK2084" i="5"/>
  <c r="AN2084" i="5" s="1"/>
  <c r="AL3090" i="5"/>
  <c r="AK3090" i="5"/>
  <c r="AM3090" i="5" l="1"/>
  <c r="AN3953" i="5"/>
  <c r="AP3953" i="5" s="1"/>
  <c r="AQ3953" i="5" s="1"/>
  <c r="AP3948" i="5" l="1"/>
  <c r="AQ3948" i="5" s="1"/>
  <c r="AK3331" i="5"/>
  <c r="AL4725" i="5" l="1"/>
  <c r="AL4724" i="5"/>
  <c r="AK4725" i="5"/>
  <c r="AK4724" i="5"/>
  <c r="AM4724" i="5" l="1"/>
  <c r="AM4725" i="5"/>
  <c r="AO4724" i="5"/>
  <c r="AN4724" i="5"/>
  <c r="AM134" i="5"/>
  <c r="AP133" i="5" s="1"/>
  <c r="AQ133" i="5" s="1"/>
  <c r="AK4710" i="5"/>
  <c r="AK4709" i="5"/>
  <c r="AK4708" i="5"/>
  <c r="AK371" i="5"/>
  <c r="AM128" i="5"/>
  <c r="AK132" i="5"/>
  <c r="AK131" i="5"/>
  <c r="AM131" i="5" s="1"/>
  <c r="AK130" i="5"/>
  <c r="AM374" i="5"/>
  <c r="AM373" i="5"/>
  <c r="AP126" i="5" l="1"/>
  <c r="AQ126" i="5" s="1"/>
  <c r="AP4724" i="5"/>
  <c r="AQ4724" i="5" s="1"/>
  <c r="AN4708" i="5"/>
  <c r="AL2070" i="5"/>
  <c r="AM2070" i="5" s="1"/>
  <c r="AK2068" i="5"/>
  <c r="AL2068" i="5"/>
  <c r="AK3134" i="5"/>
  <c r="AM2068" i="5" l="1"/>
  <c r="AM3134" i="5"/>
  <c r="AQ3131" i="5"/>
  <c r="AL3131" i="5"/>
  <c r="AK3131" i="5"/>
  <c r="AL2069" i="5"/>
  <c r="AK3140" i="5"/>
  <c r="AL2094" i="5"/>
  <c r="AL2095" i="5"/>
  <c r="AL2096" i="5"/>
  <c r="AL2097" i="5"/>
  <c r="AL2098" i="5"/>
  <c r="AL2099" i="5"/>
  <c r="AL2093" i="5"/>
  <c r="AL2092" i="5"/>
  <c r="AK2094" i="5"/>
  <c r="AK2095" i="5"/>
  <c r="AK2096" i="5"/>
  <c r="AK2097" i="5"/>
  <c r="AK2098" i="5"/>
  <c r="AK2099" i="5"/>
  <c r="AK2093" i="5"/>
  <c r="AK2092" i="5"/>
  <c r="AL2060" i="5"/>
  <c r="AL2061" i="5"/>
  <c r="AL2062" i="5"/>
  <c r="AL2063" i="5"/>
  <c r="AL2064" i="5"/>
  <c r="AL2065" i="5"/>
  <c r="AL2066" i="5"/>
  <c r="AL2067" i="5"/>
  <c r="AL2056" i="5"/>
  <c r="AL2057" i="5"/>
  <c r="AL2058" i="5"/>
  <c r="AL2059" i="5"/>
  <c r="AL2053" i="5"/>
  <c r="AL2054" i="5"/>
  <c r="AL2055" i="5"/>
  <c r="AL2052" i="5"/>
  <c r="AL2051" i="5"/>
  <c r="AM2075" i="5"/>
  <c r="AK2060" i="5"/>
  <c r="AK2061" i="5"/>
  <c r="AK2062" i="5"/>
  <c r="AK2063" i="5"/>
  <c r="AK2064" i="5"/>
  <c r="AK2065" i="5"/>
  <c r="AK2066" i="5"/>
  <c r="AK2067" i="5"/>
  <c r="AK2056" i="5"/>
  <c r="AK2057" i="5"/>
  <c r="AK2058" i="5"/>
  <c r="AK2059" i="5"/>
  <c r="AK2053" i="5"/>
  <c r="AK2054" i="5"/>
  <c r="AK2055" i="5"/>
  <c r="AK2052" i="5"/>
  <c r="AK2051" i="5"/>
  <c r="AO4722" i="5"/>
  <c r="AN4722" i="5"/>
  <c r="AM4723" i="5"/>
  <c r="AM4722" i="5"/>
  <c r="AL898" i="5"/>
  <c r="AL897" i="5"/>
  <c r="AL896" i="5"/>
  <c r="AL895" i="5"/>
  <c r="AL894" i="5"/>
  <c r="AL893" i="5"/>
  <c r="AL892" i="5"/>
  <c r="AL891" i="5"/>
  <c r="AL890" i="5"/>
  <c r="AK898" i="5"/>
  <c r="AK897" i="5"/>
  <c r="AK896" i="5"/>
  <c r="AK895" i="5"/>
  <c r="AK893" i="5"/>
  <c r="AK894" i="5"/>
  <c r="AK892" i="5"/>
  <c r="AK891" i="5"/>
  <c r="AK890" i="5"/>
  <c r="AL889" i="5"/>
  <c r="AK889" i="5"/>
  <c r="AM899" i="5"/>
  <c r="AM2066" i="5" l="1"/>
  <c r="AO2051" i="5"/>
  <c r="AM2055" i="5"/>
  <c r="AM2058" i="5"/>
  <c r="AM897" i="5"/>
  <c r="AP4722" i="5"/>
  <c r="AQ4722" i="5" s="1"/>
  <c r="AM889" i="5"/>
  <c r="AM2062" i="5"/>
  <c r="AM2051" i="5"/>
  <c r="AM3131" i="5"/>
  <c r="AM896" i="5"/>
  <c r="AM893" i="5"/>
  <c r="AM892" i="5"/>
  <c r="AM891" i="5"/>
  <c r="AM895" i="5"/>
  <c r="AM2052" i="5"/>
  <c r="AM2059" i="5"/>
  <c r="AM2054" i="5"/>
  <c r="AM2057" i="5"/>
  <c r="AM2065" i="5"/>
  <c r="AM2061" i="5"/>
  <c r="AM2053" i="5"/>
  <c r="AM2056" i="5"/>
  <c r="AM2064" i="5"/>
  <c r="AM2060" i="5"/>
  <c r="AM2067" i="5"/>
  <c r="AM2063" i="5"/>
  <c r="AM890" i="5"/>
  <c r="AM898" i="5"/>
  <c r="AM894" i="5"/>
  <c r="AL2161" i="5" l="1"/>
  <c r="AK2161" i="5"/>
  <c r="AN2161" i="5" s="1"/>
  <c r="AL2297" i="5"/>
  <c r="AL2296" i="5"/>
  <c r="AK2296" i="5"/>
  <c r="AK2297" i="5"/>
  <c r="AL183" i="5"/>
  <c r="AL184" i="5"/>
  <c r="AL185" i="5"/>
  <c r="AL186" i="5"/>
  <c r="AL182" i="5"/>
  <c r="AL181" i="5"/>
  <c r="AK183" i="5"/>
  <c r="AK184" i="5"/>
  <c r="AK185" i="5"/>
  <c r="AK186" i="5"/>
  <c r="AK182" i="5"/>
  <c r="AK181" i="5"/>
  <c r="AM2108" i="5"/>
  <c r="AM2109" i="5"/>
  <c r="AO181" i="5" l="1"/>
  <c r="AN181" i="5"/>
  <c r="AM2296" i="5"/>
  <c r="AM2097" i="5"/>
  <c r="AM2093" i="5"/>
  <c r="AM2094" i="5"/>
  <c r="AO4708" i="5"/>
  <c r="AM185" i="5"/>
  <c r="AM2098" i="5"/>
  <c r="AM182" i="5"/>
  <c r="AM4710" i="5"/>
  <c r="AM2161" i="5"/>
  <c r="AP2161" i="5" s="1"/>
  <c r="AQ2161" i="5" s="1"/>
  <c r="AM2096" i="5"/>
  <c r="AM2297" i="5"/>
  <c r="AM4708" i="5"/>
  <c r="AM2095" i="5"/>
  <c r="AM186" i="5"/>
  <c r="AM2099" i="5"/>
  <c r="AM2092" i="5"/>
  <c r="AO2296" i="5"/>
  <c r="AM4709" i="5"/>
  <c r="AM181" i="5"/>
  <c r="AN2296" i="5"/>
  <c r="AP181" i="5" l="1"/>
  <c r="AQ181" i="5" s="1"/>
  <c r="AP2296" i="5"/>
  <c r="AQ2296" i="5" s="1"/>
  <c r="AP4708" i="5"/>
  <c r="AQ4708" i="5" s="1"/>
  <c r="AQ4721" i="5" l="1"/>
  <c r="AQ431" i="7" l="1"/>
  <c r="AS431" i="7" s="1"/>
  <c r="AT431" i="7" s="1"/>
  <c r="AP431" i="7"/>
  <c r="AQ430" i="7"/>
  <c r="AS430" i="7" s="1"/>
  <c r="AT430" i="7" s="1"/>
  <c r="AP430" i="7"/>
  <c r="AO225" i="7" l="1"/>
  <c r="AR225" i="7" s="1"/>
  <c r="AN225" i="7"/>
  <c r="AP225" i="7" l="1"/>
  <c r="AQ225" i="7"/>
  <c r="AS225" i="7" s="1"/>
  <c r="AT225" i="7" s="1"/>
  <c r="AL831" i="5" l="1"/>
  <c r="AL832" i="5"/>
  <c r="AL833" i="5"/>
  <c r="AL834" i="5"/>
  <c r="AL835" i="5"/>
  <c r="AL836" i="5"/>
  <c r="AL837" i="5"/>
  <c r="AL830" i="5"/>
  <c r="AL829" i="5"/>
  <c r="AK832" i="5"/>
  <c r="AK833" i="5"/>
  <c r="AK834" i="5"/>
  <c r="AK835" i="5"/>
  <c r="AK836" i="5"/>
  <c r="AK837" i="5"/>
  <c r="AK830" i="5"/>
  <c r="AK831" i="5"/>
  <c r="AK829" i="5"/>
  <c r="AL798" i="5"/>
  <c r="AL799" i="5"/>
  <c r="AL800" i="5"/>
  <c r="AL797" i="5"/>
  <c r="AK798" i="5"/>
  <c r="AK799" i="5"/>
  <c r="AK800" i="5"/>
  <c r="AK797" i="5"/>
  <c r="AM801" i="5"/>
  <c r="AO797" i="5" l="1"/>
  <c r="AN797" i="5"/>
  <c r="AN829" i="5"/>
  <c r="AO829" i="5"/>
  <c r="AM799" i="5"/>
  <c r="AM836" i="5"/>
  <c r="AM832" i="5"/>
  <c r="AM798" i="5"/>
  <c r="AM800" i="5"/>
  <c r="AM830" i="5"/>
  <c r="AM834" i="5"/>
  <c r="AM835" i="5"/>
  <c r="AM831" i="5"/>
  <c r="AM837" i="5"/>
  <c r="AM833" i="5"/>
  <c r="AM829" i="5"/>
  <c r="AM797" i="5"/>
  <c r="AP797" i="5" l="1"/>
  <c r="AQ797" i="5" s="1"/>
  <c r="AP829" i="5"/>
  <c r="AQ829" i="5" s="1"/>
  <c r="AK2290" i="5"/>
  <c r="AN2287" i="5" s="1"/>
  <c r="AP2284" i="5"/>
  <c r="AQ2284" i="5" s="1"/>
  <c r="AM2290" i="5" l="1"/>
  <c r="AP2287" i="5" s="1"/>
  <c r="AQ2287" i="5" s="1"/>
  <c r="AQ481" i="7"/>
  <c r="AS481" i="7" s="1"/>
  <c r="AT481" i="7" s="1"/>
  <c r="AP481" i="7"/>
  <c r="AN3489" i="5"/>
  <c r="AP3489" i="5" s="1"/>
  <c r="AQ3489" i="5" s="1"/>
  <c r="AQ1151" i="7" l="1"/>
  <c r="AS1151" i="7" s="1"/>
  <c r="AT1151" i="7" s="1"/>
  <c r="AP1151" i="7"/>
  <c r="AQ1392" i="7" l="1"/>
  <c r="AS1392" i="7" s="1"/>
  <c r="AT1392" i="7" s="1"/>
  <c r="AP1392" i="7"/>
  <c r="AQ1154" i="7" l="1"/>
  <c r="AS1154" i="7" s="1"/>
  <c r="AT1154" i="7" s="1"/>
  <c r="AP1154" i="7"/>
  <c r="AN3475" i="5" l="1"/>
  <c r="AP3475" i="5" s="1"/>
  <c r="AQ3475" i="5" s="1"/>
  <c r="AN1246" i="7" l="1"/>
  <c r="AQ1246" i="7" s="1"/>
  <c r="AS1246" i="7" s="1"/>
  <c r="AT1246" i="7" s="1"/>
  <c r="AQ1361" i="7"/>
  <c r="AS1361" i="7" s="1"/>
  <c r="AT1361" i="7" s="1"/>
  <c r="AP1361" i="7"/>
  <c r="AQ1351" i="7"/>
  <c r="AS1351" i="7" s="1"/>
  <c r="AT1351" i="7" s="1"/>
  <c r="AP1351" i="7"/>
  <c r="AQ1402" i="7"/>
  <c r="AS1402" i="7" s="1"/>
  <c r="AT1402" i="7" s="1"/>
  <c r="AP1402" i="7"/>
  <c r="AN1360" i="7"/>
  <c r="AQ1360" i="7" s="1"/>
  <c r="AS1360" i="7" s="1"/>
  <c r="AT1360" i="7" s="1"/>
  <c r="AQ429" i="7"/>
  <c r="AS429" i="7" s="1"/>
  <c r="AT429" i="7" s="1"/>
  <c r="AP429" i="7"/>
  <c r="AP1246" i="7" l="1"/>
  <c r="AP1360" i="7"/>
  <c r="AQ344" i="7" l="1"/>
  <c r="AS344" i="7" s="1"/>
  <c r="AT344" i="7" s="1"/>
  <c r="AP344" i="7"/>
  <c r="P3712" i="5" l="1"/>
  <c r="AM4695" i="5" l="1"/>
  <c r="AM4696" i="5"/>
  <c r="AO107" i="5" l="1"/>
  <c r="AQ107" i="5"/>
  <c r="AK169" i="5" l="1"/>
  <c r="AK170" i="5"/>
  <c r="AL168" i="5"/>
  <c r="AL169" i="5"/>
  <c r="AL170" i="5"/>
  <c r="AL167" i="5"/>
  <c r="AL166" i="5"/>
  <c r="AK168" i="5"/>
  <c r="AK167" i="5"/>
  <c r="AK166" i="5"/>
  <c r="AL1532" i="5"/>
  <c r="AO1532" i="5" s="1"/>
  <c r="AK1532" i="5"/>
  <c r="AN1532" i="5" s="1"/>
  <c r="AK1745" i="5"/>
  <c r="AM1745" i="5" s="1"/>
  <c r="AK1748" i="5"/>
  <c r="AM1748" i="5" s="1"/>
  <c r="AL1795" i="5"/>
  <c r="AL1796" i="5"/>
  <c r="AL1797" i="5"/>
  <c r="AL1798" i="5"/>
  <c r="AL1799" i="5"/>
  <c r="AL1800" i="5"/>
  <c r="AL1794" i="5"/>
  <c r="AL1793" i="5"/>
  <c r="AK1798" i="5"/>
  <c r="AK1799" i="5"/>
  <c r="AK1800" i="5"/>
  <c r="AK1795" i="5"/>
  <c r="AK1796" i="5"/>
  <c r="AK1797" i="5"/>
  <c r="AK1794" i="5"/>
  <c r="AK1793" i="5"/>
  <c r="AL1832" i="5"/>
  <c r="AL1833" i="5"/>
  <c r="AL1834" i="5"/>
  <c r="AL1835" i="5"/>
  <c r="AL1836" i="5"/>
  <c r="AL1837" i="5"/>
  <c r="AL1831" i="5"/>
  <c r="AL1830" i="5"/>
  <c r="AM1843" i="5"/>
  <c r="AK1832" i="5"/>
  <c r="AK1833" i="5"/>
  <c r="AK1834" i="5"/>
  <c r="AK1835" i="5"/>
  <c r="AK1836" i="5"/>
  <c r="AK1837" i="5"/>
  <c r="AK1831" i="5"/>
  <c r="AK1830" i="5"/>
  <c r="AO166" i="5" l="1"/>
  <c r="AN166" i="5"/>
  <c r="AP1739" i="5"/>
  <c r="AQ1739" i="5" s="1"/>
  <c r="AN1739" i="5"/>
  <c r="AN1830" i="5"/>
  <c r="AM1793" i="5"/>
  <c r="AM1794" i="5"/>
  <c r="AM1800" i="5"/>
  <c r="AM1798" i="5"/>
  <c r="AM1834" i="5"/>
  <c r="AM1796" i="5"/>
  <c r="AM166" i="5"/>
  <c r="AM170" i="5"/>
  <c r="AM1795" i="5"/>
  <c r="AM1836" i="5"/>
  <c r="AM1832" i="5"/>
  <c r="AM167" i="5"/>
  <c r="AM1835" i="5"/>
  <c r="AM1799" i="5"/>
  <c r="AM1797" i="5"/>
  <c r="AM1833" i="5"/>
  <c r="AO1830" i="5"/>
  <c r="AO1793" i="5"/>
  <c r="AM1837" i="5"/>
  <c r="AM1831" i="5"/>
  <c r="AM1830" i="5"/>
  <c r="AN1793" i="5"/>
  <c r="AM1532" i="5"/>
  <c r="AP1532" i="5" s="1"/>
  <c r="AQ1532" i="5" s="1"/>
  <c r="AM169" i="5"/>
  <c r="AM168" i="5"/>
  <c r="AM1706" i="5"/>
  <c r="AL1324" i="5"/>
  <c r="AL1325" i="5"/>
  <c r="AL1326" i="5"/>
  <c r="AL1327" i="5"/>
  <c r="AL1328" i="5"/>
  <c r="AL1329" i="5"/>
  <c r="AL1330" i="5"/>
  <c r="AL1323" i="5"/>
  <c r="AL1322" i="5"/>
  <c r="AK1324" i="5"/>
  <c r="AK1325" i="5"/>
  <c r="AK1326" i="5"/>
  <c r="AK1327" i="5"/>
  <c r="AK1328" i="5"/>
  <c r="AK1329" i="5"/>
  <c r="AK1330" i="5"/>
  <c r="AK1323" i="5"/>
  <c r="AK1322" i="5"/>
  <c r="AK1452" i="5"/>
  <c r="AM1452" i="5" s="1"/>
  <c r="AK1451" i="5"/>
  <c r="AM1451" i="5" s="1"/>
  <c r="AK1450" i="5"/>
  <c r="AM1467" i="5"/>
  <c r="AM1469" i="5"/>
  <c r="AL1462" i="5"/>
  <c r="AK1462" i="5"/>
  <c r="AL1461" i="5"/>
  <c r="AK1461" i="5"/>
  <c r="AM1401" i="5"/>
  <c r="AK1396" i="5"/>
  <c r="AM1396" i="5" s="1"/>
  <c r="AL1394" i="5"/>
  <c r="AL1395" i="5"/>
  <c r="AL1393" i="5"/>
  <c r="AL1392" i="5"/>
  <c r="AK1394" i="5"/>
  <c r="AK1395" i="5"/>
  <c r="AK1393" i="5"/>
  <c r="AK1392" i="5"/>
  <c r="AL1390" i="5"/>
  <c r="AL1391" i="5"/>
  <c r="AL1389" i="5"/>
  <c r="AL1388" i="5"/>
  <c r="AK1390" i="5"/>
  <c r="AK1391" i="5"/>
  <c r="AK1389" i="5"/>
  <c r="AK1388" i="5"/>
  <c r="AL1219" i="5"/>
  <c r="AL1220" i="5"/>
  <c r="AL1218" i="5"/>
  <c r="AL1217" i="5"/>
  <c r="AK1219" i="5"/>
  <c r="AK1220" i="5"/>
  <c r="AK1218" i="5"/>
  <c r="AK1217" i="5"/>
  <c r="AL1213" i="5"/>
  <c r="AL1214" i="5"/>
  <c r="AL1212" i="5"/>
  <c r="AL1211" i="5"/>
  <c r="AK1213" i="5"/>
  <c r="AK1214" i="5"/>
  <c r="AK1212" i="5"/>
  <c r="AK1211" i="5"/>
  <c r="AL1338" i="5"/>
  <c r="AO1338" i="5" s="1"/>
  <c r="AK1338" i="5"/>
  <c r="AN1338" i="5" s="1"/>
  <c r="AL1570" i="5"/>
  <c r="AL1569" i="5"/>
  <c r="AK1570" i="5"/>
  <c r="AK1569" i="5"/>
  <c r="AL1659" i="5"/>
  <c r="AL1658" i="5"/>
  <c r="AL1657" i="5"/>
  <c r="AK1659" i="5"/>
  <c r="AK1658" i="5"/>
  <c r="AK1657" i="5"/>
  <c r="AL1557" i="5"/>
  <c r="AL1558" i="5"/>
  <c r="AL1559" i="5"/>
  <c r="AL1560" i="5"/>
  <c r="AL1561" i="5"/>
  <c r="AL1562" i="5"/>
  <c r="AL1563" i="5"/>
  <c r="AL1564" i="5"/>
  <c r="AL1565" i="5"/>
  <c r="AL1566" i="5"/>
  <c r="AL1567" i="5"/>
  <c r="AL1568" i="5"/>
  <c r="AL1556" i="5"/>
  <c r="AL1555" i="5"/>
  <c r="AK1557" i="5"/>
  <c r="AK1558" i="5"/>
  <c r="AK1559" i="5"/>
  <c r="AK1560" i="5"/>
  <c r="AK1561" i="5"/>
  <c r="AK1562" i="5"/>
  <c r="AK1563" i="5"/>
  <c r="AK1564" i="5"/>
  <c r="AK1565" i="5"/>
  <c r="AK1566" i="5"/>
  <c r="AK1567" i="5"/>
  <c r="AK1568" i="5"/>
  <c r="AK1556" i="5"/>
  <c r="AK1555" i="5"/>
  <c r="AL1626" i="5"/>
  <c r="AL1627" i="5"/>
  <c r="AL1625" i="5"/>
  <c r="AL1624" i="5"/>
  <c r="AK1626" i="5"/>
  <c r="AK1627" i="5"/>
  <c r="AK1625" i="5"/>
  <c r="AK1624" i="5"/>
  <c r="AL1573" i="5"/>
  <c r="AL1572" i="5"/>
  <c r="AL1571" i="5"/>
  <c r="AL1574" i="5"/>
  <c r="AK1574" i="5"/>
  <c r="AK1573" i="5"/>
  <c r="AK1572" i="5"/>
  <c r="AK1571" i="5"/>
  <c r="AP166" i="5" l="1"/>
  <c r="AQ166" i="5" s="1"/>
  <c r="AN1624" i="5"/>
  <c r="AO1624" i="5"/>
  <c r="AN1657" i="5"/>
  <c r="AO1657" i="5"/>
  <c r="AO1322" i="5"/>
  <c r="AN1217" i="5"/>
  <c r="AM1450" i="5"/>
  <c r="AN1691" i="5"/>
  <c r="AP1691" i="5" s="1"/>
  <c r="AM1391" i="5"/>
  <c r="AM1217" i="5"/>
  <c r="AM1394" i="5"/>
  <c r="AM1219" i="5"/>
  <c r="AM1395" i="5"/>
  <c r="AM1625" i="5"/>
  <c r="AM1627" i="5"/>
  <c r="AM1659" i="5"/>
  <c r="AM1330" i="5"/>
  <c r="AM1393" i="5"/>
  <c r="AM1462" i="5"/>
  <c r="AM1323" i="5"/>
  <c r="AM1218" i="5"/>
  <c r="AM1326" i="5"/>
  <c r="AM1657" i="5"/>
  <c r="AM1220" i="5"/>
  <c r="AM1461" i="5"/>
  <c r="AM1322" i="5"/>
  <c r="AM1568" i="5"/>
  <c r="AM1564" i="5"/>
  <c r="AM1560" i="5"/>
  <c r="AP1793" i="5"/>
  <c r="AQ1793" i="5" s="1"/>
  <c r="AM1328" i="5"/>
  <c r="AN1388" i="5"/>
  <c r="AO1388" i="5"/>
  <c r="AN1392" i="5"/>
  <c r="AO1392" i="5"/>
  <c r="AM1324" i="5"/>
  <c r="AM1329" i="5"/>
  <c r="AM1325" i="5"/>
  <c r="AM1327" i="5"/>
  <c r="AM1570" i="5"/>
  <c r="AM1626" i="5"/>
  <c r="AO1569" i="5"/>
  <c r="AP1830" i="5"/>
  <c r="AQ1830" i="5" s="1"/>
  <c r="AM1392" i="5"/>
  <c r="AM1658" i="5"/>
  <c r="AO1217" i="5"/>
  <c r="AM1567" i="5"/>
  <c r="AM1563" i="5"/>
  <c r="AM1559" i="5"/>
  <c r="AM1390" i="5"/>
  <c r="AM1389" i="5"/>
  <c r="AO1555" i="5"/>
  <c r="AM1338" i="5"/>
  <c r="AP1338" i="5" s="1"/>
  <c r="AQ1338" i="5" s="1"/>
  <c r="AM1572" i="5"/>
  <c r="AN1555" i="5"/>
  <c r="AM1566" i="5"/>
  <c r="AM1562" i="5"/>
  <c r="AM1558" i="5"/>
  <c r="AM1214" i="5"/>
  <c r="AM1556" i="5"/>
  <c r="AM1565" i="5"/>
  <c r="AM1561" i="5"/>
  <c r="AM1557" i="5"/>
  <c r="AN1569" i="5"/>
  <c r="AM1213" i="5"/>
  <c r="AM1212" i="5"/>
  <c r="AM1569" i="5"/>
  <c r="AO1571" i="5"/>
  <c r="AM1388" i="5"/>
  <c r="AM1555" i="5"/>
  <c r="AM1211" i="5"/>
  <c r="AM1574" i="5"/>
  <c r="AN1571" i="5"/>
  <c r="AM1571" i="5"/>
  <c r="AM1624" i="5"/>
  <c r="AM1573" i="5"/>
  <c r="AL1502" i="5"/>
  <c r="AL1501" i="5"/>
  <c r="AM1511" i="5"/>
  <c r="AK1517" i="5"/>
  <c r="AM1517" i="5" s="1"/>
  <c r="AK1502" i="5"/>
  <c r="AK1501" i="5"/>
  <c r="AL1648" i="5"/>
  <c r="AL1649" i="5"/>
  <c r="AL1650" i="5"/>
  <c r="AL1651" i="5"/>
  <c r="AL1647" i="5"/>
  <c r="AL1646" i="5"/>
  <c r="AK1648" i="5"/>
  <c r="AK1649" i="5"/>
  <c r="AK1650" i="5"/>
  <c r="AK1651" i="5"/>
  <c r="AK1647" i="5"/>
  <c r="AK1646" i="5"/>
  <c r="AL1636" i="5"/>
  <c r="AL1637" i="5"/>
  <c r="AL1638" i="5"/>
  <c r="AL1639" i="5"/>
  <c r="AL1640" i="5"/>
  <c r="AL1635" i="5"/>
  <c r="AL1634" i="5"/>
  <c r="AK1636" i="5"/>
  <c r="AK1637" i="5"/>
  <c r="AK1638" i="5"/>
  <c r="AK1639" i="5"/>
  <c r="AK1640" i="5"/>
  <c r="AK1635" i="5"/>
  <c r="AK1634" i="5"/>
  <c r="AP1624" i="5" l="1"/>
  <c r="AQ1624" i="5" s="1"/>
  <c r="AN1501" i="5"/>
  <c r="AO1501" i="5"/>
  <c r="AP1657" i="5"/>
  <c r="AQ1657" i="5" s="1"/>
  <c r="AP1322" i="5"/>
  <c r="AQ1322" i="5" s="1"/>
  <c r="AP1217" i="5"/>
  <c r="AQ1217" i="5" s="1"/>
  <c r="AP1392" i="5"/>
  <c r="AQ1392" i="5" s="1"/>
  <c r="AP1388" i="5"/>
  <c r="AP1569" i="5"/>
  <c r="AQ1569" i="5" s="1"/>
  <c r="AP1555" i="5"/>
  <c r="AQ1555" i="5" s="1"/>
  <c r="AP1571" i="5"/>
  <c r="AQ1571" i="5" s="1"/>
  <c r="AM1647" i="5"/>
  <c r="AM1648" i="5"/>
  <c r="AM1502" i="5"/>
  <c r="AM1639" i="5"/>
  <c r="AO1634" i="5"/>
  <c r="AN1646" i="5"/>
  <c r="AO1646" i="5"/>
  <c r="AM1634" i="5"/>
  <c r="AM1650" i="5"/>
  <c r="AM1635" i="5"/>
  <c r="AM1637" i="5"/>
  <c r="AM1640" i="5"/>
  <c r="AM1646" i="5"/>
  <c r="AM1649" i="5"/>
  <c r="AM1501" i="5"/>
  <c r="AP1501" i="5" s="1"/>
  <c r="AQ1501" i="5" s="1"/>
  <c r="AM1651" i="5"/>
  <c r="AM1636" i="5"/>
  <c r="AM1638" i="5"/>
  <c r="AL1519" i="5"/>
  <c r="AL1520" i="5"/>
  <c r="AL1521" i="5"/>
  <c r="AL1522" i="5"/>
  <c r="AL1518" i="5"/>
  <c r="AK1520" i="5"/>
  <c r="AK1521" i="5"/>
  <c r="AK1522" i="5"/>
  <c r="AK1519" i="5"/>
  <c r="AK1518" i="5"/>
  <c r="AL1670" i="5"/>
  <c r="AL1671" i="5"/>
  <c r="AL1669" i="5"/>
  <c r="AL1668" i="5"/>
  <c r="AM1673" i="5"/>
  <c r="AK1670" i="5"/>
  <c r="AK1671" i="5"/>
  <c r="AK1669" i="5"/>
  <c r="AK1668" i="5"/>
  <c r="AL1664" i="5"/>
  <c r="AL1665" i="5"/>
  <c r="AL1666" i="5"/>
  <c r="AL1663" i="5"/>
  <c r="AL1662" i="5"/>
  <c r="AK1664" i="5"/>
  <c r="AK1665" i="5"/>
  <c r="AK1666" i="5"/>
  <c r="AK1663" i="5"/>
  <c r="AK1662" i="5"/>
  <c r="AL1525" i="5"/>
  <c r="AL1524" i="5"/>
  <c r="AL1523" i="5"/>
  <c r="AK1525" i="5"/>
  <c r="AK1524" i="5"/>
  <c r="AK1523" i="5"/>
  <c r="AN1523" i="5" l="1"/>
  <c r="AO1668" i="5"/>
  <c r="AN1668" i="5"/>
  <c r="AM1519" i="5"/>
  <c r="AM1521" i="5"/>
  <c r="AM1520" i="5"/>
  <c r="AM1522" i="5"/>
  <c r="AM1669" i="5"/>
  <c r="AM1662" i="5"/>
  <c r="AM1671" i="5"/>
  <c r="AM1525" i="5"/>
  <c r="AM1663" i="5"/>
  <c r="AM1523" i="5"/>
  <c r="AM1524" i="5"/>
  <c r="AP1634" i="5"/>
  <c r="AO1662" i="5"/>
  <c r="AM1670" i="5"/>
  <c r="AM1666" i="5"/>
  <c r="AM1665" i="5"/>
  <c r="AP1646" i="5"/>
  <c r="AQ1646" i="5" s="1"/>
  <c r="AN1518" i="5"/>
  <c r="AN1662" i="5"/>
  <c r="AM1664" i="5"/>
  <c r="AO1518" i="5"/>
  <c r="AM1668" i="5"/>
  <c r="AM1518" i="5"/>
  <c r="AO1523" i="5"/>
  <c r="AL1290" i="5"/>
  <c r="AL1289" i="5"/>
  <c r="AL1288" i="5"/>
  <c r="AK1290" i="5"/>
  <c r="AK1289" i="5"/>
  <c r="AK1288" i="5"/>
  <c r="AL1226" i="5"/>
  <c r="AL1225" i="5"/>
  <c r="AL1224" i="5"/>
  <c r="AK1226" i="5"/>
  <c r="AK1225" i="5"/>
  <c r="AK1224" i="5"/>
  <c r="AP1523" i="5" l="1"/>
  <c r="AQ1523" i="5" s="1"/>
  <c r="AO1288" i="5"/>
  <c r="AN1288" i="5"/>
  <c r="AO1224" i="5"/>
  <c r="AN1224" i="5"/>
  <c r="AO1211" i="5"/>
  <c r="AP1668" i="5"/>
  <c r="AQ1668" i="5" s="1"/>
  <c r="AP1518" i="5"/>
  <c r="AM1226" i="5"/>
  <c r="AP1662" i="5"/>
  <c r="AQ1662" i="5" s="1"/>
  <c r="AM1290" i="5"/>
  <c r="AM1224" i="5"/>
  <c r="AM1288" i="5"/>
  <c r="AM1289" i="5"/>
  <c r="AM1225" i="5"/>
  <c r="AK660" i="5"/>
  <c r="AN654" i="5" s="1"/>
  <c r="AP1288" i="5" l="1"/>
  <c r="AQ1288" i="5" s="1"/>
  <c r="AP1224" i="5"/>
  <c r="AQ1224" i="5" s="1"/>
  <c r="AK4295" i="5"/>
  <c r="AN3009" i="5" l="1"/>
  <c r="AO4372" i="5"/>
  <c r="AN4372" i="5"/>
  <c r="AM4374" i="5"/>
  <c r="AM4375" i="5"/>
  <c r="AM4376" i="5"/>
  <c r="AM4377" i="5"/>
  <c r="AM4378" i="5"/>
  <c r="AM4379" i="5"/>
  <c r="AM4380" i="5"/>
  <c r="AM4373" i="5"/>
  <c r="AM4372" i="5"/>
  <c r="AO4370" i="5"/>
  <c r="AN4370" i="5"/>
  <c r="AM4371" i="5"/>
  <c r="P3736" i="5" l="1"/>
  <c r="AL2243" i="5"/>
  <c r="AL2242" i="5"/>
  <c r="AL2241" i="5"/>
  <c r="AL2240" i="5"/>
  <c r="AL2239" i="5"/>
  <c r="AL2238" i="5"/>
  <c r="AL2237" i="5"/>
  <c r="AL2235" i="5"/>
  <c r="AK2238" i="5"/>
  <c r="AK2237" i="5"/>
  <c r="AK2235" i="5"/>
  <c r="AK2243" i="5"/>
  <c r="AK2242" i="5"/>
  <c r="AK2241" i="5"/>
  <c r="AK2240" i="5"/>
  <c r="AK2239" i="5"/>
  <c r="AO4673" i="5"/>
  <c r="AL113" i="5"/>
  <c r="AK113" i="5"/>
  <c r="AL114" i="5"/>
  <c r="AK114" i="5"/>
  <c r="AL115" i="5"/>
  <c r="AK115" i="5"/>
  <c r="AM113" i="5" l="1"/>
  <c r="AM2241" i="5"/>
  <c r="AM2237" i="5"/>
  <c r="AM114" i="5"/>
  <c r="AM2240" i="5"/>
  <c r="AM2243" i="5"/>
  <c r="AO113" i="5"/>
  <c r="AM2242" i="5"/>
  <c r="AM2238" i="5"/>
  <c r="AM2239" i="5"/>
  <c r="AO2235" i="5"/>
  <c r="AM115" i="5"/>
  <c r="AN113" i="5"/>
  <c r="AM2235" i="5"/>
  <c r="AL2608" i="5"/>
  <c r="AL2609" i="5"/>
  <c r="AL2607" i="5"/>
  <c r="AK2609" i="5"/>
  <c r="AK2608" i="5"/>
  <c r="AK2607" i="5"/>
  <c r="AM2608" i="5" l="1"/>
  <c r="AP113" i="5"/>
  <c r="AQ113" i="5" s="1"/>
  <c r="AM2607" i="5"/>
  <c r="AM2609" i="5"/>
  <c r="AL2549" i="5" l="1"/>
  <c r="AK2549" i="5"/>
  <c r="AL2583" i="5"/>
  <c r="AK2583" i="5"/>
  <c r="AL2552" i="5"/>
  <c r="AK2552" i="5"/>
  <c r="AM2583" i="5" l="1"/>
  <c r="AM2549" i="5"/>
  <c r="AM2552" i="5"/>
  <c r="AQ4715" i="5" l="1"/>
  <c r="AM4715" i="5"/>
  <c r="AM4713" i="5"/>
  <c r="AL2305" i="5"/>
  <c r="AK2305" i="5"/>
  <c r="AP2304" i="5"/>
  <c r="AQ2304" i="5" s="1"/>
  <c r="AL2304" i="5"/>
  <c r="AK2304" i="5"/>
  <c r="AP2298" i="5"/>
  <c r="AQ2298" i="5" s="1"/>
  <c r="AM2304" i="5" l="1"/>
  <c r="AM2305" i="5"/>
  <c r="P4713" i="5"/>
  <c r="P4715" i="5"/>
  <c r="AO3066" i="5"/>
  <c r="AO3068" i="5"/>
  <c r="AK2041" i="5"/>
  <c r="AK2027" i="5" l="1"/>
  <c r="AL2851" i="5" l="1"/>
  <c r="AL2852" i="5"/>
  <c r="AL2853" i="5"/>
  <c r="AL2854" i="5"/>
  <c r="AL2855" i="5"/>
  <c r="AL2850" i="5"/>
  <c r="AL2849" i="5"/>
  <c r="AK2855" i="5"/>
  <c r="AK2854" i="5"/>
  <c r="AK2853" i="5"/>
  <c r="AK2852" i="5"/>
  <c r="AK2851" i="5"/>
  <c r="AK2850" i="5"/>
  <c r="AK2849" i="5"/>
  <c r="AM2852" i="5" l="1"/>
  <c r="AM2850" i="5"/>
  <c r="AM2849" i="5"/>
  <c r="AM2853" i="5"/>
  <c r="AM2851" i="5"/>
  <c r="AM2855" i="5"/>
  <c r="AO2849" i="5"/>
  <c r="AN2849" i="5"/>
  <c r="AM2854" i="5"/>
  <c r="AN4712" i="5" l="1"/>
  <c r="AP4712" i="5" l="1"/>
  <c r="AQ4712" i="5" s="1"/>
  <c r="AP4713" i="5"/>
  <c r="AQ4713" i="5" s="1"/>
  <c r="P3896" i="5"/>
  <c r="AP4711" i="5" l="1"/>
  <c r="AQ4711" i="5" s="1"/>
  <c r="AL4711" i="5"/>
  <c r="AK4711" i="5"/>
  <c r="AM4711" i="5" l="1"/>
  <c r="P4708" i="5"/>
  <c r="AK2714" i="5" l="1"/>
  <c r="AK1453" i="5"/>
  <c r="AK4694" i="5"/>
  <c r="AK4693" i="5"/>
  <c r="AK4692" i="5"/>
  <c r="AL4691" i="5"/>
  <c r="AL4690" i="5"/>
  <c r="AL4694" i="5"/>
  <c r="AK4691" i="5"/>
  <c r="AK4690" i="5"/>
  <c r="AL4693" i="5"/>
  <c r="AK2963" i="5"/>
  <c r="AK2964" i="5"/>
  <c r="AK2965" i="5"/>
  <c r="AK2966" i="5"/>
  <c r="AK2967" i="5"/>
  <c r="AK2962" i="5"/>
  <c r="AK2961" i="5"/>
  <c r="AK2948" i="5"/>
  <c r="AK2949" i="5"/>
  <c r="AK2947" i="5"/>
  <c r="AK2946" i="5"/>
  <c r="AK2938" i="5"/>
  <c r="AK2937" i="5"/>
  <c r="AK2936" i="5"/>
  <c r="AK2940" i="5"/>
  <c r="AK2939" i="5"/>
  <c r="AK2924" i="5"/>
  <c r="AK2925" i="5"/>
  <c r="AK2926" i="5"/>
  <c r="AK2927" i="5"/>
  <c r="AK2928" i="5"/>
  <c r="AK2929" i="5"/>
  <c r="AK2930" i="5"/>
  <c r="AK2931" i="5"/>
  <c r="AK2932" i="5"/>
  <c r="AK2923" i="5"/>
  <c r="AK2922" i="5"/>
  <c r="AK2913" i="5"/>
  <c r="AK2912" i="5"/>
  <c r="AK2908" i="5"/>
  <c r="AK2909" i="5"/>
  <c r="AK2910" i="5"/>
  <c r="AK2911" i="5"/>
  <c r="AK2907" i="5"/>
  <c r="AK2906" i="5"/>
  <c r="AK2905" i="5"/>
  <c r="AN4690" i="5" l="1"/>
  <c r="AM1453" i="5"/>
  <c r="AN2912" i="5"/>
  <c r="AN2939" i="5"/>
  <c r="AN2961" i="5"/>
  <c r="AN2922" i="5"/>
  <c r="AN2936" i="5"/>
  <c r="AN2905" i="5"/>
  <c r="AN2946" i="5"/>
  <c r="AK2858" i="5"/>
  <c r="AK2857" i="5"/>
  <c r="AK2856" i="5"/>
  <c r="AK2840" i="5"/>
  <c r="AK2839" i="5"/>
  <c r="AK2821" i="5"/>
  <c r="AK2820" i="5"/>
  <c r="AK2819" i="5"/>
  <c r="AK2813" i="5"/>
  <c r="AK2812" i="5"/>
  <c r="AK2811" i="5"/>
  <c r="AK2810" i="5"/>
  <c r="AK2809" i="5"/>
  <c r="AK2808" i="5"/>
  <c r="AK2807" i="5"/>
  <c r="AK2806" i="5"/>
  <c r="AK2785" i="5"/>
  <c r="AK2784" i="5"/>
  <c r="AK2783" i="5"/>
  <c r="AK2782" i="5"/>
  <c r="AK2762" i="5"/>
  <c r="AK2761" i="5"/>
  <c r="AK2760" i="5"/>
  <c r="AK2759" i="5"/>
  <c r="AK2754" i="5"/>
  <c r="AK2753" i="5"/>
  <c r="AK2752" i="5"/>
  <c r="AK2751" i="5"/>
  <c r="AM2751" i="5" s="1"/>
  <c r="AK2750" i="5"/>
  <c r="AM2750" i="5" s="1"/>
  <c r="AK2749" i="5"/>
  <c r="AK2748" i="5"/>
  <c r="AM2748" i="5" s="1"/>
  <c r="AK2747" i="5"/>
  <c r="AM2747" i="5" s="1"/>
  <c r="AK2717" i="5"/>
  <c r="AK2716" i="5"/>
  <c r="AK2715" i="5"/>
  <c r="AK1455" i="5"/>
  <c r="AM1455" i="5" s="1"/>
  <c r="AK1454" i="5"/>
  <c r="AM1454" i="5" s="1"/>
  <c r="AP1450" i="5" l="1"/>
  <c r="AQ1450" i="5" s="1"/>
  <c r="AN1450" i="5"/>
  <c r="AN2815" i="5"/>
  <c r="AN2806" i="5"/>
  <c r="AN2759" i="5"/>
  <c r="AN2782" i="5"/>
  <c r="AN2747" i="5"/>
  <c r="AN2752" i="5"/>
  <c r="AN2839" i="5"/>
  <c r="AN2856" i="5"/>
  <c r="AM2749" i="5"/>
  <c r="AK4705" i="5"/>
  <c r="AN4705" i="5" s="1"/>
  <c r="AP4705" i="5" s="1"/>
  <c r="P4705" i="5"/>
  <c r="AM2295" i="5"/>
  <c r="P2295" i="5"/>
  <c r="AK4698" i="5"/>
  <c r="AQ4705" i="5" l="1"/>
  <c r="AM4705" i="5"/>
  <c r="AK4704" i="5"/>
  <c r="AM4704" i="5" s="1"/>
  <c r="AK4703" i="5"/>
  <c r="AM4703" i="5" s="1"/>
  <c r="AK4702" i="5"/>
  <c r="AM4702" i="5" s="1"/>
  <c r="AK4701" i="5"/>
  <c r="AM4701" i="5" s="1"/>
  <c r="AK4700" i="5"/>
  <c r="AM4700" i="5" s="1"/>
  <c r="AK4699" i="5"/>
  <c r="AM4699" i="5" s="1"/>
  <c r="AO4698" i="5"/>
  <c r="AM4698" i="5"/>
  <c r="AM4694" i="5"/>
  <c r="AM4693" i="5"/>
  <c r="AL4692" i="5"/>
  <c r="AO4690" i="5" s="1"/>
  <c r="AQ4690" i="5" s="1"/>
  <c r="AM4691" i="5"/>
  <c r="P4690" i="5"/>
  <c r="AO4689" i="5"/>
  <c r="AN4689" i="5"/>
  <c r="AO4688" i="5"/>
  <c r="P4688" i="5"/>
  <c r="AO4687" i="5"/>
  <c r="AK4687" i="5"/>
  <c r="P4687" i="5"/>
  <c r="AK4685" i="5"/>
  <c r="AM4685" i="5" s="1"/>
  <c r="AK4684" i="5"/>
  <c r="P4682" i="5"/>
  <c r="AO4680" i="5"/>
  <c r="AQ4679" i="5"/>
  <c r="AL4679" i="5"/>
  <c r="AK4679" i="5"/>
  <c r="AQ4678" i="5"/>
  <c r="AL4678" i="5"/>
  <c r="AK4678" i="5"/>
  <c r="AQ4677" i="5"/>
  <c r="AK4673" i="5"/>
  <c r="AQ4671" i="5"/>
  <c r="AO4627" i="5"/>
  <c r="AO4625" i="5"/>
  <c r="AQ4624" i="5"/>
  <c r="AK4623" i="5"/>
  <c r="AM4623" i="5" s="1"/>
  <c r="AQ4622" i="5"/>
  <c r="AM4622" i="5"/>
  <c r="AN4621" i="5"/>
  <c r="AP4621" i="5" s="1"/>
  <c r="AQ4621" i="5" s="1"/>
  <c r="AM4621" i="5"/>
  <c r="AN4620" i="5"/>
  <c r="AP4620" i="5" s="1"/>
  <c r="AQ4620" i="5" s="1"/>
  <c r="AN4619" i="5"/>
  <c r="AP4619" i="5" s="1"/>
  <c r="AQ4619" i="5" s="1"/>
  <c r="AN4618" i="5"/>
  <c r="AP4618" i="5" s="1"/>
  <c r="AQ4618" i="5" s="1"/>
  <c r="AN4617" i="5"/>
  <c r="AP4617" i="5" s="1"/>
  <c r="AQ4617" i="5" s="1"/>
  <c r="AN4616" i="5"/>
  <c r="AP4616" i="5" s="1"/>
  <c r="AQ4616" i="5" s="1"/>
  <c r="AN4615" i="5"/>
  <c r="AP4615" i="5" s="1"/>
  <c r="AQ4615" i="5" s="1"/>
  <c r="AN4614" i="5"/>
  <c r="AP4614" i="5" s="1"/>
  <c r="AQ4614" i="5" s="1"/>
  <c r="AN4613" i="5"/>
  <c r="AP4613" i="5" s="1"/>
  <c r="AQ4613" i="5" s="1"/>
  <c r="AN4612" i="5"/>
  <c r="AP4612" i="5" s="1"/>
  <c r="AQ4612" i="5" s="1"/>
  <c r="AN4611" i="5"/>
  <c r="AP4611" i="5" s="1"/>
  <c r="AQ4611" i="5" s="1"/>
  <c r="AN4610" i="5"/>
  <c r="AP4610" i="5" s="1"/>
  <c r="AQ4610" i="5" s="1"/>
  <c r="AN4609" i="5"/>
  <c r="AP4609" i="5" s="1"/>
  <c r="AQ4609" i="5" s="1"/>
  <c r="AN4608" i="5"/>
  <c r="AP4608" i="5" s="1"/>
  <c r="AQ4608" i="5" s="1"/>
  <c r="AN4607" i="5"/>
  <c r="AP4607" i="5" s="1"/>
  <c r="AQ4607" i="5" s="1"/>
  <c r="AN4606" i="5"/>
  <c r="AP4606" i="5" s="1"/>
  <c r="AQ4606" i="5" s="1"/>
  <c r="AN4605" i="5"/>
  <c r="AP4605" i="5" s="1"/>
  <c r="AQ4605" i="5" s="1"/>
  <c r="AN4604" i="5"/>
  <c r="AP4604" i="5" s="1"/>
  <c r="AQ4604" i="5" s="1"/>
  <c r="AN4603" i="5"/>
  <c r="AP4603" i="5" s="1"/>
  <c r="AQ4603" i="5" s="1"/>
  <c r="AN4602" i="5"/>
  <c r="AP4602" i="5" s="1"/>
  <c r="AQ4602" i="5" s="1"/>
  <c r="AN4601" i="5"/>
  <c r="AP4601" i="5" s="1"/>
  <c r="AQ4601" i="5" s="1"/>
  <c r="AM4601" i="5"/>
  <c r="AN4600" i="5"/>
  <c r="AP4600" i="5" s="1"/>
  <c r="AQ4600" i="5" s="1"/>
  <c r="AN4599" i="5"/>
  <c r="AP4599" i="5" s="1"/>
  <c r="AQ4599" i="5" s="1"/>
  <c r="AN4598" i="5"/>
  <c r="AP4598" i="5" s="1"/>
  <c r="AQ4598" i="5" s="1"/>
  <c r="AM4598" i="5"/>
  <c r="AN4597" i="5"/>
  <c r="AP4597" i="5" s="1"/>
  <c r="AQ4597" i="5" s="1"/>
  <c r="AN4596" i="5"/>
  <c r="AP4596" i="5" s="1"/>
  <c r="AQ4596" i="5" s="1"/>
  <c r="AN4595" i="5"/>
  <c r="AP4595" i="5" s="1"/>
  <c r="AQ4595" i="5" s="1"/>
  <c r="AN4594" i="5"/>
  <c r="AP4594" i="5" s="1"/>
  <c r="AQ4594" i="5" s="1"/>
  <c r="AN4593" i="5"/>
  <c r="AP4593" i="5" s="1"/>
  <c r="AQ4593" i="5" s="1"/>
  <c r="AM4593" i="5"/>
  <c r="AN4592" i="5"/>
  <c r="AP4592" i="5" s="1"/>
  <c r="AQ4592" i="5" s="1"/>
  <c r="AN4590" i="5"/>
  <c r="AN4589" i="5"/>
  <c r="AP4589" i="5" s="1"/>
  <c r="AQ4589" i="5" s="1"/>
  <c r="AN4588" i="5"/>
  <c r="AP4588" i="5" s="1"/>
  <c r="AQ4588" i="5" s="1"/>
  <c r="AN4587" i="5"/>
  <c r="AP4587" i="5" s="1"/>
  <c r="AQ4587" i="5" s="1"/>
  <c r="AN4586" i="5"/>
  <c r="AP4586" i="5" s="1"/>
  <c r="AQ4586" i="5" s="1"/>
  <c r="AN4585" i="5"/>
  <c r="AP4585" i="5" s="1"/>
  <c r="AQ4585" i="5" s="1"/>
  <c r="AN4584" i="5"/>
  <c r="AP4584" i="5" s="1"/>
  <c r="AQ4584" i="5" s="1"/>
  <c r="AN4583" i="5"/>
  <c r="AP4583" i="5" s="1"/>
  <c r="AQ4583" i="5" s="1"/>
  <c r="AN4582" i="5"/>
  <c r="AP4582" i="5" s="1"/>
  <c r="AQ4582" i="5" s="1"/>
  <c r="AN4581" i="5"/>
  <c r="AP4581" i="5" s="1"/>
  <c r="AQ4581" i="5" s="1"/>
  <c r="AN4580" i="5"/>
  <c r="AP4580" i="5" s="1"/>
  <c r="AQ4580" i="5" s="1"/>
  <c r="AN4579" i="5"/>
  <c r="AP4579" i="5" s="1"/>
  <c r="AN4578" i="5"/>
  <c r="AP4578" i="5" s="1"/>
  <c r="AQ4578" i="5" s="1"/>
  <c r="AN4577" i="5"/>
  <c r="AP4577" i="5" s="1"/>
  <c r="AQ4577" i="5" s="1"/>
  <c r="AN4576" i="5"/>
  <c r="AP4576" i="5" s="1"/>
  <c r="AQ4576" i="5" s="1"/>
  <c r="AN4575" i="5"/>
  <c r="AP4575" i="5" s="1"/>
  <c r="AQ4575" i="5" s="1"/>
  <c r="AN4574" i="5"/>
  <c r="AP4574" i="5" s="1"/>
  <c r="AQ4574" i="5" s="1"/>
  <c r="AN4573" i="5"/>
  <c r="AP4573" i="5" s="1"/>
  <c r="AQ4573" i="5" s="1"/>
  <c r="AN4572" i="5"/>
  <c r="AP4572" i="5" s="1"/>
  <c r="AQ4572" i="5" s="1"/>
  <c r="AN4571" i="5"/>
  <c r="AP4571" i="5" s="1"/>
  <c r="AQ4571" i="5" s="1"/>
  <c r="AN4570" i="5"/>
  <c r="AP4570" i="5" s="1"/>
  <c r="AQ4570" i="5" s="1"/>
  <c r="AN4569" i="5"/>
  <c r="AP4569" i="5" s="1"/>
  <c r="AQ4569" i="5" s="1"/>
  <c r="AN4568" i="5"/>
  <c r="AP4568" i="5" s="1"/>
  <c r="AQ4568" i="5" s="1"/>
  <c r="AN4567" i="5"/>
  <c r="AP4567" i="5" s="1"/>
  <c r="AQ4567" i="5" s="1"/>
  <c r="AN4566" i="5"/>
  <c r="AP4566" i="5" s="1"/>
  <c r="AQ4566" i="5" s="1"/>
  <c r="AN4565" i="5"/>
  <c r="AP4565" i="5" s="1"/>
  <c r="AQ4565" i="5" s="1"/>
  <c r="AN4564" i="5"/>
  <c r="AP4564" i="5" s="1"/>
  <c r="AQ4564" i="5" s="1"/>
  <c r="AN4563" i="5"/>
  <c r="AP4563" i="5" s="1"/>
  <c r="AQ4563" i="5" s="1"/>
  <c r="AN4562" i="5"/>
  <c r="AP4562" i="5" s="1"/>
  <c r="AQ4562" i="5" s="1"/>
  <c r="AN4561" i="5"/>
  <c r="AP4561" i="5" s="1"/>
  <c r="AQ4561" i="5" s="1"/>
  <c r="AN4560" i="5"/>
  <c r="AP4560" i="5" s="1"/>
  <c r="AQ4560" i="5" s="1"/>
  <c r="AN4559" i="5"/>
  <c r="AP4559" i="5" s="1"/>
  <c r="AQ4559" i="5" s="1"/>
  <c r="AN4558" i="5"/>
  <c r="AP4558" i="5" s="1"/>
  <c r="AQ4558" i="5" s="1"/>
  <c r="AN4557" i="5"/>
  <c r="AP4557" i="5" s="1"/>
  <c r="AQ4557" i="5" s="1"/>
  <c r="P4557" i="5"/>
  <c r="AN4556" i="5"/>
  <c r="AP4556" i="5" s="1"/>
  <c r="AQ4556" i="5" s="1"/>
  <c r="AN4555" i="5"/>
  <c r="AP4555" i="5" s="1"/>
  <c r="AQ4555" i="5" s="1"/>
  <c r="AN4554" i="5"/>
  <c r="AP4554" i="5" s="1"/>
  <c r="AQ4554" i="5" s="1"/>
  <c r="AN4553" i="5"/>
  <c r="AP4553" i="5" s="1"/>
  <c r="AQ4553" i="5" s="1"/>
  <c r="AN4552" i="5"/>
  <c r="AP4552" i="5" s="1"/>
  <c r="AQ4552" i="5" s="1"/>
  <c r="AN4551" i="5"/>
  <c r="AP4551" i="5" s="1"/>
  <c r="AQ4551" i="5" s="1"/>
  <c r="AN4549" i="5"/>
  <c r="AP4549" i="5" s="1"/>
  <c r="AQ4549" i="5" s="1"/>
  <c r="AN4548" i="5"/>
  <c r="AP4548" i="5" s="1"/>
  <c r="AQ4548" i="5" s="1"/>
  <c r="AN4547" i="5"/>
  <c r="AP4547" i="5" s="1"/>
  <c r="AQ4547" i="5" s="1"/>
  <c r="AN4546" i="5"/>
  <c r="AP4546" i="5" s="1"/>
  <c r="AQ4546" i="5" s="1"/>
  <c r="AN4545" i="5"/>
  <c r="AP4545" i="5" s="1"/>
  <c r="AQ4545" i="5" s="1"/>
  <c r="AN4544" i="5"/>
  <c r="AP4544" i="5" s="1"/>
  <c r="AQ4544" i="5" s="1"/>
  <c r="AN4543" i="5"/>
  <c r="AP4543" i="5" s="1"/>
  <c r="AQ4543" i="5" s="1"/>
  <c r="AN4542" i="5"/>
  <c r="AP4542" i="5" s="1"/>
  <c r="AQ4542" i="5" s="1"/>
  <c r="AN4541" i="5"/>
  <c r="AP4541" i="5" s="1"/>
  <c r="AQ4541" i="5" s="1"/>
  <c r="AN4540" i="5"/>
  <c r="AP4540" i="5" s="1"/>
  <c r="AQ4540" i="5" s="1"/>
  <c r="AN4539" i="5"/>
  <c r="AP4539" i="5" s="1"/>
  <c r="AQ4539" i="5" s="1"/>
  <c r="AN4538" i="5"/>
  <c r="AP4538" i="5" s="1"/>
  <c r="AQ4538" i="5" s="1"/>
  <c r="AN4537" i="5"/>
  <c r="AP4537" i="5" s="1"/>
  <c r="AQ4537" i="5" s="1"/>
  <c r="AN4536" i="5"/>
  <c r="AP4536" i="5" s="1"/>
  <c r="AQ4536" i="5" s="1"/>
  <c r="AN4535" i="5"/>
  <c r="AP4535" i="5" s="1"/>
  <c r="AQ4535" i="5" s="1"/>
  <c r="AN4534" i="5"/>
  <c r="AP4534" i="5" s="1"/>
  <c r="AQ4534" i="5" s="1"/>
  <c r="AN4533" i="5"/>
  <c r="AP4533" i="5" s="1"/>
  <c r="AQ4533" i="5" s="1"/>
  <c r="AN4532" i="5"/>
  <c r="AP4532" i="5" s="1"/>
  <c r="AQ4532" i="5" s="1"/>
  <c r="AN4531" i="5"/>
  <c r="AP4531" i="5" s="1"/>
  <c r="AQ4531" i="5" s="1"/>
  <c r="AN4530" i="5"/>
  <c r="AP4530" i="5" s="1"/>
  <c r="AQ4530" i="5" s="1"/>
  <c r="AN4529" i="5"/>
  <c r="AP4529" i="5" s="1"/>
  <c r="AQ4529" i="5" s="1"/>
  <c r="AN4528" i="5"/>
  <c r="AP4528" i="5" s="1"/>
  <c r="AQ4528" i="5" s="1"/>
  <c r="AM4528" i="5"/>
  <c r="AN4527" i="5"/>
  <c r="AP4527" i="5" s="1"/>
  <c r="AQ4527" i="5" s="1"/>
  <c r="AN4526" i="5"/>
  <c r="AP4526" i="5" s="1"/>
  <c r="AQ4526" i="5" s="1"/>
  <c r="AN4525" i="5"/>
  <c r="AP4525" i="5" s="1"/>
  <c r="AQ4525" i="5" s="1"/>
  <c r="AN4524" i="5"/>
  <c r="AP4524" i="5" s="1"/>
  <c r="AQ4524" i="5" s="1"/>
  <c r="AN4523" i="5"/>
  <c r="AP4523" i="5" s="1"/>
  <c r="AQ4523" i="5" s="1"/>
  <c r="AN4522" i="5"/>
  <c r="AP4522" i="5" s="1"/>
  <c r="AQ4522" i="5" s="1"/>
  <c r="AN4521" i="5"/>
  <c r="AP4521" i="5" s="1"/>
  <c r="AQ4521" i="5" s="1"/>
  <c r="AN4520" i="5"/>
  <c r="AP4520" i="5" s="1"/>
  <c r="AQ4520" i="5" s="1"/>
  <c r="AN4519" i="5"/>
  <c r="AP4519" i="5" s="1"/>
  <c r="AQ4519" i="5" s="1"/>
  <c r="AN4518" i="5"/>
  <c r="AP4518" i="5" s="1"/>
  <c r="AQ4518" i="5" s="1"/>
  <c r="AN4517" i="5"/>
  <c r="AP4517" i="5" s="1"/>
  <c r="AQ4517" i="5" s="1"/>
  <c r="AN4516" i="5"/>
  <c r="AP4516" i="5" s="1"/>
  <c r="AQ4516" i="5" s="1"/>
  <c r="AN4515" i="5"/>
  <c r="AP4515" i="5" s="1"/>
  <c r="AQ4515" i="5" s="1"/>
  <c r="AN4514" i="5"/>
  <c r="AP4514" i="5" s="1"/>
  <c r="AQ4514" i="5" s="1"/>
  <c r="AN4513" i="5"/>
  <c r="AP4513" i="5" s="1"/>
  <c r="AQ4513" i="5" s="1"/>
  <c r="AM4513" i="5"/>
  <c r="AN4512" i="5"/>
  <c r="AP4512" i="5" s="1"/>
  <c r="AQ4512" i="5" s="1"/>
  <c r="AM4512" i="5"/>
  <c r="AN4511" i="5"/>
  <c r="AP4511" i="5" s="1"/>
  <c r="AQ4511" i="5" s="1"/>
  <c r="AM4511" i="5"/>
  <c r="AN4510" i="5"/>
  <c r="AP4510" i="5" s="1"/>
  <c r="AQ4510" i="5" s="1"/>
  <c r="AN4509" i="5"/>
  <c r="AP4509" i="5" s="1"/>
  <c r="AQ4509" i="5" s="1"/>
  <c r="AN4508" i="5"/>
  <c r="AP4508" i="5" s="1"/>
  <c r="AQ4508" i="5" s="1"/>
  <c r="AN4507" i="5"/>
  <c r="AP4507" i="5" s="1"/>
  <c r="AQ4507" i="5" s="1"/>
  <c r="AN4506" i="5"/>
  <c r="AP4506" i="5" s="1"/>
  <c r="AQ4506" i="5" s="1"/>
  <c r="AN4505" i="5"/>
  <c r="AP4505" i="5" s="1"/>
  <c r="AQ4505" i="5" s="1"/>
  <c r="AN4504" i="5"/>
  <c r="AP4504" i="5" s="1"/>
  <c r="AQ4504" i="5" s="1"/>
  <c r="AN4503" i="5"/>
  <c r="AP4503" i="5" s="1"/>
  <c r="AQ4503" i="5" s="1"/>
  <c r="AN4499" i="5"/>
  <c r="AP4499" i="5" s="1"/>
  <c r="AQ4499" i="5" s="1"/>
  <c r="AN4498" i="5"/>
  <c r="AP4498" i="5" s="1"/>
  <c r="AQ4498" i="5" s="1"/>
  <c r="AN4497" i="5"/>
  <c r="AP4497" i="5" s="1"/>
  <c r="AQ4497" i="5" s="1"/>
  <c r="AN4495" i="5"/>
  <c r="AP4495" i="5" s="1"/>
  <c r="AQ4495" i="5" s="1"/>
  <c r="AN4494" i="5"/>
  <c r="AP4494" i="5" s="1"/>
  <c r="AQ4494" i="5" s="1"/>
  <c r="AN4493" i="5"/>
  <c r="AP4493" i="5" s="1"/>
  <c r="AQ4493" i="5" s="1"/>
  <c r="AN4491" i="5"/>
  <c r="AP4491" i="5" s="1"/>
  <c r="AQ4491" i="5" s="1"/>
  <c r="AN4490" i="5"/>
  <c r="AP4490" i="5" s="1"/>
  <c r="AQ4490" i="5" s="1"/>
  <c r="AN4488" i="5"/>
  <c r="AP4488" i="5" s="1"/>
  <c r="AQ4488" i="5" s="1"/>
  <c r="AN4487" i="5"/>
  <c r="AP4487" i="5" s="1"/>
  <c r="AQ4487" i="5" s="1"/>
  <c r="AN4486" i="5"/>
  <c r="AP4486" i="5" s="1"/>
  <c r="AQ4486" i="5" s="1"/>
  <c r="AN4485" i="5"/>
  <c r="AP4485" i="5" s="1"/>
  <c r="AQ4485" i="5" s="1"/>
  <c r="AN4484" i="5"/>
  <c r="AP4484" i="5" s="1"/>
  <c r="AQ4484" i="5" s="1"/>
  <c r="AN4483" i="5"/>
  <c r="AP4483" i="5" s="1"/>
  <c r="AQ4483" i="5" s="1"/>
  <c r="AN4482" i="5"/>
  <c r="AP4482" i="5" s="1"/>
  <c r="AQ4482" i="5" s="1"/>
  <c r="AN4481" i="5"/>
  <c r="AP4481" i="5" s="1"/>
  <c r="AQ4481" i="5" s="1"/>
  <c r="AN4480" i="5"/>
  <c r="AP4480" i="5" s="1"/>
  <c r="AQ4480" i="5" s="1"/>
  <c r="AN4478" i="5"/>
  <c r="AP4478" i="5" s="1"/>
  <c r="AQ4478" i="5" s="1"/>
  <c r="AN4477" i="5"/>
  <c r="AP4477" i="5" s="1"/>
  <c r="AQ4477" i="5" s="1"/>
  <c r="AN4476" i="5"/>
  <c r="AP4476" i="5" s="1"/>
  <c r="AQ4476" i="5" s="1"/>
  <c r="AN4475" i="5"/>
  <c r="AP4475" i="5" s="1"/>
  <c r="AQ4475" i="5" s="1"/>
  <c r="AN4474" i="5"/>
  <c r="AP4474" i="5" s="1"/>
  <c r="AQ4474" i="5" s="1"/>
  <c r="AN4473" i="5"/>
  <c r="AP4473" i="5" s="1"/>
  <c r="AQ4473" i="5" s="1"/>
  <c r="AN4472" i="5"/>
  <c r="AP4472" i="5" s="1"/>
  <c r="AQ4472" i="5" s="1"/>
  <c r="AN4471" i="5"/>
  <c r="AP4471" i="5" s="1"/>
  <c r="AQ4471" i="5" s="1"/>
  <c r="AN4470" i="5"/>
  <c r="AP4470" i="5" s="1"/>
  <c r="AQ4470" i="5" s="1"/>
  <c r="AN4469" i="5"/>
  <c r="AP4469" i="5" s="1"/>
  <c r="AQ4469" i="5" s="1"/>
  <c r="AN4468" i="5"/>
  <c r="AP4468" i="5" s="1"/>
  <c r="AQ4468" i="5" s="1"/>
  <c r="AN4467" i="5"/>
  <c r="AP4467" i="5" s="1"/>
  <c r="AQ4467" i="5" s="1"/>
  <c r="AN4466" i="5"/>
  <c r="AP4466" i="5" s="1"/>
  <c r="AQ4466" i="5" s="1"/>
  <c r="AN4465" i="5"/>
  <c r="AP4465" i="5" s="1"/>
  <c r="AQ4465" i="5" s="1"/>
  <c r="AN4464" i="5"/>
  <c r="AP4464" i="5" s="1"/>
  <c r="AQ4464" i="5" s="1"/>
  <c r="AN4463" i="5"/>
  <c r="AP4463" i="5" s="1"/>
  <c r="AQ4463" i="5" s="1"/>
  <c r="AN4462" i="5"/>
  <c r="AP4462" i="5" s="1"/>
  <c r="AQ4462" i="5" s="1"/>
  <c r="AN4461" i="5"/>
  <c r="AP4461" i="5" s="1"/>
  <c r="AQ4461" i="5" s="1"/>
  <c r="AN4460" i="5"/>
  <c r="AP4460" i="5" s="1"/>
  <c r="AQ4460" i="5" s="1"/>
  <c r="AN4459" i="5"/>
  <c r="AP4459" i="5" s="1"/>
  <c r="AQ4459" i="5" s="1"/>
  <c r="AN4458" i="5"/>
  <c r="AP4458" i="5" s="1"/>
  <c r="AQ4458" i="5" s="1"/>
  <c r="AN4457" i="5"/>
  <c r="AP4457" i="5" s="1"/>
  <c r="AQ4457" i="5" s="1"/>
  <c r="AN4456" i="5"/>
  <c r="AP4456" i="5" s="1"/>
  <c r="AQ4456" i="5" s="1"/>
  <c r="AN4454" i="5"/>
  <c r="AP4454" i="5" s="1"/>
  <c r="AQ4454" i="5" s="1"/>
  <c r="AN4453" i="5"/>
  <c r="AP4453" i="5" s="1"/>
  <c r="AQ4453" i="5" s="1"/>
  <c r="AN4452" i="5"/>
  <c r="AP4452" i="5" s="1"/>
  <c r="AQ4452" i="5" s="1"/>
  <c r="AN4451" i="5"/>
  <c r="AP4451" i="5" s="1"/>
  <c r="AQ4451" i="5" s="1"/>
  <c r="AN4450" i="5"/>
  <c r="AP4450" i="5" s="1"/>
  <c r="AQ4450" i="5" s="1"/>
  <c r="AN4449" i="5"/>
  <c r="AP4449" i="5" s="1"/>
  <c r="AQ4449" i="5" s="1"/>
  <c r="AN4448" i="5"/>
  <c r="AP4448" i="5" s="1"/>
  <c r="AQ4448" i="5" s="1"/>
  <c r="AN4447" i="5"/>
  <c r="AP4447" i="5" s="1"/>
  <c r="AQ4447" i="5" s="1"/>
  <c r="AN4445" i="5"/>
  <c r="AP4445" i="5" s="1"/>
  <c r="AQ4445" i="5" s="1"/>
  <c r="AN4444" i="5"/>
  <c r="AP4444" i="5" s="1"/>
  <c r="AQ4444" i="5" s="1"/>
  <c r="AN4443" i="5"/>
  <c r="AP4443" i="5" s="1"/>
  <c r="AQ4443" i="5" s="1"/>
  <c r="AN4442" i="5"/>
  <c r="AP4442" i="5" s="1"/>
  <c r="AQ4442" i="5" s="1"/>
  <c r="AN4441" i="5"/>
  <c r="AP4441" i="5" s="1"/>
  <c r="AQ4441" i="5" s="1"/>
  <c r="AN4440" i="5"/>
  <c r="AP4440" i="5" s="1"/>
  <c r="AQ4440" i="5" s="1"/>
  <c r="AN4439" i="5"/>
  <c r="AP4439" i="5" s="1"/>
  <c r="AQ4439" i="5" s="1"/>
  <c r="AN4438" i="5"/>
  <c r="AP4438" i="5" s="1"/>
  <c r="AQ4438" i="5" s="1"/>
  <c r="AN4437" i="5"/>
  <c r="AP4437" i="5" s="1"/>
  <c r="AQ4437" i="5" s="1"/>
  <c r="AP4435" i="5"/>
  <c r="AQ4435" i="5" s="1"/>
  <c r="AN4434" i="5"/>
  <c r="AP4434" i="5" s="1"/>
  <c r="AQ4434" i="5" s="1"/>
  <c r="AN4433" i="5"/>
  <c r="AP4433" i="5" s="1"/>
  <c r="AQ4433" i="5" s="1"/>
  <c r="AN4432" i="5"/>
  <c r="AP4432" i="5" s="1"/>
  <c r="AQ4432" i="5" s="1"/>
  <c r="AN4431" i="5"/>
  <c r="AP4431" i="5" s="1"/>
  <c r="AQ4431" i="5" s="1"/>
  <c r="AN4430" i="5"/>
  <c r="AP4430" i="5" s="1"/>
  <c r="AQ4430" i="5" s="1"/>
  <c r="AN4429" i="5"/>
  <c r="AP4429" i="5" s="1"/>
  <c r="AQ4429" i="5" s="1"/>
  <c r="AN4428" i="5"/>
  <c r="AP4428" i="5" s="1"/>
  <c r="AQ4428" i="5" s="1"/>
  <c r="AN4427" i="5"/>
  <c r="AP4427" i="5" s="1"/>
  <c r="AQ4427" i="5" s="1"/>
  <c r="AN4426" i="5"/>
  <c r="AP4426" i="5" s="1"/>
  <c r="AQ4426" i="5" s="1"/>
  <c r="AN4425" i="5"/>
  <c r="AP4425" i="5" s="1"/>
  <c r="AQ4425" i="5" s="1"/>
  <c r="AN4424" i="5"/>
  <c r="AP4424" i="5" s="1"/>
  <c r="AQ4424" i="5" s="1"/>
  <c r="AN4423" i="5"/>
  <c r="AP4423" i="5" s="1"/>
  <c r="AQ4423" i="5" s="1"/>
  <c r="AN4422" i="5"/>
  <c r="AP4422" i="5" s="1"/>
  <c r="AQ4422" i="5" s="1"/>
  <c r="AN4420" i="5"/>
  <c r="AP4420" i="5" s="1"/>
  <c r="AQ4420" i="5" s="1"/>
  <c r="AN4419" i="5"/>
  <c r="AP4419" i="5" s="1"/>
  <c r="AQ4419" i="5" s="1"/>
  <c r="AN4418" i="5"/>
  <c r="AP4418" i="5" s="1"/>
  <c r="AQ4418" i="5" s="1"/>
  <c r="AN4417" i="5"/>
  <c r="AP4417" i="5" s="1"/>
  <c r="AQ4417" i="5" s="1"/>
  <c r="AN4416" i="5"/>
  <c r="AP4416" i="5" s="1"/>
  <c r="AQ4416" i="5" s="1"/>
  <c r="AN4415" i="5"/>
  <c r="AP4415" i="5" s="1"/>
  <c r="AQ4415" i="5" s="1"/>
  <c r="AN4414" i="5"/>
  <c r="AP4414" i="5" s="1"/>
  <c r="AQ4414" i="5" s="1"/>
  <c r="AN4413" i="5"/>
  <c r="AP4413" i="5" s="1"/>
  <c r="AQ4413" i="5" s="1"/>
  <c r="AN4412" i="5"/>
  <c r="AP4412" i="5" s="1"/>
  <c r="AQ4412" i="5" s="1"/>
  <c r="AN4411" i="5"/>
  <c r="AP4411" i="5" s="1"/>
  <c r="AQ4411" i="5" s="1"/>
  <c r="AN4410" i="5"/>
  <c r="AP4410" i="5" s="1"/>
  <c r="AQ4410" i="5" s="1"/>
  <c r="AN4409" i="5"/>
  <c r="AP4409" i="5" s="1"/>
  <c r="AQ4409" i="5" s="1"/>
  <c r="AN4408" i="5"/>
  <c r="AP4408" i="5" s="1"/>
  <c r="AQ4408" i="5" s="1"/>
  <c r="AN4407" i="5"/>
  <c r="AP4407" i="5" s="1"/>
  <c r="AQ4407" i="5" s="1"/>
  <c r="AN4406" i="5"/>
  <c r="AP4406" i="5" s="1"/>
  <c r="AQ4406" i="5" s="1"/>
  <c r="AN4405" i="5"/>
  <c r="AP4405" i="5" s="1"/>
  <c r="AQ4405" i="5" s="1"/>
  <c r="AN4404" i="5"/>
  <c r="AP4404" i="5" s="1"/>
  <c r="AQ4404" i="5" s="1"/>
  <c r="AN4402" i="5"/>
  <c r="AP4402" i="5" s="1"/>
  <c r="AQ4402" i="5" s="1"/>
  <c r="AN4401" i="5"/>
  <c r="AP4401" i="5" s="1"/>
  <c r="AQ4401" i="5" s="1"/>
  <c r="AN4400" i="5"/>
  <c r="AP4400" i="5" s="1"/>
  <c r="AQ4400" i="5" s="1"/>
  <c r="AN4399" i="5"/>
  <c r="AP4399" i="5" s="1"/>
  <c r="AQ4399" i="5" s="1"/>
  <c r="AN4398" i="5"/>
  <c r="AP4398" i="5" s="1"/>
  <c r="AQ4398" i="5" s="1"/>
  <c r="AN4397" i="5"/>
  <c r="AP4397" i="5" s="1"/>
  <c r="AQ4397" i="5" s="1"/>
  <c r="AN4396" i="5"/>
  <c r="AP4396" i="5" s="1"/>
  <c r="AQ4396" i="5" s="1"/>
  <c r="AN4395" i="5"/>
  <c r="AP4395" i="5" s="1"/>
  <c r="AQ4395" i="5" s="1"/>
  <c r="AP4390" i="5"/>
  <c r="AQ4390" i="5" s="1"/>
  <c r="AN4388" i="5"/>
  <c r="AP4388" i="5" s="1"/>
  <c r="AQ4388" i="5" s="1"/>
  <c r="AN4386" i="5"/>
  <c r="AP4386" i="5" s="1"/>
  <c r="AQ4386" i="5" s="1"/>
  <c r="AN4385" i="5"/>
  <c r="AP4385" i="5" s="1"/>
  <c r="AQ4385" i="5" s="1"/>
  <c r="AN4384" i="5"/>
  <c r="AP4384" i="5" s="1"/>
  <c r="AQ4384" i="5" s="1"/>
  <c r="AN4383" i="5"/>
  <c r="AP4383" i="5" s="1"/>
  <c r="AQ4383" i="5" s="1"/>
  <c r="AN4382" i="5"/>
  <c r="AP4382" i="5" s="1"/>
  <c r="AQ4382" i="5" s="1"/>
  <c r="AN4381" i="5"/>
  <c r="AP4381" i="5" s="1"/>
  <c r="AQ4381" i="5" s="1"/>
  <c r="AP4372" i="5"/>
  <c r="AQ4372" i="5" s="1"/>
  <c r="AM4370" i="5"/>
  <c r="AP4370" i="5" s="1"/>
  <c r="AQ4370" i="5" s="1"/>
  <c r="AN4369" i="5"/>
  <c r="AP4369" i="5" s="1"/>
  <c r="AQ4369" i="5" s="1"/>
  <c r="AN4368" i="5"/>
  <c r="AP4368" i="5" s="1"/>
  <c r="AQ4368" i="5" s="1"/>
  <c r="AN4367" i="5"/>
  <c r="AP4367" i="5" s="1"/>
  <c r="AQ4367" i="5" s="1"/>
  <c r="AN4366" i="5"/>
  <c r="AP4366" i="5" s="1"/>
  <c r="AQ4366" i="5" s="1"/>
  <c r="AN4365" i="5"/>
  <c r="AP4365" i="5" s="1"/>
  <c r="AQ4365" i="5" s="1"/>
  <c r="AN4364" i="5"/>
  <c r="AP4364" i="5" s="1"/>
  <c r="AQ4364" i="5" s="1"/>
  <c r="AN4363" i="5"/>
  <c r="AP4363" i="5" s="1"/>
  <c r="AQ4363" i="5" s="1"/>
  <c r="AN4362" i="5"/>
  <c r="AP4362" i="5" s="1"/>
  <c r="AQ4362" i="5" s="1"/>
  <c r="AN4361" i="5"/>
  <c r="AP4361" i="5" s="1"/>
  <c r="AQ4361" i="5" s="1"/>
  <c r="AP4359" i="5"/>
  <c r="AQ4359" i="5" s="1"/>
  <c r="AN4358" i="5"/>
  <c r="AP4358" i="5" s="1"/>
  <c r="AQ4358" i="5" s="1"/>
  <c r="AN4357" i="5"/>
  <c r="AP4357" i="5" s="1"/>
  <c r="AQ4357" i="5" s="1"/>
  <c r="AN4356" i="5"/>
  <c r="AP4356" i="5" s="1"/>
  <c r="AQ4356" i="5" s="1"/>
  <c r="AN4355" i="5"/>
  <c r="AP4355" i="5" s="1"/>
  <c r="AQ4355" i="5" s="1"/>
  <c r="AN4354" i="5"/>
  <c r="AP4354" i="5" s="1"/>
  <c r="AQ4354" i="5" s="1"/>
  <c r="AN4353" i="5"/>
  <c r="AP4353" i="5" s="1"/>
  <c r="AQ4353" i="5" s="1"/>
  <c r="AN4352" i="5"/>
  <c r="AP4352" i="5" s="1"/>
  <c r="AQ4352" i="5" s="1"/>
  <c r="AN4351" i="5"/>
  <c r="AP4351" i="5" s="1"/>
  <c r="AQ4351" i="5" s="1"/>
  <c r="AN4350" i="5"/>
  <c r="AP4350" i="5" s="1"/>
  <c r="AQ4350" i="5" s="1"/>
  <c r="AN4349" i="5"/>
  <c r="AP4349" i="5" s="1"/>
  <c r="AQ4349" i="5" s="1"/>
  <c r="AN4348" i="5"/>
  <c r="AP4348" i="5" s="1"/>
  <c r="AQ4348" i="5" s="1"/>
  <c r="AN4347" i="5"/>
  <c r="AP4347" i="5" s="1"/>
  <c r="AQ4347" i="5" s="1"/>
  <c r="AN4346" i="5"/>
  <c r="AP4346" i="5" s="1"/>
  <c r="AQ4346" i="5" s="1"/>
  <c r="AN4345" i="5"/>
  <c r="AP4345" i="5" s="1"/>
  <c r="AQ4345" i="5" s="1"/>
  <c r="AN4344" i="5"/>
  <c r="AP4344" i="5" s="1"/>
  <c r="AQ4344" i="5" s="1"/>
  <c r="AN4343" i="5"/>
  <c r="AP4343" i="5" s="1"/>
  <c r="AQ4343" i="5" s="1"/>
  <c r="AN4342" i="5"/>
  <c r="AP4342" i="5" s="1"/>
  <c r="AQ4342" i="5" s="1"/>
  <c r="AN4341" i="5"/>
  <c r="AP4341" i="5" s="1"/>
  <c r="AQ4341" i="5" s="1"/>
  <c r="AN4340" i="5"/>
  <c r="AP4340" i="5" s="1"/>
  <c r="AQ4340" i="5" s="1"/>
  <c r="AN4339" i="5"/>
  <c r="AP4339" i="5" s="1"/>
  <c r="AQ4339" i="5" s="1"/>
  <c r="AN4338" i="5"/>
  <c r="AP4338" i="5" s="1"/>
  <c r="AQ4338" i="5" s="1"/>
  <c r="AN4337" i="5"/>
  <c r="AP4337" i="5" s="1"/>
  <c r="AQ4337" i="5" s="1"/>
  <c r="AN4336" i="5"/>
  <c r="AP4336" i="5" s="1"/>
  <c r="AQ4336" i="5" s="1"/>
  <c r="AN4335" i="5"/>
  <c r="AP4335" i="5" s="1"/>
  <c r="AQ4335" i="5" s="1"/>
  <c r="AN4334" i="5"/>
  <c r="AP4334" i="5" s="1"/>
  <c r="AQ4334" i="5" s="1"/>
  <c r="AN4333" i="5"/>
  <c r="AP4333" i="5" s="1"/>
  <c r="AQ4333" i="5" s="1"/>
  <c r="AN4332" i="5"/>
  <c r="AP4332" i="5" s="1"/>
  <c r="AQ4332" i="5" s="1"/>
  <c r="AN4331" i="5"/>
  <c r="AP4331" i="5" s="1"/>
  <c r="AQ4331" i="5" s="1"/>
  <c r="AN4330" i="5"/>
  <c r="AP4330" i="5" s="1"/>
  <c r="AQ4330" i="5" s="1"/>
  <c r="AN4329" i="5"/>
  <c r="AP4329" i="5" s="1"/>
  <c r="AQ4329" i="5" s="1"/>
  <c r="AN4328" i="5"/>
  <c r="AP4328" i="5" s="1"/>
  <c r="AQ4328" i="5" s="1"/>
  <c r="AN4327" i="5"/>
  <c r="AP4327" i="5" s="1"/>
  <c r="AQ4327" i="5" s="1"/>
  <c r="AN4326" i="5"/>
  <c r="AP4326" i="5" s="1"/>
  <c r="AQ4326" i="5" s="1"/>
  <c r="AN4325" i="5"/>
  <c r="AP4325" i="5" s="1"/>
  <c r="AQ4325" i="5" s="1"/>
  <c r="AN4324" i="5"/>
  <c r="AP4324" i="5" s="1"/>
  <c r="AQ4324" i="5" s="1"/>
  <c r="AN4323" i="5"/>
  <c r="AP4323" i="5" s="1"/>
  <c r="AQ4323" i="5" s="1"/>
  <c r="AN4322" i="5"/>
  <c r="AP4322" i="5" s="1"/>
  <c r="AQ4322" i="5" s="1"/>
  <c r="AM4322" i="5"/>
  <c r="AN4321" i="5"/>
  <c r="AP4321" i="5" s="1"/>
  <c r="AQ4321" i="5" s="1"/>
  <c r="AN4320" i="5"/>
  <c r="AP4320" i="5" s="1"/>
  <c r="AQ4320" i="5" s="1"/>
  <c r="AN4319" i="5"/>
  <c r="AP4319" i="5" s="1"/>
  <c r="AQ4319" i="5" s="1"/>
  <c r="AN4318" i="5"/>
  <c r="AP4318" i="5" s="1"/>
  <c r="AQ4318" i="5" s="1"/>
  <c r="AN4317" i="5"/>
  <c r="AP4317" i="5" s="1"/>
  <c r="AQ4317" i="5" s="1"/>
  <c r="AN4316" i="5"/>
  <c r="AP4316" i="5" s="1"/>
  <c r="AQ4316" i="5" s="1"/>
  <c r="AP4313" i="5"/>
  <c r="AQ4313" i="5" s="1"/>
  <c r="AN4312" i="5"/>
  <c r="AP4312" i="5" s="1"/>
  <c r="AQ4312" i="5" s="1"/>
  <c r="AN4311" i="5"/>
  <c r="AP4311" i="5" s="1"/>
  <c r="AQ4311" i="5" s="1"/>
  <c r="AN4310" i="5"/>
  <c r="AP4310" i="5" s="1"/>
  <c r="AQ4310" i="5" s="1"/>
  <c r="AN4309" i="5"/>
  <c r="AP4309" i="5" s="1"/>
  <c r="AQ4309" i="5" s="1"/>
  <c r="AN4308" i="5"/>
  <c r="AP4308" i="5" s="1"/>
  <c r="AQ4308" i="5" s="1"/>
  <c r="AN4307" i="5"/>
  <c r="AP4307" i="5" s="1"/>
  <c r="AQ4307" i="5" s="1"/>
  <c r="AN4306" i="5"/>
  <c r="AP4306" i="5" s="1"/>
  <c r="AQ4306" i="5" s="1"/>
  <c r="AN4305" i="5"/>
  <c r="AP4305" i="5" s="1"/>
  <c r="AQ4305" i="5" s="1"/>
  <c r="AN4304" i="5"/>
  <c r="AP4304" i="5" s="1"/>
  <c r="AQ4304" i="5" s="1"/>
  <c r="AN4303" i="5"/>
  <c r="AP4303" i="5" s="1"/>
  <c r="AQ4303" i="5" s="1"/>
  <c r="AN4302" i="5"/>
  <c r="AP4302" i="5" s="1"/>
  <c r="AQ4302" i="5" s="1"/>
  <c r="AN4301" i="5"/>
  <c r="AP4301" i="5" s="1"/>
  <c r="AQ4301" i="5" s="1"/>
  <c r="AN4300" i="5"/>
  <c r="AP4300" i="5" s="1"/>
  <c r="AQ4300" i="5" s="1"/>
  <c r="AN4299" i="5"/>
  <c r="AP4299" i="5" s="1"/>
  <c r="AQ4299" i="5" s="1"/>
  <c r="AN4298" i="5"/>
  <c r="AP4298" i="5" s="1"/>
  <c r="AQ4298" i="5" s="1"/>
  <c r="AN4297" i="5"/>
  <c r="AP4297" i="5" s="1"/>
  <c r="AQ4297" i="5" s="1"/>
  <c r="AN4296" i="5"/>
  <c r="AP4296" i="5" s="1"/>
  <c r="AQ4296" i="5" s="1"/>
  <c r="AN4295" i="5"/>
  <c r="AP4295" i="5" s="1"/>
  <c r="AQ4295" i="5" s="1"/>
  <c r="AM4295" i="5"/>
  <c r="AN4294" i="5"/>
  <c r="AP4294" i="5" s="1"/>
  <c r="AQ4294" i="5" s="1"/>
  <c r="AN4293" i="5"/>
  <c r="AP4293" i="5" s="1"/>
  <c r="AQ4293" i="5" s="1"/>
  <c r="AM4293" i="5"/>
  <c r="AN4292" i="5"/>
  <c r="AP4292" i="5" s="1"/>
  <c r="AQ4292" i="5" s="1"/>
  <c r="AM4292" i="5"/>
  <c r="AN4291" i="5"/>
  <c r="AP4291" i="5" s="1"/>
  <c r="AQ4291" i="5" s="1"/>
  <c r="AM4291" i="5"/>
  <c r="AN4290" i="5"/>
  <c r="AP4290" i="5" s="1"/>
  <c r="AQ4290" i="5" s="1"/>
  <c r="AN4289" i="5"/>
  <c r="AP4289" i="5" s="1"/>
  <c r="AQ4289" i="5" s="1"/>
  <c r="AN4288" i="5"/>
  <c r="AP4288" i="5" s="1"/>
  <c r="AQ4288" i="5" s="1"/>
  <c r="AN4287" i="5"/>
  <c r="AP4287" i="5" s="1"/>
  <c r="AQ4287" i="5" s="1"/>
  <c r="AN4286" i="5"/>
  <c r="AP4286" i="5" s="1"/>
  <c r="AQ4286" i="5" s="1"/>
  <c r="AN4285" i="5"/>
  <c r="AP4285" i="5" s="1"/>
  <c r="AQ4285" i="5" s="1"/>
  <c r="AN4284" i="5"/>
  <c r="AP4284" i="5" s="1"/>
  <c r="AQ4284" i="5" s="1"/>
  <c r="AN4283" i="5"/>
  <c r="AP4283" i="5" s="1"/>
  <c r="AQ4283" i="5" s="1"/>
  <c r="AN4282" i="5"/>
  <c r="AP4282" i="5" s="1"/>
  <c r="AQ4282" i="5" s="1"/>
  <c r="AN4281" i="5"/>
  <c r="AP4281" i="5" s="1"/>
  <c r="AQ4281" i="5" s="1"/>
  <c r="AN4280" i="5"/>
  <c r="AP4280" i="5" s="1"/>
  <c r="AQ4280" i="5" s="1"/>
  <c r="AN4279" i="5"/>
  <c r="AP4279" i="5" s="1"/>
  <c r="AQ4279" i="5" s="1"/>
  <c r="AN4278" i="5"/>
  <c r="AP4278" i="5" s="1"/>
  <c r="AQ4278" i="5" s="1"/>
  <c r="AN4277" i="5"/>
  <c r="AP4277" i="5" s="1"/>
  <c r="AQ4277" i="5" s="1"/>
  <c r="AN4276" i="5"/>
  <c r="AP4276" i="5" s="1"/>
  <c r="AQ4276" i="5" s="1"/>
  <c r="AN4275" i="5"/>
  <c r="AP4275" i="5" s="1"/>
  <c r="AQ4275" i="5" s="1"/>
  <c r="AN4274" i="5"/>
  <c r="AP4274" i="5" s="1"/>
  <c r="AQ4274" i="5" s="1"/>
  <c r="AN4273" i="5"/>
  <c r="AP4273" i="5" s="1"/>
  <c r="AQ4273" i="5" s="1"/>
  <c r="AN4272" i="5"/>
  <c r="AP4272" i="5" s="1"/>
  <c r="AQ4272" i="5" s="1"/>
  <c r="AN4271" i="5"/>
  <c r="AP4271" i="5" s="1"/>
  <c r="AQ4271" i="5" s="1"/>
  <c r="AN4270" i="5"/>
  <c r="AP4270" i="5" s="1"/>
  <c r="AQ4270" i="5" s="1"/>
  <c r="AN4269" i="5"/>
  <c r="AP4269" i="5" s="1"/>
  <c r="AQ4269" i="5" s="1"/>
  <c r="AN4268" i="5"/>
  <c r="AP4268" i="5" s="1"/>
  <c r="AQ4268" i="5" s="1"/>
  <c r="AN4267" i="5"/>
  <c r="AP4267" i="5" s="1"/>
  <c r="AQ4267" i="5" s="1"/>
  <c r="AN4266" i="5"/>
  <c r="AP4266" i="5" s="1"/>
  <c r="AQ4266" i="5" s="1"/>
  <c r="AM4266" i="5"/>
  <c r="AN4265" i="5"/>
  <c r="AP4265" i="5" s="1"/>
  <c r="AQ4265" i="5" s="1"/>
  <c r="AM4265" i="5"/>
  <c r="AN4264" i="5"/>
  <c r="AP4264" i="5" s="1"/>
  <c r="AQ4264" i="5" s="1"/>
  <c r="AM4264" i="5"/>
  <c r="AN4263" i="5"/>
  <c r="AP4263" i="5" s="1"/>
  <c r="AQ4263" i="5" s="1"/>
  <c r="AM4263" i="5"/>
  <c r="AN4262" i="5"/>
  <c r="AP4262" i="5" s="1"/>
  <c r="AQ4262" i="5" s="1"/>
  <c r="AM4262" i="5"/>
  <c r="AN4261" i="5"/>
  <c r="AP4261" i="5" s="1"/>
  <c r="AQ4261" i="5" s="1"/>
  <c r="AM4261" i="5"/>
  <c r="AN4260" i="5"/>
  <c r="AP4260" i="5" s="1"/>
  <c r="AQ4260" i="5" s="1"/>
  <c r="AM4260" i="5"/>
  <c r="AN4259" i="5"/>
  <c r="AP4259" i="5" s="1"/>
  <c r="AQ4259" i="5" s="1"/>
  <c r="AM4259" i="5"/>
  <c r="AN4258" i="5"/>
  <c r="AP4258" i="5" s="1"/>
  <c r="AQ4258" i="5" s="1"/>
  <c r="AM4258" i="5"/>
  <c r="AN4257" i="5"/>
  <c r="AP4257" i="5" s="1"/>
  <c r="AQ4257" i="5" s="1"/>
  <c r="AM4257" i="5"/>
  <c r="AN4256" i="5"/>
  <c r="AP4256" i="5" s="1"/>
  <c r="AQ4256" i="5" s="1"/>
  <c r="AM4256" i="5"/>
  <c r="AN4255" i="5"/>
  <c r="AP4255" i="5" s="1"/>
  <c r="AQ4255" i="5" s="1"/>
  <c r="AN4254" i="5"/>
  <c r="AP4254" i="5" s="1"/>
  <c r="AQ4254" i="5" s="1"/>
  <c r="AM4254" i="5"/>
  <c r="AN4253" i="5"/>
  <c r="AP4253" i="5" s="1"/>
  <c r="AQ4253" i="5" s="1"/>
  <c r="AN4252" i="5"/>
  <c r="AP4252" i="5" s="1"/>
  <c r="AQ4252" i="5" s="1"/>
  <c r="AN4251" i="5"/>
  <c r="AP4251" i="5" s="1"/>
  <c r="AQ4251" i="5" s="1"/>
  <c r="AN4250" i="5"/>
  <c r="AP4250" i="5" s="1"/>
  <c r="AQ4250" i="5" s="1"/>
  <c r="AN4249" i="5"/>
  <c r="AP4249" i="5" s="1"/>
  <c r="AQ4249" i="5" s="1"/>
  <c r="AN4248" i="5"/>
  <c r="AP4248" i="5" s="1"/>
  <c r="AQ4248" i="5" s="1"/>
  <c r="AM4248" i="5"/>
  <c r="AN4247" i="5"/>
  <c r="AP4247" i="5" s="1"/>
  <c r="AQ4247" i="5" s="1"/>
  <c r="AN4246" i="5"/>
  <c r="AP4246" i="5" s="1"/>
  <c r="AQ4246" i="5" s="1"/>
  <c r="AN4245" i="5"/>
  <c r="AP4245" i="5" s="1"/>
  <c r="AQ4245" i="5" s="1"/>
  <c r="AN4244" i="5"/>
  <c r="AP4244" i="5" s="1"/>
  <c r="AQ4244" i="5" s="1"/>
  <c r="AN4243" i="5"/>
  <c r="AP4243" i="5" s="1"/>
  <c r="AQ4243" i="5" s="1"/>
  <c r="AN4242" i="5"/>
  <c r="AP4242" i="5" s="1"/>
  <c r="AQ4242" i="5" s="1"/>
  <c r="AN4241" i="5"/>
  <c r="AP4241" i="5" s="1"/>
  <c r="AQ4241" i="5" s="1"/>
  <c r="AN4240" i="5"/>
  <c r="AP4240" i="5" s="1"/>
  <c r="AQ4240" i="5" s="1"/>
  <c r="AN4238" i="5"/>
  <c r="AP4238" i="5" s="1"/>
  <c r="AQ4238" i="5" s="1"/>
  <c r="AN4237" i="5"/>
  <c r="AP4237" i="5" s="1"/>
  <c r="AQ4237" i="5" s="1"/>
  <c r="AN4236" i="5"/>
  <c r="AP4236" i="5" s="1"/>
  <c r="AQ4236" i="5" s="1"/>
  <c r="AN4235" i="5"/>
  <c r="AP4235" i="5" s="1"/>
  <c r="AQ4235" i="5" s="1"/>
  <c r="AM4235" i="5"/>
  <c r="AN4234" i="5"/>
  <c r="AP4234" i="5" s="1"/>
  <c r="AQ4234" i="5" s="1"/>
  <c r="AN4233" i="5"/>
  <c r="AP4233" i="5" s="1"/>
  <c r="AQ4233" i="5" s="1"/>
  <c r="AN4232" i="5"/>
  <c r="AP4232" i="5" s="1"/>
  <c r="AQ4232" i="5" s="1"/>
  <c r="AN4229" i="5"/>
  <c r="AP4229" i="5" s="1"/>
  <c r="AQ4229" i="5" s="1"/>
  <c r="AN4225" i="5"/>
  <c r="AP4225" i="5" s="1"/>
  <c r="AQ4225" i="5" s="1"/>
  <c r="AN4224" i="5"/>
  <c r="AP4224" i="5" s="1"/>
  <c r="AQ4224" i="5" s="1"/>
  <c r="AN4223" i="5"/>
  <c r="AP4223" i="5" s="1"/>
  <c r="AQ4223" i="5" s="1"/>
  <c r="AN4220" i="5"/>
  <c r="AP4220" i="5" s="1"/>
  <c r="AQ4220" i="5" s="1"/>
  <c r="AM4220" i="5"/>
  <c r="AN4219" i="5"/>
  <c r="AP4219" i="5" s="1"/>
  <c r="AQ4219" i="5" s="1"/>
  <c r="AN4218" i="5"/>
  <c r="AP4218" i="5" s="1"/>
  <c r="AQ4218" i="5" s="1"/>
  <c r="AN4217" i="5"/>
  <c r="AP4217" i="5" s="1"/>
  <c r="AQ4217" i="5" s="1"/>
  <c r="AM4217" i="5"/>
  <c r="AN4216" i="5"/>
  <c r="AP4216" i="5" s="1"/>
  <c r="AQ4216" i="5" s="1"/>
  <c r="AM4216" i="5"/>
  <c r="AN4215" i="5"/>
  <c r="AP4215" i="5" s="1"/>
  <c r="AQ4215" i="5" s="1"/>
  <c r="AN4214" i="5"/>
  <c r="AP4214" i="5" s="1"/>
  <c r="AQ4214" i="5" s="1"/>
  <c r="AN4213" i="5"/>
  <c r="AP4213" i="5" s="1"/>
  <c r="AQ4213" i="5" s="1"/>
  <c r="AN4212" i="5"/>
  <c r="AP4212" i="5" s="1"/>
  <c r="AQ4212" i="5" s="1"/>
  <c r="AN4211" i="5"/>
  <c r="AP4211" i="5" s="1"/>
  <c r="AQ4211" i="5" s="1"/>
  <c r="AN4210" i="5"/>
  <c r="AP4210" i="5" s="1"/>
  <c r="AQ4210" i="5" s="1"/>
  <c r="AN4209" i="5"/>
  <c r="AP4209" i="5" s="1"/>
  <c r="AQ4209" i="5" s="1"/>
  <c r="AN4208" i="5"/>
  <c r="AP4208" i="5" s="1"/>
  <c r="AQ4208" i="5" s="1"/>
  <c r="AN4207" i="5"/>
  <c r="AP4207" i="5" s="1"/>
  <c r="AQ4207" i="5" s="1"/>
  <c r="AN4206" i="5"/>
  <c r="AP4206" i="5" s="1"/>
  <c r="AQ4206" i="5" s="1"/>
  <c r="AN4205" i="5"/>
  <c r="AP4205" i="5" s="1"/>
  <c r="AQ4205" i="5" s="1"/>
  <c r="AN4204" i="5"/>
  <c r="AP4204" i="5" s="1"/>
  <c r="AQ4204" i="5" s="1"/>
  <c r="AN4203" i="5"/>
  <c r="AP4203" i="5" s="1"/>
  <c r="AQ4203" i="5" s="1"/>
  <c r="AN4202" i="5"/>
  <c r="AP4202" i="5" s="1"/>
  <c r="AQ4202" i="5" s="1"/>
  <c r="AN4201" i="5"/>
  <c r="AP4201" i="5" s="1"/>
  <c r="AQ4201" i="5" s="1"/>
  <c r="AN4200" i="5"/>
  <c r="AP4200" i="5" s="1"/>
  <c r="AQ4200" i="5" s="1"/>
  <c r="AN4199" i="5"/>
  <c r="AP4199" i="5" s="1"/>
  <c r="AQ4199" i="5" s="1"/>
  <c r="AN4198" i="5"/>
  <c r="AP4198" i="5" s="1"/>
  <c r="AQ4198" i="5" s="1"/>
  <c r="AN4197" i="5"/>
  <c r="AP4197" i="5" s="1"/>
  <c r="AQ4197" i="5" s="1"/>
  <c r="AN4196" i="5"/>
  <c r="AP4196" i="5" s="1"/>
  <c r="AQ4196" i="5" s="1"/>
  <c r="AN4195" i="5"/>
  <c r="AP4195" i="5" s="1"/>
  <c r="AQ4195" i="5" s="1"/>
  <c r="AN4194" i="5"/>
  <c r="AP4194" i="5" s="1"/>
  <c r="AQ4194" i="5" s="1"/>
  <c r="AN4193" i="5"/>
  <c r="AP4193" i="5" s="1"/>
  <c r="AQ4193" i="5" s="1"/>
  <c r="AN4192" i="5"/>
  <c r="AP4192" i="5" s="1"/>
  <c r="AQ4192" i="5" s="1"/>
  <c r="AN4191" i="5"/>
  <c r="AP4191" i="5" s="1"/>
  <c r="AQ4191" i="5" s="1"/>
  <c r="AN4190" i="5"/>
  <c r="AP4190" i="5" s="1"/>
  <c r="AQ4190" i="5" s="1"/>
  <c r="AN4189" i="5"/>
  <c r="AP4189" i="5" s="1"/>
  <c r="AQ4189" i="5" s="1"/>
  <c r="AN4188" i="5"/>
  <c r="AP4188" i="5" s="1"/>
  <c r="AQ4188" i="5" s="1"/>
  <c r="AN4187" i="5"/>
  <c r="AP4187" i="5" s="1"/>
  <c r="AQ4187" i="5" s="1"/>
  <c r="AN4186" i="5"/>
  <c r="AP4186" i="5" s="1"/>
  <c r="AQ4186" i="5" s="1"/>
  <c r="AN4185" i="5"/>
  <c r="AP4185" i="5" s="1"/>
  <c r="AQ4185" i="5" s="1"/>
  <c r="AN4184" i="5"/>
  <c r="AP4184" i="5" s="1"/>
  <c r="AQ4184" i="5" s="1"/>
  <c r="AN4183" i="5"/>
  <c r="AP4183" i="5" s="1"/>
  <c r="AQ4183" i="5" s="1"/>
  <c r="AN4182" i="5"/>
  <c r="AP4182" i="5" s="1"/>
  <c r="AQ4182" i="5" s="1"/>
  <c r="AN4181" i="5"/>
  <c r="AP4181" i="5" s="1"/>
  <c r="AQ4181" i="5" s="1"/>
  <c r="AN4180" i="5"/>
  <c r="AP4180" i="5" s="1"/>
  <c r="AQ4180" i="5" s="1"/>
  <c r="AN4179" i="5"/>
  <c r="AP4179" i="5" s="1"/>
  <c r="AQ4179" i="5" s="1"/>
  <c r="AN4178" i="5"/>
  <c r="AP4178" i="5" s="1"/>
  <c r="AQ4178" i="5" s="1"/>
  <c r="AP4176" i="5"/>
  <c r="AQ4176" i="5" s="1"/>
  <c r="AN4175" i="5"/>
  <c r="AP4175" i="5" s="1"/>
  <c r="AQ4175" i="5" s="1"/>
  <c r="AN4174" i="5"/>
  <c r="AP4174" i="5" s="1"/>
  <c r="AQ4174" i="5" s="1"/>
  <c r="AP4172" i="5"/>
  <c r="AQ4172" i="5" s="1"/>
  <c r="AN4171" i="5"/>
  <c r="AP4171" i="5" s="1"/>
  <c r="AQ4171" i="5" s="1"/>
  <c r="AN4170" i="5"/>
  <c r="AP4170" i="5" s="1"/>
  <c r="AQ4170" i="5" s="1"/>
  <c r="AN4169" i="5"/>
  <c r="AP4169" i="5" s="1"/>
  <c r="AQ4169" i="5" s="1"/>
  <c r="AN4168" i="5"/>
  <c r="AP4168" i="5" s="1"/>
  <c r="AQ4168" i="5" s="1"/>
  <c r="AN4167" i="5"/>
  <c r="AP4167" i="5" s="1"/>
  <c r="AQ4167" i="5" s="1"/>
  <c r="AN4166" i="5"/>
  <c r="AP4166" i="5" s="1"/>
  <c r="AQ4166" i="5" s="1"/>
  <c r="AP4164" i="5"/>
  <c r="AQ4164" i="5" s="1"/>
  <c r="AM4164" i="5"/>
  <c r="AN4163" i="5"/>
  <c r="AP4163" i="5" s="1"/>
  <c r="AQ4163" i="5" s="1"/>
  <c r="AM4163" i="5"/>
  <c r="AN4162" i="5"/>
  <c r="AP4162" i="5" s="1"/>
  <c r="AQ4162" i="5" s="1"/>
  <c r="AN4161" i="5"/>
  <c r="AP4161" i="5" s="1"/>
  <c r="AQ4161" i="5" s="1"/>
  <c r="AN4160" i="5"/>
  <c r="AP4160" i="5" s="1"/>
  <c r="AQ4160" i="5" s="1"/>
  <c r="AN4159" i="5"/>
  <c r="AP4159" i="5" s="1"/>
  <c r="AQ4159" i="5" s="1"/>
  <c r="AN4158" i="5"/>
  <c r="AP4158" i="5" s="1"/>
  <c r="AQ4158" i="5" s="1"/>
  <c r="AN4157" i="5"/>
  <c r="AP4157" i="5" s="1"/>
  <c r="AQ4157" i="5" s="1"/>
  <c r="AN4156" i="5"/>
  <c r="AP4156" i="5" s="1"/>
  <c r="AQ4156" i="5" s="1"/>
  <c r="AN4155" i="5"/>
  <c r="AP4155" i="5" s="1"/>
  <c r="AQ4155" i="5" s="1"/>
  <c r="AN4154" i="5"/>
  <c r="AP4154" i="5" s="1"/>
  <c r="AQ4154" i="5" s="1"/>
  <c r="AM4154" i="5"/>
  <c r="AN4153" i="5"/>
  <c r="AP4153" i="5" s="1"/>
  <c r="AQ4153" i="5" s="1"/>
  <c r="AN4152" i="5"/>
  <c r="AP4152" i="5" s="1"/>
  <c r="AQ4152" i="5" s="1"/>
  <c r="AN4151" i="5"/>
  <c r="AP4151" i="5" s="1"/>
  <c r="AQ4151" i="5" s="1"/>
  <c r="AN4150" i="5"/>
  <c r="AP4150" i="5" s="1"/>
  <c r="AQ4150" i="5" s="1"/>
  <c r="AN4149" i="5"/>
  <c r="AP4149" i="5" s="1"/>
  <c r="AQ4149" i="5" s="1"/>
  <c r="AN4148" i="5"/>
  <c r="AP4148" i="5" s="1"/>
  <c r="AQ4148" i="5" s="1"/>
  <c r="AN4147" i="5"/>
  <c r="AP4147" i="5" s="1"/>
  <c r="AQ4147" i="5" s="1"/>
  <c r="AN4146" i="5"/>
  <c r="AP4146" i="5" s="1"/>
  <c r="AQ4146" i="5" s="1"/>
  <c r="AN4145" i="5"/>
  <c r="AP4145" i="5" s="1"/>
  <c r="AQ4145" i="5" s="1"/>
  <c r="AN4144" i="5"/>
  <c r="AP4144" i="5" s="1"/>
  <c r="AQ4144" i="5" s="1"/>
  <c r="AN4143" i="5"/>
  <c r="AP4143" i="5" s="1"/>
  <c r="AQ4143" i="5" s="1"/>
  <c r="AN4142" i="5"/>
  <c r="AP4142" i="5" s="1"/>
  <c r="AQ4142" i="5" s="1"/>
  <c r="AN4141" i="5"/>
  <c r="AP4141" i="5" s="1"/>
  <c r="AQ4141" i="5" s="1"/>
  <c r="AN4140" i="5"/>
  <c r="AP4140" i="5" s="1"/>
  <c r="AQ4140" i="5" s="1"/>
  <c r="AN4139" i="5"/>
  <c r="AP4139" i="5" s="1"/>
  <c r="AQ4139" i="5" s="1"/>
  <c r="AN4138" i="5"/>
  <c r="AP4138" i="5" s="1"/>
  <c r="AQ4138" i="5" s="1"/>
  <c r="AM4138" i="5"/>
  <c r="AN4137" i="5"/>
  <c r="AP4137" i="5" s="1"/>
  <c r="AQ4137" i="5" s="1"/>
  <c r="AM4137" i="5"/>
  <c r="AN4136" i="5"/>
  <c r="AP4136" i="5" s="1"/>
  <c r="AQ4136" i="5" s="1"/>
  <c r="AM4136" i="5"/>
  <c r="AN4135" i="5"/>
  <c r="AP4135" i="5" s="1"/>
  <c r="AQ4135" i="5" s="1"/>
  <c r="AN4134" i="5"/>
  <c r="AP4134" i="5" s="1"/>
  <c r="AQ4134" i="5" s="1"/>
  <c r="AN4133" i="5"/>
  <c r="AP4133" i="5" s="1"/>
  <c r="AQ4133" i="5" s="1"/>
  <c r="AN4132" i="5"/>
  <c r="AP4132" i="5" s="1"/>
  <c r="AQ4132" i="5" s="1"/>
  <c r="AN4131" i="5"/>
  <c r="AP4131" i="5" s="1"/>
  <c r="AQ4131" i="5" s="1"/>
  <c r="AN4130" i="5"/>
  <c r="AP4130" i="5" s="1"/>
  <c r="AQ4130" i="5" s="1"/>
  <c r="AN4129" i="5"/>
  <c r="AP4129" i="5" s="1"/>
  <c r="AQ4129" i="5" s="1"/>
  <c r="AN4128" i="5"/>
  <c r="AP4128" i="5" s="1"/>
  <c r="AQ4128" i="5" s="1"/>
  <c r="AN4127" i="5"/>
  <c r="AP4127" i="5" s="1"/>
  <c r="AQ4127" i="5" s="1"/>
  <c r="AN4126" i="5"/>
  <c r="AP4126" i="5" s="1"/>
  <c r="AQ4126" i="5" s="1"/>
  <c r="AN4125" i="5"/>
  <c r="AP4125" i="5" s="1"/>
  <c r="AQ4125" i="5" s="1"/>
  <c r="AN4124" i="5"/>
  <c r="AP4124" i="5" s="1"/>
  <c r="AQ4124" i="5" s="1"/>
  <c r="AN4123" i="5"/>
  <c r="AP4123" i="5" s="1"/>
  <c r="AQ4123" i="5" s="1"/>
  <c r="AN4122" i="5"/>
  <c r="AP4122" i="5" s="1"/>
  <c r="AQ4122" i="5" s="1"/>
  <c r="AN4121" i="5"/>
  <c r="AP4121" i="5" s="1"/>
  <c r="AQ4121" i="5" s="1"/>
  <c r="AN4120" i="5"/>
  <c r="AP4120" i="5" s="1"/>
  <c r="AQ4120" i="5" s="1"/>
  <c r="AN4119" i="5"/>
  <c r="AP4119" i="5" s="1"/>
  <c r="AQ4119" i="5" s="1"/>
  <c r="AN4118" i="5"/>
  <c r="AP4118" i="5" s="1"/>
  <c r="AQ4118" i="5" s="1"/>
  <c r="AN4117" i="5"/>
  <c r="AP4117" i="5" s="1"/>
  <c r="AQ4117" i="5" s="1"/>
  <c r="AN4116" i="5"/>
  <c r="AP4116" i="5" s="1"/>
  <c r="AQ4116" i="5" s="1"/>
  <c r="AN4115" i="5"/>
  <c r="AP4115" i="5" s="1"/>
  <c r="AQ4115" i="5" s="1"/>
  <c r="AN4114" i="5"/>
  <c r="AP4114" i="5" s="1"/>
  <c r="AQ4114" i="5" s="1"/>
  <c r="AN4113" i="5"/>
  <c r="AP4113" i="5" s="1"/>
  <c r="AQ4113" i="5" s="1"/>
  <c r="AN4112" i="5"/>
  <c r="AP4112" i="5" s="1"/>
  <c r="AQ4112" i="5" s="1"/>
  <c r="AN4111" i="5"/>
  <c r="AP4111" i="5" s="1"/>
  <c r="AQ4111" i="5" s="1"/>
  <c r="AN4110" i="5"/>
  <c r="AP4110" i="5" s="1"/>
  <c r="AQ4110" i="5" s="1"/>
  <c r="AN4109" i="5"/>
  <c r="AP4109" i="5" s="1"/>
  <c r="AQ4109" i="5" s="1"/>
  <c r="AN4108" i="5"/>
  <c r="AP4108" i="5" s="1"/>
  <c r="AQ4108" i="5" s="1"/>
  <c r="AN4107" i="5"/>
  <c r="AP4107" i="5" s="1"/>
  <c r="AQ4107" i="5" s="1"/>
  <c r="AN4106" i="5"/>
  <c r="AP4106" i="5" s="1"/>
  <c r="AQ4106" i="5" s="1"/>
  <c r="AN4105" i="5"/>
  <c r="AP4105" i="5" s="1"/>
  <c r="AQ4105" i="5" s="1"/>
  <c r="AN4104" i="5"/>
  <c r="AP4104" i="5" s="1"/>
  <c r="AQ4104" i="5" s="1"/>
  <c r="AN4103" i="5"/>
  <c r="AP4103" i="5" s="1"/>
  <c r="AQ4103" i="5" s="1"/>
  <c r="AN4102" i="5"/>
  <c r="AP4102" i="5" s="1"/>
  <c r="AQ4102" i="5" s="1"/>
  <c r="AN4101" i="5"/>
  <c r="AP4101" i="5" s="1"/>
  <c r="AQ4101" i="5" s="1"/>
  <c r="AN4100" i="5"/>
  <c r="AP4100" i="5" s="1"/>
  <c r="AQ4100" i="5" s="1"/>
  <c r="AN4099" i="5"/>
  <c r="AP4099" i="5" s="1"/>
  <c r="AQ4099" i="5" s="1"/>
  <c r="AN4098" i="5"/>
  <c r="AP4098" i="5" s="1"/>
  <c r="AQ4098" i="5" s="1"/>
  <c r="AN4097" i="5"/>
  <c r="AP4097" i="5" s="1"/>
  <c r="AQ4097" i="5" s="1"/>
  <c r="AN4096" i="5"/>
  <c r="AP4096" i="5" s="1"/>
  <c r="AQ4096" i="5" s="1"/>
  <c r="AN4095" i="5"/>
  <c r="AP4095" i="5" s="1"/>
  <c r="AQ4095" i="5" s="1"/>
  <c r="P4095" i="5"/>
  <c r="AN4094" i="5"/>
  <c r="AP4094" i="5" s="1"/>
  <c r="AQ4094" i="5" s="1"/>
  <c r="AN4093" i="5"/>
  <c r="AP4093" i="5" s="1"/>
  <c r="AQ4093" i="5" s="1"/>
  <c r="AN4092" i="5"/>
  <c r="AP4092" i="5" s="1"/>
  <c r="AQ4092" i="5" s="1"/>
  <c r="AN4091" i="5"/>
  <c r="AP4091" i="5" s="1"/>
  <c r="AQ4091" i="5" s="1"/>
  <c r="AN4090" i="5"/>
  <c r="AP4090" i="5" s="1"/>
  <c r="AQ4090" i="5" s="1"/>
  <c r="AN4089" i="5"/>
  <c r="AP4089" i="5" s="1"/>
  <c r="AQ4089" i="5" s="1"/>
  <c r="AN4088" i="5"/>
  <c r="AP4088" i="5" s="1"/>
  <c r="AQ4088" i="5" s="1"/>
  <c r="AN4087" i="5"/>
  <c r="AP4087" i="5" s="1"/>
  <c r="AQ4087" i="5" s="1"/>
  <c r="AN4086" i="5"/>
  <c r="AP4086" i="5" s="1"/>
  <c r="AQ4086" i="5" s="1"/>
  <c r="AN4085" i="5"/>
  <c r="AP4085" i="5" s="1"/>
  <c r="AQ4085" i="5" s="1"/>
  <c r="AN4084" i="5"/>
  <c r="AP4084" i="5" s="1"/>
  <c r="AQ4084" i="5" s="1"/>
  <c r="AN4083" i="5"/>
  <c r="AP4083" i="5" s="1"/>
  <c r="AQ4083" i="5" s="1"/>
  <c r="AN4082" i="5"/>
  <c r="AP4082" i="5" s="1"/>
  <c r="AQ4082" i="5" s="1"/>
  <c r="AN4081" i="5"/>
  <c r="AP4081" i="5" s="1"/>
  <c r="AQ4081" i="5" s="1"/>
  <c r="AN4080" i="5"/>
  <c r="AP4080" i="5" s="1"/>
  <c r="AQ4080" i="5" s="1"/>
  <c r="AN4079" i="5"/>
  <c r="AP4079" i="5" s="1"/>
  <c r="AQ4079" i="5" s="1"/>
  <c r="AN4078" i="5"/>
  <c r="AP4078" i="5" s="1"/>
  <c r="AQ4078" i="5" s="1"/>
  <c r="AN4077" i="5"/>
  <c r="AP4077" i="5" s="1"/>
  <c r="AQ4077" i="5" s="1"/>
  <c r="AN4076" i="5"/>
  <c r="AP4076" i="5" s="1"/>
  <c r="AQ4076" i="5" s="1"/>
  <c r="AM4076" i="5"/>
  <c r="AN4075" i="5"/>
  <c r="AP4075" i="5" s="1"/>
  <c r="AQ4075" i="5" s="1"/>
  <c r="AN4074" i="5"/>
  <c r="AP4074" i="5" s="1"/>
  <c r="AQ4074" i="5" s="1"/>
  <c r="AN4073" i="5"/>
  <c r="AP4073" i="5" s="1"/>
  <c r="AQ4073" i="5" s="1"/>
  <c r="AN4072" i="5"/>
  <c r="AP4072" i="5" s="1"/>
  <c r="AQ4072" i="5" s="1"/>
  <c r="AN4071" i="5"/>
  <c r="AP4071" i="5" s="1"/>
  <c r="AQ4071" i="5" s="1"/>
  <c r="AN4070" i="5"/>
  <c r="AP4070" i="5" s="1"/>
  <c r="AQ4070" i="5" s="1"/>
  <c r="AN4069" i="5"/>
  <c r="AP4069" i="5" s="1"/>
  <c r="AQ4069" i="5" s="1"/>
  <c r="AM4069" i="5"/>
  <c r="AN4068" i="5"/>
  <c r="AP4068" i="5" s="1"/>
  <c r="AQ4068" i="5" s="1"/>
  <c r="AN4067" i="5"/>
  <c r="AP4067" i="5" s="1"/>
  <c r="AQ4067" i="5" s="1"/>
  <c r="AN4066" i="5"/>
  <c r="AP4066" i="5" s="1"/>
  <c r="AQ4066" i="5" s="1"/>
  <c r="AN4065" i="5"/>
  <c r="AP4065" i="5" s="1"/>
  <c r="AQ4065" i="5" s="1"/>
  <c r="AN4064" i="5"/>
  <c r="AP4064" i="5" s="1"/>
  <c r="AQ4064" i="5" s="1"/>
  <c r="AN4063" i="5"/>
  <c r="AP4063" i="5" s="1"/>
  <c r="AQ4063" i="5" s="1"/>
  <c r="AN4062" i="5"/>
  <c r="AP4062" i="5" s="1"/>
  <c r="AQ4062" i="5" s="1"/>
  <c r="AN4061" i="5"/>
  <c r="AP4061" i="5" s="1"/>
  <c r="AQ4061" i="5" s="1"/>
  <c r="AN4060" i="5"/>
  <c r="AP4060" i="5" s="1"/>
  <c r="AQ4060" i="5" s="1"/>
  <c r="AN4059" i="5"/>
  <c r="AP4059" i="5" s="1"/>
  <c r="AQ4059" i="5" s="1"/>
  <c r="AN4058" i="5"/>
  <c r="AP4058" i="5" s="1"/>
  <c r="AQ4058" i="5" s="1"/>
  <c r="AN4057" i="5"/>
  <c r="AP4057" i="5" s="1"/>
  <c r="AQ4057" i="5" s="1"/>
  <c r="AN4056" i="5"/>
  <c r="AP4056" i="5" s="1"/>
  <c r="AQ4056" i="5" s="1"/>
  <c r="AN4055" i="5"/>
  <c r="AP4055" i="5" s="1"/>
  <c r="AQ4055" i="5" s="1"/>
  <c r="AN4054" i="5"/>
  <c r="AP4054" i="5" s="1"/>
  <c r="AQ4054" i="5" s="1"/>
  <c r="AN4053" i="5"/>
  <c r="AP4053" i="5" s="1"/>
  <c r="AQ4053" i="5" s="1"/>
  <c r="AN4052" i="5"/>
  <c r="AP4052" i="5" s="1"/>
  <c r="AQ4052" i="5" s="1"/>
  <c r="AN4051" i="5"/>
  <c r="AP4051" i="5" s="1"/>
  <c r="AQ4051" i="5" s="1"/>
  <c r="AN4050" i="5"/>
  <c r="AP4050" i="5" s="1"/>
  <c r="AQ4050" i="5" s="1"/>
  <c r="AN4049" i="5"/>
  <c r="AP4049" i="5" s="1"/>
  <c r="AQ4049" i="5" s="1"/>
  <c r="AP4047" i="5"/>
  <c r="AQ4047" i="5" s="1"/>
  <c r="AM4047" i="5"/>
  <c r="AN4046" i="5"/>
  <c r="AP4046" i="5" s="1"/>
  <c r="AQ4046" i="5" s="1"/>
  <c r="AN4045" i="5"/>
  <c r="AP4045" i="5" s="1"/>
  <c r="AQ4045" i="5" s="1"/>
  <c r="AN4044" i="5"/>
  <c r="AP4044" i="5" s="1"/>
  <c r="AQ4044" i="5" s="1"/>
  <c r="AN4043" i="5"/>
  <c r="AP4043" i="5" s="1"/>
  <c r="AQ4043" i="5" s="1"/>
  <c r="AN4042" i="5"/>
  <c r="AP4042" i="5" s="1"/>
  <c r="AQ4042" i="5" s="1"/>
  <c r="AM4042" i="5"/>
  <c r="AN4041" i="5"/>
  <c r="AP4041" i="5" s="1"/>
  <c r="AQ4041" i="5" s="1"/>
  <c r="AN4040" i="5"/>
  <c r="AP4040" i="5" s="1"/>
  <c r="AQ4040" i="5" s="1"/>
  <c r="AN4039" i="5"/>
  <c r="AP4039" i="5" s="1"/>
  <c r="AQ4039" i="5" s="1"/>
  <c r="AN4038" i="5"/>
  <c r="AP4038" i="5" s="1"/>
  <c r="AQ4038" i="5" s="1"/>
  <c r="AN4037" i="5"/>
  <c r="AP4037" i="5" s="1"/>
  <c r="AQ4037" i="5" s="1"/>
  <c r="AN4036" i="5"/>
  <c r="AP4036" i="5" s="1"/>
  <c r="AQ4036" i="5" s="1"/>
  <c r="AN4035" i="5"/>
  <c r="AP4035" i="5" s="1"/>
  <c r="AQ4035" i="5" s="1"/>
  <c r="AN4034" i="5"/>
  <c r="AP4034" i="5" s="1"/>
  <c r="AQ4034" i="5" s="1"/>
  <c r="AN4033" i="5"/>
  <c r="AP4033" i="5" s="1"/>
  <c r="AQ4033" i="5" s="1"/>
  <c r="AN4032" i="5"/>
  <c r="AP4032" i="5" s="1"/>
  <c r="AQ4032" i="5" s="1"/>
  <c r="AN4031" i="5"/>
  <c r="AP4031" i="5" s="1"/>
  <c r="AQ4031" i="5" s="1"/>
  <c r="AN4030" i="5"/>
  <c r="AP4030" i="5" s="1"/>
  <c r="AQ4030" i="5" s="1"/>
  <c r="AN4029" i="5"/>
  <c r="AP4029" i="5" s="1"/>
  <c r="AQ4029" i="5" s="1"/>
  <c r="AN4028" i="5"/>
  <c r="AP4028" i="5" s="1"/>
  <c r="AQ4028" i="5" s="1"/>
  <c r="AN4027" i="5"/>
  <c r="AP4027" i="5" s="1"/>
  <c r="AQ4027" i="5" s="1"/>
  <c r="AN4026" i="5"/>
  <c r="AP4026" i="5" s="1"/>
  <c r="AQ4026" i="5" s="1"/>
  <c r="AN4025" i="5"/>
  <c r="AP4025" i="5" s="1"/>
  <c r="AQ4025" i="5" s="1"/>
  <c r="AN4024" i="5"/>
  <c r="AP4024" i="5" s="1"/>
  <c r="AQ4024" i="5" s="1"/>
  <c r="AN4023" i="5"/>
  <c r="AP4023" i="5" s="1"/>
  <c r="AQ4023" i="5" s="1"/>
  <c r="AN4022" i="5"/>
  <c r="AP4022" i="5" s="1"/>
  <c r="AQ4022" i="5" s="1"/>
  <c r="AN4021" i="5"/>
  <c r="AP4021" i="5" s="1"/>
  <c r="AQ4021" i="5" s="1"/>
  <c r="AN4020" i="5"/>
  <c r="AP4020" i="5" s="1"/>
  <c r="AQ4020" i="5" s="1"/>
  <c r="AN4019" i="5"/>
  <c r="AP4019" i="5" s="1"/>
  <c r="AQ4019" i="5" s="1"/>
  <c r="AN4018" i="5"/>
  <c r="AP4018" i="5" s="1"/>
  <c r="AQ4018" i="5" s="1"/>
  <c r="AN4017" i="5"/>
  <c r="AP4017" i="5" s="1"/>
  <c r="AQ4017" i="5" s="1"/>
  <c r="AN4016" i="5"/>
  <c r="AP4016" i="5" s="1"/>
  <c r="AQ4016" i="5" s="1"/>
  <c r="AN4015" i="5"/>
  <c r="AP4015" i="5" s="1"/>
  <c r="AQ4015" i="5" s="1"/>
  <c r="AN4014" i="5"/>
  <c r="AP4014" i="5" s="1"/>
  <c r="AQ4014" i="5" s="1"/>
  <c r="AN4013" i="5"/>
  <c r="AP4013" i="5" s="1"/>
  <c r="AQ4013" i="5" s="1"/>
  <c r="AN4012" i="5"/>
  <c r="AP4012" i="5" s="1"/>
  <c r="AQ4012" i="5" s="1"/>
  <c r="AN4011" i="5"/>
  <c r="AP4011" i="5" s="1"/>
  <c r="AQ4011" i="5" s="1"/>
  <c r="AN4010" i="5"/>
  <c r="AP4010" i="5" s="1"/>
  <c r="AQ4010" i="5" s="1"/>
  <c r="AN4009" i="5"/>
  <c r="AP4009" i="5" s="1"/>
  <c r="AQ4009" i="5" s="1"/>
  <c r="AN4008" i="5"/>
  <c r="AP4008" i="5" s="1"/>
  <c r="AQ4008" i="5" s="1"/>
  <c r="AN4007" i="5"/>
  <c r="AP4007" i="5" s="1"/>
  <c r="AQ4007" i="5" s="1"/>
  <c r="AN4006" i="5"/>
  <c r="AP4006" i="5" s="1"/>
  <c r="AQ4006" i="5" s="1"/>
  <c r="AN4005" i="5"/>
  <c r="AP4005" i="5" s="1"/>
  <c r="AQ4005" i="5" s="1"/>
  <c r="AN4004" i="5"/>
  <c r="AP4004" i="5" s="1"/>
  <c r="AQ4004" i="5" s="1"/>
  <c r="AN4003" i="5"/>
  <c r="AP4003" i="5" s="1"/>
  <c r="AQ4003" i="5" s="1"/>
  <c r="AN4002" i="5"/>
  <c r="AP4002" i="5" s="1"/>
  <c r="AQ4002" i="5" s="1"/>
  <c r="AN4001" i="5"/>
  <c r="AP4001" i="5" s="1"/>
  <c r="AQ4001" i="5" s="1"/>
  <c r="AN4000" i="5"/>
  <c r="AP4000" i="5" s="1"/>
  <c r="AQ4000" i="5" s="1"/>
  <c r="AN3999" i="5"/>
  <c r="AP3999" i="5" s="1"/>
  <c r="AQ3999" i="5" s="1"/>
  <c r="AN3998" i="5"/>
  <c r="AP3998" i="5" s="1"/>
  <c r="AQ3998" i="5" s="1"/>
  <c r="AN3997" i="5"/>
  <c r="AP3997" i="5" s="1"/>
  <c r="AQ3997" i="5" s="1"/>
  <c r="AN3996" i="5"/>
  <c r="AP3996" i="5" s="1"/>
  <c r="AQ3996" i="5" s="1"/>
  <c r="AN3995" i="5"/>
  <c r="AP3995" i="5" s="1"/>
  <c r="AQ3995" i="5" s="1"/>
  <c r="AN3994" i="5"/>
  <c r="AP3994" i="5" s="1"/>
  <c r="AQ3994" i="5" s="1"/>
  <c r="AN3993" i="5"/>
  <c r="AP3993" i="5" s="1"/>
  <c r="AQ3993" i="5" s="1"/>
  <c r="AN3992" i="5"/>
  <c r="AP3992" i="5" s="1"/>
  <c r="AQ3992" i="5" s="1"/>
  <c r="AN3991" i="5"/>
  <c r="AP3991" i="5" s="1"/>
  <c r="AQ3991" i="5" s="1"/>
  <c r="AP3989" i="5"/>
  <c r="AQ3989" i="5" s="1"/>
  <c r="AN3988" i="5"/>
  <c r="AP3988" i="5" s="1"/>
  <c r="AQ3988" i="5" s="1"/>
  <c r="AN3987" i="5"/>
  <c r="AP3987" i="5" s="1"/>
  <c r="AQ3987" i="5" s="1"/>
  <c r="AN3986" i="5"/>
  <c r="AP3986" i="5" s="1"/>
  <c r="AQ3986" i="5" s="1"/>
  <c r="AN3985" i="5"/>
  <c r="AP3985" i="5" s="1"/>
  <c r="AQ3985" i="5" s="1"/>
  <c r="AN3984" i="5"/>
  <c r="AP3984" i="5" s="1"/>
  <c r="AQ3984" i="5" s="1"/>
  <c r="AN3983" i="5"/>
  <c r="AP3983" i="5" s="1"/>
  <c r="AQ3983" i="5" s="1"/>
  <c r="AN3982" i="5"/>
  <c r="AP3982" i="5" s="1"/>
  <c r="AQ3982" i="5" s="1"/>
  <c r="AN3981" i="5"/>
  <c r="AP3981" i="5" s="1"/>
  <c r="AQ3981" i="5" s="1"/>
  <c r="AN3980" i="5"/>
  <c r="AP3980" i="5" s="1"/>
  <c r="AQ3980" i="5" s="1"/>
  <c r="AN3979" i="5"/>
  <c r="AP3979" i="5" s="1"/>
  <c r="AQ3979" i="5" s="1"/>
  <c r="AN3978" i="5"/>
  <c r="AP3978" i="5" s="1"/>
  <c r="AQ3978" i="5" s="1"/>
  <c r="AN3977" i="5"/>
  <c r="AP3977" i="5" s="1"/>
  <c r="AQ3977" i="5" s="1"/>
  <c r="AN3976" i="5"/>
  <c r="AP3976" i="5" s="1"/>
  <c r="AQ3976" i="5" s="1"/>
  <c r="AN3975" i="5"/>
  <c r="AP3975" i="5" s="1"/>
  <c r="AQ3975" i="5" s="1"/>
  <c r="AN3974" i="5"/>
  <c r="AP3974" i="5" s="1"/>
  <c r="AQ3974" i="5" s="1"/>
  <c r="AN3973" i="5"/>
  <c r="AP3973" i="5" s="1"/>
  <c r="AQ3973" i="5" s="1"/>
  <c r="AN3972" i="5"/>
  <c r="AP3972" i="5" s="1"/>
  <c r="AQ3972" i="5" s="1"/>
  <c r="AN3971" i="5"/>
  <c r="AP3971" i="5" s="1"/>
  <c r="AQ3971" i="5" s="1"/>
  <c r="AN3970" i="5"/>
  <c r="AP3970" i="5" s="1"/>
  <c r="AQ3970" i="5" s="1"/>
  <c r="AN3969" i="5"/>
  <c r="AP3969" i="5" s="1"/>
  <c r="AQ3969" i="5" s="1"/>
  <c r="AN3968" i="5"/>
  <c r="AP3968" i="5" s="1"/>
  <c r="AQ3968" i="5" s="1"/>
  <c r="AN3967" i="5"/>
  <c r="AP3967" i="5" s="1"/>
  <c r="AQ3967" i="5" s="1"/>
  <c r="AN3966" i="5"/>
  <c r="AP3966" i="5" s="1"/>
  <c r="AQ3966" i="5" s="1"/>
  <c r="AN3965" i="5"/>
  <c r="AP3965" i="5" s="1"/>
  <c r="AQ3965" i="5" s="1"/>
  <c r="AN3964" i="5"/>
  <c r="AP3964" i="5" s="1"/>
  <c r="AQ3964" i="5" s="1"/>
  <c r="AN3963" i="5"/>
  <c r="AP3963" i="5" s="1"/>
  <c r="AQ3963" i="5" s="1"/>
  <c r="AN3962" i="5"/>
  <c r="AP3962" i="5" s="1"/>
  <c r="AQ3962" i="5" s="1"/>
  <c r="AN3961" i="5"/>
  <c r="AP3961" i="5" s="1"/>
  <c r="AQ3961" i="5" s="1"/>
  <c r="AN3960" i="5"/>
  <c r="AP3960" i="5" s="1"/>
  <c r="AQ3960" i="5" s="1"/>
  <c r="AN3959" i="5"/>
  <c r="AP3959" i="5" s="1"/>
  <c r="AQ3959" i="5" s="1"/>
  <c r="AN3958" i="5"/>
  <c r="AP3958" i="5" s="1"/>
  <c r="AQ3958" i="5" s="1"/>
  <c r="AN3957" i="5"/>
  <c r="AP3957" i="5" s="1"/>
  <c r="AQ3957" i="5" s="1"/>
  <c r="AN3956" i="5"/>
  <c r="AP3956" i="5" s="1"/>
  <c r="AQ3956" i="5" s="1"/>
  <c r="AN3955" i="5"/>
  <c r="AP3955" i="5" s="1"/>
  <c r="AQ3955" i="5" s="1"/>
  <c r="AN3954" i="5"/>
  <c r="AP3954" i="5" s="1"/>
  <c r="AQ3954" i="5" s="1"/>
  <c r="AN3952" i="5"/>
  <c r="AP3952" i="5" s="1"/>
  <c r="AQ3952" i="5" s="1"/>
  <c r="AN3951" i="5"/>
  <c r="AP3951" i="5" s="1"/>
  <c r="AQ3951" i="5" s="1"/>
  <c r="AN3947" i="5"/>
  <c r="AP3947" i="5" s="1"/>
  <c r="AQ3947" i="5" s="1"/>
  <c r="AN3946" i="5"/>
  <c r="AP3946" i="5" s="1"/>
  <c r="AQ3946" i="5" s="1"/>
  <c r="AN3945" i="5"/>
  <c r="AP3945" i="5" s="1"/>
  <c r="AQ3945" i="5" s="1"/>
  <c r="AN3944" i="5"/>
  <c r="AP3944" i="5" s="1"/>
  <c r="AQ3944" i="5" s="1"/>
  <c r="AN3943" i="5"/>
  <c r="AP3943" i="5" s="1"/>
  <c r="AQ3943" i="5" s="1"/>
  <c r="AN3942" i="5"/>
  <c r="AP3942" i="5" s="1"/>
  <c r="AQ3942" i="5" s="1"/>
  <c r="AN3941" i="5"/>
  <c r="AP3941" i="5" s="1"/>
  <c r="AQ3941" i="5" s="1"/>
  <c r="AN3940" i="5"/>
  <c r="AP3940" i="5" s="1"/>
  <c r="AQ3940" i="5" s="1"/>
  <c r="AN3939" i="5"/>
  <c r="AP3939" i="5" s="1"/>
  <c r="AQ3939" i="5" s="1"/>
  <c r="AN3938" i="5"/>
  <c r="AP3938" i="5" s="1"/>
  <c r="AQ3938" i="5" s="1"/>
  <c r="AN3937" i="5"/>
  <c r="AP3937" i="5" s="1"/>
  <c r="AQ3937" i="5" s="1"/>
  <c r="AN3936" i="5"/>
  <c r="AP3936" i="5" s="1"/>
  <c r="AQ3936" i="5" s="1"/>
  <c r="AN3935" i="5"/>
  <c r="AP3935" i="5" s="1"/>
  <c r="AQ3935" i="5" s="1"/>
  <c r="AN3934" i="5"/>
  <c r="AP3934" i="5" s="1"/>
  <c r="AQ3934" i="5" s="1"/>
  <c r="AN3933" i="5"/>
  <c r="AP3933" i="5" s="1"/>
  <c r="AQ3933" i="5" s="1"/>
  <c r="AN3932" i="5"/>
  <c r="AP3932" i="5" s="1"/>
  <c r="AQ3932" i="5" s="1"/>
  <c r="AN3931" i="5"/>
  <c r="AP3931" i="5" s="1"/>
  <c r="AQ3931" i="5" s="1"/>
  <c r="AN3930" i="5"/>
  <c r="AP3930" i="5" s="1"/>
  <c r="AQ3930" i="5" s="1"/>
  <c r="AN3929" i="5"/>
  <c r="AP3929" i="5" s="1"/>
  <c r="AQ3929" i="5" s="1"/>
  <c r="AN3928" i="5"/>
  <c r="AP3928" i="5" s="1"/>
  <c r="AQ3928" i="5" s="1"/>
  <c r="AN3927" i="5"/>
  <c r="AP3927" i="5" s="1"/>
  <c r="AQ3927" i="5" s="1"/>
  <c r="AN3926" i="5"/>
  <c r="AP3926" i="5" s="1"/>
  <c r="AQ3926" i="5" s="1"/>
  <c r="P3926" i="5"/>
  <c r="AN3925" i="5"/>
  <c r="AP3925" i="5" s="1"/>
  <c r="AQ3925" i="5" s="1"/>
  <c r="AN3924" i="5"/>
  <c r="AP3924" i="5" s="1"/>
  <c r="AQ3924" i="5" s="1"/>
  <c r="AN3923" i="5"/>
  <c r="AP3923" i="5" s="1"/>
  <c r="AQ3923" i="5" s="1"/>
  <c r="AN3922" i="5"/>
  <c r="AP3922" i="5" s="1"/>
  <c r="AQ3922" i="5" s="1"/>
  <c r="AN3921" i="5"/>
  <c r="AP3921" i="5" s="1"/>
  <c r="AQ3921" i="5" s="1"/>
  <c r="AN3920" i="5"/>
  <c r="AP3920" i="5" s="1"/>
  <c r="AQ3920" i="5" s="1"/>
  <c r="AN3919" i="5"/>
  <c r="AP3919" i="5" s="1"/>
  <c r="AQ3919" i="5" s="1"/>
  <c r="AN3918" i="5"/>
  <c r="AP3918" i="5" s="1"/>
  <c r="AQ3918" i="5" s="1"/>
  <c r="AN3917" i="5"/>
  <c r="AP3917" i="5" s="1"/>
  <c r="AQ3917" i="5" s="1"/>
  <c r="AN3916" i="5"/>
  <c r="AP3916" i="5" s="1"/>
  <c r="AQ3916" i="5" s="1"/>
  <c r="AN3915" i="5"/>
  <c r="AP3915" i="5" s="1"/>
  <c r="AQ3915" i="5" s="1"/>
  <c r="AN3914" i="5"/>
  <c r="AP3914" i="5" s="1"/>
  <c r="AQ3914" i="5" s="1"/>
  <c r="AN3913" i="5"/>
  <c r="AP3913" i="5" s="1"/>
  <c r="AQ3913" i="5" s="1"/>
  <c r="AN3912" i="5"/>
  <c r="AP3912" i="5" s="1"/>
  <c r="AQ3912" i="5" s="1"/>
  <c r="AN3911" i="5"/>
  <c r="AP3911" i="5" s="1"/>
  <c r="AQ3911" i="5" s="1"/>
  <c r="AN3910" i="5"/>
  <c r="AP3910" i="5" s="1"/>
  <c r="AQ3910" i="5" s="1"/>
  <c r="AN3909" i="5"/>
  <c r="AP3909" i="5" s="1"/>
  <c r="AQ3909" i="5" s="1"/>
  <c r="AN3908" i="5"/>
  <c r="AP3908" i="5" s="1"/>
  <c r="AQ3908" i="5" s="1"/>
  <c r="AN3907" i="5"/>
  <c r="AP3907" i="5" s="1"/>
  <c r="AQ3907" i="5" s="1"/>
  <c r="P3907" i="5"/>
  <c r="AN3906" i="5"/>
  <c r="AP3906" i="5" s="1"/>
  <c r="AQ3906" i="5" s="1"/>
  <c r="AN3905" i="5"/>
  <c r="AP3905" i="5" s="1"/>
  <c r="AQ3905" i="5" s="1"/>
  <c r="AN3904" i="5"/>
  <c r="AP3904" i="5" s="1"/>
  <c r="AQ3904" i="5" s="1"/>
  <c r="AN3903" i="5"/>
  <c r="AP3903" i="5" s="1"/>
  <c r="AQ3903" i="5" s="1"/>
  <c r="AN3902" i="5"/>
  <c r="AP3902" i="5" s="1"/>
  <c r="AQ3902" i="5" s="1"/>
  <c r="AN3901" i="5"/>
  <c r="AP3901" i="5" s="1"/>
  <c r="AQ3901" i="5" s="1"/>
  <c r="AN3900" i="5"/>
  <c r="AP3900" i="5" s="1"/>
  <c r="AQ3900" i="5" s="1"/>
  <c r="AN3899" i="5"/>
  <c r="AP3899" i="5" s="1"/>
  <c r="AQ3899" i="5" s="1"/>
  <c r="AN3898" i="5"/>
  <c r="AP3898" i="5" s="1"/>
  <c r="AQ3898" i="5" s="1"/>
  <c r="AN3897" i="5"/>
  <c r="AP3897" i="5" s="1"/>
  <c r="AQ3897" i="5" s="1"/>
  <c r="AN3896" i="5"/>
  <c r="AP3896" i="5" s="1"/>
  <c r="AQ3896" i="5" s="1"/>
  <c r="AN3895" i="5"/>
  <c r="AP3895" i="5" s="1"/>
  <c r="AQ3895" i="5" s="1"/>
  <c r="AN3894" i="5"/>
  <c r="AP3894" i="5" s="1"/>
  <c r="AQ3894" i="5" s="1"/>
  <c r="AN3893" i="5"/>
  <c r="AP3893" i="5" s="1"/>
  <c r="AQ3893" i="5" s="1"/>
  <c r="AN3892" i="5"/>
  <c r="AP3892" i="5" s="1"/>
  <c r="AQ3892" i="5" s="1"/>
  <c r="AN3891" i="5"/>
  <c r="AP3891" i="5" s="1"/>
  <c r="AQ3891" i="5" s="1"/>
  <c r="AN3890" i="5"/>
  <c r="AP3890" i="5" s="1"/>
  <c r="AQ3890" i="5" s="1"/>
  <c r="AN3889" i="5"/>
  <c r="AP3889" i="5" s="1"/>
  <c r="AQ3889" i="5" s="1"/>
  <c r="AN3888" i="5"/>
  <c r="AP3888" i="5" s="1"/>
  <c r="AQ3888" i="5" s="1"/>
  <c r="AN3887" i="5"/>
  <c r="AP3887" i="5" s="1"/>
  <c r="AQ3887" i="5" s="1"/>
  <c r="AN3886" i="5"/>
  <c r="AP3886" i="5" s="1"/>
  <c r="AQ3886" i="5" s="1"/>
  <c r="AN3885" i="5"/>
  <c r="AP3885" i="5" s="1"/>
  <c r="AQ3885" i="5" s="1"/>
  <c r="AN3884" i="5"/>
  <c r="AP3884" i="5" s="1"/>
  <c r="AQ3884" i="5" s="1"/>
  <c r="AN3883" i="5"/>
  <c r="AP3883" i="5" s="1"/>
  <c r="AQ3883" i="5" s="1"/>
  <c r="AN3882" i="5"/>
  <c r="AP3882" i="5" s="1"/>
  <c r="AQ3882" i="5" s="1"/>
  <c r="AN3881" i="5"/>
  <c r="AP3881" i="5" s="1"/>
  <c r="AQ3881" i="5" s="1"/>
  <c r="AN3880" i="5"/>
  <c r="AP3880" i="5" s="1"/>
  <c r="AQ3880" i="5" s="1"/>
  <c r="AN3879" i="5"/>
  <c r="AP3879" i="5" s="1"/>
  <c r="AQ3879" i="5" s="1"/>
  <c r="AN3878" i="5"/>
  <c r="AP3878" i="5" s="1"/>
  <c r="AQ3878" i="5" s="1"/>
  <c r="AN3877" i="5"/>
  <c r="AP3877" i="5" s="1"/>
  <c r="AQ3877" i="5" s="1"/>
  <c r="AN3876" i="5"/>
  <c r="AP3876" i="5" s="1"/>
  <c r="AQ3876" i="5" s="1"/>
  <c r="AP3874" i="5"/>
  <c r="AQ3874" i="5" s="1"/>
  <c r="AN3873" i="5"/>
  <c r="AP3873" i="5" s="1"/>
  <c r="AQ3873" i="5" s="1"/>
  <c r="AN3872" i="5"/>
  <c r="AP3872" i="5" s="1"/>
  <c r="AQ3872" i="5" s="1"/>
  <c r="AN3871" i="5"/>
  <c r="AP3871" i="5" s="1"/>
  <c r="AQ3871" i="5" s="1"/>
  <c r="AN3870" i="5"/>
  <c r="AP3870" i="5" s="1"/>
  <c r="AQ3870" i="5" s="1"/>
  <c r="AN3869" i="5"/>
  <c r="AP3869" i="5" s="1"/>
  <c r="AQ3869" i="5" s="1"/>
  <c r="AN3868" i="5"/>
  <c r="AP3868" i="5" s="1"/>
  <c r="AQ3868" i="5" s="1"/>
  <c r="AN3867" i="5"/>
  <c r="AP3867" i="5" s="1"/>
  <c r="AQ3867" i="5" s="1"/>
  <c r="AN3866" i="5"/>
  <c r="AP3866" i="5" s="1"/>
  <c r="AQ3866" i="5" s="1"/>
  <c r="AN3865" i="5"/>
  <c r="AP3865" i="5" s="1"/>
  <c r="AQ3865" i="5" s="1"/>
  <c r="AN3864" i="5"/>
  <c r="AP3864" i="5" s="1"/>
  <c r="AQ3864" i="5" s="1"/>
  <c r="AN3863" i="5"/>
  <c r="AP3863" i="5" s="1"/>
  <c r="AQ3863" i="5" s="1"/>
  <c r="AN3862" i="5"/>
  <c r="AP3862" i="5" s="1"/>
  <c r="AQ3862" i="5" s="1"/>
  <c r="AN3861" i="5"/>
  <c r="AP3861" i="5" s="1"/>
  <c r="AQ3861" i="5" s="1"/>
  <c r="AN3860" i="5"/>
  <c r="AP3860" i="5" s="1"/>
  <c r="AQ3860" i="5" s="1"/>
  <c r="AN3859" i="5"/>
  <c r="AP3859" i="5" s="1"/>
  <c r="AQ3859" i="5" s="1"/>
  <c r="AN3858" i="5"/>
  <c r="AP3858" i="5" s="1"/>
  <c r="AQ3858" i="5" s="1"/>
  <c r="AN3857" i="5"/>
  <c r="AP3857" i="5" s="1"/>
  <c r="AQ3857" i="5" s="1"/>
  <c r="AN3856" i="5"/>
  <c r="AP3856" i="5" s="1"/>
  <c r="AQ3856" i="5" s="1"/>
  <c r="AN3855" i="5"/>
  <c r="AP3855" i="5" s="1"/>
  <c r="AQ3855" i="5" s="1"/>
  <c r="AN3854" i="5"/>
  <c r="AP3854" i="5" s="1"/>
  <c r="AQ3854" i="5" s="1"/>
  <c r="AN3853" i="5"/>
  <c r="AP3853" i="5" s="1"/>
  <c r="AQ3853" i="5" s="1"/>
  <c r="AN3852" i="5"/>
  <c r="AP3852" i="5" s="1"/>
  <c r="AQ3852" i="5" s="1"/>
  <c r="AN3851" i="5"/>
  <c r="AP3851" i="5" s="1"/>
  <c r="AQ3851" i="5" s="1"/>
  <c r="AN3850" i="5"/>
  <c r="AP3850" i="5" s="1"/>
  <c r="AQ3850" i="5" s="1"/>
  <c r="AN3849" i="5"/>
  <c r="AP3849" i="5" s="1"/>
  <c r="AQ3849" i="5" s="1"/>
  <c r="AN3848" i="5"/>
  <c r="AP3848" i="5" s="1"/>
  <c r="AQ3848" i="5" s="1"/>
  <c r="AN3847" i="5"/>
  <c r="AP3847" i="5" s="1"/>
  <c r="AQ3847" i="5" s="1"/>
  <c r="AN3846" i="5"/>
  <c r="AP3846" i="5" s="1"/>
  <c r="AQ3846" i="5" s="1"/>
  <c r="AN3845" i="5"/>
  <c r="AP3845" i="5" s="1"/>
  <c r="AQ3845" i="5" s="1"/>
  <c r="AN3844" i="5"/>
  <c r="AP3844" i="5" s="1"/>
  <c r="AQ3844" i="5" s="1"/>
  <c r="AN3843" i="5"/>
  <c r="AP3843" i="5" s="1"/>
  <c r="AQ3843" i="5" s="1"/>
  <c r="AN3842" i="5"/>
  <c r="AP3842" i="5" s="1"/>
  <c r="AQ3842" i="5" s="1"/>
  <c r="AN3841" i="5"/>
  <c r="AP3841" i="5" s="1"/>
  <c r="AQ3841" i="5" s="1"/>
  <c r="AN3840" i="5"/>
  <c r="AP3840" i="5" s="1"/>
  <c r="AQ3840" i="5" s="1"/>
  <c r="AN3839" i="5"/>
  <c r="AP3839" i="5" s="1"/>
  <c r="AQ3839" i="5" s="1"/>
  <c r="AN3838" i="5"/>
  <c r="AP3838" i="5" s="1"/>
  <c r="AQ3838" i="5" s="1"/>
  <c r="AN3837" i="5"/>
  <c r="AP3837" i="5" s="1"/>
  <c r="AQ3837" i="5" s="1"/>
  <c r="AN3836" i="5"/>
  <c r="AP3836" i="5" s="1"/>
  <c r="AQ3836" i="5" s="1"/>
  <c r="AN3835" i="5"/>
  <c r="AP3835" i="5" s="1"/>
  <c r="AQ3835" i="5" s="1"/>
  <c r="AN3834" i="5"/>
  <c r="AP3834" i="5" s="1"/>
  <c r="AQ3834" i="5" s="1"/>
  <c r="AN3833" i="5"/>
  <c r="AP3833" i="5" s="1"/>
  <c r="AQ3833" i="5" s="1"/>
  <c r="AN3832" i="5"/>
  <c r="AP3832" i="5" s="1"/>
  <c r="AQ3832" i="5" s="1"/>
  <c r="AN3831" i="5"/>
  <c r="AP3831" i="5" s="1"/>
  <c r="AQ3831" i="5" s="1"/>
  <c r="AN3830" i="5"/>
  <c r="AP3830" i="5" s="1"/>
  <c r="AQ3830" i="5" s="1"/>
  <c r="AN3829" i="5"/>
  <c r="AP3829" i="5" s="1"/>
  <c r="AQ3829" i="5" s="1"/>
  <c r="AN3828" i="5"/>
  <c r="AP3828" i="5" s="1"/>
  <c r="AQ3828" i="5" s="1"/>
  <c r="AN3827" i="5"/>
  <c r="AP3827" i="5" s="1"/>
  <c r="AQ3827" i="5" s="1"/>
  <c r="AN3826" i="5"/>
  <c r="AP3826" i="5" s="1"/>
  <c r="AQ3826" i="5" s="1"/>
  <c r="AN3825" i="5"/>
  <c r="AP3825" i="5" s="1"/>
  <c r="AQ3825" i="5" s="1"/>
  <c r="AN3824" i="5"/>
  <c r="AP3824" i="5" s="1"/>
  <c r="AQ3824" i="5" s="1"/>
  <c r="AN3823" i="5"/>
  <c r="AP3823" i="5" s="1"/>
  <c r="AQ3823" i="5" s="1"/>
  <c r="AN3822" i="5"/>
  <c r="AP3822" i="5" s="1"/>
  <c r="AQ3822" i="5" s="1"/>
  <c r="AN3821" i="5"/>
  <c r="AP3821" i="5" s="1"/>
  <c r="AQ3821" i="5" s="1"/>
  <c r="AN3820" i="5"/>
  <c r="AP3820" i="5" s="1"/>
  <c r="AQ3820" i="5" s="1"/>
  <c r="AN3819" i="5"/>
  <c r="AP3819" i="5" s="1"/>
  <c r="AQ3819" i="5" s="1"/>
  <c r="AN3818" i="5"/>
  <c r="AP3818" i="5" s="1"/>
  <c r="AQ3818" i="5" s="1"/>
  <c r="AN3817" i="5"/>
  <c r="AP3817" i="5" s="1"/>
  <c r="AQ3817" i="5" s="1"/>
  <c r="AN3816" i="5"/>
  <c r="AP3816" i="5" s="1"/>
  <c r="AQ3816" i="5" s="1"/>
  <c r="AN3815" i="5"/>
  <c r="AP3815" i="5" s="1"/>
  <c r="AQ3815" i="5" s="1"/>
  <c r="AN3814" i="5"/>
  <c r="AP3814" i="5" s="1"/>
  <c r="AQ3814" i="5" s="1"/>
  <c r="AN3813" i="5"/>
  <c r="AP3813" i="5" s="1"/>
  <c r="AQ3813" i="5" s="1"/>
  <c r="AN3812" i="5"/>
  <c r="AP3812" i="5" s="1"/>
  <c r="AQ3812" i="5" s="1"/>
  <c r="AN3811" i="5"/>
  <c r="AP3811" i="5" s="1"/>
  <c r="AQ3811" i="5" s="1"/>
  <c r="AN3810" i="5"/>
  <c r="AP3810" i="5" s="1"/>
  <c r="AQ3810" i="5" s="1"/>
  <c r="AN3809" i="5"/>
  <c r="AP3809" i="5" s="1"/>
  <c r="AQ3809" i="5" s="1"/>
  <c r="AN3808" i="5"/>
  <c r="AP3808" i="5" s="1"/>
  <c r="AQ3808" i="5" s="1"/>
  <c r="AN3807" i="5"/>
  <c r="AP3807" i="5" s="1"/>
  <c r="AQ3807" i="5" s="1"/>
  <c r="AN3806" i="5"/>
  <c r="AP3806" i="5" s="1"/>
  <c r="AQ3806" i="5" s="1"/>
  <c r="AN3805" i="5"/>
  <c r="AP3805" i="5" s="1"/>
  <c r="AQ3805" i="5" s="1"/>
  <c r="AN3804" i="5"/>
  <c r="AP3804" i="5" s="1"/>
  <c r="AQ3804" i="5" s="1"/>
  <c r="P3804" i="5"/>
  <c r="AN3803" i="5"/>
  <c r="AP3803" i="5" s="1"/>
  <c r="AQ3803" i="5" s="1"/>
  <c r="AN3801" i="5"/>
  <c r="AP3801" i="5" s="1"/>
  <c r="AQ3801" i="5" s="1"/>
  <c r="AN3800" i="5"/>
  <c r="AP3800" i="5" s="1"/>
  <c r="AQ3800" i="5" s="1"/>
  <c r="AN3799" i="5"/>
  <c r="AP3799" i="5" s="1"/>
  <c r="AQ3799" i="5" s="1"/>
  <c r="AN3798" i="5"/>
  <c r="AP3798" i="5" s="1"/>
  <c r="AQ3798" i="5" s="1"/>
  <c r="AN3797" i="5"/>
  <c r="AP3797" i="5" s="1"/>
  <c r="AQ3797" i="5" s="1"/>
  <c r="AN3796" i="5"/>
  <c r="AP3796" i="5" s="1"/>
  <c r="AQ3796" i="5" s="1"/>
  <c r="AN3795" i="5"/>
  <c r="AP3795" i="5" s="1"/>
  <c r="AQ3795" i="5" s="1"/>
  <c r="AN3794" i="5"/>
  <c r="AP3794" i="5" s="1"/>
  <c r="AQ3794" i="5" s="1"/>
  <c r="AN3793" i="5"/>
  <c r="AP3793" i="5" s="1"/>
  <c r="AQ3793" i="5" s="1"/>
  <c r="AN3792" i="5"/>
  <c r="AP3792" i="5" s="1"/>
  <c r="AQ3792" i="5" s="1"/>
  <c r="AN3791" i="5"/>
  <c r="AP3791" i="5" s="1"/>
  <c r="AQ3791" i="5" s="1"/>
  <c r="AN3790" i="5"/>
  <c r="AP3790" i="5" s="1"/>
  <c r="AQ3790" i="5" s="1"/>
  <c r="AN3789" i="5"/>
  <c r="AP3789" i="5" s="1"/>
  <c r="AQ3789" i="5" s="1"/>
  <c r="AN3788" i="5"/>
  <c r="AP3788" i="5" s="1"/>
  <c r="AQ3788" i="5" s="1"/>
  <c r="AN3787" i="5"/>
  <c r="AP3787" i="5" s="1"/>
  <c r="AQ3787" i="5" s="1"/>
  <c r="AN3786" i="5"/>
  <c r="AP3786" i="5" s="1"/>
  <c r="AQ3786" i="5" s="1"/>
  <c r="AN3785" i="5"/>
  <c r="AP3785" i="5" s="1"/>
  <c r="AQ3785" i="5" s="1"/>
  <c r="AN3784" i="5"/>
  <c r="AP3784" i="5" s="1"/>
  <c r="AQ3784" i="5" s="1"/>
  <c r="AN3783" i="5"/>
  <c r="AP3783" i="5" s="1"/>
  <c r="AQ3783" i="5" s="1"/>
  <c r="AN3782" i="5"/>
  <c r="AP3782" i="5" s="1"/>
  <c r="AQ3782" i="5" s="1"/>
  <c r="AN3781" i="5"/>
  <c r="AP3781" i="5" s="1"/>
  <c r="AQ3781" i="5" s="1"/>
  <c r="AN3780" i="5"/>
  <c r="AP3780" i="5" s="1"/>
  <c r="AQ3780" i="5" s="1"/>
  <c r="AN3779" i="5"/>
  <c r="AP3779" i="5" s="1"/>
  <c r="AQ3779" i="5" s="1"/>
  <c r="AN3778" i="5"/>
  <c r="AP3778" i="5" s="1"/>
  <c r="AQ3778" i="5" s="1"/>
  <c r="AN3777" i="5"/>
  <c r="AP3777" i="5" s="1"/>
  <c r="AQ3777" i="5" s="1"/>
  <c r="AN3776" i="5"/>
  <c r="AP3776" i="5" s="1"/>
  <c r="AQ3776" i="5" s="1"/>
  <c r="AN3775" i="5"/>
  <c r="AP3775" i="5" s="1"/>
  <c r="AQ3775" i="5" s="1"/>
  <c r="AN3774" i="5"/>
  <c r="AP3774" i="5" s="1"/>
  <c r="AQ3774" i="5" s="1"/>
  <c r="AP3772" i="5"/>
  <c r="AQ3772" i="5" s="1"/>
  <c r="AN3771" i="5"/>
  <c r="AP3771" i="5" s="1"/>
  <c r="AQ3771" i="5" s="1"/>
  <c r="AN3770" i="5"/>
  <c r="AP3770" i="5" s="1"/>
  <c r="AQ3770" i="5" s="1"/>
  <c r="AN3769" i="5"/>
  <c r="AP3769" i="5" s="1"/>
  <c r="AQ3769" i="5" s="1"/>
  <c r="AN3768" i="5"/>
  <c r="AP3768" i="5" s="1"/>
  <c r="AQ3768" i="5" s="1"/>
  <c r="AN3767" i="5"/>
  <c r="AP3767" i="5" s="1"/>
  <c r="AQ3767" i="5" s="1"/>
  <c r="AN3766" i="5"/>
  <c r="AP3766" i="5" s="1"/>
  <c r="AQ3766" i="5" s="1"/>
  <c r="AN3765" i="5"/>
  <c r="AP3765" i="5" s="1"/>
  <c r="AQ3765" i="5" s="1"/>
  <c r="AN3764" i="5"/>
  <c r="AP3764" i="5" s="1"/>
  <c r="AQ3764" i="5" s="1"/>
  <c r="AN3763" i="5"/>
  <c r="AP3763" i="5" s="1"/>
  <c r="AQ3763" i="5" s="1"/>
  <c r="AN3762" i="5"/>
  <c r="AP3762" i="5" s="1"/>
  <c r="AQ3762" i="5" s="1"/>
  <c r="AN3761" i="5"/>
  <c r="AP3761" i="5" s="1"/>
  <c r="AQ3761" i="5" s="1"/>
  <c r="AN3760" i="5"/>
  <c r="AP3760" i="5" s="1"/>
  <c r="AQ3760" i="5" s="1"/>
  <c r="AN3759" i="5"/>
  <c r="AP3759" i="5" s="1"/>
  <c r="AQ3759" i="5" s="1"/>
  <c r="AN3758" i="5"/>
  <c r="AP3758" i="5" s="1"/>
  <c r="AQ3758" i="5" s="1"/>
  <c r="AN3757" i="5"/>
  <c r="AP3757" i="5" s="1"/>
  <c r="AQ3757" i="5" s="1"/>
  <c r="AN3756" i="5"/>
  <c r="AP3756" i="5" s="1"/>
  <c r="AQ3756" i="5" s="1"/>
  <c r="AN3755" i="5"/>
  <c r="AP3755" i="5" s="1"/>
  <c r="AQ3755" i="5" s="1"/>
  <c r="AN3754" i="5"/>
  <c r="AP3754" i="5" s="1"/>
  <c r="AQ3754" i="5" s="1"/>
  <c r="AN3753" i="5"/>
  <c r="AP3753" i="5" s="1"/>
  <c r="AQ3753" i="5" s="1"/>
  <c r="AN3752" i="5"/>
  <c r="AP3752" i="5" s="1"/>
  <c r="AQ3752" i="5" s="1"/>
  <c r="AN3751" i="5"/>
  <c r="AP3751" i="5" s="1"/>
  <c r="AQ3751" i="5" s="1"/>
  <c r="AN3747" i="5"/>
  <c r="AP3747" i="5" s="1"/>
  <c r="AQ3747" i="5" s="1"/>
  <c r="AN3746" i="5"/>
  <c r="AP3746" i="5" s="1"/>
  <c r="AQ3746" i="5" s="1"/>
  <c r="AN3745" i="5"/>
  <c r="AP3745" i="5" s="1"/>
  <c r="AQ3745" i="5" s="1"/>
  <c r="AN3744" i="5"/>
  <c r="AP3744" i="5" s="1"/>
  <c r="AQ3744" i="5" s="1"/>
  <c r="AN3742" i="5"/>
  <c r="AP3742" i="5" s="1"/>
  <c r="AQ3742" i="5" s="1"/>
  <c r="AN3741" i="5"/>
  <c r="AP3741" i="5" s="1"/>
  <c r="AQ3741" i="5" s="1"/>
  <c r="AN3740" i="5"/>
  <c r="AP3740" i="5" s="1"/>
  <c r="AQ3740" i="5" s="1"/>
  <c r="AN3739" i="5"/>
  <c r="AP3739" i="5" s="1"/>
  <c r="AQ3739" i="5" s="1"/>
  <c r="AN3738" i="5"/>
  <c r="AP3738" i="5" s="1"/>
  <c r="AQ3738" i="5" s="1"/>
  <c r="AN3737" i="5"/>
  <c r="AP3737" i="5" s="1"/>
  <c r="AQ3737" i="5" s="1"/>
  <c r="AN3736" i="5"/>
  <c r="AP3736" i="5" s="1"/>
  <c r="AQ3736" i="5" s="1"/>
  <c r="AN3735" i="5"/>
  <c r="AP3735" i="5" s="1"/>
  <c r="AQ3735" i="5" s="1"/>
  <c r="AN3734" i="5"/>
  <c r="AP3734" i="5" s="1"/>
  <c r="AQ3734" i="5" s="1"/>
  <c r="AP3732" i="5"/>
  <c r="AQ3732" i="5" s="1"/>
  <c r="AN3729" i="5"/>
  <c r="AP3729" i="5" s="1"/>
  <c r="AQ3729" i="5" s="1"/>
  <c r="AN3728" i="5"/>
  <c r="AP3728" i="5" s="1"/>
  <c r="AQ3728" i="5" s="1"/>
  <c r="AN3727" i="5"/>
  <c r="AP3727" i="5" s="1"/>
  <c r="AQ3727" i="5" s="1"/>
  <c r="AN3726" i="5"/>
  <c r="AP3726" i="5" s="1"/>
  <c r="AQ3726" i="5" s="1"/>
  <c r="AN3725" i="5"/>
  <c r="AP3725" i="5" s="1"/>
  <c r="AQ3725" i="5" s="1"/>
  <c r="AN3724" i="5"/>
  <c r="AP3724" i="5" s="1"/>
  <c r="AQ3724" i="5" s="1"/>
  <c r="AN3723" i="5"/>
  <c r="AP3723" i="5" s="1"/>
  <c r="AQ3723" i="5" s="1"/>
  <c r="AN3722" i="5"/>
  <c r="AP3722" i="5" s="1"/>
  <c r="AQ3722" i="5" s="1"/>
  <c r="AN3721" i="5"/>
  <c r="AP3721" i="5" s="1"/>
  <c r="AQ3721" i="5" s="1"/>
  <c r="AN3720" i="5"/>
  <c r="AP3720" i="5" s="1"/>
  <c r="AQ3720" i="5" s="1"/>
  <c r="AN3719" i="5"/>
  <c r="AP3719" i="5" s="1"/>
  <c r="AQ3719" i="5" s="1"/>
  <c r="AN3718" i="5"/>
  <c r="AP3718" i="5" s="1"/>
  <c r="AQ3718" i="5" s="1"/>
  <c r="AN3717" i="5"/>
  <c r="AP3717" i="5" s="1"/>
  <c r="AQ3717" i="5" s="1"/>
  <c r="AN3716" i="5"/>
  <c r="AP3716" i="5" s="1"/>
  <c r="AQ3716" i="5" s="1"/>
  <c r="AN3715" i="5"/>
  <c r="AP3715" i="5" s="1"/>
  <c r="AQ3715" i="5" s="1"/>
  <c r="AN3714" i="5"/>
  <c r="AP3714" i="5" s="1"/>
  <c r="AQ3714" i="5" s="1"/>
  <c r="AN3713" i="5"/>
  <c r="AP3713" i="5" s="1"/>
  <c r="AQ3713" i="5" s="1"/>
  <c r="AN3712" i="5"/>
  <c r="AP3712" i="5" s="1"/>
  <c r="AQ3712" i="5" s="1"/>
  <c r="AN3711" i="5"/>
  <c r="AP3711" i="5" s="1"/>
  <c r="AQ3711" i="5" s="1"/>
  <c r="AN3710" i="5"/>
  <c r="AP3710" i="5" s="1"/>
  <c r="AQ3710" i="5" s="1"/>
  <c r="AN3709" i="5"/>
  <c r="AP3709" i="5" s="1"/>
  <c r="AQ3709" i="5" s="1"/>
  <c r="AN3708" i="5"/>
  <c r="AP3708" i="5" s="1"/>
  <c r="AQ3708" i="5" s="1"/>
  <c r="AN3707" i="5"/>
  <c r="AP3707" i="5" s="1"/>
  <c r="AQ3707" i="5" s="1"/>
  <c r="AN3706" i="5"/>
  <c r="AP3706" i="5" s="1"/>
  <c r="AQ3706" i="5" s="1"/>
  <c r="AN3704" i="5"/>
  <c r="AP3704" i="5" s="1"/>
  <c r="AQ3704" i="5" s="1"/>
  <c r="AN3703" i="5"/>
  <c r="AP3703" i="5" s="1"/>
  <c r="AQ3703" i="5" s="1"/>
  <c r="AN3702" i="5"/>
  <c r="AP3702" i="5" s="1"/>
  <c r="AQ3702" i="5" s="1"/>
  <c r="AN3701" i="5"/>
  <c r="AP3701" i="5" s="1"/>
  <c r="AQ3701" i="5" s="1"/>
  <c r="AN3699" i="5"/>
  <c r="AP3699" i="5" s="1"/>
  <c r="AQ3699" i="5" s="1"/>
  <c r="AN3698" i="5"/>
  <c r="AP3698" i="5" s="1"/>
  <c r="AQ3698" i="5" s="1"/>
  <c r="AN3697" i="5"/>
  <c r="AP3697" i="5" s="1"/>
  <c r="AQ3697" i="5" s="1"/>
  <c r="AN3696" i="5"/>
  <c r="AP3696" i="5" s="1"/>
  <c r="AQ3696" i="5" s="1"/>
  <c r="AN3695" i="5"/>
  <c r="AP3695" i="5" s="1"/>
  <c r="AQ3695" i="5" s="1"/>
  <c r="AN3694" i="5"/>
  <c r="AP3694" i="5" s="1"/>
  <c r="AQ3694" i="5" s="1"/>
  <c r="AN3693" i="5"/>
  <c r="AP3693" i="5" s="1"/>
  <c r="AQ3693" i="5" s="1"/>
  <c r="AN3692" i="5"/>
  <c r="AP3692" i="5" s="1"/>
  <c r="AQ3692" i="5" s="1"/>
  <c r="AN3691" i="5"/>
  <c r="AP3691" i="5" s="1"/>
  <c r="AQ3691" i="5" s="1"/>
  <c r="AN3690" i="5"/>
  <c r="AP3690" i="5" s="1"/>
  <c r="AQ3690" i="5" s="1"/>
  <c r="AN3689" i="5"/>
  <c r="AP3689" i="5" s="1"/>
  <c r="AQ3689" i="5" s="1"/>
  <c r="AN3688" i="5"/>
  <c r="AP3688" i="5" s="1"/>
  <c r="AQ3688" i="5" s="1"/>
  <c r="AN3687" i="5"/>
  <c r="AP3687" i="5" s="1"/>
  <c r="AQ3687" i="5" s="1"/>
  <c r="AN3686" i="5"/>
  <c r="AP3686" i="5" s="1"/>
  <c r="AQ3686" i="5" s="1"/>
  <c r="AN3685" i="5"/>
  <c r="AP3685" i="5" s="1"/>
  <c r="AQ3685" i="5" s="1"/>
  <c r="AN3684" i="5"/>
  <c r="AP3684" i="5" s="1"/>
  <c r="AQ3684" i="5" s="1"/>
  <c r="AN3683" i="5"/>
  <c r="AP3683" i="5" s="1"/>
  <c r="AQ3683" i="5" s="1"/>
  <c r="AN3682" i="5"/>
  <c r="AP3682" i="5" s="1"/>
  <c r="AQ3682" i="5" s="1"/>
  <c r="AN3681" i="5"/>
  <c r="AP3681" i="5" s="1"/>
  <c r="AQ3681" i="5" s="1"/>
  <c r="AN3680" i="5"/>
  <c r="AP3680" i="5" s="1"/>
  <c r="AQ3680" i="5" s="1"/>
  <c r="AN3679" i="5"/>
  <c r="AP3679" i="5" s="1"/>
  <c r="AQ3679" i="5" s="1"/>
  <c r="AN3678" i="5"/>
  <c r="AP3678" i="5" s="1"/>
  <c r="AQ3678" i="5" s="1"/>
  <c r="AN3677" i="5"/>
  <c r="AP3677" i="5" s="1"/>
  <c r="AQ3677" i="5" s="1"/>
  <c r="AN3676" i="5"/>
  <c r="AP3676" i="5" s="1"/>
  <c r="AQ3676" i="5" s="1"/>
  <c r="AN3674" i="5"/>
  <c r="AP3674" i="5" s="1"/>
  <c r="AQ3674" i="5" s="1"/>
  <c r="AN3670" i="5"/>
  <c r="AP3670" i="5" s="1"/>
  <c r="AQ3670" i="5" s="1"/>
  <c r="AP3667" i="5"/>
  <c r="AQ3667" i="5" s="1"/>
  <c r="AN3666" i="5"/>
  <c r="AP3666" i="5" s="1"/>
  <c r="AQ3666" i="5" s="1"/>
  <c r="AN3665" i="5"/>
  <c r="AP3665" i="5" s="1"/>
  <c r="AQ3665" i="5" s="1"/>
  <c r="AN3664" i="5"/>
  <c r="AP3664" i="5" s="1"/>
  <c r="AQ3664" i="5" s="1"/>
  <c r="AN3663" i="5"/>
  <c r="AP3663" i="5" s="1"/>
  <c r="AQ3663" i="5" s="1"/>
  <c r="AN3662" i="5"/>
  <c r="AP3662" i="5" s="1"/>
  <c r="AQ3662" i="5" s="1"/>
  <c r="AN3661" i="5"/>
  <c r="AP3661" i="5" s="1"/>
  <c r="AQ3661" i="5" s="1"/>
  <c r="AN3660" i="5"/>
  <c r="AP3660" i="5" s="1"/>
  <c r="AQ3660" i="5" s="1"/>
  <c r="AN3659" i="5"/>
  <c r="AP3659" i="5" s="1"/>
  <c r="AQ3659" i="5" s="1"/>
  <c r="AP3657" i="5"/>
  <c r="AQ3657" i="5" s="1"/>
  <c r="AN3656" i="5"/>
  <c r="AP3656" i="5" s="1"/>
  <c r="AQ3656" i="5" s="1"/>
  <c r="AN3655" i="5"/>
  <c r="AP3655" i="5" s="1"/>
  <c r="AQ3655" i="5" s="1"/>
  <c r="AN3654" i="5"/>
  <c r="AP3654" i="5" s="1"/>
  <c r="AQ3654" i="5" s="1"/>
  <c r="AN3653" i="5"/>
  <c r="AP3653" i="5" s="1"/>
  <c r="AQ3653" i="5" s="1"/>
  <c r="AN3652" i="5"/>
  <c r="AP3652" i="5" s="1"/>
  <c r="AQ3652" i="5" s="1"/>
  <c r="AN3651" i="5"/>
  <c r="AP3651" i="5" s="1"/>
  <c r="AQ3651" i="5" s="1"/>
  <c r="AN3650" i="5"/>
  <c r="AP3650" i="5" s="1"/>
  <c r="AQ3650" i="5" s="1"/>
  <c r="AN3649" i="5"/>
  <c r="AP3649" i="5" s="1"/>
  <c r="AQ3649" i="5" s="1"/>
  <c r="AN3648" i="5"/>
  <c r="AP3648" i="5" s="1"/>
  <c r="AQ3648" i="5" s="1"/>
  <c r="AN3647" i="5"/>
  <c r="AP3647" i="5" s="1"/>
  <c r="AQ3647" i="5" s="1"/>
  <c r="AN3646" i="5"/>
  <c r="AP3646" i="5" s="1"/>
  <c r="AQ3646" i="5" s="1"/>
  <c r="AN3645" i="5"/>
  <c r="AP3645" i="5" s="1"/>
  <c r="AQ3645" i="5" s="1"/>
  <c r="AN3644" i="5"/>
  <c r="AP3644" i="5" s="1"/>
  <c r="AQ3644" i="5" s="1"/>
  <c r="AN3643" i="5"/>
  <c r="AP3643" i="5" s="1"/>
  <c r="AQ3643" i="5" s="1"/>
  <c r="AN3642" i="5"/>
  <c r="AP3642" i="5" s="1"/>
  <c r="AQ3642" i="5" s="1"/>
  <c r="AN3641" i="5"/>
  <c r="AP3641" i="5" s="1"/>
  <c r="AQ3641" i="5" s="1"/>
  <c r="AN3640" i="5"/>
  <c r="AP3640" i="5" s="1"/>
  <c r="AQ3640" i="5" s="1"/>
  <c r="AN3639" i="5"/>
  <c r="AP3639" i="5" s="1"/>
  <c r="AQ3639" i="5" s="1"/>
  <c r="AN3638" i="5"/>
  <c r="AP3638" i="5" s="1"/>
  <c r="AQ3638" i="5" s="1"/>
  <c r="AN3637" i="5"/>
  <c r="AP3637" i="5" s="1"/>
  <c r="AQ3637" i="5" s="1"/>
  <c r="AN3636" i="5"/>
  <c r="AP3636" i="5" s="1"/>
  <c r="AQ3636" i="5" s="1"/>
  <c r="AN3635" i="5"/>
  <c r="AP3635" i="5" s="1"/>
  <c r="AQ3635" i="5" s="1"/>
  <c r="AN3634" i="5"/>
  <c r="AP3634" i="5" s="1"/>
  <c r="AQ3634" i="5" s="1"/>
  <c r="AN3633" i="5"/>
  <c r="AP3633" i="5" s="1"/>
  <c r="AQ3633" i="5" s="1"/>
  <c r="AN3630" i="5"/>
  <c r="AP3630" i="5" s="1"/>
  <c r="AQ3630" i="5" s="1"/>
  <c r="AN3629" i="5"/>
  <c r="AP3629" i="5" s="1"/>
  <c r="AQ3629" i="5" s="1"/>
  <c r="AN3628" i="5"/>
  <c r="AP3628" i="5" s="1"/>
  <c r="AQ3628" i="5" s="1"/>
  <c r="AN3627" i="5"/>
  <c r="AP3627" i="5" s="1"/>
  <c r="AQ3627" i="5" s="1"/>
  <c r="AN3626" i="5"/>
  <c r="AP3626" i="5" s="1"/>
  <c r="AQ3626" i="5" s="1"/>
  <c r="AN3625" i="5"/>
  <c r="AP3625" i="5" s="1"/>
  <c r="AQ3625" i="5" s="1"/>
  <c r="AN3624" i="5"/>
  <c r="AP3624" i="5" s="1"/>
  <c r="AQ3624" i="5" s="1"/>
  <c r="AN3623" i="5"/>
  <c r="AP3623" i="5" s="1"/>
  <c r="AQ3623" i="5" s="1"/>
  <c r="AN3622" i="5"/>
  <c r="AP3622" i="5" s="1"/>
  <c r="AQ3622" i="5" s="1"/>
  <c r="AN3621" i="5"/>
  <c r="AP3621" i="5" s="1"/>
  <c r="AQ3621" i="5" s="1"/>
  <c r="AN3620" i="5"/>
  <c r="AP3620" i="5" s="1"/>
  <c r="AQ3620" i="5" s="1"/>
  <c r="AN3619" i="5"/>
  <c r="AP3619" i="5" s="1"/>
  <c r="AQ3619" i="5" s="1"/>
  <c r="AN3618" i="5"/>
  <c r="AP3618" i="5" s="1"/>
  <c r="AQ3618" i="5" s="1"/>
  <c r="AN3617" i="5"/>
  <c r="AP3617" i="5" s="1"/>
  <c r="AQ3617" i="5" s="1"/>
  <c r="AN3616" i="5"/>
  <c r="AP3616" i="5" s="1"/>
  <c r="AQ3616" i="5" s="1"/>
  <c r="AN3615" i="5"/>
  <c r="AP3615" i="5" s="1"/>
  <c r="AQ3615" i="5" s="1"/>
  <c r="P3615" i="5"/>
  <c r="AN3614" i="5"/>
  <c r="AP3614" i="5" s="1"/>
  <c r="AQ3614" i="5" s="1"/>
  <c r="AN3613" i="5"/>
  <c r="AP3613" i="5" s="1"/>
  <c r="AQ3613" i="5" s="1"/>
  <c r="AN3612" i="5"/>
  <c r="AP3612" i="5" s="1"/>
  <c r="AQ3612" i="5" s="1"/>
  <c r="AN3611" i="5"/>
  <c r="AP3611" i="5" s="1"/>
  <c r="AQ3611" i="5" s="1"/>
  <c r="AN3610" i="5"/>
  <c r="AP3610" i="5" s="1"/>
  <c r="AQ3610" i="5" s="1"/>
  <c r="AN3609" i="5"/>
  <c r="AP3609" i="5" s="1"/>
  <c r="AQ3609" i="5" s="1"/>
  <c r="AN3608" i="5"/>
  <c r="AP3608" i="5" s="1"/>
  <c r="AQ3608" i="5" s="1"/>
  <c r="AN3607" i="5"/>
  <c r="AP3607" i="5" s="1"/>
  <c r="AQ3607" i="5" s="1"/>
  <c r="AN3606" i="5"/>
  <c r="AP3606" i="5" s="1"/>
  <c r="AQ3606" i="5" s="1"/>
  <c r="AN3605" i="5"/>
  <c r="AP3605" i="5" s="1"/>
  <c r="AQ3605" i="5" s="1"/>
  <c r="AN3604" i="5"/>
  <c r="AP3604" i="5" s="1"/>
  <c r="AQ3604" i="5" s="1"/>
  <c r="AN3603" i="5"/>
  <c r="AP3603" i="5" s="1"/>
  <c r="AQ3603" i="5" s="1"/>
  <c r="AN3602" i="5"/>
  <c r="AP3602" i="5" s="1"/>
  <c r="AQ3602" i="5" s="1"/>
  <c r="AN3601" i="5"/>
  <c r="AP3601" i="5" s="1"/>
  <c r="AQ3601" i="5" s="1"/>
  <c r="AN3600" i="5"/>
  <c r="AP3600" i="5" s="1"/>
  <c r="AQ3600" i="5" s="1"/>
  <c r="AN3599" i="5"/>
  <c r="AP3599" i="5" s="1"/>
  <c r="AQ3599" i="5" s="1"/>
  <c r="AN3598" i="5"/>
  <c r="AP3598" i="5" s="1"/>
  <c r="AQ3598" i="5" s="1"/>
  <c r="AN3597" i="5"/>
  <c r="AP3597" i="5" s="1"/>
  <c r="AQ3597" i="5" s="1"/>
  <c r="AN3596" i="5"/>
  <c r="AP3596" i="5" s="1"/>
  <c r="AQ3596" i="5" s="1"/>
  <c r="AN3595" i="5"/>
  <c r="AP3595" i="5" s="1"/>
  <c r="AQ3595" i="5" s="1"/>
  <c r="AN3594" i="5"/>
  <c r="AP3594" i="5" s="1"/>
  <c r="AQ3594" i="5" s="1"/>
  <c r="AN3593" i="5"/>
  <c r="AP3593" i="5" s="1"/>
  <c r="AQ3593" i="5" s="1"/>
  <c r="AN3592" i="5"/>
  <c r="AP3592" i="5" s="1"/>
  <c r="AQ3592" i="5" s="1"/>
  <c r="P3592" i="5"/>
  <c r="AN3591" i="5"/>
  <c r="AP3591" i="5" s="1"/>
  <c r="AQ3591" i="5" s="1"/>
  <c r="AN3590" i="5"/>
  <c r="AP3590" i="5" s="1"/>
  <c r="AQ3590" i="5" s="1"/>
  <c r="AN3589" i="5"/>
  <c r="AP3589" i="5" s="1"/>
  <c r="AQ3589" i="5" s="1"/>
  <c r="AN3588" i="5"/>
  <c r="AP3588" i="5" s="1"/>
  <c r="AQ3588" i="5" s="1"/>
  <c r="AP3587" i="5"/>
  <c r="AQ3587" i="5" s="1"/>
  <c r="AM3587" i="5"/>
  <c r="AN3586" i="5"/>
  <c r="AP3586" i="5" s="1"/>
  <c r="AQ3586" i="5" s="1"/>
  <c r="AN3585" i="5"/>
  <c r="AP3585" i="5" s="1"/>
  <c r="AQ3585" i="5" s="1"/>
  <c r="AN3584" i="5"/>
  <c r="AP3584" i="5" s="1"/>
  <c r="AQ3584" i="5" s="1"/>
  <c r="AN3583" i="5"/>
  <c r="AP3583" i="5" s="1"/>
  <c r="AQ3583" i="5" s="1"/>
  <c r="AN3582" i="5"/>
  <c r="AP3582" i="5" s="1"/>
  <c r="AQ3582" i="5" s="1"/>
  <c r="AN3581" i="5"/>
  <c r="AP3581" i="5" s="1"/>
  <c r="AQ3581" i="5" s="1"/>
  <c r="AN3580" i="5"/>
  <c r="AP3580" i="5" s="1"/>
  <c r="AQ3580" i="5" s="1"/>
  <c r="AN3579" i="5"/>
  <c r="AP3579" i="5" s="1"/>
  <c r="AQ3579" i="5" s="1"/>
  <c r="AN3578" i="5"/>
  <c r="AP3578" i="5" s="1"/>
  <c r="AQ3578" i="5" s="1"/>
  <c r="AN3577" i="5"/>
  <c r="AP3577" i="5" s="1"/>
  <c r="AQ3577" i="5" s="1"/>
  <c r="AN3576" i="5"/>
  <c r="AP3576" i="5" s="1"/>
  <c r="AQ3576" i="5" s="1"/>
  <c r="AN3575" i="5"/>
  <c r="AP3575" i="5" s="1"/>
  <c r="AQ3575" i="5" s="1"/>
  <c r="AN3574" i="5"/>
  <c r="AP3574" i="5" s="1"/>
  <c r="AQ3574" i="5" s="1"/>
  <c r="AN3573" i="5"/>
  <c r="AP3573" i="5" s="1"/>
  <c r="AQ3573" i="5" s="1"/>
  <c r="AP3571" i="5"/>
  <c r="AQ3571" i="5" s="1"/>
  <c r="AN3570" i="5"/>
  <c r="AP3570" i="5" s="1"/>
  <c r="AQ3570" i="5" s="1"/>
  <c r="AN3569" i="5"/>
  <c r="AP3569" i="5" s="1"/>
  <c r="AQ3569" i="5" s="1"/>
  <c r="AN3568" i="5"/>
  <c r="AP3568" i="5" s="1"/>
  <c r="AQ3568" i="5" s="1"/>
  <c r="AN3567" i="5"/>
  <c r="AP3567" i="5" s="1"/>
  <c r="AQ3567" i="5" s="1"/>
  <c r="AN3564" i="5"/>
  <c r="AP3564" i="5" s="1"/>
  <c r="AQ3564" i="5" s="1"/>
  <c r="AN3563" i="5"/>
  <c r="AP3563" i="5" s="1"/>
  <c r="AQ3563" i="5" s="1"/>
  <c r="AN3562" i="5"/>
  <c r="AP3562" i="5" s="1"/>
  <c r="AQ3562" i="5" s="1"/>
  <c r="AN3561" i="5"/>
  <c r="AP3561" i="5" s="1"/>
  <c r="AQ3561" i="5" s="1"/>
  <c r="AN3560" i="5"/>
  <c r="AP3560" i="5" s="1"/>
  <c r="AQ3560" i="5" s="1"/>
  <c r="AN3559" i="5"/>
  <c r="AP3559" i="5" s="1"/>
  <c r="P3559" i="5"/>
  <c r="AN3558" i="5"/>
  <c r="AP3558" i="5" s="1"/>
  <c r="AQ3558" i="5" s="1"/>
  <c r="AN3557" i="5"/>
  <c r="AP3557" i="5" s="1"/>
  <c r="AQ3557" i="5" s="1"/>
  <c r="AN3556" i="5"/>
  <c r="AP3556" i="5" s="1"/>
  <c r="AQ3556" i="5" s="1"/>
  <c r="AN3555" i="5"/>
  <c r="AP3555" i="5" s="1"/>
  <c r="AQ3555" i="5" s="1"/>
  <c r="AN3554" i="5"/>
  <c r="AP3554" i="5" s="1"/>
  <c r="AQ3554" i="5" s="1"/>
  <c r="AN3553" i="5"/>
  <c r="AP3553" i="5" s="1"/>
  <c r="AQ3553" i="5" s="1"/>
  <c r="AN3552" i="5"/>
  <c r="AP3552" i="5" s="1"/>
  <c r="AQ3552" i="5" s="1"/>
  <c r="AN3551" i="5"/>
  <c r="AP3551" i="5" s="1"/>
  <c r="AQ3551" i="5" s="1"/>
  <c r="AN3550" i="5"/>
  <c r="AP3550" i="5" s="1"/>
  <c r="AQ3550" i="5" s="1"/>
  <c r="AN3549" i="5"/>
  <c r="AP3549" i="5" s="1"/>
  <c r="AQ3549" i="5" s="1"/>
  <c r="AN3548" i="5"/>
  <c r="AP3548" i="5" s="1"/>
  <c r="AQ3548" i="5" s="1"/>
  <c r="AN3547" i="5"/>
  <c r="AP3547" i="5" s="1"/>
  <c r="AQ3547" i="5" s="1"/>
  <c r="AN3546" i="5"/>
  <c r="AP3546" i="5" s="1"/>
  <c r="AQ3546" i="5" s="1"/>
  <c r="AN3545" i="5"/>
  <c r="AP3545" i="5" s="1"/>
  <c r="AQ3545" i="5" s="1"/>
  <c r="AN3544" i="5"/>
  <c r="AP3544" i="5" s="1"/>
  <c r="AQ3544" i="5" s="1"/>
  <c r="AN3543" i="5"/>
  <c r="AP3543" i="5" s="1"/>
  <c r="AQ3543" i="5" s="1"/>
  <c r="AN3542" i="5"/>
  <c r="AP3542" i="5" s="1"/>
  <c r="AQ3542" i="5" s="1"/>
  <c r="AN3541" i="5"/>
  <c r="AP3541" i="5" s="1"/>
  <c r="AQ3541" i="5" s="1"/>
  <c r="AN3540" i="5"/>
  <c r="AP3540" i="5" s="1"/>
  <c r="AQ3540" i="5" s="1"/>
  <c r="AN3539" i="5"/>
  <c r="AP3539" i="5" s="1"/>
  <c r="AQ3539" i="5" s="1"/>
  <c r="AN3538" i="5"/>
  <c r="AP3538" i="5" s="1"/>
  <c r="AQ3538" i="5" s="1"/>
  <c r="AN3537" i="5"/>
  <c r="AP3537" i="5" s="1"/>
  <c r="AQ3537" i="5" s="1"/>
  <c r="AN3536" i="5"/>
  <c r="AP3536" i="5" s="1"/>
  <c r="AQ3536" i="5" s="1"/>
  <c r="AN3535" i="5"/>
  <c r="AP3535" i="5" s="1"/>
  <c r="AQ3535" i="5" s="1"/>
  <c r="AN3534" i="5"/>
  <c r="AP3534" i="5" s="1"/>
  <c r="AQ3534" i="5" s="1"/>
  <c r="AN3533" i="5"/>
  <c r="AP3533" i="5" s="1"/>
  <c r="AQ3533" i="5" s="1"/>
  <c r="P3533" i="5"/>
  <c r="AN3532" i="5"/>
  <c r="AP3532" i="5" s="1"/>
  <c r="AQ3532" i="5" s="1"/>
  <c r="P3532" i="5"/>
  <c r="AN3531" i="5"/>
  <c r="AP3531" i="5" s="1"/>
  <c r="AQ3531" i="5" s="1"/>
  <c r="AN3530" i="5"/>
  <c r="AP3530" i="5" s="1"/>
  <c r="AQ3530" i="5" s="1"/>
  <c r="AN3529" i="5"/>
  <c r="AP3529" i="5" s="1"/>
  <c r="AQ3529" i="5" s="1"/>
  <c r="AN3528" i="5"/>
  <c r="AP3528" i="5" s="1"/>
  <c r="AQ3528" i="5" s="1"/>
  <c r="AN3527" i="5"/>
  <c r="AP3527" i="5" s="1"/>
  <c r="AQ3527" i="5" s="1"/>
  <c r="AN3526" i="5"/>
  <c r="AP3526" i="5" s="1"/>
  <c r="AQ3526" i="5" s="1"/>
  <c r="AN3525" i="5"/>
  <c r="AP3525" i="5" s="1"/>
  <c r="AQ3525" i="5" s="1"/>
  <c r="AN3524" i="5"/>
  <c r="AP3524" i="5" s="1"/>
  <c r="AQ3524" i="5" s="1"/>
  <c r="AN3523" i="5"/>
  <c r="AP3523" i="5" s="1"/>
  <c r="AQ3523" i="5" s="1"/>
  <c r="AN3522" i="5"/>
  <c r="AP3522" i="5" s="1"/>
  <c r="AQ3522" i="5" s="1"/>
  <c r="AN3521" i="5"/>
  <c r="AP3521" i="5" s="1"/>
  <c r="AQ3521" i="5" s="1"/>
  <c r="AN3520" i="5"/>
  <c r="AP3520" i="5" s="1"/>
  <c r="AQ3520" i="5" s="1"/>
  <c r="AN3519" i="5"/>
  <c r="AP3519" i="5" s="1"/>
  <c r="AQ3519" i="5" s="1"/>
  <c r="AN3518" i="5"/>
  <c r="AP3518" i="5" s="1"/>
  <c r="AQ3518" i="5" s="1"/>
  <c r="AN3517" i="5"/>
  <c r="AP3517" i="5" s="1"/>
  <c r="AQ3517" i="5" s="1"/>
  <c r="AN3516" i="5"/>
  <c r="AP3516" i="5" s="1"/>
  <c r="AQ3516" i="5" s="1"/>
  <c r="AN3515" i="5"/>
  <c r="AP3515" i="5" s="1"/>
  <c r="AQ3515" i="5" s="1"/>
  <c r="AN3514" i="5"/>
  <c r="AP3514" i="5" s="1"/>
  <c r="AQ3514" i="5" s="1"/>
  <c r="AN3513" i="5"/>
  <c r="AP3513" i="5" s="1"/>
  <c r="AQ3513" i="5" s="1"/>
  <c r="AN3512" i="5"/>
  <c r="AP3512" i="5" s="1"/>
  <c r="AQ3512" i="5" s="1"/>
  <c r="AN3511" i="5"/>
  <c r="AP3511" i="5" s="1"/>
  <c r="AQ3511" i="5" s="1"/>
  <c r="AN3510" i="5"/>
  <c r="AP3510" i="5" s="1"/>
  <c r="AQ3510" i="5" s="1"/>
  <c r="AN3509" i="5"/>
  <c r="AP3509" i="5" s="1"/>
  <c r="AQ3509" i="5" s="1"/>
  <c r="AN3508" i="5"/>
  <c r="AP3508" i="5" s="1"/>
  <c r="AQ3508" i="5" s="1"/>
  <c r="AN3507" i="5"/>
  <c r="AP3507" i="5" s="1"/>
  <c r="AQ3507" i="5" s="1"/>
  <c r="AN3506" i="5"/>
  <c r="AP3506" i="5" s="1"/>
  <c r="AQ3506" i="5" s="1"/>
  <c r="AN3505" i="5"/>
  <c r="AP3505" i="5" s="1"/>
  <c r="AQ3505" i="5" s="1"/>
  <c r="AN3504" i="5"/>
  <c r="AP3504" i="5" s="1"/>
  <c r="AQ3504" i="5" s="1"/>
  <c r="AN3503" i="5"/>
  <c r="AP3503" i="5" s="1"/>
  <c r="AQ3503" i="5" s="1"/>
  <c r="AN3502" i="5"/>
  <c r="AP3502" i="5" s="1"/>
  <c r="AQ3502" i="5" s="1"/>
  <c r="AN3501" i="5"/>
  <c r="AP3501" i="5" s="1"/>
  <c r="AQ3501" i="5" s="1"/>
  <c r="AN3500" i="5"/>
  <c r="AP3500" i="5" s="1"/>
  <c r="AQ3500" i="5" s="1"/>
  <c r="AN3499" i="5"/>
  <c r="AP3499" i="5" s="1"/>
  <c r="AQ3499" i="5" s="1"/>
  <c r="AN3498" i="5"/>
  <c r="AP3498" i="5" s="1"/>
  <c r="AQ3498" i="5" s="1"/>
  <c r="AN3497" i="5"/>
  <c r="AP3497" i="5" s="1"/>
  <c r="AQ3497" i="5" s="1"/>
  <c r="AN3496" i="5"/>
  <c r="AP3496" i="5" s="1"/>
  <c r="AQ3496" i="5" s="1"/>
  <c r="AN3495" i="5"/>
  <c r="AP3495" i="5" s="1"/>
  <c r="AQ3495" i="5" s="1"/>
  <c r="AN3494" i="5"/>
  <c r="AP3494" i="5" s="1"/>
  <c r="AQ3494" i="5" s="1"/>
  <c r="AN3493" i="5"/>
  <c r="AP3493" i="5" s="1"/>
  <c r="AQ3493" i="5" s="1"/>
  <c r="AN3492" i="5"/>
  <c r="AP3492" i="5" s="1"/>
  <c r="AQ3492" i="5" s="1"/>
  <c r="AN3491" i="5"/>
  <c r="AP3491" i="5" s="1"/>
  <c r="AQ3491" i="5" s="1"/>
  <c r="AN3490" i="5"/>
  <c r="AP3490" i="5" s="1"/>
  <c r="AQ3490" i="5" s="1"/>
  <c r="AN3488" i="5"/>
  <c r="AP3488" i="5" s="1"/>
  <c r="AQ3488" i="5" s="1"/>
  <c r="AN3487" i="5"/>
  <c r="AP3487" i="5" s="1"/>
  <c r="AQ3487" i="5" s="1"/>
  <c r="AN3486" i="5"/>
  <c r="AP3486" i="5" s="1"/>
  <c r="AQ3486" i="5" s="1"/>
  <c r="AN3485" i="5"/>
  <c r="AP3485" i="5" s="1"/>
  <c r="AQ3485" i="5" s="1"/>
  <c r="AN3484" i="5"/>
  <c r="AP3484" i="5" s="1"/>
  <c r="AQ3484" i="5" s="1"/>
  <c r="AN3483" i="5"/>
  <c r="AP3483" i="5" s="1"/>
  <c r="AQ3483" i="5" s="1"/>
  <c r="AN3482" i="5"/>
  <c r="AP3482" i="5" s="1"/>
  <c r="AQ3482" i="5" s="1"/>
  <c r="AN3481" i="5"/>
  <c r="AP3481" i="5" s="1"/>
  <c r="AQ3481" i="5" s="1"/>
  <c r="AN3480" i="5"/>
  <c r="AP3480" i="5" s="1"/>
  <c r="AQ3480" i="5" s="1"/>
  <c r="AN3479" i="5"/>
  <c r="AP3479" i="5" s="1"/>
  <c r="AQ3479" i="5" s="1"/>
  <c r="AN3478" i="5"/>
  <c r="AP3478" i="5" s="1"/>
  <c r="AQ3478" i="5" s="1"/>
  <c r="AN3477" i="5"/>
  <c r="AP3477" i="5" s="1"/>
  <c r="AQ3477" i="5" s="1"/>
  <c r="AN3474" i="5"/>
  <c r="AP3474" i="5" s="1"/>
  <c r="AQ3474" i="5" s="1"/>
  <c r="AN3473" i="5"/>
  <c r="AP3473" i="5" s="1"/>
  <c r="AQ3473" i="5" s="1"/>
  <c r="AN3472" i="5"/>
  <c r="AP3472" i="5" s="1"/>
  <c r="AQ3472" i="5" s="1"/>
  <c r="AN3471" i="5"/>
  <c r="AP3471" i="5" s="1"/>
  <c r="AQ3471" i="5" s="1"/>
  <c r="AN3470" i="5"/>
  <c r="AP3470" i="5" s="1"/>
  <c r="AQ3470" i="5" s="1"/>
  <c r="AN3469" i="5"/>
  <c r="AP3469" i="5" s="1"/>
  <c r="AQ3469" i="5" s="1"/>
  <c r="AN3468" i="5"/>
  <c r="AP3468" i="5" s="1"/>
  <c r="AQ3468" i="5" s="1"/>
  <c r="AM3468" i="5"/>
  <c r="AN3467" i="5"/>
  <c r="AP3467" i="5" s="1"/>
  <c r="AQ3467" i="5" s="1"/>
  <c r="AN3466" i="5"/>
  <c r="AP3466" i="5" s="1"/>
  <c r="AQ3466" i="5" s="1"/>
  <c r="AM3466" i="5"/>
  <c r="AN3465" i="5"/>
  <c r="AP3465" i="5" s="1"/>
  <c r="AQ3465" i="5" s="1"/>
  <c r="AM3465" i="5"/>
  <c r="AN3464" i="5"/>
  <c r="AP3464" i="5" s="1"/>
  <c r="AQ3464" i="5" s="1"/>
  <c r="AM3464" i="5"/>
  <c r="AN3463" i="5"/>
  <c r="AP3463" i="5" s="1"/>
  <c r="AQ3463" i="5" s="1"/>
  <c r="AM3463" i="5"/>
  <c r="AN3462" i="5"/>
  <c r="AP3462" i="5" s="1"/>
  <c r="AQ3462" i="5" s="1"/>
  <c r="AN3461" i="5"/>
  <c r="AP3461" i="5" s="1"/>
  <c r="AQ3461" i="5" s="1"/>
  <c r="AM3461" i="5"/>
  <c r="AN3460" i="5"/>
  <c r="AP3460" i="5" s="1"/>
  <c r="AQ3460" i="5" s="1"/>
  <c r="AM3460" i="5"/>
  <c r="AN3459" i="5"/>
  <c r="AP3459" i="5" s="1"/>
  <c r="AQ3459" i="5" s="1"/>
  <c r="AM3459" i="5"/>
  <c r="AN3458" i="5"/>
  <c r="AP3458" i="5" s="1"/>
  <c r="AQ3458" i="5" s="1"/>
  <c r="AM3458" i="5"/>
  <c r="AN3457" i="5"/>
  <c r="AP3457" i="5" s="1"/>
  <c r="AQ3457" i="5" s="1"/>
  <c r="AM3457" i="5"/>
  <c r="AN3456" i="5"/>
  <c r="AP3456" i="5" s="1"/>
  <c r="AQ3456" i="5" s="1"/>
  <c r="AM3456" i="5"/>
  <c r="AM3455" i="5"/>
  <c r="AN3454" i="5"/>
  <c r="AP3454" i="5" s="1"/>
  <c r="AQ3454" i="5" s="1"/>
  <c r="AM3454" i="5"/>
  <c r="AN3453" i="5"/>
  <c r="AP3453" i="5" s="1"/>
  <c r="AQ3453" i="5" s="1"/>
  <c r="AM3453" i="5"/>
  <c r="AN3452" i="5"/>
  <c r="AP3452" i="5" s="1"/>
  <c r="AQ3452" i="5" s="1"/>
  <c r="AM3452" i="5"/>
  <c r="AN3451" i="5"/>
  <c r="AP3451" i="5" s="1"/>
  <c r="AQ3451" i="5" s="1"/>
  <c r="AM3451" i="5"/>
  <c r="AN3450" i="5"/>
  <c r="AP3450" i="5" s="1"/>
  <c r="AQ3450" i="5" s="1"/>
  <c r="AM3450" i="5"/>
  <c r="AN3449" i="5"/>
  <c r="AP3449" i="5" s="1"/>
  <c r="AQ3449" i="5" s="1"/>
  <c r="AM3449" i="5"/>
  <c r="AN3448" i="5"/>
  <c r="AP3448" i="5" s="1"/>
  <c r="AQ3448" i="5" s="1"/>
  <c r="AM3448" i="5"/>
  <c r="AN3447" i="5"/>
  <c r="AP3447" i="5" s="1"/>
  <c r="AQ3447" i="5" s="1"/>
  <c r="AN3446" i="5"/>
  <c r="AP3446" i="5" s="1"/>
  <c r="AQ3446" i="5" s="1"/>
  <c r="AM3446" i="5"/>
  <c r="AN3445" i="5"/>
  <c r="AP3445" i="5" s="1"/>
  <c r="AQ3445" i="5" s="1"/>
  <c r="AN3444" i="5"/>
  <c r="AP3444" i="5" s="1"/>
  <c r="AQ3444" i="5" s="1"/>
  <c r="AP3443" i="5"/>
  <c r="AQ3443" i="5" s="1"/>
  <c r="AN3442" i="5"/>
  <c r="AP3442" i="5" s="1"/>
  <c r="AQ3442" i="5" s="1"/>
  <c r="AN3441" i="5"/>
  <c r="AN3440" i="5"/>
  <c r="AP3440" i="5" s="1"/>
  <c r="AQ3440" i="5" s="1"/>
  <c r="AN3439" i="5"/>
  <c r="AP3439" i="5" s="1"/>
  <c r="AQ3439" i="5" s="1"/>
  <c r="AN3438" i="5"/>
  <c r="AP3438" i="5" s="1"/>
  <c r="AQ3438" i="5" s="1"/>
  <c r="AN3437" i="5"/>
  <c r="AP3437" i="5" s="1"/>
  <c r="AQ3437" i="5" s="1"/>
  <c r="AN3436" i="5"/>
  <c r="AP3436" i="5" s="1"/>
  <c r="AQ3436" i="5" s="1"/>
  <c r="AM3436" i="5"/>
  <c r="AN3435" i="5"/>
  <c r="AP3435" i="5" s="1"/>
  <c r="AQ3435" i="5" s="1"/>
  <c r="AM3435" i="5"/>
  <c r="AN3434" i="5"/>
  <c r="AP3434" i="5" s="1"/>
  <c r="AQ3434" i="5" s="1"/>
  <c r="AM3434" i="5"/>
  <c r="AN3433" i="5"/>
  <c r="AP3433" i="5" s="1"/>
  <c r="AQ3433" i="5" s="1"/>
  <c r="AM3433" i="5"/>
  <c r="AN3432" i="5"/>
  <c r="AP3432" i="5" s="1"/>
  <c r="AQ3432" i="5" s="1"/>
  <c r="AM3432" i="5"/>
  <c r="AN3431" i="5"/>
  <c r="AP3431" i="5" s="1"/>
  <c r="AQ3431" i="5" s="1"/>
  <c r="AM3431" i="5"/>
  <c r="AN3430" i="5"/>
  <c r="AP3430" i="5" s="1"/>
  <c r="AQ3430" i="5" s="1"/>
  <c r="AM3430" i="5"/>
  <c r="AN3429" i="5"/>
  <c r="AP3429" i="5" s="1"/>
  <c r="AQ3429" i="5" s="1"/>
  <c r="AM3429" i="5"/>
  <c r="AN3428" i="5"/>
  <c r="AP3428" i="5" s="1"/>
  <c r="AQ3428" i="5" s="1"/>
  <c r="AM3428" i="5"/>
  <c r="AN3427" i="5"/>
  <c r="AP3427" i="5" s="1"/>
  <c r="AQ3427" i="5" s="1"/>
  <c r="AM3427" i="5"/>
  <c r="AN3426" i="5"/>
  <c r="AP3426" i="5" s="1"/>
  <c r="AQ3426" i="5" s="1"/>
  <c r="AM3426" i="5"/>
  <c r="AN3425" i="5"/>
  <c r="AP3425" i="5" s="1"/>
  <c r="AQ3425" i="5" s="1"/>
  <c r="AM3425" i="5"/>
  <c r="AN3424" i="5"/>
  <c r="AP3424" i="5" s="1"/>
  <c r="AQ3424" i="5" s="1"/>
  <c r="AM3424" i="5"/>
  <c r="N3424" i="5"/>
  <c r="AN3423" i="5"/>
  <c r="AP3423" i="5" s="1"/>
  <c r="AQ3423" i="5" s="1"/>
  <c r="AM3423" i="5"/>
  <c r="N3423" i="5"/>
  <c r="AN3422" i="5"/>
  <c r="AP3422" i="5" s="1"/>
  <c r="AQ3422" i="5" s="1"/>
  <c r="AM3422" i="5"/>
  <c r="N3422" i="5"/>
  <c r="AN3421" i="5"/>
  <c r="AP3421" i="5" s="1"/>
  <c r="AQ3421" i="5" s="1"/>
  <c r="AM3421" i="5"/>
  <c r="N3421" i="5"/>
  <c r="AN3420" i="5"/>
  <c r="AP3420" i="5" s="1"/>
  <c r="AQ3420" i="5" s="1"/>
  <c r="AM3420" i="5"/>
  <c r="N3420" i="5"/>
  <c r="AN3419" i="5"/>
  <c r="AP3419" i="5" s="1"/>
  <c r="AQ3419" i="5" s="1"/>
  <c r="AM3419" i="5"/>
  <c r="N3419" i="5"/>
  <c r="AN3418" i="5"/>
  <c r="AP3418" i="5" s="1"/>
  <c r="AQ3418" i="5" s="1"/>
  <c r="AM3418" i="5"/>
  <c r="N3418" i="5"/>
  <c r="AN3417" i="5"/>
  <c r="AP3417" i="5" s="1"/>
  <c r="AQ3417" i="5" s="1"/>
  <c r="AM3417" i="5"/>
  <c r="N3417" i="5"/>
  <c r="AN3416" i="5"/>
  <c r="AP3416" i="5" s="1"/>
  <c r="AQ3416" i="5" s="1"/>
  <c r="AM3416" i="5"/>
  <c r="N3416" i="5"/>
  <c r="AN3415" i="5"/>
  <c r="AP3415" i="5" s="1"/>
  <c r="AQ3415" i="5" s="1"/>
  <c r="AM3415" i="5"/>
  <c r="N3415" i="5"/>
  <c r="AN3414" i="5"/>
  <c r="AP3414" i="5" s="1"/>
  <c r="AQ3414" i="5" s="1"/>
  <c r="AM3414" i="5"/>
  <c r="N3414" i="5"/>
  <c r="AN3413" i="5"/>
  <c r="AP3413" i="5" s="1"/>
  <c r="AQ3413" i="5" s="1"/>
  <c r="AM3413" i="5"/>
  <c r="N3413" i="5"/>
  <c r="AN3412" i="5"/>
  <c r="AP3412" i="5" s="1"/>
  <c r="AQ3412" i="5" s="1"/>
  <c r="AM3412" i="5"/>
  <c r="N3412" i="5"/>
  <c r="AN3411" i="5"/>
  <c r="AP3411" i="5" s="1"/>
  <c r="AQ3411" i="5" s="1"/>
  <c r="AM3411" i="5"/>
  <c r="N3411" i="5"/>
  <c r="AN3410" i="5"/>
  <c r="AP3410" i="5" s="1"/>
  <c r="AQ3410" i="5" s="1"/>
  <c r="AM3410" i="5"/>
  <c r="N3410" i="5"/>
  <c r="AN3409" i="5"/>
  <c r="AP3409" i="5" s="1"/>
  <c r="AQ3409" i="5" s="1"/>
  <c r="AM3409" i="5"/>
  <c r="N3409" i="5"/>
  <c r="AN3408" i="5"/>
  <c r="AP3408" i="5" s="1"/>
  <c r="AQ3408" i="5" s="1"/>
  <c r="AM3408" i="5"/>
  <c r="N3408" i="5"/>
  <c r="AN3407" i="5"/>
  <c r="AP3407" i="5" s="1"/>
  <c r="AQ3407" i="5" s="1"/>
  <c r="AM3407" i="5"/>
  <c r="N3407" i="5"/>
  <c r="AN3406" i="5"/>
  <c r="AP3406" i="5" s="1"/>
  <c r="AQ3406" i="5" s="1"/>
  <c r="AM3406" i="5"/>
  <c r="N3406" i="5"/>
  <c r="AN3405" i="5"/>
  <c r="AP3405" i="5" s="1"/>
  <c r="AQ3405" i="5" s="1"/>
  <c r="AM3405" i="5"/>
  <c r="N3405" i="5"/>
  <c r="AN3404" i="5"/>
  <c r="AP3404" i="5" s="1"/>
  <c r="AQ3404" i="5" s="1"/>
  <c r="AM3404" i="5"/>
  <c r="N3404" i="5"/>
  <c r="AN3403" i="5"/>
  <c r="AP3403" i="5" s="1"/>
  <c r="AQ3403" i="5" s="1"/>
  <c r="AM3403" i="5"/>
  <c r="N3403" i="5"/>
  <c r="AN3402" i="5"/>
  <c r="AP3402" i="5" s="1"/>
  <c r="AQ3402" i="5" s="1"/>
  <c r="AM3402" i="5"/>
  <c r="N3402" i="5"/>
  <c r="AN3401" i="5"/>
  <c r="AP3401" i="5" s="1"/>
  <c r="AQ3401" i="5" s="1"/>
  <c r="AM3401" i="5"/>
  <c r="N3401" i="5"/>
  <c r="AN3400" i="5"/>
  <c r="AP3400" i="5" s="1"/>
  <c r="AQ3400" i="5" s="1"/>
  <c r="AM3400" i="5"/>
  <c r="N3400" i="5"/>
  <c r="AN3399" i="5"/>
  <c r="AP3399" i="5" s="1"/>
  <c r="AQ3399" i="5" s="1"/>
  <c r="AM3399" i="5"/>
  <c r="N3399" i="5"/>
  <c r="AN3398" i="5"/>
  <c r="AP3398" i="5" s="1"/>
  <c r="AQ3398" i="5" s="1"/>
  <c r="AM3398" i="5"/>
  <c r="N3398" i="5"/>
  <c r="AN3397" i="5"/>
  <c r="AP3397" i="5" s="1"/>
  <c r="AQ3397" i="5" s="1"/>
  <c r="AM3397" i="5"/>
  <c r="N3397" i="5"/>
  <c r="AN3396" i="5"/>
  <c r="AP3396" i="5" s="1"/>
  <c r="AQ3396" i="5" s="1"/>
  <c r="AM3396" i="5"/>
  <c r="N3396" i="5"/>
  <c r="AN3395" i="5"/>
  <c r="AP3395" i="5" s="1"/>
  <c r="AQ3395" i="5" s="1"/>
  <c r="AM3395" i="5"/>
  <c r="N3395" i="5"/>
  <c r="AN3394" i="5"/>
  <c r="AP3394" i="5" s="1"/>
  <c r="AQ3394" i="5" s="1"/>
  <c r="AM3394" i="5"/>
  <c r="N3394" i="5"/>
  <c r="AN3393" i="5"/>
  <c r="AP3393" i="5" s="1"/>
  <c r="AQ3393" i="5" s="1"/>
  <c r="AM3393" i="5"/>
  <c r="N3393" i="5"/>
  <c r="AN3392" i="5"/>
  <c r="AP3392" i="5" s="1"/>
  <c r="AQ3392" i="5" s="1"/>
  <c r="AM3392" i="5"/>
  <c r="N3392" i="5"/>
  <c r="AN3391" i="5"/>
  <c r="AP3391" i="5" s="1"/>
  <c r="AQ3391" i="5" s="1"/>
  <c r="AM3391" i="5"/>
  <c r="N3391" i="5"/>
  <c r="AP3390" i="5"/>
  <c r="AQ3390" i="5" s="1"/>
  <c r="AM3390" i="5"/>
  <c r="AN3389" i="5"/>
  <c r="AP3389" i="5" s="1"/>
  <c r="AQ3389" i="5" s="1"/>
  <c r="AM3389" i="5"/>
  <c r="N3389" i="5"/>
  <c r="AN3388" i="5"/>
  <c r="AP3388" i="5" s="1"/>
  <c r="AQ3388" i="5" s="1"/>
  <c r="AM3388" i="5"/>
  <c r="N3388" i="5"/>
  <c r="AN3387" i="5"/>
  <c r="AP3387" i="5" s="1"/>
  <c r="AQ3387" i="5" s="1"/>
  <c r="AM3387" i="5"/>
  <c r="N3387" i="5"/>
  <c r="AN3386" i="5"/>
  <c r="AP3386" i="5" s="1"/>
  <c r="AQ3386" i="5" s="1"/>
  <c r="AM3386" i="5"/>
  <c r="N3386" i="5"/>
  <c r="AN3385" i="5"/>
  <c r="AP3385" i="5" s="1"/>
  <c r="AQ3385" i="5" s="1"/>
  <c r="AM3385" i="5"/>
  <c r="N3385" i="5"/>
  <c r="AN3384" i="5"/>
  <c r="AP3384" i="5" s="1"/>
  <c r="AQ3384" i="5" s="1"/>
  <c r="AM3384" i="5"/>
  <c r="N3384" i="5"/>
  <c r="AN3383" i="5"/>
  <c r="AP3383" i="5" s="1"/>
  <c r="AQ3383" i="5" s="1"/>
  <c r="AM3383" i="5"/>
  <c r="N3383" i="5"/>
  <c r="AN3382" i="5"/>
  <c r="AP3382" i="5" s="1"/>
  <c r="AQ3382" i="5" s="1"/>
  <c r="AM3382" i="5"/>
  <c r="N3382" i="5"/>
  <c r="AN3381" i="5"/>
  <c r="AP3381" i="5" s="1"/>
  <c r="AQ3381" i="5" s="1"/>
  <c r="AM3381" i="5"/>
  <c r="N3381" i="5"/>
  <c r="AN3380" i="5"/>
  <c r="AP3380" i="5" s="1"/>
  <c r="AQ3380" i="5" s="1"/>
  <c r="AM3380" i="5"/>
  <c r="N3380" i="5"/>
  <c r="AN3379" i="5"/>
  <c r="AP3379" i="5" s="1"/>
  <c r="AQ3379" i="5" s="1"/>
  <c r="AM3379" i="5"/>
  <c r="N3379" i="5"/>
  <c r="AN3378" i="5"/>
  <c r="AP3378" i="5" s="1"/>
  <c r="AQ3378" i="5" s="1"/>
  <c r="AM3378" i="5"/>
  <c r="N3378" i="5"/>
  <c r="AN3377" i="5"/>
  <c r="AP3377" i="5" s="1"/>
  <c r="AQ3377" i="5" s="1"/>
  <c r="AM3377" i="5"/>
  <c r="N3377" i="5"/>
  <c r="AN3376" i="5"/>
  <c r="AP3376" i="5" s="1"/>
  <c r="AQ3376" i="5" s="1"/>
  <c r="AM3376" i="5"/>
  <c r="N3376" i="5"/>
  <c r="AN3375" i="5"/>
  <c r="AP3375" i="5" s="1"/>
  <c r="AQ3375" i="5" s="1"/>
  <c r="AM3375" i="5"/>
  <c r="N3375" i="5"/>
  <c r="AN3374" i="5"/>
  <c r="AP3374" i="5" s="1"/>
  <c r="AQ3374" i="5" s="1"/>
  <c r="AM3374" i="5"/>
  <c r="N3374" i="5"/>
  <c r="AN3373" i="5"/>
  <c r="AP3373" i="5" s="1"/>
  <c r="AQ3373" i="5" s="1"/>
  <c r="AM3373" i="5"/>
  <c r="N3373" i="5"/>
  <c r="AN3372" i="5"/>
  <c r="AP3372" i="5" s="1"/>
  <c r="AQ3372" i="5" s="1"/>
  <c r="AM3372" i="5"/>
  <c r="N3372" i="5"/>
  <c r="AN3371" i="5"/>
  <c r="AP3371" i="5" s="1"/>
  <c r="AQ3371" i="5" s="1"/>
  <c r="AM3371" i="5"/>
  <c r="N3371" i="5"/>
  <c r="AN3370" i="5"/>
  <c r="AP3370" i="5" s="1"/>
  <c r="AQ3370" i="5" s="1"/>
  <c r="AM3370" i="5"/>
  <c r="N3370" i="5"/>
  <c r="AN3369" i="5"/>
  <c r="AP3369" i="5" s="1"/>
  <c r="AQ3369" i="5" s="1"/>
  <c r="AM3369" i="5"/>
  <c r="N3369" i="5"/>
  <c r="AN3368" i="5"/>
  <c r="AP3368" i="5" s="1"/>
  <c r="AQ3368" i="5" s="1"/>
  <c r="AM3368" i="5"/>
  <c r="N3368" i="5"/>
  <c r="AN3367" i="5"/>
  <c r="AP3367" i="5" s="1"/>
  <c r="AQ3367" i="5" s="1"/>
  <c r="AM3367" i="5"/>
  <c r="N3367" i="5"/>
  <c r="AN3366" i="5"/>
  <c r="AP3366" i="5" s="1"/>
  <c r="AQ3366" i="5" s="1"/>
  <c r="AM3366" i="5"/>
  <c r="AN3365" i="5"/>
  <c r="AP3365" i="5" s="1"/>
  <c r="AQ3365" i="5" s="1"/>
  <c r="AM3365" i="5"/>
  <c r="AN3364" i="5"/>
  <c r="AP3364" i="5" s="1"/>
  <c r="AQ3364" i="5" s="1"/>
  <c r="AN3363" i="5"/>
  <c r="AP3363" i="5" s="1"/>
  <c r="AQ3363" i="5" s="1"/>
  <c r="AM3363" i="5"/>
  <c r="AN3362" i="5"/>
  <c r="AP3362" i="5" s="1"/>
  <c r="AQ3362" i="5" s="1"/>
  <c r="AM3362" i="5"/>
  <c r="AN3361" i="5"/>
  <c r="AP3361" i="5" s="1"/>
  <c r="AQ3361" i="5" s="1"/>
  <c r="AM3361" i="5"/>
  <c r="AN3360" i="5"/>
  <c r="AP3360" i="5" s="1"/>
  <c r="AQ3360" i="5" s="1"/>
  <c r="AM3360" i="5"/>
  <c r="AN3359" i="5"/>
  <c r="AP3359" i="5" s="1"/>
  <c r="AQ3359" i="5" s="1"/>
  <c r="AM3359" i="5"/>
  <c r="AN3358" i="5"/>
  <c r="AP3358" i="5" s="1"/>
  <c r="AQ3358" i="5" s="1"/>
  <c r="AM3358" i="5"/>
  <c r="AN3357" i="5"/>
  <c r="AP3357" i="5" s="1"/>
  <c r="AQ3357" i="5" s="1"/>
  <c r="AN3356" i="5"/>
  <c r="AP3356" i="5" s="1"/>
  <c r="AQ3356" i="5" s="1"/>
  <c r="AN3355" i="5"/>
  <c r="AP3355" i="5" s="1"/>
  <c r="AQ3355" i="5" s="1"/>
  <c r="AN3354" i="5"/>
  <c r="AP3354" i="5" s="1"/>
  <c r="AQ3354" i="5" s="1"/>
  <c r="AN3353" i="5"/>
  <c r="AP3353" i="5" s="1"/>
  <c r="AQ3353" i="5" s="1"/>
  <c r="AM3350" i="5"/>
  <c r="AP3350" i="5" s="1"/>
  <c r="AQ3350" i="5" s="1"/>
  <c r="AN3349" i="5"/>
  <c r="AP3349" i="5" s="1"/>
  <c r="AQ3349" i="5" s="1"/>
  <c r="AM3349" i="5"/>
  <c r="AN3348" i="5"/>
  <c r="AP3348" i="5" s="1"/>
  <c r="AQ3348" i="5" s="1"/>
  <c r="AM3348" i="5"/>
  <c r="AN3347" i="5"/>
  <c r="AP3347" i="5" s="1"/>
  <c r="AQ3347" i="5" s="1"/>
  <c r="AM3347" i="5"/>
  <c r="AN3346" i="5"/>
  <c r="AP3346" i="5" s="1"/>
  <c r="AQ3346" i="5" s="1"/>
  <c r="AM3346" i="5"/>
  <c r="AN3345" i="5"/>
  <c r="AP3345" i="5" s="1"/>
  <c r="AQ3345" i="5" s="1"/>
  <c r="AM3345" i="5"/>
  <c r="AN3344" i="5"/>
  <c r="AP3344" i="5" s="1"/>
  <c r="AQ3344" i="5" s="1"/>
  <c r="AM3344" i="5"/>
  <c r="AN3343" i="5"/>
  <c r="AP3343" i="5" s="1"/>
  <c r="AQ3343" i="5" s="1"/>
  <c r="AM3343" i="5"/>
  <c r="AN3342" i="5"/>
  <c r="AP3342" i="5" s="1"/>
  <c r="AQ3342" i="5" s="1"/>
  <c r="AM3342" i="5"/>
  <c r="AN3341" i="5"/>
  <c r="AP3341" i="5" s="1"/>
  <c r="AQ3341" i="5" s="1"/>
  <c r="AM3341" i="5"/>
  <c r="AN3340" i="5"/>
  <c r="AP3340" i="5" s="1"/>
  <c r="AQ3340" i="5" s="1"/>
  <c r="AN3339" i="5"/>
  <c r="AP3339" i="5" s="1"/>
  <c r="AQ3339" i="5" s="1"/>
  <c r="AN3338" i="5"/>
  <c r="AP3338" i="5" s="1"/>
  <c r="AQ3338" i="5" s="1"/>
  <c r="AM3336" i="5"/>
  <c r="AP3336" i="5" s="1"/>
  <c r="AQ3336" i="5" s="1"/>
  <c r="AN3335" i="5"/>
  <c r="AP3335" i="5" s="1"/>
  <c r="AQ3335" i="5" s="1"/>
  <c r="AN3334" i="5"/>
  <c r="AP3334" i="5" s="1"/>
  <c r="AQ3334" i="5" s="1"/>
  <c r="AN3333" i="5"/>
  <c r="AP3333" i="5" s="1"/>
  <c r="AQ3333" i="5" s="1"/>
  <c r="AN3332" i="5"/>
  <c r="AP3332" i="5" s="1"/>
  <c r="AQ3332" i="5" s="1"/>
  <c r="AM3332" i="5"/>
  <c r="AN3331" i="5"/>
  <c r="AP3331" i="5" s="1"/>
  <c r="AQ3331" i="5" s="1"/>
  <c r="AM3331" i="5"/>
  <c r="AN3330" i="5"/>
  <c r="AP3330" i="5" s="1"/>
  <c r="AQ3330" i="5" s="1"/>
  <c r="AN3329" i="5"/>
  <c r="AP3329" i="5" s="1"/>
  <c r="AQ3329" i="5" s="1"/>
  <c r="AN3328" i="5"/>
  <c r="AP3328" i="5" s="1"/>
  <c r="AQ3328" i="5" s="1"/>
  <c r="AN3327" i="5"/>
  <c r="AP3327" i="5" s="1"/>
  <c r="AQ3327" i="5" s="1"/>
  <c r="AN3326" i="5"/>
  <c r="AP3326" i="5" s="1"/>
  <c r="AQ3326" i="5" s="1"/>
  <c r="AN3325" i="5"/>
  <c r="AP3325" i="5" s="1"/>
  <c r="AQ3325" i="5" s="1"/>
  <c r="AN3324" i="5"/>
  <c r="AP3324" i="5" s="1"/>
  <c r="AQ3324" i="5" s="1"/>
  <c r="AM3324" i="5"/>
  <c r="AN3323" i="5"/>
  <c r="AP3323" i="5" s="1"/>
  <c r="AQ3323" i="5" s="1"/>
  <c r="AN3322" i="5"/>
  <c r="AP3322" i="5" s="1"/>
  <c r="AQ3322" i="5" s="1"/>
  <c r="AN3321" i="5"/>
  <c r="AP3321" i="5" s="1"/>
  <c r="AQ3321" i="5" s="1"/>
  <c r="AN3320" i="5"/>
  <c r="AP3320" i="5" s="1"/>
  <c r="AQ3320" i="5" s="1"/>
  <c r="AN3319" i="5"/>
  <c r="AP3319" i="5" s="1"/>
  <c r="AQ3319" i="5" s="1"/>
  <c r="AP3317" i="5"/>
  <c r="AQ3317" i="5" s="1"/>
  <c r="AN3316" i="5"/>
  <c r="AP3316" i="5" s="1"/>
  <c r="AQ3316" i="5" s="1"/>
  <c r="AN3315" i="5"/>
  <c r="AP3315" i="5" s="1"/>
  <c r="AQ3315" i="5" s="1"/>
  <c r="AN3314" i="5"/>
  <c r="AP3314" i="5" s="1"/>
  <c r="AQ3314" i="5" s="1"/>
  <c r="AN3313" i="5"/>
  <c r="AP3313" i="5" s="1"/>
  <c r="AQ3313" i="5" s="1"/>
  <c r="AN3312" i="5"/>
  <c r="AP3312" i="5" s="1"/>
  <c r="AQ3312" i="5" s="1"/>
  <c r="AN3311" i="5"/>
  <c r="AP3311" i="5" s="1"/>
  <c r="AQ3311" i="5" s="1"/>
  <c r="AN3310" i="5"/>
  <c r="AP3310" i="5" s="1"/>
  <c r="AQ3310" i="5" s="1"/>
  <c r="AN3309" i="5"/>
  <c r="AP3309" i="5" s="1"/>
  <c r="AQ3309" i="5" s="1"/>
  <c r="AM3309" i="5"/>
  <c r="AN3308" i="5"/>
  <c r="AP3308" i="5" s="1"/>
  <c r="AQ3308" i="5" s="1"/>
  <c r="AN3307" i="5"/>
  <c r="AP3307" i="5" s="1"/>
  <c r="AQ3307" i="5" s="1"/>
  <c r="AN3306" i="5"/>
  <c r="AP3306" i="5" s="1"/>
  <c r="AQ3306" i="5" s="1"/>
  <c r="AN3305" i="5"/>
  <c r="AP3305" i="5" s="1"/>
  <c r="AQ3305" i="5" s="1"/>
  <c r="AN3304" i="5"/>
  <c r="AP3304" i="5" s="1"/>
  <c r="AQ3304" i="5" s="1"/>
  <c r="AK3303" i="5"/>
  <c r="AN3302" i="5"/>
  <c r="AP3302" i="5" s="1"/>
  <c r="AQ3302" i="5" s="1"/>
  <c r="AM3302" i="5"/>
  <c r="AN3301" i="5"/>
  <c r="AP3301" i="5" s="1"/>
  <c r="AQ3301" i="5" s="1"/>
  <c r="AN3300" i="5"/>
  <c r="AP3300" i="5" s="1"/>
  <c r="AQ3300" i="5" s="1"/>
  <c r="AM3300" i="5"/>
  <c r="AN3299" i="5"/>
  <c r="AP3299" i="5" s="1"/>
  <c r="AQ3299" i="5" s="1"/>
  <c r="AM3299" i="5"/>
  <c r="AN3298" i="5"/>
  <c r="AP3298" i="5" s="1"/>
  <c r="AQ3298" i="5" s="1"/>
  <c r="AM3298" i="5"/>
  <c r="AN3297" i="5"/>
  <c r="AP3297" i="5" s="1"/>
  <c r="AQ3297" i="5" s="1"/>
  <c r="AM3297" i="5"/>
  <c r="AN3296" i="5"/>
  <c r="AP3296" i="5" s="1"/>
  <c r="AQ3296" i="5" s="1"/>
  <c r="AM3296" i="5"/>
  <c r="AN3295" i="5"/>
  <c r="AP3295" i="5" s="1"/>
  <c r="AQ3295" i="5" s="1"/>
  <c r="AM3295" i="5"/>
  <c r="AN3294" i="5"/>
  <c r="AP3294" i="5" s="1"/>
  <c r="AQ3294" i="5" s="1"/>
  <c r="AM3294" i="5"/>
  <c r="AN3293" i="5"/>
  <c r="AP3293" i="5" s="1"/>
  <c r="AQ3293" i="5" s="1"/>
  <c r="AM3293" i="5"/>
  <c r="AN3292" i="5"/>
  <c r="AP3292" i="5" s="1"/>
  <c r="AQ3292" i="5" s="1"/>
  <c r="AM3292" i="5"/>
  <c r="AN3291" i="5"/>
  <c r="AP3291" i="5" s="1"/>
  <c r="AQ3291" i="5" s="1"/>
  <c r="AM3291" i="5"/>
  <c r="AN3290" i="5"/>
  <c r="AP3290" i="5" s="1"/>
  <c r="AQ3290" i="5" s="1"/>
  <c r="AM3290" i="5"/>
  <c r="AN3289" i="5"/>
  <c r="AP3289" i="5" s="1"/>
  <c r="AQ3289" i="5" s="1"/>
  <c r="AM3289" i="5"/>
  <c r="AN3288" i="5"/>
  <c r="AP3288" i="5" s="1"/>
  <c r="AQ3288" i="5" s="1"/>
  <c r="AN3287" i="5"/>
  <c r="AP3287" i="5" s="1"/>
  <c r="AQ3287" i="5" s="1"/>
  <c r="AN3286" i="5"/>
  <c r="AP3286" i="5" s="1"/>
  <c r="AQ3286" i="5" s="1"/>
  <c r="AM3286" i="5"/>
  <c r="AN3285" i="5"/>
  <c r="AP3285" i="5" s="1"/>
  <c r="AQ3285" i="5" s="1"/>
  <c r="AM3285" i="5"/>
  <c r="AN3284" i="5"/>
  <c r="AP3284" i="5" s="1"/>
  <c r="AQ3284" i="5" s="1"/>
  <c r="AM3284" i="5"/>
  <c r="AN3283" i="5"/>
  <c r="AP3283" i="5" s="1"/>
  <c r="AQ3283" i="5" s="1"/>
  <c r="AM3283" i="5"/>
  <c r="AN3282" i="5"/>
  <c r="AP3282" i="5" s="1"/>
  <c r="AQ3282" i="5" s="1"/>
  <c r="AM3282" i="5"/>
  <c r="AN3281" i="5"/>
  <c r="AP3281" i="5" s="1"/>
  <c r="AQ3281" i="5" s="1"/>
  <c r="AN3280" i="5"/>
  <c r="AP3280" i="5" s="1"/>
  <c r="AQ3280" i="5" s="1"/>
  <c r="AM3280" i="5"/>
  <c r="AN3279" i="5"/>
  <c r="AP3279" i="5" s="1"/>
  <c r="AQ3279" i="5" s="1"/>
  <c r="AN3278" i="5"/>
  <c r="AP3278" i="5" s="1"/>
  <c r="AQ3278" i="5" s="1"/>
  <c r="AM3278" i="5"/>
  <c r="AN3277" i="5"/>
  <c r="AP3277" i="5" s="1"/>
  <c r="AQ3277" i="5" s="1"/>
  <c r="AM3277" i="5"/>
  <c r="AN3276" i="5"/>
  <c r="AP3276" i="5" s="1"/>
  <c r="AQ3276" i="5" s="1"/>
  <c r="AM3276" i="5"/>
  <c r="AN3275" i="5"/>
  <c r="AP3275" i="5" s="1"/>
  <c r="AQ3275" i="5" s="1"/>
  <c r="AM3275" i="5"/>
  <c r="AN3274" i="5"/>
  <c r="AP3274" i="5" s="1"/>
  <c r="AQ3274" i="5" s="1"/>
  <c r="AM3274" i="5"/>
  <c r="AN3273" i="5"/>
  <c r="AP3273" i="5" s="1"/>
  <c r="AQ3273" i="5" s="1"/>
  <c r="AN3272" i="5"/>
  <c r="AP3272" i="5" s="1"/>
  <c r="AQ3272" i="5" s="1"/>
  <c r="AM3272" i="5"/>
  <c r="AN3271" i="5"/>
  <c r="AP3271" i="5" s="1"/>
  <c r="AQ3271" i="5" s="1"/>
  <c r="AN3270" i="5"/>
  <c r="AP3270" i="5" s="1"/>
  <c r="AQ3270" i="5" s="1"/>
  <c r="AN3269" i="5"/>
  <c r="AP3269" i="5" s="1"/>
  <c r="AQ3269" i="5" s="1"/>
  <c r="AN3268" i="5"/>
  <c r="AP3268" i="5" s="1"/>
  <c r="AQ3268" i="5" s="1"/>
  <c r="AN3267" i="5"/>
  <c r="AP3267" i="5" s="1"/>
  <c r="AQ3267" i="5" s="1"/>
  <c r="AN3266" i="5"/>
  <c r="AP3266" i="5" s="1"/>
  <c r="AQ3266" i="5" s="1"/>
  <c r="AM3266" i="5"/>
  <c r="AN3265" i="5"/>
  <c r="AP3265" i="5" s="1"/>
  <c r="AQ3265" i="5" s="1"/>
  <c r="AM3265" i="5"/>
  <c r="AN3264" i="5"/>
  <c r="AP3264" i="5" s="1"/>
  <c r="AQ3264" i="5" s="1"/>
  <c r="AM3264" i="5"/>
  <c r="AN3263" i="5"/>
  <c r="AP3263" i="5" s="1"/>
  <c r="AQ3263" i="5" s="1"/>
  <c r="AN3262" i="5"/>
  <c r="AP3262" i="5" s="1"/>
  <c r="AQ3262" i="5" s="1"/>
  <c r="AM3262" i="5"/>
  <c r="AN3261" i="5"/>
  <c r="AP3261" i="5" s="1"/>
  <c r="AQ3261" i="5" s="1"/>
  <c r="AM3261" i="5"/>
  <c r="AN3260" i="5"/>
  <c r="AP3260" i="5" s="1"/>
  <c r="AQ3260" i="5" s="1"/>
  <c r="AN3259" i="5"/>
  <c r="AP3259" i="5" s="1"/>
  <c r="AQ3259" i="5" s="1"/>
  <c r="AM3259" i="5"/>
  <c r="P3259" i="5"/>
  <c r="AN3258" i="5"/>
  <c r="AP3258" i="5" s="1"/>
  <c r="AQ3258" i="5" s="1"/>
  <c r="P3258" i="5"/>
  <c r="AN3257" i="5"/>
  <c r="AP3257" i="5" s="1"/>
  <c r="AQ3257" i="5" s="1"/>
  <c r="AN3256" i="5"/>
  <c r="AP3256" i="5" s="1"/>
  <c r="AQ3256" i="5" s="1"/>
  <c r="AN3255" i="5"/>
  <c r="AP3255" i="5" s="1"/>
  <c r="AQ3255" i="5" s="1"/>
  <c r="AM3255" i="5"/>
  <c r="AN3254" i="5"/>
  <c r="AP3254" i="5" s="1"/>
  <c r="AQ3254" i="5" s="1"/>
  <c r="AN3253" i="5"/>
  <c r="AP3253" i="5" s="1"/>
  <c r="AQ3253" i="5" s="1"/>
  <c r="AN3252" i="5"/>
  <c r="AP3252" i="5" s="1"/>
  <c r="AQ3252" i="5" s="1"/>
  <c r="AN3251" i="5"/>
  <c r="AP3251" i="5" s="1"/>
  <c r="AQ3251" i="5" s="1"/>
  <c r="AN3250" i="5"/>
  <c r="AP3250" i="5" s="1"/>
  <c r="AQ3250" i="5" s="1"/>
  <c r="AN3249" i="5"/>
  <c r="AP3249" i="5" s="1"/>
  <c r="AQ3249" i="5" s="1"/>
  <c r="AM3249" i="5"/>
  <c r="AN3248" i="5"/>
  <c r="AP3248" i="5" s="1"/>
  <c r="AQ3248" i="5" s="1"/>
  <c r="AM3248" i="5"/>
  <c r="AN3247" i="5"/>
  <c r="AP3247" i="5" s="1"/>
  <c r="AQ3247" i="5" s="1"/>
  <c r="AM3247" i="5"/>
  <c r="AN3246" i="5"/>
  <c r="AP3246" i="5" s="1"/>
  <c r="AQ3246" i="5" s="1"/>
  <c r="AM3246" i="5"/>
  <c r="AN3245" i="5"/>
  <c r="AP3245" i="5" s="1"/>
  <c r="AQ3245" i="5" s="1"/>
  <c r="AM3245" i="5"/>
  <c r="AN3244" i="5"/>
  <c r="AP3244" i="5" s="1"/>
  <c r="AQ3244" i="5" s="1"/>
  <c r="AM3244" i="5"/>
  <c r="AN3243" i="5"/>
  <c r="AP3243" i="5" s="1"/>
  <c r="AQ3243" i="5" s="1"/>
  <c r="AM3243" i="5"/>
  <c r="AN3242" i="5"/>
  <c r="AP3242" i="5" s="1"/>
  <c r="AQ3242" i="5" s="1"/>
  <c r="AM3242" i="5"/>
  <c r="AN3241" i="5"/>
  <c r="AP3241" i="5" s="1"/>
  <c r="AQ3241" i="5" s="1"/>
  <c r="AM3241" i="5"/>
  <c r="AN3240" i="5"/>
  <c r="AP3240" i="5" s="1"/>
  <c r="AQ3240" i="5" s="1"/>
  <c r="AM3240" i="5"/>
  <c r="AN3239" i="5"/>
  <c r="AP3239" i="5" s="1"/>
  <c r="AQ3239" i="5" s="1"/>
  <c r="AM3239" i="5"/>
  <c r="AN3238" i="5"/>
  <c r="AP3238" i="5" s="1"/>
  <c r="AQ3238" i="5" s="1"/>
  <c r="AN3237" i="5"/>
  <c r="AP3237" i="5" s="1"/>
  <c r="AQ3237" i="5" s="1"/>
  <c r="AN3236" i="5"/>
  <c r="AP3236" i="5" s="1"/>
  <c r="AQ3236" i="5" s="1"/>
  <c r="AN3235" i="5"/>
  <c r="AP3235" i="5" s="1"/>
  <c r="AQ3235" i="5" s="1"/>
  <c r="AN3234" i="5"/>
  <c r="AP3234" i="5" s="1"/>
  <c r="AQ3234" i="5" s="1"/>
  <c r="AN3233" i="5"/>
  <c r="AP3233" i="5" s="1"/>
  <c r="AQ3233" i="5" s="1"/>
  <c r="AN3232" i="5"/>
  <c r="AP3232" i="5" s="1"/>
  <c r="AQ3232" i="5" s="1"/>
  <c r="AN3231" i="5"/>
  <c r="AP3231" i="5" s="1"/>
  <c r="AQ3231" i="5" s="1"/>
  <c r="AN3230" i="5"/>
  <c r="AP3230" i="5" s="1"/>
  <c r="AQ3230" i="5" s="1"/>
  <c r="AM3230" i="5"/>
  <c r="AN3229" i="5"/>
  <c r="AP3229" i="5" s="1"/>
  <c r="AQ3229" i="5" s="1"/>
  <c r="AM3229" i="5"/>
  <c r="AN3228" i="5"/>
  <c r="AP3228" i="5" s="1"/>
  <c r="AQ3228" i="5" s="1"/>
  <c r="AM3228" i="5"/>
  <c r="AN3227" i="5"/>
  <c r="AP3227" i="5" s="1"/>
  <c r="AQ3227" i="5" s="1"/>
  <c r="AN3226" i="5"/>
  <c r="AP3226" i="5" s="1"/>
  <c r="AQ3226" i="5" s="1"/>
  <c r="AN3225" i="5"/>
  <c r="AP3225" i="5" s="1"/>
  <c r="AQ3225" i="5" s="1"/>
  <c r="AN3224" i="5"/>
  <c r="AP3224" i="5" s="1"/>
  <c r="AQ3224" i="5" s="1"/>
  <c r="AN3223" i="5"/>
  <c r="AP3223" i="5" s="1"/>
  <c r="AQ3223" i="5" s="1"/>
  <c r="AM3223" i="5"/>
  <c r="AN3222" i="5"/>
  <c r="AP3222" i="5" s="1"/>
  <c r="AQ3222" i="5" s="1"/>
  <c r="AM3222" i="5"/>
  <c r="AN3221" i="5"/>
  <c r="AP3221" i="5" s="1"/>
  <c r="AQ3221" i="5" s="1"/>
  <c r="AM3221" i="5"/>
  <c r="AN3220" i="5"/>
  <c r="AP3220" i="5" s="1"/>
  <c r="AQ3220" i="5" s="1"/>
  <c r="AM3220" i="5"/>
  <c r="AN3219" i="5"/>
  <c r="AP3219" i="5" s="1"/>
  <c r="AQ3219" i="5" s="1"/>
  <c r="AM3219" i="5"/>
  <c r="AN3218" i="5"/>
  <c r="AP3218" i="5" s="1"/>
  <c r="AQ3218" i="5" s="1"/>
  <c r="AM3218" i="5"/>
  <c r="AN3217" i="5"/>
  <c r="AP3217" i="5" s="1"/>
  <c r="AQ3217" i="5" s="1"/>
  <c r="AM3217" i="5"/>
  <c r="AN3216" i="5"/>
  <c r="AP3216" i="5" s="1"/>
  <c r="AQ3216" i="5" s="1"/>
  <c r="AN3215" i="5"/>
  <c r="AP3215" i="5" s="1"/>
  <c r="AQ3215" i="5" s="1"/>
  <c r="AN3214" i="5"/>
  <c r="AP3214" i="5" s="1"/>
  <c r="AQ3214" i="5" s="1"/>
  <c r="AN3213" i="5"/>
  <c r="AP3213" i="5" s="1"/>
  <c r="AQ3213" i="5" s="1"/>
  <c r="AN3212" i="5"/>
  <c r="AP3212" i="5" s="1"/>
  <c r="AQ3212" i="5" s="1"/>
  <c r="AN3211" i="5"/>
  <c r="AP3211" i="5" s="1"/>
  <c r="AQ3211" i="5" s="1"/>
  <c r="AN3210" i="5"/>
  <c r="AP3210" i="5" s="1"/>
  <c r="AQ3210" i="5" s="1"/>
  <c r="AN3209" i="5"/>
  <c r="AP3209" i="5" s="1"/>
  <c r="AQ3209" i="5" s="1"/>
  <c r="AN3208" i="5"/>
  <c r="AP3208" i="5" s="1"/>
  <c r="AQ3208" i="5" s="1"/>
  <c r="AN3207" i="5"/>
  <c r="AP3207" i="5" s="1"/>
  <c r="AQ3207" i="5" s="1"/>
  <c r="AN3206" i="5"/>
  <c r="AP3206" i="5" s="1"/>
  <c r="AQ3206" i="5" s="1"/>
  <c r="AN3205" i="5"/>
  <c r="AP3205" i="5" s="1"/>
  <c r="AQ3205" i="5" s="1"/>
  <c r="P3205" i="5"/>
  <c r="AN3204" i="5"/>
  <c r="AP3204" i="5" s="1"/>
  <c r="AQ3204" i="5" s="1"/>
  <c r="AN3203" i="5"/>
  <c r="AP3203" i="5" s="1"/>
  <c r="AQ3203" i="5" s="1"/>
  <c r="AN3202" i="5"/>
  <c r="AP3202" i="5" s="1"/>
  <c r="AQ3202" i="5" s="1"/>
  <c r="AN3201" i="5"/>
  <c r="AP3201" i="5" s="1"/>
  <c r="AQ3201" i="5" s="1"/>
  <c r="AN3200" i="5"/>
  <c r="AP3200" i="5" s="1"/>
  <c r="AQ3200" i="5" s="1"/>
  <c r="AN3199" i="5"/>
  <c r="AP3199" i="5" s="1"/>
  <c r="AQ3199" i="5" s="1"/>
  <c r="AN3198" i="5"/>
  <c r="AP3198" i="5" s="1"/>
  <c r="AQ3198" i="5" s="1"/>
  <c r="AN3197" i="5"/>
  <c r="AP3197" i="5" s="1"/>
  <c r="AQ3197" i="5" s="1"/>
  <c r="AN3196" i="5"/>
  <c r="AP3196" i="5" s="1"/>
  <c r="AQ3196" i="5" s="1"/>
  <c r="AN3195" i="5"/>
  <c r="AP3195" i="5" s="1"/>
  <c r="AQ3195" i="5" s="1"/>
  <c r="AN3194" i="5"/>
  <c r="AP3194" i="5" s="1"/>
  <c r="AQ3194" i="5" s="1"/>
  <c r="AN3193" i="5"/>
  <c r="AP3193" i="5" s="1"/>
  <c r="AQ3193" i="5" s="1"/>
  <c r="AN3192" i="5"/>
  <c r="AP3192" i="5" s="1"/>
  <c r="AQ3192" i="5" s="1"/>
  <c r="AN3191" i="5"/>
  <c r="AP3191" i="5" s="1"/>
  <c r="AQ3191" i="5" s="1"/>
  <c r="AN3190" i="5"/>
  <c r="AP3190" i="5" s="1"/>
  <c r="AQ3190" i="5" s="1"/>
  <c r="AN3189" i="5"/>
  <c r="AP3189" i="5" s="1"/>
  <c r="AQ3189" i="5" s="1"/>
  <c r="AN3188" i="5"/>
  <c r="AP3188" i="5" s="1"/>
  <c r="AQ3188" i="5" s="1"/>
  <c r="AN3187" i="5"/>
  <c r="AP3187" i="5" s="1"/>
  <c r="AQ3187" i="5" s="1"/>
  <c r="AN3186" i="5"/>
  <c r="AP3186" i="5" s="1"/>
  <c r="AQ3186" i="5" s="1"/>
  <c r="AN3185" i="5"/>
  <c r="AP3185" i="5" s="1"/>
  <c r="AQ3185" i="5" s="1"/>
  <c r="P3185" i="5"/>
  <c r="AN3184" i="5"/>
  <c r="AP3184" i="5" s="1"/>
  <c r="AQ3184" i="5" s="1"/>
  <c r="AN3183" i="5"/>
  <c r="AP3183" i="5" s="1"/>
  <c r="AQ3183" i="5" s="1"/>
  <c r="AN3182" i="5"/>
  <c r="AP3182" i="5" s="1"/>
  <c r="AQ3182" i="5" s="1"/>
  <c r="AN3181" i="5"/>
  <c r="AP3181" i="5" s="1"/>
  <c r="AQ3181" i="5" s="1"/>
  <c r="AN3180" i="5"/>
  <c r="AP3180" i="5" s="1"/>
  <c r="AQ3180" i="5" s="1"/>
  <c r="AN3179" i="5"/>
  <c r="AP3179" i="5" s="1"/>
  <c r="AQ3179" i="5" s="1"/>
  <c r="P3179" i="5"/>
  <c r="AN3178" i="5"/>
  <c r="AP3178" i="5" s="1"/>
  <c r="AQ3178" i="5" s="1"/>
  <c r="P3178" i="5"/>
  <c r="AN3177" i="5"/>
  <c r="AP3177" i="5" s="1"/>
  <c r="AQ3177" i="5" s="1"/>
  <c r="P3177" i="5"/>
  <c r="AN3176" i="5"/>
  <c r="AP3176" i="5" s="1"/>
  <c r="AQ3176" i="5" s="1"/>
  <c r="P3176" i="5"/>
  <c r="AN3175" i="5"/>
  <c r="AP3175" i="5" s="1"/>
  <c r="AQ3175" i="5" s="1"/>
  <c r="P3175" i="5"/>
  <c r="AN3174" i="5"/>
  <c r="AP3174" i="5" s="1"/>
  <c r="AN3173" i="5"/>
  <c r="AP3173" i="5" s="1"/>
  <c r="AQ3173" i="5" s="1"/>
  <c r="P3173" i="5"/>
  <c r="AN3172" i="5"/>
  <c r="AP3172" i="5" s="1"/>
  <c r="AQ3172" i="5" s="1"/>
  <c r="AN3171" i="5"/>
  <c r="AP3171" i="5" s="1"/>
  <c r="AQ3171" i="5" s="1"/>
  <c r="AN3170" i="5"/>
  <c r="AP3170" i="5" s="1"/>
  <c r="AQ3170" i="5" s="1"/>
  <c r="AN3169" i="5"/>
  <c r="AP3169" i="5" s="1"/>
  <c r="AQ3169" i="5" s="1"/>
  <c r="AN3168" i="5"/>
  <c r="AP3168" i="5" s="1"/>
  <c r="AQ3168" i="5" s="1"/>
  <c r="AN3167" i="5"/>
  <c r="AP3167" i="5" s="1"/>
  <c r="AQ3167" i="5" s="1"/>
  <c r="AP3165" i="5"/>
  <c r="AQ3165" i="5" s="1"/>
  <c r="AN3164" i="5"/>
  <c r="AP3164" i="5" s="1"/>
  <c r="AQ3164" i="5" s="1"/>
  <c r="AN3163" i="5"/>
  <c r="AP3163" i="5" s="1"/>
  <c r="AQ3163" i="5" s="1"/>
  <c r="AN3162" i="5"/>
  <c r="AP3162" i="5" s="1"/>
  <c r="AQ3162" i="5" s="1"/>
  <c r="AN3161" i="5"/>
  <c r="AP3161" i="5" s="1"/>
  <c r="AQ3161" i="5" s="1"/>
  <c r="AN3160" i="5"/>
  <c r="AP3160" i="5" s="1"/>
  <c r="AQ3160" i="5" s="1"/>
  <c r="AN3159" i="5"/>
  <c r="AP3159" i="5" s="1"/>
  <c r="AQ3159" i="5" s="1"/>
  <c r="AN3158" i="5"/>
  <c r="AP3158" i="5" s="1"/>
  <c r="AQ3158" i="5" s="1"/>
  <c r="AN3157" i="5"/>
  <c r="AP3157" i="5" s="1"/>
  <c r="AQ3157" i="5" s="1"/>
  <c r="AN3156" i="5"/>
  <c r="AP3156" i="5" s="1"/>
  <c r="AQ3156" i="5" s="1"/>
  <c r="AN3155" i="5"/>
  <c r="AP3155" i="5" s="1"/>
  <c r="AQ3155" i="5" s="1"/>
  <c r="AO3154" i="5"/>
  <c r="AN3154" i="5"/>
  <c r="AO3153" i="5"/>
  <c r="AK3153" i="5"/>
  <c r="AN3153" i="5" s="1"/>
  <c r="AO3152" i="5"/>
  <c r="AK3152" i="5"/>
  <c r="AO3151" i="5"/>
  <c r="AK3151" i="5"/>
  <c r="AL3150" i="5"/>
  <c r="AO3150" i="5" s="1"/>
  <c r="AK3150" i="5"/>
  <c r="AL3148" i="5"/>
  <c r="AO3148" i="5" s="1"/>
  <c r="AK3148" i="5"/>
  <c r="AN3148" i="5" s="1"/>
  <c r="AL3145" i="5"/>
  <c r="AO3145" i="5" s="1"/>
  <c r="AK3145" i="5"/>
  <c r="AN3145" i="5" s="1"/>
  <c r="AK3144" i="5"/>
  <c r="AK3143" i="5"/>
  <c r="AK3142" i="5"/>
  <c r="AK3139" i="5"/>
  <c r="AN3139" i="5" s="1"/>
  <c r="AO3138" i="5"/>
  <c r="AK3138" i="5"/>
  <c r="AL3136" i="5"/>
  <c r="AO3136" i="5" s="1"/>
  <c r="AK3136" i="5"/>
  <c r="AK3135" i="5"/>
  <c r="AN3135" i="5" s="1"/>
  <c r="AO3133" i="5"/>
  <c r="AK3133" i="5"/>
  <c r="AO3132" i="5"/>
  <c r="AK2069" i="5"/>
  <c r="AN2051" i="5" s="1"/>
  <c r="AO3129" i="5"/>
  <c r="AK3128" i="5"/>
  <c r="AN3128" i="5" s="1"/>
  <c r="AK3127" i="5"/>
  <c r="AN3127" i="5" s="1"/>
  <c r="AL3125" i="5"/>
  <c r="AO3125" i="5" s="1"/>
  <c r="AK3125" i="5"/>
  <c r="AN3125" i="5" s="1"/>
  <c r="AL3124" i="5"/>
  <c r="AO3124" i="5" s="1"/>
  <c r="AK3124" i="5"/>
  <c r="AL3122" i="5"/>
  <c r="AO3122" i="5" s="1"/>
  <c r="AK3122" i="5"/>
  <c r="AN3122" i="5" s="1"/>
  <c r="AO3121" i="5"/>
  <c r="AK3121" i="5"/>
  <c r="AN3121" i="5" s="1"/>
  <c r="AO3120" i="5"/>
  <c r="AN3120" i="5"/>
  <c r="AL3119" i="5"/>
  <c r="AO3119" i="5" s="1"/>
  <c r="AK3119" i="5"/>
  <c r="AO3118" i="5"/>
  <c r="AK3118" i="5"/>
  <c r="AO3117" i="5"/>
  <c r="AK3117" i="5"/>
  <c r="AL3110" i="5"/>
  <c r="AO3110" i="5" s="1"/>
  <c r="AK3110" i="5"/>
  <c r="AN3110" i="5" s="1"/>
  <c r="AL3109" i="5"/>
  <c r="AK3109" i="5"/>
  <c r="AL3108" i="5"/>
  <c r="AK3108" i="5"/>
  <c r="AL3107" i="5"/>
  <c r="AK3107" i="5"/>
  <c r="AN3107" i="5" s="1"/>
  <c r="AL3103" i="5"/>
  <c r="AK3103" i="5"/>
  <c r="AL3102" i="5"/>
  <c r="AK3102" i="5"/>
  <c r="AO3100" i="5"/>
  <c r="AK3100" i="5"/>
  <c r="AN3100" i="5" s="1"/>
  <c r="AK3096" i="5"/>
  <c r="AN3096" i="5" s="1"/>
  <c r="AL3095" i="5"/>
  <c r="AO3095" i="5" s="1"/>
  <c r="AK3095" i="5"/>
  <c r="AL3094" i="5"/>
  <c r="AO3094" i="5" s="1"/>
  <c r="AK3094" i="5"/>
  <c r="AO3093" i="5"/>
  <c r="AK3093" i="5"/>
  <c r="AO3092" i="5"/>
  <c r="AK3092" i="5"/>
  <c r="AN3092" i="5" s="1"/>
  <c r="AL3091" i="5"/>
  <c r="AK3091" i="5"/>
  <c r="AN3091" i="5" s="1"/>
  <c r="AO3090" i="5"/>
  <c r="AN3090" i="5"/>
  <c r="AO3089" i="5"/>
  <c r="AK3089" i="5"/>
  <c r="AL3088" i="5"/>
  <c r="AO3088" i="5" s="1"/>
  <c r="AK3088" i="5"/>
  <c r="AO3087" i="5"/>
  <c r="AK3087" i="5"/>
  <c r="AO3086" i="5"/>
  <c r="AN3086" i="5"/>
  <c r="AL3078" i="5"/>
  <c r="AK3078" i="5"/>
  <c r="AL3077" i="5"/>
  <c r="AK3077" i="5"/>
  <c r="P3077" i="5"/>
  <c r="AK3076" i="5"/>
  <c r="AK3075" i="5"/>
  <c r="AK3074" i="5"/>
  <c r="P3074" i="5"/>
  <c r="AO3072" i="5"/>
  <c r="AK3072" i="5"/>
  <c r="AN3072" i="5" s="1"/>
  <c r="AO3070" i="5"/>
  <c r="AK3070" i="5"/>
  <c r="P3070" i="5"/>
  <c r="AK3068" i="5"/>
  <c r="AK3066" i="5"/>
  <c r="AN3066" i="5" s="1"/>
  <c r="P3066" i="5"/>
  <c r="AO3063" i="5"/>
  <c r="AK3063" i="5"/>
  <c r="AM3063" i="5" s="1"/>
  <c r="P3063" i="5"/>
  <c r="AK3062" i="5"/>
  <c r="AK3061" i="5"/>
  <c r="AK3060" i="5"/>
  <c r="AK3059" i="5"/>
  <c r="AK3058" i="5"/>
  <c r="AK3057" i="5"/>
  <c r="AK3056" i="5"/>
  <c r="AK3055" i="5"/>
  <c r="AK3054" i="5"/>
  <c r="P3054" i="5"/>
  <c r="AK3053" i="5"/>
  <c r="AK3052" i="5"/>
  <c r="AK3051" i="5"/>
  <c r="AK3050" i="5"/>
  <c r="AK3049" i="5"/>
  <c r="AK3048" i="5"/>
  <c r="AK3047" i="5"/>
  <c r="AK3046" i="5"/>
  <c r="AK3045" i="5"/>
  <c r="AK3044" i="5"/>
  <c r="AK3043" i="5"/>
  <c r="P3043" i="5"/>
  <c r="AK3041" i="5"/>
  <c r="AK3040" i="5"/>
  <c r="AK3039" i="5"/>
  <c r="AK3038" i="5"/>
  <c r="AK3037" i="5"/>
  <c r="AK3036" i="5"/>
  <c r="AK3035" i="5"/>
  <c r="AK3034" i="5"/>
  <c r="AK3033" i="5"/>
  <c r="AL3026" i="5"/>
  <c r="AK3026" i="5"/>
  <c r="AL3025" i="5"/>
  <c r="AK3025" i="5"/>
  <c r="AL3024" i="5"/>
  <c r="AK3024" i="5"/>
  <c r="AL3023" i="5"/>
  <c r="AK3023" i="5"/>
  <c r="AL3022" i="5"/>
  <c r="AK3022" i="5"/>
  <c r="AL3021" i="5"/>
  <c r="AK3021" i="5"/>
  <c r="AL3020" i="5"/>
  <c r="AK3020" i="5"/>
  <c r="AL3019" i="5"/>
  <c r="AK3019" i="5"/>
  <c r="AL3018" i="5"/>
  <c r="AK3018" i="5"/>
  <c r="AL3017" i="5"/>
  <c r="AK3017" i="5"/>
  <c r="AL3016" i="5"/>
  <c r="AO3016" i="5" s="1"/>
  <c r="AK3016" i="5"/>
  <c r="AL3015" i="5"/>
  <c r="AK3015" i="5"/>
  <c r="AL3014" i="5"/>
  <c r="AK3014" i="5"/>
  <c r="AO3011" i="5"/>
  <c r="AP3011" i="5" s="1"/>
  <c r="AL3009" i="5"/>
  <c r="AO3009" i="5" s="1"/>
  <c r="AL3008" i="5"/>
  <c r="AO3008" i="5" s="1"/>
  <c r="AK3008" i="5"/>
  <c r="AL3006" i="5"/>
  <c r="AO3006" i="5" s="1"/>
  <c r="AK3006" i="5"/>
  <c r="AL2995" i="5"/>
  <c r="AK2995" i="5"/>
  <c r="AL2994" i="5"/>
  <c r="AK2994" i="5"/>
  <c r="AL2993" i="5"/>
  <c r="AK2993" i="5"/>
  <c r="AL2992" i="5"/>
  <c r="AK2992" i="5"/>
  <c r="AL2991" i="5"/>
  <c r="AK2991" i="5"/>
  <c r="AL2990" i="5"/>
  <c r="AK2990" i="5"/>
  <c r="AL2989" i="5"/>
  <c r="AK2989" i="5"/>
  <c r="AL2988" i="5"/>
  <c r="AK2988" i="5"/>
  <c r="AL2987" i="5"/>
  <c r="AK2987" i="5"/>
  <c r="AL2986" i="5"/>
  <c r="AK2986" i="5"/>
  <c r="AL2985" i="5"/>
  <c r="AK2985" i="5"/>
  <c r="AL2984" i="5"/>
  <c r="AK2984" i="5"/>
  <c r="AL2981" i="5"/>
  <c r="AO2981" i="5" s="1"/>
  <c r="AK2981" i="5"/>
  <c r="AN2981" i="5" s="1"/>
  <c r="AK2980" i="5"/>
  <c r="AM2980" i="5" s="1"/>
  <c r="AK2979" i="5"/>
  <c r="AM2979" i="5" s="1"/>
  <c r="AK2978" i="5"/>
  <c r="AM2978" i="5" s="1"/>
  <c r="AO2977" i="5"/>
  <c r="AK2977" i="5"/>
  <c r="AM2977" i="5" s="1"/>
  <c r="AL2976" i="5"/>
  <c r="AK2976" i="5"/>
  <c r="AL2975" i="5"/>
  <c r="AK2975" i="5"/>
  <c r="AL2974" i="5"/>
  <c r="AK2974" i="5"/>
  <c r="AL2973" i="5"/>
  <c r="AK2973" i="5"/>
  <c r="AL2972" i="5"/>
  <c r="AK2972" i="5"/>
  <c r="AL2971" i="5"/>
  <c r="AK2971" i="5"/>
  <c r="AL2970" i="5"/>
  <c r="AK2970" i="5"/>
  <c r="AL2969" i="5"/>
  <c r="AK2969" i="5"/>
  <c r="AL2968" i="5"/>
  <c r="AK2968" i="5"/>
  <c r="AM2967" i="5"/>
  <c r="AM2966" i="5"/>
  <c r="AM2965" i="5"/>
  <c r="AM2964" i="5"/>
  <c r="AM2963" i="5"/>
  <c r="AM2962" i="5"/>
  <c r="AO2961" i="5"/>
  <c r="AL2956" i="5"/>
  <c r="AK2956" i="5"/>
  <c r="AL2955" i="5"/>
  <c r="AK2955" i="5"/>
  <c r="AL2954" i="5"/>
  <c r="AK2954" i="5"/>
  <c r="AL2953" i="5"/>
  <c r="AK2953" i="5"/>
  <c r="AL2952" i="5"/>
  <c r="AK2952" i="5"/>
  <c r="AL2951" i="5"/>
  <c r="AK2951" i="5"/>
  <c r="AL2950" i="5"/>
  <c r="AK2950" i="5"/>
  <c r="AM2949" i="5"/>
  <c r="AM2948" i="5"/>
  <c r="AO2946" i="5"/>
  <c r="AM2946" i="5"/>
  <c r="AL2945" i="5"/>
  <c r="AK2945" i="5"/>
  <c r="AL2944" i="5"/>
  <c r="AK2944" i="5"/>
  <c r="AL2943" i="5"/>
  <c r="AK2943" i="5"/>
  <c r="AL2942" i="5"/>
  <c r="AK2942" i="5"/>
  <c r="AL2941" i="5"/>
  <c r="AK2941" i="5"/>
  <c r="AM2940" i="5"/>
  <c r="AO2939" i="5"/>
  <c r="AM2938" i="5"/>
  <c r="AO2936" i="5"/>
  <c r="AM2936" i="5"/>
  <c r="AM2932" i="5"/>
  <c r="AM2931" i="5"/>
  <c r="AM2930" i="5"/>
  <c r="AM2929" i="5"/>
  <c r="AM2928" i="5"/>
  <c r="AM2927" i="5"/>
  <c r="AM2926" i="5"/>
  <c r="AM2925" i="5"/>
  <c r="AM2924" i="5"/>
  <c r="AM2923" i="5"/>
  <c r="AO2922" i="5"/>
  <c r="AK2921" i="5"/>
  <c r="AM2921" i="5" s="1"/>
  <c r="AK2920" i="5"/>
  <c r="AM2920" i="5" s="1"/>
  <c r="AK2919" i="5"/>
  <c r="AM2919" i="5" s="1"/>
  <c r="AK2918" i="5"/>
  <c r="AM2918" i="5" s="1"/>
  <c r="AO2917" i="5"/>
  <c r="AK2917" i="5"/>
  <c r="AM2917" i="5" s="1"/>
  <c r="AK2916" i="5"/>
  <c r="AM2916" i="5" s="1"/>
  <c r="AK2915" i="5"/>
  <c r="AM2915" i="5" s="1"/>
  <c r="AO2914" i="5"/>
  <c r="AK2914" i="5"/>
  <c r="AM2913" i="5"/>
  <c r="AO2912" i="5"/>
  <c r="AM2911" i="5"/>
  <c r="AM2910" i="5"/>
  <c r="AM2909" i="5"/>
  <c r="AM2908" i="5"/>
  <c r="AM2907" i="5"/>
  <c r="AM2906" i="5"/>
  <c r="AO2905" i="5"/>
  <c r="AM2905" i="5"/>
  <c r="AJ2900" i="5"/>
  <c r="AK2900" i="5" s="1"/>
  <c r="AM2894" i="5"/>
  <c r="AM2893" i="5"/>
  <c r="AM2891" i="5"/>
  <c r="AM2890" i="5"/>
  <c r="AO2889" i="5"/>
  <c r="AM2889" i="5"/>
  <c r="AL2888" i="5"/>
  <c r="AK2888" i="5"/>
  <c r="AL2887" i="5"/>
  <c r="AK2887" i="5"/>
  <c r="AL2886" i="5"/>
  <c r="AK2886" i="5"/>
  <c r="AL2885" i="5"/>
  <c r="AK2885" i="5"/>
  <c r="AL2884" i="5"/>
  <c r="AK2884" i="5"/>
  <c r="AL2883" i="5"/>
  <c r="AK2883" i="5"/>
  <c r="AL2882" i="5"/>
  <c r="AK2882" i="5"/>
  <c r="AL2881" i="5"/>
  <c r="AK2881" i="5"/>
  <c r="AL2880" i="5"/>
  <c r="AK2880" i="5"/>
  <c r="AL2879" i="5"/>
  <c r="AK2879" i="5"/>
  <c r="AL2878" i="5"/>
  <c r="AK2878" i="5"/>
  <c r="AO2877" i="5"/>
  <c r="AN2877" i="5"/>
  <c r="AL2866" i="5"/>
  <c r="AO2866" i="5" s="1"/>
  <c r="AK2866" i="5"/>
  <c r="AN2866" i="5" s="1"/>
  <c r="AM2858" i="5"/>
  <c r="AM2857" i="5"/>
  <c r="AO2856" i="5"/>
  <c r="AM2856" i="5"/>
  <c r="AL2848" i="5"/>
  <c r="AO2848" i="5" s="1"/>
  <c r="AK2848" i="5"/>
  <c r="AL2847" i="5"/>
  <c r="AK2847" i="5"/>
  <c r="AL2846" i="5"/>
  <c r="AK2846" i="5"/>
  <c r="AL2845" i="5"/>
  <c r="AK2845" i="5"/>
  <c r="AL2844" i="5"/>
  <c r="AK2844" i="5"/>
  <c r="AL2843" i="5"/>
  <c r="AK2843" i="5"/>
  <c r="AL2841" i="5"/>
  <c r="AO2841" i="5" s="1"/>
  <c r="AK2841" i="5"/>
  <c r="AN2841" i="5" s="1"/>
  <c r="AO2839" i="5"/>
  <c r="AM2839" i="5"/>
  <c r="AL2834" i="5"/>
  <c r="AK2834" i="5"/>
  <c r="AL2833" i="5"/>
  <c r="AK2833" i="5"/>
  <c r="AL2832" i="5"/>
  <c r="AK2832" i="5"/>
  <c r="AL2831" i="5"/>
  <c r="AK2831" i="5"/>
  <c r="AL2830" i="5"/>
  <c r="AK2830" i="5"/>
  <c r="AL2829" i="5"/>
  <c r="AK2829" i="5"/>
  <c r="AL2826" i="5"/>
  <c r="AK2826" i="5"/>
  <c r="AL2823" i="5"/>
  <c r="AK2823" i="5"/>
  <c r="AL2822" i="5"/>
  <c r="AK2822" i="5"/>
  <c r="P2822" i="5"/>
  <c r="AM2821" i="5"/>
  <c r="AM2820" i="5"/>
  <c r="AM2819" i="5"/>
  <c r="AM2818" i="5"/>
  <c r="AM2817" i="5"/>
  <c r="AM2816" i="5"/>
  <c r="AM2813" i="5"/>
  <c r="AM2812" i="5"/>
  <c r="AM2811" i="5"/>
  <c r="AM2810" i="5"/>
  <c r="AM2809" i="5"/>
  <c r="AM2808" i="5"/>
  <c r="AM2807" i="5"/>
  <c r="AO2806" i="5"/>
  <c r="AM2806" i="5"/>
  <c r="AL2805" i="5"/>
  <c r="AK2805" i="5"/>
  <c r="AL2804" i="5"/>
  <c r="AK2804" i="5"/>
  <c r="AN2799" i="5"/>
  <c r="AL2799" i="5"/>
  <c r="AL2798" i="5"/>
  <c r="AK2798" i="5"/>
  <c r="AL2797" i="5"/>
  <c r="AK2797" i="5"/>
  <c r="AK2792" i="5"/>
  <c r="AL2791" i="5"/>
  <c r="AK2791" i="5"/>
  <c r="AL2790" i="5"/>
  <c r="AK2790" i="5"/>
  <c r="AL2789" i="5"/>
  <c r="AK2789" i="5"/>
  <c r="AL2788" i="5"/>
  <c r="AK2788" i="5"/>
  <c r="AL2787" i="5"/>
  <c r="AK2787" i="5"/>
  <c r="AL2786" i="5"/>
  <c r="AK2786" i="5"/>
  <c r="AM2785" i="5"/>
  <c r="AM2784" i="5"/>
  <c r="AM2783" i="5"/>
  <c r="AO2782" i="5"/>
  <c r="AM2782" i="5"/>
  <c r="AL2781" i="5"/>
  <c r="AK2781" i="5"/>
  <c r="AL2780" i="5"/>
  <c r="AK2780" i="5"/>
  <c r="AL2779" i="5"/>
  <c r="AK2779" i="5"/>
  <c r="AL2778" i="5"/>
  <c r="AK2778" i="5"/>
  <c r="AL2777" i="5"/>
  <c r="AK2777" i="5"/>
  <c r="AO2775" i="5"/>
  <c r="AL2773" i="5"/>
  <c r="AK2773" i="5"/>
  <c r="AL2772" i="5"/>
  <c r="AK2772" i="5"/>
  <c r="AL2771" i="5"/>
  <c r="AK2771" i="5"/>
  <c r="AL2770" i="5"/>
  <c r="AK2770" i="5"/>
  <c r="AL2769" i="5"/>
  <c r="AK2769" i="5"/>
  <c r="AL2768" i="5"/>
  <c r="AK2768" i="5"/>
  <c r="AL2767" i="5"/>
  <c r="AK2767" i="5"/>
  <c r="AL2766" i="5"/>
  <c r="AK2766" i="5"/>
  <c r="AL2765" i="5"/>
  <c r="AK2765" i="5"/>
  <c r="AL2764" i="5"/>
  <c r="AK2764" i="5"/>
  <c r="AL2763" i="5"/>
  <c r="AK2763" i="5"/>
  <c r="AM2762" i="5"/>
  <c r="AM2761" i="5"/>
  <c r="AM2760" i="5"/>
  <c r="AO2759" i="5"/>
  <c r="AM2759" i="5"/>
  <c r="AL2757" i="5"/>
  <c r="AK2757" i="5"/>
  <c r="AL2756" i="5"/>
  <c r="AK2756" i="5"/>
  <c r="AL2755" i="5"/>
  <c r="AK2755" i="5"/>
  <c r="AM2754" i="5"/>
  <c r="AM2753" i="5"/>
  <c r="AO2752" i="5"/>
  <c r="AO2747" i="5"/>
  <c r="AP2747" i="5" s="1"/>
  <c r="AQ2747" i="5" s="1"/>
  <c r="AL2746" i="5"/>
  <c r="AK2746" i="5"/>
  <c r="AL2745" i="5"/>
  <c r="AK2745" i="5"/>
  <c r="AL2744" i="5"/>
  <c r="AK2744" i="5"/>
  <c r="AL2743" i="5"/>
  <c r="AK2743" i="5"/>
  <c r="AL2742" i="5"/>
  <c r="AK2742" i="5"/>
  <c r="AL2733" i="5"/>
  <c r="AK2733" i="5"/>
  <c r="AL2732" i="5"/>
  <c r="AK2732" i="5"/>
  <c r="AL2731" i="5"/>
  <c r="AK2731" i="5"/>
  <c r="AL2724" i="5"/>
  <c r="AK2724" i="5"/>
  <c r="AL2723" i="5"/>
  <c r="AK2723" i="5"/>
  <c r="AL2722" i="5"/>
  <c r="AK2722" i="5"/>
  <c r="AM2717" i="5"/>
  <c r="AM2716" i="5"/>
  <c r="AM2715" i="5"/>
  <c r="AO2714" i="5"/>
  <c r="AL2713" i="5"/>
  <c r="AK2713" i="5"/>
  <c r="AL2712" i="5"/>
  <c r="AK2712" i="5"/>
  <c r="AL2711" i="5"/>
  <c r="AK2711" i="5"/>
  <c r="AL2710" i="5"/>
  <c r="AK2710" i="5"/>
  <c r="AL2709" i="5"/>
  <c r="AK2709" i="5"/>
  <c r="AL2708" i="5"/>
  <c r="AK2708" i="5"/>
  <c r="AL2707" i="5"/>
  <c r="AK2707" i="5"/>
  <c r="AL2706" i="5"/>
  <c r="AK2706" i="5"/>
  <c r="AL2705" i="5"/>
  <c r="AK2705" i="5"/>
  <c r="AL2704" i="5"/>
  <c r="AK2704" i="5"/>
  <c r="AL2703" i="5"/>
  <c r="AK2703" i="5"/>
  <c r="AL2700" i="5"/>
  <c r="AK2700" i="5"/>
  <c r="AL2699" i="5"/>
  <c r="AK2699" i="5"/>
  <c r="AL2698" i="5"/>
  <c r="AK2698" i="5"/>
  <c r="AL2697" i="5"/>
  <c r="AK2697" i="5"/>
  <c r="AL2695" i="5"/>
  <c r="AK2695" i="5"/>
  <c r="AL2694" i="5"/>
  <c r="AK2694" i="5"/>
  <c r="AL2693" i="5"/>
  <c r="AK2693" i="5"/>
  <c r="AL2692" i="5"/>
  <c r="AK2692" i="5"/>
  <c r="AL2691" i="5"/>
  <c r="AK2691" i="5"/>
  <c r="AL2690" i="5"/>
  <c r="AK2690" i="5"/>
  <c r="AL2689" i="5"/>
  <c r="AK2689" i="5"/>
  <c r="AL2688" i="5"/>
  <c r="AK2688" i="5"/>
  <c r="AL2687" i="5"/>
  <c r="AK2687" i="5"/>
  <c r="AL2686" i="5"/>
  <c r="AK2686" i="5"/>
  <c r="P2686" i="5"/>
  <c r="AL2679" i="5"/>
  <c r="AK2679" i="5"/>
  <c r="AL2678" i="5"/>
  <c r="AK2678" i="5"/>
  <c r="AL2677" i="5"/>
  <c r="AK2677" i="5"/>
  <c r="AL2676" i="5"/>
  <c r="AK2676" i="5"/>
  <c r="AL2675" i="5"/>
  <c r="AK2675" i="5"/>
  <c r="AL2674" i="5"/>
  <c r="AK2674" i="5"/>
  <c r="AL2673" i="5"/>
  <c r="AK2673" i="5"/>
  <c r="AL2671" i="5"/>
  <c r="AK2671" i="5"/>
  <c r="AL2660" i="5"/>
  <c r="AK2660" i="5"/>
  <c r="AL2659" i="5"/>
  <c r="AK2659" i="5"/>
  <c r="AL2658" i="5"/>
  <c r="AK2658" i="5"/>
  <c r="AL2657" i="5"/>
  <c r="AK2657" i="5"/>
  <c r="AL2656" i="5"/>
  <c r="AK2656" i="5"/>
  <c r="AL2655" i="5"/>
  <c r="AK2655" i="5"/>
  <c r="AL2654" i="5"/>
  <c r="AK2654" i="5"/>
  <c r="AL2653" i="5"/>
  <c r="AK2653" i="5"/>
  <c r="AL2652" i="5"/>
  <c r="AK2652" i="5"/>
  <c r="AL2651" i="5"/>
  <c r="AK2651" i="5"/>
  <c r="AL2650" i="5"/>
  <c r="AK2650" i="5"/>
  <c r="AL2649" i="5"/>
  <c r="AK2649" i="5"/>
  <c r="AL2648" i="5"/>
  <c r="AK2648" i="5"/>
  <c r="AL2647" i="5"/>
  <c r="AK2647" i="5"/>
  <c r="AL2646" i="5"/>
  <c r="AK2646" i="5"/>
  <c r="AL2643" i="5"/>
  <c r="AK2643" i="5"/>
  <c r="AL2642" i="5"/>
  <c r="AK2642" i="5"/>
  <c r="AL2641" i="5"/>
  <c r="AK2641" i="5"/>
  <c r="AL2640" i="5"/>
  <c r="AK2640" i="5"/>
  <c r="AL2639" i="5"/>
  <c r="AK2639" i="5"/>
  <c r="AL2638" i="5"/>
  <c r="AK2638" i="5"/>
  <c r="AL2632" i="5"/>
  <c r="AK2632" i="5"/>
  <c r="AL2631" i="5"/>
  <c r="AK2631" i="5"/>
  <c r="AL2630" i="5"/>
  <c r="AK2630" i="5"/>
  <c r="AL2621" i="5"/>
  <c r="AK2621" i="5"/>
  <c r="AL2620" i="5"/>
  <c r="AK2620" i="5"/>
  <c r="AL2619" i="5"/>
  <c r="AK2619" i="5"/>
  <c r="AL2618" i="5"/>
  <c r="AK2618" i="5"/>
  <c r="AL2616" i="5"/>
  <c r="AK2616" i="5"/>
  <c r="AL2615" i="5"/>
  <c r="AK2615" i="5"/>
  <c r="AL2606" i="5"/>
  <c r="AK2606" i="5"/>
  <c r="AL2605" i="5"/>
  <c r="AK2605" i="5"/>
  <c r="AL2604" i="5"/>
  <c r="AK2604" i="5"/>
  <c r="AL2603" i="5"/>
  <c r="AK2603" i="5"/>
  <c r="AL2601" i="5"/>
  <c r="AO2601" i="5" s="1"/>
  <c r="AK2601" i="5"/>
  <c r="AN2601" i="5" s="1"/>
  <c r="AL2600" i="5"/>
  <c r="AO2600" i="5" s="1"/>
  <c r="AK2600" i="5"/>
  <c r="AN2600" i="5" s="1"/>
  <c r="AL2599" i="5"/>
  <c r="AK2599" i="5"/>
  <c r="AL2598" i="5"/>
  <c r="AK2598" i="5"/>
  <c r="AL2597" i="5"/>
  <c r="AO2597" i="5" s="1"/>
  <c r="AK2597" i="5"/>
  <c r="AL2596" i="5"/>
  <c r="AO2596" i="5" s="1"/>
  <c r="AK2596" i="5"/>
  <c r="AL2593" i="5"/>
  <c r="AK2593" i="5"/>
  <c r="AL2592" i="5"/>
  <c r="AK2592" i="5"/>
  <c r="AP2590" i="5"/>
  <c r="AM2590" i="5"/>
  <c r="AL2589" i="5"/>
  <c r="AO2589" i="5" s="1"/>
  <c r="AK2589" i="5"/>
  <c r="AN2589" i="5" s="1"/>
  <c r="AL2588" i="5"/>
  <c r="AO2588" i="5" s="1"/>
  <c r="AK2588" i="5"/>
  <c r="AL2587" i="5"/>
  <c r="AO2587" i="5" s="1"/>
  <c r="AK2587" i="5"/>
  <c r="AL2585" i="5"/>
  <c r="AO2585" i="5" s="1"/>
  <c r="AK2585" i="5"/>
  <c r="AL2582" i="5"/>
  <c r="AO2582" i="5" s="1"/>
  <c r="AK2582" i="5"/>
  <c r="AL2580" i="5"/>
  <c r="AO2580" i="5" s="1"/>
  <c r="AK2580" i="5"/>
  <c r="AL2579" i="5"/>
  <c r="AO2579" i="5" s="1"/>
  <c r="AK2579" i="5"/>
  <c r="AL2578" i="5"/>
  <c r="AO2578" i="5" s="1"/>
  <c r="AK2578" i="5"/>
  <c r="AL2577" i="5"/>
  <c r="AO2577" i="5" s="1"/>
  <c r="AK2577" i="5"/>
  <c r="AL2576" i="5"/>
  <c r="AO2576" i="5" s="1"/>
  <c r="AK2576" i="5"/>
  <c r="AL2575" i="5"/>
  <c r="AO2575" i="5" s="1"/>
  <c r="AK2575" i="5"/>
  <c r="AN2575" i="5" s="1"/>
  <c r="AL2574" i="5"/>
  <c r="AO2574" i="5" s="1"/>
  <c r="AK2574" i="5"/>
  <c r="AL2573" i="5"/>
  <c r="AO2573" i="5" s="1"/>
  <c r="AK2573" i="5"/>
  <c r="AO2569" i="5"/>
  <c r="AL2567" i="5"/>
  <c r="AO2567" i="5" s="1"/>
  <c r="AK2567" i="5"/>
  <c r="AL2565" i="5"/>
  <c r="AO2565" i="5" s="1"/>
  <c r="AK2565" i="5"/>
  <c r="AO2564" i="5"/>
  <c r="AN2564" i="5"/>
  <c r="AL2563" i="5"/>
  <c r="AO2563" i="5" s="1"/>
  <c r="AK2563" i="5"/>
  <c r="AL2562" i="5"/>
  <c r="AO2562" i="5" s="1"/>
  <c r="AK2562" i="5"/>
  <c r="AL2560" i="5"/>
  <c r="AO2560" i="5" s="1"/>
  <c r="AK2560" i="5"/>
  <c r="AL2558" i="5"/>
  <c r="AO2558" i="5" s="1"/>
  <c r="AK2558" i="5"/>
  <c r="AL2557" i="5"/>
  <c r="AK2557" i="5"/>
  <c r="AL2556" i="5"/>
  <c r="AK2556" i="5"/>
  <c r="AL2555" i="5"/>
  <c r="AO2555" i="5" s="1"/>
  <c r="AK2555" i="5"/>
  <c r="AL2554" i="5"/>
  <c r="AO2554" i="5" s="1"/>
  <c r="AK2554" i="5"/>
  <c r="AL2551" i="5"/>
  <c r="AO2551" i="5" s="1"/>
  <c r="AK2551" i="5"/>
  <c r="AL2548" i="5"/>
  <c r="AO2548" i="5" s="1"/>
  <c r="AK2548" i="5"/>
  <c r="AN2548" i="5" s="1"/>
  <c r="AL2547" i="5"/>
  <c r="AO2547" i="5" s="1"/>
  <c r="AK2547" i="5"/>
  <c r="AN2547" i="5" s="1"/>
  <c r="AL2546" i="5"/>
  <c r="AK2546" i="5"/>
  <c r="AL2545" i="5"/>
  <c r="AK2545" i="5"/>
  <c r="AL2542" i="5"/>
  <c r="AK2542" i="5"/>
  <c r="AL2541" i="5"/>
  <c r="AO2541" i="5" s="1"/>
  <c r="AK2541" i="5"/>
  <c r="AL2540" i="5"/>
  <c r="AO2540" i="5" s="1"/>
  <c r="AK2540" i="5"/>
  <c r="AN2540" i="5" s="1"/>
  <c r="AL2539" i="5"/>
  <c r="AK2539" i="5"/>
  <c r="AL2538" i="5"/>
  <c r="AK2538" i="5"/>
  <c r="AL2536" i="5"/>
  <c r="AO2536" i="5" s="1"/>
  <c r="AK2536" i="5"/>
  <c r="AL2535" i="5"/>
  <c r="AO2535" i="5" s="1"/>
  <c r="AK2535" i="5"/>
  <c r="AN2535" i="5" s="1"/>
  <c r="AL2534" i="5"/>
  <c r="AO2534" i="5" s="1"/>
  <c r="AK2534" i="5"/>
  <c r="AL2533" i="5"/>
  <c r="AO2533" i="5" s="1"/>
  <c r="AK2533" i="5"/>
  <c r="AL2532" i="5"/>
  <c r="AO2532" i="5" s="1"/>
  <c r="AK2532" i="5"/>
  <c r="AN2532" i="5" s="1"/>
  <c r="AL2531" i="5"/>
  <c r="AO2531" i="5" s="1"/>
  <c r="AK2531" i="5"/>
  <c r="AL2530" i="5"/>
  <c r="AK2530" i="5"/>
  <c r="AN2530" i="5" s="1"/>
  <c r="AL2529" i="5"/>
  <c r="AO2529" i="5" s="1"/>
  <c r="AK2529" i="5"/>
  <c r="AN2529" i="5" s="1"/>
  <c r="AL2528" i="5"/>
  <c r="AK2528" i="5"/>
  <c r="AN2528" i="5" s="1"/>
  <c r="AL2527" i="5"/>
  <c r="AO2527" i="5" s="1"/>
  <c r="AK2527" i="5"/>
  <c r="AL2526" i="5"/>
  <c r="AO2526" i="5" s="1"/>
  <c r="AK2526" i="5"/>
  <c r="AK2525" i="5"/>
  <c r="AL2521" i="5"/>
  <c r="AO2521" i="5" s="1"/>
  <c r="AK2521" i="5"/>
  <c r="AN2521" i="5" s="1"/>
  <c r="AL2520" i="5"/>
  <c r="AK2520" i="5"/>
  <c r="AN2520" i="5" s="1"/>
  <c r="AL2519" i="5"/>
  <c r="AO2519" i="5" s="1"/>
  <c r="AK2519" i="5"/>
  <c r="AL2518" i="5"/>
  <c r="AO2518" i="5" s="1"/>
  <c r="AK2518" i="5"/>
  <c r="AL2517" i="5"/>
  <c r="AO2517" i="5" s="1"/>
  <c r="AK2517" i="5"/>
  <c r="AN2517" i="5" s="1"/>
  <c r="AL2516" i="5"/>
  <c r="AO2516" i="5" s="1"/>
  <c r="AK2516" i="5"/>
  <c r="AL2514" i="5"/>
  <c r="AO2514" i="5" s="1"/>
  <c r="AK2514" i="5"/>
  <c r="AL2513" i="5"/>
  <c r="AO2513" i="5" s="1"/>
  <c r="AK2513" i="5"/>
  <c r="AL2512" i="5"/>
  <c r="AO2512" i="5" s="1"/>
  <c r="AK2512" i="5"/>
  <c r="AL2511" i="5"/>
  <c r="AK2511" i="5"/>
  <c r="AN2511" i="5" s="1"/>
  <c r="AL2510" i="5"/>
  <c r="AO2510" i="5" s="1"/>
  <c r="AK2510" i="5"/>
  <c r="AL2509" i="5"/>
  <c r="AO2509" i="5" s="1"/>
  <c r="AK2509" i="5"/>
  <c r="AN2509" i="5" s="1"/>
  <c r="AL2508" i="5"/>
  <c r="AO2508" i="5" s="1"/>
  <c r="AK2508" i="5"/>
  <c r="AN2508" i="5" s="1"/>
  <c r="AL2506" i="5"/>
  <c r="AO2506" i="5" s="1"/>
  <c r="AK2506" i="5"/>
  <c r="AN2506" i="5" s="1"/>
  <c r="AL2505" i="5"/>
  <c r="AO2505" i="5" s="1"/>
  <c r="AK2505" i="5"/>
  <c r="AL2504" i="5"/>
  <c r="AO2504" i="5" s="1"/>
  <c r="AK2504" i="5"/>
  <c r="AL2503" i="5"/>
  <c r="AO2503" i="5" s="1"/>
  <c r="AK2503" i="5"/>
  <c r="AN2503" i="5" s="1"/>
  <c r="AL2502" i="5"/>
  <c r="AO2502" i="5" s="1"/>
  <c r="AK2502" i="5"/>
  <c r="AL2501" i="5"/>
  <c r="AO2501" i="5" s="1"/>
  <c r="AK2501" i="5"/>
  <c r="AL2498" i="5"/>
  <c r="AO2498" i="5" s="1"/>
  <c r="AK2498" i="5"/>
  <c r="AL2497" i="5"/>
  <c r="AK2497" i="5"/>
  <c r="AN2497" i="5" s="1"/>
  <c r="AL2496" i="5"/>
  <c r="AO2496" i="5" s="1"/>
  <c r="AK2496" i="5"/>
  <c r="AN2496" i="5" s="1"/>
  <c r="AL2494" i="5"/>
  <c r="AO2494" i="5" s="1"/>
  <c r="AK2494" i="5"/>
  <c r="AN2494" i="5" s="1"/>
  <c r="AL2493" i="5"/>
  <c r="AO2493" i="5" s="1"/>
  <c r="AK2493" i="5"/>
  <c r="AL2492" i="5"/>
  <c r="AO2492" i="5" s="1"/>
  <c r="AK2492" i="5"/>
  <c r="AL2491" i="5"/>
  <c r="AO2491" i="5" s="1"/>
  <c r="AK2491" i="5"/>
  <c r="AN2491" i="5" s="1"/>
  <c r="AL2490" i="5"/>
  <c r="AO2490" i="5" s="1"/>
  <c r="AK2490" i="5"/>
  <c r="AN2490" i="5" s="1"/>
  <c r="AL2489" i="5"/>
  <c r="AO2489" i="5" s="1"/>
  <c r="AK2489" i="5"/>
  <c r="AL2488" i="5"/>
  <c r="AO2488" i="5" s="1"/>
  <c r="AK2488" i="5"/>
  <c r="AL2486" i="5"/>
  <c r="AO2486" i="5" s="1"/>
  <c r="AK2486" i="5"/>
  <c r="AL2485" i="5"/>
  <c r="AO2485" i="5" s="1"/>
  <c r="AK2485" i="5"/>
  <c r="AN2485" i="5" s="1"/>
  <c r="AL2484" i="5"/>
  <c r="AO2484" i="5" s="1"/>
  <c r="AK2484" i="5"/>
  <c r="AN2484" i="5" s="1"/>
  <c r="AL2482" i="5"/>
  <c r="AO2482" i="5" s="1"/>
  <c r="AK2482" i="5"/>
  <c r="AN2482" i="5" s="1"/>
  <c r="P2482" i="5"/>
  <c r="AL2481" i="5"/>
  <c r="AO2481" i="5" s="1"/>
  <c r="AK2481" i="5"/>
  <c r="AL2479" i="5"/>
  <c r="AO2479" i="5" s="1"/>
  <c r="AK2479" i="5"/>
  <c r="AN2479" i="5" s="1"/>
  <c r="AL2478" i="5"/>
  <c r="AO2478" i="5" s="1"/>
  <c r="AK2478" i="5"/>
  <c r="AL2477" i="5"/>
  <c r="AO2477" i="5" s="1"/>
  <c r="AK2477" i="5"/>
  <c r="P2477" i="5"/>
  <c r="AL2475" i="5"/>
  <c r="AO2475" i="5" s="1"/>
  <c r="AK2475" i="5"/>
  <c r="P2475" i="5"/>
  <c r="AL2473" i="5"/>
  <c r="AO2473" i="5" s="1"/>
  <c r="AK2473" i="5"/>
  <c r="AN2473" i="5" s="1"/>
  <c r="AL2470" i="5"/>
  <c r="AO2470" i="5" s="1"/>
  <c r="AK2470" i="5"/>
  <c r="AL2469" i="5"/>
  <c r="AO2469" i="5" s="1"/>
  <c r="AK2469" i="5"/>
  <c r="P2469" i="5"/>
  <c r="AL2468" i="5"/>
  <c r="AK2468" i="5"/>
  <c r="AL2467" i="5"/>
  <c r="AK2467" i="5"/>
  <c r="P2467" i="5"/>
  <c r="AL2466" i="5"/>
  <c r="AO2466" i="5" s="1"/>
  <c r="AK2466" i="5"/>
  <c r="AL2465" i="5"/>
  <c r="AO2465" i="5" s="1"/>
  <c r="AK2465" i="5"/>
  <c r="P2465" i="5"/>
  <c r="AL2464" i="5"/>
  <c r="AO2464" i="5" s="1"/>
  <c r="AK2464" i="5"/>
  <c r="AN2464" i="5" s="1"/>
  <c r="P2464" i="5"/>
  <c r="AL2463" i="5"/>
  <c r="AO2463" i="5" s="1"/>
  <c r="AK2463" i="5"/>
  <c r="AL2462" i="5"/>
  <c r="AO2462" i="5" s="1"/>
  <c r="AK2462" i="5"/>
  <c r="AN2462" i="5" s="1"/>
  <c r="AL2460" i="5"/>
  <c r="AK2460" i="5"/>
  <c r="AL2459" i="5"/>
  <c r="AK2459" i="5"/>
  <c r="AL2458" i="5"/>
  <c r="AK2458" i="5"/>
  <c r="P2458" i="5"/>
  <c r="AL2457" i="5"/>
  <c r="AO2457" i="5" s="1"/>
  <c r="AK2457" i="5"/>
  <c r="P2457" i="5"/>
  <c r="AL2456" i="5"/>
  <c r="AK2456" i="5"/>
  <c r="AL2455" i="5"/>
  <c r="AK2455" i="5"/>
  <c r="AL2454" i="5"/>
  <c r="AK2454" i="5"/>
  <c r="P2454" i="5"/>
  <c r="AL2453" i="5"/>
  <c r="AO2453" i="5" s="1"/>
  <c r="AK2453" i="5"/>
  <c r="AN2453" i="5" s="1"/>
  <c r="P2453" i="5"/>
  <c r="AL2451" i="5"/>
  <c r="AO2451" i="5" s="1"/>
  <c r="AK2451" i="5"/>
  <c r="P2451" i="5"/>
  <c r="AL2450" i="5"/>
  <c r="AO2450" i="5" s="1"/>
  <c r="AK2450" i="5"/>
  <c r="P2450" i="5"/>
  <c r="AL2449" i="5"/>
  <c r="AO2449" i="5" s="1"/>
  <c r="AK2449" i="5"/>
  <c r="P2449" i="5"/>
  <c r="AL2448" i="5"/>
  <c r="AO2448" i="5" s="1"/>
  <c r="AK2448" i="5"/>
  <c r="P2448" i="5"/>
  <c r="AL2447" i="5"/>
  <c r="AO2447" i="5" s="1"/>
  <c r="AK2447" i="5"/>
  <c r="AN2447" i="5" s="1"/>
  <c r="P2447" i="5"/>
  <c r="AL2446" i="5"/>
  <c r="AO2446" i="5" s="1"/>
  <c r="AK2446" i="5"/>
  <c r="P2446" i="5"/>
  <c r="AL2445" i="5"/>
  <c r="AO2445" i="5" s="1"/>
  <c r="AK2445" i="5"/>
  <c r="P2445" i="5"/>
  <c r="AO2444" i="5"/>
  <c r="AN2444" i="5"/>
  <c r="AL2443" i="5"/>
  <c r="AO2443" i="5" s="1"/>
  <c r="AK2443" i="5"/>
  <c r="P2443" i="5"/>
  <c r="AL2442" i="5"/>
  <c r="AO2442" i="5" s="1"/>
  <c r="AK2442" i="5"/>
  <c r="AL2441" i="5"/>
  <c r="AO2441" i="5" s="1"/>
  <c r="AK2441" i="5"/>
  <c r="AL2440" i="5"/>
  <c r="AO2440" i="5" s="1"/>
  <c r="AK2440" i="5"/>
  <c r="AL2439" i="5"/>
  <c r="AO2439" i="5" s="1"/>
  <c r="AK2439" i="5"/>
  <c r="AN2439" i="5" s="1"/>
  <c r="P2439" i="5"/>
  <c r="AL2438" i="5"/>
  <c r="AK2438" i="5"/>
  <c r="AL2437" i="5"/>
  <c r="AK2437" i="5"/>
  <c r="AL2436" i="5"/>
  <c r="AK2436" i="5"/>
  <c r="AL2435" i="5"/>
  <c r="AK2435" i="5"/>
  <c r="AL2434" i="5"/>
  <c r="AK2434" i="5"/>
  <c r="AL2433" i="5"/>
  <c r="AK2433" i="5"/>
  <c r="AL2432" i="5"/>
  <c r="AK2432" i="5"/>
  <c r="P2432" i="5"/>
  <c r="AL2431" i="5"/>
  <c r="AO2431" i="5" s="1"/>
  <c r="AK2431" i="5"/>
  <c r="P2431" i="5"/>
  <c r="AL2430" i="5"/>
  <c r="AK2430" i="5"/>
  <c r="AL2429" i="5"/>
  <c r="AK2429" i="5"/>
  <c r="AL2428" i="5"/>
  <c r="AK2428" i="5"/>
  <c r="P2428" i="5"/>
  <c r="AL2427" i="5"/>
  <c r="AK2427" i="5"/>
  <c r="AL2426" i="5"/>
  <c r="AK2426" i="5"/>
  <c r="AL2425" i="5"/>
  <c r="AK2425" i="5"/>
  <c r="P2425" i="5"/>
  <c r="AL2424" i="5"/>
  <c r="AO2424" i="5" s="1"/>
  <c r="AK2424" i="5"/>
  <c r="AN2424" i="5" s="1"/>
  <c r="P2424" i="5"/>
  <c r="AL2423" i="5"/>
  <c r="AK2423" i="5"/>
  <c r="AL2422" i="5"/>
  <c r="AK2422" i="5"/>
  <c r="AL2421" i="5"/>
  <c r="AK2421" i="5"/>
  <c r="AL2419" i="5"/>
  <c r="AO2419" i="5" s="1"/>
  <c r="AK2419" i="5"/>
  <c r="AN2419" i="5" s="1"/>
  <c r="AL2418" i="5"/>
  <c r="AK2418" i="5"/>
  <c r="AL2417" i="5"/>
  <c r="AK2417" i="5"/>
  <c r="P2417" i="5"/>
  <c r="AL2416" i="5"/>
  <c r="AK2416" i="5"/>
  <c r="AL2415" i="5"/>
  <c r="AK2415" i="5"/>
  <c r="P2415" i="5"/>
  <c r="AL2414" i="5"/>
  <c r="AO2414" i="5" s="1"/>
  <c r="AK2414" i="5"/>
  <c r="AN2414" i="5" s="1"/>
  <c r="P2414" i="5"/>
  <c r="AL2410" i="5"/>
  <c r="AK2410" i="5"/>
  <c r="AL2409" i="5"/>
  <c r="AK2409" i="5"/>
  <c r="AL2408" i="5"/>
  <c r="AK2408" i="5"/>
  <c r="AL2407" i="5"/>
  <c r="AK2407" i="5"/>
  <c r="AL2406" i="5"/>
  <c r="AK2406" i="5"/>
  <c r="AL2405" i="5"/>
  <c r="AK2405" i="5"/>
  <c r="P2405" i="5"/>
  <c r="AL2404" i="5"/>
  <c r="AK2404" i="5"/>
  <c r="AL2403" i="5"/>
  <c r="AK2403" i="5"/>
  <c r="AL2402" i="5"/>
  <c r="AK2402" i="5"/>
  <c r="AL2401" i="5"/>
  <c r="AK2401" i="5"/>
  <c r="P2401" i="5"/>
  <c r="AL2400" i="5"/>
  <c r="AK2400" i="5"/>
  <c r="AL2399" i="5"/>
  <c r="AK2399" i="5"/>
  <c r="AL2398" i="5"/>
  <c r="AK2398" i="5"/>
  <c r="AL2397" i="5"/>
  <c r="AK2397" i="5"/>
  <c r="AL2396" i="5"/>
  <c r="AK2396" i="5"/>
  <c r="P2396" i="5"/>
  <c r="AL2395" i="5"/>
  <c r="AK2395" i="5"/>
  <c r="AL2394" i="5"/>
  <c r="AK2394" i="5"/>
  <c r="P2394" i="5"/>
  <c r="AL2393" i="5"/>
  <c r="AO2393" i="5" s="1"/>
  <c r="AK2393" i="5"/>
  <c r="P2393" i="5"/>
  <c r="AL2392" i="5"/>
  <c r="AK2392" i="5"/>
  <c r="AL2391" i="5"/>
  <c r="AK2391" i="5"/>
  <c r="P2391" i="5"/>
  <c r="AL2390" i="5"/>
  <c r="AK2390" i="5"/>
  <c r="AL2389" i="5"/>
  <c r="AK2389" i="5"/>
  <c r="AL2388" i="5"/>
  <c r="AO2388" i="5" s="1"/>
  <c r="AK2388" i="5"/>
  <c r="AL2387" i="5"/>
  <c r="AK2387" i="5"/>
  <c r="AL2386" i="5"/>
  <c r="AK2386" i="5"/>
  <c r="AL2384" i="5"/>
  <c r="AK2384" i="5"/>
  <c r="AL2383" i="5"/>
  <c r="AK2383" i="5"/>
  <c r="AL2382" i="5"/>
  <c r="AK2382" i="5"/>
  <c r="AL2381" i="5"/>
  <c r="AK2381" i="5"/>
  <c r="AL2380" i="5"/>
  <c r="AK2380" i="5"/>
  <c r="AL2379" i="5"/>
  <c r="AK2379" i="5"/>
  <c r="AL2378" i="5"/>
  <c r="AK2378" i="5"/>
  <c r="AL2377" i="5"/>
  <c r="AK2377" i="5"/>
  <c r="AL2376" i="5"/>
  <c r="AK2376" i="5"/>
  <c r="AL2375" i="5"/>
  <c r="AK2375" i="5"/>
  <c r="AL2374" i="5"/>
  <c r="AK2374" i="5"/>
  <c r="AL2373" i="5"/>
  <c r="AK2373" i="5"/>
  <c r="AL2372" i="5"/>
  <c r="AO2372" i="5" s="1"/>
  <c r="AK2372" i="5"/>
  <c r="AL2368" i="5"/>
  <c r="AK2368" i="5"/>
  <c r="AL2367" i="5"/>
  <c r="AO2367" i="5" s="1"/>
  <c r="AK2367" i="5"/>
  <c r="AN2367" i="5" s="1"/>
  <c r="AL2366" i="5"/>
  <c r="AO2366" i="5" s="1"/>
  <c r="AK2366" i="5"/>
  <c r="AL2362" i="5"/>
  <c r="AO2362" i="5" s="1"/>
  <c r="AK2362" i="5"/>
  <c r="AN2362" i="5" s="1"/>
  <c r="AL2360" i="5"/>
  <c r="AO2360" i="5" s="1"/>
  <c r="AK2360" i="5"/>
  <c r="AL2359" i="5"/>
  <c r="AO2359" i="5" s="1"/>
  <c r="AK2359" i="5"/>
  <c r="AN2359" i="5" s="1"/>
  <c r="AL2356" i="5"/>
  <c r="AO2356" i="5" s="1"/>
  <c r="AK2356" i="5"/>
  <c r="AL2355" i="5"/>
  <c r="AO2355" i="5" s="1"/>
  <c r="AK2355" i="5"/>
  <c r="AL2354" i="5"/>
  <c r="AO2354" i="5" s="1"/>
  <c r="AK2354" i="5"/>
  <c r="AL2353" i="5"/>
  <c r="AO2353" i="5" s="1"/>
  <c r="AK2353" i="5"/>
  <c r="AL2352" i="5"/>
  <c r="AO2352" i="5" s="1"/>
  <c r="AK2352" i="5"/>
  <c r="AN2352" i="5" s="1"/>
  <c r="AL2351" i="5"/>
  <c r="AO2351" i="5" s="1"/>
  <c r="AK2351" i="5"/>
  <c r="AL2350" i="5"/>
  <c r="AO2350" i="5" s="1"/>
  <c r="AK2350" i="5"/>
  <c r="AL2349" i="5"/>
  <c r="AO2349" i="5" s="1"/>
  <c r="AK2349" i="5"/>
  <c r="AL2348" i="5"/>
  <c r="AO2348" i="5" s="1"/>
  <c r="AK2348" i="5"/>
  <c r="AN2348" i="5" s="1"/>
  <c r="AL2347" i="5"/>
  <c r="AO2347" i="5" s="1"/>
  <c r="AK2347" i="5"/>
  <c r="AL2346" i="5"/>
  <c r="AO2346" i="5" s="1"/>
  <c r="AK2346" i="5"/>
  <c r="AL2345" i="5"/>
  <c r="AO2345" i="5" s="1"/>
  <c r="AK2345" i="5"/>
  <c r="AN2345" i="5" s="1"/>
  <c r="AL2343" i="5"/>
  <c r="AO2343" i="5" s="1"/>
  <c r="AK2343" i="5"/>
  <c r="AN2343" i="5" s="1"/>
  <c r="AL2339" i="5"/>
  <c r="AO2339" i="5" s="1"/>
  <c r="AK2339" i="5"/>
  <c r="AN2339" i="5" s="1"/>
  <c r="AL2338" i="5"/>
  <c r="AO2338" i="5" s="1"/>
  <c r="AK2338" i="5"/>
  <c r="AL2331" i="5"/>
  <c r="AO2331" i="5" s="1"/>
  <c r="AK2331" i="5"/>
  <c r="AN2331" i="5" s="1"/>
  <c r="AL2330" i="5"/>
  <c r="AO2330" i="5" s="1"/>
  <c r="AK2330" i="5"/>
  <c r="AN2330" i="5" s="1"/>
  <c r="AL2329" i="5"/>
  <c r="AO2329" i="5" s="1"/>
  <c r="AK2329" i="5"/>
  <c r="AL2328" i="5"/>
  <c r="AO2328" i="5" s="1"/>
  <c r="AK2328" i="5"/>
  <c r="AL2327" i="5"/>
  <c r="AO2327" i="5" s="1"/>
  <c r="AK2327" i="5"/>
  <c r="AN2327" i="5" s="1"/>
  <c r="AL2326" i="5"/>
  <c r="AO2326" i="5" s="1"/>
  <c r="AK2326" i="5"/>
  <c r="AN2326" i="5" s="1"/>
  <c r="AL2324" i="5"/>
  <c r="AO2324" i="5" s="1"/>
  <c r="AK2324" i="5"/>
  <c r="AL2323" i="5"/>
  <c r="AO2323" i="5" s="1"/>
  <c r="AK2323" i="5"/>
  <c r="AN2323" i="5" s="1"/>
  <c r="AL2322" i="5"/>
  <c r="AO2322" i="5" s="1"/>
  <c r="AK2322" i="5"/>
  <c r="AL2319" i="5"/>
  <c r="AO2319" i="5" s="1"/>
  <c r="AK2319" i="5"/>
  <c r="AN2319" i="5" s="1"/>
  <c r="AO2318" i="5"/>
  <c r="AN2318" i="5"/>
  <c r="AL2312" i="5"/>
  <c r="AK2312" i="5"/>
  <c r="AL2311" i="5"/>
  <c r="AK2311" i="5"/>
  <c r="AO2306" i="5"/>
  <c r="AN2306" i="5"/>
  <c r="AO2305" i="5"/>
  <c r="AK2303" i="5"/>
  <c r="AO2295" i="5"/>
  <c r="AL2283" i="5"/>
  <c r="AO2283" i="5" s="1"/>
  <c r="AK2283" i="5"/>
  <c r="AL2271" i="5"/>
  <c r="AK2271" i="5"/>
  <c r="AL2270" i="5"/>
  <c r="AK2270" i="5"/>
  <c r="AL2266" i="5"/>
  <c r="AO2266" i="5" s="1"/>
  <c r="AK2266" i="5"/>
  <c r="AL2265" i="5"/>
  <c r="AK2265" i="5"/>
  <c r="AL2264" i="5"/>
  <c r="AK2264" i="5"/>
  <c r="AL2263" i="5"/>
  <c r="AK2263" i="5"/>
  <c r="AO2262" i="5"/>
  <c r="AN2262" i="5"/>
  <c r="AL2261" i="5"/>
  <c r="AM2261" i="5" s="1"/>
  <c r="AL2260" i="5"/>
  <c r="AK2260" i="5"/>
  <c r="AL2259" i="5"/>
  <c r="AK2259" i="5"/>
  <c r="AL2256" i="5"/>
  <c r="AO2256" i="5" s="1"/>
  <c r="AK2256" i="5"/>
  <c r="AQ2255" i="5"/>
  <c r="AL2234" i="5"/>
  <c r="AK2234" i="5"/>
  <c r="AL2233" i="5"/>
  <c r="AK2233" i="5"/>
  <c r="AL2232" i="5"/>
  <c r="AK2232" i="5"/>
  <c r="AL2231" i="5"/>
  <c r="AK2231" i="5"/>
  <c r="AL2230" i="5"/>
  <c r="AK2230" i="5"/>
  <c r="AL2229" i="5"/>
  <c r="AK2229" i="5"/>
  <c r="AL2228" i="5"/>
  <c r="AK2228" i="5"/>
  <c r="AL2227" i="5"/>
  <c r="AK2227" i="5"/>
  <c r="AL2226" i="5"/>
  <c r="AK2226" i="5"/>
  <c r="AL2225" i="5"/>
  <c r="AK2225" i="5"/>
  <c r="AL2224" i="5"/>
  <c r="AK2224" i="5"/>
  <c r="AL2223" i="5"/>
  <c r="AK2223" i="5"/>
  <c r="AO2213" i="5"/>
  <c r="AL2212" i="5"/>
  <c r="AK2212" i="5"/>
  <c r="AL2211" i="5"/>
  <c r="AK2211" i="5"/>
  <c r="AL2210" i="5"/>
  <c r="AK2210" i="5"/>
  <c r="AL2209" i="5"/>
  <c r="AK2209" i="5"/>
  <c r="AL2208" i="5"/>
  <c r="AK2208" i="5"/>
  <c r="AL2207" i="5"/>
  <c r="AK2207" i="5"/>
  <c r="AL2206" i="5"/>
  <c r="AK2206" i="5"/>
  <c r="AL2205" i="5"/>
  <c r="AK2205" i="5"/>
  <c r="AL2203" i="5"/>
  <c r="AO2203" i="5" s="1"/>
  <c r="AK2203" i="5"/>
  <c r="AN2203" i="5" s="1"/>
  <c r="AL2202" i="5"/>
  <c r="AO2202" i="5" s="1"/>
  <c r="AK2202" i="5"/>
  <c r="AL2201" i="5"/>
  <c r="AO2201" i="5" s="1"/>
  <c r="AK2201" i="5"/>
  <c r="AL2195" i="5"/>
  <c r="AK2195" i="5"/>
  <c r="AL2194" i="5"/>
  <c r="AK2194" i="5"/>
  <c r="AL2193" i="5"/>
  <c r="AK2193" i="5"/>
  <c r="AL2192" i="5"/>
  <c r="AK2192" i="5"/>
  <c r="AL2191" i="5"/>
  <c r="P2173" i="5"/>
  <c r="AO2161" i="5"/>
  <c r="AL2158" i="5"/>
  <c r="AK2158" i="5"/>
  <c r="AL2157" i="5"/>
  <c r="AK2157" i="5"/>
  <c r="AL2156" i="5"/>
  <c r="AK2156" i="5"/>
  <c r="AL2155" i="5"/>
  <c r="AK2155" i="5"/>
  <c r="P2155" i="5"/>
  <c r="P2144" i="5"/>
  <c r="AO2136" i="5"/>
  <c r="AN2136" i="5"/>
  <c r="P2136" i="5"/>
  <c r="P2123" i="5"/>
  <c r="AM2114" i="5"/>
  <c r="AP2114" i="5" s="1"/>
  <c r="AQ2114" i="5" s="1"/>
  <c r="P2114" i="5"/>
  <c r="AL2100" i="5"/>
  <c r="AO2092" i="5" s="1"/>
  <c r="AK2100" i="5"/>
  <c r="AN2092" i="5" s="1"/>
  <c r="AO2091" i="5"/>
  <c r="AN2091" i="5"/>
  <c r="AM2091" i="5"/>
  <c r="AO2089" i="5"/>
  <c r="AN2089" i="5"/>
  <c r="AM2089" i="5"/>
  <c r="AO2084" i="5"/>
  <c r="AP2086" i="5"/>
  <c r="AQ2086" i="5" s="1"/>
  <c r="AM2084" i="5"/>
  <c r="P2051" i="5"/>
  <c r="AN2048" i="5"/>
  <c r="AO2048" i="5"/>
  <c r="AM2048" i="5"/>
  <c r="AP2048" i="5" s="1"/>
  <c r="AQ2048" i="5" s="1"/>
  <c r="P2048" i="5"/>
  <c r="AO2047" i="5"/>
  <c r="AN2047" i="5"/>
  <c r="AM2047" i="5"/>
  <c r="P2047" i="5"/>
  <c r="AN2045" i="5"/>
  <c r="AM2045" i="5"/>
  <c r="P2045" i="5"/>
  <c r="AK2044" i="5"/>
  <c r="AO2041" i="5"/>
  <c r="AM2041" i="5"/>
  <c r="P2041" i="5"/>
  <c r="AN2039" i="5"/>
  <c r="AO2039" i="5"/>
  <c r="AM2039" i="5"/>
  <c r="P2039" i="5"/>
  <c r="AO2038" i="5"/>
  <c r="AN2038" i="5"/>
  <c r="AM2038" i="5"/>
  <c r="P2038" i="5"/>
  <c r="AN2036" i="5"/>
  <c r="AO2036" i="5"/>
  <c r="AM2036" i="5"/>
  <c r="P2036" i="5"/>
  <c r="AO2035" i="5"/>
  <c r="AN2035" i="5"/>
  <c r="AM2035" i="5"/>
  <c r="P2035" i="5"/>
  <c r="AO2034" i="5"/>
  <c r="AN2034" i="5"/>
  <c r="AM2034" i="5"/>
  <c r="P2034" i="5"/>
  <c r="AO2033" i="5"/>
  <c r="AN2033" i="5"/>
  <c r="AM2033" i="5"/>
  <c r="P2033" i="5"/>
  <c r="AO2032" i="5"/>
  <c r="AN2032" i="5"/>
  <c r="AM2032" i="5"/>
  <c r="P2032" i="5"/>
  <c r="AN2030" i="5"/>
  <c r="AO2030" i="5"/>
  <c r="AM2030" i="5"/>
  <c r="P2030" i="5"/>
  <c r="AN2028" i="5"/>
  <c r="AO2028" i="5"/>
  <c r="AM2028" i="5"/>
  <c r="P2028" i="5"/>
  <c r="AN2027" i="5"/>
  <c r="AM2027" i="5"/>
  <c r="P2027" i="5"/>
  <c r="AO2024" i="5"/>
  <c r="AM2024" i="5"/>
  <c r="P2024" i="5"/>
  <c r="AO2023" i="5"/>
  <c r="AN2023" i="5"/>
  <c r="AM2023" i="5"/>
  <c r="P2023" i="5"/>
  <c r="AN2021" i="5"/>
  <c r="AO2021" i="5"/>
  <c r="AM2021" i="5"/>
  <c r="P2021" i="5"/>
  <c r="AO2020" i="5"/>
  <c r="AN2020" i="5"/>
  <c r="AM2020" i="5"/>
  <c r="P2020" i="5"/>
  <c r="AO2019" i="5"/>
  <c r="AN2019" i="5"/>
  <c r="AM2019" i="5"/>
  <c r="P2019" i="5"/>
  <c r="AO2018" i="5"/>
  <c r="AN2018" i="5"/>
  <c r="AM2018" i="5"/>
  <c r="P2018" i="5"/>
  <c r="AO2017" i="5"/>
  <c r="AN2017" i="5"/>
  <c r="AM2017" i="5"/>
  <c r="P2017" i="5"/>
  <c r="AO2016" i="5"/>
  <c r="AN2016" i="5"/>
  <c r="AM2016" i="5"/>
  <c r="P2016" i="5"/>
  <c r="AO2015" i="5"/>
  <c r="AN2015" i="5"/>
  <c r="AM2015" i="5"/>
  <c r="P2015" i="5"/>
  <c r="AO2014" i="5"/>
  <c r="AN2014" i="5"/>
  <c r="AM2014" i="5"/>
  <c r="P2014" i="5"/>
  <c r="AO2013" i="5"/>
  <c r="AN2013" i="5"/>
  <c r="AM2013" i="5"/>
  <c r="P2013" i="5"/>
  <c r="AO2012" i="5"/>
  <c r="AN2012" i="5"/>
  <c r="AM2012" i="5"/>
  <c r="P2012" i="5"/>
  <c r="AO2011" i="5"/>
  <c r="AN2011" i="5"/>
  <c r="AM2011" i="5"/>
  <c r="P2011" i="5"/>
  <c r="AO2010" i="5"/>
  <c r="AN2010" i="5"/>
  <c r="AM2010" i="5"/>
  <c r="P2010" i="5"/>
  <c r="AM2002" i="5"/>
  <c r="AP2002" i="5" s="1"/>
  <c r="AQ2002" i="5" s="1"/>
  <c r="P2002" i="5"/>
  <c r="AK1998" i="5"/>
  <c r="AO1997" i="5"/>
  <c r="AM1997" i="5"/>
  <c r="P1997" i="5"/>
  <c r="AM1993" i="5"/>
  <c r="AP1993" i="5" s="1"/>
  <c r="AQ1993" i="5" s="1"/>
  <c r="AM1989" i="5"/>
  <c r="AP1989" i="5" s="1"/>
  <c r="AQ1989" i="5" s="1"/>
  <c r="AN1986" i="5"/>
  <c r="AO1986" i="5"/>
  <c r="AM1986" i="5"/>
  <c r="AM1981" i="5"/>
  <c r="AP1981" i="5" s="1"/>
  <c r="AQ1981" i="5" s="1"/>
  <c r="AO1978" i="5"/>
  <c r="AN1978" i="5"/>
  <c r="AM1978" i="5"/>
  <c r="P1978" i="5"/>
  <c r="AO1974" i="5"/>
  <c r="AM1974" i="5"/>
  <c r="AP1974" i="5" s="1"/>
  <c r="AQ1974" i="5" s="1"/>
  <c r="P1974" i="5"/>
  <c r="AN1972" i="5"/>
  <c r="AO1972" i="5"/>
  <c r="AM1972" i="5"/>
  <c r="AO1971" i="5"/>
  <c r="AN1971" i="5"/>
  <c r="AM1971" i="5"/>
  <c r="P1971" i="5"/>
  <c r="AO1967" i="5"/>
  <c r="AM1967" i="5"/>
  <c r="AO1958" i="5"/>
  <c r="AM1958" i="5"/>
  <c r="AP1958" i="5" s="1"/>
  <c r="AQ1958" i="5" s="1"/>
  <c r="AM1945" i="5"/>
  <c r="AP1945" i="5" s="1"/>
  <c r="AQ1945" i="5" s="1"/>
  <c r="P1945" i="5"/>
  <c r="AO1943" i="5"/>
  <c r="AN1943" i="5"/>
  <c r="AM1943" i="5"/>
  <c r="P1943" i="5"/>
  <c r="AO1941" i="5"/>
  <c r="AN1941" i="5"/>
  <c r="AM1941" i="5"/>
  <c r="P1941" i="5"/>
  <c r="AO1938" i="5"/>
  <c r="AM1938" i="5"/>
  <c r="AP1938" i="5" s="1"/>
  <c r="AQ1938" i="5" s="1"/>
  <c r="AM1933" i="5"/>
  <c r="AM1932" i="5"/>
  <c r="P1932" i="5"/>
  <c r="AO1916" i="5"/>
  <c r="AM1916" i="5"/>
  <c r="P1916" i="5"/>
  <c r="AN1913" i="5"/>
  <c r="AO1913" i="5"/>
  <c r="AM1913" i="5"/>
  <c r="P1913" i="5"/>
  <c r="AO1908" i="5"/>
  <c r="AM1908" i="5"/>
  <c r="AP1908" i="5" s="1"/>
  <c r="AQ1908" i="5" s="1"/>
  <c r="AO1901" i="5"/>
  <c r="AM1901" i="5"/>
  <c r="AP1901" i="5" s="1"/>
  <c r="AQ1901" i="5" s="1"/>
  <c r="AL1896" i="5"/>
  <c r="AO1894" i="5" s="1"/>
  <c r="AK1896" i="5"/>
  <c r="AN1894" i="5" s="1"/>
  <c r="AM1894" i="5"/>
  <c r="AL1892" i="5"/>
  <c r="AO1889" i="5" s="1"/>
  <c r="AK1892" i="5"/>
  <c r="AN1889" i="5" s="1"/>
  <c r="AM1889" i="5"/>
  <c r="AM1882" i="5"/>
  <c r="AP1882" i="5" s="1"/>
  <c r="AQ1882" i="5" s="1"/>
  <c r="P1882" i="5"/>
  <c r="AO1881" i="5"/>
  <c r="AN1881" i="5"/>
  <c r="AM1881" i="5"/>
  <c r="P1881" i="5"/>
  <c r="AL1873" i="5"/>
  <c r="AK1873" i="5"/>
  <c r="AL1872" i="5"/>
  <c r="AK1872" i="5"/>
  <c r="AL1871" i="5"/>
  <c r="AK1871" i="5"/>
  <c r="AL1870" i="5"/>
  <c r="AK1870" i="5"/>
  <c r="AL1869" i="5"/>
  <c r="AK1869" i="5"/>
  <c r="AL1868" i="5"/>
  <c r="AK1868" i="5"/>
  <c r="AL1867" i="5"/>
  <c r="AK1867" i="5"/>
  <c r="AN1844" i="5"/>
  <c r="AM1844" i="5"/>
  <c r="AP1844" i="5" s="1"/>
  <c r="AQ1844" i="5" s="1"/>
  <c r="AO1823" i="5"/>
  <c r="AN1823" i="5"/>
  <c r="AM1823" i="5"/>
  <c r="AN1811" i="5"/>
  <c r="AO1811" i="5"/>
  <c r="AM1811" i="5"/>
  <c r="AO1802" i="5"/>
  <c r="AM1802" i="5"/>
  <c r="AO1792" i="5"/>
  <c r="AN1792" i="5"/>
  <c r="AM1792" i="5"/>
  <c r="AM1777" i="5"/>
  <c r="AP1777" i="5" s="1"/>
  <c r="AQ1777" i="5" s="1"/>
  <c r="AO1767" i="5"/>
  <c r="AM1767" i="5"/>
  <c r="AM1749" i="5"/>
  <c r="P1739" i="5"/>
  <c r="AL1736" i="5"/>
  <c r="AK1736" i="5"/>
  <c r="AL1735" i="5"/>
  <c r="AK1735" i="5"/>
  <c r="AL1734" i="5"/>
  <c r="AK1734" i="5"/>
  <c r="AM1733" i="5"/>
  <c r="AL1732" i="5"/>
  <c r="AO1731" i="5" s="1"/>
  <c r="AK1732" i="5"/>
  <c r="AN1731" i="5" s="1"/>
  <c r="AM1731" i="5"/>
  <c r="AO1728" i="5"/>
  <c r="AN1728" i="5"/>
  <c r="AM1728" i="5"/>
  <c r="AO1725" i="5"/>
  <c r="AM1725" i="5"/>
  <c r="AP1725" i="5" s="1"/>
  <c r="AQ1725" i="5" s="1"/>
  <c r="AO1721" i="5"/>
  <c r="AN1721" i="5"/>
  <c r="AM1721" i="5"/>
  <c r="AM1691" i="5"/>
  <c r="AQ1691" i="5" s="1"/>
  <c r="AN1683" i="5"/>
  <c r="AM1683" i="5"/>
  <c r="AP1683" i="5" s="1"/>
  <c r="AQ1683" i="5" s="1"/>
  <c r="AO1606" i="5"/>
  <c r="AM1606" i="5"/>
  <c r="AP1606" i="5" s="1"/>
  <c r="AQ1606" i="5" s="1"/>
  <c r="AM1598" i="5"/>
  <c r="AP1598" i="5" s="1"/>
  <c r="AQ1598" i="5" s="1"/>
  <c r="AM1583" i="5"/>
  <c r="AP1583" i="5" s="1"/>
  <c r="AO1577" i="5"/>
  <c r="AM1577" i="5"/>
  <c r="AM1539" i="5"/>
  <c r="AP1539" i="5" s="1"/>
  <c r="AQ1539" i="5" s="1"/>
  <c r="AN1529" i="5"/>
  <c r="AO1529" i="5"/>
  <c r="AM1529" i="5"/>
  <c r="AN1527" i="5"/>
  <c r="AO1527" i="5"/>
  <c r="AM1527" i="5"/>
  <c r="AK1500" i="5"/>
  <c r="AK1499" i="5"/>
  <c r="AK1497" i="5"/>
  <c r="AK1490" i="5"/>
  <c r="AK1488" i="5"/>
  <c r="AK1486" i="5"/>
  <c r="AK1481" i="5"/>
  <c r="AK1478" i="5"/>
  <c r="AM1470" i="5"/>
  <c r="AP1470" i="5" s="1"/>
  <c r="AQ1470" i="5" s="1"/>
  <c r="AL1464" i="5"/>
  <c r="AK1464" i="5"/>
  <c r="AL1463" i="5"/>
  <c r="AK1463" i="5"/>
  <c r="P1461" i="5"/>
  <c r="AO1449" i="5"/>
  <c r="AN1449" i="5"/>
  <c r="AM1449" i="5"/>
  <c r="P1449" i="5"/>
  <c r="AO1447" i="5"/>
  <c r="AM1447" i="5"/>
  <c r="AP1447" i="5" s="1"/>
  <c r="AQ1447" i="5" s="1"/>
  <c r="P1447" i="5"/>
  <c r="AM1424" i="5"/>
  <c r="AP1424" i="5" s="1"/>
  <c r="AQ1424" i="5" s="1"/>
  <c r="AO1409" i="5"/>
  <c r="AM1409" i="5"/>
  <c r="AO1407" i="5"/>
  <c r="AN1407" i="5"/>
  <c r="AM1407" i="5"/>
  <c r="AQ1388" i="5"/>
  <c r="AM1360" i="5"/>
  <c r="AP1360" i="5" s="1"/>
  <c r="AQ1360" i="5" s="1"/>
  <c r="P1360" i="5"/>
  <c r="AO1355" i="5"/>
  <c r="AM1355" i="5"/>
  <c r="AM1344" i="5"/>
  <c r="AP1344" i="5" s="1"/>
  <c r="AQ1344" i="5" s="1"/>
  <c r="P1322" i="5"/>
  <c r="AK1313" i="5"/>
  <c r="AK1333" i="5"/>
  <c r="AN1322" i="5" s="1"/>
  <c r="AO1297" i="5"/>
  <c r="AM1297" i="5"/>
  <c r="AM1271" i="5"/>
  <c r="AP1271" i="5" s="1"/>
  <c r="AQ1271" i="5" s="1"/>
  <c r="AM1256" i="5"/>
  <c r="AP1256" i="5" s="1"/>
  <c r="AQ1256" i="5" s="1"/>
  <c r="AM1249" i="5"/>
  <c r="AM1240" i="5"/>
  <c r="AP1240" i="5" s="1"/>
  <c r="AQ1240" i="5" s="1"/>
  <c r="AO1230" i="5"/>
  <c r="AM1230" i="5"/>
  <c r="P1217" i="5"/>
  <c r="AK1204" i="5"/>
  <c r="AL1201" i="5"/>
  <c r="AO1200" i="5" s="1"/>
  <c r="AK1201" i="5"/>
  <c r="AM1200" i="5"/>
  <c r="P1200" i="5"/>
  <c r="AO1190" i="5"/>
  <c r="AM1190" i="5"/>
  <c r="AN1178" i="5"/>
  <c r="AO1178" i="5"/>
  <c r="AM1178" i="5"/>
  <c r="AO1156" i="5"/>
  <c r="AM1156" i="5"/>
  <c r="AN1151" i="5"/>
  <c r="AO1151" i="5"/>
  <c r="AM1151" i="5"/>
  <c r="AP1151" i="5" s="1"/>
  <c r="AQ1151" i="5" s="1"/>
  <c r="AM1135" i="5"/>
  <c r="AP1135" i="5" s="1"/>
  <c r="AQ1135" i="5" s="1"/>
  <c r="P1135" i="5"/>
  <c r="AO1134" i="5"/>
  <c r="AN1134" i="5"/>
  <c r="AM1134" i="5"/>
  <c r="AM1126" i="5"/>
  <c r="AP1126" i="5" s="1"/>
  <c r="AQ1126" i="5" s="1"/>
  <c r="AL1110" i="5"/>
  <c r="AK1110" i="5"/>
  <c r="AM1108" i="5"/>
  <c r="AK1093" i="5"/>
  <c r="AL1092" i="5"/>
  <c r="AO1087" i="5" s="1"/>
  <c r="AK1092" i="5"/>
  <c r="AK1091" i="5"/>
  <c r="AM1087" i="5"/>
  <c r="AO1079" i="5"/>
  <c r="AM1079" i="5"/>
  <c r="AK1058" i="5"/>
  <c r="AO1045" i="5"/>
  <c r="AN1045" i="5"/>
  <c r="AM1045" i="5"/>
  <c r="AO1036" i="5"/>
  <c r="AM1036" i="5"/>
  <c r="AJ1031" i="5"/>
  <c r="AL1031" i="5" s="1"/>
  <c r="AJ1030" i="5"/>
  <c r="AK1030" i="5" s="1"/>
  <c r="AJ1029" i="5"/>
  <c r="AL1029" i="5" s="1"/>
  <c r="AM1027" i="5"/>
  <c r="AL1026" i="5"/>
  <c r="AO1024" i="5" s="1"/>
  <c r="AK1026" i="5"/>
  <c r="AN1024" i="5" s="1"/>
  <c r="AM1024" i="5"/>
  <c r="AL1019" i="5"/>
  <c r="AO1015" i="5" s="1"/>
  <c r="AK1019" i="5"/>
  <c r="AN1015" i="5" s="1"/>
  <c r="AM1015" i="5"/>
  <c r="AJ1012" i="5"/>
  <c r="AK1012" i="5" s="1"/>
  <c r="AJ1011" i="5"/>
  <c r="AL1011" i="5" s="1"/>
  <c r="AM1010" i="5"/>
  <c r="P1010" i="5"/>
  <c r="AO1007" i="5"/>
  <c r="AN1007" i="5"/>
  <c r="AM1007" i="5"/>
  <c r="AM997" i="5"/>
  <c r="AO992" i="5"/>
  <c r="AN992" i="5"/>
  <c r="AM992" i="5"/>
  <c r="P992" i="5"/>
  <c r="AL983" i="5"/>
  <c r="AK983" i="5"/>
  <c r="AL982" i="5"/>
  <c r="AK982" i="5"/>
  <c r="AM977" i="5"/>
  <c r="P977" i="5"/>
  <c r="AL965" i="5"/>
  <c r="AK965" i="5"/>
  <c r="AL964" i="5"/>
  <c r="AK964" i="5"/>
  <c r="AL963" i="5"/>
  <c r="AK963" i="5"/>
  <c r="AM960" i="5"/>
  <c r="P960" i="5"/>
  <c r="AL946" i="5"/>
  <c r="AO946" i="5" s="1"/>
  <c r="AK946" i="5"/>
  <c r="AN946" i="5" s="1"/>
  <c r="AL917" i="5"/>
  <c r="AO911" i="5" s="1"/>
  <c r="AK917" i="5"/>
  <c r="AN911" i="5" s="1"/>
  <c r="AJ909" i="5"/>
  <c r="AJ908" i="5"/>
  <c r="AO903" i="5"/>
  <c r="AN903" i="5"/>
  <c r="AM903" i="5"/>
  <c r="AL900" i="5"/>
  <c r="AO889" i="5" s="1"/>
  <c r="AK900" i="5"/>
  <c r="AN889" i="5" s="1"/>
  <c r="AO888" i="5"/>
  <c r="AN888" i="5"/>
  <c r="AM888" i="5"/>
  <c r="AN885" i="5"/>
  <c r="AO885" i="5"/>
  <c r="AM885" i="5"/>
  <c r="AM879" i="5"/>
  <c r="AP879" i="5" s="1"/>
  <c r="AQ879" i="5" s="1"/>
  <c r="AM864" i="5"/>
  <c r="AP864" i="5" s="1"/>
  <c r="AQ864" i="5" s="1"/>
  <c r="AO854" i="5"/>
  <c r="AM854" i="5"/>
  <c r="AM841" i="5"/>
  <c r="AP841" i="5" s="1"/>
  <c r="AQ841" i="5" s="1"/>
  <c r="AO821" i="5"/>
  <c r="AM821" i="5"/>
  <c r="AP821" i="5" s="1"/>
  <c r="AQ821" i="5" s="1"/>
  <c r="AO813" i="5"/>
  <c r="AN813" i="5"/>
  <c r="AM813" i="5"/>
  <c r="AL803" i="5"/>
  <c r="AO802" i="5" s="1"/>
  <c r="AK803" i="5"/>
  <c r="AN802" i="5" s="1"/>
  <c r="AM802" i="5"/>
  <c r="AN793" i="5"/>
  <c r="AO793" i="5"/>
  <c r="AM793" i="5"/>
  <c r="AO792" i="5"/>
  <c r="AN792" i="5"/>
  <c r="AM792" i="5"/>
  <c r="AM776" i="5"/>
  <c r="AP776" i="5" s="1"/>
  <c r="AQ776" i="5" s="1"/>
  <c r="AN769" i="5"/>
  <c r="AO769" i="5"/>
  <c r="AM769" i="5"/>
  <c r="AO764" i="5"/>
  <c r="AN764" i="5"/>
  <c r="AM764" i="5"/>
  <c r="AM750" i="5"/>
  <c r="AP750" i="5" s="1"/>
  <c r="AQ750" i="5" s="1"/>
  <c r="AN742" i="5"/>
  <c r="AO742" i="5"/>
  <c r="AM742" i="5"/>
  <c r="AL740" i="5"/>
  <c r="AO738" i="5" s="1"/>
  <c r="AK740" i="5"/>
  <c r="AN738" i="5" s="1"/>
  <c r="AM738" i="5"/>
  <c r="AN735" i="5"/>
  <c r="AO735" i="5"/>
  <c r="AM735" i="5"/>
  <c r="AO731" i="5"/>
  <c r="AM731" i="5"/>
  <c r="AP731" i="5" s="1"/>
  <c r="AQ731" i="5" s="1"/>
  <c r="AM717" i="5"/>
  <c r="AP717" i="5" s="1"/>
  <c r="AQ717" i="5" s="1"/>
  <c r="AO715" i="5"/>
  <c r="AN715" i="5"/>
  <c r="AM715" i="5"/>
  <c r="AN708" i="5"/>
  <c r="AO708" i="5"/>
  <c r="AM708" i="5"/>
  <c r="AO704" i="5"/>
  <c r="AM704" i="5"/>
  <c r="AP704" i="5" s="1"/>
  <c r="AL697" i="5"/>
  <c r="AO694" i="5" s="1"/>
  <c r="AK697" i="5"/>
  <c r="AN694" i="5" s="1"/>
  <c r="AM694" i="5"/>
  <c r="AM687" i="5"/>
  <c r="AM678" i="5"/>
  <c r="AP678" i="5" s="1"/>
  <c r="AQ678" i="5" s="1"/>
  <c r="P678" i="5"/>
  <c r="AM675" i="5"/>
  <c r="AP675" i="5" s="1"/>
  <c r="AQ675" i="5" s="1"/>
  <c r="P675" i="5"/>
  <c r="AO670" i="5"/>
  <c r="AM670" i="5"/>
  <c r="P670" i="5"/>
  <c r="AM654" i="5"/>
  <c r="AP654" i="5" s="1"/>
  <c r="AQ654" i="5" s="1"/>
  <c r="P654" i="5"/>
  <c r="AL652" i="5"/>
  <c r="AO647" i="5" s="1"/>
  <c r="AK652" i="5"/>
  <c r="AK651" i="5"/>
  <c r="AM647" i="5"/>
  <c r="P647" i="5"/>
  <c r="AN640" i="5"/>
  <c r="AO640" i="5"/>
  <c r="AM640" i="5"/>
  <c r="P640" i="5"/>
  <c r="AO638" i="5"/>
  <c r="AN638" i="5"/>
  <c r="AM638" i="5"/>
  <c r="AN635" i="5"/>
  <c r="AO635" i="5"/>
  <c r="AM635" i="5"/>
  <c r="P635" i="5"/>
  <c r="AO632" i="5"/>
  <c r="AN632" i="5"/>
  <c r="AM632" i="5"/>
  <c r="P632" i="5"/>
  <c r="AO630" i="5"/>
  <c r="AN630" i="5"/>
  <c r="AM630" i="5"/>
  <c r="P630" i="5"/>
  <c r="AO629" i="5"/>
  <c r="AN629" i="5"/>
  <c r="AM629" i="5"/>
  <c r="AM625" i="5"/>
  <c r="AP625" i="5" s="1"/>
  <c r="AQ625" i="5" s="1"/>
  <c r="AO622" i="5"/>
  <c r="AM622" i="5"/>
  <c r="AP622" i="5" s="1"/>
  <c r="AQ622" i="5" s="1"/>
  <c r="AO620" i="5"/>
  <c r="AN620" i="5"/>
  <c r="AM620" i="5"/>
  <c r="P620" i="5"/>
  <c r="AO619" i="5"/>
  <c r="AN619" i="5"/>
  <c r="AM619" i="5"/>
  <c r="AO618" i="5"/>
  <c r="AN618" i="5"/>
  <c r="AM618" i="5"/>
  <c r="P618" i="5"/>
  <c r="AM611" i="5"/>
  <c r="AP611" i="5" s="1"/>
  <c r="AQ611" i="5" s="1"/>
  <c r="P611" i="5"/>
  <c r="AO610" i="5"/>
  <c r="AN610" i="5"/>
  <c r="AM610" i="5"/>
  <c r="P610" i="5"/>
  <c r="AM608" i="5"/>
  <c r="AP608" i="5" s="1"/>
  <c r="AQ608" i="5" s="1"/>
  <c r="P608" i="5"/>
  <c r="AL607" i="5"/>
  <c r="AK607" i="5"/>
  <c r="AL606" i="5"/>
  <c r="AK606" i="5"/>
  <c r="AM603" i="5"/>
  <c r="P603" i="5"/>
  <c r="AL602" i="5"/>
  <c r="AK602" i="5"/>
  <c r="AL601" i="5"/>
  <c r="AK601" i="5"/>
  <c r="AL600" i="5"/>
  <c r="AK600" i="5"/>
  <c r="AM599" i="5"/>
  <c r="P599" i="5"/>
  <c r="AL598" i="5"/>
  <c r="AO597" i="5" s="1"/>
  <c r="AK598" i="5"/>
  <c r="AN597" i="5" s="1"/>
  <c r="AM597" i="5"/>
  <c r="P597" i="5"/>
  <c r="AO596" i="5"/>
  <c r="AN596" i="5"/>
  <c r="AM596" i="5"/>
  <c r="P596" i="5"/>
  <c r="AO595" i="5"/>
  <c r="AN595" i="5"/>
  <c r="AM595" i="5"/>
  <c r="P595" i="5"/>
  <c r="AO590" i="5"/>
  <c r="AN590" i="5"/>
  <c r="AM590" i="5"/>
  <c r="AN587" i="5"/>
  <c r="AO587" i="5"/>
  <c r="AM587" i="5"/>
  <c r="AO584" i="5"/>
  <c r="AN584" i="5"/>
  <c r="AM584" i="5"/>
  <c r="AO580" i="5"/>
  <c r="AM580" i="5"/>
  <c r="AP580" i="5" s="1"/>
  <c r="AQ580" i="5" s="1"/>
  <c r="AO579" i="5"/>
  <c r="AN579" i="5"/>
  <c r="AM579" i="5"/>
  <c r="AM573" i="5"/>
  <c r="AP573" i="5" s="1"/>
  <c r="AQ573" i="5" s="1"/>
  <c r="AO572" i="5"/>
  <c r="AN572" i="5"/>
  <c r="AM572" i="5"/>
  <c r="P572" i="5"/>
  <c r="AO570" i="5"/>
  <c r="AM570" i="5"/>
  <c r="AP570" i="5" s="1"/>
  <c r="AQ570" i="5" s="1"/>
  <c r="P570" i="5"/>
  <c r="AO569" i="5"/>
  <c r="AN569" i="5"/>
  <c r="AM569" i="5"/>
  <c r="P569" i="5"/>
  <c r="AO568" i="5"/>
  <c r="AN568" i="5"/>
  <c r="AM568" i="5"/>
  <c r="P568" i="5"/>
  <c r="AO567" i="5"/>
  <c r="AN567" i="5"/>
  <c r="AM567" i="5"/>
  <c r="P567" i="5"/>
  <c r="AO565" i="5"/>
  <c r="AN565" i="5"/>
  <c r="AM565" i="5"/>
  <c r="P565" i="5"/>
  <c r="AL564" i="5"/>
  <c r="AK564" i="5"/>
  <c r="AN560" i="5" s="1"/>
  <c r="AM560" i="5"/>
  <c r="P560" i="5"/>
  <c r="AL559" i="5"/>
  <c r="AO558" i="5" s="1"/>
  <c r="AK559" i="5"/>
  <c r="AM558" i="5"/>
  <c r="P558" i="5"/>
  <c r="AO556" i="5"/>
  <c r="AN556" i="5"/>
  <c r="AM556" i="5"/>
  <c r="P556" i="5"/>
  <c r="AO555" i="5"/>
  <c r="AN555" i="5"/>
  <c r="AM555" i="5"/>
  <c r="P555" i="5"/>
  <c r="AO553" i="5"/>
  <c r="AN553" i="5"/>
  <c r="AM553" i="5"/>
  <c r="P553" i="5"/>
  <c r="P546" i="5"/>
  <c r="AM543" i="5"/>
  <c r="AP543" i="5" s="1"/>
  <c r="AQ543" i="5" s="1"/>
  <c r="P543" i="5"/>
  <c r="AO541" i="5"/>
  <c r="AN541" i="5"/>
  <c r="AM541" i="5"/>
  <c r="AL540" i="5"/>
  <c r="AK540" i="5"/>
  <c r="AL539" i="5"/>
  <c r="AK539" i="5"/>
  <c r="AM536" i="5"/>
  <c r="P536" i="5"/>
  <c r="AL535" i="5"/>
  <c r="AK535" i="5"/>
  <c r="AL534" i="5"/>
  <c r="AK534" i="5"/>
  <c r="AL533" i="5"/>
  <c r="AK533" i="5"/>
  <c r="AL532" i="5"/>
  <c r="AK532" i="5"/>
  <c r="AL531" i="5"/>
  <c r="AK531" i="5"/>
  <c r="AL530" i="5"/>
  <c r="AK530" i="5"/>
  <c r="AL529" i="5"/>
  <c r="AK529" i="5"/>
  <c r="AL528" i="5"/>
  <c r="AK528" i="5"/>
  <c r="AL527" i="5"/>
  <c r="AK527" i="5"/>
  <c r="AL526" i="5"/>
  <c r="AK526" i="5"/>
  <c r="AL525" i="5"/>
  <c r="AK525" i="5"/>
  <c r="AL524" i="5"/>
  <c r="AK524" i="5"/>
  <c r="AL523" i="5"/>
  <c r="AK523" i="5"/>
  <c r="AM513" i="5"/>
  <c r="AO511" i="5"/>
  <c r="AN511" i="5"/>
  <c r="AM511" i="5"/>
  <c r="P511" i="5"/>
  <c r="AO508" i="5"/>
  <c r="AN508" i="5"/>
  <c r="AM508" i="5"/>
  <c r="P508" i="5"/>
  <c r="AO507" i="5"/>
  <c r="AN507" i="5"/>
  <c r="AM507" i="5"/>
  <c r="P507" i="5"/>
  <c r="AO506" i="5"/>
  <c r="AN506" i="5"/>
  <c r="AM506" i="5"/>
  <c r="P506" i="5"/>
  <c r="AO505" i="5"/>
  <c r="AN505" i="5"/>
  <c r="AM505" i="5"/>
  <c r="P505" i="5"/>
  <c r="AO504" i="5"/>
  <c r="AN504" i="5"/>
  <c r="AM504" i="5"/>
  <c r="P504" i="5"/>
  <c r="AO501" i="5"/>
  <c r="AM501" i="5"/>
  <c r="P501" i="5"/>
  <c r="AO500" i="5"/>
  <c r="AN500" i="5"/>
  <c r="AM500" i="5"/>
  <c r="P500" i="5"/>
  <c r="AL498" i="5"/>
  <c r="AK498" i="5"/>
  <c r="AL497" i="5"/>
  <c r="AK497" i="5"/>
  <c r="AM496" i="5"/>
  <c r="P496" i="5"/>
  <c r="AO495" i="5"/>
  <c r="AN495" i="5"/>
  <c r="AM495" i="5"/>
  <c r="P495" i="5"/>
  <c r="AO494" i="5"/>
  <c r="AN494" i="5"/>
  <c r="AM494" i="5"/>
  <c r="P494" i="5"/>
  <c r="AN492" i="5"/>
  <c r="AO492" i="5"/>
  <c r="AM492" i="5"/>
  <c r="P492" i="5"/>
  <c r="AO486" i="5"/>
  <c r="AM486" i="5"/>
  <c r="AP486" i="5" s="1"/>
  <c r="P486" i="5"/>
  <c r="AM469" i="5"/>
  <c r="AP469" i="5" s="1"/>
  <c r="AQ469" i="5" s="1"/>
  <c r="AM460" i="5"/>
  <c r="AP460" i="5" s="1"/>
  <c r="AQ460" i="5" s="1"/>
  <c r="AO454" i="5"/>
  <c r="AM454" i="5"/>
  <c r="AP454" i="5" s="1"/>
  <c r="AQ454" i="5" s="1"/>
  <c r="AN450" i="5"/>
  <c r="AO450" i="5"/>
  <c r="AM450" i="5"/>
  <c r="AM442" i="5"/>
  <c r="AP442" i="5" s="1"/>
  <c r="AQ442" i="5" s="1"/>
  <c r="AO438" i="5"/>
  <c r="AM438" i="5"/>
  <c r="AO437" i="5"/>
  <c r="AN437" i="5"/>
  <c r="AL436" i="5"/>
  <c r="AO426" i="5" s="1"/>
  <c r="AK436" i="5"/>
  <c r="AN426" i="5" s="1"/>
  <c r="AM426" i="5"/>
  <c r="AO425" i="5"/>
  <c r="AN425" i="5"/>
  <c r="AO421" i="5"/>
  <c r="AN421" i="5"/>
  <c r="AM421" i="5"/>
  <c r="AO415" i="5"/>
  <c r="AM415" i="5"/>
  <c r="AP415" i="5" s="1"/>
  <c r="AQ415" i="5" s="1"/>
  <c r="AO411" i="5"/>
  <c r="AN411" i="5"/>
  <c r="AM411" i="5"/>
  <c r="AN405" i="5"/>
  <c r="AO405" i="5"/>
  <c r="AM405" i="5"/>
  <c r="AO402" i="5"/>
  <c r="AN402" i="5"/>
  <c r="AM402" i="5"/>
  <c r="AL401" i="5"/>
  <c r="AO398" i="5" s="1"/>
  <c r="AK401" i="5"/>
  <c r="AM398" i="5"/>
  <c r="P398" i="5"/>
  <c r="AO397" i="5"/>
  <c r="AN397" i="5"/>
  <c r="AM397" i="5"/>
  <c r="AO396" i="5"/>
  <c r="AN396" i="5"/>
  <c r="AM396" i="5"/>
  <c r="AO395" i="5"/>
  <c r="AN395" i="5"/>
  <c r="AM395" i="5"/>
  <c r="AO394" i="5"/>
  <c r="AN394" i="5"/>
  <c r="AM394" i="5"/>
  <c r="AO393" i="5"/>
  <c r="AN393" i="5"/>
  <c r="AM393" i="5"/>
  <c r="AO392" i="5"/>
  <c r="AN392" i="5"/>
  <c r="AM392" i="5"/>
  <c r="AO390" i="5"/>
  <c r="AN390" i="5"/>
  <c r="AM390" i="5"/>
  <c r="AO389" i="5"/>
  <c r="AN389" i="5"/>
  <c r="AM389" i="5"/>
  <c r="AM376" i="5"/>
  <c r="AP376" i="5" s="1"/>
  <c r="AQ376" i="5" s="1"/>
  <c r="AO375" i="5"/>
  <c r="AN375" i="5"/>
  <c r="AM375" i="5"/>
  <c r="AO373" i="5"/>
  <c r="AO372" i="5"/>
  <c r="AN372" i="5"/>
  <c r="P372" i="5"/>
  <c r="AO371" i="5"/>
  <c r="AN371" i="5"/>
  <c r="AM371" i="5"/>
  <c r="P371" i="5"/>
  <c r="P369" i="5"/>
  <c r="AK368" i="5"/>
  <c r="AM347" i="5"/>
  <c r="AP347" i="5" s="1"/>
  <c r="AQ347" i="5" s="1"/>
  <c r="P347" i="5"/>
  <c r="AK289" i="5"/>
  <c r="AO285" i="5"/>
  <c r="AM285" i="5"/>
  <c r="AM253" i="5"/>
  <c r="AP253" i="5" s="1"/>
  <c r="AQ253" i="5" s="1"/>
  <c r="P253" i="5"/>
  <c r="AO224" i="5"/>
  <c r="AM224" i="5"/>
  <c r="AL214" i="5"/>
  <c r="AO211" i="5" s="1"/>
  <c r="AK214" i="5"/>
  <c r="AM211" i="5"/>
  <c r="P181" i="5"/>
  <c r="AM156" i="5"/>
  <c r="AP156" i="5" s="1"/>
  <c r="AQ156" i="5" s="1"/>
  <c r="AL150" i="5"/>
  <c r="AK150" i="5"/>
  <c r="AL149" i="5"/>
  <c r="AK149" i="5"/>
  <c r="AL148" i="5"/>
  <c r="AK148" i="5"/>
  <c r="AM138" i="5"/>
  <c r="AO132" i="5"/>
  <c r="AN132" i="5"/>
  <c r="AM132" i="5"/>
  <c r="AO130" i="5"/>
  <c r="AN130" i="5"/>
  <c r="AM130" i="5"/>
  <c r="P113" i="5"/>
  <c r="P107" i="5"/>
  <c r="AL71" i="5"/>
  <c r="AK71" i="5"/>
  <c r="AL70" i="5"/>
  <c r="AK70" i="5"/>
  <c r="AL69" i="5"/>
  <c r="AK69" i="5"/>
  <c r="AL68" i="5"/>
  <c r="AK68" i="5"/>
  <c r="AL67" i="5"/>
  <c r="AK67" i="5"/>
  <c r="AM66" i="5"/>
  <c r="AM50" i="5"/>
  <c r="AQ50" i="5" s="1"/>
  <c r="AL48" i="5"/>
  <c r="AO48" i="5" s="1"/>
  <c r="AK48" i="5"/>
  <c r="AO47" i="5"/>
  <c r="AN47" i="5"/>
  <c r="AM47" i="5"/>
  <c r="AL39" i="5"/>
  <c r="AK39" i="5"/>
  <c r="AL38" i="5"/>
  <c r="AK38" i="5"/>
  <c r="AL37" i="5"/>
  <c r="AK37" i="5"/>
  <c r="AL36" i="5"/>
  <c r="AK36" i="5"/>
  <c r="AM30" i="5"/>
  <c r="AO23" i="5"/>
  <c r="AM23" i="5"/>
  <c r="AP23" i="5" s="1"/>
  <c r="AQ23" i="5" s="1"/>
  <c r="AO22" i="5"/>
  <c r="AN22" i="5"/>
  <c r="AM22" i="5"/>
  <c r="P22" i="5"/>
  <c r="AN7" i="5"/>
  <c r="AM8" i="5"/>
  <c r="AO7" i="5"/>
  <c r="AM7" i="5"/>
  <c r="AN496" i="5" l="1"/>
  <c r="AO496" i="5"/>
  <c r="AN3077" i="5"/>
  <c r="AN2378" i="5"/>
  <c r="AN30" i="5"/>
  <c r="AP1932" i="5"/>
  <c r="AQ1932" i="5" s="1"/>
  <c r="AN138" i="5"/>
  <c r="AO138" i="5"/>
  <c r="AO2950" i="5"/>
  <c r="AN2950" i="5"/>
  <c r="AN2640" i="5"/>
  <c r="AO2822" i="5"/>
  <c r="AO2640" i="5"/>
  <c r="AN2822" i="5"/>
  <c r="AN977" i="5"/>
  <c r="AO977" i="5"/>
  <c r="AN2630" i="5"/>
  <c r="AO2620" i="5"/>
  <c r="AP2620" i="5" s="1"/>
  <c r="AN2620" i="5"/>
  <c r="AP687" i="5"/>
  <c r="AQ687" i="5" s="1"/>
  <c r="AP4590" i="5"/>
  <c r="AQ4590" i="5" s="1"/>
  <c r="AP4591" i="5"/>
  <c r="AQ4591" i="5" s="1"/>
  <c r="AM917" i="5"/>
  <c r="AN2671" i="5"/>
  <c r="AO2990" i="5"/>
  <c r="AN2990" i="5"/>
  <c r="AN1087" i="5"/>
  <c r="AN1861" i="5"/>
  <c r="AN3102" i="5"/>
  <c r="AN2592" i="5"/>
  <c r="AO2671" i="5"/>
  <c r="AN1733" i="5"/>
  <c r="AN3032" i="5"/>
  <c r="AN3023" i="5"/>
  <c r="AO3023" i="5"/>
  <c r="AN2542" i="5"/>
  <c r="AN1344" i="5"/>
  <c r="AN1981" i="5"/>
  <c r="AN1598" i="5"/>
  <c r="AN2470" i="5"/>
  <c r="AN1200" i="5"/>
  <c r="AN678" i="5"/>
  <c r="AN2731" i="5"/>
  <c r="AO1861" i="5"/>
  <c r="AO2731" i="5"/>
  <c r="AN23" i="5"/>
  <c r="AN750" i="5"/>
  <c r="AN647" i="5"/>
  <c r="AP647" i="5" s="1"/>
  <c r="AQ647" i="5" s="1"/>
  <c r="AN1539" i="5"/>
  <c r="AM1867" i="5"/>
  <c r="AM1869" i="5"/>
  <c r="AM1871" i="5"/>
  <c r="AM1873" i="5"/>
  <c r="AM1868" i="5"/>
  <c r="AM1870" i="5"/>
  <c r="AM1872" i="5"/>
  <c r="AO3102" i="5"/>
  <c r="AN211" i="5"/>
  <c r="AN960" i="5"/>
  <c r="AN4682" i="5"/>
  <c r="AM4684" i="5"/>
  <c r="AP4682" i="5" s="1"/>
  <c r="AN1271" i="5"/>
  <c r="AN1583" i="5"/>
  <c r="AK909" i="5"/>
  <c r="AL909" i="5"/>
  <c r="AK908" i="5"/>
  <c r="AL908" i="5"/>
  <c r="AN1958" i="5"/>
  <c r="AN1108" i="5"/>
  <c r="AO30" i="5"/>
  <c r="AO2191" i="5"/>
  <c r="AN2191" i="5"/>
  <c r="AN2266" i="5"/>
  <c r="AP2266" i="5" s="1"/>
  <c r="AQ2266" i="5" s="1"/>
  <c r="AM2266" i="5"/>
  <c r="AN2722" i="5"/>
  <c r="AN2603" i="5"/>
  <c r="AN1967" i="5"/>
  <c r="AP1967" i="5" s="1"/>
  <c r="AQ1967" i="5" s="1"/>
  <c r="AO2603" i="5"/>
  <c r="AM2100" i="5"/>
  <c r="AP2092" i="5" s="1"/>
  <c r="AQ2092" i="5" s="1"/>
  <c r="AM1464" i="5"/>
  <c r="AO1461" i="5"/>
  <c r="AM1463" i="5"/>
  <c r="AN1461" i="5"/>
  <c r="AN1634" i="5"/>
  <c r="AN4673" i="5"/>
  <c r="AM4673" i="5"/>
  <c r="AP4673" i="5" s="1"/>
  <c r="AQ4673" i="5" s="1"/>
  <c r="AN2545" i="5"/>
  <c r="AO2545" i="5"/>
  <c r="AP2548" i="5"/>
  <c r="AQ2548" i="5" s="1"/>
  <c r="AN2551" i="5"/>
  <c r="AP2551" i="5" s="1"/>
  <c r="AQ2551" i="5" s="1"/>
  <c r="AN2582" i="5"/>
  <c r="AP2582" i="5" s="1"/>
  <c r="AQ2582" i="5" s="1"/>
  <c r="AP2601" i="5"/>
  <c r="AQ2601" i="5" s="1"/>
  <c r="AM2695" i="5"/>
  <c r="AL2900" i="5"/>
  <c r="AO2894" i="5" s="1"/>
  <c r="AN2714" i="5"/>
  <c r="AP2714" i="5" s="1"/>
  <c r="AQ2714" i="5" s="1"/>
  <c r="AM2256" i="5"/>
  <c r="AM2887" i="5"/>
  <c r="AM2892" i="5"/>
  <c r="AN2889" i="5"/>
  <c r="AP2889" i="5" s="1"/>
  <c r="AQ2889" i="5" s="1"/>
  <c r="AL1012" i="5"/>
  <c r="AO1010" i="5" s="1"/>
  <c r="AK1031" i="5"/>
  <c r="AM1031" i="5" s="1"/>
  <c r="AK1011" i="5"/>
  <c r="AM4692" i="5"/>
  <c r="AN4698" i="5"/>
  <c r="AP4698" i="5" s="1"/>
  <c r="AQ4698" i="5" s="1"/>
  <c r="AK907" i="5"/>
  <c r="AL1030" i="5"/>
  <c r="AM1030" i="5" s="1"/>
  <c r="AK1029" i="5"/>
  <c r="AN3014" i="5"/>
  <c r="AM2826" i="5"/>
  <c r="AM2831" i="5"/>
  <c r="AM37" i="5"/>
  <c r="AM39" i="5"/>
  <c r="AM2441" i="5"/>
  <c r="AM2449" i="5"/>
  <c r="AM2456" i="5"/>
  <c r="AM2973" i="5"/>
  <c r="AM3025" i="5"/>
  <c r="AM3038" i="5"/>
  <c r="AP3092" i="5"/>
  <c r="AQ3092" i="5" s="1"/>
  <c r="AM2631" i="5"/>
  <c r="AM2697" i="5"/>
  <c r="AP1721" i="5"/>
  <c r="AQ1721" i="5" s="1"/>
  <c r="AM1734" i="5"/>
  <c r="AM2968" i="5"/>
  <c r="AQ486" i="5"/>
  <c r="AM524" i="5"/>
  <c r="AM2403" i="5"/>
  <c r="AP421" i="5"/>
  <c r="AQ421" i="5" s="1"/>
  <c r="AP888" i="5"/>
  <c r="AQ888" i="5" s="1"/>
  <c r="AP1529" i="5"/>
  <c r="AQ1529" i="5" s="1"/>
  <c r="AM2311" i="5"/>
  <c r="AM2951" i="5"/>
  <c r="AP1045" i="5"/>
  <c r="AQ1045" i="5" s="1"/>
  <c r="AO2155" i="5"/>
  <c r="AP2547" i="5"/>
  <c r="AQ2547" i="5" s="1"/>
  <c r="AN2560" i="5"/>
  <c r="AP2560" i="5" s="1"/>
  <c r="AQ2560" i="5" s="1"/>
  <c r="AM2709" i="5"/>
  <c r="AM2779" i="5"/>
  <c r="AM2942" i="5"/>
  <c r="AM3015" i="5"/>
  <c r="AM3019" i="5"/>
  <c r="AM3141" i="5"/>
  <c r="AP2032" i="5"/>
  <c r="AQ2032" i="5" s="1"/>
  <c r="AP2091" i="5"/>
  <c r="AQ2091" i="5" s="1"/>
  <c r="AM2465" i="5"/>
  <c r="AM3024" i="5"/>
  <c r="AM601" i="5"/>
  <c r="AP620" i="5"/>
  <c r="AQ620" i="5" s="1"/>
  <c r="AP635" i="5"/>
  <c r="AQ635" i="5" s="1"/>
  <c r="AP708" i="5"/>
  <c r="AQ708" i="5" s="1"/>
  <c r="AP2306" i="5"/>
  <c r="AQ2306" i="5" s="1"/>
  <c r="AM2373" i="5"/>
  <c r="AP2485" i="5"/>
  <c r="AQ2485" i="5" s="1"/>
  <c r="AM2546" i="5"/>
  <c r="AP2564" i="5"/>
  <c r="AQ2564" i="5" s="1"/>
  <c r="AM2704" i="5"/>
  <c r="AM2229" i="5"/>
  <c r="AM2653" i="5"/>
  <c r="AO603" i="5"/>
  <c r="AN1079" i="5"/>
  <c r="AP1079" i="5" s="1"/>
  <c r="AQ1079" i="5" s="1"/>
  <c r="AO2722" i="5"/>
  <c r="AN3802" i="5"/>
  <c r="AP3802" i="5" s="1"/>
  <c r="AQ3802" i="5" s="1"/>
  <c r="AP590" i="5"/>
  <c r="AQ590" i="5" s="1"/>
  <c r="AM740" i="5"/>
  <c r="AP792" i="5"/>
  <c r="AQ792" i="5" s="1"/>
  <c r="AP1178" i="5"/>
  <c r="AQ1178" i="5" s="1"/>
  <c r="AP2010" i="5"/>
  <c r="AQ2010" i="5" s="1"/>
  <c r="AP2012" i="5"/>
  <c r="AQ2012" i="5" s="1"/>
  <c r="AP2084" i="5"/>
  <c r="AQ2084" i="5" s="1"/>
  <c r="AP2326" i="5"/>
  <c r="AQ2326" i="5" s="1"/>
  <c r="AO2373" i="5"/>
  <c r="AM2377" i="5"/>
  <c r="AM2426" i="5"/>
  <c r="AM2428" i="5"/>
  <c r="AM2430" i="5"/>
  <c r="AM2433" i="5"/>
  <c r="AM2437" i="5"/>
  <c r="AP2464" i="5"/>
  <c r="AQ2464" i="5" s="1"/>
  <c r="AM2723" i="5"/>
  <c r="AM2743" i="5"/>
  <c r="AM2756" i="5"/>
  <c r="AP2877" i="5"/>
  <c r="AQ2877" i="5" s="1"/>
  <c r="AM2846" i="5"/>
  <c r="AN3748" i="5"/>
  <c r="AP3748" i="5" s="1"/>
  <c r="AQ3748" i="5" s="1"/>
  <c r="AN4500" i="5"/>
  <c r="AP4500" i="5" s="1"/>
  <c r="AQ4500" i="5" s="1"/>
  <c r="AP392" i="5"/>
  <c r="AQ392" i="5" s="1"/>
  <c r="AP411" i="5"/>
  <c r="AQ411" i="5" s="1"/>
  <c r="AP438" i="5"/>
  <c r="AQ438" i="5" s="1"/>
  <c r="AP500" i="5"/>
  <c r="AQ500" i="5" s="1"/>
  <c r="AP501" i="5"/>
  <c r="AQ501" i="5" s="1"/>
  <c r="AP504" i="5"/>
  <c r="AQ504" i="5" s="1"/>
  <c r="AP505" i="5"/>
  <c r="AQ505" i="5" s="1"/>
  <c r="AP508" i="5"/>
  <c r="AQ508" i="5" s="1"/>
  <c r="AP511" i="5"/>
  <c r="AQ511" i="5" s="1"/>
  <c r="AM523" i="5"/>
  <c r="AM525" i="5"/>
  <c r="AN670" i="5"/>
  <c r="AP670" i="5" s="1"/>
  <c r="AQ670" i="5" s="1"/>
  <c r="AQ1518" i="5"/>
  <c r="AP1941" i="5"/>
  <c r="AQ1941" i="5" s="1"/>
  <c r="AP1986" i="5"/>
  <c r="AQ1986" i="5" s="1"/>
  <c r="AM2212" i="5"/>
  <c r="AM2228" i="5"/>
  <c r="AM2234" i="5"/>
  <c r="AM2312" i="5"/>
  <c r="AN2394" i="5"/>
  <c r="AN2415" i="5"/>
  <c r="AP2424" i="5"/>
  <c r="AQ2424" i="5" s="1"/>
  <c r="AO2467" i="5"/>
  <c r="AM2469" i="5"/>
  <c r="AM2501" i="5"/>
  <c r="AP2503" i="5"/>
  <c r="AQ2503" i="5" s="1"/>
  <c r="AP2508" i="5"/>
  <c r="AQ2508" i="5" s="1"/>
  <c r="AM2527" i="5"/>
  <c r="AM2606" i="5"/>
  <c r="AM2692" i="5"/>
  <c r="AM3109" i="5"/>
  <c r="AM3144" i="5"/>
  <c r="AM3046" i="5"/>
  <c r="AN4221" i="5"/>
  <c r="AP4221" i="5" s="1"/>
  <c r="AQ4221" i="5" s="1"/>
  <c r="AM2620" i="5"/>
  <c r="AM2652" i="5"/>
  <c r="AM2654" i="5"/>
  <c r="AM2660" i="5"/>
  <c r="AM2724" i="5"/>
  <c r="AM2765" i="5"/>
  <c r="AM2866" i="5"/>
  <c r="AP2866" i="5" s="1"/>
  <c r="AQ2866" i="5" s="1"/>
  <c r="AM2888" i="5"/>
  <c r="AM2990" i="5"/>
  <c r="AM3047" i="5"/>
  <c r="AM3051" i="5"/>
  <c r="AM2349" i="5"/>
  <c r="AN2349" i="5"/>
  <c r="AP2349" i="5" s="1"/>
  <c r="AQ2349" i="5" s="1"/>
  <c r="AM2319" i="5"/>
  <c r="AP2319" i="5" s="1"/>
  <c r="AQ2319" i="5" s="1"/>
  <c r="AM2619" i="5"/>
  <c r="AM3023" i="5"/>
  <c r="AN4403" i="5"/>
  <c r="AP4403" i="5" s="1"/>
  <c r="AQ4403" i="5" s="1"/>
  <c r="AP7" i="5"/>
  <c r="AP47" i="5"/>
  <c r="AQ47" i="5" s="1"/>
  <c r="AP390" i="5"/>
  <c r="AQ390" i="5" s="1"/>
  <c r="AP425" i="5"/>
  <c r="AQ425" i="5" s="1"/>
  <c r="AM529" i="5"/>
  <c r="AP587" i="5"/>
  <c r="AQ587" i="5" s="1"/>
  <c r="AP610" i="5"/>
  <c r="AQ610" i="5" s="1"/>
  <c r="AM983" i="5"/>
  <c r="AP992" i="5"/>
  <c r="AQ992" i="5" s="1"/>
  <c r="AM1019" i="5"/>
  <c r="AP1015" i="5" s="1"/>
  <c r="AQ1015" i="5" s="1"/>
  <c r="AM1092" i="5"/>
  <c r="AP1087" i="5" s="1"/>
  <c r="AQ1087" i="5" s="1"/>
  <c r="AN1156" i="5"/>
  <c r="AP1156" i="5" s="1"/>
  <c r="AQ1156" i="5" s="1"/>
  <c r="AN1577" i="5"/>
  <c r="AP1577" i="5" s="1"/>
  <c r="AQ1577" i="5" s="1"/>
  <c r="AP1913" i="5"/>
  <c r="AQ1913" i="5" s="1"/>
  <c r="AM2195" i="5"/>
  <c r="AN2256" i="5"/>
  <c r="AP2256" i="5" s="1"/>
  <c r="AQ2256" i="5" s="1"/>
  <c r="AM2265" i="5"/>
  <c r="AN2270" i="5"/>
  <c r="AM2326" i="5"/>
  <c r="AM2350" i="5"/>
  <c r="AP2352" i="5"/>
  <c r="AQ2352" i="5" s="1"/>
  <c r="AM2391" i="5"/>
  <c r="AM2408" i="5"/>
  <c r="AM2422" i="5"/>
  <c r="AP2439" i="5"/>
  <c r="AQ2439" i="5" s="1"/>
  <c r="AP2447" i="5"/>
  <c r="AQ2447" i="5" s="1"/>
  <c r="AM2462" i="5"/>
  <c r="AN2465" i="5"/>
  <c r="AP2465" i="5" s="1"/>
  <c r="AQ2465" i="5" s="1"/>
  <c r="AM2547" i="5"/>
  <c r="AM2706" i="5"/>
  <c r="AM2732" i="5"/>
  <c r="AM3110" i="5"/>
  <c r="AN4231" i="5"/>
  <c r="AP4231" i="5" s="1"/>
  <c r="AQ4231" i="5" s="1"/>
  <c r="AP371" i="5"/>
  <c r="AQ371" i="5" s="1"/>
  <c r="AP397" i="5"/>
  <c r="AQ397" i="5" s="1"/>
  <c r="AM564" i="5"/>
  <c r="AP742" i="5"/>
  <c r="AQ742" i="5" s="1"/>
  <c r="AP2036" i="5"/>
  <c r="AQ2036" i="5" s="1"/>
  <c r="AM2206" i="5"/>
  <c r="AN2478" i="5"/>
  <c r="AP2478" i="5" s="1"/>
  <c r="AQ2478" i="5" s="1"/>
  <c r="AM2478" i="5"/>
  <c r="AM2991" i="5"/>
  <c r="AM526" i="5"/>
  <c r="AM530" i="5"/>
  <c r="AM532" i="5"/>
  <c r="AM534" i="5"/>
  <c r="AM540" i="5"/>
  <c r="AP541" i="5"/>
  <c r="AQ541" i="5" s="1"/>
  <c r="AP555" i="5"/>
  <c r="AQ555" i="5" s="1"/>
  <c r="AM559" i="5"/>
  <c r="AM606" i="5"/>
  <c r="AP618" i="5"/>
  <c r="AQ618" i="5" s="1"/>
  <c r="AM1201" i="5"/>
  <c r="AP1200" i="5" s="1"/>
  <c r="AQ1200" i="5" s="1"/>
  <c r="AP1407" i="5"/>
  <c r="AQ1407" i="5" s="1"/>
  <c r="AP1731" i="5"/>
  <c r="AQ1731" i="5" s="1"/>
  <c r="AP1881" i="5"/>
  <c r="AQ1881" i="5" s="1"/>
  <c r="AN2024" i="5"/>
  <c r="AP2024" i="5" s="1"/>
  <c r="AQ2024" i="5" s="1"/>
  <c r="AO2223" i="5"/>
  <c r="AM2381" i="5"/>
  <c r="AM2386" i="5"/>
  <c r="AN2457" i="5"/>
  <c r="AP2457" i="5" s="1"/>
  <c r="AQ2457" i="5" s="1"/>
  <c r="AM2457" i="5"/>
  <c r="AM2467" i="5"/>
  <c r="AM2492" i="5"/>
  <c r="AP2529" i="5"/>
  <c r="AQ2529" i="5" s="1"/>
  <c r="AM2554" i="5"/>
  <c r="AN2558" i="5"/>
  <c r="AP2558" i="5" s="1"/>
  <c r="AQ2558" i="5" s="1"/>
  <c r="AM2600" i="5"/>
  <c r="AM2686" i="5"/>
  <c r="AM2690" i="5"/>
  <c r="AM2955" i="5"/>
  <c r="AM2346" i="5"/>
  <c r="AP2348" i="5"/>
  <c r="AQ2348" i="5" s="1"/>
  <c r="AM2374" i="5"/>
  <c r="AM2382" i="5"/>
  <c r="AM2398" i="5"/>
  <c r="AM2416" i="5"/>
  <c r="AO2417" i="5"/>
  <c r="AM2423" i="5"/>
  <c r="AM2432" i="5"/>
  <c r="AM2436" i="5"/>
  <c r="AM2442" i="5"/>
  <c r="AM2450" i="5"/>
  <c r="AM2455" i="5"/>
  <c r="AP2484" i="5"/>
  <c r="AQ2484" i="5" s="1"/>
  <c r="AP2540" i="5"/>
  <c r="AQ2540" i="5" s="1"/>
  <c r="AN2556" i="5"/>
  <c r="AM2641" i="5"/>
  <c r="AM2705" i="5"/>
  <c r="AM2969" i="5"/>
  <c r="AM2986" i="5"/>
  <c r="AM3056" i="5"/>
  <c r="AM3060" i="5"/>
  <c r="AO3074" i="5"/>
  <c r="AN3749" i="5"/>
  <c r="AP3749" i="5" s="1"/>
  <c r="AQ3749" i="5" s="1"/>
  <c r="AM2657" i="5"/>
  <c r="AM2679" i="5"/>
  <c r="AM2691" i="5"/>
  <c r="AM2755" i="5"/>
  <c r="AM2780" i="5"/>
  <c r="AM2987" i="5"/>
  <c r="AM2989" i="5"/>
  <c r="AM3055" i="5"/>
  <c r="AM3057" i="5"/>
  <c r="AM3059" i="5"/>
  <c r="AM3061" i="5"/>
  <c r="AO3142" i="5"/>
  <c r="AQ4625" i="5"/>
  <c r="AN4389" i="5"/>
  <c r="AP4389" i="5" s="1"/>
  <c r="AQ4389" i="5" s="1"/>
  <c r="AN4501" i="5"/>
  <c r="AP4501" i="5" s="1"/>
  <c r="AQ4501" i="5" s="1"/>
  <c r="AP597" i="5"/>
  <c r="AQ597" i="5" s="1"/>
  <c r="AQ1583" i="5"/>
  <c r="AP2318" i="5"/>
  <c r="AQ2318" i="5" s="1"/>
  <c r="AM2459" i="5"/>
  <c r="AM2579" i="5"/>
  <c r="AN2579" i="5"/>
  <c r="AP2579" i="5" s="1"/>
  <c r="AQ2579" i="5" s="1"/>
  <c r="AM2599" i="5"/>
  <c r="AM2815" i="5"/>
  <c r="AP2815" i="5" s="1"/>
  <c r="AQ2815" i="5" s="1"/>
  <c r="AM3152" i="5"/>
  <c r="AN3152" i="5"/>
  <c r="AP3152" i="5" s="1"/>
  <c r="AQ3152" i="5" s="1"/>
  <c r="AN4387" i="5"/>
  <c r="AP4387" i="5" s="1"/>
  <c r="AQ4387" i="5" s="1"/>
  <c r="AP22" i="5"/>
  <c r="AQ22" i="5" s="1"/>
  <c r="AM149" i="5"/>
  <c r="AP372" i="5"/>
  <c r="AQ372" i="5" s="1"/>
  <c r="AP373" i="5"/>
  <c r="AQ373" i="5" s="1"/>
  <c r="AM401" i="5"/>
  <c r="AM533" i="5"/>
  <c r="AM535" i="5"/>
  <c r="AM539" i="5"/>
  <c r="AP584" i="5"/>
  <c r="AQ584" i="5" s="1"/>
  <c r="AM598" i="5"/>
  <c r="AM600" i="5"/>
  <c r="AM965" i="5"/>
  <c r="AN1230" i="5"/>
  <c r="AP1230" i="5" s="1"/>
  <c r="AQ1230" i="5" s="1"/>
  <c r="AM1736" i="5"/>
  <c r="AN1916" i="5"/>
  <c r="AP1916" i="5" s="1"/>
  <c r="AQ1916" i="5" s="1"/>
  <c r="AP2038" i="5"/>
  <c r="AQ2038" i="5" s="1"/>
  <c r="AN2041" i="5"/>
  <c r="AP2041" i="5" s="1"/>
  <c r="AQ2041" i="5" s="1"/>
  <c r="AM2191" i="5"/>
  <c r="AN2389" i="5"/>
  <c r="AM2417" i="5"/>
  <c r="AM2424" i="5"/>
  <c r="AP2517" i="5"/>
  <c r="AQ2517" i="5" s="1"/>
  <c r="AM2565" i="5"/>
  <c r="AN2576" i="5"/>
  <c r="AP2576" i="5" s="1"/>
  <c r="AQ2576" i="5" s="1"/>
  <c r="AM2576" i="5"/>
  <c r="AM2580" i="5"/>
  <c r="AM2687" i="5"/>
  <c r="AM2689" i="5"/>
  <c r="AM2768" i="5"/>
  <c r="AM2772" i="5"/>
  <c r="AM2994" i="5"/>
  <c r="AP3066" i="5"/>
  <c r="AQ3066" i="5" s="1"/>
  <c r="AM68" i="5"/>
  <c r="AP396" i="5"/>
  <c r="AQ396" i="5" s="1"/>
  <c r="AP885" i="5"/>
  <c r="AQ885" i="5" s="1"/>
  <c r="AP1024" i="5"/>
  <c r="AQ1024" i="5" s="1"/>
  <c r="AM2210" i="5"/>
  <c r="AM2233" i="5"/>
  <c r="AO2386" i="5"/>
  <c r="AM36" i="5"/>
  <c r="AM148" i="5"/>
  <c r="AP375" i="5"/>
  <c r="AQ375" i="5" s="1"/>
  <c r="AP389" i="5"/>
  <c r="AQ389" i="5" s="1"/>
  <c r="AP394" i="5"/>
  <c r="AQ394" i="5" s="1"/>
  <c r="AP405" i="5"/>
  <c r="AQ405" i="5" s="1"/>
  <c r="AP437" i="5"/>
  <c r="AQ437" i="5" s="1"/>
  <c r="AP450" i="5"/>
  <c r="AQ450" i="5" s="1"/>
  <c r="AP495" i="5"/>
  <c r="AQ495" i="5" s="1"/>
  <c r="AP507" i="5"/>
  <c r="AQ507" i="5" s="1"/>
  <c r="AM531" i="5"/>
  <c r="AO536" i="5"/>
  <c r="AP567" i="5"/>
  <c r="AQ567" i="5" s="1"/>
  <c r="AP568" i="5"/>
  <c r="AQ568" i="5" s="1"/>
  <c r="AP569" i="5"/>
  <c r="AQ569" i="5" s="1"/>
  <c r="AP572" i="5"/>
  <c r="AQ572" i="5" s="1"/>
  <c r="AP596" i="5"/>
  <c r="AQ596" i="5" s="1"/>
  <c r="AM607" i="5"/>
  <c r="AP629" i="5"/>
  <c r="AQ629" i="5" s="1"/>
  <c r="AP630" i="5"/>
  <c r="AQ630" i="5" s="1"/>
  <c r="AP632" i="5"/>
  <c r="AQ632" i="5" s="1"/>
  <c r="AP638" i="5"/>
  <c r="AQ638" i="5" s="1"/>
  <c r="AM697" i="5"/>
  <c r="AP694" i="5" s="1"/>
  <c r="AQ694" i="5" s="1"/>
  <c r="AM1110" i="5"/>
  <c r="AP1108" i="5" s="1"/>
  <c r="AP1134" i="5"/>
  <c r="AQ1134" i="5" s="1"/>
  <c r="AN1355" i="5"/>
  <c r="AP1355" i="5" s="1"/>
  <c r="AQ1355" i="5" s="1"/>
  <c r="AN1802" i="5"/>
  <c r="AP1802" i="5" s="1"/>
  <c r="AQ1802" i="5" s="1"/>
  <c r="AP2015" i="5"/>
  <c r="AQ2015" i="5" s="1"/>
  <c r="AP2017" i="5"/>
  <c r="AQ2017" i="5" s="1"/>
  <c r="AP2019" i="5"/>
  <c r="AQ2019" i="5" s="1"/>
  <c r="AP2023" i="5"/>
  <c r="AQ2023" i="5" s="1"/>
  <c r="AP2034" i="5"/>
  <c r="AQ2034" i="5" s="1"/>
  <c r="AP2035" i="5"/>
  <c r="AQ2035" i="5" s="1"/>
  <c r="AP2136" i="5"/>
  <c r="AQ2136" i="5" s="1"/>
  <c r="AM2156" i="5"/>
  <c r="AM2194" i="5"/>
  <c r="AM2226" i="5"/>
  <c r="AM2230" i="5"/>
  <c r="AP2262" i="5"/>
  <c r="AQ2262" i="5" s="1"/>
  <c r="AM2264" i="5"/>
  <c r="AP2323" i="5"/>
  <c r="AQ2323" i="5" s="1"/>
  <c r="AM2327" i="5"/>
  <c r="AO2425" i="5"/>
  <c r="AP2535" i="5"/>
  <c r="AQ2535" i="5" s="1"/>
  <c r="AM2596" i="5"/>
  <c r="AN2596" i="5"/>
  <c r="AP2596" i="5" s="1"/>
  <c r="AQ2596" i="5" s="1"/>
  <c r="AM3124" i="5"/>
  <c r="AN3124" i="5"/>
  <c r="AP3124" i="5" s="1"/>
  <c r="AQ3124" i="5" s="1"/>
  <c r="AM3129" i="5"/>
  <c r="AP2345" i="5"/>
  <c r="AQ2345" i="5" s="1"/>
  <c r="AP2359" i="5"/>
  <c r="AQ2359" i="5" s="1"/>
  <c r="AM2380" i="5"/>
  <c r="AO2394" i="5"/>
  <c r="AM2397" i="5"/>
  <c r="AM2399" i="5"/>
  <c r="AM2402" i="5"/>
  <c r="AM2404" i="5"/>
  <c r="AM2407" i="5"/>
  <c r="AM2409" i="5"/>
  <c r="AP2414" i="5"/>
  <c r="AQ2414" i="5" s="1"/>
  <c r="AO2415" i="5"/>
  <c r="AO2421" i="5"/>
  <c r="AM2475" i="5"/>
  <c r="AM2485" i="5"/>
  <c r="AM2517" i="5"/>
  <c r="AO2556" i="5"/>
  <c r="AM2558" i="5"/>
  <c r="AN2565" i="5"/>
  <c r="AP2565" i="5" s="1"/>
  <c r="AQ2565" i="5" s="1"/>
  <c r="AM2593" i="5"/>
  <c r="AO2630" i="5"/>
  <c r="AM2632" i="5"/>
  <c r="AM2649" i="5"/>
  <c r="AM2676" i="5"/>
  <c r="AM2678" i="5"/>
  <c r="AO2755" i="5"/>
  <c r="AO2763" i="5"/>
  <c r="AM2778" i="5"/>
  <c r="AM2943" i="5"/>
  <c r="AM3075" i="5"/>
  <c r="AP3090" i="5"/>
  <c r="AQ3090" i="5" s="1"/>
  <c r="AP3133" i="5"/>
  <c r="AQ3133" i="5" s="1"/>
  <c r="AM2557" i="5"/>
  <c r="AO2611" i="5"/>
  <c r="AM2673" i="5"/>
  <c r="AM2677" i="5"/>
  <c r="AM2700" i="5"/>
  <c r="AM2712" i="5"/>
  <c r="AM2769" i="5"/>
  <c r="AM2771" i="5"/>
  <c r="AM2773" i="5"/>
  <c r="AM2781" i="5"/>
  <c r="AO2786" i="5"/>
  <c r="AM2788" i="5"/>
  <c r="AM2799" i="5"/>
  <c r="AO2799" i="5"/>
  <c r="AP2799" i="5" s="1"/>
  <c r="AQ2799" i="5" s="1"/>
  <c r="AM2878" i="5"/>
  <c r="AM2882" i="5"/>
  <c r="AM2886" i="5"/>
  <c r="AM3041" i="5"/>
  <c r="AM3143" i="5"/>
  <c r="AP3153" i="5"/>
  <c r="AQ3153" i="5" s="1"/>
  <c r="AM2944" i="5"/>
  <c r="AN2977" i="5"/>
  <c r="AP2977" i="5" s="1"/>
  <c r="AQ2977" i="5" s="1"/>
  <c r="AM2984" i="5"/>
  <c r="AM3078" i="5"/>
  <c r="AM2791" i="5"/>
  <c r="AM2805" i="5"/>
  <c r="AM2823" i="5"/>
  <c r="AM2832" i="5"/>
  <c r="AM2843" i="5"/>
  <c r="AM2845" i="5"/>
  <c r="AM2847" i="5"/>
  <c r="AM2879" i="5"/>
  <c r="AM2883" i="5"/>
  <c r="AM2976" i="5"/>
  <c r="AO3014" i="5"/>
  <c r="AM3018" i="5"/>
  <c r="AM3022" i="5"/>
  <c r="AN3070" i="5"/>
  <c r="AP3070" i="5" s="1"/>
  <c r="AQ3070" i="5" s="1"/>
  <c r="AO3108" i="5"/>
  <c r="AM3140" i="5"/>
  <c r="AN4228" i="5"/>
  <c r="AP4228" i="5" s="1"/>
  <c r="AQ4228" i="5" s="1"/>
  <c r="AN4421" i="5"/>
  <c r="AP4421" i="5" s="1"/>
  <c r="AQ4421" i="5" s="1"/>
  <c r="AN4455" i="5"/>
  <c r="AP4455" i="5" s="1"/>
  <c r="AQ4455" i="5" s="1"/>
  <c r="AP4689" i="5"/>
  <c r="AQ4689" i="5" s="1"/>
  <c r="AM4690" i="5"/>
  <c r="AM803" i="5"/>
  <c r="AP802" i="5" s="1"/>
  <c r="AQ802" i="5" s="1"/>
  <c r="AM946" i="5"/>
  <c r="AP946" i="5" s="1"/>
  <c r="AQ946" i="5" s="1"/>
  <c r="AM982" i="5"/>
  <c r="AN2322" i="5"/>
  <c r="AP2322" i="5" s="1"/>
  <c r="AQ2322" i="5" s="1"/>
  <c r="AM2322" i="5"/>
  <c r="AM2353" i="5"/>
  <c r="AN2353" i="5"/>
  <c r="AP2353" i="5" s="1"/>
  <c r="AQ2353" i="5" s="1"/>
  <c r="AM2360" i="5"/>
  <c r="AN2360" i="5"/>
  <c r="AP2360" i="5" s="1"/>
  <c r="AQ2360" i="5" s="1"/>
  <c r="AO2368" i="5"/>
  <c r="AM2368" i="5"/>
  <c r="AN2463" i="5"/>
  <c r="AP2463" i="5" s="1"/>
  <c r="AQ2463" i="5" s="1"/>
  <c r="AM2463" i="5"/>
  <c r="AM2479" i="5"/>
  <c r="AP2479" i="5" s="1"/>
  <c r="AQ2479" i="5" s="1"/>
  <c r="AM2504" i="5"/>
  <c r="AN2504" i="5"/>
  <c r="AP2504" i="5" s="1"/>
  <c r="AQ2504" i="5" s="1"/>
  <c r="AM2519" i="5"/>
  <c r="AN2519" i="5"/>
  <c r="AP2519" i="5" s="1"/>
  <c r="AQ2519" i="5" s="1"/>
  <c r="AN4687" i="5"/>
  <c r="AP4687" i="5" s="1"/>
  <c r="AQ4687" i="5" s="1"/>
  <c r="AM4687" i="5"/>
  <c r="AP130" i="5"/>
  <c r="AQ130" i="5" s="1"/>
  <c r="AO560" i="5"/>
  <c r="AP560" i="5" s="1"/>
  <c r="AQ560" i="5" s="1"/>
  <c r="AP565" i="5"/>
  <c r="AQ565" i="5" s="1"/>
  <c r="AP735" i="5"/>
  <c r="AQ735" i="5" s="1"/>
  <c r="AP769" i="5"/>
  <c r="AQ769" i="5" s="1"/>
  <c r="AP1972" i="5"/>
  <c r="AQ1972" i="5" s="1"/>
  <c r="AP2014" i="5"/>
  <c r="AQ2014" i="5" s="1"/>
  <c r="AP2016" i="5"/>
  <c r="AQ2016" i="5" s="1"/>
  <c r="AO2389" i="5"/>
  <c r="AM2389" i="5"/>
  <c r="AM2477" i="5"/>
  <c r="AN2477" i="5"/>
  <c r="AP2477" i="5" s="1"/>
  <c r="AQ2477" i="5" s="1"/>
  <c r="AO2497" i="5"/>
  <c r="AP2497" i="5" s="1"/>
  <c r="AQ2497" i="5" s="1"/>
  <c r="AM2497" i="5"/>
  <c r="AO2528" i="5"/>
  <c r="AP2528" i="5" s="1"/>
  <c r="AQ2528" i="5" s="1"/>
  <c r="AM2528" i="5"/>
  <c r="AM2533" i="5"/>
  <c r="AN2533" i="5"/>
  <c r="AP2533" i="5" s="1"/>
  <c r="AQ2533" i="5" s="1"/>
  <c r="AM67" i="5"/>
  <c r="AN224" i="5"/>
  <c r="AP224" i="5" s="1"/>
  <c r="AQ224" i="5" s="1"/>
  <c r="AM38" i="5"/>
  <c r="AM71" i="5"/>
  <c r="AN285" i="5"/>
  <c r="AP285" i="5" s="1"/>
  <c r="AQ285" i="5" s="1"/>
  <c r="AP395" i="5"/>
  <c r="AQ395" i="5" s="1"/>
  <c r="AP402" i="5"/>
  <c r="AQ402" i="5" s="1"/>
  <c r="AP506" i="5"/>
  <c r="AQ506" i="5" s="1"/>
  <c r="AM527" i="5"/>
  <c r="AP556" i="5"/>
  <c r="AQ556" i="5" s="1"/>
  <c r="AP579" i="5"/>
  <c r="AQ579" i="5" s="1"/>
  <c r="AP595" i="5"/>
  <c r="AQ595" i="5" s="1"/>
  <c r="AM602" i="5"/>
  <c r="AP619" i="5"/>
  <c r="AQ619" i="5" s="1"/>
  <c r="AQ704" i="5"/>
  <c r="AP903" i="5"/>
  <c r="AQ903" i="5" s="1"/>
  <c r="AM964" i="5"/>
  <c r="AM1732" i="5"/>
  <c r="AP2039" i="5"/>
  <c r="AQ2039" i="5" s="1"/>
  <c r="AN2223" i="5"/>
  <c r="AM2260" i="5"/>
  <c r="AM2372" i="5"/>
  <c r="AN2372" i="5"/>
  <c r="AP2372" i="5" s="1"/>
  <c r="AQ2372" i="5" s="1"/>
  <c r="AM2392" i="5"/>
  <c r="AM2491" i="5"/>
  <c r="AM2534" i="5"/>
  <c r="AN2534" i="5"/>
  <c r="AP2534" i="5" s="1"/>
  <c r="AQ2534" i="5" s="1"/>
  <c r="AM2567" i="5"/>
  <c r="AN2567" i="5"/>
  <c r="AP2567" i="5" s="1"/>
  <c r="AQ2567" i="5" s="1"/>
  <c r="AM2597" i="5"/>
  <c r="AN2597" i="5"/>
  <c r="AP2597" i="5" s="1"/>
  <c r="AQ2597" i="5" s="1"/>
  <c r="AP2939" i="5"/>
  <c r="AQ2939" i="5" s="1"/>
  <c r="AM2939" i="5"/>
  <c r="AM3070" i="5"/>
  <c r="AN3093" i="5"/>
  <c r="AP3093" i="5" s="1"/>
  <c r="AQ3093" i="5" s="1"/>
  <c r="AM3093" i="5"/>
  <c r="AM3100" i="5"/>
  <c r="AP3100" i="5" s="1"/>
  <c r="AQ3100" i="5" s="1"/>
  <c r="AM3127" i="5"/>
  <c r="AO3135" i="5"/>
  <c r="AP3135" i="5" s="1"/>
  <c r="AQ3135" i="5" s="1"/>
  <c r="AM3135" i="5"/>
  <c r="AP393" i="5"/>
  <c r="AQ393" i="5" s="1"/>
  <c r="AP492" i="5"/>
  <c r="AQ492" i="5" s="1"/>
  <c r="AM498" i="5"/>
  <c r="AO513" i="5"/>
  <c r="AM528" i="5"/>
  <c r="AP553" i="5"/>
  <c r="AQ553" i="5" s="1"/>
  <c r="AN558" i="5"/>
  <c r="AP558" i="5" s="1"/>
  <c r="AQ558" i="5" s="1"/>
  <c r="AP640" i="5"/>
  <c r="AQ640" i="5" s="1"/>
  <c r="AP764" i="5"/>
  <c r="AQ764" i="5" s="1"/>
  <c r="AP793" i="5"/>
  <c r="AQ793" i="5" s="1"/>
  <c r="AO960" i="5"/>
  <c r="AM1896" i="5"/>
  <c r="AP1894" i="5" s="1"/>
  <c r="AQ1894" i="5" s="1"/>
  <c r="AM2201" i="5"/>
  <c r="AN2201" i="5"/>
  <c r="AP2201" i="5" s="1"/>
  <c r="AQ2201" i="5" s="1"/>
  <c r="AP2303" i="5"/>
  <c r="AQ2303" i="5" s="1"/>
  <c r="AM2330" i="5"/>
  <c r="AM2339" i="5"/>
  <c r="AP2339" i="5" s="1"/>
  <c r="AQ2339" i="5" s="1"/>
  <c r="AM2443" i="5"/>
  <c r="AN2443" i="5"/>
  <c r="AP2443" i="5" s="1"/>
  <c r="AQ2443" i="5" s="1"/>
  <c r="AM2451" i="5"/>
  <c r="AN2451" i="5"/>
  <c r="AP2451" i="5" s="1"/>
  <c r="AQ2451" i="5" s="1"/>
  <c r="AN2538" i="5"/>
  <c r="AM2539" i="5"/>
  <c r="AM2573" i="5"/>
  <c r="AN2573" i="5"/>
  <c r="AP2573" i="5" s="1"/>
  <c r="AQ2573" i="5" s="1"/>
  <c r="AP2575" i="5"/>
  <c r="AQ2575" i="5" s="1"/>
  <c r="AO3054" i="5"/>
  <c r="AM3080" i="5"/>
  <c r="AP3080" i="5" s="1"/>
  <c r="AQ3080" i="5" s="1"/>
  <c r="AN3095" i="5"/>
  <c r="AP3095" i="5" s="1"/>
  <c r="AQ3095" i="5" s="1"/>
  <c r="AM3095" i="5"/>
  <c r="AN3743" i="5"/>
  <c r="AP3743" i="5" s="1"/>
  <c r="AQ3743" i="5" s="1"/>
  <c r="AP813" i="5"/>
  <c r="AQ813" i="5" s="1"/>
  <c r="AM900" i="5"/>
  <c r="AP889" i="5" s="1"/>
  <c r="AQ889" i="5" s="1"/>
  <c r="AN1297" i="5"/>
  <c r="AP1297" i="5" s="1"/>
  <c r="AQ1297" i="5" s="1"/>
  <c r="AP1728" i="5"/>
  <c r="AQ1728" i="5" s="1"/>
  <c r="AP1811" i="5"/>
  <c r="AQ1811" i="5" s="1"/>
  <c r="AM1892" i="5"/>
  <c r="AP1889" i="5" s="1"/>
  <c r="AQ1889" i="5" s="1"/>
  <c r="AP2027" i="5"/>
  <c r="AQ2027" i="5" s="1"/>
  <c r="AP2045" i="5"/>
  <c r="AQ2045" i="5" s="1"/>
  <c r="AP2047" i="5"/>
  <c r="AQ2047" i="5" s="1"/>
  <c r="AO2168" i="5"/>
  <c r="AM2192" i="5"/>
  <c r="AM2231" i="5"/>
  <c r="AO2311" i="5"/>
  <c r="AM2328" i="5"/>
  <c r="AN2328" i="5"/>
  <c r="AP2328" i="5" s="1"/>
  <c r="AQ2328" i="5" s="1"/>
  <c r="AP2330" i="5"/>
  <c r="AQ2330" i="5" s="1"/>
  <c r="AM2345" i="5"/>
  <c r="AP2367" i="5"/>
  <c r="AQ2367" i="5" s="1"/>
  <c r="AM2384" i="5"/>
  <c r="AM2390" i="5"/>
  <c r="AO2391" i="5"/>
  <c r="AM2405" i="5"/>
  <c r="AM2419" i="5"/>
  <c r="AP2419" i="5" s="1"/>
  <c r="AQ2419" i="5" s="1"/>
  <c r="AN2431" i="5"/>
  <c r="AP2431" i="5" s="1"/>
  <c r="AQ2431" i="5" s="1"/>
  <c r="AM2431" i="5"/>
  <c r="AM2438" i="5"/>
  <c r="AP2444" i="5"/>
  <c r="AQ2444" i="5" s="1"/>
  <c r="AP2453" i="5"/>
  <c r="AQ2453" i="5" s="1"/>
  <c r="AM2464" i="5"/>
  <c r="AN2466" i="5"/>
  <c r="AP2466" i="5" s="1"/>
  <c r="AQ2466" i="5" s="1"/>
  <c r="AM2466" i="5"/>
  <c r="AP2491" i="5"/>
  <c r="AQ2491" i="5" s="1"/>
  <c r="AP2496" i="5"/>
  <c r="AQ2496" i="5" s="1"/>
  <c r="AM2498" i="5"/>
  <c r="AP2509" i="5"/>
  <c r="AQ2509" i="5" s="1"/>
  <c r="AM2512" i="5"/>
  <c r="AN2512" i="5"/>
  <c r="AP2512" i="5" s="1"/>
  <c r="AQ2512" i="5" s="1"/>
  <c r="AO2538" i="5"/>
  <c r="AM2538" i="5"/>
  <c r="AM2548" i="5"/>
  <c r="AM2659" i="5"/>
  <c r="AM2992" i="5"/>
  <c r="AM3006" i="5"/>
  <c r="AN3006" i="5"/>
  <c r="AP3006" i="5" s="1"/>
  <c r="AQ3006" i="5" s="1"/>
  <c r="AO3017" i="5"/>
  <c r="AM3145" i="5"/>
  <c r="AP3145" i="5" s="1"/>
  <c r="AQ3145" i="5" s="1"/>
  <c r="AN4227" i="5"/>
  <c r="AP4227" i="5" s="1"/>
  <c r="AQ4227" i="5" s="1"/>
  <c r="AM2205" i="5"/>
  <c r="AN2311" i="5"/>
  <c r="AP2327" i="5"/>
  <c r="AQ2327" i="5" s="1"/>
  <c r="AM2331" i="5"/>
  <c r="AP2331" i="5" s="1"/>
  <c r="AQ2331" i="5" s="1"/>
  <c r="AM2440" i="5"/>
  <c r="AN2440" i="5"/>
  <c r="AP2440" i="5" s="1"/>
  <c r="AQ2440" i="5" s="1"/>
  <c r="AM2448" i="5"/>
  <c r="AN2448" i="5"/>
  <c r="AP2448" i="5" s="1"/>
  <c r="AQ2448" i="5" s="1"/>
  <c r="AP2462" i="5"/>
  <c r="AQ2462" i="5" s="1"/>
  <c r="AP2490" i="5"/>
  <c r="AQ2490" i="5" s="1"/>
  <c r="AN2526" i="5"/>
  <c r="AP2526" i="5" s="1"/>
  <c r="AQ2526" i="5" s="1"/>
  <c r="AM2526" i="5"/>
  <c r="AO2530" i="5"/>
  <c r="AP2530" i="5" s="1"/>
  <c r="AQ2530" i="5" s="1"/>
  <c r="AM2530" i="5"/>
  <c r="AM2551" i="5"/>
  <c r="AM2577" i="5"/>
  <c r="AN2577" i="5"/>
  <c r="AP2577" i="5" s="1"/>
  <c r="AQ2577" i="5" s="1"/>
  <c r="AO2742" i="5"/>
  <c r="AM2798" i="5"/>
  <c r="AM3020" i="5"/>
  <c r="AN3017" i="5"/>
  <c r="AM3138" i="5"/>
  <c r="AN3138" i="5"/>
  <c r="AP3138" i="5" s="1"/>
  <c r="AQ3138" i="5" s="1"/>
  <c r="AP715" i="5"/>
  <c r="AQ715" i="5" s="1"/>
  <c r="AN854" i="5"/>
  <c r="AP854" i="5" s="1"/>
  <c r="AQ854" i="5" s="1"/>
  <c r="AM963" i="5"/>
  <c r="AP1007" i="5"/>
  <c r="AQ1007" i="5" s="1"/>
  <c r="AM1026" i="5"/>
  <c r="AN1409" i="5"/>
  <c r="AP1409" i="5" s="1"/>
  <c r="AQ1409" i="5" s="1"/>
  <c r="AP1449" i="5"/>
  <c r="AQ1449" i="5" s="1"/>
  <c r="AP1527" i="5"/>
  <c r="AQ1527" i="5" s="1"/>
  <c r="AQ1634" i="5"/>
  <c r="AN1767" i="5"/>
  <c r="AP1767" i="5" s="1"/>
  <c r="AQ1767" i="5" s="1"/>
  <c r="AP1978" i="5"/>
  <c r="AQ1978" i="5" s="1"/>
  <c r="AP2018" i="5"/>
  <c r="AQ2018" i="5" s="1"/>
  <c r="AP2020" i="5"/>
  <c r="AQ2020" i="5" s="1"/>
  <c r="AP2021" i="5"/>
  <c r="AQ2021" i="5" s="1"/>
  <c r="AP2028" i="5"/>
  <c r="AQ2028" i="5" s="1"/>
  <c r="AP2030" i="5"/>
  <c r="AQ2030" i="5" s="1"/>
  <c r="AP2089" i="5"/>
  <c r="AQ2089" i="5" s="1"/>
  <c r="AM2158" i="5"/>
  <c r="AM2193" i="5"/>
  <c r="AM2209" i="5"/>
  <c r="AM2211" i="5"/>
  <c r="AM2225" i="5"/>
  <c r="AM2227" i="5"/>
  <c r="AM2232" i="5"/>
  <c r="AO2263" i="5"/>
  <c r="AM2323" i="5"/>
  <c r="AM2362" i="5"/>
  <c r="AP2362" i="5" s="1"/>
  <c r="AQ2362" i="5" s="1"/>
  <c r="AM2376" i="5"/>
  <c r="AM2378" i="5"/>
  <c r="AO2378" i="5"/>
  <c r="AM2383" i="5"/>
  <c r="AM2387" i="5"/>
  <c r="AM2406" i="5"/>
  <c r="AM2418" i="5"/>
  <c r="AM2421" i="5"/>
  <c r="AM2429" i="5"/>
  <c r="AM2453" i="5"/>
  <c r="AO2454" i="5"/>
  <c r="AO2458" i="5"/>
  <c r="AM2468" i="5"/>
  <c r="AM2486" i="5"/>
  <c r="AM2488" i="5"/>
  <c r="AM2505" i="5"/>
  <c r="AM2509" i="5"/>
  <c r="AP2532" i="5"/>
  <c r="AQ2532" i="5" s="1"/>
  <c r="AM2535" i="5"/>
  <c r="AM2582" i="5"/>
  <c r="AP2600" i="5"/>
  <c r="AQ2600" i="5" s="1"/>
  <c r="AM2643" i="5"/>
  <c r="AM2648" i="5"/>
  <c r="AO2651" i="5"/>
  <c r="AO2777" i="5"/>
  <c r="AM2833" i="5"/>
  <c r="AM2848" i="5"/>
  <c r="AN2848" i="5"/>
  <c r="AP2848" i="5" s="1"/>
  <c r="AQ2848" i="5" s="1"/>
  <c r="AM3048" i="5"/>
  <c r="AM3050" i="5"/>
  <c r="AM3052" i="5"/>
  <c r="AN3068" i="5"/>
  <c r="AP3068" i="5" s="1"/>
  <c r="AQ3068" i="5" s="1"/>
  <c r="AM3068" i="5"/>
  <c r="AN3088" i="5"/>
  <c r="AP3088" i="5" s="1"/>
  <c r="AQ3088" i="5" s="1"/>
  <c r="AM3088" i="5"/>
  <c r="AN3108" i="5"/>
  <c r="AM3108" i="5"/>
  <c r="AO3139" i="5"/>
  <c r="AN3730" i="5"/>
  <c r="AP3730" i="5" s="1"/>
  <c r="AQ3730" i="5" s="1"/>
  <c r="AN4446" i="5"/>
  <c r="AP4446" i="5" s="1"/>
  <c r="AQ4446" i="5" s="1"/>
  <c r="AN1036" i="5"/>
  <c r="AP1036" i="5" s="1"/>
  <c r="AQ1036" i="5" s="1"/>
  <c r="AN1190" i="5"/>
  <c r="AP1190" i="5" s="1"/>
  <c r="AQ1190" i="5" s="1"/>
  <c r="AO1733" i="5"/>
  <c r="AP1823" i="5"/>
  <c r="AQ1823" i="5" s="1"/>
  <c r="AP1943" i="5"/>
  <c r="AQ1943" i="5" s="1"/>
  <c r="AP1971" i="5"/>
  <c r="AQ1971" i="5" s="1"/>
  <c r="AN1997" i="5"/>
  <c r="AP1997" i="5" s="1"/>
  <c r="AQ1997" i="5" s="1"/>
  <c r="AP2011" i="5"/>
  <c r="AQ2011" i="5" s="1"/>
  <c r="AP2013" i="5"/>
  <c r="AQ2013" i="5" s="1"/>
  <c r="AM2202" i="5"/>
  <c r="AM2223" i="5"/>
  <c r="AM2224" i="5"/>
  <c r="AO2259" i="5"/>
  <c r="AM2263" i="5"/>
  <c r="AM2270" i="5"/>
  <c r="AO2270" i="5"/>
  <c r="AM2354" i="5"/>
  <c r="AN2368" i="5"/>
  <c r="AM2393" i="5"/>
  <c r="AM2394" i="5"/>
  <c r="AM2395" i="5"/>
  <c r="AO2396" i="5"/>
  <c r="AM2400" i="5"/>
  <c r="AO2401" i="5"/>
  <c r="AO2428" i="5"/>
  <c r="AM2439" i="5"/>
  <c r="AM2445" i="5"/>
  <c r="AM2446" i="5"/>
  <c r="AM2447" i="5"/>
  <c r="AM2454" i="5"/>
  <c r="AM2575" i="5"/>
  <c r="AO2598" i="5"/>
  <c r="AM2605" i="5"/>
  <c r="AM2640" i="5"/>
  <c r="AM2674" i="5"/>
  <c r="AM2699" i="5"/>
  <c r="AM2711" i="5"/>
  <c r="AM2713" i="5"/>
  <c r="AM2884" i="5"/>
  <c r="AM3062" i="5"/>
  <c r="AM3072" i="5"/>
  <c r="AP3072" i="5" s="1"/>
  <c r="AQ3072" i="5" s="1"/>
  <c r="AN3118" i="5"/>
  <c r="AP3118" i="5" s="1"/>
  <c r="AQ3118" i="5" s="1"/>
  <c r="AM3118" i="5"/>
  <c r="AP3148" i="5"/>
  <c r="AQ3148" i="5" s="1"/>
  <c r="AN3151" i="5"/>
  <c r="AP3151" i="5" s="1"/>
  <c r="AQ3151" i="5" s="1"/>
  <c r="AM3151" i="5"/>
  <c r="AM2510" i="5"/>
  <c r="AM2540" i="5"/>
  <c r="AM2560" i="5"/>
  <c r="AM2604" i="5"/>
  <c r="AM2616" i="5"/>
  <c r="AM2639" i="5"/>
  <c r="AM2647" i="5"/>
  <c r="AM2650" i="5"/>
  <c r="AM2656" i="5"/>
  <c r="AM2658" i="5"/>
  <c r="AM2694" i="5"/>
  <c r="AM2722" i="5"/>
  <c r="AM2746" i="5"/>
  <c r="AM2764" i="5"/>
  <c r="AM2766" i="5"/>
  <c r="AM2787" i="5"/>
  <c r="AM2789" i="5"/>
  <c r="AM2822" i="5"/>
  <c r="AM2834" i="5"/>
  <c r="AM2885" i="5"/>
  <c r="AM2954" i="5"/>
  <c r="AM2956" i="5"/>
  <c r="AM2972" i="5"/>
  <c r="AM3033" i="5"/>
  <c r="AM3037" i="5"/>
  <c r="AM3039" i="5"/>
  <c r="AM3043" i="5"/>
  <c r="AM3148" i="5"/>
  <c r="AM3153" i="5"/>
  <c r="AN2580" i="5"/>
  <c r="AP2580" i="5" s="1"/>
  <c r="AQ2580" i="5" s="1"/>
  <c r="AM2587" i="5"/>
  <c r="AO2592" i="5"/>
  <c r="AM2601" i="5"/>
  <c r="AO2615" i="5"/>
  <c r="AO2638" i="5"/>
  <c r="AO2646" i="5"/>
  <c r="AM2655" i="5"/>
  <c r="AM2675" i="5"/>
  <c r="AM2693" i="5"/>
  <c r="AO2703" i="5"/>
  <c r="AM2707" i="5"/>
  <c r="AM2745" i="5"/>
  <c r="AM2770" i="5"/>
  <c r="AM2829" i="5"/>
  <c r="AO2941" i="5"/>
  <c r="AM2945" i="5"/>
  <c r="AM2953" i="5"/>
  <c r="AM2988" i="5"/>
  <c r="AM2993" i="5"/>
  <c r="AM3017" i="5"/>
  <c r="AM3021" i="5"/>
  <c r="AM3034" i="5"/>
  <c r="AM3036" i="5"/>
  <c r="AM3053" i="5"/>
  <c r="AM3076" i="5"/>
  <c r="AO3077" i="5"/>
  <c r="AM3103" i="5"/>
  <c r="AM3120" i="5"/>
  <c r="AP3121" i="5"/>
  <c r="AQ3121" i="5" s="1"/>
  <c r="AP3154" i="5"/>
  <c r="AQ3154" i="5" s="1"/>
  <c r="AN4222" i="5"/>
  <c r="AP4222" i="5" s="1"/>
  <c r="AQ4222" i="5" s="1"/>
  <c r="AN4496" i="5"/>
  <c r="AP4496" i="5" s="1"/>
  <c r="AQ4496" i="5" s="1"/>
  <c r="AN4479" i="5"/>
  <c r="AP4479" i="5" s="1"/>
  <c r="AQ4479" i="5" s="1"/>
  <c r="AM4679" i="5"/>
  <c r="AM4678" i="5"/>
  <c r="AN2155" i="5"/>
  <c r="AM2157" i="5"/>
  <c r="AN2295" i="5"/>
  <c r="AP2295" i="5" s="1"/>
  <c r="AQ2295" i="5" s="1"/>
  <c r="AM2366" i="5"/>
  <c r="AN2366" i="5"/>
  <c r="AP2366" i="5" s="1"/>
  <c r="AQ2366" i="5" s="1"/>
  <c r="AO2405" i="5"/>
  <c r="AM2482" i="5"/>
  <c r="AP2482" i="5" s="1"/>
  <c r="AQ2482" i="5" s="1"/>
  <c r="AO2542" i="5"/>
  <c r="AM2542" i="5"/>
  <c r="AM2615" i="5"/>
  <c r="AN2615" i="5"/>
  <c r="AO3091" i="5"/>
  <c r="AP3091" i="5" s="1"/>
  <c r="AQ3091" i="5" s="1"/>
  <c r="AM3091" i="5"/>
  <c r="AO66" i="5"/>
  <c r="AM69" i="5"/>
  <c r="AN66" i="5"/>
  <c r="AN398" i="5"/>
  <c r="AP398" i="5" s="1"/>
  <c r="AQ398" i="5" s="1"/>
  <c r="AN2168" i="5"/>
  <c r="AN2205" i="5"/>
  <c r="AM2207" i="5"/>
  <c r="AM2355" i="5"/>
  <c r="AN2355" i="5"/>
  <c r="AP2355" i="5" s="1"/>
  <c r="AQ2355" i="5" s="1"/>
  <c r="AN2425" i="5"/>
  <c r="AM2427" i="5"/>
  <c r="AN2432" i="5"/>
  <c r="AM2434" i="5"/>
  <c r="AN2458" i="5"/>
  <c r="AM2460" i="5"/>
  <c r="AM2493" i="5"/>
  <c r="AN2493" i="5"/>
  <c r="AP2493" i="5" s="1"/>
  <c r="AQ2493" i="5" s="1"/>
  <c r="AM2506" i="5"/>
  <c r="AP2506" i="5" s="1"/>
  <c r="AQ2506" i="5" s="1"/>
  <c r="AP2752" i="5"/>
  <c r="AQ2752" i="5" s="1"/>
  <c r="AM2752" i="5"/>
  <c r="AM2840" i="5"/>
  <c r="AP2839" i="5"/>
  <c r="AQ2839" i="5" s="1"/>
  <c r="AM2844" i="5"/>
  <c r="AN2843" i="5"/>
  <c r="AM3008" i="5"/>
  <c r="AN3008" i="5"/>
  <c r="AP3008" i="5" s="1"/>
  <c r="AQ3008" i="5" s="1"/>
  <c r="AM3026" i="5"/>
  <c r="AM3074" i="5"/>
  <c r="AN3074" i="5"/>
  <c r="AM48" i="5"/>
  <c r="AN48" i="5"/>
  <c r="AP48" i="5" s="1"/>
  <c r="AQ48" i="5" s="1"/>
  <c r="AM436" i="5"/>
  <c r="AP426" i="5" s="1"/>
  <c r="AQ426" i="5" s="1"/>
  <c r="AM70" i="5"/>
  <c r="AP132" i="5"/>
  <c r="AQ132" i="5" s="1"/>
  <c r="AM150" i="5"/>
  <c r="AM214" i="5"/>
  <c r="AQ369" i="5"/>
  <c r="AP494" i="5"/>
  <c r="AQ494" i="5" s="1"/>
  <c r="AM497" i="5"/>
  <c r="AO599" i="5"/>
  <c r="AP1792" i="5"/>
  <c r="AQ1792" i="5" s="1"/>
  <c r="AP2033" i="5"/>
  <c r="AQ2033" i="5" s="1"/>
  <c r="AN2202" i="5"/>
  <c r="AP2202" i="5" s="1"/>
  <c r="AQ2202" i="5" s="1"/>
  <c r="AM2208" i="5"/>
  <c r="AM2259" i="5"/>
  <c r="AN2259" i="5"/>
  <c r="AM2271" i="5"/>
  <c r="AM2283" i="5"/>
  <c r="AN2283" i="5"/>
  <c r="AP2283" i="5" s="1"/>
  <c r="AQ2283" i="5" s="1"/>
  <c r="AM2343" i="5"/>
  <c r="AP2343" i="5" s="1"/>
  <c r="AQ2343" i="5" s="1"/>
  <c r="AN2346" i="5"/>
  <c r="AP2346" i="5" s="1"/>
  <c r="AQ2346" i="5" s="1"/>
  <c r="AM2348" i="5"/>
  <c r="AN2350" i="5"/>
  <c r="AP2350" i="5" s="1"/>
  <c r="AQ2350" i="5" s="1"/>
  <c r="AM2352" i="5"/>
  <c r="AN2354" i="5"/>
  <c r="AP2354" i="5" s="1"/>
  <c r="AQ2354" i="5" s="1"/>
  <c r="AM2356" i="5"/>
  <c r="AP2356" i="5" s="1"/>
  <c r="AQ2356" i="5" s="1"/>
  <c r="AN2373" i="5"/>
  <c r="AM2375" i="5"/>
  <c r="AM2379" i="5"/>
  <c r="AN2391" i="5"/>
  <c r="AN2393" i="5"/>
  <c r="AP2393" i="5" s="1"/>
  <c r="AQ2393" i="5" s="1"/>
  <c r="AN2405" i="5"/>
  <c r="AM2410" i="5"/>
  <c r="AM2414" i="5"/>
  <c r="AM2425" i="5"/>
  <c r="AM2435" i="5"/>
  <c r="AN2442" i="5"/>
  <c r="AP2442" i="5" s="1"/>
  <c r="AQ2442" i="5" s="1"/>
  <c r="AN2446" i="5"/>
  <c r="AP2446" i="5" s="1"/>
  <c r="AQ2446" i="5" s="1"/>
  <c r="AN2450" i="5"/>
  <c r="AP2450" i="5" s="1"/>
  <c r="AQ2450" i="5" s="1"/>
  <c r="AM2458" i="5"/>
  <c r="AN2467" i="5"/>
  <c r="AN2469" i="5"/>
  <c r="AP2469" i="5" s="1"/>
  <c r="AQ2469" i="5" s="1"/>
  <c r="AM2481" i="5"/>
  <c r="AN2481" i="5"/>
  <c r="AP2481" i="5" s="1"/>
  <c r="AQ2481" i="5" s="1"/>
  <c r="AN2488" i="5"/>
  <c r="AP2488" i="5" s="1"/>
  <c r="AQ2488" i="5" s="1"/>
  <c r="AM2490" i="5"/>
  <c r="AN2492" i="5"/>
  <c r="AP2492" i="5" s="1"/>
  <c r="AQ2492" i="5" s="1"/>
  <c r="AM2494" i="5"/>
  <c r="AN2501" i="5"/>
  <c r="AP2501" i="5" s="1"/>
  <c r="AQ2501" i="5" s="1"/>
  <c r="AM2503" i="5"/>
  <c r="AN2505" i="5"/>
  <c r="AP2505" i="5" s="1"/>
  <c r="AQ2505" i="5" s="1"/>
  <c r="AM2508" i="5"/>
  <c r="AN2510" i="5"/>
  <c r="AP2510" i="5" s="1"/>
  <c r="AQ2510" i="5" s="1"/>
  <c r="AM2513" i="5"/>
  <c r="AN2513" i="5"/>
  <c r="AP2513" i="5" s="1"/>
  <c r="AQ2513" i="5" s="1"/>
  <c r="AN2516" i="5"/>
  <c r="AP2516" i="5" s="1"/>
  <c r="AQ2516" i="5" s="1"/>
  <c r="AM2516" i="5"/>
  <c r="AM2563" i="5"/>
  <c r="AN2563" i="5"/>
  <c r="AP2563" i="5" s="1"/>
  <c r="AQ2563" i="5" s="1"/>
  <c r="AM2698" i="5"/>
  <c r="AN2697" i="5"/>
  <c r="AM2777" i="5"/>
  <c r="AN2777" i="5"/>
  <c r="AO2804" i="5"/>
  <c r="AM2922" i="5"/>
  <c r="AP2922" i="5"/>
  <c r="AQ2922" i="5" s="1"/>
  <c r="AM2947" i="5"/>
  <c r="AP2946" i="5"/>
  <c r="AQ2946" i="5" s="1"/>
  <c r="AM1735" i="5"/>
  <c r="AN2305" i="5"/>
  <c r="AP2305" i="5" s="1"/>
  <c r="AQ2305" i="5" s="1"/>
  <c r="AM2401" i="5"/>
  <c r="AN2401" i="5"/>
  <c r="AM2562" i="5"/>
  <c r="AN2562" i="5"/>
  <c r="AP2562" i="5" s="1"/>
  <c r="AQ2562" i="5" s="1"/>
  <c r="AM2603" i="5"/>
  <c r="AM2638" i="5"/>
  <c r="AN2638" i="5"/>
  <c r="AM2646" i="5"/>
  <c r="AN2646" i="5"/>
  <c r="AO2708" i="5"/>
  <c r="AM2708" i="5"/>
  <c r="AN2742" i="5"/>
  <c r="AM2744" i="5"/>
  <c r="AN603" i="5"/>
  <c r="AM2203" i="5"/>
  <c r="AP2203" i="5" s="1"/>
  <c r="AQ2203" i="5" s="1"/>
  <c r="AM2347" i="5"/>
  <c r="AN2347" i="5"/>
  <c r="AP2347" i="5" s="1"/>
  <c r="AQ2347" i="5" s="1"/>
  <c r="AM2351" i="5"/>
  <c r="AN2351" i="5"/>
  <c r="AP2351" i="5" s="1"/>
  <c r="AQ2351" i="5" s="1"/>
  <c r="AN2386" i="5"/>
  <c r="AM2396" i="5"/>
  <c r="AN2396" i="5"/>
  <c r="AN2417" i="5"/>
  <c r="AM2470" i="5"/>
  <c r="AP2470" i="5" s="1"/>
  <c r="AQ2470" i="5" s="1"/>
  <c r="AM2489" i="5"/>
  <c r="AN2489" i="5"/>
  <c r="AP2489" i="5" s="1"/>
  <c r="AQ2489" i="5" s="1"/>
  <c r="AM2502" i="5"/>
  <c r="AN2502" i="5"/>
  <c r="AP2502" i="5" s="1"/>
  <c r="AQ2502" i="5" s="1"/>
  <c r="AM2531" i="5"/>
  <c r="AN2531" i="5"/>
  <c r="AP2531" i="5" s="1"/>
  <c r="AQ2531" i="5" s="1"/>
  <c r="AM2585" i="5"/>
  <c r="AN2585" i="5"/>
  <c r="AP2585" i="5" s="1"/>
  <c r="AQ2585" i="5" s="1"/>
  <c r="AM2621" i="5"/>
  <c r="AM2731" i="5"/>
  <c r="AP2936" i="5"/>
  <c r="AQ2936" i="5" s="1"/>
  <c r="AM2937" i="5"/>
  <c r="AM2952" i="5"/>
  <c r="AM3054" i="5"/>
  <c r="AN3054" i="5"/>
  <c r="AO3128" i="5"/>
  <c r="AP3128" i="5" s="1"/>
  <c r="AQ3128" i="5" s="1"/>
  <c r="AM3128" i="5"/>
  <c r="AN513" i="5"/>
  <c r="AN536" i="5"/>
  <c r="AN599" i="5"/>
  <c r="AM652" i="5"/>
  <c r="AP738" i="5"/>
  <c r="AQ738" i="5" s="1"/>
  <c r="AO1108" i="5"/>
  <c r="AM2155" i="5"/>
  <c r="AO2205" i="5"/>
  <c r="AN2263" i="5"/>
  <c r="AM2324" i="5"/>
  <c r="AN2324" i="5"/>
  <c r="AP2324" i="5" s="1"/>
  <c r="AQ2324" i="5" s="1"/>
  <c r="AM2329" i="5"/>
  <c r="AN2329" i="5"/>
  <c r="AP2329" i="5" s="1"/>
  <c r="AQ2329" i="5" s="1"/>
  <c r="AM2338" i="5"/>
  <c r="AN2338" i="5"/>
  <c r="AP2338" i="5" s="1"/>
  <c r="AQ2338" i="5" s="1"/>
  <c r="AM2359" i="5"/>
  <c r="AM2367" i="5"/>
  <c r="AM2388" i="5"/>
  <c r="AN2388" i="5"/>
  <c r="AP2388" i="5" s="1"/>
  <c r="AQ2388" i="5" s="1"/>
  <c r="AM2415" i="5"/>
  <c r="AN2421" i="5"/>
  <c r="AN2428" i="5"/>
  <c r="AO2432" i="5"/>
  <c r="AN2441" i="5"/>
  <c r="AP2441" i="5" s="1"/>
  <c r="AQ2441" i="5" s="1"/>
  <c r="AN2445" i="5"/>
  <c r="AP2445" i="5" s="1"/>
  <c r="AQ2445" i="5" s="1"/>
  <c r="AN2449" i="5"/>
  <c r="AP2449" i="5" s="1"/>
  <c r="AQ2449" i="5" s="1"/>
  <c r="AN2454" i="5"/>
  <c r="AM2473" i="5"/>
  <c r="AP2473" i="5" s="1"/>
  <c r="AQ2473" i="5" s="1"/>
  <c r="AN2475" i="5"/>
  <c r="AP2475" i="5" s="1"/>
  <c r="AQ2475" i="5" s="1"/>
  <c r="AM2484" i="5"/>
  <c r="AN2486" i="5"/>
  <c r="AP2486" i="5" s="1"/>
  <c r="AQ2486" i="5" s="1"/>
  <c r="AM2496" i="5"/>
  <c r="AN2498" i="5"/>
  <c r="AP2498" i="5" s="1"/>
  <c r="AQ2498" i="5" s="1"/>
  <c r="AO2511" i="5"/>
  <c r="AP2511" i="5" s="1"/>
  <c r="AQ2511" i="5" s="1"/>
  <c r="AM2511" i="5"/>
  <c r="AN2514" i="5"/>
  <c r="AP2514" i="5" s="1"/>
  <c r="AQ2514" i="5" s="1"/>
  <c r="AM2514" i="5"/>
  <c r="AM2518" i="5"/>
  <c r="AN2518" i="5"/>
  <c r="AP2518" i="5" s="1"/>
  <c r="AQ2518" i="5" s="1"/>
  <c r="AO2520" i="5"/>
  <c r="AP2520" i="5" s="1"/>
  <c r="AQ2520" i="5" s="1"/>
  <c r="AM2520" i="5"/>
  <c r="AN2611" i="5"/>
  <c r="AO2618" i="5"/>
  <c r="AM2995" i="5"/>
  <c r="AN3132" i="5"/>
  <c r="AP3132" i="5" s="1"/>
  <c r="AQ3132" i="5" s="1"/>
  <c r="AN4492" i="5"/>
  <c r="AP4492" i="5" s="1"/>
  <c r="AQ4492" i="5" s="1"/>
  <c r="AM2555" i="5"/>
  <c r="AN2555" i="5"/>
  <c r="AP2555" i="5" s="1"/>
  <c r="AQ2555" i="5" s="1"/>
  <c r="AM2671" i="5"/>
  <c r="AM2703" i="5"/>
  <c r="AN2703" i="5"/>
  <c r="AM2714" i="5"/>
  <c r="AM2941" i="5"/>
  <c r="AN2941" i="5"/>
  <c r="AM2961" i="5"/>
  <c r="AP2961" i="5"/>
  <c r="AQ2961" i="5" s="1"/>
  <c r="AN2972" i="5"/>
  <c r="AM2974" i="5"/>
  <c r="AO3032" i="5"/>
  <c r="AN3043" i="5"/>
  <c r="AM3044" i="5"/>
  <c r="AM3077" i="5"/>
  <c r="AP3077" i="5" s="1"/>
  <c r="AQ3077" i="5" s="1"/>
  <c r="AO3107" i="5"/>
  <c r="AP3107" i="5" s="1"/>
  <c r="AQ3107" i="5" s="1"/>
  <c r="AM3107" i="5"/>
  <c r="AM3119" i="5"/>
  <c r="AN3119" i="5"/>
  <c r="AP3119" i="5" s="1"/>
  <c r="AQ3119" i="5" s="1"/>
  <c r="AM2521" i="5"/>
  <c r="AP2521" i="5" s="1"/>
  <c r="AQ2521" i="5" s="1"/>
  <c r="AN2527" i="5"/>
  <c r="AP2527" i="5" s="1"/>
  <c r="AQ2527" i="5" s="1"/>
  <c r="AM2532" i="5"/>
  <c r="AM2541" i="5"/>
  <c r="AN2541" i="5"/>
  <c r="AP2541" i="5" s="1"/>
  <c r="AQ2541" i="5" s="1"/>
  <c r="AN2554" i="5"/>
  <c r="AP2554" i="5" s="1"/>
  <c r="AQ2554" i="5" s="1"/>
  <c r="AM2556" i="5"/>
  <c r="AN2587" i="5"/>
  <c r="AP2587" i="5" s="1"/>
  <c r="AQ2587" i="5" s="1"/>
  <c r="AM2589" i="5"/>
  <c r="AP2589" i="5" s="1"/>
  <c r="AQ2589" i="5" s="1"/>
  <c r="AM2618" i="5"/>
  <c r="AN2618" i="5"/>
  <c r="AO2686" i="5"/>
  <c r="AO2697" i="5"/>
  <c r="AN2708" i="5"/>
  <c r="AM2710" i="5"/>
  <c r="AM2733" i="5"/>
  <c r="AN2755" i="5"/>
  <c r="AM2757" i="5"/>
  <c r="AM2763" i="5"/>
  <c r="AN2763" i="5"/>
  <c r="AM2767" i="5"/>
  <c r="AM2786" i="5"/>
  <c r="AN2786" i="5"/>
  <c r="AM2790" i="5"/>
  <c r="AM2797" i="5"/>
  <c r="AM2804" i="5"/>
  <c r="AN2804" i="5"/>
  <c r="AP2806" i="5"/>
  <c r="AQ2806" i="5" s="1"/>
  <c r="AM2830" i="5"/>
  <c r="AM2841" i="5"/>
  <c r="AP2841" i="5" s="1"/>
  <c r="AQ2841" i="5" s="1"/>
  <c r="AO2843" i="5"/>
  <c r="AM2881" i="5"/>
  <c r="AM2914" i="5"/>
  <c r="AN2914" i="5"/>
  <c r="AP2914" i="5" s="1"/>
  <c r="AQ2914" i="5" s="1"/>
  <c r="AN2917" i="5"/>
  <c r="AP2917" i="5" s="1"/>
  <c r="AQ2917" i="5" s="1"/>
  <c r="AM2971" i="5"/>
  <c r="AM2975" i="5"/>
  <c r="AO2984" i="5"/>
  <c r="AQ3011" i="5"/>
  <c r="AM3040" i="5"/>
  <c r="AM3045" i="5"/>
  <c r="AN3063" i="5"/>
  <c r="AP3063" i="5" s="1"/>
  <c r="AQ3063" i="5" s="1"/>
  <c r="AN3087" i="5"/>
  <c r="AP3087" i="5" s="1"/>
  <c r="AQ3087" i="5" s="1"/>
  <c r="AM3087" i="5"/>
  <c r="AM3089" i="5"/>
  <c r="AN3089" i="5"/>
  <c r="AP3089" i="5" s="1"/>
  <c r="AQ3089" i="5" s="1"/>
  <c r="AM3102" i="5"/>
  <c r="AP3110" i="5"/>
  <c r="AQ3110" i="5" s="1"/>
  <c r="AP3120" i="5"/>
  <c r="AQ3120" i="5" s="1"/>
  <c r="AM3121" i="5"/>
  <c r="AM3125" i="5"/>
  <c r="AP3125" i="5" s="1"/>
  <c r="AQ3125" i="5" s="1"/>
  <c r="AP3127" i="5"/>
  <c r="AQ3127" i="5" s="1"/>
  <c r="AM3142" i="5"/>
  <c r="AN3142" i="5"/>
  <c r="AP3631" i="5"/>
  <c r="AQ3631" i="5" s="1"/>
  <c r="AM2588" i="5"/>
  <c r="AN2588" i="5"/>
  <c r="AP2588" i="5" s="1"/>
  <c r="AQ2588" i="5" s="1"/>
  <c r="AM2592" i="5"/>
  <c r="AN2878" i="5"/>
  <c r="AM2880" i="5"/>
  <c r="AN2968" i="5"/>
  <c r="AM2970" i="5"/>
  <c r="AM3094" i="5"/>
  <c r="AN3094" i="5"/>
  <c r="AP3094" i="5" s="1"/>
  <c r="AQ3094" i="5" s="1"/>
  <c r="AN3117" i="5"/>
  <c r="AP3117" i="5" s="1"/>
  <c r="AQ3117" i="5" s="1"/>
  <c r="AM3117" i="5"/>
  <c r="AM2069" i="5"/>
  <c r="AP2051" i="5" s="1"/>
  <c r="AQ2051" i="5" s="1"/>
  <c r="AM3136" i="5"/>
  <c r="AN3136" i="5"/>
  <c r="AP3136" i="5" s="1"/>
  <c r="AQ3136" i="5" s="1"/>
  <c r="AM3303" i="5"/>
  <c r="AN3303" i="5"/>
  <c r="AP3303" i="5" s="1"/>
  <c r="AQ3303" i="5" s="1"/>
  <c r="AM2529" i="5"/>
  <c r="AM2536" i="5"/>
  <c r="AN2536" i="5"/>
  <c r="AP2536" i="5" s="1"/>
  <c r="AQ2536" i="5" s="1"/>
  <c r="AM2545" i="5"/>
  <c r="AM2574" i="5"/>
  <c r="AN2574" i="5"/>
  <c r="AP2574" i="5" s="1"/>
  <c r="AQ2574" i="5" s="1"/>
  <c r="AM2578" i="5"/>
  <c r="AN2578" i="5"/>
  <c r="AP2578" i="5" s="1"/>
  <c r="AQ2578" i="5" s="1"/>
  <c r="AM2598" i="5"/>
  <c r="AN2598" i="5"/>
  <c r="AM2630" i="5"/>
  <c r="AM2642" i="5"/>
  <c r="AM2651" i="5"/>
  <c r="AN2651" i="5"/>
  <c r="AN2686" i="5"/>
  <c r="AM2688" i="5"/>
  <c r="AM2742" i="5"/>
  <c r="AP2759" i="5"/>
  <c r="AQ2759" i="5" s="1"/>
  <c r="AP2782" i="5"/>
  <c r="AQ2782" i="5" s="1"/>
  <c r="AP2856" i="5"/>
  <c r="AQ2856" i="5" s="1"/>
  <c r="AO2878" i="5"/>
  <c r="AN2894" i="5"/>
  <c r="AP2905" i="5"/>
  <c r="AQ2905" i="5" s="1"/>
  <c r="AM2912" i="5"/>
  <c r="AP2912" i="5"/>
  <c r="AQ2912" i="5" s="1"/>
  <c r="AM2950" i="5"/>
  <c r="AO2968" i="5"/>
  <c r="AO2972" i="5"/>
  <c r="AM2985" i="5"/>
  <c r="AN2984" i="5"/>
  <c r="AM3014" i="5"/>
  <c r="AM3016" i="5"/>
  <c r="AN3016" i="5"/>
  <c r="AP3016" i="5" s="1"/>
  <c r="AQ3016" i="5" s="1"/>
  <c r="AM3032" i="5"/>
  <c r="AO3043" i="5"/>
  <c r="AP3086" i="5"/>
  <c r="AQ3086" i="5" s="1"/>
  <c r="AO3096" i="5"/>
  <c r="AM3096" i="5"/>
  <c r="AP3096" i="5" s="1"/>
  <c r="AQ3096" i="5" s="1"/>
  <c r="AN3700" i="5"/>
  <c r="AP3700" i="5" s="1"/>
  <c r="AQ3700" i="5" s="1"/>
  <c r="AM2981" i="5"/>
  <c r="AP2981" i="5" s="1"/>
  <c r="AQ2981" i="5" s="1"/>
  <c r="AM3009" i="5"/>
  <c r="AP3009" i="5" s="1"/>
  <c r="AQ3009" i="5" s="1"/>
  <c r="AM3035" i="5"/>
  <c r="AM3049" i="5"/>
  <c r="AM3058" i="5"/>
  <c r="AM3066" i="5"/>
  <c r="AM3092" i="5"/>
  <c r="AM3122" i="5"/>
  <c r="AP3122" i="5" s="1"/>
  <c r="AQ3122" i="5" s="1"/>
  <c r="AM3133" i="5"/>
  <c r="AM3150" i="5"/>
  <c r="AN3150" i="5"/>
  <c r="AP3150" i="5" s="1"/>
  <c r="AQ3150" i="5" s="1"/>
  <c r="AQ3559" i="5"/>
  <c r="AM3139" i="5"/>
  <c r="AN3675" i="5"/>
  <c r="AP3675" i="5" s="1"/>
  <c r="AQ3675" i="5" s="1"/>
  <c r="AQ3705" i="5"/>
  <c r="AN3705" i="5"/>
  <c r="AP3705" i="5" s="1"/>
  <c r="AQ3750" i="5"/>
  <c r="AN3750" i="5"/>
  <c r="AP3750" i="5" s="1"/>
  <c r="AN4550" i="5"/>
  <c r="AP4550" i="5" s="1"/>
  <c r="AQ4550" i="5" s="1"/>
  <c r="AN4627" i="5"/>
  <c r="AP4627" i="5" s="1"/>
  <c r="AQ4627" i="5" s="1"/>
  <c r="AN4226" i="5"/>
  <c r="AP4226" i="5" s="1"/>
  <c r="AQ4226" i="5" s="1"/>
  <c r="AN4230" i="5"/>
  <c r="AP4230" i="5" s="1"/>
  <c r="AQ4230" i="5" s="1"/>
  <c r="AN4239" i="5"/>
  <c r="AP4239" i="5" s="1"/>
  <c r="AQ4239" i="5" s="1"/>
  <c r="AN4489" i="5"/>
  <c r="AP4489" i="5" s="1"/>
  <c r="AQ4489" i="5" s="1"/>
  <c r="AN4502" i="5"/>
  <c r="AP4502" i="5" s="1"/>
  <c r="AQ4502" i="5" s="1"/>
  <c r="AP4680" i="5"/>
  <c r="AQ4680" i="5" s="1"/>
  <c r="AN4670" i="5"/>
  <c r="AP4670" i="5" s="1"/>
  <c r="AQ4670" i="5" s="1"/>
  <c r="AN4688" i="5"/>
  <c r="AP4688" i="5" s="1"/>
  <c r="AQ4688" i="5" s="1"/>
  <c r="AP496" i="5" l="1"/>
  <c r="AQ496" i="5" s="1"/>
  <c r="AP2378" i="5"/>
  <c r="AQ2378" i="5" s="1"/>
  <c r="AP30" i="5"/>
  <c r="AQ30" i="5" s="1"/>
  <c r="AP138" i="5"/>
  <c r="AQ138" i="5" s="1"/>
  <c r="AP2950" i="5"/>
  <c r="AQ2950" i="5" s="1"/>
  <c r="AP977" i="5"/>
  <c r="AQ977" i="5" s="1"/>
  <c r="AP2630" i="5"/>
  <c r="AQ2630" i="5" s="1"/>
  <c r="AP2822" i="5"/>
  <c r="AQ2822" i="5" s="1"/>
  <c r="AP2640" i="5"/>
  <c r="AQ2640" i="5" s="1"/>
  <c r="AP3032" i="5"/>
  <c r="AQ3032" i="5" s="1"/>
  <c r="AQ2620" i="5"/>
  <c r="AP2494" i="5"/>
  <c r="AQ2494" i="5" s="1"/>
  <c r="AP2849" i="5"/>
  <c r="AQ2849" i="5" s="1"/>
  <c r="AP2671" i="5"/>
  <c r="AQ2671" i="5" s="1"/>
  <c r="AP3102" i="5"/>
  <c r="AQ3102" i="5" s="1"/>
  <c r="AP2990" i="5"/>
  <c r="AQ2990" i="5" s="1"/>
  <c r="AP1861" i="5"/>
  <c r="AQ1861" i="5" s="1"/>
  <c r="AP2592" i="5"/>
  <c r="AQ2592" i="5" s="1"/>
  <c r="AP1733" i="5"/>
  <c r="AQ1733" i="5" s="1"/>
  <c r="AP2542" i="5"/>
  <c r="AQ2542" i="5" s="1"/>
  <c r="AP3023" i="5"/>
  <c r="AQ3023" i="5" s="1"/>
  <c r="AV2343" i="5"/>
  <c r="AP3129" i="5"/>
  <c r="AQ3129" i="5" s="1"/>
  <c r="AP2731" i="5"/>
  <c r="AQ2731" i="5" s="1"/>
  <c r="AO1027" i="5"/>
  <c r="AM1029" i="5"/>
  <c r="AP1027" i="5" s="1"/>
  <c r="AQ1027" i="5" s="1"/>
  <c r="AN1027" i="5"/>
  <c r="AP211" i="5"/>
  <c r="AQ211" i="5" s="1"/>
  <c r="AP960" i="5"/>
  <c r="AQ960" i="5" s="1"/>
  <c r="AO905" i="5"/>
  <c r="AM909" i="5"/>
  <c r="AM908" i="5"/>
  <c r="AM907" i="5"/>
  <c r="AN905" i="5"/>
  <c r="AM1011" i="5"/>
  <c r="AN1010" i="5"/>
  <c r="AP1010" i="5" s="1"/>
  <c r="AQ1010" i="5" s="1"/>
  <c r="AP2191" i="5"/>
  <c r="AQ2191" i="5" s="1"/>
  <c r="AP2722" i="5"/>
  <c r="AQ2722" i="5" s="1"/>
  <c r="AP2603" i="5"/>
  <c r="AQ2603" i="5" s="1"/>
  <c r="AP4690" i="5"/>
  <c r="AP1461" i="5"/>
  <c r="AQ1461" i="5" s="1"/>
  <c r="AQ7" i="5"/>
  <c r="AP2545" i="5"/>
  <c r="AQ2545" i="5" s="1"/>
  <c r="AM2900" i="5"/>
  <c r="AP2894" i="5"/>
  <c r="AQ2894" i="5" s="1"/>
  <c r="AM1012" i="5"/>
  <c r="AP2223" i="5"/>
  <c r="AQ2223" i="5" s="1"/>
  <c r="AP2618" i="5"/>
  <c r="AQ2618" i="5" s="1"/>
  <c r="AP2742" i="5"/>
  <c r="AQ2742" i="5" s="1"/>
  <c r="AP3014" i="5"/>
  <c r="AQ3014" i="5" s="1"/>
  <c r="AP2425" i="5"/>
  <c r="AQ2425" i="5" s="1"/>
  <c r="AP603" i="5"/>
  <c r="AQ603" i="5" s="1"/>
  <c r="AQ4682" i="5"/>
  <c r="AP2373" i="5"/>
  <c r="AQ2373" i="5" s="1"/>
  <c r="AP2155" i="5"/>
  <c r="AQ2155" i="5" s="1"/>
  <c r="AP2941" i="5"/>
  <c r="AQ2941" i="5" s="1"/>
  <c r="AP3074" i="5"/>
  <c r="AQ3074" i="5" s="1"/>
  <c r="AP2755" i="5"/>
  <c r="AQ2755" i="5" s="1"/>
  <c r="AP2259" i="5"/>
  <c r="AQ2259" i="5" s="1"/>
  <c r="AP2270" i="5"/>
  <c r="AQ2270" i="5" s="1"/>
  <c r="AP2651" i="5"/>
  <c r="AQ2651" i="5" s="1"/>
  <c r="AP2703" i="5"/>
  <c r="AQ2703" i="5" s="1"/>
  <c r="AP536" i="5"/>
  <c r="AQ536" i="5" s="1"/>
  <c r="AP2396" i="5"/>
  <c r="AQ2396" i="5" s="1"/>
  <c r="AP2467" i="5"/>
  <c r="AQ2467" i="5" s="1"/>
  <c r="AP3017" i="5"/>
  <c r="AQ3017" i="5" s="1"/>
  <c r="AP2415" i="5"/>
  <c r="AQ2415" i="5" s="1"/>
  <c r="AP2394" i="5"/>
  <c r="AQ2394" i="5" s="1"/>
  <c r="AP2421" i="5"/>
  <c r="AQ2421" i="5" s="1"/>
  <c r="AP2556" i="5"/>
  <c r="AQ2556" i="5" s="1"/>
  <c r="AP2686" i="5"/>
  <c r="AQ2686" i="5" s="1"/>
  <c r="AP3142" i="5"/>
  <c r="AQ3142" i="5" s="1"/>
  <c r="AP2786" i="5"/>
  <c r="AQ2786" i="5" s="1"/>
  <c r="AP2611" i="5"/>
  <c r="AQ2611" i="5" s="1"/>
  <c r="AP2263" i="5"/>
  <c r="AQ2263" i="5" s="1"/>
  <c r="AQ2144" i="5"/>
  <c r="AP3054" i="5"/>
  <c r="AQ3054" i="5" s="1"/>
  <c r="AP2417" i="5"/>
  <c r="AQ2417" i="5" s="1"/>
  <c r="AP2389" i="5"/>
  <c r="AQ2389" i="5" s="1"/>
  <c r="AP2454" i="5"/>
  <c r="AQ2454" i="5" s="1"/>
  <c r="AP2646" i="5"/>
  <c r="AQ2646" i="5" s="1"/>
  <c r="AP2598" i="5"/>
  <c r="AQ2598" i="5" s="1"/>
  <c r="AP2968" i="5"/>
  <c r="AQ2968" i="5" s="1"/>
  <c r="AP2763" i="5"/>
  <c r="AQ2763" i="5" s="1"/>
  <c r="AP2708" i="5"/>
  <c r="AQ2708" i="5" s="1"/>
  <c r="AP2386" i="5"/>
  <c r="AQ2386" i="5" s="1"/>
  <c r="AP2638" i="5"/>
  <c r="AQ2638" i="5" s="1"/>
  <c r="AP2777" i="5"/>
  <c r="AQ2777" i="5" s="1"/>
  <c r="AP2795" i="5"/>
  <c r="AQ2795" i="5" s="1"/>
  <c r="AP3108" i="5"/>
  <c r="AQ3108" i="5" s="1"/>
  <c r="AP2804" i="5"/>
  <c r="AQ2804" i="5" s="1"/>
  <c r="AQ1108" i="5"/>
  <c r="AP599" i="5"/>
  <c r="AQ599" i="5" s="1"/>
  <c r="AP2391" i="5"/>
  <c r="AQ2391" i="5" s="1"/>
  <c r="AP2311" i="5"/>
  <c r="AQ2311" i="5" s="1"/>
  <c r="AP3139" i="5"/>
  <c r="AQ3139" i="5" s="1"/>
  <c r="AP2401" i="5"/>
  <c r="AQ2401" i="5" s="1"/>
  <c r="AP2538" i="5"/>
  <c r="AQ2538" i="5" s="1"/>
  <c r="AP2428" i="5"/>
  <c r="AQ2428" i="5" s="1"/>
  <c r="AP513" i="5"/>
  <c r="AQ513" i="5" s="1"/>
  <c r="AP2405" i="5"/>
  <c r="AQ2405" i="5" s="1"/>
  <c r="AP2458" i="5"/>
  <c r="AQ2458" i="5" s="1"/>
  <c r="AP2168" i="5"/>
  <c r="AQ2168" i="5" s="1"/>
  <c r="AP2615" i="5"/>
  <c r="AQ2615" i="5" s="1"/>
  <c r="AP2368" i="5"/>
  <c r="AQ2368" i="5" s="1"/>
  <c r="AP2972" i="5"/>
  <c r="AQ2972" i="5" s="1"/>
  <c r="AP2843" i="5"/>
  <c r="AQ2843" i="5" s="1"/>
  <c r="AP2984" i="5"/>
  <c r="AQ2984" i="5" s="1"/>
  <c r="AP2878" i="5"/>
  <c r="AQ2878" i="5" s="1"/>
  <c r="AP2697" i="5"/>
  <c r="AQ2697" i="5" s="1"/>
  <c r="AP2432" i="5"/>
  <c r="AQ2432" i="5" s="1"/>
  <c r="AP66" i="5"/>
  <c r="AQ66" i="5" s="1"/>
  <c r="AP3043" i="5"/>
  <c r="AQ3043" i="5" s="1"/>
  <c r="AP2205" i="5"/>
  <c r="AQ2205" i="5" s="1"/>
  <c r="AP905" i="5" l="1"/>
  <c r="AQ905" i="5" s="1"/>
  <c r="AN2235" i="5" l="1"/>
  <c r="AP2235" i="5" s="1"/>
  <c r="AQ2235" i="5" l="1"/>
  <c r="AN1211" i="5"/>
  <c r="AP1249" i="5"/>
  <c r="AQ1249" i="5" s="1"/>
  <c r="AN1249" i="5"/>
  <c r="AP1211" i="5"/>
  <c r="AQ1211" i="5" s="1"/>
  <c r="AM3233" i="5"/>
  <c r="AM920" i="5"/>
  <c r="AP911" i="5" s="1"/>
  <c r="AQ911" i="5" s="1"/>
  <c r="D3220" i="5"/>
  <c r="AZ2449" i="5"/>
  <c r="AZ2455" i="5"/>
</calcChain>
</file>

<file path=xl/sharedStrings.xml><?xml version="1.0" encoding="utf-8"?>
<sst xmlns="http://schemas.openxmlformats.org/spreadsheetml/2006/main" count="134517" uniqueCount="26240">
  <si>
    <t xml:space="preserve">ТУ </t>
  </si>
  <si>
    <t>г.Апрелевка, ул.Ленина, д.9</t>
  </si>
  <si>
    <t>г.Апрелевка, ул.Парковая, д.6/2</t>
  </si>
  <si>
    <t>г.Апрелевка, ул.Февральская, д.55</t>
  </si>
  <si>
    <t>г.Апрелевка, ул.Февральская, д.50</t>
  </si>
  <si>
    <t>г. Наро-Фоминск, ул. Кольцевая</t>
  </si>
  <si>
    <t>г. Наро-Фоминск, ул. Праздничная, д. 51</t>
  </si>
  <si>
    <t>г. Наро-Фоминск, пер. Красноармейский, д. 39</t>
  </si>
  <si>
    <t>г. Наро-Фоминск, пер. Пионерский, д. 2</t>
  </si>
  <si>
    <t>г. Наро-Фоминск, пл. Свободы, д. 15</t>
  </si>
  <si>
    <t>г. Наро-Фоминск, ул. 1-я Кривоносовская, д. 11</t>
  </si>
  <si>
    <t>г. Наро-Фоминск, ул. Академическая, д. 1</t>
  </si>
  <si>
    <t>г. Наро-Фоминск, ул. Бобруйская, д. 1</t>
  </si>
  <si>
    <t>г. Наро-Фоминск, ул. Брянская, д. 2</t>
  </si>
  <si>
    <t>г. Наро-Фоминск, ул. Войкова, д. 10</t>
  </si>
  <si>
    <t>г. Наро-Фоминск, ул. Калинина, д. 13</t>
  </si>
  <si>
    <t>г. Наро-Фоминск, ул. Калинина, д. 14</t>
  </si>
  <si>
    <t>г. Наро-Фоминск, ул. Калинина, д. 2</t>
  </si>
  <si>
    <t>г. Наро-Фоминск, ул. Карла Маркса, д. 14</t>
  </si>
  <si>
    <t>г. Наро-Фоминск, ул. Комсомольская, д. 3</t>
  </si>
  <si>
    <t>г. Наро-Фоминск, ул. Курзенкова, д. 22</t>
  </si>
  <si>
    <t>г. Наро-Фоминск, ул. Латышская, д. 21</t>
  </si>
  <si>
    <t>г. Наро-Фоминск, ул. Латышская, д. 7</t>
  </si>
  <si>
    <t>г. Наро-Фоминск, ул. Ленина, д. 14</t>
  </si>
  <si>
    <t>г. Наро-Фоминск, ул. Ленина, д. 18</t>
  </si>
  <si>
    <t>г. Наро-Фоминск, ул. Ленина, д. 21</t>
  </si>
  <si>
    <t>г. Наро-Фоминск, ул. Ленина, д. 3</t>
  </si>
  <si>
    <t>г. Наро-Фоминск, ул. Ленина, д. 30</t>
  </si>
  <si>
    <t>г. Наро-Фоминск, ул. Ленина, д. 4</t>
  </si>
  <si>
    <t>г. Наро-Фоминск, ул. Ленина, д. 9</t>
  </si>
  <si>
    <t>г. Наро-Фоминск, ул. Луговая, д. 1</t>
  </si>
  <si>
    <t>г. Наро-Фоминск, ул. Маршала Куркоткина, д. 7</t>
  </si>
  <si>
    <t>г. Наро-Фоминск, ул. Мира, д. 1</t>
  </si>
  <si>
    <t>г. Наро-Фоминск, ул. Московская, д. 15/1</t>
  </si>
  <si>
    <t>г. Наро-Фоминск, ул. Московская, д. 29/2</t>
  </si>
  <si>
    <t>г. Наро-Фоминск, ул. Парк Воровского, д. 8</t>
  </si>
  <si>
    <t>г. Наро-Фоминск, ул. Парковая, д. 6</t>
  </si>
  <si>
    <t>г. Наро-Фоминск, ул. Пешехонова, д. 3</t>
  </si>
  <si>
    <t>г. Наро-Фоминск, ул. Полубоярова, д. 1</t>
  </si>
  <si>
    <t>г. Наро-Фоминск, ул. Полубоярова, д. 5</t>
  </si>
  <si>
    <t>г. Наро-Фоминск, ул. Профсоюзная, д. 34</t>
  </si>
  <si>
    <t>г. Наро-Фоминск, ул. Рижская, д. 5</t>
  </si>
  <si>
    <t>г. Наро-Фоминск, ул. Рижская, д. 7</t>
  </si>
  <si>
    <t>г. Наро-Фоминск, ул. Шибанкова, д. 19</t>
  </si>
  <si>
    <t>г. Наро-Фоминск, ул. Шибанкова, д. 26</t>
  </si>
  <si>
    <t>г. Наро-Фоминск, ул. Шибанкова, д. 42</t>
  </si>
  <si>
    <t>г. Наро-Фоминск, ул. Шибанкова, д. 51</t>
  </si>
  <si>
    <t>г. Наро-Фоминск, ул. Шибанкова, д. 73</t>
  </si>
  <si>
    <t>д. Головково, д.19</t>
  </si>
  <si>
    <t>Наро-Фоминский г.о. (ТУ Апрелевка)</t>
  </si>
  <si>
    <t>Наро-Фоминский г.о. (ТУ Атепцево)</t>
  </si>
  <si>
    <t>Наро-Фоминский г.о. (ТУ Верея)</t>
  </si>
  <si>
    <t>Наро-Фоминский г.о. (ТУ Веселево)</t>
  </si>
  <si>
    <t>Наро-Фоминский г.о. (ТУ Волчёнки)</t>
  </si>
  <si>
    <t>Наро-Фоминский г.о. (ТУ Калининец)</t>
  </si>
  <si>
    <t>Наро-Фоминский г.о. (ТУ Наро-Фоминск)</t>
  </si>
  <si>
    <t>Наро-Фоминский г.о. (ТУ Селятино)</t>
  </si>
  <si>
    <t>Наро-Фоминский г.о. (ТУ Таширово)</t>
  </si>
  <si>
    <t>ИЖС</t>
  </si>
  <si>
    <t>МКД</t>
  </si>
  <si>
    <t xml:space="preserve">ИЖС </t>
  </si>
  <si>
    <t xml:space="preserve">гос. собственность не разграничена </t>
  </si>
  <si>
    <t>ОМСУ</t>
  </si>
  <si>
    <t xml:space="preserve">ОМСУ </t>
  </si>
  <si>
    <t>в/ч 23626</t>
  </si>
  <si>
    <t>г. Апрелевка, пересечение ул. Фрунзе и ул. Республиканская</t>
  </si>
  <si>
    <t xml:space="preserve"> д.Горчухино ул.Кирпичная</t>
  </si>
  <si>
    <t>п. Новая Ольховка, ул. Школьная (у д. № 133)</t>
  </si>
  <si>
    <t>с. Каменское, 1-ый Центральный переулок (у дома № 289)</t>
  </si>
  <si>
    <t>д.Пушкарка</t>
  </si>
  <si>
    <t xml:space="preserve">д.Ястребово, ул.Березовая </t>
  </si>
  <si>
    <t>г.Верея, ул.2-я Советская, д.33/22</t>
  </si>
  <si>
    <t>г.Верея, ул.2-я Советская, д.7</t>
  </si>
  <si>
    <t>г.Верея, ул.Боровская, д.25</t>
  </si>
  <si>
    <t>г.Верея, ул.Грязнова, д.2</t>
  </si>
  <si>
    <t>г.Верея, ул.Кировская, д.13</t>
  </si>
  <si>
    <t>г.Верея, ул.Кировская, д.6/12</t>
  </si>
  <si>
    <t>г.Верея, ул.Красная, д.36/10</t>
  </si>
  <si>
    <t>г.Верея, ул.Красная, д.44</t>
  </si>
  <si>
    <t>г.Верея, ул.Ленинская, д.11</t>
  </si>
  <si>
    <t>г.Верея, ул.Ленинская, д.14/2</t>
  </si>
  <si>
    <t>г.Верея, ул.Ленинская, д.23</t>
  </si>
  <si>
    <t>г.Верея, ул.Ленинская, д.32/1</t>
  </si>
  <si>
    <t>г.Верея, ул.Ленинская, д.50</t>
  </si>
  <si>
    <t>г.Верея, ул.Лесная, д.11</t>
  </si>
  <si>
    <t>г.Верея, ул.Магистральная, д.1</t>
  </si>
  <si>
    <t>г.Верея, ул.Магистральная, д.12</t>
  </si>
  <si>
    <t>г.Верея, ул.Магистральная, д.8</t>
  </si>
  <si>
    <t>г.Верея, ул.Октябрьская, д.27</t>
  </si>
  <si>
    <t>г.Верея, ул.Октябрьская, д.31</t>
  </si>
  <si>
    <t>г.Верея, ул.Первомайская, д.13/14</t>
  </si>
  <si>
    <t>г.Верея, ул.Солнечная, д.1</t>
  </si>
  <si>
    <t>г.Верея, ул.Солнечная, д.10</t>
  </si>
  <si>
    <t>г.Верея, ул.Солнечная, д.3</t>
  </si>
  <si>
    <t>г.Верея, ул.Солнечная, д.4</t>
  </si>
  <si>
    <t>г.Верея, ул.Солнечная, д.5</t>
  </si>
  <si>
    <t>д.Рождествено, ул.Северная, д.8</t>
  </si>
  <si>
    <t>д.Ястребово, ул.Малая Слобода, д.2</t>
  </si>
  <si>
    <t>д. Паново</t>
  </si>
  <si>
    <t>д. Мальцево</t>
  </si>
  <si>
    <t>д. Василисино, у дома №10А</t>
  </si>
  <si>
    <t xml:space="preserve">д. Телешово, на въезде в деревню </t>
  </si>
  <si>
    <t xml:space="preserve">г. Наро-Фоминск, ул. Заречная, д. 11а </t>
  </si>
  <si>
    <t>г. Наро-Фоминск, ул. Колхозная, д. 26</t>
  </si>
  <si>
    <t>г. Наро-Фоминск, ул. Октябрьская, д. 26-28</t>
  </si>
  <si>
    <t xml:space="preserve">г. Наро-Фоминск, ул. Островского, д. 29 </t>
  </si>
  <si>
    <t xml:space="preserve">г. Наро-Фоминск, ул. Полевая, д. 6 </t>
  </si>
  <si>
    <t xml:space="preserve">г. Наро-Фоминск, ул. Текстильщиков, напротив д. 50 </t>
  </si>
  <si>
    <t xml:space="preserve">д. Могутово,  напротив д. 7А </t>
  </si>
  <si>
    <t xml:space="preserve">д. Савёловка, напротив д. 10ж </t>
  </si>
  <si>
    <t>д. Мишуткино</t>
  </si>
  <si>
    <t>д. Литвиново, ул. Литвиновское лесничество</t>
  </si>
  <si>
    <t xml:space="preserve">д. Шапкино на въезде </t>
  </si>
  <si>
    <t>№ п/п</t>
  </si>
  <si>
    <t xml:space="preserve">по стандарту </t>
  </si>
  <si>
    <t>РЕЕСТР МЕСТ (ПЛОЩАДОК) НАКОПЛЕНИЯ ТВЕРДЫХ КОММУНАЛЬНЫХ ОТХОДОВ на территории Наро-Фоминского городского округа</t>
  </si>
  <si>
    <t>Данные о нахождении мест(площадок) накопления ТКО</t>
  </si>
  <si>
    <t>Данные о  технических характеристиках мест (площадок) накопления ТКО</t>
  </si>
  <si>
    <t xml:space="preserve">                                                                                                  Даные о собственниках мест (площадок) накопления ТКО</t>
  </si>
  <si>
    <t xml:space="preserve">Данные об источниках образования ТКО (объект(ы) капитального строительства, территории (части территории) </t>
  </si>
  <si>
    <t xml:space="preserve">Суточный объём по площадке, м3 </t>
  </si>
  <si>
    <t>Общий объем ТКО+ГКО по КП, м3/мес</t>
  </si>
  <si>
    <t xml:space="preserve">График вывоза </t>
  </si>
  <si>
    <t>Категория КП</t>
  </si>
  <si>
    <t>Способ расчета</t>
  </si>
  <si>
    <t>Тип КП (сортировка ОМСУ)</t>
  </si>
  <si>
    <t>ID площадки</t>
  </si>
  <si>
    <t>Статус КП</t>
  </si>
  <si>
    <t>Тип КП</t>
  </si>
  <si>
    <t xml:space="preserve">АДРЕС  КП </t>
  </si>
  <si>
    <t>Географические координаты (при наличии)</t>
  </si>
  <si>
    <t>Схема</t>
  </si>
  <si>
    <t>Наличие твердого покрытия покрытие</t>
  </si>
  <si>
    <t>Материал покрытия</t>
  </si>
  <si>
    <t xml:space="preserve">Наличие ограждения </t>
  </si>
  <si>
    <t>Материал ограждения</t>
  </si>
  <si>
    <t>Наличие навеса</t>
  </si>
  <si>
    <t>Материал навеса</t>
  </si>
  <si>
    <t xml:space="preserve">Длина </t>
  </si>
  <si>
    <t>Ширина</t>
  </si>
  <si>
    <t>Площадь, м2</t>
  </si>
  <si>
    <t>Фактически размещенные мусоросборники</t>
  </si>
  <si>
    <t>Планируемые к размещению мусоросборники</t>
  </si>
  <si>
    <r>
      <t xml:space="preserve">Орг-прав.форма </t>
    </r>
    <r>
      <rPr>
        <sz val="11"/>
        <rFont val="Times New Roman"/>
        <family val="1"/>
        <charset val="204"/>
      </rPr>
      <t>(юрлицо,ИП, физлицо)</t>
    </r>
  </si>
  <si>
    <t>для юрлица- наименование (полное); для ИП и физлица-Ф.И.О.</t>
  </si>
  <si>
    <t>для юрлица и ИП - осн.гос. регистр. номер записи в ЕГРЮЛ (ЕГР ИП); для физлица - серия, номер и дата выдачи паспорта (иного документа, удостовер. личность (в соотв. с зак-вом)</t>
  </si>
  <si>
    <t xml:space="preserve">для юрлица-факт.адрес; для ИП и физлица-адрес регистр. по месту жительства; </t>
  </si>
  <si>
    <t>контактые данные, номер телефона</t>
  </si>
  <si>
    <t>e-mail</t>
  </si>
  <si>
    <t xml:space="preserve">Адрес </t>
  </si>
  <si>
    <t xml:space="preserve">Наименование отходообразователей </t>
  </si>
  <si>
    <t>ОГРН отходообразователей</t>
  </si>
  <si>
    <t xml:space="preserve">вид деятельности отходообразователя </t>
  </si>
  <si>
    <t>норматив  (из Распоряжения № 607-РВ)</t>
  </si>
  <si>
    <t xml:space="preserve"> суммарное кол-во расчетной единицы, (м2, кол-во чел, кол-во машиномест, и т.д.)</t>
  </si>
  <si>
    <t xml:space="preserve">Суточный объём по каждому отходообразователю, м3 </t>
  </si>
  <si>
    <r>
      <t>Серые баки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</si>
  <si>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Нестандартные  баки шт/объем</t>
  </si>
  <si>
    <r>
      <t>Синие сетки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</si>
  <si>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График вывоза синих сеток</t>
  </si>
  <si>
    <r>
      <t>Бункер (8,0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</si>
  <si>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Серые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</si>
  <si>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Синие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</si>
  <si>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Суточный объем ТКО, м3</t>
  </si>
  <si>
    <t>Суточный объем КГО, м3</t>
  </si>
  <si>
    <t>Общий суточный объем ТКО+КГО , м3</t>
  </si>
  <si>
    <t>Суточный объем  ТКО, включая РСО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</si>
  <si>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</si>
  <si>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</si>
  <si>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</si>
  <si>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</si>
  <si>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</si>
  <si>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</si>
  <si>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</si>
  <si>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</si>
  <si>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</si>
  <si>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</si>
  <si>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</si>
  <si>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</si>
  <si>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</si>
  <si>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</si>
  <si>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</si>
  <si>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</si>
  <si>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</si>
  <si>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</si>
  <si>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20</t>
  </si>
  <si>
    <t>21</t>
  </si>
  <si>
    <t>22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</si>
  <si>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</si>
  <si>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</si>
  <si>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</si>
  <si>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</si>
  <si>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</si>
  <si>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</si>
  <si>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</si>
  <si>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</si>
  <si>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</si>
  <si>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</si>
  <si>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</si>
  <si>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</si>
  <si>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</si>
  <si>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</si>
  <si>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</si>
  <si>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</si>
  <si>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</si>
  <si>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</si>
  <si>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</si>
  <si>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</si>
  <si>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</si>
  <si>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</si>
  <si>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</si>
  <si>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</si>
  <si>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</si>
  <si>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</si>
  <si>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</si>
  <si>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</si>
  <si>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г.о. Наро-Фоминск, г. Апрелевка, ул. 1-ая Заводская, д. 17</t>
  </si>
  <si>
    <t>55.551277</t>
  </si>
  <si>
    <t xml:space="preserve">37.081820 </t>
  </si>
  <si>
    <t>имеется</t>
  </si>
  <si>
    <t>асфальт</t>
  </si>
  <si>
    <t>да</t>
  </si>
  <si>
    <t>профлист металлический</t>
  </si>
  <si>
    <t>поликарбонат</t>
  </si>
  <si>
    <t xml:space="preserve">Наро-Фоминский городской округ </t>
  </si>
  <si>
    <t>RU503580002017001              от 26.12.2017</t>
  </si>
  <si>
    <t>7(496)345-01-21</t>
  </si>
  <si>
    <t>admapr@yandex.ru</t>
  </si>
  <si>
    <t>г.Апрелевка,ул.1-я Заводская</t>
  </si>
  <si>
    <t>МКД №13</t>
  </si>
  <si>
    <t>Х</t>
  </si>
  <si>
    <t>в соответствии с объемом накопления и нормами СанПин</t>
  </si>
  <si>
    <t>по нормативу</t>
  </si>
  <si>
    <t>712154b7-b7ae-4fda-8f2e-5e327f7af78b</t>
  </si>
  <si>
    <t>существующая</t>
  </si>
  <si>
    <t>МКД №14</t>
  </si>
  <si>
    <t>МКД №16</t>
  </si>
  <si>
    <t>МКД №17</t>
  </si>
  <si>
    <t>МКД №18</t>
  </si>
  <si>
    <t>МКД №19</t>
  </si>
  <si>
    <t>МКД №21</t>
  </si>
  <si>
    <t xml:space="preserve">г. Апрелевка, ул. 1-я Заводская дом 17 </t>
  </si>
  <si>
    <t>ООО "СИСТЕМА"</t>
  </si>
  <si>
    <t>ЖКХ</t>
  </si>
  <si>
    <t>ООО "ТВ СТРОЙ 2010"</t>
  </si>
  <si>
    <t>связь</t>
  </si>
  <si>
    <t xml:space="preserve">г. Апрелевка, ул. ул. 1-я Заводская дом 17 </t>
  </si>
  <si>
    <t>ФГУП "Почта России"</t>
  </si>
  <si>
    <t>г.о. Наро-Фоминск, г. Апрелевка, ул. 2-я Майская, д. 41</t>
  </si>
  <si>
    <t>55.549132</t>
  </si>
  <si>
    <t>37.057657</t>
  </si>
  <si>
    <t>г.Апрелевка, ул 2-я Майская</t>
  </si>
  <si>
    <t>дома ИЖС №35-46 (11 Домов)</t>
  </si>
  <si>
    <t>1b2c71c4-63a4-4839-8734-1eaa55a0c42c</t>
  </si>
  <si>
    <t>г.Апрелевка, ул. 1-я Нижняя поляна</t>
  </si>
  <si>
    <t>дома ИЖС №1-12 (12 Домов)</t>
  </si>
  <si>
    <t>г.Апрелевка, ул. 2-я Нижняя поляна</t>
  </si>
  <si>
    <t>дома ИЖС №2-14 (12 Домов)</t>
  </si>
  <si>
    <t>г. Апрелевка, ул. Комсомольская, уч.26-Г</t>
  </si>
  <si>
    <t>ГСК "Автолюбитель-89"</t>
  </si>
  <si>
    <t xml:space="preserve">ГСК </t>
  </si>
  <si>
    <t>г.о. Наро-Фоминск, г. Апрелевка, ул. Апрелевская, д. 15</t>
  </si>
  <si>
    <t>55.535421</t>
  </si>
  <si>
    <t>37.068826</t>
  </si>
  <si>
    <t>г.Апрелевка, ул. 46 км Киевского шоссе, д.15</t>
  </si>
  <si>
    <t>МКД №15</t>
  </si>
  <si>
    <t>6accc3e0-6edd-4de1-8c83-52557acf33a7</t>
  </si>
  <si>
    <t>г.о Наро-Фоминск, г. Апрелевка, ул. Августовская, д. 32</t>
  </si>
  <si>
    <t>55.552179</t>
  </si>
  <si>
    <t>37.076626</t>
  </si>
  <si>
    <t>г.Апрелевка, ул.Августовская, д.32</t>
  </si>
  <si>
    <t>МКД №32</t>
  </si>
  <si>
    <t>968f028c-1193-4f1a-a90d-c2f7e767ff82</t>
  </si>
  <si>
    <t>МКД №34</t>
  </si>
  <si>
    <t>г.Апрелевка, ул.Августовская, д.34</t>
  </si>
  <si>
    <t>МКД №36</t>
  </si>
  <si>
    <t>г.Апрелевка, ул.Августовская, д.38</t>
  </si>
  <si>
    <t>МКД №38</t>
  </si>
  <si>
    <t>г.Апрелевка, ул.Августовская, д.1</t>
  </si>
  <si>
    <t>ЗАО "Биохимпласт"</t>
  </si>
  <si>
    <t xml:space="preserve">офис </t>
  </si>
  <si>
    <t>ООО "Комус"</t>
  </si>
  <si>
    <t>г.о. Наро-Фоминск, г. Апрелевка, ул. Апрелевская, д. 76/1</t>
  </si>
  <si>
    <t>55.536460</t>
  </si>
  <si>
    <t>37.066684</t>
  </si>
  <si>
    <t>г.Апрелевка,  ул. Пойденко</t>
  </si>
  <si>
    <t>МКД №2</t>
  </si>
  <si>
    <t>9239df00-a5b8-4ec3-b236-8a830cc65c0d</t>
  </si>
  <si>
    <t>г.Апрелевка, ул.Апрелевская, д.76/1</t>
  </si>
  <si>
    <t>МКД № 76/1</t>
  </si>
  <si>
    <t>г. Апрелевка, ул. Пойденко</t>
  </si>
  <si>
    <t>МКД № 4</t>
  </si>
  <si>
    <t>МКД № 15</t>
  </si>
  <si>
    <t>МКД № 17</t>
  </si>
  <si>
    <t>МКД № 21</t>
  </si>
  <si>
    <t>г. Апрелевка, ул. Июньская</t>
  </si>
  <si>
    <t>дома ИЖС  (66 домов)</t>
  </si>
  <si>
    <t xml:space="preserve">г. Апрелевка, ул. Июльская </t>
  </si>
  <si>
    <t>дома ИЖС (60 домов)</t>
  </si>
  <si>
    <t>дома ИЖС (5 домов)</t>
  </si>
  <si>
    <t>г. Апрелевка, ул. Школьная</t>
  </si>
  <si>
    <t>дома ИЖС (20 домов)</t>
  </si>
  <si>
    <t>г. Апрелевка, ул. Пойденко, д.22</t>
  </si>
  <si>
    <t>ООО "Агроторг" (м-н "Пятерочка"</t>
  </si>
  <si>
    <t>Торговля</t>
  </si>
  <si>
    <t>г. Апрелевка, ул. Пойденко д.8</t>
  </si>
  <si>
    <t>МАДОУ ДС № 22</t>
  </si>
  <si>
    <t>г. Апрелевка, ул. Августовская д.32</t>
  </si>
  <si>
    <t>г. Апрелевка, ул. Апрелевская д.76/1</t>
  </si>
  <si>
    <t>ИП Правук Дмитрий Станиславович</t>
  </si>
  <si>
    <t>ООО "ФАРМАЛЮКСА"</t>
  </si>
  <si>
    <t>г. Апрелевка, ул. Апрелевская, д. 63</t>
  </si>
  <si>
    <t>МОО ООО "Всероссийское Добровольное Пожарное общество"</t>
  </si>
  <si>
    <t>г.о. Наро-Фоминск, г. Апрелевка, ал. Березовая, д. 5/1</t>
  </si>
  <si>
    <t>55.556196</t>
  </si>
  <si>
    <t>37.059964</t>
  </si>
  <si>
    <t>бетон</t>
  </si>
  <si>
    <t>нет</t>
  </si>
  <si>
    <t>ТСН</t>
  </si>
  <si>
    <t>ТСН "Берёзовая аллея"</t>
  </si>
  <si>
    <t>ОГРН 1175074004566</t>
  </si>
  <si>
    <t>г.Апрелевка, ул.Березовая Аллея, д.5 корп. 1</t>
  </si>
  <si>
    <t>8-985-132-65-80</t>
  </si>
  <si>
    <t>tsn.berall@mail/ru</t>
  </si>
  <si>
    <t>г. Апрелевка, ул. Берёзовая аллея д.5, корп.1</t>
  </si>
  <si>
    <t>по факту</t>
  </si>
  <si>
    <t>761abd70-f589-4c68-8277-6055ace6bc1b</t>
  </si>
  <si>
    <t>г.о Наро-Фоминск, г. Апрелевка, Березовая аллея, д. 28</t>
  </si>
  <si>
    <t>55.555899</t>
  </si>
  <si>
    <t>37.061357</t>
  </si>
  <si>
    <t>ООО</t>
  </si>
  <si>
    <t>ООО "Ветеран СК"</t>
  </si>
  <si>
    <t>г. Апрелевка, Парковая ул, дом № 1, офис 342.</t>
  </si>
  <si>
    <t xml:space="preserve">8 (499) 381 05 55 </t>
  </si>
  <si>
    <t>veteranсk@yandex.ru</t>
  </si>
  <si>
    <t xml:space="preserve">г.Апрелевка, Березовая аллея </t>
  </si>
  <si>
    <t>МКД №28</t>
  </si>
  <si>
    <t xml:space="preserve">МКД </t>
  </si>
  <si>
    <t>3bd91583-1713-4e1e-8cc9-65e67bb0789c</t>
  </si>
  <si>
    <t>Апрелевка, ул.Парковая, д.1, офис 342</t>
  </si>
  <si>
    <t xml:space="preserve">УК (офис) </t>
  </si>
  <si>
    <t>г.о. Наро-Фоминск, г. Апрелевка, ул. Больничная, д. 2</t>
  </si>
  <si>
    <t>55.548773</t>
  </si>
  <si>
    <t>37.079225</t>
  </si>
  <si>
    <t>г.Апрелевка, ул. Больничная</t>
  </si>
  <si>
    <t>0371d386-ae1d-43da-b163-906eda5f854e</t>
  </si>
  <si>
    <t>МКД №3</t>
  </si>
  <si>
    <t>МКД №4</t>
  </si>
  <si>
    <t>МКД №5</t>
  </si>
  <si>
    <t>МКД №6</t>
  </si>
  <si>
    <t>МКД №7</t>
  </si>
  <si>
    <t>МКД №8</t>
  </si>
  <si>
    <t>МКД № 9/41</t>
  </si>
  <si>
    <t>МКД №10</t>
  </si>
  <si>
    <t>МКД №12/43</t>
  </si>
  <si>
    <t xml:space="preserve">г. Апрелевка, ул. Комсомольская </t>
  </si>
  <si>
    <t>г. Апрелевка, ул.Больничная</t>
  </si>
  <si>
    <t>ГСК "Мелодия"</t>
  </si>
  <si>
    <t>г.Апрелевка, ул. Больничная д. 3а</t>
  </si>
  <si>
    <t>магазин "Пятерочка" ООО "АГРОТОРГ"</t>
  </si>
  <si>
    <t>г.Апрелевка, ул. Больничная д.5</t>
  </si>
  <si>
    <t>г. Апрелевка, ул.Февральская, д.10, склад 5</t>
  </si>
  <si>
    <t xml:space="preserve">ООО "АКСАВТО" </t>
  </si>
  <si>
    <t>техцентр</t>
  </si>
  <si>
    <t>г.о. Наро-Фоминск, г. Апрелевка, ул. Горького, д. 2</t>
  </si>
  <si>
    <t>55.544157</t>
  </si>
  <si>
    <t>37.072712</t>
  </si>
  <si>
    <t>г.Апрелевка, ул.Горького, д.2</t>
  </si>
  <si>
    <t>dc040b89-1a9a-46fe-a6c9-c9503be9b103</t>
  </si>
  <si>
    <t>г.Апрелевка,ул. Маяковского</t>
  </si>
  <si>
    <t>дома ИЖС (35 домов)</t>
  </si>
  <si>
    <t>г.Апрелевка,ул. Февральская</t>
  </si>
  <si>
    <t>дома ИЖС (10 домов)</t>
  </si>
  <si>
    <t>г.Апрелевка,ул. Медведева</t>
  </si>
  <si>
    <t>дома ИЖС (18 домов)</t>
  </si>
  <si>
    <t>г.Апрелевка,ул. Победы</t>
  </si>
  <si>
    <t>дома ИЖС (22 домов)</t>
  </si>
  <si>
    <t>г.Апрелевка,ул. Пушкина</t>
  </si>
  <si>
    <t>дома ИЖС (39 домов)</t>
  </si>
  <si>
    <t>г. Апрелевка, ул. Горького д.2</t>
  </si>
  <si>
    <t>Территориальное управление (бюджет)</t>
  </si>
  <si>
    <t>ИП Романов Денис Борисович</t>
  </si>
  <si>
    <t>г. Апрелевка , ул. Цветочная аллея д.15</t>
  </si>
  <si>
    <t>ООО "НИКОЛАЙ ТРЕТИЙ"</t>
  </si>
  <si>
    <t>г.о. Наро-Фоминск, г. Апрелевка, ул. Горького, д. 5</t>
  </si>
  <si>
    <t>55.539402</t>
  </si>
  <si>
    <t>37.075370</t>
  </si>
  <si>
    <t xml:space="preserve">г.Апрелевка, ул.Горького </t>
  </si>
  <si>
    <t>a66c1bbb-f3b9-4c29-a2c6-2869df70d6fb</t>
  </si>
  <si>
    <t>г.Апрелевка, ул.Горького</t>
  </si>
  <si>
    <t>МКД№9</t>
  </si>
  <si>
    <t>МКД№34</t>
  </si>
  <si>
    <t>г.Апрелевка, ул.Горького, 8а</t>
  </si>
  <si>
    <t xml:space="preserve">магазин "Ариандна" ИП Ахмедова Севда Агамед Кызы </t>
  </si>
  <si>
    <t>г.Апрелевка, ул.Горького,5</t>
  </si>
  <si>
    <t>ГСК "Наука"</t>
  </si>
  <si>
    <t>г.Апрелевка, ул.Горького, 5</t>
  </si>
  <si>
    <t>ООО "Ваше здоровье"</t>
  </si>
  <si>
    <t>г.о. Наро-Фоминск, г. Апрелевка, ул. Горького, д. 8</t>
  </si>
  <si>
    <t>55.540350</t>
  </si>
  <si>
    <t>37.076151</t>
  </si>
  <si>
    <t>5763331b-7146-43c0-95da-b740721a33f2</t>
  </si>
  <si>
    <t>г.Апрелевка ул. Советская</t>
  </si>
  <si>
    <t>дома ИЖС (31 дом)</t>
  </si>
  <si>
    <t>г.Апрелевка ул. Маяковского</t>
  </si>
  <si>
    <t>дома ИЖС (6 домов)</t>
  </si>
  <si>
    <t>г.Апрелевка, ул. Горького</t>
  </si>
  <si>
    <t>дома ИЖС (4 дома)</t>
  </si>
  <si>
    <t>55.563512</t>
  </si>
  <si>
    <t>37.095233</t>
  </si>
  <si>
    <t>г.Апрелевка, ул.Дружбы</t>
  </si>
  <si>
    <t>e0007cd8-349f-4b4e-9f3a-c0cda3ed3e8d</t>
  </si>
  <si>
    <t>г. Апрелевка, ул. Дружбы</t>
  </si>
  <si>
    <t>МКД№4</t>
  </si>
  <si>
    <t>МКД№7</t>
  </si>
  <si>
    <t>дома ИЖС (57 домов)</t>
  </si>
  <si>
    <t>г. Апрелевка, ул. Куйбышева</t>
  </si>
  <si>
    <t>дома ИЖС (24 дома)</t>
  </si>
  <si>
    <t xml:space="preserve">г. Апрелевка, ул. Большевиков </t>
  </si>
  <si>
    <t>дома ИЖС (22 дома)</t>
  </si>
  <si>
    <t xml:space="preserve">г. Апрелевка, ул. Чкалова </t>
  </si>
  <si>
    <t>дома ИЖС  (23 домов)</t>
  </si>
  <si>
    <t>г.о. Наро-Фоминск, г. Апрелевка, ул. Дубки, д. 11 (дубки 15, 20 куб)</t>
  </si>
  <si>
    <t>55.545322</t>
  </si>
  <si>
    <t>37.086091</t>
  </si>
  <si>
    <t>ООО "Новый город"</t>
  </si>
  <si>
    <t>1145030000940</t>
  </si>
  <si>
    <t>г.Апрелевка, ул.Островского 38</t>
  </si>
  <si>
    <t>7(495)840-68-81</t>
  </si>
  <si>
    <t>NG-aprelevka@mail.ru</t>
  </si>
  <si>
    <t xml:space="preserve">г.Апрелевка, ул. Дубки, 15 </t>
  </si>
  <si>
    <t>по стандарту</t>
  </si>
  <si>
    <t>7c452edf-1e7e-402f-a914-c9d2e59f23e7</t>
  </si>
  <si>
    <t>г.Апрелевка, ул.Дубки, 11</t>
  </si>
  <si>
    <t>МКД №11</t>
  </si>
  <si>
    <t>г.Апрелевка, ул. Дубки, 17</t>
  </si>
  <si>
    <t>г.Апрелевка, ул. Дубки,15</t>
  </si>
  <si>
    <t>АО "ТАНДЕР"</t>
  </si>
  <si>
    <t xml:space="preserve">ИП Нефедова Сабина Дмитриевна салон красоты "Мелодия" </t>
  </si>
  <si>
    <t xml:space="preserve">Салон красоты </t>
  </si>
  <si>
    <t>55.546707</t>
  </si>
  <si>
    <t>37.085141</t>
  </si>
  <si>
    <t xml:space="preserve">г.Апрелевка, ул. Дубки, д.19 </t>
  </si>
  <si>
    <t>МКД № 19</t>
  </si>
  <si>
    <t>2f9616d7-6433-470c-9c58-787c765c16d1</t>
  </si>
  <si>
    <t>г. Апрелевка, ул. Цветочная, Калиновая, Калиновый пр, Калиновый пр-д</t>
  </si>
  <si>
    <t>дома ИЖС (34 дома) ТИЗ "Трансстрой"</t>
  </si>
  <si>
    <t>г.Апрелевка, ул. Дубки, д.19</t>
  </si>
  <si>
    <t xml:space="preserve">ООО "Союз Святого Иоанна Воина" </t>
  </si>
  <si>
    <t>ООО "Самооборона и безопасность"</t>
  </si>
  <si>
    <t>услуги</t>
  </si>
  <si>
    <t>ИП Навоев В.П.</t>
  </si>
  <si>
    <t>ИП Олеськив Мария Ивановна</t>
  </si>
  <si>
    <t>Производство</t>
  </si>
  <si>
    <t>ИП Оганян Васак Иванович</t>
  </si>
  <si>
    <t>г.Апрелевка, ул. Дубки, д.11</t>
  </si>
  <si>
    <t>ИП Маслов Дмитрий Вячеславович</t>
  </si>
  <si>
    <t>ООО "ГЕРБЕРА"</t>
  </si>
  <si>
    <t xml:space="preserve">Аптека </t>
  </si>
  <si>
    <t>ООО "ВК "СКОРПИОН" (ветеринарная клиника)</t>
  </si>
  <si>
    <t>г.Апрелевка, ул. Дубки,11</t>
  </si>
  <si>
    <t>ИП Парадников Е.В.</t>
  </si>
  <si>
    <t>г.о. Наро-Фоминск, г. Апрелевка, ул. Жасминовая, д. 4</t>
  </si>
  <si>
    <t>55.532189</t>
  </si>
  <si>
    <t>37.063102</t>
  </si>
  <si>
    <t xml:space="preserve">г.Апрелевка ул. Жасминовая </t>
  </si>
  <si>
    <t>12f84901-a84e-4a01-a7f5-5434d3ed6011</t>
  </si>
  <si>
    <t>г. Апрелевка, ул. Апрелевская, д.79А</t>
  </si>
  <si>
    <t>ООО "Кейсинг и Ко"</t>
  </si>
  <si>
    <t>г.о. Наро-Фоминск, г. Апрелевка, ул. Жасминовая, д. 6</t>
  </si>
  <si>
    <t>55.529917</t>
  </si>
  <si>
    <t>37.061501</t>
  </si>
  <si>
    <t>7f95625c-176a-40aa-a382-1b16c476319e</t>
  </si>
  <si>
    <t>г.о. Наро-Фоминск, г. Апрелевка, ул. Жасминовая, д. 7</t>
  </si>
  <si>
    <t>55.528776</t>
  </si>
  <si>
    <t>37.063965</t>
  </si>
  <si>
    <t>95ab26c6-4756-4e85-aca7-4c155c864d35</t>
  </si>
  <si>
    <t>г.о. Наро-Фоминск, г. Апрелевка, ул. Жасминовая, д. 8</t>
  </si>
  <si>
    <t>55.529627</t>
  </si>
  <si>
    <t>37.061760</t>
  </si>
  <si>
    <t>51bda186-6d31-4494-8989-bdc5064d2ea2</t>
  </si>
  <si>
    <t>г.о. Наро-Фоминск, г. Апрелевка, ул. Комсомольская, д. 16</t>
  </si>
  <si>
    <t>55.554560</t>
  </si>
  <si>
    <t>37.085511</t>
  </si>
  <si>
    <t>бетонные плиты</t>
  </si>
  <si>
    <t>г.Апрелевка, ул.Комсомольская</t>
  </si>
  <si>
    <t>df73c69c-5f54-42fd-87ae-204083ccedf9</t>
  </si>
  <si>
    <t>МКД №11а</t>
  </si>
  <si>
    <t>МКД №12</t>
  </si>
  <si>
    <t>МКД №.15</t>
  </si>
  <si>
    <t>г.Апрелевка, ул. Левитана</t>
  </si>
  <si>
    <t>дома ИЖС (14 домов)</t>
  </si>
  <si>
    <t>г.Апрелевка, ул. Нестерова</t>
  </si>
  <si>
    <t>г.Апрелевка, ул. Саврасова</t>
  </si>
  <si>
    <t>дома ИЖС (15 домов)</t>
  </si>
  <si>
    <t>г.Апрелевка, ул.Августовская,  д. 32</t>
  </si>
  <si>
    <t>г.Апрелевка, ул. Фадеева, д.14</t>
  </si>
  <si>
    <t>ГСК "Ока"</t>
  </si>
  <si>
    <t>г. Апрелевка, ул. Комсомольская , д.19</t>
  </si>
  <si>
    <t>г. Апрелевка, ул. Комсомольская , д.20</t>
  </si>
  <si>
    <t>МКД №20</t>
  </si>
  <si>
    <t xml:space="preserve">г. Апрелевка, ул. Комсомольская , д.17 </t>
  </si>
  <si>
    <t>МКД №17 (ЖСК "Искра"  )</t>
  </si>
  <si>
    <t xml:space="preserve">г. Апрелевка, ул. Комсомольская, д.18 </t>
  </si>
  <si>
    <t>г. Апрелевка, ул. Сентябрьская, д.2</t>
  </si>
  <si>
    <t>ИП Коновалова И.М.</t>
  </si>
  <si>
    <t>кафе</t>
  </si>
  <si>
    <t>г. Апрелевка, ул. Комсомольская, д.16</t>
  </si>
  <si>
    <t>МБУ "ДК Апрелевка"</t>
  </si>
  <si>
    <t>г.о. Наро-Фоминск, г. Апрелевка, ул. Комсомольская, д. 3А</t>
  </si>
  <si>
    <t>55.551110</t>
  </si>
  <si>
    <t>37.076634</t>
  </si>
  <si>
    <t>бетон плиты</t>
  </si>
  <si>
    <t>г. Апрелевка, ул. Комсомольская, д.3-А</t>
  </si>
  <si>
    <t>МКД № 3</t>
  </si>
  <si>
    <t>9f73616b-9fbf-4b23-8668-e600d8dcfeeb</t>
  </si>
  <si>
    <t>МКД № 3А</t>
  </si>
  <si>
    <t xml:space="preserve">г. Апрелевка, ул. Комсомольская, д.5 </t>
  </si>
  <si>
    <t>г. Апрелевка, ул. Комсомольская, д.6</t>
  </si>
  <si>
    <t>г. Апрелевка, ул. Комсомольская, д.8</t>
  </si>
  <si>
    <t>МКД № 8</t>
  </si>
  <si>
    <t>г. Апрелевка, ул. Комсомольская, д.9-Б</t>
  </si>
  <si>
    <t>МКД № 9Б</t>
  </si>
  <si>
    <t xml:space="preserve">г. Апрелевка, ул. Комсомольская, 3 </t>
  </si>
  <si>
    <t>ИП Карагодин Виктор Алексеевич</t>
  </si>
  <si>
    <t>55.548193</t>
  </si>
  <si>
    <t>37.070684</t>
  </si>
  <si>
    <t>г.Апрелевка, ул.Ленина</t>
  </si>
  <si>
    <t>МКД №1</t>
  </si>
  <si>
    <t>b3f92bc7-891f-4d23-84a8-f1f3c31bd885</t>
  </si>
  <si>
    <t>МКД №3/1</t>
  </si>
  <si>
    <t>г.Апрелевка, ул.Декабрьская</t>
  </si>
  <si>
    <t>дома ИЖС (29 домов)</t>
  </si>
  <si>
    <t>г.Апрелевка, ул. Октябрьская,14</t>
  </si>
  <si>
    <t>ООО "Пиццемания"</t>
  </si>
  <si>
    <t>ООО "Агроторг"</t>
  </si>
  <si>
    <t>г.Апрелевка, ул.Ленина,1</t>
  </si>
  <si>
    <t>Школа (бюджет)</t>
  </si>
  <si>
    <t>ИП Торшин Дмитрий Александрович</t>
  </si>
  <si>
    <t xml:space="preserve">ООО "МКК "ФИНБЭСТ" </t>
  </si>
  <si>
    <t>ИП Ахметова Оксана Николаевна</t>
  </si>
  <si>
    <t xml:space="preserve">ИП Бурова Алла Алексеевна </t>
  </si>
  <si>
    <t>ИП Манасян Артак Леваевич</t>
  </si>
  <si>
    <t>55.546194</t>
  </si>
  <si>
    <t>37.073002</t>
  </si>
  <si>
    <t>г.Апрелевка, ул.Ленина, д.5</t>
  </si>
  <si>
    <t>МКД № 5</t>
  </si>
  <si>
    <t>5141b11a-0cfb-4669-ba77-0c40a9c76b02</t>
  </si>
  <si>
    <t>г.Апрелевка, ул.Ленина, д.6</t>
  </si>
  <si>
    <t>МКД № 6</t>
  </si>
  <si>
    <t>г.Апрелевка, ул.Ленина, д.7</t>
  </si>
  <si>
    <t>МКД № 7</t>
  </si>
  <si>
    <t>г.Апрелевка, ул.Ленина, д.8</t>
  </si>
  <si>
    <t>МКД№ 8</t>
  </si>
  <si>
    <t>МКД№ 9</t>
  </si>
  <si>
    <t>г.Апрелевка, ул. Январская</t>
  </si>
  <si>
    <t>ООО "НОТА"</t>
  </si>
  <si>
    <t>ИП Очилдиев Мухаммад Абдуллоевич.(общепит)</t>
  </si>
  <si>
    <t xml:space="preserve">Кафе </t>
  </si>
  <si>
    <t>г.о. Наро-Фоминск, г. Апрелевка, ул. Льва Толстого, д. 17/25</t>
  </si>
  <si>
    <t>55.537028</t>
  </si>
  <si>
    <t>37.059490</t>
  </si>
  <si>
    <t>г.Апрелевка, ул.Льва Толстого, 19/18</t>
  </si>
  <si>
    <t>ул. Льва Тостого МКД № 19/18</t>
  </si>
  <si>
    <t>475c9b4b-d69c-4c3c-9b9e-f38290f607d2</t>
  </si>
  <si>
    <t xml:space="preserve">г.Апрелевка, ул.Льва Толстого, д.38 </t>
  </si>
  <si>
    <t>МКД № 38</t>
  </si>
  <si>
    <t xml:space="preserve">г.Апрелевка, ул.Пойденко, д.6 </t>
  </si>
  <si>
    <t xml:space="preserve">г.Апрелевка, ул.Пойденко, д.10 </t>
  </si>
  <si>
    <t>МКД № 10</t>
  </si>
  <si>
    <t xml:space="preserve">г.Апрелевка, ул.Пойденко, д.12 </t>
  </si>
  <si>
    <t>МКД № 12</t>
  </si>
  <si>
    <t xml:space="preserve">г.Апрелевка, ул.Пойденко, д.14 </t>
  </si>
  <si>
    <t>МКД № 14</t>
  </si>
  <si>
    <t xml:space="preserve">г.Апрелевка, ул.Пойденко, д.15 </t>
  </si>
  <si>
    <t xml:space="preserve">г.Апрелевка, ул.Пойденко, д.16 </t>
  </si>
  <si>
    <t>МКД № 16</t>
  </si>
  <si>
    <t xml:space="preserve">г.Апрелевка, ул.Кирова, д.19 </t>
  </si>
  <si>
    <t xml:space="preserve">МКД№19 </t>
  </si>
  <si>
    <t>г.Апрелевка, ул. Бирюзова</t>
  </si>
  <si>
    <t>дома ИЖС (9 домов)</t>
  </si>
  <si>
    <t>г.Апрелевка, ул. Московская</t>
  </si>
  <si>
    <t>дома ИЖС (48 домов)</t>
  </si>
  <si>
    <t>г.Апрелевка, ул. Труда</t>
  </si>
  <si>
    <t>г.Апрелевка, ул. Школьная</t>
  </si>
  <si>
    <t>г.Апрелевка, ул.Льва Толстого,17/25</t>
  </si>
  <si>
    <t>ИП Суяркина Л.Н.</t>
  </si>
  <si>
    <t>ИП Гришунин С,А.</t>
  </si>
  <si>
    <t xml:space="preserve">г. Апрелевка, ул. Красных зорь </t>
  </si>
  <si>
    <t>дома ИЖС (12 домов)</t>
  </si>
  <si>
    <t xml:space="preserve">г. Апрелевка, ул. Кирова </t>
  </si>
  <si>
    <t>г. Апрелевка, ул. Льва Толстого</t>
  </si>
  <si>
    <t>дома ИЖС (34 дома)</t>
  </si>
  <si>
    <t>г.о Наро-Фоминск, г. Апрелевка, ул. Сентябрьская, д. 2</t>
  </si>
  <si>
    <t>55.547982</t>
  </si>
  <si>
    <t>37.068586</t>
  </si>
  <si>
    <t>г.Апрелевка, ул.Сентябрьская, д.2</t>
  </si>
  <si>
    <t>0c96b635-3eec-41f5-a10b-5f8ed72f1df9</t>
  </si>
  <si>
    <t>г.Апрелевка, ул.Октябрьская</t>
  </si>
  <si>
    <t>г.Апрелевка, ул.Апрелевская</t>
  </si>
  <si>
    <t>г.Апрелевка, ул.Сентябрьская,2</t>
  </si>
  <si>
    <t>ООО "УК ЖКХ "АПРЕЛЕВКА"</t>
  </si>
  <si>
    <t>ИП Коновалова Н.А</t>
  </si>
  <si>
    <t>ИП Мнержи Луай</t>
  </si>
  <si>
    <t>ИП Романов Р.Ю.</t>
  </si>
  <si>
    <t>ИП Лебедева И. Н.</t>
  </si>
  <si>
    <t>ООО "Надежда"</t>
  </si>
  <si>
    <t>ИП Раджабова Е.А.</t>
  </si>
  <si>
    <t>г. Апрелевка, ул. Привокзальная (ст. Апрелевка)</t>
  </si>
  <si>
    <t>ж/д станция</t>
  </si>
  <si>
    <t>55.541161</t>
  </si>
  <si>
    <t>37.082117</t>
  </si>
  <si>
    <t xml:space="preserve">г.Апрелевка, ул.Островского, д.38 </t>
  </si>
  <si>
    <t>6bdf5c65-73e9-4deb-97ad-08e91f0596cc</t>
  </si>
  <si>
    <t>г.Апрелевка, ул.Островского,38</t>
  </si>
  <si>
    <t>ИП Булгаков Виталий Геннадьевич</t>
  </si>
  <si>
    <t>ИП Корякина Наталья Анатольевна</t>
  </si>
  <si>
    <t>Суши бар "Панда"</t>
  </si>
  <si>
    <t>ИП Машир Елена Александровна</t>
  </si>
  <si>
    <t>Парикмахерская</t>
  </si>
  <si>
    <t>ИП Козырева Елена Владимировна</t>
  </si>
  <si>
    <t>Гостиница</t>
  </si>
  <si>
    <t>НОЧУ Учебный центр "Стиль"</t>
  </si>
  <si>
    <t>ООО "Вайлдберриз"</t>
  </si>
  <si>
    <t>ИП Баурин Александр Алексевич</t>
  </si>
  <si>
    <t>Чоповский Михаил Евгеньевнич</t>
  </si>
  <si>
    <t>Лицензия: №003244</t>
  </si>
  <si>
    <t>нотариальная контора</t>
  </si>
  <si>
    <t>ИП Игумнов Константин Александрович</t>
  </si>
  <si>
    <t xml:space="preserve">автозапчасти </t>
  </si>
  <si>
    <t>г.Апрелевка, ул.Островского,38, пом.11</t>
  </si>
  <si>
    <t>ООО ПК фирма "Велена"</t>
  </si>
  <si>
    <t>ООО "БЕТА-М"</t>
  </si>
  <si>
    <t>г.о. Наро-Фоминск, г. Апрелевка, ул. Парковая, д. 2/1</t>
  </si>
  <si>
    <t>55.554031</t>
  </si>
  <si>
    <t>37.073968</t>
  </si>
  <si>
    <t>г.Апрелевка, ул.Парковая, д.2/1</t>
  </si>
  <si>
    <t>МКД №2/1</t>
  </si>
  <si>
    <t>9d020585-8edd-49e9-926f-751337bed84e</t>
  </si>
  <si>
    <t>г.Апрелевка, ул.Парковая, д.2/2</t>
  </si>
  <si>
    <t>МКД №2/2</t>
  </si>
  <si>
    <t>г.Апрелевка, ул.Парковая, д.2/3</t>
  </si>
  <si>
    <t>МКД №2/3</t>
  </si>
  <si>
    <t>г.Апрелевка, ул.Парковая, д.2/4</t>
  </si>
  <si>
    <t>МКД №2/4</t>
  </si>
  <si>
    <t>г.Апрелевка, ул.Парковая, д.4/1</t>
  </si>
  <si>
    <t>МКД №4/1</t>
  </si>
  <si>
    <t>г.Апрелевка, ул.Парковая, д.4/2</t>
  </si>
  <si>
    <t>МКД №4/2</t>
  </si>
  <si>
    <t>г.Апрелевка, ул.Парковая, д.4/3</t>
  </si>
  <si>
    <t>МКД №4/3</t>
  </si>
  <si>
    <t>г.Апрелевка, ул.Парковая, д.4/4</t>
  </si>
  <si>
    <t>МКД №4/4</t>
  </si>
  <si>
    <t xml:space="preserve">г.Апрелевка, ул.Первомайская, д.46 </t>
  </si>
  <si>
    <t>МКД №46</t>
  </si>
  <si>
    <t>г.Апрелевка, ул.Парковая,2/2</t>
  </si>
  <si>
    <t>ООО "ПГ Русь"</t>
  </si>
  <si>
    <t>ресторан</t>
  </si>
  <si>
    <t>г.Апрелевка, ул.Парковая,2/1</t>
  </si>
  <si>
    <t>ООО "ТОРГМАШ"</t>
  </si>
  <si>
    <t xml:space="preserve">ПАО РОСТЕЛЕКОМ </t>
  </si>
  <si>
    <t>г.Апрелевка, ул.Парковая,3</t>
  </si>
  <si>
    <t>ПАО "Сбербанк России"</t>
  </si>
  <si>
    <t>банк</t>
  </si>
  <si>
    <t>г.о. Наро-Фоминск, г. Апрелевка, ул. Парковая 6/3</t>
  </si>
  <si>
    <t>55.555737</t>
  </si>
  <si>
    <t>37.073109</t>
  </si>
  <si>
    <t>г.Апрелевка, ул.Парковая, д.6/1</t>
  </si>
  <si>
    <t>МКД №6/1</t>
  </si>
  <si>
    <t>4fc7836e-d711-45d7-866c-f02782571b3c</t>
  </si>
  <si>
    <t>МКД №6/2</t>
  </si>
  <si>
    <t>г.Апрелевка, ул.Парковая, д.6/3</t>
  </si>
  <si>
    <t>МКД №6/3</t>
  </si>
  <si>
    <t>г.Апрелевка, ул.Парковая, д.6/4</t>
  </si>
  <si>
    <t>МКД №6/4</t>
  </si>
  <si>
    <t>г.Апрелевка, ул.Парковая, д.8/2</t>
  </si>
  <si>
    <t>МКД №8/2</t>
  </si>
  <si>
    <t>г.Апрелевка, ул.Парковая, д.10/1</t>
  </si>
  <si>
    <t>МКД №10/1</t>
  </si>
  <si>
    <t>г.Апрелевка, ул.Парковая, д.10/2</t>
  </si>
  <si>
    <t>МКД №10/2</t>
  </si>
  <si>
    <t>г.Апрелевка, ул.Парковая, д.10/3</t>
  </si>
  <si>
    <t>МКД №10/3</t>
  </si>
  <si>
    <t>г.Апрелевка, ул.Парковая,11/1</t>
  </si>
  <si>
    <t>ООО БЕТА-М "Красное и Белое"</t>
  </si>
  <si>
    <t>55.565748</t>
  </si>
  <si>
    <t>37.095993</t>
  </si>
  <si>
    <t xml:space="preserve">г.Апрелевка, ул.Танкистов, д.2 </t>
  </si>
  <si>
    <t>МКД № 2</t>
  </si>
  <si>
    <t>20df2ad4-4508-4c8f-bf68-3fdda88a339c</t>
  </si>
  <si>
    <t>г.Апрелевка, ул.Танкистов, д.3</t>
  </si>
  <si>
    <t>МКД№ 3</t>
  </si>
  <si>
    <t>г.Апрелевка, ул.Танкистов, д.4</t>
  </si>
  <si>
    <t>г.Апрелевка, ул.Танкистов, д.6</t>
  </si>
  <si>
    <t>г.Апрелевка, ул. Жданова</t>
  </si>
  <si>
    <t>дома ИЖС (28 дома)</t>
  </si>
  <si>
    <t>г.Апрелевка, ул. Ломоносовская</t>
  </si>
  <si>
    <t>дома ИЖС (12 дома)</t>
  </si>
  <si>
    <t>г.Апрелевка, ул. Тургенева</t>
  </si>
  <si>
    <t>дома ИЖС (13 дома)</t>
  </si>
  <si>
    <t>г.Апрелевка, ул. Энгельса</t>
  </si>
  <si>
    <t>дома ИЖС (25 дома)</t>
  </si>
  <si>
    <t xml:space="preserve">г.Апрелевка, ул.Танкистов </t>
  </si>
  <si>
    <t>дома ИЖС  (32 дома)</t>
  </si>
  <si>
    <t>дома ИЖС  (24 дома)</t>
  </si>
  <si>
    <t>г.Апрелевка, ул. Пролетарская</t>
  </si>
  <si>
    <t>дома ИЖС № 1а,1-т,2,2а,4,4а,4-б,5,6,6а,6 корп.1,6часть2,8,10, 10а,10корп.3, 10б,12,14,18,18а,22, 22а,22б,24,24а,24,б,24в,24/1,26,28, 28/1,40,40а,42,42а (36 домов)</t>
  </si>
  <si>
    <t>г. Апрелевка, ул. Молодежная</t>
  </si>
  <si>
    <t>г. Апрелевка, ул. Дзержинского</t>
  </si>
  <si>
    <t>дома ИЖС (37 домов)</t>
  </si>
  <si>
    <t>г. Апрелевка, ул. Серова</t>
  </si>
  <si>
    <t>дома ИЖС (28 домов)</t>
  </si>
  <si>
    <t>г. Апрелевка, ул. Буденного</t>
  </si>
  <si>
    <t>г. Апрелевка, ул. Пролетарская (ст. Победа)</t>
  </si>
  <si>
    <t>г.о. Наро-Фоминск, г. Апрелевка, ул. Фадеева, д. 11 (новый город)</t>
  </si>
  <si>
    <t>55.542110</t>
  </si>
  <si>
    <t>37.079902</t>
  </si>
  <si>
    <t>г.Апрелевка, ул.Фадеева, д.11</t>
  </si>
  <si>
    <t>65823f8a-b972-4c9e-a195-f4f569816b0f</t>
  </si>
  <si>
    <t xml:space="preserve"> г. Апрелевка, ул.Фадеева, д.11</t>
  </si>
  <si>
    <t>ИП Никифорова Александра Юрьевна</t>
  </si>
  <si>
    <t>ИП Карасев Владимир Ильич</t>
  </si>
  <si>
    <t>магазин</t>
  </si>
  <si>
    <t>ООО "Форпост"</t>
  </si>
  <si>
    <t>ЧУДО детский сад "Катюша"</t>
  </si>
  <si>
    <t xml:space="preserve"> г. Апрелевка, ул.Фадеева, д.20</t>
  </si>
  <si>
    <t>ИП Амирян Маник Игарушовна</t>
  </si>
  <si>
    <t>ИП Мокейчик Валентина Александровна</t>
  </si>
  <si>
    <t>пиццерия</t>
  </si>
  <si>
    <t>г.о. Наро-Фоминск, г. Апрелевка, ул. Островского, д. 3</t>
  </si>
  <si>
    <t>55.545399</t>
  </si>
  <si>
    <t>37.076039</t>
  </si>
  <si>
    <t>не имеется</t>
  </si>
  <si>
    <t>г.Апрелевка, ул.Фадеева, д.2</t>
  </si>
  <si>
    <t>f32789b1-746e-44d8-b563-86363173dcc8</t>
  </si>
  <si>
    <t>г.Апрелевка, ул.Фадеева, д.2-А</t>
  </si>
  <si>
    <t>МКД № 2А</t>
  </si>
  <si>
    <t>г.Апрелевка, ул.Фадеева, д.2-Б</t>
  </si>
  <si>
    <t>МКД № 2Б</t>
  </si>
  <si>
    <t>г.Апрелевка, ул.Фадеева, д.4</t>
  </si>
  <si>
    <t>г.Апрелевка, ул.Фадеева, д.8</t>
  </si>
  <si>
    <t>г.Апрелевка, ул.Фадеева, д.10</t>
  </si>
  <si>
    <t>г.Апрелевка, ул.Фадеева, д.12</t>
  </si>
  <si>
    <t>г.Апрелевка, ул.Фадеева, д.14</t>
  </si>
  <si>
    <t>г.Апрелевка, ул.Фадеева, д.16</t>
  </si>
  <si>
    <t>г.Апрелевка, ул.Фадеева, д.18</t>
  </si>
  <si>
    <t>г.Апрелевка, ул.Островского, д.5</t>
  </si>
  <si>
    <t xml:space="preserve">МКД №5 </t>
  </si>
  <si>
    <t>г.Апрелевка, ул.Островского, д.7</t>
  </si>
  <si>
    <t>г.Апрелевка, ул.Островского, д.9</t>
  </si>
  <si>
    <t xml:space="preserve">МКд № 9 </t>
  </si>
  <si>
    <t>г.Апрелевка, ул.Островского, д.11</t>
  </si>
  <si>
    <t>г.Апрелевка, ул.Островского, д13</t>
  </si>
  <si>
    <t>г.Апрелевка, ул.Островского, д.15</t>
  </si>
  <si>
    <t>г.Апрелевка, ул.Островского</t>
  </si>
  <si>
    <t>г.Апрелевка, ул.Февральская,12а</t>
  </si>
  <si>
    <t>ГСК "НИВА"</t>
  </si>
  <si>
    <t>ГСК "НИВА 3"</t>
  </si>
  <si>
    <t>г.Апрелевка, ул.Февральская</t>
  </si>
  <si>
    <t>ГСК "Жигули"</t>
  </si>
  <si>
    <t>ГСК "Жигули-2"</t>
  </si>
  <si>
    <t>г.Апрелевка, ул.Февральская,4</t>
  </si>
  <si>
    <t>Городская Баня (ООО "ВКО")</t>
  </si>
  <si>
    <t>баня</t>
  </si>
  <si>
    <t>г.Апрелевка, ул.Фадеева,14</t>
  </si>
  <si>
    <t>ИП Алажу Елена Сергеевна</t>
  </si>
  <si>
    <t xml:space="preserve">ИП Бондарь М.С. </t>
  </si>
  <si>
    <t xml:space="preserve">шиномонтаж </t>
  </si>
  <si>
    <t>ИП Доможирова А. С.</t>
  </si>
  <si>
    <t>ИП Занкевич П.Л.</t>
  </si>
  <si>
    <t xml:space="preserve">   319774600327791
</t>
  </si>
  <si>
    <t>ИП Моисеенко А.Г.</t>
  </si>
  <si>
    <t>ИП Писарева Н.А.</t>
  </si>
  <si>
    <t>ИП Поляничев К.А.</t>
  </si>
  <si>
    <t>ИП Крючешников Д.А.</t>
  </si>
  <si>
    <t>ИП Купцова В.А.</t>
  </si>
  <si>
    <t>ООО "Магна-Фарм"</t>
  </si>
  <si>
    <t>ООО "Целитель"</t>
  </si>
  <si>
    <t>ИП Пак В.В.</t>
  </si>
  <si>
    <t xml:space="preserve"> 310503027700029.</t>
  </si>
  <si>
    <t>г.Апрелевка, ул.Фадеева,11</t>
  </si>
  <si>
    <t>ООО "СОФИЯ-РЕЛАКС"</t>
  </si>
  <si>
    <t>г.Апрелевка, ул.Дубки,17, пом.5</t>
  </si>
  <si>
    <t>ИП Стельмах Е. С.</t>
  </si>
  <si>
    <t>ИП Тестин М.Ю.</t>
  </si>
  <si>
    <t>г.Апрелевка, ул.Луговая,8</t>
  </si>
  <si>
    <t>ИП Лусине П.М.</t>
  </si>
  <si>
    <t>ООО "ФортПост"</t>
  </si>
  <si>
    <t>д. Санники</t>
  </si>
  <si>
    <t>СНТ "Лесное"</t>
  </si>
  <si>
    <t xml:space="preserve">СНТ </t>
  </si>
  <si>
    <t>г.о. Наро-Фоминск, г. Апрелевка, ул. Февральская, д. 42</t>
  </si>
  <si>
    <t>55.549161</t>
  </si>
  <si>
    <t>37.085077</t>
  </si>
  <si>
    <t>г.Апрелевка, ул.Февральская, д.39</t>
  </si>
  <si>
    <t>МКД №39</t>
  </si>
  <si>
    <t>9f38e658-bf33-4197-93c9-0460396cbb12</t>
  </si>
  <si>
    <t>г.Апрелевка, ул.Февральская, д.42</t>
  </si>
  <si>
    <t>МКД №42</t>
  </si>
  <si>
    <t>г.Апрелевка, ул.Февральская, д.44</t>
  </si>
  <si>
    <t>МКД №44</t>
  </si>
  <si>
    <t>г.Апрелевка, ул.Февральская, д.45</t>
  </si>
  <si>
    <t>МКД №45</t>
  </si>
  <si>
    <t>г.Апрелевка, ул.Февральская, д.46</t>
  </si>
  <si>
    <t>г.Апрелевка, ул.Февральская, д.47</t>
  </si>
  <si>
    <t>МКД №47</t>
  </si>
  <si>
    <t>г.Апрелевка, ул.Февральская, д.48</t>
  </si>
  <si>
    <t>МКД №48</t>
  </si>
  <si>
    <t>г.Апрелевка, ул.Февральская, д.49</t>
  </si>
  <si>
    <t>МКД №49</t>
  </si>
  <si>
    <t>МКД №50</t>
  </si>
  <si>
    <t>г.Апрелевка, ул.Февральская, д.51</t>
  </si>
  <si>
    <t>МКД №51</t>
  </si>
  <si>
    <t xml:space="preserve"> ИП Селякова Елена Павловна</t>
  </si>
  <si>
    <t xml:space="preserve"> ИП Федорова Ольга Вячеславовна</t>
  </si>
  <si>
    <t>г.о. Наро-Фоминск, г.Апрелевка, ул. Февральская, д. 55</t>
  </si>
  <si>
    <t>55.551314</t>
  </si>
  <si>
    <t>37.081858</t>
  </si>
  <si>
    <t xml:space="preserve">да </t>
  </si>
  <si>
    <t>бетонные стены</t>
  </si>
  <si>
    <t>г.Апрелевка, ул.Февральская, д.53</t>
  </si>
  <si>
    <t>МКД №53 (ЖСК "Расвет")</t>
  </si>
  <si>
    <t>a315173a-9d39-4bb6-bdc4-912be255215f</t>
  </si>
  <si>
    <t>г.Апрелевка, ул.Февральская, д.54</t>
  </si>
  <si>
    <t>МКД№ 54</t>
  </si>
  <si>
    <t>МКД№ 55</t>
  </si>
  <si>
    <t xml:space="preserve">г.Апрелевка, ул.Февральская, д.56 </t>
  </si>
  <si>
    <t>МКД №56</t>
  </si>
  <si>
    <t>г.Апрелевка, ул.Февральская д.65</t>
  </si>
  <si>
    <t>г.Апрелевка, ул.Февральская д.55</t>
  </si>
  <si>
    <t>ИП Тихонова Анастасия Федоровна</t>
  </si>
  <si>
    <t>г.о. Наро-Фоминск, г. Апрелевка, ул. Февральская, д. 50</t>
  </si>
  <si>
    <t>55.550808</t>
  </si>
  <si>
    <t>37.086687</t>
  </si>
  <si>
    <t>70c94d09-1817-40cd-8692-9df1a4ada5dc</t>
  </si>
  <si>
    <t xml:space="preserve">г.Апрелевка, ул.Февральская, д.48 </t>
  </si>
  <si>
    <t>г.Апрелевка, ул.Февральская, д.52</t>
  </si>
  <si>
    <t>МКД №52</t>
  </si>
  <si>
    <t>МКД №54</t>
  </si>
  <si>
    <t>г.Апрелевка, ул.Февральская д.50</t>
  </si>
  <si>
    <t>ИП Гайбуллоев Ш.Х.</t>
  </si>
  <si>
    <t>ИП Пархоменко А.В.</t>
  </si>
  <si>
    <t>церковь</t>
  </si>
  <si>
    <t>ООО "ШЕРЕМЕТЬЕВ И К."</t>
  </si>
  <si>
    <t>ООО "ЕС"</t>
  </si>
  <si>
    <t>ООО "ТД Альянс"</t>
  </si>
  <si>
    <t>ПАО СК "Росгосстрах"</t>
  </si>
  <si>
    <t>госстрах</t>
  </si>
  <si>
    <t>г.о. Наро-Фоминск, г. Апрелевка, ул. Ясная, д. 4</t>
  </si>
  <si>
    <t>55.532392</t>
  </si>
  <si>
    <t>37.063485</t>
  </si>
  <si>
    <t>г.Апрелевка ул. Ясная, д.3</t>
  </si>
  <si>
    <t>dae034fe-3d55-4de1-90b2-f5047b0acea8</t>
  </si>
  <si>
    <t xml:space="preserve">г.Апрелевка ул. Ясная, д.4 </t>
  </si>
  <si>
    <t>г.о. Наро-Фоминск, г. Апрелевка, ул. Ясная, д. 5</t>
  </si>
  <si>
    <t xml:space="preserve">г.Апрелевка ул. Ясная </t>
  </si>
  <si>
    <t>94152c45-8815-43d6-b6aa-7e0ab34eb061</t>
  </si>
  <si>
    <t>г.о. Наро-Фоминск, г. Апрелевка, ул. Ясная, д. 6</t>
  </si>
  <si>
    <t>55.531404</t>
  </si>
  <si>
    <t>37.063711</t>
  </si>
  <si>
    <t>ea494e71-afae-46f1-8472-65bf5ef0c807</t>
  </si>
  <si>
    <t>г.о. Наро-Фоминск, ул. Ясная, д. 7</t>
  </si>
  <si>
    <t>55.529159</t>
  </si>
  <si>
    <t>37.065424</t>
  </si>
  <si>
    <t>35498d19-b401-4999-be4f-0742f17d8d87</t>
  </si>
  <si>
    <t>г.о. Наро-Фоминск, г. Апрелевка, переулок Цветочный, д. 11</t>
  </si>
  <si>
    <t>55.544959</t>
  </si>
  <si>
    <t>37.084367</t>
  </si>
  <si>
    <t>УК</t>
  </si>
  <si>
    <t xml:space="preserve">ТСЖ "Одуванчик"  </t>
  </si>
  <si>
    <t>ОГРН
1095030001615</t>
  </si>
  <si>
    <t>143362, Московская область, Наро-Фоминский район, город Апрелевка, Цветочный переулок, 3, 2</t>
  </si>
  <si>
    <t>tsj.oduvanchic@mail.ru</t>
  </si>
  <si>
    <t xml:space="preserve">г. Апрелевка, Цветочный пер.  </t>
  </si>
  <si>
    <t>ТСЖ "Одуванчик" 
(дома МКД № 1,2,3,4,5,6,7,8,9,10,11,12,14,15,17,19)</t>
  </si>
  <si>
    <t>05a78ebe-c49b-4fb9-b3ea-fb67c04562ce</t>
  </si>
  <si>
    <t>г.о. Наро-Фоминск, г. Апрелевка, ул. Цветочная Аллея, д. 9 (кп2)</t>
  </si>
  <si>
    <t>55.395015</t>
  </si>
  <si>
    <t>37.755531</t>
  </si>
  <si>
    <t>профлист</t>
  </si>
  <si>
    <t>г.Апрелевка,  ул.Цветочная аллея, д.9</t>
  </si>
  <si>
    <t>МКД №9</t>
  </si>
  <si>
    <t>66d688c8-35d4-4e46-bf2f-d2b4af1e6476</t>
  </si>
  <si>
    <t>г.Апрелевка,  ул.Цветочная аллея д.9</t>
  </si>
  <si>
    <t xml:space="preserve">г.Апрелевка,  ул.Цветочная аллея д.9 </t>
  </si>
  <si>
    <t>ООО "Фитнес Атлетика"</t>
  </si>
  <si>
    <t>ООО "ФАСОЛЬ"</t>
  </si>
  <si>
    <t>ИП Попкова Надежда Михайловн</t>
  </si>
  <si>
    <t xml:space="preserve">г.Апрелевка,  ул.Цветочная аллея д.15 </t>
  </si>
  <si>
    <t>ООО "Альбион-2002" "Магазин "Бристоль"</t>
  </si>
  <si>
    <t>г. Апрелевка, ул. Фадеева д.20</t>
  </si>
  <si>
    <t>ИП Моисеенко Антон Геннадьевич</t>
  </si>
  <si>
    <t>ООО "АРТ ВИВЕНДИ"</t>
  </si>
  <si>
    <t xml:space="preserve">г.Апрелевка,  ул.Цветочная аллея д.15 под.1 </t>
  </si>
  <si>
    <t>ООО "ВКУС ВИЛЛ"</t>
  </si>
  <si>
    <t>ИП Петросян А. А.</t>
  </si>
  <si>
    <t>МКД (Выкатные емкости)</t>
  </si>
  <si>
    <t>55.541031</t>
  </si>
  <si>
    <t>37.081345</t>
  </si>
  <si>
    <t>ООО (УК)</t>
  </si>
  <si>
    <t>ООО "ДЕЗ МО №1"</t>
  </si>
  <si>
    <t>ОГРН 1157746721252</t>
  </si>
  <si>
    <t>143980 Московская область г. Балашиха микрорайон Железнодорожный ул. Октябрьская д. 33 блог Г пом. XXIII-29</t>
  </si>
  <si>
    <t>8 (499) 788 16 73</t>
  </si>
  <si>
    <t>info@dez-mo.ru</t>
  </si>
  <si>
    <t xml:space="preserve">г. Апрелевка, ул. Горького, д.25 </t>
  </si>
  <si>
    <t>МКД №25</t>
  </si>
  <si>
    <t>выкатные емкости</t>
  </si>
  <si>
    <t>5129f79f-20be-4d7e-b9c5-8f9fa7bf76a5</t>
  </si>
  <si>
    <t xml:space="preserve">55.541484 </t>
  </si>
  <si>
    <t>37.0801620</t>
  </si>
  <si>
    <t>07:00 - 23:00;15:00 - 18:00</t>
  </si>
  <si>
    <t>ООО "УК ДЭЗ  МО-1"</t>
  </si>
  <si>
    <t>г. Апрелевка, ул. Островского д.36</t>
  </si>
  <si>
    <t>8-499-788-16-73</t>
  </si>
  <si>
    <t>г. Апрелевка, ул. Островского, д.34</t>
  </si>
  <si>
    <t>e490221d-b3ab-4409-be8e-ea8c02fbea01</t>
  </si>
  <si>
    <t>г. Апрелевка, ул. Островского, д.36</t>
  </si>
  <si>
    <t>55.556364</t>
  </si>
  <si>
    <t>37.069094</t>
  </si>
  <si>
    <t>ТСЖ (УК)</t>
  </si>
  <si>
    <t>ТСЖ "Новая Апрелевка"</t>
  </si>
  <si>
    <t>ОГРН 1095030001505</t>
  </si>
  <si>
    <t>143363, г.Апрелевка, ул.Парковая, д.11, корпус 2</t>
  </si>
  <si>
    <t>8-496-345-36-57</t>
  </si>
  <si>
    <t>a_chaika@comservis.su</t>
  </si>
  <si>
    <t>г. Апрелевка, ул.Парковая, д.11 корп.1</t>
  </si>
  <si>
    <t>МКД №11 к.1 (вывоз ТКО от подъездов с мусоропроводом)</t>
  </si>
  <si>
    <t>7841dd81-9a89-4a4b-8f9b-ba295ab0ccd2</t>
  </si>
  <si>
    <t>55.555980</t>
  </si>
  <si>
    <t>37.069564</t>
  </si>
  <si>
    <t>г. Апрелевка, ул.Парковая, д.11, корп.2</t>
  </si>
  <si>
    <t>МКД №11к2 (вывоз ТКО от подъездов с мусоропроводом)</t>
  </si>
  <si>
    <t>b5eef966-91ad-46a3-8bf4-9cece758b1c0</t>
  </si>
  <si>
    <t>55.553872</t>
  </si>
  <si>
    <t>37.072100</t>
  </si>
  <si>
    <t>143363, Московская обл, Наро-Фоминский р-н, Апрелевка г, Парковая ул, дом № 11, корпус 2</t>
  </si>
  <si>
    <t>г. Апрелевка, ул.Парковая, д.3</t>
  </si>
  <si>
    <t>МКД №3 (вывоз ТКО от подъездов с мусоропроводом)</t>
  </si>
  <si>
    <t>61fd5bcf-999d-4b6b-9e4d-9cf539691c2d</t>
  </si>
  <si>
    <t>55.555343</t>
  </si>
  <si>
    <t>37.070306</t>
  </si>
  <si>
    <t>г. Апрелевка, ул.Парковая, д. 9</t>
  </si>
  <si>
    <t>МКД №9 (вывоз ТКО от подъездов с мусоропроводом)</t>
  </si>
  <si>
    <t>4329c7f5-db9f-4d82-a599-c1d7ba5abaa3</t>
  </si>
  <si>
    <t>55.543073</t>
  </si>
  <si>
    <t>37.080198</t>
  </si>
  <si>
    <t xml:space="preserve">г. Апрелевка, ул.Цветочная аллея, д.11 </t>
  </si>
  <si>
    <t>МКД №11 (вывоз ТКО от подъездов с мусоропроводом)</t>
  </si>
  <si>
    <t>391ade31-6523-44b3-820d-71e8d70d02ee</t>
  </si>
  <si>
    <t>55.540801</t>
  </si>
  <si>
    <t>37.078251</t>
  </si>
  <si>
    <t xml:space="preserve">г. Апрелевка, ул.Цветочная аллея, д.15 </t>
  </si>
  <si>
    <t>МКД №15 (вывоз ТКО от подъездов с мусоропроводом)</t>
  </si>
  <si>
    <t>c4fcb5f6-adaf-442c-8828-80488db6bbd9</t>
  </si>
  <si>
    <t>г.о. Наро-Фоминск, д. Башкино, ул. Родниковая, д. 18</t>
  </si>
  <si>
    <t>55.300043</t>
  </si>
  <si>
    <t>36.687459</t>
  </si>
  <si>
    <t xml:space="preserve"> --------</t>
  </si>
  <si>
    <t>RU 503580002017001 от 26.12.2017</t>
  </si>
  <si>
    <t xml:space="preserve">с.Атепцево, ул.Совхозная д.3 </t>
  </si>
  <si>
    <t>8 496 347 74 90</t>
  </si>
  <si>
    <t>TU-Atepcevo@mail.ru</t>
  </si>
  <si>
    <t>д. Башкино, ул. Родниковая, д.18</t>
  </si>
  <si>
    <t>3c9a04a1-e37f-4510-8028-e9dce6be8984</t>
  </si>
  <si>
    <t>д. Башкино, ул. Родниковая, д.19</t>
  </si>
  <si>
    <t>д. Башкино, ул. Родниковая, д.20</t>
  </si>
  <si>
    <t>д. Рождество</t>
  </si>
  <si>
    <t>дома ИЖС (43 дома)</t>
  </si>
  <si>
    <t>г.о. Наро-Фоминск, п. Леспромхоза, ул. Радиотехническая, д. 53</t>
  </si>
  <si>
    <t>55.360598</t>
  </si>
  <si>
    <t>36.755929</t>
  </si>
  <si>
    <t xml:space="preserve">п. Леспромхоза, ул. Радиотехническая, д.53 </t>
  </si>
  <si>
    <t>МКД №53</t>
  </si>
  <si>
    <t>c76edc33-5e51-4b1c-9068-bc88df969cd5</t>
  </si>
  <si>
    <t xml:space="preserve">п. Леспромхоза, ул. Радиотехническая, д.63 </t>
  </si>
  <si>
    <t>МКД №63</t>
  </si>
  <si>
    <t>п. Леспромхоза, ул. Радиотехническая,  д.64</t>
  </si>
  <si>
    <t>МКД №64</t>
  </si>
  <si>
    <t>г.о. Наро-Фоминск, п. Новая Ольховка, ул. Магистральная, д. 22</t>
  </si>
  <si>
    <t>55.303023</t>
  </si>
  <si>
    <t>36.643012</t>
  </si>
  <si>
    <t>п. Новая Ольховка, ул. Магистральная, д.19</t>
  </si>
  <si>
    <t>6f536fb5-eaa3-4d2d-9b4c-b643d5357170</t>
  </si>
  <si>
    <t>п. Новая Ольховка, ул. Магистральная,  д.19А</t>
  </si>
  <si>
    <t>МКД №19А</t>
  </si>
  <si>
    <t>п. Новая Ольховка, ул. Магистральная, д.20</t>
  </si>
  <si>
    <t xml:space="preserve">п. Новая Ольховка, ул. Магистральная, д.22 </t>
  </si>
  <si>
    <t>МКД №22</t>
  </si>
  <si>
    <t xml:space="preserve">п. Новая Ольховка, ул. Магистральная, д.28 </t>
  </si>
  <si>
    <t>п. Новая Ольховка, ул. Магистральная, 15</t>
  </si>
  <si>
    <t>ИП Белоусова Алла Ивановна</t>
  </si>
  <si>
    <t>магазин продуктов</t>
  </si>
  <si>
    <t>г.о. Наро-Фоминск, п. Новая Ольховка, ул. Северная, д. 93</t>
  </si>
  <si>
    <t>55.313230</t>
  </si>
  <si>
    <t>36.645554</t>
  </si>
  <si>
    <t>п. Новая Ольховка, ул. Северная</t>
  </si>
  <si>
    <t>МКД №93</t>
  </si>
  <si>
    <t>0a09fceb-e08e-4d37-a540-f883c7f81131</t>
  </si>
  <si>
    <t>МКД №186</t>
  </si>
  <si>
    <t>МКД №187</t>
  </si>
  <si>
    <t>МКД №188</t>
  </si>
  <si>
    <t>г.о. Наро-Фоминск, д. Новая Ольховка, ул. Центральная, д. 1а</t>
  </si>
  <si>
    <t>55.307522</t>
  </si>
  <si>
    <t>36.637506</t>
  </si>
  <si>
    <t>п. Новая Ольховка, ул. Центральная</t>
  </si>
  <si>
    <t>МКД №1А</t>
  </si>
  <si>
    <t>526d09b2-ca90-4b40-8981-bbe0aa7a6be3</t>
  </si>
  <si>
    <t>МКД №60А</t>
  </si>
  <si>
    <t>МКД №60Б</t>
  </si>
  <si>
    <t>МКД №60В</t>
  </si>
  <si>
    <t>МКД №61Б</t>
  </si>
  <si>
    <t>п. Новая Ольховка, ул. Центральная,23</t>
  </si>
  <si>
    <t>ИП Линькова  Елена Юрьевна</t>
  </si>
  <si>
    <t>г.о. Наро-Фоминск, д. Новая Ольховка, ул. Центральная, д. 60а</t>
  </si>
  <si>
    <t>55.306009</t>
  </si>
  <si>
    <t>36.639990</t>
  </si>
  <si>
    <t>МКД №27</t>
  </si>
  <si>
    <t>4632d3ba-42da-4a05-a6c1-253cba1a5165</t>
  </si>
  <si>
    <t>МКД №60</t>
  </si>
  <si>
    <t>МКД №61</t>
  </si>
  <si>
    <t>МКД №62</t>
  </si>
  <si>
    <t>г.о. Наро-Фоминск, с. Атепцево, ул. Октябрьская, д. 8</t>
  </si>
  <si>
    <t>55.322551</t>
  </si>
  <si>
    <t>36.747901</t>
  </si>
  <si>
    <t>ТСЖ</t>
  </si>
  <si>
    <t>ТСЖ "Содружество"</t>
  </si>
  <si>
    <t>с. Атепцево, ул. Октябрьская д.8</t>
  </si>
  <si>
    <t>8-919-925-88-38</t>
  </si>
  <si>
    <t>kiseliovalla@yandex.ru</t>
  </si>
  <si>
    <t xml:space="preserve">с. Атепцево, ул. Октябрьская д.8 ТСЖ "СОДРУЖЕСТВО" </t>
  </si>
  <si>
    <t>2896021d-19eb-4fa5-86df-e559d027a943</t>
  </si>
  <si>
    <t>г.о. Наро-Фоминск, с. Атепцево, ул. Совхозная, д. 2</t>
  </si>
  <si>
    <t>55.334081</t>
  </si>
  <si>
    <t>36.757599</t>
  </si>
  <si>
    <t>с. Атепцево, ул. Совхозная</t>
  </si>
  <si>
    <t>70f7bbbb-abc3-4b25-a186-e607676ea710</t>
  </si>
  <si>
    <t>МКД №29</t>
  </si>
  <si>
    <t>с. Атепцево, ул. Совхозная, д. 3</t>
  </si>
  <si>
    <t>ИП Костина Ирина Владимировна,магазин продукты</t>
  </si>
  <si>
    <t>с. Атепцево, ул. Земляничная</t>
  </si>
  <si>
    <t>дома ИЖС №1-28 (28 домов)</t>
  </si>
  <si>
    <t>г.о. Наро-Фоминск, с. Атепцево, ул. Спортивная улица, д. 7</t>
  </si>
  <si>
    <t>55.323837</t>
  </si>
  <si>
    <t>36.7479438</t>
  </si>
  <si>
    <t>ООО "УК "Элинар-Жилсервис"</t>
  </si>
  <si>
    <t xml:space="preserve">с. Атепцево, пл. Купца Алешина, вл.1 </t>
  </si>
  <si>
    <t>8-985-211-80-59</t>
  </si>
  <si>
    <t xml:space="preserve"> elinar.zhilservis@mail.ru</t>
  </si>
  <si>
    <t>с. Атепцево, ул. Спортивная, д. 7</t>
  </si>
  <si>
    <t>e75c1aa9-851a-48a4-aadd-9f9618ea0c8a</t>
  </si>
  <si>
    <t>г.о. Наро-Фоминск, с. Атепцево, ул. Речная, д. 10</t>
  </si>
  <si>
    <t>55.320544</t>
  </si>
  <si>
    <t>36.747178</t>
  </si>
  <si>
    <t>с. Атепцево, ул. Речная, д.10</t>
  </si>
  <si>
    <t>cafcd970-6b9e-4fab-a901-8748d923c10c</t>
  </si>
  <si>
    <t>с. Атепцево, ул. Речная, д.11</t>
  </si>
  <si>
    <t>с. Атепцево, ул. Речная, д.12</t>
  </si>
  <si>
    <t>с. Атепцево, ул. Речная, д.13</t>
  </si>
  <si>
    <t>г.о. Наро-Фоминск, с. Атепцево, ул. Речная, д. 2</t>
  </si>
  <si>
    <t>55.324297</t>
  </si>
  <si>
    <t>36.753462</t>
  </si>
  <si>
    <t>с. Атепцево, ул. Речная, д.1</t>
  </si>
  <si>
    <t>e1f6795f-dae0-4cf0-8905-012e9869bb36</t>
  </si>
  <si>
    <t>с. Атепцево, ул. Речная, д.2</t>
  </si>
  <si>
    <t>с. Атепцево, ул. Речная, д.3</t>
  </si>
  <si>
    <t>с. Атепцево, ул. Речная, д.4</t>
  </si>
  <si>
    <t>с. Атепцево, ул. Речная, д.1А</t>
  </si>
  <si>
    <t>с. Атепцево, ул. Спортивная, стр.1</t>
  </si>
  <si>
    <t>ООО "АБАМЕТ-ОКА"</t>
  </si>
  <si>
    <t>офис</t>
  </si>
  <si>
    <t>с. Атепцево, ул. Речная , д.2</t>
  </si>
  <si>
    <t>г.о. Наро-Фоминск, с. Атепцево, ул. Речная, д. 6</t>
  </si>
  <si>
    <t>55.322229</t>
  </si>
  <si>
    <t>36.753741</t>
  </si>
  <si>
    <t>с. Атепцево, ул. Речная, д.5</t>
  </si>
  <si>
    <t>b065b084-fdf5-4bfb-a983-af127b215885</t>
  </si>
  <si>
    <t>с. Атепцево, ул. Речная, д.6</t>
  </si>
  <si>
    <t>с. Атепцево, ул. Речная, д.7</t>
  </si>
  <si>
    <t>с. Атепцево, ул. Речная, д. 7А</t>
  </si>
  <si>
    <t>МАДОУ Детский сад комбинированного вида №29</t>
  </si>
  <si>
    <t>г.о. Наро-Фоминск, с. Атепцево, ул. Речная, д. 7,8,9</t>
  </si>
  <si>
    <t>55.320636</t>
  </si>
  <si>
    <t>36.751148</t>
  </si>
  <si>
    <t>с. Атепцево, ул. Речная, д.8</t>
  </si>
  <si>
    <t>20d3d27c-9c89-43bb-9360-fb8fcedfa648</t>
  </si>
  <si>
    <t>с. Атепцево, ул. Речная, д.9</t>
  </si>
  <si>
    <t>г.о. Наро-Фоминск, с. Каменское, д. 14</t>
  </si>
  <si>
    <t>55.269218</t>
  </si>
  <si>
    <t>36.821197</t>
  </si>
  <si>
    <t>с. Каменское, ул. Центральная, д.12</t>
  </si>
  <si>
    <t>66d950c8-d3e4-4033-86c3-e260094e65f9</t>
  </si>
  <si>
    <t>с. Каменское, ул. Центральная, д.13</t>
  </si>
  <si>
    <t>с. Каменское, ул. Центральная, д.14</t>
  </si>
  <si>
    <t>с. Каменское, ул. Центральная, д.15</t>
  </si>
  <si>
    <t>с. Каменское, ул. Центральная, д.16</t>
  </si>
  <si>
    <t>с. Каменское, ул. Центральная, д.19</t>
  </si>
  <si>
    <t>с. Каменское, ул. Центральная, 20А</t>
  </si>
  <si>
    <t>г.о. Наро-Фоминск, с. Каменское, ул. Центральная, д. 34</t>
  </si>
  <si>
    <t>55.269983</t>
  </si>
  <si>
    <t>36.823703</t>
  </si>
  <si>
    <t>с. Каменское, ул. Центральная, д.34</t>
  </si>
  <si>
    <t>b4db2ba4-876f-4a6e-ba96-8e99967251e0</t>
  </si>
  <si>
    <t>с. Каменское, ул. Центральная, д.17</t>
  </si>
  <si>
    <t>с. Каменское, ул. Центральная, д.18</t>
  </si>
  <si>
    <t>с. Каменское, ул. Центральная, д.1</t>
  </si>
  <si>
    <t>с. Каменское, ул. Центральная, д.2</t>
  </si>
  <si>
    <t>с. Каменское, ул. Центральная, д.4</t>
  </si>
  <si>
    <t>с. Каменское, ул. Центральная, д.20</t>
  </si>
  <si>
    <t>с. Каменское, ул. Центральная, 34А</t>
  </si>
  <si>
    <t>ООО "СИНДИКАТ", торговый центр</t>
  </si>
  <si>
    <t>ИП Шилина Татьяна Викторовна, магазин продукты</t>
  </si>
  <si>
    <t>с. Каменское, ул. Центральная, участок 5</t>
  </si>
  <si>
    <t>ИП Смолин Сергей Викторович, магазин продукты</t>
  </si>
  <si>
    <t>с. Каменское, ул. Центральная</t>
  </si>
  <si>
    <t>ООО "Мускат", магазин продукты</t>
  </si>
  <si>
    <t>с. Каменское, ул. Центральная, 1</t>
  </si>
  <si>
    <t>г.о. Наро-Фоминск, г. Верея, пер. Больничный, д. 21</t>
  </si>
  <si>
    <t>55.349613</t>
  </si>
  <si>
    <t>36.172967</t>
  </si>
  <si>
    <r>
      <t>г.Верея, пер.Больничный</t>
    </r>
    <r>
      <rPr>
        <b/>
        <sz val="11"/>
        <color theme="1"/>
        <rFont val="Calibri"/>
        <family val="2"/>
        <charset val="204"/>
        <scheme val="minor"/>
      </rPr>
      <t/>
    </r>
  </si>
  <si>
    <t>222b75db-6dc0-41df-a93b-d7a631d9fad6</t>
  </si>
  <si>
    <t>планируемая</t>
  </si>
  <si>
    <t>МКД №19/43</t>
  </si>
  <si>
    <t>МКД №23</t>
  </si>
  <si>
    <t>МКД №1/21</t>
  </si>
  <si>
    <t xml:space="preserve">г. Верея, пер. Больничный, д.6 </t>
  </si>
  <si>
    <t>ИП Алексеева Ольга Николаевна</t>
  </si>
  <si>
    <t>г.о. Наро-Фоминск, г. Верея, пер. Пионерский, д. 6</t>
  </si>
  <si>
    <t>55.336997</t>
  </si>
  <si>
    <t>36.159435</t>
  </si>
  <si>
    <r>
      <t>Г.Верея, пер.Пионерский, д.6</t>
    </r>
    <r>
      <rPr>
        <b/>
        <sz val="11"/>
        <color theme="1"/>
        <rFont val="Calibri"/>
        <family val="2"/>
        <charset val="204"/>
        <scheme val="minor"/>
      </rPr>
      <t/>
    </r>
  </si>
  <si>
    <t>5a5c5e95-b267-4bfb-bfc3-4a07906c7ef7</t>
  </si>
  <si>
    <t>г. Верея, пер. Кустарный д.1</t>
  </si>
  <si>
    <t xml:space="preserve">МЕСТНАЯ РЕЛИГИОЗНАЯ ОРГАНИЗАЦИЯ ПРАВОСЛАВНЫЙ ПРИХОД ИЛЬИНСКОГО ХРАМА Г.ВЕРЕЯ НАРО-ФОМИНСКОГО РАЙОНА </t>
  </si>
  <si>
    <t>1035000037643</t>
  </si>
  <si>
    <t>Церковь</t>
  </si>
  <si>
    <t>г.о. Наро-Фоминск, г. Верея, ул. Комсомольская, д. 23</t>
  </si>
  <si>
    <t>55.346352</t>
  </si>
  <si>
    <t>36.166016</t>
  </si>
  <si>
    <t>г.Верея, ул. Комсомольская, д.23</t>
  </si>
  <si>
    <t>9e88974e-62d7-4e82-a15f-112cdbd90823</t>
  </si>
  <si>
    <t>г.о. Наро-Фоминск, г. Верея, ул. 1-я Советская, д. 11</t>
  </si>
  <si>
    <t>55.343731</t>
  </si>
  <si>
    <t>36.180271</t>
  </si>
  <si>
    <t>г.Верея, ул.1-я Советская, д.11</t>
  </si>
  <si>
    <t>f182079e-0798-4088-9790-23864b0c0024</t>
  </si>
  <si>
    <t>г.о. Наро-Фоминск, г. Верея, ул. 1-я Советская, д. 23/14</t>
  </si>
  <si>
    <t>55.344232</t>
  </si>
  <si>
    <t>36.178029</t>
  </si>
  <si>
    <t>г.Верея, ул.1-я Советская, д.23/14</t>
  </si>
  <si>
    <t>МКД №23/14</t>
  </si>
  <si>
    <t>c54077ba-64e2-4e3b-b608-ba722e1630c3</t>
  </si>
  <si>
    <t>г.Верея, пер. Овражный</t>
  </si>
  <si>
    <t>дома ИЖС  (28 домов)</t>
  </si>
  <si>
    <t>г.Верея, ул. Калужская</t>
  </si>
  <si>
    <t>дома ИЖС  (43 дома)</t>
  </si>
  <si>
    <t>г.о. Наро-Фоминск, г. Верея, ул. 1-я Советская, д. 25/21</t>
  </si>
  <si>
    <t>55.344360</t>
  </si>
  <si>
    <t>36.177235</t>
  </si>
  <si>
    <t>г.вВерея, ул.1-я Советская, д.25/21</t>
  </si>
  <si>
    <t>МКД №25/21</t>
  </si>
  <si>
    <t>e3392669-9f5c-4231-9380-43542af7b4da</t>
  </si>
  <si>
    <t>г.о. Наро-Фоминск, г. Верея, ул. 1-я Советская, д. 34/25</t>
  </si>
  <si>
    <t>55.346164</t>
  </si>
  <si>
    <t>36.173713</t>
  </si>
  <si>
    <t>г.Верея, ул.1-я Советская, д.34/25</t>
  </si>
  <si>
    <t>МКД №34/25</t>
  </si>
  <si>
    <t>b3753d40-3dca-4d7e-ba38-45e710333735</t>
  </si>
  <si>
    <t>г.Верея, ул.1-я Советская, д.57</t>
  </si>
  <si>
    <t>МКД №57</t>
  </si>
  <si>
    <t>г.о. Наро-Фоминск, г. Верея, ул. 1-я Советская, д. 6</t>
  </si>
  <si>
    <t>36.181902</t>
  </si>
  <si>
    <t>г.Верея, ул.1-я Советская, д.6</t>
  </si>
  <si>
    <t>e3e253b9-9675-45ab-b732-77d6cc815e8b</t>
  </si>
  <si>
    <t>г.о. Наро-Фоминск, г. Верея, ул. 1-я Советская, д. 8</t>
  </si>
  <si>
    <t>55.343877</t>
  </si>
  <si>
    <t>36.181355</t>
  </si>
  <si>
    <t>г.Верея, ул.1-я Советская, д.8</t>
  </si>
  <si>
    <t>58ae3d30-f2b9-497f-8676-506d306f6fe8</t>
  </si>
  <si>
    <t>г.о. Наро-Фоминск, г. Верея, ул. 1-я Советская, д. 9</t>
  </si>
  <si>
    <t>г.Верея, ул.1-я Советская, д.9</t>
  </si>
  <si>
    <t>a9f3304f-95a7-4756-b4d1-99007484fb85</t>
  </si>
  <si>
    <t>г.о. Наро-Фоминск, г. Верея, ул. 2-я Советская, д. 10</t>
  </si>
  <si>
    <t>55.343278</t>
  </si>
  <si>
    <t>36.179316 </t>
  </si>
  <si>
    <t>Г.Верея, ул.2-я Советская, д.10</t>
  </si>
  <si>
    <t>1f0619c9-dae7-46b7-9bb4-77e1be752e17</t>
  </si>
  <si>
    <t>г.о. Наро-Фоминск, г. Верея, ул. 2-я Советская, д. 33/22</t>
  </si>
  <si>
    <t>55.343846</t>
  </si>
  <si>
    <t>36.176002</t>
  </si>
  <si>
    <t>МКД №33/22</t>
  </si>
  <si>
    <t>0a921e75-ab84-4d46-8dac-a7803b16f437</t>
  </si>
  <si>
    <t>г.Верея, ул.2-я Советская, д.62</t>
  </si>
  <si>
    <t>г.Верея, ул.2-я Советская, д.83</t>
  </si>
  <si>
    <t>МКД №83</t>
  </si>
  <si>
    <t>г.о Наро-Фоминск, г. Верея, ул. 2-я Советская, д. 7</t>
  </si>
  <si>
    <t>55.342826</t>
  </si>
  <si>
    <t>36.180571</t>
  </si>
  <si>
    <t>8804c1b5-71ed-439f-ab27-868ca5b8ab24</t>
  </si>
  <si>
    <t xml:space="preserve">г.Верея, ул.2-я Советская, д.9 </t>
  </si>
  <si>
    <t>г.о. Наро-Фоминск, г. Верея, ул. Боровская, д. 25-43</t>
  </si>
  <si>
    <t>55.333977</t>
  </si>
  <si>
    <t>36.196235</t>
  </si>
  <si>
    <t>85a2d244-c366-4dda-bdd6-073d312b38a6</t>
  </si>
  <si>
    <t>г.Верея, ул.Боровская, д.13</t>
  </si>
  <si>
    <t>г.Верея, ул.Боровская, д.18</t>
  </si>
  <si>
    <t>г.Верея, ул.Боровская, д.27</t>
  </si>
  <si>
    <t>г.Верея, ул.Боровская, д.29</t>
  </si>
  <si>
    <t>г.Верея, ул.Боровская, д.31</t>
  </si>
  <si>
    <t>МКД №31</t>
  </si>
  <si>
    <t>г.Верея, ул.Боровская, д.33</t>
  </si>
  <si>
    <t>МКД №33</t>
  </si>
  <si>
    <t>г.Верея, ул.Боровская, д.35</t>
  </si>
  <si>
    <t>МКД №35</t>
  </si>
  <si>
    <t>г.Верея, ул.Боровская, д.37</t>
  </si>
  <si>
    <t>МКД №37</t>
  </si>
  <si>
    <t>г.Верея, ул.Боровская,  д.43</t>
  </si>
  <si>
    <t>МКД №43</t>
  </si>
  <si>
    <t>г.Верея, ул.Южная</t>
  </si>
  <si>
    <t>дома ИЖС  (5 домов)</t>
  </si>
  <si>
    <t>г.Верея, ул.Березовая аллея</t>
  </si>
  <si>
    <t>дома ИЖС  (21 домов)</t>
  </si>
  <si>
    <t>г.Верея, ул.Подмосковная</t>
  </si>
  <si>
    <t>дома ИЖС  (5 дома)</t>
  </si>
  <si>
    <t>г.Верея, ул.Речная</t>
  </si>
  <si>
    <t>дома ИЖС  (10 домов)</t>
  </si>
  <si>
    <t>г.Верея, ул.Строителей</t>
  </si>
  <si>
    <t>г. Верея, ул. Боровская</t>
  </si>
  <si>
    <t>г. Верея, пер. Боровский</t>
  </si>
  <si>
    <t>дома ИЖС (11 домов)</t>
  </si>
  <si>
    <t>г. Верея, ул. Энергетиков</t>
  </si>
  <si>
    <t>г. Верея, ул. Рождественская</t>
  </si>
  <si>
    <t>г. Верея, ул. Весенняя</t>
  </si>
  <si>
    <t>г. Верея, ул. Веерная</t>
  </si>
  <si>
    <t>дома ИЖС (2 дома)</t>
  </si>
  <si>
    <t>г. Верея, пр-д Веерный</t>
  </si>
  <si>
    <t>г. Верея, пр-д Летний</t>
  </si>
  <si>
    <t>дома ИЖС (1 дом)</t>
  </si>
  <si>
    <t>55.339211</t>
  </si>
  <si>
    <t>36.192539</t>
  </si>
  <si>
    <t>г.Верея, ул.Боровская, д.23</t>
  </si>
  <si>
    <t>fe23b99b-38a9-440a-a92e-c11062795055</t>
  </si>
  <si>
    <t>г.Верея, ул.Боровская, д.40</t>
  </si>
  <si>
    <t>МКД №40</t>
  </si>
  <si>
    <t>г.Верея, ул.Боровская, д.49</t>
  </si>
  <si>
    <t>г.Верея, ул.Пролетарская</t>
  </si>
  <si>
    <t>дома ИЖС №1-53 (40 домов)</t>
  </si>
  <si>
    <t>г. Верея, пер. Ленинский</t>
  </si>
  <si>
    <t>г.о. Наро-Фоминск, г. Верея, ул. Грязнова, д. 2</t>
  </si>
  <si>
    <t>55.337797</t>
  </si>
  <si>
    <t>36.183488</t>
  </si>
  <si>
    <t>311e074d-4329-497c-9552-3d4ae5a3ee37</t>
  </si>
  <si>
    <t>г.Верея, ул.Грязнова, д.4</t>
  </si>
  <si>
    <t>г.о. Наро-Фоминск, г. Верея, ул. Кировская, д. 13</t>
  </si>
  <si>
    <t>55.344744</t>
  </si>
  <si>
    <t>36.180260</t>
  </si>
  <si>
    <t>010b38a9-d190-4e56-b8d5-f7a59ae2d998</t>
  </si>
  <si>
    <t>г.Верея, ул.Кировская, д.54</t>
  </si>
  <si>
    <t>г.о Наро-Фоминск, г. Верея, ул. Кировская, д. 6/12</t>
  </si>
  <si>
    <t>55.344493</t>
  </si>
  <si>
    <t>36.182971</t>
  </si>
  <si>
    <t>МКД №6/12</t>
  </si>
  <si>
    <t>398ff293-310d-4eef-b5bc-4fec35cd93aa</t>
  </si>
  <si>
    <t>г.Верея, ул.Кировская, д.8</t>
  </si>
  <si>
    <t>г.о. Наро-Фоминск, г. Верея, ул. Красная, д. 27</t>
  </si>
  <si>
    <t>55.346595</t>
  </si>
  <si>
    <t>36.178069</t>
  </si>
  <si>
    <t xml:space="preserve">г.Верея, ул.Красная, д.27 </t>
  </si>
  <si>
    <t>fd9c77a3-9aaa-47e3-adfb-301188a8fabc</t>
  </si>
  <si>
    <t xml:space="preserve">г.Верея, ул.Красная, д.28/9 </t>
  </si>
  <si>
    <t>МКД №28/9</t>
  </si>
  <si>
    <t>г.о. Наро-Фоминск, г. Верея, ул. Красная, д. 36/10</t>
  </si>
  <si>
    <t>55.347049</t>
  </si>
  <si>
    <t>36.177250</t>
  </si>
  <si>
    <t>МКД №36/10</t>
  </si>
  <si>
    <t>e2c93b8e-94d3-4568-84ba-2a8d9a68aeb3</t>
  </si>
  <si>
    <t>г.о. Наро-Фоминск, г. Верея, ул. Красная, д. 44</t>
  </si>
  <si>
    <t>55.347683</t>
  </si>
  <si>
    <t>36.175467</t>
  </si>
  <si>
    <t>г.Верея, ул.Красная, д.40</t>
  </si>
  <si>
    <t>49f595b0-c70f-4cd7-bcd3-91cc9402e569</t>
  </si>
  <si>
    <t>г.о. Наро-Фоминск, г. Верея, ул. Красная, д. 53</t>
  </si>
  <si>
    <t>55.348033</t>
  </si>
  <si>
    <t>36.173410</t>
  </si>
  <si>
    <t>г.Верея, ул.Красная</t>
  </si>
  <si>
    <t>62694710-47bb-420b-9816-a12bf349e414</t>
  </si>
  <si>
    <t>дома ИЖС №29-80 (52 дома)</t>
  </si>
  <si>
    <t>г.о. Наро-Фоминск, г. Верея, ул. Красная, д. 5</t>
  </si>
  <si>
    <t>55.345118</t>
  </si>
  <si>
    <t>36.182940</t>
  </si>
  <si>
    <t>г.Верея, пл. Советская, д.2</t>
  </si>
  <si>
    <t>8(496)3467-92</t>
  </si>
  <si>
    <t>admvereya@bk.ru</t>
  </si>
  <si>
    <t>г.Верея, ул.Красная, д.5</t>
  </si>
  <si>
    <t>d12388d1-549e-4776-a2cd-e7c100b93a0e</t>
  </si>
  <si>
    <t>г.Верея, ул.Красная, д.7</t>
  </si>
  <si>
    <t>г.Верея, ул.Красная, д.9</t>
  </si>
  <si>
    <t>г.Верея, ул.Красная, д.18</t>
  </si>
  <si>
    <t>г.о. Наро-Фомиснск, г. Верея, ул. Ленинская, д. 11</t>
  </si>
  <si>
    <t>55.342368</t>
  </si>
  <si>
    <t>36.186914</t>
  </si>
  <si>
    <t>d526c9a7-e999-439a-9716-ce43979ec20a</t>
  </si>
  <si>
    <t>г.Верея, ул.Ленинская, д.13</t>
  </si>
  <si>
    <t>г.о. Наро-Фоминск, г. Верея, ул. Ленинская, д. 14/2</t>
  </si>
  <si>
    <t>55.342063</t>
  </si>
  <si>
    <t>36.185090</t>
  </si>
  <si>
    <t>МКД №14/2</t>
  </si>
  <si>
    <t>97c17389-0639-4a68-8cef-0177947da2f9</t>
  </si>
  <si>
    <t>г.о. Наро-Фоминск, г. Верея, ул. Ленинская, д. 23</t>
  </si>
  <si>
    <t>55.342564</t>
  </si>
  <si>
    <t>36.188524</t>
  </si>
  <si>
    <t>a372f488-7989-4554-aa51-54375b0c2df7</t>
  </si>
  <si>
    <t>г.о. Наро-Фоминск, г. Верея, ул. Ленинская, д. 32/1</t>
  </si>
  <si>
    <t>55.342271</t>
  </si>
  <si>
    <t>36.188395</t>
  </si>
  <si>
    <t>МКД №32/1</t>
  </si>
  <si>
    <t>fe477cc7-4337-46fb-8620-79559455c41f</t>
  </si>
  <si>
    <t>г.о. Наро-Фоминск, г. Верея, ул. Ленинская, д. 50</t>
  </si>
  <si>
    <t>55.342625</t>
  </si>
  <si>
    <t>36.192364</t>
  </si>
  <si>
    <t>90022ba4-6495-4adf-85d6-7b7040861fa3</t>
  </si>
  <si>
    <t>г.о. Наро-Фоминск, г. Верея, ул. Ленинская, д. 46/1</t>
  </si>
  <si>
    <t>36.190948 </t>
  </si>
  <si>
    <t>г.Верея, ул.Ленинская,46/1</t>
  </si>
  <si>
    <t>МКД №46/1</t>
  </si>
  <si>
    <t>14ff49d7-027f-482a-970e-8911644f56b2</t>
  </si>
  <si>
    <t>г.о. Наро-Фоминск, г. Верея, ул. Лесная, д. 11</t>
  </si>
  <si>
    <t>55.356452</t>
  </si>
  <si>
    <t>36.211132 </t>
  </si>
  <si>
    <t>г.Верея, ул.Лесная, д.9</t>
  </si>
  <si>
    <t>96ad2a66-5a3d-488e-996d-6052d6f487b7</t>
  </si>
  <si>
    <t>г.Верея, ул.Лесная, д.16</t>
  </si>
  <si>
    <t>г.Верея, ул.Лесная, д.17</t>
  </si>
  <si>
    <t>г.о. Наро-Фоминск, г. Верея, ул. Магистральная, д. 1</t>
  </si>
  <si>
    <t>55.360897</t>
  </si>
  <si>
    <t>36.207104</t>
  </si>
  <si>
    <t>металлическая сетка</t>
  </si>
  <si>
    <t>a1f406e1-2a6c-4bdd-ad3e-052b598cf59c</t>
  </si>
  <si>
    <t>г.о. Наро-Фоминск, г. Верея, ул. Магистральная, д. 12</t>
  </si>
  <si>
    <t>55.358274</t>
  </si>
  <si>
    <t>36.205989</t>
  </si>
  <si>
    <t>асфольт</t>
  </si>
  <si>
    <t>Да</t>
  </si>
  <si>
    <t>г.Верея, ул.Магистральная, д.11</t>
  </si>
  <si>
    <t>aa5c4e8e-7fe3-4ed0-8d8a-1543ffb31b06</t>
  </si>
  <si>
    <t>г.Верея, ул.Магистральная, д.13</t>
  </si>
  <si>
    <t>г.о. Наро-Фоминск, г. Верея, ул. Магистральная, д. 8</t>
  </si>
  <si>
    <t>55.359860</t>
  </si>
  <si>
    <t>36.207498</t>
  </si>
  <si>
    <t>07:00 - 23:00</t>
  </si>
  <si>
    <t>c45d10eb-6e67-4c5d-9ec2-742af7ae18f0</t>
  </si>
  <si>
    <t>г.Верея, ул.Магистральная, д.9</t>
  </si>
  <si>
    <t>г.Верея, ул.Магистральная, д.10</t>
  </si>
  <si>
    <t>г.о. Наро-Фоминск, г. Верея, ул. Мазурова, д. 2</t>
  </si>
  <si>
    <t>55.343428</t>
  </si>
  <si>
    <t>36.204594</t>
  </si>
  <si>
    <r>
      <t>г.Верея,  ул.Мазурова, д.2</t>
    </r>
    <r>
      <rPr>
        <b/>
        <sz val="11"/>
        <color theme="1"/>
        <rFont val="Calibri"/>
        <family val="2"/>
        <charset val="204"/>
        <scheme val="minor"/>
      </rPr>
      <t/>
    </r>
  </si>
  <si>
    <t>cbefd5cc-1fbc-4c94-982a-94683f98455b</t>
  </si>
  <si>
    <r>
      <t xml:space="preserve">г.Верея, ул.Мазурова,  д.3  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</si>
  <si>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г. Верея, пер. Мазурова, д.1 </t>
  </si>
  <si>
    <t xml:space="preserve">МБУС СК "Медведи" </t>
  </si>
  <si>
    <t>г.о. Наро-Фоминск, г. Верея, ул. Мазурова, д. 5</t>
  </si>
  <si>
    <t>55.343911</t>
  </si>
  <si>
    <t>36.206463</t>
  </si>
  <si>
    <t>г.Верея, ул.Мазурова, д.4</t>
  </si>
  <si>
    <t>d110a604-d455-4ec5-969c-24447a9bc605</t>
  </si>
  <si>
    <t>г.Верея, ул.Мазурова, д.5</t>
  </si>
  <si>
    <t>г.Верея, ул.Мазурова, д.6</t>
  </si>
  <si>
    <t>г.Верея, ул.Мазурова, д.7</t>
  </si>
  <si>
    <t>г.Верея, ул.Мазурова, д.8</t>
  </si>
  <si>
    <t>г.о. Наро-Фоминск, г. Верея, ул. Октябрьская, д. 27а</t>
  </si>
  <si>
    <t>55.338856</t>
  </si>
  <si>
    <t>36.179094</t>
  </si>
  <si>
    <t>a26449c7-6afb-4b25-a94a-5975e9fe1eb3</t>
  </si>
  <si>
    <t>55.338850</t>
  </si>
  <si>
    <t>36.178207</t>
  </si>
  <si>
    <t>aa6c511d-150d-4411-840b-40164c17b5d0</t>
  </si>
  <si>
    <t>г.о. Наро-Фоминск, г. Верея, ул. Павлова, д. 8</t>
  </si>
  <si>
    <t>55.342067</t>
  </si>
  <si>
    <t>36.180332</t>
  </si>
  <si>
    <t>г.Верея, ул.Павлова, д.8</t>
  </si>
  <si>
    <t>5c931cd9-5784-4409-9ee7-3d3fb3fb8490</t>
  </si>
  <si>
    <t>г.Верея, ул.Павлова</t>
  </si>
  <si>
    <t>дома ИЖС №1-41 (41 дом)</t>
  </si>
  <si>
    <t>г.о. Наро-Фоминск, г. Верея, ул. Первомайская, д. 13/14</t>
  </si>
  <si>
    <t>55.340439</t>
  </si>
  <si>
    <t>36.185444</t>
  </si>
  <si>
    <t>МКД №13/14</t>
  </si>
  <si>
    <t>ca99d770-e6cb-4631-b44c-2f183e828d3b</t>
  </si>
  <si>
    <t>г.Верея, Сиреневый бульвар</t>
  </si>
  <si>
    <t>г.Верея, ул. Луговая</t>
  </si>
  <si>
    <t>дома ИЖС  (6 домов)</t>
  </si>
  <si>
    <t>г.Верея, ул.Октябрьская</t>
  </si>
  <si>
    <t>дома ИЖС №1-59  (58 домов)</t>
  </si>
  <si>
    <t>г.о. Наро-Фоминск, г. Верея, пл. Советская, д. 10</t>
  </si>
  <si>
    <t>55.343922</t>
  </si>
  <si>
    <t>36.183304</t>
  </si>
  <si>
    <t xml:space="preserve">г.Верея, пл..Советская, д.10 </t>
  </si>
  <si>
    <t>2611ae26-6ed9-4776-95f5-6e0ebc4e30cf</t>
  </si>
  <si>
    <r>
      <t xml:space="preserve">г.Верея, ул. Кировская, д.1/11 </t>
    </r>
    <r>
      <rPr>
        <b/>
        <sz val="11"/>
        <color theme="1"/>
        <rFont val="Calibri"/>
        <family val="2"/>
        <charset val="204"/>
        <scheme val="minor"/>
      </rPr>
      <t/>
    </r>
  </si>
  <si>
    <t>МКД №1/11</t>
  </si>
  <si>
    <t xml:space="preserve">г. Верея,пл. Советская, д.10 </t>
  </si>
  <si>
    <t xml:space="preserve">ИП Шаламберидзе Зураб Амеранович </t>
  </si>
  <si>
    <t>309503014100020</t>
  </si>
  <si>
    <t>г.Верея, ул.Школьная</t>
  </si>
  <si>
    <t>дома ИЖС  (27 домов)</t>
  </si>
  <si>
    <t>г.Верея, ул.Московская</t>
  </si>
  <si>
    <t>дома ИЖС №1-22 (20 домов)</t>
  </si>
  <si>
    <t>г.о. Наро-Фоминск, г. Верея, ул. Советская, д. 14</t>
  </si>
  <si>
    <t>55.344934</t>
  </si>
  <si>
    <t>36.184553</t>
  </si>
  <si>
    <t xml:space="preserve"> не имеется</t>
  </si>
  <si>
    <t>грунт</t>
  </si>
  <si>
    <t xml:space="preserve">г.Верея, пл.Советская, д.14 </t>
  </si>
  <si>
    <t>2ee09ed8-7684-4788-860b-98b614629355</t>
  </si>
  <si>
    <t>г.о. Наро-Фоминск, г. Верея, пл. Советская, д. 16</t>
  </si>
  <si>
    <t>55.344481</t>
  </si>
  <si>
    <t>36.185058</t>
  </si>
  <si>
    <t xml:space="preserve">г.Верея, пл..Советская, д.16 </t>
  </si>
  <si>
    <t>b2c41627-f7f4-43ed-aa8f-780822f457de</t>
  </si>
  <si>
    <t>г.о. Наро-Фоминск, г. Верея, пл. Советская, д. 5/5</t>
  </si>
  <si>
    <t>55.342507</t>
  </si>
  <si>
    <t>36.183861</t>
  </si>
  <si>
    <t>г.Верея, пл.Советская, д.5/5</t>
  </si>
  <si>
    <t>МКД №5/5</t>
  </si>
  <si>
    <t>00b6012b-dfcf-483c-a938-c3498752c535</t>
  </si>
  <si>
    <t>г. Верея, пл.Советская, д.5/5</t>
  </si>
  <si>
    <t>1027700132195</t>
  </si>
  <si>
    <t>г. Верея, пл. Советская, д.7</t>
  </si>
  <si>
    <t>ИП Мурзич Людмила Леонидовна</t>
  </si>
  <si>
    <t>318507400002048</t>
  </si>
  <si>
    <t>г. Верея, пл. Советская (автостанция)</t>
  </si>
  <si>
    <t>Автостанция</t>
  </si>
  <si>
    <t>г.о. Наро-Фоминск, г. Верея, ул. Солнечная, д. 1</t>
  </si>
  <si>
    <t>55.343648</t>
  </si>
  <si>
    <t>36.207041</t>
  </si>
  <si>
    <t>2b3578fd-00ec-4570-96ad-120640f665f1</t>
  </si>
  <si>
    <t>г.о. Наро-Фоминск, г. Верея, ул. Солнечная, д. 10</t>
  </si>
  <si>
    <t>55.347261</t>
  </si>
  <si>
    <t>36.205410</t>
  </si>
  <si>
    <t>22cd53b6-9807-48cf-a6fe-9d0294f876b5</t>
  </si>
  <si>
    <t>г.о. Наро-Фоминск, г. Верея, ул. Солнечная, д. 3</t>
  </si>
  <si>
    <t>55.345060</t>
  </si>
  <si>
    <t>36.208435</t>
  </si>
  <si>
    <t>г.Верея, ул.Солнечная, д.2</t>
  </si>
  <si>
    <t>fa0b8cdf-988d-44a5-b8fa-b6983fbfcdd3</t>
  </si>
  <si>
    <t>г.о. Наро-Фоминск, г. Верея, ул. Солнечная, д. 4</t>
  </si>
  <si>
    <t>55.346601</t>
  </si>
  <si>
    <t>36.206826</t>
  </si>
  <si>
    <t>d3d5da50-6b0b-430f-8285-9bb3694458ca</t>
  </si>
  <si>
    <t>г.Верея, ул.Солнечная, д.7</t>
  </si>
  <si>
    <t>г.о. Наро-Фоминск, г. Верея, ул. Солнечная, д. 5</t>
  </si>
  <si>
    <t>55.346821</t>
  </si>
  <si>
    <t>36.207598</t>
  </si>
  <si>
    <t>6c855aeb-685f-4e8d-8858-578da0d1d432</t>
  </si>
  <si>
    <t>г.Верея, ул.Солнечная, д.6</t>
  </si>
  <si>
    <t>г.о. Наро-Фоминск, г. Верея, ул. Больничная, д. 49</t>
  </si>
  <si>
    <t>55.350206</t>
  </si>
  <si>
    <t>36.172075</t>
  </si>
  <si>
    <t>г.Верея,ул.Больничный,д.49</t>
  </si>
  <si>
    <t>6f16dfae-6a1e-4706-aff4-c8d3da298dfb</t>
  </si>
  <si>
    <t>г.о. Наро-Фоминск, г. Верея, ул. 1-я Советская, д. 21</t>
  </si>
  <si>
    <t>55.344050</t>
  </si>
  <si>
    <t>36.178444</t>
  </si>
  <si>
    <t>г.Верея,ул. 1-я Советская, д.21</t>
  </si>
  <si>
    <t>1bf4815d-5293-4e54-9114-ab479a73b72d</t>
  </si>
  <si>
    <t>г.Верея, пер.Овражный,д.13</t>
  </si>
  <si>
    <t>г.о. Наро-Фоминск, д. Рождествено, ул. Северная, д. 8</t>
  </si>
  <si>
    <t>55.380439</t>
  </si>
  <si>
    <t>36.172542</t>
  </si>
  <si>
    <t>бетонные блоки, дерево</t>
  </si>
  <si>
    <t>1884b20b-1890-413a-87c4-5ff5acdce35d</t>
  </si>
  <si>
    <t xml:space="preserve">д.Рождествено, пер. Больничный, д.8 </t>
  </si>
  <si>
    <t>д.Рождествено, ул. Колхозная, д.9</t>
  </si>
  <si>
    <t>г.о. Наро-Фоминск, д. Симбухово, ул. Дороховская</t>
  </si>
  <si>
    <t>55.388357</t>
  </si>
  <si>
    <t>36.314906</t>
  </si>
  <si>
    <r>
      <t xml:space="preserve">д.Симбухово, ул.Дороховская,д.16 ; </t>
    </r>
    <r>
      <rPr>
        <b/>
        <sz val="11"/>
        <color theme="1"/>
        <rFont val="Calibri"/>
        <family val="2"/>
        <charset val="204"/>
        <scheme val="minor"/>
      </rPr>
      <t/>
    </r>
  </si>
  <si>
    <t>d6d1a252-cc85-4414-a9b3-4aef2fcd8f1f</t>
  </si>
  <si>
    <r>
      <t xml:space="preserve">д.Симбухово, ул.Дороховская, д.21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</si>
  <si>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д. Симбухово, ул. Нарская, д.12 </t>
  </si>
  <si>
    <t xml:space="preserve">МБУК Дом Культуры "Симбухово" </t>
  </si>
  <si>
    <t>г.о. Наро-Фоминск, д. Ястребово, ул. Малая Слобода, д. 2а</t>
  </si>
  <si>
    <t>55.324607</t>
  </si>
  <si>
    <t>36.138326</t>
  </si>
  <si>
    <t>д.Ястребово, ул.Малая Слобода, д.1</t>
  </si>
  <si>
    <t>c53ae85b-27ad-46df-a6a0-adb35904253a</t>
  </si>
  <si>
    <t>г.о. Наро-Фоминск, п. Пионерский</t>
  </si>
  <si>
    <t>55.336801</t>
  </si>
  <si>
    <t>36.161610</t>
  </si>
  <si>
    <t>п. Пионерский, ул.Центральная, д.1</t>
  </si>
  <si>
    <t>fb4028ab-25e0-44a4-9add-f454a8f77d84</t>
  </si>
  <si>
    <t xml:space="preserve">п. Пионерский, ул.Центральная,  д.2  </t>
  </si>
  <si>
    <t>п. Пионерский, ул.Центральная, д.3</t>
  </si>
  <si>
    <t>п. Пионерский, ул.Центральная, д.4</t>
  </si>
  <si>
    <t>п. Пионерский, ул.Центральная, д.9</t>
  </si>
  <si>
    <t xml:space="preserve">п. Пионерский, ул.Центральная, д.10 </t>
  </si>
  <si>
    <t>п. Пионерский, ул. Центральная, д.7</t>
  </si>
  <si>
    <t>МБУК Досуговый центр п. Пионерский</t>
  </si>
  <si>
    <t>г.о. Наро-Фоминск, д. Веселёво, д. 1,2,13, МКД</t>
  </si>
  <si>
    <t>55.301568</t>
  </si>
  <si>
    <t>36.091500</t>
  </si>
  <si>
    <t>д.Веселево д.60</t>
  </si>
  <si>
    <t>7(496)346-83-36</t>
  </si>
  <si>
    <t>tuveselevo@mosreg.ru</t>
  </si>
  <si>
    <t>д. Веселево</t>
  </si>
  <si>
    <t>2e77ce03-5977-4922-b0c6-fd00dac95209</t>
  </si>
  <si>
    <t>СНТ "Протва"</t>
  </si>
  <si>
    <t>СНТ</t>
  </si>
  <si>
    <t xml:space="preserve">д. Веселево </t>
  </si>
  <si>
    <t>МУП Водоканал, ВЗУ № 661</t>
  </si>
  <si>
    <t>дома ИЖС №21-33, 34-60 (12 домов)</t>
  </si>
  <si>
    <t>ООО "АПТЕКА-А.в.е-1"</t>
  </si>
  <si>
    <t>55.302700</t>
  </si>
  <si>
    <t>36.091671</t>
  </si>
  <si>
    <t>д.Веселево</t>
  </si>
  <si>
    <t>9d23ab47-49df-40e5-b559-3b59d44b91f3</t>
  </si>
  <si>
    <t>МБУК "Дом культуры Веселево"</t>
  </si>
  <si>
    <t>МБУК ЦБ</t>
  </si>
  <si>
    <t>г.о. Наро-Фоминск, д. Веселёво, д. 9,10,11, МКД</t>
  </si>
  <si>
    <t>55.303490</t>
  </si>
  <si>
    <t>36.095673</t>
  </si>
  <si>
    <t>cf44ac85-9cb0-429c-b4d7-dd115de58095</t>
  </si>
  <si>
    <t>ООО "СИ ГРУПП ВЕСЕЛЕВО"</t>
  </si>
  <si>
    <t>ИП Мусуков Азрет-Али Бузигитович</t>
  </si>
  <si>
    <t>г.о. Наро-Фоминск, д. Вышегород, д. 1, 2, МКД</t>
  </si>
  <si>
    <t>55.233339</t>
  </si>
  <si>
    <t>36.176495</t>
  </si>
  <si>
    <t>д. Вышегород</t>
  </si>
  <si>
    <t>702dc780-5eec-405b-9da0-cbb3b054b568</t>
  </si>
  <si>
    <t xml:space="preserve">д. Вышегород </t>
  </si>
  <si>
    <t>55.267512</t>
  </si>
  <si>
    <t>35.969253</t>
  </si>
  <si>
    <t>д. Шустиково</t>
  </si>
  <si>
    <t>9844a305-2587-42e3-a8e3-4024bd78ed91</t>
  </si>
  <si>
    <t xml:space="preserve">д. Шустиково </t>
  </si>
  <si>
    <t>г.о. Наро-Фоминск, д. Волчёнки, ул. Центральная, д. 1</t>
  </si>
  <si>
    <t>55.317919</t>
  </si>
  <si>
    <t>36.246806</t>
  </si>
  <si>
    <t>д.Волченки, д.11</t>
  </si>
  <si>
    <t>+7(496)346-61-87</t>
  </si>
  <si>
    <t>volchenki@mail.ru</t>
  </si>
  <si>
    <t>д. Волченки</t>
  </si>
  <si>
    <t>015eb56e-730f-49bd-9220-f63aeb21e5c3</t>
  </si>
  <si>
    <t>Территориальное управление Волченки</t>
  </si>
  <si>
    <t>г.о. Наро-Фоминск, д. Волчёнки, д. 6 (ВОЛЧЕНКИ 6)</t>
  </si>
  <si>
    <t>55.317009</t>
  </si>
  <si>
    <t>36.243421</t>
  </si>
  <si>
    <t>a604cfdb-d488-4505-9cdd-45fdeb42d026</t>
  </si>
  <si>
    <t>дома ИЖС (27 домов)</t>
  </si>
  <si>
    <t>г.о. Наро-Фоминск, д. Устье, д. 12</t>
  </si>
  <si>
    <t>55.278700</t>
  </si>
  <si>
    <t>36.332776</t>
  </si>
  <si>
    <t>д. Устье</t>
  </si>
  <si>
    <t>a15efdb9-a335-49da-9e74-cbcb687696cf</t>
  </si>
  <si>
    <t>г.о. Наро-Фоминск, д. Устье, д. 2</t>
  </si>
  <si>
    <t>55.276083</t>
  </si>
  <si>
    <t>36.333385</t>
  </si>
  <si>
    <t>fd031d59-aba0-4ef0-ae96-80995cc92954</t>
  </si>
  <si>
    <t>ООО "Мир"</t>
  </si>
  <si>
    <t>ООО "Татищево"</t>
  </si>
  <si>
    <t>контора</t>
  </si>
  <si>
    <t>г.о. Наро-Фоминск, д. Устье, д. 5</t>
  </si>
  <si>
    <t>55.276736</t>
  </si>
  <si>
    <t>36.331720</t>
  </si>
  <si>
    <t>960f2dca-8a6a-49f4-b043-b4dcab63f93f</t>
  </si>
  <si>
    <t>г.о. Наро-Фоминск, п. совхоза Архангельский, ул. Гагарина, д. 1</t>
  </si>
  <si>
    <t>55.355701</t>
  </si>
  <si>
    <t>36.409732</t>
  </si>
  <si>
    <t>п. с-за Архангельский, ул. Гагарина</t>
  </si>
  <si>
    <t>a6f79992-4ba4-4cf7-a50c-647eac47ec8d</t>
  </si>
  <si>
    <t>МАДОУ детский сад общеразвивающего вида № 50</t>
  </si>
  <si>
    <t>п. с-за Архангельский</t>
  </si>
  <si>
    <t>ООО "Новый Свет"</t>
  </si>
  <si>
    <t>ИП Супрунец</t>
  </si>
  <si>
    <t>ИП Курамшина Татьяна Викторовна</t>
  </si>
  <si>
    <t>ООО Совхоз Архангельский</t>
  </si>
  <si>
    <t>Контора</t>
  </si>
  <si>
    <t>г.о. Наро-Фоминск, п. совхоза Архангельский, ул. Комарова, д. 3</t>
  </si>
  <si>
    <t>55.354267</t>
  </si>
  <si>
    <t>36.408222</t>
  </si>
  <si>
    <t>п. с-за Архангельский,  ул. Комарова</t>
  </si>
  <si>
    <t>89ec07c9-68a0-40bd-ac49-39b65f7e525a</t>
  </si>
  <si>
    <t>г.о. Наро-Фоминск, п. совхоза Архангельский, ул. Комарова, д. 8</t>
  </si>
  <si>
    <t>55.354530</t>
  </si>
  <si>
    <t>36.404762</t>
  </si>
  <si>
    <t>п. с-за Архангельский, ул. Комарова</t>
  </si>
  <si>
    <t>92eb85f6-6959-43cb-8acd-9bcf79a9f601</t>
  </si>
  <si>
    <t>Местная религиозная организация православный приход Михаило-Архангельского храма с. Архангельское</t>
  </si>
  <si>
    <t>г.о. Наро-Фоминск, п. совхоза Архангельский, ул. Центральная, д. 1</t>
  </si>
  <si>
    <t>55.355322</t>
  </si>
  <si>
    <t>36.406095</t>
  </si>
  <si>
    <t>п. с-за Архангельский, ул. Центральная</t>
  </si>
  <si>
    <t>e3ad4f7e-9347-4bc7-8dea-bc3469d3c4e2</t>
  </si>
  <si>
    <t>ИЖС (6 домов)</t>
  </si>
  <si>
    <t>г.о. Наро-Фоминск, п. Калининец, 7-ой городок, дома ГСМ</t>
  </si>
  <si>
    <t>55.530094</t>
  </si>
  <si>
    <t>36.975906</t>
  </si>
  <si>
    <t xml:space="preserve">профлист </t>
  </si>
  <si>
    <t>Наро-Фоминский городской округ</t>
  </si>
  <si>
    <t>RU503580002017001 от 26.12.2017 г.</t>
  </si>
  <si>
    <t>с. Петровское, д. 1Б</t>
  </si>
  <si>
    <t>8(496)342-91-07</t>
  </si>
  <si>
    <t>tukalininec@yandex.ru</t>
  </si>
  <si>
    <t>р.п.Калининец, в/г 7</t>
  </si>
  <si>
    <t>МКД № 1</t>
  </si>
  <si>
    <t>e9ccdf6d-2f8d-4f5f-bf8e-7c6476cf8d7a</t>
  </si>
  <si>
    <t>р.п. Калининец, стр.400, пом.1</t>
  </si>
  <si>
    <t>ООО "АВС"</t>
  </si>
  <si>
    <t>г.о. Наро-Фоминск, п. Калининец, д. 14 общежитие</t>
  </si>
  <si>
    <t>55.566669</t>
  </si>
  <si>
    <t>36.990432</t>
  </si>
  <si>
    <t>1раз/3 дня</t>
  </si>
  <si>
    <t>RU503580002017001 от 26.12.2017 г</t>
  </si>
  <si>
    <t>р.п. Калининец, мкр Тарасково</t>
  </si>
  <si>
    <t>49d10949-6881-4179-8507-50cd1d36e946</t>
  </si>
  <si>
    <t>МКД № 9</t>
  </si>
  <si>
    <t>МКД № 13</t>
  </si>
  <si>
    <t>МКД № 32</t>
  </si>
  <si>
    <t>МКД № 28</t>
  </si>
  <si>
    <t>МКД № 29</t>
  </si>
  <si>
    <t>ИП Зинченко Александр Владимирович</t>
  </si>
  <si>
    <t>ИП Сухинина Елена Викторовна</t>
  </si>
  <si>
    <t>г.о. Наро-Фоминск, п. Калининец, д. 18</t>
  </si>
  <si>
    <t>55.566295</t>
  </si>
  <si>
    <t>36.985157</t>
  </si>
  <si>
    <t>бетонная плита</t>
  </si>
  <si>
    <t xml:space="preserve">1раз/3 дня </t>
  </si>
  <si>
    <t>3e86f0e9-3f23-4dc1-9933-6b59803c53f9</t>
  </si>
  <si>
    <t>МКД № 18</t>
  </si>
  <si>
    <t>МКД № 20</t>
  </si>
  <si>
    <t>г.о. Наро-Фоминск, п. Калининец, д. 22</t>
  </si>
  <si>
    <t>55.568729</t>
  </si>
  <si>
    <t>36.987194</t>
  </si>
  <si>
    <t>МКД № 11</t>
  </si>
  <si>
    <t>249b0b66-532e-4487-9963-d1f13e48ba66</t>
  </si>
  <si>
    <t>МКД № 22</t>
  </si>
  <si>
    <t>МКД № 23</t>
  </si>
  <si>
    <t>МКД № 24</t>
  </si>
  <si>
    <t>МКД № 25</t>
  </si>
  <si>
    <t>г.о. Наро-Фоминск, п. Калининец, д. 26,30</t>
  </si>
  <si>
    <t>55.568843</t>
  </si>
  <si>
    <t>36.990784</t>
  </si>
  <si>
    <t>197915b4-76fa-48bf-9b4d-702ee785992b</t>
  </si>
  <si>
    <t>МКД № 26</t>
  </si>
  <si>
    <t>МКД № 27</t>
  </si>
  <si>
    <t>МКД № 30</t>
  </si>
  <si>
    <t>ООО "Оригинал"</t>
  </si>
  <si>
    <t>ООО "Полянка"</t>
  </si>
  <si>
    <t xml:space="preserve">офис УК </t>
  </si>
  <si>
    <t>г.о. Наро-Фоминск, п. Калининец, д. 36</t>
  </si>
  <si>
    <t>55.558784</t>
  </si>
  <si>
    <t>36.980224</t>
  </si>
  <si>
    <t>бетонное</t>
  </si>
  <si>
    <t>МКД № 36</t>
  </si>
  <si>
    <t>835a2a91-9e55-40ce-a769-f341636b585f</t>
  </si>
  <si>
    <t>г.о. Наро-Фоминск, п. Калининец, д. 37</t>
  </si>
  <si>
    <t>55.559185</t>
  </si>
  <si>
    <t>36.982940</t>
  </si>
  <si>
    <t>р.п. Калининец, мкр. КЭЧ</t>
  </si>
  <si>
    <t>МКД № 37</t>
  </si>
  <si>
    <t>6fcd4dfe-6f99-4fa5-9d04-4ee7cf1fecd4</t>
  </si>
  <si>
    <t>ООО "Вид"</t>
  </si>
  <si>
    <t>г.о. Наро-Фоминск, п. Калининец, д. 236</t>
  </si>
  <si>
    <t>55.558471</t>
  </si>
  <si>
    <t>36.977126</t>
  </si>
  <si>
    <t>МКД № 235</t>
  </si>
  <si>
    <t>6d3c34ac-e37e-4d51-940c-9ae20d8f9de9</t>
  </si>
  <si>
    <t>МКД № 236</t>
  </si>
  <si>
    <t>МКД № 237</t>
  </si>
  <si>
    <t>МКД № 263</t>
  </si>
  <si>
    <t>г.о. Наро-Фоминск, п. Калининец, д. 238</t>
  </si>
  <si>
    <t>55.555316</t>
  </si>
  <si>
    <t>36.976261</t>
  </si>
  <si>
    <t>МКД № 238</t>
  </si>
  <si>
    <t>6623ccd4-74ad-4896-a418-65e896bb7023</t>
  </si>
  <si>
    <t>МКД № 239</t>
  </si>
  <si>
    <t>МКД № 246</t>
  </si>
  <si>
    <t>МКД № 253</t>
  </si>
  <si>
    <t>МКД № 254</t>
  </si>
  <si>
    <t>МКД № 258</t>
  </si>
  <si>
    <t>ООО ТК "Ультра"</t>
  </si>
  <si>
    <t>г.о. Наро-Фоминск, п. Калининец, д. 242</t>
  </si>
  <si>
    <t>55.554756</t>
  </si>
  <si>
    <t>36.970050</t>
  </si>
  <si>
    <t>МКД № 240</t>
  </si>
  <si>
    <t>41361e83-772b-46f8-a18f-0e4de8b2fdfa</t>
  </si>
  <si>
    <t>МКД № 241</t>
  </si>
  <si>
    <t>МКД № 242</t>
  </si>
  <si>
    <t>МКД № 243</t>
  </si>
  <si>
    <t>МКД № 244</t>
  </si>
  <si>
    <t>МКД № 245</t>
  </si>
  <si>
    <t>МКД № 250</t>
  </si>
  <si>
    <t>МКД № 251</t>
  </si>
  <si>
    <t>г.о. Наро-Фоминск, п. Калининец, д. 259</t>
  </si>
  <si>
    <t>55.552326</t>
  </si>
  <si>
    <t>36.973972</t>
  </si>
  <si>
    <t>МКД № 247</t>
  </si>
  <si>
    <t>a5eef341-380d-479c-ba54-8c1a09e9ae7f</t>
  </si>
  <si>
    <t>МКД № 248</t>
  </si>
  <si>
    <t>МКД № 249</t>
  </si>
  <si>
    <t>МКД № 255</t>
  </si>
  <si>
    <t>МКД № 256</t>
  </si>
  <si>
    <t>МКД № 257</t>
  </si>
  <si>
    <t>МКД № 259</t>
  </si>
  <si>
    <t>г.о. Наро-Фоминск, п. Калининец, д. 262</t>
  </si>
  <si>
    <t>55.557141 </t>
  </si>
  <si>
    <t>36.971707</t>
  </si>
  <si>
    <t>МКД № 260</t>
  </si>
  <si>
    <t>b275d885-88a4-479d-a699-8f83c07b764a</t>
  </si>
  <si>
    <t>МКД № 261</t>
  </si>
  <si>
    <t>МКД № 262</t>
  </si>
  <si>
    <t>МКД № 292</t>
  </si>
  <si>
    <t>МКД № 293</t>
  </si>
  <si>
    <t>МКД № 294</t>
  </si>
  <si>
    <t>МКД № 233</t>
  </si>
  <si>
    <t>МКД № 234</t>
  </si>
  <si>
    <t>МКД № 252</t>
  </si>
  <si>
    <t>ИП Скарпофелова Гульжиря Зинятулловна</t>
  </si>
  <si>
    <t>г.о. Наро-Фоминск, п. Калининец, д. 265</t>
  </si>
  <si>
    <t>55.551326</t>
  </si>
  <si>
    <t>36.973033</t>
  </si>
  <si>
    <t>МКД № 264</t>
  </si>
  <si>
    <t>6a0c80e2-e322-4b3b-9644-adc84d005a77</t>
  </si>
  <si>
    <t>МКД № 265</t>
  </si>
  <si>
    <t>МКД № 266</t>
  </si>
  <si>
    <t>МКД № 267</t>
  </si>
  <si>
    <t>МКД № 268</t>
  </si>
  <si>
    <t>ООО "Аленка"</t>
  </si>
  <si>
    <t>ООО "УК Зеленый квартал"</t>
  </si>
  <si>
    <t>г.о. Наро-Фоминск, п. Калининец, ул. Фабричная, д. 10</t>
  </si>
  <si>
    <t>55.522216</t>
  </si>
  <si>
    <t>р.п. Калининец, ул. Фабричная</t>
  </si>
  <si>
    <t>944dcf86-0cbc-498b-b6ca-cbd2c8b11d62</t>
  </si>
  <si>
    <t>ИП Ворошилова Анастасия Викторовна</t>
  </si>
  <si>
    <t>ИП Левцова Светлана Юрьевна</t>
  </si>
  <si>
    <t>г.о. Наро-Фоминск, п. Калининец, ул. Фабричная, д. 15</t>
  </si>
  <si>
    <t>55.523525</t>
  </si>
  <si>
    <t>36.970825</t>
  </si>
  <si>
    <t>374a8525-abf8-4f07-a880-e7c113dd668c</t>
  </si>
  <si>
    <t>ИП Зайцев Артем Александрович</t>
  </si>
  <si>
    <t>ИП Костырев Владимир Анатольевич</t>
  </si>
  <si>
    <t>автосервис</t>
  </si>
  <si>
    <t>г.о. Наро-Фоминск, с. Петровское, ул. Заводская, д. 22</t>
  </si>
  <si>
    <t>55.532527</t>
  </si>
  <si>
    <t>36.994758</t>
  </si>
  <si>
    <t>с. Петровское, ул. Заводская</t>
  </si>
  <si>
    <t>9b31f0a9-787c-4ea4-b205-670fbd5b2242</t>
  </si>
  <si>
    <t>с. Петровское (ст. Алабино)</t>
  </si>
  <si>
    <t>г.о. Наро-Фоминск, с. Петровское, д. 117</t>
  </si>
  <si>
    <t>55.538242</t>
  </si>
  <si>
    <t>36.987220</t>
  </si>
  <si>
    <t>с. Петровское</t>
  </si>
  <si>
    <t>МКД № 117</t>
  </si>
  <si>
    <t>c16b4d12-d2e6-4824-a59d-89b675ebcb9a</t>
  </si>
  <si>
    <t>МКД № 1 (учительский)</t>
  </si>
  <si>
    <t>ИП Тишина Марина Николаевна</t>
  </si>
  <si>
    <t>г.о. Наро-Фоминск, с. Петровское, ул. Заводская, д. 10</t>
  </si>
  <si>
    <t xml:space="preserve">55.532968 </t>
  </si>
  <si>
    <t>36.995555</t>
  </si>
  <si>
    <t>e476b428-9af1-411a-8257-47aa0ac18c78</t>
  </si>
  <si>
    <t>55.517448</t>
  </si>
  <si>
    <t>36.967060</t>
  </si>
  <si>
    <t>асфальтная крошка</t>
  </si>
  <si>
    <t>д. Селятино, ул. 1-я Железнодорожная</t>
  </si>
  <si>
    <t>82ccd152-671a-4005-998c-46696280914f</t>
  </si>
  <si>
    <t>д. Селятино, ул. Росмед</t>
  </si>
  <si>
    <t>дома ИЖС №1-40 (40 домов)</t>
  </si>
  <si>
    <t>д. Селятино, ул. Полевая</t>
  </si>
  <si>
    <t>дома ИЖС №1-16 (16 домов)</t>
  </si>
  <si>
    <t>д. Селятино, 1-й Полевой тупик</t>
  </si>
  <si>
    <t>дома ИЖС №1-8 (8 домов)</t>
  </si>
  <si>
    <t>д. Селятино, 2-й Полевой тупик</t>
  </si>
  <si>
    <t>дома ИЖС №1-14 (14 домов)</t>
  </si>
  <si>
    <t>д. Селятино, 3-й Полевой тупик</t>
  </si>
  <si>
    <t>д. Селятино, Садовый переулок</t>
  </si>
  <si>
    <t>дома ИЖС №1-18 (18 домов)</t>
  </si>
  <si>
    <t>д. Селятино, 2-я Железнодорожная</t>
  </si>
  <si>
    <t>дома ИЖС №1-11 (11 домов)</t>
  </si>
  <si>
    <t xml:space="preserve">д. Селятино, Железнодорожный тупик </t>
  </si>
  <si>
    <t>дома ИЖС №1-12 (12 домов)</t>
  </si>
  <si>
    <t>д. Селятино</t>
  </si>
  <si>
    <t>р.п. Калининец, Фабричная</t>
  </si>
  <si>
    <t>АО "ДИКСИ-ЮГ"</t>
  </si>
  <si>
    <t>д. Селятино (ст. Селятино)</t>
  </si>
  <si>
    <t>г.о. Наро-Фоминск, д. Терновка, ул. Турейка Парк, д. 1</t>
  </si>
  <si>
    <t>55.407364</t>
  </si>
  <si>
    <t>36.700330</t>
  </si>
  <si>
    <t>г. Наро-Фоминск, ул. Калинина, д. 8А</t>
  </si>
  <si>
    <t>8 (496) 34 4-87-54</t>
  </si>
  <si>
    <t>info@nfcity.ru</t>
  </si>
  <si>
    <t>г.Наро-Фоминск, п. п/л Юность</t>
  </si>
  <si>
    <t>522f5f98-2630-4987-8f4a-b51f12100204</t>
  </si>
  <si>
    <t>г. Наро-Фоминск, Красноармейский пер</t>
  </si>
  <si>
    <t>c231bb53-9c18-4e54-bac2-a01254dd5b08</t>
  </si>
  <si>
    <t>г. Наро-Фоминск, ул. Фрунзе</t>
  </si>
  <si>
    <t>дома ИЖС №1-10 (10 домов)</t>
  </si>
  <si>
    <t>г. Наро-Фоминск, ул. Полевая</t>
  </si>
  <si>
    <t>г. Наро-Фоминск, ул. Кантемировская</t>
  </si>
  <si>
    <t>дома ИЖС №9-26 (12 домов)</t>
  </si>
  <si>
    <t xml:space="preserve">55.387029 </t>
  </si>
  <si>
    <t>36.723457</t>
  </si>
  <si>
    <t>г. Наро-Фоминск, Пионерский пр-д</t>
  </si>
  <si>
    <t>1f6fd3ce-0bdd-4e4f-97c3-0d3419d5871c</t>
  </si>
  <si>
    <t>г. Наро-Фоминск, Пионерский пер.</t>
  </si>
  <si>
    <t>г. Наро-Фоминск, ул. Калинина</t>
  </si>
  <si>
    <t>г. Наро-Фоминск, Пионерский пер</t>
  </si>
  <si>
    <t>дом ИЖС №3</t>
  </si>
  <si>
    <t>г. Наро-Фоминск, Пионерский пер., д.2</t>
  </si>
  <si>
    <t>ИП Могутнова</t>
  </si>
  <si>
    <t>агентство недвижимости</t>
  </si>
  <si>
    <t>нотариус Лобанова</t>
  </si>
  <si>
    <t>ИП Стрельцов</t>
  </si>
  <si>
    <t>ИП Макаренко</t>
  </si>
  <si>
    <t>ПО Домофон (ИП Пасынков С.Г.)</t>
  </si>
  <si>
    <t>обслуживание домофонов</t>
  </si>
  <si>
    <t>ИП Егоров В.В.  iQцентр</t>
  </si>
  <si>
    <t>iQ007 (ИП Колыхалова)</t>
  </si>
  <si>
    <t>ИП Прохорова</t>
  </si>
  <si>
    <t>ИП Егоров В.В. ДРЦ "Умка"</t>
  </si>
  <si>
    <t>ИП Тихомиров</t>
  </si>
  <si>
    <t>продажа и обслуживание слуховых аппаратов</t>
  </si>
  <si>
    <t>Агентство недвижимости "Инвест-недвижимость"</t>
  </si>
  <si>
    <t>ООО "Гелион"</t>
  </si>
  <si>
    <t xml:space="preserve">Юридические услуги </t>
  </si>
  <si>
    <t>ООО "Нота"</t>
  </si>
  <si>
    <t>ИП Ивушкина</t>
  </si>
  <si>
    <t>бухгалтерские услуги</t>
  </si>
  <si>
    <t>г. Наро-Фоминск, ул. Калинина, д.7/1</t>
  </si>
  <si>
    <t>ИП Богданов</t>
  </si>
  <si>
    <t>Раковарня Рак-Хаус</t>
  </si>
  <si>
    <t>раковарня</t>
  </si>
  <si>
    <t>ИП Мироненко Е.Б. Техцентр Дизель-сити</t>
  </si>
  <si>
    <t>Автомойка Чистякофф</t>
  </si>
  <si>
    <t>г. Наро-Фоминск, ул. Школьная, д.1</t>
  </si>
  <si>
    <t>АНО ДО "Детский сад Полянка"</t>
  </si>
  <si>
    <t>частный детский сад</t>
  </si>
  <si>
    <t>55.385193</t>
  </si>
  <si>
    <t>36.730635</t>
  </si>
  <si>
    <t>г. Наро-Фоминск, пл. Свободы</t>
  </si>
  <si>
    <t>1d7cf1da-e599-4bb5-8e3d-9fc4704dffb8</t>
  </si>
  <si>
    <t>г. Наро-Фоминск, пл. Сободы, д.15</t>
  </si>
  <si>
    <t>Управление Федеральной Службы по исполнению наказаний</t>
  </si>
  <si>
    <t>Бюджетное учреждение</t>
  </si>
  <si>
    <t>ГОСЖИЛИНСПЕКЦИЯ Московской области</t>
  </si>
  <si>
    <t>г. Наро-Фоминск, пл. Сободы, д.17</t>
  </si>
  <si>
    <t>Учебно-деловой центр "Профессия"</t>
  </si>
  <si>
    <t>г. Наро-Фоминск, пл. Свободы, д.8</t>
  </si>
  <si>
    <t>г. Наро-Фоминск, пл. Свободы, д.9</t>
  </si>
  <si>
    <t>ООО "Сеть Связной"</t>
  </si>
  <si>
    <t>55.385248</t>
  </si>
  <si>
    <t>36.739060</t>
  </si>
  <si>
    <t>г. Наро-Фоминск, Туннельный пр.</t>
  </si>
  <si>
    <t>af2e115d-3d9d-4978-a8d2-4a0cf3f4d8d1</t>
  </si>
  <si>
    <t>г. Наро-Фоминск, 2-й пер. Урицкого</t>
  </si>
  <si>
    <t>дом ИЖС №6 (1 дом)</t>
  </si>
  <si>
    <t>г. Наро-Фоминск, пер. Боброва</t>
  </si>
  <si>
    <t>дома ИЖС №2,4,6 (3 дома)</t>
  </si>
  <si>
    <t>г. Наро-Фоминск, ул. Генерала Ефремова</t>
  </si>
  <si>
    <t>дома ИЖС №6, 8, 10, 12, 14, 16 (6 домов)</t>
  </si>
  <si>
    <t>г. Наро-Фоминск, Туннельный, д. 3</t>
  </si>
  <si>
    <t>Наро-Фоминская городская прокуратура</t>
  </si>
  <si>
    <t>г. Наро-Фоминск, пер. Боброва,д. 4</t>
  </si>
  <si>
    <t>г. Наро-Фоминск, ул. Полубоярова, территория ГСК</t>
  </si>
  <si>
    <t>ГСК "Автомиг"</t>
  </si>
  <si>
    <t>ИП Маркова Д.А. Техцентр "Анатомия Авто"</t>
  </si>
  <si>
    <t>автотехцентр</t>
  </si>
  <si>
    <t>г. Наро-Фоминск, ул. Туннельный, д.7А</t>
  </si>
  <si>
    <t>ООО "Атлант"</t>
  </si>
  <si>
    <t>ООО "БИ-БИ" "Шиномонтаж</t>
  </si>
  <si>
    <t>шиномонтаж</t>
  </si>
  <si>
    <t>Кафе "Аквариум"</t>
  </si>
  <si>
    <t>г. Наро-Фоминск, ул. Генерала Ефремова, д.9</t>
  </si>
  <si>
    <t>ООО "Киндер Клиник"</t>
  </si>
  <si>
    <t>медицинский центр</t>
  </si>
  <si>
    <t>г. Наро-Фоминск, ул. Генерала Ефремова, д. 9</t>
  </si>
  <si>
    <t>ИП Поликарпов А.А. Студия ногтевого сервиса</t>
  </si>
  <si>
    <t>г. Наро-Фоминск, ул. 1-я Кривоносовская, д. 17 А</t>
  </si>
  <si>
    <t>55.387882</t>
  </si>
  <si>
    <t>36.760969</t>
  </si>
  <si>
    <t>г. Наро-Фоминск, 1-я Кривоносовская</t>
  </si>
  <si>
    <t>82125099-5485-4439-9514-816779eaa957</t>
  </si>
  <si>
    <t>МКД № 17А</t>
  </si>
  <si>
    <t>г. Наро-Фоминск, ул. Автодорожная</t>
  </si>
  <si>
    <t>МКД №22 А</t>
  </si>
  <si>
    <t>дома ИЖС № 10-20  (6 домов)</t>
  </si>
  <si>
    <t>г. Наро-Фоминск, ул. 1-я Кривоносовская</t>
  </si>
  <si>
    <t>дома ИЖС № 20, 22, 24 (3 дома)</t>
  </si>
  <si>
    <t>55.386271</t>
  </si>
  <si>
    <t>36.759788</t>
  </si>
  <si>
    <t>2796bf71-94eb-4044-8d9a-a370cf382cae</t>
  </si>
  <si>
    <t xml:space="preserve">г. Наро-Фоминск, ул. Автодорожная </t>
  </si>
  <si>
    <t>МКД №24</t>
  </si>
  <si>
    <t>МКД №26</t>
  </si>
  <si>
    <t>г. Наро-Фоминск, 74 км Киевского шоссе</t>
  </si>
  <si>
    <t>e11d4fa1-7370-412e-a5c8-609844574814</t>
  </si>
  <si>
    <t>МКД №4а</t>
  </si>
  <si>
    <t>г. Наро-Фоминск, 73 км. Киевского ш</t>
  </si>
  <si>
    <t>г. Наро-Фоминск, ул. Погодина, д. 93А</t>
  </si>
  <si>
    <t>г. Наро-Фоминск, ш. Киевское, 74 км, д. 7</t>
  </si>
  <si>
    <t>55.367351</t>
  </si>
  <si>
    <t>36.757102</t>
  </si>
  <si>
    <t>35e380c1-0549-453b-9ef4-c5cf03b9b017</t>
  </si>
  <si>
    <t>г. Наро-Фоминск, ул. 8 Марта, д. 1Б</t>
  </si>
  <si>
    <t>г. Наро-Фоминск, ул. 8 Марта</t>
  </si>
  <si>
    <t>МКД №1Б</t>
  </si>
  <si>
    <t>394e0c7e-1637-497b-9b06-00f760fddd60</t>
  </si>
  <si>
    <t>дома ИЖС№ 1А, 1,3,3А, 5 (5 домов)</t>
  </si>
  <si>
    <t>г. Наро-Фоминск, ул. Володарского</t>
  </si>
  <si>
    <t>дома ИЖС № 72,74,76,78, 80,82,84,86,88 (9 домов)</t>
  </si>
  <si>
    <t>ГСК "Энергия"</t>
  </si>
  <si>
    <t>55.419555</t>
  </si>
  <si>
    <t>г. Наро-Фоминск, ул. Академическая</t>
  </si>
  <si>
    <t>МКД№1</t>
  </si>
  <si>
    <t>50060313-db5d-460a-bbd1-15005ae125ed</t>
  </si>
  <si>
    <t>МКД№3</t>
  </si>
  <si>
    <t>МКД№5</t>
  </si>
  <si>
    <t>г. Наро-Фоминск, Ратный пер.</t>
  </si>
  <si>
    <t>дома ИЖС №2,4,6,8,10 (5 домов)</t>
  </si>
  <si>
    <t>г. Наро-Фоминск, ул. Бобруйская</t>
  </si>
  <si>
    <t>0cc73a37-2a13-41cb-b204-ff82460e1f56</t>
  </si>
  <si>
    <t>г. Наро-Фоминск, ул. Радужная</t>
  </si>
  <si>
    <t>дома ИЖС №3,5 (2 дома)</t>
  </si>
  <si>
    <t>55.391476</t>
  </si>
  <si>
    <t>36.696312</t>
  </si>
  <si>
    <t>г. Наро-Фоминск, ул. Брянская</t>
  </si>
  <si>
    <t>78c7c413-c32b-439f-8296-b93d97058f8b</t>
  </si>
  <si>
    <t>г. Наро-Фоминск, 1-й Брянский пер.</t>
  </si>
  <si>
    <t>дома ИЖС №2-9 (8домов)</t>
  </si>
  <si>
    <t>г. Наро-Фоминск, 2-й Брянский пер.</t>
  </si>
  <si>
    <t>дома ИЖС №1-10 (9домов)</t>
  </si>
  <si>
    <t>г. Наро-Фоминск, 3-й Брянский пер.</t>
  </si>
  <si>
    <t>дома ИЖС №1-6 (6 домов)</t>
  </si>
  <si>
    <t>г. Наро-Фоминск, ул. 1-й Брянский пер., 1</t>
  </si>
  <si>
    <t>ООО "ГазНефтеСнаб"</t>
  </si>
  <si>
    <t>ООО "МПК "Селятино"</t>
  </si>
  <si>
    <t>г. Наро-Фоминск, ул. Брянская, 2</t>
  </si>
  <si>
    <t>ООО "Жилищно-коммунальный сервис"</t>
  </si>
  <si>
    <t>55.385619</t>
  </si>
  <si>
    <t>36.746128</t>
  </si>
  <si>
    <t>г. Наро-Фоминск, ул. Войкова</t>
  </si>
  <si>
    <t>648cf7c7-5653-4c23-a566-38fcac17ba65</t>
  </si>
  <si>
    <t>г. Наро-Фоминск, ул. Войкова, 14</t>
  </si>
  <si>
    <t xml:space="preserve">ООО "Какаду"  </t>
  </si>
  <si>
    <t xml:space="preserve">ООО "Пивная История" </t>
  </si>
  <si>
    <t>магазин спиртных напитков</t>
  </si>
  <si>
    <t xml:space="preserve">ИП Шмидт </t>
  </si>
  <si>
    <t>продуктовый магазин</t>
  </si>
  <si>
    <t>ИП Тупова Н.А.  Автостоянка</t>
  </si>
  <si>
    <t>автостоянка</t>
  </si>
  <si>
    <t>г. Наро-Фоминск, ул. Войкова, д. 25</t>
  </si>
  <si>
    <t>55.387518</t>
  </si>
  <si>
    <t>36.744426</t>
  </si>
  <si>
    <t xml:space="preserve">ТСЖ </t>
  </si>
  <si>
    <t>ТСЖ  "Войкова 25"</t>
  </si>
  <si>
    <t>г.Наро-Фоминск, ул.Войкова , д.5</t>
  </si>
  <si>
    <t>8-915-434-31-15</t>
  </si>
  <si>
    <t>79165153853@yandex.ru</t>
  </si>
  <si>
    <t>c11a2893-75b1-4a98-8b0d-ef2388015750</t>
  </si>
  <si>
    <t>г. Наро-Фоминск, ул. Войкова, д. 3(УК Остров)</t>
  </si>
  <si>
    <t>55.385747</t>
  </si>
  <si>
    <t>36.743271</t>
  </si>
  <si>
    <t>ООО "УК Остов Эксплуатации"</t>
  </si>
  <si>
    <t>г.Наро-Фоминск, ул.Войкова , д.3</t>
  </si>
  <si>
    <t>8-916-711-98-12</t>
  </si>
  <si>
    <t>kurnosova@ostov-nf.ru</t>
  </si>
  <si>
    <t>b330ac1d-0e20-4f7b-9dab-e33e938b9486</t>
  </si>
  <si>
    <t>г. Наро-Фоминск, ул. Войкова, д.3</t>
  </si>
  <si>
    <t xml:space="preserve">ИП Леденев Д.А. </t>
  </si>
  <si>
    <t>ООО  "Мастер отдыха"</t>
  </si>
  <si>
    <t>турагентство</t>
  </si>
  <si>
    <t xml:space="preserve">ИП Семинихина Е.Л. Кaban barbershop </t>
  </si>
  <si>
    <t>ООО "Нацумэ"</t>
  </si>
  <si>
    <t>суши-бар Нацуми</t>
  </si>
  <si>
    <t>ООО "Ваша прачечная"</t>
  </si>
  <si>
    <t xml:space="preserve">ИП Морозов А.С. Магазин "Мясной уголок" </t>
  </si>
  <si>
    <t xml:space="preserve">ООО "Триумф-Амор" </t>
  </si>
  <si>
    <t xml:space="preserve">ROMA – ресторан </t>
  </si>
  <si>
    <t>ООО "Смок"</t>
  </si>
  <si>
    <t>ООО "Вкус вилл"</t>
  </si>
  <si>
    <t>ООО "Мясницкий ряд"</t>
  </si>
  <si>
    <t>ООО "Мясокомбинат Наро-Фоминский"</t>
  </si>
  <si>
    <t>г. Наро-Фоминск, ул. Войкова, д. 5</t>
  </si>
  <si>
    <t>55.386088</t>
  </si>
  <si>
    <t>36.746267</t>
  </si>
  <si>
    <t>ООО "УК ОстовЭксплуатация"</t>
  </si>
  <si>
    <t>b0e05b3e-1043-4905-8b22-beafe9e3514e</t>
  </si>
  <si>
    <t>г. Наро-Фоминск, ул. Войкова, 5</t>
  </si>
  <si>
    <t xml:space="preserve">ООО "Аптека А.в.е-1" </t>
  </si>
  <si>
    <t>г. Наро-Фоминск, ул. Войкова, 6</t>
  </si>
  <si>
    <t xml:space="preserve">ООО "Истра" </t>
  </si>
  <si>
    <t>г. Наро-Фоминск, ул. Войкова, 7</t>
  </si>
  <si>
    <t>г. Наро-Фоминск, ул. Войкова, 8</t>
  </si>
  <si>
    <t>цветочный магазин</t>
  </si>
  <si>
    <t>г. Наро-Фоминск, ул. Войкова, 9</t>
  </si>
  <si>
    <t>ИП Овечкин Д.В. Магазин "Фруктовый рай"</t>
  </si>
  <si>
    <t>продовольственный магазин</t>
  </si>
  <si>
    <t>г. Наро-Фоминск, ул. Войкова, 10</t>
  </si>
  <si>
    <t xml:space="preserve">ИП Генджоян В.А. </t>
  </si>
  <si>
    <t>магазин спиртных напитков Варница</t>
  </si>
  <si>
    <t>г. Наро-Фоминск, ул. Войкова, 11</t>
  </si>
  <si>
    <t xml:space="preserve">ООО "Фирма Мир бухгалтера" </t>
  </si>
  <si>
    <t>г. Наро-Фоминск, ул. Войкова, 12</t>
  </si>
  <si>
    <t xml:space="preserve">АО "ТАНДЕР"  </t>
  </si>
  <si>
    <t>г. Наро-Фоминск, ул. Генерала Ефремова, д. 9В</t>
  </si>
  <si>
    <t>55.387042</t>
  </si>
  <si>
    <t>36.741682</t>
  </si>
  <si>
    <t>профлист металлический, зелёный</t>
  </si>
  <si>
    <t>ООО "УК Авиатор"</t>
  </si>
  <si>
    <t>г. Наро-Фоминск, ул. Курзенкова  д.18/31-А</t>
  </si>
  <si>
    <t>8-496-344-64-67</t>
  </si>
  <si>
    <t>client@ostov-nf.ru</t>
  </si>
  <si>
    <t>МКД №9В</t>
  </si>
  <si>
    <t>3169c5f5-8c1f-4e67-a249-7c4f4ee579c9</t>
  </si>
  <si>
    <t>г. Наро-Фоминск, ул. Генерала Ефремова, 9В</t>
  </si>
  <si>
    <t>ООО "Гарант Мед"</t>
  </si>
  <si>
    <t xml:space="preserve">ООО "Перспектива" </t>
  </si>
  <si>
    <t>детский центр развития</t>
  </si>
  <si>
    <t>ИП Иванова Н.В.ООО "Азбука"</t>
  </si>
  <si>
    <t>г. Наро-Фоминск, ул. Генерала Ефремова, 7А</t>
  </si>
  <si>
    <t>ООО "Наракадастр"</t>
  </si>
  <si>
    <t>ООО "Аверс"</t>
  </si>
  <si>
    <t>г. Наро-Фоминск, ул. Ермолаева, д. 18</t>
  </si>
  <si>
    <t>55.407022</t>
  </si>
  <si>
    <t>36.712457</t>
  </si>
  <si>
    <t>г. Наро-Фоминск, ул. Ермолаева</t>
  </si>
  <si>
    <t>a7014b00-926e-4790-9a51-6b487d563e8a</t>
  </si>
  <si>
    <t>дома ИЖС №5-20 (13 домов)</t>
  </si>
  <si>
    <t>г. Наро-Фоминск, ул. Ермолаева, д.18</t>
  </si>
  <si>
    <t>ООО "МКК "ФИНБЭСТ"</t>
  </si>
  <si>
    <t>микрофинансовая организация</t>
  </si>
  <si>
    <t>55.388069</t>
  </si>
  <si>
    <t>36.721289</t>
  </si>
  <si>
    <t>МКД №9/2</t>
  </si>
  <si>
    <t>b8cb790e-94a7-4daf-b67a-0a2659551235</t>
  </si>
  <si>
    <t>МКД №19а</t>
  </si>
  <si>
    <t>г. Наро-Фоминск, ул. Школьная</t>
  </si>
  <si>
    <t>г. Наро-Фоминск, ул. Калинина, 15</t>
  </si>
  <si>
    <t>ИП Цахариас Марина Викторовна</t>
  </si>
  <si>
    <t>г. Наро-Фоминск, ул. Школьная, 6</t>
  </si>
  <si>
    <t>МБОУ Наро-Фоминская Сош №7</t>
  </si>
  <si>
    <t>г. Наро-Фоминск, ул. Калинина, 15А</t>
  </si>
  <si>
    <t>МБОУ Наро-Фоминская школа для обучающихся с ОВЗ</t>
  </si>
  <si>
    <t>г. Наро-Фоминск, ул. Калинина, 13</t>
  </si>
  <si>
    <t>ГУ Госадмтехнадзор Московской области</t>
  </si>
  <si>
    <t>55.388667</t>
  </si>
  <si>
    <t>36.723327</t>
  </si>
  <si>
    <t>295b8fff-f922-49da-ae11-babcb95b161c</t>
  </si>
  <si>
    <t>дом ИЖС №12А</t>
  </si>
  <si>
    <t>г. Наро-Фоминск, ул. Калинина, 12а</t>
  </si>
  <si>
    <t>ИП Демкина</t>
  </si>
  <si>
    <t>городское бюро Нара-Ритуал</t>
  </si>
  <si>
    <t>г. Наро-Фоминск, ул. Калинина, 12</t>
  </si>
  <si>
    <t>ООО Обряд</t>
  </si>
  <si>
    <t>ритуальные услуги</t>
  </si>
  <si>
    <t>г. Наро-Фоминск, ул. Калинина, 14</t>
  </si>
  <si>
    <t>г. Наро-Фоминск, ул. Калинина, 14а</t>
  </si>
  <si>
    <t>Бюро №34 ФКУ "ГБ МСЭ по Московской области"</t>
  </si>
  <si>
    <t>РБ №1 Административно-хозяйственная часть</t>
  </si>
  <si>
    <t>г. Наро-Фоминск, ул. Калинина,14а</t>
  </si>
  <si>
    <t>Централизованная бухгалтерия МО Управление №15</t>
  </si>
  <si>
    <t>централизованная бухгалтерия (бюджет)</t>
  </si>
  <si>
    <t>г. Наро-Фоминск, ул. Калинина, 16</t>
  </si>
  <si>
    <t>ФБУЗ "Центр гигиены и эпидемиологии"</t>
  </si>
  <si>
    <t>Территориальный отдел Роспотребнадзор</t>
  </si>
  <si>
    <t>г. Наро-Фоминск, ул. Калинина, 8/1</t>
  </si>
  <si>
    <t>ООО Гео-Центр</t>
  </si>
  <si>
    <t>офисный центр</t>
  </si>
  <si>
    <t>г. Наро-Фоминск, ул. Калинина, д. 20а</t>
  </si>
  <si>
    <t>55.390200</t>
  </si>
  <si>
    <t>36.719364</t>
  </si>
  <si>
    <t>1f2e0ad2-bbf5-48eb-bfdc-10a459660a28</t>
  </si>
  <si>
    <t>МКД №20А</t>
  </si>
  <si>
    <t>г. Наро-Фоминск, ул. Калинина (котельная)</t>
  </si>
  <si>
    <t>МУП "Теплосеть"</t>
  </si>
  <si>
    <t>55.386644</t>
  </si>
  <si>
    <t>36.727336</t>
  </si>
  <si>
    <t>040c46bc-c403-4303-99fd-d51884e5ef4c</t>
  </si>
  <si>
    <t>55.379251</t>
  </si>
  <si>
    <t>36.724404</t>
  </si>
  <si>
    <t>г. Наро-Фоминск, ул. Карла Маркса</t>
  </si>
  <si>
    <t>4a71eebf-1fd5-40d0-abc8-2ea6fc9b0df9</t>
  </si>
  <si>
    <t>г. Наро-Фоминск, ул. Карла Маркса, д. 28Д</t>
  </si>
  <si>
    <t>Детская студия "Мэри Попинс"</t>
  </si>
  <si>
    <t>ИП Бухтилова Н.С</t>
  </si>
  <si>
    <t>г. Наро-Фоминск, ул. Карла Маркса, 28К</t>
  </si>
  <si>
    <t>ИП Глазова Т.В. ISpeak School</t>
  </si>
  <si>
    <t>г. Наро-Фоминск, ул. Карла Маркса, д. 2</t>
  </si>
  <si>
    <t>55.382011</t>
  </si>
  <si>
    <t>36.724996</t>
  </si>
  <si>
    <t>5c3b77e0-d5d0-415a-9bb5-98763b410e3c</t>
  </si>
  <si>
    <t>г. Наро-Фоминск, ул. Карла Маркса, д. 1</t>
  </si>
  <si>
    <t>ООО "МОСОБЛСТРОЙ"</t>
  </si>
  <si>
    <t>55.382893</t>
  </si>
  <si>
    <t>36.716852</t>
  </si>
  <si>
    <t>г. Наро-Фоминск, ул. Маршала Жукова</t>
  </si>
  <si>
    <t>100c9543-e609-4420-9550-841f9fb39267</t>
  </si>
  <si>
    <t>г. Наро-Фоминск, ул. Комсомольская</t>
  </si>
  <si>
    <t>г. Наро-Фоминск, ул. Маршала Жукова, 16</t>
  </si>
  <si>
    <t>Московский кредитный банк</t>
  </si>
  <si>
    <t>Белоусова Ирина Николаевна</t>
  </si>
  <si>
    <t>стоматология</t>
  </si>
  <si>
    <t>Лунева Людмила Валентиновна</t>
  </si>
  <si>
    <t>аренда офисов</t>
  </si>
  <si>
    <t>г. Наро-Фоминск, ул. Комсомольская, 5</t>
  </si>
  <si>
    <t>ООО "Торгмаш" (ТЦ "Грот")</t>
  </si>
  <si>
    <t>торговый центр</t>
  </si>
  <si>
    <t>ИП Снигирева</t>
  </si>
  <si>
    <t>ИП Якушева</t>
  </si>
  <si>
    <t>ИП Занягина</t>
  </si>
  <si>
    <t>Лунев Леонид Васильевич</t>
  </si>
  <si>
    <t>ООО "Старт Тревел"</t>
  </si>
  <si>
    <t>Банк ВТБ</t>
  </si>
  <si>
    <t>Совкомбанк</t>
  </si>
  <si>
    <t>г. Наро-Фоминск, Комсомольская, 3</t>
  </si>
  <si>
    <t>Деревянова Вера Владимировна</t>
  </si>
  <si>
    <t>ИНВЕСТСТРОЙ ООО</t>
  </si>
  <si>
    <t>ИП Деревянов Юрий Вениаминович</t>
  </si>
  <si>
    <t>ИП Пономарева Людмила Михайловна</t>
  </si>
  <si>
    <t>г. Наро-Фоминск, ул. Магистральная (Красная пресня)</t>
  </si>
  <si>
    <t>55.376140</t>
  </si>
  <si>
    <t>36.697891</t>
  </si>
  <si>
    <t>г. Наро-Фоминск, ул. В/Городок 3</t>
  </si>
  <si>
    <t>7df34568-9838-40da-89a0-6f515b1dafcf</t>
  </si>
  <si>
    <t xml:space="preserve">г. Наро-Фоминск, ул. Маршала Жукова, д.175, стр.1 </t>
  </si>
  <si>
    <t>АО "ТК Мегаполис"</t>
  </si>
  <si>
    <t>табачная компания</t>
  </si>
  <si>
    <t>г. Наро-Фоминск, ул. Курзенкова, д. 18/31А</t>
  </si>
  <si>
    <t>55.387023</t>
  </si>
  <si>
    <t>36.747727</t>
  </si>
  <si>
    <t>г. Наро-Фоминск, ул. Курзенкова</t>
  </si>
  <si>
    <t>МКД №18/31А</t>
  </si>
  <si>
    <t>cec9e8d4-b81a-4b62-8f94-38bfb6745f77</t>
  </si>
  <si>
    <t>г. Наро-Фоминск, ул. Курзенкова, 18/31А</t>
  </si>
  <si>
    <t xml:space="preserve">ООО "Авиатор – Отель" </t>
  </si>
  <si>
    <t>ПАО "Ингосстрах"</t>
  </si>
  <si>
    <t>страховая компания</t>
  </si>
  <si>
    <t xml:space="preserve">ИП Бондаренко Н.Ю. Салон бритья и стрижки "БиС" </t>
  </si>
  <si>
    <t>ИП Кан А.С. Агентство недвижимости "Манхэхттен"</t>
  </si>
  <si>
    <t>ООО "Питстоп"</t>
  </si>
  <si>
    <t xml:space="preserve">ООО "Центр Коррекции Зрения" </t>
  </si>
  <si>
    <t>ООО "Алютех-М"</t>
  </si>
  <si>
    <t>пункт выдачи интернет-магазина</t>
  </si>
  <si>
    <t>ИП Бондаренко</t>
  </si>
  <si>
    <t>55.386453</t>
  </si>
  <si>
    <t>36.748968</t>
  </si>
  <si>
    <t>02ee71e1-6f88-4800-82ca-f11595c4f9c2</t>
  </si>
  <si>
    <t>дома ИЖС №29, 31, 33 (3 дома)</t>
  </si>
  <si>
    <t>Автостоянка</t>
  </si>
  <si>
    <t>г. Наро-Фоминск,площадь автостанции</t>
  </si>
  <si>
    <t>ООО "СЗ ИК Каскад "</t>
  </si>
  <si>
    <t>торговые палатки</t>
  </si>
  <si>
    <t>г. Наро-Фоминск,привокзальная площадь</t>
  </si>
  <si>
    <t xml:space="preserve">ООО "КОРСАМ" </t>
  </si>
  <si>
    <t>торговля с лотков</t>
  </si>
  <si>
    <t>г. Наро-Фоминск, ул. Курзенкова, 22</t>
  </si>
  <si>
    <t>ИП Кулагина Татьяна Николаевна</t>
  </si>
  <si>
    <t>ООО "Стомика"</t>
  </si>
  <si>
    <t>г. Наро-Фоминск, ул. Полубоярова, 22</t>
  </si>
  <si>
    <t>г. Наро-Фоминск, ул. Курзенкова (автостанция)</t>
  </si>
  <si>
    <t>г. Наро-Фоминск, ул. Латышская, д. 5</t>
  </si>
  <si>
    <t>г. Наро-Фоминск, ул. Латышская</t>
  </si>
  <si>
    <t>4b1e25d1-1996-4650-944f-2a1efeace7bc</t>
  </si>
  <si>
    <t>г. Наро-Фоминск, ул. Латышская, 5</t>
  </si>
  <si>
    <t>ИП Присухина Варвара Николаевна</t>
  </si>
  <si>
    <t>г. Наро-Фоминск, ул. Латышская, д. 15</t>
  </si>
  <si>
    <t>г. Наро-Фоминск, ул. Мира</t>
  </si>
  <si>
    <t>bb314933-eeae-481f-8ef7-eba1b7754c55</t>
  </si>
  <si>
    <t>МКД №17А</t>
  </si>
  <si>
    <t>г. Наро-Фоминск, ул. Латышская, 13А</t>
  </si>
  <si>
    <t>ИП Каукин С.Е.</t>
  </si>
  <si>
    <t>Бизнес-центр</t>
  </si>
  <si>
    <t>г. Наро-Фоминск, ул. Латышская, д. 15Б</t>
  </si>
  <si>
    <t>МКД №15А</t>
  </si>
  <si>
    <t>440e8f59-05e4-4bb2-ad73-fd7cfc9d48cf</t>
  </si>
  <si>
    <t>МКД №15Б</t>
  </si>
  <si>
    <t>МКД №15В</t>
  </si>
  <si>
    <t>г. Наро-Фоминск, ул. Латышская, 15Б</t>
  </si>
  <si>
    <t>г. Наро-Фоминск, ул. Профсоюзная, 9Б</t>
  </si>
  <si>
    <t>МАДОУ Детский сад №5</t>
  </si>
  <si>
    <t>55.374662</t>
  </si>
  <si>
    <t>36.734433</t>
  </si>
  <si>
    <t>d6e1c77b-572b-4a0c-a433-487e970c14f1</t>
  </si>
  <si>
    <t>г. Наро-Фоминск, ул. Латышская, 21А</t>
  </si>
  <si>
    <t>ЦЕНТР БЫТОВЫХ УСЛУГ</t>
  </si>
  <si>
    <t xml:space="preserve">Институт управления и права </t>
  </si>
  <si>
    <t>образовательное учреждение</t>
  </si>
  <si>
    <t>Фотоателье</t>
  </si>
  <si>
    <t xml:space="preserve">ИП Жаров Юрий Сергеевич </t>
  </si>
  <si>
    <t xml:space="preserve">ИП Кузнецов А.Н. </t>
  </si>
  <si>
    <t>магазин продукты</t>
  </si>
  <si>
    <t>г. Наро-Фоминск, ул. Латышская, д. 4</t>
  </si>
  <si>
    <t>55.372801</t>
  </si>
  <si>
    <t>36.734240</t>
  </si>
  <si>
    <t>6f2cf241-0bd4-4e21-88ef-1be382787adc</t>
  </si>
  <si>
    <t>г. Наро-Фоминск, ул. Латышская, д.6А</t>
  </si>
  <si>
    <t>55.373508</t>
  </si>
  <si>
    <t>36.731884</t>
  </si>
  <si>
    <t>4703564a-dfb0-414d-adc5-5b3c7b36c649</t>
  </si>
  <si>
    <t>г. Наро-Фоминск, ул. Латышская, 7</t>
  </si>
  <si>
    <t>г. Наро-Фоминск, ул. Латышская, 15</t>
  </si>
  <si>
    <t xml:space="preserve">ИП Мирзоян Л.В. </t>
  </si>
  <si>
    <t xml:space="preserve">Мини Маркет  - магазин продукты </t>
  </si>
  <si>
    <t xml:space="preserve">ООО "ЮрАрси" </t>
  </si>
  <si>
    <t>55.380809</t>
  </si>
  <si>
    <t>36.727423</t>
  </si>
  <si>
    <t>г. Наро-Фоминск, ул. Ленина</t>
  </si>
  <si>
    <t>b7b58779-271f-46f0-b388-de0b4bd37a2c</t>
  </si>
  <si>
    <t>г. Наро-Фоминск, ул.Карла Маркса, д.3А</t>
  </si>
  <si>
    <t>Управление опеки и попечительства</t>
  </si>
  <si>
    <t>г. Наро-Фоминск, ул.Ленина, 16</t>
  </si>
  <si>
    <t>г. Наро-Фоминск, ул.Ленина ,14</t>
  </si>
  <si>
    <t xml:space="preserve">ООО "ВЕЧЕР" </t>
  </si>
  <si>
    <t>Кафе "Нара"</t>
  </si>
  <si>
    <t>шаурма</t>
  </si>
  <si>
    <t>ГКУ МО Наро-фоминский центр занятости населения</t>
  </si>
  <si>
    <t>АНО ДПО СДЦ "Карьера" </t>
  </si>
  <si>
    <t>55.379094</t>
  </si>
  <si>
    <t>36.727082</t>
  </si>
  <si>
    <t>г. Наро-Фоминск, ул.Ленина</t>
  </si>
  <si>
    <t>77615dc2-6d55-491f-96ba-2f85d2bfc60f</t>
  </si>
  <si>
    <t>г. Наро-Фоминск, ул.Карла Маркса</t>
  </si>
  <si>
    <t>г. Наро-Фоминск, ул.Ленина, 20</t>
  </si>
  <si>
    <t>МАОУ Наро-Фоминская СОШ №1</t>
  </si>
  <si>
    <t>г. Наро-Фоминск, ул.Ленина, 18</t>
  </si>
  <si>
    <t>ООО "Часс тур"</t>
  </si>
  <si>
    <t>турфирма</t>
  </si>
  <si>
    <t xml:space="preserve">ИП Лапшина И.А. Юридическая фирма </t>
  </si>
  <si>
    <t>Штаб Наро-Фоминской РО ЛДПР</t>
  </si>
  <si>
    <t>офис партии ЛДПР</t>
  </si>
  <si>
    <t>ООО "МИК – 2000"</t>
  </si>
  <si>
    <t>автошкола</t>
  </si>
  <si>
    <t>ООО "Родник Здоровья-С"</t>
  </si>
  <si>
    <t>разлив воды</t>
  </si>
  <si>
    <t>ИП Романченко А.Г.  Типография Макси-принт</t>
  </si>
  <si>
    <t>типография</t>
  </si>
  <si>
    <t>г. Наро-Фоминск, ул.Ленина, 19</t>
  </si>
  <si>
    <t>ИП Пархоменко Александр Викторович</t>
  </si>
  <si>
    <t>772065041436</t>
  </si>
  <si>
    <t>Хорохорин Владимир Александрович</t>
  </si>
  <si>
    <t>503000245722</t>
  </si>
  <si>
    <t>e9eddcbf-42b1-49d3-8603-f08020b89677</t>
  </si>
  <si>
    <t>г. Наро-Фоминск, ул. Ленина, 19</t>
  </si>
  <si>
    <t>г. Наро-Фоминск, ул. Мира, 2</t>
  </si>
  <si>
    <t xml:space="preserve">ИП Литвинчук Д.В. </t>
  </si>
  <si>
    <t xml:space="preserve">ИП Ковалева Л.Н. </t>
  </si>
  <si>
    <t>магазин "Пиво"</t>
  </si>
  <si>
    <t>г. Наро-Фоминск, ул. Ленина, д. 25а</t>
  </si>
  <si>
    <t>55.377434</t>
  </si>
  <si>
    <t>36.728738</t>
  </si>
  <si>
    <t>fc9b86b1-ff75-4651-a2a1-748fc28ded60</t>
  </si>
  <si>
    <t>МКД №25а</t>
  </si>
  <si>
    <t>г. Наро-Фоминск, ул. Ленина, 25Б</t>
  </si>
  <si>
    <t>г. Наро-Фоминск, ул. Ленина, 25</t>
  </si>
  <si>
    <t>ИП Ромашкина Татьяна Брониславовна</t>
  </si>
  <si>
    <t>ООО "Гирн"</t>
  </si>
  <si>
    <t>ресторан, суши-бар Югата</t>
  </si>
  <si>
    <t xml:space="preserve">ООО "Корвет" </t>
  </si>
  <si>
    <t>ООО "МПЗ Мясницкий ряд"</t>
  </si>
  <si>
    <t>АО "Элинар"</t>
  </si>
  <si>
    <t xml:space="preserve">ИП Ковалева </t>
  </si>
  <si>
    <t>г. Наро-Фоминск, ул. Ленина, 25А</t>
  </si>
  <si>
    <t>НЕКОММЕРЧЕСКОЕ ПАРТНЕРСТВО ПО РАЗВИТИЮ КОМПЬЮТЕРНОГО СПОРТА В НАРО-ФОМИНСКОМ РАЙОНЕ "НАРО-ФОМИНСКИЙ КЛУБ КИБЕРСПОРТА"</t>
  </si>
  <si>
    <t>Российский новый университет</t>
  </si>
  <si>
    <t>Территориальный центр доступа к электронным информационно-образовательным ресурсам РосНОУ</t>
  </si>
  <si>
    <t>ООО "В точку"</t>
  </si>
  <si>
    <t>рекламное агентство</t>
  </si>
  <si>
    <t>ООО "Центр автоматизации бизнеса"</t>
  </si>
  <si>
    <t>телефония и автоматизиция бизнеса</t>
  </si>
  <si>
    <t xml:space="preserve">ООО "Велнес индустрия" </t>
  </si>
  <si>
    <t>Клуб "Элемент"</t>
  </si>
  <si>
    <t>клуб развития интеллекта</t>
  </si>
  <si>
    <t>г. Наро-Фоминск, ул. Ленина, 23А</t>
  </si>
  <si>
    <t>ООО "ЦЛС и И Дантист"</t>
  </si>
  <si>
    <t xml:space="preserve"> ООО "МДЦ Аструм"</t>
  </si>
  <si>
    <t xml:space="preserve">ООО "ТРИВИ" </t>
  </si>
  <si>
    <t>мониторинг транспортных средств</t>
  </si>
  <si>
    <t>АНО "ВДВ-СПОРТКЛУБ"</t>
  </si>
  <si>
    <t>спортклуб</t>
  </si>
  <si>
    <t>Ип Журавлева М.И.</t>
  </si>
  <si>
    <t>Хостел "Ленин"</t>
  </si>
  <si>
    <t>г. Наро-Фоминск, ул. Ленина, д. 27</t>
  </si>
  <si>
    <t>9fa6e771-e894-4acb-9a0e-e2b88f4e34f9</t>
  </si>
  <si>
    <t>МКД №27а</t>
  </si>
  <si>
    <t>МКД №33а</t>
  </si>
  <si>
    <t>г. Наро-Фоминск, ул. ул. Мира</t>
  </si>
  <si>
    <t>г. Наро-Фоминск, ул. Ленина, д.40</t>
  </si>
  <si>
    <t>ООО "Грин" (ТЦ "Зеленый")</t>
  </si>
  <si>
    <t>ул. Ленина, д.27</t>
  </si>
  <si>
    <t>ИП Шеломович Владимир Александрович</t>
  </si>
  <si>
    <t>f6500476-1b67-4150-a80b-dd41a8863e06</t>
  </si>
  <si>
    <t>г. Наро-Фоминск, ул. Ленина, д.3</t>
  </si>
  <si>
    <t xml:space="preserve">ООО "СВЕТ 98" </t>
  </si>
  <si>
    <t>МКД №30</t>
  </si>
  <si>
    <t>8986a5f6-3576-40b5-b830-605e4cf07ba2</t>
  </si>
  <si>
    <t>г. Наро-Фоминск, ул. Ленина, 32</t>
  </si>
  <si>
    <t>ООО "Звездный"</t>
  </si>
  <si>
    <t>ГСК "Лада"</t>
  </si>
  <si>
    <t>Шиномонтаж</t>
  </si>
  <si>
    <t>ООО "РИЭЛТИ ГРУПП"  Платная автостоянка</t>
  </si>
  <si>
    <t>ООО "МАХ"</t>
  </si>
  <si>
    <t>ООО "ПИЦЦАМЕЙКЕР"</t>
  </si>
  <si>
    <t>ООО "Асоль"</t>
  </si>
  <si>
    <t>г. Наро-Фоминск, ул. Ленина, 28К</t>
  </si>
  <si>
    <t>Ветеринарная клиника</t>
  </si>
  <si>
    <t>55.384084</t>
  </si>
  <si>
    <t>36.729400</t>
  </si>
  <si>
    <t>02acee00-abe9-4e5b-95e2-5ee0996509d9</t>
  </si>
  <si>
    <t>г. Наро-Фоминск, ул. Ленина, 2</t>
  </si>
  <si>
    <t xml:space="preserve">Территориальный отдел № 15 филиала ФГБУ "ФКП Росреестра" по Московской области </t>
  </si>
  <si>
    <t>г. Наро-Фоминск, ул. Ленина, 4</t>
  </si>
  <si>
    <t xml:space="preserve">ООО "ПМК 24" </t>
  </si>
  <si>
    <t>55.381820</t>
  </si>
  <si>
    <t>36.730546</t>
  </si>
  <si>
    <t>г. Наро-Фоминск, ул. Ленина, 9</t>
  </si>
  <si>
    <t>20cb9058-0bb0-416b-bee2-5c6d5d9f6525</t>
  </si>
  <si>
    <t>г. Наро-Фоминск, ул. Ленина, 11</t>
  </si>
  <si>
    <t>г. Наро-Фоминск, ул. Ленина, 13</t>
  </si>
  <si>
    <t>г. Наро-Фоминск, ул. Ленина, 15</t>
  </si>
  <si>
    <r>
      <t>Военный Комиссариат Города Наро-Фоминск и Наро-Фоминского района Московской области</t>
    </r>
    <r>
      <rPr>
        <sz val="10"/>
        <color rgb="FF333333"/>
        <rFont val="Arial"/>
        <family val="2"/>
        <charset val="204"/>
      </rPr>
      <t/>
    </r>
  </si>
  <si>
    <t>г. Наро-Фоминск, ул. Ленина, 17</t>
  </si>
  <si>
    <t>г. Наро-Фоминск, ул. Ленина, 9а</t>
  </si>
  <si>
    <t xml:space="preserve">ООО "Агентство недвижимости "Квартира.Дача.Дом"  </t>
  </si>
  <si>
    <t>Кафе "Шик Шашлык"</t>
  </si>
  <si>
    <t>Ассоциация "МейТан"</t>
  </si>
  <si>
    <t>косметическая фирма</t>
  </si>
  <si>
    <t>ООО "Асоль" Школа красоты</t>
  </si>
  <si>
    <t>Отдел по ГО и ЧС Администрации Наро-Фоминского го</t>
  </si>
  <si>
    <t xml:space="preserve">Мировые судьи участок 134-135 </t>
  </si>
  <si>
    <t xml:space="preserve">Росохотрыболовсоюз – филиал МСОО "МООиР" </t>
  </si>
  <si>
    <t>ИП Мороз Е.П.  Салон красоты "Парижанка"</t>
  </si>
  <si>
    <t xml:space="preserve">Нотариус  Маркина Ирина Михайловна </t>
  </si>
  <si>
    <t xml:space="preserve">ИП Жаров Хостел "Ленин Хостел" </t>
  </si>
  <si>
    <t>хостел</t>
  </si>
  <si>
    <t>г. Наро-Фоминск, ул. Ленина, 7</t>
  </si>
  <si>
    <t>ООО "Пиццамейкер"</t>
  </si>
  <si>
    <t>пиццерия Додо-пицца</t>
  </si>
  <si>
    <t>ИП Уменко А.В.  Студия современного искусства "High Flight"</t>
  </si>
  <si>
    <t>Бар "KILLFISH-BAR"</t>
  </si>
  <si>
    <t>ночной клуб - бар</t>
  </si>
  <si>
    <t>г. Наро-Фоминск, ул. Луговая</t>
  </si>
  <si>
    <t>6fd69178-505e-44e4-9382-1d36204ae87c</t>
  </si>
  <si>
    <t>г. Наро-Фоминск, ул. Пионерский пр-д</t>
  </si>
  <si>
    <t>г. Наро-Фоминск, ул. Новикова</t>
  </si>
  <si>
    <t>АТТАШЕ ООО АНК</t>
  </si>
  <si>
    <t>5030063631</t>
  </si>
  <si>
    <t>ИП Нуриев Илхам Назим оглы</t>
  </si>
  <si>
    <t>290400002397</t>
  </si>
  <si>
    <t>ООО "Конкрит"</t>
  </si>
  <si>
    <t>7736266563</t>
  </si>
  <si>
    <t>г. Наро-Фоминск, ул. Луговая, д. 5</t>
  </si>
  <si>
    <t>d837107d-70d5-4449-8343-698d036a76d1</t>
  </si>
  <si>
    <t>г. Наро-Фоминск, ул. Луговая, 4</t>
  </si>
  <si>
    <t>ЦППВЗ "Сознание"</t>
  </si>
  <si>
    <t>центр психологической поддержки</t>
  </si>
  <si>
    <t>ООО "Авангард Тревел"</t>
  </si>
  <si>
    <t>туристическое агенство Велл</t>
  </si>
  <si>
    <t>ИП Левина Ю.А.</t>
  </si>
  <si>
    <t>агентство недвижимости Мегаполис</t>
  </si>
  <si>
    <t>ООО Бисмайл</t>
  </si>
  <si>
    <t>МУП Теплосеть (административно-технический отдел)</t>
  </si>
  <si>
    <t>ООО Анк-Атташе</t>
  </si>
  <si>
    <t>г. Наро-Фоминск, ул. Луговая, около дома 7</t>
  </si>
  <si>
    <t>Ключ здоровья ООО</t>
  </si>
  <si>
    <t>продажа воды</t>
  </si>
  <si>
    <t>г. Наро-Фоминск, ул. Луговая, 7</t>
  </si>
  <si>
    <t>ИП Папикян</t>
  </si>
  <si>
    <t>г. Наро-Фоминск, ул. Маршала Жукова, д. 12а</t>
  </si>
  <si>
    <t>55.384038</t>
  </si>
  <si>
    <t>36.719186</t>
  </si>
  <si>
    <t>ced15783-ff6d-4c5c-abff-6122a52051df</t>
  </si>
  <si>
    <t>МКД №12А</t>
  </si>
  <si>
    <t>г. Наро-Фоминск, ул. Маршала Жукова, д. 12б</t>
  </si>
  <si>
    <t>55.383568</t>
  </si>
  <si>
    <t>36.720212</t>
  </si>
  <si>
    <t>МКД №12Б</t>
  </si>
  <si>
    <t>fb3aaf4f-1ecf-4805-9cf0-ccd992885eea</t>
  </si>
  <si>
    <t>г. Наро-Фоминск, ул. Маршала Жукова, 12Б</t>
  </si>
  <si>
    <t xml:space="preserve">ИП Петров </t>
  </si>
  <si>
    <t>геодезические работы</t>
  </si>
  <si>
    <t xml:space="preserve">ООО Шардоне </t>
  </si>
  <si>
    <t>магазин Винагроснаб</t>
  </si>
  <si>
    <t xml:space="preserve">ООО Олива </t>
  </si>
  <si>
    <t>бургерная Оливка</t>
  </si>
  <si>
    <t xml:space="preserve">ПАО "Мегафон" </t>
  </si>
  <si>
    <t>Наро-Фоминское управление ЗАГС</t>
  </si>
  <si>
    <t xml:space="preserve">Газэнергопромбанк - Банк ГПБ (АО) </t>
  </si>
  <si>
    <t>ИП Шкатов Олег Игоревич</t>
  </si>
  <si>
    <t>690608625313</t>
  </si>
  <si>
    <t>ООО "Альбион-2002"</t>
  </si>
  <si>
    <t>5257056036</t>
  </si>
  <si>
    <t>вино-водочный магазин</t>
  </si>
  <si>
    <t>г. Наро-Фоминск, ул. Маршала Жукова, д. 13 (МКД)</t>
  </si>
  <si>
    <t>55.382615</t>
  </si>
  <si>
    <t>36.721554</t>
  </si>
  <si>
    <t>92ea047b-878a-40ec-bfad-08b9436d5c6b</t>
  </si>
  <si>
    <t>г. Наро-Фоминск, ул. Маршала Жукова, 13А</t>
  </si>
  <si>
    <t>ООО Бэст-Прайс</t>
  </si>
  <si>
    <t>магазин Фикс-Прайс (продовольственные и хоз товары)</t>
  </si>
  <si>
    <t>ИП Росляков А.А.</t>
  </si>
  <si>
    <t>магазин молочных продуктов (молочная кухня)</t>
  </si>
  <si>
    <t>г. Наро-Фоминск, ул. Маршала Жукова, 13</t>
  </si>
  <si>
    <t>Федеральная налоговая служба</t>
  </si>
  <si>
    <t>ИП Иванов</t>
  </si>
  <si>
    <t>ИП Бобрикова</t>
  </si>
  <si>
    <t>ресторан Мельница</t>
  </si>
  <si>
    <t>ООО Альфа Рязань</t>
  </si>
  <si>
    <t>магазин спиртных напитков Красное и Белое</t>
  </si>
  <si>
    <t>ИП Гареева О.О.</t>
  </si>
  <si>
    <t>ресторан Суши-сет</t>
  </si>
  <si>
    <t>ООО Строй-Сити</t>
  </si>
  <si>
    <t>офис (проектные работы)</t>
  </si>
  <si>
    <t>ИП Калинина Е.С. ЦРИ Пифагорка</t>
  </si>
  <si>
    <t>ООО Архитектура-Проект-Сервис</t>
  </si>
  <si>
    <t>ГБУ МО Мосавтодор Наро-Фоминский отдел РУАД №3</t>
  </si>
  <si>
    <t>ООО Офисы для бизнеса</t>
  </si>
  <si>
    <t>сдача в аренду нежилых помещений</t>
  </si>
  <si>
    <t>ИП Лысюк Я.В.</t>
  </si>
  <si>
    <t>батутный центр</t>
  </si>
  <si>
    <t>Антикафе Чердак</t>
  </si>
  <si>
    <t>Самозанятый</t>
  </si>
  <si>
    <t>развлекательный центр</t>
  </si>
  <si>
    <t>МБУ "НАРО-ФОМИНСКИЙ ИНФОРМАЦИОННЫЙ ЦЕНТР"</t>
  </si>
  <si>
    <t>ООО Молочный завод Наро-Фоминский</t>
  </si>
  <si>
    <t>молочное производство</t>
  </si>
  <si>
    <t>г. Наро-Фоминск, ул. Маршала Жукова, д. 14</t>
  </si>
  <si>
    <t>55.382755</t>
  </si>
  <si>
    <t>36.719121</t>
  </si>
  <si>
    <t>c60ae806-58a5-4388-aac2-badc021e7f7b</t>
  </si>
  <si>
    <t>г. Наро-Фоминск, ул. Маршала Жукова, д. 14а</t>
  </si>
  <si>
    <t>55.383595</t>
  </si>
  <si>
    <t>36.718514</t>
  </si>
  <si>
    <t>МКД №14А</t>
  </si>
  <si>
    <t>3b60045e-9ea0-4ea4-a654-d64db7808c13</t>
  </si>
  <si>
    <t>МКД №167</t>
  </si>
  <si>
    <t>28473772-e1f2-4f44-b274-c0cd21e7af0b</t>
  </si>
  <si>
    <t>МКД №169</t>
  </si>
  <si>
    <t>МКД №169А</t>
  </si>
  <si>
    <t>дома ИЖС №136-167Б (17 домов)</t>
  </si>
  <si>
    <t>г. Наро-Фоминск, ул. Островского</t>
  </si>
  <si>
    <t>дома ИЖС №65-96 (30 домов)</t>
  </si>
  <si>
    <t>г. Наро-Фоминск, ул. Маяковского</t>
  </si>
  <si>
    <t>дома ИЖС №66-88 (12 домов)</t>
  </si>
  <si>
    <t>г. Наро-Фоминск, ул. Чехова, д.20</t>
  </si>
  <si>
    <t>ООО "РТП"</t>
  </si>
  <si>
    <t>МКД №171</t>
  </si>
  <si>
    <t>e7448ef0-afd4-4499-9e50-7f469d4c7e86</t>
  </si>
  <si>
    <t>дом ИЖС №154</t>
  </si>
  <si>
    <t>дом ИЖС №158</t>
  </si>
  <si>
    <t>дом ИЖС №160</t>
  </si>
  <si>
    <t>МБДОУ детский сад общеразвивающего вида №19</t>
  </si>
  <si>
    <t>ООО ПромВент</t>
  </si>
  <si>
    <t>проектная организация</t>
  </si>
  <si>
    <t>ООО СДКА</t>
  </si>
  <si>
    <t>фирма грузовой автотранспорт</t>
  </si>
  <si>
    <t xml:space="preserve">ИП Бушуев А.А. Салон штор ВЕРОНА </t>
  </si>
  <si>
    <t>г. Наро-Фоминск, ул. Маршала Жукова, д. 18</t>
  </si>
  <si>
    <t>55.381117</t>
  </si>
  <si>
    <t>36.715034</t>
  </si>
  <si>
    <t>08a6d695-ce6b-4c15-9a75-1fd6b3246630</t>
  </si>
  <si>
    <t>г. Наро-Фоминск, ул. Маршала Жукова, 18А</t>
  </si>
  <si>
    <t>МособлЕИРЦ</t>
  </si>
  <si>
    <t xml:space="preserve">ИП Шарапова И.Г. </t>
  </si>
  <si>
    <t>ИП Баблоян С.С. Салон красоты "Белиссимо"</t>
  </si>
  <si>
    <t>ИП Мовенко</t>
  </si>
  <si>
    <t>агентство недвижимости Регион</t>
  </si>
  <si>
    <t>ООО "Алмаст Интерьер"</t>
  </si>
  <si>
    <t>ООО "Гранд-Тур"</t>
  </si>
  <si>
    <t>турагентство Слетать.ру</t>
  </si>
  <si>
    <t>ИП Смагина</t>
  </si>
  <si>
    <t>языковая школа Полиглот</t>
  </si>
  <si>
    <t>Мосэнергосбыт</t>
  </si>
  <si>
    <t>ООО "КП Провиант"</t>
  </si>
  <si>
    <t>комбинат питания</t>
  </si>
  <si>
    <t>ООО "Центавр"</t>
  </si>
  <si>
    <t>строительная компанияя</t>
  </si>
  <si>
    <t>ИП Черкасова Ю.В. Агентство недвижимости "Vesta-rielt"</t>
  </si>
  <si>
    <t>АО "Богаевский карьер"</t>
  </si>
  <si>
    <t>ООО ИКЦ Николь</t>
  </si>
  <si>
    <t>информационно-консультационный центр</t>
  </si>
  <si>
    <t>ИП Ганкова</t>
  </si>
  <si>
    <t>ООО "Н-Медиа групп"</t>
  </si>
  <si>
    <t>ООО "Мед-Экспресс-Диагностика"</t>
  </si>
  <si>
    <t>ООО "МКК Медиумскор"</t>
  </si>
  <si>
    <t>г. Наро-Фоминск, ул. Маршала Жукова, д. 22А,</t>
  </si>
  <si>
    <t>55.382113</t>
  </si>
  <si>
    <t>36.716005</t>
  </si>
  <si>
    <t>ТСЖ "Наш дом"</t>
  </si>
  <si>
    <t>г. Наро-Фоминск, ул. Маршала Жукова Г.К., д.22-А</t>
  </si>
  <si>
    <t>8-496-344-85-35</t>
  </si>
  <si>
    <t>NASCHDOM2003@YANDEX.ru</t>
  </si>
  <si>
    <t>г. Наро-Фоминск, ул. Маршала Жукова, 22</t>
  </si>
  <si>
    <t>9d295098-b062-4c10-bf1d-2c1dcc46f109</t>
  </si>
  <si>
    <t>г. Наро-Фоминск, ул. Маршала Жукова, 22А</t>
  </si>
  <si>
    <t>МКД №22А</t>
  </si>
  <si>
    <t>ООО "Амакидс"</t>
  </si>
  <si>
    <t>ООО "Шарм"</t>
  </si>
  <si>
    <t>ИП Телеховец И.А. Агентство недвижимости "Авангард"</t>
  </si>
  <si>
    <t xml:space="preserve">  агентство недвижимости</t>
  </si>
  <si>
    <t>МАЛЕНЬКАЯ СТРАНА АНО</t>
  </si>
  <si>
    <t>5030998353</t>
  </si>
  <si>
    <t>г. Наро-Фоминск, ул. Маршала Жукова, д. 8</t>
  </si>
  <si>
    <t>55.385202</t>
  </si>
  <si>
    <t>36.722216</t>
  </si>
  <si>
    <t>4b89055f-8179-4f25-b1a1-b342539eda85</t>
  </si>
  <si>
    <t>МКД №2А</t>
  </si>
  <si>
    <t>г. Наро-Фоминск, ул. Маршала Жукова, д.10</t>
  </si>
  <si>
    <t>МАУК "ЦДК "Звезда"</t>
  </si>
  <si>
    <t>Ночной клуб Z-club</t>
  </si>
  <si>
    <t>ночной клуб</t>
  </si>
  <si>
    <t>г. Наро-Фоминск, ул. Новикова, 4</t>
  </si>
  <si>
    <t>Наро-Фоминский районный отдел судебных приставов</t>
  </si>
  <si>
    <t>г. Наро-Фоминск, ул. Новикова, д.4А</t>
  </si>
  <si>
    <t>МУП Теплосеть (офисное здание)</t>
  </si>
  <si>
    <t>г. Наро-Фоминск, ул. Маршала Жукова, д.8</t>
  </si>
  <si>
    <t>АКБ Фора Банк</t>
  </si>
  <si>
    <t>ООО "Правила Уюта"</t>
  </si>
  <si>
    <t>ИП Белова Е.И.</t>
  </si>
  <si>
    <t>МБУК "Наро-Фоминский историко-краеведческий музей"</t>
  </si>
  <si>
    <t xml:space="preserve">ООО "Аверс" </t>
  </si>
  <si>
    <t>ООО "БЕЛ-МОНИ"</t>
  </si>
  <si>
    <t>5030058494</t>
  </si>
  <si>
    <t>ООО "Ф.О.Н." подмосковный филиал</t>
  </si>
  <si>
    <t>9715010229</t>
  </si>
  <si>
    <t>ООО "ПИЦЦА РЕСТОРАНТС"</t>
  </si>
  <si>
    <t>7736652262</t>
  </si>
  <si>
    <t>ИП Соловьева</t>
  </si>
  <si>
    <t>503011689790</t>
  </si>
  <si>
    <t>г. Наро-Фоминск, ул. Маршала Куркоткина, д. 5</t>
  </si>
  <si>
    <t>г. Наро-Фоминск, ул. Маршала Куркоткина</t>
  </si>
  <si>
    <t>007b85d1-f86a-47d2-a5fa-5156b2e6969d</t>
  </si>
  <si>
    <t>084a64b5-8ad2-4c09-956e-d25606a85acb</t>
  </si>
  <si>
    <t>55.377952</t>
  </si>
  <si>
    <t>36.731185</t>
  </si>
  <si>
    <t>г.  Наро-Фоминск, ул. Мира</t>
  </si>
  <si>
    <t>a095d9a1-3d75-4244-b478-00111cf22af3</t>
  </si>
  <si>
    <t>г.  Наро-Фоминск, ул. Мира, д.1</t>
  </si>
  <si>
    <t>ИП Ковалева Л.Н.</t>
  </si>
  <si>
    <t>503006314323</t>
  </si>
  <si>
    <t>г. Наро-Фоминск, ул. Мира, д. 3,5</t>
  </si>
  <si>
    <t>55.378145</t>
  </si>
  <si>
    <t>36.732094</t>
  </si>
  <si>
    <t>8f680faf-e5ca-4923-95c1-c5ace622bceb</t>
  </si>
  <si>
    <t>ИП Шустаев</t>
  </si>
  <si>
    <t>г. Наро-Фоминск, ул. Московская</t>
  </si>
  <si>
    <t>b4047f81-9708-48a8-8d86-ce827dc056ea</t>
  </si>
  <si>
    <t>г. Наро-Фоминск, ул. Московская, д.15/2</t>
  </si>
  <si>
    <t>г. Наро-Фоминск, ул. Московская, д.15</t>
  </si>
  <si>
    <t xml:space="preserve">ООО "Юпитер" </t>
  </si>
  <si>
    <t>магазин Продукты</t>
  </si>
  <si>
    <t>ИП Чибисов Максим Андреевич</t>
  </si>
  <si>
    <t>55.376847</t>
  </si>
  <si>
    <t>36.768588</t>
  </si>
  <si>
    <t>г. Наро-Фоминск, ул. Московская, 23</t>
  </si>
  <si>
    <t>8b5d3ff3-b304-4fe2-8e7d-de653495af3a</t>
  </si>
  <si>
    <t>г. Наро-Фоминск, ул. Московская, 25</t>
  </si>
  <si>
    <t>г. Наро-Фоминск, ул. Московская, 27</t>
  </si>
  <si>
    <t>г. Наро-Фоминск, ул. Московская, 29</t>
  </si>
  <si>
    <t>г. Наро-Фоминск, ул. Московская, 29/10</t>
  </si>
  <si>
    <t>МКД №29/10</t>
  </si>
  <si>
    <t>г. Наро-Фоминск, ул. Московская, 29/15</t>
  </si>
  <si>
    <t>МКД №29/15</t>
  </si>
  <si>
    <t>г. Наро-Фоминск, ул. Московская, 29/16</t>
  </si>
  <si>
    <t>МКД №29/16</t>
  </si>
  <si>
    <t>г. Наро-Фоминск, ул. Московская, 29/2</t>
  </si>
  <si>
    <t>МКД №29/2</t>
  </si>
  <si>
    <t>г. Наро-Фоминск, ул. Московская, 29/4</t>
  </si>
  <si>
    <t>МКД №29/4</t>
  </si>
  <si>
    <t>г. Наро-Фоминск, ул. Московская, 29/1</t>
  </si>
  <si>
    <t>г. Наро-Фоминск, ул. Московская, 29/17</t>
  </si>
  <si>
    <t xml:space="preserve">ИП Рябых Р.А. </t>
  </si>
  <si>
    <t>ресторан Гурманъ</t>
  </si>
  <si>
    <t>ООО "Катюша"</t>
  </si>
  <si>
    <t xml:space="preserve">Тех. Центр "Катюша", Автомойка "Аквариум" </t>
  </si>
  <si>
    <t>Бар "Sehr Gut"</t>
  </si>
  <si>
    <t xml:space="preserve">Магазин спиртных напитков, бар </t>
  </si>
  <si>
    <t>ИП Махаева Елена Валерьевна</t>
  </si>
  <si>
    <t>503010758900</t>
  </si>
  <si>
    <t>ИП Канаев Алексей Юрьевич</t>
  </si>
  <si>
    <t>503013393816</t>
  </si>
  <si>
    <t>г. Наро-Фоминск, ул. Нарское лесничество, д. 22</t>
  </si>
  <si>
    <t>г. Наро-Фоминск, ул. Нарское лесничество</t>
  </si>
  <si>
    <t>5d05ef54-e86c-4554-bdbd-0685c0755d8e</t>
  </si>
  <si>
    <t>г. Наро-Фоминск, ул. Комсомольская, д. 6</t>
  </si>
  <si>
    <t>dc57ea37-387b-4632-a38d-4f0a78f3a398</t>
  </si>
  <si>
    <t>г. Наро-Фоминск, ул. Парк Воровского</t>
  </si>
  <si>
    <t>caabd34d-672a-4f06-afb7-e8b802927e7b</t>
  </si>
  <si>
    <t>дома ИЖС №5-15а (5 домов)</t>
  </si>
  <si>
    <t>г. Наро-Фоминск, ул. Парк Воровского, 12</t>
  </si>
  <si>
    <t>ИП Булгаков Р.В.</t>
  </si>
  <si>
    <t>магазин продукты, шаурма, шашлычная</t>
  </si>
  <si>
    <t>г. Наро-Фоминск, ул. Парковая</t>
  </si>
  <si>
    <t>ac8ea899-d765-4d05-a768-dea0def7f940</t>
  </si>
  <si>
    <t>г. Наро-Фоминск, ул. Найдова-Железова</t>
  </si>
  <si>
    <t>ИП Самуйленков</t>
  </si>
  <si>
    <t>55.406493</t>
  </si>
  <si>
    <t>36.721979</t>
  </si>
  <si>
    <t>г. Наро-Фоминск, ул. Пешехонова</t>
  </si>
  <si>
    <t>185897b1-bbba-4313-b68b-115acf13bf01</t>
  </si>
  <si>
    <t>г. Наро-Фоминск, ул. Пешехонова, д. 10А</t>
  </si>
  <si>
    <t>г. Наро-Фоминск, ул. Пешехонова, д. 5А</t>
  </si>
  <si>
    <t>ПАО "Сбербанк"</t>
  </si>
  <si>
    <t>г. Наро-Фоминск, ул. Пешехонова, д. 5</t>
  </si>
  <si>
    <t>ООО "Семейная Парикмахерская"</t>
  </si>
  <si>
    <t>г. Наро-Фоминск, ул. Кубинское ш</t>
  </si>
  <si>
    <t>ИП Родин</t>
  </si>
  <si>
    <t>магазин проукты "Остановка"</t>
  </si>
  <si>
    <t>55.384858</t>
  </si>
  <si>
    <t>36.742316</t>
  </si>
  <si>
    <t>г. Наро-Фоминск, ул. Полубоярова</t>
  </si>
  <si>
    <t>4e67eea7-fc96-4323-92c9-b79f14cc99a7</t>
  </si>
  <si>
    <t>г. Наро-Фоминск, ул. Полубоярова, 1А</t>
  </si>
  <si>
    <t xml:space="preserve">ООО "220В" </t>
  </si>
  <si>
    <t>Магазин электроинструменты</t>
  </si>
  <si>
    <t>г. Наро-Фоминск, ул. Полубоярова, 3А</t>
  </si>
  <si>
    <t xml:space="preserve">ООО ЛДЦ "ЕвроСкан" </t>
  </si>
  <si>
    <t xml:space="preserve">Центр магнитно-резонансной томографии </t>
  </si>
  <si>
    <t>г. Наро-Фоминск, ул. Войкова, 1</t>
  </si>
  <si>
    <t>Агентство недвижимости "Миэль"</t>
  </si>
  <si>
    <t>Агентство недвижимости</t>
  </si>
  <si>
    <t>55.384979</t>
  </si>
  <si>
    <t>36.747640</t>
  </si>
  <si>
    <t>80565a38-b83f-4a36-b52c-73b82e665b82</t>
  </si>
  <si>
    <t>г. Наро-Фоминск, ул. Полубоярова, 5</t>
  </si>
  <si>
    <t>ПАО "ПочтаБанк"</t>
  </si>
  <si>
    <t xml:space="preserve">Московская коллегия адвокатов </t>
  </si>
  <si>
    <t>адвокатская контора</t>
  </si>
  <si>
    <t xml:space="preserve">Нотариус Митюхина М.Н.  </t>
  </si>
  <si>
    <t>8-496-34-4-03-07</t>
  </si>
  <si>
    <t>ИП Демидов О.А. Турагентство "Горячие туры"</t>
  </si>
  <si>
    <t>ООО "Принт-сервис"</t>
  </si>
  <si>
    <t>ООО "Стоматологический центр Н-Дентал"</t>
  </si>
  <si>
    <t xml:space="preserve">МБУ "ГМКЦ" </t>
  </si>
  <si>
    <t>ИП Шустаев Константин Викторович</t>
  </si>
  <si>
    <t>503003716320</t>
  </si>
  <si>
    <t>г. Наро-Фоминск, ул. Полубоярова (ст. Нара)</t>
  </si>
  <si>
    <t>г. Наро-Фоминск, ул. Профсоюзная, д. 2</t>
  </si>
  <si>
    <t>г. Наро-Фоминск, ул. Профсоюзная</t>
  </si>
  <si>
    <t>494bee05-5efc-496f-b5f3-35cbe3128716</t>
  </si>
  <si>
    <t>г. Наро-Фоминск, ул. Профсоюзная, д37Б</t>
  </si>
  <si>
    <t>г. Наро-Фоминск, ул. Профсоюзная, д.6</t>
  </si>
  <si>
    <t>Отдел развития сельскохозяйственного производства Администрации НФ го</t>
  </si>
  <si>
    <t>МКУ "Управление делами Наро-Фоминского городского округа"</t>
  </si>
  <si>
    <t>г. Наро-Фоминск, ул. Профсоюзная, д.2А</t>
  </si>
  <si>
    <t>ИП Каурова Г.Ю.</t>
  </si>
  <si>
    <t>г. Наро-Фоминск, ул. Профсоюзная, д. 16</t>
  </si>
  <si>
    <t>1665677a-d139-4d21-95e8-e3a9d57dc8cb</t>
  </si>
  <si>
    <t>г. Наро-Фоминск, ул. Профсоюзная, д.16А</t>
  </si>
  <si>
    <t>ООО "Альбион 2002"</t>
  </si>
  <si>
    <t>Пиццерия "Эко-Пицца"</t>
  </si>
  <si>
    <t>г. Наро-Фоминск, ул. Профсоюзная, д. 20</t>
  </si>
  <si>
    <t>МКД №16А</t>
  </si>
  <si>
    <t>1bc01263-8ea8-45b2-944c-c2179bfa32f7</t>
  </si>
  <si>
    <t>г. Наро-фоминск, ул. Профсоюзная, д.2А</t>
  </si>
  <si>
    <t>Ипотечное бюро "Генезис"</t>
  </si>
  <si>
    <t>г. Наро-фоминск, ул. Профсоюзная</t>
  </si>
  <si>
    <t>30329d52-35a4-44b4-873f-62fe16fadbc1</t>
  </si>
  <si>
    <t>г. Наро-фоминск, ул. Латышская</t>
  </si>
  <si>
    <t>г. Наро-фоминск, ул. Латышская, 23</t>
  </si>
  <si>
    <t>61e701f4-e781-49af-84d8-6af7541a05b8</t>
  </si>
  <si>
    <t>МКД №36А</t>
  </si>
  <si>
    <t>МКД №39А</t>
  </si>
  <si>
    <t>г. Наро-фоминск, ул. Профсоюзная, 39</t>
  </si>
  <si>
    <t xml:space="preserve">ООО "Юраси" </t>
  </si>
  <si>
    <t>минимаркет продукты</t>
  </si>
  <si>
    <t>г. Наро-Фоминск, ул. Профсоюзная д. 41</t>
  </si>
  <si>
    <t>a9807c9b-5ef6-48fb-a3a5-02ff348b2e5f</t>
  </si>
  <si>
    <t>МКД №41</t>
  </si>
  <si>
    <t>г. Наро-фоминск, ул. Профсоюзная, 42</t>
  </si>
  <si>
    <t>ООО Экспресс (ИН Назинян)</t>
  </si>
  <si>
    <t>автомойка</t>
  </si>
  <si>
    <t>г. Наро-фоминск, ул. Латышская, д.20А</t>
  </si>
  <si>
    <t>ИП Серова В.П.</t>
  </si>
  <si>
    <t>автомойка, шиномонтаж</t>
  </si>
  <si>
    <t>г. Наро-Фоминск, ул. Пушкина, д. 1</t>
  </si>
  <si>
    <t>55.382175</t>
  </si>
  <si>
    <t>36.715851</t>
  </si>
  <si>
    <t>ТСЖ "ЖилЦентр"</t>
  </si>
  <si>
    <t>8 (496) 34 30-01-05</t>
  </si>
  <si>
    <t>pushcina3@mail.ru</t>
  </si>
  <si>
    <t>г. Наро-фоминск, ул. Пушкина</t>
  </si>
  <si>
    <t>6b051434-370b-4c4d-9ff2-7200c8f83ae8</t>
  </si>
  <si>
    <t>г. Наро-фоминск, ул. Пушкина, д.1</t>
  </si>
  <si>
    <t>АНО "Маленькая страна"</t>
  </si>
  <si>
    <t>г. Наро-фоминск, ул. Пушкина, д.3</t>
  </si>
  <si>
    <t>ООО "Лаборатория Гемотест"</t>
  </si>
  <si>
    <t>г. Наро-фоминск, ул. Пушкина, д.5</t>
  </si>
  <si>
    <t>ООО "Оливин-мед"</t>
  </si>
  <si>
    <t>г. Наро-фоминск, ул. Пушкина, д.2</t>
  </si>
  <si>
    <t>Россельхознадзор</t>
  </si>
  <si>
    <t>г. Наро-фоминск, ул. Пушкина, 1</t>
  </si>
  <si>
    <t>МОСОБЛАРХИТЕКТУРА</t>
  </si>
  <si>
    <t>7707018904</t>
  </si>
  <si>
    <t>55.381094</t>
  </si>
  <si>
    <t>36.732851</t>
  </si>
  <si>
    <t>г. Наро-фоминск, ул. Рижская, 1</t>
  </si>
  <si>
    <t>8c7376dd-31b1-4eb2-8afe-76ac3aa7e18e</t>
  </si>
  <si>
    <t>г. Наро-фоминск, ул. Рижская, 2</t>
  </si>
  <si>
    <t>г. Наро-фоминск, ул. Рижская, 3</t>
  </si>
  <si>
    <t>г. Наро-фоминск, ул. Рижская, 4</t>
  </si>
  <si>
    <t>г. Наро-фоминск, ул. Рижская, 5</t>
  </si>
  <si>
    <t>г. Наро-фоминск, ул. Рижская, 6</t>
  </si>
  <si>
    <t>г. Наро-фоминск, ул. Рижская, д.6</t>
  </si>
  <si>
    <t>МАДОУ Детский сад № 7</t>
  </si>
  <si>
    <t>ebba22e8-b0e4-49b4-b1b1-f6bcc4041cae</t>
  </si>
  <si>
    <t>г. Наро-Фоминск, ул. Рижская</t>
  </si>
  <si>
    <t xml:space="preserve">ООО Предприятие Заготторг </t>
  </si>
  <si>
    <t xml:space="preserve">ИП Ляшенко Г.А. </t>
  </si>
  <si>
    <t>магазин "Бриз"</t>
  </si>
  <si>
    <t>Турагентство "5 звезд"</t>
  </si>
  <si>
    <t xml:space="preserve">ФХ "Родной Дом" </t>
  </si>
  <si>
    <t>продуктовая лавка</t>
  </si>
  <si>
    <t xml:space="preserve">ООО "ЗООГалерея 10" </t>
  </si>
  <si>
    <t>г. Наро-Фоминск, ул. Рижская, 7Б</t>
  </si>
  <si>
    <t>ООО "Торговый Дом ВЕСТ"</t>
  </si>
  <si>
    <t xml:space="preserve">ИП Зайцева Т.В. </t>
  </si>
  <si>
    <t>г. Наро-Фоминск, ул. Рижская, 7</t>
  </si>
  <si>
    <t xml:space="preserve">ООО "Версаль" </t>
  </si>
  <si>
    <t>Красное и белое</t>
  </si>
  <si>
    <t>Мясницкий ряд</t>
  </si>
  <si>
    <t>АО "Московское областное предприятие "Союзпечать"</t>
  </si>
  <si>
    <t>ларек союзпечать</t>
  </si>
  <si>
    <t>ЛАБИРИНТ-М ООО</t>
  </si>
  <si>
    <t>7727777402</t>
  </si>
  <si>
    <t>ООО "ВИКОНТ"</t>
  </si>
  <si>
    <t>г. Наро-Фоминск, ул. Рижская, д. 1А</t>
  </si>
  <si>
    <t>55.380991</t>
  </si>
  <si>
    <t>36.734942</t>
  </si>
  <si>
    <t>г. Наро-Фоминск, ул. Рижская, д.1А</t>
  </si>
  <si>
    <t>483f065c-bdad-49eb-a3bf-525c4b6d55a4</t>
  </si>
  <si>
    <t>Пиццерия PizzBurg</t>
  </si>
  <si>
    <t>Дизайн-студия Марка</t>
  </si>
  <si>
    <t>г. Наро-Фоминск, ул. Связистов, д. 1</t>
  </si>
  <si>
    <t>55.363552</t>
  </si>
  <si>
    <t>36.775879</t>
  </si>
  <si>
    <t>г. Наро-Фоминск, ул. Связистов</t>
  </si>
  <si>
    <t>ab6c6be2-c284-4824-88ea-3a2294e42cc0</t>
  </si>
  <si>
    <t>г. Наро-Фоминск, ул. Связистов, д. 5</t>
  </si>
  <si>
    <t>55.361181</t>
  </si>
  <si>
    <t>36.777978</t>
  </si>
  <si>
    <t>ef75d55d-85d7-4c28-8241-a6b2bc5b5a92</t>
  </si>
  <si>
    <t>г. Наро-Фоминск, ул. СМП-181, д. 12</t>
  </si>
  <si>
    <t>55.382258</t>
  </si>
  <si>
    <t>36.761970</t>
  </si>
  <si>
    <t>г. Наро-Фоминск, ул. СМП-181</t>
  </si>
  <si>
    <t>01b17e4a-ee74-41fd-b66f-32b426298585</t>
  </si>
  <si>
    <t>г. Наро-Фоминск, ул. СМП-181, д. 29</t>
  </si>
  <si>
    <t>55.382939</t>
  </si>
  <si>
    <t>36.76665</t>
  </si>
  <si>
    <t>479b528e-8611-4c48-aae7-23d55f629d76</t>
  </si>
  <si>
    <t>дома ИЖС №24,25,34 (3 дома)</t>
  </si>
  <si>
    <t>г.о. Наро-Фоминск, ул. Учебный Центр ВАФ, д. 1</t>
  </si>
  <si>
    <t>55.418122</t>
  </si>
  <si>
    <t>36.702071</t>
  </si>
  <si>
    <t>г. Наро-Фоминск, ул. Учебный Центр ВАФ</t>
  </si>
  <si>
    <t>9ec075b3-d192-4cc0-a208-bcc52979d93f</t>
  </si>
  <si>
    <t>дома ИЖС №8-11, 97-99 (11 домов)</t>
  </si>
  <si>
    <t>г. Наро-Фоминск, Офицерский пер.</t>
  </si>
  <si>
    <t>дома ИЖС №1,3, 10 (3 дома)</t>
  </si>
  <si>
    <t>г. Наро-Фоминск, ул. 33 Армии</t>
  </si>
  <si>
    <t>дома ИЖС №1, 32, 34, 36, 36а, 38, 40, 44 (8 домов)</t>
  </si>
  <si>
    <t>МРОПП ХРАМА НОВОМУЧЕНИКОВ И ИСПОВЕДНИКОВ РОССИЙСКИХ Г. НАРО-ФОМИНСКА НАРО-ФОМИНСКОГО РАЙОНА МО МОСКО</t>
  </si>
  <si>
    <t>5030042984</t>
  </si>
  <si>
    <t>г. Наро-Фоминск, ул. Шибанкова, д. 9, 11</t>
  </si>
  <si>
    <t>г. Наро-Фоминск, ул. Шибанкова</t>
  </si>
  <si>
    <t>МКД №11А</t>
  </si>
  <si>
    <t>0b415d69-bcc2-4aa1-8afd-60f2495cf1dd</t>
  </si>
  <si>
    <t>МКД №81</t>
  </si>
  <si>
    <t>г. Наро-Фоминск, Кубинское ш, правая сторона</t>
  </si>
  <si>
    <t>г. Наро-Фоминск, Кубинское ш, левая сторона</t>
  </si>
  <si>
    <t>ИП Хоботова Д.Д. Шиномонтаж</t>
  </si>
  <si>
    <t>ООО "Экзист"</t>
  </si>
  <si>
    <t>интернет-магазин автозапчасти</t>
  </si>
  <si>
    <t>г. Наро-Фоминск, Кубинское ш, 6/2</t>
  </si>
  <si>
    <t>ООО "ВРГ "Ветеран"</t>
  </si>
  <si>
    <t>г. Наро-Фоминск, Ермолаева, 5/23</t>
  </si>
  <si>
    <t>ООО "ФастФинанс"</t>
  </si>
  <si>
    <t>55.410477</t>
  </si>
  <si>
    <t>36.717963</t>
  </si>
  <si>
    <t>5a505141-9b01-4bbf-b3b5-2dc82cf9e7f0</t>
  </si>
  <si>
    <t>г. Наро-Фоминск, ул. Шибанкова, 13</t>
  </si>
  <si>
    <t>г. Наро-Фоминск, ул. Шибанкова, 31</t>
  </si>
  <si>
    <t>г. Наро-Фоминск, ул. Шибанкова, 19</t>
  </si>
  <si>
    <t xml:space="preserve">ИП Тестова Г.А. Студия красоты "Стильная жизнь" </t>
  </si>
  <si>
    <t>г. Наро-Фоминск, ул. Шибанкова, 17</t>
  </si>
  <si>
    <t>г. Наро-Фоминск, ул. Шибанкова, 13А</t>
  </si>
  <si>
    <t>ООО "Центр Здоровья и красоты Гармония"</t>
  </si>
  <si>
    <t>г. Наро-Фоминск, ул. Шибанкова, 35А</t>
  </si>
  <si>
    <t xml:space="preserve">Кафе "Прага" </t>
  </si>
  <si>
    <t>ООО "Аверс" Аптечный пункт</t>
  </si>
  <si>
    <t>г. Наро-Фоминск, ул. Шибанкова, д. 2а</t>
  </si>
  <si>
    <t>55.409032</t>
  </si>
  <si>
    <t>36.720953</t>
  </si>
  <si>
    <t>8a6a1513-a1da-4a22-b8d0-d87bac152007</t>
  </si>
  <si>
    <t>РБ №1 Детская поликлиника</t>
  </si>
  <si>
    <t xml:space="preserve">ООО "Евразия" Центр одежды и обуви </t>
  </si>
  <si>
    <t>55.411554</t>
  </si>
  <si>
    <t>36.723089</t>
  </si>
  <si>
    <t>МКД №4А</t>
  </si>
  <si>
    <t>f34a2753-337f-4bb8-a29e-686c9c478d5b</t>
  </si>
  <si>
    <t>МКД №34А</t>
  </si>
  <si>
    <t>г. Наро-Фоминск, ул.Шибанкова, 28</t>
  </si>
  <si>
    <t>г. Наро-Фоминск, ул.Шибанкова, 22</t>
  </si>
  <si>
    <t>АНО Детский сад Полянка</t>
  </si>
  <si>
    <t>г. Наро-Фоминск, ул. Шибанкова, д. 37</t>
  </si>
  <si>
    <t>55.413699</t>
  </si>
  <si>
    <t>36.722445</t>
  </si>
  <si>
    <t>ООО "Наро-Фоминская управляющая компания"</t>
  </si>
  <si>
    <t>г. Наро-Фоминск, ул. Шибпнкова, д.37</t>
  </si>
  <si>
    <t>8 (496) 34 4-42-95</t>
  </si>
  <si>
    <t>nf-mc@bk.ru</t>
  </si>
  <si>
    <t>f37b82ea-0eef-4147-b1c3-b7c940a51c19</t>
  </si>
  <si>
    <t>0da3ef3e-85d5-4e4a-8321-d9a9a5c87e6e</t>
  </si>
  <si>
    <t>г. Наро-Фоминск, ул. Шибанкова, 48А</t>
  </si>
  <si>
    <t xml:space="preserve">Кафе "Палермо"  </t>
  </si>
  <si>
    <t>г. Наро-Фоминск, ул. Шибанкова, д. 5а</t>
  </si>
  <si>
    <t>55.410478</t>
  </si>
  <si>
    <t>36.717887</t>
  </si>
  <si>
    <t>aae6b941-b65f-4921-ba35-34d9f9cb32b4</t>
  </si>
  <si>
    <t>МКД №5А</t>
  </si>
  <si>
    <t>г. Наро-Фоминск, ул. Шибанкова, 7</t>
  </si>
  <si>
    <t>Судебный участок №136</t>
  </si>
  <si>
    <t>г. Наро-Фоминск, ул. Шибанкова, 5А</t>
  </si>
  <si>
    <t>г. Наро-Фоминск, ул. Кубинское ш, 6</t>
  </si>
  <si>
    <t>55.416542</t>
  </si>
  <si>
    <t>36.723284</t>
  </si>
  <si>
    <t>59e7eb12-b6c7-480b-a502-3aadf44af607</t>
  </si>
  <si>
    <t>МКД №55</t>
  </si>
  <si>
    <t>МКД №59</t>
  </si>
  <si>
    <t>г. Наро-Фоминск, ул. Шибанкова, 59</t>
  </si>
  <si>
    <t>ИП Майгова Оксана Григорьевна</t>
  </si>
  <si>
    <t>55.415827</t>
  </si>
  <si>
    <t>36.727517</t>
  </si>
  <si>
    <t>78f33702-16f8-44ca-be95-ad5c76a10599</t>
  </si>
  <si>
    <t>МКД №65</t>
  </si>
  <si>
    <t>МКД №67</t>
  </si>
  <si>
    <t>МКД №69</t>
  </si>
  <si>
    <t>МКД №73</t>
  </si>
  <si>
    <t>МКД №75</t>
  </si>
  <si>
    <t>г. Наро-Фоминск, ул. Шибанкова, д. 92</t>
  </si>
  <si>
    <t>МКД №84</t>
  </si>
  <si>
    <t>94923ddf-adaa-483b-8b15-6d4bfb87b028</t>
  </si>
  <si>
    <t>МКД №85</t>
  </si>
  <si>
    <t>МКД №86</t>
  </si>
  <si>
    <t>МКД №87</t>
  </si>
  <si>
    <t>МКД №89</t>
  </si>
  <si>
    <t>МКД №91</t>
  </si>
  <si>
    <t>МКД №92</t>
  </si>
  <si>
    <t>г. Наро-Фоминск, ул. Шибанкова, 91</t>
  </si>
  <si>
    <t>АО "Лифтек"</t>
  </si>
  <si>
    <t>лифты и лифтовое оборудование</t>
  </si>
  <si>
    <t>г. Наро-Фоминск, ул. Кубинское ш., стр. 22</t>
  </si>
  <si>
    <t>ИП Левинцов</t>
  </si>
  <si>
    <t>продуктовый магазин 24 часа  "Жадина-говядина"</t>
  </si>
  <si>
    <t>г. Наро-Фоминск, ул. Кубинское ш. ,стр.22</t>
  </si>
  <si>
    <t>МРОПП ХРАМА НОВОМУЧЕНИКОВ И ИСПОВЕДНИКОВ РОССИЙСКИХ Г. НАРО-ФОМИНСКА</t>
  </si>
  <si>
    <t>г. Наро-Фоминск, ул. Школьная, д. 11а</t>
  </si>
  <si>
    <t>55.387344</t>
  </si>
  <si>
    <t>36.717883</t>
  </si>
  <si>
    <t>62d7d168-4c45-45f7-9a06-86bb8b8aa9fd</t>
  </si>
  <si>
    <t>МКД №28а</t>
  </si>
  <si>
    <t>г. Наро-Фоминск, ул. Новикова, 20</t>
  </si>
  <si>
    <t>ООО Вайлдбериз</t>
  </si>
  <si>
    <t>пункт выдачи товаров</t>
  </si>
  <si>
    <t>г.о. Наро-Фоминск, п. дом отдыха Бекасово</t>
  </si>
  <si>
    <t>55.417702</t>
  </si>
  <si>
    <t>36.805464</t>
  </si>
  <si>
    <t>п. д/о Бекасово</t>
  </si>
  <si>
    <t>14527c9d-7997-4db9-b1d2-0eef5b621dc8</t>
  </si>
  <si>
    <t>п. д/о Бекасово, Аллейная, 1-10</t>
  </si>
  <si>
    <t>дома ИЖС№ 1-10 (10 домов)</t>
  </si>
  <si>
    <t>п. д/о Бекасово, 1-й Мирный пер., 1-26</t>
  </si>
  <si>
    <t>дома ИЖС№ 1-26 (26 домов)</t>
  </si>
  <si>
    <t>п. д/о Бекасово, 2-й Мирный пер., 1-20</t>
  </si>
  <si>
    <t>дома ИЖС№ 1-20 (20 домов)</t>
  </si>
  <si>
    <t>п. д/о Бекасово, 3-й Мирный пер., 1-28</t>
  </si>
  <si>
    <t>дома ИЖС№ 1-28 (28 домов)</t>
  </si>
  <si>
    <t>п. д/о Бекасово, 4-й Мирный пер., 1-27</t>
  </si>
  <si>
    <t>дома ИЖС№ 1-27 (27 домов)</t>
  </si>
  <si>
    <t>п. д/о Бекасово, 5-й Мирный пер., 1-23</t>
  </si>
  <si>
    <t>дома ИЖС№ 1-23 (23 дома)</t>
  </si>
  <si>
    <t>п. д/о Бекасово, 6-й Мирный пер., 1-14</t>
  </si>
  <si>
    <t>дома ИЖС№ 1-14 (14 домов)</t>
  </si>
  <si>
    <t>п. д/о Бекасово, д.12</t>
  </si>
  <si>
    <t>55.5138778686523</t>
  </si>
  <si>
    <t>36.9810791015625</t>
  </si>
  <si>
    <t>2(0,8)</t>
  </si>
  <si>
    <t>ОАО (УК)</t>
  </si>
  <si>
    <t>ОАО "УК ЖКХ "Прогресс"</t>
  </si>
  <si>
    <t>р.п. Калининец, д.245</t>
  </si>
  <si>
    <t>8-496-347-70-58</t>
  </si>
  <si>
    <t>progress@nfzhkh.ru</t>
  </si>
  <si>
    <t>р.п.Селятино, ул.Спортивная</t>
  </si>
  <si>
    <t>93e7fdde-8bfd-4f01-8824-0de81571d8e5</t>
  </si>
  <si>
    <t>55.478670</t>
  </si>
  <si>
    <t>36.998925</t>
  </si>
  <si>
    <t>р.п.Селятино, ул. Промышленная д.81</t>
  </si>
  <si>
    <t>7(496)342-57-03
+7(496)342-90-41</t>
  </si>
  <si>
    <t>admsel@bk.ru </t>
  </si>
  <si>
    <t xml:space="preserve">д. Новоглаголево, ул.Магистральная </t>
  </si>
  <si>
    <t>1e258892-19a2-4b7f-b7e3-85d33f116009</t>
  </si>
  <si>
    <t>д. Новоглаголево, ул. Центральная</t>
  </si>
  <si>
    <t>ООО "Альбион-2002" (Бристоль)</t>
  </si>
  <si>
    <t>1025202393677</t>
  </si>
  <si>
    <t>г.о. Наро-Фоминск, д. Софьино, д. 10</t>
  </si>
  <si>
    <t>55.514037</t>
  </si>
  <si>
    <t>37.008012</t>
  </si>
  <si>
    <t xml:space="preserve">д.Софьино </t>
  </si>
  <si>
    <t>e04a9131-8fea-48ba-8cd3-ca215967ecc8</t>
  </si>
  <si>
    <t>дома ИЖС № 6, 8</t>
  </si>
  <si>
    <t>г.о. Наро-Фоминск, д. Софьино, д. 22</t>
  </si>
  <si>
    <t>55.512570</t>
  </si>
  <si>
    <t>37.010115</t>
  </si>
  <si>
    <t>д.Софьино</t>
  </si>
  <si>
    <t>0c5be3e3-6d0b-41cf-9aca-d540077c5e9c</t>
  </si>
  <si>
    <t xml:space="preserve">МКД № 22 </t>
  </si>
  <si>
    <t>д.Софьино, ул. Огородная</t>
  </si>
  <si>
    <t>дома ИЖС (180 домов)</t>
  </si>
  <si>
    <t>д.Софьино, д. 213с</t>
  </si>
  <si>
    <t>ООО "Гемма"</t>
  </si>
  <si>
    <t>1025003757481</t>
  </si>
  <si>
    <t>г.о. Наро-Фоминск, д. Софьино, д. 24</t>
  </si>
  <si>
    <t>55.512022</t>
  </si>
  <si>
    <t>37.007658</t>
  </si>
  <si>
    <t>2b6aac4b-02d3-4076-8222-0644fc26e1e1</t>
  </si>
  <si>
    <t>д. Софьино</t>
  </si>
  <si>
    <t>МАУС Спорткомбинат "Строитель"</t>
  </si>
  <si>
    <t>55.503654</t>
  </si>
  <si>
    <t>36.985574</t>
  </si>
  <si>
    <t>п.д/о Отличник</t>
  </si>
  <si>
    <t>7dca91a6-9558-4d00-905e-c285e4b837e7</t>
  </si>
  <si>
    <t xml:space="preserve">55.513074 </t>
  </si>
  <si>
    <t>36.988026</t>
  </si>
  <si>
    <t>6(0,6)</t>
  </si>
  <si>
    <t>ТСЖ "Селятино-Б"</t>
  </si>
  <si>
    <t>143345, Московская область, Наро – Фоминский район, п. Селятино, д. 52.</t>
  </si>
  <si>
    <t>8-926-427-05-55</t>
  </si>
  <si>
    <t>selyatino52@mail.ru</t>
  </si>
  <si>
    <t>п.Селятино</t>
  </si>
  <si>
    <t>МКД  №52, корп. 1  (ТСЖ "Селятино-Б" (вывоз от 6 подъездов)</t>
  </si>
  <si>
    <t>c277c9d9-be8d-4dd3-8da8-f75a8c911295</t>
  </si>
  <si>
    <t>МКД  №52, корп. 2  (ТСЖ "Селятино-Б" (вывоз от 6 подъездов)</t>
  </si>
  <si>
    <t>1035005900489</t>
  </si>
  <si>
    <t>п.Селятино, д. 22/23</t>
  </si>
  <si>
    <t>ТСЖ "Селятино-Б"(УК)</t>
  </si>
  <si>
    <t>г.о. Наро-Фоминск, п. Селятино, д. 54</t>
  </si>
  <si>
    <t>55.514159</t>
  </si>
  <si>
    <t>36.984043</t>
  </si>
  <si>
    <t>р.п.Селятино</t>
  </si>
  <si>
    <t xml:space="preserve">МКД №54
</t>
  </si>
  <si>
    <t>e585731e-e266-4fd9-849e-1f7850bbdf14</t>
  </si>
  <si>
    <t>МКД №55 корп. 1</t>
  </si>
  <si>
    <t>р.п.Селятино , 54</t>
  </si>
  <si>
    <t>ООО "Дикси-Юг"</t>
  </si>
  <si>
    <t>1035007202460</t>
  </si>
  <si>
    <t>р.п.Селятино , 55</t>
  </si>
  <si>
    <t>ООО "Семейный врач"</t>
  </si>
  <si>
    <t>1157746431468</t>
  </si>
  <si>
    <t>ИП Космовский М.А.</t>
  </si>
  <si>
    <t>304503027300041</t>
  </si>
  <si>
    <t>ИП Соколова М.В. (магазин "Обувь")</t>
  </si>
  <si>
    <t>304503014000056</t>
  </si>
  <si>
    <t>ИП Шешуков А.А. (магазин разл.пива)</t>
  </si>
  <si>
    <t>315774600374308</t>
  </si>
  <si>
    <t>ИП Малхасян Сима Арамовна (студия красоты "Стиль")</t>
  </si>
  <si>
    <t>ИП Шальнев М.В. ("Первый детский")</t>
  </si>
  <si>
    <t>309503202600042</t>
  </si>
  <si>
    <t>ИП Азаматова (парикмахрская)</t>
  </si>
  <si>
    <t>ИП Федорова О.В. (маг-н "Уши и хвост")</t>
  </si>
  <si>
    <t>309774602800293</t>
  </si>
  <si>
    <t>ИП Ушаков В.Н. (маг-н "Продукты")</t>
  </si>
  <si>
    <t>304503027100082</t>
  </si>
  <si>
    <t>г.о. Наро-Фоминск, п. Селятино, ул. Спортивная, д. 22-23</t>
  </si>
  <si>
    <t>55.511291</t>
  </si>
  <si>
    <t>36.977744</t>
  </si>
  <si>
    <t>р.п. Селятино, д.23</t>
  </si>
  <si>
    <t xml:space="preserve">МКД  №23 </t>
  </si>
  <si>
    <t>7461fef7-3481-4abd-9fc0-aba755f0a0ff</t>
  </si>
  <si>
    <t>р.п. Селятино, д.22/23</t>
  </si>
  <si>
    <t>МКД  №22/23 (ТСЖ "Орбита")</t>
  </si>
  <si>
    <t>р.п. Селятино, 22/23</t>
  </si>
  <si>
    <t>ТСЖ "Орбита"</t>
  </si>
  <si>
    <t>р.п. Селятино, 23/1</t>
  </si>
  <si>
    <t>ООО "Аптека-А.в.е..-1"</t>
  </si>
  <si>
    <t>г.о. Наро-Фоминск, д. Селятино, ул. Госпитальная, д. 4а</t>
  </si>
  <si>
    <t>55.512821</t>
  </si>
  <si>
    <t>36.970996</t>
  </si>
  <si>
    <t>р.п. Селятино, д.4А</t>
  </si>
  <si>
    <t>b33c227f-4fa6-49ae-b6c1-2b675d52395f</t>
  </si>
  <si>
    <t>р.п. Селятино, д.4Б</t>
  </si>
  <si>
    <t>МКД №4Б</t>
  </si>
  <si>
    <t>55.511552</t>
  </si>
  <si>
    <t>36.975632</t>
  </si>
  <si>
    <t>п.Селятино, ул.Госпитальная, д.8</t>
  </si>
  <si>
    <t>9219e055-bb27-498f-a666-3caae76558d1</t>
  </si>
  <si>
    <t>п.Селятино,  ул.Госпитальная, д.10</t>
  </si>
  <si>
    <t>г.о. Наро-Фоминск, п. Селятино, ул. Госпитальная, д. 6</t>
  </si>
  <si>
    <t>55.512580</t>
  </si>
  <si>
    <t>36.972344</t>
  </si>
  <si>
    <t xml:space="preserve">р.п. Селятино, ул.Госпитальная, д.6 </t>
  </si>
  <si>
    <t>75197c92-18a5-4a15-bf2f-00c104cbe4d7</t>
  </si>
  <si>
    <t>р.п. Селятино, ул.Госпитальная, 6А</t>
  </si>
  <si>
    <t>МКД №6А</t>
  </si>
  <si>
    <t>55.513849</t>
  </si>
  <si>
    <t>36.973873</t>
  </si>
  <si>
    <t>р.п.Селятино, ул.Клубная, д.3</t>
  </si>
  <si>
    <t>b81f1e7e-4d51-467e-9373-1b37be2357fc</t>
  </si>
  <si>
    <t>р.п.Селятино, ул.Клубная, д.4</t>
  </si>
  <si>
    <t>р.п.Селятино, ул.Клубная, д.5</t>
  </si>
  <si>
    <t>р.п.Селятино, ул.Клубная, д.6</t>
  </si>
  <si>
    <t>р.п.Селятино, ул.Клубная, д.7</t>
  </si>
  <si>
    <t>р.п.Селятино, ул.Клубная, д.8</t>
  </si>
  <si>
    <t>р.п.Селятино, ул.Клубная, д.9</t>
  </si>
  <si>
    <t>р.п.Селятино, ул.Клубная, д.10</t>
  </si>
  <si>
    <t>г.о. Наро-Фоминск, д. Селятино, ул. Клубная, д. 12</t>
  </si>
  <si>
    <t>55.514911</t>
  </si>
  <si>
    <t>36.977317</t>
  </si>
  <si>
    <t>р.п. Селятино, ул.Клубная, д.12</t>
  </si>
  <si>
    <t>1371a720-e149-4e00-b6e6-47ecb6513dbe</t>
  </si>
  <si>
    <t>р.п. Селятино, ул.Клубная, д.13</t>
  </si>
  <si>
    <t>р.п. Селятино, ул.Клубная, д.14</t>
  </si>
  <si>
    <t>р.п. Селятино, ул.Клубная, д.15</t>
  </si>
  <si>
    <t>р.п. Селятино, вблизи дома 13а</t>
  </si>
  <si>
    <t>ООО "Газетта"</t>
  </si>
  <si>
    <t>1187746838234</t>
  </si>
  <si>
    <t>р.п. Селятино, Спортивная, 2А</t>
  </si>
  <si>
    <t>ИП Карбаинова Е.В</t>
  </si>
  <si>
    <t>316402700088291</t>
  </si>
  <si>
    <t>р.п. Селятино, 13</t>
  </si>
  <si>
    <t>ООО "АльфаРязань"</t>
  </si>
  <si>
    <t>1146234006380</t>
  </si>
  <si>
    <t>ИП Власова Инна Анатольевна</t>
  </si>
  <si>
    <t>306503030600011</t>
  </si>
  <si>
    <t>1025003753928</t>
  </si>
  <si>
    <t>55.514617</t>
  </si>
  <si>
    <t>36.979071</t>
  </si>
  <si>
    <t>р.п. Селятино ,д. 16</t>
  </si>
  <si>
    <r>
      <t>МКД №16</t>
    </r>
    <r>
      <rPr>
        <sz val="10"/>
        <color theme="0"/>
        <rFont val="Times New Roman"/>
        <family val="1"/>
        <charset val="204"/>
      </rPr>
      <t/>
    </r>
  </si>
  <si>
    <t>ce259ec3-f8b0-4cea-9981-6a28c2319f78</t>
  </si>
  <si>
    <t>р.п. Селятино, 16/1</t>
  </si>
  <si>
    <t xml:space="preserve">ООО "Милафарма" </t>
  </si>
  <si>
    <t>1165030050932</t>
  </si>
  <si>
    <t>р.п. Селятино, общ. 1</t>
  </si>
  <si>
    <t>ООО "МИТОЛ-НАРА" лифтовая компания</t>
  </si>
  <si>
    <t>1065030000892</t>
  </si>
  <si>
    <t>55.514967</t>
  </si>
  <si>
    <t>36.980144</t>
  </si>
  <si>
    <t>р.п. Селятино, д.17</t>
  </si>
  <si>
    <t>41bbe820-4cfb-47f8-887f-70e45993851e</t>
  </si>
  <si>
    <t>55.515445</t>
  </si>
  <si>
    <t>36.981067</t>
  </si>
  <si>
    <t xml:space="preserve"> р.п. Селятино, д.18</t>
  </si>
  <si>
    <t xml:space="preserve">МКД №18  </t>
  </si>
  <si>
    <t>cc0dba77-e7c7-40c4-908d-9caedfe49430</t>
  </si>
  <si>
    <t>МАУК "Библиотека Селятино"</t>
  </si>
  <si>
    <t>1095030003683</t>
  </si>
  <si>
    <t>55.514659</t>
  </si>
  <si>
    <t>36.974452</t>
  </si>
  <si>
    <t>р.п. Селятино, д.26</t>
  </si>
  <si>
    <t>c2a82b5c-bb10-4c7c-92f0-f98f4cd6d3c8</t>
  </si>
  <si>
    <t>р.п. Селятино, д.27</t>
  </si>
  <si>
    <t>р.п. Селятино, д.11</t>
  </si>
  <si>
    <t>г.о. Наро-Фоминск, п. Селятино, ул. Клубная, д. 28</t>
  </si>
  <si>
    <t>55.513557</t>
  </si>
  <si>
    <t>36.978891</t>
  </si>
  <si>
    <t>р.п. Селятино, д.24</t>
  </si>
  <si>
    <t>16ca441b-9ff4-486a-bd15-6a8a896a5637</t>
  </si>
  <si>
    <t>р.п. Селятино, д.25</t>
  </si>
  <si>
    <t>р.п. Селятино, д.28</t>
  </si>
  <si>
    <t>г.о. Наро-Фоминск, п. Селятино, ул. Спортивная, д. 21</t>
  </si>
  <si>
    <t>55.518111</t>
  </si>
  <si>
    <t>36.980626</t>
  </si>
  <si>
    <t>р.п. Селятино, д.21</t>
  </si>
  <si>
    <t>c571e100-33ed-4b10-8ebc-02ddcfde8d99</t>
  </si>
  <si>
    <t>р.п. Селятино, д.22</t>
  </si>
  <si>
    <t>р.п. Селятино, вблизи дома 21</t>
  </si>
  <si>
    <t>ИП Морис Любовь Михайловна</t>
  </si>
  <si>
    <t>308503003700041</t>
  </si>
  <si>
    <t xml:space="preserve">р.п. Селятино, вблизи ТЦ Крутиловский </t>
  </si>
  <si>
    <t xml:space="preserve">ИП Дадожонов Ильёс Рахматович </t>
  </si>
  <si>
    <t>310503234100012</t>
  </si>
  <si>
    <t>г.о. Наро-Фоминск, п. Селятино, ул. Профессиональная, д. 3а</t>
  </si>
  <si>
    <t>55.525870</t>
  </si>
  <si>
    <t>36.987200</t>
  </si>
  <si>
    <t>р.п. Селятино, ул. Профессиональная, д.3-А</t>
  </si>
  <si>
    <t>МКД №3А</t>
  </si>
  <si>
    <t>4ee142b2-8e73-4e40-8ee4-c68906c0a88f</t>
  </si>
  <si>
    <t>р.п. Селятино, ул. Профессиональная</t>
  </si>
  <si>
    <t xml:space="preserve">ИП Федорова Ольга Вячеславовна </t>
  </si>
  <si>
    <t>г.о. Наро-Фоминск, д. Селятино, ул. Спортивная, д. 19</t>
  </si>
  <si>
    <t>55.517101</t>
  </si>
  <si>
    <t>36.981367</t>
  </si>
  <si>
    <t>р.п. Селятино, ул.Спортивная, д.19</t>
  </si>
  <si>
    <t>2f85cc94-550f-4a9a-b1b3-ba21ce901242</t>
  </si>
  <si>
    <t>р.п. Селятино, ул.Спортивная, д.20</t>
  </si>
  <si>
    <t>р.п. Селятино, ул.Спортивная,  д. 47/1</t>
  </si>
  <si>
    <t>ИП Ромашкина Надежда Валентиновна</t>
  </si>
  <si>
    <t>304503034100200</t>
  </si>
  <si>
    <t>г.о. Наро-Фоминск, п. Селятино, ул. Спортивная, д. 37</t>
  </si>
  <si>
    <t>55.510542</t>
  </si>
  <si>
    <t>36.979723</t>
  </si>
  <si>
    <t>р.п. Селятино, ул.Спортивная, д.37</t>
  </si>
  <si>
    <t>6de82f8e-3986-4f2f-8e08-ae6d6dee6e75</t>
  </si>
  <si>
    <t>р.п. Селятино, ул.Спортивная, д.38</t>
  </si>
  <si>
    <t>р.п. Селятино, ул.Спортивная, д.39</t>
  </si>
  <si>
    <t>г.о. Наро-Фоминск, п. Селятино, ул. Спортивная, д. 55а</t>
  </si>
  <si>
    <t>55.5159454345703</t>
  </si>
  <si>
    <t>36.9834098815918</t>
  </si>
  <si>
    <t>АО</t>
  </si>
  <si>
    <t>АО "Трестгидромонтаж"</t>
  </si>
  <si>
    <t>1117746839187</t>
  </si>
  <si>
    <t>р.п. Селятино, ул.Промышленная, 81/1</t>
  </si>
  <si>
    <t>info@trestgm.ru</t>
  </si>
  <si>
    <t>р.п. Селятино, ул. Спортивная, д.55а</t>
  </si>
  <si>
    <t xml:space="preserve">МКД - д. 55а </t>
  </si>
  <si>
    <t>91e3392b-d115-4e39-9615-fb5bc7d084ed</t>
  </si>
  <si>
    <t>р.п. Селятино, ул. Спортивная, д. 55А</t>
  </si>
  <si>
    <t>АНО ДДО "БЕЛЬЧОНОК"</t>
  </si>
  <si>
    <t>р.п. Селятино, ул. Спортивная, д. 34/1</t>
  </si>
  <si>
    <t>АО "ГАЗЭНЕРГОБАНК"</t>
  </si>
  <si>
    <t>1024000000210</t>
  </si>
  <si>
    <t>р.п. Селятино, ул. Спортивная, д. 55а</t>
  </si>
  <si>
    <t>ООО "Ломбард-ЧЗМ"</t>
  </si>
  <si>
    <t>1025003753499</t>
  </si>
  <si>
    <t>ломбард</t>
  </si>
  <si>
    <t>г.о. Наро-Фоминск, п. Селятино , ул. Спортивная улица, д. 5 (общежитие 1)</t>
  </si>
  <si>
    <t xml:space="preserve">55.517155 </t>
  </si>
  <si>
    <t>36.983302</t>
  </si>
  <si>
    <t xml:space="preserve"> р.п. Селятино, ул.Спортивная, д.5</t>
  </si>
  <si>
    <t>МКД №5 (общ. 1-2)</t>
  </si>
  <si>
    <t>fdc9804d-fb10-4691-b17d-88ba1e3bdb43</t>
  </si>
  <si>
    <t>р.п. Селятино, ул.Спортивная, д. 3</t>
  </si>
  <si>
    <t>р.п. Селятино, ул.Спортивная, д. 5/1</t>
  </si>
  <si>
    <t>ИП Чистова Валентина Алексеевна</t>
  </si>
  <si>
    <t>р.п. Селятино, ул.Спортивная, д. 1</t>
  </si>
  <si>
    <t>ООО "Машук 21"</t>
  </si>
  <si>
    <t>1045006462588</t>
  </si>
  <si>
    <t>1155030002710</t>
  </si>
  <si>
    <t>55.5187339782715</t>
  </si>
  <si>
    <t>36.9954719543457</t>
  </si>
  <si>
    <t> ОАО УК ЖКХ "ПРОГРЕСС"</t>
  </si>
  <si>
    <t>143370, р.п., Калининец, 245</t>
  </si>
  <si>
    <t xml:space="preserve">д.Алабино, ДРП 2, д.1 </t>
  </si>
  <si>
    <t>36cbb3dc-8136-498b-ba16-feef8103736b</t>
  </si>
  <si>
    <t>55.5145835876465</t>
  </si>
  <si>
    <t>36.9806404113770</t>
  </si>
  <si>
    <t>7(0,26)</t>
  </si>
  <si>
    <t> ООО "УК "МАЛЬКОВО"</t>
  </si>
  <si>
    <t>г. Наро-Фоминск, ул. Карла Маркса, д.18А</t>
  </si>
  <si>
    <t>8(496) 347-70-25</t>
  </si>
  <si>
    <t>narod@zhkhnara.ru</t>
  </si>
  <si>
    <t xml:space="preserve">р.п. Селятино, ул. Клубная, д.30  </t>
  </si>
  <si>
    <t xml:space="preserve">МКД №30  </t>
  </si>
  <si>
    <t>c2cae304-eed2-4771-a5e3-4718fe6232f8</t>
  </si>
  <si>
    <t>55.5149307250977</t>
  </si>
  <si>
    <t>36.9813499450684</t>
  </si>
  <si>
    <t>8(0,12)</t>
  </si>
  <si>
    <t xml:space="preserve">р.п. Селятино, ул. Клубная, д.30а </t>
  </si>
  <si>
    <t>МКД №30а</t>
  </si>
  <si>
    <t>e34da23f-d7f1-4f7d-af39-9a513d5a2f01</t>
  </si>
  <si>
    <t xml:space="preserve">55.513224 </t>
  </si>
  <si>
    <t>36.980798</t>
  </si>
  <si>
    <t>11(0,12)</t>
  </si>
  <si>
    <t>р.п. Селятино,  ул.Спортивная, д.33</t>
  </si>
  <si>
    <t xml:space="preserve">МКД №33 (вывоз ТКО от 11 подъездов с мусоропроводом) </t>
  </si>
  <si>
    <t>e669ae45-4efa-4569-b843-7bfea3b8f327</t>
  </si>
  <si>
    <t>55.511276</t>
  </si>
  <si>
    <t>36.980513</t>
  </si>
  <si>
    <t>10(0,12)</t>
  </si>
  <si>
    <t>р.п. Селятино, ул.Спортивная, д.36</t>
  </si>
  <si>
    <t xml:space="preserve">МКД №36 (вывоз ТКО от подъездов с мусоропроводом) </t>
  </si>
  <si>
    <t>5290f428-d1b5-4ac2-8767-b04ac3a79dc2</t>
  </si>
  <si>
    <t>55.512166</t>
  </si>
  <si>
    <t>36.980490</t>
  </si>
  <si>
    <t>р.п. Селятино, ул.Спортивная, д.35</t>
  </si>
  <si>
    <t>МКД №35 (вывоз ТКО от 10 подъездов с мусоропроводом)</t>
  </si>
  <si>
    <t>61d447e4-ec5b-4342-8334-e54364b4c69e</t>
  </si>
  <si>
    <t xml:space="preserve">55.512670 </t>
  </si>
  <si>
    <t>36.980695</t>
  </si>
  <si>
    <t>13(0,12)</t>
  </si>
  <si>
    <t>р.п. Селятино, ул.Спортивная, д.34</t>
  </si>
  <si>
    <t>МКД №34 (вывоз Тко от 13 подъездов с мусоропроводом)</t>
  </si>
  <si>
    <t>1e98d443-63b7-417c-8afc-63b7e28f6f96</t>
  </si>
  <si>
    <t>55.514801</t>
  </si>
  <si>
    <t>36.972799</t>
  </si>
  <si>
    <t xml:space="preserve">р.п. Селятино, д.116 </t>
  </si>
  <si>
    <t xml:space="preserve">МКД №116 (вывоз ТКО от подъездов с  мусоропроводом) </t>
  </si>
  <si>
    <t>f15c4ad0-2c78-4f90-a3ec-5aced0e66cc6</t>
  </si>
  <si>
    <t>55.518191</t>
  </si>
  <si>
    <t>36.978215</t>
  </si>
  <si>
    <t xml:space="preserve">р.п. Селятино, д.118 </t>
  </si>
  <si>
    <t xml:space="preserve">МКД №118 (вывоз ТКО от подъездов с  мусоропроводом) </t>
  </si>
  <si>
    <t>c8c53d09-13df-4b4f-9da5-1b861e7107c4</t>
  </si>
  <si>
    <t>55.518122</t>
  </si>
  <si>
    <t>36.979049</t>
  </si>
  <si>
    <t>р.п. Селятино, д.118-А</t>
  </si>
  <si>
    <t xml:space="preserve">МКД №118-а (вывоз ТКО от  подъездов с мусоропроводом)  </t>
  </si>
  <si>
    <t>55.513710</t>
  </si>
  <si>
    <t>36.980774</t>
  </si>
  <si>
    <t>4(0,45)</t>
  </si>
  <si>
    <t>р.п. Селятино, д.32</t>
  </si>
  <si>
    <t>МКД №32 (вывоз ТКО от  подъездов с мусоропроводом</t>
  </si>
  <si>
    <t>d012fb5c-892d-41df-9bf7-af0c2944cb4c</t>
  </si>
  <si>
    <t xml:space="preserve">55.509380 </t>
  </si>
  <si>
    <t>36.981911</t>
  </si>
  <si>
    <t>р.п. Селятино,46-Б.</t>
  </si>
  <si>
    <t>МКД №46-б (вывоз ТКО от мусоропроводов )</t>
  </si>
  <si>
    <t>bd96c54b-4e9a-41a2-aec9-972a9faf971b</t>
  </si>
  <si>
    <t>р.п. Селятино, д. 46-б</t>
  </si>
  <si>
    <t>55.512800</t>
  </si>
  <si>
    <t>36.986912</t>
  </si>
  <si>
    <t>р.п. Селятино, д.51</t>
  </si>
  <si>
    <t xml:space="preserve">МКД №51 (вывоз ТКО от  подъездов с мусоропроводом) </t>
  </si>
  <si>
    <t>15857960-3b09-4d68-9ea7-41771870d1b9</t>
  </si>
  <si>
    <t>55.513940</t>
  </si>
  <si>
    <t>36.986016</t>
  </si>
  <si>
    <t xml:space="preserve">р.п. Селятино. д.53 </t>
  </si>
  <si>
    <t xml:space="preserve">МКД №53 (вывоз ТКО от подъездов с  мусоропроводом) </t>
  </si>
  <si>
    <t>0dc92ba5-048d-4781-8805-eadcaf7501ea</t>
  </si>
  <si>
    <t xml:space="preserve">р.п. Селятино,  д.53 </t>
  </si>
  <si>
    <t xml:space="preserve">ООО "Улыбка" </t>
  </si>
  <si>
    <t>ООО "Целитель" аптека</t>
  </si>
  <si>
    <t>1025003757459</t>
  </si>
  <si>
    <t xml:space="preserve">55.511955 </t>
  </si>
  <si>
    <t>36.985587</t>
  </si>
  <si>
    <t>р.п. Селятино,  ул. Теннисная, д.49</t>
  </si>
  <si>
    <t xml:space="preserve">МКД №49 (вывоз ТКО от 2 подъездов с мусоропроводом) </t>
  </si>
  <si>
    <t>723b9a93-3576-4838-8a6f-abe3abd14cf1</t>
  </si>
  <si>
    <t>55.511439</t>
  </si>
  <si>
    <t>36.975930</t>
  </si>
  <si>
    <t>р.п. Селятино. МКД д.117а</t>
  </si>
  <si>
    <t xml:space="preserve">МКД №117а (вывоз ТКО от 3 подъездов с мусоропроводом, баки по 0,24 л) </t>
  </si>
  <si>
    <t>28b6d2ce-9b63-401e-b2f9-c5e2f5696b08</t>
  </si>
  <si>
    <t>р.п. Селятино, д.117а</t>
  </si>
  <si>
    <t>ООО "Руслифт"</t>
  </si>
  <si>
    <t>1055012201133</t>
  </si>
  <si>
    <t>55.515395</t>
  </si>
  <si>
    <t>36.973513</t>
  </si>
  <si>
    <t xml:space="preserve">р.п. Селятино, д.117 </t>
  </si>
  <si>
    <t>МКД №117 (вывоз ТКО от  подъездов с мусоропроводом)</t>
  </si>
  <si>
    <t>4776e8b8-784f-4d8e-9061-b3da12840d05</t>
  </si>
  <si>
    <t>55.509273</t>
  </si>
  <si>
    <t>36.980478</t>
  </si>
  <si>
    <t>4(0,36)</t>
  </si>
  <si>
    <t>р.п. Селятино, д.41</t>
  </si>
  <si>
    <t xml:space="preserve">МКД №41 (вывоз ТКО от 4 подъездов с мусоропроводом, баки 0,36 л) </t>
  </si>
  <si>
    <t>574ff021-f1a9-4465-b796-7e31f449b0ae</t>
  </si>
  <si>
    <t>55.510101</t>
  </si>
  <si>
    <t>36.978778</t>
  </si>
  <si>
    <t>12(0,12)</t>
  </si>
  <si>
    <t xml:space="preserve">р.п. Селятино.  ул.Спортивная, д. 40  </t>
  </si>
  <si>
    <t xml:space="preserve">МКД №40  (вывоз ТКО от 12 подъездов с мусоропроводом, баки по 0,12 л) </t>
  </si>
  <si>
    <t>9dfe2743-ffbd-46a8-8d50-dce1562f5801</t>
  </si>
  <si>
    <t xml:space="preserve">55.510801 </t>
  </si>
  <si>
    <t>36.981881</t>
  </si>
  <si>
    <t>6(0,12)</t>
  </si>
  <si>
    <t xml:space="preserve">р.п. Селятино, ул.Спортивная, д.42 </t>
  </si>
  <si>
    <t xml:space="preserve">МКД №42 (вывоз ТКО от 6 подъездов с мусопроводом) </t>
  </si>
  <si>
    <t>0ab2c510-e578-4ff5-a9b2-14b3ee914307</t>
  </si>
  <si>
    <t>55.511838</t>
  </si>
  <si>
    <t>36.982126</t>
  </si>
  <si>
    <t>3(0,24)</t>
  </si>
  <si>
    <t xml:space="preserve">р.п. Селятино. ул.Спортивная,  д.43  </t>
  </si>
  <si>
    <t>МКД №43  (вывоз КО от 3 подъездов с мусоропроводом, баки по 0,24 л)</t>
  </si>
  <si>
    <t>3b0242ff-13ba-4593-8c1b-432ad19f7461</t>
  </si>
  <si>
    <t xml:space="preserve">55.512705 </t>
  </si>
  <si>
    <t>36.982277</t>
  </si>
  <si>
    <t xml:space="preserve">р.п. Селятино. ул.Спортивная,  д.44 </t>
  </si>
  <si>
    <t>МКД №44  (вывоз ТКО от 14 подъездов с мусоропроводом, баки по 0,12 л)</t>
  </si>
  <si>
    <t>5792e3da-081d-4c63-9134-9b085ad9cc80</t>
  </si>
  <si>
    <t xml:space="preserve">ООО "ВЕСНА" </t>
  </si>
  <si>
    <t>55.508969</t>
  </si>
  <si>
    <t>36.980918</t>
  </si>
  <si>
    <t>4(0,24)</t>
  </si>
  <si>
    <t xml:space="preserve">р.п. Селятино. ул.Спортивная, д.45 </t>
  </si>
  <si>
    <t xml:space="preserve">МКД №45 (вывоз ТКО от 4 подъездов с мусоропроводом, баки по 0,24 л) </t>
  </si>
  <si>
    <t>e74cb10b-56b7-4f3a-89bc-fac701f1783c</t>
  </si>
  <si>
    <t>55.512705</t>
  </si>
  <si>
    <t>4(0,275)</t>
  </si>
  <si>
    <t xml:space="preserve">р.п. Селятино. ул.Спортивная, д.56  </t>
  </si>
  <si>
    <t>МКД №56  (вывоз ТКО от 4 подъездов с мусоропроводом, баки по 0,24 л)</t>
  </si>
  <si>
    <t>cfe948a0-6ec2-47dd-ab34-f6f7cfb805d9</t>
  </si>
  <si>
    <t>55.509099</t>
  </si>
  <si>
    <t>36.981652</t>
  </si>
  <si>
    <t xml:space="preserve">р.п. Селятино. ул.Теннисная, д.46-а </t>
  </si>
  <si>
    <t xml:space="preserve">МКД №46-а (вывоз ТКО от 3 подъездов с мусоропроводом, баки по 1,1 )  </t>
  </si>
  <si>
    <t>84b6d262-19ca-4442-af51-fc0c66e46b01</t>
  </si>
  <si>
    <t>ООО "СКАЙ НЭТ"</t>
  </si>
  <si>
    <t>ИП Курова Светлана Владимировна</t>
  </si>
  <si>
    <t>55.510092</t>
  </si>
  <si>
    <t>36.982823</t>
  </si>
  <si>
    <t>р.п. Селятино, д.47</t>
  </si>
  <si>
    <t>МКД №47 (вывоз ТКО от 4 подъездов с мусоропроводом)</t>
  </si>
  <si>
    <t>b2886b70-a7a6-4a99-ad6c-aca7884b2810</t>
  </si>
  <si>
    <t>55.513313</t>
  </si>
  <si>
    <t>36.986510</t>
  </si>
  <si>
    <t xml:space="preserve">р.п. Селятино. ул. Теннисная,  д.50 </t>
  </si>
  <si>
    <t xml:space="preserve">МКД  №50 (вывоз ТКО от 2 подъездов с мусоропроводом) </t>
  </si>
  <si>
    <t>b2b79cfd-fa3b-4f93-9586-ee7be900c056</t>
  </si>
  <si>
    <t>55.511249</t>
  </si>
  <si>
    <t>36.984536</t>
  </si>
  <si>
    <t xml:space="preserve">р.п. Селятино.ул.Теннисная,  д.48 </t>
  </si>
  <si>
    <t xml:space="preserve">МКД  №48 (вывоз ТКО от 3 подъездов с мусоропроводом) </t>
  </si>
  <si>
    <t>a0819006-e139-4a15-8293-51bfa870b9a5</t>
  </si>
  <si>
    <t>р.п. Селятино.ул.Теннисная,  д.48</t>
  </si>
  <si>
    <t>ИП Антонова Наталья Николаевна</t>
  </si>
  <si>
    <t>317774600236321</t>
  </si>
  <si>
    <t>г.о. Наро-Фоминск, д. Головково, д. 16</t>
  </si>
  <si>
    <t>55.486349</t>
  </si>
  <si>
    <t>36.512342</t>
  </si>
  <si>
    <t>ж/б плиты</t>
  </si>
  <si>
    <t>д.Таширово, ул. Центральная д.5</t>
  </si>
  <si>
    <t>7(496)347-33-39</t>
  </si>
  <si>
    <t>tu-tashirovo@yandex.ru</t>
  </si>
  <si>
    <t>д. Головково, д.1</t>
  </si>
  <si>
    <t>aeee362d-e98d-4d4f-8129-d3bff98692b4</t>
  </si>
  <si>
    <t>д. Головково, д.2</t>
  </si>
  <si>
    <t>д. Головково, д.3</t>
  </si>
  <si>
    <t>д. Головково, д.4</t>
  </si>
  <si>
    <t>д. Головково, д.5</t>
  </si>
  <si>
    <t>д. Головково, д.6</t>
  </si>
  <si>
    <t>д. Головково, д.7</t>
  </si>
  <si>
    <t>д. Головково, д.8</t>
  </si>
  <si>
    <t>д. Головково, д.9</t>
  </si>
  <si>
    <t>д. Головково, д.10</t>
  </si>
  <si>
    <t>д. Головково, д.11</t>
  </si>
  <si>
    <t>д. Головково, д.12</t>
  </si>
  <si>
    <t>д. Головково, д.15</t>
  </si>
  <si>
    <t>д. Головково, д.16</t>
  </si>
  <si>
    <t>д. Головково, д.17</t>
  </si>
  <si>
    <t>д. Головково, д.18</t>
  </si>
  <si>
    <t>д. Головково, Автобусная остановка</t>
  </si>
  <si>
    <t>ИП Ротару Надежда</t>
  </si>
  <si>
    <t>317402700010718</t>
  </si>
  <si>
    <t>д. Головково, у д.1</t>
  </si>
  <si>
    <t>ИП Кабанов Игорь Викторович</t>
  </si>
  <si>
    <t>318402700055213</t>
  </si>
  <si>
    <t>ООО "Новый свет"</t>
  </si>
  <si>
    <t>1075074011715</t>
  </si>
  <si>
    <t>ИП Цикалова Н.В.</t>
  </si>
  <si>
    <t>316503000056241</t>
  </si>
  <si>
    <t>д. Головково, у дома №19</t>
  </si>
  <si>
    <t>г.о. Наро-Фоминск, д. Литвиново, д. 1</t>
  </si>
  <si>
    <t>55.437149</t>
  </si>
  <si>
    <t>36.620955</t>
  </si>
  <si>
    <t>д.Литвиново д.1</t>
  </si>
  <si>
    <t>cb7b1427-8269-4198-b888-22728d8a80f5</t>
  </si>
  <si>
    <t>г.о. Наро-Фоминск, д. Литвиново, д. 9</t>
  </si>
  <si>
    <t>55.438171</t>
  </si>
  <si>
    <t>36.626297</t>
  </si>
  <si>
    <t>д.Литвиново</t>
  </si>
  <si>
    <t>72a5ba4d-3668-4cb3-9f50-ee8ba373b5df</t>
  </si>
  <si>
    <t>д. Литвиново</t>
  </si>
  <si>
    <t>г.о. Наро-Фоминск, д. Мякишево, п/с 107, д. 1</t>
  </si>
  <si>
    <t>55.469815</t>
  </si>
  <si>
    <t>36.624796</t>
  </si>
  <si>
    <t>д.Мякишево п/с 107</t>
  </si>
  <si>
    <t>0d8629dd-2e23-49fe-a7aa-48ba0702c6ac</t>
  </si>
  <si>
    <t>д. Мякишево</t>
  </si>
  <si>
    <t>г.о. Наро-Фоминск, д. Слепушкино, д. 5</t>
  </si>
  <si>
    <t>55.399020</t>
  </si>
  <si>
    <t>36.457226</t>
  </si>
  <si>
    <t>д. Слепушкино</t>
  </si>
  <si>
    <t>85d7d2b5-7f45-4958-a568-6b2c9e343d6a</t>
  </si>
  <si>
    <t>г.о. Наро-Фоминск, д. Таширово, ул. Центральная, д. 10</t>
  </si>
  <si>
    <t>55.429500</t>
  </si>
  <si>
    <t>36.665149</t>
  </si>
  <si>
    <t xml:space="preserve">д.Таширово, ул.Центральная </t>
  </si>
  <si>
    <t>2cf5e14b-3824-4c22-baef-863dc0e79501</t>
  </si>
  <si>
    <t>д. Таширово, ул. Центральная</t>
  </si>
  <si>
    <t>д.Таширово, ул. Центральная</t>
  </si>
  <si>
    <t>дома ИЖС № 71-110 (46 домов)</t>
  </si>
  <si>
    <t>д. Таширово, ул. Раздольная №136</t>
  </si>
  <si>
    <t>ООО "Агроторг" Магазин "Пятерочка"</t>
  </si>
  <si>
    <t>д. Таширово, ул.Центральная д.17</t>
  </si>
  <si>
    <t>ИП Заворот Дарина ЮрьевнаПрод.магазин</t>
  </si>
  <si>
    <t>309503022300022</t>
  </si>
  <si>
    <t>д. Таширово, ул. Центральная д.15</t>
  </si>
  <si>
    <t>д. Таширово, ул. Центральная д.6</t>
  </si>
  <si>
    <t xml:space="preserve">ИП Бузенко Виктор Валерьевич </t>
  </si>
  <si>
    <t>307503005700020</t>
  </si>
  <si>
    <t>д. Таширово, ул.Центральная, д.5</t>
  </si>
  <si>
    <t>г.о. Наро-Фоминск, д. Васильчиново, мкр. Восток, ул. Восточная, д. 5 (Поселение Нара-10)</t>
  </si>
  <si>
    <t>55.363931</t>
  </si>
  <si>
    <t>36.489769</t>
  </si>
  <si>
    <t>п.Васильчиново, ул.Восточная</t>
  </si>
  <si>
    <t>bd69f777-c479-4cbe-b031-e1b8cb47e102</t>
  </si>
  <si>
    <t>п.Васильчиново, ул. Восточная</t>
  </si>
  <si>
    <t xml:space="preserve">Местная религиозная организация православного прихода Храма иконы Божией Матери Неупиваемая Чаша </t>
  </si>
  <si>
    <t>1045000008437</t>
  </si>
  <si>
    <t>г.о. Наро-Фоминск, д. Васильчиново, мкр. Восток, д. 8 ( Поселение Нара-10)</t>
  </si>
  <si>
    <t>55.367093</t>
  </si>
  <si>
    <t>36.488677</t>
  </si>
  <si>
    <t xml:space="preserve">п.Васильчиново, ул. Восточная </t>
  </si>
  <si>
    <t>3a3f7cb1-e5fc-4005-a86f-eeab178a9a12</t>
  </si>
  <si>
    <t>п. Васильчиново</t>
  </si>
  <si>
    <t>общежитие МинОбороны</t>
  </si>
  <si>
    <t>общежитие</t>
  </si>
  <si>
    <t>г.о. Наро-Фоминск, г. Апрелевка, ул. Апрелевская, возле д. 39</t>
  </si>
  <si>
    <t>55.543384</t>
  </si>
  <si>
    <t>37.066455</t>
  </si>
  <si>
    <t>eb4f1bb3-f12c-4854-9dc2-a69f88ba4988</t>
  </si>
  <si>
    <t>г.о. Наро-Фоминск, г. Апрелевка, ул. Апрелевская, д. 58</t>
  </si>
  <si>
    <t>55.53973</t>
  </si>
  <si>
    <t>37.067185</t>
  </si>
  <si>
    <t xml:space="preserve">г.Апрелевка, ул. Апрелевская </t>
  </si>
  <si>
    <t>дома ИЖС № 38-76 (четная сторона), 1-63 (нечетная сторона) (102 дома)</t>
  </si>
  <si>
    <t>22bf5097-21d8-4f01-b8a1-a3aa89819f04</t>
  </si>
  <si>
    <t>г.Апрелевка, Апрелевский проезд</t>
  </si>
  <si>
    <t xml:space="preserve">дома ИЖС (36 домов)
</t>
  </si>
  <si>
    <t>г.Апрелевка, ул. Апрелевкая, д.58</t>
  </si>
  <si>
    <t>ООО "Альфа Проф Сервис"</t>
  </si>
  <si>
    <t>г.Апрелевка,  ул. Апрелевкая, д.58</t>
  </si>
  <si>
    <t>ИП Барабанова Екатерина Александровна</t>
  </si>
  <si>
    <t>г. Апрелевка, ул. Февральская</t>
  </si>
  <si>
    <t>г.о. Наро-Фоминск, г. Апрелевка, ул. Большая Лесная, пересечение с ул. Волочаевская</t>
  </si>
  <si>
    <t>55.54245</t>
  </si>
  <si>
    <t>37.051188</t>
  </si>
  <si>
    <t>г.Апрелевка, ул. Большая Лесная</t>
  </si>
  <si>
    <t>d34baec6-e41e-4cae-8f4f-af5fe4a4b975</t>
  </si>
  <si>
    <t>г.Апрелевка, ул. Волочаевская</t>
  </si>
  <si>
    <t>дома ИЖС (102 дома)</t>
  </si>
  <si>
    <t>г.Апрелевка, ул. Малая Лесная</t>
  </si>
  <si>
    <t>г.Апрелевка, ул. Карла Маркса</t>
  </si>
  <si>
    <t>дома ИЖС (106 домов)</t>
  </si>
  <si>
    <t>55.538285</t>
  </si>
  <si>
    <t>37.050566</t>
  </si>
  <si>
    <t xml:space="preserve">г.Апрелевка, ул. Большая Лесная </t>
  </si>
  <si>
    <t>дома ИЖС №14-30 (16 домов)</t>
  </si>
  <si>
    <t>131612dc-4da0-4059-b675-0baf53807c7a</t>
  </si>
  <si>
    <t xml:space="preserve">г. Апрелевка, ул. Крылова </t>
  </si>
  <si>
    <t>дома ИЖС (61 дом)</t>
  </si>
  <si>
    <t>г. Апрелевка, ул. Чехова</t>
  </si>
  <si>
    <t>дома ИЖС (21 дом)</t>
  </si>
  <si>
    <t>г. Апрелевка, ул. Шапошникова</t>
  </si>
  <si>
    <t>дома ИЖС (27 дом)</t>
  </si>
  <si>
    <t>г. Апрелевка, ул. Спортивная</t>
  </si>
  <si>
    <t>дома ИЖС (51 дом)</t>
  </si>
  <si>
    <t>г.о. Наро-Фоминск, г. Апрелевка, пересечение ул. Боровский тракт и ул. Сосновая</t>
  </si>
  <si>
    <t>55.558933</t>
  </si>
  <si>
    <t>37.061059</t>
  </si>
  <si>
    <t>г.Апрелевка, ул. Боровский тракт</t>
  </si>
  <si>
    <t>дома ИЖС (41 дом)
31,32,32-а,33,33/2,34,35,35-в,36,36а,37,37/1,37а,38,38-а,39,
39-а,40,40а,41/1,41/2,43-б,43в,43,43/1,43-а,44,44-1,44-а,
45,45а,45/1,45б, 45-в,45-г,46,47,47а,47б,47в,49,51,51-а,53,55,
57,59,61,63,65,67а (29 домов)</t>
  </si>
  <si>
    <t>1a6fb484-5f1d-4736-9041-8b0767d8e1fa</t>
  </si>
  <si>
    <t>г. Апрелевка, ул. Лесная</t>
  </si>
  <si>
    <t>дома ИЖС (30 домов)
21,23,25,26,27,28,29,30,31,34,35,36,37,38,39,40,41,42,44,46,50,
52,56,96а (39 домов)</t>
  </si>
  <si>
    <t>г. Апрелевка, ул. Северная</t>
  </si>
  <si>
    <t>дома ИЖС (4 домов)</t>
  </si>
  <si>
    <t>г. Апрелевка, ул. Сосновая</t>
  </si>
  <si>
    <t>дома ИЖС (47 домов)</t>
  </si>
  <si>
    <t>г.о. Наро-Фоминск, г. Апрелевка, ул. Железнодорожная, (Мартовская)</t>
  </si>
  <si>
    <t>55.547591</t>
  </si>
  <si>
    <t>37.061606</t>
  </si>
  <si>
    <t xml:space="preserve">г. Апрелевка. ул. Железнодорожная </t>
  </si>
  <si>
    <t>дома ИЖС (18 домов)
8а,8б,8/1,8-2,9,10,11,12,13,14,14а,15,16 (18домов)</t>
  </si>
  <si>
    <t>7bc397d1-a2ef-4b49-9b74-eff4573377e2</t>
  </si>
  <si>
    <t xml:space="preserve"> г. Апрелевка,ул. Мартовская </t>
  </si>
  <si>
    <t>дома ИЖС (88 домов)
32б,33,34,34-50а,52,52а,54,54-2,54а/2) - 18 домов)</t>
  </si>
  <si>
    <t>г.о. Наро-Фоминск, г. Апрелевка, ал. Березовая, пересечение с ул. Первомайской</t>
  </si>
  <si>
    <t>55.550838</t>
  </si>
  <si>
    <t>37.066198</t>
  </si>
  <si>
    <t xml:space="preserve">г.Апрелевка,  ул. Березовая Аллея </t>
  </si>
  <si>
    <t>дома ИЖС (30 домов)</t>
  </si>
  <si>
    <t>07a235cf-3c30-4c85-b5ab-a84da27d0fc5</t>
  </si>
  <si>
    <t>г.о. Наро-Фоминск, г. Апрелевка, ул. Самохина, пересечение с ул. 2-я Боровская</t>
  </si>
  <si>
    <t>55.554874</t>
  </si>
  <si>
    <t>37.058752</t>
  </si>
  <si>
    <t>г. Апрелевка, ул. Самохина</t>
  </si>
  <si>
    <t>38d17204-37dd-49f0-9b6f-05ed6177dfa3</t>
  </si>
  <si>
    <t>г. Апрелевка, ул. 2-я Боровская</t>
  </si>
  <si>
    <t>дома ИЖС (54 дома)</t>
  </si>
  <si>
    <t>г. Апрелевка, ул. Строителей</t>
  </si>
  <si>
    <t>дома ИЖС  (15 домов)</t>
  </si>
  <si>
    <t>г. Апрелевка, ул. Петровская</t>
  </si>
  <si>
    <t>дома ИЖС (38 домов)
22а,24,24 корп.1, 26,28,32,34-а,34-б,36,38,42)   (18 домов)</t>
  </si>
  <si>
    <t>55.560207</t>
  </si>
  <si>
    <t>37.101378</t>
  </si>
  <si>
    <t>г. Апрелевка, ул. Фрунзе</t>
  </si>
  <si>
    <t>г. Апрелевка, ул. Пионерская</t>
  </si>
  <si>
    <t>г. Апрелевка, ул. Крупской</t>
  </si>
  <si>
    <t>дома ИЖС (26 домов)
14,15,15а,16,17,17/1,18,23,23а,24,24а,24б,25,26а,27,28,29,30,33,35,35а,35б,39,40,41,43,45,47,49,51 (37 домов)</t>
  </si>
  <si>
    <t>г. Апрелевка, ул. Чапаева</t>
  </si>
  <si>
    <t>дома ИЖС (50 домов)</t>
  </si>
  <si>
    <t xml:space="preserve">г. Апрелевка, ул. Республиканская </t>
  </si>
  <si>
    <t>дома ИЖС (62 дома)
14,15,15а,16,17,17/1,18,23,23а,24,24а,24б,25,26а,27,28,29,30,33,35,35а,35б,39,40,41,43,45,47,49,51 (37 домов)</t>
  </si>
  <si>
    <t>г.о. Наро-Фоминск, г. Апрелевка, ул.1-я Боровская, пересечение с ул. Парковой</t>
  </si>
  <si>
    <t>55.55815</t>
  </si>
  <si>
    <t>37.067453</t>
  </si>
  <si>
    <t xml:space="preserve">г. Апрелевка, ул.  1-я Боровская </t>
  </si>
  <si>
    <t>5d0294e7-32da-4788-b4fa-a210711d249c</t>
  </si>
  <si>
    <t>г. Апрелевка,  ул. Парковая</t>
  </si>
  <si>
    <t>дома ИЖС (32 дома)</t>
  </si>
  <si>
    <t>г. Апрелевка,  ул. Боровская</t>
  </si>
  <si>
    <t>дома ИЖС (1 домов)</t>
  </si>
  <si>
    <t>г. Апрелевка,  1-й Боровский пр.</t>
  </si>
  <si>
    <t>г. Апрелевка,  1-й Боровский пер.</t>
  </si>
  <si>
    <t>г. Апрелевка,  2-й Боровский пр.</t>
  </si>
  <si>
    <t>дома ИЖС (7 домов)</t>
  </si>
  <si>
    <t>г. Апрелевка,  2-й Боровский пер.</t>
  </si>
  <si>
    <t>дома ИЖС (2 домов)</t>
  </si>
  <si>
    <t>г. Апрелевка,  Боровский пр.</t>
  </si>
  <si>
    <t xml:space="preserve">г. Апрелевка, ул. Термозаводская </t>
  </si>
  <si>
    <t xml:space="preserve">г. Апрелевка, 1-я Термозаводская </t>
  </si>
  <si>
    <t>г. Апрелевка, 1-й Термозаводской пр-д</t>
  </si>
  <si>
    <t>г. Апрелевка, 2-й Термозаводской пр-д</t>
  </si>
  <si>
    <t>г. Апрелевка, 3-й Термозаводской пер</t>
  </si>
  <si>
    <t>г. Апрелевка, 4-й Термозаводской пер</t>
  </si>
  <si>
    <t xml:space="preserve">г. Апрелевка, 2-я Термозаводская </t>
  </si>
  <si>
    <t xml:space="preserve">дома ИЖС № 11-20 (10 домов) </t>
  </si>
  <si>
    <t>г. Апрелевка, ул. 3-я Термозаводская</t>
  </si>
  <si>
    <t>дома ИЖС № 9-32  (23дома)</t>
  </si>
  <si>
    <t xml:space="preserve">г. Апрелевка, ул. 3-я Боровская </t>
  </si>
  <si>
    <t>дома ИЖС (45 домов)</t>
  </si>
  <si>
    <t xml:space="preserve">г. Апрелевка, ул. 4-я Боровская </t>
  </si>
  <si>
    <t>г.о. Наро-Фоминск, г. Апрелевка, ул. 1-я Кетрица, пересечение с ул. Озерная</t>
  </si>
  <si>
    <t>55.542316</t>
  </si>
  <si>
    <t>37.040052</t>
  </si>
  <si>
    <t>г. Апрелевка, ул.1-я Садовая</t>
  </si>
  <si>
    <t>4c22d8ce-5d6d-4cec-acf4-a1fd1b939966</t>
  </si>
  <si>
    <t xml:space="preserve">г. Апрелевка,ул.2-я  Садовая </t>
  </si>
  <si>
    <t>дома ИЖС (17 домов)</t>
  </si>
  <si>
    <t>г. Апрелевка, ул. 1-я Кетрица</t>
  </si>
  <si>
    <t>дома ИЖС №16-50 (34 дома)</t>
  </si>
  <si>
    <t>г. Апрелевка, ул. 2-я Кетрица</t>
  </si>
  <si>
    <t>г. Апрелевка, ул. Озерная</t>
  </si>
  <si>
    <t xml:space="preserve">дома ИЖС №3,5 (2дома) </t>
  </si>
  <si>
    <t xml:space="preserve">г. Апрелевка </t>
  </si>
  <si>
    <t>СНТ "Росс "</t>
  </si>
  <si>
    <t>г. Апрелевка</t>
  </si>
  <si>
    <t>СНТ "Отдых Строителя "</t>
  </si>
  <si>
    <t>СНТ "Машиностроитель"</t>
  </si>
  <si>
    <t>г.о. Наро-Фоминск, г. Апрелевка, ул. 1-я Майская, д. 4</t>
  </si>
  <si>
    <t>55.545691</t>
  </si>
  <si>
    <t>37.054579</t>
  </si>
  <si>
    <t xml:space="preserve">г.Апрелевка, ул. 1-я Майская </t>
  </si>
  <si>
    <t>34a8077d-46ad-47bd-8a1c-138b9c0eed71</t>
  </si>
  <si>
    <t>г.о. Наро-Фоминск, г.Апрелевка, ул. 1-я Майская, д. 7</t>
  </si>
  <si>
    <t>55.546559</t>
  </si>
  <si>
    <t>37.056617</t>
  </si>
  <si>
    <t xml:space="preserve">г.Апрелевка, ул. 2-я Майская </t>
  </si>
  <si>
    <t>дома ИЖС (56 домов)</t>
  </si>
  <si>
    <t>88f6e853-7b51-40d5-b40f-3a153fb6a0b7</t>
  </si>
  <si>
    <t>г.о. Наро-Фоминск, г. Апрелевка, ул. 1-я Солнечная</t>
  </si>
  <si>
    <t>55.536099</t>
  </si>
  <si>
    <t>37.070125</t>
  </si>
  <si>
    <t xml:space="preserve">г.Апрелевка, ул. 1-я Солнечная </t>
  </si>
  <si>
    <t>дома ИЖС (23 дома)
27,29,31.(26домов)</t>
  </si>
  <si>
    <t>1c30de40-c479-4139-9bd9-592db1bbb1ef</t>
  </si>
  <si>
    <t>г.о. Наро-Фоминск, г. Апрелевка, ул. Луговая, д. 8</t>
  </si>
  <si>
    <t>55.551147</t>
  </si>
  <si>
    <t>37.058892</t>
  </si>
  <si>
    <t xml:space="preserve">г.Апрелевка, ул.2-я Луговая </t>
  </si>
  <si>
    <t>70698854-1f07-49f9-8837-c8960537affe</t>
  </si>
  <si>
    <t xml:space="preserve"> г. Апрелевка, ул. 1-я Луговая </t>
  </si>
  <si>
    <t xml:space="preserve"> г. Апрелевка, ул. 3-я Луговая </t>
  </si>
  <si>
    <t xml:space="preserve"> г. Апрелевка, ул. Луговая </t>
  </si>
  <si>
    <t xml:space="preserve"> г. Апрелевка, Луговой пер.</t>
  </si>
  <si>
    <t xml:space="preserve"> г. Апрелевка, ул. Нижняя Поляна</t>
  </si>
  <si>
    <t xml:space="preserve"> г. Апрелевка,1-й Луговой проезд</t>
  </si>
  <si>
    <t>дома ИЖС № 1-8 (8 домов)</t>
  </si>
  <si>
    <t xml:space="preserve"> г. Апрелевка, 2-й Луговой проезд</t>
  </si>
  <si>
    <t>дома ИЖС № 2,4,6,8,10,12,14,16  (8 домов)</t>
  </si>
  <si>
    <t>г.о Наро-Фоминск, г. Апрелевка, ул. 2-я Солнечная</t>
  </si>
  <si>
    <t>55.536452</t>
  </si>
  <si>
    <t>37.071519</t>
  </si>
  <si>
    <t xml:space="preserve">г.Апрелевка, ул. 2-я Солнечная </t>
  </si>
  <si>
    <t>63393b5e-0b24-47a4-8539-5384d5bc3702</t>
  </si>
  <si>
    <t>г. Апрелевка, ул. Августовская д.10/2</t>
  </si>
  <si>
    <t>ООО СЕТЬ СВЯЗНОЙ</t>
  </si>
  <si>
    <t>г.о. Наро-Фоминск, г. Апрелевка, ул. 3-я Солнечная</t>
  </si>
  <si>
    <t>55.536682</t>
  </si>
  <si>
    <t>37.072571</t>
  </si>
  <si>
    <t xml:space="preserve">г.Апрелевка, ул. 3-я Солнечная </t>
  </si>
  <si>
    <t>5ac2f0fe-eb38-435c-9f88-91e3f6c19985</t>
  </si>
  <si>
    <t>г.Апрелевка, 2-й Солнечный пр</t>
  </si>
  <si>
    <t>г.Апрелевка, 2-й Солнечный пер.</t>
  </si>
  <si>
    <t>г.Апрелевка, 3-й Солнечный пер.</t>
  </si>
  <si>
    <t>г.Апрелевка, ул. Рабочая</t>
  </si>
  <si>
    <t>г.о. Наро-Фоминск, г. Апрелевка, ул. Апрелевская, д. 24</t>
  </si>
  <si>
    <t>55.545412</t>
  </si>
  <si>
    <t>37.065629</t>
  </si>
  <si>
    <t xml:space="preserve">г.Апрелевка, ул. Апрелевская   </t>
  </si>
  <si>
    <t>дома ИЖС №: 8-36  (20 домов)</t>
  </si>
  <si>
    <t>f3170990-1bbb-446a-b00c-4d2c8bf4271b</t>
  </si>
  <si>
    <t>г. Апрелевка, ул.Ноябрьская</t>
  </si>
  <si>
    <t>дома ИЖС № 1,1в,2,2а,2-1,2-г,2б,3,4,5,6,7,8,9,10,12,14,15,16,18  (18 домов)</t>
  </si>
  <si>
    <t>г.о. Наро-Фоминск, г. Апрелевка, ул. Декабристов, д.19</t>
  </si>
  <si>
    <t>55.528982</t>
  </si>
  <si>
    <t>37.029417</t>
  </si>
  <si>
    <t>г.Апрелевкаул. Декабристов</t>
  </si>
  <si>
    <t>дома ИЖС № д: 1-а,2,2а,3,5,5а,7,7а,9,10, 10-а,10б,11,12,12/1,15,19,23, 23/3, 24,25,27,27а,31-а,37,41/1,41а, 47,49, 53,55) - (31 дом)</t>
  </si>
  <si>
    <t xml:space="preserve">г. Апрелевка,1-й пер Декабристов </t>
  </si>
  <si>
    <t>дома ИЖС № 1-7 (7 домов)</t>
  </si>
  <si>
    <t>г. Апрелевка,ул. Ватутина</t>
  </si>
  <si>
    <t>дома ИЖС № (17 домов)</t>
  </si>
  <si>
    <t>г. Апрелевка,ул. Ушакова</t>
  </si>
  <si>
    <t>дома ИЖС № (5 домов)</t>
  </si>
  <si>
    <t>г. Апрелевка,ул. Центральная</t>
  </si>
  <si>
    <t>дома ИЖС № (65 домов)</t>
  </si>
  <si>
    <t>г. Апрелевка,ул. 1-й Центральный пр-д</t>
  </si>
  <si>
    <t>дома ИЖС № (3 домов)</t>
  </si>
  <si>
    <t>г. Апрелевка,ул. 2-й Центральный пр-д</t>
  </si>
  <si>
    <t>дома ИЖС № (1 домов)</t>
  </si>
  <si>
    <t>г. Апрелевка,ул. 3-й Центральный пер</t>
  </si>
  <si>
    <t>дома ИЖС № (2 домов)</t>
  </si>
  <si>
    <t>г. Апрелевка,ул. 3-й Центральный пр-д</t>
  </si>
  <si>
    <t>г. Апрелевка,ул. Циолковского</t>
  </si>
  <si>
    <t>г. Апрелевка,ул. Щорса</t>
  </si>
  <si>
    <t>ИЖС № 1,2,3,3б,4,4а,5,6корп.1,7,8,13,13а,13б,13/1,14,14/1,15,15/1 (31 дом)
15/2,15/3,18,18а,19,19а,21,21а,23,24-1,24/2,24/3,24/3б,25/7,26,
26а,27,28/1,29,32,34,34/1,35,36,36-а,36/2,36/3,37 - (31 домов)</t>
  </si>
  <si>
    <t>г. Апрелевка,ул. Котовского</t>
  </si>
  <si>
    <t>дома ИЖС № 1/1,3,6,9,10,11,14,15,16,21,21 (11домов)</t>
  </si>
  <si>
    <t>55.544277</t>
  </si>
  <si>
    <t>37.053216</t>
  </si>
  <si>
    <t xml:space="preserve">г.Апрелевка, ул. Железнодорожная </t>
  </si>
  <si>
    <t>48a2339e-4222-4096-9be9-84a006b13192</t>
  </si>
  <si>
    <t>г. Апрелевка, ул. Железнодорожная (ст. Дачная)</t>
  </si>
  <si>
    <t>г.Апрелевка,  ул. Кутузова</t>
  </si>
  <si>
    <t>дома ИЖС № 15-54 (39 домов)</t>
  </si>
  <si>
    <t>г.Апрелевка,  ул. Щорса</t>
  </si>
  <si>
    <t>дома ИЖС  (3 домов)</t>
  </si>
  <si>
    <t>г.о. Наро-Фоминск, г. Апрелевка, ул. Железнодорожная, д. 2б</t>
  </si>
  <si>
    <t>55.545394</t>
  </si>
  <si>
    <t>37.055866</t>
  </si>
  <si>
    <t xml:space="preserve">г.Апрелевка, ул. Красные зори </t>
  </si>
  <si>
    <t>дома ИЖС (59 домов)</t>
  </si>
  <si>
    <t>590a7ebc-146b-4606-b722-00641deba6df</t>
  </si>
  <si>
    <t>г.Апрелевка,  Мартовский проезд</t>
  </si>
  <si>
    <t>дома ИЖС № 2а-14 - (12 домов)</t>
  </si>
  <si>
    <t>г.о. Наро-Фоминск, г. Апрелевка, ул. Кутузова пересечение ул. Центральная</t>
  </si>
  <si>
    <t>55.541723</t>
  </si>
  <si>
    <t>37.039841</t>
  </si>
  <si>
    <t>d26555a6-6ac2-4878-881d-2bc4a7aa4986</t>
  </si>
  <si>
    <t>г.о. Наро-Фоминск, г. Апрелевка, ул. Некрасова, возле д. 25</t>
  </si>
  <si>
    <t>55.536318</t>
  </si>
  <si>
    <t>37.052122</t>
  </si>
  <si>
    <t xml:space="preserve">г.Апрелевка, ул.Некрасова </t>
  </si>
  <si>
    <t>дома ИЖС № 1,2,3,4,5,6,7,8 ,9,10, 11, 12,13,14,15,16,17,19,20,21,22, 23,24, 25,27,28,29,31,35 (29 домов)</t>
  </si>
  <si>
    <t>ed072c10-af47-49c1-ad10-25890f8c9b57</t>
  </si>
  <si>
    <t>г.о. Наро-Фоминск, г. Апрелевка, ул. Новая</t>
  </si>
  <si>
    <t xml:space="preserve">55.532383 </t>
  </si>
  <si>
    <t>37.055635</t>
  </si>
  <si>
    <t>г. Апрелевка, ул. Новая</t>
  </si>
  <si>
    <t>дома ИЖС № (д.1,2,3,4,5,6,7,8,9,9а,10,11,12,13,14,15,16,16а.) 18 д.</t>
  </si>
  <si>
    <t>c8722501-a97b-463d-bc85-4ba6e328a470</t>
  </si>
  <si>
    <t>г.о. Наро-Фоминск, г. Апрелевка, ул. Осиновая</t>
  </si>
  <si>
    <t>55.555372</t>
  </si>
  <si>
    <t>37.047852</t>
  </si>
  <si>
    <t xml:space="preserve">г.Апрелевка, ул.Осиновая  </t>
  </si>
  <si>
    <t>дома ИЖС № 1,2,3,3-а,4,5,6,7,8,10  (10 домов)</t>
  </si>
  <si>
    <t>c871e947-7e01-4a1e-aacf-d60669d376a3</t>
  </si>
  <si>
    <t>г. Апрелевка, ул. Кольцевая</t>
  </si>
  <si>
    <t>дома ИЖС № 1,2,3,4,5,6,6а,7,8,9, 10,11,12,13,14,15,16,18,20,22,24,26, 28,30,32 - (26 домов)</t>
  </si>
  <si>
    <t>г. Апрелевка, ул. Осиновая</t>
  </si>
  <si>
    <t>СПК "Лесное"</t>
  </si>
  <si>
    <t>г.о. Наро-Фоминск, г. Апрелевка, ул. Пролетарская, напротив д. 4</t>
  </si>
  <si>
    <t>55.56167</t>
  </si>
  <si>
    <t>37.091067</t>
  </si>
  <si>
    <t>вывоз временно не осуществляется</t>
  </si>
  <si>
    <t>dda02977-657b-462f-94a3-667fab12f784</t>
  </si>
  <si>
    <t>г.о. Наро-Фоминск, г. Апрелевка, ул. Речная, д.7</t>
  </si>
  <si>
    <t>55.526303</t>
  </si>
  <si>
    <t>37.022390</t>
  </si>
  <si>
    <t xml:space="preserve">г.Апрелевка, ул Речная 
</t>
  </si>
  <si>
    <t>дома ИЖС № 1,2,2а,3,3а,5,6,7,8,9, 10,10а,11,14,15,17,18,18а,19,20,21,21а,22,23,24 - 25 домов</t>
  </si>
  <si>
    <t>г. Апрелевка, ул. Тельмана</t>
  </si>
  <si>
    <t>дома ИЖС (32)
16,16/1,17,17а,17/1,17-в,18,18-2,21,21а,25,27,29 - (34 домов)</t>
  </si>
  <si>
    <t xml:space="preserve">г. Апрелевка, ул. Жуковского </t>
  </si>
  <si>
    <t>дома ИЖС (33 дома)
16,16/1,17,17а,17/1,17-в,18,18-2,21,21а,25,27,29 - (34 домов)</t>
  </si>
  <si>
    <t>г.о. Наро-Фоминск, г. Апрелевка, ул. Рябиновая , д.1</t>
  </si>
  <si>
    <t>55.550392</t>
  </si>
  <si>
    <t>37.048667</t>
  </si>
  <si>
    <t>г.Апрелевка, ул. Рябиновая</t>
  </si>
  <si>
    <t>г.о. Наро-Фоминск, г. Апрелевка, ул. Садовая, возле д. 2</t>
  </si>
  <si>
    <t xml:space="preserve">55.531173 </t>
  </si>
  <si>
    <t>37.052227</t>
  </si>
  <si>
    <t>г. Апрелевка, ул. Садовая</t>
  </si>
  <si>
    <t>a26d8b41-e698-4d4d-be15-d0c3f493ca70</t>
  </si>
  <si>
    <t xml:space="preserve">г. Апрелевка, ул. Механизаторов </t>
  </si>
  <si>
    <t>дома ИЖС № 1,2,2а,3,4,5,6,7,7а,8,9,11,12,13,14,15 (16 домов)</t>
  </si>
  <si>
    <t>г.о. Наро-Фоминск, г. Апрелевка, ул. Сиреневая, д. 2</t>
  </si>
  <si>
    <t>55.548841</t>
  </si>
  <si>
    <t>37.044611</t>
  </si>
  <si>
    <t xml:space="preserve">г.Апрелевка, ул. Сиреневая </t>
  </si>
  <si>
    <t>дома ИЖС №: 1,2,3,4,5,6,7,7а, 8,9, 10,11,12,13,14,15,16,17,18,18а,24 - (21 дом)</t>
  </si>
  <si>
    <t xml:space="preserve">г. Апрелевка, ул. Каштановая </t>
  </si>
  <si>
    <t>дома ИЖС №: 1,2,2а,2б,2в,3,4,5,6,7,8,9,10,11,13,15,17 - (17домов)</t>
  </si>
  <si>
    <t>г. Апрелевка, ул. Весенняя</t>
  </si>
  <si>
    <t>дома ИЖС (10домов)</t>
  </si>
  <si>
    <t>г. Апрелевка, ул. Вишневая</t>
  </si>
  <si>
    <t>дома ИЖС (8 домов)</t>
  </si>
  <si>
    <t>г. Апрелевка, ул. Дачная</t>
  </si>
  <si>
    <t>г. Апрелевка, ул. Кленовая</t>
  </si>
  <si>
    <t>г. Апрелевка, ул. Ольховая</t>
  </si>
  <si>
    <t>г. Апрелевка, ул. Осенняя</t>
  </si>
  <si>
    <t xml:space="preserve">г. Апрелевка, ул.Липовая </t>
  </si>
  <si>
    <t>дома ИЖС № 2,3,4,5,6,7,8,9,10,11, 12,13,14 (13 домов)</t>
  </si>
  <si>
    <t>г. Апрелевка, ул.Рябиновый проезд</t>
  </si>
  <si>
    <t>дома ИЖС № 1,4,6,10,12,16,18  (7 домов)</t>
  </si>
  <si>
    <t>г. Апрелевка, ул. Боровский тракт</t>
  </si>
  <si>
    <t>г.о. Наро-Фоминск, г. Апрелевка, п. ГАБТ, ул. 2-я Московская (заезд с декабристов 54)</t>
  </si>
  <si>
    <t>55.537296</t>
  </si>
  <si>
    <t>37.023312</t>
  </si>
  <si>
    <t>г.Апрелевка, 2 Московская улица</t>
  </si>
  <si>
    <t>111b11e2-7bdc-473d-8eed-fdfc22d9ed05</t>
  </si>
  <si>
    <t>г.о. Наро-Фоминск, д. Афинеево, у д. 21</t>
  </si>
  <si>
    <t>55.523097</t>
  </si>
  <si>
    <t>37.104282</t>
  </si>
  <si>
    <t>д. Афинеево</t>
  </si>
  <si>
    <t>495056ab-247c-4141-bcb7-e5d68bb6fd01</t>
  </si>
  <si>
    <t>ИП Крючешников (магазин "Продукты")</t>
  </si>
  <si>
    <t>д. Афинево</t>
  </si>
  <si>
    <t>дома ИЖС № 41-130  (91 дом)</t>
  </si>
  <si>
    <t>a460799a-9c0e-45da-912d-4d3d759bffd3</t>
  </si>
  <si>
    <t xml:space="preserve">д. Кромино </t>
  </si>
  <si>
    <t>ae9e3a77-89af-405f-8b0f-7e3a4e7da22a</t>
  </si>
  <si>
    <t xml:space="preserve"> г.о. Наро-Фоминск, д. Малые Горки, д. 10А</t>
  </si>
  <si>
    <t>55.538273</t>
  </si>
  <si>
    <t>37.079416</t>
  </si>
  <si>
    <t xml:space="preserve">д. Малые Горки </t>
  </si>
  <si>
    <t>дома ИЖС №: 2-80 - (78 домов)</t>
  </si>
  <si>
    <t>d9f5550b-422b-401f-addc-9cc65aec92da</t>
  </si>
  <si>
    <t>д. Малые горки, д.13/1</t>
  </si>
  <si>
    <t xml:space="preserve">ЖСК "Мой дом"  - дома МКД  </t>
  </si>
  <si>
    <t>55.523096</t>
  </si>
  <si>
    <t>37.065927</t>
  </si>
  <si>
    <t>Д. Мартемьяново</t>
  </si>
  <si>
    <t>15bd479a-9279-45ad-a784-6d76d224b2a6</t>
  </si>
  <si>
    <t xml:space="preserve">д. Мартемьяново </t>
  </si>
  <si>
    <t>д. Мартемьяново</t>
  </si>
  <si>
    <t>СНТ "ДОК-ЦАС ИСПОЛКОМА ЛЕНИНСКОГО РАЙСОВЕТА Г.МОСКВЫ"</t>
  </si>
  <si>
    <t>д. Малые горки</t>
  </si>
  <si>
    <t>СНТ "Экономист" 18- 33д.</t>
  </si>
  <si>
    <t>ТСН "Монтажник"</t>
  </si>
  <si>
    <t>СНТ (ТСН)</t>
  </si>
  <si>
    <t>г.о. Наро-Фоминск, д. Мартемьяново, д. 11</t>
  </si>
  <si>
    <t>55.523330</t>
  </si>
  <si>
    <t>37.068424</t>
  </si>
  <si>
    <t xml:space="preserve">д. Мартемьяново
</t>
  </si>
  <si>
    <t>дома ИЖС №6,7,7/2,8,9а,10,11,11а, 13б, 13-1, 14,15,16,16а кв.2,16а кв.3,  17,17а,17в,17е   (22 дома)</t>
  </si>
  <si>
    <t>1235eafd-81db-4beb-9d83-482305b657e0</t>
  </si>
  <si>
    <t>55.524246</t>
  </si>
  <si>
    <t>37.075576</t>
  </si>
  <si>
    <t>d44e645d-e33a-4486-967a-b373adb65258</t>
  </si>
  <si>
    <t>55.522483</t>
  </si>
  <si>
    <t>37.077220</t>
  </si>
  <si>
    <t>ceede34b-a15c-4650-86d9-36e8b0258c5d</t>
  </si>
  <si>
    <t>55.524635</t>
  </si>
  <si>
    <t>37.072735</t>
  </si>
  <si>
    <t>844c8fb6-ab4e-4892-a6df-9c7ca7b89d48</t>
  </si>
  <si>
    <t>55.523612</t>
  </si>
  <si>
    <t>37.073471</t>
  </si>
  <si>
    <t>д.Мартемьяново</t>
  </si>
  <si>
    <t>32a06243-e161-4326-8ede-a0cae17c0548</t>
  </si>
  <si>
    <t>Приход Троицкого  ХРАМА д.Мартемьяново Наро-Фоминского района  Московской области Московской ЕПАРХИИ</t>
  </si>
  <si>
    <t>д. Першино, ул. Новая, д. 20К</t>
  </si>
  <si>
    <t>55.529821</t>
  </si>
  <si>
    <t>37.112461</t>
  </si>
  <si>
    <t xml:space="preserve">д. Першино </t>
  </si>
  <si>
    <t>дома ИЖС (58 домов)</t>
  </si>
  <si>
    <t>дома ИЖС (57 домов) КИЗ "Зеленые холмы"</t>
  </si>
  <si>
    <t>55.561281</t>
  </si>
  <si>
    <t>37.040277</t>
  </si>
  <si>
    <t xml:space="preserve">д. Санники </t>
  </si>
  <si>
    <t>13703d5a-cf6b-4f52-b82d-01014c08b5ef</t>
  </si>
  <si>
    <t>коттеджный поселок</t>
  </si>
  <si>
    <t xml:space="preserve"> г.о. Наро-Фоминск, д. Тимонино</t>
  </si>
  <si>
    <t>55.49441</t>
  </si>
  <si>
    <t>37.09111</t>
  </si>
  <si>
    <t xml:space="preserve">д. Тимонино </t>
  </si>
  <si>
    <t>дома ИЖС (71 дом)</t>
  </si>
  <si>
    <t>8d0da283-2296-473e-b267-6b757b2e0289</t>
  </si>
  <si>
    <t>д. Тимонино</t>
  </si>
  <si>
    <t>кладбище</t>
  </si>
  <si>
    <t>г.о. Наро-Фоминск, д. Хлопово</t>
  </si>
  <si>
    <t>55.521258</t>
  </si>
  <si>
    <t>37.044161</t>
  </si>
  <si>
    <t xml:space="preserve">д. Хлопово </t>
  </si>
  <si>
    <t>дома ИЖС (100 домов)</t>
  </si>
  <si>
    <t>4471ee6a-ba13-4507-a765-4f8f58a11435</t>
  </si>
  <si>
    <t>г.о. Наро-Фоминск, д. Башкино, ул.Заречная (на въезде в деревню)</t>
  </si>
  <si>
    <t>55.302507</t>
  </si>
  <si>
    <t>36.684868</t>
  </si>
  <si>
    <t xml:space="preserve">д. Башкино </t>
  </si>
  <si>
    <t>дома ИЖС (194 дома)</t>
  </si>
  <si>
    <t>9d84fcfd-81cf-4fde-9511-ebe4924dc214</t>
  </si>
  <si>
    <t>д. Башкино (ст. Башкино)</t>
  </si>
  <si>
    <t>г.о. Наро-Фоминск, д. Горчухино, ул. Кирпичная</t>
  </si>
  <si>
    <t>55.356096</t>
  </si>
  <si>
    <t>36.755272</t>
  </si>
  <si>
    <t>дома ИЖС (33 дома)</t>
  </si>
  <si>
    <t>7f0bd378-d484-4b59-a8f9-cbeb8d2a5036</t>
  </si>
  <si>
    <t>г.о. Наро-Фоминск, д. Горчухино</t>
  </si>
  <si>
    <t>55.345727</t>
  </si>
  <si>
    <t>36.752558</t>
  </si>
  <si>
    <t xml:space="preserve">д. Горчухино </t>
  </si>
  <si>
    <t>дома ИЖС (25 домов)</t>
  </si>
  <si>
    <t>84bf744d-01bb-487b-995e-cffe6bd5ba33</t>
  </si>
  <si>
    <t>г.о. Наро-Фоминск, д. Деденево (ижс)</t>
  </si>
  <si>
    <t>55.270153</t>
  </si>
  <si>
    <t>36.711556</t>
  </si>
  <si>
    <t>д. Деденево</t>
  </si>
  <si>
    <t>5d06abd3-e79d-427c-a140-1e55e5d4e8fe</t>
  </si>
  <si>
    <t>г.о. Наро-Фоминск, д. Дятлово, ул. Сельская улица</t>
  </si>
  <si>
    <t>55.264202</t>
  </si>
  <si>
    <t>36.936029</t>
  </si>
  <si>
    <t>д. Дятлово</t>
  </si>
  <si>
    <t>дома ИЖС (94 дома)</t>
  </si>
  <si>
    <t>16c39469-840c-416b-91ac-294dfc69c643</t>
  </si>
  <si>
    <t>г.о. Наро-Фоминск, д. Елагино</t>
  </si>
  <si>
    <t>55.338514</t>
  </si>
  <si>
    <t>36.727641</t>
  </si>
  <si>
    <t>д. Елагино</t>
  </si>
  <si>
    <t>db0b5e41-9fa6-4d85-94e0-414ab7f78ca0</t>
  </si>
  <si>
    <t>г.о. Наро-Фоминск, д. Ерюхино, ул. Родниковая, д. 23</t>
  </si>
  <si>
    <t>55.310479</t>
  </si>
  <si>
    <t>36.753584</t>
  </si>
  <si>
    <t>д. Ерюхино</t>
  </si>
  <si>
    <t>дома ИЖС (64 дома)</t>
  </si>
  <si>
    <t>e87fa672-623e-48b4-b36a-af7cda1b8758</t>
  </si>
  <si>
    <t>г.о. Наро-Фоминск, д. Зинаевка, ул. Солнечная</t>
  </si>
  <si>
    <t>55.285712</t>
  </si>
  <si>
    <t>36.995464</t>
  </si>
  <si>
    <t xml:space="preserve">д. Зинаевка </t>
  </si>
  <si>
    <t>дома ИЖС (78 домов)</t>
  </si>
  <si>
    <t>e1824747-628f-4eaa-a146-c47be2ab628b</t>
  </si>
  <si>
    <t>г.о. Наро-Фоминск, д. Каурцево</t>
  </si>
  <si>
    <t>55.290441</t>
  </si>
  <si>
    <t>36.662061</t>
  </si>
  <si>
    <t>д. Каурцево</t>
  </si>
  <si>
    <t>8712a687-79b5-4e46-843e-ca8388c90830</t>
  </si>
  <si>
    <t>г.о. Наро-Фоминск, д. Клово</t>
  </si>
  <si>
    <t>55.272351</t>
  </si>
  <si>
    <t>36.858353</t>
  </si>
  <si>
    <t>д. Клово</t>
  </si>
  <si>
    <t>дома ИЖС (125 домов)</t>
  </si>
  <si>
    <t>b1c6a250-b699-450c-8509-65ae9978076b</t>
  </si>
  <si>
    <t>г.о. Наро-Фоминск, д. Котово</t>
  </si>
  <si>
    <t>55.344131</t>
  </si>
  <si>
    <t>36.694945</t>
  </si>
  <si>
    <t>д. Котово</t>
  </si>
  <si>
    <t>дома ИЖС (97 домов)</t>
  </si>
  <si>
    <t>7c2b1a67-4b9a-4432-b4f3-eaa130e8e1eb</t>
  </si>
  <si>
    <t>Котовское старое кладбище</t>
  </si>
  <si>
    <t>Кладбище</t>
  </si>
  <si>
    <t>г.о. Наро-Фоминск, д. Курапово</t>
  </si>
  <si>
    <t>55.251159</t>
  </si>
  <si>
    <t>36.858487</t>
  </si>
  <si>
    <t>д. Курапово</t>
  </si>
  <si>
    <t>d2da55bb-2071-496d-adba-425406bcfdc9</t>
  </si>
  <si>
    <t>г.о. Наро-Фоминск, д. Латышская, ул. Полевая</t>
  </si>
  <si>
    <t>55.355745</t>
  </si>
  <si>
    <t>36.69372</t>
  </si>
  <si>
    <t xml:space="preserve">д. Латышская </t>
  </si>
  <si>
    <t>дома ИЖС (55 домов)</t>
  </si>
  <si>
    <t>10c2365a-9fc4-420e-849b-e9b4ee8103c9</t>
  </si>
  <si>
    <t>д. Латышская (ст. Латышская)</t>
  </si>
  <si>
    <t>55.277539</t>
  </si>
  <si>
    <t>36.687519</t>
  </si>
  <si>
    <t xml:space="preserve">д. Нефедово </t>
  </si>
  <si>
    <t>г.о. Наро-Фоминск, д. Новосёлки</t>
  </si>
  <si>
    <t>55.278809</t>
  </si>
  <si>
    <t>36.966768</t>
  </si>
  <si>
    <t>д. Новоселки</t>
  </si>
  <si>
    <t>дома ИЖС (73 дома)</t>
  </si>
  <si>
    <t>8c8b08de-91b2-4ea7-ad49-0e6e2f840f64</t>
  </si>
  <si>
    <t>г.о. Наро-Фоминск, д. Плаксино, ул. Новая</t>
  </si>
  <si>
    <t>55.274982</t>
  </si>
  <si>
    <t>36.895053</t>
  </si>
  <si>
    <t>д. Плаксино</t>
  </si>
  <si>
    <t>дома ИЖС (65 домов)</t>
  </si>
  <si>
    <t>9c77375a-268a-45e6-a76f-484b7a48827e</t>
  </si>
  <si>
    <t>г.о. Наро-Фоминск, д. Покровка, ул. Ольховая (на въезде в деревню)</t>
  </si>
  <si>
    <t>55.298847</t>
  </si>
  <si>
    <t>36.774419</t>
  </si>
  <si>
    <t>д. Покровка</t>
  </si>
  <si>
    <t>01f79915-d51e-4a96-b893-dfe753537c5f</t>
  </si>
  <si>
    <t>г.о. Наро-Фоминск, д. Рыжково</t>
  </si>
  <si>
    <t>55.252632</t>
  </si>
  <si>
    <t>36.877504</t>
  </si>
  <si>
    <t>д. Рыжково</t>
  </si>
  <si>
    <t>дома ИЖС (124 дома)</t>
  </si>
  <si>
    <t>5e2ffa0f-49d7-4465-9703-42db3745614c</t>
  </si>
  <si>
    <t>55.302711</t>
  </si>
  <si>
    <t>36.775695</t>
  </si>
  <si>
    <t>д. Слизнево</t>
  </si>
  <si>
    <t>855210eb-87c5-45b5-a98e-6b10d320187d</t>
  </si>
  <si>
    <t>г.о. Наро-Фоминск, д. Слизнево</t>
  </si>
  <si>
    <t>55.304386</t>
  </si>
  <si>
    <t>36.781307</t>
  </si>
  <si>
    <t xml:space="preserve">д. Слизнево </t>
  </si>
  <si>
    <t>db619fad-f0d3-47d2-9191-34a40ff9ae3e</t>
  </si>
  <si>
    <t>г.о. Наро-Фоминск, д. Собакино</t>
  </si>
  <si>
    <t>55.275865</t>
  </si>
  <si>
    <t>36.948196</t>
  </si>
  <si>
    <t>д. Собакино</t>
  </si>
  <si>
    <t>09717294-d461-44a3-86db-e5efc2a6481f</t>
  </si>
  <si>
    <t>55.273324</t>
  </si>
  <si>
    <t>36.798343</t>
  </si>
  <si>
    <t>д. Чичково</t>
  </si>
  <si>
    <t>дома ИЖС (117 домов)</t>
  </si>
  <si>
    <t>aa170300-893d-41c0-b572-87c1b2004941</t>
  </si>
  <si>
    <t>г.о. Наро-Фоминск, д. Щекутино</t>
  </si>
  <si>
    <t>55.327424</t>
  </si>
  <si>
    <t>36.706879</t>
  </si>
  <si>
    <t>д. Щекутино</t>
  </si>
  <si>
    <t>дома ИЖС (42 дома)</t>
  </si>
  <si>
    <t>3aa0218e-e178-44c6-82b1-ac93a17f5a6e</t>
  </si>
  <si>
    <t>г.о. Наро-Фоминск, п. Леспромхоза, ул. Шоссейная</t>
  </si>
  <si>
    <t>55.364343</t>
  </si>
  <si>
    <t>36.757027</t>
  </si>
  <si>
    <t>п. Леспромхоза</t>
  </si>
  <si>
    <t>дома ИЖС (19 домов)</t>
  </si>
  <si>
    <t>3eeb06fd-f2b9-4d75-aa79-b2a89b27bf48</t>
  </si>
  <si>
    <t>г.о. Наро-Фоминск, п. Новая Ольховка, ул. Северная</t>
  </si>
  <si>
    <t>55.312788</t>
  </si>
  <si>
    <t>36.651361</t>
  </si>
  <si>
    <t>п. Новая Ольховка, ул. Северная (возле участка №61)</t>
  </si>
  <si>
    <t>дома ИЖС №1-50 (50Домов)</t>
  </si>
  <si>
    <t>536ddd64-9df7-4eec-823a-e2bf22778e78</t>
  </si>
  <si>
    <t>55.306396</t>
  </si>
  <si>
    <t>36.644610</t>
  </si>
  <si>
    <t>п. Новая Ольховка, ул. Татарка</t>
  </si>
  <si>
    <t>дома ИЖС №1-20 (20 домов)</t>
  </si>
  <si>
    <t>ebd33fea-b067-4890-b71f-cd5cc8522fa7</t>
  </si>
  <si>
    <t>п. Новая Ольховка, д.73</t>
  </si>
  <si>
    <t xml:space="preserve">ИП Белоусова Алла Ивановна, магазин </t>
  </si>
  <si>
    <t>г.о. Наро-Фоминск, п. Новая Ольховка, ул. Школьная</t>
  </si>
  <si>
    <t>55.308875</t>
  </si>
  <si>
    <t>36.646461</t>
  </si>
  <si>
    <t>дома ИЖС №1-55 (55 Домов)</t>
  </si>
  <si>
    <t>3174171d-1839-4a41-86a3-7d7664e62e5c</t>
  </si>
  <si>
    <t>г.о. Наро-Фоминск, п. Новая Ольховка, ул. Благодатная</t>
  </si>
  <si>
    <t>55.301958</t>
  </si>
  <si>
    <t>36.643542</t>
  </si>
  <si>
    <t>п. Новая Ольховка ул. Благодатная</t>
  </si>
  <si>
    <t>дома ИЖС (13 домов)</t>
  </si>
  <si>
    <t>cb640d94-ef8e-4807-8474-94f2d4778a82</t>
  </si>
  <si>
    <t>55.304521</t>
  </si>
  <si>
    <t>36.647536</t>
  </si>
  <si>
    <t xml:space="preserve">п.Новая Ольховка, ул.Татарка </t>
  </si>
  <si>
    <t>дома ИЖС (79 домов)</t>
  </si>
  <si>
    <t>6cf204fb-50a9-483b-9abb-e76bf15aacd6</t>
  </si>
  <si>
    <t>г.о. Наро-Фоминск, п. Атепцево, ул. Рябиновая</t>
  </si>
  <si>
    <t>55.338820</t>
  </si>
  <si>
    <t>36.748896</t>
  </si>
  <si>
    <t xml:space="preserve">с. Атепцево, ул. Рябиновая </t>
  </si>
  <si>
    <t>ca6b5267-ac39-4701-b4d4-ccdf57a4f12c</t>
  </si>
  <si>
    <t>г.о. Наро-Фоминск, с. Атепцево, ул. Колхозная</t>
  </si>
  <si>
    <t>55.333727</t>
  </si>
  <si>
    <t>36.748571</t>
  </si>
  <si>
    <t>с. Атепцево, ул. Колохозная</t>
  </si>
  <si>
    <t>e952182e-43f1-47d8-9e0c-f31c796c1b41</t>
  </si>
  <si>
    <t>г.о. Наро-Фоминск, с. Атепцево, ул. Левобережье</t>
  </si>
  <si>
    <t>55.326771</t>
  </si>
  <si>
    <t>36.756196</t>
  </si>
  <si>
    <t xml:space="preserve">с. Атепцево, ул. Левобережье </t>
  </si>
  <si>
    <t>8585f4da-5dc6-4f1e-92a7-f6962f2992ff</t>
  </si>
  <si>
    <t>с. Атепцево, ул. Левобережье, 21</t>
  </si>
  <si>
    <t>Местная религиозная организация православный приход Никольского храма с. Атепцево</t>
  </si>
  <si>
    <t>ИП Евстафьева Елена Валерьевна, магазин продуктов</t>
  </si>
  <si>
    <t>55.275530</t>
  </si>
  <si>
    <t>36.811420</t>
  </si>
  <si>
    <t>с. Каменское, 1-й Центральный переулок, ул. Желтая, ул. Оранжевая, ул. Фиолетовая</t>
  </si>
  <si>
    <t>с. Каменское, 3-й Центральный преулок (у дома № 2)</t>
  </si>
  <si>
    <t>55.273948</t>
  </si>
  <si>
    <t>36.814438</t>
  </si>
  <si>
    <t>с. Каменское 2-й Центральный переулок</t>
  </si>
  <si>
    <t>с. Каменское 3-й Центральный переулок</t>
  </si>
  <si>
    <t>с. Каменское 4-й Центральный переулок</t>
  </si>
  <si>
    <t>с. Каменское  5-й Центральный переулок</t>
  </si>
  <si>
    <t>с. Каменское, ул. Песчаная</t>
  </si>
  <si>
    <t>г.о. Наро-Фоминск, с. Каменское, ул. Глядова</t>
  </si>
  <si>
    <t>55.273398</t>
  </si>
  <si>
    <t>36.820327</t>
  </si>
  <si>
    <t>с. Каменское, ул. Глядова</t>
  </si>
  <si>
    <t>94b2891c-2403-4fe3-8314-7718518b105b</t>
  </si>
  <si>
    <t>с. Каменское, ул. Братская</t>
  </si>
  <si>
    <t>с. Каменское, ул. Дорожный проезд</t>
  </si>
  <si>
    <t>с. Каменское, ул. Дорожный тупик</t>
  </si>
  <si>
    <t>с. Каменское, ул. Просторная</t>
  </si>
  <si>
    <t>с. Каменское, ул. Привольная</t>
  </si>
  <si>
    <t>с. Каменское, ул. Приозерная</t>
  </si>
  <si>
    <t>г.о. Наро-Фоминск, с. Каменское, ул. Изумрудная</t>
  </si>
  <si>
    <t>55.269448</t>
  </si>
  <si>
    <t>36.831645</t>
  </si>
  <si>
    <t xml:space="preserve">с.Каменское, ул.Изумрудная </t>
  </si>
  <si>
    <t>дома ИЖС (26 домов)</t>
  </si>
  <si>
    <t>2454b14f-759a-4821-9e47-0ae3bc33e0fa</t>
  </si>
  <si>
    <t>с. Каменское, Крестьянский переулок</t>
  </si>
  <si>
    <t>г. Наро-Фоминск, с. Каменское, ул. Краснодарская</t>
  </si>
  <si>
    <t>55.268400</t>
  </si>
  <si>
    <t>36.836954</t>
  </si>
  <si>
    <t>д. Мельниково</t>
  </si>
  <si>
    <t>b8233059-d2fa-4d48-863b-d2285bf63e54</t>
  </si>
  <si>
    <t>г.о. Наро-Фоминск, с. Каменское, ул. Родниковая</t>
  </si>
  <si>
    <t>55.270088</t>
  </si>
  <si>
    <t>36.831675</t>
  </si>
  <si>
    <t>с.Каменское, ул.Родниковая</t>
  </si>
  <si>
    <t>2355c426-80a7-484a-bbf1-001a4d2d40a9</t>
  </si>
  <si>
    <t>с. Каменское, Родниковый переулок</t>
  </si>
  <si>
    <t xml:space="preserve">г.о. Наро-Фоминск, г. Верея, ул. Красная слобода, у д. 2 </t>
  </si>
  <si>
    <t>55.35399</t>
  </si>
  <si>
    <t>36.20308</t>
  </si>
  <si>
    <t>отсутствует</t>
  </si>
  <si>
    <t>г.Верея,  ул. Красная Слобода</t>
  </si>
  <si>
    <t>дома ИЖС  (17 домов)</t>
  </si>
  <si>
    <t>320590f3-ab02-4667-9411-d52c2ebccfe9</t>
  </si>
  <si>
    <r>
      <t>г.Верея, Дороховское шоссе</t>
    </r>
    <r>
      <rPr>
        <sz val="11"/>
        <color rgb="FFFF0000"/>
        <rFont val="Times New Roman"/>
        <family val="1"/>
        <charset val="204"/>
      </rPr>
      <t/>
    </r>
  </si>
  <si>
    <t>дома ИЖС  (14 домов)</t>
  </si>
  <si>
    <t>г.о. Наро-Фоминск, г. Верея, пр. Ленинский (частный сектор)</t>
  </si>
  <si>
    <t>55.342094</t>
  </si>
  <si>
    <t>36.191677</t>
  </si>
  <si>
    <t>г.Верея, ул.Ленинская</t>
  </si>
  <si>
    <t>дома ИЖС  (125 домов)</t>
  </si>
  <si>
    <t>707ba568-1d66-4dd9-842c-a4c578be38a0</t>
  </si>
  <si>
    <t>г.о. Наро-Фоминск, г. Верея, пер. Больничный, д. 5</t>
  </si>
  <si>
    <t>55.351959</t>
  </si>
  <si>
    <t>36.175077</t>
  </si>
  <si>
    <t xml:space="preserve">г.Верея, пер.Больничный, </t>
  </si>
  <si>
    <t>a9f8178c-5519-400c-8288-45e7864baaeb</t>
  </si>
  <si>
    <t>г.Верея, Комсомольский пер</t>
  </si>
  <si>
    <t>г.о. Наро-Фоминск, г. Верея, Сиреневый бульвар, д. 53</t>
  </si>
  <si>
    <t>55.336804</t>
  </si>
  <si>
    <t>36.179208</t>
  </si>
  <si>
    <t>г.Верея, Школьный пр-д</t>
  </si>
  <si>
    <t>8728e6cd-75cf-44f5-a73d-9a3803eb3886</t>
  </si>
  <si>
    <t>г.Верея, ул.Садовая</t>
  </si>
  <si>
    <t>г.Верея, ул Луговая</t>
  </si>
  <si>
    <t>дома ИЖС  (15домов)</t>
  </si>
  <si>
    <t>дома ИЖС  (12 домов)</t>
  </si>
  <si>
    <t xml:space="preserve">г.Верея, ул. Сиреневый бульвар </t>
  </si>
  <si>
    <t>дома ИЖС  (61 домов)</t>
  </si>
  <si>
    <t>г.о. Наро-Фоминск, г. Верея, ул. 1-я Набережная, д. 3/1 (частный сектор)</t>
  </si>
  <si>
    <t>55.347756</t>
  </si>
  <si>
    <t>36.183961</t>
  </si>
  <si>
    <t>г.Верея, ул.Верхняя</t>
  </si>
  <si>
    <t>дома ИЖС  (30 домов)</t>
  </si>
  <si>
    <t>4ce8635c-5ed0-43fa-b994-0eb343c4dc7f</t>
  </si>
  <si>
    <t>г.Верея, 2-я Набережная</t>
  </si>
  <si>
    <t>дома ИЖС  (26 домов)</t>
  </si>
  <si>
    <t>г.Верея,ул.1-я Набережная</t>
  </si>
  <si>
    <t>г.Верея,ул.19-го Января</t>
  </si>
  <si>
    <t>дома ИЖС  (40 домов)</t>
  </si>
  <si>
    <t>г.о. Наро-Фоминск, г. Верея, ул. Дорохова</t>
  </si>
  <si>
    <t>55.348094</t>
  </si>
  <si>
    <t>36.189599</t>
  </si>
  <si>
    <r>
      <t>г.Верея, ул.Дорохова</t>
    </r>
    <r>
      <rPr>
        <sz val="11"/>
        <color theme="1"/>
        <rFont val="Calibri"/>
        <family val="2"/>
        <scheme val="minor"/>
      </rPr>
      <t/>
    </r>
  </si>
  <si>
    <t>дома ИЖС  (37 домов)</t>
  </si>
  <si>
    <t>11f2456b-9480-4432-a83c-8d707aa62adf</t>
  </si>
  <si>
    <r>
      <t>г.Верея,ул.Народная</t>
    </r>
    <r>
      <rPr>
        <sz val="11"/>
        <color theme="1"/>
        <rFont val="Calibri"/>
        <family val="2"/>
        <scheme val="minor"/>
      </rPr>
      <t/>
    </r>
  </si>
  <si>
    <t>дома ИЖС  (20 домов)</t>
  </si>
  <si>
    <t>г.Верея,ул. Спортивная</t>
  </si>
  <si>
    <t xml:space="preserve">г.Верея, ул.19-го Января                            </t>
  </si>
  <si>
    <r>
      <t xml:space="preserve">г.Верея,ул.Верхняя                   </t>
    </r>
    <r>
      <rPr>
        <sz val="11"/>
        <color theme="1"/>
        <rFont val="Calibri"/>
        <family val="2"/>
        <scheme val="minor"/>
      </rPr>
      <t/>
    </r>
  </si>
  <si>
    <t>дома ИЖС  (31 домов)</t>
  </si>
  <si>
    <t>г.Верея, Спортивный пер</t>
  </si>
  <si>
    <t>дома ИЖС  (33 домов)</t>
  </si>
  <si>
    <t>ИП Некрашевич Анна Михайловна</t>
  </si>
  <si>
    <t>318507400017571</t>
  </si>
  <si>
    <t>г.Верея ул. 19 Января, д.2;</t>
  </si>
  <si>
    <t xml:space="preserve">МРОПП Богоявленского храма г. Верея НФ района Московской епархии РПЦ </t>
  </si>
  <si>
    <t>1045000005896</t>
  </si>
  <si>
    <t>г. Верея, пл. Карла Маркса</t>
  </si>
  <si>
    <t xml:space="preserve">МЕСТНАЯ РЕЛИГИОЗНАЯ ОРГАНИЗАЦИЯ ПРАВОСЛАВНЫЙ ПРИХОД ХРИСТОРОЖДЕСТВЕНСКОГО СОБОРА </t>
  </si>
  <si>
    <t>1035000033265</t>
  </si>
  <si>
    <t>г.о. Наро-Фоминск, г. Верея, ул. Кировская, д. 86 (частный сектор)</t>
  </si>
  <si>
    <t>55.349458</t>
  </si>
  <si>
    <t>36.166269</t>
  </si>
  <si>
    <t>г.Верея, ул.Кировская</t>
  </si>
  <si>
    <t xml:space="preserve">дома ИЖС  (86 домов) </t>
  </si>
  <si>
    <t>3095325d-1581-4d0e-8fe7-5e4d0059a716</t>
  </si>
  <si>
    <t>г.о. Наро-Фоминск, г. Верея, ул. Комсомольская, д. 3 (частный сектор)</t>
  </si>
  <si>
    <t>55.35058</t>
  </si>
  <si>
    <t>36.170185</t>
  </si>
  <si>
    <t>г.Верея, ул.Комсомольская</t>
  </si>
  <si>
    <t>дома ИЖС  (46 домов)</t>
  </si>
  <si>
    <t>6a95d15f-f4f7-49aa-9ca8-f7e0196d474f</t>
  </si>
  <si>
    <t>г.Верея, ул.Больничная</t>
  </si>
  <si>
    <t>дома ИЖС  (59 домов)</t>
  </si>
  <si>
    <t>г.о. Наро-Фоминск, г. Верея, ул. 2-я Советская, д. 93 (частный сектор)</t>
  </si>
  <si>
    <t>55.342912</t>
  </si>
  <si>
    <t>36.180989</t>
  </si>
  <si>
    <t>г.Верея, ул.Калужская</t>
  </si>
  <si>
    <t>дома ИЖС  (47 домов)</t>
  </si>
  <si>
    <t>12b259b6-27a4-4b8f-88e2-210c43fe87f4</t>
  </si>
  <si>
    <t>г.Верея, ул. Овражный пер</t>
  </si>
  <si>
    <t>дома ИЖС  (25 домов)</t>
  </si>
  <si>
    <t>г.о. Наро-Фоминск, г. Верея, ул. Восточная, д. 14</t>
  </si>
  <si>
    <t>55.345572</t>
  </si>
  <si>
    <t>36.202275</t>
  </si>
  <si>
    <t xml:space="preserve">г.Верея, ул.Восточная </t>
  </si>
  <si>
    <t>дома ИЖС  (39 домов)</t>
  </si>
  <si>
    <t>71ba0832-9db2-4653-8b2c-acf44ace18b3</t>
  </si>
  <si>
    <t>г.о. Наро-Фоминск, г. Верея, ул. Ершовка</t>
  </si>
  <si>
    <t>55.34681</t>
  </si>
  <si>
    <t>36.220256</t>
  </si>
  <si>
    <t>г.Верея, ул.Ершовка</t>
  </si>
  <si>
    <t>fbabafaa-da44-4452-9037-55c8f41c9f20</t>
  </si>
  <si>
    <t>г.Верея, Живописный пер</t>
  </si>
  <si>
    <t>дома ИЖС  (8 домов)</t>
  </si>
  <si>
    <t>г.Верея, ул.Живописная</t>
  </si>
  <si>
    <t>дома ИЖС  (19 домов)</t>
  </si>
  <si>
    <t>г.о. Наро-Фоминск, г. Верея, ул. 1-я Советская, пересечение с ул. Комсомольской</t>
  </si>
  <si>
    <t>55.34822</t>
  </si>
  <si>
    <t>36.16760</t>
  </si>
  <si>
    <t>асфальтовая крошка</t>
  </si>
  <si>
    <t>914ce963-31d2-4800-be16-aca3ca172072</t>
  </si>
  <si>
    <t>55.347331</t>
  </si>
  <si>
    <t>36.196734</t>
  </si>
  <si>
    <t>г.Верея, Генерала Ефремова</t>
  </si>
  <si>
    <t>дома ИЖС  (48 домов)</t>
  </si>
  <si>
    <t>e646c838-2d72-4ce4-9044-dc21418934fe</t>
  </si>
  <si>
    <t xml:space="preserve">г.Верея, Огородный пер.                                  </t>
  </si>
  <si>
    <t>дома ИЖС  (32 домов)</t>
  </si>
  <si>
    <t>г.Верея, ул.1-я Набережная</t>
  </si>
  <si>
    <t>55.344063</t>
  </si>
  <si>
    <t>36.163354</t>
  </si>
  <si>
    <t>дома ИЖС №54-133 (40 домов)</t>
  </si>
  <si>
    <t>87ac7e47-460f-4b7a-b4f1-231b3fd7f14d</t>
  </si>
  <si>
    <t>дома ИЖС №41-81  (40 домов)</t>
  </si>
  <si>
    <t>дома ИЖС №60-117 (57 домов)</t>
  </si>
  <si>
    <t>г.о. Наро-Фоминск, г. Верея, ул. Строителей, у д. 29</t>
  </si>
  <si>
    <t>55.334501</t>
  </si>
  <si>
    <t>36.187427</t>
  </si>
  <si>
    <t>дома ИЖС №24-34  (7 домов)</t>
  </si>
  <si>
    <t>f08ff514-8a3d-4153-87cc-38253341d2db</t>
  </si>
  <si>
    <t>г.о. Наро-Фоминск, г. Верея, ул. Юбилейная</t>
  </si>
  <si>
    <t>55.336438</t>
  </si>
  <si>
    <t>36.166848</t>
  </si>
  <si>
    <t>г.Верея, ул.Парковая</t>
  </si>
  <si>
    <t>дома ИЖС  (9 домов)</t>
  </si>
  <si>
    <t>1cfcc8cf-6e30-4a5d-9e62-e50f71e4b2fa</t>
  </si>
  <si>
    <t>г.Верея, ул.Дружбы</t>
  </si>
  <si>
    <t>дома ИЖС  (27домов)</t>
  </si>
  <si>
    <t>г.Верея, ул. Юбилейная</t>
  </si>
  <si>
    <t>дома ИЖС  (2 дома)</t>
  </si>
  <si>
    <t>г.Верея, ул.Молодежная</t>
  </si>
  <si>
    <t>домаИЖС   (2 дома)</t>
  </si>
  <si>
    <t>дома ИЖС  (41 домов)</t>
  </si>
  <si>
    <t>г.Верея, ул.Национальная</t>
  </si>
  <si>
    <t>дома ИЖС  (4 дома)</t>
  </si>
  <si>
    <t>г.Верея, ул.Мира</t>
  </si>
  <si>
    <t>г.о. Наро-Фоминск, д. Алексино, ул. Центральная, д. 83, в конце</t>
  </si>
  <si>
    <t>55.398988</t>
  </si>
  <si>
    <t>36.291766</t>
  </si>
  <si>
    <t xml:space="preserve">не имеется </t>
  </si>
  <si>
    <t xml:space="preserve">д.Алексино </t>
  </si>
  <si>
    <t>дома ИЖС (88 домов)</t>
  </si>
  <si>
    <t>c5c16492-2c26-46c5-989c-488657a2b9ca</t>
  </si>
  <si>
    <t xml:space="preserve"> г.о. Наро-Фоминск, д. Волково, д. 1</t>
  </si>
  <si>
    <t>55.314214</t>
  </si>
  <si>
    <t>36.143472</t>
  </si>
  <si>
    <t>д. Волково</t>
  </si>
  <si>
    <t>40805add-3330-4a75-8cf3-205d3c03d0c7</t>
  </si>
  <si>
    <t>г.о. Наро-Фоминск, д. Годуново, ул. Новая</t>
  </si>
  <si>
    <t>55.37455</t>
  </si>
  <si>
    <t>36.19939</t>
  </si>
  <si>
    <t>д.Годуново</t>
  </si>
  <si>
    <t>f83b2b60-99f7-4b97-a2a6-c2593300a272</t>
  </si>
  <si>
    <t>г.о. Наро-Фоминск, д. Загряжское</t>
  </si>
  <si>
    <t>55.329906</t>
  </si>
  <si>
    <t>36.202523</t>
  </si>
  <si>
    <t>д.Загряжское</t>
  </si>
  <si>
    <t>5a23e9a6-6792-40b6-97b5-9a78649acfba</t>
  </si>
  <si>
    <t>г.о. Наро-Фоминск, д. Золотьково</t>
  </si>
  <si>
    <t>55.403606</t>
  </si>
  <si>
    <t>36.107508</t>
  </si>
  <si>
    <t xml:space="preserve">д.Золотьково </t>
  </si>
  <si>
    <t>дома ИЖС (87  домов)</t>
  </si>
  <si>
    <t>75147566-1fce-41da-afa6-7c671c292eee</t>
  </si>
  <si>
    <t>г.о. Наро-Фоминск, д. Каменка</t>
  </si>
  <si>
    <t>55.330061</t>
  </si>
  <si>
    <t>36.110458</t>
  </si>
  <si>
    <t xml:space="preserve">д.Каменка </t>
  </si>
  <si>
    <t>дома ИЖС (22  домов)</t>
  </si>
  <si>
    <t>27368fda-ae2e-4479-98f1-e9aeae7c3f39</t>
  </si>
  <si>
    <t>г.о. Наро-Фоминск, д. Лужки</t>
  </si>
  <si>
    <t>55.423582</t>
  </si>
  <si>
    <t>36.14242</t>
  </si>
  <si>
    <t xml:space="preserve">д.Лужки </t>
  </si>
  <si>
    <t>г.о. Наро-Фоминск, д. Мерчалово</t>
  </si>
  <si>
    <t>55.393955</t>
  </si>
  <si>
    <t>36.141884</t>
  </si>
  <si>
    <t xml:space="preserve">д.Мерчалово </t>
  </si>
  <si>
    <t>дома ИЖС (99 домов)</t>
  </si>
  <si>
    <t>d55ced3b-1d61-4d79-bbfa-0dfd399580e5</t>
  </si>
  <si>
    <t>г.о. Наро-Фоминск, д. Митяево</t>
  </si>
  <si>
    <t>55.371343</t>
  </si>
  <si>
    <t>36.143922</t>
  </si>
  <si>
    <t>д.Митяево (все дома)</t>
  </si>
  <si>
    <t>4831f01a-c4f3-428a-8e78-6b10f3254f04</t>
  </si>
  <si>
    <t>г.о. Наро-Фоминск, д. Монаково</t>
  </si>
  <si>
    <t>55.372428</t>
  </si>
  <si>
    <t>36.244172</t>
  </si>
  <si>
    <t>д.Монаково (все дома)</t>
  </si>
  <si>
    <t>ed13395b-c6bc-40e6-a783-10bbebbeb874</t>
  </si>
  <si>
    <t>г.о. Наро-Фоминск, д. Пушкарка</t>
  </si>
  <si>
    <t>55.422875</t>
  </si>
  <si>
    <t>36.127807</t>
  </si>
  <si>
    <t>д.Пушкарка (все дома)</t>
  </si>
  <si>
    <t>70b4e982-5070-4fc4-ac63-830424f147e6</t>
  </si>
  <si>
    <t>г.о. Наро-Фоминск, д. Рождествено, ул. Школьная, д. 16</t>
  </si>
  <si>
    <t>55.379438</t>
  </si>
  <si>
    <t>36.170101</t>
  </si>
  <si>
    <t>д.Рождествено, ул.Школьная</t>
  </si>
  <si>
    <t>дома ИЖС (51 домов)</t>
  </si>
  <si>
    <t>a774794d-1c8e-4b82-8f22-20fa31be5515</t>
  </si>
  <si>
    <t>г.о. Наро-Фоминск, д. Рождествено, ул. Рождественка, д. 10</t>
  </si>
  <si>
    <t>55.377793</t>
  </si>
  <si>
    <t>36.169371</t>
  </si>
  <si>
    <t>д.Рождествено, ул.Рождественка</t>
  </si>
  <si>
    <t>82bcc93b-7020-40e7-9007-6a68baafd652</t>
  </si>
  <si>
    <t>д. Рождествено</t>
  </si>
  <si>
    <t>Рождественское кладбище</t>
  </si>
  <si>
    <t>г.о. Наро-Фоминск, д. Семенково (ижс)</t>
  </si>
  <si>
    <t>55.397964</t>
  </si>
  <si>
    <t>36.098925</t>
  </si>
  <si>
    <t>д.Семенково</t>
  </si>
  <si>
    <t>дома ИЖС (77 домов)</t>
  </si>
  <si>
    <t>e75244f0-4037-4b17-a50c-7eedfcaacd2a</t>
  </si>
  <si>
    <t>г.о. Наро-Фоминск, д. Симбухово, ул. Верейская, д. 9</t>
  </si>
  <si>
    <t>55.383547</t>
  </si>
  <si>
    <t>36.30758</t>
  </si>
  <si>
    <t>д.Симбухово, ул.Полевая</t>
  </si>
  <si>
    <t>дома ИЖС (61 домов)</t>
  </si>
  <si>
    <t>c3f72697-0d89-472a-a8b1-8b94490f3b1f</t>
  </si>
  <si>
    <t>д. Симбухово, ул.Верейская</t>
  </si>
  <si>
    <t>дома ИЖС (38 домов)</t>
  </si>
  <si>
    <t>д.Симбухово, ул.Заречная</t>
  </si>
  <si>
    <t>дома ИЖС (53 домов)</t>
  </si>
  <si>
    <t>55.389007</t>
  </si>
  <si>
    <t>36.312966</t>
  </si>
  <si>
    <t>д.Симбухово, ул.Дороховская-</t>
  </si>
  <si>
    <t>г.о. Наро-Фоминск, д. Симбухово, ул. Прудская, после магазина</t>
  </si>
  <si>
    <t>55.383876</t>
  </si>
  <si>
    <t>36.31685</t>
  </si>
  <si>
    <t>д.Симбухово, ул.Лесная</t>
  </si>
  <si>
    <t>84bf9128-f0b3-4657-8ea8-1a91d28eef24</t>
  </si>
  <si>
    <t xml:space="preserve">д.Симбухово,ул. Нарская </t>
  </si>
  <si>
    <t>дома ИЖС (52 домов)</t>
  </si>
  <si>
    <t>д.Симбухово, ул.Прудская</t>
  </si>
  <si>
    <t>д. Симбухово, ул. Прудская</t>
  </si>
  <si>
    <t>ФГУП Почта России</t>
  </si>
  <si>
    <t>1197746000000</t>
  </si>
  <si>
    <t>г.о. Наро-Фоминск, д. Субботино</t>
  </si>
  <si>
    <t>55.382584</t>
  </si>
  <si>
    <t>36.366996</t>
  </si>
  <si>
    <t xml:space="preserve">д.Субботино </t>
  </si>
  <si>
    <t>2f519fe5-215a-42d7-9fee-f4999ad44b58</t>
  </si>
  <si>
    <t>г.о. Наро-Фоминск, д. Тютчево, частный сектор</t>
  </si>
  <si>
    <t>55.37511</t>
  </si>
  <si>
    <t>36.285629</t>
  </si>
  <si>
    <t>д.Тютчево</t>
  </si>
  <si>
    <t>дома ИЖС (31 домов)</t>
  </si>
  <si>
    <t>fe495549-f002-4de3-b6d8-da2ae6473375</t>
  </si>
  <si>
    <t>г.о. Наро-Фоминск, д.Ястребово, ул.Березовая</t>
  </si>
  <si>
    <t>55.328645</t>
  </si>
  <si>
    <t>36.134737</t>
  </si>
  <si>
    <t>дома ИЖС (23 домов)</t>
  </si>
  <si>
    <t>г.о. Наро-Фоминск, д. Ястребово, ул. Большая Слобода, д. 36 (частный сектор)</t>
  </si>
  <si>
    <t>55.322847</t>
  </si>
  <si>
    <t>36.149189</t>
  </si>
  <si>
    <t>д.Ястребово, ул.БольшаяСлобода</t>
  </si>
  <si>
    <t>cc12c070-6146-459a-8ae9-2f7fa624f3ef</t>
  </si>
  <si>
    <t>г.о. Наро-Фоминск, д. Ястребово, ул. Малая Слобода, д. 1</t>
  </si>
  <si>
    <t>55.324267</t>
  </si>
  <si>
    <t>36.140105</t>
  </si>
  <si>
    <t>д.Ястребово, ул.Малая слобода</t>
  </si>
  <si>
    <t>c2ccc47e-cb60-48bc-b8b7-8e1f0123bef6</t>
  </si>
  <si>
    <t>г.о. Наро-Фоминск, п. Дом отдыха Верея, д. 27</t>
  </si>
  <si>
    <t>55.371916</t>
  </si>
  <si>
    <t>36.176345</t>
  </si>
  <si>
    <t xml:space="preserve">п. д/о Верея </t>
  </si>
  <si>
    <t>54192d84-a802-44ac-bdcb-9ca45d4560e5</t>
  </si>
  <si>
    <t>д.Рождествено, ул.Заречная</t>
  </si>
  <si>
    <t>г.о. Наро-Фоминск, п. Пионерский, ул. Медынская, д. 28 (частный сектор)</t>
  </si>
  <si>
    <t>55.334363</t>
  </si>
  <si>
    <t>36.16113</t>
  </si>
  <si>
    <t>п.Пионерский, ул.Медынская</t>
  </si>
  <si>
    <t>1e762e47-29da-4730-8fcb-eeb7300c0a27</t>
  </si>
  <si>
    <t>г.о. Наро-Фоминск, д. Архангельское</t>
  </si>
  <si>
    <t>55.321127</t>
  </si>
  <si>
    <t>35.963839</t>
  </si>
  <si>
    <t>д.Архангельское</t>
  </si>
  <si>
    <t>дома ИЖС  №1-23 (23 дома)</t>
  </si>
  <si>
    <t>18e1b23a-3466-4a0d-8603-b9562f8c2568</t>
  </si>
  <si>
    <t>СНТ "Архангельское"</t>
  </si>
  <si>
    <t>г.о. Наро-Фоминск, д. Благовещенье (взбили автобусной остановки)</t>
  </si>
  <si>
    <t>55.228545</t>
  </si>
  <si>
    <t>36.087160</t>
  </si>
  <si>
    <t>д.Благовещенье</t>
  </si>
  <si>
    <t>дома ИЖС  №1-8 (8 домов)</t>
  </si>
  <si>
    <t>7b8ce2eb-2c57-4bb1-beb0-657e0ba15695</t>
  </si>
  <si>
    <t>г.о. Наро-Фоминск, д. Благовещенье, кп 1</t>
  </si>
  <si>
    <t>55.227994</t>
  </si>
  <si>
    <t>36.093481</t>
  </si>
  <si>
    <t>д. Благовещенье</t>
  </si>
  <si>
    <t>дома ИЖС №8-20 (12 домов)</t>
  </si>
  <si>
    <t>78692822-41fd-4a5e-b8de-ee5369f4ade7</t>
  </si>
  <si>
    <t>ИП Сарумова Людмила Ивановна</t>
  </si>
  <si>
    <t>г.о. Наро-Фоминск, д. Благовещенье, кп 2</t>
  </si>
  <si>
    <t>55.229564</t>
  </si>
  <si>
    <t>36.088675</t>
  </si>
  <si>
    <t>дома ИЖС №21-42 (21  домов)</t>
  </si>
  <si>
    <t>610d8b80-4236-4768-85d0-836e333b871c</t>
  </si>
  <si>
    <t>г.о. Наро-Фоминск, д. Васькино</t>
  </si>
  <si>
    <t>55.317039</t>
  </si>
  <si>
    <t>35.919640</t>
  </si>
  <si>
    <t>д. Васькино</t>
  </si>
  <si>
    <t>дома ИЖС ( 60 домов)</t>
  </si>
  <si>
    <t>5e7f569d-d253-4aef-bd71-64755bdcaf34</t>
  </si>
  <si>
    <t>г.о. Наро-Фоминск, д. Веселево, д. 14</t>
  </si>
  <si>
    <t>55.309058</t>
  </si>
  <si>
    <t>36.070180</t>
  </si>
  <si>
    <t xml:space="preserve"> дома ИЖС № 1а,11а,14,15,16,17  ( 6 домов)</t>
  </si>
  <si>
    <t>768a767e-1f58-4e96-9a12-4cb9981b4ae0</t>
  </si>
  <si>
    <t>г.о. Наро-Фоминск, д. Вышегород, д. 148</t>
  </si>
  <si>
    <t>55.228328</t>
  </si>
  <si>
    <t>36.163277</t>
  </si>
  <si>
    <t xml:space="preserve"> дома ИЖС № 122-150  ( 28 домов)</t>
  </si>
  <si>
    <t>770884df-6192-4272-91fe-4e49e65d802e</t>
  </si>
  <si>
    <t>г.о. Наро-Фоминск, д. Вышегород</t>
  </si>
  <si>
    <t>55.236322</t>
  </si>
  <si>
    <t>36.177987</t>
  </si>
  <si>
    <t>дома ИЖС  № 5-69,155-170  ( 79 домов)</t>
  </si>
  <si>
    <t>4fe63678-26c0-48e4-94f7-f9b4a3bf9f54</t>
  </si>
  <si>
    <t>г.о. Наро-Фоминск, п. Дубки</t>
  </si>
  <si>
    <t>55.321556</t>
  </si>
  <si>
    <t>36.133589</t>
  </si>
  <si>
    <t>д. Дубки</t>
  </si>
  <si>
    <t xml:space="preserve"> дома ИЖС №1-10  ( 10 домов)</t>
  </si>
  <si>
    <t>427fc13e-229b-42ab-b6ad-f3a873f12c88</t>
  </si>
  <si>
    <t xml:space="preserve">г.о. Наро-Фоминск, д. Дубровка, в центре деревни </t>
  </si>
  <si>
    <t>55.316777</t>
  </si>
  <si>
    <t>35.939248</t>
  </si>
  <si>
    <t>д. Дубровка</t>
  </si>
  <si>
    <t xml:space="preserve"> дома ИЖС № 1-5  ( 5 домов)</t>
  </si>
  <si>
    <t>г.о. Наро-Фоминск, д. Дуброво (при въезде)</t>
  </si>
  <si>
    <t>55.221742</t>
  </si>
  <si>
    <t>36.204924</t>
  </si>
  <si>
    <t>д. Дуброво</t>
  </si>
  <si>
    <t>дома ИЖС № 1-31  ( 31 дом)</t>
  </si>
  <si>
    <t>710aa12c-b9c2-4f14-9e88-addc45455693</t>
  </si>
  <si>
    <t>Местная религионзная организация православный приход Димитрие-Солунского храма д. Дуброво Н.Ф. р-на МО Московской обл., Московской епархии Русской православной церкви</t>
  </si>
  <si>
    <t>г.о. Наро-Фоминск, д. Залучное</t>
  </si>
  <si>
    <t>55.211285</t>
  </si>
  <si>
    <t>36.206584</t>
  </si>
  <si>
    <t>д. Залучное</t>
  </si>
  <si>
    <t>дома ИЖС № 1-44  ( 44 дома)</t>
  </si>
  <si>
    <t>2bbcad62-772c-4281-b6d0-8dadbb839d00</t>
  </si>
  <si>
    <t>г.о. Наро-Фоминск, д. Зубово</t>
  </si>
  <si>
    <t>55.302321</t>
  </si>
  <si>
    <t>35.950801</t>
  </si>
  <si>
    <t>д. Зубово</t>
  </si>
  <si>
    <t>дома ИЖС № 1-12  ( 12 домов)</t>
  </si>
  <si>
    <t>c9a04534-a584-4d6c-ab8a-b9a5dbbc2fa4</t>
  </si>
  <si>
    <t>г.о. Наро-Фоминск, д. Ильинское</t>
  </si>
  <si>
    <t>55.246620</t>
  </si>
  <si>
    <t>35.976368</t>
  </si>
  <si>
    <t xml:space="preserve">д. Ильинское </t>
  </si>
  <si>
    <t>дома ИЖС № 1-19  ( 19 домов)</t>
  </si>
  <si>
    <t>7dd032b9-d913-483c-80a9-f43411c60cff</t>
  </si>
  <si>
    <t>г.о. Наро-Фоминск, д. Кобяково</t>
  </si>
  <si>
    <t>55.227759</t>
  </si>
  <si>
    <t>36.003458</t>
  </si>
  <si>
    <t>д. Кобяково</t>
  </si>
  <si>
    <t xml:space="preserve"> дома ИЖС № 1-16  ( 16 домов)</t>
  </si>
  <si>
    <t>f018e1a7-1863-489a-896d-592d15d85551</t>
  </si>
  <si>
    <t>г.о. Наро-Фоминск, д. Крюково, кп 1</t>
  </si>
  <si>
    <t>55.263830</t>
  </si>
  <si>
    <t>35.928942</t>
  </si>
  <si>
    <t>д. Крюково</t>
  </si>
  <si>
    <t>дома ИЖС № 1-28  ( 28 домов)</t>
  </si>
  <si>
    <t>23c19a49-ba28-4f0b-81d2-9490f83d3a39</t>
  </si>
  <si>
    <t>г.о. Наро-Фоминск, д. Крюково</t>
  </si>
  <si>
    <t>55.263478</t>
  </si>
  <si>
    <t>35.924634</t>
  </si>
  <si>
    <t>дома ИЖС № 29-55  ( 26 домов)</t>
  </si>
  <si>
    <t>478b8e4f-f17b-4085-823c-c289fdf741f5</t>
  </si>
  <si>
    <t>г.о. Наро-Фоминск, д. Лобаново</t>
  </si>
  <si>
    <t>55.200907</t>
  </si>
  <si>
    <t>36.134306</t>
  </si>
  <si>
    <t>д. Лобаново</t>
  </si>
  <si>
    <t>дома ИЖС №1-42  ( 42 дома)</t>
  </si>
  <si>
    <t>4bd89569-528b-43d0-9552-985394f47373</t>
  </si>
  <si>
    <t>СНТ "Руть"</t>
  </si>
  <si>
    <t>г.о. Наро-Фоминск, д. Лукьяново</t>
  </si>
  <si>
    <t>55.218509</t>
  </si>
  <si>
    <t>36.134409</t>
  </si>
  <si>
    <t>д. Лукьяново</t>
  </si>
  <si>
    <t>дома ИЖС № 1-36  ( 36 домов)</t>
  </si>
  <si>
    <t>939fe356-b722-4e9a-8cae-229e95fca0ad</t>
  </si>
  <si>
    <t>г.о. Наро-Фоминск, д. Макаровка</t>
  </si>
  <si>
    <t>55.238684</t>
  </si>
  <si>
    <t>36.044886</t>
  </si>
  <si>
    <t>д. Макаровка</t>
  </si>
  <si>
    <t>дома ИЖС № 1-35  ( 35 домов)</t>
  </si>
  <si>
    <t>139934fe-6d73-4a72-a807-30ae5b8d5741</t>
  </si>
  <si>
    <t>г.о. Наро-Фоминск, д. Набережная Слобода</t>
  </si>
  <si>
    <t>55.250650</t>
  </si>
  <si>
    <t>36.193556</t>
  </si>
  <si>
    <t>д. Набережная Слобода</t>
  </si>
  <si>
    <t>дома ИЖС № 1-59   ( 59 домов)</t>
  </si>
  <si>
    <t>e9f86282-2bf5-4c43-b3f7-bbb9b6a139ce</t>
  </si>
  <si>
    <t>д. Зарудное</t>
  </si>
  <si>
    <t>Зарудновское кладбище</t>
  </si>
  <si>
    <t>Местная религиозная организация православный приход Успенского храма Н.Ф МО епархии Русской Православной Церкви</t>
  </si>
  <si>
    <t>г.о. Наро-Фоминск, д. Новоалександровка, д. 1а</t>
  </si>
  <si>
    <t>55.260595</t>
  </si>
  <si>
    <t>36.003535</t>
  </si>
  <si>
    <t xml:space="preserve">д. Новоалександровка </t>
  </si>
  <si>
    <t>дома ИЖС № 9-35  ( 26 домов)</t>
  </si>
  <si>
    <t>3ae36fd5-5f4b-47d7-b2b9-e2a013d9b873</t>
  </si>
  <si>
    <t>г.о. Наро-Фоминск, д. Новоалександровка</t>
  </si>
  <si>
    <t>55.254119</t>
  </si>
  <si>
    <t>36.005318</t>
  </si>
  <si>
    <t>дома ИЖС № 1-8  ( 8 домов)</t>
  </si>
  <si>
    <t>32cf5bf2-7043-42e3-ae68-96a1c9da8423</t>
  </si>
  <si>
    <t>г.о. Наро-Фоминск, д. Новоборисовка (кп2)</t>
  </si>
  <si>
    <t>55.243106</t>
  </si>
  <si>
    <t>36.164184</t>
  </si>
  <si>
    <t>д. Новоборисовка</t>
  </si>
  <si>
    <t>дома ИЖС № 16-59  ( 43 дома)</t>
  </si>
  <si>
    <t>bb6d2249-67c5-41ed-b5e9-e69d184edd15</t>
  </si>
  <si>
    <t>г.о. Наро-Фоминск, д. Новоборисовка (кп1)</t>
  </si>
  <si>
    <t>55.244614</t>
  </si>
  <si>
    <t>36.157313</t>
  </si>
  <si>
    <t>дома ИЖС № 1-15  ( 15 домов)</t>
  </si>
  <si>
    <t>92fcf112-2530-423e-a839-62d552456955</t>
  </si>
  <si>
    <t>г.о. Наро-Фоминск, д. Новозыбинка</t>
  </si>
  <si>
    <t>55.298639</t>
  </si>
  <si>
    <t>36.041146</t>
  </si>
  <si>
    <t>д. Новозыбинка</t>
  </si>
  <si>
    <t>дома ИЖС № 1-37  ( 37 домов)</t>
  </si>
  <si>
    <t>8cb267e5-5a58-4d36-8d75-14336960df51</t>
  </si>
  <si>
    <t>г.о. Наро-Фоминск, д. Носово</t>
  </si>
  <si>
    <t>55.270652</t>
  </si>
  <si>
    <t>36.057071</t>
  </si>
  <si>
    <t>д. Носово</t>
  </si>
  <si>
    <t>дома ИЖС  № 1-42  ( 42 дома)</t>
  </si>
  <si>
    <t>2d2e326c-48f4-45cb-8bdb-58aae808fcc1</t>
  </si>
  <si>
    <t>г.о. Наро-Фоминск, д. Паново</t>
  </si>
  <si>
    <t>55.293534</t>
  </si>
  <si>
    <t>36.108124</t>
  </si>
  <si>
    <t xml:space="preserve">д. Паново </t>
  </si>
  <si>
    <t>дома ИЖС № 16-23  ( 7 домов)</t>
  </si>
  <si>
    <t>37bd3c42-0a60-488c-b15e-ff38a9cada20</t>
  </si>
  <si>
    <t>г.о. Наро-Фоминск, д. Паново, кп 2</t>
  </si>
  <si>
    <t>55.293142</t>
  </si>
  <si>
    <t>36.104612</t>
  </si>
  <si>
    <t>7081e6c4-3e3e-4f83-9a52-de4197f55fae</t>
  </si>
  <si>
    <t>г.о. Наро-Фоминск, д. Перемешаево</t>
  </si>
  <si>
    <t>55.233887</t>
  </si>
  <si>
    <t>36.101537</t>
  </si>
  <si>
    <t>д. Перемешаево</t>
  </si>
  <si>
    <t>дома ИЖС № 1-9  ( 9 домов)</t>
  </si>
  <si>
    <t>eec4a515-5e35-42ba-a0ff-624ea7482877</t>
  </si>
  <si>
    <t>г.о. Наро-Фоминск, д. Петровское</t>
  </si>
  <si>
    <t>55.210986</t>
  </si>
  <si>
    <t>36.124322</t>
  </si>
  <si>
    <t>д. Петровское</t>
  </si>
  <si>
    <t>дома ИЖС № 1-18  ( 18 домов)</t>
  </si>
  <si>
    <t>cf000fa3-ca57-406d-ba38-4cef20702cc6</t>
  </si>
  <si>
    <t>г.о. Наро-Фоминкс, д. Подольное</t>
  </si>
  <si>
    <t>55.214998</t>
  </si>
  <si>
    <t>36.105220</t>
  </si>
  <si>
    <t>д. Подольное</t>
  </si>
  <si>
    <t>дома ИЖС  № 1-33  ( 33 дома)</t>
  </si>
  <si>
    <t>12ec2789-9eaf-4a77-b09b-10c661d82b8b</t>
  </si>
  <si>
    <t>г.о. Наро-Фоминск, д. Рубцово</t>
  </si>
  <si>
    <t>55.257784</t>
  </si>
  <si>
    <t>35.955884</t>
  </si>
  <si>
    <t>д. Рубцово</t>
  </si>
  <si>
    <t>дома ИЖС № 1-27  ( 27 домов)</t>
  </si>
  <si>
    <t>ba8afd11-8e2b-4813-8a71-a1ef81261f12</t>
  </si>
  <si>
    <t>г.о. Наро-Фоминск, с. Субботино, д. 23</t>
  </si>
  <si>
    <t>55.234072</t>
  </si>
  <si>
    <t>36.018281</t>
  </si>
  <si>
    <t>с. Субботино</t>
  </si>
  <si>
    <t>дома ИЖС № 22-34  ( 12 домов)</t>
  </si>
  <si>
    <t>543a6c21-af7b-4f10-ace7-a0ed36c5b100</t>
  </si>
  <si>
    <t>МЕСТНАЯ РЕЛИГИОЗНАЯ ОРГАНИЗАЦИЯ ПРАВОСЛАВНЫЙ ПРИХОД НИКОЛЬСКОГО ХРАМА Д. СУББОТИНО НАРО-ФОМИНСКОГО РАЙОНА МОСКОВСКОЙ ОБЛАСТИ МОСКОВСКОЙ ЕПАРХИИ РУССКОЙ ПРАВОСЛАВНОЙ ЦЕРКВИ</t>
  </si>
  <si>
    <t>г.о. Наро-Фоминск, с. Субботино (ИЖС)</t>
  </si>
  <si>
    <t>55.239105</t>
  </si>
  <si>
    <t>36.019148</t>
  </si>
  <si>
    <t>дома ИЖС № 1-21  ( 21 дом)</t>
  </si>
  <si>
    <t>e35cec6f-9bb0-4876-88b8-3d626d76f3be</t>
  </si>
  <si>
    <t>г.о. Наро-Фоминск, д. Федюнькино</t>
  </si>
  <si>
    <t>55.313819</t>
  </si>
  <si>
    <t>36.039508</t>
  </si>
  <si>
    <t>д. Федюнькино</t>
  </si>
  <si>
    <t>дома ИЖС № 1-20  ( 20 домов)</t>
  </si>
  <si>
    <t>7d9e6d43-86db-449c-b570-63d04dd33563</t>
  </si>
  <si>
    <t>г.о. Наро-Фоминск, д. Шустиково, д. 35</t>
  </si>
  <si>
    <t>55.269288</t>
  </si>
  <si>
    <t>35.967562</t>
  </si>
  <si>
    <t>дома ИЖС №29,31,33,35,37,39,41,43,45,47,49,51,53,55,57,59,100,102,104,106,108,110,112,97,172,173,162,164,166,168  ( 31 дом)</t>
  </si>
  <si>
    <t>5ef80e76-c9fc-4d21-ba8b-94d97da22f18</t>
  </si>
  <si>
    <t>г.о. Наро-Фоминск, д. Шустиково, д. 34</t>
  </si>
  <si>
    <t>55.266194</t>
  </si>
  <si>
    <t>35.961665</t>
  </si>
  <si>
    <t>д. Шустиково,</t>
  </si>
  <si>
    <t>дома ИЖС № 8,25,26,27,30,32,34,36,77,79  ( 10 домов)</t>
  </si>
  <si>
    <t>f2aa4604-7c5f-41f5-9f60-dc04d65b4cf3</t>
  </si>
  <si>
    <t>г.о. Наро-Фоминск, д. Шустиково, д. 38</t>
  </si>
  <si>
    <t>55.266703</t>
  </si>
  <si>
    <t>35.963099</t>
  </si>
  <si>
    <t>дома ИЖС № 38,40,42,44,46,48,50,52,54,56,58,60,62,64,66,68,70,72,74,76,78,80,82,84,86,88,90  ( 27 домов)</t>
  </si>
  <si>
    <t>ec96b8c0-a7dd-424c-a6d4-b56583b1e3d0</t>
  </si>
  <si>
    <t>г.о. Наро-Фоминск, д. Шустиково, вблизи автобусной остановки</t>
  </si>
  <si>
    <t>55.265056</t>
  </si>
  <si>
    <t>35.966845</t>
  </si>
  <si>
    <t>дома ИЖС  №1-11,12А,14,20,22а,67,96а,155  ( 18 домов)</t>
  </si>
  <si>
    <t>937cdd0a-e3dc-421d-b54d-a050e8c7adfd</t>
  </si>
  <si>
    <t>ИП Сарумов Эрик Алианович</t>
  </si>
  <si>
    <t>МУП Водоканал, ВЗУ № 1</t>
  </si>
  <si>
    <t>ООО "Новый Мир"</t>
  </si>
  <si>
    <t>55.220553</t>
  </si>
  <si>
    <t>36.085300</t>
  </si>
  <si>
    <t>г.о. Наро-Фоминск, д. Никольское</t>
  </si>
  <si>
    <t>55.258868</t>
  </si>
  <si>
    <t>36.062899</t>
  </si>
  <si>
    <t>д. Никольское д. 12</t>
  </si>
  <si>
    <t>дома ИЖС № 1-40 (40 домов)</t>
  </si>
  <si>
    <t>2dfb8fb8-a0fc-4e60-bfa7-e4e938ca4f85</t>
  </si>
  <si>
    <t>дома ИЖС № 37-60 (22 дома)</t>
  </si>
  <si>
    <t>55.258249</t>
  </si>
  <si>
    <t>36.096507</t>
  </si>
  <si>
    <t>д. Дудкино д. 9</t>
  </si>
  <si>
    <t>дома ИЖС № 1-10 (10 домов)</t>
  </si>
  <si>
    <t>г.о. Наро-Фоминск, д. Акишево, д. 12</t>
  </si>
  <si>
    <t>55.341752</t>
  </si>
  <si>
    <t>36.336272</t>
  </si>
  <si>
    <t>д. Акишево</t>
  </si>
  <si>
    <t>4bca7f9e-4171-42d4-8b76-1fab9c0a279d</t>
  </si>
  <si>
    <t>г.о. Наро-Фоминск, д. Алферьево</t>
  </si>
  <si>
    <t>55.297635</t>
  </si>
  <si>
    <t>36.280555</t>
  </si>
  <si>
    <t>д. Алферьево</t>
  </si>
  <si>
    <t>f2c0c471-30d9-4770-9f47-0b039624c1a0</t>
  </si>
  <si>
    <t>г.о. Наро-Фоминск, д. Афанасьево, д. 75</t>
  </si>
  <si>
    <t>55.306165</t>
  </si>
  <si>
    <t>36.191917</t>
  </si>
  <si>
    <t>д. Афанасьево</t>
  </si>
  <si>
    <t>85a7722a-4caf-4510-abcf-cf3091404363</t>
  </si>
  <si>
    <t>г.о. Наро-Фоминск, д. Блознево, ул. Лесная</t>
  </si>
  <si>
    <t>55.327345</t>
  </si>
  <si>
    <t>36.407044</t>
  </si>
  <si>
    <t>д. Блознево</t>
  </si>
  <si>
    <t>дома ИЖС (53 дома)</t>
  </si>
  <si>
    <t>b6f397ed-bc8a-49dc-a6b4-cb8f0af25374</t>
  </si>
  <si>
    <t>г.о. Наро-Фоминск, д. Варварино</t>
  </si>
  <si>
    <t>55.350504</t>
  </si>
  <si>
    <t>36.316456</t>
  </si>
  <si>
    <t>д. Варварино</t>
  </si>
  <si>
    <t>e19cd881-eb4e-4091-aa5b-b3a6190e0095</t>
  </si>
  <si>
    <t>55.338631</t>
  </si>
  <si>
    <t>36.333766</t>
  </si>
  <si>
    <t>д. Василисино</t>
  </si>
  <si>
    <t>г.о. Наро-Фоминск, д. Васильево</t>
  </si>
  <si>
    <t>55.281289</t>
  </si>
  <si>
    <t>36.174510</t>
  </si>
  <si>
    <t>д. Васильево</t>
  </si>
  <si>
    <t>дома ИЖС (111 домов)</t>
  </si>
  <si>
    <t>332ae7bb-e2ec-483f-be24-e927dec97e7e</t>
  </si>
  <si>
    <t>г.о. Наро-Фоминск, д. Верховье</t>
  </si>
  <si>
    <t>55.242128</t>
  </si>
  <si>
    <t>36.298717</t>
  </si>
  <si>
    <t>д. Верховье</t>
  </si>
  <si>
    <t>842bddf3-82c1-432d-8d60-287af4a4a63b</t>
  </si>
  <si>
    <t>д. Ахматово</t>
  </si>
  <si>
    <t>г.о. Наро-Фоминск, д. Волчёнки, ул. Лесная</t>
  </si>
  <si>
    <t>55.321302</t>
  </si>
  <si>
    <t>36.230088</t>
  </si>
  <si>
    <t>д.Волченки, ул. Лесная</t>
  </si>
  <si>
    <t>fcbfebfb-0f2d-441e-9b25-d89973d39c11</t>
  </si>
  <si>
    <t>г.о. Наро-Фоминск, д. Волчёнки, д. 60 (ВШИВАЯ ГОРКА)</t>
  </si>
  <si>
    <t>55.319372</t>
  </si>
  <si>
    <t>36.234324</t>
  </si>
  <si>
    <t>д. Волченки, ул. Солнечная Поляна</t>
  </si>
  <si>
    <t>12ed29c5-e281-40ab-ac29-886da6ee6e59</t>
  </si>
  <si>
    <t>г.о. Наро-Фоминск, д. Воскресенки (ижс)</t>
  </si>
  <si>
    <t>55.197481</t>
  </si>
  <si>
    <t>36.239434</t>
  </si>
  <si>
    <t>д. Воскресенки</t>
  </si>
  <si>
    <t>0cc083d8-db3f-4407-98bb-9cdaa687ceca</t>
  </si>
  <si>
    <t>55.282774</t>
  </si>
  <si>
    <t>36.347499</t>
  </si>
  <si>
    <t>д. Глинки</t>
  </si>
  <si>
    <t>bee1ed9b-7633-44cf-b16f-a4a2b04b3ead</t>
  </si>
  <si>
    <t>д. Крестьянка</t>
  </si>
  <si>
    <t>г.о. Наро-Фоминск, д. Женаткино</t>
  </si>
  <si>
    <t>55.355237</t>
  </si>
  <si>
    <t>36.340996</t>
  </si>
  <si>
    <t>д. Женаткино</t>
  </si>
  <si>
    <t>c8baad5b-6052-4146-b5c8-f80e5caf7439</t>
  </si>
  <si>
    <t>55.272283</t>
  </si>
  <si>
    <t>36.159659</t>
  </si>
  <si>
    <t>д. Ивково</t>
  </si>
  <si>
    <t>1341d82a-8bec-482e-847d-bda0657c2bee</t>
  </si>
  <si>
    <t>д. Колодези</t>
  </si>
  <si>
    <t>д. Серенское</t>
  </si>
  <si>
    <t>дома ИЖС (36 домов)</t>
  </si>
  <si>
    <t>55.322549</t>
  </si>
  <si>
    <t>36.332529</t>
  </si>
  <si>
    <t>д. Клин</t>
  </si>
  <si>
    <t>dbaf11e4-09a7-4bf0-a7e9-3ea14b189714</t>
  </si>
  <si>
    <t>д. Гуляй Гора</t>
  </si>
  <si>
    <t>дома ИЖС (23 дома)</t>
  </si>
  <si>
    <t>ИП Зорин Александр Сергеевич</t>
  </si>
  <si>
    <t>55.318987</t>
  </si>
  <si>
    <t>36.210975</t>
  </si>
  <si>
    <t>д. Ковригино</t>
  </si>
  <si>
    <t>г.о. Наро-Фоминск, д. Коровино</t>
  </si>
  <si>
    <t>55.285979</t>
  </si>
  <si>
    <t>36.321423</t>
  </si>
  <si>
    <t>д. Коровино</t>
  </si>
  <si>
    <t>903e2dac-8b94-423e-b548-40d4febb4895</t>
  </si>
  <si>
    <t>55.298296</t>
  </si>
  <si>
    <t>36.187166</t>
  </si>
  <si>
    <t>д. Кузьминское</t>
  </si>
  <si>
    <t>55d2b2dd-d707-4f36-96da-8b87948949dc</t>
  </si>
  <si>
    <t>д. Пафнутовка</t>
  </si>
  <si>
    <t>г.о. Наро-Фоминск, д. Купелицы</t>
  </si>
  <si>
    <t>55.357471</t>
  </si>
  <si>
    <t>36.252735</t>
  </si>
  <si>
    <t>д. Купелицы</t>
  </si>
  <si>
    <t>13212fe4-9cab-444d-b6e9-7fd5e66f83ce</t>
  </si>
  <si>
    <t>г.о. Наро-Фоминск, д. Лапино</t>
  </si>
  <si>
    <t>55.205784</t>
  </si>
  <si>
    <t>36.263032</t>
  </si>
  <si>
    <t>д. Лапино</t>
  </si>
  <si>
    <t>096054e0-ab1b-4811-8722-cfc7c9869c63</t>
  </si>
  <si>
    <t>г.о. Наро-Фоминск, д. Митенино, ул. Центральная, д. 12</t>
  </si>
  <si>
    <t>55.317459</t>
  </si>
  <si>
    <t>36.457262</t>
  </si>
  <si>
    <t>д. Митенино</t>
  </si>
  <si>
    <t>f6542993-301d-4d96-96ef-666215d55ea7</t>
  </si>
  <si>
    <t xml:space="preserve">д. Назарьево, ул. Дачная, у д.97 </t>
  </si>
  <si>
    <t>55.375521</t>
  </si>
  <si>
    <t>36.407192</t>
  </si>
  <si>
    <t>д. Назарьево, ул. Дачная</t>
  </si>
  <si>
    <t>г.о. Наро-Фоминск, д. Назарьево, д. 60</t>
  </si>
  <si>
    <t>55.371373</t>
  </si>
  <si>
    <t>36.401229</t>
  </si>
  <si>
    <t>д. Назарьево, ул. Центральная</t>
  </si>
  <si>
    <t>дома ИЖС (118 домов)</t>
  </si>
  <si>
    <t>6d97362d-f097-419d-b82a-3305ee97622b</t>
  </si>
  <si>
    <t>г.о. Наро-Фоминск, д. Орешково, д. 51</t>
  </si>
  <si>
    <t>55.327169</t>
  </si>
  <si>
    <t>36.446255</t>
  </si>
  <si>
    <t>д. Орешково</t>
  </si>
  <si>
    <t>дома ИЖС (40 домов)</t>
  </si>
  <si>
    <t>0152e7e6-60a3-442d-948c-d5336201dea8</t>
  </si>
  <si>
    <t>СНТ "Солнце-2"</t>
  </si>
  <si>
    <t>г.о. Наро-Фоминск, д. Порядино, ул. Дачная</t>
  </si>
  <si>
    <t>55.329115</t>
  </si>
  <si>
    <t>36.512512</t>
  </si>
  <si>
    <t>д. Порядино, ул. Дачная</t>
  </si>
  <si>
    <t>3df93a2c-10d0-4698-92c9-8bdf364ca41a</t>
  </si>
  <si>
    <t>д. Порядино</t>
  </si>
  <si>
    <t>г.о. Наро-Фоминск, д. Порядино, ул. Центральная, у д. 29</t>
  </si>
  <si>
    <t>55.318158</t>
  </si>
  <si>
    <t>36.514123</t>
  </si>
  <si>
    <t>д. Порядино, ул. Центральная</t>
  </si>
  <si>
    <t>д. Ревякино</t>
  </si>
  <si>
    <t>7e05fcd3-21f1-45ef-bf3d-e05e2675d468</t>
  </si>
  <si>
    <t>г.о. Наро-Фоминск, д. Ефаново</t>
  </si>
  <si>
    <t>55.218102</t>
  </si>
  <si>
    <t>36.266707</t>
  </si>
  <si>
    <t>д. Ефаново</t>
  </si>
  <si>
    <t>дома ИЖС(36 домов)</t>
  </si>
  <si>
    <t>г.о. Наро-Фоминск, д. Роща</t>
  </si>
  <si>
    <t>55.361350</t>
  </si>
  <si>
    <t>36.448271</t>
  </si>
  <si>
    <t>д. Роща</t>
  </si>
  <si>
    <t>167a4efc-cdd4-4477-a3eb-54779a2b2f2e</t>
  </si>
  <si>
    <t>55.326063</t>
  </si>
  <si>
    <t>36.287091</t>
  </si>
  <si>
    <t>д. Самород</t>
  </si>
  <si>
    <t>г.о. Наро-Фоминск, д. Секирино</t>
  </si>
  <si>
    <t>55.249178</t>
  </si>
  <si>
    <t>36.329900</t>
  </si>
  <si>
    <t>д. Секирино</t>
  </si>
  <si>
    <t>cc529ec8-94f1-423a-83fc-3ae93395bbde</t>
  </si>
  <si>
    <t>г.о. Наро-Фоминск, д. Семидворье</t>
  </si>
  <si>
    <t>55.365280</t>
  </si>
  <si>
    <t>36.445127</t>
  </si>
  <si>
    <t>д. Семидворье</t>
  </si>
  <si>
    <t>ee9d0d31-8bb9-4af4-b1e4-4a0ab02cd21c</t>
  </si>
  <si>
    <t>г.о. Наро-Фоминск, д. Смолино (кп1)</t>
  </si>
  <si>
    <t>55.355985</t>
  </si>
  <si>
    <t>36.432255</t>
  </si>
  <si>
    <t>д. Смолино</t>
  </si>
  <si>
    <t>ae9c7c8e-90ce-4b61-bff4-c073d3a798bd</t>
  </si>
  <si>
    <t>г.о. Наро-Фоминск, д. Сотниково</t>
  </si>
  <si>
    <t>55.293266</t>
  </si>
  <si>
    <t>36.161364</t>
  </si>
  <si>
    <t>д. Сотниково</t>
  </si>
  <si>
    <t>b76fa910-0300-4019-a0ec-617a232e2fd8</t>
  </si>
  <si>
    <t>55.259681</t>
  </si>
  <si>
    <t>36.325729</t>
  </si>
  <si>
    <t>д. Спасс-Косицы</t>
  </si>
  <si>
    <t>97e45914-9d09-46da-9824-8ce5d6105d50</t>
  </si>
  <si>
    <t>д. Князевое</t>
  </si>
  <si>
    <t>МРОПП Преображенского храма д. Спасс-Косицы</t>
  </si>
  <si>
    <t>г.о. Наро-Фоминск, д. Ступино</t>
  </si>
  <si>
    <t>55.311570</t>
  </si>
  <si>
    <t>36.399438</t>
  </si>
  <si>
    <t>д. Ступино</t>
  </si>
  <si>
    <t>b7c96621-7b5f-4da2-a609-d738a077a8cc</t>
  </si>
  <si>
    <t>г.о. Наро-Фоминск, д. Татищево</t>
  </si>
  <si>
    <t>55.274368</t>
  </si>
  <si>
    <t>36.342964</t>
  </si>
  <si>
    <t>д. Татищево</t>
  </si>
  <si>
    <t>684c37a4-a4df-4624-8bf9-e56701565b99</t>
  </si>
  <si>
    <t>55.207193</t>
  </si>
  <si>
    <t>36.260495</t>
  </si>
  <si>
    <t>д. Телешово</t>
  </si>
  <si>
    <t>г.о. Наро-Фоминск, д. Тимофеево</t>
  </si>
  <si>
    <t>55.295862</t>
  </si>
  <si>
    <t>36.216413</t>
  </si>
  <si>
    <t>д. Тимофеево</t>
  </si>
  <si>
    <t>2e59c5b0-add7-4d02-a35e-5fbfcdb3bc5e</t>
  </si>
  <si>
    <t>г.о. Наро-Фоминск, д. Тишинка, ул. Садовая</t>
  </si>
  <si>
    <t>55.311106</t>
  </si>
  <si>
    <t>36.441678</t>
  </si>
  <si>
    <t>д. Тишинка, ул. Садовая</t>
  </si>
  <si>
    <t>eda68674-b68b-4e08-8ae5-dea2fae2790d</t>
  </si>
  <si>
    <t>д. Тишинка</t>
  </si>
  <si>
    <t>г.о. Наро-Фоминск, д. Тишинка, ул. Центральная, д. 11</t>
  </si>
  <si>
    <t>55.308872</t>
  </si>
  <si>
    <t>36.443472</t>
  </si>
  <si>
    <t>д. Тишинка, ул. Центральная</t>
  </si>
  <si>
    <t>cbfff14b-b210-44b6-9c2b-ae7cf83a0be7</t>
  </si>
  <si>
    <t>д. Устье, на въезде в деревню</t>
  </si>
  <si>
    <t>55.277659</t>
  </si>
  <si>
    <t>36.338001</t>
  </si>
  <si>
    <t>г.о. Наро-Фоминск, д. Устье (кп1)</t>
  </si>
  <si>
    <t>55.273656</t>
  </si>
  <si>
    <t>36.327635</t>
  </si>
  <si>
    <t>д. Устье,  ул. Заречная, Весенняя, Светлая, Солнечная, Цветочная, Окружная</t>
  </si>
  <si>
    <t>c107d51b-b740-4f58-be2f-88eb15382624</t>
  </si>
  <si>
    <t>г.о. Наро-Фоминск, д. Устье, ул. Садовая, д. 14</t>
  </si>
  <si>
    <t>55.275134</t>
  </si>
  <si>
    <t>36.328662</t>
  </si>
  <si>
    <t>9acf797e-e54e-4d34-b0e0-ab944858c14b</t>
  </si>
  <si>
    <t>г.о. Наро-Фоминск, д. Чеблоково</t>
  </si>
  <si>
    <t>55.341888</t>
  </si>
  <si>
    <t>36.424762</t>
  </si>
  <si>
    <t>д. Чеблоково</t>
  </si>
  <si>
    <t>дома ИЖС (41 дом)</t>
  </si>
  <si>
    <t>e7ac702f-8e18-4fc4-b6d4-62a10f428554</t>
  </si>
  <si>
    <t>г.о. Наро-Фоминск, п. свх. Архангельский, ул. Гагарина, д. 23</t>
  </si>
  <si>
    <t>п. с-за Архангельский,   ул. Гагарина, ул. Грибановка</t>
  </si>
  <si>
    <t>дома ИЖС (69 домов)</t>
  </si>
  <si>
    <t>496de214-a40d-49ec-8ee8-dd154df76cca</t>
  </si>
  <si>
    <t>п. свх. Архангельский</t>
  </si>
  <si>
    <t>ТСН "Орион"</t>
  </si>
  <si>
    <t>55.541977</t>
  </si>
  <si>
    <t>36.998084</t>
  </si>
  <si>
    <t>д. Бурцево</t>
  </si>
  <si>
    <t>дома ИЖС №1-35 (35 домов)</t>
  </si>
  <si>
    <t>544dab36-9e64-46d0-a584-3232514cadb4</t>
  </si>
  <si>
    <t>Д. Бурцево, ул. Центральная</t>
  </si>
  <si>
    <t>дома ИЖС № 1-24 (24 дома)</t>
  </si>
  <si>
    <t>д. Бурцево, Речной проезд</t>
  </si>
  <si>
    <t>дома ИЖС № 1-25 (25 домов)</t>
  </si>
  <si>
    <t>д. Бурцево, 2-й Речной проезд</t>
  </si>
  <si>
    <t>дома ИЖС № 1-28 (28 домов)</t>
  </si>
  <si>
    <t>г.о. Наро-Фоминск, д. Бурцево</t>
  </si>
  <si>
    <t>55.541473</t>
  </si>
  <si>
    <t>37.003833</t>
  </si>
  <si>
    <t>д. Бурцево, 3-й Центральный проезд</t>
  </si>
  <si>
    <t>дома ИЖС № 1-32 (32 дома)</t>
  </si>
  <si>
    <t>2b67412a-44ac-4aab-ba30-41166831efe4</t>
  </si>
  <si>
    <t>д. Бурцево, 4-й Центральный проезд</t>
  </si>
  <si>
    <t>д. Бурцево, ул. Совхозная</t>
  </si>
  <si>
    <t>дома ИЖС № 1-21 (21дом)</t>
  </si>
  <si>
    <t>г.о. Наро-Фоминск, д. Бурцево, у кладбища, у д. 83/б</t>
  </si>
  <si>
    <t>55.544334</t>
  </si>
  <si>
    <t>37.001361</t>
  </si>
  <si>
    <t>д. Бурцево, 1-й Центральный проезд</t>
  </si>
  <si>
    <t>2c2d8e72-5662-4f24-8459-e252860e4547</t>
  </si>
  <si>
    <t>д. Бурцево, 2-й Центральный проезд</t>
  </si>
  <si>
    <t>д. Бурцево, у д. 83/б</t>
  </si>
  <si>
    <t xml:space="preserve">Бурцевское кладбище </t>
  </si>
  <si>
    <t>г.о. Наро-Фоминск, д. Бурцево, д. 94</t>
  </si>
  <si>
    <t>55.538703</t>
  </si>
  <si>
    <t>36.999290</t>
  </si>
  <si>
    <t>д. Бурцево, ул. Луговая</t>
  </si>
  <si>
    <t>дома ИЖС № 1-35 (35 домов)</t>
  </si>
  <si>
    <t>a87963e1-4f26-406e-a651-f3a50d345a48</t>
  </si>
  <si>
    <t>д. Бурцево, ул. Речная</t>
  </si>
  <si>
    <t>дома ИЖС № 1-9 (9 домов)</t>
  </si>
  <si>
    <t>г.о. Наро-Фоминск, с. Петровское, ул. Учительская, д. 1</t>
  </si>
  <si>
    <t>55.535766</t>
  </si>
  <si>
    <t>36.985183</t>
  </si>
  <si>
    <t xml:space="preserve"> с. Петровское, ул. Учительская</t>
  </si>
  <si>
    <t>дома ИЖС № 1-24 (23 дома)</t>
  </si>
  <si>
    <t>052321bc-88c8-4a0b-bd83-290249bd668b</t>
  </si>
  <si>
    <t>с. Петровское, Учительский проезд</t>
  </si>
  <si>
    <t>дома ИЖС № 1-18 (15 домов)</t>
  </si>
  <si>
    <t>8-915-194-53-70, 8(985)140-21-72</t>
  </si>
  <si>
    <t>krolik.konstantin@gmail.com; kons.ta@mail.ru</t>
  </si>
  <si>
    <t>СНТ "Астра"</t>
  </si>
  <si>
    <t>8-903-711-71-15; 8-925-858-25-42, 8-903-519-17-00</t>
  </si>
  <si>
    <t>nata1757@mail.ru;          tukalininec@yandex.ru</t>
  </si>
  <si>
    <t>ДНТ "Запрудное"</t>
  </si>
  <si>
    <t>СНТ (ДНТ)</t>
  </si>
  <si>
    <t>г.о. Наро-Фоминск, с. Петровское, д. 103</t>
  </si>
  <si>
    <t>55.541236</t>
  </si>
  <si>
    <t>36.991649</t>
  </si>
  <si>
    <t>д. Юшково, ул. Дорожная</t>
  </si>
  <si>
    <t>дома ИЖС №№ 1-25 (25 домов)</t>
  </si>
  <si>
    <t>2309c602-c3e4-4be7-bdd2-428a8a93d291</t>
  </si>
  <si>
    <t>д. Юшково, ул. Речная</t>
  </si>
  <si>
    <t>дома ИЖС № 1-23 (23 дома)</t>
  </si>
  <si>
    <t>дома ИЖС № 1-43 (43 дома)</t>
  </si>
  <si>
    <t>ИП Разуваев Игорь Александрович</t>
  </si>
  <si>
    <t>торговый павильон</t>
  </si>
  <si>
    <t>ИП Салаева Садагат Гаджибаба Кызы</t>
  </si>
  <si>
    <t>ООО "Валар"</t>
  </si>
  <si>
    <t>г.о. Наро-Фоминск, с. Петровское, ул. Заводская, д. 4 (Кладбище старое, напротив кладбища)</t>
  </si>
  <si>
    <t>55.533330</t>
  </si>
  <si>
    <t>36.990614</t>
  </si>
  <si>
    <t>с. Петровское, ул. Больничная</t>
  </si>
  <si>
    <t>дома ИЖС № 1-20 (20 домов)</t>
  </si>
  <si>
    <t>ec1cf315-4ac7-4ab9-acf2-65cc70661789</t>
  </si>
  <si>
    <t>с. Петровское, ул. Петровская</t>
  </si>
  <si>
    <t>г.о. Наро-Фоминск, с. Петровское, ул. Заводская (кладбище 2)</t>
  </si>
  <si>
    <t>55.534042</t>
  </si>
  <si>
    <t>36.993003</t>
  </si>
  <si>
    <t>с. Петровское, ул. Центральная</t>
  </si>
  <si>
    <t>f1718f66-3ad3-41ec-89fd-d4ac9dda710f</t>
  </si>
  <si>
    <t>с. Петровское, ул. Инженерная</t>
  </si>
  <si>
    <t>дома ИЖС № 1-15 (15 домов)</t>
  </si>
  <si>
    <t>с. Петровское, ул. Набережная</t>
  </si>
  <si>
    <t>дома ИЖС № 1-13 (13 домов)</t>
  </si>
  <si>
    <t>с. Петровское, д. 1 Б</t>
  </si>
  <si>
    <t>ИП Скалев Евгений Александрович</t>
  </si>
  <si>
    <t>служба такси</t>
  </si>
  <si>
    <t>г.о. Наро-Фоминск, д. Селятино, ул. Железнодорожная, возле гск победы</t>
  </si>
  <si>
    <t>55.516177</t>
  </si>
  <si>
    <t>36.961168</t>
  </si>
  <si>
    <t>д. Селятино, ул. Железнодорожная</t>
  </si>
  <si>
    <t>дома ИЖС № 1-56 (56 домов)</t>
  </si>
  <si>
    <t>f4ea3bfd-c680-4db8-aed2-9c2fc9baf1fa</t>
  </si>
  <si>
    <t>д. Селятино, ул. Солнечная</t>
  </si>
  <si>
    <t>дома ИЖС № 1-36 (36 домов)</t>
  </si>
  <si>
    <t>д. Селятино, ул. Шоссейная</t>
  </si>
  <si>
    <t>дома ИЖС № 1-25 (25 дома)</t>
  </si>
  <si>
    <t>д. Селятино, ул. 2-я Шоссейная</t>
  </si>
  <si>
    <t>д. Селятино, ул. 3-я Шоссейная</t>
  </si>
  <si>
    <t>дома ИЖС № 1-14 (14 домов)</t>
  </si>
  <si>
    <t>г.о. Наро-Фоминск, д. Сумино, ул. Центральная, д. 23</t>
  </si>
  <si>
    <t>55.575389</t>
  </si>
  <si>
    <t>37.035709</t>
  </si>
  <si>
    <t>д. Сумино, ул. Лесная</t>
  </si>
  <si>
    <t>дома ИЖС № 1-26 (26 домов)</t>
  </si>
  <si>
    <t>d4cf52a9-c787-45d6-9159-ad4ea38167b3</t>
  </si>
  <si>
    <t>д. Сумино, ул. Зеленая</t>
  </si>
  <si>
    <t>дома ИЖС № 1-37 (37 домов)</t>
  </si>
  <si>
    <t>д. Сумино, ул. Северная</t>
  </si>
  <si>
    <t>дома ИЖС № 1-39 (39 домов)</t>
  </si>
  <si>
    <t>д. Сумино, ул. 1-я Северная</t>
  </si>
  <si>
    <t>дома ИЖС № 1-4 (4 дома)</t>
  </si>
  <si>
    <t>д. Сумино, ул. 2-я Северная</t>
  </si>
  <si>
    <t>д. Сумино, ул. 3-я Северная</t>
  </si>
  <si>
    <t>дома ИЖС № 1-16 (16 домов)</t>
  </si>
  <si>
    <t>д. Сумино, ул. 4-я Северная</t>
  </si>
  <si>
    <t>д. Сумино, ул. 5-я Северная</t>
  </si>
  <si>
    <t>д. Сумино, ул. 6-я Северная</t>
  </si>
  <si>
    <t>д. Сумино</t>
  </si>
  <si>
    <t>не имеет</t>
  </si>
  <si>
    <t>дома ИЖС № 15-30 (15 домов)</t>
  </si>
  <si>
    <t>463e2aa9-48a1-4c19-a1d5-c7bd2a8a354e</t>
  </si>
  <si>
    <t>г.о. Наро-Фоминск, д. Тарасково, ул. Центральная, с1 (калина-парк)</t>
  </si>
  <si>
    <t>55.565671</t>
  </si>
  <si>
    <t xml:space="preserve"> 36.997071</t>
  </si>
  <si>
    <t>д. Тарасково, ул. Центральная</t>
  </si>
  <si>
    <t>дома ИЖС № 1-29 (29 домов)</t>
  </si>
  <si>
    <t>a7746d93-d511-4e6f-8a44-29a995d690a7</t>
  </si>
  <si>
    <t>д. Тарасково, ул. Спортивная</t>
  </si>
  <si>
    <t>д. Тарасково, ул. Дорожная</t>
  </si>
  <si>
    <t>дома ИЖС № 1-18 (18 домов)</t>
  </si>
  <si>
    <t>д. Тарасково, ул. Лесная</t>
  </si>
  <si>
    <t>д. Тарасково, Садовый пер.</t>
  </si>
  <si>
    <t>дома ИЖС № 1-27 (27 домов)</t>
  </si>
  <si>
    <t xml:space="preserve">д. Тарасково, ул. Учительская </t>
  </si>
  <si>
    <t>д. Тарасково, ул. Зеленая</t>
  </si>
  <si>
    <t>д. Тарасково, ул. Цветочная</t>
  </si>
  <si>
    <t>дома ИЖС № 1-22 (22 дома)</t>
  </si>
  <si>
    <t>8-916-156-32-89</t>
  </si>
  <si>
    <t>trazina@list.ru</t>
  </si>
  <si>
    <t>д. Тарасково</t>
  </si>
  <si>
    <t xml:space="preserve">СНТ "Ветеран- 2" </t>
  </si>
  <si>
    <t>8-916-858-05-01</t>
  </si>
  <si>
    <t>shafirovsky2016@yandex.ru; tukalininec@yandex.ru</t>
  </si>
  <si>
    <t>СНТ "Виктория"</t>
  </si>
  <si>
    <t>г.о. Наро-Фоминск, д. Тарасково, вблизи ДНТ "Голицыно-4", у д. 70</t>
  </si>
  <si>
    <t>55.579601</t>
  </si>
  <si>
    <t>37.031532</t>
  </si>
  <si>
    <t>д. Тарасково, ул. Учительский проезд</t>
  </si>
  <si>
    <t>дома ИЖС № 1-17 (17 домов)</t>
  </si>
  <si>
    <t>1a485ce1-9e22-4dad-80b8-489024ce9c41</t>
  </si>
  <si>
    <t>д. Тарасково, ул. Садовая</t>
  </si>
  <si>
    <t>ИП Борисенко Нина Петровна</t>
  </si>
  <si>
    <t>г.о. Наро-Фоминск, д. Юшково, д. 3</t>
  </si>
  <si>
    <t>55.541442</t>
  </si>
  <si>
    <t>36.988494</t>
  </si>
  <si>
    <t>д. Юшково</t>
  </si>
  <si>
    <t>50bf0ff3-42d2-4640-81f7-e14b422a98d7</t>
  </si>
  <si>
    <t>д. Юшково, ул. Промышленная</t>
  </si>
  <si>
    <t>дома ИЖС № 1-24 (24 домов)</t>
  </si>
  <si>
    <t>д. Юшково, 1-я Заречная</t>
  </si>
  <si>
    <t>д. Юшково, ул. Заречная</t>
  </si>
  <si>
    <t>ИП Гапонов Олег Витальевич (автосервис)</t>
  </si>
  <si>
    <t>8-926-320-95-22          8-903-599-37-67</t>
  </si>
  <si>
    <t>СНТ "Любава"</t>
  </si>
  <si>
    <t>г.о. Наро-Фоминск, д. Юшково, д. 23</t>
  </si>
  <si>
    <t>55.546070</t>
  </si>
  <si>
    <t>4bb38c51-cb49-48e0-9938-50717109f3b0</t>
  </si>
  <si>
    <t>д. Юшково, ул. 1-я Полевая</t>
  </si>
  <si>
    <t>дома ИЖС № 1-30 (30 домов)</t>
  </si>
  <si>
    <t>д. Юшково, ул. 3-я Речная</t>
  </si>
  <si>
    <t>д. Юшково, ул. 4-я речная</t>
  </si>
  <si>
    <t>дома ИЖС № 1-12 (12 домов)</t>
  </si>
  <si>
    <t>г.о. Наро-Фоминск, д. Юшково (напротив завправки)</t>
  </si>
  <si>
    <t>55.549869</t>
  </si>
  <si>
    <t>36.984386</t>
  </si>
  <si>
    <t>e9126d87-b331-4fa8-ac01-2a17d9a7d272</t>
  </si>
  <si>
    <t>д. Юшково, ул. Афганская</t>
  </si>
  <si>
    <t>д. Юшково, ул. Новая</t>
  </si>
  <si>
    <t>д. Юшково, Речной тупик</t>
  </si>
  <si>
    <t>д. Юшково, 2-я Речная</t>
  </si>
  <si>
    <t>дома ИЖС № 1-21 (21 дом)</t>
  </si>
  <si>
    <t>д. Юшково, ул. Полевая</t>
  </si>
  <si>
    <t>г. Наро-Фоминск,  пр-д Кривоносовский, д. 1А</t>
  </si>
  <si>
    <t xml:space="preserve">55.383817 </t>
  </si>
  <si>
    <t>36.761683</t>
  </si>
  <si>
    <t>дома ИЖС №1-18 (17 домов)</t>
  </si>
  <si>
    <t>г. Наро-Фоминск, 1-я Кривоносовская, 1</t>
  </si>
  <si>
    <t>ООО "Рассвет Медиа"</t>
  </si>
  <si>
    <t>поставка программного обеспечения</t>
  </si>
  <si>
    <t>г. Наро-Фоминск, 1-я Кривоносовская, 1Б</t>
  </si>
  <si>
    <t>ИП Кац Э.Е.  (Водоноша)</t>
  </si>
  <si>
    <t>разлив бутилированной воды</t>
  </si>
  <si>
    <t>г. Наро-Фоминск,ул. 3-Кривоносовская</t>
  </si>
  <si>
    <t>КА "Геолог"</t>
  </si>
  <si>
    <t>г. Наро-Фоминск, , ул Автодорожная</t>
  </si>
  <si>
    <t>ГСК "Сельхозтехника"</t>
  </si>
  <si>
    <t>г. Наро-Фоминск, пер. 2-й Володарский, д. 21</t>
  </si>
  <si>
    <t>55.386128</t>
  </si>
  <si>
    <t>36.752819</t>
  </si>
  <si>
    <t>г. Наро-Фоминск, 2-ой Володарский пер.</t>
  </si>
  <si>
    <t>дома ИЖС №20-24, 28-46 (четная сторона) (16 домов)</t>
  </si>
  <si>
    <t>4281d990-c33b-47f5-a69b-d7301fff1f5d</t>
  </si>
  <si>
    <t>г. Наро-Фоминск, 1-ый Володарский пер.</t>
  </si>
  <si>
    <t>дома ИЖС №37-71 (нечетная сторона), д. 91 (19 домов)</t>
  </si>
  <si>
    <t>дома ИЖС№2Б, 19 (2 дома)</t>
  </si>
  <si>
    <t>г. Наро-Фоминск, 2-ой Володарский пер. д. 12</t>
  </si>
  <si>
    <t xml:space="preserve">ИП Ткаченко Л.А. </t>
  </si>
  <si>
    <t>г. Наро-Фоминск, 2-й Володарский переулок, 17Б</t>
  </si>
  <si>
    <t xml:space="preserve">АО "Баня" </t>
  </si>
  <si>
    <t>г. Наро-Фоминск, Автодорожная улица, 7</t>
  </si>
  <si>
    <t xml:space="preserve">ООО "Авангард Трейд" </t>
  </si>
  <si>
    <t>г. Наро-Фоминск, 2-й Володарский переулок, 17</t>
  </si>
  <si>
    <t xml:space="preserve">ООО "Преображение" </t>
  </si>
  <si>
    <t>г. Наро-Фоминск, Автодорожная улица, 2а</t>
  </si>
  <si>
    <t xml:space="preserve">ООО "ЖИЛПРОМСТРОЙ-8" </t>
  </si>
  <si>
    <t>г. Наро-Фоминск, пер. 2-й Володарский, д. 11</t>
  </si>
  <si>
    <t xml:space="preserve">55.389750 </t>
  </si>
  <si>
    <t>36.749474</t>
  </si>
  <si>
    <t>г. Наро-фоминск, Кубинский тупик</t>
  </si>
  <si>
    <t>f25ddb42-3781-40a2-a655-823f7098058a</t>
  </si>
  <si>
    <t>дома ИЖС№19-31, 25А, 35-47, 47А, 49-77 (нечетная сторона), 16-64А (четная) (61 дом)</t>
  </si>
  <si>
    <t>дома ИЖС №4-14 (четная), 5-17 (нечетная) (12 домов)</t>
  </si>
  <si>
    <t>г. Наро-Фоминск, ул.Курзенкова 1</t>
  </si>
  <si>
    <t xml:space="preserve">Кафе "Мимино" </t>
  </si>
  <si>
    <t>г. Наро-Фоминск, ул.Курзенкова 3</t>
  </si>
  <si>
    <t>г. Наро-Фоминск, ул.Курзенкова 12</t>
  </si>
  <si>
    <t xml:space="preserve">ЗАО "Таон" </t>
  </si>
  <si>
    <t>текстильное производство</t>
  </si>
  <si>
    <t>г. Наро-Фоминск, Володарского, 28/2</t>
  </si>
  <si>
    <t xml:space="preserve">СЦ "Нарсад" </t>
  </si>
  <si>
    <t>продажа саженцев (летний период)</t>
  </si>
  <si>
    <t xml:space="preserve">г. Наро-Фоминск, 2-й Володарский переулок, 9а </t>
  </si>
  <si>
    <t>ИП Дырлой А.И.Автосервис "Автоэлектрик"</t>
  </si>
  <si>
    <t>Автосервис</t>
  </si>
  <si>
    <t xml:space="preserve">г. Наро-Фоминск, 2-й Володарский переулок, 3а </t>
  </si>
  <si>
    <t>ООО "Интерхолдинг-СПМ"</t>
  </si>
  <si>
    <t>офис, склад, продажа посуды, пластиковых изделий</t>
  </si>
  <si>
    <t>г. Наро-Фоминск, пер. 3-й Мартовский, д. 8</t>
  </si>
  <si>
    <t>55.390608</t>
  </si>
  <si>
    <t>36.758154</t>
  </si>
  <si>
    <t>дома ИЖС№ 90-112 (12 домов)</t>
  </si>
  <si>
    <t>217ddba2-c734-4f71-ae07-9f6cbbfa42e3</t>
  </si>
  <si>
    <t xml:space="preserve">г. Наро-Фоминск, ул. 8 Марта, </t>
  </si>
  <si>
    <t>дома ИЖС№7-19, 23-27, 31-37 (14 домов)</t>
  </si>
  <si>
    <t>г. Наро-Фоминск, ул. 1-й Мартовский пер.</t>
  </si>
  <si>
    <t>дома ИЖС №1-17 (9 домов)</t>
  </si>
  <si>
    <t>г. Наро-Фоминск, ул. 2-й Мартовский пер.</t>
  </si>
  <si>
    <t>дома ИЖС №2-18, 1-17 (18 домов)</t>
  </si>
  <si>
    <t>г. Наро-Фоминск, ул. 3-й Мартовский пер.</t>
  </si>
  <si>
    <t>г. Наро-Фоминск, пер. 4-й Мартовский</t>
  </si>
  <si>
    <t>55.390768</t>
  </si>
  <si>
    <t>36.759304</t>
  </si>
  <si>
    <t>дома ИЖС №39-59, 61А, 63/4, 16,18 (14 домов)</t>
  </si>
  <si>
    <t>8a638427-0b2d-4f1a-9b96-35e478b3db98</t>
  </si>
  <si>
    <t>дома ИЖС№2,4 (2 дома)</t>
  </si>
  <si>
    <t>дома ИЖС№2-18, 1-21 (20 домов)</t>
  </si>
  <si>
    <t>дом ИЖС№2 (1 дом)</t>
  </si>
  <si>
    <t>г. Наро-Фоминск, пер. 5-й Мартовский</t>
  </si>
  <si>
    <t>55.389596</t>
  </si>
  <si>
    <t>36.761300</t>
  </si>
  <si>
    <t>г. Наро-Фоминск, 5-й Мартовский пер</t>
  </si>
  <si>
    <t>дома ИЖС№ 1,5,8,12-22 (9 домов)</t>
  </si>
  <si>
    <t>398bd722-84a7-4fe5-a07d-d6da881ba8ef</t>
  </si>
  <si>
    <t>г. Наро-Фоминск, 6-й Мартовский пер</t>
  </si>
  <si>
    <t>дома ИЖС №6,8,20 ( 3 дома)</t>
  </si>
  <si>
    <t>г. Наро-Фоминск, 3-й Володарский пер.</t>
  </si>
  <si>
    <t>дома ИЖС №1-11, 13А (нечетная), 6-16 (четная) (13 домов)</t>
  </si>
  <si>
    <t>г. Наро-Фоминск, ул. Найдова-Железова, д. 66</t>
  </si>
  <si>
    <t>55.397383</t>
  </si>
  <si>
    <t>36.737038</t>
  </si>
  <si>
    <t>г. Наро-Фоминск, Фрунзе</t>
  </si>
  <si>
    <t>дома ИЖС №37-51, 3А, 45А, 49А, 73/2, 32-46 (27 домов)</t>
  </si>
  <si>
    <t>9f2ccb78-56e9-461c-93b5-38c5ff97b8bb</t>
  </si>
  <si>
    <t>г. Наро-Фоминск, Найдова-Железова</t>
  </si>
  <si>
    <t>дома ИЖС № 38-62, 64/2, 64/А, 66-78, 44А, 44Б (36 домов)</t>
  </si>
  <si>
    <t>г. Наро-Фоминск, Красноармейский пер.</t>
  </si>
  <si>
    <t>дома ИЖС № 1,2,4,5,6,8,10 (7 домов)</t>
  </si>
  <si>
    <t>ГСК "Союз"</t>
  </si>
  <si>
    <t>п. Александровка, 11-ый пер., напротив дома 1</t>
  </si>
  <si>
    <t>55.413981</t>
  </si>
  <si>
    <t>36.807711</t>
  </si>
  <si>
    <t>г.Наро-Фоминск, ул. Центральная</t>
  </si>
  <si>
    <t>дома ИЖС №1А, 1-45, 2-32 (38 домов)</t>
  </si>
  <si>
    <t>г.Наро-Фоминск, ул. Некрасова</t>
  </si>
  <si>
    <t>дома ИЖС №1-22 (22 дома)</t>
  </si>
  <si>
    <t>г.Наро-Фоминск, ул. Железнодорожная</t>
  </si>
  <si>
    <t>дома ИЖС № 1-8, 4А (9 домов)</t>
  </si>
  <si>
    <t>г.Наро-Фоминск, ул. Лесная</t>
  </si>
  <si>
    <t>дома ИЖС № 1-20, 12А, 8А, 40 (23 дома)</t>
  </si>
  <si>
    <t>п. Александровка, ул. Центральная</t>
  </si>
  <si>
    <t>дома ИЖС №34-72, 47-97, 29/2, 44А, 66А (23 дома)</t>
  </si>
  <si>
    <t>c3069f34-da1d-4921-8d19-72afdbf40302</t>
  </si>
  <si>
    <t>п. Александровка, ул. Лесная</t>
  </si>
  <si>
    <t>дома ИЖС №22-39 (17 домов)</t>
  </si>
  <si>
    <t>п. Александровка, ул. Некрасова</t>
  </si>
  <si>
    <t>дома ИЖС № 23-65 (22 дома)</t>
  </si>
  <si>
    <t>п. Александровка, ул. Железнодорожная</t>
  </si>
  <si>
    <t>дома ИЖС №9-30 (21 дом)</t>
  </si>
  <si>
    <t>п. Александровка, 1-й переулок</t>
  </si>
  <si>
    <t>дома ИЖС №1А, 4,5 (3 дома)</t>
  </si>
  <si>
    <t>п. Александровка, 2-й переулок</t>
  </si>
  <si>
    <t>дома ИЖС № 1-6 6 домов)</t>
  </si>
  <si>
    <t>п. Александровка, 3-й переулок</t>
  </si>
  <si>
    <t>п. Александровка, 4-й переулок</t>
  </si>
  <si>
    <t>п. Александровка, 5-й переулок</t>
  </si>
  <si>
    <t>дома ИЖС № 2,4,5,7,8,9 (6 домов)</t>
  </si>
  <si>
    <t>п. Александровка, 6-й переулок</t>
  </si>
  <si>
    <t>п. Александровка, 7-й переулок</t>
  </si>
  <si>
    <t>дома ИЖС №1,3,5 (3 дома)</t>
  </si>
  <si>
    <t>п. Александровка</t>
  </si>
  <si>
    <t>СНТ (ДНП)</t>
  </si>
  <si>
    <t>п. Базисный питомник</t>
  </si>
  <si>
    <t>дома ИЖС № 1-23 (24 дома)</t>
  </si>
  <si>
    <t>d7a6e172-e327-4628-a7b0-9c275f9365c0</t>
  </si>
  <si>
    <t>г. Наро-Фоминск, ул. Московская, пересечение с ул. Современной</t>
  </si>
  <si>
    <t>55.383411</t>
  </si>
  <si>
    <t>36.737672</t>
  </si>
  <si>
    <t>г. Наро-Фоминск, Туннельный проезд</t>
  </si>
  <si>
    <t>дома ИЖС № 2А, 2Б (2 дома)</t>
  </si>
  <si>
    <t>899ba043-336b-420c-a56c-90c37bfa6ad4</t>
  </si>
  <si>
    <t>г. Наро-Фоминск, Набережный тупик</t>
  </si>
  <si>
    <t>дома ИЖС № 1,3,5,7А, 9,11,12 (7 домов)</t>
  </si>
  <si>
    <t>г. Наро-Фоминск, ул. Головина</t>
  </si>
  <si>
    <t>дома ИЖС №1-21 (21 дом)</t>
  </si>
  <si>
    <t>г. Наро-Фоминск, ул. Современная</t>
  </si>
  <si>
    <t>дома ИЖС №1-15 (нечетная), 4-20(четная) (18 домов)</t>
  </si>
  <si>
    <t>г. Наро-Фоминск, ул. Национальная</t>
  </si>
  <si>
    <t>дома ИЖС № 2-14 (четная), 3-9 (нечетная) (11 домов)</t>
  </si>
  <si>
    <t>г. Наро-Фоминск, ул. Берёзовская, напротив,  д.75</t>
  </si>
  <si>
    <t>55.370806</t>
  </si>
  <si>
    <t>36.745712</t>
  </si>
  <si>
    <t>дома ИЖС № 2-46 (четная), 3-87 (нечетная) (67 домов)</t>
  </si>
  <si>
    <t>дома ИЖС № 2-34 (четная) (17 домов)</t>
  </si>
  <si>
    <t>г. Наро-Фоминск, Дачный пер.</t>
  </si>
  <si>
    <t>дома ИЖС № 4,4А,5,6,7,8 (6 домов)</t>
  </si>
  <si>
    <t>дома ИЖС № 3,4,5,7 (4 дома)</t>
  </si>
  <si>
    <t>дома ИЖС №109, 111, 111А, 113-157, 114-180, 134А (56 домов)</t>
  </si>
  <si>
    <t>307fe41f-1a31-4a2e-a3a3-6b45200f34d9</t>
  </si>
  <si>
    <t>г. Наро-Фоминск, 1-й Дзержинский пер.</t>
  </si>
  <si>
    <t>дома ИЖС №1-13, 4-10 (11 домов)</t>
  </si>
  <si>
    <t xml:space="preserve">г. Наро-Фоминск, 2-й Дзержинский пер. </t>
  </si>
  <si>
    <t>дома ИЖС №1-21, 15А, 4А, 4-14 (19 домов)</t>
  </si>
  <si>
    <t>г. Наро-Фоминск, ул. Коммуны</t>
  </si>
  <si>
    <t>дома ИЖС №2-28 (14 домов)</t>
  </si>
  <si>
    <t>г. Наро-Фоминск, Майский тупик</t>
  </si>
  <si>
    <t>дома ИЖС №1, 2, 2А, 3, 5, 5А, 7  (7 домов)</t>
  </si>
  <si>
    <t>г. Наро-Фоминск, Майская ул.</t>
  </si>
  <si>
    <t>дома ИЖС №9-27 (10 домов)</t>
  </si>
  <si>
    <t>г. Наро-Фоминск, ул.Володарского, 123</t>
  </si>
  <si>
    <t>Наро-Фоминская соборная мечеть</t>
  </si>
  <si>
    <t>мечеть</t>
  </si>
  <si>
    <t>г. Наро-Фоминск, ул.Володарского, 136</t>
  </si>
  <si>
    <t>ООО "Агропромхимия"</t>
  </si>
  <si>
    <t>г. Наро-Фоминск, ул. Володарского, 130</t>
  </si>
  <si>
    <t>МРО "Церковь Евангельских Христиан-Баптистов"</t>
  </si>
  <si>
    <t>г. Наро-Фоминск, ул. Володарского, д. 196</t>
  </si>
  <si>
    <t>55.396152</t>
  </si>
  <si>
    <t>36.772133</t>
  </si>
  <si>
    <t>2e9869d2-720d-4000-b205-a7cb86b5c043</t>
  </si>
  <si>
    <t>г. Наро-Фоминск, ул. Сосновая</t>
  </si>
  <si>
    <t>дома ИЖС №1, 1А, 1Г, 5, 7, 9А, 6-12 (10 домов)</t>
  </si>
  <si>
    <t>г. Наро-Фоминск, ул. Хвойная</t>
  </si>
  <si>
    <t>дома ИЖС №5-15, 2-20 (16 домов)</t>
  </si>
  <si>
    <t xml:space="preserve">г. Наро-Фоминск, ул. Горького, д. 41 (между ГСК "Мальково-1" и "Мальково-2" </t>
  </si>
  <si>
    <t>55.376065</t>
  </si>
  <si>
    <t>36.708260</t>
  </si>
  <si>
    <t>дома ИЖС №36-64 (четная), 29-51 (нечетная) (20 домов)</t>
  </si>
  <si>
    <t>г. Наро-Фоминск, ул. Горького</t>
  </si>
  <si>
    <t>дома ИЖС № 30-46 (четная), 25-41 (нечетная) (20 домов)</t>
  </si>
  <si>
    <t>г. Наро-Фоминск, ул. 1-й Маяковский пр-д</t>
  </si>
  <si>
    <t>дома ИЖС №8,10,12 (3 дома)</t>
  </si>
  <si>
    <t>г. Наро-Фоминск, ул. 2-й Маяковский пр-д</t>
  </si>
  <si>
    <t>дома ИЖС № 3,4,5,6,11 (5 домов)</t>
  </si>
  <si>
    <t>г. Наро-Фоминск, ул. Каляевский пр-д</t>
  </si>
  <si>
    <t>дома ИЖС № 47,49 (2 дома)</t>
  </si>
  <si>
    <t>г. Наро-Фоминскулица, ул. Дзержинского, д. 39</t>
  </si>
  <si>
    <t>55.387583</t>
  </si>
  <si>
    <t>36.771125</t>
  </si>
  <si>
    <t>г. Наро-Фоминск, ул. Дзержинского</t>
  </si>
  <si>
    <t>дома ИЖС №1-41, 17А, 17Б, 23В, 41А, 2-46, 10А, 22А, 42А (53 дома)</t>
  </si>
  <si>
    <t>f390d58b-2f46-4a2e-917d-5bb4f74c8223</t>
  </si>
  <si>
    <t>дома ИЖС №1М, 2М</t>
  </si>
  <si>
    <t>55.377706</t>
  </si>
  <si>
    <t>36.750218</t>
  </si>
  <si>
    <t>г. Наро-Фоминск, ул. Погодина</t>
  </si>
  <si>
    <t>дома ИЖС №18-64 (четная), 17-65 (нечетная) (49 домов)</t>
  </si>
  <si>
    <t>г. Наро-Фоминск, ул. Заречная</t>
  </si>
  <si>
    <t>дома ИЖС №1-11 (нечетная), 11А, 11Б, 11В, 11Г, 2-62 (четная) (39 домов)</t>
  </si>
  <si>
    <t>дома ИЖС №1,2 (2 дома)</t>
  </si>
  <si>
    <t>дома ИЖС №1,2,3,4,6,8 (6 домов)</t>
  </si>
  <si>
    <t>дома ИЖС №1-9 (9 домов)</t>
  </si>
  <si>
    <t>дома ИЖС №1-9 (нечетная), 2 (6 домов)</t>
  </si>
  <si>
    <t>г. Наро-Фоминск, ул. Кирова, д. 1</t>
  </si>
  <si>
    <t>55.395879</t>
  </si>
  <si>
    <t>36.748806</t>
  </si>
  <si>
    <t>г. Наро-Фоминск, ул. Кирова</t>
  </si>
  <si>
    <t>дома ИЖС № 1-27, 2-30 (20 домов)</t>
  </si>
  <si>
    <t>г. Наро-Фоминск, ул. Полевой пер.</t>
  </si>
  <si>
    <t>дома ИЖС № 11,13,17,19,10,12,18,20 (8 домов)</t>
  </si>
  <si>
    <t>г. Наро-Фоминск, ул. Осипенко</t>
  </si>
  <si>
    <t>дома ИЖС №7-33, 4-30, 28А (29 домов)</t>
  </si>
  <si>
    <t>г. Наро-Фоминск, ул. Советская</t>
  </si>
  <si>
    <t>дома ИЖС №1-19, 11А, 2-26 (24 дома)</t>
  </si>
  <si>
    <t>г. Наро-Фоминск, ул. Красноармейская</t>
  </si>
  <si>
    <t>дома ИЖС №1-9, 2-24 (17 домов)</t>
  </si>
  <si>
    <t>г. Наро-Фоминск, ул. Яблоневая</t>
  </si>
  <si>
    <t>дома ИЖС №1-30, 2А, 18А (27 домов)</t>
  </si>
  <si>
    <t>г. Наро-Фоминск, ул. Солнечная</t>
  </si>
  <si>
    <t>дома ИЖС №1, 2, 4, 5, 5А, 7, 15,16,17, 17А, 19,27 (12 домов)</t>
  </si>
  <si>
    <t>г. Наро-Фоминск, ул. Новикова (в районе прудов)</t>
  </si>
  <si>
    <t xml:space="preserve">55.392409 </t>
  </si>
  <si>
    <t>36.711678</t>
  </si>
  <si>
    <t>дома ИЖС №49-65 (нечетная), 65А, 67,68,69,70,72 (15 домов)</t>
  </si>
  <si>
    <t>72fe5ad8-491b-4f70-b8d9-67cb7f9703b0</t>
  </si>
  <si>
    <t>г. Наро-Фоминск, ул. Колхозная</t>
  </si>
  <si>
    <t>дома ИЖС №70-80 (четная), 83-103 (нечетная) (18 домов)</t>
  </si>
  <si>
    <t>г. Наро-Фоминск, ул. Строителей</t>
  </si>
  <si>
    <t>дома ИЖС № 84-96 (четная), 65-87 (нечетная) (19 домов)</t>
  </si>
  <si>
    <t>г. Наро-Фоминск, ул. Ноябрьская</t>
  </si>
  <si>
    <t>дома ИЖС №80-90 (четная) (6 домов)</t>
  </si>
  <si>
    <t>г. Наро-Фоминск, 1-й  Строительный пр-д</t>
  </si>
  <si>
    <t>г. Наро-Фоминск, 2-й  Строительный пр-д</t>
  </si>
  <si>
    <t>г. Наро-Фоминск, 3-й  Строительный пр-д</t>
  </si>
  <si>
    <t>г. Наро-Фоминск, 4-й  Строительный пр-д</t>
  </si>
  <si>
    <t>г. Наро-Фоминск, 5-й  Строительный пр-д</t>
  </si>
  <si>
    <t>г. Наро-Фоминск, 6-й  Строительный пр-д</t>
  </si>
  <si>
    <t>дома ИЖС № 1,3,5 (3 дома)</t>
  </si>
  <si>
    <t>55.383891</t>
  </si>
  <si>
    <t>36.710560</t>
  </si>
  <si>
    <t>дома ИЖС №9-41 (нечетная), 10-34 (четная) (34 дома)</t>
  </si>
  <si>
    <t>дома ИЖС № 15-49 (нечетная), 6-42 (четная) (30 домов)</t>
  </si>
  <si>
    <t>г. Наро-Фоминск, ул. Ленинградская, д. 53-66</t>
  </si>
  <si>
    <t>55.372547</t>
  </si>
  <si>
    <t>36.742515</t>
  </si>
  <si>
    <t>г. Наро-Фоминск, ул. Ленинградская</t>
  </si>
  <si>
    <t>дома ИЖС №1-66 (66 домов)</t>
  </si>
  <si>
    <t>feea45f6-7e0e-43a6-9305-5d661c5fbf3e</t>
  </si>
  <si>
    <t>г. Наро-Фоминск, ул. Магистральная, д. 18-20</t>
  </si>
  <si>
    <t>55.373489</t>
  </si>
  <si>
    <t>36.688462</t>
  </si>
  <si>
    <t>г. Наро-Фоминск, ул. Магистральная</t>
  </si>
  <si>
    <t>дома ИЖС № 2-32 (четная) (14 домов)</t>
  </si>
  <si>
    <t>27a2cc84-be4f-44f5-86d7-788bdb9e5641</t>
  </si>
  <si>
    <t>г. Наро-Фоминск, ул. Боровская</t>
  </si>
  <si>
    <t>дома ИЖС №1-32 (30 домов)</t>
  </si>
  <si>
    <t>г. Наро-Фоминск, ул. Краснопресненская</t>
  </si>
  <si>
    <t>дома ИЖС №2-31 (28 домов)</t>
  </si>
  <si>
    <t>г. Наро-Фоминск, ул. Озерная</t>
  </si>
  <si>
    <t>дома ИЖС №1-23 (17 домов)</t>
  </si>
  <si>
    <t>г. Наро-Фоминск, ул. Калужская</t>
  </si>
  <si>
    <t>дома ИЖС № 1,3,7,7А (4 домов)</t>
  </si>
  <si>
    <t>г. Наро-Фоминск, ул. Тургенева, д. 73/1</t>
  </si>
  <si>
    <t>55.380356</t>
  </si>
  <si>
    <t>36.717132</t>
  </si>
  <si>
    <t>г. Наро-Фоминск, ул. Маршала Жукова, д. 38-50 (четная), 37-141 (нечетная)</t>
  </si>
  <si>
    <t>дома ИЖС №38-141 (50 домов)</t>
  </si>
  <si>
    <t>9741ef73-1c3a-49d7-b713-380a8ea50b86</t>
  </si>
  <si>
    <t>г. Наро-Фоминск, ул. Маяковского, д. 32А</t>
  </si>
  <si>
    <t>55.376916</t>
  </si>
  <si>
    <t xml:space="preserve">36.713244
</t>
  </si>
  <si>
    <t>дома ИЖС № 22-32А (четная), 17-23 (нечетная) (11 домов)</t>
  </si>
  <si>
    <t>96fc9ffd-b283-4530-bc78-546260b8982d</t>
  </si>
  <si>
    <t>г. Наро-Фоминск,1-й Маяковский пр-д</t>
  </si>
  <si>
    <t>дома ИЖС № 17-25Б (нечетная), 20-28А (четная) (13 домов)</t>
  </si>
  <si>
    <t>г. Наро-Фоминск, ул. Тургенева</t>
  </si>
  <si>
    <t>г. Наро-Фоминск, ул. Найдова-Железова, напротив д. 86 (через дорогу)</t>
  </si>
  <si>
    <t>55.398273</t>
  </si>
  <si>
    <t>36.732176</t>
  </si>
  <si>
    <t>дома ИЖС №80-92/2, 86А (8 домов)</t>
  </si>
  <si>
    <t>bfe79dfb-4d4e-4015-99ea-6f11fcd01c83</t>
  </si>
  <si>
    <t>г. Наро-Фоминск, ул. Огородная</t>
  </si>
  <si>
    <t>дома ИЖС №2А, 4А, 6,8 (4 дома)</t>
  </si>
  <si>
    <t>г. Наро-Фоминск, Огородный пер.</t>
  </si>
  <si>
    <t>дома ИЖС №4,6 (2 дома)</t>
  </si>
  <si>
    <t>г. Наро-Фоминск, ул. Ноябрьская, д. 17</t>
  </si>
  <si>
    <t>55.382647</t>
  </si>
  <si>
    <t>36.705990</t>
  </si>
  <si>
    <t>дома ИЖС №16-50 (четная), 15-35 (нечетная), 35А (36 домов)</t>
  </si>
  <si>
    <t>f5b1d22b-0c0f-4bf3-b49d-3b61a0a7c416</t>
  </si>
  <si>
    <t>г. Наро-Фоминск, ул. Текстильщиков</t>
  </si>
  <si>
    <t>г. Наро-Фоминск, 1-й Ноябрьский пер.</t>
  </si>
  <si>
    <t>дома ИЖС № 2,4,6,8,12,14 (6 домов)</t>
  </si>
  <si>
    <t>г. Наро-Фоминск, 2-й Ноябрьский пер.</t>
  </si>
  <si>
    <t>г. Наро-Фоминск, ул. Огородная, д. 7</t>
  </si>
  <si>
    <t>55.399291</t>
  </si>
  <si>
    <t>36.730438</t>
  </si>
  <si>
    <t>дома ИЖС №1-26 (32 дома)</t>
  </si>
  <si>
    <t>г. Наро-Фоминск, ул. Огородная, 28</t>
  </si>
  <si>
    <t>ООО "Фауна"</t>
  </si>
  <si>
    <t>г. Наро-Фоминск, ул. Пешехонова, 11Б</t>
  </si>
  <si>
    <t>ООО "Изба+"</t>
  </si>
  <si>
    <t>ИП Паникар В.Ю.</t>
  </si>
  <si>
    <t>г. Наро-Фоминск, ул. Пешехонова, 11А</t>
  </si>
  <si>
    <t>г. Наро-Фоминск, ул. Огородная, 4а</t>
  </si>
  <si>
    <t>55.386201</t>
  </si>
  <si>
    <t>36.698763</t>
  </si>
  <si>
    <t>0de9e275-923c-45ff-adad-b39ff29ebab2</t>
  </si>
  <si>
    <t>55.384306</t>
  </si>
  <si>
    <t>36.714206</t>
  </si>
  <si>
    <t>г. Наро-Фоминск, ул. Октябрьская</t>
  </si>
  <si>
    <t>дома ИЖС №1-31 (нечетная), 10-34 (четная) (31 дом)</t>
  </si>
  <si>
    <t>e8bc40f7-83bf-4508-a922-d6753ea70848</t>
  </si>
  <si>
    <t>дома ИЖС №74,76,78А, 80,82 (5 домов)</t>
  </si>
  <si>
    <t>г. Наро-Фоминск, ул. Первомайский пер.</t>
  </si>
  <si>
    <t>дома ИЖС №1, 1Б, 2, 2А, 4,5,6,7,8,9 (10 домов)</t>
  </si>
  <si>
    <t>дома ИЖС № 23 (1 дом)</t>
  </si>
  <si>
    <t>г. Наро-Фоминск, ул. Пушкина</t>
  </si>
  <si>
    <t>дома ИЖС №28,30,32 (3 дома)</t>
  </si>
  <si>
    <t>дома ИЖС №44А (1 дом)</t>
  </si>
  <si>
    <t>г. Наро-Фоминск, ул. Воровского</t>
  </si>
  <si>
    <t>дома ИЖС №1-25 (нечетная), 4-20 (четная), 18А, 20А (25 домов)</t>
  </si>
  <si>
    <t>дома ИЖС № 23-45 (нечетная) (15 домов)</t>
  </si>
  <si>
    <t>дома ИЖС № 35,36,37,38,39,40,42 (7 домов)</t>
  </si>
  <si>
    <t>г. Наро-Фоминск, ул. пр-д Воровского</t>
  </si>
  <si>
    <t>дома ИЖС №1,3,3А, 4,5,6/2 (6 домов)</t>
  </si>
  <si>
    <t>г. Наро-Фоминск, ул. Ухтомский пр-д</t>
  </si>
  <si>
    <t>дома ИЖС №3-8, 8А (9 домов)</t>
  </si>
  <si>
    <t>55.377831</t>
  </si>
  <si>
    <t>36.713422</t>
  </si>
  <si>
    <t>дома ИЖС №4Д, 8 (2 дома)</t>
  </si>
  <si>
    <t>дома ИЖС № 20-66 (четная), 19-63 (нечетная) (44 дома)</t>
  </si>
  <si>
    <t>г. Наро-Фоминск, Каляевский пр-д</t>
  </si>
  <si>
    <t>дома ИЖС №89Б, 95Б (2 дома)</t>
  </si>
  <si>
    <t>г. Наро-Фоминск, 1-й Маяковский пр-д</t>
  </si>
  <si>
    <t>дома ИЖС №6 (1 дом)</t>
  </si>
  <si>
    <t>г. Наро-Фоминск, ул. Пешехонова, д. 24</t>
  </si>
  <si>
    <t>55.405518</t>
  </si>
  <si>
    <t>36.719663</t>
  </si>
  <si>
    <t>4b9bd79f-878b-4ae8-9642-3b20858e4c1d</t>
  </si>
  <si>
    <t>г. Наро-Фоминск, ул. Пешехонова, д.11-118</t>
  </si>
  <si>
    <t>дома ИЖС №11-118 (107 домов)</t>
  </si>
  <si>
    <t>г. Наро-Фоминск, ул. Окружная</t>
  </si>
  <si>
    <t>г. Наро-Фоминск, Кубинское ш.</t>
  </si>
  <si>
    <t>ИП Васкан С.В. Шиномонтаж</t>
  </si>
  <si>
    <t>ИП Назарян</t>
  </si>
  <si>
    <t>ООО "Руно"  Автотехцентр Prosto</t>
  </si>
  <si>
    <t>г. Наро-Фоминск, ул. Погодина, д. 7</t>
  </si>
  <si>
    <t>55.381500</t>
  </si>
  <si>
    <t>36.742812</t>
  </si>
  <si>
    <t>дома ИЖС №23-35 (7 домов)</t>
  </si>
  <si>
    <t>899db184-176a-4ca7-8991-c3ad10a3a177</t>
  </si>
  <si>
    <t>дома ИЖС № 22-36 (четная), 17-27 (нечетная), 17А (15 домов)</t>
  </si>
  <si>
    <t>дома ИЖС №16-26 (четная), 11-21 (нечетная) (12 домов)</t>
  </si>
  <si>
    <t>дома ИЖС №2-16 (четная), 5-13 (нечетная) (13 домов)</t>
  </si>
  <si>
    <t>дома ИЖС № 2-16 (четная), 5-13 (нечетная) (4 дома)</t>
  </si>
  <si>
    <t>г. Наро-Фоминск, Линейный тупик</t>
  </si>
  <si>
    <t>г. Наро-Фоминск, Каменский пр-д</t>
  </si>
  <si>
    <t>дома ИЖС №1-7 (7 домов)</t>
  </si>
  <si>
    <t>г. Наро-Фоминск, ул. Погодина, д. 99</t>
  </si>
  <si>
    <t>55.368915</t>
  </si>
  <si>
    <t>36.747926</t>
  </si>
  <si>
    <t>дома ИЖС №66-102 (четная), 81-97 (нечетная), 97А, 97Б, 99, 99А, 103,105 (33 дома)</t>
  </si>
  <si>
    <t>2d8201d6-9ad0-41c6-b1e9-4296949df324</t>
  </si>
  <si>
    <t>г. Наро-Фоминск, ул. 2-я Каменская</t>
  </si>
  <si>
    <t>дома ИЖС № 84-98 (четная), 13,13А, 15,15А, 93, 93А, 95, 95А, 97 (17 домов)</t>
  </si>
  <si>
    <t>55.397836</t>
  </si>
  <si>
    <t>36.740932</t>
  </si>
  <si>
    <t>дома ИЖС № 1-13, 2-18 (15 домов)</t>
  </si>
  <si>
    <t>дома ИЖС №1-19, 2-26 (25 домов)</t>
  </si>
  <si>
    <t>г. Наро-Фоминск, ул. Цветочная</t>
  </si>
  <si>
    <t>дома ИЖС №1-11,19-25, 2-24, 28 (22 дома)</t>
  </si>
  <si>
    <t>55.386610</t>
  </si>
  <si>
    <t>36.684154</t>
  </si>
  <si>
    <t>г. Наро-Фоминск, ул. Праздничная</t>
  </si>
  <si>
    <t>дома ИЖС №1-13 (нечетная), 12-20 (четная), 24,30,19,21,23,27,29,31,33,37,39,51 (30 домов)</t>
  </si>
  <si>
    <t>ad3de186-8d4e-42ea-9e26-5772d52d6683</t>
  </si>
  <si>
    <t xml:space="preserve">г. Наро-Фоминск, ул. Киевская </t>
  </si>
  <si>
    <t>дома ИЖС № 2-11, 13-17, 19,21,24,25,26,29,32,34,37,43,44,46 (27 домов)</t>
  </si>
  <si>
    <t>дома ИЖС №10,12 (2 дома)</t>
  </si>
  <si>
    <t>г. Наро-Фоминск, ул. Вишневая</t>
  </si>
  <si>
    <t>дома ИЖС №1-13 (13 домов)</t>
  </si>
  <si>
    <t>г. Наро-Фоминск, ул. Рябиновая</t>
  </si>
  <si>
    <t>дома ИЖС №2,4,6,7,40,42,44,46,48,5,52,54,58 (13 домов)</t>
  </si>
  <si>
    <t>г. Наро-Фоминск, ул. Рябиновая, д. 6</t>
  </si>
  <si>
    <t>55.385129</t>
  </si>
  <si>
    <t>36.697361</t>
  </si>
  <si>
    <t>дома ИЖС №2-22, 26-34 (четная), 1,3,5 (18 домов)</t>
  </si>
  <si>
    <t>6c692c8e-b0a3-40a3-ad56-9e26dcc86cf9</t>
  </si>
  <si>
    <t>г. Наро-Фоминск, ул. Мичуринская</t>
  </si>
  <si>
    <t>г. Наро-Фоминск, ул. 1-я Озерная</t>
  </si>
  <si>
    <t>дома ИЖС №1-29 (29 домов)</t>
  </si>
  <si>
    <t>г. Наро-Фоминск, ул. Мальковская</t>
  </si>
  <si>
    <t>дома ИЖС №1-31 (31 дом)</t>
  </si>
  <si>
    <t>г. Наро-Фоминск, ул. Светлая</t>
  </si>
  <si>
    <t>дома ИЖС №1,3,4,5,6,9,11,14,18,22 (10 домов)</t>
  </si>
  <si>
    <t>г. Наро-Фоминск, ул. Веселая</t>
  </si>
  <si>
    <t>дома ИЖС №1-17 (нечетная), 21 (10 домов)</t>
  </si>
  <si>
    <t>дома ИЖС №7,8 (2 дома)</t>
  </si>
  <si>
    <t>СНТ "Рассвет"</t>
  </si>
  <si>
    <t>СНТ "Текстильщик"</t>
  </si>
  <si>
    <t>ИП Серов С.А. (Шиномонтаж)</t>
  </si>
  <si>
    <t>г. Наро-Фоминск, ул. Сиреневая, д. 19</t>
  </si>
  <si>
    <t>55.397679</t>
  </si>
  <si>
    <t>36.748555</t>
  </si>
  <si>
    <t>г. Наро-Фоминск, ул. Сиреневая</t>
  </si>
  <si>
    <t>дома ИЖС №15-31 (9 домов)</t>
  </si>
  <si>
    <t>f018a88b-ddfd-4e95-bd3f-483b3f99c1d8</t>
  </si>
  <si>
    <t>г. Наро-Фоминск, ул. Молодежная</t>
  </si>
  <si>
    <t>дома ИЖС №1-37, 2, 2А, 2В, 4, 4Б, 4В, 6-30 9(34 дома)</t>
  </si>
  <si>
    <t>г. Наро-Фоминск, ул. Весенняя</t>
  </si>
  <si>
    <t>дома ИЖС №1, 5-31, 2-38 (31 дом)</t>
  </si>
  <si>
    <t>г. Наро-Фоминск, ул. Строителей, д. 69</t>
  </si>
  <si>
    <t>55.387790</t>
  </si>
  <si>
    <t>36.709243</t>
  </si>
  <si>
    <t>дома ИЖС №36-68 (четная), 43-81 (нечетная) (39 домов)</t>
  </si>
  <si>
    <t>b4df4cf4-29d0-484d-9696-a86b3b17a518</t>
  </si>
  <si>
    <t>дома ИЖС №46-82 (четная), 51-67Д (нечетная) (34 дома)</t>
  </si>
  <si>
    <t>г. Наро-Фоминск, ул. Текстильщиков, д. 1</t>
  </si>
  <si>
    <t>55.380385</t>
  </si>
  <si>
    <t>36.707012</t>
  </si>
  <si>
    <t>дома ИЖС №86-130 (четная) (21 дом)</t>
  </si>
  <si>
    <t>ffc570d7-c875-464a-9e0f-c15b1138def8</t>
  </si>
  <si>
    <t>дома ИЖС №1-13 (нечетная), 2-14 (четная) (14 домов)</t>
  </si>
  <si>
    <t>дома ИЖС № 1-13 (нечетная), 2-14 (четная) (14 домов)</t>
  </si>
  <si>
    <t>дома ИЖС №1-13 (нечетная), 2,2А,2Б,4 (11 домов)</t>
  </si>
  <si>
    <t>дома ИЖС №1-7 (нечетная), 4-8 (четная) (9 домов)</t>
  </si>
  <si>
    <t>55.385361</t>
  </si>
  <si>
    <t>36.708085</t>
  </si>
  <si>
    <t>г. Наро-Фоминск, ул. Садовая</t>
  </si>
  <si>
    <t>дома ИЖС №3,5,7,9 (4 дома)</t>
  </si>
  <si>
    <t>дома ИЖС №51-77 (нечетная), 56-78 (четная) (25 домов)</t>
  </si>
  <si>
    <t>дома ИЖС №37-75 (нечетная), 52-78 (четная) (39 домов)</t>
  </si>
  <si>
    <t>г. Наро-Фоминск, ул. Алексеевская</t>
  </si>
  <si>
    <t>55.380904</t>
  </si>
  <si>
    <t>36.721547</t>
  </si>
  <si>
    <t>г. Наро-Фоминск, ул. Льва Толстого</t>
  </si>
  <si>
    <t>дома ИЖС №6-44 (четная), 17-49 (нечетная) (37 домов)</t>
  </si>
  <si>
    <t>9a384ea7-e2af-43bd-b38d-169e3d252c8e</t>
  </si>
  <si>
    <t>г. Наро-Фоминск, 1-й Колхозный пер.</t>
  </si>
  <si>
    <t>дома ИЖС №3-17 (12 домов)</t>
  </si>
  <si>
    <t>г. Наро-Фоминск, 2-й Колхозный пер.</t>
  </si>
  <si>
    <t>дома ИЖС №1-18 (16 домов)</t>
  </si>
  <si>
    <t>дома ИЖС №3-20 (16 домов)</t>
  </si>
  <si>
    <t>дома ИЖС №1-18 (14 домов)</t>
  </si>
  <si>
    <t>г. Наро-Фоминск, ул. Льва Толстого, 3</t>
  </si>
  <si>
    <t>ООО "БИЗНЕС-ПАРК ВОСТОК"</t>
  </si>
  <si>
    <t>сдача в аренду помещений</t>
  </si>
  <si>
    <t>г. Наро-Фоминск, ул. Чапаева (у магазина, д.1)</t>
  </si>
  <si>
    <t>55.392722</t>
  </si>
  <si>
    <t xml:space="preserve">36.747759
</t>
  </si>
  <si>
    <t>г. Наро-Фоминск, ул. Чапаева</t>
  </si>
  <si>
    <t>дома ИЖС №1-13, 11А, 2-16, 12А (17 домов)</t>
  </si>
  <si>
    <t>ac41ebdd-68b0-4806-96f5-bc8f9e0745b5</t>
  </si>
  <si>
    <t>дома ИЖС №3,5,9,11,13,4,6,10,12,14 (10 домов)</t>
  </si>
  <si>
    <t>дома ИЖС № 1,3,5,2 (4 дома)</t>
  </si>
  <si>
    <t>дома ИЖС № 2-12, 10А, 18-32 (15 домов)</t>
  </si>
  <si>
    <t>дома ИЖС № 1-9, 2-8 (9 домов)</t>
  </si>
  <si>
    <t>дома ИЖС № 1, 1/1, 1А, 3, 3А, 5-25, 27, 27А, 29, 29А, 31, 31Б, 35, 2А, 2-30, 1А, 24А (41 дом)</t>
  </si>
  <si>
    <t>г. Наро-Фоминск, ул. Чехова, д. 1</t>
  </si>
  <si>
    <t>55.372882</t>
  </si>
  <si>
    <t>36.720167</t>
  </si>
  <si>
    <t>дома ИЖС №51-71 (нечетная) (11 домов)</t>
  </si>
  <si>
    <t>adf4b669-1493-4eb7-aef3-e5ef3c68e4da</t>
  </si>
  <si>
    <t>г. Наро-Фоминск, Новый пер.</t>
  </si>
  <si>
    <t>г. Наро-Фоминск, Некрасова пер.</t>
  </si>
  <si>
    <t>дома ИЖС № 1-6 (6 домов)</t>
  </si>
  <si>
    <t>г. Наро-Фоминск, Чехова пер.</t>
  </si>
  <si>
    <t>дома ИЖС №1,5 (2 дома)</t>
  </si>
  <si>
    <t>г. Наро-Фоминск, ул. Чехова, д. 18</t>
  </si>
  <si>
    <t>55.373079</t>
  </si>
  <si>
    <t>36.716743</t>
  </si>
  <si>
    <t>г. Наро-Фоминск, ул. Толстого</t>
  </si>
  <si>
    <t>дома ИЖС №50-60 (четная) (6 домов)</t>
  </si>
  <si>
    <t>17cc2310-7747-4269-839b-91825f56d63d</t>
  </si>
  <si>
    <t>г. Наро-Фоминск, ул. Новая</t>
  </si>
  <si>
    <t>г. Наро-Фоминск, ул. Некрасова</t>
  </si>
  <si>
    <t>дома ИЖС №3,4,5,6,7А,8,10 (7 домов)</t>
  </si>
  <si>
    <t>г. Наро-Фоминск, ул. Чехова</t>
  </si>
  <si>
    <t>дома ИЖС №1-17 (17 домов)</t>
  </si>
  <si>
    <t>дома ИЖС №7, 9 (2 дома)</t>
  </si>
  <si>
    <t>г. Наро-Фоминск, ул. Чкалова, д. 35</t>
  </si>
  <si>
    <t>55.392921</t>
  </si>
  <si>
    <t>36.752389</t>
  </si>
  <si>
    <t>дома ИЖС № 81-87, 87А, 89-107 (15 домов)</t>
  </si>
  <si>
    <t>c8348a13-0e0b-42ce-89fc-b08982a9fc87</t>
  </si>
  <si>
    <t>г. Наро-Фоминск, ул. Чкалова</t>
  </si>
  <si>
    <t>дома ИЖС № 1-39, 2-46, 20А, 22А, 24А (46 домов)</t>
  </si>
  <si>
    <t>дома ИЖС № 1, 3, 5, 5А, 4, 6 (6 домов)</t>
  </si>
  <si>
    <t>дома ИЖС №15-43, 43А, 18-44 (30 домов)</t>
  </si>
  <si>
    <t>55.389197</t>
  </si>
  <si>
    <t>36.658133</t>
  </si>
  <si>
    <t>д. Алексеевка</t>
  </si>
  <si>
    <t>дома ИЖС №1-43 (43 дома)</t>
  </si>
  <si>
    <t>4c2ca2cc-7bdb-4d08-ac92-ee55e31f5766</t>
  </si>
  <si>
    <t>г.о. Наро-Фоминск, д. Афанасовка, ул. Цветочная, д. 2а</t>
  </si>
  <si>
    <t>55.369232</t>
  </si>
  <si>
    <t>36.795280</t>
  </si>
  <si>
    <t>д. Афанасовка, ул. Центральная</t>
  </si>
  <si>
    <t>дома ИЖС № 1,3,31 (3 дома)</t>
  </si>
  <si>
    <t>edd2f1af-1ebd-44df-ab85-1811be39a989</t>
  </si>
  <si>
    <t>д. Афанасовка, ул. Главная</t>
  </si>
  <si>
    <t>д. Афанасовка, ул. Речная</t>
  </si>
  <si>
    <t>дома ИЖС № 1-11 (11 домов)</t>
  </si>
  <si>
    <t>д. Афанасовка, ул. Южная</t>
  </si>
  <si>
    <t>д. Афанасовка, ул. Магистральная</t>
  </si>
  <si>
    <t>д. Афанасовка, ул. Цветочная</t>
  </si>
  <si>
    <t>дома ИЖС № 1-15, 2А, 6-14, 18-28, 32 (22 дома)</t>
  </si>
  <si>
    <t>г.о. Наро-Фоминск, д. Афанасовка, ул. Центральная, д. 8/2</t>
  </si>
  <si>
    <t>55.367902</t>
  </si>
  <si>
    <t>36.797522</t>
  </si>
  <si>
    <t>дома ИЖС №2/1,4,6,8,10,12,20/2,22,24,26,28/2,30/1 (12 домов)</t>
  </si>
  <si>
    <t>7c0304e5-6b67-42b4-8300-5dde7c549ee0</t>
  </si>
  <si>
    <t>д. Афанасовка, ул. Рябиновая</t>
  </si>
  <si>
    <t>дома ИЖС №3,5,7,9,11,15,17 (7 домов)</t>
  </si>
  <si>
    <t>д. Афанасовка, ул. Сосновая</t>
  </si>
  <si>
    <t>дома ИЖС №3,5,6,8,10,12,14,16,18 (9 домов)</t>
  </si>
  <si>
    <t>д. Афанасовка, ул. Лесная</t>
  </si>
  <si>
    <t>дома ИЖС № 3,5,7 (3 дома)</t>
  </si>
  <si>
    <t>д. Афанасовка, ул. Березовая</t>
  </si>
  <si>
    <t>дома ИЖС № 4,6,8,10,5,7,9 (7 домов)</t>
  </si>
  <si>
    <t>д. Афанасовка, ул. Кленовая</t>
  </si>
  <si>
    <t>дома ИЖС №3,4,5,6,8 (5 домов)</t>
  </si>
  <si>
    <t>г.о. Наро-Фоминск, д.Бекасово, д. 22</t>
  </si>
  <si>
    <t>55.424679</t>
  </si>
  <si>
    <t>36.820883</t>
  </si>
  <si>
    <t>д. Бекасово</t>
  </si>
  <si>
    <t>дома ИЖС №1-53 (56 домов)</t>
  </si>
  <si>
    <t>77eb0d82-940a-4643-9a82-ac425f079c76</t>
  </si>
  <si>
    <t>д. Бекасово (ст. Зосимова Пустынь)</t>
  </si>
  <si>
    <t>д. Ивановка</t>
  </si>
  <si>
    <t>232b40ec-3121-44e4-af90-2071a32c0c55</t>
  </si>
  <si>
    <t>г.о. Наро-Фоминск, д. Ивановка, ул. Пушная, д. 40а</t>
  </si>
  <si>
    <t>55.378141</t>
  </si>
  <si>
    <t>36.791693</t>
  </si>
  <si>
    <t>д. Ивановка, ул. Пушная</t>
  </si>
  <si>
    <t>d6aa7a12-8eda-40b6-b7fc-e06950836530</t>
  </si>
  <si>
    <t xml:space="preserve">д. Ивановка </t>
  </si>
  <si>
    <t>Ивановское кладбище</t>
  </si>
  <si>
    <t>55.352203</t>
  </si>
  <si>
    <t>36.895708</t>
  </si>
  <si>
    <t>д. Могутово</t>
  </si>
  <si>
    <t>дома ИЖС №1А, 1В, 2, 3,4, 6, 7А, 7Б, 8, 9, 10, 11,12, 13,14, 15 (16 домов)</t>
  </si>
  <si>
    <t>Могутовское кладбище</t>
  </si>
  <si>
    <t xml:space="preserve">МРОП ПРИХОД СЕРГИЕВСКОГО ХРАМА Д. МОГУТОВО </t>
  </si>
  <si>
    <t>5030039124</t>
  </si>
  <si>
    <t>г.о. Наро-Фоминск, д. Пожитково, д. 4-6</t>
  </si>
  <si>
    <t>55.419249</t>
  </si>
  <si>
    <t>36.815837</t>
  </si>
  <si>
    <t>д. Пожитково</t>
  </si>
  <si>
    <t>дома ИЖС №1-29, 1А, 3/2, 4А, 6-28 (30 домов)</t>
  </si>
  <si>
    <t>4c1aa2ef-7fa8-430d-b67d-15208394aa1c</t>
  </si>
  <si>
    <t>д. Пожитково, ул. Ясная</t>
  </si>
  <si>
    <t>55.353313</t>
  </si>
  <si>
    <t>36.840878</t>
  </si>
  <si>
    <t>д. Савеловка</t>
  </si>
  <si>
    <t>дома ИЖС №5-37 (25 домов)</t>
  </si>
  <si>
    <t xml:space="preserve">д. Терновка, ул. Солнечная,  д.1 </t>
  </si>
  <si>
    <t>55.401641</t>
  </si>
  <si>
    <t>36.698413</t>
  </si>
  <si>
    <t>д. Терновка,   ул. Солнечная</t>
  </si>
  <si>
    <t>дома ИЖС №1,2,3,4,5А, 7,13,15,18,19,20,21,23,31,32,148 (16 домов)</t>
  </si>
  <si>
    <t>д. Терновка, ул. Дачная</t>
  </si>
  <si>
    <t>дома ИЖС №1,2,4,9,136/1, 137,138,139 (8 домов)</t>
  </si>
  <si>
    <t>д. Терновка, ул. Рябиновая</t>
  </si>
  <si>
    <t>дома ИЖС № 2,2А,7,11,14,61,62,63,64,66,67,69,71,72,73,136 (16 домов)</t>
  </si>
  <si>
    <t>д. Терновка, ул. Каштановая</t>
  </si>
  <si>
    <t>дома ИЖС № 4,6,8,9,10,11,12 (7 домов)</t>
  </si>
  <si>
    <t xml:space="preserve">д. Терновка, ул. Светлый пер. </t>
  </si>
  <si>
    <t>дома ИЖС №2,6,96,98 (4 дома)</t>
  </si>
  <si>
    <t>д. Терновка, ул. Богатырская</t>
  </si>
  <si>
    <t>дома ИЖС №100-108, 149, 149А, 150, 151 (13 домов)</t>
  </si>
  <si>
    <t>г.о. Наро-Фоминск, д. Терновка, ул. Рябиновая, д. 1</t>
  </si>
  <si>
    <t>55.397300</t>
  </si>
  <si>
    <t>36.702423</t>
  </si>
  <si>
    <t>д. Терновка, ул. Солнечная</t>
  </si>
  <si>
    <t>дома ИЖС№6-39 (19 домов)</t>
  </si>
  <si>
    <t>852d00be-f14d-4fad-b9a4-774f00dc9b04</t>
  </si>
  <si>
    <t>д. Терновка, ул. Песочная</t>
  </si>
  <si>
    <t>дома ИЖС №9-159 (11 домов)</t>
  </si>
  <si>
    <t>д. Терновка, ул. Летняя</t>
  </si>
  <si>
    <t>дома ИЖС №4-48 (15 домов)</t>
  </si>
  <si>
    <t>д. Терновка, ул. Кленовая</t>
  </si>
  <si>
    <t>д. 132, корп. 1 - 24</t>
  </si>
  <si>
    <t xml:space="preserve">55.408265 </t>
  </si>
  <si>
    <t>36.676722</t>
  </si>
  <si>
    <t>д. Турейка</t>
  </si>
  <si>
    <t>дома ИЖС №1-34 (34 дома)</t>
  </si>
  <si>
    <t>394bebde-3c49-4dee-b373-d19a9b822232</t>
  </si>
  <si>
    <t xml:space="preserve">д. Турейка </t>
  </si>
  <si>
    <t>Турейковское кладбище</t>
  </si>
  <si>
    <t>СНТ "Роднички"</t>
  </si>
  <si>
    <t>55.523002</t>
  </si>
  <si>
    <t>36.999191</t>
  </si>
  <si>
    <t>д. Алабино, ул. Майская</t>
  </si>
  <si>
    <t>дома ИЖС № 1,10,11,12,13,13а,14,15,16,17,18,19,20,21а,22,22а,23,25,27,29,29а,2а,2б,2в,3,31,33,33а,35,37,3а,4,4а,4в,4г,4д,5,6,8,9 (40 домов)</t>
  </si>
  <si>
    <t>41b1f040-42cc-4b08-9376-3367eb857080</t>
  </si>
  <si>
    <t>д.Алабино, ул.Кирова</t>
  </si>
  <si>
    <t>дома ИЖС № 1,10,11,11а,12,13,14,15,16,17,17а,18,19,20,20а,21,23,24,24а,26,28,3,30,30б,32,32а,34,34а,36,3а,5/15,5а,5б,5в,5д,5е,7,8,9,19а (40 домов)</t>
  </si>
  <si>
    <t>д. Алабино, ул. Лесная</t>
  </si>
  <si>
    <t>дома ИЖС № 1,10,10а,13,14/3,16,17,19,19а,2,20,22,24,26,28,2а,3,30/1,32,36,3а,4,40,42,4б,5,5/1,5/2,51,6,6/2,7,7а,7б,8,9,51 (37 домов)</t>
  </si>
  <si>
    <t>д. Алабино, ул. Лесной пер.</t>
  </si>
  <si>
    <t>дома ИЖС №10,10а,1А,1б,2,2а,4,4/1,5,6,7 (11 домов)</t>
  </si>
  <si>
    <t>д. Алабино, пр-д Некрасова</t>
  </si>
  <si>
    <t>дома ИЖС № 3а,7,7/1,5 (3 дома)</t>
  </si>
  <si>
    <t>д. Алабино, ул. Чкалова</t>
  </si>
  <si>
    <t>дома ИЖС № 1,11,12,14,15,16,17,18,19,1а,1б,1в,2,20,22,26,26а,28,2а,3,3а,4,6,6а,7,7а (26 домов)</t>
  </si>
  <si>
    <t>д. Алабино, ул. Лесной туп.</t>
  </si>
  <si>
    <t>дома ИЖС № 4, 6, 6а, 8 (4 дома)</t>
  </si>
  <si>
    <t>дома ИЖС № 10,11,11а,12,13,14/2,15,15а,16,16а,17,17а,17б,19/1,19а,19б,2,20,21,21/1,22/3,23,24,25,26,28,28/б,28б,28б/1,29,3/10,30,30а,31,32,33,33/2,34,34б,35,36,36/1,38,38а,3а,4,40,42,44,46,48,4а,5,50,52,52/1,54,56,58,5а,5б,5в,5г,6,60,7,7а,7б,9 (69 домов)</t>
  </si>
  <si>
    <t>д.Алабино, ул. Парковая</t>
  </si>
  <si>
    <t>дома ИЖС № 11/13,12,14,18,2,2/1,3,3/1,3а,44,5,50,62,7,9 (15 домов)</t>
  </si>
  <si>
    <t>д. Алабино, ул. Школьная</t>
  </si>
  <si>
    <t>дома ИЖС № 1,10а,11,13,13,14,15,16,16а,17,17а,18,19,1а,20,21,22,23,24,25,26а,27,28,29,3,30,30/1,33,35,35а,37,37а,39,39а,4,41,43,43а,45,47,49,5,51,7,9 (46 домов)</t>
  </si>
  <si>
    <t>дома ИЖС № 2,4,4/1,4с (4 дома)</t>
  </si>
  <si>
    <t>c10f2580-d030-4ea7-af64-dec7dc1d4c08</t>
  </si>
  <si>
    <t>д.Алабино, ул. Осипенко 1,11,11а,13,13а,15,9 7 домов</t>
  </si>
  <si>
    <t>дома ИЖС № 1,11,11а,13,13а,15,9 (7 домов)</t>
  </si>
  <si>
    <t>дома ИЖС № 1,2,3,4,5 (5 домов)</t>
  </si>
  <si>
    <t>дома ИЖС № 10,11/1,12,5/1,5/4,6,6/1,6/2,61,7а,8,11/1,11/2,11/3 (14 домов)</t>
  </si>
  <si>
    <t>дома ИЖС № 15,16,19,19/1А,20,22,32,33,34,34а,35,35а,37,38,40,7б,9 (17 домов)</t>
  </si>
  <si>
    <t>дома ИЖС № 1,10,11,14,15,16,18,18а,19,19/1,19а,2,2а,21,22,23а,25,25а,27/1,3,30,31,39,3а,4,5,57а,58а,6,64,65,7 (32 дома)</t>
  </si>
  <si>
    <t>дома ИЖС № 1,1/1,1/2,29а,3а,6,7а (7 домов)</t>
  </si>
  <si>
    <t>дома ИЖС № 1А,1в (2 дома)</t>
  </si>
  <si>
    <t>д.Алабино, ул. Живописная</t>
  </si>
  <si>
    <t>дома ИЖС № 6 (1 дом)</t>
  </si>
  <si>
    <t>дома ИЖС № 1,14,2 (3 дома)</t>
  </si>
  <si>
    <t>55.526734</t>
  </si>
  <si>
    <t>37.008796</t>
  </si>
  <si>
    <t>д.Алабино, ул. Санаторная 1,18,19,1а,1б,1в,20,20/1,21,28,3,32,34,38,5,6,7,7а,7б,8,9 21 дом</t>
  </si>
  <si>
    <t>дома ИЖС № 1,18,19,1а,1б,1в,20,20/1,21,28,3,32,34,38,5,6,7,7а,7б,8,9 (21 дом)</t>
  </si>
  <si>
    <t>д.Алабино, ул. Архитекторная 1,1/а,1а,3/1,7,7/1 6 домов</t>
  </si>
  <si>
    <t>дома ИЖС № 1,1/а,1а,3/1,7,7/1 (6 домов)</t>
  </si>
  <si>
    <t>д.Алабино, ул. Газовая 10,2,6,8 4 дома</t>
  </si>
  <si>
    <t>дома ИЖС № 10,2,6,8 (4 дома)</t>
  </si>
  <si>
    <t>д.Алабино, ул. Железнодорожная 10,10а,12/1,12а,14,16/1,18,2,22,24,26,4,6,6а 14 домов</t>
  </si>
  <si>
    <t>дома ИЖС № 10,10а,12/1,12а,14,16/1,18,2,22,24,26,4,6,6а (14 домов)</t>
  </si>
  <si>
    <t>д.Алабино, ул. Киевская 1,3,7,7а 4 дома</t>
  </si>
  <si>
    <t>дома ИЖС № 1,3,7,7а (4 дома)</t>
  </si>
  <si>
    <t>д.Алабино, ул. Санаторная 1,10,10а,12,12/3,12/4,12а,14,14а,15,16,16б,17,17/1,17б,18,18а,19,1а,1в,2,2/1,20,20а,22,22а,23,23г,24,25,25а,25б,26,26а,26б,28,28а,28г,28е,29,29а,3,31в,33,34,36,38,4,40,45,5,59,6,66,6а,7,7а,8,9 59 жомов</t>
  </si>
  <si>
    <t>дома ИЖС № 1,10,10а,12,12/3,12/4,12а,14,14а,15,16,16б,17,17/1,17б,18,18а,19,1а,1в,2,2/1,20,20а,22,22а,23,23г,24,25,25а,25б,26,26а,26б,28,28а,28г,28е,29,29а,3,31в,33,34,36,38,4,40,45,5,59,6,66,6а,7,7а,8,9 (59 домов)</t>
  </si>
  <si>
    <t>д.Алабино, ул. Солнечная 1,1а,3,36а,36б,38,38б,3а,4,41а,42,46,48б 13 домов</t>
  </si>
  <si>
    <t>дома ИЖС № 1,1а,3,36а,36б,38,38б,3а,4,41а,42,46,48б (13 домов)</t>
  </si>
  <si>
    <t>д.Алабино, ул. Тепличная 1,10,2,3,3а,5,7,74,9 9 домов</t>
  </si>
  <si>
    <t>дома ИЖС №  1,10,2,3,3а,5,7,74,9 (9 домов)</t>
  </si>
  <si>
    <t>д.Алабино, ул. Чапаева 3,4,5 3 дома</t>
  </si>
  <si>
    <t>дома ИЖС № 3,4,5 (3 дома)</t>
  </si>
  <si>
    <t>55.481229</t>
  </si>
  <si>
    <t>37.020641</t>
  </si>
  <si>
    <t>д. Глаголево</t>
  </si>
  <si>
    <t>a4ab7aa2-ef92-4db8-a495-3db3f2c2b62d</t>
  </si>
  <si>
    <t>СНТ "Контакт"</t>
  </si>
  <si>
    <t>55.473612</t>
  </si>
  <si>
    <t>37.069198</t>
  </si>
  <si>
    <t>д. Жедочи</t>
  </si>
  <si>
    <t>ebe7c984-dd5f-4f23-83bd-c72e3b172f3b</t>
  </si>
  <si>
    <t>55.470879</t>
  </si>
  <si>
    <t>37.075054</t>
  </si>
  <si>
    <t>д. Жедочи, ул Полевая</t>
  </si>
  <si>
    <t>ee7da155-fdbb-4dfb-9f7c-e82c40ec8100</t>
  </si>
  <si>
    <t>кладбище в д.Жедочи</t>
  </si>
  <si>
    <t>55.445720</t>
  </si>
  <si>
    <t>37.100019</t>
  </si>
  <si>
    <t>д. Лисинцево</t>
  </si>
  <si>
    <t>55.474827</t>
  </si>
  <si>
    <t>37.027234</t>
  </si>
  <si>
    <t>дома ИЖС (93 дома)</t>
  </si>
  <si>
    <t>55.502932</t>
  </si>
  <si>
    <t>37.023906</t>
  </si>
  <si>
    <t xml:space="preserve"> д. Свитино, ул. Дачная </t>
  </si>
  <si>
    <t>дома ИЖС №1,10,12,32,33,34,35,36,37,39,40,41,42,43,44,45,46,э47,48,49,5,50,54,,55,56,57,58,59,6,60,61,65,66,67,7,8,11А,11В (38 домов)</t>
  </si>
  <si>
    <t>6d3e5a3e-da74-4878-ac38-fba7a6cf57a0</t>
  </si>
  <si>
    <t xml:space="preserve"> д. Свитино, ул. 1-я Дачная</t>
  </si>
  <si>
    <t>дома ИЖС № 101,32,34,35,36,37,39,41,42-49,49А/1,49А/2 (17 домов)</t>
  </si>
  <si>
    <t xml:space="preserve"> д. Свитино, ул.Полевая</t>
  </si>
  <si>
    <t>дома ИЖС №1,10,11,126,127,129,13,130-139,14,140,141,15-19,2,20,21,25-30,33-39,69,4-9 (46 домов)</t>
  </si>
  <si>
    <t>г.о. Наро-Фоминск, д. Софьино, напротив д. 51</t>
  </si>
  <si>
    <t>55.518504</t>
  </si>
  <si>
    <t>37.009865</t>
  </si>
  <si>
    <t>дома ИЖС (ЖСК Дружба) (85 домов)</t>
  </si>
  <si>
    <t>83ebd32c-f0f9-4a7d-b633-d2ebb4342b92</t>
  </si>
  <si>
    <t>дома ИЖС (163 дома)</t>
  </si>
  <si>
    <t>г.о. Наро-Фоминск, д. Сырьево, д. 7</t>
  </si>
  <si>
    <t>55.498844</t>
  </si>
  <si>
    <t>36.987247</t>
  </si>
  <si>
    <t>д. Сырьево</t>
  </si>
  <si>
    <t>дома ИЖС  (200 домов) (старая деревня+котеджи)</t>
  </si>
  <si>
    <t>9bc0a5f4-940e-45c9-b98b-b41ceccfd230</t>
  </si>
  <si>
    <t>СНТ "Сырьево"</t>
  </si>
  <si>
    <t>СНТ "Черемушка"</t>
  </si>
  <si>
    <t>1025003757536</t>
  </si>
  <si>
    <t>СНТ "Отрадное"</t>
  </si>
  <si>
    <t>55.390910</t>
  </si>
  <si>
    <t>36.424064</t>
  </si>
  <si>
    <t xml:space="preserve">д. Бавыкино </t>
  </si>
  <si>
    <t>4610321e-a8d3-4efc-938a-1a0e6369053e</t>
  </si>
  <si>
    <t xml:space="preserve">55.402568 
</t>
  </si>
  <si>
    <t>36.486271</t>
  </si>
  <si>
    <t xml:space="preserve">д. Бельково </t>
  </si>
  <si>
    <t>55.463215</t>
  </si>
  <si>
    <t>36.613218</t>
  </si>
  <si>
    <t xml:space="preserve">д. Берюлево </t>
  </si>
  <si>
    <t>55.427166</t>
  </si>
  <si>
    <t>36.508324</t>
  </si>
  <si>
    <t xml:space="preserve">д. Большие горки </t>
  </si>
  <si>
    <t>дома ИЖС (70домов)</t>
  </si>
  <si>
    <t>c49d8200-a1e1-4867-ae0b-206ce13634fe</t>
  </si>
  <si>
    <t>55.485246</t>
  </si>
  <si>
    <t>36.621768</t>
  </si>
  <si>
    <t>д. Большие Семенычи</t>
  </si>
  <si>
    <t>дома ИЖС (66 домов)</t>
  </si>
  <si>
    <t>г.о. Наро-Фоминск, д. Васильчиново, на въезде</t>
  </si>
  <si>
    <t>55.372645</t>
  </si>
  <si>
    <t>36.478101</t>
  </si>
  <si>
    <t xml:space="preserve">д. Васильчиново </t>
  </si>
  <si>
    <t>55.467121</t>
  </si>
  <si>
    <t>36.688362</t>
  </si>
  <si>
    <t xml:space="preserve">д. Головеньки </t>
  </si>
  <si>
    <t>efa13879-2184-4019-acd3-ecca9dc95e65</t>
  </si>
  <si>
    <t>55.430167</t>
  </si>
  <si>
    <t>36.515195</t>
  </si>
  <si>
    <t xml:space="preserve">д. Григорово </t>
  </si>
  <si>
    <t>г.о. Наро-Фоминск, д. Детенково, на въезде</t>
  </si>
  <si>
    <t>55.411307</t>
  </si>
  <si>
    <t>36.582295</t>
  </si>
  <si>
    <t xml:space="preserve">д. Детенково </t>
  </si>
  <si>
    <t>дома ИЖС (80 домов)</t>
  </si>
  <si>
    <t>1a42e057-d7ae-4ebf-9359-e2352e3312ec</t>
  </si>
  <si>
    <t>д. Жихарево на въезде</t>
  </si>
  <si>
    <t>55.483516</t>
  </si>
  <si>
    <t>36.629358</t>
  </si>
  <si>
    <t xml:space="preserve">д. Жихарево </t>
  </si>
  <si>
    <t>дома ИЖС (16 домов)</t>
  </si>
  <si>
    <t>55.456363</t>
  </si>
  <si>
    <t>36.675328</t>
  </si>
  <si>
    <t xml:space="preserve">д. Иневка </t>
  </si>
  <si>
    <t>55.461700</t>
  </si>
  <si>
    <t>36.528497</t>
  </si>
  <si>
    <t xml:space="preserve">д. Крюково </t>
  </si>
  <si>
    <t>дома ИЖС (91 домов)</t>
  </si>
  <si>
    <t>232b6d1b-18ed-4e7b-8bb5-0e1c182e56ae</t>
  </si>
  <si>
    <t>г.о. Наро-Фоминск, д. Литвиново, ул. Подсобное хозяйство, вышка связи</t>
  </si>
  <si>
    <t>55.439759</t>
  </si>
  <si>
    <t>36.610019</t>
  </si>
  <si>
    <t xml:space="preserve">д.Литвиново, ул. Лесная   </t>
  </si>
  <si>
    <t>8970cd8a-4af6-4d4a-8187-ecbc7a31e2ef</t>
  </si>
  <si>
    <t>д.Литвиново, ул. Подсобное хозяйство</t>
  </si>
  <si>
    <t xml:space="preserve">д. Литвиново, ул. Литвиновское лесничество </t>
  </si>
  <si>
    <t>55.434996</t>
  </si>
  <si>
    <t>36.628608</t>
  </si>
  <si>
    <t>г.о. Наро-Фоминск, д. Любаново, ул. Заречная, д. 33</t>
  </si>
  <si>
    <t>55.445913</t>
  </si>
  <si>
    <t>36.604671</t>
  </si>
  <si>
    <t xml:space="preserve">д.Любаново, ул.Заречная </t>
  </si>
  <si>
    <t>дома ИЖС № 16-33а,34  (33 дома)</t>
  </si>
  <si>
    <t>94124822-6267-49f6-840b-d913c711b056</t>
  </si>
  <si>
    <t>д.Любаново, ул.Дачная</t>
  </si>
  <si>
    <t>г.о. Наро-Фоминск, д. Любаново, ул. Заречная, д. 12 В</t>
  </si>
  <si>
    <t>55.444671</t>
  </si>
  <si>
    <t>36.607936</t>
  </si>
  <si>
    <t xml:space="preserve">д.Любаново, ул. Заречная </t>
  </si>
  <si>
    <t>дома ИЖС №1-15 (24 дома)</t>
  </si>
  <si>
    <t>a94b3b39-0993-4da4-8445-64618b837ccc</t>
  </si>
  <si>
    <t>г.о. Наро-Фоминск, д. Любаново, ул. Советская, д. 15</t>
  </si>
  <si>
    <t>55.445268</t>
  </si>
  <si>
    <t>36.610852</t>
  </si>
  <si>
    <t xml:space="preserve">д.Любаново, ул. Советская, </t>
  </si>
  <si>
    <t>дома ИЖС (81 дом)</t>
  </si>
  <si>
    <t>5252ad53-1b45-4802-8e7d-24ca42c366fe</t>
  </si>
  <si>
    <t>д.Любаново, Парковая</t>
  </si>
  <si>
    <t>дома ИЖС (120 домов)</t>
  </si>
  <si>
    <t xml:space="preserve">д.Любаново,  ул. Советская 27 </t>
  </si>
  <si>
    <t>дома ИЖС № 1-33а,34  (57 домов)</t>
  </si>
  <si>
    <t>г.о. Наро-Фоминск, д. Малые Семенычи</t>
  </si>
  <si>
    <t>55.465233</t>
  </si>
  <si>
    <t>36.688504</t>
  </si>
  <si>
    <t>д. Малые Семенычи</t>
  </si>
  <si>
    <t>76d9786b-d73c-4c38-a8c6-2f3fb7181e1c</t>
  </si>
  <si>
    <t>55.452274</t>
  </si>
  <si>
    <t>36.569507</t>
  </si>
  <si>
    <t xml:space="preserve">д. Маурино </t>
  </si>
  <si>
    <t>704fba36-9399-4de6-95ea-442a451f66e6</t>
  </si>
  <si>
    <t>г.о. Наро-Фоминск, д. Мякишево, ул. Подсобное хозяйство ЦРМЗ, д. 12</t>
  </si>
  <si>
    <t>55.479101</t>
  </si>
  <si>
    <t>36.615209</t>
  </si>
  <si>
    <t>д. Мякишево, ул. Подсобное хозяйство ЦРМЗ</t>
  </si>
  <si>
    <t>582e2061-9c90-49c8-a129-2fe6174b8744</t>
  </si>
  <si>
    <t>г.о. Наро-Фоминск, д. Настасьино</t>
  </si>
  <si>
    <t>55.396027</t>
  </si>
  <si>
    <t>36.566589</t>
  </si>
  <si>
    <t xml:space="preserve">д. Настасьино </t>
  </si>
  <si>
    <t>cdc531b0-0fc1-4e1c-9ab7-5a2e7d9aaf2b</t>
  </si>
  <si>
    <t>г.о. Наро-Фоминск, д. Новая</t>
  </si>
  <si>
    <t>55.448879</t>
  </si>
  <si>
    <t>36.662710</t>
  </si>
  <si>
    <t xml:space="preserve">д. Новая </t>
  </si>
  <si>
    <t>дома ИЖС (94 домов)</t>
  </si>
  <si>
    <t>c585296e-9d79-4b9c-ba7a-36fe2bc3eb8b</t>
  </si>
  <si>
    <t>г.о. Наро-Фоминск, д. Новинское, у п. околица</t>
  </si>
  <si>
    <t>55.426887</t>
  </si>
  <si>
    <t>36.610834</t>
  </si>
  <si>
    <t xml:space="preserve">д. Новинское </t>
  </si>
  <si>
    <t>дома ИЖС (149 домов)</t>
  </si>
  <si>
    <t>160c7270-d418-4322-8509-b259c5a77f83</t>
  </si>
  <si>
    <t>г.о. Наро-Фоминск, д. Новоникольское (ижс)</t>
  </si>
  <si>
    <t>55.374090</t>
  </si>
  <si>
    <t>36.523009</t>
  </si>
  <si>
    <t xml:space="preserve">д. Новоникольское </t>
  </si>
  <si>
    <t>3f17f264-b087-489a-9983-f9c8183bb790</t>
  </si>
  <si>
    <t>д. Обухово, у дома №9</t>
  </si>
  <si>
    <t>55.489473</t>
  </si>
  <si>
    <t>36.649596</t>
  </si>
  <si>
    <t xml:space="preserve">д. Обухово </t>
  </si>
  <si>
    <t>55.449864</t>
  </si>
  <si>
    <t>36.566625</t>
  </si>
  <si>
    <t>д. Пашково</t>
  </si>
  <si>
    <t>12641330-bf2a-48c5-9ca1-bc702db86c1a</t>
  </si>
  <si>
    <t>55.451218</t>
  </si>
  <si>
    <t>36.576803</t>
  </si>
  <si>
    <t xml:space="preserve">д. Пашково, ул. Красноармейское лесничество </t>
  </si>
  <si>
    <t>2ade142f-b862-4120-82ea-941113e08623</t>
  </si>
  <si>
    <t>г.о. Наро-Фоминск, д. Плесенское, напротив д. 15</t>
  </si>
  <si>
    <t>55.382410</t>
  </si>
  <si>
    <t>36.545852</t>
  </si>
  <si>
    <t xml:space="preserve">д. Плесенское </t>
  </si>
  <si>
    <t>дома ИЖС (63 домов)</t>
  </si>
  <si>
    <t>0580b052-4531-48fe-8c8a-67cd44bd67db</t>
  </si>
  <si>
    <t>55.483480</t>
  </si>
  <si>
    <t>36.531478</t>
  </si>
  <si>
    <t>г.о. Наро-Фоминск, д. Редькино, (ижс)</t>
  </si>
  <si>
    <t>55.383240</t>
  </si>
  <si>
    <t>36.582349</t>
  </si>
  <si>
    <t xml:space="preserve">д.Редькино </t>
  </si>
  <si>
    <t>42703805-c241-4dea-9cdc-556588e53281</t>
  </si>
  <si>
    <t>55.481507</t>
  </si>
  <si>
    <t>36.508860</t>
  </si>
  <si>
    <t xml:space="preserve">д. Скугорово </t>
  </si>
  <si>
    <t>21bb13c7-448a-427e-9f3f-d079981deabb</t>
  </si>
  <si>
    <t xml:space="preserve">55.477189 
</t>
  </si>
  <si>
    <t>36.503603</t>
  </si>
  <si>
    <t xml:space="preserve">д. Скугорово, ул. Дачная </t>
  </si>
  <si>
    <t>г.о. Наро-Фоминск, д. Слепушкино, у д. 40</t>
  </si>
  <si>
    <t>55.400710</t>
  </si>
  <si>
    <t>36.453031</t>
  </si>
  <si>
    <t xml:space="preserve">д. Слепушкино </t>
  </si>
  <si>
    <t>дома ИЖС (70 домов)</t>
  </si>
  <si>
    <t>16f139a2-3a88-4024-9893-a180eb6807cc</t>
  </si>
  <si>
    <t>МРОПП Преображенского  храма д. Слепушкино  Наро-Фоминского района  Московской области МЕРПЦ</t>
  </si>
  <si>
    <t xml:space="preserve">1035000032451 </t>
  </si>
  <si>
    <t>г.о. Наро-Фоминск, д. Таширово, ул. Раздольная, д. 1</t>
  </si>
  <si>
    <t>55.424304</t>
  </si>
  <si>
    <t>36.673294</t>
  </si>
  <si>
    <t xml:space="preserve">д.Таширово, ул. Раздольная </t>
  </si>
  <si>
    <t>дома ИЖС (52 дома)</t>
  </si>
  <si>
    <t>a7872d42-39fd-4738-914a-d1f09bad68a5</t>
  </si>
  <si>
    <t>г.о. Наро-Фоминск, д. Таширово, ул. Ташировские Поляны</t>
  </si>
  <si>
    <t>55.434290</t>
  </si>
  <si>
    <t>36.658942</t>
  </si>
  <si>
    <t xml:space="preserve">д.Таширово, ул. Лесная </t>
  </si>
  <si>
    <t>22e7beea-adfe-44a4-b830-95ccda8f6f71</t>
  </si>
  <si>
    <t>д.Таширово, ул.Дружная</t>
  </si>
  <si>
    <t>д.Таширово, ул.Ташировские поляны</t>
  </si>
  <si>
    <t>55.424392</t>
  </si>
  <si>
    <t>36.655346</t>
  </si>
  <si>
    <t>д.Таширово, ул. Полевая</t>
  </si>
  <si>
    <t>дома ИЖС (121 дом)</t>
  </si>
  <si>
    <t>d27a2352-9716-4416-9cb9-17c25e7c3743</t>
  </si>
  <si>
    <t>д.Таширово, ул.Заречная</t>
  </si>
  <si>
    <t>дома ИЖС (44 дома)</t>
  </si>
  <si>
    <t xml:space="preserve">д.Таширово, ул. Молодежная </t>
  </si>
  <si>
    <t xml:space="preserve">домаИЖС (5 домов) </t>
  </si>
  <si>
    <t>г.о. Наро-Фоминск, д. Чешково (ижс)</t>
  </si>
  <si>
    <t>55.392976</t>
  </si>
  <si>
    <t>36.616720</t>
  </si>
  <si>
    <t xml:space="preserve">д. Чешково </t>
  </si>
  <si>
    <t>дома ИЖС (46 домов)</t>
  </si>
  <si>
    <t>267bf9bd-3051-4339-aee4-db7b9c18d909</t>
  </si>
  <si>
    <t>55.362294</t>
  </si>
  <si>
    <t>36.550704</t>
  </si>
  <si>
    <t xml:space="preserve">д. Шапкино </t>
  </si>
  <si>
    <t>дома ИЖС (75 домов)</t>
  </si>
  <si>
    <t>г.о. Наро-Фоминск, д. Шубино</t>
  </si>
  <si>
    <t>55.396862</t>
  </si>
  <si>
    <t>36.403175</t>
  </si>
  <si>
    <t xml:space="preserve">д. Шубино </t>
  </si>
  <si>
    <t>дома ИЖС  (33 дома)</t>
  </si>
  <si>
    <t>7017386e-fe7d-40d7-8197-0098fa2135ca</t>
  </si>
  <si>
    <t>55.478676</t>
  </si>
  <si>
    <t>36.478093</t>
  </si>
  <si>
    <t xml:space="preserve">д.Юматово </t>
  </si>
  <si>
    <t>4e556d0d-e031-4dca-be35-eb0baad4e307</t>
  </si>
  <si>
    <t>55.442716</t>
  </si>
  <si>
    <t>36.688150</t>
  </si>
  <si>
    <t xml:space="preserve">п. Красноармейское лесничество </t>
  </si>
  <si>
    <t>дома ИЖС  (22 домов)</t>
  </si>
  <si>
    <t>55.464571</t>
  </si>
  <si>
    <t>36.702234</t>
  </si>
  <si>
    <t xml:space="preserve">Хутор Покровка </t>
  </si>
  <si>
    <t>b884893c-6439-4883-9627-b4b7024c2f6c</t>
  </si>
  <si>
    <t>55.53444</t>
  </si>
  <si>
    <t>37.095000</t>
  </si>
  <si>
    <t>д. Афинеево, Апрелевское городское кладбище, Кв . 3В</t>
  </si>
  <si>
    <t>Апрелевское городское кладбище</t>
  </si>
  <si>
    <t>1613c00c-e7ca-43fb-ae83-0de9174bc413</t>
  </si>
  <si>
    <t>55.534444</t>
  </si>
  <si>
    <t>37.094444</t>
  </si>
  <si>
    <t>д. Афинеево, Апрелевское городское кладбище, Кв .1</t>
  </si>
  <si>
    <t>55.534167</t>
  </si>
  <si>
    <t>37.097500</t>
  </si>
  <si>
    <t>д. Афинеево, Апрелевское городское кладбище, Кв .2</t>
  </si>
  <si>
    <t>37.097778</t>
  </si>
  <si>
    <t>д. Афинеево,Апрелевское городское кладбище, Кв .2А</t>
  </si>
  <si>
    <t>37.096111</t>
  </si>
  <si>
    <t>37.093611</t>
  </si>
  <si>
    <t>д. Афинеево,Апрелевское городское кладбище, Кв .4</t>
  </si>
  <si>
    <t>55.530004</t>
  </si>
  <si>
    <t>37.093629</t>
  </si>
  <si>
    <t>д. Афинеево, Апрелевское городское кладбище, Кв .5</t>
  </si>
  <si>
    <t>55.532222</t>
  </si>
  <si>
    <t>37.092500</t>
  </si>
  <si>
    <t>д. Афинеево, Апрелевское городское кладбище, Кв .4Б</t>
  </si>
  <si>
    <t>55.302559</t>
  </si>
  <si>
    <t>36.685029</t>
  </si>
  <si>
    <t>д. Башкино</t>
  </si>
  <si>
    <t>71f62e11-7624-4e10-bf2c-1999246be12b</t>
  </si>
  <si>
    <t>55.274300</t>
  </si>
  <si>
    <t>36.704561</t>
  </si>
  <si>
    <t>dc34f6f1-64b4-4e11-bf27-863c75efc1f6</t>
  </si>
  <si>
    <t>55.262190</t>
  </si>
  <si>
    <t>36.935018</t>
  </si>
  <si>
    <t>107872ca-6544-4b93-8f73-90f1ef61cb94</t>
  </si>
  <si>
    <t>55.344691</t>
  </si>
  <si>
    <t>36.702814</t>
  </si>
  <si>
    <t>aa4e6bf9-bea8-4a65-b732-a0bed9c76947</t>
  </si>
  <si>
    <t>55.272339</t>
  </si>
  <si>
    <t>36.956097</t>
  </si>
  <si>
    <t>bba639e4-18b3-491f-9dc9-b2f9e97249ce</t>
  </si>
  <si>
    <t>55.299050</t>
  </si>
  <si>
    <t>36.774741</t>
  </si>
  <si>
    <t>Покровское кладбище</t>
  </si>
  <si>
    <t>692b2832-df0f-4009-9b16-85e40b152c0f</t>
  </si>
  <si>
    <t>55.306932</t>
  </si>
  <si>
    <t>36.686091</t>
  </si>
  <si>
    <t>b6f5d0be-772a-4a57-b599-a4c925d9e120</t>
  </si>
  <si>
    <t>Бюджетные организации</t>
  </si>
  <si>
    <t>г.о. Наро-Фоминск, с. Атепцево, кладбище</t>
  </si>
  <si>
    <t>55.322258</t>
  </si>
  <si>
    <t>36.759655</t>
  </si>
  <si>
    <t>с. Атепцево</t>
  </si>
  <si>
    <t>Атепцевское кладбище</t>
  </si>
  <si>
    <t>0f60ab1a-3fca-4ad1-aa8b-5011da6ab23b</t>
  </si>
  <si>
    <t>г.о. Наро-Фоминск, с. Каменское, новое кладбище</t>
  </si>
  <si>
    <t>55.266595</t>
  </si>
  <si>
    <t>36.818555</t>
  </si>
  <si>
    <t>с. Каменское</t>
  </si>
  <si>
    <t>Каменское новое кладбище</t>
  </si>
  <si>
    <t>d1f4e45e-5d1b-42c7-84fa-0af239b8c3e8</t>
  </si>
  <si>
    <t>55.266475</t>
  </si>
  <si>
    <t>36.822259</t>
  </si>
  <si>
    <t>730dc6d7-a3aa-4c9d-b953-064d9188465e</t>
  </si>
  <si>
    <t>55.351641</t>
  </si>
  <si>
    <t>36.164758</t>
  </si>
  <si>
    <t xml:space="preserve">г. Верея, ул. Заводская, </t>
  </si>
  <si>
    <t xml:space="preserve">Вознесенское кладбище </t>
  </si>
  <si>
    <t>afd250e4-3869-4a8d-a183-bec168bfddb6</t>
  </si>
  <si>
    <t>г. Верея, ул. Заводская</t>
  </si>
  <si>
    <t>Территория под кладбище</t>
  </si>
  <si>
    <t>55.332554</t>
  </si>
  <si>
    <t>36.200098</t>
  </si>
  <si>
    <t>д. Загряжское</t>
  </si>
  <si>
    <t>Загряжское кладбище</t>
  </si>
  <si>
    <t>97a51083-0bd8-4e9b-9fa6-b14119c93897</t>
  </si>
  <si>
    <t>55.405516</t>
  </si>
  <si>
    <t>36.099907</t>
  </si>
  <si>
    <t>д. Золотьково</t>
  </si>
  <si>
    <t>Золотьковское кладбище</t>
  </si>
  <si>
    <t>73281dc6-f8b7-41ad-a169-a7c81fcea7fb</t>
  </si>
  <si>
    <t>55.386584</t>
  </si>
  <si>
    <t>36.333627</t>
  </si>
  <si>
    <t>д. Симбухово</t>
  </si>
  <si>
    <t>Симбуховское  кладбище</t>
  </si>
  <si>
    <t>841452ec-54f5-4970-a745-14eaf891e95e</t>
  </si>
  <si>
    <t>55.329649</t>
  </si>
  <si>
    <t>36.111553</t>
  </si>
  <si>
    <t xml:space="preserve">Каменковское  кладбище </t>
  </si>
  <si>
    <t>83bddd2b-cc2b-4504-b00a-6c2618f67f4f</t>
  </si>
  <si>
    <t>55.352948</t>
  </si>
  <si>
    <t>36.188125</t>
  </si>
  <si>
    <t>г.Верея</t>
  </si>
  <si>
    <t>Зареченское кладбище</t>
  </si>
  <si>
    <t>222ceee3-5c87-4de4-9c36-3b05178f37a5</t>
  </si>
  <si>
    <t>55.317734</t>
  </si>
  <si>
    <t>35.962986</t>
  </si>
  <si>
    <t>д. Архангельское</t>
  </si>
  <si>
    <t>Архангельское кладбище</t>
  </si>
  <si>
    <t>e0d00ab8-f95d-41f4-8ebc-5a5852348c3e</t>
  </si>
  <si>
    <t>55.225516</t>
  </si>
  <si>
    <t>36.081896</t>
  </si>
  <si>
    <t>Благовещенское кладбище</t>
  </si>
  <si>
    <t>70e54c58-d9e5-42f9-bc0d-3fe31661b5f6</t>
  </si>
  <si>
    <t>55.234792</t>
  </si>
  <si>
    <t>36.170240</t>
  </si>
  <si>
    <t>Вышегородское кладбище</t>
  </si>
  <si>
    <t>e0e0cd8e-63c9-4a51-a755-6db2f02e4666</t>
  </si>
  <si>
    <t>55.218546</t>
  </si>
  <si>
    <t>36.206056</t>
  </si>
  <si>
    <t>Дубровское кладбище</t>
  </si>
  <si>
    <t>23e68532-02fa-4a56-8b72-cee0f17beb61</t>
  </si>
  <si>
    <t>55.244154</t>
  </si>
  <si>
    <t>35.974575</t>
  </si>
  <si>
    <t>д. Ильинское</t>
  </si>
  <si>
    <t>Ильинское кладбище</t>
  </si>
  <si>
    <t>f5fcd6f9-ce3f-4dfc-ae41-32e41a1e5b2a</t>
  </si>
  <si>
    <t>55.245004</t>
  </si>
  <si>
    <t>36.177794</t>
  </si>
  <si>
    <t>Набережнослободское кладбище</t>
  </si>
  <si>
    <t>d0d72773-ebb8-4f82-b4d9-a2f3ff2526a8</t>
  </si>
  <si>
    <t>55.243299</t>
  </si>
  <si>
    <t>36.167268</t>
  </si>
  <si>
    <t>Новоборисовское кладбище</t>
  </si>
  <si>
    <t>a7b42f9e-9f64-4851-8008-fa2a3275d175</t>
  </si>
  <si>
    <t>55.304668</t>
  </si>
  <si>
    <t>36.038111</t>
  </si>
  <si>
    <t>Новозыбинское кладбище</t>
  </si>
  <si>
    <t>1b33895d-b5f0-4ef2-b2c6-4b65155305e9</t>
  </si>
  <si>
    <t>55.267910</t>
  </si>
  <si>
    <t>36.067250</t>
  </si>
  <si>
    <t>Носовское кладбище</t>
  </si>
  <si>
    <t>5d9f53a3-9c20-4eca-b461-e69e18bd1fe0</t>
  </si>
  <si>
    <t>55.237540</t>
  </si>
  <si>
    <t>36.025111</t>
  </si>
  <si>
    <t>д. Субботино</t>
  </si>
  <si>
    <t>Субботинское кладбище</t>
  </si>
  <si>
    <t>92962555-124d-4894-bbc6-2b4f50c61d2f</t>
  </si>
  <si>
    <t>55.312295</t>
  </si>
  <si>
    <t>36.045998</t>
  </si>
  <si>
    <t>Федюнкинское кладбище</t>
  </si>
  <si>
    <t>9558017f-603f-4b71-9e7b-5e4b0f5e205a</t>
  </si>
  <si>
    <t>55.264237</t>
  </si>
  <si>
    <t>36.334056</t>
  </si>
  <si>
    <t>Спасс-Косицкое кладбище</t>
  </si>
  <si>
    <t>1e70adc8-581d-4fd4-833d-11ebc3a18487</t>
  </si>
  <si>
    <t>г.о. Наро-Фоминск, д. Афанасьево, кладбище</t>
  </si>
  <si>
    <t>55.294166</t>
  </si>
  <si>
    <t>36.195538</t>
  </si>
  <si>
    <t>д.Афанасьево</t>
  </si>
  <si>
    <t>Афанасьевское кладбище</t>
  </si>
  <si>
    <t>18e91243-b53f-4b4a-8572-6b8aa4cd8128</t>
  </si>
  <si>
    <t>55.232000</t>
  </si>
  <si>
    <t>36.275715</t>
  </si>
  <si>
    <t>д.Ахматово</t>
  </si>
  <si>
    <t>Ахматовское кладбище</t>
  </si>
  <si>
    <t>33e9dbca-3f72-42ed-ba16-64d4acb422b4</t>
  </si>
  <si>
    <t>55.351394</t>
  </si>
  <si>
    <t>36.324623</t>
  </si>
  <si>
    <t>д.Варварино</t>
  </si>
  <si>
    <t>Варваринское кладбище</t>
  </si>
  <si>
    <t>3f9da3da-bbab-48d8-9346-e3881c8e115b</t>
  </si>
  <si>
    <t>55.334874</t>
  </si>
  <si>
    <t>36.335271</t>
  </si>
  <si>
    <t>д.Василисино</t>
  </si>
  <si>
    <t>Василисинское кладбище</t>
  </si>
  <si>
    <t>8fa59c92-2106-4a31-b84e-0d1e25922970</t>
  </si>
  <si>
    <t>55.366688</t>
  </si>
  <si>
    <t>36.405521</t>
  </si>
  <si>
    <t>д.Назарьево</t>
  </si>
  <si>
    <t>Назарьевское кладбище</t>
  </si>
  <si>
    <t>926724de-1515-47de-b8b6-2e1872612108</t>
  </si>
  <si>
    <t>55.368130</t>
  </si>
  <si>
    <t>36.406969</t>
  </si>
  <si>
    <t>д.Назарьево (центральный вход кладбища )</t>
  </si>
  <si>
    <t>55.211596</t>
  </si>
  <si>
    <t>36.272687</t>
  </si>
  <si>
    <t>д.Ревякино</t>
  </si>
  <si>
    <t>Ревякинское кладбище</t>
  </si>
  <si>
    <t>bdba668d-2e16-4f9b-a5f6-b173423dacd2</t>
  </si>
  <si>
    <t>55.346065</t>
  </si>
  <si>
    <t>36.440272</t>
  </si>
  <si>
    <t>д.Смолино</t>
  </si>
  <si>
    <t>Смолинское кладбище</t>
  </si>
  <si>
    <t>0949021f-4461-4630-ba00-1152f6071537</t>
  </si>
  <si>
    <t>55.263664</t>
  </si>
  <si>
    <t>36.332275</t>
  </si>
  <si>
    <t xml:space="preserve">д.Спасс-Косицы,2-ой вход на кладбище </t>
  </si>
  <si>
    <t>55.532196</t>
  </si>
  <si>
    <t>36.989159</t>
  </si>
  <si>
    <t>р.п. Калининец</t>
  </si>
  <si>
    <t>Петровское кладбище</t>
  </si>
  <si>
    <t>64cd471b-666e-4055-9afe-63433fe96efa</t>
  </si>
  <si>
    <t>г. Наро-Фоминск, ул. Автодорожная (старое кладбище)( 8м3 под рогатку)</t>
  </si>
  <si>
    <t>55.389450</t>
  </si>
  <si>
    <t>36.764723</t>
  </si>
  <si>
    <t>Наро-Фоминское старое кладбище</t>
  </si>
  <si>
    <t>5d835835-971a-4377-94ab-df2eee10f6d6</t>
  </si>
  <si>
    <t>г. Наро-Фоминск, ул. Володарского (Новое кладбище)</t>
  </si>
  <si>
    <t>55.401434</t>
  </si>
  <si>
    <t>36.771880</t>
  </si>
  <si>
    <t xml:space="preserve">г. Наро-Фоминск,ул. Володарского </t>
  </si>
  <si>
    <t>Наро-Фоминское новое кладбище</t>
  </si>
  <si>
    <t>66b3ae40-ee63-4efa-9604-fad76b150257</t>
  </si>
  <si>
    <t>55.371291</t>
  </si>
  <si>
    <t>36.801902</t>
  </si>
  <si>
    <t>д. Афанасовка</t>
  </si>
  <si>
    <t>Афанасовское кладбище</t>
  </si>
  <si>
    <t>37.021694</t>
  </si>
  <si>
    <t>р.п.Селятино, ул. Промышленная, д.81</t>
  </si>
  <si>
    <t>4e4b53f4-ac9d-46b9-99fa-814271e60c6a</t>
  </si>
  <si>
    <t>55.388093</t>
  </si>
  <si>
    <t>36.433920</t>
  </si>
  <si>
    <t>д.Бавыкино</t>
  </si>
  <si>
    <t xml:space="preserve">Бавыкинское кладбище </t>
  </si>
  <si>
    <t>9cda492d-2ba2-4799-8496-8e8085e0f37a</t>
  </si>
  <si>
    <t>55.367595</t>
  </si>
  <si>
    <t>36.464743</t>
  </si>
  <si>
    <t>д.Васильчиново</t>
  </si>
  <si>
    <t>Васильчиновское кладбище</t>
  </si>
  <si>
    <t>74422d4f-28e5-4dee-8009-23258be23d74</t>
  </si>
  <si>
    <t>55.464343</t>
  </si>
  <si>
    <t>36.523679</t>
  </si>
  <si>
    <t>Крюковское кладбище</t>
  </si>
  <si>
    <t>d70aed5e-1943-48b8-b014-2f3769461bb5</t>
  </si>
  <si>
    <t>55.447914</t>
  </si>
  <si>
    <t>36.616048</t>
  </si>
  <si>
    <t>д.Любаново</t>
  </si>
  <si>
    <t>Любановское кладбище</t>
  </si>
  <si>
    <t>3aed057d-ebdf-41e0-874d-94a2e02f391f</t>
  </si>
  <si>
    <t>55.437124</t>
  </si>
  <si>
    <t>36.661335</t>
  </si>
  <si>
    <t>д.Новая</t>
  </si>
  <si>
    <t xml:space="preserve">Кладбище в д.Новая </t>
  </si>
  <si>
    <t>ec9ce8dd-b592-4b13-9fdf-92715d90c8a8</t>
  </si>
  <si>
    <t>55.449876</t>
  </si>
  <si>
    <t>36.567137</t>
  </si>
  <si>
    <t>д.Пашково</t>
  </si>
  <si>
    <t>Пашковское кладбище</t>
  </si>
  <si>
    <t>5a98891d-5777-45a0-836d-fd0c92523dd7</t>
  </si>
  <si>
    <t>55.395049</t>
  </si>
  <si>
    <t>36.446636</t>
  </si>
  <si>
    <t>д.Слепушкино</t>
  </si>
  <si>
    <t>Слепушкинское кладбище</t>
  </si>
  <si>
    <t>d823f34e-5f84-454f-8100-84b62312c049</t>
  </si>
  <si>
    <t>55.426380</t>
  </si>
  <si>
    <t>36.656559</t>
  </si>
  <si>
    <t>д.Таширово</t>
  </si>
  <si>
    <t>Ташировское кладбище</t>
  </si>
  <si>
    <t>d098816a-5e19-4b0a-bb70-a934b4874214</t>
  </si>
  <si>
    <t>55.358887</t>
  </si>
  <si>
    <t>36.551121</t>
  </si>
  <si>
    <t>д.Шапкино</t>
  </si>
  <si>
    <t>Шапкинское кладбище</t>
  </si>
  <si>
    <t>22b18fb3-e12a-499b-9531-5307a1215aeb</t>
  </si>
  <si>
    <t>55.545139</t>
  </si>
  <si>
    <t>37.051261</t>
  </si>
  <si>
    <t>ФГБУ</t>
  </si>
  <si>
    <t>ФГБУ "ВНИГНИ"</t>
  </si>
  <si>
    <t xml:space="preserve">ОГРН
1035005906803 </t>
  </si>
  <si>
    <t>г. Апрелевка, ул. 1-ая Кетрица, д. 1</t>
  </si>
  <si>
    <t>8-496-341-54-24</t>
  </si>
  <si>
    <t>aprelevka@vnigni.ru</t>
  </si>
  <si>
    <t>166ccb50-49a2-4c6b-9931-f1b1e25aa773</t>
  </si>
  <si>
    <t>г.о. Наро-Фоминск, г. Апрелевка, ул. Самохина, д. 9, Детский сад № 60</t>
  </si>
  <si>
    <t>55.550815</t>
  </si>
  <si>
    <t>37.063694</t>
  </si>
  <si>
    <t xml:space="preserve">МАДОУ </t>
  </si>
  <si>
    <t>МАДОУ Детский сад  комбинированного вида № 60</t>
  </si>
  <si>
    <t xml:space="preserve">ОГРН
1025003755116 </t>
  </si>
  <si>
    <t>г Апрелевка, ул.Самохина, д.9</t>
  </si>
  <si>
    <t>8 496 345 64 21</t>
  </si>
  <si>
    <t>detskiisad.60@yandex.ru</t>
  </si>
  <si>
    <t>г.Апрелевка, ул.Самохина, д. 9</t>
  </si>
  <si>
    <t>МАДОУ ДС № 60</t>
  </si>
  <si>
    <t>f884da9d-c4c9-4af2-a986-94aa5664bb62</t>
  </si>
  <si>
    <t>55.550308</t>
  </si>
  <si>
    <t>37.073348</t>
  </si>
  <si>
    <t>МУП</t>
  </si>
  <si>
    <t>МУП "ТЕПЛОСЕТЬ"</t>
  </si>
  <si>
    <t>ОГРН
1025003754214</t>
  </si>
  <si>
    <t>г Наро-Фоминск, ул.Новикова, 4А</t>
  </si>
  <si>
    <t>8(469)343-06-56</t>
  </si>
  <si>
    <t>info@nf-teplo.ru</t>
  </si>
  <si>
    <t>г. Апрелевка, ул. Августовская, д. 1</t>
  </si>
  <si>
    <t>МУП "Теплосеть" , котельная  № 19</t>
  </si>
  <si>
    <t>5ba19929-765d-4e13-a0f3-a21d1a8be006</t>
  </si>
  <si>
    <t>55.538516</t>
  </si>
  <si>
    <t>37.071647</t>
  </si>
  <si>
    <t>г.Наро-Фоминск, ул.Московская, 11</t>
  </si>
  <si>
    <t xml:space="preserve">г. Апрелевка, ул. Апрелевская, д. 65 </t>
  </si>
  <si>
    <t>МУП "Теплосеть" , котельная №14</t>
  </si>
  <si>
    <t>73612131-707e-4169-ac2f-114c5c5219e6</t>
  </si>
  <si>
    <t>55.551696</t>
  </si>
  <si>
    <t>37.078266</t>
  </si>
  <si>
    <t>МУП "Водоканал"</t>
  </si>
  <si>
    <t>ОГРН
1025003754005</t>
  </si>
  <si>
    <t>г. Апрелевка, ул. Комсомольская</t>
  </si>
  <si>
    <t>8(496)343-06-51</t>
  </si>
  <si>
    <t>reception@vdknf.ru</t>
  </si>
  <si>
    <t>МУП "Водоканал" , (КНС-221)</t>
  </si>
  <si>
    <t>4b0ef98d-044b-4ca7-ad4a-1ab95055d632</t>
  </si>
  <si>
    <t>55.541065</t>
  </si>
  <si>
    <t>37.073192</t>
  </si>
  <si>
    <t xml:space="preserve">МУП "Водоканал" </t>
  </si>
  <si>
    <t>г. Апрелевка, ул. Маяковского, д. 29</t>
  </si>
  <si>
    <t>7166e639-0b26-479d-8de3-19bea39992c4</t>
  </si>
  <si>
    <t>55.526782</t>
  </si>
  <si>
    <t>37.057765</t>
  </si>
  <si>
    <t xml:space="preserve">г. Апрелевка, ул. Новая </t>
  </si>
  <si>
    <t>МУП "Водоканал", очистные сооружения</t>
  </si>
  <si>
    <t>a16fa803-492d-439d-8858-d4acbab445de</t>
  </si>
  <si>
    <t>55.555862</t>
  </si>
  <si>
    <t>37.067726</t>
  </si>
  <si>
    <t xml:space="preserve">г. Апрелевка, ул. Парковая </t>
  </si>
  <si>
    <t>МУП "Теплосеть" , котельная №20</t>
  </si>
  <si>
    <t>391d9053-9d2a-4c58-ba52-56c6980ea725</t>
  </si>
  <si>
    <t>55.531227</t>
  </si>
  <si>
    <t>37.061557</t>
  </si>
  <si>
    <t xml:space="preserve">д. Мартемьяново, мкр. Мартемьяново-7 "Весна" </t>
  </si>
  <si>
    <t xml:space="preserve">МУП "Водоканал", КНС-231 </t>
  </si>
  <si>
    <t>28bc7817-6efa-458b-9155-709c04c07e81</t>
  </si>
  <si>
    <t>г.о. Наро-Фоминск, г. Апрелевка, ул. Жасминовая, д. 10</t>
  </si>
  <si>
    <t>55.532344</t>
  </si>
  <si>
    <t>37.060104</t>
  </si>
  <si>
    <t>МАОУ</t>
  </si>
  <si>
    <t>МАОУ Апрелевская СОШ №3 С УИОП</t>
  </si>
  <si>
    <t xml:space="preserve"> ОГРН 1025003747779 </t>
  </si>
  <si>
    <t>г.Апрелевка, ул.Парковая, д.6-5</t>
  </si>
  <si>
    <t>8(496)3414467, 8-926-919-69-00</t>
  </si>
  <si>
    <t>school3apr@school3apr.ru</t>
  </si>
  <si>
    <t>г. Апрелевка ул. Жасминовая д.10</t>
  </si>
  <si>
    <t xml:space="preserve">  1025003747779 </t>
  </si>
  <si>
    <t>29b385dd-8ef3-4066-ab4a-8b7bf354cbef</t>
  </si>
  <si>
    <t>г.о. Наро-Фоминск, г. Апрелевка, ул. Февральская улица, д. 59 (МАОУ Апрелевская СОШ № 1)</t>
  </si>
  <si>
    <t>55.553787</t>
  </si>
  <si>
    <t>37.085376</t>
  </si>
  <si>
    <t>МАОУ Апрелевская СОШ №1</t>
  </si>
  <si>
    <t>ОГРН 1025003752740</t>
  </si>
  <si>
    <t>г. Апрелевка, ул.Февральская, д.59</t>
  </si>
  <si>
    <t>8-915-273-41-14</t>
  </si>
  <si>
    <t>aprash1@mail.ru</t>
  </si>
  <si>
    <t>г.Апрелевка, ул.Февральская, д.59</t>
  </si>
  <si>
    <t>80be329c-443c-408e-b808-43f8eec05e85</t>
  </si>
  <si>
    <t>г.о. Наро-Фоминский ,г.Апрелевка, ул. Школьная , д.6 (СОШ)</t>
  </si>
  <si>
    <t>55.538352</t>
  </si>
  <si>
    <t>37.058531</t>
  </si>
  <si>
    <t>МАОУ Апрелевская СОШ №4</t>
  </si>
  <si>
    <t>ОГРН 1025003754786</t>
  </si>
  <si>
    <t>г. Апрелевка, ул. Школьная, д.6</t>
  </si>
  <si>
    <t>8(496)345-05-61</t>
  </si>
  <si>
    <t>aprsosh4@mail.ru</t>
  </si>
  <si>
    <t>г. Апрелевка, ул Школьная, д.6</t>
  </si>
  <si>
    <t>5d3bed41-3d79-4d1a-9457-980ac6903dc1</t>
  </si>
  <si>
    <t>г. Наро-Фоминск, п. Новая Ольховка, ул. Центральная, д. 27</t>
  </si>
  <si>
    <t>55.308013</t>
  </si>
  <si>
    <t>36.646224</t>
  </si>
  <si>
    <t>МАДОУ</t>
  </si>
  <si>
    <t xml:space="preserve">МАДОУ ДС № 63  </t>
  </si>
  <si>
    <t xml:space="preserve">п. Новая Ольховка, ул. Центральная, д.27 </t>
  </si>
  <si>
    <t>8 496 34 72 260</t>
  </si>
  <si>
    <t>nods63@mail.ru</t>
  </si>
  <si>
    <t>6e91fbcf-81ae-4e3f-b1ad-b44ae1ba6d45</t>
  </si>
  <si>
    <t>55.345981</t>
  </si>
  <si>
    <t>36.694446</t>
  </si>
  <si>
    <t>д. Котово  (КНС-961 )</t>
  </si>
  <si>
    <t>МУП "Водоканал", насосная станция</t>
  </si>
  <si>
    <t>8bf86999-00ea-45fb-a972-4d746a234612</t>
  </si>
  <si>
    <t>55.308536</t>
  </si>
  <si>
    <t>36.645500</t>
  </si>
  <si>
    <t>п. Новая Ольховка (КНС-941 "Северная" )</t>
  </si>
  <si>
    <t>02e24b8b-a258-4ba0-b58f-ed9a10dee3b5</t>
  </si>
  <si>
    <t>55.267826</t>
  </si>
  <si>
    <t>36.817447</t>
  </si>
  <si>
    <t>сетка металл</t>
  </si>
  <si>
    <t>9c11e3c2-148e-4f04-9598-f65c8a08c753</t>
  </si>
  <si>
    <t>г.о. Наро-Фоминск, п. Новая Ольховка, ул. Школьная, д. 2/1</t>
  </si>
  <si>
    <t>55.307765</t>
  </si>
  <si>
    <t>36.649826</t>
  </si>
  <si>
    <t>МАУ</t>
  </si>
  <si>
    <t>МАУ "МКСЦ "ЗОДИАК"</t>
  </si>
  <si>
    <t xml:space="preserve"> п. Новая Ольховка, ул. Школьная, д. 2/1</t>
  </si>
  <si>
    <t>8(496)34-777-33</t>
  </si>
  <si>
    <t>zodiakatepcevo@mail.ru</t>
  </si>
  <si>
    <t>2c8014c9-5af8-4bea-90cc-2ab3bb244a60</t>
  </si>
  <si>
    <t>г.о. Наро-Фоминск, с. Каменское, ул. Глядова ("МКСЦ "ЗОДИАК")</t>
  </si>
  <si>
    <t>55.272472</t>
  </si>
  <si>
    <t>36.818187</t>
  </si>
  <si>
    <t>с. Каменское, ул. Глядова (стадион)</t>
  </si>
  <si>
    <t>26462ccb-5ee6-4941-ba95-03512bf4caf5</t>
  </si>
  <si>
    <t>г.о. Наро-Фоминск, с. Каменское, ул. Центральная строение 15 (клуб)</t>
  </si>
  <si>
    <t>55.270668</t>
  </si>
  <si>
    <t>36.832599</t>
  </si>
  <si>
    <t xml:space="preserve">с. Каменское, ул. Центральная, стр. 15 </t>
  </si>
  <si>
    <t>с. Каменское, ул. Центральная, стр. 15 (клуб)</t>
  </si>
  <si>
    <t>a8eb7d95-144f-4ea6-9b55-cbfc967aba73</t>
  </si>
  <si>
    <t>г.о. Наро-Фоминск, с. Атепцево, ул. Речная, д. 1 А, Зодиак</t>
  </si>
  <si>
    <t>55.324356</t>
  </si>
  <si>
    <t>36.750667</t>
  </si>
  <si>
    <t xml:space="preserve">МАУ "МКСЦ "ЗОДИАК" </t>
  </si>
  <si>
    <t xml:space="preserve">с. Атепцево, ул. Речная, д. 1А </t>
  </si>
  <si>
    <t>МАУ "МКСЦ "ЗОДИАК" (стадион )</t>
  </si>
  <si>
    <t>ab7d99c8-2999-4fa0-a726-7884d786c668</t>
  </si>
  <si>
    <t>г.о. Наро-Фоминск, п. Новая Ольховка, ул. Школьная, д. 1, МБОУ Ново-Ольховская СОШ</t>
  </si>
  <si>
    <t>55.307526</t>
  </si>
  <si>
    <t>36.648048</t>
  </si>
  <si>
    <t>МБОУ</t>
  </si>
  <si>
    <t xml:space="preserve">МБОУ Ново-Ольховская СОШ </t>
  </si>
  <si>
    <t>п. Новая Ольховка,ул. Школьная</t>
  </si>
  <si>
    <t>8(496) 34-7-22-61</t>
  </si>
  <si>
    <t>newolhovkalla@mail.ru</t>
  </si>
  <si>
    <t>1964cce4-041d-4133-b1b9-9b57b0b40038</t>
  </si>
  <si>
    <t xml:space="preserve">МБОУ Атепцевская СОШ </t>
  </si>
  <si>
    <t>с. Атепцево, ул. Речная, д. 20</t>
  </si>
  <si>
    <t>8(496) 34077-303</t>
  </si>
  <si>
    <t>atepskul@yandex.ru</t>
  </si>
  <si>
    <t>cb9f6776-c299-492e-8feb-5813af157e12</t>
  </si>
  <si>
    <t>г.о. Наро-Фоминск, с. Каменское, МБОУ Каменская СОШ</t>
  </si>
  <si>
    <t>55.26866</t>
  </si>
  <si>
    <t>36.822401</t>
  </si>
  <si>
    <t>дерево</t>
  </si>
  <si>
    <t xml:space="preserve">МБОУ Каменская СОШ </t>
  </si>
  <si>
    <t xml:space="preserve">с. Каменское </t>
  </si>
  <si>
    <t>8(496)347-63-19</t>
  </si>
  <si>
    <t>kamenara@yandex.ru</t>
  </si>
  <si>
    <t>af2ef1cb-f126-409a-a28d-867136570e06</t>
  </si>
  <si>
    <t>г.о. Наро-Фоминск, г. Верея, пл. Советская, д. 2</t>
  </si>
  <si>
    <t>55.343062</t>
  </si>
  <si>
    <t>36.185676</t>
  </si>
  <si>
    <t>МКУ (ТУ)</t>
  </si>
  <si>
    <t>ТУ  Верея</t>
  </si>
  <si>
    <t>1175074016260</t>
  </si>
  <si>
    <t>г. Верея, Советская пл., д. 2</t>
  </si>
  <si>
    <t xml:space="preserve">8(496)3467-631, </t>
  </si>
  <si>
    <t>admverya@bk.ru</t>
  </si>
  <si>
    <t xml:space="preserve">г. Верея, пл. Советская, д. 2 </t>
  </si>
  <si>
    <t>Территориальное управление Верея, ЗАГС, МФЦ</t>
  </si>
  <si>
    <t>c818c6d9-dadd-4f63-a42a-21b1204a1f42</t>
  </si>
  <si>
    <t>г.о. Наро-Фоминск, г. Верея, ул. Солнечная, д. 8 (детский сад № 17)</t>
  </si>
  <si>
    <t>55.345575</t>
  </si>
  <si>
    <t>36.207640</t>
  </si>
  <si>
    <t>МБДОУ</t>
  </si>
  <si>
    <t>МБДОУ общеразвивающего вида детский сад  №17</t>
  </si>
  <si>
    <t xml:space="preserve">1025003755941 </t>
  </si>
  <si>
    <t xml:space="preserve">г.Верея ул.Солнечная д.8 </t>
  </si>
  <si>
    <t xml:space="preserve">8-49634-67-868, </t>
  </si>
  <si>
    <t>verdetsadik@yandex.ru</t>
  </si>
  <si>
    <t>МБДОУ общеразвивающего вида(д/с) №17</t>
  </si>
  <si>
    <t>ebb5003b-4069-4ae5-9f48-e79691063c5b</t>
  </si>
  <si>
    <t>г.о. Наро-Фоминск, г. Верея, ул. Кировская улица, д. 1А (детский сад №52)</t>
  </si>
  <si>
    <t>55.344075</t>
  </si>
  <si>
    <t>36.182541</t>
  </si>
  <si>
    <t>МАДОУ ДС № 52</t>
  </si>
  <si>
    <t xml:space="preserve">1025003752333 </t>
  </si>
  <si>
    <t xml:space="preserve"> город Верея, Кировская улица, 1а</t>
  </si>
  <si>
    <t>8-496-346-79-29</t>
  </si>
  <si>
    <t>madous52@mail.ru</t>
  </si>
  <si>
    <t xml:space="preserve">г.Верея, ул.Кировская, д. 1-а </t>
  </si>
  <si>
    <t xml:space="preserve">МАДОУ ДС № 52 </t>
  </si>
  <si>
    <t>94c1627d-f39c-4e09-8162-76c32581e51d</t>
  </si>
  <si>
    <t>г.о. Наро-Фоминск, п. Пионерский, ул. Центральная, д. 5, Детский сад № 40</t>
  </si>
  <si>
    <t>55.336365</t>
  </si>
  <si>
    <t>36.15896</t>
  </si>
  <si>
    <t>МБДОУ ДС № 40</t>
  </si>
  <si>
    <t>1025003755567</t>
  </si>
  <si>
    <t>поселок Пионерский, Центральная улица, 5</t>
  </si>
  <si>
    <t>8(49634)67783</t>
  </si>
  <si>
    <t>Protasova.anya86@mail.ru</t>
  </si>
  <si>
    <t xml:space="preserve">п.Пионерский, ул. Центральная, д.5 </t>
  </si>
  <si>
    <t xml:space="preserve">МБДОУ ДС № 40 </t>
  </si>
  <si>
    <t>4d0320c2-543d-459b-ac4a-d53daa0bfcff</t>
  </si>
  <si>
    <t>1025003754005</t>
  </si>
  <si>
    <t xml:space="preserve"> г. Верея, ул.Солнечная стр.11</t>
  </si>
  <si>
    <t>8-49634-68-690</t>
  </si>
  <si>
    <t xml:space="preserve">г. Верея, Веерный проезд стр.10 </t>
  </si>
  <si>
    <t>e4119477-b500-4ff4-a3ce-02816d8b28b3</t>
  </si>
  <si>
    <t>55.3452835</t>
  </si>
  <si>
    <t>36.2052574</t>
  </si>
  <si>
    <t>1025003754214</t>
  </si>
  <si>
    <t>г.Наро-.ица Нови.ом 4а</t>
  </si>
  <si>
    <t>8-49634-67-875</t>
  </si>
  <si>
    <t>vlyulko@bk.ru</t>
  </si>
  <si>
    <t xml:space="preserve">г. Верея ул. Восточная, стр. 14а </t>
  </si>
  <si>
    <t xml:space="preserve">МУП "Теплосеть" </t>
  </si>
  <si>
    <t>1175024034734</t>
  </si>
  <si>
    <t>c5ed3e16-a12e-4805-a711-ef7ee9380735</t>
  </si>
  <si>
    <t>55.3449058</t>
  </si>
  <si>
    <t>36.1767120</t>
  </si>
  <si>
    <t>Наро-Фоминск, улица Новикова, дом 4а</t>
  </si>
  <si>
    <t xml:space="preserve">г. Верея ул. Кировская, стр. 21 </t>
  </si>
  <si>
    <t>8d75e3e3-7ac1-46f3-b8c0-ed2d99f39bd2</t>
  </si>
  <si>
    <t>г.о. Наро-Фоминск, г. Верея, ул. Ленинская, д. 10, АО "Мособлгаз"</t>
  </si>
  <si>
    <t>55.341749</t>
  </si>
  <si>
    <t>36.184161</t>
  </si>
  <si>
    <t xml:space="preserve">ГУП </t>
  </si>
  <si>
    <t>ГУП МО "Мособлгаз"</t>
  </si>
  <si>
    <t>г. Верея, ул. Ленинская, д.10</t>
  </si>
  <si>
    <t>8-49634-68-615</t>
  </si>
  <si>
    <t xml:space="preserve">г. Верея, ул. Ленинская, д.10 </t>
  </si>
  <si>
    <t>3f2722d7-bdaf-4f57-adee-ee1ff085430c</t>
  </si>
  <si>
    <t>55.3380393</t>
  </si>
  <si>
    <t>36.1888504</t>
  </si>
  <si>
    <t xml:space="preserve">г. Верея ул. Лесная, стр.15 </t>
  </si>
  <si>
    <t>cae47439-21f0-44e2-8ffa-d2fc5875508e</t>
  </si>
  <si>
    <t>55.348853</t>
  </si>
  <si>
    <t>36.212349</t>
  </si>
  <si>
    <t xml:space="preserve">г. Верея, ул.Солнечная стр.11 </t>
  </si>
  <si>
    <t>17fb7b83-5c5a-4fab-9058-aa29814f8c5e</t>
  </si>
  <si>
    <t>г.о. Наро-Фоминск, г. Верея, ул. Восточная, д. 14а, МБУ "БИДХ Верея"</t>
  </si>
  <si>
    <t>55.345596</t>
  </si>
  <si>
    <t>36.202879</t>
  </si>
  <si>
    <t>МБУ</t>
  </si>
  <si>
    <t>МБУ "БиДХ Верея"</t>
  </si>
  <si>
    <t>1175074005677</t>
  </si>
  <si>
    <t xml:space="preserve">г. Верея, ул. Восточная, д. 14а  </t>
  </si>
  <si>
    <t xml:space="preserve">8-496-34-67-968, </t>
  </si>
  <si>
    <t>mby.blagvereya@mail.ru</t>
  </si>
  <si>
    <t xml:space="preserve">г. Верея, ул. Восточная, д. 14а </t>
  </si>
  <si>
    <t>1095030002792</t>
  </si>
  <si>
    <t>d99bff2b-1b47-4d60-b601-e251f97cb945</t>
  </si>
  <si>
    <t>г.о. Наро-Фоминск, г. Верея, пл. Советская, д. 18</t>
  </si>
  <si>
    <t>55.344337</t>
  </si>
  <si>
    <t>36.185457</t>
  </si>
  <si>
    <t>МБУК</t>
  </si>
  <si>
    <t>МБУК "Верейский историко-краеведческий музей"</t>
  </si>
  <si>
    <t>1025003751981</t>
  </si>
  <si>
    <t xml:space="preserve">г. Верея, пл. Советская д.18 </t>
  </si>
  <si>
    <t xml:space="preserve">8-49634-67-019, </t>
  </si>
  <si>
    <t>vereyamuseum@yandex.ru</t>
  </si>
  <si>
    <t xml:space="preserve">МБУК "Верейский историко-краеведческий музей", </t>
  </si>
  <si>
    <t>5c80bab9-622d-4933-9552-b5e995d8ca31</t>
  </si>
  <si>
    <t>1(0,8)</t>
  </si>
  <si>
    <t>МБУК "Верейская библиотека"</t>
  </si>
  <si>
    <t xml:space="preserve"> г. Верея, пл. Советская д.18</t>
  </si>
  <si>
    <t xml:space="preserve">8-49634-67-604, </t>
  </si>
  <si>
    <t>biblioteka-vereya@mail.ru</t>
  </si>
  <si>
    <t>г. Верея, пл. Советская д.18</t>
  </si>
  <si>
    <t xml:space="preserve"> МБУК "Верейская библиотека"</t>
  </si>
  <si>
    <t>г.о. Наро-Фоминск, г. Верея, ул. Калужская, д. 25</t>
  </si>
  <si>
    <t>55.344245</t>
  </si>
  <si>
    <t>36.176811</t>
  </si>
  <si>
    <t>МБУ доп.образования "Верейская школа искусств"</t>
  </si>
  <si>
    <t xml:space="preserve">1045005905064 </t>
  </si>
  <si>
    <t>г.Верея ул.Кировская, д.25</t>
  </si>
  <si>
    <t>+7(49634)15442,</t>
  </si>
  <si>
    <t>yukiastrekalowa@yandex.ru</t>
  </si>
  <si>
    <t xml:space="preserve">г. Верея, ул. Калужская ,д. 25 </t>
  </si>
  <si>
    <t xml:space="preserve">МБУ доп. образования "Верейская школа искусств", </t>
  </si>
  <si>
    <t>6d0996a3-9ca4-4072-a4ec-11ee57e447d6</t>
  </si>
  <si>
    <t>г.о. Наро-Фоминск, г. Верея, ул. Кировская, д. 15</t>
  </si>
  <si>
    <t>55.344863</t>
  </si>
  <si>
    <t>36.179611</t>
  </si>
  <si>
    <t>МБУК ГДК "ВЕРЕЯ"</t>
  </si>
  <si>
    <t xml:space="preserve">
1025003750551</t>
  </si>
  <si>
    <t xml:space="preserve"> г. Верея, ул. Кировская, д.15 </t>
  </si>
  <si>
    <t xml:space="preserve">8-49634-68-632, </t>
  </si>
  <si>
    <t xml:space="preserve">gdkvereya@yandex.ru </t>
  </si>
  <si>
    <t xml:space="preserve">г. Верея, ул. Кировская, д.15 </t>
  </si>
  <si>
    <t xml:space="preserve">МБУК ГДК "ВЕРЕЯ" </t>
  </si>
  <si>
    <t>30aa7c39-8d13-4e0d-a814-8436b86a99b6</t>
  </si>
  <si>
    <t>55.341550</t>
  </si>
  <si>
    <t>36.185228</t>
  </si>
  <si>
    <t>ГКУ</t>
  </si>
  <si>
    <t>Подольское территориальное управление силами и средствами ГКУ МО "Мособлпожспас"(ПЧ-239)</t>
  </si>
  <si>
    <t>1075027017955</t>
  </si>
  <si>
    <t xml:space="preserve">г. Верея Первомайская д. 4 </t>
  </si>
  <si>
    <t>pch239-vereya@yandex.ru</t>
  </si>
  <si>
    <t>г. Верея, ул. Первомайская, д. 4</t>
  </si>
  <si>
    <t>1142f920-73d4-4086-8494-dff6d28f793e</t>
  </si>
  <si>
    <t>55.350218</t>
  </si>
  <si>
    <t>36.168091</t>
  </si>
  <si>
    <t>Скорая помощь</t>
  </si>
  <si>
    <t xml:space="preserve">Наро-Фоминский филиал ГБУЗ МО "Московская областная станция скорой мед. помощи"
</t>
  </si>
  <si>
    <t>1175024034657</t>
  </si>
  <si>
    <t xml:space="preserve">г. Верея, Заводская, д.4     </t>
  </si>
  <si>
    <t>8-49634-67-671</t>
  </si>
  <si>
    <t xml:space="preserve"> г. Верея, ул.Заводская, д.4 </t>
  </si>
  <si>
    <t>Верейская подстанция скорой помощи,</t>
  </si>
  <si>
    <t>6a771b5d-d4a2-42da-9554-b2e01624d10b</t>
  </si>
  <si>
    <t>55.3388481</t>
  </si>
  <si>
    <t>36.1906394</t>
  </si>
  <si>
    <t>ГБУ</t>
  </si>
  <si>
    <t>ГБУ МО "Мосавтодор"</t>
  </si>
  <si>
    <t>1025002879626</t>
  </si>
  <si>
    <t>г. Верея, ул. Боровская, д.15</t>
  </si>
  <si>
    <t xml:space="preserve"> info@mosavtodor.ru</t>
  </si>
  <si>
    <t>cdd4c103-1ddd-48e0-bfe7-add152103ec3</t>
  </si>
  <si>
    <t>плитка</t>
  </si>
  <si>
    <t>УМВД</t>
  </si>
  <si>
    <t>buhuvd@mail.ru</t>
  </si>
  <si>
    <t>8284b6e8-2fe3-4c0b-95ec-f07fff90e1f4</t>
  </si>
  <si>
    <t>г.о. Наро-Фоминск, г. Верея, Советская площадь, д. 8/1(МБОУ Верейская СОШ №1(начальная школа)</t>
  </si>
  <si>
    <t>55.342736</t>
  </si>
  <si>
    <t>36.181871</t>
  </si>
  <si>
    <t>МБОУ Верейская СОШ № 1</t>
  </si>
  <si>
    <t>1025003753279</t>
  </si>
  <si>
    <t>город Верея, Школьная улица, 28</t>
  </si>
  <si>
    <t>8(49634)68010</t>
  </si>
  <si>
    <t>vereya-2@mail.ru</t>
  </si>
  <si>
    <t>г.Верея, ул.Советская пл., д.8/1</t>
  </si>
  <si>
    <t xml:space="preserve">МБОУ "Верейская СОШ № 1" (начальная)  </t>
  </si>
  <si>
    <t>5fe79869-0d7b-40a4-b2da-f4fc556702f8</t>
  </si>
  <si>
    <t>г.о. Наро-Фоминск, г. Верея, ул. Школьная, д. 28, (МБОУ Верейская СОШ №1(средняя школа)</t>
  </si>
  <si>
    <t>55.337778</t>
  </si>
  <si>
    <t>36.179402</t>
  </si>
  <si>
    <t>МБОУ Верейская СОШ №1</t>
  </si>
  <si>
    <t xml:space="preserve">г.Верея, ул.Школьная, д.28 </t>
  </si>
  <si>
    <t>МБОУ "Верейская СОШ №1"</t>
  </si>
  <si>
    <t>79327972-1693-4821-90a8-36cdd4c18aed</t>
  </si>
  <si>
    <t>г.о. Наро-Фоминск, д. Веселево д. 16 (МБДОУ ДС № 51)</t>
  </si>
  <si>
    <t>55.305079</t>
  </si>
  <si>
    <t>36.094368</t>
  </si>
  <si>
    <t>МДОУ</t>
  </si>
  <si>
    <t>МДОУ детский сад №51</t>
  </si>
  <si>
    <t>д. Веселево д. 16</t>
  </si>
  <si>
    <t>34-68-322</t>
  </si>
  <si>
    <t>mdboy51veselevo@mail.ru</t>
  </si>
  <si>
    <t xml:space="preserve">д. Веселево, д.16 </t>
  </si>
  <si>
    <t>МДОУ детский сад  №51</t>
  </si>
  <si>
    <t>73a40f23-9b1a-40ce-b684-afa3eba1da36</t>
  </si>
  <si>
    <t>55.2637596130371</t>
  </si>
  <si>
    <t>35.9701194763184</t>
  </si>
  <si>
    <t>Подольское территориальное управление силами и средствами ГКУ МО "Мособлпожспас"</t>
  </si>
  <si>
    <t>8 496 7 54 68 08</t>
  </si>
  <si>
    <t>podolskpojspas@yandex.ru</t>
  </si>
  <si>
    <t>д.Шустиково</t>
  </si>
  <si>
    <t>b0ee146c-e480-4509-9515-42366998dbd9</t>
  </si>
  <si>
    <t>г.о. Наро-Фоминск, д. Веселево, д. 60</t>
  </si>
  <si>
    <t>55.299284</t>
  </si>
  <si>
    <t>36.091580</t>
  </si>
  <si>
    <t xml:space="preserve">Теруправление Веселево </t>
  </si>
  <si>
    <t>Веселево д.60</t>
  </si>
  <si>
    <t>12e6fa19-adb1-4a45-9e77-fcb297d51cbc</t>
  </si>
  <si>
    <t>г.о. Наро-Фоминск, д. Веселёво, д. 67, Школа</t>
  </si>
  <si>
    <t>55.305452</t>
  </si>
  <si>
    <t>36.091000</t>
  </si>
  <si>
    <t>Веселевская СОШ</t>
  </si>
  <si>
    <t>д.Веселёво,д.67</t>
  </si>
  <si>
    <t>34-68-359</t>
  </si>
  <si>
    <t>shk-veselevo@yandex.ru</t>
  </si>
  <si>
    <t>МБОУ Веселевская СОШ</t>
  </si>
  <si>
    <t>4445f622-6a70-43a0-b3f0-5dd6d7bf5850</t>
  </si>
  <si>
    <t>г.о. Наро-Фоминск, д. Вышегород, д. 3 (школа интернат)</t>
  </si>
  <si>
    <t>55.234073</t>
  </si>
  <si>
    <t>36.174364</t>
  </si>
  <si>
    <t xml:space="preserve">Вышегородская  СОШ </t>
  </si>
  <si>
    <t>д.Вышегород,д.3,4</t>
  </si>
  <si>
    <t>34-68-137</t>
  </si>
  <si>
    <t>vyshegorod@gmail.com</t>
  </si>
  <si>
    <t xml:space="preserve">МОУ Вышегородская  СОШ </t>
  </si>
  <si>
    <t>df48908e-938b-40c6-b016-0a5b5a455cb6</t>
  </si>
  <si>
    <t>г.о. Наро-Фоминск, д. Шустиково, д. 158 (школа)</t>
  </si>
  <si>
    <t>55.265983</t>
  </si>
  <si>
    <t>35.972123</t>
  </si>
  <si>
    <t>МБОУ Шустиковская сош</t>
  </si>
  <si>
    <t>д. Шустиково, д.158</t>
  </si>
  <si>
    <t>34-66-572</t>
  </si>
  <si>
    <t>school-158@mail.ru</t>
  </si>
  <si>
    <t>2c5d0fdb-e02e-4a54-a045-30fe816b3a4d</t>
  </si>
  <si>
    <t>г.о. Наро-Фоминск, д. Волчёнки, ул. Центральная, д. 9, Детский сад № 53</t>
  </si>
  <si>
    <t>55.316093</t>
  </si>
  <si>
    <t>36.239548</t>
  </si>
  <si>
    <t>1025003755325 от 27.11.2002</t>
  </si>
  <si>
    <t xml:space="preserve">д.Волченки, ул.Центральная, д.9 </t>
  </si>
  <si>
    <t>34-66-116</t>
  </si>
  <si>
    <t>д. Волченки, ул.Центральная, д. 9</t>
  </si>
  <si>
    <t>МБДОУ ДС № 53</t>
  </si>
  <si>
    <t>7bb42f91-98c8-47d1-8a84-35f466d86a34</t>
  </si>
  <si>
    <t>г.о. Наро-Фоминск, д. Устье, ул. Центральная, д. 13 (сад)</t>
  </si>
  <si>
    <t>55.276165</t>
  </si>
  <si>
    <t>36.332308</t>
  </si>
  <si>
    <t>1025003755996 от 03.12.2002</t>
  </si>
  <si>
    <t xml:space="preserve">д.Устье,ул. Центральная, д.13 </t>
  </si>
  <si>
    <t>34-66-330</t>
  </si>
  <si>
    <t>д.Устье, ул. Центральная, д.13</t>
  </si>
  <si>
    <t>МБДОУ ДС № 54</t>
  </si>
  <si>
    <t>449c046c-3f9f-4d87-a08c-2fad0a8f68f5</t>
  </si>
  <si>
    <t>г.о. Наро-Фоминск, д. Волчёнки, ул. Центральная, д. 10 (школа)</t>
  </si>
  <si>
    <t>55.424665</t>
  </si>
  <si>
    <t>36.629791</t>
  </si>
  <si>
    <t>МБОУ Волченковская СОШ</t>
  </si>
  <si>
    <t>1025003752938 от 28.10.2002</t>
  </si>
  <si>
    <t xml:space="preserve">д.Волчёнки, ул.Центральная, д.10 </t>
  </si>
  <si>
    <t>34-66-192</t>
  </si>
  <si>
    <t>a1bbb4cd-5b9b-45bc-85af-9fe406bf7177</t>
  </si>
  <si>
    <t>г.о. Наро-Фоминск, д. Назарьево, ул. Центральная, д. 1 (школа)</t>
  </si>
  <si>
    <t>55.421298</t>
  </si>
  <si>
    <t>36.629231</t>
  </si>
  <si>
    <t xml:space="preserve">МБОУ </t>
  </si>
  <si>
    <t>МБОУ Назарьевская СОШ</t>
  </si>
  <si>
    <t>1035006474678 от 24.03.2003</t>
  </si>
  <si>
    <t>д.Назарьево, д.1</t>
  </si>
  <si>
    <t>34-67-425</t>
  </si>
  <si>
    <t>578c1807-19bb-478e-99f8-907142ab8934</t>
  </si>
  <si>
    <t>г.о. Наро-Фоминск, п. Калининец, д. 1, ДКИС Тамань</t>
  </si>
  <si>
    <t>55.564792</t>
  </si>
  <si>
    <t>36.992671</t>
  </si>
  <si>
    <t>МАУК</t>
  </si>
  <si>
    <t>МАУК ДКиС Тамань</t>
  </si>
  <si>
    <t>р.п.Калининец,стр. 1 А</t>
  </si>
  <si>
    <t>8496-342-65-09</t>
  </si>
  <si>
    <t>fakel,sveta@yandeх.ru</t>
  </si>
  <si>
    <t>fbf142ab-403b-417f-beb7-455796c51167</t>
  </si>
  <si>
    <t>г.о. Наро-Фоминск, р.п. Калининец, д. 236А</t>
  </si>
  <si>
    <t>55.559353</t>
  </si>
  <si>
    <t>36.979386</t>
  </si>
  <si>
    <t>МБУ "Школа искусств"</t>
  </si>
  <si>
    <t>р.п. Калининец,д. 236 А</t>
  </si>
  <si>
    <t>8496-356-66-58</t>
  </si>
  <si>
    <t>kalininets,dshi6@yandex.ru</t>
  </si>
  <si>
    <t>4d154f48-25c6-41cc-91b0-b2c5adc51ee3</t>
  </si>
  <si>
    <t>г.о. Наро-Фоминск, п. Калининец, д. 233 к. 1</t>
  </si>
  <si>
    <t>55.556400</t>
  </si>
  <si>
    <t>36.974800</t>
  </si>
  <si>
    <t>МБУспортивная школа № 3 "Мелодия"</t>
  </si>
  <si>
    <t>р.п. Калининец,д. 233 корп.1</t>
  </si>
  <si>
    <t>496-342-65-01</t>
  </si>
  <si>
    <t>kalinsdc@mail.ru</t>
  </si>
  <si>
    <t>32a365c8-f043-4975-ad4f-2ee023233d01</t>
  </si>
  <si>
    <t>г.о. Наро-Фоминск, п. Калининец, ул. Фабричная, д. 16 (ДЕТ.САД)</t>
  </si>
  <si>
    <t xml:space="preserve">МАДОУ ДС № 11,  </t>
  </si>
  <si>
    <t>р.п. Калининец, ул Фабричная, д. 16</t>
  </si>
  <si>
    <t>496-342-34-24</t>
  </si>
  <si>
    <t>ds11kalinintz@mail.ru</t>
  </si>
  <si>
    <t>МАДОУ ДС № 11</t>
  </si>
  <si>
    <t>ce518eae-7245-4685-ac7f-d74e062750ac</t>
  </si>
  <si>
    <t>55.530303</t>
  </si>
  <si>
    <t>36.993068</t>
  </si>
  <si>
    <t>ГБУЗ</t>
  </si>
  <si>
    <t>ГБУЗ МО МЦ "РЕЗЕРВ"</t>
  </si>
  <si>
    <t>с. Петровское, владение 2</t>
  </si>
  <si>
    <t>967-281-80-38</t>
  </si>
  <si>
    <t>mz_kozmina@mail.ru</t>
  </si>
  <si>
    <t>02416993-ec4f-4e38-8c81-8039c85539f5</t>
  </si>
  <si>
    <t>55.553810</t>
  </si>
  <si>
    <t>36.953102</t>
  </si>
  <si>
    <t>плиты</t>
  </si>
  <si>
    <t>МУП "Водоканал" (КЭЧ), ОСК-77</t>
  </si>
  <si>
    <t>926-850-50-64</t>
  </si>
  <si>
    <t>9ed1b73f-b226-4980-87e2-15a2ac9342b3</t>
  </si>
  <si>
    <t>55.559932</t>
  </si>
  <si>
    <t>36.980300</t>
  </si>
  <si>
    <t>МУП "Водоканал" (КЭЧ КНС-778)</t>
  </si>
  <si>
    <t>р.п. Калининец, мкр КЭЧ</t>
  </si>
  <si>
    <t>e6027e01-eb1c-4f1e-8845-f5fe23667f1f</t>
  </si>
  <si>
    <t>55.555660</t>
  </si>
  <si>
    <t>36.975292</t>
  </si>
  <si>
    <t>МУП "Теплосеть", котельная № 54</t>
  </si>
  <si>
    <t>1025003754214 </t>
  </si>
  <si>
    <t>903-155-94-99</t>
  </si>
  <si>
    <t>eab06066-eeed-43ea-a5f3-43cc79584ad5</t>
  </si>
  <si>
    <t>55.554729</t>
  </si>
  <si>
    <t>36.968795</t>
  </si>
  <si>
    <t>МУП "Теплосеть", котельная № 56</t>
  </si>
  <si>
    <t>1a586109-7e96-43a0-818e-1be3bed88041</t>
  </si>
  <si>
    <t>55.528691</t>
  </si>
  <si>
    <t>36.977628</t>
  </si>
  <si>
    <t>ИУП</t>
  </si>
  <si>
    <t>р.п. Калининец,ул.Фабричная</t>
  </si>
  <si>
    <t>c1ab7ea6-cbe8-4200-b724-3a7aa6f0ca36</t>
  </si>
  <si>
    <t>г. Наро-Фоминск, ул. Маршала Жукова, д. 170</t>
  </si>
  <si>
    <t>55.377494</t>
  </si>
  <si>
    <t>36.694282</t>
  </si>
  <si>
    <t>ГБУВ</t>
  </si>
  <si>
    <t xml:space="preserve">ГБУВ МО"ТЕРВЕТУПРАВЛЕНИЕ №1" </t>
  </si>
  <si>
    <t>8 495 598 06 79</t>
  </si>
  <si>
    <t>vetodincovo@mail.ru</t>
  </si>
  <si>
    <t>aab4af5a-e7b3-4a8e-9e94-3b701dc718cf</t>
  </si>
  <si>
    <t>г. Наро-Фоминск, ул. Парк Воровского, д. 11</t>
  </si>
  <si>
    <t>55.390941</t>
  </si>
  <si>
    <t>36.742855</t>
  </si>
  <si>
    <t>0a6a6e44-f587-4600-811f-9e7dc37d88eb</t>
  </si>
  <si>
    <t>г. Наро-Фоминск, ул. Парковая, д. 4 (Гостиница)</t>
  </si>
  <si>
    <t>55.393963</t>
  </si>
  <si>
    <t>36.735339</t>
  </si>
  <si>
    <t>шифер</t>
  </si>
  <si>
    <t>МАУС</t>
  </si>
  <si>
    <t xml:space="preserve">МАУС "КСК"Нара" </t>
  </si>
  <si>
    <t>г. Наро-Фоминск,ул. Парковая, дом 4 (Гостиница)</t>
  </si>
  <si>
    <t>8-496-343-20-99</t>
  </si>
  <si>
    <t>kck-nara@mail.ru</t>
  </si>
  <si>
    <t>3f6de4f4-b6ae-4661-98f5-4ff21834fffb</t>
  </si>
  <si>
    <t>г. Наро-Фоминск, ул. Автодорожная, д. 21 (ДЕТ.САД)</t>
  </si>
  <si>
    <t>55.3896713</t>
  </si>
  <si>
    <t>36.7556228</t>
  </si>
  <si>
    <t xml:space="preserve">МАДОУ детский сад комбинированного вида №13 </t>
  </si>
  <si>
    <t>г. Наро-Фоминск, ул. Автодорожная, д. 21</t>
  </si>
  <si>
    <t>8 496 343 58 59</t>
  </si>
  <si>
    <t>narasad13@mail.ru; axch13@mail.ru</t>
  </si>
  <si>
    <t>9c26cecb-66dc-4056-9edb-1cd09839d261</t>
  </si>
  <si>
    <t>г. Наро-Фоминск, ул. Карла Маркса, д. 1А, Детский сад 7</t>
  </si>
  <si>
    <t>55.382406</t>
  </si>
  <si>
    <t>36.726794</t>
  </si>
  <si>
    <t xml:space="preserve">МАДОУ Детский сад №7 </t>
  </si>
  <si>
    <t>г. Наро-Фоминск, ул. Карла Маркса,д.1А</t>
  </si>
  <si>
    <t>8 496 341 58 81</t>
  </si>
  <si>
    <t>ds7nara@yandex.ru</t>
  </si>
  <si>
    <t>bec59288-41e1-4ffa-8f03-4b9e97a0a550</t>
  </si>
  <si>
    <t>г. Наро-Фоминск, ул. Володарского, д. 16а, Детский сад № 6</t>
  </si>
  <si>
    <t>55.387888</t>
  </si>
  <si>
    <t>36.744724</t>
  </si>
  <si>
    <t xml:space="preserve">МАДОУ Детский сад № 6 </t>
  </si>
  <si>
    <t>г.Наро-Фоминск, ул.Володарского, д. 16а</t>
  </si>
  <si>
    <t>8 496 343 83 40</t>
  </si>
  <si>
    <t>ds6nara@yandex.ru</t>
  </si>
  <si>
    <t>г. Наро-Фоминск, ул. Володарского, д. 16а</t>
  </si>
  <si>
    <t>78ba4b1b-f9b0-4269-99a8-749713292c2b</t>
  </si>
  <si>
    <t>55.414514</t>
  </si>
  <si>
    <t>36.729543</t>
  </si>
  <si>
    <t xml:space="preserve">МАДОУ детский сад № 9 </t>
  </si>
  <si>
    <t>г.Наро-Фоминск, ул.Маршала Куркоткина,д.10</t>
  </si>
  <si>
    <t>8 496 344 64 69</t>
  </si>
  <si>
    <t>ds9narofominsk@mail.ru</t>
  </si>
  <si>
    <t>г. Наро-Фоминск, ул. Маршала Куркоткина,д.10</t>
  </si>
  <si>
    <t>86008003-1443-441d-8dd4-e4b8464bba3a</t>
  </si>
  <si>
    <t>г. Наро-Фоминск, ул. Школьная, д. 28, Дет. сад № 2</t>
  </si>
  <si>
    <t>55.387955</t>
  </si>
  <si>
    <t>36.722455</t>
  </si>
  <si>
    <t xml:space="preserve">МАДОУ Детский сад № 2 </t>
  </si>
  <si>
    <t>г.Наро-Фоминск, ул.Школьная</t>
  </si>
  <si>
    <t>8 496 343 76 56</t>
  </si>
  <si>
    <t>mdou.dc2@mail.ru</t>
  </si>
  <si>
    <t>c9cd91e3-82ec-425c-ba50-e31610953c75</t>
  </si>
  <si>
    <t>г. Наро-Фоминск, ул. Карла Маркса, д. 13</t>
  </si>
  <si>
    <t>55.379581</t>
  </si>
  <si>
    <t>36.725681</t>
  </si>
  <si>
    <t xml:space="preserve">ГКУ СО МО СРЦН "Надежда" </t>
  </si>
  <si>
    <t>г. Наро-Фоминск, ул. Карла Маркса, д.13</t>
  </si>
  <si>
    <t>8 496 343 77 68</t>
  </si>
  <si>
    <t>centr-nadezhda@yandex.ru</t>
  </si>
  <si>
    <t>7f91be10-6cf4-4a61-b98d-2f427d74ffe7</t>
  </si>
  <si>
    <t>55.376117</t>
  </si>
  <si>
    <t>36.730789</t>
  </si>
  <si>
    <t xml:space="preserve">ГКУСО МО "Наро-Фоминский РЦ "Сказка" </t>
  </si>
  <si>
    <t>г. Наро-Фоминск, ул. Мира, д.11</t>
  </si>
  <si>
    <t>+7 49634 3-63-60</t>
  </si>
  <si>
    <t>rc_skazka@mail.ru</t>
  </si>
  <si>
    <t>4d5d0709-6a5d-4a5b-8a99-63938c93ccec</t>
  </si>
  <si>
    <t>г. Наро-Фоминск, пер. 2-й Володарский (котельная №37)</t>
  </si>
  <si>
    <t>55.386547</t>
  </si>
  <si>
    <t>36.754581</t>
  </si>
  <si>
    <t>г. Наро-Фоминск, 2-й Володарский переулок (котельная №37)</t>
  </si>
  <si>
    <t>96948beb-dca5-4aa3-b74c-9e20c4c28d67</t>
  </si>
  <si>
    <t>г. Наро-Фоминск, пер. Зелёный (КНС-116)МУП «Водоканал»</t>
  </si>
  <si>
    <t>55.370407</t>
  </si>
  <si>
    <t>36.744354</t>
  </si>
  <si>
    <t>г. Наро-Фоминск, Зелёный переулок (КНС-116)</t>
  </si>
  <si>
    <t>a3b2cb30-1e86-4138-9dd8-3dc0473d0373</t>
  </si>
  <si>
    <t>г. Наро-Фоминск, туп. Тургеневский, д. 1 (мбу кп3)</t>
  </si>
  <si>
    <t>55.372589</t>
  </si>
  <si>
    <t>36.716526</t>
  </si>
  <si>
    <t xml:space="preserve">МБУ "БЛАГОУСТРОЙСТВО И ДОРОЖНОЕ ХОЗЯЙСТВО" </t>
  </si>
  <si>
    <t>г. Наро-Фоминск, Тургеневский тупик, д.1</t>
  </si>
  <si>
    <t>8929-642-11-48</t>
  </si>
  <si>
    <t>jurist_narabdh@mail.ru</t>
  </si>
  <si>
    <t xml:space="preserve">МБУ Наро-Фоминского городского округа "БЛАГОУСТРОЙСТВО И ДОРОЖНОЕ ХОЗЯЙСТВО" </t>
  </si>
  <si>
    <t>b8bde331-87e1-4f29-ad86-32eda0ed7eea</t>
  </si>
  <si>
    <t>г. Наро-Фоминск, ул. Ленина (КНС-111)</t>
  </si>
  <si>
    <t>55.383926</t>
  </si>
  <si>
    <t>36.733093</t>
  </si>
  <si>
    <t>f8307e10-2019-4a11-8a69-055e5aa0bc64</t>
  </si>
  <si>
    <t>г. Наро-Фоминск, ул. Льва Толстого (котельная №10)</t>
  </si>
  <si>
    <t>55.380031</t>
  </si>
  <si>
    <t>36.721961</t>
  </si>
  <si>
    <t>7ad55aaf-343a-4f88-8d2d-6fb7f98f63b2</t>
  </si>
  <si>
    <t>г. Наро-Фоминск, ул. Московская (котельная №4)</t>
  </si>
  <si>
    <t>55.374473</t>
  </si>
  <si>
    <t>36.763832</t>
  </si>
  <si>
    <t>9d69cee8-b977-40d9-a797-e2291ea8ac7e</t>
  </si>
  <si>
    <t>г. Наро-Фоминск, ул. Московская, база Теплосеть</t>
  </si>
  <si>
    <t>55.375213</t>
  </si>
  <si>
    <t>36.763214</t>
  </si>
  <si>
    <t>г. Наро-Фоминск, ул. Московская(база Теплосеть)</t>
  </si>
  <si>
    <t>28b2565c-b917-48ae-afaf-ef5c5cb60b9c</t>
  </si>
  <si>
    <t>г. Наро-Фоминск, ул. Московская, д. 11 (АБК-11)МУП «Водоканал»</t>
  </si>
  <si>
    <t>55.381835</t>
  </si>
  <si>
    <t>36.752597</t>
  </si>
  <si>
    <t>г. Наро-Фоминск, ул. Московская, д. 11 (АБК-11)</t>
  </si>
  <si>
    <t>6c984eb6-69c7-4c1a-af78-ff289ba99c27</t>
  </si>
  <si>
    <t>г. Наро-Фоминск, ул. Профсоюзная, д. 42, ОСК-11 (очистные сооружения)</t>
  </si>
  <si>
    <t>55.368144</t>
  </si>
  <si>
    <t>36.741329</t>
  </si>
  <si>
    <t>г. Наро-Фоминск, ул. Профсоюзная, д.42 (ОСК-11)</t>
  </si>
  <si>
    <t>ecae446e-05a9-43af-ad91-1eca7bdf04b6</t>
  </si>
  <si>
    <t>г.о. Наро-Фоминск, п. дома отдыха Бекасово (КНС-121)</t>
  </si>
  <si>
    <t>55.417869</t>
  </si>
  <si>
    <t>36.802654</t>
  </si>
  <si>
    <t xml:space="preserve">п. д/о Бекасово (КНС-121) </t>
  </si>
  <si>
    <t>3ff52393-cdd9-4d64-bddc-0b13218fbb78</t>
  </si>
  <si>
    <t>г.о. Наро-Фоминск, п. дома отдыха Бекасово (КНС-124)</t>
  </si>
  <si>
    <t>55.420463</t>
  </si>
  <si>
    <t>36.797279</t>
  </si>
  <si>
    <t>п. д/о Бекасово (КНС-124)</t>
  </si>
  <si>
    <t>a9aa4d59-1a3d-4c6f-8f76-d3b2a2c24a98</t>
  </si>
  <si>
    <t>г.о. Наро-Фоминск, п. дома отдыха Бекасово (котельная №52)</t>
  </si>
  <si>
    <t>55.419990</t>
  </si>
  <si>
    <t>36.794326</t>
  </si>
  <si>
    <t>п. дома отдыха Бекасово (котельная №52)</t>
  </si>
  <si>
    <t>060c291e-f0d4-4b51-877b-7a1f9d440708</t>
  </si>
  <si>
    <t>г. Наро-Фоминск, ул. Володарского, д. 3</t>
  </si>
  <si>
    <t>55.388442</t>
  </si>
  <si>
    <t>36.740093</t>
  </si>
  <si>
    <t>ГАУ</t>
  </si>
  <si>
    <t xml:space="preserve">ГАУ МО "НАРО-ФОМИНСКОЕ ИНФОРМАГЕНТСТВО" </t>
  </si>
  <si>
    <t>г. Наро-Фоминск, ул. Володарского, д.3</t>
  </si>
  <si>
    <t>+7 909 901 99 17</t>
  </si>
  <si>
    <t>nf_ia@mail.ru</t>
  </si>
  <si>
    <t>213004fb-5768-402b-8dd2-e8810e9d4593</t>
  </si>
  <si>
    <t>г. Наро-Фоминск, ул. Маршала Жукова, д. 6 (МБУ ДО ДТ № 1 им. Волошиной)</t>
  </si>
  <si>
    <t>55.385105</t>
  </si>
  <si>
    <t>36.725364</t>
  </si>
  <si>
    <t xml:space="preserve">МБУ ДО ДТ №1 им. В.Волошиной </t>
  </si>
  <si>
    <t>г. Наро-Фоминск, ул. Маршала Жукова, д.6</t>
  </si>
  <si>
    <t>8 (496) 34 3 50 41</t>
  </si>
  <si>
    <t>ddt1voloshina@yandex.ru</t>
  </si>
  <si>
    <t>76218d3b-7c08-4711-803a-d84ff7b6f0b8</t>
  </si>
  <si>
    <t>55.378620</t>
  </si>
  <si>
    <t>36.736419</t>
  </si>
  <si>
    <t>МАУДО</t>
  </si>
  <si>
    <t>МАУДО "Хореографическая школа им. Ирины Зайцевой"</t>
  </si>
  <si>
    <t>г. Наро-Фоминск, ул. Профсоюзная, 1 "Б"</t>
  </si>
  <si>
    <t>8-496-341-51-93</t>
  </si>
  <si>
    <t>horeografschool@yandex.ru</t>
  </si>
  <si>
    <t>793a2250-28f9-48e4-b93c-a6c3d1f74acc</t>
  </si>
  <si>
    <t>г. Наро-Фоминск, ул. Шибанкова, д. 24 (Созвездие)</t>
  </si>
  <si>
    <t>55.411315</t>
  </si>
  <si>
    <t>36.722431</t>
  </si>
  <si>
    <t xml:space="preserve">МАУК "ГДК "Созвездие" </t>
  </si>
  <si>
    <t>г. Наро-Фоминск, ул. Шибанкова, д.24</t>
  </si>
  <si>
    <t>8(496) 344-08-00</t>
  </si>
  <si>
    <t>sozvezdie.nf@mail.ru</t>
  </si>
  <si>
    <t>e428101c-b470-49b8-a70e-1602988cc7d8</t>
  </si>
  <si>
    <t>г. Наро-Фоминск, ул. Володарского, д. 4</t>
  </si>
  <si>
    <t xml:space="preserve">г. Наро-Фоминск, ул. Володарского, д.4 </t>
  </si>
  <si>
    <t>8(496)3435701</t>
  </si>
  <si>
    <t>3e514df7-2dc0-43b2-b633-46ef925110b3</t>
  </si>
  <si>
    <t>г. Наро-Фоминск, ул. Володарского, д. 9</t>
  </si>
  <si>
    <t xml:space="preserve">г. Наро-Фоминск, ул. Володарского, д.9 </t>
  </si>
  <si>
    <t>dcb1e0fe-36b5-44aa-8948-3ff68ff62220</t>
  </si>
  <si>
    <t>г. Наро-Фоминск, ул. Московская, д. 22</t>
  </si>
  <si>
    <t>г. Наро-Фоминск, ул. Московская, д.22</t>
  </si>
  <si>
    <t>4f79dcbb-5d2d-40b3-b891-baf521104c65</t>
  </si>
  <si>
    <t>г. Наро-фоминск, ул. Володарского, д. 205 склад ГУП СППМ</t>
  </si>
  <si>
    <t>55.399616</t>
  </si>
  <si>
    <t>36.773635</t>
  </si>
  <si>
    <t>ГУП</t>
  </si>
  <si>
    <t>Государственное унитарное предприятие города Москвы "Специальное предприятие при Правительстве Москвы"</t>
  </si>
  <si>
    <t>г. Наро-фоминск, ул. Володарского, д. 205, склад</t>
  </si>
  <si>
    <t>+ 7 (495) 622-90-00</t>
  </si>
  <si>
    <t>pikulinvv@gupsppm.ru</t>
  </si>
  <si>
    <t>c509baad-4e54-41b7-8e47-7a5d948b3256</t>
  </si>
  <si>
    <t xml:space="preserve">г. Наро-Фоминск, ул. Володарского, д.205 </t>
  </si>
  <si>
    <t>428d8e35-5684-445b-b7d1-3eb8cd9e8e21</t>
  </si>
  <si>
    <t>г. Наро-Фоминск, ул. Новикова, д. 14А (скорая помощь)</t>
  </si>
  <si>
    <t>55.386680</t>
  </si>
  <si>
    <t>36.718822</t>
  </si>
  <si>
    <t xml:space="preserve">ГБУЗ МО "МОССМП" </t>
  </si>
  <si>
    <t>г. Наро-Фоминск, ул. Новикова, д. 14А</t>
  </si>
  <si>
    <t>8-495-562-54-91</t>
  </si>
  <si>
    <t>mail@mossmp.info</t>
  </si>
  <si>
    <t>c271d376-82e7-44fb-9e60-a6a7efa8fdda</t>
  </si>
  <si>
    <t>г. Наро-Фоминск, ул. Новикова, д. 28Б (Скорая помощь)</t>
  </si>
  <si>
    <t>55.389251</t>
  </si>
  <si>
    <t>36.716789</t>
  </si>
  <si>
    <t>г. Наро-Фоминск, ул. Новикова, д. 28Б</t>
  </si>
  <si>
    <t>c4d25964-e43e-4e15-9033-54912d93160a</t>
  </si>
  <si>
    <t>г.о. Наро-Фоминск, 71-й км Киевского ш.</t>
  </si>
  <si>
    <t>55.376892</t>
  </si>
  <si>
    <t>36.786911</t>
  </si>
  <si>
    <t xml:space="preserve">ГКУ МО "Мособллес" </t>
  </si>
  <si>
    <t>г. Наро-Фоминск, 71-й километр, Киевское шоссе</t>
  </si>
  <si>
    <t>8 (496)34-7-38-11</t>
  </si>
  <si>
    <t>nf@mosoblles.com</t>
  </si>
  <si>
    <t>7c267a70-e1ae-41b2-a751-24d23a659cb1</t>
  </si>
  <si>
    <t>г. Наро-Фоминск, ул. Калинина, д. 6а, ФГУП "Центр дезинфекции"</t>
  </si>
  <si>
    <t>55.388347</t>
  </si>
  <si>
    <t>36.725849</t>
  </si>
  <si>
    <t>ФГУП</t>
  </si>
  <si>
    <t>ФГУП "Центр дезинфекции Нарофоминского района</t>
  </si>
  <si>
    <t>г. Наро-Фоминск, ул. Калинина, д. 6а</t>
  </si>
  <si>
    <t>8-496-343-70-00</t>
  </si>
  <si>
    <t>2514b81f-dadd-4e79-b278-54d03b862ac1</t>
  </si>
  <si>
    <t>55.387901</t>
  </si>
  <si>
    <t>36.725147</t>
  </si>
  <si>
    <t>МКУ(ТУ)</t>
  </si>
  <si>
    <t>Территориальное управление Наро-Фоминск</t>
  </si>
  <si>
    <t>г. Наро-Фоминск, ул.Калинина, д.8А</t>
  </si>
  <si>
    <t>8 (496) 343-27-00</t>
  </si>
  <si>
    <t>4f95fd45-7f1c-4261-8284-89e14203649e</t>
  </si>
  <si>
    <t>г. Наро-Фоминск, ул. Ленина, д. 24</t>
  </si>
  <si>
    <t>55.377208</t>
  </si>
  <si>
    <t>36.726188</t>
  </si>
  <si>
    <t xml:space="preserve">Наро-Фоминское управление СЗН </t>
  </si>
  <si>
    <t>г. Наро-Фоминск, ул. Ленина, д.24</t>
  </si>
  <si>
    <t>8(496)343-77-38, 8(496)344-86-17</t>
  </si>
  <si>
    <t>nar5037@mosreg.ru</t>
  </si>
  <si>
    <t>600f88b7-a8a1-4523-b9d6-b2cac2caaa1c</t>
  </si>
  <si>
    <t>г. Наро-Фоминск, ул. Маршала Жукова, д. 13 (Налоговая)</t>
  </si>
  <si>
    <t>55.382431</t>
  </si>
  <si>
    <t>36.722324</t>
  </si>
  <si>
    <t>УФНС</t>
  </si>
  <si>
    <t xml:space="preserve">УФНС РОССИИ ПО МОСКОВСКОЙ ОБЛАСТИ </t>
  </si>
  <si>
    <t>г. Наро-Фоминск, ул. Маршала Жукова, д. 13</t>
  </si>
  <si>
    <t>(49636) 27013</t>
  </si>
  <si>
    <t>i5004@m04.r50.nalog.ru</t>
  </si>
  <si>
    <t>783e72a6-61e5-42ae-9024-daf0eb2eaf45</t>
  </si>
  <si>
    <t>55.385414</t>
  </si>
  <si>
    <t>36.726490</t>
  </si>
  <si>
    <t>МКУ(Администрация)</t>
  </si>
  <si>
    <t xml:space="preserve">Администрация Наро-Фоминского городского округа </t>
  </si>
  <si>
    <t xml:space="preserve">г. Наро-Фоминск, ул. Маршала Жукова, д. 2 </t>
  </si>
  <si>
    <t>8 926 650 91 01</t>
  </si>
  <si>
    <t>mkuudnf@mail.ru</t>
  </si>
  <si>
    <t>e98ee805-e0c4-4dd0-92b5-0f2670e98062</t>
  </si>
  <si>
    <t>г. Наро-Фоминск, ул. Маршала Жукова, д. 2А</t>
  </si>
  <si>
    <t>55.385513</t>
  </si>
  <si>
    <t>36.725852</t>
  </si>
  <si>
    <t xml:space="preserve">МБУ "Централизованная бухгалтерия" </t>
  </si>
  <si>
    <t>г. Наро-Фоминск, ул. Маршала Жукова, д.2А</t>
  </si>
  <si>
    <t>8(49634)-3-19-81</t>
  </si>
  <si>
    <t>mutsb@mail.ru</t>
  </si>
  <si>
    <t>9de21c71-d3bb-45fe-8748-a5db9016bc97</t>
  </si>
  <si>
    <t>г. Наро-Фоминск, ул. Маршала Жукова, д. 5</t>
  </si>
  <si>
    <t>55.384323</t>
  </si>
  <si>
    <t>36.725910</t>
  </si>
  <si>
    <t>МКУ (КУИ)</t>
  </si>
  <si>
    <t xml:space="preserve">Комитет по управлению имуществом Администрации Наро-Фоминского городского округа </t>
  </si>
  <si>
    <t>г. Наро-Фоминск, ул. Маршала Жукова, д.5</t>
  </si>
  <si>
    <t>8 (496)343-84-27, 8 (496)343-95-61</t>
  </si>
  <si>
    <t>kompoim2@mail.ru</t>
  </si>
  <si>
    <t>13aa08de-a7c7-435c-b071-f05945b21c1d</t>
  </si>
  <si>
    <t>г. Наро-Фоминск, ул. Погодина, д. 97</t>
  </si>
  <si>
    <t>55.370414</t>
  </si>
  <si>
    <t>36.749668</t>
  </si>
  <si>
    <t xml:space="preserve">ГБУ МО "Мосавтодор" </t>
  </si>
  <si>
    <t>8(495)287-37-97</t>
  </si>
  <si>
    <t>info@mosavtodor.ru</t>
  </si>
  <si>
    <t>e18e052e-e2af-4ce8-adfc-4eb4de0931bd</t>
  </si>
  <si>
    <t>г. Наро-Фоминск, ул. Рижская, д. 9, Пенсионный фонд</t>
  </si>
  <si>
    <t>55.379158</t>
  </si>
  <si>
    <t>36.731231</t>
  </si>
  <si>
    <t>кирпич</t>
  </si>
  <si>
    <t>ГУ</t>
  </si>
  <si>
    <t xml:space="preserve">ГУ-УПФР № 20 по г. Москве и Московской области </t>
  </si>
  <si>
    <t>г. Наро-Фоминск,ул. Рижская, д.9</t>
  </si>
  <si>
    <t>8 496 34 38 100</t>
  </si>
  <si>
    <t>gu2006@pfrmo.ru</t>
  </si>
  <si>
    <t>cb16984e-e699-492b-b4e3-8908b55f8b94</t>
  </si>
  <si>
    <t>г.о. Наро-Фоминск, п. Афанасовка, 71км. Киевского шоссе (ПХС-3 «Наро-Фоминск»)</t>
  </si>
  <si>
    <t>55.383300</t>
  </si>
  <si>
    <t>36.777053</t>
  </si>
  <si>
    <t xml:space="preserve">ГАУ МО "ЦЕНТРАЛЬНОЕ ЛЕСОХОЗЯЙСТВЕННОЕ ОБЪЕДИНЕНИЕ" </t>
  </si>
  <si>
    <t>п. Афанасовка, 71 км. Киевского шоссе</t>
  </si>
  <si>
    <t>8 499 429 05 94</t>
  </si>
  <si>
    <t>secretar.centrleshoz@mail.ru</t>
  </si>
  <si>
    <t>dccf7983-046f-48aa-99cb-fe5f142b1b39</t>
  </si>
  <si>
    <t xml:space="preserve">МБУК "Дирекция управления парками Наро-Фоминского городского округа" </t>
  </si>
  <si>
    <t>8 (496) 341-50-34</t>
  </si>
  <si>
    <t>narapark@yandex.ru</t>
  </si>
  <si>
    <t>8dd6a044-f145-43d2-9d6d-11706aff63b9</t>
  </si>
  <si>
    <t>г. Наро-Фоминск, ул. Московская, д.16 (пожарная часть)</t>
  </si>
  <si>
    <t>55.379535</t>
  </si>
  <si>
    <t>36.757469</t>
  </si>
  <si>
    <t xml:space="preserve">Подольское территориальное управление силами и средствами ГКУ МО "Мособлпожспас"  </t>
  </si>
  <si>
    <t>г. Наро-Фоминск, ул. Московская, д.16</t>
  </si>
  <si>
    <t>2f113c2e-4520-4004-95cc-598fcdca818e</t>
  </si>
  <si>
    <t>Коммерция</t>
  </si>
  <si>
    <t>г. Наро-Фоминск, ул. Володарского, д. 169 А (ПОЧТА)</t>
  </si>
  <si>
    <t>55.396160</t>
  </si>
  <si>
    <t>36.770866</t>
  </si>
  <si>
    <t>АО "Почта России"</t>
  </si>
  <si>
    <t>г. Наро-Фоминск, ул. Володарского, д. 169А</t>
  </si>
  <si>
    <t>8(496)343-76-14</t>
  </si>
  <si>
    <t>R50-Nfominsk@russianpost.ru</t>
  </si>
  <si>
    <t>Производство и коммерция</t>
  </si>
  <si>
    <t>980010bd-79f5-42cf-84d2-89090a5d3a11</t>
  </si>
  <si>
    <t>г. Наро-Фоминск, ул. Маршала Жукова, д. 11 (ПОЧТА)</t>
  </si>
  <si>
    <t>55.383190</t>
  </si>
  <si>
    <t>36.723102</t>
  </si>
  <si>
    <t>профлист металлический коричневый</t>
  </si>
  <si>
    <t>г. Наро-Фоминск, ул. Маршала Жукова, д.11</t>
  </si>
  <si>
    <t>fb9215c5-4126-40b1-a02a-89d5d7ff1ae3</t>
  </si>
  <si>
    <t xml:space="preserve">ФГБУ "ВИМС" </t>
  </si>
  <si>
    <t>317098da-2380-4408-b085-9ba6316d3da7</t>
  </si>
  <si>
    <t>г. Наро-Фоминск, ул. Парк Воровского, д. 2 (МАУ ЦСШ №1)</t>
  </si>
  <si>
    <t>55.390065</t>
  </si>
  <si>
    <t>36.738759</t>
  </si>
  <si>
    <t xml:space="preserve">МАУ ЦСШ №1 </t>
  </si>
  <si>
    <t>г. Наро-Фоминск, ул. Парк Воровского д.2</t>
  </si>
  <si>
    <t>8 (496) 343-70-60</t>
  </si>
  <si>
    <t>nf-sport1@mail.ru</t>
  </si>
  <si>
    <t>d81484b0-67cf-4255-be4e-8a245d27eac4</t>
  </si>
  <si>
    <t>г. Наро-Фоминск, ул. Парк Воровского, д. 16 (Стадион) «КСК «НАРА»</t>
  </si>
  <si>
    <t>55.391033</t>
  </si>
  <si>
    <t>36.740499</t>
  </si>
  <si>
    <t>г. Наро-Фоминск, ул. Парк Воровского, дом 14 (стадион)</t>
  </si>
  <si>
    <t>c303b143-fb1a-49a8-a4e2-aed6b8683853</t>
  </si>
  <si>
    <t>г. Наро-Фоминск, ул. Профсоюзная (ледовый дворец)</t>
  </si>
  <si>
    <t>55.376278</t>
  </si>
  <si>
    <t>36.737972</t>
  </si>
  <si>
    <t>МАУС "Ледовый дворец "Наро-Фоминск"</t>
  </si>
  <si>
    <t>г.Наро-Фоминск, ул. Профсоюзная, д.36 "Б"</t>
  </si>
  <si>
    <t>8-916-190-61-55</t>
  </si>
  <si>
    <t>led_nf@mail.ru</t>
  </si>
  <si>
    <t>18e7b406-3f74-443e-b263-1da5febd8a53</t>
  </si>
  <si>
    <t>г. Наро-Фоминск, ул. Ленина д.5</t>
  </si>
  <si>
    <t>55.383636</t>
  </si>
  <si>
    <t>36.730827</t>
  </si>
  <si>
    <t>ГБПОУ</t>
  </si>
  <si>
    <t xml:space="preserve">ГБПОУ МО "Наро-Фоминский техникум" </t>
  </si>
  <si>
    <t xml:space="preserve">г. Наро-Фоминск, ул. Ленина д.5 </t>
  </si>
  <si>
    <t>8(496)343-77-17</t>
  </si>
  <si>
    <t>gpu_40@mail.ru</t>
  </si>
  <si>
    <t>ae5d620a-4253-4dc2-a616-34d96c686be7</t>
  </si>
  <si>
    <t>55.372890</t>
  </si>
  <si>
    <t>36.710689</t>
  </si>
  <si>
    <t>г. Наро-Фоминск, ул. Чехова , д. 1 А</t>
  </si>
  <si>
    <t>bcb94c63-8689-4c39-b9c4-d201927dad79</t>
  </si>
  <si>
    <t>г. Наро-Фоминск, ул. Автодорожная, д. 5 (Вечерняя школа № 1)</t>
  </si>
  <si>
    <t>55.387218</t>
  </si>
  <si>
    <t>36.749207</t>
  </si>
  <si>
    <t xml:space="preserve">МБОУ вечерняя (сменная)СОШ №1 </t>
  </si>
  <si>
    <t>г.Наро-Фоминск, ул. Автодорожная, д. 5</t>
  </si>
  <si>
    <t>8 (496) 343 -50 -31</t>
  </si>
  <si>
    <t>vecher.school@mail.ru</t>
  </si>
  <si>
    <t>e0be8744-ed1e-421a-8456-a5a2476f36f4</t>
  </si>
  <si>
    <t>г. Наро-Фоминск, ул. Генерала Ефремова, д. 11 (Школа)</t>
  </si>
  <si>
    <t>55.386171</t>
  </si>
  <si>
    <t>36.741618</t>
  </si>
  <si>
    <t xml:space="preserve">МБОУ Наро-Фоминская СОШ № 6 </t>
  </si>
  <si>
    <t>г. Наро-Фоминск, ул. Ефремова, д.11</t>
  </si>
  <si>
    <t>8-916-671-57-00</t>
  </si>
  <si>
    <t>mousosh6nf@yandex.ru</t>
  </si>
  <si>
    <t>34e3a981-d096-414b-8334-a6b4f5848cc1</t>
  </si>
  <si>
    <t>55.384344</t>
  </si>
  <si>
    <t>36.715721</t>
  </si>
  <si>
    <t xml:space="preserve">МАОУ Наро-Фоминская СОШ № 3 </t>
  </si>
  <si>
    <t>г. Наро-Фоминск,ул. Комсомольская, д.9</t>
  </si>
  <si>
    <t>8 (496) 343-57-47</t>
  </si>
  <si>
    <t>n-f_school3@mail.ru</t>
  </si>
  <si>
    <t>d049d892-b19a-41d3-a2fd-519e35b585b3</t>
  </si>
  <si>
    <t>55.411362</t>
  </si>
  <si>
    <t>36.717971</t>
  </si>
  <si>
    <t xml:space="preserve">МБОУ Наро-Фоминская СОШ № 4 </t>
  </si>
  <si>
    <t>г.Наро-Фоминск,ул. Маршала Куркоткина д. 9</t>
  </si>
  <si>
    <t>8-985-012-46-32</t>
  </si>
  <si>
    <t>nfschool4@mail.ru</t>
  </si>
  <si>
    <t>г. Наро-Фоминск,ул. Маршала Куркоткина д. 9</t>
  </si>
  <si>
    <t>eb6d43b9-f5b9-4117-be0b-4f4b02b81c34</t>
  </si>
  <si>
    <t>г. Наро-Фоминск, ул. Профсоюзная, д. 9А</t>
  </si>
  <si>
    <t>55.377477</t>
  </si>
  <si>
    <t>36.733441</t>
  </si>
  <si>
    <t xml:space="preserve">МБОУ Наро-Фоминская СОШ № 5 </t>
  </si>
  <si>
    <t>г. Наро-Фоминск, ул. Профсоюзная, д.9А</t>
  </si>
  <si>
    <t>8 (968) 779-42-88</t>
  </si>
  <si>
    <t>mousosh5nf@yandex.ru</t>
  </si>
  <si>
    <t>90b175e2-6d6e-4439-be32-fd3cbd246959</t>
  </si>
  <si>
    <t>г.о. Наро-Фоминск, д. Бекасово, СОШ</t>
  </si>
  <si>
    <t>55.459836</t>
  </si>
  <si>
    <t>36.617801</t>
  </si>
  <si>
    <t>МБОУ Бекасовская СОШ</t>
  </si>
  <si>
    <t>пос. д/о Бекасово</t>
  </si>
  <si>
    <t>becasovo.scool@mail.ru</t>
  </si>
  <si>
    <t>0b3ea2c0-72e4-4e49-ab49-b51d7b9d371a</t>
  </si>
  <si>
    <t>г.о. Наро-Фоминск, д. Софьино, д. 3/1, Детский сад № 55</t>
  </si>
  <si>
    <t>55.512961</t>
  </si>
  <si>
    <t>37.010469</t>
  </si>
  <si>
    <t>МАДОУ ДС № 55 (СПДС в д. Софьино)</t>
  </si>
  <si>
    <t>1025003756018</t>
  </si>
  <si>
    <t xml:space="preserve">д. Алабино, ул. Октябрьская, д.28 </t>
  </si>
  <si>
    <t>8(496)342-90-44</t>
  </si>
  <si>
    <t>alabino55@yandex.ru</t>
  </si>
  <si>
    <t>dd2eb286-de40-4044-a34c-02f60590cf62</t>
  </si>
  <si>
    <t>г.о. Наро-Фоминск, д. Алабино, ул. Октябрьская, д. 28, Детский сад № 55</t>
  </si>
  <si>
    <t>55.525903</t>
  </si>
  <si>
    <t>36.990484</t>
  </si>
  <si>
    <t>МАДОУ ДС № 55</t>
  </si>
  <si>
    <t>afad05be-fa46-46a1-b69e-3b50ded65421</t>
  </si>
  <si>
    <t>г.о. Наро-Фоминск, п. Селятино, д. 118В (Мадоу детский сад №38)</t>
  </si>
  <si>
    <t>55.516208</t>
  </si>
  <si>
    <t>36.979433</t>
  </si>
  <si>
    <t>3(0,8)</t>
  </si>
  <si>
    <t>МАДОУ ДС № 38</t>
  </si>
  <si>
    <t>1025003748769</t>
  </si>
  <si>
    <t>р.п. Селятино , д.118-В</t>
  </si>
  <si>
    <t>8(496)342-91-40</t>
  </si>
  <si>
    <t>mdouds38@mail.ru</t>
  </si>
  <si>
    <t xml:space="preserve"> МАДОУ Д/с №38</t>
  </si>
  <si>
    <t>7cbb79de-cb61-463b-a6be-4bfcc86dc286</t>
  </si>
  <si>
    <t>г.о. Наро-Фоминск, п. Селятино (Детский сад комбинированного вида №34)</t>
  </si>
  <si>
    <t>55.512803</t>
  </si>
  <si>
    <t>36.978648</t>
  </si>
  <si>
    <t>МАДОУ ДС № 34</t>
  </si>
  <si>
    <t>1025003753422</t>
  </si>
  <si>
    <t xml:space="preserve">п. Селятино, ул. Больничная, д.25а </t>
  </si>
  <si>
    <t>8-496-342-93-26</t>
  </si>
  <si>
    <t>detsad340@rambler.ru</t>
  </si>
  <si>
    <t>86e0ca41-dfaa-4118-9797-f4212cf21ac4</t>
  </si>
  <si>
    <t>55.514019</t>
  </si>
  <si>
    <t>36.979876</t>
  </si>
  <si>
    <t>МАДОУ ДС № 65</t>
  </si>
  <si>
    <t>1025003753334</t>
  </si>
  <si>
    <t>р.п. Селятино, ул. Теннисная, д.48а</t>
  </si>
  <si>
    <t>MADOUds65@yandex.ru</t>
  </si>
  <si>
    <t>3a9a6aa7-6006-48d5-87b0-de0fdc4c4d32</t>
  </si>
  <si>
    <t>г.о. Наро-Фоминск, п. Селятино (МАУК "ДК""МЕЧТА")</t>
  </si>
  <si>
    <t>55.515898</t>
  </si>
  <si>
    <t>36.984656</t>
  </si>
  <si>
    <t>МАУК "ДК Мечта"</t>
  </si>
  <si>
    <t>1035005905329</t>
  </si>
  <si>
    <t>р.п. Селятино, д.5А</t>
  </si>
  <si>
    <t>8 (496) 342-55-20</t>
  </si>
  <si>
    <t>k1433451965@yandex.ru</t>
  </si>
  <si>
    <t>р.п. Селятино</t>
  </si>
  <si>
    <t xml:space="preserve">МАУК "ДК Мечта" </t>
  </si>
  <si>
    <t>b67f713d-bdb5-42a1-8d75-54c7568ccc37</t>
  </si>
  <si>
    <t>55.5135765075684</t>
  </si>
  <si>
    <t>37.0063667297363</t>
  </si>
  <si>
    <t>г. Наро-Фоминск, ул. Московская, д.11</t>
  </si>
  <si>
    <t>7(496)343-06-51</t>
  </si>
  <si>
    <t xml:space="preserve">
reception@vdknf.ru</t>
  </si>
  <si>
    <t>МУП "Водоканал", (КНС-321)</t>
  </si>
  <si>
    <t>422ce99d-598d-4baa-89d9-14e8b873cb09</t>
  </si>
  <si>
    <t>г.о. Наро-Фоминск, п. Селятино, ул. Вокзальная, д. 8, БИДХА МБУ</t>
  </si>
  <si>
    <t>55.5158309936523</t>
  </si>
  <si>
    <t>36.9705772399902</t>
  </si>
  <si>
    <t>МБУ "БиДХА"</t>
  </si>
  <si>
    <t>р.п. Селятино, ул. Промышленная, д.81/1</t>
  </si>
  <si>
    <t>mbu.khs@mail.ru</t>
  </si>
  <si>
    <t xml:space="preserve">р.п.Селятино , ул. Вокзальная  </t>
  </si>
  <si>
    <t>МБУ "БиДХ"(Апрелевка)- база</t>
  </si>
  <si>
    <t>a0aa7ff4-69ca-426c-a62f-3f2fdd804242</t>
  </si>
  <si>
    <t>55.5204620361328</t>
  </si>
  <si>
    <t>36.9788589477539</t>
  </si>
  <si>
    <t>7 (496) 343-06-56</t>
  </si>
  <si>
    <t>МУП "Теплосеть",котельная №50</t>
  </si>
  <si>
    <t>21288420-e1cb-4de0-8c28-5317d5cee891</t>
  </si>
  <si>
    <t>г.о. Наро-Фоминск, п. Селятино, ДК Мечта</t>
  </si>
  <si>
    <t>55.515075</t>
  </si>
  <si>
    <t>36.988563</t>
  </si>
  <si>
    <t>МАУК  "Мечта" парк</t>
  </si>
  <si>
    <t>3e500bb9-1df3-4faa-b1b8-f6d7e3df650e</t>
  </si>
  <si>
    <t>г.о. Наро-Фоминск, п. Селятино, ул. Клубная улица, д. 7 (СПОРТИВНАЯ ШКОЛА)</t>
  </si>
  <si>
    <t>55.513241</t>
  </si>
  <si>
    <t>36.976452</t>
  </si>
  <si>
    <t xml:space="preserve">МАУ СШ №2 "Юность", </t>
  </si>
  <si>
    <t>р.п. Селятино, ул. Клубная, д.7</t>
  </si>
  <si>
    <t>8(496)342-21-10</t>
  </si>
  <si>
    <t>yunost@list.ru</t>
  </si>
  <si>
    <t>ecc5e5f7-ca46-464d-b379-3d80603c2fa8</t>
  </si>
  <si>
    <t>г.о. Наро-Фоминск, д. Алабино, Техникум</t>
  </si>
  <si>
    <t>55.5265960693359</t>
  </si>
  <si>
    <t>36.9892311096191</t>
  </si>
  <si>
    <t>металл</t>
  </si>
  <si>
    <t xml:space="preserve">ГБПОУ "Наро-Фоминский техникум" </t>
  </si>
  <si>
    <t xml:space="preserve">д.Алабино </t>
  </si>
  <si>
    <t xml:space="preserve">Наро-Фоминский техникум  </t>
  </si>
  <si>
    <t>1025003757316</t>
  </si>
  <si>
    <t>8923c483-5098-4687-b63d-08b00d7b22ce</t>
  </si>
  <si>
    <t>55.5176048278809</t>
  </si>
  <si>
    <t>36.9936904907227</t>
  </si>
  <si>
    <t>ГУ РОСГВАРДИИ ПО МОСКОВСКОЙ ОБЛАСТИ</t>
  </si>
  <si>
    <t xml:space="preserve">п.Алабино, 51 км. Киевского шоссе  </t>
  </si>
  <si>
    <t>gymto-mo@mail.ru</t>
  </si>
  <si>
    <t>ГЛАВНОЕ УПРАВЛЕНИЕ РОСГВАРДИИ ПО МОСКОВСКОЙ ОБЛАСТИ</t>
  </si>
  <si>
    <t>1165012053150</t>
  </si>
  <si>
    <t>e86e4367-a677-405d-a502-6b7e2607a86a</t>
  </si>
  <si>
    <t>г.о. Наро-Фоминск, д. Софьино (Школа)</t>
  </si>
  <si>
    <t>55.515314</t>
  </si>
  <si>
    <t>37.01156</t>
  </si>
  <si>
    <t xml:space="preserve">МБОУ "Софьинская школа" </t>
  </si>
  <si>
    <t>8-496-34-2-32-13</t>
  </si>
  <si>
    <t>Sofino.school@gmail.com</t>
  </si>
  <si>
    <t>1025003753400</t>
  </si>
  <si>
    <t>7c7e9b93-96a2-42d6-bd0f-dcb22c4713ad</t>
  </si>
  <si>
    <t>г.о. Наро-Фоминск, п. Селятино, ул. Клубная улица, д. 5 (Селятинская СОШ №1)</t>
  </si>
  <si>
    <t>55.5136871337891</t>
  </si>
  <si>
    <t>36.9839248657227</t>
  </si>
  <si>
    <t>МАОУ Селятинская СОШ № 1,</t>
  </si>
  <si>
    <t xml:space="preserve"> р.п. Селятино , ул.Клубная,д.7-а </t>
  </si>
  <si>
    <t>8(496) 342-55-67</t>
  </si>
  <si>
    <t>selyatino-school-1@mail.ru</t>
  </si>
  <si>
    <t xml:space="preserve">р.п. Селятино , ул.Клубная,д.7-а </t>
  </si>
  <si>
    <t>1025003752267</t>
  </si>
  <si>
    <t>c3488077-975d-45e8-8f61-0d74ab0b345d</t>
  </si>
  <si>
    <t>г.о. Наро-Фоминск, д. Головково, Детский сад № 45</t>
  </si>
  <si>
    <t>55.488019</t>
  </si>
  <si>
    <t>36.506473</t>
  </si>
  <si>
    <t xml:space="preserve"> МАДОУ детский сад комбинированного вида №45</t>
  </si>
  <si>
    <t xml:space="preserve">1025003756447/5030033073 </t>
  </si>
  <si>
    <t>д. Головково</t>
  </si>
  <si>
    <t xml:space="preserve"> 8-925-435-59-00</t>
  </si>
  <si>
    <t xml:space="preserve">madou45_nf@mail.ru </t>
  </si>
  <si>
    <t>МАДОУ детский сад комбинированного вида №45</t>
  </si>
  <si>
    <t>1025003756447</t>
  </si>
  <si>
    <t>ef5c580d-fea5-4c0f-befd-377922b4b33d</t>
  </si>
  <si>
    <t>55.490650</t>
  </si>
  <si>
    <t>36.513076</t>
  </si>
  <si>
    <t>сетка</t>
  </si>
  <si>
    <t>1025003754005/ 5030015500</t>
  </si>
  <si>
    <t xml:space="preserve"> д. Головково </t>
  </si>
  <si>
    <t>+7(496)343-84-71</t>
  </si>
  <si>
    <t>сds@vdknf.ru</t>
  </si>
  <si>
    <t xml:space="preserve">д. Головково </t>
  </si>
  <si>
    <t xml:space="preserve">МУП "Водоканал" (ОСК-89) </t>
  </si>
  <si>
    <t>6b076be1-ad5d-4b98-bf69-f2cba214d429</t>
  </si>
  <si>
    <t>55.430301</t>
  </si>
  <si>
    <t>36.66671</t>
  </si>
  <si>
    <t xml:space="preserve"> д. Таширово  </t>
  </si>
  <si>
    <t xml:space="preserve">д. Таширово  </t>
  </si>
  <si>
    <t>320ee8b8-41bf-4d88-aca7-2dbf59747cd8</t>
  </si>
  <si>
    <t>55.3637008</t>
  </si>
  <si>
    <t>36.493324</t>
  </si>
  <si>
    <t>МУП  "Водоканал"</t>
  </si>
  <si>
    <t xml:space="preserve">п. Васильчиново   </t>
  </si>
  <si>
    <t>МУП "Водоканал" ОСК-85</t>
  </si>
  <si>
    <t>523095e2-bf99-4116-b7e2-b35f7c129c01</t>
  </si>
  <si>
    <t>55.368038</t>
  </si>
  <si>
    <t>36.4857025</t>
  </si>
  <si>
    <t xml:space="preserve">п. Васильчиново </t>
  </si>
  <si>
    <t>МУП "Водоканал" КНС-851</t>
  </si>
  <si>
    <t>3a8a2c17-bf31-472c-bf1c-0f2dabcd2572</t>
  </si>
  <si>
    <t>f4f74dee-0fd0-4926-bc3f-2ade2b5ff382</t>
  </si>
  <si>
    <t>55.363239</t>
  </si>
  <si>
    <t>36.485557</t>
  </si>
  <si>
    <t xml:space="preserve">Подольское территориальное управление силами и средствами ГКУ МО "Мособлпожспас" </t>
  </si>
  <si>
    <t>1075027017955  /5027130077</t>
  </si>
  <si>
    <t>89646321099</t>
  </si>
  <si>
    <t>mosoblspas@mail.ru</t>
  </si>
  <si>
    <t>Подольское территориальное управление силами и средствами ГКУ МО "Мособлпожспас"  (Пожарная часть 278</t>
  </si>
  <si>
    <t>7ff9c301-8931-466a-8889-a6531d14082b</t>
  </si>
  <si>
    <t xml:space="preserve">д. Литвиново </t>
  </si>
  <si>
    <t>bd8e6f22-6ec5-46a6-ba9f-f413cbd9abac</t>
  </si>
  <si>
    <t>ФГБУ "Связист"</t>
  </si>
  <si>
    <t>b9effaf2-30ab-46ab-9d0d-33a4365497cd</t>
  </si>
  <si>
    <t xml:space="preserve">Минобороны России </t>
  </si>
  <si>
    <t>г. Наро-Фоминск, в/г 1, филиал №3 ФГКУ "1586" МОРФ инф 390</t>
  </si>
  <si>
    <t>55.413394</t>
  </si>
  <si>
    <t>36.7295112</t>
  </si>
  <si>
    <t>металлический профлист</t>
  </si>
  <si>
    <t xml:space="preserve">ФГБУ "ЦЖКУ" Минобороны России </t>
  </si>
  <si>
    <t>Федеральное Государственное Бюджетное Учреждение "Центральное Жилищно-Коммунальное  Управление" Министерства Обороны Российской Федерации</t>
  </si>
  <si>
    <t>1027700430889</t>
  </si>
  <si>
    <t xml:space="preserve"> 143301, Московская область , г.Наро-Фоминск, ул.Шибанкова, д.56,</t>
  </si>
  <si>
    <t>8 926 314-87-64</t>
  </si>
  <si>
    <t xml:space="preserve">г.Наро-Фоминск, в/г1 </t>
  </si>
  <si>
    <t xml:space="preserve">филиал №3 ФГКУ "1586" МО РФ инв.№390 </t>
  </si>
  <si>
    <t>Мин.обороны</t>
  </si>
  <si>
    <t>в/ч</t>
  </si>
  <si>
    <t>b6fb8696-9a08-4c0d-b31f-8f973e72fed1</t>
  </si>
  <si>
    <t>г. Наро-Фоминск, в/г 1, филиал №3 ФГКУ "1586" МОРФ инф 390А</t>
  </si>
  <si>
    <t>55.4141006</t>
  </si>
  <si>
    <t>36.731132</t>
  </si>
  <si>
    <t>филиал №3 ФГКУ "1586" МО РФ инв.№390А</t>
  </si>
  <si>
    <t>2ed115e1-7218-4be9-8181-f09acb44353c</t>
  </si>
  <si>
    <t>г. Наро-Фоминск, в/г 10, 190 ВШП инф.147-А</t>
  </si>
  <si>
    <t>55.4150772</t>
  </si>
  <si>
    <t>36.7159652</t>
  </si>
  <si>
    <t>г. Наро-Фоминск, в/г 10</t>
  </si>
  <si>
    <t>190ВШП, инв. №147-А</t>
  </si>
  <si>
    <t>e5bc1bfb-4a35-41f4-89cd-a268a3014ca9</t>
  </si>
  <si>
    <t>г. Наро-Фоминск, в/г 10, 190 ВШП инф.079</t>
  </si>
  <si>
    <t>55.4186668</t>
  </si>
  <si>
    <t>36.7148399</t>
  </si>
  <si>
    <t xml:space="preserve">г. Наро-Фоминск, в/г 10 </t>
  </si>
  <si>
    <t>190ВШП инв.№079</t>
  </si>
  <si>
    <t>be1b33c8-9132-43d4-9fb7-f6241f12a09c</t>
  </si>
  <si>
    <t>г. Наро-Фоминск, в/г №1, инв. 354 (ГСМ дивизия)</t>
  </si>
  <si>
    <t>55.3756332</t>
  </si>
  <si>
    <t>36.6934165</t>
  </si>
  <si>
    <t xml:space="preserve">г.Наро-Фоминск, в/г №1  </t>
  </si>
  <si>
    <t>в/г №1  инв № 354</t>
  </si>
  <si>
    <t>4792fd67-4bac-462a-a5ee-9ce6244e338e</t>
  </si>
  <si>
    <t>г. Наро-Фоминск, в/г №1, инв №576. котельная</t>
  </si>
  <si>
    <t>55.410388</t>
  </si>
  <si>
    <t>36.7339439</t>
  </si>
  <si>
    <t xml:space="preserve">г.Наро-Фоминск, в/г №1 </t>
  </si>
  <si>
    <t>в/г №1  инв № 576</t>
  </si>
  <si>
    <t>c936248f-82ff-47cf-90c4-d091d8e8b98c</t>
  </si>
  <si>
    <t>г. Наро-Фоминск, в/г 1, полевой банк, типография, штаб инф № 651</t>
  </si>
  <si>
    <t>55.4053611</t>
  </si>
  <si>
    <t>36.7446479</t>
  </si>
  <si>
    <t xml:space="preserve">г.Наро-Фоминск, в/г №1 полевой банк </t>
  </si>
  <si>
    <t>в/г №1 полевой банк инв № 651</t>
  </si>
  <si>
    <t>a09784f5-f678-482b-8831-d27e2be4f992</t>
  </si>
  <si>
    <t>г. Наро-Фоминск, в/г №1 инв 684</t>
  </si>
  <si>
    <t>55.4120521</t>
  </si>
  <si>
    <t>36.7330322</t>
  </si>
  <si>
    <t>в/г №1  инв № 684</t>
  </si>
  <si>
    <t>cc8e50d0-4e75-418f-920f-2ab1b72f018d</t>
  </si>
  <si>
    <t>г. Наро-Фоминск, в/г №1, инв. 656, комендатура</t>
  </si>
  <si>
    <t>55.4113883</t>
  </si>
  <si>
    <t>36.72885513</t>
  </si>
  <si>
    <t>г.Наро-Фоминск, в/г №1</t>
  </si>
  <si>
    <t>в/г №1, инв 656, комендатура</t>
  </si>
  <si>
    <t>aa88ef89-fd40-446a-947b-1fa2cf0dabaf</t>
  </si>
  <si>
    <t>г. Наро-Фоминск, в/г 1 медицинский батальон. инв. 637</t>
  </si>
  <si>
    <t>55.40230178</t>
  </si>
  <si>
    <t>36.7341270</t>
  </si>
  <si>
    <t>плита</t>
  </si>
  <si>
    <t>проф.лист</t>
  </si>
  <si>
    <t xml:space="preserve">г.Наро-Фоминск, в/г №1,  Медицинский батальон </t>
  </si>
  <si>
    <t>в/г №1,  Медицинский батальон инв № 637</t>
  </si>
  <si>
    <t>6fa6cc3e-c75a-48a1-bfda-b98557249c53</t>
  </si>
  <si>
    <t>г. Наро-Фоминск, в/г №1 парк 12 полка</t>
  </si>
  <si>
    <t>55.4058303</t>
  </si>
  <si>
    <t>36.7447471</t>
  </si>
  <si>
    <t>в/г №1  парк 12 полка</t>
  </si>
  <si>
    <t>9cd0a120-fb6d-46e9-aed4-9a74c4a700ef</t>
  </si>
  <si>
    <t>г. Наро-Фоминск, в/г №1 парк 13 полка</t>
  </si>
  <si>
    <t>55.40191268</t>
  </si>
  <si>
    <t>36.7403717</t>
  </si>
  <si>
    <t>в/г №1  парк 13 полка</t>
  </si>
  <si>
    <t>425df45f-1ebe-403e-8bd1-926561a09470</t>
  </si>
  <si>
    <t>г. Наро-Фоминск, в/г №1, Парк 202 бригада</t>
  </si>
  <si>
    <t>в/г №1  парк 202 бр.</t>
  </si>
  <si>
    <t>4dde53ed-9620-4713-bf6f-8e0831815282</t>
  </si>
  <si>
    <t>г. Наро-Фоминск, в/г №1, склады ДАС</t>
  </si>
  <si>
    <t>55.4091758</t>
  </si>
  <si>
    <t>36.7489814</t>
  </si>
  <si>
    <t>в/г №1,  склады  ДАС</t>
  </si>
  <si>
    <t>3f3fc540-2a03-4a25-88cf-ba854994889b</t>
  </si>
  <si>
    <t>г. Наро-Фоминск, в/г №1, склады ДОС</t>
  </si>
  <si>
    <t>55.4122047</t>
  </si>
  <si>
    <t>36.7450714</t>
  </si>
  <si>
    <t xml:space="preserve"> в/г №1,  склады  ДОС</t>
  </si>
  <si>
    <t>2f39d9e8-c436-4604-8920-fedd7ebcc97c</t>
  </si>
  <si>
    <t>г. Наро-Фоминск, в/г 3, ПЛК "НАРА", в/ч 55443, инв 2.6</t>
  </si>
  <si>
    <t>55.3701171</t>
  </si>
  <si>
    <t>36.708995</t>
  </si>
  <si>
    <t xml:space="preserve">г.Наро-Фоминск, в/г 3,  ПЛК"НАРА" </t>
  </si>
  <si>
    <t>в/г 3,  ПЛК"НАРА" инв. 2.6</t>
  </si>
  <si>
    <t>88d8891a-1722-4c2e-875f-27a40871e4dc</t>
  </si>
  <si>
    <t>г. Наро-Фоминск, в/г 3, в/ч 55443, инв 2.9, ПЛК "НАРА" складская зона</t>
  </si>
  <si>
    <t>55.3721542</t>
  </si>
  <si>
    <t>36.707386</t>
  </si>
  <si>
    <t>в/г 3,  ПЛК"НАРА" инв. 2.9</t>
  </si>
  <si>
    <t>a0c1bd1a-e4d0-49d0-b8c6-d5a4083e7a26</t>
  </si>
  <si>
    <t>г. Наро-Фоминск, в/г 3, ПЛК "НАРА", ТМУ</t>
  </si>
  <si>
    <t>55.372737</t>
  </si>
  <si>
    <t>36.6928138</t>
  </si>
  <si>
    <t>г.Наро-Фоминск, в/г 3, ПЛК "НАРА" ТМУ</t>
  </si>
  <si>
    <t>в/г 3, ПЛК "НАРА" ТМУ</t>
  </si>
  <si>
    <t>d2e98c1b-44d4-4453-be39-3833bbe170f9</t>
  </si>
  <si>
    <t>г. Наро-Фоминск, в/г 3. в/ч 55443. ПЛК "НАРА" Административная зона</t>
  </si>
  <si>
    <t>55.375030</t>
  </si>
  <si>
    <t>36.6968841</t>
  </si>
  <si>
    <t xml:space="preserve">г.Наро-Фоминск, в/г3, ПЛК "НАРА" </t>
  </si>
  <si>
    <t>в/г3, ПЛК "НАРА" Административная зона</t>
  </si>
  <si>
    <t>213827ec-ac35-4518-859f-5340fa58dbd5</t>
  </si>
  <si>
    <t>г. Наро-Фоминск, в/г 3, ПЛК "НАРА", Автопарк (Административная зона-гараж)</t>
  </si>
  <si>
    <t>55.3754730</t>
  </si>
  <si>
    <t>36.69814682</t>
  </si>
  <si>
    <t>fd3bb906-eab7-4f0c-b0e2-edb2b6a7a777</t>
  </si>
  <si>
    <t>г. Наро-Фоминск, в/г 3, ПЛК "НАРА", площадка стоянки автотранспорта (КПП № 5)</t>
  </si>
  <si>
    <t>55.3684768</t>
  </si>
  <si>
    <t>36.7079086</t>
  </si>
  <si>
    <t>в/г3, ПЛК "НАРА" стоянка-автомашин КПП №5</t>
  </si>
  <si>
    <t>aab8f455-b024-4bec-87e8-3c2df0c47e56</t>
  </si>
  <si>
    <t>55.556335</t>
  </si>
  <si>
    <t>36.9597892</t>
  </si>
  <si>
    <t>п. Калининец, в/г№2 мед пунк.инв.449, в/ч 85084</t>
  </si>
  <si>
    <t>в/г№2 мед пунк.инв.449, в/ч 85084</t>
  </si>
  <si>
    <t>bc8ed215-e67f-4ce6-9d53-8e8e7fa0e536</t>
  </si>
  <si>
    <t>55.553596</t>
  </si>
  <si>
    <t>36.9671554</t>
  </si>
  <si>
    <t>п. Калининец, в/г№2, в/ч 85084</t>
  </si>
  <si>
    <t>37d32fc9-b147-41f1-83d8-5bce7d249a25</t>
  </si>
  <si>
    <t>55.553400</t>
  </si>
  <si>
    <t>36.970000</t>
  </si>
  <si>
    <t>Филиал ФГБУ "ЦЖКУ" Минобороны РФ по ЗВО ЖКС № 4</t>
  </si>
  <si>
    <t>п. Калининец, в/г №2, в/ч 23626</t>
  </si>
  <si>
    <t xml:space="preserve"> в/г №2, в/ч 23626 (ремонтная рота)</t>
  </si>
  <si>
    <t>42b7befe-ed2d-40bc-b366-2ee2f95b57e7</t>
  </si>
  <si>
    <t>55.565608</t>
  </si>
  <si>
    <t>36.986400</t>
  </si>
  <si>
    <t>п. Калининец, в/г №4, в/ч 31134,учебный корпус инв.224</t>
  </si>
  <si>
    <t>в/г №4, в/ч 31134,учебный корпус инв.224</t>
  </si>
  <si>
    <t>12773dea-1111-4093-bb42-30507db7d007</t>
  </si>
  <si>
    <t>п. Калининец, в/г №4, в/ч 31134, столовая инв.4</t>
  </si>
  <si>
    <t>в/г №4, в/ч 31134, столовая инв.4</t>
  </si>
  <si>
    <t>23b41506-860f-42d0-a3ee-b38b57251419</t>
  </si>
  <si>
    <t>п. Калининец, в/г №4, в/ч 31134, казарма инв.2</t>
  </si>
  <si>
    <t>в/г №4, в/ч 31134, казарма инв.2</t>
  </si>
  <si>
    <t>161ab464-be17-4ee5-b9fb-f192162544b3</t>
  </si>
  <si>
    <t>55.5656089</t>
  </si>
  <si>
    <t>п. Калининец, в/г №4, в/ч 31134, хранилище  нв.222</t>
  </si>
  <si>
    <t>в/г №4, в/ч 31134, хранилище  нв.222</t>
  </si>
  <si>
    <t>67f59b2b-3eca-4237-8569-164965f43390</t>
  </si>
  <si>
    <t>п. Калининец, в/г №4, в/ч 31134, ТБК инв.216</t>
  </si>
  <si>
    <t>№4, в/ч 31134, ТБК инв.216</t>
  </si>
  <si>
    <t>ae6d48ce-7722-4755-8d69-a6ecece57d4d</t>
  </si>
  <si>
    <t>п. Калининец, в/г №4, в/ч 31134  (управление финансового обеспечения)</t>
  </si>
  <si>
    <t>в/г №4, в/ч 31134  (управление финансового обеспечения)</t>
  </si>
  <si>
    <t>e6773555-694e-4622-9100-459d0df0f474</t>
  </si>
  <si>
    <t>п. Калининец, в/г №4, в/ч 31134  (Ваи)</t>
  </si>
  <si>
    <t>в/г №4, в/ч 31134  (Ваи)</t>
  </si>
  <si>
    <t>0b52ad53-fe0a-47b0-a022-15e6660700c6</t>
  </si>
  <si>
    <t xml:space="preserve">п. Калининец, в/г №6,  блочно модульн.городок столовая </t>
  </si>
  <si>
    <t xml:space="preserve">в/г №6,  блочно модульн.городок столовая </t>
  </si>
  <si>
    <t>834e6795-f2d2-45cf-990f-3efe95815dbd</t>
  </si>
  <si>
    <t>55.5540962</t>
  </si>
  <si>
    <t>36.9625511</t>
  </si>
  <si>
    <t>п. Калининец, в/г №6, КПП</t>
  </si>
  <si>
    <t>в/г №6, КПП</t>
  </si>
  <si>
    <t>4f0dc4e9-93f8-4020-b6e9-f674ee4043d5</t>
  </si>
  <si>
    <t>55.4498443</t>
  </si>
  <si>
    <t>36.818031</t>
  </si>
  <si>
    <t>п. Бекасово, в/г 1,в/ч 11958</t>
  </si>
  <si>
    <t>в/г 1,в/ч 11958</t>
  </si>
  <si>
    <t>e1b1aa46-31a7-4779-85c7-264cb013f69a</t>
  </si>
  <si>
    <t>г. Наро-Фоминск, в/г 86, ВУНЦ СВ ОА ВС РФ</t>
  </si>
  <si>
    <t>55.4133949</t>
  </si>
  <si>
    <t>36.709762</t>
  </si>
  <si>
    <t>г.Наро-Фоминск, в/г86, ВУНЦ СВ ОА ВС РФ</t>
  </si>
  <si>
    <t>в/г86, ВУНЦ СВ ОА ВС РФ</t>
  </si>
  <si>
    <t>7e5685e0-0c17-4440-ad00-125084f88310</t>
  </si>
  <si>
    <t>г. Наро-Фоминск, ул. Шибанкова, в/г 2</t>
  </si>
  <si>
    <t>55.4165802</t>
  </si>
  <si>
    <t>36.728683</t>
  </si>
  <si>
    <t>г.Наро-Фоминск, ул. Шибанкова, в/г 2</t>
  </si>
  <si>
    <t>в/г 2</t>
  </si>
  <si>
    <t>3b2d9542-0e2c-4d62-b272-ffa6011e6710</t>
  </si>
  <si>
    <t>п.Головеньки., в/г 8,в/ч19612 инв.№64</t>
  </si>
  <si>
    <t>в/г 8,в/ч19612 инв.№64</t>
  </si>
  <si>
    <t>65ba64f1-6faa-468e-8be8-bbd7b19d9afa</t>
  </si>
  <si>
    <t>55.4761962</t>
  </si>
  <si>
    <t>36.704338</t>
  </si>
  <si>
    <t>п.Головеньки., в/г 8,в/ч19612 инв.№14</t>
  </si>
  <si>
    <t>в/г 8,в/ч19612 инв.№14</t>
  </si>
  <si>
    <t>55.3495368</t>
  </si>
  <si>
    <t>36.4802551</t>
  </si>
  <si>
    <t>г.Наро-Фоминск,в/г 12, (узел связи)</t>
  </si>
  <si>
    <t>в/г 12, (узел связи)</t>
  </si>
  <si>
    <t>0daa56b3-1527-4e86-a6e2-f60f98b7dd2f</t>
  </si>
  <si>
    <t>г. Наро-Фоминск, ул. Володарского, д. 137 А</t>
  </si>
  <si>
    <t>55.395312</t>
  </si>
  <si>
    <t xml:space="preserve">36.762556
</t>
  </si>
  <si>
    <t>бетонн</t>
  </si>
  <si>
    <t>37a0833c-b64a-4e6b-8f76-62b4c5247fb8</t>
  </si>
  <si>
    <t>п. Калининец, в/г№1 (парадная площадка)</t>
  </si>
  <si>
    <t>в/г№1 (парадная площадка)</t>
  </si>
  <si>
    <t>24a47ca4-2224-41e4-b2bd-fe05639656ca</t>
  </si>
  <si>
    <t>55.5108032</t>
  </si>
  <si>
    <t>36.972900</t>
  </si>
  <si>
    <t>п. Селятино, в/г1(госпиталь)</t>
  </si>
  <si>
    <t>в/г 1(госпиталь)</t>
  </si>
  <si>
    <t>9abee97a-af5a-444b-8d54-6252fcb95da7</t>
  </si>
  <si>
    <t>п. Калининец, в/г№5 , в/ч 73966</t>
  </si>
  <si>
    <t>в/г№5 , в/ч 73966</t>
  </si>
  <si>
    <t>dffa27b8-5a02-41d8-9a3d-792e0817dfbf</t>
  </si>
  <si>
    <t>55.5877265</t>
  </si>
  <si>
    <t>36.987888</t>
  </si>
  <si>
    <t>п. Калининец, в/г№5 паркт АТБТ</t>
  </si>
  <si>
    <t>в/г№5 паркт АТБТ</t>
  </si>
  <si>
    <t>c9e86b65-d913-46f7-8b7f-61aa717d8e78</t>
  </si>
  <si>
    <t>п. Калининец, в/г № 7, в/ч 55443</t>
  </si>
  <si>
    <t>в/г № 7, в/ч 55443</t>
  </si>
  <si>
    <t>20b0a798-9f8c-4683-a35b-6d397c91c5f7</t>
  </si>
  <si>
    <t>55.5360145</t>
  </si>
  <si>
    <t>36.9546585</t>
  </si>
  <si>
    <t>п. Калининец, в/г№1 (мишенный двор)</t>
  </si>
  <si>
    <t>в/г№1 (мишенный двор)</t>
  </si>
  <si>
    <t>66459cf5-947a-4b34-8d11-1ecf36a5bb45</t>
  </si>
  <si>
    <t>п. Калининец, в/г№1 (полигон)(танковая дисектриса)</t>
  </si>
  <si>
    <t>в/г№1 (полигон)(танковая дисектриса)</t>
  </si>
  <si>
    <t>64dfb682-0743-4ddb-9608-94222a29c502</t>
  </si>
  <si>
    <t>55.5460281</t>
  </si>
  <si>
    <t>36.967914</t>
  </si>
  <si>
    <t>п. Калининец, в/г№1 (столовая инв.268)</t>
  </si>
  <si>
    <t>в/г№1 (столовая инв.268)</t>
  </si>
  <si>
    <t>c4fc707e-e98f-494d-be4a-f0e37479071d</t>
  </si>
  <si>
    <t>36.9878883</t>
  </si>
  <si>
    <t>п. Калининец,  в/ч 31135, в/г№1 парк АТ БТ</t>
  </si>
  <si>
    <t>в/ч 31135, в/г№1 парк АТ БТ</t>
  </si>
  <si>
    <t>e98c25b0-9ad6-46d8-85d7-65062f304252</t>
  </si>
  <si>
    <t>55.550079</t>
  </si>
  <si>
    <t>36.9713211</t>
  </si>
  <si>
    <t>п. Калининец, в/г№1 (комендатура)</t>
  </si>
  <si>
    <t>в/г№1 (комендатура)</t>
  </si>
  <si>
    <t>5000d3df-e414-42d1-b269-4e48f4f80384</t>
  </si>
  <si>
    <t>55.541946</t>
  </si>
  <si>
    <t>36.957091</t>
  </si>
  <si>
    <t>р.п.. Калининец, в/г 1</t>
  </si>
  <si>
    <t>в/г 1 (парадная-танковый парк)</t>
  </si>
  <si>
    <t>c575fc4e-a8b5-4424-affe-4d74149ed6d1</t>
  </si>
  <si>
    <t>55.537612</t>
  </si>
  <si>
    <t>36.957607</t>
  </si>
  <si>
    <t>п. Калининец, в/ч 31135, в/г№1 (казарма инв.465)</t>
  </si>
  <si>
    <t>в/ч 31135, в/г№1 (казарма инв.465)</t>
  </si>
  <si>
    <t>32f6ae8b-5755-425f-bd15-85099b252a40</t>
  </si>
  <si>
    <t>55.5483779</t>
  </si>
  <si>
    <t>36.966388</t>
  </si>
  <si>
    <t>п. Калининец, в/г№1, казарма инв.419,  в/ч 31135</t>
  </si>
  <si>
    <t>в/г№1, казарма инв.419,  в/ч 31135</t>
  </si>
  <si>
    <t>d4111666-7bdd-445a-a11a-a08fd2afe51a</t>
  </si>
  <si>
    <t>55.556991</t>
  </si>
  <si>
    <t>36.9563789</t>
  </si>
  <si>
    <t>п. Калининец, в/г№1( войсковое стрельбище №1)</t>
  </si>
  <si>
    <t>в/г№1( войсковое стрельбище №1)</t>
  </si>
  <si>
    <t>61e6ae09-02f0-47e7-ab7d-f1bc83563d65</t>
  </si>
  <si>
    <t>55.554019</t>
  </si>
  <si>
    <t>36.9670333</t>
  </si>
  <si>
    <t>п. Калининец, в/г№1 (Войсковое стрельбище №2)</t>
  </si>
  <si>
    <t>в/г№1 (Войсковое стрельбище №2)</t>
  </si>
  <si>
    <t>c188d8db-7c12-4d9a-b1ed-bde2a7aa563a</t>
  </si>
  <si>
    <t>55.5365943</t>
  </si>
  <si>
    <t>36.9539947</t>
  </si>
  <si>
    <t>п. Калининец, в/г№1, полигон (танкодром)</t>
  </si>
  <si>
    <t>в/г№1, полигон (танкодром)</t>
  </si>
  <si>
    <t>55.520435</t>
  </si>
  <si>
    <t>36.93566894</t>
  </si>
  <si>
    <t>п. Селятино, в/г№8</t>
  </si>
  <si>
    <t>в/г№8</t>
  </si>
  <si>
    <t>0ba0cbc4-e956-43c3-a2a5-c665c0bca6c4</t>
  </si>
  <si>
    <t>п. Калининец, в/г№2ж, 72 ВП</t>
  </si>
  <si>
    <t>в/г№2ж, 72 ВП</t>
  </si>
  <si>
    <t>8da9b404-8c28-422b-a492-b521cab38091</t>
  </si>
  <si>
    <t>г. Наро-Фоминск, в/г 12, дизельная электростанция, инв. 4</t>
  </si>
  <si>
    <t>55.4264755249023</t>
  </si>
  <si>
    <t>36.7086143493652</t>
  </si>
  <si>
    <t>в/г 12, дизельная электростанция, инв. 4</t>
  </si>
  <si>
    <t>a371f474-b112-432b-a2d9-15a7cbe135ad</t>
  </si>
  <si>
    <t>г. Наро-Фоминск, в/г 86, общ,№ 1,2,3</t>
  </si>
  <si>
    <t>55.4164695739746</t>
  </si>
  <si>
    <t>36.7010917663574</t>
  </si>
  <si>
    <t>в/г 86, общ,№ 1,2,3</t>
  </si>
  <si>
    <t>f1dcb9c7-e226-466f-972e-bddfb7599b9e</t>
  </si>
  <si>
    <t>г. Наро-Фоминск, общежитие № 1 инв № 160 (Миноборона по ВДВ)</t>
  </si>
  <si>
    <t>55.419589</t>
  </si>
  <si>
    <t>36.715995</t>
  </si>
  <si>
    <t>филиал ФГБУ "ЦЖКУ" МИНОБОРОНЫ РОССИИ по ВДВ (г. Рязань)</t>
  </si>
  <si>
    <t>г. Наро-Фоминск, общежитие № 1 инв № 160</t>
  </si>
  <si>
    <t>288bfac2-82c7-4745-aa10-d9c464793c06</t>
  </si>
  <si>
    <t>г. Наро-Фоминск, общежитие № 3 инв № 141 (Миноборона по ВДВ)</t>
  </si>
  <si>
    <t>55.419536</t>
  </si>
  <si>
    <t>г. Наро-Фоминск, общежитие № 3 инв № 141</t>
  </si>
  <si>
    <t>ae953578-7599-4745-beac-eef00a8f0df2</t>
  </si>
  <si>
    <t>г. Наро-Фоминск, общежитие № 4 инв № 163 (Миноборона по ВДВ)</t>
  </si>
  <si>
    <t>36.7178840</t>
  </si>
  <si>
    <t>г. Наро-Фоминск, общежитие № 4 инв № 163</t>
  </si>
  <si>
    <t>5691ab0b-7c77-427d-a2ff-fbff1976c563</t>
  </si>
  <si>
    <t>г. Наро-Фоминск, в/ч 93723 в/г №10 пл. №1(здание склада инв. №164 склад)</t>
  </si>
  <si>
    <t>55.4197959899902</t>
  </si>
  <si>
    <t>36.7171859741211</t>
  </si>
  <si>
    <t>в/ч 93723 в/г №10 пл. №1(здание склада инв. №164 склад)</t>
  </si>
  <si>
    <t>922eba97-6a89-41d2-aecc-3f98c7642cc3</t>
  </si>
  <si>
    <t>г. Наро-Фоминск, ул. Маршала Куркоткина, в/г № 1, в/ч № 19612, общежитие № 1, 6, 7</t>
  </si>
  <si>
    <t>55.4101066589355</t>
  </si>
  <si>
    <t>36.7315902709961</t>
  </si>
  <si>
    <t>в/г № 1, в/ч № 19612, общежитие № 1, 6, 7</t>
  </si>
  <si>
    <t>fbf17a75-f205-4487-b78d-9ba49ed8b057</t>
  </si>
  <si>
    <t>г. Наро-Фоминск, ул. Маршала Куркоткина, в/г № 1, в/ч № 19612, общежитие № 2, 3,4</t>
  </si>
  <si>
    <t>55.4092292785645</t>
  </si>
  <si>
    <t>36.7329711914062</t>
  </si>
  <si>
    <t>в/г № 1, в/ч № 19612, общежитие № 2, 3,4</t>
  </si>
  <si>
    <t>60eb5e93-5453-4ec4-b2fe-bc0d61a22cd7</t>
  </si>
  <si>
    <t>г.о. Наро-Фоминск, п. Глаголево, в/г 33Б, в/ч 92925, дом дежурной смены №1</t>
  </si>
  <si>
    <t>55.4689636230469</t>
  </si>
  <si>
    <t>37.0095596313477</t>
  </si>
  <si>
    <t>п. Глаголево, в/г 33Б, в/ч 92925, дом дежурной смены №1</t>
  </si>
  <si>
    <t>в/г 33Б, в/ч 92925, дом дежурной смены №1</t>
  </si>
  <si>
    <t>b447cfea-835c-4e0f-b938-93294e9e4668</t>
  </si>
  <si>
    <t>55.5463981628418</t>
  </si>
  <si>
    <t>36.9681701660156</t>
  </si>
  <si>
    <t>р.п. Калининец, в/г 1, общежитие 5 (Мин.оборона РФ)</t>
  </si>
  <si>
    <t>в/г 1, общежитие 5 (Мин.оборона РФ)</t>
  </si>
  <si>
    <t>7265cc0a-af30-4c70-b89c-f2b58725c211</t>
  </si>
  <si>
    <t>55.5508308410645</t>
  </si>
  <si>
    <t>36.9691848754883</t>
  </si>
  <si>
    <t>р.п. Калининец, в/г 2. д. 1, 2, 3, 4</t>
  </si>
  <si>
    <t>в/г 2. д. 1, 2, 3, 4</t>
  </si>
  <si>
    <t>e670c5ae-7740-405f-a803-5c4b46ca7926</t>
  </si>
  <si>
    <t>55.5506782531738</t>
  </si>
  <si>
    <t>36.9690895080566</t>
  </si>
  <si>
    <t>р.п. Калининец, в/г 8, дом 1, 2, 3</t>
  </si>
  <si>
    <t>в/г 8, дом 1, 2, 3</t>
  </si>
  <si>
    <t>e46a903c-e440-491f-8570-adfe48a9962d</t>
  </si>
  <si>
    <t>г.о. Наро-Фоминск, п. Селятино, в/г 33А, в/ч 92925, тех.позиция</t>
  </si>
  <si>
    <t>55.5233650207520</t>
  </si>
  <si>
    <t>36.9361495971680</t>
  </si>
  <si>
    <t>р.п. Селятино, в/г 33А, в/ч 92925, тех.позиция</t>
  </si>
  <si>
    <t>в/г 33А, в/ч 92925, тех.позиция</t>
  </si>
  <si>
    <t>Объекты социальной инфраструктуры, администрации</t>
  </si>
  <si>
    <t>73370d90-141f-47aa-80c2-1b5ecc31a291</t>
  </si>
  <si>
    <t>г.о. Наро-Фоминск, д. Афинеево, КИЗ «УДАЧА»</t>
  </si>
  <si>
    <t>55.509953</t>
  </si>
  <si>
    <t>37.11087</t>
  </si>
  <si>
    <t>КИЗ</t>
  </si>
  <si>
    <t>КИЗ "УДАЧА"</t>
  </si>
  <si>
    <t xml:space="preserve">
1035005905000</t>
  </si>
  <si>
    <t>КП</t>
  </si>
  <si>
    <t>58242e8a-5626-4fb8-b2da-8f453fc1d244</t>
  </si>
  <si>
    <t>г.о. Наро-Фоминск, д. Мартемьяново, КИЗ "Троекурово"</t>
  </si>
  <si>
    <t>55.52528</t>
  </si>
  <si>
    <t>37.089184</t>
  </si>
  <si>
    <t xml:space="preserve">КИЗ </t>
  </si>
  <si>
    <t>КИЗ "Троекурово"</t>
  </si>
  <si>
    <t xml:space="preserve">
1035005904724 </t>
  </si>
  <si>
    <t>4de574c3-2edf-4c33-b4b3-7cc363a5de22</t>
  </si>
  <si>
    <t>г.о. Наро-Фоминск, д. Хлопово, днп Дмитровский рубеж</t>
  </si>
  <si>
    <t>55.518202</t>
  </si>
  <si>
    <t>37.042545</t>
  </si>
  <si>
    <t>НДП</t>
  </si>
  <si>
    <t>НДП "Дмитровский рубеж"</t>
  </si>
  <si>
    <t xml:space="preserve">ОГРН: 1107746097645 </t>
  </si>
  <si>
    <t>125040, город Москва, Ямского Поля 3-я улица, 2-12</t>
  </si>
  <si>
    <t>8(926)8228836</t>
  </si>
  <si>
    <t>7769551@mail.ru</t>
  </si>
  <si>
    <t>6d891336-5b5f-46c5-a060-084db08d4684</t>
  </si>
  <si>
    <t>г.о. Наро-Фоминск, г. Апрелевка, ул. Мусоргского, д. 11</t>
  </si>
  <si>
    <t>55.534499</t>
  </si>
  <si>
    <t>37.019609</t>
  </si>
  <si>
    <t xml:space="preserve">НП </t>
  </si>
  <si>
    <t>НП по водоснабжению и решению хозяйственных вопросов "Дачный поселок большого театра"</t>
  </si>
  <si>
    <t xml:space="preserve">ОГРН:1105000000236 </t>
  </si>
  <si>
    <t>г.Апрелевка, ул.Мусоргского, д.11</t>
  </si>
  <si>
    <t>8(917)5457844    8(925)7280608</t>
  </si>
  <si>
    <t>golubevamilka55@gmail.com</t>
  </si>
  <si>
    <t>733a878f-b05b-4acc-a2ed-0671d24430a3</t>
  </si>
  <si>
    <t>г.о. Наро-Фоминск, д. Мартемьяново, КП "Мартемьяново-3"</t>
  </si>
  <si>
    <t>55.512210</t>
  </si>
  <si>
    <t>37.052613</t>
  </si>
  <si>
    <t>АСКП</t>
  </si>
  <si>
    <t>АСКП "Мартемьяново 3"</t>
  </si>
  <si>
    <t xml:space="preserve">ОГРН: 1107799001254 </t>
  </si>
  <si>
    <t>9b2e6588-77bc-4dd0-aa7e-e889128d28c6</t>
  </si>
  <si>
    <t>г.о. Наро-Фоминск, д. Мартемьяново (АСКП "Мартемьяново-1")</t>
  </si>
  <si>
    <t>55.514604</t>
  </si>
  <si>
    <t>37.069246</t>
  </si>
  <si>
    <t>АСКП "МАРТЕМЬЯНОВО-1"</t>
  </si>
  <si>
    <t>ОГРН: 1067799020530</t>
  </si>
  <si>
    <t>8(965)3391803</t>
  </si>
  <si>
    <t>firsovsg@mail.ru</t>
  </si>
  <si>
    <t xml:space="preserve">АСКП "МАРТЕМЬЯНОВО-1" (53 дома) </t>
  </si>
  <si>
    <t>89874dad-f9a1-4ad6-a919-82e844c2b96a</t>
  </si>
  <si>
    <t>г.о Наро-Фоминский, Кп Мартемьяново 4</t>
  </si>
  <si>
    <t>55.517493</t>
  </si>
  <si>
    <t>37.060666</t>
  </si>
  <si>
    <t>НП</t>
  </si>
  <si>
    <t>НП "Благоустройство коттеджного поселка  МАРТЕМЬЯНОВО 4"</t>
  </si>
  <si>
    <t>ОГРН 1067799020530</t>
  </si>
  <si>
    <t>8(925)7072933</t>
  </si>
  <si>
    <t>НП "Благоустройство коттеджного поселка  МАРТЕМЬЯНОВО 4" (131 дома)</t>
  </si>
  <si>
    <t>30e363e9-474a-4b40-af79-254dd3680787</t>
  </si>
  <si>
    <t>55.524133</t>
  </si>
  <si>
    <t>37.082829</t>
  </si>
  <si>
    <t>ПУЭСК</t>
  </si>
  <si>
    <t xml:space="preserve">ОГРН: 1105030003561 </t>
  </si>
  <si>
    <t>8(964)5705202   8(909)6652975</t>
  </si>
  <si>
    <t>doldhome06@qmail.ru</t>
  </si>
  <si>
    <t>ПУЭСК "ЗОЛОТАЯ ДОЛИНА" (180 домов)</t>
  </si>
  <si>
    <t>9b1edcdf-4160-4224-b1d1-3afd435bf9a5</t>
  </si>
  <si>
    <t>г.о. Наро-Фоминск, д. Тимонино, днп ТИМОНИНО</t>
  </si>
  <si>
    <t>55.496401</t>
  </si>
  <si>
    <t>37.086173</t>
  </si>
  <si>
    <t>ДНП</t>
  </si>
  <si>
    <t>ДНП "Тимонино"</t>
  </si>
  <si>
    <t xml:space="preserve">ОГРН: 1067799031321 </t>
  </si>
  <si>
    <t>8(910)4613393</t>
  </si>
  <si>
    <t>efe81f04-4865-45a5-abb6-cd93aa13d910</t>
  </si>
  <si>
    <t>г.о. Наро-Фоминск, д. Афинеево (тсж новый городок)</t>
  </si>
  <si>
    <t>55.530407</t>
  </si>
  <si>
    <t>37.121344</t>
  </si>
  <si>
    <t>ТСЖ "Новый городок"</t>
  </si>
  <si>
    <t xml:space="preserve">ОГРН
1035005907640 </t>
  </si>
  <si>
    <t>д.Афинеево</t>
  </si>
  <si>
    <t>8-916-915-85-85</t>
  </si>
  <si>
    <t>tatianafil59@mail.ru</t>
  </si>
  <si>
    <t xml:space="preserve">
1035005907640 </t>
  </si>
  <si>
    <t>d1c46cb9-0753-48de-af69-787f6c263494</t>
  </si>
  <si>
    <t>д. Хлопово, ДНТ "Исток"</t>
  </si>
  <si>
    <t>55.512872</t>
  </si>
  <si>
    <t>37.043504</t>
  </si>
  <si>
    <t>ДНТ</t>
  </si>
  <si>
    <t>ДНТ "Исток"</t>
  </si>
  <si>
    <t>д. Хлопово</t>
  </si>
  <si>
    <t>8(909)9051953</t>
  </si>
  <si>
    <t>47bb5596-6977-479b-bb2c-308ee74d1a26</t>
  </si>
  <si>
    <t>г.о. Наро-Фоминск, д. Тимонино ТИЗ Восток</t>
  </si>
  <si>
    <t>55.498087</t>
  </si>
  <si>
    <t>37.086150</t>
  </si>
  <si>
    <t>ТИЗ</t>
  </si>
  <si>
    <t>ТИЗ "Восток"</t>
  </si>
  <si>
    <t xml:space="preserve">ОГРН:1035005908365 </t>
  </si>
  <si>
    <t>8(916)6761251</t>
  </si>
  <si>
    <t>д. Тимонино,</t>
  </si>
  <si>
    <t>99db39ed-782b-4a4e-88c9-f2786cf5d3ca</t>
  </si>
  <si>
    <t>г.о. Наро-Фоминск, д. Новосумино, коттеджный поселок Голицыно-7</t>
  </si>
  <si>
    <t>55.583305</t>
  </si>
  <si>
    <t>37.029398</t>
  </si>
  <si>
    <t>ТСЖ "Голицыно-7"</t>
  </si>
  <si>
    <t>1025003749099</t>
  </si>
  <si>
    <t>д.Новосумино</t>
  </si>
  <si>
    <t xml:space="preserve"> 8 916-924-23-45</t>
  </si>
  <si>
    <t>golicino7@mail.ru</t>
  </si>
  <si>
    <t>д. Новосумино</t>
  </si>
  <si>
    <t>ТСЖ "Голицыно-7" 
ИЖС №№ 1-76(76 домов)</t>
  </si>
  <si>
    <t>b8de5dec-aadc-4f82-91a4-be20b8530516</t>
  </si>
  <si>
    <t>г.о. Наро-Фоминск, д. Новосумино, ул. Южная, д. 22, Дирекция Голицино-3</t>
  </si>
  <si>
    <t>55.579908</t>
  </si>
  <si>
    <t>37.038189</t>
  </si>
  <si>
    <t>бет.плита</t>
  </si>
  <si>
    <t>ООО Дирекция "Голицыно-3"</t>
  </si>
  <si>
    <t>903-247-63-82</t>
  </si>
  <si>
    <t>zaogolizino3@yandex.ru</t>
  </si>
  <si>
    <t>ООО "Дирекция  Голицыно-3"
ИЖС (250 домов)</t>
  </si>
  <si>
    <t>54dd9eea-7168-4b24-b21e-3c2c78c30523</t>
  </si>
  <si>
    <t>г. Наро-Фоминск, д. Турейка, ул. Турейка Парк</t>
  </si>
  <si>
    <t>55.407386</t>
  </si>
  <si>
    <t>36.702842</t>
  </si>
  <si>
    <t xml:space="preserve">ТСН "КОТТЕДЖНЫЙ ПОСЕЛОК "ТУРЕЙКА-ПАРК" </t>
  </si>
  <si>
    <t>г. Наро-Фоминск, ул. Турейка Парк</t>
  </si>
  <si>
    <t>tureyka-park@yandex.ru</t>
  </si>
  <si>
    <t>21ebc6de-8cbd-48ce-a9e6-b1c10572e19f</t>
  </si>
  <si>
    <t>г.о. Наро-Фоминск, п. Александровка (жст русь)</t>
  </si>
  <si>
    <t>55.406833</t>
  </si>
  <si>
    <t>36.790138</t>
  </si>
  <si>
    <t>ЖСТ</t>
  </si>
  <si>
    <t>ЖСТ "Русь"</t>
  </si>
  <si>
    <t>8-916-695-39-83</t>
  </si>
  <si>
    <t>9166953983@mail.ru</t>
  </si>
  <si>
    <t>bf168300-55c3-4e14-a8fb-13443f5a4cb3</t>
  </si>
  <si>
    <t>г. Наро-Фоминск, ул. Учебный Центр ВАФ, КИЗ «Лиман»</t>
  </si>
  <si>
    <t>55.417900</t>
  </si>
  <si>
    <t>36.701156</t>
  </si>
  <si>
    <t>КИЗ "Лиман"</t>
  </si>
  <si>
    <t xml:space="preserve">8-965-105-34-45                  </t>
  </si>
  <si>
    <t xml:space="preserve">                kizliman@gmail.com</t>
  </si>
  <si>
    <t>bbe95ef8-414c-4fd8-a83b-8a0dbc4ba617</t>
  </si>
  <si>
    <t>г.о. Наро-Фоминск, д. Мишуткино, ул. 1-я Солнечная, д. 103 (ООО УК "Глаголево -Парк") с утра</t>
  </si>
  <si>
    <t>55.4724388122559</t>
  </si>
  <si>
    <t>37.0283699035645</t>
  </si>
  <si>
    <t>не иеется</t>
  </si>
  <si>
    <t>ООО УК "Глаголево -Парк"</t>
  </si>
  <si>
    <t>8 (495) 961-56-90</t>
  </si>
  <si>
    <t xml:space="preserve"> info@glagolevopark.ru</t>
  </si>
  <si>
    <t>1085030001650</t>
  </si>
  <si>
    <t>d5483854-fce2-45ae-9097-3006bcc74042</t>
  </si>
  <si>
    <t>г.о. Наро-Фоминск, д. Глаголево, пр. Северный 8-й, д. 17</t>
  </si>
  <si>
    <t>55.4710464477539</t>
  </si>
  <si>
    <t>37.0053634643555</t>
  </si>
  <si>
    <t>Коттеджный поселок  "Лесные дали-99"</t>
  </si>
  <si>
    <t>5030035585</t>
  </si>
  <si>
    <t>д.Глаголево</t>
  </si>
  <si>
    <t>8 926 910 80 14, 8916 807 42 48</t>
  </si>
  <si>
    <t>contin11@mail.ru</t>
  </si>
  <si>
    <t>1035005910224</t>
  </si>
  <si>
    <t>c4f5e7a7-5353-4f58-9a44-773bd7ceb662</t>
  </si>
  <si>
    <t>г.о. Наро-Фоминск, д. Мишуткино, киз мишуткино</t>
  </si>
  <si>
    <t>55.4770774841309</t>
  </si>
  <si>
    <t>37.0301017761230</t>
  </si>
  <si>
    <t xml:space="preserve">КИЗ "Мишуткино" </t>
  </si>
  <si>
    <t>5030030192</t>
  </si>
  <si>
    <t>д.Мишуткино</t>
  </si>
  <si>
    <t>8-916-564-44-54</t>
  </si>
  <si>
    <t>9685742255@mail.ru</t>
  </si>
  <si>
    <t>1035005900434</t>
  </si>
  <si>
    <t>5603dee8-374f-4787-8ec9-6b3d761f7e87</t>
  </si>
  <si>
    <t>г.о. Наро-Фоминск, д. Пушкарка, СНТ "Топаз"</t>
  </si>
  <si>
    <t>55.478722</t>
  </si>
  <si>
    <t>37.004702</t>
  </si>
  <si>
    <t xml:space="preserve"> КИЗ "Топаз"</t>
  </si>
  <si>
    <t>д. Новоглаголево</t>
  </si>
  <si>
    <t>26b2f62d-a356-4754-9db4-ab0eb96d84fd</t>
  </si>
  <si>
    <t>г.о. Наро-Фоминск, д. Свитино, киз "Аметист"</t>
  </si>
  <si>
    <t>55.5161933898926</t>
  </si>
  <si>
    <t>37.0242576599121</t>
  </si>
  <si>
    <t>есть</t>
  </si>
  <si>
    <t xml:space="preserve">КИЗ "Аметист" </t>
  </si>
  <si>
    <t>5030041109</t>
  </si>
  <si>
    <t xml:space="preserve">д.Свитино </t>
  </si>
  <si>
    <t>89067572241;           8-926-222-74-97</t>
  </si>
  <si>
    <t>anuta.vol@mail.ru; ametistkiz@yandex.ru</t>
  </si>
  <si>
    <t xml:space="preserve">д. Свитино </t>
  </si>
  <si>
    <t>1035005903943</t>
  </si>
  <si>
    <t>1c3b3e36-2edb-4808-b311-b5a009cef783</t>
  </si>
  <si>
    <t>г.о. Наро-Фоминск, п. Селятино, ул. Березовая, д. 22, КИЗ ЗАМОК</t>
  </si>
  <si>
    <t>55.5092811584473</t>
  </si>
  <si>
    <t>36.9882049560547</t>
  </si>
  <si>
    <t>КИЗ "ЗАМОК"</t>
  </si>
  <si>
    <t xml:space="preserve"> р.п.Селятино</t>
  </si>
  <si>
    <t>310eacc4-27e1-442e-b2d5-6bcb13936295</t>
  </si>
  <si>
    <t>г.о. Наро-Фоминск, д. Новоглаголево, тиз "Рубин"</t>
  </si>
  <si>
    <t>55.484835</t>
  </si>
  <si>
    <t>37.030925</t>
  </si>
  <si>
    <t xml:space="preserve">ТИЗ "Рубин" </t>
  </si>
  <si>
    <t>5030020645</t>
  </si>
  <si>
    <t>8-985-364-98-88;    8-903-761-06-87</t>
  </si>
  <si>
    <t>rubin160793@mail.ru</t>
  </si>
  <si>
    <t>1025003753521</t>
  </si>
  <si>
    <t>3f054cdf-54c7-4ae8-9a02-95850c217b85</t>
  </si>
  <si>
    <t>г.о. Наро-Фоминск, д. Новоглаголево, киз гранит</t>
  </si>
  <si>
    <t>55.4720802307129</t>
  </si>
  <si>
    <t>37.0001945495605</t>
  </si>
  <si>
    <t>1(1,2)</t>
  </si>
  <si>
    <t xml:space="preserve">ТИЗ "Гранит </t>
  </si>
  <si>
    <t>5030030812</t>
  </si>
  <si>
    <t>д.Новоглаголево</t>
  </si>
  <si>
    <t>8-499-405-05-05; 8-916-292-16-04</t>
  </si>
  <si>
    <t>granit-2@mail.ru</t>
  </si>
  <si>
    <t>1025003754918</t>
  </si>
  <si>
    <t>556e0feb-3dca-47b7-bc28-2b1e38557bcb</t>
  </si>
  <si>
    <t>г.о. Наро-Фоминск, д. Новоглаголево, ТСН Глаголево</t>
  </si>
  <si>
    <t>55.4759140014648</t>
  </si>
  <si>
    <t>37.0132637023926</t>
  </si>
  <si>
    <t xml:space="preserve">ТСН "Глаголево" </t>
  </si>
  <si>
    <t>8-985-294-53-82</t>
  </si>
  <si>
    <t>7636263@mail.ru</t>
  </si>
  <si>
    <t>1035005904933</t>
  </si>
  <si>
    <t>7245f04a-875e-4f28-b7c3-2832942bc6b9</t>
  </si>
  <si>
    <t>г.о. Наро-Фоминск, д. Головеньки(киз интал)</t>
  </si>
  <si>
    <t>55.472500</t>
  </si>
  <si>
    <t>36.686431</t>
  </si>
  <si>
    <t>КИЗ "Интал"</t>
  </si>
  <si>
    <t>1035005910037/   5030028651</t>
  </si>
  <si>
    <t>д. Головеньки</t>
  </si>
  <si>
    <t>8-916-845-56-55; 8-916-624-34-21</t>
  </si>
  <si>
    <t>kiz_intal@mail.ru</t>
  </si>
  <si>
    <t>КИЗ "Интал" (50 домов)</t>
  </si>
  <si>
    <t>1035005910037</t>
  </si>
  <si>
    <t>c40bb768-dc17-4622-b0db-a548799dd8a9</t>
  </si>
  <si>
    <t>г.о. Наро-Фоминск, д. Мякишево, киз "Конструктор Плюс"</t>
  </si>
  <si>
    <t>55.4691886</t>
  </si>
  <si>
    <t>36.625400</t>
  </si>
  <si>
    <t>КИЗ "Конструктор Плюс"</t>
  </si>
  <si>
    <t>1035005902656/ 5030030682</t>
  </si>
  <si>
    <t xml:space="preserve">  8-903-742-96-76</t>
  </si>
  <si>
    <t>КИЗ "Конструктор Плюс" (31 дом)</t>
  </si>
  <si>
    <t>1035005902656</t>
  </si>
  <si>
    <t>434353dc-3a02-4356-91c6-d6d8e748e088</t>
  </si>
  <si>
    <t>г.о. Наро-Фоминск, д. Обухово, онтариовилл</t>
  </si>
  <si>
    <t>55.480052</t>
  </si>
  <si>
    <t>36.626724</t>
  </si>
  <si>
    <t>ТСН (коттеджный поселок)</t>
  </si>
  <si>
    <t>ТСН "ОНТАРИО"</t>
  </si>
  <si>
    <t>1105030002406/5030070879</t>
  </si>
  <si>
    <t xml:space="preserve"> д. Жихарево</t>
  </si>
  <si>
    <t>+7 (495) 776-84-33</t>
  </si>
  <si>
    <t>info@ontarioru.ru</t>
  </si>
  <si>
    <t>д. Жихарево</t>
  </si>
  <si>
    <t xml:space="preserve">КП ТСН "Онтарио" </t>
  </si>
  <si>
    <t xml:space="preserve">1105030002406 </t>
  </si>
  <si>
    <t>1f3baadd-1e8f-41b6-ba1b-554c02523959</t>
  </si>
  <si>
    <t>г.о. Наро-Фоминск, д. Малые Семенычи, днп Усадьба Лесное озеро</t>
  </si>
  <si>
    <t>55.460208</t>
  </si>
  <si>
    <t>36.697990</t>
  </si>
  <si>
    <t>ТСЖ "ЛЕСНОЕ ОЗЕРО"</t>
  </si>
  <si>
    <t>1085030004608/5030064480</t>
  </si>
  <si>
    <t>8-906-797-0110</t>
  </si>
  <si>
    <t>liju15@mail.ru</t>
  </si>
  <si>
    <t>53e4031a-21aa-44a0-8a2f-4f7c5bb754eb</t>
  </si>
  <si>
    <t>55.479873</t>
  </si>
  <si>
    <t>36.626255</t>
  </si>
  <si>
    <t xml:space="preserve">ТСН "ОНТАРИОВИЛЛ" </t>
  </si>
  <si>
    <t>1185074010703  /5030094397</t>
  </si>
  <si>
    <t xml:space="preserve">д.Обухово  </t>
  </si>
  <si>
    <t>8-916-721-38-04,  8-915-050-26-78</t>
  </si>
  <si>
    <t>GNTOntario@yandex.ru</t>
  </si>
  <si>
    <t xml:space="preserve">д. Обухово  </t>
  </si>
  <si>
    <t>1185074010703</t>
  </si>
  <si>
    <t>г.о. Наро-Фоминск, г. Апрелевка, ул. Дачная ТСН "МИЗ"</t>
  </si>
  <si>
    <t>55.543516</t>
  </si>
  <si>
    <t>37.038215</t>
  </si>
  <si>
    <t>ТСН "МИЗ"</t>
  </si>
  <si>
    <t xml:space="preserve">ОГРН:1035005916131 </t>
  </si>
  <si>
    <t>8(910)4348163</t>
  </si>
  <si>
    <t>9992a5f5-356c-4196-ae17-d25630ba54b5</t>
  </si>
  <si>
    <t>г.о. Наро-Фоминск, д. Мартемьяново, ТСН "Труд"</t>
  </si>
  <si>
    <t>55.5269775</t>
  </si>
  <si>
    <t>37.083202</t>
  </si>
  <si>
    <t>ТСН "Труд"</t>
  </si>
  <si>
    <t>ОГРН 1035005909069</t>
  </si>
  <si>
    <t>8(916)845-48-88</t>
  </si>
  <si>
    <t>kuwaewa.ekaterina@yandex.ru</t>
  </si>
  <si>
    <t>ebdc3b30-4af9-4be6-9ac3-84f031c6a338</t>
  </si>
  <si>
    <t>г.о. Наро-Фоминск, д. Санники, д. 20, тсн Родник</t>
  </si>
  <si>
    <t>55.559853</t>
  </si>
  <si>
    <t>37.045040</t>
  </si>
  <si>
    <t>ТСН "Родник"</t>
  </si>
  <si>
    <t xml:space="preserve">ОГРН:1035005900159 </t>
  </si>
  <si>
    <t>rodnik.1999@mail.ru</t>
  </si>
  <si>
    <t>bd16786c-5827-4d7d-ad68-28a6c3227e26</t>
  </si>
  <si>
    <t>г.о Наро-Фоминск, г. Апрелевка, ул. Сосновая (снт ветеран)</t>
  </si>
  <si>
    <t>55.567659</t>
  </si>
  <si>
    <t>37.071648</t>
  </si>
  <si>
    <t>СНТ "Ветеран"</t>
  </si>
  <si>
    <t xml:space="preserve">ОГРН:1025003757019 </t>
  </si>
  <si>
    <t>8(977)6024885</t>
  </si>
  <si>
    <t>fea40e97-8af7-45f8-90e5-14c4222127f2</t>
  </si>
  <si>
    <t>г.о. Наро-Фоминск, г. Апрелевка, ул. Садовая, СНТ "Дачное МК КПСС"</t>
  </si>
  <si>
    <t>55.53146</t>
  </si>
  <si>
    <t>37.05077</t>
  </si>
  <si>
    <t>СНТ "Дачное "МК КПСС"</t>
  </si>
  <si>
    <t xml:space="preserve">ОГРН:1035005910510 </t>
  </si>
  <si>
    <t>г. Апрелевка, уч-к 198</t>
  </si>
  <si>
    <t>8(903)5522602</t>
  </si>
  <si>
    <t>Martini5627@gmail,com</t>
  </si>
  <si>
    <t>0ed20c55-6473-488e-ae4b-778fda1ed0b5</t>
  </si>
  <si>
    <t>СНТ "Красная горка"</t>
  </si>
  <si>
    <t xml:space="preserve">ОГРН:1055005610440 </t>
  </si>
  <si>
    <t>8(925)8738627</t>
  </si>
  <si>
    <t>a10e727f-4039-4d5e-93f6-7e06ed766f50</t>
  </si>
  <si>
    <t>г.о. Наро-Фоминск, г. Апрелевка, ул. 3-я Солнечная СНТ "Пенсионер"</t>
  </si>
  <si>
    <t>55.535904</t>
  </si>
  <si>
    <t>37.074447</t>
  </si>
  <si>
    <t>СНТ "ПЕНСИОНЕР"</t>
  </si>
  <si>
    <t xml:space="preserve">ОГРН:1045005911004 </t>
  </si>
  <si>
    <t>г. Апрелевка, ул.3-я Солнечная, 24</t>
  </si>
  <si>
    <t>8(916)9578248</t>
  </si>
  <si>
    <t>be1330f4-e772-4c31-8b08-117336bdbd6c</t>
  </si>
  <si>
    <t>СНТ "Строитель"</t>
  </si>
  <si>
    <t xml:space="preserve">ОГРН:1025003755127 </t>
  </si>
  <si>
    <t xml:space="preserve">г. Апрелевка, ул.Новая, уч-к № 22 </t>
  </si>
  <si>
    <t>8(903)7666050</t>
  </si>
  <si>
    <t>Plotnik.s@mail.ru</t>
  </si>
  <si>
    <t>66ba0a7d-abe9-4d1c-8483-73136bbfc23f</t>
  </si>
  <si>
    <t>г.о. Наро-Фоминск, г. Апрелевка, снт Электрон</t>
  </si>
  <si>
    <t>55.558267</t>
  </si>
  <si>
    <t>37.034298</t>
  </si>
  <si>
    <t>СНТ "Электрон"</t>
  </si>
  <si>
    <t xml:space="preserve">ОГРН:1025003754775 </t>
  </si>
  <si>
    <t xml:space="preserve">г. Апрелевка, ул.Дачная </t>
  </si>
  <si>
    <t>8(916)2093002</t>
  </si>
  <si>
    <t>Arab77@inbox.ru</t>
  </si>
  <si>
    <t>c8531a67-2ca6-44c0-b923-f2874923331f</t>
  </si>
  <si>
    <t>г.о. Наро-Фоминск, г. Апрелевка, СНТ «Озерное»</t>
  </si>
  <si>
    <t>55.561289</t>
  </si>
  <si>
    <t>37.056937</t>
  </si>
  <si>
    <t>СНТ "Озерное"</t>
  </si>
  <si>
    <t>ОГРН:1035005904560</t>
  </si>
  <si>
    <t>8(916)3267074</t>
  </si>
  <si>
    <t>Ozernoe-aprelevka@bk.ru</t>
  </si>
  <si>
    <t>a31106b5-f791-40c7-b857-2a2032e872fd</t>
  </si>
  <si>
    <t>г.о. Наро-Фоминск, г. Апрелевка, Апрелевское лесничество, кв.19, 13, 9, 8 СНТ "Энергия"</t>
  </si>
  <si>
    <t>55.570114</t>
  </si>
  <si>
    <t>37.065760</t>
  </si>
  <si>
    <t>СНТ "Энергия"</t>
  </si>
  <si>
    <t xml:space="preserve">ОГРН:1055005608085 </t>
  </si>
  <si>
    <t>8(916)6875878</t>
  </si>
  <si>
    <t>113b4329-64f6-4de3-9d2c-720b4b27a90f</t>
  </si>
  <si>
    <t>г.о. Наро-Фоминск, г. Апрелевка СНТ "Ладога"</t>
  </si>
  <si>
    <t>55.589237</t>
  </si>
  <si>
    <t>37.08469</t>
  </si>
  <si>
    <t>СНТ "Ладога"</t>
  </si>
  <si>
    <t xml:space="preserve">ОГРН:1055012501213 </t>
  </si>
  <si>
    <t>г. Апрелевка,  сооружение 95, помещение правлени</t>
  </si>
  <si>
    <t>8(903)7246389</t>
  </si>
  <si>
    <t>Snt.ladoga@mail.ru</t>
  </si>
  <si>
    <t>3f37ae14-3db0-47fd-9ee2-6f7edaf4356b</t>
  </si>
  <si>
    <t>г.о. Наро-Фоминск, г. Апрелевка, СНТ Мамыри-2</t>
  </si>
  <si>
    <t>55.55839</t>
  </si>
  <si>
    <t>37.051357</t>
  </si>
  <si>
    <t>СНТ "Мамыри-2"</t>
  </si>
  <si>
    <t xml:space="preserve">ОГРН:1035005902403 </t>
  </si>
  <si>
    <t>8(903)7241105</t>
  </si>
  <si>
    <t>1627da41-04e4-4606-90be-64fe36979e72</t>
  </si>
  <si>
    <t>СНТ "АПРЕЛЕВКА"</t>
  </si>
  <si>
    <t>ОГРН:1035005909400</t>
  </si>
  <si>
    <t>8(916)6276088</t>
  </si>
  <si>
    <t>makarov.boll1@mail.ru</t>
  </si>
  <si>
    <t>536c0708-4930-4ac9-92fe-8d1a42c58b7b</t>
  </si>
  <si>
    <t xml:space="preserve">ОГРН:1035005912480 </t>
  </si>
  <si>
    <t>36ed8eb0-1891-4d2b-aa56-ed57d9c42dbd</t>
  </si>
  <si>
    <t>г.о. Наро-Фоминск, д. Афинеево, снт зеленый уголок</t>
  </si>
  <si>
    <t>55.510516</t>
  </si>
  <si>
    <t>37.110404</t>
  </si>
  <si>
    <t>СНТ "Зеленый уголок"</t>
  </si>
  <si>
    <t xml:space="preserve">ОГРН:1035005916527 </t>
  </si>
  <si>
    <t>8(903)2763176</t>
  </si>
  <si>
    <t>Simfed47@gmail.com</t>
  </si>
  <si>
    <t xml:space="preserve">д. Афинеево </t>
  </si>
  <si>
    <t>e271dba3-23aa-43b6-b045-595e415efffe</t>
  </si>
  <si>
    <t>г.о. Наро-Фоминск, д. Афинеево, СНТ Ритм</t>
  </si>
  <si>
    <t>55.515885</t>
  </si>
  <si>
    <t>37.091526</t>
  </si>
  <si>
    <t>СНТ "Ритм"</t>
  </si>
  <si>
    <t>ОГРН:1035005902975</t>
  </si>
  <si>
    <t>8(909)6808347</t>
  </si>
  <si>
    <t>dc19897f-0e23-4498-91f2-5c63a38912f7</t>
  </si>
  <si>
    <t>г.о. Наро-Фоминск, д. Афинеево, СНТ "Сосна"</t>
  </si>
  <si>
    <t>55.521414</t>
  </si>
  <si>
    <t>37.096416</t>
  </si>
  <si>
    <t>СНТ "Сосна"</t>
  </si>
  <si>
    <t xml:space="preserve">ОГРН:1035005915933 </t>
  </si>
  <si>
    <t>8(916)7951002</t>
  </si>
  <si>
    <t>9d6c24b3-6b7d-4782-aeb1-4fe6163b8e47</t>
  </si>
  <si>
    <t>г.о. Наро-Фоминск, д. Афинеево, СНТ "Экран"</t>
  </si>
  <si>
    <t>55.507754</t>
  </si>
  <si>
    <t>37.117191</t>
  </si>
  <si>
    <t>СНТ "ЭКРАН"</t>
  </si>
  <si>
    <t xml:space="preserve">ОГРН:1035005904240 </t>
  </si>
  <si>
    <t>8(985)2997534</t>
  </si>
  <si>
    <t>Colganow.Sergei.@yandex.ru</t>
  </si>
  <si>
    <t>9aaa2387-8df4-4a51-b3c6-ace97ee231ec</t>
  </si>
  <si>
    <t>г.о. Наро-Фоминск, вблизи д. Афинеево, СНТ Южный склон</t>
  </si>
  <si>
    <t>55.531053</t>
  </si>
  <si>
    <t>37.097535</t>
  </si>
  <si>
    <t>СНТ "Южный склон"</t>
  </si>
  <si>
    <t xml:space="preserve">ОГРН:1035005910334 </t>
  </si>
  <si>
    <t>8(905)7032557</t>
  </si>
  <si>
    <t>8125c8dc-e9b9-49ab-99cb-cbb624b40560</t>
  </si>
  <si>
    <t>г.о. Наро-Фоминск, д. Могутово, СНТ "ПОБЕДА"</t>
  </si>
  <si>
    <t>55.567724</t>
  </si>
  <si>
    <t>37.082045</t>
  </si>
  <si>
    <t>СНТ "Победа"</t>
  </si>
  <si>
    <t xml:space="preserve">ОГРН:1025003751915 </t>
  </si>
  <si>
    <t>г Апрелевка</t>
  </si>
  <si>
    <t>8(916)6823091</t>
  </si>
  <si>
    <t xml:space="preserve">д. Мамыри </t>
  </si>
  <si>
    <t>f7006600-663a-4bac-935a-37462a41677c</t>
  </si>
  <si>
    <t>г.о. Наро-Фоминск, д. Мартемьяново, СНТ "Мичуринец-50"</t>
  </si>
  <si>
    <t>55.524723</t>
  </si>
  <si>
    <t>37.08485</t>
  </si>
  <si>
    <t>СНТ "МИЧУРИНЕЦ-50".</t>
  </si>
  <si>
    <t xml:space="preserve">ОГРН:1035005901479 </t>
  </si>
  <si>
    <t>8(926)6077962</t>
  </si>
  <si>
    <t>Larisakiyashchenko@gmail.com</t>
  </si>
  <si>
    <t>3ede8375-c72e-4c0b-8fdd-ed7d4c1b64f2</t>
  </si>
  <si>
    <t>г.о. Наро-Фоминск, д. Мартемьяново, снт Поиск</t>
  </si>
  <si>
    <t>55.522510</t>
  </si>
  <si>
    <t>37.066950</t>
  </si>
  <si>
    <t>СНТ "Поиск"</t>
  </si>
  <si>
    <t xml:space="preserve">ОГРН:1035005901017 </t>
  </si>
  <si>
    <t>8(916)5163999  8(903)2265770</t>
  </si>
  <si>
    <t>ae51deac-80d6-4dc7-8fb5-24c8cb2ff1f4</t>
  </si>
  <si>
    <t>г.о. Наро-Фоминск, д. Мартемьяново, СНТ "САД (проезд через Афинеево)</t>
  </si>
  <si>
    <t>55.519825</t>
  </si>
  <si>
    <t>37.093691</t>
  </si>
  <si>
    <t>СНТ "САД"</t>
  </si>
  <si>
    <t xml:space="preserve">ОГРН:1035005917836 </t>
  </si>
  <si>
    <t>8(916)9982326</t>
  </si>
  <si>
    <t>marafanaseva@yandex.ru</t>
  </si>
  <si>
    <t>87531718-90c4-4a60-a33f-cb944507c28f</t>
  </si>
  <si>
    <t>55.507479</t>
  </si>
  <si>
    <t>37.11626</t>
  </si>
  <si>
    <t>СНТ "Трактор"</t>
  </si>
  <si>
    <t xml:space="preserve">ОГРН:1035005900522 </t>
  </si>
  <si>
    <t>д. Першино, участок 1-1</t>
  </si>
  <si>
    <t>8(962)9653765</t>
  </si>
  <si>
    <t>ebeea3b2-fe19-452c-807a-544aa3abf254</t>
  </si>
  <si>
    <t>г.о Наро-Фоминск, д. Санники, снт лесное</t>
  </si>
  <si>
    <t>55.560812</t>
  </si>
  <si>
    <t>37.027348</t>
  </si>
  <si>
    <t>СНТ "ЛЕСНОЕ" ТРЕСТА "СОЮЗТЕПЛОКОНСТРУКЦИЯ" И УПРАВЛЕНИЯ "МЕХАНИЗАЦИЯ №6"</t>
  </si>
  <si>
    <t xml:space="preserve">ОГРН:1035005906671 </t>
  </si>
  <si>
    <t>8(964)5004600</t>
  </si>
  <si>
    <t>222c8d2c-e828-4aaf-9ef6-ed9b48fb8892</t>
  </si>
  <si>
    <t>г.о. Наро-Фоминск, д. Санники, СНТ Лира</t>
  </si>
  <si>
    <t>55.557850</t>
  </si>
  <si>
    <t>37.036795</t>
  </si>
  <si>
    <t>СНТ "Лира"</t>
  </si>
  <si>
    <t xml:space="preserve">ОГРН:1035005912589 </t>
  </si>
  <si>
    <t>8(925)2780933</t>
  </si>
  <si>
    <t>92ec663a-c51f-49aa-93c1-f6118aa3b0a5</t>
  </si>
  <si>
    <t>г.о. Наро-Фоминск, д. Санники СНТ Прибор</t>
  </si>
  <si>
    <t>55.556973</t>
  </si>
  <si>
    <t>37.029733</t>
  </si>
  <si>
    <t>СНТ "Прибор"</t>
  </si>
  <si>
    <t xml:space="preserve">ОГРН:1025003752641 </t>
  </si>
  <si>
    <t xml:space="preserve">8(903)5558057         </t>
  </si>
  <si>
    <t>Vsergei866@gmail.com</t>
  </si>
  <si>
    <t>84181115-93f5-4b5d-8f8b-c7f42fbc3b60</t>
  </si>
  <si>
    <t>СНП "Ковчег"</t>
  </si>
  <si>
    <t xml:space="preserve">ОГРН:1167746300193 </t>
  </si>
  <si>
    <t>129110, г. Москва, ул. Гиляровского, д. 68 стр.1, пом. I комн. 1 эт. 4</t>
  </si>
  <si>
    <t>8(909)9996502</t>
  </si>
  <si>
    <t>СНТ (СНП)</t>
  </si>
  <si>
    <t>bb16d3da-ab33-4b00-b3c8-32aee91cef36</t>
  </si>
  <si>
    <t>г.о. Наро-Фоминск, д. Афинеево, СНТ "Гражданстрой"</t>
  </si>
  <si>
    <t>55.509672</t>
  </si>
  <si>
    <t>37.110376</t>
  </si>
  <si>
    <t>СНТ "Гражданстрой"</t>
  </si>
  <si>
    <t xml:space="preserve">ОГРН:1035005919860 </t>
  </si>
  <si>
    <t>8(496)3450794</t>
  </si>
  <si>
    <t>866ae64d-f864-4c8a-bda3-fd26694a5cfc</t>
  </si>
  <si>
    <t>г.о. Наро-Фоминск, г. Апрелевка (ДНП Колос-1)</t>
  </si>
  <si>
    <t>55.587178</t>
  </si>
  <si>
    <t>37.083560</t>
  </si>
  <si>
    <t>ДНТ "КОЛОС-1"</t>
  </si>
  <si>
    <t xml:space="preserve">ОГРН:1035005903679 </t>
  </si>
  <si>
    <t>8(495)5088093         8(495)9402573</t>
  </si>
  <si>
    <t>46719988-a2e3-46e0-a430-8f917535de3b</t>
  </si>
  <si>
    <t>ДСК</t>
  </si>
  <si>
    <t>ДСК им. Ларина</t>
  </si>
  <si>
    <t>8(985)0653066    8(966)1008031</t>
  </si>
  <si>
    <t>СНТ (ДСК)</t>
  </si>
  <si>
    <t>28f7ed41-0b19-448d-9516-0a8465700814</t>
  </si>
  <si>
    <t>г.о. Наро-Фоминск, д. Афинеево (СПК "СВЕТЛЫЕ КЛЮЧИ")</t>
  </si>
  <si>
    <t>55.519571</t>
  </si>
  <si>
    <t>37.091203</t>
  </si>
  <si>
    <t>СПК</t>
  </si>
  <si>
    <t>СПК "Светлые ключи"</t>
  </si>
  <si>
    <t>8(916)6188615</t>
  </si>
  <si>
    <t>Kapitanenkova63@mail.ru</t>
  </si>
  <si>
    <t>СНТ (СПК)</t>
  </si>
  <si>
    <t>e763990c-5f04-4c66-a48a-2b9baadfe72b</t>
  </si>
  <si>
    <t>г.о. Наро-Фоминск, д. Тимонино, спк "Тимонино"</t>
  </si>
  <si>
    <t>55.496330</t>
  </si>
  <si>
    <t>37.085976</t>
  </si>
  <si>
    <t>СПК "Тимонино"</t>
  </si>
  <si>
    <t>ОГРН: 1035005910686</t>
  </si>
  <si>
    <t>8(903)2792946</t>
  </si>
  <si>
    <t>Spk.timonino@mail.ru</t>
  </si>
  <si>
    <t>4322ede0-efeb-4469-b10d-15ac41977848</t>
  </si>
  <si>
    <t>г.о. Наро-Фоминск, д. Хлопово, СПК "Десна"</t>
  </si>
  <si>
    <t>55.514946</t>
  </si>
  <si>
    <t>37.039967</t>
  </si>
  <si>
    <t>СПК "Десна"</t>
  </si>
  <si>
    <t>ОГРН:1035005908816</t>
  </si>
  <si>
    <t>8(985)9235345</t>
  </si>
  <si>
    <t>senechkina@elinar.ru</t>
  </si>
  <si>
    <t>65d2af0b-469d-4a3f-baf9-74b77d932a3c</t>
  </si>
  <si>
    <t>г.о. Наро-Фоминск, д. Башкино (СНТ "ИВУШКА")</t>
  </si>
  <si>
    <t>55.316298</t>
  </si>
  <si>
    <t>36.696411</t>
  </si>
  <si>
    <t>СНТ "Ивушка"</t>
  </si>
  <si>
    <t>1025003755040</t>
  </si>
  <si>
    <t>д.Башкино</t>
  </si>
  <si>
    <t>8-916-187-6595 Радаева Ольга Михайловна</t>
  </si>
  <si>
    <t>ab1a0b1b-a0fd-4890-933f-06c11424f748</t>
  </si>
  <si>
    <t>г.о. Наро-Фоминск, д. Башкино, СНТ "Ивушка-2"</t>
  </si>
  <si>
    <t>55.316287</t>
  </si>
  <si>
    <t>36.696445</t>
  </si>
  <si>
    <t>СНТ "Ивушка-2"</t>
  </si>
  <si>
    <t>1035005912138</t>
  </si>
  <si>
    <t>8-916-314-02-20
Председатель Толмачев Анатолий Павлович</t>
  </si>
  <si>
    <t>1238170@mail.ru</t>
  </si>
  <si>
    <t>78347b01-ebc1-4f35-84da-e8d49129f909</t>
  </si>
  <si>
    <t>г. Наро-Фоминск, ул. Старый Боровский тракт, СНТ "Сосновка"</t>
  </si>
  <si>
    <t>55.351591</t>
  </si>
  <si>
    <t>36.653440</t>
  </si>
  <si>
    <t>СНТ"Сосновка"</t>
  </si>
  <si>
    <t>1035005911467</t>
  </si>
  <si>
    <t>8-916-206-74-75</t>
  </si>
  <si>
    <t>sosnovka-nara@mail.ru</t>
  </si>
  <si>
    <t>СНТ "Сосновка"</t>
  </si>
  <si>
    <t>cbcab451-4ed1-40be-9ebf-668f10a2f142</t>
  </si>
  <si>
    <t>г.о. Наро-Фоминск, д. Горчухино, СНТ "Коммунар"</t>
  </si>
  <si>
    <t>55.357265</t>
  </si>
  <si>
    <t>36.755017</t>
  </si>
  <si>
    <t>СНТ  "Коммунар"</t>
  </si>
  <si>
    <t>1035005905164</t>
  </si>
  <si>
    <t>д.Горчухино</t>
  </si>
  <si>
    <t>8-985-766-2946,   8-925-358-9707 Перцев Владимир Петрович</t>
  </si>
  <si>
    <t>easlutskaya@yandex.ru</t>
  </si>
  <si>
    <t>д. Горчухино</t>
  </si>
  <si>
    <t xml:space="preserve">СНТ "Коммунар" </t>
  </si>
  <si>
    <t>6345ef56-ffdf-4204-b3e9-5ab6c55e809b</t>
  </si>
  <si>
    <t>г.о. Наро-Фоминск, д. Горчухино, СНТ "ЛЭП"</t>
  </si>
  <si>
    <t>55.351800</t>
  </si>
  <si>
    <t>36.763618</t>
  </si>
  <si>
    <t>СНТ "ЛЭП"</t>
  </si>
  <si>
    <t>1035005907265</t>
  </si>
  <si>
    <t>8-926-176-0918 Борчиков Алексей Владимирович</t>
  </si>
  <si>
    <t>mmmm7878@mail.ru</t>
  </si>
  <si>
    <t xml:space="preserve">СНТ "ЛЭП" </t>
  </si>
  <si>
    <t>24b78987-0d1c-4bbd-885d-a7b989456338</t>
  </si>
  <si>
    <t>г.о. Наро-Фоминск, с. Атепцево, Кирпичный завод, СНТ "Нара-ЗИЛ"</t>
  </si>
  <si>
    <t>55.354174</t>
  </si>
  <si>
    <t>36.753278</t>
  </si>
  <si>
    <t>СНТ "Нара-Зил"</t>
  </si>
  <si>
    <t>1035005917286</t>
  </si>
  <si>
    <t>8-926-527-1790 Флаг Сергей Николаевич</t>
  </si>
  <si>
    <t xml:space="preserve">СНТ "Нара-Зил" </t>
  </si>
  <si>
    <t>ebd02f9c-d4b2-499e-ba56-1a829ff71ee3</t>
  </si>
  <si>
    <t>г.о. Наро-Фоминск, д. Горчухино, СНТ "Ополченец"</t>
  </si>
  <si>
    <t>55.353290</t>
  </si>
  <si>
    <t>36.753828</t>
  </si>
  <si>
    <t>сетка металлическая</t>
  </si>
  <si>
    <t>СНТ "Ополченнец"</t>
  </si>
  <si>
    <t>1035005901700</t>
  </si>
  <si>
    <t>8-903-007-1736 Русакова Марина Александровна</t>
  </si>
  <si>
    <t>snt.opolchenets@mail.ru</t>
  </si>
  <si>
    <t xml:space="preserve">СНТ "Ополченнец" </t>
  </si>
  <si>
    <t>cfee7112-ba68-4e69-b30c-d9a92349d537</t>
  </si>
  <si>
    <t>г.о. Наро-Фоминск, д. Деденево (снт истье березка)</t>
  </si>
  <si>
    <t>55.288853</t>
  </si>
  <si>
    <t>36.707948</t>
  </si>
  <si>
    <t>СНТ  "Истья-Березка"</t>
  </si>
  <si>
    <t>1035005910598</t>
  </si>
  <si>
    <t>д.Деденево</t>
  </si>
  <si>
    <t>8-967-000-4007  Позднякова Марина Александровна</t>
  </si>
  <si>
    <t xml:space="preserve">СНТ "Истья-Березка" </t>
  </si>
  <si>
    <t>991834e8-5555-4924-8d3f-ede9f4027777</t>
  </si>
  <si>
    <t>г.о. Наро-Фоминск, д. Деденево, (СНТ "МЕРКУРИЙ-ДЕДЕНЕВО")</t>
  </si>
  <si>
    <t>55.284100</t>
  </si>
  <si>
    <t>36.700862</t>
  </si>
  <si>
    <t>СНТ "Меркурий-Деденево"</t>
  </si>
  <si>
    <t>1025003752465</t>
  </si>
  <si>
    <t>8-916-513-1332 Селезнев Сергей Алексеевич</t>
  </si>
  <si>
    <t>seleznev48@mail.ru</t>
  </si>
  <si>
    <t xml:space="preserve">СНТ "Меркурий-Деденево" </t>
  </si>
  <si>
    <t>0633fda5-9ecf-4e29-8c8e-d35e69485ca0</t>
  </si>
  <si>
    <t>г.о. Наро-Фоминск, д. Деденево (СНТ СЭММ)</t>
  </si>
  <si>
    <t>55.267737</t>
  </si>
  <si>
    <t>36.723167</t>
  </si>
  <si>
    <t>СНТ "СЭММ"</t>
  </si>
  <si>
    <t>1035005911445</t>
  </si>
  <si>
    <t>8-910-462-9564 Панина Маргарита Николаевна</t>
  </si>
  <si>
    <t>snt.semm@mail.ru; Natali_07@list.ru</t>
  </si>
  <si>
    <t>87654c7d-7694-4296-b4e8-5f044829565c</t>
  </si>
  <si>
    <t>г.о. Наро-Фоминск, д. Дятлово (СНТ "РУЧЕЕК")</t>
  </si>
  <si>
    <t>55.266132</t>
  </si>
  <si>
    <t>36.936073</t>
  </si>
  <si>
    <t>СНТ "Ручеек"</t>
  </si>
  <si>
    <t>1105030002901</t>
  </si>
  <si>
    <t xml:space="preserve"> 8-925-734-6335 Резун Татьяна Алексеевна</t>
  </si>
  <si>
    <t>t.rezun7@gmail.com; 3884626@mail.ru</t>
  </si>
  <si>
    <t xml:space="preserve">СНТ "Ручеек" </t>
  </si>
  <si>
    <t>b43d965e-64ed-4a8e-b968-298231dde574</t>
  </si>
  <si>
    <t>55.242449</t>
  </si>
  <si>
    <t>36.935980</t>
  </si>
  <si>
    <t>СНТ "Булатова Поляна ЦНИГРИ"</t>
  </si>
  <si>
    <t>1025003758120</t>
  </si>
  <si>
    <t>д.Дятлово</t>
  </si>
  <si>
    <t>8-916-178-4413 Емельянов Николай Иванович</t>
  </si>
  <si>
    <t>bylatof56@yandex.ru</t>
  </si>
  <si>
    <t>b514e052-9049-4d28-8f49-0b3ea8c3d394</t>
  </si>
  <si>
    <t>г.о. Наро-Фоминск, д. Дятлово (СНТ "БУЛАТОВА ПОЛЯНА - ЦНИГРИ 2")</t>
  </si>
  <si>
    <t>55.242828</t>
  </si>
  <si>
    <t>36.937801</t>
  </si>
  <si>
    <t>СНТ "Булатова Поляна ЦНИГРИ-2"</t>
  </si>
  <si>
    <t>1035005905439</t>
  </si>
  <si>
    <t>8-905-718-3688 Бисиркин Михаил Владимирович</t>
  </si>
  <si>
    <t>bes668@mail.ru</t>
  </si>
  <si>
    <t>39f81876-3c47-4586-a11b-f322278dbfec</t>
  </si>
  <si>
    <t>г.о. Наро-Фоминск, д. Дятлово (СНТ "ГОРНЯК")</t>
  </si>
  <si>
    <t>55.244482</t>
  </si>
  <si>
    <t>36.936244</t>
  </si>
  <si>
    <t>СНТ  "Горняк"</t>
  </si>
  <si>
    <t>1035005901391</t>
  </si>
  <si>
    <t xml:space="preserve"> 8-915-290-9922 Невмержицкий Евгений Васильевич</t>
  </si>
  <si>
    <t xml:space="preserve">СНТ "Горняк" </t>
  </si>
  <si>
    <t>50326044-df89-4480-8006-0adfbbade8d6</t>
  </si>
  <si>
    <t>г.о. Наро-Фоминск, д. Дятлово (СНТ "НАРА")</t>
  </si>
  <si>
    <t>55.317790</t>
  </si>
  <si>
    <t>36.898856</t>
  </si>
  <si>
    <t>СНТ "Нара"</t>
  </si>
  <si>
    <t>1075000000437</t>
  </si>
  <si>
    <t>8-916-521-1885 Степанов Николай Васильевич</t>
  </si>
  <si>
    <t>19084b9c-60f8-43b0-aad5-322f6c685e01</t>
  </si>
  <si>
    <t>г.о. Наро-Фоминск, д. Дятлово, СНТ "РАДУГА 2"</t>
  </si>
  <si>
    <t>55.247786</t>
  </si>
  <si>
    <t>36.942810</t>
  </si>
  <si>
    <t>СНТ "Радуга-2"</t>
  </si>
  <si>
    <t>1055005623530</t>
  </si>
  <si>
    <t>8-909-666-4238 Жучков Павел Сергеевич</t>
  </si>
  <si>
    <t>Andrukonis70@mail.ru</t>
  </si>
  <si>
    <t>ceca114f-cceb-4176-9db3-7a5b5978c28d</t>
  </si>
  <si>
    <t>г.о. Наро-Фоминск, д. Ерюхино, снт "Березка</t>
  </si>
  <si>
    <t>55.307926</t>
  </si>
  <si>
    <t>36.752520</t>
  </si>
  <si>
    <t>СНТ "Березка"</t>
  </si>
  <si>
    <t>1035005905769</t>
  </si>
  <si>
    <t>д.Ерюхино</t>
  </si>
  <si>
    <t>8-903-147-2771 Бочкарёв Сергей Петрович</t>
  </si>
  <si>
    <t>snt_berezka77@mail.ru</t>
  </si>
  <si>
    <t xml:space="preserve">СНТ "Березка" </t>
  </si>
  <si>
    <t>6fc3309f-f28c-44ae-b398-e22f358b5060</t>
  </si>
  <si>
    <t>г.о. Наро-Фоминск, д. Ерюхино, СНТ "КЛЕН"</t>
  </si>
  <si>
    <t>55.308292</t>
  </si>
  <si>
    <t>36.755448</t>
  </si>
  <si>
    <t>СНТ  "Клен"</t>
  </si>
  <si>
    <t>1025003756282</t>
  </si>
  <si>
    <t>8-906-784-4441,   8-925-337-4157 Артемова Татьяна Владимировна</t>
  </si>
  <si>
    <t>ta89067844441@yandex.ru</t>
  </si>
  <si>
    <t>СНТ "Клен"</t>
  </si>
  <si>
    <t>e01bb9af-6c6d-4a32-afe1-cbe95db6ca1d</t>
  </si>
  <si>
    <t>г.о. Наро-Фоминск, д. Ерюхино, СНТ "Надежда"</t>
  </si>
  <si>
    <t>55.310387</t>
  </si>
  <si>
    <t>36.752098</t>
  </si>
  <si>
    <t>СНТ "Надежда"</t>
  </si>
  <si>
    <t>1035005903217</t>
  </si>
  <si>
    <t>8-919-996-4405 Пирогов Юрий Павлович</t>
  </si>
  <si>
    <t>ec11e82d-f538-4043-aa27-435497e2bfe0</t>
  </si>
  <si>
    <t>г.о. Наро-Фоминск, д. Ерюхино (снт ольховка)</t>
  </si>
  <si>
    <t>55.304897</t>
  </si>
  <si>
    <t>36.749151</t>
  </si>
  <si>
    <t>СНТ "Ольховка"</t>
  </si>
  <si>
    <t>1035005916615</t>
  </si>
  <si>
    <t>8-916-687-3454 Калугин Юрий Викторович</t>
  </si>
  <si>
    <t>buh2100@mail.ru;        andreybaturkin@yandex.ru</t>
  </si>
  <si>
    <t>0a0e2ba4-3bfd-41e7-83d6-62cc40f673b4</t>
  </si>
  <si>
    <t>г.о. Наро-Фоминск, д. Ерюхино, СНТ "Солнечный ЗИЛ"</t>
  </si>
  <si>
    <t>55.309230</t>
  </si>
  <si>
    <t>36.743390</t>
  </si>
  <si>
    <t>СНТ "Солнечный-Зил"</t>
  </si>
  <si>
    <t>1025003751486</t>
  </si>
  <si>
    <t>8-925-358-4563 Можаров Михаил Алексеевич</t>
  </si>
  <si>
    <t>snt_zil@bk.ru</t>
  </si>
  <si>
    <t>e4d046c4-2180-45dd-8f0b-65fc857e0a18</t>
  </si>
  <si>
    <t>г.о. Наро-Фоминск, д. Зинаевка, СНТ Лакомка</t>
  </si>
  <si>
    <t>55.283074</t>
  </si>
  <si>
    <t>37.019382</t>
  </si>
  <si>
    <t>СНТ "Лакомка"</t>
  </si>
  <si>
    <t>1035005909938</t>
  </si>
  <si>
    <t>д.Зинаевка</t>
  </si>
  <si>
    <t>8-903-183-7217 Зуев Олег Юрьевич</t>
  </si>
  <si>
    <t>Zuev.oy@yandex.ru</t>
  </si>
  <si>
    <t>д. Зинаевка</t>
  </si>
  <si>
    <t xml:space="preserve">СНТ "Лакомка" </t>
  </si>
  <si>
    <t>35e42e95-cc57-42eb-9abb-d5355033ea9f</t>
  </si>
  <si>
    <t>55.284287</t>
  </si>
  <si>
    <t>37.000821</t>
  </si>
  <si>
    <t>СНТ "Факел"</t>
  </si>
  <si>
    <t>1035005910158</t>
  </si>
  <si>
    <t>8-903-156-4724 Загорельская Галина Михайловна</t>
  </si>
  <si>
    <t xml:space="preserve">СНТ "Факел" </t>
  </si>
  <si>
    <t>f7fac6aa-82bd-446b-833b-d55b5d6c8bdd</t>
  </si>
  <si>
    <t>г.о. Наро-Фоминск, д. Зинаевка, СНТ Родник</t>
  </si>
  <si>
    <t>СНТ  "Родник"</t>
  </si>
  <si>
    <t>1055005618590</t>
  </si>
  <si>
    <t>8-905-567-2753 Розова Наталья Владимировна</t>
  </si>
  <si>
    <t>rodniksnt@yandex.ru; gru@orggazneft.ru</t>
  </si>
  <si>
    <t xml:space="preserve">СНТ Родник" </t>
  </si>
  <si>
    <t>9e4bb865-003f-4734-a690-1cfda75bda96</t>
  </si>
  <si>
    <t>г.о. Наро-Фоминск, д. Клово, СНТ "Электротехник"</t>
  </si>
  <si>
    <t>55.287035</t>
  </si>
  <si>
    <t>36.866904</t>
  </si>
  <si>
    <t>СНТ "Электротехник"</t>
  </si>
  <si>
    <t>1035005918540</t>
  </si>
  <si>
    <t>д.Клово</t>
  </si>
  <si>
    <t>8-985-435-8992,   8-915-389-0907 Демин Константин Серафимович</t>
  </si>
  <si>
    <t>kon-demin@yandex.ru</t>
  </si>
  <si>
    <t xml:space="preserve">СНТ "Электротехник" </t>
  </si>
  <si>
    <t>6168b0cd-def3-426b-8d12-13f56852214f</t>
  </si>
  <si>
    <t>г.о. Наро-Фоминск, ул. старый боровский тракт (СНТ "Весна-79")</t>
  </si>
  <si>
    <t>55.365319</t>
  </si>
  <si>
    <t>36.671389</t>
  </si>
  <si>
    <t>СНТ  "Весна-79"</t>
  </si>
  <si>
    <t>1035005915559</t>
  </si>
  <si>
    <t>г. Наро-Фоминск, Башкинское лесничество</t>
  </si>
  <si>
    <t>8-926-337-7183 Смирнов Владимир Аркадьевич</t>
  </si>
  <si>
    <t>polevaya.viktoriya@mail.ru</t>
  </si>
  <si>
    <t>д. Котово, Старый боровский тракт</t>
  </si>
  <si>
    <t>СНТ "Весна-79"</t>
  </si>
  <si>
    <t>8848d169-2738-4f0e-a78f-9e64b5fc91bb</t>
  </si>
  <si>
    <t>г.о. Наро-Фоминск, д. Котово, 92-й квартал Башкинского лесничества, СНТ "Восход-81</t>
  </si>
  <si>
    <t>55.326044</t>
  </si>
  <si>
    <t>36.685028</t>
  </si>
  <si>
    <t>СНТ "Восход-81"</t>
  </si>
  <si>
    <t>1045005912654</t>
  </si>
  <si>
    <t>д.Котово</t>
  </si>
  <si>
    <t>8-903-266-2438 Иванова Тамара Михайловна</t>
  </si>
  <si>
    <t>ivanovatamara1959@yandex.ru</t>
  </si>
  <si>
    <t xml:space="preserve">СНТ "Восход-81" </t>
  </si>
  <si>
    <t>6224cd4d-0147-4aae-9c94-6c3ce28e0081</t>
  </si>
  <si>
    <t>г.о. Наро-Фоминск, д. Башкино (СНТ "ЛАДА")</t>
  </si>
  <si>
    <t>55.345795</t>
  </si>
  <si>
    <t>36.628893</t>
  </si>
  <si>
    <t>СНТ "Лада"</t>
  </si>
  <si>
    <t>1025003749836</t>
  </si>
  <si>
    <t>8-903-747-0545 Тарабрин Павел Константинович</t>
  </si>
  <si>
    <t>s.Kutin75@gmail.com</t>
  </si>
  <si>
    <t>ebdba5bf-768b-43b5-9765-3eae51c03e73</t>
  </si>
  <si>
    <t>г.о. Наро-Фоминск, д. Котово (СНТ "Швейник-ПШО Москва")</t>
  </si>
  <si>
    <t>55.347571</t>
  </si>
  <si>
    <t>36.706590</t>
  </si>
  <si>
    <t>СНТ "Швейник-ПШО Москва"</t>
  </si>
  <si>
    <t>1035005907727</t>
  </si>
  <si>
    <t>8-916-604-7086 Озерова Мария Николаевна</t>
  </si>
  <si>
    <t>legras@mail.ru</t>
  </si>
  <si>
    <t>c707831d-45d0-4ff7-8443-8814060e06e9</t>
  </si>
  <si>
    <t>г. Наро-Фоминск, ул. Старый Боровский тракт, СНТ Энтузиаст</t>
  </si>
  <si>
    <t>55.346559</t>
  </si>
  <si>
    <t>36.646816</t>
  </si>
  <si>
    <t>СНТ "Энтузиаст"</t>
  </si>
  <si>
    <t>1025003758207</t>
  </si>
  <si>
    <t>8-905-700-7031 Крутиков Сергей Николаевич</t>
  </si>
  <si>
    <t>chemulpo@mail.ru;    schimp@ya.ru</t>
  </si>
  <si>
    <t xml:space="preserve">СНТ "Энтузиаст" </t>
  </si>
  <si>
    <t>df6f70d3-9de0-460a-a106-8d5afb0389a7</t>
  </si>
  <si>
    <t>г.о. Наро-Фоминск, станция Латышская, Киевское направление Московской железной дороги, 69 квартал Башкинского лесничества</t>
  </si>
  <si>
    <t>55.360027</t>
  </si>
  <si>
    <t>36.714431</t>
  </si>
  <si>
    <t>СНТ "Лесная поляна-2"</t>
  </si>
  <si>
    <t>1065030020912</t>
  </si>
  <si>
    <t>сп.Леспромхоза, ул.Башкинская,   69 квартал</t>
  </si>
  <si>
    <t>8-963-673-6556 Нарышкина Надежда Михайловна</t>
  </si>
  <si>
    <t>naryshkina48@list.ru;      Sbx@mail.ru</t>
  </si>
  <si>
    <t>п. Леспромхоза, ул.Башкинская,   69 квартал</t>
  </si>
  <si>
    <t>27f19d3f-49a2-48c5-84e7-a0ca36ad6ccb</t>
  </si>
  <si>
    <t>г.о. Наро-Фоминск, у д. Латышская, снт "Дружба"</t>
  </si>
  <si>
    <t>55.352481</t>
  </si>
  <si>
    <t>36.678834</t>
  </si>
  <si>
    <t>СНТ  "Дружба"</t>
  </si>
  <si>
    <t>1055005619481</t>
  </si>
  <si>
    <t>д.Латышская</t>
  </si>
  <si>
    <t>8-916-797-7000 Гунин Антон Владимирович</t>
  </si>
  <si>
    <t>a.gunin76@gmail.com</t>
  </si>
  <si>
    <t>д. Латышская</t>
  </si>
  <si>
    <t xml:space="preserve">СНТ "Дружба" </t>
  </si>
  <si>
    <t>44f7f807-1a7c-4dc3-9f79-78d665642798</t>
  </si>
  <si>
    <t>г.о. Наро-Фоминск, д. Латышская, кварталы 59,70 Башкинского Лесничества</t>
  </si>
  <si>
    <t>55.363118</t>
  </si>
  <si>
    <t>36.717792</t>
  </si>
  <si>
    <t>СНТ  "Метрополитеновец"</t>
  </si>
  <si>
    <t>1025003747890</t>
  </si>
  <si>
    <t>8-915-183-2242 Буслаев Владимир Сергеевич</t>
  </si>
  <si>
    <t>snt-metro@mail.ru</t>
  </si>
  <si>
    <t>СНТ "Метрополитеновец"</t>
  </si>
  <si>
    <t>625f54b4-ec05-468c-9ffb-43828fd10a00</t>
  </si>
  <si>
    <t>г.о. Наро-Фоминск, д. Латышская, СНТ "МИНЕРАЛ - 1", кп1</t>
  </si>
  <si>
    <t>55.3583908</t>
  </si>
  <si>
    <t>36.6735992</t>
  </si>
  <si>
    <t>СНТ  "Минерал-1"</t>
  </si>
  <si>
    <t>1025003756777</t>
  </si>
  <si>
    <t>8-905-551-1075 Коструба Александр Иванович</t>
  </si>
  <si>
    <t>sntmineral-1@mail.ru</t>
  </si>
  <si>
    <t xml:space="preserve">СНТ "Минерал-1" </t>
  </si>
  <si>
    <t>fd938897-5077-457d-b74d-794c6688554f</t>
  </si>
  <si>
    <t>г.о. Наро-Фоминск, д. Башкино, СНТ "Энергия-88"</t>
  </si>
  <si>
    <t>55.317803</t>
  </si>
  <si>
    <t>36.675949</t>
  </si>
  <si>
    <t>СНТ  "Энергия-88"</t>
  </si>
  <si>
    <t>1035005905021</t>
  </si>
  <si>
    <t>ст.Латышская</t>
  </si>
  <si>
    <t>Савкин Сергей Юрьевич</t>
  </si>
  <si>
    <t>apvol@mail.ru</t>
  </si>
  <si>
    <t>ст. Латышская</t>
  </si>
  <si>
    <t xml:space="preserve">СНТ "Энергия-88" </t>
  </si>
  <si>
    <t>b1079345-05d1-4b31-b0c9-94b3f0026d18</t>
  </si>
  <si>
    <t>г.о. Наро-Фоминск, д. Латышская, Снт Ясная Поляна</t>
  </si>
  <si>
    <t>55.355550</t>
  </si>
  <si>
    <t>36.706003</t>
  </si>
  <si>
    <t>СНТ  "Ясная поляна"</t>
  </si>
  <si>
    <t>1025003748065</t>
  </si>
  <si>
    <t>8-962-901-2641 Беляева Алла Юрьевна</t>
  </si>
  <si>
    <t>3303996@mail.ru;      vii@lenta.ru</t>
  </si>
  <si>
    <t xml:space="preserve">СНТ "Ясная поляна" </t>
  </si>
  <si>
    <t>8f42b9a8-4a08-4a3e-8f3a-e689d828fe2a</t>
  </si>
  <si>
    <t>г.о. Наро-Фоминск, д. Башкино (тсн Волна)</t>
  </si>
  <si>
    <t>55.358474</t>
  </si>
  <si>
    <t>36.672931</t>
  </si>
  <si>
    <t>СНТ "Волна"</t>
  </si>
  <si>
    <t>1025003755655</t>
  </si>
  <si>
    <t>8-906-056-4467 Каленик Петр Николаевич</t>
  </si>
  <si>
    <t>Alexsander.zerr@mail.ru; elguseva@yandex.ru</t>
  </si>
  <si>
    <t xml:space="preserve">СНТ Волна" </t>
  </si>
  <si>
    <t>74b5dd4b-61aa-4610-afc5-132703124f75</t>
  </si>
  <si>
    <t>55.308302</t>
  </si>
  <si>
    <t>36.903987</t>
  </si>
  <si>
    <t>СНТ "Зеленый Клин"</t>
  </si>
  <si>
    <t>1045005908012</t>
  </si>
  <si>
    <t>8-915-156-1423 Цуцкова Мария Ивановна</t>
  </si>
  <si>
    <t xml:space="preserve">СНТ "Зеленый Клин" </t>
  </si>
  <si>
    <t>d083be34-2faf-4da6-bb53-ddedc88a5939</t>
  </si>
  <si>
    <t>г.о. Наро-Фоминск, д. Нефедово, СПК "Досуг"</t>
  </si>
  <si>
    <t>55.285153</t>
  </si>
  <si>
    <t>36.685868</t>
  </si>
  <si>
    <t>СНТ "Досуг"</t>
  </si>
  <si>
    <t>1025003749660</t>
  </si>
  <si>
    <t>8-925-589-8336 Соколова Наталия Михайловна</t>
  </si>
  <si>
    <t>Ruslan.kraeff@yandex.ru;  y8336@yandex.ru</t>
  </si>
  <si>
    <t xml:space="preserve">СНТ "Досуг" </t>
  </si>
  <si>
    <t>bcceeca6-74d7-4976-9e4b-e75fd499af85</t>
  </si>
  <si>
    <t>г. Наро-Фоминск, Красная пресня, тер. СНТ «Новь»</t>
  </si>
  <si>
    <t>55.347061</t>
  </si>
  <si>
    <t>36.634712</t>
  </si>
  <si>
    <t>СНТ "Новь"</t>
  </si>
  <si>
    <t>Овсянкин Игорь Васильевич, 8-915-269-96-75</t>
  </si>
  <si>
    <t>i.ovsiankin@mail.ru</t>
  </si>
  <si>
    <t>907e7479-8944-424d-9fc3-cd159e8e62f1</t>
  </si>
  <si>
    <t>г.о. Наро-Фоминск, д. Нефедово, СНТ "Нефтянник-90"</t>
  </si>
  <si>
    <t>55.277541</t>
  </si>
  <si>
    <t>36.687140</t>
  </si>
  <si>
    <t>СНТ  "Нефтяник-90"</t>
  </si>
  <si>
    <t>1035005907815</t>
  </si>
  <si>
    <t>д.Нефедово</t>
  </si>
  <si>
    <t>8-903-663-4015 Губанова Вера Ивановна</t>
  </si>
  <si>
    <t>olga-mesh@mail.ru</t>
  </si>
  <si>
    <t>д. Нефедово</t>
  </si>
  <si>
    <t xml:space="preserve">СНТ "Нефтяник-90" </t>
  </si>
  <si>
    <t>ee5e6d1f-db83-43ab-9e6a-ff0281b19b70</t>
  </si>
  <si>
    <t>г.о. Наро-Фоминск, д. Плаксино, снт дубрава</t>
  </si>
  <si>
    <t>55.275211</t>
  </si>
  <si>
    <t>36.895256</t>
  </si>
  <si>
    <t>СНТ "Дубрава"</t>
  </si>
  <si>
    <t>1055005613464</t>
  </si>
  <si>
    <t xml:space="preserve">  8-903-546-4538, 8-916-592-6655  Антонов Вячеслав Дмитриевич</t>
  </si>
  <si>
    <t>and.slava@mail.ru; tusya1987@mail.ru</t>
  </si>
  <si>
    <t xml:space="preserve">СНТ "Дубрава" </t>
  </si>
  <si>
    <t>1c14d422-8e7f-44b2-bb8a-98e1d38fabb0</t>
  </si>
  <si>
    <t>г.о. Наро-Фоминск, д. Клово, 61 кв Каменского лесничества</t>
  </si>
  <si>
    <t>55.279783</t>
  </si>
  <si>
    <t>36.903869</t>
  </si>
  <si>
    <t>СНТ "Каменка"</t>
  </si>
  <si>
    <t>д.Плаксино</t>
  </si>
  <si>
    <t>Парамонова Екатерина Сергеевна,  8-905-739-51-65</t>
  </si>
  <si>
    <t>paramonova80gmail.com</t>
  </si>
  <si>
    <t>e64ced52-5532-4d5f-ba92-10cdb9e36525</t>
  </si>
  <si>
    <t>г.о. Наро-Фоминск, д. Плаксино, снт лесная поляна</t>
  </si>
  <si>
    <t>55.266168</t>
  </si>
  <si>
    <t>36.897509</t>
  </si>
  <si>
    <t>СНТ "Лесная поляна"</t>
  </si>
  <si>
    <t xml:space="preserve">Резников Борис Львович, 8-903-546-45-38;                  8-903-179-85-70 </t>
  </si>
  <si>
    <t>and.slava@mail.ru</t>
  </si>
  <si>
    <t>88ad111d-9f24-431a-a458-2d13f44f0ed4</t>
  </si>
  <si>
    <t>г.о. Наро-Фоминск, д. Покровка, снт "ЗАРЕЧЬЕ"</t>
  </si>
  <si>
    <t>55.297359</t>
  </si>
  <si>
    <t>36.759663</t>
  </si>
  <si>
    <t>СНТ "Заречье"</t>
  </si>
  <si>
    <t>1035005906760</t>
  </si>
  <si>
    <t>8-925-611-4951 Рожков Анатолий Петрович</t>
  </si>
  <si>
    <t>dd92c4f9-50ca-4878-8f49-6c77bd1cd00b</t>
  </si>
  <si>
    <t>г.о. Наро-Фоминск, д. Покровка, СНТ ЛЕСНОЙ</t>
  </si>
  <si>
    <t>55.298890</t>
  </si>
  <si>
    <t>36.761744</t>
  </si>
  <si>
    <t>СНТ "Лесной"</t>
  </si>
  <si>
    <t>1025003752674</t>
  </si>
  <si>
    <t>8-903-795-8155 Саркисов Юрий Николаевич</t>
  </si>
  <si>
    <t>rosa22ramblerru@rambler.ru</t>
  </si>
  <si>
    <t>83392e24-5185-4fd4-bcdd-cdf8a53c629e</t>
  </si>
  <si>
    <t>г.о. Наро-Фоминск, д. Покровка, снт "ЛУЧ"</t>
  </si>
  <si>
    <t>55.312801</t>
  </si>
  <si>
    <t>36.739563</t>
  </si>
  <si>
    <t>СНТ "Луч"</t>
  </si>
  <si>
    <t>1035005910290</t>
  </si>
  <si>
    <t>8-910-430-3141 Гончаров Михаил Алексеевич</t>
  </si>
  <si>
    <t>blagonravovav@gmail.com</t>
  </si>
  <si>
    <t>78366967-257e-43e1-af12-192b954be706</t>
  </si>
  <si>
    <t>г.о. Наро-Фоминск, д. Покровка, снт "Покровка"</t>
  </si>
  <si>
    <t>55.297094</t>
  </si>
  <si>
    <t>36.772643</t>
  </si>
  <si>
    <t>СНТ "Покровка"</t>
  </si>
  <si>
    <t>1045005900037</t>
  </si>
  <si>
    <t>д.Покровка</t>
  </si>
  <si>
    <t>8-964-770-5594 Зимарев Артем Владимирович</t>
  </si>
  <si>
    <t>artemzimarev@mail.ru</t>
  </si>
  <si>
    <t xml:space="preserve">СНТ "Покровка" </t>
  </si>
  <si>
    <t>731f62fe-e589-4771-941f-aab8b462efe2</t>
  </si>
  <si>
    <t>г.о. Наро-Фоминск, д. Покровка, СНТ " Покровские дачи" (кп 1)</t>
  </si>
  <si>
    <t>55.298853</t>
  </si>
  <si>
    <t>36.770918</t>
  </si>
  <si>
    <t>СНТ  "Покровские Дачи"</t>
  </si>
  <si>
    <t>1055005611055</t>
  </si>
  <si>
    <t>8-926-253-8576,   8-926-027-1626 Брындина Ольга Николаевна</t>
  </si>
  <si>
    <t>pokrovskie-dachi@yandex.ru</t>
  </si>
  <si>
    <t xml:space="preserve">СНТ "Покровские Дачи" </t>
  </si>
  <si>
    <t>bf7bd293-bc25-47d5-93dd-62b4dd54b8f6</t>
  </si>
  <si>
    <t>г.о. Наро-Фоминск, д. Покровка, снт «Покровское» НПО " НИИТАВТОПРОМ"</t>
  </si>
  <si>
    <t>55.300599</t>
  </si>
  <si>
    <t>36.771276</t>
  </si>
  <si>
    <t>СНТ  "Покровское НПО "НИИТАВТОПРОМ"</t>
  </si>
  <si>
    <t>1035005909784</t>
  </si>
  <si>
    <t>8-915-133-5200 Крылов Алексей Витальевич</t>
  </si>
  <si>
    <t>nataliakuratowa@yandex.ru</t>
  </si>
  <si>
    <t>СНТ "Покровское НПО "НИИТАВТОПРОМ"</t>
  </si>
  <si>
    <t>ba684374-660a-4bcf-8f33-27a89eb87cf0</t>
  </si>
  <si>
    <t>г.о. Наро-Фоминск, д. Рождество, снт украина</t>
  </si>
  <si>
    <t>55.296621</t>
  </si>
  <si>
    <t>36.702381</t>
  </si>
  <si>
    <t>СНТ  "Украина"</t>
  </si>
  <si>
    <t>1025003747823</t>
  </si>
  <si>
    <t>д.Рождество</t>
  </si>
  <si>
    <t>8-962-945-9498 Кнутов Михаил Васильевич</t>
  </si>
  <si>
    <t xml:space="preserve">СНТ "Украина" </t>
  </si>
  <si>
    <t>ae09466e-f6c8-40f0-bd61-f5c826b79a8e</t>
  </si>
  <si>
    <t>г.о. Наро-Фоминск, д. Романово, снт Коммунальник</t>
  </si>
  <si>
    <t>55.240274</t>
  </si>
  <si>
    <t>36.856617</t>
  </si>
  <si>
    <t>СНТ "Комунальник"</t>
  </si>
  <si>
    <t>1085030004289</t>
  </si>
  <si>
    <t>д.Романово</t>
  </si>
  <si>
    <t>8-910-488-7792 Лутовинов Сергей Борисович</t>
  </si>
  <si>
    <t>kommynalniksnt@yandex.ru</t>
  </si>
  <si>
    <t>д. Романово</t>
  </si>
  <si>
    <t xml:space="preserve">СНТ "Коммунальник" </t>
  </si>
  <si>
    <t>b7cd5652-b302-42c2-957a-3e9edfa6057c</t>
  </si>
  <si>
    <t>г.о. Наро-Фоминск, д. Романово, снт "РОМАШКА"</t>
  </si>
  <si>
    <t>55.234982</t>
  </si>
  <si>
    <t>36.857316</t>
  </si>
  <si>
    <t>СНТ "Ромашка"</t>
  </si>
  <si>
    <t>1025003751233</t>
  </si>
  <si>
    <t>8-916-577-8170 Тутушкин Виктор Дмитриевич</t>
  </si>
  <si>
    <t>6216864@mail.ru</t>
  </si>
  <si>
    <t xml:space="preserve">СНТ "Ромашка" </t>
  </si>
  <si>
    <t>5752edd0-3fce-4d27-8f0a-f1e4f1823b35</t>
  </si>
  <si>
    <t>г.о. Наро-Фоминск, д. Романово, снт электрик</t>
  </si>
  <si>
    <t>55.230604</t>
  </si>
  <si>
    <t>36.856421</t>
  </si>
  <si>
    <t>СНТ "Электрик"</t>
  </si>
  <si>
    <t>1035005916076</t>
  </si>
  <si>
    <t>8-929-563-7771 Гайнуллин Рифат Габдрахманович</t>
  </si>
  <si>
    <t>ludmila_alexs@mail.ru</t>
  </si>
  <si>
    <t xml:space="preserve">СНТ "Электрик" </t>
  </si>
  <si>
    <t>426812ab-931d-43ac-bf11-8b9fbd91a0e6</t>
  </si>
  <si>
    <t>г.о. Наро-Фоминск, д. Рыжково, спк авэкс</t>
  </si>
  <si>
    <t>55.260486</t>
  </si>
  <si>
    <t>36.887580</t>
  </si>
  <si>
    <t>СНТ "АВЭКС"</t>
  </si>
  <si>
    <t>1055005621054</t>
  </si>
  <si>
    <t>д.Рыжково</t>
  </si>
  <si>
    <t>8-910-408-8201 Коробченко Леонид Григорьевич</t>
  </si>
  <si>
    <t xml:space="preserve">СНТ "АВЭКС" </t>
  </si>
  <si>
    <t>33127247-f689-4fbc-996c-01e4e1df8896</t>
  </si>
  <si>
    <t>1035005905219</t>
  </si>
  <si>
    <t>8-909-164-1191 Амелин Владимир Николаевич</t>
  </si>
  <si>
    <t>vn2005@list.ru</t>
  </si>
  <si>
    <t>a49459fa-cee3-4ce0-a976-a05c2042a869</t>
  </si>
  <si>
    <t>г.о. Наро-Фоминск, д. Рыжково, снт Рыжково</t>
  </si>
  <si>
    <t>55.256859</t>
  </si>
  <si>
    <t>36.885734</t>
  </si>
  <si>
    <t>СНТ "Рыжково"</t>
  </si>
  <si>
    <t>1085030004135</t>
  </si>
  <si>
    <t>8-916-437-4188 Зайцев Владимир Викторович</t>
  </si>
  <si>
    <t>albatros1961z@mail.ru</t>
  </si>
  <si>
    <t xml:space="preserve">СНТ "Рыжково" </t>
  </si>
  <si>
    <t>da6564fd-4553-4f39-a623-bbd12f37a8b0</t>
  </si>
  <si>
    <t>г.о. Наро-Фоминск, д. Чичково, СНТ "ДОРОЖНИК"</t>
  </si>
  <si>
    <t>55.260661</t>
  </si>
  <si>
    <t>36.791059</t>
  </si>
  <si>
    <t>СНТ "Дорожник"</t>
  </si>
  <si>
    <t>1025003758361</t>
  </si>
  <si>
    <t>д.Чичково</t>
  </si>
  <si>
    <t>8-925-090-5777 Казаков Александр Валентинович</t>
  </si>
  <si>
    <t>zhanna.anopochkina@mail.ru</t>
  </si>
  <si>
    <t xml:space="preserve">СНТ "Дорожник" </t>
  </si>
  <si>
    <t>0f1fc0b4-036c-4d48-97a4-006f65308a01</t>
  </si>
  <si>
    <t>г.о. Наро-Фоминск, д. Чичково, снт "Карьер"</t>
  </si>
  <si>
    <t>55.274113</t>
  </si>
  <si>
    <t>36.803987</t>
  </si>
  <si>
    <t>СНТ "Карьер"</t>
  </si>
  <si>
    <t>1025003749957</t>
  </si>
  <si>
    <t>8-905-754-7771 Деева Антонина Михайловна</t>
  </si>
  <si>
    <t>isaevaoa@yandex.ru;      antoninadeeva@yandex.ru</t>
  </si>
  <si>
    <t xml:space="preserve">СНТ "Карьер" </t>
  </si>
  <si>
    <t>3b8d91ac-b988-4612-9767-d3f86f988504</t>
  </si>
  <si>
    <t>г.о. Наро-Фоминск, д. Чичково, снт Лесная Поляна ДРСУ-2</t>
  </si>
  <si>
    <t>55.264768</t>
  </si>
  <si>
    <t>36.792113</t>
  </si>
  <si>
    <t>СНТ "Лесная поляна-ДРСУ-2"</t>
  </si>
  <si>
    <t>1075000003880</t>
  </si>
  <si>
    <t>8-903-547-6014 Чернышова Людмила Мановна</t>
  </si>
  <si>
    <t>sbx@mail.ru</t>
  </si>
  <si>
    <t>СНТ "Лесная поняна -ДРСУ-2"</t>
  </si>
  <si>
    <t>9a51b5ab-e17b-409c-a737-970044834f84</t>
  </si>
  <si>
    <t>г.о. Наро-Фоминск, д. Чичково, снт "Лидер"</t>
  </si>
  <si>
    <t>55.273306</t>
  </si>
  <si>
    <t>36.781920</t>
  </si>
  <si>
    <t>СНТ  "Лидер"</t>
  </si>
  <si>
    <t>1055005616984</t>
  </si>
  <si>
    <t>8-916-540-2528 Сафиулина Наталья Евгеньевна</t>
  </si>
  <si>
    <t>cafiylina@mail.ru; Tatyana.Sablina@ingos.ru</t>
  </si>
  <si>
    <t xml:space="preserve">СНТ "Лидер" </t>
  </si>
  <si>
    <t>88cab33c-4869-41ee-b05f-b0d10d046f0b</t>
  </si>
  <si>
    <t>г.о. Наро-Фоминск, д. Чичково, спк междуречье</t>
  </si>
  <si>
    <t>55.273760</t>
  </si>
  <si>
    <t>36.788920</t>
  </si>
  <si>
    <t>СНТ "Междуречье"</t>
  </si>
  <si>
    <t>1035005912590</t>
  </si>
  <si>
    <t>8-903-246-3717 Яковлев Анатолий Васильевич</t>
  </si>
  <si>
    <t>mock3tio@hotmail.ru</t>
  </si>
  <si>
    <t xml:space="preserve">СНТ "Междуречье" </t>
  </si>
  <si>
    <t>5aa11c82-9a86-464c-9f99-628e5528ba66</t>
  </si>
  <si>
    <t>г.о. Наро-Фоминск, д. Чичково, снт "Надежда"</t>
  </si>
  <si>
    <t>55.310374</t>
  </si>
  <si>
    <t>36.752027</t>
  </si>
  <si>
    <t>1035005902876</t>
  </si>
  <si>
    <t>8-929-577-9027 Сотникова Наталия Сергеевна</t>
  </si>
  <si>
    <t>ec41f5c5-4e5b-4cd6-9922-a008b1a7c972</t>
  </si>
  <si>
    <t>г.о. Наро-Фоминск, д. Щекутино, снт "Планета"</t>
  </si>
  <si>
    <t>55.321413</t>
  </si>
  <si>
    <t>36.712419</t>
  </si>
  <si>
    <t>СНТ "Планета"</t>
  </si>
  <si>
    <t>1025003749968</t>
  </si>
  <si>
    <t>д.Щекутино</t>
  </si>
  <si>
    <t>8-903-211-8668 Тишкова Екатерина Вячеславовна</t>
  </si>
  <si>
    <t>ooostep@mail.ru</t>
  </si>
  <si>
    <t xml:space="preserve">СНТ "Планета" </t>
  </si>
  <si>
    <t>6c39d071-763a-4442-9301-1f6f2fa5f469</t>
  </si>
  <si>
    <t>г.о. Наро-Фоминск, д. Щекутино, снт "Связист"</t>
  </si>
  <si>
    <t>55.322698</t>
  </si>
  <si>
    <t>36.703256</t>
  </si>
  <si>
    <t>СНТ "Связист"</t>
  </si>
  <si>
    <t>1025003751178</t>
  </si>
  <si>
    <t>8-909-698-9601 Белик Олег Васильевич</t>
  </si>
  <si>
    <t>snt-sw@mail.ru</t>
  </si>
  <si>
    <t xml:space="preserve">СНТ "Связист" </t>
  </si>
  <si>
    <t>5535a542-b999-482a-8ad1-04be2460c300</t>
  </si>
  <si>
    <t>г.о. Наро-Фоминск, д. Щекутино, снт "Учкомбинатовец"</t>
  </si>
  <si>
    <t>СНТ "Учкомбинатовец"</t>
  </si>
  <si>
    <t>1035005911170</t>
  </si>
  <si>
    <t>8-968-612-1320 Зименков Григорий Вадимович</t>
  </si>
  <si>
    <t>fidgety1987@gmail.com</t>
  </si>
  <si>
    <t xml:space="preserve">СНТ "Учкомбинатовец" </t>
  </si>
  <si>
    <t>c895174c-3011-443d-a04c-7e3c591fddc4</t>
  </si>
  <si>
    <t>г.о. Наро-Фоминск, п. Леспромхоза (снп лесное)</t>
  </si>
  <si>
    <t>55.298206</t>
  </si>
  <si>
    <t>36.758309</t>
  </si>
  <si>
    <t>ТСН "Лесное"</t>
  </si>
  <si>
    <t>1075000009512</t>
  </si>
  <si>
    <t>8-985-928-9650 Корнюхин Андрей Алексеевич</t>
  </si>
  <si>
    <t>zharov.juriy2014@gmail.com; lesnoe-nara@rambler.ru</t>
  </si>
  <si>
    <t>3f74420c-8ee9-4f95-a929-ff7a18358703</t>
  </si>
  <si>
    <t>г.о. Наро-Фоминск, п. Новая Ольховка, СНТ Дружба-Ольховка</t>
  </si>
  <si>
    <t>55.301826</t>
  </si>
  <si>
    <t>36.656132</t>
  </si>
  <si>
    <t>СНТ "Дружба-Ользовка"</t>
  </si>
  <si>
    <t>1085030000098</t>
  </si>
  <si>
    <t>п.Новая Ольховка</t>
  </si>
  <si>
    <t>8-905-593-3523 Сидорова Людмила Викторовна</t>
  </si>
  <si>
    <t>pchz78vostok @yandex.ru</t>
  </si>
  <si>
    <t>п. Новая Ольховка</t>
  </si>
  <si>
    <t>СНТ "Дружба-Ольховка"</t>
  </si>
  <si>
    <t>9a344b19-ddb2-48a9-93bc-5c58cbbeab82</t>
  </si>
  <si>
    <t>г.о. Наро-Фоминск, п. Новая Ольховка, СНТ "Ольховка"</t>
  </si>
  <si>
    <t>55.317113</t>
  </si>
  <si>
    <t>36.628173</t>
  </si>
  <si>
    <t>1025003758350</t>
  </si>
  <si>
    <t>8-906-741-2695, 8-905-763-8515 Филатов Сергей Михайлович</t>
  </si>
  <si>
    <t>Frolova247@yandex.ru</t>
  </si>
  <si>
    <t>4a03f679-9052-4e77-9475-3882dd790501</t>
  </si>
  <si>
    <t>г.о. Наро-Фоминск, с. Атепцево, СНТ Заречье</t>
  </si>
  <si>
    <t>55.329191</t>
  </si>
  <si>
    <t>36.756346</t>
  </si>
  <si>
    <t xml:space="preserve">СНТ "Заречье" </t>
  </si>
  <si>
    <t>1035005911577</t>
  </si>
  <si>
    <t>с.Атепцево</t>
  </si>
  <si>
    <t>8-903-293-8444 Горелова Анастасия Ивановна</t>
  </si>
  <si>
    <t>1db15876-0f82-4ceb-91a4-2925e23ad2cd</t>
  </si>
  <si>
    <t>г.о. Наро-Фомиск, с. Атепцево (СНТ "КОСМОС")</t>
  </si>
  <si>
    <t>55.320434</t>
  </si>
  <si>
    <t>36.752238</t>
  </si>
  <si>
    <t xml:space="preserve">СНТ "Космос" </t>
  </si>
  <si>
    <t>1025003752729</t>
  </si>
  <si>
    <t>8-985-924-5682,   8-903-587-3368 Руденко Василий Игоревич</t>
  </si>
  <si>
    <t>cc6d63b7-78f4-48f3-bd39-b81bb686687a</t>
  </si>
  <si>
    <t>г.о. Наро-Фоминск, с. Атепцево, снт луч</t>
  </si>
  <si>
    <t>55.312785</t>
  </si>
  <si>
    <t>36.739599</t>
  </si>
  <si>
    <t xml:space="preserve">СНТ "Луч-НПО Торий" </t>
  </si>
  <si>
    <t>1025003750408</t>
  </si>
  <si>
    <t>8-916-979-5052 Туровский Виктор Александрович</t>
  </si>
  <si>
    <t>sntluch.npotoriy@mail.ru</t>
  </si>
  <si>
    <t>ac245351-3d03-4174-adf6-10a85e9a2125</t>
  </si>
  <si>
    <t>г.о. Наро-Фоминск, д. Клово, снт молодежный (под рогатку)</t>
  </si>
  <si>
    <t>55.266913</t>
  </si>
  <si>
    <t>36.873611</t>
  </si>
  <si>
    <t xml:space="preserve">СНТ "Молодежный" </t>
  </si>
  <si>
    <t>1035005906759</t>
  </si>
  <si>
    <t xml:space="preserve">д.Клово </t>
  </si>
  <si>
    <t>8-999-013-0933 Овчинников Михаил Александрович</t>
  </si>
  <si>
    <t>oop_umvd@mail.ru</t>
  </si>
  <si>
    <t xml:space="preserve">д. Клово </t>
  </si>
  <si>
    <t>ab8bc408-2051-4cae-b014-fc25798fbebe</t>
  </si>
  <si>
    <t>г.о. Наро-Фоминск, с. Атепцево, ТСН "Радуга"</t>
  </si>
  <si>
    <t>55.316390</t>
  </si>
  <si>
    <t>36.748532</t>
  </si>
  <si>
    <t xml:space="preserve">СНТ "Радуга" </t>
  </si>
  <si>
    <t>1035005905550</t>
  </si>
  <si>
    <t>8-910-400-1136  Лозовский Александр Анатольевич</t>
  </si>
  <si>
    <t>p0805tv@yandex.ru</t>
  </si>
  <si>
    <t>2526d66e-0fd0-4044-9a86-44be965c9874</t>
  </si>
  <si>
    <t>г.о. Наро-Фоминск, с. Атепцево, ул. Добрая, тсн "Дружный"</t>
  </si>
  <si>
    <t>55.329303</t>
  </si>
  <si>
    <t>36.7508964</t>
  </si>
  <si>
    <t>ТСН "Дружный"</t>
  </si>
  <si>
    <t>1165030051383</t>
  </si>
  <si>
    <t>с. Атепцево, ул. Добрая</t>
  </si>
  <si>
    <t>8-903-520-8511 Дмитриев Виктор Андреевич</t>
  </si>
  <si>
    <t>cd1be78b-0130-4556-ac57-c691b05e9901</t>
  </si>
  <si>
    <t>г.о. Наро-Фоминск, с. Каменское, СНТ "Радуга"</t>
  </si>
  <si>
    <t>36.748640</t>
  </si>
  <si>
    <t>СНТ "Радуга"</t>
  </si>
  <si>
    <t>1055005607634</t>
  </si>
  <si>
    <t>8-905-500-9954 Климушкин Михаил Васильевич</t>
  </si>
  <si>
    <t>nataklima@yandex.ru</t>
  </si>
  <si>
    <t>7ae2946f-152a-44f0-950b-41f262423509</t>
  </si>
  <si>
    <t>г.о. Наро-Фоминск, с. Каменское, СПК "Солнышко"</t>
  </si>
  <si>
    <t>55.277674</t>
  </si>
  <si>
    <t>36.802781</t>
  </si>
  <si>
    <t xml:space="preserve">СНТ "Солнышко" </t>
  </si>
  <si>
    <t>1085030002420</t>
  </si>
  <si>
    <t>с.Каменское</t>
  </si>
  <si>
    <t xml:space="preserve"> 8-916-683-5205 Кривошеев Александр Васильевич</t>
  </si>
  <si>
    <t>Parasich_ludmila@list.ru; av_krivosheev@mail.ru</t>
  </si>
  <si>
    <t>402e4065-3c15-4bf0-b407-975efb971516</t>
  </si>
  <si>
    <t>г.о. Наро-Фоминск, д. Башкино, СНТ "Лето"</t>
  </si>
  <si>
    <t>55.332546</t>
  </si>
  <si>
    <t>36.673098</t>
  </si>
  <si>
    <t xml:space="preserve">СНТ "Лето" </t>
  </si>
  <si>
    <t>1025003749363</t>
  </si>
  <si>
    <t>ст.Башкино</t>
  </si>
  <si>
    <t>8-906-738-0877 Кутычкин Сергей Сергеевич</t>
  </si>
  <si>
    <t>ст. Башкино</t>
  </si>
  <si>
    <t>30f99778-9874-4407-af64-ae3370be8dea</t>
  </si>
  <si>
    <t>г.о. Наро-Фоминск, д. Башкино, снт спектр</t>
  </si>
  <si>
    <t>55.320674</t>
  </si>
  <si>
    <t>36.679274</t>
  </si>
  <si>
    <t xml:space="preserve">СНТ "Спектр" </t>
  </si>
  <si>
    <t>1035005911346</t>
  </si>
  <si>
    <t>8-903-971-0590 Мартынова Светлана Анатольевна</t>
  </si>
  <si>
    <t>4410207@mail.ru</t>
  </si>
  <si>
    <t>c2eef4ee-fbcc-43ed-b5a4-37c72ddf4a9e</t>
  </si>
  <si>
    <t>г.о. Наро-Фоминск, п. Башкино, СНТ "Строитель"</t>
  </si>
  <si>
    <t>55.323670</t>
  </si>
  <si>
    <t>36.665030</t>
  </si>
  <si>
    <t xml:space="preserve">СНТ "Строитель </t>
  </si>
  <si>
    <t>1035005904427</t>
  </si>
  <si>
    <t xml:space="preserve">   8-909-646-4301, 8-909-625-2498 Шлихотанов Сергей Викторович</t>
  </si>
  <si>
    <t>shlihotanovsss2017@icloud.com</t>
  </si>
  <si>
    <t>a8d9e6bb-5374-4dc7-b258-cac12b993253</t>
  </si>
  <si>
    <t>г.о. Наро-Фоминск, д. Башкино (СНТ "ФИАЛКА")</t>
  </si>
  <si>
    <t>55.297001</t>
  </si>
  <si>
    <t>36.706801</t>
  </si>
  <si>
    <t xml:space="preserve">СНТ "Фиалка" </t>
  </si>
  <si>
    <t>1035005911676</t>
  </si>
  <si>
    <t>8-916-345-7151  Арсеев Владимир Дмитриевич</t>
  </si>
  <si>
    <t>e7b7dc25-ec7a-411f-b69f-0976344c7d5e</t>
  </si>
  <si>
    <t>г.о. Наро-Фоминск, д. Башкино (КИЗ "МИЧУРИНЕЦ - 99")</t>
  </si>
  <si>
    <t>КИЗ "Мичуринец -99"</t>
  </si>
  <si>
    <t>1025003750782</t>
  </si>
  <si>
    <t xml:space="preserve"> 8-916-650-9662 Белова Галина Николаевна</t>
  </si>
  <si>
    <t>ef_solo@mail.ru</t>
  </si>
  <si>
    <t>СНТ (КИЗ)</t>
  </si>
  <si>
    <t>e09d0efc-ee18-400f-aed1-717b00586d95</t>
  </si>
  <si>
    <t>г.о. Наро-Фоминск, д. Башкино, КИЗ "Гамби"</t>
  </si>
  <si>
    <t xml:space="preserve">КИЗ "Гамби" </t>
  </si>
  <si>
    <t>1035005908024</t>
  </si>
  <si>
    <t>8-903-191-6091,   8-916-808-4243 Успенская Елена Игоревна</t>
  </si>
  <si>
    <t>elena.uspenskaya8@gmail.com</t>
  </si>
  <si>
    <t>c0be9444-d8f7-4458-9e05-2483e9acbab0</t>
  </si>
  <si>
    <t>г.о. Наро-Фоминск, д. Романово, спк Мезон</t>
  </si>
  <si>
    <t>55.239800</t>
  </si>
  <si>
    <t>36.848836</t>
  </si>
  <si>
    <t xml:space="preserve">СПК "Мезон" </t>
  </si>
  <si>
    <t>1035005900412</t>
  </si>
  <si>
    <t>8-926-615-6095 Рудов Алексей Петрович</t>
  </si>
  <si>
    <t>plogonek@yandex.ru</t>
  </si>
  <si>
    <t>fe4f2446-4066-41e0-bc11-e3a79fb83b11</t>
  </si>
  <si>
    <t>г.о. Наро-Фоминск, д. Алексино, СНТ "Надежда"</t>
  </si>
  <si>
    <t>55.410537</t>
  </si>
  <si>
    <t>36.315227</t>
  </si>
  <si>
    <t xml:space="preserve"> СНТ "Надежда"</t>
  </si>
  <si>
    <t>1035005904394</t>
  </si>
  <si>
    <t>д.Алексино</t>
  </si>
  <si>
    <t xml:space="preserve">8-916-310 37 57   </t>
  </si>
  <si>
    <t xml:space="preserve"> chamade@yandex.ru</t>
  </si>
  <si>
    <t>д. Алексино</t>
  </si>
  <si>
    <t>СНТ "Надежда""</t>
  </si>
  <si>
    <t>161d40ac-69d3-4006-a20a-61064ea771a0</t>
  </si>
  <si>
    <t>г.о. Наро-Фоминск, д. Годуново, СНТ "Лесовичок"</t>
  </si>
  <si>
    <t>55.390830</t>
  </si>
  <si>
    <t>36.209388</t>
  </si>
  <si>
    <t>СНТ "Лесовичок"</t>
  </si>
  <si>
    <t> 1025003751783</t>
  </si>
  <si>
    <t>8 906 773 10 91</t>
  </si>
  <si>
    <t>verevz@yandex.ru</t>
  </si>
  <si>
    <t>д. Годуново</t>
  </si>
  <si>
    <t>c933f7f7-e408-42d3-82b6-f0340318fbd8</t>
  </si>
  <si>
    <t>г.о. Наро-Фоминск, д. Каменка (ветеран- дубки)</t>
  </si>
  <si>
    <t>55.323094</t>
  </si>
  <si>
    <t>36.096225</t>
  </si>
  <si>
    <t>СПК "Ветеран-Дубки"</t>
  </si>
  <si>
    <t>1035005915350</t>
  </si>
  <si>
    <t>д.Каменка</t>
  </si>
  <si>
    <t>8-916-217-84-33</t>
  </si>
  <si>
    <t>89184032783@yandex.ru</t>
  </si>
  <si>
    <t>д. Каменка</t>
  </si>
  <si>
    <t>75454e09-e90f-451b-9ab4-7ba094b0e21b</t>
  </si>
  <si>
    <t>г.о. Наро-Фоминск, д. Лужки (СНТ "ЛУЖКИ-2")</t>
  </si>
  <si>
    <t>55.410378</t>
  </si>
  <si>
    <t>36.157678</t>
  </si>
  <si>
    <t>СНТ "Лужки-2"</t>
  </si>
  <si>
    <t>1085030003310</t>
  </si>
  <si>
    <t>д.Лужки</t>
  </si>
  <si>
    <t>ilarin@radiorus.ru</t>
  </si>
  <si>
    <t>д. Лужки</t>
  </si>
  <si>
    <t>fd54439a-f14a-4327-83ca-2ddefb206b01</t>
  </si>
  <si>
    <t>г.о. Наро-Фоминск, д. Лужки, СНТ "Орбита-2"</t>
  </si>
  <si>
    <t>55.414795</t>
  </si>
  <si>
    <t>36.158822</t>
  </si>
  <si>
    <t>СНТ "Орбита-2"</t>
  </si>
  <si>
    <t xml:space="preserve">1035005912886 </t>
  </si>
  <si>
    <t>8 915 253 05 28</t>
  </si>
  <si>
    <t>artkvl2@mail.ru</t>
  </si>
  <si>
    <t>СНТ "Орбита-2</t>
  </si>
  <si>
    <t>badaeaa3-d1a4-412d-b2c4-bd4ad5665e39</t>
  </si>
  <si>
    <t>г.о. Наро-Фоминск, у д. Митяево, СНТ «Автоком»</t>
  </si>
  <si>
    <t>55.376131</t>
  </si>
  <si>
    <t>36.077259</t>
  </si>
  <si>
    <t>СНТ "Автоком"</t>
  </si>
  <si>
    <t>1035005909828</t>
  </si>
  <si>
    <t>д.Митяево</t>
  </si>
  <si>
    <t>8 916 454 82 87</t>
  </si>
  <si>
    <t>steopka@mail.ru</t>
  </si>
  <si>
    <t>д. Митяево</t>
  </si>
  <si>
    <t xml:space="preserve">СНТ "Автоком" </t>
  </si>
  <si>
    <t>3754f7a7-a368-4e5b-bc0b-f111dd2444ce</t>
  </si>
  <si>
    <t>г.о. Наро-Фоминск, д. Веселево, снт "Парус"</t>
  </si>
  <si>
    <t>55.314521</t>
  </si>
  <si>
    <t>36.068773</t>
  </si>
  <si>
    <t>СНТ "Парус"</t>
  </si>
  <si>
    <t xml:space="preserve">1035005911038 </t>
  </si>
  <si>
    <t>8 916 792 62 04</t>
  </si>
  <si>
    <t>bas_al@mail.ru</t>
  </si>
  <si>
    <t>e7d97322-7f29-427d-870d-76fe028c5940</t>
  </si>
  <si>
    <t>г.о. Наро-Фоминск, д. Митяево, СНТ "70 лет Октября"</t>
  </si>
  <si>
    <t>55.365969</t>
  </si>
  <si>
    <t>36.086752</t>
  </si>
  <si>
    <t>СНТ "70 лет Октября"</t>
  </si>
  <si>
    <t>1035005909950</t>
  </si>
  <si>
    <t>8-916 535 00 59</t>
  </si>
  <si>
    <t>rya70let@yandex.ru</t>
  </si>
  <si>
    <t>5b04b1ce-e43a-4056-b703-0b59317911bd</t>
  </si>
  <si>
    <t>г.о. Наро-Фоминск, д. Митяево, СНТ "Верея"</t>
  </si>
  <si>
    <t>55.369183</t>
  </si>
  <si>
    <t>36.089724</t>
  </si>
  <si>
    <t>СНТ "Верея"</t>
  </si>
  <si>
    <t>1035005904449</t>
  </si>
  <si>
    <t>д. Митяево,</t>
  </si>
  <si>
    <t>8-910 407 31 00</t>
  </si>
  <si>
    <t>f1967828-46d7-4943-85bd-f282f91b80a5</t>
  </si>
  <si>
    <t>г.о. Наро-Фоминск, д. Субботино (тсн субботино у кирпичного завода)</t>
  </si>
  <si>
    <t>55.395398</t>
  </si>
  <si>
    <t>36.369831</t>
  </si>
  <si>
    <t>ТСН "Субботино"</t>
  </si>
  <si>
    <t xml:space="preserve">1035005903954 </t>
  </si>
  <si>
    <t>д.Субботино</t>
  </si>
  <si>
    <t xml:space="preserve">8 916 328 19 59    </t>
  </si>
  <si>
    <t xml:space="preserve">  438177@mail.ru</t>
  </si>
  <si>
    <t>ac361351-e0b7-40e7-9876-8fa136ed22df</t>
  </si>
  <si>
    <t>г.о. Наро-Фоминск, вблизи д. Митяево, СНТ «Протва-2»</t>
  </si>
  <si>
    <t>55.379422</t>
  </si>
  <si>
    <t>36.127327</t>
  </si>
  <si>
    <t>СНТ "Протва-2"</t>
  </si>
  <si>
    <t>1035005912545</t>
  </si>
  <si>
    <t>8 903 533 16 87</t>
  </si>
  <si>
    <t>elena.v.chernigovskaya@gmail.com</t>
  </si>
  <si>
    <t>e8c4b4be-808d-459c-a2d2-8dfdae1e29a4</t>
  </si>
  <si>
    <t>г.о. Наро-Фоминск, д. Алексино СНТ "Верейский"</t>
  </si>
  <si>
    <t>55.40144</t>
  </si>
  <si>
    <t>36.300034</t>
  </si>
  <si>
    <t>СНТ "Верейский"</t>
  </si>
  <si>
    <t> 1035005903041</t>
  </si>
  <si>
    <t>89651447897
89037708625</t>
  </si>
  <si>
    <t>natali-chekanova@yandex.ru</t>
  </si>
  <si>
    <t>91bf9dd3-c92c-4dd5-839f-5d83dbc837c7</t>
  </si>
  <si>
    <t>г.о. Наро-Фоминск, д. Алексино, СНТ Исьма</t>
  </si>
  <si>
    <t>55.403796</t>
  </si>
  <si>
    <t>36.294159</t>
  </si>
  <si>
    <t>СНТ "Исьма"</t>
  </si>
  <si>
    <t>1035005918177</t>
  </si>
  <si>
    <t>8926 236 45 64</t>
  </si>
  <si>
    <t>sidubay@mail.ru</t>
  </si>
  <si>
    <t>fc16b154-0af2-42d2-90c1-aee3ef3ab531</t>
  </si>
  <si>
    <t>г.о. Наро-Фоминск, д. Волково, СНТ "Комета"</t>
  </si>
  <si>
    <t>55.311075</t>
  </si>
  <si>
    <t>36.129181</t>
  </si>
  <si>
    <t>СНТ "Комета"</t>
  </si>
  <si>
    <t>1035005901589</t>
  </si>
  <si>
    <t>д.Волково</t>
  </si>
  <si>
    <t>8 963 710 13 12</t>
  </si>
  <si>
    <t>90ccbad4-7869-48a5-8f89-13ac627589bf</t>
  </si>
  <si>
    <t>г.о. Наро-Фоминск, г. Верея, у д. Годуново, СНТ Айс-Фили</t>
  </si>
  <si>
    <t>55.381491</t>
  </si>
  <si>
    <t>36.210474</t>
  </si>
  <si>
    <t>СПК "Айс-фили"</t>
  </si>
  <si>
    <t>1025003751838</t>
  </si>
  <si>
    <t>8-916 113 27 97</t>
  </si>
  <si>
    <t xml:space="preserve">d.marsimoff@yandek.ru
</t>
  </si>
  <si>
    <t>a90a916f-3686-4254-84b9-92691d905623</t>
  </si>
  <si>
    <t>г.о. Наро-Фоминск, д. Золотьково, СНТ "Верея"</t>
  </si>
  <si>
    <t>55.411724</t>
  </si>
  <si>
    <t>36.126010</t>
  </si>
  <si>
    <t>1035005909861</t>
  </si>
  <si>
    <t>д.Золотьково</t>
  </si>
  <si>
    <t>8 495 454 39 15, 
8 905 524 10 61</t>
  </si>
  <si>
    <t>18a8e0a3-ad5a-4e0e-91b9-2198f21fa027</t>
  </si>
  <si>
    <t>г.о. Наро-Фоминск, д. Золотьково, СНТ "Протва"</t>
  </si>
  <si>
    <t>55.407539</t>
  </si>
  <si>
    <t>36.114208</t>
  </si>
  <si>
    <t>май-октябрь- раз в неделю, ноябрь-апрель- по заявке</t>
  </si>
  <si>
    <t>1035005916725</t>
  </si>
  <si>
    <t>8 916 393 38 20</t>
  </si>
  <si>
    <t>hohlov_ii@mail.ru</t>
  </si>
  <si>
    <t>30488d14-3260-426b-a1ac-c1758b509b99</t>
  </si>
  <si>
    <t>г.о. Наро-Фоминск, д. Каменка, СНТ СН "Пристань"</t>
  </si>
  <si>
    <t>55.321041</t>
  </si>
  <si>
    <t>36.113551</t>
  </si>
  <si>
    <t>СНТ "Пристань"</t>
  </si>
  <si>
    <t>1195074005092</t>
  </si>
  <si>
    <t xml:space="preserve">д.Каменка, строение на уч. 28
</t>
  </si>
  <si>
    <t>8 916 361 13 86
8 985 935 08 05</t>
  </si>
  <si>
    <t xml:space="preserve">frau.rubina0014@yandex.ru </t>
  </si>
  <si>
    <t>55294045-605a-40d0-b330-dd537ce458e3</t>
  </si>
  <si>
    <t>г.о. Наро-Фоминск, д. Каменка, СНТ "Ветеран"</t>
  </si>
  <si>
    <t>55.321184</t>
  </si>
  <si>
    <t>36.095356</t>
  </si>
  <si>
    <t>1035005900676</t>
  </si>
  <si>
    <t>8-916-939-50-60</t>
  </si>
  <si>
    <t>shevyreva_ia@gmail.kom</t>
  </si>
  <si>
    <t>91a2ea87-0702-4ad1-a079-2174f2f7278f</t>
  </si>
  <si>
    <t>г.о. Наро-Фоминск, д. Каменка, снт «Ветеран «Звенящие кедры»</t>
  </si>
  <si>
    <t>55.318951</t>
  </si>
  <si>
    <t>36.084521</t>
  </si>
  <si>
    <t>СНТ "Ветеран-Звенящие кедры"</t>
  </si>
  <si>
    <t>1055005603850</t>
  </si>
  <si>
    <t>8 903 146 53 23</t>
  </si>
  <si>
    <t>sa.fedotova@mail.ru</t>
  </si>
  <si>
    <t>cb54a245-81d3-41a0-9ad6-72c3e5b7e15e</t>
  </si>
  <si>
    <t>г.о. Наро-Фоминск, д. Каменка (СНТ Садовод)</t>
  </si>
  <si>
    <t>55.322307</t>
  </si>
  <si>
    <t>36.111658</t>
  </si>
  <si>
    <t>СНТ "Садовод"</t>
  </si>
  <si>
    <t>1025003755611</t>
  </si>
  <si>
    <t>kirillina_o@molot.ru</t>
  </si>
  <si>
    <t>СНТ "Садовод</t>
  </si>
  <si>
    <t>b13dad96-9950-43e7-8798-90ec28e1355d</t>
  </si>
  <si>
    <t>г.о. Наро-Фоминск, д. Лужки, СНТ "Верея"</t>
  </si>
  <si>
    <t>55.40672</t>
  </si>
  <si>
    <t>36.161791</t>
  </si>
  <si>
    <t>май-сентябрь-раз в неделю, октябрь-апрель- по заявке</t>
  </si>
  <si>
    <t>1045005912577</t>
  </si>
  <si>
    <t>8-916-921-76-58</t>
  </si>
  <si>
    <t>66f9a3af-ce2a-463c-97ee-96ec28059b9e</t>
  </si>
  <si>
    <t>г.о. Наро-Фоминск, г. Верея, у д. Мерчалово, СНТ "Мерчалово"</t>
  </si>
  <si>
    <t>55.399493</t>
  </si>
  <si>
    <t>36.139067</t>
  </si>
  <si>
    <t>СНТ "Мерчалово"</t>
  </si>
  <si>
    <t>1035005912930</t>
  </si>
  <si>
    <t>д.Мерчалово</t>
  </si>
  <si>
    <t>8 916 830 50 03</t>
  </si>
  <si>
    <t>orekhov.vladimir2012@yandex.ru</t>
  </si>
  <si>
    <t>д. Мерчалово</t>
  </si>
  <si>
    <t>35f0ae21-7b5a-4a6b-89dd-f27d073a1426</t>
  </si>
  <si>
    <t>г.о. Наро-Фоминск, д. Мерчалово, СНТ Родники</t>
  </si>
  <si>
    <t>55.370768</t>
  </si>
  <si>
    <t>36.127651</t>
  </si>
  <si>
    <t>СНТ "Родники"</t>
  </si>
  <si>
    <t> 1025003747383</t>
  </si>
  <si>
    <t>8-925 740 60 75</t>
  </si>
  <si>
    <t>giniral@davidof.ru</t>
  </si>
  <si>
    <t>a0729123-36a1-45d4-a046-f61f872478b6</t>
  </si>
  <si>
    <t>г.о. Наро-Фоминск, д. Митяево, СНТ «50 лет Победы»</t>
  </si>
  <si>
    <t>по заявке</t>
  </si>
  <si>
    <t>СНТ "50 лет Победы"</t>
  </si>
  <si>
    <t> 1035005906154</t>
  </si>
  <si>
    <t>8 910 469 69 56</t>
  </si>
  <si>
    <t>rig957@ yandex.ru</t>
  </si>
  <si>
    <t>СНТ "50 лет Победы"инвалидов и участников Великой отечественной войны 1941-1945 г.г."</t>
  </si>
  <si>
    <t>3d94a02f-b118-4c3f-818c-9642fa05ce59</t>
  </si>
  <si>
    <t>г.о. Наро-Фоминск, д. Митяево, СНТ "АГРОСТРОЙ"</t>
  </si>
  <si>
    <t>СНТ "Агрострой"</t>
  </si>
  <si>
    <t>1035005909883</t>
  </si>
  <si>
    <t>8 903 235 48 61</t>
  </si>
  <si>
    <t>suxa@rambltr.ru</t>
  </si>
  <si>
    <t>c96efe08-2012-4610-b2ff-453d11a369bd</t>
  </si>
  <si>
    <t>г.о. Наро-Фоминск, д. Митяево, СНТ "Березняк"</t>
  </si>
  <si>
    <t>55.377835</t>
  </si>
  <si>
    <t>36.086851</t>
  </si>
  <si>
    <t>СНТ "Березняк"</t>
  </si>
  <si>
    <t>1025003752883</t>
  </si>
  <si>
    <t>8 963 777 00 10</t>
  </si>
  <si>
    <t>savin.sawin2011@mail.ru</t>
  </si>
  <si>
    <t>0f7514ee-e6c0-4752-a274-a75f29116593</t>
  </si>
  <si>
    <t>г.о. Наро-Фоминск, д. Митяево, СНТ Омхово</t>
  </si>
  <si>
    <t>55.372404</t>
  </si>
  <si>
    <t>36.085494</t>
  </si>
  <si>
    <t>СНТ "Омхово"</t>
  </si>
  <si>
    <t>1035005910950</t>
  </si>
  <si>
    <t>8 903 101 82 92</t>
  </si>
  <si>
    <t>5a1570a7-2c9b-4dd1-aec4-c89c9e452836</t>
  </si>
  <si>
    <t>г.о. Наро-Фоминск, д. Митяево, СНТ "Омхово-2"</t>
  </si>
  <si>
    <t>55.369076</t>
  </si>
  <si>
    <t>36.086417</t>
  </si>
  <si>
    <t>СНТ "Омхово-2"</t>
  </si>
  <si>
    <t>1035005901908</t>
  </si>
  <si>
    <t>8 963 727 16 96</t>
  </si>
  <si>
    <t>laduchka@mail.ru</t>
  </si>
  <si>
    <t>26451cba-773c-4a91-9a93-0c824f264feb</t>
  </si>
  <si>
    <t>г.о. Наро-Фоминск, д. Монаково, снт Индустрия</t>
  </si>
  <si>
    <t>55.38374</t>
  </si>
  <si>
    <t>36.252533</t>
  </si>
  <si>
    <t>май-октябрь- 2 раза в неделю, ноябрь-апрель- по заявке</t>
  </si>
  <si>
    <t>СНТ "Индустрия"</t>
  </si>
  <si>
    <t>1115030000821</t>
  </si>
  <si>
    <t>д.Монаково</t>
  </si>
  <si>
    <t>8-916-616-89-74</t>
  </si>
  <si>
    <t>bibigon-dog@yandex.ru</t>
  </si>
  <si>
    <t>д. Монаково</t>
  </si>
  <si>
    <t>14df620b-d280-48c1-827c-3b141bd198f7</t>
  </si>
  <si>
    <t>г.о. Наро-Фоминск, д. Монаково, СНТ "Мосгаз" площадка у ул. 9</t>
  </si>
  <si>
    <t>55.378483</t>
  </si>
  <si>
    <t>36.234438</t>
  </si>
  <si>
    <t>СНТ "Мосгаз"</t>
  </si>
  <si>
    <t>1035005905604</t>
  </si>
  <si>
    <t>нет данных</t>
  </si>
  <si>
    <t>СНТ "Мосгаз", у 9-ой улицы</t>
  </si>
  <si>
    <t>adb08127-a337-4179-9347-b4d637a46301</t>
  </si>
  <si>
    <t>г.о. Наро-Фоминск, д. Пушкарка, СНТ "Пушкарка"</t>
  </si>
  <si>
    <t>55.42036</t>
  </si>
  <si>
    <t>36.11671</t>
  </si>
  <si>
    <t>май-октябрь-2 раза внеделю, ноябрь-апрель-по заявке</t>
  </si>
  <si>
    <t>СНТ "Пушкарка"</t>
  </si>
  <si>
    <t>1125030002261</t>
  </si>
  <si>
    <t>8 985 262 51 40</t>
  </si>
  <si>
    <t>ggl724@yandex.ru</t>
  </si>
  <si>
    <t>д. Пушкарка</t>
  </si>
  <si>
    <t>6d5e7c39-7a33-4991-8c16-e5c7cd6a90e3</t>
  </si>
  <si>
    <t>55.419834</t>
  </si>
  <si>
    <t>36.125238</t>
  </si>
  <si>
    <t>СНТ "Топаз"</t>
  </si>
  <si>
    <t>1035005913689</t>
  </si>
  <si>
    <t>8 916 907 41 21
8 901 781 15 19</t>
  </si>
  <si>
    <t xml:space="preserve">cnt-topaz@mail.ru
</t>
  </si>
  <si>
    <t>г.о. Наро-Фоминск, п. дома отдыха Верея, МГПО Турист СНТ "Вереск"</t>
  </si>
  <si>
    <t>55.369571</t>
  </si>
  <si>
    <t>36.175724</t>
  </si>
  <si>
    <t>СНТ "Вереск"</t>
  </si>
  <si>
    <t> 1035005909355</t>
  </si>
  <si>
    <t>д.Рождествено</t>
  </si>
  <si>
    <t>8-916-07757 05</t>
  </si>
  <si>
    <t>galaktionoff@rambler.ru</t>
  </si>
  <si>
    <t>961912d0-0cb4-4ac0-b96b-7735b29ef1e7</t>
  </si>
  <si>
    <t>г.о. Наро-Фоминск, д. Рождествено, снт Верея</t>
  </si>
  <si>
    <t>55.369399</t>
  </si>
  <si>
    <t>36.163521</t>
  </si>
  <si>
    <t xml:space="preserve">1035005903327 </t>
  </si>
  <si>
    <t>8 910 425 31 74</t>
  </si>
  <si>
    <t>kravchenko@sofex.ru</t>
  </si>
  <si>
    <t>4bfde508-e807-44ed-9459-26550bdcf702</t>
  </si>
  <si>
    <t>г.о. Наро-Фоминск, г. Верея, СНТ "Метро"</t>
  </si>
  <si>
    <t>55.369956</t>
  </si>
  <si>
    <t>36.183278</t>
  </si>
  <si>
    <t>3(0,9)</t>
  </si>
  <si>
    <t>СНТ "Метро"</t>
  </si>
  <si>
    <t>1045005907231</t>
  </si>
  <si>
    <t>8 926 921 86 71</t>
  </si>
  <si>
    <t>Grigorieva401@ yandex.ru</t>
  </si>
  <si>
    <t>126c01d0-b6d4-44a3-ab67-2e459702152a</t>
  </si>
  <si>
    <t>г.о. Наро-Фоминск, д. Семенково, снт «Надежда»</t>
  </si>
  <si>
    <t>55.391796</t>
  </si>
  <si>
    <t>36.104720</t>
  </si>
  <si>
    <t>1035005907221</t>
  </si>
  <si>
    <t xml:space="preserve">8 926 629 87 11  </t>
  </si>
  <si>
    <t xml:space="preserve"> tishina.ov@yandex.ru</t>
  </si>
  <si>
    <t>д. Семенково</t>
  </si>
  <si>
    <t>344f8d24-ba37-4695-a08e-a0a43730ece7</t>
  </si>
  <si>
    <t>г.о. Наро-Фоминск, д. Субботино, территория тсн "Транспортник"</t>
  </si>
  <si>
    <t>55.375553</t>
  </si>
  <si>
    <t>36.363371</t>
  </si>
  <si>
    <t>СНТ "Транспортник"</t>
  </si>
  <si>
    <t xml:space="preserve">1035005906517 </t>
  </si>
  <si>
    <t xml:space="preserve">8 903 962 18 10    </t>
  </si>
  <si>
    <t xml:space="preserve">  gluschkov.al@ yandex.ru</t>
  </si>
  <si>
    <t>4e864750-90e2-418a-a125-9aadac7e830e</t>
  </si>
  <si>
    <t>г.о. Наро-Фоминск, д. Митяево, кв. 45,46 Верейского лесничесва, СНТ Верея-Пластик</t>
  </si>
  <si>
    <t>55.369097</t>
  </si>
  <si>
    <t>36.096397</t>
  </si>
  <si>
    <t>СНТ "Верея-пластик"</t>
  </si>
  <si>
    <t>1035005901941</t>
  </si>
  <si>
    <t>д.Митяево, 45,46 верейского лесничества</t>
  </si>
  <si>
    <t>8 903 553 41 60</t>
  </si>
  <si>
    <t>vika-vika9339@yandex.ru</t>
  </si>
  <si>
    <t>b5a7decb-6bab-4605-94dc-b46e279e5998</t>
  </si>
  <si>
    <t>г.о. Наро-Фоминск, д. Монаково, СНТ "Мосгаз" у сторожки</t>
  </si>
  <si>
    <t>55.3786163330078</t>
  </si>
  <si>
    <t>36.2352714538574</t>
  </si>
  <si>
    <t>профнастил</t>
  </si>
  <si>
    <t>b5d8f7cd-0c42-4d68-887e-cbe8131f6bf7</t>
  </si>
  <si>
    <t>г.о. Наро-Фоминск, д. Митяево, 82 кв. Верейского лесничества ДПК "Савой"</t>
  </si>
  <si>
    <t>ДПК</t>
  </si>
  <si>
    <t>ДПК "Савой"</t>
  </si>
  <si>
    <t xml:space="preserve">1045005904624 </t>
  </si>
  <si>
    <t>г.Верея, лесничество Вверейское кв-л 82</t>
  </si>
  <si>
    <t>8 915 308 80 93</t>
  </si>
  <si>
    <t>СНТ (ДПК)</t>
  </si>
  <si>
    <t>755b20f7-d23f-4abb-9c3c-21948ccea9bf</t>
  </si>
  <si>
    <t>г.о. Наро-Фоминск, д. Пушкарка, пк "Полесье"</t>
  </si>
  <si>
    <t>55.416022</t>
  </si>
  <si>
    <t>36.121785</t>
  </si>
  <si>
    <t>ПК</t>
  </si>
  <si>
    <t>ПК "Полесье"</t>
  </si>
  <si>
    <t>1175074015940</t>
  </si>
  <si>
    <t>8 926 172 40 98</t>
  </si>
  <si>
    <t>pk_polese@bk.ru</t>
  </si>
  <si>
    <t>потребительский коллектив "Полесье"</t>
  </si>
  <si>
    <t>СНТ (ПК)</t>
  </si>
  <si>
    <t>0ea5662e-29a3-4d6a-a905-4ace7e2e9053</t>
  </si>
  <si>
    <t>вблизи д. Лужки (Пушкарка)</t>
  </si>
  <si>
    <t>СНТ "Сапфир"</t>
  </si>
  <si>
    <t>г.о. Наро-Фоминск, д. Пушкарка, спк "Западный"</t>
  </si>
  <si>
    <t>55.416310</t>
  </si>
  <si>
    <t>36.121302</t>
  </si>
  <si>
    <t>СПК "Западный"</t>
  </si>
  <si>
    <t xml:space="preserve">1035005912127 </t>
  </si>
  <si>
    <t>8 915 050 90 50</t>
  </si>
  <si>
    <t>elena161302@rambler.ru</t>
  </si>
  <si>
    <t>7bbecdfd-ec80-4202-8397-6456be70bbe0</t>
  </si>
  <si>
    <t>г.о. Наро-Фоминск, д. Субботино, СПК «Дубрава»</t>
  </si>
  <si>
    <t>СПК "Дубрава"</t>
  </si>
  <si>
    <t>1035005918815</t>
  </si>
  <si>
    <t xml:space="preserve">д.Субботино
</t>
  </si>
  <si>
    <t>8 903 149 78 13</t>
  </si>
  <si>
    <t>leonovsi62@mail.ru</t>
  </si>
  <si>
    <t>ecac62bb-6658-438d-ab4f-18ab31a592e5</t>
  </si>
  <si>
    <t>г.о. Наро-Фоминск, д. Золотьково, ТСН "Золотьково"</t>
  </si>
  <si>
    <t>55.405018</t>
  </si>
  <si>
    <t>36.108740</t>
  </si>
  <si>
    <t>ТСН "Золотьково"</t>
  </si>
  <si>
    <t>1025003757591</t>
  </si>
  <si>
    <t>8. 925 840 48 43</t>
  </si>
  <si>
    <t xml:space="preserve">sntzolotkovo@mail.ru </t>
  </si>
  <si>
    <t>f09edacf-abb5-4426-88a4-379634b91209</t>
  </si>
  <si>
    <t>г.о. Наро-Фоминск, д. Каменка (СПК «Ветеран-Черемушки»)</t>
  </si>
  <si>
    <t>СПК "Ветеран-черемушки"</t>
  </si>
  <si>
    <t>1035005910653</t>
  </si>
  <si>
    <t>8 916 603 01 39</t>
  </si>
  <si>
    <t xml:space="preserve">irinauspen@yandex.ru
</t>
  </si>
  <si>
    <t>8bda032a-6c99-4a62-b915-d8cb11d52beb</t>
  </si>
  <si>
    <t>г.о. Наро-Фоминск, д. Каменка, снт Полюшко</t>
  </si>
  <si>
    <t>55.325601</t>
  </si>
  <si>
    <t>36.104159</t>
  </si>
  <si>
    <t>СПК "Полюшко"</t>
  </si>
  <si>
    <t>1025003747350</t>
  </si>
  <si>
    <t>8-903-688-74-45</t>
  </si>
  <si>
    <t xml:space="preserve">spkpolushko@mail.ru
</t>
  </si>
  <si>
    <t>71cf777d-df27-4827-8964-14ef0e28d295</t>
  </si>
  <si>
    <t>г.о. Наро-Фоминск, г. Верея, д. Каменка, СПК «Тушино»</t>
  </si>
  <si>
    <t>55.325821</t>
  </si>
  <si>
    <t>36.104416</t>
  </si>
  <si>
    <t>СПК "Тушино"</t>
  </si>
  <si>
    <t>1085030001231</t>
  </si>
  <si>
    <t>8 903 528 74 75</t>
  </si>
  <si>
    <t>64441613-adeb-4327-b2f8-8014733dab4b</t>
  </si>
  <si>
    <t>г.о. Наро-Фоминск, д. Митяево, СПК Русь</t>
  </si>
  <si>
    <t>55.370502</t>
  </si>
  <si>
    <t>36.132985</t>
  </si>
  <si>
    <t>СПК "Русь"</t>
  </si>
  <si>
    <t xml:space="preserve">1035005904966 </t>
  </si>
  <si>
    <t>8 905 769 02 32</t>
  </si>
  <si>
    <t>valentina7771960@mail.ru</t>
  </si>
  <si>
    <t>19eca253-70b7-48a3-8ca4-a91c3a991944</t>
  </si>
  <si>
    <t>г.о. Наро-Фоминск, д. Архангельское (снт алесье)</t>
  </si>
  <si>
    <t>55.316469</t>
  </si>
  <si>
    <t>35.957221</t>
  </si>
  <si>
    <t>СНТ "Алесь 2002"</t>
  </si>
  <si>
    <t xml:space="preserve"> д. Архангельское</t>
  </si>
  <si>
    <t>8-916-603-28-98</t>
  </si>
  <si>
    <t>Svetf2001@gmail.com</t>
  </si>
  <si>
    <t>f91caf9e-97f0-4f5e-ab1c-15cf5fb661d4</t>
  </si>
  <si>
    <t>г.о. Наро-Фоминск, д. Архангельское, СНТ "Архангельское-1"</t>
  </si>
  <si>
    <t>55.326115</t>
  </si>
  <si>
    <t>35.965564</t>
  </si>
  <si>
    <t>СНТ "Архангельское-1"</t>
  </si>
  <si>
    <t>8-905-783-94-77</t>
  </si>
  <si>
    <t>47870cd6-730f-4f87-9d21-fce34bb54abb</t>
  </si>
  <si>
    <t>г.о. Наро-Фоминский, д. Архангельское, СНТ «Архангельское-2»</t>
  </si>
  <si>
    <t>55.328047</t>
  </si>
  <si>
    <t>35.975186</t>
  </si>
  <si>
    <t>СНТ "Архангельское-2"</t>
  </si>
  <si>
    <t>8-926-375-64-88</t>
  </si>
  <si>
    <t>72d9200a-e05a-4f9d-a8ec-d25215839cf9</t>
  </si>
  <si>
    <t>г.о. Наро-Фоминск, д. Архангельское, СНТ «Квант-88»</t>
  </si>
  <si>
    <t>55.328394</t>
  </si>
  <si>
    <t>35.967717</t>
  </si>
  <si>
    <t>СНТ "Квант 88"</t>
  </si>
  <si>
    <t>СНТ "Квант 88", д. Архангельское</t>
  </si>
  <si>
    <t>8-916-191-01-93</t>
  </si>
  <si>
    <t>Qvant88@yandex.ru</t>
  </si>
  <si>
    <t>91c5ad96-85f1-4013-9349-df710499ba7b</t>
  </si>
  <si>
    <t>г.о. Наро-Фоминск, д. Архангельское, СНТ Южное</t>
  </si>
  <si>
    <t>55.322865</t>
  </si>
  <si>
    <t>35.961571</t>
  </si>
  <si>
    <t>СНТ "Южное"</t>
  </si>
  <si>
    <t>8-915-205-33-28</t>
  </si>
  <si>
    <t>llf-dmitrenko@mail.ru</t>
  </si>
  <si>
    <t>1d56fd7d-bfd0-4ae3-8122-1cc58112074a</t>
  </si>
  <si>
    <t>г.о. Наро-Фоминск, д. Благовещенье, тер. Снт Благовещенье</t>
  </si>
  <si>
    <t>55.223832</t>
  </si>
  <si>
    <t>36.093554</t>
  </si>
  <si>
    <t>СНТ "Благовещенье"</t>
  </si>
  <si>
    <t>8-910-443-34-85</t>
  </si>
  <si>
    <t>Z_leon@mail.ru</t>
  </si>
  <si>
    <t>4d6fed59-0840-4acb-8305-795f153ac0ae</t>
  </si>
  <si>
    <t>г.о. Наро-Фоминск, д. Дубровка, СНТ "Флора"</t>
  </si>
  <si>
    <t>55.320829</t>
  </si>
  <si>
    <t>35.942367</t>
  </si>
  <si>
    <t>СНТ "Флора"</t>
  </si>
  <si>
    <t>8-916-311-04-56</t>
  </si>
  <si>
    <t>b10c2789-a71b-49a9-a966-b57efda2b404</t>
  </si>
  <si>
    <t>г.о. Наро-Фоминск, д. Дуброво, СНТ "Тонап"</t>
  </si>
  <si>
    <t>55.217901</t>
  </si>
  <si>
    <t>36.220865</t>
  </si>
  <si>
    <t>СНТ "Тонап"</t>
  </si>
  <si>
    <t>д. Дуброво,</t>
  </si>
  <si>
    <t>vedsu@mail.ru</t>
  </si>
  <si>
    <t>65fb0c33-4db5-4c1f-8b81-c428e6935003</t>
  </si>
  <si>
    <t>г.о. Наро-Фоминск, д. Дудкино, СНТ "Дудкино-2" (кп2)</t>
  </si>
  <si>
    <t>55.254199</t>
  </si>
  <si>
    <t>36.098386</t>
  </si>
  <si>
    <t>СНТ "Дудкино"</t>
  </si>
  <si>
    <t>д. Дудкино</t>
  </si>
  <si>
    <t>8-915-137-05-62</t>
  </si>
  <si>
    <t>0ad95c84-89aa-486d-bfb7-d6339ba554da</t>
  </si>
  <si>
    <t>г.о. Наро-Фоминск, д. Дудкино, СНТ "Дудкино-2"(кп1)</t>
  </si>
  <si>
    <t>55.254559</t>
  </si>
  <si>
    <t>36.095134</t>
  </si>
  <si>
    <t>СНТ "Дудкино-2"</t>
  </si>
  <si>
    <t>8-916-436-46-99</t>
  </si>
  <si>
    <t>Butorina.lida@yandex.ru</t>
  </si>
  <si>
    <t>г.о. Наро-Фоминск, д. Залучное, СНТ "Внуково"</t>
  </si>
  <si>
    <t>55.2064018249512</t>
  </si>
  <si>
    <t>36.2040061950684</t>
  </si>
  <si>
    <t>СНТ "Внуково" (вторая часть)</t>
  </si>
  <si>
    <t>д.Залучное</t>
  </si>
  <si>
    <t>74bfe435-a7b6-4a9f-8a5e-80dc7cbd708e</t>
  </si>
  <si>
    <t>г.о. Наро-Фоминск, д. Кобяково, СНТ «Руть»</t>
  </si>
  <si>
    <t>55.226973</t>
  </si>
  <si>
    <t>35.994161</t>
  </si>
  <si>
    <t>д.Кобяково</t>
  </si>
  <si>
    <t>8-963-643-77-03</t>
  </si>
  <si>
    <t>ozerovalarisa@ yandex.ru</t>
  </si>
  <si>
    <t>268e1834-a786-445b-830b-f4c5626bd67e</t>
  </si>
  <si>
    <t>г.о. Наро-Фоминск, д. Крюково, СНТ "Крюковское"</t>
  </si>
  <si>
    <t>55.248490</t>
  </si>
  <si>
    <t>35.920081</t>
  </si>
  <si>
    <t>4(0,8)</t>
  </si>
  <si>
    <t>СНТ "Крюковское"</t>
  </si>
  <si>
    <t>8-916-1885494</t>
  </si>
  <si>
    <t>7c384756-22ed-41d6-8f16-fb1f9d2d31f3</t>
  </si>
  <si>
    <t>г.о. Наро-Фоминск, д. Лобаново (снт лобаново)</t>
  </si>
  <si>
    <t>55.201554</t>
  </si>
  <si>
    <t>36.118620</t>
  </si>
  <si>
    <t>СНТ "Антей"</t>
  </si>
  <si>
    <t>8-916-344-03-13</t>
  </si>
  <si>
    <t>d35962b4-a03e-41de-ade2-fa7b57ca05bb</t>
  </si>
  <si>
    <t>г.о. Наро-Фоминск, д. Лобаново, СНТ "Руть"</t>
  </si>
  <si>
    <t>55.209381</t>
  </si>
  <si>
    <t>36.1656646728516</t>
  </si>
  <si>
    <t>СНТ" Руть"</t>
  </si>
  <si>
    <t>8-916-42-42-146</t>
  </si>
  <si>
    <t>Losh-tf@yandex.ru</t>
  </si>
  <si>
    <t>61841f72-1b5e-435e-b8e5-25421974917c</t>
  </si>
  <si>
    <t>г.о. Наро-Фоминск, д. Макаровка, СНТ "Автомобилист"</t>
  </si>
  <si>
    <t>СНТ "Автомобилист"</t>
  </si>
  <si>
    <t>8-926-825-96-16</t>
  </si>
  <si>
    <t>bbeccd56-8dde-42bf-9b6b-801682c2f8d8</t>
  </si>
  <si>
    <t>г.о. Наро-Фоминск, д. Набережная Слобода, снт Астра</t>
  </si>
  <si>
    <t>55.256058</t>
  </si>
  <si>
    <t>36.202176</t>
  </si>
  <si>
    <t>8-926-530-79-26</t>
  </si>
  <si>
    <t>morshakin@ yandex.ru</t>
  </si>
  <si>
    <t>9971458c-412a-4e48-9c05-cf8b7518c6ef</t>
  </si>
  <si>
    <t>г.о. Наро-Фоминск, д. Набережная Слобода, СНТ "Васильки"</t>
  </si>
  <si>
    <t>55.262766</t>
  </si>
  <si>
    <t>36.185378</t>
  </si>
  <si>
    <t>СНТ "Васильки"</t>
  </si>
  <si>
    <t>8-985-773-95-59</t>
  </si>
  <si>
    <t>Am-97@ mail.ru</t>
  </si>
  <si>
    <t>1a6f91fd-27da-480d-88fe-4d4810a2f7df</t>
  </si>
  <si>
    <t>г.о. Наро-Фоминск, д. Набережная Слобода, СНТ "Лотос"</t>
  </si>
  <si>
    <t>55.253336</t>
  </si>
  <si>
    <t>36.197292</t>
  </si>
  <si>
    <t>СНТ "Лотос"</t>
  </si>
  <si>
    <t>???</t>
  </si>
  <si>
    <t>Snt-lotos@mail.ru</t>
  </si>
  <si>
    <t>d0e7a51b-51ad-485d-ae70-f01e1e70946e</t>
  </si>
  <si>
    <t>г.о Наро-Фоминск, д. Нечаево, СНТ "Нечаево Автобазы № 1"</t>
  </si>
  <si>
    <t>55.265368</t>
  </si>
  <si>
    <t>36.031487</t>
  </si>
  <si>
    <t>железобетон</t>
  </si>
  <si>
    <t>СНТ "Нечаево автобаза №1"</t>
  </si>
  <si>
    <t>д. Нечаево</t>
  </si>
  <si>
    <t>8-903-213-79-34</t>
  </si>
  <si>
    <t>Adm.nechaevo@mail.ru</t>
  </si>
  <si>
    <t>525c18bd-71b6-41f2-b813-f853a2506703</t>
  </si>
  <si>
    <t>г.о. Наро-Фоминск, д. Нечаево, снт нечаево</t>
  </si>
  <si>
    <t>55.261094</t>
  </si>
  <si>
    <t>36.020618</t>
  </si>
  <si>
    <t>СНТ "Нечаево"</t>
  </si>
  <si>
    <t>79035941450@yandex.ru</t>
  </si>
  <si>
    <t>6bdba7d9-a7f4-4850-b308-eec0d99868fb</t>
  </si>
  <si>
    <t>г.о. Наро-Фоминск, д. Нечаево, СНТ "РАЗДОЛЬЕ" КБ САЛЮТ</t>
  </si>
  <si>
    <t>55.265616</t>
  </si>
  <si>
    <t>36.022142</t>
  </si>
  <si>
    <t>СНТ "Раздолье"</t>
  </si>
  <si>
    <t>8-909-953-33-83</t>
  </si>
  <si>
    <t>Daniloff_06@mail.ru</t>
  </si>
  <si>
    <t>df0c2949-57ae-407b-9a97-1f61aca30df9</t>
  </si>
  <si>
    <t>г.о. Наро-Фоминск, д. Никольское, снт прогресс-терра</t>
  </si>
  <si>
    <t>55.263099</t>
  </si>
  <si>
    <t>36.079187</t>
  </si>
  <si>
    <t>СНТ "Прогресс-Терра"</t>
  </si>
  <si>
    <t>д. Никольское</t>
  </si>
  <si>
    <t>8-916-532-84-75</t>
  </si>
  <si>
    <t>02d7fcad-fa93-41b1-b95f-990407aa9215</t>
  </si>
  <si>
    <t>г.о. Наро-Фоминск, д. Новозыбинка, снт веселово</t>
  </si>
  <si>
    <t>55.299002</t>
  </si>
  <si>
    <t>36.028784</t>
  </si>
  <si>
    <t>СНТ "Веселево"</t>
  </si>
  <si>
    <t>8-915-261-84-32</t>
  </si>
  <si>
    <t>Mehanikov.valera@ yandex.ru</t>
  </si>
  <si>
    <t>9d9f75e3-b2db-4f5b-b89c-55f9c3fadfb4</t>
  </si>
  <si>
    <t>г.о. Наро-Фоминск, у д. Новозыбинка, снт "Внуково"</t>
  </si>
  <si>
    <t>55.291462</t>
  </si>
  <si>
    <t>36.040615</t>
  </si>
  <si>
    <t>СНТ "Внуково"(первая часть)</t>
  </si>
  <si>
    <t>e9a444bd-f666-446d-8399-70dcdd5ecae6</t>
  </si>
  <si>
    <t>г.о. Наро-Фоминск, д. Носово, ТСН "Труд"</t>
  </si>
  <si>
    <t>55.270903</t>
  </si>
  <si>
    <t>36.046003</t>
  </si>
  <si>
    <t>СНТ "Труд"</t>
  </si>
  <si>
    <t>8-905-763-36-32</t>
  </si>
  <si>
    <t>andreyiv@list.ru</t>
  </si>
  <si>
    <t>d0c6ec41-1afa-428e-85e7-1940df0c46c7</t>
  </si>
  <si>
    <t>г.о. Наро-Фоминск, д. Перемешаево, СНТ «Творец»(кп2)</t>
  </si>
  <si>
    <t>55.239030</t>
  </si>
  <si>
    <t>36.114612</t>
  </si>
  <si>
    <t>СНТ "Молния"</t>
  </si>
  <si>
    <t>8-909-699-06-90</t>
  </si>
  <si>
    <t xml:space="preserve">СНТ "Молния </t>
  </si>
  <si>
    <t>d51ed22b-eef3-450a-8299-5f51fde0be28</t>
  </si>
  <si>
    <t>г.о. Наро-Фоминск, д. Перемешаево, снт руть радиоприбор</t>
  </si>
  <si>
    <t>55.225648</t>
  </si>
  <si>
    <t>36.103723</t>
  </si>
  <si>
    <t>8-903-566-78-89</t>
  </si>
  <si>
    <t>valbodrov@yandex.ru</t>
  </si>
  <si>
    <t>f9f77901-88eb-416a-bf4e-203c19405d51</t>
  </si>
  <si>
    <t>г.о. Наро-Фоминск, д. Перемешаево, СНТ «Творец»(кп1)</t>
  </si>
  <si>
    <t>55.237257</t>
  </si>
  <si>
    <t>36.129343</t>
  </si>
  <si>
    <t>СНТ "Творец" (СНТ "Верея"</t>
  </si>
  <si>
    <t>8-909-904-70-11</t>
  </si>
  <si>
    <t xml:space="preserve">СНТ "Творец" </t>
  </si>
  <si>
    <t>67c5e1a6-2bf8-4779-b40c-61460abea958</t>
  </si>
  <si>
    <t>г.о. Наро-Фоминск, д. Перемешаево, СНТ "Цвет"</t>
  </si>
  <si>
    <t>55.236200</t>
  </si>
  <si>
    <t>36.096826</t>
  </si>
  <si>
    <t>СНТ "Цвет"</t>
  </si>
  <si>
    <t>8-909-690-92-11</t>
  </si>
  <si>
    <t>Santaclaus1955@mail.ru</t>
  </si>
  <si>
    <t>42650f04-3495-4b8a-90d2-f178adad0ec2</t>
  </si>
  <si>
    <t>СНТ "Руть</t>
  </si>
  <si>
    <t>42fdba03-0d8f-4d0c-aae5-8101d13e0819</t>
  </si>
  <si>
    <t>г.о. Наро-Фоминск, д. Шустиково, СНТ "Верея"</t>
  </si>
  <si>
    <t>55.286891</t>
  </si>
  <si>
    <t>35.980920</t>
  </si>
  <si>
    <t xml:space="preserve">СНТ "Верея" </t>
  </si>
  <si>
    <t>fainaverea@mail.ru</t>
  </si>
  <si>
    <t>514e9084-0b45-4692-8182-8680c40e00db</t>
  </si>
  <si>
    <t>г.о. Наро-Фоминск, д. Шустиково, снт "Фили"</t>
  </si>
  <si>
    <t>55.285155</t>
  </si>
  <si>
    <t>35.969113</t>
  </si>
  <si>
    <t>СНТ "Фили"</t>
  </si>
  <si>
    <t>8-903-586-28-98</t>
  </si>
  <si>
    <t>Antfili2018@gmail.com</t>
  </si>
  <si>
    <t>74360afe-2d5a-4b02-9e6f-0571448da377</t>
  </si>
  <si>
    <t>г.о. Наро-Фоминск, д. Варварино (СНТ "АВТОМОБИЛИСТ")</t>
  </si>
  <si>
    <t>55.354743, 36.311115</t>
  </si>
  <si>
    <t>1055005621880 от 09.11.2005</t>
  </si>
  <si>
    <t xml:space="preserve"> д. Варварино, </t>
  </si>
  <si>
    <t>8-916-604-39-09</t>
  </si>
  <si>
    <t>6d0f0dbf-3a48-45b5-a3b7-d1232688d20e</t>
  </si>
  <si>
    <t>г.о. Наро-Фоминск, д. Ивково, СНТ "Осень"</t>
  </si>
  <si>
    <t>55.269446</t>
  </si>
  <si>
    <t>36.121540</t>
  </si>
  <si>
    <t>СНТ "Осень"</t>
  </si>
  <si>
    <t xml:space="preserve">1035005909234 от 07.03.2003   </t>
  </si>
  <si>
    <t xml:space="preserve"> д.Ивково, </t>
  </si>
  <si>
    <t>8-916-453-75-35</t>
  </si>
  <si>
    <t>25457fd4-1825-4093-b264-c72de7c53b02</t>
  </si>
  <si>
    <t>г.о. Наро-Фоминск, д. Порядино, снт "Родничок 400"</t>
  </si>
  <si>
    <t>55.320899</t>
  </si>
  <si>
    <t>36.512793</t>
  </si>
  <si>
    <t xml:space="preserve"> СНТ "Родничек з-д 400"</t>
  </si>
  <si>
    <t>1035005902854  от 07.07.2014</t>
  </si>
  <si>
    <t xml:space="preserve"> д.Порядино</t>
  </si>
  <si>
    <t>8-916-254-04-81</t>
  </si>
  <si>
    <t>4d06b28b-a272-42e5-b6f1-21a3d7cf9695</t>
  </si>
  <si>
    <t>г.о. Наро-Фоминск, д. Чеблоково, снт Кинематографист-2</t>
  </si>
  <si>
    <t>55.334671</t>
  </si>
  <si>
    <t>36.444016</t>
  </si>
  <si>
    <t>СНТ "Кинематографист-2"</t>
  </si>
  <si>
    <t>1035005910026 от 02.03.2003</t>
  </si>
  <si>
    <t xml:space="preserve"> д.Чеблоково</t>
  </si>
  <si>
    <t xml:space="preserve">8-985-999-93-06  </t>
  </si>
  <si>
    <t xml:space="preserve">Trubnikova_o@bk.ru </t>
  </si>
  <si>
    <t>a0dd1675-44a8-44e9-8902-3908d761108a</t>
  </si>
  <si>
    <t>г.о. Наро-Фоминск, д. Порядино, снт "Стрела"</t>
  </si>
  <si>
    <t>55.310463, 36.510353</t>
  </si>
  <si>
    <t>СНТ "Стрела "</t>
  </si>
  <si>
    <t>1035005911390 от 19.03.2003</t>
  </si>
  <si>
    <t xml:space="preserve">д. Порядино, </t>
  </si>
  <si>
    <t>8-916-753-95-80</t>
  </si>
  <si>
    <t>0bceb31b-f999-4c7e-94f2-ca303ef873dd</t>
  </si>
  <si>
    <t>г.о. Наро-Фоминск, д. Чеблоково (СНТ "Клеверное")</t>
  </si>
  <si>
    <t>55.3465347290039</t>
  </si>
  <si>
    <t>36.4338302612305</t>
  </si>
  <si>
    <t>СНТ "Клеверное"</t>
  </si>
  <si>
    <t>1197746520850 от 21.08.2019</t>
  </si>
  <si>
    <t xml:space="preserve">Д. Чеблоково, </t>
  </si>
  <si>
    <t>8-495-144-52- 94</t>
  </si>
  <si>
    <t>b7b7ec36-e97a-4483-8a63-3a36379fd294</t>
  </si>
  <si>
    <t>36.405365</t>
  </si>
  <si>
    <t>СНТ "Орион"</t>
  </si>
  <si>
    <t>1035005907584  от 28.02.2003</t>
  </si>
  <si>
    <t xml:space="preserve">д.Ахматово </t>
  </si>
  <si>
    <t xml:space="preserve">8-926-803-74-44  </t>
  </si>
  <si>
    <t xml:space="preserve">inna7444@mail.ru </t>
  </si>
  <si>
    <t xml:space="preserve">д. Ахматово </t>
  </si>
  <si>
    <t>г.о. Наро-Фоминск, д. Ахматово (СНТ «Пролетарец-2»)</t>
  </si>
  <si>
    <t>55.224215</t>
  </si>
  <si>
    <t>36.281768</t>
  </si>
  <si>
    <t xml:space="preserve">СНТ "Пролетарец-2" </t>
  </si>
  <si>
    <t>1035005902491  от 29.01.2003</t>
  </si>
  <si>
    <t>8-905-576-01-60</t>
  </si>
  <si>
    <t>57b21eeb-d835-47a8-880f-8d46bf369db5</t>
  </si>
  <si>
    <t>г.о. Наро-Фоминск, д. Бавыкино, СНТ "Гном"</t>
  </si>
  <si>
    <t>55.387226</t>
  </si>
  <si>
    <t>36.424779</t>
  </si>
  <si>
    <t xml:space="preserve">СНТ "Гном" </t>
  </si>
  <si>
    <t>1035005906880 от 25.02.2003</t>
  </si>
  <si>
    <t xml:space="preserve">8-929-623-70-49  </t>
  </si>
  <si>
    <t>Alexaschina.vera@yandex.ru</t>
  </si>
  <si>
    <t>д. Бавыкино</t>
  </si>
  <si>
    <t>f0b89565-68d0-4056-83ad-0914738ca1b7</t>
  </si>
  <si>
    <t>г.о. Наро-Фоминск, д. Блознево, СНТ "Холод"</t>
  </si>
  <si>
    <t>55.323332</t>
  </si>
  <si>
    <t>36.396837</t>
  </si>
  <si>
    <t>СНТ "Холод"</t>
  </si>
  <si>
    <t>1025003752135 от 16.10.2002</t>
  </si>
  <si>
    <t>д.Блознево</t>
  </si>
  <si>
    <t xml:space="preserve">8-903-170-71-66 </t>
  </si>
  <si>
    <t xml:space="preserve"> att7722@gmail.com</t>
  </si>
  <si>
    <t>bdeeea4e-be56-44a0-8a2d-a523770ab530</t>
  </si>
  <si>
    <t>г.о. Наро-Фоминск, д. Василисино, СНТ "РУЧЕЁК"</t>
  </si>
  <si>
    <t>55.333705</t>
  </si>
  <si>
    <t>36.339458</t>
  </si>
  <si>
    <t xml:space="preserve">1095030000614 от 03.03.2009 </t>
  </si>
  <si>
    <t>8-926-784-90-88</t>
  </si>
  <si>
    <t>29d88aa5-ed67-4827-9d93-125c1c1bf315</t>
  </si>
  <si>
    <t>г.о. Наро-Фоминск, п. совхоза Архангельский,(СНТ Солнышко)</t>
  </si>
  <si>
    <t>55.379766</t>
  </si>
  <si>
    <t>36.401637</t>
  </si>
  <si>
    <t>1065030020626  от 30.06.2006</t>
  </si>
  <si>
    <t xml:space="preserve">8- 966-082-54-14  </t>
  </si>
  <si>
    <t>oseinv@mail.ru</t>
  </si>
  <si>
    <t>92c52a0a-c093-4843-bca0-f541ab9cfa64</t>
  </si>
  <si>
    <t>г.о. Наро-Фоминск, д. Акишево (СНТ Шик)</t>
  </si>
  <si>
    <t>55.334930</t>
  </si>
  <si>
    <t>36.320027</t>
  </si>
  <si>
    <t>СНТ "Шик"</t>
  </si>
  <si>
    <t>1025003753048  от 29.10.2002</t>
  </si>
  <si>
    <t xml:space="preserve">8-926-229-78-47  </t>
  </si>
  <si>
    <t>dsafonov.ru@mail.ru</t>
  </si>
  <si>
    <t>a0a4c57d-16c5-42a5-b08d-21832cbf4a50</t>
  </si>
  <si>
    <t>г.о. Наро-Фоминск, д. Верховье, ТСН "ВЕРХОВЬЕ"</t>
  </si>
  <si>
    <t>55.239317</t>
  </si>
  <si>
    <t>36.280973</t>
  </si>
  <si>
    <t>СН ТСН</t>
  </si>
  <si>
    <t xml:space="preserve">СНТ (СН ТСН) "Верховье" </t>
  </si>
  <si>
    <t>1035005909476, от 10.03.2003</t>
  </si>
  <si>
    <t>д.Верховье</t>
  </si>
  <si>
    <t>8-(495)-590-17-53          8-916-746-00-88</t>
  </si>
  <si>
    <t>90b212c0-55bb-4bd7-812a-cf015fd961c9</t>
  </si>
  <si>
    <t>г.о. Наро-Фоминск, д. Воскресенки (СНТ "ВОСКРЕСЁНКИ")</t>
  </si>
  <si>
    <t>55.194048</t>
  </si>
  <si>
    <t>36.241145</t>
  </si>
  <si>
    <t>СНТ "Воскресенки"</t>
  </si>
  <si>
    <t>1105030003473  от 17.12.2010</t>
  </si>
  <si>
    <t>д.Воскресенки</t>
  </si>
  <si>
    <t>8-926-692-56-56         8-(495)-605-73-97</t>
  </si>
  <si>
    <t>1b4e9ff4-00df-434e-92d9-b9fc6b60d8f3</t>
  </si>
  <si>
    <t>г.о. Наро-Фоминск, д. Купелицы (СНТ Ивушка)</t>
  </si>
  <si>
    <t>55.370485</t>
  </si>
  <si>
    <t>36.268030</t>
  </si>
  <si>
    <t>1105030000338 от 10.02.2010</t>
  </si>
  <si>
    <t>д.Купелицы</t>
  </si>
  <si>
    <t xml:space="preserve">8-985-980-30-23    </t>
  </si>
  <si>
    <t>Cvn0706@yandex.ru</t>
  </si>
  <si>
    <t>a56ff196-cff0-4021-b1c2-e3356e692b7b</t>
  </si>
  <si>
    <t>г.о. Наро-Фоминск, д. Купелицы, ТСН "Купелицы"</t>
  </si>
  <si>
    <t>55.369229</t>
  </si>
  <si>
    <t>36.257592</t>
  </si>
  <si>
    <t>СНТ "Купелицы"</t>
  </si>
  <si>
    <t xml:space="preserve">1085030004674  от 26.11.2008 </t>
  </si>
  <si>
    <t xml:space="preserve"> 8-916-082-82-90  </t>
  </si>
  <si>
    <t>zazanatolij@yandex.ru</t>
  </si>
  <si>
    <t>43b00863-214c-46d0-a7d4-252027155a7f</t>
  </si>
  <si>
    <t>г.о. Наро-Фоминск, д. Назарьево, СНТ БЕРЕЗКИ</t>
  </si>
  <si>
    <t>55.380245</t>
  </si>
  <si>
    <t>36.419716</t>
  </si>
  <si>
    <t xml:space="preserve">СНТ "Березки" </t>
  </si>
  <si>
    <t>1035005912072  от  27.03.2003</t>
  </si>
  <si>
    <t>8-915-315-02-74</t>
  </si>
  <si>
    <t>д. Назарьево</t>
  </si>
  <si>
    <t>fb7209e5-ba4d-4c4d-b174-d5e41574f58f</t>
  </si>
  <si>
    <t>СНТ "Ветерок"</t>
  </si>
  <si>
    <t>a66595a3-0eaa-45a4-916b-dbf55e322942</t>
  </si>
  <si>
    <t>г.о. Наро-Фоминск, п. совхоза Архангельский (СНТ «Джунгли»)</t>
  </si>
  <si>
    <t>55.357667</t>
  </si>
  <si>
    <t>36.374172</t>
  </si>
  <si>
    <t>СНТ "Джунгли"</t>
  </si>
  <si>
    <t>1055005618106   от 23.09.2005</t>
  </si>
  <si>
    <t xml:space="preserve">8-967-120-44-81  </t>
  </si>
  <si>
    <t>efimovaolia@yandex.ru</t>
  </si>
  <si>
    <t>2224753f-3457-4751-9a47-4a21897c3215</t>
  </si>
  <si>
    <t>г.о. Наро-Фоминск, д. Бавыкино, СНТ Крона</t>
  </si>
  <si>
    <t>55.317361</t>
  </si>
  <si>
    <t>36.322846</t>
  </si>
  <si>
    <t xml:space="preserve"> имеется</t>
  </si>
  <si>
    <t xml:space="preserve">профлист  </t>
  </si>
  <si>
    <t>СНТ "Крона"</t>
  </si>
  <si>
    <t>1035005902260 от 28.01.2003</t>
  </si>
  <si>
    <t>8-926-825-66-18</t>
  </si>
  <si>
    <t>d46bc271-15c0-4ed0-9b3f-ce7da01ec070</t>
  </si>
  <si>
    <t>г.о. Наро-Фоминск, д. Субботино, СНТ "Крылатское"</t>
  </si>
  <si>
    <t>55.366791</t>
  </si>
  <si>
    <t>36.370717</t>
  </si>
  <si>
    <t xml:space="preserve">СНТ "Крылатское" </t>
  </si>
  <si>
    <t xml:space="preserve">1055005625300 от 21.12.2005 </t>
  </si>
  <si>
    <t xml:space="preserve">8-916-955-00-96  </t>
  </si>
  <si>
    <t>galinasiv@list.ru</t>
  </si>
  <si>
    <t>0035f538-2293-4d51-a113-61ca463685a4</t>
  </si>
  <si>
    <t>СНТ "Назарьевское"</t>
  </si>
  <si>
    <t>8-926-312-99-25</t>
  </si>
  <si>
    <t>31326b00-7f90-4cc9-b373-e646925ba09c</t>
  </si>
  <si>
    <t>г.о. Наро-Фоминск, д. Назарьево, СНТ Ольховка</t>
  </si>
  <si>
    <t>55.382582</t>
  </si>
  <si>
    <t>36.427696</t>
  </si>
  <si>
    <t xml:space="preserve">СНТ "Ольховка" </t>
  </si>
  <si>
    <t>1035005918089  от  17.10.2003</t>
  </si>
  <si>
    <t>8-903-242-03-68</t>
  </si>
  <si>
    <t>5301e8dc-51c2-45c8-bc39-ba549f7f75fa</t>
  </si>
  <si>
    <t>г.о. Наро-Фоминск, д. Назарьево, снт Очаковец ПКП</t>
  </si>
  <si>
    <t>55.386928</t>
  </si>
  <si>
    <t>36.420794</t>
  </si>
  <si>
    <t>СНТ "Очаковец ПКП Москирпич""</t>
  </si>
  <si>
    <t>1045005908639  от  11.10.2004</t>
  </si>
  <si>
    <t xml:space="preserve"> 8-916-437-43-60  </t>
  </si>
  <si>
    <t>zoehka21173@mail.ru</t>
  </si>
  <si>
    <t>a1474aaa-ab32-4b23-a8a2-74f96fbe4b00</t>
  </si>
  <si>
    <t>г.о. Наро-Фоминск, д. Назарьево, СНТ "Садовод-91"</t>
  </si>
  <si>
    <t>55.379488</t>
  </si>
  <si>
    <t>36.416214</t>
  </si>
  <si>
    <t xml:space="preserve">СНТ "Садовод 91" </t>
  </si>
  <si>
    <t>1025003756348 от  06.12.2002</t>
  </si>
  <si>
    <t>8-916-005-06-41</t>
  </si>
  <si>
    <t>18af9663-f7b5-4752-bc83-ffc6bbcc2fe0</t>
  </si>
  <si>
    <t>г.о. Наро-фоминск, д. Назарьево, СНТ "Солнышко"</t>
  </si>
  <si>
    <t>СНТ "Солнышко"</t>
  </si>
  <si>
    <t>1035005913238 от 15.04.2003</t>
  </si>
  <si>
    <t>8-905-552-67-27</t>
  </si>
  <si>
    <t>tsn.solnyshko.98@mail.ru</t>
  </si>
  <si>
    <t>7e9a1d6e-2db6-4b49-a643-202f9e30fe5e</t>
  </si>
  <si>
    <t xml:space="preserve">8-903-575-15-36  </t>
  </si>
  <si>
    <t>Gera000x@gmail.com</t>
  </si>
  <si>
    <t>36365117-e2b8-4467-a7e2-a9ff9633627d</t>
  </si>
  <si>
    <t>г.о. Наро-Фоминск, д. Бавыкино, Снт "Текстильщик 2"</t>
  </si>
  <si>
    <t>55.385655</t>
  </si>
  <si>
    <t>36.410748</t>
  </si>
  <si>
    <t xml:space="preserve">СНТ "Текстильщик-2" </t>
  </si>
  <si>
    <t xml:space="preserve">1035005905857 от 19.02.2003 </t>
  </si>
  <si>
    <t>8-967-709-34-58</t>
  </si>
  <si>
    <t>16167a80-7f2c-44f7-9d80-b85c1b305ed7</t>
  </si>
  <si>
    <t>г.о. Наро-Фоминск, д. Назарьево, снт энтузиаст</t>
  </si>
  <si>
    <t>55.357692</t>
  </si>
  <si>
    <t>36.376980</t>
  </si>
  <si>
    <t xml:space="preserve">СНТ "Энтузиаст ЗИЛ" </t>
  </si>
  <si>
    <t>1035005911148 от 18.03.2003</t>
  </si>
  <si>
    <t xml:space="preserve">8-909-968-08-42  </t>
  </si>
  <si>
    <t>vsolodyuk@mail.ru</t>
  </si>
  <si>
    <t>68bafc11-8e19-4ef0-9bce-6d7a3057a162</t>
  </si>
  <si>
    <t>г.о. Наро-Фоминск, д. Орешково, СНТ "Солнечный"</t>
  </si>
  <si>
    <t>55.330417</t>
  </si>
  <si>
    <t>36.461848</t>
  </si>
  <si>
    <t>СНТ "Солнечный"</t>
  </si>
  <si>
    <t>1035005911907 от 26.03.2003</t>
  </si>
  <si>
    <t>д.Орешково</t>
  </si>
  <si>
    <t xml:space="preserve">8-906-762-00-20  </t>
  </si>
  <si>
    <t>borisluk57@mail.ru</t>
  </si>
  <si>
    <t>b0310566-3e22-4692-a288-025d27f9bfa8</t>
  </si>
  <si>
    <t>г.о. Наро-Фоминск, д. Чеблоково, снт "Рассвет ПО ЗИЛ"</t>
  </si>
  <si>
    <t>55.337401</t>
  </si>
  <si>
    <t>36.446676</t>
  </si>
  <si>
    <t>СНТ "Рассвет ПО ЗИЛ"</t>
  </si>
  <si>
    <t>1035005912920  от 09.04.2003</t>
  </si>
  <si>
    <t xml:space="preserve">д.Порядино </t>
  </si>
  <si>
    <t xml:space="preserve">8-977-528-55-89  </t>
  </si>
  <si>
    <t>znt-rassvet-zil@mail.ru</t>
  </si>
  <si>
    <t xml:space="preserve">д. Порядино </t>
  </si>
  <si>
    <t>54daf2a0-d748-45d9-87df-05d66c26c2cd</t>
  </si>
  <si>
    <t>г.о. Наро-Фоминск, д. Порядино, СНТ "Восход"</t>
  </si>
  <si>
    <t>55.323161</t>
  </si>
  <si>
    <t>36.511949</t>
  </si>
  <si>
    <t>СНТ "Восход"</t>
  </si>
  <si>
    <t>1035005909795  от 11.03.2003</t>
  </si>
  <si>
    <t>д.Порядино</t>
  </si>
  <si>
    <t>8-926-382-95-31</t>
  </si>
  <si>
    <t>a26357bc-4db2-4778-9c93-2b43d52414d4</t>
  </si>
  <si>
    <t>г.о. Наро-Фоминск, д. Порядино, СНТ "Авиатор"</t>
  </si>
  <si>
    <t>55.322958</t>
  </si>
  <si>
    <t>36.510304</t>
  </si>
  <si>
    <t>СНТ "Авиатор"</t>
  </si>
  <si>
    <t> 1025003752290 от 18.10.2002</t>
  </si>
  <si>
    <t>8-906-788-77-00</t>
  </si>
  <si>
    <t>fa42e3f0-529c-4cd4-b326-66d26e54a6ea</t>
  </si>
  <si>
    <t xml:space="preserve">СНТ "Березка-2" АМО ЗИЛ </t>
  </si>
  <si>
    <t>1025003752157 от 16.10.2002</t>
  </si>
  <si>
    <t>660d0c60-88c9-46ec-a7eb-9a45d3c4fdd7</t>
  </si>
  <si>
    <t>г.о. Наро-Фоминск, д. Порядино, снт "БОРОВИК"</t>
  </si>
  <si>
    <t>55.332881</t>
  </si>
  <si>
    <t>36.536723</t>
  </si>
  <si>
    <t>СНТ "Боровик"</t>
  </si>
  <si>
    <t xml:space="preserve">1055005624717 от  15.12.2005 </t>
  </si>
  <si>
    <t xml:space="preserve">8-916-531-70-78  </t>
  </si>
  <si>
    <t>317078@mail.ru</t>
  </si>
  <si>
    <t>aa00bebe-2cc2-4dac-bc5c-1322928e3a28</t>
  </si>
  <si>
    <t>г.о. Наро-Фоминск, д. Порядино, Снт Вешняки</t>
  </si>
  <si>
    <t>55.329054</t>
  </si>
  <si>
    <t>36.496385</t>
  </si>
  <si>
    <t>СНТ "Вешняки"  (МИД)</t>
  </si>
  <si>
    <t>1025003758735 от 31.12.2002</t>
  </si>
  <si>
    <t>8-905-745-31-53</t>
  </si>
  <si>
    <t>1de4c264-416a-4045-b7b7-2a97b145e9ce</t>
  </si>
  <si>
    <t>г.о. Наро-Фоминск, д.Шапкино, СНТ «Гагаринец"</t>
  </si>
  <si>
    <t>55.329761</t>
  </si>
  <si>
    <t>36.533210</t>
  </si>
  <si>
    <t xml:space="preserve">СНТ "Гагаринец" </t>
  </si>
  <si>
    <t>1145030000367 от 20.03.2014</t>
  </si>
  <si>
    <t xml:space="preserve">8-901-713-25-49  
</t>
  </si>
  <si>
    <t>gagarinez.snt@yandex.ru</t>
  </si>
  <si>
    <t>a126387c-6224-41e2-8c69-4067ac4df118</t>
  </si>
  <si>
    <t>г.о. Наро-Фоминск, д. Порядино, снт "Дубки"</t>
  </si>
  <si>
    <t>55.336512</t>
  </si>
  <si>
    <t>36.535899</t>
  </si>
  <si>
    <t>СНТ "Дубки" (ЗИЛ)</t>
  </si>
  <si>
    <t xml:space="preserve">1025003756744 от 10.12.2002 </t>
  </si>
  <si>
    <t>8-926-215-58-31</t>
  </si>
  <si>
    <t xml:space="preserve"> </t>
  </si>
  <si>
    <t>cb6e5ecf-7e27-4ea2-b9fa-0002999395bc</t>
  </si>
  <si>
    <t>г.о. Наро-Фоминск, д. Шапкино, СНТ "Колосок"</t>
  </si>
  <si>
    <t>55.327044</t>
  </si>
  <si>
    <t>36.534935</t>
  </si>
  <si>
    <t>СНТ "Колосок"</t>
  </si>
  <si>
    <t>1035005904845 от 13.02.2003</t>
  </si>
  <si>
    <t xml:space="preserve"> 8-916-178-57-23  </t>
  </si>
  <si>
    <t>Kolosok2019@mail.ru</t>
  </si>
  <si>
    <t>2d37afca-02e0-430d-be4f-0305c596ff2a</t>
  </si>
  <si>
    <t>г.о. Наро-Фоминск, д. Порядино, снт Лайнер</t>
  </si>
  <si>
    <t>55.313885</t>
  </si>
  <si>
    <t>36.502484</t>
  </si>
  <si>
    <t>СНТ "Лайнер"</t>
  </si>
  <si>
    <t>1035005911313 от 19.03.2003</t>
  </si>
  <si>
    <t>8-903-130-69-03</t>
  </si>
  <si>
    <t>c35c9d8e-e52f-4911-9484-ac60d7c064e7</t>
  </si>
  <si>
    <t>г.о. Наро-Фоминск, д. Порядино, снт лесное</t>
  </si>
  <si>
    <t>55.322635</t>
  </si>
  <si>
    <t>36.501561</t>
  </si>
  <si>
    <t>СНТ "Лесное ЗИЛ"</t>
  </si>
  <si>
    <t xml:space="preserve">1035005901358 от 20.01.2003 </t>
  </si>
  <si>
    <t>8-916-672-50-99</t>
  </si>
  <si>
    <t>42e4bfb0-ec3c-4b4d-9d11-59613b06e955</t>
  </si>
  <si>
    <t>г.о. Наро-Фоминск, д. Порядино, снт "ЛЕСНОЕ-МИД"</t>
  </si>
  <si>
    <t>55.331449</t>
  </si>
  <si>
    <t>36.495491</t>
  </si>
  <si>
    <t>СНТ "Лесное МИД"</t>
  </si>
  <si>
    <t xml:space="preserve">1035005903822 от  07.02.2003 </t>
  </si>
  <si>
    <t>361a7013-c896-4c97-b080-1d29e329eb5f</t>
  </si>
  <si>
    <t>г.о. Наро-Фоминск, д. Порядино, снт маяк-2</t>
  </si>
  <si>
    <t>55.322558</t>
  </si>
  <si>
    <t>36.501999</t>
  </si>
  <si>
    <t>СНТ "Маяк-2"</t>
  </si>
  <si>
    <t>1035005911291  от 18.03.2003</t>
  </si>
  <si>
    <t xml:space="preserve">8-495-330-62-60  
</t>
  </si>
  <si>
    <t>Info1950.fedorova@yandex.ru</t>
  </si>
  <si>
    <t>fa0cb64b-4fc6-4d4e-a863-2aa7d09a8b56</t>
  </si>
  <si>
    <t>г.о. Наро-Фоминск, у д. Порядино, СНТ Мечта</t>
  </si>
  <si>
    <t>55.313266</t>
  </si>
  <si>
    <t>36.499558</t>
  </si>
  <si>
    <t>СНТ "Мечта"</t>
  </si>
  <si>
    <t>1035005912281   от 31.03.2003</t>
  </si>
  <si>
    <t>8-903-567-24-24</t>
  </si>
  <si>
    <t>2031598e-e458-43ae-ae48-8d540543ff3b</t>
  </si>
  <si>
    <t xml:space="preserve">СНТ "Мосрентген" </t>
  </si>
  <si>
    <t>649bc5e5-7e38-4a67-b7c4-702f8d3c4ef3</t>
  </si>
  <si>
    <t>г.о. Наро-Фоминск, д. Шапкино, снт "Мосфильмовец"</t>
  </si>
  <si>
    <t>55.334241</t>
  </si>
  <si>
    <t>36.536138</t>
  </si>
  <si>
    <t>3)0,7)</t>
  </si>
  <si>
    <t>СНТ "Мосфильмовец"</t>
  </si>
  <si>
    <t>1035005903272 от 04.02.2003</t>
  </si>
  <si>
    <t>8-910-476-82-12</t>
  </si>
  <si>
    <t>47e2daae-9039-4ff6-84e9-d95dae8f8c61</t>
  </si>
  <si>
    <t>55.327098</t>
  </si>
  <si>
    <t>36.540425</t>
  </si>
  <si>
    <t xml:space="preserve">СНТ "Надежда МГУ" </t>
  </si>
  <si>
    <t>1035005901040 от 17.01.2003</t>
  </si>
  <si>
    <t xml:space="preserve">8-917-538-42-21  </t>
  </si>
  <si>
    <t>tat.verh@mail.ru</t>
  </si>
  <si>
    <t>ae961266-fcb2-4e7b-a5e1-7ea68ad2f53b</t>
  </si>
  <si>
    <t>г.о. Наро-Фоминск, д. Порядино, снт "Надежда ПО ЗИЛ"</t>
  </si>
  <si>
    <t>55.324860</t>
  </si>
  <si>
    <t>36.510545</t>
  </si>
  <si>
    <t>СНТ "Надежда ПО ЗИЛ"</t>
  </si>
  <si>
    <t>1065030017359 , от 07.04.2006</t>
  </si>
  <si>
    <t xml:space="preserve">8-977-662-97-51  </t>
  </si>
  <si>
    <t>258d2bd8-393e-42ce-99e1-bd3d0db9d9e9</t>
  </si>
  <si>
    <t>г.о. Наро-Фоминск, д. Порядино, снт "НАРА-ПТО ГХ"</t>
  </si>
  <si>
    <t>55.326787</t>
  </si>
  <si>
    <t>36.551715</t>
  </si>
  <si>
    <t xml:space="preserve">СНТ "Нара ПТО ГХ" </t>
  </si>
  <si>
    <t>1035005910499  от 14.03.2003</t>
  </si>
  <si>
    <t xml:space="preserve">8-903-723-29-63  </t>
  </si>
  <si>
    <t>7232963@mail.ru</t>
  </si>
  <si>
    <t>caf792d4-9975-49ec-ae85-d11ee4c13fdd</t>
  </si>
  <si>
    <t>г.о. Наро-Фоминск, д. Шапкино, СНТ "Пегас"</t>
  </si>
  <si>
    <t>55.329185</t>
  </si>
  <si>
    <t>36.522595</t>
  </si>
  <si>
    <t xml:space="preserve">СНТ "Пегас" </t>
  </si>
  <si>
    <t>1035005912809 от 08.04.2003</t>
  </si>
  <si>
    <t xml:space="preserve">8-915-116-66-70   </t>
  </si>
  <si>
    <t xml:space="preserve">9726670@mail.ru </t>
  </si>
  <si>
    <t>e60e72ae-4743-455a-9922-fc154c82d1da</t>
  </si>
  <si>
    <t>г.о. Наро-Фоминск, д. Порядино, снт "ПОРЯДИНО"</t>
  </si>
  <si>
    <t>55.315999</t>
  </si>
  <si>
    <t>36.506003</t>
  </si>
  <si>
    <t xml:space="preserve">СНТ "Порядино" </t>
  </si>
  <si>
    <t>1045005902655 от 22.04.2004</t>
  </si>
  <si>
    <t>8-910-417-50-83</t>
  </si>
  <si>
    <t>5c6eeccf-4ddf-44b9-9ea1-e11927210627</t>
  </si>
  <si>
    <t>г.о. Наро-Фоминск, д. Порядино (СНТ "Радуга-80")</t>
  </si>
  <si>
    <t>55.321175</t>
  </si>
  <si>
    <t>36.482414</t>
  </si>
  <si>
    <t xml:space="preserve">СНТ "Радуга-80" </t>
  </si>
  <si>
    <t>1035005904977  от 14.02.2003</t>
  </si>
  <si>
    <t xml:space="preserve">8-910-433-22-12  </t>
  </si>
  <si>
    <t>Vasya.raduga@icloud.com</t>
  </si>
  <si>
    <t>15962ad2-9d97-43d1-8228-58e6805bf6f4</t>
  </si>
  <si>
    <t>г.о. Наро-Фоминск, д. Порядино, снт сцена</t>
  </si>
  <si>
    <t>55.327656</t>
  </si>
  <si>
    <t>36.529390</t>
  </si>
  <si>
    <t>СНТ "Репка", СНТ "Сцена"</t>
  </si>
  <si>
    <t>1035005914151 от 23.04.2003</t>
  </si>
  <si>
    <t xml:space="preserve">8-915-235-50-06  </t>
  </si>
  <si>
    <t>nasharepka@mail.ru</t>
  </si>
  <si>
    <t xml:space="preserve">СНТ "Репка", </t>
  </si>
  <si>
    <t>1df3d900-5371-4669-9727-20316e50dc90</t>
  </si>
  <si>
    <t>г.о. Наро-Фоминск, д. Порядино, снт Родничок</t>
  </si>
  <si>
    <t>55.324927</t>
  </si>
  <si>
    <t>36.507457</t>
  </si>
  <si>
    <t xml:space="preserve">СНТ "Родничек" </t>
  </si>
  <si>
    <t>1025003752476  от 22.10.2002</t>
  </si>
  <si>
    <t xml:space="preserve">8-916-601-79-32  </t>
  </si>
  <si>
    <t>stepancov@etst.ru</t>
  </si>
  <si>
    <t>aee0d7d3-1e8d-4a60-adc8-6b8b19dde026</t>
  </si>
  <si>
    <t>г.о. Наро-Фоминск, д. Порядино, снт "СОЗИДАТЕЛЬ"</t>
  </si>
  <si>
    <t>55.328241</t>
  </si>
  <si>
    <t>36.537174</t>
  </si>
  <si>
    <t>СНТ "Созидатель"</t>
  </si>
  <si>
    <t>1025003754720 от 20.11.2002</t>
  </si>
  <si>
    <t xml:space="preserve">8-915-397-18-84  </t>
  </si>
  <si>
    <t>serdobintseva60@mail.ru</t>
  </si>
  <si>
    <t>e4bd45d0-2e4b-4904-bfb8-bd2d624172dd</t>
  </si>
  <si>
    <t>г.о. Наро-Фоминск, д. Порядино, СНТ Солнце</t>
  </si>
  <si>
    <t xml:space="preserve">СНТ "Солнце" </t>
  </si>
  <si>
    <t>1035005906946  от 25.02.2003</t>
  </si>
  <si>
    <t>11a549dd-0fd2-4b74-becd-2fc94965e5f4</t>
  </si>
  <si>
    <t>г.о. Наро-Фоминск, д. Порядино, СНТ "Таманец"</t>
  </si>
  <si>
    <t>55.334212</t>
  </si>
  <si>
    <t>36.553612</t>
  </si>
  <si>
    <t>СНТ "Таманец"</t>
  </si>
  <si>
    <t>1035005908585 от 04.03.2003</t>
  </si>
  <si>
    <t>8-903-127-43-36</t>
  </si>
  <si>
    <t>8ec0ca5a-1738-4261-82b6-05340a657c2d</t>
  </si>
  <si>
    <t>г.о. Наро-Фоминск, д. Порядино, территория СНТ "ХУТОРОК"</t>
  </si>
  <si>
    <t>55.315869</t>
  </si>
  <si>
    <t>36.520315</t>
  </si>
  <si>
    <t>СНТ "Хуторок"</t>
  </si>
  <si>
    <t>1035005906550 от 21.02.2003</t>
  </si>
  <si>
    <t>8-915-031-98-18</t>
  </si>
  <si>
    <t>1fc71f12-4b6c-46d9-899a-ab9c4010bffe</t>
  </si>
  <si>
    <t>г.о. Наро-Фоминск, д. Порядино, снт Ягодка</t>
  </si>
  <si>
    <t>55.324375</t>
  </si>
  <si>
    <t>36.518065</t>
  </si>
  <si>
    <t>СНТ "Ягодка"</t>
  </si>
  <si>
    <t xml:space="preserve">1035005902821 от 31.01.2003 </t>
  </si>
  <si>
    <t xml:space="preserve">8-916-636-32-51  </t>
  </si>
  <si>
    <t>v.kuvakin@mail.ru</t>
  </si>
  <si>
    <t>64241180-9683-462c-9ba4-0287eb7bda0d</t>
  </si>
  <si>
    <t>г.о. Наро-Фоминск, д. Порядино, снт Ясенево (площадка №1)</t>
  </si>
  <si>
    <t>55.323024</t>
  </si>
  <si>
    <t>36.487822</t>
  </si>
  <si>
    <t>СНТ "Ясенево"</t>
  </si>
  <si>
    <t>1035005919244 от 01.12.2003</t>
  </si>
  <si>
    <t xml:space="preserve">8-916-696-18-95  </t>
  </si>
  <si>
    <t>4519002@mail.ru</t>
  </si>
  <si>
    <t>173802e2-787c-456d-be1e-2b6a8c86e85a</t>
  </si>
  <si>
    <t>г.о. Наро-Фоминск, у д. Ревякино, ТСН "Долина"</t>
  </si>
  <si>
    <t>55.185243</t>
  </si>
  <si>
    <t>36.285869</t>
  </si>
  <si>
    <t>СНТ "Долина"</t>
  </si>
  <si>
    <t>1035005904372  от 11.02.2003</t>
  </si>
  <si>
    <t xml:space="preserve">8-916-184-24-10  </t>
  </si>
  <si>
    <t xml:space="preserve">berelena@endex.ru </t>
  </si>
  <si>
    <t>df0604e7-773d-4101-9bff-8b1e3c0bbb79</t>
  </si>
  <si>
    <t>г.о. Наро-Фоминск, д. Ревякино, снт живописный</t>
  </si>
  <si>
    <t>55.184472</t>
  </si>
  <si>
    <t>36.288300</t>
  </si>
  <si>
    <t>СНТ "Живописный"</t>
  </si>
  <si>
    <t xml:space="preserve">1025003749077 от 04.09.2002 </t>
  </si>
  <si>
    <t xml:space="preserve">8-925-275-73-34  </t>
  </si>
  <si>
    <t>Alex.timofeev@mail.ru</t>
  </si>
  <si>
    <t>6b4a5fc4-1c2b-4413-931b-1bc87e76fb0f</t>
  </si>
  <si>
    <t>СНТ "Скорость"</t>
  </si>
  <si>
    <t xml:space="preserve">1025003747471 от  25.07.2002 </t>
  </si>
  <si>
    <t>д.Роща</t>
  </si>
  <si>
    <t xml:space="preserve">8-916-520-04-06  </t>
  </si>
  <si>
    <t>95621844-d9a3-47e1-995e-f93737a09cb9</t>
  </si>
  <si>
    <t>г.о. Наро-Фоминск, д. Самород, СПК "Виктория"</t>
  </si>
  <si>
    <t>55.327230</t>
  </si>
  <si>
    <t>36.288808</t>
  </si>
  <si>
    <t>СНТ(СПК)  "Виктория"</t>
  </si>
  <si>
    <t xml:space="preserve">1035005904988 от 14.02.2003 </t>
  </si>
  <si>
    <t>д.Самород</t>
  </si>
  <si>
    <t>8-916-785-34-97</t>
  </si>
  <si>
    <t>46f80c89-07c4-4a7c-80cb-e47a899949b1</t>
  </si>
  <si>
    <t>г.о. Наро-Фоминск, д. Ступино, снт "Родники"</t>
  </si>
  <si>
    <t>55.317767</t>
  </si>
  <si>
    <t>36.379723</t>
  </si>
  <si>
    <t xml:space="preserve">СНТ "Родники" </t>
  </si>
  <si>
    <t xml:space="preserve">1035005909927  от 12.03.2003 </t>
  </si>
  <si>
    <t>д.Ступино</t>
  </si>
  <si>
    <t xml:space="preserve">8-916-631-98-57  
</t>
  </si>
  <si>
    <t xml:space="preserve">alekseyborisowa@yandex.ru </t>
  </si>
  <si>
    <t>3e682c80-d898-41fc-87a9-e0dd6d0ef50b</t>
  </si>
  <si>
    <t>г.о. Наро-Фоминск, у д. Блознево (спк спортзнак)</t>
  </si>
  <si>
    <t>55.315337</t>
  </si>
  <si>
    <t>36.404701</t>
  </si>
  <si>
    <t>СНТ "Спортзнак"</t>
  </si>
  <si>
    <t>1035005900687 от 24.07.1997</t>
  </si>
  <si>
    <t xml:space="preserve">8-916-600-94-60  </t>
  </si>
  <si>
    <t>sportznak.spk@mail.ru</t>
  </si>
  <si>
    <t>85db4ae1-5d60-424f-9094-c3f4f19b8ed0</t>
  </si>
  <si>
    <t>г.о. Наро-Фоминск, д. Субботино (СНТ Архангельское)</t>
  </si>
  <si>
    <t>55.377194</t>
  </si>
  <si>
    <t>36.379055</t>
  </si>
  <si>
    <t>1025003756370 от 06.12.2002</t>
  </si>
  <si>
    <t>8-916-310-60-15</t>
  </si>
  <si>
    <t>8df53cfb-107a-4f9b-938d-6b06f96dccb8</t>
  </si>
  <si>
    <t>СНТ "Военкомат"</t>
  </si>
  <si>
    <t>1035005909542  от :10.03.2003</t>
  </si>
  <si>
    <t>sntvoenkomat@gmail.com</t>
  </si>
  <si>
    <t>2d98ccf9-a8ee-4dc8-a60d-eecc0e6001c7</t>
  </si>
  <si>
    <t>СНТ "Жаворонки"</t>
  </si>
  <si>
    <t>1035005916461 от 07.08.2003  </t>
  </si>
  <si>
    <t>8-926-328-70-46</t>
  </si>
  <si>
    <t>424953c7-15f9-4414-bd60-a31d7795f6d0</t>
  </si>
  <si>
    <t>СНТ "Мосинжбетон"</t>
  </si>
  <si>
    <t>109503000184 ,от 15.06.2009</t>
  </si>
  <si>
    <t xml:space="preserve">8-985-985-25-93  </t>
  </si>
  <si>
    <t>tihka55@mail.ru</t>
  </si>
  <si>
    <t>d99bb4d2-ca27-4dd4-8135-133c7a8d142d</t>
  </si>
  <si>
    <t>г.о. Наро-Фоминск, д. Субботино, СНТ "Субботино ЗИЛ"</t>
  </si>
  <si>
    <t>СНТ "Субботино" ЗИЛ</t>
  </si>
  <si>
    <t xml:space="preserve">1025003754676 от 19.11.2002 </t>
  </si>
  <si>
    <t xml:space="preserve">8-968-748-11-68   </t>
  </si>
  <si>
    <t>n..vladimir@mail.ru</t>
  </si>
  <si>
    <t>a2f9f2d3-bd36-4dd2-b0a2-6ea5f17858b0</t>
  </si>
  <si>
    <t>г.о. Наро-Фоминск, у д. Тишинка, СНТ "Переделкино"</t>
  </si>
  <si>
    <t>55.305750</t>
  </si>
  <si>
    <t>36.472484</t>
  </si>
  <si>
    <t xml:space="preserve">СНТ "Переделкино" </t>
  </si>
  <si>
    <t xml:space="preserve">1095030002033 от 06.07.2009 </t>
  </si>
  <si>
    <t>д.Тишинка</t>
  </si>
  <si>
    <t>8-917-554-67-83</t>
  </si>
  <si>
    <t>1c3612e6-0d8b-49d8-970e-f1b9f7b4c8a6</t>
  </si>
  <si>
    <t>г.о. Наро-Фоминск, д. Тишинка, СНТ "Досуг"</t>
  </si>
  <si>
    <t>55.302752</t>
  </si>
  <si>
    <t>36.466334</t>
  </si>
  <si>
    <t xml:space="preserve">1045005908331 от 30.09.2004 </t>
  </si>
  <si>
    <t xml:space="preserve">8-916-166-16-66  </t>
  </si>
  <si>
    <t>info@sntdosug.ru</t>
  </si>
  <si>
    <t>f6d7b16d-83e9-4758-b90f-34dbe2fd0803</t>
  </si>
  <si>
    <t>г.о. Наро-Фоминск, д. Тишинка, снт Тишинка</t>
  </si>
  <si>
    <t>55.297956</t>
  </si>
  <si>
    <t>36.428935</t>
  </si>
  <si>
    <t>СНТ "Тишинка"</t>
  </si>
  <si>
    <t xml:space="preserve">1035005911324 от 19.03.2003 </t>
  </si>
  <si>
    <t xml:space="preserve">8-977-341-80-24  </t>
  </si>
  <si>
    <t>Lvs22@yandex.ru</t>
  </si>
  <si>
    <t>13db28ea-dea6-4712-b88e-68acb183c81a</t>
  </si>
  <si>
    <t>г.о. Наро-Фоминск, д. Тишинка, снт "Хамовники"</t>
  </si>
  <si>
    <t>55.306472</t>
  </si>
  <si>
    <t>36.473549</t>
  </si>
  <si>
    <t>СНТ "Хамовники"</t>
  </si>
  <si>
    <t xml:space="preserve">1025003758119 от 25.12.2002 </t>
  </si>
  <si>
    <t xml:space="preserve">8-915-336-70-17  </t>
  </si>
  <si>
    <t>lena.ru2@yandex.ru</t>
  </si>
  <si>
    <t>dd2058d2-2eef-4e02-84c9-c57b2470475c</t>
  </si>
  <si>
    <t>г.о. Наро-Фоминск, д. Чеблоково, снт "Контакт"</t>
  </si>
  <si>
    <t>55.338931</t>
  </si>
  <si>
    <t>36.422341</t>
  </si>
  <si>
    <t>1035005910620 от 15.03.2003</t>
  </si>
  <si>
    <t>д.Чеблоково</t>
  </si>
  <si>
    <t xml:space="preserve">8-985-220-74-06  </t>
  </si>
  <si>
    <t xml:space="preserve">tara576@rambler.ru </t>
  </si>
  <si>
    <t>b4c36112-58bd-4179-919b-dd5cbad7c571</t>
  </si>
  <si>
    <t>г.о. Наро-Фоминск, д. Чеблоково, снт "Березка"</t>
  </si>
  <si>
    <t>55.347536</t>
  </si>
  <si>
    <t>36.433132</t>
  </si>
  <si>
    <t xml:space="preserve">1095030000911 от 27.03.2009 </t>
  </si>
  <si>
    <t xml:space="preserve">8-910-463-59-91  
</t>
  </si>
  <si>
    <t>BEREZKA.EKM@yandex.ru</t>
  </si>
  <si>
    <t>e971e00c-4c8d-4e6b-9f06-64b0f9f9ea99</t>
  </si>
  <si>
    <t>55.346427</t>
  </si>
  <si>
    <t>36.467269</t>
  </si>
  <si>
    <t xml:space="preserve">1035005918199 от 22.10.2003 </t>
  </si>
  <si>
    <t xml:space="preserve">8-985-923-76-05         </t>
  </si>
  <si>
    <t>г.о. Наро-Фоминск, д. Чеблоково, снт "Спайк"</t>
  </si>
  <si>
    <t>55.337655</t>
  </si>
  <si>
    <t>36.425300</t>
  </si>
  <si>
    <t>СНТ "Спайк"</t>
  </si>
  <si>
    <t xml:space="preserve">1025003754071  от 12.11.2002 </t>
  </si>
  <si>
    <t>8-985-226-00-11</t>
  </si>
  <si>
    <t>20db8c77-f865-485e-a1bb-9733d15007c8</t>
  </si>
  <si>
    <t>г.о. Наро-Фоминск, д. Клин, ДПК «Крона»</t>
  </si>
  <si>
    <t xml:space="preserve">ДПК "Крона" </t>
  </si>
  <si>
    <t xml:space="preserve">1055005603003 от 15.2005 </t>
  </si>
  <si>
    <t>д.Клин</t>
  </si>
  <si>
    <t xml:space="preserve">8-916-480-10-43  </t>
  </si>
  <si>
    <t xml:space="preserve">fil3kdp121@bk.ru </t>
  </si>
  <si>
    <t>f3445a71-2c5d-46a0-b2fe-7ada37ca0528</t>
  </si>
  <si>
    <t>г.о. Наро-Фоминск, д. Купелицы (СК Ямполь)</t>
  </si>
  <si>
    <t>55.366826</t>
  </si>
  <si>
    <t>36.256288</t>
  </si>
  <si>
    <t>СК</t>
  </si>
  <si>
    <t>СК "Ямполь"</t>
  </si>
  <si>
    <t xml:space="preserve">1095030003155 от  23.10.2009 </t>
  </si>
  <si>
    <t>8-916-952-96-01</t>
  </si>
  <si>
    <t>12ef66b8-8639-416b-bd15-d43d561f1c7e</t>
  </si>
  <si>
    <t>г.о. Наро-Фоминск, с. Петровское (снт заречье-94)</t>
  </si>
  <si>
    <t>55.537607</t>
  </si>
  <si>
    <t>36.967002</t>
  </si>
  <si>
    <t>СНТ "Заречье-94"</t>
  </si>
  <si>
    <t xml:space="preserve">с. Петровское </t>
  </si>
  <si>
    <t>8 926 268 19 23</t>
  </si>
  <si>
    <t>94zareche@mail.ru</t>
  </si>
  <si>
    <t>СНТ " Заречье-94 "</t>
  </si>
  <si>
    <t>5e4b54a7-8a69-42d4-b53a-a8e0e3c3cb1d</t>
  </si>
  <si>
    <t>г.о. Наро-Фоминск, с. Петровское, снт заречье</t>
  </si>
  <si>
    <t>55.539621</t>
  </si>
  <si>
    <t>36.967645</t>
  </si>
  <si>
    <t>8-926-337-52-50</t>
  </si>
  <si>
    <t>СНТ " Заречье"</t>
  </si>
  <si>
    <t>8f2bb458-02c1-4d71-8afd-2d7d2d48076b</t>
  </si>
  <si>
    <t>г.о. Наро-Фоминск, п. Калининец, снт « Калининец»</t>
  </si>
  <si>
    <t>55.565360</t>
  </si>
  <si>
    <t>36.979211</t>
  </si>
  <si>
    <t>СНТ "Калининец"</t>
  </si>
  <si>
    <t>8-916-808-80-80</t>
  </si>
  <si>
    <t>varlamov8088080@yandex.ru</t>
  </si>
  <si>
    <t>89ba4e22-1e03-433d-a96a-87eafabb4c5a</t>
  </si>
  <si>
    <t>г.о. Наро-Фоминск, д. Селятино, снт восход</t>
  </si>
  <si>
    <t>55.520814</t>
  </si>
  <si>
    <t>36.940520</t>
  </si>
  <si>
    <t>СНТ "Восход-2"</t>
  </si>
  <si>
    <t>1025003751090</t>
  </si>
  <si>
    <t>8-916-287-18-70</t>
  </si>
  <si>
    <t>iramih1959@yandex.ru</t>
  </si>
  <si>
    <t>e9c69dd1-a9f3-42a7-8672-f1e54d6cba02</t>
  </si>
  <si>
    <t>г.о. Наро-Фоминск, д. Селятино, снт "Надежда"</t>
  </si>
  <si>
    <t>55.517051</t>
  </si>
  <si>
    <t>36.942230</t>
  </si>
  <si>
    <t>1025003753059</t>
  </si>
  <si>
    <t>д.Селятино</t>
  </si>
  <si>
    <t>8-910-471-71-00</t>
  </si>
  <si>
    <t>i-oleynik@bk.ru; tukalininec@yandex.ru</t>
  </si>
  <si>
    <t>17d6ecb8-c7bf-48c7-8324-ea672084cc11</t>
  </si>
  <si>
    <t>г.о. Наро-Фоминск, д. Селятино, снт "Союз"</t>
  </si>
  <si>
    <t>55.521250</t>
  </si>
  <si>
    <t>36.950553</t>
  </si>
  <si>
    <t>СНТ "Союз"</t>
  </si>
  <si>
    <t>1035005902788</t>
  </si>
  <si>
    <t>8-903-744-84-98</t>
  </si>
  <si>
    <t>rodnik.v@mail.ru;  madamlydafilipova@mail.ru</t>
  </si>
  <si>
    <t>d3c9fb7d-c98c-4087-b8e8-b0c53ea4daa7</t>
  </si>
  <si>
    <t>г.о. Наро-Фоминск, д. Селятино, СНТ "Союз-1"</t>
  </si>
  <si>
    <t>55.525751</t>
  </si>
  <si>
    <t>36.956968</t>
  </si>
  <si>
    <t>СНТ "Союз-1"</t>
  </si>
  <si>
    <t>1035005906616</t>
  </si>
  <si>
    <t>8-903-281-37-90</t>
  </si>
  <si>
    <t>5793035@mail.ru</t>
  </si>
  <si>
    <t>67bf64bc-e06a-48df-80ea-3796844c5be8</t>
  </si>
  <si>
    <t>г.о. Наро-Фоминск, д. Сумино, снт «Дорожник» ДЭУ-30 МВО»</t>
  </si>
  <si>
    <t>55.572734</t>
  </si>
  <si>
    <t>37.033748</t>
  </si>
  <si>
    <t>СНТ "Дорожник ДЭУ -30"</t>
  </si>
  <si>
    <t>1025003748000</t>
  </si>
  <si>
    <t>8-903-554-99-11</t>
  </si>
  <si>
    <t>kozakmixail@yandex.ru</t>
  </si>
  <si>
    <t>СНТ "Дорожние ДЭУ-30"</t>
  </si>
  <si>
    <t>3b4ab3a5-4dff-44ec-8e10-1c869f632e4f</t>
  </si>
  <si>
    <t>г.о. Наро-Фоминск, д. Сумино, снт сумино</t>
  </si>
  <si>
    <t>55.574176</t>
  </si>
  <si>
    <t>37.029117</t>
  </si>
  <si>
    <t>СНТ "Сумино"</t>
  </si>
  <si>
    <t>д.Сумино</t>
  </si>
  <si>
    <t>8-929-674-05-74</t>
  </si>
  <si>
    <t>NinaTinofeeva1960@  yandex.ru</t>
  </si>
  <si>
    <t>a47f9a1e-f217-4629-b43a-53f2904b11c7</t>
  </si>
  <si>
    <t>г.о. Наро-Фоминск, д. Тарасково, днт "Ветеран"</t>
  </si>
  <si>
    <t>55.568134</t>
  </si>
  <si>
    <t>37.011001</t>
  </si>
  <si>
    <t>1055005605731</t>
  </si>
  <si>
    <t>8-962-999-09-99</t>
  </si>
  <si>
    <t>89629990999@mail.ru</t>
  </si>
  <si>
    <t>e6978d91-1203-406e-b7a7-a12cbb6d16b1</t>
  </si>
  <si>
    <t>г.о. Наро-Фоминск, д. Тарасково, СНТ Тарасково</t>
  </si>
  <si>
    <t>55.565001</t>
  </si>
  <si>
    <t>37.001308</t>
  </si>
  <si>
    <t>СНТ "Тарасково"</t>
  </si>
  <si>
    <t>8-909-150-26-36</t>
  </si>
  <si>
    <t>sidjrg708@mail.ru</t>
  </si>
  <si>
    <t>fb0d3e7c-2bf4-47ec-bd02-76a57a70e73e</t>
  </si>
  <si>
    <t>г.о. Наро-Фоминск, п. Калининец, СНТ "Лесное Тарасково"</t>
  </si>
  <si>
    <t>55.563785</t>
  </si>
  <si>
    <t>36.998043</t>
  </si>
  <si>
    <t>СНТ "Лесное-Тарасково"</t>
  </si>
  <si>
    <t>1035005902766</t>
  </si>
  <si>
    <t>8-985-768-42-16</t>
  </si>
  <si>
    <t>sntlestar@mail.ru</t>
  </si>
  <si>
    <t>СНТ "Лесное- Тарасково"</t>
  </si>
  <si>
    <t>e8e30463-0251-4d25-b1eb-35fd7cb90295</t>
  </si>
  <si>
    <t>г.о. Наро-Фоминск, у деревни Тарасково, СНТ "Победа-Тарасково"</t>
  </si>
  <si>
    <t>55.569572</t>
  </si>
  <si>
    <t>37.015773</t>
  </si>
  <si>
    <t>СНТ "Победа-Тарасково"</t>
  </si>
  <si>
    <t>1035005905043</t>
  </si>
  <si>
    <t>8-965-255-14-38</t>
  </si>
  <si>
    <t>s.yrmol@yandex.ru</t>
  </si>
  <si>
    <t>6ab671ce-de20-43c1-853a-3e5f0d05de6f</t>
  </si>
  <si>
    <t>г.о. Наро-Фоминск, д. Тарасково, снт "Учитель"</t>
  </si>
  <si>
    <t>55.570276</t>
  </si>
  <si>
    <t>37.013674</t>
  </si>
  <si>
    <t>СНТ "Учитель"</t>
  </si>
  <si>
    <t>1035005904691</t>
  </si>
  <si>
    <t>8-925-513-25-05</t>
  </si>
  <si>
    <t>9255132505@mail.ru</t>
  </si>
  <si>
    <t>3be39a31-5c0c-4f1f-be68-ff843205b8e8</t>
  </si>
  <si>
    <t>г.о. Наро-Фоминск, д. Тарасково, снт "У озера"</t>
  </si>
  <si>
    <t>55.564559</t>
  </si>
  <si>
    <t>37.008514</t>
  </si>
  <si>
    <t>СНТ "У Озера"</t>
  </si>
  <si>
    <t>1035005915372</t>
  </si>
  <si>
    <t>8-910-488-99-88</t>
  </si>
  <si>
    <t>cronwest@yandex.ru</t>
  </si>
  <si>
    <t>ae1b0370-6730-45ad-afba-2af23fb7c2fb</t>
  </si>
  <si>
    <t>г.о. Наро-Фоминск, д. Юшково, СНТ "Афганец"</t>
  </si>
  <si>
    <t>55.558006</t>
  </si>
  <si>
    <t>36.9854316</t>
  </si>
  <si>
    <t>СНТ "Афганец"</t>
  </si>
  <si>
    <t>1025003757932</t>
  </si>
  <si>
    <t>д.Юшково</t>
  </si>
  <si>
    <t xml:space="preserve">8-926-408-25-65 </t>
  </si>
  <si>
    <t>nataliyagarcueva@mail.ru</t>
  </si>
  <si>
    <t>ec5de2b8-ceb1-4d45-90c9-cf18c23c62da</t>
  </si>
  <si>
    <t>г.о. Наро-Фоминск, д. Юшково, СНТ "Любава"</t>
  </si>
  <si>
    <t>55.541268</t>
  </si>
  <si>
    <t>36.979992</t>
  </si>
  <si>
    <t>1065030021011</t>
  </si>
  <si>
    <t>8-903-599-37-67</t>
  </si>
  <si>
    <t>3209522@mail.ru</t>
  </si>
  <si>
    <t>6b552a27-6df8-4ac7-a827-dd76c37b8839</t>
  </si>
  <si>
    <t>г.о. Наро-Фоминск, д. Тарасково, днп "Голицино-9"</t>
  </si>
  <si>
    <t>55.569657</t>
  </si>
  <si>
    <t>37.018163</t>
  </si>
  <si>
    <t>ДНТ "Голицыно-9"</t>
  </si>
  <si>
    <t>с.Петровское, ДНП Голицыно-9</t>
  </si>
  <si>
    <t>8-903-672-46-61</t>
  </si>
  <si>
    <t>golitsyno-9@mail.ru</t>
  </si>
  <si>
    <t>ДНП "Голицыно-9"</t>
  </si>
  <si>
    <t>55d464c9-af15-4a95-b368-e2b4518920dc</t>
  </si>
  <si>
    <t>г.о. Наро-Фоминск, д. Новосумино, ДНП "Голицыно-4"</t>
  </si>
  <si>
    <t>55.570939</t>
  </si>
  <si>
    <t>37.018542</t>
  </si>
  <si>
    <t>ДНТ "Голицыно-4"</t>
  </si>
  <si>
    <t>д. Новосумино,ДНТ Голицыно-4</t>
  </si>
  <si>
    <t xml:space="preserve">8-903-195-68-01 </t>
  </si>
  <si>
    <t>golicino4@yandex.ru</t>
  </si>
  <si>
    <t>ДНП "Голицыно-4"</t>
  </si>
  <si>
    <t>f2114fd4-3b4d-490d-b2ac-717d38cf966e</t>
  </si>
  <si>
    <t>г.о. Наро-Фоминск, с. Петровское (ДСК "РУСЬ-1")</t>
  </si>
  <si>
    <t>55.531867</t>
  </si>
  <si>
    <t>36.974861</t>
  </si>
  <si>
    <t>ДСК "Русь-1"</t>
  </si>
  <si>
    <t>с. Петровское,ДСК Русь-1</t>
  </si>
  <si>
    <t>8-905-562-18-22</t>
  </si>
  <si>
    <t>dsk.rus1@bk.ru</t>
  </si>
  <si>
    <t>1d0b2df6-4356-45c4-893d-a57b7e4ec513</t>
  </si>
  <si>
    <t>г.о. Наро-Фоминск, у д. Таширово, СНТ «Лубянка»</t>
  </si>
  <si>
    <t>55.418700</t>
  </si>
  <si>
    <t>36.688100</t>
  </si>
  <si>
    <t>СНТ "Лубянка"</t>
  </si>
  <si>
    <t>г. Наро-Фоминск, 08 км.а/м Наро-Фоминск-Таширово</t>
  </si>
  <si>
    <t xml:space="preserve">8926-828-39-64 
8965-105-34-45
</t>
  </si>
  <si>
    <t>6e25c2ca-9b43-4d7f-acfc-da5e1fd76d15</t>
  </si>
  <si>
    <t>г. Наро-Фоминск, ул. 69 узел связи ДНП "Лесная поляна"</t>
  </si>
  <si>
    <t>55.355308</t>
  </si>
  <si>
    <t>36.875709</t>
  </si>
  <si>
    <t>ДНП "Лесная поляна"</t>
  </si>
  <si>
    <t>г. Наро-Фоминск, ул. 69 Узел связи</t>
  </si>
  <si>
    <t>8-909-930-17-33</t>
  </si>
  <si>
    <t>Rosto-kadr@mail.ru</t>
  </si>
  <si>
    <t>г. Наро-Фоминск, 17,5 км автодороги "Кубинка-Наро-Фоминск"</t>
  </si>
  <si>
    <t>4c0f27b2-281e-4cb9-8524-d17e992f3c5d</t>
  </si>
  <si>
    <t>г. Наро-Фоминск, ул. Кольцевая, ТСН "Ветеран"</t>
  </si>
  <si>
    <t>55.392101</t>
  </si>
  <si>
    <t>36.700122</t>
  </si>
  <si>
    <t xml:space="preserve">г. Наро-Фоминск, ул. Кольцевая, СНТ "Ветеран" </t>
  </si>
  <si>
    <t>8-916-135-16-52</t>
  </si>
  <si>
    <t>6c416187-9f4f-41c7-b768-5d30d049770a</t>
  </si>
  <si>
    <t>г. Наро-Фоминск, ул. Кольцевая, СНТ "Ветеран-2"</t>
  </si>
  <si>
    <t>СНТ "Ветеран-2"</t>
  </si>
  <si>
    <t xml:space="preserve">г. Наро-Фоминск, ул. Кольцевая, СНТ "Ветеран-2"  </t>
  </si>
  <si>
    <t xml:space="preserve">8-903-799-42-10 
8-906-054-86-77
</t>
  </si>
  <si>
    <t>andreysoloninkin@yandex.ru</t>
  </si>
  <si>
    <t>36a51cfb-58e6-4cbf-a3fb-a661842cb259</t>
  </si>
  <si>
    <t>г. Наро-Фоминск, ул. Старый Боровский Тракт, СНТ "Елочка"</t>
  </si>
  <si>
    <t>55.372914</t>
  </si>
  <si>
    <t>36.682841</t>
  </si>
  <si>
    <t>СНТ "Ёлочка"</t>
  </si>
  <si>
    <t>г. Наро-Фоминск, территория СНТ Елочка, з/у 132 топ</t>
  </si>
  <si>
    <t>8-916-348-76-16</t>
  </si>
  <si>
    <t xml:space="preserve">Tat.gorina2014@yandex.ru </t>
  </si>
  <si>
    <t>4ea8805b-cc65-40c1-abf7-40be6059cfcf</t>
  </si>
  <si>
    <t>г. Наро-Фоминск, ул. Огородная, СНТ "Автомобилист"(кп1)</t>
  </si>
  <si>
    <t>55.400955</t>
  </si>
  <si>
    <t>36.723506</t>
  </si>
  <si>
    <t xml:space="preserve">8916-468-30-73 </t>
  </si>
  <si>
    <t>Snt.avtomobilist@inbox.ru</t>
  </si>
  <si>
    <t>г. Наро-Фоминск, ул. Огородная КП1</t>
  </si>
  <si>
    <t>4d88fd94-3f21-423d-8c2c-3620f8f7f529</t>
  </si>
  <si>
    <t>г. Наро-Фоминск, ул. Огородная, СНТ "Автомобилист"(2)</t>
  </si>
  <si>
    <t>55.401275</t>
  </si>
  <si>
    <t>36.722267</t>
  </si>
  <si>
    <t>8916-468-30-74</t>
  </si>
  <si>
    <t>г. Наро-Фоминск, ул. Огородная КП2</t>
  </si>
  <si>
    <t>11b6769d-75a1-4a96-b552-f491cee89737</t>
  </si>
  <si>
    <t>г. Наро-Фоминск, ул. Огородная, СНТ "Заречье"</t>
  </si>
  <si>
    <t>55.400036</t>
  </si>
  <si>
    <t>36.719377</t>
  </si>
  <si>
    <t>8-963-777-50-00</t>
  </si>
  <si>
    <t xml:space="preserve">Mvd70@mail.ru </t>
  </si>
  <si>
    <t>dc7a93cb-f002-4145-9d29-bde598735eb6</t>
  </si>
  <si>
    <t>г. Наро-Фоминск, ул. Огородная (кантемировец)</t>
  </si>
  <si>
    <t>55.402750</t>
  </si>
  <si>
    <t>36.721205</t>
  </si>
  <si>
    <t>СНТ "Кантемировец"</t>
  </si>
  <si>
    <t xml:space="preserve">8-926-831-51-33
34-4-34-87
</t>
  </si>
  <si>
    <t>г. Наро-Фоминск" ул. Огородная</t>
  </si>
  <si>
    <t>3a4ef7e5-301d-4606-916a-da5269ee3e24</t>
  </si>
  <si>
    <t>г. Наро-Фоминск, ул. Огородная, снт огородник</t>
  </si>
  <si>
    <t>55.403800</t>
  </si>
  <si>
    <t>36.808600</t>
  </si>
  <si>
    <t>СНТ "Огородник"</t>
  </si>
  <si>
    <t>8-916-200-12-89</t>
  </si>
  <si>
    <t xml:space="preserve"> elvirarazum @gmail.com</t>
  </si>
  <si>
    <t>e9af88a2-e62e-47a2-bc3e-3437cae57b74</t>
  </si>
  <si>
    <t>г. Наро-Фоминск, пер. Огородный (Снт Сельстроевец)</t>
  </si>
  <si>
    <t>55.399258</t>
  </si>
  <si>
    <t>36.726784</t>
  </si>
  <si>
    <t>СНТ "Сельстроевец"</t>
  </si>
  <si>
    <t xml:space="preserve">8916-569-82-71
</t>
  </si>
  <si>
    <t>Sadskriprin@mail.ru</t>
  </si>
  <si>
    <t>8ae09ff0-17ae-48c5-a40a-57023cbe6961</t>
  </si>
  <si>
    <t>г. Наро-Фоминск, ул. Огородная (СНТ «Черёмушка»)</t>
  </si>
  <si>
    <t>55.400348</t>
  </si>
  <si>
    <t>36.725922</t>
  </si>
  <si>
    <t>СНТ "Черёмушка"</t>
  </si>
  <si>
    <t>8967-147-21-14</t>
  </si>
  <si>
    <t>bitking@mail.ru</t>
  </si>
  <si>
    <t>7aedaec8-bfbd-40ec-ba2d-db7d3f652231</t>
  </si>
  <si>
    <t>г. Наро-Фоминск, ул. Огородная(снт яблонька)</t>
  </si>
  <si>
    <t>55.398111</t>
  </si>
  <si>
    <t>36.727524</t>
  </si>
  <si>
    <t>СНТ "Яблонька ЦНИИЭПСельстрой"</t>
  </si>
  <si>
    <t xml:space="preserve">8916-363-80-96
8903-578-72-26
</t>
  </si>
  <si>
    <t xml:space="preserve">ermohjnanatali@yandex.ru </t>
  </si>
  <si>
    <t>20fce523-51ae-450f-b33f-39cd97a34114</t>
  </si>
  <si>
    <t>г. Наро-Фоминск, ул. Связистов, СНТ "Озерный"</t>
  </si>
  <si>
    <t>55.360200</t>
  </si>
  <si>
    <t>36.775100</t>
  </si>
  <si>
    <t>СНТ "Озёрный"</t>
  </si>
  <si>
    <t>г. Наро-Фоминск, ул. Связистов.</t>
  </si>
  <si>
    <t>8916-326-70-74</t>
  </si>
  <si>
    <t xml:space="preserve">Snt.ozerniy@yandex.ru
</t>
  </si>
  <si>
    <t>52bd9fc6-c00d-4d2b-bc5f-21583bb30899</t>
  </si>
  <si>
    <t>г. Наро-Фоминск, ул. Связистов, СПК "Строитель</t>
  </si>
  <si>
    <t>55.366534</t>
  </si>
  <si>
    <t>36.767322</t>
  </si>
  <si>
    <t>СПК" Строитель"</t>
  </si>
  <si>
    <t xml:space="preserve">8968-792-68-81
2905-95-66-67
</t>
  </si>
  <si>
    <t>spkstroitel@mail.ru</t>
  </si>
  <si>
    <t>5901047d-e83a-4a34-9b72-d437fce265b9</t>
  </si>
  <si>
    <t>г.о. Наро-Фоминск, д. Алексеевка СНТ "Березка-68"</t>
  </si>
  <si>
    <t>55.390300</t>
  </si>
  <si>
    <t>36.639700</t>
  </si>
  <si>
    <t>настил</t>
  </si>
  <si>
    <t>СНТ "Берёзка-68"</t>
  </si>
  <si>
    <t xml:space="preserve">8-926-850-44-68
8917-542-67-42
</t>
  </si>
  <si>
    <t xml:space="preserve">Snt-berezka-68@yandex.ru </t>
  </si>
  <si>
    <t>31a41909-efb5-424c-98dc-a1a8b74606db</t>
  </si>
  <si>
    <t>г.о. Наро-Фоминск, д. Алексеевка, СНТ Геофизик</t>
  </si>
  <si>
    <t>55.387500</t>
  </si>
  <si>
    <t>36.656300</t>
  </si>
  <si>
    <t xml:space="preserve">СНТ "Геофизик"  </t>
  </si>
  <si>
    <t xml:space="preserve">8963-663-95-45   </t>
  </si>
  <si>
    <t xml:space="preserve">geofiziksnt@com.ru  </t>
  </si>
  <si>
    <t>8fd8540a-90a4-4204-952a-16351fcbecb7</t>
  </si>
  <si>
    <t>г.о. Наро-Фоминск, д. Алексеевка, СНТ "Заря"</t>
  </si>
  <si>
    <t>55.387600</t>
  </si>
  <si>
    <t>36.664900</t>
  </si>
  <si>
    <t>СНТ "ЗаряУПП ВОС"</t>
  </si>
  <si>
    <t xml:space="preserve">8915-387-48-57
8929-551-27-34
 34-625-77-каз.
</t>
  </si>
  <si>
    <t>д.Алексеевка</t>
  </si>
  <si>
    <t>c81f16d5-2363-4b5d-8a36-cad457262c82</t>
  </si>
  <si>
    <t>г.о. Наро-Фоминск, д. Алексеевка (СНТ "ИЗОЛЯТОР")</t>
  </si>
  <si>
    <t>55.373400</t>
  </si>
  <si>
    <t>36.669100</t>
  </si>
  <si>
    <t>СНТ "Изолятор"</t>
  </si>
  <si>
    <t xml:space="preserve">8-926-154-61-85 </t>
  </si>
  <si>
    <t>76dde5a0-2974-4c4f-ae35-649387e316ed</t>
  </si>
  <si>
    <t>г.о. Наро-Фоминск, д. Алексеевка СНТ "Кедр"</t>
  </si>
  <si>
    <t xml:space="preserve">СНТ "Кедр" </t>
  </si>
  <si>
    <t>8926-569-61-17</t>
  </si>
  <si>
    <t xml:space="preserve">Snt.kedr1988@yandex.ru </t>
  </si>
  <si>
    <t>e0ca9e71-e01a-4ef4-abe7-5d2fd8d792ad</t>
  </si>
  <si>
    <t>г.о. Наро-Фоминск, д. Алексеевка СНТ "Маяк"</t>
  </si>
  <si>
    <t>55.397900</t>
  </si>
  <si>
    <t>36.660500</t>
  </si>
  <si>
    <t xml:space="preserve">СНТ "Маяк" </t>
  </si>
  <si>
    <t xml:space="preserve">8916-168-59-40
8495-325-21-39
</t>
  </si>
  <si>
    <t xml:space="preserve">Zr_dina@mail.ru </t>
  </si>
  <si>
    <t>2c24a8d6-5069-4d8c-b6b7-2774c20c418d</t>
  </si>
  <si>
    <t>г.о. Наро-Фоминск, д. Алексеевка (снт"ТЮЛЬПАН")</t>
  </si>
  <si>
    <t>55.387849</t>
  </si>
  <si>
    <t>36.676022</t>
  </si>
  <si>
    <t>СНТ "Тюльпан"</t>
  </si>
  <si>
    <t>д.Алексеевка, 68 квартал литвиновского лесничества</t>
  </si>
  <si>
    <t xml:space="preserve">8916-480-37-91   </t>
  </si>
  <si>
    <t>82a6a34f-54c4-43b3-b8dd-c44646cc73c5</t>
  </si>
  <si>
    <t>г.о. Наро-Фоминск, д. Алексеевка (ТСН Здоровье)</t>
  </si>
  <si>
    <t>36.667863</t>
  </si>
  <si>
    <t>55.371467</t>
  </si>
  <si>
    <t>ТСН "Здоровье"</t>
  </si>
  <si>
    <t xml:space="preserve">8916-960-10-29 
</t>
  </si>
  <si>
    <t xml:space="preserve">tikhonienkovan@
mail.ru
</t>
  </si>
  <si>
    <t>3d2ffb59-5020-498d-9f49-84a40dfb9aa9</t>
  </si>
  <si>
    <t>55.371932</t>
  </si>
  <si>
    <t>36.803188</t>
  </si>
  <si>
    <t>СНТ "Меркурий"</t>
  </si>
  <si>
    <t>г.о. Наро-Фоминск, д. Афанасовка, СНТ Плехановец</t>
  </si>
  <si>
    <t>55.365813</t>
  </si>
  <si>
    <t>36.786219</t>
  </si>
  <si>
    <t xml:space="preserve"> СНТ "Плехановец"  </t>
  </si>
  <si>
    <t xml:space="preserve">8-916-816-57-37 </t>
  </si>
  <si>
    <t>c3ba4ff8-7c62-4941-95cc-e27a89a0bf18</t>
  </si>
  <si>
    <t>г.о. Наро-Фоминск, д. Афанасовка (СНТ "ПОЛЯНА")</t>
  </si>
  <si>
    <t>55.371454</t>
  </si>
  <si>
    <t>36.807495</t>
  </si>
  <si>
    <t>СНТ "Поляна"</t>
  </si>
  <si>
    <t>8916-696-96-41</t>
  </si>
  <si>
    <t xml:space="preserve">snt-polana@narod.ru 
snt-polana@yandex.ru
</t>
  </si>
  <si>
    <t>5af7397d-3a85-4f0e-98d4-c72da3a14894</t>
  </si>
  <si>
    <t>г.о. Наро-Фоминск, д. Афанасовка (спк ясная поляна)</t>
  </si>
  <si>
    <t>55.372014</t>
  </si>
  <si>
    <t>36.812605</t>
  </si>
  <si>
    <t xml:space="preserve">8962-901-26-41
8901-385-90-14
</t>
  </si>
  <si>
    <t xml:space="preserve">3303996@mail.ru </t>
  </si>
  <si>
    <t>7be28244-51f0-4a73-bbb8-faeb175c5c30</t>
  </si>
  <si>
    <t>г.о. Наро-Фоминск, п. Озерный, близ д. Афонасовка (ТСН "МЕЧТА-1")</t>
  </si>
  <si>
    <t>55.367562</t>
  </si>
  <si>
    <t>36.785406</t>
  </si>
  <si>
    <t>ТНС "Мечта-1"</t>
  </si>
  <si>
    <t xml:space="preserve">8916-793-91-54  </t>
  </si>
  <si>
    <t>Salamaxa.i@yandex.ru</t>
  </si>
  <si>
    <t>7fad0e74-46a1-449e-bea3-68321be0c415</t>
  </si>
  <si>
    <t>г. Наро-Фоминск, ул. Нарское Лесничество</t>
  </si>
  <si>
    <t>55.394278</t>
  </si>
  <si>
    <t>36.827466</t>
  </si>
  <si>
    <t>СНТ "Труженик"</t>
  </si>
  <si>
    <t>д. Ивановка, 34 квартал Наро-Фоминского лесничества</t>
  </si>
  <si>
    <t>8965-207-16-65</t>
  </si>
  <si>
    <t>89652071665 @yandex.ru</t>
  </si>
  <si>
    <t>7fdadc2b-1de2-4a0a-97b4-5b94b32047d3</t>
  </si>
  <si>
    <t>г.о. Наро-Фоминск, д. Ивановка, СНТ "ВНИИСТРОЙДОРМАШ"</t>
  </si>
  <si>
    <t>55.392800</t>
  </si>
  <si>
    <t>36.807900</t>
  </si>
  <si>
    <t>СНТ "ВНИИСТРОЙДОРМАШ"</t>
  </si>
  <si>
    <t>д. Ивановка, 40 кв. Нарского лесничества</t>
  </si>
  <si>
    <t>8903-178-32-30</t>
  </si>
  <si>
    <t>wwaall@list.ru</t>
  </si>
  <si>
    <t>0ffbedc3-5191-4edc-8c58-923124983902</t>
  </si>
  <si>
    <t>г.о. Наро-Фоминск, д. Ивановка, СНТ "Замоскворечье"</t>
  </si>
  <si>
    <t>55.373640</t>
  </si>
  <si>
    <t>36.813770</t>
  </si>
  <si>
    <t xml:space="preserve">СНТ "Замоскворечье институт"Моспромпроект" ГлавАПУ Мосгорисполкома" </t>
  </si>
  <si>
    <t>8-985-300-72-78</t>
  </si>
  <si>
    <t xml:space="preserve">snt-info@bk.ru
d-vk@yandex.ru
</t>
  </si>
  <si>
    <t>694aff8b-8268-4da6-96e0-5f98fd4312b6</t>
  </si>
  <si>
    <t>г.о. Наро-Фоминск, д. Ивановка (снт лесная поляна)</t>
  </si>
  <si>
    <t>55.389867</t>
  </si>
  <si>
    <t>36.798000</t>
  </si>
  <si>
    <t xml:space="preserve">8-916-663-14-67 
8916-226-23-38   
</t>
  </si>
  <si>
    <t>Ananin44@yandex.ru</t>
  </si>
  <si>
    <t>3e4ee222-72c6-4447-a956-3e875fa1e527</t>
  </si>
  <si>
    <t>г.о. Наро-Фоминск, д. Ивановка, 40 квартал Нарского лесничества</t>
  </si>
  <si>
    <t>55.394825</t>
  </si>
  <si>
    <t>36.805379</t>
  </si>
  <si>
    <t>СНТ "Ручеёк"</t>
  </si>
  <si>
    <t>8-905-590-69-28</t>
  </si>
  <si>
    <t xml:space="preserve">rucheek_nf@mail.ru
</t>
  </si>
  <si>
    <t>6bff92f4-50c9-46b3-9733-12aced7fd5ef</t>
  </si>
  <si>
    <t>г.о. Наро-Фоминск, д. Ивановка(снт связист)</t>
  </si>
  <si>
    <t>55.387711</t>
  </si>
  <si>
    <t>36.835322</t>
  </si>
  <si>
    <t xml:space="preserve">8905-553-35-67 
8-903-741-20-26  
</t>
  </si>
  <si>
    <t>4301555@mail.ru</t>
  </si>
  <si>
    <t>b6f76a63-222b-462c-97f5-f3c6c8c352e1</t>
  </si>
  <si>
    <t>г.о. Наро-Фоминск, д. Ивановка, снт "Содружество"</t>
  </si>
  <si>
    <t>55.387384</t>
  </si>
  <si>
    <t>36.816000</t>
  </si>
  <si>
    <t xml:space="preserve">СНТ "Содружество" </t>
  </si>
  <si>
    <t xml:space="preserve">8-985-300-72-78
8916-533-33-23
8916-601-12-21
</t>
  </si>
  <si>
    <t xml:space="preserve">mirosha578@mail.ru
</t>
  </si>
  <si>
    <t>b5d5ff3a-94d1-42a1-acff-7c2089e8ce3f</t>
  </si>
  <si>
    <t>г.о. Наро-Фоминск, 69 км киевского шоссе, 40 кв., Нарского Лесничества, СПК «Сосновый бор»</t>
  </si>
  <si>
    <t>55.388700</t>
  </si>
  <si>
    <t>36.794800</t>
  </si>
  <si>
    <t>щебень</t>
  </si>
  <si>
    <t>СНТ "Сосновый бор "</t>
  </si>
  <si>
    <t>8-916-778-19-63</t>
  </si>
  <si>
    <t>dc0bf5aa-59cc-46fb-86d3-8d36e1b963a8</t>
  </si>
  <si>
    <t>г.о. Наро-Фоминск, у д.Ивановка, 34-й квартал Нарского лесничества, снт Станкостроитель</t>
  </si>
  <si>
    <t>55.388969</t>
  </si>
  <si>
    <t>36.830370</t>
  </si>
  <si>
    <t xml:space="preserve">СНТ "Станкостроитель" </t>
  </si>
  <si>
    <t xml:space="preserve">8916-210-48-68 
8905-730-69-84
</t>
  </si>
  <si>
    <t xml:space="preserve">89057306984@mail.ru
</t>
  </si>
  <si>
    <t>63023bc7-a23b-4eed-9def-7fdafec0655d</t>
  </si>
  <si>
    <t>г.о. Наро-Фоминск, д. Мачихино, СНП "ЗОЛОТОЙ РУЧЕЙ"</t>
  </si>
  <si>
    <t>55.315510</t>
  </si>
  <si>
    <t>36.906852</t>
  </si>
  <si>
    <t>СНП</t>
  </si>
  <si>
    <t>СНП "ЗОЛОТОЙ РУЧЕЙ"</t>
  </si>
  <si>
    <t>д. Мачихино</t>
  </si>
  <si>
    <t>8916-611-70-11</t>
  </si>
  <si>
    <t>belenastya@yandex.ru</t>
  </si>
  <si>
    <t>cb6d1b98-ab2a-4c78-a243-3734cd4202b9</t>
  </si>
  <si>
    <t>г.о. Наро-Фоминск, д. Головеньки, СНТ "Березка"</t>
  </si>
  <si>
    <t>СНТ "Берёзка"</t>
  </si>
  <si>
    <t>8916-342-27-89</t>
  </si>
  <si>
    <t>3385d809-6a82-4c7a-96d7-b79214cbf97d</t>
  </si>
  <si>
    <t>55.320528</t>
  </si>
  <si>
    <t>36.910229</t>
  </si>
  <si>
    <t>8926 148 01 47</t>
  </si>
  <si>
    <t>г.о. Наро-Фоминск, д. Мачихино, СНТ "ЛУЖОК"</t>
  </si>
  <si>
    <t>55.313400</t>
  </si>
  <si>
    <t>36.906700</t>
  </si>
  <si>
    <t xml:space="preserve">СНТ "Лужок" </t>
  </si>
  <si>
    <t>8916-765-13-53</t>
  </si>
  <si>
    <t>745b279c-1e0d-4fde-b80f-e3efd5cbc4dd</t>
  </si>
  <si>
    <t>г.о. Наро-Фоминск, д. Мачихино, СНТ "МЕЛОДИЯ"</t>
  </si>
  <si>
    <t>55.323761</t>
  </si>
  <si>
    <t>36.910425</t>
  </si>
  <si>
    <t>СНТ "Мелодия"</t>
  </si>
  <si>
    <t>д.Могутово, территория СНТ Мелодия, участок 44</t>
  </si>
  <si>
    <t xml:space="preserve">8903-743-47-14
8495-743-47-14
</t>
  </si>
  <si>
    <t>ansashin@yandex/ru</t>
  </si>
  <si>
    <t>69e8957e-47c5-4760-a47c-23482c45b71e</t>
  </si>
  <si>
    <t>г.о. Наро-Фоминск, д. Мачихино, СНТ "Нара"</t>
  </si>
  <si>
    <t>55.317713</t>
  </si>
  <si>
    <t>36.898960</t>
  </si>
  <si>
    <t>d7dbfd92-8c95-4af4-97b2-3f4e2e014a00</t>
  </si>
  <si>
    <t>г.о. Наро-Фоминск, д. Могутово, ТСН «РОДНИКИ»</t>
  </si>
  <si>
    <t>55.321994</t>
  </si>
  <si>
    <t>36.916791</t>
  </si>
  <si>
    <t>8929-555-77-91</t>
  </si>
  <si>
    <t>innaa03@mail.ru</t>
  </si>
  <si>
    <t>e0bfdaa9-d10c-4ce4-8ea0-339dd049543d</t>
  </si>
  <si>
    <t>г.о. Наро-Фоминск, д. Мачихино, снт россинка</t>
  </si>
  <si>
    <t>55.319836</t>
  </si>
  <si>
    <t>36.910166</t>
  </si>
  <si>
    <t>СНТ "Росинка"</t>
  </si>
  <si>
    <t>8916- 527-45-20  8999-096-29-27</t>
  </si>
  <si>
    <t>machixno@ yandex.ru</t>
  </si>
  <si>
    <t>fcfa206d-801e-457c-9b2c-bce038d94c1b</t>
  </si>
  <si>
    <t>г.о. Наро-Фоминск, д. Мачихино, СПК"ТЕМП"</t>
  </si>
  <si>
    <t>55.326159</t>
  </si>
  <si>
    <t>36.910623</t>
  </si>
  <si>
    <t xml:space="preserve">СНТ "Темп" </t>
  </si>
  <si>
    <t>8915-343-37-07</t>
  </si>
  <si>
    <t>b62df4b5-6caf-4b3e-8467-7459f4e36da5</t>
  </si>
  <si>
    <t>г.о. Наро-Фоминск, д. Мачихино, СНТ "ХИМИК"</t>
  </si>
  <si>
    <t>55.314438</t>
  </si>
  <si>
    <t>36.898417</t>
  </si>
  <si>
    <t xml:space="preserve">СНТ "Химик" </t>
  </si>
  <si>
    <t>д.Могутово, 39 Каменского Лесничества СНТ "Химик"</t>
  </si>
  <si>
    <t xml:space="preserve">8-495-935-61-67  </t>
  </si>
  <si>
    <t xml:space="preserve">mskalexxx@gmail.com
</t>
  </si>
  <si>
    <t>д. Могутово 39 квартал Каменского лесничества</t>
  </si>
  <si>
    <t>bca9a695-92fb-4e4d-958e-12d5f40ef93f</t>
  </si>
  <si>
    <t>г.о. Наро-Фоминск, д. Могутово, спк "МОГУТОВО-4"</t>
  </si>
  <si>
    <t>55.348293</t>
  </si>
  <si>
    <t>36.883074</t>
  </si>
  <si>
    <t>СПК "Могутово-4"</t>
  </si>
  <si>
    <t>д. Могутово </t>
  </si>
  <si>
    <t>8916-926-02-54
8903-119-78-02</t>
  </si>
  <si>
    <t xml:space="preserve">Mogutovo42018@yandex.ru </t>
  </si>
  <si>
    <t>4f2a5de9-31a7-418e-bfbd-9a5fe7819bb1</t>
  </si>
  <si>
    <t>г.о. Наро-Фоминск, д. Иневка, СНТ "Березки"</t>
  </si>
  <si>
    <t>55.317105</t>
  </si>
  <si>
    <t>36.914169</t>
  </si>
  <si>
    <t>Нет</t>
  </si>
  <si>
    <t xml:space="preserve">ТСН "Берёзки" </t>
  </si>
  <si>
    <t>df2e35e3-c76b-4346-acd2-11c8557c729e</t>
  </si>
  <si>
    <t>г.о. Наро-Фоминск, д. Могутово, СНТ "ВЕТЕРАН ВОВ"</t>
  </si>
  <si>
    <t>55.354328</t>
  </si>
  <si>
    <t>36.887390</t>
  </si>
  <si>
    <t>СНТ "ВЕТЕРАН ВОВ"</t>
  </si>
  <si>
    <t>8916-851-54-22</t>
  </si>
  <si>
    <t xml:space="preserve">andreypres@yandex.ru </t>
  </si>
  <si>
    <t>c9614203-9e03-4798-a3f4-5de0a1027d81</t>
  </si>
  <si>
    <t>г.о. Наро-Фоминск, д. Могутово, снт Ветеран</t>
  </si>
  <si>
    <t>55.352192</t>
  </si>
  <si>
    <t>36.900640</t>
  </si>
  <si>
    <t xml:space="preserve">СНТ "Ветеран" </t>
  </si>
  <si>
    <t>8903-717-13-00</t>
  </si>
  <si>
    <t>kirax2009@yandex.ru</t>
  </si>
  <si>
    <t>90d5335b-39b3-4be9-8078-3fc95a694971</t>
  </si>
  <si>
    <t>г.о. Наро-Фоминск, д. Могутово, СНТ "ДРУЖБА-РУДН"</t>
  </si>
  <si>
    <t>55.355738</t>
  </si>
  <si>
    <t>36.894799</t>
  </si>
  <si>
    <t>СНТ "Дружба РУДН"</t>
  </si>
  <si>
    <t xml:space="preserve">8916-154-78-52
8909-653-68-48
</t>
  </si>
  <si>
    <t xml:space="preserve">Chastener29@yandex.ru 
</t>
  </si>
  <si>
    <t>07c7484c-d2d9-4244-819d-ca38ee59adca</t>
  </si>
  <si>
    <t>г.о. Наро-Фоминск, д. Могутово, спк "ДРУЖБА-2"</t>
  </si>
  <si>
    <t>55.353307</t>
  </si>
  <si>
    <t>36.890935</t>
  </si>
  <si>
    <t>СНТ "Дружба-2"</t>
  </si>
  <si>
    <t>8-916-148-83-28</t>
  </si>
  <si>
    <t>Spc.druzhba2@mail.ru</t>
  </si>
  <si>
    <t xml:space="preserve"> СНТ "Дружба-2"</t>
  </si>
  <si>
    <t>7b73dea3-501a-4e58-b35e-fd61e6be5617</t>
  </si>
  <si>
    <t>г.о. Наро-Фоминск, д. Могутово, СНТ "Источник"</t>
  </si>
  <si>
    <t>55.347770</t>
  </si>
  <si>
    <t>36.887785</t>
  </si>
  <si>
    <t>СНТ "Источник"</t>
  </si>
  <si>
    <t xml:space="preserve">8968-755-92-55
8495-713-59-32 
</t>
  </si>
  <si>
    <t>istochniksnt@yandex.ru</t>
  </si>
  <si>
    <t>4e3b84ed-5f76-4544-acaf-33193fb5cbff</t>
  </si>
  <si>
    <t>г.о. Наро-Фоминск, д. Могутово, СНТ Могутово</t>
  </si>
  <si>
    <t>55.342863</t>
  </si>
  <si>
    <t>36.883049</t>
  </si>
  <si>
    <t>СНТ "Могутово"</t>
  </si>
  <si>
    <t>8-964-708-58-01</t>
  </si>
  <si>
    <t>8d5d5fd5-e8e0-4609-a261-5d23a88c95b9</t>
  </si>
  <si>
    <t>г.о. Наро-Фоминск, д. Могутово, СНТ "ПЛАНЕРНОЕ"</t>
  </si>
  <si>
    <t>55.356978</t>
  </si>
  <si>
    <t>36.899957</t>
  </si>
  <si>
    <t xml:space="preserve">СНТ "Планерное" </t>
  </si>
  <si>
    <t xml:space="preserve">8903-172-01-56
8909-965-11-09
</t>
  </si>
  <si>
    <t>60c39d0b-59d5-41c2-8cab-0881727bd6f3</t>
  </si>
  <si>
    <t>55.352927</t>
  </si>
  <si>
    <t>36.901252</t>
  </si>
  <si>
    <t>д. Могутово, массив №8</t>
  </si>
  <si>
    <t>8-916-500-15-14</t>
  </si>
  <si>
    <t>a-arhipov@inbox.ru</t>
  </si>
  <si>
    <t>г.о. Наро-Фоминск, д. Могутово, СНТ Поляна</t>
  </si>
  <si>
    <t>55.347226</t>
  </si>
  <si>
    <t>36.912053</t>
  </si>
  <si>
    <t xml:space="preserve">8945-149-11-55;            
8916-976-89-24
8916-417-95-87
</t>
  </si>
  <si>
    <t>facbe54e-6b1f-4c16-960f-f2c36b8f4136</t>
  </si>
  <si>
    <t>г.о. Наро-Фоминск, д. Могутово, 23-й кв. Каменского лесничества</t>
  </si>
  <si>
    <t>8963-663-70-66</t>
  </si>
  <si>
    <t>m-kop@yandex.ru</t>
  </si>
  <si>
    <t>e9adb901-9a6f-4f43-9046-43c893bf50c4</t>
  </si>
  <si>
    <t>г.о. Наро-Фоминск, д. Могутово, СНТ "ЧЕРЕМУШКИ"</t>
  </si>
  <si>
    <t>55.388300</t>
  </si>
  <si>
    <t>36.886700</t>
  </si>
  <si>
    <t xml:space="preserve">СНТ "Черёмушки"  </t>
  </si>
  <si>
    <t>8916-563-41-61</t>
  </si>
  <si>
    <t>Uds95@mail.ru</t>
  </si>
  <si>
    <t>bde8dde0-7bce-4fa6-97a1-99421850e487</t>
  </si>
  <si>
    <t>г.о. Наро-Фоминск, д. Могутово, СНТ "ВЕТЕРАНЫ ВОЙНЫ"</t>
  </si>
  <si>
    <t>55.35170</t>
  </si>
  <si>
    <t>36.88230</t>
  </si>
  <si>
    <t xml:space="preserve">СНТ "Ветераны войны" </t>
  </si>
  <si>
    <t>8903-535-89-93</t>
  </si>
  <si>
    <t>Sen.liuda@yandex.ru</t>
  </si>
  <si>
    <t>b94a45aa-bf86-4057-bf8b-347edb986449</t>
  </si>
  <si>
    <t>55.355334</t>
  </si>
  <si>
    <t>36.875680</t>
  </si>
  <si>
    <t xml:space="preserve">СНТ "Лесная поляна" </t>
  </si>
  <si>
    <t>8916-925-00-212</t>
  </si>
  <si>
    <t>emgasymov@mail.ru</t>
  </si>
  <si>
    <t>г.о. Наро-Фоминск, д. Могутово, спк гвоздика</t>
  </si>
  <si>
    <t>55.352499</t>
  </si>
  <si>
    <t>36.894642</t>
  </si>
  <si>
    <t xml:space="preserve"> СПК "Гвоздика"  </t>
  </si>
  <si>
    <t xml:space="preserve">8916-165-47-61 </t>
  </si>
  <si>
    <t>Serjo58@list.ru</t>
  </si>
  <si>
    <t>4adeaec1-81c8-43e3-9ef9-54ecfb7a0f12</t>
  </si>
  <si>
    <t>г.о. Наро-Фоминск, д. Могутово, спк "ЗДОРОВЬЕ"</t>
  </si>
  <si>
    <t>55.349768</t>
  </si>
  <si>
    <t>36.907528</t>
  </si>
  <si>
    <t>СПК "Здоровье"</t>
  </si>
  <si>
    <t>д. Могутово, территория СПК "Здоровье"</t>
  </si>
  <si>
    <t xml:space="preserve">8929-940-30-31
8917-597-85-21
</t>
  </si>
  <si>
    <t>Am_ga_vl@mail.ru</t>
  </si>
  <si>
    <t>09c5150a-3a48-44b4-a145-4a2cc6da3350</t>
  </si>
  <si>
    <t>г.о. Наро-Фоминск, д. Могутово, тсн могутово-7</t>
  </si>
  <si>
    <t>55.351181</t>
  </si>
  <si>
    <t>36.905420</t>
  </si>
  <si>
    <t xml:space="preserve">СПК "Могутово -7" </t>
  </si>
  <si>
    <t>д.Могутово, территория СПК Могутово-7, дом 137</t>
  </si>
  <si>
    <t>8915-064-30-82</t>
  </si>
  <si>
    <t xml:space="preserve">bahrovatm@mail.ru </t>
  </si>
  <si>
    <t>d080e0ac-8bb1-44c9-a600-5adf01c6dacc</t>
  </si>
  <si>
    <t>г.о. Наро-Фоминск, п. Бекасово (Дпк нара)</t>
  </si>
  <si>
    <t>55.418068</t>
  </si>
  <si>
    <t>36.826322</t>
  </si>
  <si>
    <t>ДПК "Нара"</t>
  </si>
  <si>
    <t>adb8bcd7-482d-48d1-9815-89eff99adec7</t>
  </si>
  <si>
    <t>г.о. Наро-Фоминск, д. Пожитково, снт «Восход-3»</t>
  </si>
  <si>
    <t>55.431107</t>
  </si>
  <si>
    <t>36.801481</t>
  </si>
  <si>
    <t xml:space="preserve">СНТ "Восход-3" </t>
  </si>
  <si>
    <t>8-910-400-97-63</t>
  </si>
  <si>
    <t xml:space="preserve">semeniuk@yandex.ru </t>
  </si>
  <si>
    <t>d9cfa562-e952-4bd9-908f-5577d71a57d4</t>
  </si>
  <si>
    <t>г.о. Наро-Фоминск, д. Пожитково, снт мечта</t>
  </si>
  <si>
    <t>55.435878</t>
  </si>
  <si>
    <t>36.804931</t>
  </si>
  <si>
    <t>ea5f43ca-40c6-41cb-96a1-6180a1f46592</t>
  </si>
  <si>
    <t>г.о. Наро-Фоминск, д. Пожитково, снт "ПОЛЯНКА" ДСК-1</t>
  </si>
  <si>
    <t>55.416500</t>
  </si>
  <si>
    <t>36.847900</t>
  </si>
  <si>
    <t>СНТ "Полянка "ДСК-1"</t>
  </si>
  <si>
    <t>8925-881-67-20</t>
  </si>
  <si>
    <t xml:space="preserve">Svetlana613@gmail.com
</t>
  </si>
  <si>
    <t>5a55554e-44c9-441e-9c4f-8c4fc465915c</t>
  </si>
  <si>
    <t>г.о. Наро-Фоминск, д. Пожитково, снт "РОМАШКА-97"</t>
  </si>
  <si>
    <t>СНТ "Ромашка-97"</t>
  </si>
  <si>
    <t>8985-966-40-70</t>
  </si>
  <si>
    <t>36a5aa87-2bc0-4e57-be09-fb1976d94c7b</t>
  </si>
  <si>
    <t>г.о. Наро-Фоминск, п. дома отдыха Бекасово, снт смородинка</t>
  </si>
  <si>
    <t>55.424742</t>
  </si>
  <si>
    <t>36.807558</t>
  </si>
  <si>
    <t xml:space="preserve">СНТ "Смородинка" </t>
  </si>
  <si>
    <t xml:space="preserve">8-903-757-72-82
8916-199-29-41
</t>
  </si>
  <si>
    <t>inna1512@mail.ru</t>
  </si>
  <si>
    <t>457b4b1e-4a0b-46c4-8579-10e8e09f7295</t>
  </si>
  <si>
    <t>г.о. Наро-Фоминск, д. Пожитково, снт "Элетап" (кп1)</t>
  </si>
  <si>
    <t>55.434216</t>
  </si>
  <si>
    <t>36.806291</t>
  </si>
  <si>
    <t xml:space="preserve">СНТ "Элетап" </t>
  </si>
  <si>
    <t xml:space="preserve">8916-88-76-677
8903755-79-09
8-495-992-04-81
</t>
  </si>
  <si>
    <t xml:space="preserve"> СНТ "Элетап" </t>
  </si>
  <si>
    <t>b221b6a1-7123-4f04-a324-2f7c11191a42</t>
  </si>
  <si>
    <t>г.о. Наро-Фоминск, д. Пожитково, СНТ "Элетап" (кп2)</t>
  </si>
  <si>
    <t>55.4325523</t>
  </si>
  <si>
    <t>36.803939</t>
  </si>
  <si>
    <t>41d7d02d-5c78-465c-bede-223f52723147</t>
  </si>
  <si>
    <t>г.о. Наро-Фоминск, станция Засимова Пустынь</t>
  </si>
  <si>
    <t>55.418223</t>
  </si>
  <si>
    <t>36.826353</t>
  </si>
  <si>
    <t>8916-194-00-90</t>
  </si>
  <si>
    <t>12482c99-f87c-4109-8644-c7715e206998</t>
  </si>
  <si>
    <t>г. Наро-Фоминск, п. дом отдыха Бекасово, СНТ Смородинка-2</t>
  </si>
  <si>
    <t>55.428571</t>
  </si>
  <si>
    <t>36.805284</t>
  </si>
  <si>
    <t xml:space="preserve"> СНТ "Смородинка-2" </t>
  </si>
  <si>
    <t>п. д/о Бекасово, территория СНТ Смородинка-2</t>
  </si>
  <si>
    <t>8-916-199-29-41</t>
  </si>
  <si>
    <t>Matana56@mail.ru</t>
  </si>
  <si>
    <t>3b6bb5b7-0c98-4829-abfb-bc6e344d5b06</t>
  </si>
  <si>
    <t>г.о. Наро-Фоминск, д. Савеловка, снт "Движенец"</t>
  </si>
  <si>
    <t>55.344525</t>
  </si>
  <si>
    <t>36.829415</t>
  </si>
  <si>
    <t xml:space="preserve"> СНТ "Движенец"</t>
  </si>
  <si>
    <t>д. Савеловка, 73,74,75 кв. Нарского лесничества</t>
  </si>
  <si>
    <t xml:space="preserve">8-903-235-80-77
8-916-616-14-97 
8-495-420-44-92 </t>
  </si>
  <si>
    <t>д. Савёловка</t>
  </si>
  <si>
    <t>4912e459-2152-4eca-a82d-5c3269eba006</t>
  </si>
  <si>
    <t>г.о. Наро-Фоминск, д. Савеловка, СНТ Савеловка</t>
  </si>
  <si>
    <t>55.357165</t>
  </si>
  <si>
    <t>36.834718</t>
  </si>
  <si>
    <t>СНТ "Савёловка"</t>
  </si>
  <si>
    <t>8-916-661-17-64</t>
  </si>
  <si>
    <t>921d7b40-bb2b-4d82-a1c8-bbd3d938bb56</t>
  </si>
  <si>
    <t>г.о. Наро-Фоминск, д. Савеловка, снт ильма</t>
  </si>
  <si>
    <t>55.355100</t>
  </si>
  <si>
    <t>36.837000</t>
  </si>
  <si>
    <t xml:space="preserve"> СНТ "Ильма" </t>
  </si>
  <si>
    <t>8-903-177-68-25</t>
  </si>
  <si>
    <t xml:space="preserve">n130383@yandex.ru </t>
  </si>
  <si>
    <t>b84bf3df-a8e4-47dc-a528-83053e7d79dd</t>
  </si>
  <si>
    <t>г.о. Наро-Фоминск, д. Турейка, спк «Солнечное»</t>
  </si>
  <si>
    <t>55.403705</t>
  </si>
  <si>
    <t>36.676596</t>
  </si>
  <si>
    <t xml:space="preserve">СК "Солнечное" </t>
  </si>
  <si>
    <t>8905-534-90-82</t>
  </si>
  <si>
    <t xml:space="preserve">vikaglep@mail.ru </t>
  </si>
  <si>
    <t>bb19758a-f9a1-4d5a-b2e1-0d21214bef48</t>
  </si>
  <si>
    <t>г.о. Наро-Фоминск, д. Турейка, СНТ «Ветеранов-Фронтовиков»</t>
  </si>
  <si>
    <t>55.405200</t>
  </si>
  <si>
    <t>36.697600</t>
  </si>
  <si>
    <t xml:space="preserve">СНТ "Ветеранов -фронтовиков" </t>
  </si>
  <si>
    <t>8-926-589-10-13</t>
  </si>
  <si>
    <t>7e10ac93-1d86-43f9-8a33-849836c520e5</t>
  </si>
  <si>
    <t>г.о. Наро-Фоминск, д. Турейка, снт "ОСЕНЬ"</t>
  </si>
  <si>
    <t>55.406627</t>
  </si>
  <si>
    <t>36.677415</t>
  </si>
  <si>
    <t xml:space="preserve"> СНТ "Осень"</t>
  </si>
  <si>
    <t xml:space="preserve">8926-192-91-52
8909-159-65-86
8905-707-93-75
</t>
  </si>
  <si>
    <t xml:space="preserve">Snt.osen@yandex.ru </t>
  </si>
  <si>
    <t>64d8c131-3bcd-42cd-a771-ec8930ad199b</t>
  </si>
  <si>
    <t>55.405783</t>
  </si>
  <si>
    <t>36.666360</t>
  </si>
  <si>
    <t xml:space="preserve">8926-034-71-70 
8903-753-41-47
</t>
  </si>
  <si>
    <t>г.о. Наро-Фоминск, д. Турейка, снт "ТУРЕЙКА-92"</t>
  </si>
  <si>
    <t>55.404565</t>
  </si>
  <si>
    <t>36.681986</t>
  </si>
  <si>
    <t>СНТ "Турейка- 92"</t>
  </si>
  <si>
    <t>8926-195-68-55</t>
  </si>
  <si>
    <t>lazareva@nf-teplo.ru</t>
  </si>
  <si>
    <t>a35310f2-a176-46fa-812a-d712116e6769</t>
  </si>
  <si>
    <t>г.о. Наро-Фоминск, д. Турейка, снт "ТУРЕЙКА-1"</t>
  </si>
  <si>
    <t>55.405172</t>
  </si>
  <si>
    <t>36.680131</t>
  </si>
  <si>
    <t>СНТ "Турейка-1"</t>
  </si>
  <si>
    <t>8-909-984-04-75</t>
  </si>
  <si>
    <t>250f150f-e6e0-44d9-a52b-23fa4c1a74ab</t>
  </si>
  <si>
    <t>г.о. Наро-Фоминск, д. Турейка снт "ТУРЕЙКА-2"</t>
  </si>
  <si>
    <t>55.404900</t>
  </si>
  <si>
    <t>36.697200</t>
  </si>
  <si>
    <t xml:space="preserve">СНТ "Турейка-2" </t>
  </si>
  <si>
    <t>8905-742-52-06</t>
  </si>
  <si>
    <t xml:space="preserve">yua.narsky@yandex.ru
</t>
  </si>
  <si>
    <t>f409ee34-6d4c-4383-915f-98edd89537bf</t>
  </si>
  <si>
    <t>г. Наро-Фоминск, ул. Турейка Парк, снт "ТУРЕЙКА-3"</t>
  </si>
  <si>
    <t>55.403277</t>
  </si>
  <si>
    <t>36.697715</t>
  </si>
  <si>
    <t xml:space="preserve">СНТ "Турейка-3" </t>
  </si>
  <si>
    <t xml:space="preserve"> 8-903-116-59-60</t>
  </si>
  <si>
    <t xml:space="preserve">Spmk35@yandex.ru </t>
  </si>
  <si>
    <t>32ff8def-0dc2-4db7-aa44-fc6de1882620</t>
  </si>
  <si>
    <t>г.о. Наро-Фоминск, д. Турейка, снт "ШЕЛКОВИК"</t>
  </si>
  <si>
    <t>55.406306</t>
  </si>
  <si>
    <t>36.679637</t>
  </si>
  <si>
    <t>СНТ "Шелковик"</t>
  </si>
  <si>
    <t xml:space="preserve">8926-427-12-04
8916-570-92-25
</t>
  </si>
  <si>
    <t>sntshelkovik@mail.ru</t>
  </si>
  <si>
    <t>632e50c2-baa9-4bd8-8ee2-21c2f4c1c236</t>
  </si>
  <si>
    <t>г.о. Наро-Фоминск, 67 км Киевского ш., СНТ "Новое время"</t>
  </si>
  <si>
    <t>55.403700</t>
  </si>
  <si>
    <t>36.808800</t>
  </si>
  <si>
    <t xml:space="preserve">СНТ "Новое время" </t>
  </si>
  <si>
    <t>п. Александровка 67 км. ФАД М-3 "Украина"</t>
  </si>
  <si>
    <t xml:space="preserve">8916-112-81-76 </t>
  </si>
  <si>
    <t>Ptm_proekt@mail.ru</t>
  </si>
  <si>
    <t>2f6070d9-b600-47c5-971e-62e6f6d52ea8</t>
  </si>
  <si>
    <t>г.о. Наро-Фоминск, п. Александровка, снт восход</t>
  </si>
  <si>
    <t>55.409909</t>
  </si>
  <si>
    <t>36.793889</t>
  </si>
  <si>
    <t xml:space="preserve">СНТ " Восход-1" </t>
  </si>
  <si>
    <t>п.Александровка</t>
  </si>
  <si>
    <t xml:space="preserve">8-916-916-86-19   </t>
  </si>
  <si>
    <t>savaofena@yandex.ru</t>
  </si>
  <si>
    <t>fc66d1eb-df35-4f45-a450-8d005ea8534e</t>
  </si>
  <si>
    <t>г.о. Наро-Фоминск, п. Зосимова Пустынь (снт полиграфмаш)</t>
  </si>
  <si>
    <t>55.408000</t>
  </si>
  <si>
    <t>36.813900</t>
  </si>
  <si>
    <t>СНТ "Полиграфмаш"</t>
  </si>
  <si>
    <t>8-926-902-86-98</t>
  </si>
  <si>
    <t>f0158a48-54b9-4e5e-af79-ba0843722a93</t>
  </si>
  <si>
    <t>г.о. Наро-Фоминск, п. Александровка, СНТ "Энергетик"</t>
  </si>
  <si>
    <t>55.405700</t>
  </si>
  <si>
    <t>36.813800</t>
  </si>
  <si>
    <t xml:space="preserve">СНТ "Энергетик" </t>
  </si>
  <si>
    <t>п. Александровка, территория СНТ "Энергетик", владение 67 км ФАД М-3 "Украина"</t>
  </si>
  <si>
    <t>8903-584-64-45</t>
  </si>
  <si>
    <t>65435e75-b733-49d9-873d-c0e73363fe51</t>
  </si>
  <si>
    <t>г.о. Наро-Фоминск, 68 км. Киевского шоссе, СНТ «Полянка»</t>
  </si>
  <si>
    <t>55.402469</t>
  </si>
  <si>
    <t>36.794261</t>
  </si>
  <si>
    <t>СНТ "Победа-79", СНТ "Полянка НЛХ"</t>
  </si>
  <si>
    <t>п. Зосимова Пустынь</t>
  </si>
  <si>
    <t xml:space="preserve">8-495-726-73-02
8903-726-73-02
</t>
  </si>
  <si>
    <t xml:space="preserve">Mama1908@yandex.ru </t>
  </si>
  <si>
    <t>ст. Зосимова пустынь, 39 кв. Нарского лесничества</t>
  </si>
  <si>
    <t>c039eb4c-3c46-4f18-a3e2-63b149d2e295</t>
  </si>
  <si>
    <t>г.о. Наро-Фоминск, п. дом отдыха Бекасово (СНТ "ПОЛЕСЬЕ-88")</t>
  </si>
  <si>
    <t>55.426148</t>
  </si>
  <si>
    <t>36.793447</t>
  </si>
  <si>
    <t xml:space="preserve">СНТ "Полесье-88" </t>
  </si>
  <si>
    <t xml:space="preserve">  8906-767-00-08             </t>
  </si>
  <si>
    <t>d9881bfd-4241-4dbd-bdd1-e7670815f9ed</t>
  </si>
  <si>
    <t>г.о. Наро-Фоминск, д. Бекасово (СНТ "РОДНИЧЕК")</t>
  </si>
  <si>
    <t>55.417274</t>
  </si>
  <si>
    <t>36.796345</t>
  </si>
  <si>
    <t xml:space="preserve"> СНТ "Родничёк"</t>
  </si>
  <si>
    <t>8916-063-78-94</t>
  </si>
  <si>
    <t>b589ddc8-680d-42ab-a86e-095bbeb022a8</t>
  </si>
  <si>
    <t>г.о. Наро-Фоминск, п. дома отдыха Бекасово, СНТ «Смородинка-1»(кп2)</t>
  </si>
  <si>
    <t>55.425900</t>
  </si>
  <si>
    <t>36.802500</t>
  </si>
  <si>
    <t>СНТ "Смородинка-1"</t>
  </si>
  <si>
    <t>599b4601-7e20-4d0d-9126-7f8a62d46d31</t>
  </si>
  <si>
    <t>г.о. Наро-Фоминск, п. дом отдыха Бекасово, СНТ «Смородинка-1»(кп1)</t>
  </si>
  <si>
    <t>55.426734</t>
  </si>
  <si>
    <t>36.803867</t>
  </si>
  <si>
    <t>0c50bb93-11ea-4fac-bcb7-82888bfab711</t>
  </si>
  <si>
    <t>г.о. Наро-Фоминск, д. Бекасово (РОМАШКА СПК)</t>
  </si>
  <si>
    <t>55.423704</t>
  </si>
  <si>
    <t>36.802107</t>
  </si>
  <si>
    <t>СПК "Ромашка"</t>
  </si>
  <si>
    <t xml:space="preserve">985-921-68-37 
8916-962-50-77              </t>
  </si>
  <si>
    <t>Ovs-tanya@mail.ru</t>
  </si>
  <si>
    <t>b3a26404-5d03-49e3-80f5-e2656eb1036c</t>
  </si>
  <si>
    <t>г.о Наро-Фоминск, д. Глаголево (СНТ "Черемушка")</t>
  </si>
  <si>
    <t>55.475869</t>
  </si>
  <si>
    <t>37.011958</t>
  </si>
  <si>
    <t>СНТ "Черемушки"</t>
  </si>
  <si>
    <t>5030026358</t>
  </si>
  <si>
    <t>8-926-813-80-11, 8-985-447-73-98</t>
  </si>
  <si>
    <t>zelichonock2011@yandex.ru,  rubin160793@mail.ru</t>
  </si>
  <si>
    <t>d50ca664-117c-41a5-99d4-6463dc2f2be3</t>
  </si>
  <si>
    <t>г.о. Наро-Фоминск, д. Глаголево, снт Поляна</t>
  </si>
  <si>
    <t>55.476752</t>
  </si>
  <si>
    <t>37.009143</t>
  </si>
  <si>
    <t>5030020518</t>
  </si>
  <si>
    <t>8-903-779-08-11; 8-915-271-71-05; 8 916 619 19 54</t>
  </si>
  <si>
    <t>tuzik61@mail.ru</t>
  </si>
  <si>
    <t>1025003757240</t>
  </si>
  <si>
    <t>45856ff9-a07a-472d-b2a8-639fd57c2a4c</t>
  </si>
  <si>
    <t>г.о. Наро-Фоминск, д. Жедочи, снт "Жедочи"</t>
  </si>
  <si>
    <t>55.459674</t>
  </si>
  <si>
    <t>37.071384</t>
  </si>
  <si>
    <t>СНТ "Жедочи"</t>
  </si>
  <si>
    <t>5030008790</t>
  </si>
  <si>
    <t xml:space="preserve"> д. Жедочи</t>
  </si>
  <si>
    <t>8-916-157-71-51</t>
  </si>
  <si>
    <t>swd3105@narod.ru</t>
  </si>
  <si>
    <t>1025003752751</t>
  </si>
  <si>
    <t>f50ffe5b-e79d-44b7-9a4a-df35491ef476</t>
  </si>
  <si>
    <t>г.о. Наро-Фоминск, д. Жедочи, снт магнит</t>
  </si>
  <si>
    <t>55.460978</t>
  </si>
  <si>
    <t>37.069764</t>
  </si>
  <si>
    <t>СНТ "Магнит"</t>
  </si>
  <si>
    <t>5030025026</t>
  </si>
  <si>
    <t>8-903-171-42-51</t>
  </si>
  <si>
    <t>mami2007@mail.ru</t>
  </si>
  <si>
    <t>1035005901743</t>
  </si>
  <si>
    <t>21b0c0e1-f87e-4cbe-8658-68dadd7d1b79</t>
  </si>
  <si>
    <t>г.о. Наро-Фоминск, д. Жёдочи, Снт Отдых</t>
  </si>
  <si>
    <t>55.466512</t>
  </si>
  <si>
    <t>37.066529</t>
  </si>
  <si>
    <t xml:space="preserve">СНТ "Отдых" </t>
  </si>
  <si>
    <t>5030009680</t>
  </si>
  <si>
    <t>8-905-550-83-67</t>
  </si>
  <si>
    <t>1035005905582</t>
  </si>
  <si>
    <t>88e0f98a-8697-45cc-999b-d91ea1adcdf9</t>
  </si>
  <si>
    <t>г.о Наро-Фоминск, д. Мишуткино, СНТ Поляна</t>
  </si>
  <si>
    <t>55.4800338745117</t>
  </si>
  <si>
    <t>37.0464401245117</t>
  </si>
  <si>
    <t>8-926-885-41-12</t>
  </si>
  <si>
    <t>sntpolyana1990@yandex.ru; ssvc@mail.ru</t>
  </si>
  <si>
    <t>1035005903052</t>
  </si>
  <si>
    <t>4a0e5069-9e80-434c-bce1-e8fc9bb83190</t>
  </si>
  <si>
    <t>г.о. Наро-Фоминск, д. Мишуткино, СНТ ЭНЕРГЕТИК</t>
  </si>
  <si>
    <t>55.473601</t>
  </si>
  <si>
    <t>37.043300</t>
  </si>
  <si>
    <t>СНТ "Энергетик"</t>
  </si>
  <si>
    <t>5030026206</t>
  </si>
  <si>
    <t xml:space="preserve">8-916-772-00-50; 8-906-754-60-74; 8-925-542-10-34 </t>
  </si>
  <si>
    <t>pkm@inbox.ru</t>
  </si>
  <si>
    <t>1035005908167</t>
  </si>
  <si>
    <t>1ea261b7-97d6-47b2-946c-d012fb254890</t>
  </si>
  <si>
    <t>г.о. наро-Фоминск, д. Свитино, снт "Рубин-1"</t>
  </si>
  <si>
    <t>55.507216</t>
  </si>
  <si>
    <t>37.026028</t>
  </si>
  <si>
    <t>СНТ "Рубин-1"</t>
  </si>
  <si>
    <t>5030025717</t>
  </si>
  <si>
    <t>д. Свитино</t>
  </si>
  <si>
    <t xml:space="preserve">8-985-158-29-40;  8-985-203-10-06;  8-968-898-00-37;  8-985-482-74-24  </t>
  </si>
  <si>
    <t>sntrubin-1@mail.ru;    sntrubin-1@rambler.ru</t>
  </si>
  <si>
    <t>1035005906418</t>
  </si>
  <si>
    <t>3887acf2-9ea4-47cd-87f4-70484bb00c51</t>
  </si>
  <si>
    <t>г.о. Наро-Фоминск, д. Сырьево, снт черемушка-2</t>
  </si>
  <si>
    <t>55.4910926818848</t>
  </si>
  <si>
    <t>36.9945678710938</t>
  </si>
  <si>
    <t xml:space="preserve">СНТ "Новые Черемушки-2" </t>
  </si>
  <si>
    <t>5030008817</t>
  </si>
  <si>
    <t xml:space="preserve">д. Сырьево </t>
  </si>
  <si>
    <t>8-919-967-06-85; 8-905-735-18-38 бухгалтер для связи</t>
  </si>
  <si>
    <t>golovchenko.marina@yandex.ru; i.militsyn@yandex.ru</t>
  </si>
  <si>
    <t>1035005907232</t>
  </si>
  <si>
    <t>53991e36-d275-42cd-8737-b8fb4fb0050c</t>
  </si>
  <si>
    <t>г.о. Наро-Фоминск, д. Сырьево, снт Восход</t>
  </si>
  <si>
    <t>55.4977455139160</t>
  </si>
  <si>
    <t>36.9862442016602</t>
  </si>
  <si>
    <t xml:space="preserve">имеется </t>
  </si>
  <si>
    <t xml:space="preserve">СНТ "Восход" </t>
  </si>
  <si>
    <t>д.Сырьево</t>
  </si>
  <si>
    <t>8-985-764-44-71;                 8-925-484-21-41</t>
  </si>
  <si>
    <t>1025003752949</t>
  </si>
  <si>
    <t>a8b2c926-26ec-4430-a4a3-015651275453</t>
  </si>
  <si>
    <t>г.о. Наро-Фоминск, д. Сырьево СНТ Радуга</t>
  </si>
  <si>
    <t>55.485319</t>
  </si>
  <si>
    <t>36.991655</t>
  </si>
  <si>
    <t xml:space="preserve">СНТ "Радуга"  </t>
  </si>
  <si>
    <t>8-909-972-19-66</t>
  </si>
  <si>
    <t>raduga-post@mail.ru;              agp-post@yandex.ru</t>
  </si>
  <si>
    <t>1035005909070</t>
  </si>
  <si>
    <t>fa185ebd-0564-4279-a7aa-7b7151c8d2d0</t>
  </si>
  <si>
    <t>г.о. Наро-Фоминск, д. Глаголево снт Дубрава</t>
  </si>
  <si>
    <t>55.480831</t>
  </si>
  <si>
    <t>37.026235</t>
  </si>
  <si>
    <t>5030024287</t>
  </si>
  <si>
    <t>д..Глаголево</t>
  </si>
  <si>
    <t xml:space="preserve">8-916-670-64-09; 8-977-292-52-46; 8-985-897-40-61 </t>
  </si>
  <si>
    <t>skn_@mail.ru; sefyodorov@yandex.ru</t>
  </si>
  <si>
    <t>1025003753675</t>
  </si>
  <si>
    <t>9d607427-80d7-4181-9e95-4fffa0df8832</t>
  </si>
  <si>
    <t>г.о. Наро-Фоминск, д. Жёдочи, снт "Отдых-2"</t>
  </si>
  <si>
    <t>55.4637222290039</t>
  </si>
  <si>
    <t>37.0691108703613</t>
  </si>
  <si>
    <t xml:space="preserve"> СНТ "Отдых-2" </t>
  </si>
  <si>
    <t>5030077874</t>
  </si>
  <si>
    <t>д.Жёдочи</t>
  </si>
  <si>
    <t>8-916-799-96-06; 8-903-730-71-19</t>
  </si>
  <si>
    <t>zaparina1957@mail.ru;   potykevich.oit@dosaaf.ru</t>
  </si>
  <si>
    <t>д. Жёдочи</t>
  </si>
  <si>
    <t>1125030002536</t>
  </si>
  <si>
    <t>756f0438-9155-4c70-b089-83dc36eba451</t>
  </si>
  <si>
    <t>г.о. Наро-Фоминск, д. Мишуткино, снт дорожник</t>
  </si>
  <si>
    <t>55.478951</t>
  </si>
  <si>
    <t>37.025372</t>
  </si>
  <si>
    <t xml:space="preserve">СНТ "Дорожник"  </t>
  </si>
  <si>
    <t>5030024181</t>
  </si>
  <si>
    <t>8-965-122-21-91</t>
  </si>
  <si>
    <t>vikimi@list.ru;     snt.dorozhnik@mail.ru</t>
  </si>
  <si>
    <t>1025003753576</t>
  </si>
  <si>
    <t>840bd565-d738-4a99-82e9-e259a505358f</t>
  </si>
  <si>
    <t>г.о. Наро-Фоминск, д. Глаголево (СПК ФОТОН)</t>
  </si>
  <si>
    <t>55.4856986999512</t>
  </si>
  <si>
    <t>37.0218009948730</t>
  </si>
  <si>
    <t>СПК "ФОТОН"</t>
  </si>
  <si>
    <t>5030032714</t>
  </si>
  <si>
    <t xml:space="preserve"> д. Глаголево</t>
  </si>
  <si>
    <t>8 916 289 89 63;                8-905-768-86-18</t>
  </si>
  <si>
    <t>n.sukachev2016@yandex.ru</t>
  </si>
  <si>
    <t>1035005911951</t>
  </si>
  <si>
    <t>6de23a8f-f49e-49c0-975b-1287b3e26d4a</t>
  </si>
  <si>
    <t xml:space="preserve">ДСК "Международник" </t>
  </si>
  <si>
    <t>irina6829859@mail.ru</t>
  </si>
  <si>
    <t>1035005902106</t>
  </si>
  <si>
    <t>af114978-fe0e-4a8a-9b4a-1bba4b7a6e0b</t>
  </si>
  <si>
    <t>г.о. Наро-Фоминск, д. Новинское, (пос. Тихая речка)</t>
  </si>
  <si>
    <t>55.419690</t>
  </si>
  <si>
    <t>36.602566</t>
  </si>
  <si>
    <t>ООО "ЗЕМЛЕТЕКА-СЕРВИС"</t>
  </si>
  <si>
    <t>1135030001171/5030080115</t>
  </si>
  <si>
    <t>д. Новинское</t>
  </si>
  <si>
    <t>8 (499) 521-02-04</t>
  </si>
  <si>
    <t>service@zemleteka.ru</t>
  </si>
  <si>
    <t xml:space="preserve">ДП "Тихая речка" </t>
  </si>
  <si>
    <t>1135030001171</t>
  </si>
  <si>
    <t>СНТ (ДП)</t>
  </si>
  <si>
    <t>37448b67-977d-4a62-8c65-f825ffe2a038</t>
  </si>
  <si>
    <t>55.371804</t>
  </si>
  <si>
    <t>36.520292</t>
  </si>
  <si>
    <t>ООО "ЗЕМЛЕТЕКА-ДЕВЕЛОПМЕНТ"</t>
  </si>
  <si>
    <t xml:space="preserve">1145030000697/5030082480 </t>
  </si>
  <si>
    <t>д.Новоникольское</t>
  </si>
  <si>
    <t>д. Новоникольское</t>
  </si>
  <si>
    <t xml:space="preserve">ДП "Николины холмы" </t>
  </si>
  <si>
    <t>1145030000697</t>
  </si>
  <si>
    <t>adbcc06a-cd82-41eb-97c8-fd7f6d52717b</t>
  </si>
  <si>
    <t>г.о. Наро-Фоминск, д. Плесенское, днп Дмитровский рубеж</t>
  </si>
  <si>
    <t>55.380124</t>
  </si>
  <si>
    <t>36.541338</t>
  </si>
  <si>
    <t>ДНП "ДМИТРОВСКИЙ РУБЕЖ"</t>
  </si>
  <si>
    <t>1107746097645/7714800848</t>
  </si>
  <si>
    <t>д.Плесенское</t>
  </si>
  <si>
    <t>8-926-331-64-44</t>
  </si>
  <si>
    <t>д. Плесенское</t>
  </si>
  <si>
    <t xml:space="preserve">ДНП "Дмитровский рубеж" </t>
  </si>
  <si>
    <t>1107746097645</t>
  </si>
  <si>
    <t>72f66ee3-3317-4b52-a6d9-d826c4c45013</t>
  </si>
  <si>
    <t>г.о. Наро-Фоминск, д. Плесенское, николины озера</t>
  </si>
  <si>
    <t>55.372415</t>
  </si>
  <si>
    <t>36.525309</t>
  </si>
  <si>
    <t>1135030001171/  503008011</t>
  </si>
  <si>
    <t xml:space="preserve">ДП "Николины озера" </t>
  </si>
  <si>
    <t>61cee85b-0601-421d-a41b-a6eb700cee81</t>
  </si>
  <si>
    <t>г.о. Наро-Фоминск, д. Плесенское, николины сады</t>
  </si>
  <si>
    <t xml:space="preserve">55.372075
</t>
  </si>
  <si>
    <t>36.524112</t>
  </si>
  <si>
    <t>ОООО "ЗЕМЛЕТЕКА-СЕРВИС"</t>
  </si>
  <si>
    <t>д Плесенское</t>
  </si>
  <si>
    <t xml:space="preserve">ДП "Николины сады" </t>
  </si>
  <si>
    <t>31f89237-4e4c-4a05-9dad-164b22ad8f55</t>
  </si>
  <si>
    <t>г.о. Наро-Фоминск, д. Таширово, ДНП "УДачный"</t>
  </si>
  <si>
    <t>55.414100</t>
  </si>
  <si>
    <t>36.635444</t>
  </si>
  <si>
    <t>ДНП "УДАЧНЫЙ"</t>
  </si>
  <si>
    <t xml:space="preserve">1145030000994/ 5030082786 </t>
  </si>
  <si>
    <t>8-910-409-38-49</t>
  </si>
  <si>
    <t>energo.konsalting@mail.ru</t>
  </si>
  <si>
    <t>д. Таширово</t>
  </si>
  <si>
    <t xml:space="preserve">ДНТ "Удачный" </t>
  </si>
  <si>
    <t>1145030000994</t>
  </si>
  <si>
    <t>e894c2c3-b931-4c3f-977d-b3ea06431801</t>
  </si>
  <si>
    <t>г.о. Наро-Фоминск, д. Чешково, дачный посёлок Загородный</t>
  </si>
  <si>
    <t>55.392687</t>
  </si>
  <si>
    <t>36.606660</t>
  </si>
  <si>
    <t>1145030000697/  5030082480</t>
  </si>
  <si>
    <t>д.Чешково</t>
  </si>
  <si>
    <t>д. Чешково</t>
  </si>
  <si>
    <t xml:space="preserve">ДП "Загородный" </t>
  </si>
  <si>
    <t>0f672e56-0d88-46a2-9011-b81d7ad17dc6</t>
  </si>
  <si>
    <t>г.о. Наро-Фоминск, д. Шапкино (поселок Лесные пруды)</t>
  </si>
  <si>
    <t>55.356927</t>
  </si>
  <si>
    <t>36.558095</t>
  </si>
  <si>
    <t>1135030001171/  5030080115</t>
  </si>
  <si>
    <t>д. Шапкино</t>
  </si>
  <si>
    <t xml:space="preserve">КП "Лесные пруды" </t>
  </si>
  <si>
    <t>c768fde5-1352-4d3d-b44f-4e8b9219f9e0</t>
  </si>
  <si>
    <t>г.о. Наро-Фоминск, д. Шапкино (поселок Луговое)</t>
  </si>
  <si>
    <t>55.358878</t>
  </si>
  <si>
    <t>36.544162</t>
  </si>
  <si>
    <t xml:space="preserve">ДНП "Луговое" </t>
  </si>
  <si>
    <t xml:space="preserve">1135030001171 </t>
  </si>
  <si>
    <t>75ae27b0-59f6-4b94-91a1-9431f13b1368</t>
  </si>
  <si>
    <t>г.о. Наро-Фоминск, д. Шапкино (поселок Лесное)</t>
  </si>
  <si>
    <t>55.355124</t>
  </si>
  <si>
    <t>36.543327</t>
  </si>
  <si>
    <t>1135030001171/
5030080115</t>
  </si>
  <si>
    <t xml:space="preserve">ДНП "Лесное" </t>
  </si>
  <si>
    <t>0c276278-f333-41e6-8353-709584cd4a05</t>
  </si>
  <si>
    <t>г.о. Наро-Фоминск, д. Шапкино (шапкино -парк)</t>
  </si>
  <si>
    <t>55.354061</t>
  </si>
  <si>
    <t>36.541391</t>
  </si>
  <si>
    <t xml:space="preserve">ДП "Шапкино Парк" </t>
  </si>
  <si>
    <t>91498bdc-4b3e-4193-844c-b1874ea59f7a</t>
  </si>
  <si>
    <t>г.о. Наро-Фоминск, д. Бавыкино, СНТ "Березовка"</t>
  </si>
  <si>
    <t>55.388126</t>
  </si>
  <si>
    <t>36.432899</t>
  </si>
  <si>
    <t>СНТ "Березовка"</t>
  </si>
  <si>
    <t>1035005917396/5030024696</t>
  </si>
  <si>
    <t>8-905-741-06-99</t>
  </si>
  <si>
    <t xml:space="preserve">СНТ "Березовка" </t>
  </si>
  <si>
    <t>1035005917396</t>
  </si>
  <si>
    <t>662e6a4f-10d6-4589-a86a-45d52bf71e71</t>
  </si>
  <si>
    <t>г.о. Наро-Фоминск, д. Бавыкино, СНТ "Огонёк"</t>
  </si>
  <si>
    <t>55.388951</t>
  </si>
  <si>
    <t>36.409801</t>
  </si>
  <si>
    <t>СНТ "ОГОНЁК"</t>
  </si>
  <si>
    <t>1035005915515/5030022836</t>
  </si>
  <si>
    <t>8-915-059-80-59;  8-495-441-44-62</t>
  </si>
  <si>
    <t>sntpoisk-80@yande[.ru</t>
  </si>
  <si>
    <t xml:space="preserve">СНТ "Огонек" </t>
  </si>
  <si>
    <t>1035005915515</t>
  </si>
  <si>
    <t>12f40a58-6cca-4c3c-88a1-4b1fe14a31e8</t>
  </si>
  <si>
    <t>г.о. Наро-Фоминск, д. Бавыкино, СНТ Семья</t>
  </si>
  <si>
    <t>55.393206</t>
  </si>
  <si>
    <t>36.423150</t>
  </si>
  <si>
    <t>СНТ "СЕМЬЯ"</t>
  </si>
  <si>
    <t>1035005919926/ 5030044879</t>
  </si>
  <si>
    <t>8-916-021-30-85</t>
  </si>
  <si>
    <t>СНТ "Семья"</t>
  </si>
  <si>
    <t>1035005919926</t>
  </si>
  <si>
    <t>b432c2d0-a972-44c5-82ea-fb4b0c1208d8</t>
  </si>
  <si>
    <t>г.о. Наро-Фоминск, д. Бавыкино, СНТ "Южный" УМ-6"</t>
  </si>
  <si>
    <t>55.386641</t>
  </si>
  <si>
    <t>36.397227</t>
  </si>
  <si>
    <t>СНТ "ЮЖНЫЙ" УМ-6"</t>
  </si>
  <si>
    <t>1035005905285/ 5030008408</t>
  </si>
  <si>
    <t>8-915-359-07-09;ст 903-972-25-30</t>
  </si>
  <si>
    <t>9629623781@mail.ru</t>
  </si>
  <si>
    <t>СНТ "Южный УМ-6"</t>
  </si>
  <si>
    <t>1035005905285</t>
  </si>
  <si>
    <t>c497e13e-dbb6-45a6-8544-9e5c55171654</t>
  </si>
  <si>
    <t>г. Наро-Фоминск, ул. Старый боровский тракт, СНТ "Вертолет"</t>
  </si>
  <si>
    <t>55.354172</t>
  </si>
  <si>
    <t>36.626316</t>
  </si>
  <si>
    <t xml:space="preserve">СНТ "ВЕРТОЛЕТ" </t>
  </si>
  <si>
    <t>1035005913447 /5030017089</t>
  </si>
  <si>
    <t>8-916-821-57-40;  бух.  8-915-285-49-97</t>
  </si>
  <si>
    <t>galina-denisova@mail.ru</t>
  </si>
  <si>
    <t>д. Башкино, 52,53 кв-л Башкинского лестничества (в районе Красной Пресни)</t>
  </si>
  <si>
    <t xml:space="preserve">СНТ "Вертолет" </t>
  </si>
  <si>
    <t>1035005913447</t>
  </si>
  <si>
    <t>52677c9f-e164-450c-a264-cbd9338d476a</t>
  </si>
  <si>
    <t>г.о. Наро-Фоминск, 63 кв. Башкинского, СНТ Машиностроитель</t>
  </si>
  <si>
    <t>55.348129</t>
  </si>
  <si>
    <t>36.631861</t>
  </si>
  <si>
    <t>СНТ "МАШИНОСТРОИТЕЛЬ"</t>
  </si>
  <si>
    <t>1025003756799 /5030023163</t>
  </si>
  <si>
    <t>8-916-243-35-82; 8-916-256-01-48 стор.</t>
  </si>
  <si>
    <t>Brem52SW@yandex.ru</t>
  </si>
  <si>
    <t>д. Башкино, 63 кв-л Башкинского лесничества (в р-не Кр.Пресня)</t>
  </si>
  <si>
    <t>1025003756799</t>
  </si>
  <si>
    <t>77043678-c30a-422b-a580-a66d059dad38</t>
  </si>
  <si>
    <t>г.о. Наро-Фоминск, кв. 52,62,63 Башкинского лесничества Наро-Фоминского леспромхоза СНТ "Отдых"</t>
  </si>
  <si>
    <t>55.352977</t>
  </si>
  <si>
    <t>36.625076</t>
  </si>
  <si>
    <t>СНТ "ОТДЫХ"</t>
  </si>
  <si>
    <t>1025003748220, /5030041490</t>
  </si>
  <si>
    <t>8-915-021-90-89; 8-903-539-51-71 бух.</t>
  </si>
  <si>
    <t>д. Башкино, Башкинское лесничество</t>
  </si>
  <si>
    <t>1035005914393</t>
  </si>
  <si>
    <t>9a118eb5-1b00-4e6b-b64c-66b0a1580ffb</t>
  </si>
  <si>
    <t>г.о. Наро-Фоминск, д. Большие Семёнычи, СНТ Ивушка (территория СНТ "Ивушка-2")</t>
  </si>
  <si>
    <t>55.490302</t>
  </si>
  <si>
    <t>36.608067</t>
  </si>
  <si>
    <t xml:space="preserve">СНТ "ИВУШКА-2"  </t>
  </si>
  <si>
    <t>д.Большие  Семенычи</t>
  </si>
  <si>
    <t xml:space="preserve">8-916-814-31-26; </t>
  </si>
  <si>
    <t>benevalenskiy.sb@rosorkk.ru и s814@yandex.ru</t>
  </si>
  <si>
    <t>д. Большие  Семенычи</t>
  </si>
  <si>
    <t xml:space="preserve">СНТ "Ивушка-2" </t>
  </si>
  <si>
    <t>1025003748220</t>
  </si>
  <si>
    <t>ab461fb5-e4dc-4c2c-bbe6-0b49dce37044</t>
  </si>
  <si>
    <t>г.о. Наро-Фоминск, д. Большие Горки, СНТ "Горки"</t>
  </si>
  <si>
    <t>55.415960</t>
  </si>
  <si>
    <t>36.476913</t>
  </si>
  <si>
    <t xml:space="preserve">СНТ "ГОРКИ" </t>
  </si>
  <si>
    <t>1055005603278, /5030013863</t>
  </si>
  <si>
    <t>д.Большие Горки</t>
  </si>
  <si>
    <t>8-926-340-94-47; стор.8- 926-977-41-48</t>
  </si>
  <si>
    <t>sntgorki@yadex.ru</t>
  </si>
  <si>
    <t>д. Большие Горки</t>
  </si>
  <si>
    <t xml:space="preserve">СНТ "Горки" </t>
  </si>
  <si>
    <t>1055005603278</t>
  </si>
  <si>
    <t>527fec02-d49d-4fad-9fe2-2c5485769dc0</t>
  </si>
  <si>
    <t>55.490384</t>
  </si>
  <si>
    <t>36.608669</t>
  </si>
  <si>
    <t>СНТ "РОМАШКА"</t>
  </si>
  <si>
    <t>1025003758163, /5030025770</t>
  </si>
  <si>
    <t>д.Большие Семенычи</t>
  </si>
  <si>
    <t>8-915-265-60-27</t>
  </si>
  <si>
    <t>n.danilina2011@ya.ru</t>
  </si>
  <si>
    <t>1025003758163</t>
  </si>
  <si>
    <t>b5bf7a1c-7856-4812-ac64-6be649c619b8</t>
  </si>
  <si>
    <t>55.346167</t>
  </si>
  <si>
    <t>36.459972</t>
  </si>
  <si>
    <t>СНТ "РАДУГА"</t>
  </si>
  <si>
    <t>1085030004267 /5030026284</t>
  </si>
  <si>
    <t>8-903-769-78-64; бух. 8-915-395-92-50</t>
  </si>
  <si>
    <t>д. Васильчиново</t>
  </si>
  <si>
    <t>1085030004267</t>
  </si>
  <si>
    <t>3b5665cc-2beb-4142-84cc-0abcbe7a05bb</t>
  </si>
  <si>
    <t>55.484350</t>
  </si>
  <si>
    <t>36.694530</t>
  </si>
  <si>
    <t>СНТ "БЕРЕЗКА"</t>
  </si>
  <si>
    <t>1025003749209 / 5030023445</t>
  </si>
  <si>
    <t>д.Головеньки</t>
  </si>
  <si>
    <t>8-916-642-91-98.</t>
  </si>
  <si>
    <t>kvrf@kvrf.org</t>
  </si>
  <si>
    <t>1025003749209</t>
  </si>
  <si>
    <t>г.о. Наро-Фоминск, д. Головеньки, СНТ «Волна»</t>
  </si>
  <si>
    <t>55.477340</t>
  </si>
  <si>
    <t>36.688834</t>
  </si>
  <si>
    <t>СНТ "ВОЛНА"</t>
  </si>
  <si>
    <t>1035005908299 /5030023903</t>
  </si>
  <si>
    <t>8-916-568-21-57</t>
  </si>
  <si>
    <t>natalia-arka@rambler.ru</t>
  </si>
  <si>
    <t xml:space="preserve">СНТ "Волна" </t>
  </si>
  <si>
    <t>1035005908299</t>
  </si>
  <si>
    <t>15fabf91-38eb-4304-a1e3-8f8332620efc</t>
  </si>
  <si>
    <t>г.о. Наро-Фоминск, д. Головеньки, снт головеньки</t>
  </si>
  <si>
    <t>55.471460</t>
  </si>
  <si>
    <t>36.694273</t>
  </si>
  <si>
    <t xml:space="preserve">СНТ "ГОЛОВЕНЬКИ" </t>
  </si>
  <si>
    <t>1045005906230  /5030034824</t>
  </si>
  <si>
    <t xml:space="preserve">8-903-100-94-18; </t>
  </si>
  <si>
    <t xml:space="preserve">СНТ "Головеньки" </t>
  </si>
  <si>
    <t>1045005906230</t>
  </si>
  <si>
    <t>3089d574-6210-489e-81ff-4c1403b439a0</t>
  </si>
  <si>
    <t>г.о. Наро-Фоминск, д. Головеньки, СНТ "Интер"</t>
  </si>
  <si>
    <t>55.470949</t>
  </si>
  <si>
    <t>36.689287</t>
  </si>
  <si>
    <t>СНТ  "ИНТЕР"</t>
  </si>
  <si>
    <t>1025003751992  /5030023300</t>
  </si>
  <si>
    <t xml:space="preserve">8-916-230-84-26; </t>
  </si>
  <si>
    <t>avishkarev@yandex.ru</t>
  </si>
  <si>
    <t xml:space="preserve">СНТ "Интер" </t>
  </si>
  <si>
    <t>1025003751992</t>
  </si>
  <si>
    <t>710506cf-0478-4c0f-90b1-6ff04aaa1de7</t>
  </si>
  <si>
    <t>г.о. Наро-Фоминск, д. Таширово, СНТ "Кантемировец"</t>
  </si>
  <si>
    <t>55.458135</t>
  </si>
  <si>
    <t>36.698044</t>
  </si>
  <si>
    <t>СНТ "КАНТЕМИРОВЕЦ"</t>
  </si>
  <si>
    <t>1085030000032   /5030038515</t>
  </si>
  <si>
    <t>8-967-152-36-98;</t>
  </si>
  <si>
    <t>mparkhuntsov@mail.ru</t>
  </si>
  <si>
    <t xml:space="preserve">СНТ "Кантемировец" </t>
  </si>
  <si>
    <t>1085030000032</t>
  </si>
  <si>
    <t>5a09eba0-ce71-4b09-94d2-3d6b8a890ac8</t>
  </si>
  <si>
    <t>г.о. Наро-Фоминск, д. Головеньки, СНТ Теремок</t>
  </si>
  <si>
    <t>55.475277</t>
  </si>
  <si>
    <t>36.689657</t>
  </si>
  <si>
    <t>СНТ "ТЕРЕМОК" ДГУП №4620 ФКП "УТ МВО"</t>
  </si>
  <si>
    <t>1035005912776  /5030013743</t>
  </si>
  <si>
    <t>8-929-632-48-52</t>
  </si>
  <si>
    <t>narasport@mail.ru</t>
  </si>
  <si>
    <t xml:space="preserve">СНТ "Теремок" ДГУП №4620 ФКП "УТ МВО" </t>
  </si>
  <si>
    <t>1035005912776</t>
  </si>
  <si>
    <t>47f5469d-5eec-49b7-b4da-de4c79b1cfda</t>
  </si>
  <si>
    <t>г.о. Наро-Фоминск, д. Григорово, снт Фианит</t>
  </si>
  <si>
    <t>55.417380</t>
  </si>
  <si>
    <t>36.549742</t>
  </si>
  <si>
    <t>СНТ "ФИАНИТ"</t>
  </si>
  <si>
    <t>1035005911280  /5030022307</t>
  </si>
  <si>
    <t>д.Григорово</t>
  </si>
  <si>
    <t>8-916-230-78-73     8-915-323-46-68;                   8-916-183-42-09</t>
  </si>
  <si>
    <t>д. Григорово</t>
  </si>
  <si>
    <t xml:space="preserve">СНТ "Фианит" </t>
  </si>
  <si>
    <t>1035005911280</t>
  </si>
  <si>
    <t>5f448dae-3951-4b06-a782-b45e67b4e4f7</t>
  </si>
  <si>
    <t>г.о. Наро-Фоминск, у д. Детенково, СНТ «Весна»</t>
  </si>
  <si>
    <t xml:space="preserve">СНТ  "ВЕСНА" </t>
  </si>
  <si>
    <t>1035005909278 /5030005968</t>
  </si>
  <si>
    <t>д. Детенково</t>
  </si>
  <si>
    <t>8-977-360-94-30</t>
  </si>
  <si>
    <t>sntvesna-detenkovo@yandex.ru</t>
  </si>
  <si>
    <t xml:space="preserve">СНТ "Весна" </t>
  </si>
  <si>
    <t>1035005909278</t>
  </si>
  <si>
    <t>f6d4f73d-da84-4f0a-9262-99682bb698fb</t>
  </si>
  <si>
    <t>г.о. Наро-Фоминск, д. Большие Семёнычи, ТСН "Железнодорожник"</t>
  </si>
  <si>
    <t>55.484968</t>
  </si>
  <si>
    <t>36.635331</t>
  </si>
  <si>
    <t>ТСН "ЖЕЛЕЗНОДОРОЖНИК"</t>
  </si>
  <si>
    <t>1075030003146 /5030029119</t>
  </si>
  <si>
    <t>д.Жихарево</t>
  </si>
  <si>
    <t>8-916-222-18-23</t>
  </si>
  <si>
    <t xml:space="preserve">ТСН "Железнодорожник" </t>
  </si>
  <si>
    <t>1075030003146</t>
  </si>
  <si>
    <t>7cbb5a0d-71f0-4b4f-9ded-eb0f3310615a</t>
  </si>
  <si>
    <t>г.о. Наро-Фоминск, д. Жихарево, СНТ «Лесной»</t>
  </si>
  <si>
    <t>55.481811</t>
  </si>
  <si>
    <t>36.638495</t>
  </si>
  <si>
    <t>СНТ"ЛЕСНОЙ"</t>
  </si>
  <si>
    <t>1035005907540 /5030030548</t>
  </si>
  <si>
    <t>8-916-591-06-03</t>
  </si>
  <si>
    <t>si-vk@yandex.ru</t>
  </si>
  <si>
    <t xml:space="preserve">СНТ "Лесной" </t>
  </si>
  <si>
    <t>1035005907540</t>
  </si>
  <si>
    <t>974531c7-8ece-4e49-8fa2-a21a5514fea4</t>
  </si>
  <si>
    <t>г.о. Наро-Фоминск, д. Жихарево (СПК Лужки)</t>
  </si>
  <si>
    <t>55.492137</t>
  </si>
  <si>
    <t>36.643289</t>
  </si>
  <si>
    <t>СПК  "ЛУЖКИ"</t>
  </si>
  <si>
    <t>1065030018130 /5030031686</t>
  </si>
  <si>
    <t>8-916-165-80-99</t>
  </si>
  <si>
    <t xml:space="preserve">СНТ "Лужки" </t>
  </si>
  <si>
    <t>1065030018130</t>
  </si>
  <si>
    <t>bef2924c-6fb9-4f40-a379-979c1c25a466</t>
  </si>
  <si>
    <t>г.о. Наро-Фоминск, д. Жихарево (СНТ "СПЛАВ 2")</t>
  </si>
  <si>
    <t>55.482116</t>
  </si>
  <si>
    <t>36.635084</t>
  </si>
  <si>
    <t>СНТ "СПЛАВ 2"</t>
  </si>
  <si>
    <t>1035005914404 /5030022096</t>
  </si>
  <si>
    <t>8-985-760-15-02</t>
  </si>
  <si>
    <t>985-760-15-02@yandex.ru</t>
  </si>
  <si>
    <t xml:space="preserve">СНТ "Сплав-2" </t>
  </si>
  <si>
    <t>1035005914404</t>
  </si>
  <si>
    <t>ea49f5a6-7a4f-4726-aed6-1c8e1da66fc1</t>
  </si>
  <si>
    <t>г.о. Наро-Фоминск, д. Иневка, СНТ "Амра"</t>
  </si>
  <si>
    <t>55.452808</t>
  </si>
  <si>
    <t>36.683854</t>
  </si>
  <si>
    <t>СНТ "Амра"</t>
  </si>
  <si>
    <t>1035005906165  /5030030467</t>
  </si>
  <si>
    <t>д.Иневка</t>
  </si>
  <si>
    <t>8-905-755-47-25</t>
  </si>
  <si>
    <t>д. Иневка</t>
  </si>
  <si>
    <t xml:space="preserve">СНТ "Амра" </t>
  </si>
  <si>
    <t>1035005906165</t>
  </si>
  <si>
    <t>f24ab653-adac-4333-8bef-1ea439f5a7e9</t>
  </si>
  <si>
    <t>г.о. Наро-Фоминск, д. Иневка, СНТ Арабеск</t>
  </si>
  <si>
    <t>55.450127</t>
  </si>
  <si>
    <t>36.686151</t>
  </si>
  <si>
    <t>СНТ "АРАБЕСК"</t>
  </si>
  <si>
    <t>1035005906638  /5030023646</t>
  </si>
  <si>
    <t xml:space="preserve">8-906-796-52-00 </t>
  </si>
  <si>
    <t>СНТ "Арабеск"</t>
  </si>
  <si>
    <t>1035005906638</t>
  </si>
  <si>
    <t>0787128b-914d-43a7-a6e1-211a9031980f</t>
  </si>
  <si>
    <t>г.о. Наро-Фоминск, д. Иневка (СНТ "БЕЛЫЕ БЕРЕЗКИ")</t>
  </si>
  <si>
    <t>55.458891</t>
  </si>
  <si>
    <t>36.663773</t>
  </si>
  <si>
    <t>СНТ  "БЕЛЫЕ БЕРЕЗКИ"</t>
  </si>
  <si>
    <t>1025003752245  /5030008870</t>
  </si>
  <si>
    <t>8-985-813-70-44</t>
  </si>
  <si>
    <t>a.irina77@mail.ru</t>
  </si>
  <si>
    <t xml:space="preserve">СНТ "Белые березки" </t>
  </si>
  <si>
    <t>1025003752245</t>
  </si>
  <si>
    <t>5828db23-51b6-4290-aa80-1230edef8993</t>
  </si>
  <si>
    <t>г.о. Наро-Фоминск, д. Иневка, СНТ "Березка" Мосремстроймаш</t>
  </si>
  <si>
    <t>55.447158</t>
  </si>
  <si>
    <t>36.684428</t>
  </si>
  <si>
    <t>СНТ "БЕРЕЗКА" МОСРЕМСТРОЙМАШ</t>
  </si>
  <si>
    <t>103500590328,  / 5030023759</t>
  </si>
  <si>
    <t>8-916-340-80-07</t>
  </si>
  <si>
    <t>snt-mrsm@yandex.ru      ollis1@yandex.ru</t>
  </si>
  <si>
    <t>СНТ "Березка" Мосремстроймаш"</t>
  </si>
  <si>
    <t>1035005903283</t>
  </si>
  <si>
    <t>404a1d69-d3d0-40f8-885f-097a5f9ae54c</t>
  </si>
  <si>
    <t>55.447548</t>
  </si>
  <si>
    <t>36.678576</t>
  </si>
  <si>
    <t>СНТ  "Березки"</t>
  </si>
  <si>
    <t>1025003750386  /5030023766</t>
  </si>
  <si>
    <t>8-903-549-09-89</t>
  </si>
  <si>
    <t>fvg567@mail.ru</t>
  </si>
  <si>
    <t>1025003750386</t>
  </si>
  <si>
    <t>г.о. Наро-Фоминск, д. Иневка, СНТ "Военное содружество"</t>
  </si>
  <si>
    <t>55.448306</t>
  </si>
  <si>
    <t>36.674151</t>
  </si>
  <si>
    <t xml:space="preserve">СНТ  "Военное Содружество" </t>
  </si>
  <si>
    <t>1035005906891  /5030041010</t>
  </si>
  <si>
    <t>8-905-533-79-17</t>
  </si>
  <si>
    <t>voensodr@mail.ru;  spivozk@mail.ru</t>
  </si>
  <si>
    <t xml:space="preserve">СНТ "Военное содружество" </t>
  </si>
  <si>
    <t>ОГРН: 1035005906891  ИНН: 5030041010</t>
  </si>
  <si>
    <t>06dbc012-d277-4362-9fd9-eeecc68d9cfb</t>
  </si>
  <si>
    <t>55.458539</t>
  </si>
  <si>
    <t>36.662488</t>
  </si>
  <si>
    <t>осфальт</t>
  </si>
  <si>
    <t>СНТ "ДРУЖБА"</t>
  </si>
  <si>
    <t>1055005625014  /5030024223</t>
  </si>
  <si>
    <t>1055005625014</t>
  </si>
  <si>
    <t>г.о. Наро-Фоминск, д. Иневка (СНТ "ИНЕВКА")</t>
  </si>
  <si>
    <t>55.441991</t>
  </si>
  <si>
    <t>36.672627</t>
  </si>
  <si>
    <t xml:space="preserve">асфальт </t>
  </si>
  <si>
    <t>профлист металлический, цинк</t>
  </si>
  <si>
    <t>СНТ "ИНЕВКА"</t>
  </si>
  <si>
    <t>1035005916714  /5030015532</t>
  </si>
  <si>
    <t>8-903-759-58-59</t>
  </si>
  <si>
    <t>anatol.z@mail.ru</t>
  </si>
  <si>
    <t xml:space="preserve">СНТ "Иневка" </t>
  </si>
  <si>
    <t xml:space="preserve"> 1035005916714</t>
  </si>
  <si>
    <t>1f2d2360-f692-4c16-83ab-37bb51f90bf2</t>
  </si>
  <si>
    <t>г.о. Наро-Фоминск, д. Иневка, СНТ "Инеевка"</t>
  </si>
  <si>
    <t>55.453199</t>
  </si>
  <si>
    <t>36.675985</t>
  </si>
  <si>
    <t>СНТ "ИНЕЕВКА"</t>
  </si>
  <si>
    <t>1035005919838  /5030010943</t>
  </si>
  <si>
    <t>8-916-826-48-75</t>
  </si>
  <si>
    <t>olgamamlina@mail.ru</t>
  </si>
  <si>
    <t xml:space="preserve">СНТ "Инеевка" </t>
  </si>
  <si>
    <t>1035005919838</t>
  </si>
  <si>
    <t>1d3e87de-f291-4eaf-afac-98b32db8a646</t>
  </si>
  <si>
    <t>г.о. Наро-Фоминск, д. Новая, СНТ "Московский"(кп1)</t>
  </si>
  <si>
    <t>55.452385</t>
  </si>
  <si>
    <t>36.669729</t>
  </si>
  <si>
    <t>СНТ "МОСКОВСКИЙ"</t>
  </si>
  <si>
    <t>1055005622000  /5030009472</t>
  </si>
  <si>
    <t>8-903-281-34-89</t>
  </si>
  <si>
    <t>Nadeghda.07@mail.ru</t>
  </si>
  <si>
    <t>д. Иневка, КП-1</t>
  </si>
  <si>
    <t xml:space="preserve">СНТ "Московский" </t>
  </si>
  <si>
    <t>1055005622000</t>
  </si>
  <si>
    <t>49803152-bfbd-4193-b596-1b0584cbca02</t>
  </si>
  <si>
    <t>г.о. Наро-Фоминск, д. Иневка (СНТ "РАЗГУЛЯЙ")</t>
  </si>
  <si>
    <t>55.450594</t>
  </si>
  <si>
    <t>36.672793</t>
  </si>
  <si>
    <t>СНТ "РАЗГУЛЯЙ"</t>
  </si>
  <si>
    <t>1025003757790  /5030031407</t>
  </si>
  <si>
    <t>8-903-769-78-64</t>
  </si>
  <si>
    <t>kia472@yandex.ru</t>
  </si>
  <si>
    <t xml:space="preserve">СНТ "Разгуляй" </t>
  </si>
  <si>
    <t>1025003757790</t>
  </si>
  <si>
    <t>95f17811-a7f8-4bba-94ab-d0538bf5b95c</t>
  </si>
  <si>
    <t>г.о. Наро-Фоминск, д. Иневка (СНТ "ЭВРИКА")</t>
  </si>
  <si>
    <t>55.454477</t>
  </si>
  <si>
    <t>36.678683</t>
  </si>
  <si>
    <t>СНТ "ЭВРИКА"</t>
  </si>
  <si>
    <t>1025003757140 /5030008976</t>
  </si>
  <si>
    <t>8-962-923-70-21</t>
  </si>
  <si>
    <t>inevka2000@mail.ru</t>
  </si>
  <si>
    <t xml:space="preserve">СНТ "Эврика" </t>
  </si>
  <si>
    <t>1025003757140</t>
  </si>
  <si>
    <t>c921dc33-75e6-4db6-ab0d-04a9d3458dec</t>
  </si>
  <si>
    <t>г.о. Наро-Фоминск, д. Иневка (ТСН "СНТ "АЭРОФЛОТ-3")</t>
  </si>
  <si>
    <t>55.442415</t>
  </si>
  <si>
    <t>36.685075</t>
  </si>
  <si>
    <t>ТСН СНТ</t>
  </si>
  <si>
    <t>ТСН "СНТ "АЭРОФЛОТ-3"</t>
  </si>
  <si>
    <t>1025003752432 /5030023364</t>
  </si>
  <si>
    <t xml:space="preserve">  8-903-218-19-11   </t>
  </si>
  <si>
    <t xml:space="preserve">СНТ "Аэрофлот-3" </t>
  </si>
  <si>
    <t>1025003752432</t>
  </si>
  <si>
    <t>f267601e-aa5a-458f-b0cd-b2ee9a967b7f</t>
  </si>
  <si>
    <t>г.о. Наро-Фоминск, д. Крюково, СНТ "Кукшево"</t>
  </si>
  <si>
    <t>55.455935</t>
  </si>
  <si>
    <t>36.500419</t>
  </si>
  <si>
    <t>СНТ "КУКШЕВО"</t>
  </si>
  <si>
    <t>1035005912875  /5030024640</t>
  </si>
  <si>
    <t>д.Крюково</t>
  </si>
  <si>
    <t>8-968-580-86-84</t>
  </si>
  <si>
    <t>i.vavilova@mail.ru</t>
  </si>
  <si>
    <t xml:space="preserve">СНТ "Кукшево" </t>
  </si>
  <si>
    <t>1035005912875</t>
  </si>
  <si>
    <t>c4c45df6-6296-422a-9328-aadb6ade0d5f</t>
  </si>
  <si>
    <t>г.о. Наро-Фоминск, д. Крюково, СНТ «Перлит»</t>
  </si>
  <si>
    <t>55.450473</t>
  </si>
  <si>
    <t>36.520876</t>
  </si>
  <si>
    <t>СНТ "ПЕРЛИТ"</t>
  </si>
  <si>
    <t>1035005910103 /5030025570</t>
  </si>
  <si>
    <t>8-965-150-43-34</t>
  </si>
  <si>
    <t>vronskaya@moesk.ru</t>
  </si>
  <si>
    <t xml:space="preserve">СНТ "Перлит" </t>
  </si>
  <si>
    <t>1035005910103</t>
  </si>
  <si>
    <t>12f2eac7-9d13-4b57-8824-649da6873cb9</t>
  </si>
  <si>
    <t>г.о. Наро-Фоминск, д. Литвиново, СНТ Полянка</t>
  </si>
  <si>
    <t>55.437406</t>
  </si>
  <si>
    <t>36.592942</t>
  </si>
  <si>
    <t>СНТ "ПОЛЯНКА"</t>
  </si>
  <si>
    <t>1025003748241 /5030025347</t>
  </si>
  <si>
    <t>8-903-564-46-26</t>
  </si>
  <si>
    <t>mura-24@yandex.ru</t>
  </si>
  <si>
    <t xml:space="preserve">СНТ "Полянка" </t>
  </si>
  <si>
    <t>1025003748241</t>
  </si>
  <si>
    <t>6c7c1220-0171-4f79-96bf-aaa380e30499</t>
  </si>
  <si>
    <t>г.о. Наро-Фоминск, д. Литвиново</t>
  </si>
  <si>
    <t>55.437450</t>
  </si>
  <si>
    <t>36.594940</t>
  </si>
  <si>
    <t>СНТ "СВЯЗИСТ-3"</t>
  </si>
  <si>
    <t>1025003749022 /5030028901</t>
  </si>
  <si>
    <t>8-964-502-81-10; 8-968-079-60-54</t>
  </si>
  <si>
    <t>a,krivoruchko@phq,gazprom,ru;      buklova77@mail.ru</t>
  </si>
  <si>
    <t>д. Литвиново Литвиновское  лесничество</t>
  </si>
  <si>
    <t>СНТ "Связист-3"</t>
  </si>
  <si>
    <t>1025003749022</t>
  </si>
  <si>
    <t>a6a4bd75-cb16-4eb4-a85f-22a162b2d067</t>
  </si>
  <si>
    <t>г.о. Наро-Фоминск, д. Любаново, снт нара 3</t>
  </si>
  <si>
    <t>55.447321</t>
  </si>
  <si>
    <t>36.586733</t>
  </si>
  <si>
    <t>СНТ  "НАРА-3" Института теоретической и экспериментальной физики</t>
  </si>
  <si>
    <t>1025003753202  /5030025146</t>
  </si>
  <si>
    <t>д. Любаново</t>
  </si>
  <si>
    <t>8-910-089-08-66</t>
  </si>
  <si>
    <t>olga.zhiryakova@mail.ru</t>
  </si>
  <si>
    <t>СНТ  "НАРА-3" ИНСТИТУТА ТЕОРЕТИЧЕСКОЙ И ЭКСПЕРИМЕНТАЛЬНОЙ ФИЗИКИ</t>
  </si>
  <si>
    <t>1025003753202</t>
  </si>
  <si>
    <t>6fac66bf-2122-458d-9b18-9d6cb879084a</t>
  </si>
  <si>
    <t>г.о. Наро-Фоминск, д. Любаново, СНТ "БИРЮЛЕВО"</t>
  </si>
  <si>
    <t>55.447106</t>
  </si>
  <si>
    <t>36.618538</t>
  </si>
  <si>
    <t>СНТ "БИРЮЛЕВО"</t>
  </si>
  <si>
    <t>1035005907848 /5030014930</t>
  </si>
  <si>
    <t>8-905-792-00-10</t>
  </si>
  <si>
    <t xml:space="preserve">СНТ "Бирюлево" </t>
  </si>
  <si>
    <t>1035005907848</t>
  </si>
  <si>
    <t>e519a0bd-da46-4a6f-b1b0-8d227f76da10</t>
  </si>
  <si>
    <t>55.445359</t>
  </si>
  <si>
    <t>36.616835</t>
  </si>
  <si>
    <t xml:space="preserve">СНТ "ЗАРЕЧЬЕ" </t>
  </si>
  <si>
    <t>1035005911203 /5030036910</t>
  </si>
  <si>
    <t>8-916-107-13-31</t>
  </si>
  <si>
    <t>1035005911203</t>
  </si>
  <si>
    <t>a4e3b178-4ccd-4441-ad05-50dcf564b0ce</t>
  </si>
  <si>
    <t>г.о. Наро-Фоминск, д. Любаново, СНТ "НАРА" ИТЭФ</t>
  </si>
  <si>
    <t>55.446760</t>
  </si>
  <si>
    <t>36.593443</t>
  </si>
  <si>
    <t>СНТ "НАРА" ИНСТИТУТА ТЕОРИТИЧЕСКОЙ И ЭКСПЕРИМЕНТАЛЬНОЙ ФИЗИКИ</t>
  </si>
  <si>
    <t>1025003758284 /5030026767</t>
  </si>
  <si>
    <t>8-963-628-26-63</t>
  </si>
  <si>
    <t xml:space="preserve">СНТ "Нара"   </t>
  </si>
  <si>
    <t>1025003758284</t>
  </si>
  <si>
    <t>44e14a44-cd35-4633-a960-7ea0c24abbec</t>
  </si>
  <si>
    <t>г.о. Наро-Фоминск, д. Любаново, снт нара 2</t>
  </si>
  <si>
    <t>55.448156</t>
  </si>
  <si>
    <t>36.589218</t>
  </si>
  <si>
    <t>СНТ "НАРА-2"</t>
  </si>
  <si>
    <t>1045005900543 /5030045079</t>
  </si>
  <si>
    <t>8-916-638-54-66</t>
  </si>
  <si>
    <t xml:space="preserve">СНТ "Нара-2" </t>
  </si>
  <si>
    <t>1045005900543</t>
  </si>
  <si>
    <t>3b444697-6428-45c3-a47c-da99dc4de7eb</t>
  </si>
  <si>
    <t>г.о. Наро-Фоминск, д. Любаново, снт ручей</t>
  </si>
  <si>
    <t>55.449155</t>
  </si>
  <si>
    <t>36.630462</t>
  </si>
  <si>
    <t>СНТ "РУЧЕЙ"</t>
  </si>
  <si>
    <t>1035005912215  /5030025763</t>
  </si>
  <si>
    <t>8-915-345-97-84?</t>
  </si>
  <si>
    <t xml:space="preserve">СНТ "Ручей" </t>
  </si>
  <si>
    <t>1035005912215</t>
  </si>
  <si>
    <t>11005328-970d-42b3-a22c-447d645a4499</t>
  </si>
  <si>
    <t>г.о. Наро-Фоминск, д. Любаново, снт Текстильщик-2</t>
  </si>
  <si>
    <t>55.443130</t>
  </si>
  <si>
    <t>36.600628</t>
  </si>
  <si>
    <t>СНТ "ТЕКСТИЛЬЩИК - 2"</t>
  </si>
  <si>
    <t>1025003757646 /5030008937</t>
  </si>
  <si>
    <t>8-903-719-34-22</t>
  </si>
  <si>
    <t>1025003757646</t>
  </si>
  <si>
    <t>3c869ac3-2fde-4809-9829-48263b56cff9</t>
  </si>
  <si>
    <t>г.о. Наро-Фоминск, д. Любаново, СНТ "ШЕЛКОВИК"-ЛЮБАНОВО</t>
  </si>
  <si>
    <t>55.444795</t>
  </si>
  <si>
    <t>36.597153</t>
  </si>
  <si>
    <t xml:space="preserve">СНТ "Шелковик-Любаново" </t>
  </si>
  <si>
    <t>1035005908640  /5030008221</t>
  </si>
  <si>
    <t>8-965-241-28-82</t>
  </si>
  <si>
    <t>shugaev.o@andex.ru</t>
  </si>
  <si>
    <t>1035005908640</t>
  </si>
  <si>
    <t>737babd3-41f6-48b0-85f6-1157dbea3f2a</t>
  </si>
  <si>
    <t>г.о. Наро-Фоминск, д. Мякишево, снт мечта</t>
  </si>
  <si>
    <t>55.478998</t>
  </si>
  <si>
    <t>36.625636</t>
  </si>
  <si>
    <t xml:space="preserve">СНТ "Мечта +" </t>
  </si>
  <si>
    <t>1035005910917  /5030014842</t>
  </si>
  <si>
    <t>д. Мякишева</t>
  </si>
  <si>
    <t>8-903-614-19-83</t>
  </si>
  <si>
    <t>1035005910917</t>
  </si>
  <si>
    <t>e454b256-fe42-48b1-a9b0-b79b1ed11986</t>
  </si>
  <si>
    <t>г.о. Наро-Фоминск, д. Мякишево, СНТ "Заря" АМО ЗИЛ</t>
  </si>
  <si>
    <t>55.469725</t>
  </si>
  <si>
    <t>36.629769</t>
  </si>
  <si>
    <t xml:space="preserve">СНТ "Заря" АМО ЗИЛ </t>
  </si>
  <si>
    <t xml:space="preserve">1035005903426  /5030024368 </t>
  </si>
  <si>
    <t>8-903-254-27-32</t>
  </si>
  <si>
    <t>borzovvb@qmail.ru</t>
  </si>
  <si>
    <t>1035005903426</t>
  </si>
  <si>
    <t>6ac826f5-4b98-46ba-a2ad-4dd26ba9216e</t>
  </si>
  <si>
    <t>г.о. Наро-Фоминск, д. Мякишево, СНТ Заря-2 ЗИЛ</t>
  </si>
  <si>
    <t>55.472688</t>
  </si>
  <si>
    <t>36.622012</t>
  </si>
  <si>
    <t xml:space="preserve">СНТ "Заря-2" ЗИЛ </t>
  </si>
  <si>
    <t>1035005916747  /5030024375</t>
  </si>
  <si>
    <t>926-522-49-18 ,985-049-00-49</t>
  </si>
  <si>
    <t>4957545@yandex.ru; admin@delz.ru</t>
  </si>
  <si>
    <t>1035005916747</t>
  </si>
  <si>
    <t>6d45ef30-2c9a-4ec2-a5f7-77293c7653ac</t>
  </si>
  <si>
    <t>55.469504</t>
  </si>
  <si>
    <t>36.606088</t>
  </si>
  <si>
    <t xml:space="preserve">СНТ "Яблонька" </t>
  </si>
  <si>
    <t xml:space="preserve">1035005918750  /5030044766 </t>
  </si>
  <si>
    <t>8-967-181-88-45</t>
  </si>
  <si>
    <t>kulka8@yandex.ru</t>
  </si>
  <si>
    <t>1035005918750</t>
  </si>
  <si>
    <t>г.о. Наро-Фоминск, д. Настасьино, СНТ "Книжник"</t>
  </si>
  <si>
    <t>55.395766</t>
  </si>
  <si>
    <t>36.565500</t>
  </si>
  <si>
    <t xml:space="preserve">СНТ "Книжник" </t>
  </si>
  <si>
    <t>1035005909730  /5030024618</t>
  </si>
  <si>
    <t>д.Настасьино</t>
  </si>
  <si>
    <t>8-903-262-81-55</t>
  </si>
  <si>
    <t>д. Настасьино</t>
  </si>
  <si>
    <t>1035005909730</t>
  </si>
  <si>
    <t>4b690dbe-6fe5-4fda-a0c4-4621c7b68688</t>
  </si>
  <si>
    <t>г.о. Наро-Фоминск, д. Новая, снт "Новь"</t>
  </si>
  <si>
    <t>55.438276</t>
  </si>
  <si>
    <t>36.659196</t>
  </si>
  <si>
    <t>"СНТ "Новь"</t>
  </si>
  <si>
    <t>1035005910048  /5030008920</t>
  </si>
  <si>
    <t>8-916-631-68-17</t>
  </si>
  <si>
    <t>snt-nov@mail.ru</t>
  </si>
  <si>
    <t>д. Новая</t>
  </si>
  <si>
    <t xml:space="preserve">1035005910048 </t>
  </si>
  <si>
    <t>28e4c496-bb29-4959-a184-fcbc003b84a1</t>
  </si>
  <si>
    <t>г.о. Наро-Фоминск, д. Новая, СНТ "Московский"(кп2)</t>
  </si>
  <si>
    <t>55.451515</t>
  </si>
  <si>
    <t>36.663902</t>
  </si>
  <si>
    <t xml:space="preserve">д.Новая </t>
  </si>
  <si>
    <t>870ced39-3f5e-41b2-a308-a880f8e5285b</t>
  </si>
  <si>
    <t>г.о. Наро-Фоминск, д. Новая, СНТ "Поиск-80"</t>
  </si>
  <si>
    <t>55.447233</t>
  </si>
  <si>
    <t>36.656267</t>
  </si>
  <si>
    <t xml:space="preserve">СНТ "Поиск-80" </t>
  </si>
  <si>
    <t>1025003751662  /5030025499</t>
  </si>
  <si>
    <t>8-985-784-44-39</t>
  </si>
  <si>
    <t>1025003751662</t>
  </si>
  <si>
    <t>cb0f93a0-9b02-4287-9965-c0f9dac8ec8f</t>
  </si>
  <si>
    <t>55.428034</t>
  </si>
  <si>
    <t>36.609891</t>
  </si>
  <si>
    <t xml:space="preserve">1145030000697  /5030082480 </t>
  </si>
  <si>
    <t xml:space="preserve"> д.Новинское</t>
  </si>
  <si>
    <t>ДКП "Околица" (ООО "ЗЕМЛЕТЕКА-ДЕВЕЛОПМЕНТ" )</t>
  </si>
  <si>
    <t>b428ddee-b51b-4eba-8769-a42cdc8b0d96</t>
  </si>
  <si>
    <t>г.о. Наро-Фоминск, д. Новинское, СПК "СТРОЙ-КАР"</t>
  </si>
  <si>
    <t>55.419371</t>
  </si>
  <si>
    <t>36.600943</t>
  </si>
  <si>
    <t xml:space="preserve">СНТ "Стройкар" </t>
  </si>
  <si>
    <t>1055005613420  /5030028034</t>
  </si>
  <si>
    <t>д.Новинское</t>
  </si>
  <si>
    <t>8-906-725-25-09</t>
  </si>
  <si>
    <t>ewgen.simonow2017@yandex.ru</t>
  </si>
  <si>
    <t>1055005613420</t>
  </si>
  <si>
    <t>3c5a4a10-ebfe-45ef-a5bd-a55019b9e822</t>
  </si>
  <si>
    <t>г.о. Наро-Фоминск, д. Новинское, снт новинское</t>
  </si>
  <si>
    <t>55.417779</t>
  </si>
  <si>
    <t>36.596615</t>
  </si>
  <si>
    <t xml:space="preserve">СНТ "Новинское" </t>
  </si>
  <si>
    <t>1025003749396  /5030027908</t>
  </si>
  <si>
    <t xml:space="preserve">8-915-170-49-37; стор. 8-495- 592-28-09 </t>
  </si>
  <si>
    <t>1025003749396</t>
  </si>
  <si>
    <t>4ae6407f-4c5e-4980-8111-695650ca8002</t>
  </si>
  <si>
    <t>г.о. Наро-Фоминск, д. Новоникольское, снт "Восток"</t>
  </si>
  <si>
    <t>55.367828</t>
  </si>
  <si>
    <t>36.528763</t>
  </si>
  <si>
    <t xml:space="preserve">СНТ "Восток ЗИЛ" </t>
  </si>
  <si>
    <t>1035005904053  /5030023893</t>
  </si>
  <si>
    <t>8-910-426-99-75, сторожка 34-76-092</t>
  </si>
  <si>
    <t>1035005904053</t>
  </si>
  <si>
    <t>e7ba9250-05bb-4322-a947-58f12a164066</t>
  </si>
  <si>
    <t>г.о. Наро-Фоминск, д. Новоникольское, снт «Локомотив»</t>
  </si>
  <si>
    <t>55.376941</t>
  </si>
  <si>
    <t>36.521292</t>
  </si>
  <si>
    <t xml:space="preserve">СНТ "Локомотив" </t>
  </si>
  <si>
    <t>1025003758548  /5030023533</t>
  </si>
  <si>
    <t>д.Ново-Никольское</t>
  </si>
  <si>
    <t>д. Ново-Никольское</t>
  </si>
  <si>
    <t>1025003758548</t>
  </si>
  <si>
    <t>e866f3d1-c6f2-4b52-b59f-d30c2c0265df</t>
  </si>
  <si>
    <t>г.о. Наро-Фоминск, д. Обухово, снт Полёт</t>
  </si>
  <si>
    <t>55.491581</t>
  </si>
  <si>
    <t>36.642729</t>
  </si>
  <si>
    <t xml:space="preserve">СНТ "Полет" </t>
  </si>
  <si>
    <t>1085030004619  /5030025386</t>
  </si>
  <si>
    <t>д.Обухово</t>
  </si>
  <si>
    <t>8-916-670-76-94</t>
  </si>
  <si>
    <t>д. Обухово</t>
  </si>
  <si>
    <t>1085030004619</t>
  </si>
  <si>
    <t>1ad7bbad-612d-4380-91eb-c2fd0ede0996</t>
  </si>
  <si>
    <t>г.о. Наро-Фоминск, д. Обухово, тсн "ГОЛОВКОВО"</t>
  </si>
  <si>
    <t>55.491960</t>
  </si>
  <si>
    <t>36.644860</t>
  </si>
  <si>
    <t xml:space="preserve">СНТ "Головково" </t>
  </si>
  <si>
    <t>1025003752487  /5030041878</t>
  </si>
  <si>
    <t>8-910-494-00-10;  8-916-656-74-61</t>
  </si>
  <si>
    <t>snt-golovkovo@mail.ru</t>
  </si>
  <si>
    <t>1025003752487</t>
  </si>
  <si>
    <t>45816144-f8b6-410c-b250-11b569a470fc</t>
  </si>
  <si>
    <t>г.о. Наро-Фоминск, д.Обухово (СНТ "Луч")</t>
  </si>
  <si>
    <t>55.492155</t>
  </si>
  <si>
    <t>36.643314</t>
  </si>
  <si>
    <t xml:space="preserve">СНТ "Луч" </t>
  </si>
  <si>
    <t>1025003751190  /5030023325</t>
  </si>
  <si>
    <t xml:space="preserve">    8-926-287-1162 </t>
  </si>
  <si>
    <t>1025003751190</t>
  </si>
  <si>
    <t>032bcf50-d7a1-4616-8134-79437a7febd0</t>
  </si>
  <si>
    <t>г.о. Наро-Фоминск, д. Обухово, снт «Солнечная поляна»</t>
  </si>
  <si>
    <t>55.492954</t>
  </si>
  <si>
    <t>36.654917</t>
  </si>
  <si>
    <t xml:space="preserve">СНТ "Солнечная поляна" </t>
  </si>
  <si>
    <t xml:space="preserve">1045005908606 /5030022265 </t>
  </si>
  <si>
    <t>8-929-500-27-33, 8-985-413-10-50 , 8-915-406-04-36</t>
  </si>
  <si>
    <t>ovyanmarina@mail.ru</t>
  </si>
  <si>
    <t>1045005908606</t>
  </si>
  <si>
    <t>c1daeda2-ee09-4811-896a-fab94a9ede1f</t>
  </si>
  <si>
    <t>г.о. Наро-Фоминск, д. Обухово, снт "Хариус"</t>
  </si>
  <si>
    <t>55.493783</t>
  </si>
  <si>
    <t>36.641953</t>
  </si>
  <si>
    <t xml:space="preserve">СНТ "Хариус" </t>
  </si>
  <si>
    <t>1035005901402  /5030013711</t>
  </si>
  <si>
    <t>8-916-274-57-95</t>
  </si>
  <si>
    <t>n.divulina@yandex.ru</t>
  </si>
  <si>
    <t>1035005901402</t>
  </si>
  <si>
    <t>6e44a19f-934e-46cb-a058-402e3413729a</t>
  </si>
  <si>
    <t>г.о. Наро-Фоминск, п. Узоры, ооо землетека</t>
  </si>
  <si>
    <t>55.375129</t>
  </si>
  <si>
    <t>36.547969</t>
  </si>
  <si>
    <t xml:space="preserve">ООО </t>
  </si>
  <si>
    <t>ДП "Узоры"</t>
  </si>
  <si>
    <t xml:space="preserve"> д.Плесенское</t>
  </si>
  <si>
    <t>69a6a258-28db-47a2-b6f5-016a1bb9367e</t>
  </si>
  <si>
    <t>г.о. Наро-Фоминск, д. Плесенское, снт"ДОМОСТРОИТЕЛЬ"</t>
  </si>
  <si>
    <t>55.390186</t>
  </si>
  <si>
    <t>36.547605</t>
  </si>
  <si>
    <t xml:space="preserve">СНТ "Домостроитель" </t>
  </si>
  <si>
    <t>1035005901578  /  5030016511</t>
  </si>
  <si>
    <t>8-903-166-66-61</t>
  </si>
  <si>
    <t>fomin.ilia@qmail.ru</t>
  </si>
  <si>
    <t>1035005901578</t>
  </si>
  <si>
    <t>959544c0-4ff2-457f-a9d8-f23007311f03</t>
  </si>
  <si>
    <t>г.о. Наро-Фоминск, д. Плесенское, СНТ Дубрава-Плесенское</t>
  </si>
  <si>
    <t>55.386803</t>
  </si>
  <si>
    <t>36.535050</t>
  </si>
  <si>
    <t xml:space="preserve">СНТ "Дубрава-Плесенское" </t>
  </si>
  <si>
    <t>1035005903184  /5030036927</t>
  </si>
  <si>
    <t>8-915-224-46-57</t>
  </si>
  <si>
    <t>1035005903184</t>
  </si>
  <si>
    <t>230d35f3-ee0e-48ec-bdeb-e63f7bd9f8b8</t>
  </si>
  <si>
    <t>г.о. Наро-Фоминск, д. Плесенское, снт "ОЛЬШАНКА"</t>
  </si>
  <si>
    <t>55.390522</t>
  </si>
  <si>
    <t>36.535407</t>
  </si>
  <si>
    <t xml:space="preserve">СНТ "Ольшанка" </t>
  </si>
  <si>
    <t>1035005904581  /5030036123</t>
  </si>
  <si>
    <t>8-925-502-44-81</t>
  </si>
  <si>
    <t>5024481@mail.ru</t>
  </si>
  <si>
    <t>1035005904581</t>
  </si>
  <si>
    <t>dd38041e-ea6c-471d-a5a2-83348dfe7f67</t>
  </si>
  <si>
    <t>г.о. Наро-Фоминск, д. Плесенское, снт Романтика</t>
  </si>
  <si>
    <t>55.399652</t>
  </si>
  <si>
    <t>36.535617</t>
  </si>
  <si>
    <t xml:space="preserve">СНТ "Романтика" </t>
  </si>
  <si>
    <t>1025003749715  /5030025795</t>
  </si>
  <si>
    <t>8-967-186-89-54; 926-194-61-92</t>
  </si>
  <si>
    <t>lari.soldatova@mail.ru</t>
  </si>
  <si>
    <t>1025003749715</t>
  </si>
  <si>
    <t>673f5b7a-9c44-41ff-b025-32d259579b07</t>
  </si>
  <si>
    <t>г.о. Наро-Фоминск, у д. Плесенское, СНТ «Ручеек-99»</t>
  </si>
  <si>
    <t>55.381943</t>
  </si>
  <si>
    <t>36.540470</t>
  </si>
  <si>
    <t xml:space="preserve">СНТ "Ручеек-99" </t>
  </si>
  <si>
    <t>1035005904120  /5030036966</t>
  </si>
  <si>
    <t>viktorsuhareff@yandex.ru</t>
  </si>
  <si>
    <t>1035005904120</t>
  </si>
  <si>
    <t>2b4a27d4-4d9c-49d7-b980-c52bc10ee8d3</t>
  </si>
  <si>
    <t>г.о. Наро-Фоминск, д. Редькино, снт "МЕЖДУНАРОДНИК"</t>
  </si>
  <si>
    <t>55.389380</t>
  </si>
  <si>
    <t>36.573833</t>
  </si>
  <si>
    <t xml:space="preserve">СНТ "Международник" </t>
  </si>
  <si>
    <t>1035005910268  /5030024978</t>
  </si>
  <si>
    <t>д.Редькино</t>
  </si>
  <si>
    <t>8-916-443-59-63</t>
  </si>
  <si>
    <t>д. Редькино</t>
  </si>
  <si>
    <t>1035005910268</t>
  </si>
  <si>
    <t>0d180d84-a42b-48f6-bd48-ca904d9e94ee</t>
  </si>
  <si>
    <t>г.о. Наро-Фоминск, у д. Скугорово, СНТ Надежда</t>
  </si>
  <si>
    <t>55.477651</t>
  </si>
  <si>
    <t>36.505336</t>
  </si>
  <si>
    <t xml:space="preserve">СНТ "Надежда" </t>
  </si>
  <si>
    <t>1055005602981  /5030017233</t>
  </si>
  <si>
    <t>д.Скугорово</t>
  </si>
  <si>
    <t>8-903-518-73-44</t>
  </si>
  <si>
    <t>д. Скугорово</t>
  </si>
  <si>
    <t>1055005602981</t>
  </si>
  <si>
    <t>41156074-bec2-4ea2-832f-b62f95f989e2</t>
  </si>
  <si>
    <t>г.о. Наро-Фоминск, д. Башкино, Башкинское лесничество, Старый Боровский тракт</t>
  </si>
  <si>
    <t>55.360618</t>
  </si>
  <si>
    <t>36.661048</t>
  </si>
  <si>
    <t xml:space="preserve">СНТ "Лесное"  при в/ч 93603 </t>
  </si>
  <si>
    <t xml:space="preserve">1025003751222 / 5030024671 </t>
  </si>
  <si>
    <t>д. Таширово (въезд со стороны Кр Пресни)</t>
  </si>
  <si>
    <t>8-985-411-16-28</t>
  </si>
  <si>
    <t>lesnoe93603@mail.ru</t>
  </si>
  <si>
    <t>1025003751222</t>
  </si>
  <si>
    <t>2029e5bc-35b3-4c37-994f-a3af07c1a21b</t>
  </si>
  <si>
    <t>г.о. Наро-Фоминск, д. Таширово, снт « Дорожник »</t>
  </si>
  <si>
    <t>55.434767</t>
  </si>
  <si>
    <t>36.697507</t>
  </si>
  <si>
    <t>1025003754930  /5030014828</t>
  </si>
  <si>
    <t>8-910-431-26-17</t>
  </si>
  <si>
    <t>925-053-66-56@mail.ru</t>
  </si>
  <si>
    <t>1025003754930</t>
  </si>
  <si>
    <t>60219e4d-527b-46dc-9abe-403ee6bb6611</t>
  </si>
  <si>
    <t>г.о. Наро-Фоминск, д. Таширово, СНТ «Ивушка»</t>
  </si>
  <si>
    <t>55.431586</t>
  </si>
  <si>
    <t>36.643940</t>
  </si>
  <si>
    <t xml:space="preserve">СНТ "Ивушка" </t>
  </si>
  <si>
    <t>1035005911412  /5030008101</t>
  </si>
  <si>
    <t>8-905-762-28-86; бух. 8-903-230-36-79</t>
  </si>
  <si>
    <t>1035005911412</t>
  </si>
  <si>
    <t>9f5cfe0a-877b-4fa4-a8f6-91467ce9d3f7</t>
  </si>
  <si>
    <t>г.о. Наро-Фоминск, д. Таширово, СНТ "КАМЫШИ"</t>
  </si>
  <si>
    <t>55.403511</t>
  </si>
  <si>
    <t>36.648617</t>
  </si>
  <si>
    <t xml:space="preserve">СНТ "Камыши" </t>
  </si>
  <si>
    <t>1035005902227  /5030029207</t>
  </si>
  <si>
    <t>8-903-558-96-22; 448-68-46</t>
  </si>
  <si>
    <t>9035589622@yandex.ru</t>
  </si>
  <si>
    <t>1035005902227</t>
  </si>
  <si>
    <t>4bf72983-e50f-4a21-9708-b9fd05a134b6</t>
  </si>
  <si>
    <t>г.о. Наро-Фоминск, д. Таширово, снт "Колос"</t>
  </si>
  <si>
    <t>55.428878</t>
  </si>
  <si>
    <t>36.650116</t>
  </si>
  <si>
    <t xml:space="preserve">СНТ "Колос" </t>
  </si>
  <si>
    <t>1025003753785  /5030005943</t>
  </si>
  <si>
    <t>8-926-960-31-06</t>
  </si>
  <si>
    <t>kolos_snt@mail.ru</t>
  </si>
  <si>
    <t>1025003753785</t>
  </si>
  <si>
    <t>009500a7-1c50-4d1f-b5fa-dda037d34738</t>
  </si>
  <si>
    <t>г.о. Наро-Фоминск, 72 кв. Красноармейского лесничества СНТ "Иневка"</t>
  </si>
  <si>
    <t>55.430507</t>
  </si>
  <si>
    <t>36.644182</t>
  </si>
  <si>
    <t>1035005905065  /5030024456</t>
  </si>
  <si>
    <t>8-985-978-93-24</t>
  </si>
  <si>
    <t>alinakirillova66@mail.ru</t>
  </si>
  <si>
    <t>1035005905065</t>
  </si>
  <si>
    <t>fed46b97-239a-4b9d-a7a1-d6ad25382d9e</t>
  </si>
  <si>
    <t>г.о. Наро-Фоминск, д. Чешково, снт Исток</t>
  </si>
  <si>
    <t>55.400574</t>
  </si>
  <si>
    <t>36.615625</t>
  </si>
  <si>
    <t>ДП</t>
  </si>
  <si>
    <t xml:space="preserve">ДП "Исток" </t>
  </si>
  <si>
    <t>1135030001171   /5030080115</t>
  </si>
  <si>
    <t>г.о. Наро-Фоминск, д. Чешково, снт "РОСИНКА"</t>
  </si>
  <si>
    <t>55.378160</t>
  </si>
  <si>
    <t>36.613688</t>
  </si>
  <si>
    <t xml:space="preserve">СНТ "Росинка" </t>
  </si>
  <si>
    <t>1175074003785  /5030025280</t>
  </si>
  <si>
    <t>8-903-560-93-48</t>
  </si>
  <si>
    <t>wwwrosinka@yandex.ru</t>
  </si>
  <si>
    <t xml:space="preserve">1175074003785 </t>
  </si>
  <si>
    <t>70e95b29-0c34-4fde-9832-d5243766d5b8</t>
  </si>
  <si>
    <t>г.о. Наро-Фоминск, д. Чешково, снт алешково</t>
  </si>
  <si>
    <t>55.373846</t>
  </si>
  <si>
    <t>36.623945</t>
  </si>
  <si>
    <t>СПК "Алешково"</t>
  </si>
  <si>
    <t>1025003750859  /5030030280</t>
  </si>
  <si>
    <t>8- 925-324-49-42</t>
  </si>
  <si>
    <t>o_belaw@mail.ru</t>
  </si>
  <si>
    <t>1025003750859</t>
  </si>
  <si>
    <t>f7a1cf9b-082e-4ed9-a396-c5bedbac5e19</t>
  </si>
  <si>
    <t>г.о. Наро-Фоминск, д. Чешково, снт "Алешково"</t>
  </si>
  <si>
    <t>55.381208</t>
  </si>
  <si>
    <t>36.622802</t>
  </si>
  <si>
    <t>СНТ "Алешково" (трест-8)</t>
  </si>
  <si>
    <t>1035005908630  /5030028683</t>
  </si>
  <si>
    <t>aleschkovo@mail.ru</t>
  </si>
  <si>
    <t>1035005908630</t>
  </si>
  <si>
    <t>c02bdd91-10ae-47ca-be8f-f65472762010</t>
  </si>
  <si>
    <t>г.о. Наро-Фоминск, д. Чешково, спк Алешково</t>
  </si>
  <si>
    <t>55.374117</t>
  </si>
  <si>
    <t>36.618290</t>
  </si>
  <si>
    <t>1035005907243  /5030013990</t>
  </si>
  <si>
    <t>8-968-401-61-99;  8-905-703-00-19</t>
  </si>
  <si>
    <t>energyatepla@mail.ru</t>
  </si>
  <si>
    <t>СПК "Алешково",</t>
  </si>
  <si>
    <t>1035005907243</t>
  </si>
  <si>
    <t>189b0cbe-00cc-48b4-8ac2-31afa5025679</t>
  </si>
  <si>
    <t>г.о. Наро-Фоминск, д. Чешково, спк березка</t>
  </si>
  <si>
    <t>55.378225</t>
  </si>
  <si>
    <t>36.614283</t>
  </si>
  <si>
    <t xml:space="preserve">СПК "Березка" </t>
  </si>
  <si>
    <t>1065030020285  /5030031005</t>
  </si>
  <si>
    <t>8-926-143-78-52</t>
  </si>
  <si>
    <t>1065030020285</t>
  </si>
  <si>
    <t>5c91e031-70e1-4823-97bd-c10820108978</t>
  </si>
  <si>
    <t>г.о Наро-Фоминск, у д. Шапкино, СНТ "Вертолетчик"</t>
  </si>
  <si>
    <t>55.333930</t>
  </si>
  <si>
    <t>36.566240</t>
  </si>
  <si>
    <t xml:space="preserve">СНТ "Вертолетчик" </t>
  </si>
  <si>
    <t>1035005903470  /5030024030</t>
  </si>
  <si>
    <t>8-916-770-30-64; 985-610-69-71</t>
  </si>
  <si>
    <t>1035005903470</t>
  </si>
  <si>
    <t>74822d66-00f8-423d-8d2c-44b44ee3323d</t>
  </si>
  <si>
    <t>г.о. Наро-Фоминск, д. Шапкино Снт Лесная поляна</t>
  </si>
  <si>
    <t>55.356538</t>
  </si>
  <si>
    <t>36.561286</t>
  </si>
  <si>
    <t>1055005621472  /5030013849</t>
  </si>
  <si>
    <t>8-916-830-00-58</t>
  </si>
  <si>
    <t>1055005621472</t>
  </si>
  <si>
    <t>4412b56c-1b26-4388-8831-622328a8b6b4</t>
  </si>
  <si>
    <t>1035005903492  /5030025280</t>
  </si>
  <si>
    <t>8-903-795-81-88; 8-916-126-29-23</t>
  </si>
  <si>
    <t>1dece308-f0c2-4dca-a9cd-287842c897a2</t>
  </si>
  <si>
    <t>г.о. Наро-Фоминск, д. Шапкино, снт "ПОЛЕСЬЕ-АМО ЗИЛ"</t>
  </si>
  <si>
    <t>55.354924</t>
  </si>
  <si>
    <t>36.537296</t>
  </si>
  <si>
    <t xml:space="preserve">СНТ "Полесье АМО ЗИЛ" </t>
  </si>
  <si>
    <t>1035005910312  /5030023501</t>
  </si>
  <si>
    <t>8-965-369-88-96</t>
  </si>
  <si>
    <t>sergeyko@maccentre.ru</t>
  </si>
  <si>
    <t>1035005910312</t>
  </si>
  <si>
    <t>54767835-fc02-43b9-b27d-5822e36de888</t>
  </si>
  <si>
    <t>г.о. Наро-Фоминск, д. Шапкино, спк "ЛЕСНОЙ РУЧЕЙ"</t>
  </si>
  <si>
    <t>55.353527</t>
  </si>
  <si>
    <t>36.561532</t>
  </si>
  <si>
    <t xml:space="preserve">СНТ "Лесной ручей" </t>
  </si>
  <si>
    <t>1055005609493  /5030024801</t>
  </si>
  <si>
    <t>8-967-201-95-44</t>
  </si>
  <si>
    <t>1055005609493</t>
  </si>
  <si>
    <t>20f12f11-2e47-41a8-b5ed-8c2ae322a9be</t>
  </si>
  <si>
    <t>г.о. Наро-Фоминск, д. Шубино, СНТ Радуга(у снт южное)</t>
  </si>
  <si>
    <t>55.388271</t>
  </si>
  <si>
    <t>36.394805</t>
  </si>
  <si>
    <t xml:space="preserve">1025003748230  /5030026301 </t>
  </si>
  <si>
    <t xml:space="preserve">д.Шубино </t>
  </si>
  <si>
    <t>8-903-757-47-55</t>
  </si>
  <si>
    <t>1025003748230</t>
  </si>
  <si>
    <t>6c340a72-8e9c-46a8-a40b-ce8109e48c1e</t>
  </si>
  <si>
    <t>г.о. Наро-Фоминск, у д. Бавыкино, СНТ Радуга</t>
  </si>
  <si>
    <t>55.395047</t>
  </si>
  <si>
    <t>36.419427</t>
  </si>
  <si>
    <t>1025003753103  /5030025594</t>
  </si>
  <si>
    <t>8-926-157-59-75</t>
  </si>
  <si>
    <t>1025003753103</t>
  </si>
  <si>
    <t>54f81a97-de41-4222-af7f-06ac3199b248</t>
  </si>
  <si>
    <t>г.о. Наро-Фоминск, г. Апрелевка, ул. Фадеева ГСК Нива</t>
  </si>
  <si>
    <t>55.546222</t>
  </si>
  <si>
    <t>37.081459</t>
  </si>
  <si>
    <t xml:space="preserve">ОГРН
1035005910323 </t>
  </si>
  <si>
    <t>г.Апрелевка, ул. Фадеева</t>
  </si>
  <si>
    <t>8-903-243-51-41, 8-909-680-83-47</t>
  </si>
  <si>
    <t>zhurkin.propack@mail.ru</t>
  </si>
  <si>
    <t xml:space="preserve">г. Апрелевка, ул Фадеева </t>
  </si>
  <si>
    <t>ГСК "Нива"</t>
  </si>
  <si>
    <t>ГСК</t>
  </si>
  <si>
    <t>fe346376-4239-43c8-ac3f-0ef7b30220f3</t>
  </si>
  <si>
    <t>г.о. Наро-Фоминск, г. Апрелевка, ул. Новая, ГСК Десна</t>
  </si>
  <si>
    <t>55.526756</t>
  </si>
  <si>
    <t>37.057422</t>
  </si>
  <si>
    <t>ГСК "ДЕСНА"</t>
  </si>
  <si>
    <t>ОГРН
1095030000405</t>
  </si>
  <si>
    <t xml:space="preserve">г.Апрелевка, ул.Новая </t>
  </si>
  <si>
    <t>8-910-451-55-12</t>
  </si>
  <si>
    <t>am2903678@rambler.ru</t>
  </si>
  <si>
    <t>ГСК "Десна"</t>
  </si>
  <si>
    <t>2fe8757b-3665-4fb5-9414-46e5e83c8246</t>
  </si>
  <si>
    <t>г.о. Наро-Фоминск, г. Апрелевка, ул. Первомайская, ГСК МОСКВИЧ</t>
  </si>
  <si>
    <t>55.548385</t>
  </si>
  <si>
    <t>37.0759735</t>
  </si>
  <si>
    <t>ГСК "МОСКВИЧ"</t>
  </si>
  <si>
    <t>ОГРН
1035005919410</t>
  </si>
  <si>
    <t>г.Апрелевка, ул.1-я Майская, д.1</t>
  </si>
  <si>
    <t>andre.naumenko@mail.ru</t>
  </si>
  <si>
    <t>г. Апрелевка, ул. Первомайская, д.1</t>
  </si>
  <si>
    <t>ГСК "Москвич"</t>
  </si>
  <si>
    <t>88633081-b14b-49ee-b30a-c32625a7eacb</t>
  </si>
  <si>
    <t>г.о. Наро-Фоминск, д. Ерюхино, гск "МЕЧТА"</t>
  </si>
  <si>
    <t>55.309032</t>
  </si>
  <si>
    <t>36.753749</t>
  </si>
  <si>
    <t xml:space="preserve">ГСК "Мечта" </t>
  </si>
  <si>
    <t>8-916-871-41-51</t>
  </si>
  <si>
    <t>b1e7f8e9-7b00-4d9c-be22-62cd764c2c8d</t>
  </si>
  <si>
    <t>г.о. Наро-Фоминск, п. Новая Ольховка, гск ольха</t>
  </si>
  <si>
    <t>55.309371</t>
  </si>
  <si>
    <t>36.644317</t>
  </si>
  <si>
    <t xml:space="preserve">ГСК "Ольха" </t>
  </si>
  <si>
    <t>8-916-673-53-85</t>
  </si>
  <si>
    <t>wlad-olga@list.ru</t>
  </si>
  <si>
    <t>876cae83-23a4-434d-972e-d63c2063f84d</t>
  </si>
  <si>
    <t>г.о. Наро-Фоминск, с. Атепцево (ГСК "ЛУЧ - 2")</t>
  </si>
  <si>
    <t>55.323650</t>
  </si>
  <si>
    <t>36.744644</t>
  </si>
  <si>
    <t xml:space="preserve">ГСК "Луч-2" </t>
  </si>
  <si>
    <t>8-926-139-81-20</t>
  </si>
  <si>
    <t>a498c154-5b87-4fcc-8d80-a0260a7a466f</t>
  </si>
  <si>
    <t>г.о. Наро-Фоминск, п. Атепцево, ул. Лесная гаражный кооператив Луч</t>
  </si>
  <si>
    <t>55.322746</t>
  </si>
  <si>
    <t>36.745731</t>
  </si>
  <si>
    <t>ГК</t>
  </si>
  <si>
    <t xml:space="preserve">ГК " Луч" </t>
  </si>
  <si>
    <t xml:space="preserve">с. Атепцево, ул. Лесная </t>
  </si>
  <si>
    <t>8 903-149-98-05</t>
  </si>
  <si>
    <t>ff9457c4-fece-4fc2-86bf-989a9f22a7ea</t>
  </si>
  <si>
    <t>г.о. Наро-Фоминск, п. Калининец, КГ "Калининец"</t>
  </si>
  <si>
    <t>55.561714</t>
  </si>
  <si>
    <t>36.971767</t>
  </si>
  <si>
    <t>ГСК "Калининец"</t>
  </si>
  <si>
    <t>р.п.Калининец,ГСК Калининец</t>
  </si>
  <si>
    <t>925-350-92-02</t>
  </si>
  <si>
    <t>b1969e2a-68c5-475b-b8d7-aab97995ec0e</t>
  </si>
  <si>
    <t>г.о. Наро-Фоминск, п. Калининец, КГ "Десна"</t>
  </si>
  <si>
    <t>55.562141</t>
  </si>
  <si>
    <t>36.972222</t>
  </si>
  <si>
    <t>р.п.Калининец,ГСК Десна</t>
  </si>
  <si>
    <t>903-741-62-36</t>
  </si>
  <si>
    <t>16a37c22-fafb-4d5f-a4d9-42c0f6ec8fd4</t>
  </si>
  <si>
    <t>г.о. Наро-Фоминск, п. Калининец, ГСК "Дубрава"</t>
  </si>
  <si>
    <t>55.559159</t>
  </si>
  <si>
    <t>36.974648</t>
  </si>
  <si>
    <t>ГСК "Дубрава"</t>
  </si>
  <si>
    <t>р.п.Калининец,ГСК Дубрава</t>
  </si>
  <si>
    <t>929-579-11-16</t>
  </si>
  <si>
    <t>ГСК  "Дубрава"</t>
  </si>
  <si>
    <t>87b61e95-72e9-4080-b38e-bf752f58b384</t>
  </si>
  <si>
    <t>г.о. Наро-Фоминск,в близи д. Селятино, уч.2,3,4 (ГСК "ПОБЕДА")</t>
  </si>
  <si>
    <t>55.516842</t>
  </si>
  <si>
    <t>36.966077</t>
  </si>
  <si>
    <t>ГСК "Победа"</t>
  </si>
  <si>
    <t>.д.Селятино, ГСК Победа</t>
  </si>
  <si>
    <t>905-772-18-65</t>
  </si>
  <si>
    <t>c493f0ca-4093-44f6-b262-37bdb82105b2</t>
  </si>
  <si>
    <t>г.о. Наро-Фоминск, вблизи с. Петровское</t>
  </si>
  <si>
    <t>55.524803</t>
  </si>
  <si>
    <t>36.981823</t>
  </si>
  <si>
    <t>ГСК "Гидромонтаж"</t>
  </si>
  <si>
    <t>с.Петровское, ГСК Гидромонтаж</t>
  </si>
  <si>
    <t>916-490-54-55</t>
  </si>
  <si>
    <t>1e66b81c-8592-4d61-87ad-0a6e1eddc72e</t>
  </si>
  <si>
    <t>г.о. Наро-Фоминск, п. Калининец, ул. Фабричная</t>
  </si>
  <si>
    <t>55.523677</t>
  </si>
  <si>
    <t>36.964793</t>
  </si>
  <si>
    <t>ГСК "Фабричный-1"</t>
  </si>
  <si>
    <t>р.п.Калининец,ул. Фабричная, ГСК Фабричный-1</t>
  </si>
  <si>
    <t>985-220-73-77</t>
  </si>
  <si>
    <t>86b54ffe-8310-4f7f-abc4-0abda54db252</t>
  </si>
  <si>
    <t>55.524474</t>
  </si>
  <si>
    <t>36.969149</t>
  </si>
  <si>
    <t>ГСК "Фабричный"</t>
  </si>
  <si>
    <t>р.п.Калининец, ул.Фабричная,ГСК Фабричный</t>
  </si>
  <si>
    <t>916-688-16-27</t>
  </si>
  <si>
    <t>г. Наро-Фоминск, п. Калининец, в/ч 33053, гск дубки</t>
  </si>
  <si>
    <t>55.559155</t>
  </si>
  <si>
    <t>36.970242</t>
  </si>
  <si>
    <t>ГСК "Дубки"</t>
  </si>
  <si>
    <t>1125030000633 </t>
  </si>
  <si>
    <t>р.п.Калининец, ГСК Дубки</t>
  </si>
  <si>
    <t>903-500-02-18</t>
  </si>
  <si>
    <t>р.п Калининец</t>
  </si>
  <si>
    <t>00575233-d517-4890-8128-4619d0040cab</t>
  </si>
  <si>
    <t>г. Наро-Фоминск, ул.Автодорожная (ГСК "СИГНАЛ")</t>
  </si>
  <si>
    <t>55.386375</t>
  </si>
  <si>
    <t>36.764063</t>
  </si>
  <si>
    <t>ГСК "Сигнал"</t>
  </si>
  <si>
    <t>г.Наро-Фоминск, ул. 2-Кривоносовская д.18</t>
  </si>
  <si>
    <t>8-905-555-63-81</t>
  </si>
  <si>
    <t>г. Наро-Фоминск, ул. 2-Кривоносовская д.18</t>
  </si>
  <si>
    <t>c7c9348d-c135-4135-8c0f-86d99ee9c0bf</t>
  </si>
  <si>
    <t>г. Наро-Фоминск, ул. Ермолаева, ГСК Кантемировец-2</t>
  </si>
  <si>
    <t>55.406524</t>
  </si>
  <si>
    <t>36.716888</t>
  </si>
  <si>
    <t xml:space="preserve">ГСК "Кантемировец-2"  </t>
  </si>
  <si>
    <t>г.Наро-Фоминск, ул.Ермолаева</t>
  </si>
  <si>
    <t>8977-471-97-99, 8-903-510-83-23</t>
  </si>
  <si>
    <t>г. Наро-Фоминск, ул.Ермолаева</t>
  </si>
  <si>
    <t>509e6368-884e-4e53-8786-f49ddb035f7a</t>
  </si>
  <si>
    <t>г. Наро-Фоминск, ул. Ермолаева, ГК «Кантемировец»(гаражи)</t>
  </si>
  <si>
    <t>55.405672</t>
  </si>
  <si>
    <t>36.718390</t>
  </si>
  <si>
    <t xml:space="preserve">ГК "Кантемировец" </t>
  </si>
  <si>
    <t>г. Наро-Фоминск, ул. Ермолаева,6</t>
  </si>
  <si>
    <t>8-929-558-08-28</t>
  </si>
  <si>
    <t>834768e4-5f6e-4f41-b28a-93bfd089e217</t>
  </si>
  <si>
    <t>г. Наро-Фоминск, ул. Ленина, гск лада</t>
  </si>
  <si>
    <t>55.377787</t>
  </si>
  <si>
    <t>36.723585</t>
  </si>
  <si>
    <t>г.Наро-Фоминск, ул.Ленина</t>
  </si>
  <si>
    <t>8-905-714-23-04</t>
  </si>
  <si>
    <t>s.olga3009@yandrx.ru</t>
  </si>
  <si>
    <t>e16bf4ac-3858-4350-b26f-c1970367f7d4</t>
  </si>
  <si>
    <t>г. Наро-Фоминск, ул. Погодина, д. 100</t>
  </si>
  <si>
    <t>55.370220</t>
  </si>
  <si>
    <t>36.751412</t>
  </si>
  <si>
    <t xml:space="preserve">ГСК "Южный" </t>
  </si>
  <si>
    <t>г.Наро-Фоминск, ул.Погодина</t>
  </si>
  <si>
    <t>8-926-177-38-86</t>
  </si>
  <si>
    <t>GSKPOGODINA@MAIL.RU</t>
  </si>
  <si>
    <t>г. Наро-Фоминск, ул.Погодина</t>
  </si>
  <si>
    <t>e52b619f-9c52-43de-aab2-8d36d67af8a3</t>
  </si>
  <si>
    <t>г. Наро-Фоминск, ул. Учебный Центр ВАФ, ГСК «Академик»</t>
  </si>
  <si>
    <t>55.420402</t>
  </si>
  <si>
    <t>36.699631</t>
  </si>
  <si>
    <t xml:space="preserve">ГСК "Академик" </t>
  </si>
  <si>
    <t>г.Наро-Фоминск, ул.Учебный центр ВАФ</t>
  </si>
  <si>
    <t>8-965-105-34-45</t>
  </si>
  <si>
    <t>gskakamik@gmail.com</t>
  </si>
  <si>
    <t>г. Наро-Фоминск, ул.Учебный центр ВАФ</t>
  </si>
  <si>
    <t>e67b4e08-055f-4f9a-94e7-aa5f204bdddf</t>
  </si>
  <si>
    <t>г. Наро-Фоминск, ул. Чехова, ГСК "Мальково-2"</t>
  </si>
  <si>
    <t>55.375420</t>
  </si>
  <si>
    <t>36.709993</t>
  </si>
  <si>
    <t>ГСК "Мальково-2"</t>
  </si>
  <si>
    <t>г.Наро-Фоминск, ул.Чехова, д.1</t>
  </si>
  <si>
    <t>г. Наро-Фоминск, ул.Чехова, д.1</t>
  </si>
  <si>
    <t>351933b4-fb1e-42a0-abd9-5c296a201823</t>
  </si>
  <si>
    <t>г. Наро-Фоминск, ул. Шибанкова, ГСК "Москвич"</t>
  </si>
  <si>
    <t>55.419083</t>
  </si>
  <si>
    <t>36.720960</t>
  </si>
  <si>
    <t xml:space="preserve">ГСК "Москвич ул. Шибанкова" </t>
  </si>
  <si>
    <t>8-903-251-01-55</t>
  </si>
  <si>
    <t>vladimir22-01-82@mail.ru</t>
  </si>
  <si>
    <t>ed617472-dadc-4d32-a779-b1b913875e40</t>
  </si>
  <si>
    <t>г. Наро-Фоминск, ул. Калинина (ГК "Подсобник")</t>
  </si>
  <si>
    <t>55.397243</t>
  </si>
  <si>
    <t>36.705316</t>
  </si>
  <si>
    <t>неет</t>
  </si>
  <si>
    <t xml:space="preserve">Кооператив по строительству и эксплуатации сараев-погребов и гаражей "Подсобник" </t>
  </si>
  <si>
    <t>г.Наро-Фоминск, ул.Калинина</t>
  </si>
  <si>
    <t>8 (967) 041-61-10</t>
  </si>
  <si>
    <t>podsobnikgsk@gmail.com</t>
  </si>
  <si>
    <t>г. Наро-Фоминск, ул.Калинина</t>
  </si>
  <si>
    <t>0493386e-824c-47e0-b820-ec139fdcf12e</t>
  </si>
  <si>
    <t>г. Наро-Фоминск, ул. Маяковского, ГСК "Мальково-1"</t>
  </si>
  <si>
    <t>55.376098</t>
  </si>
  <si>
    <t>36.707789</t>
  </si>
  <si>
    <t>ГСК "Мальково-1"</t>
  </si>
  <si>
    <t>г.Наро-Фоминск, ул.Маяковского</t>
  </si>
  <si>
    <t xml:space="preserve">8-915-360-35-65 </t>
  </si>
  <si>
    <t>г. Наро-Фоминск, ул.Маяковского</t>
  </si>
  <si>
    <t>067db7ec-0b15-41bb-9518-b94915205a42</t>
  </si>
  <si>
    <t>55.418746</t>
  </si>
  <si>
    <t>36.797403</t>
  </si>
  <si>
    <t>ГСК "Связист"</t>
  </si>
  <si>
    <t>55.5405769</t>
  </si>
  <si>
    <t>37.084873</t>
  </si>
  <si>
    <t xml:space="preserve">ООО "ГАЗПРОМНЕФТЬ-ЗС" </t>
  </si>
  <si>
    <t>ОГРН 
1187746354311</t>
  </si>
  <si>
    <t>г.Апрелевка, Киевское ш., 44-й км</t>
  </si>
  <si>
    <t>+7 495) 981 33 63</t>
  </si>
  <si>
    <t>romanov.rp@azs.gazprom-neft.ru</t>
  </si>
  <si>
    <t>г. Апрелевка, Киевское ш., 44-й км</t>
  </si>
  <si>
    <t>ООО "ГАЗПРОМНЕФТЬ-ЗС (АЗС)"</t>
  </si>
  <si>
    <t>АЗС</t>
  </si>
  <si>
    <t>313ae5fd-ee60-40b0-9dce-d1f39bdfc8b3</t>
  </si>
  <si>
    <t>г.о. Наро-Фоминск, г. Апрелевка, 46 км. Киевского ш. (левая сторона) "заправка "Бипи"</t>
  </si>
  <si>
    <t>55.532722</t>
  </si>
  <si>
    <t>37.057834</t>
  </si>
  <si>
    <t xml:space="preserve">АО "Петрол комплекс Эквипмент Кампани" </t>
  </si>
  <si>
    <t>ОГРН 
1037739551739</t>
  </si>
  <si>
    <t xml:space="preserve">г.Апрелевка г., Киевское ш., 46-й км, </t>
  </si>
  <si>
    <t>7 (495) 363 62 62</t>
  </si>
  <si>
    <t>info@bp.com</t>
  </si>
  <si>
    <t xml:space="preserve">г. Апрелевка г., Киевское ш., 46-й км, </t>
  </si>
  <si>
    <t xml:space="preserve">АО "Петрол комплекс Эквипмент Кампани" АЗС "ВР" </t>
  </si>
  <si>
    <t>3bd4bc20-e379-4136-b90c-ae19002e85ff</t>
  </si>
  <si>
    <t>г.о. Наро-Фоминск, г. Апрелевка, ул. Апрелевская, д. 65 ПАО Банк "Возрождение"</t>
  </si>
  <si>
    <t>55.537872</t>
  </si>
  <si>
    <t>37.072425</t>
  </si>
  <si>
    <t>ПАО</t>
  </si>
  <si>
    <t>ПАО Банк "Возрождение"</t>
  </si>
  <si>
    <t>ОГРН
1027700540680</t>
  </si>
  <si>
    <t>г. Апрелевка, ул. Апрелевская, д. 65</t>
  </si>
  <si>
    <t>8 (495) 725-77-77</t>
  </si>
  <si>
    <t>v.zhdanovskiy@voz.ru</t>
  </si>
  <si>
    <t>6019e133-d19b-4514-94c4-70e7d0d43c17</t>
  </si>
  <si>
    <t>г.о. Наро-Фоминск, г. Апрелевка, ул. Февральская, д. 4 (баня)</t>
  </si>
  <si>
    <t>55.546569</t>
  </si>
  <si>
    <t>37.077861</t>
  </si>
  <si>
    <t>ООО "ВКО"</t>
  </si>
  <si>
    <t>ОГРН
1115030003010</t>
  </si>
  <si>
    <t xml:space="preserve">г. Апрелевка, ул. Февральская, д. 4 </t>
  </si>
  <si>
    <t>8-496-34-77-033</t>
  </si>
  <si>
    <t>ooovko@mail.ru</t>
  </si>
  <si>
    <t>0a8caa40-7be3-4fd6-b3b1-588117954fdf</t>
  </si>
  <si>
    <t>г.о. Наро-Фоминск, г. Апрелевка, ул. Большая Лесная, д. 37</t>
  </si>
  <si>
    <t>55.533210</t>
  </si>
  <si>
    <t>37.052501</t>
  </si>
  <si>
    <t>ИП</t>
  </si>
  <si>
    <t xml:space="preserve">ИП Олейникова Елена Георгиевна </t>
  </si>
  <si>
    <t xml:space="preserve">ОГРНИП
304503014700051 </t>
  </si>
  <si>
    <t>г. Апрелевка, ул. Большая Лесная, д. 37</t>
  </si>
  <si>
    <t>5482675@mail.ru</t>
  </si>
  <si>
    <t>e038e426-166e-495b-831c-9bb6342ce757</t>
  </si>
  <si>
    <t>Коммерция (закрытая, не просматриваемая)</t>
  </si>
  <si>
    <t>55.5479812</t>
  </si>
  <si>
    <t>37.0632247</t>
  </si>
  <si>
    <t>АО "Московская областная энерго етевая компания"</t>
  </si>
  <si>
    <t xml:space="preserve">ОГРН
1055006353478 </t>
  </si>
  <si>
    <t>142702, Ленинский район, г.Видное, ул.Советская, владение 10/1</t>
  </si>
  <si>
    <t>+7 495 780-39-62 доб. 8103</t>
  </si>
  <si>
    <t>mail@mosoblenergo.ru</t>
  </si>
  <si>
    <t>г. Апрелевка, ул. Апрелевская, д. 2А</t>
  </si>
  <si>
    <t>АО "Мособлэнерго"</t>
  </si>
  <si>
    <t>54ba5f13-2ef6-4529-83b1-2cab83a716cf</t>
  </si>
  <si>
    <t>55.564109</t>
  </si>
  <si>
    <t>37.068222</t>
  </si>
  <si>
    <t>ПАО"Московская объединенная электросетевая компания"</t>
  </si>
  <si>
    <t xml:space="preserve">ОГРН
1057746555811 </t>
  </si>
  <si>
    <t>115114, город Москва, Павелецкий 2-й проезд, 3-2</t>
  </si>
  <si>
    <t>funkovvv@moesk.ru</t>
  </si>
  <si>
    <t>г. Апрелевка, Сосновая улица, 58</t>
  </si>
  <si>
    <t>ПАО "МОЭСК"</t>
  </si>
  <si>
    <t>373e5a38-0c06-4dde-a7fa-4ce8990f9e6f</t>
  </si>
  <si>
    <t>г.о. Наро-Фоминск, г. Апрелевка, ул .Декабристов, д. 5А ООО «Маркет Подмосковье»</t>
  </si>
  <si>
    <t>55.527050</t>
  </si>
  <si>
    <t>37.0280227</t>
  </si>
  <si>
    <t>ООО "Маркет Подмосковье"</t>
  </si>
  <si>
    <t xml:space="preserve">г. Апрелевка, ул. Декабристов, д.5А  </t>
  </si>
  <si>
    <t xml:space="preserve">ООО "Маркет Подмосковье", кафе </t>
  </si>
  <si>
    <t>a89e2ea0-f1e6-4201-b7aa-fd193f4da15a</t>
  </si>
  <si>
    <t>г.о. Наро-Фоминск, г. Апрелевка, ул. Февральская д. 12А</t>
  </si>
  <si>
    <t>55.546890</t>
  </si>
  <si>
    <t>37.080482</t>
  </si>
  <si>
    <t>ООО "СИЗОН ШЕФ"</t>
  </si>
  <si>
    <t>г. Апрелевка, ул. Февральская д. 12А</t>
  </si>
  <si>
    <t xml:space="preserve">
1145030032718 </t>
  </si>
  <si>
    <t>f36194b4-0ff8-43ea-8ea3-92e985ce5a50</t>
  </si>
  <si>
    <t>г.о. Наро-Фоминск, г. Апрелевка, ул. Декабристов, д. 2А (ООО "НОВОЕ МЕСТО")</t>
  </si>
  <si>
    <t>55.527572</t>
  </si>
  <si>
    <t>37.030735</t>
  </si>
  <si>
    <t>ООО "НОВОЕ МЕСТО"</t>
  </si>
  <si>
    <t>г. Апрелевка, улица Декабристов, 2А</t>
  </si>
  <si>
    <t>8 (495) 640-67-11</t>
  </si>
  <si>
    <t>51d1d606-d055-4954-8f64-d4fafa528c56</t>
  </si>
  <si>
    <t>г.о Наро-Фоминск, г. Апрелевка, ул. Октябрьская, стр. 14, ООО «Пиццемания»</t>
  </si>
  <si>
    <t>55.548171</t>
  </si>
  <si>
    <t>37.071056</t>
  </si>
  <si>
    <t>г. Апрелевка,ул. Октябрьская, стр. 14</t>
  </si>
  <si>
    <t xml:space="preserve">
1177746342322 </t>
  </si>
  <si>
    <t>общепит</t>
  </si>
  <si>
    <t>8906feae-c833-43bf-9ab9-ed02646535b1</t>
  </si>
  <si>
    <t>г.о. Наро-Фоминск, г. Апрелевка, ул. Апрелевская, д. 52</t>
  </si>
  <si>
    <t>55.541114</t>
  </si>
  <si>
    <t>37.066822</t>
  </si>
  <si>
    <t>КП "Дубрава-Н"</t>
  </si>
  <si>
    <t>ОГРН 1025003750650</t>
  </si>
  <si>
    <t>г.Апрелевка, ул.Апрелевская,  д.7</t>
  </si>
  <si>
    <t>г. Апрелевка, ул.Апрелевская, д.52</t>
  </si>
  <si>
    <t>ПК "Дубрава-Н"</t>
  </si>
  <si>
    <t>рынок</t>
  </si>
  <si>
    <t>b3e95a79-b7f6-4d2f-a3f3-a4d2dd871e37</t>
  </si>
  <si>
    <t>г.о. Наро-Фоминск, г. Апрелевка, ул. Августовская, д. 8 (ООО «Апрелевка СТ»)</t>
  </si>
  <si>
    <t>55.549346</t>
  </si>
  <si>
    <t>37.066932</t>
  </si>
  <si>
    <t xml:space="preserve">ООО "Апрелевка СТ" </t>
  </si>
  <si>
    <t>ОГРН 1177746954440</t>
  </si>
  <si>
    <t xml:space="preserve">г.о. Наро-Фоминск, г. Апрелевка, ул. Августовская, д. 8 </t>
  </si>
  <si>
    <t>89060751553@mail.ru</t>
  </si>
  <si>
    <t xml:space="preserve">г. Апрелевка, ул. Августовская, д. 8 </t>
  </si>
  <si>
    <t>центр бытовых услуг</t>
  </si>
  <si>
    <t>c41181e4-acb1-4fa2-b6d4-bf56a200f102</t>
  </si>
  <si>
    <t>г.о. Наро-Фоминск, г. Апрелевка, ул. Августовская, д. 1</t>
  </si>
  <si>
    <t>55.550220</t>
  </si>
  <si>
    <t>37.075008</t>
  </si>
  <si>
    <t>ООО "ЭспоМаркет Упаковка"</t>
  </si>
  <si>
    <t>ОГРН 1097746235608</t>
  </si>
  <si>
    <t>119017, г. Москва, Пыжевский пер., д. 5 стр. 1, э 3 пом 1 комн 26</t>
  </si>
  <si>
    <t>8 (977) 872-72-91</t>
  </si>
  <si>
    <t>saburova@espomarket.ru</t>
  </si>
  <si>
    <t>г. Апрелевка, ул. Августовская,д.1</t>
  </si>
  <si>
    <t>c4055413-ecf2-48d8-a591-c20f81946e5f</t>
  </si>
  <si>
    <t>55.533626</t>
  </si>
  <si>
    <t>37.068244</t>
  </si>
  <si>
    <t>ООО "Тех-Пласт"</t>
  </si>
  <si>
    <t>ОГРН 1035005900852</t>
  </si>
  <si>
    <t>г. Апрелевка, ул.Апрелевская, д.79</t>
  </si>
  <si>
    <t>teh-plast@yandex.ru</t>
  </si>
  <si>
    <t>г. Апрелевка, ул. Апрелевская, д. 79</t>
  </si>
  <si>
    <t>bead75df-0552-4523-9100-e429698e7574</t>
  </si>
  <si>
    <t>г.о. Наро-Фоминск, г. Апрелевка, ул. Апрелевская, д. 79А (ООО"СТИ")</t>
  </si>
  <si>
    <t>55.533931</t>
  </si>
  <si>
    <t>37.068523</t>
  </si>
  <si>
    <t>ООО "СТИ"</t>
  </si>
  <si>
    <t> ОГРН 1197746742775</t>
  </si>
  <si>
    <t>г. Апрелевка, ул.Апрелевская, д.79 а</t>
  </si>
  <si>
    <t>8-496-34-50-710, 8-962-950-19-52</t>
  </si>
  <si>
    <t>riskina.s@yandex.ru</t>
  </si>
  <si>
    <t>г. Апрелевка, ул. Апрелевская д.79А</t>
  </si>
  <si>
    <t>  1197746742775</t>
  </si>
  <si>
    <t>06f7d088-5e5f-4309-b096-ab8404915e30</t>
  </si>
  <si>
    <t>г.о. Наро-Фоминск, г. Апрелевка, ул. Апрелевская, д. 79а ООО "Креветка"</t>
  </si>
  <si>
    <t>55.533046</t>
  </si>
  <si>
    <t>37.069347</t>
  </si>
  <si>
    <t>ООО "Креветка"</t>
  </si>
  <si>
    <t>ОГРН 1145030002303</t>
  </si>
  <si>
    <t xml:space="preserve"> г. Апрелевка, ул. Апрелевская, д. 79а</t>
  </si>
  <si>
    <t>proizvodstvo2@amare-moscow.ru</t>
  </si>
  <si>
    <t>г. Апрелевка, ул. Апрелевская, д. 79а</t>
  </si>
  <si>
    <t>производство пищевой продукции</t>
  </si>
  <si>
    <t>deb99eeb-f401-4c1d-9697-1fbf84f6ef5f</t>
  </si>
  <si>
    <t>г.о. Наро-Фоминск, г. Апрелевка, ул. Апрелевская, стр. 65/7</t>
  </si>
  <si>
    <t>55.537128</t>
  </si>
  <si>
    <t>37.070667</t>
  </si>
  <si>
    <t xml:space="preserve">ООО "ФИРМА АВТО-ЛЮКС" </t>
  </si>
  <si>
    <t>ОГРН 1035005900874</t>
  </si>
  <si>
    <t>г. Апрелевка, ул.Апрелевская, строение 65/7, офис 1</t>
  </si>
  <si>
    <t>8-903-118-33-98</t>
  </si>
  <si>
    <t>г. Апрелевка, ул. Апрелевская, стр. 65/7</t>
  </si>
  <si>
    <t>a2382916-3ecb-43d1-bf59-77b1de508aeb</t>
  </si>
  <si>
    <t>55.547687</t>
  </si>
  <si>
    <t>37.069541</t>
  </si>
  <si>
    <t>ЗАО</t>
  </si>
  <si>
    <t>ЗАО "АЗРТ"</t>
  </si>
  <si>
    <t>ОГРН 1075030001090</t>
  </si>
  <si>
    <t>г. Апрелевка, ул.Ленина, д.4</t>
  </si>
  <si>
    <t>8-916-299-71-75</t>
  </si>
  <si>
    <t>azrt2011@yandex.ru</t>
  </si>
  <si>
    <t xml:space="preserve">г. Апрелевка, ул. Ленина, д. 4 </t>
  </si>
  <si>
    <t>bf19bf77-f06d-4196-bcd8-4cda905d6e2a</t>
  </si>
  <si>
    <t>55.553600</t>
  </si>
  <si>
    <t>37.069789</t>
  </si>
  <si>
    <t>АО "АЗТИ"</t>
  </si>
  <si>
    <t>ОГРН 1035005914800</t>
  </si>
  <si>
    <t>г. Апрелевка, ул.Парковая, д.1</t>
  </si>
  <si>
    <t>8 496 345 24 98; 8 496 345 24 91; 8 496 345 25 00</t>
  </si>
  <si>
    <t>aztibh@mail.ru</t>
  </si>
  <si>
    <t>г. Апрелевка, ул. Парковая, д. 1</t>
  </si>
  <si>
    <t>736b1aa3-daa8-461a-961c-95abb02e2f13</t>
  </si>
  <si>
    <t>г.о. Наро-Фоминск, г. Аперелевка, ул. Парковая, д. 1 (ооо«ВЕРКОН-техника»)</t>
  </si>
  <si>
    <t>55.553970</t>
  </si>
  <si>
    <t>37.067527</t>
  </si>
  <si>
    <t xml:space="preserve">ООО "ВЕРКОН-техника" </t>
  </si>
  <si>
    <t>ОГРН 1127746507668</t>
  </si>
  <si>
    <t>121601, г. Москва, Филевский бульвар, д. 39, офис 3</t>
  </si>
  <si>
    <t>8 905 797 93 22</t>
  </si>
  <si>
    <t>info@verkon-t.ru</t>
  </si>
  <si>
    <t>9fb8868c-ecf5-4da3-8ac9-c215d761c228</t>
  </si>
  <si>
    <t>г.о. Наро-Фоминск, г. Апрелевка, ул. Первомайская, д. 48 (Апрелевская ЛТБ)</t>
  </si>
  <si>
    <t>55.556465</t>
  </si>
  <si>
    <t>37.076873</t>
  </si>
  <si>
    <t xml:space="preserve">ООО "Апрелевская ЛТБ" </t>
  </si>
  <si>
    <t>ОГРН 1035005905362</t>
  </si>
  <si>
    <t>г. Апрелевка, ул.Первомайская, строение на участке 48</t>
  </si>
  <si>
    <t>8-496-345-69-32, 8-926-377-46-94</t>
  </si>
  <si>
    <t>aprelevkaltb@gmail.com</t>
  </si>
  <si>
    <t>г. Апрелевка, ул. Первомайская, д. 48</t>
  </si>
  <si>
    <t>bf366f46-0a40-469e-a7aa-d8c3f6cfecb0</t>
  </si>
  <si>
    <t>г.о. Наро-Фоминск, г. Апрелевка, ул. Первомайская, стр. 48 (Полимерград)</t>
  </si>
  <si>
    <t>37.076599</t>
  </si>
  <si>
    <t>ООО "ПОЛИМЕР-ГРАД"</t>
  </si>
  <si>
    <t>ОГРН 1175074009340</t>
  </si>
  <si>
    <t>г. Апрелевка, ул.Первомайская, строение 48</t>
  </si>
  <si>
    <t>8-495-419-18-06, 8-906-732-93-79</t>
  </si>
  <si>
    <t>aprelevkaS@yandex.ru</t>
  </si>
  <si>
    <t>г. Апрелевка, ул.Первомайская, стр. 48</t>
  </si>
  <si>
    <t>cde59f25-e3d5-4823-a362-17bad3c33406</t>
  </si>
  <si>
    <t>55.550907</t>
  </si>
  <si>
    <t>37.0619888</t>
  </si>
  <si>
    <t>ОАО</t>
  </si>
  <si>
    <t>ОАО "НПО Прибор"</t>
  </si>
  <si>
    <t>ОГРН 1025003747878</t>
  </si>
  <si>
    <t>г. Апрелевка, ул. Самохина, д. 9</t>
  </si>
  <si>
    <t>npopribor@inbox.ru</t>
  </si>
  <si>
    <t>533e821f-ee82-47bc-b740-da7aa70df20c</t>
  </si>
  <si>
    <t>55.555736</t>
  </si>
  <si>
    <t>37.051620</t>
  </si>
  <si>
    <t>ООО "ГРОССТЕК"</t>
  </si>
  <si>
    <t>ОГРН 1065030022133</t>
  </si>
  <si>
    <t>143397, г.Москва, пос. Первомайское,  Рабочая улица, корпус 1 строение 79</t>
  </si>
  <si>
    <t>8 909 632 80 15</t>
  </si>
  <si>
    <t>den876@gmail.com</t>
  </si>
  <si>
    <t>г. Апрелевка, ул. Северная, д.26</t>
  </si>
  <si>
    <t>9bad824f-c60f-4783-9ab8-d50a7747afb7</t>
  </si>
  <si>
    <t>55.545955</t>
  </si>
  <si>
    <t>37.078811</t>
  </si>
  <si>
    <t>ЗАО МССМУ-80 "СОЮЗАНТИСЕПТИК"</t>
  </si>
  <si>
    <t> ОГРН 1027739012509</t>
  </si>
  <si>
    <t>105005, г. Москва, Бауманская ул., д. 43/1 стр. 1, ком. 1, пом. III, этаж 2</t>
  </si>
  <si>
    <t>8-929-658-57-41</t>
  </si>
  <si>
    <t>soyuzantiseptik@yandex.ru</t>
  </si>
  <si>
    <t xml:space="preserve">г. Апрелевка, ул.Фадеева, д. 3, склады </t>
  </si>
  <si>
    <t>  1027739012509</t>
  </si>
  <si>
    <t>b2fc9717-551f-4ed3-b473-7da897c91852</t>
  </si>
  <si>
    <t>55.538730</t>
  </si>
  <si>
    <t>37.060832</t>
  </si>
  <si>
    <t>ООО СЭП "ЛУЧ"</t>
  </si>
  <si>
    <t>ОГРН 1035005904141</t>
  </si>
  <si>
    <t>г. Апрелевка,ул.Школьная, д.1</t>
  </si>
  <si>
    <t>8 (495) 987-18-56, 8 (985) 558 85 07</t>
  </si>
  <si>
    <t>buxluch@mail.ru</t>
  </si>
  <si>
    <t>г. Апрелевка, ул.Школьная, д.1</t>
  </si>
  <si>
    <t>79dc795c-756c-4aef-81d7-0606797d55ad</t>
  </si>
  <si>
    <t>55.538307</t>
  </si>
  <si>
    <t>37.058177</t>
  </si>
  <si>
    <t>ООО Молочный завод "Наро-Фоминский"</t>
  </si>
  <si>
    <t>ОГРН 1125030002085</t>
  </si>
  <si>
    <t>г. Наро-Фоминск, ул.Маршала Жукова Г.К., д.25</t>
  </si>
  <si>
    <t>8(496) 343-71-01, 8(929) 911-05-23</t>
  </si>
  <si>
    <t>narmolzm@mail.ru</t>
  </si>
  <si>
    <t>г. Апрелевка, ул.Школьная, д.6</t>
  </si>
  <si>
    <t>a95abf0e-9a5c-4ad4-b9d2-556aac956669</t>
  </si>
  <si>
    <t>г.о. Наро-Фоминск, г. Апрелевка, ул. Парковая, д. 1 (ООО "ПК"СССР")</t>
  </si>
  <si>
    <t>55.541732</t>
  </si>
  <si>
    <t>37.077178</t>
  </si>
  <si>
    <t>ООО "ПК "СССР"</t>
  </si>
  <si>
    <t>ОГРН: 1175074015665</t>
  </si>
  <si>
    <t>г. Апрелевка, ул.Парковая, д.1, этаж 1 комната 2</t>
  </si>
  <si>
    <t>snab-verkon@yandex.ru</t>
  </si>
  <si>
    <t>г. Апрелевка, ул.Парковая, д.1</t>
  </si>
  <si>
    <t>06013b74-7b4e-43c7-af3a-58ec8e2312f6</t>
  </si>
  <si>
    <t>г.о. Наро-Фоминск, д. Мартемьяново (ооо взлёт)</t>
  </si>
  <si>
    <t>55.521305</t>
  </si>
  <si>
    <t>37.067173</t>
  </si>
  <si>
    <t>ООО "ВЗЛЕТТ"</t>
  </si>
  <si>
    <t>ОГРН 1035005904493</t>
  </si>
  <si>
    <t>8-903-260-67-33</t>
  </si>
  <si>
    <t>vzlettooo@wait.ru</t>
  </si>
  <si>
    <t>d689620a-58e3-41ca-929d-7268f7685ceb</t>
  </si>
  <si>
    <t>55.557556</t>
  </si>
  <si>
    <t>37.079982</t>
  </si>
  <si>
    <t>ОАО "РЖД"</t>
  </si>
  <si>
    <t>ОГРН
1037739877295
ОГРН
1037739877295</t>
  </si>
  <si>
    <t>г. Апрелевка, железнодорожная станция Апрелевка</t>
  </si>
  <si>
    <t>8 (495) 846-50-71</t>
  </si>
  <si>
    <t xml:space="preserve"> 
fax@css.rzd.ru </t>
  </si>
  <si>
    <t>fa27d093-8b52-4523-ab0e-67706aaf112b</t>
  </si>
  <si>
    <t>37.065856</t>
  </si>
  <si>
    <t xml:space="preserve">ОАО </t>
  </si>
  <si>
    <t>42de1553-575f-4df4-872c-bc4f0ef9a953</t>
  </si>
  <si>
    <t>55.552646</t>
  </si>
  <si>
    <t>37.072208</t>
  </si>
  <si>
    <t>cc23b585-2d3c-4bc2-814c-76c5eb0d23c8</t>
  </si>
  <si>
    <t>г.о. Наро-Фоминск, г. Апрелевка, ул. Августовская, д. 6 (Магнит Жемчуг)</t>
  </si>
  <si>
    <t>55.549278</t>
  </si>
  <si>
    <t>37.066593</t>
  </si>
  <si>
    <t>ОГРН: 1022301598549</t>
  </si>
  <si>
    <t>350002, Краснодарский край, г. Краснодар, улица им. Леваневского, д. 185</t>
  </si>
  <si>
    <t>8(495) 664-77-89</t>
  </si>
  <si>
    <t>ushina_tm@magnit.ru</t>
  </si>
  <si>
    <t>г. Апрелевка, ул.Августовская, д. 6,  (Магнит Жемчуг)</t>
  </si>
  <si>
    <t>d60c116f-10b9-4f6c-9514-eab822535952</t>
  </si>
  <si>
    <t>г.о. Наро-Фоминск, г. Апрелевка, пер. Апрелевский, д. 22 Б</t>
  </si>
  <si>
    <t>55.540321</t>
  </si>
  <si>
    <t>37.0694465</t>
  </si>
  <si>
    <t>ООО "Теплинк"</t>
  </si>
  <si>
    <t>ОГРН 1125030000644</t>
  </si>
  <si>
    <t>г. Апрелевка, Апрелевский пер, д.22Б</t>
  </si>
  <si>
    <t>89265671188, 896671001009</t>
  </si>
  <si>
    <t>Ant5671188@gmail.com</t>
  </si>
  <si>
    <t xml:space="preserve">ООО "Теплинк", магазин сантехника </t>
  </si>
  <si>
    <t>3a6e29e6-3a5a-42a4-bbe7-69fd7945aadb</t>
  </si>
  <si>
    <t>г.о. Наро-Фоминск, г. Апрелевка (ТЦ Апрелевка)</t>
  </si>
  <si>
    <t>37.071010</t>
  </si>
  <si>
    <t>ООО "ТРЦ  Апрелевка"</t>
  </si>
  <si>
    <t>ОГРН 1125030002327</t>
  </si>
  <si>
    <t>г.Апрелевка, Октябрьская д.14</t>
  </si>
  <si>
    <t>8-905-700-40-49</t>
  </si>
  <si>
    <t>smail.nn@yandex.ru</t>
  </si>
  <si>
    <t>г. Апрелевка, Октябрьская д.14,ТЦ " Апрелевка"</t>
  </si>
  <si>
    <t>ООО "ТРЦ Апрелевка"</t>
  </si>
  <si>
    <t>80f59ea8-90a5-4e9a-bc95-d56bbcf80590</t>
  </si>
  <si>
    <t>55.5411415</t>
  </si>
  <si>
    <t>37.0830078</t>
  </si>
  <si>
    <t>ОГРН 1027809237796</t>
  </si>
  <si>
    <t xml:space="preserve">143360, Наро-Фоминский р-н, г. Апрелевка, ул. Островского, д.38 </t>
  </si>
  <si>
    <t>8 495 662 88 88</t>
  </si>
  <si>
    <t>N.Soloveva@x5.ru</t>
  </si>
  <si>
    <t xml:space="preserve">г. Апрелевка, ул. Островского, д.38 </t>
  </si>
  <si>
    <t>ООО "Агроторг" ,ТЦ "ВОДОЛЕЙ"</t>
  </si>
  <si>
    <t>cd310c25-c488-4890-9c8f-ccd58ba26603</t>
  </si>
  <si>
    <t>г.о. Наро-Фоминск, г. Апрелевка, ул. Августовская, д. 1, ТЦ ВОДОЛЕЙ</t>
  </si>
  <si>
    <t>ИП Ренев Владимир Викторович</t>
  </si>
  <si>
    <t>ОГРНИП 307503015000015</t>
  </si>
  <si>
    <t xml:space="preserve">г. Апрелевка, ул. Августовская, д. 1 </t>
  </si>
  <si>
    <t>wladimirrenev@mail.ru</t>
  </si>
  <si>
    <t>3315e589-699a-49ee-afdc-27bf656e3831</t>
  </si>
  <si>
    <t>ООО "Лента"</t>
  </si>
  <si>
    <t>г. Апрелевка, ул. Августовская, д. 14</t>
  </si>
  <si>
    <t>91baa443-be22-4095-aa0c-c6cfe4226b49</t>
  </si>
  <si>
    <t>55.550258</t>
  </si>
  <si>
    <t>37.068693</t>
  </si>
  <si>
    <t>ОГРН 1065030021077</t>
  </si>
  <si>
    <t>Торговый центр</t>
  </si>
  <si>
    <t>55.551715</t>
  </si>
  <si>
    <t>37.072021</t>
  </si>
  <si>
    <t xml:space="preserve">ИП Курбакова Татьяна Степановна </t>
  </si>
  <si>
    <t>ОГРН 319507400012992</t>
  </si>
  <si>
    <t>г. Апрелевка, ул. Августовская, д.1</t>
  </si>
  <si>
    <t>8-985-464-80-57</t>
  </si>
  <si>
    <t>potencial_sk@mail.ru</t>
  </si>
  <si>
    <t>65533b9a-fb5e-4f37-be41-3371c985ee59</t>
  </si>
  <si>
    <t>55.5468788</t>
  </si>
  <si>
    <t>37.0651588</t>
  </si>
  <si>
    <t xml:space="preserve">ИП </t>
  </si>
  <si>
    <t>ИП Гадимов Валех Совдаяр-Оглы</t>
  </si>
  <si>
    <t>ОГРН 308480723500010</t>
  </si>
  <si>
    <t xml:space="preserve">г. Апрелевка, ул. Апрелевская, д. 7  </t>
  </si>
  <si>
    <t>7bcf3bc2-a333-464d-832b-c01d826cfb96</t>
  </si>
  <si>
    <t>г.о. Наро-Фоминск, г. Апрелевка, ул. Апрелевская, д. 79А (ИП Альасади )</t>
  </si>
  <si>
    <t>37.068107</t>
  </si>
  <si>
    <t>ИП Альасади Нидал А. А.</t>
  </si>
  <si>
    <t>ОГРН 319507400006926</t>
  </si>
  <si>
    <t>8(926)8683220</t>
  </si>
  <si>
    <t>diksiug@rambler.ru</t>
  </si>
  <si>
    <t>ИП Альасади Нидал А. А. "м-н "ДИКСИ ЮГ"</t>
  </si>
  <si>
    <t>2c175a62-0fb8-45d5-bf8d-96c5ba68f611</t>
  </si>
  <si>
    <t>г.о. Наро-Фоминск, г. Апрелевка, ул. Апрелевская, д. 17</t>
  </si>
  <si>
    <t>55.545845</t>
  </si>
  <si>
    <t>37.066406</t>
  </si>
  <si>
    <t>ИП Гусев Андрей Николаевич</t>
  </si>
  <si>
    <t>ОГРН  304503012600012</t>
  </si>
  <si>
    <t xml:space="preserve"> г. Апрелевка, ул. Апрелевская, д. 17</t>
  </si>
  <si>
    <t>8 (496) 341-50-78 , 8 (496) 341-50-78</t>
  </si>
  <si>
    <t>kr-dom23a@mail.ru</t>
  </si>
  <si>
    <t>г. Апрелевка, ул. Апрелевская, д. 17</t>
  </si>
  <si>
    <t>2d5266e0-e49d-4c83-b078-200829add95f</t>
  </si>
  <si>
    <t>55.531164</t>
  </si>
  <si>
    <t>37.067612</t>
  </si>
  <si>
    <t>ООО "МИНИМАРКЕТ ВЕСНА"</t>
  </si>
  <si>
    <t>ОГРН 1165030052032</t>
  </si>
  <si>
    <t>г. Апрелевка,  ул.Апрелевская, стр. 80, пом. 1</t>
  </si>
  <si>
    <t>8-968-565-43-59</t>
  </si>
  <si>
    <t>minimarketvesna@mail.ru</t>
  </si>
  <si>
    <t>г.Апрелевка, ул. Апрелевская, стр.80, пом.1</t>
  </si>
  <si>
    <t>fb65d87f-e31c-4b71-b8e6-f9814073316a</t>
  </si>
  <si>
    <t>г.о. Наро-Фоминск, г. Апрелевка, ул. Апрелевская, уч. 85</t>
  </si>
  <si>
    <t>55.533683</t>
  </si>
  <si>
    <t>37.068496</t>
  </si>
  <si>
    <t>ИП Ляшенко Дмитрий Алексеевич</t>
  </si>
  <si>
    <t>ОГРНИП 320402700000967</t>
  </si>
  <si>
    <t>г. Апрелевка, ул. Апрелевская, уч. 85</t>
  </si>
  <si>
    <t>8-920-888-84-18</t>
  </si>
  <si>
    <t>89208888418@mail.ru</t>
  </si>
  <si>
    <t>Автомойка</t>
  </si>
  <si>
    <t>f293f1c5-028e-4c79-8eff-9aa08b3d72ce</t>
  </si>
  <si>
    <t xml:space="preserve">г. Апрелевка, ул. Больничная, д.3А </t>
  </si>
  <si>
    <t>d007d13c-2dea-4cd6-a524-d89717ece6ac</t>
  </si>
  <si>
    <t>г.о. Наро-Фоминск, г. Апрелевка, ул. Декабристов, д. 2А (ООО «Нара-С8»)</t>
  </si>
  <si>
    <t>55.541784</t>
  </si>
  <si>
    <t>37.076933</t>
  </si>
  <si>
    <t>ООО "Нара-С8"</t>
  </si>
  <si>
    <t>ОГРН 1045005906186</t>
  </si>
  <si>
    <t xml:space="preserve"> р.п. Селятино, 116а</t>
  </si>
  <si>
    <t>8(977)724-23-19</t>
  </si>
  <si>
    <t>rk.emelya@mail.ru</t>
  </si>
  <si>
    <t>г.Апрелевка, ул. Горького 21</t>
  </si>
  <si>
    <t>ООО "Нара-С8", ТЦ МИРАТОРГ ( ООО Нара-С8)</t>
  </si>
  <si>
    <t>ba77f4f9-210d-492a-b0f6-3e16e26da57d</t>
  </si>
  <si>
    <t>г.о. Наро-Фоминск, г. Апрелевка, ул. Горького, д. 19 (ООО ПродМир от ООО Мираторг)</t>
  </si>
  <si>
    <t>55.527497</t>
  </si>
  <si>
    <t>37.029494</t>
  </si>
  <si>
    <t>ООО "Продмир"</t>
  </si>
  <si>
    <t>ОГРН 1105009001932</t>
  </si>
  <si>
    <t>г.о. Наро-Фоминск, г. Апрелевка, ул. Горького, д. 19</t>
  </si>
  <si>
    <t>8(916)582-09-58</t>
  </si>
  <si>
    <t>A.V.Homenko@agrohold.ru</t>
  </si>
  <si>
    <t>г. Апрелевка, ул. Горького, д. 19</t>
  </si>
  <si>
    <t>09e8472f-ed1a-44c7-b737-557c91321583</t>
  </si>
  <si>
    <t>г.о. Наро-Фоминск, г. Апрелевка, ул. Дубки, д. 19, пом. 2 (пятерочка № 4377 )</t>
  </si>
  <si>
    <t>55.546547</t>
  </si>
  <si>
    <t>37.085958</t>
  </si>
  <si>
    <t xml:space="preserve">г. Апрелевка, ул. Дубки, д.17 </t>
  </si>
  <si>
    <t>г. Апрелевка, ул. Дубки д. 17,Супермаркет Пятерочка</t>
  </si>
  <si>
    <t>ООО "Агроторг", супермаркет Пятерочка</t>
  </si>
  <si>
    <t>795162c7-8e24-4d40-b58b-d62702b3b6db</t>
  </si>
  <si>
    <t>55.545085</t>
  </si>
  <si>
    <t>37.0852775</t>
  </si>
  <si>
    <t xml:space="preserve">г. Апрелевка, ул. Дубки, 15 </t>
  </si>
  <si>
    <t>АО "ТАНДЕР", (Магнит Садалбари)</t>
  </si>
  <si>
    <t>7c54c2dc-401b-4daa-addd-9bcb698351dd</t>
  </si>
  <si>
    <t>55.547252</t>
  </si>
  <si>
    <t>37.084747</t>
  </si>
  <si>
    <t>АО "ДИКСИ Юг"</t>
  </si>
  <si>
    <t>ОГРН 1035007202460</t>
  </si>
  <si>
    <t>г. Апрелевка, ул. Дубки, д.19</t>
  </si>
  <si>
    <t>8(926)6645762  8(499)2313337</t>
  </si>
  <si>
    <t xml:space="preserve">г. Апрелевка, ул. Дубки, д. 19 </t>
  </si>
  <si>
    <t>ООО "Дикси-ЮГ"</t>
  </si>
  <si>
    <t>723b3453-b660-4405-89fe-48f773f844f0</t>
  </si>
  <si>
    <t>55.547176</t>
  </si>
  <si>
    <t>37.084812</t>
  </si>
  <si>
    <t xml:space="preserve">г. Апрелевка, ул. Дубки, д.19, пом.2 </t>
  </si>
  <si>
    <t xml:space="preserve">г. Апрелевка, ул. Дубки, д. 19, пом. 2 </t>
  </si>
  <si>
    <t>ООО "Агроторг" , (№4377 Пятерочка)</t>
  </si>
  <si>
    <t>г.о. Наро-Фоминск, г. Апрелевка, ул. Котовского, д. 1, корпус 1</t>
  </si>
  <si>
    <t>55.5322647</t>
  </si>
  <si>
    <t>37.029727</t>
  </si>
  <si>
    <t>ИП Ануфриев А.В.</t>
  </si>
  <si>
    <t>ОГРНИП 304503016200013</t>
  </si>
  <si>
    <t xml:space="preserve">г. Апрелевка, ул. Котовского, д. 1, корпус 1 </t>
  </si>
  <si>
    <t>ИП Ануфриев Александр Валентинович (магазин )</t>
  </si>
  <si>
    <t>dc397b3a-5634-42e1-8d15-c3f6cd3094d5</t>
  </si>
  <si>
    <t>55.553651</t>
  </si>
  <si>
    <t>37.072663</t>
  </si>
  <si>
    <t>г. Апрелевка, ул. Парковая, д.3</t>
  </si>
  <si>
    <t>8-905-126-05-44, 8-917-561-43-51</t>
  </si>
  <si>
    <t>T.Giniatullina@dixy.ru</t>
  </si>
  <si>
    <t>г. Апрелевка, ул. Парковая д. 3</t>
  </si>
  <si>
    <t>АО "ДИКСИ Юг", Супермаркет Дикси</t>
  </si>
  <si>
    <t>г.о. Наро-Фоминск, г. Апрелевка, ул. Парковая, д. 2/1 (Магнит Мятый)</t>
  </si>
  <si>
    <t>55.554206</t>
  </si>
  <si>
    <t>37.073427</t>
  </si>
  <si>
    <t>8(926)0838394</t>
  </si>
  <si>
    <t>info@magnit.ru</t>
  </si>
  <si>
    <t>г. Апрелевка, ул. Парковая д.2/1</t>
  </si>
  <si>
    <t>АО "ТАНДЕР", Супермаркет "Магнит"</t>
  </si>
  <si>
    <t>46ee2005-ab5e-4e08-8ced-93e45943ce68</t>
  </si>
  <si>
    <t>г.о. Наро-Фоминск, г. Апрелевка, ул. Парковая, д. 2, копр. 3 (Магнит Апрелевка)</t>
  </si>
  <si>
    <t>55.554965</t>
  </si>
  <si>
    <t>37.075313</t>
  </si>
  <si>
    <t>г. Апрелевка, ул. Парковая д.2/3</t>
  </si>
  <si>
    <t>АО "ТАНДЕР", Супермаркет Магнит</t>
  </si>
  <si>
    <t>4cd71f55-fe64-4c80-9c40-990ad2461b01</t>
  </si>
  <si>
    <t>55.554161</t>
  </si>
  <si>
    <t>37.072216</t>
  </si>
  <si>
    <t xml:space="preserve"> г. Апрелевка, ул. Парковая, д. 7, корп. 1</t>
  </si>
  <si>
    <t>8(495)2233337</t>
  </si>
  <si>
    <t>г. Апрелевка, ул. Парковая, д. 7, корп. 1</t>
  </si>
  <si>
    <t>aa0d20be-8aea-453a-a527-d247db7df347</t>
  </si>
  <si>
    <t>55.553695</t>
  </si>
  <si>
    <t>37.071941</t>
  </si>
  <si>
    <t>г. Апрелевка, ул. Парковая, уч. №1-1</t>
  </si>
  <si>
    <t>9e727202-76dd-46af-af22-ccbda838a0ee</t>
  </si>
  <si>
    <t>г.о. Наро-Фоминск, г. Апрелевка, ул. Пойденко, д. 14 ( Пятерочка № 13995 )</t>
  </si>
  <si>
    <t>55.535491</t>
  </si>
  <si>
    <t>37.063114</t>
  </si>
  <si>
    <t xml:space="preserve">г. Апрелевка, ул. Пойденко, д. 14 </t>
  </si>
  <si>
    <t>ООО "Агроторг" (м-н Пятерочка" №13995 )</t>
  </si>
  <si>
    <t>13cfda23-4a21-4464-9f8d-109781fbe09d</t>
  </si>
  <si>
    <t>г.о. Наро-Фоминск, г. Апрелевка, ул. Февральская, д. 52 (Магнит Глаголево)</t>
  </si>
  <si>
    <t>55.551643</t>
  </si>
  <si>
    <t>37.087615</t>
  </si>
  <si>
    <t>мелалл. профлист, металлическая сетка</t>
  </si>
  <si>
    <t>350002, Краснодарский край, г. Краснодар, ул. им. Леваневского, д. 185</t>
  </si>
  <si>
    <t>8(977)3633768</t>
  </si>
  <si>
    <t>г. Апрелевка,Февральская улица, 52</t>
  </si>
  <si>
    <t>АО "ТАНДЕР" , (Магнит Глаголево)</t>
  </si>
  <si>
    <t>896c28e0-da74-4c63-b078-8cc85239fb3f</t>
  </si>
  <si>
    <t>55.546226</t>
  </si>
  <si>
    <t>37.0794486</t>
  </si>
  <si>
    <t>ИП Таланов Андрей Александрович</t>
  </si>
  <si>
    <t>ОГРНИП  312503004500020</t>
  </si>
  <si>
    <t>г. Апрелевка, ул. Февральская, д.10, стр. 1</t>
  </si>
  <si>
    <t>8-903-177-67-27</t>
  </si>
  <si>
    <t>servis.talanov@mail.ru</t>
  </si>
  <si>
    <t>г. Апрелевка, ул. Февральская. Д.10, стр. 1</t>
  </si>
  <si>
    <t>1f87955e-e1bd-432b-8bb2-e659f07afcb0</t>
  </si>
  <si>
    <t>г.о. Наро-Фоминск, г. Апрелевка, ул. Цветочная Аллея, д. 9 (Ип Алюнова )</t>
  </si>
  <si>
    <t>55.5432014</t>
  </si>
  <si>
    <t>37.0807151</t>
  </si>
  <si>
    <t>ИП Алюнова Мария Леонидовна</t>
  </si>
  <si>
    <t>ОГРНИП 309774612801030</t>
  </si>
  <si>
    <t>8-915-300-94-33</t>
  </si>
  <si>
    <t>amariya1108@rambler.ru</t>
  </si>
  <si>
    <t xml:space="preserve">г. Апрелевка, ул. Цветочная Аллея, д. 9 </t>
  </si>
  <si>
    <t>650ad2f9-58ba-432a-84b7-0c08d5d7c68f</t>
  </si>
  <si>
    <t>55.5479507</t>
  </si>
  <si>
    <t>37.0713615</t>
  </si>
  <si>
    <t>г. Апрелевка, ул. Октябрьская, д.14</t>
  </si>
  <si>
    <t>г. Апрелевка, ул. Октябрьская, уч.14</t>
  </si>
  <si>
    <t>ac55ced9-92da-4f30-bc9d-e0a5eb0d6896</t>
  </si>
  <si>
    <t>г.о. Наро-Фоминск, г. Апрелевка, ул. Парковая, д. 2/2</t>
  </si>
  <si>
    <t xml:space="preserve"> ООО </t>
  </si>
  <si>
    <t xml:space="preserve"> ООО ТЦ "Лотос "</t>
  </si>
  <si>
    <t>ОГРН 1065030018657</t>
  </si>
  <si>
    <t>г. Апрелевка, ул.​Парковая, 1/1​1, 2 этаж</t>
  </si>
  <si>
    <t xml:space="preserve">7 (906) 745-33-99
</t>
  </si>
  <si>
    <t>г. Апрелевка ул.Парковая 1б ТЦ "Лотос "</t>
  </si>
  <si>
    <t>ООО "Лотос"</t>
  </si>
  <si>
    <t>06c79e1c-e433-41c9-9afa-09da69a4c598</t>
  </si>
  <si>
    <t>55.549011</t>
  </si>
  <si>
    <t>37.066137</t>
  </si>
  <si>
    <t>ООО "Апрель"</t>
  </si>
  <si>
    <t> ОГРН 1155030001653</t>
  </si>
  <si>
    <t>г.Апрелевка, ул. Сентябрьская, д.5</t>
  </si>
  <si>
    <t>nelson177@yandex.ru</t>
  </si>
  <si>
    <t>г. Апрелевка, ул.Сентябрьская,д.5, Торговый центр "Апрель"</t>
  </si>
  <si>
    <t>bb53f329-e88c-444d-83c6-fe95882a5cce</t>
  </si>
  <si>
    <t>г.о. Наро-Фоминск, г. Апрелевка, ул. Сентябрьская, д. 2/1, ИП Ногачев</t>
  </si>
  <si>
    <t>55.547470</t>
  </si>
  <si>
    <t>37.064998</t>
  </si>
  <si>
    <t>ИП Ногачев Олег Николаевич</t>
  </si>
  <si>
    <t>ОГРНИП 304503036300041</t>
  </si>
  <si>
    <t>г. Апрелевка, ул. Сентябрьская, д. 2/1</t>
  </si>
  <si>
    <t>7(985)923-56-31</t>
  </si>
  <si>
    <t>Магазин сантехника</t>
  </si>
  <si>
    <t>d179bc66-8036-4bdc-babf-374aad3d8119</t>
  </si>
  <si>
    <t>ООО "Наша девелоперская компания"</t>
  </si>
  <si>
    <t>ОГРН 1155030003150</t>
  </si>
  <si>
    <t>р.п.Селятино, Спортивная ул., д. 2</t>
  </si>
  <si>
    <t>8(495)780-68-77; 8(916)091-16-02</t>
  </si>
  <si>
    <t>19miratorg@mail.ru</t>
  </si>
  <si>
    <t>г. Апрелевка,улица Горького, 19</t>
  </si>
  <si>
    <t>e2344c78-8991-489f-9356-e95edeb7af5e</t>
  </si>
  <si>
    <t>55.551559</t>
  </si>
  <si>
    <t>37.079086</t>
  </si>
  <si>
    <t xml:space="preserve">г. Апрелевка,ул. Комсомольская, д.5 </t>
  </si>
  <si>
    <t>АО "ТАНДЕР", (Магнит Баубо)</t>
  </si>
  <si>
    <t>a3eb1276-6583-42b6-a9ab-0a91823a9c39</t>
  </si>
  <si>
    <t>г.о. Наро-Фоминск, 78 км Киевского ш. ООО "Ойл Моторс" (АЗС № 9)</t>
  </si>
  <si>
    <t>55.326343</t>
  </si>
  <si>
    <t>36.706520</t>
  </si>
  <si>
    <t xml:space="preserve">ООО "Ойл Моторс"  </t>
  </si>
  <si>
    <t>78 км Киевского шоссе</t>
  </si>
  <si>
    <t>o.motors@bk.ru</t>
  </si>
  <si>
    <t>f456b616-97ad-4b55-9d3d-070ba9f372a9</t>
  </si>
  <si>
    <t>г.о. Наро-Фоминск, 80-й км киевского ш. ООО "НГК"ИНТЕРОЙЛ" № 5(Левая сторона)</t>
  </si>
  <si>
    <t>55.309020</t>
  </si>
  <si>
    <t>36.703811</t>
  </si>
  <si>
    <t xml:space="preserve">ООО "НГК"ИНТЕРОЙЛ" </t>
  </si>
  <si>
    <t>80 км Киевского шоссе</t>
  </si>
  <si>
    <t>8-495-258-76-96</t>
  </si>
  <si>
    <t>info@ngk-interoil.ru</t>
  </si>
  <si>
    <t>d57b616c-4607-4733-b6ef-f08cebd8a220</t>
  </si>
  <si>
    <t>г.о. Наро-Фоминск, 81 км киевского ш. заправка ООО "НГК"ИНТЕРОЙЛ" № 6</t>
  </si>
  <si>
    <t>55.308712</t>
  </si>
  <si>
    <t>36.702251</t>
  </si>
  <si>
    <t>81 км Киевского шоссе</t>
  </si>
  <si>
    <t>1c22dc40-ef13-4e72-b2ff-47ae2166ac6c</t>
  </si>
  <si>
    <t>г.о. Наро-Фоминск, 76-й км. Киевского ш. (лукойл)АЗС №113</t>
  </si>
  <si>
    <t>55.342739</t>
  </si>
  <si>
    <t>36.729457</t>
  </si>
  <si>
    <t xml:space="preserve">ООО "ЛУКОЙЛ-Центрнефтепродукт" </t>
  </si>
  <si>
    <t>д. Елагино, 76 км Киевского шоссе</t>
  </si>
  <si>
    <t>8-495-981-76-70</t>
  </si>
  <si>
    <t>Vladimir.Vi.Ponomarev@lukoil.com</t>
  </si>
  <si>
    <t>д. Елагино, 76 км Киевского шоссе (АЗС №113 Лукойл)</t>
  </si>
  <si>
    <t>15b75a6a-33d1-4ba4-90b5-4da44eae39e1</t>
  </si>
  <si>
    <t>г.о. Наро-Фоминск, д. Нефедово, 85-й км киевского ш. АЗС №446 (правая сторона)</t>
  </si>
  <si>
    <t>55.270637</t>
  </si>
  <si>
    <t>36.691658</t>
  </si>
  <si>
    <t xml:space="preserve">д. Нефедово, 85 км Киевского шоссе, правая сторона </t>
  </si>
  <si>
    <t>b9d2bebd-a096-4cbf-aed8-9582c1296277</t>
  </si>
  <si>
    <t>г.о. Наро-Фоминск, 84-й км Киевского ш.</t>
  </si>
  <si>
    <t>55.270042</t>
  </si>
  <si>
    <t>36.693931</t>
  </si>
  <si>
    <t xml:space="preserve">ООО "Татнефть-АЗС-Запад" </t>
  </si>
  <si>
    <t>с. Атепцево, 84-й км Киевского шоссе</t>
  </si>
  <si>
    <t>8(926)2001751</t>
  </si>
  <si>
    <t>konnova_oi@msk.tatnteft.ru</t>
  </si>
  <si>
    <t>с. Атепцево, 84-й км Киевского шоссе (АЗС Татнефть)</t>
  </si>
  <si>
    <t>91ecd4fd-81c5-4a01-baae-fd4baf0a11db</t>
  </si>
  <si>
    <t>г.о. Наро-Фоминск, с. Атепцево, ул. Левобережье, уч. 155</t>
  </si>
  <si>
    <t>55.334705</t>
  </si>
  <si>
    <t>36.752456</t>
  </si>
  <si>
    <t xml:space="preserve">ООО "Инвест Капитал"  </t>
  </si>
  <si>
    <t>с. Атепцево, ул. Левобережье, уч. 155</t>
  </si>
  <si>
    <t>8 (495) 984-42-23</t>
  </si>
  <si>
    <t>sales@invkapital.ru</t>
  </si>
  <si>
    <t>d48dbdd0-154a-4c27-afe0-36878415a5bf</t>
  </si>
  <si>
    <t>55.353710</t>
  </si>
  <si>
    <t>36.693595</t>
  </si>
  <si>
    <t>ООО "ДАЛЬПРОМИНВЕСТИЦИИ"</t>
  </si>
  <si>
    <t xml:space="preserve"> у д. Котово </t>
  </si>
  <si>
    <t>8-905-704-62-32</t>
  </si>
  <si>
    <t>dvk-fish@mail.ru</t>
  </si>
  <si>
    <t xml:space="preserve">д. Котово </t>
  </si>
  <si>
    <t>265d38b8-0523-4c36-b0e4-17af4eb912ae</t>
  </si>
  <si>
    <t>АО "ПИК-Индустрия"</t>
  </si>
  <si>
    <t>8(903)026-58-04</t>
  </si>
  <si>
    <t>v.fedorkov@pik-industry.ru</t>
  </si>
  <si>
    <t>д. Котово, ул. Домостроительная, д. 4</t>
  </si>
  <si>
    <t>c55c12ec-57d7-4a8d-b91d-9dfe196078c7</t>
  </si>
  <si>
    <t>55.282783</t>
  </si>
  <si>
    <t>36.638660</t>
  </si>
  <si>
    <t>ООО "ПТИЦЕФАБРИКА "ЭЛИНАР-БРОЙЛЕР"</t>
  </si>
  <si>
    <t xml:space="preserve"> п. Новая Ольховка </t>
  </si>
  <si>
    <t>8 (495) 745-59-50</t>
  </si>
  <si>
    <t>Iazykov@elinar.ru</t>
  </si>
  <si>
    <t xml:space="preserve">п. Новая Ольховка </t>
  </si>
  <si>
    <t>caba6f5f-7c54-4bd1-b190-9c1b606e2b36</t>
  </si>
  <si>
    <t>55.297779</t>
  </si>
  <si>
    <t>36.636608</t>
  </si>
  <si>
    <t>ООО "Элинар-Бройлер"</t>
  </si>
  <si>
    <t xml:space="preserve"> п. Новая Ольховка</t>
  </si>
  <si>
    <t>944a0b74-a20c-4065-8c75-574b2aaca6c1</t>
  </si>
  <si>
    <t>55.308628</t>
  </si>
  <si>
    <t>36.646575</t>
  </si>
  <si>
    <t>ООО "ЭЛИНАРСТРОЙИНВЕСТ"</t>
  </si>
  <si>
    <t xml:space="preserve"> п. Новая Ольховка, здание учебного комбината</t>
  </si>
  <si>
    <t>п. Новая Ольховка, здание учебного комбината</t>
  </si>
  <si>
    <t>e03537a1-96b7-410b-ae21-12cb12964123</t>
  </si>
  <si>
    <t>55.346237</t>
  </si>
  <si>
    <t>36.684482</t>
  </si>
  <si>
    <t>ООО "Болл Беверидж Пэкеджинг Наро-Фоминск"</t>
  </si>
  <si>
    <t xml:space="preserve"> п. Новая Ольховка, ул. Заводская, д. 1</t>
  </si>
  <si>
    <t>8-495-769-25-45</t>
  </si>
  <si>
    <t>п. Новая Ольховка, ул. Заводская, д. 1</t>
  </si>
  <si>
    <t>14b001a1-eb00-4b3a-b3f6-fb498bbb7785</t>
  </si>
  <si>
    <t>55.347366</t>
  </si>
  <si>
    <t>36.677986</t>
  </si>
  <si>
    <t>ООО "Эйвон Бьюти Продактс Компани"</t>
  </si>
  <si>
    <t xml:space="preserve"> п. Новая Ольховка, ул. Промышленная улица,д. 3 </t>
  </si>
  <si>
    <t>8(495) 544 52 30</t>
  </si>
  <si>
    <t xml:space="preserve">п. Новая Ольховка, ул. Промышленная улица,д. 3 </t>
  </si>
  <si>
    <t>7ec5894a-59bd-4ad6-9f8f-fcfc144deee7</t>
  </si>
  <si>
    <t xml:space="preserve">ООО "Кералит" </t>
  </si>
  <si>
    <t>7262f244-e84f-499d-a8bc-bd0948f0ae56</t>
  </si>
  <si>
    <t xml:space="preserve">ООО "Арнег"  </t>
  </si>
  <si>
    <t>п. Новая Ольховка, ул. Промышленная, д. 4</t>
  </si>
  <si>
    <t>8-496-34-45-930</t>
  </si>
  <si>
    <t>stepanova@arneg.ru</t>
  </si>
  <si>
    <t>8b9a0cfb-3257-49ea-9047-c1860754937d</t>
  </si>
  <si>
    <t>55.324604</t>
  </si>
  <si>
    <t>36.745548</t>
  </si>
  <si>
    <t xml:space="preserve">ООО "НАРПРОМЭНЕРГО" </t>
  </si>
  <si>
    <t>e18e64e7-63f5-4737-9564-ab087c09793c</t>
  </si>
  <si>
    <t>55.323295</t>
  </si>
  <si>
    <t>36.742321</t>
  </si>
  <si>
    <t xml:space="preserve">ООО "ЗЭИМ "Элинар" </t>
  </si>
  <si>
    <t>с. Атепцево, пл. Купца Алешина</t>
  </si>
  <si>
    <t>8c0f87e2-1dfe-4fd7-8a15-7303683679b8</t>
  </si>
  <si>
    <t>55.325664</t>
  </si>
  <si>
    <t>36.747871</t>
  </si>
  <si>
    <t xml:space="preserve">ОАО "ХОЛДИНГОВАЯ КОМПАНИЯ ЭЛИНАР" </t>
  </si>
  <si>
    <t>с. Атепцево,пл. Купца Алешина, вл.1</t>
  </si>
  <si>
    <t>37686fb6-9707-4ed5-bf60-42dec560a5d0</t>
  </si>
  <si>
    <t>55.323661</t>
  </si>
  <si>
    <t>36.745464</t>
  </si>
  <si>
    <t xml:space="preserve">ООО "Элинар Пласт" </t>
  </si>
  <si>
    <t>с. Атепцево, пл. Купца Алешина, вл.1</t>
  </si>
  <si>
    <t>f9b7bde3-0b69-4f55-8ff0-14089505c124</t>
  </si>
  <si>
    <t>55.324760</t>
  </si>
  <si>
    <t>36.748188</t>
  </si>
  <si>
    <t xml:space="preserve">ООО "Торговый дом "Элинар" </t>
  </si>
  <si>
    <t>с. Атепцево, пл. Купца Алёшина, д. 3</t>
  </si>
  <si>
    <t>1aaf58fb-9373-4a4d-aa5b-b8328094de1e</t>
  </si>
  <si>
    <t>г.о. Наро-Фоминск, с. Атепцево, пл. купца Алёшина, владение 1</t>
  </si>
  <si>
    <t>55.324394</t>
  </si>
  <si>
    <t>36.749320</t>
  </si>
  <si>
    <t xml:space="preserve">ООО "СВЕЖЕСТЬ" </t>
  </si>
  <si>
    <t>с. Атепцево, пл. Купца Алёшина,вл. 1</t>
  </si>
  <si>
    <t>8-903-676-74-58</t>
  </si>
  <si>
    <t>kucepalov@elinar-broiler.ru</t>
  </si>
  <si>
    <t>ce05e716-84ec-4c0a-9944-7f2a8f9e8a4b</t>
  </si>
  <si>
    <t>55.322540</t>
  </si>
  <si>
    <t>36.743427</t>
  </si>
  <si>
    <t xml:space="preserve">ООО УК "Абамет" </t>
  </si>
  <si>
    <t>с. Атепцево, ул. Спортивная, д. 1</t>
  </si>
  <si>
    <t>7 (916) 777-23-04</t>
  </si>
  <si>
    <t>sss@abamet.ru</t>
  </si>
  <si>
    <t>fe4356d3-4e16-4121-acc9-6c3ca71ead7b</t>
  </si>
  <si>
    <t>55.359317</t>
  </si>
  <si>
    <t>36.705589</t>
  </si>
  <si>
    <t xml:space="preserve">ОАО "РЖД" </t>
  </si>
  <si>
    <t>д. Латышская, железнодорожная станция Латышская (пост ЭЦ)</t>
  </si>
  <si>
    <t>8-(495)-846-50-71</t>
  </si>
  <si>
    <t>д. Латышская, ж/д  ст.Латышская (пост ЭЦ)</t>
  </si>
  <si>
    <t>d6b5a855-0d44-4a89-8203-63ab0eca88b5</t>
  </si>
  <si>
    <t>г.о. Наро-Фоминск, д. Деденево (ИП Степанова )</t>
  </si>
  <si>
    <t>55.270019</t>
  </si>
  <si>
    <t>36.711460</t>
  </si>
  <si>
    <t xml:space="preserve">ИП Степанова Татьяна Николаевна </t>
  </si>
  <si>
    <t>8-916-751-85-20</t>
  </si>
  <si>
    <t>rubin3333@rambler.ru</t>
  </si>
  <si>
    <t>ИП Степанова Татьяна Николаевна, магазин продукты</t>
  </si>
  <si>
    <t>b058197a-b714-40da-adca-d43e4af8231a</t>
  </si>
  <si>
    <t>г.о. Наро-Фоминск, п. Новая Ольховка, ул. Центральная, стр. 23, ООО "Импульс"</t>
  </si>
  <si>
    <t>55.303119</t>
  </si>
  <si>
    <t>36.643726</t>
  </si>
  <si>
    <t xml:space="preserve">ООО "Импульс" </t>
  </si>
  <si>
    <t>п. Новая Ольховка, ул. Центральная, стр. 23</t>
  </si>
  <si>
    <t>8-909-652-26-13</t>
  </si>
  <si>
    <t xml:space="preserve">ООО "Импульс", магазин продукты </t>
  </si>
  <si>
    <t>c3a8c7a5-170e-4a93-9dd5-4108c24ab738</t>
  </si>
  <si>
    <t>г.о. Наро-Фоминск, п. Новая Ольховка, Ип Степанова</t>
  </si>
  <si>
    <t>55.308376</t>
  </si>
  <si>
    <t>36.647670</t>
  </si>
  <si>
    <t xml:space="preserve">ИП Степанова Татьяна Николаевна, магазин продукты </t>
  </si>
  <si>
    <t>968649f3-3175-4ab9-a988-cfb95be15bfd</t>
  </si>
  <si>
    <t>55.303665</t>
  </si>
  <si>
    <t>36.647350</t>
  </si>
  <si>
    <t xml:space="preserve">АО "ДИКСИ Юг" </t>
  </si>
  <si>
    <t>п. Новая Ольховка, уч. 206</t>
  </si>
  <si>
    <t>8-905-126-05-44</t>
  </si>
  <si>
    <t>АО "ДИКСИ Юг" , сетевой магазин "Дикси"</t>
  </si>
  <si>
    <t>e232fcf9-5f8d-43fb-a446-18831cb1199d</t>
  </si>
  <si>
    <t>г.о. Наро-Фоминск, с. Атепцево, пл. купца Алёшина, д. 2, ТД Атепцево</t>
  </si>
  <si>
    <t>55.324134</t>
  </si>
  <si>
    <t>36.748283</t>
  </si>
  <si>
    <t xml:space="preserve">ООО "ТД "АТЕПЦЕВО" </t>
  </si>
  <si>
    <t>с. Атепцево, пл. Купца Алёшина, д. 2</t>
  </si>
  <si>
    <t>7(966)156-14-41</t>
  </si>
  <si>
    <t>spoksik@mail.ru</t>
  </si>
  <si>
    <t>ООО "ТД "АТЕПЦЕВО" , магазин продукты</t>
  </si>
  <si>
    <t>dfda56b8-599b-4a33-9527-e3f5149051fd</t>
  </si>
  <si>
    <t>г.о. Наро-Фоминск, с. Атепцево, ул. Левобережье, д. 133М</t>
  </si>
  <si>
    <t>55.325027</t>
  </si>
  <si>
    <t>36.755813</t>
  </si>
  <si>
    <t xml:space="preserve">ИП Давыдова Ольга Евгеньевна </t>
  </si>
  <si>
    <t xml:space="preserve">с. Атепцево, ул. Левобережье, д. 133М </t>
  </si>
  <si>
    <t>8-905-588-03-70</t>
  </si>
  <si>
    <t>ИП Давыдова Ольга Евгеньевна , магазин продукты</t>
  </si>
  <si>
    <t>203fa1ac-fa9f-4cce-a0a1-49e19f1e64df</t>
  </si>
  <si>
    <t>г.о. Наро-Фоминск, с. Атепцево, ул. Левобережье, д. 135</t>
  </si>
  <si>
    <t>55.324954</t>
  </si>
  <si>
    <t>36.755443</t>
  </si>
  <si>
    <t>ИП Мосева Инна Васильевна</t>
  </si>
  <si>
    <t>с. Атепцево, ул. Левобережье, д. 135</t>
  </si>
  <si>
    <t>anmosev2009@yandex.ru</t>
  </si>
  <si>
    <t>ИП Мосева Инна Васильевна, магазин продукты</t>
  </si>
  <si>
    <t>599ef85a-0a90-4be3-8e0e-780ab704ee5c</t>
  </si>
  <si>
    <t>55.326622</t>
  </si>
  <si>
    <t>36.756965</t>
  </si>
  <si>
    <t xml:space="preserve">ООО "Агроторг" </t>
  </si>
  <si>
    <t>с. Атепцево,ул.Левобережье, д. 153  (Пятерочка 10238)</t>
  </si>
  <si>
    <t xml:space="preserve">с. Атепцево,ул.Левобережье, д. 153  </t>
  </si>
  <si>
    <t>ООО "Агроторг" , сетевой магазин "Пятерочка 10238"</t>
  </si>
  <si>
    <t>52400cac-750b-4866-872c-65d35ab733fe</t>
  </si>
  <si>
    <t>г.о. Наро-Фоминск, с. Атепцево, ул. Левобережье, д. 35 (Магнит Сунша)</t>
  </si>
  <si>
    <t>55.324836</t>
  </si>
  <si>
    <t>36.756378</t>
  </si>
  <si>
    <t>с. Атепцево, ул. Левобережье, д. 35</t>
  </si>
  <si>
    <t>АО "ТАНДЕР", сетевой магазин "Магнит"</t>
  </si>
  <si>
    <t>465b98b4-eb9f-467b-a64e-c0a9519801d8</t>
  </si>
  <si>
    <t>f5c08a55-ebd3-461e-a489-6f51f5bf5b30</t>
  </si>
  <si>
    <t>55.269405</t>
  </si>
  <si>
    <t>36.831478</t>
  </si>
  <si>
    <t>ИП Новосельцева Ирина Петровна</t>
  </si>
  <si>
    <t>с. Каменское, ул. Изумрудная, стр. 2</t>
  </si>
  <si>
    <t>8-964-644-69-52</t>
  </si>
  <si>
    <t>4096952@mail.ru</t>
  </si>
  <si>
    <t>ИП Новосельцева Ирина Петровна, магазин продукты</t>
  </si>
  <si>
    <t>3e478a13-6c2c-426b-8ed8-6ca0455ee7cb</t>
  </si>
  <si>
    <t>55.270278</t>
  </si>
  <si>
    <t>36.823047</t>
  </si>
  <si>
    <t xml:space="preserve">АО "ДИКСИ Юг"  </t>
  </si>
  <si>
    <t>с. Каменское, ул. Центральная, д. 34а</t>
  </si>
  <si>
    <t>АО "ДИКСИ Юг" , магазин "ДИКСИ"</t>
  </si>
  <si>
    <t>a120e6ab-0148-4c5a-b1d6-c0cbc7dcbbb1</t>
  </si>
  <si>
    <t>г.о. Наро-Фоминск, г. Верея, ул. 1-я Советская, д. 86А, Шиномонтаж</t>
  </si>
  <si>
    <t>55.351027</t>
  </si>
  <si>
    <t>36.162601</t>
  </si>
  <si>
    <t>ООО "Энергия (шиномонтаж, мойка)</t>
  </si>
  <si>
    <t xml:space="preserve">1065030020550 </t>
  </si>
  <si>
    <t>г. Верея, ул. 1-ая Советская, д.86А</t>
  </si>
  <si>
    <t>8-926-354-72-97</t>
  </si>
  <si>
    <t xml:space="preserve">г. Верея, ул. 1-ая Советская, д.86А </t>
  </si>
  <si>
    <t>9397ea9e-8525-4c68-8bbf-4de382d85382</t>
  </si>
  <si>
    <t>г.о. Наро-Фоминск, г. Верея, ул. Лесная, д. 4а, стр. 3</t>
  </si>
  <si>
    <t>55.3571472167969</t>
  </si>
  <si>
    <t>36.2080307006836</t>
  </si>
  <si>
    <t>КФХ</t>
  </si>
  <si>
    <t>КФХ Коржов Дмитрий Вячеславович</t>
  </si>
  <si>
    <t>316503000052460</t>
  </si>
  <si>
    <t>г. Верея</t>
  </si>
  <si>
    <t>8-977-470-64-81</t>
  </si>
  <si>
    <t>г. Верея, ул.Лесная, д.4-а , стр. 3</t>
  </si>
  <si>
    <t xml:space="preserve"> КФХ Коржов Д.В. (автосервис)</t>
  </si>
  <si>
    <t>308e0388-a475-4490-ae3f-3b3986297eef</t>
  </si>
  <si>
    <t>г.о. Наро-Фоминск, п. Пионерский, ул. Медынская, д. 4</t>
  </si>
  <si>
    <t>55.337549</t>
  </si>
  <si>
    <t>36.163051</t>
  </si>
  <si>
    <t xml:space="preserve">ИП Аксютин Александр Иванович </t>
  </si>
  <si>
    <t xml:space="preserve">304503027200041 </t>
  </si>
  <si>
    <t>8-916-626-80-76</t>
  </si>
  <si>
    <t>aleksandr_aksyutin@mail.ru</t>
  </si>
  <si>
    <t xml:space="preserve">п. Пионерский,ул.Медынская,з/у 4 </t>
  </si>
  <si>
    <t xml:space="preserve">ИП Аксютин А.И. </t>
  </si>
  <si>
    <t>47f6eee8-03ab-42bb-84dc-805bcfeca94b</t>
  </si>
  <si>
    <t>г.о. Наро-Фоминск, г. Верея, ул. Советская, д. 75 (заправка тнк)</t>
  </si>
  <si>
    <t>55.351037</t>
  </si>
  <si>
    <t>36.160563</t>
  </si>
  <si>
    <t xml:space="preserve"> АО "РН-Москва"</t>
  </si>
  <si>
    <t>1027739382890</t>
  </si>
  <si>
    <t xml:space="preserve"> город Верея, улица 1-я Советская, дом 75</t>
  </si>
  <si>
    <t>8-495-780-52-02,</t>
  </si>
  <si>
    <t xml:space="preserve"> rn-msk@rn-msk.ru</t>
  </si>
  <si>
    <t xml:space="preserve">г. Верея, ул. 1-я Советская, д.75 </t>
  </si>
  <si>
    <t xml:space="preserve">АО "РН-Москва" (заправка тнк) </t>
  </si>
  <si>
    <t>47b861d0-558b-4a2b-ae92-3ff5ffff4889</t>
  </si>
  <si>
    <t>г.о. Наро-Фоминск, г. Верея, ул. 1-я Советская, д. 86А (ИП Чичков, кафе)</t>
  </si>
  <si>
    <t>ИП Чичков Дмитрий Михайлович</t>
  </si>
  <si>
    <t>313503020400031</t>
  </si>
  <si>
    <t xml:space="preserve">8(926)3547297, </t>
  </si>
  <si>
    <t>chichkovd@yandex.ru</t>
  </si>
  <si>
    <t xml:space="preserve"> ИП Чичков Д.М.(кафе), </t>
  </si>
  <si>
    <t>b40dc8bc-25ac-4d21-a391-6eefbf23b884</t>
  </si>
  <si>
    <t>г.о. Наро-Фоминск, г. Верея, ул. 1-я Советская, д. 22, ип Билибина</t>
  </si>
  <si>
    <t>55.344776</t>
  </si>
  <si>
    <t>36.178135</t>
  </si>
  <si>
    <t>ИП Билибина Ольга Владимировна</t>
  </si>
  <si>
    <t>318507400054319</t>
  </si>
  <si>
    <t>8-968-803-23-05</t>
  </si>
  <si>
    <t xml:space="preserve">г. Верея, ул. 1-ая Советская, д.22 </t>
  </si>
  <si>
    <t xml:space="preserve">ИП Билибина Ольга Владимировна (кафе), </t>
  </si>
  <si>
    <t>7e83a00d-14a0-492d-9857-a88876a2721a</t>
  </si>
  <si>
    <t>г.о. Наро-Фоминск, г. Верея, ул. 1-я Советская, д. 4</t>
  </si>
  <si>
    <t>55.343661</t>
  </si>
  <si>
    <t>36.182663</t>
  </si>
  <si>
    <t>ИП Ерохина Наталья Григорьевна</t>
  </si>
  <si>
    <t xml:space="preserve">319507400001010 </t>
  </si>
  <si>
    <t>п. Пионерский</t>
  </si>
  <si>
    <t xml:space="preserve">8-965-173-29-62, </t>
  </si>
  <si>
    <t>wist2000@mail.ru</t>
  </si>
  <si>
    <t xml:space="preserve">г. Верея, ул. 1-ая Советская, д.4 </t>
  </si>
  <si>
    <t xml:space="preserve">ИП Ерохина Наталья Григорьевна, </t>
  </si>
  <si>
    <t>dab09153-0c4e-49f1-921f-bdd8574e5e75</t>
  </si>
  <si>
    <t>г.о. Наро-Фоминск, г. Верея, на территории пансионата "Акварели"</t>
  </si>
  <si>
    <t>55.3381385</t>
  </si>
  <si>
    <t>36.2117500</t>
  </si>
  <si>
    <t>ООО "Прек"</t>
  </si>
  <si>
    <t>1177746882906</t>
  </si>
  <si>
    <t>г.Москва, пер.Тишинский Б., д. 12, кв.71</t>
  </si>
  <si>
    <t>8-49634-67-009</t>
  </si>
  <si>
    <t>kadr@aquaprek.ru</t>
  </si>
  <si>
    <t xml:space="preserve">г. Верея, террит. Пансионата Акварели </t>
  </si>
  <si>
    <t xml:space="preserve">ООО "Прек" </t>
  </si>
  <si>
    <t>Пансионат</t>
  </si>
  <si>
    <t>c8a67dd4-31a5-4a78-b708-a151011bd1ad</t>
  </si>
  <si>
    <t>г.о. Наро-Фоминск, г. Верея, ул. 1-я Советская, стр. 88</t>
  </si>
  <si>
    <t>55.3526458</t>
  </si>
  <si>
    <t>36.1627082</t>
  </si>
  <si>
    <t>ИП Тимофеев Алексей Вячеславович</t>
  </si>
  <si>
    <t>305503002400149</t>
  </si>
  <si>
    <t xml:space="preserve">г. Верея ул. 1-ая Советская, стр. 88, </t>
  </si>
  <si>
    <t xml:space="preserve">ИП Тимофеев Алексей Вячеславович, </t>
  </si>
  <si>
    <t>5310e0a9-ef27-4fc9-a71a-e7d86a121512</t>
  </si>
  <si>
    <t>55.345294</t>
  </si>
  <si>
    <t>36.176873</t>
  </si>
  <si>
    <t>ООО "ВМЗ"</t>
  </si>
  <si>
    <t>1165030052461</t>
  </si>
  <si>
    <t>г. Верея, ул. Кировская, д.21/1</t>
  </si>
  <si>
    <t xml:space="preserve">8-49634-67-973, </t>
  </si>
  <si>
    <t>vmz@noemi.ru</t>
  </si>
  <si>
    <t xml:space="preserve">г. Верея, ул. Кировская, д.21/1 </t>
  </si>
  <si>
    <t>e7222bc4-97b7-4014-85dd-b34bca22a162</t>
  </si>
  <si>
    <t>г.о. Наро-Фоминск, г. Верея, ул. Калужская, д. 48-А</t>
  </si>
  <si>
    <t>55.339941</t>
  </si>
  <si>
    <t>36.168947</t>
  </si>
  <si>
    <t>ООО "Бушерон"</t>
  </si>
  <si>
    <t>1055005615180</t>
  </si>
  <si>
    <t xml:space="preserve"> г.Верея, ул.Калужская 48а</t>
  </si>
  <si>
    <t>+7 (906) 779-86-95</t>
  </si>
  <si>
    <t xml:space="preserve">г. Верея, ул.Калужская, 48а </t>
  </si>
  <si>
    <t>18cffb37-a019-4378-94ce-230d4a88ccee</t>
  </si>
  <si>
    <t>г.о. Наро-Фоминск, д. Митяево, ул. Люповская, д. 1, ООО "Фирма ДАК-10"</t>
  </si>
  <si>
    <t>55.3677749</t>
  </si>
  <si>
    <t>36.1455459</t>
  </si>
  <si>
    <t>ООО "ФИРМА ДАК-10"</t>
  </si>
  <si>
    <t xml:space="preserve">1035005914118 </t>
  </si>
  <si>
    <t>д.Митяево, ул.Люповская, д.1</t>
  </si>
  <si>
    <t>д. Митяево, ул. Люповская, д.1</t>
  </si>
  <si>
    <t xml:space="preserve">ООО "ФИРМА ДАК-10"  </t>
  </si>
  <si>
    <t>de2ec3ec-4e08-4333-a320-2930f68eef5c</t>
  </si>
  <si>
    <t>г.о. Наро-Фоминск, д. Симбохово, ул. Дороховская, д. 4, ИП Сергейчук</t>
  </si>
  <si>
    <t>ООО "Ресурс"</t>
  </si>
  <si>
    <t xml:space="preserve">5167746429263 </t>
  </si>
  <si>
    <t xml:space="preserve"> Москва, Никулинская улица, дом 27</t>
  </si>
  <si>
    <t>8-965-555-11-11</t>
  </si>
  <si>
    <t xml:space="preserve">д. Симбухово ул. Дороховская  </t>
  </si>
  <si>
    <t>696f777a-05ab-49fd-b299-b7e27d043dcb</t>
  </si>
  <si>
    <t>г.о. Наро-Фоминск, п. Пионерский, владение цех ООО "Золушка"</t>
  </si>
  <si>
    <t>55.3376121520996</t>
  </si>
  <si>
    <t>36.1602554321289</t>
  </si>
  <si>
    <t>ООО "Золушка"</t>
  </si>
  <si>
    <t xml:space="preserve">1145030001522 </t>
  </si>
  <si>
    <t>п.Пионерский, владение, цех</t>
  </si>
  <si>
    <t xml:space="preserve">ООО "Золушка" </t>
  </si>
  <si>
    <t>248ea79a-b504-48b6-8577-a89af9bf6d9e</t>
  </si>
  <si>
    <t>г.о. Наро-Фоминск, п. Пионерский (ЗООКАТРИН)</t>
  </si>
  <si>
    <t>55.3353767395020</t>
  </si>
  <si>
    <t>36.1ьльд585006713867</t>
  </si>
  <si>
    <t>ООО "ЗООКАТРИНПРОДУКТ"</t>
  </si>
  <si>
    <t xml:space="preserve">1155030001170 </t>
  </si>
  <si>
    <t>п.Пионерский, адм. здание часть 1, офис 1</t>
  </si>
  <si>
    <t>8-903-773-37-80</t>
  </si>
  <si>
    <t>5389d1f0-e4e7-45cb-b86e-b09c7b5b20d0</t>
  </si>
  <si>
    <t>г.о. Наро-Фоминск, г. Верея, ул. Лесная, д. 4</t>
  </si>
  <si>
    <t>55.3585014</t>
  </si>
  <si>
    <t>36.2103538</t>
  </si>
  <si>
    <t>ООО "ГРЕКА"</t>
  </si>
  <si>
    <t>1157746120619</t>
  </si>
  <si>
    <t>г.Москва, ул.Ткацкая, д.17, офис 3</t>
  </si>
  <si>
    <t>8-49634-67-701</t>
  </si>
  <si>
    <t xml:space="preserve">г. Верея ул. Лесная, 4 </t>
  </si>
  <si>
    <t xml:space="preserve">ООО "ГРЕКА", АО "ВОДСТРОЙ" </t>
  </si>
  <si>
    <t>dd8d3f3f-5996-4ca8-91e5-9da771856c28</t>
  </si>
  <si>
    <t>г.о. Наро-Фоминск, п. Пионерский, ул. Центральная, уч. 16, ООО "СЕРВЕР"</t>
  </si>
  <si>
    <t>55.3359642</t>
  </si>
  <si>
    <t>36.1573562</t>
  </si>
  <si>
    <t>ООО "Сервер"</t>
  </si>
  <si>
    <t>1077758029711</t>
  </si>
  <si>
    <t>г.Верея, пл.Советская, д.1</t>
  </si>
  <si>
    <t>8-916-690-23-13</t>
  </si>
  <si>
    <t xml:space="preserve">п. Пионерский, ул. Центральная, уч.16 </t>
  </si>
  <si>
    <t xml:space="preserve">ООО "Сервер" </t>
  </si>
  <si>
    <t>12de016e-730d-4679-bb0c-de7c9a11af48</t>
  </si>
  <si>
    <t>г.о. Наро-Фоминск, д. Ястребово, ул. Березовая, ООО Чистые продукты</t>
  </si>
  <si>
    <t>55.329460</t>
  </si>
  <si>
    <t>36.138896</t>
  </si>
  <si>
    <t>гравий</t>
  </si>
  <si>
    <t>ООО "Чистые продукты"</t>
  </si>
  <si>
    <t>д. Ястребово, ул. Березовая</t>
  </si>
  <si>
    <t>8-916-94-666-44</t>
  </si>
  <si>
    <t>pacwing@ecoferma48.ru</t>
  </si>
  <si>
    <t>a5439da5-f7e6-4167-934e-ae6e9e3041f6</t>
  </si>
  <si>
    <t>г.о Наро-Фоминск, г. Верея, ул. Кировская, д. 23/23 ИП Валуев</t>
  </si>
  <si>
    <t>55.346394</t>
  </si>
  <si>
    <t>36.174059</t>
  </si>
  <si>
    <t>ИП Валуев Сергей Александрович</t>
  </si>
  <si>
    <t>309503014200078</t>
  </si>
  <si>
    <t xml:space="preserve">8-906-742-05-17, </t>
  </si>
  <si>
    <t>5009922@mail.ru</t>
  </si>
  <si>
    <t xml:space="preserve">г. Верея, ул. Кировская, д.23/23 </t>
  </si>
  <si>
    <t xml:space="preserve">ИП Валуев С.А. (ритуальные услуги), </t>
  </si>
  <si>
    <t>Ритуальные услуги</t>
  </si>
  <si>
    <t>8aba3f4d-c505-44cf-8196-1fcedfa744b0</t>
  </si>
  <si>
    <t>55.344659</t>
  </si>
  <si>
    <t>36.183753</t>
  </si>
  <si>
    <t>ПАО "Ростелеком"</t>
  </si>
  <si>
    <t>1045605469744</t>
  </si>
  <si>
    <t xml:space="preserve"> г. Верея, пл. Советская, д.13/1</t>
  </si>
  <si>
    <t>8-49634-67-002</t>
  </si>
  <si>
    <t>г. Верея, пл. Советская, д.13/1</t>
  </si>
  <si>
    <t>Связь</t>
  </si>
  <si>
    <t>481c6c0d-076f-49d0-83e4-d1e677226234</t>
  </si>
  <si>
    <t>г.о. Наро-Фоминск, г. Верея, ул. Советская, д. 15</t>
  </si>
  <si>
    <t>55.34487</t>
  </si>
  <si>
    <t>36.185037</t>
  </si>
  <si>
    <t>ИП Морозова Надежда Алексеевна</t>
  </si>
  <si>
    <t xml:space="preserve">304503009800027 </t>
  </si>
  <si>
    <t xml:space="preserve">8-916-322-30-77, </t>
  </si>
  <si>
    <t>t.r.vereya@yandex.ru</t>
  </si>
  <si>
    <t xml:space="preserve">г. Верея, пл. Советская, д.15 </t>
  </si>
  <si>
    <t>ИП Морозова Надежда Алексеевна (магазин)</t>
  </si>
  <si>
    <t>c85632be-f75f-48ad-a4cf-5287d4a582a3</t>
  </si>
  <si>
    <t>г.о. Наро-Фоминск, г. Верея, пл. Советская, д. 2А</t>
  </si>
  <si>
    <t>55.3430557</t>
  </si>
  <si>
    <t>36.1864891</t>
  </si>
  <si>
    <t>ООО "Губерния"</t>
  </si>
  <si>
    <t>1105030002747</t>
  </si>
  <si>
    <t>г.Верея, пл.Советская, д.2а</t>
  </si>
  <si>
    <t>8-903-723-48-01</t>
  </si>
  <si>
    <t>7234801@mail.ru</t>
  </si>
  <si>
    <t>г. Верея пл. Советская, д.2А</t>
  </si>
  <si>
    <t xml:space="preserve">ООО "Губерния" </t>
  </si>
  <si>
    <t>b8e39d17-a78d-4a79-8d56-0b03b717afea</t>
  </si>
  <si>
    <t>г.о. Наро-Фоминск, г. Верея, пл. Советская, уч. 3, ИП Гордеев, ТЦ</t>
  </si>
  <si>
    <t>55.342451</t>
  </si>
  <si>
    <t>36.186014</t>
  </si>
  <si>
    <t>ИП Гордеев Андрей Викторович</t>
  </si>
  <si>
    <t>311774601100377</t>
  </si>
  <si>
    <t>г. Москва</t>
  </si>
  <si>
    <t>8(916)653-49-49,</t>
  </si>
  <si>
    <t xml:space="preserve">ivanrussiya@yandex.ru </t>
  </si>
  <si>
    <t xml:space="preserve">г. Верея, пл. Советская, д.4/7 </t>
  </si>
  <si>
    <t xml:space="preserve">ИП Гордеев Андрей Викторович    (ТЦ) </t>
  </si>
  <si>
    <t>e21642b3-a346-44d6-b183-27dcffaccf58</t>
  </si>
  <si>
    <t>г.о. Наро-Фоминск, г. Верея, ул. Советская, д. 9 (Можайское райпо)</t>
  </si>
  <si>
    <t>55.343435</t>
  </si>
  <si>
    <t>ПК "Можайское райпо"</t>
  </si>
  <si>
    <t>1025003473330</t>
  </si>
  <si>
    <t xml:space="preserve"> г. Верея, пл. Советская, д.9   </t>
  </si>
  <si>
    <t xml:space="preserve">8-496-38-23-979, </t>
  </si>
  <si>
    <t>mraipo@mail.ru</t>
  </si>
  <si>
    <t xml:space="preserve">г. Верея, пл. Советская, д.9 </t>
  </si>
  <si>
    <t>bcc2b13f-0f95-45cd-abd3-f53981ed40cf</t>
  </si>
  <si>
    <t>г.о. Наро-Фоминск, г. Верея, ул. 1-я Советская, д. 75, ИП Иванова</t>
  </si>
  <si>
    <t>55.3493881</t>
  </si>
  <si>
    <t>36.1638793</t>
  </si>
  <si>
    <t>ИП Иванова Светлана Николаевна</t>
  </si>
  <si>
    <t>304503004400054</t>
  </si>
  <si>
    <t>8-917-558-26-90</t>
  </si>
  <si>
    <t>tel89162001897@yandex.ru</t>
  </si>
  <si>
    <t xml:space="preserve">г. Верея, ул. 1-ая Советская, уч.75 </t>
  </si>
  <si>
    <t>ИП Иванова Светлана николаевна</t>
  </si>
  <si>
    <t>2cfec8f4-e811-4f0f-b4bd-be1b23af91ba</t>
  </si>
  <si>
    <t>г.о. Наро-Фоминск, г. Верея, ул. 1-я Советская, уч. 79, магазин "Стройматериалов"</t>
  </si>
  <si>
    <t>55.3497276</t>
  </si>
  <si>
    <t>36.1616134</t>
  </si>
  <si>
    <t xml:space="preserve">г. Верея, ул. 1-ая Советская, уч.79 </t>
  </si>
  <si>
    <t>ИП Гордеев Андрей Викторович, магазин "Стройматериалов"</t>
  </si>
  <si>
    <t>261089ec-3517-4e19-8d39-3e6359516415</t>
  </si>
  <si>
    <t>г.о. Наро-Фоминск, г. Верея, ул. Калужская, д. 17</t>
  </si>
  <si>
    <t>55.344974</t>
  </si>
  <si>
    <t>36.177648</t>
  </si>
  <si>
    <t xml:space="preserve">ИП Гусев Андрей Николаевич </t>
  </si>
  <si>
    <t xml:space="preserve">304503012600012 </t>
  </si>
  <si>
    <t>г.Наро-Фоминск</t>
  </si>
  <si>
    <t xml:space="preserve">8-49634-67-652, </t>
  </si>
  <si>
    <t xml:space="preserve">г. Верея, ул. Калужская, д. 17 </t>
  </si>
  <si>
    <t xml:space="preserve">И.П. Гусев Андрей Николаевич  "Красный дом" </t>
  </si>
  <si>
    <t>a9845771-55d4-4b1b-83a2-34e35a0d6893</t>
  </si>
  <si>
    <t>г.о Наро-Фоминск, г. Верея, Дороховское ш. 35-й км</t>
  </si>
  <si>
    <t>55.3517150</t>
  </si>
  <si>
    <t>36.1968231</t>
  </si>
  <si>
    <t>1(0,75)</t>
  </si>
  <si>
    <t>ООО "Трейд Ойл"</t>
  </si>
  <si>
    <t xml:space="preserve">1195081015601 </t>
  </si>
  <si>
    <t>д.Беркино, территория 122 Км Автодороги Москва-Рига (Район Д.Б, помещение 3)</t>
  </si>
  <si>
    <t xml:space="preserve">г. Верея, Дороховское ш., 35-й км. </t>
  </si>
  <si>
    <t>ООО "Трейд Ойл" (автозаправка)</t>
  </si>
  <si>
    <t>Автозаправка</t>
  </si>
  <si>
    <t>c2885a8d-19fd-425b-952e-f0b4472d4e2a</t>
  </si>
  <si>
    <t>г.о. Наро-Фоминск, г. Верея, пл. Советская, д. 20 (рынок)</t>
  </si>
  <si>
    <t>55.343311</t>
  </si>
  <si>
    <t>36.186728</t>
  </si>
  <si>
    <t>ООО "Рынок"</t>
  </si>
  <si>
    <t xml:space="preserve">1035005903657 </t>
  </si>
  <si>
    <t>г. Верея, Советская пл., торговые ряды</t>
  </si>
  <si>
    <t>8(916)939-72-09,</t>
  </si>
  <si>
    <t xml:space="preserve">rynok.vereya@mail.ru </t>
  </si>
  <si>
    <t>г. Верея, пл. Советская, д.20</t>
  </si>
  <si>
    <t xml:space="preserve"> ООО "Рынок"</t>
  </si>
  <si>
    <t>f66d42c7-cbe7-4fd5-a5c8-433c24ad3d28</t>
  </si>
  <si>
    <t>г.о. Наро-Фоминск, г. Верея, пл. Советская, д. 20 (торговые ряды)</t>
  </si>
  <si>
    <t>55.343556</t>
  </si>
  <si>
    <t>36.18449</t>
  </si>
  <si>
    <t>ООО "Торговые ряды"</t>
  </si>
  <si>
    <t xml:space="preserve">1065030003466 </t>
  </si>
  <si>
    <t xml:space="preserve"> г.Верея, пл. Советская, д.20 </t>
  </si>
  <si>
    <t>8-916-322-30-77</t>
  </si>
  <si>
    <t xml:space="preserve">  ООО "Торговые ряды"</t>
  </si>
  <si>
    <t>a9787d70-69d0-4bd2-90bf-9ba836822d7a</t>
  </si>
  <si>
    <t>г.о. Наро-Фоминск, г. Верея, пл. Советская, д. 7А, ИП Ефремова, магазин</t>
  </si>
  <si>
    <t>55.342333</t>
  </si>
  <si>
    <t>36.184304</t>
  </si>
  <si>
    <t>ИП Ефремова Ирина Ивановна</t>
  </si>
  <si>
    <t>304503007200080</t>
  </si>
  <si>
    <t>8(910)442-66-05</t>
  </si>
  <si>
    <t xml:space="preserve">irinaefremova.64@bk.ru </t>
  </si>
  <si>
    <t xml:space="preserve">г. Верея, пл. Советская, д.7а </t>
  </si>
  <si>
    <t xml:space="preserve">ИП Ефремова И.И. (магазин) </t>
  </si>
  <si>
    <t>de15b8cf-7e9d-4c16-8c85-4f2743c9c7aa</t>
  </si>
  <si>
    <t xml:space="preserve">г.Верея, пл. Советская, д.9 </t>
  </si>
  <si>
    <t>8(9260415-68-90</t>
  </si>
  <si>
    <t>2c6d502f-c515-4818-9cb5-db64658c3b41</t>
  </si>
  <si>
    <t>55.343507</t>
  </si>
  <si>
    <t>36.182981</t>
  </si>
  <si>
    <t>ИП Бут Светлана Николаевна</t>
  </si>
  <si>
    <t xml:space="preserve">304503011100049 </t>
  </si>
  <si>
    <t xml:space="preserve">8-903-527-11-56, </t>
  </si>
  <si>
    <t>sv.byt@icloud.com</t>
  </si>
  <si>
    <t xml:space="preserve">г. Верея, пл.Советская, д.6/2 </t>
  </si>
  <si>
    <t>304503011100049</t>
  </si>
  <si>
    <t>г.о. Наро-Фоминск, г. Верея, ул. 1-я Советская, д. 24/19, ИП Шаламберидзе</t>
  </si>
  <si>
    <t>55.344857</t>
  </si>
  <si>
    <t>36.177292</t>
  </si>
  <si>
    <t>ИП Шаламберидзе Зураб Амеранович</t>
  </si>
  <si>
    <t xml:space="preserve">309503014100020 </t>
  </si>
  <si>
    <t>8(916)2437599</t>
  </si>
  <si>
    <t xml:space="preserve">г. Верея, ул. 1-ая Советская, д.24/19 </t>
  </si>
  <si>
    <t>32862ab7-c85d-4bfd-8dff-47b77e19bf17</t>
  </si>
  <si>
    <t>г.о. Наро-Фоминск, г.Верея, ул. 1-я Советская, д. 24/19 (целитель)</t>
  </si>
  <si>
    <t xml:space="preserve"> г.Верея, ул. 1-ая Советская, д.24/19</t>
  </si>
  <si>
    <t>8-903-725-11-26</t>
  </si>
  <si>
    <t xml:space="preserve">tag-18011957@yandex.ru </t>
  </si>
  <si>
    <t>г. Верея, ул. 1-ая Советская, д.24/19</t>
  </si>
  <si>
    <t xml:space="preserve">ООО "Целитель" (магазин)  </t>
  </si>
  <si>
    <t>cf022510-de9a-4142-8f66-1d474bfb4412</t>
  </si>
  <si>
    <t>г.о. Наро-Фоминск, г. Верея, ул. 1-я Советская, д. 24/19</t>
  </si>
  <si>
    <t>ИП Белова Татьяна Николаевна</t>
  </si>
  <si>
    <t>313503034300010</t>
  </si>
  <si>
    <t>8-917-5041498</t>
  </si>
  <si>
    <t>belova.1980@mail.ru</t>
  </si>
  <si>
    <t>3e2acb1f-8b1a-4a37-9ab1-078fa0bb5f83</t>
  </si>
  <si>
    <t>г.о. Наро-Фоминск, г. Верея, ул. Боровская, д. 16А магазин хозтовары</t>
  </si>
  <si>
    <t>55.339729</t>
  </si>
  <si>
    <t>36.188937</t>
  </si>
  <si>
    <t>ИП Посторнак Василий Иванович</t>
  </si>
  <si>
    <t>304502812100013</t>
  </si>
  <si>
    <t>Можайский г.о., поселок Строитель</t>
  </si>
  <si>
    <t xml:space="preserve">8(926)3942447 </t>
  </si>
  <si>
    <t>stroy-materials2018@yandex.ru</t>
  </si>
  <si>
    <t xml:space="preserve">г. Верея, ул. Боровская д.16а </t>
  </si>
  <si>
    <t xml:space="preserve"> ИП Посторнак Василий Иванович (магазин хозтовары)</t>
  </si>
  <si>
    <t>c5bc96d0-e114-4413-aed6-f04d34289a47</t>
  </si>
  <si>
    <t>г.о. Наро-Фоминск, г. Верея, ул. 1-я Советская, д. 27А Автозапчасти</t>
  </si>
  <si>
    <t>55.3447494506836</t>
  </si>
  <si>
    <t>36.1758842468262</t>
  </si>
  <si>
    <t>ИП Новиков Вячеслав Тихонович</t>
  </si>
  <si>
    <t>304503009000018</t>
  </si>
  <si>
    <t>8-926-616-55-57</t>
  </si>
  <si>
    <t>г. Верея, ул.1-я Советская улица, 27А</t>
  </si>
  <si>
    <t xml:space="preserve">ИП Новиков В.Т. (магазин автозапчастей) </t>
  </si>
  <si>
    <t>ce811cf0-ad11-46f1-bd24-592b9c804956</t>
  </si>
  <si>
    <t>г.о. Наро-Фоминск, г. Верея, ул. Ленинская д. 9 ООО "Мясной дворик"</t>
  </si>
  <si>
    <t>55.342493</t>
  </si>
  <si>
    <t>36.186358</t>
  </si>
  <si>
    <t xml:space="preserve"> ООО "Мясной дворик"</t>
  </si>
  <si>
    <t>1085030001726</t>
  </si>
  <si>
    <t xml:space="preserve">г.Верея, ул.Ленинская д.9 </t>
  </si>
  <si>
    <t xml:space="preserve">8(965)429-95-81, </t>
  </si>
  <si>
    <t>yardmeat@yandex.ru</t>
  </si>
  <si>
    <t>г. Верея, ул.Ленинская д.9</t>
  </si>
  <si>
    <t>ООО "Мясной дворик"</t>
  </si>
  <si>
    <t>2e62e497-a088-48f8-ac4e-5cbad38d38bb</t>
  </si>
  <si>
    <t>г.о. Наро-Фоминск, д. Ястребово, ул. Берёзовая, д. 50 б (ип черкасова)</t>
  </si>
  <si>
    <t>55.3296546</t>
  </si>
  <si>
    <t>36.1432189</t>
  </si>
  <si>
    <t>ИП Черкасов Роман Александрович</t>
  </si>
  <si>
    <t>305503004700010</t>
  </si>
  <si>
    <t>8-926-917-97-62</t>
  </si>
  <si>
    <t>Orrlik@yandex.ru</t>
  </si>
  <si>
    <t>д. Ястребово, ул. Березовая, д.50б</t>
  </si>
  <si>
    <t xml:space="preserve"> ИП Черкасов Роман Александрович</t>
  </si>
  <si>
    <t>a5a9f864-2733-4a98-aae0-445adc51ed89</t>
  </si>
  <si>
    <t>ИП Черкасова Нелли Викторовна</t>
  </si>
  <si>
    <t>305503020701007</t>
  </si>
  <si>
    <t>8-903-225-23-04</t>
  </si>
  <si>
    <t xml:space="preserve">д. Ястребово, ул. Березовая, д.50б </t>
  </si>
  <si>
    <t xml:space="preserve">ИП Черкасова Нелли Викторовна </t>
  </si>
  <si>
    <t>г.о. Наро-Фоминск, д. Ястребово, ул. Берёзовая, д. 50 ИП Лысковская</t>
  </si>
  <si>
    <t>55.329805</t>
  </si>
  <si>
    <t>36.143419</t>
  </si>
  <si>
    <t>ИП Иванов Андрей Иванович</t>
  </si>
  <si>
    <t xml:space="preserve">304507510700023 </t>
  </si>
  <si>
    <t xml:space="preserve">д. Ястребово, ул. Березовая,50 </t>
  </si>
  <si>
    <t xml:space="preserve">8-926-878-57-07, </t>
  </si>
  <si>
    <t>5def7f42-158a-4f85-ba02-bb17fe8c9b7d</t>
  </si>
  <si>
    <t>г.о. Наро-Фоминск, д. Симбухово, ул. Нарская, д.18</t>
  </si>
  <si>
    <t>55.385398</t>
  </si>
  <si>
    <t>36.315788</t>
  </si>
  <si>
    <t>ООО "Горизонт"</t>
  </si>
  <si>
    <t>1065030001365</t>
  </si>
  <si>
    <t>дер.Симбухово, ул.Дороховская, д.4</t>
  </si>
  <si>
    <t xml:space="preserve"> 8(903)5975467, </t>
  </si>
  <si>
    <t>9035975467@mail.ru</t>
  </si>
  <si>
    <t xml:space="preserve">д. Симбухово, ул.Дороховская, д.4, </t>
  </si>
  <si>
    <t>4d2f9a7b-b1d6-4f0a-87ba-8e489bbab553</t>
  </si>
  <si>
    <t>55.384441</t>
  </si>
  <si>
    <t>36.316210</t>
  </si>
  <si>
    <t>ИП Сергейчук Юрий Ростиславович</t>
  </si>
  <si>
    <t>304503011800022</t>
  </si>
  <si>
    <t>г. Наро-Фоминск</t>
  </si>
  <si>
    <t>д. Симбухово, ул.Нарская, д.18</t>
  </si>
  <si>
    <t>ИП Сергейчук Ю.Р.</t>
  </si>
  <si>
    <t>г.о. Наро-Фоминск, п. Пионерский, ул. Центральная, д. 8 (Пятерочка № 6366)</t>
  </si>
  <si>
    <t>55.3365</t>
  </si>
  <si>
    <t>36.160662</t>
  </si>
  <si>
    <t>1027809237796</t>
  </si>
  <si>
    <t xml:space="preserve"> п. Пионерский, ул. Центральная, д.8  </t>
  </si>
  <si>
    <t xml:space="preserve">8-968-541-44-10, </t>
  </si>
  <si>
    <t>https://5ka.ru/</t>
  </si>
  <si>
    <t xml:space="preserve">п. Пионерский, ул. Центральная, д.8 </t>
  </si>
  <si>
    <t>ООО "Агроторг" (Пятерочка № 6366)</t>
  </si>
  <si>
    <t>6d5779fd-fa13-4dd0-8567-6a1c09edf9b4</t>
  </si>
  <si>
    <t>г.о. Наро-Фоминск, п. Пионерский, ул. Медынская, д. 7 стройрынок</t>
  </si>
  <si>
    <t>55.3381271362305</t>
  </si>
  <si>
    <t>36.1612968444824</t>
  </si>
  <si>
    <t>ИП Волченков Александр Сергеевич</t>
  </si>
  <si>
    <t>312503020000016</t>
  </si>
  <si>
    <t>8-925-890-77-37</t>
  </si>
  <si>
    <t>volchenkov-76@mai.ru</t>
  </si>
  <si>
    <t>п. Пионерский,  ул.Медынская, д.7</t>
  </si>
  <si>
    <t>ИП Волченков Александр Сергеевич (стройрынок)</t>
  </si>
  <si>
    <t>8e47af40-2223-4a65-afe5-43e756b26716</t>
  </si>
  <si>
    <t>55.351152</t>
  </si>
  <si>
    <t>36.163133</t>
  </si>
  <si>
    <t>АО "Мострансавто"ПАТП</t>
  </si>
  <si>
    <t>1035000016050</t>
  </si>
  <si>
    <t>г. Верея, ул. 1-я Советская, д. 86</t>
  </si>
  <si>
    <t>+7 (496) 346-80-74</t>
  </si>
  <si>
    <t>nara-patp@mail.ru</t>
  </si>
  <si>
    <t>АО "Мострансавто",  ПАТП</t>
  </si>
  <si>
    <t xml:space="preserve">ПАТП </t>
  </si>
  <si>
    <t>e0752f6d-9433-4170-bb92-b96aaeb86da5</t>
  </si>
  <si>
    <t>55.3366775</t>
  </si>
  <si>
    <t>36.1936607</t>
  </si>
  <si>
    <t>1057746555811</t>
  </si>
  <si>
    <t>г.Москва, Павелецкий 2-й проезд, 3-2</t>
  </si>
  <si>
    <t>8-49634-68-071</t>
  </si>
  <si>
    <t>info@vereyateplo.ru</t>
  </si>
  <si>
    <t xml:space="preserve">г. Верея, ул. Боровская, д.25 </t>
  </si>
  <si>
    <t>5039e552-c610-4fc9-9cff-da8b2d043e1e</t>
  </si>
  <si>
    <t>55.3397407</t>
  </si>
  <si>
    <t>36.1706809</t>
  </si>
  <si>
    <t>ИП Царев Геннадий Викторович</t>
  </si>
  <si>
    <t xml:space="preserve">316503000051030 </t>
  </si>
  <si>
    <t>8-916-152-55-58</t>
  </si>
  <si>
    <t>verles@mail.ru</t>
  </si>
  <si>
    <t xml:space="preserve">г. Верея, ул. Калужская, д48-а </t>
  </si>
  <si>
    <t>e66a006e-5806-44b2-abf9-27450ee8fe78</t>
  </si>
  <si>
    <t>г.о. Наро-Фоминск, г. Верея, ул. Кировская, д. 46/28 (Церковь)</t>
  </si>
  <si>
    <t>55.3470382690430</t>
  </si>
  <si>
    <t>36.1738929748535</t>
  </si>
  <si>
    <t>МРО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</si>
  <si>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 </t>
  </si>
  <si>
    <t xml:space="preserve">1055000009756 </t>
  </si>
  <si>
    <t>г. Верея, Кировская улица, 46/28</t>
  </si>
  <si>
    <t>8 (916)7321786</t>
  </si>
  <si>
    <t>sisolyatin@mail.ru</t>
  </si>
  <si>
    <t>г. Верея, ул.Кировская, д.46/28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</si>
  <si>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церкви, </t>
  </si>
  <si>
    <t>73b750c8-3594-4673-b687-d46feb6bf323</t>
  </si>
  <si>
    <t>г.о. Наро-Фоминск, г. Верея, ул. Лесная, стр. 3 (Церковь)</t>
  </si>
  <si>
    <t>55.3556861877441</t>
  </si>
  <si>
    <t>36.2098655700684</t>
  </si>
  <si>
    <t>Местная религизная организация  Православный приход Входо-Иерусалимского храма г.ВереиНаро-Фоминского района Московской области Московской Епархии Русской православной церкви</t>
  </si>
  <si>
    <t>1035000036609</t>
  </si>
  <si>
    <t>город Верея, Лесная улица, 3</t>
  </si>
  <si>
    <t>8-49634-38-174</t>
  </si>
  <si>
    <t>soltatyana@yandex.ru</t>
  </si>
  <si>
    <t>г. Верея, ул.Лесная, стр. 3</t>
  </si>
  <si>
    <t xml:space="preserve"> Местная религизная организация  Православный приход Входо-Иерусалимского храма г.Вереи Наро-Фоминского района Московской области Московской Епархии Русской православной церкви, </t>
  </si>
  <si>
    <t>26f943a3-0339-4bab-8aac-b82c9f6d06e0</t>
  </si>
  <si>
    <t>г.о. Наро-Фоминск, д. Благовещенье (ООО «Совхоз Веселевский»)</t>
  </si>
  <si>
    <t>55.2292137145996</t>
  </si>
  <si>
    <t>36.0774650573730</t>
  </si>
  <si>
    <t>ООО "Совхоз Веселевский"</t>
  </si>
  <si>
    <t xml:space="preserve">д. Благовещенье </t>
  </si>
  <si>
    <t>8-917-567-83-14</t>
  </si>
  <si>
    <t>rota_agroblag@mail.ru</t>
  </si>
  <si>
    <t>dd26b314-4f67-4548-85a1-c014bef16b12</t>
  </si>
  <si>
    <t>г.о. Наро-Фоминск, д. Благовещенье (ООО «Рота-Агро Благовещенье»)</t>
  </si>
  <si>
    <t>55.2395248413086</t>
  </si>
  <si>
    <t>36.0748214721680</t>
  </si>
  <si>
    <t>ООО "Рота-Агро Благовещенье"</t>
  </si>
  <si>
    <t>096126f2-1175-4baa-baef-c2ba9414ade1</t>
  </si>
  <si>
    <t>г.о. Наро-Фоминск, д. Крюково, ООО "Генезис"</t>
  </si>
  <si>
    <t>55.2653083801270</t>
  </si>
  <si>
    <t>35.9414100646973</t>
  </si>
  <si>
    <t>ООО "Генезис"</t>
  </si>
  <si>
    <t>8-916-117-46-87</t>
  </si>
  <si>
    <t>v.genezis@mail.ru</t>
  </si>
  <si>
    <t>0d3064a7-89bf-405f-80d3-104ca46c4aa9</t>
  </si>
  <si>
    <t>г.о. Наро-Фоминск, д. Крюково (Производство по переработке рыбы )</t>
  </si>
  <si>
    <t>55.2696609497070</t>
  </si>
  <si>
    <t>35.9218902587891</t>
  </si>
  <si>
    <t xml:space="preserve">ООО "ТД УРСА МИНОР" </t>
  </si>
  <si>
    <t>maxim@ursaminor.fish</t>
  </si>
  <si>
    <t>ООО "ТД УРСА МИНОР" (производство по переработке рыбы)</t>
  </si>
  <si>
    <t>e5f3d036-249a-4dba-be5b-cb03bc2177ca</t>
  </si>
  <si>
    <t>55.2888641357422</t>
  </si>
  <si>
    <t>36.1126518249512</t>
  </si>
  <si>
    <t>ЗАО "АСК Приозерный"</t>
  </si>
  <si>
    <t>д.Паново</t>
  </si>
  <si>
    <t>suhankin-maksim@mail.ru</t>
  </si>
  <si>
    <t>bd16d0ed-60dc-4598-8efe-e93f58b22f3f</t>
  </si>
  <si>
    <t>г.о. Наро-Фоминск, д. Шустиково (ООО «ЛВ Продукт РУС»)</t>
  </si>
  <si>
    <t>55.2663764953613</t>
  </si>
  <si>
    <t>35.9631042480469</t>
  </si>
  <si>
    <t>ООО "ЛВ Продукт РУС"</t>
  </si>
  <si>
    <t>д. Шустиково д. 24</t>
  </si>
  <si>
    <t>8 (495) 280-08-72</t>
  </si>
  <si>
    <t>lvproductrus@mail.ru</t>
  </si>
  <si>
    <t>52248a2b-92ee-4325-9167-6a9774b12e64</t>
  </si>
  <si>
    <t>г.о. Наро-Фоминск, д. Веселёво, Строительный рынок Fort</t>
  </si>
  <si>
    <t>55.302394</t>
  </si>
  <si>
    <t>36.101776</t>
  </si>
  <si>
    <t>ИП Черникова</t>
  </si>
  <si>
    <t>8-903-196-50-30</t>
  </si>
  <si>
    <t>chgn@irelcom.ru</t>
  </si>
  <si>
    <t xml:space="preserve"> ИП Черникова Елена Васильевна</t>
  </si>
  <si>
    <t>9eee0fc2-bfa7-49df-9463-bce5894dc34d</t>
  </si>
  <si>
    <t>г.о. Наро-Фоминск, д. Веселёво (ДИДИНА)</t>
  </si>
  <si>
    <t>55.3022232055664</t>
  </si>
  <si>
    <t>36.0939788818359</t>
  </si>
  <si>
    <t>ООО "ДИДИНА"</t>
  </si>
  <si>
    <t>д.Веселёво,</t>
  </si>
  <si>
    <t>8-909-160-68-06</t>
  </si>
  <si>
    <t>irendidina@iclud.com</t>
  </si>
  <si>
    <t>д. Веселёво</t>
  </si>
  <si>
    <t>23f3081e-dfe2-4be9-8c69-c52b4010217f</t>
  </si>
  <si>
    <t>г.о. Наро-Фоминск, д. Веселево, д. 16 (Пятерочка 5901)</t>
  </si>
  <si>
    <t>55.302316</t>
  </si>
  <si>
    <t>36.093819</t>
  </si>
  <si>
    <t xml:space="preserve">д. Веселево, д. </t>
  </si>
  <si>
    <t>ООО "Агроторг"(пятерочка)</t>
  </si>
  <si>
    <t>bb1c4e3b-621a-4b73-9e6a-fa3c14330d30</t>
  </si>
  <si>
    <t>г.о. Наро-Фоминск, д. Веселёво (ПРОСТОР)</t>
  </si>
  <si>
    <t>55.3020553588867</t>
  </si>
  <si>
    <t>36.0944366455078</t>
  </si>
  <si>
    <t xml:space="preserve">ООО "Новый свет" </t>
  </si>
  <si>
    <t>д.Веселёво</t>
  </si>
  <si>
    <t>8-496-756-51-20</t>
  </si>
  <si>
    <t>emaramzina@nswet.ru</t>
  </si>
  <si>
    <t>e5e7da65-6e0e-4e8a-aaa8-7fd20ac11942</t>
  </si>
  <si>
    <t>г.о. Наро-Фоминск, д. Вышегород, Магазин № 16, ИП Абрамкина</t>
  </si>
  <si>
    <t>55.233216</t>
  </si>
  <si>
    <t>36.171617</t>
  </si>
  <si>
    <t>ООО "Ромашка"</t>
  </si>
  <si>
    <t>8-903-784-37-01</t>
  </si>
  <si>
    <t>1db5b14f-6e4f-4d8a-a40a-419012816693</t>
  </si>
  <si>
    <t>г.о. Наро-Фоминск, у д. Крюково</t>
  </si>
  <si>
    <t>55.248744</t>
  </si>
  <si>
    <t>35.923210</t>
  </si>
  <si>
    <t>ИП Мусуков</t>
  </si>
  <si>
    <t>8-915-174-71-05</t>
  </si>
  <si>
    <t>super@fermer.ru</t>
  </si>
  <si>
    <t>aca4584c-f1ee-4351-b9ba-b8d1a5714a3a</t>
  </si>
  <si>
    <t>г.о. Наро-Фоминск, д. Набережная слобода (ООО «Набережная слобода»)</t>
  </si>
  <si>
    <t>55.2625503540039</t>
  </si>
  <si>
    <t>36.1842880249023</t>
  </si>
  <si>
    <t>ООО "Набережная слобода"</t>
  </si>
  <si>
    <t>д.Набережная слобода</t>
  </si>
  <si>
    <t>am-97@mail.ru</t>
  </si>
  <si>
    <t>д. Набережная слобода</t>
  </si>
  <si>
    <t>5f717f42-e78b-4175-bb8e-df85870d67ce</t>
  </si>
  <si>
    <t>г.о. Наро-Фоминск, д. Назарьево, заправка "ТНК"</t>
  </si>
  <si>
    <t>55.383930</t>
  </si>
  <si>
    <t>36.396232</t>
  </si>
  <si>
    <t>АО "РН-Москва"</t>
  </si>
  <si>
    <t>1027700043502 от 19.07.2002</t>
  </si>
  <si>
    <t>д. Назарьево /г. Москва, Загородное шоссе, д.1</t>
  </si>
  <si>
    <t>8-495-780-52-01</t>
  </si>
  <si>
    <t xml:space="preserve">ООО "ЛУКОЙЛ-Центрнефтепродукт" (АЗС Роснефть НФ-Москва  "ТНК") </t>
  </si>
  <si>
    <t>6027a929-ff93-40c6-8042-cccbd2b10fd0</t>
  </si>
  <si>
    <t>г.о. Наро-Фоминск, д. Назарьево, АЗС №479</t>
  </si>
  <si>
    <t>55.376567</t>
  </si>
  <si>
    <t>36.406636</t>
  </si>
  <si>
    <t>ООО "ЛУКОЙЛ-Центрнефтепродукт"</t>
  </si>
  <si>
    <t>1027700000679 от 02.07.2002</t>
  </si>
  <si>
    <t>д. Назарьево, ул. Дачная, 97А</t>
  </si>
  <si>
    <t>8-903-363-21-43</t>
  </si>
  <si>
    <t>ООО "ЛУКОЙЛ-Центрнефтепродукт"(АЗС № 479 Лукойл)</t>
  </si>
  <si>
    <t>29256979-55e3-454d-80ee-d51d3bc8a6a1</t>
  </si>
  <si>
    <t>г.о. Наро-Фоминск, д. Устье (рота агро)</t>
  </si>
  <si>
    <t>55.279972</t>
  </si>
  <si>
    <t>36.335269</t>
  </si>
  <si>
    <t>1155030001500 от 09.06.2015</t>
  </si>
  <si>
    <t>д.Устье</t>
  </si>
  <si>
    <t>8-925-784-50-90</t>
  </si>
  <si>
    <t>bc3b056f-e288-4ac5-8b66-6c1a82ae2181</t>
  </si>
  <si>
    <t>г.о. Наро-Фоминск, п. совхоза Архангельский, ООО "Северная рыба"(где коровники)</t>
  </si>
  <si>
    <t>55.358253</t>
  </si>
  <si>
    <t>36.410064</t>
  </si>
  <si>
    <t>ООО "Северная рыба"</t>
  </si>
  <si>
    <t>1187746341970</t>
  </si>
  <si>
    <t>8-962-171-40-90</t>
  </si>
  <si>
    <t>45ba5ee1-590d-4f49-8e8b-9abae0e1e531</t>
  </si>
  <si>
    <t>г. Наро-Фоминск, п. совхоза Архангельский</t>
  </si>
  <si>
    <t>55.357608</t>
  </si>
  <si>
    <t>36.405601</t>
  </si>
  <si>
    <t>ООО "Совхоз "Архангельский"</t>
  </si>
  <si>
    <t>34-67-332</t>
  </si>
  <si>
    <t>ООО "СОВХОЗ "АРХАНГЕЛЬСКИЙ"</t>
  </si>
  <si>
    <t>cfafce1c-f594-42aa-9735-e3fe45a2c4a7</t>
  </si>
  <si>
    <t>г.о. Наро-Фоминск, д. Акишево, д. 5 (Нархозстрой)</t>
  </si>
  <si>
    <t>55.343421</t>
  </si>
  <si>
    <t>36.338176</t>
  </si>
  <si>
    <t>ООО "НАРХОЗСТРОЙ"</t>
  </si>
  <si>
    <t>1164027052419 </t>
  </si>
  <si>
    <t>д. Акишево, д.5</t>
  </si>
  <si>
    <t>8-967-158-76-74</t>
  </si>
  <si>
    <t>ООО "НАРХОЗСТРОЙ"(магазин )</t>
  </si>
  <si>
    <t>14dd19fe-d8b0-4fce-99b0-2e610496d3ca</t>
  </si>
  <si>
    <t>г.о. Наро-Фоминск, д. Волчёнки, д. 50 а (Верный 1373)</t>
  </si>
  <si>
    <t>55.315105</t>
  </si>
  <si>
    <t>36.247013</t>
  </si>
  <si>
    <t>ООО "Союз Святого Иоанна Воина"</t>
  </si>
  <si>
    <t>д. Волченки, д. 50А</t>
  </si>
  <si>
    <t>8-925-530-30-53</t>
  </si>
  <si>
    <t>магазин "Верный" № 1373</t>
  </si>
  <si>
    <t>179b27b2-4369-4403-95d4-03acdc00b71f</t>
  </si>
  <si>
    <t>55.316725</t>
  </si>
  <si>
    <t>36.239523</t>
  </si>
  <si>
    <t>ИП Шкредов Николай Алексеевич</t>
  </si>
  <si>
    <t>д. Волченки, д.28/1</t>
  </si>
  <si>
    <t>8-929-589-62-64</t>
  </si>
  <si>
    <t>ИП Шкредов Николай Алексеевич (магазин "Продукты")</t>
  </si>
  <si>
    <t>49ad2d18-358c-4496-8973-9fa027a09120</t>
  </si>
  <si>
    <t xml:space="preserve">55.319858 </t>
  </si>
  <si>
    <t>36.228706</t>
  </si>
  <si>
    <t>д. Волченки, д.91</t>
  </si>
  <si>
    <t>8-965-244-33-33</t>
  </si>
  <si>
    <t>АО "ДИКСИ Юг" (магазин Дикси №50057)</t>
  </si>
  <si>
    <t>1c435fed-1bc6-49c8-919f-e0680c87336e</t>
  </si>
  <si>
    <t>г.о. Наро-Фоминск, д. Назарьево, ул. Дачная, д. 29( Пятерочка № 13776 )</t>
  </si>
  <si>
    <t>55.384120</t>
  </si>
  <si>
    <t>36.398609</t>
  </si>
  <si>
    <t>1027809237796 от 10.12.2002</t>
  </si>
  <si>
    <t>д. Назарьево, ул. Дачная, д. 29</t>
  </si>
  <si>
    <t>8-903-570-70-46</t>
  </si>
  <si>
    <t>ООО "Агроторг" (магазин Пятерочка № 13776)</t>
  </si>
  <si>
    <t>758cf685-9ff9-4fd2-8d49-d38f5d6efe76</t>
  </si>
  <si>
    <t>г.о. Наро-Фоминск, д. Устье, д. 68 (ооо узоры)</t>
  </si>
  <si>
    <t>55.276260</t>
  </si>
  <si>
    <t>36.334606</t>
  </si>
  <si>
    <t xml:space="preserve">ООО "Узоры" </t>
  </si>
  <si>
    <t>1145030002380 от 20.11.2014</t>
  </si>
  <si>
    <t>д. Устье, д.68</t>
  </si>
  <si>
    <t>8-903-511-84-21</t>
  </si>
  <si>
    <t>ООО "Узоры" (магазин )</t>
  </si>
  <si>
    <t>316e7a2d-0a57-4cd7-849b-faba299d80ef</t>
  </si>
  <si>
    <t>55.3576087951660</t>
  </si>
  <si>
    <t>36.4056015014648</t>
  </si>
  <si>
    <t xml:space="preserve"> ООО "Новый Свет"</t>
  </si>
  <si>
    <t>п.с-за Архангельский , ул.Центральная</t>
  </si>
  <si>
    <t>8-926-800-24-72</t>
  </si>
  <si>
    <t>п. с-за Архангельский , ул.Центральная</t>
  </si>
  <si>
    <t>ООО "Новый Свет" (сетевой магазин "Просторы")</t>
  </si>
  <si>
    <t>г.о. Наро-Фоминск, д. Волчёнки, территория бетонного завода, ИП Мельниченко</t>
  </si>
  <si>
    <t>55.319659</t>
  </si>
  <si>
    <t>36.227391</t>
  </si>
  <si>
    <t xml:space="preserve">ИП "Мельниченко" </t>
  </si>
  <si>
    <t xml:space="preserve"> д. Волченки, ул. Лесная, д. 39</t>
  </si>
  <si>
    <t>8-966-100-58-00</t>
  </si>
  <si>
    <t xml:space="preserve"> ИП "Мельниченко"  
ООО "Рикон-Логистик"</t>
  </si>
  <si>
    <t>b57a254d-b48f-4fea-835c-556f3a9d8290</t>
  </si>
  <si>
    <t>г.о. Наро-Фоминск, п. Калининец, автосервис</t>
  </si>
  <si>
    <t>55.568132</t>
  </si>
  <si>
    <t>36.996293</t>
  </si>
  <si>
    <t>ИП Лянг Сергей Александрович</t>
  </si>
  <si>
    <t>р.п.Калининец, мкрТарасково,д.2</t>
  </si>
  <si>
    <t>926-050-76-36</t>
  </si>
  <si>
    <t>remontavt0@yandex.ru</t>
  </si>
  <si>
    <t>ИП Лянг Сергей Александрович (автосервис)</t>
  </si>
  <si>
    <t>8dc520f9-f1da-4ca2-a59b-00c7049bbd5e</t>
  </si>
  <si>
    <t>г.о. Наро-Фоминск, п. Калининец, автомойка</t>
  </si>
  <si>
    <t>55.567356</t>
  </si>
  <si>
    <t>36.996410</t>
  </si>
  <si>
    <t>ИП Таболина Любовь Васильевна</t>
  </si>
  <si>
    <t>р.п.Калининец, мкр.Тарасково,д.2</t>
  </si>
  <si>
    <t>917-560-04-69</t>
  </si>
  <si>
    <t>tabolina72@mail.ru</t>
  </si>
  <si>
    <t>ИП Таболина Любовь Васильевна (автосервис)</t>
  </si>
  <si>
    <t>fc73691a-1839-4f89-9df1-aa33ba012362</t>
  </si>
  <si>
    <t>г.о. Наро-Фоминск, с. Петровское, ООО "АБЗ Гидромонтаж"</t>
  </si>
  <si>
    <t>55.539112</t>
  </si>
  <si>
    <t>36.990806</t>
  </si>
  <si>
    <t>ООО "ИНВЕСТ КАПИТАЛ"</t>
  </si>
  <si>
    <t>с.Петровское</t>
  </si>
  <si>
    <t>ООО "ИНВЕСТ КАПИТАЛ" (АЗС)</t>
  </si>
  <si>
    <t>638735e5-012d-4f21-89ec-a7a4f8e3a037</t>
  </si>
  <si>
    <t>г.о. Наро-Фоминск, с. Петровское, владение 95Д, (АЗС № 1127)</t>
  </si>
  <si>
    <t>55.539325</t>
  </si>
  <si>
    <t>36.990657</t>
  </si>
  <si>
    <t>ООО "МОБ-Сервис"</t>
  </si>
  <si>
    <t>с.Петровское, д. 95 Д</t>
  </si>
  <si>
    <t>8-926-865-14-44</t>
  </si>
  <si>
    <t>ortk@bk.ru</t>
  </si>
  <si>
    <t>ООО "МОБ-Сервис" (АЗС)</t>
  </si>
  <si>
    <t>03de2ccd-66f4-4755-b589-2269a9329e31</t>
  </si>
  <si>
    <t>55.556137</t>
  </si>
  <si>
    <t>36.970195</t>
  </si>
  <si>
    <t>ИП Мешканин Андрей Александрович</t>
  </si>
  <si>
    <t>р.п.Калининец, д. 262</t>
  </si>
  <si>
    <t>926-389-43-21</t>
  </si>
  <si>
    <t>adel077@yandex.ru</t>
  </si>
  <si>
    <t>р.п. Калининец, д. 262</t>
  </si>
  <si>
    <t>ИП Мешканин Андрей Александрович (парковка)</t>
  </si>
  <si>
    <t>парковка</t>
  </si>
  <si>
    <t>185a823f-c03b-4e82-aff1-001953efa234</t>
  </si>
  <si>
    <t>г.о. Наро-Фоминск, п. Калининец, ул. ДОС, д. 1 А (Верный 1323)</t>
  </si>
  <si>
    <t>55.565970</t>
  </si>
  <si>
    <t>36.992915</t>
  </si>
  <si>
    <t>р.п. Калининец,мкр.Тарасково,  стр. 1 А</t>
  </si>
  <si>
    <t>926-789-81-00</t>
  </si>
  <si>
    <t>olga.ivanova@ivoin.ru</t>
  </si>
  <si>
    <t>ООО "Союз Святого Иоанна Воина" (магазин "Верный")</t>
  </si>
  <si>
    <t>3ed0bb24-fdd5-43af-a349-321c534c165e</t>
  </si>
  <si>
    <t>г.о. Наро-Фоминск, п. Калининец, Кафе Юбилейное (Пятерочка №11784)</t>
  </si>
  <si>
    <t>55.566360</t>
  </si>
  <si>
    <t>36.995643</t>
  </si>
  <si>
    <t>р.п. Калининец,мкр Тарасково,д. 2А</t>
  </si>
  <si>
    <t>ООО "Агроторг" (магазин "Пятерочка")</t>
  </si>
  <si>
    <t>d40a3189-3843-4340-9630-58c512759cd3</t>
  </si>
  <si>
    <t>55.567855</t>
  </si>
  <si>
    <t>36.987346</t>
  </si>
  <si>
    <t>АО "Дикси ЮГ"</t>
  </si>
  <si>
    <t>р.п.Калининец, мкр КЭЧ, вблизи д. 238</t>
  </si>
  <si>
    <t>926-384-11-22</t>
  </si>
  <si>
    <t>р.п. Калининец, мкр КЭЧ, вблизи д. 238</t>
  </si>
  <si>
    <t>АО "Дикси ЮГ" (магазин "Дикси")</t>
  </si>
  <si>
    <t>a3db63ff-a256-41a5-9c60-7868f64553ab</t>
  </si>
  <si>
    <t>г.о. Наро-Фоминск, п. Калининец, с 4, ТЦ "Калининец"</t>
  </si>
  <si>
    <t>55.566171</t>
  </si>
  <si>
    <t>36.995051</t>
  </si>
  <si>
    <t>ООО "ТЦ Калининец"</t>
  </si>
  <si>
    <t>р. п. Калининец, мкр. Тарасково, стр. 4, ТЦ "Калининец"</t>
  </si>
  <si>
    <t>965-354-58-08</t>
  </si>
  <si>
    <t>tc_kalininets@mail.ru</t>
  </si>
  <si>
    <t>р.п. Калининец, мкр Тарасково, стр. 4</t>
  </si>
  <si>
    <t>6ff7e6e8-f596-4017-ac75-0b159a27cd83</t>
  </si>
  <si>
    <t>55.566093</t>
  </si>
  <si>
    <t>36.997123</t>
  </si>
  <si>
    <t>ООО "Калина Групп"</t>
  </si>
  <si>
    <t>д.Тарасково, стр.1Б</t>
  </si>
  <si>
    <t>915-208-91-51</t>
  </si>
  <si>
    <t>д. Тарасково, стр.1Б</t>
  </si>
  <si>
    <t>ООО "Калина Групп" (ТЦ "Калина Парк")</t>
  </si>
  <si>
    <t>55.565307</t>
  </si>
  <si>
    <t>36.996780</t>
  </si>
  <si>
    <t>д. Тарасково, 6 км + 550 м (справа) автодороги А-107</t>
  </si>
  <si>
    <t>b5806497-ea23-43e5-99ed-e7a05aa1a866</t>
  </si>
  <si>
    <t>55.567801</t>
  </si>
  <si>
    <t>36.987164</t>
  </si>
  <si>
    <t>р. п. Калининец, мкр Тарасково,  вблизи д. 17</t>
  </si>
  <si>
    <t>926-576-93-50</t>
  </si>
  <si>
    <t>р.п. Калининец, мкр Тарасково,  вблизи д. 17</t>
  </si>
  <si>
    <t>16eb85e0-3154-4ee1-b6b6-a0d46e44e0eb</t>
  </si>
  <si>
    <t>г.о. Наро-Фоминск, п. Калининец , ул. Фабричная, 13А (Верный 1289)</t>
  </si>
  <si>
    <t>55.524394</t>
  </si>
  <si>
    <t>36.969433</t>
  </si>
  <si>
    <t>р. п. Калининец, ул. Фабричная, возле д.13А,</t>
  </si>
  <si>
    <t>р.п. Калининец, ул. Фабричная, возле д.13А</t>
  </si>
  <si>
    <t>06821377-4e60-4b64-bc2f-2e078d956ca2</t>
  </si>
  <si>
    <t>55.525170</t>
  </si>
  <si>
    <t>36.970438</t>
  </si>
  <si>
    <t xml:space="preserve">р. п. Калининец, ул. Фабричная, д.1В,  </t>
  </si>
  <si>
    <t>р.п. Калининец, ул. Фабричная, д.1В</t>
  </si>
  <si>
    <t>7b04c8b1-da80-4c28-bd15-fdbcfe436339</t>
  </si>
  <si>
    <t>55.538188</t>
  </si>
  <si>
    <t>36.990609</t>
  </si>
  <si>
    <t>с. Петровское, стр. 87 А</t>
  </si>
  <si>
    <t>925-059-24-88</t>
  </si>
  <si>
    <t>84946c00-28ca-4e2a-810d-a58b927f72b0</t>
  </si>
  <si>
    <t>г.о. Наро-Фоминск, с. Петровское, стр. 71А (Магнит Затушевка)</t>
  </si>
  <si>
    <t>55.536571</t>
  </si>
  <si>
    <t>36.988361</t>
  </si>
  <si>
    <t>с. Петровское стр. 71 А,</t>
  </si>
  <si>
    <t>903-611-68-08</t>
  </si>
  <si>
    <t>с. Петровское стр. 71 А</t>
  </si>
  <si>
    <t>АО "ТАНДЕР" (магазин "Магнит")</t>
  </si>
  <si>
    <t>ddcf8e57-d07c-4291-87ea-b9a75e52dd5d</t>
  </si>
  <si>
    <t>г.о. Наро-Фоминск, п. Калининец, д. 1Д (НП "ДУБКИ-2")</t>
  </si>
  <si>
    <t>55.566756</t>
  </si>
  <si>
    <t>36.995462</t>
  </si>
  <si>
    <t>НП по управлению и обслуживанию Торг. комплекса "ДУБКИ-2"</t>
  </si>
  <si>
    <t>р.п. Калининец,д. 1</t>
  </si>
  <si>
    <t>919-722-12-68</t>
  </si>
  <si>
    <t>Chernishevak@rambler.ru</t>
  </si>
  <si>
    <t>р.п. Калининец, д. 1</t>
  </si>
  <si>
    <t>НП по управлению и обслуживанию ТК "ДУБКИ-2" (рынок)</t>
  </si>
  <si>
    <t>0d2e94c0-2263-45c8-9e7c-952168ecdbbc</t>
  </si>
  <si>
    <t>г.о. Наро-Фоминск, д. Юшково, д. 2</t>
  </si>
  <si>
    <t>55.541213</t>
  </si>
  <si>
    <t>36.990547</t>
  </si>
  <si>
    <t>ИП Кучин Владимир Викторович</t>
  </si>
  <si>
    <t>д.Юшково,д.2</t>
  </si>
  <si>
    <t>925-267-52-42</t>
  </si>
  <si>
    <t>madou_42_Kalilinec@mail.ru</t>
  </si>
  <si>
    <t>д. Юшково,д.2</t>
  </si>
  <si>
    <t>ИП Кучин Владимир Викторович (магазин Стройматериалы)</t>
  </si>
  <si>
    <t>4e20b627-0b5a-48ab-adc5-49a5befea6d0</t>
  </si>
  <si>
    <t>55.535911</t>
  </si>
  <si>
    <t>36.987785</t>
  </si>
  <si>
    <t>ООО "ДЭСКТ-3"</t>
  </si>
  <si>
    <t>с.Петровское, ул. Заводская, д.26</t>
  </si>
  <si>
    <t>903-114-05-73</t>
  </si>
  <si>
    <t>chayse@bk.ru</t>
  </si>
  <si>
    <t>с. Петровское, ул. Заводская, д.26</t>
  </si>
  <si>
    <t>ООО "ДЭСКТ-3" (магазин Стройматериалы)</t>
  </si>
  <si>
    <t>41200d90-4e11-423c-a1ff-812649fdfb25</t>
  </si>
  <si>
    <t>г.о. Наро-Фоминск, п. Калининец, автозапчасти</t>
  </si>
  <si>
    <t>55.567474</t>
  </si>
  <si>
    <t>36.996067</t>
  </si>
  <si>
    <t>ИП Хотенко Андрей Сергеевич</t>
  </si>
  <si>
    <t>р.п. Калининец,д.267</t>
  </si>
  <si>
    <t>926-585-68-67</t>
  </si>
  <si>
    <t>hotenko@inbox.ru</t>
  </si>
  <si>
    <t>ИП Хотенко Андрей Сергеевич магазин (автозапчасти)</t>
  </si>
  <si>
    <t>57c99db2-7bb4-469c-9f3a-89650e2e2484</t>
  </si>
  <si>
    <t>55.566009</t>
  </si>
  <si>
    <t>36.995552</t>
  </si>
  <si>
    <t>р.п.Калининец, у д. 1</t>
  </si>
  <si>
    <t>р.п. Калининец, у д. 1</t>
  </si>
  <si>
    <t>АО "ТАНДЕР" (магазин "Магнит"</t>
  </si>
  <si>
    <t>0b949812-66e7-499f-aaf3-bcf17dae3e16</t>
  </si>
  <si>
    <t>г.о. Наро-Фоминск, д. Сумино, д. 1А, ИП Ляпина</t>
  </si>
  <si>
    <t>55.573787</t>
  </si>
  <si>
    <t>37.030399</t>
  </si>
  <si>
    <t>ИП Ляпина Ольга Викторовна</t>
  </si>
  <si>
    <t>д. Сумино,д. 1 А</t>
  </si>
  <si>
    <t>д. Сумино, д. 1 А</t>
  </si>
  <si>
    <t>ИП Ляпина Ольга Викторовна (магазин продукты)</t>
  </si>
  <si>
    <t>694fdd9d-d944-43f5-adbc-34ecf8c43970</t>
  </si>
  <si>
    <t>г.о. Наро-Фоминск, п. Калининец, д. 1 корпус А, ИП Егоров Сергей Николаевич</t>
  </si>
  <si>
    <t>55.566349</t>
  </si>
  <si>
    <t>36.995720</t>
  </si>
  <si>
    <t>ИП Егоров Сергей Николаевич</t>
  </si>
  <si>
    <t> 309167723900036</t>
  </si>
  <si>
    <t>р.п. Калининец,д.1 корп. А</t>
  </si>
  <si>
    <t>8-926-852-25-05</t>
  </si>
  <si>
    <t>s.n.egorov67@yandex.ru</t>
  </si>
  <si>
    <t>ИП Егоров Сергей Николаевич (магазин продукты)</t>
  </si>
  <si>
    <t>2ae787a7-740b-4f30-a53d-0e3ce7a9cb39</t>
  </si>
  <si>
    <t>55.566085</t>
  </si>
  <si>
    <t>36.993167</t>
  </si>
  <si>
    <t>р.п. Калининец,у кафе Юбилейное</t>
  </si>
  <si>
    <t>г.о. Наро-Фоминск, п. Калининец, ип Маттаджиева</t>
  </si>
  <si>
    <t>55.566422</t>
  </si>
  <si>
    <t>36.991590</t>
  </si>
  <si>
    <t>ООО "Калина Трейд"</t>
  </si>
  <si>
    <t>р.п. Калининец,у д. 32</t>
  </si>
  <si>
    <t>999-898-92-18</t>
  </si>
  <si>
    <t>общепит (кафе)</t>
  </si>
  <si>
    <t>1f6e2f48-a7d2-47be-a8b8-a62e882d0041</t>
  </si>
  <si>
    <t>г.о. Наро-Фоминск, п. Калининец, ул. Фабричная, д. 1а</t>
  </si>
  <si>
    <t>55.525738</t>
  </si>
  <si>
    <t>36.971435</t>
  </si>
  <si>
    <t>ИП Фаградян Саргис Ваганович</t>
  </si>
  <si>
    <t>р.п. Калининец,ул.Фабричная, 1 А</t>
  </si>
  <si>
    <t>okna-next@bk.ru</t>
  </si>
  <si>
    <t>столовая</t>
  </si>
  <si>
    <t>c6b4bf3c-45b3-4a77-a544-b4cb38540150</t>
  </si>
  <si>
    <t>г.о. Наро-Фоминск, п. Калининец, Спортивный центр Мегаполис</t>
  </si>
  <si>
    <t>55.554450</t>
  </si>
  <si>
    <t>36.973674</t>
  </si>
  <si>
    <t>ООО "Мегаполис"</t>
  </si>
  <si>
    <t>8-915-450-09-98</t>
  </si>
  <si>
    <t>svkrasnov76@mail.ru</t>
  </si>
  <si>
    <t xml:space="preserve">спортивный центр </t>
  </si>
  <si>
    <t>b581fdf4-6be6-4350-bea7-ef3400f99003</t>
  </si>
  <si>
    <t>55.554637</t>
  </si>
  <si>
    <t>36.975280</t>
  </si>
  <si>
    <t>АО "Оборонэнерго" филиал "Центральный"</t>
  </si>
  <si>
    <t>р.п. Калининец, вблизи д. 254</t>
  </si>
  <si>
    <t>925-005-96-59</t>
  </si>
  <si>
    <t>asafonov@cn.oen.su</t>
  </si>
  <si>
    <t>ffe7518d-8900-42e1-a4e0-3bcaa379243f</t>
  </si>
  <si>
    <t>55.529594</t>
  </si>
  <si>
    <t>36.98071</t>
  </si>
  <si>
    <t>ООО "АБЗ ГИДРОМОНТАЖ"</t>
  </si>
  <si>
    <t>496-342-54-49</t>
  </si>
  <si>
    <t>oabz70@mail.ru</t>
  </si>
  <si>
    <t>55.532314</t>
  </si>
  <si>
    <t>36.954441</t>
  </si>
  <si>
    <t>ООО "ЛИНКС ПРОПЕРТИ МЕНЕДЖМЕНТ"</t>
  </si>
  <si>
    <t>р.п. Калининец, д. 25</t>
  </si>
  <si>
    <t>8 (966) 102-84-87</t>
  </si>
  <si>
    <t>Andrey.Krylov@lynkspm.com</t>
  </si>
  <si>
    <t>8d1c965a-4581-445c-87ab-e638dc390631</t>
  </si>
  <si>
    <t>55.528648</t>
  </si>
  <si>
    <t>36.980426</t>
  </si>
  <si>
    <t>ООО "ПРОФИЛЬ ДЕКОР"</t>
  </si>
  <si>
    <t>с. Петровское, уч. 5</t>
  </si>
  <si>
    <t>916-146-51-14</t>
  </si>
  <si>
    <t>Vaganov.o@profildekor.ru</t>
  </si>
  <si>
    <t>3930b7b1-45b0-45e2-b27a-b110a55c67a0</t>
  </si>
  <si>
    <t>г.о. Наро-Фоминск, п. Калининец (ПФК Техпрокомплект)</t>
  </si>
  <si>
    <t>55.533653</t>
  </si>
  <si>
    <t>36.955501</t>
  </si>
  <si>
    <t>ООО "ПФК Техпрокомплект"</t>
  </si>
  <si>
    <t>916-642-08-17</t>
  </si>
  <si>
    <t>info@tial.ru</t>
  </si>
  <si>
    <t>ae1082bb-b631-4845-8008-fc0da233627a</t>
  </si>
  <si>
    <t>г.о. Наро-Фоминск, п. Калининец, ул. Фабрична, вл. 1, корп. 3</t>
  </si>
  <si>
    <t>55.525321</t>
  </si>
  <si>
    <t>36.979225</t>
  </si>
  <si>
    <t>ООО "Пять координат"</t>
  </si>
  <si>
    <t>р.п. Калининец, ул. Фабричная, вл. 1, корп. 3</t>
  </si>
  <si>
    <t>ооо5koordinat@mail.com</t>
  </si>
  <si>
    <t>4909b55f-1523-4a74-a473-60952ed42dd4</t>
  </si>
  <si>
    <t>г.о. Наро-Фоминск, с. Петровское, АО «Сан Кэмикэл»</t>
  </si>
  <si>
    <t>55.530696</t>
  </si>
  <si>
    <t>36.987701</t>
  </si>
  <si>
    <t>АО "Сан Кэмикэл"</t>
  </si>
  <si>
    <t>903-969-34-99</t>
  </si>
  <si>
    <t>boris.chibeskov@sunchemikal.com</t>
  </si>
  <si>
    <t>674b3e1a-12e7-4554-8769-ee10a91b86b5</t>
  </si>
  <si>
    <t>55.545654</t>
  </si>
  <si>
    <t>36.986461</t>
  </si>
  <si>
    <t>АО "МОИСС"</t>
  </si>
  <si>
    <t>962-977-75-60</t>
  </si>
  <si>
    <t>aa.andreev@moiss.ru</t>
  </si>
  <si>
    <t>61209228-c7f1-4105-8bc3-b29eb14629ee</t>
  </si>
  <si>
    <t>55.525890</t>
  </si>
  <si>
    <t>36.971630</t>
  </si>
  <si>
    <t>АО "1470 УМТО"</t>
  </si>
  <si>
    <t xml:space="preserve">р.п. Калининец, ул. Фабричная, д.1а  </t>
  </si>
  <si>
    <t>925-324-24-63</t>
  </si>
  <si>
    <t>mstaman@mail.ru</t>
  </si>
  <si>
    <t>г.о. Наро-Фоминск, п. Калининец, ул. Фабричная, корп.3</t>
  </si>
  <si>
    <t>55.5250587463379</t>
  </si>
  <si>
    <t>36.9792327880859</t>
  </si>
  <si>
    <t>ИП Гайворонский Юрий Васильевич</t>
  </si>
  <si>
    <t>р.п. Калининец, ул. Фабричная, корп.3</t>
  </si>
  <si>
    <t>+7 (965) 121-00-80</t>
  </si>
  <si>
    <t>stebukov@mail.ru</t>
  </si>
  <si>
    <t>Производство пластмасс</t>
  </si>
  <si>
    <t>3838b400-b999-4b93-9d96-af0fd6350ad6</t>
  </si>
  <si>
    <t>55.529972</t>
  </si>
  <si>
    <t>36.992294</t>
  </si>
  <si>
    <t>ООО "ДОР-СТРОЙ ТЕХНИКА"</t>
  </si>
  <si>
    <t>8-964-722-60-53</t>
  </si>
  <si>
    <t>stroy.texnika@mail.ru</t>
  </si>
  <si>
    <t>730be7cd-9357-43e4-871b-616761dc05a4</t>
  </si>
  <si>
    <t>55.527820</t>
  </si>
  <si>
    <t>36.981693</t>
  </si>
  <si>
    <t>ООО "Селятинские коммунальные сети"</t>
  </si>
  <si>
    <t>sat@trestgm.ru</t>
  </si>
  <si>
    <t>5603f328-17af-4978-968c-39f48d5a7f54</t>
  </si>
  <si>
    <t>55.516674</t>
  </si>
  <si>
    <t>36.966739</t>
  </si>
  <si>
    <t>8-48-42-78-34-78</t>
  </si>
  <si>
    <t>I-V-S-95@yandex.ru</t>
  </si>
  <si>
    <t>65230866-0c25-441f-b682-1a9b487ea691</t>
  </si>
  <si>
    <t>г. Наро-Фоминск, ул. Володарского, д. 137а, ИП Серов</t>
  </si>
  <si>
    <t>55.394654</t>
  </si>
  <si>
    <t>36.763025</t>
  </si>
  <si>
    <t xml:space="preserve">ИП Серов Сергей Алексеевич </t>
  </si>
  <si>
    <t>г. Наро-Фоминск, ул.Московская, д.42 (мойка, автосервис )</t>
  </si>
  <si>
    <t>8-909-964-68-80</t>
  </si>
  <si>
    <t>avtomoiki.N-F@yandex.ru</t>
  </si>
  <si>
    <t>г. Наро-Фоминск, ул. Володарского, д.137А</t>
  </si>
  <si>
    <t>автмойка</t>
  </si>
  <si>
    <t>a8d0e819-5080-42fc-8e3c-47dbb8c869fa</t>
  </si>
  <si>
    <t>г. Наро-Фоминск, пер. Красноармейский, вблизи ГСК Союз</t>
  </si>
  <si>
    <t>55.399116</t>
  </si>
  <si>
    <t>36.739097</t>
  </si>
  <si>
    <t xml:space="preserve">ИП Вашурин Владимир Валерьевич </t>
  </si>
  <si>
    <t>г. Наро-Фоминск, Красноармейский переулок, вблизи ГСК Союз</t>
  </si>
  <si>
    <t>8 (901) 518-47-49</t>
  </si>
  <si>
    <t>mivvan@mail.ru</t>
  </si>
  <si>
    <t>be08e120-71d4-4ad2-9e76-260c25b12c1d</t>
  </si>
  <si>
    <t>г. Наро-Фоминск, Кубинское шоссе, д. 7 (автосервис)</t>
  </si>
  <si>
    <t>55.410270</t>
  </si>
  <si>
    <t>36.713027</t>
  </si>
  <si>
    <t>ИП Мясников Владимир Александрович</t>
  </si>
  <si>
    <t>г. Наро-Фоминск, Кубинское шоссе, д. 7</t>
  </si>
  <si>
    <t>8 965 141 76 78</t>
  </si>
  <si>
    <t>vmyasnikov@yandex.ru</t>
  </si>
  <si>
    <t>2b0d8a82-947a-41b8-9e10-1e3a8602e342</t>
  </si>
  <si>
    <t>г. Наро-Фоминск, ул. Маршала Жукова, д. 52 (ИП Кошалко Яна Эдуардовна)</t>
  </si>
  <si>
    <t>55.3802261</t>
  </si>
  <si>
    <t>36.715393</t>
  </si>
  <si>
    <t xml:space="preserve">ИП Кошалко Яна Эдуардовна </t>
  </si>
  <si>
    <t>г. Наро-Фоминск, ул.Маршала Жукова, д.52</t>
  </si>
  <si>
    <t>Avtomoiki.N-F@yandex.ru</t>
  </si>
  <si>
    <t>b97c9590-edaa-4fc4-8b7b-9955d31c72b5</t>
  </si>
  <si>
    <t>г. Наро-Фоминск, ул. Московская, д. 42 (ИП Серов Сергей Алексеевич)</t>
  </si>
  <si>
    <t>55.375362</t>
  </si>
  <si>
    <t>36.767223</t>
  </si>
  <si>
    <t>cd88cfa3-b370-46cd-b4e3-be96ef43009b</t>
  </si>
  <si>
    <t>г. Наро-Фоминск, ул. Московская, д. 18 (Автосервис)</t>
  </si>
  <si>
    <t>55.378700</t>
  </si>
  <si>
    <t>36.757633</t>
  </si>
  <si>
    <t>ЗАО "Наро-Фоминский автосервис"</t>
  </si>
  <si>
    <t>г. Наро-Фоминск,ул. Московская, д.18</t>
  </si>
  <si>
    <t>8-496-34-3-72-60, 8-925-353-45-78</t>
  </si>
  <si>
    <t>lt38091@yandex.ru</t>
  </si>
  <si>
    <t>92d2617f-ddc9-4696-872d-aac758aaf6b9</t>
  </si>
  <si>
    <t>г. Наро-Фоминск, ул. Московская, д. 9А, клиника Гала-Мед, автосервис</t>
  </si>
  <si>
    <t>55.380771</t>
  </si>
  <si>
    <t>36.750556</t>
  </si>
  <si>
    <t xml:space="preserve">ИП Тараскин Дмитрий Петрович </t>
  </si>
  <si>
    <t>г. Наро-Фоминск, ул. Московская, д.9А (автосервис)</t>
  </si>
  <si>
    <t>8-929-65438-18, 8-929-573-38-80</t>
  </si>
  <si>
    <t>nara-galmed@yandex.ru</t>
  </si>
  <si>
    <t>5fdd078f-3a4a-4b1a-b272-f9f2a8df3fd0</t>
  </si>
  <si>
    <t>г. Наро-Фоминск, ул. Пешехонова, д. 11а, ИП Серов</t>
  </si>
  <si>
    <t>55.401390</t>
  </si>
  <si>
    <t>36.725410</t>
  </si>
  <si>
    <t>г. Наро-Фоминск, ул.Пешехонова, д.11а (Мойка автосервис )</t>
  </si>
  <si>
    <t>8ddfb3e8-2ff8-440c-be45-c79a62976643</t>
  </si>
  <si>
    <t>г. Наро-Фоминск, ул. Профсоюзная, д. 3 В, автосервис</t>
  </si>
  <si>
    <t>55.377906</t>
  </si>
  <si>
    <t>36.736949</t>
  </si>
  <si>
    <t xml:space="preserve">ИП Сидоренко Дмитрий Владимирович </t>
  </si>
  <si>
    <t>г. Наро-Фоминск, ул. Профсоюзная, д. 3 В (автосервис)</t>
  </si>
  <si>
    <t>8(966) 087-37-37, 8 (968) 854-62-74</t>
  </si>
  <si>
    <t>sedog-1983@mail.ru</t>
  </si>
  <si>
    <t>328c9553-aaef-40e2-b486-0f248ef4ff4c</t>
  </si>
  <si>
    <t>г.о. Наро-Фоминск, д. Терновка, ул. Кленовая, д. 5</t>
  </si>
  <si>
    <t>55.398323</t>
  </si>
  <si>
    <t>36.704582</t>
  </si>
  <si>
    <t>ИП Копосов Роман Валерьевич</t>
  </si>
  <si>
    <t>д. Терновка, ул. Кленовая, д. 5</t>
  </si>
  <si>
    <t>8(966)0002027</t>
  </si>
  <si>
    <t>taxi-nara@mail.ru</t>
  </si>
  <si>
    <t>b2f9bc89-3b7d-4d26-936f-09e457e0ccb0</t>
  </si>
  <si>
    <t>55.419418</t>
  </si>
  <si>
    <t>36.806686</t>
  </si>
  <si>
    <t xml:space="preserve">ПАО "РОСТЕЛЕКОМ" </t>
  </si>
  <si>
    <t>п. д/о Бекасово (гараж)</t>
  </si>
  <si>
    <t>+7 495 992-67-67, +7 916 002-26-65</t>
  </si>
  <si>
    <t>info@bekasovo.ru</t>
  </si>
  <si>
    <t>4f1f1820-066d-4165-8500-5891a21025a5</t>
  </si>
  <si>
    <t>г. Наро-Фоминск, ул. Московская, д. 9К</t>
  </si>
  <si>
    <t>55.381015</t>
  </si>
  <si>
    <t>36.754207</t>
  </si>
  <si>
    <t xml:space="preserve">ООО "МИК-2000" </t>
  </si>
  <si>
    <t>8-903-124-12-61</t>
  </si>
  <si>
    <t>mik-2000@inbox.ru</t>
  </si>
  <si>
    <t>2a66f29a-60fd-4351-9dea-1209304ecb90</t>
  </si>
  <si>
    <t>г. Наро-Фоминск, Киевское ш. 71 км</t>
  </si>
  <si>
    <t>55.385377</t>
  </si>
  <si>
    <t>36.783855</t>
  </si>
  <si>
    <t xml:space="preserve">ООО "ГАЗПРОМНЕФТЬ – ЦЕНТР" </t>
  </si>
  <si>
    <t>г. Наро-Фоминск, 71-й км Киевского шоссе</t>
  </si>
  <si>
    <t xml:space="preserve">+7 495) 981 33 63 </t>
  </si>
  <si>
    <t>935d85d3-ce2f-403b-ba4c-5f8a9b8212d2</t>
  </si>
  <si>
    <t>г.о. Наро-Фоминск, 71-й км., Киевское ш., Заправка "ТНК"</t>
  </si>
  <si>
    <t>55.381328</t>
  </si>
  <si>
    <t>36.780518</t>
  </si>
  <si>
    <t xml:space="preserve">АО "РН-МОСКВА"  </t>
  </si>
  <si>
    <t>г. Наро-Фоминск, 71-й км Киевского шоссе АЗС ТНК</t>
  </si>
  <si>
    <t>8(495) 780-52-01 д.4225; 8-916-606-38-15</t>
  </si>
  <si>
    <t>rnmsk@rnmsk.rosneft.ru</t>
  </si>
  <si>
    <t>b74800fc-97f4-47fa-927b-d5313946f777</t>
  </si>
  <si>
    <t>г. Наро-Фоминск, 73 км Киевского ш. правая сторона (Татнефть № 165)</t>
  </si>
  <si>
    <t>55.371746</t>
  </si>
  <si>
    <t>36.764478</t>
  </si>
  <si>
    <t>г. Наро-Фоминск, 73-й км киевского шоссе, АЗС</t>
  </si>
  <si>
    <t>2459d38a-0ba4-4356-8011-33f8cad8ed8d</t>
  </si>
  <si>
    <t>55.370037</t>
  </si>
  <si>
    <t>36.763039</t>
  </si>
  <si>
    <t>ООО "Татнефть-АЗС-Запад"</t>
  </si>
  <si>
    <t>г. Наро-Фоминск, 73-й км киевского шоссе</t>
  </si>
  <si>
    <t>г. Наро-Фоминск, Киевское ш., 74 км. (слева) Заправка "ТНК"</t>
  </si>
  <si>
    <t>55.359976</t>
  </si>
  <si>
    <t>36.749286</t>
  </si>
  <si>
    <t>г. Наро-Фоминск, 74-й км киевского шоссе</t>
  </si>
  <si>
    <t>7a9420e6-9b41-4e52-b384-27f4446c5f18</t>
  </si>
  <si>
    <t>г. Наро-Фоминск, Кубинское ш., левая сторона, вблизи ГСК "Академик", АЗС 25</t>
  </si>
  <si>
    <t>55.411756</t>
  </si>
  <si>
    <t>36.713483</t>
  </si>
  <si>
    <t xml:space="preserve">ООО "МОБ-Сервис" </t>
  </si>
  <si>
    <t>г. Наро-Фоминск, Кубинское шоссе, левая сторона, вблизи ГСК "Академик", АЗС № 25 ОРТК</t>
  </si>
  <si>
    <t>13b9e4e2-ead2-4269-bf1d-4b647ab6d196</t>
  </si>
  <si>
    <t>г. Наро-Фоминск, ул. Володарского, д. 137а, ООО "Ойл Моторс"</t>
  </si>
  <si>
    <t>55.397021</t>
  </si>
  <si>
    <t>36.763620</t>
  </si>
  <si>
    <t xml:space="preserve">ООО "Ойл Моторс" </t>
  </si>
  <si>
    <t>г. Наро-Фоминск, ул. Володарского, д. 137А, АЗС</t>
  </si>
  <si>
    <t>4026566d-074e-4207-b800-01de50f5f020</t>
  </si>
  <si>
    <t>г. Наро-Фоминск, ул. Кольцевая, д. 1, АЗС 333</t>
  </si>
  <si>
    <t>55.381031</t>
  </si>
  <si>
    <t>36.699241</t>
  </si>
  <si>
    <t xml:space="preserve">ООО "Компания Астра" </t>
  </si>
  <si>
    <t>г. Наро-Фоминск, ул. Кольцевая, д. 1 АЗС</t>
  </si>
  <si>
    <t>+7 (499) 530 5560</t>
  </si>
  <si>
    <t>21a79815-13b5-479a-9534-5885173f79f1</t>
  </si>
  <si>
    <t>г. Наро-Фоминск, ул. Московская, д. 7, стр. 1 (светофор)</t>
  </si>
  <si>
    <t>55.3819961</t>
  </si>
  <si>
    <t>36.7459182</t>
  </si>
  <si>
    <t>ООО "Торгсервис 50"</t>
  </si>
  <si>
    <t>143306, Московская обл, г. Наро-Фоминск, ул. Московская, д. 7, стр. 1</t>
  </si>
  <si>
    <t>8 (962)361-78-83</t>
  </si>
  <si>
    <t>torgservis50nara@mail.ru</t>
  </si>
  <si>
    <t>г. Наро-Фоминск, ул. Московская, д. 7, стр. 1</t>
  </si>
  <si>
    <t>Супермаркет</t>
  </si>
  <si>
    <t>41b2189b-9726-43db-a723-f169089ca2f4</t>
  </si>
  <si>
    <t>г. Наро-Фоминск, ул. Московская, д. 3 (Нефтебаза)</t>
  </si>
  <si>
    <t>55.380210</t>
  </si>
  <si>
    <t>36.761772</t>
  </si>
  <si>
    <t xml:space="preserve">АО "РН-МОСКВА" </t>
  </si>
  <si>
    <t>г. Наро-Фоминск, ул. Московская, д. 3</t>
  </si>
  <si>
    <t>8(495) 780-52-01</t>
  </si>
  <si>
    <t>5cec9295-600e-4194-a8ce-75d0a0688c95</t>
  </si>
  <si>
    <t>г. Наро-Фоминск, ул. Московская, д. 40А (Заправка)</t>
  </si>
  <si>
    <t>55.375677</t>
  </si>
  <si>
    <t>36.765495</t>
  </si>
  <si>
    <t xml:space="preserve">АО "Серпуховская нефтебаза" </t>
  </si>
  <si>
    <t>г. Наро-Фоминск, ул. Московская, д. 40А</t>
  </si>
  <si>
    <t>8-496-776-48-65 , 8 9031237466</t>
  </si>
  <si>
    <t>chigareva@serpnb.ru</t>
  </si>
  <si>
    <t>9200bd91-9754-4692-9f5b-e138d69f473b</t>
  </si>
  <si>
    <t>г. Наро-Фоминск, ул. Найдова-Железова, д. 5 АЗС №432</t>
  </si>
  <si>
    <t>55.395530</t>
  </si>
  <si>
    <t>36.735747</t>
  </si>
  <si>
    <t xml:space="preserve">ООО "Лукойл-ЦентрНефтепродукт" </t>
  </si>
  <si>
    <t>г. Наро-Фоминск, ул. Найдова - Железова АЗС Лукойл</t>
  </si>
  <si>
    <t>276ff097-c46b-44d9-b98d-5b257a907ab3</t>
  </si>
  <si>
    <t>г. Наро-Фоминск, ул. Московская, ст. нара аптека</t>
  </si>
  <si>
    <t>55.382732</t>
  </si>
  <si>
    <t>36.749622</t>
  </si>
  <si>
    <t xml:space="preserve">ООО "Неболейка" </t>
  </si>
  <si>
    <t>г. Наро-Фоминск, ул. Московская (аптека )</t>
  </si>
  <si>
    <t>8-496-34-484-52</t>
  </si>
  <si>
    <t>neboleika@yandex.ru</t>
  </si>
  <si>
    <t>69d6fc26-6a89-48bf-8763-f787ab420829</t>
  </si>
  <si>
    <t>55.384521</t>
  </si>
  <si>
    <t>36.750137</t>
  </si>
  <si>
    <t>г. Наро-Фоминск, ул. Полубоярова, д.7</t>
  </si>
  <si>
    <t>8 965 209 06 49</t>
  </si>
  <si>
    <t>finalval@mail.ru</t>
  </si>
  <si>
    <t>bb71713a-9a44-43bf-a1db-3ea0af8f5cca</t>
  </si>
  <si>
    <t>г. Наро-Фоминск, ул. Маршала Жукова, д. 9 Банк "Возрождение"</t>
  </si>
  <si>
    <t>55.383663</t>
  </si>
  <si>
    <t>36.724704</t>
  </si>
  <si>
    <t xml:space="preserve">ПАО Банк "Возрождение" </t>
  </si>
  <si>
    <t>г. Наро-Фоминск, ул. Маршала Жукова, д. 9</t>
  </si>
  <si>
    <t>Банк</t>
  </si>
  <si>
    <t>96b4e6a1-81e1-4773-8231-d66cd8c46e43</t>
  </si>
  <si>
    <t>г. Наро-Фоминск, пер. 2-й Володарский, д. 17Б</t>
  </si>
  <si>
    <t>55.386692</t>
  </si>
  <si>
    <t>36.752681</t>
  </si>
  <si>
    <t xml:space="preserve">ООО "ВКО" </t>
  </si>
  <si>
    <t>г. Наро-Фоминск, 2-й Володарский переулок, д. 17Б (баня)</t>
  </si>
  <si>
    <t>Баня</t>
  </si>
  <si>
    <t>8fc5274a-6295-45e2-ad25-d3078f9f7e6e</t>
  </si>
  <si>
    <t>г. Наро-Фоминск, ул. Володарского, д. 176, гостиница</t>
  </si>
  <si>
    <t>55.394672</t>
  </si>
  <si>
    <t>36.768669</t>
  </si>
  <si>
    <t xml:space="preserve">ИП Прокофьев Виталий Вячеславович </t>
  </si>
  <si>
    <t>г. Наро-Фоминск, ул. Володарского, д. 176 (гостиница)</t>
  </si>
  <si>
    <t>8-906-097-86-13</t>
  </si>
  <si>
    <t>vites@bk.ru</t>
  </si>
  <si>
    <t>00b94ab3-397d-4aa5-87b9-1840bdd94f8a</t>
  </si>
  <si>
    <t>55.3796157</t>
  </si>
  <si>
    <t>36.709426</t>
  </si>
  <si>
    <t>ИП Глухов Владимир Викторович</t>
  </si>
  <si>
    <t>г. Наро-Фоминск, ул. Маршала Жукова, участок 127 (гостиница)</t>
  </si>
  <si>
    <t>8-977-473-93-30</t>
  </si>
  <si>
    <t>natapopova04@yandex.ru</t>
  </si>
  <si>
    <t>f0fba272-cb9b-4ab1-b943-165b517e95fb</t>
  </si>
  <si>
    <t>г. Наро-Фоминск, ул. Володорского, д. 5 а</t>
  </si>
  <si>
    <t>55.388816</t>
  </si>
  <si>
    <t>36.740524</t>
  </si>
  <si>
    <t xml:space="preserve">ООО "ЖЕМЧУЖИНА - ПЛЮС" </t>
  </si>
  <si>
    <t>г. Наро-Фоминск, ул. Володарского, д.5а</t>
  </si>
  <si>
    <t>8-926-262-44-15</t>
  </si>
  <si>
    <t>stom.plyus@mail.ru</t>
  </si>
  <si>
    <t>стоматологический центр</t>
  </si>
  <si>
    <t>89a65c47-33a5-41e4-9afd-78e65af3a6ee</t>
  </si>
  <si>
    <t>г. Наро-Фоминск, ул. Шибанкова, д. 3 (ЛДЦ Медицина)</t>
  </si>
  <si>
    <t>55.410305</t>
  </si>
  <si>
    <t>36.718502</t>
  </si>
  <si>
    <t xml:space="preserve">ООО "ЛДЦ Медицина" </t>
  </si>
  <si>
    <t>г. Наро-Фоминск, ул. Шибанкова, д.3</t>
  </si>
  <si>
    <t>8-905-719-42-77</t>
  </si>
  <si>
    <t>gendirector@ldc-medicina.ru</t>
  </si>
  <si>
    <t>23c1808f-88b1-459d-b8f3-f517d4feaf92</t>
  </si>
  <si>
    <t>г. Наро-Фоминск, Кубинское ш., д. 5 (кафе домино)</t>
  </si>
  <si>
    <t>55.410179</t>
  </si>
  <si>
    <t>36.715087</t>
  </si>
  <si>
    <t>ИП Селимян Гарегин Леваевич</t>
  </si>
  <si>
    <t xml:space="preserve">г. Наро-Фоминск, Кубинское шоссе, д.5 </t>
  </si>
  <si>
    <t>8-901-764-85-24</t>
  </si>
  <si>
    <t>dominonf@mail.ru</t>
  </si>
  <si>
    <t>5ddf881f-7bcb-474d-9417-7c106a934792</t>
  </si>
  <si>
    <t>г. Наро-Фоминск, пл. Свободы, д. 10А</t>
  </si>
  <si>
    <t>55.385993</t>
  </si>
  <si>
    <t>36.727715</t>
  </si>
  <si>
    <t xml:space="preserve">ООО "Олива" </t>
  </si>
  <si>
    <t>г. Наро-Фоминск, пл. Свободы, д.10А</t>
  </si>
  <si>
    <t>8 (966) 385-98-05</t>
  </si>
  <si>
    <t>oliva0811@mail.ru</t>
  </si>
  <si>
    <t>56eac6a0-acd5-4ae6-a77e-0edf5f94d231</t>
  </si>
  <si>
    <t>г. Наро-Фоминск, пл. Свободы, д. 13Б, ТЦ Каравай (Бургер Кинг, 0736-МО)</t>
  </si>
  <si>
    <t>55.385028</t>
  </si>
  <si>
    <t>36.733676</t>
  </si>
  <si>
    <t xml:space="preserve">ООО "БУРГЕР РУС" </t>
  </si>
  <si>
    <t>г. Наро-Фоминск, пл. Свободы, д.13Б</t>
  </si>
  <si>
    <t>Anton.Rashepkin@burgerking.ru</t>
  </si>
  <si>
    <t>89ed464f-34d9-4a9d-ad53-8a9b692cbe7d</t>
  </si>
  <si>
    <t>г. Наро-Фоминск, пл. Свободы, д. 3 (ООО «САНА»)</t>
  </si>
  <si>
    <t>55.386772</t>
  </si>
  <si>
    <t>36.736091</t>
  </si>
  <si>
    <t>ООО "САНА"</t>
  </si>
  <si>
    <t>г. Наро-Фоминск, пл.Свободы, д.3</t>
  </si>
  <si>
    <t>8-916-678-98-70</t>
  </si>
  <si>
    <t>Restaurant.alex@yandex.ru</t>
  </si>
  <si>
    <t>878a1605-af22-454d-b48c-585479baea28</t>
  </si>
  <si>
    <t>г. Наро-Фоминск, ул. Маршала Жукова, д. 3 (спб Фуд-Пиццерия)</t>
  </si>
  <si>
    <t>55.384735</t>
  </si>
  <si>
    <t>36.727226</t>
  </si>
  <si>
    <t xml:space="preserve">ООО "СПБ-фуд" </t>
  </si>
  <si>
    <t>г. Наро-Фоминск.ул.Маршала Жукова, д.3</t>
  </si>
  <si>
    <t>naro-pizza@mail.ru</t>
  </si>
  <si>
    <t>г. Наро-Фоминск, ул.Маршала Жукова, д.3</t>
  </si>
  <si>
    <t>60c6f2de-9f49-44bb-aaab-4e667c15f4f0</t>
  </si>
  <si>
    <t>г. Наро-Фоминск, ул. Московская, д.15 (кафе "Московское")</t>
  </si>
  <si>
    <t>55.382080</t>
  </si>
  <si>
    <t>36.754627</t>
  </si>
  <si>
    <t xml:space="preserve">ИП Гамзатова Ирина Семеновна </t>
  </si>
  <si>
    <t>8 (903) 779-16-60</t>
  </si>
  <si>
    <t>gamzatovai@inbox.ru</t>
  </si>
  <si>
    <t>e14f5057-2c3e-4d27-849b-28b0845bdc19</t>
  </si>
  <si>
    <t>г. Наро-Фоминск, ул. Огородная, д. 17 (ооо смартфуд)</t>
  </si>
  <si>
    <t>55.400455</t>
  </si>
  <si>
    <t>36.728603</t>
  </si>
  <si>
    <t xml:space="preserve">ООО "СМАРТФУД" </t>
  </si>
  <si>
    <t>г. Наро-Фоминск, ул. Огородная, д. 17</t>
  </si>
  <si>
    <t>8-926-208-02-18</t>
  </si>
  <si>
    <t>ruza@pomponchik.com</t>
  </si>
  <si>
    <t>d8e93a2d-0b2c-4418-89a5-a80885e49ce1</t>
  </si>
  <si>
    <t>г. Наро-Фоминск, ул. Профсоюзная, д. 1 (кафе ПРАЙД)</t>
  </si>
  <si>
    <t>55.379074</t>
  </si>
  <si>
    <t>36.734737</t>
  </si>
  <si>
    <t>г. Наро-Фоминск, ул.Профсоюзная, д. 1 (ресторан "Прайд" )</t>
  </si>
  <si>
    <t>c9b3a381-86ad-4dc7-87ff-11975108d386</t>
  </si>
  <si>
    <t>г. Наро-Фоминск, ул. Шибанкова, д. 89а, кафе Карабль</t>
  </si>
  <si>
    <t>55.413810</t>
  </si>
  <si>
    <t>36.715328</t>
  </si>
  <si>
    <t>ООО "ЮК "ДОВЕРИЕ"</t>
  </si>
  <si>
    <t>г. Наро-Фоминск, ул. Шибанкова, д 89а (кафе Корабль)</t>
  </si>
  <si>
    <t>8-905-550-68-93</t>
  </si>
  <si>
    <t>krckorabl@mail.ru</t>
  </si>
  <si>
    <t>85530f40-d96a-4d67-b2dd-97432513fe77</t>
  </si>
  <si>
    <t>г. Наро-Фоминск, ул. Шибанкова, д. 6А, ООО "Рестогрупп"</t>
  </si>
  <si>
    <t>55.408035</t>
  </si>
  <si>
    <t>36.719738</t>
  </si>
  <si>
    <t xml:space="preserve">ООО "Рестогрупп"  </t>
  </si>
  <si>
    <t>г.Наро-Фоминск, ул.Шибанкова, д.6А</t>
  </si>
  <si>
    <t>buh@runonf.ru</t>
  </si>
  <si>
    <t>г. Наро-Фоминск, ул.Шибанкова, д.6А</t>
  </si>
  <si>
    <t>bf25a7f5-e348-4b12-86c9-f883c1c176f2</t>
  </si>
  <si>
    <t>г. Наро-Фоминск, военный городок 10</t>
  </si>
  <si>
    <t>55.419013</t>
  </si>
  <si>
    <t>36.715209</t>
  </si>
  <si>
    <t xml:space="preserve">ООО "СТРОЙГРАД" </t>
  </si>
  <si>
    <t>г. Наро-Фоминск , в/г № 10</t>
  </si>
  <si>
    <t>8-909-158-31-76</t>
  </si>
  <si>
    <t>9091583176@mail.ru</t>
  </si>
  <si>
    <t>eb73f63f-3c5a-4f20-a63c-d4243da1e2fc</t>
  </si>
  <si>
    <t>г. Наро-Фоминск, пл. Свободы, д. 10 Гермес</t>
  </si>
  <si>
    <t>55.386123</t>
  </si>
  <si>
    <t>36.728816</t>
  </si>
  <si>
    <t>ООО "Воскресенский"</t>
  </si>
  <si>
    <t>г. Наро-Фоминск,  пл. Свободы, д.10 (БЦ "Гермес")</t>
  </si>
  <si>
    <t>8 916 711 98 12</t>
  </si>
  <si>
    <t>01918250-ee93-42e8-8ae5-969e8211aa17</t>
  </si>
  <si>
    <t>55.362300</t>
  </si>
  <si>
    <t>36.757282</t>
  </si>
  <si>
    <t xml:space="preserve">ПАО "МОЭСК" </t>
  </si>
  <si>
    <t>г. Наро-Фоминск, 74-й км Киевского шоссе</t>
  </si>
  <si>
    <t>78b2d7a5-c0d3-479f-8ef8-7e9a3ad31464</t>
  </si>
  <si>
    <t>55.398826</t>
  </si>
  <si>
    <t>36.737060</t>
  </si>
  <si>
    <t>г. Наро-Фоминск, Красноармейский переулок, д. 39</t>
  </si>
  <si>
    <t>0f98ab97-1059-4f3d-91ea-5dba17b67317</t>
  </si>
  <si>
    <t>г. Наро-Фоминск, пл. Свободы, д. 1, часть 1,</t>
  </si>
  <si>
    <t>55.387287</t>
  </si>
  <si>
    <t>36.736988</t>
  </si>
  <si>
    <t xml:space="preserve">ООО "Сервис-Быт" </t>
  </si>
  <si>
    <t>г. Наро-Фоминск, пл. Свободы, д. 1, часть 1</t>
  </si>
  <si>
    <t>84963433111 , 89031150486</t>
  </si>
  <si>
    <t>9031929937@mail.ru</t>
  </si>
  <si>
    <t>9f9d7dfd-c540-43d5-be71-3969df35f5fd</t>
  </si>
  <si>
    <t>55.389492</t>
  </si>
  <si>
    <t>36.755218</t>
  </si>
  <si>
    <t>г. Наро-Фоминск, ул. 8 Марта, д.2А</t>
  </si>
  <si>
    <t>20db9a55-ba89-4520-b486-cb206b306784</t>
  </si>
  <si>
    <t>г. Наро-Фоминск, ул. Володарского, д. 137 а ООО "Ойл Моторс" (офис)</t>
  </si>
  <si>
    <t>55.396971</t>
  </si>
  <si>
    <t>36.764680</t>
  </si>
  <si>
    <t>ООО "Ойл Моторс"</t>
  </si>
  <si>
    <t>г. Наро-Фоминск, ул. Володарского, д. 137А</t>
  </si>
  <si>
    <t>3ed2e6dc-0846-4bef-8924-2ccd614cb891</t>
  </si>
  <si>
    <t>г. Наро-Фоминск, ул. Калинина, д. 4</t>
  </si>
  <si>
    <t>55.387008</t>
  </si>
  <si>
    <t>36.727264</t>
  </si>
  <si>
    <t xml:space="preserve">ИП Свитыч Александр Николаевич </t>
  </si>
  <si>
    <t>8-916-952-96-01, 8-496-34-48-572</t>
  </si>
  <si>
    <t>chc_008@mail.ru</t>
  </si>
  <si>
    <t>d50e9bff-d84c-4be5-b5be-6a6f632087d4</t>
  </si>
  <si>
    <t>г. Наро-Фоминск, ул. Ленина, д. 28</t>
  </si>
  <si>
    <t>55.376464</t>
  </si>
  <si>
    <t>36.725921</t>
  </si>
  <si>
    <t xml:space="preserve">ООО "РИЭЛТИ ГРУПП" </t>
  </si>
  <si>
    <t>г. Наро-Фоминск, ул. Ленина, д.28</t>
  </si>
  <si>
    <t>8-926-648-60-70</t>
  </si>
  <si>
    <t>o_biz@mail.ru</t>
  </si>
  <si>
    <t>3357d38c-01b9-40aa-aaf6-873a7b1c0586</t>
  </si>
  <si>
    <t>г. Наро-Фоминск, ул. Ленина, д. 32</t>
  </si>
  <si>
    <t>55.374599</t>
  </si>
  <si>
    <t>36.725807</t>
  </si>
  <si>
    <t xml:space="preserve">ООО "ЗВЕЗДНЫЙ" </t>
  </si>
  <si>
    <t>г. Наро-Фоминск, ул. Ленина, д.32</t>
  </si>
  <si>
    <t>8-916-616-05-05, 8-496-344-44-54</t>
  </si>
  <si>
    <t>vn-orna@mail.ru</t>
  </si>
  <si>
    <t>b5125a74-b990-43a5-9b24-c82967dcdd5e</t>
  </si>
  <si>
    <t>55.382614</t>
  </si>
  <si>
    <t>36.723686</t>
  </si>
  <si>
    <t xml:space="preserve">ООО "НПФ "МАИС" </t>
  </si>
  <si>
    <t>8(496)-535-04-85</t>
  </si>
  <si>
    <t>npfmais@gmail.com</t>
  </si>
  <si>
    <t>82dac7e6-91bb-424c-9635-9a0bdae7d0a3</t>
  </si>
  <si>
    <t>г. Наро-Фоминск, ул. Маршала Жукова, д. 11</t>
  </si>
  <si>
    <t>55.383369</t>
  </si>
  <si>
    <t>8 800 250-95-66</t>
  </si>
  <si>
    <t>Natalya_Makarova@center.rt.ru</t>
  </si>
  <si>
    <t>9f7b28fb-fd18-445b-b094-fc0185c0aec0</t>
  </si>
  <si>
    <t>г. Наро-Фоминск, ул. Московская, д. 3Б</t>
  </si>
  <si>
    <t>55.380016</t>
  </si>
  <si>
    <t>36.758724</t>
  </si>
  <si>
    <t xml:space="preserve">ООО "ЕВК МЕНЕДЖМЕНТ" </t>
  </si>
  <si>
    <t>г. Наро-Фоминск, ул.Московская, д. 3Б</t>
  </si>
  <si>
    <t>8 495 231 02 62</t>
  </si>
  <si>
    <t>evk.mng@gmail.com</t>
  </si>
  <si>
    <t>87dfeb3b-f1be-4d66-b2bc-3f6ff2b63e16</t>
  </si>
  <si>
    <t>г. Наро-Фоминск, ул. Московская, д. 13, АО "Мособлгаз"</t>
  </si>
  <si>
    <t>55.381935</t>
  </si>
  <si>
    <t>36.753761</t>
  </si>
  <si>
    <t xml:space="preserve">АО "МОСОБЛГАЗ" </t>
  </si>
  <si>
    <t xml:space="preserve">г. Наро-Фоминск, ул. Московская, д.13 </t>
  </si>
  <si>
    <t>8(916)189 62 48</t>
  </si>
  <si>
    <t>yuborisov@mosoblgaz.ru</t>
  </si>
  <si>
    <t>835a4dda-2fb1-401e-ae02-aacc5ce4fdb8</t>
  </si>
  <si>
    <t>г. Наро-Фоминск, ул. Московская, д.9</t>
  </si>
  <si>
    <t>d342e560-9c30-465b-9f15-5965f9d957d5</t>
  </si>
  <si>
    <t>55.383880</t>
  </si>
  <si>
    <t>36.744869</t>
  </si>
  <si>
    <t xml:space="preserve">ООО "Бригантина" </t>
  </si>
  <si>
    <t>г. Наро-Фоминск, ул.Полубоярова, д. 8</t>
  </si>
  <si>
    <t>8(496)343-33-42,8 (496)343-60-82</t>
  </si>
  <si>
    <t>ooobrigantina15@yandex.ru</t>
  </si>
  <si>
    <t>41d2be22-eff5-4b51-a386-13b8d136273f</t>
  </si>
  <si>
    <t xml:space="preserve">ООО "Коннект" </t>
  </si>
  <si>
    <t>г. Наро-Фоминск, ул. Профсоюзная, д. 1</t>
  </si>
  <si>
    <t>8-496-349-11-11</t>
  </si>
  <si>
    <t>internet@bizbi.ru</t>
  </si>
  <si>
    <t>г. Наро-Фоминск, ул. Профсоюзная улица, д. 37А</t>
  </si>
  <si>
    <t>55.379405</t>
  </si>
  <si>
    <t>36.734210</t>
  </si>
  <si>
    <t xml:space="preserve">ООО "БОН" </t>
  </si>
  <si>
    <t>г. Наро-Фоминск, ул. Профсоюзная, д.37А</t>
  </si>
  <si>
    <t>8(496)34-40440</t>
  </si>
  <si>
    <t>zao.bon@mail.ru</t>
  </si>
  <si>
    <t>49d506c3-ad9d-438a-9a5c-ebc6170edc31</t>
  </si>
  <si>
    <t>55.361854</t>
  </si>
  <si>
    <t>36.777393</t>
  </si>
  <si>
    <t xml:space="preserve">г. Наро-Фоминск, ул. Связистов </t>
  </si>
  <si>
    <t>7561ef01-e90d-4cf3-b387-02e8c039ab86</t>
  </si>
  <si>
    <t>г. Наро-Фоминск, ул. Шибанкова, д. 187, ООО "СМУ-29"</t>
  </si>
  <si>
    <t>55.417156</t>
  </si>
  <si>
    <t>36.726882</t>
  </si>
  <si>
    <t xml:space="preserve">ООО "СМУ-29" </t>
  </si>
  <si>
    <t>г. Наро-Фоминск, ул. Шибанкова, д.187</t>
  </si>
  <si>
    <t>8-926-917-29-61, 8-496-344-42-95</t>
  </si>
  <si>
    <t>smu-29@mail.ru</t>
  </si>
  <si>
    <t>fadabd8e-30fb-4f13-96d3-c2467b8196e3</t>
  </si>
  <si>
    <t>г. Наро-Фоминск, ул. Шибанкова, д. 56 (Оборонэнерго РЭС и гараж)</t>
  </si>
  <si>
    <t>55.415790</t>
  </si>
  <si>
    <t>36.728302</t>
  </si>
  <si>
    <t xml:space="preserve">АО "Оборонэнерго" филиал "Центральный" </t>
  </si>
  <si>
    <t>г. Наро-Фоминск, ул.Шибанкова, д.56</t>
  </si>
  <si>
    <t>8 495 626 29 90</t>
  </si>
  <si>
    <t>e04d9308-607e-4fa3-9d8c-c71a8bd1d85f</t>
  </si>
  <si>
    <t>г.о. Наро-Фоминск, д. Турейка, Пансионат НАРА</t>
  </si>
  <si>
    <t>55.409374</t>
  </si>
  <si>
    <t>36.698841</t>
  </si>
  <si>
    <t xml:space="preserve">АО "МОСТРАНСАВТО" </t>
  </si>
  <si>
    <t>д. Турейка (Пансионат "НАРА")</t>
  </si>
  <si>
    <t>8(496) 343-80-11</t>
  </si>
  <si>
    <t>info@nara-resort.ru</t>
  </si>
  <si>
    <t>пансионат</t>
  </si>
  <si>
    <t>9ed81a60-dcaa-4490-b24b-b38e73f0d3a8</t>
  </si>
  <si>
    <t>55.418548</t>
  </si>
  <si>
    <t>36.805938</t>
  </si>
  <si>
    <t>п. дома отдыха Бекасово, 1</t>
  </si>
  <si>
    <t>дом отдыха</t>
  </si>
  <si>
    <t>7b8ee0b7-10b4-40fc-afa5-1ae335f172b3</t>
  </si>
  <si>
    <t>г. Наро-Фоминск, ул. Автодорожная, д. 7</t>
  </si>
  <si>
    <t>55.388957</t>
  </si>
  <si>
    <t>36.753249</t>
  </si>
  <si>
    <t>ООО "ПРОИЗВОДСТВЕННЫЙ КОМПЛЕКС "СОВРЕМЕННАЯ БУРОВАЯ ТЕХНИКА"</t>
  </si>
  <si>
    <t>г. Наро-Фоминск, ул. Автодорожная, д.15А</t>
  </si>
  <si>
    <t>7 (495) 714-96-22</t>
  </si>
  <si>
    <t>c5e2a788-b04d-4232-9d24-f57a426c5639</t>
  </si>
  <si>
    <t>55.367710</t>
  </si>
  <si>
    <t>36.711906</t>
  </si>
  <si>
    <t>АО "НАРОСТРОЙ"</t>
  </si>
  <si>
    <t>г. Наро-Фоминск,  Тургеневский туп, д. 3</t>
  </si>
  <si>
    <t>8-910-892-10-10</t>
  </si>
  <si>
    <t>info@naradsk.ru</t>
  </si>
  <si>
    <t>0ce3b069-bd1a-4282-b37a-c4b6ed2a2354</t>
  </si>
  <si>
    <t>г. Наро-Фоминск, пер. 2-й Володарский, д. 4 ООО "А-Н"</t>
  </si>
  <si>
    <t>55.388687</t>
  </si>
  <si>
    <t>36.749988</t>
  </si>
  <si>
    <t xml:space="preserve">ООО "А-Н" </t>
  </si>
  <si>
    <t>г. Наро-Фоминск, 2-й Володарский переулок, д. 4</t>
  </si>
  <si>
    <t>8-977-475-10-40</t>
  </si>
  <si>
    <t>fd742650-132f-4f7f-8544-b23cc0d95eb2</t>
  </si>
  <si>
    <t>55.384006</t>
  </si>
  <si>
    <t>36.756839</t>
  </si>
  <si>
    <t>поликарбонат коричневый</t>
  </si>
  <si>
    <t xml:space="preserve">АО "НФМЗ" </t>
  </si>
  <si>
    <t>г. Наро-Фоминск, 2-й Володарский переулок, д.23</t>
  </si>
  <si>
    <t>info@nfmz.ru</t>
  </si>
  <si>
    <t>86f89ef9-73e8-41a7-8d38-0129b3688ce7</t>
  </si>
  <si>
    <t>55.388248</t>
  </si>
  <si>
    <t>36.749691</t>
  </si>
  <si>
    <t xml:space="preserve">ОАО "НФЗПМ" </t>
  </si>
  <si>
    <t>г. Наро-Фоминск, 2-й Володарский переулок, д.4</t>
  </si>
  <si>
    <t>8-496-347-38-26</t>
  </si>
  <si>
    <t>nfzpm@inbox.ru</t>
  </si>
  <si>
    <t>5e73acc0-a4f8-42b2-a7b0-f421ba317268</t>
  </si>
  <si>
    <t>г. Наро-Фоминск, пер. 2-й Володарский, д. 4</t>
  </si>
  <si>
    <t>55.388278</t>
  </si>
  <si>
    <t>36.750480</t>
  </si>
  <si>
    <t xml:space="preserve">ООО "ТОНПАК" </t>
  </si>
  <si>
    <t xml:space="preserve">г. Наро-Фоминск, 2-й Володарский переулок, д.4 </t>
  </si>
  <si>
    <t>8-926-938-47-51, 8-496-343-98-30</t>
  </si>
  <si>
    <t>tonpak-nara@mail.ru</t>
  </si>
  <si>
    <t>21f6510f-4d91-4d05-9a8a-6a1a7fcda5f3</t>
  </si>
  <si>
    <t>г. Наро-Фоминск, пер. 2-й Володарский, д. 4, ООО "Про Пэт"</t>
  </si>
  <si>
    <t>55.3885536193848</t>
  </si>
  <si>
    <t>36.7487945556641</t>
  </si>
  <si>
    <t>ООО "ПРО ПЭТ"</t>
  </si>
  <si>
    <t>8-905-704-47-37</t>
  </si>
  <si>
    <t>prohorov.all@yandex.ru</t>
  </si>
  <si>
    <t>ef74d318-8a7d-4203-ac12-df9443145cc2</t>
  </si>
  <si>
    <t>55.411815</t>
  </si>
  <si>
    <t>36.713085</t>
  </si>
  <si>
    <t xml:space="preserve">ООО "МС-ДАЙНЕР" </t>
  </si>
  <si>
    <t>г. Наро-Фоминск, Кубинское ш., 7</t>
  </si>
  <si>
    <t>aaterehov@mc-diner.ru</t>
  </si>
  <si>
    <t>г. Наро-Фоминск, Туннельный проезд, д. 6</t>
  </si>
  <si>
    <t>55.384635</t>
  </si>
  <si>
    <t>36.736648</t>
  </si>
  <si>
    <t xml:space="preserve">ООО "Пересвет+" </t>
  </si>
  <si>
    <t>г. Наро-Фоминск, Туннельный проезд, д.6</t>
  </si>
  <si>
    <t>info@fpe.ru</t>
  </si>
  <si>
    <t>713fed15-e617-4874-b2b6-d76ecff2bc8a</t>
  </si>
  <si>
    <t>55.372815</t>
  </si>
  <si>
    <t>36.716859</t>
  </si>
  <si>
    <t xml:space="preserve">ООО "Автотранспортное предприятие №1" </t>
  </si>
  <si>
    <t xml:space="preserve">г. Наро-Фоминск, Тургеневский тупик </t>
  </si>
  <si>
    <t>8-903-000-45-75</t>
  </si>
  <si>
    <t>atp-12012@yandex.ru</t>
  </si>
  <si>
    <t>f19929b7-6393-4d14-a112-7e3bd14827d8</t>
  </si>
  <si>
    <t>55.371227</t>
  </si>
  <si>
    <t>36.715610</t>
  </si>
  <si>
    <t xml:space="preserve">ООО "МУЛЬТИПАМП" </t>
  </si>
  <si>
    <t>г. Наро-Фоминск, Тургеневский тупик (склад )</t>
  </si>
  <si>
    <t>8-495-320-01-15</t>
  </si>
  <si>
    <t>313a954e-3dfb-4fdb-8ccf-91ee64334c1e</t>
  </si>
  <si>
    <t xml:space="preserve">г. Наро-Фоминск, Тургеневский тупик, д.1 </t>
  </si>
  <si>
    <t>buhgalter@kombinatpp.ru</t>
  </si>
  <si>
    <t>38383bbd-5b60-4dbd-917a-09db1b1cf6b0</t>
  </si>
  <si>
    <t>г. Наро-Фоминск, Тургеневский туп., д. 1а, токарная мастерская</t>
  </si>
  <si>
    <t>55.372673</t>
  </si>
  <si>
    <t>36.715534</t>
  </si>
  <si>
    <t xml:space="preserve">ИП Корнев Семен Федорович </t>
  </si>
  <si>
    <t xml:space="preserve">г. Наро-Фоминск, Тургеневский тупик, д.1а </t>
  </si>
  <si>
    <t>8-965-156-05-21</t>
  </si>
  <si>
    <t>n-f_docaaf@mail.ru</t>
  </si>
  <si>
    <t>9a9781a8-8ef9-4a24-97a0-b89431ac4235</t>
  </si>
  <si>
    <t xml:space="preserve">ООО "Специальное строительное управление-7 " </t>
  </si>
  <si>
    <t>г. Наро-Фоминск, Тургеневский тупик, д.6</t>
  </si>
  <si>
    <t>trat-plit@mail.ru</t>
  </si>
  <si>
    <t>6fd8afee-e10a-47b9-bcf8-66e147080905</t>
  </si>
  <si>
    <t>г. Наро-Фоминск, ул. Автодорожная, д. 2, производство</t>
  </si>
  <si>
    <t>55.387798</t>
  </si>
  <si>
    <t>36.754016</t>
  </si>
  <si>
    <t>АО "Поконар"</t>
  </si>
  <si>
    <t>г. Наро-Фоминск, ул. Автодорожная, д. 2</t>
  </si>
  <si>
    <t>8-499-344-04-63</t>
  </si>
  <si>
    <t>s.n.popov@pokonar.ru</t>
  </si>
  <si>
    <t>222e79ef-f658-4201-8202-6fafdf6e4d59</t>
  </si>
  <si>
    <t>г.о. Наро-Фоминск, ул. Автодорожная, д. 2 (Типография)</t>
  </si>
  <si>
    <t>55.387519</t>
  </si>
  <si>
    <t>36.751739</t>
  </si>
  <si>
    <t xml:space="preserve">ИП Ковалев Валерий Альбертович </t>
  </si>
  <si>
    <t>г. Наро-Фоминск, ул. Автодорожная, д. 2 (Типография)</t>
  </si>
  <si>
    <t>8-496-34-37-304</t>
  </si>
  <si>
    <t>ip.kovalev.v@gmail.com</t>
  </si>
  <si>
    <t>f1f3c626-85df-4050-94ea-6b3509476687</t>
  </si>
  <si>
    <t>г. Наро-Фоминск, ул. Володарского, д. 137А (Мульти-пласт 2000)</t>
  </si>
  <si>
    <t>55.395539</t>
  </si>
  <si>
    <t>36.762552</t>
  </si>
  <si>
    <t>ООО "Мульти-Пласт 2000"</t>
  </si>
  <si>
    <t>f5a27f3c-a4d5-48ce-850b-528a59907ce1</t>
  </si>
  <si>
    <t>г. Наро-Фоминск, ул. Володарского, д. 137А, ООО "СИЛ "ЖБК"</t>
  </si>
  <si>
    <t>55.397506</t>
  </si>
  <si>
    <t>36.765123</t>
  </si>
  <si>
    <t xml:space="preserve">ООО "СИЛ ЖБК" </t>
  </si>
  <si>
    <t>г. Наро-Фоминск, ул. Володарского, д. 157А</t>
  </si>
  <si>
    <t>ostovrbu@gmail.com</t>
  </si>
  <si>
    <t>75dc6e49-d8f5-4473-9798-6767f02a7df0</t>
  </si>
  <si>
    <t>г. Наро-Фоминск, ул. Володарского, д. 157б (ООО "КОМФОРТ")</t>
  </si>
  <si>
    <t>55.3991355895996</t>
  </si>
  <si>
    <t>36.7681312561035</t>
  </si>
  <si>
    <t>ООО "КОМФОРТ"</t>
  </si>
  <si>
    <t xml:space="preserve">г. Наро-Фоминск, ул. Володарского, д. 157б </t>
  </si>
  <si>
    <t>ultracomfort@yandex.ru</t>
  </si>
  <si>
    <t>Производство мебели</t>
  </si>
  <si>
    <t>1713e322-1a08-4f21-b65a-d33555857adb</t>
  </si>
  <si>
    <t>г. Наро-Фоминск, ул. Володарского, д. 157б (ИП Решетников Р.В.)</t>
  </si>
  <si>
    <t>55.3995819091797</t>
  </si>
  <si>
    <t>36.7678146362305</t>
  </si>
  <si>
    <t>2/0,75</t>
  </si>
  <si>
    <t>ИП Решетников Руслан Васильевич</t>
  </si>
  <si>
    <t>г. Наро-Фоминск, ул. Володарского, д. 157б</t>
  </si>
  <si>
    <t>stolyarka-nf@mail.ru</t>
  </si>
  <si>
    <t>Производство столярных изделий</t>
  </si>
  <si>
    <t>cfe5cf61-2cf3-4ed6-b7d6-20a4930e0398</t>
  </si>
  <si>
    <t>г. Наро-Фоминск, ул. Генерала Ефремова, д. 11 (Молочный завод)</t>
  </si>
  <si>
    <t>55.385883</t>
  </si>
  <si>
    <t>36.741344</t>
  </si>
  <si>
    <t xml:space="preserve">ООО Молочный завод "Наро-Фоминский" </t>
  </si>
  <si>
    <t>г. Наро-Фоминск, ул. Генерала Ефремова, д.11</t>
  </si>
  <si>
    <t>8(496) 343-65-12</t>
  </si>
  <si>
    <t>3250a6ff-b41a-4195-b417-29da390560f3</t>
  </si>
  <si>
    <t>г. Наро-Фоминск, ул. Комсомольская, д. 9 (молочный завод)</t>
  </si>
  <si>
    <t>55.384021</t>
  </si>
  <si>
    <t>36.716320</t>
  </si>
  <si>
    <t>г. Наро-Фоминск, ул. Комсомольская, д.9</t>
  </si>
  <si>
    <t>975864ea-369d-43b0-b5cc-23125f1030d5</t>
  </si>
  <si>
    <t>г. Наро-Фоминск, ул. Маршала Жукова, д. 172, ООО "Нара Авто Транс"</t>
  </si>
  <si>
    <t>55.376772</t>
  </si>
  <si>
    <t>36.691220</t>
  </si>
  <si>
    <t xml:space="preserve">ООО "Нара Авто Транс" </t>
  </si>
  <si>
    <t xml:space="preserve">г. Наро-Фоминск, ул. Маршала Жукова Г.К., д.172 </t>
  </si>
  <si>
    <t>8-495-741-32-32</t>
  </si>
  <si>
    <t>office@naraavto.ru</t>
  </si>
  <si>
    <t>9995630a-1285-4d32-ac9e-2848ad55ad5f</t>
  </si>
  <si>
    <t>г. Наро-Фоминск, ул. Маршала Жукова, д. 25</t>
  </si>
  <si>
    <t>55.382099</t>
  </si>
  <si>
    <t>36.722850</t>
  </si>
  <si>
    <t>г. Наро-Фоминск, ул. Маршала Жукова, д.25</t>
  </si>
  <si>
    <t>cf651fea-e22e-45f0-bde0-3d17208fa558</t>
  </si>
  <si>
    <t>г. Наро-Фоминск, ул. Маршала Куркоткина, военная часть</t>
  </si>
  <si>
    <t>55.4039916</t>
  </si>
  <si>
    <t>36.7418327</t>
  </si>
  <si>
    <t xml:space="preserve">ООО "СКАДА"  </t>
  </si>
  <si>
    <t>г. Наро-Фоминск, ул. Маршала Куркоткина, территория в/ч</t>
  </si>
  <si>
    <t>8-915-069-55-99</t>
  </si>
  <si>
    <t>office@skada.ooo</t>
  </si>
  <si>
    <t>5d2ef7e6-a79f-44e8-863a-81811583c18e</t>
  </si>
  <si>
    <t>г. Наро-Фоминск, ул. Маршала Куркоткина, д.9 (сад №9 (МОЛОЧНЫЙ ЗАВОД)</t>
  </si>
  <si>
    <t>55.403675</t>
  </si>
  <si>
    <t>36.732242</t>
  </si>
  <si>
    <t>г. Наро-Фоминск, ул. Маршала Куркоткина, д.9</t>
  </si>
  <si>
    <t>8fda5c6e-7b00-4cd4-bbf3-a0bd3236aa5d</t>
  </si>
  <si>
    <t>55.382255</t>
  </si>
  <si>
    <t>36.745979</t>
  </si>
  <si>
    <t xml:space="preserve">ООО "НАТЭП" </t>
  </si>
  <si>
    <t xml:space="preserve">г. Наро-Фоминск, ул. Московская , д. 7 </t>
  </si>
  <si>
    <t>8-903-545-78-17</t>
  </si>
  <si>
    <t>avto-natep@yandex.ru</t>
  </si>
  <si>
    <t>0f4226ba-5006-4e18-baa1-a49702cc463a</t>
  </si>
  <si>
    <t>г. Наро-Фоминск, ул. Московская, д. 15А (Мясокомбинат)</t>
  </si>
  <si>
    <t>55.380252</t>
  </si>
  <si>
    <t>36.753261</t>
  </si>
  <si>
    <t xml:space="preserve">АО Комбинат "Нарэкопрод" </t>
  </si>
  <si>
    <t>г. Наро-Фоминск, ул. Московская улица, д.15А</t>
  </si>
  <si>
    <t>8 903 241 84 62</t>
  </si>
  <si>
    <t>hr@nfmk1972.ru</t>
  </si>
  <si>
    <t>74a4ae68-1693-4a0d-982b-e0cda34cff8c</t>
  </si>
  <si>
    <t xml:space="preserve">АО "Наро-Фоминский хладокомбинат" </t>
  </si>
  <si>
    <t>г. Наро-Фоминск, ул. Московская, д. 15</t>
  </si>
  <si>
    <t>info@nxk.ru</t>
  </si>
  <si>
    <t>0ebef74a-decf-490b-8572-916973b6c851</t>
  </si>
  <si>
    <t>г. Наро-Фоминск, ул.Московская, д.15 (ООО "НАРО-ФОМИНСКИЙ КОНСЕРВНЫЙ ЗАВОД")</t>
  </si>
  <si>
    <t>55.377086</t>
  </si>
  <si>
    <t>36.763609</t>
  </si>
  <si>
    <t xml:space="preserve">ООО "НАРО-ФОМИНСКИЙ КОНСЕРВНЫЙ ЗАВОД" </t>
  </si>
  <si>
    <t>8-495-580-58-94</t>
  </si>
  <si>
    <t>nfkz16@mail.ru</t>
  </si>
  <si>
    <t>f42e0771-9700-4470-852d-451aedea1649</t>
  </si>
  <si>
    <t>г. Наро-Фоминск, ул. Московская, д. 15 (ООО "Кура Ру")</t>
  </si>
  <si>
    <t>55.3775482177734</t>
  </si>
  <si>
    <t>36.7628135681152</t>
  </si>
  <si>
    <t>ООО "КУРА-РУ"</t>
  </si>
  <si>
    <t>info@beladarka.ru</t>
  </si>
  <si>
    <t>Производство изделий из мяса</t>
  </si>
  <si>
    <t>8b13cf6e-6bff-45d0-8cd1-09f53c466b01</t>
  </si>
  <si>
    <t>г. Наро-Фоминск, ул. Московская, д. 7, ООО РПК "Нара Неон"</t>
  </si>
  <si>
    <t>55.381656</t>
  </si>
  <si>
    <t>36.745632</t>
  </si>
  <si>
    <t xml:space="preserve">ООО РПК "Нара-Неон" </t>
  </si>
  <si>
    <t>г. Наро-Фоминск, ул.Московская, д.7</t>
  </si>
  <si>
    <t>8-963-750-90-14</t>
  </si>
  <si>
    <t>naraneon@yandex.ru</t>
  </si>
  <si>
    <t>5b19ad9f-67d6-482f-aff5-7be53f4e8bf4</t>
  </si>
  <si>
    <t>г. Наро-Фоминск, ул. Найдова-Железова, д. 1а,</t>
  </si>
  <si>
    <t>55.394207</t>
  </si>
  <si>
    <t>36.738056</t>
  </si>
  <si>
    <t xml:space="preserve">ООО "НЕМЕСИДА" </t>
  </si>
  <si>
    <t>г. Наро-Фоминск, ул.Найдова-Железова, д.1а</t>
  </si>
  <si>
    <t>8-496-34-377-50</t>
  </si>
  <si>
    <t>nemesida60@mail.ru</t>
  </si>
  <si>
    <t>4e2dccd4-8f34-40db-83d6-cdfddaf93d11</t>
  </si>
  <si>
    <t>55.3954124</t>
  </si>
  <si>
    <t>36.736495</t>
  </si>
  <si>
    <t xml:space="preserve">ООО "СитиПласт" </t>
  </si>
  <si>
    <t xml:space="preserve">г. Наро-Фоминск, ул. Парковая, д. 3 </t>
  </si>
  <si>
    <t>8 (495) 258-96-94</t>
  </si>
  <si>
    <t>contact@mmpl.ru</t>
  </si>
  <si>
    <t>d0dc0d05-1feb-46fb-8caa-ea9077b8f98f</t>
  </si>
  <si>
    <t>г. Наро-Фоминск , ул. Парковая, д.3</t>
  </si>
  <si>
    <t>20f68eca-b272-451c-b697-9f0cbae81566</t>
  </si>
  <si>
    <t xml:space="preserve">АО "ГАЗЭНЕРГОСЕРВИС" </t>
  </si>
  <si>
    <t>г. Наро-Фоминск, ул. Погодина, д. 67</t>
  </si>
  <si>
    <t>1b2b9eda-645d-4568-9c38-3910acfd1d6d</t>
  </si>
  <si>
    <t>г. Наро-Фоминск, ул. Погодина, д. 93а</t>
  </si>
  <si>
    <t>21343fce-79ab-431f-a6de-f72ae7d816b2</t>
  </si>
  <si>
    <t>55.368228</t>
  </si>
  <si>
    <t>36.749599</t>
  </si>
  <si>
    <t xml:space="preserve">ООО "Монолит" </t>
  </si>
  <si>
    <t>г. Наро-Фоминск, ул.Погодина, д.101</t>
  </si>
  <si>
    <t>8-496-341-26-47</t>
  </si>
  <si>
    <t>buhg.monolit@gmail.com</t>
  </si>
  <si>
    <t>aa022b89-7233-487d-b82f-f4a4c6539cbb</t>
  </si>
  <si>
    <t>г. Наро-Фоминск, ул. Погодина, д.67 (ООО "НАРО-ФОМИНСКИЙ КОНСЕРВНЫЙ ЗАВОД")</t>
  </si>
  <si>
    <t>55.374813</t>
  </si>
  <si>
    <t>36.753395</t>
  </si>
  <si>
    <t xml:space="preserve">г. Наро-Фоминск, ул.Погодина, д.67 </t>
  </si>
  <si>
    <t>f57262df-b007-425e-afb1-359c508831c1</t>
  </si>
  <si>
    <t>г. Наро-Фоминск, ул. Чехова, д. 21</t>
  </si>
  <si>
    <t>55.373352</t>
  </si>
  <si>
    <t>36.713603</t>
  </si>
  <si>
    <t>г. Наро-Фоминск, ул. Чехова, д.21</t>
  </si>
  <si>
    <t>5a64c6d4-2fce-479d-948a-a8e9c8ba9886</t>
  </si>
  <si>
    <t>г. Наро-Фоминск, ул. Чехова, д. 23, ООО «Комтелэнерго», СКЛАДЫ ЖЕЛТОГО ЦВЕТА</t>
  </si>
  <si>
    <t>55.374244</t>
  </si>
  <si>
    <t>36.711012</t>
  </si>
  <si>
    <t xml:space="preserve">ООО "Комтелэнерго" </t>
  </si>
  <si>
    <t>г. Наро-Фоминск, ул.Чехова, д.23 (склады )</t>
  </si>
  <si>
    <t>8-966-1-999-585</t>
  </si>
  <si>
    <t>KorovinAV@install-ltd.com</t>
  </si>
  <si>
    <t>6faebae8-37e8-494d-b722-991e6196ac44</t>
  </si>
  <si>
    <t>г. Наро-Фоминск, ул. Чехова, д. 29, ООО "Вертикаль"</t>
  </si>
  <si>
    <t>55.376590</t>
  </si>
  <si>
    <t>36.701572</t>
  </si>
  <si>
    <t xml:space="preserve">ООО "Вертикаль" </t>
  </si>
  <si>
    <t>г. Наро-Фоминск, ул.Чехова, д.29</t>
  </si>
  <si>
    <t>cf87c7b0-4600-44e5-9f9f-931c2f80b40c</t>
  </si>
  <si>
    <t>г. Наро-Фоминск, ул. Чехова, уч. 23, ИП Прядко Людмила Владимировна</t>
  </si>
  <si>
    <t>55.373737</t>
  </si>
  <si>
    <t>36.711498</t>
  </si>
  <si>
    <t xml:space="preserve">ИП Прядко Людмила Владимировна </t>
  </si>
  <si>
    <t>г. Наро-Фоминск, ул.Чехова, уч. 23</t>
  </si>
  <si>
    <t>8-926-100-11-56</t>
  </si>
  <si>
    <t>Metlyaev@yandex.ru</t>
  </si>
  <si>
    <t>8a814782-13fa-4b6b-8e3f-07a001f30f76</t>
  </si>
  <si>
    <t>55.425971</t>
  </si>
  <si>
    <t>36.815410</t>
  </si>
  <si>
    <t xml:space="preserve">ООО "ДМД-Карго" </t>
  </si>
  <si>
    <t>д. Бекасово, д.1 склады</t>
  </si>
  <si>
    <t>8 (495) 645-91-78</t>
  </si>
  <si>
    <t>ah@dmd-cargo.com</t>
  </si>
  <si>
    <t>c8d41cc5-3fee-4a94-b056-94b3332bd1fc</t>
  </si>
  <si>
    <t>55.424972</t>
  </si>
  <si>
    <t>36.811809</t>
  </si>
  <si>
    <t xml:space="preserve">ООО "Кристал Индастриал" </t>
  </si>
  <si>
    <t xml:space="preserve">д. Бекасово, участок №1 </t>
  </si>
  <si>
    <t>8(962) 932-67-47</t>
  </si>
  <si>
    <t>mot.mihail2016@mail.ru</t>
  </si>
  <si>
    <t>0f9d4c68-bdc8-46a3-852b-ea4d11b240f5</t>
  </si>
  <si>
    <t>г.о. Наро-Фоминск, д. Ивановка, ООО "МОРФИШ"</t>
  </si>
  <si>
    <t>55.377540</t>
  </si>
  <si>
    <t>36.799621</t>
  </si>
  <si>
    <t xml:space="preserve">ООО "МОРФИШ" </t>
  </si>
  <si>
    <t>8-495-760-09-72</t>
  </si>
  <si>
    <t xml:space="preserve">info@morfish.su </t>
  </si>
  <si>
    <t>3c1d69c4-3255-437e-8a9b-bce6950526ab</t>
  </si>
  <si>
    <t>55.376743</t>
  </si>
  <si>
    <t>36.795005</t>
  </si>
  <si>
    <t>д. Ивановка, д. 11</t>
  </si>
  <si>
    <t>34e5cb10-49a6-465b-a85c-023699273b6a</t>
  </si>
  <si>
    <t>470d018c-1090-4d04-b7ed-f53bcab723ba</t>
  </si>
  <si>
    <t>55.431388</t>
  </si>
  <si>
    <t>36.807861</t>
  </si>
  <si>
    <t xml:space="preserve">ООО "БМВ Русланд Трейдинг" </t>
  </si>
  <si>
    <t>Yulia.Yaganova@partner.bmwgroup.com</t>
  </si>
  <si>
    <t>cccfdfc6-d2cc-4fd2-8d08-d7d2819ad63b</t>
  </si>
  <si>
    <t>55.420921</t>
  </si>
  <si>
    <t>36.791847</t>
  </si>
  <si>
    <t xml:space="preserve">ООО "СЕСЛАВИНО" </t>
  </si>
  <si>
    <t>8-925-616-03-37</t>
  </si>
  <si>
    <t>darkina.t@m3terminal.ru</t>
  </si>
  <si>
    <t>2ef4b6d2-1431-4ccd-b77e-e2f9a7ff1ad2</t>
  </si>
  <si>
    <t>г. Наро-Фоминск, железнодорожная станция Нара, здание товарной конторы</t>
  </si>
  <si>
    <t>55.383602</t>
  </si>
  <si>
    <t>36.749198</t>
  </si>
  <si>
    <t>8 (800) 775-00-00</t>
  </si>
  <si>
    <t>55130f16-562d-4ef9-bd68-7f4bdcf3c4a7</t>
  </si>
  <si>
    <t>г. Наро-Фоминск, железнодорожная станция Нара, контора 4-го участка с гаражом</t>
  </si>
  <si>
    <t>55.382198</t>
  </si>
  <si>
    <t>36.758125</t>
  </si>
  <si>
    <t>27874a5d-84f9-4136-b1ac-f00ce30aee60</t>
  </si>
  <si>
    <t>55.430027</t>
  </si>
  <si>
    <t>36.839752</t>
  </si>
  <si>
    <t>д. Бекасово, железнодорожная станция Бекасово-1 пост ЭЦ</t>
  </si>
  <si>
    <t>f6dac247-e324-4175-b78d-147168acf8db</t>
  </si>
  <si>
    <t>55.378547</t>
  </si>
  <si>
    <t>36.912120</t>
  </si>
  <si>
    <t>д. Бекасово, станция Бекасово-Сортировочное, Большое кольцо Московской железной дороги, пл 241 км</t>
  </si>
  <si>
    <t>9f6e5c7c-7a5a-4251-9a9a-9536652acbdd</t>
  </si>
  <si>
    <t>г. Наро-Фоминск, ул. Полубоярова, д. 22,(Верный 1295)</t>
  </si>
  <si>
    <t>55.383995</t>
  </si>
  <si>
    <t>36.749763</t>
  </si>
  <si>
    <t>г. Наро-Фоминск,  ул. Полубоярова, д.22,(Верный 1295)</t>
  </si>
  <si>
    <t>8( 499) 755-00-70</t>
  </si>
  <si>
    <t>bfc51a48-3787-4d4b-af17-a2caba945ad3</t>
  </si>
  <si>
    <t>г. Наро-Фоминск, пер. 2-й Володарский, д. 9 (Магнит Тхор)</t>
  </si>
  <si>
    <t>55.388610</t>
  </si>
  <si>
    <t>36.751064</t>
  </si>
  <si>
    <t>г. Наро-Фоминск, 2-й Володарский переулок, д. 9</t>
  </si>
  <si>
    <t>bc5fa029-35cf-40ea-aeca-1880ad9f56dd</t>
  </si>
  <si>
    <t>г.о. Наро-Фоминск, 72 км Киевского ш. д. 6а (Верный 1482)</t>
  </si>
  <si>
    <t>55.373355</t>
  </si>
  <si>
    <t>36.767166</t>
  </si>
  <si>
    <t>г. Наро-Фоминск, 72 км Киевского ш. з/у 6а (Верный 1482)</t>
  </si>
  <si>
    <t>9a8d644d-ab6a-4efc-a8f7-e8c752fce068</t>
  </si>
  <si>
    <t>г.о. Наро-Фоминск, 72-й км Киевского ш.</t>
  </si>
  <si>
    <t>55.367107</t>
  </si>
  <si>
    <t>36.758178</t>
  </si>
  <si>
    <t xml:space="preserve">ООО "ПАВИЛЬОНЫ КИЕВСКАЯ 72"  </t>
  </si>
  <si>
    <t>г. Наро-Фоминск, 72-й километр Киевского шоссе</t>
  </si>
  <si>
    <t>8-910-467-21-22</t>
  </si>
  <si>
    <t>narapolimix@mail.ru</t>
  </si>
  <si>
    <t>be44bc6a-b6b6-4b44-868c-19b9a75959ed</t>
  </si>
  <si>
    <t>г. Наро-Фоминск, ш. Киевское, 73 км ( перекресток)</t>
  </si>
  <si>
    <t>55.366081</t>
  </si>
  <si>
    <t>36.758174</t>
  </si>
  <si>
    <t xml:space="preserve">ТОРГОВЫЙ ДОМ ПЕРЕКРЕСТОК АО </t>
  </si>
  <si>
    <t>г. Наро-Фоминск, ш. Киевское, 73 км (Перекресток)</t>
  </si>
  <si>
    <t>Svetlana.Zavrayskaya@x5.ru</t>
  </si>
  <si>
    <t>6a0f8328-9138-4078-85f5-e47266d71312</t>
  </si>
  <si>
    <t>г. Наро-Фоминск, 73 км Киевского шоссе, ооо Ковчег</t>
  </si>
  <si>
    <t>55.361225</t>
  </si>
  <si>
    <t>36.750642</t>
  </si>
  <si>
    <t>ООО "Ковчег"</t>
  </si>
  <si>
    <t>г. Наро-Фоминск, 73 км. Киевского шоссе. ТЦ "Ковчег" (включая всех арендаторов)</t>
  </si>
  <si>
    <t>8-495-646-66-03</t>
  </si>
  <si>
    <t>ir1998@mail.ru</t>
  </si>
  <si>
    <t>995dbe46-ddf7-436b-a87e-39e54c83ea7f</t>
  </si>
  <si>
    <t>55.367504</t>
  </si>
  <si>
    <t>36.759582</t>
  </si>
  <si>
    <t xml:space="preserve">ООО "МАКДОНАЛДС" </t>
  </si>
  <si>
    <t xml:space="preserve">г. Наро-Фоминск, 73-й километр, Киевское шоссе </t>
  </si>
  <si>
    <t>8 (495) 755-66-00</t>
  </si>
  <si>
    <t>info@ru.mcd.com</t>
  </si>
  <si>
    <t>e173e607-a6b2-4cb8-8cb0-018dfb644e5d</t>
  </si>
  <si>
    <t>г.о. Наро-Фоминск, 74 км киевского ш. ООО "МАГНОЛИЯ-2002"</t>
  </si>
  <si>
    <t>55.364662</t>
  </si>
  <si>
    <t>36.758014</t>
  </si>
  <si>
    <t xml:space="preserve">ООО "МАГНОЛИЯ-2002" </t>
  </si>
  <si>
    <t>8-916-754-65-88</t>
  </si>
  <si>
    <t>nson.tmi@gmail.com</t>
  </si>
  <si>
    <t>3da87821-265e-4586-b320-c83034449304</t>
  </si>
  <si>
    <t>г. Наро-Фоминск, Киевское ш, д.2( ресторан "Бургер Кинг")</t>
  </si>
  <si>
    <t>006e099a-906e-4534-aa20-47f799f75963</t>
  </si>
  <si>
    <t>г. Наро-Фоминск, Кубинское ш. д. 8 (Пятерочка 4944)</t>
  </si>
  <si>
    <t>55.409362</t>
  </si>
  <si>
    <t>36.716865</t>
  </si>
  <si>
    <t>г. Наро-Фоминск, Кубинское ш, д. 8 (Пятерочка 4944)</t>
  </si>
  <si>
    <t>1ac73011-4892-4752-9041-b4e3df125e3c</t>
  </si>
  <si>
    <t>г. Наро-Фоминск, Кубинское ш., д. 4</t>
  </si>
  <si>
    <t>55.409497</t>
  </si>
  <si>
    <t>36.716684</t>
  </si>
  <si>
    <t>ООО "Шибанково"</t>
  </si>
  <si>
    <t>г. Наро-Фоминск, Кубинское шоссе, д.4,8,8а,10,12,14,16, ТЦ "Шибанково"</t>
  </si>
  <si>
    <t>protazan@list.ru</t>
  </si>
  <si>
    <t>a62bd03b-b1d8-45bd-97ac-7fd8583ea410</t>
  </si>
  <si>
    <t>г. Наро-Фоминск, Кубинское ш. д. 5 А(Атак 625)</t>
  </si>
  <si>
    <t>55.410549</t>
  </si>
  <si>
    <t>36.714613</t>
  </si>
  <si>
    <t xml:space="preserve">ООО "АТАК" </t>
  </si>
  <si>
    <t>г. Наро-Фоминск, Кубинское шоссе, стр. 5, ТЦ "Атак" (включая всех арендаторов)</t>
  </si>
  <si>
    <t>8 (903) 665 17 11</t>
  </si>
  <si>
    <t>v.petrochenkov@auchan.ru</t>
  </si>
  <si>
    <t>9ee001ff-adf5-4356-9106-dbc41221f5be</t>
  </si>
  <si>
    <t>г. Наро-Фоминск, пл. Свободы (ТЦ Заречье ДИКСИ 653)</t>
  </si>
  <si>
    <t>55.386432</t>
  </si>
  <si>
    <t>36.736068</t>
  </si>
  <si>
    <t>г. Наро-Фоминск, пл. Свободы (ТЦ Заречье)</t>
  </si>
  <si>
    <t>I.Nisiforova@dixy.ru</t>
  </si>
  <si>
    <t>3009e9b9-5d90-4255-84e8-d3afc1ddeb4f</t>
  </si>
  <si>
    <t>г. Наро-Фоминск, пл. Свободы, д. 1 (Ип Подпрятов)</t>
  </si>
  <si>
    <t>55.387245</t>
  </si>
  <si>
    <t>36.736320</t>
  </si>
  <si>
    <t>ИП Подпрятов  Андрей Николаевич</t>
  </si>
  <si>
    <t>г. Наро-Фоминск, пл. Свободы, д. 1</t>
  </si>
  <si>
    <t>8-916-690-42-43</t>
  </si>
  <si>
    <t>pannara@yandex.ru</t>
  </si>
  <si>
    <t>5fd63cc2-19cc-4252-a655-3e96977ed8f9</t>
  </si>
  <si>
    <t>г. Наро-Фоминск, пл. Свободы, 13, (ООО «Центральный» магазин)</t>
  </si>
  <si>
    <t>55.386035</t>
  </si>
  <si>
    <t>36.734226</t>
  </si>
  <si>
    <t xml:space="preserve">ООО "Центральный" </t>
  </si>
  <si>
    <t>г. Наро-Фоминск, пл. Свободы, д. 13</t>
  </si>
  <si>
    <t>8 (977) 743-73-89</t>
  </si>
  <si>
    <t>centralny425@yandex.ru</t>
  </si>
  <si>
    <t>fac7e300-72ee-497c-98bd-ffc25458c776</t>
  </si>
  <si>
    <t>г. Наро-Фоминск, пл. Свободы, д. 13, ТЦ " Каравай"</t>
  </si>
  <si>
    <t>55.385470</t>
  </si>
  <si>
    <t>36.733350</t>
  </si>
  <si>
    <t xml:space="preserve">ООО "БИГ-СТРОЙ" </t>
  </si>
  <si>
    <t>г. Наро-Фоминск, пл. Свободы, д. 13 А , ТЦ "Каравай" (включая всех арендаторов)</t>
  </si>
  <si>
    <t>8-909-669-01-63</t>
  </si>
  <si>
    <t>tc-karavay@mail.ru</t>
  </si>
  <si>
    <t>7ce0e9c5-2361-44fb-b49c-c136e2d46024</t>
  </si>
  <si>
    <t>г. Наро-Фоминск, пл. Свободы, д. 19</t>
  </si>
  <si>
    <t>55.385054</t>
  </si>
  <si>
    <t>36.728146</t>
  </si>
  <si>
    <t xml:space="preserve">ИП Гринько Евгений Анатольевич </t>
  </si>
  <si>
    <t xml:space="preserve">г. Наро-Фоминск, пл. Свободы, д. 19, ТЦ "Гросс" </t>
  </si>
  <si>
    <t>8-903-192-77-77</t>
  </si>
  <si>
    <t>tc-gross@yandex.ru</t>
  </si>
  <si>
    <t>2f73b194-505b-45a8-bccd-870115325c01</t>
  </si>
  <si>
    <t>г. Наро-Фоминск, пл. Свободы, д. 2</t>
  </si>
  <si>
    <t>55.387840</t>
  </si>
  <si>
    <t>36.734264</t>
  </si>
  <si>
    <t xml:space="preserve">ООО "Лента" </t>
  </si>
  <si>
    <t>7 (929) 909-40-72</t>
  </si>
  <si>
    <t>semen.a.eliseev@lenta.com</t>
  </si>
  <si>
    <t>82e06848-f191-4d9a-85ce-10c8fe8f31f9</t>
  </si>
  <si>
    <t>г. Наро-Фоминск, пл. Свободы, д. 2 (воскресенский пассаж)</t>
  </si>
  <si>
    <t>55.387714</t>
  </si>
  <si>
    <t>36.734777</t>
  </si>
  <si>
    <t xml:space="preserve">ООО "Воскресенский" </t>
  </si>
  <si>
    <t>г. Наро-Фоминск, пл. Свободы, д. 2, корп. 1, ТЦ "Воскресенский Пассаж" (включая всех арендатров)</t>
  </si>
  <si>
    <t>oganyan@ostov-nf.ru</t>
  </si>
  <si>
    <t>de5b109c-1856-482c-9490-ec6991e5d79f</t>
  </si>
  <si>
    <t xml:space="preserve">ИП Кузина Наталья Петровна </t>
  </si>
  <si>
    <t>г. Наро-Фоминск, пл. Свободы, д. 3</t>
  </si>
  <si>
    <t>8-496-34-3-20-17</t>
  </si>
  <si>
    <t>г. Наро-Фоминск, ул. площадь Свободы, д. 7 (ооо сириус)</t>
  </si>
  <si>
    <t>55.386812</t>
  </si>
  <si>
    <t>36.735488</t>
  </si>
  <si>
    <t xml:space="preserve">ООО "Фирма СИРИУС" </t>
  </si>
  <si>
    <t>г. Наро-Фоминск, пл. Свободы, д. 7, ТЦ "Сириус"</t>
  </si>
  <si>
    <t>isaevaoa@yandex.ru</t>
  </si>
  <si>
    <t>b4b171cf-82ce-454b-bf38-7ca54a7c495c</t>
  </si>
  <si>
    <t>г. Наро-Фоминск, пл. Свободы, д. 1 (Брынцалов )</t>
  </si>
  <si>
    <t>55.387058</t>
  </si>
  <si>
    <t>36.736797</t>
  </si>
  <si>
    <t>ИП Брынцалов Юрий Игоревич</t>
  </si>
  <si>
    <t>г. Наро-Фоминск, пл.Свободы, д.1</t>
  </si>
  <si>
    <t>8-909-623-17-92</t>
  </si>
  <si>
    <t>vvi5908@mail.ru</t>
  </si>
  <si>
    <t>3f241f7b-fbb9-4b30-ae1b-bdfdcc2b59d5</t>
  </si>
  <si>
    <t>г. Наро-Фоминск, пл. Свободы, ТЦ Заречье</t>
  </si>
  <si>
    <t>55.385603</t>
  </si>
  <si>
    <t>36.735067</t>
  </si>
  <si>
    <t xml:space="preserve">ООО "ЦЕНТР-ЗАРЕЧЬЕ" </t>
  </si>
  <si>
    <t>г. Наро-Фоминск, пл. Свободы, ТЦ "Заречье" (включая арендаторов)</t>
  </si>
  <si>
    <t>8 (49634) 7-38-04</t>
  </si>
  <si>
    <t>tczar@yandex.ru</t>
  </si>
  <si>
    <t>9637beff-a22b-4c63-8031-28c447321644</t>
  </si>
  <si>
    <t>г. Наро-Фоминск, ул. Автодорожная, д. 30 (магазин Семейный)</t>
  </si>
  <si>
    <t>55.388973</t>
  </si>
  <si>
    <t>36.760803</t>
  </si>
  <si>
    <t xml:space="preserve">ООО "МАВ"  </t>
  </si>
  <si>
    <t>г. Наро-Фоминск, ул. Автодорожная, д. 30</t>
  </si>
  <si>
    <t>8-985-929-97-37</t>
  </si>
  <si>
    <t>slava_malinin71@mail.ru</t>
  </si>
  <si>
    <t>ab3496b1-c165-4da1-af43-74faefd3ee89</t>
  </si>
  <si>
    <t>г. Наро-Фоминск, ул. Войкова, д. 3 (ИП Курильчик)</t>
  </si>
  <si>
    <t>55.38572</t>
  </si>
  <si>
    <t>36.744742</t>
  </si>
  <si>
    <t xml:space="preserve">ИП Курильчик Андрей Владимирович </t>
  </si>
  <si>
    <t>г. Наро-Фоминск, ул.Войкова, 3, ТЦ "Гранд Каскад" (включая всех арендаторов)</t>
  </si>
  <si>
    <t>8-963-919-23-89</t>
  </si>
  <si>
    <t>grandkaskad-tc@mail.ru</t>
  </si>
  <si>
    <t>3dc32130-b7ea-4141-8a68-0f746c03f91b</t>
  </si>
  <si>
    <t>г. Наро-Фоминск, ул. Войкова, д. 3 (Пятерочка №1355)</t>
  </si>
  <si>
    <t>3658f0f9-f3c1-429c-8932-04e48939a28f</t>
  </si>
  <si>
    <t>г. Наро-Фоминск, ул. Войкова, д. 5 (Магнит Монами)</t>
  </si>
  <si>
    <t>55.386211</t>
  </si>
  <si>
    <t>36.745937</t>
  </si>
  <si>
    <t>d5351a71-ae70-4c4e-846c-70d05042c07d</t>
  </si>
  <si>
    <t>г. Наро-Фоминск, ул. Володарского, д. 169 б, ИП Худович</t>
  </si>
  <si>
    <t>55.396804</t>
  </si>
  <si>
    <t>36.770507</t>
  </si>
  <si>
    <t>ИП Худович Василий Иванович</t>
  </si>
  <si>
    <t xml:space="preserve">г. Наро-Фоминск, ул. Володарского, 169б </t>
  </si>
  <si>
    <t>8-495-988-72-31</t>
  </si>
  <si>
    <t>ivanichi-nf@yandex.ru</t>
  </si>
  <si>
    <t>e605137f-2339-4633-abb0-57a992c659d8</t>
  </si>
  <si>
    <t>г. Наро-Фоминск, ул. Володарского, д. 152а (Пятерочка 10955)</t>
  </si>
  <si>
    <t>55.393112</t>
  </si>
  <si>
    <t>36.764614</t>
  </si>
  <si>
    <t>г. Наро-фоминск, ул. Володарского, д. 152а (Пятерочка 10955)</t>
  </si>
  <si>
    <t>9fec5025-127c-4912-9fbe-12e1d613be63</t>
  </si>
  <si>
    <t>г. Наро-Фоминск, ул. Володарского, д. 1 (Макдональдс 24009)</t>
  </si>
  <si>
    <t>55.388538</t>
  </si>
  <si>
    <t>36.739711</t>
  </si>
  <si>
    <t>г. Наро-Фоминск, ул. Володарского, д.1</t>
  </si>
  <si>
    <t>93aa7971-2909-4c31-a21a-5a3cb34483ea</t>
  </si>
  <si>
    <t>г. Наро-Фоминск, ул. Генерала Ефремова, д. 3 (ООО «Спортмастер»)</t>
  </si>
  <si>
    <t xml:space="preserve">ООО "Спортмастер" </t>
  </si>
  <si>
    <t>г. Наро-Фоминск, ул. Генерала Ефремова, д. 3</t>
  </si>
  <si>
    <t>865ab8a7-e2f5-4d2a-990c-de798e1e7766</t>
  </si>
  <si>
    <t>г. Наро-Фоминск, ул. Дзержинского, д. 1А</t>
  </si>
  <si>
    <t>55.392993</t>
  </si>
  <si>
    <t>36.765068</t>
  </si>
  <si>
    <t xml:space="preserve">ООО "ПВ-ЦЕНТР" </t>
  </si>
  <si>
    <t>г. Наро-Фоминск, ул. Дзержинского, д.1А</t>
  </si>
  <si>
    <t>8-901-362-03-65</t>
  </si>
  <si>
    <t>dirnahabino@dobrotsen.ru</t>
  </si>
  <si>
    <t>103f42bd-2212-40c2-b304-3f776a38829c</t>
  </si>
  <si>
    <t>г. Наро-Фоминск, ул. Калинина, д. 14 ( Пятерочка № 2339 )</t>
  </si>
  <si>
    <t>55.388622</t>
  </si>
  <si>
    <t>36.722873</t>
  </si>
  <si>
    <t>г. Наро-Фоминск, ул. Калинина, д. 14 (Пятерочка №2339)</t>
  </si>
  <si>
    <t>2b15e2da-9a45-4601-beee-6b065d72d53a</t>
  </si>
  <si>
    <t>г. Наро-Фоминск, ул. Калинина, д. 7</t>
  </si>
  <si>
    <t>55.387760</t>
  </si>
  <si>
    <t>36.723299</t>
  </si>
  <si>
    <t>ООО "Евразия"</t>
  </si>
  <si>
    <t>г. Наро-Фоминск, ул. Калинина,д. 7, ТЦ "На Калинина" (включая всех арендаторов)</t>
  </si>
  <si>
    <t>evraziya777@yandex.ru</t>
  </si>
  <si>
    <t>13c24b96-0d4d-4996-b692-af146dbe9c1f</t>
  </si>
  <si>
    <t>г. Наро-Фоминск, ул. Калинина, на пересечении с ул. Школьная (Верный 1173)</t>
  </si>
  <si>
    <t>55.388076</t>
  </si>
  <si>
    <t>36.722885</t>
  </si>
  <si>
    <t>34425d89-2bed-4587-b982-ed557f368a2f</t>
  </si>
  <si>
    <t>г. Наро-Фоминск, ул. Кольцевая, д. 4</t>
  </si>
  <si>
    <t>55.382305</t>
  </si>
  <si>
    <t>36.700109</t>
  </si>
  <si>
    <t>ИП Кочконян Мелик Арутюнович</t>
  </si>
  <si>
    <t>г.Наро-Фоминск, ул.Кольцевая, д.4, ТК "Домовик" (включая всех арендаторов)</t>
  </si>
  <si>
    <t>8-916-753-64-84</t>
  </si>
  <si>
    <t>domovik-nf@yandex.ru</t>
  </si>
  <si>
    <t>г. Наро-Фоминск, ул.Кольцевая, д.4, ТК "Домовик" (включая всех арендаторов)</t>
  </si>
  <si>
    <t>b3bd69f3-6039-4121-96ae-fb665acd41b4</t>
  </si>
  <si>
    <t>г. Наро-Фоминск, ул. Красная Пресня, д. 175 (пятерочка №3513)</t>
  </si>
  <si>
    <t>55.376976</t>
  </si>
  <si>
    <t>36.701465</t>
  </si>
  <si>
    <t>0d22ebb5-bf51-43c5-97dc-bbe3a562d214</t>
  </si>
  <si>
    <t>г. Наро-Фоминск, ул. Латышская, д. 7 (Магнит-Растир)</t>
  </si>
  <si>
    <t>55.373497</t>
  </si>
  <si>
    <t>36.733295</t>
  </si>
  <si>
    <t>г. Наро-Фоминск, ул. Латышская, д.7 (Магнит)</t>
  </si>
  <si>
    <t>709630dc-40cf-4e7d-92dd-119d62eb6d84</t>
  </si>
  <si>
    <t>г. Наро-Фоминск, ул. Ленина, д. 27Б (Пятерочка 4943)</t>
  </si>
  <si>
    <t>55.376281</t>
  </si>
  <si>
    <t>36.727153</t>
  </si>
  <si>
    <t>41c77002-1036-4b80-ad76-9df9f5ca608f</t>
  </si>
  <si>
    <t>55.376384</t>
  </si>
  <si>
    <t>36.727390</t>
  </si>
  <si>
    <t xml:space="preserve">ООО "Бэст Прайс" </t>
  </si>
  <si>
    <t>г. Наро-Фоминск, ул. Ленина, д. 27Б (Фикс прайс)</t>
  </si>
  <si>
    <t>8 985 483 92 78</t>
  </si>
  <si>
    <t>oduplikhina@fix-price.ru</t>
  </si>
  <si>
    <t>9e5ba06b-b644-4fd2-b668-fad8b480a8bb</t>
  </si>
  <si>
    <t>г. Наро-Фоминск, ул. Ленина, д. 32 (Верный 1068)</t>
  </si>
  <si>
    <t>55.374500</t>
  </si>
  <si>
    <t>36.725704</t>
  </si>
  <si>
    <t>926193a2-7e03-4247-ad9a-a01cbfcf34cc</t>
  </si>
  <si>
    <t>г. Наро-Фоминск, ул. Ленина, д. 8 (Атак 536)</t>
  </si>
  <si>
    <t>55.383316</t>
  </si>
  <si>
    <t>36.728488</t>
  </si>
  <si>
    <t>7 (903) 665 17 11</t>
  </si>
  <si>
    <t>4985a859-61f8-4e21-927e-26a9ca2f3802</t>
  </si>
  <si>
    <t>г. Наро-Фоминск, ул. Ленина, д. 8 (серпантин)</t>
  </si>
  <si>
    <t>55.383014</t>
  </si>
  <si>
    <t>36.727808</t>
  </si>
  <si>
    <t xml:space="preserve">ООО "ФЛАГМАН" </t>
  </si>
  <si>
    <t>г. Наро-Фоминск, ул. Ленина, д. 8, ТРЦ "Серпантин" (включая всех арендаторов)</t>
  </si>
  <si>
    <t>8-496-343-15-59</t>
  </si>
  <si>
    <t>flagman2015@list.ru</t>
  </si>
  <si>
    <t>d4efcc0a-6740-413d-8b24-c65649ed9ea5</t>
  </si>
  <si>
    <t>г. Наро-Фоминск, ул. Ленина, д. 12А</t>
  </si>
  <si>
    <t>55.382705</t>
  </si>
  <si>
    <t>36.727771</t>
  </si>
  <si>
    <t xml:space="preserve">ИП Ляшенко Лариса Геннадьевна </t>
  </si>
  <si>
    <t>г. Наро-Фоминск, ул. Ленина, д.12А</t>
  </si>
  <si>
    <t>8(496)34-301-25</t>
  </si>
  <si>
    <t>vector503@mail.ru</t>
  </si>
  <si>
    <t>ac2c6292-ab1e-4266-aa55-0783c68d9a8b</t>
  </si>
  <si>
    <t>г. Наро-Фоминск, ул. Луговая, д. 5а, ИП Емельянов</t>
  </si>
  <si>
    <t>55.385383</t>
  </si>
  <si>
    <t>36.719734</t>
  </si>
  <si>
    <t xml:space="preserve">ИП Емельянов Сергей Владимирович </t>
  </si>
  <si>
    <t>г. Наро-Фоминск, ул. Луговая, д. 5а</t>
  </si>
  <si>
    <t>b8078dbb-0028-4cea-ba01-7abe4eb2fed7</t>
  </si>
  <si>
    <t>г. Наро-фоминск, ул. Маршала Жукова, стр. 152 ( Пятерочка № 13846 )</t>
  </si>
  <si>
    <t>55.378929</t>
  </si>
  <si>
    <t>36.698905</t>
  </si>
  <si>
    <t>г. Наро-фоминск, ул. Маршала Жукова Г. К., стр. 152 (Пятерочка 13846)</t>
  </si>
  <si>
    <t>4daf6181-5091-4d09-8d0a-484ab39ee9a3</t>
  </si>
  <si>
    <t>г. Наро-Фоминск, ул. Маршала Жукова Г.К. , д.8 (Пятерочка 22)</t>
  </si>
  <si>
    <t>d24f6ce6-9392-4c5e-943f-dc5f6d1a0087</t>
  </si>
  <si>
    <t>г. Наро-Фоминск, ул. Маршала Жукова, д. 24а</t>
  </si>
  <si>
    <t>55.380363</t>
  </si>
  <si>
    <t>36.713619</t>
  </si>
  <si>
    <t xml:space="preserve">ИП Митрофанов Александр Викторович </t>
  </si>
  <si>
    <t>г. Наро-Фоминск, ул. Маршала Жукова Г.К. д. 24а (ТЦ "Терем")</t>
  </si>
  <si>
    <t>8 (905) 511 45 14</t>
  </si>
  <si>
    <t>mitrofanov63@inbox.ru</t>
  </si>
  <si>
    <t>7b147d64-d3b6-4e27-b1f6-34af7f1995ae</t>
  </si>
  <si>
    <t>г. Наро-Фоминск, ул. Маршала Жукова, д. 84 ( Пятерочка № 13326 )</t>
  </si>
  <si>
    <t>55.380027</t>
  </si>
  <si>
    <t>36.711833</t>
  </si>
  <si>
    <t>г. Наро-Фоминск, ул. Маршала Жукова, Г.К., д. 84 (Пятерочка 13326)</t>
  </si>
  <si>
    <t>7e19e757-c3db-47ee-a290-88321df92d8a</t>
  </si>
  <si>
    <t>г. Наро-Фоминск, ул. Маршала Жукова, д. 13, ИП Гогина</t>
  </si>
  <si>
    <t>55.382595</t>
  </si>
  <si>
    <t>36.723178</t>
  </si>
  <si>
    <t xml:space="preserve">ИП Гогина Галина Александровна </t>
  </si>
  <si>
    <t>г. Наро-Фоминск, около ул. Маршала Жукова, д. 13</t>
  </si>
  <si>
    <t>8-919-777-93-45</t>
  </si>
  <si>
    <t>kondrahinaep@mail.ru</t>
  </si>
  <si>
    <t>556abe9c-59a7-4955-9abf-905644daaf6a</t>
  </si>
  <si>
    <t>ddb53c10-d403-486b-bc1c-d576d6dfe1b9</t>
  </si>
  <si>
    <t>г. Наро-Фоминск, ул. Маршала Жукова, д. 131</t>
  </si>
  <si>
    <t>55.3791885</t>
  </si>
  <si>
    <t>36.708633</t>
  </si>
  <si>
    <t xml:space="preserve">ИП Шульгина Светлана Васильевна </t>
  </si>
  <si>
    <t>8-926-121-35-90</t>
  </si>
  <si>
    <t>schulgin.mihail2013@yandex.ru</t>
  </si>
  <si>
    <t>d57de9ca-3dec-499b-8599-2d4606116933</t>
  </si>
  <si>
    <t>55.381580</t>
  </si>
  <si>
    <t>36.721176</t>
  </si>
  <si>
    <t xml:space="preserve">ООО "Предприятие "Заготторг" </t>
  </si>
  <si>
    <t xml:space="preserve">г. Наро-Фоминск, ул. Маршала Жукова, д. 13б </t>
  </si>
  <si>
    <t>8 (49634) 3-01-25</t>
  </si>
  <si>
    <t>99f1ced5-1e16-45c2-89c0-f7a07a21619e</t>
  </si>
  <si>
    <t>55.379163</t>
  </si>
  <si>
    <t>36.699628</t>
  </si>
  <si>
    <t xml:space="preserve">ООО "Фирма "ДИОГЕН" </t>
  </si>
  <si>
    <t>г. Наро-Фоминск, ул. Маршала Жукова, д. 148, ТЦ "Сахарный лев"</t>
  </si>
  <si>
    <t>+7 (965) 354-58-08</t>
  </si>
  <si>
    <t>trio.nara@yandex.ru</t>
  </si>
  <si>
    <t>87df576e-50d0-459d-9b12-541332cde2d5</t>
  </si>
  <si>
    <t>г. Наро-Фоминск, ул. Маршала Жукова, д. 14А (ТЦ Мальково)</t>
  </si>
  <si>
    <t>55.382631</t>
  </si>
  <si>
    <t>36.719778</t>
  </si>
  <si>
    <t>ИП Извекова Александра Валентиновна</t>
  </si>
  <si>
    <t xml:space="preserve"> г.Наро-Фоминск.,ул.М.Жукова дом 14А, пом.1, Универсам "Мальково"</t>
  </si>
  <si>
    <t>8 (496) 343-53-12</t>
  </si>
  <si>
    <t>s.s.r.80@yandex.ru</t>
  </si>
  <si>
    <t>г.Наро-Фоминск.,ул.М.Жукова дом 14А, пом.1, Универсам "Мальково"</t>
  </si>
  <si>
    <t>c8a48b45-f380-4c5b-8c8d-90d0bb947268</t>
  </si>
  <si>
    <t>г. Наро-Фоминск, ул. Маршала Жукова, д. 15, ТК "Клондайк"</t>
  </si>
  <si>
    <t>55.381625</t>
  </si>
  <si>
    <t>36.719371</t>
  </si>
  <si>
    <t xml:space="preserve">ООО "НАРА-КТП" </t>
  </si>
  <si>
    <t>г. Наро-Фоминск, ул. Маршала Жукова, д. 15, ТЦ "Клондайк"</t>
  </si>
  <si>
    <t>8-496-34-768-55</t>
  </si>
  <si>
    <t>yarskayamaria@mail.ru</t>
  </si>
  <si>
    <t>612eff8a-f86f-4e47-a059-6d22a267111a</t>
  </si>
  <si>
    <t>г. Наро-Фоминск, ул. Маршала Жукова, д. 164</t>
  </si>
  <si>
    <t>55.378124</t>
  </si>
  <si>
    <t>36.695785</t>
  </si>
  <si>
    <t xml:space="preserve">ИП Афанасьев Андрей Константинович </t>
  </si>
  <si>
    <t>8-496-344-01-83</t>
  </si>
  <si>
    <t>1272772@mail.ru</t>
  </si>
  <si>
    <t>30d95e45-0690-4e37-8d95-f50c2e7061cf</t>
  </si>
  <si>
    <t>г. Наро-Фоминск, ул. Маршала Жукова, д. 148 (Магнит Законность)</t>
  </si>
  <si>
    <t>55.379543</t>
  </si>
  <si>
    <t>36.699024</t>
  </si>
  <si>
    <t>г. Наро-Фоминск, ул.Маршала Жукова, д.148 (Магнит Законность)</t>
  </si>
  <si>
    <t>c1413490-08df-44db-b2ed-42b8cbb4a8cc</t>
  </si>
  <si>
    <t>г. Наро-Фоминск, ул. Маршала Жукова, д. 174</t>
  </si>
  <si>
    <t>55.376438</t>
  </si>
  <si>
    <t>36.693328</t>
  </si>
  <si>
    <t>ООО "Вектор"</t>
  </si>
  <si>
    <t>г. Наро-Фоминск, ул. Маршала Жукова, д.174</t>
  </si>
  <si>
    <t>8(496) 34-301-25</t>
  </si>
  <si>
    <t>8d71a2cf-7813-4628-bdec-3554267c99db</t>
  </si>
  <si>
    <t>г. Наро-Фоминск, ул. Маршала Жукова, д. 175 стр. 3</t>
  </si>
  <si>
    <t>55.3763618</t>
  </si>
  <si>
    <t>36.6997680</t>
  </si>
  <si>
    <t>ИП Битюцкий Дмитрий Эдуардович</t>
  </si>
  <si>
    <t>г. Наро-Фоминск, ул. М.Жукова, д.175 стр.3 (ИП Битюцкий)</t>
  </si>
  <si>
    <t>8-926-127-28-30</t>
  </si>
  <si>
    <t>89265353252@mail.ru</t>
  </si>
  <si>
    <t>8306ef10-a172-4906-a2d5-59d42d3a02b4</t>
  </si>
  <si>
    <t>г. Наро-Фоминск, ул. Маршала Жукова, д. 6А</t>
  </si>
  <si>
    <t>55.384712</t>
  </si>
  <si>
    <t>36.725482</t>
  </si>
  <si>
    <t xml:space="preserve">ООО "Маленькая фея" </t>
  </si>
  <si>
    <t>г. Наро-Фоминск, ул. Маршала Жукова, д.6А (магазин)</t>
  </si>
  <si>
    <t>8 (929) 953-11-04</t>
  </si>
  <si>
    <t>t01012012@mail.ru</t>
  </si>
  <si>
    <t>f37d1222-dda3-4988-b630-65e417f73862</t>
  </si>
  <si>
    <t>г. Наро-Фоминск, ул. Маршала Жукова, д. 6Б, ИП Буланов</t>
  </si>
  <si>
    <t>55.384990</t>
  </si>
  <si>
    <t>36.725227</t>
  </si>
  <si>
    <t xml:space="preserve">ИП Буланов Игорь Владимирович </t>
  </si>
  <si>
    <t>г. Наро-Фоминск,ул. Маршала Жукова, д.6Б</t>
  </si>
  <si>
    <t>150cb7a4-99d6-4bd4-b510-babfec058668</t>
  </si>
  <si>
    <t>г. Наро-Фоминск, ул. Маршала Жукова, д. 84</t>
  </si>
  <si>
    <t>55.380508</t>
  </si>
  <si>
    <t>36.711723</t>
  </si>
  <si>
    <t xml:space="preserve">ИП Филиппов Александр Семенович </t>
  </si>
  <si>
    <t>г. Наро-Фоминск, ул. Маршала Жукова, д.84 (ТЦ "Дачник")</t>
  </si>
  <si>
    <t>magnf@yandex.ru</t>
  </si>
  <si>
    <t>85e0990d-a134-4ae8-bc4b-511f29e2a1fc</t>
  </si>
  <si>
    <t>г. Наро-Фоминск, ул. Маршала Жукова, уч. 127 (ДИКСИ 90172)</t>
  </si>
  <si>
    <t>55.379409</t>
  </si>
  <si>
    <t>36.709220</t>
  </si>
  <si>
    <t xml:space="preserve">г. Наро-Фоминск, ул.Маршала Жукова, уч. 127 </t>
  </si>
  <si>
    <t>f3ac506c-d8ff-4ed4-bec6-e1ad50a8df04</t>
  </si>
  <si>
    <t>г. Наро-Фоминск, ул. Маршала Жукова, уч. 52, Фреш Маркет</t>
  </si>
  <si>
    <t>55.380453</t>
  </si>
  <si>
    <t>36.716306</t>
  </si>
  <si>
    <t xml:space="preserve">ООО "ФРЕШ МАРКЕТ" </t>
  </si>
  <si>
    <t>г. Наро-Фоминск, ул. Маршала Жукова, Супермаркет "Да", торговые Павильоны</t>
  </si>
  <si>
    <t>8-499-272-16-48</t>
  </si>
  <si>
    <t>olga.kurbatova@market-da.ru</t>
  </si>
  <si>
    <t>467a7c77-67a6-49cb-a037-1428a089d304</t>
  </si>
  <si>
    <t>г. Наро-Фоминск, ул. Московская, д. 3 Б (Фирма Надежда - магазин ОЧАКОВО)</t>
  </si>
  <si>
    <t>55.380489</t>
  </si>
  <si>
    <t>36.757698</t>
  </si>
  <si>
    <t xml:space="preserve">ООО "Фирма Надежда" </t>
  </si>
  <si>
    <t>г. Наро-Фоминск, ул. Московская, д.3Б</t>
  </si>
  <si>
    <t>8-800-100-77-77</t>
  </si>
  <si>
    <t>msk0181023@ochakovo.ru</t>
  </si>
  <si>
    <t>90cc67b1-0954-4290-a2f1-55581ae02d9e</t>
  </si>
  <si>
    <t>г. Наро-Фоминск, ул. Московская, д. 10 (авто кэмп)</t>
  </si>
  <si>
    <t>55.382022</t>
  </si>
  <si>
    <t>36.7556762</t>
  </si>
  <si>
    <t xml:space="preserve">ООО "МНЕВНИКИ-1" </t>
  </si>
  <si>
    <t>г. Наро-Фоминск, ул. Московская, 10</t>
  </si>
  <si>
    <t>narofominsk@kemp103.ru</t>
  </si>
  <si>
    <t>f9b6460c-8797-4399-8109-ff40567700f1</t>
  </si>
  <si>
    <t>г. Наро-Фоминск, ул. Московская, д. 11 б, ИП Гогин</t>
  </si>
  <si>
    <t>55.382722</t>
  </si>
  <si>
    <t>36.751176</t>
  </si>
  <si>
    <t>ИП Гогин Игорь Юрьевич</t>
  </si>
  <si>
    <t>г. Наро-Фоминск, ул. Московская, д. 11Б</t>
  </si>
  <si>
    <t>8-916-120-27-86</t>
  </si>
  <si>
    <t>troykaposad@mail.ru</t>
  </si>
  <si>
    <t>г. Наро-Фоминск, ул. Московская, д. 11Б, ТЦ "Тройка Посад"</t>
  </si>
  <si>
    <t>a5b165f3-5c3a-49b6-8c5d-721bb9d871ee</t>
  </si>
  <si>
    <t>г. Наро-Фоминск, ул. Московская, д. 23А</t>
  </si>
  <si>
    <t>55.376373</t>
  </si>
  <si>
    <t>36.766693</t>
  </si>
  <si>
    <t xml:space="preserve">ИП Гусев Андрей Николаевич  </t>
  </si>
  <si>
    <t>8 (496) 341-50-78</t>
  </si>
  <si>
    <t>7ae46a81-bc8d-4d11-8c64-62557696b1b2</t>
  </si>
  <si>
    <t>г. Наро-Фоминск, ул. Московская улица, д. 26а</t>
  </si>
  <si>
    <t>55.376071</t>
  </si>
  <si>
    <t>36.758892</t>
  </si>
  <si>
    <t xml:space="preserve">ООО "МЯСОТОРГ"  </t>
  </si>
  <si>
    <t>г. Наро-Фоминск, ул. Московская, д. 26а</t>
  </si>
  <si>
    <t>obozm@yandex.ru</t>
  </si>
  <si>
    <t>4d3b07f9-ae4d-4535-acf9-37aa73441670</t>
  </si>
  <si>
    <t>г. Наро-Фоминск, ул. Московская, д. 34</t>
  </si>
  <si>
    <t>55.376197</t>
  </si>
  <si>
    <t>36.762475</t>
  </si>
  <si>
    <t xml:space="preserve">ИП Сааков Александр Арамович </t>
  </si>
  <si>
    <t>8(496)34 7 38 79</t>
  </si>
  <si>
    <t>start_nara@mail.ru</t>
  </si>
  <si>
    <t>г. Наро-Фоминск, ул. Московская, д. 34, ТЦ "Старт" (включая всех арендаторов)</t>
  </si>
  <si>
    <t>125945ad-22cb-4219-961a-f5dd1b28dccb</t>
  </si>
  <si>
    <t>г. Наро-Фоминск, ул. Московская, д. 3А</t>
  </si>
  <si>
    <t>55.380779</t>
  </si>
  <si>
    <t>36.758987</t>
  </si>
  <si>
    <t xml:space="preserve">ИП Мишина Екатерина Александровна </t>
  </si>
  <si>
    <t>8-903-11-555-35</t>
  </si>
  <si>
    <t>mishinazamorozka@mail.ru</t>
  </si>
  <si>
    <t>c9342863-2424-4048-9c31-ed4c27cba604</t>
  </si>
  <si>
    <t>г. Наро-Фоминск, ул. Московская, д. 8, ИП Васильева, УЮТ мебельный салон</t>
  </si>
  <si>
    <t>55.381958</t>
  </si>
  <si>
    <t>36.747051</t>
  </si>
  <si>
    <t>ИП Васильева Галина Васильевна</t>
  </si>
  <si>
    <t>г. Наро-Фоминск, ул. Московская, д. 8</t>
  </si>
  <si>
    <t>8 496 344 84 40</t>
  </si>
  <si>
    <t>yut_mebel@mail.ru</t>
  </si>
  <si>
    <t>bda1c240-4fc6-48db-8694-977895187d8a</t>
  </si>
  <si>
    <t>г. Наро-Фоминск, ул. Московская, д. 8 (ип тертышная)</t>
  </si>
  <si>
    <t>55.381736</t>
  </si>
  <si>
    <t>36.747428</t>
  </si>
  <si>
    <t>ИП Тертышная Светлана Петровна</t>
  </si>
  <si>
    <t>8 (926) 103-28-88</t>
  </si>
  <si>
    <t>velessvetlana@rambler.ru</t>
  </si>
  <si>
    <t>d8f583d3-9cd8-4330-b187-6f50d58c96ed</t>
  </si>
  <si>
    <t>г. Наро-Фоминск, ул. Московская, д. 8 (Магазин Красное белое)</t>
  </si>
  <si>
    <t>55.382194</t>
  </si>
  <si>
    <t>36.748306</t>
  </si>
  <si>
    <t xml:space="preserve">ООО "Альфа Рязань" </t>
  </si>
  <si>
    <t xml:space="preserve">г. Наро-Фоминск, ул. Московская, д. 8 </t>
  </si>
  <si>
    <t>8 916 519 62 30</t>
  </si>
  <si>
    <t>kolganova.mariya@krasnoe-beloe.ru</t>
  </si>
  <si>
    <t>a7cba054-0911-45a8-bed7-8acfe383cf1c</t>
  </si>
  <si>
    <t>г. Наро-Фоминск, ул. Московская, д. 8 (Пятерочка 8886)</t>
  </si>
  <si>
    <t>6a9e9ad1-843d-48bb-9422-cf92efa04dda</t>
  </si>
  <si>
    <t>г. Наро-Фоминск, ул. Московская, д. 8 (ООО "АКВА - НАРА")</t>
  </si>
  <si>
    <t>55.382189</t>
  </si>
  <si>
    <t>36.747282</t>
  </si>
  <si>
    <t xml:space="preserve">ООО "АКВА-НАРА" </t>
  </si>
  <si>
    <t>8-903-523-34-29</t>
  </si>
  <si>
    <t>aqua-nara@bk.ru</t>
  </si>
  <si>
    <t>г. Наро-Фоминск, ул. Московская, д. 8, ТЦ "Аква Нара" (включая всех арендаторов)</t>
  </si>
  <si>
    <t>d5dfafd9-28a1-429f-96b1-a094b0df0970</t>
  </si>
  <si>
    <t>г. Наро-Фоминск, ул. Московская, д. 8 (Гераськин)</t>
  </si>
  <si>
    <t>55.381959</t>
  </si>
  <si>
    <t>36.748755</t>
  </si>
  <si>
    <t>ИП Гераськин Роман Владимирович</t>
  </si>
  <si>
    <t>t88979@yandex.ru</t>
  </si>
  <si>
    <t>г. Наро-Фоминск, ул. Московская, д. 8, ТЦ "На Московской"</t>
  </si>
  <si>
    <t>ИП Гераськин Роман Владимирович (ТЦ "На Московской" )</t>
  </si>
  <si>
    <t>259bd048-e879-478f-bdce-ac4bf1998439</t>
  </si>
  <si>
    <t>г. Наро-Фоминск, ул. Московская, д. 8Б, ИП Гераськина</t>
  </si>
  <si>
    <t>55.381446</t>
  </si>
  <si>
    <t>ИП Гераськина Любовь Владимировна</t>
  </si>
  <si>
    <t>г. Наро-Фоминск, ул. Московская, д. 8Б</t>
  </si>
  <si>
    <t>8 495 428 07 30</t>
  </si>
  <si>
    <t>t8979@yandex.ru</t>
  </si>
  <si>
    <t>1e93af8f-8997-4b7e-9871-178727efc174</t>
  </si>
  <si>
    <t>г. Наро-Фоминск, ул. Московская, д. 9Б</t>
  </si>
  <si>
    <t>55.382045</t>
  </si>
  <si>
    <t>36.750164</t>
  </si>
  <si>
    <t xml:space="preserve">ИП Шаповал Ольга Владимировна </t>
  </si>
  <si>
    <t xml:space="preserve">г. Наро-Фоминск, ул. Московская, д. 9Б </t>
  </si>
  <si>
    <t>noks-kbe@rambler.ru</t>
  </si>
  <si>
    <t>e4dee9d7-0abb-44c6-9cde-d754af638f47</t>
  </si>
  <si>
    <t>г. Наро-Фоминск, ул. Московская, д. 8 (фикс прайс)</t>
  </si>
  <si>
    <t>55.381732</t>
  </si>
  <si>
    <t>36.748466</t>
  </si>
  <si>
    <t>г. Наро-Фоминск, ул. Московская, д.8</t>
  </si>
  <si>
    <t>г. Наро-Фоминск, ул. Московская, д.8 (Фикс прайс)</t>
  </si>
  <si>
    <t>e10e7f51-5fe2-41c8-b521-74f4af77108a</t>
  </si>
  <si>
    <t>г. Наро-Фоминск, ул. Московская, д. 9Б (ИП Родионова Наталья Николаевна)</t>
  </si>
  <si>
    <t>55.382179</t>
  </si>
  <si>
    <t>36.750057</t>
  </si>
  <si>
    <t xml:space="preserve">ИП Родионова Наталья Николаевна </t>
  </si>
  <si>
    <t>г. Наро-Фоминск, ул. Московская, д.9Б</t>
  </si>
  <si>
    <t>8-910-916-93-27</t>
  </si>
  <si>
    <t>mozg.n@mail.ru</t>
  </si>
  <si>
    <t>ab0fba05-6a1a-4b0b-8f00-0cfbdf9a4dad</t>
  </si>
  <si>
    <t>г. Наро-Фоминск, ул. Найдева Железова, ООО МАЛЕНЬКАЯ ФЕЯ</t>
  </si>
  <si>
    <t>55.394519</t>
  </si>
  <si>
    <t>36.738525</t>
  </si>
  <si>
    <t>г. Наро-Фоминск, ул. Найдова-Железова, д.1А</t>
  </si>
  <si>
    <t>4fbbd13b-8c6a-474a-8a95-fdc767b04f19</t>
  </si>
  <si>
    <t>г. Наро-Фоминск, ул. Найдова-Железова, д. 3</t>
  </si>
  <si>
    <t>55.394306</t>
  </si>
  <si>
    <t>36.738487</t>
  </si>
  <si>
    <t xml:space="preserve">ООО "Изобилие" </t>
  </si>
  <si>
    <t>г. Наро-Фоминск, ул. Найдова-Железова, д.3</t>
  </si>
  <si>
    <t>8 (926) 383-55-69</t>
  </si>
  <si>
    <t>dymok234@yandex.ru</t>
  </si>
  <si>
    <t>80837c14-bb01-46fd-82bd-b78cfd9bf6aa</t>
  </si>
  <si>
    <t>г. Наро-Фоминск, ул. Новикова, д. 47 (Магнит Вызревание)</t>
  </si>
  <si>
    <t>55.389598</t>
  </si>
  <si>
    <t>36.714042</t>
  </si>
  <si>
    <t xml:space="preserve">г. Наро-Фоминск, ул. Новикова, д.47 </t>
  </si>
  <si>
    <t>г. Наро-Фоминск, ул. Новикова, д.47 (Магнит Вызревание)</t>
  </si>
  <si>
    <t>76933451-8455-4ef0-83f4-e5fac706c483</t>
  </si>
  <si>
    <t>г.о. Наро-Фоминск, ул. Ноябрьская, д. 17а</t>
  </si>
  <si>
    <t>55.383152</t>
  </si>
  <si>
    <t>36.7037048</t>
  </si>
  <si>
    <t xml:space="preserve">ООО "МЕБЕЛЬТОРГ"  </t>
  </si>
  <si>
    <t>г. Наро-Фоминск, ул. Ноябрьская, д. 17а</t>
  </si>
  <si>
    <t>kovanetc@belkacheli.ru</t>
  </si>
  <si>
    <t>86d3368b-ab30-437d-80ae-6f86b568d90a</t>
  </si>
  <si>
    <t>г. Наро-Фоминск, ул. Огородная, д. 17(ип кубрин)</t>
  </si>
  <si>
    <t>55.400961</t>
  </si>
  <si>
    <t>36.728642</t>
  </si>
  <si>
    <t xml:space="preserve">ИП Кубрин Михаил Валентинович </t>
  </si>
  <si>
    <t>8-985-998-17-99</t>
  </si>
  <si>
    <t>3133332@mail.ru</t>
  </si>
  <si>
    <t>г. Наро-Фоминск, ул. Огородная, д. 17, ТЦ "Союз" (включая всех арендаторов)</t>
  </si>
  <si>
    <t>4df029c7-dcbe-4a35-aad0-e47cad015a40</t>
  </si>
  <si>
    <t>г. Наро-Фоминск, ул. Огородная, д. 17 (Дикси)</t>
  </si>
  <si>
    <t>55.399620</t>
  </si>
  <si>
    <t>36.730739</t>
  </si>
  <si>
    <t>г. Наро-Фоминск, ул. Огородная, д.7</t>
  </si>
  <si>
    <t>92505f20-b37c-45f7-9a02-2172e122d89c</t>
  </si>
  <si>
    <t>г. Наро-Фоминск, ул. Окружная, д. 38 (Магнит Бомба)</t>
  </si>
  <si>
    <t>36.692047</t>
  </si>
  <si>
    <t xml:space="preserve">г. Наро-Фоминск, ул. Окружная, д.38 </t>
  </si>
  <si>
    <t>г. Наро-Фоминск, ул. Окружная, д.38 (Магнит Бомба)</t>
  </si>
  <si>
    <t>4325822a-2be6-4f9a-be20-6466b68af524</t>
  </si>
  <si>
    <t>г. Наро-Фоминск, ул. Парк Воровского, д. 1</t>
  </si>
  <si>
    <t>55.391056</t>
  </si>
  <si>
    <t>36.742946</t>
  </si>
  <si>
    <t xml:space="preserve">ИП Хорохорин Владимир Александрович </t>
  </si>
  <si>
    <t>8-(496)-34-37399</t>
  </si>
  <si>
    <t>hit.nara@rambler.ru</t>
  </si>
  <si>
    <t>2e00d4a1-3a1d-47c0-b9a6-1010f62e9160</t>
  </si>
  <si>
    <t>55.405555</t>
  </si>
  <si>
    <t>36.720947</t>
  </si>
  <si>
    <t xml:space="preserve">ООО "Вектор" </t>
  </si>
  <si>
    <t>г. Наро-Фоминск, ул. Пешехонова, д.5А</t>
  </si>
  <si>
    <t>b85aae0e-f6eb-4e2f-b275-d508762544f7</t>
  </si>
  <si>
    <t>г. Наро-Фоминск, ул. Погодина, д. 109 (ип кузина)</t>
  </si>
  <si>
    <t>55.368156</t>
  </si>
  <si>
    <t>36.758369</t>
  </si>
  <si>
    <t>г. Наро-Фоминск, ул. Погодина, д.101</t>
  </si>
  <si>
    <t>c17e83f2-3986-4412-8d8a-768e4b222ba2</t>
  </si>
  <si>
    <t>г. Наро-Фоминск, ул. Погодина, д. 93А (фирма автовимс)</t>
  </si>
  <si>
    <t>55.367980</t>
  </si>
  <si>
    <t>36.752483</t>
  </si>
  <si>
    <t xml:space="preserve">ООО Фирма "Автовимс" </t>
  </si>
  <si>
    <t>avtovims2@yandex.ru</t>
  </si>
  <si>
    <t>продажа и изготовление венков и надгробий</t>
  </si>
  <si>
    <t>7826bebe-a9d7-4f24-b182-c3624f6e2820</t>
  </si>
  <si>
    <t>г. Наро-Фоминск, ул. Погодина, д. 93 (Магнит Косметолог)</t>
  </si>
  <si>
    <t>55.366958</t>
  </si>
  <si>
    <t>36.752396</t>
  </si>
  <si>
    <t xml:space="preserve">г. Наро-Фоминск, ул. Погодина, д.93 </t>
  </si>
  <si>
    <t>г. Наро-Фоминск, ул. Погодина, д.93 (Магнит Косметолог)</t>
  </si>
  <si>
    <t>934966dd-1532-43be-818b-692e06665b77</t>
  </si>
  <si>
    <t>г. Наро-Фоминск, ул. Полубоярова, д. 1 (Магнит Пейзажист)</t>
  </si>
  <si>
    <t>55.384338</t>
  </si>
  <si>
    <t>36.739295</t>
  </si>
  <si>
    <t xml:space="preserve">г. Наро-Фоминск, ул. Полубоярова, д. 1  </t>
  </si>
  <si>
    <t xml:space="preserve">г. Наро-Фоминск, ул. Полубоярова, д. 1  (Магнит) </t>
  </si>
  <si>
    <t>e9a8dea9-23ac-4eb3-9eb8-d5c108218558</t>
  </si>
  <si>
    <t>г. Наро-Фоминск, ул. Полубоярова, д. 24</t>
  </si>
  <si>
    <t>55.383864</t>
  </si>
  <si>
    <t>36.751056</t>
  </si>
  <si>
    <t xml:space="preserve">ИП Тырин Сергей Иванович </t>
  </si>
  <si>
    <t>8-496-34-335-65</t>
  </si>
  <si>
    <t>narakorsa@mail.ru</t>
  </si>
  <si>
    <t>г. Наро-Фоминск, ул. Полубоярова, д. 24, ТЦ Нара"(включая всех арендаторов)</t>
  </si>
  <si>
    <t>1e15f29f-a372-4cf9-a5a3-cb90b037396b</t>
  </si>
  <si>
    <t>г. Наро-Фоминск, ул. Полубоярова, д. 8 (Пятерочка 7063)</t>
  </si>
  <si>
    <t>55.384010</t>
  </si>
  <si>
    <t>36.744701</t>
  </si>
  <si>
    <t xml:space="preserve">г. Наро-Фоминск, ул. Полубоярова, д. 8 </t>
  </si>
  <si>
    <t>40745ad5-a8a0-4220-938a-c6e4c2007c4a</t>
  </si>
  <si>
    <t>г. Наро-Фоминск, ул. Профсоюзная, д. 2 (Верный 1082)</t>
  </si>
  <si>
    <t>55.379699</t>
  </si>
  <si>
    <t>36.734344</t>
  </si>
  <si>
    <t xml:space="preserve">г. Наро-Фоминск, ул. Профсоюзная, д.37 </t>
  </si>
  <si>
    <t>г. Наро-Фоминск, ул. Профсоюзная, д.37 (Верный 1082)</t>
  </si>
  <si>
    <t>72e1e04e-42ca-444a-a289-14e50dda32b9</t>
  </si>
  <si>
    <t>55.379571</t>
  </si>
  <si>
    <t>36.734434</t>
  </si>
  <si>
    <t>ООО "БОН"</t>
  </si>
  <si>
    <t>г. Наро-Фоминск, ул. Профсоюзная, д. 37А</t>
  </si>
  <si>
    <t>ООО "БОН" (БЦ "Дом быта")</t>
  </si>
  <si>
    <t>торгово-деловой центр</t>
  </si>
  <si>
    <t>г. Наро-Фоминск, ул. Профсоюзная, стр. 3в</t>
  </si>
  <si>
    <t>55.377651</t>
  </si>
  <si>
    <t>36.737281</t>
  </si>
  <si>
    <t xml:space="preserve">ИП Булгаков Виталий Геннадьевич </t>
  </si>
  <si>
    <t>8 925 022-37-08</t>
  </si>
  <si>
    <t>Bronic2006@yandex.ru</t>
  </si>
  <si>
    <t>6b8ba22e-8c10-40a9-8e5c-85b67b0bdb4a</t>
  </si>
  <si>
    <t>г. Наро-Фоминск, ул. Рижская, д. 7 (ИП Извекова)</t>
  </si>
  <si>
    <t>55.379782</t>
  </si>
  <si>
    <t>36.732920</t>
  </si>
  <si>
    <t>г.Наро-Фоминск ул.Рижская д.7 пом.1</t>
  </si>
  <si>
    <t>г.Наро-Фоминск ул.Рижская д.7 пом.1, Универсам, (включая всех арендаторов)</t>
  </si>
  <si>
    <t>801239ea-be03-4bc4-877d-a37f01a719cd</t>
  </si>
  <si>
    <t>г. Наро-Фоминск, ул. Рижская, д. 1А (Пятерочка 5448)</t>
  </si>
  <si>
    <t>55.380455</t>
  </si>
  <si>
    <t>36.734996</t>
  </si>
  <si>
    <t xml:space="preserve">г. Наро-Фоминск, ул. Рижская, д. 1А </t>
  </si>
  <si>
    <t>cec6b958-3865-4d2d-9908-d20ca6b7eaea</t>
  </si>
  <si>
    <t>г. Наро-Фоминск, ул. Рижская, д. 9А (ГЕЛИОС - ИП Гладкова)</t>
  </si>
  <si>
    <t>55.379513</t>
  </si>
  <si>
    <t>36.730169</t>
  </si>
  <si>
    <t>ИП Гладкова Елена Анатольевна</t>
  </si>
  <si>
    <t>г. Наро-Фоминск, ул. Рижская, д. 9а</t>
  </si>
  <si>
    <t>8 903 170 35 95</t>
  </si>
  <si>
    <t>г. Наро-Фоминск, ул. Рижская, д. 9а, ТЦ "Гелиос" (включая всех арендаторов)</t>
  </si>
  <si>
    <t>e3a5ee9c-4d54-4e47-9409-7a1624b1877c</t>
  </si>
  <si>
    <t>г. Наро-Фоминск, ул. Рижская, д. 7, ИП Ребров(Техникс НФ)</t>
  </si>
  <si>
    <t>55.380020</t>
  </si>
  <si>
    <t>36.733520</t>
  </si>
  <si>
    <t>ИП Ребров Валерий Николаевич</t>
  </si>
  <si>
    <t>г. Наро-Фоминск, ул. Рижская, д.7</t>
  </si>
  <si>
    <t>8-926-384-27-97</t>
  </si>
  <si>
    <t>rvn_47@mail.ru</t>
  </si>
  <si>
    <t>b1ac1054-a0c4-470c-90c5-16b4f809987f</t>
  </si>
  <si>
    <t>г. Наро-Фоминск, ул. Рижская, д. 7, помещение 1 (Дикси 50928)</t>
  </si>
  <si>
    <t>55.379909</t>
  </si>
  <si>
    <t>36.7321891</t>
  </si>
  <si>
    <t>г. Наро-Фоминск, ул. Рижская, д.7, пом. 1</t>
  </si>
  <si>
    <t>г. Наро-Фоминск, ул. Рижская, д.7, пом.1</t>
  </si>
  <si>
    <t>44bd5a67-a01d-43f8-b3b0-bd48eaa16d82</t>
  </si>
  <si>
    <t>г. Наро-Фоминск, ул. Текстильщиков, д. 52, ИП Батаршова Н.А.</t>
  </si>
  <si>
    <t>55.385623</t>
  </si>
  <si>
    <t>36.708244</t>
  </si>
  <si>
    <t>ИП Батаршова Наталья Александровна</t>
  </si>
  <si>
    <t xml:space="preserve">г. Наро-Фоминск, ул. Текстильщиков, д. 52 </t>
  </si>
  <si>
    <t>batarshova.alina18@gmail.com</t>
  </si>
  <si>
    <t>г. Наро-Фоминск, ул. Текстильщиков, д. 52 (магазин "Хуторок" )</t>
  </si>
  <si>
    <t>84695ac7-3454-4cb8-a602-b9004fb22ad9</t>
  </si>
  <si>
    <t>г. Наро-Фоминск, ул. Чехова, д. 29 (Бункер 1)</t>
  </si>
  <si>
    <t>55.375986</t>
  </si>
  <si>
    <t>36.702686</t>
  </si>
  <si>
    <t>ООО "КАЛИБР"</t>
  </si>
  <si>
    <t xml:space="preserve"> г. Наро-Фоминск, ул. Чехова, д. 29, стр. 2</t>
  </si>
  <si>
    <t>krp2010@list.ru</t>
  </si>
  <si>
    <t>8-968-451-60-79</t>
  </si>
  <si>
    <t xml:space="preserve">г. Наро-Фоминск, ул. Чехова, д. 29, стр. 2, ТК "Красная Пресня" </t>
  </si>
  <si>
    <t>be30ef84-9019-480b-b53c-fef8d0b9dc25</t>
  </si>
  <si>
    <t>г. Наро-Фоминск, ул. Чехова, д. 29 (Бункер 2)</t>
  </si>
  <si>
    <t>55.376792</t>
  </si>
  <si>
    <t>36.699584</t>
  </si>
  <si>
    <t>г. Наро-Фоминск, ул. Чехова, д. 29, стр. 2</t>
  </si>
  <si>
    <t>51a475dc-9362-4f95-b9f7-ff44dfd8bde9</t>
  </si>
  <si>
    <t>г. Наро-Фоминск, ул. Шибанкова, д. 71 (ТЦ Весна ИП Извекова)</t>
  </si>
  <si>
    <t>55.415076</t>
  </si>
  <si>
    <t>36.725045</t>
  </si>
  <si>
    <t>г. Наро-Фоминск, ул. Шибанкова, д. 71</t>
  </si>
  <si>
    <t>г. Наро-Фоминск, ул. Шибанкова, д. 71, ТЦ "Весна" (включая всех арендаторов)</t>
  </si>
  <si>
    <t>56223b64-d16d-4337-b023-ddbf4bb6d0fe</t>
  </si>
  <si>
    <t>г. Наро-Фоминск, ул. Шибанкова, д. 13а(Верный 1070)</t>
  </si>
  <si>
    <t>55.411998</t>
  </si>
  <si>
    <t>36.721267</t>
  </si>
  <si>
    <t>г. Наро-Фоминск, ул. Шибанкова, д. 13а</t>
  </si>
  <si>
    <t>88d6806b-3ffd-4c35-8894-48654eb6f353</t>
  </si>
  <si>
    <t>г. Наро-Фоминск, ул. Шибанкова, д. 37 (ДИКСИ 651)</t>
  </si>
  <si>
    <t>55.413692</t>
  </si>
  <si>
    <t>36.722740</t>
  </si>
  <si>
    <t>6253f641-fa39-42fa-9015-7d1f27aeed8d</t>
  </si>
  <si>
    <t>г. Наро-Фоминск, ул. Шибанкова, д. 71 (Пятерочка 2981)</t>
  </si>
  <si>
    <t>55.415058</t>
  </si>
  <si>
    <t xml:space="preserve">г. Наро-Фоминск, ул. Шибанкова, д. 71 </t>
  </si>
  <si>
    <t>a204153f-9b9b-48ad-b177-dbb62a28f3e4</t>
  </si>
  <si>
    <t>г. Наро-Фоминск, ул. Шибанкова, д. 1 (Магнит Личность)</t>
  </si>
  <si>
    <t>55.409503</t>
  </si>
  <si>
    <t>36.717998</t>
  </si>
  <si>
    <t xml:space="preserve">г. Наро-Фоминск, ул. Шибанкова, д.1 </t>
  </si>
  <si>
    <t>г. Наро-Фоминск, ул. Шибанкова, д.1 (Магнит Личность)</t>
  </si>
  <si>
    <t>86808157-7ad4-436f-a9a3-2cec2f460815</t>
  </si>
  <si>
    <t>г. Наро-Фоминск, ул. Шибанкова, д. 1, ТЦ Арена</t>
  </si>
  <si>
    <t>55.408567</t>
  </si>
  <si>
    <t>36.717488</t>
  </si>
  <si>
    <t>Плиты ЖБ</t>
  </si>
  <si>
    <t>ИП Гамзатова Алла Михайловна</t>
  </si>
  <si>
    <t xml:space="preserve">г. Наро-Фоминск, ул. Шибанкова, уч.2 </t>
  </si>
  <si>
    <t>8-964-642-45-63</t>
  </si>
  <si>
    <t>andrei.lipatov.83@mail.ru</t>
  </si>
  <si>
    <t>г. Наро-Фоминск, ул. Шибанкова, уч.2 , ТЦ "Арена"</t>
  </si>
  <si>
    <t>19d411e8-3744-4848-9d12-1c25edebcf8e</t>
  </si>
  <si>
    <t>г.о. Наро-Фомиснк, д. Алексеевка (ип Озерова)</t>
  </si>
  <si>
    <t>55.389976</t>
  </si>
  <si>
    <t>36.655384</t>
  </si>
  <si>
    <t xml:space="preserve">ИП Озерова Ирина Владимировна </t>
  </si>
  <si>
    <t>8 965 118 04 24</t>
  </si>
  <si>
    <t>nelliym@yandex.ru</t>
  </si>
  <si>
    <t>6be6b085-cfa6-4a58-a829-4bce104b4fd1</t>
  </si>
  <si>
    <t>г.о. Наро-Фоминск, д. Афанасовка, ул. Центральная, д. 7а, ООО «Филком»</t>
  </si>
  <si>
    <t>55.366470</t>
  </si>
  <si>
    <t>36.795890</t>
  </si>
  <si>
    <t>ООО "Филком"</t>
  </si>
  <si>
    <t>д. Афанасовка, ул. Центральная, д.7а</t>
  </si>
  <si>
    <t>8-903-103-95-74</t>
  </si>
  <si>
    <t>yalisenko@yandex.ru</t>
  </si>
  <si>
    <t>9dfc35e4-882b-4fb6-8c1f-95dfbf33129b</t>
  </si>
  <si>
    <t>г.о. Наро-Фоминск, п. Александровка</t>
  </si>
  <si>
    <t>55.408168</t>
  </si>
  <si>
    <t>36.798450</t>
  </si>
  <si>
    <t xml:space="preserve">ИП Егорова Лариса Игоревна </t>
  </si>
  <si>
    <t>8-964-564-42-90</t>
  </si>
  <si>
    <t>393247@mail.ru</t>
  </si>
  <si>
    <t>c13bd988-321a-471c-981a-efaa2fcff497</t>
  </si>
  <si>
    <t>г. Наро-Фоминск, ул. Московская, д. 26 (Мострансавто ПАТП - 1,1 м3)</t>
  </si>
  <si>
    <t>55.377731</t>
  </si>
  <si>
    <t>36.759590</t>
  </si>
  <si>
    <t>г. Наро-Фоминск, ул. Московская, д.26</t>
  </si>
  <si>
    <t>8 498 601 06 81</t>
  </si>
  <si>
    <t>ПАТП</t>
  </si>
  <si>
    <t>035d05fc-b87d-4377-9e05-a86d71d4091e</t>
  </si>
  <si>
    <t>г. Наро-Фоминск, ул. Генерала Ефремова, д. 2 (Церковь)</t>
  </si>
  <si>
    <t>55.387104</t>
  </si>
  <si>
    <t>36.739292</t>
  </si>
  <si>
    <t>МРОП</t>
  </si>
  <si>
    <t xml:space="preserve">МЕСТНАЯ РЕЛИГИОЗНАЯ ОРГАНИЗАЦИЯ ПРАВОСЛАВНЫЙ ПРИХОД НИКОЛЬСКОГО СОБОРА Г. НАРО-ФОМИНСКА НАРО-ФОМИНСКОГО РАЙОНА </t>
  </si>
  <si>
    <t>г. Наро-Фоминск, ул. Генерала Ефремова, д. 2</t>
  </si>
  <si>
    <t>8-926-553-28-38</t>
  </si>
  <si>
    <t>nikhram@yandex.ru</t>
  </si>
  <si>
    <t>ec86ccab-f325-497e-9ba6-bb09dfd8deb0</t>
  </si>
  <si>
    <t>г.о. Наро-Фоминск, п. Селятино, Киевское ш. 51 км, ИП Тягунова</t>
  </si>
  <si>
    <t>55.513713</t>
  </si>
  <si>
    <t>36.992004</t>
  </si>
  <si>
    <t>профлист металлический, синий</t>
  </si>
  <si>
    <t>ИП Тягунова Татьяна Сергеевна</t>
  </si>
  <si>
    <t>317774600002871</t>
  </si>
  <si>
    <t>р.п.Селятино, 51 км Киевского шоссе</t>
  </si>
  <si>
    <t>tyatanita@gmail.com</t>
  </si>
  <si>
    <t xml:space="preserve">  ИП Тягунова Татьяна Сергеевна</t>
  </si>
  <si>
    <t>0b365942-9f11-4f47-b4bd-8a593db5b14a</t>
  </si>
  <si>
    <t>ИП Дорогов Дмитрий Сергеевич</t>
  </si>
  <si>
    <t>317774600031482</t>
  </si>
  <si>
    <t>р.п.Селятино, Киевское шоссе 51 км</t>
  </si>
  <si>
    <t>info@kvadromania.ru</t>
  </si>
  <si>
    <t>г.о. Наро-Фоминск, п. Селятино, ул. Промышленная, д. 1</t>
  </si>
  <si>
    <t>55.519004</t>
  </si>
  <si>
    <t>36.978187</t>
  </si>
  <si>
    <t>ООО "ЮГОЙЛ"</t>
  </si>
  <si>
    <t>1055007104756</t>
  </si>
  <si>
    <t>р.п. Селятино, ул. Промышленная, д. 1</t>
  </si>
  <si>
    <t>nts_sib@mail.ru</t>
  </si>
  <si>
    <t>9a2e5c69-4d69-4eef-97a9-90b22ed12a5a</t>
  </si>
  <si>
    <t>г.о. Наро-Фоминск, п. Селятино, ул. Теннисная, д. 1, автосервис</t>
  </si>
  <si>
    <t>55.520905</t>
  </si>
  <si>
    <t>36.986140</t>
  </si>
  <si>
    <t>ООО "Стар Авто"</t>
  </si>
  <si>
    <t>1135030003019</t>
  </si>
  <si>
    <t>р.п.Селятино, ул. Спортивная, д. 2</t>
  </si>
  <si>
    <t>selyatino.tennisnaya1@bk.ru</t>
  </si>
  <si>
    <t>р.п.Селятино, ул. Спортивная, д. 2, "Стар-Авто" (автомагазин)</t>
  </si>
  <si>
    <t>05141260-e875-4f9f-b824-aac126454f4f</t>
  </si>
  <si>
    <t>г.о. Наро-Фоминск, д. Селятино, д. 1 (Макдональдс 29010)</t>
  </si>
  <si>
    <t>55.504634</t>
  </si>
  <si>
    <t>36.976348</t>
  </si>
  <si>
    <t xml:space="preserve">ООО "Компания АСТРА"  </t>
  </si>
  <si>
    <t>1125031004735</t>
  </si>
  <si>
    <t xml:space="preserve"> д. Селятино</t>
  </si>
  <si>
    <t>8-499-903-62-66</t>
  </si>
  <si>
    <t>tmkopulova@mail.ru</t>
  </si>
  <si>
    <t xml:space="preserve">ООО "Компания АСТРА"  АЗС №143 </t>
  </si>
  <si>
    <t>fbb77e69-bef7-4fcf-9091-3aafb0c71216</t>
  </si>
  <si>
    <t>г.о. Наро-Фоминск, д. Софьино, 49-й км киевского ш. АЗС №111</t>
  </si>
  <si>
    <t>55.522605</t>
  </si>
  <si>
    <t>37.010379</t>
  </si>
  <si>
    <t>1027700000679</t>
  </si>
  <si>
    <t xml:space="preserve"> д. Софьино, 49 км Киевского шоссе </t>
  </si>
  <si>
    <t xml:space="preserve">д. Софьино, 49 км Киевского шоссе </t>
  </si>
  <si>
    <t xml:space="preserve"> ООО "ЛУКОЙЛ-Центрнефтепродукт" (АЗС №111)</t>
  </si>
  <si>
    <t>9e687e5b-5526-4836-88a5-511ba0560140</t>
  </si>
  <si>
    <t>55.511253</t>
  </si>
  <si>
    <t>36.988830</t>
  </si>
  <si>
    <t>1035005905296</t>
  </si>
  <si>
    <t>р.п. Селятино, ул. Профессиональная, д.7</t>
  </si>
  <si>
    <t>р.п. Селятино, 52 км. Киевского шоссе  (левая сторона)</t>
  </si>
  <si>
    <t>ООО "Татнефть-АЗС-Запад" АЗС №269,</t>
  </si>
  <si>
    <t>34f053e7-3a9a-4831-acc8-6659dbe90d73</t>
  </si>
  <si>
    <t>55.514553</t>
  </si>
  <si>
    <t>36.965023</t>
  </si>
  <si>
    <t>ООО "Тек-Пак"</t>
  </si>
  <si>
    <t>1127746126386</t>
  </si>
  <si>
    <t>р.п. Селятино, ул. Вокзальная, д.2</t>
  </si>
  <si>
    <t>8 (495) 103-49-94</t>
  </si>
  <si>
    <t>info@tek-pack.ru</t>
  </si>
  <si>
    <t>производство бумажных пакетов и упаковки</t>
  </si>
  <si>
    <t>5f5a24ff-9efd-44b0-a0c1-a3f10f24ba0d</t>
  </si>
  <si>
    <t>г.о. Наро-Фоминск, п. Селятино, ул. Госпитальная, д. 4В</t>
  </si>
  <si>
    <t>55.512584</t>
  </si>
  <si>
    <t>36.969215</t>
  </si>
  <si>
    <t xml:space="preserve">ООО "Бастион" </t>
  </si>
  <si>
    <t>1177746238064</t>
  </si>
  <si>
    <t xml:space="preserve">р.п. Селятино, ул. Госпитальная, д. 4В </t>
  </si>
  <si>
    <t>director@hostel77.ru</t>
  </si>
  <si>
    <t>b42fd543-aee9-4ab6-bb31-d84eef7d9e88</t>
  </si>
  <si>
    <t>г.о. Наро-Фоминск, д. Алабино, ул. Профессиональная д. 10</t>
  </si>
  <si>
    <t>55.5233688354492</t>
  </si>
  <si>
    <t>36.9841766357422</t>
  </si>
  <si>
    <t>ИП Фаградян</t>
  </si>
  <si>
    <t>304503026600035</t>
  </si>
  <si>
    <t>д.Алабино ул. Профессиональная д.10</t>
  </si>
  <si>
    <t>ИП Фаградян (кафе "Репсиме")</t>
  </si>
  <si>
    <t>000d8ad1-0d3b-40f4-bff1-f15ab0f36c30</t>
  </si>
  <si>
    <t>г.о. Наро-Фоминск, д. Софьино (помпончик)</t>
  </si>
  <si>
    <t>55.521076</t>
  </si>
  <si>
    <t>37.009483</t>
  </si>
  <si>
    <t>ООО "Новое место"</t>
  </si>
  <si>
    <t>1145030032718</t>
  </si>
  <si>
    <t>г.Апрелевка, ул.Декабристов, уч-к 2А, пом. 1</t>
  </si>
  <si>
    <t>ООО "НОВОЕ МЕСТО" (кафе "Помпончик")</t>
  </si>
  <si>
    <t>fca85bc1-921b-475d-9445-fd15aff74c0c</t>
  </si>
  <si>
    <t>55.504711</t>
  </si>
  <si>
    <t>36.975971</t>
  </si>
  <si>
    <t>1(0,12)</t>
  </si>
  <si>
    <t>ООО "Макдональдс"</t>
  </si>
  <si>
    <t>1027700251754</t>
  </si>
  <si>
    <t>г.Москва, ул. Валовая, д. 26</t>
  </si>
  <si>
    <t>р.п. Селятино, д.1</t>
  </si>
  <si>
    <t>ООО "Макдональдс" (29010)</t>
  </si>
  <si>
    <t>г.о. Наро-Фоминск, д. Новоглаголево, ул. Шоссейная, д. 1, ресторан</t>
  </si>
  <si>
    <t>55.477378</t>
  </si>
  <si>
    <t>37.024063</t>
  </si>
  <si>
    <t>ООО"СвиК"</t>
  </si>
  <si>
    <t>1077746185934</t>
  </si>
  <si>
    <t>д.Новоглаголево, ул. Шоссейная, д.1</t>
  </si>
  <si>
    <t>8-915-395-98-69
8-495-604-47-93</t>
  </si>
  <si>
    <t>д. Новоглаголево, ул. Шоссейная, д.1</t>
  </si>
  <si>
    <t xml:space="preserve">ООО "СвиК"-ресторан </t>
  </si>
  <si>
    <t>e2c627f2-e09b-4ab3-9815-7e97eae7562d</t>
  </si>
  <si>
    <t>г.о. Наро-Фоминск, п. Селятино, ул. Промышленная, д. 81/1</t>
  </si>
  <si>
    <t>55.516273</t>
  </si>
  <si>
    <t>36.974582</t>
  </si>
  <si>
    <t>4(0,75)</t>
  </si>
  <si>
    <t>ИП Крючкова Анастасия Сергеевна</t>
  </si>
  <si>
    <t>8-965-185-45-14</t>
  </si>
  <si>
    <t>ken@trestgm.ru</t>
  </si>
  <si>
    <t>312503029300020</t>
  </si>
  <si>
    <t>ad64b14e-8136-4c1d-bb02-b2dd24109dbc</t>
  </si>
  <si>
    <t>г.о. Наро-Фоминск, д. Сырьево, ооо "СТАНТЕП"</t>
  </si>
  <si>
    <t>55.503379</t>
  </si>
  <si>
    <t>36.990566</t>
  </si>
  <si>
    <t>ОБЩЕСТВО С ОГРАНИЧЕННОЙ ОТВЕТСТВЕННОСТЬЮ "СТАНТЕП"</t>
  </si>
  <si>
    <t>д. Сырьево, д/о Отличник</t>
  </si>
  <si>
    <t>8-495-221-18-76</t>
  </si>
  <si>
    <t>mailbox@stantep.ru</t>
  </si>
  <si>
    <t>ООО "СТАНТЕП" (УК)</t>
  </si>
  <si>
    <t>1045005904591</t>
  </si>
  <si>
    <t>3e353fe1-3d30-4662-8228-009ba91383a2</t>
  </si>
  <si>
    <t>г.о. Наро-Фоминск, д. Новоглаголево, ул. Центральная, д. 5/2, "Гармония детства"</t>
  </si>
  <si>
    <t>55.472652</t>
  </si>
  <si>
    <t>37.017528</t>
  </si>
  <si>
    <t>1(0,36)</t>
  </si>
  <si>
    <t>АНО</t>
  </si>
  <si>
    <t>АНО "Гармония детства "</t>
  </si>
  <si>
    <t>д. Новоглаголево, ул. Центральная, д. 5/2</t>
  </si>
  <si>
    <t xml:space="preserve">8(499) 400-33-35 </t>
  </si>
  <si>
    <t xml:space="preserve">garmoniydetstva@mail.ru </t>
  </si>
  <si>
    <t>1135000001608</t>
  </si>
  <si>
    <t>cfaef7d6-49c6-4ee4-857d-a5769b3b7004</t>
  </si>
  <si>
    <t>г.о. Наро-Фоминск, п. Селятино, ул. Спортивная, стр. 2с4 (Опытный завод "Гидромонтаж")</t>
  </si>
  <si>
    <t>55.521671</t>
  </si>
  <si>
    <t>36.983386</t>
  </si>
  <si>
    <t>ООО "Полиупак"</t>
  </si>
  <si>
    <t>р.п. Селятино, ул. Спортивная, д. 2с4 на территории Опытного завода "Гидромонтаж")</t>
  </si>
  <si>
    <t xml:space="preserve">7 495 725-33-99
 </t>
  </si>
  <si>
    <t>info@polyupack.ru</t>
  </si>
  <si>
    <t>1025003750914</t>
  </si>
  <si>
    <t>e7b59ee8-cbe6-4867-9fbb-05dd36aa94cc</t>
  </si>
  <si>
    <t>55.514213</t>
  </si>
  <si>
    <t>36.999481</t>
  </si>
  <si>
    <t>ООО "ИМА-СЕРВИС"</t>
  </si>
  <si>
    <t>Карпов Александр Валерьевич, тел. 8-916-806-30-03, KARPOVJR@MAIL.RU</t>
  </si>
  <si>
    <t>1025003750144</t>
  </si>
  <si>
    <t>45cb12b7-59c7-4769-91c8-da30fd8c77a3</t>
  </si>
  <si>
    <t>г.о. Наро-Фоминск, д. Алабино, ул. Профессиональная, д. 3а</t>
  </si>
  <si>
    <t>55.525608</t>
  </si>
  <si>
    <t>36.987430</t>
  </si>
  <si>
    <t>ООО "АМАРИН ТРЕЙДИНГ"</t>
  </si>
  <si>
    <t>д.Алабино, ул Профессиональная , 3а</t>
  </si>
  <si>
    <t>info@msk-amt.ru</t>
  </si>
  <si>
    <t>д. Алабино, ул Профессиональная , 3а</t>
  </si>
  <si>
    <t>1187746397838</t>
  </si>
  <si>
    <t>aeb11c7f-5c8a-436c-8c11-1ae8581a6d4a</t>
  </si>
  <si>
    <t>55.520919</t>
  </si>
  <si>
    <t>36.981929</t>
  </si>
  <si>
    <t xml:space="preserve">АО "ОПЫТНЫЙ ЗАВОД ГИДРОМОНТАЖ" </t>
  </si>
  <si>
    <t>1025003749418</t>
  </si>
  <si>
    <t>р.п.Селятино, помещения блока цехов ОАО "ОПЫТНЫЙ ЗАВОД ГИДРОМОНТАЖ"</t>
  </si>
  <si>
    <t>436-56-65</t>
  </si>
  <si>
    <t>borovichkalena@yandex.ru</t>
  </si>
  <si>
    <t>43d42140-8d39-442d-bc2f-cc8ab3ce6a7f</t>
  </si>
  <si>
    <t>55.5079727172852</t>
  </si>
  <si>
    <t>36.9786682128906</t>
  </si>
  <si>
    <t>2(0,75)</t>
  </si>
  <si>
    <t>ООО "Селятинские коммунальные системы Гидромонтаж"(кп1)</t>
  </si>
  <si>
    <t>р.п. Селятино , ул. Вокзальная, 1а</t>
  </si>
  <si>
    <t>1055005608217</t>
  </si>
  <si>
    <t>d7d1b9da-066b-44dd-ba04-f35cb61512cf</t>
  </si>
  <si>
    <t>55.520790</t>
  </si>
  <si>
    <t>36.985618</t>
  </si>
  <si>
    <t>143345, МОСКОВСКАЯ ОБЛАСТЬ, РАЙОН НАРО-ФОМИНСКИЙ, РАБОЧИЙ ПОСЕЛОК СЕЛЯТИНО, ПОМЕЩЕНИЯ БЛОКА ЦЕХОВ, ОАО "ОПЫТНЫЙ ЗАВОД ГИДРОМОНТАЖ"</t>
  </si>
  <si>
    <t>р.п. Селятино, ул.Спортивная, д.2с2</t>
  </si>
  <si>
    <t>Опытный завод "Гидромонтаж"</t>
  </si>
  <si>
    <t>185e7e6a-69bb-4791-91f9-583fbb87695f</t>
  </si>
  <si>
    <t>55.516536</t>
  </si>
  <si>
    <t>36.968074</t>
  </si>
  <si>
    <t>6(0,18)</t>
  </si>
  <si>
    <t>АО "СЛАВТРАНС-СЕРВИС"</t>
  </si>
  <si>
    <t xml:space="preserve">р.п. Селятино, здание ТО - 1, ТО - 2, склады,  </t>
  </si>
  <si>
    <t>8-926-305-72-45</t>
  </si>
  <si>
    <t>inna7245@mail.ru</t>
  </si>
  <si>
    <t>1025003748340</t>
  </si>
  <si>
    <t>23ad638a-9fe9-45ec-bdc3-1732a7d05b5c</t>
  </si>
  <si>
    <t>г.о. Наро-Фоминск, п. Селятино, ул. Промышленная, д. 80</t>
  </si>
  <si>
    <t>55.516876</t>
  </si>
  <si>
    <t>36.976310</t>
  </si>
  <si>
    <t>ООО "Селятино-Центр"</t>
  </si>
  <si>
    <t xml:space="preserve">р.п. Селятино, ул.Промышленная, д.80, </t>
  </si>
  <si>
    <t>8 (916) 988-13-06</t>
  </si>
  <si>
    <t>3421504@mail.ru</t>
  </si>
  <si>
    <t>1185074002541</t>
  </si>
  <si>
    <t>недвижимость</t>
  </si>
  <si>
    <t>e72a9676-325a-4bf5-8b31-f2cd14d5de34</t>
  </si>
  <si>
    <t>г.о. Наро-Фоминск, п. Селятино, ул. Промышленная, д. 8, ООО "Гемера М"</t>
  </si>
  <si>
    <t>55.512870</t>
  </si>
  <si>
    <t>36.973449</t>
  </si>
  <si>
    <t>ООО "Гемера М"</t>
  </si>
  <si>
    <t>р.п. Селятино, ул. Промышленная, д.8</t>
  </si>
  <si>
    <t>gemeram88@mail.ru</t>
  </si>
  <si>
    <t>1037739070390</t>
  </si>
  <si>
    <t>b41edbdc-e7a0-4fc8-bcc1-06e86dc20a6d</t>
  </si>
  <si>
    <t>р.п. Селятино, ул. Профессиональная, д. 1</t>
  </si>
  <si>
    <t>epron@nwatom.ru</t>
  </si>
  <si>
    <t>1197847067626</t>
  </si>
  <si>
    <t>0e1cc019-cdba-4c67-a85c-7f2e8eb806dc</t>
  </si>
  <si>
    <t>г.о. Наро-Фоминск, п. Селятино, ул. Профессиональная, д. 7</t>
  </si>
  <si>
    <t>55.524505</t>
  </si>
  <si>
    <t>36.987030</t>
  </si>
  <si>
    <t>ООО "Фирма ПОЛИФИЛЬТР"</t>
  </si>
  <si>
    <t xml:space="preserve"> р.п. Селятино, ул. Профессиональная, д. 7</t>
  </si>
  <si>
    <t>8 (496) 342-54-79</t>
  </si>
  <si>
    <t>trudnf@mail.ru</t>
  </si>
  <si>
    <t>р.п. Селятино, ул. Профессиональная, д. 7</t>
  </si>
  <si>
    <t>3bdff789-5fba-4ac8-859d-d258aa13924d</t>
  </si>
  <si>
    <t>г.о. Наро-Фоминск, п. Селятино, ул. Спортивная улица, д. 7А</t>
  </si>
  <si>
    <t>55.513778</t>
  </si>
  <si>
    <t>36.985221</t>
  </si>
  <si>
    <t>р.п. Селятино, ул. Спортивная, д. 7А</t>
  </si>
  <si>
    <t>1125030002085</t>
  </si>
  <si>
    <t>eb828564-e3d4-4772-94f2-79717d98369d</t>
  </si>
  <si>
    <t>55.521812</t>
  </si>
  <si>
    <t>36.983440</t>
  </si>
  <si>
    <t>профлист металлический, белый</t>
  </si>
  <si>
    <t>АО "ОПЫТНЫЙ ЗАВОД ГИДРОМОНТАЖ"</t>
  </si>
  <si>
    <t>р.п. Селятино, д. 2с4</t>
  </si>
  <si>
    <t>8-495-720-49-64</t>
  </si>
  <si>
    <t>55.5244750976562</t>
  </si>
  <si>
    <t>36.9843673706055</t>
  </si>
  <si>
    <t>ООО "ЭНСИ"</t>
  </si>
  <si>
    <t>р.п. Селятино ул. Профессиональная, д.7</t>
  </si>
  <si>
    <t>8(49634)2-18-72</t>
  </si>
  <si>
    <t>ooo.ansy@gmail.com</t>
  </si>
  <si>
    <t>1035005902612</t>
  </si>
  <si>
    <t>f4f8ed45-83da-4adb-bfd2-6c176617fe6f</t>
  </si>
  <si>
    <t>55.5239181518555</t>
  </si>
  <si>
    <t>36.9861183166504</t>
  </si>
  <si>
    <t>ООО "НПФ-ВТ"</t>
  </si>
  <si>
    <t>р.п. Селятино,  ул. Профессиональная д. 7</t>
  </si>
  <si>
    <t>8-910-512-51-00</t>
  </si>
  <si>
    <t>1145030002622</t>
  </si>
  <si>
    <t>0f3fbf37-30d4-4358-b3de-1c8db175749b</t>
  </si>
  <si>
    <t>55.523178</t>
  </si>
  <si>
    <t>37.019367</t>
  </si>
  <si>
    <t>ООО "Спецтроймонтаж"</t>
  </si>
  <si>
    <t>р.п. Селятино, ул. Промышленная, д. 81</t>
  </si>
  <si>
    <t>8-496-342-50-37</t>
  </si>
  <si>
    <t>spectroymontaj@mail.ru</t>
  </si>
  <si>
    <t>1115030002966</t>
  </si>
  <si>
    <t>6c9dbe19-6577-42d9-acf7-6837b26c2f9a</t>
  </si>
  <si>
    <t>г.о. Наро-Фоминск, п. Селятино, ул. Профессиональная, д. 4, ООО "РУСЬ-СТРОЙ"</t>
  </si>
  <si>
    <t>55.5251083374023</t>
  </si>
  <si>
    <t>36.9854812622070</t>
  </si>
  <si>
    <t>ООО "РУСЬ-СТРОЙ"</t>
  </si>
  <si>
    <t>р.п. Селятино, ул.Профессиональная, д.4</t>
  </si>
  <si>
    <t>84995448444@mail.ru</t>
  </si>
  <si>
    <t>1135030001765</t>
  </si>
  <si>
    <t>68b3f4e3-35b0-44fe-b1e7-ee767cfcae7e</t>
  </si>
  <si>
    <t>г.о. Наро-Фоминск, д. Софьино, уч. 215 с</t>
  </si>
  <si>
    <t>55.5106391906738</t>
  </si>
  <si>
    <t>37.0065879821777</t>
  </si>
  <si>
    <t xml:space="preserve">ООО "ВЭЛКОМ" </t>
  </si>
  <si>
    <t>д.Софьино, уч.215 с</t>
  </si>
  <si>
    <t>8-925-627-72-92</t>
  </si>
  <si>
    <t>s.20105@mail.ru</t>
  </si>
  <si>
    <t>1075030002563</t>
  </si>
  <si>
    <t>596c6dfa-4f31-430d-a1db-9a7b87512f52</t>
  </si>
  <si>
    <t>55.5139083862305</t>
  </si>
  <si>
    <t>36.9634590148926</t>
  </si>
  <si>
    <t>АО "Славтранссервис"</t>
  </si>
  <si>
    <t xml:space="preserve">р.п. Селятино </t>
  </si>
  <si>
    <t>16113489-76cb-4a7c-acc3-dd16f432f236</t>
  </si>
  <si>
    <t>ООО "ТЕРМИНАЛ СЕЛЯТИНО"</t>
  </si>
  <si>
    <t>8-495-108-01-51</t>
  </si>
  <si>
    <t>terms@terminal-selyatino.com</t>
  </si>
  <si>
    <t>1045005901270</t>
  </si>
  <si>
    <t>6a36b929-f158-4967-8853-87e37c032218</t>
  </si>
  <si>
    <t>г.о. Наро-Фоминск, п. Селятино, ул. Теннисная, д. 45</t>
  </si>
  <si>
    <t>55.5092391967773</t>
  </si>
  <si>
    <t>36.9806823730469</t>
  </si>
  <si>
    <t xml:space="preserve">ИП Савкин Александр Павлович </t>
  </si>
  <si>
    <t xml:space="preserve">р.п. Селятино, ул. Теннисная, д.45 </t>
  </si>
  <si>
    <t>8 496-342-90-46</t>
  </si>
  <si>
    <t>mebel-sel@mail.ru</t>
  </si>
  <si>
    <t>310503001300020</t>
  </si>
  <si>
    <t>494d2ea9-1733-450c-88c7-d40c4ab4c604</t>
  </si>
  <si>
    <t>г.о. Наро-Фоминск, п.Селятино, ул. Спортивная, д. 1</t>
  </si>
  <si>
    <t>55.5198669433594</t>
  </si>
  <si>
    <t>36.9875907897949</t>
  </si>
  <si>
    <t xml:space="preserve">ООО "Дорстранс" </t>
  </si>
  <si>
    <t>р.п. Селятино, ул. Спортивная, д. 1</t>
  </si>
  <si>
    <t>8(499) 409-13-17</t>
  </si>
  <si>
    <t>1027700083949</t>
  </si>
  <si>
    <t>d2d0d993-ba24-44e7-a15c-3a3160e74250</t>
  </si>
  <si>
    <t>г.о. Наро-Фоминск, д. Алабино, ул. Октябрьская, д. 51</t>
  </si>
  <si>
    <t>55.521987</t>
  </si>
  <si>
    <t>36.991611</t>
  </si>
  <si>
    <t>ООО "ОМЕГА+"</t>
  </si>
  <si>
    <t xml:space="preserve"> д. Алабино ул.Октябрьская д.51</t>
  </si>
  <si>
    <t>8 (916) 782 22 67</t>
  </si>
  <si>
    <t>Karshtain@gmail.com</t>
  </si>
  <si>
    <t>д. Алабино ул.Октябрьская д.51</t>
  </si>
  <si>
    <t>1147746803148</t>
  </si>
  <si>
    <t>f7254f40-4a66-47d8-92e1-64b8befb8cef</t>
  </si>
  <si>
    <t>г.о. Наро-Фоминск, д. Алабино, Автодорога Украина, 48 Забор мусора до 21 часа</t>
  </si>
  <si>
    <t>55.524961</t>
  </si>
  <si>
    <t>37.020176</t>
  </si>
  <si>
    <t>4(0,95)</t>
  </si>
  <si>
    <t>АО " ТД Перекресток"</t>
  </si>
  <si>
    <t>д. Алабино,  Автодорога  М-3 "Украина", 48 км</t>
  </si>
  <si>
    <t xml:space="preserve">8 495 662 88 88 </t>
  </si>
  <si>
    <t>АО " ТД Перекресток" (магазин Пятерочка)</t>
  </si>
  <si>
    <t>1027700034493</t>
  </si>
  <si>
    <t>4544058d-efa3-4095-a8b5-11a59be77200</t>
  </si>
  <si>
    <t>г.о. Наро-Фоминск, д. Алабино, 49-й км. Киевского шоссе, ООО "Перспектива"</t>
  </si>
  <si>
    <t>55.522182</t>
  </si>
  <si>
    <t>37.010387</t>
  </si>
  <si>
    <t>ООО "Перспектива"</t>
  </si>
  <si>
    <t xml:space="preserve"> д. Алабино, 49 км Киевского шоссе</t>
  </si>
  <si>
    <t>д. Алабино, 49 км Киевского шоссе</t>
  </si>
  <si>
    <t>1165030050866</t>
  </si>
  <si>
    <t>82adfe73-25bc-4bb9-8b1a-c7085a75d3b5</t>
  </si>
  <si>
    <t>г.о. Наро-Фоминский, д. Алабино, д. 74б (Пятерочка № 13475)</t>
  </si>
  <si>
    <t>55.523323</t>
  </si>
  <si>
    <t>37.013889</t>
  </si>
  <si>
    <t xml:space="preserve"> д. Алабино, д. 74-б </t>
  </si>
  <si>
    <t xml:space="preserve">д. Алабино, д. 74-б </t>
  </si>
  <si>
    <t xml:space="preserve">ООО "Агроторг" (м-н "Пятерочка" 13475) </t>
  </si>
  <si>
    <t>337613fa-58f3-4b8a-ac2a-e74823f6003a</t>
  </si>
  <si>
    <t>55.473739</t>
  </si>
  <si>
    <t>37.017681</t>
  </si>
  <si>
    <t>д. Новоглаголево,пр-д 2-ой Восточный</t>
  </si>
  <si>
    <t xml:space="preserve">АО "ДИКСИ Юг" (магазин "Дикси") </t>
  </si>
  <si>
    <t>6f269435-b4d7-481e-8a47-b44a6364bb4d</t>
  </si>
  <si>
    <t>55.472434</t>
  </si>
  <si>
    <t>37.016017</t>
  </si>
  <si>
    <t>ООО "Континент"</t>
  </si>
  <si>
    <t>д. Новоглаголево, Северный проезд, д. 27</t>
  </si>
  <si>
    <t>7(916)-157-71-51</t>
  </si>
  <si>
    <t>1115030001613</t>
  </si>
  <si>
    <t>г.о. Наро-Фоминск, п. Селятино, ул. Спортивная, д. 2а (Верный 1387)</t>
  </si>
  <si>
    <t>55.514076</t>
  </si>
  <si>
    <t>36.982521</t>
  </si>
  <si>
    <t xml:space="preserve">д. Селятино, ул. Спортивная, д. 2а </t>
  </si>
  <si>
    <t>1127746172080</t>
  </si>
  <si>
    <t>fb713bf2-f502-477e-9502-c4a28a86663a</t>
  </si>
  <si>
    <t>55.520633</t>
  </si>
  <si>
    <t>36.985702</t>
  </si>
  <si>
    <t xml:space="preserve">АО "ДИКСИ-Юг" </t>
  </si>
  <si>
    <t>р.п. Селятино, ул. Спортивная, д. 2</t>
  </si>
  <si>
    <t>d5cddf09-4a59-4c36-91f1-52d14d71ee78</t>
  </si>
  <si>
    <t>г.о. Наро-Фоминск, п. Селятино, ул. Спортивная, д. 4 (ЗАО "Кола")</t>
  </si>
  <si>
    <t>55.520408</t>
  </si>
  <si>
    <t>36.984916</t>
  </si>
  <si>
    <t>9(0,8)</t>
  </si>
  <si>
    <t>АО "Кола"</t>
  </si>
  <si>
    <t>р.п. Селятино, ул. Спортивная, д. 4</t>
  </si>
  <si>
    <t>8 (495) 792-59-70</t>
  </si>
  <si>
    <t>laspalmas@bk.ru</t>
  </si>
  <si>
    <t>1027739441157</t>
  </si>
  <si>
    <t>склад</t>
  </si>
  <si>
    <t>22a7b5a4-b31c-45a2-b457-264dca08795a</t>
  </si>
  <si>
    <t>г.о. Наро-Фоминск, п. Селятино, ул. Спортивная, д. 5а (бургер кинг)</t>
  </si>
  <si>
    <t>55.515945</t>
  </si>
  <si>
    <t>36.983409</t>
  </si>
  <si>
    <t>д. Селятино, ул. Спортивная, д. 55а</t>
  </si>
  <si>
    <t>1097746274009</t>
  </si>
  <si>
    <t>2995cd31-52f3-4f48-96c0-e53d5b4c5904</t>
  </si>
  <si>
    <t>55.510574</t>
  </si>
  <si>
    <t>37.009525</t>
  </si>
  <si>
    <t>3(0,45)</t>
  </si>
  <si>
    <t xml:space="preserve">д. Софьино </t>
  </si>
  <si>
    <t>АО "ДИКСИ Юг" (магазин "ДИКСИ 50919")</t>
  </si>
  <si>
    <t>442f2735-75e8-4860-ac8d-3d1d1db484eb</t>
  </si>
  <si>
    <t>г.о. Наро-Фоминск, д. Софьино, д. 141, ООО "Кофейная компания "Вокруг света"</t>
  </si>
  <si>
    <t>55.511295</t>
  </si>
  <si>
    <t>37.005607</t>
  </si>
  <si>
    <t>ООО "Кофейная компания "Вокруг света"</t>
  </si>
  <si>
    <t>д.Софьино, д.141</t>
  </si>
  <si>
    <t>8-495-585-55-26</t>
  </si>
  <si>
    <t>Energo@kkbc.ru</t>
  </si>
  <si>
    <t>1027700200076</t>
  </si>
  <si>
    <t>c2b98dda-7989-4a46-980d-d72943ec505f</t>
  </si>
  <si>
    <t>г.о. Наро-Фоминск, д. Софьино, д. 22Б, рядом с магазином Дикси</t>
  </si>
  <si>
    <t>55.511123</t>
  </si>
  <si>
    <t>37.009475</t>
  </si>
  <si>
    <t>д. Софьино, д.22-Б</t>
  </si>
  <si>
    <t>2756d7f8-d478-44c7-b6f7-e8952583d5f9</t>
  </si>
  <si>
    <t>55.493896</t>
  </si>
  <si>
    <t>37.031169</t>
  </si>
  <si>
    <t xml:space="preserve">АО "ДИКСИ Юг" (м-н "Дикси" 50904) </t>
  </si>
  <si>
    <t>a2e68e7e-badf-4794-a0eb-be2e8dda37c8</t>
  </si>
  <si>
    <t>г.о. Наро-Фоминск, 52 км киевского ш.(стройрынок Золотая река)</t>
  </si>
  <si>
    <t>55.507789</t>
  </si>
  <si>
    <t>36.983684</t>
  </si>
  <si>
    <t>ООО "Золотая река"</t>
  </si>
  <si>
    <t>р.п. Селятино, 52 км. Киевского шоссе, левая сторон</t>
  </si>
  <si>
    <t>8-915-485-59-25</t>
  </si>
  <si>
    <t>celyatino_tsk@mail.ru</t>
  </si>
  <si>
    <t>1037739817565</t>
  </si>
  <si>
    <t>befdd4e1-98aa-44b7-a205-f258da6d972e</t>
  </si>
  <si>
    <t>2e50a4c4-f19f-4bf8-a813-f2af0aee1c62</t>
  </si>
  <si>
    <t>г.о. Наро-Фоминск, п. Селятино, ул. Спортивная, д. 35, к. 1 (Пятерочка 8143)</t>
  </si>
  <si>
    <t>55.512096</t>
  </si>
  <si>
    <t>36.980907</t>
  </si>
  <si>
    <t>2(0,36)</t>
  </si>
  <si>
    <t>р.п. Селятино, Спортивная ул, д. 35, к. 1</t>
  </si>
  <si>
    <t xml:space="preserve">ООО "Агроторг" (Пятерочка 8143) </t>
  </si>
  <si>
    <t>28789f45-f180-48c7-ad26-075a051b4b43</t>
  </si>
  <si>
    <t>a4b85b6b-a5c1-4d72-8fd0-8c6dad3e0d6d</t>
  </si>
  <si>
    <t>г.о. Наро-Фоминск, рп. Селятино, ул. Больничная, д. 10А/10Б (KFC)</t>
  </si>
  <si>
    <t>55.512245</t>
  </si>
  <si>
    <t>36.975128</t>
  </si>
  <si>
    <t>ООО "ЯМ РЕСТОРАНТС РАША"(KFC)</t>
  </si>
  <si>
    <t>р.п. Селятино, ул. Больничная, д. 10А/10Б</t>
  </si>
  <si>
    <t>8 495 212 00 00</t>
  </si>
  <si>
    <t>Dmitry.Tayokin@yum.com</t>
  </si>
  <si>
    <t>1057749069839</t>
  </si>
  <si>
    <t>fc3bbeb3-dcbe-4a6d-9fee-372bd50b668a</t>
  </si>
  <si>
    <t>г.о. Наро-Фоминск, п. Селятино, ул. Больничная, д. 117Б (Лента 642)</t>
  </si>
  <si>
    <t>55.512157</t>
  </si>
  <si>
    <t>36.975387</t>
  </si>
  <si>
    <t>ООО "Лента 642"</t>
  </si>
  <si>
    <t xml:space="preserve"> р.п. Селятино, ул.Больничная, д.117-Б</t>
  </si>
  <si>
    <t>8 (929) 909-40-72</t>
  </si>
  <si>
    <t>р.п. Селятино, ул.Больничная, д.117-Б</t>
  </si>
  <si>
    <t>1037832048605</t>
  </si>
  <si>
    <t>044f5618-f00c-422a-80c0-f01bc5b9e358</t>
  </si>
  <si>
    <t>55.512355</t>
  </si>
  <si>
    <t>36.976493</t>
  </si>
  <si>
    <t xml:space="preserve">АО "ТАНДЕР" </t>
  </si>
  <si>
    <t>р.п. Селятино, ул. Больничная, д. 117Б</t>
  </si>
  <si>
    <t>АО "ТАНДЕР" (магазин "Магнит-Чандр") 396 квм</t>
  </si>
  <si>
    <t>1022301598549</t>
  </si>
  <si>
    <t>4547f716-cc58-48b4-9d98-25fd8680a641</t>
  </si>
  <si>
    <t>г.о. Наро-Фоминск, рп. Селятино, ул. Больничная, д. 5Б ОАО "Маяк"</t>
  </si>
  <si>
    <t>55.512741</t>
  </si>
  <si>
    <t>36.975177</t>
  </si>
  <si>
    <t>ОАО "Маяк"</t>
  </si>
  <si>
    <t>р.п. Селятино, ул. Больничная, д. 5Б</t>
  </si>
  <si>
    <t>8-496-34-25-554</t>
  </si>
  <si>
    <t>oaomayak@mail.ru</t>
  </si>
  <si>
    <t>1025003752168</t>
  </si>
  <si>
    <t>0079bfb0-c9ad-4113-a7e9-e0c1cbaab523</t>
  </si>
  <si>
    <t>55.512413</t>
  </si>
  <si>
    <t>36.976131</t>
  </si>
  <si>
    <t>р.п. Селятино, ул. Больничная, д.117Б</t>
  </si>
  <si>
    <t>73a1ccd7-bdb9-4a6b-9748-5932d7903a61</t>
  </si>
  <si>
    <t>г.о. Наро-Фоминский, п. Селятино, ул. Больничная (ТОРГОВЫЙ ЦЕНТР)</t>
  </si>
  <si>
    <t>55.512424</t>
  </si>
  <si>
    <t>36.975105</t>
  </si>
  <si>
    <t>ООО "АТЛАНТИС"</t>
  </si>
  <si>
    <t>р.п. Селятино, ул. Больничная</t>
  </si>
  <si>
    <t xml:space="preserve">ООО "АТЛАНТИС" (ТЦ), Центральный рынок </t>
  </si>
  <si>
    <t>1085030001847</t>
  </si>
  <si>
    <t>f537a07e-3fea-4b8c-bb4c-6d4a033826c8</t>
  </si>
  <si>
    <t>г.о. Наро-фоминский, п. Селятино, ул. Вокзальная, д. 1 ( Пятерочка № 12580 )</t>
  </si>
  <si>
    <t>55.516269</t>
  </si>
  <si>
    <t>36.970729</t>
  </si>
  <si>
    <t xml:space="preserve">ООО "Агроторг"  </t>
  </si>
  <si>
    <t>р.п. Селятино, ул. Вокзальная, д.1</t>
  </si>
  <si>
    <t xml:space="preserve">ООО "Агроторг"  (Пятерочка 12580) </t>
  </si>
  <si>
    <t>b82d61cf-70b6-4516-a638-9958e1a05397</t>
  </si>
  <si>
    <t>55.513748</t>
  </si>
  <si>
    <t>36.966518</t>
  </si>
  <si>
    <t xml:space="preserve">р.п. Селятино, ул. Госпитальная, д. 2 </t>
  </si>
  <si>
    <t>754b589b-1495-4366-a033-b202fa1891d3</t>
  </si>
  <si>
    <t>55.512008</t>
  </si>
  <si>
    <t>36.975649</t>
  </si>
  <si>
    <t xml:space="preserve">ООО "Атлантис" </t>
  </si>
  <si>
    <t>Р.п. Селятино, ул. Госпитальная, д.10-А</t>
  </si>
  <si>
    <t>+ 7 (496) 356-66-39</t>
  </si>
  <si>
    <t>tc-selyatino@mail.ru</t>
  </si>
  <si>
    <t>р.п. Селятино, ул. Госпитальная, д.10-А</t>
  </si>
  <si>
    <t>ООО "Атлантис" ТЦ "Центральный рынок Селятино" (все арендаторы )</t>
  </si>
  <si>
    <t>г.о. Наро-Фоминск, п. Селятино, ул. Клубная, д. 116а (Авоська)</t>
  </si>
  <si>
    <t>55.514938</t>
  </si>
  <si>
    <t>36.972282</t>
  </si>
  <si>
    <t xml:space="preserve">ООО " Меркурий-СКВ" </t>
  </si>
  <si>
    <t xml:space="preserve"> р.п. Селятино, ул. Клубная, д.116а </t>
  </si>
  <si>
    <t>8-926-169-30-40</t>
  </si>
  <si>
    <t>eldosel2017@mail.ru</t>
  </si>
  <si>
    <t xml:space="preserve">р.п. Селятино, ул. Клубная, д.116а </t>
  </si>
  <si>
    <t>ООО " Меркурий-СКВ" (магазин "Авоська")</t>
  </si>
  <si>
    <t>1035005915394</t>
  </si>
  <si>
    <t>135601ff-cc9d-4596-a50b-9d94bd7f2cc8</t>
  </si>
  <si>
    <t>г.о. Наро-Фоминск, п. Селятино, ул. Спортивная, д. 2-2а (ип извекова )</t>
  </si>
  <si>
    <t>55.514028</t>
  </si>
  <si>
    <t>36.983355</t>
  </si>
  <si>
    <t>р.п. Селятино, ул. Спортивная, 2-2-а</t>
  </si>
  <si>
    <t>8-916-276-64-62</t>
  </si>
  <si>
    <t>311503033200018</t>
  </si>
  <si>
    <t>62d12184-e442-4f18-a73a-6fefe66904c0</t>
  </si>
  <si>
    <t>55.519866</t>
  </si>
  <si>
    <t>36.987590</t>
  </si>
  <si>
    <t>ООО "Дорсстранс"</t>
  </si>
  <si>
    <t xml:space="preserve">р.п. Селятино, ул. Спортивная, д. 1 </t>
  </si>
  <si>
    <t>55.519792</t>
  </si>
  <si>
    <t>36.987541</t>
  </si>
  <si>
    <t xml:space="preserve">ООО "Дорсстранс"  </t>
  </si>
  <si>
    <t xml:space="preserve"> р.п. Селятино, ул. Спортивная, д. 2</t>
  </si>
  <si>
    <t>8-499-40913-17</t>
  </si>
  <si>
    <t xml:space="preserve">ООО "Дорстранс" ТЦ "Емеля"(рынок) (все арендаторы) </t>
  </si>
  <si>
    <t>3(0,37)</t>
  </si>
  <si>
    <t xml:space="preserve">АО "ДИКСИ Юг" (магазин "ДИКСИ-605") </t>
  </si>
  <si>
    <t>17836e84-e5d6-4a0a-be4a-0dfd178d004c</t>
  </si>
  <si>
    <t>55.513019</t>
  </si>
  <si>
    <t>36.980812</t>
  </si>
  <si>
    <t>5(0,45)</t>
  </si>
  <si>
    <t>р.п. Селятино, ул. Спортивная, д. 33/1</t>
  </si>
  <si>
    <t xml:space="preserve">АО "ДИКСИ Юг" (магазин "ДИКСИ 670") </t>
  </si>
  <si>
    <t>fe95ed00-b895-4f72-9cd2-35d2cbbf9e22</t>
  </si>
  <si>
    <t>г.о. Наро-Фоминск, п. Селятино, ул. Спортивная, д. 34/1, ОАО "Маяк"</t>
  </si>
  <si>
    <t>55.512466</t>
  </si>
  <si>
    <t>36.980628</t>
  </si>
  <si>
    <t xml:space="preserve"> р.п. Селятино, ул. Спортивная, д.34/1</t>
  </si>
  <si>
    <t>р.п. Селятино, ул. Спортивная, д.34/1</t>
  </si>
  <si>
    <t>000774d0-b01f-44c5-91cc-ea7df8b8d6b5</t>
  </si>
  <si>
    <t>09abaa27-024d-4162-8133-37fec737cc05</t>
  </si>
  <si>
    <t>55.512351</t>
  </si>
  <si>
    <t>36.986686</t>
  </si>
  <si>
    <t>р.п. Селятино, ул. Теннисная, д.49/1</t>
  </si>
  <si>
    <t xml:space="preserve">АО "ТАНДЕР"  (магазин Магнит Аяно) </t>
  </si>
  <si>
    <t>cb49bf0d-4c53-4807-903b-44cc0fe45e1f</t>
  </si>
  <si>
    <t>г.о. Наро-Фоминск, п. Селятино, ул. Клубная, д. 13/1 (Пятерочка № 7060)</t>
  </si>
  <si>
    <t>55.514572</t>
  </si>
  <si>
    <t>36.978065</t>
  </si>
  <si>
    <t>р.п. Селятино, ул.Клубная, д. 13/1</t>
  </si>
  <si>
    <t xml:space="preserve">ООО "Агроторг" (Пятерочка 7060) </t>
  </si>
  <si>
    <t>d1603036-4b62-40b9-b99e-04a2a79b24f6</t>
  </si>
  <si>
    <t>55.5146522521973</t>
  </si>
  <si>
    <t>36.9850578308105</t>
  </si>
  <si>
    <t xml:space="preserve"> р.п.Селятино, д.54</t>
  </si>
  <si>
    <t>р.п.Селятино, д.54</t>
  </si>
  <si>
    <t>АО "ДИКСИ Юг" магазин "дикси-50982"</t>
  </si>
  <si>
    <t>31703e01-0147-40f2-a149-754308c850ee</t>
  </si>
  <si>
    <t>55.5157203674316</t>
  </si>
  <si>
    <t>36.9826545715332</t>
  </si>
  <si>
    <t xml:space="preserve">р.п.Селятино, д.55а </t>
  </si>
  <si>
    <t>АО "ДИКСИ Юг" магазин" Дикси-50983"</t>
  </si>
  <si>
    <t>590f0366-edc1-4fee-aa42-5352bc9d247a</t>
  </si>
  <si>
    <t>2(0,12)</t>
  </si>
  <si>
    <t xml:space="preserve">п. Селятино, ул. Спортивная, д. 2 </t>
  </si>
  <si>
    <t xml:space="preserve">р.п. Селятино, ул. Спортивная, д. 2 </t>
  </si>
  <si>
    <t>ООО " Меркурий-СКВ" ТЦ Селятино-Сити</t>
  </si>
  <si>
    <t>г.о. Наро-Фоминск, п. Селятино, ул. Вокзальная, д. 8а</t>
  </si>
  <si>
    <t>55.515071</t>
  </si>
  <si>
    <t>36.970794</t>
  </si>
  <si>
    <t>ИП Синяговский Дмитрий Борисович (ТЦ Вокзальный)</t>
  </si>
  <si>
    <t xml:space="preserve">р.п. Селятино, ул. Вокзальная, д.8а  </t>
  </si>
  <si>
    <t>305770002894255</t>
  </si>
  <si>
    <t>4f8560da-9524-4df7-9a2e-fcf2e8e1eee3</t>
  </si>
  <si>
    <t>р.п. Селятино, ул. Промышленная, д. 80</t>
  </si>
  <si>
    <t>г.о. Наро-Фоминск, д. Софьино, д. 2, ИП Цейтлин О.Я.</t>
  </si>
  <si>
    <t>55.5151863098145</t>
  </si>
  <si>
    <t>37.0089988708496</t>
  </si>
  <si>
    <t>ИП Цейтлин Олег Яковлевич</t>
  </si>
  <si>
    <t>д. Софьино,  д.2</t>
  </si>
  <si>
    <t>+7 (499) 2727877</t>
  </si>
  <si>
    <t>urist@msk.avnt.ru</t>
  </si>
  <si>
    <t>631500922378</t>
  </si>
  <si>
    <t>ОФИС</t>
  </si>
  <si>
    <t>028b383c-de6b-4262-8567-d7e36b0fbd87</t>
  </si>
  <si>
    <t>г.о. Наро-Фоминск, п. Селятино, ул. Профессиональная, д. 7, ип федорова</t>
  </si>
  <si>
    <t>55.523590</t>
  </si>
  <si>
    <t>36.985958</t>
  </si>
  <si>
    <t>ИП Федорова Ольга Вячеславовна</t>
  </si>
  <si>
    <t>8-905-722-51-62</t>
  </si>
  <si>
    <t>89057225162@mail.ru</t>
  </si>
  <si>
    <t>4e69d3f8-219d-4744-b24b-94429b070767</t>
  </si>
  <si>
    <t>37.009301</t>
  </si>
  <si>
    <t>ИП Трубицына Эмма Николаевн</t>
  </si>
  <si>
    <t>д.Софьино, д.22Б</t>
  </si>
  <si>
    <t>8 (916) 847 29 73</t>
  </si>
  <si>
    <t xml:space="preserve">kovaleva.elena76@icloud.com       </t>
  </si>
  <si>
    <t>д. Софьино, д.22Б</t>
  </si>
  <si>
    <t>312608689463</t>
  </si>
  <si>
    <t>Реабилитационный центр</t>
  </si>
  <si>
    <t>г.о. Наро-Фоминск, п. Селятино, ул. Спортивная, д.1 (храм)</t>
  </si>
  <si>
    <t>55.5087165832520</t>
  </si>
  <si>
    <t>36.9777145385742</t>
  </si>
  <si>
    <t>МРООП</t>
  </si>
  <si>
    <t>Православный приход храма преподобного Серафима Саровского</t>
  </si>
  <si>
    <t>р.п. Селятино, ул. Спортивная,  д.1</t>
  </si>
  <si>
    <t>1047746008056</t>
  </si>
  <si>
    <t>07e4459c-1fd8-41a5-b096-77a49600c451</t>
  </si>
  <si>
    <t>г.о. Наро-Фоминск, п. Селятино, ул. Вокзальная, д. 1а, ООО "Селятинские коммунальные системы Гидромонтаж"(кп1)</t>
  </si>
  <si>
    <t>55.5080</t>
  </si>
  <si>
    <t>36.9785</t>
  </si>
  <si>
    <t>(ООО "Селятинские коммунальные системы"), р.п. Селятино, , ул.Вокзальная, 1А</t>
  </si>
  <si>
    <t>р.п. Селятино,  ул.Вокзальная, 1А</t>
  </si>
  <si>
    <t>ООО "Селятинские коммунальные системы"</t>
  </si>
  <si>
    <t>b86d1f0c-e613-4d62-9b25-f681348116ce</t>
  </si>
  <si>
    <t>г.о. Наро-Фоминск, у д. Головеньки, стр. 2, АЗС № 24, МОБ Сервис, заправка ОРТК</t>
  </si>
  <si>
    <t>55.468742</t>
  </si>
  <si>
    <t>36.690159</t>
  </si>
  <si>
    <t xml:space="preserve">ООО "Одинцовская топливная компания -ОРТК" </t>
  </si>
  <si>
    <t>1075032011251/ 5032172393</t>
  </si>
  <si>
    <t xml:space="preserve"> д. Головеньки </t>
  </si>
  <si>
    <t>+7 (495) 591-32-80</t>
  </si>
  <si>
    <t xml:space="preserve">ООО "ОРТК" </t>
  </si>
  <si>
    <t>1075032011251</t>
  </si>
  <si>
    <t xml:space="preserve">АЗС </t>
  </si>
  <si>
    <t>bf55665b-b026-418c-823f-eef9c68ce46b</t>
  </si>
  <si>
    <t>г.о. Наро-Фоминск, д. Чешково (АЗС Радуга)</t>
  </si>
  <si>
    <t>55.392973</t>
  </si>
  <si>
    <t>36.617044</t>
  </si>
  <si>
    <t xml:space="preserve"> д. Чешково </t>
  </si>
  <si>
    <t>ООО "ОРТК"</t>
  </si>
  <si>
    <t>a41c2dc7-416d-4b3f-91e5-4e93d24d389c</t>
  </si>
  <si>
    <t>г.о. Наро-Фоминск, д. Таширово, КФХ Васильева Максима Викторовича(ориентир водонапорная башня)</t>
  </si>
  <si>
    <t xml:space="preserve">55.419321
</t>
  </si>
  <si>
    <t>36.654634</t>
  </si>
  <si>
    <t xml:space="preserve">КФХ Васильев Максим Викторович </t>
  </si>
  <si>
    <t>315503000007088/3001098291</t>
  </si>
  <si>
    <t xml:space="preserve">д.Таширово </t>
  </si>
  <si>
    <t>8-915-373-47-10</t>
  </si>
  <si>
    <t xml:space="preserve">д. Таширово </t>
  </si>
  <si>
    <t xml:space="preserve">КФХ Васильев М.В. </t>
  </si>
  <si>
    <t>315503000007088</t>
  </si>
  <si>
    <t>fd0e7c38-78c2-44a1-9363-7d23c1830ae7</t>
  </si>
  <si>
    <t>г.о. Наро-Фоминск, д. Большие горки, Молочно-товарная ферма, 2 въезд</t>
  </si>
  <si>
    <t>55.426265</t>
  </si>
  <si>
    <t>36.494060</t>
  </si>
  <si>
    <t xml:space="preserve">ООО "Совхоз Головково" </t>
  </si>
  <si>
    <t xml:space="preserve">1045005903788  /5030046072 </t>
  </si>
  <si>
    <t>д.Большие горки</t>
  </si>
  <si>
    <t xml:space="preserve"> +7 (49634)73644</t>
  </si>
  <si>
    <t>ooo_golovkovo@mail.ru</t>
  </si>
  <si>
    <t>д. Большие горки, 2 въезд Молочно-товарной  фермы</t>
  </si>
  <si>
    <t>ООО "Совхоз Головково" Молочно-товарная ферма</t>
  </si>
  <si>
    <t>1045005903788</t>
  </si>
  <si>
    <t>828d41f4-2d0e-4a20-a404-6be93a94780f</t>
  </si>
  <si>
    <t>г.о. Наро-Фоминск, д. Крюково, Молочно-товарная ферма</t>
  </si>
  <si>
    <t xml:space="preserve">55.465405 </t>
  </si>
  <si>
    <t>36.528032</t>
  </si>
  <si>
    <t xml:space="preserve"> +7 (49634)73645</t>
  </si>
  <si>
    <t>ООО "Совхоз Головково" (Молочно-товарная ферма)</t>
  </si>
  <si>
    <t>d84d51e6-07c0-4130-a602-75d2c41d4b35</t>
  </si>
  <si>
    <t>55.473254</t>
  </si>
  <si>
    <t>36.626398</t>
  </si>
  <si>
    <t>ПАО "ФСК ЕЭС"</t>
  </si>
  <si>
    <t xml:space="preserve">1024701893336/  4716016979 </t>
  </si>
  <si>
    <t xml:space="preserve"> д. Мякишево, ПС №107  </t>
  </si>
  <si>
    <t>8 800 200-18-81</t>
  </si>
  <si>
    <t>info@fsk-ees.ru</t>
  </si>
  <si>
    <t xml:space="preserve">д. Мякишево, ПС №107  </t>
  </si>
  <si>
    <t>1024701893336</t>
  </si>
  <si>
    <t>Подстанция</t>
  </si>
  <si>
    <t>90a2af2d-29ca-4e72-b43f-06786ff2b9a6</t>
  </si>
  <si>
    <t>г.о. Наро-Фоминск, д. Головково (ПРОСТОР)</t>
  </si>
  <si>
    <t>55.487937</t>
  </si>
  <si>
    <t>36.514858</t>
  </si>
  <si>
    <t>1075074011715  /5036084476</t>
  </si>
  <si>
    <t xml:space="preserve">д.Головково </t>
  </si>
  <si>
    <t>8-926-383-5569</t>
  </si>
  <si>
    <t>ООО "Новый свет" (магазин ПРОСТОР)</t>
  </si>
  <si>
    <t>cf5349e0-029c-4829-ae65-134c910c6199</t>
  </si>
  <si>
    <t>г.о. Наро-Фоминск, д. Головково, д. 37</t>
  </si>
  <si>
    <t>55.487697</t>
  </si>
  <si>
    <t>36.512840</t>
  </si>
  <si>
    <t xml:space="preserve">ИП Слабый Борис Борисович </t>
  </si>
  <si>
    <t xml:space="preserve">304503019400071 /503001922247 </t>
  </si>
  <si>
    <t>д. Головково, д.37</t>
  </si>
  <si>
    <t>8-985-062-8840</t>
  </si>
  <si>
    <t xml:space="preserve">д. Головково, д.37   </t>
  </si>
  <si>
    <t>304503019400071 </t>
  </si>
  <si>
    <t>4a521615-dda5-46f3-a5a1-2426300bda4b</t>
  </si>
  <si>
    <t>г.о. Наро-Фоминск, д. Головково, д. 29(Савхоз)</t>
  </si>
  <si>
    <t>55.485940</t>
  </si>
  <si>
    <t>36.519587</t>
  </si>
  <si>
    <t>ООО "Совхоз"Головково"</t>
  </si>
  <si>
    <t>1045005903788  /5030046072</t>
  </si>
  <si>
    <t xml:space="preserve"> д. Головково</t>
  </si>
  <si>
    <t> +7 (49634)73644</t>
  </si>
  <si>
    <t>1045005903788 </t>
  </si>
  <si>
    <t>65c41c67-bcba-4ed4-b9d2-ffd27b7abbae</t>
  </si>
  <si>
    <t>55.454301</t>
  </si>
  <si>
    <t>36.678800</t>
  </si>
  <si>
    <t>ИП Манаев В.А.</t>
  </si>
  <si>
    <t xml:space="preserve">304770000096480  /773100044755  </t>
  </si>
  <si>
    <t xml:space="preserve"> д.Иневка  </t>
  </si>
  <si>
    <t>8-925-909-4270</t>
  </si>
  <si>
    <t xml:space="preserve">д. Иневка  </t>
  </si>
  <si>
    <t>ИП Манаев Н.В.(Магазин "Продукты")</t>
  </si>
  <si>
    <t>d547c650-bfc5-4836-9870-e5801312fccc</t>
  </si>
  <si>
    <t>г.о. Наро-Фоминск, д. Крюково, д. 50</t>
  </si>
  <si>
    <t>55.461786</t>
  </si>
  <si>
    <t>36.527987</t>
  </si>
  <si>
    <t xml:space="preserve"> (ООО "Новый свет"  (магазин)</t>
  </si>
  <si>
    <t>8925-9094270</t>
  </si>
  <si>
    <t>ИП Фролов Николай Яковлевич (ООО "Простор"  (магазин)</t>
  </si>
  <si>
    <t>1f868d57-75c4-4a8f-9741-9e5f7e9d73d1</t>
  </si>
  <si>
    <t>55.447132</t>
  </si>
  <si>
    <t>36.604764</t>
  </si>
  <si>
    <t xml:space="preserve">ИП Абрамов В.М. </t>
  </si>
  <si>
    <t xml:space="preserve">305503006000087 /503000486301 </t>
  </si>
  <si>
    <t xml:space="preserve">д. Любаново </t>
  </si>
  <si>
    <t>8-929-582-69-26</t>
  </si>
  <si>
    <t>ИП Абрамов В.М.  (магазин "Мясной дворик")</t>
  </si>
  <si>
    <t>305503006000087</t>
  </si>
  <si>
    <t>г.о. Наро-Фоминск, д. Таширово, стр. 26 (Пятерочка №10006)</t>
  </si>
  <si>
    <t>55.446877</t>
  </si>
  <si>
    <t>36.604466</t>
  </si>
  <si>
    <t>1027809237796   /7825706086</t>
  </si>
  <si>
    <t xml:space="preserve">д. Любаново, строение 26/1  </t>
  </si>
  <si>
    <t>8 (800) 555-55-05</t>
  </si>
  <si>
    <t xml:space="preserve">д. Любаново, стр. 26/1  </t>
  </si>
  <si>
    <t>6266a5c1-258f-4bc8-a62f-4a1761c952ce</t>
  </si>
  <si>
    <t>г.о. Наро-Фоминск, д. Любаново, ул. Советская, д. 24, ип Сидорюк Николай Николаевич</t>
  </si>
  <si>
    <t>55.4472885</t>
  </si>
  <si>
    <t>36.6119041</t>
  </si>
  <si>
    <t xml:space="preserve">ИП Сидорюк Николай Николаевич </t>
  </si>
  <si>
    <t xml:space="preserve">306312818800021 /312801738616  </t>
  </si>
  <si>
    <t>д. Любаново, ул.Советская, д.24</t>
  </si>
  <si>
    <t>8-965-394-0670</t>
  </si>
  <si>
    <t>306312818800021</t>
  </si>
  <si>
    <t>099b09e2-2dd4-4e90-9219-93cc0eac26d2</t>
  </si>
  <si>
    <t>г.о. Наро-Фоминск, д. Любаново, ул. Советская, д. 42 (маленькая фея)</t>
  </si>
  <si>
    <t>55.4491806</t>
  </si>
  <si>
    <t>36.612522</t>
  </si>
  <si>
    <t xml:space="preserve">1065015006429 /5006011110 </t>
  </si>
  <si>
    <t xml:space="preserve">д. Любаново, ул.Советская, д.42 </t>
  </si>
  <si>
    <t>1065015006429</t>
  </si>
  <si>
    <t>16ec0e5d-65b5-4ef9-a26b-31d154c0f5c5</t>
  </si>
  <si>
    <t>г.о. Наро-Фоминск, д. Мякишево, подсобного хоз-ва ЦРМЗ</t>
  </si>
  <si>
    <t>55.480356</t>
  </si>
  <si>
    <t>36.612292</t>
  </si>
  <si>
    <t xml:space="preserve">ИП  </t>
  </si>
  <si>
    <t xml:space="preserve">ИП Саукова О.Е. (магазин) </t>
  </si>
  <si>
    <t xml:space="preserve">318774600416992   /772414573518 </t>
  </si>
  <si>
    <t>8-985-188-78-27</t>
  </si>
  <si>
    <t>д. Мякишево, подсобное хоз-во ЦРМЗ</t>
  </si>
  <si>
    <t xml:space="preserve">ИП Саукова Ольга Евгеньевна ООО "Глори"(магазин "Продукты") </t>
  </si>
  <si>
    <t xml:space="preserve"> 318774600416992</t>
  </si>
  <si>
    <t>21b994bc-f905-441c-a1bc-94fcfb7bcc7e</t>
  </si>
  <si>
    <t>55.490112</t>
  </si>
  <si>
    <t>36.655933</t>
  </si>
  <si>
    <t xml:space="preserve">1065015006429  /5006011110 </t>
  </si>
  <si>
    <t xml:space="preserve">д. Обухово, стр. 300 </t>
  </si>
  <si>
    <t>ООО "Маленькая фея"  (магазин)</t>
  </si>
  <si>
    <t>г.о. Наро-Фоминск, д. Плесенское, ип Журавлев</t>
  </si>
  <si>
    <t xml:space="preserve">55.378583 </t>
  </si>
  <si>
    <t>36.543647</t>
  </si>
  <si>
    <t>ИП Журавлев Сергей Владиславович</t>
  </si>
  <si>
    <t>306503024300028 </t>
  </si>
  <si>
    <t xml:space="preserve">д. Плесенское,  Строительный рынок </t>
  </si>
  <si>
    <t>8 (905) 790-79-45</t>
  </si>
  <si>
    <t>ИП Журавлев</t>
  </si>
  <si>
    <t>306503024300028</t>
  </si>
  <si>
    <t>60dfd0e3-e000-44f7-b426-c9f836381857</t>
  </si>
  <si>
    <t>55.427017</t>
  </si>
  <si>
    <t>36.662277</t>
  </si>
  <si>
    <t>1035007202460  / 5036045205</t>
  </si>
  <si>
    <t>8 800 333-02-01</t>
  </si>
  <si>
    <t>АО "ДИКСИ-Юг" (магазин "ДИКСИ 90026")</t>
  </si>
  <si>
    <t>c3b08a19-ae22-46b4-87d4-ac065099fdfd</t>
  </si>
  <si>
    <t>г.о. Наро-Фоминск, д. Таширово ( Пятерочка № 12552 )</t>
  </si>
  <si>
    <t>55.424887</t>
  </si>
  <si>
    <t>36.670248</t>
  </si>
  <si>
    <t xml:space="preserve">д. Таширово, строение 136  </t>
  </si>
  <si>
    <t xml:space="preserve">ООО "Агроторг" (Пятерочка №10006) </t>
  </si>
  <si>
    <t>815d12a3-8956-483f-9354-39452435af0c</t>
  </si>
  <si>
    <t>г.о. Наро-Фоминск, д. Таширово, ул. Полевая, д. 22 (Верный 1195)</t>
  </si>
  <si>
    <t>55.4240341</t>
  </si>
  <si>
    <t>36.654724</t>
  </si>
  <si>
    <t>1127746172080/ 7729705354</t>
  </si>
  <si>
    <t xml:space="preserve">д. Таширово, ул. Полевая д. 22 </t>
  </si>
  <si>
    <t>8-800-250-6648</t>
  </si>
  <si>
    <t>ООО "Союз Святого Иоанна Воина" (магазин "Верный 1195")</t>
  </si>
  <si>
    <t xml:space="preserve">1127746172080 </t>
  </si>
  <si>
    <t>e0056d96-17f9-4bb7-81f1-1ddfe29f25e7</t>
  </si>
  <si>
    <t>г.о. Наро-Фоминск, д. Таширово, ул. Полевая, д. 22а (ООО "НАТАЛИ")</t>
  </si>
  <si>
    <t>55.424089</t>
  </si>
  <si>
    <t>36.653959</t>
  </si>
  <si>
    <t>ООО "НАТАЛИ"</t>
  </si>
  <si>
    <t>1035005902711 /5030042409</t>
  </si>
  <si>
    <t xml:space="preserve">д. Таширово, ул. Полевая, д. 22а </t>
  </si>
  <si>
    <t>8-915-233-2947</t>
  </si>
  <si>
    <t xml:space="preserve">ООО "Натали" (магазин) </t>
  </si>
  <si>
    <t>1035005902711</t>
  </si>
  <si>
    <t>cb1a1454-7612-4518-be34-7a1862d03496</t>
  </si>
  <si>
    <t>г.о. Наро-Фоминск, д Таширово, ул. Центральная, д. 24</t>
  </si>
  <si>
    <t>55.428521</t>
  </si>
  <si>
    <t>36.657487</t>
  </si>
  <si>
    <t xml:space="preserve">315503000002029  / 503000130418  </t>
  </si>
  <si>
    <t>д. Таширово, ул.Центральная, 24</t>
  </si>
  <si>
    <t>+7 (926) 843-20-64</t>
  </si>
  <si>
    <t>ИП Кузина Наталья Петровна (магазин "Стройматериалы")</t>
  </si>
  <si>
    <t>315503000002029</t>
  </si>
  <si>
    <t>52a29a71-893e-4f9b-8900-264fcb2dc58e</t>
  </si>
  <si>
    <t>55.365932</t>
  </si>
  <si>
    <t>36.488021</t>
  </si>
  <si>
    <t xml:space="preserve">ООО "ДИКСИ-Юг" </t>
  </si>
  <si>
    <t>1035007202460/ 5036045205</t>
  </si>
  <si>
    <t xml:space="preserve">п. Васильчиново, ул. Восточная, 16А  </t>
  </si>
  <si>
    <t>ООО "ДИКСИ-Юг" (магазин "ДИКСИ 50815")</t>
  </si>
  <si>
    <t>454c3b11-92f6-4ec6-8822-12ad0f805279</t>
  </si>
  <si>
    <t>г.о. Наро-Фоминск, д. Васильчиново, ул. Восточная ( Пятёрочка № 13638 )</t>
  </si>
  <si>
    <t>55.365215</t>
  </si>
  <si>
    <t>36.486476</t>
  </si>
  <si>
    <t xml:space="preserve">п. Васильчиново  </t>
  </si>
  <si>
    <t>4742d7fe-81da-4a55-96ad-6475a6b229bd</t>
  </si>
  <si>
    <t>Наро-Фоминский г.о., д.Симбухово (карьер)</t>
  </si>
  <si>
    <t>55.383666</t>
  </si>
  <si>
    <t>36.298221</t>
  </si>
  <si>
    <t>ООО "Долгино-С1"</t>
  </si>
  <si>
    <t>143395, Московская обл, Наро-Фоминский р-н, Новоглаголево д, Водная ул, дом № 1, корпус 2</t>
  </si>
  <si>
    <t>8 (916)300-6-77</t>
  </si>
  <si>
    <t>ai.hudov@yandex.ru</t>
  </si>
  <si>
    <t>карьер</t>
  </si>
  <si>
    <t>a066dd56-8715-4711-ba96-96e4359116d2</t>
  </si>
  <si>
    <t>Наро-Фоминский г.о., д.Волченки (автосервис)</t>
  </si>
  <si>
    <t>55.3259</t>
  </si>
  <si>
    <t>36.2459</t>
  </si>
  <si>
    <t>ИП Новицкий Андрей Васильевич</t>
  </si>
  <si>
    <t>143336, МО, Наро-Фоминский го., д. Волченки, д.1, кв. 10</t>
  </si>
  <si>
    <t>8 (915) 158-40-72</t>
  </si>
  <si>
    <t>nov7714@gmail.com</t>
  </si>
  <si>
    <t>д. Волченки, д. 53</t>
  </si>
  <si>
    <t>Наро-Фоминский г.о., р.п. Селятино, ул. Госпитальная, стр.2/1 (производство полиэтиленовых композиций)</t>
  </si>
  <si>
    <t>55.513820</t>
  </si>
  <si>
    <t>36.96650</t>
  </si>
  <si>
    <t>ООО "ДИТА-ПЛАСТ"</t>
  </si>
  <si>
    <t>143345, МО, р.п. Селятино, ул. Гаспитальная, стр. 2/1</t>
  </si>
  <si>
    <t>8 (495) 720-53-51</t>
  </si>
  <si>
    <t>dita-plast@mail.ru</t>
  </si>
  <si>
    <t>р.п. Селятино, ул. Госпитальная, стр.2/1</t>
  </si>
  <si>
    <t>предприятие</t>
  </si>
  <si>
    <t>Наро-Фоминский г.о., д.Глаголево (СНТ «Черемушка»)</t>
  </si>
  <si>
    <t>55.475628</t>
  </si>
  <si>
    <t>37.011665</t>
  </si>
  <si>
    <t>143345, Московская обл.,Наро-Фоминский р-н, д. Глаголево, СНТ «Черемушка»</t>
  </si>
  <si>
    <t>8 (926) 813-80-11</t>
  </si>
  <si>
    <t>Наро-Фоминский г.о., д.Таширово, з/у №6 (магазин и офис)</t>
  </si>
  <si>
    <t>55.424384</t>
  </si>
  <si>
    <t>36.668459</t>
  </si>
  <si>
    <t>физлицо</t>
  </si>
  <si>
    <t>Гусев Сергей Геннадьевич</t>
  </si>
  <si>
    <t>4610 968963, ТП в г.Наро-Фоминске ОУФМС России по Московской области в Наро-Фоминском районе 14.04.2010</t>
  </si>
  <si>
    <t>Московская обл., Наро-Фоминский г.о., д. Таширово, ул. Раздольная, д.38</t>
  </si>
  <si>
    <t>8 (903) 743-13-18</t>
  </si>
  <si>
    <t>gsg60@yandex.ru</t>
  </si>
  <si>
    <t>д. Таширово, з/у №6</t>
  </si>
  <si>
    <t>г.Наро-Фоминск, ул.Профсоюзная, д.37А (ООО «БОН»)</t>
  </si>
  <si>
    <t>55.224534</t>
  </si>
  <si>
    <t>36.440362</t>
  </si>
  <si>
    <t>143306, МОсковская обл, г. Наро-Фоминск, ул. Профсоюзная, д. 37а</t>
  </si>
  <si>
    <t>8 (916) 314-71-59, 8 (496) 344-01-83</t>
  </si>
  <si>
    <t>г. Наро-Фоминск, ул. Профсоюзная, д.37а</t>
  </si>
  <si>
    <t>торговля</t>
  </si>
  <si>
    <t>ООО "Нара-Арсенал"</t>
  </si>
  <si>
    <t>ООО "АРГО"</t>
  </si>
  <si>
    <t>ООО ЦТО "ОСТ-Нара"</t>
  </si>
  <si>
    <t>ООО "ПКФ "СтройСтиль"</t>
  </si>
  <si>
    <t>ООО ТЦ "Крокус"</t>
  </si>
  <si>
    <t>ООО "Торгсервис"</t>
  </si>
  <si>
    <t>ООО "Геоцентр Юго-Запад"</t>
  </si>
  <si>
    <t>ООО "Новый век - Инжиниринг"</t>
  </si>
  <si>
    <t>ООО "ТРАНС-ЭКО-БАЛАНС"</t>
  </si>
  <si>
    <t>ООО "Просторъ"</t>
  </si>
  <si>
    <t>ООО "Бест Лайн"</t>
  </si>
  <si>
    <t>ООО СНТ "Дубрава-2"</t>
  </si>
  <si>
    <t>ООО "ЭКОТЕКС"</t>
  </si>
  <si>
    <t>ООО "Внуково-4"</t>
  </si>
  <si>
    <t>ООО "Группа компаний "ЦЕНТР"</t>
  </si>
  <si>
    <t>ООО "Наро-Фоминская УК"</t>
  </si>
  <si>
    <t>ООО "СТК-Центр"</t>
  </si>
  <si>
    <t>ООО "Азимут"</t>
  </si>
  <si>
    <t>ООО "Пром Торг"</t>
  </si>
  <si>
    <t>ООО "ЮНИФИЛЬМ"</t>
  </si>
  <si>
    <t>ПЖКИЗ "Изумрудная долина"</t>
  </si>
  <si>
    <t>ООО "Медиа аналитик"</t>
  </si>
  <si>
    <t>ПАО "МТС"</t>
  </si>
  <si>
    <t>ПАО "ВымпелКом"</t>
  </si>
  <si>
    <t>ООО "Пилар"</t>
  </si>
  <si>
    <t>ООО "КОБАЛЬТ"</t>
  </si>
  <si>
    <t>ООО "НПП "Гурами Электроникс"</t>
  </si>
  <si>
    <t>ИП Картанов В.В.</t>
  </si>
  <si>
    <t xml:space="preserve">ИП Кузнецов А.В. </t>
  </si>
  <si>
    <t>ИП Семакова Л.В.</t>
  </si>
  <si>
    <t>ИП Ефименко А.М.</t>
  </si>
  <si>
    <t>ИП Сунцов А.В.</t>
  </si>
  <si>
    <t>ИП Филимонов С.В.</t>
  </si>
  <si>
    <t>С/з Коновалова Н.А.</t>
  </si>
  <si>
    <t>С/з Меркулова В.В.</t>
  </si>
  <si>
    <t>С/з Миронова К.А.</t>
  </si>
  <si>
    <t>С/з Динюшева И.А.</t>
  </si>
  <si>
    <t>ИП Тарвердова В.В.</t>
  </si>
  <si>
    <t>Наро-Фоминский г.о., д. Роща, СНТ Скорость</t>
  </si>
  <si>
    <t>55.366846</t>
  </si>
  <si>
    <t>36.465281</t>
  </si>
  <si>
    <t>металлопрофиль</t>
  </si>
  <si>
    <t>5142554@mail.ru    Svetlana.Semochkina@RT.ru</t>
  </si>
  <si>
    <t>изм.31.08.2020 № 149</t>
  </si>
  <si>
    <t>изм. 31.08.2020 № 147</t>
  </si>
  <si>
    <t>55.217850</t>
  </si>
  <si>
    <t>36.115151</t>
  </si>
  <si>
    <t>mdr.mail@ya.ru</t>
  </si>
  <si>
    <t>вкл. 31.08.2020 № 151</t>
  </si>
  <si>
    <t>Наро-Фоминский г.о., д.Подольное, СНТ «РУТЬ», КП-2</t>
  </si>
  <si>
    <t>Наро-Фоминский г.о., д. Подольное , СНТ "Руть"(КП-1)</t>
  </si>
  <si>
    <t>55.217139</t>
  </si>
  <si>
    <t>36.119694</t>
  </si>
  <si>
    <t>имется</t>
  </si>
  <si>
    <t>СНТ "Руть" (часть)</t>
  </si>
  <si>
    <t>СНТ "Руть"(часть)</t>
  </si>
  <si>
    <t>изм. 31.08.2020 № 152,153</t>
  </si>
  <si>
    <t>55.3747068</t>
  </si>
  <si>
    <t>36.373956</t>
  </si>
  <si>
    <t>трот.плитка</t>
  </si>
  <si>
    <t xml:space="preserve">8-901-367-34-49 </t>
  </si>
  <si>
    <t>Наро-Фоминский г.о., д. Субботино, СНТ "Военкомат"</t>
  </si>
  <si>
    <t>55.398546</t>
  </si>
  <si>
    <t>36.737480</t>
  </si>
  <si>
    <t>55.389352</t>
  </si>
  <si>
    <t>36.752213</t>
  </si>
  <si>
    <t>г.Наро-Фоминск, ул.74 км.Киевского шоссе, д. 6</t>
  </si>
  <si>
    <t>55.365984</t>
  </si>
  <si>
    <t>36.754726</t>
  </si>
  <si>
    <t>ГБПОУ МО "Московский областной медицинский колледж №1"</t>
  </si>
  <si>
    <t>г. Наро-Фоминск, Туннельный пр-д, д. 9</t>
  </si>
  <si>
    <t>Наро-Фоминский г.о., д. Рыжково, СНТ "Нара"</t>
  </si>
  <si>
    <t>55.254022</t>
  </si>
  <si>
    <t>36.893420</t>
  </si>
  <si>
    <t xml:space="preserve">стальной лист </t>
  </si>
  <si>
    <t xml:space="preserve">по стандарту для бункера </t>
  </si>
  <si>
    <t>изм.31.08.2020 № 159</t>
  </si>
  <si>
    <t>г.о. Наро-Фоминск, д. Назарьево, СНТ "Текстильщик"</t>
  </si>
  <si>
    <t>55.369587</t>
  </si>
  <si>
    <t>36.373292</t>
  </si>
  <si>
    <t>1035005908101 от 03.03.2003</t>
  </si>
  <si>
    <t xml:space="preserve">изм. 01.09.2020 № 160 </t>
  </si>
  <si>
    <t>д.Хлопово</t>
  </si>
  <si>
    <t>ПУЭСК "Золотая долина</t>
  </si>
  <si>
    <t>г.о. Наро-Фоминск, д. Субботино, СНТ "Мосинжбетон"</t>
  </si>
  <si>
    <t>55.377262</t>
  </si>
  <si>
    <t>36.373449</t>
  </si>
  <si>
    <t>изм. 03.09.2020 № 164</t>
  </si>
  <si>
    <t>55.38754</t>
  </si>
  <si>
    <t>36.740565</t>
  </si>
  <si>
    <t>7 495 755 81 43; 84957777774; 8-965-326-71-68</t>
  </si>
  <si>
    <t>AnGrigorev@sportmaster.ru   Asmolyanov@sportmaster.ru</t>
  </si>
  <si>
    <t xml:space="preserve">по стандарту для бункера  </t>
  </si>
  <si>
    <t>изм. 04.09.2020 № 165</t>
  </si>
  <si>
    <t>Наро-Фоминский г.о., д. Субботино, СНТ "Жаворонки"</t>
  </si>
  <si>
    <t>36.373558</t>
  </si>
  <si>
    <t>55.373642</t>
  </si>
  <si>
    <t>изм. 07.09.2020 № 169</t>
  </si>
  <si>
    <t>г.о. Наро-Фоминск, д. Селятино, станция, ул.1-я Железнодорожная, д.2 (МКД)</t>
  </si>
  <si>
    <t>55.389922</t>
  </si>
  <si>
    <t>36.694898</t>
  </si>
  <si>
    <t>55.419548</t>
  </si>
  <si>
    <t>36.705912</t>
  </si>
  <si>
    <t>55.554649</t>
  </si>
  <si>
    <t>37.087506</t>
  </si>
  <si>
    <t>ООО "Союз святого Иоанна воина"</t>
  </si>
  <si>
    <t>г.Москва,3-й пр. Сеуньский, д.10,119136</t>
  </si>
  <si>
    <t>8-499-755-00-70</t>
  </si>
  <si>
    <t>invoice@voin.ru; alexander.boyko@ivoin.ru</t>
  </si>
  <si>
    <t>г.Апрелевка, ул. Саврасова, д.12А</t>
  </si>
  <si>
    <t>торговля(м-н Верный)</t>
  </si>
  <si>
    <t>вкл. 14.09.2020 № 174</t>
  </si>
  <si>
    <t>Наро-Фоминский г.о., г.Апрелевка, ул. Саврасова, д. 12А (ООО "СОЮЗ  СВЯТОГО ИОАННА ВОИНА")</t>
  </si>
  <si>
    <t xml:space="preserve">СНТ "Усадьба Лесное озеро" </t>
  </si>
  <si>
    <t>профлист, бетон</t>
  </si>
  <si>
    <t>г.о. Наро-Фоминск, д. Нефедово, ул.Солнечная</t>
  </si>
  <si>
    <t>г.о. Наро-Фоминск, д. Слизнево ул. Шоссейная у д.1</t>
  </si>
  <si>
    <t>г.о. Наро-Фоминск, д. Чичково, ул. Деревенская (на въезде в деревню)</t>
  </si>
  <si>
    <t>г.о. Наро-Фоминск, д. Мальцево</t>
  </si>
  <si>
    <t>г.о. Наро-Фоминск, д. Самород</t>
  </si>
  <si>
    <t>имеет</t>
  </si>
  <si>
    <t>г.о. Наро-Фоминск, д. Бавыкино, на въезде</t>
  </si>
  <si>
    <t>г.о. Наро-Фоминск, д. Берюлёво</t>
  </si>
  <si>
    <t>г.о. Наро-Фоминск, д. Большие Семёнычи, на въезде</t>
  </si>
  <si>
    <t>г.о. Наро-Фоминск, д. Таширово, ул. Полевая, у д. 58</t>
  </si>
  <si>
    <t>55.411559</t>
  </si>
  <si>
    <t>36.714199</t>
  </si>
  <si>
    <t>тротуарная плитка</t>
  </si>
  <si>
    <t>ИП Якшин Евгений Вячеславович</t>
  </si>
  <si>
    <t>д.Турейка, ул.Текстильная, д.5</t>
  </si>
  <si>
    <t>savamag72@gmail.com</t>
  </si>
  <si>
    <t>Торговый центр "Да" (ИП Якшин)</t>
  </si>
  <si>
    <t xml:space="preserve">по факту </t>
  </si>
  <si>
    <t>производство и коммерция</t>
  </si>
  <si>
    <t>вкл. 25.09.2020 № 185</t>
  </si>
  <si>
    <t>г.Наро-Фоминск, Кубинское шоссе, 7А</t>
  </si>
  <si>
    <t>Наро-Фоминский г.о., г.Наро-Фоминск, Кубинское шоссе, д.7А (Торговый центр "Да")</t>
  </si>
  <si>
    <t>ликвидирована</t>
  </si>
  <si>
    <t>изм. от 23.09.2020 № 180</t>
  </si>
  <si>
    <t>г. Наро-Фоминск, ул. Профсоюзная, д. 1Б (Хореографическая школа)</t>
  </si>
  <si>
    <t>Внесение изменений</t>
  </si>
  <si>
    <t xml:space="preserve">изм. 21.09.2020 №177  </t>
  </si>
  <si>
    <t>55.373965</t>
  </si>
  <si>
    <t>36.077004</t>
  </si>
  <si>
    <t>изм от 01.10.2020 № 190</t>
  </si>
  <si>
    <t xml:space="preserve">55.373450 </t>
  </si>
  <si>
    <t>36.355741</t>
  </si>
  <si>
    <t>г.о. Наро-Фоминск, д. Назарьево, ул.Полевая, СНТ "Назарьевское"</t>
  </si>
  <si>
    <t xml:space="preserve">изм. от 21.09.2020 № 176 </t>
  </si>
  <si>
    <t>1035005913997  от 22.04.2003</t>
  </si>
  <si>
    <t>55.357606</t>
  </si>
  <si>
    <t>36.359596</t>
  </si>
  <si>
    <t>изм. 183 от 25.03.2020</t>
  </si>
  <si>
    <t>ИП Шулакова Л.М.</t>
  </si>
  <si>
    <t>изм. 21.09.2020 № 175</t>
  </si>
  <si>
    <t>55.374295</t>
  </si>
  <si>
    <t>36.361659</t>
  </si>
  <si>
    <t>изм. от 30.09.2020 № 186</t>
  </si>
  <si>
    <t>55.410389</t>
  </si>
  <si>
    <t>36.591835</t>
  </si>
  <si>
    <t>изм. 31.08.2020 № 158</t>
  </si>
  <si>
    <t>изм. 31.08.2020 № 157</t>
  </si>
  <si>
    <t>изм 07.10.2020 №202</t>
  </si>
  <si>
    <t>изм. 07.10.2020 № 197</t>
  </si>
  <si>
    <t xml:space="preserve">Наро-Фоминский г.о., г. Апрелевка, ул. Дубки, д. 15 </t>
  </si>
  <si>
    <t>55.544594</t>
  </si>
  <si>
    <t>37.085255</t>
  </si>
  <si>
    <t xml:space="preserve">существующая </t>
  </si>
  <si>
    <t>вкл. 08.10.2020 № 6648-КЖКХ-1</t>
  </si>
  <si>
    <t>г.Апрелевка, ул. Дубки, д.15</t>
  </si>
  <si>
    <t>г.Апрелевка, ул.Дубки, д.15</t>
  </si>
  <si>
    <t>ООО "Альбион-2020"(магазин "Бристоль")</t>
  </si>
  <si>
    <t>1025202393677/ 5257056036</t>
  </si>
  <si>
    <t>магазин алкогольной продукции</t>
  </si>
  <si>
    <t xml:space="preserve">Наро-Фоминский г.о., г. Апрелевка, ул. Августовская, д.1, стр.9, АО "Формс технолоджи" </t>
  </si>
  <si>
    <t>55.548722</t>
  </si>
  <si>
    <t>37.076218</t>
  </si>
  <si>
    <t xml:space="preserve">АО "Формс технолоджи" </t>
  </si>
  <si>
    <t xml:space="preserve">г. Апрелевка, ул. Августовская, д.1-Б , стр.22, пом. 58, </t>
  </si>
  <si>
    <t>8-965-370-70-68</t>
  </si>
  <si>
    <t>IvanovEA@ftprint.ru</t>
  </si>
  <si>
    <t>г.Апрелевка, ул.Августовская, д.1, стр.9</t>
  </si>
  <si>
    <t>АО "Формс технолоджи"</t>
  </si>
  <si>
    <t>1025003753708 / 7706225224</t>
  </si>
  <si>
    <t xml:space="preserve">производство </t>
  </si>
  <si>
    <t xml:space="preserve">производство и коммерция </t>
  </si>
  <si>
    <t>55.364765</t>
  </si>
  <si>
    <t>36.755558</t>
  </si>
  <si>
    <t>г.Наро-Фоминск, ул.74 км.Киевского шоссе</t>
  </si>
  <si>
    <t>вкл. № 6385-КЖКХ/2020 от 09.10.2020</t>
  </si>
  <si>
    <t>г.Наро-Фоминск, ул. Нарское лесничество, д.14</t>
  </si>
  <si>
    <t>55.38076</t>
  </si>
  <si>
    <t>36.776966</t>
  </si>
  <si>
    <t>г.Наро-Фоминск, ул.Нарское лесничество, д.14</t>
  </si>
  <si>
    <t>Наро-Фоминский г.о., д. Мартемьяново, д.17</t>
  </si>
  <si>
    <t>55.521820</t>
  </si>
  <si>
    <t>37.069591</t>
  </si>
  <si>
    <t xml:space="preserve">Наро-Фоминский г.о., г. Апрелевка, ул. Сосновая д. 52  </t>
  </si>
  <si>
    <t>55.563808</t>
  </si>
  <si>
    <t>37.068851</t>
  </si>
  <si>
    <t xml:space="preserve">дома ИЖС 
31,32,32-а,33,33/2,34,35,35-в,36,36а,37,37/1,37а,38,38-а,39,
3-а,40,40а,41/1,41/2,43-б,43в 9,43,43/1,43-а,44,44-1,44-а,
45,45а,45/1,45б, 45-в,45-г,46,47,47а,47б,47в,49,51,51-а,53,55,
57,59,61,63,65,67а (29 домов)
</t>
  </si>
  <si>
    <t xml:space="preserve">дома ИЖС
21,23,25,26,27,28,29,30,31,34,35,36,37,38,39,40,41,42,44,46,50,
52,56,96а (39 домов) 
</t>
  </si>
  <si>
    <t>55.423680</t>
  </si>
  <si>
    <t>36.603001</t>
  </si>
  <si>
    <t>физическое лицо</t>
  </si>
  <si>
    <t>Афанасьев Юрий Юрьевич</t>
  </si>
  <si>
    <t>ИНН 770165001585, паспорт 4508 131006 выд пво ОВД Басманного района УВД ЦАО г. Москвы 23.09.2005</t>
  </si>
  <si>
    <t>г. Москва, ул. Мясницкая, д.24, корп. 1, кв.82</t>
  </si>
  <si>
    <t>8-903-118-40-24</t>
  </si>
  <si>
    <t>info@novinskoe.ru</t>
  </si>
  <si>
    <t>коттеджный поселок "Новинское"</t>
  </si>
  <si>
    <t>вкл. 21.10.2020 №214/1</t>
  </si>
  <si>
    <t>г. Наро-Фоминск, ул. Маршала Жукова Г.К., д.50</t>
  </si>
  <si>
    <t>55.380789</t>
  </si>
  <si>
    <t>36.716851</t>
  </si>
  <si>
    <t>Московская обл., Наро-Фоминский р-н, д. Турейка, ул. Текстильная, д.5</t>
  </si>
  <si>
    <t>8-999-096-99-19</t>
  </si>
  <si>
    <t>вкл. 22.10.2020 №217/1</t>
  </si>
  <si>
    <t>г. Наро-Фоминск, ул. Курзенкова, д.41</t>
  </si>
  <si>
    <t>55.384833</t>
  </si>
  <si>
    <t>36.750653</t>
  </si>
  <si>
    <t>торговые ряды на автостанции (ИП Якшин)</t>
  </si>
  <si>
    <t>вкл. 22.10.2020 №216/1</t>
  </si>
  <si>
    <t>г. Наро-Фоминск, ул. Маршала Жукова Г.К., д. 169А (Мегабак)</t>
  </si>
  <si>
    <t>55.378172</t>
  </si>
  <si>
    <t>36.701033</t>
  </si>
  <si>
    <t>г.Наро-Фоминск, ул.74 км.Киевского шоссе, д.4</t>
  </si>
  <si>
    <t>объем КГО перенесен на 2089 Мегабак</t>
  </si>
  <si>
    <t>55.392109</t>
  </si>
  <si>
    <t>36.753071</t>
  </si>
  <si>
    <t>металлический профиль</t>
  </si>
  <si>
    <t>Наро-Фоминский г.о., д. Ревякино, д.70</t>
  </si>
  <si>
    <t>55.211265</t>
  </si>
  <si>
    <t>36.277094</t>
  </si>
  <si>
    <t>55.350955</t>
  </si>
  <si>
    <t>36.406256</t>
  </si>
  <si>
    <t>55.391034</t>
  </si>
  <si>
    <t>36.740594</t>
  </si>
  <si>
    <t>изм. 11.11.2020 №240/1</t>
  </si>
  <si>
    <t>изм. 11.11.2020 № 237/1</t>
  </si>
  <si>
    <t>55.321318</t>
  </si>
  <si>
    <t>36.091542</t>
  </si>
  <si>
    <t>изм. от 10.11.2020 №238/1</t>
  </si>
  <si>
    <t>36.661000</t>
  </si>
  <si>
    <t>55.397400</t>
  </si>
  <si>
    <t>изм. от 20.11.2020 № 255/1</t>
  </si>
  <si>
    <t>г.Апрелевка, ул.Дачная</t>
  </si>
  <si>
    <t>вкл. № 7871-КЖКХ/2020 от 24.11.2020</t>
  </si>
  <si>
    <t xml:space="preserve">искл. № 7873-КЖКХ/2020 от 24.11.2020 </t>
  </si>
  <si>
    <t>искл. № 7871-КЖКХ/2020 от 24.11.2020</t>
  </si>
  <si>
    <t>изм. 31.08.2020 № 154</t>
  </si>
  <si>
    <t>изм. 01.09.2020 № 155-1</t>
  </si>
  <si>
    <t>изм. 31.08.2020 № 156</t>
  </si>
  <si>
    <t>изм. от 23.09.2020 № 181</t>
  </si>
  <si>
    <t>изм. от 23.09.2020 № 182</t>
  </si>
  <si>
    <t>изм. 09.09.2020 № 172</t>
  </si>
  <si>
    <t>изм. 09.09.2020 № 171</t>
  </si>
  <si>
    <t>изм. от 24.11.2020 № 7871-КЖКХ/2020</t>
  </si>
  <si>
    <t>изм № 7522-КЖКХ/2020 от 13.11.2020, объем КГО перенесен на 2089</t>
  </si>
  <si>
    <t>изм.№7456-КЖКХ от 13.11.2020</t>
  </si>
  <si>
    <t>vaganov1980@mail.ru</t>
  </si>
  <si>
    <t>изм. № 204 от 24.11.2020</t>
  </si>
  <si>
    <t>вкл. №  6916-КЖКХ/2020-1 от 16.10.2020</t>
  </si>
  <si>
    <t xml:space="preserve">ликвидирована </t>
  </si>
  <si>
    <t>ликвидирована №6916-КЖКХ/2020-1 от 16.10.2020</t>
  </si>
  <si>
    <t>вкл. № 205 от 09.10.2020</t>
  </si>
  <si>
    <t>вкл. № 7522-КЖКХ/2020 от 13.11.2020, объем ТКО перенесен с 550, КГО - с 201, 536, 540, 541, 543, 547, 552, 553, 555, 560, 565, 567, 568, 569, 570, 571, 572, 573, 575, 577, 580</t>
  </si>
  <si>
    <t>г. Наро-Фоминск, пер.Полевой, д.87</t>
  </si>
  <si>
    <t>ликв. 7664-КЖКХ/2020 от 26.11.2020</t>
  </si>
  <si>
    <t>ликв. № 7664-кжкх/2020  от 26.11.2020</t>
  </si>
  <si>
    <t xml:space="preserve">г. Наро-Фоминск, пер.Полевой </t>
  </si>
  <si>
    <t>вкл. № 7664-Кжкх/2020 от 26.11.2020</t>
  </si>
  <si>
    <t>55.527728</t>
  </si>
  <si>
    <t>37.068926</t>
  </si>
  <si>
    <t>дома ИЖС №: 1-73 -  (73 дома)</t>
  </si>
  <si>
    <t>изм. № 7981-КЖКХ/2020 от 26.11.2020</t>
  </si>
  <si>
    <t xml:space="preserve">вкл. № 7981-КЖКХ/2020 от 26.11.2020 </t>
  </si>
  <si>
    <t>55.530843</t>
  </si>
  <si>
    <t>37.072502</t>
  </si>
  <si>
    <t xml:space="preserve">бетонные плиты </t>
  </si>
  <si>
    <t>д.Кромино</t>
  </si>
  <si>
    <t>дома КП "Кромино-парк" (46 домов)</t>
  </si>
  <si>
    <t>Наро-Фоминский г.о., д. Кромино, у д.16</t>
  </si>
  <si>
    <t>объем ТКО перенесен с 550</t>
  </si>
  <si>
    <t>г. Наро-Фоминск, ул. Маршала Жукова Г.К., д. 169</t>
  </si>
  <si>
    <t>г. Наро-Фоминск, ул. Маршала Жукова Г.К.</t>
  </si>
  <si>
    <t>г. Наро-Фоминск, 5-й Мартовский пер.</t>
  </si>
  <si>
    <t>г. Наро-Фоминск, 4-й Мартовский пер.</t>
  </si>
  <si>
    <t xml:space="preserve">изм. 7522-КЖКХ/2020 от 13.11.2020 </t>
  </si>
  <si>
    <t>г. Наро-Фоминск, Зеленый пер.</t>
  </si>
  <si>
    <t>объем КГО перенесен на КП №2089 Мегабак</t>
  </si>
  <si>
    <t xml:space="preserve">г. Наро-Фоминск, ул. 2-я Каменская </t>
  </si>
  <si>
    <t>г. Наро-Фоминск, 1-й Каменский пр-д</t>
  </si>
  <si>
    <t>г. Наро-Фоминск, 2-й Каменский пр-д</t>
  </si>
  <si>
    <t>г. Наро-Фоминск, 3-й Каменский пр-д</t>
  </si>
  <si>
    <t>г. Наро-Фоминск, 4-й Каменский пр-д</t>
  </si>
  <si>
    <t>г. Наро-Фоминск, 5-й Каменский пр-д</t>
  </si>
  <si>
    <t>объем ТКО и КГО  перенесён на 2089 Мегабак</t>
  </si>
  <si>
    <t>г. Наро-Фоминск, Полевой пер.</t>
  </si>
  <si>
    <t>объем КГО перенесен на КП № 2089 Мегабак</t>
  </si>
  <si>
    <t xml:space="preserve">г. Наро-Фоминск, ул. Берёзовская </t>
  </si>
  <si>
    <t>г. Наро-Фоминск, Берёзовский пр-д</t>
  </si>
  <si>
    <t>Объем ТКО перенесен на КП 2090, объем КГО перенесен на 2089 Мегабак</t>
  </si>
  <si>
    <t xml:space="preserve">ликвидирована № 4469-КЖКХ/2020-1 от 24.07.2020 </t>
  </si>
  <si>
    <t>Объемы ТКО и КГО перенесены на КП 571</t>
  </si>
  <si>
    <t>г. Наро-Фоминск, Киевский пр-д</t>
  </si>
  <si>
    <t>изм № 7522-КЖКх/2020 от 13.11.2020</t>
  </si>
  <si>
    <t>изм№ 7522-КЖКх/2020 от 13.11.2020</t>
  </si>
  <si>
    <t xml:space="preserve">изм.№ 7522-КЖКх/2020 от 13.11.2020, </t>
  </si>
  <si>
    <t xml:space="preserve">изм. № 7522-КЖКх/2020 от 13.11.2020, </t>
  </si>
  <si>
    <t xml:space="preserve">ликвид. № 7522-КЖКх/2020 от 13.11.2020, </t>
  </si>
  <si>
    <t>изм. № 7522-КЖКх/2020 от 13.11.2020</t>
  </si>
  <si>
    <t>Объем ТКО перенесен на КП , Объем КГО - на 2089</t>
  </si>
  <si>
    <t>Объем КГО перенесен с КП  - с 201, 536, 540, 541, 543, 547, 552, 553, 555, 560, 565, 567, 568, 570, 571, 572, 573, 575, 577, 2090</t>
  </si>
  <si>
    <t>г. Наро-Фоминск, Кривоносовский пр-д</t>
  </si>
  <si>
    <t>г. Наро-Фоминск, ул. 2-я Кривоносовская</t>
  </si>
  <si>
    <t>г. Наро-Фоминск, ул. 3-я Кривоносовская</t>
  </si>
  <si>
    <t>дома ИЖС №№ 1А, 1Б, 1-7, 7/2 (7 домов)</t>
  </si>
  <si>
    <t>дома ИЖС №№ 1-23 (нечетная), 19А, 2А, 2-16 (четная)   (23 дома)</t>
  </si>
  <si>
    <t>дома ИЖС №№. 1-9 (нечетная), 2-16 (четная) (13 домов)</t>
  </si>
  <si>
    <t>дома ИЖС №№  1-15 (нечетная), 2-18 (четная) (17 домов)</t>
  </si>
  <si>
    <t xml:space="preserve">г. Наро-Фоминск, ул. Жасминовая, </t>
  </si>
  <si>
    <t>г. Наро-Фоминск, ул. Медовая</t>
  </si>
  <si>
    <t>дома ИЖС №  6,8,10,12,14,22,24,26,28,36,38/2  (11 домов)</t>
  </si>
  <si>
    <t xml:space="preserve">г. Наро-Фоминск, ул. Шелковиков </t>
  </si>
  <si>
    <t>г. Наро-Фоминск, ул. Яхонтовая</t>
  </si>
  <si>
    <t>дома ИЖС  №1,15 (2 дома)</t>
  </si>
  <si>
    <t>дома ИЖС №№ 3,5,6,7,9,9А, 15,25,29 (15 домов)</t>
  </si>
  <si>
    <t>г. Наро-Фоминск, Речной пер.</t>
  </si>
  <si>
    <t>г. Наро-Фоминск, Парковый пер.</t>
  </si>
  <si>
    <t>г. Наро-Фоминск, Гвоздненский пер.</t>
  </si>
  <si>
    <t>55.532825</t>
  </si>
  <si>
    <t>37.065527</t>
  </si>
  <si>
    <t>г.Апрелевка ул. Ясная</t>
  </si>
  <si>
    <t>Наро-Фоминский г.о., г. Апрелевка, ул. Ясная, д. 3</t>
  </si>
  <si>
    <t xml:space="preserve">вкл. №  8085-КЖКХ/2020 от 01.12.2020 </t>
  </si>
  <si>
    <t>Иск. №  8085  -КЖКХ/2020 от 01.12.2020</t>
  </si>
  <si>
    <t>Иск. №  8085-КЖКХ/2020 от 01.12.2020</t>
  </si>
  <si>
    <t>Наро-Фоминский г.о., д. Алабино, ул. Санаторная, д. 2/1</t>
  </si>
  <si>
    <t>55.529116</t>
  </si>
  <si>
    <t>37.000253</t>
  </si>
  <si>
    <t xml:space="preserve">д.Алабино, Киевский пер. </t>
  </si>
  <si>
    <t>д.Алабино, Санаторный пр.</t>
  </si>
  <si>
    <t xml:space="preserve">д.Алабино, Киевский туп. </t>
  </si>
  <si>
    <t xml:space="preserve">д.Алабино, 1-ый Санаторный туп. </t>
  </si>
  <si>
    <t xml:space="preserve">д.Алабино, 2-ый Санаторный туп. </t>
  </si>
  <si>
    <t xml:space="preserve">д.Алабино, 3-ий Санаторный туп. </t>
  </si>
  <si>
    <t>д.Алабино, 4-ый  Санаторный туп.</t>
  </si>
  <si>
    <t xml:space="preserve">д.Алабино, 5-ый Санаторный туп. </t>
  </si>
  <si>
    <t>Наро-Фоминский г.о., д. Ивково, возле автобусной остановки</t>
  </si>
  <si>
    <t>вкл.  № 8178-КЖКХ/2020-1 от 03.12.2020</t>
  </si>
  <si>
    <t>55.267490</t>
  </si>
  <si>
    <t>36.165186</t>
  </si>
  <si>
    <t>перенесено на КП 2093 № 8178-КЖКХ/2020-1 от 03.12.2020</t>
  </si>
  <si>
    <t>Наро-Фоминский г.о., д. Софьино (ДСК "Международник")</t>
  </si>
  <si>
    <t>55.510398</t>
  </si>
  <si>
    <t>36.995838</t>
  </si>
  <si>
    <t>8-916-682-98-59,8-916-888-70-52</t>
  </si>
  <si>
    <t>изм. № 268 от 08.12.2020</t>
  </si>
  <si>
    <t>г.о. Наро-Фоминск, г. Апрелевка, ул. Островского, д. 36 (38)</t>
  </si>
  <si>
    <t>Наро-Фоминский г.о., д. Назарьево, СНТ "Ветерок"(кп1)</t>
  </si>
  <si>
    <t>55.368145</t>
  </si>
  <si>
    <t>36.415139</t>
  </si>
  <si>
    <t>1025003753290 от 01.06.2013</t>
  </si>
  <si>
    <t xml:space="preserve">8-929-944-10-54; 8-929-648-09-66  </t>
  </si>
  <si>
    <t>veterok264@mail.ru      sinelemi@mail.ru</t>
  </si>
  <si>
    <t>1025003753290 от 11.06.2013</t>
  </si>
  <si>
    <t>изм. 284-1 от 18.12.2020</t>
  </si>
  <si>
    <t>Наро-Фоминский г.о. , д.Серенское, д.2-А</t>
  </si>
  <si>
    <t xml:space="preserve">Наро-Фоминский г.о. , д.Назарьево, СНТ "Ветерок" (КП-2) </t>
  </si>
  <si>
    <t>55.3818716</t>
  </si>
  <si>
    <t>36.4008852</t>
  </si>
  <si>
    <t>имеется бетон</t>
  </si>
  <si>
    <t>бетонда</t>
  </si>
  <si>
    <t>д</t>
  </si>
  <si>
    <t>СНТ "Ветерок"(КП-2)</t>
  </si>
  <si>
    <t>изм. 285-1 от 18.12.2020</t>
  </si>
  <si>
    <t>Наро-Фоминский, с. Атепцево, ул. Речная, д. 20 (Атепцевская школа)</t>
  </si>
  <si>
    <t>55.322794</t>
  </si>
  <si>
    <t>36.749500</t>
  </si>
  <si>
    <t xml:space="preserve">изм. № 301-1 от 21.12.2020 </t>
  </si>
  <si>
    <t>Наро-Фоминский г.о., д. Порядино, СНТ "Мосрентген"</t>
  </si>
  <si>
    <t>55.335637</t>
  </si>
  <si>
    <t>36.5321251</t>
  </si>
  <si>
    <t>прфнастил</t>
  </si>
  <si>
    <t>1035005902447от  15.10.2020</t>
  </si>
  <si>
    <t>sntmosrentgen@yandex.ru</t>
  </si>
  <si>
    <t>изм. 302-1 от 21.12.2020</t>
  </si>
  <si>
    <t xml:space="preserve">8 (929)580-09-42;  8-915-107-00-76 </t>
  </si>
  <si>
    <t>дома ИЖС № 6, 7,9,15-39 (19 домов)</t>
  </si>
  <si>
    <t>дома ИЖС № 4,8,10, 16А-26 (четная) (10 домов)</t>
  </si>
  <si>
    <t>изм. 8638-КЖХК от 22.12.2020</t>
  </si>
  <si>
    <t>Объем КГОисключен и  перенесен на КП 559</t>
  </si>
  <si>
    <t xml:space="preserve">искл. 8638-КЖКХ/2020 от 22.12.2020 </t>
  </si>
  <si>
    <t>изм. 8638-кжкх/2020  от 22.12.2020</t>
  </si>
  <si>
    <t>Исключена № 6916-КЖКХ/2020-1 от 16.10.2020</t>
  </si>
  <si>
    <t>изм. №23-КЖКХ/2021 от 14.01.2021</t>
  </si>
  <si>
    <t>Наро-Фоминский г.о., р.п.Селятино, ул. Спортивная (тупик)</t>
  </si>
  <si>
    <t>55.508084</t>
  </si>
  <si>
    <t>объем КГО перенесен на  КП 2095</t>
  </si>
  <si>
    <t>Наро-Фоминский г.о., д. Новоглаголево, д. 34</t>
  </si>
  <si>
    <t>Наро-Фоминский г.о., п. д/о "Отличник", д. 2</t>
  </si>
  <si>
    <t>Наро-Фоминский г.о., д. Алабино, ул. Лесная, д. 51</t>
  </si>
  <si>
    <t>изм. № 8169-КЖКХ/2020-1 от 03.12.2020; изм. №23-КЖКХ/2021 от 14.01.2021</t>
  </si>
  <si>
    <t xml:space="preserve">Наро-Фоминский г.о., д. Алабино, ул. Санаторная,  д. 57 </t>
  </si>
  <si>
    <t>Наро-Фоминский г.о., д. Глаголево</t>
  </si>
  <si>
    <t xml:space="preserve">Наро-Фоминский г.о., д.Жедочи (у авт. остановки) </t>
  </si>
  <si>
    <t>Наро-Фоминский г.о., д. Жедочи (у КИЗ)</t>
  </si>
  <si>
    <t>Наро-Фоминский г.о., д. Лисинцево, д.9А</t>
  </si>
  <si>
    <t>Наро-Фоминский г.о., д. Мишуткино</t>
  </si>
  <si>
    <t>Наро-Фоминский г.о., д. Свитино</t>
  </si>
  <si>
    <t>объем КГО перенесен на  КП 2096</t>
  </si>
  <si>
    <t>Наро-Фоминский г.о., д. Селятино, ул. Госпитальная, д. 10</t>
  </si>
  <si>
    <t>Наро-Фоминский г.о., д. Селятино, ул. Клубная, д. 10</t>
  </si>
  <si>
    <t>Наро-Фоминский г.о., п. Селятино, ул. Клубная, д. 16</t>
  </si>
  <si>
    <t>Наро-Фоминский г.о., п. Селятино, ул. Клубная, д. 17</t>
  </si>
  <si>
    <t>Наро-Фоминский г.о., п. Селятино, ул. Клубная, д. 18</t>
  </si>
  <si>
    <t>Наро-Фоминский г.о., п. Селятино, ул. Клубная, д. 26</t>
  </si>
  <si>
    <t>Наро-Фоминский г.о., д. Алабино, д. 1, ДРП 2</t>
  </si>
  <si>
    <t>Наро-Фоминский г.о, п. Селятино, ул. Клубная, д. 30</t>
  </si>
  <si>
    <t>Наро-Фоминский г.о., п. Селятино, ул. Клубная, д. 30а</t>
  </si>
  <si>
    <t>Наро-Фоминский г.о., п. Селятино, ул. Клубная, д. 32</t>
  </si>
  <si>
    <t>Наро-Фоминский г.о., р.п.Селятино, ул. Госпитальная, д.6а</t>
  </si>
  <si>
    <t>55.512641</t>
  </si>
  <si>
    <t>36.972563</t>
  </si>
  <si>
    <t>Объем КГО перенесен с КП  - с 247,251, 285, 295-298, 593-601</t>
  </si>
  <si>
    <t>искл. №129-КЖКХ/2021 от 14.01.2021</t>
  </si>
  <si>
    <t>перенос на КП 2084</t>
  </si>
  <si>
    <t>изм. №129-КЖКХ/2021 от 14.01.2021</t>
  </si>
  <si>
    <t>Наро-Фоминский г.о., д. Мартемьяново, д. 25-27</t>
  </si>
  <si>
    <t xml:space="preserve">д. Мартемьяново, ул.Полевая </t>
  </si>
  <si>
    <r>
      <t>дома ИЖС №№ 1-17</t>
    </r>
    <r>
      <rPr>
        <b/>
        <sz val="10"/>
        <rFont val="Times New Roman"/>
        <family val="1"/>
        <charset val="204"/>
      </rPr>
      <t xml:space="preserve"> (17 домов)</t>
    </r>
  </si>
  <si>
    <r>
  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</t>
    </r>
    <r>
      <rPr>
        <b/>
        <sz val="11"/>
        <rFont val="Times New Roman"/>
        <family val="1"/>
        <charset val="204"/>
      </rPr>
      <t xml:space="preserve">Всего:100 домов </t>
    </r>
  </si>
  <si>
    <r>
      <t xml:space="preserve">дома ИЖС №№ 76-86(10домов), 79а,79-1а/2,79-2а корп.1,79-2а корп.2,80/1,81а </t>
    </r>
    <r>
      <rPr>
        <b/>
        <sz val="11"/>
        <rFont val="Times New Roman"/>
        <family val="1"/>
        <charset val="204"/>
      </rPr>
      <t>Всего: 16 домо</t>
    </r>
    <r>
      <rPr>
        <sz val="11"/>
        <rFont val="Times New Roman"/>
        <family val="1"/>
        <charset val="204"/>
      </rPr>
      <t>в</t>
    </r>
  </si>
  <si>
    <t>Наро-Фоминский г.о., д. Мартемьяново, д. 82</t>
  </si>
  <si>
    <t>Наро-Фоминский г.о., д. Мартемьяново, д. 89а</t>
  </si>
  <si>
    <r>
      <t xml:space="preserve">дома ИЖС 85а,85а/1,86,86а,86б, 86/1,86/2,86/3,86/4, 86/5,87,88в,89,89а/1,89б,89в,89г,89е,89Ж,89и,89к,89к-1,89л, 89м,89/1,89/2,89/3, 89/4,90, 90а,90б, 90в/1,91 ,92,92а,92б, 92в,92-1,92-2,92-3
</t>
    </r>
    <r>
      <rPr>
        <b/>
        <sz val="11"/>
        <rFont val="Times New Roman"/>
        <family val="1"/>
        <charset val="204"/>
      </rPr>
      <t>Всего: 39 домов</t>
    </r>
  </si>
  <si>
    <t>Наро-Фоминский г.о., д. Мартемьяново, д. 75А</t>
  </si>
  <si>
    <r>
      <t xml:space="preserve">дома ИЖС №:  55-75 (20 домов),  62/1-62/3 (3 дома),  62а-62д (5 домов), 63а, 68/1,101-105(5домов), 103б,104/1, 104а 
</t>
    </r>
    <r>
      <rPr>
        <b/>
        <sz val="10"/>
        <rFont val="Times New Roman"/>
        <family val="1"/>
        <charset val="204"/>
      </rPr>
      <t>Всего: 38 домов</t>
    </r>
  </si>
  <si>
    <t>Наро-Фоминский г.о., д. Мартемьяново, у храма</t>
  </si>
  <si>
    <r>
      <t>дома ИЖС №№ 93-100(8домов), 91/1, 91/2,91А, 92-1А,92-4,93/1, 94-2, 94а, 96а, 97а, 97б,99ф, 122-136(</t>
    </r>
    <r>
      <rPr>
        <sz val="9"/>
        <rFont val="Times New Roman"/>
        <family val="1"/>
        <charset val="204"/>
      </rPr>
      <t xml:space="preserve">15 домов) </t>
    </r>
    <r>
      <rPr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 Всего: 25 домов</t>
    </r>
  </si>
  <si>
    <r>
      <t>вкл. № 6680-КЖКХ/2020-1 от 15.10.2020;</t>
    </r>
    <r>
      <rPr>
        <b/>
        <sz val="11"/>
        <color theme="1"/>
        <rFont val="Times New Roman"/>
        <family val="1"/>
        <charset val="204"/>
      </rPr>
      <t xml:space="preserve"> ИЗМ. </t>
    </r>
    <r>
      <rPr>
        <sz val="11"/>
        <color theme="1"/>
        <rFont val="Times New Roman"/>
        <family val="1"/>
        <charset val="204"/>
      </rPr>
      <t>129-КЖКХ/2021 от 14.01.2021</t>
    </r>
  </si>
  <si>
    <r>
      <t xml:space="preserve">дома ИЖС №1-17(17домов), 1а,3а,3б, 2/1,2/2,7/1,7/2, 9а, 11а, 13/1,13а,13б,14/1,16а, 16а/1, 17/1,17/2, 17а-17д (5домов), 17е, 17ж, 17и 
</t>
    </r>
    <r>
      <rPr>
        <b/>
        <sz val="10"/>
        <color theme="1"/>
        <rFont val="Times New Roman"/>
        <family val="1"/>
        <charset val="204"/>
      </rPr>
      <t>Всего: 42  дома</t>
    </r>
  </si>
  <si>
    <t xml:space="preserve">МКД, МКД с выкатными  </t>
  </si>
  <si>
    <t>но нормативу</t>
  </si>
  <si>
    <t>МКД и ИЖС</t>
  </si>
  <si>
    <t>вкл. 23-КЖКХ/2021 от 14.01.2021</t>
  </si>
  <si>
    <t>Наро-Фоминский г.о., п. Селятино, д. 52</t>
  </si>
  <si>
    <t>Объем КГО перенесен с КП  - с 252,256,258,260-263,271-273,278-284,286,287,</t>
  </si>
  <si>
    <t>МБУДО "Васильчиновская школа искусств</t>
  </si>
  <si>
    <t xml:space="preserve">г. Апрелевка, ул. Августовская,40 </t>
  </si>
  <si>
    <t xml:space="preserve">36.786269 </t>
  </si>
  <si>
    <t>55.377641</t>
  </si>
  <si>
    <t>Наро-Фоминский г.о., п. Базисный Питомник</t>
  </si>
  <si>
    <t>профлист металлический,</t>
  </si>
  <si>
    <t>Наро-Фоминский г.о., д. Турейка, д. 12-14</t>
  </si>
  <si>
    <t>г.о. Наро-Фоминск, д. Алексеевка (вблизи магазина)</t>
  </si>
  <si>
    <t>г.о. Наро-Фоминск, ул. Льва Толстого, д. 3, пересечение с ул. Чехова</t>
  </si>
  <si>
    <t>Наро-Фоминский г.о., г. Верея, ул. Генерала Ефремова, д. 39</t>
  </si>
  <si>
    <t>Наро-Фоминский г.о., г. Верея, ул. Октябрьская, д. 117</t>
  </si>
  <si>
    <t>Наро-Фоминский г.о., г. Верея, ул. Октябрьская, д. 31</t>
  </si>
  <si>
    <t>Наро-Фоминский г.о., г. Верея, ул. Боровская, д. 40, 49</t>
  </si>
  <si>
    <t xml:space="preserve">г. Наро-Фоминск, ул. Парк Воровского, МБУК "Дирекция управления парками Наро-Фоминского городского округа" </t>
  </si>
  <si>
    <t>г. Наро-Фоминск, ул. Курзенкова, д.41 торговые ряды на автостанции (ИП Якшин)</t>
  </si>
  <si>
    <t>г. Наро-Фоминск, ул. Маршала Жукова Г.К., д.50 Торговый центр "Да" (ИП Якшин)</t>
  </si>
  <si>
    <t>Наро-Фоминский г.о., территория  коттеджного  поселка "Новинское" (вблизи д. Новинское)</t>
  </si>
  <si>
    <t>г.о. Наро-Фоминск, г. Апрелевка, ул. Большая Лесная, пересечение с ул. Спортивная</t>
  </si>
  <si>
    <t>г.о. Наро-Фоминск, д. Санники, на въезде</t>
  </si>
  <si>
    <t>Наро-Фоминский г.о., д. Веселево д.57</t>
  </si>
  <si>
    <t>55.298713</t>
  </si>
  <si>
    <t>36.084840</t>
  </si>
  <si>
    <t>д. Веселево д.57</t>
  </si>
  <si>
    <t>изм. № 331-КЖКХ/2021 от 25.01.2021</t>
  </si>
  <si>
    <t>г. Апрелевка, ул. Пролетарская, д. 20В</t>
  </si>
  <si>
    <t xml:space="preserve">МКД № 20В </t>
  </si>
  <si>
    <t>МКД №20Б</t>
  </si>
  <si>
    <t>дом вкл №337-КЖКХ/2021 от 25.01.2021</t>
  </si>
  <si>
    <t xml:space="preserve"> Наро-Фоминский г.о., г. Апрелевка, ул. Дружбы, д. 7</t>
  </si>
  <si>
    <t>г.Апрелевка, ул.Пролетарская</t>
  </si>
  <si>
    <t xml:space="preserve">вкл. № 337-КЖКХ/2021 от 25.01.2021 </t>
  </si>
  <si>
    <t xml:space="preserve">на стадии оформления в мун.собственность </t>
  </si>
  <si>
    <t>проф</t>
  </si>
  <si>
    <t>г.о. Наро-Фоминск, г. Апрелевка, ул. Январская, вблизи  д. 3</t>
  </si>
  <si>
    <t>изм № 153-КЖКХ82021 от 15.01.2021</t>
  </si>
  <si>
    <t xml:space="preserve">г.о. Наро-Фоминск, д. Дудкино д. 9 </t>
  </si>
  <si>
    <t xml:space="preserve">г.о. Наро-Фоминск, д. Ковригино, на въезде в деревню </t>
  </si>
  <si>
    <t>имееется</t>
  </si>
  <si>
    <t>искл. № 466-КЖКХ/2021-1 от 29.01.2021</t>
  </si>
  <si>
    <t>изм № 7456-КЖКХ от 13.11.2020 изм. №466-КЖКХ/2021 от 29.01.2021</t>
  </si>
  <si>
    <t>Наро-Фоминский г.о., п. свх. Архангельский, ул. Заречная, д.15</t>
  </si>
  <si>
    <t>изм. 467-кжкх/2021 от 29.01.2021</t>
  </si>
  <si>
    <t>Наро-Фоминский г.о., д. Пафнутовка</t>
  </si>
  <si>
    <t>55.310240</t>
  </si>
  <si>
    <t>36.193100</t>
  </si>
  <si>
    <t>Наро-Фоминский г.о., д. Гуляй Гора</t>
  </si>
  <si>
    <t>Наро-Фоминский г.о., д. Крестьянка</t>
  </si>
  <si>
    <t>Наро-Фоминский г.о., д. Князевое</t>
  </si>
  <si>
    <t>Наро-Фоминский г.о., д. Колодези</t>
  </si>
  <si>
    <t>55.321222</t>
  </si>
  <si>
    <t>36.348155</t>
  </si>
  <si>
    <t>55.288782</t>
  </si>
  <si>
    <t>36.361192</t>
  </si>
  <si>
    <t>55.254818</t>
  </si>
  <si>
    <t>36.369418</t>
  </si>
  <si>
    <t>55.278628</t>
  </si>
  <si>
    <t>36.155261</t>
  </si>
  <si>
    <t xml:space="preserve">вкл. № 467-КЖКХ/2021 от 29.01.2021 </t>
  </si>
  <si>
    <t>дома ИЖС (23дома)</t>
  </si>
  <si>
    <t>изм № 467-КЖКХ/2021 от 29.01.2021</t>
  </si>
  <si>
    <t>Наро-Фоминский г.о., д. Кузьминское</t>
  </si>
  <si>
    <t>Наро-Фоминский г.о, д. Клин</t>
  </si>
  <si>
    <t>Наро-Фоминский г.о, д. Глинки, на въезде в деревню</t>
  </si>
  <si>
    <t>Наро-Фоминский г.о., д. Спасс-Косицы</t>
  </si>
  <si>
    <t xml:space="preserve">вкл.  № 8178-КЖКХ/2020-1 от 03.12.2020 изм № 467-КЖКХ/2021 от 29.01.2021 </t>
  </si>
  <si>
    <t xml:space="preserve">временно перенесены на КП №491 </t>
  </si>
  <si>
    <t xml:space="preserve">временно перенесены на КП № 488 </t>
  </si>
  <si>
    <t>временно перенесены на КП №  485</t>
  </si>
  <si>
    <t>временно перенесены на КП № 508</t>
  </si>
  <si>
    <t>временно перенесены на КП № 487</t>
  </si>
  <si>
    <t>временно до обустройства Объемы  перенесены на КП № 491</t>
  </si>
  <si>
    <t>временно до обустройства Объемы  перенесены на КП № 488</t>
  </si>
  <si>
    <t>временно до обустройства Объемы  перенесены на КП № 485</t>
  </si>
  <si>
    <t>временно до обустройства Объемы  перенесены на КП № 508</t>
  </si>
  <si>
    <t>временно до обустройства Объемы  перенесены на КП № 487</t>
  </si>
  <si>
    <t>Наро-Фоминский г.о., д.Кромино, д.27 Е</t>
  </si>
  <si>
    <t xml:space="preserve">д.Алабино, ул. Октябрьская (часть) </t>
  </si>
  <si>
    <t>д.Алабино, ул. Октябрьская (часть)</t>
  </si>
  <si>
    <t xml:space="preserve">г.Апрелевка, ул.Дубки, д.17, пом. 1 </t>
  </si>
  <si>
    <t>Каныгин Констаетин орисович</t>
  </si>
  <si>
    <t xml:space="preserve">агентство недвижимости </t>
  </si>
  <si>
    <t>вн. Изм. № 6648-кжкх/2020-1 от 09.10.2020</t>
  </si>
  <si>
    <t>искл. № 546-кжкх/2021-1 от 03.02.2021</t>
  </si>
  <si>
    <t>изм. №   546-кжкх/2021-1 от 03.02.2021</t>
  </si>
  <si>
    <t>Наро-Фоминский г.о., д. Бурцево, д. 39 (у Храма)</t>
  </si>
  <si>
    <t>Наро-Фоминский г.о., д. Сумино, у СНТ "Сумино"</t>
  </si>
  <si>
    <t>55.573909</t>
  </si>
  <si>
    <t>37.027111</t>
  </si>
  <si>
    <t xml:space="preserve">Бюджет </t>
  </si>
  <si>
    <t>г. Наро-Фоминск, ул. Володарского, д. 136</t>
  </si>
  <si>
    <t>изм. адреса № 546-кжкх/2021-1 от 03.02.2021</t>
  </si>
  <si>
    <t>55.392564</t>
  </si>
  <si>
    <t>36.762083</t>
  </si>
  <si>
    <t>изм. № 652-кжкх/2021-1 от 08.02.2021</t>
  </si>
  <si>
    <t xml:space="preserve">искл. № 647-кжкх/2021-1 от 08.02.2021 </t>
  </si>
  <si>
    <t>вн. Изм. № 647-кжкх/2021-1 от 08.02.2021</t>
  </si>
  <si>
    <t>г.Апрелевка, ул.Дубки, д.15 (часть)</t>
  </si>
  <si>
    <t>МКД № 15 (4 подъезда)</t>
  </si>
  <si>
    <t>г.Апрелевка, ул.Дубки, д.19</t>
  </si>
  <si>
    <t>ООО "Агроторг" (магазин "Пятерочка № 4377")</t>
  </si>
  <si>
    <t>г.Апрелевка, ул. Дубки, д.15  (часть)</t>
  </si>
  <si>
    <t>МКД №15 (5 подъездов)</t>
  </si>
  <si>
    <t>Наро-Фоминский г.о., г. Апрелевка, ул. Дубки, д. 19</t>
  </si>
  <si>
    <t xml:space="preserve">искл. № 628-кжкх/2021-1 от 08.02.2021 </t>
  </si>
  <si>
    <t>Наро-Фоминский г.о., г. Апрелевка, ул. Железнодорожная, д. 12</t>
  </si>
  <si>
    <t>дома ИЖС  (3 дома)</t>
  </si>
  <si>
    <t>изм. № 628-кжкх/2021 от 08.02.2021</t>
  </si>
  <si>
    <t>перенесены  с КП 315 № 628-кжкх/2021 от 08.02.2021</t>
  </si>
  <si>
    <t>55.316340</t>
  </si>
  <si>
    <t>36.519943</t>
  </si>
  <si>
    <t>8-90854194527; м89854356679; 89164302597</t>
  </si>
  <si>
    <t>stepanova.t@gmail.com</t>
  </si>
  <si>
    <t>металлическое</t>
  </si>
  <si>
    <t>изм. №     от 08.02.2021</t>
  </si>
  <si>
    <t xml:space="preserve">дома ИЖС №№ 1-41,3а,4а,13, 14а, 26а, 29а (всего 47 домов)  
</t>
  </si>
  <si>
    <t xml:space="preserve">дома ИЖС  №№ 1-26, 7а,9а (всего 28 домов)
</t>
  </si>
  <si>
    <t>Дома ИЖС №№ 1-50 (50 домов)</t>
  </si>
  <si>
    <t xml:space="preserve">дома ИЖС №№ 1-36 
(36 домов)
</t>
  </si>
  <si>
    <t xml:space="preserve">дома ИЖС  №№ 1-71, 3а, 8а, 8/61,23а, 25а,45/2,65б (всего 78 домов)
</t>
  </si>
  <si>
    <t>г.о. Наро-Фоминск, д. Ивановка, в центре деревни</t>
  </si>
  <si>
    <t>55.376683</t>
  </si>
  <si>
    <t>36.8799473</t>
  </si>
  <si>
    <t>изм. № 723-кжкх/2021-1 от 10.02.2021</t>
  </si>
  <si>
    <t>г.о. Наро-Фоминск, д. Ивановка, д.11</t>
  </si>
  <si>
    <t xml:space="preserve">гос собственность не разграничена </t>
  </si>
  <si>
    <t>д.Ивановка, ул.Пушная</t>
  </si>
  <si>
    <t>дома ИЖС № 19,21,23 (3 дома)</t>
  </si>
  <si>
    <t>изм. № 723-кжкх/2021-1 от 10.02.021</t>
  </si>
  <si>
    <t>г.о. Наро-Фоминск, д. Ивановка, ул.Пушная, д.20</t>
  </si>
  <si>
    <t>55.375702</t>
  </si>
  <si>
    <t>36.796201</t>
  </si>
  <si>
    <t xml:space="preserve">д. Ивановка, д.3 </t>
  </si>
  <si>
    <t>д. Ивановка, д.4</t>
  </si>
  <si>
    <t>д. Ивановка, д.5</t>
  </si>
  <si>
    <t>д. Ивановка, д.7</t>
  </si>
  <si>
    <t>д. Ивановка, д.8</t>
  </si>
  <si>
    <t>д. Ивановка, д.9</t>
  </si>
  <si>
    <t>д. Ивановка, д.10</t>
  </si>
  <si>
    <t>д. Ивановка, д.16</t>
  </si>
  <si>
    <t>ИЖС №2А, 2Б, 12,13,14,16А,18, 20 (8 домов)</t>
  </si>
  <si>
    <t xml:space="preserve">дома ИЖС № 23Б, 24,25,26,27,28, 30, 32, 33,34, 35, 37, 38, 40А (14 домов) </t>
  </si>
  <si>
    <t>г.о. Наро-Фоминск, п. Селятино, д. 48А, МАДОУ ДС № 65</t>
  </si>
  <si>
    <t>г.о. Наро-Фоминск, у д. Жихарево, ТСН "Онтарио"</t>
  </si>
  <si>
    <t>г.о. Наро-Фоминск, д. Иневка, СНТ Дружба</t>
  </si>
  <si>
    <t>г.о. Наро-Фоминск, д. Берюлево СНТ "Яблонька"</t>
  </si>
  <si>
    <t>г.о. Наро-Фоминск, д. Иневка, СНТ Эврика (ип. Манаев магазин)</t>
  </si>
  <si>
    <t>г.о. Наро-Фоминск, д. Любаново, магазин "Мясной дворик"</t>
  </si>
  <si>
    <t>Наро-Фоминский г.о., д. Афанасовка, СНТ "Меркурий"</t>
  </si>
  <si>
    <t xml:space="preserve">Наро-Фоминский г.о., д. Мачихино, ТСН "Березки" </t>
  </si>
  <si>
    <t xml:space="preserve">Наро-Фоминский г.о., д. Мачихино, СНТ «Лесное» </t>
  </si>
  <si>
    <t>ТСН "Берёзки"</t>
  </si>
  <si>
    <t>г.о. Наро-Фоминск, п. Новая Ольховка, ул. Татарка, д. 8</t>
  </si>
  <si>
    <t>г.о. Наро-Фоминск, п. Новая Ольховка, ул. Татарка, у д.41</t>
  </si>
  <si>
    <t xml:space="preserve"> г.о. Наро-Фоминск, д. Дятлово, снт булатова поляна</t>
  </si>
  <si>
    <t>г.о. Наро-Фоминск, д. Зинаевка (снт факел)</t>
  </si>
  <si>
    <t>г.о. Наро-Фоминск, д. Клово, СНТ "ЗЕЛЕНЫЙ КЛИН"</t>
  </si>
  <si>
    <t>п. с-за Архангельский, ул.Гагарина</t>
  </si>
  <si>
    <t>искл. № 801-кжкх/2021 от 15.02.2021</t>
  </si>
  <si>
    <t>искл.№ 789-кжкх/2021 от 15.02.2021</t>
  </si>
  <si>
    <t>искл. № 789-кжкх/2021 от 15.02.2021</t>
  </si>
  <si>
    <t>искл.</t>
  </si>
  <si>
    <t>г. Наро-Фоминск, ул. Профсоюзная, д. 1 (кафе)</t>
  </si>
  <si>
    <t>метал</t>
  </si>
  <si>
    <t>ИП Ухватов Юрий Александрович</t>
  </si>
  <si>
    <t>г. Наро-Фоминск, ул.Полубоярова,д.5</t>
  </si>
  <si>
    <t>8-496-37-38-38, 8-903-685-04-50; 8-977-683-55-17</t>
  </si>
  <si>
    <t>sport-nf@mail.ru</t>
  </si>
  <si>
    <t>ИП Ухватов Ю.А.</t>
  </si>
  <si>
    <t>изм. № 789-кжкх/2021 от 15.02.2021</t>
  </si>
  <si>
    <t>искл. № 79-кжкх/2021 от 15.02.2021</t>
  </si>
  <si>
    <t>искл. № 797-кжкх/2021 от 15.02.2021</t>
  </si>
  <si>
    <t>вкл. № 797-кжкх/2021 от 15.02.2021</t>
  </si>
  <si>
    <t>изм. № 797-кжкх/2021 от 15.02.2021</t>
  </si>
  <si>
    <t>изм  797-кжкх/2021 от 15.02.2021</t>
  </si>
  <si>
    <t>д.Веселево, д.60</t>
  </si>
  <si>
    <t>Наро-Фоминский г.о., д. Шустиково, д. 12,16, 17, 22, МКД</t>
  </si>
  <si>
    <t>Наро-Фоминский г.о., д. Веселёво, д. 3, 4, 5, 7, 8, 12, МКД</t>
  </si>
  <si>
    <t>55.376333</t>
  </si>
  <si>
    <t>36.732550</t>
  </si>
  <si>
    <t>55.374393</t>
  </si>
  <si>
    <t>36.725775</t>
  </si>
  <si>
    <t xml:space="preserve">автостоянка Платная </t>
  </si>
  <si>
    <t>салон красоты ООО "Красота для вас"</t>
  </si>
  <si>
    <t xml:space="preserve">Лакки ветклиника Ганенкова Анна Петровна </t>
  </si>
  <si>
    <t>г. Наро-Фоминск, ул. Ленина, 30   7</t>
  </si>
  <si>
    <t>г. Наро-Фоминск, ул. Ленина, 30 ?</t>
  </si>
  <si>
    <t>г. Наро-Фоминск, ул. Ленина, 30 7</t>
  </si>
  <si>
    <t xml:space="preserve">г. Наро-Фоминск, ул. Ленина, 30 ? </t>
  </si>
  <si>
    <t>55.378757</t>
  </si>
  <si>
    <t>36.728995</t>
  </si>
  <si>
    <t xml:space="preserve">полож.Закл. Роспотребнадзора </t>
  </si>
  <si>
    <t xml:space="preserve">изм.№23-1 от 17.02.2021 </t>
  </si>
  <si>
    <t>изм.№ 20-1 от 17.02.2021</t>
  </si>
  <si>
    <t>55.402431</t>
  </si>
  <si>
    <t>36.729156</t>
  </si>
  <si>
    <t xml:space="preserve">изм. № 28-1 от 17.02.2021 </t>
  </si>
  <si>
    <t xml:space="preserve">Закл.Роспотребнадзора </t>
  </si>
  <si>
    <t>55.374950</t>
  </si>
  <si>
    <t>36.737516</t>
  </si>
  <si>
    <t xml:space="preserve">Изм.№ 36-1 от 17.02.2021 </t>
  </si>
  <si>
    <t>г. Наро-Фоминск, ул. Профсоюзная, д. 37</t>
  </si>
  <si>
    <t>55.370836</t>
  </si>
  <si>
    <t>36.737173</t>
  </si>
  <si>
    <t xml:space="preserve">изм. № 37-1 от 17.02.2021 </t>
  </si>
  <si>
    <t>55.403428</t>
  </si>
  <si>
    <t>36.727476</t>
  </si>
  <si>
    <t xml:space="preserve">изм. № 30-1 от 17.02.2021 </t>
  </si>
  <si>
    <t>г. Наро-Фоминск, ул. Маршала Куркоткина, д. 10 (детский сад №9)</t>
  </si>
  <si>
    <t>г. Наро-Фоминск, ул. Маршала Куркоткина, д. 9 (СОШ 4)</t>
  </si>
  <si>
    <t>55.377189</t>
  </si>
  <si>
    <t>36.734135</t>
  </si>
  <si>
    <t>Народный магазин</t>
  </si>
  <si>
    <t>изм № 40-1 от 19.02.2021</t>
  </si>
  <si>
    <t xml:space="preserve">Заключ.Роспотребнадзора </t>
  </si>
  <si>
    <t>55.376034</t>
  </si>
  <si>
    <t>36.736520</t>
  </si>
  <si>
    <t xml:space="preserve">ФСБ Налоговая полиция </t>
  </si>
  <si>
    <t>изм.№ 44-1 от 19.02.2021</t>
  </si>
  <si>
    <t xml:space="preserve">изм.№ 31-1 от 19.02.2021 </t>
  </si>
  <si>
    <t>55.394426</t>
  </si>
  <si>
    <t>36.737464</t>
  </si>
  <si>
    <t>изм. 43-1 от 19.02.2021</t>
  </si>
  <si>
    <t>55.390805</t>
  </si>
  <si>
    <t>изм.№ 42-1 от 19.02.2021</t>
  </si>
  <si>
    <t>55.379337</t>
  </si>
  <si>
    <t>36.734716</t>
  </si>
  <si>
    <t>изм №39-1 от19.02.2021</t>
  </si>
  <si>
    <t>55.380826</t>
  </si>
  <si>
    <t>36.770763</t>
  </si>
  <si>
    <t>изм.№ 34-1 от 19.02.2021</t>
  </si>
  <si>
    <t>55.375075</t>
  </si>
  <si>
    <t>36.735290</t>
  </si>
  <si>
    <t xml:space="preserve">Студия музыкального и худ. Развития </t>
  </si>
  <si>
    <t xml:space="preserve">изм. № 38-1 от 19.02.2021 </t>
  </si>
  <si>
    <t>55.386176</t>
  </si>
  <si>
    <t>36.717532</t>
  </si>
  <si>
    <t>изм. №и 35-1 от 19.02.2021</t>
  </si>
  <si>
    <t>55.383670</t>
  </si>
  <si>
    <t>36.733181</t>
  </si>
  <si>
    <t xml:space="preserve">изм. № 25-1 от 19.02.2021 </t>
  </si>
  <si>
    <t>55.373525</t>
  </si>
  <si>
    <t>36.731411</t>
  </si>
  <si>
    <t>изм.№ 26-1 от 19.02.2021</t>
  </si>
  <si>
    <t xml:space="preserve">залюч.Роспотребнадзора </t>
  </si>
  <si>
    <t>55.375118</t>
  </si>
  <si>
    <t>36.731928</t>
  </si>
  <si>
    <t>изм № 27-1 от 19.02.2021</t>
  </si>
  <si>
    <t>55.385343</t>
  </si>
  <si>
    <t>36.721432</t>
  </si>
  <si>
    <t>г. Наро-Фоминск, ул. Луговая, 5А</t>
  </si>
  <si>
    <t>изм.№ 24-1 от 19.02.2021</t>
  </si>
  <si>
    <t>Заключ.Роспотребнадзора</t>
  </si>
  <si>
    <t>55.384754</t>
  </si>
  <si>
    <t>36.719749</t>
  </si>
  <si>
    <t xml:space="preserve">изм.№ 29-1 от 19.02.2021 </t>
  </si>
  <si>
    <t>55.377896</t>
  </si>
  <si>
    <t>36.697640</t>
  </si>
  <si>
    <t>г. Наро-Фоминск, ул. Маршала Жукова Г.К., д.170 а</t>
  </si>
  <si>
    <t>г. Наро-Фоминск, ул. Маршала Жукова Г.К., 164</t>
  </si>
  <si>
    <t>г. Наро-Фоминск, ул. Маршала Жукова Г.К. , 164</t>
  </si>
  <si>
    <t>изм. № 32-1 от 19.02.2021</t>
  </si>
  <si>
    <t>г. Наро-Фоминск, ул. Маршала Жукова Г.К., д. 171</t>
  </si>
  <si>
    <t>55.378177</t>
  </si>
  <si>
    <t>36.700982</t>
  </si>
  <si>
    <t>55.376153</t>
  </si>
  <si>
    <t>36.728132</t>
  </si>
  <si>
    <t>изм. № 22-1 от 19.02.2021</t>
  </si>
  <si>
    <t>55.379435</t>
  </si>
  <si>
    <t>36.732544</t>
  </si>
  <si>
    <t>изм. № 41-1 от 19.02.2021</t>
  </si>
  <si>
    <t>55.414409</t>
  </si>
  <si>
    <t>36.716251</t>
  </si>
  <si>
    <t xml:space="preserve">изм. 45-1 от 19.02.2021 </t>
  </si>
  <si>
    <t>55.413605</t>
  </si>
  <si>
    <t>36.726059</t>
  </si>
  <si>
    <t>изм.№ 46-1 от 19.02.2021</t>
  </si>
  <si>
    <t xml:space="preserve">Заключ.Роспротребнадзора </t>
  </si>
  <si>
    <t>55.410495</t>
  </si>
  <si>
    <t>36.717953</t>
  </si>
  <si>
    <t>изм. № 47-1 от 19.02.2021</t>
  </si>
  <si>
    <t>55.377511</t>
  </si>
  <si>
    <t>36.764287</t>
  </si>
  <si>
    <t>Изм № 48-1 от 19.02.2021</t>
  </si>
  <si>
    <t xml:space="preserve">да       </t>
  </si>
  <si>
    <t xml:space="preserve">изм. № 52-1 от 19.02.2021 </t>
  </si>
  <si>
    <t>заключ.Роспотребнадзора</t>
  </si>
  <si>
    <t>г.о Наро-Фоминск, г. Апрелевка, ул. Ленина, д. 3/1</t>
  </si>
  <si>
    <t>изм. № 50-1 от 19.02.2021</t>
  </si>
  <si>
    <t>55.526243</t>
  </si>
  <si>
    <t>37.102140</t>
  </si>
  <si>
    <t xml:space="preserve">изм № 51-1 от 19.02.2021 </t>
  </si>
  <si>
    <t>Наро-Фоминский г.о., д. Афинеево, у моста</t>
  </si>
  <si>
    <t>55.531020</t>
  </si>
  <si>
    <t>37.065932</t>
  </si>
  <si>
    <t xml:space="preserve">изм. № 53-1 от 19.02.2021 </t>
  </si>
  <si>
    <t>55.567933</t>
  </si>
  <si>
    <t>37.102033</t>
  </si>
  <si>
    <t>sadovodmvd@yandex.ru</t>
  </si>
  <si>
    <t>изм. № 49-1 от 19/02/2021</t>
  </si>
  <si>
    <t>Закл.Роспотребнадзор 10-27-03/6325 от 04.12.2020</t>
  </si>
  <si>
    <t>Наро-Фоминский г.о., г. Апрелевка, СНТ "Красная горка"</t>
  </si>
  <si>
    <t>55.477239</t>
  </si>
  <si>
    <t>37.066841</t>
  </si>
  <si>
    <t>ОГРН:1025003748164</t>
  </si>
  <si>
    <t>изм № 55-1 от 19.02.2021</t>
  </si>
  <si>
    <t>Заключ.Роспотребнадзор  № 10-27-03/6063 от 30.11.2020</t>
  </si>
  <si>
    <t>a.s.krylov@mail.ru  Lar1106@mail.ru</t>
  </si>
  <si>
    <t>Наро-Фоминский г.о., д.Жедочи, ДСК им Ларина</t>
  </si>
  <si>
    <t>55.494921</t>
  </si>
  <si>
    <t>37.094542</t>
  </si>
  <si>
    <t>Наро-Фоминский г.о., д. Тимонино, СНП "КОВЧЕГ"</t>
  </si>
  <si>
    <t>ev1957@yandex.ru</t>
  </si>
  <si>
    <t xml:space="preserve">изм. 54-1 от 19.02.2021 </t>
  </si>
  <si>
    <t>Заключ.Роспотребнадзор  10-27-03/6326 от 04.12.2020</t>
  </si>
  <si>
    <t>Наро-Фоминский г.о., г. Апрелевка, ул. Танкистов, д. 1,2,3,4,5,6</t>
  </si>
  <si>
    <t>36.184</t>
  </si>
  <si>
    <t>55.3435</t>
  </si>
  <si>
    <t>cen-089-dir@ru</t>
  </si>
  <si>
    <t>ООО "Агроторг"  (магазин "Х5 Пятерочка № 89")</t>
  </si>
  <si>
    <t>изм. № 290-1 от 18.01.2021</t>
  </si>
  <si>
    <t>Заключ.Роспотребнадзора № 10-27-03/7588 от 31.12.2020</t>
  </si>
  <si>
    <t>Наро-Фоминский г.о., г. Верея, ул. Советская, д. 9 (ООО "Агроторг", м-н "Х5 Пятерочка № 89")</t>
  </si>
  <si>
    <t xml:space="preserve">8-991-332-08-61; 8 495 662 88 88 доб.24-328; </t>
  </si>
  <si>
    <t>cen-1058-dir@х5.ru ; N.Soloveva@x5.ru</t>
  </si>
  <si>
    <t>изм. №291-1 от 18.01.2021</t>
  </si>
  <si>
    <t>Заключ.Роспотребнадзра №10-27-03/7589 от 31.12.2020</t>
  </si>
  <si>
    <t>г. Наро-Фоминск, ул. Войкова, д. 3 (м-н "х5 Пятерочка №1355")</t>
  </si>
  <si>
    <t>8-925-230-88-80; 8 495 662 88 88</t>
  </si>
  <si>
    <t>cen-1355-dir@х5.ru ; N.Soloveva@x5.ru</t>
  </si>
  <si>
    <t>изм. № 292-1 от 18.01.2021</t>
  </si>
  <si>
    <t>Заключ.Роспотребнадзора №10-27-03/7590 от 31.12.2020</t>
  </si>
  <si>
    <t>г. Наро-Фоминск, ул. Войкова, д. 3 (ООО "Агроторг" (м-н "Х5 Пятерочка №1355")</t>
  </si>
  <si>
    <t>ООО "Агроторг" (м-н "Х5 Пятерочка №1355</t>
  </si>
  <si>
    <t>cen-1400-dir@x5.ru/;  N.Soloveva@x5.ru</t>
  </si>
  <si>
    <t>г. Наро-Фоминск, ул. Маршала Жукова Г.К., д. 13-Б (ООО "Агроторг" (м-н "Х5 Пятерочка № 1400")</t>
  </si>
  <si>
    <t>55.5499</t>
  </si>
  <si>
    <t>37.0769</t>
  </si>
  <si>
    <t>8-967-072-60-10;  8 495 662 88 88</t>
  </si>
  <si>
    <t>cen-006-dir@x5.ru ;  N.Soloveva@x5.ru</t>
  </si>
  <si>
    <t>ООО "Агроторг" (м-н "Х5 Пятерочка №6")</t>
  </si>
  <si>
    <t xml:space="preserve">изм. № 288-1 от 18.01.2021 </t>
  </si>
  <si>
    <t>Закл.Роспотркбнадзора №10-27-03/7585 от 31.12.2020</t>
  </si>
  <si>
    <t>55.3845</t>
  </si>
  <si>
    <t>36.7239</t>
  </si>
  <si>
    <t>8-985-001-01-07;  8 495 662 88 88</t>
  </si>
  <si>
    <t>cen-022-dir@x5.ru ;  N.Soloveva@x5.ru</t>
  </si>
  <si>
    <t>г. Наро-Фоминск, ул. Маршала Жукова Г.К. , д.8 (ООО "Агроторг" (м-н "Х5 Пятерочка 22")</t>
  </si>
  <si>
    <t>55.51099</t>
  </si>
  <si>
    <t>36.976907</t>
  </si>
  <si>
    <t xml:space="preserve">р.п. Селятино, ул. Больничная, д. 23/1 </t>
  </si>
  <si>
    <t>8-926-332-48-07;  8 495 662 88 88</t>
  </si>
  <si>
    <t>cen-1760-dir@x5.ru;   N.Soloveva@x5.ru</t>
  </si>
  <si>
    <t>ООО "Агроторг" (м-н  "Х5 Пятерочка №1730")</t>
  </si>
  <si>
    <t>изм. №295-1 от 18.01.2021</t>
  </si>
  <si>
    <t>Заключ.Роспотребнадзра №10-27-03/7594 от 31.12.2020</t>
  </si>
  <si>
    <t>55.509519</t>
  </si>
  <si>
    <t>36.983873</t>
  </si>
  <si>
    <t xml:space="preserve">р.п. Селятино, ул. Теннисная, д. 47/1 </t>
  </si>
  <si>
    <t>8-963-690-66-33;  8 495 662 88 88</t>
  </si>
  <si>
    <t>cen-1655-dir@x5.ru;N.Soloveva@x5.ru</t>
  </si>
  <si>
    <t xml:space="preserve">ООО "Агроторг" (м-н "Х5 Пятерочка 1655") </t>
  </si>
  <si>
    <t xml:space="preserve">изм. № 294-1 от 18.01.2021 </t>
  </si>
  <si>
    <t>Заключ.Роспотребнадзора № 10-27-03/7592 от 31.12.2020</t>
  </si>
  <si>
    <t>Наро-Фоминский г.о., п. Селятино, ул. Теннисная, д. 47/1 (ООО "Агроторг" (м-н "Х5 Пятерочка 1655")</t>
  </si>
  <si>
    <t>Наро-Фоминский г.о., п. Селятино, ул. Больничная, д. 23/1 (ООО "Агроторг" (м-н "Х5 Пятерочка 1730")</t>
  </si>
  <si>
    <t>Наро-Фоминский г.о., г. Апрелевка, ул. Больничная, д. 3А (ООО "Агроторг" (м-н "Х5 Пятерочка № 6")</t>
  </si>
  <si>
    <t>55.507905</t>
  </si>
  <si>
    <t>37.126136</t>
  </si>
  <si>
    <t>изм. № 62-1 от 01.03.2021</t>
  </si>
  <si>
    <t>Закл.Роспотребнадзор 10-27-03/7607 от 30.12.2020</t>
  </si>
  <si>
    <t>Наро-Фоминский г.о., д. Афинеево, СНТ "Апрелевка"</t>
  </si>
  <si>
    <t>55.534297</t>
  </si>
  <si>
    <t>37.099473</t>
  </si>
  <si>
    <t>СНТ "ДЕСНА" при войсковой части 32103</t>
  </si>
  <si>
    <t>8(926)5741395</t>
  </si>
  <si>
    <t>sntdesna32103@yandex.ru</t>
  </si>
  <si>
    <t>изм № 63-1 от 01.03.2021</t>
  </si>
  <si>
    <t>Закл.Роспотребнадзор 10-27-03/7605 от 30.12.2020</t>
  </si>
  <si>
    <t>Наро-Фоминский г.о., д. Афинеево, СНТ "Десна" при войсковой части 32103</t>
  </si>
  <si>
    <t xml:space="preserve">гидромонтаж </t>
  </si>
  <si>
    <t>Коммерция адм.здание</t>
  </si>
  <si>
    <t>коммерция адм.здание</t>
  </si>
  <si>
    <t>коммерцияадм.здание</t>
  </si>
  <si>
    <t>услуги -аренда помещ.</t>
  </si>
  <si>
    <t xml:space="preserve">бюджет Ветеринарная клиника </t>
  </si>
  <si>
    <t xml:space="preserve">коммерция Ветеринарная клиника </t>
  </si>
  <si>
    <t xml:space="preserve">бюджет военный коммисариат  </t>
  </si>
  <si>
    <t>бюджет (библиотека)</t>
  </si>
  <si>
    <t>бюджет (БТИ)</t>
  </si>
  <si>
    <t>бюджет (Больница  )</t>
  </si>
  <si>
    <t>бюджет (бюро медико-судебной экспертизы )</t>
  </si>
  <si>
    <t>бюджет (Гостиница)</t>
  </si>
  <si>
    <t>бюджет (детская поликлиника)</t>
  </si>
  <si>
    <t>бюджет (Детский сад)</t>
  </si>
  <si>
    <t>бюджет (Дом культуры)</t>
  </si>
  <si>
    <t>бюджет (Дом творчества)</t>
  </si>
  <si>
    <t>учр. доп. образ</t>
  </si>
  <si>
    <t>бюджет (ЕИРЦ)</t>
  </si>
  <si>
    <t>бюджет (ЖКХ)</t>
  </si>
  <si>
    <t>бюджет (кладбище)</t>
  </si>
  <si>
    <t>бюджет (котельная)</t>
  </si>
  <si>
    <t>бюджет (Ледовый дворец)</t>
  </si>
  <si>
    <t>бюджет (налоговая инспекция)</t>
  </si>
  <si>
    <t>бюдже (музей)</t>
  </si>
  <si>
    <t>бюджет (Мосавтодор (офис)  )</t>
  </si>
  <si>
    <t>бюджет (НИИ)</t>
  </si>
  <si>
    <t>оборонэнего)</t>
  </si>
  <si>
    <t>Оборона адм.здание)</t>
  </si>
  <si>
    <t>бюджет (парк)</t>
  </si>
  <si>
    <t>бюджет (Парк)</t>
  </si>
  <si>
    <t>бюджет (Почта)</t>
  </si>
  <si>
    <t>бюджет (Пожарная часть)</t>
  </si>
  <si>
    <t>бюджет (Спортивная школа)</t>
  </si>
  <si>
    <t>бюджет (РЖД)</t>
  </si>
  <si>
    <t>бюджет (Пенсионный фонд)</t>
  </si>
  <si>
    <t>бюджет (Почта )</t>
  </si>
  <si>
    <t>бюджет (Росреестр)</t>
  </si>
  <si>
    <t>бюджет (Полиция)</t>
  </si>
  <si>
    <t>бюдже (Почта)</t>
  </si>
  <si>
    <t>бюджет (Скорая помощь)</t>
  </si>
  <si>
    <t>бюджет (Редакция ( Основа)</t>
  </si>
  <si>
    <t>бюджет (Школа)</t>
  </si>
  <si>
    <t>бюджет (Реабилитационный центр )</t>
  </si>
  <si>
    <t>бюджет (Хореографическая школа)</t>
  </si>
  <si>
    <t>бюджет (станция скорой помощи)</t>
  </si>
  <si>
    <t>бюджет (ТУ)</t>
  </si>
  <si>
    <t>бюджет (Стадион)</t>
  </si>
  <si>
    <t>бюджет (техникум)</t>
  </si>
  <si>
    <t>55.349154</t>
  </si>
  <si>
    <t>36.539698</t>
  </si>
  <si>
    <t xml:space="preserve">профнастил </t>
  </si>
  <si>
    <t>antonova.pv88@gmail.com</t>
  </si>
  <si>
    <t>изм.№ 67-1 от 01.03.2021</t>
  </si>
  <si>
    <t>письмоРоспотребнадзора 3 10-27-03/1498 от 12.02.2021</t>
  </si>
  <si>
    <t>??? Навес -гарант письмо до 01.07.2021</t>
  </si>
  <si>
    <t>Наро-Фоминский г.о., д. Шапкино, СНТ "Отдых"</t>
  </si>
  <si>
    <t>Наро-Фоминский г.о., п. Селятино, левая сторонам 53 км. Киевское шоссе  (ООО "Агроторг", м-н "Х5 Пятерочка № 1058")</t>
  </si>
  <si>
    <t>55.507951</t>
  </si>
  <si>
    <t>36.984186</t>
  </si>
  <si>
    <t xml:space="preserve">р.п. Селятино,  левая сторона 53 км. Киевское шоссе </t>
  </si>
  <si>
    <t xml:space="preserve">р.п. Селятино,  левая сторона, 53 км. Киевское шоссе </t>
  </si>
  <si>
    <t>ООО "Агроторг" (м-н "Х5 Пятерочка № 1058")</t>
  </si>
  <si>
    <t>55.38568</t>
  </si>
  <si>
    <t>36.745264</t>
  </si>
  <si>
    <t>бюджет (Центр гигиены и эпидемиологии)</t>
  </si>
  <si>
    <t>бюджет (центр занятости)</t>
  </si>
  <si>
    <t>бюджет (судебный участок)</t>
  </si>
  <si>
    <t>бюджет (НТК телеканал)</t>
  </si>
  <si>
    <t xml:space="preserve">бюджет (ГАУ Москвы </t>
  </si>
  <si>
    <t>бюджет (адм.здание ГАУЗ  )</t>
  </si>
  <si>
    <t>бюджет (Архив)</t>
  </si>
  <si>
    <t>бюджет (регистрационная палата)</t>
  </si>
  <si>
    <t>16.112</t>
  </si>
  <si>
    <t>55.408627</t>
  </si>
  <si>
    <t>36.794605</t>
  </si>
  <si>
    <t xml:space="preserve">изм. № 1195-кжкх/2021 от 02.03.2021 </t>
  </si>
  <si>
    <t>Наро-Фоминский г.о., п. Александровка, ул. Центральная, д. 29/2</t>
  </si>
  <si>
    <t>изм. № 71-1 от 03.03.2021</t>
  </si>
  <si>
    <t>Заключ.Роспотребнадзора№10-27-03/7615 от 31.12.2020</t>
  </si>
  <si>
    <t>55.323528</t>
  </si>
  <si>
    <t>36.534884</t>
  </si>
  <si>
    <t>п.с-за "Архангельский"</t>
  </si>
  <si>
    <t xml:space="preserve">8-903-616-06-96;  8-916-936-28-04;  8-963-664-77-65  </t>
  </si>
  <si>
    <t>bvs9138094@yandex.ru;  info@kalvis.ru</t>
  </si>
  <si>
    <t>п. с-за "Архангельский"</t>
  </si>
  <si>
    <t>Наро-Фоминский г.о., п.с-за "Архангльский", СНТ "Березка-2" АМО ЗИЛ</t>
  </si>
  <si>
    <t xml:space="preserve">бюджет </t>
  </si>
  <si>
    <t>2020 4 к-л</t>
  </si>
  <si>
    <t>нет таблички</t>
  </si>
  <si>
    <t xml:space="preserve">нет таблички </t>
  </si>
  <si>
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Всего:100 домов </t>
  </si>
  <si>
    <t>г.о. Наро-Фоминск, д. Назарьево, Кладбище,КП 1</t>
  </si>
  <si>
    <t>г.о. Наро-Фоминск, д. Назарьево, Кладбище, Кп  2</t>
  </si>
  <si>
    <t>г. Наро-Фоминск, ул. Маршала Жукова, д. 170 (вет управление)</t>
  </si>
  <si>
    <t>г. Наро-Фоминск, ул. Мира, д. 11, РЦ "Сказка"</t>
  </si>
  <si>
    <t>г. Наро-Фоминск, ул. Калинина, д. 8А, ТУ Наро-Фоминск</t>
  </si>
  <si>
    <t xml:space="preserve">г. Наро-Фоминск, ул. Маршала Жукова, д. 2, Администрация Наро-Фоминского городского округа </t>
  </si>
  <si>
    <t>г. Наро-Фоминск, ул. Чехова, д. 1А, Наро-Фоминский техникум</t>
  </si>
  <si>
    <t>г.о. Наро-Фоминск, д. Мартемьяново, ул. Фруктовая, уч. 3д,  кот. поселок ПУЭСК "ЗОЛОТАЯ ДОЛИНА"</t>
  </si>
  <si>
    <t>г.о. Наро-Фоминск, д. Першино, уч. 1-1, СНТ "Трактор"</t>
  </si>
  <si>
    <t xml:space="preserve">г.о. Наро-Фоминск, у д. Порядино, СНТ "Надежда МГУ" </t>
  </si>
  <si>
    <t>г.о. Наро-Фоминск, д. Новинское, ДП "Николины холмы"</t>
  </si>
  <si>
    <t>г.о. Наро-Фоминск, д.Новинское, ДКП "Околица" (ООО "ЗЕМЛЕТЕКА-ДЕВЕЛОПМЕНТ" )</t>
  </si>
  <si>
    <t>г.о. Наро-Фоминск, г. Апрелевка, 44 км+300 м Киевского ш., АЗС</t>
  </si>
  <si>
    <t>г.о. Наро-Фоминск, г. Апрелевка, ул. Северная, д. 26, ООО "ГРОССТЕК"</t>
  </si>
  <si>
    <t>г.о. Наро-Фоминск, г. Апрелевка, ул. Апрелевская, д. 80, стр. 1, ООО "МИНИМАРКЕТ ВЕСНА"</t>
  </si>
  <si>
    <t>г.о. Наро-Фоминск, г. Апрелевка, ул. Сентябрьская, д. 5, ООО "Апрель"</t>
  </si>
  <si>
    <t xml:space="preserve">г.о. Наро-Фоминск, с. Каменское, ул. Изумрудная, стр. 2, ИП Новосельцева И.П., магазин продукты </t>
  </si>
  <si>
    <t>г. Наро-Фоминск, ул. Полубоярова, д. 7, ООО "Корвет" (аптека)</t>
  </si>
  <si>
    <t>г. Наро-Фоминск, ул. Маршала Жукова, уч. 127, ИП Глухов В.В. (гостиница)</t>
  </si>
  <si>
    <t>г. Наро-Фоминск, ул. Калинина, д. 4, ИП Свитыч А.Н.</t>
  </si>
  <si>
    <t xml:space="preserve">г. Наро-Фоминск, ул. Полубоярова, д. 8, ООО "Бригантина" </t>
  </si>
  <si>
    <t>г. Наро-Фоминск, ул. Маршала Жукова, д. 131, ИП Шульгина С.В. (магазин)</t>
  </si>
  <si>
    <t>г. Наро-Фоминск, ул. Маршала Жукова, д. 148, ООО "Фирма "ДИОГЕН" (Т/Ц)</t>
  </si>
  <si>
    <t>г. Наро-Фоминск, ул. Пешехонова, д. 5А, ООО "Вектор" (магазин)</t>
  </si>
  <si>
    <t>г. Наро-Фоминск, ул. Профсоюзная, стр. 3в, ИП Булгаков В.Г. (магазин)</t>
  </si>
  <si>
    <t>г.о. Наро-Фоминск, 52 км. Киевского ш. (левая сторона), АЗС №269</t>
  </si>
  <si>
    <t>Наро-Фоминский г.о, г.Апрелевка, ул.Новая, владение 22, СНТ «Строитель»</t>
  </si>
  <si>
    <t>г. Апрелевка, улюНовая, владение 22</t>
  </si>
  <si>
    <t>55.528370</t>
  </si>
  <si>
    <t xml:space="preserve">изм. №61-1 от 01.03.2021  </t>
  </si>
  <si>
    <t>Закл.Роспотребнадзор 10-27-03/7606 от 30.12.2020</t>
  </si>
  <si>
    <t xml:space="preserve">Коммерция </t>
  </si>
  <si>
    <t>не принято к рейтингу</t>
  </si>
  <si>
    <t>г. Наро-Фоминск, ул. Комсомольская, д. 9 (Школа №3)</t>
  </si>
  <si>
    <t>г. Апрелевка, ул.Новая, владение 22</t>
  </si>
  <si>
    <t>37.056630</t>
  </si>
  <si>
    <t>г. Наро-Фоминск, ул. Маршала Жукова, д. 1311, ИП Шульгина С.В. (магазин)</t>
  </si>
  <si>
    <t>г.о. Наро-Фоминск, рп. Селятино, ул. Вокзальная, д. 2,  ООО "Тек-Пак"</t>
  </si>
  <si>
    <t xml:space="preserve">Бюджетные организации </t>
  </si>
  <si>
    <t>г. Наро-Фоминск, ул. Войкова, д. 3(УК Остов)</t>
  </si>
  <si>
    <t>г.о. Наро-Фоминск, д. Новоглаголево, СНТ "Топаз"</t>
  </si>
  <si>
    <t>г.о. Наро-Фоминск, г. Апрелевка, ул. Школьная, д. 6 (молочный завод)</t>
  </si>
  <si>
    <t>г.о. Наро-Фоминск, д. Любаново, СНТ "Заречье"</t>
  </si>
  <si>
    <t>antonova.pv881@gmail.com</t>
  </si>
  <si>
    <t xml:space="preserve">г. Наро-Фоминск, ул. Маршала Жукова, д. 13б, ООО "Предприятие "Заготторг" </t>
  </si>
  <si>
    <t xml:space="preserve">срок реализации  2021 году </t>
  </si>
  <si>
    <t>2 кв-л 2021</t>
  </si>
  <si>
    <t>3 кв-л 2021</t>
  </si>
  <si>
    <t>4 кв-л 2021</t>
  </si>
  <si>
    <t>1 кв-л 2021</t>
  </si>
  <si>
    <t>г.о. Наро-Фоминск, д. Мамыри, СНТ "ПОБЕДА"</t>
  </si>
  <si>
    <t>г.о. Наро-Фоминск, вблизи д. Васильчиново, СНТ "Радуга"</t>
  </si>
  <si>
    <t>г.о. Наро-Фоминск, вблизи д. Васильчиново, СНТ "Ромашка"</t>
  </si>
  <si>
    <t>искл. № 1426-кжкх от 12.03.2021</t>
  </si>
  <si>
    <t xml:space="preserve">КИЗ "Зеленые холмы"(дома ИЖС - 1-107 (всего 107 домов) </t>
  </si>
  <si>
    <t>дома ИЖС (90 домов)  1-49,4а,5а,5б,8а,10а,18а, 18б, 22а,22б,36/1,49а, 50а,  50б,50д, 75-106, 101а</t>
  </si>
  <si>
    <t>д. Першино</t>
  </si>
  <si>
    <t>дома ИЖС (45домов) № 1-33,1а,1б,2а,5а,10а, 16а,18а,20а,22а,33а,33б, 33в</t>
  </si>
  <si>
    <t>изм. № 1427- кжкх/2021 от 12.03.2021</t>
  </si>
  <si>
    <t>изм № 51-1 от 19.02.2021 , изм. 1427-кжкх/2021 от 12.03.2021</t>
  </si>
  <si>
    <t xml:space="preserve">дома ИЖС (всего 33 дома) №№ 50 -74, 51/1, 51/2, 55а, 58/2, 61а, 62а, 62б,75а,    </t>
  </si>
  <si>
    <t>д. Афинево, ул. Центральная</t>
  </si>
  <si>
    <t xml:space="preserve">дома ИЖС (15 домов)  №№ 1-15  </t>
  </si>
  <si>
    <t>д. Афинево, Новая</t>
  </si>
  <si>
    <t xml:space="preserve">дома ИЖС (24 дома) №№ 1-23, 20к1 </t>
  </si>
  <si>
    <t xml:space="preserve">Местная религиозная организация Православный приход Иоанно-Предтеченского храма Московской епархии Русской православной церкви </t>
  </si>
  <si>
    <t>дома  ИЖС  107, 108, 110, 111, 113, 116, 117, 118, 119, 120, 122, 124, 125, 126, 128,131,132,134,136, 139,140,142,145,146, 151 (всего 25 домов)</t>
  </si>
  <si>
    <t>Наро-Фоминский г.о., д. Порядино,  СНТ "ХУТОРОК"</t>
  </si>
  <si>
    <t>55.315546</t>
  </si>
  <si>
    <t>36.520216</t>
  </si>
  <si>
    <t>стальной лист</t>
  </si>
  <si>
    <t>s9268736677@yandex.ru</t>
  </si>
  <si>
    <t>искл. № 1524-кжкх-1 от 16.03.2021 перенос на мун. КП 138</t>
  </si>
  <si>
    <t>искл. № 1524-кжкх-1 от 16.03.2021 перенос на мун. КП 142</t>
  </si>
  <si>
    <t>Наро-Фоминский г.о., п. Калининец, д. 236</t>
  </si>
  <si>
    <t>Наро-Фоминский г.о., п. Калининец, д. 262</t>
  </si>
  <si>
    <t>изм. № 1524-кжкх от 16.0.32021</t>
  </si>
  <si>
    <t>МБУ ДО"Школа искусств "Классика"</t>
  </si>
  <si>
    <t>Наро-Фоминский г.о., д. Золотьково, СНТ "Верея"</t>
  </si>
  <si>
    <t>55.411879</t>
  </si>
  <si>
    <t>36.125702</t>
  </si>
  <si>
    <t xml:space="preserve">бетонные плитки </t>
  </si>
  <si>
    <t xml:space="preserve">8-905-524-10-61;  8 495 454 39 15, 
</t>
  </si>
  <si>
    <t>LVosadcha@yandex.ru</t>
  </si>
  <si>
    <t xml:space="preserve"> МКД</t>
  </si>
  <si>
    <t xml:space="preserve">4 кв-л 2021 </t>
  </si>
  <si>
    <t>искл. № 7522-КЖКх/2020 от 13.11.2020</t>
  </si>
  <si>
    <t>искл. № 1427- кжкх/2021 от 12.03.2021</t>
  </si>
  <si>
    <t>55.379031</t>
  </si>
  <si>
    <t>36.543219</t>
  </si>
  <si>
    <t>ИП. Журавлева Юлия Владиславовна</t>
  </si>
  <si>
    <t>г. Наро-Фоминск, ул. Войкова,д.5, кв.246</t>
  </si>
  <si>
    <t>guvnf@mail.ru</t>
  </si>
  <si>
    <t>ООО "Союз Святого Иоанна Воина" (м-н "Верный")</t>
  </si>
  <si>
    <t>коммерция</t>
  </si>
  <si>
    <t>вкл. № 81-1 от 18.03.2021</t>
  </si>
  <si>
    <t>Наро-Фоминский г.о., д. Плесенское, 123а</t>
  </si>
  <si>
    <t>д.Плесенское, 123а</t>
  </si>
  <si>
    <t>55.3792</t>
  </si>
  <si>
    <t>36.6990</t>
  </si>
  <si>
    <t>г. Наро-Фоминск, ул. Маршала Жукова Г. К., стр. 152 (Пятерочка- 13846)</t>
  </si>
  <si>
    <t>8-926-661-50-30;  8 495 662 88 88</t>
  </si>
  <si>
    <t>г. Наро-Фоминск, ул. Маршала Жукова Г.К., стр. 152 (ООО "Агроторг" (м-н "Х5 Пятерочка № 13846")</t>
  </si>
  <si>
    <t>г. Наро-Фоминск, ул. Маршала Жукова Г.К., стр. 152</t>
  </si>
  <si>
    <t xml:space="preserve"> (ООО "Агроторг" (м-н "Х5 Пятерочка № 13846")</t>
  </si>
  <si>
    <t>г. Наро-Фоминск, ул. Маршала Жукова Г.К., д. 8 (ООО "Агроторг" (м-н "Х5 Пятерочка № 22")</t>
  </si>
  <si>
    <t>ООО "Агроторг" (м-н "Х5 Пятерочка №  22")</t>
  </si>
  <si>
    <t>55.52365</t>
  </si>
  <si>
    <t>37.014211</t>
  </si>
  <si>
    <t xml:space="preserve">Наро-Фоминский г.о., д. Алабино, Киевское шоссе, д. 74б (ООО "Агроторг" (м-н "Х5 Пятерочка № 13475") </t>
  </si>
  <si>
    <t>cen-13475-dir@x5.ru ; N.Soloveva@x5.ru</t>
  </si>
  <si>
    <t xml:space="preserve">д. Алабино, Киевское шоссе, д. 74-б </t>
  </si>
  <si>
    <t xml:space="preserve">8(901)779-49-55; 8(495)662-8888 доб.24-328, </t>
  </si>
  <si>
    <t xml:space="preserve">ООО "Агроторг" (м-н "Х5 Пятерочка № 13475") </t>
  </si>
  <si>
    <t>Наро-Фоминский г.о., п.Васильчиново, ул.Восточная, стр.21Б (ООО "Агроторг" (м-н "Х5 Пятерочка № 13638")</t>
  </si>
  <si>
    <t>cen-13638-dir@x5.ru</t>
  </si>
  <si>
    <t xml:space="preserve">п. Васильчиново, ул.Восточная, д.21Б  </t>
  </si>
  <si>
    <t>ООО "Агроторг" (м-н "Х5 Пятерочка № 13638")</t>
  </si>
  <si>
    <t>8(968)845-90-29;  (800) 555-55-05</t>
  </si>
  <si>
    <t>Наро-Фоминский г.о., п.Селятино, ул.Вокзальная, д.1с9 (ООО "Агроторг" (м-н "Х5 Пятерочка № 12580")</t>
  </si>
  <si>
    <t>55.515634</t>
  </si>
  <si>
    <t>р.п. Селятино, ул. Вокзальная, д.1с9</t>
  </si>
  <si>
    <t>8(926)871-75-15 ; 8 495 662 88 88</t>
  </si>
  <si>
    <t>cen-12580-dir@x5.ru; N.Soloveva@x5.ru</t>
  </si>
  <si>
    <t>ООО "Агроторг" (м-н "Х5 Пятерочка № 12580")</t>
  </si>
  <si>
    <t>Наро-Фоминский г.о., д.Таширово, стр.136 (ООО "Агроторг" (м-н "Х5 Пятерочка №12552")</t>
  </si>
  <si>
    <t>55.424905</t>
  </si>
  <si>
    <t>36.670259</t>
  </si>
  <si>
    <t xml:space="preserve">д. Таширово, стр.136  </t>
  </si>
  <si>
    <t>8(916)430-34-20 ; 8 (800) 555-55-05</t>
  </si>
  <si>
    <t>cen-12552-dir@x5.ru</t>
  </si>
  <si>
    <t xml:space="preserve">ООО "Агроторг" (м-н "Х5 Пятерочка №12552") </t>
  </si>
  <si>
    <t>55.566046</t>
  </si>
  <si>
    <t>36.992878</t>
  </si>
  <si>
    <t>cen-11784-dir@x5.ru; N.Soloveva@x5.ru</t>
  </si>
  <si>
    <t>8(964)574-77-69 ; 925-059-24-88</t>
  </si>
  <si>
    <t>ООО "Агроторг" (м-н "Х5 Пятерочка №11784")</t>
  </si>
  <si>
    <t>г. Наро-Фоминск, ул.Володарского, д.152а (ООО "Агроторг" (м-н "Х5 Пятерочка №10955")</t>
  </si>
  <si>
    <t>55.393371</t>
  </si>
  <si>
    <t>36.765174</t>
  </si>
  <si>
    <t xml:space="preserve">г. Наро-фоминск, ул. Володарского, д. 152а </t>
  </si>
  <si>
    <t>8(926)959-09-86 ; 8 495 662 88 88</t>
  </si>
  <si>
    <t>cen-10955-dir@x5.ruN.Soloveva@x5.ru</t>
  </si>
  <si>
    <t>г. Наро-фоминск, ул. Володарского, д. 152а</t>
  </si>
  <si>
    <t>ООО "Агроторг" (м-н "Х5 Пятерочка №10955")</t>
  </si>
  <si>
    <t>55.446861</t>
  </si>
  <si>
    <t>36.604121</t>
  </si>
  <si>
    <t>8(926)170-68-73 ; 8 (800) 555-55-05</t>
  </si>
  <si>
    <t>cen-10006-dir@x5.ru</t>
  </si>
  <si>
    <t xml:space="preserve">д. Любаново, стр. 26  </t>
  </si>
  <si>
    <t>ООО "Агроторг" (м-н "Х5 Пятерочка №10006")</t>
  </si>
  <si>
    <t>г.Наро-Фоминск, ул.Московская, д.8а  (ООО "Агроторг" (м-н "Х5 Пятерочка №8886")</t>
  </si>
  <si>
    <t>55.382094</t>
  </si>
  <si>
    <t>36.749399</t>
  </si>
  <si>
    <t xml:space="preserve">г. Наро-Фоминск, ул. Московская, д. 8а </t>
  </si>
  <si>
    <t>8(967)036-08-06 ; 8 495 662 88 88</t>
  </si>
  <si>
    <t>ООО "Агроторг" (м-н "Х5 Пятерочка №8886")</t>
  </si>
  <si>
    <t>р.п. Селятино, ул.Клубная, д. 13А</t>
  </si>
  <si>
    <t>Наро-Фоминский г.о., п.Селятино, ул.Клубная, д.13А  (ООО "Агроторг" (м-н "Х5 Пятерочка №7060")</t>
  </si>
  <si>
    <t>ООО "Агроторг" (м-н "Х5 Пятерочка №7060")</t>
  </si>
  <si>
    <t>8(977)881-64-67 ; 8 495 662 88 88</t>
  </si>
  <si>
    <t>cen-7060-dir@x5.ru;N.Soloveva@x5.ru</t>
  </si>
  <si>
    <t>55.33649</t>
  </si>
  <si>
    <t>36.160508</t>
  </si>
  <si>
    <t xml:space="preserve">8(968)541-44-10 ; 8-968-541-44-10, </t>
  </si>
  <si>
    <t>cen-6366-dir@x5.ru; https://5ka.ru/</t>
  </si>
  <si>
    <t>ООО "Агроторг" (м-н "Х5 Пятерочка №6366")</t>
  </si>
  <si>
    <t>г. Наро-Фоминск, ул. Рижская, д. 1А (ООО "Агроторг" (м-н "Х5 Пятерочка №5448")</t>
  </si>
  <si>
    <t>36.7344</t>
  </si>
  <si>
    <t xml:space="preserve">55.3807 </t>
  </si>
  <si>
    <t>8(965)407-11-10 ; 8 495 662 88 88</t>
  </si>
  <si>
    <t>cen-5448-dir@x5.ru;N.Soloveva@x5.ru</t>
  </si>
  <si>
    <t>ООО "Агроторг" (м-н "Х5 Пятерочка №5448")</t>
  </si>
  <si>
    <t>55.302389</t>
  </si>
  <si>
    <t>36.093961</t>
  </si>
  <si>
    <t>д. Веселево, д. 16</t>
  </si>
  <si>
    <t>8(903)230-02-40 ;8 495 662 88 88</t>
  </si>
  <si>
    <t>cen-5901-dir@x5.ru;N.Soloveva@x5.ru</t>
  </si>
  <si>
    <t>д. Веселево, д.16</t>
  </si>
  <si>
    <t>ООО "Агроторг" (м-н "Х5 Пятерочка №5901")</t>
  </si>
  <si>
    <t>Наро-Фоминский г.о., п. Калининец, д.2А, ООО "Агроторг" (м-н "Х5 Пятерочка №11784")</t>
  </si>
  <si>
    <t>р.п. Калининец, д.2А</t>
  </si>
  <si>
    <t>Наро-Фоминский г.о., г. Апрелевка, ул. Январская, вблизи  д. 3</t>
  </si>
  <si>
    <t>г.Апрелевка, ул.Ленина,28</t>
  </si>
  <si>
    <t>г.Апрелевка, ул.Ленина,15</t>
  </si>
  <si>
    <t>изм № 153-КЖКХ/2021 от 15.01.2021; изм. №96-1 от 23.03.2021</t>
  </si>
  <si>
    <t>Закл.Роспотребнадзора №10-27-03/1503 от 12.02.2021</t>
  </si>
  <si>
    <t>Наро-Фоминский г.о., д. Малые Горки, д. 10А</t>
  </si>
  <si>
    <t>55.537873</t>
  </si>
  <si>
    <t>37.079475</t>
  </si>
  <si>
    <t>изм. №97-1 от 23.03.2021</t>
  </si>
  <si>
    <t>закл.Роспотребнадзора №10-27-03/1510 от 12.02.2021</t>
  </si>
  <si>
    <t>закл.Роспотребнадзора №10-27-03/1500 от 12.02.2021</t>
  </si>
  <si>
    <t xml:space="preserve">г.Апрелевка, ул.Березовая Аллея </t>
  </si>
  <si>
    <t>Наро-Фоминский г.о., г. Апрелевка, ул.Березовая аллея (пересечение с ул. Первомайская)</t>
  </si>
  <si>
    <t>изм.№100-1 от 23.03.2021</t>
  </si>
  <si>
    <t>закл.Роспотребнадзора№10-27-03/1502 от 12.02.2021</t>
  </si>
  <si>
    <t>Наро-Фоминский г.о., г. Апрелевка, ул. Сентябрьская, д. 5, ООО "Апрель"</t>
  </si>
  <si>
    <t>55.548968</t>
  </si>
  <si>
    <t>37.066324</t>
  </si>
  <si>
    <t>89153236535; 8(496)345-15-62</t>
  </si>
  <si>
    <t>Наро-Фоминский г.о., д. Любаново,стр.27, магазин "Мясной дворик"</t>
  </si>
  <si>
    <t>55.447229</t>
  </si>
  <si>
    <t>36.605291</t>
  </si>
  <si>
    <t>д. Любаново,  стр.27</t>
  </si>
  <si>
    <t>8(965)156-14-27;   8-929-582-69-26</t>
  </si>
  <si>
    <t xml:space="preserve">д. Любаново, стр.27 </t>
  </si>
  <si>
    <t>Наро-Фоминский г.о., д.Селятино, ул.Лесная, д.17</t>
  </si>
  <si>
    <t>Наро-Фоминский г.о., д. Селятино, станция, ул.1-я Железнодорожная, д.2 (МКД)</t>
  </si>
  <si>
    <t>д. Селятино, ул. Полянка</t>
  </si>
  <si>
    <t>дома ИЖС №№ 1-14 (всего 14 домов)</t>
  </si>
  <si>
    <t>изм 07.10.2020 №202, изм. № 1890-кжкх-1 от 29.03.2021</t>
  </si>
  <si>
    <t>55.515362</t>
  </si>
  <si>
    <t>36.954811</t>
  </si>
  <si>
    <t>д. Селятино, ул. Лесная</t>
  </si>
  <si>
    <t>дома ИЖС №№ 1-25 (всего 25 домов)</t>
  </si>
  <si>
    <t>д. Селятино, ул. Озерная</t>
  </si>
  <si>
    <t xml:space="preserve"> Х</t>
  </si>
  <si>
    <t xml:space="preserve">дома ИЖС  №№  1-14 (всего 14 домов) </t>
  </si>
  <si>
    <t>вкл. 1890-кжкх-1 от 29.03.2021</t>
  </si>
  <si>
    <t>изм. № 1773-кжкх-1 от 29..03..2021</t>
  </si>
  <si>
    <t xml:space="preserve">объем КГО перенесен на КП 299 </t>
  </si>
  <si>
    <t>изсм. № 1773-кжкх-1 от 29.03.2021</t>
  </si>
  <si>
    <t>изм. № 1773-кжкх-1 от 29.03.2021</t>
  </si>
  <si>
    <t>Объем КГО перенесен с КП ИЖС 605,610,614,621,625,637,638 (часть),639,644,645</t>
  </si>
  <si>
    <t>Объем КГО перенесен с КП ИЖС 638(часть)</t>
  </si>
  <si>
    <t>д.Таширово, ул.Ташировские поляны (27 домов)</t>
  </si>
  <si>
    <t>дома ИЖС  (523 дома)</t>
  </si>
  <si>
    <t>объем КГО перенесен с КП 605,610, 614,621,625,637,638,639,644,645</t>
  </si>
  <si>
    <t xml:space="preserve">изм.№1725-1 от 23.03.2021, №1773-кжкх-1 от 29.03.2021 </t>
  </si>
  <si>
    <t>Изм.№1773-кжкх-1 от 29.03.2021</t>
  </si>
  <si>
    <t>Объем КГО перенес на КП 304</t>
  </si>
  <si>
    <t>Наро-Фоминский г.о., д. Головеньки, у д. 43</t>
  </si>
  <si>
    <t xml:space="preserve">Наро-Фоминский г.о., д. Бельково, на въезде </t>
  </si>
  <si>
    <t>Наро-Фоминский г.о., д. Иневка, у дома №10</t>
  </si>
  <si>
    <t>Наро-Фоминский г.о., д. Малые Семенычи</t>
  </si>
  <si>
    <t>Наро-Фоминский г.о., д. Новая</t>
  </si>
  <si>
    <t>Наро-Фоминский г.о., д. Таширово, ул. Раздольная, д. 1</t>
  </si>
  <si>
    <t>Наро-Фоминский г.о., д. Таширово, ул. Ташировские Поляны</t>
  </si>
  <si>
    <t>Наро-Фоминский г.о., д. Хутор Покровка, д. 5</t>
  </si>
  <si>
    <t>Наро-Фоминский г.о., п. Красноармейское лесничество, у дома № 2</t>
  </si>
  <si>
    <t>Наро-Фоминский г.о., , д. Крюково, кп 2</t>
  </si>
  <si>
    <t>Наро-Фоминский г.о., д. Радчино, при въезде</t>
  </si>
  <si>
    <t>Наро-Фоминский г.о., д. Скугорово</t>
  </si>
  <si>
    <t>Наро-Фоминский г.о., д. Скугорово, ул. Дачная  у д. 16/1</t>
  </si>
  <si>
    <t>Наро-Фоминский г.о., д. Юматово</t>
  </si>
  <si>
    <t>Наро-Фоминский г.о., д. Головково, д. 16</t>
  </si>
  <si>
    <t>д.Радчино</t>
  </si>
  <si>
    <t>д.Головково</t>
  </si>
  <si>
    <t>искл. № 1773-кжкх-1 от 29.03.2021</t>
  </si>
  <si>
    <t>Наро-Фоминский г.о., д. Таширово, ул. Центральная, д. 10</t>
  </si>
  <si>
    <t>cen-13776-dir@x5.ru;N.Soloveva@x5.ru</t>
  </si>
  <si>
    <t>Наро-Фоминский г.о., п. Пионерский, ул. Центральная, д. 8 (ООО "Агроторг", м-н "Х5 Пятерочка № 6366)</t>
  </si>
  <si>
    <t>Наро-Фоминский г.о., д.Веселево, д.16  (ООО "Агроторг" (м-н "Х5 Пятерочка №5901")</t>
  </si>
  <si>
    <t>Наро-Фоминский г.о., д. Назарьево, ул. Дачная, д. 29 (ООО "Агроторг", м-н "Х5 Пятерочка № 13776 )</t>
  </si>
  <si>
    <t>55.384379</t>
  </si>
  <si>
    <t>36.398589</t>
  </si>
  <si>
    <t xml:space="preserve">8(968)359-36-40 </t>
  </si>
  <si>
    <t>ООО "Агроторг" (м-н "Х5 Пятерочка № 13776)</t>
  </si>
  <si>
    <t>г.Наро-Фоминск, ул. Чехова, д. 29, стр.1 (ООО "Агроторг", м-н "Х5 Пятерочка № 3513)</t>
  </si>
  <si>
    <t>55.37694955.376976</t>
  </si>
  <si>
    <t>36.701275</t>
  </si>
  <si>
    <t xml:space="preserve">8(910)414-68-32 </t>
  </si>
  <si>
    <t>cen-3513-dir@x5.ru</t>
  </si>
  <si>
    <t xml:space="preserve">г.Наро-Фоминск, ул. Чехова, д. 29, стр.1 </t>
  </si>
  <si>
    <t>ООО "Агроторг", м-н "Х5 Пятерочка № 3513</t>
  </si>
  <si>
    <t>г. Наро-Фоминск, Кубинское шоссе, д. 8 (ООО "Агроторг", м-н "Х5 Пятерочка № 4944")</t>
  </si>
  <si>
    <t xml:space="preserve">8(977)451-43-60 </t>
  </si>
  <si>
    <t>cen-4944-dir@x5.ru; vasiliy.Samusenko@x5.ru; N.Soloveva@x5.ru</t>
  </si>
  <si>
    <t>г. Наро-Фоминск, Кубинское шоссе, д. 8</t>
  </si>
  <si>
    <t>ООО "Агроторг", м-н "Х5 Пятерочка № 4944")</t>
  </si>
  <si>
    <t>Наро-Фоминский г.о., д. Большие Горки</t>
  </si>
  <si>
    <t>обемы КГО перенесены на КП 299</t>
  </si>
  <si>
    <t>Наро-Фоминский г.о., д. Григорово, у дома №10</t>
  </si>
  <si>
    <t>Объем КГО перенес на КП 299</t>
  </si>
  <si>
    <t>Наро-Фоминский г.о., д. Маурино</t>
  </si>
  <si>
    <t>Наро-Фоминский г.о., д. Пашково, у д. 2д</t>
  </si>
  <si>
    <t>Наро-Фоминский г.о., д. Пашково, ул. Красноармейское лесничество, у д. 1</t>
  </si>
  <si>
    <t>дома ИЖС (всего 30 домов)</t>
  </si>
  <si>
    <t>Объем КГО включен с КП ИЖС 607,611,615,622,629,630,634,635,643</t>
  </si>
  <si>
    <t>перенос КГО с КП 607,611,615,622,629,630,634,635,643</t>
  </si>
  <si>
    <t xml:space="preserve">перенос КГО с др.КП </t>
  </si>
  <si>
    <t>Закл.Роспотребнадзора №10-27-03/3513 от 14.09.2020</t>
  </si>
  <si>
    <t>Наро-Фоминский г.о., с. Атепцево, ул. Совхозная, д. 7а (ООО "Агроторг" (м-н "Х5 Пятерочка № 10803)</t>
  </si>
  <si>
    <t>55.3338472</t>
  </si>
  <si>
    <t>36.754802</t>
  </si>
  <si>
    <t xml:space="preserve">с. Атепцево, ул. Совхозная, д. 7а </t>
  </si>
  <si>
    <t>8(916)422-89-66 ; 8 495 662 88 88</t>
  </si>
  <si>
    <t>cen-10803-dir@x5.ru; vasiliy.Samusenko@x5.ru;N.Soloveva@x5.ru</t>
  </si>
  <si>
    <t>с. Атепцево, ул. Совхозная, д. 7 а</t>
  </si>
  <si>
    <t>ООО "Агроторг" (м-н "Х5 Пятерочка № 10803)</t>
  </si>
  <si>
    <t>Наро-Фоминский г.о., д.Башкино, СНТ «Новь»</t>
  </si>
  <si>
    <t>55.347291</t>
  </si>
  <si>
    <t>36.634628</t>
  </si>
  <si>
    <t>профдист</t>
  </si>
  <si>
    <t>8(916)693-89-14 Калинина Л.А.</t>
  </si>
  <si>
    <t>nizov-s@mail.ru; renu8@mail.ru; sntnov7677@yandex.ru</t>
  </si>
  <si>
    <t>.</t>
  </si>
  <si>
    <t>изм. №2017-кжкх/2021-1 от 01.04.2021</t>
  </si>
  <si>
    <t>объемы КГО перенесены с КП 16,17,37</t>
  </si>
  <si>
    <t>Объемы КГО перенесены с КП 16,17,37</t>
  </si>
  <si>
    <t>МК Д</t>
  </si>
  <si>
    <t>объемы КГО перенесены с КП 35 и 2092</t>
  </si>
  <si>
    <t>МКД №3,4,5,6</t>
  </si>
  <si>
    <t>г.Апрелевка ул.Ясная (объемы КГО перенесены с КП 35 и 2092</t>
  </si>
  <si>
    <t>изм. № 53-1 от 19.02.2021 , №2017-кжкх2021-1 от 01.04.2021</t>
  </si>
  <si>
    <t>объемы КГО перенесены на кП 18</t>
  </si>
  <si>
    <t>вкл. №  8085-КЖКХ/2020 от 01.12.2020 ; № 99-1 от 23.03.2021, изм.№2017-кжкх/2021-</t>
  </si>
  <si>
    <t>объемы КГО перенесены на КП 18</t>
  </si>
  <si>
    <t>Наро-Фоминский г.о., г. Апрелевка, ул. Жасминовая, д. 8</t>
  </si>
  <si>
    <t>Наро-Фоминский г.о., г. Апрелевка, ул. Ясная, д. 5</t>
  </si>
  <si>
    <t>Наро-Фоминский г.о., г.Апрелевка, ул. Ясная, д. 7</t>
  </si>
  <si>
    <t>Объемы КГО перенесены на КП 15</t>
  </si>
  <si>
    <t>Наро-Фоминский г.о., г. Апрелевка, ул. Жасминовая, д. 7</t>
  </si>
  <si>
    <t>Наро-Фоминский г.о., г. Апрелевка, ул. Жасминовая, д. 6</t>
  </si>
  <si>
    <t>объемы КГО перенесены на КП 15</t>
  </si>
  <si>
    <t>г.Наро-Фоминск, ул.Сосновая, д.1А</t>
  </si>
  <si>
    <t>изм. 1958-кжкх/2021-1 от 02.04.2021</t>
  </si>
  <si>
    <t>дома ИЖС №№ 163-203 (21 дом-нечетная сторона), 184А, 190А, 184-222(20 домов-четная сторона) (всего 43 дома)</t>
  </si>
  <si>
    <t>55.393433</t>
  </si>
  <si>
    <t>36.771480</t>
  </si>
  <si>
    <t>ИЖС  дома №№1, 1А, 1Г, 5, 7, 9А, 6-12(4 дома, четная сторона) (всего 10 домов)</t>
  </si>
  <si>
    <t>ИЖС №5-15 (6 домов, нечетная сторона), 2-20 (10 домов, четная сторона) (всего 16 домов)</t>
  </si>
  <si>
    <t>по нориативу</t>
  </si>
  <si>
    <t>Наро-Фоминский г.о., д. Веселево,СНТ "Парус"</t>
  </si>
  <si>
    <t>55.314444</t>
  </si>
  <si>
    <t>36.068738</t>
  </si>
  <si>
    <t>плитка тротуарная</t>
  </si>
  <si>
    <t>bas_7al@mail.ru</t>
  </si>
  <si>
    <t>кола</t>
  </si>
  <si>
    <t>55.376266</t>
  </si>
  <si>
    <t>36.738092</t>
  </si>
  <si>
    <t>г.Наро-Фоминск, ул. Профсоюзная, д.36 Б</t>
  </si>
  <si>
    <t>(925)036-00-63; 8-916-190-61-55</t>
  </si>
  <si>
    <t>МАУС "Ледовый дворец "Наро-Фоминск" имени Виктора Шалимова</t>
  </si>
  <si>
    <t>г. Наро-Фоминск, ул. Профсоюзная, д.36 Б (МАУС "Ледовый дворец "Наро-Фоминск" имени Виктора Шалимова)</t>
  </si>
  <si>
    <t xml:space="preserve">КУИ </t>
  </si>
  <si>
    <t>р.п.Селятно, д.16</t>
  </si>
  <si>
    <t>ООО "УК ЖКХ Мальково"</t>
  </si>
  <si>
    <t>ООО "УК Мальково"</t>
  </si>
  <si>
    <t>р.п. Селятинно, д.19,20</t>
  </si>
  <si>
    <t>р.п.Селятино, д.21</t>
  </si>
  <si>
    <t>р.п.Селятно, д.12</t>
  </si>
  <si>
    <t>р.п.Селятно, д.10</t>
  </si>
  <si>
    <t>р.п.Селятно, д.23</t>
  </si>
  <si>
    <t>р.п.Селятно, д4а, б</t>
  </si>
  <si>
    <t>8(964)568-46-33; 8-963-628-26-63</t>
  </si>
  <si>
    <t xml:space="preserve">СНТ "Нара" ИТЭФ  </t>
  </si>
  <si>
    <t>СНТ "Алмаз" КЭ ВИМС</t>
  </si>
  <si>
    <t>Наро-Фоминский г.о., д. Любаново, СНТ "НАРА" ИТЭФ (Нара-)</t>
  </si>
  <si>
    <t>СНТ "НАРА" ИТЭФ (Нара-3)</t>
  </si>
  <si>
    <t>55.381574</t>
  </si>
  <si>
    <t>36.721362</t>
  </si>
  <si>
    <t>г. Наро-Фоминск, ул. Маршала Жукова Г.К., д. 13-Б (ООО "Агроторг" (м-н "Х5 Пятерочка 1400")</t>
  </si>
  <si>
    <t>8(977)252-89-92; 8 495 662 88 88</t>
  </si>
  <si>
    <t>55.434708</t>
  </si>
  <si>
    <t>36.696622</t>
  </si>
  <si>
    <t>8(916)2265718;   8-910-431-26-17</t>
  </si>
  <si>
    <t>Наро-Фоминский г.о., д. Таширово, СНТ «Дорожник»</t>
  </si>
  <si>
    <t>Наро-Фоминский г.о., д. Большие Семёнычи, на въезде</t>
  </si>
  <si>
    <t>асфальтобетон</t>
  </si>
  <si>
    <t>Наро-Фоминский г.о., д. Головково, д. 18</t>
  </si>
  <si>
    <t>nafo_TU_Tashirovo@mosreg.ru ; tu-tashirovo@yandex.ru</t>
  </si>
  <si>
    <t>искл.№ 146-1 от 22.04.2021</t>
  </si>
  <si>
    <t>Наро-Фоминский г.о., д. Литвиново, д. 9</t>
  </si>
  <si>
    <t>Наро-Фоминский г.о., д. Литвиново, д. 1</t>
  </si>
  <si>
    <t>Наро-Фоминский г.о., д. Редькино, ул.Дачная, у д.9</t>
  </si>
  <si>
    <t>Наро-Фоминский г.о., д. Таширово, ул. Ташировские Поляны, вблизи д.5</t>
  </si>
  <si>
    <t xml:space="preserve">Наро-Фоминский г.о., п.Васильчиново, ул.Восточная, д. 8 </t>
  </si>
  <si>
    <t>п.Васильчиново, ул. Восточная д.21</t>
  </si>
  <si>
    <t>п.Васильчиново, ул.Восточная, д.19</t>
  </si>
  <si>
    <t>д.Любаново, ул. Советская</t>
  </si>
  <si>
    <t>55.324455</t>
  </si>
  <si>
    <t>36.756369</t>
  </si>
  <si>
    <t>8(0,8)</t>
  </si>
  <si>
    <t>Авакян Диана Гарниковна</t>
  </si>
  <si>
    <t>4510 221652 от 09.06.2009</t>
  </si>
  <si>
    <t xml:space="preserve">г.Москва,,мкр Северное  Чертаново,  д.1А, кв.561, 117748
</t>
  </si>
  <si>
    <t>89264942626@mail.ru</t>
  </si>
  <si>
    <t>с.Атепцево, ул.Левобережье, стр. 156</t>
  </si>
  <si>
    <t>ИП Буланчикова Марина Юрьевна</t>
  </si>
  <si>
    <t xml:space="preserve">торговля </t>
  </si>
  <si>
    <t>ООО "Мирторг"</t>
  </si>
  <si>
    <t>вкл. № 156-1 от 27.04.2021</t>
  </si>
  <si>
    <t>вкл. 1958-кжкх/2021-1 от 02.04.2021</t>
  </si>
  <si>
    <t xml:space="preserve"> 304770000324110 от 13.08.2004</t>
  </si>
  <si>
    <t>315503000003805 от 16.06.2015</t>
  </si>
  <si>
    <t xml:space="preserve">ИП Шилина Татьяна Викторовна </t>
  </si>
  <si>
    <t>ИП Миланин Олег Сергеевич</t>
  </si>
  <si>
    <t>305503001700230 от 17.01.2005</t>
  </si>
  <si>
    <t>1197746628452 от 23.10.2019</t>
  </si>
  <si>
    <t>8(926) 494-26-26</t>
  </si>
  <si>
    <t>г. Наро-Фоминск, ул. Калинина, д. 14 ( (ООО "Агроторг", м-н "Х5 Пятерочка № 2339)</t>
  </si>
  <si>
    <t>55.388845</t>
  </si>
  <si>
    <t>36.722807</t>
  </si>
  <si>
    <t>г. Наро-Фоминск, ул. Калинина, д. 14 (ООО "Агроторг", м-н "Х5 Пятерочка № 2339)</t>
  </si>
  <si>
    <t>cen-2339-dir@x5.ru;  ; vasiliy.Samusenko@x5.ru; N.Soloveva@x5.ru</t>
  </si>
  <si>
    <t xml:space="preserve">г. Наро-Фоминск, ул. Калинина, д. 14 </t>
  </si>
  <si>
    <t>ООО "Агроторг" (м-н "Х5 Пятерочка № 2339)</t>
  </si>
  <si>
    <t>г. Наро-Фоминск, ул. Шибанкова, д. 71 (ООО "Агроторг" (м-н "Х5 Пятерочка №2981")</t>
  </si>
  <si>
    <t>55.415306</t>
  </si>
  <si>
    <t>36.725009</t>
  </si>
  <si>
    <t>8(926)018-96-71; 8 495 662 88 88</t>
  </si>
  <si>
    <t>cen-2981-dir@x5.ru;  ; vasiliy.Samusenko@x5.ru; N.Soloveva@x5.ru</t>
  </si>
  <si>
    <t xml:space="preserve">ООО "Агроторг"(м-н "Х5 Пятерочка №2981") </t>
  </si>
  <si>
    <t>Наро-Фоминский г.о., д. Таширово, ул. Полевая, у д. 58</t>
  </si>
  <si>
    <t>асфальтобетое</t>
  </si>
  <si>
    <t>Наро-Фоминский г.о., д. Плесенское, напротив д. 14</t>
  </si>
  <si>
    <t>Наро-Фоминский г.о., д. Мякишево, п/с 107, д. 1</t>
  </si>
  <si>
    <t>nafo_TU_Tashirovo@mosreg.ru</t>
  </si>
  <si>
    <t>Наро-Фоминский г.о., д. Новая, на въезде</t>
  </si>
  <si>
    <t>55.378551</t>
  </si>
  <si>
    <t>36.234504</t>
  </si>
  <si>
    <t>железобетонные плиты</t>
  </si>
  <si>
    <t>s.borozdina@snt-mosgaz.ru</t>
  </si>
  <si>
    <t>55.540910</t>
  </si>
  <si>
    <t>36.992890</t>
  </si>
  <si>
    <t>да металл</t>
  </si>
  <si>
    <t>ООО "ПХК "Алабино"</t>
  </si>
  <si>
    <t>125009, г.Москва, Брюсов пер., д.2/14,стр. 4</t>
  </si>
  <si>
    <t>89299975516, 89250862331</t>
  </si>
  <si>
    <t>blesk@alabino.com</t>
  </si>
  <si>
    <t>с. Петровское д.103</t>
  </si>
  <si>
    <t>ООО ПХК "Алабино"</t>
  </si>
  <si>
    <t>производство химии</t>
  </si>
  <si>
    <t>вкл. № 184-1 от 20.05.2021</t>
  </si>
  <si>
    <t>Наро-Фоминский г.о., с.Петровское, д.103, ПХК "Алабино"</t>
  </si>
  <si>
    <t>Наро-Фоминский г.о., д. Иневка, СНТ "Березка" Мосремстроймаш</t>
  </si>
  <si>
    <t>55.447232</t>
  </si>
  <si>
    <t>1035005903283  / 5030023759</t>
  </si>
  <si>
    <t>8-916-654-09-95; 8-916-340-80-07</t>
  </si>
  <si>
    <t xml:space="preserve">г. Наро-Фоминск, ул. Льва Толстого, уч. 4б, ООО Предприятие "Заготторг" </t>
  </si>
  <si>
    <t>55.381406</t>
  </si>
  <si>
    <t>36.721339</t>
  </si>
  <si>
    <t>брусчатка</t>
  </si>
  <si>
    <t xml:space="preserve">ООО Предприятие "Заготторг" </t>
  </si>
  <si>
    <t xml:space="preserve">г. Наро-Фоминск, ул. Льва Толстого, уч-к 4 </t>
  </si>
  <si>
    <t>8(906)0588840; 8 (49634) 3-01-25</t>
  </si>
  <si>
    <t>г. Наро-Фоминск, ул. Маршала Жукова Г.К., д.13Б</t>
  </si>
  <si>
    <t>jilochkina@mail.ru ; vector503@mail.ru</t>
  </si>
  <si>
    <t xml:space="preserve">магазин </t>
  </si>
  <si>
    <t>ООО Предприятие "Заготторг" (м-н "Оранжевое небо")</t>
  </si>
  <si>
    <t>Наро-Фоминский г.о., д. Афинеево, КИЗ «УДАЧА»</t>
  </si>
  <si>
    <t>55.5099</t>
  </si>
  <si>
    <t>37.1107</t>
  </si>
  <si>
    <t>металл и кирпич</t>
  </si>
  <si>
    <t>8(903)797-70-00</t>
  </si>
  <si>
    <t>rumb@bk.ru</t>
  </si>
  <si>
    <t>Наро-Фоминск, д. Ефаново, д.39</t>
  </si>
  <si>
    <t>55.214826</t>
  </si>
  <si>
    <t>36.266064</t>
  </si>
  <si>
    <t>изм. 3369-кжкх/2021-1 от 24.05.2021</t>
  </si>
  <si>
    <t>Наро-Фоминский г.о. , д.Серенское, д.3</t>
  </si>
  <si>
    <t>55.265316</t>
  </si>
  <si>
    <t>36.167133</t>
  </si>
  <si>
    <t>вкл.  № 8178-КЖКХ/2020-1 от 03.12.2020, изм №3369-кжкх/2021-1 от 24.05.2021</t>
  </si>
  <si>
    <t>Наро-Фоминский г.о., д. Назарьево, ул.Центральная, д. 19</t>
  </si>
  <si>
    <t>55.370920</t>
  </si>
  <si>
    <t>36.399462</t>
  </si>
  <si>
    <t>Наро-Фоминский г.о., д. Порядино, ул. Центральная, у д. 27</t>
  </si>
  <si>
    <t>55.319234</t>
  </si>
  <si>
    <t>36.513138</t>
  </si>
  <si>
    <t>профдист металлический</t>
  </si>
  <si>
    <t>изм. № 3369-кжкх/2021-1 от 24.05.2021</t>
  </si>
  <si>
    <t>55.516452</t>
  </si>
  <si>
    <t>Наро-Фоминский г.о., д. Хлопово, у д. 21/3</t>
  </si>
  <si>
    <t>металлитческий</t>
  </si>
  <si>
    <t>р.п.Селятино, ул.Спортивная ул., д. 2</t>
  </si>
  <si>
    <t>8(977)685-86-42; 8(495)780-68-77; 8(916)091-16-02</t>
  </si>
  <si>
    <t>г. Апрелевка,ул.Горького, стр.19</t>
  </si>
  <si>
    <t>Наро-Фоминский г.о., г. Апрелевка, ул. Горького, стр. 19 (ООО "Наша девелоперская компания")</t>
  </si>
  <si>
    <t>55.541781</t>
  </si>
  <si>
    <t>37.077439</t>
  </si>
  <si>
    <t>Наро-Фоминский г.о., с.Атепцево ул.Левобережье, стр.156 (магазин)</t>
  </si>
  <si>
    <t>55.383803</t>
  </si>
  <si>
    <t>36.241246</t>
  </si>
  <si>
    <t>СНТ "Мосгаз", у  9-ой улицы</t>
  </si>
  <si>
    <t>Наро-Фоминский г.о., д. Монаково, СНТ "Мосгаз",  у 9-ой улицы</t>
  </si>
  <si>
    <t xml:space="preserve">г. Наро-Фоминск, пер. 5-й Мартовский,  у д.22 </t>
  </si>
  <si>
    <t>55.389301</t>
  </si>
  <si>
    <t>36.761621</t>
  </si>
  <si>
    <t>Наро-Фоминский г.о., д. Чеблоково, СНТ "Кинематографист-2"</t>
  </si>
  <si>
    <t>55.334539</t>
  </si>
  <si>
    <t>36.443746</t>
  </si>
  <si>
    <t xml:space="preserve">toa090@gmail.ru;  Trubnikova_o@bk.ru </t>
  </si>
  <si>
    <t>г. Наро-Фоминск, ул. Маршала Жукова Г.К., д. 174, ИП Ляшенков А.Г. (м-н "Верный")</t>
  </si>
  <si>
    <t>55.376453</t>
  </si>
  <si>
    <t>36.693358</t>
  </si>
  <si>
    <t>ИП Ляшенко А.Г.</t>
  </si>
  <si>
    <t>г. Наро-Фоминск, ул. Островского, д.15</t>
  </si>
  <si>
    <t>jilochkina@mail.ru</t>
  </si>
  <si>
    <t>г. Наро-Фоминск, ул. Маршала Жукова Г.К., д.174</t>
  </si>
  <si>
    <t>ИП Ляшенко А.Г.(м-н "Верный")</t>
  </si>
  <si>
    <t>55.307697</t>
  </si>
  <si>
    <t>36.436068</t>
  </si>
  <si>
    <t>профист</t>
  </si>
  <si>
    <t>профлитс</t>
  </si>
  <si>
    <t>г. Наро-Фоминск, ул. Автодорожная, д. 21 (ДЕТ.САД 13)</t>
  </si>
  <si>
    <t>55.551173 </t>
  </si>
  <si>
    <t>36.972584</t>
  </si>
  <si>
    <t>55.529826</t>
  </si>
  <si>
    <t>36.975732</t>
  </si>
  <si>
    <t>55.569007</t>
  </si>
  <si>
    <t>36.986677</t>
  </si>
  <si>
    <t>55.569010</t>
  </si>
  <si>
    <t>36.992136</t>
  </si>
  <si>
    <t>55.558720</t>
  </si>
  <si>
    <t>36.976489</t>
  </si>
  <si>
    <t>55.532012</t>
  </si>
  <si>
    <t>36.992787</t>
  </si>
  <si>
    <t>55.355926</t>
  </si>
  <si>
    <t>36.899107</t>
  </si>
  <si>
    <t>iraida_2019@bk.ru</t>
  </si>
  <si>
    <t>Наро-Фоминский г.о., д. Скугорово, СНТ "Надежда"</t>
  </si>
  <si>
    <t>55.4777</t>
  </si>
  <si>
    <t>36.5053</t>
  </si>
  <si>
    <t>nina-lapina67@mail.ru</t>
  </si>
  <si>
    <t>8903-518-73-44</t>
  </si>
  <si>
    <t>искл. № 4087-кжкх/2021-1 от 17.06.2021</t>
  </si>
  <si>
    <t>55.38253</t>
  </si>
  <si>
    <t>36.704857</t>
  </si>
  <si>
    <t xml:space="preserve">дома ИЖС № 1-13 (нечетная - 7 домов), 2-14 (четная- 7 домов) , 16-50 (четная-18 домов), 13-49 (нечетная-19 домов) ) всего: 51 домов </t>
  </si>
  <si>
    <t>дома ИЖС №1-13 (нечетная-7 домов), 2-14 (четная-7 домов); 16-50 (четная-18домов), 15-35 (нечетная-11 домов), 35А (36 домов) Всего: 44 дома</t>
  </si>
  <si>
    <t xml:space="preserve">изм. № 4087-кжкх/2021 от 17.06.2021 </t>
  </si>
  <si>
    <t>Наро-Фоминский г.о., д. Терновка, ул. Юности, д. 1</t>
  </si>
  <si>
    <t>д.Турейка, ул. Юности</t>
  </si>
  <si>
    <t xml:space="preserve">д. Турейка, ул.Юности </t>
  </si>
  <si>
    <t>изм. № 4087-кжкх/2021 от 17.06.2021</t>
  </si>
  <si>
    <t>г.Наро-Фоминск, кв.59 выдел Башкинского участкового лесничества (парк Ёлочки)</t>
  </si>
  <si>
    <t>г.Наро-Фоминск (лесной массив Ёлочки)</t>
  </si>
  <si>
    <t>бюджет</t>
  </si>
  <si>
    <t>вкл. №487-кжкх/2021 от 17.06.2021</t>
  </si>
  <si>
    <t>55.518869</t>
  </si>
  <si>
    <t>36.982295</t>
  </si>
  <si>
    <t>р.п. Селятино, ул. Спортивная, д. 4а ООО "Терминал Селятино"</t>
  </si>
  <si>
    <t>р.п. Селятино, ул. Спортивная, д. 4а, ООО "Терминал Селятино"</t>
  </si>
  <si>
    <t>55.520593</t>
  </si>
  <si>
    <t>36.985498</t>
  </si>
  <si>
    <t>Наро-Фоминский г.о., д. Мартемьяново, СНТ "Мичуринец-50"</t>
  </si>
  <si>
    <t>55.524745</t>
  </si>
  <si>
    <t>37.084900</t>
  </si>
  <si>
    <t>8(901)3836680; 8(926)6077962</t>
  </si>
  <si>
    <t>ruslana8996@gmail.ru;   Larisakiyashchenko@gmail.com</t>
  </si>
  <si>
    <t>изм. №3449-кжкх/2021-1 от 24.06.2021</t>
  </si>
  <si>
    <t>Наро-Фоминский г.о., г. Верея, ул. Кировская, д. 6/12</t>
  </si>
  <si>
    <t xml:space="preserve">иск. №3449-кжкх/2021-1 от 24.06.2021 </t>
  </si>
  <si>
    <r>
      <t xml:space="preserve">дома ИЖС №1-17(17домов), 1а,3а,3б, 2/1,2/2,7/1,7/2, 9а, 11а, 13/1,13а,13б,14/1,16а, 16а/1, 17/1,17/2, 17а-17д (5домов), 17е, 17ж, 17и 
</t>
    </r>
    <r>
      <rPr>
        <b/>
        <sz val="10"/>
        <rFont val="Times New Roman"/>
        <family val="1"/>
        <charset val="204"/>
      </rPr>
      <t>Всего: 42  дома</t>
    </r>
  </si>
  <si>
    <t>МКД(Выкатные емкости)</t>
  </si>
  <si>
    <t>Бюджет(закрытая, не просматриваемая)</t>
  </si>
  <si>
    <t>Коммерция(закрытая,не просматриваемая)</t>
  </si>
  <si>
    <t>55.482083</t>
  </si>
  <si>
    <t>37.075339</t>
  </si>
  <si>
    <t>СНТ "Зеленая поляна"</t>
  </si>
  <si>
    <t>Наро-Фоминский г.о.,  д. Жёдочи, СНТ "Зеленая поляна"</t>
  </si>
  <si>
    <t xml:space="preserve">д.Жёдочи </t>
  </si>
  <si>
    <t>8(985)929-76-22</t>
  </si>
  <si>
    <t>snt-zp@yandex.ru</t>
  </si>
  <si>
    <t>вкл.№ 231-1 от 01.07.2021</t>
  </si>
  <si>
    <t>55.589057</t>
  </si>
  <si>
    <t>37.0844139</t>
  </si>
  <si>
    <t>8(495)5088093; 8(903)796-59-96;          8(495)9402573</t>
  </si>
  <si>
    <t>Kolos1-84955088093@yandex.ru</t>
  </si>
  <si>
    <t>Наро-Фоминский г.о., г. Апрелевка, ДНТ "Колос-1"</t>
  </si>
  <si>
    <t>Наро-Фоминский г.о., д. Мартемьяново, ТСН "Труд"</t>
  </si>
  <si>
    <t>55.5249</t>
  </si>
  <si>
    <t>37.0846</t>
  </si>
  <si>
    <t>профлист оцинкованный</t>
  </si>
  <si>
    <t>ОГРН:1035005909069</t>
  </si>
  <si>
    <t>Наро-Фоминский г.о., д. Першино, уч. 1-1, СНТ "Трактор"</t>
  </si>
  <si>
    <t>55.509039</t>
  </si>
  <si>
    <t>37.115306</t>
  </si>
  <si>
    <t>д. Першино, уч.1-1</t>
  </si>
  <si>
    <t>colganow.sergei@yandex.ru</t>
  </si>
  <si>
    <t>Наро-Фоминский г.о., г. Апрелевка, 14 кв-л Апрелевского лесничества, СНТ "Ветеран"</t>
  </si>
  <si>
    <t>55.566191</t>
  </si>
  <si>
    <t>37.072938</t>
  </si>
  <si>
    <t>korobenkovai@mail.ru</t>
  </si>
  <si>
    <t>д.Турейка</t>
  </si>
  <si>
    <r>
      <t xml:space="preserve">СНТ </t>
    </r>
    <r>
      <rPr>
        <sz val="11"/>
        <rFont val="Times New Roman"/>
        <family val="1"/>
        <charset val="204"/>
      </rPr>
      <t>"</t>
    </r>
    <r>
      <rPr>
        <b/>
        <sz val="11"/>
        <rFont val="Times New Roman"/>
        <family val="1"/>
        <charset val="204"/>
      </rPr>
      <t>Турейка-1"</t>
    </r>
  </si>
  <si>
    <t xml:space="preserve">искл. №4522-кжкх/2021-1 от 01.07.2021 </t>
  </si>
  <si>
    <t>Наро-Фоминский г.о., д. Монаково, СНТ "Индустрия"</t>
  </si>
  <si>
    <t>55.383825</t>
  </si>
  <si>
    <t>36.252775</t>
  </si>
  <si>
    <t>8(926)9037204; 8-916-616-89-74</t>
  </si>
  <si>
    <t>sntindustriashirkova@mail.ru; bibigon-dog@yandex.ru</t>
  </si>
  <si>
    <t>3088093@gmail.com</t>
  </si>
  <si>
    <t>55.386173 36.728868</t>
  </si>
  <si>
    <t>ИП Исаков Э.В.</t>
  </si>
  <si>
    <t>г.Наро-Фоминск,пл.Свободы, уч-к 10</t>
  </si>
  <si>
    <t>9(985)622-24-40</t>
  </si>
  <si>
    <t>kompot.nara@mail.ru</t>
  </si>
  <si>
    <t>г.Наро-Фоминск, пл.Свободы, уч-к 10</t>
  </si>
  <si>
    <t>ИП Исаков Э.В. (кафе "Компот"</t>
  </si>
  <si>
    <t>вкл. 239-1 от 06.07.2021</t>
  </si>
  <si>
    <t>г.Наро-Фоминск, пл. Свободы, уч-к 10, ИП Исаков Э.В.(кафе "Компот")</t>
  </si>
  <si>
    <t>Наро-Фоминский г.о., д. Порядино, СНТ Солнце</t>
  </si>
  <si>
    <t>8-9854194527; 89854356679; 89164302597</t>
  </si>
  <si>
    <t>ликвид. №4680-кжкх/2021-1 от 07.07.2021</t>
  </si>
  <si>
    <t>дома ИЖС № 1-17, 19-25, 27-29,31,35 (29 домов)</t>
  </si>
  <si>
    <t>Наро-Фоминский г.о., г. Апрелевка, ул. Большая Лесная, пересечение с ул. Спортивная</t>
  </si>
  <si>
    <t>55.3999</t>
  </si>
  <si>
    <t>36.7265</t>
  </si>
  <si>
    <t>г. Наро-Фоминск, пер. Огородный</t>
  </si>
  <si>
    <t xml:space="preserve">8(905)570-66-32; 8916-569-82-71
</t>
  </si>
  <si>
    <t>selstroevec@yandex.ru ; Sadskriprin@mail.ru</t>
  </si>
  <si>
    <t>г. Наро-Фоминск, пер. Огородный, СНТ "Сельстроевец"</t>
  </si>
  <si>
    <t>г. Наро-Фоминск, ул. 2-ая Каменская, д. 93 А</t>
  </si>
  <si>
    <t>36.735526</t>
  </si>
  <si>
    <t>Наро-Фоминский г.о., д. Субботино, ТСН "Транспортник"</t>
  </si>
  <si>
    <t>gluschkov.al@ yandex.ru</t>
  </si>
  <si>
    <t>г.Наро-Фоминск, ул.Московская, д.40А, ООО «Ультима» (АЗС)</t>
  </si>
  <si>
    <t>55.375639</t>
  </si>
  <si>
    <t>36.765849</t>
  </si>
  <si>
    <t xml:space="preserve">ООО "Ультима" </t>
  </si>
  <si>
    <t>8-496-776-48-66 , 8 9031237466</t>
  </si>
  <si>
    <t>potapova@serpnb.ru ;  ot@ serpnb.ru</t>
  </si>
  <si>
    <t>г.Наро-Фоминск, ул.Маршала Жукова Г.К., д. 18А,                             ИП Мелкумян Н.Г.(офис)</t>
  </si>
  <si>
    <t>55.38150036.717501</t>
  </si>
  <si>
    <t>ИП Мелкумян Н.Г.</t>
  </si>
  <si>
    <t xml:space="preserve">г.Наро-Фоминск, ул.Пешехонова, д.9, кв.66 </t>
  </si>
  <si>
    <t>8(916)337-65-95</t>
  </si>
  <si>
    <t>horen1970@yandex.ru</t>
  </si>
  <si>
    <t>ИП Мелкумян Н.Г.(офис)</t>
  </si>
  <si>
    <t>вкл. №253-1 от 21.07.2021</t>
  </si>
  <si>
    <t xml:space="preserve">искл. </t>
  </si>
  <si>
    <t>г. Наро-Фоминск, ул. Полубоярова, д. 18А,  ИП Гогин И.Ю.  (Торговый центр)</t>
  </si>
  <si>
    <t>55.3839</t>
  </si>
  <si>
    <t>36.7487</t>
  </si>
  <si>
    <t>ИП Гогин И.Ю.</t>
  </si>
  <si>
    <t xml:space="preserve">г. Наро-Фоминск, пл.Свободы,д.10, офис517 </t>
  </si>
  <si>
    <t>8(916)120-27-86</t>
  </si>
  <si>
    <t>г. Наро-Фоминск, ул. Полубоярова, д. 18А (торговый центр)</t>
  </si>
  <si>
    <t>ИП Гогин И.Ю.(Пятерочка)</t>
  </si>
  <si>
    <t xml:space="preserve">сбербанк, </t>
  </si>
  <si>
    <t>55.365887</t>
  </si>
  <si>
    <t>36.756974</t>
  </si>
  <si>
    <t>асфальтобето</t>
  </si>
  <si>
    <t>ФГУ</t>
  </si>
  <si>
    <t>ФГУ ДЭП №22</t>
  </si>
  <si>
    <t>8(496)343-85-63, 8(903)814-60-38</t>
  </si>
  <si>
    <t>vohapkina@dep22.ru</t>
  </si>
  <si>
    <t>г.Наро-Фоминск, Киевское шоссе, 74 км</t>
  </si>
  <si>
    <t xml:space="preserve">дорожное хозяйство </t>
  </si>
  <si>
    <t>вкл. № 258-1 от 23.07.2021</t>
  </si>
  <si>
    <t xml:space="preserve">г.Наро-Фоминск,  Киевское шоссе, 74 км, ФГУ ДЭП №22 </t>
  </si>
  <si>
    <t>Наро-Фоминский г.о., д.Любаново, ООО "Евростандарт"</t>
  </si>
  <si>
    <t>ООО "Евростандарт"</t>
  </si>
  <si>
    <t>8(906)0520001</t>
  </si>
  <si>
    <t>eurostandart2016@bk.ru</t>
  </si>
  <si>
    <t xml:space="preserve">производство (переработка стр.отходов) </t>
  </si>
  <si>
    <t>вкл.№256-1 от 27.07.2021</t>
  </si>
  <si>
    <t>Ленинский пр-т, д.158, пом.II, комн № 48,49,49А, 50, г.Москва, 119571</t>
  </si>
  <si>
    <t>55.457599</t>
  </si>
  <si>
    <t>36.621817</t>
  </si>
  <si>
    <t>искл. №5431-кжкх/2021 от 29.07.2021</t>
  </si>
  <si>
    <t>Наро-Фоминский г.о., г. Апрелевка, ул. 2-я Майская, д. 41</t>
  </si>
  <si>
    <t>ООО "Трак Партс"</t>
  </si>
  <si>
    <t>8(495)236-73-00</t>
  </si>
  <si>
    <t>info@tp-daf.ru</t>
  </si>
  <si>
    <t xml:space="preserve">вкл. № 266-1 от 02.08.2021 </t>
  </si>
  <si>
    <t>Наро-Фоминский г.о., с. Петровское, ул. Учительская, д. 1</t>
  </si>
  <si>
    <t>г.Наро-Фоминск, ул.Окружная, стр.50/11,ООО "Царская трапеза"</t>
  </si>
  <si>
    <t xml:space="preserve">554.390315 </t>
  </si>
  <si>
    <t>36.691884</t>
  </si>
  <si>
    <t>да профлист</t>
  </si>
  <si>
    <t>ООО "Царская трапеза"</t>
  </si>
  <si>
    <t>г.Наро-Фоминск, ул.Брянская, 2-62</t>
  </si>
  <si>
    <t>8(903)2526619</t>
  </si>
  <si>
    <t>nina.noso2012@yandex.ru</t>
  </si>
  <si>
    <t>г.Наро-Фоминск, ул.Окружная, стр.50/11</t>
  </si>
  <si>
    <t xml:space="preserve">ООО "Царская трапеза" </t>
  </si>
  <si>
    <t xml:space="preserve">производство (переработка рыбы)  </t>
  </si>
  <si>
    <t>55.532362</t>
  </si>
  <si>
    <t>36.954469</t>
  </si>
  <si>
    <t>ООО «М.П.А. Медицинские  партнеры-ЛОГИСТИКА»</t>
  </si>
  <si>
    <t>г.Истра, ул.Советская, д.54, этаж 3, ком.1</t>
  </si>
  <si>
    <t>8(929)595-82-10</t>
  </si>
  <si>
    <t>Fixik@mpamed.ru</t>
  </si>
  <si>
    <t>п.Калининец, стр. 25</t>
  </si>
  <si>
    <t xml:space="preserve">Склад </t>
  </si>
  <si>
    <t xml:space="preserve">коммерция </t>
  </si>
  <si>
    <t>вкл. № 274-1 от 05.08.2021</t>
  </si>
  <si>
    <t>36.700849</t>
  </si>
  <si>
    <t xml:space="preserve">СНТ "Ветеран-2" Наро-Фоминского горвоенкомата </t>
  </si>
  <si>
    <t>СНТ "Ветеран-2" Наро-Фоминского горвоенкмата</t>
  </si>
  <si>
    <t>г. Наро-Фоминск, в районе ул. Кольцевая, СНТ "Ветеран-2" Наро-Фоминского горвоенкомата</t>
  </si>
  <si>
    <t>г. Наро-Фоминск, в районе ул. Кольцевая</t>
  </si>
  <si>
    <t>перенесена на КП с №317</t>
  </si>
  <si>
    <t>на территории Краснознаменска</t>
  </si>
  <si>
    <t>Наро-Фоминский г.о., п. Васильчиново, СНТ "Радуга"</t>
  </si>
  <si>
    <t>55.346176</t>
  </si>
  <si>
    <t>36.459824</t>
  </si>
  <si>
    <t>п.Васильчиново</t>
  </si>
  <si>
    <t>8(916)4194668; 8-903-769-78-64; бух. 8-915-395-92-50</t>
  </si>
  <si>
    <t>muxina.all@yandex.ru</t>
  </si>
  <si>
    <t>вкл. № 121-1 от 24.07.2020</t>
  </si>
  <si>
    <t>ИЖС физическое лицо</t>
  </si>
  <si>
    <t>Наро-Фоминский г.о., д.Жихарево, тер. ТСН «ОнтариоВилл», д.23/1 (Викторов А.О)</t>
  </si>
  <si>
    <t>55.481575 36.631534</t>
  </si>
  <si>
    <t>деревянное</t>
  </si>
  <si>
    <t>черепица</t>
  </si>
  <si>
    <t>2(08)</t>
  </si>
  <si>
    <t>Викторов Антон Олегович</t>
  </si>
  <si>
    <t>паспорт 1704 559775 от 23.05.2006</t>
  </si>
  <si>
    <t>д.Жихарево, тер.ТСН "ОнтариоВилл", д.23/1</t>
  </si>
  <si>
    <t>8(915)359-52-30</t>
  </si>
  <si>
    <t>aov@meta.ltd</t>
  </si>
  <si>
    <t>Викторов Антон Олегович-физлицо</t>
  </si>
  <si>
    <t>ИЖС -физлицо</t>
  </si>
  <si>
    <t>вкл.№292-1 от 23.08.2021</t>
  </si>
  <si>
    <t>ИЖС физлицо</t>
  </si>
  <si>
    <t>55.521723</t>
  </si>
  <si>
    <t>37.007312</t>
  </si>
  <si>
    <t xml:space="preserve">профлист металлический </t>
  </si>
  <si>
    <t>ООО "Камилла"</t>
  </si>
  <si>
    <t>8(926)523-10-55</t>
  </si>
  <si>
    <t>kamila-sklad@mail.ru</t>
  </si>
  <si>
    <t xml:space="preserve">п.Алабино, 50 км. Киевского шоссе, д.70  </t>
  </si>
  <si>
    <t>вкл.№294-1 от 24.08.2021</t>
  </si>
  <si>
    <t>Королёва Людмила Ивановна</t>
  </si>
  <si>
    <t>пасп.7502 366241 от 10.04.2002</t>
  </si>
  <si>
    <t>8(905)774-13-13</t>
  </si>
  <si>
    <t>gomol13@mail.ru</t>
  </si>
  <si>
    <t>г.Апрелевка, ул.Парковая, д.7/2 (1-ый этаж, пом.1 ООО "Вайлдберриз")</t>
  </si>
  <si>
    <t>Наро-Фоминский г.о., д. Санники, СНТ "Лира"</t>
  </si>
  <si>
    <t>55.559722</t>
  </si>
  <si>
    <t>37.036868</t>
  </si>
  <si>
    <t>sntlira@bk.ru</t>
  </si>
  <si>
    <t>Наро-Фоминский г.о., д.Алабино, 50 км.Киевского шоссе, д.70 (ООО "Камилла")</t>
  </si>
  <si>
    <t>д.Алабино, 50 км.Киевского шоссе, д.70</t>
  </si>
  <si>
    <t>ООО « Экспресс-Сервис»</t>
  </si>
  <si>
    <t>ООО « КБ Автоматика»</t>
  </si>
  <si>
    <t>ИП Цыганов Антон Андреевич</t>
  </si>
  <si>
    <t>вкл.№293-1 от 24.08.2021</t>
  </si>
  <si>
    <t>аренда</t>
  </si>
  <si>
    <t>Наро-Фоминский г.о., г.Верея, ул.1-ая Советская, стр. 90 (ИП Якшин Е.В.)</t>
  </si>
  <si>
    <t>55.351171 36.162368</t>
  </si>
  <si>
    <t>8(985)790-70-57</t>
  </si>
  <si>
    <t>9857907057@gmail.com</t>
  </si>
  <si>
    <t>г.Верея, ул.1-ая Советская, стр.90</t>
  </si>
  <si>
    <t xml:space="preserve">торговля(аренда) </t>
  </si>
  <si>
    <t>вкл.№297-1 от 27.08.2021</t>
  </si>
  <si>
    <t>дома ИЖС (67 Домов)</t>
  </si>
  <si>
    <t>изм. №5431-кжкх/2021 от 29.07.2021, изм.№6407-кжкх/2021 от 03.09.2021</t>
  </si>
  <si>
    <t>искл. изм.№6407-кжкх/2021 от 03.09.2021</t>
  </si>
  <si>
    <t>55.474746</t>
  </si>
  <si>
    <t>37.027812</t>
  </si>
  <si>
    <t xml:space="preserve">55.378021 </t>
  </si>
  <si>
    <t>36.543434</t>
  </si>
  <si>
    <t>ИП Журавлев С.В.</t>
  </si>
  <si>
    <t>Наро-Фоминский г.о., тер.Николины сады, д.241</t>
  </si>
  <si>
    <t>8(9032)238-88-76</t>
  </si>
  <si>
    <t>vip.zabor2000@mail.ru</t>
  </si>
  <si>
    <t>д.Плесенское,  уч.120,  хоздвор</t>
  </si>
  <si>
    <t>вкл.№327-1 от 10.09.2021</t>
  </si>
  <si>
    <t>по факт у</t>
  </si>
  <si>
    <t>Наро-Фоминский г.о., г. Апрелевка,СНТ "Дачное" МК КПСС</t>
  </si>
  <si>
    <t>55.531527</t>
  </si>
  <si>
    <t>37.050422</t>
  </si>
  <si>
    <t>СНТ "Дачное "МК КПСС</t>
  </si>
  <si>
    <t>Martini5627@gmail.com</t>
  </si>
  <si>
    <t>Наро-Фоминский г.о., д. Плесенское, уч. 120, ИП Журавлев С.В. (хоздвор)</t>
  </si>
  <si>
    <t>55.383922</t>
  </si>
  <si>
    <t>36.745474</t>
  </si>
  <si>
    <t>4(0,80</t>
  </si>
  <si>
    <t>г. Наро-Фоминск, ул.Полубоярова, стр. 8</t>
  </si>
  <si>
    <t xml:space="preserve">ООО "Бригантина"(включая всех арендаторов)  </t>
  </si>
  <si>
    <t>МКУ МФЦ</t>
  </si>
  <si>
    <t>Упр-ие судебного департамента  в  Московской области</t>
  </si>
  <si>
    <t>mfc-narofominskmr@mosreg.ru</t>
  </si>
  <si>
    <t>8(966)032-95-12, 8(977)517-27-71</t>
  </si>
  <si>
    <t>8(496)343-33-42,8 (496)343-60-82$ 8(916)164-44-01</t>
  </si>
  <si>
    <t>sta-bulkin@yandex.ru; ohbrig@yandex.ru</t>
  </si>
  <si>
    <t>55.352633</t>
  </si>
  <si>
    <t>36.162102</t>
  </si>
  <si>
    <t>металласбестоцемент</t>
  </si>
  <si>
    <t>Наро-Фоминский г.о., г. Верея, ул. 1-я Советская, стр. 88, ИП Тимофеев А.В. (столярный цех)</t>
  </si>
  <si>
    <t>г. Верея, ул.1-ая Советская, стр.88</t>
  </si>
  <si>
    <t>8(901)546-48-71</t>
  </si>
  <si>
    <t>diagonah@bk.ru</t>
  </si>
  <si>
    <t>г. Верея ул. 1-ая Советская, стр. 88, столярный цех</t>
  </si>
  <si>
    <t xml:space="preserve">ИП Тимофеев Алексей Вячеславович </t>
  </si>
  <si>
    <r>
      <t xml:space="preserve">Вознесенский храм </t>
    </r>
    <r>
      <rPr>
        <b/>
        <sz val="8"/>
        <rFont val="Times New Roman"/>
        <family val="1"/>
        <charset val="204"/>
      </rPr>
      <t xml:space="preserve">(Местная религимозная организация Православный Приход Вознесенского храма  Д. Бурцево Наро-Фоминского  района   Московской области Московксой Епархии Русской православной церкви) </t>
    </r>
  </si>
  <si>
    <t>вкл. 353-1от 20.09.2021</t>
  </si>
  <si>
    <t>8(926)171-59-32</t>
  </si>
  <si>
    <t>д.Бурцево, стр.120</t>
  </si>
  <si>
    <t>fadeeva-7171@mail.ru</t>
  </si>
  <si>
    <t xml:space="preserve">55.541004 </t>
  </si>
  <si>
    <t>36.998415</t>
  </si>
  <si>
    <t>Наро-Фоминский г.о., д. Мартемьяново, СНТ "САД"</t>
  </si>
  <si>
    <t>55.519894</t>
  </si>
  <si>
    <t>37.095136</t>
  </si>
  <si>
    <t>Наро-Фоминский г.о., вблизи д.Могутово, ООО "Металлресурс"</t>
  </si>
  <si>
    <t>55.341669</t>
  </si>
  <si>
    <t>36.857309</t>
  </si>
  <si>
    <t>ООО "Металлресурс"</t>
  </si>
  <si>
    <t>г.Вологда, ул.Заводская, д.20-А,160012</t>
  </si>
  <si>
    <t>8(172)75-55-51; ,21-60-92,21-62-99, 8(921)14899-30; 8(921)143-84-83</t>
  </si>
  <si>
    <t>mail@mresurs.ru</t>
  </si>
  <si>
    <t>д.Могутово(вблизи)</t>
  </si>
  <si>
    <t>производство</t>
  </si>
  <si>
    <t>вкл№355-1 от 20.09.2021</t>
  </si>
  <si>
    <t>79264843521@yandex.ru</t>
  </si>
  <si>
    <t>8(926)719-55-90</t>
  </si>
  <si>
    <t xml:space="preserve">р.п. Селятино, ул.Клубная, </t>
  </si>
  <si>
    <t>вкл.№356-1ОТ 20.09.2021</t>
  </si>
  <si>
    <t>55.487832</t>
  </si>
  <si>
    <t>36.516136</t>
  </si>
  <si>
    <t>ООО "Лукошко"</t>
  </si>
  <si>
    <t>8(985)062-88-40</t>
  </si>
  <si>
    <t>borris2017@mail.ru</t>
  </si>
  <si>
    <t>д.Головково, , д.28</t>
  </si>
  <si>
    <t>торговля(магазин)</t>
  </si>
  <si>
    <t>Наро-Фоминский г.о., д.Головково, д.21/21/1, пом.1, ООО "Лукошко"</t>
  </si>
  <si>
    <t>г.Наро-Фоминск, улюМаршала Жукова Г.К. д. 18А</t>
  </si>
  <si>
    <t>д.Головково,д.28, 143321</t>
  </si>
  <si>
    <t>55.531899</t>
  </si>
  <si>
    <t>36.967507</t>
  </si>
  <si>
    <t>с. Петровское, ДСК "Русь-1"</t>
  </si>
  <si>
    <t>Наро-Фоминский г.о., с. Петровское,  СНТ "ДСК "РУСЬ-1"</t>
  </si>
  <si>
    <t>СНТ "ДСК "Русь-1"</t>
  </si>
  <si>
    <t>Наро-Фоминский г.о., д. Порядино, СНТ "Пегас"</t>
  </si>
  <si>
    <t>55.330177</t>
  </si>
  <si>
    <t>36.523683</t>
  </si>
  <si>
    <t>Наро-Фоминский г.о., п.Новая Ольховка, Сиреневый бульвар, д.23 (Марковский В.Ф.)</t>
  </si>
  <si>
    <t xml:space="preserve">55.311485 </t>
  </si>
  <si>
    <t>36.650695</t>
  </si>
  <si>
    <t xml:space="preserve">металлический </t>
  </si>
  <si>
    <t>сетка металлическая поликарбонат</t>
  </si>
  <si>
    <t>1(0,06)</t>
  </si>
  <si>
    <t>Марковский Валентин Францевич</t>
  </si>
  <si>
    <t>паспорт 4503 089175 от 21.06.2002</t>
  </si>
  <si>
    <t>п.Новая Ольховка, Сиреневый бульвар, д.23</t>
  </si>
  <si>
    <t>8(916)195-72-43</t>
  </si>
  <si>
    <t>X</t>
  </si>
  <si>
    <t>Марковски йВалентин Францевич (физлицо)</t>
  </si>
  <si>
    <t>ИЖС-физлицо</t>
  </si>
  <si>
    <t>вкл.№372-1 от 30.09.2021</t>
  </si>
  <si>
    <t>г.Апрелевка, ул.Школьная, д.6</t>
  </si>
  <si>
    <t>школа</t>
  </si>
  <si>
    <t>вкл. №376 от 05.10.2021</t>
  </si>
  <si>
    <t>искл. №376 от 05.10.2021</t>
  </si>
  <si>
    <t>55.524406</t>
  </si>
  <si>
    <t>36.987457</t>
  </si>
  <si>
    <t>ООО "Альянс Био Продукт"</t>
  </si>
  <si>
    <t>55.236068</t>
  </si>
  <si>
    <t>36.117468</t>
  </si>
  <si>
    <t>СНТ "Гея"</t>
  </si>
  <si>
    <t>д.Перемешаево</t>
  </si>
  <si>
    <t>8(917)50893-35</t>
  </si>
  <si>
    <t>kl.geo@mail.ru</t>
  </si>
  <si>
    <t>вкл. №381-1 от 11.10.2021</t>
  </si>
  <si>
    <t>55.51483</t>
  </si>
  <si>
    <t>37.071087</t>
  </si>
  <si>
    <t xml:space="preserve">дорожные плиты </t>
  </si>
  <si>
    <t>Наро-Фоминский г.о., д. Мартемьяново, ул.Лесная, мкр.№1 (АСКП "Мартемьяново-1")</t>
  </si>
  <si>
    <t>55.549737</t>
  </si>
  <si>
    <t>37.071500</t>
  </si>
  <si>
    <t>ж/бетон.плиты</t>
  </si>
  <si>
    <t xml:space="preserve">Наро-Фоминский г.о., г.Апрелевка, ул.Сентябрьская, д.12, ООО "Управляющая компания "Мэриден Кэпитал" </t>
  </si>
  <si>
    <t>г.Апрелевка, ул.Сентябрьская, д.12</t>
  </si>
  <si>
    <t>colicnet@mail.ru</t>
  </si>
  <si>
    <t>ООО "УК "Мэриден Кэпитал"</t>
  </si>
  <si>
    <t>производство коммерция</t>
  </si>
  <si>
    <t>8(495)134-01-07</t>
  </si>
  <si>
    <t>allianse.bio.product@allbio.pro</t>
  </si>
  <si>
    <t>г.Москва,пл.Б.Сухаревская,д.9,пом.1, 129090</t>
  </si>
  <si>
    <t>д.Алабино,ул.Профессиональная, д.7/1</t>
  </si>
  <si>
    <t>вкл.№7394-кжкх/2021 от 13.10.2021</t>
  </si>
  <si>
    <t>Наро-Фоминский г.о., д.Алабино, ул.Профессиональная, д.7/1, ООО "Альянс Био Продукт"</t>
  </si>
  <si>
    <t>55.394209</t>
  </si>
  <si>
    <t>36.716942</t>
  </si>
  <si>
    <t>металл. Трубы</t>
  </si>
  <si>
    <t>г.Наро-Фоминск, ул.Калинина, д.34</t>
  </si>
  <si>
    <t>martini5627@gmail.com</t>
  </si>
  <si>
    <t xml:space="preserve">вкл.№385-1 от 11.10.2021 </t>
  </si>
  <si>
    <t>8(963)661-84-20</t>
  </si>
  <si>
    <t>Наро-Фоминский г.о., г. Апрелевка, ул. Сентябрьская, д. 2</t>
  </si>
  <si>
    <t>8(915)273-39-70</t>
  </si>
  <si>
    <t>tk-avtobal@mail.ru</t>
  </si>
  <si>
    <t>г.Апрелевка, пл.Привокзальная, д.1, бокс №1</t>
  </si>
  <si>
    <t>вкл.№390-1 от 13.10.2021</t>
  </si>
  <si>
    <t>55.547919</t>
  </si>
  <si>
    <t>37.066227</t>
  </si>
  <si>
    <t>ИП Балашкевич А.А.(павильон-закусочная-шаурма "Донер Кебаб"</t>
  </si>
  <si>
    <t>торговля павильон-закусочная-шаурма "Донер КЕБАБ"</t>
  </si>
  <si>
    <t>МБОУ Наро-Фоминская СОШ №7</t>
  </si>
  <si>
    <t xml:space="preserve">вкл.№391-1 от 14.10.2021 </t>
  </si>
  <si>
    <t>55.234338</t>
  </si>
  <si>
    <t>36.174437</t>
  </si>
  <si>
    <t>Наро-Фоминский г.о., д. Вышегород, д. 3,4 (МБОУ Вышегородская школа-интернат для обучающихся с ОВЗ)</t>
  </si>
  <si>
    <t xml:space="preserve">МБОУ Вышегородская  школа-интернат для обучающихся с ОВЗ  </t>
  </si>
  <si>
    <t>МБОУ Вышегородская  школа-интернат для обучающихся с ОВЗ</t>
  </si>
  <si>
    <t xml:space="preserve">Наро-Фоминский г.о., г.Апрелевка, ул.Парковая, д.1, ОАО "Теплопроект" </t>
  </si>
  <si>
    <t>55.555029</t>
  </si>
  <si>
    <t>37.066054</t>
  </si>
  <si>
    <t>ОАО "Теплопроект"</t>
  </si>
  <si>
    <t>8(495)471-13-36</t>
  </si>
  <si>
    <t>info@teploproekt.com</t>
  </si>
  <si>
    <t>г.Апрелевка, ул.юПарковая, д.1</t>
  </si>
  <si>
    <t>ООО "Теплопроект"</t>
  </si>
  <si>
    <t xml:space="preserve">производство -аренда помещений </t>
  </si>
  <si>
    <t>производство аренда помещ.</t>
  </si>
  <si>
    <t>г.Москва,ул.Коминтерна, д.7,корп.2</t>
  </si>
  <si>
    <t>Наро-Фоминский г.о., д. Мартемьяново, КИЗ "Троекурово"</t>
  </si>
  <si>
    <t>55.525343</t>
  </si>
  <si>
    <t>37.089310</t>
  </si>
  <si>
    <t>дерев.</t>
  </si>
  <si>
    <t>8(985)818-12-84</t>
  </si>
  <si>
    <t>sabininao@mail.ru</t>
  </si>
  <si>
    <t>КИЗ "Троекурово" (25 домов)</t>
  </si>
  <si>
    <t>8(903)178-18-27</t>
  </si>
  <si>
    <t>zelenkov@ipomax.ru</t>
  </si>
  <si>
    <t>г.Апрелевка, ул.Цветочная аллея, д.11, офис 7</t>
  </si>
  <si>
    <t>ИП Зеленков Евгений Николаевич (Бюро недвижимости ИПОМАКС)</t>
  </si>
  <si>
    <t>вкл. №394-1 от 22.10.2021</t>
  </si>
  <si>
    <t>г.Апрелевка , ул.Апрелевская, д.79А</t>
  </si>
  <si>
    <t>ООО "Спец Строй 77"</t>
  </si>
  <si>
    <t xml:space="preserve">автомойка и автомастерская </t>
  </si>
  <si>
    <t>вкл. №4051 от 22.10.2021</t>
  </si>
  <si>
    <t>8(926)688-88-35</t>
  </si>
  <si>
    <t>6888835@mail.ru</t>
  </si>
  <si>
    <t>55.379831</t>
  </si>
  <si>
    <t>36.401662</t>
  </si>
  <si>
    <t>8-925-069-63-96</t>
  </si>
  <si>
    <t>luda8-63@mail.ru;  tsn.solnyshko.98@mail.ru</t>
  </si>
  <si>
    <t>55.49323</t>
  </si>
  <si>
    <t>36.98385</t>
  </si>
  <si>
    <t>изм.адрес и гео</t>
  </si>
  <si>
    <t>изм.№7797-кжкх/2021-1 от 22.10.2021</t>
  </si>
  <si>
    <t>Наро-Фоминский г.о., д. Сырьево, д. 78</t>
  </si>
  <si>
    <t>РЕЕСТР МЕСТ (ПЛОЩАДОК) НАКОПЛЕНИЯ ТВЕРДЫХ  КОММУНАЛЬНЫХ ОТХОДОВ на территории Наро-Фоминского городского округа</t>
  </si>
  <si>
    <t>89968)851-19-60</t>
  </si>
  <si>
    <t>62valerakud@gmail.com</t>
  </si>
  <si>
    <t xml:space="preserve">г.Апрелевка, ул.Дачная </t>
  </si>
  <si>
    <t>Наро-Фоминский г.о., г. Апрелевка, ул. 1-я Кетрица, пересечение с ул. Озерная</t>
  </si>
  <si>
    <t>вкл. №409-1 от 25.10.2021</t>
  </si>
  <si>
    <t>Наро-Фоминский г.о., г.Апрелевка, ул. Февральская, д. 55</t>
  </si>
  <si>
    <t>8(903)221-98-77</t>
  </si>
  <si>
    <t>serkiz@bk.ru</t>
  </si>
  <si>
    <t>г.Апрелевка, ул.Фадеева, д.11,кв.37</t>
  </si>
  <si>
    <t>Ип Серкиз Александр Иванович</t>
  </si>
  <si>
    <t>Аренда недв. Имущ.</t>
  </si>
  <si>
    <t>вкл.№411-1 от 26.10.2021</t>
  </si>
  <si>
    <t>55.553018</t>
  </si>
  <si>
    <t>37.082792</t>
  </si>
  <si>
    <t>Наро-Фоминский г.о., с. Петровское, ул.Кольцевая,  СНТ "Заречье"</t>
  </si>
  <si>
    <t>55.539692</t>
  </si>
  <si>
    <t>36.967674</t>
  </si>
  <si>
    <t>с. Петровское, ул.Кольцевая</t>
  </si>
  <si>
    <t>8(915)100-15-77; 8-926-337-52-50</t>
  </si>
  <si>
    <t>stanislav.hmizyuk@yandex.ru</t>
  </si>
  <si>
    <t xml:space="preserve">с. Петровское, ул.Кольцевая </t>
  </si>
  <si>
    <t>Наро-Фоминский г.о., д. Алексино, СНТ "Надежда"</t>
  </si>
  <si>
    <t>55.410560</t>
  </si>
  <si>
    <t>36.315138</t>
  </si>
  <si>
    <t>решетка из мет проф трубы</t>
  </si>
  <si>
    <t>chamade@yandex.ru</t>
  </si>
  <si>
    <t>пользов. КП-1115 до 01.01.2023</t>
  </si>
  <si>
    <t>Наро-Фоминский г.о., д. Клово, СНТ "Молодежный"(КП-1)</t>
  </si>
  <si>
    <t>55.269394</t>
  </si>
  <si>
    <t>36.873557</t>
  </si>
  <si>
    <t>oop_umvd@mail.ru;xxxadxx@mail.ru</t>
  </si>
  <si>
    <t>Наро-Фоминский г.о., д. Клово, СНТ "Молодежный"(КП-2)</t>
  </si>
  <si>
    <t>55.267236</t>
  </si>
  <si>
    <t>36.870841</t>
  </si>
  <si>
    <t>Наро-Фоминский г.о., п. дома отдыха Верея, МГПО Турист, СНТ "Вереск"</t>
  </si>
  <si>
    <t>55.369823</t>
  </si>
  <si>
    <t>36.175680</t>
  </si>
  <si>
    <t>п.дома отдыха "Верея " МГПО "Турист"</t>
  </si>
  <si>
    <t>8(916)352-27-87; 8-916-07757 05</t>
  </si>
  <si>
    <t>androsocolov@yandex.ru; galaktionoff@rambler.ru</t>
  </si>
  <si>
    <t>п.дома отдыха "Верея" МГПО "Турист"</t>
  </si>
  <si>
    <t>55.528233</t>
  </si>
  <si>
    <t>37.029236</t>
  </si>
  <si>
    <t>бетонные плиты дорожные</t>
  </si>
  <si>
    <t>ООО "СтройДомСервис"</t>
  </si>
  <si>
    <t>г.Москва, Кутузовский п-т,д.43, а/я 69,инд. 121170</t>
  </si>
  <si>
    <t>info@stroidomservice.ru</t>
  </si>
  <si>
    <t>г.Апрелевка, ул.Декабристов, КМЖЗ "Апрель"</t>
  </si>
  <si>
    <t xml:space="preserve">стр-во МКД  </t>
  </si>
  <si>
    <t>вкл. №427-1 от 29.10.2021</t>
  </si>
  <si>
    <t xml:space="preserve">Наро-Фоминский г.о., г.Апрелевка, ул.Декабристов, КМЖЗ "Апрель", ООО "СтройДомСервис" </t>
  </si>
  <si>
    <t>8(916)800-25-66</t>
  </si>
  <si>
    <t>dmitriyloshakov@mail.ru</t>
  </si>
  <si>
    <t>ИП Лощаков Дмитрий Александрович</t>
  </si>
  <si>
    <t>55.317378</t>
  </si>
  <si>
    <t>36.322953</t>
  </si>
  <si>
    <t xml:space="preserve">8(916)123-80-32; 8-916-480-10-43  </t>
  </si>
  <si>
    <t xml:space="preserve">krona0909@gmail.ru;  fil3kdp121@bk.ru </t>
  </si>
  <si>
    <t>Наро-Фоминский г.о., д. Афанасовка, СПК "Ясная поляна"</t>
  </si>
  <si>
    <t>55.371473</t>
  </si>
  <si>
    <t>36.811467</t>
  </si>
  <si>
    <t xml:space="preserve">СПК "Ясная поляна" </t>
  </si>
  <si>
    <t xml:space="preserve">8(963)675-26-50; 8962-901-26-41
8901-385-90-14
</t>
  </si>
  <si>
    <t xml:space="preserve">elenula2011@gmail.com  ;   3303996@mail.ru </t>
  </si>
  <si>
    <t>55.566356</t>
  </si>
  <si>
    <t>36.995243</t>
  </si>
  <si>
    <t>блоки</t>
  </si>
  <si>
    <t>Ассоциация</t>
  </si>
  <si>
    <t>Ассоциация по аренде и управлению  собственным или арендованным недвижимым имуществом "Дубки-2"</t>
  </si>
  <si>
    <t>8(919)722-12-68</t>
  </si>
  <si>
    <t>р.п. Калининец, стр. 1 Б</t>
  </si>
  <si>
    <t>Наро-Фоминский г.о., р.п. Калининец, стр.1 Б (Ассоциация по аренде и управлению  собственным или арендованным недвижимым имуществом "Дубки-2")</t>
  </si>
  <si>
    <t>р.п. Калининец, стр.1 Б</t>
  </si>
  <si>
    <t>Архангельск</t>
  </si>
  <si>
    <t>Наро-Фоминский г.о., д. Назарьево, СНТ "Архангельское"</t>
  </si>
  <si>
    <t>55.377174</t>
  </si>
  <si>
    <t>36.379071</t>
  </si>
  <si>
    <t>8-916-310-60-15; 8(905)751-50-71</t>
  </si>
  <si>
    <t>6730363@mail.ru</t>
  </si>
  <si>
    <t>55.515152</t>
  </si>
  <si>
    <t>36.972164</t>
  </si>
  <si>
    <t>п. Селятино, ул. Вокзальная, д.1с9</t>
  </si>
  <si>
    <t>avoska@remots.ru;    eldosel2017@mail.ru</t>
  </si>
  <si>
    <t xml:space="preserve">п. Селятино, ул. Промышленная, д.116а </t>
  </si>
  <si>
    <t>Наро-Фоминский г.о., д. Деденево, СНТ "Меркурий-Деденево"</t>
  </si>
  <si>
    <t>55.284405</t>
  </si>
  <si>
    <t>36.701174</t>
  </si>
  <si>
    <t>8(916)119-03-07; 8-916-513-1332 Селезнев Сергей Алексеевич</t>
  </si>
  <si>
    <t>e.korovina@mail.ru;       seleznev48@mail.ru</t>
  </si>
  <si>
    <t>п. Селятино, улПрофессиональная, д.7</t>
  </si>
  <si>
    <t>8(903)165-89-65</t>
  </si>
  <si>
    <t>info@polyfilter.ru</t>
  </si>
  <si>
    <t>вкл. №438-1 от 09.11.2021</t>
  </si>
  <si>
    <t>55.264671</t>
  </si>
  <si>
    <t>36.792195</t>
  </si>
  <si>
    <t>асфальт.крошка</t>
  </si>
  <si>
    <t>СНТ "Лесная поляна ДРСУ-2"</t>
  </si>
  <si>
    <t>8-903-547-60-14 Чернышова Людмила Мановна</t>
  </si>
  <si>
    <t>snt20@list.ru;  sbx@mail.ru</t>
  </si>
  <si>
    <t>СНТ "Лесная поняна  ДРСУ-2"</t>
  </si>
  <si>
    <t>55.325742</t>
  </si>
  <si>
    <t>36.520817</t>
  </si>
  <si>
    <t>Наро-Фоминский г.о., д. Порядино, ТСН СНТ "Протва"</t>
  </si>
  <si>
    <t>ТСН СНТ "Протва"</t>
  </si>
  <si>
    <t>8(925)254-71-42</t>
  </si>
  <si>
    <t>89252547142@mail.ru</t>
  </si>
  <si>
    <t>вкл.№    от 15.11.2021</t>
  </si>
  <si>
    <t>исключена</t>
  </si>
  <si>
    <t>Наро-Фоминский г.о., д. Щекутино, СНТ "Планета"</t>
  </si>
  <si>
    <t>55.319335</t>
  </si>
  <si>
    <t>36.711430</t>
  </si>
  <si>
    <t>8(985)7687573; 8-903-211-8668 Тишкова Екатерина Вячеславовна</t>
  </si>
  <si>
    <t>egerasimov52@yandex.ru    ooostep@mail.ru</t>
  </si>
  <si>
    <t>торговля пром. Товарами</t>
  </si>
  <si>
    <t>д.Софьино, уч.215с</t>
  </si>
  <si>
    <t>8(925)627-72-92</t>
  </si>
  <si>
    <t>ООО "ВЭЛКОМ"</t>
  </si>
  <si>
    <t>вкл. №450-1 от 15.11.2021</t>
  </si>
  <si>
    <t>8(9850764-75-53</t>
  </si>
  <si>
    <t>7647553@bk.ru</t>
  </si>
  <si>
    <t>ООО "Эксон"</t>
  </si>
  <si>
    <t>adolbikin@yandex.ru</t>
  </si>
  <si>
    <t>9(909)153-52-95</t>
  </si>
  <si>
    <t>г. Наро-Фоминск, пер.2-й Володарский, д. 17А</t>
  </si>
  <si>
    <t>ИП Долбилин</t>
  </si>
  <si>
    <t>вкл.№466-1 от 17.11.2021</t>
  </si>
  <si>
    <t xml:space="preserve">искл. № 79-кжкх/2021 от 15.02.2021 №2050 от 15.11.2021 </t>
  </si>
  <si>
    <t>вкл. № 465-1   от 17.11.2021</t>
  </si>
  <si>
    <t>rachiteleva7300@mail.ru</t>
  </si>
  <si>
    <t>ООО "ПАЮС-С"</t>
  </si>
  <si>
    <t>производство рыбы</t>
  </si>
  <si>
    <t>вкл.№460-1 от 17.11.2021</t>
  </si>
  <si>
    <t xml:space="preserve">8(995)115-10-88; 8(965)329-70-76;  </t>
  </si>
  <si>
    <t>Наро-Фоминский г.о., д. Устье, д. 2</t>
  </si>
  <si>
    <t>8(496)346-80-10</t>
  </si>
  <si>
    <t>вкл.№464-1 от 17.11.2021</t>
  </si>
  <si>
    <t>искл.№464-1 от 17.11.2021</t>
  </si>
  <si>
    <t>д.Волченки, ул.Центральная, д.10</t>
  </si>
  <si>
    <t>г. Наро-Фоминск, ул. Ефремова, д. 11 (МБОУ Наро-Фоминская СОШ №6)</t>
  </si>
  <si>
    <t>36.742317</t>
  </si>
  <si>
    <t>8(496)343-56-40; 8-916-671-57-00</t>
  </si>
  <si>
    <t>закл.РПН №10-27-03/7215 от 19.07.2021</t>
  </si>
  <si>
    <t>kuvshinovsi@inbox.ru</t>
  </si>
  <si>
    <t>8(909)984-04-75</t>
  </si>
  <si>
    <t xml:space="preserve">вкл..№4522-кжкх/2021-1 от 01.07.2021 </t>
  </si>
  <si>
    <t>вкл. №400-1 от 21.10.2021</t>
  </si>
  <si>
    <t>закл.РПН №10-27-03/10956 от 01.11.2021</t>
  </si>
  <si>
    <t>55.400962</t>
  </si>
  <si>
    <t>36.723918</t>
  </si>
  <si>
    <t>BA127@yandex.ru;    Snt.avtomobilist@inbox.ru</t>
  </si>
  <si>
    <t>г. Наро-Фоминск, ул. Огородная, КП-1</t>
  </si>
  <si>
    <t>г. Наро-Фоминск, ул. Огородная, СНТ "Автомобилист" (КП-1)</t>
  </si>
  <si>
    <t>55.401112</t>
  </si>
  <si>
    <t>36.722736</t>
  </si>
  <si>
    <t>8916-468-30-73</t>
  </si>
  <si>
    <t>BA127@yandex.ru;  Snt.avtomobilist@inbox.ru</t>
  </si>
  <si>
    <t>г. Наро-Фоминск, ул. Огородная,  КП-2</t>
  </si>
  <si>
    <t>г. Наро-Фоминск, ул. Огородная, СНТ "Автомобилист" (КП-2)</t>
  </si>
  <si>
    <t>закл.РПН №10-27-03/11386 от 11.11.2021</t>
  </si>
  <si>
    <t>Наро-Фоминский г.о., д. Новоникольское, ИП Булкин С.Е. (территория коттеджного поселка "Никольское", КП-2)</t>
  </si>
  <si>
    <t>55.375946</t>
  </si>
  <si>
    <t>36.535604</t>
  </si>
  <si>
    <t>ИП Булкин Станислав Евгеньевич</t>
  </si>
  <si>
    <t>с.Атепцево, ул.Рябиновая,д.11</t>
  </si>
  <si>
    <t>8(991)713-86-58</t>
  </si>
  <si>
    <t>poseloknikolskoe@yandex.ru</t>
  </si>
  <si>
    <t>СНТ "Никольское"</t>
  </si>
  <si>
    <t xml:space="preserve">вкл.№462-1 от 19.11.2021 </t>
  </si>
  <si>
    <t>вкл.№461-1 от 19.11.2021</t>
  </si>
  <si>
    <t>закл.РПН №10-27-03/9277 от 15.09.2021</t>
  </si>
  <si>
    <t>заклРПН №10-27-03/10898 от 29.10.2021</t>
  </si>
  <si>
    <t>закл.РПН №10-27-03/10241 от 12.10.2021</t>
  </si>
  <si>
    <t>закл.РПН №10-27-03/10687 от 25.10.2021</t>
  </si>
  <si>
    <t>закл.РПН №10-27-03/9978 от 07.10.2021</t>
  </si>
  <si>
    <t>закл.РПН №10-27-03/9499 от  24.09.2021</t>
  </si>
  <si>
    <t>закл.РПН №10-27-03/9275 от  15.09.2021</t>
  </si>
  <si>
    <t>закл.РПН №10-27-03/9500 от  24.09.2021</t>
  </si>
  <si>
    <t>закл.РПН №10-27-03/8347 от 11.08.2021</t>
  </si>
  <si>
    <t>закл.РПН №10-27-03/9721 от 29.09.2021</t>
  </si>
  <si>
    <t>закл.РПН №10-27-03/8263 от 09.08.2021</t>
  </si>
  <si>
    <t>закл.РПН №10-27-03/9058 от 08.09.2021</t>
  </si>
  <si>
    <t>закл.РПН №10-27-03/8349 от 11.08.2021</t>
  </si>
  <si>
    <t>Наро-Фоминский г.о., д. Новоникольское, ИП Булкин С.Е. (территория СНТ "Никольское",  на въезде, КП -1)</t>
  </si>
  <si>
    <t>55.380103</t>
  </si>
  <si>
    <t>36.533095</t>
  </si>
  <si>
    <t>закл.РПН №10-27-03/9278 от 15.09.2021</t>
  </si>
  <si>
    <t>закл. РПН №10-27-03/4006 от 09.10.2020</t>
  </si>
  <si>
    <t>55.429953</t>
  </si>
  <si>
    <t>36.609776</t>
  </si>
  <si>
    <t>закл. РПН №10-27-03/10502 от 19.10.2021</t>
  </si>
  <si>
    <t>д.Новоникольское, коттеджный поселок "Никольское", КП-2</t>
  </si>
  <si>
    <t>д.Новоникольское, коттеджный поселок "Никольское", на вьезде, КП-1</t>
  </si>
  <si>
    <t>д. Новинское, Коттеджный поселок "Новинское", КП-2</t>
  </si>
  <si>
    <t>Наро-Фоминский г.о., д.Новинское, Афанасьев Ю.Ю. (территория  коттеджного  поселка "Новинское", КП-2</t>
  </si>
  <si>
    <t>вкл.№457-1 от 19.11.2021</t>
  </si>
  <si>
    <t>вкл.№8402-кжкх/2021 от 11.11.2021</t>
  </si>
  <si>
    <t>дома ИЖС № 1-20 (20)</t>
  </si>
  <si>
    <t>вкл.№8419-кжкх/2021-1 от 22.11.2021</t>
  </si>
  <si>
    <t>искл.№8419-кжкх/2021-1 от 22.11.2021</t>
  </si>
  <si>
    <t>изм. адреса № 546-кжкх/2021-1 от 03.02.2021, изм.№8419-кжкх/2021-1 от 22.11.2021</t>
  </si>
  <si>
    <t>изм.№8419-кжкх/2021-1 от 22.11.2021</t>
  </si>
  <si>
    <t xml:space="preserve">ООО "Селятино Сити (все арендаторы) </t>
  </si>
  <si>
    <t>55.519778</t>
  </si>
  <si>
    <t>36.987607</t>
  </si>
  <si>
    <t xml:space="preserve">Торговля супермаркет -рынок </t>
  </si>
  <si>
    <t>\</t>
  </si>
  <si>
    <t>закл.РПН №10-27-03/11213 от 08.11.2021</t>
  </si>
  <si>
    <t>Наро-Фоминский г.о., г. Апрелевка, ул. Декабристов, д. 2А (ООО «Нара-С8»)</t>
  </si>
  <si>
    <t>55.527771</t>
  </si>
  <si>
    <t>37.029420</t>
  </si>
  <si>
    <t>8(499)409-13-17; 8(977)724-23-19</t>
  </si>
  <si>
    <t>Торговля-супермаркет</t>
  </si>
  <si>
    <t>закл.РПН №10-27-03/6875 от 13.07.2021</t>
  </si>
  <si>
    <t>г.Апрелевка, ул.Декабристов, д.2А</t>
  </si>
  <si>
    <t xml:space="preserve"> р.п. Селятино, 116А</t>
  </si>
  <si>
    <t>Наро-Фоминсий г.о., г. Апрелевка, ул. Декабристов, д. 2А (ООО "НОВОЕ МЕСТО")</t>
  </si>
  <si>
    <t>55.527696</t>
  </si>
  <si>
    <t>37.029080</t>
  </si>
  <si>
    <t>г. Апрелевка, ул.Декабристов, 2А</t>
  </si>
  <si>
    <t>8(903)64307-43; 8 (495) 640-67-11</t>
  </si>
  <si>
    <t>aprelevka@pomponchik.com</t>
  </si>
  <si>
    <t>закл.РПН №10-27-03/11385 от 11.11.2021</t>
  </si>
  <si>
    <t>55.553889</t>
  </si>
  <si>
    <t>36.977000</t>
  </si>
  <si>
    <t xml:space="preserve">профлист оцнкованный </t>
  </si>
  <si>
    <t>ИП Феоктистов Д.М.</t>
  </si>
  <si>
    <t xml:space="preserve">г.Лобня,Научный городок, д.11, кв.25 </t>
  </si>
  <si>
    <t>8(905)703-90-85</t>
  </si>
  <si>
    <t>mesta.mesta@yandex.ru</t>
  </si>
  <si>
    <t>р.п.Калининец, торговая площадка "Дубки"</t>
  </si>
  <si>
    <t xml:space="preserve">ИП Феоктистов Д.М. </t>
  </si>
  <si>
    <t>торговля  (ТЦ)</t>
  </si>
  <si>
    <t>вкл.№469-1 от 23.11.2021</t>
  </si>
  <si>
    <t>закл.РПН №10-27-03/9156 от 13.09.2021</t>
  </si>
  <si>
    <t>55.424535</t>
  </si>
  <si>
    <t>36.656987</t>
  </si>
  <si>
    <t>Захаров Андрей Николаевич</t>
  </si>
  <si>
    <t>паспорт 4503 024554 от 25.07.2002</t>
  </si>
  <si>
    <t>г.Наро-Фоминск, ул.Пешехонова, д.66 (коттедж)</t>
  </si>
  <si>
    <t>8(926)627-77-57</t>
  </si>
  <si>
    <t>anzaharov79@mail.ru</t>
  </si>
  <si>
    <t>вкл.№482-1 от 25.11.2021</t>
  </si>
  <si>
    <t>закл.РПН №10-27-03/11893 от 22.11.2021</t>
  </si>
  <si>
    <t xml:space="preserve">Наро-Фоминский г.о., д.Таширово, ул.Центральная, магазин "МИРАТОРГ" </t>
  </si>
  <si>
    <t>д.Таширово, ул.Центральная (магазин "МИРАТОРГ")</t>
  </si>
  <si>
    <t>Захаров Андрей Николаевич (магазин "МИРАТОРГ")</t>
  </si>
  <si>
    <t xml:space="preserve">Наро-Фоминский г.о., г.Апрелевка, ул.Апрелевская, д.65, ООО "Строительные технологии" </t>
  </si>
  <si>
    <t>55.538149</t>
  </si>
  <si>
    <t>37.072721</t>
  </si>
  <si>
    <t>профлист металлически1й</t>
  </si>
  <si>
    <t>ООО "Строительные технологии"</t>
  </si>
  <si>
    <t>8(925)968-20-75</t>
  </si>
  <si>
    <t>perehrest073@mail.ru</t>
  </si>
  <si>
    <t>г.Апрелевка, ул.Апрелевская, д.65</t>
  </si>
  <si>
    <t>г.Апрелевка,ул.Горького, стр.19, офис 4</t>
  </si>
  <si>
    <t>комерция</t>
  </si>
  <si>
    <t>вкл.№483-1 от 24.11.2021</t>
  </si>
  <si>
    <t xml:space="preserve">закл.РПН №10-27-03/11441 от 12.111.2021 </t>
  </si>
  <si>
    <t>8(903)750-70-70</t>
  </si>
  <si>
    <t>dubravaaprel@mail.ru</t>
  </si>
  <si>
    <t>г.Апрелевка, ул.Апрелевская, д.7</t>
  </si>
  <si>
    <t>вкл.№481-1 от 24.11.2021</t>
  </si>
  <si>
    <t>55.479816</t>
  </si>
  <si>
    <t>36.626505</t>
  </si>
  <si>
    <t>Наро-Фоминсий г.о., д. Обухово, ТСН "ОНТАРИОВИЛЛ"</t>
  </si>
  <si>
    <t>kit-tan@yandex.ru;  GNTOntario@yandex.ru</t>
  </si>
  <si>
    <t>закл.РПН №10-27-03/11892 от 22.11.2021</t>
  </si>
  <si>
    <t>55.395318</t>
  </si>
  <si>
    <t>36.369999</t>
  </si>
  <si>
    <t>Наро-Фоминский г.о., д. Субботино,  ТСН "Субботино"</t>
  </si>
  <si>
    <t xml:space="preserve">8(9169)207-12-73; 8 916 328 19 59    </t>
  </si>
  <si>
    <t>snt-subbotino@mail.ru; 438177@mail.ru</t>
  </si>
  <si>
    <t>пасп.4508 131006 от 23.09.2005 код 772-116</t>
  </si>
  <si>
    <t>55.485012</t>
  </si>
  <si>
    <t>36.611489</t>
  </si>
  <si>
    <t xml:space="preserve">8(926)164-81-15; 8-916-814-31-26; </t>
  </si>
  <si>
    <t>ekosto@mail.ru; benevalenskiy.sb@rosorkk.ru и s814@yandex.ru</t>
  </si>
  <si>
    <t>акт.№487 от 26.11.2021</t>
  </si>
  <si>
    <t>закл.РПН №10-27-03/12032 от 24.11.2021</t>
  </si>
  <si>
    <t>закл.РПН №10-27-03/6874 от 13.07.2021</t>
  </si>
  <si>
    <t>Наро-Фоминский г.г., д.Тарасково,  СНТ СН "Лесное Тарасково"</t>
  </si>
  <si>
    <t>55.563997</t>
  </si>
  <si>
    <t>36.998022</t>
  </si>
  <si>
    <t>СНТ СН"Лесное-Тарасково"</t>
  </si>
  <si>
    <t>СНТ СН"Лесное- Тарасково"</t>
  </si>
  <si>
    <t>акт.№488-1 от 26.11.2021</t>
  </si>
  <si>
    <t>закл.РПН №10-27-03/12085 от 25.11.2021</t>
  </si>
  <si>
    <t xml:space="preserve">акт.№362-1 от 23.09.2021 </t>
  </si>
  <si>
    <t>акт.№276-1 от 09.08.2021</t>
  </si>
  <si>
    <t>акт.№458-1 от 19.11.2021</t>
  </si>
  <si>
    <t>акт.№459-1 от 19.11.2021</t>
  </si>
  <si>
    <t>акт.№242-1 от 09.07.2021</t>
  </si>
  <si>
    <t>Наро-Фоминский г.о., д. Купелицы, ТСН "Купелицы"</t>
  </si>
  <si>
    <t>55.367865</t>
  </si>
  <si>
    <t>36.256671</t>
  </si>
  <si>
    <t xml:space="preserve"> 8(926)163-59-74; 8-916-082-82-90  </t>
  </si>
  <si>
    <t>dringal@mail.ru;  zazanatolij@yandex.ru</t>
  </si>
  <si>
    <t>ТСН "Купелицы"</t>
  </si>
  <si>
    <t>акт.№490-1 от 26.11.2021</t>
  </si>
  <si>
    <t>закл.РПН №10-27-03/12104 от 26.11.2021</t>
  </si>
  <si>
    <t>акт. 284-1 от 18.12.2020</t>
  </si>
  <si>
    <t>55.307661</t>
  </si>
  <si>
    <t>36.752323</t>
  </si>
  <si>
    <t>Наро-Фоминсий г.о.к, д. Ерюхино, снт "Берёзка д.Ерюхино"</t>
  </si>
  <si>
    <t>СНТ "Берёзка д.Ерюхино"</t>
  </si>
  <si>
    <t>акт.№492-1 от 29.11.2021</t>
  </si>
  <si>
    <t>закл.РПН №10-27-03/11896 от 22.11.2021</t>
  </si>
  <si>
    <t>Наро-Фоминский г.о., д. Малые Семенычи, СНТ "Усадьба Лесное озеро"</t>
  </si>
  <si>
    <t>55.460669</t>
  </si>
  <si>
    <t>36.697332</t>
  </si>
  <si>
    <t>СНТ "Усадьба Лесное озеро"</t>
  </si>
  <si>
    <t>mb.71@mail.ru;  liju15@mail.ru</t>
  </si>
  <si>
    <t>акт.№493-1 от 29.11.2021</t>
  </si>
  <si>
    <t>закл.РПН №10-27-03/11442 от 12.11.2021</t>
  </si>
  <si>
    <t>Наро-Фоминский г.о., д. Клово, СНТ "Электротехник"</t>
  </si>
  <si>
    <t>55.285457</t>
  </si>
  <si>
    <t>36.866202</t>
  </si>
  <si>
    <t>сетка рабица</t>
  </si>
  <si>
    <t>8(977)120-85-99; 8-985-435-8992,   8-915-389-0907 Демин Константин Серафимович</t>
  </si>
  <si>
    <t>акт.№494-1 от 29.11.2021</t>
  </si>
  <si>
    <t>закл.РПН №10-27-03/11897 от 22.11.2021</t>
  </si>
  <si>
    <t>Наро-Фоминский г.о., д. Кобяково, СНТ «Руть»</t>
  </si>
  <si>
    <t>55.227217</t>
  </si>
  <si>
    <t>35.994406</t>
  </si>
  <si>
    <t>ozerovalm@ yandex.ru</t>
  </si>
  <si>
    <t>акт.№495-1 от 29.11.2021</t>
  </si>
  <si>
    <t>закл.РПН №10-274-03/11447 от 12.11.2021</t>
  </si>
  <si>
    <t>Наро-Фоминский г.о., д. Шустиково, СНТ "Фили"</t>
  </si>
  <si>
    <t>55.285163</t>
  </si>
  <si>
    <t>35.696185</t>
  </si>
  <si>
    <t>8(910)439-41-43; 8-903-586-28-98</t>
  </si>
  <si>
    <t>sntfili2018@gmail.com</t>
  </si>
  <si>
    <t>акт.№515-1 от 13.12.2021</t>
  </si>
  <si>
    <t>закл.РПН №10-27-03/11446 от 12.11.2021</t>
  </si>
  <si>
    <t>Наро-Фоминский г.о., д. Ерюхино, СНТ "Ольховка"</t>
  </si>
  <si>
    <t>55.304752</t>
  </si>
  <si>
    <t>36.749197</t>
  </si>
  <si>
    <t>акт.№497-1 от 09.12.2021</t>
  </si>
  <si>
    <t>закл.РПН №10-274-03/11444 от 12.11.2021</t>
  </si>
  <si>
    <t>вкл. 21.10.2020 №214-1</t>
  </si>
  <si>
    <t>Наро-Фоминский г.о., д. Пушкарка, СНТ "Западный"</t>
  </si>
  <si>
    <t>55.416246</t>
  </si>
  <si>
    <t>36.121289</t>
  </si>
  <si>
    <t>СНТ "Западный"</t>
  </si>
  <si>
    <t>8(916)770-84-14; 8 915 050 90 50</t>
  </si>
  <si>
    <t>zapadn12@mail.ru; elena161302@rambler.ru</t>
  </si>
  <si>
    <t>акт.№512-1 от 10.12.2021</t>
  </si>
  <si>
    <t>закл.РПН №10-27-03/12083 от 25.11.2021</t>
  </si>
  <si>
    <t>Наро-Фоминский г.о., д. Дудкино, СНТ "Дудкино-2"(КП-1)</t>
  </si>
  <si>
    <t>55.255839</t>
  </si>
  <si>
    <t>36.095466</t>
  </si>
  <si>
    <t>8(925)733-18-67; 8-916-436-46-99</t>
  </si>
  <si>
    <t>акт.№540-1 от 15.12.2021</t>
  </si>
  <si>
    <t>закл.РПН №10-27-03/12107 от 26.11.2021</t>
  </si>
  <si>
    <t>Наро-Фоминский г.о., д. Дудкино, СНТ "Дудкино-2" (КП-2)</t>
  </si>
  <si>
    <t>55.254792</t>
  </si>
  <si>
    <t>36.103226</t>
  </si>
  <si>
    <t>8(925)733-18-67; 8-915-137-05-62</t>
  </si>
  <si>
    <t>акт.№539-1 от 15.12.2021</t>
  </si>
  <si>
    <t>закл.РПН №10-27-03/12108 от 26.11.2021</t>
  </si>
  <si>
    <t>Наро-Фоминский г.о., д. Иневка, СНТ "Арабеск"</t>
  </si>
  <si>
    <t>55.450317</t>
  </si>
  <si>
    <t>36.686004</t>
  </si>
  <si>
    <t xml:space="preserve">8(921)294-51-26; 8-906-796-52-00 </t>
  </si>
  <si>
    <t>mrr61@mail.ru;</t>
  </si>
  <si>
    <t>акт.№500-1 от 10.12.2021</t>
  </si>
  <si>
    <t>закл.РПН №10-27-03/11900 от 22.11.2021</t>
  </si>
  <si>
    <t>Наро-Фоминский г.о., д. Каменка, СНТ «Ветеран «Звенящие кедры»</t>
  </si>
  <si>
    <t>55.317850</t>
  </si>
  <si>
    <t>36.082832</t>
  </si>
  <si>
    <t>СНТ "Ветеран "Звенящие кедры"</t>
  </si>
  <si>
    <t>акт.№502-1 от 10.12.20321</t>
  </si>
  <si>
    <t>закл.РПН №10-27-03/12332 от 30.11.2021</t>
  </si>
  <si>
    <t>г. Наро-Фоминск, пл. Свободы, д.11, ООО"Центр-Заречье"</t>
  </si>
  <si>
    <t>55.384987</t>
  </si>
  <si>
    <t>36.734270</t>
  </si>
  <si>
    <t>г. Наро-Фоминск, пл. Свободы, д.11, ООО "Центр-Заречье" (ТЦ "Заречье", (включая арендаторов)</t>
  </si>
  <si>
    <t>8(963)637-21-17; 8 (49634) 7-38-04</t>
  </si>
  <si>
    <t>nastya.eko@mail,ru;  tczar@yandex.ru</t>
  </si>
  <si>
    <t>г. Наро-Фоминск, пл. Свободы, д.11, ТЦ "Заречье" (включая арендаторов)</t>
  </si>
  <si>
    <t>акт.№503-1 от 10.12.2021</t>
  </si>
  <si>
    <t>закл.РПН №10-27-03/10235 от 11.10.2021</t>
  </si>
  <si>
    <t>Наро-Фоминский г.о., с. Каменское, СНТ "Радуга"</t>
  </si>
  <si>
    <t>55.270886</t>
  </si>
  <si>
    <t>36.803734</t>
  </si>
  <si>
    <t>акт.508-1 от 10.12.2021</t>
  </si>
  <si>
    <t>закл.РПН №10+-27-03/11898 от 22.11.2021</t>
  </si>
  <si>
    <t>Наро-Фоминск, д. Купелицы, ТСН "Ямполь"</t>
  </si>
  <si>
    <t>55.366093</t>
  </si>
  <si>
    <t>36.262769</t>
  </si>
  <si>
    <t>ТСН "Ямполь"</t>
  </si>
  <si>
    <t>8(903)559-51-44; 8-916-952-96-01</t>
  </si>
  <si>
    <t>акт.№509-1 от 10.12.2021</t>
  </si>
  <si>
    <t>Наро-Фоминский г.о., д. Тишинка, СНТ "Хамовники"</t>
  </si>
  <si>
    <t>55.306269</t>
  </si>
  <si>
    <t>36.473900</t>
  </si>
  <si>
    <t>акт №511-1 от 10.12.2021</t>
  </si>
  <si>
    <t>закл.РПН №10-27-03/12084 от 25.11.2021</t>
  </si>
  <si>
    <t>55.318026</t>
  </si>
  <si>
    <t>36.698184</t>
  </si>
  <si>
    <t xml:space="preserve"> 8(985)750-83-78; 8-916-650-9662 Белова Галина Николаевна</t>
  </si>
  <si>
    <t>michurinets-99@yandex.ru; ef_solo@mail.ru</t>
  </si>
  <si>
    <t>акт №521-1 от 16.12.2021</t>
  </si>
  <si>
    <t>закл.РПН №10-27-03/12626 от 06.12.2021</t>
  </si>
  <si>
    <t>Наро-Фоминский г.о., д. Башкино, КИЗ "Мичуринец - 99"</t>
  </si>
  <si>
    <t>Наро-Фоминский г.о., д. Набережная Слобода, СНТ "Васильки"</t>
  </si>
  <si>
    <t>55.262739</t>
  </si>
  <si>
    <t>36.185417</t>
  </si>
  <si>
    <t>8(909)641-40-65; 8-985-773-95-59</t>
  </si>
  <si>
    <t>oziris2009@mail.ru; Am-97@ mail.ru</t>
  </si>
  <si>
    <t>акт.№513-1 от 10.12.2021</t>
  </si>
  <si>
    <t>закл.РПН №10-27-03/12081 от 25.11.2021</t>
  </si>
  <si>
    <t xml:space="preserve">СНТ СН "Родничок" </t>
  </si>
  <si>
    <t>stepancov@list.ru</t>
  </si>
  <si>
    <t>акт.№516-1 от 13.12.2021</t>
  </si>
  <si>
    <t>закл.РПН №10-27-03/11894 от 22.11.2021</t>
  </si>
  <si>
    <t>Наро-Фоминский г.о., д. Горчухино, СНТ "Коммунар"</t>
  </si>
  <si>
    <t>55.360206</t>
  </si>
  <si>
    <t>36.757686</t>
  </si>
  <si>
    <t>8(910)472-00-74: 8-985-766-2946,   8-925-358-9707 Перцев Владимир Петрович</t>
  </si>
  <si>
    <t>dodg835@yandex.ru; easlutskaya@yandex.ru</t>
  </si>
  <si>
    <t>акт.№518-1 от 16.12.2021</t>
  </si>
  <si>
    <t>закл.РПН №10-27-03/12334 от 30.11.2021</t>
  </si>
  <si>
    <t>Наро-Фоминский г.о., п. Александровка, ЖСТ "Русь"</t>
  </si>
  <si>
    <t>55.406996</t>
  </si>
  <si>
    <t>36.790095</t>
  </si>
  <si>
    <t>закл.РПН №10-27-03/12333 от 30.11.2021</t>
  </si>
  <si>
    <t>55.567785</t>
  </si>
  <si>
    <t>36.996242</t>
  </si>
  <si>
    <t>ИП Агфонова Светлана Михайловна</t>
  </si>
  <si>
    <t>ИП Агафонова Светлана Михайловна магазин (автозапчасти)</t>
  </si>
  <si>
    <t>закл.РПН №10-27-03/12630 от 06.12.2021</t>
  </si>
  <si>
    <t>55.529258</t>
  </si>
  <si>
    <t>36.984169</t>
  </si>
  <si>
    <t>АО "Сан Кемикэл"</t>
  </si>
  <si>
    <t>р.п.Калининец, территория Промышленная, стр. 9</t>
  </si>
  <si>
    <t>акт.№514-1 от 16.12.2021</t>
  </si>
  <si>
    <t>г.о. Наро-Фоминск, р п.Калининец, территория Промышленная, стр.9, АО «Сан Кемикэл»</t>
  </si>
  <si>
    <t>boris.chibeskov@sunchemical.com</t>
  </si>
  <si>
    <t>Наро-Фоминский г.о., д. Сумино, СНТ "Сумино"</t>
  </si>
  <si>
    <t>акт.№506-1 от 10.12.2021</t>
  </si>
  <si>
    <t>закл.РПН №10-27-03/8350 от 11.08.2021</t>
  </si>
  <si>
    <t>NinaTimofeeva1960@yandex.ru</t>
  </si>
  <si>
    <t>Наро-Фоминский г.о., д. Порядино, СНТ "Лесное"</t>
  </si>
  <si>
    <t>55.3226809</t>
  </si>
  <si>
    <t>36.501600</t>
  </si>
  <si>
    <t>79166725099@yandex.ru</t>
  </si>
  <si>
    <t>акт№523-1 от 16.12.2021</t>
  </si>
  <si>
    <t>Закл.РПН №10-274-03/12385 от 30.11.2021</t>
  </si>
  <si>
    <t>Наро-Фоминский г.о., с. Атепцево, ул.Кирпичный завод, СНТ "Нара-ЗИЛ"</t>
  </si>
  <si>
    <t>55.353802</t>
  </si>
  <si>
    <t>36.753272</t>
  </si>
  <si>
    <t>каменн плитка</t>
  </si>
  <si>
    <t>с.Атепцево, ул.Кирпичный завод</t>
  </si>
  <si>
    <t>sflag@mail.ru</t>
  </si>
  <si>
    <t>акт.№526-1 от 17.12.2021</t>
  </si>
  <si>
    <t>закл.РПН №10-27-03/12371 от 01.12.2021</t>
  </si>
  <si>
    <t>55.306042</t>
  </si>
  <si>
    <t>36.077659</t>
  </si>
  <si>
    <t>Папоян Мартин Симонович</t>
  </si>
  <si>
    <t>пасп. 4598 636126 от 12.02.1999 код 772-029</t>
  </si>
  <si>
    <t>г.Москва, поселение Марушкинское, д.Постниково, ул.Луговая, д.4А</t>
  </si>
  <si>
    <t>papoyan@gmail.com</t>
  </si>
  <si>
    <t>д.Веселево, уч. 4</t>
  </si>
  <si>
    <t>8(905)777--77-47</t>
  </si>
  <si>
    <t>ИНН 773119047904</t>
  </si>
  <si>
    <t>Наро-Фоминский г.о., д. Чешково, СНТ "Росинка"</t>
  </si>
  <si>
    <t>55.378123</t>
  </si>
  <si>
    <t>36.613510</t>
  </si>
  <si>
    <t>8(905)794-27-88; 8-903-560-93-48</t>
  </si>
  <si>
    <t>акт.№550-1 от 17.12.20212</t>
  </si>
  <si>
    <t>закл.РПН №10-2-03/12762 от 29.11.2021</t>
  </si>
  <si>
    <t>вкл.№ 527-1 от 17.12.2021</t>
  </si>
  <si>
    <t>закл.РПН №10-27-03/12110 от 26.11.2021</t>
  </si>
  <si>
    <t>Наро-Фоминский г.о., д.Веселево, уч.4 (КП-1), Папоян Мартин Симонович</t>
  </si>
  <si>
    <t>Наро-Фоминский г.о., д.Веселево, уч.4 (КП-2), Папоян Мартин Симонович</t>
  </si>
  <si>
    <t>55.306160</t>
  </si>
  <si>
    <t>36.077647</t>
  </si>
  <si>
    <t>вкл.№528-1 от 08.12.2021</t>
  </si>
  <si>
    <t>закл.№10-27-03/12109 от 26.11.2021</t>
  </si>
  <si>
    <t>Наро-Фоминский г.о., д. Шустиково, СНТ "Верея"</t>
  </si>
  <si>
    <t>55.285542</t>
  </si>
  <si>
    <t>35.974103</t>
  </si>
  <si>
    <t>сетка-дерево</t>
  </si>
  <si>
    <t>8(926)276-59-28; 89168107401</t>
  </si>
  <si>
    <t>st.praporshic@gmail.com; fainaverea@mail.ru</t>
  </si>
  <si>
    <t>акт.№530-1 от 17.12.2021</t>
  </si>
  <si>
    <t>закл.РПН №10-27-03/12106 от 26.11.2021</t>
  </si>
  <si>
    <t>Наро-Фоминский г.о., д. Тишинка, СНТ "Переделкино"</t>
  </si>
  <si>
    <t>55.306046</t>
  </si>
  <si>
    <t>36.473331</t>
  </si>
  <si>
    <t>kiss097@yandex.ru</t>
  </si>
  <si>
    <t>акт №536-1 от 17.12.2021</t>
  </si>
  <si>
    <t>закл.РПН №10-27-03/12038 от 24.11.2021</t>
  </si>
  <si>
    <t>8(926)850-61-48; 8-917-554-67-83</t>
  </si>
  <si>
    <t>8(985)130-03-30</t>
  </si>
  <si>
    <t>д.Тарасково</t>
  </si>
  <si>
    <t>ДНТ "Ветеран"</t>
  </si>
  <si>
    <t>вкл. №538-1 от 10.12.2021</t>
  </si>
  <si>
    <t>Наро-Фоминский г.о., д. Тарасково, ул. Центральная, с1 (Калина-парк)</t>
  </si>
  <si>
    <t>55.565485</t>
  </si>
  <si>
    <t xml:space="preserve"> 36.997084</t>
  </si>
  <si>
    <t>искл.№538-1 от 10.12.2021</t>
  </si>
  <si>
    <t>8(915)468-44-15; 8(985)500-20-08</t>
  </si>
  <si>
    <t>hostelnara@mail.ru</t>
  </si>
  <si>
    <t>ИП Олифир Николай Петрвич</t>
  </si>
  <si>
    <t>320508100027354 (ИНН 143529438367</t>
  </si>
  <si>
    <t>вкл. №546-1 от 17.12.2021</t>
  </si>
  <si>
    <t>г.Наро-Фоминск, ул.Маршала Жукова Г.К., д.13, пом.6, часть 2</t>
  </si>
  <si>
    <t>г. Наро-Фоминск, ул. Маршала Жукова Г.К., д. 13 (МКД)</t>
  </si>
  <si>
    <t>55.369906</t>
  </si>
  <si>
    <t>36.183336</t>
  </si>
  <si>
    <t>8(926)720-47-45; 8 926 921 86 71</t>
  </si>
  <si>
    <t>snt_metro@mail.ru; Grigorieva401@ yandex.ru</t>
  </si>
  <si>
    <t>акт.№553-1 от 17.12.2021</t>
  </si>
  <si>
    <t>закл.РПН №10-27-03/12375 от 02.12.2021</t>
  </si>
  <si>
    <t>Наро-Фоминский г.о., п.Дома отдыха "Верея", МГПО "Турист",  СНТ "Метро"</t>
  </si>
  <si>
    <t>Наро-Фоминский г.о., г.Апрелевка, ул.Апрелевская, д.65, корп.3, АО "ЭЗАП" (Апрелевский экспериментальный завод)</t>
  </si>
  <si>
    <t>55.538092</t>
  </si>
  <si>
    <t>37.070511</t>
  </si>
  <si>
    <t xml:space="preserve">АО </t>
  </si>
  <si>
    <t>АО "ЭЗАП" (Апрелевский экспериметальный завод)</t>
  </si>
  <si>
    <t>г.Арелевка, ул.Апрелевская,  д.65,  корп.5, эт.3 143362</t>
  </si>
  <si>
    <t>8(903)125-38-89; 8(496)345-01-75; 8(496)345-04-18</t>
  </si>
  <si>
    <t>vpronin54@bk.ru</t>
  </si>
  <si>
    <t>г.Апрелевка, ул.Апрелевская, д.65,  корп. 3</t>
  </si>
  <si>
    <t>1035005902117 (ИНН 5030007066)</t>
  </si>
  <si>
    <t>закл.РПН №10-27-03/12105 от 26.11.2021</t>
  </si>
  <si>
    <t>55.512358</t>
  </si>
  <si>
    <t>37.051990</t>
  </si>
  <si>
    <t>г.Москва, д. Мартемьяново</t>
  </si>
  <si>
    <t>8(909)929-90-08</t>
  </si>
  <si>
    <t>dir_mart3@mail.ru</t>
  </si>
  <si>
    <t>акт.№549-1 от  20.12.2021</t>
  </si>
  <si>
    <t>закл.РПН №10-27-03/12320 от 29.11.2021</t>
  </si>
  <si>
    <t xml:space="preserve">г.Москва, ул.Каховка, д.10, корп.3, 1117461 </t>
  </si>
  <si>
    <t>55.510129</t>
  </si>
  <si>
    <t>37.118542</t>
  </si>
  <si>
    <t>акт.№547-1 от 20.12.2021</t>
  </si>
  <si>
    <t>закл.РПН №10-27-03/12335 от 30.11.2021</t>
  </si>
  <si>
    <t>3-д сетка</t>
  </si>
  <si>
    <t>55.547989</t>
  </si>
  <si>
    <t>37.071298</t>
  </si>
  <si>
    <t>8(926)928-88-48-</t>
  </si>
  <si>
    <t>gasugonyaeva@yandex.ru</t>
  </si>
  <si>
    <t>г. Апрелевка,ул. Октябрьская, д. 14, 1-ый этаж, пом.5, 6, 6А-6Е</t>
  </si>
  <si>
    <t>г. Апрелевка,ул. Октябрьская, д. 14</t>
  </si>
  <si>
    <t>акт.№548-1 от 20.12.2021</t>
  </si>
  <si>
    <t>закл.РПН №10-27-03/9223 от 14.09.2021</t>
  </si>
  <si>
    <t>Наро-Фоминский г.о., г. Апрелевка, ул. Октябрьская, д. 14, ООО «Пиццемания»</t>
  </si>
  <si>
    <t>Наро-Фоминский г.о., д. Афинеево, ТСН "Новый городок"</t>
  </si>
  <si>
    <t>ТСН "Новый городок"</t>
  </si>
  <si>
    <t>tumnik@gmail.com;  tatianafil59@mail.ru</t>
  </si>
  <si>
    <t>Наро-Фоминский г.о., д. Мартемьяново, АСКП "Мартемьяново-3" (30домов)</t>
  </si>
  <si>
    <t>36.983891</t>
  </si>
  <si>
    <t>madou65@yandex.ru</t>
  </si>
  <si>
    <t>МАДОУ Детский сад комбинированного вида № 65</t>
  </si>
  <si>
    <t>акт.№9180-кжкх-1 от 20.12.2021</t>
  </si>
  <si>
    <t>закл.РПН №10-27-03/10500 от 19.10.2021</t>
  </si>
  <si>
    <t>Наро-Фоминский г.о., р.п. Селятино, ул.Теннисная, д. 48А, МАДОУ Детский сад комбинированного вида  № 65</t>
  </si>
  <si>
    <t>55.376121</t>
  </si>
  <si>
    <t>36.725611</t>
  </si>
  <si>
    <t xml:space="preserve">ИП Егорова  Елена Викторовна </t>
  </si>
  <si>
    <t>ИП Егорова Елена Викторовна</t>
  </si>
  <si>
    <t xml:space="preserve">321774600379105 ИНН 770702900292  </t>
  </si>
  <si>
    <t>акт.№557-1 от 20.12.2021</t>
  </si>
  <si>
    <t>закл.РПН №10-27-03/12102 от 26.11.2021</t>
  </si>
  <si>
    <t>г. Наро-Фоминск, ул. Ленина, д. 28, ИП Егорова Е.В.</t>
  </si>
  <si>
    <t>55.4466</t>
  </si>
  <si>
    <t>36.6050</t>
  </si>
  <si>
    <t>ООО "ОптимаТрейд"</t>
  </si>
  <si>
    <t>105568, МОСКВА ГОРОД, УЛИЦА ЧЕЧУЛИНА, ДОМ 11, КОРПУС 1, ЭТ ЦОК ПОМ VI КОМ 20,</t>
  </si>
  <si>
    <t>8(993)223-86-04</t>
  </si>
  <si>
    <t>д.Любаново, стр. 26/1</t>
  </si>
  <si>
    <t xml:space="preserve">1197746506253 ИНН 7719495524 </t>
  </si>
  <si>
    <t>торговля  прод,</t>
  </si>
  <si>
    <t>закл.РПН №10-27-03/12103 от 26.11.2021</t>
  </si>
  <si>
    <t>вкл.№499-1 от 10.12.2021</t>
  </si>
  <si>
    <t xml:space="preserve">Наро-Фоминский г.о., д.Любаново, стр. 26/1, ООО  "ОптимаТрейд" </t>
  </si>
  <si>
    <t>optimatrade2019@mail.ru</t>
  </si>
  <si>
    <t>55.514603</t>
  </si>
  <si>
    <t>36.987835</t>
  </si>
  <si>
    <t>МАУК "Дом культуры Мечта"</t>
  </si>
  <si>
    <t>закл.РПН №10-27-03/8348 от 1.08.2021</t>
  </si>
  <si>
    <t>вкл. №551-1 от 21.12.2021</t>
  </si>
  <si>
    <t>8(909)634-48-86</t>
  </si>
  <si>
    <t>nina_32163@rambler.ru</t>
  </si>
  <si>
    <t>д.Веселево, д.16</t>
  </si>
  <si>
    <t>ИП Данилов Дмитрий Иванович</t>
  </si>
  <si>
    <t>314503032300027/ 503012713809</t>
  </si>
  <si>
    <t>торговля прод.</t>
  </si>
  <si>
    <t>вкл.№561-1 от 21.12.2021</t>
  </si>
  <si>
    <t>parohod65@bk.ru</t>
  </si>
  <si>
    <t>ООО "Пароход"</t>
  </si>
  <si>
    <t>1142543003646/2543042590</t>
  </si>
  <si>
    <t>г.Апрелевка, ул.Апрелевская, д.65, офис 308</t>
  </si>
  <si>
    <t>8(495)540-50-63; 8(966)555-89-89</t>
  </si>
  <si>
    <t>55.525355</t>
  </si>
  <si>
    <t>36.986618</t>
  </si>
  <si>
    <t>филиал АО "АТЦ РОСАТОМА" ЦАСПТР "ЭПРОН"</t>
  </si>
  <si>
    <t>(496) 342-55-22; 342-50-63</t>
  </si>
  <si>
    <t>акт.№562-1 от 22.12.2021</t>
  </si>
  <si>
    <t>закл.РПН №10-27-03/13361 от 21.12.2021</t>
  </si>
  <si>
    <t>55.381984</t>
  </si>
  <si>
    <t>36.715922</t>
  </si>
  <si>
    <t>ж.бетонные плиты</t>
  </si>
  <si>
    <t>8(916)518-74-75; 8(985)145-12-64;   8 (496) 34 30-01-05</t>
  </si>
  <si>
    <t>акт. №563-1 от22.12.2021</t>
  </si>
  <si>
    <t>закл.РПН №10-27-03/13362 от 21.12.2021</t>
  </si>
  <si>
    <t>г. Наро-Фоминск, ул. Пушкина, д. 3, офис 1</t>
  </si>
  <si>
    <t>д.Плесенское, уч. 17а</t>
  </si>
  <si>
    <t xml:space="preserve">ИП Гулявцев Игорь Владимирович (стр. рынок) </t>
  </si>
  <si>
    <t>307503007300060/503001483455</t>
  </si>
  <si>
    <t>вкл. №564-1 от 22.12.2021</t>
  </si>
  <si>
    <t>9057907945@rambler.ru</t>
  </si>
  <si>
    <t>8(905)790-79-45</t>
  </si>
  <si>
    <t>55.343543</t>
  </si>
  <si>
    <t>36.856337</t>
  </si>
  <si>
    <t>ООО "ЕНИГЮН"</t>
  </si>
  <si>
    <t>115280, г.МОСКВА, ул.Ленинская слобода, д 21, корп 1, пом.201</t>
  </si>
  <si>
    <t>8(904)151-45-35; 8(499)444-34-28 доб. 8613</t>
  </si>
  <si>
    <t>iilyuhina@yenigun.msk.ru</t>
  </si>
  <si>
    <t>ООО"ЕНИГЮН"</t>
  </si>
  <si>
    <t>1197746387740/7722476169</t>
  </si>
  <si>
    <t>вкл.№525-1 от 17.12.2021</t>
  </si>
  <si>
    <t>закл. РПН №10-27-03/11646 от 15.11.2021</t>
  </si>
  <si>
    <t>Наро-Фоминский г.о., вблизи д.Могутово, ООО "ЕНИГЮН"</t>
  </si>
  <si>
    <t>8(964)149-42-65</t>
  </si>
  <si>
    <t>zmkmetall@gmail.com</t>
  </si>
  <si>
    <t>г.Апрелевка, ул.Аррелевская,д.65, к.5</t>
  </si>
  <si>
    <t>ООО "ЭМК"</t>
  </si>
  <si>
    <t>11177746911627/7728378190</t>
  </si>
  <si>
    <t>8(985)856-22-53</t>
  </si>
  <si>
    <t>granit12.m@gmail.com</t>
  </si>
  <si>
    <t>г.Апрелевка, ул.Апрелевская, д.65, к.5</t>
  </si>
  <si>
    <t>ООО "Гранит-М"</t>
  </si>
  <si>
    <t>10950400008798/5040089540</t>
  </si>
  <si>
    <t>8(496)342-34-23</t>
  </si>
  <si>
    <t>nafo_detsad_11@mosreg.ru</t>
  </si>
  <si>
    <t>р.п. Калининец, ул. Фабричная, д.16</t>
  </si>
  <si>
    <t xml:space="preserve">МАДОУ детский сад №11 </t>
  </si>
  <si>
    <t>1155030003116/5030087495</t>
  </si>
  <si>
    <t>вкл. №565-1 от 23.12.2021</t>
  </si>
  <si>
    <t>8(925)371-62-14</t>
  </si>
  <si>
    <t>cvetlanatitova171@gmail.com</t>
  </si>
  <si>
    <t>г.Наро-Фоминск, ул.Рижская, д.7</t>
  </si>
  <si>
    <t>г.Наро-Фоминск, ул.Маршала Жукова ГюК., д.12б, кв.59</t>
  </si>
  <si>
    <t>ИП Титова Светлана Анатольевна</t>
  </si>
  <si>
    <t>вкл.№569-1 от 23.12.2021</t>
  </si>
  <si>
    <t>вкл.№426-1 от 29.10.2021</t>
  </si>
  <si>
    <t>8(968)947-49-14</t>
  </si>
  <si>
    <t>kuznecova1985@inbox.ru</t>
  </si>
  <si>
    <t>г.Наро-Фоминск, пл.Свободы, д.2, к.5/7</t>
  </si>
  <si>
    <t>1205000057019/5030098553</t>
  </si>
  <si>
    <t>ресторан и доставка птания</t>
  </si>
  <si>
    <t>вкл.№568-1 от 23.12.2021</t>
  </si>
  <si>
    <t>55.519209</t>
  </si>
  <si>
    <t>37.119969</t>
  </si>
  <si>
    <t>ООО "Сервис"</t>
  </si>
  <si>
    <t>Марушкинское поселение, д.Крекшино , ул.Запрудная, д.7, г.Москва, 143391</t>
  </si>
  <si>
    <t>8(926)112-78-88</t>
  </si>
  <si>
    <t>д.Першино (вблизи)</t>
  </si>
  <si>
    <t>ООО "Сервис", коттеджный поселок "Зеленые холмы" (70 домов)</t>
  </si>
  <si>
    <t>вкл.№571-1 от 24.12.2021</t>
  </si>
  <si>
    <t>закл.РПН №10-27-03/13452 от 22.12.2021</t>
  </si>
  <si>
    <t>Наро-Фоминский г.о., д.Софьино, ООО "АвантаТрейдинг"</t>
  </si>
  <si>
    <t>55.515367</t>
  </si>
  <si>
    <t>37.008977</t>
  </si>
  <si>
    <t>ООО "АвантаТрейдинг"</t>
  </si>
  <si>
    <t>1047796849814/7727525451</t>
  </si>
  <si>
    <t>143345,д. СОФЬИНО , ДОМ 2</t>
  </si>
  <si>
    <t>8(499)27-27-877</t>
  </si>
  <si>
    <t>hakimov@msk.avnt.ru</t>
  </si>
  <si>
    <t>д.Софьино, д.2</t>
  </si>
  <si>
    <t>торговля опт</t>
  </si>
  <si>
    <t>закл.РПН №10-27-03/13359 от 21.12.2021</t>
  </si>
  <si>
    <t>Наро-Фоминский г.о., п. Александровка, СНТ "Энергетик"</t>
  </si>
  <si>
    <t>55.405770</t>
  </si>
  <si>
    <t>36.813711</t>
  </si>
  <si>
    <t>1095030003606/5030026196</t>
  </si>
  <si>
    <t>8(903)712-75-05; 8903-584-64-45</t>
  </si>
  <si>
    <t>natashacuprikova@mail.ru</t>
  </si>
  <si>
    <t>акт.№567-1 от 24.12.2021</t>
  </si>
  <si>
    <t>закл.РПН №10-27-03/12321 от 29.11.2021</t>
  </si>
  <si>
    <t>8(967)050-46-58</t>
  </si>
  <si>
    <t>lidiya.ivashentseva@icloud.com</t>
  </si>
  <si>
    <t>ИП Ивашенцева Лидия Николаевна</t>
  </si>
  <si>
    <t>321508100653740/503007172880</t>
  </si>
  <si>
    <t>вкл.№574-1 от 27.12.2021</t>
  </si>
  <si>
    <t>55.480097</t>
  </si>
  <si>
    <t>37.044487</t>
  </si>
  <si>
    <t>ООО "УК "Глаголево -Парк"</t>
  </si>
  <si>
    <t>8(495)740-87-77; 8 (495) 961-56-90</t>
  </si>
  <si>
    <t>info@glagolevopark.ru</t>
  </si>
  <si>
    <t>ООО УК "Глаголево -Парк" (коттеджный поселок "Глаголево-парк" 375 дома)</t>
  </si>
  <si>
    <t>акт. №578-1 от 28.12.2021</t>
  </si>
  <si>
    <t>закл.РПН №10-27-03/13451 от 22.12.2021</t>
  </si>
  <si>
    <t>Наро-Фоминский г.о., д. Мишуткино, уч.46, ООО УК "Глаголево -Парк" (коттеджный поселок "Глаголево-парк")</t>
  </si>
  <si>
    <t xml:space="preserve">Наро-Фоминский г.о., г.Апрелевка, ул.Парк Апрель, д.35, ООО ПУЭСК "Парк Апрель" </t>
  </si>
  <si>
    <t>55.528168</t>
  </si>
  <si>
    <t>37.032801</t>
  </si>
  <si>
    <t>ПУЭСК "Парк Апрель"</t>
  </si>
  <si>
    <t>143362, МО, Наро-Фоминский район, г.АПРЕЛЕВКА, пер. Цветочный, д.15, пом. V</t>
  </si>
  <si>
    <t>parkaprel.bareksgroup@gmail.com</t>
  </si>
  <si>
    <t xml:space="preserve">г.Апрелевка, ул.Парк Апрель </t>
  </si>
  <si>
    <t>вкл.№583-1 от 29.12.2021</t>
  </si>
  <si>
    <t>закл.РПН №10-27-03/13356 от 21.12.2021</t>
  </si>
  <si>
    <t>55.564624</t>
  </si>
  <si>
    <t>37.095743</t>
  </si>
  <si>
    <t>Аламмадов Махир Байрам оглы</t>
  </si>
  <si>
    <t>пасп. 4513 153479 от 16.05.2013 код 770-068</t>
  </si>
  <si>
    <t>8(9990988-88-36</t>
  </si>
  <si>
    <t>г.Апрелевка, ул.Чкалова, стр. 2А</t>
  </si>
  <si>
    <t>магазин прод.</t>
  </si>
  <si>
    <t>вкл. №580-1 от 30.12.2021</t>
  </si>
  <si>
    <t>закл.РПН №10-27-03/13116 от 20.12.2021</t>
  </si>
  <si>
    <t>пос..Коммунарка, п.Десеновское 
пос.Ватутинки-1, д.440 кв.56, г.Москва, 108818
, 143360 г.Апрелевка, ул.Чкалова, стр. 2А</t>
  </si>
  <si>
    <t xml:space="preserve">Наро-Фоминский г.о., г.Апрелевка, ул.Чкалова, стр.2А, продовольственный  магазин </t>
  </si>
  <si>
    <t>Наро-Фоминский г.о., г. Апрелевка, ул. Апрелевская, д. 24</t>
  </si>
  <si>
    <t>55.545311</t>
  </si>
  <si>
    <t>37.065950</t>
  </si>
  <si>
    <t>акт.№581-1 от 30.12.2021</t>
  </si>
  <si>
    <t>закл.РПН №10-27-03/13228 от 20.12.2021</t>
  </si>
  <si>
    <t>55.529640</t>
  </si>
  <si>
    <t>37.061712</t>
  </si>
  <si>
    <t>nafo_TU_Aprelevka@mosreg.ru, admapr@yandex.ru</t>
  </si>
  <si>
    <t>акт. №582-1 от 30.12.2021 изм. №2017-кжкх/2021-1 от 01.04.2021</t>
  </si>
  <si>
    <t>закл.РПН №10-27-03/13210 от 20.12.202</t>
  </si>
  <si>
    <t>Наро-Фоминский г.о., г. Апрелевка, ул. Комсомольская, д. 16</t>
  </si>
  <si>
    <t>55.555112</t>
  </si>
  <si>
    <t>37.0858611</t>
  </si>
  <si>
    <t>nafo_TU_Aprelevka@mosreg.ru. admapr@yandex.ru</t>
  </si>
  <si>
    <t>акт.№584-1 от 30.12.2021</t>
  </si>
  <si>
    <t>закл.РПН №10-27-03/13355 от 21.12.2021</t>
  </si>
  <si>
    <t>Наро-Фоминский г.о., г. Апрелевка, ул. Горького, д. 5</t>
  </si>
  <si>
    <t>55.539525</t>
  </si>
  <si>
    <t>37.075288</t>
  </si>
  <si>
    <t>Торговля прод.</t>
  </si>
  <si>
    <t>Торговля прод</t>
  </si>
  <si>
    <t>акт.№5791 от 30.12.2021</t>
  </si>
  <si>
    <t>закл.РПН №10-27-03/13235 от 20.12.2021</t>
  </si>
  <si>
    <t>55.542161</t>
  </si>
  <si>
    <t>37.039587</t>
  </si>
  <si>
    <t>закл.РПН №10-27-03/12627 от 06.12.2021</t>
  </si>
  <si>
    <t>Наро-Фоминский г.о., г. Апрелевка, ул. Комсомольская, д. 3А</t>
  </si>
  <si>
    <t>55.551590</t>
  </si>
  <si>
    <t>37.077212</t>
  </si>
  <si>
    <t>акт.№588-1 от 30.12.2021</t>
  </si>
  <si>
    <t>закл.РПН №10-27-03/13357 от 21.12.2021</t>
  </si>
  <si>
    <t>Наро-Фоминский г.о., г. Апрелевка, ул. Больничная, д. 2</t>
  </si>
  <si>
    <t>55.549521</t>
  </si>
  <si>
    <t>37.078442</t>
  </si>
  <si>
    <t>акт.№587-1 от 30.12.2021</t>
  </si>
  <si>
    <t>закл.РПН №10-27-03/13083 от 15.12.2021</t>
  </si>
  <si>
    <t>55.528808</t>
  </si>
  <si>
    <t>37.063940</t>
  </si>
  <si>
    <t>акт.№586-1 от 30.12.2021, изм. №2017-кжкх/2021-1 от 01.04.2021</t>
  </si>
  <si>
    <t>закл.РПН №10-27-03/13354 от 21.12.2021</t>
  </si>
  <si>
    <t>Наро-Фоминский г.о., г.Апрелевка, ул.Первомайская, д.46</t>
  </si>
  <si>
    <t>55.555574</t>
  </si>
  <si>
    <t>37.078254</t>
  </si>
  <si>
    <t>вкл.№585-1 от 30.12.2021</t>
  </si>
  <si>
    <t>г.Апрелевка, ул. Ольховая</t>
  </si>
  <si>
    <t>г.Апрелевка, ул. Рябиновый проезд</t>
  </si>
  <si>
    <t>дома ИЖС №2, 8, 14 (3 дома)</t>
  </si>
  <si>
    <t>дома ИЖС№3 и №9 (2 дома)</t>
  </si>
  <si>
    <t xml:space="preserve">дома ИЖС (38 домов) </t>
  </si>
  <si>
    <t>акт.№589-1 от 30.12.2021, изм. от 24.11.2020 № 7871-КЖКХ/2020, изм. №9513-кжкх/2021 от 30.12.2021</t>
  </si>
  <si>
    <t>Наро-Фоминский г.о., с. Атепцево, ул. Октябрьская, д. 8</t>
  </si>
  <si>
    <t>55.324018</t>
  </si>
  <si>
    <t>36.748710</t>
  </si>
  <si>
    <t>закл.РПН№ 10-2-03/13774 от 29.12.2021</t>
  </si>
  <si>
    <t xml:space="preserve">с. Атепцево, ул. Октябрьская д.8 ТСЖ "Содружество" </t>
  </si>
  <si>
    <t>elinar.zhilservis@MAIL.RU; elinar.zhilservis@mail.ru</t>
  </si>
  <si>
    <t>8-977-849-03-31; 8-985-211-80-59</t>
  </si>
  <si>
    <t>55.322687</t>
  </si>
  <si>
    <t>36.747613</t>
  </si>
  <si>
    <t>ТСЖ "Содружество "</t>
  </si>
  <si>
    <t>8(909)925-88-38</t>
  </si>
  <si>
    <t>savwa777@yandex.ru; kiseliovalla@yandex.ru</t>
  </si>
  <si>
    <t>Наро-Фоминский г.о., с. Атепцево, ул. Спортивная, д. 7</t>
  </si>
  <si>
    <t xml:space="preserve"> ТСЖ "Спортивное"</t>
  </si>
  <si>
    <t>с. Атепцево, ул.Спортивная, д7</t>
  </si>
  <si>
    <t>Закл.РПН№10-27-03/13775 от 29.12.2021</t>
  </si>
  <si>
    <t>п.д/о Бекасово, ул.Тихая, д.6</t>
  </si>
  <si>
    <t xml:space="preserve">ИП Барона Екатерина Андреевна </t>
  </si>
  <si>
    <t>nina-barona32163@yandex.ru</t>
  </si>
  <si>
    <t>8(903)968-84-80</t>
  </si>
  <si>
    <t>317507400049018/772823980708</t>
  </si>
  <si>
    <t>вкл.№3/1 от 11.01.2022</t>
  </si>
  <si>
    <t>акт № 2/1 от 11.01.2021</t>
  </si>
  <si>
    <t>акт. №1/1 от 11.01.2021</t>
  </si>
  <si>
    <t>Наро-Фоминский г.о., г. Апрелевка, ул. Рябиновая , д.1</t>
  </si>
  <si>
    <t>Дома ИЖС № 1,1А,1Б,3,4,5,6,6а,8,10,12,14 – (12 домов)</t>
  </si>
  <si>
    <t>Наро-Фоминский г.о., г. Апрелевка, ул. Августовская, д. 32</t>
  </si>
  <si>
    <t>Наро-Фоминский г.о., г. Апрелевка, ул. Горького, д. 2</t>
  </si>
  <si>
    <t>Наро-Фоминский г.о., г. Апрелевка, ул. Жасминовая, д. 4</t>
  </si>
  <si>
    <t>Наро-Фоминский г.о., г. Апрелевка, ул. Дружбы, д. 7</t>
  </si>
  <si>
    <t>Наро-Фоминский г.о., г. Апрелевка, ул. Ленина, д. 3/1</t>
  </si>
  <si>
    <t>Наро-Фоминский г.о, г. Апрелевка, ул. Льва Толстого, д. 17/25</t>
  </si>
  <si>
    <t>Наро-Фоминский г.о., г. Апрелевка, ул. Парковая, д. 2/1</t>
  </si>
  <si>
    <t>закл.РПН №10-27-03/5158 от 12.11.2020</t>
  </si>
  <si>
    <t>n.kopacheva@yandex.ru; gagarinez.snt@yandex.ru; do_ut_des@bk.ru</t>
  </si>
  <si>
    <t>Наро-Фоминский г.о., г. Апрелевка, ул. Танкистов, д.6</t>
  </si>
  <si>
    <t>Наро-Фоминский г.о., г. Апрелевка, ул. Островского, д. 3</t>
  </si>
  <si>
    <t>Наро-Фоминский г.о. г. Апрелевка, ул. Февральская, д. 42</t>
  </si>
  <si>
    <t>Наро-Фоминский г.о., г. Апрелевка, ул. Апрелевская, д. 58</t>
  </si>
  <si>
    <t>Наро-Фоминский г.о., г. Апрелевка, ул. Большая Лесная, пересечение с ул. Волочаевская</t>
  </si>
  <si>
    <t>Наро-Фоминский г.о., г. Апрелевка, ул. 2-я Солнечная</t>
  </si>
  <si>
    <t>Наро-Фоминский г.о., г. Апрелевка, ул. Садовая, возле д. 2</t>
  </si>
  <si>
    <t>Наро-Фоминский г.о., г. Апрелевка, ул. Сиреневая, д. 2</t>
  </si>
  <si>
    <t>Наро-Фоминский г.о., р.п. Калининец, д. 26,30</t>
  </si>
  <si>
    <t>Наро-Фоминский г.о., р.п. Калининец, д. 22</t>
  </si>
  <si>
    <t>Наро-Фоминский г.о., р.п. Калининец, д. 18</t>
  </si>
  <si>
    <t>Наро-Фоминский г.о., р.п. Калининец, 7-ой городок, дома ГСМ</t>
  </si>
  <si>
    <t>Наро-Фоминский г.о., р.п. Калининец, д. 37</t>
  </si>
  <si>
    <t>Наро-Фоминский г.о., р.п. Калининец, д. 236</t>
  </si>
  <si>
    <t>Наро-Фоминский г.о., р.п. Калининец, д. 238</t>
  </si>
  <si>
    <t>Наро-Фоминский г.о., р.п. Калининец, д. 259</t>
  </si>
  <si>
    <t>Наро-Фоминский г.о., р.п. Калининец, д. 262</t>
  </si>
  <si>
    <t>Наро-Фоминский г.о., р п. Калининец, ул. Фабричная, д. 15</t>
  </si>
  <si>
    <t>Наро-Фоминский г.о., с. Петровское, ул. Заводская, д. 22</t>
  </si>
  <si>
    <t>Наро-Фоминский г.о., с. Петровское, д. 117</t>
  </si>
  <si>
    <t>Наро-Фоминский г.о., с. Петровское, ул. Заводская, д. 10</t>
  </si>
  <si>
    <t>Наро-Фоминский г.о., д. Бурцево, д. 94</t>
  </si>
  <si>
    <t>Наро-Фоминский г.о., д. Бурцево, у кладбища, у д. 83/б</t>
  </si>
  <si>
    <t>Наро-Фоминский г.о., с. Петровское, д. 103</t>
  </si>
  <si>
    <t>Наро-Фоминский г.о., с. Петровское, ул. Заводская, д. 4 (Кладбище старое, напротив кладбища)</t>
  </si>
  <si>
    <t>Наро-Фоминский г.о., д. Селятино, ул. Железнодорожная, возле гск победы</t>
  </si>
  <si>
    <t>Наро-Фоминский г.о., д. Софьино, д. 22</t>
  </si>
  <si>
    <t>Наро-Фоминский г.о., д. Софьино, д. 24</t>
  </si>
  <si>
    <t>Наро-Фоминский г.о. р.п. Селятино, ул. Госпитальная, д. 4а</t>
  </si>
  <si>
    <t>Наро-Фоминский г.о., р.п. Селятино, ул. Госпитальная, д. 10</t>
  </si>
  <si>
    <t>Наро-Фоминский г.о., р.п. Селятино, ул. Спортивная, д. 18</t>
  </si>
  <si>
    <t>Наро-Фоминский г.о., р.п. Селятино, ул. Клубная, д. 12</t>
  </si>
  <si>
    <t>Наро-Фоминский г.о., р.п. Селятино, ул. Клубная, д. 16</t>
  </si>
  <si>
    <t>Наро-Фоминский г.о., р.п. Селятино, ул. Клубная, д. 17</t>
  </si>
  <si>
    <t>Наро-Фоминский г.о., р.п. Селятино, ул. Клубная, д. 26</t>
  </si>
  <si>
    <t>Наро-Фоминский г.о., р.п. Селятино, ул. Профессиональная, д. 3а</t>
  </si>
  <si>
    <t>Наро-Фоминский г.о., р.п. Селятино, ул. Спортивная, д. 19</t>
  </si>
  <si>
    <t>Наро-Фоминский г.о., р.п. Селятино, ул. Клубная, д. 10</t>
  </si>
  <si>
    <t>Наро-Фоминский г.о., д. Софьино, напротив д. 10</t>
  </si>
  <si>
    <t>Наро-Фоминский г.о., д. Алабино, ул. Лесная, д.18</t>
  </si>
  <si>
    <t>изм. №23-КЖКХ/2021 от 14.01.2021, изм. Адреса пост №3618 от 16.12.2021</t>
  </si>
  <si>
    <t>Наро-Фоминский г.о., д. Софьино, напротив д. 51</t>
  </si>
  <si>
    <t>Наро-Фоминский г.о., р.п. Селятино, ул. Спортивная, д. 55а</t>
  </si>
  <si>
    <t>Наро-Фоминский г.о., р.п. Селятино, ул. Госпитальная, д. 6</t>
  </si>
  <si>
    <t>Наро-Фоминский г.о., р.п. Селятино, ул. Клубная, д. 28</t>
  </si>
  <si>
    <t>Наро-Фоминский г.о., р.п. Селятино, ул. Спортивная, д. 22-23</t>
  </si>
  <si>
    <t>Наро-Фоминский г.о., р.п. Селятино, д. 54</t>
  </si>
  <si>
    <t>Наро-Фоминский г.о., д. Горчухино</t>
  </si>
  <si>
    <t>Наро-Фоминский г.о., д. Деденево</t>
  </si>
  <si>
    <t>Наро-Фоминский г.о., д. Дятлово, на вьезде</t>
  </si>
  <si>
    <t>изм.адреса пост.Адм№3618 от 16.12.2021</t>
  </si>
  <si>
    <t>Наро-Фоминский г.о., д. Ерюхино, ул. Родниковая, д. 25</t>
  </si>
  <si>
    <t>Наро-Фоминский г.о., д. Зинаевка, на вьезде</t>
  </si>
  <si>
    <t>Наро-Фоминский г.о., д. Нефедово, на вьезде</t>
  </si>
  <si>
    <t>Наро-Фоминский г.о., д. Новоселки</t>
  </si>
  <si>
    <t>Наро-Фоминский г.о., д. Плаксино, ул. Новая</t>
  </si>
  <si>
    <t>Наро-Фоминский г.о., д. Покровка</t>
  </si>
  <si>
    <t>Наро-Фоминский г.о. д. Рыжково</t>
  </si>
  <si>
    <t>Наро-Фоминский г.о., д. Слизнево ул. Шоссейная у д.1</t>
  </si>
  <si>
    <t>Наро-Фоминский г.о., д. Собакино</t>
  </si>
  <si>
    <t>Наро-Фоминский г.о. д. Чичково, ул. Березовая</t>
  </si>
  <si>
    <t>Наро-Фоминский г.о., д. Щекутино</t>
  </si>
  <si>
    <t>Наро-Фоминский г.о., с. Атепцево, ул. Колхозная</t>
  </si>
  <si>
    <t>Наро-Фоминский г.о., с. Каменское, ул.Красная</t>
  </si>
  <si>
    <t>Наро-Фоминский г.о., с. Каменское, ул. Глядова</t>
  </si>
  <si>
    <t>изм.адреса Пост.Адм №3618 от 16.12.2021</t>
  </si>
  <si>
    <t>г. Наро-Фоминск, ул.74 км Киевского шоссе</t>
  </si>
  <si>
    <t>г. Наро-Фоминск, ул.74 км.Киевского шоссе, д. 7</t>
  </si>
  <si>
    <t>г. Наро-Фоминск, ул. Связистов, д. 2</t>
  </si>
  <si>
    <t>изм.адреса постюАдм №3618 от 16.12.2021</t>
  </si>
  <si>
    <t>Наро-Фоминский г.о, п. дом отдыха Бекасово</t>
  </si>
  <si>
    <t>г. Наро-Фоминск, ул. Заречная, д. 22</t>
  </si>
  <si>
    <r>
      <t xml:space="preserve">изм. № 7522-КЖКх/2020 от 13.11.2020, </t>
    </r>
    <r>
      <rPr>
        <b/>
        <sz val="11"/>
        <rFont val="Times New Roman"/>
        <family val="1"/>
        <charset val="204"/>
      </rPr>
      <t>изм. адресаПост.АДм. 3618 от 26.12.2021</t>
    </r>
  </si>
  <si>
    <t>г. Наро-Фоминск, ул. Сиреневая, д. 7</t>
  </si>
  <si>
    <r>
      <t xml:space="preserve">изм № 7522-КЖКх/2020 от 13.11.2020, </t>
    </r>
    <r>
      <rPr>
        <b/>
        <sz val="11"/>
        <rFont val="Times New Roman"/>
        <family val="1"/>
        <charset val="204"/>
      </rPr>
      <t>изм.адреса Пост.Адм №3618 от 16.12.2021</t>
    </r>
  </si>
  <si>
    <t>г. Наро-Фоминск, ул. Строителей, д. 65</t>
  </si>
  <si>
    <t xml:space="preserve"> изм.адреса Пост.Адм №3618 от 16.12.2021</t>
  </si>
  <si>
    <t>Наро-Фоминский г.о., д.Пожитково, д. 28</t>
  </si>
  <si>
    <t>Наро-Фоминский г.о., д. Терновка, ул. Солнечная,  д.16</t>
  </si>
  <si>
    <t>Наро-Фоминский г.о., д. Ивановка, д.11</t>
  </si>
  <si>
    <t>Наро-Фоминский г.о., д. Ивановка, ул.Пушная, д.20</t>
  </si>
  <si>
    <t>Наро-Фоминский г.о., д. Терновка, ул. Рябиновая, д. 1</t>
  </si>
  <si>
    <t xml:space="preserve">Наро-Фоминский г.о., д. Савёловка, напротив д. 10ж </t>
  </si>
  <si>
    <t>Наро-Фоминский г.о., д. Пожитково, д. 4-6</t>
  </si>
  <si>
    <t>Наро-Фоминский г.о., д. Ивановка, ул. Пушная, д. 40а</t>
  </si>
  <si>
    <t xml:space="preserve">Наро-Фоминский г.о., д. Могутово,  напротив д. 7А </t>
  </si>
  <si>
    <t>Наро-Фоминский г.о., д. Ивановка, в центре деревни</t>
  </si>
  <si>
    <t>Наро-Фоминский г.о., д. Васильчиново, на въезде</t>
  </si>
  <si>
    <t>Наро-Фоминский г.о., д. Иневка, у д.10</t>
  </si>
  <si>
    <t>Наро-Фоминский г.о., д. Литвиново, ул. Подсобное хозяйство, вышка связи</t>
  </si>
  <si>
    <t>Наро-Фоминский г.о., д. Настасьино, на въезде</t>
  </si>
  <si>
    <t>Наро-Фоминский г.о., д. Обухово, у д.9</t>
  </si>
  <si>
    <t>Наро-Фоминский г.о., д. Пашково, у д. 2</t>
  </si>
  <si>
    <t>Наро-Фоминский г.о., д. Пашково, ул. Красноармейское лесничество, у д. 2</t>
  </si>
  <si>
    <t>Наро-Фоминский г.о., д. Скугорово, на въезде</t>
  </si>
  <si>
    <t xml:space="preserve">Наро-Фоминский г.о., д. Шапкино на въезде </t>
  </si>
  <si>
    <t>Наро-Фоминский г.о., д. Шубино</t>
  </si>
  <si>
    <t>Наро-Фоминский г.о., п. Красноармейское лесничество, у д.9</t>
  </si>
  <si>
    <t>Изм.№1773-кжкх-1 от 29.03.2021, изм.адреса Пост.Адм №3618 от 16.12.2021</t>
  </si>
  <si>
    <t>Наро-Фоминский г.о., д. Чешково (ижс)</t>
  </si>
  <si>
    <t>Наро-Фоминский г.о., д. Новоникольское (ижс)</t>
  </si>
  <si>
    <t>Наро-Фоминский г.о., д. Новинское, у п. околица</t>
  </si>
  <si>
    <t>Наро-Фоминский г.о.,  д. Мякишево, ул. Подсобное хозяйство ЦРМЗ, д. 12</t>
  </si>
  <si>
    <t>Наро-Фоминский г.о., д. Любаново, ул. Советская, д. 15</t>
  </si>
  <si>
    <t xml:space="preserve">Наро-Фоминский г.о., д. Литвиново, ул. Литвиновское лесничество </t>
  </si>
  <si>
    <t>Наро-Фоминский г.о., д. Жихарево на въезде</t>
  </si>
  <si>
    <t>Наро-Фоминский г.о., д. Детенково, на въезде</t>
  </si>
  <si>
    <t>Наро-Фоминский г.о., д. Бавыкино, на въезде</t>
  </si>
  <si>
    <t>Наро-Фоминский г.о., д. Слепушкино, д. 5</t>
  </si>
  <si>
    <t>Наро-Фоминский г.о., г. Верея, ул. Боровская, д. 25-43</t>
  </si>
  <si>
    <t>Наро-Фоминский г.о., г. Верея, ул. Грязнова, д. 2</t>
  </si>
  <si>
    <t>Наро-Фоминский г.о., г. Верея, ул. Лесная, д. 11</t>
  </si>
  <si>
    <t>Наро-Фоминский г.о., г. Верея, ул. Магистральная, д. 1</t>
  </si>
  <si>
    <t>Наро-Фоминский г.о., г. Верея, ул. Магистральная, д. 8</t>
  </si>
  <si>
    <t>Наро-Фоминский г.о., г. Верея,пер. Мазурова, д. 2</t>
  </si>
  <si>
    <t>Наро-Фоминский г.о., г. Верея,пер. Мазурова, д. 5</t>
  </si>
  <si>
    <t>Наро-Фоминский г.о., г. Верея, ул. Солнечная, д. 10</t>
  </si>
  <si>
    <t>Наро-Фоминский г.о.,  г. Верея, ул. Солнечная, д. 4</t>
  </si>
  <si>
    <t>Наро-Фоминский г.о., г. Верея, ул. Солнечная, д. 5</t>
  </si>
  <si>
    <t>Наро-Фоминский г.о., г. Верея, ул. Больничная, д. 49</t>
  </si>
  <si>
    <t>Наро-Фоминский г.о., д. Ястребово, ул. Малая Слобода, д. 2а</t>
  </si>
  <si>
    <t>Наро-Фоминский г.о., г. Верея, ул. Восточная, д. 14</t>
  </si>
  <si>
    <t>Наро-Фоминский г.о., г. Верея, ул. Ершовка</t>
  </si>
  <si>
    <t>Наро-Фоминский г.о., д. Волково, д. 1</t>
  </si>
  <si>
    <t>Наро-Фоминский г.о., д. Годуново, ул. Новая</t>
  </si>
  <si>
    <t>Наро-Фоминский г.о., д. Загряжское</t>
  </si>
  <si>
    <t>Наро-Фоминский г.о., д. Субботино</t>
  </si>
  <si>
    <t>Наро-Фоминский г.о., д. Ястребово, ул. Малая Слобода, д. 1</t>
  </si>
  <si>
    <t>Наро-Фоминский г.о., д. Алексино, ул. Центральная, д. 83, в конце</t>
  </si>
  <si>
    <t>Наро-Фоминский г.о., д. Золотьково</t>
  </si>
  <si>
    <t>Наро-Фоминский г.о., д. Лужки</t>
  </si>
  <si>
    <t>Наро-Фоминский г.о., д. Мерчалово</t>
  </si>
  <si>
    <t>Наро-Фоминский г.о., д. Митяево</t>
  </si>
  <si>
    <t>Наро-Фоминский г.о., д. Монаково</t>
  </si>
  <si>
    <t>Наро-Фоминский г.о., д. Пушкарка</t>
  </si>
  <si>
    <t>Наро-Фоминский г.о., д. Рождествено, ул. Школьная, д. 16</t>
  </si>
  <si>
    <t>Наро-Фоминский г.о., д. Рождествено, ул. Рождественка, д. 10</t>
  </si>
  <si>
    <t>Наро-Фоминский г.о., д. Симбухово, ул. Верейская, д. 9</t>
  </si>
  <si>
    <t>Наро-Фоминский г.о., д. Симбухово, ул. Дороховская</t>
  </si>
  <si>
    <t>Наро-Фоминский г.о., д. Симбухово, ул. Прудская, после магазина</t>
  </si>
  <si>
    <t>Наро-Фоминский г.о., г. Верея, ул. Юбилейная</t>
  </si>
  <si>
    <t>Наро-Фоминский г.о., г. Верея, ул. Строителей, у д. 29</t>
  </si>
  <si>
    <t>Наро-Фоминский г.о., г. Верея, ул. 1-я Советская, пересечение с ул. Комсомольской</t>
  </si>
  <si>
    <t>Наро-Фоминский г.о., г. Верея, ул. 2-я Советская, д. 93 (частный сектор)</t>
  </si>
  <si>
    <t>Наро-Фоминский г.о., г. Верея, ул. Кировская, д. 86 (частный сектор)</t>
  </si>
  <si>
    <t>Наро-Фоминский г.о., г. Верея, ул. Дорохова</t>
  </si>
  <si>
    <t>Наро-Фоминский г.о., г. Верея, ул. 1-я Набережная, д. 3/1 (частный сектор)</t>
  </si>
  <si>
    <t>Наро-Фоминский г.о., г. Верея, Сиреневый бульвар, д. 53</t>
  </si>
  <si>
    <t>Наро-Фоминский г.о., г. Верея, пер. Больничный, д. 5</t>
  </si>
  <si>
    <t>Наро-Фоминский г.о., г. Верея, пр. Ленинский (частный сектор)</t>
  </si>
  <si>
    <t xml:space="preserve">Наро-Фоминский г.о., г. Верея, ул. Красная слобода, у д. 2 </t>
  </si>
  <si>
    <t>Наро-Фоминский г.о.,  п. Пионерский</t>
  </si>
  <si>
    <t>Наро-Фоминский г.о., д. Рождествено, ул. Северная, д. 8</t>
  </si>
  <si>
    <t>Наро-Фоминский г.о., г. Верея, ул. 1-я Советская, д. 21</t>
  </si>
  <si>
    <t>Наро-Фоминский г.о., г. Верея, пер. Больничный, д. 21</t>
  </si>
  <si>
    <t>Наро-Фоминский г.о., г. Верея, пер. Пионерский, д. 6</t>
  </si>
  <si>
    <t>Наро-Фоминский г.о., г. Верея, ул. Комсомольская, д. 23</t>
  </si>
  <si>
    <t>Наро-Фоминский г.о., г. Верея, ул. 1-я Советская, д. 11</t>
  </si>
  <si>
    <t>Наро-Фоминский г.о., г. Верея, ул. 1-я Советская, д. 23/14</t>
  </si>
  <si>
    <t>Наро-Фоминский г.о., г. Верея, ул. 1-я Советская, д. 25/21</t>
  </si>
  <si>
    <t>Наро-Фоминский г.о., г. Верея, ул. 1-я Советская, д. 34/25</t>
  </si>
  <si>
    <t>Наро-Фоминский г.о., г. Верея, ул. 1-я Советская, д. 6</t>
  </si>
  <si>
    <t>Наро-Фоминский г.о., г. Верея, ул. 1-я Советская, д. 8</t>
  </si>
  <si>
    <t>Наро-Фоминский г.о., г. Верея, ул. 1-я Советская, д. 9</t>
  </si>
  <si>
    <t>Наро-Фоминский г.о., г. Верея, ул. 2-я Советская, д. 10</t>
  </si>
  <si>
    <t>Наро-Фоминский г.о., г. Верея, ул. 2-я Советская, д. 33/22</t>
  </si>
  <si>
    <t>Наро-Фоминский г.о., г. Верея, ул. 2-я Советская, д. 7</t>
  </si>
  <si>
    <t>Наро-Фоминский г.о., г. Верея, ул. Кировская, д. 13</t>
  </si>
  <si>
    <t>Наро-Фоминский г.о., г. Верея, ул. Красная, д. 27</t>
  </si>
  <si>
    <t>Наро-Фоминский г.о., г. Верея, ул. Красная, д. 36/10</t>
  </si>
  <si>
    <t>Наро-Фоминский г.о., г. Верея, ул. Красная, д. 44</t>
  </si>
  <si>
    <t>Наро-Фоминский г.о., г. Верея, ул. Красная, д. 53</t>
  </si>
  <si>
    <t>Наро-Фоминский г.о., г. Верея, ул. Красная, д. 5</t>
  </si>
  <si>
    <t>Наро-Фоминский г.о., г. Верея, ул. Ленинская, д. 11</t>
  </si>
  <si>
    <t>Наро-Фоминский г.о., г. Верея, ул. Ленинская, д. 14/2</t>
  </si>
  <si>
    <t>Наро-Фоминский г.о., г. Верея, ул. Ленинская, д. 23</t>
  </si>
  <si>
    <t>Наро-Фоминский г.о., г. Верея, ул. Ленинская, д. 32/1</t>
  </si>
  <si>
    <t>Наро-Фоминский г.о., г. Верея, ул. Ленинская, д. 50</t>
  </si>
  <si>
    <t>Наро-Фоминский г.о., г. Верея, ул. Ленинская, д. 46/1</t>
  </si>
  <si>
    <t>Наро-Фоминский г.о., г. Верея, ул. Магистральная, д. 12</t>
  </si>
  <si>
    <t>Наро-Фоминский г.о., г. Верея, ул. Октябрьская, д. 27а</t>
  </si>
  <si>
    <t>Наро-Фоминский г.о., г. Верея, ул. Павлова, д. 8</t>
  </si>
  <si>
    <t>Наро-Фоминский г.о., г. Верея, ул. Первомайская, д. 13/14</t>
  </si>
  <si>
    <t>Наро-Фоминский г.о., г. Верея, ул. Советская, д. 14</t>
  </si>
  <si>
    <t>Наро-Фоминский г.о., г. Верея, пл. Советская, д. 16</t>
  </si>
  <si>
    <t>Наро-Фоминский г.о., г. Верея, пл. Советская, д. 5/5</t>
  </si>
  <si>
    <t>Наро-Фоминский г.о., г. Верея, ул. Солнечная, д. 1</t>
  </si>
  <si>
    <t>Наро-Фоминский г.о., г. Верея, ул. Солнечная, д. 3</t>
  </si>
  <si>
    <t>Наро-Фоминский г.о., г. Верея, ул. Комсомольская, д. 3 (частный сектор)</t>
  </si>
  <si>
    <t>Наро-Фоминский г.о., д.Ястребово, ул.Березовая</t>
  </si>
  <si>
    <t>Наро-Фоминский г.о., д. Ястребово, ул. Большая Слобода, д. 36 (частный сектор)</t>
  </si>
  <si>
    <t>Наро-Фоминский г.о., п. Дом отдыха Верея, д. 27</t>
  </si>
  <si>
    <t>Наро-Фоминский г.о., п. Пионерский, ул. Медынская, д. 28 (частный сектор)</t>
  </si>
  <si>
    <t xml:space="preserve">Наро-Фоминский г.о., д. Дубровка, в центре деревни </t>
  </si>
  <si>
    <t>Наро-Фоминский г.о., д. Зубово</t>
  </si>
  <si>
    <t>Наро-Фоминский г.о., д. Ильинское</t>
  </si>
  <si>
    <t>Наро-Фоминский г.о., д. Паново</t>
  </si>
  <si>
    <t>Наро-Фоминский г.о., с. Субботино, д. 23</t>
  </si>
  <si>
    <t>Наро-Фоминский г.о., д. Федюнькино</t>
  </si>
  <si>
    <t xml:space="preserve">Наро-Фоминский г.о., д. Дудкино д. 9 </t>
  </si>
  <si>
    <t>Наро-Фоминский г.о., д. Мальцево</t>
  </si>
  <si>
    <t>Наро-Фоминский г.о., д. Васькино</t>
  </si>
  <si>
    <t>Наро-Фоминский г.о., д. Веселево, д. 14</t>
  </si>
  <si>
    <t>Наро-Фоминский г.о., д. Дуброво (при въезде)</t>
  </si>
  <si>
    <t>Наро-Фоминский г.о., д. Лукьяново</t>
  </si>
  <si>
    <t>Наро-Фоминский г.о., д. Новоборисовка (кп2)</t>
  </si>
  <si>
    <t>Наро-Фоминский г.о., д. Новоборисовка (кп1)</t>
  </si>
  <si>
    <t>Наро-Фоминский г.о., д. Паново, кп 2</t>
  </si>
  <si>
    <t>Наро-Фоминский г.о., д. Рубцово</t>
  </si>
  <si>
    <t>Наро-Фоминский г.о., д. Петровское</t>
  </si>
  <si>
    <t>Наро-Фоминский г.о., с. Субботино (ИЖС)</t>
  </si>
  <si>
    <t>Наро-Фоминский г.о., д. Шустиково, д. 34</t>
  </si>
  <si>
    <t>Наро-Фоминский г.о., д. Никольское</t>
  </si>
  <si>
    <t>Наро-Фоминский г.о., д. Веселёво, д. 9,10,11, МКД</t>
  </si>
  <si>
    <t>Наро-Фоминский г.о., д. Вышегород, д. 1, 2, МКД</t>
  </si>
  <si>
    <t>Наро-Фоминский г.о., д. Архангельское</t>
  </si>
  <si>
    <t>Наро-Фоминский г.о., Благовещенье (взбили автобусной остановки)</t>
  </si>
  <si>
    <t>Наро-Фоминский г.о., д. Благовещенье, кп 1</t>
  </si>
  <si>
    <t>Наро-Фоминский г.о., д. Благовещенье, кп 2</t>
  </si>
  <si>
    <t>Наро-Фоминский г.о., д. Вышегород, д. 148</t>
  </si>
  <si>
    <t>Наро-Фоминский г.о., д. Вышегород</t>
  </si>
  <si>
    <t>Наро-Фоминский г.о., п. Дубки</t>
  </si>
  <si>
    <t>Наро-Фоминский г.о., д. Залучное</t>
  </si>
  <si>
    <t>Наро-Фоминский г.о., д. Кобяково</t>
  </si>
  <si>
    <t>Наро-Фоминский г.о., д. Крюково, кп 1</t>
  </si>
  <si>
    <t>Наро-Фоминский г.о., д. Крюково</t>
  </si>
  <si>
    <t>Наро-Фоминский г.о., д. Лобаново</t>
  </si>
  <si>
    <t>Наро-Фоминский г.о., д. Макаровка</t>
  </si>
  <si>
    <t>Наро-Фоминский г.о., д. Набережная Слобода</t>
  </si>
  <si>
    <t>Наро-Фоминский г.о., д. Новоалександровка</t>
  </si>
  <si>
    <t>Наро-Фоминский г.о., д. Новозыбинка</t>
  </si>
  <si>
    <t>Наро-Фоминский г.о., д. Носово</t>
  </si>
  <si>
    <t>Наро-Фоминский г.о., д. Перемешаево</t>
  </si>
  <si>
    <t>Наро-Фоминский г.о., д. Подольное</t>
  </si>
  <si>
    <t>Наро-Фоминский г.о., д. Шустиково, д. 35</t>
  </si>
  <si>
    <t>Наро-Фоминский г.о., д. Шустиково, д. 38</t>
  </si>
  <si>
    <t>Наро-Фоминский г.о., д. Шустиково, вблизи автобусной остановки</t>
  </si>
  <si>
    <t>Наро-Фоминский г.о., д. Акишево, д. 12</t>
  </si>
  <si>
    <t>Наро-Фоминский г.о., д. Блознево, ул. Дорожная, д.32А</t>
  </si>
  <si>
    <t>Наро-Фоминский г.о., д. Варварино</t>
  </si>
  <si>
    <t>Наро-Фоминский г.о., д. Верховье,  д.6А</t>
  </si>
  <si>
    <t>Наро-Фоминский г.о., д. Алферьево, д.2А</t>
  </si>
  <si>
    <t>Наро-Фоминский г.о., д. Афанасьево, д. 20</t>
  </si>
  <si>
    <t>Наро-Фоминский г.о., д. Волчёнки, ул.Солнечная долина</t>
  </si>
  <si>
    <t>Наро-Фоминский г.о., д. Воскресенки, д.12</t>
  </si>
  <si>
    <t>Наро-Фоминский г.о, д. Глинки</t>
  </si>
  <si>
    <t>Наро-Фоминский г.о., д. Женаткино, д.35</t>
  </si>
  <si>
    <t>Наро-Фоминский г.о., д. Ивково, д.56</t>
  </si>
  <si>
    <r>
      <t>вкл.  № 8178-КЖКХ/2020-1 от 03.12.2020 изм № 467-КЖКХ/2021 от 29.01.2021 ,</t>
    </r>
    <r>
      <rPr>
        <b/>
        <sz val="11"/>
        <rFont val="Times New Roman"/>
        <family val="1"/>
        <charset val="204"/>
      </rPr>
      <t>изм.адреса Пост.Адм №3618 от 16.12.2021</t>
    </r>
  </si>
  <si>
    <r>
      <t xml:space="preserve">изм. 467-кжкх/2021 от 29.01.2021, </t>
    </r>
    <r>
      <rPr>
        <b/>
        <sz val="11"/>
        <rFont val="Times New Roman"/>
        <family val="1"/>
        <charset val="204"/>
      </rPr>
      <t>изм.адреса Пост.Адм №3618 от 16.12.2021</t>
    </r>
  </si>
  <si>
    <t>Наро-Фоминский г.о., д. Ковригино, д.1</t>
  </si>
  <si>
    <t>Наро-Фоминский г.о., д. Коровино, д.1</t>
  </si>
  <si>
    <t>Наро-Фоминский г.о., д. Лапино, д1</t>
  </si>
  <si>
    <t xml:space="preserve">Наро-Фоминский г.о., д. Назарьево, ул. Дачная, д.97 </t>
  </si>
  <si>
    <t>Наро-Фоминский г.о., д. Роща</t>
  </si>
  <si>
    <t>Наро-Фоминский г.о. , д. Секирино, д.7</t>
  </si>
  <si>
    <t>Наро-Фоминский г.о., д. Сотниково, д.1</t>
  </si>
  <si>
    <t>Наро-Фоминский г.о., д. Спасс-Косицы, д.1</t>
  </si>
  <si>
    <t>изм № 467-КЖКХ/2021 от 29.01.2021, изм.адреса Пост.Адм №3618 от 16.12.2021</t>
  </si>
  <si>
    <t>Наро-Фоминский г.о., д. Ступино, д.1</t>
  </si>
  <si>
    <t>Наро-Фоминский г.о., д. Татищево</t>
  </si>
  <si>
    <t>Наро-Фоминский г.о., д. Тимофеево, 28</t>
  </si>
  <si>
    <t>Наро-Фоминский г.о., д. Тишинка, ул. Центральная, д. 11</t>
  </si>
  <si>
    <t>Наро-Фоминский г.о., д. Тишинка, ул. Садовая</t>
  </si>
  <si>
    <t>Наро-Фоминский г.о., д. Устье, д.33</t>
  </si>
  <si>
    <t>Наро-Фоминский г.о., д. Устье, ул.Светлая</t>
  </si>
  <si>
    <t>Наро-Фоминский г.о., д. Крестьянка, д.1</t>
  </si>
  <si>
    <t>вкл. № 467-КЖКХ/2021 от 29.01.2021, изм.адреса Пост.Адм №3618 от 16.12.2021</t>
  </si>
  <si>
    <t>Наро-Фоминский г.о., д. Чеблоково</t>
  </si>
  <si>
    <t>Наро-Фоминский г.о., д. Устье, ул. Садовая, д. 14</t>
  </si>
  <si>
    <t xml:space="preserve">Наро-Фоминский г.о., д. Телешово, на въезде в деревню </t>
  </si>
  <si>
    <t>Наро-Фоминский г.о., д. Смолино (кп1)</t>
  </si>
  <si>
    <t>Наро-Фоминский г.о., д. Семидворье</t>
  </si>
  <si>
    <t>Наро-Фоминский г.о., д. Порядино, ул. Дачная</t>
  </si>
  <si>
    <t>Наро-Фоминский г.о., д. Орешково, д. 51</t>
  </si>
  <si>
    <t>Наро-Фоминский г.о., д. Митенино, ул. Центральная, д. 12</t>
  </si>
  <si>
    <t>Наро-Фоминский г.о., д. Купелицы</t>
  </si>
  <si>
    <t>Наро-Фоминский г.о., д. Васильево</t>
  </si>
  <si>
    <t>Наро-Фоминский г.о., д. Василисино, у дома №10А</t>
  </si>
  <si>
    <t>Наро-Фоминский г.о., п. совхоза Архангельский, ул. Центральная, д. 1</t>
  </si>
  <si>
    <t>Наро-Фоминский г.о., п. совхоза Архангельский, ул. Комарова, д. 8</t>
  </si>
  <si>
    <t>Наро-Фоминский г.о., п. совхоза Архангельский, ул. Комарова, д. 3</t>
  </si>
  <si>
    <t>Наро-Фоминский г.о., п. совхоза Архангельский, ул. Гагарина, д. 1</t>
  </si>
  <si>
    <t>Наро-Фоминский г.о., д. Устье, д. 5</t>
  </si>
  <si>
    <t>Наро-Фоминский г.о., д. Устье, д. 12</t>
  </si>
  <si>
    <t>Наро-Фоминский г.о., д. Волчёнки, ул. Центральная, д. 1</t>
  </si>
  <si>
    <t>Наро-Фоминский г.о., п. Александровка, 11-ый пер., напротив дома 1</t>
  </si>
  <si>
    <t>Наро-Фоминский г.о., д. Юшково, д. 23</t>
  </si>
  <si>
    <t>Наро-Фоминский г.о., д. Юшково (напротив завправки)</t>
  </si>
  <si>
    <t>Наро-Фоминский г.о., с. Петровское, ул. Заводская (кладбище 2)</t>
  </si>
  <si>
    <t>Наро-Фоминский г.о., с. Каменское, ул. Родниковая</t>
  </si>
  <si>
    <t>Наро-Фоминский г.о., с. Каменское, ул. Изумрудная</t>
  </si>
  <si>
    <t>Наро-Фоминский г.о., с. Каменское, 3-й Центральный преулок (у дома № 2)</t>
  </si>
  <si>
    <t>Наро-Фоминский г.о., с. Атепцево, ул. Рябиновая</t>
  </si>
  <si>
    <t>Наро-Фоминский г.о., п. Новая Ольховка, ул. Татарка, д. 8</t>
  </si>
  <si>
    <t>Наро-Фоминский г.о., п. Новая Ольховка, ул. Благодатная</t>
  </si>
  <si>
    <t>Наро-Фоминский г.о., п. Новая Ольховка, ул. Школьная</t>
  </si>
  <si>
    <t>Наро-Фоминский г.о., п. Новая Ольховка, ул. Северная</t>
  </si>
  <si>
    <t>Наро-Фоминский г.о., п. Леспромхоза, ул. Шоссейная</t>
  </si>
  <si>
    <t>Наро-Фоминский г.о., д. Курапово</t>
  </si>
  <si>
    <t>Наро-Фоминский г.о., д. Каурцево</t>
  </si>
  <si>
    <t>Наро-Фоминский г.о., д. Горчухино, ул. Кирпичная</t>
  </si>
  <si>
    <t>Наро-Фоминский г.о., д. Башкино, ул.Заречная (на въезде в деревню)</t>
  </si>
  <si>
    <t>Наро-Фоминский г.о., д. Афинеево, у д. 21</t>
  </si>
  <si>
    <t>Наро-Фоминский г.о., г. Апрелевка, п. ГАБТ, ул. 2-я Московская (заезд с декабристов 54)</t>
  </si>
  <si>
    <t>Наро-Фоминский г.о., г. Апрелевка, ул. Речная, д.7</t>
  </si>
  <si>
    <t>Наро-Фоминский г.о., г. Апрелевка, ул. Осиновая</t>
  </si>
  <si>
    <t>Наро-Фоминский г.о., г. Апрелевка, ул. Декабристов, д.19</t>
  </si>
  <si>
    <t>Наро-Фоминский г.о., г. Апрелевка, ул. Луговая, д. 8</t>
  </si>
  <si>
    <t>Наро-Фоминский г.о., г. Апрелевка, ул. 1-я Солнечная</t>
  </si>
  <si>
    <t>Наро-Фоминский г.о., р.п. Калининец, д. 265</t>
  </si>
  <si>
    <t>Наро-Фоминский г.о., г. Апрелевка, ул. 1-ая Заводская, д. 17</t>
  </si>
  <si>
    <t>Наро-Фоминский г.о., г. Апрелевка, ул. Апрелевская, д. 15</t>
  </si>
  <si>
    <t>Наро-Фоминский г.о., г. Апрелевка, ул. Апрелевская, д. 76/1</t>
  </si>
  <si>
    <t>Наро-Фоминский г.о., г. Апрелевка, ал. Березовая, д. 5/1</t>
  </si>
  <si>
    <t>Наро-Фоминский г.о., г. Апрелевка, Березовая аллея, д. 28</t>
  </si>
  <si>
    <t>Наро-Фоминский г.о., г. Апрелевка, ул. Горького, д. 8</t>
  </si>
  <si>
    <t>Наро-Фоминский г.о., г. Апрелевка, ул. Дубки, д. 11 (дубки 15, 20 куб)</t>
  </si>
  <si>
    <t>Наро-Фоминский г.о., г. Апрелевка, ул. Островского, д. 36 (38)</t>
  </si>
  <si>
    <t>Наро-Фоминский г.о., г. Апрелевка, ул. Парковая 6/3</t>
  </si>
  <si>
    <t>Наро-Фоминский г.о., г. Апрелевка, ул. Фадеева, д. 11 (новый город)</t>
  </si>
  <si>
    <t>Наро-Фоминский г.о., г. Апрелевка, ул. Февральская, д. 50</t>
  </si>
  <si>
    <t>Наро-Фоминский г.о., г. Апрелевка, переулок Цветочный, д. 11</t>
  </si>
  <si>
    <t>Наро-Фоминский г.о., г. Апрелевка, ул. Цветочная Аллея, д. 9 (кп2)</t>
  </si>
  <si>
    <t>Наро-Фоминский г.о., г. Апрелевка, ул. Горького, д. 25</t>
  </si>
  <si>
    <t>Наро-Фоминский г.о., г. Апрелевка, ул. Островского, д. 34</t>
  </si>
  <si>
    <t>Наро-Фоминский г.о., г. Апрелевка, ул. Парковая, д. 11 к. 2</t>
  </si>
  <si>
    <t>Наро-Фоминский г.о., г. Апрелевка, ул. Парковая, д. 3</t>
  </si>
  <si>
    <t>Наро-Фоминский г.о., г. Апрелевка, ул. Парковая, д. 9</t>
  </si>
  <si>
    <t>Наро-Фоминский г.о., г. Апрелевка, ул. Цветочная Аллея, д. 11</t>
  </si>
  <si>
    <t>Наро-Фоминский г.о., г. Апрелевка, ул. Цветочная Аллея, д. 15</t>
  </si>
  <si>
    <t>Наро-Фоминский г.о., д. Башкино, ул. Родниковая, д. 18</t>
  </si>
  <si>
    <t>Наро-Фоминский г.о., п. Леспромхоза, ул. Радиотехническая, д. 53</t>
  </si>
  <si>
    <t>Наро-Фоминский г.о., п. Новая Ольховка, ул. Магистральная, д. 22</t>
  </si>
  <si>
    <t>Наро-Фоминский г.о., п. Новая Ольховка, ул. Северная, д. 93</t>
  </si>
  <si>
    <t>Наро-Фоминский г.о., д. Новая Ольховка, ул. Центральная, д. 1а</t>
  </si>
  <si>
    <t>Наро-Фоминский г.о., д. Новая Ольховка, ул. Центральная, д. 60а</t>
  </si>
  <si>
    <t>Наро-Фоминский г.о., с. Атепцево, ул. Совхозная, д. 2</t>
  </si>
  <si>
    <t>Наро-Фоминский г.о., с. Атепцево, ул. Речная, д. 10</t>
  </si>
  <si>
    <t>Наро-Фоминский г.о., с. Атепцево, ул. Речная, д. 2</t>
  </si>
  <si>
    <t>Наро-Фоминский г.о., с. Атепцево, ул. Речная, д. 6</t>
  </si>
  <si>
    <t>Наро-Фоминский г.о., с. Атепцево, ул. Речная, д. 7,8,9</t>
  </si>
  <si>
    <t>Наро-Фоминский г.о., с. Каменское, ул. Центральная, д. 34</t>
  </si>
  <si>
    <t>Наро-Фоминский г.о., р.п. Калининец, д. 14 общежитие</t>
  </si>
  <si>
    <t>Наро-Фоминский г.о., р.п. Калининец, д. 36</t>
  </si>
  <si>
    <t>Наро-Фоминский г.о., р.п. Калининец, д. 242</t>
  </si>
  <si>
    <t>Наро-Фомински йг.о., р.п. Калининец, ул. Фабричная, д. 10</t>
  </si>
  <si>
    <t>г.Наро-Фоминск, ул. Учебный Центр ВАФ, д. 1</t>
  </si>
  <si>
    <t>Наро-Фоминский г.о., р.п. Селятино, ул. Спортивная улица, д. 31</t>
  </si>
  <si>
    <t>Наро-Фоминский г.о., р.п. Селятино, ул. Спортивная, д. 33</t>
  </si>
  <si>
    <t>Наро-Фоминский г.о., р.п. Селятино, ул. Спортивная, д. 36</t>
  </si>
  <si>
    <t>Наро-Фоминский г.о., р.п. Селятино, ул. Спортивная, д. 35</t>
  </si>
  <si>
    <t>Наро-Фоминский г.о., р.п. Селятино, ул. Спортивная, д. 34</t>
  </si>
  <si>
    <t>Наро-Фоминский г.о., р.п. Селятино, ул. Промышленная, д. 116</t>
  </si>
  <si>
    <t>Наро-Фоминский г.о, р.п. Селятино, ул. Промышленная, д. 118</t>
  </si>
  <si>
    <t>Наро-Фоминский г.о., р.п. Селятино, ул. Промышленная, д. 118а</t>
  </si>
  <si>
    <t>Наро-Фоминский г.о., р.п. Селятино, д. 51</t>
  </si>
  <si>
    <t>Наро-Фоминский г.о., р.п. Селятино, д. 53</t>
  </si>
  <si>
    <t>Наро-Фоминский г.о., р.п. Селятино, д. 48</t>
  </si>
  <si>
    <t>Наро-Фоминский г.о., р.п. Селятино, ул. Теннисная, д. 49</t>
  </si>
  <si>
    <t>Наро-Фоминский г.о., р.п. Селятино, ул. Больничная, д. 117а</t>
  </si>
  <si>
    <t>Наро-Фоминский г.о., р.п. Селятино, ул. Промышленная, д. 117</t>
  </si>
  <si>
    <t>Наро-Фоминский г.о., р.п. Селятино, ул. Спортивная, д. 41</t>
  </si>
  <si>
    <t>Наро-Фоминский г.о., р.п. Селятино, ул. Спортивная, д. 40</t>
  </si>
  <si>
    <t>Наро-Фоминский г.о., р.п. Селятино, ул. Спортивная, д. 42</t>
  </si>
  <si>
    <t>Наро-Фоминский г.о., р.п. Селятино, ул. Спортивная, д. 43</t>
  </si>
  <si>
    <t>Наро-Фоминский г.о., р.п. Селятино, ул. Спортивная, д. 44</t>
  </si>
  <si>
    <t>Наро-Фоминский г.о., р.п. Селятино, ул. Спортивная, д. 45</t>
  </si>
  <si>
    <t>Наро-Фоминский г.о., р.п. Селятино, ул. Спортивная, д. 56</t>
  </si>
  <si>
    <t>Наро-Фоминский г.о., р.п. Селятино, ул. Теннисная, д. 46</t>
  </si>
  <si>
    <t>Наро-Фоминский г.о., р.п. Селятино, ул. Теннисная, д. 47, к. 1</t>
  </si>
  <si>
    <t>Наро-Фоминский г.о., р.п. Селятино, ул. Теннисная, д. 50</t>
  </si>
  <si>
    <t>Наро-Фоминский г.о., р.п. Селятино, ул. Теннисная, д. 48, к. 2</t>
  </si>
  <si>
    <t>Наро-Фоминский г.о., п. Васильчиново, ул. Восточная, д. 5 (Поселение Нара-10)</t>
  </si>
  <si>
    <t>Наро-Фоминский г.о., г. Апрелевка, ул. Самохина, пересечение с ул. 2-я Боровская</t>
  </si>
  <si>
    <t>Наро-Фоминский г.о., г. Апрелевка, ул. Новая</t>
  </si>
  <si>
    <t>Наро-Фоминский г.о., д. Санники, на въезде</t>
  </si>
  <si>
    <t>Наро-Фоминский г.о., д. Тимонино</t>
  </si>
  <si>
    <t>Наро-Фоминский г.о., д. Елагино</t>
  </si>
  <si>
    <t>Наро-Фоминский г.о., д. Клово</t>
  </si>
  <si>
    <t>Наро-Фоминский г.о., д. Котово</t>
  </si>
  <si>
    <t>Наро-Фоминский г.о., д. Латышская, ул. Полевая</t>
  </si>
  <si>
    <t>Наро-Фоминский г.о., д. Слизнево</t>
  </si>
  <si>
    <t>Наро-Фоминский г.о., п. Новая Ольховка, ул. Татарка, у д.41</t>
  </si>
  <si>
    <t>Наро-Фоминский г.о., с. Атепцево, ул. Левобережье</t>
  </si>
  <si>
    <t>Наро-Фоминский г.о., с. Каменское, ул. Краснодарская</t>
  </si>
  <si>
    <t>Наро-Фоминский г.о., д. Волчёнки, ул. Лесная</t>
  </si>
  <si>
    <t>Наро-Фоминский г.о., д. Тарасково, вблизи ДНТ "Голицыно-4", у д. 70</t>
  </si>
  <si>
    <t>Наро-Фоминский г.о., д. Юшково, д. 3</t>
  </si>
  <si>
    <t>г. Наро-Фоминск, ул.Дзержинского, д. 39</t>
  </si>
  <si>
    <t>Наро-Фоминский г.о., д. Алексеевка (вблизи магазина)</t>
  </si>
  <si>
    <t>Наро-Фоминский г.о., д. Афанасовка, ул. Цветочная, д. 2а</t>
  </si>
  <si>
    <t>Наро-Фоминский г.о., д. Афанасовка, ул. Центральная, д. 8/2</t>
  </si>
  <si>
    <t>Наро-Фоминский г.о., д. Афинеево, кладбище</t>
  </si>
  <si>
    <t>Наро-Фоминский г.о., д. Деденево, кладбище</t>
  </si>
  <si>
    <t>Наро-Фоминский г.о., д. Дятлово, кладбище</t>
  </si>
  <si>
    <t>Наро-Фоминский г.о., д. Котово, кладбище новое</t>
  </si>
  <si>
    <t>Наро-Фоминский г.о., д. Новоселки, кладбище</t>
  </si>
  <si>
    <t>Наро-Фоминский г.о., д. Покровка, кладбище</t>
  </si>
  <si>
    <t>Наро-Фоминский г.о., д. Рождество, кладбище</t>
  </si>
  <si>
    <t>Наро-Фоминский г.о.,  с. Атепцево, кладбище</t>
  </si>
  <si>
    <t>Наро-Фоминский г.о., с. Каменское, новое кладбище</t>
  </si>
  <si>
    <t>Наро-Фоминский г.о., с. Каменское, старое кладбище</t>
  </si>
  <si>
    <t>Наро-Фоминский г.о., г. Верея, ул. Заводская, кладбище "Вознесенское"</t>
  </si>
  <si>
    <t>Наро-Фоминский г.о., г. Верея, кладбище Загряжское</t>
  </si>
  <si>
    <t>Наро-Фоминский г.о., д. Золотьково, кладбище Золотьково</t>
  </si>
  <si>
    <t>Наро-Фоминский г.о., д. Симбухово, кладбище Симбухово</t>
  </si>
  <si>
    <t>Наро-Фоминский г.о., д. Каменка, кладбище Каменка</t>
  </si>
  <si>
    <t>Наро-Фоминский г.о., г. Верея, кладбище Заречье</t>
  </si>
  <si>
    <t>Наро-Фоминский г.о., д. Архангельское, кладбище</t>
  </si>
  <si>
    <t>Наро-Фоминский г.о., д. Благовещенье, Благовещенское кладбище</t>
  </si>
  <si>
    <t>Наро-Фоминский г.о., д. Вышегород, кладбище</t>
  </si>
  <si>
    <t>Наро-Фоминский г.о., д. Дуброво, кладбище</t>
  </si>
  <si>
    <t>Наро-Фоминский г.о., д. Ильинское, кладбище</t>
  </si>
  <si>
    <t>Наро-Фоминский г.о., д. Набережная Слобода, кладбище</t>
  </si>
  <si>
    <t>Наро-Фоминский г.о., д. Новоборисовка, кладбище</t>
  </si>
  <si>
    <t>Наро-Фоминский г.о., д. Новозыбинка, кладбище</t>
  </si>
  <si>
    <t>Наро-Фоминский г.о., д. Носово (кладбище)</t>
  </si>
  <si>
    <t>Наро-Фоминский г.о., д. Субботино, кладбище</t>
  </si>
  <si>
    <t>Наро-Фоминский г.о., д. Федюнькино, кладбище</t>
  </si>
  <si>
    <t>Наро-Фоминский г.о., д. Спасс-Косицы, кладбище</t>
  </si>
  <si>
    <t>Наро-Фоминский г.о., д. Афанасьево, кладбище</t>
  </si>
  <si>
    <t>Наро-Фоминский г.о., д. Ахматово, кладбище</t>
  </si>
  <si>
    <t>Наро-Фоминский г.о., д. Варварино, кладбище</t>
  </si>
  <si>
    <t>Наро-Фоминский г.о., д. Василисино, кладбище</t>
  </si>
  <si>
    <t xml:space="preserve">Наро-Фоминский г.о., д. Назарьево, Кладбище, КП 1 </t>
  </si>
  <si>
    <t xml:space="preserve">Наро-Фоминский г.о., д. Назарьево, Кладбище, КП 2 </t>
  </si>
  <si>
    <t>Наро-Фоминский г.о., д. Ревякино, кладбище</t>
  </si>
  <si>
    <t>Наро-Фоминский г.о., д. Смолино, кладбище</t>
  </si>
  <si>
    <t>Наро-Фоминский г.о., с. Петровское, алабинское кладбище</t>
  </si>
  <si>
    <t>Наро-Фоминский г.о., Афанасовское кладбище</t>
  </si>
  <si>
    <t>Наро-Фоминский г.о., д. Софьино (Покровское кладбище)</t>
  </si>
  <si>
    <t>Наро-Фоминский г.о., д. Бавыкино, кладбище</t>
  </si>
  <si>
    <t>Наро-Фоминский г.о., д. Васильчиново, кладбище</t>
  </si>
  <si>
    <t>Наро-Фоминский г.о., д. Крюково, кладбище</t>
  </si>
  <si>
    <t>Наро-Фоминский г.о., д. Любаново, кладбище</t>
  </si>
  <si>
    <t>Наро-Фоминский г.о., д. Новая, кладбище</t>
  </si>
  <si>
    <t>Наро-Фоминский г.о., д. Пашково, Кладбище</t>
  </si>
  <si>
    <t>Наро-Фоминский г.о., д. Слепушкино (кладбище)</t>
  </si>
  <si>
    <t>Наро-Фоминский г.о., д. Таширово, кладбище</t>
  </si>
  <si>
    <t>Наро-Фоминский г.о., д. Шапкино, кладбище</t>
  </si>
  <si>
    <t>Наро-Фоминский г.о., г. Апрелевка, ул. 1-ая Кетрица, д. 1 (ФГБУ "ВНИГНИ")</t>
  </si>
  <si>
    <t>Наро-Фоминский г.о., г. Апрелевка, ул. Самохина, д. 9, Детский сад № 60</t>
  </si>
  <si>
    <t>Наро-Фоминский г.о., г. Апрелевка, ул. Августовская, д. 1 (котельная №19)</t>
  </si>
  <si>
    <t>Наро-Фоминский г.о., г. Апрелевка, ул. Апрелевская, д. 65 (котельная №14)</t>
  </si>
  <si>
    <t>Наро-Фоминский г.о., г. Апрелевка, ул. Комсомольская (КНС-221)МУП «Водоканал»</t>
  </si>
  <si>
    <t>Наро-Фоминский г.о., г. Апрелевка, ул. Новая, ОСК-22 (очистные сооружения)</t>
  </si>
  <si>
    <t>Наро-Фоминский г.о., г. Апрелевка, ул. Парковая (котельная №20)</t>
  </si>
  <si>
    <t>Наро-Фоминский г.о., д. Мартемьяново, мкр. Мартемьяново-7 "Весна" (КНС-231)МУП «Водоканал»</t>
  </si>
  <si>
    <t>Наро-Фоминский г.о., г. Апрелевка, ул. Февральская улица, д. 59 (МАОУ Апрелевская СОШ № 1)</t>
  </si>
  <si>
    <t>Наро-Фоминский г.о.,  д. Котово (КНС-961),МУП «Водоканал»</t>
  </si>
  <si>
    <t>Наро-Фоминский г.о., п. Новая Ольховка (КНС-941 "Северная")</t>
  </si>
  <si>
    <t>Наро-Фоминский г.о., с. Каменское, ул. Центральная (ВЗУ) МУП «Водоканал»</t>
  </si>
  <si>
    <t>Наро-Фоминский г.о., п. Новая Ольховка, ул. Школьная, д. 1, МБОУ Ново-Ольховская СОШ</t>
  </si>
  <si>
    <t>Наро-Фоминский г.о., с. Атепцево, ул. Речная, д. 20 (Атепцевская школа)</t>
  </si>
  <si>
    <t>Наро-Фоминский г.о., с. Каменское, МБОУ Каменская СОШ</t>
  </si>
  <si>
    <t>Наро-Фоминский г.о., г. Верея, ул. Солнечная, д. 8 (детский сад № 17)</t>
  </si>
  <si>
    <t>Наро-Фоминский г.о., г. Верея, ул. Кировская улица, д. 1А (детский сад №52)</t>
  </si>
  <si>
    <t>Наро-Фоминский г.о., г. Верея, ул. Восточная, стр. 14а (котельная №62)</t>
  </si>
  <si>
    <t>Наро-Фоминский г.о., г. Верея, ул. Кировская, стр. 21 (котельная №80)</t>
  </si>
  <si>
    <t>Наро-Фоминский г.о., г. Верея, ул. Ленинская, д. 10, АО "Мособлгаз"</t>
  </si>
  <si>
    <t>Наро-Фоминский г.о., г. Верея, ул. Лесная, котельная № 61</t>
  </si>
  <si>
    <t>Наро-Фоминский г.о., г.Верея, ул. Солнечная, д. 11 (КНС-442)</t>
  </si>
  <si>
    <t>Наро-Фоминский г.о., г. Верея, ул. Первомайская, д. 4</t>
  </si>
  <si>
    <t>Наро-Фоминский г.о., г. Верея, ул. Заводская, д. 4 (скорая помощь)</t>
  </si>
  <si>
    <t>Наро-Фоминский г.о., г. Верея, ул. Боровская, д. 15</t>
  </si>
  <si>
    <t>Наро-Фоминский г.о., г. Верея, Советская площадь, д. 8/1(МБОУ Верейская СОШ №1(начальная школа)</t>
  </si>
  <si>
    <t>Наро-Фоминский г.о., д. Веселево д. 16 (МБДОУ ДС № 51)</t>
  </si>
  <si>
    <t>Наро-Фоминский г.о., д. Шустиково (Пожарная часть)</t>
  </si>
  <si>
    <t>Наро-Фоминский г.о., д. Волчёнки, ул. Центральная, д. 9, МБДОУ ДС № 53</t>
  </si>
  <si>
    <t>Наро-Фоминский г.о., д. Устье, ул. Центральная, д. 13 (МБДОУ ДС № 54)</t>
  </si>
  <si>
    <t>Наро-Фоминский г.о.,д. Назарьево, ул. Центральная, д. 1 МБОУ Назарьевская СОШ)</t>
  </si>
  <si>
    <t>Наро-Фоминский г.о., с. Петровское, вл. 2 (ГБУЗ МО МЦ "РЕЗЕРВ")</t>
  </si>
  <si>
    <t>Наро-Фоминский г.о., р.п. Калининец (КЭЧ), ОСК-77,МУП «Водоканал»</t>
  </si>
  <si>
    <t>Наро-Фоминский г.о., р.п. Калининец, КЭЧ (КНС-778)</t>
  </si>
  <si>
    <t>Наро-Фоминский г.о., р.п. Калининец (котельная №54)</t>
  </si>
  <si>
    <t>Наро-Фоминский г.о., р.п. Калининец (котельная №56)</t>
  </si>
  <si>
    <t>Наро-Фоминский г.о., р.п. Калининец, ул. Фабричная (КНС-731)</t>
  </si>
  <si>
    <t>Наро-Фоминский г.о., п.дома отдыха Бекасово, МБОУ Бекасовская СОШ</t>
  </si>
  <si>
    <t>Наро-Фоминский г.о., д. Софьино, д. 3/1, Детский сад № 55</t>
  </si>
  <si>
    <t>Наро-Фоминский г.о., д. Алабино, ул. Октябрьская, д. 28, Детский сад № 55</t>
  </si>
  <si>
    <t>Наро-Фоминский г.о., р.п. Селятино (МАУК "ДК""МЕЧТА")</t>
  </si>
  <si>
    <t>Наро-Фоминский г.о., д. Софьино, (КНС-321)МУП «Водоканал»</t>
  </si>
  <si>
    <t>Наро-Фоминский г.о., р.п. Селятино, ул. Вокзальная, д. 8, БИДХА МБУ</t>
  </si>
  <si>
    <t>Наро-Фоминский г.о., р.п. Селятино (котельная №50)</t>
  </si>
  <si>
    <t>Наро-Фоминский г.о., д. Алабино, 51 км. Киевского ш. ГУ РОСГВАРДИИ ПО МОСКОВСКОЙ ОБЛАСТИ</t>
  </si>
  <si>
    <t>Наро-Фоминский г.о., д. Головково, Детский сад № 45</t>
  </si>
  <si>
    <t>Наро-Фоминский г.о., д. Головково, (ОСК-89), МУП «Водоканал»</t>
  </si>
  <si>
    <t>Наро-Фоминский г.о., д. Таширово (ОСК-88),МУП «Водоканал»</t>
  </si>
  <si>
    <t>Наро-Фоминский г.о., п. Васильчиново, ОСК-85, МУП «Водоканал» (НАРА-10)</t>
  </si>
  <si>
    <t>Наро-Фоминский г.о., п. Васильчиново, КНС-851, МУП «Водоканал» (НАРА-10)</t>
  </si>
  <si>
    <t>Наро-Фоминский г.о., п. Васильчиново, Пожарная часть 278</t>
  </si>
  <si>
    <t>Наро-Фоминский г.о., р.п. Калининец, в/г №2, мед.пункт, инв. 449</t>
  </si>
  <si>
    <t>Наро-Фоминский г.о., р.п. Калининец, в/г №2, в/ч 85084, (100 полк)</t>
  </si>
  <si>
    <t>Наро-Фоминский г.о., р.п. Калининец, в/г №2, в/ч 23626 (ремонтная рота)</t>
  </si>
  <si>
    <t>Наро-Фоминский г.о., р.п. Калининец, в/г 4 в/ч 31134, учебный корпус. инв. 224</t>
  </si>
  <si>
    <t>Наро-Фоминский г.о., р.п. Калининец, в/г 4, в/ч 31134 столовая инв. 4</t>
  </si>
  <si>
    <t>Наро-Фоминский г.о., р.п. Калининец, в/г 4, вч. 31134, казарма инв.2</t>
  </si>
  <si>
    <t>Наро-Фоминский г.о., р.п. Калининец, в/г 4 в/ч 31134, хранилище, инв. 222</t>
  </si>
  <si>
    <t>Наро-Фоминский г.о., р.п. Калининец, в/г 4, в/ч 31134, ТБК инв.№ 216</t>
  </si>
  <si>
    <t>Наро-Фоминский г.о., р.п. Калининец, в/г 4, вч. 31134 УФО</t>
  </si>
  <si>
    <t>Наро-Фоминский г.о., р.п. Калининец, в/г 4, в/ч 31134 (ВАИ)</t>
  </si>
  <si>
    <t>Наро-Фоминский г.о., р.п. Калининец, в/г №6, модульная казарма</t>
  </si>
  <si>
    <t>Наро-Фоминский г.о., р.п. Калининец, вг №6 кпп №2</t>
  </si>
  <si>
    <t>Наро-Фоминский г.о., п. дома отдыха Бекасово, в/г 1, вч 11958 (рядом с котельной, инв.22)</t>
  </si>
  <si>
    <t>Наро-Фоминский г.о., д. Головенки, В/Г 8, ВЧ 19612 инв. № 64, инв. № 14</t>
  </si>
  <si>
    <t>Наро-Фоминский г.о., п. Васильчиново, в/г 12, в/ч 43431, узел связи</t>
  </si>
  <si>
    <t>Наро-Фоминский г.о., р.п. Калининец, в/г1 в близи казармы (парадная)</t>
  </si>
  <si>
    <t>Наро-Фоминский г.о., р.п. Селятино, в/г 1 (Госпиталь)</t>
  </si>
  <si>
    <t>Наро-Фоминский г.о., р.п. Калининец, в/г 5, арт.полк</t>
  </si>
  <si>
    <t>Наро-Фоминский г.о., р.п. Калининец, в/г 5, парк АТ БТ</t>
  </si>
  <si>
    <t>Наро-Фоминский г.о., р.п. Калининец, в/г 7, склад</t>
  </si>
  <si>
    <t>Наро-Фоминский г.о., р.п. Калининец, в/г №1 мишенный двор, казарма инв. 250</t>
  </si>
  <si>
    <t>Наро-Фоминский г.о., р.п. Калининец, в/г №1 (полигон)</t>
  </si>
  <si>
    <t>Наро-Фоминский г.о., р.п. Калининец, в/г 1, столовая инв.268</t>
  </si>
  <si>
    <t>Наро-Фоминский г.о., р.п. Калининец, в/г 1, в/ч 31135 (полигон танкодром)</t>
  </si>
  <si>
    <t>Наро-Фоминский г.о., р.п. Калининец, в/г 1, (комендатура)</t>
  </si>
  <si>
    <t>Наро-Фоминский г.о., р.п. Калининец, в/г 1, (парадная-танковый парк) 55.541946, 36.957091</t>
  </si>
  <si>
    <t>Наро-Фоминский г.о., р.п. Калининец, в/г №1, в/ч 31135, инв.465, казарма</t>
  </si>
  <si>
    <t>Наро-Фоминский г.о., р.п. Калининец, в/г 1, солдатское общежитие инв. 419</t>
  </si>
  <si>
    <t>Наро-Фоминский г.о., р. п. Калининец, в/г 1 (войсковое стрельбище №1)</t>
  </si>
  <si>
    <t>Наро-Фоминский г.о., р.п. Калининец, в/г 1, (войсковое стрельбище №2)</t>
  </si>
  <si>
    <t>Наро-Фоминский г.о., д. Селятино в/г №8 , старая котельная</t>
  </si>
  <si>
    <t>Наро-Фоминский г.о., р.п. Калининец, в/г 2 Ж, управление прокуратуры</t>
  </si>
  <si>
    <t>Наро-Фоминский г.о., д. Глаголево, в/г 33Б, в/ч 92925, дом дежурной смены №1</t>
  </si>
  <si>
    <t>Наро-Фоминский г.о., р.п. Калининец, в/г 1, общежитие 5 (Мин.оборона РФ)</t>
  </si>
  <si>
    <t>Наро-Фоминский г.о., р.п. Калининец, в/г 2. д. 1, 2, 3, 4</t>
  </si>
  <si>
    <t>Наро-Фоминский г.о., р.п. Калининец, в/г 8, дом 1, 2, 3</t>
  </si>
  <si>
    <t>Наро-Фоминский г.о., р.п. Селятино, в/г 33А, в/ч 92925, тех.позиция</t>
  </si>
  <si>
    <t>Наро-Фоминский г.о., г. Апрелевка, ул. Мусоргского, д. 11</t>
  </si>
  <si>
    <t>Наро-Фоминский г.о., д. Тимонино, днп ТИМОНИНО</t>
  </si>
  <si>
    <t>Наро-Фоминский г.о., д. Хлопово, ДНТ "Исток"</t>
  </si>
  <si>
    <t>Наро-Фоминский г.о., д. Тимонино ТИЗ Восток</t>
  </si>
  <si>
    <t>Наро-Фоминский г.о., д. Турейка, ул. Турейка Парк</t>
  </si>
  <si>
    <t>Наро-Фоминский г.о., д. Глаголево, пр. Северный 8-й, д. 17</t>
  </si>
  <si>
    <t>Наро-Фоминский г.о., д. Мишуткино, киз мишуткино</t>
  </si>
  <si>
    <t>Наро-Фоминский г.о., д. Свитино, киз "Аметист"</t>
  </si>
  <si>
    <t>Наро-Фоминский г.о., д. Санники, д. 20, тсн Родник</t>
  </si>
  <si>
    <t>Наро-Фоминский г.о., г. Апрелевка, снт Электрон</t>
  </si>
  <si>
    <t>Наро-Фоминский г.о., г. Апрелевка, СНТ «Озерное»</t>
  </si>
  <si>
    <t>Наро-Фоминский г.о., г. Апрелевка, СНТ Мамыри-2</t>
  </si>
  <si>
    <t>Наро-Фоминский г.о., д. Афинеево, СНТ "Сосна"</t>
  </si>
  <si>
    <t>Наро-Фоминский г.о., д. Афинеево, СНТ "Экран"</t>
  </si>
  <si>
    <t>Наро-Фоминский г.о., вблизи д. Афинеево, СНТ Южный склон</t>
  </si>
  <si>
    <t>Наро-Фоминский г.о., д. Мамыри, СНТ "ПОБЕДА"</t>
  </si>
  <si>
    <t>Наро-Фоминский г.о., д. Мартемьяново, снт Поиск</t>
  </si>
  <si>
    <t>Наро-Фоминский г.о., д. Санники, снт лесное</t>
  </si>
  <si>
    <t>Наро-Фоминский г.о., д. Санники СНТ Прибор</t>
  </si>
  <si>
    <t>Наро-Фоминский г.о., д. Афинеево, СНТ "Гражданстрой"</t>
  </si>
  <si>
    <t>Наро-Фоминский г.о., д. Тимонино, спк "Тимонино"</t>
  </si>
  <si>
    <t>Наро-Фоминский г.о., д. Хлопово, СПК "Десна"</t>
  </si>
  <si>
    <t>Наро-Фоминский г.о., д. Башкино (СНТ "ИВУШКА")</t>
  </si>
  <si>
    <t>Наро-Фоминский г.о., д. Башкино, СНТ "Ивушка-2"</t>
  </si>
  <si>
    <t>Наро-Фоминский г.о., д. Горчухино, СНТ "ЛЭП"</t>
  </si>
  <si>
    <t>Наро-Фоминский г.о., д. Горчухино, СНТ "Ополченец"</t>
  </si>
  <si>
    <t>Наро-Фоминский г.о., д. Деденево (снт истье березка)</t>
  </si>
  <si>
    <t>Наро-Фоминский г.о., д. Деденево (СНТ СЭММ)</t>
  </si>
  <si>
    <t>Наро-Фоминский г.о., д. Дятлово (СНТ "РУЧЕЕК")</t>
  </si>
  <si>
    <t>Наро-Фоминский г.о., д. Дятлово (СНТ "БУЛАТОВА ПОЛЯНА - ЦНИГРИ 2")</t>
  </si>
  <si>
    <t>Наро-Фоминский г.о., д. Дятлово (СНТ "ГОРНЯК")</t>
  </si>
  <si>
    <t>Наро-Фоминский г.о., д. Дятлово (СНТ "НАРА")</t>
  </si>
  <si>
    <t>Наро-Фоминский г.о., д. Дятлово, СНТ "РАДУГА 2"</t>
  </si>
  <si>
    <t>Наро-Фоминский г.о., д. Ерюхино, СНТ "КЛЕН"</t>
  </si>
  <si>
    <t>Наро-Фоминский г.о., д. Ерюхино, СНТ "Надежда"</t>
  </si>
  <si>
    <t>Наро-Фоминский г.о., д. Зинаевка, СНТ Лакомка</t>
  </si>
  <si>
    <t>Наро-Фоминский г.о., д. Зинаевка (снт факел)</t>
  </si>
  <si>
    <t>Наро-Фоминский г.о., д. Котово, 92-й квартал Башкинского лесничества, СНТ "Восход-81</t>
  </si>
  <si>
    <t>Наро-Фоминский г.о., д. Башкино (СНТ "ЛАДА")</t>
  </si>
  <si>
    <t>Наро-Фоминский г.о., д. Котово (СНТ "Швейник-ПШО Москва")</t>
  </si>
  <si>
    <t>Наро-Фоминский г.о., станция Латышская, Киевское направление Московской железной дороги, 69 квартал Башкинского лесничества</t>
  </si>
  <si>
    <t>Наро-Фоминский г.о., д. Латышская, кварталы 59,70 Башкинского Лесничества</t>
  </si>
  <si>
    <t>Наро-Фоминский г.о., д. Латышская, СНТ "МИНЕРАЛ - 1", кп1</t>
  </si>
  <si>
    <t>Наро-Фоминский г.о., д. Башкино, СНТ "Энергия-88"</t>
  </si>
  <si>
    <t>Наро-Фоминский г.о., д. Латышская, Снт Ясная Поляна</t>
  </si>
  <si>
    <t>Наро-Фоминский г.о., д. Клово, СНТ "ЗЕЛЕНЫЙ КЛИН"</t>
  </si>
  <si>
    <t>Наро-Фоминский г.о., д. Нефедово, СПК "Досуг"</t>
  </si>
  <si>
    <t>Наро-Фоминский г.о., д. Плаксино, снт дубрава</t>
  </si>
  <si>
    <t>Наро-Фоминский г.о., д. Плаксино, снт лесная поляна</t>
  </si>
  <si>
    <t>Наро-Фоминский г.о., д. Покровка, снт "ЗАРЕЧЬЕ"</t>
  </si>
  <si>
    <t>Наро-Фоминский г.о., д. Чичково, снт "Карьер"</t>
  </si>
  <si>
    <t>Наро-Фоминский г.о., д. Чичково, снт "Лидер"</t>
  </si>
  <si>
    <t>Наро-Фоминский г.о., д. Чичково, снт "Надежда"</t>
  </si>
  <si>
    <t>Наро-Фоминский г.о., д. Щекутино, снт "Учкомбинатовец"</t>
  </si>
  <si>
    <t>Наро-Фоминский г.о., п. Новая Ольховка, СНТ "Ольховка"</t>
  </si>
  <si>
    <t>Наро-Фоминский г.о., с. Атепцево, СНТ Заречье</t>
  </si>
  <si>
    <t>Наро-Фоминский г.о., с. Атепцево (СНТ "КОСМОС")</t>
  </si>
  <si>
    <t>Наро-Фоминский г.о., с. Атепцево, ТСН "Радуга"</t>
  </si>
  <si>
    <t>Наро-Фоминский г.о., с. Атепцево, ул. Добрая, тсн "Дружный"</t>
  </si>
  <si>
    <t>Наро-Фоминский г.о., с. Каменское, СПК "Солнышко"</t>
  </si>
  <si>
    <t>Наро-Фоминский г.о., д. Башкино, снт спектр</t>
  </si>
  <si>
    <t>Наро-Фоминский г.о., д. Башкино (СНТ "ФИАЛКА")</t>
  </si>
  <si>
    <t>Наро-Фоминский г.о., д. Башкино, КИЗ "Гамби"</t>
  </si>
  <si>
    <t>Наро-Фоминский г.о., д. Романово, спк Мезон</t>
  </si>
  <si>
    <t>Наро-Фоминский г.о., д. Годуново, СНТ "Лесовичок"</t>
  </si>
  <si>
    <t>Наро-Фоминский г.о., д. Каменка (ветеран- дубки)</t>
  </si>
  <si>
    <t>Наро-Фоминский г.о., д. Лужки (СНТ "ЛУЖКИ-2")</t>
  </si>
  <si>
    <t>Наро-Фоминский г.о., д. Лужки, СНТ "Орбита-2"</t>
  </si>
  <si>
    <t>Наро-Фоминский г.о., у д. Митяево, СНТ «Автоком»</t>
  </si>
  <si>
    <t>Наро-Фоминский г.о., д. Митяево, СНТ "70 лет Октября"</t>
  </si>
  <si>
    <t>Наро-Фоминский г.о., д. Митяево, СНТ "Верея"</t>
  </si>
  <si>
    <t>Наро-Фоминский г.о., вблизи д. Митяево, СНТ «Протва-2»</t>
  </si>
  <si>
    <t>Наро-Фоминский г.о., д. Алексино СНТ "Верейский"</t>
  </si>
  <si>
    <t>Наро-Фоминский г.о., д. Алексино, СНТ Исьма</t>
  </si>
  <si>
    <t>Наро-Фоминский г.о., д. Волково, СНТ "Комета"</t>
  </si>
  <si>
    <t>Наро-Фоминский г.о., г. Верея, у д. Годуново, СНТ Айс-Фили</t>
  </si>
  <si>
    <t>Наро-Фоминский г.о., д. Золотьково, СНТ "Протва"</t>
  </si>
  <si>
    <t>Наро-Фоминский г.о., д. Каменка, СНТ СН "Пристань"</t>
  </si>
  <si>
    <t>Наро-Фоминский г.о., д. Каменка, СНТ "Ветеран"</t>
  </si>
  <si>
    <t>Наро-Фоминский г.о., д. Каменка (СНТ Садовод)</t>
  </si>
  <si>
    <t>Наро-Фоминский г.о., д. Лужки, СНТ "Верея"</t>
  </si>
  <si>
    <t>Наро-Фоминский г.о., д. Мерчалово, СНТ Родники</t>
  </si>
  <si>
    <t>Наро-Фоминский г.о., д. Митяево, СНТ "АГРОСТРОЙ"</t>
  </si>
  <si>
    <t>Наро-Фоминский г.о., д. Митяево, СНТ "Березняк"</t>
  </si>
  <si>
    <t>Наро-Фоминский г.о., д. Митяево, СНТ Омхово</t>
  </si>
  <si>
    <t>Наро-Фоминский г.о., д. Митяево, СНТ "Омхово-2"</t>
  </si>
  <si>
    <t>Наро-Фоминский г.о., д. Пушкарка, СНТ "Пушкарка"</t>
  </si>
  <si>
    <t>Наро-Фоминский г.о., д. Пушкарка, СНТ "Топаз"</t>
  </si>
  <si>
    <t>Наро-Фоминский г.о., д. Субботино, СПК «Дубрава»</t>
  </si>
  <si>
    <t>Наро-Фоминский г.о., д. Архангельское, СНТ «Архангельское-2»</t>
  </si>
  <si>
    <t>Наро-Фоминский г.о., д. Архангельское, СНТ «Квант-88»</t>
  </si>
  <si>
    <t>Наро-Фоминский г.о., д. Дубровка, СНТ "Флора"</t>
  </si>
  <si>
    <t>Наро-Фоминский г.о., д. Крюково, СНТ "Крюковское"</t>
  </si>
  <si>
    <t>Наро-Фоминский г.о., д. Лобаново, СНТ "Руть"</t>
  </si>
  <si>
    <t>Наро-Фоминский г.о., д. Макаровка, СНТ "Автомобилист"</t>
  </si>
  <si>
    <t>Наро-Фоминский г.о.,  д. Набережная Слобода, снт Астра</t>
  </si>
  <si>
    <t>Наро-Фоминский г.о., д. Набережная Слобода, СНТ "Лотос"</t>
  </si>
  <si>
    <t>Наро-Фоминский г.о., д. Нечаево, снт нечаево</t>
  </si>
  <si>
    <t>Наро-Фоминский г.о., д. Нечаево, СНТ "РАЗДОЛЬЕ" КБ САЛЮТ</t>
  </si>
  <si>
    <t>Наро-Фоминский г.о., д. Порядино, СНТ "Таманец"</t>
  </si>
  <si>
    <t>Наро-Фоминский г.о., д. Шапкино, СНТ "Колосок"</t>
  </si>
  <si>
    <t>Наро-Фоминский г.о., д. Порядино, СНТ "Авиатор"</t>
  </si>
  <si>
    <t>Наро-Фоминский г.о., д. Порядино, СНТ "Восход"</t>
  </si>
  <si>
    <t>Наро-Фоминский г.о., д. Орешково, СНТ "Солнечный"</t>
  </si>
  <si>
    <t>Наро-Фоминский г.о., д. Назарьево, СНТ "Текстильщик"</t>
  </si>
  <si>
    <t>Наро-Фоминский г.о., д. Назарьево, СНТ "Садовод-91"</t>
  </si>
  <si>
    <t>Наро-Фоминский г.о., д. Назарьево, СНТ Ольховка</t>
  </si>
  <si>
    <t>Наро-Фоминский г.о., д. Назарьево, ул.Полевая, СНТ "Назарьевское"</t>
  </si>
  <si>
    <t>Наро-Фоминский г.о., д. Воскресенки (СНТ "ВОСКРЕСЁНКИ")</t>
  </si>
  <si>
    <t>Наро-Фоминский г.о., д. Порядино, снт "Стрела"</t>
  </si>
  <si>
    <t>Наро-Фоминский г.о., д. Ивково, СНТ "Осень"</t>
  </si>
  <si>
    <t>Наро-Фоминский г.о., д. Перемешаево, СНТ "Цвет"</t>
  </si>
  <si>
    <t>Наро-Фоминский г.о., д. Носово, ТСН "Труд"</t>
  </si>
  <si>
    <t>Наро-Фоминский г.о., д. Блознево, СНТ "Холод"</t>
  </si>
  <si>
    <t>Наро-Фоминский г.о., д. Бавыкино, СНТ "Гном"</t>
  </si>
  <si>
    <t>Наро-Фоминский г.о., д.Порядино , СНТ «Гагаринец"</t>
  </si>
  <si>
    <t>Наро-Фоминский г.о., у д. Ревякино, ТСН "Долина"</t>
  </si>
  <si>
    <t>Наро-Фоминский г.о., д. Самород, СПК "Виктория"</t>
  </si>
  <si>
    <t>Наро-Фоминский г.о., д. Субботино, СНТ "Мосинжбетон"</t>
  </si>
  <si>
    <t>Наро-Фоминский г.о., д. Тишинка, СНТ "Досуг"</t>
  </si>
  <si>
    <t>Наро-Фоминский г.о., д. Тишинка, снт Тишинка</t>
  </si>
  <si>
    <t>Наро-Фоминский г.о., д. Чеблоково, снт "Контакт"</t>
  </si>
  <si>
    <t>Наро-Фоминский г.о., д. Селятино, СНТ "Союз-1"</t>
  </si>
  <si>
    <t>Наро-Фоминский г.о., д. Тарасково, СНТ Тарасково</t>
  </si>
  <si>
    <t>Наро-Фоминский г.о., у деревни Тарасково, СНТ "Победа-Тарасково"</t>
  </si>
  <si>
    <t>Наро-Фоминский г.о., д. Тарасково, снт "У озера"</t>
  </si>
  <si>
    <t>Наро-Фоминский г.о., д. Юшково, СНТ "Афганец"</t>
  </si>
  <si>
    <t>Наро-Фоминский г.о., д. Юшково, СНТ "Любава"</t>
  </si>
  <si>
    <t>Наро-Фоминский г.о., у д. Таширово, СНТ «Лубянка»</t>
  </si>
  <si>
    <t>Наро-Фоминский г.о., д. Алексеевка СНТ "Березка-68"</t>
  </si>
  <si>
    <t>Наро-Фоминский г.о., д. Алексеевка, СНТ Геофизик</t>
  </si>
  <si>
    <t>Наро-Фоминский г.о., д. Плесенское,СНТ "ЗаряУПП ВОС"</t>
  </si>
  <si>
    <t>Наро-Фоминский г.о., д. Алексеевка СНТ "Кедр"</t>
  </si>
  <si>
    <t>Наро-Фоминский г.о., д. Афанасовка (СНТ "ПОЛЯНА")</t>
  </si>
  <si>
    <t>Наро-Фоминский г.о., д. Мачихино, СНП "ЗОЛОТОЙ РУЧЕЙ"</t>
  </si>
  <si>
    <t>Наро-Фоминский г.о., д. Мачихино, СНТ "ЛУЖОК"</t>
  </si>
  <si>
    <t>Наро-Фоминский г.о., д. Мачихино, СНТ "Нара"</t>
  </si>
  <si>
    <t>Наро-Фоминский г.о., д. Мачихино, снт россинка</t>
  </si>
  <si>
    <t>Наро-Фоминский г.о., д. Мачихино, СПК"ТЕМП"</t>
  </si>
  <si>
    <t>Наро-Фоминский г.о., д. Могутово, СНТ "ДРУЖБА-РУДН"</t>
  </si>
  <si>
    <t>Наро-Фоминский г.о., д. Могутово, СНТ "Источник"</t>
  </si>
  <si>
    <t>Наро-Фоминский г.о., д. Могутово, СНТ Могутово</t>
  </si>
  <si>
    <t>Наро-Фоминский г.о., д. Могутово, СНТ Поляна</t>
  </si>
  <si>
    <t>Наро-Фоминский г.о., д. Могутово, СНТ "ВЕТЕРАНЫ ВОЙНЫ"</t>
  </si>
  <si>
    <t>Наро-Фоминский г.о., д. Пожитково, снт «Восход-3»</t>
  </si>
  <si>
    <t>Наро-Фоминский г.о., д. Пожитково, СНТ "Элетап" (кп2)</t>
  </si>
  <si>
    <t>Наро-Фоминский г.о., д.Пожитково, СНТ "Южное"</t>
  </si>
  <si>
    <t>Наро-Фоминский г.о., п. дом отдыха Бекасово, СНТ Смородинка-2</t>
  </si>
  <si>
    <t>Наро-Фоминский г.о., д. Савеловка, снт ильма</t>
  </si>
  <si>
    <t>Наро-Фоминский г.о., д. Турейка, СНТ «Ветеранов-Фронтовиков»</t>
  </si>
  <si>
    <t>Наро-Фоминский г.о., д. Литвиново, СНТ "СВЯЗИСТ-3"</t>
  </si>
  <si>
    <t>Наро-Фоминский г.о., д. Литвиново, СНТ Полянка</t>
  </si>
  <si>
    <t>Наро-Фоминский г.о., д. Крюково, СНТ "Кукшево"</t>
  </si>
  <si>
    <t>Наро-Фоминский г.о., д. Иневка (ТСН "СНТ "АЭРОФЛОТ-3")</t>
  </si>
  <si>
    <t>Наро-Фоминский г.о., д. Иневка (СНТ "РАЗГУЛЯЙ")</t>
  </si>
  <si>
    <t>Наро-Фоминский г.о., д. Иневка, СНТ "Инеевка"</t>
  </si>
  <si>
    <t>Наро-Фоминский г.о., д. Иневка (СНТ "ИНЕВКА")</t>
  </si>
  <si>
    <t>Наро-Фоминский г.о., д. Иневка, СНТ Дружба</t>
  </si>
  <si>
    <t>Наро-Фоминский г.о., д. Иневка, СНТ "Военное содружество"</t>
  </si>
  <si>
    <t>Наро-Фоминский г.о., д. Иневка (СНТ "БЕЛЫЕ БЕРЕЗКИ")</t>
  </si>
  <si>
    <t>Наро-Фоминский г.о., д. Иневка, СНТ "Амра"</t>
  </si>
  <si>
    <t>Наро-Фоминский г.о., д. Жихарево, СНТ «Лесной»</t>
  </si>
  <si>
    <t>Наро-Фоминский г.о., , у д. Детенково, СНТ «Весна»</t>
  </si>
  <si>
    <t>Наро-Фоминский г.о., д. Головеньки, СНТ Теремок</t>
  </si>
  <si>
    <t>Наро-Фоминский г.о., д. Таширово, СНТ "Кантемировец"</t>
  </si>
  <si>
    <t>Наро-Фоминский г.о., д. Головеньки, СНТ "Интер"</t>
  </si>
  <si>
    <t>Наро-Фоминский г.о., д. Головеньки, снт головеньки</t>
  </si>
  <si>
    <t>Наро-Фоминский г.о., д. Головеньки, СНТ «Волна»</t>
  </si>
  <si>
    <t>Наро-Фоминский г.о., д. Головеньки, СНТ "Березка"</t>
  </si>
  <si>
    <t>Наро-Фоминский г.о., д. Большие Горки, СНТ "Горки"</t>
  </si>
  <si>
    <t>Наро-Фоминский г.о., д. Бавыкино, СНТ "Южный" УМ-6"</t>
  </si>
  <si>
    <t>Наро-Фоминский г.о., д. Бавыкино, СНТ "Огонёк"</t>
  </si>
  <si>
    <t>Наро-Фоминский г.о., д. Бавыкино, СНТ "Березовка"</t>
  </si>
  <si>
    <t>Наро-Фоминский г.о., п. дома отдыха Бекасово (СНТ "ПОЛЕСЬЕ-88")</t>
  </si>
  <si>
    <t>Наро-Фоминский г.о., п. дома отдыха Бекасово, СНТ «Смородинка-1»(кп2)</t>
  </si>
  <si>
    <t>Наро-Фоминский г.о., п. дома отдыха Бекасово, СНТ «Смородинка-1»(кп1)</t>
  </si>
  <si>
    <t>Наро-Фоминский г.о., д. Сырьево, снт Восход</t>
  </si>
  <si>
    <t>Наро-Фоминский г.о., д. Сырьево СНТ Радуга</t>
  </si>
  <si>
    <t>Наро-Фоминский г.о., д. Любаново, снт ручей</t>
  </si>
  <si>
    <t>Наро-Фоминский г.о., д. Мякишево, СНТ "Заря" АМО ЗИЛ</t>
  </si>
  <si>
    <t>Наро-Фоминский г.о., д. Настасьино, СНТ "Книжник"</t>
  </si>
  <si>
    <t>Наро-Фоминский г.о., д. Обухово, снт Полёт</t>
  </si>
  <si>
    <t>Наро-Фоминский г.о., у д. Плесенское, СНТ «Ручеек-99»</t>
  </si>
  <si>
    <t>Наро-Фоминский г.о., д. Таширово, снт "Колос"</t>
  </si>
  <si>
    <t>Наро-Фоминский г.о., д. Чешково, снт алешково</t>
  </si>
  <si>
    <t>Наро-Фоминский г.о., д. Чешково, спк Алешково</t>
  </si>
  <si>
    <t>Наро-Фоминский г.о., у д. Шапкино, СНТ "Вертолетчик"</t>
  </si>
  <si>
    <t>Наро-Фоминский г.о., у д. Бавыкино, СНТ Радуга</t>
  </si>
  <si>
    <t>Наро-Фоминский г.о., г. Апрелевка, ул. Фадеева ГСК Нива</t>
  </si>
  <si>
    <t>Наро-Фоминский г.о., г. Апрелевка, ул. Новая, ГСК Десна</t>
  </si>
  <si>
    <t>Наро-Фоминский г.о., г. Апрелевка, ул. Первомайская, ГСК МОСКВИЧ</t>
  </si>
  <si>
    <t>Наро-Фоминский г.о., д. Ерюхино, гск "МЕЧТА"</t>
  </si>
  <si>
    <t>Наро-Фоминский г.о., п. Новая Ольховка, гск ольха</t>
  </si>
  <si>
    <t>Наро-Фоминский г.о., с. Атепцево (ГСК "ЛУЧ - 2")</t>
  </si>
  <si>
    <t>Наро-Фоминский г.о., с. Атепцево, ул. Лесная гаражный кооператив Луч</t>
  </si>
  <si>
    <t>Наро-Фоминский г.о., р.п. Калининец, КГ "Калининец"</t>
  </si>
  <si>
    <t>Наро-Фоминский г.о., р.п. Калининец, КГ "Десна"</t>
  </si>
  <si>
    <t>Наро-Фоминский г.о., р.п. Калининец, ГСК "Дубрава"</t>
  </si>
  <si>
    <t>Наро-Фоминский г.о., в близи д. Селятино, уч.2,3,4 (ГСК "ПОБЕДА")</t>
  </si>
  <si>
    <t>Наро-Фоминский г.о.,  вблизи с. Петровское, ГСК "Гидромонтаж"</t>
  </si>
  <si>
    <t>Наро-Фоминский г.о., р.п. Калининец, ул. Фабричная, ГСК "Фабричный-1"</t>
  </si>
  <si>
    <t>Наро-Фоминский г.о., р.п. Калининец, ул. Фабричная, ГСК "Фабричный"</t>
  </si>
  <si>
    <t>Наро-Фоминский г.о.,  р.п. Калининец, в/ч 33053, гск дубки</t>
  </si>
  <si>
    <t xml:space="preserve">г. Наро-Фоминск, ул. Погодина, д. 100, ГСК "Южный" </t>
  </si>
  <si>
    <t>г. Наро-Фоминск, ул. Маршала Жукова Г.К., д. 11</t>
  </si>
  <si>
    <t>г. Наро-Фоминск, ул. Маршала Жукова Г.К., д. 13 (ООО НПФ МАИС)</t>
  </si>
  <si>
    <t xml:space="preserve">г. Наро-Фоминск, ул. Ленина, д. 32, ООО "ЗВЕЗДНЫЙ" </t>
  </si>
  <si>
    <t xml:space="preserve">г. Наро-Фоминск, ул. 8 Марта, д. 2а, ПАО "МОЭСК" </t>
  </si>
  <si>
    <t xml:space="preserve">г. Наро-Фоминск, пл. Свободы, д. 1, часть 1, ООО "Сервис-Быт" </t>
  </si>
  <si>
    <t xml:space="preserve">г. Наро-Фоминск, пер. Красноармейский, д. 39, ПАО "МОЭСК" </t>
  </si>
  <si>
    <t>г. Наро-Фоминск, пл. Свободы, д. 10 ООО "Воскресенский", Гермес</t>
  </si>
  <si>
    <t xml:space="preserve">г. Наро-Фоминск, военный городок 10, ООО "СТРОЙГРАД" </t>
  </si>
  <si>
    <t>Наро-Фоминский г.о., п. дом отдыха Бекасово (гараж Ростелеком)</t>
  </si>
  <si>
    <t xml:space="preserve">г. Наро-Фоминск, ул. Московская, д. 9К, ООО "МИК-2000" </t>
  </si>
  <si>
    <t xml:space="preserve">г. Наро-Фоминск, Киевское ш. 71 км, ООО "ГАЗПРОМНЕФТЬ – ЦЕНТР" </t>
  </si>
  <si>
    <t>Наро-Фоминский г.о., д. Терновка, ул. Кленовая, д. 5, ИП Копосов Роман Валерьевич</t>
  </si>
  <si>
    <t>Наро-Фоминский г.о., р.п. Селятино, железнодорожная станция Селятино</t>
  </si>
  <si>
    <t>Наро-Фоминский г.о., р.п. Селятино, ул. Вокзальная, д. 1а</t>
  </si>
  <si>
    <t>Наро-Фоминский г.о.,  р.п. Селятино, вблизи петровского кладбища ООО "ДОР-СТРОЙ ТЕХНИКА"</t>
  </si>
  <si>
    <t>Наро-Фоминский г.о.,  р.п. Калининец, ул. Фабричная, корп.3</t>
  </si>
  <si>
    <t>Наро-Фоминский г.о., р.п. Калининец, ул. Фабричная, д. 1а</t>
  </si>
  <si>
    <t>Наро-Фоминский г.о., д. Юшково (Штаб строительства ЦКАД)</t>
  </si>
  <si>
    <t>Наро-Фоминский г.о., р.п. Калининец, ул. Фабрична, вл. 1, корп. 3</t>
  </si>
  <si>
    <t>Наро-Фоминский г.о.,  р.п. Калининец, уч. 5, ООО "ПРОФИЛЬ ДЕКОР"</t>
  </si>
  <si>
    <t>Наро-Фоминский г.о.,  р.п. Калининец, стр. 25 (линкс проперти)</t>
  </si>
  <si>
    <t>Наро-Фоминский г.о., с. Петровское, ООО "АБЗ Гидромонтаж"</t>
  </si>
  <si>
    <t>Наро-Фоминский г.о., р.п. Калининец, д. 254, ОА "Оборонэнерго"</t>
  </si>
  <si>
    <t>Наро-Фоминский г.о.,  р.п. Калининец, Спортивный центр Мегаполис</t>
  </si>
  <si>
    <t>Наро-Фоминский г.о.,  р.п. Калининец, ул. Фабричная, д. 1а</t>
  </si>
  <si>
    <t>Наро-Фоминский г.о.,  р.п. Калининец, ип Маттаджиева</t>
  </si>
  <si>
    <t>Наро-Фоминский г.о.,  р.п. Калининец, д. 1 корпус А, ИП Егоров Сергей Николаевич</t>
  </si>
  <si>
    <t>Наро-Фоминский г.о., д. Сумино, д. 1А, ИП Ляпина</t>
  </si>
  <si>
    <t>Наро-Фоминский г.о.,  р.п. Калининец, ул. ДОС, у д. 1 (Магнит Эйхорния)</t>
  </si>
  <si>
    <t>Наро-Фоминский г.о., с. Петровское, ул. Заводская, д. 26, ООО "ДЭСКТ-3»</t>
  </si>
  <si>
    <t>Наро-Фоминский г.о., с. Петровское, стр. 71А (Магнит Затушевка)</t>
  </si>
  <si>
    <t>Наро-Фоминский г.о., с. Петровское, уч. 87 (Пятерочка 11032)</t>
  </si>
  <si>
    <t>Наро-Фоминский г.о.,  р.п. Калининец, ул. Фабричная (Дикси 50419)</t>
  </si>
  <si>
    <t>Наро-Фоминский г.о.,  р.п. Калининец , ул. Фабричная, 13А (Верный 1289)</t>
  </si>
  <si>
    <t>Наро-Фоминский г.о.,  р.п. Калининец, в/ч 23626, здание магазина №1 (Дикси 50661)</t>
  </si>
  <si>
    <t>Наро-Фоминский г.о., д. Тарасково, стр. 1 (Дикси 90198)</t>
  </si>
  <si>
    <t>Наро-Фоминский г.о., д. Тарасково, ул. Центральная, с1 (калина-парк)</t>
  </si>
  <si>
    <t>Наро-Фоминский г.о., р.п. Калининец, с 4, ТЦ "Калининец"</t>
  </si>
  <si>
    <t>Наро-Фоминский г.о.,  р.п. Калининец, в/ч 23626, здание магазина №3 (Дикси 50662)</t>
  </si>
  <si>
    <t>Наро-Фоминский г.о.,  р.п. Калининец, Кафе Юбилейное (Пятерочка №11784)</t>
  </si>
  <si>
    <t>Наро-Фоминский г.о.,  р.п. Калининец, ул. ДОС, д. 1 А (Верный 1323)</t>
  </si>
  <si>
    <t>Наро-Фоминский г.о.,  р.п. Калининец, д. 262, ИП Мешканин Андрей Александрович</t>
  </si>
  <si>
    <t>Наро-Фоминский г.о.,  с. Петровское, владение 95Д, (АЗС № 1127)</t>
  </si>
  <si>
    <t>Наро-Фоминский г.о.,  с. Петровское, ООО "АБЗ Гидромонтаж"</t>
  </si>
  <si>
    <t>Наро-Фоминский г.о.,  р.п. Калининец, автомойка</t>
  </si>
  <si>
    <t>Наро-Фоминский г.о.,   р. п. Калининец, автосервис</t>
  </si>
  <si>
    <t>Наро-Фоминский г.о.,  д. Волчёнки, территория бетонного завода, ИП Мельниченко</t>
  </si>
  <si>
    <t>Наро-Фоминский г.о.,  д. Устье, д. 68 (ооо узоры)</t>
  </si>
  <si>
    <t>Наро-Фоминский г.о.,  д. Волчёнки, д. 91 (ДИКСИ 50057)</t>
  </si>
  <si>
    <t>Наро-Фоминский г.о.,  д. Волчёнки, д. 28/1 (ип)</t>
  </si>
  <si>
    <t>Наро-Фоминский г.о.,  д. Волчёнки, д. 50 а (Верный 1373)</t>
  </si>
  <si>
    <t>Наро-Фоминский г.о.,  д. Акишево, д. 5 (Нархозстрой)</t>
  </si>
  <si>
    <t>Наро-Фоминский г.о.,  п. совхоза Архангельский, ООО "Совхоз "Архангельский"</t>
  </si>
  <si>
    <t>Наро-Фоминский г.о., п. совхоза Архангельский, ООО "Северная рыба"(где коровники)</t>
  </si>
  <si>
    <t>Наро-Фоминский г.о., д. Устье (рота агро)</t>
  </si>
  <si>
    <t>Наро-Фоминский г.о., д. Назарьево, АЗС №479</t>
  </si>
  <si>
    <t>Наро-Фоминский г.о., д. Назарьево, заправка "ТНК"</t>
  </si>
  <si>
    <t>Наро-Фоминский г.о., д. Набережная слобода (ООО «Набережная слобода»)</t>
  </si>
  <si>
    <t>Наро-Фоминский г.о., у д. Крюково, ИП Мусуков</t>
  </si>
  <si>
    <t>Наро-Фоминский г.о.,  д. Вышегород, Магазин № 16, ИП Абрамкина</t>
  </si>
  <si>
    <t>Наро-Фоминский г.о., , д. Веселёво (ДИДИНА)</t>
  </si>
  <si>
    <t>Наро-Фоминский г.о., д. Веселёво, Строительный рынок Fort</t>
  </si>
  <si>
    <t>Наро-Фоминский г.о., д. Шустиково (ООО «ЛВ Продукт РУС»)</t>
  </si>
  <si>
    <t>Наро-Фоминский г.о., д. Паново "Аэродром"</t>
  </si>
  <si>
    <t>Наро-Фоминский г.о., д. Крюково (Производство по переработке рыбы )</t>
  </si>
  <si>
    <t>Наро-Фоминский г.о.,  д. Крюково, ООО "Генезис"</t>
  </si>
  <si>
    <t>Наро-Фоминский г.о., д. Благовещенье (ООО «Рота-Агро Благовещенье»)</t>
  </si>
  <si>
    <t>Наро-Фоминский г.о., д. Благовещенье (ООО «Совхоз Веселевский»)</t>
  </si>
  <si>
    <t>Наро-Фоминский г.о., г. Верея, ул. Лесная, стр. 3 (Церковь)</t>
  </si>
  <si>
    <t>Наро-Фоминский г.о., г. Верея, ул. Кировская, д. 46/28 (Церковь)</t>
  </si>
  <si>
    <t>Наро-Фоминский г.о., г. Верея, ул. Боровская, д. 25 Электросети Моэск</t>
  </si>
  <si>
    <t>Наро-Фоминский г.о., г. Верея, ул. 1-я Советская, д. 86, АО "Мострансавто"ПАТП</t>
  </si>
  <si>
    <t>Наро-Фоминский г.о., д. Ястребово, ул. Берёзовая, д. 50 ИП Лысковская</t>
  </si>
  <si>
    <t>Наро-Фоминский г.о., п.дом отдыха  Бекасово, ГСК "Связист"</t>
  </si>
  <si>
    <t>Наро-Фоминский г.о., г. Апрелевка, 44 км+300 м Киевского ш. (заправка Газпром)</t>
  </si>
  <si>
    <t>Наро-Фоминский г.о., г. Апрелевка, 46 км. Киевского ш. (левая сторона) "заправка "Бипи"</t>
  </si>
  <si>
    <t>Наро-Фоминский г.о., г. Апрелевка, ул. Апрелевская, д. 65 ПАО Банк "Возрождение"</t>
  </si>
  <si>
    <t>Наро-Фоминский г.о., г. Апрелевка, ул. Большая Лесная, д. 37</t>
  </si>
  <si>
    <t>Наро-Фоминский г.о., г. Апрелевка, ул. Апрелевская, д. 2А</t>
  </si>
  <si>
    <t>Наро-Фоминский г.о., г. Апрелевка, ул. Сосновая, д. 58</t>
  </si>
  <si>
    <t>Наро-Фоминский г.о., г. Апрелевка, ул .Декабристов, д. 5А ООО «Маркет Подмосковье»</t>
  </si>
  <si>
    <t>Наро-Фоминский г.о., г. Апрелевка, ул. Февральская д. 12А</t>
  </si>
  <si>
    <t>Наро-Фоминский г.о., г. Апрелевка, ул. Апрелевская, д. 52</t>
  </si>
  <si>
    <t>Наро-Фоминский г.о., г. Апрелевка, ул. Августовская, д. 8 (ООО «Апрелевка СТ»)</t>
  </si>
  <si>
    <t>Наро-Фоминский г.о., г. Апрелевка, ул. Августовская, д. 1</t>
  </si>
  <si>
    <t>Наро-Фоминский г.о., г. Апрелевка, ул. Апрелевская, д. 79 (ооо техпласт)</t>
  </si>
  <si>
    <t>Наро-Фоминский г.о., г. Апрелевка, ул. Апрелевская, д. 79А (ООО"СТИ")</t>
  </si>
  <si>
    <t>Наро-Фоминский г.о., г. Апрелевка, ул. Апрелевская, д. 79а ООО "Креветка"</t>
  </si>
  <si>
    <t>Наро-Фоминский г.о., г. Апрелевка, ул. Ленина, д. 4, Апрелевский завод рентгенотехники</t>
  </si>
  <si>
    <t>Наро-Фоминский г.о., г. Апрелевка, ул. Парковая, д. 1 (АО «АЗТИ»)</t>
  </si>
  <si>
    <t>Наро-Фоминский г.о., г. Аперелевка, ул. Парковая, д. 1 (ооо«ВЕРКОН-техника»)</t>
  </si>
  <si>
    <t>Наро-Фоминский г.о., г. Апрелевка, ул. Первомайская, д. 48 (Апрелевская ЛТБ)</t>
  </si>
  <si>
    <t>Наро-Фоминский г.о., г. Апрелевка, ул. Первомайская, стр. 48 (Полимерград)</t>
  </si>
  <si>
    <t>Наро-Фоминский г.о., г. Апрелевка, ул. Самохина, д. 9</t>
  </si>
  <si>
    <t>Наро-Фоминский г.о., г. Апрелевка, ул. Северная, д. 26, ООО "ГРОССТЕК"</t>
  </si>
  <si>
    <t>Наро-Фоминский г.о., г. Апрелевка, ул. Фадеева, д. 3 склады</t>
  </si>
  <si>
    <t>Наро-Фоминский г.о., г. Апрелевка, ул. Школьная, д. 1, ООО "СЭП "Луч"</t>
  </si>
  <si>
    <t>Наро-Фоминский г.о., г. Апрелевка, ул. Школьная, д.6 (молочный завод)</t>
  </si>
  <si>
    <t>Наро-Фоминский г.о., г. Апрелевка, ул. Парковая, д. 1 (ООО "ПК"СССР")</t>
  </si>
  <si>
    <t>Наро-Фоминский г.о., г. Апрелевка, железнодорожная станция Апрелевка, здание ремонтно-ревизионного цеха</t>
  </si>
  <si>
    <t>Наро-Фоминский г.о., г. Апрелевка, железнодорожная станция Апрелевка, контора 3-го участка с гаражом ПЧ-19</t>
  </si>
  <si>
    <t>Наро-Фоминский г.о., г. Апрелевка, ул. Августовская, д. 6 (Магнит Жемчуг)</t>
  </si>
  <si>
    <t>Наро-Фоминский г.о., г. Апрелевка, железнодорожная станция Апрелевка, пост ЭЦ</t>
  </si>
  <si>
    <t>Наро-Фоминский г.о., г. Апрелевка, пер. Апрелевский, д. 22 Б</t>
  </si>
  <si>
    <t>Наро-Фоминский г.о., г. Апрелевка (ТЦ Апрелевка)</t>
  </si>
  <si>
    <t>Наро-Фоминский г.о., г. Апрелевка, ул. Островского, д. 38 (Пятерочка 2111)</t>
  </si>
  <si>
    <t>Наро-Фоминский г.о., г. Апрелевка, ул. Августовская, д. 1, ТЦ ВОДОЛЕЙ</t>
  </si>
  <si>
    <t>Наро-Фоминский г.о., г. Апрелевка, ул. Апрелевская, д. 7</t>
  </si>
  <si>
    <t>Наро-Фоминский г.о., г. Апрелевка, ул. Апрелевская, д. 79А (ИП Альасади )</t>
  </si>
  <si>
    <t>Наро-Фоминский г.о., г. Апрелевка, ул. Апрелевская, д. 80, стр. 1, ООО "МИНИМАРКЕТ ВЕСНА"</t>
  </si>
  <si>
    <t>Наро-Фоминский г.о., г. Апрелевка, ул. Апрелевская, уч. 85</t>
  </si>
  <si>
    <t>Наро-Фоминский г.о., г. Апрелевка, ул. Горького, д. 19 (ООО ПродМир от ООО Мираторг)</t>
  </si>
  <si>
    <t>Наро-Фоминский г.о., г. Апрелевка, ул. Дубки, д. 15 (Магнит Садалбари)</t>
  </si>
  <si>
    <t>Наро-Фоминский г.о., г. Апрелевка, ул. Дубки, д. 19 (ДИКСИ 50907)</t>
  </si>
  <si>
    <t>Наро-Фоминский г.о., г. Апрелевка, ул. Котовского, д. 1, корпус 1</t>
  </si>
  <si>
    <t>Наро-Фоминский г.о., г. Апрелевка, ул. Парковая, д. 7, корп. 1 (Дикси 50755)</t>
  </si>
  <si>
    <t>Наро-Фоминский г.о., г. Апрелевка, ул. Парковая, уч. 1-1 (Дикси 90023)</t>
  </si>
  <si>
    <t>Наро-Фоминский г.о., г. Апрелевка, ул. Пойденко, д. 14 ( Пятерочка № 13995 )</t>
  </si>
  <si>
    <t>Наро-Фоминский г.о., г. Апрелевка, ул. Февральская, д. 52 (Магнит Глаголево)</t>
  </si>
  <si>
    <t>Наро-Фоминский г.о., г. Апрелевка, ул. Февральская. д.10, стр. 1</t>
  </si>
  <si>
    <t>Наро-Фоминский г.о., г. Апрелевка, ул. Цветочная Аллея, д. 9 (Ип Алюнова )</t>
  </si>
  <si>
    <t>Наро-Фоминский г.о., г. Апрелевка, ул. Парковая, д. 2/2</t>
  </si>
  <si>
    <t>Наро-Фоминский г.о., г. Апрелевка, ул.Октябрьская, уч. 14 ( Пятерочка № 12929 )</t>
  </si>
  <si>
    <t>Наро-Фоминский г.о., г. Апрелевка, ул. Сентябрьская, д. 2/1, ИП Ногачев</t>
  </si>
  <si>
    <t>Наро-Фоминский г.о., г. Апрелевка, ул. Комсомольская, д. 5 (Магнит Баубо)</t>
  </si>
  <si>
    <t>Наро-Фоминский г.о., 78 км Киевского ш. ООО "Ойл Моторс" (АЗС № 9)</t>
  </si>
  <si>
    <t>Наро-Фоминский г.о., 80-й км киевского ш. ООО "НГК"ИНТЕРОЙЛ" № 5(Левая сторона)</t>
  </si>
  <si>
    <t>Наро-Фоминский г.о., 81 км киевского ш. заправка ООО "НГК"ИНТЕРОЙЛ" № 6</t>
  </si>
  <si>
    <t>Наро-Фоминский г.о., 76-й км. Киевского ш. (лукойл)АЗС №113</t>
  </si>
  <si>
    <t>Наро-Фоминский г.о., д. Нефедово, 85-й км киевского ш. АЗС №446 (правая сторона)</t>
  </si>
  <si>
    <t xml:space="preserve">Наро-Фоминский г.о.,  84-й км Киевского ш., ООО "Татнефть-АЗС-Запад" </t>
  </si>
  <si>
    <t xml:space="preserve">Наро-Фоминский г.о.,  с. Атепцево, ул. Левобережье, уч. 155, ООО "Инвест Капитал"  </t>
  </si>
  <si>
    <t>Наро-Фоминский г.о.,  у д. Котово (нар-Холод)</t>
  </si>
  <si>
    <t>Наро-Фоминский г.о.,  п. Новая Ольховка, ооо птицефабрика элинар</t>
  </si>
  <si>
    <t>Наро-Фоминский г.о.,  п. Новая Ольховка, ооо элинар</t>
  </si>
  <si>
    <t>Наро-Фоминский г.о.,  , п. Новая Ольховка, здание учебного комбината</t>
  </si>
  <si>
    <t>Наро-Фоминский г.о.,  п. Новая Ольховка, ул. Заводская, д. 1, ООО "Болл Беверидж Пэкеджинг Наро-Фоминск"</t>
  </si>
  <si>
    <t>Наро-Фоминский г.о.,  п. Новая Ольховка, ул. Промышленная, д. 3 (Эйвон)</t>
  </si>
  <si>
    <t>Наро-Фоминский г.о., с. Атепцево (НАРПРОМЭНЕРГО)</t>
  </si>
  <si>
    <t>Наро-Фоминский г.о., c. Атепцево, пл. купца алешина (ООО «ЗЭИМ «Элинар»)</t>
  </si>
  <si>
    <t>Наро-Фоминский г.о., с. Атепцево, пл. Купца Алешина, вл. 1 (ОАО "ХОЛДИНГОВАЯ КОМПАНИЯ ЭЛИНАР"), зелёные баки</t>
  </si>
  <si>
    <t>Наро-Фоминский г.о., с. Атепцево, пл. Купца Алешина, вл. 1(ООО «Элинар Пласт»)</t>
  </si>
  <si>
    <t>Наро-Фоминский г.о., с. Атепцево, пл. купца Алёшина, д. 3(купецЪ)</t>
  </si>
  <si>
    <t>Наро-Фоминский г.о., с. Атепцево, пл. купца Алёшина, владение 1</t>
  </si>
  <si>
    <t xml:space="preserve">Наро-Фоминский г.о., с. Атепцево, ул. Спортивная, д. 1, ООО УК "Абамет" </t>
  </si>
  <si>
    <t>Наро-Фоминский г.о., д. Латышская, железнодорожная станция Латышская, пост ЭЦ</t>
  </si>
  <si>
    <t>Наро-Фоминский г.о., , д. Деденево (ИП Степанова )</t>
  </si>
  <si>
    <t>Наро-Фоминский г.о., п. Новая Ольховка, ул. Центральная, стр. 23, ООО "Импульс"</t>
  </si>
  <si>
    <t>Наро-Фоминский г.о., п. Новая Ольховка, Ип Степанова</t>
  </si>
  <si>
    <t>Наро-Фоминский г.о., п. Новая Ольховка, уч. 206 (ДИКСИ 50473)</t>
  </si>
  <si>
    <t>Наро-Фоминский г.о., с. Атепцево, пл. купца Алёшина, д. 2, ТД Атепцево</t>
  </si>
  <si>
    <t xml:space="preserve">Наро-Фоминский г.о., с. Атепцево, ул. Левобережье, д. 133М, ИП Давыдова Ольга Евгеньевна </t>
  </si>
  <si>
    <t>Наро-Фоминский г.о., с. Атепцево, ул. Левобережье, д. 135, ИП Мосева Инна Васильевна</t>
  </si>
  <si>
    <t>Наро-Фоминский г.о., с. Атепцево, ул.Левобережная, д. 153 ( Пятерочка № 10238 )</t>
  </si>
  <si>
    <t>Наро-Фоминский г.о., с. Атепцево, ул. Левобережье, д. 35 (Магнит Сунша)</t>
  </si>
  <si>
    <t xml:space="preserve">Наро-Фоминский г.о., с. Каменское, ул. Изумрудная, стр. 2, ИП Новосельцева И.П., магазин продукты </t>
  </si>
  <si>
    <t>Наро-Фоминский г.о., с. Каменское, ул. Центральная, д. 34а (Дикси 50765)</t>
  </si>
  <si>
    <t>Наро-Фоминский г.о., г. Верея, ул. Лесная, д. 4а, стр. 3, КФХ Коржов Дмитрий Вячеславович</t>
  </si>
  <si>
    <t xml:space="preserve">Наро-Фоминский г.о., п. Пионерский, ул. Медынская, д. 4, ИП Аксютин Александр Иванович </t>
  </si>
  <si>
    <t>Наро-Фоминский г.о., г. Верея, ул. Советская, д. 75 (заправка тнк)</t>
  </si>
  <si>
    <t>Наро-Фоминский г.о., г. Верея, ул. 1-я Советская, д. 86А (ИП Чичков, кафе)</t>
  </si>
  <si>
    <t>Наро-Фоминский г.о., г. Верея, ул. 1-я Советская, д. 22, ип Билибина</t>
  </si>
  <si>
    <t>Наро-Фоминский г.о., г. Верея, ул. 1-я Советская, д. 4, ИП Ерохина Наталья Григорьевна</t>
  </si>
  <si>
    <t>Наро-Фоминский г.о., г. Верея, на территории пансионата "Акварели"</t>
  </si>
  <si>
    <t>Наро-Фоминский г.о., г. Верея, ул. Кировская, д. 21/1, ООО "ВМЗ"</t>
  </si>
  <si>
    <t>Наро-Фоминский г.о., г. Верея, ул. Калужская, д. 48-А, ООО "Бушерон"</t>
  </si>
  <si>
    <t>Наро-Фоминский г.о., д. Митяево, ул. Люповская, д. 1, ООО "Фирма ДАК-10"</t>
  </si>
  <si>
    <t>Наро-Фоминский г.о., п. Пионерский, владение цех ООО "Золушка"</t>
  </si>
  <si>
    <t>Наро-Фоминский г.о., д. Симбохово, ул. Дороховская, д. 4, ИП Сергейчук</t>
  </si>
  <si>
    <t>Наро-Фоминский г.о., п. Пионерский (ЗООКАТРИН)</t>
  </si>
  <si>
    <t>Наро-Фоминский г.о., г. Верея, ул. Лесная, д. 4, ООО "ГРЕКА"</t>
  </si>
  <si>
    <t>Наро-Фоминский г.о., , п. Пионерский, ул. Центральная, уч. 16, ООО "СЕРВЕР"</t>
  </si>
  <si>
    <t>Наро-Фоминский г.о., д. Ястребово, ул. Березовая, ООО Чистые продукты</t>
  </si>
  <si>
    <t>Наро-Фоминский г.о., г. Верея, ул. Кировская, д. 23/23 ИП Валуев</t>
  </si>
  <si>
    <t>Наро-Фоминский г.о., г. Верея, пл. Советская, д. 13/1, ПАО "Ростелеком"</t>
  </si>
  <si>
    <t>Наро-Фоминский г.о., г. Верея, ул. Советская, д. 15, ИП Морозова Надежда Алексеевна</t>
  </si>
  <si>
    <t>Наро-Фоминский г.о., г. Верея, ул. 1-я Советская, д. 75, ИП Иванова</t>
  </si>
  <si>
    <t>Наро-Фоминский г.о., г. Верея, Дороховское ш. 35-й км, ООО "Трейд Ойл"</t>
  </si>
  <si>
    <t>Наро-Фоминский г.о., г. Верея, ул. 1-я Советская, уч. 79, магазин "Стройматериалов"</t>
  </si>
  <si>
    <t>Наро-Фоминский г.о., г. Верея, пл. Советская, уч. 3, ИП Гордеев, ТЦ</t>
  </si>
  <si>
    <t>Наро-Фоминский г.о., г. Верея, пл. Советская, д. 20 (торговые ряды)</t>
  </si>
  <si>
    <t>Наро-Фоминский г.о., г. Верея, пл. Советская, д. 7А, ИП Ефремова, магазин</t>
  </si>
  <si>
    <t>Наро-Фоминский г.о., г. Верея, ул. 1-я Советская, д. 24/19, ИП Шаламберидзе</t>
  </si>
  <si>
    <t>Наро-Фоминский г.о., г.Верея, ул. 1-я Советская, д. 24/19 (целитель)</t>
  </si>
  <si>
    <t>Наро-Фоминский г.о., г. Верея, ул. 1-я Советская, д. 27А Автозапчасти</t>
  </si>
  <si>
    <t>Наро-Фоминский г.о., г. Верея, ул. Ленинская д. 9 ООО "Мясной дворик"</t>
  </si>
  <si>
    <t>Наро-Фоминский г.о.,  д. Ястребово, ул. Берёзовая, д. 50 б (ип черкасова)</t>
  </si>
  <si>
    <t>Наро-Фоминский г.о., д. Ястребово, ул. Берёзовая, д. 50 б (ип черкасова)</t>
  </si>
  <si>
    <t>Наро-Фоминский г.о., д. Симбухово, ул. Нарская, д.18, ООО "Горизонт"</t>
  </si>
  <si>
    <t>Наро-Фоминский г.о., д. Симбухово, ул. Нарская, д.18, ИП Сергейчук Юрий Ростиславович</t>
  </si>
  <si>
    <t>Наро-Фоминский г.о., п. Пионерский, ул. Медынская, д. 7, ИП Волченков Александр Сергеевич стройрынок</t>
  </si>
  <si>
    <t>Наро-Фоминский г.о., г. Верея, ул. Калужская, д. 48-А, ИП Царев Геннадий Викторович</t>
  </si>
  <si>
    <t>Наро-Фоминский г.о., 71-й км., Киевское ш., Заправка "ТНК"</t>
  </si>
  <si>
    <t xml:space="preserve">г. Наро-Фоминск, пер. 2-й Володарский, д. 17Б, ООО "ВКО" </t>
  </si>
  <si>
    <t xml:space="preserve">г. Наро-Фоминск, ул. Володорского, д. 5 а, ООО "ЖЕМЧУЖИНА - ПЛЮС" </t>
  </si>
  <si>
    <t xml:space="preserve">г. Наро-Фоминск, пл. Свободы, д. 10А, ООО "Олива" </t>
  </si>
  <si>
    <t xml:space="preserve">Наро-Фоминский г.о., Киевское ш., 74 км, Электрические сети, ПАО "МОЭСК" </t>
  </si>
  <si>
    <t xml:space="preserve">г. Наро-Фоминск, ул. Связистов, ПАО "РОСТЕЛЕКОМ" </t>
  </si>
  <si>
    <t>Наро-Фоминский г.о., п. дома отдыха Бекасово, Ростелеком</t>
  </si>
  <si>
    <t>г. Наро-Фоминск, ул. Автодорожная, д. 7, ООО "ПРОИЗВОДСТВЕННЫЙ КОМПЛЕКС "СОВРЕМЕННАЯ БУРОВАЯ ТЕХНИКА"</t>
  </si>
  <si>
    <t>г.Наро-Фоминск, Тургеневский туп. д. 3 (Нарострой)</t>
  </si>
  <si>
    <t xml:space="preserve">г. Наро-Фоминск, пер. 2-й Володарский, д. 23, АО "НФМЗ" </t>
  </si>
  <si>
    <t xml:space="preserve">г. Наро-Фоминск, пер. 2-ой Володарский, д. 4, ОАО "НФЗПМ" </t>
  </si>
  <si>
    <t xml:space="preserve">г. Наро-Фоминск, пер. 2-й Володарский, д. 4, ООО "ТОНПАК" </t>
  </si>
  <si>
    <t>г. Наро-Фоминск, Кубинское ш., левая сторона, ООО "МС-ДАЙНЕР" вблизи ГСК "Академик", АЗС 25</t>
  </si>
  <si>
    <t xml:space="preserve">г. Наро-Фоминск, Туннельный проезд, д. 6, ООО "Пересвет+" </t>
  </si>
  <si>
    <t>г. Наро-Фоминск, Тургеневский туп. (АО "АТП-1")</t>
  </si>
  <si>
    <t>г. Наро-Фоминск, Тургеневский туп. (склад ООО "МУЛЬТИПАМП")</t>
  </si>
  <si>
    <t>г. Наро-Фоминск, Тургеневский туп., уч. 6 (ООО "Специальное строительное управление-7 ")</t>
  </si>
  <si>
    <t xml:space="preserve">г. Наро-Фоминск, ул. Московская, д. 7, ООО "НАТЭП" </t>
  </si>
  <si>
    <t xml:space="preserve">г. Наро-Фоминск, ул. Найдова-Железова, д. 1а, ООО "НЕМЕСИДА" </t>
  </si>
  <si>
    <t xml:space="preserve">г. Наро-Фоминск, ул. Парковая, д. 3, ООО "СитиПласт" </t>
  </si>
  <si>
    <t xml:space="preserve">г. Наро-Фоминск, ул. Погодина, д. 101, ООО "Монолит" </t>
  </si>
  <si>
    <t xml:space="preserve">г. Наро-Фоминск, ул. Чехова, д. 21, ООО Молочный завод "Наро-Фоминский" </t>
  </si>
  <si>
    <t>Наро-Фоминский г.о., д. Бекасово, д. 1 (ДМД Карго)</t>
  </si>
  <si>
    <t>Наро-Фоминский г.о., д. Бекасово, уч 1, ООО "Кристал Индастриал"</t>
  </si>
  <si>
    <t>Наро-Фоминский г.о., д. Ивановка, ООО "МОРФИШ"</t>
  </si>
  <si>
    <t>Наро-Фоминский г.о.,  д. Пожитково, "БМВ Русланд Трейдинг"</t>
  </si>
  <si>
    <t>Наро-Фоминский г.о., п. Дом отдыха Бекасово (ООО Сеславино)</t>
  </si>
  <si>
    <t>Наро-Фоминский г.о., д. Бекасово, железнодорожная станция Бекасово-1 пост ЭЦ</t>
  </si>
  <si>
    <t>Наро-Фоминский г.о., станция Бекасово-Сортировочное, Большое кольцо Московской железной дороги, пл 241 км</t>
  </si>
  <si>
    <t>г. Наро-Фоминск, 73 км. Киевского шоссе, ооо Ковчег</t>
  </si>
  <si>
    <t>г. Наро-Фоминск, 74 км. Киевского шоссе ООО "МАГНОЛИЯ-2002"</t>
  </si>
  <si>
    <t>г. Наро-Фоминск, 73 км. Киевского шоссе (Макдональдс 29022)</t>
  </si>
  <si>
    <t>г. Наро-Фоминск, 73 км. Киевского шоссе ( перекресток)</t>
  </si>
  <si>
    <t>г. Наро-Фоминск, 72 км. Киевского шоссе д. 6а (Верный 1482)</t>
  </si>
  <si>
    <t>г. Наро-Фоминск,  72 км. Киевского шоссе, д. 72 ресторан "Бургер Кинг"</t>
  </si>
  <si>
    <t xml:space="preserve">г. Наро-Фоминск, пл. Свободы, д. 2, ООО "Лента" </t>
  </si>
  <si>
    <t xml:space="preserve">г. Наро-Фоминск, ул. Дзержинского, д. 1А, ООО "ПВ-ЦЕНТР" </t>
  </si>
  <si>
    <t>г. Наро-Фоминск, ул. Калинина, д. 7, ООО "Евразия"</t>
  </si>
  <si>
    <t xml:space="preserve">г. Наро-Фоминск, ул. Ленина, д. 27Б, ООО "Бэст Прайс" </t>
  </si>
  <si>
    <t xml:space="preserve">г. Наро-Фоминск, ул. Ленина, д. 12А, ИП Ляшенко Лариса Геннадьевна </t>
  </si>
  <si>
    <t xml:space="preserve">г. Наро-Фоминск, ул. Маршала Жукова, д. 24а, ИП Митрофанов Александр Викторович </t>
  </si>
  <si>
    <t xml:space="preserve">г. Наро-Фоминск, ул. Маршала Жукова, д. 164, ИП Афанасьев Андрей Константинович </t>
  </si>
  <si>
    <t>г. Наро-Фоминск, ул. Маршала Жукова, д. 175 стр. 3, ИП Битюцкий Дмитрий Эдуардович</t>
  </si>
  <si>
    <t xml:space="preserve">г. Наро-Фоминск, ул. Маршала Жукова, д. 6А, ООО "Маленькая фея" </t>
  </si>
  <si>
    <t xml:space="preserve">г. Наро-Фоминск, ул. Московская, д. 23А, ИП Гусев Андрей Николаевич  </t>
  </si>
  <si>
    <t xml:space="preserve">г. Наро-Фоминск, ул. Московская улица, д. 26а, ООО "МЯСОТОРГ"  </t>
  </si>
  <si>
    <t xml:space="preserve">г. Наро-Фоминск, ул. Московская, д. 3А, ИП Мишина Екатерина Александровна </t>
  </si>
  <si>
    <t xml:space="preserve">г. Наро-Фоминск, ул. Московская, д. 9Б, ИП Шаповал Ольга Владимировна </t>
  </si>
  <si>
    <t xml:space="preserve">г. Наро-Фоминск, ул. Найдова-Железова, д. 3, ООО "Изобилие" </t>
  </si>
  <si>
    <t xml:space="preserve">г. Наро-Фоминск, ул. Ноябрьская, д. 17а, ООО "МЕБЕЛЬТОРГ"  </t>
  </si>
  <si>
    <t xml:space="preserve">г. Наро-Фоминск, ул. Парк Воровского, д. 1, ИП Хорохорин Владимир Александрович </t>
  </si>
  <si>
    <t xml:space="preserve">г. Наро-Фоминск, ул. Пешехонова, д. 5А, ООО "Вектор" </t>
  </si>
  <si>
    <t xml:space="preserve">г. Наро-Фоминск, ул. Полубоярова, д. 24, ИП Тырин Сергей Иванович </t>
  </si>
  <si>
    <t>г. Наро-Фоминск, ул. Чехова, д. 29, ООО "КАЛИБР" (Бункер 1)</t>
  </si>
  <si>
    <t>г. Наро-Фоминск, ул. Чехова, д. 29, ООО "КАЛИБР" (Бункер 2)</t>
  </si>
  <si>
    <t xml:space="preserve">г.о. Наро-Фоминск, п. Александровка, ИП Егорова Лариса Игоревна (магазин) </t>
  </si>
  <si>
    <t>Наро-Фоминский г.о., п. Селятино, Киевское ш. 51 км, ИП Тягунова</t>
  </si>
  <si>
    <t>Наро-Фоминский г.о.,  п. Селятино, Киевское ш. 51 км, ИП Тягунова</t>
  </si>
  <si>
    <t>Наро-Фоминский г.о., п. Селятино, ул. Промышленная, д. 1, ООО "ЮГОЙЛ"</t>
  </si>
  <si>
    <t>Наро-Фоминский г.о., п. Селятино, ул. Теннисная, д. 1, автосервис</t>
  </si>
  <si>
    <t>Наро-Фоминский г.о., д. Селятино, д. 1 (Макдональдс 29010)</t>
  </si>
  <si>
    <t>Наро-Фоминский г.о., д. Софьино, 49-й км киевского ш. АЗС №111</t>
  </si>
  <si>
    <t>Наро-Фоминский г.о., 52 км. Киевского ш. (левая сторона), АЗС №269</t>
  </si>
  <si>
    <t>Наро-Фоминский г.о., р.п. Селятино, ул. Вокзальная, д. 2 ООО "Тек-Пак"</t>
  </si>
  <si>
    <t xml:space="preserve">Наро-Фоминский г.о., р.п. Селятино, ул. Госпитальная, д. 4В, ООО "Бастион" </t>
  </si>
  <si>
    <t>Наро-Фоминский г.о., д. Алабино, ул. Профессиональная д. 10, ИП Фаградян</t>
  </si>
  <si>
    <t>Наро-Фоминский г.о., д. Софьино (помпончик)</t>
  </si>
  <si>
    <t>Наро-Фоминский г.о., д. Новоглаголево, ул. Шоссейная, д. 1, ресторан</t>
  </si>
  <si>
    <t>Наро-Фоминский г.о., р.п. Селятино, д. 1 (Макдональдс 29010)</t>
  </si>
  <si>
    <t>Наро-Фоминский г.о., д. Сырьево, ооо "СТАНТЕП"</t>
  </si>
  <si>
    <t>Наро-Фоминский г.о., д. Новоглаголево, ул. Центральная, д. 5/2, "Гармония детства"</t>
  </si>
  <si>
    <t>Наро-Фоминский г.о., р.п. Селятино, ул. Спортивная, стр. 2с4 (Опытный завод "Гидромонтаж")</t>
  </si>
  <si>
    <t>Наро-Фоминский г.о., д. Софьино, ООО "ИМА-СЕРВИС"</t>
  </si>
  <si>
    <t>Наро-Фоминский г.о., д. Алабино, ул. Профессиональная, д. 3а, ООО "АМАРИН ТРЕЙДИНГ"</t>
  </si>
  <si>
    <t>Наро-Фоминский г.о., р.п Селятино, Опытный Завод ГИДРОМОНТАЖ(кп1)</t>
  </si>
  <si>
    <t>Наро-Фоминский г.о., р.п. Селятино, ул. Вокзальная, д. 1А (ООО "Селятинские коммунальные системы") Кп2</t>
  </si>
  <si>
    <t>Наро-Фоминский г.о., р.п. Селятино, Опытный Завод ГИДРОМОНТАЖ(кп2)</t>
  </si>
  <si>
    <t>Наро-Фоминский г.о., р.п. Селятино, здание ТО - 1, ТО - 2, склады, АО "СЛАВТРАНС-СЕРВИС"</t>
  </si>
  <si>
    <t>Наро-Фоминский г.о., р.п. Селятино, ул. Промышленная, д. 80</t>
  </si>
  <si>
    <t>Наро-Фоминский г.о., р.п. Селятино, ул. Промышленная, д. 80, ООО "Селятино-Центр"</t>
  </si>
  <si>
    <t>Наро-Фоминский г.о., р.п. Селятино, ул. Промышленная, д. 8, ООО "Гемера М"</t>
  </si>
  <si>
    <t xml:space="preserve"> Наро-Фоминский г.о., р.п. Селятино, ул. Профессиональная, д. 1 (филиал АО "АТЦ РОСАТОМА" ЦАСПТР "ЭПРОН")</t>
  </si>
  <si>
    <t>Наро-Фоминский г.о., р.п. Селятино, ул. Профессиональная, д. 7, ООО "ЭНСИ"</t>
  </si>
  <si>
    <t>Наро-Фоминский г.о., р. п. Селятино, ул. Профессиональная, д. 7, ООО "НПФ-ВТ"</t>
  </si>
  <si>
    <t>Наро-Фоминский г.о., р.п. Селятино, ул. Промышленная, д. 81, ООО "Спецтроймонтаж"</t>
  </si>
  <si>
    <t>Наро-Фоминский г.о., р.п. Селятино, ул. Спортивная, д. 7А, ООО Молочный завод "Наро-Фоминский"</t>
  </si>
  <si>
    <t>Наро-Фоминский г.о., р.п. Селятино, ул. Профессиональная, д. 4, ООО "РУСЬ-СТРОЙ"</t>
  </si>
  <si>
    <t xml:space="preserve">Наро-Фоминский г.о, д. Софьино, уч. 215 с, ООО "ВЭЛКОМ" </t>
  </si>
  <si>
    <t>Наро-Фоминский г.о., р.п. Селятино (славтранссервис)</t>
  </si>
  <si>
    <t>Наро-Фоминский г.о., р.п. Селятино, ул.Спортивная, д.4а, ООО "ТЕРМИНАЛ СЕЛЯТИНО", КП 1</t>
  </si>
  <si>
    <t>Наро-Фоминский г.о., д. Алабино, 49-й км. Киевского шоссе, ООО "Перспектива"</t>
  </si>
  <si>
    <t xml:space="preserve">Наро-Фоминский г.о., р.п.Селятино, ул. Спортивная, д. 1, ООО "Дорстранс" </t>
  </si>
  <si>
    <t xml:space="preserve">Наро-Фоминский г.о., р.п. Селятино, ул. Теннисная, д. 45, ИП Савкин Александр Павлович (магазин) </t>
  </si>
  <si>
    <t>Наро-Фоминский г.о., д. Алабино, ул. Октябрьская, д. 51, ООО "ОМЕГА+"</t>
  </si>
  <si>
    <r>
      <t xml:space="preserve">Наро-Фоминский г.о., д. Алабино, Автодорога Украина, 48, АО " ТД Перекресток" </t>
    </r>
    <r>
      <rPr>
        <strike/>
        <sz val="11"/>
        <rFont val="Times New Roman"/>
        <family val="1"/>
        <charset val="204"/>
      </rPr>
      <t>Забор мусора до 21 часа</t>
    </r>
  </si>
  <si>
    <t>Наро-Фоминский г.о., д. Новоглаголево, пр. 2-й Восточный, Дикси</t>
  </si>
  <si>
    <t>Наро-Фоминский г.о., р.п. Селятино, ул. Спортивная, д. 2а (Верный 1387)</t>
  </si>
  <si>
    <t>Наро-Фоминский г.о., р.п. Селятино, ул. Спортивная, д. 2</t>
  </si>
  <si>
    <t>Наро-Фоминский г.о., р.п. Селятино, ул. Спортивная, д. 4 (ЗАО "Кола")</t>
  </si>
  <si>
    <t>Наро-Фоминский г.о., р.п. Селятино, ул. Спортивная, д. 5а (бургер кинг)</t>
  </si>
  <si>
    <t>Наро-Фоминский г.о., д. Софьино (ДИКСИ 50919)</t>
  </si>
  <si>
    <t>Наро-Фоминский г.о., д. Софьино, д. 22Б, рядом с магазином Дикси</t>
  </si>
  <si>
    <t>Наро-Фоминский г.о., вблизи д. Свитино (Дикси 50904)</t>
  </si>
  <si>
    <t>Наро-Фоминский г.о.,  52 км Киевского шоссе (стройрынок Золотая река)</t>
  </si>
  <si>
    <t>Наро-Фоминский г.о., р.п. Селятино, ул. Спортивная, д. 35, к. 1 (Пятерочка 8143)</t>
  </si>
  <si>
    <t>Наро-Фоминский г.о., р.п. Селятино, ул. Больничная, д. 10А/10Б (KFC)</t>
  </si>
  <si>
    <t>Наро-Фоминский г.о., р.п. Селятино, ул. Больничная, д. 117Б (Лента 642)</t>
  </si>
  <si>
    <t>Наро-Фоминский г.о., р.п. Селятино, ул. Больничная, д. 117Б (Магнит-Чандр)</t>
  </si>
  <si>
    <t>Наро-Фоминский г.о., р.п. Селятино, ул. Больничная, д. 5Б ОАО "Маяк"</t>
  </si>
  <si>
    <t>Наро-Фоминский г.о., р.п. Селятино, ул. Больничная, д. 117Б ОАО "Маяк"</t>
  </si>
  <si>
    <t>Наро-Фоминский г.о., р.п. Селятино, ул. Больничная (ТОРГОВЫЙ ЦЕНТР)</t>
  </si>
  <si>
    <t>Наро-Фоминский г.о, р.п. Селятино, ул. Госпитальная, д. 2 ОАО "Маяк"</t>
  </si>
  <si>
    <t>Наро-Фоминский г.о., р.п. Селятино, ул. Промышленная, д. 116а (ООО "Меркурий СКВ")</t>
  </si>
  <si>
    <t>Наро-Фоминский г.о.,  р.п.Селятино, ул. Спортивная, д. 2</t>
  </si>
  <si>
    <t>Наро-Фоминский г.о., р.п. Селятино, ул. Спортивная, д. 2-2а (ип извекова )</t>
  </si>
  <si>
    <t>Наро-Фоминский г.о., р.п. Селятино, ул. Спортивная, д. 2 (ДИКСИ-605)</t>
  </si>
  <si>
    <t>Наро-Фоминский г.о., р.п. Селятино, ул. Спортивная, д. 33/1 (ДИКСИ 670)</t>
  </si>
  <si>
    <t>Наро-Фоминский г.о., р.п. Селятино, ул. Спортивная, д. 34/1, ОАО "Маяк"</t>
  </si>
  <si>
    <t>Наро-Фоминский г.о., р.п. Селятино, ул. Теннисная, д. 49/1 (Магнит Аяно)</t>
  </si>
  <si>
    <t>Наро-Фоминский г.о.,  р.п. Селятино, д. 54, помещение 6 (Дикси 50982)</t>
  </si>
  <si>
    <t>Наро-Фоминский г.о., р.п. Селятино, д. 55а (Дикси 50983)</t>
  </si>
  <si>
    <t xml:space="preserve">Наро-Фоминский г.о., р.п. Селятино, ул. Спортивная, д. 2, ООО " Меркурий-СКВ" </t>
  </si>
  <si>
    <t>Наро-Фоминский г.о., р.п. Селятино, ул. Профессиональная, д. 7, ип федорова</t>
  </si>
  <si>
    <t>Наро-Фоминский г.о., р.п. Селятино, ул. Спортивная, д.1 (храм)</t>
  </si>
  <si>
    <t>Наро-Фоминский г.о., р.п. Селятино, ул. Вокзальная, д. 1а, ООО "Селятинские коммунальные системы Гидромонтаж"(кп1)</t>
  </si>
  <si>
    <t>Наро-Фоминский г.о.,  у д. Головеньки, стр. 2, АЗС № 24, МОБ Сервис, заправка ОРТК</t>
  </si>
  <si>
    <t>Наро-Фоминский г.о., д. Чешково (АЗС Радуга)</t>
  </si>
  <si>
    <t>Наро-Фоминский г.о., д. Таширово, КФХ Васильева Максима Викторовича(ориентир водонапорная башня)</t>
  </si>
  <si>
    <t>Наро-Фоминский г.о., д. Большие горки, Молочно-товарная ферма, 2 въезд</t>
  </si>
  <si>
    <t>Наро-Фоминский г.о., д. Крюково, Молочно-товарная ферма</t>
  </si>
  <si>
    <t>Наро-Фоминский г.о., д. Мякишево (ФСКЕЭС)</t>
  </si>
  <si>
    <t>Наро-Фоминский г.о., д. Головково (ПРОСТОР)</t>
  </si>
  <si>
    <t>Наро-Фоминский г.о., д. Головково, д. 29(Совхоз)</t>
  </si>
  <si>
    <t>Наро-Фоминский г.о., д. Иневка, СНТ Эврика (ип. Манаев магазин)</t>
  </si>
  <si>
    <t>Наро-Фоминский г.о., д. Крюково, д. 50, ООО "Новый свет"  (магазин)</t>
  </si>
  <si>
    <t xml:space="preserve">Наро-Фоминский г.о., д. Головково, д. 37, ИП Слабый Борис Борисович </t>
  </si>
  <si>
    <t>Наро-Фоминский г.о., д. Любаново, стр.26  (ООО "Агроторг" (м-н "Х5 Пятерочка №10006")</t>
  </si>
  <si>
    <t>Наро-Фоминский г.о., д. Любаново, ул. Советская, д. 42 (маленькая фея)</t>
  </si>
  <si>
    <t>Наро-Фоминский г.о., д. Мякишево, подсобного хоз-ва ЦРМЗ</t>
  </si>
  <si>
    <t>Наро-Фоминский г.о., д. Таширово (ДИКСИ 90026)</t>
  </si>
  <si>
    <t>Наро-Фоминский г.о., д. Крюково, д. 50, ООО "Маленькая фея"</t>
  </si>
  <si>
    <t xml:space="preserve">Наро-Фоминский г.о.,  д. Плесенское, ип Журавлев, Строительный рынок </t>
  </si>
  <si>
    <t>Наро-Фоминский г.о., д. Таширово, ул. Полевая, д. 22а (ООО "НАТАЛИ")</t>
  </si>
  <si>
    <t xml:space="preserve">Наро-Фоминский г.о., д. Таширово, ул. Центральная, д. 24, ИП Кузина Наталья Петровна </t>
  </si>
  <si>
    <t>Наро-Фоминский г.о., п.Васильчиново, ул. Восточная, д. 16А (ДИКСИ 50815)</t>
  </si>
  <si>
    <t>Наро-Фоминский г.о., р.п.Калининец,  стр. 25, ООО «М.П.А. Медицинские  партнеры-ЛОГИСТИКА»</t>
  </si>
  <si>
    <t>Наро-Фоминский г.о., р.п.Калининец, торговая площадка "Дубки" (ИП Феоктистов Д.М. )</t>
  </si>
  <si>
    <t>искл..№327-1 от 10.09.2021</t>
  </si>
  <si>
    <t>Наро-Фоминский г.о., г. Апрелевка, ул. Жасминовая, д. 10, МАОУ Апрелевская СОШ №3 С УИОП</t>
  </si>
  <si>
    <t>Наро-Фоминский г.о., п. Новая Ольховка, ул. Школьная, д. 2/1, МАУ "МКСЦ "ЗОДИАК"</t>
  </si>
  <si>
    <t>Наро-Фоминский г.о., с. Каменское, ул. Центральная строение 15, МАУ "МКСЦ "ЗОДИАК"(клуб)</t>
  </si>
  <si>
    <t>Наро-Фоминский г.о., с. Атепцево, ул. Речная, д. 1 А,МАУ "МКСЦ "ЗОДИАК" (стадион )</t>
  </si>
  <si>
    <t xml:space="preserve">Наро-Фоминский г.о., г. Верея, пл. Советская, д. 18, МБУК "Верейский историко-краеведческий музей", </t>
  </si>
  <si>
    <t>Наро-Фоминский г.о., г. Верея, пл. Советская, д. 18,  МБУК "Верейская библиотека"</t>
  </si>
  <si>
    <t>Наро-Фоминский г.о., г. Верея, ул. Калужская, д. 25, МБУ доп. образования "Верейская школа искусств"</t>
  </si>
  <si>
    <t>Наро-Фоминский г.о., г. Верея, ул. Кировская, д. 15, МБУК ГДК "ВЕРЕЯ"</t>
  </si>
  <si>
    <t>Наро-Фоминский г.о.,р.п. Калининец, ул. Фабричная, д. 16 (ДЕТ.САД № 11)</t>
  </si>
  <si>
    <t xml:space="preserve">г. Наро-Фоминск, ул. Парк Воровского, д. 11 ГБУВ МО"ТЕРВЕТУПРАВЛЕНИЕ №1" </t>
  </si>
  <si>
    <t>г. Наро-Фоминск, ул. Парковая, д. 4, МАУС "КСК"Нара" (Гостиница)</t>
  </si>
  <si>
    <t xml:space="preserve">г. Наро-Фоминск, ул. Карла Маркса, д. 13, ГКУ СО МО СРЦН "Надежда" </t>
  </si>
  <si>
    <t>г. Наро-Фоминск, туп. Тургеневский, д. 1 (мбу "БиДХ", кп3)</t>
  </si>
  <si>
    <t xml:space="preserve">г. Наро-Фоминск, ул. Володарского, д. 3, ГАУ МО "НАРО-ФОМИНСКОЕ ИНФОРМАГЕНТСТВО" </t>
  </si>
  <si>
    <t>г. Наро-Фоминск, ул. Шибанкова, д. 24 (МАУК "ГДК "Созвездие" )</t>
  </si>
  <si>
    <t xml:space="preserve">г. Наро-Фоминск, ул. Ленина, д. 24, Наро-Фоминское управление СЗН </t>
  </si>
  <si>
    <t xml:space="preserve">г. Наро-Фоминск, ул. Маршала Жукова, д. 5, Комитет по управлению имуществом Администрации Наро-Фоминского городского округа </t>
  </si>
  <si>
    <t>г. Наро-Фоминск, ул. Ленина д.5, ГБПОУ МО "Наро-Фоминский техникум"</t>
  </si>
  <si>
    <t xml:space="preserve">деятельност не осуществляет </t>
  </si>
  <si>
    <t>г. Наро-Фоминск, ул. Профсоюзная, д. 9А, МБОУ Наро-Фоминская СОШ № 5</t>
  </si>
  <si>
    <t>Наро-Фоминский г.о., р. п. Селятино, ул. Клубная, д. 7, МАУ СШ №2 "Юность"</t>
  </si>
  <si>
    <t>профлиист</t>
  </si>
  <si>
    <t>пролфлист</t>
  </si>
  <si>
    <t xml:space="preserve">планируемые с выкатными емкостями </t>
  </si>
  <si>
    <t>Наро-Фоминский г.о., вблизи д.Симбухово (карьер)</t>
  </si>
  <si>
    <t>55.383619</t>
  </si>
  <si>
    <t>36.298033</t>
  </si>
  <si>
    <t>8 (916)300-06-77</t>
  </si>
  <si>
    <t>simbukhovo@bk.ru; ai.hudov@yandex.ru</t>
  </si>
  <si>
    <t>акт.№85-1 от 19.06.2020</t>
  </si>
  <si>
    <t>закл.РПН №10-27-03/2425 от 26.06.2020</t>
  </si>
  <si>
    <t>акт. №107-1 от 10.07.2020</t>
  </si>
  <si>
    <t>закл.РПН №10-27-03/2611 от 06.07.2020</t>
  </si>
  <si>
    <t>акт.№119-1 от 23.07.2020</t>
  </si>
  <si>
    <t>закл.РПН №10-27-03/2776 от 16.07.2020</t>
  </si>
  <si>
    <t>Наро-Фоминский г.о., д.Глаголево, СНТ «Черемушка»</t>
  </si>
  <si>
    <t>акт. №113-1 от 23.07.2020</t>
  </si>
  <si>
    <t>закл.рПН №10-27-03/2612 от 06.07.2020</t>
  </si>
  <si>
    <t>акт.№117-1 от 23.07.2020</t>
  </si>
  <si>
    <t>закл.РПН №10-27-03/2791 от 17.07.2020</t>
  </si>
  <si>
    <t>магазин прод</t>
  </si>
  <si>
    <t xml:space="preserve">вкл. №151-1 от 31.08.2020 </t>
  </si>
  <si>
    <t>закл.РПН №10-27-03/3116 от 05.08.2020</t>
  </si>
  <si>
    <t xml:space="preserve">вкл. 174-1 от 14.09.2020 </t>
  </si>
  <si>
    <t xml:space="preserve">вкл. 185-1 от 25.09.2020 </t>
  </si>
  <si>
    <t>закл.РПН №10-27-03/3717 ОТ 28.09.2020</t>
  </si>
  <si>
    <t>закл.РПН №10-27-03/3356 от 03.09.2020</t>
  </si>
  <si>
    <t>закл.РПН №10-27-03/1500 от 12.02.2021</t>
  </si>
  <si>
    <t>закл.РПН №10-27-03/4120 от 13.20.2020)</t>
  </si>
  <si>
    <t>закл.РПН №10-27-03/3471 от 19.04.2021</t>
  </si>
  <si>
    <t>закл.РПН №10-27-03/3113 от 05.04.2021</t>
  </si>
  <si>
    <t>закл.РПН №10-27-03/4656 от 26.05.2021</t>
  </si>
  <si>
    <t>закл.РПН №10-27-03/4323 от 17.05.2021</t>
  </si>
  <si>
    <t>закл.РПН 310-27-03/6876 от 13.07.2021</t>
  </si>
  <si>
    <t>закл.РПН №10-27-03/6100 от 29.06.2021</t>
  </si>
  <si>
    <t>закл.РПН № 10-27-03/7210 от 19.07.2021</t>
  </si>
  <si>
    <t>закл.РПН №10-27-03/7259 от 21.07.2021</t>
  </si>
  <si>
    <t>закл.РПН №10-27-03/7539 от 26.07.2021</t>
  </si>
  <si>
    <t>закл.РПН №10-27-03/5451 от 14.06.2021</t>
  </si>
  <si>
    <t>закл.РПН №10-27-03/8352 от 11.08.2021</t>
  </si>
  <si>
    <t>закл.РПН №10-27-03/4657 о  26.05.2021</t>
  </si>
  <si>
    <t xml:space="preserve">дома ИЖС №20/1-89 (47 домов, в т.ч. дома с индексами) </t>
  </si>
  <si>
    <t>изм.№9513-кжкх/2021 от 30.12.2021, изм№40-кжкх/2021-1 от 13.01.2022</t>
  </si>
  <si>
    <t>изм.№40-кжкх/2022-1 от 13.01.2021</t>
  </si>
  <si>
    <t xml:space="preserve">дома ИЖС № 1-18 (32 дома,  в т.ч. дома с индексами) </t>
  </si>
  <si>
    <t>закл.РПН №10-27-03/13216        от 20.12.2021</t>
  </si>
  <si>
    <t>асфльт.крошка</t>
  </si>
  <si>
    <t>8(916)336-66-23; 8-916-191-01-93</t>
  </si>
  <si>
    <t>snt@kvant88.ru; Qvant88@yandex.ru</t>
  </si>
  <si>
    <t>1035005907310/5030024551</t>
  </si>
  <si>
    <t>письмо РПН 10-27-03/13074 от 15.12.2021</t>
  </si>
  <si>
    <t>акт.№10-1 от 14.01.2022</t>
  </si>
  <si>
    <t>55.360735</t>
  </si>
  <si>
    <t>36.672497</t>
  </si>
  <si>
    <t>ТСН "Волна"</t>
  </si>
  <si>
    <t>8(985)539-38-80; Насонов Сергей Ал-дрович              8-906-056-4467 Каленик Петр Николаевич</t>
  </si>
  <si>
    <t xml:space="preserve">elguseva@yandex.ru; Alexsander.zerr@mail.ru; </t>
  </si>
  <si>
    <t xml:space="preserve">ТСН Волна" </t>
  </si>
  <si>
    <t>письмо РПН №10-27-03/12997 от 14.12.2021</t>
  </si>
  <si>
    <t>акт.№7-1  от 14.01.2022</t>
  </si>
  <si>
    <t>Наро-Фоминский г.о., д. Башкино,  ул.Башкинское лесничество, ТСН "Волна"</t>
  </si>
  <si>
    <t>д. Башкино, ул.Башкинское лесничество</t>
  </si>
  <si>
    <t>Наро-Фоминский г.о., д. Чешково,СПК "Березка"</t>
  </si>
  <si>
    <t>55.379367</t>
  </si>
  <si>
    <t>spkberiozka@yandex.ru</t>
  </si>
  <si>
    <t>акт.№8-1 от 14.01.2022</t>
  </si>
  <si>
    <t>письмо рПН №10-27-03/13072 от 15.12.2021</t>
  </si>
  <si>
    <t>Наро-Фоминский г.о., п. Новая Ольховка, СНТ "Дружба-Ольховка"</t>
  </si>
  <si>
    <t>55.301690</t>
  </si>
  <si>
    <t>36.657751</t>
  </si>
  <si>
    <t>8(903)502-83-08; 8-905-593-3523 Сидорова Людмила Викторовна</t>
  </si>
  <si>
    <t>lan.deeva@yandex.ru; pchz78vostok @yandex.ru</t>
  </si>
  <si>
    <t>письмо РПН №10-27-03/12625 от 06.12.2021</t>
  </si>
  <si>
    <t>акт.№9-1 от 14.01.2022</t>
  </si>
  <si>
    <t>Наро-Фоминский г.о., д. Рыжково, СНТ "Рыжково"</t>
  </si>
  <si>
    <t>55.256739</t>
  </si>
  <si>
    <t>36.885709</t>
  </si>
  <si>
    <t>8-916-437-41-88 Зайцев Владимир Викторович</t>
  </si>
  <si>
    <t>акт.№11-1 от 14.01.2022</t>
  </si>
  <si>
    <t>письмо РПН №10-27-03/13077 от 15.12.2021</t>
  </si>
  <si>
    <t>г. Наро-Фоминск, з/у 132 ТОП,  СНТ "Елочка"</t>
  </si>
  <si>
    <t>55.371344</t>
  </si>
  <si>
    <t>36.678565</t>
  </si>
  <si>
    <t>СНТ "Елочка"</t>
  </si>
  <si>
    <t>г. Наро-Фоминск, территория СНТ Елочка, з/у 132 топ (в районе ул.Магистральная)</t>
  </si>
  <si>
    <t>акт.№16-1 от 14.01.2022</t>
  </si>
  <si>
    <t>письмо РПН №10-27-03/12622 от 06.12.2021</t>
  </si>
  <si>
    <t>55.365980</t>
  </si>
  <si>
    <t>36.784330</t>
  </si>
  <si>
    <t>ТСН"Мечта-1"</t>
  </si>
  <si>
    <t>акт.№15-1 от 14.01.2022</t>
  </si>
  <si>
    <t>письмо РПН №10-27-03/12994 от 14.12.2021</t>
  </si>
  <si>
    <t>Наро-Фоминский г.о., д. Афанасовка, ТСН "Мечта-1"</t>
  </si>
  <si>
    <t>55.326140</t>
  </si>
  <si>
    <t>35.965456</t>
  </si>
  <si>
    <t>СНТ СН "Архангельское-1"</t>
  </si>
  <si>
    <t>8(926)881-32-52; 8-905-783-94-77</t>
  </si>
  <si>
    <t>t.prokaznikova@yandex.ru;</t>
  </si>
  <si>
    <t>акт.№14-1 от 17.01.2022</t>
  </si>
  <si>
    <t>письмо РПН №10-27-03/12993 от 14.12.2021</t>
  </si>
  <si>
    <t>Наро-Фоминский г.о., д. Архангельское, СНТ СН "Архангельское-1"</t>
  </si>
  <si>
    <t>Наро-Фоминский г.о., д. Новинское, СНТ "Новинское"</t>
  </si>
  <si>
    <t>55.417734</t>
  </si>
  <si>
    <t>36.596647</t>
  </si>
  <si>
    <t>бетон.плиты</t>
  </si>
  <si>
    <t xml:space="preserve">8(915)170-49-37; 8(905)781-23-69; стор. 8-495- 592-28-09 </t>
  </si>
  <si>
    <t>ya-zlotnikova2013@yandex.ru</t>
  </si>
  <si>
    <t>1025003749396/5030027908</t>
  </si>
  <si>
    <t>акт.№12-1 от17.01.2022</t>
  </si>
  <si>
    <t>письмо РПН №10-27-03/13073 от 15.12.2021</t>
  </si>
  <si>
    <t>акт. №17-1 от 17.01.2022</t>
  </si>
  <si>
    <t>письмо №10-27-03/12995 от 14.12.2021</t>
  </si>
  <si>
    <t>55.425755</t>
  </si>
  <si>
    <t>36.806027</t>
  </si>
  <si>
    <t>п.дома отдыха Бекасово</t>
  </si>
  <si>
    <t xml:space="preserve">8(903)161-99-85; 8-903-757-72-82
8916-199-29-41
</t>
  </si>
  <si>
    <t>seina52@mail.ru; inna1512@mail.ru</t>
  </si>
  <si>
    <t>1025003750166/5030014000</t>
  </si>
  <si>
    <t>Наро-Фоминский г.о., п. дома отдыха Бекасово, СНТ "Смородинка"</t>
  </si>
  <si>
    <t>bolochonova_mas@mail.ru</t>
  </si>
  <si>
    <t>Наро-Фоминский г.о., д. Порядино, СНТ "Дубки"</t>
  </si>
  <si>
    <t>55.336546</t>
  </si>
  <si>
    <t>36.535826</t>
  </si>
  <si>
    <t>СНТ "Дубки"</t>
  </si>
  <si>
    <t>borozn@inbox.ru</t>
  </si>
  <si>
    <t xml:space="preserve">СНТ "Дубки" </t>
  </si>
  <si>
    <t>акт.№18-1 от 17.01.2022</t>
  </si>
  <si>
    <t>письмо №10-27-03/13071 от 15.12.2021</t>
  </si>
  <si>
    <t>8(977)296-91-13</t>
  </si>
  <si>
    <t>snt-mercury@yandex.ru</t>
  </si>
  <si>
    <t>55.370638</t>
  </si>
  <si>
    <t>36.804138</t>
  </si>
  <si>
    <t>акт.№23-1 от 17.01.2022</t>
  </si>
  <si>
    <t>письмо РПН №10-27-03/12621 от 06.12.2021</t>
  </si>
  <si>
    <t>Наро-Фоминский г.о., д. Нефедово, СНТ СН "Нефтянник-90"</t>
  </si>
  <si>
    <t>8(926)780-11-31; 8-903-663-4015 Губанова Вера Ивановна</t>
  </si>
  <si>
    <t>Vpetrishev@bk.ru; olga-mesh@mail.ru</t>
  </si>
  <si>
    <t xml:space="preserve">СНТ  СН "Нефтяник-90" </t>
  </si>
  <si>
    <t>письмо РПН №10-27-03/13078 от 15.12.2021</t>
  </si>
  <si>
    <t>Наро-Фоминский г.о., д. Любаново, СНТ "Текстильщик-"2</t>
  </si>
  <si>
    <t>55.443110</t>
  </si>
  <si>
    <t>36.600762</t>
  </si>
  <si>
    <t>8(903)238-31-67; 8-903-719-34-22</t>
  </si>
  <si>
    <t>serbakovevgenij894@gmail.com</t>
  </si>
  <si>
    <t>акт.№20-1 от 18.01.2022</t>
  </si>
  <si>
    <t>письмо РПН №10-27-03/12624 от 06.12.2021</t>
  </si>
  <si>
    <t>закл.РПН № 10-27-03/3133 от 06.04.2021</t>
  </si>
  <si>
    <t>Наро-Фоминский г.о., д. Любаново, СНТ "Шелковик"-Любаново"</t>
  </si>
  <si>
    <t>Наро-Фоминский г.о., д. Ерюхино, СНТ "Солнечный-ЗИЛ"</t>
  </si>
  <si>
    <t>55.444851</t>
  </si>
  <si>
    <t>36.597200</t>
  </si>
  <si>
    <t>акт.№21-1 от 18.01.2022</t>
  </si>
  <si>
    <t>письмо РПН №10-27-03/12623 от 06.12.2021</t>
  </si>
  <si>
    <t>акт.№221 от 18.01.2022</t>
  </si>
  <si>
    <t>письмо РПН №10-27-03/12996 от 14.12.2021</t>
  </si>
  <si>
    <t>закл.РПН №10-27-03/10820 от 27.10.2021</t>
  </si>
  <si>
    <t>55.3066020</t>
  </si>
  <si>
    <t>36.741663</t>
  </si>
  <si>
    <t xml:space="preserve">8(903)672-73-58, </t>
  </si>
  <si>
    <t>ekaterina.grivkina@gmail.com</t>
  </si>
  <si>
    <t>ИП Гривкина Екатерина Сергеевна</t>
  </si>
  <si>
    <t xml:space="preserve">320508100270097/ 503013838310 </t>
  </si>
  <si>
    <t>вкл. №24-1 от 18.01.2022</t>
  </si>
  <si>
    <t>г.Апрелевка,пл.Привокзальная,1</t>
  </si>
  <si>
    <t>г.Апрелевка, ул.Парковая, 8/3</t>
  </si>
  <si>
    <t>8(496)343-16-14</t>
  </si>
  <si>
    <t>narasad13@mail.ru</t>
  </si>
  <si>
    <t>вкл.№26-1 от 20.01.2022</t>
  </si>
  <si>
    <t>г.Наро-Фоминск,  ул.Володарского, д.16А</t>
  </si>
  <si>
    <t>исключена № 26-1 от 20.01.2022</t>
  </si>
  <si>
    <t>искл.№25-1 от 20.01.2022</t>
  </si>
  <si>
    <t>г.Наро-Фоминск, ул.Автодорожная, д.21</t>
  </si>
  <si>
    <t>МАДОУ детский сад комбинированного вида №13</t>
  </si>
  <si>
    <t>вкл.№25-1 от 20.01.2022</t>
  </si>
  <si>
    <t>55.360532</t>
  </si>
  <si>
    <t>36.749974</t>
  </si>
  <si>
    <t>Наро-Фоминсий г.о., р.п. Калининец, у ЦКАДа, магазин автозапчасти (ИП Агафонова Светлана Михайловна)</t>
  </si>
  <si>
    <t xml:space="preserve">р.п. Калининец, у ЦКАДа, магазин автозапчасти </t>
  </si>
  <si>
    <t>ООО "Икар"</t>
  </si>
  <si>
    <t>1065030022958/5030003551</t>
  </si>
  <si>
    <t>8(499)391-97-84</t>
  </si>
  <si>
    <t>ikarnf@mail.ru</t>
  </si>
  <si>
    <t xml:space="preserve">г.Наро-Фоминск, ул.Киевское шоссе 74 км, з/у 42 </t>
  </si>
  <si>
    <t>ООО "Агроторг" (Пятерочка)</t>
  </si>
  <si>
    <t>торговля супермаркет</t>
  </si>
  <si>
    <t>вкл.№28-1 от 20.01.2022</t>
  </si>
  <si>
    <t>закл.РПН №10-27-03/12628 от 06.12..2021</t>
  </si>
  <si>
    <t>г.Наро-Фоминск, ул.Киевское шоссе 74 км, з/у 42 (ООО "Икар")</t>
  </si>
  <si>
    <t>stolyarkamsk@inbox.ru</t>
  </si>
  <si>
    <t>с.Петровское (юго-западнее  села)</t>
  </si>
  <si>
    <t>вкл. №30-1 от 20.01.2022</t>
  </si>
  <si>
    <t>8(925)822-52-06</t>
  </si>
  <si>
    <t>ООО "Вудмэйкер"</t>
  </si>
  <si>
    <t>офис (консульт по продаже мебели)</t>
  </si>
  <si>
    <t>55.323212</t>
  </si>
  <si>
    <t>36.510406</t>
  </si>
  <si>
    <t> 1025003752290 от 18.10.2002 /5030019329</t>
  </si>
  <si>
    <t>8(985)713-68-27; 8-906-788-77-00</t>
  </si>
  <si>
    <t>акт.№32-1 от 24.01.2022</t>
  </si>
  <si>
    <t>Закл.РПН№10-27-03/7615 от 31.12.2020</t>
  </si>
  <si>
    <t>закл.РПН№10-27-03/5134 от 08.06.2021</t>
  </si>
  <si>
    <t>elen-chernova@yandex.ru</t>
  </si>
  <si>
    <t>8(967)027-79-97</t>
  </si>
  <si>
    <t>ГСК "Аякс"</t>
  </si>
  <si>
    <t>1135030000929/5030079871</t>
  </si>
  <si>
    <t>вкл.№33-1 от 25.01.2022</t>
  </si>
  <si>
    <t>nadya.rozhnova.57@mail.ru</t>
  </si>
  <si>
    <t>п. с-за Архангеьский, ул.Центральная, д.3А</t>
  </si>
  <si>
    <t>ООО "Ангри"</t>
  </si>
  <si>
    <t>акт.№34-1 от 25.01.2022</t>
  </si>
  <si>
    <t>дома ИЖС №№ 76-86(10домов), 79а,79-1а/2,79-2а корп.1,79-2а корп.2,80/1,81а Всего: 16 домов</t>
  </si>
  <si>
    <r>
      <t xml:space="preserve">дома ИЖС №№ 76-86(10домов), 79а,79-1а/2,79-2а корп.1,79-2а корп.2,80/1,81а </t>
    </r>
    <r>
      <rPr>
        <b/>
        <strike/>
        <sz val="11"/>
        <rFont val="Times New Roman"/>
        <family val="1"/>
        <charset val="204"/>
      </rPr>
      <t>Всего: 16 домо</t>
    </r>
    <r>
      <rPr>
        <strike/>
        <sz val="11"/>
        <rFont val="Times New Roman"/>
        <family val="1"/>
        <charset val="204"/>
      </rPr>
      <t>в</t>
    </r>
  </si>
  <si>
    <r>
      <t>изм. №129-КЖКХ/2021 от 14.01.2021 и</t>
    </r>
    <r>
      <rPr>
        <b/>
        <strike/>
        <sz val="11"/>
        <color rgb="FFFF0000"/>
        <rFont val="Times New Roman"/>
        <family val="1"/>
        <charset val="204"/>
      </rPr>
      <t xml:space="preserve">скл. № ----- </t>
    </r>
    <r>
      <rPr>
        <b/>
        <strike/>
        <sz val="11"/>
        <rFont val="Times New Roman"/>
        <family val="1"/>
        <charset val="204"/>
      </rPr>
      <t>от 25.01.2021</t>
    </r>
  </si>
  <si>
    <t>55.374505</t>
  </si>
  <si>
    <t>36.750573</t>
  </si>
  <si>
    <t>АО "Газэнергосервис"</t>
  </si>
  <si>
    <t>8 496 343 90 02; 8(977)940-13-10</t>
  </si>
  <si>
    <t>turbo@turbonara.ru; ekolog@turbonara.ru</t>
  </si>
  <si>
    <t>акт.№36-1 от 25.01.2022</t>
  </si>
  <si>
    <t>закл.РПН №10-27-03/13260 от 20.12.2021</t>
  </si>
  <si>
    <t xml:space="preserve">г. Наро-Фоминск, ул. Погодина, д. 67, филиал АО "Газэнергосервис"-завод "Турбодеталь" имени И.И.Соколовского </t>
  </si>
  <si>
    <t>по стандарту грунт - основание )</t>
  </si>
  <si>
    <t>по стандарту (грунт-основание</t>
  </si>
  <si>
    <t>по стандарту(грунт-основание)</t>
  </si>
  <si>
    <t>Наро-Фоминский г.о., д. Турейка, СНТ "Шелковик"</t>
  </si>
  <si>
    <t>55.407716</t>
  </si>
  <si>
    <t>36.688297</t>
  </si>
  <si>
    <t>бетон6</t>
  </si>
  <si>
    <t>1035005909487/5030022586</t>
  </si>
  <si>
    <t>arbuzova@mail.ru; sntshelkovik@mail.ru</t>
  </si>
  <si>
    <t>акт.№40-1 от 27.01.2022</t>
  </si>
  <si>
    <t>закл.РПН№10-27-03/8754 от 27.08.2021</t>
  </si>
  <si>
    <t>Наро-Фоминский г.о., д. Глаголево, СНТ "Поляна"</t>
  </si>
  <si>
    <t>55.47682</t>
  </si>
  <si>
    <t>37.00924</t>
  </si>
  <si>
    <t>металлочерепица</t>
  </si>
  <si>
    <t>1025003757240/5030020518</t>
  </si>
  <si>
    <t>8(962)962-11-08; 8-903-779-08-11; 8-915-271-71-05; 8 916 619 19 54</t>
  </si>
  <si>
    <t>акт.№41-11 от 28.01.2022</t>
  </si>
  <si>
    <t>письмо РПН №10-27-03/13358 от 21.12.2021</t>
  </si>
  <si>
    <t>55.477789</t>
  </si>
  <si>
    <t>37.004668</t>
  </si>
  <si>
    <t>металличская сетка</t>
  </si>
  <si>
    <t>ТИЗ "Гранит"</t>
  </si>
  <si>
    <t>1025003754918/5030030812</t>
  </si>
  <si>
    <t xml:space="preserve">ТИЗ "Гранит" </t>
  </si>
  <si>
    <t>закл.РН №10-2-03/13360 от 21.12.2021</t>
  </si>
  <si>
    <t>ООО "Бранд Сервис"</t>
  </si>
  <si>
    <t>обслужив.пожарной сигнализации</t>
  </si>
  <si>
    <t>вкл.№563-1 от22.12.2021</t>
  </si>
  <si>
    <t>г. Наро-Фоминск, ул. Пушкина, д.5, офис 2</t>
  </si>
  <si>
    <t>8(916)314-40-01</t>
  </si>
  <si>
    <t>brandnara@mail.ru</t>
  </si>
  <si>
    <t>zefir_nf@mail.ru</t>
  </si>
  <si>
    <t>г. Наро-фоминск, ул. Пушкина, д.5, офис 4</t>
  </si>
  <si>
    <t>ИП Коломникова Юлия Никитична (Студия "Зефир")</t>
  </si>
  <si>
    <t>8(496)34-458-81</t>
  </si>
  <si>
    <t>nara-ritual@yandex.ru</t>
  </si>
  <si>
    <t>г.Наро-Фоминск, ул.Пушкина, д.2, офис 5</t>
  </si>
  <si>
    <t>МКУ "Нара-Ритуал"</t>
  </si>
  <si>
    <t>1145030002699/5030084208</t>
  </si>
  <si>
    <t>1065030019108/5030053425</t>
  </si>
  <si>
    <t>8(925)129-91-43</t>
  </si>
  <si>
    <t>nfarh_tu@mail.tu</t>
  </si>
  <si>
    <t>г.Наро-Фоминск, ул.Пушкина, д.2, офис 8,9</t>
  </si>
  <si>
    <t xml:space="preserve">Управление по НФ и Можайскому г.о., г.о.Молодежный Комитета по архитектуре и градоустройству  Московской области </t>
  </si>
  <si>
    <t>1027700546510/7707018904</t>
  </si>
  <si>
    <t>Наро-Фоминский г.о., д. Ивановка, СНТ "Содружество"</t>
  </si>
  <si>
    <t>55.373505</t>
  </si>
  <si>
    <t>36.816376</t>
  </si>
  <si>
    <t xml:space="preserve">СНТ"Содружество" </t>
  </si>
  <si>
    <t>1025003756909/5030040867</t>
  </si>
  <si>
    <t xml:space="preserve">snt-sodrujestvo@yandex.ru: mirosha578@mail.ru
</t>
  </si>
  <si>
    <t xml:space="preserve">8(916)533-33-23; 8(915)155-11-55; 8-985-300-72-78
8916-601-12-21
</t>
  </si>
  <si>
    <t>акт.№44-1 от 01.02.2022</t>
  </si>
  <si>
    <t>письмо РПН №10-27-03/13076 от 15.12.2021</t>
  </si>
  <si>
    <t>55.417365</t>
  </si>
  <si>
    <t>36.826196</t>
  </si>
  <si>
    <t>ДПК "Нара" (Академический)</t>
  </si>
  <si>
    <t>ДПК"Нара"(Академический)</t>
  </si>
  <si>
    <t>1025003750420/5030022868</t>
  </si>
  <si>
    <t>dpknara@bk.ru</t>
  </si>
  <si>
    <t>Наро-Фоминский г.о., 8 квартал Наро-Фоминского Леспромхоза, территория ДПК  «Нара» (Академический)</t>
  </si>
  <si>
    <t>д. Пожитково, 8 квартал Наро-Фоминского Леспромхоза, территория ДПК  «Нара» (Академический)</t>
  </si>
  <si>
    <t>акт.359-1 от 20.12.2021</t>
  </si>
  <si>
    <t>закл.РПН№10-27-03/11445 от 12.11.2021</t>
  </si>
  <si>
    <t>акт.№42-1 от 02.02.2022</t>
  </si>
  <si>
    <t>Наро-Фоминский г.о., д. Новоглаголево, уч.67/3, ТИЗ "Гранит"</t>
  </si>
  <si>
    <t>МБОУ Верейская СОШ №1 (Волч)</t>
  </si>
  <si>
    <t>8(916)833-01-03</t>
  </si>
  <si>
    <t>mkurdanina@mail.ru</t>
  </si>
  <si>
    <t>ИП Крданина Екатерина Владимировна</t>
  </si>
  <si>
    <t>313774621001032/ 772910869600</t>
  </si>
  <si>
    <t>вкл.№45-1 от 02.02.2022</t>
  </si>
  <si>
    <t xml:space="preserve">МАДОУ детский сад общеразвивающего вида №1 </t>
  </si>
  <si>
    <t>искл. №565-1 от 23.12.2021</t>
  </si>
  <si>
    <t>shugaev.o@yandex.ru</t>
  </si>
  <si>
    <t>гарант письмо до 01.06.2022</t>
  </si>
  <si>
    <t xml:space="preserve">д.Набережная слобода </t>
  </si>
  <si>
    <t>8(903)724-32-69</t>
  </si>
  <si>
    <t>ООО"Набережная слобода"</t>
  </si>
  <si>
    <t>вкл.№53-1 от 08.02.2022</t>
  </si>
  <si>
    <t>заклРПН №10-27-03/1502 от 12.02.2021</t>
  </si>
  <si>
    <t>закл.РПН №10-27-03/10819 от 27.10.2021</t>
  </si>
  <si>
    <t>Закл.РПН № 10-27-03/7629 от 30.12.2020</t>
  </si>
  <si>
    <t>Закл.РПН № 10-27-03/7620   от 30.12.2020</t>
  </si>
  <si>
    <t>Закл.РПН № 10-27-03/7623  от 30.12.2020</t>
  </si>
  <si>
    <t>Закл.РПн № 10-27-03/144 от 10.03.2021</t>
  </si>
  <si>
    <t>Закл.РПН № 10-27-03/7628  от 30.12.2020</t>
  </si>
  <si>
    <t>8 (903) 720-59-90</t>
  </si>
  <si>
    <t>vboyarsky@man-its.ru</t>
  </si>
  <si>
    <t>р.п.Калининец, Промышленная территория, стр.1</t>
  </si>
  <si>
    <t>ООО«Интертранссервис»</t>
  </si>
  <si>
    <t>8 (495) 649-33-55/77</t>
  </si>
  <si>
    <t>mdm@mosdesignmash.ru</t>
  </si>
  <si>
    <t>р.п.Калининец, Промышленная территория, 10</t>
  </si>
  <si>
    <t xml:space="preserve">аренда недв. Имущества </t>
  </si>
  <si>
    <t>вкл.№55-1 от 08.02.2022</t>
  </si>
  <si>
    <t>вкл.№56-1 от 08.02.2022</t>
  </si>
  <si>
    <t xml:space="preserve">АО«Мосдизайнмаш» Управляющей организации 
ООО "Бизнес-контроль" 
</t>
  </si>
  <si>
    <t>р.п.Селятино, ул.Клубная, д.2</t>
  </si>
  <si>
    <t>jdnikolaeva@mail.ru</t>
  </si>
  <si>
    <t>8(916)707-50-48</t>
  </si>
  <si>
    <t>ЧУПО"Краснознаменский городской колледж"</t>
  </si>
  <si>
    <t>колледж</t>
  </si>
  <si>
    <t>вкл.№57-1 от 08.0.22022</t>
  </si>
  <si>
    <t>р.п. Калининец, д.3А (мкр Тарасков)о</t>
  </si>
  <si>
    <t>МАОУ Алабинская СОШ с УИОП имени Героя РФ С.А.Ашихмина</t>
  </si>
  <si>
    <t>1025003750815/5030032143</t>
  </si>
  <si>
    <t>акт№59-1 от 10.02.2022</t>
  </si>
  <si>
    <t>alabinschool@mail.ru</t>
  </si>
  <si>
    <t>8(496)342-60-41</t>
  </si>
  <si>
    <t xml:space="preserve">ooo_servis_2020@mail.ru@mail.ru </t>
  </si>
  <si>
    <t xml:space="preserve">планируемая </t>
  </si>
  <si>
    <t xml:space="preserve">закл.РПН №10-27-03/ 4119 от13.10.2020 </t>
  </si>
  <si>
    <t>акт.11.11.2020 № 237/1</t>
  </si>
  <si>
    <t>Закл.РПН №10-27-03/3515 от  14.09.2020</t>
  </si>
  <si>
    <t>Закл.РПН №10-27-03/1503 от 12.02.2021</t>
  </si>
  <si>
    <t>акт. № 50-1 от 19.02.2021</t>
  </si>
  <si>
    <t>акт. № 53-1 от 19.02.2021, изм.№2017-кжкх2021-1 от 01.04.2021</t>
  </si>
  <si>
    <t xml:space="preserve">Закл.РПН №10-27-03/3524  14.09.2020 </t>
  </si>
  <si>
    <t>изм. № 1524-кжкх от 16.03.2021</t>
  </si>
  <si>
    <t xml:space="preserve">закл.РПН №10-27-03/3158 от13.08.2020  </t>
  </si>
  <si>
    <t xml:space="preserve">закл.РПН №10-27-03/3258 от26.08.2020  </t>
  </si>
  <si>
    <t xml:space="preserve">закл.РПН №10-27-03/3257 от26.08.2020  </t>
  </si>
  <si>
    <t>закл.РПН №10-27-03/</t>
  </si>
  <si>
    <t>закл.РПН №10-27-03/3814 от 30.09.2020</t>
  </si>
  <si>
    <t>закл.РПН №10-27-03/3815 от 30.09.2020</t>
  </si>
  <si>
    <t>закл.РПН №10-27-03/3813 от 30.09.2020</t>
  </si>
  <si>
    <t>акт. 31.08.2020 № 156</t>
  </si>
  <si>
    <t>акт. № 26-1 от 19.02.2021</t>
  </si>
  <si>
    <t>акт. № 27-1 от 19.02.2021</t>
  </si>
  <si>
    <t>акт.  20-1 от 17.02.2021</t>
  </si>
  <si>
    <t xml:space="preserve">акт. №23-1 от 17.02.2021 </t>
  </si>
  <si>
    <t>закл.РПН №10-27-03/3901 от 06.10.2020</t>
  </si>
  <si>
    <t>акт № 22-1 от 19.02.2021</t>
  </si>
  <si>
    <t>закл.РПН №10-27-03/3906 от 06.10.2020</t>
  </si>
  <si>
    <t>закл.РПН №10-27-03/3931 от 06.10.2020</t>
  </si>
  <si>
    <t xml:space="preserve">акт. № 25-1 от 19.02.2021 </t>
  </si>
  <si>
    <t>Наро-Фоминский г.о., д. Савеловка, СНТ "Савеловка"</t>
  </si>
  <si>
    <t>55.357709</t>
  </si>
  <si>
    <t>36.837513</t>
  </si>
  <si>
    <t>бетонная плитка</t>
  </si>
  <si>
    <t>1035005916868/5030025820</t>
  </si>
  <si>
    <t>8(903)724-31-51; 8-916-661-17-64</t>
  </si>
  <si>
    <t xml:space="preserve">Kremerman.YZ@metropol.ru </t>
  </si>
  <si>
    <t>акт.№63-1 от 14.02.2022</t>
  </si>
  <si>
    <t>закл.РПН №10-27-03/283 от 12.01.2022</t>
  </si>
  <si>
    <t>55.3442761</t>
  </si>
  <si>
    <t>36.6411492</t>
  </si>
  <si>
    <t>1035005910290/5030024745</t>
  </si>
  <si>
    <t>naralych@yandex.ru blagonravovav@gmail.com</t>
  </si>
  <si>
    <t>письмо РПН №10-27-03/1859 от 10.02.2022</t>
  </si>
  <si>
    <t>акт.№64-1 от 14.02.2022</t>
  </si>
  <si>
    <t>акт. № 32-1 от 19.02.2021</t>
  </si>
  <si>
    <t xml:space="preserve">акт.№ 31-1 от 19.02.2021 </t>
  </si>
  <si>
    <t xml:space="preserve">акт. № 30-1 от 17.02.2021 </t>
  </si>
  <si>
    <t>Закл.РПН №10-27-03/4289 от 20.10.2020</t>
  </si>
  <si>
    <t>Закл.РПН №10-27-03/4290 от 20.10.2020</t>
  </si>
  <si>
    <t>Закл.РПН №10-27-03/4517 от 23.10.2020</t>
  </si>
  <si>
    <t>Закл.РПН №10-27-03/7601 от 30.12.2020</t>
  </si>
  <si>
    <t>Закл.РПН №10-27-03/7357 от25.12.2020</t>
  </si>
  <si>
    <t>Закл.РПН №10-27-03/7358 от 25.12.2020</t>
  </si>
  <si>
    <t>Закл.РПН №10-27-03/7600 от30.12.2020</t>
  </si>
  <si>
    <t>Закл.РПН №10-27-03/7599 от 30.12.2020</t>
  </si>
  <si>
    <t>Закл.РПН №10-27-03/7303 от 23.12.2020</t>
  </si>
  <si>
    <t>Закл.РПН №10-27-03/6986 от 17.12.2020</t>
  </si>
  <si>
    <t>Закл.РПН №10-27-03/7598 от 30.12.2020</t>
  </si>
  <si>
    <t>Закл.РПН №10-27-03/7102 от 20.12.2020</t>
  </si>
  <si>
    <t>Закл.РПН №10-27-03/7103 от 20.12.2020</t>
  </si>
  <si>
    <t>Закл.РПН №10-27-03/7101 от 20.12.2020</t>
  </si>
  <si>
    <t xml:space="preserve">акт. № 28-1 от 17.02.2021 </t>
  </si>
  <si>
    <t>акт № 48-1 от 19.02.2021</t>
  </si>
  <si>
    <t>акт.№ 34-1 от 19.02.2021</t>
  </si>
  <si>
    <t>акт. № 35-1 от 19.02.2021</t>
  </si>
  <si>
    <t>акт.№ 42-1 от 19.02.2021</t>
  </si>
  <si>
    <t>акт. 43-1 от 19.02.2021</t>
  </si>
  <si>
    <t>акт №39-1 от19.02.2021</t>
  </si>
  <si>
    <t>акт № 40-1 от 19.02.2021</t>
  </si>
  <si>
    <t>акт.№ 44-1 от 19.02.2021</t>
  </si>
  <si>
    <t xml:space="preserve">акт. № 38-1 от 19.02.2021 </t>
  </si>
  <si>
    <t xml:space="preserve">акт. № 37-1 от 17.02.2021 </t>
  </si>
  <si>
    <t xml:space="preserve">акт.№ 36-1 от 17.02.2021 </t>
  </si>
  <si>
    <t>закл.РПН №10-27-03/7099 от 21.12.2020</t>
  </si>
  <si>
    <t>закл.РПН №10-27-03/6984 от 17.12.2020</t>
  </si>
  <si>
    <t>закл.РПН №10-27-03/7595 от 30.12.2020</t>
  </si>
  <si>
    <t>закл.РПН №10-27-03/7596 от 30.12.2020</t>
  </si>
  <si>
    <t xml:space="preserve">акт. 45-1 от 19.02.2021 </t>
  </si>
  <si>
    <t>акт.№ 46-1 от 19.02.2021</t>
  </si>
  <si>
    <t>акт. № 47-1 от 19.02.2021</t>
  </si>
  <si>
    <t>акт. № 41-1 от 19.02.2021</t>
  </si>
  <si>
    <t>Закл.РПН №10-27-03/2617 от 29.03.2021</t>
  </si>
  <si>
    <t>закл.РПН №10-27-03/2616 от 29.03.2021</t>
  </si>
  <si>
    <t>акт. №148-1 от 23.04.2021</t>
  </si>
  <si>
    <t>акт.№147-1 от 23.04.2021</t>
  </si>
  <si>
    <t>закл.РПН №10-27-03/2615 от 29.03.2021</t>
  </si>
  <si>
    <t>акт.№186-1 от 17.05.2021</t>
  </si>
  <si>
    <t>закл.РПН № 10-27-03/3092 от 05.04.2021</t>
  </si>
  <si>
    <t>Закл.РПН № 10-27-03/3117 от 05.04.2021</t>
  </si>
  <si>
    <t>акт.№151-1 от 3.04.2021</t>
  </si>
  <si>
    <t>акт.№100-1 от 23.03.2021</t>
  </si>
  <si>
    <t>акт. №97-1 от 23.03.2021</t>
  </si>
  <si>
    <t>закл.РПН №10-27-03/1510 от 12.02.2021</t>
  </si>
  <si>
    <t>Закл.РПН№10-27-03/3109 от 05.04.2021</t>
  </si>
  <si>
    <t>акт. 199-1 от 25.05.2021</t>
  </si>
  <si>
    <t>закл.РПН №10-27-03/3122 от 05.04.2021</t>
  </si>
  <si>
    <t>акт№145-1 от 22.04.2021</t>
  </si>
  <si>
    <t>акт. № 152-1 от 23.04.2021</t>
  </si>
  <si>
    <t>закл.РПН №10-27-03/3116 от 05.04.2021</t>
  </si>
  <si>
    <t>закл.РПн №10-27-03/3093 от 05.04.2021</t>
  </si>
  <si>
    <t>акт.№1773-кжкх-1 от 29.03.2021, изм. №187-1 от 17.05.2021</t>
  </si>
  <si>
    <t>закл.РПН № 10-27-03/3094 от 05.04.2021</t>
  </si>
  <si>
    <t>акт. № 185-1 от 17.05.2021</t>
  </si>
  <si>
    <t>акт.№149-1 от 23.04.2021</t>
  </si>
  <si>
    <t>закл.ПН №10-27-03/3120 от 05.04.2021</t>
  </si>
  <si>
    <t>закл.РПН № 10-27-03/3115 от 05.04.2021</t>
  </si>
  <si>
    <t>закл.РПН №10-27-03/3118 от 05.04.2021</t>
  </si>
  <si>
    <t>акт.№1773-кжкх-1 от 29.03.2021, изм. №153-1 от 23.04.2021</t>
  </si>
  <si>
    <t>акт.№1773-кжкх-1 от 29.03.2021, изм №150-1 от 23.04.2021</t>
  </si>
  <si>
    <t>закл.РПН№ 10-27-03/3121 от 05.04.2021</t>
  </si>
  <si>
    <t xml:space="preserve">акт.№1773-кжкх-1 от 29.03.2021, изм № 183-1 от 17.05.2021 </t>
  </si>
  <si>
    <t xml:space="preserve">акт № 301-1 от 21.12.2020 </t>
  </si>
  <si>
    <t>закл.РПН №10-27-03/4118 от 13.10.2020</t>
  </si>
  <si>
    <t>закл.РПН№10-27-03/9832 от 04.10.2021</t>
  </si>
  <si>
    <t>акт№393-1 от 15.10.2021</t>
  </si>
  <si>
    <t>закл.РПН№10-27-03/3791 от 30.09.2020</t>
  </si>
  <si>
    <t>Закл.РПН №10-27-03/4153 от 15.102020</t>
  </si>
  <si>
    <t>Закл.РПН№10-27-03/1498 от 12.02.2021</t>
  </si>
  <si>
    <t>акт.№456-1 от 18.11.2021</t>
  </si>
  <si>
    <t>акт.134-1 от 08.04.2021</t>
  </si>
  <si>
    <t>закл.РПН №10-27-03/3111 от 05.04.2021</t>
  </si>
  <si>
    <t>закл.РПН №10-27-03/7540 от 26.07.2021</t>
  </si>
  <si>
    <t>закл.РПн №10-27-03/9229 от 14.09.2021</t>
  </si>
  <si>
    <t>акт.№194-1от 21.05.2021</t>
  </si>
  <si>
    <t>акт.№386-1 от 11.10.2021</t>
  </si>
  <si>
    <t>акт. №519-1 от 16.12.2021</t>
  </si>
  <si>
    <t>акт.№486-1 от 25.11.2021</t>
  </si>
  <si>
    <t>закл.РПН №10-27-03/4364 от 18.05.2021</t>
  </si>
  <si>
    <t>акт.№234-1 от 01.07.2021</t>
  </si>
  <si>
    <t>акт.№235-1 от 01.07.2021</t>
  </si>
  <si>
    <t>акт.№328-1 от 10.09.2021</t>
  </si>
  <si>
    <t>акт. № 49-1 от 19/02/2021</t>
  </si>
  <si>
    <t>закл.РПН №10-27-03/4322 от 17.02.2021</t>
  </si>
  <si>
    <t>закл.РПН №10-27-03/8757 от 27.08.2021</t>
  </si>
  <si>
    <t>Закл.РПН 10-27-03/6325 от 04.12.2020</t>
  </si>
  <si>
    <t>Закл.РПН №10-27-03/7607 от 30.12.2020</t>
  </si>
  <si>
    <t>Закл.РПН 10-27-03/7605 от 30.12.2020</t>
  </si>
  <si>
    <t>закл.РПН №10-27-03/3019 от 01.04.2021</t>
  </si>
  <si>
    <t>закл.РПН №10-27-03/8756 от 27.08.2021</t>
  </si>
  <si>
    <t>закл.РПН №10-27-03/4363 от 18.05.2021</t>
  </si>
  <si>
    <t>закл.РПН№10-27-03/7340 от 22,07.2021</t>
  </si>
  <si>
    <t>Закл. РПН №10-27-03/6326 от 04.12.2020</t>
  </si>
  <si>
    <t xml:space="preserve">закл. РПН №10-27-03/4362 от 18.05.2021 </t>
  </si>
  <si>
    <t>Закл.РПН  № 10-27-03/6063 от 30.11.2020</t>
  </si>
  <si>
    <t>закл.РПН №10-27-03/2614 от 29.03.2021</t>
  </si>
  <si>
    <t>акт. № 62-1 от 01.03.2021</t>
  </si>
  <si>
    <t>акт.№ 63-1 от 01.03.2021</t>
  </si>
  <si>
    <t>акт.№223-1 от 22.06.2021</t>
  </si>
  <si>
    <t>акт.№354-1 от 20.09.2021</t>
  </si>
  <si>
    <t>акт.№233-1 от 01.07.2021</t>
  </si>
  <si>
    <t xml:space="preserve">акт.№286-1 от 13.08.2021 </t>
  </si>
  <si>
    <t xml:space="preserve">акт.54-1 от 19.02.2021 </t>
  </si>
  <si>
    <t>акт.№232-1 от 01.07.2021</t>
  </si>
  <si>
    <t>акт.№ 55-1 от 19.02.2021</t>
  </si>
  <si>
    <t>акт..№ 125-1 от 01.04.2021</t>
  </si>
  <si>
    <t>акт. №448-14 от 15.11.2021</t>
  </si>
  <si>
    <t>закл.РПН №10-27-03/11362 от 11.11.2021</t>
  </si>
  <si>
    <t>акт.№446-1 от 15.11.2021</t>
  </si>
  <si>
    <t>акт.№419-1 от27.10.2021</t>
  </si>
  <si>
    <t>акт.№415-1 от 26.10.2021</t>
  </si>
  <si>
    <t>акт.№489-1 от 26.11.2021</t>
  </si>
  <si>
    <t>акт. № 204 от 24.11.2020</t>
  </si>
  <si>
    <t>акт.№ 78-1 от 17.03.2021</t>
  </si>
  <si>
    <t>акт №207-1 от 01.06.2021</t>
  </si>
  <si>
    <t>закл.РПН№10-27-03/10688 от 25.10.2021</t>
  </si>
  <si>
    <t>закл.РПН №10-27-03/7616 от 31.12.2020</t>
  </si>
  <si>
    <t>Закл.РПН №10-27-03/7609 от 30.12.2020</t>
  </si>
  <si>
    <t>закл.РПН №10-27-03/12082 от 25.11.2021</t>
  </si>
  <si>
    <t>акт.№237-1 от 02.07.2021</t>
  </si>
  <si>
    <t>акт.№421-1 от 27.10.2021</t>
  </si>
  <si>
    <t>акт.№244-1 от 09.07.2021</t>
  </si>
  <si>
    <t>акт 188-1 от 20.05.2021</t>
  </si>
  <si>
    <t>закл.РПН№10-27-03/3117 от 07.08.2020</t>
  </si>
  <si>
    <t>закл.РПН № 10-27-03/7637 от 30.12.2020</t>
  </si>
  <si>
    <t>закл.РПН № 10-27-03/6317 от 30.12.2020</t>
  </si>
  <si>
    <t>закл.РПН №10-27-03/10809 от 27.10.2021</t>
  </si>
  <si>
    <t>закл.РПН№10-27-03/4790 от 31.05.2021</t>
  </si>
  <si>
    <t>Закл.РПН№10-27-035762 от 22.06.2021</t>
  </si>
  <si>
    <t>закл.РПН №10-27-03/4121 от 13.10.2020</t>
  </si>
  <si>
    <t>акт. от 10.11.2020 №238/1</t>
  </si>
  <si>
    <t>акт.№209-1 от 03.06.2021</t>
  </si>
  <si>
    <t>закл.РПН№10-27-03/4550 от 24.05.202</t>
  </si>
  <si>
    <t>Закл РПН №10-27-03/3792 от 30.09.2020</t>
  </si>
  <si>
    <t>акт.№404-1 от 22.10.2021</t>
  </si>
  <si>
    <t>закл.РПН №10-27-03/10497 от 19.10.2021</t>
  </si>
  <si>
    <t>Закл.РПН№10-27-03/3472 от 19.04.2021</t>
  </si>
  <si>
    <t>закл.РПН№10-27-03/7604 от 30.12.2020</t>
  </si>
  <si>
    <t>Закл.РПН№10-27-03/7608 от 30.12.2020</t>
  </si>
  <si>
    <t>Закл.РПН№10-27-03/3290 от 28.08.2020</t>
  </si>
  <si>
    <t>закл.РПН№10-27-03/11039 от 02.11.2021</t>
  </si>
  <si>
    <t>закл.РПН№10-27-03/3756 от 18.10.2021</t>
  </si>
  <si>
    <t>акт. 302-1 от 21.12.2020</t>
  </si>
  <si>
    <t>акт.№363-1 от 23.09.2021</t>
  </si>
  <si>
    <t>акт. № 17-1от 08.02.2021</t>
  </si>
  <si>
    <t>акт. 74-1 от 15.03.2021</t>
  </si>
  <si>
    <t>акт.№439-1 от 15.11.2021</t>
  </si>
  <si>
    <t>акт.№431-1 от 09.11.2021</t>
  </si>
  <si>
    <t>акт. №414-1 от 26.10.2021</t>
  </si>
  <si>
    <t>закл.РПН №10-27-03/9235 от 14.09.2021</t>
  </si>
  <si>
    <t>заклРПН№10-27-03/7341 от 22.07.2021</t>
  </si>
  <si>
    <t>закл.РПН №10-27-03/6145 от 30.06.2021</t>
  </si>
  <si>
    <t>закл.РПН №10-27-03/4516  от 23.10.2020</t>
  </si>
  <si>
    <t xml:space="preserve">акт №255-1 от 20.11.2020 </t>
  </si>
  <si>
    <t>акт.№428-1 от 02.11.2021</t>
  </si>
  <si>
    <t>Закл.РПН№10-27-03/10899 от 29.10.2021</t>
  </si>
  <si>
    <t>закл.РПН №10-27-03/4526 от 24.05.2021</t>
  </si>
  <si>
    <t>акт. 213-1 от 07.06.2021</t>
  </si>
  <si>
    <t xml:space="preserve">акт.№ 221-1   от 17.06.2021 </t>
  </si>
  <si>
    <t>акт № 144-1 от 22.04.2021</t>
  </si>
  <si>
    <t>акт. № 136-1 от 19.04.2021</t>
  </si>
  <si>
    <t>акт. № 192-1 от 21.05.2021</t>
  </si>
  <si>
    <t>акт. №283-1 от 12.08.2021</t>
  </si>
  <si>
    <t>закл.РПН №10-27-03/6318 от 04.12.2020</t>
  </si>
  <si>
    <t>закл.РПН № 10-27-03/3395 от 15.04.2021</t>
  </si>
  <si>
    <t>закл. РПН №10-27-03/4625 от 26.05.2021</t>
  </si>
  <si>
    <t>закл.РПН№10-27-03/3134 от 06.04.2021</t>
  </si>
  <si>
    <t>письмоРПН 3 10-27-03/1498 от 12.02.2021</t>
  </si>
  <si>
    <t>Закл.РПН №10-27-03/7585 от 31.12.2020</t>
  </si>
  <si>
    <t xml:space="preserve">акт. № 288-1 от 18.01.2021 </t>
  </si>
  <si>
    <t>акт.№473-1 от 22.11.2021</t>
  </si>
  <si>
    <t>акт№474-1 от 22.11.20321</t>
  </si>
  <si>
    <t>акт.№ 67-1 от 01.03.2021</t>
  </si>
  <si>
    <t>ЗаклРПН№10-27-03/7611 от 30.12.2020</t>
  </si>
  <si>
    <t>Закл.РПН№10-27-03/7624 от 30.12.2020</t>
  </si>
  <si>
    <t>закл.РПН №10-27-03/1459 от 10.02.2021</t>
  </si>
  <si>
    <t>закл.РПН№10-27-03/9236 от 14.09.2021</t>
  </si>
  <si>
    <t>Закл..РПН № 10-27-03/7588 от 31.12.2020</t>
  </si>
  <si>
    <t>Закл.РПН № 10-27-03/   от 30.12.2020</t>
  </si>
  <si>
    <t>Закл.РПН №10-27-03/7618 от 30.12.2020</t>
  </si>
  <si>
    <t>акт.№101-1 от 22.03.2021</t>
  </si>
  <si>
    <t>акт.№92-1 от 21.03.2021</t>
  </si>
  <si>
    <t>акт. № 290-1 от 18.01.2021</t>
  </si>
  <si>
    <t>акт.№350-1 от 16.09.2021</t>
  </si>
  <si>
    <t>акт № 1123-1 от 01.04.2021</t>
  </si>
  <si>
    <t>акт. №201-1 от 25.05.2021</t>
  </si>
  <si>
    <t>акт.№98-1 т 23.03.2021</t>
  </si>
  <si>
    <t>Закл.РПН №10-27-03/7634 от 30.12.2020</t>
  </si>
  <si>
    <t>акт.№117-1 от 30.03.2021</t>
  </si>
  <si>
    <t xml:space="preserve">акт.№444-1 от 16.11.2021 </t>
  </si>
  <si>
    <t>акт.№87-1 от22.03.2021</t>
  </si>
  <si>
    <t>акт. №245-1 от 12.07.2021</t>
  </si>
  <si>
    <t>закл.РПН №10-27-03/6495 от 06.07.2021</t>
  </si>
  <si>
    <t>закл.РПН №10-27-03/7627 от 30.12.2020</t>
  </si>
  <si>
    <t>Закл.РПн №10-27-03/10691 от 25.10.2021</t>
  </si>
  <si>
    <t>акт. № 789-кжкх/2021 от 15.02.2021</t>
  </si>
  <si>
    <t xml:space="preserve">акт.№329 -1 от 14.09.2021 </t>
  </si>
  <si>
    <t>закл.РПН №10-27-03/9197 от 13.09.2021</t>
  </si>
  <si>
    <t>закл.РПН№10-27-03/7642 от 30.12.2020</t>
  </si>
  <si>
    <t>акт.№ 118-1 от 30.03.2021</t>
  </si>
  <si>
    <t>акт.703 от 04.06.2020</t>
  </si>
  <si>
    <t>Закл.РПН№10-27-03/632 от 17.10.2019</t>
  </si>
  <si>
    <t>Закл.РПН№10-27-03/7590 от 31.12.2020</t>
  </si>
  <si>
    <t>акт № 292-1 от 18.01.2021</t>
  </si>
  <si>
    <t>акт.№88-1 от 22.03.2022</t>
  </si>
  <si>
    <t>акт. 04.09.2020 № 165</t>
  </si>
  <si>
    <t>Закл.РПН №10-27-03/3280   от 28.08.2020</t>
  </si>
  <si>
    <t>Закл.РПН№10-27-03/7625   от 30.12.2020</t>
  </si>
  <si>
    <t>закл.РПН №10-27-03/7638 от 30.12.2020</t>
  </si>
  <si>
    <t>Закл.РПН №10-27-03/7640 от 30.12.2020</t>
  </si>
  <si>
    <t>Закл.РПН№10-27-03/7635 от 30.12.2020</t>
  </si>
  <si>
    <t>Закл.РПН №10-27-03/7584 от 31.12.2020</t>
  </si>
  <si>
    <t>Закл.РПН №10-27-03/7591 от 31.12.2020</t>
  </si>
  <si>
    <t>закл.РПН№10-27-03/3765 от 28.04.2021</t>
  </si>
  <si>
    <t>Закл.РПН №10-27-03/4711 от 31.05.2021</t>
  </si>
  <si>
    <t>закл.РПН№10-27-03/7622 от 30.12.2020</t>
  </si>
  <si>
    <t>закл.РПН №10-27-03/5783 от 22062.2020</t>
  </si>
  <si>
    <t>закл.РПН №10-27-03/7617 от 30.12.2020</t>
  </si>
  <si>
    <t>закл.РПН№10-27-03/7639 от 30.12.2020</t>
  </si>
  <si>
    <t>акт. №162-1 т 27.04.2021</t>
  </si>
  <si>
    <t>акт.№93-1 от 22.03.2021</t>
  </si>
  <si>
    <t>акт.№254-1 от 21.07.2021</t>
  </si>
  <si>
    <t>акт.№90-1 от 22.03.2021</t>
  </si>
  <si>
    <t>акт. №211-1 от 04.06.2021</t>
  </si>
  <si>
    <t>акт. 191-1 от 21.05.2021</t>
  </si>
  <si>
    <t xml:space="preserve">акт. №293-1 от 18.01.2021, № 135-1 от 19.04.2021 </t>
  </si>
  <si>
    <t>атк.№289-1 от 18.01.2021</t>
  </si>
  <si>
    <t>акт№120-1 от 30.03.2021</t>
  </si>
  <si>
    <t>акт.№163-1 от 27.04.2021</t>
  </si>
  <si>
    <t>закл.РПН №10-27-03/4655 от 26.05.2021</t>
  </si>
  <si>
    <t>Закл.РПН № 10-27-03/7632 от 30.12.2020</t>
  </si>
  <si>
    <t>Закл.РПН №10-27-03/7594 от 31.12.2020</t>
  </si>
  <si>
    <t>Закл..РПНа №10-27-03/7589 от 31.12.2020</t>
  </si>
  <si>
    <t>закл.РПН №10-27-03/10692 от 25.10.2021</t>
  </si>
  <si>
    <t>Закл.РПН №10-27-03/7633    от 30.12.2020</t>
  </si>
  <si>
    <t>акт.№84-1 от 22.03.2021</t>
  </si>
  <si>
    <t>акт.№86-1 от 22.03.2021</t>
  </si>
  <si>
    <t>акт.№89-1 от 22.03.2021</t>
  </si>
  <si>
    <t>акт.№80-1 от 24.03.2021</t>
  </si>
  <si>
    <t>вкл.№570-1 от 24.12.2021</t>
  </si>
  <si>
    <t>акт.№91-1 от 22.03.2021</t>
  </si>
  <si>
    <t xml:space="preserve">акт. № 294-1 от 18.01.2021 </t>
  </si>
  <si>
    <t>акт.№475-1 от 22.11.2021</t>
  </si>
  <si>
    <t xml:space="preserve">акт.№  467-1 от 18.11.2021   </t>
  </si>
  <si>
    <t>акт.№85-1 от22.03.2021</t>
  </si>
  <si>
    <t>акт. №295-1 от 18.01.2021</t>
  </si>
  <si>
    <t>акт №291-1 от 18.01.2021</t>
  </si>
  <si>
    <t>акт №83-1 от 22.03.2021</t>
  </si>
  <si>
    <t>акт. №222-1 от 22.06.2021</t>
  </si>
  <si>
    <t>Закл.РПН № 10-27-03/7592 от 31.12.2020</t>
  </si>
  <si>
    <t>закл.РПН №10-27-03/2790 от 17.07.2020</t>
  </si>
  <si>
    <t>закл.РПН№10-27-03/3448 от 09.09.2020</t>
  </si>
  <si>
    <t>закл.РПН № 10-27-03/3606 от 18.09.2020</t>
  </si>
  <si>
    <t>заклРПН№10-27-03/ 4008  от 09.10.2020</t>
  </si>
  <si>
    <t>вкл.№285-1 от 18.12.2020</t>
  </si>
  <si>
    <t>закл.РПН №10-27-03/2143 от 10.03.2021</t>
  </si>
  <si>
    <t>вкл. №3812-кжкх/2021-1 от 22.06.2021</t>
  </si>
  <si>
    <t xml:space="preserve">акт.№ 29-1 от 19.02.2021 </t>
  </si>
  <si>
    <t>акт.№ 24-1 от 19.02.2021</t>
  </si>
  <si>
    <t>акт № 1773-кжкх-1 от 29..03..2021 акт. № 146-1 от 22.04.2021</t>
  </si>
  <si>
    <t xml:space="preserve">акт. №61-1 от 01.03.2021  </t>
  </si>
  <si>
    <t>вкл.№418-1 от27.10.2021</t>
  </si>
  <si>
    <t>акт. № 268 от 08.12.2020</t>
  </si>
  <si>
    <t>акт. № 71-1 от 03.03.2021</t>
  </si>
  <si>
    <t>акт № 153-КЖКХ/2021 от 15.01.2021; акт. №96-1 от 23.03.2021</t>
  </si>
  <si>
    <t>акт.№ 445-1 от 15.11.2021</t>
  </si>
  <si>
    <t>Закл.РПН№10-27-03/7606 от 30.12.2020</t>
  </si>
  <si>
    <t xml:space="preserve">закл.РПН №10-27-03/3903 от 06.10.2020 </t>
  </si>
  <si>
    <t>закл.РПН №10-27-03/4355 от 21.10.2020</t>
  </si>
  <si>
    <t>закл.РПН №10-27-03/7586 от от 31.12.2020</t>
  </si>
  <si>
    <t>закл.РПН №10-27-03/4154 от 15.10.2020</t>
  </si>
  <si>
    <t xml:space="preserve">исключена </t>
  </si>
  <si>
    <t>искл. №69-1 от 16.02.2022</t>
  </si>
  <si>
    <t>8(929)589-62-64</t>
  </si>
  <si>
    <t>shkredov.1958@mail.ru</t>
  </si>
  <si>
    <t>д.Волченки, д.28/1</t>
  </si>
  <si>
    <t>315503000001368 / 503000377408</t>
  </si>
  <si>
    <t>вкл.№69-1 от 16.02.2022</t>
  </si>
  <si>
    <t>55.239368</t>
  </si>
  <si>
    <t>36.280863</t>
  </si>
  <si>
    <t xml:space="preserve">8-916-746-00-88; 8-(495)-590-17-53;          </t>
  </si>
  <si>
    <t xml:space="preserve">samokhina43@mail.ru </t>
  </si>
  <si>
    <t>акт №67-1 от 16.02.2022</t>
  </si>
  <si>
    <t>письмо РПН №10-27-03/1856 от 10.02.2022</t>
  </si>
  <si>
    <t>lpsdemidova@yandex.ru</t>
  </si>
  <si>
    <t>8(985)840-62-40</t>
  </si>
  <si>
    <t>р.п.Селятино, ул.Клубная, д.13а</t>
  </si>
  <si>
    <t>ИП Демидова Светлана Юрьевна</t>
  </si>
  <si>
    <t>305503004500039/503000206346</t>
  </si>
  <si>
    <t>вкл.№70-1 от 17.02.2022</t>
  </si>
  <si>
    <t>55.388861</t>
  </si>
  <si>
    <t>36.409949</t>
  </si>
  <si>
    <t>СНТ "Огонёк"</t>
  </si>
  <si>
    <t>ogonek18@bk.ru ; sntpoisk-80@yande[.ru</t>
  </si>
  <si>
    <t>акт.№71-1 от 17.02.2022</t>
  </si>
  <si>
    <t>письмо РПН №10-27-03/1815 от 07.02.2022</t>
  </si>
  <si>
    <t>искл.№72-1 от 17.02.2022</t>
  </si>
  <si>
    <t>8(496)34370-00; 8(496)343-56-90</t>
  </si>
  <si>
    <t>naradez@mail.ru</t>
  </si>
  <si>
    <t>г.Наро-Фомиснк, ул.Калинина, д.6а</t>
  </si>
  <si>
    <t xml:space="preserve">АО «Центр дезинфекции Наро-Фоминского  района, г.Наро-Фоминск,  Московская область» </t>
  </si>
  <si>
    <t>1215000124877/ 5030101742</t>
  </si>
  <si>
    <t>вкл.№72-1 от 17.02.2022</t>
  </si>
  <si>
    <t>8(903)623-08-52</t>
  </si>
  <si>
    <t>nafo_tat_sosh@mosreg.ru</t>
  </si>
  <si>
    <t>д. Устье, ул.Центральная, д.14</t>
  </si>
  <si>
    <t>1025003753191/5030032231 </t>
  </si>
  <si>
    <t>вкл.№ 73-1 от 18.02.2022</t>
  </si>
  <si>
    <t>55.391311</t>
  </si>
  <si>
    <t>36.742345</t>
  </si>
  <si>
    <t>меьалл</t>
  </si>
  <si>
    <t>ООО "Триумф"</t>
  </si>
  <si>
    <t>1205000083606/ 5030099028</t>
  </si>
  <si>
    <t xml:space="preserve">г.Наро-Фоминск, ул.парк Влровского, д.1/1Б </t>
  </si>
  <si>
    <t>8(905)550-68-93</t>
  </si>
  <si>
    <t>г.Наро-Фоминск, ул.парк Воровского, д.1/1Б</t>
  </si>
  <si>
    <t>г.Наро-Фоминск, ул.парк Воровского, д.1/1Б, ООО "Триумф"</t>
  </si>
  <si>
    <t>ООО "Триумф"(ресторан)</t>
  </si>
  <si>
    <t>вкл.№74-1 от 18.02.2022</t>
  </si>
  <si>
    <t>закл.РПН №10-27-03/1814от 07.02.2022</t>
  </si>
  <si>
    <t>55.519048</t>
  </si>
  <si>
    <t>37.064422</t>
  </si>
  <si>
    <t>АНОО "Лицей "Ласточкино гнездо"</t>
  </si>
  <si>
    <t>АНОО</t>
  </si>
  <si>
    <t>1165000052140/ 5030088629</t>
  </si>
  <si>
    <t>8(977)956-72-69</t>
  </si>
  <si>
    <t>lgsadikishkola@gmail.com</t>
  </si>
  <si>
    <t>АНОО "Лицей "Ласточкино гездо"</t>
  </si>
  <si>
    <t>вкл.№75-1 от 21.02.2022</t>
  </si>
  <si>
    <t>закл.РПН №10-27-03/1916 от 11.02.2022</t>
  </si>
  <si>
    <t>Наро-Фоминский г.о., д.Мартемьяново, ул.Вишневая, д.2а,стр.1,  АНОО "Лицей "Ласточкино гнездо"</t>
  </si>
  <si>
    <t>143362, МО, НАРО-ФОМИНСКий г.о., д.МАРТЕМЬЯНОВО ул. ВИШНЁВАЯд.к 2А, стр. 1</t>
  </si>
  <si>
    <t>55.477374</t>
  </si>
  <si>
    <t>36.688876</t>
  </si>
  <si>
    <t>акт.№76-1 от 21.02.2022</t>
  </si>
  <si>
    <t>письмо РПН №10-27-03/1813 от 07.02.2022</t>
  </si>
  <si>
    <t>8(496)344-15-74</t>
  </si>
  <si>
    <t>nafo_sosh9@mosreg.r</t>
  </si>
  <si>
    <t>1025003757338/ 5030031943</t>
  </si>
  <si>
    <t>искл.№135-ТГ-181-2022/7кжкх  от 21.02.2022</t>
  </si>
  <si>
    <t>г. Наро-Фоминск, ул.Фрунзе</t>
  </si>
  <si>
    <t xml:space="preserve">дома ИЖС №32-90 (29 домов), 37-93(33 дома)   Итого: 62 домов </t>
  </si>
  <si>
    <t>дома ИЖС №1,2,4,5,6,8,10 (7 домов )</t>
  </si>
  <si>
    <t>акт. 31.08.2020 № 154, изм. №135-ТГ-181-2022/7кжкх  от 21.02.2022</t>
  </si>
  <si>
    <t>tktdcrfz</t>
  </si>
  <si>
    <t>8(496)346-83-59</t>
  </si>
  <si>
    <t>МБОУ Веселевская СОШ (дошкольное отделение)</t>
  </si>
  <si>
    <t>1025003754082/5030032094</t>
  </si>
  <si>
    <t>д.сад</t>
  </si>
  <si>
    <t>вкл.№78-1 от 22.02.2022</t>
  </si>
  <si>
    <t>искл. №78-1 от 22.02.2022</t>
  </si>
  <si>
    <t>8(496)346-65-72</t>
  </si>
  <si>
    <t>МБОУ Шустиковская СОШ(школа)</t>
  </si>
  <si>
    <t>МБОУ Шустиковская СОШ(дошкольное отделение)</t>
  </si>
  <si>
    <t>вкл. № 797-кжкх/2021 от 15.02.2021, №80-1 от 24.02.2022</t>
  </si>
  <si>
    <t>акт. №80-1 от 24.02.2022</t>
  </si>
  <si>
    <t>д. Шустиково, д.162</t>
  </si>
  <si>
    <t>г. Наро-Фоминск, ул. Маршала Жукова Г.К., д. 3 (ИП Соков О.Н.)</t>
  </si>
  <si>
    <t>55.384684</t>
  </si>
  <si>
    <t>36.727042</t>
  </si>
  <si>
    <t>ИП Соков Олег Николаевич</t>
  </si>
  <si>
    <t>307503022100032 /503003870308</t>
  </si>
  <si>
    <t>г. Наро-Фоминск.ул.Маршала Жукова Г.К.,, д.3</t>
  </si>
  <si>
    <t>sokov.oleg2015@yandex.ru</t>
  </si>
  <si>
    <t>8(909)993-42-0</t>
  </si>
  <si>
    <t>ООО "Умный ритейл" (интернет- магазин "Самокат")</t>
  </si>
  <si>
    <t>1177847261602/7811657720</t>
  </si>
  <si>
    <t>интернет-магазин</t>
  </si>
  <si>
    <t>акт.№81-1 от 24.02.2022</t>
  </si>
  <si>
    <t>закл.РПН №10-27-03/1996 от 24.02.2022</t>
  </si>
  <si>
    <t>55.536447</t>
  </si>
  <si>
    <t>37.060578</t>
  </si>
  <si>
    <t>Наро-Фоминский г.о., д. Блознево, СПК "Спортзнак"</t>
  </si>
  <si>
    <t>55.315382</t>
  </si>
  <si>
    <t>36.404872</t>
  </si>
  <si>
    <t>сетка метал.</t>
  </si>
  <si>
    <t>СПК "Спортзнак"</t>
  </si>
  <si>
    <t>акт. №82-1 от 25.02.2022</t>
  </si>
  <si>
    <t>письмо РПН №10-27-03/1974 от 22.02.2022</t>
  </si>
  <si>
    <t xml:space="preserve">г.Апрелевка, ул.Пойденко, д.8 </t>
  </si>
  <si>
    <t>искл.№85-1 от 25.02.2022</t>
  </si>
  <si>
    <t>mbdou53@gmail.com</t>
  </si>
  <si>
    <t>8(496)346-61-16</t>
  </si>
  <si>
    <t>д.Волченки, ул.Центральная, д.9</t>
  </si>
  <si>
    <t xml:space="preserve">МБДОУ детский сад №40  </t>
  </si>
  <si>
    <t>1025003755567 / 5030033066</t>
  </si>
  <si>
    <t>вкл.№84-1 от 25.02.2022</t>
  </si>
  <si>
    <t>искл.№84-1 от 25.02.2022</t>
  </si>
  <si>
    <t>искл.№83-1 от 25.02.2022</t>
  </si>
  <si>
    <t>8(496)346-79-28</t>
  </si>
  <si>
    <t>г.Верея, ул.Солнечная д.8</t>
  </si>
  <si>
    <t>protasova.anya86@mail.ru</t>
  </si>
  <si>
    <t>МБДОУ детский сад №40  (структурное подразделение №4)</t>
  </si>
  <si>
    <t>вкл.№83-1 от 25.02.2022</t>
  </si>
  <si>
    <t>55.520127</t>
  </si>
  <si>
    <t>36.979088</t>
  </si>
  <si>
    <t>дат</t>
  </si>
  <si>
    <t>1037739070390/7723150530</t>
  </si>
  <si>
    <t>info@gemeram.ru$  gemeram88@mail.ru</t>
  </si>
  <si>
    <t xml:space="preserve">Производство мыла </t>
  </si>
  <si>
    <t>акт.№86-1 от 28.02.2022</t>
  </si>
  <si>
    <t>закл.РПН №10-27-03/1243 от 22.01.2022</t>
  </si>
  <si>
    <t>55.486333</t>
  </si>
  <si>
    <t>36.512391</t>
  </si>
  <si>
    <t>8(968)035-47-70</t>
  </si>
  <si>
    <t>detsadodin@mail.ru</t>
  </si>
  <si>
    <t>112503000127/ 5030075919</t>
  </si>
  <si>
    <t xml:space="preserve">д.сад </t>
  </si>
  <si>
    <t>ак. №87-1 от 28.02.2022</t>
  </si>
  <si>
    <t>ленина</t>
  </si>
  <si>
    <t>8(496)342-33-74; 8(496)342-33-67</t>
  </si>
  <si>
    <t>selschool2@mail.ru</t>
  </si>
  <si>
    <t>р.п. Селятино, ул.Больничная, д.23А</t>
  </si>
  <si>
    <t>МАОУ "Селятинская СОШ №2"</t>
  </si>
  <si>
    <t>акт. №90-1 от 28.02.2022</t>
  </si>
  <si>
    <t>г. Наро-Фоминск, ул.Ленина, 20,23</t>
  </si>
  <si>
    <t>8(496)343-57-52</t>
  </si>
  <si>
    <t>1025003752201/5030031862</t>
  </si>
  <si>
    <t>акт,№89-1 от 28.02.2022</t>
  </si>
  <si>
    <t>МАОУ лицей им.Героя России Веры Волошиной</t>
  </si>
  <si>
    <t>lizvv1899@yandex.ru</t>
  </si>
  <si>
    <t>акт.№88-1 от28.02.2022</t>
  </si>
  <si>
    <t>искл.№88-1 от 28.02.2022</t>
  </si>
  <si>
    <t>shсool1nf@mail.ru</t>
  </si>
  <si>
    <t>8(496)345-24-61</t>
  </si>
  <si>
    <t>sad4apr@mail.ru</t>
  </si>
  <si>
    <t>МАДОУ детский сад № 4</t>
  </si>
  <si>
    <t>д. сад</t>
  </si>
  <si>
    <t>акт.№93-1 от 01.03.2022</t>
  </si>
  <si>
    <t>55.458280</t>
  </si>
  <si>
    <t>36.698022</t>
  </si>
  <si>
    <t>8(909)666-55-00; 8-967-152-36-98;</t>
  </si>
  <si>
    <t>tihonov_alexey@mail.ru mparkhuntsov@mail.ru</t>
  </si>
  <si>
    <t>акт.№95-1 от 01.03.2022</t>
  </si>
  <si>
    <t>письмо РПН №10-27-03/2037 от 01.03.2022</t>
  </si>
  <si>
    <t>55.512786</t>
  </si>
  <si>
    <t>36.979119</t>
  </si>
  <si>
    <t xml:space="preserve">р.п. Селятино, ул. Больничная, д.25А </t>
  </si>
  <si>
    <t>закл.РПН №10-27-03/11212 от 08.11.2021</t>
  </si>
  <si>
    <t>8(903)672-83-65</t>
  </si>
  <si>
    <t>starnova26@mail.ru</t>
  </si>
  <si>
    <t>ТСН "Лесные Поляны-1"</t>
  </si>
  <si>
    <t>вкл.№98-1 от02.03.2022</t>
  </si>
  <si>
    <t xml:space="preserve">г. Апрелевка, ул. Комсомольская, 5Б </t>
  </si>
  <si>
    <t>МАДОУ Детский сад комбинированного вида № 16</t>
  </si>
  <si>
    <t>акт.№102-1 от 02.03.2022</t>
  </si>
  <si>
    <t>8(916)028-23-31</t>
  </si>
  <si>
    <t>apteka.nf@bk.ru</t>
  </si>
  <si>
    <t>г.Наро-Фоминск, пл.Свободы, д.9</t>
  </si>
  <si>
    <t>ООО «Панацея»</t>
  </si>
  <si>
    <t>вкл.№104-1 от 02.03.2022</t>
  </si>
  <si>
    <t>вкл.№105-1 от 02.03.2022</t>
  </si>
  <si>
    <t>zlatiss@bk.ru</t>
  </si>
  <si>
    <t>ИП Шошина Татьяна Эдуардовна</t>
  </si>
  <si>
    <t>Наро-Фоминский г.о., д. Селятино, СНТ "Восход-2"</t>
  </si>
  <si>
    <t>55.520576</t>
  </si>
  <si>
    <t>36.940471</t>
  </si>
  <si>
    <t>акт.№107-1 от 03.03.2022</t>
  </si>
  <si>
    <t>письмо РПН №10-27-03/1919 от 11.02.2022</t>
  </si>
  <si>
    <t>malinova2609@mail.ru ; iramih1959@yandex.ru</t>
  </si>
  <si>
    <t>55.520783</t>
  </si>
  <si>
    <t>37.064950</t>
  </si>
  <si>
    <t>ООО "ИНВЕ-Восток"</t>
  </si>
  <si>
    <t>1025003748978 / 5030040507</t>
  </si>
  <si>
    <t>8(926)991-99-92</t>
  </si>
  <si>
    <t>md@inve.ru</t>
  </si>
  <si>
    <t>д.Мартемьяново, вл.135</t>
  </si>
  <si>
    <t>143362, д.Мартемьяново, вл.135</t>
  </si>
  <si>
    <t>вкл.№108-1 от 03.03.2022</t>
  </si>
  <si>
    <t>закл.РПН №10-27-03/278 от 12.01.2022</t>
  </si>
  <si>
    <t>Наро-Фоминский г.о., д.Мартемьяново, вл.135, ООО "ИНВЕ-Восток"</t>
  </si>
  <si>
    <t>55.529063</t>
  </si>
  <si>
    <t>37.065344</t>
  </si>
  <si>
    <t>акт. №109-1 от 03.03.2022 ; изм. №2017-кжкх/2021-1 от 01.04.2021</t>
  </si>
  <si>
    <t>закл.РПН №10-207-03/1842 от 09.02.2022</t>
  </si>
  <si>
    <t>объемы КГО перенесены с КП 16,17,37 (</t>
  </si>
  <si>
    <t>; 37 = 2,7300м3</t>
  </si>
  <si>
    <t>55.545679</t>
  </si>
  <si>
    <t>37.056490</t>
  </si>
  <si>
    <t xml:space="preserve">акт. №110-1 от 03.03.2022 изм. №5228-кжкх/2021 от 27.07.2021 </t>
  </si>
  <si>
    <t>закл.РПН №10-27-03/1844 от 09.02.2022</t>
  </si>
  <si>
    <t>Наро-Фоминский г.о., г. Апрелевка, ул. Железнодорожная, д. 2Б</t>
  </si>
  <si>
    <t>55.550794</t>
  </si>
  <si>
    <t>37.086702</t>
  </si>
  <si>
    <t>г. Апрелевка, ул.Февральская,д. 2с1</t>
  </si>
  <si>
    <t>МРЕОПП Ильинского храма</t>
  </si>
  <si>
    <t>закл.РПН №10-27-03/3522 от 14.09.2020 ; №10-27-03/1843 от 09.02.2022</t>
  </si>
  <si>
    <t xml:space="preserve">акт. №11-1 от 03.03.2022; акт. № 52-1 от 19.02.2021 </t>
  </si>
  <si>
    <t>55.386599</t>
  </si>
  <si>
    <t>36.398749</t>
  </si>
  <si>
    <t>СНТ "ЮжныйЙ" УМ-6"</t>
  </si>
  <si>
    <t>8929-697-80-68; 8-915-359-07-09;ст 903-972-25-30</t>
  </si>
  <si>
    <t>СНТ "Южный" УМ-6"</t>
  </si>
  <si>
    <t>акт.№112-1 от 03.0.32022</t>
  </si>
  <si>
    <t>письмо РПН №10-27-03/2041 от 01.03.2022</t>
  </si>
  <si>
    <t>55.56398</t>
  </si>
  <si>
    <t>37.09454</t>
  </si>
  <si>
    <t>акт.№113-1 от 03.03.2022</t>
  </si>
  <si>
    <t>закл.РПН №10-27-03/280 от 12.01.2022</t>
  </si>
  <si>
    <t>55.549231</t>
  </si>
  <si>
    <t>37.086127</t>
  </si>
  <si>
    <t>акт.№114-1 от 03.03.2022</t>
  </si>
  <si>
    <t>закл.№10-27-03/1839 от 09.02.2022</t>
  </si>
  <si>
    <t>55.528545</t>
  </si>
  <si>
    <t>37.107054</t>
  </si>
  <si>
    <t>акт.№115-1 от 03.03.2022              изм. № 1427- кжкх/2021 от 12.03.2021</t>
  </si>
  <si>
    <t>закл.РПН№10-27-03/1837 от 09.02.2022</t>
  </si>
  <si>
    <t>55.526295</t>
  </si>
  <si>
    <t>37.102011</t>
  </si>
  <si>
    <t>акт. №116-1 от 03.0.32022;             акт № 51-1 от 19.02.2021 , изм. 1427-кжкх/2021 от 12.03.2021</t>
  </si>
  <si>
    <t>закл.РПН№10-27-03/1838 от 09.02.2022;   Закл.РПН №10-27-03/3513 от 14.09.2020</t>
  </si>
  <si>
    <t>55.539663</t>
  </si>
  <si>
    <t>37.067235</t>
  </si>
  <si>
    <t>акт.№117-1 от 03.03.2022</t>
  </si>
  <si>
    <t>закл.РПН №10-27-03/1841 от 09.02.2022</t>
  </si>
  <si>
    <t>55.565201</t>
  </si>
  <si>
    <t>37.095977</t>
  </si>
  <si>
    <t>дома ИЖС (22 дом)</t>
  </si>
  <si>
    <t>акт.№118-1 от 03.03.2022</t>
  </si>
  <si>
    <t>закл.РПН №10-27-03/1845 от 09.02.2022</t>
  </si>
  <si>
    <t>55.523752</t>
  </si>
  <si>
    <t>37.073612</t>
  </si>
  <si>
    <r>
      <t>дома ИЖС №№ 93-100(8домов), 91/1, 91/2,91А, 92-1А,92-4,93/1, 94-2, 94а, 96а, 97а, 97б,99ф, 122-136(</t>
    </r>
    <r>
      <rPr>
        <b/>
        <sz val="9"/>
        <rFont val="Times New Roman"/>
        <family val="1"/>
        <charset val="204"/>
      </rPr>
      <t xml:space="preserve">15 домов) </t>
    </r>
    <r>
      <rPr>
        <b/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 Всего: 25 домов</t>
    </r>
  </si>
  <si>
    <r>
      <t xml:space="preserve">акт.№120-1 от 04.03.2022; изм. №129-КЖКХ/2021 от 14.01.2021, </t>
    </r>
    <r>
      <rPr>
        <b/>
        <sz val="11"/>
        <color rgb="FFFF0000"/>
        <rFont val="Times New Roman"/>
        <family val="1"/>
        <charset val="204"/>
      </rPr>
      <t xml:space="preserve">изм.№    </t>
    </r>
    <r>
      <rPr>
        <b/>
        <sz val="11"/>
        <rFont val="Times New Roman"/>
        <family val="1"/>
        <charset val="204"/>
      </rPr>
      <t xml:space="preserve"> от 25.01.2022</t>
    </r>
  </si>
  <si>
    <t>закл.РПН №10-27-03/1812 от 07.02.2022</t>
  </si>
  <si>
    <t>55.523157</t>
  </si>
  <si>
    <t>37.065819</t>
  </si>
  <si>
    <t>акт.. №121-1 от 04.03.2022; изм. №129-КЖКХ/2021 от 14.01.2021</t>
  </si>
  <si>
    <t>закл.РПН №10-27-03/1816 от 07.02.2022</t>
  </si>
  <si>
    <t>55.529419</t>
  </si>
  <si>
    <t>37.060807</t>
  </si>
  <si>
    <t>акт.№122-1 от 04.03.2022; изм. №2017-кжкх/2021-1 от 01.04.2021</t>
  </si>
  <si>
    <t>закл.РПН №10-27-03/1811 от 07.02.2022</t>
  </si>
  <si>
    <t>Наро-Фоминский г.о., г. Апрелевка, ул. Железнодорожная (Мартовская)</t>
  </si>
  <si>
    <t>55.547682</t>
  </si>
  <si>
    <t>37.061518</t>
  </si>
  <si>
    <t>акт. №123-1 от 04.03.2022</t>
  </si>
  <si>
    <t>закл.РПН №10-27-03/1918 от 11.02.2022</t>
  </si>
  <si>
    <t>р.п. Калининец, стр.24/1 (мкр Тарасково)</t>
  </si>
  <si>
    <t>8(496)342-63-87</t>
  </si>
  <si>
    <t>madou_42_Kalininec@mail.ru</t>
  </si>
  <si>
    <t>вкл.№131-1 от 04.03.2022</t>
  </si>
  <si>
    <t>55.521788</t>
  </si>
  <si>
    <t>37.069479</t>
  </si>
  <si>
    <t>акт.№124-1 от 04.03.2022; вкл. № 6680-КЖКХ/2020-1 от 15.10.2020; ИЗМ. 129-КЖКХ/2021 от 14.01.2021</t>
  </si>
  <si>
    <t>закл.РПН №10-27-03/1877 от 11.02.2022</t>
  </si>
  <si>
    <t>55.563817</t>
  </si>
  <si>
    <t>37.068726</t>
  </si>
  <si>
    <t>акт.№125-1 от 04.03.2022; вкл. №  6916-КЖКХ/2020-1 от 16.10.2020</t>
  </si>
  <si>
    <t>закл.РПН №10-27-03/1876 от 11.02.2022</t>
  </si>
  <si>
    <t>55.542514</t>
  </si>
  <si>
    <t>37.051274</t>
  </si>
  <si>
    <t>акт.№126-1 от 04.03.2022;   изм. №4680-кжкх/2021-1 от 07.07.2021</t>
  </si>
  <si>
    <t>закл.РПН №10-2-03/1862 от 10.02.2022</t>
  </si>
  <si>
    <t>акт. №127-1 от 04.03.2022</t>
  </si>
  <si>
    <t>закл.РПН №10-27-03/1862 от 10.02.2022</t>
  </si>
  <si>
    <t>55.538390</t>
  </si>
  <si>
    <t>актю№128-1 от 04.03.2022</t>
  </si>
  <si>
    <t>закл.рПН №10-27-03/279 от 12.01.2022</t>
  </si>
  <si>
    <t>55.554657</t>
  </si>
  <si>
    <t>37.073762</t>
  </si>
  <si>
    <t>акт. №136-1 от 04.03.2022</t>
  </si>
  <si>
    <t>акт.№135-1 от 04.03.2022</t>
  </si>
  <si>
    <t>закл.РПН №10-27-03/1840 от 09.02.2022</t>
  </si>
  <si>
    <t>Наро-Фоминский г.о., 43 квартал Башкинского лесничества, территория ТСН «СТ «Медик»</t>
  </si>
  <si>
    <t>55.370406</t>
  </si>
  <si>
    <t>36.679682</t>
  </si>
  <si>
    <t>ТСН "СТ "Медик"</t>
  </si>
  <si>
    <t xml:space="preserve">ТСН СТ </t>
  </si>
  <si>
    <t>Наро-Фоминский г.о., 43 квартал Башкинского лесничества</t>
  </si>
  <si>
    <t>8(916)174-63-89</t>
  </si>
  <si>
    <t xml:space="preserve">snt-med-2020@mail.ru </t>
  </si>
  <si>
    <t>43 квартал Башкинского лесничества ( вр-не ул.Магистральная г.Наро-Фоминска)</t>
  </si>
  <si>
    <t>ТСН «СТ «Медик»</t>
  </si>
  <si>
    <t>вкл.139-1 от 04.03.2022</t>
  </si>
  <si>
    <t>письмо РПН №10-27-03/2051 от 02.03.2022</t>
  </si>
  <si>
    <t>8(967)009-18-18</t>
  </si>
  <si>
    <t>as-potap@yandex.ru</t>
  </si>
  <si>
    <t>ИП Потапов Александр Сергеевич</t>
  </si>
  <si>
    <t>319774600701206 / 772940062892</t>
  </si>
  <si>
    <t>вкл.№140-1 от 05.03.2022</t>
  </si>
  <si>
    <t>8(900)142-40-54</t>
  </si>
  <si>
    <t>г.Наро-Фоминск, Туннельный проезд, д.9А, пом.1 (торговый центр)</t>
  </si>
  <si>
    <t>ООО «Комфорт 26»</t>
  </si>
  <si>
    <t xml:space="preserve">1147746930352 / 7743936441 </t>
  </si>
  <si>
    <t>вкл.№143-1 от 05.03.2022</t>
  </si>
  <si>
    <t>Наро-Фоминский г.о., г. Апрелевка, СНТ "Ладога"</t>
  </si>
  <si>
    <t>1055012501213 / 5006002606</t>
  </si>
  <si>
    <t>г. Апрелевка,  сооружение 95, помещение правления</t>
  </si>
  <si>
    <t>акт.№141--1 от 05.03.2022</t>
  </si>
  <si>
    <t>письмо РПН №10-27-03/1917 от 11.02.2022</t>
  </si>
  <si>
    <t>Наро-Фоминский г.о., г.Апрелевка, ул.Дубки, д.9</t>
  </si>
  <si>
    <t>55.546517</t>
  </si>
  <si>
    <t>37.086900</t>
  </si>
  <si>
    <t>ТСН "Дубки"</t>
  </si>
  <si>
    <t>1105030000426 /5030068943</t>
  </si>
  <si>
    <t>г.Апрелевка , ул.Дубки, д.9</t>
  </si>
  <si>
    <t>8(963)635-78-88</t>
  </si>
  <si>
    <t>innakulagina@hotmail.com; dubki.tszh@yandex.ru</t>
  </si>
  <si>
    <t>г.Апрелевка, ул.Дубки, д.9</t>
  </si>
  <si>
    <t>вкл.№1442-1 от 05.03.2022</t>
  </si>
  <si>
    <t>закл.РПН №10*27-03/1864 от 11.02.2022</t>
  </si>
  <si>
    <t>8(46)344-07-70</t>
  </si>
  <si>
    <t xml:space="preserve"> nf-korr@yandex.ru</t>
  </si>
  <si>
    <t>г.Наро-Фоминск,ул.Шибанкова, д.13</t>
  </si>
  <si>
    <t>МБОУ Наро-Фоминска школа для обучающихся с огрниченными воможностями здоровья</t>
  </si>
  <si>
    <t>вкл.№145-1 от 09.03.2022</t>
  </si>
  <si>
    <t>8(496)344-07-70</t>
  </si>
  <si>
    <t>nf-korr@yandex.ru</t>
  </si>
  <si>
    <t>акт.№146-1 от 09.03.2022</t>
  </si>
  <si>
    <t>nina0706@mail.ru</t>
  </si>
  <si>
    <t>г.Апрелевка, ул.Горького, д.25, пом.6</t>
  </si>
  <si>
    <t>сдача   варенлду</t>
  </si>
  <si>
    <t>ИП Икономиди Ирина Викторовна</t>
  </si>
  <si>
    <t>313774617900847 / 772984599885</t>
  </si>
  <si>
    <t>вкл.№147-1 от 09.03.2022</t>
  </si>
  <si>
    <t>8(917)525-79-14</t>
  </si>
  <si>
    <t>55.382857</t>
  </si>
  <si>
    <t>36.752088</t>
  </si>
  <si>
    <t>305503031100042 / 503008117560</t>
  </si>
  <si>
    <t>акт. №148-1 от 09.03.2022</t>
  </si>
  <si>
    <t>закл.РПН №10-27-03/2068 от 03.03.2022</t>
  </si>
  <si>
    <t>г. Наро-Фоминск, ул. Московская, д. 11Б , ИП Гогин И.Ю. (торговый центр)</t>
  </si>
  <si>
    <t>Наро-Фоминский г.о., д.Василисино, СНТ "Солнышко"</t>
  </si>
  <si>
    <t>8(916)529-22-57</t>
  </si>
  <si>
    <t>SNTPolanka@yandex.ru</t>
  </si>
  <si>
    <t>СНТ "Полянка"</t>
  </si>
  <si>
    <t>вкл.№149-1 от 11.03.2022</t>
  </si>
  <si>
    <t>55.277636</t>
  </si>
  <si>
    <t>36.802884</t>
  </si>
  <si>
    <t xml:space="preserve">СПК "Солнышко" </t>
  </si>
  <si>
    <t>1085030002420 / 5030031051</t>
  </si>
  <si>
    <t xml:space="preserve">av_krivosheev@mail.ru; Parasich_ludmila@list.ru; </t>
  </si>
  <si>
    <t>письмо РПН №10-27-03/1963 от 21.02.2022</t>
  </si>
  <si>
    <t>Наро-Фоминский г.о., г. Апрелевка, ул.1-ая Боровская, пересечение с ул. Парковая</t>
  </si>
  <si>
    <t>55.558009</t>
  </si>
  <si>
    <t>37.067588</t>
  </si>
  <si>
    <t xml:space="preserve">г. Апрелевка, ул.  1-ая Боровская </t>
  </si>
  <si>
    <t>акт.№152-1 от 14.03.2022</t>
  </si>
  <si>
    <t>закл.РПН РПН №10-27-03/2133 от 14.03.2022</t>
  </si>
  <si>
    <t>8(925)025-96-92</t>
  </si>
  <si>
    <t>dpinemasova@mail.ru</t>
  </si>
  <si>
    <t>г.Апрелевка, ул.Горького, д.25, пом.14</t>
  </si>
  <si>
    <t xml:space="preserve">ИП Пинемасова Дарья Александровна </t>
  </si>
  <si>
    <t>319507400044281 / 503015641302</t>
  </si>
  <si>
    <t>вкл.№150-1 от 14.03.2022</t>
  </si>
  <si>
    <t xml:space="preserve">1033500645199 / 3509005014 </t>
  </si>
  <si>
    <t>закл.РПН №10-27-03/9237 от 14.09.2021 и закл.РПН №10-27-03/11644 от 15.11.2021</t>
  </si>
  <si>
    <t>дома ИЖС №29, 30А(2 дома)</t>
  </si>
  <si>
    <t>закл.РПН №10-27-03/3115 от 05.08.2020</t>
  </si>
  <si>
    <t>55.354587</t>
  </si>
  <si>
    <t>36.311392</t>
  </si>
  <si>
    <t>Наро-Фоминский г.о., д. Варварино, СНТ "Автомобилист"</t>
  </si>
  <si>
    <t xml:space="preserve"> д. Варварино</t>
  </si>
  <si>
    <t>8(916)555-57-53$  8-916-604-39-09</t>
  </si>
  <si>
    <t>avtomobilistnf@yandex.ru</t>
  </si>
  <si>
    <t>СНТ"Автомобилист"</t>
  </si>
  <si>
    <t>акт.№161-1 от 15.03.2022</t>
  </si>
  <si>
    <t>письмо РПН №10-27-03/2080 от 04.03.2022</t>
  </si>
  <si>
    <t>Наро-Фоминский г.о., д.Афинеево, ул.Открытая, ООО "Райт Вилладж Сервис"</t>
  </si>
  <si>
    <t>55.517024</t>
  </si>
  <si>
    <t>37.089757</t>
  </si>
  <si>
    <t>ООО "Райт Вилладж Сервис"</t>
  </si>
  <si>
    <t>1205000055149/5030098497</t>
  </si>
  <si>
    <t>д.Афинеево,ул.Педагогическая, стр.2</t>
  </si>
  <si>
    <t>8-925-599-07-00</t>
  </si>
  <si>
    <t>3465558@mail.ru</t>
  </si>
  <si>
    <t xml:space="preserve">МКД №7А/1 </t>
  </si>
  <si>
    <t>108503000116 / 5030061472</t>
  </si>
  <si>
    <t>вкл.№167-1 от 16.03.2022</t>
  </si>
  <si>
    <t>Наро-Фоминский г.о., с. Крюково, СНТ «Перлит»</t>
  </si>
  <si>
    <t>55.4503</t>
  </si>
  <si>
    <t>36.5209</t>
  </si>
  <si>
    <t>с.Крюково</t>
  </si>
  <si>
    <t>8(916)607-81-86; 8-965-150-43-34</t>
  </si>
  <si>
    <t>snt.perlit2018@gmail.com; vronskaya@moesk.ru</t>
  </si>
  <si>
    <t>с. Крюково</t>
  </si>
  <si>
    <t>акт.№160-1 от 16.03.202.</t>
  </si>
  <si>
    <t>письмо РПН №10-27-03/2067 от 03.03.2022</t>
  </si>
  <si>
    <t>г. Наро-Фоминск, ул. Московская, д. 38 Т (Мегабак)</t>
  </si>
  <si>
    <t xml:space="preserve">55.374815 </t>
  </si>
  <si>
    <t>36.765118</t>
  </si>
  <si>
    <t>население и хозяйствующие субъекты Наро-Фоминского городского округа</t>
  </si>
  <si>
    <t>вкл. №1935-кжкх-1 от 16.03.2022</t>
  </si>
  <si>
    <t>по мере накопления</t>
  </si>
  <si>
    <t>Наро-Фоминский г.о., п. Пионерский, ул. Центральная, д. 5, МБДОУ детский сад № 40</t>
  </si>
  <si>
    <t>55.336452</t>
  </si>
  <si>
    <t>36.157028</t>
  </si>
  <si>
    <t>МБАДОУ ДС № 52</t>
  </si>
  <si>
    <t>дом ИЖС 13</t>
  </si>
  <si>
    <t xml:space="preserve">д.Афинеево, ул.Открытая, д.13 </t>
  </si>
  <si>
    <t>д.Афинеево, ул.Педагогическая</t>
  </si>
  <si>
    <t>д.Першино, ул.Оливковая</t>
  </si>
  <si>
    <t>дома ИЖС №№ 3,72-77,82 Всего 8 домов</t>
  </si>
  <si>
    <t xml:space="preserve">дома ИЖС №№105,109,115,116,118,120,127,133,134,137,138 Всего 11 домов </t>
  </si>
  <si>
    <t xml:space="preserve">д.Першино, ул.Широкая </t>
  </si>
  <si>
    <t>дома ИЖС №№245, 284, 285, 299, 303,306,307 Всего: 7 домов</t>
  </si>
  <si>
    <t xml:space="preserve">дом ИЖС № 297 </t>
  </si>
  <si>
    <t>д.Першино, ул.Таврическая</t>
  </si>
  <si>
    <t>вкл.№156-1 от 16.03.2022</t>
  </si>
  <si>
    <t>закл.РПН №10-27-03/2104 от 09.03.2022</t>
  </si>
  <si>
    <t>искл.№168-1 от 16.03.2022</t>
  </si>
  <si>
    <t>8(496)343-77-31</t>
  </si>
  <si>
    <t>school7_nara@mail.ru</t>
  </si>
  <si>
    <t>г. Наро-Фоминск, ул.Брянская, д.12</t>
  </si>
  <si>
    <t xml:space="preserve">МБОУ Наро-Фоминская СОШ-7 (дощкольное отделение) </t>
  </si>
  <si>
    <t>1025003751585/ 5030031929</t>
  </si>
  <si>
    <t>вкл.№168-1 от 16.03.2022</t>
  </si>
  <si>
    <t>п.Пионерский,ул. Центральная, . 5</t>
  </si>
  <si>
    <t>8(496)346-79-28; 8(49634)67783</t>
  </si>
  <si>
    <t>1025003755567/5030033066</t>
  </si>
  <si>
    <t>акт.№162-1 от 16.03.2022</t>
  </si>
  <si>
    <t>закл.РПН №10-27-03/2110 от 09.03.2022</t>
  </si>
  <si>
    <t>г. Наро-Фоминск, ул. Комсомольская, д. 9, МАОУ Наро-Фоминская СОШ №3 СУИОП</t>
  </si>
  <si>
    <t>55.383770</t>
  </si>
  <si>
    <t>36.715050</t>
  </si>
  <si>
    <t>МАОУ Наро-Фоминская СОШ № 3 СУИОП</t>
  </si>
  <si>
    <t>МАОУ Наро-Фоминская СОШ № 3  СУИОП</t>
  </si>
  <si>
    <t>1025003750716/5030031887</t>
  </si>
  <si>
    <t>8(496)343-65-12</t>
  </si>
  <si>
    <t>г.Наро-Фоминск, Комсомольская, д.9</t>
  </si>
  <si>
    <t>ООО "Молочный завод "Наро-Фоминский"</t>
  </si>
  <si>
    <t>1125030002085/5030077391</t>
  </si>
  <si>
    <t xml:space="preserve">общепит </t>
  </si>
  <si>
    <t>акт.№13-1 от 16.03.2022</t>
  </si>
  <si>
    <t>закл.РПН №10-27-03/7202 от 09.03.2022</t>
  </si>
  <si>
    <t>55.516847</t>
  </si>
  <si>
    <t>36.980257</t>
  </si>
  <si>
    <t>МАДОУ Детский сад комбинированного вида № 38</t>
  </si>
  <si>
    <t>1025003748769/5030033108</t>
  </si>
  <si>
    <t>Наро-Фоминский г.о., р. п. Селятино, ул.Клубная, д. 118В, МАДОУ детский сад комбинированного иида №38</t>
  </si>
  <si>
    <t>р.п. Селятино,  ул.Клубная, д.118-В</t>
  </si>
  <si>
    <t>р.п. Селятино, ул.Клубная,  д.118-В</t>
  </si>
  <si>
    <t>МАДОУ Детский сад комбин. вида  №38</t>
  </si>
  <si>
    <t>акт.№169-1 от 17.03.2022</t>
  </si>
  <si>
    <t>закл.РПН №10-27-03/2050 от 02.03.2022</t>
  </si>
  <si>
    <t>55.354195</t>
  </si>
  <si>
    <t>36.754290</t>
  </si>
  <si>
    <t>пронастил</t>
  </si>
  <si>
    <t>1035005901700/5030013800</t>
  </si>
  <si>
    <r>
      <t>marusakova53@yandex.ru</t>
    </r>
    <r>
      <rPr>
        <b/>
        <u/>
        <sz val="11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snt.opolchenets@mail.ru</t>
    </r>
  </si>
  <si>
    <t>письмо РПн №10-2703/1864 от 11.02.2022</t>
  </si>
  <si>
    <t>Наро-Фоминский г.о., п.Зосимова пустынь, 67 км. Киевского шоссе,  СНТ "Новое время"</t>
  </si>
  <si>
    <t>55.403570</t>
  </si>
  <si>
    <t>36.808879</t>
  </si>
  <si>
    <t>п.Зосимова пустынь, 67 км. Киевского шоссе</t>
  </si>
  <si>
    <t xml:space="preserve">8(903)754-58-51; 8916-112-81-76 </t>
  </si>
  <si>
    <t>n.talizina@yandex.ru; Ptm_proekt@mail.ru</t>
  </si>
  <si>
    <t>акт №159-1 от 17.03.2022</t>
  </si>
  <si>
    <t>письмо РПН №10-27-03/1809/07.02.2022</t>
  </si>
  <si>
    <t>8(977)609-01-20; 8(925)670-95-01</t>
  </si>
  <si>
    <t>lica.leonova@yandex.ru</t>
  </si>
  <si>
    <t>г.Наро-Фоминск, ул.Полубоярова, д.1А</t>
  </si>
  <si>
    <t>ИП Макеева Анна Михайловна</t>
  </si>
  <si>
    <t>31677460029114/503011684961</t>
  </si>
  <si>
    <t>вкл.№170-1 от 17.03.2022</t>
  </si>
  <si>
    <t>8(995)120-11-28</t>
  </si>
  <si>
    <t>anna.turumina@gmail.com</t>
  </si>
  <si>
    <t>г.Наро-Фоминск, ул.Володарского д.7</t>
  </si>
  <si>
    <t>ООО «Универсальный ассортимент»</t>
  </si>
  <si>
    <t>1185074013244/5030094830</t>
  </si>
  <si>
    <t xml:space="preserve">ресторан и доставка пит. </t>
  </si>
  <si>
    <t>вкл.№171-1 от 17.03.2022</t>
  </si>
  <si>
    <t>СНТ СН «Литвиновские дачи»</t>
  </si>
  <si>
    <t>8(967),253-02-20</t>
  </si>
  <si>
    <t>lit-dachi@mail.ru</t>
  </si>
  <si>
    <t>1215000125911/5030101799</t>
  </si>
  <si>
    <t>вкл.№173-1 от 17.03.2022</t>
  </si>
  <si>
    <t>8(977)438-27-91</t>
  </si>
  <si>
    <t>voyazh07@list.ru</t>
  </si>
  <si>
    <t>р.п.Селятино,  ул.Теннисная, д.49 АБ</t>
  </si>
  <si>
    <t>ООО "Вояж"</t>
  </si>
  <si>
    <t>1075030001860/5030057170</t>
  </si>
  <si>
    <t>вкл.№177-1 от 21.03.2022</t>
  </si>
  <si>
    <t>8(916)150-24-57</t>
  </si>
  <si>
    <t>n91651502457@yandex.ru</t>
  </si>
  <si>
    <t>г.Апрелевка, ул.Горького, д.25, пом. 15</t>
  </si>
  <si>
    <t>ООО "София-релакс"</t>
  </si>
  <si>
    <t>1175074016611/5030092897</t>
  </si>
  <si>
    <t>вкл.№178-1 от 12.03.2022</t>
  </si>
  <si>
    <t>Наро-Фоминский г.о., р.п. Селятино, ул.Больничная, д.25А, МАОУ Селятинская СОШ №2 (дошкольное отделение)</t>
  </si>
  <si>
    <t>МАОУ Селятинская СОШ №2 (дошкольное отделение)</t>
  </si>
  <si>
    <t>1035005900456/5030032464</t>
  </si>
  <si>
    <t>изм. №2167-кжкх/2022-1 от 23.03.2022; акт.№590-1 от 29.12.2021</t>
  </si>
  <si>
    <t>55.554860</t>
  </si>
  <si>
    <t>37.058861</t>
  </si>
  <si>
    <t>асфальти</t>
  </si>
  <si>
    <t>акт. №183-1 от 23.03.2022</t>
  </si>
  <si>
    <t>закл.РПН№10-27-03/3089 от 05.04.2021</t>
  </si>
  <si>
    <t>55.377465</t>
  </si>
  <si>
    <t xml:space="preserve">36.786179 </t>
  </si>
  <si>
    <t>акт. №165-1 от 23.03.2022</t>
  </si>
  <si>
    <t>закл.РПН №10-27-03/3119 от 05.04.2021</t>
  </si>
  <si>
    <t>Наро-Фоминский г.о., д. Ахматово, СНТ «Пролетарец»</t>
  </si>
  <si>
    <t>55.222395</t>
  </si>
  <si>
    <t>36.282945</t>
  </si>
  <si>
    <t xml:space="preserve">СНТ "Пролетарец" </t>
  </si>
  <si>
    <t>8(977)986-25-27; 8-905-576-01-60</t>
  </si>
  <si>
    <t>sultanova160@mail.ru</t>
  </si>
  <si>
    <t>акт.№157-1 от 23.03.2022</t>
  </si>
  <si>
    <t>письмо РПН №0-27-03/2082 от 04.03.2022</t>
  </si>
  <si>
    <t>г. Наро-Фоминск, пл. Свободы, д. 13А, ООО "БИГ-Строй" (ТЦ " Каравай")</t>
  </si>
  <si>
    <t>55.385032</t>
  </si>
  <si>
    <t>36.733644</t>
  </si>
  <si>
    <t>1085030002287/5030062564</t>
  </si>
  <si>
    <t>8(496)356-67-01; 8(926)956-14-61; 8-909-669-01-63</t>
  </si>
  <si>
    <t>г. Наро-Фоминск, пл. Свободы, д. 13 А , ООО "БИГ-Строй"(ТЦ "Каравай" (включая всех арендаторов)</t>
  </si>
  <si>
    <t>акт.№185-1 от 24.03.2022</t>
  </si>
  <si>
    <t>закл.РПН №10-27-03/2134 от 14.03.2022</t>
  </si>
  <si>
    <t>г. Наро-Фоминск, ул.Ленина, д. 8, ООО "Флагман" (ТЦ "Серпантин"))</t>
  </si>
  <si>
    <t>55.383557</t>
  </si>
  <si>
    <t>36.727756</t>
  </si>
  <si>
    <t>1145030032729/5030084328</t>
  </si>
  <si>
    <t>г. Наро-Фоминск, ул. Ленина, д. 8, ООО "Флагман" ТЦ "Серпантин" (включая всех арендаторов)</t>
  </si>
  <si>
    <t>г. Наро-Фоминск, ул. Ленина, д. 8, ООО "Флагма" (ТЦ "Серпантин" (включая всех арендаторов)</t>
  </si>
  <si>
    <t>акт.№186-1 от 24.03.2022</t>
  </si>
  <si>
    <t>закл.РПН №10-27-03/2108 от 09.03.2022</t>
  </si>
  <si>
    <t>55.396921</t>
  </si>
  <si>
    <t>36.721478</t>
  </si>
  <si>
    <t>1025003753598/5030022890</t>
  </si>
  <si>
    <t>8(916)758-38-15; 8967-147-21-14</t>
  </si>
  <si>
    <t>cheremushkanara@mail.ru; bitking@mail.ru</t>
  </si>
  <si>
    <t>г. Наро-Фоминск, ул. Огородная, СНТ «Черемушка»</t>
  </si>
  <si>
    <t>акт.№164-1 от 25.03.2022</t>
  </si>
  <si>
    <t>закл.РПН №10-27-03/12186 от 29.11.2021</t>
  </si>
  <si>
    <t>г.Апрелевка, ул. Маяковского, 29</t>
  </si>
  <si>
    <t>1025003754005/5030015500</t>
  </si>
  <si>
    <t>г.Апрелевка, ул. Комсомольская</t>
  </si>
  <si>
    <t>офис КНС-221 МУП «Водоканал»</t>
  </si>
  <si>
    <t>г.Апрелевка, ул.Новая</t>
  </si>
  <si>
    <t>офис ОСК-22 МУП «Водоканал»</t>
  </si>
  <si>
    <t>офис  КНС-961 МУП «Водоканал»</t>
  </si>
  <si>
    <t>с. Каменское, ул.Центральная</t>
  </si>
  <si>
    <t>офис ВЗУ (база) МУП «Водоканал»</t>
  </si>
  <si>
    <t>офис  КНС-941 МУП «Водоканал»</t>
  </si>
  <si>
    <t>п.Калининец</t>
  </si>
  <si>
    <t>офис КНС-778 МУП «Водоканал»</t>
  </si>
  <si>
    <t>офис ОСК-77 МУП «Водоканал»</t>
  </si>
  <si>
    <t>офис КНС-731 МУП «Водоканал»</t>
  </si>
  <si>
    <t>офис  ОСК-88 МУП «Водоканал»</t>
  </si>
  <si>
    <t>офис  КНС-851 МУП «Водоканал»</t>
  </si>
  <si>
    <t>офис  АБК Головково (адм.здание) МУП «Водоканал»</t>
  </si>
  <si>
    <t>офис  ОСК-89 МУП «Водоканал»</t>
  </si>
  <si>
    <t>п.Калининец, ул.Фабричная</t>
  </si>
  <si>
    <t>г.Наро-Фоминск, пер. Зеленый</t>
  </si>
  <si>
    <t>п.д/о Бекасово</t>
  </si>
  <si>
    <t>офис  КНС-121   МУП «Водоканал»</t>
  </si>
  <si>
    <t>офис  КНС-124    МУП «Водоканал»</t>
  </si>
  <si>
    <t>г.Наро-Фоминск, ул.Профсоюзная</t>
  </si>
  <si>
    <t>офис  ОСК-11    МУП «Водоканал»</t>
  </si>
  <si>
    <t>офис КНС-111 МУП «Водоканал»</t>
  </si>
  <si>
    <t>г.Наро-Фоминск, ул.Академическая</t>
  </si>
  <si>
    <t>офис КНС-119 МУП «Водоканал»</t>
  </si>
  <si>
    <t>офис  КНС-321   МУП «Водоканал»</t>
  </si>
  <si>
    <t>офис  ОСК-31   МУП «Водоканал»</t>
  </si>
  <si>
    <t>АБК-22 (адм-ое. здание) МУП «Водоканал»</t>
  </si>
  <si>
    <t>Наро-Фоминский г.о., рп. Селятино, ул.Спортивная, д.4а, ООО "ТЕРМИНАЛ СЕЛЯТИНО", КП 2</t>
  </si>
  <si>
    <t xml:space="preserve">Наро-Фоминский г.о., р.п. Селятино, между домами 3 и 4 (Волкова Е.М., Панченко Д.В., Богуславсая Е.В.) </t>
  </si>
  <si>
    <t>55.513466</t>
  </si>
  <si>
    <t>36.971815</t>
  </si>
  <si>
    <t>физлица</t>
  </si>
  <si>
    <t>Волкова Е.М., Панченко Д.В., Богуславская Е.В.</t>
  </si>
  <si>
    <t>пасп. 4510 679092 от 13.05.2010; пасп.4617 838535 от 21.11.2017; пасп. 4520 731127 от 13.07.2020</t>
  </si>
  <si>
    <t>muravann@yandex.ru</t>
  </si>
  <si>
    <t>р.п.Селятино, между домами 3 и 4</t>
  </si>
  <si>
    <t xml:space="preserve">офис, включая офисных арендаторов </t>
  </si>
  <si>
    <t>ООО"ТОРГСЕРВИС 150"</t>
  </si>
  <si>
    <t>ТЦ</t>
  </si>
  <si>
    <t>1197746721743/9723095473</t>
  </si>
  <si>
    <t xml:space="preserve">офис собственников здания, включая офисных арендаторов </t>
  </si>
  <si>
    <t>вкл.№188-1 от 29.03.2022</t>
  </si>
  <si>
    <t>закл.РПН №10-27-03/2087 от 05.03.2022</t>
  </si>
  <si>
    <t>г.Москва, Боровский пр, 3-53(ул.Щорса, 15-223); п.Селятино, ул.Госпитальная, 8-44; г.Москва, пр-тЛомоносовский, д.29, корп.1, кв.22</t>
  </si>
  <si>
    <t>sitigorod@bk.ru</t>
  </si>
  <si>
    <t>8(963)627-31-13</t>
  </si>
  <si>
    <t>8(926)702-01-30; 8(926)602-72-62:</t>
  </si>
  <si>
    <t>искл.№2416-кжкх/2022-1от 29.03.2022</t>
  </si>
  <si>
    <t>искл. № 2416-кжкх/2022-1 от 29.03.2022</t>
  </si>
  <si>
    <t>вкл.№2416-кжкх/2022-1 от 29.03.2022</t>
  </si>
  <si>
    <t>АБК-22 (адм-ое. здание) МУП «Водоканал Наро-Фоминского городского округа»</t>
  </si>
  <si>
    <t>КНС-221 МУП «Водоканал Наро-Фоминского городского округа»</t>
  </si>
  <si>
    <t xml:space="preserve">КНС-442 МУП «Водоканал Наро-Фоминского городского округа» </t>
  </si>
  <si>
    <t>ОСК-44 МУП «Водоканал Наро-Фоминского городского округа»</t>
  </si>
  <si>
    <t>ОСК-77 МУП «Водоканал Наро-Фоминского городского округа»</t>
  </si>
  <si>
    <t>КНС-778 МУП «Водоканал Наро-Фоминского городского округа»</t>
  </si>
  <si>
    <t>КНС-731 МУП «Водоканал Наро-Фоминского городского округа»</t>
  </si>
  <si>
    <t>КНС-119 МУП «Водоканал Наро-Фоминского городского округа»</t>
  </si>
  <si>
    <t>вкл.№ 2416-кжкх/2022-1 от 29.03.2022</t>
  </si>
  <si>
    <t>КНС-111 МУП «Водоканал Наро-Фоминского городского округа»</t>
  </si>
  <si>
    <t>ОСК-11 МУП «Водоканал Наро-Фоминского городского округа»</t>
  </si>
  <si>
    <t>КНС-124 МУП «Водоканал Наро-Фоминского городского округа»</t>
  </si>
  <si>
    <t>КНС-121 МУП «Водоканал Наро-Фоминского городского округа»</t>
  </si>
  <si>
    <t>ОСК-31 МУП «Водоканал Наро-Фоминского городского округа»</t>
  </si>
  <si>
    <t>КНС-321 МУП «Водоканал Наро-Фоминского городского округа»</t>
  </si>
  <si>
    <t>АБК Головково (адм.здание) МУП «Водоканал Наро-Фоминского городского округа»</t>
  </si>
  <si>
    <t>ОСК-89 МУП «Водоканал Наро-Фоминского городского округа»</t>
  </si>
  <si>
    <t>ОСК-88 МУП «Водоканал Наро-Фоминского городского округа »</t>
  </si>
  <si>
    <t>КНС-851 МУП «Водоканал Наро-Фоминского городского округа»</t>
  </si>
  <si>
    <t>ОСК-22 МУП «Водоканал Наро-Фоминского городского округа»</t>
  </si>
  <si>
    <t>КНС-961 МУП «Водоканал Наро-Фоминского городского округа»</t>
  </si>
  <si>
    <t>КНС-941 МУП «Водоканал Наро-Фоминского городского округа»</t>
  </si>
  <si>
    <t>КНС-116 МУП «Водоканал Наро-Фоминского городского округа»</t>
  </si>
  <si>
    <t>55.381804</t>
  </si>
  <si>
    <t>36.752229</t>
  </si>
  <si>
    <t xml:space="preserve">МУП "Водоканал Наро-Фоминского городского округа" </t>
  </si>
  <si>
    <t>г. Наро-Фоминск, ул. Московская, д. 11, производственная база</t>
  </si>
  <si>
    <t>г. Наро-Фоминск, ул. Московская, д. 11</t>
  </si>
  <si>
    <t>закл.РПН №10-2703/2172 от 18.03.2022</t>
  </si>
  <si>
    <t>АБК-11 МУП "Водоканал Наро-Фоминского городского округа"</t>
  </si>
  <si>
    <t>г. Наро-Фоминск, ул. Московская, д. 11, АБК-11 МУП «Водоканал Наро-Фоминского городского округа»</t>
  </si>
  <si>
    <t>искл.№189-1 от 31.03.2022</t>
  </si>
  <si>
    <t>Вкл.№189-1 от 31.03.2022</t>
  </si>
  <si>
    <t xml:space="preserve">КУИ Адм-ции Наро-Фоминского городского округа </t>
  </si>
  <si>
    <t>1035005905098/5030011263</t>
  </si>
  <si>
    <t xml:space="preserve">г. Наро-Фоминск, ул. Маршала Жукова Г.К., д. 5 </t>
  </si>
  <si>
    <t xml:space="preserve">г. Наро-Фоминск, ул. Маршала Жукова Г.К., д. 2 </t>
  </si>
  <si>
    <t>nafo_kompoim@mosreg</t>
  </si>
  <si>
    <t>8(496)343-84-27</t>
  </si>
  <si>
    <t xml:space="preserve">г. Наро-Фоминск, ул. Маршала Жукова Г.К., д. 2, Администрация Наро-Фоминского городского округа </t>
  </si>
  <si>
    <t>акт.2416-кжкх/2022-2 от 31.03.2022</t>
  </si>
  <si>
    <t>8(926)766-60-67</t>
  </si>
  <si>
    <t>vad2531@yandex.ru</t>
  </si>
  <si>
    <t>ИП Борисенко Татьяна Валерьевна</t>
  </si>
  <si>
    <t>322508100069870/503016413524</t>
  </si>
  <si>
    <t>прод. Магазин</t>
  </si>
  <si>
    <t>прод.магазин</t>
  </si>
  <si>
    <t>вкл.№191-1 от 31.03.2022</t>
  </si>
  <si>
    <t>искл. №191-1 от 31.03.2022</t>
  </si>
  <si>
    <t>55.270932</t>
  </si>
  <si>
    <t>36.046141</t>
  </si>
  <si>
    <t xml:space="preserve">1045005909365/5030014031 </t>
  </si>
  <si>
    <t>акт№192-1 от 31.03.2022</t>
  </si>
  <si>
    <t>письмо РПН №10-27-03/2215 от 24.03.2022</t>
  </si>
  <si>
    <t>lezinay@mail.ru; andreyiv@list.ru</t>
  </si>
  <si>
    <t>8(926)355-20-75; 8-905-763-36-32</t>
  </si>
  <si>
    <t xml:space="preserve">МАОУ Алабинская СОШ с УИОП имени Героя РФ имени    С.А.Ашихмина( дошкольная образовательная площадка №2)  </t>
  </si>
  <si>
    <t>р.п. Калининец, д.2</t>
  </si>
  <si>
    <t xml:space="preserve">акт.№193 от 01.04.2022 </t>
  </si>
  <si>
    <t>55.566910</t>
  </si>
  <si>
    <t>36.989283</t>
  </si>
  <si>
    <t>МАОУ Алабинская СОШ с УИОП имени Героя РФ С.А.Ашихмина (дошкольная площадка №1)</t>
  </si>
  <si>
    <t>г. Наро-Фоминск, ул. Маршала Жукова Г.К., д. 8</t>
  </si>
  <si>
    <t>Наро-Фоминский г.о., д. Башкино, кладбище</t>
  </si>
  <si>
    <t>акт.№2591-кжкх/2022-1 от 04.04.2022</t>
  </si>
  <si>
    <t>Кладбище в д.Башкино</t>
  </si>
  <si>
    <t>Кладбище в д.Деденево</t>
  </si>
  <si>
    <t>д. Башкино, кладбище</t>
  </si>
  <si>
    <t>д. Деденево, кладбище</t>
  </si>
  <si>
    <t>д. Дятлово, кладбище</t>
  </si>
  <si>
    <t>д. Котово, кладбище новое</t>
  </si>
  <si>
    <t>д. Котово, кладбище старое</t>
  </si>
  <si>
    <t>Кладбище в д.Дятлово</t>
  </si>
  <si>
    <t>Кладбище новое в д.Котово</t>
  </si>
  <si>
    <t>Кладбище старое в д.Котово</t>
  </si>
  <si>
    <t>вкл. №2591-кжкх/2022-1 от 04.04.2022</t>
  </si>
  <si>
    <t>д. Новоселки, кладбище</t>
  </si>
  <si>
    <t>Кладбище в д.Новоселки</t>
  </si>
  <si>
    <t>Кладбище в д.Покровка</t>
  </si>
  <si>
    <t>Кладбище в д.Рождество</t>
  </si>
  <si>
    <t>д. Покровка, кладбище</t>
  </si>
  <si>
    <t>д. Рождество, кладбище</t>
  </si>
  <si>
    <t>с. Атепцево, кладбище</t>
  </si>
  <si>
    <t>Кладбище в с.Атепцево</t>
  </si>
  <si>
    <t>с. Каменское, новое кладбище</t>
  </si>
  <si>
    <t>с. Каменское, старое кладбище</t>
  </si>
  <si>
    <t xml:space="preserve">Кладбище новое в с.Каменское </t>
  </si>
  <si>
    <t xml:space="preserve">Кладбище старое в с.Каменское </t>
  </si>
  <si>
    <t>искл.№ 2591-кжкх/2022-1 от 04.04.2022</t>
  </si>
  <si>
    <t>искл.№2639-кжкх/2022-1 от 05.04.2022</t>
  </si>
  <si>
    <t>8(496)343-06-56</t>
  </si>
  <si>
    <t>nafo_teplo@mosreg.ru</t>
  </si>
  <si>
    <t>МУП "Теплосеть Наро-Фоминского городского округа", офисное здание</t>
  </si>
  <si>
    <t>вкл.№2639-кжкх/2022-1 от 05.04.2022</t>
  </si>
  <si>
    <t>Котельная №19 МУП «Теплосеть Наро-Фоминского городского округа»</t>
  </si>
  <si>
    <t>1025003754214/5030015490</t>
  </si>
  <si>
    <t>г. Апрелевка, ул. Парковая, д.1</t>
  </si>
  <si>
    <t>Котельная №20 МУП «Теплосеть Наро-Фоминского городского округа»</t>
  </si>
  <si>
    <t>г. Верея, ул. Кировская, стр. 21</t>
  </si>
  <si>
    <t>Котельная №80 МУП «Теплосеть Наро-Фоминского городского округа»</t>
  </si>
  <si>
    <t>г. Верея, ул. Лесная, стр.15</t>
  </si>
  <si>
    <t>Котельная № 61 МУП «Теплосеть Наро-Фоминского городского округа»</t>
  </si>
  <si>
    <t xml:space="preserve">г. Верея, ул. Восточная, стр. 14а </t>
  </si>
  <si>
    <t>Котельная № 62 МУП «Теплосеть Наро-Фоминского городского округа»</t>
  </si>
  <si>
    <t>Котельная № 68 МУП "Теплосеть Наро-Фоминского городского округа"</t>
  </si>
  <si>
    <t>акт.№2639-кжкх/2022-1 от 05.04.2022</t>
  </si>
  <si>
    <t>Котельная № 69 МУП "Теплосеть Наро-Фоминского городского округа"</t>
  </si>
  <si>
    <t>Котельная № 70 МУП "Теплосеть Наро-Фоминского городского округа"</t>
  </si>
  <si>
    <t>Котельная № 72 МУП "Теплосеть Наро-Фоминского городского округа"</t>
  </si>
  <si>
    <t xml:space="preserve">р.п. Калининец </t>
  </si>
  <si>
    <t>Котельная № 56 МУП "Теплосеть Наро-Фоминского городского округа"</t>
  </si>
  <si>
    <t>вкл..№2639-кжкх/2022-1 от 05.04.2022</t>
  </si>
  <si>
    <t>Котельная №3 МУП "Теплосеть Наро-Фоминского городского округа"</t>
  </si>
  <si>
    <t xml:space="preserve">г. Наро-Фоминск, Московская </t>
  </si>
  <si>
    <t>Котельная №4 МУП "Теплосеть Наро-Фоминского городского округа"</t>
  </si>
  <si>
    <t>МУП "Теплосеть Наро-Фоминского городского округа", база</t>
  </si>
  <si>
    <t>МУП "Теплосеть Наро-Фоминского городского округа", офис</t>
  </si>
  <si>
    <t xml:space="preserve">п. дома отдыха Бекасово </t>
  </si>
  <si>
    <t>Котельная №52 МУП «Теплосеть Наро-Фоминского городского округа»</t>
  </si>
  <si>
    <t>Котельная №50 МУП «Теплосеть Наро-Фоминского городского округа»</t>
  </si>
  <si>
    <t>Котельная № 30 МУП «Теплосеть Наро-Фоминского городского округа»</t>
  </si>
  <si>
    <t>г. Наро-Фоминск, пер. 2-й Володарский</t>
  </si>
  <si>
    <t>Котельная № 37 МУП «Теплосеть Наро-Фоминского городского округа»</t>
  </si>
  <si>
    <t>Котельная № 10 МУП «Теплосеть Наро-Фоминского городского округа»</t>
  </si>
  <si>
    <t>Котельная № 14 МУП «Теплосеть Наро-Фоминского городского округа»</t>
  </si>
  <si>
    <t>Котельная № 54 МУП "Теплосеть Наро-Фоминского городского округа"</t>
  </si>
  <si>
    <t>Наро-Фоминский г.о., р.п.Селятино, 52 км +100м (правая сторона)  а/д «Украина», стр.1, ООО «ИнтелПроект»</t>
  </si>
  <si>
    <t>55.504816  36.976104</t>
  </si>
  <si>
    <t>имеетс я</t>
  </si>
  <si>
    <t>ООО "ИнтелПроект"</t>
  </si>
  <si>
    <t>1047796203784/7715515096</t>
  </si>
  <si>
    <t>8(499)220-03-24, 8(929)900-94-15</t>
  </si>
  <si>
    <t>s.fedotov@stopexpress.ru</t>
  </si>
  <si>
    <t>р.п.Селятино, 52 км +100м (правая сторона)  а/д «Украина», стр.1</t>
  </si>
  <si>
    <t xml:space="preserve"> ООО "Стопэкспресс"</t>
  </si>
  <si>
    <t>127282, ГОРОД МОСКВА, ПОЛЯРНЫЙ ПРОЕЗД, 6Б</t>
  </si>
  <si>
    <t>1127847596546/7813548100</t>
  </si>
  <si>
    <t xml:space="preserve">ikarnf@mail.ru </t>
  </si>
  <si>
    <t>ООО "ИКАР"</t>
  </si>
  <si>
    <t>1065030022958/ 5030003551</t>
  </si>
  <si>
    <t xml:space="preserve">офис -арееда помещ. </t>
  </si>
  <si>
    <t>вкл.№203-1 от 06.04.2022</t>
  </si>
  <si>
    <t>г.Наро-Фоминск, ул.74 км.Киевского шоссе, д.42</t>
  </si>
  <si>
    <t xml:space="preserve">искл № 288-1 от 18.01.2021 </t>
  </si>
  <si>
    <t>55.534086  37.055711</t>
  </si>
  <si>
    <t>1037832048605/ 7814148471</t>
  </si>
  <si>
    <t xml:space="preserve">ул.Савушкина, д.112, лит Б,
 г.Санкт-Петербург, 197374 
</t>
  </si>
  <si>
    <t>8(929)569-06-96</t>
  </si>
  <si>
    <t xml:space="preserve">Наро-Фоминский г.о., г.Апрелевка, ул.Некрасова, стр. 27/1, ООО "Лента" </t>
  </si>
  <si>
    <t>г.Апрелевка, ул.Некрасова, стр. 27/1</t>
  </si>
  <si>
    <t>вкл.№ 207-1 от 11.04.2022</t>
  </si>
  <si>
    <t>закл.РПН №10-27-03/2324 от 08.04.2022</t>
  </si>
  <si>
    <t>55.354059</t>
  </si>
  <si>
    <t>36.886113</t>
  </si>
  <si>
    <t>8(916)851-54-22; 8903-535-89-93</t>
  </si>
  <si>
    <t>andreypres@yandex.ru; Sen.liuda@yandex.ru</t>
  </si>
  <si>
    <t xml:space="preserve">1035005900830/5030031083 </t>
  </si>
  <si>
    <t>акт.№209-1 от 12.04.2022</t>
  </si>
  <si>
    <t>закл.РПН №10-27-03-12199 от 29.11.2021</t>
  </si>
  <si>
    <t>55.415952</t>
  </si>
  <si>
    <t>36.477021</t>
  </si>
  <si>
    <t>1055005603278 /5030013863</t>
  </si>
  <si>
    <t>акт.№215-1 от  12.04.2022</t>
  </si>
  <si>
    <t>письмо РПН №10-27+-03/2217 от 24.03.2022</t>
  </si>
  <si>
    <t>55.474207</t>
  </si>
  <si>
    <t>37.067974</t>
  </si>
  <si>
    <t>1035005905582/5030009680</t>
  </si>
  <si>
    <t>8(968)847-54-49; 8-905-550-83-67</t>
  </si>
  <si>
    <t>sntotduh@mail.ru</t>
  </si>
  <si>
    <t>акт.№217-1 от 14.04.2022</t>
  </si>
  <si>
    <t>письмо РПН №10-27-03/2304 от05.04.2022</t>
  </si>
  <si>
    <t>8(906)990-72-77</t>
  </si>
  <si>
    <t xml:space="preserve">5211@krasnoe-beloe.ru </t>
  </si>
  <si>
    <t>г. Наро-Фоминск, ул. Новикова, 20, пом.1</t>
  </si>
  <si>
    <t>ООО "Альфа-М"</t>
  </si>
  <si>
    <t>1147746779025/7743931676</t>
  </si>
  <si>
    <t>магазин прод. "Красное и белое"</t>
  </si>
  <si>
    <t>вкл.№216-1 от 14.04.2022</t>
  </si>
  <si>
    <t xml:space="preserve">Наро-Фоминский г.о., д.Плесенское, стр. 122, ИП Журавлев С.В. </t>
  </si>
  <si>
    <t>306503024300028/503000131154</t>
  </si>
  <si>
    <t xml:space="preserve">тер. Николины Сады, д.241, 
Наро-Фоминский городской округ, 
Московская обл., 143300
</t>
  </si>
  <si>
    <t>8(926)358-07-52</t>
  </si>
  <si>
    <t>ams.makarova@gmail.com</t>
  </si>
  <si>
    <t>ООО "Афимпекс"</t>
  </si>
  <si>
    <t>ТЦ "Пятерочка"</t>
  </si>
  <si>
    <t>вкл.№219-1 от 15.04.2022</t>
  </si>
  <si>
    <t>закл.РПН №10-27-03/2325 от 08.04.2022</t>
  </si>
  <si>
    <t>Наро-Фоминский г.о., д. Щекутино, СНТ "Связист"</t>
  </si>
  <si>
    <t>55.322671</t>
  </si>
  <si>
    <t>36.703495</t>
  </si>
  <si>
    <t>1025003751178/5030025851</t>
  </si>
  <si>
    <t>акт №220-1 от 18.04.2022</t>
  </si>
  <si>
    <t>письмо РПН №10-27-03/2366 от 15.04.2022</t>
  </si>
  <si>
    <t>55.532523</t>
  </si>
  <si>
    <t>37.055565</t>
  </si>
  <si>
    <t>дома ИЖС № (д.1-9,9а,10-16, 16а.) ВСЕГО: 18 доиов.</t>
  </si>
  <si>
    <t>акт №226-1 от 18.04.2022</t>
  </si>
  <si>
    <t>закл.РПН№10-27-03/2242 от 29.03.2022</t>
  </si>
  <si>
    <t>55.545668</t>
  </si>
  <si>
    <t>37.075871</t>
  </si>
  <si>
    <t>акт.№227-1 от 18.04.2022</t>
  </si>
  <si>
    <t>закл.РПН №10-27-03/2310 от 05.04.2022</t>
  </si>
  <si>
    <t>Наро-Фоминский г.о., г. Апрелевка, ул. 3-ая Солнечная</t>
  </si>
  <si>
    <t>55.536362</t>
  </si>
  <si>
    <t>37.072840</t>
  </si>
  <si>
    <t xml:space="preserve">г.Апрелевка, ул. 3-ая Солнечная </t>
  </si>
  <si>
    <t>дома ИЖС (3 дома)</t>
  </si>
  <si>
    <t>дома ИЖС  (21 дом)</t>
  </si>
  <si>
    <t>акт №225-1 от 19.04.2022</t>
  </si>
  <si>
    <t>закл.РПН №10-27-03/2243 от 29.03.2022</t>
  </si>
  <si>
    <t>закл.РПН №10-27-03/1875 от 11.02.2022</t>
  </si>
  <si>
    <t>55.494256</t>
  </si>
  <si>
    <t>37.089627</t>
  </si>
  <si>
    <t>акт.№223-1 от 19.04.2022</t>
  </si>
  <si>
    <t>закл.РПН №10-27-03/2244 от 29.03.2022</t>
  </si>
  <si>
    <t>55.561104</t>
  </si>
  <si>
    <t>37.040276</t>
  </si>
  <si>
    <t>д. Санники, КИЗ "Полис"</t>
  </si>
  <si>
    <t xml:space="preserve">КИЗ "ПОЛИС" дома ИЖС (33 дома) </t>
  </si>
  <si>
    <t>акт.№224-1 от 19.04.2022</t>
  </si>
  <si>
    <t>закл.РПН №10-27-03/2245 от 29.03.2022</t>
  </si>
  <si>
    <t>8(903)239-09-23</t>
  </si>
  <si>
    <t xml:space="preserve">sveta.kulakova.1970@mail.ru </t>
  </si>
  <si>
    <t>г.Апрелевка, ул. Фадеева, д. 20, пом.№2</t>
  </si>
  <si>
    <t>ИП Кулакова С.А.(парикмахерская)</t>
  </si>
  <si>
    <t xml:space="preserve">311503011900061/373100453316 </t>
  </si>
  <si>
    <t>вкл.№228-1 от 18.04.2022</t>
  </si>
  <si>
    <t>г.Наро-Фоминск, п.Леспромхоза, ул.Башкинская, у д.2, СНТ «Весна-79», КП-1</t>
  </si>
  <si>
    <t>55.3667087</t>
  </si>
  <si>
    <t>36.671023</t>
  </si>
  <si>
    <t>1035005915559/ 5030017096</t>
  </si>
  <si>
    <t>п.Леспромхоза, ул.Башкинская, у д.2</t>
  </si>
  <si>
    <t>8(926)337-71-83; Смирнов Владимир Аркадьевич</t>
  </si>
  <si>
    <t>vladimir23smirnov52@mail.ru; polevaya.viktoriya@mail.ru</t>
  </si>
  <si>
    <t>акт.№232-1 от 19.04.2022</t>
  </si>
  <si>
    <t>письмо РПН №10-27-03/2367 от 15.04.2022</t>
  </si>
  <si>
    <t>55.365830</t>
  </si>
  <si>
    <t>36.671177</t>
  </si>
  <si>
    <t>г.Наро-Фоминск, п.Леспромхоза, ул.Башкинская, у д.113, СНТ «Весна-79», КП-2</t>
  </si>
  <si>
    <t>п.Леспромхоза, ул.Башкинская, у д.113</t>
  </si>
  <si>
    <t>п.Леспромхоза, ул.Башкинская,  д.0</t>
  </si>
  <si>
    <t>вкл.№233-1 от 19.04.2022</t>
  </si>
  <si>
    <t>письмо №10-27-03/2366 от 15.04.2022</t>
  </si>
  <si>
    <t xml:space="preserve">Наро-Фоминский г.о., территория «Промышленный округ в форме многофункционального парка «Бекасово-Пожитково», стр. 4, ПАО «Детский мир» (логистический центр) </t>
  </si>
  <si>
    <t>55.4253135</t>
  </si>
  <si>
    <t>36.817579</t>
  </si>
  <si>
    <t xml:space="preserve">асфальст </t>
  </si>
  <si>
    <t>метал. Сетка</t>
  </si>
  <si>
    <t>ПАО "Детский мир"</t>
  </si>
  <si>
    <t>1027700047100/7729355029</t>
  </si>
  <si>
    <t>Пр-т Вернадского, д.37, корп. 3, г.Москва, 119415 (факт Пр-д 3-ий Нижнелихоборский , д.3, стр. 6, г.Москва,127238)</t>
  </si>
  <si>
    <t>dkorkuna@detmir.ru; 4frend@mail.ru;</t>
  </si>
  <si>
    <t>д. Плесенское, стр.122</t>
  </si>
  <si>
    <t xml:space="preserve">территория «Промышленный округ в форме многофункционального парка 
«Бекасово-Пожитково», стр. 4, Наро-Фоминский городской округ, Московская обл., 143380
</t>
  </si>
  <si>
    <t xml:space="preserve">логистич. Центр </t>
  </si>
  <si>
    <t>вкл.№221-1 от 20.04.2022</t>
  </si>
  <si>
    <t>закл.РПН №10-27-03/2339 от 11.04.2022</t>
  </si>
  <si>
    <t xml:space="preserve">Наро-Фоминский г.о., у д.Бекасово, уч.1, ПАО «Детский мир» (логистический центр) </t>
  </si>
  <si>
    <t>55.427510</t>
  </si>
  <si>
    <t>36.810557</t>
  </si>
  <si>
    <t xml:space="preserve">д.Бекасово, уч.1 (логистический центр) </t>
  </si>
  <si>
    <t>вкл.№222-1 от 20.04.2022</t>
  </si>
  <si>
    <t>закл.РПН №10-27-03/2338 от 11.04.2022</t>
  </si>
  <si>
    <t>8(916)779-39-26, 8(905)559-72-77(Зульфия)</t>
  </si>
  <si>
    <t>г. Наро-Фоминск, ул. Огородная,  СНТ "Яблонька-ЦНИИЭПсельстрой"</t>
  </si>
  <si>
    <t>55.3987</t>
  </si>
  <si>
    <t>36.7274</t>
  </si>
  <si>
    <t>СНТ "Яблонька-ЦНИИЭПСельстрой"</t>
  </si>
  <si>
    <t>1025003750188/5030008912</t>
  </si>
  <si>
    <t xml:space="preserve">snt.yablonka51@mail.ru; ermohjnanatali@yandex.ru </t>
  </si>
  <si>
    <t>акт.№238-1 от 20.04.2022</t>
  </si>
  <si>
    <t>письмо РПН №10-27-03/2370 от 15.04.2022</t>
  </si>
  <si>
    <t xml:space="preserve">договор не заключен </t>
  </si>
  <si>
    <t>закл. РПН (№ 10-27-03/3585 от 16.09.2020</t>
  </si>
  <si>
    <t>закл. РПН (№ 10-27-03/32707 от 27.08.2020</t>
  </si>
  <si>
    <t>закл. РПН (№ 10-27-03/3510 от 14.09.2020</t>
  </si>
  <si>
    <t>закл.РПН (№ 10-27-03/3150 от 12.08.2020</t>
  </si>
  <si>
    <t>закл.РПН (№ 10-27-03/3286 от 28.08.2020</t>
  </si>
  <si>
    <t>закл.РПН (№ 10-27-03/3299 от 28.08.2020</t>
  </si>
  <si>
    <t>закл.РПН (№ 10-27-03/3255 от 26.08.2020</t>
  </si>
  <si>
    <t xml:space="preserve">г. Наро-Фоминск, ул. Маршала Жукова Г.К., д. 25, ООО Молочный завод «Наро-Фоминский» </t>
  </si>
  <si>
    <t xml:space="preserve">55.382056  </t>
  </si>
  <si>
    <t>36.723250</t>
  </si>
  <si>
    <t>г. Наро-Фоминск, ул. Маршала Жукова Г.К., д.25</t>
  </si>
  <si>
    <t>акт.№244-1 от 22.04.2022</t>
  </si>
  <si>
    <t>закл.РПН №10-27-03/2373 от 15.04.2022</t>
  </si>
  <si>
    <t xml:space="preserve">г. Наро-Фоминск, ул. Маршала Жукова Г.К., д. 148/148а, ООО "Фирма "Диоген" (ТЦ "Сахарный лев") </t>
  </si>
  <si>
    <t xml:space="preserve">55.379347  </t>
  </si>
  <si>
    <t>36.699809</t>
  </si>
  <si>
    <t xml:space="preserve">ООО "Фирма "Диоген" </t>
  </si>
  <si>
    <t>1035005908068/5030020525</t>
  </si>
  <si>
    <t>г. Наро-Фоминск, ул. Маршала Жукова Г.К., д. 148/148а, ТЦ "Сахарный лев"</t>
  </si>
  <si>
    <t>акт.№242-1 от 22.04.2022</t>
  </si>
  <si>
    <t>закл.РПН №10-27-03/2369 от 15.04.2022</t>
  </si>
  <si>
    <t xml:space="preserve">общепитМолочный завод (пищеблок в детском садике) </t>
  </si>
  <si>
    <t>вкл.№243-1 от 22.04.2022</t>
  </si>
  <si>
    <t>ООО Молочный завод "Наро-Фоминский" (пищеблок  в детском садике №13 (г.Наро-Фоминск, ул.Володарского, д.16А)</t>
  </si>
  <si>
    <t>8(916)732-17-86</t>
  </si>
  <si>
    <t xml:space="preserve">Местная религозная орг-ция православного прихода Михаило-Архангельского храма </t>
  </si>
  <si>
    <t>1035000037533/5030038723</t>
  </si>
  <si>
    <t xml:space="preserve">храм </t>
  </si>
  <si>
    <t>вкл.№248-1 от 22.04.2022</t>
  </si>
  <si>
    <t>д.Архангельское, д.29</t>
  </si>
  <si>
    <t>Наро-Фоминский г.о., д. Каменка, СПК "Полюшко"</t>
  </si>
  <si>
    <t>55.325483</t>
  </si>
  <si>
    <t>36.103915</t>
  </si>
  <si>
    <t>1025003747350/5030029366</t>
  </si>
  <si>
    <t>акт.№249-1 от 22.04.2022</t>
  </si>
  <si>
    <t>письмо РПН №10-27-03/2368 от 15.04.222</t>
  </si>
  <si>
    <t>55.317677</t>
  </si>
  <si>
    <t>36.675780</t>
  </si>
  <si>
    <t>1035005905021/5030016720</t>
  </si>
  <si>
    <t>8(903)242-71-53 Савкин Сергей Юрьевич</t>
  </si>
  <si>
    <t>s.savkin1960@gmail.c0m, apvol@mail.ru</t>
  </si>
  <si>
    <t>ат.№250-1 от 25.04.2022</t>
  </si>
  <si>
    <t>письмо РПН №10-27-03/2365 от 15.04.2022</t>
  </si>
  <si>
    <t>55.411918</t>
  </si>
  <si>
    <t>36.714785</t>
  </si>
  <si>
    <t>1025003749671/5030037712</t>
  </si>
  <si>
    <t>г. Наро-Фоминск, Кубинское шоссе, стр.8А,офис 26,  ТЦ "Шибанково"</t>
  </si>
  <si>
    <t>г. Наро-Фоминск, Кубинское шоссе, стр.16  ТЦ "Шибанкова"</t>
  </si>
  <si>
    <t>г. Наро-Фоминск, Кубинское шоссе, стр.16, ООО "Шибанково"  (ТЦ Шибанкова")</t>
  </si>
  <si>
    <t>акт.№252-1 от 25.04.2022</t>
  </si>
  <si>
    <t>закл.РПН №10-27-03/2397 от 19.04.2022</t>
  </si>
  <si>
    <t>ООО "Шибанково", включая всех арендаторов)</t>
  </si>
  <si>
    <t>55.278090</t>
  </si>
  <si>
    <t>36.688642</t>
  </si>
  <si>
    <t>55.376639</t>
  </si>
  <si>
    <t>36.761449</t>
  </si>
  <si>
    <t>304503013200155/503000361447</t>
  </si>
  <si>
    <t>г. Наро-Фоминск, ул. Московская, д. 30Б</t>
  </si>
  <si>
    <t>8(496)34 7 38 79, 8(905)767-76-58</t>
  </si>
  <si>
    <t>г. Наро-Фоминск, ул. Московская, д. 30Б, ТЦ "Старт" (включая всех арендаторов)</t>
  </si>
  <si>
    <t>акт.№254-1 от 26.04.2022</t>
  </si>
  <si>
    <t>закл.РПН №10-27-03/2393 от 19.04.2022</t>
  </si>
  <si>
    <t>г. Наро-Фоминск, ул. Московская, д. 30Б ИП Сааков А. А. (ТЦ "Старт")</t>
  </si>
  <si>
    <t>д.Алабино, д.73Б</t>
  </si>
  <si>
    <t>ООО "Медовый Союз"</t>
  </si>
  <si>
    <t>1215000069701/5030100869</t>
  </si>
  <si>
    <t>вкл.№255-1 от 27.04.2022</t>
  </si>
  <si>
    <t>8(967)127-50-08</t>
  </si>
  <si>
    <t xml:space="preserve">г. Наро-Фоминск, ул. Войкова, 3 </t>
  </si>
  <si>
    <t>ИП Курильчик А.В. (ТЦ "Гранд Каскад")</t>
  </si>
  <si>
    <t>310774629800031/ 772638136200</t>
  </si>
  <si>
    <t xml:space="preserve">ТЦ Гранд Каскад </t>
  </si>
  <si>
    <t>вкл.№259-1 от 28.04.2022</t>
  </si>
  <si>
    <t>8(906)700-29-32</t>
  </si>
  <si>
    <t>sks@trestgm.ru</t>
  </si>
  <si>
    <t>ВЗУ ООО "Селятинские коммунальные системы Гидромонтаж"</t>
  </si>
  <si>
    <t>1055005608217/5030049154</t>
  </si>
  <si>
    <t>ООО "Селятинские коммунальные системы Гидромонтаж"</t>
  </si>
  <si>
    <t>вкл.№260-1 от 29.04.2022</t>
  </si>
  <si>
    <t>искл.№260-1 от 29.04.2022</t>
  </si>
  <si>
    <t>искл.№261-1 от 29.04.2022</t>
  </si>
  <si>
    <t>с.Петровское, очистные сооружения</t>
  </si>
  <si>
    <t>1185074014454/5030095070</t>
  </si>
  <si>
    <t>Очистные сооружения ООО "Селятинские коммунальные сети"</t>
  </si>
  <si>
    <t>вкл.№261-1 от 29.04.2022</t>
  </si>
  <si>
    <t>Наро-Фоминский г.о., р.п. Селятино, ул.Спортивная, д. 21</t>
  </si>
  <si>
    <t>Наро-Фоминский г.о., р.п. Селятино, ул.Спортивная, д.37</t>
  </si>
  <si>
    <t>55.275737</t>
  </si>
  <si>
    <t>36.693792</t>
  </si>
  <si>
    <t>8(926)780-11-31</t>
  </si>
  <si>
    <t xml:space="preserve">Vpetrishev@bk.ru </t>
  </si>
  <si>
    <t>СНТ СН  «Нефтяник-90»</t>
  </si>
  <si>
    <t>вкл.№262-1 от 29.04.2022</t>
  </si>
  <si>
    <t>искл.№262-1 от 29.04.2022 акт.№19-1 от 18.01.2022,</t>
  </si>
  <si>
    <t>г.Апрелевка, ул.Дубки, д.17, пом. 3</t>
  </si>
  <si>
    <t xml:space="preserve">Балабанова Екатерина Александровна </t>
  </si>
  <si>
    <t xml:space="preserve">319507400001002/503012393098 </t>
  </si>
  <si>
    <t>313774608101091/ 772870809190</t>
  </si>
  <si>
    <t>Захарова Анна Константиновна</t>
  </si>
  <si>
    <t>г.Апрелевка, ул.Цветочная аллея, д.9,пом.2</t>
  </si>
  <si>
    <t>8(915)180-10-20</t>
  </si>
  <si>
    <t xml:space="preserve">zaharovaanny@yandex.ru </t>
  </si>
  <si>
    <t>8(903)218-62-50</t>
  </si>
  <si>
    <t xml:space="preserve">barabanova09@mail.ru </t>
  </si>
  <si>
    <t>искл. №257-1 от 29.04.2022</t>
  </si>
  <si>
    <t>8(925)843-43-69</t>
  </si>
  <si>
    <t xml:space="preserve">sch-ig@yandex.ru </t>
  </si>
  <si>
    <t xml:space="preserve">г.Апрелевка, территория СНТ «Победа» </t>
  </si>
  <si>
    <t>1025003751915/ 5030027961</t>
  </si>
  <si>
    <t>вкл.№ 257-1 от 29.04.2022</t>
  </si>
  <si>
    <t>вкл.№256-1 от 29.04.2022</t>
  </si>
  <si>
    <t>вкл.№258-1 от 29.04.2022</t>
  </si>
  <si>
    <t>36.7175357</t>
  </si>
  <si>
    <t xml:space="preserve"> да</t>
  </si>
  <si>
    <t>312503031800042/360801543245</t>
  </si>
  <si>
    <t>8(963)618-10-67; 8-964-642-45-63</t>
  </si>
  <si>
    <t>stalmakova15@mail.ru; andrei.lipatov.83@mail.ru</t>
  </si>
  <si>
    <t>г. Наро-Фоминск, ул.Войкова, д.3, кв.164</t>
  </si>
  <si>
    <t>акт.№263-1 от 04.05.2022</t>
  </si>
  <si>
    <t>закл.РПН №10-27-03/2395 от 19.04.2022</t>
  </si>
  <si>
    <t>г. Наро-Фоминск, Кубинское шоссе, стр. 2, ТЦ "Арена"</t>
  </si>
  <si>
    <t>г. Наро-Фоминск, Кубинское шоссе, стр.2, ИП Гамзатова А.М. (ТЦ "Арена")</t>
  </si>
  <si>
    <t xml:space="preserve">55.409132 </t>
  </si>
  <si>
    <t>г. Наро-Фоминск, ул. Калинина, 7 (палатка "Шаурма")</t>
  </si>
  <si>
    <t>8(906)074-75-55</t>
  </si>
  <si>
    <t>alenkavn@mail.ru</t>
  </si>
  <si>
    <t>ИП Вишнякова Елена Николаевна</t>
  </si>
  <si>
    <t xml:space="preserve">318774600672030/772707931964 </t>
  </si>
  <si>
    <t xml:space="preserve">палатка Шаурма </t>
  </si>
  <si>
    <t>вкл.№266-1 от 06.05.2022</t>
  </si>
  <si>
    <t>55.524493</t>
  </si>
  <si>
    <t>37.072081</t>
  </si>
  <si>
    <r>
      <t xml:space="preserve">дома ИЖС №:  55-75 (20 домов),  62/1-62/3 (3 дома),  62а-62д (5 домов), 63а, 68/1,101-105(5домов), 103б,104/1, 104а 
</t>
    </r>
    <r>
      <rPr>
        <b/>
        <sz val="10"/>
        <rFont val="Times New Roman"/>
        <family val="1"/>
        <charset val="204"/>
      </rPr>
      <t>Всего: 36 домов</t>
    </r>
  </si>
  <si>
    <t>закл.РПН №10-27-036/2498 от 11.05.2022</t>
  </si>
  <si>
    <t>Наро-Фоминский г.о., д. Романово, СНТ "Коммунальник"</t>
  </si>
  <si>
    <t>55.240282</t>
  </si>
  <si>
    <t>36.856583</t>
  </si>
  <si>
    <t>1085030004289/5030011030</t>
  </si>
  <si>
    <t>8(915)002-26-55, 8-910-488-7792 Лутовинов Сергей Борисович</t>
  </si>
  <si>
    <t>kommunalnic@yandex.ru</t>
  </si>
  <si>
    <t>акт.№ 275-1  от 16.05.2022</t>
  </si>
  <si>
    <t>письмо РПН №10-27-03/2485 от 05.05.2022</t>
  </si>
  <si>
    <t xml:space="preserve">8-496-346-80-75, </t>
  </si>
  <si>
    <t>8(977)473-95-33</t>
  </si>
  <si>
    <t>abramova90@bk.ru</t>
  </si>
  <si>
    <t>г.Наро-Фоминск, ул.Калинина, д.3, кв.23</t>
  </si>
  <si>
    <t>г.Наро-Фоминск, ул.Калинина, д.7</t>
  </si>
  <si>
    <t>ИП Виткова Екатерина Юрьевна</t>
  </si>
  <si>
    <t>32050810200377087/520202250867</t>
  </si>
  <si>
    <t>вкл.№284-1 от 18.05.2022</t>
  </si>
  <si>
    <t>8(937)733-34-42</t>
  </si>
  <si>
    <t>vadimnik-63@yandex.ru</t>
  </si>
  <si>
    <t>г. Наро-Фоминск, ул. Маршала Жукова Г.К., д. 148</t>
  </si>
  <si>
    <t>ИП Жученко Вадим Николаевич</t>
  </si>
  <si>
    <t>319631300076931/232601097130</t>
  </si>
  <si>
    <t>доставка прод. Питания</t>
  </si>
  <si>
    <t>вкл.№285-1 от 18.05.2022</t>
  </si>
  <si>
    <t>г. Наро-Фоминск, ул. Школьная, д. 28, МБОУ Наро-Фоминская СОШ №7(дошкольное отделение)</t>
  </si>
  <si>
    <t xml:space="preserve">55.388951 </t>
  </si>
  <si>
    <t>36.717601</t>
  </si>
  <si>
    <t>МБОУ Наро-Фоминская СОШ №7(дошкольное отделение)</t>
  </si>
  <si>
    <t>г.Наро-Фоминск, ул.Школьная, д.6 (Калинина, д.32)</t>
  </si>
  <si>
    <t xml:space="preserve">г. Наро-Фоминск, ул. Школьная, д.28 </t>
  </si>
  <si>
    <t>акт.№281-1 от 18.05.2022</t>
  </si>
  <si>
    <t>закл.РПН №0-27-03/2479 от 04.05.2022</t>
  </si>
  <si>
    <t>искл.№279-1 от 18.05.2022</t>
  </si>
  <si>
    <t>8(496)343-17-30</t>
  </si>
  <si>
    <t>г. Наро-Фоминск, ул. Карла Маркса, д. 1А</t>
  </si>
  <si>
    <t>МАДОУ детский сад №7</t>
  </si>
  <si>
    <t>1135030000522/5030079536</t>
  </si>
  <si>
    <t>вкл.№279-1 от 18.05.2022</t>
  </si>
  <si>
    <t>55.536617</t>
  </si>
  <si>
    <t>37.073866</t>
  </si>
  <si>
    <t>трот. Плитка</t>
  </si>
  <si>
    <t>Наро-Фоминский г.о., г. Апрелевка, ул. 3-я Солнечная, д.24, СНТ "Пенсионер"</t>
  </si>
  <si>
    <t>8(929)982-40-32; 8(916)9578248</t>
  </si>
  <si>
    <t>ivanovnamarina733@gmail.com</t>
  </si>
  <si>
    <t>г. Апрелевка, ул.3-ая Солнечная, д.24</t>
  </si>
  <si>
    <t>СНТ "Пенсионер"</t>
  </si>
  <si>
    <t>1045005911004/5030025562</t>
  </si>
  <si>
    <t>акт.№277-1 от 18.05.2022</t>
  </si>
  <si>
    <t>письмо РПН №10-27-03/2327 от 08.04.2022</t>
  </si>
  <si>
    <t>55.323172</t>
  </si>
  <si>
    <t>36.511537</t>
  </si>
  <si>
    <t>8(915)260-12-03; 8-926-382-95-31</t>
  </si>
  <si>
    <t>ivanova55@mail.ru</t>
  </si>
  <si>
    <t>акт.№278-1 от 19.05.2022</t>
  </si>
  <si>
    <t>письмо рПН №10-27-03/2135 от 14.03.2022</t>
  </si>
  <si>
    <t>55.385324</t>
  </si>
  <si>
    <t>36.726564</t>
  </si>
  <si>
    <t>1 для опасных отходов)</t>
  </si>
  <si>
    <t>8(496)343-54-40; 8 926 650 91 01</t>
  </si>
  <si>
    <t>1035005901820/5030010950</t>
  </si>
  <si>
    <t>акт. №280-1 от 19.05.2022</t>
  </si>
  <si>
    <t>закл.РПН №10-2-03/2326 от 22.02.2022</t>
  </si>
  <si>
    <t>Наро-Фоминский г.о., г.Апрелевка, ул.Островского, стр. 42/1  ООО "Лесторг"</t>
  </si>
  <si>
    <t>55.540459</t>
  </si>
  <si>
    <t>37.082788</t>
  </si>
  <si>
    <t>ООО "Лесторг"</t>
  </si>
  <si>
    <t>103005900665/5030026968</t>
  </si>
  <si>
    <t>г.Апрелевка, ул.Островского, стр. 42/1, офис 1</t>
  </si>
  <si>
    <t>8(916)992-71-55</t>
  </si>
  <si>
    <t>yarmarka43@mail.ru</t>
  </si>
  <si>
    <t>8(916)8132-43-19</t>
  </si>
  <si>
    <t>v_ozerovav@mail.ru</t>
  </si>
  <si>
    <t>д.Алексеевка (м-н)</t>
  </si>
  <si>
    <t>ИП Озерова Ирина Владимировна</t>
  </si>
  <si>
    <t>312503011100042/503011190722</t>
  </si>
  <si>
    <t>вкл.№286-1 от 19.05.2022</t>
  </si>
  <si>
    <t xml:space="preserve">                                                                                                      </t>
  </si>
  <si>
    <t>г.Апрелевка, ул.Островского, стр.42/1, офис 1</t>
  </si>
  <si>
    <t>1035005900665/ 5030026968</t>
  </si>
  <si>
    <t>вкл.№ 282-1 от 19.05.2022</t>
  </si>
  <si>
    <t>закл.РПН №10-27-03/2396 от 19.04.2022</t>
  </si>
  <si>
    <t>Наро-Фоминский г.о., р.п. Селятино, МАУК "Дом культуры Мечта"</t>
  </si>
  <si>
    <t>иск.№ 9118-кжкх/2021-1 от 24.12.2021</t>
  </si>
  <si>
    <t>1035005905329/5030005936</t>
  </si>
  <si>
    <t>р.п. Селятино, ул.Клубная, д.4</t>
  </si>
  <si>
    <t>8 (496)342-55-20</t>
  </si>
  <si>
    <t>smborodina17@yandex.ru; nafo_dkmechta@mosreg.ru; k1433451965@yandex.ru</t>
  </si>
  <si>
    <t xml:space="preserve">р.п. Селятино, ул.Клубная,  д.4 </t>
  </si>
  <si>
    <t xml:space="preserve">МАУК  "Дом культуры Мечта" </t>
  </si>
  <si>
    <t>МАУК  "Дом культуры Мечта" (Д/К)</t>
  </si>
  <si>
    <t>парк</t>
  </si>
  <si>
    <t>ИП Мусалямов Р.Б.</t>
  </si>
  <si>
    <t>309501509100022/744607421097</t>
  </si>
  <si>
    <t>р.п. Селятино, д.46Б, а/я 39</t>
  </si>
  <si>
    <t>8(915)017-99-33</t>
  </si>
  <si>
    <t>rules_82@list.ru</t>
  </si>
  <si>
    <t>акт.№9118-кжкх/2021-1 от 24.12.2021</t>
  </si>
  <si>
    <t>вкл.№9118-кжкх/2021-1 от 24.12.2021</t>
  </si>
  <si>
    <t>8(964)763-17-19</t>
  </si>
  <si>
    <t>sabinas@list.ru</t>
  </si>
  <si>
    <t>г.Апрелевка, ул.Дубки, д.15, пом. 365 (парикмахерская)</t>
  </si>
  <si>
    <t xml:space="preserve">309774619501144/772809137207 </t>
  </si>
  <si>
    <t>ИП Балаховская Елена Давидовна</t>
  </si>
  <si>
    <t>ИП Нефедова Сабина Дмитриевна</t>
  </si>
  <si>
    <t>г.Апрелевка, ул.Горького, д.25, пом.9 (парикмахерская)</t>
  </si>
  <si>
    <t>8(916)249-23-48</t>
  </si>
  <si>
    <t>josef2002@yandex.ru</t>
  </si>
  <si>
    <t>вкл.№287-1 от 20.05.2022</t>
  </si>
  <si>
    <t>вкл.№288-1 от 20.05.2022</t>
  </si>
  <si>
    <t>Наро-Фоминский г.о., д. Порядино, СНТ "Лесное-МИД"</t>
  </si>
  <si>
    <t>55.331503</t>
  </si>
  <si>
    <t>36.495686</t>
  </si>
  <si>
    <t>8(985)958-32-42; 8-916-672-50-99</t>
  </si>
  <si>
    <t>lesnoe-mid@yandex.ru</t>
  </si>
  <si>
    <t>1035005903822/5030024689</t>
  </si>
  <si>
    <t>акт.№289-1 от 20.05.2022</t>
  </si>
  <si>
    <t>письмо РПН №10-27-03/2528 от 16.05.022</t>
  </si>
  <si>
    <t>55.296417</t>
  </si>
  <si>
    <t>36.702598</t>
  </si>
  <si>
    <t>1025003747823/5030026051</t>
  </si>
  <si>
    <t>8(985)313-63-12; 8-962-945-9498 Кнутов Михаил Васильевич</t>
  </si>
  <si>
    <t>акт.№290-1 от 24.05.2022</t>
  </si>
  <si>
    <t>письмо РПНи №10-27-03/2545 от 20.05.2022</t>
  </si>
  <si>
    <t>55.342404</t>
  </si>
  <si>
    <t>36.186345</t>
  </si>
  <si>
    <t>ООО "Дива Бьюти центр"</t>
  </si>
  <si>
    <t>1175074013201/5030092008</t>
  </si>
  <si>
    <t>irina@cottonfavorit.ru</t>
  </si>
  <si>
    <t>8(929)549-62-6</t>
  </si>
  <si>
    <t>вкл.№291-1 от 24.05.2022</t>
  </si>
  <si>
    <t>55.382239</t>
  </si>
  <si>
    <t>36.715870</t>
  </si>
  <si>
    <t>1035005908464/5030042744</t>
  </si>
  <si>
    <t>г. Наро-Фоминск, ул. Маршала Жукова Г.К., д.22</t>
  </si>
  <si>
    <t>8(985)251-39-97; 8-496-344-85-35</t>
  </si>
  <si>
    <t>naschdom2003@yandex.ru</t>
  </si>
  <si>
    <t>акт.№ 293-1 от 26.05.2022</t>
  </si>
  <si>
    <t>закл.РПН №10-27-03/ 2563   от 23.05.2022</t>
  </si>
  <si>
    <t xml:space="preserve">искл.293-1 от 26.05.2022 </t>
  </si>
  <si>
    <t xml:space="preserve">55.377975 </t>
  </si>
  <si>
    <t>36.543355</t>
  </si>
  <si>
    <t xml:space="preserve">г. Наро-Фоминск, ул. Ленина, 30 </t>
  </si>
  <si>
    <t>8(916)940-95-61</t>
  </si>
  <si>
    <t>serbowa.olga@yandex.ru</t>
  </si>
  <si>
    <t>1025003749682/5030035017</t>
  </si>
  <si>
    <t>вкл.№294-1 от 26.05.2022</t>
  </si>
  <si>
    <t>8(999)820-23-02</t>
  </si>
  <si>
    <t>scriptona@yandex.ru</t>
  </si>
  <si>
    <t>г. Наро-Фоминск, ул. Маршала Жукова Г.К., д.148</t>
  </si>
  <si>
    <t>318507400014581/503012704297</t>
  </si>
  <si>
    <t>ИП Нагибина М.П. (фитнес-клуб «NRGYM»)</t>
  </si>
  <si>
    <t>вкл.№295-1 от 26.05.022</t>
  </si>
  <si>
    <t>55.366601</t>
  </si>
  <si>
    <t>36.094589</t>
  </si>
  <si>
    <t>1035005901941/5030022427</t>
  </si>
  <si>
    <t>д.Митяево, 45,46 Верейского лесничества</t>
  </si>
  <si>
    <t>8(901)045-53-03; 8 903 553 41 60</t>
  </si>
  <si>
    <t>д. Митяево, 45,46 Верейского лесничесва</t>
  </si>
  <si>
    <t>акт.№296-1 от 26.05.2021</t>
  </si>
  <si>
    <t>письмо РПН №10-27-03/2567 от 26.05.2022</t>
  </si>
  <si>
    <t xml:space="preserve">Наро-Фоминский г.о., д. Клово, 61 кв Каменского лесничества, СНТ "Каменка" </t>
  </si>
  <si>
    <t>1055005620251/ 5030022875</t>
  </si>
  <si>
    <t xml:space="preserve">ООО "Лесторг", ТЦ </t>
  </si>
  <si>
    <t>прод. магазины</t>
  </si>
  <si>
    <t>1095030001846 / 5030037649</t>
  </si>
  <si>
    <t>1055005619173/5030031277</t>
  </si>
  <si>
    <t>1065030009274/5030052510</t>
  </si>
  <si>
    <t>1155030002665/5030087008</t>
  </si>
  <si>
    <t>1155030000201/5030084600</t>
  </si>
  <si>
    <t>1125030000677/5030076415</t>
  </si>
  <si>
    <t>1155030001500/5030085770</t>
  </si>
  <si>
    <t>314503005200020 /503001268955</t>
  </si>
  <si>
    <t>1085030001726/5030062035</t>
  </si>
  <si>
    <t>Наро-Фоминский г.о., г.Верея, пл. Советская, д.6/2, ИП Макаров К.Л. (Т/Ц)</t>
  </si>
  <si>
    <t>55.343483</t>
  </si>
  <si>
    <t>36.182741</t>
  </si>
  <si>
    <t>ИП Макаров Константин Львович</t>
  </si>
  <si>
    <t>31774600332769/771804850910</t>
  </si>
  <si>
    <t>г.Москва, ул.Алымова,3-166</t>
  </si>
  <si>
    <t>8(916)690-29-13</t>
  </si>
  <si>
    <t>oooserver@yandex.ru</t>
  </si>
  <si>
    <t>г.Верея, пл.Советскяа, д.6/2</t>
  </si>
  <si>
    <t>ИП Завьялова Марина Сергеевна (8(968)932-77-11, zavyalovamarina11@mail.ru</t>
  </si>
  <si>
    <t>320774600303529/773137954655</t>
  </si>
  <si>
    <t>вкл. № 306-1 от 01.06.2022</t>
  </si>
  <si>
    <t>8(496)343-17-30; 8(496)343-53-80</t>
  </si>
  <si>
    <t>акт. №307-1 от 01.06.2022</t>
  </si>
  <si>
    <t>8(496)343-17-30; 8(496)343-54-20</t>
  </si>
  <si>
    <t>МАОУ Детский сад № 7</t>
  </si>
  <si>
    <t>акт. №308-1 от 01.06.2022</t>
  </si>
  <si>
    <t>55.347788</t>
  </si>
  <si>
    <t>36.631990</t>
  </si>
  <si>
    <t>8(916)134-51-24; 8-916-243-35-82; 8-916-256-01-48 стор.</t>
  </si>
  <si>
    <t>nap08@yandex.ru; Brem52SW@yandex.ru</t>
  </si>
  <si>
    <t>д.Башкино, ул.Башкинское лесничество, 
квартал 36 (в р-не Кр.Пресня)</t>
  </si>
  <si>
    <t>1025003756799/5030023163</t>
  </si>
  <si>
    <t>акт.№303-1 от 01.06.2022</t>
  </si>
  <si>
    <t>письмоРПН №10-27-03/2594 от 31.05.2022</t>
  </si>
  <si>
    <t>55.256420</t>
  </si>
  <si>
    <t>36.037187920081</t>
  </si>
  <si>
    <t>1025003747570/5030035056</t>
  </si>
  <si>
    <t>yulya_cokolova@mail.ru</t>
  </si>
  <si>
    <t>акт.№304-1 от 01.06.2022</t>
  </si>
  <si>
    <t>письмо РПН №10-27-03/13075 от 15.12.2021</t>
  </si>
  <si>
    <t>г.Наро-Фоминск, пл.Свободы, д.2</t>
  </si>
  <si>
    <t xml:space="preserve">ИП
Горшунова Ирина Владимировна
</t>
  </si>
  <si>
    <t>304503030600061/503001555822</t>
  </si>
  <si>
    <t>аренда пом.</t>
  </si>
  <si>
    <t>вкл.№ 310-1 от 01.06.2022</t>
  </si>
  <si>
    <t>8(985)156-65-98; 8(903)682-95-73</t>
  </si>
  <si>
    <t>lazurit-nara@mail.ru</t>
  </si>
  <si>
    <t>55.454470</t>
  </si>
  <si>
    <t>36.678851</t>
  </si>
  <si>
    <t>СНТ "Эврика"</t>
  </si>
  <si>
    <t>письмо РПН №10-27-03/2599 от 31.05.2022</t>
  </si>
  <si>
    <t>Наро-Фоминский г.о., д.Чешково,  з.у.62, ИП Якшин Е.Н. (ТЦ)</t>
  </si>
  <si>
    <t>55.393973</t>
  </si>
  <si>
    <t>36.620486</t>
  </si>
  <si>
    <t>318507400061793/503002472400</t>
  </si>
  <si>
    <t>8(926)559-97-38</t>
  </si>
  <si>
    <t>karivanovaj@yandex.ru</t>
  </si>
  <si>
    <t>д.Чешково, з.у.62</t>
  </si>
  <si>
    <t>315774600123126/501005455857</t>
  </si>
  <si>
    <t>Т.ц.</t>
  </si>
  <si>
    <t>вкл.№313-1 от 03.06.2022</t>
  </si>
  <si>
    <t>закл.РПН №10-27-03/2601 от 01.06.2022</t>
  </si>
  <si>
    <t>ИП Авдеева Мария Сергеевна</t>
  </si>
  <si>
    <t xml:space="preserve">ИП Лукашова Татьяна Семеновна </t>
  </si>
  <si>
    <t>п. с-за Архангельски, ул.Центральная, уч.15А</t>
  </si>
  <si>
    <t>304503034600072/503005652753</t>
  </si>
  <si>
    <t>8(905)550-70-13</t>
  </si>
  <si>
    <t>акт.№315-1 от 03.06.2022</t>
  </si>
  <si>
    <t>г. Наро-Фоминск, ул. Огородная, д. 17,  ИП Кубрин М.В., ТЦ "Союз"</t>
  </si>
  <si>
    <t>55.401109</t>
  </si>
  <si>
    <t>36.7729321</t>
  </si>
  <si>
    <t>30450301840008/503003059114</t>
  </si>
  <si>
    <t>г. Наро-Фоминск, ул. Огородная, д. 17, ТЦ "Союз"</t>
  </si>
  <si>
    <t>brvv@rambler.ru, 3133332@mail.ru</t>
  </si>
  <si>
    <t>акт.№314-1 от 03.06.2022</t>
  </si>
  <si>
    <t>закл.РПН №10-27-03/2595 от 31.05.2022</t>
  </si>
  <si>
    <t xml:space="preserve">irishka300586@yandex.ru </t>
  </si>
  <si>
    <t>304503018200011/771900372751</t>
  </si>
  <si>
    <t>Наро-Фоминский г.о., д. Рождество, СНТ "Украина"</t>
  </si>
  <si>
    <t xml:space="preserve">г.Наро-Фоминск, ул.Калинина, д.34, МБОУ Наро-Фоминская СОШ №7 </t>
  </si>
  <si>
    <t xml:space="preserve">55.3796 </t>
  </si>
  <si>
    <t>36.6991</t>
  </si>
  <si>
    <t>ИП Березина Ольга Борисовна</t>
  </si>
  <si>
    <t>317507400055040/503007700988</t>
  </si>
  <si>
    <t>г.Наро-Фоминск, пер. Новый, д.6</t>
  </si>
  <si>
    <t>г.Наро-Фоминск, ул.Маршала Жукова Г.К., д.152. ИП Березина О.Б. (ООО"Агроторг")</t>
  </si>
  <si>
    <t>г.Наро-Фоминск, ул.Маршала Жукова Г.К., д.152</t>
  </si>
  <si>
    <t>1027809237796/7825706086</t>
  </si>
  <si>
    <t xml:space="preserve">Т.Ц. "Х5 Пятерочка </t>
  </si>
  <si>
    <t>вкл.№276-1 от 20.05.2022</t>
  </si>
  <si>
    <t>закл.РПН №10-27-03/9498 от 24.09.2021</t>
  </si>
  <si>
    <t>искл. №276-1 от 20.05.2022, акт.№ 82-1 от 22.03.2021</t>
  </si>
  <si>
    <t xml:space="preserve">55.3971 </t>
  </si>
  <si>
    <t>36.7067</t>
  </si>
  <si>
    <t>г.Наро-Фоминск, ул.Калинина, з.у. 33</t>
  </si>
  <si>
    <t>вкл.№320-1 от 06.06.2022</t>
  </si>
  <si>
    <t>закл.РПН №10-27-03/2606 о т 02.06.2022</t>
  </si>
  <si>
    <t>321508100293762/ 502807733236</t>
  </si>
  <si>
    <t>8(977)905-08-85</t>
  </si>
  <si>
    <t>muhina.ludmila84@gmail.com</t>
  </si>
  <si>
    <t>г. Наро-Фоминск, ул. Ленина, д.27Б</t>
  </si>
  <si>
    <t>г. Наро-Фоминск, ул. Ленина, д.25/1</t>
  </si>
  <si>
    <t>ИП Мухина Людмила Евгеньевна</t>
  </si>
  <si>
    <t>прод. Магази</t>
  </si>
  <si>
    <t>вкл.№319-1 от 06.06.2022</t>
  </si>
  <si>
    <t>СПК "Солнышко"</t>
  </si>
  <si>
    <t>1085030002420/5030031051</t>
  </si>
  <si>
    <t>вкл.№324-1 от 07.06.2022</t>
  </si>
  <si>
    <t>искл.№324-1 от 07.06.2022, акт. №151-1 от 14.03.2021</t>
  </si>
  <si>
    <t>СНТ "Творец"</t>
  </si>
  <si>
    <t>г. Наро-Фоминск, ул. Маршала Жукова Г.К., д.22,  ТСЖ "Наш дом"</t>
  </si>
  <si>
    <t>1025003752850/5030023371</t>
  </si>
  <si>
    <t>8(985)802-75-69</t>
  </si>
  <si>
    <t>1025003747780/5030022297</t>
  </si>
  <si>
    <t>г.Наро-Фоминск, ул.Калинина, з.у.33. ИП Якшин Е.Н. (ООО"Агроторг")</t>
  </si>
  <si>
    <t>Наро-Фоминский г.о., п.дома отдыха  Бекасово, СНТ СН "Ромашка"</t>
  </si>
  <si>
    <t>55.424827</t>
  </si>
  <si>
    <t>36.802065</t>
  </si>
  <si>
    <t>СНТ СН "Ромашка"</t>
  </si>
  <si>
    <t>1195074005752/5030096080</t>
  </si>
  <si>
    <t xml:space="preserve">903-764-20-53           </t>
  </si>
  <si>
    <t>vistavceva@yandex.ru</t>
  </si>
  <si>
    <t>акт.№334-1 от 09.06.2022</t>
  </si>
  <si>
    <t>письмо РПН №10-27-03/2618 от 02.06.2022</t>
  </si>
  <si>
    <t>Наро-Фоминский г.о., г. Апрелевка, ул. Августовская, стр.14, ООО "ТРЦ Апрелевка" (ООО "Лента")</t>
  </si>
  <si>
    <t>55.549612</t>
  </si>
  <si>
    <t>37.069395</t>
  </si>
  <si>
    <t>ООО "ТРЦ Апрелеква"</t>
  </si>
  <si>
    <t>1125030002327/5030077666</t>
  </si>
  <si>
    <t>г. Апрелевка, ул. Августовская, стр. 14, каб.142</t>
  </si>
  <si>
    <t>г. Апрелевка, ул. Августовская, стр. 14</t>
  </si>
  <si>
    <t>8(495)785-83-57; 8(926)472-44-54</t>
  </si>
  <si>
    <t>trc-melody@mail.ru,lenta@com.ru; eugeny.smerdov@lenta.com</t>
  </si>
  <si>
    <t>1037832048605/7814148471</t>
  </si>
  <si>
    <t>акт.№330-1 от 09.06.2022</t>
  </si>
  <si>
    <t>закл.РПН №10-27-03/2607 от 02.06.2022</t>
  </si>
  <si>
    <t>55.326855</t>
  </si>
  <si>
    <t>36.757397</t>
  </si>
  <si>
    <t>Гераськина Алина Александровна</t>
  </si>
  <si>
    <t>пасп.4519 139556 от 15.04.2019</t>
  </si>
  <si>
    <t>г.Москва, ул.Богдаова, д.48, кв.123</t>
  </si>
  <si>
    <t>АО "Продторг"</t>
  </si>
  <si>
    <t>8(909)908-68-93; 8(966)361-83-75</t>
  </si>
  <si>
    <t>t8979@yandex.ru; HDAU-dir@x5.ru</t>
  </si>
  <si>
    <t>1074345005778/4345164751</t>
  </si>
  <si>
    <t xml:space="preserve">Т.Ц. </t>
  </si>
  <si>
    <t>вкл.№340-1 от 09.06.2022</t>
  </si>
  <si>
    <t>закл.РПН №10-27-03/2609 от 02.06.2022</t>
  </si>
  <si>
    <t>Наро-Фоминский г.о., г.Апрелевка, ул.Августовская, стр. 14  ООО "ТРЦ Апрелевка" (включая всех арендаторов)</t>
  </si>
  <si>
    <t>55.550191</t>
  </si>
  <si>
    <t>37.068352</t>
  </si>
  <si>
    <t>г.Апрелева, ул.Августовская, стр.14 , каб.142</t>
  </si>
  <si>
    <t>8((4950785-83-57</t>
  </si>
  <si>
    <t>trc-melody@mail.ru</t>
  </si>
  <si>
    <t>г.Апрелевка, ул.Августовская, стр. 14</t>
  </si>
  <si>
    <t>ТРЦ "Апрелевка" (все арендаторы</t>
  </si>
  <si>
    <t>продтовары</t>
  </si>
  <si>
    <t>кафе, рестораны</t>
  </si>
  <si>
    <t>вкл.№329-1 от 10.06.2022</t>
  </si>
  <si>
    <t>закл.РПН №10-27-03/2608 от 02.06.2022</t>
  </si>
  <si>
    <t>Наро-Фоминский г.о., п.Новая Ольховка, ул.Центральная, з.у.19Б, ООО "Агроторг"</t>
  </si>
  <si>
    <t>55.304341</t>
  </si>
  <si>
    <t>36.646236</t>
  </si>
  <si>
    <t>имееся</t>
  </si>
  <si>
    <t xml:space="preserve">ул.Рождественская, д.31, кв.154, г.Москва, 111674 (Агафонов Сергей Александрович-по доверенности) </t>
  </si>
  <si>
    <t>8(967)072-60-10, 8(925)701-40-53</t>
  </si>
  <si>
    <t>cen-006-dir@x5.ru</t>
  </si>
  <si>
    <t>п.Новая Ольховка, ул.Центральная, з.у.19Б</t>
  </si>
  <si>
    <t>ООО «Агроторг»</t>
  </si>
  <si>
    <t>вкл.№338-1 от 09.06.2022</t>
  </si>
  <si>
    <t>закл.РПН №10-27-03/1132 от 30.05.2022</t>
  </si>
  <si>
    <t>с. Атепцево, ул. Никольская  (бывшее СНТ "Заречье)</t>
  </si>
  <si>
    <t xml:space="preserve">дома ИЖС (20 домов) </t>
  </si>
  <si>
    <t xml:space="preserve">Наро-Фоминский г.о., д. Семенково </t>
  </si>
  <si>
    <t>Наро-Фоминский г.о., д. Новоалександровка, д. 1А</t>
  </si>
  <si>
    <t>1035005911038/5030025548</t>
  </si>
  <si>
    <t>8(916)792-62-04</t>
  </si>
  <si>
    <t>вкл. №355-1 от 16.06.2022</t>
  </si>
  <si>
    <t>искл. №355-1 от 16.06.2022 акт.№131-1 от 06.04.2021</t>
  </si>
  <si>
    <t>55.326670</t>
  </si>
  <si>
    <t>36.287807</t>
  </si>
  <si>
    <t>1035005904988/5030030756</t>
  </si>
  <si>
    <t>RunoDL2012@yandex.ru</t>
  </si>
  <si>
    <t>акт. №356-1 от 20.06.2022</t>
  </si>
  <si>
    <t>письмо РПН №Ц10-27-03/2596 от 31.05.2022</t>
  </si>
  <si>
    <t xml:space="preserve">исключена  </t>
  </si>
  <si>
    <t>искл. №   от  вкл.№5491-кжкх/2021 от 03.08.2021</t>
  </si>
  <si>
    <t>г.о. Наро-Фоминск, д. Покровка, СНТ "ЛУЧ"</t>
  </si>
  <si>
    <t xml:space="preserve">Наро-Фоминский г.о., р.п.Селятино, ул. Спортивная, д. 1, ООО "Дорсстранс" (ООО "Лента") </t>
  </si>
  <si>
    <t>55.355829</t>
  </si>
  <si>
    <t>36.896260</t>
  </si>
  <si>
    <t>1035005905890/5030024209</t>
  </si>
  <si>
    <t xml:space="preserve">8(985)018-57-07; 8916-154-78-52
8909-653-68-48
</t>
  </si>
  <si>
    <t xml:space="preserve">6457011@mail.ru, Chastener29@yandex.ru 
</t>
  </si>
  <si>
    <t>акт.№358-1 от 21.06.2022</t>
  </si>
  <si>
    <t>письмо РПН №10-27-03/2707 от 20.06.2022</t>
  </si>
  <si>
    <t>Наро-Фоминский г.о., д. Шапкино,  СНТ "Лесная поляна"</t>
  </si>
  <si>
    <t>55.356509</t>
  </si>
  <si>
    <t>36.560252</t>
  </si>
  <si>
    <t>ovsyanmarina@mail.ru</t>
  </si>
  <si>
    <t>акт.№ 359-1 от 21.06.2022</t>
  </si>
  <si>
    <t>письмо РПН №10-27-03/2690 от 16.06.2022</t>
  </si>
  <si>
    <t>36.615739</t>
  </si>
  <si>
    <t>8(903)774-23-16; 8 (499) 521-02-04</t>
  </si>
  <si>
    <t>ДП "Загородный" (ООО «Землетека-Девелопмент»)</t>
  </si>
  <si>
    <t>акт.№365-1 от 23.06.2022</t>
  </si>
  <si>
    <t>письмо РПН №10-27-03/2695 от 16.06.2022</t>
  </si>
  <si>
    <t>36.165664</t>
  </si>
  <si>
    <t>8(916)679-33-37</t>
  </si>
  <si>
    <t>buhoks@mail.ru</t>
  </si>
  <si>
    <t>1055005625223/5030026703</t>
  </si>
  <si>
    <t>вкл.№372-1 от 24.06.2022</t>
  </si>
  <si>
    <t>искл. №372-1 от 24.06.2022</t>
  </si>
  <si>
    <t>8(496)341-41-22</t>
  </si>
  <si>
    <t>fakel.sveta@yandex.ru</t>
  </si>
  <si>
    <t>р.п. Калининец, (КЭЧ), вблизи д.255(парк)</t>
  </si>
  <si>
    <t>МАУК «ДКиС «Тамань»</t>
  </si>
  <si>
    <t>1145030000390/5030077810</t>
  </si>
  <si>
    <t>вкл. №373-1 от 24.06.2022</t>
  </si>
  <si>
    <t>Наро-Фоминский г.о., г. Верея, ул. Пролетарская, д. 1, ИП Посторнак В.И.(магазин)</t>
  </si>
  <si>
    <t xml:space="preserve">55.339737 </t>
  </si>
  <si>
    <t>36.188578</t>
  </si>
  <si>
    <t>304502812100013/502800138051</t>
  </si>
  <si>
    <t>Можайский г.о., п.Строитель, 8-56</t>
  </si>
  <si>
    <t xml:space="preserve">(916)601-50-18; 8(926)3942447 </t>
  </si>
  <si>
    <t>г. Верея, ул. Пролетарская, д.1</t>
  </si>
  <si>
    <t>акт. №363-1 от 27.06.2022</t>
  </si>
  <si>
    <t>закл.РПН №10-27-03/2693 от 16.06.2022</t>
  </si>
  <si>
    <t xml:space="preserve">55.380473 </t>
  </si>
  <si>
    <t>36.711993</t>
  </si>
  <si>
    <t>ИП Филиппов Алексей Александрович</t>
  </si>
  <si>
    <t xml:space="preserve">321508100137220/503001040340 </t>
  </si>
  <si>
    <t>г. Наро-Фоминск, ул. Маршала Жукова Г.К., д.84 (ТЦ "Дачник")</t>
  </si>
  <si>
    <t>г. Наро-Фоминск, ул. Островского, д.64</t>
  </si>
  <si>
    <t xml:space="preserve">г. Наро-Фоминск, ул. Маршала Жукова Г.К. , д. 84, ИП Филиппов А.А. (магазин "Дачник") </t>
  </si>
  <si>
    <t>8(496)344-02-88</t>
  </si>
  <si>
    <t>акт.№364-1 от 27.06.2022</t>
  </si>
  <si>
    <t>закл.РПН №10-27-03/2708 от 20.06.2022</t>
  </si>
  <si>
    <t>55.434773</t>
  </si>
  <si>
    <t>36.806057</t>
  </si>
  <si>
    <t>1035005909751/5030022635</t>
  </si>
  <si>
    <t>8(916)676-86-18; 8-910-400-97-63</t>
  </si>
  <si>
    <t xml:space="preserve">89166768618@mail.rusemeniuk@yandex.ru </t>
  </si>
  <si>
    <t>8(916)594-89-90</t>
  </si>
  <si>
    <t>акт.№366-1 от 22.06.2022</t>
  </si>
  <si>
    <t>письмо РПН №10-27-03/2691 от 16.06.2022</t>
  </si>
  <si>
    <t>Наро-Фоминский г.о., г. Верея, ул. 1-я Советская, д. 86А, ООО "Энергия" (автомойка)</t>
  </si>
  <si>
    <t xml:space="preserve">ООО "Энергия" </t>
  </si>
  <si>
    <t>1065030020550/5030054281</t>
  </si>
  <si>
    <t>г. Верея, ул. 1-я Советская, д.86А</t>
  </si>
  <si>
    <t>8(985)790-70-57; 8-926-354-72-97</t>
  </si>
  <si>
    <t>v9857907057@gmail.com</t>
  </si>
  <si>
    <t xml:space="preserve">г. Верея, ул. 1-я Советская, д.86А </t>
  </si>
  <si>
    <t>ООО "Энергия"</t>
  </si>
  <si>
    <t>акт.№367-1 от 22.06.2022</t>
  </si>
  <si>
    <t>закл.РПН №10-27-03/2694 от 16.06.2022</t>
  </si>
  <si>
    <t xml:space="preserve">55.350955 </t>
  </si>
  <si>
    <t>36.162866</t>
  </si>
  <si>
    <t>Наро-Фоминский г.о., д. Покровка, СНТ «Покровское» НПО " НИИТАВТОПРОМ"</t>
  </si>
  <si>
    <t>55.302578</t>
  </si>
  <si>
    <t>36.769702</t>
  </si>
  <si>
    <t>1035005909784/5030023438</t>
  </si>
  <si>
    <t>8(916)668-33-55; 8-915-133-5200 Крылов Алексей Витальевич</t>
  </si>
  <si>
    <t>avustinov@mail.ru; nataliakuratowa@yandex.ru</t>
  </si>
  <si>
    <t>акт.№375-1 от 28.06.2022</t>
  </si>
  <si>
    <t>письмо РПН №10-27-03/2555 от 23.05.2022</t>
  </si>
  <si>
    <t>37.050665</t>
  </si>
  <si>
    <t>Наро-Фоминский г.о.,  п. Новая Ольховка, ул. Промышленная, стр. 2/1, ООО "Кералит"</t>
  </si>
  <si>
    <t>55.344469</t>
  </si>
  <si>
    <t>36.675278</t>
  </si>
  <si>
    <t>профлдитс</t>
  </si>
  <si>
    <t>1025003749330/5030040024</t>
  </si>
  <si>
    <t xml:space="preserve">п. Новаяя Ольховка, ул. Промышленная, стр. 2/1 </t>
  </si>
  <si>
    <t>8(915)110-98-76; 8(905)519-73-72</t>
  </si>
  <si>
    <t>kalinina@keralit.com; elena.kalinina@keralit.com</t>
  </si>
  <si>
    <t>акт. №379-1 от 30.06.2022</t>
  </si>
  <si>
    <t>закл.РПН №10-27-03/2753 от 27.06.2022</t>
  </si>
  <si>
    <t xml:space="preserve">г. Наро-Фоминск, ул. Парк Воровского, МАУС "КСК "Нара" </t>
  </si>
  <si>
    <t xml:space="preserve">МАУС "КСК "Нара"  </t>
  </si>
  <si>
    <t>1035005907750/5030034870</t>
  </si>
  <si>
    <t>г. Наро-Фоминск, ул. Парк Воровского, д.16</t>
  </si>
  <si>
    <t>8(496)343-20-99; 8 (496) 341-50-34</t>
  </si>
  <si>
    <t>kck-nara@mail.ru; narapark@yandex.ru</t>
  </si>
  <si>
    <t xml:space="preserve">МАУС "КСК "Нара" </t>
  </si>
  <si>
    <t>г. Наро-Фоминск, ул. Парк Воровского, дом 16 (стадион)</t>
  </si>
  <si>
    <t>изм.№381-1 от 01.07.2022; акт. 11.11.2020 №240/1</t>
  </si>
  <si>
    <t xml:space="preserve">г.Апрелевка, ул.Котовского, д.1/1 </t>
  </si>
  <si>
    <t>aleoks2006@mail.ru</t>
  </si>
  <si>
    <t>8(903)681-38-04</t>
  </si>
  <si>
    <t>Ануфриев Александр Валентинович</t>
  </si>
  <si>
    <t>вкл.№382-1 от 01.07.2022</t>
  </si>
  <si>
    <t>г. Наро-Фоминск, ул. Парковая, д. 3, ООО "Техпласт"</t>
  </si>
  <si>
    <t>36.736422</t>
  </si>
  <si>
    <t>1035005905990/5030042582</t>
  </si>
  <si>
    <t>г. Наро-Фоминск , ул. Парковая, д.3, лит А2, пом.55</t>
  </si>
  <si>
    <t>8(963)637-21-17; 8(496) 343-80-30</t>
  </si>
  <si>
    <t xml:space="preserve">ООО "Техпласт" </t>
  </si>
  <si>
    <t>акт.№383-1 от 01.07.2022</t>
  </si>
  <si>
    <t>закл.РПН №10-27-03/2750 от 27.06.2022</t>
  </si>
  <si>
    <t>nastya.eko@mail.ru; thpl@bk.ru</t>
  </si>
  <si>
    <t>55.395529</t>
  </si>
  <si>
    <t>ИП Слабый Борис Борисович</t>
  </si>
  <si>
    <t>1175074016270/5030092791</t>
  </si>
  <si>
    <t>прод.маг.</t>
  </si>
  <si>
    <t>искл.№386-1 от 01.07.022 вкл.№361-1 от 23.09.2021</t>
  </si>
  <si>
    <t xml:space="preserve">г. Наро-Фоминск, пл. Свободы, д. 19, ИП Гринько Е.А. (ТЦ "Гросс" </t>
  </si>
  <si>
    <t>55.385000</t>
  </si>
  <si>
    <t>36.728397</t>
  </si>
  <si>
    <t xml:space="preserve">304503004200081/400700130239 </t>
  </si>
  <si>
    <t>акт.№387-1 от 01.07.2022</t>
  </si>
  <si>
    <t>закл.РПН №10-27-03/2754 от 27.06.2022</t>
  </si>
  <si>
    <t>д.Головково, д.28</t>
  </si>
  <si>
    <t>д.Головково, д.21/21/1, пом.1</t>
  </si>
  <si>
    <t>вкл.№383-1 от 04.07.2022</t>
  </si>
  <si>
    <t>вкл.№385-1 от 04.07.2022</t>
  </si>
  <si>
    <t>г.Наро-Фоминск, Кубинское шоссе, стр.4,8,8А ИП Гогин И.Ю. (ТЦ)</t>
  </si>
  <si>
    <t>55.409197</t>
  </si>
  <si>
    <t>36.717279</t>
  </si>
  <si>
    <t>ИП Гогин Игорь Юрьвеич</t>
  </si>
  <si>
    <t>305503031100042/503008117560</t>
  </si>
  <si>
    <t>г.Наро-Фоминск, ул.Профсоюзная, д.37/7</t>
  </si>
  <si>
    <t>8(926)169-17-87</t>
  </si>
  <si>
    <t>с.Атепцево, ул.Левобережье, з.у.58</t>
  </si>
  <si>
    <t>г.Наро-Фоминск, Кубинское шоссе, стр.4,8,8А</t>
  </si>
  <si>
    <t xml:space="preserve">ИП Гогин Игрь Юрьевич (все арендаторы) </t>
  </si>
  <si>
    <t>вкл.№389-1 от 06.07.2022</t>
  </si>
  <si>
    <t>г.Наро-Фоминск, Кубинское шоссе, стр.6,10,12,14, ИП Беляков Ю.В.. (ТЦ)</t>
  </si>
  <si>
    <t>55.409244</t>
  </si>
  <si>
    <t>36.717260</t>
  </si>
  <si>
    <t>ИП Беляков Юрий Вадимович</t>
  </si>
  <si>
    <t>304503033700148/503007513459</t>
  </si>
  <si>
    <t>г.Наро-Фоминск, Кубинское оссе, стр.8А,офис 26; Пешехлонова, 9-15</t>
  </si>
  <si>
    <t>г.Наро-Фоминск, Кубинское шоссе, стр.6,10,12,14</t>
  </si>
  <si>
    <t>ИП Беляков Ю.В.. (ТЦ - все арендаторы)</t>
  </si>
  <si>
    <t>вкл.№390-1 от 06.07.2022</t>
  </si>
  <si>
    <t>закл.РПН №10-27-03/2751 от 27.06.2022</t>
  </si>
  <si>
    <t>закл.РПН №10-27-03/2752 от 27.06.2022</t>
  </si>
  <si>
    <t>55.414749</t>
  </si>
  <si>
    <t>36.158834</t>
  </si>
  <si>
    <t>1035005912886/5030043152</t>
  </si>
  <si>
    <t>акт.№392-1 от 06.07.2022</t>
  </si>
  <si>
    <t>письмоРПН №10-27-03/2803 от 06.07.2022</t>
  </si>
  <si>
    <t>8(925)740-59-57</t>
  </si>
  <si>
    <t>v.krawez@yandex.ru</t>
  </si>
  <si>
    <t xml:space="preserve">г.Верея, ул.1-я Советская, д.4 </t>
  </si>
  <si>
    <t>ИП Кравец Вячеслав Сергеевич</t>
  </si>
  <si>
    <t>319507400035430/503007763402</t>
  </si>
  <si>
    <t xml:space="preserve">пункт выдачи Интернеет заказаков </t>
  </si>
  <si>
    <t>вкл.№393-1 от 06.07.2022</t>
  </si>
  <si>
    <t>8(905)729-15-51</t>
  </si>
  <si>
    <t>kaurova1000@yandex.ru</t>
  </si>
  <si>
    <t>304503015300056/503000251814</t>
  </si>
  <si>
    <t>акт.№394-1 от 06.07.2022</t>
  </si>
  <si>
    <t>Наро-Фоминский г.о., ст. Башкино, СНТ "Строитель"</t>
  </si>
  <si>
    <t>55.323685</t>
  </si>
  <si>
    <t>36.664829</t>
  </si>
  <si>
    <t>1035005904427/5030007891</t>
  </si>
  <si>
    <t>8-909-646-4301, 8-909-625-2498 Шлихотанов Сергей Викторович</t>
  </si>
  <si>
    <t>акт.№395-1 от 07.07.2022</t>
  </si>
  <si>
    <t>письмо РПНи №10-27-03/2782 от 01.07.2022</t>
  </si>
  <si>
    <t>8(926)567-22-41</t>
  </si>
  <si>
    <t>sfera-i@yandex.ru</t>
  </si>
  <si>
    <t>г.Апрелевка, ул.Жасминовая, з.у 11 (ФОК «Весна»)</t>
  </si>
  <si>
    <t>ИП Сухомлинов Илья Геннадьевич, ФОК «Весна»</t>
  </si>
  <si>
    <t>321774600127555/503199704535</t>
  </si>
  <si>
    <t>вкл.№396-1 от 07.07.2022</t>
  </si>
  <si>
    <t>г.Наро-Фоминск, ул.Киевское шоссе 74 км, стр.1, ИП Лишик С.И. (общежитие)</t>
  </si>
  <si>
    <t>55.360759</t>
  </si>
  <si>
    <t>36.749091</t>
  </si>
  <si>
    <t>ИП Лишик Семен Игоревич</t>
  </si>
  <si>
    <t>319619600134283/614405135180</t>
  </si>
  <si>
    <t>г.Наро-Фоминск, 74 км. Киевского шоссе, стр. 1</t>
  </si>
  <si>
    <t>8(999)963-67-56</t>
  </si>
  <si>
    <t>naro-fominsk@hostel-stahanov.ru</t>
  </si>
  <si>
    <t>г.Наро-Фоминск, 74 км. Киевского шоссе, стр. 1(общежитие)</t>
  </si>
  <si>
    <t>вкл.№399-1 от 08.07.2022</t>
  </si>
  <si>
    <t>закл.РПН №10-27-03/2709 от 20.06.2022</t>
  </si>
  <si>
    <t>д.Вышегород, д.16</t>
  </si>
  <si>
    <t>ИП Абрамкина Елена Александровна</t>
  </si>
  <si>
    <t>317507400024371/ 503000337395</t>
  </si>
  <si>
    <t>8(903)784-37-01</t>
  </si>
  <si>
    <t>вкл.№400-1 от 08.07.2022</t>
  </si>
  <si>
    <t>55.418591</t>
  </si>
  <si>
    <t>36.465742</t>
  </si>
  <si>
    <t>1055005603278/5030013863</t>
  </si>
  <si>
    <t>9(926)820-93-59; 8(926)340-94-47</t>
  </si>
  <si>
    <t xml:space="preserve">д.Большие Горки </t>
  </si>
  <si>
    <t>СН "Горки", КП-2</t>
  </si>
  <si>
    <t>вкл.№402-1 от 08.07.2022</t>
  </si>
  <si>
    <t>письмо РПН №10-27-03/2797 от 05.07.2022</t>
  </si>
  <si>
    <t>55.365916</t>
  </si>
  <si>
    <t>36.086937</t>
  </si>
  <si>
    <t>1035005909950/5030025964</t>
  </si>
  <si>
    <t>8(977)464-92-90; 8-916 535 00 59</t>
  </si>
  <si>
    <t>yarygina3101@mail.ru; rya70let@yandex.ru</t>
  </si>
  <si>
    <t>акт.№403-1 от 08.07.2022</t>
  </si>
  <si>
    <t>письмо РПН №10-27-03/2796 от 05.07.2022</t>
  </si>
  <si>
    <t>Наро-Фоминский г.о., д. Перемешаево, СНТ «Творец», КП-2 (территория СНТ «Молния»)</t>
  </si>
  <si>
    <t>55.239050</t>
  </si>
  <si>
    <t>36.114615</t>
  </si>
  <si>
    <t>СНТ «Верея» ГНПП «Квант»</t>
  </si>
  <si>
    <t>1025003756480/5030022794</t>
  </si>
  <si>
    <t>8(909)904-70-11; 8-909-699-06-90</t>
  </si>
  <si>
    <t>snt@tvorec1.ru</t>
  </si>
  <si>
    <t>8(977)966-75-70</t>
  </si>
  <si>
    <t>igor.denissov@gmail.com</t>
  </si>
  <si>
    <t>alex_sharapanjuk@mail.ru</t>
  </si>
  <si>
    <t>акт.№397-1 от 13.07.2022</t>
  </si>
  <si>
    <t>вкл.№397-1 от 13.07.2022</t>
  </si>
  <si>
    <t>письмо РПН №10-27-03/2765 от 29.06.2022</t>
  </si>
  <si>
    <t>Наро-Фоминский г.о., д. Перемешаево, СНТ «Творец», КП-1</t>
  </si>
  <si>
    <t>55.237357</t>
  </si>
  <si>
    <t>36.129587</t>
  </si>
  <si>
    <t>акт.№398-1 от 13.07.2022</t>
  </si>
  <si>
    <t>вкл.№398-1 от 13.07.2022</t>
  </si>
  <si>
    <t>письмо РПН №10-27-03/2766 от 29.06.2022</t>
  </si>
  <si>
    <t>ООО "Бар на набережной"</t>
  </si>
  <si>
    <t>8 (964) 622-66-34</t>
  </si>
  <si>
    <t>snt@sntvoskresenki.ru</t>
  </si>
  <si>
    <t>1105030003473/5030020469</t>
  </si>
  <si>
    <t>вкл.№412-1 от 15.07.2022</t>
  </si>
  <si>
    <t>искл.№412-1 от 15.07.2022</t>
  </si>
  <si>
    <t>55.372549</t>
  </si>
  <si>
    <t>36.726426</t>
  </si>
  <si>
    <t>1025003751233/5030025788</t>
  </si>
  <si>
    <t>Наро-Фоминский г.о., г. Верея, пл. Советская, д. 2А, ООО "Губерния" (ТЦ)</t>
  </si>
  <si>
    <t xml:space="preserve">55.343132 </t>
  </si>
  <si>
    <t>1105030002747/5030071230</t>
  </si>
  <si>
    <t>ООО "Губерния"  (ТЦ)</t>
  </si>
  <si>
    <t>акт.№414-1 от 19.07.2022</t>
  </si>
  <si>
    <t>закл.РПн №10-27-03/2801 от 05.07.2022</t>
  </si>
  <si>
    <t xml:space="preserve">на стадии офомления </t>
  </si>
  <si>
    <t>8(925)304-10-18</t>
  </si>
  <si>
    <t>ИП Данилов Александр Борисович</t>
  </si>
  <si>
    <t>314774602701348/773200863966</t>
  </si>
  <si>
    <t>вкл.№415-1 от 20.07.2022</t>
  </si>
  <si>
    <t>г.Наро-Фоминск, ул.Калинина, д.7 (продмагазин)</t>
  </si>
  <si>
    <t>Наро-Фоминский г.о., д.Большие горки, СНТ Горки", КП-2</t>
  </si>
  <si>
    <t>55.417270</t>
  </si>
  <si>
    <t>36.810336</t>
  </si>
  <si>
    <t>Демьянова Екатерина Александровна</t>
  </si>
  <si>
    <t>ИНН 681205046206 пасп.6804 162621 от 23.11.2004</t>
  </si>
  <si>
    <t>г.Наро-Фоминск, ул.Пушкина, 2-6</t>
  </si>
  <si>
    <t>8(910)659-19-27</t>
  </si>
  <si>
    <t>ekateri-demyano@yandex.ru</t>
  </si>
  <si>
    <t>вкл.№417-1 от 20.07.2022</t>
  </si>
  <si>
    <t>закл.РПН №10-27-03/2846 от 12.07.2022</t>
  </si>
  <si>
    <t>Наро-Фоминский г.о., поселок дома отдыха Бекасово, ул.Аллейная, уч. 2, Демьянова Е.А. (магазин)</t>
  </si>
  <si>
    <t>п.дома отдыха Бекасово, ул.Аллейная, уч.2</t>
  </si>
  <si>
    <t xml:space="preserve">55.512285 </t>
  </si>
  <si>
    <t>37.052299</t>
  </si>
  <si>
    <t xml:space="preserve">Ассоциация «Собственников коттеджного поселка Мартемьяново-4» </t>
  </si>
  <si>
    <t>1067799021993/7707330052</t>
  </si>
  <si>
    <t>8(926)271-10-47; 8(925)7072933</t>
  </si>
  <si>
    <t>npmartemyanovo@mail.ru</t>
  </si>
  <si>
    <t>г.Апрелевка, ул.Августовская, д.1, ком.3</t>
  </si>
  <si>
    <t xml:space="preserve">Наро-Фоминский г.о., д.Мартемьяново, коттеджный поселок «Мартемьяново, мкр «Мартемьяново-4» </t>
  </si>
  <si>
    <t>д.Мартемьяново, мкр. "Мартемьяново-4" (91 дом)</t>
  </si>
  <si>
    <t>акт.№418-1 от 21.07.2022</t>
  </si>
  <si>
    <t>закл.РПН №10-27-03/2799 от 05.07.2022</t>
  </si>
  <si>
    <t>8(916)675-08-25</t>
  </si>
  <si>
    <t>ribalka-nara@yandex.ru</t>
  </si>
  <si>
    <t>г. Наро-Фоминск, ул. Московская, д.11а</t>
  </si>
  <si>
    <t>вкл.№419-1 от 21.07.2022</t>
  </si>
  <si>
    <t>Наро-Фоминский г.о., р.п. Калининец, вблизи стр.25, ООО "ПФК Техпрокомплект"</t>
  </si>
  <si>
    <t>55.533472</t>
  </si>
  <si>
    <t>36.956890</t>
  </si>
  <si>
    <t>бетонная плита ажродромная</t>
  </si>
  <si>
    <t>1037739578634/7728250792</t>
  </si>
  <si>
    <t>117342,г.Москва, ул.Бутлерова, д.17, ком.119</t>
  </si>
  <si>
    <t>8(495)974-70-09; 916-642-08-17</t>
  </si>
  <si>
    <t>р.п. Калининец, вблизи стр. 25</t>
  </si>
  <si>
    <t>акт.№421-1 от 22.07.2022</t>
  </si>
  <si>
    <t>Местная религиозная организация православный приход Константино-Еленинского храма г.Вереи Наро-Фоминского района  Московской области Московской епархии Русской Православной Церкви</t>
  </si>
  <si>
    <t>г.Верея,  ул.Кировская, д.46/28</t>
  </si>
  <si>
    <t>shyura1972@mail.ru</t>
  </si>
  <si>
    <t>8(926)309-80-73</t>
  </si>
  <si>
    <t>1055000009756/5030049443</t>
  </si>
  <si>
    <t>храм</t>
  </si>
  <si>
    <t>вкл.№422-1 от 25.07.2022</t>
  </si>
  <si>
    <t>г.Наро-Фоминск, ул.Калинина, д.35А</t>
  </si>
  <si>
    <t>8(915)175-65-14</t>
  </si>
  <si>
    <t>Sergey.Dudorov@bristol.ru</t>
  </si>
  <si>
    <t>ООО «Альбион-2002»</t>
  </si>
  <si>
    <t>1025202393677/5257056036</t>
  </si>
  <si>
    <t>прод.магазин (вино-водка)</t>
  </si>
  <si>
    <t>вкл.№424-1 от 25.07.2022</t>
  </si>
  <si>
    <t>г.Апрелевка, ул.Островского, д.38, пом.9</t>
  </si>
  <si>
    <t>Ип Кан Алексей Сергеевич</t>
  </si>
  <si>
    <t>316503000055137/616711844693</t>
  </si>
  <si>
    <t>8(916)005-00-06</t>
  </si>
  <si>
    <t>aleksei-kan@mail.ru</t>
  </si>
  <si>
    <t>вкл.№425-1 от 25.07.2022</t>
  </si>
  <si>
    <t>nabokina-natalja@mail.ru</t>
  </si>
  <si>
    <t>Наро-Фоминский г.о., д. Пушкарка,СНТ "Полесье"</t>
  </si>
  <si>
    <t>СНТ "Полесье"</t>
  </si>
  <si>
    <t>1175074015940/5030092706</t>
  </si>
  <si>
    <t>СНТ"Полесье"</t>
  </si>
  <si>
    <t>акт.426-1 от 28.07.2022, № 416-1 от 26.10.2021</t>
  </si>
  <si>
    <t xml:space="preserve">8-926-828-39-64                </t>
  </si>
  <si>
    <t>kizlimman@gmail.com</t>
  </si>
  <si>
    <t>321774600495054/972103800604</t>
  </si>
  <si>
    <t>ИП Камилов Мурадулло Рахматович</t>
  </si>
  <si>
    <t>kamilov.parviz@mail.ru</t>
  </si>
  <si>
    <t>8(966)358-19-61</t>
  </si>
  <si>
    <t>вкл.№431-1 от 28.07.2022</t>
  </si>
  <si>
    <t>55.447227</t>
  </si>
  <si>
    <t>36.656253</t>
  </si>
  <si>
    <t>оцинкованный лист</t>
  </si>
  <si>
    <t>1025003751662/5030025499</t>
  </si>
  <si>
    <t>sntpoisk-80@yandex.ru</t>
  </si>
  <si>
    <t xml:space="preserve">по тсандарту </t>
  </si>
  <si>
    <t>акт.№430-1 от 28.07.2022</t>
  </si>
  <si>
    <t>письмоРПН №10-27-03/2798 от 05.07.2022</t>
  </si>
  <si>
    <t>Наро-Фоминский г.о., д. Афинеево, СНТ "Десна" при войсковой части 32103 (КП-1)</t>
  </si>
  <si>
    <t>СНТ "ДЕСНА" при войсковой части 32103 (кП-1)</t>
  </si>
  <si>
    <t>Наро-Фоминский г.о., д.Ястребово, ул. Большая слобода, вблизи д.36, ООО "АкваФабрика"</t>
  </si>
  <si>
    <t>55.323299</t>
  </si>
  <si>
    <t>36.151428</t>
  </si>
  <si>
    <t>ООО "АкваФабрика"</t>
  </si>
  <si>
    <t>1147746567242/7731471713</t>
  </si>
  <si>
    <t xml:space="preserve">г.Верея, пл.Советская, д15, пом.3, </t>
  </si>
  <si>
    <t>8(903)205-48-32; 8(926)080-05-08</t>
  </si>
  <si>
    <t>isrllc@mail.ru</t>
  </si>
  <si>
    <t>д.Ястребово,  ул.Большая слобода, вблизи д.36</t>
  </si>
  <si>
    <t>ООО «АкваФабрика»</t>
  </si>
  <si>
    <t xml:space="preserve">иссл. И выращ. Рыбы </t>
  </si>
  <si>
    <t>вкл.№434-1 от 28.07.2022</t>
  </si>
  <si>
    <t xml:space="preserve">закл.рПН №10-27-03/2953 от 26.07.2022 </t>
  </si>
  <si>
    <t>55.387958</t>
  </si>
  <si>
    <t>36.728234</t>
  </si>
  <si>
    <t xml:space="preserve"> ООО «УК «Остов Эксплуатация»</t>
  </si>
  <si>
    <t>1155030003105/503008748</t>
  </si>
  <si>
    <t>г.Наро-Фоминск, пл.Свободы д.10, пом. 154</t>
  </si>
  <si>
    <t>8(963)637-21-17</t>
  </si>
  <si>
    <t>silyaeva@ostov-sk.ru</t>
  </si>
  <si>
    <t>г.Наро-Фоминск, пл.Свободы</t>
  </si>
  <si>
    <t>вкл.№427-1 от 28.07.2022</t>
  </si>
  <si>
    <t>закл.РПН №10-27-03/2952 от 26.07.2022</t>
  </si>
  <si>
    <t>Наро-Фоминский г.о., д.Симбухово, ул.Верейская, д.40,  Доморацкий Н.Б. и Зотова Н.А. (ООО "Фавотрейд-Н"-магазин)</t>
  </si>
  <si>
    <t>55.387291</t>
  </si>
  <si>
    <t>36.729763</t>
  </si>
  <si>
    <t>МКД №4, корп.1</t>
  </si>
  <si>
    <t>вкл.№429-1 от 28.07.2022</t>
  </si>
  <si>
    <t>55.384478</t>
  </si>
  <si>
    <t>36.304598</t>
  </si>
  <si>
    <t>асф. Крошка</t>
  </si>
  <si>
    <t>Доморацкий Николай Борисович и Зотова Наталия Алексеевна</t>
  </si>
  <si>
    <t>пасп.4511 731270 от 24.11.2011 и пасп. 4600 865289 от 31.03.2001</t>
  </si>
  <si>
    <t>д.Плесенское  д.34-а</t>
  </si>
  <si>
    <t>8(915)405-55-75</t>
  </si>
  <si>
    <t>7555405@mail.ru</t>
  </si>
  <si>
    <t>д.Симбухово,  ул. Верейская, д.40</t>
  </si>
  <si>
    <t>вкл. №428-1 от 29.07.2022</t>
  </si>
  <si>
    <t>закл.РПН №10-27-036/2948 от 26.07.2022</t>
  </si>
  <si>
    <t>ООО «Фавортрейд-Н» (прод. магазин)8(989)885-92-59, favortreyd-n@mail.ru</t>
  </si>
  <si>
    <t>berezovka.snt@yandex.ru</t>
  </si>
  <si>
    <t>55.388213</t>
  </si>
  <si>
    <t>36.433250</t>
  </si>
  <si>
    <t>профдлист</t>
  </si>
  <si>
    <t>1035005917396/5030044300</t>
  </si>
  <si>
    <t>акт.№436-1 от 29.07.2022</t>
  </si>
  <si>
    <t>письмо РПН №10-27-03/2959 от 26.07.2022</t>
  </si>
  <si>
    <t>stas570607@mail.ru</t>
  </si>
  <si>
    <t>Наро-Фоминский г.о., д.Головеньки, Сурова Галина Максимовна (ООО "Афимпекс"-прод.магазин)</t>
  </si>
  <si>
    <t>55.467190</t>
  </si>
  <si>
    <t>36.687878</t>
  </si>
  <si>
    <t>физдицо</t>
  </si>
  <si>
    <t>Сурова Галина Максимовна</t>
  </si>
  <si>
    <t>пасп.3602 441729 от26.08.2002</t>
  </si>
  <si>
    <t xml:space="preserve">Самарская обл, Красноярский р-н, п. п.Новосемейкино, ул.Рудничная, д.16а, кв.70 
 </t>
  </si>
  <si>
    <t>8(925)157-69-15</t>
  </si>
  <si>
    <t>д.Головенки, напротив АЗС  (у магазина)</t>
  </si>
  <si>
    <t>5187746023504/7733334159</t>
  </si>
  <si>
    <t>ООО "Афимпекс"  (8(985)542-84-74 ams.makarova@gmail.com</t>
  </si>
  <si>
    <t>вкл.№441-1 от 29.07.2022</t>
  </si>
  <si>
    <t>закл.РПН №10-27-03/2974 от 29.07.2022</t>
  </si>
  <si>
    <t>г.Наро-Фоминск, пл.Свободы, д.4, корп.1,  ООО «УК «Остов Эксплуатация» (МКД №4, корп.1 и все собственники и арендаторы нежилых помещений)</t>
  </si>
  <si>
    <t>55.524649</t>
  </si>
  <si>
    <t>37.098739</t>
  </si>
  <si>
    <t>СНТ "Десна" при войсковой части 32103</t>
  </si>
  <si>
    <t>1035005912480/5030024167</t>
  </si>
  <si>
    <t>д.Афинеево, КП-2</t>
  </si>
  <si>
    <t>по стандарт у</t>
  </si>
  <si>
    <t>вкл.№433-1 от 28.07.2022</t>
  </si>
  <si>
    <t>письмо РПН №10-27-03/2795 от 05.07.2022</t>
  </si>
  <si>
    <t>г.о. Наро-Фоминск, д. Покровка, СНТ "Покровка"</t>
  </si>
  <si>
    <t>55.297167</t>
  </si>
  <si>
    <t>36.772739</t>
  </si>
  <si>
    <t>1045005900037/5030008020</t>
  </si>
  <si>
    <t>8(977)709-92-90; 8-964-770-5594 Зимарев Артем Владимирович</t>
  </si>
  <si>
    <t>акт.№447-1 от 01.08.2022</t>
  </si>
  <si>
    <t>письмо РПН №10-27-03/2972 от 29.07.2022</t>
  </si>
  <si>
    <t>55.370410</t>
  </si>
  <si>
    <t>36.719991</t>
  </si>
  <si>
    <t>ООО "Комбинат производственынх предприятий"</t>
  </si>
  <si>
    <t>1045005901038/5030045216</t>
  </si>
  <si>
    <t>г. Наро-Фоминск, Тургеневский тупик, д.1 , здание РБУ</t>
  </si>
  <si>
    <t>8(496)343-64-71; 8 496 344 03 78</t>
  </si>
  <si>
    <t>акт.№435-1 от 01.08.2022</t>
  </si>
  <si>
    <t>закл.РПН №10-27-03/2954 от 26.0.72022</t>
  </si>
  <si>
    <t>г. Наро-Фоминск, Тургеневский туп., д. 1 здание РБУ, ООО "Комбинат производственный предприятий"</t>
  </si>
  <si>
    <t>8(496)341-26-22</t>
  </si>
  <si>
    <t>vostokDKS-2014@mail.ru</t>
  </si>
  <si>
    <t>1145030000444/5030082225</t>
  </si>
  <si>
    <t>МБУК "ДКС "Восток" Память</t>
  </si>
  <si>
    <t>вкл.№448-1 от 01.08.2022</t>
  </si>
  <si>
    <t>г. Наро-Фоминск, ул. Ленина, д.1</t>
  </si>
  <si>
    <t xml:space="preserve">8(496) 343-33-97; 8(496) 343-56-41;
8(903) 240-15-01
</t>
  </si>
  <si>
    <t>nafo_tr@mosreg.ru, trudrezervnf@mail.ru</t>
  </si>
  <si>
    <t>МАУС «СК «Трудовые резервы» (СОК)</t>
  </si>
  <si>
    <t>вкл.№456-1 от 01.08.2022</t>
  </si>
  <si>
    <t>8 (496)347-34-37</t>
  </si>
  <si>
    <t>ДКС"Восток" (Васильчиново)</t>
  </si>
  <si>
    <t>вкл.№449-1 от 01.08.2022</t>
  </si>
  <si>
    <t xml:space="preserve">д. Таширово, ул.Центральная, д.20 </t>
  </si>
  <si>
    <t>МБУК «ДКС «Восток» (Таширово)</t>
  </si>
  <si>
    <t>вкл.№450-1 от 01.08.2022</t>
  </si>
  <si>
    <t>д. Головково, д.20</t>
  </si>
  <si>
    <t>МБУК «ДКС «Восток» (Головково)</t>
  </si>
  <si>
    <t>114503000044/5030082225</t>
  </si>
  <si>
    <t>вкл.№451-1 от 01.08.2022</t>
  </si>
  <si>
    <t>55.447875</t>
  </si>
  <si>
    <t>36.678833</t>
  </si>
  <si>
    <t xml:space="preserve">8(903)519-09-89, </t>
  </si>
  <si>
    <t>1025003750386/5030023766</t>
  </si>
  <si>
    <t>акт.№438-1 от 29.07.2022</t>
  </si>
  <si>
    <t>письмо рПН №10-27-03/2951 от 26.07.2022</t>
  </si>
  <si>
    <t>акт. №437-1 от 29.07.2022</t>
  </si>
  <si>
    <t>8(916)611-42-49, 8-964-708-58-01</t>
  </si>
  <si>
    <t>1045005905560/5030013655</t>
  </si>
  <si>
    <t>55.343018</t>
  </si>
  <si>
    <t>36.882706</t>
  </si>
  <si>
    <t>Наро-Фоминский г.о., д. Назарьево, СНТ "Березки"</t>
  </si>
  <si>
    <t>55.380172</t>
  </si>
  <si>
    <t>36.419497</t>
  </si>
  <si>
    <t>1035005912072/5030023780</t>
  </si>
  <si>
    <t>8(903)774-55-66: 8-915-315-02-74</t>
  </si>
  <si>
    <t>sntberezki@mail.ru</t>
  </si>
  <si>
    <t>акт.№452-1 от 02.08.2022</t>
  </si>
  <si>
    <t>письмо №10-27-03/2960 от 26.07.2022</t>
  </si>
  <si>
    <t>Наро-Фоминский г.о., д. Головеньки, КИЗ "Интал"</t>
  </si>
  <si>
    <t>55.472475</t>
  </si>
  <si>
    <t>36.686358</t>
  </si>
  <si>
    <t>2(0,9)</t>
  </si>
  <si>
    <t>1035005910037/5030028651</t>
  </si>
  <si>
    <t>8(903)579-22-15, 8-916-845-56-55; 8-916-624-34-21</t>
  </si>
  <si>
    <t>акт.№455-1 от 02.08.2022</t>
  </si>
  <si>
    <t>закл.№10-27-03/2957 от 26.07.2022</t>
  </si>
  <si>
    <t>Наро-Фоминский г.о., д. Могутово, СНТ "Черемушки"</t>
  </si>
  <si>
    <t>55.348310</t>
  </si>
  <si>
    <t>36.886807</t>
  </si>
  <si>
    <t xml:space="preserve">СНТ "Черемушки"  </t>
  </si>
  <si>
    <t>1105030001581/5030070124</t>
  </si>
  <si>
    <t>8(925)537-96-57, 8916-563-41-61</t>
  </si>
  <si>
    <t>galaevmitia@yandex.ru, Uds95@mail.ru</t>
  </si>
  <si>
    <t>акт.№457-1 от 01.08.2022</t>
  </si>
  <si>
    <t>письмо РПН №10-27-03/2950 от 26.07.2022</t>
  </si>
  <si>
    <t>Наро-Фоминский г.о., д. Зинаевка, СНТ "Родник"</t>
  </si>
  <si>
    <t>55.280585</t>
  </si>
  <si>
    <t>37.011838</t>
  </si>
  <si>
    <t>1055005618590/5030030530</t>
  </si>
  <si>
    <t>rodnicksnt@yandex.ru; gru@orggazneft.ru</t>
  </si>
  <si>
    <t>акт.№461-1 от 02.08.2022</t>
  </si>
  <si>
    <t>письмо РПН №10-27-03/2958 от 26.07.2022</t>
  </si>
  <si>
    <t>Наро-Фоминский г.о., д.Литвиново, ГАУ СО МО  «Социально-оздоровительный центр «Лесная поляна» (ДОЛ «Литвиново», КП-1)</t>
  </si>
  <si>
    <t>55.438081</t>
  </si>
  <si>
    <t>36.600198</t>
  </si>
  <si>
    <t xml:space="preserve">ГАУ СО МО  «Социально-оздоровительный центр «Лесная поляна» </t>
  </si>
  <si>
    <t xml:space="preserve">д.Турово, п.г.т.Снегири, Истринский район,  Московской области , 143532 </t>
  </si>
  <si>
    <t>8(495)992-38-10, +7 (499) 908-65-77</t>
  </si>
  <si>
    <t>gauso.lespol@mosreg.ru, info@gupsppm.ru</t>
  </si>
  <si>
    <t>д. Литвиново, санаторий "Литвиново"</t>
  </si>
  <si>
    <t>ГАУ СО МО  «Социально-оздоровительный центр «Лесная поляна» (ДОЛ «Литвиново», КП-1</t>
  </si>
  <si>
    <t>1115017002540//5017091830</t>
  </si>
  <si>
    <t>санаторий</t>
  </si>
  <si>
    <t>акт.№454-1 от 02.08.2022</t>
  </si>
  <si>
    <t>закл.РПН №10-27-03/2976 от 29.07.2022</t>
  </si>
  <si>
    <t>акт.№453-1 от 02.08.2022</t>
  </si>
  <si>
    <t>закл.РПН №10-27-03/2975 от 29.07.2022</t>
  </si>
  <si>
    <t>ГАУ СО МО  «Социально-оздоровительный центр «Лесная поляна» (ДОЛ «Литвиново», КП-2</t>
  </si>
  <si>
    <t>8(495)992-38-10, ,  +7 (499) 391-04-93</t>
  </si>
  <si>
    <t>55.438455</t>
  </si>
  <si>
    <t>36.605510</t>
  </si>
  <si>
    <t>Наро-Фоминский г.о., д.Литвиново, ГАУ СО МО  «Социально-оздоровительный центр «Лесная поляна» (ДОЛ «Литвиново», КП2)</t>
  </si>
  <si>
    <t>Бюджет</t>
  </si>
  <si>
    <t xml:space="preserve">Наро-Фоминский г.о., г. Верея, пл. Советская, д. 20, ООО "Рынок" </t>
  </si>
  <si>
    <t>36.184307</t>
  </si>
  <si>
    <t xml:space="preserve">1035005903657/5030029278 </t>
  </si>
  <si>
    <t>г. Верея, пл.Советская, торговые ряды</t>
  </si>
  <si>
    <t>8(925)628-29-49, 8(916)939-72-09,</t>
  </si>
  <si>
    <t>акт.№460-1 от 02.08.2022</t>
  </si>
  <si>
    <t>закл.РПН №10-27-03/2956 от 26.07.2022</t>
  </si>
  <si>
    <t>1065030003466/5030052125</t>
  </si>
  <si>
    <t>г. Верея, пл. Советская, торговые ряды</t>
  </si>
  <si>
    <t>г. Верея, пл. Советская, д.15 , каб. 4</t>
  </si>
  <si>
    <t>8(964)762-77-43</t>
  </si>
  <si>
    <t>morozovavereia@gmail.com</t>
  </si>
  <si>
    <t>вкл.№460-1 от 02.08.2022</t>
  </si>
  <si>
    <t>искл.№460-1 от 02.08.2022</t>
  </si>
  <si>
    <t xml:space="preserve">Наро-Фоминский г.о., д. Порядино, СНТ "Надежда - МГУ" </t>
  </si>
  <si>
    <t>55.327890</t>
  </si>
  <si>
    <t>36.541849</t>
  </si>
  <si>
    <t xml:space="preserve">СНТ "Надежда-МГУ" </t>
  </si>
  <si>
    <t>1035005901040/5030025080</t>
  </si>
  <si>
    <t>акт.№459-1 от 03.08.2022</t>
  </si>
  <si>
    <t>письмо РПН №10-27-03/2973 от 29.07.2022</t>
  </si>
  <si>
    <t>Наро-Фоминский г.о., д. Купелицы, СНТ "Ивушка"</t>
  </si>
  <si>
    <t>55.370482</t>
  </si>
  <si>
    <t>36.268065</t>
  </si>
  <si>
    <t>1105030000338/5030022314</t>
  </si>
  <si>
    <t>акт.№462-1 от 03.08.2022</t>
  </si>
  <si>
    <t>письмо РПн №10-27-03/2971 от 29.07.2022</t>
  </si>
  <si>
    <t>ИП Ливенцов Алексей Анатольевич</t>
  </si>
  <si>
    <t>8(926)304-66-86</t>
  </si>
  <si>
    <t>magazin_livencov@mail.ru</t>
  </si>
  <si>
    <t>г.Наро-Фоминск, Кубинское шоссе, стр.22 и стр.24 (магазины)</t>
  </si>
  <si>
    <t>305503034100022/503000295498</t>
  </si>
  <si>
    <t>магазины</t>
  </si>
  <si>
    <t>вкл.№463-1 от 04.08.2022</t>
  </si>
  <si>
    <t>ИП Паршин Александр Алеесандрович</t>
  </si>
  <si>
    <t>309503023900017/260904504534</t>
  </si>
  <si>
    <t xml:space="preserve">автостоянка ипа рковка </t>
  </si>
  <si>
    <t>вкл.№464-1 от 09.08.022</t>
  </si>
  <si>
    <t>8(926)787-14-00</t>
  </si>
  <si>
    <t>9267871400@mail.ru</t>
  </si>
  <si>
    <t>55.509839</t>
  </si>
  <si>
    <t>37.110682</t>
  </si>
  <si>
    <t xml:space="preserve">1035005919860/5030024128 </t>
  </si>
  <si>
    <t>8(916)721-72-60; 8(496)3450794</t>
  </si>
  <si>
    <t>nikome@indox.ru</t>
  </si>
  <si>
    <t>СНТ"Гражданстрой"</t>
  </si>
  <si>
    <t>акт.№467-1 от 09.08.2022</t>
  </si>
  <si>
    <t>письмо РПН №10-27-03/2884 от 15.07.2022</t>
  </si>
  <si>
    <t>Наро-Фоминский г.о., , д. Афинеево, СНТ "Зеленый уголок"</t>
  </si>
  <si>
    <t>1035005916527/5030024431</t>
  </si>
  <si>
    <t>8(965)320-39-33; 8(903)2763176</t>
  </si>
  <si>
    <t>dahukek@mail.ru, Simfed47@gmail.com</t>
  </si>
  <si>
    <t>акт.№468-1 от 09.08.2022</t>
  </si>
  <si>
    <t>письмо РПН №10-27-03/2883 от 15.07.2022</t>
  </si>
  <si>
    <t>55.509830</t>
  </si>
  <si>
    <t>37.110493</t>
  </si>
  <si>
    <t>вкл.№473-1 от 09.08.2022</t>
  </si>
  <si>
    <t>п. Леспромхоза, ул.Башкинская, 69 квартал</t>
  </si>
  <si>
    <t>СНТ"Лесная поляна-2"</t>
  </si>
  <si>
    <t>elena.koroleva@ball.com</t>
  </si>
  <si>
    <t>8(903)577-59-04</t>
  </si>
  <si>
    <t>1065030020912/5030031446</t>
  </si>
  <si>
    <t>искл.№473-1 от 09.08.2022</t>
  </si>
  <si>
    <t>55.531079</t>
  </si>
  <si>
    <t>37.061481</t>
  </si>
  <si>
    <t>дп</t>
  </si>
  <si>
    <t>закл.РПН №10-27-03/2886 от 15.07.2022</t>
  </si>
  <si>
    <t>Наро-Фоминский г.о., д. Афинеево, СПК "Светлые ключи"</t>
  </si>
  <si>
    <t>55.521261</t>
  </si>
  <si>
    <t>37.090630</t>
  </si>
  <si>
    <t>1025003751948/5030025844</t>
  </si>
  <si>
    <t>акт.№466-1 от 04.08.2022</t>
  </si>
  <si>
    <t>письмо РПН №10-27-03/2885 от 15.07.2022</t>
  </si>
  <si>
    <t>г. Наро-Фоминск, ул. Парк Воровского, д. 16,  МАУС «КСК «Нара» (Стадион)</t>
  </si>
  <si>
    <t>г. Наро-Фоминск, ул. Парк Воровского, д. 16, МАУС "КСК "Нара" (стадион)</t>
  </si>
  <si>
    <t>акт.№477-1 от 09.08.2022, изм.№381-1 от 01.07.2022</t>
  </si>
  <si>
    <t>закл.РПН №10-27-03/3043 от 08.08.2022</t>
  </si>
  <si>
    <t>1035005907232/5030008817</t>
  </si>
  <si>
    <t>8(905)735-18-37,  8-919-967-06-85; 8-905-735-18-38 бухгалтер для связи</t>
  </si>
  <si>
    <t>9057351838@mail.ru, golovchenko.marina@yandex.ru; i.militsyn@yandex.ru</t>
  </si>
  <si>
    <t>акт.№469-1 от 09.08.2022</t>
  </si>
  <si>
    <t>письмо РПН №10-27-03/2999 от 01.08.2022</t>
  </si>
  <si>
    <t>55.478528</t>
  </si>
  <si>
    <t>36.990634</t>
  </si>
  <si>
    <t>Sntstrela0@gmail.com</t>
  </si>
  <si>
    <t>belkindv@rambler.ru</t>
  </si>
  <si>
    <t>8-962-990-66-45;              915-345-97-84;            8-916-914-80-04 бух.</t>
  </si>
  <si>
    <t>volkov@lpi.ru</t>
  </si>
  <si>
    <t>corbeta@mail.ru; kolos_snt@mail.ru</t>
  </si>
  <si>
    <t>8-966-160-98-00; 8 (916) 564-15-13;  8-926-960-31-06; 903-768-75-68; 89104808986</t>
  </si>
  <si>
    <t>8(916)676-56-78</t>
  </si>
  <si>
    <t>polina.ponomareva2011@yandex.ru</t>
  </si>
  <si>
    <t xml:space="preserve">ИП Алексеенко Любовь Николаевна </t>
  </si>
  <si>
    <t>31177/4604500602/772974117363</t>
  </si>
  <si>
    <t>вкл.№479/1 от 11.08.2022</t>
  </si>
  <si>
    <t>tatiana.mikhalckova@yandex.ru</t>
  </si>
  <si>
    <t xml:space="preserve"> Наро-Фоминский г.о., вблизи д.Першино, ООО «Сервис» территория коттеджного поселка «Зеленые холмы»</t>
  </si>
  <si>
    <t>Наро-Фоминский г.о., г. Апрелевка, ул. Парковая, д. 11 к. 1</t>
  </si>
  <si>
    <t>8(926)917-52-42</t>
  </si>
  <si>
    <t>nk-nara@mail.ru</t>
  </si>
  <si>
    <t>Никитина Екатерина Владимировна</t>
  </si>
  <si>
    <t>317507400027621/503012341318</t>
  </si>
  <si>
    <t>вкл.№481-1 от 12.08.2022</t>
  </si>
  <si>
    <t>г.Наро-Фоминск, пл.Свободы, д.7, часть 2</t>
  </si>
  <si>
    <t>55.385629</t>
  </si>
  <si>
    <t>36.718829</t>
  </si>
  <si>
    <t>305503001800047/503000313796</t>
  </si>
  <si>
    <t>8(906)058-88-10, 89166258477</t>
  </si>
  <si>
    <t>торг. Прод</t>
  </si>
  <si>
    <t>офисы</t>
  </si>
  <si>
    <t>акт.№482-1 от 12.08.2022</t>
  </si>
  <si>
    <t>закл.РПН №10-27-03/3063 от 11.08.2022</t>
  </si>
  <si>
    <t>вкл.42-1 от 12.08.2022</t>
  </si>
  <si>
    <t>г. Наро-Фоминск, ул. Луговая, д. 5а, ИП Емельянов С.В. (ТЦ "На Луговой"</t>
  </si>
  <si>
    <t>г. Наро-Фоминск, ул. Луговая, д. 5а (ТЦ "На Луговой")</t>
  </si>
  <si>
    <t>г. Наро-Фоминск, ул. Маршала Жукова Г.К., д.14а, кв.74</t>
  </si>
  <si>
    <t xml:space="preserve">Коммерция(закрытая ) </t>
  </si>
  <si>
    <t>Наро-Фоминский г.о., д. Сырьево, СНТ "Новые Черемушки-2"</t>
  </si>
  <si>
    <t>Наро-Фоминский г.о., г. Верея, ул. 1а-я Советская, д. 24/19, (магазин) ИП Белова Татьяна Николаевна</t>
  </si>
  <si>
    <t>55.344816</t>
  </si>
  <si>
    <t>36.177426</t>
  </si>
  <si>
    <t>313503034300010/503009685630</t>
  </si>
  <si>
    <t>г. Верея, ул.Генерала Ефремова, д.37</t>
  </si>
  <si>
    <t>8-917-504-14-98</t>
  </si>
  <si>
    <t>Торг. Прод</t>
  </si>
  <si>
    <t>по стпндарту</t>
  </si>
  <si>
    <t>акт.№485-1 от 17.08.2022</t>
  </si>
  <si>
    <t>закл.РПН №10-27-03/3062 от 11.08.2022</t>
  </si>
  <si>
    <t>ИЖСкоттеджный поселок</t>
  </si>
  <si>
    <t xml:space="preserve">ИЖСкотт.поселок </t>
  </si>
  <si>
    <t>ижсКИЗ</t>
  </si>
  <si>
    <t>0,87</t>
  </si>
  <si>
    <t xml:space="preserve">автомойка </t>
  </si>
  <si>
    <t>маг-н штор</t>
  </si>
  <si>
    <t>офис ТСЖ</t>
  </si>
  <si>
    <t xml:space="preserve">ИП Крылов фирма Граалъ </t>
  </si>
  <si>
    <t>офис строительная фирма</t>
  </si>
  <si>
    <t>офис проектно-строительные работы по газификации</t>
  </si>
  <si>
    <t>офис бюджет (строительство дорог)</t>
  </si>
  <si>
    <t>офис строительные работы</t>
  </si>
  <si>
    <t>офис строительство  МКД</t>
  </si>
  <si>
    <t>офис строительство</t>
  </si>
  <si>
    <t>Наро-Фоминский г.о., д. Могутово, СНТ "Мелодия"</t>
  </si>
  <si>
    <t>55.323802</t>
  </si>
  <si>
    <t>36.910236</t>
  </si>
  <si>
    <t>1035005910895/5030009761</t>
  </si>
  <si>
    <t>д.Могутово, терр.СНТ Мелодия, уч.44</t>
  </si>
  <si>
    <t>акт.№490-1 от 18.08.2022</t>
  </si>
  <si>
    <t>письмо РПН №10-27-03/3100 от 15.0.82022</t>
  </si>
  <si>
    <t>Наро-Фоминский г.о., с.Атепцево, ул.Купца Алёшина, вл.1, гл.корпус, ООО "Конно-спортивный комплекс Прогресс"</t>
  </si>
  <si>
    <t>55.337913</t>
  </si>
  <si>
    <t>36.420678</t>
  </si>
  <si>
    <t>1035005910620/5030030851</t>
  </si>
  <si>
    <t>акт.№491-1 от 19.08.2022</t>
  </si>
  <si>
    <t>письмо РПН №10-25/3052 от 10.08.2022</t>
  </si>
  <si>
    <t>36.744897</t>
  </si>
  <si>
    <t>ООО "Конно-спортивный комплекс "Прогресс"</t>
  </si>
  <si>
    <t>1195074007622/5030096468</t>
  </si>
  <si>
    <t>8(967)021-82-22</t>
  </si>
  <si>
    <t>energoslon@yandex.ru</t>
  </si>
  <si>
    <t>с. Атепцево, пл.Купца Алешина, стр.1, гл.корпус</t>
  </si>
  <si>
    <t>клуб спорт</t>
  </si>
  <si>
    <t>вкл.№493-1 от 22.08.2022</t>
  </si>
  <si>
    <t>закл.РПН №10-27-03/3105 от 16.08.2022</t>
  </si>
  <si>
    <t>с.Атепцево, пл.Купца Алёшина, стр.1, гл.корпус, каб.8</t>
  </si>
  <si>
    <t>55.390279</t>
  </si>
  <si>
    <t>36.632403</t>
  </si>
  <si>
    <t>СНТ "Березка-68"</t>
  </si>
  <si>
    <t>1035005910202/5030023741</t>
  </si>
  <si>
    <t xml:space="preserve">8(926)236-04-01, 8-926-850-44-68
8917-542-67-42
</t>
  </si>
  <si>
    <t>акт.№497-1 от 23.08.2022</t>
  </si>
  <si>
    <t>письмо РПН №10-27-03/3041 от 08.08.2022</t>
  </si>
  <si>
    <t>г. Наро-Фоминск, ул. Московская, д. 9, АО  «Мособлэнерго» (Одинцовский филиал)</t>
  </si>
  <si>
    <t>55.381727</t>
  </si>
  <si>
    <t>36.750898</t>
  </si>
  <si>
    <t>1055006353478/5032137342</t>
  </si>
  <si>
    <t>8(495)593-47-60 доб.5408</t>
  </si>
  <si>
    <t>odintsovo@mosoblenergo.ru</t>
  </si>
  <si>
    <t>АО«Мособлэнерго» (Одинцовский филиал)</t>
  </si>
  <si>
    <t>офис (ЖКХ)</t>
  </si>
  <si>
    <t>акт.№498-1 от 24.08.2022</t>
  </si>
  <si>
    <t>закл.РПН №10-27-03/2888 от 15.07.2022</t>
  </si>
  <si>
    <t>1025003751090/5030023886</t>
  </si>
  <si>
    <t>СНТ"Внуково"(первая часть)</t>
  </si>
  <si>
    <t>могутово</t>
  </si>
  <si>
    <t>55.324471</t>
  </si>
  <si>
    <t>36.517950</t>
  </si>
  <si>
    <t>асф.крошка</t>
  </si>
  <si>
    <t>1035005902821/5030026252</t>
  </si>
  <si>
    <t>акт.№499-1 от 24.08.2022</t>
  </si>
  <si>
    <t>письмо РПН №10-25-3156 от 23.08.2022</t>
  </si>
  <si>
    <t>Наро-Фоминский г.о., д. Обухово, СНТ "Хариус"</t>
  </si>
  <si>
    <t>55.494490</t>
  </si>
  <si>
    <t>36.641320</t>
  </si>
  <si>
    <t>1035005901402/5030013711</t>
  </si>
  <si>
    <t>8(916)411-31-01; 8-916-274-57-95</t>
  </si>
  <si>
    <t>harius.info@mail.ru; n.divulina@yandex.ru</t>
  </si>
  <si>
    <t>акт.№500-1 от 24.08.2022</t>
  </si>
  <si>
    <t>письмо РПН №10-25/3126 от 19.08.2022</t>
  </si>
  <si>
    <t>pestryakov1945@gmail.com, rudi01@mail.ru;        f0178624@yandex.ru</t>
  </si>
  <si>
    <t>р.п. Калининец, стр.265а</t>
  </si>
  <si>
    <t>1065030020857/5030054531</t>
  </si>
  <si>
    <t>Торг.прод</t>
  </si>
  <si>
    <t>вкл.№502-1 от 26.08.2022</t>
  </si>
  <si>
    <t>Наро-Фоминский г.о., д. Обухово, ТСН СНТ "Головково"</t>
  </si>
  <si>
    <t>55.491701</t>
  </si>
  <si>
    <t>36.647397</t>
  </si>
  <si>
    <t xml:space="preserve">ТСН СНТ "Головково" </t>
  </si>
  <si>
    <t>8(910)494-00-10, 8-910-494-00-10;  8-916-656-74-61</t>
  </si>
  <si>
    <t>1025003752487/5030041878</t>
  </si>
  <si>
    <t>письмо РПН №10-25/3135 от 19.0.82022</t>
  </si>
  <si>
    <t>акт.№503-1 от 26.08.2022</t>
  </si>
  <si>
    <t>kutychkin@rambler.ru</t>
  </si>
  <si>
    <t>Наро-Фоминский г.о., д. Башкино, СНТ СН "Лето"</t>
  </si>
  <si>
    <t>55.336221</t>
  </si>
  <si>
    <t>36.675067</t>
  </si>
  <si>
    <t>1025003749363/5030022402</t>
  </si>
  <si>
    <t>акт.№504-1 от 26.08.2022</t>
  </si>
  <si>
    <t>письмо РПН 10-25/3151 от 23.08.2022</t>
  </si>
  <si>
    <t>Наро-Фоминский г.о., д. Чеблоково, СНТ "Березка"</t>
  </si>
  <si>
    <t>55.346448</t>
  </si>
  <si>
    <t>36.467018</t>
  </si>
  <si>
    <t>бетон.плита</t>
  </si>
  <si>
    <t>1095030000911/5030034831</t>
  </si>
  <si>
    <t>berezka-ekm@yandex.ru</t>
  </si>
  <si>
    <t>акт.№506-1 от 26.08.2022</t>
  </si>
  <si>
    <t>письмо РПН №10-25/3150 от 23.08.2022</t>
  </si>
  <si>
    <t>г.Наро-Фоминск, пл.Свободы, д.4, ООО «УК «Остов Эксплуатация»</t>
  </si>
  <si>
    <t>Наро-Фоминский г.о., д. Афинеево, СНТ "Десна" при войсковой части 32103 (КП-2)</t>
  </si>
  <si>
    <t>Наро-Фоминский г.о., г. Верея, ул. Советская, д. 9, ПК «Можайское райпо» (универмаг)</t>
  </si>
  <si>
    <t>55.343476</t>
  </si>
  <si>
    <t>36.184014</t>
  </si>
  <si>
    <t>1025003473330/5028015260</t>
  </si>
  <si>
    <t xml:space="preserve">8(496)382-05-67; 8(496)382-39-79, </t>
  </si>
  <si>
    <t>акт.№507-1 от 30.08.2022</t>
  </si>
  <si>
    <t>закл.РПН №10-27-03/3153 от 23.08.2022</t>
  </si>
  <si>
    <t>г.Наро-Фоминск, ул.Московская, д.19, ООО "Гортопсбыт"</t>
  </si>
  <si>
    <t>ООО "Гортопсбыт"</t>
  </si>
  <si>
    <t>1155030001224/5030085480</t>
  </si>
  <si>
    <t>г.Наро-Фоминск, ул.Московская, д.19</t>
  </si>
  <si>
    <t>8(916)153-00-79</t>
  </si>
  <si>
    <t>glbuh@nxk.ru</t>
  </si>
  <si>
    <t>55.377643</t>
  </si>
  <si>
    <t>36.763865</t>
  </si>
  <si>
    <t>офис ЖКХ</t>
  </si>
  <si>
    <t>вкл.№511-1 от 30.08.2022</t>
  </si>
  <si>
    <t>закл.РПН №10-27-03/3152 от 23.08.2022</t>
  </si>
  <si>
    <t xml:space="preserve">Наро-Фоминский г.о.,  г. Апрелевка, ул. Апрелевская, стр. 65/7, ООО «Фирма Авто-Люкс» </t>
  </si>
  <si>
    <t>55.537258</t>
  </si>
  <si>
    <t>37.070993</t>
  </si>
  <si>
    <t xml:space="preserve">ООО "Фирма Авто-Люкс" </t>
  </si>
  <si>
    <t>1035005900874/5030022346</t>
  </si>
  <si>
    <t>г.Апрелевка, ул.Апрелевская, стр.65/7, офис 1</t>
  </si>
  <si>
    <t>avto-l@mail.ru</t>
  </si>
  <si>
    <t>акт.№510-1 от 30.08.2022</t>
  </si>
  <si>
    <t>закл.РПН №10-7-03/3154 от 23.08.2022</t>
  </si>
  <si>
    <t>Наро-Фоминский г.о., д. Порядино, СНТ "Созидатель"</t>
  </si>
  <si>
    <t>55.329027</t>
  </si>
  <si>
    <t>36.539134</t>
  </si>
  <si>
    <t>1025003754720/5030025890</t>
  </si>
  <si>
    <t xml:space="preserve">8(906)786-14-63, 8-915-397-18-84  </t>
  </si>
  <si>
    <t>dollirodionova@yandex.ru, serdobintseva60@mail.ru</t>
  </si>
  <si>
    <t xml:space="preserve">акт.№508-1 от 30.08.2022 </t>
  </si>
  <si>
    <t>письмо РПн №10-27-03/3111 от 16.08.2022</t>
  </si>
  <si>
    <t>искл. №409-1 от 25.10.2021</t>
  </si>
  <si>
    <t xml:space="preserve">г. Наро-Фоминск, ул. Окружная, р-н Метеостанции </t>
  </si>
  <si>
    <t>СНТ "Глаголево 2"</t>
  </si>
  <si>
    <t>1035005909069/5030022681</t>
  </si>
  <si>
    <t xml:space="preserve">1025003757019/5030009828 </t>
  </si>
  <si>
    <t>1035005910510/5030009641</t>
  </si>
  <si>
    <t xml:space="preserve">1035005910510/5030009641 </t>
  </si>
  <si>
    <t>1055005610440/5030009659</t>
  </si>
  <si>
    <t xml:space="preserve">1055005610440/5030009659 </t>
  </si>
  <si>
    <t>1025003755127/5030022755</t>
  </si>
  <si>
    <t xml:space="preserve">1025003755127/5030022755 </t>
  </si>
  <si>
    <t>1035005904560/5030028299</t>
  </si>
  <si>
    <t>1055012501213/5006002606</t>
  </si>
  <si>
    <t>1035005902403/5030024992</t>
  </si>
  <si>
    <t>1035005909400/5030023526</t>
  </si>
  <si>
    <t xml:space="preserve">1035005912480/5030024167 </t>
  </si>
  <si>
    <t>1035005902975/5030009673</t>
  </si>
  <si>
    <t xml:space="preserve">1035005915933/5030034655 </t>
  </si>
  <si>
    <t>1035005915933/5030034655</t>
  </si>
  <si>
    <t>1035005904240/5030026460</t>
  </si>
  <si>
    <t xml:space="preserve">1035005904240/5030026460 </t>
  </si>
  <si>
    <t>1035005910334/5030026238</t>
  </si>
  <si>
    <t>СНТ "МИЧУРИНЕЦ-50"</t>
  </si>
  <si>
    <t>1035005901017/5030009031</t>
  </si>
  <si>
    <t>1035005917836/5030025812</t>
  </si>
  <si>
    <t xml:space="preserve">1035005917836/5030025812 </t>
  </si>
  <si>
    <t>1035005900522/5030026012</t>
  </si>
  <si>
    <t xml:space="preserve">1035005900522/5030026012 </t>
  </si>
  <si>
    <t>1035005906671/1035005906671</t>
  </si>
  <si>
    <t xml:space="preserve">1035005906671/1035005906671 </t>
  </si>
  <si>
    <t>1035005906671/5030013895</t>
  </si>
  <si>
    <t xml:space="preserve">искл. № прикрепл. На мун. КП-30- </t>
  </si>
  <si>
    <t>1035005912589/5030013687</t>
  </si>
  <si>
    <t xml:space="preserve">1035005912589/5030013687 </t>
  </si>
  <si>
    <t>1025003752641/5030009779</t>
  </si>
  <si>
    <t xml:space="preserve">1025003752641/5030009779 </t>
  </si>
  <si>
    <t>1167746300193/7702399357</t>
  </si>
  <si>
    <t>1035005903679/5030022917</t>
  </si>
  <si>
    <t>1025003748164/5030019921</t>
  </si>
  <si>
    <t>1035005908871/5030023773</t>
  </si>
  <si>
    <t>1035005910686/5030022949</t>
  </si>
  <si>
    <t>1035005908816/5030022723</t>
  </si>
  <si>
    <t>1025003755040/5030017113</t>
  </si>
  <si>
    <t>1035005912138/5030024463</t>
  </si>
  <si>
    <t>1035005911467/5030017145</t>
  </si>
  <si>
    <t>1035005905164/5030023406</t>
  </si>
  <si>
    <t>1035005907265/5030016590</t>
  </si>
  <si>
    <t>1035005917286/5030007958</t>
  </si>
  <si>
    <t>1035005910598/5030024488</t>
  </si>
  <si>
    <t>1025003752465/5030010767</t>
  </si>
  <si>
    <t>1035005911445/5030017160</t>
  </si>
  <si>
    <t>1105030002901/5030025724</t>
  </si>
  <si>
    <t>8(964)518-88-73, 7 926 103-80-19</t>
  </si>
  <si>
    <t>7 926 103-80-19, 8(499)281-65-26</t>
  </si>
  <si>
    <t>1025003758120/5030023100</t>
  </si>
  <si>
    <t>1035005905439/5030023283</t>
  </si>
  <si>
    <t>1035005901391/5030024086</t>
  </si>
  <si>
    <t>1075000000437/5030025107</t>
  </si>
  <si>
    <t>1055005623530/5030023413</t>
  </si>
  <si>
    <t>1035005905769/5030028669</t>
  </si>
  <si>
    <t>1025003756282/5030042092</t>
  </si>
  <si>
    <t>1035005903217/5030042487</t>
  </si>
  <si>
    <t>1035005916615/5030023188</t>
  </si>
  <si>
    <t>1025003751486/5030017138</t>
  </si>
  <si>
    <t>1035005909938/5030031478</t>
  </si>
  <si>
    <t>1035005910158/5030026076</t>
  </si>
  <si>
    <t>г.Апрелевка, ул. Цветочная аллея, д.38, пом.18</t>
  </si>
  <si>
    <t>8(905)747-07-74</t>
  </si>
  <si>
    <t>magnafarm@yandex.ru</t>
  </si>
  <si>
    <t>г.Апрелевка, ул.Цветочная аллея, д.11, пом.1</t>
  </si>
  <si>
    <t>1135030002337/5030080891</t>
  </si>
  <si>
    <t>офис аптека</t>
  </si>
  <si>
    <t>вкл.№524-1 от 02.09.2022</t>
  </si>
  <si>
    <t>искл.524-1 от 02.09.2022</t>
  </si>
  <si>
    <t>искл. №178-1 от 21.03.2022</t>
  </si>
  <si>
    <t>лесной массив  (МБУ "БиДХ")</t>
  </si>
  <si>
    <t>1185074008602/5030094100</t>
  </si>
  <si>
    <t>319507400027314/503001355157</t>
  </si>
  <si>
    <t>г. Наро-Фоминск, ул. Маршала Жукова Г.К., д.8</t>
  </si>
  <si>
    <t>1025003751321/5030031510</t>
  </si>
  <si>
    <t>музей</t>
  </si>
  <si>
    <t>1025003751981/ 5030033676</t>
  </si>
  <si>
    <t>ИЖС-коттеджный посеок</t>
  </si>
  <si>
    <t xml:space="preserve">д.Афинеево, Апрелевское городское кладбище </t>
  </si>
  <si>
    <t>Тимонинское кладбище</t>
  </si>
  <si>
    <t>Васильевское кладбище</t>
  </si>
  <si>
    <t xml:space="preserve">МКУ "Ритуальные услуги" </t>
  </si>
  <si>
    <t>искл.№</t>
  </si>
  <si>
    <t>304503017300010/503002820375</t>
  </si>
  <si>
    <t>клуб</t>
  </si>
  <si>
    <t>клуб (детский развивающий центр</t>
  </si>
  <si>
    <t>клуб (детская студия</t>
  </si>
  <si>
    <t>клуб (дет. центр</t>
  </si>
  <si>
    <t xml:space="preserve">клуб (ДКС </t>
  </si>
  <si>
    <t>клуб (Дом культуры</t>
  </si>
  <si>
    <t>клуб (Дом культуры)</t>
  </si>
  <si>
    <t>клуб(Дом культуры)</t>
  </si>
  <si>
    <t>клуб ДКи С</t>
  </si>
  <si>
    <t>клуб Д/К</t>
  </si>
  <si>
    <t>автостоянка парковка</t>
  </si>
  <si>
    <t>317507400001015/503000382790</t>
  </si>
  <si>
    <t>1085030001990/5030062275</t>
  </si>
  <si>
    <t>1055005603421/5030048464</t>
  </si>
  <si>
    <t>1035005903404/5030042470</t>
  </si>
  <si>
    <t>1055005603487/5030048506</t>
  </si>
  <si>
    <t>1045005905053/5030046604</t>
  </si>
  <si>
    <t>1065030019691/5030053665</t>
  </si>
  <si>
    <t>1025003750310/5030033718</t>
  </si>
  <si>
    <t>1045005904426/5030046322</t>
  </si>
  <si>
    <t>1025003750551/5030033806
1025003750551</t>
  </si>
  <si>
    <t>1125030002470/5030077810</t>
  </si>
  <si>
    <t>клуб бюджет (Ледовый дворец)</t>
  </si>
  <si>
    <t>1135030002040/5030080690</t>
  </si>
  <si>
    <t>1185074008371/5030094090</t>
  </si>
  <si>
    <t>учр.доп.образ.(Спортивная школа)</t>
  </si>
  <si>
    <t>учр.доп.образ.детский центр</t>
  </si>
  <si>
    <t>учр.доп.образ.(школа искусств)</t>
  </si>
  <si>
    <t>учр.доп.образ.образовательные курсы</t>
  </si>
  <si>
    <t>учр.доп.образ.школа скорочтения и развития интеллекта</t>
  </si>
  <si>
    <t>учр.доп.образ.учебный центр</t>
  </si>
  <si>
    <t>учр.доп.образ.детский центр развития</t>
  </si>
  <si>
    <t>учр.доп.образ.центр обучения</t>
  </si>
  <si>
    <t>учр.доп.образ.кола иностранных языков</t>
  </si>
  <si>
    <t>учр.доп.образ.центр образования</t>
  </si>
  <si>
    <t>учр.доп.образ.автошкола</t>
  </si>
  <si>
    <t>учр.доп.образ.школа иностранных языков</t>
  </si>
  <si>
    <t>учр.доп.образ.центр развития интеллекта</t>
  </si>
  <si>
    <t>учр.доп.образ.бюджет (Дом творчества)</t>
  </si>
  <si>
    <t>учр.доп.образ.(Хореографическая школа)</t>
  </si>
  <si>
    <t>312501232400046/504106383509.</t>
  </si>
  <si>
    <t>1025003750331/5030033838</t>
  </si>
  <si>
    <t>309774612000653/772513241506</t>
  </si>
  <si>
    <t>316774600171762/773404814117</t>
  </si>
  <si>
    <t>1115000001852/5030998018</t>
  </si>
  <si>
    <t>1075030004169/5030059152</t>
  </si>
  <si>
    <t>309503006300012/503008840635</t>
  </si>
  <si>
    <t>317507400029864/503017284511</t>
  </si>
  <si>
    <t>1055005601815/5030048263</t>
  </si>
  <si>
    <t>1035005909586/5030037007</t>
  </si>
  <si>
    <t>искл. №</t>
  </si>
  <si>
    <t>1025003752619/5030032383</t>
  </si>
  <si>
    <t>1035005919321/5030044759</t>
  </si>
  <si>
    <t>1135000001608/5030998392</t>
  </si>
  <si>
    <t>учр.доп. образ.(Школа искусств)</t>
  </si>
  <si>
    <t>учр.доп. образ.щкола искуств</t>
  </si>
  <si>
    <t>учр.доп. образ.</t>
  </si>
  <si>
    <t>Школа</t>
  </si>
  <si>
    <t>щкола</t>
  </si>
  <si>
    <t>1095030002627/5030067107</t>
  </si>
  <si>
    <t>1025003750001/5030033845</t>
  </si>
  <si>
    <t>1045005905064/5030046594</t>
  </si>
  <si>
    <t>1025003754786/5030032400</t>
  </si>
  <si>
    <t>1025003753389/5030032224</t>
  </si>
  <si>
    <t>1025003753279/5030034006</t>
  </si>
  <si>
    <t>МБОУ Татищевская основная общеобразовательная школа СОШ</t>
  </si>
  <si>
    <t>1037739126930/7702061303</t>
  </si>
  <si>
    <t>1025003751585/5030031929</t>
  </si>
  <si>
    <t>1025003753170/503003302</t>
  </si>
  <si>
    <t>1025003753170/5030033027</t>
  </si>
  <si>
    <t>5030033027/5030033027</t>
  </si>
  <si>
    <t>1025003753015/5030032249</t>
  </si>
  <si>
    <t>1025003751926/5030032263</t>
  </si>
  <si>
    <t>1025003747779/5030032506 </t>
  </si>
  <si>
    <t>1025003752740/5030032344</t>
  </si>
  <si>
    <t>1025003753500/5030032217</t>
  </si>
  <si>
    <t>1025003751420/5030032030</t>
  </si>
  <si>
    <t>1034700879102/4704034853</t>
  </si>
  <si>
    <t>г.Верея,ул.Школьная, д. 28</t>
  </si>
  <si>
    <t>г.Вереяул.Кировская, д.25</t>
  </si>
  <si>
    <t>1035005901160/5030034623</t>
  </si>
  <si>
    <t>1035006474678/5032036320</t>
  </si>
  <si>
    <t>1025003756140/5030033877</t>
  </si>
  <si>
    <t>1025003750661/5030031911</t>
  </si>
  <si>
    <t>1025003752047/5030031894</t>
  </si>
  <si>
    <t>1025003750683/5030031904</t>
  </si>
  <si>
    <t>1025003753356/5030032312</t>
  </si>
  <si>
    <t>1025003753400/5030032150</t>
  </si>
  <si>
    <t>Наро-Фоминский г.о., р.п. Селятино, ул. Клубная, д. 5 (Селятинская СОШ №1)</t>
  </si>
  <si>
    <t>1025003752267/5030032457</t>
  </si>
  <si>
    <t>Стадион)</t>
  </si>
  <si>
    <t xml:space="preserve">спортклуб ФОК "Весна" </t>
  </si>
  <si>
    <t>спортклуб(Дворец спорта)</t>
  </si>
  <si>
    <t xml:space="preserve">спортклуб фитнес центр </t>
  </si>
  <si>
    <t>учр. Доп. образ. Спортивная школа)</t>
  </si>
  <si>
    <t>спортклуб центр киберспорта</t>
  </si>
  <si>
    <t>Спортклуб  комплекс</t>
  </si>
  <si>
    <t>спортклуб фитнес-клуб «NRGYM»</t>
  </si>
  <si>
    <t>Спорт.центр)</t>
  </si>
  <si>
    <t>учр. Доп. образ.Спортивная школа)</t>
  </si>
  <si>
    <t>Спорт.комплекс</t>
  </si>
  <si>
    <t>спортклуб фитнес-клуб</t>
  </si>
  <si>
    <t>учр. Доп. образ.(Спортивная школа)</t>
  </si>
  <si>
    <t>учр.доп. образ.(Спортивная школа)</t>
  </si>
  <si>
    <t xml:space="preserve">спорт.центр </t>
  </si>
  <si>
    <t>1025003757602/5030034704</t>
  </si>
  <si>
    <t>1025003753928/5030034711</t>
  </si>
  <si>
    <t>1025003753950/5030032520</t>
  </si>
  <si>
    <t>с. Атепцево, ул. Речная, д. 1А (стадион)</t>
  </si>
  <si>
    <t>Наро-Фоминский г.о., с. Каменское, ул. Глядова ("МКСЦ "ЗОДИАК", стадион)</t>
  </si>
  <si>
    <t>1085030000330/5030060800</t>
  </si>
  <si>
    <t>1085000000370/5030060920</t>
  </si>
  <si>
    <t>1055005601925/5030048288</t>
  </si>
  <si>
    <t>1225000048350/5030102640</t>
  </si>
  <si>
    <t xml:space="preserve">исл. </t>
  </si>
  <si>
    <t>1035005905318/5030009240</t>
  </si>
  <si>
    <t>5177746113188/7751100971</t>
  </si>
  <si>
    <t>г.Апрелевка, ул.Дубки, д.15, спортклуб</t>
  </si>
  <si>
    <t>учр. Доп. образ. автошкола</t>
  </si>
  <si>
    <t>(колледж)</t>
  </si>
  <si>
    <t>1155000003256/5006014714</t>
  </si>
  <si>
    <t>1025003757316/5030011136</t>
  </si>
  <si>
    <t xml:space="preserve">г. Наро-Фоминск, ул. Чехова, д. 1А, ГБПОУ МО "Наро-Фоминский техникум" </t>
  </si>
  <si>
    <t xml:space="preserve">Наро-Фоминский г.о., д. Алабино, ГБПОУ "Наро-Фоминский техникум" </t>
  </si>
  <si>
    <t>г.Наро-Фоминск, пл. Свободы, ООО «УК «Риком-Траст» (ТЦ «Воскресенский пассаж»)</t>
  </si>
  <si>
    <t>55.388821</t>
  </si>
  <si>
    <t>36.735240</t>
  </si>
  <si>
    <t xml:space="preserve">ООО «УК «Риком-Траст» </t>
  </si>
  <si>
    <t>1037739860718/7704501207</t>
  </si>
  <si>
    <t>8(914)790-80-57, 8 916 711 98 12</t>
  </si>
  <si>
    <t>lawyer@passage-nf.ru, oganyan@ostov-nf.ru</t>
  </si>
  <si>
    <t>г. Наро-Фоминск, пл. Свободы,  ТЦ "Воскресенский Пассаж" (включая всех арендатров)</t>
  </si>
  <si>
    <t xml:space="preserve">ООО «УК «Риком-Траст»  (ТЦ "Воскресенский" </t>
  </si>
  <si>
    <t>акт.№526-1 от 05.09.2022</t>
  </si>
  <si>
    <t>закл.РПН №10-27-03/3201 от 29.08.2022</t>
  </si>
  <si>
    <t>8(985)385-08-63</t>
  </si>
  <si>
    <t>tanyadubchac@gmail.com</t>
  </si>
  <si>
    <t>г.Апрелевка, ул.Пролетарскяа, д.20А</t>
  </si>
  <si>
    <t xml:space="preserve">ИП Дубчак Татьяна Николаевна </t>
  </si>
  <si>
    <t>вкл.№525-1 от 02.09.2022</t>
  </si>
  <si>
    <t>Наро-Фоминский г.о., д.Латышская, СНТ "Дружба"</t>
  </si>
  <si>
    <t>55.355942</t>
  </si>
  <si>
    <t>36.683830</t>
  </si>
  <si>
    <t>kuralina.sasha@yandex.ru, k a.gunin76@gmail.com</t>
  </si>
  <si>
    <t>акт.№527-1 от 02.09.2022</t>
  </si>
  <si>
    <t>письмо №10-27-03/3225 от 01.09.2022</t>
  </si>
  <si>
    <t>1025003755259/5030033186</t>
  </si>
  <si>
    <t>1025003756095/5030033228</t>
  </si>
  <si>
    <t>1025003755160/5030033210</t>
  </si>
  <si>
    <t>1125030002349/5030077698</t>
  </si>
  <si>
    <t>1025003755853/5030036821</t>
  </si>
  <si>
    <t>1025003756546/5030033330</t>
  </si>
  <si>
    <t>1135000001311/5030998378</t>
  </si>
  <si>
    <t>1025003754544/5030033041</t>
  </si>
  <si>
    <t>1125030002162/5030077514</t>
  </si>
  <si>
    <t xml:space="preserve">д.сад частный </t>
  </si>
  <si>
    <t>36.749071</t>
  </si>
  <si>
    <t>55.386524</t>
  </si>
  <si>
    <t>Наро-Фоминский г.о., д.Мартемьяново, ул.Вишневая, д.2а, стр.1,  АНОО "Лицей "Ласточкино гнездо"</t>
  </si>
  <si>
    <t xml:space="preserve">1025003755116/5030033203 </t>
  </si>
  <si>
    <t>1025003755116/5030033203</t>
  </si>
  <si>
    <t xml:space="preserve">1025003752333/5030041892 </t>
  </si>
  <si>
    <t>1025003752333/5030041892</t>
  </si>
  <si>
    <t>г. Наро-Фоминск, ул. Рижская, д.5</t>
  </si>
  <si>
    <t>1025003755996/5030033309</t>
  </si>
  <si>
    <t>1155030003127/5030087505</t>
  </si>
  <si>
    <t>1025003756018/5030033122</t>
  </si>
  <si>
    <t>1025003753334/5030033147</t>
  </si>
  <si>
    <t>1135000004611/5030998459</t>
  </si>
  <si>
    <t>1165000055021/5030089799</t>
  </si>
  <si>
    <t>316503000055029/503001165692</t>
  </si>
  <si>
    <t>соц.обслуж.(Реабилитационный центр )</t>
  </si>
  <si>
    <t>соц.обслуж.Реабилитационный центр</t>
  </si>
  <si>
    <t>1035005908079/5030042670</t>
  </si>
  <si>
    <t>1025003750485/5030033563</t>
  </si>
  <si>
    <t>319312300070726/312608689463</t>
  </si>
  <si>
    <t xml:space="preserve">сл.быта салон ногтевого сервиса </t>
  </si>
  <si>
    <t>сл.быта салон тайского массажа</t>
  </si>
  <si>
    <t>сл.быта парикмахерская</t>
  </si>
  <si>
    <t>сл.быта услуги</t>
  </si>
  <si>
    <t>сл.быта Парикмахерская</t>
  </si>
  <si>
    <t xml:space="preserve">сл.быта Салон красоты </t>
  </si>
  <si>
    <t xml:space="preserve">сл.быта ремонт/ателье </t>
  </si>
  <si>
    <t xml:space="preserve">сл.быта </t>
  </si>
  <si>
    <t>сл.быта имидж-студия</t>
  </si>
  <si>
    <t>сл.быта студия красоты</t>
  </si>
  <si>
    <t>сл.быта маникюрный салон</t>
  </si>
  <si>
    <t>сл.быта барбер-шоп</t>
  </si>
  <si>
    <t>сл.быта салон связи</t>
  </si>
  <si>
    <t>сл.быта студия красоты  Babor Beauty Spa</t>
  </si>
  <si>
    <t xml:space="preserve">сл.быта прачечная </t>
  </si>
  <si>
    <t>сл.быта Babor – СПА салон</t>
  </si>
  <si>
    <t xml:space="preserve">сл.быта Студия маникюра Анны Котковой </t>
  </si>
  <si>
    <t>сл.быта ремонт обуви</t>
  </si>
  <si>
    <t>сл.быта перетяжка мебели</t>
  </si>
  <si>
    <t>сл.быта меховое ателье</t>
  </si>
  <si>
    <t>сл.быта ремонт одежды ДеЖаВи</t>
  </si>
  <si>
    <t>сл.быта фотоателье</t>
  </si>
  <si>
    <t>сл.быта металлоремонт</t>
  </si>
  <si>
    <t>сл.быта Электромастерская</t>
  </si>
  <si>
    <t xml:space="preserve">сл.быта Женский велнес клуб "Звездный путь" </t>
  </si>
  <si>
    <t>сл.быта студия искусства (школа танцев)</t>
  </si>
  <si>
    <t>сл.быта фотостудия</t>
  </si>
  <si>
    <t>сл.быта Ювелирный</t>
  </si>
  <si>
    <t xml:space="preserve">сл.быта металлоремонт, парикмахерская, шугаринг </t>
  </si>
  <si>
    <t>сл.быта химчистка</t>
  </si>
  <si>
    <t xml:space="preserve">сл.быта Швейная мастерская </t>
  </si>
  <si>
    <t>сл.быта багетная мастерская</t>
  </si>
  <si>
    <t xml:space="preserve">сл.быта студяи худ развития </t>
  </si>
  <si>
    <t>сл.быта студия дизайна</t>
  </si>
  <si>
    <t>сл.быта ателье</t>
  </si>
  <si>
    <t>сл.быта ремонт телефонов</t>
  </si>
  <si>
    <t>сл.быта фотоателье, ателье</t>
  </si>
  <si>
    <r>
      <rPr>
        <b/>
        <sz val="11"/>
        <rFont val="Times New Roman"/>
        <family val="1"/>
        <charset val="204"/>
      </rPr>
      <t xml:space="preserve">сл.быта </t>
    </r>
    <r>
      <rPr>
        <sz val="11"/>
        <rFont val="Times New Roman"/>
        <family val="1"/>
        <charset val="204"/>
      </rPr>
      <t>маникюр и дет центр</t>
    </r>
  </si>
  <si>
    <t>сл.быта центр бытовых услуг</t>
  </si>
  <si>
    <t>сл.быта парикмаХерская</t>
  </si>
  <si>
    <t>сл.быта салон красоты</t>
  </si>
  <si>
    <t>503013499682/503013499682</t>
  </si>
  <si>
    <t>1097746055032/7728692494</t>
  </si>
  <si>
    <t xml:space="preserve">искл. прекр. деятльность </t>
  </si>
  <si>
    <t>1115000002875/5030998032</t>
  </si>
  <si>
    <t>305502200119090/507000050600</t>
  </si>
  <si>
    <t>316213000087195/213001939432</t>
  </si>
  <si>
    <t>1115030003010/503011336555</t>
  </si>
  <si>
    <t>315503000004889/503011336555</t>
  </si>
  <si>
    <t>ИП Москалу Анна Константиновна</t>
  </si>
  <si>
    <t>317507400048465/503005826978</t>
  </si>
  <si>
    <t>319507400021193/503008160005</t>
  </si>
  <si>
    <t xml:space="preserve">искл. Прекр. Дятльность </t>
  </si>
  <si>
    <t>ИП Панкратова</t>
  </si>
  <si>
    <t>311503031800048/503000665011</t>
  </si>
  <si>
    <t>319507400014400/503011194100,</t>
  </si>
  <si>
    <t>318507400006587/503022198593</t>
  </si>
  <si>
    <t>319507400039241/503003925123</t>
  </si>
  <si>
    <t>311503010800020/503004927405</t>
  </si>
  <si>
    <t>ИП Гусева Наталья Сергеевна</t>
  </si>
  <si>
    <t>306503015900034/503000771267</t>
  </si>
  <si>
    <t>1057748288850/7714617793</t>
  </si>
  <si>
    <t>316503000050391/503009274936</t>
  </si>
  <si>
    <t>ИП Ивочкина Екатрина Анатольевна Салон красоты "Эстетика"</t>
  </si>
  <si>
    <t>304503008500049/503006437276</t>
  </si>
  <si>
    <t>318507400062302/502724638645</t>
  </si>
  <si>
    <t>ИП Шмелева Юлия Анатольевна</t>
  </si>
  <si>
    <t>312503036400014/503003336449</t>
  </si>
  <si>
    <t>искл. Прекр. Дятльность 10.04.2017</t>
  </si>
  <si>
    <t xml:space="preserve"> искл. Прекр. Дятльность 12.11.2019</t>
  </si>
  <si>
    <t>321508100615100/503005687594</t>
  </si>
  <si>
    <t>ИП Семенькова Татьяна Евгеньевна</t>
  </si>
  <si>
    <t>317507400027383/503007736060</t>
  </si>
  <si>
    <t>ИП Коткова Анна Андрееввна</t>
  </si>
  <si>
    <t>317774600142546/500600569160</t>
  </si>
  <si>
    <t xml:space="preserve">ИП Натарова Татьяна Юрьевна. Салон красоты Familia </t>
  </si>
  <si>
    <t>304503035700068/503001098118</t>
  </si>
  <si>
    <t>ИП Исаев Владимир Валентинович</t>
  </si>
  <si>
    <t>316507500052999/502805290042</t>
  </si>
  <si>
    <t>ИП Попушой Вера Борисовна Цирюльник</t>
  </si>
  <si>
    <t>306963113600011/663100304387</t>
  </si>
  <si>
    <t>ИП Сычугов Алексей Александрович</t>
  </si>
  <si>
    <t>312503016600041/503007591827</t>
  </si>
  <si>
    <t xml:space="preserve"> искл. Прекр. Дятльность 05.08.2021</t>
  </si>
  <si>
    <t>310503029800061/503000476110</t>
  </si>
  <si>
    <t>ИП Соколова Елена Васильевна</t>
  </si>
  <si>
    <t>310503030500022/503008998005</t>
  </si>
  <si>
    <t xml:space="preserve"> искл. Прекр. Дятльность 24.12.2021</t>
  </si>
  <si>
    <t>искл. Прекр. Дятльность 06.10.2009</t>
  </si>
  <si>
    <t>искл. Прекр. Дятльность 04.04.2022</t>
  </si>
  <si>
    <t xml:space="preserve">ИП Демина Жанна Викторовна </t>
  </si>
  <si>
    <t>304503014100048/503000605887</t>
  </si>
  <si>
    <t>искл. Прекр. Дятльность 30.09.2019</t>
  </si>
  <si>
    <t xml:space="preserve">ИП Кисенкова Татьянаа Сергеевна </t>
  </si>
  <si>
    <t>искл. Прекр. Дятльность 02.08.2021</t>
  </si>
  <si>
    <t>ИП Жукова Татьяна.Валерьевна. Салон красоты</t>
  </si>
  <si>
    <t>304503024700011/503000450432</t>
  </si>
  <si>
    <t>310503001300019/503004459330</t>
  </si>
  <si>
    <t>ИП Каледин Виктор Петрович</t>
  </si>
  <si>
    <t>1125030002151/5030077497</t>
  </si>
  <si>
    <t>искл. Прекр. Дятльность   28.12.2020</t>
  </si>
  <si>
    <t>искл. Прекр. Дятльность   11.03.2020</t>
  </si>
  <si>
    <t xml:space="preserve">ИП Солопова Марина Ивановна, Салон красоты "Багира" </t>
  </si>
  <si>
    <t>308500319200029/500344326741</t>
  </si>
  <si>
    <t>искл. Прекр. Дятльность   24.06.2019</t>
  </si>
  <si>
    <t>316503000054001/503002411750</t>
  </si>
  <si>
    <t xml:space="preserve">ИП Дюева Наталия Александровна </t>
  </si>
  <si>
    <t>314503023200027/503017855878</t>
  </si>
  <si>
    <t>ИП Дюева Наталия Александровна</t>
  </si>
  <si>
    <t>1024000941271/4025049358</t>
  </si>
  <si>
    <t xml:space="preserve">ООО ТД "Гризант" </t>
  </si>
  <si>
    <t>307503031200010/503000361207</t>
  </si>
  <si>
    <t>ИП Соколова Алевтина Александровна</t>
  </si>
  <si>
    <t>1027809169585/7812014560</t>
  </si>
  <si>
    <t>1075030003069/5030058494</t>
  </si>
  <si>
    <t>ООО "Бел-Мони"</t>
  </si>
  <si>
    <t>ИП Жаров Юрий Сергеевич</t>
  </si>
  <si>
    <t>305503032700029/503007815192</t>
  </si>
  <si>
    <t xml:space="preserve">ИП Кривошеева Евгения Михайловна </t>
  </si>
  <si>
    <t>искл. Прекр. Дятльность   10.05.2016</t>
  </si>
  <si>
    <t>ИП Миланин Олег Сергеевич Парикмахерская "Эконом"</t>
  </si>
  <si>
    <t>305503001700230/503003056226</t>
  </si>
  <si>
    <t>304503024500048/503003260510</t>
  </si>
  <si>
    <t>ИП Иванов Сергей Борисович Парикмахерская "Мир Услуг"</t>
  </si>
  <si>
    <t>400700053680/400700053680</t>
  </si>
  <si>
    <t>ИП Цыганков Олег Борисович Багетный салон "Ди-Фрейм"</t>
  </si>
  <si>
    <t xml:space="preserve">ИП Миланин Олег Сергеевич Студия красоты cheriket </t>
  </si>
  <si>
    <t>308503803100082/504215498242</t>
  </si>
  <si>
    <t xml:space="preserve">ИП СтаровероваТатьяна Васильевна. Студия красоты ART Beauty </t>
  </si>
  <si>
    <t>ИП Миланин Олег Сергеевич Салон красоты "Эстетика"</t>
  </si>
  <si>
    <t xml:space="preserve"> 304503035100204/503004598302</t>
  </si>
  <si>
    <t>ИП Зуева Людмила Николаевна Парикмахерская "Люкс"</t>
  </si>
  <si>
    <t>1095030000702/5030065332</t>
  </si>
  <si>
    <t xml:space="preserve">ООО "Ирис" Парикмахерская </t>
  </si>
  <si>
    <t>317507400009714/550113094728</t>
  </si>
  <si>
    <t>312503031800019/503011902200</t>
  </si>
  <si>
    <t xml:space="preserve">ИП Орленко Виктория Владимировна   Салон красоты "Шармель" </t>
  </si>
  <si>
    <t>искл. Прекр. Деятельность 18.10.2021</t>
  </si>
  <si>
    <t xml:space="preserve">искл. Прекр. Деятельность   </t>
  </si>
  <si>
    <t>искл. Прекр. Деятельность 28.06.2021</t>
  </si>
  <si>
    <t>317507400008154/503011861280</t>
  </si>
  <si>
    <t>искл. Прекр. Деятельность17.03.2022</t>
  </si>
  <si>
    <t xml:space="preserve">Ип Солопова  Марина Ивановна </t>
  </si>
  <si>
    <t>Ип Солопова  Марина Ивановна  Салон красоты "Багира"</t>
  </si>
  <si>
    <t>ООО "СЕТЬ СВЯЗНОЙ"</t>
  </si>
  <si>
    <t>313503017100011/503013463252</t>
  </si>
  <si>
    <t>ИП Ахико Артем Теурович</t>
  </si>
  <si>
    <t>искл. Прекр. Деятельность 31.12.2020</t>
  </si>
  <si>
    <t>316503000056318/503018672080</t>
  </si>
  <si>
    <t>315502400002477/503001989178</t>
  </si>
  <si>
    <t>ИП Мохова Юлия Александровна (салон красоты)</t>
  </si>
  <si>
    <t>искл. Прекр. Деятельность 30.12.2020</t>
  </si>
  <si>
    <t>307503030300019/501105991957</t>
  </si>
  <si>
    <t>ИП Купцова Виталина Андреевна (салон красоты "Виталина")</t>
  </si>
  <si>
    <t>искл. Прекр. Деятельность  30.12.2021</t>
  </si>
  <si>
    <t>искл. Прекр. Деятельность  18.12.2019</t>
  </si>
  <si>
    <t>искл. Прекр. Деятельность  20.03.2020</t>
  </si>
  <si>
    <t>317507400002520/401201160416</t>
  </si>
  <si>
    <t>ИП Маркарян Марго Меликовна</t>
  </si>
  <si>
    <t>316503000053990/503001419107</t>
  </si>
  <si>
    <t>1095030002935/5030067393</t>
  </si>
  <si>
    <t>ООО"ЦентрБытСервис"</t>
  </si>
  <si>
    <t>1025003753543/5030000180</t>
  </si>
  <si>
    <t>319508100246715/503002082985</t>
  </si>
  <si>
    <t>ИП Колесников Игорь Юрьевич</t>
  </si>
  <si>
    <t xml:space="preserve"> искл. Прекр. Деятельность  20.03.2020</t>
  </si>
  <si>
    <t>319507400001002/503012393098</t>
  </si>
  <si>
    <t>1065030000067/5030051675</t>
  </si>
  <si>
    <t>1024000953492/4025023173</t>
  </si>
  <si>
    <t xml:space="preserve"> искл. Прекр. Деятельность 29.12.2020</t>
  </si>
  <si>
    <t>308503026100069/503009365862</t>
  </si>
  <si>
    <t>ИП Тараканов Михаил Вячеславович</t>
  </si>
  <si>
    <t>304503032400071/503000334404</t>
  </si>
  <si>
    <t xml:space="preserve">ИП Круглова Наталья Анатольевна </t>
  </si>
  <si>
    <t xml:space="preserve"> искл. Прекр. Деятельность </t>
  </si>
  <si>
    <t xml:space="preserve"> искл. Прекр. Деятельность 15.05.2019</t>
  </si>
  <si>
    <t xml:space="preserve"> искл. Прекр. Деятельность 15.12.2020</t>
  </si>
  <si>
    <t xml:space="preserve"> искл. Прекр. Деятельность 01.08.2022</t>
  </si>
  <si>
    <t>ж.д и автостанции (РЖД)</t>
  </si>
  <si>
    <t>ж.д и автостанции(РЖД)</t>
  </si>
  <si>
    <t>ж.д и автостанци (Автостанция</t>
  </si>
  <si>
    <t>ж.д и автостанции  Автостанция</t>
  </si>
  <si>
    <t>1175074013465/5030092061</t>
  </si>
  <si>
    <t>312774609401476/772974617768</t>
  </si>
  <si>
    <t>1117746529691/7714844316</t>
  </si>
  <si>
    <t>скл.пркр. Деятельность 01.01.2005</t>
  </si>
  <si>
    <t>316503000057660/503008599346</t>
  </si>
  <si>
    <t>ИП Рязанцева Валентина Сергеевна</t>
  </si>
  <si>
    <t xml:space="preserve">пром.торговля </t>
  </si>
  <si>
    <t xml:space="preserve">пром.торговля Аптека </t>
  </si>
  <si>
    <t>пром.торговля Зоомагазин</t>
  </si>
  <si>
    <t>пром.торговля (мгазин одежды)</t>
  </si>
  <si>
    <t xml:space="preserve">пром.торговля розничн. </t>
  </si>
  <si>
    <t>пром.торговля Цветы и подарки</t>
  </si>
  <si>
    <t>пром.торговля Цветы</t>
  </si>
  <si>
    <t xml:space="preserve">пром.торговля ювелир. </t>
  </si>
  <si>
    <t>пром.торговля  автозапчасти</t>
  </si>
  <si>
    <t xml:space="preserve">пром.торговля табачных изделий Just smoke </t>
  </si>
  <si>
    <t>пром.торговля канцтоваров</t>
  </si>
  <si>
    <t xml:space="preserve">пром.торговля цветы </t>
  </si>
  <si>
    <t>пром.торговля хозтовары Магнит косметик</t>
  </si>
  <si>
    <t>пром.торговля Автозапчасти</t>
  </si>
  <si>
    <t>пром.торговля Хозмаркет</t>
  </si>
  <si>
    <t>пром.торговля зоотовары</t>
  </si>
  <si>
    <t>пром.торговля сантехника</t>
  </si>
  <si>
    <t xml:space="preserve">пром.торговля з/частей </t>
  </si>
  <si>
    <t>пром.торговля (рыболов)</t>
  </si>
  <si>
    <t>пром.торговля автозапчати)</t>
  </si>
  <si>
    <t>пром.торговля и изготовление венков и надгробий</t>
  </si>
  <si>
    <t>пром.торговля услуги связи (базовая станция"</t>
  </si>
  <si>
    <t>1075030003883/5030058984</t>
  </si>
  <si>
    <t>306503003800024/503010594585</t>
  </si>
  <si>
    <t>1175074004710/5030090836</t>
  </si>
  <si>
    <t>1057747082172/ 7736522633</t>
  </si>
  <si>
    <t xml:space="preserve">ООО "Смешные цены" Одежда обувь </t>
  </si>
  <si>
    <t>скл.пркр. Деятельность 13.03.2014</t>
  </si>
  <si>
    <t>скл.пркр. Деятельность 05.10.2020</t>
  </si>
  <si>
    <t>1085904017363/5904195200</t>
  </si>
  <si>
    <t>304502834200068/502803424861/</t>
  </si>
  <si>
    <t xml:space="preserve">ИП Астафьева Мария Витальевна Магазин "Деловой" </t>
  </si>
  <si>
    <t>314503005800036/503001834061</t>
  </si>
  <si>
    <t>ИП Горбачев Сергей Александрович</t>
  </si>
  <si>
    <t>1022301598549/2310031475</t>
  </si>
  <si>
    <t>305503001800014/503000445224</t>
  </si>
  <si>
    <t>ИП Жаворонков Евгений Сергеевич</t>
  </si>
  <si>
    <t>1027700067383/7721189203</t>
  </si>
  <si>
    <t>ООО "Мицар-Н"</t>
  </si>
  <si>
    <t>313503003700012/263112901370</t>
  </si>
  <si>
    <t>ИП Широян Алик Оганесович</t>
  </si>
  <si>
    <t>1147748020815/7751527121</t>
  </si>
  <si>
    <t xml:space="preserve">ГБУ МО "Мособлмедсервис"Аптека №334 </t>
  </si>
  <si>
    <t>1195081091336/5030097408</t>
  </si>
  <si>
    <t xml:space="preserve">пром.торговля Автозапчасти  PITSTOP </t>
  </si>
  <si>
    <t>пром.торговля зоотоваров</t>
  </si>
  <si>
    <t xml:space="preserve">пром.торговля трикотаж </t>
  </si>
  <si>
    <t>пром.торговля "1000 мелочей"</t>
  </si>
  <si>
    <t>пром.торговля комиссионный магазин</t>
  </si>
  <si>
    <t>пром.торговля автозапчасти</t>
  </si>
  <si>
    <t>пром.торговля цветочный магазин</t>
  </si>
  <si>
    <t xml:space="preserve">пром.торговля Цветы "Орхидея" </t>
  </si>
  <si>
    <t>пром.торговля оптика</t>
  </si>
  <si>
    <t>пром.торговля  обуви НьюСтэп</t>
  </si>
  <si>
    <t>пром.торговля обуви Lобувь</t>
  </si>
  <si>
    <t>316503000056794/503012491842</t>
  </si>
  <si>
    <t>304503016300016/503000160035</t>
  </si>
  <si>
    <t>306503028300021/503005062948</t>
  </si>
  <si>
    <t>ИП Филимонова Юлия Александровна</t>
  </si>
  <si>
    <t>ИП Каурова Галина Юрьевна. Ю. (АО "Промторг",м-н 1000 мелочей)</t>
  </si>
  <si>
    <t>1065030008405/5030052485</t>
  </si>
  <si>
    <t>312503021900022/503000471070</t>
  </si>
  <si>
    <t xml:space="preserve">ИП Борзов Андрей Николаевич </t>
  </si>
  <si>
    <t>1065030019757/5030053714</t>
  </si>
  <si>
    <t>ООО "Грин"  (Корвет)</t>
  </si>
  <si>
    <t>317507400040134/400302326391</t>
  </si>
  <si>
    <t>304503016000032/503001205017</t>
  </si>
  <si>
    <t>ИП Горбачева Оксана Сергеевна</t>
  </si>
  <si>
    <t>304503011000068/503000096238</t>
  </si>
  <si>
    <t>ИП Бородавко Надежда Анатольевна</t>
  </si>
  <si>
    <t>1165074059655/5036163329</t>
  </si>
  <si>
    <t>ООО "Радуга-16"</t>
  </si>
  <si>
    <t>318784700076279/531500670336</t>
  </si>
  <si>
    <t>ИП Иванов Виталий Александрович</t>
  </si>
  <si>
    <t>309774616600280/772203583676</t>
  </si>
  <si>
    <t xml:space="preserve">ИП Кочеткова Ольга Александровна </t>
  </si>
  <si>
    <t>310503004100012/503002603229</t>
  </si>
  <si>
    <t>ИП Колчин Андрей Алексеевич</t>
  </si>
  <si>
    <t>скл.пркр. Деятельность 25.01.2021</t>
  </si>
  <si>
    <t xml:space="preserve"> ь</t>
  </si>
  <si>
    <t>304503009800102/503009625084</t>
  </si>
  <si>
    <t>ИП Горбачев Михаил Алкссеевич (магазин Электрика)</t>
  </si>
  <si>
    <t>1174027006988/4025449645</t>
  </si>
  <si>
    <t>1095030002451/5030066960</t>
  </si>
  <si>
    <t>313503006600022/503011670052</t>
  </si>
  <si>
    <t>319507400001065/503011966300</t>
  </si>
  <si>
    <t>ИП Ластовский Максим Вячеславович</t>
  </si>
  <si>
    <t>скл.пркр. Деятельность 24.07.2017</t>
  </si>
  <si>
    <t>304400711700012/400700053680</t>
  </si>
  <si>
    <t>ИП Цыганков Олег Борисович Аптека "Будь здоров"</t>
  </si>
  <si>
    <t>1037739456743/7731035185</t>
  </si>
  <si>
    <t>318774600600801/771772431342</t>
  </si>
  <si>
    <t xml:space="preserve">ИП Волобой Павел Сргеевич </t>
  </si>
  <si>
    <t>304503014000142/503000000747</t>
  </si>
  <si>
    <t xml:space="preserve">ИП Иванова Ирина Владимировна </t>
  </si>
  <si>
    <t>1095030003441/5030067918</t>
  </si>
  <si>
    <t>скл.пркр. Деятельность 30.12.2014</t>
  </si>
  <si>
    <t>304503035500010/503008127819</t>
  </si>
  <si>
    <t xml:space="preserve">ИП Краковная Ирина Викторовна </t>
  </si>
  <si>
    <t>304503033100035/503003770310</t>
  </si>
  <si>
    <t>ИП Горбачева Светлана Валерьевна</t>
  </si>
  <si>
    <t>304503009800135/503000019459</t>
  </si>
  <si>
    <t>Ребров Валерий Николаевич "Техникс НФ</t>
  </si>
  <si>
    <t>1027739084988/7708049623</t>
  </si>
  <si>
    <t>304503013800019/503009004200</t>
  </si>
  <si>
    <t>ИП Буланова Ольга Алексеевна</t>
  </si>
  <si>
    <t>1025003754093/5030004900</t>
  </si>
  <si>
    <t>304503026700027/503000019201</t>
  </si>
  <si>
    <t>304503035600054/503000612926</t>
  </si>
  <si>
    <t>ИП Снаров Игорь Николаевич</t>
  </si>
  <si>
    <t>1105030003176/5030071657</t>
  </si>
  <si>
    <t>308770000204632/773407472775</t>
  </si>
  <si>
    <t>ИП Молоткова Наталья Сергеевна</t>
  </si>
  <si>
    <t>1157746634770/7707345965</t>
  </si>
  <si>
    <t>319508100257104/636301124831</t>
  </si>
  <si>
    <t>ИП Юмакулова Екатерина Александровна Магазин "Flowers For You"</t>
  </si>
  <si>
    <t>320774600333656/503012213725</t>
  </si>
  <si>
    <t>ИП Якушевская Елена Валерьевна</t>
  </si>
  <si>
    <t>317507400000473/503009308737</t>
  </si>
  <si>
    <t>ИП Болховитин Максим Сергеевич</t>
  </si>
  <si>
    <t>1035009561168/5047004970</t>
  </si>
  <si>
    <t xml:space="preserve">ООО "Хускварна", Магазин "Техника для жизни" Сервис Husqvarna  </t>
  </si>
  <si>
    <t>Потребительский кооператив "Дубрава-Н" ООО "Варан"</t>
  </si>
  <si>
    <t>1025003750650/5030009218</t>
  </si>
  <si>
    <t>304503036300041/503000109896</t>
  </si>
  <si>
    <t>321508100115280/503012275369</t>
  </si>
  <si>
    <t>1105030002252/5030070727</t>
  </si>
  <si>
    <t>1025003751695/5030010090</t>
  </si>
  <si>
    <t>1025003754346/5030007193</t>
  </si>
  <si>
    <t>1027700149124/7740000076</t>
  </si>
  <si>
    <t>1027700166636/7713076301</t>
  </si>
  <si>
    <t>1097746775422/7703711642</t>
  </si>
  <si>
    <t>1107746039290/7729648265</t>
  </si>
  <si>
    <t>пром.торговля медом</t>
  </si>
  <si>
    <t>пром.торговля техники для сада</t>
  </si>
  <si>
    <t xml:space="preserve">пром.торговля (магазин "Цветы") </t>
  </si>
  <si>
    <t>пром.торговля  цветочный магазин</t>
  </si>
  <si>
    <t>пром.торговля магазин промтоваров</t>
  </si>
  <si>
    <t xml:space="preserve">пром.торговля  Аптека </t>
  </si>
  <si>
    <t>пром.торговля инструментов</t>
  </si>
  <si>
    <t>пром.торговля строительных материалов "Двери Окна"</t>
  </si>
  <si>
    <t>пром.торговля пехники и электроники</t>
  </si>
  <si>
    <t>пром.торговля цветов Орхидея</t>
  </si>
  <si>
    <t>пром.торговля сантехники</t>
  </si>
  <si>
    <t>пром.торговля  "Россиянка"</t>
  </si>
  <si>
    <t>пром.торговля продажа и ремонт офисной техники</t>
  </si>
  <si>
    <t>пром.торговля   стр. матералами</t>
  </si>
  <si>
    <t>пром.торговля сантехника Нарасан</t>
  </si>
  <si>
    <t xml:space="preserve">пром.торговля рыболовный </t>
  </si>
  <si>
    <t>пром.торговля тканей</t>
  </si>
  <si>
    <t>пром.торговля мебельный магазин</t>
  </si>
  <si>
    <t>пром.торговля электрика, инструменты (цокольный этаж)</t>
  </si>
  <si>
    <t>пром.торговля строит.материалов</t>
  </si>
  <si>
    <t xml:space="preserve">рынок строительный </t>
  </si>
  <si>
    <t>1135030002865/5030081415</t>
  </si>
  <si>
    <t>1055005616610/5030050079</t>
  </si>
  <si>
    <t>1055005625443/5030009803</t>
  </si>
  <si>
    <t>1135030002865/1135030002865</t>
  </si>
  <si>
    <t>1035005905307/5030009698</t>
  </si>
  <si>
    <t>1035005910323/5030009810</t>
  </si>
  <si>
    <t>1115030000018/5030072107</t>
  </si>
  <si>
    <t>1035005917242/5030009602</t>
  </si>
  <si>
    <t>1035005904097/5030034239</t>
  </si>
  <si>
    <t>1025003756910/5030036684</t>
  </si>
  <si>
    <t>1035005906044/5030029302</t>
  </si>
  <si>
    <t>1055005617468/5030035190</t>
  </si>
  <si>
    <t>ГСК "Мотор"</t>
  </si>
  <si>
    <t>1035005911258/5030028323</t>
  </si>
  <si>
    <t>1035005907298/5030026911</t>
  </si>
  <si>
    <t>1035005908805/5030029528</t>
  </si>
  <si>
    <t xml:space="preserve">г. Наро-Фоминск, Красноармейский пер. (р-н подстанции №38 </t>
  </si>
  <si>
    <t>8(903)674-58-21</t>
  </si>
  <si>
    <t>ageevakseniya@yandex.ru</t>
  </si>
  <si>
    <t>Местная религиозная органищация православный приход Покровского храма с.Петровское Наро-Фоминского района  Московской области Москвоскйо епархии Русской православной Церкви</t>
  </si>
  <si>
    <t>1035000033089/50300072574</t>
  </si>
  <si>
    <t>вкл.№541-1 от 09.09.2022</t>
  </si>
  <si>
    <t>с.Каменсское, ул.Центральная, д.1А</t>
  </si>
  <si>
    <t>8(902)932-81-75</t>
  </si>
  <si>
    <t>vinas_gkh@bk.ru, muskat_17@mail.ru</t>
  </si>
  <si>
    <t xml:space="preserve">ООО «Мускат» </t>
  </si>
  <si>
    <t>1144025001284/4025439301</t>
  </si>
  <si>
    <t>вкл.№539-1 от 08.09.2022</t>
  </si>
  <si>
    <t xml:space="preserve"> МУП "Вожоканал Наро-Фоминского городского окоуга"</t>
  </si>
  <si>
    <t>исклю№539-1 от 08.09.2022</t>
  </si>
  <si>
    <t>8(495)333-55-79, 8(496)382-05-72</t>
  </si>
  <si>
    <t>info@morp.ru</t>
  </si>
  <si>
    <t>п. совхоза Архангельский, ул. Центральная, уч.19</t>
  </si>
  <si>
    <t xml:space="preserve">ПАО «МОЖАЙСКОЕ ОПТОВО-РОЗНИЧНОЕ ПРЕДПРИЯТИЕ» </t>
  </si>
  <si>
    <t>офис (стр-во прод. Маг-на)</t>
  </si>
  <si>
    <t>1025003470139/5028003089</t>
  </si>
  <si>
    <t>вкл.№537-1 от 07.09.2022</t>
  </si>
  <si>
    <t>Наро-Фоминский г.о., г.о. д. Мякишево, снт"Мечта+"</t>
  </si>
  <si>
    <t>55.478975</t>
  </si>
  <si>
    <t>36.625549</t>
  </si>
  <si>
    <t>метал.</t>
  </si>
  <si>
    <t>8(985)804-26-54, 8-903-614-19-83</t>
  </si>
  <si>
    <t>buh-nf@mail.ru</t>
  </si>
  <si>
    <t>1035005910917/5030014842</t>
  </si>
  <si>
    <t>акт.№540-1 от 09.09.2022</t>
  </si>
  <si>
    <t>письмо РПН №10-27-03/3240 от 02.09.2022</t>
  </si>
  <si>
    <t>314503004100015/50300023064</t>
  </si>
  <si>
    <t>вкл.№536-1 от 06.09.2022</t>
  </si>
  <si>
    <t>8(926)629-32-45</t>
  </si>
  <si>
    <t>г.Наро-Фоминск, пл.Свободы, д.7</t>
  </si>
  <si>
    <t>ИП Антонов Алексей Александрович</t>
  </si>
  <si>
    <t>304503008600050/503000335775</t>
  </si>
  <si>
    <t>пром.торговля</t>
  </si>
  <si>
    <t>вкл.№534-1 от 06.09.2022</t>
  </si>
  <si>
    <t>прод.торговля розничная торговля алкогольными напитками</t>
  </si>
  <si>
    <t>Наро-Фоминский г.о., д. Назарьево,СНТ"Текстильщик-2"</t>
  </si>
  <si>
    <t>55.385683</t>
  </si>
  <si>
    <t>36.410807</t>
  </si>
  <si>
    <t>1035005905857/5030026005</t>
  </si>
  <si>
    <t>8(916)225-01-05, 8-967-709-34-58</t>
  </si>
  <si>
    <t>vladimir.and.lubov@gmail.com</t>
  </si>
  <si>
    <t>акт.№543-1 от 13.09.2022</t>
  </si>
  <si>
    <t>письмо РПН №10-27-03/3261 от 07.09.2022</t>
  </si>
  <si>
    <t>8(902)390-50-00</t>
  </si>
  <si>
    <t>vinas-gkh@bk.ru</t>
  </si>
  <si>
    <t xml:space="preserve">ООО "Регион 50 и Компания" </t>
  </si>
  <si>
    <t>1124025009240/4025434889</t>
  </si>
  <si>
    <t>прод.торговля вино-водочный магазин</t>
  </si>
  <si>
    <t>вкл.№544-1 от 13.09.2022</t>
  </si>
  <si>
    <t>55.350424</t>
  </si>
  <si>
    <t>36.728181</t>
  </si>
  <si>
    <t>ООО "Экструзионные технологии"</t>
  </si>
  <si>
    <t>1025003757492/5030036155</t>
  </si>
  <si>
    <t>г.Нро-Фоминск,  Многофункциональный промышленный округ Котово, стр.18А/3</t>
  </si>
  <si>
    <t>8(916)394-61-08</t>
  </si>
  <si>
    <t>mastahov@coexpan.com</t>
  </si>
  <si>
    <t>офис (пр-во пластмассы)</t>
  </si>
  <si>
    <t>коммкрция</t>
  </si>
  <si>
    <t>вкл.№548-1 от 15.09.2022</t>
  </si>
  <si>
    <t>закл.РПН №10-27-03/3264 от 07.09.2022</t>
  </si>
  <si>
    <t>г.Наро-Фоминск,  Многофункциональный промышленный округ Котово, стр.18А/3, ООО "Экструзионные технологии"</t>
  </si>
  <si>
    <t>г.Наро-Фоминск,  Многофункциональный промышленный округ Котово, стр.18А/3</t>
  </si>
  <si>
    <t>304503012600012/503000079472</t>
  </si>
  <si>
    <t xml:space="preserve">пром торговля мебелью </t>
  </si>
  <si>
    <t>8(985)802-90-75, 8 (496) 341-50-78</t>
  </si>
  <si>
    <t>kr-dom23a@mail.ru, mnkio@rambler.ru</t>
  </si>
  <si>
    <t>акт.№549-1 от 15.09.2022</t>
  </si>
  <si>
    <t>закл.РПН№0-27-03/3262 от 07.09.2022</t>
  </si>
  <si>
    <t>искл. №7318-кжкх/2022 от 16.09.2022</t>
  </si>
  <si>
    <t>1035005905043/5030031527</t>
  </si>
  <si>
    <t>Наро-Фоминский г.о. (ТУ Волченки)</t>
  </si>
  <si>
    <t>Наро-Фоминский г.о., д.Устье, ООО "Деревенские традиции"</t>
  </si>
  <si>
    <t>55.278992</t>
  </si>
  <si>
    <t>36.338242</t>
  </si>
  <si>
    <t>1(0,87</t>
  </si>
  <si>
    <t>ООО "Деревенские традиции"</t>
  </si>
  <si>
    <t>1227700086283/7730274590</t>
  </si>
  <si>
    <t>г.Москва, ул.Барклая,д.6, стр.5, т.5, оф.5, 121087</t>
  </si>
  <si>
    <t>8(916)793-98-42, 8(901)764-81-55</t>
  </si>
  <si>
    <t>anarcenyuk@acar.ru</t>
  </si>
  <si>
    <t>офис(реализация племенного КРС)</t>
  </si>
  <si>
    <t>вкл.№555-1 от 19.09.2022</t>
  </si>
  <si>
    <t>закл.РПН №10-27-03/3263 от 07.09.2022</t>
  </si>
  <si>
    <t>искл.№558-1 от 20.09.2022</t>
  </si>
  <si>
    <t>8(903)199-12-07</t>
  </si>
  <si>
    <t>AKudryavcev@ochakovo.ru</t>
  </si>
  <si>
    <t>г.Наро-Фоминск, ул.Московская, д.3Б, пом.2,комн.1-9</t>
  </si>
  <si>
    <t>ООО «Фирма Надежда»</t>
  </si>
  <si>
    <t>1027700221372/7732002489</t>
  </si>
  <si>
    <t>прод.торговля (продажа Очаковского пива)</t>
  </si>
  <si>
    <t>акт.№522-1 от 16.12.2021</t>
  </si>
  <si>
    <t>вкл.№558-1 от 20.09.2022</t>
  </si>
  <si>
    <t>Наро-Фоминский г.о., д. Плесенское, СНТ "Дубрава-Плесенское"</t>
  </si>
  <si>
    <t>55.386793</t>
  </si>
  <si>
    <t>36.535051</t>
  </si>
  <si>
    <t>1035005903184/5030036927</t>
  </si>
  <si>
    <t>dubravaplesenskoe@mail.ru</t>
  </si>
  <si>
    <t>акт.№566-1 от 23.09.2022</t>
  </si>
  <si>
    <t>письмо РПН №10-27-03/3297 от 14.09.2022</t>
  </si>
  <si>
    <t>55.381132</t>
  </si>
  <si>
    <t>36.747846</t>
  </si>
  <si>
    <t>304503007200050/503000171598</t>
  </si>
  <si>
    <t>г. Наро-Фоминск, ул. Московская, уч. 8к</t>
  </si>
  <si>
    <t>8(977)715-53-05</t>
  </si>
  <si>
    <t>t0423@bk.ru, t88979@yandex.ru</t>
  </si>
  <si>
    <t>г. Наро-Фоминск, ул. Московская, уч. 8к, ТЦ "На Московской"</t>
  </si>
  <si>
    <t>акт.№579-1 от 03.10.2022</t>
  </si>
  <si>
    <t>закл.РПН №10-27-03/3342 от 20.09.2022</t>
  </si>
  <si>
    <t>Наро-Фоминский г.о., д.Башкино, ул.Башкинское лесничество, кв.52,53, СНТ «Вертолет»</t>
  </si>
  <si>
    <t>55.354355</t>
  </si>
  <si>
    <t>36.625277</t>
  </si>
  <si>
    <t>8 (916) 576-11-07, 8-916-821-57-40;  бух.  8-915-285-49-97</t>
  </si>
  <si>
    <t>vertolet.snt@bk.ru, galina-denisova@mail.ru</t>
  </si>
  <si>
    <t>д.Башкино, ул.Башкинское лесничество, кв.52,53</t>
  </si>
  <si>
    <t>1035005913447/5030017089</t>
  </si>
  <si>
    <t>акт.№582-1 от 03.10.2022</t>
  </si>
  <si>
    <t>письмо РПН №10-27-03/3340 от 20.09.2022</t>
  </si>
  <si>
    <t>Наро-Фоминский г.о., п.Александровка, СНТ «Полиграфмаш»</t>
  </si>
  <si>
    <t>55.408019</t>
  </si>
  <si>
    <t>36.813699</t>
  </si>
  <si>
    <t>СНТ"Полиграфмаш"</t>
  </si>
  <si>
    <t>1035005904086/5030025474</t>
  </si>
  <si>
    <t>8(903)614-01-37, 8-926-902-86-98</t>
  </si>
  <si>
    <t>snt.poligrafmash@yandex.ru</t>
  </si>
  <si>
    <t>акт.№588-1 от 03.10.2022</t>
  </si>
  <si>
    <t>письмо РПН №10-27-03/3343 от 20.09.2022</t>
  </si>
  <si>
    <t>г. Наро-Фоминск, ул. Маршала Жукова Г.К.,стр. 172, ООО "Нара Авто Транс"</t>
  </si>
  <si>
    <t>55.376369</t>
  </si>
  <si>
    <t>36.689404</t>
  </si>
  <si>
    <t>1065030019867/5030053827</t>
  </si>
  <si>
    <t xml:space="preserve">г. Наро-Фоминск, ул. Маршала Жукова Г.К., стр.172 </t>
  </si>
  <si>
    <t>8(963)637-21-17, 8(495)741-32-32</t>
  </si>
  <si>
    <t>nastya.eko@mail.ru, office@naraavto.ru</t>
  </si>
  <si>
    <t>закл.РПН №10-27-03/3375 от 26.09.2022</t>
  </si>
  <si>
    <t>Наро-Фоминский г.о., д.Алабино, ФАД М-3 «Украина», 49 км (правая сторона), уч.74а, ИП Гераськина Любовь Владимировна (ТЦ)</t>
  </si>
  <si>
    <t>55.523484</t>
  </si>
  <si>
    <t>37.013156</t>
  </si>
  <si>
    <t>304503007700018/503000664138</t>
  </si>
  <si>
    <t>t0423@bk.ru</t>
  </si>
  <si>
    <t>д.Алабино, ФАД М-3 «Украина», 49 км (правая сторона), уч.74а (ТЦ)</t>
  </si>
  <si>
    <t>вкл.№580-1 от 03.10.2022</t>
  </si>
  <si>
    <t>закл.РПН №10-27-03/3341 от 20.09.2022</t>
  </si>
  <si>
    <t>8(909)908-68-96, ,8(977)715-53-05</t>
  </si>
  <si>
    <t>г. Наро-Фоминск, ул. Курзенкова, д. 18</t>
  </si>
  <si>
    <t>55.387174</t>
  </si>
  <si>
    <t>36.747757</t>
  </si>
  <si>
    <t>ООО "УК "Остов Эксплуатация"</t>
  </si>
  <si>
    <t>1155030003105/5030087488</t>
  </si>
  <si>
    <t>г. Наро-Фоминск, пл.Свободы, д.10., пом.154</t>
  </si>
  <si>
    <t>8(963)637-21-17, 8-496-344-64-67</t>
  </si>
  <si>
    <t>silyaeva@ostov-sk.ru, nastya.eko@mail.ru, client@ostov-nf.ru</t>
  </si>
  <si>
    <t>акт. №581-1 от 03.10.2022</t>
  </si>
  <si>
    <t>закл.РПН №10-27-03/3301 от 14.09.2022</t>
  </si>
  <si>
    <t>г. Наро-Фоминск, ул. Рижская, д. 1А, ООО «УК «Остов эксплуатация»</t>
  </si>
  <si>
    <t>55.380162</t>
  </si>
  <si>
    <t>36.734829</t>
  </si>
  <si>
    <t>ООО "УК" Остов Эксплуатации"</t>
  </si>
  <si>
    <t>silyaeva@ostov-sk.ru, nastya.eko@mail.ru, kurnosova@ostov-nf.ru</t>
  </si>
  <si>
    <t>акт.№584-1 от 03.10.2022</t>
  </si>
  <si>
    <t>закл.РПН №10-27-03/2996 от 01.08.2022</t>
  </si>
  <si>
    <t>г. Наро-Фоминск, ул. Войкова, д. 3,ООО «УК «Остов эксплуатация»</t>
  </si>
  <si>
    <t>55.385727</t>
  </si>
  <si>
    <t>36.743160</t>
  </si>
  <si>
    <t>8(963)637-21-17, 8-916-711-98-12</t>
  </si>
  <si>
    <t>акт.№585-1 от 03.10.2022</t>
  </si>
  <si>
    <t>закл.РПН №10-27-03/3331 от 19.09.2022</t>
  </si>
  <si>
    <t>г. Наро-Фоминск, ул. Войкова, д. 5, ООО «УК «Остов эксплуатация»</t>
  </si>
  <si>
    <t>55.387385</t>
  </si>
  <si>
    <t>36.741222</t>
  </si>
  <si>
    <r>
      <rPr>
        <b/>
        <sz val="11"/>
        <color theme="1"/>
        <rFont val="Calibri"/>
        <family val="2"/>
        <charset val="204"/>
        <scheme val="minor"/>
      </rPr>
      <t xml:space="preserve">silyaeva@ostov-sk.ru, nastya.eko@mail.ru, </t>
    </r>
    <r>
      <rPr>
        <sz val="11"/>
        <color theme="1"/>
        <rFont val="Calibri"/>
        <family val="2"/>
        <scheme val="minor"/>
      </rPr>
      <t>kurnosova@ostov-nf.ru</t>
    </r>
  </si>
  <si>
    <t>акт.№587-1 от 03.10.2022</t>
  </si>
  <si>
    <t>закл.РПН №10-27-03/3332 от 19.09.2022</t>
  </si>
  <si>
    <t>55.386159</t>
  </si>
  <si>
    <t>36.746751</t>
  </si>
  <si>
    <t>г. Наро-Фоминск, ул.  Ефремова, д. 9В, ООО «УК «Остов эксплуатация»</t>
  </si>
  <si>
    <t>silyaeva@ostov-sk.ru, nastya.eko@mail.ru, , client@ostov-nf.ru</t>
  </si>
  <si>
    <t>г. Наро-Фоминск, ул.Ефремова</t>
  </si>
  <si>
    <t>акт.№586-1 от 03.10.2022</t>
  </si>
  <si>
    <t>закл.РПН №10-27-03/3300 от 14.09.2022</t>
  </si>
  <si>
    <t>55.474371</t>
  </si>
  <si>
    <t>36.610580</t>
  </si>
  <si>
    <t>профлист м сетка</t>
  </si>
  <si>
    <t>1045005901918/5030045520</t>
  </si>
  <si>
    <t>г.Апрелевка, ул.Желнзнодорожная, д.20</t>
  </si>
  <si>
    <t>8(985)922-75-35</t>
  </si>
  <si>
    <t>Shulga.65@mail.ru</t>
  </si>
  <si>
    <t>вкл.№578-1 от 03.10.2022</t>
  </si>
  <si>
    <t>письмо РПН №10-27-03/3381 от 26.09.2022</t>
  </si>
  <si>
    <t>Наро-Фоминский г.о., п.Красноармейское лесиичество, 52 квартал,  СНТ "Яблонька-1"</t>
  </si>
  <si>
    <t>п.Красноармейское лесничество, 52 квартал</t>
  </si>
  <si>
    <t>акт. №569-1 от 10.10.2022, вкл.№7318-кжкх/2022-1 от 16.09.2022</t>
  </si>
  <si>
    <t>искл.№591-1 от 03.10.2022</t>
  </si>
  <si>
    <t>закл.РПН №10-27-03/7965 от 02.08.2021</t>
  </si>
  <si>
    <t>8 (909) 959-01-01, 8(916)034-84-15</t>
  </si>
  <si>
    <t>fond555@yandex.ru</t>
  </si>
  <si>
    <t>СНТ "У озера"</t>
  </si>
  <si>
    <t>1035005915372/5030037511</t>
  </si>
  <si>
    <t>вкл.№591-1 от 03.10.2022</t>
  </si>
  <si>
    <t xml:space="preserve">г. Наро-Фоминск, ул. Маршала Жукова Г.К., д. 2А, МКУ "Централизованная бухгалтерия" </t>
  </si>
  <si>
    <t>55.385454</t>
  </si>
  <si>
    <t>36.725947</t>
  </si>
  <si>
    <t>два</t>
  </si>
  <si>
    <t>МКУ</t>
  </si>
  <si>
    <t xml:space="preserve">МКУ "Централизованная бухгалтерия" </t>
  </si>
  <si>
    <t>1085030001980/5030062268</t>
  </si>
  <si>
    <t>г. Наро-Фоминск, ул. Маршала Жукова Г.К., д.2А</t>
  </si>
  <si>
    <t>9777223811@mail.com, mutsb@mail.ru</t>
  </si>
  <si>
    <t>офис- Бюджетное учреждение</t>
  </si>
  <si>
    <t>акт.№592-1 от 04.10.2022</t>
  </si>
  <si>
    <t>закл.РПн №10-27-03/3411 от 30.09.2022</t>
  </si>
  <si>
    <t>9777223811@mail.ru, mutsb@mail.ru</t>
  </si>
  <si>
    <t>офис бюдж. учр-ие</t>
  </si>
  <si>
    <t>8(496)347-38-86, 8(496)343-57-31, 
8(496)343-19-81, 8(977)722-38-11</t>
  </si>
  <si>
    <t>вкл.№590-1 от 04.10.2022</t>
  </si>
  <si>
    <t>8(916)574-22-71</t>
  </si>
  <si>
    <t>Zinchenko60@gmail.com</t>
  </si>
  <si>
    <t>р.п. Калининец, д.262</t>
  </si>
  <si>
    <t>317507400006215/503000744601</t>
  </si>
  <si>
    <t>вкл.№601-1 от 06.10.2022</t>
  </si>
  <si>
    <t>прекр. деят. 06.04.2016</t>
  </si>
  <si>
    <t>г. Наро-Фоминск, ул. Ленина, д.5</t>
  </si>
  <si>
    <t>8(925)902-72-12</t>
  </si>
  <si>
    <t>college.vgyuy.nf@mail.com</t>
  </si>
  <si>
    <t>ФГБОЮ высшего образования «Всероссийский государственный университет юстиции (РПА Минюста России)»</t>
  </si>
  <si>
    <t>1027700162676/7719061340</t>
  </si>
  <si>
    <t>образов. Учр. колледж</t>
  </si>
  <si>
    <t>вкл.№593-1 от 03.10.2022</t>
  </si>
  <si>
    <t>г. Наро-Фоминск, ул. Карла Маркса, д.19</t>
  </si>
  <si>
    <t>8(903)124-12-61</t>
  </si>
  <si>
    <t xml:space="preserve">ООО «МИК-2000»          1035005909586/5030037007                  </t>
  </si>
  <si>
    <t>вкл.№596-1 от 04.10.2022</t>
  </si>
  <si>
    <t>искл. 596-1 от 04.10.2022</t>
  </si>
  <si>
    <t>Наро-Фоминский г.о., д. Чеблоково, СНТ "Спайк"</t>
  </si>
  <si>
    <t>55.3383036</t>
  </si>
  <si>
    <t>36.425216</t>
  </si>
  <si>
    <t>имеимется</t>
  </si>
  <si>
    <t>1025003754071/5030025869</t>
  </si>
  <si>
    <t>snt-spaik@mail.ru</t>
  </si>
  <si>
    <t>акт.№622-1 от 13.10.2022</t>
  </si>
  <si>
    <t>письмо РПН №10-27-03/3339 от 20.09.2022</t>
  </si>
  <si>
    <t>55.515116</t>
  </si>
  <si>
    <t>36.970987</t>
  </si>
  <si>
    <t>ИП Синяговский Дмитрий Борисович (ТЦ "Вокзальный")</t>
  </si>
  <si>
    <t>305770002894255/773665010777</t>
  </si>
  <si>
    <t>arenda_np@mail.ru, ken@trestgm.ru</t>
  </si>
  <si>
    <t xml:space="preserve">р.п. Селятино, ул. Вокзальная, стр.8А  </t>
  </si>
  <si>
    <t xml:space="preserve">Наро-Фоминский г.о., р.п. Селятино, ул. Вокзальная, стр. 8А,  ИП Синяговский Дмитрий Борисович (ТЦ "Вокзальный") </t>
  </si>
  <si>
    <t xml:space="preserve">Ленинский пр-т, д.72, корп.2, кв.337, г.Москва,  125315, р.п. Селятино, ул. Вокзальная, стр.8А  </t>
  </si>
  <si>
    <t>акт.№619-1 от 13.10.2022</t>
  </si>
  <si>
    <t>закл.РПН №10-27-03/3378 от 26.09.2022</t>
  </si>
  <si>
    <t>Наро-Фоминский г.о., р.п. Селятино, ул. Промышленная, д. 81/1, ИП Крючкова Анастасия Сергеевна (офисный центр)</t>
  </si>
  <si>
    <t>55.5162295</t>
  </si>
  <si>
    <t>36.975230</t>
  </si>
  <si>
    <t>312503029300020/632144119408</t>
  </si>
  <si>
    <t>ул.19 января, д.41, г.Верея, 143330 ; р.п. Селятино, ул. Промышленная, д.81/1</t>
  </si>
  <si>
    <t xml:space="preserve">р.п. Селятино, ул. Промышленная, д.81/1, офисный центр </t>
  </si>
  <si>
    <t>акт.№623-1 от 13.10.2022</t>
  </si>
  <si>
    <t>закл.РПН №10-27-03/3414 от 30.09.2022</t>
  </si>
  <si>
    <t>искл. №616-1 от 12.10.2022</t>
  </si>
  <si>
    <t>8(903)177-68-25</t>
  </si>
  <si>
    <t>СНТ "Ильма"</t>
  </si>
  <si>
    <t>1025003758328/5030031830</t>
  </si>
  <si>
    <t>вкл.№616-1 от 12.10.2022</t>
  </si>
  <si>
    <t>Наро-Фоминский г.о., г. Апрелевка, ул. Апрелевская, д. 17, ИП Гусев Андрей Николаевич (мебельный магазин)</t>
  </si>
  <si>
    <t>304503012600012/ 503000079472</t>
  </si>
  <si>
    <t xml:space="preserve">8(496)341-50-87 </t>
  </si>
  <si>
    <t>пром торговля мебель</t>
  </si>
  <si>
    <t>акт.№617-1 от 12.10.2022</t>
  </si>
  <si>
    <t>закл.РПн №10-27-03/3481 от 12.10.2022</t>
  </si>
  <si>
    <t>8(985)764-62-31, , 8-985-924-5682,   8-903-587-3368 Руденко Василий Игоревич</t>
  </si>
  <si>
    <t>искл. №607-1 от 10.10.2022</t>
  </si>
  <si>
    <t>8(985)764-62-31</t>
  </si>
  <si>
    <t>pestryakov1945@gmail.com</t>
  </si>
  <si>
    <t>СНТ "Космос"</t>
  </si>
  <si>
    <t>1025003752729/5030022385</t>
  </si>
  <si>
    <t>вкл.№607-10 от 10.10.2022</t>
  </si>
  <si>
    <t>Наро-Фоминский г.о., д.Обухово,  ТСН "Луч"</t>
  </si>
  <si>
    <t>55.494026</t>
  </si>
  <si>
    <t>36.646298</t>
  </si>
  <si>
    <t xml:space="preserve">ТСН"Луч" </t>
  </si>
  <si>
    <t>1025003751190/5030023325</t>
  </si>
  <si>
    <t xml:space="preserve">8(926)287-1-162 </t>
  </si>
  <si>
    <t>tcn.luch@yandex.ru</t>
  </si>
  <si>
    <t>акт.№626-1 от 14.10.2022</t>
  </si>
  <si>
    <t>письмо РПН №0-27-03/3313 от 30.0.92022</t>
  </si>
  <si>
    <t>8(926)878-05-33</t>
  </si>
  <si>
    <t>buhplemir@gmail.com</t>
  </si>
  <si>
    <t>1105030001010/5030069560</t>
  </si>
  <si>
    <t>офис, склад</t>
  </si>
  <si>
    <t>вкл.№620-1 от 14.10.2022</t>
  </si>
  <si>
    <t>ООО "Племир" (производственный склад)</t>
  </si>
  <si>
    <t>г.Апрелевка, ул.Августовская, д.1/37</t>
  </si>
  <si>
    <t>8(966)120-12-02</t>
  </si>
  <si>
    <t>reg_ingener@o-lider.com</t>
  </si>
  <si>
    <t>г.Апрелевка, ул.Августовскяа, д.1, пом.3, лит.Б</t>
  </si>
  <si>
    <t>1025402475614/5406189042</t>
  </si>
  <si>
    <t>вкл.№621-1 от 14.10.2022</t>
  </si>
  <si>
    <t>ООО "Офис-лидер", обособленное подразделение в г.Апрелевка</t>
  </si>
  <si>
    <t>Наро-Фоминский г.о., г. Верея, ул. Калужская, д. 17, ИП Гусев Андрей Николаевич  (мебельный магазин)</t>
  </si>
  <si>
    <t>55.345097</t>
  </si>
  <si>
    <t>36.177585</t>
  </si>
  <si>
    <t xml:space="preserve">304503012600012/503000079472 </t>
  </si>
  <si>
    <t>г.Наро-Фоминск, ул. Московская, д.29, кв. 4</t>
  </si>
  <si>
    <t xml:space="preserve">8(496)341-50-78, 8-49634-67-652, </t>
  </si>
  <si>
    <t xml:space="preserve">ИП Гусев Андрей Николаевич , мебельный магазин </t>
  </si>
  <si>
    <t>пром. Торговля мебель</t>
  </si>
  <si>
    <t>акт.№627-1 от 14.10.2022</t>
  </si>
  <si>
    <t>закл.РПН №10-27-03/3462 от 07.10.2022</t>
  </si>
  <si>
    <t>г. Наро-Фоминск, ул. Маршала Жукова Г.К., д. 14</t>
  </si>
  <si>
    <t>г. Наро-Фоминск, ул. Маршала Жукова Г.К., д. 14а</t>
  </si>
  <si>
    <t>8(964)644-76-44</t>
  </si>
  <si>
    <t>sholinianleva@gmail.com</t>
  </si>
  <si>
    <t>г.Наро-Фоминск, ул. Луговая, д.7 (продовольственный магазин в подвале)</t>
  </si>
  <si>
    <t>ИП Папикян Лусине Мартыновна</t>
  </si>
  <si>
    <t>305503002500097/503001019405</t>
  </si>
  <si>
    <t>продмагазин</t>
  </si>
  <si>
    <t>вкл.№628-1 от 14.10.2022</t>
  </si>
  <si>
    <t>МБ</t>
  </si>
  <si>
    <t>КИЗ "Гамби"</t>
  </si>
  <si>
    <t>1035005908024/5030034800</t>
  </si>
  <si>
    <t>по стандарту для бункера</t>
  </si>
  <si>
    <t>ПКИЗ "Меркурий"</t>
  </si>
  <si>
    <t>1035005909421/5030035578</t>
  </si>
  <si>
    <t>вкл.№7714-кжкх/2022-1 от 14.10.2022</t>
  </si>
  <si>
    <t xml:space="preserve">СНТ "Радуга </t>
  </si>
  <si>
    <t>вкл.№7719-кжкх//2022-1 от 07.10.2022</t>
  </si>
  <si>
    <t>искл.№7719-кжкх/2022-1 от 07.10.2022</t>
  </si>
  <si>
    <t>искл№7715-кжкх/2022-1 от 29.09.2022</t>
  </si>
  <si>
    <t>1025003752949/5030013912</t>
  </si>
  <si>
    <t>вкл.№7715-кжкх//2022-1 от 29.09.2022</t>
  </si>
  <si>
    <t>вкл.№7713-кжкх/2022-1 от 29.09.2022</t>
  </si>
  <si>
    <t>искл.№7713-кжкх/2022-1 от 29.09.2022</t>
  </si>
  <si>
    <t>искл№7739-кжкх/2022-1 от 07.10.2022</t>
  </si>
  <si>
    <t>8(916)564-44-54</t>
  </si>
  <si>
    <t>1035005900434/5030030192</t>
  </si>
  <si>
    <t>вкл.№7739-кжкх/2022-1 от 07.10.2022</t>
  </si>
  <si>
    <t>искл.№7727-кжкх/2022-1 от 29.09.2022</t>
  </si>
  <si>
    <t>1035005907540/5030030548</t>
  </si>
  <si>
    <t>вкл.№7727-кжкх/2022-1 от 29.09.2022</t>
  </si>
  <si>
    <t>СНТ "Яблонька-1"</t>
  </si>
  <si>
    <t>д.Нечаево</t>
  </si>
  <si>
    <t>1085030002221/5030062500</t>
  </si>
  <si>
    <t>8-985-922-33-13</t>
  </si>
  <si>
    <t>olgagindina@mail.ru</t>
  </si>
  <si>
    <t>вкл.№7754-кжкх/2022-1 от 07.10.2022</t>
  </si>
  <si>
    <t>искл.№135-Вх-7913/2022-кжкх-1 от 10.10.2022</t>
  </si>
  <si>
    <t>СНТ "Колос"</t>
  </si>
  <si>
    <t>1025003753785/5030005943</t>
  </si>
  <si>
    <t>вкл.№135-Вх-7913/2022-кжкх-1 от 10.10.2022</t>
  </si>
  <si>
    <t>искл.№135-Вх-7912/2022-кжкх-1 от 10.10.2022</t>
  </si>
  <si>
    <t>СНТ "Ручей"</t>
  </si>
  <si>
    <t>1035005912215/5030025763</t>
  </si>
  <si>
    <t>вкл.№135-Вх-7912/2022-кжкх-1 от 10.10.2022</t>
  </si>
  <si>
    <t>искл.№135-Вх-7932/2022-кжкх-1 от 06.10.2022</t>
  </si>
  <si>
    <t>СНТ "Зеленый клин"</t>
  </si>
  <si>
    <t>1045005908012/5030023269</t>
  </si>
  <si>
    <t>вкл.№135-Вх-7932/2022-кжкх-1 от 06.10.2022</t>
  </si>
  <si>
    <t>1025003747890/5030007933</t>
  </si>
  <si>
    <t xml:space="preserve">Наро-Фоминский г.о., с. Атепцево, снт "Луч"НПО "Торий" </t>
  </si>
  <si>
    <t>СНТ "Луч" НПО "Торий"</t>
  </si>
  <si>
    <t>1025003750408/5030024738</t>
  </si>
  <si>
    <t>исключекна</t>
  </si>
  <si>
    <t>искл.№135-Вх-7932/2022-кжкх-1 от 061.0.2022</t>
  </si>
  <si>
    <t>ГСК "Мечта"</t>
  </si>
  <si>
    <t>1025003749495/5030041606</t>
  </si>
  <si>
    <t>8(916)979-5052 Туровский Виктор Александрович</t>
  </si>
  <si>
    <t>8(906)721-3860, 8(916)871-41-51</t>
  </si>
  <si>
    <t>искл.№135-вх-7932/2022-кжкх-1 от 06.10.2022</t>
  </si>
  <si>
    <t>вкл.№135-вх-7932/2022-кжкх-1 от 06.10.2022</t>
  </si>
  <si>
    <t>СПК "Мезон"</t>
  </si>
  <si>
    <t>1035005900412/5030025210</t>
  </si>
  <si>
    <t>1025003758350/5030008013</t>
  </si>
  <si>
    <t>искл.№134-вх-7932/2022-кжкх-1 от 06.10.2022</t>
  </si>
  <si>
    <t>1025003749836/5030030080</t>
  </si>
  <si>
    <t>ГСК "Ольха"</t>
  </si>
  <si>
    <t>1085030002100/5030062370</t>
  </si>
  <si>
    <t>искл№135-вх-7932/2022-кжкх-1 от 06.10.2022</t>
  </si>
  <si>
    <t>1035005907727/5030017177</t>
  </si>
  <si>
    <t>искл.№7937-кжкх/2022</t>
  </si>
  <si>
    <t>дТишинка</t>
  </si>
  <si>
    <t>1035005911324/5030022089</t>
  </si>
  <si>
    <t>вкл.№7937-кжкх/2022-1 от 06.10.2022</t>
  </si>
  <si>
    <t xml:space="preserve">8(977)341-80-24  </t>
  </si>
  <si>
    <t>искл.№7937-кжкх/2022-1 от 06.10.2022</t>
  </si>
  <si>
    <t>1035005904845/5030026750</t>
  </si>
  <si>
    <t xml:space="preserve">исключнеа </t>
  </si>
  <si>
    <t>искл.№24 от 11.01.2022</t>
  </si>
  <si>
    <t>СНТ "Гагаринец"</t>
  </si>
  <si>
    <t>1145030000367/5030082144</t>
  </si>
  <si>
    <t>1035005906968/5030025682</t>
  </si>
  <si>
    <t>Наро-Фоминский г.о., д. Порядино, СНТ "Родничок"</t>
  </si>
  <si>
    <t>искл.№794-кжкх/2022-1 от 06.0.2022</t>
  </si>
  <si>
    <t>д.Санники</t>
  </si>
  <si>
    <t>вкл.№7954-кжкх/2022-1 от0 6.10.2022</t>
  </si>
  <si>
    <t>искл.№7954-кжкх/2022-1от 06.10.2022</t>
  </si>
  <si>
    <t>дАфинеево</t>
  </si>
  <si>
    <t>СНТ "Экран"</t>
  </si>
  <si>
    <t>вкл.№7954-кжкх/2022-1 от 06.10.2022</t>
  </si>
  <si>
    <t>искл.№7954-кжкх/2022-1 от 06.10.2022</t>
  </si>
  <si>
    <t>1035005919410/5030009610</t>
  </si>
  <si>
    <t>г.Апрелевка, ул.Первомайская</t>
  </si>
  <si>
    <t>г.Апрелевка, ул. Z2066Фадеева</t>
  </si>
  <si>
    <t>г.Апрелевка, ул.Фадеева</t>
  </si>
  <si>
    <t>вкл.№9754-кжкх/2022-1 от 06.10.2022</t>
  </si>
  <si>
    <t>СНТ "Десна"</t>
  </si>
  <si>
    <t>1025003757822/5030024150</t>
  </si>
  <si>
    <t>Наро-Фоминский г.о., д. Таширово, СНТ «Ивушка НФ ДСК и треста "мособлстрой №8»</t>
  </si>
  <si>
    <t>СНТ "Ивушка" НФ ДСК и треста "Мособлстрой №8"</t>
  </si>
  <si>
    <t>1035005911412/5030008101</t>
  </si>
  <si>
    <t>вкл.№8063-кжкх/2022-1 от 12.10.2022</t>
  </si>
  <si>
    <t>искл.№8063-кжкх/2022-1 от 12.10.2022</t>
  </si>
  <si>
    <t>СНТ "Вертолетчик"</t>
  </si>
  <si>
    <t>1035005903470/5030024030</t>
  </si>
  <si>
    <t>искл.№8063-кжкх/2022- от 12.10.2022</t>
  </si>
  <si>
    <t>1035005906891/5030041010</t>
  </si>
  <si>
    <t>СНТ "Инеевка"</t>
  </si>
  <si>
    <t>1035005919838/5030010943</t>
  </si>
  <si>
    <t>искл.№8063-кжкх/2022-1 от 13.10.2022</t>
  </si>
  <si>
    <t>1025003749022/5030028901</t>
  </si>
  <si>
    <t>a.krivoruchko@phq,gazprom,ru;      buklova77@mail.ru</t>
  </si>
  <si>
    <t>СНТ "Алешково"</t>
  </si>
  <si>
    <t>1035005907243/5030013990</t>
  </si>
  <si>
    <t>8(968)401-6199;  8-905-703-00-19</t>
  </si>
  <si>
    <t>1025003750859/5030030280</t>
  </si>
  <si>
    <t>8(925)324-4942</t>
  </si>
  <si>
    <t>СНТ "Иневка"</t>
  </si>
  <si>
    <t>1035005905065/5030024456</t>
  </si>
  <si>
    <t>8(985)978-9324</t>
  </si>
  <si>
    <t>8(916)826-4875</t>
  </si>
  <si>
    <t>8(905)533-7917</t>
  </si>
  <si>
    <t>искл.№8101-кжкх/2022+-1от 13.10.2022</t>
  </si>
  <si>
    <t>д.Савеловка</t>
  </si>
  <si>
    <t>1025003757998/5030027810</t>
  </si>
  <si>
    <t>1035005904669/5030030393</t>
  </si>
  <si>
    <t>1025003752795/5030025690</t>
  </si>
  <si>
    <t>вкл.№8101-кжкх/2022 -1 от 13.10.2022</t>
  </si>
  <si>
    <t>ТСН "Берёзка"</t>
  </si>
  <si>
    <t>иско.№8101-кжкх/2022-1 от 13.10.2022</t>
  </si>
  <si>
    <t>1025003757800/5030022603</t>
  </si>
  <si>
    <t>СНТ "Заря УПП ВОС"</t>
  </si>
  <si>
    <t>вкл.№8101-кжкх/2022-1 от 13.10.2022</t>
  </si>
  <si>
    <t xml:space="preserve">8(915)387-4857,
8929-551-27-34
 34-625-77-каз.
</t>
  </si>
  <si>
    <t>искл.№8101-кжкх/2022-1 от 13.10.2022</t>
  </si>
  <si>
    <t>1035005918727/5030026326</t>
  </si>
  <si>
    <t>СНТ "Полесье-88"</t>
  </si>
  <si>
    <t>102500375332/5030025308</t>
  </si>
  <si>
    <t>8(916)200-12-89</t>
  </si>
  <si>
    <t>итсключена</t>
  </si>
  <si>
    <t>ГСК "Кантемировец-2"</t>
  </si>
  <si>
    <t>1025003747911/5030034119</t>
  </si>
  <si>
    <t>8(977)471-9799, 8-903-510-83-23</t>
  </si>
  <si>
    <t>1055005615653/5030039879</t>
  </si>
  <si>
    <t>8(916)135-16-52</t>
  </si>
  <si>
    <t>2308 от 17.10.2022</t>
  </si>
  <si>
    <t xml:space="preserve">55.310463, </t>
  </si>
  <si>
    <t>36.510353</t>
  </si>
  <si>
    <t>СНТ "Стрела"</t>
  </si>
  <si>
    <t>1035005911390/5030006224</t>
  </si>
  <si>
    <t>вкл.№2308 от 17.10.2022</t>
  </si>
  <si>
    <t>искл.№2309 от 17.10.2022</t>
  </si>
  <si>
    <t>1045005912654/5030023879</t>
  </si>
  <si>
    <t>8(903)266-2438 Иванова Тамара Михайловна</t>
  </si>
  <si>
    <t>8(916)604-7086 Озерова Мария Николаевна</t>
  </si>
  <si>
    <t>8(915)156-1423 Цуцкова Мария Ивановна</t>
  </si>
  <si>
    <t>вкл.№2309 от 17.10.2022</t>
  </si>
  <si>
    <t>искл.№2310 от 17.10.2022</t>
  </si>
  <si>
    <t>1035005912094/5030030298</t>
  </si>
  <si>
    <t>вкл.№2310 от 17.10.022</t>
  </si>
  <si>
    <t>8(910)400-1136  Лозовский Александр Анатольевич</t>
  </si>
  <si>
    <t>1035005905550/5030028676</t>
  </si>
  <si>
    <t>ТСН "Радуга"</t>
  </si>
  <si>
    <t>Наро-Фоминский г.о., д. Чичково, СНТ "Дорожник"</t>
  </si>
  <si>
    <t>55.260570</t>
  </si>
  <si>
    <t>36.790790</t>
  </si>
  <si>
    <t>1025003758361/5030026527</t>
  </si>
  <si>
    <t>8(926)792-58-65, 8-925-090-5777 Казаков Александр Валентинович</t>
  </si>
  <si>
    <t>акт.№630-1 от 17.10.2022</t>
  </si>
  <si>
    <t>письмо РПН №10-27-03/3461 от 07.10.2022</t>
  </si>
  <si>
    <t>искл.№631-1 от 18.0.2022</t>
  </si>
  <si>
    <t>8(962)904-28-74</t>
  </si>
  <si>
    <t>snt.ozerniy@yandex.ru</t>
  </si>
  <si>
    <t>СНТ "Озерный"</t>
  </si>
  <si>
    <t>1025003758152/5030016575</t>
  </si>
  <si>
    <t>вкл.№631-1 от 18.10.2022</t>
  </si>
  <si>
    <t>г.Наро-Фоминск, ул. Льва Толстого, д. 3, пересечение с ул. Чехова</t>
  </si>
  <si>
    <t>г.Наро-Фоминск, Тургеневский тупик, д.1</t>
  </si>
  <si>
    <t>1155030001004/5030085265</t>
  </si>
  <si>
    <t>офис(база МБУ"БиДХ")</t>
  </si>
  <si>
    <t>вкл.№633-1 от 18.10.2022</t>
  </si>
  <si>
    <t>8(926)340-96-06</t>
  </si>
  <si>
    <t>nafo_mbu_blag@vosreg.ru</t>
  </si>
  <si>
    <t>искл.№633-1 от 18.10.2022</t>
  </si>
  <si>
    <t>г.Наро-Фоминск, ул.Кольцевая, уч.3, Небожин Олег Владимрович (прод.магазин)</t>
  </si>
  <si>
    <t>55.380471</t>
  </si>
  <si>
    <t>36.698953</t>
  </si>
  <si>
    <t>Небожин Олег Владимирович</t>
  </si>
  <si>
    <t>315503000001770/503013529070 пасп. 4612 844642 от 25.06.2012</t>
  </si>
  <si>
    <t>г.Наро-Фоминск, тер. СНТ Лубянка д.296</t>
  </si>
  <si>
    <t>8(925)701-40-53</t>
  </si>
  <si>
    <t>marinakrylova.nf@mail.ru</t>
  </si>
  <si>
    <t>315503000001770/503013529070</t>
  </si>
  <si>
    <t xml:space="preserve">прод.магазин </t>
  </si>
  <si>
    <t>вкл.№634-1 от 18.10.2022</t>
  </si>
  <si>
    <t>закл.РПН №10-27-03/3447 от 5.10.2022</t>
  </si>
  <si>
    <t>Наро-Фоминский г.о., д. Плесенское, СНТ "Ольшанка"</t>
  </si>
  <si>
    <t>55.390378</t>
  </si>
  <si>
    <t>36.535280</t>
  </si>
  <si>
    <t>1035005904581/5030036123</t>
  </si>
  <si>
    <t>п стандарту</t>
  </si>
  <si>
    <t>акт.№636-1 от 19.10.2022</t>
  </si>
  <si>
    <t>письмо РПН №Ц10-27-03/3377 от 26.09.2022</t>
  </si>
  <si>
    <t>Наро-Фоминский г.о., д. Таширово, СНТ "Камыши"</t>
  </si>
  <si>
    <t>55.4034801</t>
  </si>
  <si>
    <t>36.648556</t>
  </si>
  <si>
    <t>бетон.плитка</t>
  </si>
  <si>
    <t>1035005902227/5030029207</t>
  </si>
  <si>
    <t>v9035589622@yandex.ru</t>
  </si>
  <si>
    <t>акт.№635-1 от 19.10.2022</t>
  </si>
  <si>
    <t>письмо РПН №10-27-03/3448 от 05.10.2022</t>
  </si>
  <si>
    <t>СНТ"Метрополитеновец"</t>
  </si>
  <si>
    <t>8(925)127-36-33</t>
  </si>
  <si>
    <t>elena.v2009@mail.ru</t>
  </si>
  <si>
    <t>д.Тарасково, д.9</t>
  </si>
  <si>
    <t>ТСН "Ветеран-3"</t>
  </si>
  <si>
    <t>1215000109763/5030101439</t>
  </si>
  <si>
    <t>вкл.№637-1 от 19.10.2022</t>
  </si>
  <si>
    <t>искл.№704-кжкх/022-1 от 07.10.2022</t>
  </si>
  <si>
    <t>вкл.№7604-кжкх/2022-1 от 07.10.2022</t>
  </si>
  <si>
    <t>искл.№7586-кжкх/2022-1 от 07.10.2022</t>
  </si>
  <si>
    <t xml:space="preserve">8(496)343-85-53, 8(964)780-25-06 </t>
  </si>
  <si>
    <t>kcson.nara@mosreg.ru</t>
  </si>
  <si>
    <t>г.Наро-Фоминск, ул. Карла Маркса, д.18</t>
  </si>
  <si>
    <t>ГБУСО  МО«Комплексный центр социального обслуживания и реабилитации «Наро-Фоминский» (полустационарное отделение)</t>
  </si>
  <si>
    <t>1025003750474/5030034045</t>
  </si>
  <si>
    <t>социальное полустац. Обслуживание</t>
  </si>
  <si>
    <t>вкл.№639-1 от 20.10.2022</t>
  </si>
  <si>
    <t>г.Наро-Фоминск, ул.Мира, д.11</t>
  </si>
  <si>
    <t>социальное стац. обслуживание</t>
  </si>
  <si>
    <t>вкл.№640-1 от 20.10.2022</t>
  </si>
  <si>
    <t>в/г№2, в/ч 85084 общ.3,4</t>
  </si>
  <si>
    <t>8(496)347-33-39</t>
  </si>
  <si>
    <t>офис бюджет (ТУ)</t>
  </si>
  <si>
    <t>акт.№641-1 от 20.10.2022</t>
  </si>
  <si>
    <t>р.п.Калининец</t>
  </si>
  <si>
    <t>р.п.Калининец, в/г №2</t>
  </si>
  <si>
    <t>Минобороны</t>
  </si>
  <si>
    <t>вкл.№7586-кжкх/2022-1 от 07.10.2022</t>
  </si>
  <si>
    <t>г. Наро-Фоминск, ул. Погодина, д. 93А, Филиал «Наро-Фоминск» АО «Мостотрест-сервис»</t>
  </si>
  <si>
    <t>55.368134</t>
  </si>
  <si>
    <t>36.751824</t>
  </si>
  <si>
    <t>Филиал «Наро-Фоминск» АО «Мостотрест-сервис»</t>
  </si>
  <si>
    <t>1027700139455/7737053261</t>
  </si>
  <si>
    <t>8(499)645-52-08, 7(495)669-7040</t>
  </si>
  <si>
    <t>Naro-Fominsk@mostotrest-service.ru</t>
  </si>
  <si>
    <t xml:space="preserve">АО "МОСТОТРЕСТ-СЕРВИС" Филиал «Наро-Фоминск»  </t>
  </si>
  <si>
    <t>гаражи</t>
  </si>
  <si>
    <t>акт.№642-1 от 21.10.2022</t>
  </si>
  <si>
    <t>закл.РПН№10-27-03/3528 от 19.10.2022</t>
  </si>
  <si>
    <t>вкл.№642- от .21.10.2022</t>
  </si>
  <si>
    <t>55.387480</t>
  </si>
  <si>
    <t>36.425202</t>
  </si>
  <si>
    <t>1035005906880/5030015691</t>
  </si>
  <si>
    <t xml:space="preserve">8(965)377-06-71, 8-929-623-70-49  </t>
  </si>
  <si>
    <t>акт.№645-1 о т 21.10.2022</t>
  </si>
  <si>
    <t>письмо РПН №10-27-03/3526 от 19.10.2022</t>
  </si>
  <si>
    <t>акт. №1935-кжкх-1 от 16.03.2022; вкл. № 7522-КЖКХ/2020 от 13.11.2020, объем ТКО перенесен с 550, КГО - с 201, 536, 540, 541, 543, 547, 552, 553, 555, 560, 565, 567, 568, 569, 570, 571, 572, 573, 575, 577, 580</t>
  </si>
  <si>
    <t>8(903)244-46-45</t>
  </si>
  <si>
    <t>ИП Назаров Муминжон Жумабоевич</t>
  </si>
  <si>
    <t>317507400053925/402717533494</t>
  </si>
  <si>
    <t>вкл.№649-1 от 21..10.2022</t>
  </si>
  <si>
    <t xml:space="preserve">Наро-Фоминский г.о., д. Веселёво, д. 1,2,13, МНОГОКВАРТИРНЫЙ ЖИЛОЙ ДОМ </t>
  </si>
  <si>
    <t>1027700356067/7710030362</t>
  </si>
  <si>
    <t>офис Бюджетное учреждение</t>
  </si>
  <si>
    <t>вкл.№650-1 от 21.10.2022</t>
  </si>
  <si>
    <t>M626OY40RUS@yandex.ru</t>
  </si>
  <si>
    <t>д. 1  Минобороны</t>
  </si>
  <si>
    <t>д. 2 Минобороны</t>
  </si>
  <si>
    <t>д. 3 Минобороны</t>
  </si>
  <si>
    <t>д. 4 Минобороны</t>
  </si>
  <si>
    <t>р.п.Калининец, в/г №6</t>
  </si>
  <si>
    <t>8(496)346-61-87</t>
  </si>
  <si>
    <t>nafo_TU_volchenki@mosreg.ru</t>
  </si>
  <si>
    <t xml:space="preserve">Теруправление Волченки Администрации Наро-Фоминского городского округа </t>
  </si>
  <si>
    <t>1175074016259/5030092784</t>
  </si>
  <si>
    <t xml:space="preserve">офис бюджет </t>
  </si>
  <si>
    <t>вкл.№651-1 от 24.10.2022</t>
  </si>
  <si>
    <t>искл.3651-1 от 24.10.2022</t>
  </si>
  <si>
    <t>офис бюджет (котельная)</t>
  </si>
  <si>
    <t>Наро-Фоминский г.о., д. Ивановка, СНТ "Лесная поляна"</t>
  </si>
  <si>
    <t>55.390268</t>
  </si>
  <si>
    <t>36.7998457</t>
  </si>
  <si>
    <t>1025003749352/5030036170</t>
  </si>
  <si>
    <t xml:space="preserve">8(985)984-10-36, 8-916-663-14-67 
8916-226-23-38   
</t>
  </si>
  <si>
    <t>cicterz@mail.ru, Ananin44@yandex.ru</t>
  </si>
  <si>
    <t>акт.№652-10 от 24.10.2022</t>
  </si>
  <si>
    <t>письмо РПН №10-27-03/3061 от 11.08.2022</t>
  </si>
  <si>
    <t>Наро-Фоминский г.о., г. Верея, пл. Советская, д. 2, Территориальное управление Верея</t>
  </si>
  <si>
    <t>55.342963</t>
  </si>
  <si>
    <t>36.185802</t>
  </si>
  <si>
    <t xml:space="preserve">ТУ  Верея Администрации Наро-Фоминского городского округа </t>
  </si>
  <si>
    <t>1175074016260/5030092801</t>
  </si>
  <si>
    <t>г. Верея, пл.Советская, д. 2</t>
  </si>
  <si>
    <t xml:space="preserve">8(496)346-79-56, 8(496)3467-631, </t>
  </si>
  <si>
    <t>nafo_TU_Vereya@mosreg.ru, admverya@bk.ru</t>
  </si>
  <si>
    <t>офис, бюджет (ТУ)</t>
  </si>
  <si>
    <t>акт.№654-1 от 24.10.2022</t>
  </si>
  <si>
    <t>закл.РПН №10-27-03/3542 от 21.10.2022</t>
  </si>
  <si>
    <t>Наро-Фоминский г.о., г. Верея, ул. Восточная, д. 14А, МБУ "БИДХ Верея"</t>
  </si>
  <si>
    <t>55.345178</t>
  </si>
  <si>
    <t>36.204018</t>
  </si>
  <si>
    <t>1175074005677/5030090956</t>
  </si>
  <si>
    <t xml:space="preserve">8(496)346-7968, </t>
  </si>
  <si>
    <t xml:space="preserve">г. Верея, ул. Восточная, д. 14А </t>
  </si>
  <si>
    <t>офис, бюджет (ЖКХ)</t>
  </si>
  <si>
    <t>акт.№653-1 от 24.10.2022</t>
  </si>
  <si>
    <t>закл.РПН №10-27-03/3541 от21.10.2022</t>
  </si>
  <si>
    <t>г.Наро-Фоминск, ул.Рижская, д.9, ГУ Главное управление пенсионного фонда РФ №2 по г.Москве и  Московской области</t>
  </si>
  <si>
    <t>55.378881</t>
  </si>
  <si>
    <t>36.730648</t>
  </si>
  <si>
    <t xml:space="preserve">ГУ-ГУПФ Рф № 2 по г. Москве и Московской области </t>
  </si>
  <si>
    <t>1027732002650/7732119617</t>
  </si>
  <si>
    <t>8(495)447-34-75, 8(903)777-17-92, 928 496 34 38 100</t>
  </si>
  <si>
    <t>zakupki.pfr2@mail.ru, gu2006@pfrmo.ru</t>
  </si>
  <si>
    <t xml:space="preserve">ГУ-ГУПФ РФ № 0 по г. Москве и Московской области </t>
  </si>
  <si>
    <t>офис, бюджет (Пенсионный фонд)</t>
  </si>
  <si>
    <t>не по стандарту</t>
  </si>
  <si>
    <t>акт.№655-1 от 24.10.2022</t>
  </si>
  <si>
    <t>закл.РПН №10-27-03/3527 от 19.10.2022</t>
  </si>
  <si>
    <t>МКД№28</t>
  </si>
  <si>
    <t>МКД№31</t>
  </si>
  <si>
    <t>МКД№37</t>
  </si>
  <si>
    <t>г.Наро-Фоминск, ул.Найдова-Железова</t>
  </si>
  <si>
    <t>вкл.№135-ТГ-1301/022-1 от 21.09.2022</t>
  </si>
  <si>
    <t>8(903)735-81-29</t>
  </si>
  <si>
    <t>7358129@mail.com</t>
  </si>
  <si>
    <t>с. Петровское,д.87а</t>
  </si>
  <si>
    <t>ИП Серегина Елена Владимировна (магазин хозтовары)</t>
  </si>
  <si>
    <t>306503020100022/503000033189</t>
  </si>
  <si>
    <t xml:space="preserve">пром.торговля (хозтовары) </t>
  </si>
  <si>
    <t>вкл.№658-1 от 2.10.2022</t>
  </si>
  <si>
    <t>Наро-Фоминский г.о., д.Назарьево,  с/з Архангельский, СНТ «Джунгли»</t>
  </si>
  <si>
    <t>55.357702</t>
  </si>
  <si>
    <t>36.374370</t>
  </si>
  <si>
    <t>1055005618106/5030032175</t>
  </si>
  <si>
    <t xml:space="preserve">8(916)902-08-69, 8-967-120-44-81  </t>
  </si>
  <si>
    <t>д. Назарьево, с/з Архангельский</t>
  </si>
  <si>
    <t>письмо РПН №10-27-03/3550 от 24.10.2022</t>
  </si>
  <si>
    <t>55.362447</t>
  </si>
  <si>
    <t>36.756467</t>
  </si>
  <si>
    <t>г.Москва, ул.Кантемировская, д.15, кв.14  115477</t>
  </si>
  <si>
    <t>8(963)990-91-91</t>
  </si>
  <si>
    <t>a.minkov@mail.ru</t>
  </si>
  <si>
    <t>г.Наро-Фоминск, ул/Кольцевая, уч.3 (прод.магазин)</t>
  </si>
  <si>
    <t>п.Леспромхоза, д.22/1</t>
  </si>
  <si>
    <t>1127746172080/7729705354</t>
  </si>
  <si>
    <t xml:space="preserve">прод.м-н </t>
  </si>
  <si>
    <t>вкл.№659-1 от 25.10.2022</t>
  </si>
  <si>
    <t>закл.РПН №10-27-03/3543 от 21.10.2022</t>
  </si>
  <si>
    <t xml:space="preserve">Наро-Фоминский г.о., п.Леспромхоза, д.22/1,  Мельников Д.В. (ООО "СОЮЗ СВЯТОГО ИОАННА ВОИНА"- магазин Верный») </t>
  </si>
  <si>
    <t xml:space="preserve"> Мельников Дмитрий Владимирович</t>
  </si>
  <si>
    <t>772450968367-ИНН  пасп.4514 558889 от 10.06.2014</t>
  </si>
  <si>
    <t>ООО "Союз святого иоанна воина" (м-н "Верный")</t>
  </si>
  <si>
    <t>г. Наро-Фоминск, ул. Мира, д.2</t>
  </si>
  <si>
    <t>8(926)204-56-49</t>
  </si>
  <si>
    <t>vikhrovayy@gmail.com</t>
  </si>
  <si>
    <t>г.Наро-Фоминск, ул.Ленина, м-н 40 («Продукты»)</t>
  </si>
  <si>
    <t>ИП Романова Галина Николаевна</t>
  </si>
  <si>
    <t>305503001800307/503000013672</t>
  </si>
  <si>
    <t>вкл.№632-1 от 25.10.2022</t>
  </si>
  <si>
    <t>8(496)342-32-14</t>
  </si>
  <si>
    <t>petrchool@mail.ru</t>
  </si>
  <si>
    <t>р.п.Калининец, д.16</t>
  </si>
  <si>
    <t>МБОУ Петровская средняя общеобразовательная школа имени Героя Российской Федерации Д.В.Межуева (дошкольное отделение)</t>
  </si>
  <si>
    <t>1025003751728/5030032136</t>
  </si>
  <si>
    <t>вкл.№660-1 от 25.10.2022</t>
  </si>
  <si>
    <t>МБОУ Петровская средняя общеобразовательная школа имени Героя Российской Федерации Д.В.Межуева (школа)</t>
  </si>
  <si>
    <t>акт.№661-1 от 25.10.2022</t>
  </si>
  <si>
    <t>дома ИЖС (22  дома)</t>
  </si>
  <si>
    <t>акт.№662-1 от 26.10.2022</t>
  </si>
  <si>
    <t>Наро-Фоминский г.о., д. Афинеево, СНТ "Ритм"</t>
  </si>
  <si>
    <t>55.516222</t>
  </si>
  <si>
    <t>37.090796</t>
  </si>
  <si>
    <t>8(906)017-25-25, 8(909)6808347</t>
  </si>
  <si>
    <t>zrn@inbox.ru</t>
  </si>
  <si>
    <t>314503003700038/772861732304</t>
  </si>
  <si>
    <t>д.Юшково, д.2</t>
  </si>
  <si>
    <t>8(925)267-52-42</t>
  </si>
  <si>
    <t>vkucin222@gmail.com, madou_42_Kalilinec@mail.ru</t>
  </si>
  <si>
    <t>Наро-Фоминский г.о., д. Юшково, д. 2, ИП Кучин Владимир Викторович (магазин)</t>
  </si>
  <si>
    <t>проди пром.Торговля</t>
  </si>
  <si>
    <t>закл.РПН №10-27-03/3333 от 19.09.2022</t>
  </si>
  <si>
    <t>8(496)342-52-39</t>
  </si>
  <si>
    <t>nafo_sport_stroitel@mosreg.ru</t>
  </si>
  <si>
    <t>акт.№665-1 от 28.10.2022</t>
  </si>
  <si>
    <t>МАУС"Спорткомбинат "Строитель"</t>
  </si>
  <si>
    <t>спорткомбинат(бассейн)</t>
  </si>
  <si>
    <t>вкл.№666-1 от 28.10.2022</t>
  </si>
  <si>
    <t>искл.№666-1 от 28.10.2022</t>
  </si>
  <si>
    <t>г.Апрелевка, ул.Комсомольская, д.12</t>
  </si>
  <si>
    <t>вкл.№64-1 от 27.10.2022</t>
  </si>
  <si>
    <t>8(496)3467-962</t>
  </si>
  <si>
    <t>8(496)343-85-53, 8(964)780-25-06</t>
  </si>
  <si>
    <t>г. Верея, пл. Советская, д.7/1</t>
  </si>
  <si>
    <t xml:space="preserve">ГБУСО  МО «Комплексный центр социального обслуживания и реабилитации 
«Наро-Фоминский»
</t>
  </si>
  <si>
    <t xml:space="preserve">соци.осл. Полустационарное </t>
  </si>
  <si>
    <t>вкл.№669-1 от 28.10.2022</t>
  </si>
  <si>
    <t>письмо РПН №10-27-03/3525 от 19.10.2022</t>
  </si>
  <si>
    <t>Наро-Фоминский г.о., д. Романово, СНТ "Ромашка"</t>
  </si>
  <si>
    <t>55.239733</t>
  </si>
  <si>
    <t>36.857104</t>
  </si>
  <si>
    <t>Sntsn.romashka@mail.ru, 6216864@mail.ru</t>
  </si>
  <si>
    <t>акт.№668-1 от 28.10.2022</t>
  </si>
  <si>
    <t>8(968)573-69-39, 8(985)969-72-02</t>
  </si>
  <si>
    <t>6418828@bk.ru</t>
  </si>
  <si>
    <t>прод. Торговля</t>
  </si>
  <si>
    <t xml:space="preserve">г.Апрелевка, ул.Пролетарская, д.20Б (прод. Магазин) </t>
  </si>
  <si>
    <t>ИП Бигилев Максим Анатольевич</t>
  </si>
  <si>
    <t>310503015400013/503013283010</t>
  </si>
  <si>
    <t>вкл.№670-1 от 28.10.2022</t>
  </si>
  <si>
    <t>317505300069014/500405713236</t>
  </si>
  <si>
    <t>ООО "Рассвет Медиа" Обухов Иван Витальевич</t>
  </si>
  <si>
    <t>304770000356900/772116663011</t>
  </si>
  <si>
    <t>ИП Кац Эдуард Евгеньевич  (Водоноша)</t>
  </si>
  <si>
    <t>Коллективная автостоягка  "Геолог"</t>
  </si>
  <si>
    <t>ГСК"Сельхозтехника"</t>
  </si>
  <si>
    <t>вкл.№8397-кжкх/2022-1 от 31.10.2022 Перенос с КП- 536</t>
  </si>
  <si>
    <t>vkucin222@gmail.ru</t>
  </si>
  <si>
    <t xml:space="preserve">д.Юшково, д.2 </t>
  </si>
  <si>
    <t>вкл.№673-1 от 31.10.2022</t>
  </si>
  <si>
    <t>искл.№673-1 от 31.10.2022 , акт.№663-1 от 27.10.2022</t>
  </si>
  <si>
    <t>вкл.перенос с КП-560 №8397-кжкх-1 от 32.10.2022</t>
  </si>
  <si>
    <t>искл. №8397-кжкх-1 от 31.0.2022 (перенос на КП-562), изм № 7522-КЖКх/2020 от 13.11.2020</t>
  </si>
  <si>
    <t xml:space="preserve">искл. №8397-кжкх/2022-1 от 31.10.2022 (перенос на КП-155), изм. 7522-КЖКХ/2020 от 13.11.2020 </t>
  </si>
  <si>
    <t xml:space="preserve">искл. №8397-кжкх/2022-1 от 32.10.2022 (перенос на КП-155), изм. 7522-КЖКХ/2020 от 13.11.2020 </t>
  </si>
  <si>
    <t xml:space="preserve">искл. №8397-кжкх/2022-1 от 31.10.2022(перенос на КП-155), изм. 7522-КЖКХ/2020 от 13.11.2020 </t>
  </si>
  <si>
    <t>искл.№ 8397-кжкх/2022-1 от 31.10.2022 (перенос на КП-554), изм № 7522-КЖКх/2020 от 13.11.2020</t>
  </si>
  <si>
    <t>вкл.№8397-кжкх/2022-1 от 31.10.2022(перенос с КП- 555)</t>
  </si>
  <si>
    <t>г.Наро-Фоминск, ул.Московская, д.8, ИП Поляков Александр Георгиевич</t>
  </si>
  <si>
    <t>304503023000031/503004006115</t>
  </si>
  <si>
    <t>вкл.№8397-кжкх/2022-1 от 31.10.2022(перенос с КП-575)</t>
  </si>
  <si>
    <t>г.Наро-Фоминск,  пер.Лесной</t>
  </si>
  <si>
    <t>дома ИЖС №2,4</t>
  </si>
  <si>
    <t xml:space="preserve">Теруправление  Таширово Администрации Наро-Фоминского городского округа </t>
  </si>
  <si>
    <t>Теруправление Верея</t>
  </si>
  <si>
    <t>55.396221</t>
  </si>
  <si>
    <t>36.755876</t>
  </si>
  <si>
    <t xml:space="preserve">на стадии оформления в мун. собствкенность </t>
  </si>
  <si>
    <t xml:space="preserve">по стадарту </t>
  </si>
  <si>
    <t>вкл.№8397-кжкх/2022-1 от 32.10.2022</t>
  </si>
  <si>
    <t>перенос на Кп-2189 №8397-кжкх/2022-1 от 31.10.2022</t>
  </si>
  <si>
    <t xml:space="preserve">изм.№8397-кжкх/2022-1 от 31.10.2022, № 7522-КЖКх/2020 от 13.11.2020, </t>
  </si>
  <si>
    <t>г.Наро-Фоминск, пер Лесной, д.6</t>
  </si>
  <si>
    <t xml:space="preserve">г. Наро-Фоминск, пр-д Кривоносовский </t>
  </si>
  <si>
    <t>г. Наро-Фоминск, ул.1-я Кривоносовская, д.1</t>
  </si>
  <si>
    <t>г. Наро-Фоминск, ул.1-я Кривоносовская, д.1Б</t>
  </si>
  <si>
    <t>г. Наро-Фоминск, ул. 3-Кривоносовская</t>
  </si>
  <si>
    <t>г. Наро-Фоминск,  ул Автодорожная</t>
  </si>
  <si>
    <t>55.533390</t>
  </si>
  <si>
    <t>36.990833</t>
  </si>
  <si>
    <t>nafo_TU_Kalininec@mosreg.ru</t>
  </si>
  <si>
    <t>Теруправление  Калининец</t>
  </si>
  <si>
    <t>1175074016314/5030092840</t>
  </si>
  <si>
    <t>акт.№675-1 от 01.11.2022</t>
  </si>
  <si>
    <t>55.381438</t>
  </si>
  <si>
    <t>36.747450</t>
  </si>
  <si>
    <t>ИП Поляков Александр Георгиевич</t>
  </si>
  <si>
    <t>304503023000031/50300400611</t>
  </si>
  <si>
    <t>г.Наро-Фоминск, ул.Киевская, д.19, 143300</t>
  </si>
  <si>
    <t>8 (915) 230-31-86</t>
  </si>
  <si>
    <t>ZNnur.1958@gmail.com</t>
  </si>
  <si>
    <t xml:space="preserve"> ИП Поляков Александр Георгиевич, включая всехарендаторов)</t>
  </si>
  <si>
    <t xml:space="preserve">г.Наро-Фоминск, ул.Московская, д.8, ИП Поляков Александр Георгиевич (включая всех арендаторов) </t>
  </si>
  <si>
    <t xml:space="preserve">офис (3 орг-ции) </t>
  </si>
  <si>
    <t xml:space="preserve">производство (4 орг-ции) </t>
  </si>
  <si>
    <t>вкл.№674-1 от 31.10.2022</t>
  </si>
  <si>
    <t>закл.РПН №10-27-03/2374 от 15.04.2022</t>
  </si>
  <si>
    <t>8(496)346-29-74,  8(968)779-42-88</t>
  </si>
  <si>
    <t>mousosh5nf2@yandex.ru</t>
  </si>
  <si>
    <t>г.Наро-Фоминск, ул.Профсоюзная, д.9А</t>
  </si>
  <si>
    <t>МБОУ Наро-Фоминская СОШ №5 СУИОП</t>
  </si>
  <si>
    <t>вкл.№677-1 от 02.11.2022</t>
  </si>
  <si>
    <t>искл№677-1 от 02.11.2022</t>
  </si>
  <si>
    <t>8(903)677-18-36</t>
  </si>
  <si>
    <t xml:space="preserve">vx1500@yandex.ru </t>
  </si>
  <si>
    <t>г. Апрелевка,  ул.Цветочная аллея д.11, пом.5 (пром.магазин)</t>
  </si>
  <si>
    <t>310503026600022/503002832701</t>
  </si>
  <si>
    <t>вкл. №678-1 от 02.11.2022</t>
  </si>
  <si>
    <t>исключенав</t>
  </si>
  <si>
    <t>искл.№680-1 от 02.11.2022</t>
  </si>
  <si>
    <t>8(905)502-84-01</t>
  </si>
  <si>
    <t>МАУ ЦСШ №1</t>
  </si>
  <si>
    <t>акт.№679-1 от 02.11.2022</t>
  </si>
  <si>
    <t>г.Наро-Фоминск, ул.Парк Воровского, д.2</t>
  </si>
  <si>
    <t>вкл.№680-1 от 02.11.2022</t>
  </si>
  <si>
    <t>вкл.№681-1 от 02.11.2022</t>
  </si>
  <si>
    <t xml:space="preserve">д.Таширово, 72-ой квартал Красноармейского лесничества </t>
  </si>
  <si>
    <t>Наро-Фоминский г.о., д.Таширово,  72-ой  квартал  Красноармейского лесничества,  СНТ "Иневка"</t>
  </si>
  <si>
    <t>письмо РПн №10-27-03/3524 от 19.10.2022</t>
  </si>
  <si>
    <t>СНТ "Лесное" ТРЕСТА "СОЮЗТЕПЛОКОНСТРУКЦИЯ" И УПРАВЛЕНИЯ "МЕХАНИЗАЦИЯ №6"</t>
  </si>
  <si>
    <t>1035005911930/5030024858</t>
  </si>
  <si>
    <t xml:space="preserve">1025003748241/5030025347 </t>
  </si>
  <si>
    <t>1035005910257/5030030442</t>
  </si>
  <si>
    <t>1035005916131/5030024939</t>
  </si>
  <si>
    <t>1185074013354/5030008398</t>
  </si>
  <si>
    <t>1035005907584/5030026446</t>
  </si>
  <si>
    <t>1025003750155/5030038970</t>
  </si>
  <si>
    <t xml:space="preserve">Наро-Фоминский г.о., д. Каменка, на вьезде </t>
  </si>
  <si>
    <t>акт.№689-1 от 03.11.2022</t>
  </si>
  <si>
    <t>закл.РПН №10-27-03/3613 от 01.11.2022</t>
  </si>
  <si>
    <t>Наро-Фоминский г.о., д.Мартемьяново, ул.Виноградная, на въезде, ПУЭСК «Золотая долина»</t>
  </si>
  <si>
    <t>55.5242</t>
  </si>
  <si>
    <t>37.0838</t>
  </si>
  <si>
    <t>1105030003561/5030072080</t>
  </si>
  <si>
    <t>д.Мартемьяново, ул.Фруктовая, уч.3-Д</t>
  </si>
  <si>
    <t>д. Мартемьяново, ул.Виноградная, на въезде</t>
  </si>
  <si>
    <t>ПУЭСК коттеджный поселок</t>
  </si>
  <si>
    <t>акт.№690-1 от 03.11.2022</t>
  </si>
  <si>
    <t>закл.РПН №10-27-03/3612 от 01.11.2022</t>
  </si>
  <si>
    <t>1055005601441/5030022441</t>
  </si>
  <si>
    <t>1035005918287/5030025298</t>
  </si>
  <si>
    <t>1105000000236/5030068580</t>
  </si>
  <si>
    <t>1035005917671/5030011087</t>
  </si>
  <si>
    <t>1025003754775/5030023156</t>
  </si>
  <si>
    <t>1035005905000/5030038466</t>
  </si>
  <si>
    <t>1205000029508/5030098063</t>
  </si>
  <si>
    <t>1107799001254/7707029039</t>
  </si>
  <si>
    <t>1067799020530/7707330077</t>
  </si>
  <si>
    <t>искл. Прекр. деят. 11.08.2022, акт.№398-1 от 21.10.2021</t>
  </si>
  <si>
    <t>1035005909520/5030039283</t>
  </si>
  <si>
    <t>1035005901479/5030024946</t>
  </si>
  <si>
    <t>1035005900159/5030026566</t>
  </si>
  <si>
    <t>1125030002888/5030034359</t>
  </si>
  <si>
    <t>акт.№657-1 от 25.10.2022</t>
  </si>
  <si>
    <t>искл. №691-1 от 03.11.2022</t>
  </si>
  <si>
    <t>8(499)110-27-53</t>
  </si>
  <si>
    <t xml:space="preserve">alabino55@yandex.ru </t>
  </si>
  <si>
    <t>д.Софьино, д.3/1</t>
  </si>
  <si>
    <t>МАДОУ Детский сад комбинированного вида №55</t>
  </si>
  <si>
    <t>вк.№691-1 от 03.11.2022</t>
  </si>
  <si>
    <t xml:space="preserve">1067799031321/7705517619 </t>
  </si>
  <si>
    <t xml:space="preserve">1035005908365/5030042720 </t>
  </si>
  <si>
    <t>1045005907143/5030047090</t>
  </si>
  <si>
    <t>1125030003878/5030078660</t>
  </si>
  <si>
    <t>1025003750782/5030036405</t>
  </si>
  <si>
    <t>1025003749660/5030023572</t>
  </si>
  <si>
    <t xml:space="preserve">СНТ СН "Лето" </t>
  </si>
  <si>
    <t>СНТ СН</t>
  </si>
  <si>
    <t>1035005916538/5030025160</t>
  </si>
  <si>
    <t>1025003758207/5030026220</t>
  </si>
  <si>
    <t>1025003755655/5030025996</t>
  </si>
  <si>
    <t>атрудовые</t>
  </si>
  <si>
    <t>СНТ "Булатова Поляна" ЦНИГРИ</t>
  </si>
  <si>
    <t xml:space="preserve">СНТ "Березка д.Ерюхино" </t>
  </si>
  <si>
    <t>1035005918540/5030026140</t>
  </si>
  <si>
    <t>1035005906759/5030016504</t>
  </si>
  <si>
    <t>1055005619481/5030024329</t>
  </si>
  <si>
    <t>1025003756777/5030024953</t>
  </si>
  <si>
    <t>1025003748065/5030017184</t>
  </si>
  <si>
    <t>1055005613464/5030039822</t>
  </si>
  <si>
    <t>1035005906473/5030024664</t>
  </si>
  <si>
    <t>1035005906760/5030020998</t>
  </si>
  <si>
    <t>1025003752674/5030007926</t>
  </si>
  <si>
    <t>1055005611055/5030016617</t>
  </si>
  <si>
    <t>СНТ "Покровское" НПО "НИИТАВТОПРОМ"</t>
  </si>
  <si>
    <t>1035005916076/5030026157</t>
  </si>
  <si>
    <t>Наро-Фоминский г.о., д. Романово, СНТ"Электрик"</t>
  </si>
  <si>
    <t>Наро-Фоминский г.о., д. Рыжково,СПК "АВЭКС"</t>
  </si>
  <si>
    <t>1055005621054/5030050640</t>
  </si>
  <si>
    <t>Наро-Фоминский г.о., д. Дятлово, СНТ "Булатова Поляна" ЦНИГРИ</t>
  </si>
  <si>
    <t xml:space="preserve">искл. прекр. деят. 22.07.2022 присоединение к СНТ СНТ "Булатова Поляна" ЦНИГРИ"  </t>
  </si>
  <si>
    <t>1035005905219/5030023290</t>
  </si>
  <si>
    <t>акт.31.08.2020 № 159</t>
  </si>
  <si>
    <t>закл.№10-27-03/3269 от 27.08.2022</t>
  </si>
  <si>
    <t>1085030004135/5030026439</t>
  </si>
  <si>
    <t>1025003749957/5030016582</t>
  </si>
  <si>
    <t>Наро-Фоминский г.о., д. Чичково, СНТ "Лесная Поляна-ДРСУ-2"</t>
  </si>
  <si>
    <t>1075000003880/5030039830</t>
  </si>
  <si>
    <t>1055005616984/5030024819</t>
  </si>
  <si>
    <t>1035005912590/5030021085</t>
  </si>
  <si>
    <t>1035005902876/5030022924</t>
  </si>
  <si>
    <t>1025003749968/5030017120</t>
  </si>
  <si>
    <t>1035005911170/5030022699</t>
  </si>
  <si>
    <t>Наро-Фоминский г.о., д.Башкино, ул.Башкинское лесничество, 
квартал 36, СНТ СН «Машиностроитель»</t>
  </si>
  <si>
    <t>СНТ СН "Машиностроитель"</t>
  </si>
  <si>
    <t>Наро-Фоминский г.о., п. Леспромхоза, СНП "Лесное"</t>
  </si>
  <si>
    <t>1075000009512/5030059530</t>
  </si>
  <si>
    <t>СНП "Лесное"</t>
  </si>
  <si>
    <t>1085030000098/5030039195</t>
  </si>
  <si>
    <t>1165030051383/5030089012</t>
  </si>
  <si>
    <t>1055005607634/5030007997</t>
  </si>
  <si>
    <t>1035005911346/5030022071</t>
  </si>
  <si>
    <t>1035005911676/5030023332</t>
  </si>
  <si>
    <t> 1035005903041/5030024047</t>
  </si>
  <si>
    <t>1035005918177/5030024470</t>
  </si>
  <si>
    <t>1035005904394/5030025065</t>
  </si>
  <si>
    <t>1035005901589/5030026365</t>
  </si>
  <si>
    <t> 1025003751783/5030014810</t>
  </si>
  <si>
    <t>1025003751838/5030029895</t>
  </si>
  <si>
    <t>1035005909861/5030023999</t>
  </si>
  <si>
    <t>1035005916725/5030044117</t>
  </si>
  <si>
    <t>1025003757591/5030027827</t>
  </si>
  <si>
    <t>1055005603850/5030048626</t>
  </si>
  <si>
    <t>1035005900676/5030041003</t>
  </si>
  <si>
    <t>1195074005092/5030095961</t>
  </si>
  <si>
    <t>СНТ СН "Пристань"</t>
  </si>
  <si>
    <t>СНТ СН"Пристань"</t>
  </si>
  <si>
    <t>1025003755611/5030008285</t>
  </si>
  <si>
    <t>1035005915350/5030028891</t>
  </si>
  <si>
    <t>Наро-Фоминский г.о., д. Каменка, СНТ «Ветеран-Черемушки»)</t>
  </si>
  <si>
    <t>СНТ "Ветеран-черемушки"</t>
  </si>
  <si>
    <t>1035005910653/5030030410</t>
  </si>
  <si>
    <t>ТСН "Тушино"</t>
  </si>
  <si>
    <t>1215000121797/5030101679</t>
  </si>
  <si>
    <t>Наро-Фоминский г.о., д. Каменка, тер.СПК "Тушино", ТСН «Тушино»</t>
  </si>
  <si>
    <t>д.Каменка, тер. СПК "Тушино"</t>
  </si>
  <si>
    <t>1045005912577/5030024015</t>
  </si>
  <si>
    <t>1085030003310/5030029768</t>
  </si>
  <si>
    <t>1035005912930/5030026380</t>
  </si>
  <si>
    <t>Наро-Фоминский г.о., д. Мерчалово, СНТ "Мерчалово"</t>
  </si>
  <si>
    <t> 1025003747383/5030025643</t>
  </si>
  <si>
    <t>1045005904624 /5030046403</t>
  </si>
  <si>
    <t xml:space="preserve">1045005904624/5030046403 </t>
  </si>
  <si>
    <t xml:space="preserve">г.Верея, лесничество Вверейское, 82 квартал </t>
  </si>
  <si>
    <t>Наро-Фоминский г.о., г.Верея, Верейское лесничество, 82 квартал, ДПК "Савой"</t>
  </si>
  <si>
    <t> 1035005906154/5030028556</t>
  </si>
  <si>
    <t>Наро-Фоминский г.о., д. Митяево, СНТ «"50 лет Победы"инвалидов и участников Великой отечественной войны 1941-1945 г.г."</t>
  </si>
  <si>
    <t>1035005909828/5030023660</t>
  </si>
  <si>
    <t>1035005909883/5030023653</t>
  </si>
  <si>
    <t>1025003752883/5030023815</t>
  </si>
  <si>
    <t>1035005904449/5030042663</t>
  </si>
  <si>
    <t>1035005910950/5030025241</t>
  </si>
  <si>
    <t>1035005901908/5030029493</t>
  </si>
  <si>
    <t>1035005912545/5030025450</t>
  </si>
  <si>
    <t>Наро-Фоминский г.о., д. Митяево, тер.СПК "Русь", ТСН "Русь"</t>
  </si>
  <si>
    <t>1215000035271/5030100234</t>
  </si>
  <si>
    <t>ТСН "Русь"</t>
  </si>
  <si>
    <t>д. Митяево, тер.СПК "Русь"</t>
  </si>
  <si>
    <t>д.Митяево, тер. СПК "Русь"</t>
  </si>
  <si>
    <t>8(926)785-64-37,             8 905 769 02 32</t>
  </si>
  <si>
    <t>Наро-Фоминский г.о., д. Митяево, кв. 45,46 Верейского лесничесва, СНТ "Верея" при профкоме НПО "Пластик"</t>
  </si>
  <si>
    <t>СНТ "Верея" при профкоме НПО "Пластик"</t>
  </si>
  <si>
    <t>1115030000821/5030024520</t>
  </si>
  <si>
    <t>1035005905604/5030031982</t>
  </si>
  <si>
    <t>СНТ "Мосгаз" предприятие №4 МПГО "Мосгаз"</t>
  </si>
  <si>
    <t>Наро-Фоминский г.о., д. Монаково, СНТ "Мосгаз" предприятие №4 МПГО "Мосгаз" (у сторожки)</t>
  </si>
  <si>
    <t>1035005912127/503003623</t>
  </si>
  <si>
    <t>1035005912127 /503003623</t>
  </si>
  <si>
    <t>1125030002261/503007761</t>
  </si>
  <si>
    <t>1035005913689/5030029253</t>
  </si>
  <si>
    <t>1035005903327/5030027697</t>
  </si>
  <si>
    <t>Наро-Фоминский г.о., д. Рождествено, СНТ "Верея"</t>
  </si>
  <si>
    <t>1035005907221/5030014024</t>
  </si>
  <si>
    <t>Наро-Фоминский г.о., д. Семенково,СНТ «Надежда» Верейского леспромхоза</t>
  </si>
  <si>
    <t>СНТ «Надежда» Верейского леспромхоза</t>
  </si>
  <si>
    <t xml:space="preserve">1035005906517/503004069 </t>
  </si>
  <si>
    <t>1035005906517/503004069</t>
  </si>
  <si>
    <t>ТСН"Транспортник"</t>
  </si>
  <si>
    <t>ТСН "Транспортник"</t>
  </si>
  <si>
    <t>1035005918815/5030031502</t>
  </si>
  <si>
    <t>1035005903954/5030028080</t>
  </si>
  <si>
    <t xml:space="preserve">1035005903954/5030028080 </t>
  </si>
  <si>
    <t> 1035005909355/5030034528</t>
  </si>
  <si>
    <t>1045005907231/5030047100</t>
  </si>
  <si>
    <t>1025003749737/5030027129</t>
  </si>
  <si>
    <t>Наро-Фоминский г.о., д. Архангельское, СНТ "Алесь-2002"</t>
  </si>
  <si>
    <t>СНТ "Алесь-2002"</t>
  </si>
  <si>
    <t>1075000008775/5030021328</t>
  </si>
  <si>
    <t>СНТ "Квант-88"</t>
  </si>
  <si>
    <t>СНТ "Квант-88", д. Архангельское</t>
  </si>
  <si>
    <t>1035005910675/5030026340</t>
  </si>
  <si>
    <t>Наро-Фоминский г.о., д. Архангельское, СНТ "Южное"</t>
  </si>
  <si>
    <t>1035005908530/5030022018</t>
  </si>
  <si>
    <t>1025003758647/5030029020</t>
  </si>
  <si>
    <t>Наро-Фоминский г.о., д. Благовещенье, СНТ "Благовещенье"</t>
  </si>
  <si>
    <t>1085030003431/5030063470</t>
  </si>
  <si>
    <t>1035005919332/5030026774</t>
  </si>
  <si>
    <t>Наро-Фоминский г.о., д. Дуброво, ТСН "СНТ "Тонап"</t>
  </si>
  <si>
    <t>ТСН "СНТ "Тонап"</t>
  </si>
  <si>
    <t>1035005913150/5030043346</t>
  </si>
  <si>
    <t>1055005621032/5030017280</t>
  </si>
  <si>
    <t>1035005911137/5030030386</t>
  </si>
  <si>
    <t>1035005909971/5030024135</t>
  </si>
  <si>
    <t>Наро-Фоминский г.о., д. Лобаново, СНТ "Лобаново" НИЭМИ Концерна "Антей"</t>
  </si>
  <si>
    <t>СНТ "Лобаново" НИЭМИ Концерна "Антей"</t>
  </si>
  <si>
    <t>1075000010183/5030063688</t>
  </si>
  <si>
    <t>1035005918375/5030023935</t>
  </si>
  <si>
    <t>1055005610362/5030038748</t>
  </si>
  <si>
    <t>1035005903305/5030025202</t>
  </si>
  <si>
    <t>СНТ "Нечаево"автобазы №1</t>
  </si>
  <si>
    <t>СНТ "Нечаево" автобазы №1</t>
  </si>
  <si>
    <t>Наро-Фоминский г.о., д. Нечаево, СНТ "Нечаево" автобазы № 1</t>
  </si>
  <si>
    <t>1035005919046/503002710</t>
  </si>
  <si>
    <t>1025003755765/5030022787</t>
  </si>
  <si>
    <t>СНТ "Раздолье" КБ Салют</t>
  </si>
  <si>
    <t>Наро-Фоминский г.о., д. Никольское,СНТ "Прогресс-терра"</t>
  </si>
  <si>
    <t>1025003751365/5030017360</t>
  </si>
  <si>
    <t>1035005900930/5030023928</t>
  </si>
  <si>
    <t>СНТ СН "Веселево"</t>
  </si>
  <si>
    <t>Наро-Фоминский г.о., д. Новозыбинка, СНТ СН "Веселово"</t>
  </si>
  <si>
    <t>Наро-Фоминский г.о., у д. Новозыбинка, СНТ"Внуково"</t>
  </si>
  <si>
    <t>1035005918661/5030013077</t>
  </si>
  <si>
    <t>1035005907760/5030026887</t>
  </si>
  <si>
    <t>СНТ "Руть" завода "Раиоприбор"</t>
  </si>
  <si>
    <t>СНТ "Руть" завода "Радиоприбор"</t>
  </si>
  <si>
    <t>1055005622660/5030022498</t>
  </si>
  <si>
    <t>1055005617700/5030050223</t>
  </si>
  <si>
    <t>1035005920014/5030023981</t>
  </si>
  <si>
    <t>1035005919530/5030023212</t>
  </si>
  <si>
    <t>1055005621880/ 5030050745</t>
  </si>
  <si>
    <t>1055005621880/5030050745</t>
  </si>
  <si>
    <t>1085030002947/5030023702</t>
  </si>
  <si>
    <t>д.Новозыбинка</t>
  </si>
  <si>
    <t>Наро-Фоминский г.о., д. Новозыбинка, СНТ "Внуково"</t>
  </si>
  <si>
    <t>1025003754951/5030022392</t>
  </si>
  <si>
    <t>1025003758230/5030020853</t>
  </si>
  <si>
    <t xml:space="preserve">Наро-Фоминский г.о., д.Перемешаево, СНТ "Гея" </t>
  </si>
  <si>
    <t>1035005909850/5030029101</t>
  </si>
  <si>
    <t>1035005902491/5030025354</t>
  </si>
  <si>
    <t>1025003752135/5030026100</t>
  </si>
  <si>
    <t>Наро-Фоминский г.о.,  д. Василисино, СНТ "Ручеёк"</t>
  </si>
  <si>
    <t xml:space="preserve">СНТ "Ручеёк" </t>
  </si>
  <si>
    <t>1095030000614/5030025731</t>
  </si>
  <si>
    <t>1065030020626/5030027947</t>
  </si>
  <si>
    <t>1025003753048/5030025121</t>
  </si>
  <si>
    <t>Наро-Фоминский г.о.,  д. Василисино, СНТ "Шик"</t>
  </si>
  <si>
    <t>Наро-Фоминский г.о.,  д. Верховье, СНТ СН "Верховье"</t>
  </si>
  <si>
    <t xml:space="preserve">СНТ СН"Верховье" </t>
  </si>
  <si>
    <t>1035005909476/5030008084</t>
  </si>
  <si>
    <t>СНТ «Воскресёнки»</t>
  </si>
  <si>
    <t>1035005909234/5030025315</t>
  </si>
  <si>
    <t>Наро-Фоминский г.о., д. Клин, СНТ СН «Крона»</t>
  </si>
  <si>
    <t xml:space="preserve">СНТ СН  "Крона" </t>
  </si>
  <si>
    <t>1055005603003/5030016060</t>
  </si>
  <si>
    <t>1085030004674/5030028411</t>
  </si>
  <si>
    <t>1095030003155/503006760</t>
  </si>
  <si>
    <t>1025003753290/5030022160</t>
  </si>
  <si>
    <t>Наро-Фоминский г.о., д. Назарьево, СНТ "Крона"</t>
  </si>
  <si>
    <t>1035005902260/5030024632</t>
  </si>
  <si>
    <t>Наро-Фоминский г.о., д. Субботино, СНТ СН "Крылатское"</t>
  </si>
  <si>
    <t xml:space="preserve">СНТ СН"Крылатское" </t>
  </si>
  <si>
    <t>1055005625300/5030024590</t>
  </si>
  <si>
    <t xml:space="preserve">СНТ СН "Крылатское" </t>
  </si>
  <si>
    <t>1035005913997/5030025192</t>
  </si>
  <si>
    <t>д.Назарьево, ул.Полевая</t>
  </si>
  <si>
    <t>1035005918089/5030025259</t>
  </si>
  <si>
    <t>Наро-Фоминский г.о., д. Назарьево, СНТ "Очаковец" АПКП "Москирпич"</t>
  </si>
  <si>
    <t>1045005908639/5030031848</t>
  </si>
  <si>
    <t>СНТ "Очаковец" АПКП "Москирпич""</t>
  </si>
  <si>
    <t>1025003756348/5030024022</t>
  </si>
  <si>
    <t>1035005913238/5030043307</t>
  </si>
  <si>
    <t>ТСН "Солнышко"</t>
  </si>
  <si>
    <t>Наро-фоминский г.о., д. Назарьево, ТСН "Солнышко"</t>
  </si>
  <si>
    <t>1035005908101/5030026037</t>
  </si>
  <si>
    <t>1035005911148/5030026213</t>
  </si>
  <si>
    <t>1035005911907/503002657</t>
  </si>
  <si>
    <t>Наро-Фоминский г.о., д. Порядино, СНТ"Родничок"</t>
  </si>
  <si>
    <t>1035005902854/5030025682</t>
  </si>
  <si>
    <t xml:space="preserve"> СНТ "Родниок"</t>
  </si>
  <si>
    <t xml:space="preserve"> СНТ "Родничок"</t>
  </si>
  <si>
    <t>1035005906968/5030025668</t>
  </si>
  <si>
    <t xml:space="preserve">СНТ СН"Родничок" </t>
  </si>
  <si>
    <t>1055005624717/5030022339</t>
  </si>
  <si>
    <t>Наро-Фоминский г.о., д. Порядино, СНТ"БоровикК"</t>
  </si>
  <si>
    <t>1025003758735/5030023942</t>
  </si>
  <si>
    <t>Наро-Фоминский г.о., д. Порядино, СНТ "Вешняки"</t>
  </si>
  <si>
    <t>1035005909795/5030023861</t>
  </si>
  <si>
    <t>1025003756744/5030024255</t>
  </si>
  <si>
    <t>1035005911313/5030024840</t>
  </si>
  <si>
    <t>Наро-Фоминский г.о., д. Порядино, СНТ "Лайнер"</t>
  </si>
  <si>
    <t>СНТ "Лесное-МИД"</t>
  </si>
  <si>
    <t>1035005901358/5030029310</t>
  </si>
  <si>
    <t>1035005911291/5030024985</t>
  </si>
  <si>
    <t>Наро-Фоминский г.о., д. Порядино,СНТ "Маяк-2" машиностроительного завода "Маяк"</t>
  </si>
  <si>
    <t>СНТ "Маяк-2" машиностроительного завода "Маяк"</t>
  </si>
  <si>
    <t>Наро-Фоминский г.о.,  у д. Порядино, СНТ "Мечта"</t>
  </si>
  <si>
    <t>1035005912281/5030024872</t>
  </si>
  <si>
    <t>1035005902447/5030022900</t>
  </si>
  <si>
    <t>Наро-Фоминский г.о., д. Шапкино, СНТ"Мосфильмовец"</t>
  </si>
  <si>
    <t>СНТ"Мосфильмовец"</t>
  </si>
  <si>
    <t>1035005903272/5030013824</t>
  </si>
  <si>
    <t>1065030017359/7725025750</t>
  </si>
  <si>
    <t>СНТ "Надежда" ПО ЗИЛ</t>
  </si>
  <si>
    <t>Наро-Фоминский г.о., д. Порядино, СНТ"Надежда" ПО ЗИЛ</t>
  </si>
  <si>
    <t>1035005910499/5030008380</t>
  </si>
  <si>
    <t xml:space="preserve">СНТ "Нара-ПТО ГХ" </t>
  </si>
  <si>
    <t>Наро-Фоминский г.о., д. Порядино, СНТ"НАРА-ПТО ГХ"</t>
  </si>
  <si>
    <t>1035005912809/5030025442</t>
  </si>
  <si>
    <t>1045005902655/5030023685</t>
  </si>
  <si>
    <t>Наро-Фоминский г.о., д. Порядино, СНТ "Порядино"</t>
  </si>
  <si>
    <t>1035005904977/5030025587</t>
  </si>
  <si>
    <t>Наро-Фоминский г.о., д. Порядино, СНТ "Радуга-80"</t>
  </si>
  <si>
    <t>1035005914151/5030022762</t>
  </si>
  <si>
    <t>Наро-Фоминский г.о., д. Порядино, СНТ "Репка"</t>
  </si>
  <si>
    <t>СНТ "Сцена"</t>
  </si>
  <si>
    <t>1095030001879/5030027418</t>
  </si>
  <si>
    <t>1035005906946/5030025876</t>
  </si>
  <si>
    <t>1035005908585/5030016529</t>
  </si>
  <si>
    <t>1035005906550/5030026118</t>
  </si>
  <si>
    <t>Наро-Фоминский г.о., , д. Порядино, СТ "Ягодка"</t>
  </si>
  <si>
    <t>СТ "Ягодка"</t>
  </si>
  <si>
    <t>СТ</t>
  </si>
  <si>
    <t>1035005919244/5030026260</t>
  </si>
  <si>
    <t>Наро-Фоминский г.о., д. Порядино, СНТ "Ясенево" (площадка №1)</t>
  </si>
  <si>
    <t>Наро-Фоминский г.о., д. Чеблоково, СНТ СН"Рассвет ПО ЗИЛ"</t>
  </si>
  <si>
    <t>СНТ СН"Рассвет ПО ЗИЛ"</t>
  </si>
  <si>
    <t>1035005912920/5030023491</t>
  </si>
  <si>
    <t>ТСН "Долина"</t>
  </si>
  <si>
    <t>1035005904372/5030028404</t>
  </si>
  <si>
    <t>1025003749077/5030023251</t>
  </si>
  <si>
    <t>Наро-Фоминский г.о.,  д. Ревякино, СНТ "Живописный"</t>
  </si>
  <si>
    <t>1025003747471/5030013736</t>
  </si>
  <si>
    <t>Наро-Фоминский г.о., д. Роща, СНТ "Скорость"</t>
  </si>
  <si>
    <t>1035005909927/5030023195</t>
  </si>
  <si>
    <t>Наро-Фоминский г.о., д. Ступино, СНТ"Родники"</t>
  </si>
  <si>
    <t>1035005909542/5030038025</t>
  </si>
  <si>
    <t>1035005916461/5030030241</t>
  </si>
  <si>
    <t>1025003754676/5030027792</t>
  </si>
  <si>
    <t>Наро-Фоминский г.о., д. Субботино, СНТ "Субботино" ЗИЛ</t>
  </si>
  <si>
    <t>Наро-Фоминский г.о., д. Софьино,д.Софьино, д.141, стр. 1, ООО «Кофейная компания «Вокруг света»</t>
  </si>
  <si>
    <t>55.511418</t>
  </si>
  <si>
    <t>37.005844</t>
  </si>
  <si>
    <t>1027700200076/7710334402</t>
  </si>
  <si>
    <t>д.Софьино, д.141, стр. 1</t>
  </si>
  <si>
    <t>8 (925)055-24-52, 8-495-585-55-26</t>
  </si>
  <si>
    <t>д.Софьино, д.141, стр.1</t>
  </si>
  <si>
    <t>акт.№699-1 от 08.11.2022</t>
  </si>
  <si>
    <t>закл.РПН №0-27-03/2610 от 01.11.2022</t>
  </si>
  <si>
    <t>1045005908331/5030024199</t>
  </si>
  <si>
    <t>1095030002033/5030025555</t>
  </si>
  <si>
    <t>1025003758119/5030029091</t>
  </si>
  <si>
    <t>1035005918199/5030023357</t>
  </si>
  <si>
    <t>1035005910026/50300245</t>
  </si>
  <si>
    <t>1197746520850/7704499766</t>
  </si>
  <si>
    <t>Наро-Фоминский г.о., д. Чеблоково, СНТ "Клеверное"</t>
  </si>
  <si>
    <t>1035005900687/5030031774</t>
  </si>
  <si>
    <t>1025003756370/5030023692</t>
  </si>
  <si>
    <t>1035005903514/5030025435</t>
  </si>
  <si>
    <t>1025003752157/5030023808</t>
  </si>
  <si>
    <t>Наро-Фоминский г.о., с.Петровское, ул.Огородная, ЗАО "Нара", ДНП "Голицыно-4"</t>
  </si>
  <si>
    <t>с.Петровское, ул.Огородная, ЗАО "Нара"</t>
  </si>
  <si>
    <t>1055005619602/5030050456</t>
  </si>
  <si>
    <t>Наро-Фоминский г.о., д. Новосумино, ул. Южная, д. 22, ООО "Дирекция Голицино-3"</t>
  </si>
  <si>
    <t>ООО "Дирекция Голицыно-3"</t>
  </si>
  <si>
    <t xml:space="preserve"> д. Новосумино, ул. Южная, д. 22</t>
  </si>
  <si>
    <t>1105030001845/5030070371</t>
  </si>
  <si>
    <t>1025003749099/5030022508</t>
  </si>
  <si>
    <t xml:space="preserve">Наро-Фоминский г.о., д. Новосумино, ООО "Голицыно-7" коттеджный поселок </t>
  </si>
  <si>
    <t>Наро-Фоминский г.о., д. Селятино, СНТ "Надежда"</t>
  </si>
  <si>
    <t>1025003753059/5030013920</t>
  </si>
  <si>
    <t>Наро-Фоминский г.о., д. Селятино, СНТ"Союз"</t>
  </si>
  <si>
    <t>1035005902788/5030021977</t>
  </si>
  <si>
    <t>1035005906616/5030013905</t>
  </si>
  <si>
    <t>Наро-Фоминский г.о., д. Сумино, СНТ "Дорожник" ДЭУ-30 МВО"</t>
  </si>
  <si>
    <t>СНТ "Дорожник" ДЭУ-30 МВО"</t>
  </si>
  <si>
    <t>1025003748000/5030024336</t>
  </si>
  <si>
    <t>1035005911269/5030017392</t>
  </si>
  <si>
    <t>1055005617424/5030050199</t>
  </si>
  <si>
    <t>Наро-Фоминский г.о., с.Петровское, ул.Огородная, ЗАО "Нара", ДНП "Голицино-9"</t>
  </si>
  <si>
    <t xml:space="preserve">с.Петровское, ул.Огородная, ЗАО "Нара", </t>
  </si>
  <si>
    <t>с.Петровское, ул.Огородная, ЗАО "Нара",  ДНП "Голицыно-9"</t>
  </si>
  <si>
    <t>1035005915834/5030024008</t>
  </si>
  <si>
    <t>1035005911357/503003040</t>
  </si>
  <si>
    <t>1035005905989/5030017226</t>
  </si>
  <si>
    <t>1035005904691/5030026069</t>
  </si>
  <si>
    <t>Наро-Фоминский г.о., д. Тарасково, СНТ "Учитель"</t>
  </si>
  <si>
    <t>1035005902766/5030013782</t>
  </si>
  <si>
    <t>8(496)343-94-30</t>
  </si>
  <si>
    <t xml:space="preserve">gdkzvezda@yandex.ru </t>
  </si>
  <si>
    <t>вкл.№704-1 от 08.11.2022</t>
  </si>
  <si>
    <t>г.Наро-Фоминск, пер. Красноармейский, ГСК "Союз"</t>
  </si>
  <si>
    <t>искл.№705-1 от 08.1.2022</t>
  </si>
  <si>
    <t>55.400331</t>
  </si>
  <si>
    <t>36.739088</t>
  </si>
  <si>
    <t>г.Наро-Фоминск, пер. Красноармейский</t>
  </si>
  <si>
    <t>8 (916)443-91-29</t>
  </si>
  <si>
    <t>reservsppm@mail.ru</t>
  </si>
  <si>
    <t>вкл.№705-1 от 08.11.2022</t>
  </si>
  <si>
    <t>закл.РПН №10-27-03/3609 от 01.11.2022</t>
  </si>
  <si>
    <t>искл.№706-1 от 08.11.2022</t>
  </si>
  <si>
    <t>8(926)127-28-30</t>
  </si>
  <si>
    <t xml:space="preserve">89265353252@mail.ru </t>
  </si>
  <si>
    <t>г.Наро-Фоминск, Маршала Жукова Г.К., д.175, стр.3 (склад)</t>
  </si>
  <si>
    <t>313503026900042/503010133016</t>
  </si>
  <si>
    <t>вкл.№706-1 от 08.11.2022</t>
  </si>
  <si>
    <t>1025003757932/5030016487</t>
  </si>
  <si>
    <t>ТСН СНТ "Любава"</t>
  </si>
  <si>
    <t>1065030021011/5030054644</t>
  </si>
  <si>
    <t>1055005605731/5030023967</t>
  </si>
  <si>
    <t>Наро-Фоминский г.о., р.п. Калининец, СНТ СН « Калининец»</t>
  </si>
  <si>
    <t>1055005620119/5030050512</t>
  </si>
  <si>
    <t>СНТ СН"Калининец"</t>
  </si>
  <si>
    <t>1045005905559/5030046820</t>
  </si>
  <si>
    <t>1055005615840/5030027094</t>
  </si>
  <si>
    <t>1035005910477/5030034775</t>
  </si>
  <si>
    <t>1055005618392/5030050287</t>
  </si>
  <si>
    <t>Наро-Фоминский г.о., с. Петровское, СНТ "Заречье-94"</t>
  </si>
  <si>
    <t>1035005904647/5030026319</t>
  </si>
  <si>
    <t>ТСН "Ветеран"</t>
  </si>
  <si>
    <t>1035005904746/5030020243</t>
  </si>
  <si>
    <t>1085030000032/5030038515</t>
  </si>
  <si>
    <t xml:space="preserve">д.Головеньки (г.Наро-Фоминск, ул.Огородная) </t>
  </si>
  <si>
    <t>Наро-Фоминский г.о. д.Головеньки (г.Наро-Фоминск, ул.Огородная) , СНТ "Кантемировец"</t>
  </si>
  <si>
    <t>1035005908266/5030041042</t>
  </si>
  <si>
    <t>г. Наро-Фоминск, ул. 69 Узел связи (17,5 км автодороги "Кубинка-Наро-Фоминск"), СНТ "Лесная поляна"</t>
  </si>
  <si>
    <t>1025003747526/5030041317</t>
  </si>
  <si>
    <t>г. Наро-Фоминск, ул. 69 Узел связи (17,5 км автодороги "Кубинка-Наро-Фоминск")</t>
  </si>
  <si>
    <t>1035005902414/5030009017</t>
  </si>
  <si>
    <t>д.Турейка (г. Наро-Фоминск, в районе ул. Кольцевая)</t>
  </si>
  <si>
    <t>1025003756590/5030009592</t>
  </si>
  <si>
    <t>г. Наро-Фоминск, ул. Огородная, СНТ "Заречье" Наро-Фоминский завод пластмасс</t>
  </si>
  <si>
    <t>СНТ "Заречье"  Наро-Фоминский завод пластмасс</t>
  </si>
  <si>
    <t>1025003749210/503000889</t>
  </si>
  <si>
    <t>СНТ"Проектировщик"</t>
  </si>
  <si>
    <t>1045005901489/5030008944</t>
  </si>
  <si>
    <t>1035005901336/5030009000</t>
  </si>
  <si>
    <t>1085030003398/5030025611</t>
  </si>
  <si>
    <t>г. Наро-Фоминск, ул. Окружная (д.Турейка)</t>
  </si>
  <si>
    <t>1035005909058/5030022931 </t>
  </si>
  <si>
    <t>г. Наро-Фоминск, ул. Связистов, ТСН "Строитель</t>
  </si>
  <si>
    <t>ТСН" Строитель"</t>
  </si>
  <si>
    <t>ТСН " Строитель"</t>
  </si>
  <si>
    <t>1035005906264/5030017152</t>
  </si>
  <si>
    <t>1165074061020/5030090145</t>
  </si>
  <si>
    <t>1035005908321/5030004555</t>
  </si>
  <si>
    <t>1035005900577/5030008951</t>
  </si>
  <si>
    <t>1035005907056/5030013870</t>
  </si>
  <si>
    <t>Наро-Фоминский г.о., д. Алексеевка, СНТ "Изолятор"</t>
  </si>
  <si>
    <t>1035005908827/5030024576</t>
  </si>
  <si>
    <t>Наро-Фоминский г.о., д. Алексеевка, СНТ "Маяк"</t>
  </si>
  <si>
    <t>1035005908497/5030025001</t>
  </si>
  <si>
    <t>1095030002352/5030066865</t>
  </si>
  <si>
    <t>д.Алексеевка, 68 квартал Литвиновского лесничества</t>
  </si>
  <si>
    <t>Наро-Фоминский г.о., д. Алексеевка, 68 кв-л Литвиновского лесничества, СНТ"Тюльпан"</t>
  </si>
  <si>
    <t>Наро-Фоминский г.о., д. Башкино (д.Алексеевка), ТСН "Здоровье</t>
  </si>
  <si>
    <t>1065030021044/5030016543</t>
  </si>
  <si>
    <t>д. Алексеевка (д.Башкино)</t>
  </si>
  <si>
    <t>Наро-Фоминский г.о., д. Афанасовка, СНТ "Плехановец"</t>
  </si>
  <si>
    <t>1025003747801/5030023131</t>
  </si>
  <si>
    <t>1035005918386/5030013091</t>
  </si>
  <si>
    <t>1045005908089/5030013052</t>
  </si>
  <si>
    <t>1025003755171/5030024907</t>
  </si>
  <si>
    <t>1035005905901/5030013983</t>
  </si>
  <si>
    <t>СНТ"ВНИИСТРОЙДОРМАШ"</t>
  </si>
  <si>
    <t>Наро-Фоминский г.о., д. Ивановка, 40 кв. Нарского лесичества, СНТ "ВНИИСТРОЙДОРМАШ"</t>
  </si>
  <si>
    <t>г.Наро-Фоминск, ул.Нарское лесничество, СНТ "Замоскворечье"</t>
  </si>
  <si>
    <t>г.Наро-Фоминск, ул.Нарское лесничество</t>
  </si>
  <si>
    <t>1025003752036/5030016536</t>
  </si>
  <si>
    <t>п.Нарское лесничество (д. Ивановка)</t>
  </si>
  <si>
    <t>Наро-Фоминский г.о., д. Ивановка, 40 квартал Нарского лесничества, СНТ "Ручеек"</t>
  </si>
  <si>
    <t>д. Ивановка, 40 кв-л.Нарского лесничества</t>
  </si>
  <si>
    <t>1095030000339/5030025749</t>
  </si>
  <si>
    <t>Наро-Фоминский г.о., д. Ивановка, 34 кв-л Нарского лесничества, СНТ "Связист"</t>
  </si>
  <si>
    <t xml:space="preserve">д. Ивановка, 34 кв-л Нарского лесничества, </t>
  </si>
  <si>
    <t>1035005916109/5030025837</t>
  </si>
  <si>
    <t>СПК "Сосновый бор "</t>
  </si>
  <si>
    <t xml:space="preserve">СНТ"Станкостроитель" </t>
  </si>
  <si>
    <t>1025003751464/5030025227</t>
  </si>
  <si>
    <t>Наро-Фоминский г.о., д.Ивановка, (п. Нарское лесничество), СНТ "Станкостроитель"</t>
  </si>
  <si>
    <t>п. Нарское лесничество</t>
  </si>
  <si>
    <t>д. Ивановка (п. Нарское лесничество)</t>
  </si>
  <si>
    <t>г. Наро-Фоминск, ул. Нарское Лесничество (п.Нарского лесничества), СНТ "Труженик"</t>
  </si>
  <si>
    <t>г. Наро-Фоминск, ул. Нарское Лесничество (п.Нарского лесничества)</t>
  </si>
  <si>
    <t>1035005904614/5030026044</t>
  </si>
  <si>
    <t>1035005910180/5030039068</t>
  </si>
  <si>
    <t>1035005902282/5030031277</t>
  </si>
  <si>
    <t>ТСН"Родники"</t>
  </si>
  <si>
    <t>1035005906099/5030025650</t>
  </si>
  <si>
    <t>д.Могутово</t>
  </si>
  <si>
    <t>ТСН "Родники"</t>
  </si>
  <si>
    <t>Наро-Фоминский г.о., д. Могутово, ТСН «Родники»</t>
  </si>
  <si>
    <t xml:space="preserve">СПК "Темп" </t>
  </si>
  <si>
    <t>1035005903910/5030031238</t>
  </si>
  <si>
    <t>1035005918320/5030022963</t>
  </si>
  <si>
    <t>Наро-Фоминский г.о., д.Могутово, 39 квартал Каменского лесничества, СНТ "ХИМИК"</t>
  </si>
  <si>
    <t>1035005905956/5030024248</t>
  </si>
  <si>
    <t xml:space="preserve"> СПК"Дружба-2"</t>
  </si>
  <si>
    <t>СПК "Дружба-2"</t>
  </si>
  <si>
    <t>Наро-Фоминский г.о., д. Могутово, СПК "Дружба-2"</t>
  </si>
  <si>
    <t>Наро-Фоминский г.о., д. Могутово, СПК "Гвоздика"</t>
  </si>
  <si>
    <t>1025003752212/5030024079</t>
  </si>
  <si>
    <t>1035005913568/5030030900</t>
  </si>
  <si>
    <t>СНТ "Ветеран Великой Отечественной войны"</t>
  </si>
  <si>
    <t>Наро-Фоминский г.о., д. Могутово, СНТ "Ветеран Великой Отечественной войны"</t>
  </si>
  <si>
    <t>Наро-Фоминский г.о., д. Могутово,СНТ "Ветеран"</t>
  </si>
  <si>
    <t>1035005914074/5030043459</t>
  </si>
  <si>
    <t>СНТ "Дружба-РУДН"</t>
  </si>
  <si>
    <t>1035005908233/5030022064</t>
  </si>
  <si>
    <t>Наро-Фоминский г.о., д. Могутово, СНТ "Лесная поляна"</t>
  </si>
  <si>
    <t>1055005603730/5030025530</t>
  </si>
  <si>
    <t>Наро-Фоминский г.о., д. Могутово, СНТ "Планерное"</t>
  </si>
  <si>
    <t>Наро-Фоминский г.о., д. Могутово, СНТ "Ручеек" при Киевском поссовете</t>
  </si>
  <si>
    <t>1035005912193/5030023029</t>
  </si>
  <si>
    <t>Наро-Фоминский г.о., д. Могутово, СНТ "ЗДОРОВЬЕ"</t>
  </si>
  <si>
    <t>СНТ "Здоровье"</t>
  </si>
  <si>
    <t>1025003747295/5030024382</t>
  </si>
  <si>
    <t>СНТ"Здоровье"</t>
  </si>
  <si>
    <t>Наро-Фоминский г.о., д. Могутово, СНТ"Могутово-4"</t>
  </si>
  <si>
    <t>СНТ "Могутово-4"</t>
  </si>
  <si>
    <t>1035005900753/503003000</t>
  </si>
  <si>
    <t>Наро-Фоминский г.о., д. Могутово,стр.137, ТСН "Могутово-7"</t>
  </si>
  <si>
    <t xml:space="preserve">ТСН "Могутово -7" </t>
  </si>
  <si>
    <t>1035005907408/5030030516</t>
  </si>
  <si>
    <t xml:space="preserve">ТСН"Могутово -7" </t>
  </si>
  <si>
    <t>д.Могутово, стр.137</t>
  </si>
  <si>
    <t>1045005905647/5030023396</t>
  </si>
  <si>
    <t>Наро-Фоминский г.о., д. Пожитково, СНТ"Элетап" (кп1)</t>
  </si>
  <si>
    <t>1035005902084/5030024880</t>
  </si>
  <si>
    <t>Наро-Фоминский г.о., д. Пожитково, СНТ "Мечта"</t>
  </si>
  <si>
    <t>1055005609229/5030023090</t>
  </si>
  <si>
    <t>СНТ "Полянка"ДСК-1</t>
  </si>
  <si>
    <t>Наро-Фоминский г.о., д. Пожитково, СНТ "Ромашка-97"</t>
  </si>
  <si>
    <t>1035005900885/5030036885</t>
  </si>
  <si>
    <t>Наро-Фоминский г.о., д. Пожитково, СНТ "Полянка" ДСК-1</t>
  </si>
  <si>
    <t>1065030021319/5030023484</t>
  </si>
  <si>
    <t>п.Зосимова пустынь (д. Пожитково)</t>
  </si>
  <si>
    <t xml:space="preserve">п.леспромхоза, 8 кв-л Наро-Фоминского леспромхоза </t>
  </si>
  <si>
    <t>СНТ "Савеловка"</t>
  </si>
  <si>
    <t>Наро-Фоминский г.о., д. Савеловка, СНТ "Движенец"</t>
  </si>
  <si>
    <t>1085030004520/5030024304</t>
  </si>
  <si>
    <t>Наро-Фоминский г.о., д. Турейка, СНТ "ОСЕНЬ"</t>
  </si>
  <si>
    <t>1035005916835/5030044149</t>
  </si>
  <si>
    <t>д. Турейка, стр.106А</t>
  </si>
  <si>
    <t>Наро-Фоминский г.о., д. Турейка,СПК «Солнечное»</t>
  </si>
  <si>
    <t xml:space="preserve">СПК "Солнечное" </t>
  </si>
  <si>
    <t>1035005905670/5030030570</t>
  </si>
  <si>
    <t>1025003754621/5030014017</t>
  </si>
  <si>
    <t>1035005909102/5030013856</t>
  </si>
  <si>
    <t>Наро-Фоминский г.о., д. Турейка, СНТ "Турейка-92"</t>
  </si>
  <si>
    <t>1025003752597/5030016568</t>
  </si>
  <si>
    <t>Наро-Фоминский г.о., д. Турейка, СНТ "Турейка-2"</t>
  </si>
  <si>
    <t>1035005907925/5030022184</t>
  </si>
  <si>
    <t>Наро-Фоминский г.о., д.Турейка, СНТ "Турейка-3"</t>
  </si>
  <si>
    <t>1025003748802/5030025675</t>
  </si>
  <si>
    <t>д.Плесенское  (д.Алексеевка)</t>
  </si>
  <si>
    <t xml:space="preserve">1165030050701/5030088315 </t>
  </si>
  <si>
    <t xml:space="preserve">д.Савеловка, уч. 10 </t>
  </si>
  <si>
    <t>1025003751740/5030039565</t>
  </si>
  <si>
    <t>1035005911962/5030013790</t>
  </si>
  <si>
    <t>1045005903997/5030046153</t>
  </si>
  <si>
    <t>ДНТ "Старые большевики"</t>
  </si>
  <si>
    <t>1035005905076/5030040151</t>
  </si>
  <si>
    <t>1035005910191/5030023170</t>
  </si>
  <si>
    <t>Наро-Фоминский г.о., п. Александровка, СНТ "Восход-1"</t>
  </si>
  <si>
    <t>1025003752476/5030028524</t>
  </si>
  <si>
    <t xml:space="preserve"> СНТ "Родничек"</t>
  </si>
  <si>
    <t>Наро-Фоминский г.о., п. дома отдыха Бекасово, СНТ "Родничек"</t>
  </si>
  <si>
    <t>1025003753994/5030038924</t>
  </si>
  <si>
    <t>1025003749528/5030025185</t>
  </si>
  <si>
    <t>1035005905978/5030025509</t>
  </si>
  <si>
    <t>ЖК</t>
  </si>
  <si>
    <t>ЖК "Лесные дали-99" Коттеджный поселок</t>
  </si>
  <si>
    <t>1035005910224/5030035585</t>
  </si>
  <si>
    <t>д. Глаголево, 8-ой Северный проезд, д. 17</t>
  </si>
  <si>
    <t>1025003758449/5030024103</t>
  </si>
  <si>
    <t>1025003753675/5030024287</t>
  </si>
  <si>
    <t>Наро-Фоминский г.о., д. Глаголево, СНТ "Дубрава"</t>
  </si>
  <si>
    <t>1035005908596/5030024569</t>
  </si>
  <si>
    <t>1115030000051/5030023420</t>
  </si>
  <si>
    <t>1025003757536/5030026358</t>
  </si>
  <si>
    <t>Наро-Фоминский г.о., д. Глаголево, СНТ "Черемушка"</t>
  </si>
  <si>
    <t>искл. №113-1 от 23.07.2020</t>
  </si>
  <si>
    <t xml:space="preserve">rubin160793@mail.ru, zelichonock2011@yandex.ru, </t>
  </si>
  <si>
    <t>Наро-Фоминский г.о., д. Глаголево, СНТ "Фотон"</t>
  </si>
  <si>
    <t>1035005911951/5030032714</t>
  </si>
  <si>
    <t>СНТ "ФОТОН"</t>
  </si>
  <si>
    <t>СНТ "Фотон"</t>
  </si>
  <si>
    <t>Наро-Фоминский г.о., д. Новоглаголево ТИЗ "Рубин"</t>
  </si>
  <si>
    <t>1025003753521/5030020645</t>
  </si>
  <si>
    <t>Наро-Фоминский г.о., д. Жёдочи, СНТ "Жедочи"</t>
  </si>
  <si>
    <t>1025003752751/5030008790,</t>
  </si>
  <si>
    <t>1035005901743/5030025026</t>
  </si>
  <si>
    <t>Наро-Фоминский г.о., д. Жёдочи, СНТ "Магнит"</t>
  </si>
  <si>
    <t>Наро-Фоминский г.о., д. Жёдочи, СНТ "Отдых" д.Жедочи</t>
  </si>
  <si>
    <t>СНТ "Отдых" д.Жедочи</t>
  </si>
  <si>
    <t>55.416619</t>
  </si>
  <si>
    <t>37.818236</t>
  </si>
  <si>
    <t>акт.№672-1 от 31.10.2022</t>
  </si>
  <si>
    <t>письмо РПН №10-27-03/3521 от 19.10.2022</t>
  </si>
  <si>
    <t>8(977)635-53-34, 8925-881-67-20</t>
  </si>
  <si>
    <t>55.351240</t>
  </si>
  <si>
    <t>36.912267</t>
  </si>
  <si>
    <t>8(496)347-38-11, 8(498)602-00-32(359,368)</t>
  </si>
  <si>
    <t>gku_nf@mosreg.ru, NovikovaOM@mosreg.ru</t>
  </si>
  <si>
    <t>г.Наро-Фоминск, 71 км. Киевского шоссе</t>
  </si>
  <si>
    <t>Наро-Фоминский филиал ГКУ МО «Мособллес»</t>
  </si>
  <si>
    <t>1025004910237/5038004331</t>
  </si>
  <si>
    <t>вкл.№708-1 от 09.11.2022</t>
  </si>
  <si>
    <t>Наро-Фоминский г.о., д. Могутово, массив №8, СНТ "Победа", КП-1</t>
  </si>
  <si>
    <t>55.353224</t>
  </si>
  <si>
    <t>36.900268</t>
  </si>
  <si>
    <t>акт.№683-1 от 09.11.2022</t>
  </si>
  <si>
    <t>письмо РПН №10-27-03/3522 от 19.10.2022</t>
  </si>
  <si>
    <t>Наро-Фоминский г.о., д. Могутово, массив №8, СНТ "Победа", КП-2</t>
  </si>
  <si>
    <t>акт.№684-1 от 09.11.2022</t>
  </si>
  <si>
    <t>письмо РПН №10-27-03/3523 от 19.10.2022</t>
  </si>
  <si>
    <t>закл.РПН №10-27-03/3292 от 28.08.2020</t>
  </si>
  <si>
    <t>закл.РПН №10-27-03/3268 от 27.08.2020</t>
  </si>
  <si>
    <t>закл.РПН №10-27-03/3256 от 26.08.2020</t>
  </si>
  <si>
    <t>закл.РПН №10-27-03/3283 от 28.08.2020</t>
  </si>
  <si>
    <t>закл.РПН №10-27-03/3285 от 28.08.2020</t>
  </si>
  <si>
    <t>закл.РПН №10-27-03/3354 от 03.09.2020</t>
  </si>
  <si>
    <t>закл.РПН №10-27-03/3355 от 03.09.2020</t>
  </si>
  <si>
    <t>закл.РПН №10-27-03/3436 от 08.09.2020</t>
  </si>
  <si>
    <t>закл.РПН №10-27-03/3790 от 30.09.2020</t>
  </si>
  <si>
    <t>закл.РПН (№ 10-27-03/3509 от 14.09.2020</t>
  </si>
  <si>
    <t>Наро-Фоминский г.о., д. Жёдочи, ТСН СН "Отдых-2"</t>
  </si>
  <si>
    <t>ТСН СН</t>
  </si>
  <si>
    <t xml:space="preserve"> ТСН СН "Отдых-2" </t>
  </si>
  <si>
    <t>1125030002536/5030077874</t>
  </si>
  <si>
    <t xml:space="preserve">ТСН СН "Отдых-2" </t>
  </si>
  <si>
    <t>д. Мишуткино, ул.1-я Солнечная, д.103/1</t>
  </si>
  <si>
    <t>1085030001650/5030061962</t>
  </si>
  <si>
    <t>1025003753576/5030024181</t>
  </si>
  <si>
    <t>Наро-Фоминский г.о., д. Мишуткино, СНТ "Дорожник"</t>
  </si>
  <si>
    <t>исключен</t>
  </si>
  <si>
    <t>прекр. деят. 30.06.2015</t>
  </si>
  <si>
    <t>Наро-Фоминский г.о., д. Мишуткино, СНТ "Поляна"</t>
  </si>
  <si>
    <t>1035005903052/5030032560</t>
  </si>
  <si>
    <t>Наро-Фоминский г.о., д. Мишуткино, СНТ "Энергетик"</t>
  </si>
  <si>
    <t>1035005908167/5030026206</t>
  </si>
  <si>
    <t>1025003753169/5030039036</t>
  </si>
  <si>
    <t>Наро-Фоминский г.о., д. Глаголево, КИЗ "Топаз"</t>
  </si>
  <si>
    <t>Наро-Фоминский г.о., д. Глаголево, ТСН "Глаголево"</t>
  </si>
  <si>
    <t>1035005904933/5030029824</t>
  </si>
  <si>
    <t>8(925)494-64-20</t>
  </si>
  <si>
    <t>budkin.aleks@yandex.ru</t>
  </si>
  <si>
    <t>г.Наро-Фоминск,  ул.Маршала Жукова Г.К., д.43 (отель)</t>
  </si>
  <si>
    <t>ИП Будкин Евгений Валентинович</t>
  </si>
  <si>
    <t>313503028700022/503011388225</t>
  </si>
  <si>
    <t>отель</t>
  </si>
  <si>
    <t>вкл.№712-1 от 09.11.2022</t>
  </si>
  <si>
    <t>1035005906418/5030025717</t>
  </si>
  <si>
    <t>Наро-Фоминский г.о., д. Свитино, СНТ"Рубин-1"</t>
  </si>
  <si>
    <t>1035005901182/5030027062</t>
  </si>
  <si>
    <t>1035005909070/5030021007</t>
  </si>
  <si>
    <t>КИЗ "Замок"</t>
  </si>
  <si>
    <t>1025003754412/5030036652</t>
  </si>
  <si>
    <t>Наро-Фоминский г.о., р.п. Селятино, КИЗ "Замок"</t>
  </si>
  <si>
    <t xml:space="preserve">СНТ "Ивушка"  </t>
  </si>
  <si>
    <t>1105030002692/5030071167</t>
  </si>
  <si>
    <t>д. Б.Семенычи, территория СНТ "Ивушка-2"</t>
  </si>
  <si>
    <t>д.Б.Семенычи, территория СНТ "Ивушка-2"</t>
  </si>
  <si>
    <t>Наро-Фоминский г.о., д. Большие Семенычи, СНТ "Ивушка" (территория СНТ "Ивушка-2")</t>
  </si>
  <si>
    <t>Наро-Фоминский г.о., д. Бавыкино, СНТ "Семья" Управление социальной защиты населения</t>
  </si>
  <si>
    <t>СНТ "Семья" Управление социальной защиты населения</t>
  </si>
  <si>
    <t>1035005919926/5030044879</t>
  </si>
  <si>
    <t>Наро-Фоминский г.о., д.Башкино,  СНТ "Отдых"</t>
  </si>
  <si>
    <t>СНТ "Отдых"</t>
  </si>
  <si>
    <t>1035005914393/5030025266</t>
  </si>
  <si>
    <t>Наро-Фоминский г.о., д. Григорово, 49 кв.Литвиновского лесничества, СНТ "Фианит"</t>
  </si>
  <si>
    <t>д.Григорово, 49 кв.Литвиновского лесничества</t>
  </si>
  <si>
    <t>д. Григорово, 49 кв.Литвиновского лесничества</t>
  </si>
  <si>
    <t>1035005911280/5030022307</t>
  </si>
  <si>
    <t>СНТ "Фианит"</t>
  </si>
  <si>
    <t>СНТ "Теремок" ДГУП №4620 ФКП "УТ МВО"</t>
  </si>
  <si>
    <t>ТСН "Онтарио"</t>
  </si>
  <si>
    <t xml:space="preserve">ТСН "Онтарио" </t>
  </si>
  <si>
    <t xml:space="preserve">1105030002406/5030070879 </t>
  </si>
  <si>
    <t>Наро-Фоминский г.о.,  Обухово, стр.73/1 тер.ТСЖ "Онтарио", ТСН "Онтарио"</t>
  </si>
  <si>
    <t>Обухово, стр.73/1 тер.ТСЖ "Онтарио"</t>
  </si>
  <si>
    <t>Наро-Фоминский г.о., д. Жихарево , ТСН "Лужки"</t>
  </si>
  <si>
    <t>ТСН  "Лужки"</t>
  </si>
  <si>
    <t xml:space="preserve">ТСН"Лужки" </t>
  </si>
  <si>
    <t>1205000057415/5030098578</t>
  </si>
  <si>
    <t>Наро-Фоминский г.о., д. Жихарево, СНТ "Сплав 2"</t>
  </si>
  <si>
    <t>СНТ "Сплав 2"</t>
  </si>
  <si>
    <t>1035005914404/5030022096</t>
  </si>
  <si>
    <t xml:space="preserve">СНТ "Сплав 2" </t>
  </si>
  <si>
    <t>89161658099snn@gmail.com</t>
  </si>
  <si>
    <t xml:space="preserve">Наро-Фоминский г.о., д. Иневка, СНТ "Березки" Статистического управления  Московской области </t>
  </si>
  <si>
    <t xml:space="preserve">СНТ "Березки" Статистического управления  Московской области </t>
  </si>
  <si>
    <t>п.Красноармейское лесничество, 71 кв. Красноармейского лесичества д. Новая, СНТ "Московский"(кп1)</t>
  </si>
  <si>
    <t>СНТ "Московский"</t>
  </si>
  <si>
    <t xml:space="preserve">п.Красноармейское лесничество, 71 кв. Красноармейского лесичества </t>
  </si>
  <si>
    <t>п.Красноармейское лесничество, 71 кв. Красноармейского лесичества , КП-1</t>
  </si>
  <si>
    <t>1055005622000/5030009472</t>
  </si>
  <si>
    <t>1035005911203/5030036910</t>
  </si>
  <si>
    <t>СНТ "Заречье" д.Любаново</t>
  </si>
  <si>
    <t>Наро-Фоминский г.о., д. Любаново,СНТ "Заречье" д.Любаново</t>
  </si>
  <si>
    <t>СНТ "Бирюлево"</t>
  </si>
  <si>
    <t>1035005907848/5030014930</t>
  </si>
  <si>
    <t>Наро-Фоминский г.о., д. Любаново, СНТ "Бирюлево"</t>
  </si>
  <si>
    <t>Наро-Фоминский г.о., д. Любаново, СНТ "НАРА" ИТЭФ</t>
  </si>
  <si>
    <t xml:space="preserve">СНТ "Нара" Института теоретической и экспериментальной физики </t>
  </si>
  <si>
    <t>1025003758284/5030026767</t>
  </si>
  <si>
    <t>1025003753202/5030025146</t>
  </si>
  <si>
    <t>Наро-Фоминский г.о., д. Софьино, СНТ "Нара" 2</t>
  </si>
  <si>
    <t>1045005900543/5030045079</t>
  </si>
  <si>
    <t>1025003757646/5030008937</t>
  </si>
  <si>
    <t>СНТ"Текстильщик - 2"</t>
  </si>
  <si>
    <t>1035005908640/5030008221</t>
  </si>
  <si>
    <t>1137746478022/7704836891</t>
  </si>
  <si>
    <t>д. Малые Семенычи, д.28М</t>
  </si>
  <si>
    <t>Наро-Фоминский г.о., д. Мякишево, КИЗ"Конструктор-Плюс"</t>
  </si>
  <si>
    <t>КИЗ "Конструктор-Плюс"</t>
  </si>
  <si>
    <t>1035005902656/5030030682</t>
  </si>
  <si>
    <t>КИЗ "Конструктор-Плюс" (31 дом)</t>
  </si>
  <si>
    <t>д. Мякишево, д.14</t>
  </si>
  <si>
    <t xml:space="preserve">1035005903426/5030024368 </t>
  </si>
  <si>
    <t>1035005903426/ Брызгалов Валерий Валентинович</t>
  </si>
  <si>
    <t>д. Мякишево, уч.134</t>
  </si>
  <si>
    <t>Наро-Фоминский г.о., д. Мякишево, СНТ "Заря-2 ЗИЛ"</t>
  </si>
  <si>
    <t xml:space="preserve">СНТ "Заря-2-ЗИЛ" </t>
  </si>
  <si>
    <t>1035005916747/5030024375</t>
  </si>
  <si>
    <t>Наро-Фоминский г.о., п.Красноармейское лесничество, 51,52  квартал, СНТ "Яблонька"</t>
  </si>
  <si>
    <t>п.Красноармейское лесничество, 51,52  квартал</t>
  </si>
  <si>
    <t xml:space="preserve">1035005918750/5030044766 </t>
  </si>
  <si>
    <t>1035005909730/5030024618</t>
  </si>
  <si>
    <t>Наро-Фоминский г.о., д. Новая, СНТ "Новь"</t>
  </si>
  <si>
    <t>1035005910048/5030008920</t>
  </si>
  <si>
    <t>Наро-Фоминский г.о., п.Красноармейскоелесничество, СНТ "Поиск-80"</t>
  </si>
  <si>
    <t>п.Красноармейскоелесничество</t>
  </si>
  <si>
    <t>Наро-Фоминский г.о., п.Красноармейскоелесничество, 71 квартал Красноармейского лесничества, СНТ "Московский"(КП2)</t>
  </si>
  <si>
    <t>п.Красноармейскоелесничество, 71 квартал Красноармейского лесничества,</t>
  </si>
  <si>
    <t xml:space="preserve">п.Красноармейскоелесничество, 71 квартал Красноармейского лесничества, </t>
  </si>
  <si>
    <t>ООО "Землетека-Девелопмент"</t>
  </si>
  <si>
    <t>п.Красноармейское лесничество</t>
  </si>
  <si>
    <t xml:space="preserve"> д.Таширово, ул.Полевая, д.22А</t>
  </si>
  <si>
    <t>ООО "ЗЕМЛЕТЕКА-ДЕВЕЛОПМЕНТ" (ДКП "Околица")</t>
  </si>
  <si>
    <t>Наро-Фоминский г.о., д.Таширово, ул.Полевая, д.22А, ООО "Землетека-Девелопмент" ДКП "Околица"</t>
  </si>
  <si>
    <t>д. Новинское (юр.г.Наро-Фоминск,ул.Калинина, д.4)</t>
  </si>
  <si>
    <t>ООО "Землетека-Сервис"</t>
  </si>
  <si>
    <t>Наро-Фоминский г.о., д. Новинское, ООО "Землетека-Сервис" ((ДП "Тихая речка")</t>
  </si>
  <si>
    <t>Наро-Фоминский г.о., д. Новинское, СПК "Стройкар"</t>
  </si>
  <si>
    <t>1055005613420/5030028034</t>
  </si>
  <si>
    <t>1055005613420/Симонов Евгений Сергеевич</t>
  </si>
  <si>
    <r>
      <rPr>
        <b/>
        <sz val="8"/>
        <rFont val="Times New Roman"/>
        <family val="1"/>
        <charset val="204"/>
      </rPr>
      <t>304770000200803/770165001585</t>
    </r>
    <r>
      <rPr>
        <b/>
        <sz val="11"/>
        <rFont val="Times New Roman"/>
        <family val="1"/>
        <charset val="204"/>
      </rPr>
      <t>, паспорт 4508 131006 выд пво ОВД Басманного района УВД ЦАО г. Москвы 23.09.2005</t>
    </r>
  </si>
  <si>
    <t>304770000200803/770165001585, пасп.4508 131006 от 23.09.2005 код 772-116</t>
  </si>
  <si>
    <t>д. Новоникольское (юр.д.Таширово улюПолевая, д.22А)</t>
  </si>
  <si>
    <t>ООО "Землетека-девлопмент"</t>
  </si>
  <si>
    <t>Наро-Фоминский г.о., д.Новоникольское, ООО "Землетека-девелопмент", ДП Николины Холмы</t>
  </si>
  <si>
    <t>Наро-Фоминский г.о., д. Новоникольское, СНТ "Восток Зил"</t>
  </si>
  <si>
    <t>1035005904053/5030023893</t>
  </si>
  <si>
    <t>Наро-Фоминский г.о., д. Новоникольское, СНТ СН «Локомотив»</t>
  </si>
  <si>
    <t xml:space="preserve">СНТ СН"Локомотив" </t>
  </si>
  <si>
    <t>1025003758548/5030023533</t>
  </si>
  <si>
    <t>1025003758548/030023533</t>
  </si>
  <si>
    <t>Наро-Фоминский г.о., д. Обухово, СНТ «Солнечная поляна»</t>
  </si>
  <si>
    <t xml:space="preserve">1045005908606/5030022265 </t>
  </si>
  <si>
    <t>Наро-Фоминский г.о., д. Плесенское, ООО "Землтека- Сервис" (ДП "Николины озера")</t>
  </si>
  <si>
    <t>д. Плесенское (юр.адр: г.Наро-Фоминск, улюКалинина, д.4)</t>
  </si>
  <si>
    <t>д. Плесенское (юр.г.Наро-Фоминск, ул.Калинина, д.4)</t>
  </si>
  <si>
    <t>Наро-Фоминский г.о., д. Плесенское, ООО "Землетка -Девелопмент" (ДП "Николины сады")</t>
  </si>
  <si>
    <t>Наро-Фоминский г.о., д.Плесенское,ООО "Землетека-Сервис") (ДП "Узоры")</t>
  </si>
  <si>
    <t xml:space="preserve"> д.Плесенское (юр.д.Таширово, ул.Полевая, д.22А)</t>
  </si>
  <si>
    <t>Наро-Фоминский г.о., д. Плесенское,СНТ "Домостроитель"</t>
  </si>
  <si>
    <t>1035005901578/5030016511</t>
  </si>
  <si>
    <t xml:space="preserve">СНТ"Домостроитель" </t>
  </si>
  <si>
    <t>Наро-Фоминский г.о., д. Плесенское, СНТ "Романтика"</t>
  </si>
  <si>
    <t>1025003749715/5030025795</t>
  </si>
  <si>
    <t>1035005904120/5030036966</t>
  </si>
  <si>
    <t>Наро-Фоминский г.о., д. Редькино, СНТ "Международник"</t>
  </si>
  <si>
    <t xml:space="preserve">СНТ"Международник" </t>
  </si>
  <si>
    <t>1035005910268/5030024978</t>
  </si>
  <si>
    <t>1055005602981/5030017233</t>
  </si>
  <si>
    <t>д.Таширово (юр.г.Наро-Фоминск, тер. ДНП "Удачный" д.1)</t>
  </si>
  <si>
    <t>ДНП "Удачный"</t>
  </si>
  <si>
    <t>Наро-Фоминский г.о., д. Таширово, ДНП "Удачный"</t>
  </si>
  <si>
    <t xml:space="preserve">1145030000994/5030082786 </t>
  </si>
  <si>
    <t xml:space="preserve">ДНП "Удачный" </t>
  </si>
  <si>
    <t>1025003754930/5030014828</t>
  </si>
  <si>
    <t>Наро-Фоминский г.о., д.Таширово</t>
  </si>
  <si>
    <t xml:space="preserve">1025003751222/5030024671 </t>
  </si>
  <si>
    <t>1025003751222/5030024671</t>
  </si>
  <si>
    <t>д.Чешково  (юр. д.Таширово, ул.Полевая, д.22А)</t>
  </si>
  <si>
    <t>1145030000697/5030082480</t>
  </si>
  <si>
    <t>Наро-Фоминский г.о., д. Чешково, ООО «Землетека-Девелопмент» (ДП «Загородный»)</t>
  </si>
  <si>
    <t xml:space="preserve">д.Чешково (юр. адрес: г.Наро-Фоминск, ул.Калинина, д.4) </t>
  </si>
  <si>
    <t>ООО «Землетека-Сервис"</t>
  </si>
  <si>
    <t>Наро-Фоминский г.о., д. Чешково, ООО «Землетека-Сервис" (ДП "Исток")</t>
  </si>
  <si>
    <t>Наро-Фоминский г.о., д. Чешково,СНТ"Алешково"</t>
  </si>
  <si>
    <t>1035005908630/5030028683</t>
  </si>
  <si>
    <t>1175074003785/5030022201</t>
  </si>
  <si>
    <t>1065030020285/5030031005</t>
  </si>
  <si>
    <t>д.Шапкино (юр. г.Наро-фоминск, ул.Калинина, д.4)</t>
  </si>
  <si>
    <t>Теруправление Апрелевка</t>
  </si>
  <si>
    <t>искл. №721-1 от 10.11.2021</t>
  </si>
  <si>
    <t>Наро-Фоминский г.о., д. Чичково, СНТ "Междуречье"</t>
  </si>
  <si>
    <t>55.273378</t>
  </si>
  <si>
    <t>36.783959</t>
  </si>
  <si>
    <t>8(916)478-19-00, 8(909)663-97-30, 8-903-246-3717 Яковлев Анатолий Васильевич</t>
  </si>
  <si>
    <t>акт.№721-1 от 10.11.2022</t>
  </si>
  <si>
    <t>письмо РПН №10-27-03/3637 от 07.11.2022</t>
  </si>
  <si>
    <t>8(916)540-25-28</t>
  </si>
  <si>
    <t>cafiylina@mail.ru</t>
  </si>
  <si>
    <t>вкл.№721-1 от 10.11.2022</t>
  </si>
  <si>
    <t>Наро-Фоминский г.о., д. Мартемьяново, уч.194, ООО "Взлетт"</t>
  </si>
  <si>
    <t>55.520642</t>
  </si>
  <si>
    <t>37.069230</t>
  </si>
  <si>
    <t>ООО "ВзлеттТ"</t>
  </si>
  <si>
    <t>1035005904493/7704186530</t>
  </si>
  <si>
    <t>д. Мартемьяново, уч.194</t>
  </si>
  <si>
    <t>8 (495)604-47-81, 8-903-260-67-33</t>
  </si>
  <si>
    <t>vzlettooo@mail.ru</t>
  </si>
  <si>
    <t>ООО "Взлетт"</t>
  </si>
  <si>
    <t xml:space="preserve">офис (сдача в аренду пом.) </t>
  </si>
  <si>
    <t>акт.№720-1 от 10.11.2022</t>
  </si>
  <si>
    <t>закл.РПН №10-27-03/3638 от  07.11.2022</t>
  </si>
  <si>
    <t>д. Шапкино (юр. г.Наро-фоминск, ул.Калинина, д.4)</t>
  </si>
  <si>
    <t>Наро-Фоминский г.о., д. Шапкино, ООО "Землетека-Сервис" (ДП "Луговое")</t>
  </si>
  <si>
    <t xml:space="preserve">ДП "Луговое" </t>
  </si>
  <si>
    <t>Наро-Фоминский г.о., д. Шапкино ООО "Землетека- Сервис"(ДП "Шапкино -парк")</t>
  </si>
  <si>
    <t>Наро-Фоминский г.о., д. Шапкино, ООО "Землетека-Сервис" (коттеджный поселок Лесные пруды)</t>
  </si>
  <si>
    <t>Наро-Фоминский г.о., д. Шапкино, ООО "Землетека- Сервис" (ДП "Лесное")</t>
  </si>
  <si>
    <t xml:space="preserve">ДП "Лесное" </t>
  </si>
  <si>
    <t>1055005621472/5030013849</t>
  </si>
  <si>
    <t>Наро-Фоминский г.о., д. Шапкино,СПК "Лесной ручей"</t>
  </si>
  <si>
    <t xml:space="preserve">СПК "Лесной ручей" </t>
  </si>
  <si>
    <t>1055005609493/5030024801</t>
  </si>
  <si>
    <t>1035005903492/5030025280</t>
  </si>
  <si>
    <t>Наро-Фоминский г.о., д. Шапкино,СНТ "Полесье-АМО ЗИЛ"</t>
  </si>
  <si>
    <t xml:space="preserve">СНТ "Полесье-АМО ЗИЛ" </t>
  </si>
  <si>
    <t>1035005910312/5030023501</t>
  </si>
  <si>
    <t>Наро-Фоминский г.о., д. Шубино, СНТ "Радуга" (у СНТ"Южное")</t>
  </si>
  <si>
    <t xml:space="preserve">1025003748230/5030026301 </t>
  </si>
  <si>
    <t>1025003755920/5030008239</t>
  </si>
  <si>
    <t>1085030004267/5030026284</t>
  </si>
  <si>
    <t>1035005910103/5030025570</t>
  </si>
  <si>
    <t>8(903)240-15-01</t>
  </si>
  <si>
    <t>nafo_tr@mosreg.ru</t>
  </si>
  <si>
    <t>г.Наро-Фоминск, ул.Калинина, д.16А</t>
  </si>
  <si>
    <t>МАУС «Спортивный комплекс «Трудовые резервы»</t>
  </si>
  <si>
    <t>спорт комплекс</t>
  </si>
  <si>
    <t>вкл.№722-1 от 11.11.2022</t>
  </si>
  <si>
    <t>55.320445</t>
  </si>
  <si>
    <t>36.512803</t>
  </si>
  <si>
    <t>8(916)235-20-51, 8-916-254-04-81</t>
  </si>
  <si>
    <t>info1950.fedorova@yandex.ru</t>
  </si>
  <si>
    <t>акт.№723-1 от 11.11.2022</t>
  </si>
  <si>
    <t>письмо РПН №10-27-03/3665 от 09.11.2022</t>
  </si>
  <si>
    <t xml:space="preserve">железобетонные плиты </t>
  </si>
  <si>
    <t xml:space="preserve">на стадии оформления  </t>
  </si>
  <si>
    <t xml:space="preserve">на стадии оформления </t>
  </si>
  <si>
    <t xml:space="preserve">55.565546 </t>
  </si>
  <si>
    <t>36.997124</t>
  </si>
  <si>
    <t>асфальтобетонбетон</t>
  </si>
  <si>
    <t>55.554578</t>
  </si>
  <si>
    <t>36.974169</t>
  </si>
  <si>
    <t>СНТ "Голицыно"</t>
  </si>
  <si>
    <t xml:space="preserve">1045005900785/5030026559 </t>
  </si>
  <si>
    <t>8-925-254-71-42</t>
  </si>
  <si>
    <t>olga967@mail.ru</t>
  </si>
  <si>
    <t>СНТ "Плес"</t>
  </si>
  <si>
    <t>8-985-905-03-38</t>
  </si>
  <si>
    <t>SNT-PLES@yandex.ru</t>
  </si>
  <si>
    <t>1195074008480/5030008775</t>
  </si>
  <si>
    <t>8-903-715-3614</t>
  </si>
  <si>
    <t>zharov.juriy2014@gmail.com</t>
  </si>
  <si>
    <t>8(903)773-51-50</t>
  </si>
  <si>
    <t>seregina-s.m.1974-021@mail.ru</t>
  </si>
  <si>
    <t>г.Наро-Фоминск,  ул.Ленина., д.3 (парикмахерская)</t>
  </si>
  <si>
    <t>парикмахерская</t>
  </si>
  <si>
    <t>Серёгина Светлана Михайловна -самозанятая</t>
  </si>
  <si>
    <t>вкл.№725-1 от 15.11.2022</t>
  </si>
  <si>
    <t>искл. №727-1 от 15.11.2022</t>
  </si>
  <si>
    <t>вкл.№727-1 от 15.11.2022</t>
  </si>
  <si>
    <t>СПК "Стройкар"</t>
  </si>
  <si>
    <t>8(906)725-25-09</t>
  </si>
  <si>
    <t>ewgen-Simonov-2017@yandex.ru</t>
  </si>
  <si>
    <t xml:space="preserve">искл. №728-1 от 15.11.2022, акт. №197-1 от 07.10.2020 </t>
  </si>
  <si>
    <t>8(925)800-44-31</t>
  </si>
  <si>
    <t>МАУДО «Детская хореографическая школа имени Ирины Зайцевой»</t>
  </si>
  <si>
    <t xml:space="preserve">г.Наро-Фоминск, ул.Профсоюзная, д.1Б </t>
  </si>
  <si>
    <t xml:space="preserve">доп. образ. </t>
  </si>
  <si>
    <t>вкл.№728-1 от 15.11.2022</t>
  </si>
  <si>
    <t>искл. №732-1 от 16.11.2022</t>
  </si>
  <si>
    <t>Наро-Фоминский р-н, д. Турейка, ул. Текстильная, д.5</t>
  </si>
  <si>
    <t>8(962)950-19-52</t>
  </si>
  <si>
    <t>г.Апрелевка, ул.Апрелевская, д.7А</t>
  </si>
  <si>
    <t>1035005909146/5030034207</t>
  </si>
  <si>
    <t>вкл.№732-1 от 16.11.2022</t>
  </si>
  <si>
    <t>8(496)345-01-39, 8(496)345-01-21</t>
  </si>
  <si>
    <t>nafo_TU_Aprelevka@mosreg.ru</t>
  </si>
  <si>
    <t>г.Апрелевка, ул.Парковая, д.4, корп.2, пом.1</t>
  </si>
  <si>
    <t>1175074016292/5030092819</t>
  </si>
  <si>
    <t>офис(ТУ)</t>
  </si>
  <si>
    <t>вкл.№733-1 от 16.11.2022</t>
  </si>
  <si>
    <t xml:space="preserve">вкл.734-1 от 16.11.2022 </t>
  </si>
  <si>
    <t>8(903)516-06-03, 89095160603</t>
  </si>
  <si>
    <t>искл.№734-1 от 16.11.2022 -</t>
  </si>
  <si>
    <t>вкл.№735-1 от 16.11.2022</t>
  </si>
  <si>
    <t>8(496)345-32-93, 8(496)345-36-14</t>
  </si>
  <si>
    <t>г.Апрелевка, ул.Комсомольская, д.15А</t>
  </si>
  <si>
    <t>1025003750970/5030033789</t>
  </si>
  <si>
    <t>ДК</t>
  </si>
  <si>
    <t>вкл.№736-1 от 16.11.2022</t>
  </si>
  <si>
    <t>искл. №736-1 от 16.11.2022</t>
  </si>
  <si>
    <t>вкл.№737-1 от 16.11.2022</t>
  </si>
  <si>
    <t xml:space="preserve">nafo_dk_aprelevka@mosreg.ru
</t>
  </si>
  <si>
    <t>8(999)975-27-23</t>
  </si>
  <si>
    <t xml:space="preserve">ragulnorai@gmail.com 
gulnoradzabzoda@gmail.com
</t>
  </si>
  <si>
    <t>г.Наро-Фоминск, ул.Калинина, д.7 (пром.магазин)</t>
  </si>
  <si>
    <t>ИП Хайруллоев Салохиддин Забихубллоевич</t>
  </si>
  <si>
    <t>322508100507743/421217497249</t>
  </si>
  <si>
    <t>пром.магазин</t>
  </si>
  <si>
    <t>вкл.№738-1 от 16.11.2022</t>
  </si>
  <si>
    <t xml:space="preserve">СНТ "Полянка-Наро-Фоминский леспромхоз" </t>
  </si>
  <si>
    <t>1035005908882/5030008503</t>
  </si>
  <si>
    <t xml:space="preserve">neosuliko@yandex.ru , </t>
  </si>
  <si>
    <t xml:space="preserve">8(926)754-34-96 
</t>
  </si>
  <si>
    <t>акт.№682-1 от 12.11.2022</t>
  </si>
  <si>
    <t xml:space="preserve">искл. 682-1 от 12.11.2022 </t>
  </si>
  <si>
    <t>д.Таширово (юр: зем. уч.108 ОН СНТ "Ивушка")</t>
  </si>
  <si>
    <t>8(963)721-56-83,  8-905-762-28-86; бух. 8-903-230-36-79</t>
  </si>
  <si>
    <t>вкл.№682-1 от 12.11.2022</t>
  </si>
  <si>
    <t>vkazakova@mail.ru</t>
  </si>
  <si>
    <t>lyubimov@transale.ru</t>
  </si>
  <si>
    <t>СНТ «Победитель»</t>
  </si>
  <si>
    <t>1035005902337/5030025481</t>
  </si>
  <si>
    <t>8-903-960-70-65, 8-917-566-19-25</t>
  </si>
  <si>
    <t>nsokolova.src@gmail.ru</t>
  </si>
  <si>
    <t>8-926-668-47-88</t>
  </si>
  <si>
    <t>epurvl@yandex.ru</t>
  </si>
  <si>
    <t>СНТ «Новые Черёмушки»</t>
  </si>
  <si>
    <t>СНТ "Черемушка" (Старые дачи)</t>
  </si>
  <si>
    <t>1025003754050/5030022410</t>
  </si>
  <si>
    <t>1035005912875/5030022466</t>
  </si>
  <si>
    <t xml:space="preserve">вкл. №   от 18.11.2022 </t>
  </si>
  <si>
    <t>8-926-914-27-77</t>
  </si>
  <si>
    <t>wecrus@inbox.ru</t>
  </si>
  <si>
    <t>д.Жедочи</t>
  </si>
  <si>
    <t>КИЗ «Красный Луч»</t>
  </si>
  <si>
    <t>1025003750200/5030034856</t>
  </si>
  <si>
    <t xml:space="preserve">вкл.№   от 18.11.2022 </t>
  </si>
  <si>
    <t>Наро-Фоминский г.о., д. Большие Семенычи, ТСН "Железнодорожник"</t>
  </si>
  <si>
    <t>ТСН "Железнодорожник"</t>
  </si>
  <si>
    <t>1075030003146/5030029119</t>
  </si>
  <si>
    <t>8(926)878-06-68, 8-916-222-18-23</t>
  </si>
  <si>
    <t>акт.№741-1 от 18.11.2022</t>
  </si>
  <si>
    <t>письмо РПН №10-27-03/3697 от 14.11.2022</t>
  </si>
  <si>
    <t>55.424222</t>
  </si>
  <si>
    <t>36.654127</t>
  </si>
  <si>
    <t>Наро-Фоминский г.о., д. Таширово, ул. Полевая, д. 22А ООО ««Союз Святого Иоанна Воина» (м-н "Верный")</t>
  </si>
  <si>
    <t xml:space="preserve">д. Таширово, ул. Полевая д. 22А </t>
  </si>
  <si>
    <t>8(499)755-00-70, 8-800-250-6648</t>
  </si>
  <si>
    <t>anastasiya.kochetkova@voin.ru</t>
  </si>
  <si>
    <t>д. Таширово, ул. Полевая д. 22 А</t>
  </si>
  <si>
    <t>ООО "Союз Святого Иоанна Воина" (м-н"Верный 1195")</t>
  </si>
  <si>
    <t>акт.№740-1 от 18.11.2022</t>
  </si>
  <si>
    <t>закл. РПН №10-27-03/3696 от 14.11.2022</t>
  </si>
  <si>
    <t>8(496)344-15-74, 8(496)344-30-02</t>
  </si>
  <si>
    <t>nafo_sosh_9@mosreg.ru</t>
  </si>
  <si>
    <t>МБОУ Наро-Фоминская средняя общеобразовательная школа №9 имени дважды Героя Советского Союза, лётчика-космонавта В.В.Лебедева (дошкольное отделение)</t>
  </si>
  <si>
    <t>1025003757338/5030031943</t>
  </si>
  <si>
    <t>вкл.№743-1 от 18.11.2022</t>
  </si>
  <si>
    <t>г. Наро-Фоминск, ул. Кольцевая, д. 4Б, ИП Кочконян Мелик Арутюнович (ТЦ)</t>
  </si>
  <si>
    <t>55.382554</t>
  </si>
  <si>
    <t>36.700735</t>
  </si>
  <si>
    <t>304503033700115/503001454574</t>
  </si>
  <si>
    <t>г.Наро-Фоминск, ул.Кольцевая, д.4Б, ТК "Домовик" (включая всех арендаторов)</t>
  </si>
  <si>
    <t>г. Наро-Фоминск, ул.Кольцевая, д.4Б, ТК "Домовик" (включая всех арендаторов)</t>
  </si>
  <si>
    <t xml:space="preserve">акт.№742-1 от 18.11.2022 </t>
  </si>
  <si>
    <t>закл.РПН №10-27-03/3698 от 14.1.12022</t>
  </si>
  <si>
    <t xml:space="preserve">д. Веселево, д.101 </t>
  </si>
  <si>
    <t>8(968)964-52-85</t>
  </si>
  <si>
    <t>burovanatalia2018@mail.ru</t>
  </si>
  <si>
    <t>вкл.№744-1 от 18.11.2022</t>
  </si>
  <si>
    <t>д.Благовещенье, д.1а</t>
  </si>
  <si>
    <t>вкл.№745-1 от 18.11.2022</t>
  </si>
  <si>
    <t>вкл.№746-1 от 18.11.2022</t>
  </si>
  <si>
    <t>8(496)344-48-93</t>
  </si>
  <si>
    <t>nafo_arhiv@mosreg.ru</t>
  </si>
  <si>
    <t>г. Наро-Фоминск, ул. Маршала Жукова Г.К., д.13</t>
  </si>
  <si>
    <t>МБУ "Архив Наро-Фоминского городского округа"</t>
  </si>
  <si>
    <t>1045005912390/5030047816</t>
  </si>
  <si>
    <t>вкл.№748-1 от 18.11.2022</t>
  </si>
  <si>
    <t>искл. №749-1 от 18.11.2022</t>
  </si>
  <si>
    <t>8(916)671-57-00</t>
  </si>
  <si>
    <t>mousoch6nf@yandex.ru</t>
  </si>
  <si>
    <t>п. д/о Бекасово (школа)</t>
  </si>
  <si>
    <t xml:space="preserve">МБОУ Наро-Фоминская средняя общеобразовательная школа №6 с углубленным изучением отдельных предметов </t>
  </si>
  <si>
    <t>вкл.№749-1 от 18.11.2022</t>
  </si>
  <si>
    <t>искл. №750-1 от 21.11.2022</t>
  </si>
  <si>
    <t>8(496)344-08-00</t>
  </si>
  <si>
    <t>г.Наро-Фоминск, ул.Шибанкова, д.24</t>
  </si>
  <si>
    <t>МАУК «ГДК «Созвездие»</t>
  </si>
  <si>
    <t>вкл.№750-1 от 21.11.2022</t>
  </si>
  <si>
    <t>вкл.№77-1 от 21.02.2022</t>
  </si>
  <si>
    <t>Наро-Фоминский г.о., 40 кв-л Нарского лесничества, СПК «Сосновый бор»</t>
  </si>
  <si>
    <t>55.388369</t>
  </si>
  <si>
    <t>36.794272</t>
  </si>
  <si>
    <t xml:space="preserve">бетон армированный </t>
  </si>
  <si>
    <t>1035005907420/5030025883</t>
  </si>
  <si>
    <t>40 кв-л Нарского лесничества,</t>
  </si>
  <si>
    <t>8(916)796-49-01, 8-916-778-19-63</t>
  </si>
  <si>
    <t>ukka-1975@mail.ru</t>
  </si>
  <si>
    <t>акт.№751-1 от 21.11.2022</t>
  </si>
  <si>
    <t>письмо РПН №10-27-03/3715 от 14.11.2022</t>
  </si>
  <si>
    <t>55.520720</t>
  </si>
  <si>
    <t>37.011621</t>
  </si>
  <si>
    <t>ООО ЭлисПродсервис"</t>
  </si>
  <si>
    <t>Наро-Фоминский г.о., д. Софьино, стр. 340, ООО "ЭлисПродсервис"</t>
  </si>
  <si>
    <t>1037739153308/7708194250</t>
  </si>
  <si>
    <t>д. Софьино, стр. 340</t>
  </si>
  <si>
    <t>8(925)511-70-75</t>
  </si>
  <si>
    <t>bazaeps2007@mail.ru</t>
  </si>
  <si>
    <t>вкл.№752-1 от 21.11.2022</t>
  </si>
  <si>
    <t>закл.РПН №10-27-03/3639 от 07.11.2022</t>
  </si>
  <si>
    <t>ООО ЭлисПродсервис", включая всех арендаторов</t>
  </si>
  <si>
    <t xml:space="preserve">ТСН "Хлопово-парк" </t>
  </si>
  <si>
    <t>1227700703317/1227700703317</t>
  </si>
  <si>
    <t>55.377803</t>
  </si>
  <si>
    <t>36.086739</t>
  </si>
  <si>
    <t>акт. №755-1 от 21.11.2022</t>
  </si>
  <si>
    <t>письмо РПН №10-274-03/3699 от 14.11.2</t>
  </si>
  <si>
    <t>55.347450</t>
  </si>
  <si>
    <t>36.433434</t>
  </si>
  <si>
    <t xml:space="preserve">8(916)101-49-70, 8-985-923-76-05         </t>
  </si>
  <si>
    <t xml:space="preserve"> home-145@mail.ru</t>
  </si>
  <si>
    <t>акт.№757-1 от 21.11.2022</t>
  </si>
  <si>
    <t>письмо РПН №10-27-03/3704 от14.11.2022</t>
  </si>
  <si>
    <t>Наро-Фоминский г.о., д. Чеблоково, ТСН-СНТ  "Березка"</t>
  </si>
  <si>
    <t>ТСН-СНТ  "Березка"</t>
  </si>
  <si>
    <t>ТСН-СНТ</t>
  </si>
  <si>
    <t>Наро-Фоминский г.о., д.Перемешаево, СНТ  «Руть» завода «Радиоприбор»</t>
  </si>
  <si>
    <t>55.225225</t>
  </si>
  <si>
    <t>36.102865</t>
  </si>
  <si>
    <t>8(903)587-99-31, 8-903-566-78-89</t>
  </si>
  <si>
    <t>sntruty_Rp@mail.ru, valbodrov@yandex.ru</t>
  </si>
  <si>
    <t>акт.№756-1 от 21.11.2022</t>
  </si>
  <si>
    <t>письмо РПН №10-27-03/3664 от 09.11.2022</t>
  </si>
  <si>
    <t>8(926)342-07-95</t>
  </si>
  <si>
    <t>potienko1983@mail.ru</t>
  </si>
  <si>
    <t>кафе и доставка кофе</t>
  </si>
  <si>
    <t>321508100531747/694907594942</t>
  </si>
  <si>
    <t>вкл.№759-1 от 22.11.2022</t>
  </si>
  <si>
    <t>55.390074</t>
  </si>
  <si>
    <t>36.572627</t>
  </si>
  <si>
    <t>бетонные блоки</t>
  </si>
  <si>
    <t>8(929)622-52-62, 8-916-443-59-63</t>
  </si>
  <si>
    <t>sntmezhdunarodnik@yandex.ru</t>
  </si>
  <si>
    <t>акт.№761-1 от 22.11.2022</t>
  </si>
  <si>
    <t>письмо РПН №10-2703/3211 от 30.08.2022</t>
  </si>
  <si>
    <t>8-985-999-15-49</t>
  </si>
  <si>
    <t>8 926 301 77 91</t>
  </si>
  <si>
    <t>SNTmashinostroitel@yandex.ru</t>
  </si>
  <si>
    <t>8 903 796 42 11</t>
  </si>
  <si>
    <t>ssu-1936@yandex.ru</t>
  </si>
  <si>
    <t>8 916 653 65 29</t>
  </si>
  <si>
    <t>Berezikov-a@yandex.ru</t>
  </si>
  <si>
    <t xml:space="preserve"> 8 965 210 18 33</t>
  </si>
  <si>
    <t>Lenga07@mail.ru</t>
  </si>
  <si>
    <t>sklad82@bk.ru</t>
  </si>
  <si>
    <t>nvstepanov1938@yandex.ru</t>
  </si>
  <si>
    <t>Vadim9991549@gmail.com</t>
  </si>
  <si>
    <t>kira.nadeeva@mail.ru</t>
  </si>
  <si>
    <t>8 910 415 59 37</t>
  </si>
  <si>
    <t>Snt_18@bk.ru</t>
  </si>
  <si>
    <t>8 915 229 87 06          8 925 086 12 57</t>
  </si>
  <si>
    <t>doccas21@gmail.com</t>
  </si>
  <si>
    <t>8 926 799 07 41</t>
  </si>
  <si>
    <t>alpinprom@yandex.ru</t>
  </si>
  <si>
    <t>sntlesnoe@internet.ru</t>
  </si>
  <si>
    <t>8 916 927 16 83</t>
  </si>
  <si>
    <t>vladimir.murzich@gmail.com</t>
  </si>
  <si>
    <t>timonino.dnp@mail.ru</t>
  </si>
  <si>
    <t>sukhova63@bk.ru</t>
  </si>
  <si>
    <t>Helen_s_06@mail.ru</t>
  </si>
  <si>
    <t>8 903 708 26 61</t>
  </si>
  <si>
    <t>alexey246@yandex.ru</t>
  </si>
  <si>
    <t>sntafineevo@mail.ru</t>
  </si>
  <si>
    <t xml:space="preserve">Наро-Фоминский г.о., д. Хлопово,  ТСН "Хлопово -парк" </t>
  </si>
  <si>
    <t xml:space="preserve">8-903-251-4534 Краева Равиля Мужиповна </t>
  </si>
  <si>
    <t>o.m.radaeva@gmail.com</t>
  </si>
  <si>
    <t>8-905-558-5583,          8-916-314-02-20
Председатель Толмачев Анатолий Павлович</t>
  </si>
  <si>
    <t>8-916-876-2248,             8-916-206-74-75</t>
  </si>
  <si>
    <t>8-925-545-0531,               8-905-700-7031 Крутиков Сергей Николаевич</t>
  </si>
  <si>
    <t>m89670004007@yandex.ru</t>
  </si>
  <si>
    <t>8(903)618-74-11- Семков Александр Сергеевич,                         8-916-178-4413 Емельянов Николай Иванович</t>
  </si>
  <si>
    <t>bylatof56@yandex.ru, bylatof@yandex.ru</t>
  </si>
  <si>
    <t>8-905-735-9820,                   8-909-666-4238 Жучков Павел Сергеевич</t>
  </si>
  <si>
    <t>8-965-110-0862,                 8-910-429-9837,                     8-906-784-4441,               8-925-337-4157 Артемова Татьяна Владимировна</t>
  </si>
  <si>
    <t>Lomina@elinar.ru,        ta89067844441@yandex.ru</t>
  </si>
  <si>
    <t>ser3lapin@yandex.ru</t>
  </si>
  <si>
    <t>89266406075,         8(916)617-62-79; 8-925-358-4563 Можаров Михаил Алексеевич</t>
  </si>
  <si>
    <t>8-977-794-6009   ,          8-903-156-4724 Загорельская Галина Михайловна</t>
  </si>
  <si>
    <t>Snt.fakel@yandex.ru 79031564724@yandex.ru</t>
  </si>
  <si>
    <t>8(903)596-83-84 Розова Наталья Владимировна</t>
  </si>
  <si>
    <t>8-916-907-8766, 8(905)747-07-74, 8-916-797-7000 Гунин Антон Владимирович</t>
  </si>
  <si>
    <t>8-906-048-0847,             8-905-551-1075 Коструба Александр Иванович</t>
  </si>
  <si>
    <t>акт.№465-1 от 09.08.2022, изм. №2017-кжкх/2021-1 от 01.04.2021</t>
  </si>
  <si>
    <t xml:space="preserve">8-916-389-1984,        Резников Борис Львович, 8-903-546-45-38;                  8-903-179-85-70 </t>
  </si>
  <si>
    <t>bor2076@yandex.ru, and.slava@mail.ru</t>
  </si>
  <si>
    <t>8-916-211-8504,             8-925-611-4951 Рожков Анатолий Петрович</t>
  </si>
  <si>
    <t>polyakvl@yandex.ru</t>
  </si>
  <si>
    <t>8-916-913-8418,             8-903-795-8155 Саркисов Юрий Николаевич</t>
  </si>
  <si>
    <t>8-962-957-8061, 8(916)675-46-79; т 8-910-430-3141 Гончаров Михаил Алексеевич</t>
  </si>
  <si>
    <t>8-909-167-9850,                  8-926-253-8576,   8-926-027-1626 Брындина Ольга Николаевна</t>
  </si>
  <si>
    <t>CoraLL1952@mail.ru</t>
  </si>
  <si>
    <t>snt-nadezhda@list.ru</t>
  </si>
  <si>
    <t>8-925-702-0920,  8(929)578-10-37; 8(916)204-57-28; -909-698-9601 Белик Олег Васильевич</t>
  </si>
  <si>
    <t>8-916-377-3202, 8(903)191-60-91, 8-916-808-4243 Успенская Елена Игоревна</t>
  </si>
  <si>
    <t>irovas1971@mail.ru</t>
  </si>
  <si>
    <t>8-905-751-7137,   8(915)183-2242 Буслаев Владимир Сергеевич</t>
  </si>
  <si>
    <t>89036760757,            8-903-520-8511 Дмитриев Виктор Андреевич</t>
  </si>
  <si>
    <t>Dmitriev@ELINAR-BrOILER.RU</t>
  </si>
  <si>
    <t>8-903-231-4904, 8(916)683-52-05, Кривошеев Александр Васильевич</t>
  </si>
  <si>
    <t xml:space="preserve">drobakhinavika@ rambler.ru,  av_krivosheev@mail.ru, Parasich_ludmila@list.ru; </t>
  </si>
  <si>
    <t>8-903-296-2212,               8-903-971-0590 Мартынова Светлана Анатольевна</t>
  </si>
  <si>
    <t>iarseeva@mail.ru</t>
  </si>
  <si>
    <t>8 915 275 71 08</t>
  </si>
  <si>
    <t>zhannavar@mail.ru</t>
  </si>
  <si>
    <t xml:space="preserve">8 905 741 -47-97 </t>
  </si>
  <si>
    <t xml:space="preserve">sntsapfir1995@yandex.ru </t>
  </si>
  <si>
    <t>Omhovo@gmail.com</t>
  </si>
  <si>
    <t>89260690269,                      8-916-603-28-98</t>
  </si>
  <si>
    <t>89161604025,               8-915-205-33-28</t>
  </si>
  <si>
    <t>Snt.yuzhnoe@mail.ru,            llf-dmitrenko@mail.ru</t>
  </si>
  <si>
    <t xml:space="preserve"> 8-903-504-09-40 </t>
  </si>
  <si>
    <t>protvaveselevo@ yandex.ru</t>
  </si>
  <si>
    <t>snt_flora@inbox.ru</t>
  </si>
  <si>
    <t>mbe@rambler.ru  /sntkr81@yandex.ru</t>
  </si>
  <si>
    <t>500@zakon.ru</t>
  </si>
  <si>
    <t xml:space="preserve">8(903)283-99-; 8-926-825-96-16, 89032839900 </t>
  </si>
  <si>
    <t>8-915-281-36-70</t>
  </si>
  <si>
    <t>89261282939 ( звонить в раздолье 89164604053)</t>
  </si>
  <si>
    <t>3791710@mail.ru</t>
  </si>
  <si>
    <t>89154975654, 8-915-261-84-32</t>
  </si>
  <si>
    <t>Mr.9532@list.ru</t>
  </si>
  <si>
    <t>8(977)966-75-70, бух. Молния 89774693602 Ирина</t>
  </si>
  <si>
    <t>sntzvet@mail.ru, Santaclaus1955@mail.ru</t>
  </si>
  <si>
    <t xml:space="preserve">8-917-530-01-86 </t>
  </si>
  <si>
    <t xml:space="preserve">aeoken@mail.ru
</t>
  </si>
  <si>
    <t>8-903-262-98-70</t>
  </si>
  <si>
    <t>sntsolntse2@mail.ru</t>
  </si>
  <si>
    <t>sofia2004@bk.ru</t>
  </si>
  <si>
    <t>Varenova-ia@yandex.ru</t>
  </si>
  <si>
    <t>cntkrona@mail.ru</t>
  </si>
  <si>
    <t>sntnaz@mail.ru</t>
  </si>
  <si>
    <t>sntolxovka@mail.ru</t>
  </si>
  <si>
    <t>narasadovod91@mail.ru</t>
  </si>
  <si>
    <t>8-926-112-12-75</t>
  </si>
  <si>
    <t>tsmr2525@mail.ru</t>
  </si>
  <si>
    <t>lainer@mail.ru</t>
  </si>
  <si>
    <t>s.sntmechta@yandex.ru</t>
  </si>
  <si>
    <t>do_ut_des@bk.ru</t>
  </si>
  <si>
    <t>mobinetix@mail.ru</t>
  </si>
  <si>
    <t>bav03_53@mail.ru</t>
  </si>
  <si>
    <t>tamanez@yandex.ru</t>
  </si>
  <si>
    <t>klevernoe.info@gmail.com</t>
  </si>
  <si>
    <t>Burmilena69@gmail.com</t>
  </si>
  <si>
    <t>muradeli192462@yandex.ru</t>
  </si>
  <si>
    <t>Tihonov_alexey@mail.ru</t>
  </si>
  <si>
    <t>8-903-746-48-38, 8-909-939-29-69</t>
  </si>
  <si>
    <t>Aristova74@mail.ru</t>
  </si>
  <si>
    <t>8-926-549-13-63</t>
  </si>
  <si>
    <t>Sweta.zahar1968@yandex.ru</t>
  </si>
  <si>
    <t>8-910-442-29-41</t>
  </si>
  <si>
    <t>n9060813832@gmail.com</t>
  </si>
  <si>
    <t>Log_ov@mail.ru, e.loginoff@mail.ru</t>
  </si>
  <si>
    <t>gergel55@mail.ru</t>
  </si>
  <si>
    <t>gauzin@mail.ru</t>
  </si>
  <si>
    <t>cntlugok@yandex.ru</t>
  </si>
  <si>
    <t>fedotova1976@yandex.ru</t>
  </si>
  <si>
    <t>ak@transmed.org</t>
  </si>
  <si>
    <t>msk1954@gmail.com</t>
  </si>
  <si>
    <t>8-903-746-45-40</t>
  </si>
  <si>
    <t>SNT-mechta@list.ru</t>
  </si>
  <si>
    <t xml:space="preserve">irmilova@yandex.ru, Svetlana613@gmail.com
</t>
  </si>
  <si>
    <t>mila090563@gmail.com</t>
  </si>
  <si>
    <t>andreybaranov@gmai.com</t>
  </si>
  <si>
    <t>romanAL3001@yandex.ru, Roman3001@yandex.ru</t>
  </si>
  <si>
    <t>eded1867@mail.ru</t>
  </si>
  <si>
    <t>ivu-anna@mail.ru</t>
  </si>
  <si>
    <t>8-916-360-90-19, 8-916-375-37-16</t>
  </si>
  <si>
    <t>muratar9@gmail.com</t>
  </si>
  <si>
    <t>shabash.63@mail.ru</t>
  </si>
  <si>
    <t>matana56@mail.ru, inna1512@mail.ru; malenatite@mail.ru</t>
  </si>
  <si>
    <t>i.isto@mail.ru</t>
  </si>
  <si>
    <t>8-925-011-10-69</t>
  </si>
  <si>
    <t>s.andreev@metalloinvest.com</t>
  </si>
  <si>
    <t xml:space="preserve">8-916-812-34-57,                8-926-240-20-02                   8-916-670-64-09; 8-977-292-52-46; 8-985-897-40-61 </t>
  </si>
  <si>
    <t>8-903-721-54-02</t>
  </si>
  <si>
    <t>strelok-joy@mail.ru</t>
  </si>
  <si>
    <t>8-968-683-59-89,                     8-985-299-78-25,                     8-968-603-17-92</t>
  </si>
  <si>
    <t>marina.degterewa@yandex.ru</t>
  </si>
  <si>
    <t>lvovnl@inbox.ru,          volktanya@inbox.ru; tuzik61@mail.ru</t>
  </si>
  <si>
    <t>8-916-547-28-60,               8 (926) 813-80-11,                8-985-447-73-98,               8-929-576-31-70,                      8-903-193-87-85</t>
  </si>
  <si>
    <t>8-916-157-71-51, 8-926-122-44-44</t>
  </si>
  <si>
    <t>swd3105@narod.ru, sd3105@narod.ru</t>
  </si>
  <si>
    <t>8-903-171-42-51,              8-903-662-50-33</t>
  </si>
  <si>
    <t>zaparina1957@mail.ru;   potykevich.oit@dosaaf.ru, yu.potykevich@yandex.ru</t>
  </si>
  <si>
    <t>sntpolyana1990@yandex.ru; ssvc@mail.ru, volktanya@inbox.ru</t>
  </si>
  <si>
    <r>
      <rPr>
        <b/>
        <sz val="11"/>
        <rFont val="Times New Roman"/>
        <family val="1"/>
        <charset val="204"/>
      </rPr>
      <t xml:space="preserve">8-925-925-72-91,   </t>
    </r>
    <r>
      <rPr>
        <sz val="11"/>
        <rFont val="Times New Roman"/>
        <family val="1"/>
        <charset val="204"/>
      </rPr>
      <t xml:space="preserve">            8-916-772-00-50; 8-906-754-60-74; 8-925-542-10-34 </t>
    </r>
  </si>
  <si>
    <t>8-903-621-42-38, 89194108514</t>
  </si>
  <si>
    <t>pravleniekiztopaz@mail.ru</t>
  </si>
  <si>
    <t>8-985-294-53-82,               8-909-694-49-05</t>
  </si>
  <si>
    <t>8-916-682-98-59,             8-926-830-09-98,                 8-916-888-70-52</t>
  </si>
  <si>
    <t>8-915-198-80-53,                      8-496-342-97-89</t>
  </si>
  <si>
    <t xml:space="preserve">mechta1972@list.ru </t>
  </si>
  <si>
    <t>8-985-764-44-71;                  8-917-518-25-25,                 8-925-484-21-41</t>
  </si>
  <si>
    <t>8-909-972-19-66,                  8-968-684-03-92</t>
  </si>
  <si>
    <t xml:space="preserve">8-985-991-10-22,   89852602315,              8-903-688-30-83, 8-905-530-30-20       , </t>
  </si>
  <si>
    <t xml:space="preserve">gad190859@mail.ru , shama.65@mail.ru </t>
  </si>
  <si>
    <t>titaev.nikita@gmail.com</t>
  </si>
  <si>
    <t>svetik19031@mail.ru/polyanzeva5ula@mail.ru</t>
  </si>
  <si>
    <t>ye56@yandex.ru</t>
  </si>
  <si>
    <t>8-916-583-88-39;       8-903-973-68-05   секр. 8-915-265-60-27</t>
  </si>
  <si>
    <t>Krasov@mail.ru,    n.danilina2011@ya.ru</t>
  </si>
  <si>
    <t>Наро-Фоминский г.о.,  д.Большие Семенычи, СНТ"Ромашка"</t>
  </si>
  <si>
    <t>Nim-nf@mail.ru</t>
  </si>
  <si>
    <t xml:space="preserve"> 8-916-174-10-65;               8-916-230-84-26; </t>
  </si>
  <si>
    <t> iborisushkin@yandex.ru, avishkarev@yandex.ru</t>
  </si>
  <si>
    <t>kvashninajulia@yandex.ru</t>
  </si>
  <si>
    <t xml:space="preserve">Varyat451@gmail.com                        abdulin.ach@gupmc.ru                         jeldor.nara@gmail.ru                       </t>
  </si>
  <si>
    <t>andrei879@yandex.ru</t>
  </si>
  <si>
    <t xml:space="preserve">aeroflot3snt@mail.ru </t>
  </si>
  <si>
    <t>karpov.12.06.@gmail.com</t>
  </si>
  <si>
    <t>klklcv@yandex.ru</t>
  </si>
  <si>
    <t>1025003750045/5030022480 </t>
  </si>
  <si>
    <t>shipilov_ab.54@mail.ru</t>
  </si>
  <si>
    <t>zdn1408@yandex.ru</t>
  </si>
  <si>
    <t>8-910-480-92-49, 8-903-118-40-24</t>
  </si>
  <si>
    <t>vostok_zil@mail.ru</t>
  </si>
  <si>
    <t>lokomotivsnt@yandex.ru</t>
  </si>
  <si>
    <t>1185074008844/5030094132</t>
  </si>
  <si>
    <t>8-916-521-1379,             8-916-670-76-94</t>
  </si>
  <si>
    <t>s7197270@gmail.com</t>
  </si>
  <si>
    <t xml:space="preserve">Наро-Фоминский г.о., д. Плесенское, ТСН "Дмитровский рубеж" </t>
  </si>
  <si>
    <t xml:space="preserve">ТСН "Дмитровский рубеж" </t>
  </si>
  <si>
    <t>1227700703306/5030103820</t>
  </si>
  <si>
    <t>8(985)237-19-01,            8-926-331-64-44,</t>
  </si>
  <si>
    <t>semevik@bk.ru,           service@zemleteka.ru</t>
  </si>
  <si>
    <t>2254415@mail.ru, viktorsuhareff@yandex.ru</t>
  </si>
  <si>
    <t>cer059@yandex.ru ,  TUV1965@mail.ru;    925-053-66-56@mail.ru</t>
  </si>
  <si>
    <t>electrokom@mail.ru</t>
  </si>
  <si>
    <t>snt-raduga-88@mail.ru</t>
  </si>
  <si>
    <t> 8(985) 768-58-58</t>
  </si>
  <si>
    <t>snadikv@gmail.com</t>
  </si>
  <si>
    <t>anna11alex@yandex.ru , energyatepla@mail.ru</t>
  </si>
  <si>
    <t>sntaleshkovo@yandex.ru,  o_belaw@mail.ru</t>
  </si>
  <si>
    <t>verevkin.v.i.1950@mail.ru</t>
  </si>
  <si>
    <t>МБУ ДО "ЦШИ "Гармония"</t>
  </si>
  <si>
    <t>вкл.№763-1 от 23.11.2022</t>
  </si>
  <si>
    <t>8(496)346-83-36</t>
  </si>
  <si>
    <t>8(496)344-94-74</t>
  </si>
  <si>
    <t>nf_madou_ds5@mail.ru</t>
  </si>
  <si>
    <t>вкл.№765-1 от 24.11.2022</t>
  </si>
  <si>
    <t>МАДОУ Детский сад №62 (структурное подрахделение)</t>
  </si>
  <si>
    <t>вкл.№764-1 от 24.11.2022</t>
  </si>
  <si>
    <t>акт.№ 158-1 от 31.08.2020</t>
  </si>
  <si>
    <t xml:space="preserve">акт № 155-1 от  01.09.2020 </t>
  </si>
  <si>
    <t xml:space="preserve">акт. №157-1 от  31.08.2020 </t>
  </si>
  <si>
    <t xml:space="preserve">акт. №171-1 от  09.09.2020 </t>
  </si>
  <si>
    <t>акт № 33-1 от 19.02.2021 , изм № 7522-КЖКХ/2020 от 13.11.2020, объем КГО перенесен на 2089</t>
  </si>
  <si>
    <t>8(496)343-50-41</t>
  </si>
  <si>
    <t>МБУ ДО Дом творчества №1 им. В.Волошиной</t>
  </si>
  <si>
    <t>г. Наро-Фоминск, Маршала Жукова Г.К., д.6</t>
  </si>
  <si>
    <t>учр. Доп. образ.</t>
  </si>
  <si>
    <t>вкл.№767-1 от 25.11.2022</t>
  </si>
  <si>
    <t>искл. №767-1 от 25.11.2022</t>
  </si>
  <si>
    <t>комитет</t>
  </si>
  <si>
    <t>8(496)343-05-95, 8(496)343-13-65</t>
  </si>
  <si>
    <t>nafo_adm_zhkx@mosreg.ru, tko5030@yandex.ru</t>
  </si>
  <si>
    <t>г. Наро-Фоминск, ул. Латышская, 23, пом.1</t>
  </si>
  <si>
    <t xml:space="preserve">Комитет по ЖКХ и дорожной деятельности </t>
  </si>
  <si>
    <t>1035005901446/5030031855</t>
  </si>
  <si>
    <t>вкл. 14/1-1 от 14.01.2021</t>
  </si>
  <si>
    <t>искл. 5228-кжкх/2021 от 27.07.2021, изм. № 628-кжкх/2021 от 08.02.2021</t>
  </si>
  <si>
    <t xml:space="preserve">искл. №8402-кжкх/2021 от 22.11.2021, изм. № 7981-КЖКХ/2020 от 26.11.2020 </t>
  </si>
  <si>
    <t>акт. №273-1 от 12.05.2022, изм. №129-КЖКХ/2021 от 14.01.2021</t>
  </si>
  <si>
    <t xml:space="preserve"> Вн. Изм. №3562-кжкх/2021-1 от 04.06.2021</t>
  </si>
  <si>
    <t>письмо РПН №10-27-03/3549 от 24.10.2022</t>
  </si>
  <si>
    <t>акт.№158-1 от 17.03.2022</t>
  </si>
  <si>
    <t>акт. от 01.10.2020 № 190</t>
  </si>
  <si>
    <t xml:space="preserve">акт.№149-1 от 31.08.2020 </t>
  </si>
  <si>
    <t>акт.№176-1 от 21.09.2020</t>
  </si>
  <si>
    <t xml:space="preserve">акт. №160-1  от 01.09.2020 </t>
  </si>
  <si>
    <t>закл.РПН№10-27-03/3155 от 12.08.2020</t>
  </si>
  <si>
    <t>акт. №305-1 от 01.06.2022</t>
  </si>
  <si>
    <t>закл.РПН №10-27-03/2887 от 15.07.2022</t>
  </si>
  <si>
    <t>закл.РПН №10-27-03/12211 от 29.11.2021</t>
  </si>
  <si>
    <t>акт.№583-1 от 03.10.2022</t>
  </si>
  <si>
    <t>закл.РПН №10-27-03/2241 от 29.03.2022</t>
  </si>
  <si>
    <t>вкл.№201-1 от 05.04.2022</t>
  </si>
  <si>
    <t>офис ЖИЛИЩНО-КОММУНАЛЬНОГО ХОЗЯЙСТВА</t>
  </si>
  <si>
    <t>55.438354</t>
  </si>
  <si>
    <t>36.659170</t>
  </si>
  <si>
    <t>8(903)227-97-30, 8-916-631-68-17</t>
  </si>
  <si>
    <t>roz.alexeewa2015@yandex.ru, snt-nov@mail.ru</t>
  </si>
  <si>
    <t>акт. №771-1 от 28.11.2022</t>
  </si>
  <si>
    <t>письмо РПН №10-25/3769 от 24.11.2022</t>
  </si>
  <si>
    <t>Наро-Фоминский г.о., д. Новая,  СНТ "Новь-2"</t>
  </si>
  <si>
    <t>55.43844</t>
  </si>
  <si>
    <t>36.65930</t>
  </si>
  <si>
    <t>СНТ "Новь-2"</t>
  </si>
  <si>
    <t>1055005620372/5030050569</t>
  </si>
  <si>
    <t>8(929)508-31-20</t>
  </si>
  <si>
    <t>kashin2513@yandex.ru</t>
  </si>
  <si>
    <t>вкл.№772-1 от 28.11.2022</t>
  </si>
  <si>
    <t>закл.РПН №10-25/3770 от 24.11.2022</t>
  </si>
  <si>
    <t>8(915)126-01-84</t>
  </si>
  <si>
    <t>gospoda.kowboi@yandex.ru</t>
  </si>
  <si>
    <t>г.Апрелевка, ул.Пролетарская, д.20А, пом.1</t>
  </si>
  <si>
    <t xml:space="preserve">ИП Пирожанская Мария Вячеславовна </t>
  </si>
  <si>
    <t>322508100232599/504791922976</t>
  </si>
  <si>
    <t>прод.м-н</t>
  </si>
  <si>
    <t>вкл.№774-1 от 29.11.2022</t>
  </si>
  <si>
    <t>8(926)574-01-00</t>
  </si>
  <si>
    <t xml:space="preserve">kris_703@mail.com </t>
  </si>
  <si>
    <t>р.п. Калининец, д.243а</t>
  </si>
  <si>
    <t>ИП Аветисян Кристина Мишаевна</t>
  </si>
  <si>
    <t>321508100023110/503011634417</t>
  </si>
  <si>
    <t>пром. м-н</t>
  </si>
  <si>
    <t>вкл.№755-1 от 30.11.2022</t>
  </si>
  <si>
    <t>8(495)215-18-35</t>
  </si>
  <si>
    <t xml:space="preserve">uklimat2019@mail.com </t>
  </si>
  <si>
    <t xml:space="preserve">р.п. Селятино, д.22/23 пом.3 </t>
  </si>
  <si>
    <t>ИП Смуров Руслан Владимирович</t>
  </si>
  <si>
    <t>320508100101736/503008040759</t>
  </si>
  <si>
    <t xml:space="preserve">офис(ремонт и обсл. Газ. Обор.) </t>
  </si>
  <si>
    <t>вкл. №776-1 от 30.11.2022</t>
  </si>
  <si>
    <t>8(496)345-40-91</t>
  </si>
  <si>
    <t>fokmelody@rambler.ru</t>
  </si>
  <si>
    <t>МАУС ФОК "Мелодия"</t>
  </si>
  <si>
    <t>вкл.№777-1 от 30.11.2022</t>
  </si>
  <si>
    <t>55.343322</t>
  </si>
  <si>
    <t>36.198610</t>
  </si>
  <si>
    <t>nafo_si_klassika@mosreg.ru</t>
  </si>
  <si>
    <t>вкл.№779-1 от 30.11.2022</t>
  </si>
  <si>
    <t>8(926)072-86-34</t>
  </si>
  <si>
    <t>9164423175@mail.ru</t>
  </si>
  <si>
    <t>ООО «Проскарп» (ОЗОН)</t>
  </si>
  <si>
    <t>1225000062044/5030102986</t>
  </si>
  <si>
    <t>Озон</t>
  </si>
  <si>
    <t>вкл.№780-1 от 30.11.2022</t>
  </si>
  <si>
    <t>г. Наро-Фоминск, ул. Московская, з/у 42а, ИП Березина Ольга Борисовна (автомойка)</t>
  </si>
  <si>
    <t>55.375284</t>
  </si>
  <si>
    <t>36.767317</t>
  </si>
  <si>
    <t>karivanovaj@yandex.ru, avtomoiki.N-F@yandex.ru</t>
  </si>
  <si>
    <t xml:space="preserve">г. Наро-Фоминск, пер. Новый д.6, </t>
  </si>
  <si>
    <t>ИП Березина Ольга Борисовна (автомойка)</t>
  </si>
  <si>
    <t>аавтомойка</t>
  </si>
  <si>
    <t>акт.№782-1 от 01.12.2022</t>
  </si>
  <si>
    <t>закл.РПН №1-27-03/3784 от 28.11.2022</t>
  </si>
  <si>
    <t>г.Наро-Фоминск, ул.Погодина, д.67</t>
  </si>
  <si>
    <t>8(495)679-68-24</t>
  </si>
  <si>
    <t>gu0418@pfrmo.ru</t>
  </si>
  <si>
    <t>г.Апрелевка, ул.Парковая,  д.6, корп.1, пом.1</t>
  </si>
  <si>
    <t xml:space="preserve">ГУ- Главное управление пенсионного фонда РФ №4 по г.Москве и Московской области </t>
  </si>
  <si>
    <t>1027725022500/7725215743</t>
  </si>
  <si>
    <t>офис (Пенсионный фонд)</t>
  </si>
  <si>
    <t>вкл.№783-1 от 01.12.2022</t>
  </si>
  <si>
    <t>г. Наро-Фоминск, ул. Погодина, д. 93а,ФГБУ "ВИМС"</t>
  </si>
  <si>
    <t>55.368460</t>
  </si>
  <si>
    <t>36.754750</t>
  </si>
  <si>
    <t>1167746125030/7706433263</t>
  </si>
  <si>
    <t>119017, г.Москва,Старомонетный пер., д.31</t>
  </si>
  <si>
    <t>8(903)779-60-42, 8-926-101-75-16</t>
  </si>
  <si>
    <t>alekseenko.vims@yandex.ru, mailsisuev@yandex.ru</t>
  </si>
  <si>
    <t>г. Наро-Фоминск, ул. Погодина, д.93а</t>
  </si>
  <si>
    <t>НИИ</t>
  </si>
  <si>
    <t>акт.№784-1 от 01.12.022</t>
  </si>
  <si>
    <t>закл.РПН №10-27-03/3785 от 28.11.2022</t>
  </si>
  <si>
    <t>8(496)342-50-37</t>
  </si>
  <si>
    <t>specstroymontaj@mail.ru</t>
  </si>
  <si>
    <t>вблизи д.Алабино</t>
  </si>
  <si>
    <t>ООО «Спецстроймонтаж»</t>
  </si>
  <si>
    <t>1115030002966/5030074440</t>
  </si>
  <si>
    <t>вкл.№786-1 от 02.12.2022</t>
  </si>
  <si>
    <t>8(496)343-81-48</t>
  </si>
  <si>
    <t>nafo_muzei@mosreg.ru</t>
  </si>
  <si>
    <t>вкл.№790-1 от 02.12.2022</t>
  </si>
  <si>
    <t xml:space="preserve">г. Наро-Фоминск, ул. Московская, д. 15, АО «Наро-Фоминский хладокомбинат» </t>
  </si>
  <si>
    <t>55.378918</t>
  </si>
  <si>
    <t>36.761019</t>
  </si>
  <si>
    <t>1025003756359/5030004410</t>
  </si>
  <si>
    <t>8(496)343-85-90, 8 (963) 603-18-80</t>
  </si>
  <si>
    <t>акт.№791-1 от 02.12.022</t>
  </si>
  <si>
    <t>закл.РПН №10-27-03/3805 от 29.11.2022</t>
  </si>
  <si>
    <t xml:space="preserve">Наро-Фоминский г.о., д. Афинеево, СНТ "Десна" </t>
  </si>
  <si>
    <t>МУП "Водоканал" (ОСК-88)</t>
  </si>
  <si>
    <t xml:space="preserve">ГУ МОРО ФСС филиал №3 </t>
  </si>
  <si>
    <t>МКУ УКС</t>
  </si>
  <si>
    <t>МАОУ НАРО-ФОМИНСКАЯ СОШ № 3 СУИОП (дошкольное отделение)</t>
  </si>
  <si>
    <t>55.312571</t>
  </si>
  <si>
    <t>36.634261</t>
  </si>
  <si>
    <t>8(905)763-85-15,  8-906-741-2695, 8-905-763-8515 Филатов Сергей Михайлович</t>
  </si>
  <si>
    <t>iv.stepanenko2012@yandex.ru, Frolova247@yandex.ru</t>
  </si>
  <si>
    <t>акт№794-1 от 06.12.2022</t>
  </si>
  <si>
    <r>
      <t xml:space="preserve">письмо РПН №10-27-03/ от </t>
    </r>
    <r>
      <rPr>
        <b/>
        <sz val="11"/>
        <color rgb="FFFF0000"/>
        <rFont val="Times New Roman"/>
        <family val="1"/>
        <charset val="204"/>
      </rPr>
      <t>06.12.2021</t>
    </r>
  </si>
  <si>
    <t>8(929)614-29-42</t>
  </si>
  <si>
    <t>nata.ianowa@yandex.ru</t>
  </si>
  <si>
    <t>ИП Янова Наталья Владимировнна, м-н "Цветы"</t>
  </si>
  <si>
    <t>вкл.№795-1 от 06.12.2022</t>
  </si>
  <si>
    <t xml:space="preserve">п.Васильчиново, ул. Восточная, д.20 </t>
  </si>
  <si>
    <t>8(496)347-60-55</t>
  </si>
  <si>
    <t>nafo_vas_sosh@mosreg.ru</t>
  </si>
  <si>
    <t>МБОУ Васильчиновская средняя общеобразовательная школа</t>
  </si>
  <si>
    <t xml:space="preserve">МБОУ Васильчиновская средняя общеобразовательная школа (структ. подразделение) </t>
  </si>
  <si>
    <t>акт.№798-1 от 06.12.2022</t>
  </si>
  <si>
    <t>акт.№799-1 от 06.12.2022</t>
  </si>
  <si>
    <t>8(496)345-23-15</t>
  </si>
  <si>
    <t>detskiisad.15@yandex.ru</t>
  </si>
  <si>
    <t>г.Апрелевка, ул.Самохина, д.9</t>
  </si>
  <si>
    <t>МАДОУ Детский сад комбинированного вида №15</t>
  </si>
  <si>
    <t>вкл.№800-1 от 06.12.2022</t>
  </si>
  <si>
    <t>искл. №800-1 от 06.12.2022</t>
  </si>
  <si>
    <t xml:space="preserve">МАДОУ Детский сад
комбинированного вида  №15 
</t>
  </si>
  <si>
    <t>вкл.№801-1 от 06.12.2022</t>
  </si>
  <si>
    <t>г. Наро-Фоминск, ул. Володарского, д. 205, ГБУЗ «ЦЛО ДЗМ»</t>
  </si>
  <si>
    <t>55.399372</t>
  </si>
  <si>
    <t>36.774700</t>
  </si>
  <si>
    <t xml:space="preserve">ГБУЗ города Москвы 
«Центр лекарственного обеспечения 
Департамента здравоохранения  города Москвы»
</t>
  </si>
  <si>
    <t>1027700400100/7720023269</t>
  </si>
  <si>
    <t>8(495)974-79-22(доб.2172); 8(499)125-30-34; 8(916)727-74-21</t>
  </si>
  <si>
    <t>o.barysheva@cloikk.ru, Rezerv@zdrav.mos.ru</t>
  </si>
  <si>
    <t xml:space="preserve">ГБУЗ города Москвы 
«Центр лекарственного обеспечения 
Департамента здравоохранения  города Москвы», аптечный склад №5
</t>
  </si>
  <si>
    <t>акт.№802-1 от 06.12.2022</t>
  </si>
  <si>
    <t>закл.РПН №10-27-03/3854 от 02.12.2022</t>
  </si>
  <si>
    <t>8(495)636-29-06, 8(985)970-75-75, 8-925-555-49-24</t>
  </si>
  <si>
    <t>вкл.№ 803-1 от 07.12.2022</t>
  </si>
  <si>
    <t>суцществующая</t>
  </si>
  <si>
    <t>акт.№796-1 от 07.12.2022</t>
  </si>
  <si>
    <t>закл.РПН №10-27-03/3812 о  29.11.2022</t>
  </si>
  <si>
    <t>55.540689</t>
  </si>
  <si>
    <t>37.075000</t>
  </si>
  <si>
    <t>профлст</t>
  </si>
  <si>
    <t>акт.№797-1 от 07.12.2022</t>
  </si>
  <si>
    <t>закл.РПн №10-27-03/3811 от 29.11.2022</t>
  </si>
  <si>
    <t>8(496)35-666-59</t>
  </si>
  <si>
    <t>55.328441</t>
  </si>
  <si>
    <t>35.973732</t>
  </si>
  <si>
    <t xml:space="preserve">8(926)375-64-88 </t>
  </si>
  <si>
    <t xml:space="preserve">snt.arhangelskoe-2@yandex.ru, Aleksanov.alexey@yndex.ru
</t>
  </si>
  <si>
    <t>акт.№812-1 от 07.12.2022</t>
  </si>
  <si>
    <t>письмо РПН №10-27-03/3788 от 28.11.2022</t>
  </si>
  <si>
    <t xml:space="preserve">Наро-Фоминский г.о., д. Волченки, ул.Центральная, д. 6 </t>
  </si>
  <si>
    <t>8(496)343-57-01</t>
  </si>
  <si>
    <t>г. Наро-Фоминск, ул. Пушкина, д.2</t>
  </si>
  <si>
    <t>УМВД России по Наро-Фоминскому городскому округу</t>
  </si>
  <si>
    <t>1035005909366/5030005816</t>
  </si>
  <si>
    <t>офис бюджет</t>
  </si>
  <si>
    <t>вкл. №805-1 от 07.12.2022</t>
  </si>
  <si>
    <t>г. Наро-Фоминск, ул. Маршала Жукова Г.К., д. 18</t>
  </si>
  <si>
    <t>офис- бюджет</t>
  </si>
  <si>
    <t>*30</t>
  </si>
  <si>
    <t>вкл.№806-1 от 07.12.2022</t>
  </si>
  <si>
    <t>г.Наро-Фоминск, ул.Ленина, д.15</t>
  </si>
  <si>
    <t>вкл.№807-1 от 07.12.2022</t>
  </si>
  <si>
    <t>р.п. Селятино, ул.Клубная, д.2а</t>
  </si>
  <si>
    <t>офис-бюджет</t>
  </si>
  <si>
    <t>вкл.№808-1 от 07.12.2022</t>
  </si>
  <si>
    <t>р.п. Селятино, ул.Теннисная, д.46а</t>
  </si>
  <si>
    <t>вкл.№809-1 от 07.12.2022</t>
  </si>
  <si>
    <t>8(496)343-71-92</t>
  </si>
  <si>
    <t>nafo_mau_mkc@mosreg.ru</t>
  </si>
  <si>
    <t>офис- бюджет (МКЦ)</t>
  </si>
  <si>
    <t>МАУ "МКЦ"</t>
  </si>
  <si>
    <t>1045005903194/5030045946</t>
  </si>
  <si>
    <t>вкл.№810-1 от 07.12.2022</t>
  </si>
  <si>
    <t>8(905)554-12-70</t>
  </si>
  <si>
    <t>nafo_dks_volchenki@mosreg.ru, dkisar14@mail.ru</t>
  </si>
  <si>
    <t>п. с-за Архангельский, ул. Комарова, д.7</t>
  </si>
  <si>
    <t>МБУ «ДКиС д.Волчёнки»</t>
  </si>
  <si>
    <t>клуб (ДКиС)</t>
  </si>
  <si>
    <t>вкл.№813-1 от 07.12.2022</t>
  </si>
  <si>
    <t>nafo_dks_volchenki@mosreg.ru, dkis.volk@mail.ru</t>
  </si>
  <si>
    <t>д.Волченки, д.7А</t>
  </si>
  <si>
    <t>вкл.№811-1 от 07.12.2022</t>
  </si>
  <si>
    <t>Наро-Фоминский г.о.,  39 квартал Нарского лесничества,  СНТ «Полянка-Наро-Фоминский леспромхоз</t>
  </si>
  <si>
    <t>55.402558</t>
  </si>
  <si>
    <t>36.794232</t>
  </si>
  <si>
    <t xml:space="preserve"> 39 квартал Нарского лесничества</t>
  </si>
  <si>
    <t xml:space="preserve">8(9030-726-73-02, 8-495-726-73-02
</t>
  </si>
  <si>
    <t>39 квартал Нарского лесничества</t>
  </si>
  <si>
    <t>ст. Зосимова пустынь</t>
  </si>
  <si>
    <t>акт.№804-1 от 08.12.2022</t>
  </si>
  <si>
    <t>письмо РПН №10-27-03/3848 от 02.12.2022</t>
  </si>
  <si>
    <t>вкл.№804-1 от 08.12.2022</t>
  </si>
  <si>
    <t>СНТ "Победа-79"</t>
  </si>
  <si>
    <t>Теруправление Наро-Фоминск</t>
  </si>
  <si>
    <t>Аново</t>
  </si>
  <si>
    <t>п. Новая Ольховка, ул. Центральная, д.63</t>
  </si>
  <si>
    <t>г. Верея, ул. Дорохова, д.7а</t>
  </si>
  <si>
    <t>Наро-Фоминский г.о., д. Иневка, СНТ "Эврика"</t>
  </si>
  <si>
    <t>искл. №818-1 от 08.12.2022</t>
  </si>
  <si>
    <t>8(999)892-02-62</t>
  </si>
  <si>
    <t>vasiliimanaev@gmail.com</t>
  </si>
  <si>
    <t>д.Иневка, территория СНТ «Эврика», прод.магазин</t>
  </si>
  <si>
    <t>ИП Манаев  Василий Алексеевич</t>
  </si>
  <si>
    <t>304770000096480/773100044755</t>
  </si>
  <si>
    <t xml:space="preserve">прод.маг-н </t>
  </si>
  <si>
    <t>55.389120</t>
  </si>
  <si>
    <t>36.741258</t>
  </si>
  <si>
    <t xml:space="preserve">УМВД России по Наро-Фоминскому 
городскому округу 
</t>
  </si>
  <si>
    <t>офис-бюджет (Полиция)</t>
  </si>
  <si>
    <t>акт.№814-1 от 08.12.2022</t>
  </si>
  <si>
    <t>55.381138</t>
  </si>
  <si>
    <t>36.752325</t>
  </si>
  <si>
    <t>акт.№815-1 от 08.12.2022</t>
  </si>
  <si>
    <t>55.387654</t>
  </si>
  <si>
    <t>36.740967</t>
  </si>
  <si>
    <t>акт.№816-1 от 08.12.2022</t>
  </si>
  <si>
    <t xml:space="preserve">Наро-Фоминский г.о., г. Верея, ул. Красная, д. 30/14, УМВД России по го </t>
  </si>
  <si>
    <t>55.346798</t>
  </si>
  <si>
    <t>36.178645</t>
  </si>
  <si>
    <t>г. Верея, ул. Красная, д. 30/14</t>
  </si>
  <si>
    <t>акт.№817-1 от 08.12.2022</t>
  </si>
  <si>
    <t>вкл.№818-1 от 08.12.2022</t>
  </si>
  <si>
    <t>8(496)343-76-02</t>
  </si>
  <si>
    <t>ovonara@mail.ru</t>
  </si>
  <si>
    <t>Наро-Фоминский отдел вневедомственной охраны – филиал ФГКУ «Управление вневедомственной охраны войск национальной гвардии Российской Федерации по Московской области»</t>
  </si>
  <si>
    <t>1125012006833/5012074888</t>
  </si>
  <si>
    <t xml:space="preserve">офис-бюджет </t>
  </si>
  <si>
    <t>вкл.№822-1 от 08.12.2022</t>
  </si>
  <si>
    <t>г. Наро-Фоминск, ул. Маршала Жукова Г.К., 13</t>
  </si>
  <si>
    <t>вкл.№820-1 от 08.12.2022</t>
  </si>
  <si>
    <t>Лазуткина (собств-Лесюк Р.П.)</t>
  </si>
  <si>
    <t>г. Наро-Фоминск, ул. Войкова,д.3</t>
  </si>
  <si>
    <t>8(903)817-13-41</t>
  </si>
  <si>
    <t>Семенькова Т.Е    (арендатор ООО "Нара-мед" )</t>
  </si>
  <si>
    <t>8(964)630-05-00</t>
  </si>
  <si>
    <t>мед. анализы</t>
  </si>
  <si>
    <t xml:space="preserve">772638136200/                            7772602216269 </t>
  </si>
  <si>
    <t xml:space="preserve">Алымов ВС </t>
  </si>
  <si>
    <t>Курильчик/Довгий  (арендатор Скопецкий ДВ)  ТЦ «Градн Каскад» Торговля прмтовары-продукты</t>
  </si>
  <si>
    <t>гостиница</t>
  </si>
  <si>
    <t>8(496)344-50-50</t>
  </si>
  <si>
    <t>Наро-Фоминский г.о., д.Лобаново, ул.Советская, д.24,                         ИП Сидорюк Николай Николаевич (прод.магазин)</t>
  </si>
  <si>
    <t>55.447271</t>
  </si>
  <si>
    <t>36.612486</t>
  </si>
  <si>
    <t xml:space="preserve">306312818800021/312801738616  </t>
  </si>
  <si>
    <t>8(925)635-02-12, 8-965-394-0670</t>
  </si>
  <si>
    <t>sidoryuk86@yandex.ru</t>
  </si>
  <si>
    <t>акт.№821-1 от 09.12.2022</t>
  </si>
  <si>
    <t>закл.РПН №10-27-03/3636 от 07.11.2022</t>
  </si>
  <si>
    <t>акт.№824-1 от 09.12.2022</t>
  </si>
  <si>
    <t>закл.РПН №0-27-03/3798 от 29.11.2022</t>
  </si>
  <si>
    <t>д. Скугорово, на въезде</t>
  </si>
  <si>
    <t>акт.№828-1 от 09.12.2022 изм. № 1773-кжкх-1 от 29.03.2021, изм.адреса Пост.Адм №3618 от 16.12.2021</t>
  </si>
  <si>
    <t>закл.РПН №10-27-03/3795 от 29.11.2022</t>
  </si>
  <si>
    <t>акт.№832-1 от 09.12.2022</t>
  </si>
  <si>
    <t>закл.РПН №10-27-03/3799 от 29.11.2022</t>
  </si>
  <si>
    <t>акт.№825-1 от 09.12.2022</t>
  </si>
  <si>
    <t>закл.РПН №10-2-03/3801 от 29.11.2022</t>
  </si>
  <si>
    <t>акт.№826-1 от 09.12.2022</t>
  </si>
  <si>
    <t>закл.РПН №10-27-03/3794 от 29.11.2022</t>
  </si>
  <si>
    <t>8(905)532-55-98</t>
  </si>
  <si>
    <t>nafo_naz_sosh@mosreg.ru,</t>
  </si>
  <si>
    <t>п. с-за Архангельский, ул. Гагарина, д.50А</t>
  </si>
  <si>
    <t>МБОУ Назарьевская СОШ (дошкольное отделение)</t>
  </si>
  <si>
    <t>1025003749814/5030032288</t>
  </si>
  <si>
    <t>вкл.№834-1 от 09.12.2022</t>
  </si>
  <si>
    <t>искл.№834-1от 09.12.2022</t>
  </si>
  <si>
    <t>акт.№827-1 от 09.12.2022, Изм.№1773-кжкх-1 от 29.03.2021</t>
  </si>
  <si>
    <t>закл.РПН №10-27-03/3797 от 29.11.2022</t>
  </si>
  <si>
    <t>8(496)347-78-08</t>
  </si>
  <si>
    <t xml:space="preserve">atepadmin@mail.ru. nafo_TU_Atepcevo@mosreg.ru. </t>
  </si>
  <si>
    <t>Теруправление  Атепцево</t>
  </si>
  <si>
    <t>1175074016303/5030092833</t>
  </si>
  <si>
    <t>офис-бюджет (ТУ)</t>
  </si>
  <si>
    <t>вкл.№837-1 от 09.12.2022</t>
  </si>
  <si>
    <t>55.397081</t>
  </si>
  <si>
    <t>36.402838</t>
  </si>
  <si>
    <t>Наро-Фоминский г.о., д. Слепушкино,  д. 40</t>
  </si>
  <si>
    <t>акт.№829-1 от 09.12.2022</t>
  </si>
  <si>
    <t>закл.РПН №10-27-03/3796 от 29.11.2022</t>
  </si>
  <si>
    <t>Наро-Фоминский г.о., д. Берюлево, д.1</t>
  </si>
  <si>
    <t>55.459178</t>
  </si>
  <si>
    <t>36.610625</t>
  </si>
  <si>
    <t>55.446832</t>
  </si>
  <si>
    <t>36.624320</t>
  </si>
  <si>
    <t>письмо РПН №10-27-03/3726 от  17.11.2022</t>
  </si>
  <si>
    <t>акт.№742-1 от 17.11.2022</t>
  </si>
  <si>
    <t>55.375532</t>
  </si>
  <si>
    <t>36.710830</t>
  </si>
  <si>
    <t>103500590404/5030012940</t>
  </si>
  <si>
    <t>karpov.12.06@gmail.com</t>
  </si>
  <si>
    <t xml:space="preserve">по стандарту для бункеоа </t>
  </si>
  <si>
    <t>акт.№ 744/1-1 от 18.11.2022</t>
  </si>
  <si>
    <t>закл.РПн №10-27-03/3727 от 17.11.2022</t>
  </si>
  <si>
    <t>г. Наро-Фоминск, ул. Маршала Жукова Г.К.,д.139а, ИП Глухов В.В. (гостиница)</t>
  </si>
  <si>
    <t>55.3796134</t>
  </si>
  <si>
    <t>36.709785</t>
  </si>
  <si>
    <t>309503009200052/503000299196</t>
  </si>
  <si>
    <t>г. Наро-Фоминск, ул. Маршала Жукова Г.К., д.129а (гостиница)</t>
  </si>
  <si>
    <t>8(916)576-25-76,  8-977-473-93-30</t>
  </si>
  <si>
    <t>г. Наро-Фоминск, ул. Маршала Жукова Г.К.,д.139а,  (гостиница)</t>
  </si>
  <si>
    <t>акт.№836-1 от 12.12.2022</t>
  </si>
  <si>
    <t>закл.РПН №10-27-03/3852от 02.12.2022</t>
  </si>
  <si>
    <t>55.316373</t>
  </si>
  <si>
    <t>36.748668</t>
  </si>
  <si>
    <t xml:space="preserve">ТСН "Радуга" </t>
  </si>
  <si>
    <t>tatusyabush@gmail.com, p0805tv@yandex.ru</t>
  </si>
  <si>
    <t>акт.№833-1 от 12.12.2022</t>
  </si>
  <si>
    <t>письмо РПН №3849 от 02.12.2022</t>
  </si>
  <si>
    <t>искл.№833-1 от1 2.12.2022, вкл.№2311 от 24.10.2022</t>
  </si>
  <si>
    <t>55.480167</t>
  </si>
  <si>
    <t>36.625760</t>
  </si>
  <si>
    <t>акт.№823-1 от 12.12.2022</t>
  </si>
  <si>
    <t>письмо РАПН №10-27-03/3729 от 17.11.2022</t>
  </si>
  <si>
    <t xml:space="preserve">искл.№835-1 от 09.12.2022 </t>
  </si>
  <si>
    <t>8(926)000-03-06</t>
  </si>
  <si>
    <t>г. Верея, ул. Ленинская, д.49 (кафе)</t>
  </si>
  <si>
    <t>313503020400031/503009258980</t>
  </si>
  <si>
    <t>вкл.№835-1 от 09.12.2022</t>
  </si>
  <si>
    <t>89165762576@mail.ru, natapopova04@yandex.ru</t>
  </si>
  <si>
    <t>55.307776</t>
  </si>
  <si>
    <t>36.647060</t>
  </si>
  <si>
    <t>п. Новая Ольховка,ул. Школьная, д.1</t>
  </si>
  <si>
    <t>8(496)347-22-61, 8(496) 34-7-22-61</t>
  </si>
  <si>
    <t>акт.№840-1 от 12.12.2022</t>
  </si>
  <si>
    <t>закл.РПН №10-27-03/3903 от 12.12.2022</t>
  </si>
  <si>
    <t>Наро-Фоминский г.о., п. Новая Ольховка, ул. Центральная, д. 63, МБОУ Ново-Ольховская СОШ (дошкольное отделение)</t>
  </si>
  <si>
    <t>55.304097</t>
  </si>
  <si>
    <t>36.643693</t>
  </si>
  <si>
    <t>МБОУ Ново-Ольховская СОШ (дошкольное отделение)</t>
  </si>
  <si>
    <t>акт.№839-1 от 12.12.2022</t>
  </si>
  <si>
    <t>закл.РПН №10-27-03/3904 от 12.12.2022</t>
  </si>
  <si>
    <t>Наро-Фоминский г.о. (ТУ Калининец )</t>
  </si>
  <si>
    <t>р.п.КАлининец, (КЭЧ), д.245</t>
  </si>
  <si>
    <t>вкл.№845-1 от 13.12.2022</t>
  </si>
  <si>
    <t>р.п.КАлининец, (КЭЧ), д.246</t>
  </si>
  <si>
    <t>вкл.№847-1 от 13.12.2022</t>
  </si>
  <si>
    <t>с.Петровское, д.1"Д"</t>
  </si>
  <si>
    <t>вкл.№849-1 от 13.12.2022</t>
  </si>
  <si>
    <t>г. Наро-Фоминск, ул. Калинина, д. 8а, Теруправление Наро-Фоминск</t>
  </si>
  <si>
    <t>55.387847</t>
  </si>
  <si>
    <t>36.725453</t>
  </si>
  <si>
    <t>ТУ</t>
  </si>
  <si>
    <t xml:space="preserve">Территориальное управление Наро-Фоминск Администрации Наро-Фоминского городского округа  </t>
  </si>
  <si>
    <t>1175074016776/5030092921</t>
  </si>
  <si>
    <t>г. Наро-Фоминск, ул.Калинина, д.8а</t>
  </si>
  <si>
    <t>8(496)343-51-81,    8 (496) 343-27-00</t>
  </si>
  <si>
    <t>nafo_tunf@mosreg.ru, info@nfcity.ru</t>
  </si>
  <si>
    <t>акт.№844-1 от 13.12.2022</t>
  </si>
  <si>
    <t>закл.РПН №10-27-03/3879 от 08.12.2022</t>
  </si>
  <si>
    <t>Наро-Фоминский г.о., г. Верея, ул. Школьная, д. 28, (МБОУ Верейская СОШ №1</t>
  </si>
  <si>
    <t>55.338317</t>
  </si>
  <si>
    <t>36.178495</t>
  </si>
  <si>
    <t>г..Верея, ул.Школьная, д.28</t>
  </si>
  <si>
    <t>акт.№743-1 от 13.12.2022</t>
  </si>
  <si>
    <t>закл.РПн №10-27-03/12998 от 14.12.2021</t>
  </si>
  <si>
    <t>закл.РПН 10-27-03/12998 от 14.12.2021</t>
  </si>
  <si>
    <t>8(496)343-54-40</t>
  </si>
  <si>
    <t>1155030002247/5030086558</t>
  </si>
  <si>
    <t>офис-Бюджетное учреждение</t>
  </si>
  <si>
    <t>вкл.№848/1-1 от 13.12.2022</t>
  </si>
  <si>
    <t>искл. №846/1-14 от 13.12.2022, вкл.№2416-кжкх/2022-1 от 29.03.2022</t>
  </si>
  <si>
    <t>искл. №846/1-14 от 13.12.2022, , вкл.№2416-кжкх/2022-1 от 29.03.2022</t>
  </si>
  <si>
    <t>55.336008</t>
  </si>
  <si>
    <t xml:space="preserve">36.202696 </t>
  </si>
  <si>
    <t>МУП "Водоканал Наро-Фоминского городского округа "</t>
  </si>
  <si>
    <t xml:space="preserve"> г. Верея, ул.Московская, д.11</t>
  </si>
  <si>
    <t>8(496)343-06-51, 68-690</t>
  </si>
  <si>
    <t>МУП "Водоканал Наро-Фоминского городского округа"</t>
  </si>
  <si>
    <t>офис- бюджет (ЖКХ)</t>
  </si>
  <si>
    <t>вкл.№846/1-1 от 13.12.2022, искл. № 2416-кжкх/2022-1 от 29.03.2022</t>
  </si>
  <si>
    <t>закл.РПН №10-27-03/3850 от 02.12.2022</t>
  </si>
  <si>
    <t>Наро-Фоминский г.о., г. Верея, Веерный проезд,  МУП «Водоканал Наро-Фоминского городского округа» » (ОСК-44)</t>
  </si>
  <si>
    <t xml:space="preserve">г. Наро-Фоминск, ул. Московская, уч.8к, ИП Гераськин Роман Владимирович (Торговый центр) </t>
  </si>
  <si>
    <t>Наро-Фоминский г.о., с.Атепцево, ул.Левобережье, з.у.58 , Гераськина А.А.(АО "Продторг")</t>
  </si>
  <si>
    <t>8(496)343-99-10</t>
  </si>
  <si>
    <t>cmb-nf@yandex.ru</t>
  </si>
  <si>
    <t>МБУК «ЦБ»</t>
  </si>
  <si>
    <t>д.Таширово, ул.Центральная, д.15, кв.1</t>
  </si>
  <si>
    <t>1025003750925/5030033891</t>
  </si>
  <si>
    <t>офис-библиотека</t>
  </si>
  <si>
    <t>вкл.№855-1 от 14.12.2022</t>
  </si>
  <si>
    <t>МБУК "ЦБ"</t>
  </si>
  <si>
    <t>г. Наро-Фоминск, ул. Маршала Жукова Г.К., д.10</t>
  </si>
  <si>
    <t>офис-бюджет (библиотека)</t>
  </si>
  <si>
    <t>вкл.№852-1 от 14.12.2022</t>
  </si>
  <si>
    <t>вкл.№854-1 от 14.12.2022</t>
  </si>
  <si>
    <t>вкл.№853-1 от 14.12.2022</t>
  </si>
  <si>
    <t>искл.№853-1 от 14.12.2022</t>
  </si>
  <si>
    <t>Наро-Фоминский г.о.,  д. Котово, ул. Домостроительная, д. 4, АО «ПИК-Индустрия»,  Наро-Фоминский завод железобетонных конструкций</t>
  </si>
  <si>
    <t>55.350348</t>
  </si>
  <si>
    <t>36.700739</t>
  </si>
  <si>
    <t xml:space="preserve">бетонные блоки </t>
  </si>
  <si>
    <t>5137746021012/7729755852</t>
  </si>
  <si>
    <t xml:space="preserve">г.Москва, вн.тер..г.мун. Округ Солнцево, ул.Домостроительная, дД. 1,к. 2, эт/каб 2/18, индекс 119618, </t>
  </si>
  <si>
    <t>АО "ПИК-Индустрия"Наро-Фоминский завод железобетонных конструкций</t>
  </si>
  <si>
    <t>офис(Производство</t>
  </si>
  <si>
    <t>акт.№860-1 от 14.12.2022</t>
  </si>
  <si>
    <t>закл.РПН №10-27-03/3853 от 02.12.2022</t>
  </si>
  <si>
    <t>8(915)010-88-87</t>
  </si>
  <si>
    <t>patriot_nf_2022@mail.ru</t>
  </si>
  <si>
    <t>г.Наро-Фоминск,  ул.Профсоюзная, д.6</t>
  </si>
  <si>
    <t>МКУ «Парк «Патриот» Наро-Фоминского городского округа»</t>
  </si>
  <si>
    <t>1225000020475/5030102224</t>
  </si>
  <si>
    <t xml:space="preserve">офис МКУ "Парк "Патриот" </t>
  </si>
  <si>
    <t>вкл.№859-1 от 14.12.2022</t>
  </si>
  <si>
    <t xml:space="preserve">МБОУ Наро-Фоминская средняя общеобразовательная школа №9 имени дважды Героя Советского Союза, лётчика-космонавта В.В.Лебедева </t>
  </si>
  <si>
    <t>8(496)344-16-17, 8(903)576-70-77</t>
  </si>
  <si>
    <t>nafo_lira@mosreg.ru</t>
  </si>
  <si>
    <t>МАУ ДО "ДШИ "Лира"</t>
  </si>
  <si>
    <t>1025003750023/5030033732</t>
  </si>
  <si>
    <t xml:space="preserve">доп. Обр. </t>
  </si>
  <si>
    <t>вкл. №862-1 от 14.12.2022</t>
  </si>
  <si>
    <t>Наро-Фоминский г.о. (ТУ Таширово )</t>
  </si>
  <si>
    <t>Наро-Фоминский г.о., д.Литвиново,  Санаторий «Литвиново» ГУП «Медицинский центр»</t>
  </si>
  <si>
    <t>55.440150</t>
  </si>
  <si>
    <t>36.625828</t>
  </si>
  <si>
    <t>1037739462562/7729071411</t>
  </si>
  <si>
    <t>8(499)290-00-90, 8(495)992-28-15</t>
  </si>
  <si>
    <t>info-litvinovo@gupmc.ru</t>
  </si>
  <si>
    <t>д.Литвиново , санаторий "Литвиново"</t>
  </si>
  <si>
    <t>Г. МОСКВА, ВН.ТЕР.Г. МУНИЦИПАЛЬНЫЙ ОКРУГ БАСМАННЫЙ, МАРОСЕЙКА УЛ., Д. 7/8, СТР. 1, индекс 101000</t>
  </si>
  <si>
    <t xml:space="preserve">Санаторий «Литвиново» ГУП «Медицинский центр» </t>
  </si>
  <si>
    <t>вкл.№866-1 от 14.12.2022</t>
  </si>
  <si>
    <t>заклюРПН №10-27-03/3917 от 13.12.2022</t>
  </si>
  <si>
    <t>55.566112</t>
  </si>
  <si>
    <t>36.997222</t>
  </si>
  <si>
    <t xml:space="preserve"> ООО "Весник" </t>
  </si>
  <si>
    <t>д.Тарасково, улюЦентральная, д.21А, кв.16</t>
  </si>
  <si>
    <t>1025003758603/5030039011</t>
  </si>
  <si>
    <t>8(915)208-91-51</t>
  </si>
  <si>
    <t xml:space="preserve">ooovesnik@yandex.ru </t>
  </si>
  <si>
    <t xml:space="preserve">Наро-Фоминский г.о., д.Тарасково, ул.Центральная, д.1а, ООО "Весник" </t>
  </si>
  <si>
    <t>д.Тарасково, ул.Центральная, д.1а</t>
  </si>
  <si>
    <t>ООО "Весник" (включая всех арендаторов)</t>
  </si>
  <si>
    <t>вкл.№850-1 от 15.12.2022</t>
  </si>
  <si>
    <t xml:space="preserve">закл.РПН №10-27-03/  от </t>
  </si>
  <si>
    <t>Наро-Фоминский г.о. (ТУ Верея )</t>
  </si>
  <si>
    <t>55.404370</t>
  </si>
  <si>
    <t>36.104010</t>
  </si>
  <si>
    <t>асфальт крошка</t>
  </si>
  <si>
    <t>Наро-Фоминский г.о., д.Золотьково,  ТСН "Золотьково", КП-2, нижний пост</t>
  </si>
  <si>
    <t>8(925)840-48-43</t>
  </si>
  <si>
    <t>sntzolotkovo@mail.ru</t>
  </si>
  <si>
    <t xml:space="preserve">д.Золотьково, К-2 нижний пост </t>
  </si>
  <si>
    <t>вкл.№867-1 от 15.12.2022</t>
  </si>
  <si>
    <t>письмо РПн №10-27-03/3791 от 28.11.2022</t>
  </si>
  <si>
    <t>Наро-Фоминский г.о., д.Золотьково,  ТСН "Золотьково", КП-1, верхний пост</t>
  </si>
  <si>
    <t>55.411125</t>
  </si>
  <si>
    <t>36.115502</t>
  </si>
  <si>
    <t xml:space="preserve">д.Золотьково, К-1 верхний пост </t>
  </si>
  <si>
    <t>акт.№868-1 от 15.12.2022</t>
  </si>
  <si>
    <t>письмоРПН №10-27-03/3790 от 28.11.2022</t>
  </si>
  <si>
    <t>1027739357414/7708117070</t>
  </si>
  <si>
    <t>1035000036609/5030044540</t>
  </si>
  <si>
    <t>Местная религиозная организация «Православный приход Входо-Иерусалимского храма г.Верея Наро-Фоминского округа  Одинцовской Епархии  Русской православной церкви (московский Патриархат)»</t>
  </si>
  <si>
    <t>офис храм</t>
  </si>
  <si>
    <t>вкл.№871-1 лт 15.12.2022</t>
  </si>
  <si>
    <t>8(903)525-63-54</t>
  </si>
  <si>
    <t>Xramwereypmk1@yandex.ru</t>
  </si>
  <si>
    <t>г. Верея, ул. Лесная, стр.3</t>
  </si>
  <si>
    <t>Наро-Фоминский г.о., п. д/о Бекасово,  ФГБУ «Связист»</t>
  </si>
  <si>
    <t>55.420177</t>
  </si>
  <si>
    <t>36.809706</t>
  </si>
  <si>
    <t>8(929)939-59-19, 8(499)252-27-50</t>
  </si>
  <si>
    <t>office@svyazist.ru . espirin@svyazist.ru</t>
  </si>
  <si>
    <t>акт.№870-1 от 15.12.2022</t>
  </si>
  <si>
    <t>закл.РПН №10-27-03/3921 от 13.12.2022</t>
  </si>
  <si>
    <t>МБУ "БиДХ Калининец"</t>
  </si>
  <si>
    <t>1225000000774/5030102016</t>
  </si>
  <si>
    <t>офис, мБУ БиДХ</t>
  </si>
  <si>
    <t>вкл.№872-1 от 15.12.2022</t>
  </si>
  <si>
    <t>8(496)341-53-65</t>
  </si>
  <si>
    <t>mbu-kalininez@mail.ru</t>
  </si>
  <si>
    <t>р.п.Калининец, д.246</t>
  </si>
  <si>
    <t>55.521094</t>
  </si>
  <si>
    <t>37.104200</t>
  </si>
  <si>
    <t xml:space="preserve">СНТ "Десна" </t>
  </si>
  <si>
    <t>8(903)708-26-61</t>
  </si>
  <si>
    <t>вкл.№792-1от 16.12.2022</t>
  </si>
  <si>
    <t>письмо РПН №10-27-03/3611 от 01.11.2022</t>
  </si>
  <si>
    <t xml:space="preserve">ООО "Комус" </t>
  </si>
  <si>
    <r>
      <t>ГУП МО МОСКОВСКОЕ ОБЛАСТНОЕ </t>
    </r>
    <r>
      <rPr>
        <b/>
        <sz val="11"/>
        <color rgb="FFFF0000"/>
        <rFont val="Times New Roman"/>
        <family val="1"/>
        <charset val="204"/>
      </rPr>
      <t>БЮРО</t>
    </r>
    <r>
      <rPr>
        <sz val="11"/>
        <color rgb="FFFF0000"/>
        <rFont val="Times New Roman"/>
        <family val="1"/>
        <charset val="204"/>
      </rPr>
      <t> </t>
    </r>
    <r>
      <rPr>
        <b/>
        <sz val="11"/>
        <color rgb="FFFF0000"/>
        <rFont val="Times New Roman"/>
        <family val="1"/>
        <charset val="204"/>
      </rPr>
      <t>ТЕХНИЧЕСКОЙ</t>
    </r>
    <r>
      <rPr>
        <sz val="11"/>
        <color rgb="FFFF0000"/>
        <rFont val="Times New Roman"/>
        <family val="1"/>
        <charset val="204"/>
      </rPr>
      <t> </t>
    </r>
    <r>
      <rPr>
        <b/>
        <sz val="11"/>
        <color rgb="FFFF0000"/>
        <rFont val="Times New Roman"/>
        <family val="1"/>
        <charset val="204"/>
      </rPr>
      <t>ИНВЕНТАРИЗАЦИИ</t>
    </r>
  </si>
  <si>
    <t>искл. №708-1 от 09.11.2022</t>
  </si>
  <si>
    <t>8(496)345-33-39</t>
  </si>
  <si>
    <t>sad43apr@mail.ru</t>
  </si>
  <si>
    <t>МАДОУ детский сад  комбинированного вида №43</t>
  </si>
  <si>
    <t>вкл.№94-1 от 01.03.2022</t>
  </si>
  <si>
    <t>irina.efremova.64@bk.ru</t>
  </si>
  <si>
    <t>ИП Ефремова Ирина Ивановна(прод.м-н)</t>
  </si>
  <si>
    <t>г. Верея, пл. Советская, д.7а, прод.м-н</t>
  </si>
  <si>
    <t>304503007200080/503000026350</t>
  </si>
  <si>
    <t>вкл.№876-1 от 16.12.2022</t>
  </si>
  <si>
    <t>искл.№876-1 от 16.12.2022</t>
  </si>
  <si>
    <t>норматив  (из Распоряжения № 431-РВ)</t>
  </si>
  <si>
    <t>vostokdks-2014@mail.ru</t>
  </si>
  <si>
    <t xml:space="preserve">п.Васильчиново, ул.Восточная, д.21  </t>
  </si>
  <si>
    <t>вкл.№878-1 от 19.12.2022</t>
  </si>
  <si>
    <t>офисы(аптеки)</t>
  </si>
  <si>
    <t>прод. М-ны</t>
  </si>
  <si>
    <t>пром.м-ны</t>
  </si>
  <si>
    <t>салоны красоты</t>
  </si>
  <si>
    <t>д.сад чстный</t>
  </si>
  <si>
    <t xml:space="preserve">тренаж. Зал </t>
  </si>
  <si>
    <t>пекарня</t>
  </si>
  <si>
    <t>арендаторы</t>
  </si>
  <si>
    <t>прод.м-ны</t>
  </si>
  <si>
    <t>пром. М-ны</t>
  </si>
  <si>
    <t>салоны красоыт</t>
  </si>
  <si>
    <t>офисы аптеки</t>
  </si>
  <si>
    <t>ООО "Агроторг" Пятерочка</t>
  </si>
  <si>
    <t>тренаж.зал</t>
  </si>
  <si>
    <t>8(963)711-97-62</t>
  </si>
  <si>
    <t>ИП Федоров Александр Николаевич (Кузнецова Я.В.-Хоботова Д.Д) Ателье</t>
  </si>
  <si>
    <t>Наро-Фоминский г.о., п. Новая Ольховка,  ул.Промышленная, д.4, ООО «Арнег»</t>
  </si>
  <si>
    <t>55.34820</t>
  </si>
  <si>
    <t>36.67447</t>
  </si>
  <si>
    <t>оцинкованный металл</t>
  </si>
  <si>
    <t>1(27 м3)</t>
  </si>
  <si>
    <t>1047796525611/7704525938</t>
  </si>
  <si>
    <t>акт.№882-1 от 19.12.2022</t>
  </si>
  <si>
    <t>закл.РПН №10-27-03/3890 от 08.12.2022</t>
  </si>
  <si>
    <t>8(903)173-03-61</t>
  </si>
  <si>
    <t>oleg_simonov_87@inbox.ru</t>
  </si>
  <si>
    <t>ИП Егиазарян Карен Моисович</t>
  </si>
  <si>
    <t>г. Апрелевка, ул. Апрелевская, д.20, пом.2 (пром.магазин)</t>
  </si>
  <si>
    <t>пром.м-н</t>
  </si>
  <si>
    <t>317774600559141/772619547928</t>
  </si>
  <si>
    <t>вкл.№883-1 от 20.12.2022</t>
  </si>
  <si>
    <t>8(999)968-84-25</t>
  </si>
  <si>
    <t>mpilyugina6@gmail.ru</t>
  </si>
  <si>
    <t>г. Апрелевка, ул. Апрелевская, д.65А (пром.магазин)</t>
  </si>
  <si>
    <t>ИП Пилюгина Марта Олеговна</t>
  </si>
  <si>
    <t>322290100002987/292303071487</t>
  </si>
  <si>
    <t>вкл.№884-1 от 20.12.2022</t>
  </si>
  <si>
    <t>искл.№9784-кжкх/2022-1 от 20.12.2022</t>
  </si>
  <si>
    <t>существуюшая</t>
  </si>
  <si>
    <t>акт№9784-кжкх/2022 от 20.12.2022</t>
  </si>
  <si>
    <t>Наро-Фоминский г.о. д. Тютчево</t>
  </si>
  <si>
    <t>55.329967</t>
  </si>
  <si>
    <t>36.203061</t>
  </si>
  <si>
    <t>акт.№887-1 от 21.12.222</t>
  </si>
  <si>
    <t>закл.РПН №10-27-03/3887 от 08.12.2022</t>
  </si>
  <si>
    <t>55.313666</t>
  </si>
  <si>
    <t>36.144759</t>
  </si>
  <si>
    <t>акт.№888-1 от 21.12.2022</t>
  </si>
  <si>
    <t>закл.РПН №10-27-03/3888 от 08.12.202</t>
  </si>
  <si>
    <t>акт.№886-1 от 21.12.2022</t>
  </si>
  <si>
    <t>закл.РПН №10-27-03/3886 от 08.12.2022</t>
  </si>
  <si>
    <t>55.375111</t>
  </si>
  <si>
    <t>36.285785</t>
  </si>
  <si>
    <t>Наро-Фоминский г.о., д.Назарьево, СНТ  «Энтузиаст ЗИЛ»</t>
  </si>
  <si>
    <t>55.3577</t>
  </si>
  <si>
    <t>36.3770</t>
  </si>
  <si>
    <t xml:space="preserve">8(922)474-45-05, 8-909-968-08-42  </t>
  </si>
  <si>
    <t>strashok2016@yandex.ru, vsolodyuk@mail.ru</t>
  </si>
  <si>
    <t xml:space="preserve">по стндарту для бункера </t>
  </si>
  <si>
    <t>акт.№889-1 от 21.12.2022</t>
  </si>
  <si>
    <t>письмо рПН №10-27-03/3946 от 15.12.2022</t>
  </si>
  <si>
    <t>8(926)100-11-56</t>
  </si>
  <si>
    <t>1001156@mail.ru</t>
  </si>
  <si>
    <t>г. Наро-Фоминск, ул. Рижская, д.9А (ТЦ «Гелиос»)</t>
  </si>
  <si>
    <t>304503011000080/503000286408</t>
  </si>
  <si>
    <t xml:space="preserve">ИП Гладкова Елена Анатольевна, включая всех арендаторов) </t>
  </si>
  <si>
    <t>аптека</t>
  </si>
  <si>
    <t>тренаж. Зал</t>
  </si>
  <si>
    <t>акт.№891-1 от 21.12.2022</t>
  </si>
  <si>
    <t>искл.№894-1 от 21.11.2022</t>
  </si>
  <si>
    <t>искл.№893-1 от 21.11.2022</t>
  </si>
  <si>
    <t>искл.№896-1 от 21.11.2022</t>
  </si>
  <si>
    <t>искл.№895-1 от 21.11.2022</t>
  </si>
  <si>
    <t>8(496)343-20-99, 8(496)347-77-33</t>
  </si>
  <si>
    <t>МАУС «КСК «Нара» (структурное подразделение «Зодиак»)</t>
  </si>
  <si>
    <t>ДК Комплекс</t>
  </si>
  <si>
    <t>вкл.№894-1 от 21.12.2022</t>
  </si>
  <si>
    <t>с.Каменское, ул.Центральная, стр.15</t>
  </si>
  <si>
    <t>МАУС «КСК «Нара» (ДК в с.Каменское)</t>
  </si>
  <si>
    <t>вкл.№893-1 от 21.12.2022</t>
  </si>
  <si>
    <t>п.Новая Ольховка, ул.Школьная, д.2/1</t>
  </si>
  <si>
    <t>МАУС «КСК «Нара» (ДК в п.Новая Ольховка)</t>
  </si>
  <si>
    <t>ДК клуб</t>
  </si>
  <si>
    <t>вкл.№896-1 от 21.12.2022</t>
  </si>
  <si>
    <t>с.Каменское, ул.Глядова</t>
  </si>
  <si>
    <t>МАУС «КСК «Нара» (стадион в с.Каменское)</t>
  </si>
  <si>
    <t>стадион</t>
  </si>
  <si>
    <t>вкл.№895-1 от 21.12.2022</t>
  </si>
  <si>
    <t>kck-nara@mail.ru, nafo_mau_mksc_zodiac@mosreg.ru, zodiakatepcevo@mail.ru</t>
  </si>
  <si>
    <t>г. Наро-Фоминск, ул. Володарского, д. 161</t>
  </si>
  <si>
    <t>55.39578</t>
  </si>
  <si>
    <t>36.76907</t>
  </si>
  <si>
    <t>8(496)34-77-444,  8(985)695-79-53</t>
  </si>
  <si>
    <t>nafo_sosh_4@mosreg.ru , ds9narofominsk@mail.ru</t>
  </si>
  <si>
    <t>г.Наро-Фоминск, ул.Маршала Куркоткина, д.10</t>
  </si>
  <si>
    <t>МБОУ Наро-Фоминская СОШ №4 с УИОП (дошкольная образовательная площадка №1)</t>
  </si>
  <si>
    <t>д.юс.</t>
  </si>
  <si>
    <t>вкл.№899-1 от 21.12.2022</t>
  </si>
  <si>
    <t>искл. №899-1 от 21.12.2022</t>
  </si>
  <si>
    <t>8(496)34-77-444</t>
  </si>
  <si>
    <t xml:space="preserve">nafo_sosh_4@mosreg.ru </t>
  </si>
  <si>
    <t>д. Таширово, ул. Центральная, д.22</t>
  </si>
  <si>
    <t>МБОУ Наро-Фоминская СОШ № 4 с УИОП(дошкольная образовательная площадка №2)</t>
  </si>
  <si>
    <t>д.с.</t>
  </si>
  <si>
    <t xml:space="preserve">школа нач. </t>
  </si>
  <si>
    <t>МБОУ Наро-Фоминская СОШ № 4 с УИОП(начальная школа в д.Таширово )</t>
  </si>
  <si>
    <t>вкл.№898-1 от 21.12.2022</t>
  </si>
  <si>
    <t>г. Наро-Фоминск, ул. Маршала Куркоткина, д. 9, МБОУ Наро-Фоминская СОШ №4 с УИОП</t>
  </si>
  <si>
    <t>55.403543</t>
  </si>
  <si>
    <t>36.732354</t>
  </si>
  <si>
    <t>МБОУ Наро-Фоминская СОШ №4 с УИОП</t>
  </si>
  <si>
    <t>102500375204/5030031894</t>
  </si>
  <si>
    <t>8(496)34-77-444, 8-985-012-46-32</t>
  </si>
  <si>
    <t>nafo_sosh_4@mosreg.ru , nfschool4@mail.ru</t>
  </si>
  <si>
    <t>акт.№897-1 от 22.12.2022</t>
  </si>
  <si>
    <t>закл.РПН №10-27-03/3962 от 19.12.2022</t>
  </si>
  <si>
    <t>г.Апрелевка, ул.Ноябрьская, д.9</t>
  </si>
  <si>
    <t>МБУ ДО "Апрелевская детская школа искуств"</t>
  </si>
  <si>
    <t>8(496)345-01-91,  8(903)540-34-19</t>
  </si>
  <si>
    <t>nafo_aprel_si@mosreg.ru , dshi/13@mail.ru</t>
  </si>
  <si>
    <t>1025003750111/5030029912</t>
  </si>
  <si>
    <t>вкл.№902-1 от 23.12.2022</t>
  </si>
  <si>
    <t>искл. №681-1 от 02.11.2022</t>
  </si>
  <si>
    <t>изм.№9915-кжкх/2022-1 от 23.12.2022, изм. 1958-кжкх/2021-1 от 02.04.2021</t>
  </si>
  <si>
    <t>Наро-Фоминский г.о., д.Софьино, д.51а, МБОУ Софьинская СОШ</t>
  </si>
  <si>
    <t>55.516154</t>
  </si>
  <si>
    <t>37.011611</t>
  </si>
  <si>
    <t>металлонастил</t>
  </si>
  <si>
    <t xml:space="preserve">МБОУ Софьинская СОШ </t>
  </si>
  <si>
    <t>д.Софьино, д.51а</t>
  </si>
  <si>
    <t>МБОУ Софьинская СОШ</t>
  </si>
  <si>
    <t>закл.РПН№10-27-03/3961 от 19.12.2022</t>
  </si>
  <si>
    <t>акт.№903-1 от 23.12.2022</t>
  </si>
  <si>
    <t>8(496)341-54-42,  8(903)266-54-77</t>
  </si>
  <si>
    <t xml:space="preserve">nafo_ver_si@mosreg.ru </t>
  </si>
  <si>
    <t>г.Верея, ул.Калужская, д.25</t>
  </si>
  <si>
    <t>МБУ ДО «Верейская ДШИ»</t>
  </si>
  <si>
    <t>учр. Доп. Образ.</t>
  </si>
  <si>
    <t>вкл.№904-1 от23.12.2022</t>
  </si>
  <si>
    <t>искл.№904-1 от 23.12.2022</t>
  </si>
  <si>
    <t>8(496)342-28-63</t>
  </si>
  <si>
    <t>elegy-school@yandex.ru</t>
  </si>
  <si>
    <t>МБУ ДО  «ДШИ «Элегия»</t>
  </si>
  <si>
    <t>1025003750364/5030033820</t>
  </si>
  <si>
    <t xml:space="preserve">учр.доп. Обр. </t>
  </si>
  <si>
    <t>вкл.№905-1 от 23.11.2022</t>
  </si>
  <si>
    <t>д.Софьино (пом. ФАП)</t>
  </si>
  <si>
    <t>102500375036/5030033820</t>
  </si>
  <si>
    <t>учр. Доп образ.</t>
  </si>
  <si>
    <t>вкл.№906-1 от 23.12.2022</t>
  </si>
  <si>
    <t xml:space="preserve">исклбчена </t>
  </si>
  <si>
    <t>прекр. Деят. 31.08.2021</t>
  </si>
  <si>
    <t>Наро-Фоминский г.о. (ТУ Наро-Фоминск )</t>
  </si>
  <si>
    <t>55.387259</t>
  </si>
  <si>
    <t>36.755398</t>
  </si>
  <si>
    <t>г.Наро-Фоминск, ул.Автодорожная, д.2, ООО "МакБерри"</t>
  </si>
  <si>
    <t>ООО "МакБерри"</t>
  </si>
  <si>
    <t xml:space="preserve">в 2023 ремонт школы </t>
  </si>
  <si>
    <t>1095003003480/5003071721</t>
  </si>
  <si>
    <t>ул.Новочерёмушкинская, д.61, этаж 3, комн.12Б г.Москва,  117418</t>
  </si>
  <si>
    <t>nastya.eko@mail.ru</t>
  </si>
  <si>
    <t>г.Наро-Фоминск, ул.Автодорожная, д.2</t>
  </si>
  <si>
    <t xml:space="preserve">офис (пр-во) </t>
  </si>
  <si>
    <t>вкл.№908-1 от 23.12.2022</t>
  </si>
  <si>
    <t xml:space="preserve">закл.РПН №10-27-03/12973 от 13.12.2021 </t>
  </si>
  <si>
    <t>МАДОУ Детский сад комбинированного вида  № 65</t>
  </si>
  <si>
    <t>р.п. Селятино, ул.Клубная, д.5</t>
  </si>
  <si>
    <t>исклюена</t>
  </si>
  <si>
    <t>искл.640-1 от 20.10.2022</t>
  </si>
  <si>
    <t>8(496)345-69-35, 8(495)345-60-75</t>
  </si>
  <si>
    <t xml:space="preserve">school3apr@ school3apr.ru, 
school3apr3@ school3apr3.ru
</t>
  </si>
  <si>
    <t xml:space="preserve">МАОУ Апрелевская СОШ  №3 с УИОП(дошкольное отделение) </t>
  </si>
  <si>
    <t>1025003747779/5030032506</t>
  </si>
  <si>
    <t>акт.№910 от 26.12.2022, вкл.№85-1 от 25.0.22022</t>
  </si>
  <si>
    <t>8(496)345-69-35</t>
  </si>
  <si>
    <t>г.Апрелевка, ул.Парковая, 6/5</t>
  </si>
  <si>
    <t>вкл.№909-1 от 26.12.2022</t>
  </si>
  <si>
    <t>г.Апрелевка, ул.Жасминовая, д.10</t>
  </si>
  <si>
    <t xml:space="preserve">МАОУ Апрелевская СОШ  №3 с УИОП(школа) </t>
  </si>
  <si>
    <t>вкл.№911-1 от 26.11.2022</t>
  </si>
  <si>
    <t>искл. №911-1 от 26.12.2022</t>
  </si>
  <si>
    <t>вкл.№912-1 от 26.12.2022</t>
  </si>
  <si>
    <t>МАОУ Апрелевская СОШ №3 с УИОП школа)</t>
  </si>
  <si>
    <t>МБУ "БиДХ"</t>
  </si>
  <si>
    <t xml:space="preserve">ликивдировна </t>
  </si>
  <si>
    <t xml:space="preserve">ликвид. </t>
  </si>
  <si>
    <t xml:space="preserve">ликв. Прекр. Деят. </t>
  </si>
  <si>
    <t>55.388998</t>
  </si>
  <si>
    <t>36.423890</t>
  </si>
  <si>
    <t>на стадии оформления</t>
  </si>
  <si>
    <t>акт.№915-1 от 26.12.2022</t>
  </si>
  <si>
    <t>закл.РПН №10-27-03/3951 от 15.12.2022</t>
  </si>
  <si>
    <t>акт.№916-1 от 26.12.2022, изм.адреса пост.Адм №3618 от 16.12.2021</t>
  </si>
  <si>
    <t>закл.РПН №10-27-03/3950 от 15.12.2022</t>
  </si>
  <si>
    <t>закл.РПн №10-27-03/3947  от 15.12.2022</t>
  </si>
  <si>
    <t>акт.№918-1 от26.12.2022, изм.адреса пост.Адм №3618 от 16.12.2021</t>
  </si>
  <si>
    <t>акт.№919-1 от 26.12.2022</t>
  </si>
  <si>
    <t>закл.РПН №10-27-03/3948от 15.12.2022</t>
  </si>
  <si>
    <t>г.Наро-Фоминск, 73 км. Киевского шоссе, стр.4, ООО «Павильоны Киевская 72»</t>
  </si>
  <si>
    <t>55.367497</t>
  </si>
  <si>
    <t>36.758831</t>
  </si>
  <si>
    <t>ООО «Павильоны Киевская 72»</t>
  </si>
  <si>
    <t>1025003757888/5030039396</t>
  </si>
  <si>
    <t>г. Наро-Фоминск, 73-й км Киевского шоссе, стр. 4</t>
  </si>
  <si>
    <t>г. Наро-Фоминск, 73 км Киевского шоссе, стр. 4</t>
  </si>
  <si>
    <t xml:space="preserve">ООО "Павильоны Киевская 72»  </t>
  </si>
  <si>
    <t>офис(торговый центр)</t>
  </si>
  <si>
    <t>ИП Ковалев Никита Владимирович</t>
  </si>
  <si>
    <t>310774635500909/772154146800</t>
  </si>
  <si>
    <t>8(9260115-83-83</t>
  </si>
  <si>
    <t>1158383@gmail.com</t>
  </si>
  <si>
    <t>ИП Гладкина Евгения Владимировна</t>
  </si>
  <si>
    <t>г. Наро-Фоминск, 73 км Киевского шоссе, д.3</t>
  </si>
  <si>
    <t>307770000328918/772765104610</t>
  </si>
  <si>
    <t>8(926)392-68-68</t>
  </si>
  <si>
    <t>gladkina@list.ru</t>
  </si>
  <si>
    <t>ИП Ильин Михаил Игоревич</t>
  </si>
  <si>
    <t>319508100030937/505302807890</t>
  </si>
  <si>
    <t>8(926)786-01-00</t>
  </si>
  <si>
    <t>IM99ILIN@yandex.ru</t>
  </si>
  <si>
    <t>ООО "ПО Металлист"</t>
  </si>
  <si>
    <t>1054002517557/4025082394</t>
  </si>
  <si>
    <t>8(964)514-92-42</t>
  </si>
  <si>
    <t>a.belaja@grandline.ru</t>
  </si>
  <si>
    <t>акт№924-1 от 27.12.2022</t>
  </si>
  <si>
    <t>закл.РПН №3999 от 23.12.2022</t>
  </si>
  <si>
    <t>г.Наро-Фоминск, ул.Магистральная, стр. 49/1, ООО «МОБ-Сервис» (АЗС)</t>
  </si>
  <si>
    <t>55.365634</t>
  </si>
  <si>
    <t>36.689077</t>
  </si>
  <si>
    <t>1025004073291/5032045998</t>
  </si>
  <si>
    <t>Можайское шоссе, д.78  г.Одинцово,  Московская область, 143005</t>
  </si>
  <si>
    <t>8(916)724-86-68, 8-926-865-14-44</t>
  </si>
  <si>
    <t>dizy80@mail.ru , ortk@bk.ru</t>
  </si>
  <si>
    <t>г. Наро-Фоминск, ул.Магистральная, стр. 49/1</t>
  </si>
  <si>
    <t>акт.№925-1 от 27.12.2022</t>
  </si>
  <si>
    <t>закл.РПН №10-27-03/4007 от 26.12.2022</t>
  </si>
  <si>
    <t>Наро-Фоминский г.о., р.п. Калининец, д.2Б, МАУК «ДКиС «Тамань»</t>
  </si>
  <si>
    <t>55.5646004</t>
  </si>
  <si>
    <t>36.993128</t>
  </si>
  <si>
    <t>р.п.Калининец, д. 2Б</t>
  </si>
  <si>
    <t>8(496)341-41-22, 8496-342-65-09</t>
  </si>
  <si>
    <t>fakel.sveta@yandeх.ru</t>
  </si>
  <si>
    <t>р.п.Калининец, д.2Б</t>
  </si>
  <si>
    <t>акт.№926-1 от 27.12.2022</t>
  </si>
  <si>
    <t>закл.РПН №10-27-03/3998 от 23.12.2022</t>
  </si>
  <si>
    <t>Наро-Фоминский г.о., д.Чешково, зд.61, Небожин Олег Владимирович (прод.магазин)</t>
  </si>
  <si>
    <t>Наро-Фоминский г.о., с. Каменское, ул.Центральная, д. 14</t>
  </si>
  <si>
    <t xml:space="preserve">Интернет торговля </t>
  </si>
  <si>
    <t>интернет-м-н</t>
  </si>
  <si>
    <t>55.393425</t>
  </si>
  <si>
    <t>36.617996</t>
  </si>
  <si>
    <t>ИНН 503013529070, пасп.4612 844642 от 25.06.2012</t>
  </si>
  <si>
    <t>г.Наро-Фоминск Московская область тер. СНТ Лубянка д.296, инд</t>
  </si>
  <si>
    <t xml:space="preserve">marinakrylova.nf@mail.ru </t>
  </si>
  <si>
    <t>д.Чешково, зд. 61</t>
  </si>
  <si>
    <t xml:space="preserve"> Небожин Олег Владимирович (прод.магазин)</t>
  </si>
  <si>
    <t xml:space="preserve">по стпндарту </t>
  </si>
  <si>
    <t>вкл.№927-1 от 27.12.2022</t>
  </si>
  <si>
    <t xml:space="preserve">закл.РПН №10-27-03/3997от 23.12.2022 </t>
  </si>
  <si>
    <t>искл.№929-1 от 28.12.2022</t>
  </si>
  <si>
    <t>8(496)343-20-45, 8(496)343-20-96</t>
  </si>
  <si>
    <t>mkpdks@ mail.ru</t>
  </si>
  <si>
    <t>МКУ «Дирекция капитального строительства»</t>
  </si>
  <si>
    <t>1145030000510/5030082338</t>
  </si>
  <si>
    <t>вкл.№929-1 от 28.12.2022</t>
  </si>
  <si>
    <t>искл. №930-1 от 28.12.2022</t>
  </si>
  <si>
    <t>8(496)34-77-531</t>
  </si>
  <si>
    <t>МБОУ Атепцевская сСОШ (школа в с.Каменское)</t>
  </si>
  <si>
    <t>МБОУ Атепцевская СОШ (дошкольное отделение  в с.Каменское)</t>
  </si>
  <si>
    <t>вкл.№930-1 от 28.12.2022</t>
  </si>
  <si>
    <t>вкл.№931-1 от 28.12.2022</t>
  </si>
  <si>
    <t>с. Каменское, ул. Центральная, стр.20А</t>
  </si>
  <si>
    <t>письмо РПН№10-27-03/2949 от 26.07.2022</t>
  </si>
  <si>
    <t>8(903)121-87-64</t>
  </si>
  <si>
    <t>nihoha81@mail.ru</t>
  </si>
  <si>
    <t>г. Наро-Фоминск, ул. Ленина, парк «Звезда»</t>
  </si>
  <si>
    <t>ИП Хонюкова-Харламова Нина Юрьевна</t>
  </si>
  <si>
    <t>прод.палатка</t>
  </si>
  <si>
    <t>317507400031208/503009464969</t>
  </si>
  <si>
    <t>вкл.№932-1 от 28.12.2022</t>
  </si>
  <si>
    <t>искл. №934-1 от 28.12.2022</t>
  </si>
  <si>
    <t>89499)908-65-77, 8(499)209-01-01, 8(499)908-63-88</t>
  </si>
  <si>
    <t>sppm@mos.ru</t>
  </si>
  <si>
    <t>г.Наро-Фоминск, ул.Володарского, д.205</t>
  </si>
  <si>
    <t>1227700114465/9715414944</t>
  </si>
  <si>
    <t xml:space="preserve">склад мед. Препаратов </t>
  </si>
  <si>
    <t>вкл.№934-1 от 28.12.2022</t>
  </si>
  <si>
    <t>8(499)908-65-77, 8(499)209-01-01, 8(499)908-63-88</t>
  </si>
  <si>
    <t>вкл.№933-1 от 28.12.2022</t>
  </si>
  <si>
    <t>д.Литвиново, д.1</t>
  </si>
  <si>
    <t xml:space="preserve">склад мед. препаратов </t>
  </si>
  <si>
    <t>ГБУ "СППМ" (склад мед. препаратов)</t>
  </si>
  <si>
    <t>ГБУ "СППМ" (склад мед.препраратов)</t>
  </si>
  <si>
    <t>8(903)267-99-05</t>
  </si>
  <si>
    <t>msr_okr25@mosreg.ru</t>
  </si>
  <si>
    <t>г.Наро-Фоминск, ул. Ленина, д.24</t>
  </si>
  <si>
    <t xml:space="preserve">Окружное управление социального развития №25 Министерства социального развития Московской области (опека) </t>
  </si>
  <si>
    <t>1035009553259/7714097791</t>
  </si>
  <si>
    <t xml:space="preserve">офис (опека) </t>
  </si>
  <si>
    <t>вкл.№935-1 от 28.12.2022</t>
  </si>
  <si>
    <t>искл.№935-1 от 28.12.2022</t>
  </si>
  <si>
    <t>искл.№940-1 от 28.12.2022</t>
  </si>
  <si>
    <t>8(496)342-91-09, 8(915)370-42-87</t>
  </si>
  <si>
    <t>bibsel@yandex.ru</t>
  </si>
  <si>
    <t>р.п. Селятино, ул.Спортивная, общежитие №2</t>
  </si>
  <si>
    <t>МАУК «Библиотека Селятино»</t>
  </si>
  <si>
    <t>1095030003683/5030068125</t>
  </si>
  <si>
    <t>офис (библиотека)</t>
  </si>
  <si>
    <t>вкл.№940-1 от 28.12.2022</t>
  </si>
  <si>
    <t>8(991)787-83-37</t>
  </si>
  <si>
    <t>1155030002710/5030087054</t>
  </si>
  <si>
    <t>офис( бюджет (ЖКХ)</t>
  </si>
  <si>
    <t>вкл.№942-1 от 29.12.2022</t>
  </si>
  <si>
    <t>Наро-Фоминский г.о., р.п. Селятино , ул. Спортивная, д. 5 (общежитие 1)</t>
  </si>
  <si>
    <t>р.п. Селятино, ул.Спортивная, д.5/1 (общежитие)</t>
  </si>
  <si>
    <t>искл.№941-1 от 29.12.2022</t>
  </si>
  <si>
    <t>р.п. Селятино, ул.Вокзальная, д.8а</t>
  </si>
  <si>
    <t>МБУ «БиДХА» (база)</t>
  </si>
  <si>
    <t xml:space="preserve">офис(база МБУ(бюджет) </t>
  </si>
  <si>
    <t>вкл.№941-1 от 29.12.2022</t>
  </si>
  <si>
    <t>искл.№944-1 от 29.12.2022</t>
  </si>
  <si>
    <t>д. Устье, ул.Центральная, д.13</t>
  </si>
  <si>
    <t>вкл.№944-1 от 29.12.2022</t>
  </si>
  <si>
    <t>МАУК "ГДК "Созвездие" (библиотека)</t>
  </si>
  <si>
    <t>офис(библиотека</t>
  </si>
  <si>
    <t>вкл.№945-1 от 09.01.2023</t>
  </si>
  <si>
    <t>36.753821</t>
  </si>
  <si>
    <t>Наро-Фоминский фидиал  ГБПОУ МО "Мосомк №1"</t>
  </si>
  <si>
    <t>искл.№1-1 от 09.01.2023</t>
  </si>
  <si>
    <t>г.Наро-Фоминск, ул.Погодина, д.93А, Наро-Фоминский филиал ГБПОУ МО «Московский областной  медицинский колледж  №1»</t>
  </si>
  <si>
    <t>55.366787</t>
  </si>
  <si>
    <t>г.Наро-Фоминск, ул.Погодина, д.93А</t>
  </si>
  <si>
    <t>8(496)341-59-61,  8(496)341-57-84</t>
  </si>
  <si>
    <t xml:space="preserve">nfmy@mail.ru </t>
  </si>
  <si>
    <t>Наро-Фоминский филиал ГБПОУ МО «Московский областной  медицинский колледж  №1»</t>
  </si>
  <si>
    <t>медколледж</t>
  </si>
  <si>
    <t>вкл.№1-1 от 09.01.2023</t>
  </si>
  <si>
    <t>заклюРПН №10-27-03/4029 от 29.12.2022</t>
  </si>
  <si>
    <t>актуальная версия от 30.01.2023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</si>
</sst>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\ _₽_-;\-* #,##0.00\ _₽_-;_-* &quot;-&quot;??\ _₽_-;_-@_-"/>
    <numFmt numFmtId="164" formatCode="0.000"/>
    <numFmt numFmtId="165" formatCode="0.0"/>
    <numFmt numFmtId="166" formatCode="0.0000"/>
    <numFmt numFmtId="167" formatCode="#,##0.00_ ;\-#,##0.00\ "/>
  </numFmts>
  <fonts count="9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0"/>
      <color rgb="FF333333"/>
      <name val="Arial"/>
      <family val="2"/>
      <charset val="204"/>
    </font>
    <font>
      <sz val="10"/>
      <color theme="0"/>
      <name val="Times New Roman"/>
      <family val="1"/>
      <charset val="204"/>
    </font>
    <font>
      <strike/>
      <sz val="11"/>
      <name val="Times New Roman"/>
      <family val="1"/>
      <charset val="204"/>
    </font>
    <font>
      <strike/>
      <sz val="10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trike/>
      <sz val="11"/>
      <name val="Times New Roman"/>
      <family val="1"/>
      <charset val="204"/>
    </font>
    <font>
      <b/>
      <strike/>
      <sz val="10"/>
      <color rgb="FF000000"/>
      <name val="Times New Roman"/>
      <family val="1"/>
      <charset val="204"/>
    </font>
    <font>
      <b/>
      <strike/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trike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trike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9"/>
      <color theme="1"/>
      <name val="Calibri"/>
      <family val="2"/>
      <scheme val="minor"/>
    </font>
    <font>
      <b/>
      <sz val="9"/>
      <name val="Times New Roman"/>
      <family val="1"/>
      <charset val="204"/>
    </font>
    <font>
      <sz val="9"/>
      <color rgb="FFFF0000"/>
      <name val="Calibri"/>
      <family val="2"/>
      <charset val="204"/>
    </font>
    <font>
      <b/>
      <sz val="9"/>
      <color rgb="FFFF000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trike/>
      <sz val="11"/>
      <color rgb="FFFF0000"/>
      <name val="Times New Roman"/>
      <family val="1"/>
      <charset val="204"/>
    </font>
    <font>
      <u/>
      <sz val="11"/>
      <color rgb="FFFF0000"/>
      <name val="Calibri"/>
      <family val="2"/>
      <scheme val="minor"/>
    </font>
    <font>
      <sz val="9"/>
      <name val="Calibri"/>
      <family val="2"/>
      <charset val="204"/>
    </font>
    <font>
      <sz val="9"/>
      <color rgb="FF0070C0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rgb="FFFF0000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strike/>
      <sz val="9"/>
      <name val="Cambria"/>
      <family val="1"/>
      <charset val="204"/>
    </font>
    <font>
      <strike/>
      <sz val="9"/>
      <name val="Cambria"/>
      <family val="1"/>
      <charset val="204"/>
    </font>
    <font>
      <b/>
      <sz val="10"/>
      <name val="Calibri"/>
      <family val="2"/>
      <charset val="204"/>
      <scheme val="minor"/>
    </font>
    <font>
      <u/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trike/>
      <sz val="10"/>
      <name val="Calibri"/>
      <family val="2"/>
      <charset val="204"/>
      <scheme val="minor"/>
    </font>
    <font>
      <b/>
      <u/>
      <sz val="1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trike/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.5"/>
      <color theme="1"/>
      <name val="Times New Roman"/>
      <family val="1"/>
      <charset val="204"/>
    </font>
    <font>
      <b/>
      <sz val="11.5"/>
      <color theme="1"/>
      <name val="Times New Roman"/>
      <family val="1"/>
      <charset val="204"/>
    </font>
    <font>
      <b/>
      <strike/>
      <sz val="11"/>
      <name val="Calibri"/>
      <family val="2"/>
      <charset val="204"/>
      <scheme val="minor"/>
    </font>
    <font>
      <b/>
      <strike/>
      <sz val="11"/>
      <color theme="1"/>
      <name val="Calibri"/>
      <family val="2"/>
      <charset val="204"/>
      <scheme val="minor"/>
    </font>
    <font>
      <b/>
      <strike/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trike/>
      <u/>
      <sz val="11"/>
      <color theme="10"/>
      <name val="Calibri"/>
      <family val="2"/>
      <scheme val="minor"/>
    </font>
    <font>
      <b/>
      <strike/>
      <u/>
      <sz val="11"/>
      <color theme="10"/>
      <name val="Calibri"/>
      <family val="2"/>
      <scheme val="minor"/>
    </font>
    <font>
      <b/>
      <strike/>
      <sz val="9"/>
      <name val="Times New Roman"/>
      <family val="1"/>
      <charset val="204"/>
    </font>
    <font>
      <strike/>
      <sz val="11"/>
      <name val="Cambria"/>
      <family val="1"/>
      <charset val="204"/>
    </font>
    <font>
      <strike/>
      <sz val="10"/>
      <name val="Cambria"/>
      <family val="1"/>
      <charset val="204"/>
    </font>
    <font>
      <b/>
      <strike/>
      <sz val="11"/>
      <name val="Cambria"/>
      <family val="1"/>
      <charset val="204"/>
    </font>
    <font>
      <b/>
      <strike/>
      <sz val="10"/>
      <name val="Cambria"/>
      <family val="1"/>
      <charset val="204"/>
    </font>
    <font>
      <b/>
      <sz val="11"/>
      <name val="Cambria"/>
      <family val="1"/>
      <charset val="204"/>
    </font>
    <font>
      <b/>
      <sz val="10"/>
      <name val="Cambria"/>
      <family val="1"/>
      <charset val="204"/>
    </font>
    <font>
      <b/>
      <strike/>
      <u/>
      <sz val="11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strike/>
      <sz val="11"/>
      <color theme="1"/>
      <name val="Calibri"/>
      <family val="2"/>
      <scheme val="minor"/>
    </font>
    <font>
      <b/>
      <sz val="12"/>
      <name val="Calibri"/>
      <family val="2"/>
      <charset val="204"/>
      <scheme val="minor"/>
    </font>
    <font>
      <sz val="11"/>
      <color rgb="FF35383B"/>
      <name val="Arial"/>
      <family val="2"/>
      <charset val="204"/>
    </font>
    <font>
      <b/>
      <sz val="9"/>
      <color theme="1"/>
      <name val="Times New Roman"/>
      <family val="1"/>
      <charset val="204"/>
    </font>
    <font>
      <b/>
      <u/>
      <sz val="11"/>
      <color theme="10"/>
      <name val="Times New Roman"/>
      <family val="1"/>
      <charset val="204"/>
    </font>
    <font>
      <u/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trike/>
      <sz val="11"/>
      <color rgb="FFFF0000"/>
      <name val="Times New Roman"/>
      <family val="1"/>
      <charset val="204"/>
    </font>
  </fonts>
  <fills count="2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theme="6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4" fillId="2" borderId="0" applyNumberFormat="0" applyBorder="0" applyAlignment="0" applyProtection="0"/>
    <xf numFmtId="0" fontId="3" fillId="0" borderId="0"/>
    <xf numFmtId="0" fontId="14" fillId="0" borderId="0" applyNumberFormat="0" applyFill="0" applyBorder="0" applyAlignment="0" applyProtection="0"/>
    <xf numFmtId="0" fontId="2" fillId="0" borderId="0"/>
    <xf numFmtId="0" fontId="2" fillId="0" borderId="0"/>
    <xf numFmtId="43" fontId="68" fillId="0" borderId="0" applyFont="0" applyFill="0" applyBorder="0" applyAlignment="0" applyProtection="0"/>
    <xf numFmtId="0" fontId="85" fillId="23" borderId="0" applyNumberFormat="0" applyBorder="0" applyAlignment="0" applyProtection="0"/>
  </cellStyleXfs>
  <cellXfs count="2776">
    <xf numFmtId="0" fontId="0" fillId="0" borderId="0" xfId="0"/>
    <xf numFmtId="1" fontId="5" fillId="0" borderId="1" xfId="0" applyNumberFormat="1" applyFont="1" applyFill="1" applyBorder="1" applyAlignment="1">
      <alignment vertical="top" wrapText="1"/>
    </xf>
    <xf numFmtId="0" fontId="8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vertical="top" wrapText="1"/>
    </xf>
    <xf numFmtId="0" fontId="5" fillId="0" borderId="1" xfId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/>
    </xf>
    <xf numFmtId="0" fontId="8" fillId="0" borderId="1" xfId="0" applyFont="1" applyFill="1" applyBorder="1" applyAlignment="1">
      <alignment horizontal="center" vertical="top" wrapText="1"/>
    </xf>
    <xf numFmtId="1" fontId="8" fillId="0" borderId="1" xfId="0" applyNumberFormat="1" applyFont="1" applyFill="1" applyBorder="1" applyAlignment="1">
      <alignment vertical="top" wrapText="1"/>
    </xf>
    <xf numFmtId="0" fontId="5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5" fillId="0" borderId="0" xfId="0" applyFont="1" applyFill="1" applyAlignment="1">
      <alignment horizontal="center" vertical="top" wrapText="1"/>
    </xf>
    <xf numFmtId="1" fontId="5" fillId="0" borderId="0" xfId="0" applyNumberFormat="1" applyFont="1" applyFill="1" applyAlignment="1">
      <alignment horizontal="center" vertical="top" wrapText="1"/>
    </xf>
    <xf numFmtId="164" fontId="5" fillId="0" borderId="0" xfId="0" applyNumberFormat="1" applyFont="1" applyFill="1" applyAlignment="1">
      <alignment horizontal="right" vertical="top" wrapText="1"/>
    </xf>
    <xf numFmtId="2" fontId="5" fillId="0" borderId="0" xfId="0" applyNumberFormat="1" applyFont="1" applyFill="1" applyAlignment="1">
      <alignment horizontal="right" vertical="top" wrapText="1"/>
    </xf>
    <xf numFmtId="164" fontId="5" fillId="0" borderId="0" xfId="0" applyNumberFormat="1" applyFont="1" applyFill="1" applyAlignment="1">
      <alignment vertical="top" wrapText="1"/>
    </xf>
    <xf numFmtId="0" fontId="5" fillId="0" borderId="0" xfId="0" applyFont="1" applyFill="1" applyAlignment="1">
      <alignment horizontal="left" vertical="top" wrapText="1"/>
    </xf>
    <xf numFmtId="0" fontId="5" fillId="0" borderId="0" xfId="0" applyFont="1" applyFill="1" applyAlignment="1">
      <alignment vertical="center" wrapText="1"/>
    </xf>
    <xf numFmtId="0" fontId="5" fillId="0" borderId="4" xfId="0" applyFont="1" applyFill="1" applyBorder="1" applyAlignment="1">
      <alignment horizontal="center" vertical="top" wrapText="1"/>
    </xf>
    <xf numFmtId="0" fontId="11" fillId="0" borderId="6" xfId="0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2" xfId="0" applyFont="1" applyFill="1" applyBorder="1" applyAlignment="1">
      <alignment horizontal="center" vertical="top" wrapText="1"/>
    </xf>
    <xf numFmtId="2" fontId="5" fillId="0" borderId="7" xfId="0" applyNumberFormat="1" applyFont="1" applyFill="1" applyBorder="1" applyAlignment="1">
      <alignment horizontal="right" vertical="top" wrapText="1"/>
    </xf>
    <xf numFmtId="164" fontId="5" fillId="0" borderId="8" xfId="0" applyNumberFormat="1" applyFont="1" applyFill="1" applyBorder="1" applyAlignment="1">
      <alignment vertical="top" wrapText="1"/>
    </xf>
    <xf numFmtId="49" fontId="11" fillId="0" borderId="14" xfId="0" applyNumberFormat="1" applyFont="1" applyFill="1" applyBorder="1" applyAlignment="1">
      <alignment horizontal="center" vertical="top" wrapText="1"/>
    </xf>
    <xf numFmtId="49" fontId="12" fillId="0" borderId="15" xfId="0" applyNumberFormat="1" applyFont="1" applyFill="1" applyBorder="1" applyAlignment="1">
      <alignment horizontal="center" vertical="top" wrapText="1"/>
    </xf>
    <xf numFmtId="49" fontId="11" fillId="0" borderId="15" xfId="0" applyNumberFormat="1" applyFont="1" applyFill="1" applyBorder="1" applyAlignment="1">
      <alignment horizontal="center" vertical="top" wrapText="1"/>
    </xf>
    <xf numFmtId="49" fontId="12" fillId="0" borderId="14" xfId="0" applyNumberFormat="1" applyFont="1" applyFill="1" applyBorder="1" applyAlignment="1">
      <alignment horizontal="center" vertical="top" wrapText="1"/>
    </xf>
    <xf numFmtId="49" fontId="5" fillId="0" borderId="14" xfId="0" applyNumberFormat="1" applyFont="1" applyFill="1" applyBorder="1" applyAlignment="1">
      <alignment horizontal="center" vertical="top" wrapText="1"/>
    </xf>
    <xf numFmtId="1" fontId="11" fillId="0" borderId="15" xfId="0" applyNumberFormat="1" applyFont="1" applyFill="1" applyBorder="1" applyAlignment="1">
      <alignment horizontal="center" vertical="top" wrapText="1"/>
    </xf>
    <xf numFmtId="49" fontId="11" fillId="0" borderId="16" xfId="0" applyNumberFormat="1" applyFont="1" applyFill="1" applyBorder="1" applyAlignment="1">
      <alignment horizontal="center" vertical="top" wrapText="1"/>
    </xf>
    <xf numFmtId="49" fontId="11" fillId="0" borderId="1" xfId="0" applyNumberFormat="1" applyFont="1" applyFill="1" applyBorder="1" applyAlignment="1">
      <alignment horizontal="center" vertical="top" wrapText="1"/>
    </xf>
    <xf numFmtId="49" fontId="11" fillId="0" borderId="17" xfId="0" applyNumberFormat="1" applyFont="1" applyFill="1" applyBorder="1" applyAlignment="1">
      <alignment horizontal="left" vertical="top" wrapText="1"/>
    </xf>
    <xf numFmtId="49" fontId="11" fillId="0" borderId="13" xfId="0" applyNumberFormat="1" applyFont="1" applyFill="1" applyBorder="1" applyAlignment="1">
      <alignment horizontal="center" vertical="top" wrapText="1"/>
    </xf>
    <xf numFmtId="49" fontId="11" fillId="0" borderId="9" xfId="0" applyNumberFormat="1" applyFont="1" applyFill="1" applyBorder="1" applyAlignment="1">
      <alignment horizontal="center" vertical="top" wrapText="1"/>
    </xf>
    <xf numFmtId="49" fontId="11" fillId="0" borderId="17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Alignment="1">
      <alignment horizontal="center" vertical="top" wrapText="1"/>
    </xf>
    <xf numFmtId="0" fontId="5" fillId="0" borderId="1" xfId="0" applyNumberFormat="1" applyFont="1" applyFill="1" applyBorder="1" applyAlignment="1">
      <alignment vertical="top" wrapText="1"/>
    </xf>
    <xf numFmtId="1" fontId="5" fillId="0" borderId="1" xfId="0" applyNumberFormat="1" applyFont="1" applyFill="1" applyBorder="1" applyAlignment="1">
      <alignment horizontal="right" vertical="top" wrapText="1"/>
    </xf>
    <xf numFmtId="49" fontId="5" fillId="0" borderId="1" xfId="0" applyNumberFormat="1" applyFont="1" applyFill="1" applyBorder="1" applyAlignment="1">
      <alignment vertical="top" wrapText="1"/>
    </xf>
    <xf numFmtId="1" fontId="5" fillId="0" borderId="1" xfId="0" applyNumberFormat="1" applyFont="1" applyFill="1" applyBorder="1" applyAlignment="1">
      <alignment horizontal="center" vertical="top" wrapText="1"/>
    </xf>
    <xf numFmtId="164" fontId="5" fillId="0" borderId="1" xfId="0" applyNumberFormat="1" applyFont="1" applyFill="1" applyBorder="1" applyAlignment="1">
      <alignment horizontal="right" vertical="top" wrapText="1"/>
    </xf>
    <xf numFmtId="164" fontId="5" fillId="0" borderId="1" xfId="0" applyNumberFormat="1" applyFont="1" applyFill="1" applyBorder="1" applyAlignment="1">
      <alignment vertical="top" wrapText="1"/>
    </xf>
    <xf numFmtId="2" fontId="5" fillId="0" borderId="17" xfId="0" applyNumberFormat="1" applyFont="1" applyFill="1" applyBorder="1" applyAlignment="1">
      <alignment horizontal="right" vertical="top" wrapText="1"/>
    </xf>
    <xf numFmtId="0" fontId="5" fillId="0" borderId="17" xfId="0" applyFont="1" applyFill="1" applyBorder="1" applyAlignment="1">
      <alignment horizontal="right" vertical="top" wrapText="1"/>
    </xf>
    <xf numFmtId="0" fontId="5" fillId="0" borderId="17" xfId="0" applyFont="1" applyFill="1" applyBorder="1" applyAlignment="1">
      <alignment vertical="top" wrapText="1"/>
    </xf>
    <xf numFmtId="0" fontId="5" fillId="0" borderId="2" xfId="0" applyFont="1" applyFill="1" applyBorder="1" applyAlignment="1">
      <alignment horizontal="right" vertical="top" wrapText="1"/>
    </xf>
    <xf numFmtId="0" fontId="5" fillId="0" borderId="2" xfId="0" applyFont="1" applyFill="1" applyBorder="1" applyAlignment="1">
      <alignment vertical="top" wrapText="1"/>
    </xf>
    <xf numFmtId="2" fontId="5" fillId="0" borderId="8" xfId="0" applyNumberFormat="1" applyFont="1" applyFill="1" applyBorder="1" applyAlignment="1">
      <alignment horizontal="right" vertical="top" wrapText="1"/>
    </xf>
    <xf numFmtId="0" fontId="5" fillId="0" borderId="8" xfId="0" applyFont="1" applyFill="1" applyBorder="1" applyAlignment="1">
      <alignment horizontal="right" vertical="top" wrapText="1"/>
    </xf>
    <xf numFmtId="2" fontId="5" fillId="0" borderId="11" xfId="0" applyNumberFormat="1" applyFont="1" applyFill="1" applyBorder="1" applyAlignment="1">
      <alignment horizontal="right" vertical="top" wrapText="1"/>
    </xf>
    <xf numFmtId="0" fontId="5" fillId="0" borderId="11" xfId="0" applyFont="1" applyFill="1" applyBorder="1" applyAlignment="1">
      <alignment horizontal="right" vertical="top" wrapText="1"/>
    </xf>
    <xf numFmtId="1" fontId="5" fillId="0" borderId="1" xfId="0" applyNumberFormat="1" applyFont="1" applyFill="1" applyBorder="1" applyAlignment="1">
      <alignment horizontal="center" vertical="top"/>
    </xf>
    <xf numFmtId="0" fontId="5" fillId="0" borderId="8" xfId="0" applyFont="1" applyFill="1" applyBorder="1" applyAlignment="1">
      <alignment vertical="top" wrapText="1"/>
    </xf>
    <xf numFmtId="0" fontId="5" fillId="0" borderId="0" xfId="0" applyFont="1" applyFill="1" applyBorder="1" applyAlignment="1">
      <alignment horizontal="right" vertical="top" wrapText="1"/>
    </xf>
    <xf numFmtId="0" fontId="5" fillId="0" borderId="1" xfId="0" applyNumberFormat="1" applyFont="1" applyFill="1" applyBorder="1" applyAlignment="1">
      <alignment horizontal="right" vertical="top" wrapText="1"/>
    </xf>
    <xf numFmtId="0" fontId="5" fillId="0" borderId="0" xfId="0" applyFont="1" applyFill="1" applyBorder="1" applyAlignment="1">
      <alignment vertical="top" wrapText="1"/>
    </xf>
    <xf numFmtId="0" fontId="5" fillId="0" borderId="2" xfId="0" applyFont="1" applyFill="1" applyBorder="1" applyAlignment="1">
      <alignment horizontal="left" vertical="top" wrapText="1"/>
    </xf>
    <xf numFmtId="165" fontId="5" fillId="0" borderId="1" xfId="0" applyNumberFormat="1" applyFont="1" applyFill="1" applyBorder="1" applyAlignment="1">
      <alignment horizontal="right" vertical="top"/>
    </xf>
    <xf numFmtId="0" fontId="5" fillId="4" borderId="1" xfId="0" applyFont="1" applyFill="1" applyBorder="1" applyAlignment="1">
      <alignment vertical="top" wrapText="1"/>
    </xf>
    <xf numFmtId="1" fontId="5" fillId="4" borderId="1" xfId="0" applyNumberFormat="1" applyFont="1" applyFill="1" applyBorder="1" applyAlignment="1">
      <alignment horizontal="right" vertical="top" wrapText="1"/>
    </xf>
    <xf numFmtId="0" fontId="5" fillId="0" borderId="1" xfId="3" applyFont="1" applyFill="1" applyBorder="1" applyAlignment="1">
      <alignment vertical="top"/>
    </xf>
    <xf numFmtId="0" fontId="5" fillId="0" borderId="1" xfId="0" applyFont="1" applyFill="1" applyBorder="1" applyAlignment="1">
      <alignment horizontal="right" vertical="top"/>
    </xf>
    <xf numFmtId="2" fontId="5" fillId="0" borderId="2" xfId="0" applyNumberFormat="1" applyFont="1" applyFill="1" applyBorder="1" applyAlignment="1">
      <alignment horizontal="right"/>
    </xf>
    <xf numFmtId="1" fontId="5" fillId="0" borderId="1" xfId="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horizontal="right"/>
    </xf>
    <xf numFmtId="0" fontId="5" fillId="0" borderId="1" xfId="1" applyFont="1" applyFill="1" applyBorder="1" applyAlignment="1">
      <alignment horizontal="right" vertical="top" wrapText="1"/>
    </xf>
    <xf numFmtId="1" fontId="5" fillId="0" borderId="1" xfId="1" applyNumberFormat="1" applyFont="1" applyFill="1" applyBorder="1" applyAlignment="1">
      <alignment horizontal="right" vertical="top" wrapText="1"/>
    </xf>
    <xf numFmtId="2" fontId="5" fillId="0" borderId="1" xfId="1" applyNumberFormat="1" applyFont="1" applyFill="1" applyBorder="1" applyAlignment="1">
      <alignment horizontal="right" vertical="top" wrapText="1"/>
    </xf>
    <xf numFmtId="0" fontId="5" fillId="0" borderId="2" xfId="1" applyFont="1" applyFill="1" applyBorder="1" applyAlignment="1">
      <alignment horizontal="right" vertical="top" wrapText="1"/>
    </xf>
    <xf numFmtId="0" fontId="5" fillId="0" borderId="2" xfId="1" applyFont="1" applyFill="1" applyBorder="1" applyAlignment="1">
      <alignment vertical="top" wrapText="1"/>
    </xf>
    <xf numFmtId="0" fontId="5" fillId="0" borderId="0" xfId="1" applyFont="1" applyFill="1" applyAlignment="1">
      <alignment vertical="top" wrapText="1"/>
    </xf>
    <xf numFmtId="2" fontId="5" fillId="0" borderId="0" xfId="0" applyNumberFormat="1" applyFont="1" applyFill="1" applyBorder="1" applyAlignment="1">
      <alignment horizontal="right" vertical="top" wrapText="1"/>
    </xf>
    <xf numFmtId="164" fontId="5" fillId="0" borderId="1" xfId="3" applyNumberFormat="1" applyFont="1" applyFill="1" applyBorder="1" applyAlignment="1">
      <alignment horizontal="right" vertical="top" wrapText="1"/>
    </xf>
    <xf numFmtId="0" fontId="5" fillId="0" borderId="11" xfId="0" applyFont="1" applyFill="1" applyBorder="1" applyAlignment="1">
      <alignment vertical="top" wrapText="1"/>
    </xf>
    <xf numFmtId="1" fontId="5" fillId="0" borderId="0" xfId="0" applyNumberFormat="1" applyFont="1" applyFill="1" applyAlignment="1">
      <alignment horizontal="center"/>
    </xf>
    <xf numFmtId="17" fontId="5" fillId="0" borderId="1" xfId="0" applyNumberFormat="1" applyFont="1" applyFill="1" applyBorder="1" applyAlignment="1">
      <alignment vertical="top" wrapText="1"/>
    </xf>
    <xf numFmtId="0" fontId="6" fillId="0" borderId="0" xfId="0" applyFont="1" applyFill="1"/>
    <xf numFmtId="0" fontId="17" fillId="0" borderId="0" xfId="0" applyFont="1" applyFill="1" applyAlignment="1">
      <alignment vertical="top" wrapText="1"/>
    </xf>
    <xf numFmtId="0" fontId="6" fillId="0" borderId="1" xfId="0" applyFont="1" applyFill="1" applyBorder="1"/>
    <xf numFmtId="1" fontId="5" fillId="0" borderId="1" xfId="0" applyNumberFormat="1" applyFont="1" applyFill="1" applyBorder="1" applyAlignment="1">
      <alignment horizontal="left" vertical="top" wrapText="1"/>
    </xf>
    <xf numFmtId="0" fontId="6" fillId="0" borderId="0" xfId="0" applyFont="1"/>
    <xf numFmtId="2" fontId="6" fillId="0" borderId="0" xfId="0" applyNumberFormat="1" applyFont="1" applyFill="1" applyAlignment="1">
      <alignment horizontal="right"/>
    </xf>
    <xf numFmtId="164" fontId="6" fillId="0" borderId="0" xfId="0" applyNumberFormat="1" applyFont="1" applyFill="1" applyAlignment="1"/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vertical="top" wrapText="1"/>
    </xf>
    <xf numFmtId="1" fontId="5" fillId="3" borderId="1" xfId="0" applyNumberFormat="1" applyFont="1" applyFill="1" applyBorder="1" applyAlignment="1">
      <alignment vertical="top" wrapText="1"/>
    </xf>
    <xf numFmtId="2" fontId="11" fillId="0" borderId="15" xfId="0" applyNumberFormat="1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vertical="top" wrapText="1"/>
    </xf>
    <xf numFmtId="1" fontId="5" fillId="0" borderId="7" xfId="0" applyNumberFormat="1" applyFont="1" applyFill="1" applyBorder="1" applyAlignment="1">
      <alignment horizontal="left" vertical="top" wrapText="1"/>
    </xf>
    <xf numFmtId="1" fontId="5" fillId="0" borderId="7" xfId="0" applyNumberFormat="1" applyFont="1" applyFill="1" applyBorder="1" applyAlignment="1">
      <alignment vertical="top" wrapText="1"/>
    </xf>
    <xf numFmtId="2" fontId="5" fillId="0" borderId="2" xfId="0" applyNumberFormat="1" applyFont="1" applyFill="1" applyBorder="1" applyAlignment="1">
      <alignment horizontal="left" vertical="top" wrapText="1"/>
    </xf>
    <xf numFmtId="2" fontId="6" fillId="0" borderId="0" xfId="0" applyNumberFormat="1" applyFont="1" applyFill="1" applyAlignment="1">
      <alignment horizontal="right" vertical="top" wrapText="1"/>
    </xf>
    <xf numFmtId="0" fontId="5" fillId="0" borderId="7" xfId="0" applyNumberFormat="1" applyFont="1" applyFill="1" applyBorder="1" applyAlignment="1">
      <alignment vertical="top" wrapText="1"/>
    </xf>
    <xf numFmtId="0" fontId="5" fillId="0" borderId="7" xfId="0" applyFont="1" applyFill="1" applyBorder="1" applyAlignment="1">
      <alignment horizontal="right" vertical="top" wrapText="1"/>
    </xf>
    <xf numFmtId="1" fontId="5" fillId="0" borderId="7" xfId="0" applyNumberFormat="1" applyFont="1" applyFill="1" applyBorder="1" applyAlignment="1">
      <alignment horizontal="center" vertical="top" wrapText="1"/>
    </xf>
    <xf numFmtId="164" fontId="5" fillId="0" borderId="7" xfId="0" applyNumberFormat="1" applyFont="1" applyFill="1" applyBorder="1" applyAlignment="1">
      <alignment vertical="top" wrapText="1"/>
    </xf>
    <xf numFmtId="1" fontId="5" fillId="0" borderId="7" xfId="0" applyNumberFormat="1" applyFont="1" applyFill="1" applyBorder="1" applyAlignment="1">
      <alignment horizontal="right" vertical="top" wrapText="1"/>
    </xf>
    <xf numFmtId="164" fontId="5" fillId="0" borderId="7" xfId="0" applyNumberFormat="1" applyFont="1" applyFill="1" applyBorder="1" applyAlignment="1">
      <alignment horizontal="right" vertical="top" wrapText="1"/>
    </xf>
    <xf numFmtId="1" fontId="5" fillId="0" borderId="7" xfId="0" applyNumberFormat="1" applyFont="1" applyFill="1" applyBorder="1" applyAlignment="1">
      <alignment horizontal="center" vertical="top"/>
    </xf>
    <xf numFmtId="165" fontId="5" fillId="0" borderId="7" xfId="0" applyNumberFormat="1" applyFont="1" applyFill="1" applyBorder="1" applyAlignment="1">
      <alignment horizontal="right" vertical="top" wrapText="1"/>
    </xf>
    <xf numFmtId="2" fontId="5" fillId="0" borderId="7" xfId="0" applyNumberFormat="1" applyFont="1" applyFill="1" applyBorder="1" applyAlignment="1">
      <alignment vertical="top" wrapText="1"/>
    </xf>
    <xf numFmtId="0" fontId="5" fillId="0" borderId="7" xfId="0" applyNumberFormat="1" applyFont="1" applyFill="1" applyBorder="1" applyAlignment="1">
      <alignment horizontal="right" vertical="top" wrapText="1"/>
    </xf>
    <xf numFmtId="0" fontId="5" fillId="0" borderId="7" xfId="0" applyFont="1" applyFill="1" applyBorder="1" applyAlignment="1">
      <alignment vertical="top"/>
    </xf>
    <xf numFmtId="0" fontId="5" fillId="0" borderId="7" xfId="0" applyFont="1" applyFill="1" applyBorder="1" applyAlignment="1">
      <alignment horizontal="right" vertical="top"/>
    </xf>
    <xf numFmtId="165" fontId="5" fillId="0" borderId="7" xfId="0" applyNumberFormat="1" applyFont="1" applyFill="1" applyBorder="1" applyAlignment="1">
      <alignment horizontal="right" vertical="top"/>
    </xf>
    <xf numFmtId="1" fontId="5" fillId="0" borderId="7" xfId="0" applyNumberFormat="1" applyFont="1" applyFill="1" applyBorder="1" applyAlignment="1">
      <alignment horizontal="right" vertical="top"/>
    </xf>
    <xf numFmtId="0" fontId="8" fillId="0" borderId="7" xfId="0" applyFont="1" applyFill="1" applyBorder="1" applyAlignment="1">
      <alignment vertical="top" wrapText="1"/>
    </xf>
    <xf numFmtId="1" fontId="8" fillId="0" borderId="7" xfId="0" applyNumberFormat="1" applyFont="1" applyFill="1" applyBorder="1" applyAlignment="1">
      <alignment vertical="top" wrapText="1"/>
    </xf>
    <xf numFmtId="2" fontId="5" fillId="0" borderId="8" xfId="0" applyNumberFormat="1" applyFont="1" applyFill="1" applyBorder="1" applyAlignment="1">
      <alignment horizontal="left" vertical="top" wrapText="1"/>
    </xf>
    <xf numFmtId="0" fontId="5" fillId="0" borderId="8" xfId="0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  <xf numFmtId="0" fontId="5" fillId="0" borderId="13" xfId="0" applyNumberFormat="1" applyFont="1" applyFill="1" applyBorder="1" applyAlignment="1">
      <alignment vertical="top" wrapText="1"/>
    </xf>
    <xf numFmtId="0" fontId="5" fillId="0" borderId="13" xfId="0" applyFont="1" applyFill="1" applyBorder="1" applyAlignment="1">
      <alignment vertical="top" wrapText="1"/>
    </xf>
    <xf numFmtId="0" fontId="5" fillId="0" borderId="13" xfId="0" applyFont="1" applyFill="1" applyBorder="1" applyAlignment="1">
      <alignment horizontal="right" vertical="top" wrapText="1"/>
    </xf>
    <xf numFmtId="1" fontId="5" fillId="0" borderId="13" xfId="0" applyNumberFormat="1" applyFont="1" applyFill="1" applyBorder="1" applyAlignment="1">
      <alignment horizontal="center" vertical="top" wrapText="1"/>
    </xf>
    <xf numFmtId="164" fontId="5" fillId="0" borderId="13" xfId="0" applyNumberFormat="1" applyFont="1" applyFill="1" applyBorder="1" applyAlignment="1">
      <alignment horizontal="right" vertical="top" wrapText="1"/>
    </xf>
    <xf numFmtId="165" fontId="5" fillId="0" borderId="13" xfId="0" applyNumberFormat="1" applyFont="1" applyFill="1" applyBorder="1" applyAlignment="1">
      <alignment horizontal="right" vertical="top" wrapText="1"/>
    </xf>
    <xf numFmtId="2" fontId="5" fillId="0" borderId="13" xfId="0" applyNumberFormat="1" applyFont="1" applyFill="1" applyBorder="1" applyAlignment="1">
      <alignment horizontal="right" vertical="top" wrapText="1"/>
    </xf>
    <xf numFmtId="164" fontId="5" fillId="0" borderId="13" xfId="0" applyNumberFormat="1" applyFont="1" applyFill="1" applyBorder="1" applyAlignment="1">
      <alignment vertical="top" wrapText="1"/>
    </xf>
    <xf numFmtId="1" fontId="5" fillId="0" borderId="13" xfId="0" applyNumberFormat="1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vertical="top" wrapText="1"/>
    </xf>
    <xf numFmtId="0" fontId="5" fillId="0" borderId="9" xfId="0" applyNumberFormat="1" applyFont="1" applyFill="1" applyBorder="1" applyAlignment="1">
      <alignment vertical="top" wrapText="1"/>
    </xf>
    <xf numFmtId="0" fontId="5" fillId="0" borderId="9" xfId="0" applyFont="1" applyFill="1" applyBorder="1" applyAlignment="1">
      <alignment vertical="top" wrapText="1"/>
    </xf>
    <xf numFmtId="0" fontId="5" fillId="0" borderId="9" xfId="0" applyFont="1" applyFill="1" applyBorder="1" applyAlignment="1">
      <alignment horizontal="right" vertical="top" wrapText="1"/>
    </xf>
    <xf numFmtId="1" fontId="5" fillId="0" borderId="9" xfId="0" applyNumberFormat="1" applyFont="1" applyFill="1" applyBorder="1" applyAlignment="1">
      <alignment horizontal="center" vertical="top" wrapText="1"/>
    </xf>
    <xf numFmtId="164" fontId="5" fillId="0" borderId="9" xfId="0" applyNumberFormat="1" applyFont="1" applyFill="1" applyBorder="1" applyAlignment="1">
      <alignment horizontal="right" vertical="top" wrapText="1"/>
    </xf>
    <xf numFmtId="165" fontId="5" fillId="0" borderId="9" xfId="0" applyNumberFormat="1" applyFont="1" applyFill="1" applyBorder="1" applyAlignment="1">
      <alignment horizontal="right" vertical="top" wrapText="1"/>
    </xf>
    <xf numFmtId="2" fontId="5" fillId="0" borderId="9" xfId="0" applyNumberFormat="1" applyFont="1" applyFill="1" applyBorder="1" applyAlignment="1">
      <alignment horizontal="right" vertical="top" wrapText="1"/>
    </xf>
    <xf numFmtId="164" fontId="5" fillId="0" borderId="9" xfId="0" applyNumberFormat="1" applyFont="1" applyFill="1" applyBorder="1" applyAlignment="1">
      <alignment vertical="top" wrapText="1"/>
    </xf>
    <xf numFmtId="0" fontId="5" fillId="0" borderId="13" xfId="0" applyFont="1" applyFill="1" applyBorder="1" applyAlignment="1">
      <alignment vertical="top"/>
    </xf>
    <xf numFmtId="0" fontId="5" fillId="0" borderId="13" xfId="0" applyFont="1" applyFill="1" applyBorder="1" applyAlignment="1">
      <alignment horizontal="right" vertical="top"/>
    </xf>
    <xf numFmtId="1" fontId="5" fillId="0" borderId="13" xfId="0" applyNumberFormat="1" applyFont="1" applyFill="1" applyBorder="1" applyAlignment="1">
      <alignment vertical="top" wrapText="1"/>
    </xf>
    <xf numFmtId="0" fontId="5" fillId="0" borderId="9" xfId="0" applyFont="1" applyFill="1" applyBorder="1" applyAlignment="1">
      <alignment vertical="top"/>
    </xf>
    <xf numFmtId="0" fontId="5" fillId="0" borderId="9" xfId="0" applyFont="1" applyFill="1" applyBorder="1" applyAlignment="1">
      <alignment horizontal="right" vertical="top"/>
    </xf>
    <xf numFmtId="1" fontId="5" fillId="0" borderId="9" xfId="0" applyNumberFormat="1" applyFont="1" applyFill="1" applyBorder="1" applyAlignment="1">
      <alignment vertical="top" wrapText="1"/>
    </xf>
    <xf numFmtId="165" fontId="5" fillId="0" borderId="9" xfId="0" applyNumberFormat="1" applyFont="1" applyFill="1" applyBorder="1" applyAlignment="1">
      <alignment horizontal="right" vertical="top"/>
    </xf>
    <xf numFmtId="165" fontId="5" fillId="0" borderId="13" xfId="0" applyNumberFormat="1" applyFont="1" applyFill="1" applyBorder="1" applyAlignment="1">
      <alignment horizontal="right" vertical="top"/>
    </xf>
    <xf numFmtId="1" fontId="5" fillId="0" borderId="13" xfId="0" applyNumberFormat="1" applyFont="1" applyFill="1" applyBorder="1" applyAlignment="1">
      <alignment horizontal="center" vertical="top"/>
    </xf>
    <xf numFmtId="1" fontId="8" fillId="0" borderId="13" xfId="0" applyNumberFormat="1" applyFont="1" applyFill="1" applyBorder="1" applyAlignment="1">
      <alignment vertical="top" wrapText="1"/>
    </xf>
    <xf numFmtId="1" fontId="5" fillId="0" borderId="9" xfId="0" applyNumberFormat="1" applyFont="1" applyFill="1" applyBorder="1" applyAlignment="1">
      <alignment horizontal="right" vertical="top" wrapText="1"/>
    </xf>
    <xf numFmtId="164" fontId="5" fillId="0" borderId="13" xfId="3" applyNumberFormat="1" applyFont="1" applyFill="1" applyBorder="1" applyAlignment="1">
      <alignment horizontal="right" vertical="top" wrapText="1"/>
    </xf>
    <xf numFmtId="2" fontId="5" fillId="0" borderId="9" xfId="0" applyNumberFormat="1" applyFont="1" applyFill="1" applyBorder="1" applyAlignment="1">
      <alignment vertical="top" wrapText="1"/>
    </xf>
    <xf numFmtId="0" fontId="5" fillId="0" borderId="9" xfId="0" applyNumberFormat="1" applyFont="1" applyFill="1" applyBorder="1" applyAlignment="1">
      <alignment horizontal="right" vertical="top" wrapText="1"/>
    </xf>
    <xf numFmtId="0" fontId="8" fillId="0" borderId="9" xfId="0" applyFont="1" applyFill="1" applyBorder="1" applyAlignment="1">
      <alignment vertical="top" wrapText="1"/>
    </xf>
    <xf numFmtId="1" fontId="8" fillId="0" borderId="9" xfId="0" applyNumberFormat="1" applyFont="1" applyFill="1" applyBorder="1" applyAlignment="1">
      <alignment vertical="top" wrapText="1"/>
    </xf>
    <xf numFmtId="2" fontId="5" fillId="0" borderId="13" xfId="0" applyNumberFormat="1" applyFont="1" applyFill="1" applyBorder="1" applyAlignment="1">
      <alignment vertical="top" wrapText="1"/>
    </xf>
    <xf numFmtId="0" fontId="5" fillId="0" borderId="13" xfId="0" applyNumberFormat="1" applyFont="1" applyFill="1" applyBorder="1" applyAlignment="1">
      <alignment horizontal="right" vertical="top" wrapText="1"/>
    </xf>
    <xf numFmtId="2" fontId="5" fillId="0" borderId="11" xfId="0" applyNumberFormat="1" applyFont="1" applyFill="1" applyBorder="1" applyAlignment="1">
      <alignment horizontal="left" vertical="top" wrapText="1"/>
    </xf>
    <xf numFmtId="0" fontId="5" fillId="0" borderId="11" xfId="0" applyFont="1" applyFill="1" applyBorder="1" applyAlignment="1">
      <alignment horizontal="left" vertical="top" wrapText="1"/>
    </xf>
    <xf numFmtId="0" fontId="5" fillId="0" borderId="11" xfId="0" applyFont="1" applyFill="1" applyBorder="1" applyAlignment="1">
      <alignment horizontal="right" vertical="top"/>
    </xf>
    <xf numFmtId="0" fontId="5" fillId="0" borderId="13" xfId="0" applyFont="1" applyFill="1" applyBorder="1" applyAlignment="1">
      <alignment horizontal="left" vertical="top" wrapText="1"/>
    </xf>
    <xf numFmtId="2" fontId="5" fillId="0" borderId="17" xfId="0" applyNumberFormat="1" applyFont="1" applyFill="1" applyBorder="1" applyAlignment="1">
      <alignment horizontal="left" vertical="top" wrapText="1"/>
    </xf>
    <xf numFmtId="0" fontId="5" fillId="0" borderId="17" xfId="0" applyFont="1" applyFill="1" applyBorder="1" applyAlignment="1">
      <alignment horizontal="left" vertical="top" wrapText="1"/>
    </xf>
    <xf numFmtId="0" fontId="5" fillId="0" borderId="9" xfId="0" applyFont="1" applyFill="1" applyBorder="1" applyAlignment="1">
      <alignment horizontal="center" vertical="top"/>
    </xf>
    <xf numFmtId="1" fontId="5" fillId="0" borderId="9" xfId="0" applyNumberFormat="1" applyFont="1" applyFill="1" applyBorder="1" applyAlignment="1">
      <alignment horizontal="center" vertical="top"/>
    </xf>
    <xf numFmtId="1" fontId="5" fillId="0" borderId="9" xfId="0" applyNumberFormat="1" applyFont="1" applyFill="1" applyBorder="1" applyAlignment="1">
      <alignment vertical="top"/>
    </xf>
    <xf numFmtId="2" fontId="5" fillId="0" borderId="9" xfId="0" applyNumberFormat="1" applyFont="1" applyFill="1" applyBorder="1" applyAlignment="1">
      <alignment horizontal="right" vertical="top"/>
    </xf>
    <xf numFmtId="0" fontId="17" fillId="0" borderId="9" xfId="0" applyNumberFormat="1" applyFont="1" applyFill="1" applyBorder="1" applyAlignment="1">
      <alignment vertical="top" wrapText="1"/>
    </xf>
    <xf numFmtId="0" fontId="17" fillId="0" borderId="9" xfId="0" applyFont="1" applyFill="1" applyBorder="1" applyAlignment="1">
      <alignment vertical="top" wrapText="1"/>
    </xf>
    <xf numFmtId="0" fontId="17" fillId="0" borderId="9" xfId="0" applyFont="1" applyFill="1" applyBorder="1" applyAlignment="1">
      <alignment horizontal="right" vertical="top" wrapText="1"/>
    </xf>
    <xf numFmtId="2" fontId="17" fillId="0" borderId="9" xfId="0" applyNumberFormat="1" applyFont="1" applyFill="1" applyBorder="1" applyAlignment="1">
      <alignment horizontal="right" vertical="top" wrapText="1"/>
    </xf>
    <xf numFmtId="1" fontId="5" fillId="0" borderId="13" xfId="0" applyNumberFormat="1" applyFont="1" applyFill="1" applyBorder="1" applyAlignment="1">
      <alignment horizontal="left" vertical="top" wrapText="1"/>
    </xf>
    <xf numFmtId="0" fontId="5" fillId="0" borderId="19" xfId="0" applyFont="1" applyFill="1" applyBorder="1" applyAlignment="1">
      <alignment vertical="top" wrapText="1"/>
    </xf>
    <xf numFmtId="0" fontId="5" fillId="0" borderId="6" xfId="0" applyFont="1" applyFill="1" applyBorder="1" applyAlignment="1">
      <alignment vertical="top" wrapText="1"/>
    </xf>
    <xf numFmtId="1" fontId="5" fillId="6" borderId="1" xfId="0" applyNumberFormat="1" applyFont="1" applyFill="1" applyBorder="1" applyAlignment="1">
      <alignment horizontal="center" vertical="top" wrapText="1"/>
    </xf>
    <xf numFmtId="0" fontId="5" fillId="6" borderId="1" xfId="0" applyFont="1" applyFill="1" applyBorder="1" applyAlignment="1">
      <alignment vertical="top" wrapText="1"/>
    </xf>
    <xf numFmtId="164" fontId="5" fillId="6" borderId="1" xfId="0" applyNumberFormat="1" applyFont="1" applyFill="1" applyBorder="1" applyAlignment="1">
      <alignment horizontal="right" vertical="top" wrapText="1"/>
    </xf>
    <xf numFmtId="165" fontId="5" fillId="6" borderId="1" xfId="0" applyNumberFormat="1" applyFont="1" applyFill="1" applyBorder="1" applyAlignment="1">
      <alignment horizontal="right" vertical="top" wrapText="1"/>
    </xf>
    <xf numFmtId="0" fontId="6" fillId="0" borderId="1" xfId="0" applyFont="1" applyFill="1" applyBorder="1" applyAlignment="1">
      <alignment vertical="top" wrapText="1"/>
    </xf>
    <xf numFmtId="0" fontId="8" fillId="6" borderId="1" xfId="0" applyFont="1" applyFill="1" applyBorder="1" applyAlignment="1">
      <alignment vertical="top" wrapText="1"/>
    </xf>
    <xf numFmtId="0" fontId="6" fillId="6" borderId="1" xfId="0" applyFont="1" applyFill="1" applyBorder="1"/>
    <xf numFmtId="1" fontId="6" fillId="6" borderId="1" xfId="0" applyNumberFormat="1" applyFont="1" applyFill="1" applyBorder="1"/>
    <xf numFmtId="164" fontId="6" fillId="6" borderId="1" xfId="0" applyNumberFormat="1" applyFont="1" applyFill="1" applyBorder="1" applyAlignment="1">
      <alignment horizontal="right"/>
    </xf>
    <xf numFmtId="164" fontId="6" fillId="6" borderId="1" xfId="0" applyNumberFormat="1" applyFont="1" applyFill="1" applyBorder="1" applyAlignment="1"/>
    <xf numFmtId="2" fontId="6" fillId="6" borderId="1" xfId="0" applyNumberFormat="1" applyFont="1" applyFill="1" applyBorder="1" applyAlignment="1">
      <alignment horizontal="right"/>
    </xf>
    <xf numFmtId="0" fontId="6" fillId="6" borderId="1" xfId="0" applyFont="1" applyFill="1" applyBorder="1" applyAlignment="1">
      <alignment horizontal="left"/>
    </xf>
    <xf numFmtId="0" fontId="6" fillId="6" borderId="1" xfId="0" applyFont="1" applyFill="1" applyBorder="1" applyAlignment="1">
      <alignment vertical="center"/>
    </xf>
    <xf numFmtId="0" fontId="6" fillId="6" borderId="0" xfId="0" applyFont="1" applyFill="1"/>
    <xf numFmtId="0" fontId="6" fillId="6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wrapText="1"/>
    </xf>
    <xf numFmtId="165" fontId="6" fillId="6" borderId="1" xfId="0" applyNumberFormat="1" applyFont="1" applyFill="1" applyBorder="1"/>
    <xf numFmtId="0" fontId="5" fillId="6" borderId="1" xfId="0" applyNumberFormat="1" applyFont="1" applyFill="1" applyBorder="1" applyAlignment="1">
      <alignment vertical="top" wrapText="1"/>
    </xf>
    <xf numFmtId="0" fontId="5" fillId="6" borderId="1" xfId="0" applyFont="1" applyFill="1" applyBorder="1" applyAlignment="1">
      <alignment horizontal="right" vertical="top" wrapText="1"/>
    </xf>
    <xf numFmtId="1" fontId="5" fillId="6" borderId="1" xfId="0" applyNumberFormat="1" applyFont="1" applyFill="1" applyBorder="1" applyAlignment="1">
      <alignment horizontal="right" vertical="top" wrapText="1"/>
    </xf>
    <xf numFmtId="49" fontId="8" fillId="6" borderId="1" xfId="0" applyNumberFormat="1" applyFont="1" applyFill="1" applyBorder="1" applyAlignment="1">
      <alignment vertical="top" wrapText="1"/>
    </xf>
    <xf numFmtId="2" fontId="5" fillId="6" borderId="1" xfId="0" applyNumberFormat="1" applyFont="1" applyFill="1" applyBorder="1" applyAlignment="1">
      <alignment horizontal="right" vertical="top" wrapText="1"/>
    </xf>
    <xf numFmtId="164" fontId="5" fillId="6" borderId="1" xfId="0" applyNumberFormat="1" applyFont="1" applyFill="1" applyBorder="1" applyAlignment="1">
      <alignment vertical="top" wrapText="1"/>
    </xf>
    <xf numFmtId="2" fontId="5" fillId="6" borderId="2" xfId="0" applyNumberFormat="1" applyFont="1" applyFill="1" applyBorder="1" applyAlignment="1">
      <alignment horizontal="right" vertical="top" wrapText="1"/>
    </xf>
    <xf numFmtId="2" fontId="5" fillId="6" borderId="2" xfId="0" applyNumberFormat="1" applyFont="1" applyFill="1" applyBorder="1" applyAlignment="1">
      <alignment horizontal="left" vertical="top" wrapText="1"/>
    </xf>
    <xf numFmtId="0" fontId="5" fillId="6" borderId="2" xfId="0" applyFont="1" applyFill="1" applyBorder="1" applyAlignment="1">
      <alignment horizontal="left" vertical="top" wrapText="1"/>
    </xf>
    <xf numFmtId="0" fontId="9" fillId="6" borderId="2" xfId="0" applyFont="1" applyFill="1" applyBorder="1" applyAlignment="1">
      <alignment horizontal="center" vertical="center"/>
    </xf>
    <xf numFmtId="0" fontId="5" fillId="6" borderId="0" xfId="0" applyFont="1" applyFill="1" applyAlignment="1">
      <alignment vertical="top" wrapText="1"/>
    </xf>
    <xf numFmtId="2" fontId="5" fillId="6" borderId="1" xfId="0" applyNumberFormat="1" applyFont="1" applyFill="1" applyBorder="1" applyAlignment="1">
      <alignment horizontal="left" vertical="top" wrapText="1"/>
    </xf>
    <xf numFmtId="0" fontId="5" fillId="6" borderId="1" xfId="0" applyFont="1" applyFill="1" applyBorder="1" applyAlignment="1">
      <alignment horizontal="left" vertical="top" wrapText="1"/>
    </xf>
    <xf numFmtId="0" fontId="9" fillId="6" borderId="1" xfId="0" applyFont="1" applyFill="1" applyBorder="1" applyAlignment="1">
      <alignment horizontal="center" vertical="center"/>
    </xf>
    <xf numFmtId="0" fontId="5" fillId="6" borderId="6" xfId="0" applyFont="1" applyFill="1" applyBorder="1" applyAlignment="1">
      <alignment vertical="top" wrapText="1"/>
    </xf>
    <xf numFmtId="1" fontId="8" fillId="6" borderId="1" xfId="0" applyNumberFormat="1" applyFont="1" applyFill="1" applyBorder="1" applyAlignment="1">
      <alignment vertical="top" wrapText="1"/>
    </xf>
    <xf numFmtId="0" fontId="5" fillId="6" borderId="1" xfId="0" applyFont="1" applyFill="1" applyBorder="1" applyAlignment="1">
      <alignment vertical="top"/>
    </xf>
    <xf numFmtId="2" fontId="5" fillId="6" borderId="1" xfId="0" applyNumberFormat="1" applyFont="1" applyFill="1" applyBorder="1" applyAlignment="1">
      <alignment horizontal="right" vertical="top"/>
    </xf>
    <xf numFmtId="0" fontId="9" fillId="6" borderId="18" xfId="0" applyFont="1" applyFill="1" applyBorder="1" applyAlignment="1">
      <alignment horizontal="center" wrapText="1"/>
    </xf>
    <xf numFmtId="2" fontId="5" fillId="6" borderId="1" xfId="0" applyNumberFormat="1" applyFont="1" applyFill="1" applyBorder="1" applyAlignment="1">
      <alignment vertical="top" wrapText="1"/>
    </xf>
    <xf numFmtId="0" fontId="9" fillId="6" borderId="1" xfId="0" applyFont="1" applyFill="1" applyBorder="1" applyAlignment="1">
      <alignment horizontal="center" wrapText="1"/>
    </xf>
    <xf numFmtId="1" fontId="5" fillId="6" borderId="1" xfId="0" applyNumberFormat="1" applyFont="1" applyFill="1" applyBorder="1" applyAlignment="1">
      <alignment vertical="top" wrapText="1"/>
    </xf>
    <xf numFmtId="0" fontId="5" fillId="6" borderId="13" xfId="0" applyNumberFormat="1" applyFont="1" applyFill="1" applyBorder="1" applyAlignment="1">
      <alignment vertical="top" wrapText="1"/>
    </xf>
    <xf numFmtId="0" fontId="8" fillId="6" borderId="13" xfId="0" applyFont="1" applyFill="1" applyBorder="1" applyAlignment="1">
      <alignment vertical="top" wrapText="1"/>
    </xf>
    <xf numFmtId="0" fontId="5" fillId="6" borderId="13" xfId="0" applyFont="1" applyFill="1" applyBorder="1" applyAlignment="1">
      <alignment vertical="top" wrapText="1"/>
    </xf>
    <xf numFmtId="0" fontId="5" fillId="6" borderId="13" xfId="0" applyFont="1" applyFill="1" applyBorder="1" applyAlignment="1">
      <alignment horizontal="right" vertical="top" wrapText="1"/>
    </xf>
    <xf numFmtId="1" fontId="8" fillId="6" borderId="13" xfId="0" applyNumberFormat="1" applyFont="1" applyFill="1" applyBorder="1" applyAlignment="1">
      <alignment vertical="top" wrapText="1"/>
    </xf>
    <xf numFmtId="0" fontId="5" fillId="6" borderId="13" xfId="0" applyFont="1" applyFill="1" applyBorder="1" applyAlignment="1">
      <alignment vertical="top"/>
    </xf>
    <xf numFmtId="2" fontId="5" fillId="6" borderId="13" xfId="0" applyNumberFormat="1" applyFont="1" applyFill="1" applyBorder="1" applyAlignment="1">
      <alignment vertical="top" wrapText="1"/>
    </xf>
    <xf numFmtId="1" fontId="5" fillId="6" borderId="13" xfId="0" applyNumberFormat="1" applyFont="1" applyFill="1" applyBorder="1" applyAlignment="1">
      <alignment horizontal="center" vertical="top" wrapText="1"/>
    </xf>
    <xf numFmtId="164" fontId="5" fillId="6" borderId="13" xfId="0" applyNumberFormat="1" applyFont="1" applyFill="1" applyBorder="1" applyAlignment="1">
      <alignment horizontal="right" vertical="top" wrapText="1"/>
    </xf>
    <xf numFmtId="165" fontId="5" fillId="6" borderId="13" xfId="0" applyNumberFormat="1" applyFont="1" applyFill="1" applyBorder="1" applyAlignment="1">
      <alignment horizontal="right" vertical="top" wrapText="1"/>
    </xf>
    <xf numFmtId="2" fontId="5" fillId="6" borderId="13" xfId="0" applyNumberFormat="1" applyFont="1" applyFill="1" applyBorder="1" applyAlignment="1">
      <alignment horizontal="right" vertical="top" wrapText="1"/>
    </xf>
    <xf numFmtId="164" fontId="5" fillId="6" borderId="13" xfId="0" applyNumberFormat="1" applyFont="1" applyFill="1" applyBorder="1" applyAlignment="1">
      <alignment vertical="top" wrapText="1"/>
    </xf>
    <xf numFmtId="2" fontId="5" fillId="6" borderId="17" xfId="0" applyNumberFormat="1" applyFont="1" applyFill="1" applyBorder="1" applyAlignment="1">
      <alignment horizontal="right" vertical="top" wrapText="1"/>
    </xf>
    <xf numFmtId="2" fontId="5" fillId="6" borderId="17" xfId="0" applyNumberFormat="1" applyFont="1" applyFill="1" applyBorder="1" applyAlignment="1">
      <alignment horizontal="left" vertical="top" wrapText="1"/>
    </xf>
    <xf numFmtId="0" fontId="5" fillId="6" borderId="17" xfId="0" applyFont="1" applyFill="1" applyBorder="1" applyAlignment="1">
      <alignment horizontal="left" vertical="top" wrapText="1"/>
    </xf>
    <xf numFmtId="0" fontId="9" fillId="6" borderId="17" xfId="0" applyFont="1" applyFill="1" applyBorder="1" applyAlignment="1">
      <alignment horizontal="center" vertical="center"/>
    </xf>
    <xf numFmtId="0" fontId="5" fillId="6" borderId="1" xfId="0" applyNumberFormat="1" applyFont="1" applyFill="1" applyBorder="1" applyAlignment="1">
      <alignment horizontal="right" vertical="top" wrapText="1"/>
    </xf>
    <xf numFmtId="165" fontId="5" fillId="6" borderId="1" xfId="0" applyNumberFormat="1" applyFont="1" applyFill="1" applyBorder="1" applyAlignment="1">
      <alignment horizontal="right" vertical="top"/>
    </xf>
    <xf numFmtId="0" fontId="5" fillId="6" borderId="0" xfId="0" applyFont="1" applyFill="1" applyBorder="1" applyAlignment="1">
      <alignment vertical="top" wrapText="1"/>
    </xf>
    <xf numFmtId="0" fontId="5" fillId="6" borderId="1" xfId="0" applyFont="1" applyFill="1" applyBorder="1" applyAlignment="1">
      <alignment horizontal="right" vertical="top"/>
    </xf>
    <xf numFmtId="0" fontId="6" fillId="6" borderId="2" xfId="0" applyFont="1" applyFill="1" applyBorder="1" applyAlignment="1">
      <alignment horizontal="right" vertical="top" wrapText="1"/>
    </xf>
    <xf numFmtId="2" fontId="5" fillId="6" borderId="2" xfId="0" applyNumberFormat="1" applyFont="1" applyFill="1" applyBorder="1" applyAlignment="1">
      <alignment horizontal="right"/>
    </xf>
    <xf numFmtId="0" fontId="5" fillId="6" borderId="2" xfId="0" applyFont="1" applyFill="1" applyBorder="1" applyAlignment="1">
      <alignment horizontal="right"/>
    </xf>
    <xf numFmtId="0" fontId="5" fillId="6" borderId="1" xfId="0" applyFont="1" applyFill="1" applyBorder="1" applyAlignment="1">
      <alignment horizontal="left" vertical="top"/>
    </xf>
    <xf numFmtId="49" fontId="5" fillId="6" borderId="1" xfId="0" applyNumberFormat="1" applyFont="1" applyFill="1" applyBorder="1" applyAlignment="1">
      <alignment vertical="top" wrapText="1"/>
    </xf>
    <xf numFmtId="0" fontId="5" fillId="6" borderId="1" xfId="3" applyFont="1" applyFill="1" applyBorder="1" applyAlignment="1">
      <alignment vertical="top"/>
    </xf>
    <xf numFmtId="1" fontId="5" fillId="6" borderId="1" xfId="0" applyNumberFormat="1" applyFont="1" applyFill="1" applyBorder="1" applyAlignment="1">
      <alignment horizontal="center" vertical="top"/>
    </xf>
    <xf numFmtId="0" fontId="5" fillId="6" borderId="1" xfId="0" applyFont="1" applyFill="1" applyBorder="1" applyAlignment="1">
      <alignment vertical="center" wrapText="1"/>
    </xf>
    <xf numFmtId="0" fontId="17" fillId="6" borderId="1" xfId="0" applyFont="1" applyFill="1" applyBorder="1" applyAlignment="1">
      <alignment vertical="top" wrapText="1"/>
    </xf>
    <xf numFmtId="0" fontId="5" fillId="6" borderId="2" xfId="0" applyFont="1" applyFill="1" applyBorder="1" applyAlignment="1">
      <alignment vertical="center" wrapText="1"/>
    </xf>
    <xf numFmtId="0" fontId="5" fillId="6" borderId="9" xfId="0" applyNumberFormat="1" applyFont="1" applyFill="1" applyBorder="1" applyAlignment="1">
      <alignment vertical="top" wrapText="1"/>
    </xf>
    <xf numFmtId="0" fontId="5" fillId="6" borderId="9" xfId="0" applyFont="1" applyFill="1" applyBorder="1" applyAlignment="1">
      <alignment vertical="top" wrapText="1"/>
    </xf>
    <xf numFmtId="0" fontId="5" fillId="6" borderId="9" xfId="0" applyFont="1" applyFill="1" applyBorder="1" applyAlignment="1">
      <alignment vertical="top"/>
    </xf>
    <xf numFmtId="0" fontId="5" fillId="6" borderId="9" xfId="0" applyFont="1" applyFill="1" applyBorder="1" applyAlignment="1">
      <alignment horizontal="right" vertical="top" wrapText="1"/>
    </xf>
    <xf numFmtId="2" fontId="5" fillId="6" borderId="9" xfId="0" applyNumberFormat="1" applyFont="1" applyFill="1" applyBorder="1" applyAlignment="1">
      <alignment vertical="top" wrapText="1"/>
    </xf>
    <xf numFmtId="1" fontId="5" fillId="6" borderId="9" xfId="0" applyNumberFormat="1" applyFont="1" applyFill="1" applyBorder="1" applyAlignment="1">
      <alignment horizontal="center" vertical="top" wrapText="1"/>
    </xf>
    <xf numFmtId="0" fontId="5" fillId="6" borderId="9" xfId="0" applyNumberFormat="1" applyFont="1" applyFill="1" applyBorder="1" applyAlignment="1">
      <alignment horizontal="right" vertical="top" wrapText="1"/>
    </xf>
    <xf numFmtId="2" fontId="5" fillId="6" borderId="9" xfId="0" applyNumberFormat="1" applyFont="1" applyFill="1" applyBorder="1" applyAlignment="1">
      <alignment horizontal="right" vertical="top" wrapText="1"/>
    </xf>
    <xf numFmtId="164" fontId="5" fillId="6" borderId="9" xfId="0" applyNumberFormat="1" applyFont="1" applyFill="1" applyBorder="1" applyAlignment="1">
      <alignment horizontal="right" vertical="top" wrapText="1"/>
    </xf>
    <xf numFmtId="164" fontId="5" fillId="6" borderId="9" xfId="0" applyNumberFormat="1" applyFont="1" applyFill="1" applyBorder="1" applyAlignment="1">
      <alignment vertical="top" wrapText="1"/>
    </xf>
    <xf numFmtId="2" fontId="5" fillId="6" borderId="11" xfId="0" applyNumberFormat="1" applyFont="1" applyFill="1" applyBorder="1" applyAlignment="1">
      <alignment horizontal="right" vertical="top" wrapText="1"/>
    </xf>
    <xf numFmtId="2" fontId="5" fillId="6" borderId="11" xfId="0" applyNumberFormat="1" applyFont="1" applyFill="1" applyBorder="1" applyAlignment="1">
      <alignment horizontal="left" vertical="top" wrapText="1"/>
    </xf>
    <xf numFmtId="0" fontId="5" fillId="6" borderId="11" xfId="0" applyFont="1" applyFill="1" applyBorder="1" applyAlignment="1">
      <alignment horizontal="left" vertical="top" wrapText="1"/>
    </xf>
    <xf numFmtId="0" fontId="9" fillId="6" borderId="11" xfId="0" applyFont="1" applyFill="1" applyBorder="1" applyAlignment="1">
      <alignment horizontal="center" vertical="center"/>
    </xf>
    <xf numFmtId="0" fontId="5" fillId="6" borderId="1" xfId="1" applyFont="1" applyFill="1" applyBorder="1" applyAlignment="1">
      <alignment vertical="top" wrapText="1"/>
    </xf>
    <xf numFmtId="0" fontId="5" fillId="6" borderId="1" xfId="1" applyFont="1" applyFill="1" applyBorder="1" applyAlignment="1">
      <alignment horizontal="right" vertical="top" wrapText="1"/>
    </xf>
    <xf numFmtId="0" fontId="5" fillId="6" borderId="6" xfId="1" applyFont="1" applyFill="1" applyBorder="1" applyAlignment="1">
      <alignment vertical="top" wrapText="1"/>
    </xf>
    <xf numFmtId="0" fontId="5" fillId="6" borderId="1" xfId="2" applyFont="1" applyFill="1" applyBorder="1" applyAlignment="1">
      <alignment vertical="top"/>
    </xf>
    <xf numFmtId="0" fontId="5" fillId="6" borderId="1" xfId="2" applyFont="1" applyFill="1" applyBorder="1" applyAlignment="1">
      <alignment horizontal="right" vertical="top"/>
    </xf>
    <xf numFmtId="0" fontId="5" fillId="6" borderId="1" xfId="2" applyFont="1" applyFill="1" applyBorder="1" applyAlignment="1">
      <alignment vertical="top" wrapText="1"/>
    </xf>
    <xf numFmtId="0" fontId="17" fillId="6" borderId="6" xfId="0" applyFont="1" applyFill="1" applyBorder="1" applyAlignment="1">
      <alignment vertical="top" wrapText="1"/>
    </xf>
    <xf numFmtId="11" fontId="9" fillId="6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/>
    </xf>
    <xf numFmtId="11" fontId="5" fillId="6" borderId="1" xfId="0" applyNumberFormat="1" applyFont="1" applyFill="1" applyBorder="1" applyAlignment="1">
      <alignment vertical="center" wrapText="1"/>
    </xf>
    <xf numFmtId="0" fontId="5" fillId="6" borderId="1" xfId="0" applyFont="1" applyFill="1" applyBorder="1" applyAlignment="1">
      <alignment horizontal="left"/>
    </xf>
    <xf numFmtId="0" fontId="5" fillId="6" borderId="1" xfId="4" applyFont="1" applyFill="1" applyBorder="1" applyAlignment="1">
      <alignment vertical="top"/>
    </xf>
    <xf numFmtId="0" fontId="5" fillId="7" borderId="1" xfId="4" applyFont="1" applyFill="1" applyBorder="1" applyAlignment="1">
      <alignment vertical="top" wrapText="1"/>
    </xf>
    <xf numFmtId="1" fontId="5" fillId="6" borderId="1" xfId="3" applyNumberFormat="1" applyFont="1" applyFill="1" applyBorder="1" applyAlignment="1" applyProtection="1">
      <alignment vertical="top" wrapText="1"/>
    </xf>
    <xf numFmtId="11" fontId="5" fillId="6" borderId="1" xfId="0" applyNumberFormat="1" applyFont="1" applyFill="1" applyBorder="1" applyAlignment="1">
      <alignment horizontal="center" vertical="center" wrapText="1"/>
    </xf>
    <xf numFmtId="0" fontId="5" fillId="6" borderId="1" xfId="3" applyFont="1" applyFill="1" applyBorder="1" applyAlignment="1">
      <alignment vertical="top" wrapText="1"/>
    </xf>
    <xf numFmtId="49" fontId="5" fillId="6" borderId="1" xfId="0" applyNumberFormat="1" applyFont="1" applyFill="1" applyBorder="1" applyAlignment="1">
      <alignment horizontal="right" vertical="top" wrapText="1"/>
    </xf>
    <xf numFmtId="0" fontId="5" fillId="6" borderId="1" xfId="0" applyFont="1" applyFill="1" applyBorder="1" applyAlignment="1">
      <alignment horizontal="center" vertical="top" wrapText="1"/>
    </xf>
    <xf numFmtId="0" fontId="5" fillId="6" borderId="1" xfId="0" applyFont="1" applyFill="1" applyBorder="1" applyAlignment="1">
      <alignment horizontal="center" wrapText="1"/>
    </xf>
    <xf numFmtId="0" fontId="5" fillId="6" borderId="1" xfId="0" applyFont="1" applyFill="1" applyBorder="1" applyAlignment="1">
      <alignment horizontal="left" vertical="center" wrapText="1"/>
    </xf>
    <xf numFmtId="3" fontId="5" fillId="6" borderId="1" xfId="0" applyNumberFormat="1" applyFont="1" applyFill="1" applyBorder="1" applyAlignment="1">
      <alignment vertical="top" wrapText="1"/>
    </xf>
    <xf numFmtId="0" fontId="14" fillId="6" borderId="1" xfId="3" applyFill="1" applyBorder="1" applyAlignment="1">
      <alignment vertical="top" wrapText="1"/>
    </xf>
    <xf numFmtId="0" fontId="11" fillId="6" borderId="1" xfId="0" applyFont="1" applyFill="1" applyBorder="1" applyAlignment="1">
      <alignment vertical="top"/>
    </xf>
    <xf numFmtId="49" fontId="5" fillId="6" borderId="1" xfId="2" applyNumberFormat="1" applyFont="1" applyFill="1" applyBorder="1" applyAlignment="1">
      <alignment vertical="top" wrapText="1"/>
    </xf>
    <xf numFmtId="0" fontId="5" fillId="6" borderId="1" xfId="0" applyFont="1" applyFill="1" applyBorder="1" applyAlignment="1">
      <alignment vertical="top" wrapText="1" shrinkToFit="1"/>
    </xf>
    <xf numFmtId="1" fontId="20" fillId="6" borderId="1" xfId="0" applyNumberFormat="1" applyFont="1" applyFill="1" applyBorder="1"/>
    <xf numFmtId="2" fontId="5" fillId="6" borderId="1" xfId="0" applyNumberFormat="1" applyFont="1" applyFill="1" applyBorder="1" applyAlignment="1">
      <alignment horizontal="right" vertical="center" wrapText="1"/>
    </xf>
    <xf numFmtId="49" fontId="5" fillId="6" borderId="6" xfId="0" applyNumberFormat="1" applyFont="1" applyFill="1" applyBorder="1" applyAlignment="1">
      <alignment vertical="top" wrapText="1"/>
    </xf>
    <xf numFmtId="0" fontId="5" fillId="6" borderId="1" xfId="0" applyFont="1" applyFill="1" applyBorder="1" applyAlignment="1" applyProtection="1">
      <alignment vertical="top" wrapText="1"/>
    </xf>
    <xf numFmtId="49" fontId="5" fillId="6" borderId="1" xfId="0" applyNumberFormat="1" applyFont="1" applyFill="1" applyBorder="1" applyAlignment="1" applyProtection="1">
      <alignment vertical="top" wrapText="1"/>
    </xf>
    <xf numFmtId="0" fontId="8" fillId="6" borderId="1" xfId="0" applyFont="1" applyFill="1" applyBorder="1" applyAlignment="1">
      <alignment horizontal="left" vertical="center"/>
    </xf>
    <xf numFmtId="0" fontId="6" fillId="6" borderId="1" xfId="0" applyFont="1" applyFill="1" applyBorder="1" applyAlignment="1">
      <alignment horizontal="center"/>
    </xf>
    <xf numFmtId="2" fontId="6" fillId="6" borderId="1" xfId="0" applyNumberFormat="1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vertical="center" wrapText="1"/>
    </xf>
    <xf numFmtId="0" fontId="7" fillId="6" borderId="1" xfId="0" applyFont="1" applyFill="1" applyBorder="1"/>
    <xf numFmtId="0" fontId="5" fillId="8" borderId="1" xfId="0" applyFont="1" applyFill="1" applyBorder="1" applyAlignment="1">
      <alignment vertical="top" wrapText="1"/>
    </xf>
    <xf numFmtId="0" fontId="22" fillId="6" borderId="1" xfId="0" applyFont="1" applyFill="1" applyBorder="1" applyAlignment="1">
      <alignment vertical="top" wrapText="1"/>
    </xf>
    <xf numFmtId="0" fontId="22" fillId="0" borderId="13" xfId="0" applyFont="1" applyFill="1" applyBorder="1" applyAlignment="1">
      <alignment vertical="top"/>
    </xf>
    <xf numFmtId="0" fontId="22" fillId="0" borderId="13" xfId="0" applyFont="1" applyFill="1" applyBorder="1" applyAlignment="1">
      <alignment vertical="top" wrapText="1"/>
    </xf>
    <xf numFmtId="1" fontId="22" fillId="0" borderId="13" xfId="0" applyNumberFormat="1" applyFont="1" applyFill="1" applyBorder="1" applyAlignment="1">
      <alignment horizontal="center" vertical="top" wrapText="1"/>
    </xf>
    <xf numFmtId="1" fontId="22" fillId="0" borderId="13" xfId="0" applyNumberFormat="1" applyFont="1" applyFill="1" applyBorder="1" applyAlignment="1">
      <alignment vertical="top" wrapText="1"/>
    </xf>
    <xf numFmtId="164" fontId="22" fillId="0" borderId="13" xfId="0" applyNumberFormat="1" applyFont="1" applyFill="1" applyBorder="1" applyAlignment="1">
      <alignment horizontal="right" vertical="top" wrapText="1"/>
    </xf>
    <xf numFmtId="0" fontId="22" fillId="0" borderId="13" xfId="0" applyFont="1" applyFill="1" applyBorder="1" applyAlignment="1">
      <alignment horizontal="right" vertical="top"/>
    </xf>
    <xf numFmtId="2" fontId="22" fillId="0" borderId="13" xfId="0" applyNumberFormat="1" applyFont="1" applyFill="1" applyBorder="1" applyAlignment="1">
      <alignment horizontal="right" vertical="top" wrapText="1"/>
    </xf>
    <xf numFmtId="0" fontId="22" fillId="0" borderId="7" xfId="0" applyFont="1" applyFill="1" applyBorder="1" applyAlignment="1">
      <alignment vertical="top"/>
    </xf>
    <xf numFmtId="0" fontId="22" fillId="0" borderId="7" xfId="0" applyFont="1" applyFill="1" applyBorder="1" applyAlignment="1">
      <alignment vertical="top" wrapText="1"/>
    </xf>
    <xf numFmtId="1" fontId="22" fillId="0" borderId="7" xfId="0" applyNumberFormat="1" applyFont="1" applyFill="1" applyBorder="1" applyAlignment="1">
      <alignment horizontal="center" vertical="top" wrapText="1"/>
    </xf>
    <xf numFmtId="1" fontId="22" fillId="0" borderId="7" xfId="0" applyNumberFormat="1" applyFont="1" applyFill="1" applyBorder="1" applyAlignment="1">
      <alignment vertical="top" wrapText="1"/>
    </xf>
    <xf numFmtId="164" fontId="22" fillId="0" borderId="7" xfId="0" applyNumberFormat="1" applyFont="1" applyFill="1" applyBorder="1" applyAlignment="1">
      <alignment horizontal="right" vertical="top" wrapText="1"/>
    </xf>
    <xf numFmtId="0" fontId="22" fillId="0" borderId="7" xfId="0" applyFont="1" applyFill="1" applyBorder="1" applyAlignment="1">
      <alignment horizontal="right" vertical="top"/>
    </xf>
    <xf numFmtId="2" fontId="22" fillId="0" borderId="7" xfId="0" applyNumberFormat="1" applyFont="1" applyFill="1" applyBorder="1" applyAlignment="1">
      <alignment horizontal="right" vertical="top" wrapText="1"/>
    </xf>
    <xf numFmtId="0" fontId="22" fillId="0" borderId="1" xfId="0" applyFont="1" applyFill="1" applyBorder="1" applyAlignment="1">
      <alignment vertical="top" wrapText="1"/>
    </xf>
    <xf numFmtId="0" fontId="22" fillId="0" borderId="1" xfId="0" applyFont="1" applyFill="1" applyBorder="1" applyAlignment="1">
      <alignment vertical="top"/>
    </xf>
    <xf numFmtId="1" fontId="22" fillId="0" borderId="1" xfId="0" applyNumberFormat="1" applyFont="1" applyFill="1" applyBorder="1" applyAlignment="1">
      <alignment horizontal="center" vertical="top" wrapText="1"/>
    </xf>
    <xf numFmtId="1" fontId="22" fillId="0" borderId="1" xfId="0" applyNumberFormat="1" applyFont="1" applyFill="1" applyBorder="1" applyAlignment="1">
      <alignment vertical="top" wrapText="1"/>
    </xf>
    <xf numFmtId="164" fontId="22" fillId="0" borderId="1" xfId="0" applyNumberFormat="1" applyFont="1" applyFill="1" applyBorder="1" applyAlignment="1">
      <alignment horizontal="right" vertical="top" wrapText="1"/>
    </xf>
    <xf numFmtId="0" fontId="22" fillId="0" borderId="1" xfId="0" applyFont="1" applyFill="1" applyBorder="1" applyAlignment="1">
      <alignment horizontal="right" vertical="top"/>
    </xf>
    <xf numFmtId="2" fontId="22" fillId="0" borderId="1" xfId="0" applyNumberFormat="1" applyFont="1" applyFill="1" applyBorder="1" applyAlignment="1">
      <alignment horizontal="right" vertical="top" wrapText="1"/>
    </xf>
    <xf numFmtId="0" fontId="6" fillId="8" borderId="1" xfId="0" applyFont="1" applyFill="1" applyBorder="1" applyAlignment="1">
      <alignment vertical="top" wrapText="1"/>
    </xf>
    <xf numFmtId="0" fontId="5" fillId="6" borderId="6" xfId="2" applyFont="1" applyFill="1" applyBorder="1" applyAlignment="1">
      <alignment vertical="top" wrapText="1"/>
    </xf>
    <xf numFmtId="0" fontId="6" fillId="6" borderId="0" xfId="0" applyFont="1" applyFill="1" applyAlignment="1">
      <alignment vertical="top" wrapText="1"/>
    </xf>
    <xf numFmtId="166" fontId="5" fillId="6" borderId="1" xfId="0" applyNumberFormat="1" applyFont="1" applyFill="1" applyBorder="1" applyAlignment="1">
      <alignment horizontal="right" vertical="top" wrapText="1"/>
    </xf>
    <xf numFmtId="0" fontId="6" fillId="8" borderId="0" xfId="0" applyFont="1" applyFill="1" applyAlignment="1">
      <alignment vertical="top" wrapText="1"/>
    </xf>
    <xf numFmtId="166" fontId="5" fillId="0" borderId="1" xfId="0" applyNumberFormat="1" applyFont="1" applyFill="1" applyBorder="1" applyAlignment="1">
      <alignment horizontal="right" vertical="top" wrapText="1"/>
    </xf>
    <xf numFmtId="166" fontId="5" fillId="0" borderId="13" xfId="0" applyNumberFormat="1" applyFont="1" applyFill="1" applyBorder="1" applyAlignment="1">
      <alignment horizontal="right" vertical="top" wrapText="1"/>
    </xf>
    <xf numFmtId="166" fontId="5" fillId="0" borderId="7" xfId="0" applyNumberFormat="1" applyFont="1" applyFill="1" applyBorder="1" applyAlignment="1">
      <alignment horizontal="right" vertical="top" wrapText="1"/>
    </xf>
    <xf numFmtId="0" fontId="5" fillId="8" borderId="6" xfId="0" applyFont="1" applyFill="1" applyBorder="1" applyAlignment="1">
      <alignment vertical="top" wrapText="1"/>
    </xf>
    <xf numFmtId="166" fontId="5" fillId="0" borderId="9" xfId="0" applyNumberFormat="1" applyFont="1" applyFill="1" applyBorder="1" applyAlignment="1">
      <alignment horizontal="right" vertical="top" wrapText="1"/>
    </xf>
    <xf numFmtId="0" fontId="6" fillId="5" borderId="0" xfId="0" applyFont="1" applyFill="1"/>
    <xf numFmtId="0" fontId="22" fillId="0" borderId="1" xfId="0" applyNumberFormat="1" applyFont="1" applyFill="1" applyBorder="1" applyAlignment="1">
      <alignment vertical="top" wrapText="1"/>
    </xf>
    <xf numFmtId="0" fontId="22" fillId="0" borderId="1" xfId="0" applyFont="1" applyFill="1" applyBorder="1" applyAlignment="1">
      <alignment horizontal="right" vertical="top" wrapText="1"/>
    </xf>
    <xf numFmtId="2" fontId="22" fillId="0" borderId="11" xfId="0" applyNumberFormat="1" applyFont="1" applyFill="1" applyBorder="1" applyAlignment="1">
      <alignment horizontal="right" vertical="top" wrapText="1"/>
    </xf>
    <xf numFmtId="0" fontId="22" fillId="0" borderId="11" xfId="0" applyFont="1" applyFill="1" applyBorder="1" applyAlignment="1">
      <alignment horizontal="right" vertical="top" wrapText="1"/>
    </xf>
    <xf numFmtId="0" fontId="22" fillId="0" borderId="17" xfId="0" applyFont="1" applyFill="1" applyBorder="1" applyAlignment="1">
      <alignment vertical="top" wrapText="1"/>
    </xf>
    <xf numFmtId="2" fontId="5" fillId="9" borderId="1" xfId="0" applyNumberFormat="1" applyFont="1" applyFill="1" applyBorder="1" applyAlignment="1">
      <alignment horizontal="right" vertical="top" wrapText="1"/>
    </xf>
    <xf numFmtId="0" fontId="6" fillId="9" borderId="1" xfId="0" applyFont="1" applyFill="1" applyBorder="1"/>
    <xf numFmtId="0" fontId="5" fillId="1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/>
    </xf>
    <xf numFmtId="2" fontId="5" fillId="0" borderId="13" xfId="0" applyNumberFormat="1" applyFont="1" applyFill="1" applyBorder="1" applyAlignment="1">
      <alignment horizontal="right" vertical="top"/>
    </xf>
    <xf numFmtId="2" fontId="5" fillId="0" borderId="7" xfId="0" applyNumberFormat="1" applyFont="1" applyFill="1" applyBorder="1" applyAlignment="1">
      <alignment horizontal="right" vertical="top"/>
    </xf>
    <xf numFmtId="2" fontId="5" fillId="6" borderId="1" xfId="1" applyNumberFormat="1" applyFont="1" applyFill="1" applyBorder="1" applyAlignment="1">
      <alignment horizontal="right" vertical="top" wrapText="1"/>
    </xf>
    <xf numFmtId="2" fontId="5" fillId="6" borderId="1" xfId="2" applyNumberFormat="1" applyFont="1" applyFill="1" applyBorder="1" applyAlignment="1">
      <alignment horizontal="right" vertical="top"/>
    </xf>
    <xf numFmtId="2" fontId="6" fillId="6" borderId="1" xfId="0" applyNumberFormat="1" applyFont="1" applyFill="1" applyBorder="1"/>
    <xf numFmtId="2" fontId="6" fillId="0" borderId="0" xfId="0" applyNumberFormat="1" applyFont="1" applyFill="1"/>
    <xf numFmtId="0" fontId="14" fillId="6" borderId="0" xfId="3" applyFill="1"/>
    <xf numFmtId="0" fontId="22" fillId="0" borderId="0" xfId="0" applyFont="1" applyFill="1" applyBorder="1" applyAlignment="1">
      <alignment vertical="top" wrapText="1"/>
    </xf>
    <xf numFmtId="0" fontId="11" fillId="4" borderId="7" xfId="0" applyFont="1" applyFill="1" applyBorder="1" applyAlignment="1">
      <alignment horizontal="center" vertical="top" wrapText="1"/>
    </xf>
    <xf numFmtId="49" fontId="11" fillId="4" borderId="15" xfId="0" applyNumberFormat="1" applyFont="1" applyFill="1" applyBorder="1" applyAlignment="1">
      <alignment horizontal="center" vertical="top" wrapText="1"/>
    </xf>
    <xf numFmtId="49" fontId="11" fillId="4" borderId="14" xfId="0" applyNumberFormat="1" applyFont="1" applyFill="1" applyBorder="1" applyAlignment="1">
      <alignment horizontal="center" vertical="top" wrapText="1"/>
    </xf>
    <xf numFmtId="0" fontId="5" fillId="4" borderId="1" xfId="0" applyFont="1" applyFill="1" applyBorder="1" applyAlignment="1">
      <alignment horizontal="right" vertical="top" wrapText="1"/>
    </xf>
    <xf numFmtId="1" fontId="5" fillId="4" borderId="13" xfId="0" applyNumberFormat="1" applyFont="1" applyFill="1" applyBorder="1" applyAlignment="1">
      <alignment horizontal="right" vertical="top" wrapText="1"/>
    </xf>
    <xf numFmtId="0" fontId="5" fillId="4" borderId="13" xfId="0" applyFont="1" applyFill="1" applyBorder="1" applyAlignment="1">
      <alignment horizontal="right" vertical="top" wrapText="1"/>
    </xf>
    <xf numFmtId="1" fontId="5" fillId="4" borderId="9" xfId="0" applyNumberFormat="1" applyFont="1" applyFill="1" applyBorder="1" applyAlignment="1">
      <alignment horizontal="right" vertical="top" wrapText="1"/>
    </xf>
    <xf numFmtId="0" fontId="5" fillId="4" borderId="9" xfId="0" applyFont="1" applyFill="1" applyBorder="1" applyAlignment="1">
      <alignment horizontal="right" vertical="top" wrapText="1"/>
    </xf>
    <xf numFmtId="1" fontId="5" fillId="4" borderId="1" xfId="0" applyNumberFormat="1" applyFont="1" applyFill="1" applyBorder="1" applyAlignment="1">
      <alignment horizontal="right" vertical="top"/>
    </xf>
    <xf numFmtId="0" fontId="5" fillId="4" borderId="1" xfId="0" applyFont="1" applyFill="1" applyBorder="1" applyAlignment="1">
      <alignment horizontal="right" vertical="top"/>
    </xf>
    <xf numFmtId="1" fontId="5" fillId="4" borderId="1" xfId="1" applyNumberFormat="1" applyFont="1" applyFill="1" applyBorder="1" applyAlignment="1">
      <alignment horizontal="right" vertical="top" wrapText="1"/>
    </xf>
    <xf numFmtId="0" fontId="5" fillId="4" borderId="1" xfId="1" applyFont="1" applyFill="1" applyBorder="1" applyAlignment="1">
      <alignment horizontal="right" vertical="top" wrapText="1"/>
    </xf>
    <xf numFmtId="1" fontId="5" fillId="4" borderId="1" xfId="2" applyNumberFormat="1" applyFont="1" applyFill="1" applyBorder="1" applyAlignment="1">
      <alignment horizontal="right" vertical="top"/>
    </xf>
    <xf numFmtId="164" fontId="5" fillId="4" borderId="1" xfId="0" applyNumberFormat="1" applyFont="1" applyFill="1" applyBorder="1" applyAlignment="1">
      <alignment horizontal="right" vertical="top"/>
    </xf>
    <xf numFmtId="0" fontId="6" fillId="4" borderId="1" xfId="0" applyFont="1" applyFill="1" applyBorder="1"/>
    <xf numFmtId="0" fontId="6" fillId="4" borderId="0" xfId="0" applyFont="1" applyFill="1"/>
    <xf numFmtId="0" fontId="11" fillId="6" borderId="1" xfId="0" applyNumberFormat="1" applyFont="1" applyFill="1" applyBorder="1" applyAlignment="1">
      <alignment vertical="top" wrapText="1"/>
    </xf>
    <xf numFmtId="0" fontId="11" fillId="6" borderId="1" xfId="0" applyFont="1" applyFill="1" applyBorder="1" applyAlignment="1">
      <alignment vertical="top" wrapText="1"/>
    </xf>
    <xf numFmtId="2" fontId="11" fillId="9" borderId="1" xfId="0" applyNumberFormat="1" applyFont="1" applyFill="1" applyBorder="1" applyAlignment="1">
      <alignment horizontal="right" vertical="top" wrapText="1"/>
    </xf>
    <xf numFmtId="1" fontId="11" fillId="4" borderId="1" xfId="0" applyNumberFormat="1" applyFont="1" applyFill="1" applyBorder="1" applyAlignment="1">
      <alignment horizontal="right" vertical="top" wrapText="1"/>
    </xf>
    <xf numFmtId="0" fontId="11" fillId="6" borderId="1" xfId="0" applyFont="1" applyFill="1" applyBorder="1" applyAlignment="1">
      <alignment horizontal="right" vertical="top" wrapText="1"/>
    </xf>
    <xf numFmtId="1" fontId="11" fillId="6" borderId="1" xfId="0" applyNumberFormat="1" applyFont="1" applyFill="1" applyBorder="1" applyAlignment="1">
      <alignment horizontal="center" vertical="top" wrapText="1"/>
    </xf>
    <xf numFmtId="164" fontId="11" fillId="6" borderId="1" xfId="0" applyNumberFormat="1" applyFont="1" applyFill="1" applyBorder="1" applyAlignment="1">
      <alignment horizontal="right" vertical="top" wrapText="1"/>
    </xf>
    <xf numFmtId="2" fontId="11" fillId="6" borderId="1" xfId="0" applyNumberFormat="1" applyFont="1" applyFill="1" applyBorder="1" applyAlignment="1">
      <alignment horizontal="right" vertical="top" wrapText="1"/>
    </xf>
    <xf numFmtId="164" fontId="11" fillId="6" borderId="1" xfId="0" applyNumberFormat="1" applyFont="1" applyFill="1" applyBorder="1" applyAlignment="1">
      <alignment vertical="top" wrapText="1"/>
    </xf>
    <xf numFmtId="2" fontId="11" fillId="6" borderId="1" xfId="0" applyNumberFormat="1" applyFont="1" applyFill="1" applyBorder="1" applyAlignment="1">
      <alignment horizontal="left" vertical="top" wrapText="1"/>
    </xf>
    <xf numFmtId="0" fontId="11" fillId="6" borderId="1" xfId="0" applyFont="1" applyFill="1" applyBorder="1" applyAlignment="1">
      <alignment horizontal="left" vertical="top" wrapText="1"/>
    </xf>
    <xf numFmtId="0" fontId="25" fillId="6" borderId="1" xfId="0" applyFont="1" applyFill="1" applyBorder="1" applyAlignment="1">
      <alignment horizontal="center" vertical="center"/>
    </xf>
    <xf numFmtId="0" fontId="5" fillId="10" borderId="6" xfId="0" applyFont="1" applyFill="1" applyBorder="1" applyAlignment="1">
      <alignment vertical="top" wrapText="1"/>
    </xf>
    <xf numFmtId="0" fontId="12" fillId="6" borderId="1" xfId="0" applyFont="1" applyFill="1" applyBorder="1" applyAlignment="1">
      <alignment vertical="top" wrapText="1"/>
    </xf>
    <xf numFmtId="164" fontId="5" fillId="0" borderId="17" xfId="0" applyNumberFormat="1" applyFont="1" applyFill="1" applyBorder="1" applyAlignment="1">
      <alignment horizontal="right" vertical="top" wrapText="1"/>
    </xf>
    <xf numFmtId="164" fontId="5" fillId="0" borderId="8" xfId="0" applyNumberFormat="1" applyFont="1" applyFill="1" applyBorder="1" applyAlignment="1">
      <alignment horizontal="right" vertical="top" wrapText="1"/>
    </xf>
    <xf numFmtId="164" fontId="5" fillId="0" borderId="11" xfId="0" applyNumberFormat="1" applyFont="1" applyFill="1" applyBorder="1" applyAlignment="1">
      <alignment horizontal="right" vertical="top" wrapText="1"/>
    </xf>
    <xf numFmtId="2" fontId="6" fillId="6" borderId="1" xfId="0" applyNumberFormat="1" applyFont="1" applyFill="1" applyBorder="1" applyAlignment="1">
      <alignment horizontal="right" vertical="top" wrapText="1"/>
    </xf>
    <xf numFmtId="0" fontId="11" fillId="6" borderId="0" xfId="0" applyFont="1" applyFill="1" applyAlignment="1">
      <alignment vertical="top" wrapText="1"/>
    </xf>
    <xf numFmtId="164" fontId="5" fillId="6" borderId="2" xfId="0" applyNumberFormat="1" applyFont="1" applyFill="1" applyBorder="1" applyAlignment="1">
      <alignment horizontal="right" vertical="top" wrapText="1"/>
    </xf>
    <xf numFmtId="0" fontId="21" fillId="6" borderId="1" xfId="0" applyFont="1" applyFill="1" applyBorder="1"/>
    <xf numFmtId="0" fontId="21" fillId="6" borderId="1" xfId="0" applyFont="1" applyFill="1" applyBorder="1" applyAlignment="1">
      <alignment vertical="top" wrapText="1"/>
    </xf>
    <xf numFmtId="0" fontId="11" fillId="10" borderId="1" xfId="0" applyFont="1" applyFill="1" applyBorder="1" applyAlignment="1">
      <alignment vertical="top" wrapText="1"/>
    </xf>
    <xf numFmtId="0" fontId="6" fillId="1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164" fontId="11" fillId="0" borderId="1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164" fontId="11" fillId="0" borderId="1" xfId="0" applyNumberFormat="1" applyFont="1" applyFill="1" applyBorder="1" applyAlignment="1">
      <alignment vertical="top" wrapText="1"/>
    </xf>
    <xf numFmtId="2" fontId="11" fillId="0" borderId="2" xfId="0" applyNumberFormat="1" applyFont="1" applyFill="1" applyBorder="1" applyAlignment="1">
      <alignment horizontal="right" vertical="top" wrapText="1"/>
    </xf>
    <xf numFmtId="0" fontId="11" fillId="0" borderId="2" xfId="0" applyFont="1" applyFill="1" applyBorder="1" applyAlignment="1">
      <alignment horizontal="right" vertical="top" wrapText="1"/>
    </xf>
    <xf numFmtId="0" fontId="11" fillId="0" borderId="2" xfId="0" applyFont="1" applyFill="1" applyBorder="1" applyAlignment="1">
      <alignment vertical="top" wrapText="1"/>
    </xf>
    <xf numFmtId="0" fontId="22" fillId="10" borderId="1" xfId="0" applyFont="1" applyFill="1" applyBorder="1" applyAlignment="1">
      <alignment vertical="top" wrapText="1"/>
    </xf>
    <xf numFmtId="2" fontId="22" fillId="10" borderId="1" xfId="0" applyNumberFormat="1" applyFont="1" applyFill="1" applyBorder="1" applyAlignment="1">
      <alignment horizontal="right" vertical="top" wrapText="1"/>
    </xf>
    <xf numFmtId="0" fontId="22" fillId="10" borderId="1" xfId="0" applyFont="1" applyFill="1" applyBorder="1" applyAlignment="1">
      <alignment horizontal="right" vertical="top" wrapText="1"/>
    </xf>
    <xf numFmtId="1" fontId="22" fillId="10" borderId="1" xfId="0" applyNumberFormat="1" applyFont="1" applyFill="1" applyBorder="1" applyAlignment="1">
      <alignment horizontal="right" vertical="top" wrapText="1"/>
    </xf>
    <xf numFmtId="0" fontId="17" fillId="10" borderId="1" xfId="0" applyFont="1" applyFill="1" applyBorder="1" applyAlignment="1">
      <alignment vertical="top" wrapText="1"/>
    </xf>
    <xf numFmtId="0" fontId="22" fillId="10" borderId="1" xfId="0" applyFont="1" applyFill="1" applyBorder="1" applyAlignment="1">
      <alignment vertical="top"/>
    </xf>
    <xf numFmtId="2" fontId="22" fillId="10" borderId="1" xfId="0" applyNumberFormat="1" applyFont="1" applyFill="1" applyBorder="1" applyAlignment="1">
      <alignment horizontal="right" vertical="top"/>
    </xf>
    <xf numFmtId="0" fontId="22" fillId="10" borderId="1" xfId="0" applyFont="1" applyFill="1" applyBorder="1" applyAlignment="1">
      <alignment horizontal="right" vertical="top"/>
    </xf>
    <xf numFmtId="1" fontId="22" fillId="10" borderId="1" xfId="0" applyNumberFormat="1" applyFont="1" applyFill="1" applyBorder="1" applyAlignment="1">
      <alignment horizontal="right" vertical="top"/>
    </xf>
    <xf numFmtId="0" fontId="17" fillId="10" borderId="1" xfId="0" applyFont="1" applyFill="1" applyBorder="1" applyAlignment="1">
      <alignment vertical="top"/>
    </xf>
    <xf numFmtId="2" fontId="17" fillId="10" borderId="1" xfId="0" applyNumberFormat="1" applyFont="1" applyFill="1" applyBorder="1" applyAlignment="1">
      <alignment horizontal="right" vertical="top" wrapText="1"/>
    </xf>
    <xf numFmtId="0" fontId="17" fillId="10" borderId="1" xfId="0" applyFont="1" applyFill="1" applyBorder="1" applyAlignment="1">
      <alignment horizontal="right" vertical="top" wrapText="1"/>
    </xf>
    <xf numFmtId="1" fontId="17" fillId="10" borderId="1" xfId="0" applyNumberFormat="1" applyFont="1" applyFill="1" applyBorder="1" applyAlignment="1">
      <alignment horizontal="right" vertical="top" wrapText="1"/>
    </xf>
    <xf numFmtId="0" fontId="24" fillId="10" borderId="1" xfId="0" applyFont="1" applyFill="1" applyBorder="1" applyAlignment="1">
      <alignment vertical="top" wrapText="1"/>
    </xf>
    <xf numFmtId="0" fontId="28" fillId="6" borderId="18" xfId="0" applyFont="1" applyFill="1" applyBorder="1" applyAlignment="1">
      <alignment horizontal="left" vertical="center" wrapText="1"/>
    </xf>
    <xf numFmtId="0" fontId="6" fillId="5" borderId="1" xfId="0" applyFont="1" applyFill="1" applyBorder="1"/>
    <xf numFmtId="0" fontId="22" fillId="10" borderId="1" xfId="0" applyNumberFormat="1" applyFont="1" applyFill="1" applyBorder="1" applyAlignment="1">
      <alignment vertical="top" wrapText="1"/>
    </xf>
    <xf numFmtId="0" fontId="22" fillId="10" borderId="1" xfId="0" applyFont="1" applyFill="1" applyBorder="1" applyAlignment="1">
      <alignment horizontal="left" vertical="top" wrapText="1"/>
    </xf>
    <xf numFmtId="1" fontId="22" fillId="10" borderId="1" xfId="0" applyNumberFormat="1" applyFont="1" applyFill="1" applyBorder="1" applyAlignment="1">
      <alignment horizontal="center" vertical="top" wrapText="1"/>
    </xf>
    <xf numFmtId="1" fontId="22" fillId="10" borderId="1" xfId="0" applyNumberFormat="1" applyFont="1" applyFill="1" applyBorder="1" applyAlignment="1">
      <alignment vertical="top" wrapText="1"/>
    </xf>
    <xf numFmtId="164" fontId="22" fillId="10" borderId="1" xfId="0" applyNumberFormat="1" applyFont="1" applyFill="1" applyBorder="1" applyAlignment="1">
      <alignment vertical="top" wrapText="1"/>
    </xf>
    <xf numFmtId="2" fontId="22" fillId="10" borderId="1" xfId="0" applyNumberFormat="1" applyFont="1" applyFill="1" applyBorder="1" applyAlignment="1">
      <alignment horizontal="left" vertical="top" wrapText="1"/>
    </xf>
    <xf numFmtId="0" fontId="22" fillId="10" borderId="1" xfId="0" applyFont="1" applyFill="1" applyBorder="1" applyAlignment="1">
      <alignment vertical="center" wrapText="1"/>
    </xf>
    <xf numFmtId="0" fontId="17" fillId="10" borderId="1" xfId="0" applyNumberFormat="1" applyFont="1" applyFill="1" applyBorder="1" applyAlignment="1">
      <alignment vertical="top" wrapText="1"/>
    </xf>
    <xf numFmtId="1" fontId="22" fillId="0" borderId="1" xfId="0" applyNumberFormat="1" applyFont="1" applyFill="1" applyBorder="1" applyAlignment="1">
      <alignment horizontal="right" vertical="top" wrapText="1"/>
    </xf>
    <xf numFmtId="0" fontId="11" fillId="10" borderId="1" xfId="0" applyFont="1" applyFill="1" applyBorder="1" applyAlignment="1">
      <alignment horizontal="left" vertical="top" wrapText="1"/>
    </xf>
    <xf numFmtId="164" fontId="22" fillId="10" borderId="1" xfId="0" applyNumberFormat="1" applyFont="1" applyFill="1" applyBorder="1" applyAlignment="1">
      <alignment horizontal="right" vertical="top" wrapText="1"/>
    </xf>
    <xf numFmtId="0" fontId="5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vertical="center" wrapText="1"/>
    </xf>
    <xf numFmtId="2" fontId="22" fillId="10" borderId="1" xfId="0" applyNumberFormat="1" applyFont="1" applyFill="1" applyBorder="1" applyAlignment="1">
      <alignment vertical="top" wrapText="1"/>
    </xf>
    <xf numFmtId="165" fontId="22" fillId="10" borderId="1" xfId="0" applyNumberFormat="1" applyFont="1" applyFill="1" applyBorder="1" applyAlignment="1">
      <alignment horizontal="right" vertical="top" wrapText="1"/>
    </xf>
    <xf numFmtId="2" fontId="22" fillId="10" borderId="2" xfId="0" applyNumberFormat="1" applyFont="1" applyFill="1" applyBorder="1" applyAlignment="1">
      <alignment horizontal="right" vertical="top" wrapText="1"/>
    </xf>
    <xf numFmtId="2" fontId="22" fillId="10" borderId="2" xfId="0" applyNumberFormat="1" applyFont="1" applyFill="1" applyBorder="1" applyAlignment="1">
      <alignment horizontal="left" vertical="top" wrapText="1"/>
    </xf>
    <xf numFmtId="0" fontId="22" fillId="10" borderId="2" xfId="0" applyFont="1" applyFill="1" applyBorder="1" applyAlignment="1">
      <alignment horizontal="left" vertical="top" wrapText="1"/>
    </xf>
    <xf numFmtId="0" fontId="23" fillId="10" borderId="2" xfId="0" applyFont="1" applyFill="1" applyBorder="1" applyAlignment="1">
      <alignment horizontal="center" vertical="center"/>
    </xf>
    <xf numFmtId="1" fontId="17" fillId="10" borderId="1" xfId="0" applyNumberFormat="1" applyFont="1" applyFill="1" applyBorder="1" applyAlignment="1">
      <alignment horizontal="center" vertical="top" wrapText="1"/>
    </xf>
    <xf numFmtId="164" fontId="17" fillId="10" borderId="1" xfId="0" applyNumberFormat="1" applyFont="1" applyFill="1" applyBorder="1" applyAlignment="1">
      <alignment horizontal="right" vertical="top" wrapText="1"/>
    </xf>
    <xf numFmtId="164" fontId="17" fillId="10" borderId="1" xfId="0" applyNumberFormat="1" applyFont="1" applyFill="1" applyBorder="1" applyAlignment="1">
      <alignment vertical="top" wrapText="1"/>
    </xf>
    <xf numFmtId="2" fontId="17" fillId="10" borderId="1" xfId="0" applyNumberFormat="1" applyFont="1" applyFill="1" applyBorder="1" applyAlignment="1">
      <alignment horizontal="left" vertical="top" wrapText="1"/>
    </xf>
    <xf numFmtId="0" fontId="17" fillId="10" borderId="1" xfId="0" applyFont="1" applyFill="1" applyBorder="1" applyAlignment="1">
      <alignment horizontal="left" vertical="top" wrapText="1"/>
    </xf>
    <xf numFmtId="0" fontId="17" fillId="10" borderId="1" xfId="0" applyFont="1" applyFill="1" applyBorder="1" applyAlignment="1">
      <alignment vertical="center" wrapText="1"/>
    </xf>
    <xf numFmtId="0" fontId="18" fillId="10" borderId="1" xfId="0" applyFont="1" applyFill="1" applyBorder="1" applyAlignment="1">
      <alignment horizontal="center" vertical="center"/>
    </xf>
    <xf numFmtId="2" fontId="17" fillId="10" borderId="1" xfId="0" applyNumberFormat="1" applyFont="1" applyFill="1" applyBorder="1" applyAlignment="1">
      <alignment vertical="top" wrapText="1"/>
    </xf>
    <xf numFmtId="1" fontId="17" fillId="10" borderId="1" xfId="0" applyNumberFormat="1" applyFont="1" applyFill="1" applyBorder="1" applyAlignment="1">
      <alignment vertical="top" wrapText="1"/>
    </xf>
    <xf numFmtId="0" fontId="17" fillId="10" borderId="1" xfId="0" applyFont="1" applyFill="1" applyBorder="1" applyAlignment="1">
      <alignment horizontal="right" vertical="top"/>
    </xf>
    <xf numFmtId="0" fontId="23" fillId="10" borderId="1" xfId="0" applyFont="1" applyFill="1" applyBorder="1" applyAlignment="1">
      <alignment horizontal="center" vertical="center"/>
    </xf>
    <xf numFmtId="164" fontId="11" fillId="0" borderId="7" xfId="0" applyNumberFormat="1" applyFont="1" applyFill="1" applyBorder="1" applyAlignment="1">
      <alignment horizontal="right" vertical="top" wrapText="1"/>
    </xf>
    <xf numFmtId="0" fontId="5" fillId="6" borderId="1" xfId="0" applyFont="1" applyFill="1" applyBorder="1" applyAlignment="1">
      <alignment horizontal="center" vertical="top"/>
    </xf>
    <xf numFmtId="2" fontId="22" fillId="8" borderId="1" xfId="0" applyNumberFormat="1" applyFont="1" applyFill="1" applyBorder="1" applyAlignment="1">
      <alignment horizontal="left" vertical="top" wrapText="1"/>
    </xf>
    <xf numFmtId="0" fontId="22" fillId="8" borderId="1" xfId="0" applyFont="1" applyFill="1" applyBorder="1" applyAlignment="1">
      <alignment horizontal="left" vertical="top" wrapText="1"/>
    </xf>
    <xf numFmtId="0" fontId="22" fillId="8" borderId="1" xfId="0" applyFont="1" applyFill="1" applyBorder="1" applyAlignment="1">
      <alignment vertical="top" wrapText="1"/>
    </xf>
    <xf numFmtId="0" fontId="22" fillId="8" borderId="1" xfId="0" applyFont="1" applyFill="1" applyBorder="1" applyAlignment="1">
      <alignment vertical="center" wrapText="1"/>
    </xf>
    <xf numFmtId="0" fontId="22" fillId="8" borderId="1" xfId="0" applyFont="1" applyFill="1" applyBorder="1" applyAlignment="1">
      <alignment horizontal="right" vertical="top"/>
    </xf>
    <xf numFmtId="1" fontId="22" fillId="8" borderId="1" xfId="0" applyNumberFormat="1" applyFont="1" applyFill="1" applyBorder="1" applyAlignment="1">
      <alignment vertical="top" wrapText="1"/>
    </xf>
    <xf numFmtId="1" fontId="22" fillId="8" borderId="1" xfId="0" applyNumberFormat="1" applyFont="1" applyFill="1" applyBorder="1" applyAlignment="1">
      <alignment horizontal="center" vertical="top" wrapText="1"/>
    </xf>
    <xf numFmtId="0" fontId="22" fillId="8" borderId="1" xfId="0" applyFont="1" applyFill="1" applyBorder="1" applyAlignment="1">
      <alignment vertical="top"/>
    </xf>
    <xf numFmtId="2" fontId="11" fillId="6" borderId="1" xfId="0" applyNumberFormat="1" applyFont="1" applyFill="1" applyBorder="1" applyAlignment="1">
      <alignment horizontal="right" vertical="top"/>
    </xf>
    <xf numFmtId="1" fontId="11" fillId="4" borderId="1" xfId="0" applyNumberFormat="1" applyFont="1" applyFill="1" applyBorder="1" applyAlignment="1">
      <alignment horizontal="right" vertical="top"/>
    </xf>
    <xf numFmtId="0" fontId="11" fillId="4" borderId="1" xfId="0" applyFont="1" applyFill="1" applyBorder="1" applyAlignment="1">
      <alignment horizontal="right" vertical="top"/>
    </xf>
    <xf numFmtId="1" fontId="11" fillId="6" borderId="1" xfId="0" applyNumberFormat="1" applyFont="1" applyFill="1" applyBorder="1" applyAlignment="1">
      <alignment vertical="top" wrapText="1"/>
    </xf>
    <xf numFmtId="0" fontId="5" fillId="10" borderId="1" xfId="0" applyFont="1" applyFill="1" applyBorder="1" applyAlignment="1">
      <alignment horizontal="left" vertical="top" wrapText="1"/>
    </xf>
    <xf numFmtId="164" fontId="11" fillId="6" borderId="1" xfId="0" applyNumberFormat="1" applyFont="1" applyFill="1" applyBorder="1" applyAlignment="1">
      <alignment horizontal="left" vertical="top" wrapText="1"/>
    </xf>
    <xf numFmtId="0" fontId="30" fillId="6" borderId="0" xfId="0" applyFont="1" applyFill="1"/>
    <xf numFmtId="0" fontId="11" fillId="8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right" vertical="top" wrapText="1"/>
    </xf>
    <xf numFmtId="164" fontId="5" fillId="6" borderId="1" xfId="0" applyNumberFormat="1" applyFont="1" applyFill="1" applyBorder="1" applyAlignment="1">
      <alignment horizontal="right" vertical="top"/>
    </xf>
    <xf numFmtId="164" fontId="5" fillId="0" borderId="1" xfId="0" applyNumberFormat="1" applyFont="1" applyFill="1" applyBorder="1" applyAlignment="1">
      <alignment horizontal="right" vertical="top"/>
    </xf>
    <xf numFmtId="165" fontId="11" fillId="0" borderId="14" xfId="0" applyNumberFormat="1" applyFont="1" applyFill="1" applyBorder="1" applyAlignment="1">
      <alignment horizontal="center" vertical="top" wrapText="1"/>
    </xf>
    <xf numFmtId="165" fontId="11" fillId="9" borderId="1" xfId="0" applyNumberFormat="1" applyFont="1" applyFill="1" applyBorder="1" applyAlignment="1">
      <alignment horizontal="right" vertical="top" wrapText="1"/>
    </xf>
    <xf numFmtId="165" fontId="5" fillId="6" borderId="9" xfId="0" applyNumberFormat="1" applyFont="1" applyFill="1" applyBorder="1" applyAlignment="1">
      <alignment horizontal="right" vertical="top" wrapText="1"/>
    </xf>
    <xf numFmtId="165" fontId="5" fillId="6" borderId="1" xfId="1" applyNumberFormat="1" applyFont="1" applyFill="1" applyBorder="1" applyAlignment="1">
      <alignment horizontal="right" vertical="top" wrapText="1"/>
    </xf>
    <xf numFmtId="165" fontId="5" fillId="6" borderId="1" xfId="2" applyNumberFormat="1" applyFont="1" applyFill="1" applyBorder="1" applyAlignment="1">
      <alignment horizontal="right" vertical="top"/>
    </xf>
    <xf numFmtId="165" fontId="22" fillId="10" borderId="1" xfId="0" applyNumberFormat="1" applyFont="1" applyFill="1" applyBorder="1" applyAlignment="1">
      <alignment horizontal="right" vertical="top"/>
    </xf>
    <xf numFmtId="165" fontId="17" fillId="10" borderId="1" xfId="0" applyNumberFormat="1" applyFont="1" applyFill="1" applyBorder="1" applyAlignment="1">
      <alignment horizontal="right" vertical="top" wrapText="1"/>
    </xf>
    <xf numFmtId="165" fontId="5" fillId="6" borderId="1" xfId="0" applyNumberFormat="1" applyFont="1" applyFill="1" applyBorder="1" applyAlignment="1">
      <alignment vertical="top" wrapText="1"/>
    </xf>
    <xf numFmtId="165" fontId="11" fillId="6" borderId="1" xfId="0" applyNumberFormat="1" applyFont="1" applyFill="1" applyBorder="1" applyAlignment="1">
      <alignment horizontal="right" vertical="top"/>
    </xf>
    <xf numFmtId="165" fontId="6" fillId="0" borderId="0" xfId="0" applyNumberFormat="1" applyFont="1" applyFill="1"/>
    <xf numFmtId="165" fontId="5" fillId="3" borderId="13" xfId="0" applyNumberFormat="1" applyFont="1" applyFill="1" applyBorder="1" applyAlignment="1">
      <alignment horizontal="right" vertical="top"/>
    </xf>
    <xf numFmtId="164" fontId="5" fillId="3" borderId="13" xfId="0" applyNumberFormat="1" applyFont="1" applyFill="1" applyBorder="1" applyAlignment="1">
      <alignment vertical="top" wrapText="1"/>
    </xf>
    <xf numFmtId="164" fontId="5" fillId="3" borderId="13" xfId="0" applyNumberFormat="1" applyFont="1" applyFill="1" applyBorder="1" applyAlignment="1">
      <alignment horizontal="right" vertical="top" wrapText="1"/>
    </xf>
    <xf numFmtId="0" fontId="5" fillId="3" borderId="1" xfId="0" applyFont="1" applyFill="1" applyBorder="1" applyAlignment="1">
      <alignment vertical="top"/>
    </xf>
    <xf numFmtId="1" fontId="5" fillId="3" borderId="1" xfId="0" applyNumberFormat="1" applyFont="1" applyFill="1" applyBorder="1" applyAlignment="1">
      <alignment horizontal="center" vertical="top" wrapText="1"/>
    </xf>
    <xf numFmtId="2" fontId="5" fillId="3" borderId="1" xfId="0" applyNumberFormat="1" applyFont="1" applyFill="1" applyBorder="1" applyAlignment="1">
      <alignment horizontal="right" vertical="top" wrapText="1"/>
    </xf>
    <xf numFmtId="164" fontId="5" fillId="3" borderId="1" xfId="0" applyNumberFormat="1" applyFont="1" applyFill="1" applyBorder="1" applyAlignment="1">
      <alignment vertical="top" wrapText="1"/>
    </xf>
    <xf numFmtId="0" fontId="5" fillId="8" borderId="0" xfId="0" applyFont="1" applyFill="1" applyAlignment="1">
      <alignment vertical="top" wrapText="1"/>
    </xf>
    <xf numFmtId="164" fontId="5" fillId="0" borderId="0" xfId="0" applyNumberFormat="1" applyFont="1" applyFill="1" applyBorder="1" applyAlignment="1">
      <alignment horizontal="right" vertical="top" wrapText="1"/>
    </xf>
    <xf numFmtId="0" fontId="0" fillId="6" borderId="0" xfId="0" applyFill="1"/>
    <xf numFmtId="0" fontId="5" fillId="3" borderId="1" xfId="0" applyFont="1" applyFill="1" applyBorder="1" applyAlignment="1">
      <alignment horizontal="left" vertical="top" wrapText="1"/>
    </xf>
    <xf numFmtId="164" fontId="11" fillId="10" borderId="1" xfId="0" applyNumberFormat="1" applyFont="1" applyFill="1" applyBorder="1" applyAlignment="1">
      <alignment horizontal="right" vertical="top" wrapText="1"/>
    </xf>
    <xf numFmtId="2" fontId="11" fillId="10" borderId="1" xfId="0" applyNumberFormat="1" applyFont="1" applyFill="1" applyBorder="1" applyAlignment="1">
      <alignment horizontal="right" vertical="top" wrapText="1"/>
    </xf>
    <xf numFmtId="164" fontId="11" fillId="10" borderId="1" xfId="0" applyNumberFormat="1" applyFont="1" applyFill="1" applyBorder="1" applyAlignment="1">
      <alignment vertical="top" wrapText="1"/>
    </xf>
    <xf numFmtId="2" fontId="5" fillId="10" borderId="1" xfId="0" applyNumberFormat="1" applyFont="1" applyFill="1" applyBorder="1" applyAlignment="1">
      <alignment horizontal="right" vertical="top" wrapText="1"/>
    </xf>
    <xf numFmtId="2" fontId="11" fillId="10" borderId="2" xfId="0" applyNumberFormat="1" applyFont="1" applyFill="1" applyBorder="1" applyAlignment="1">
      <alignment horizontal="right" vertical="top" wrapText="1"/>
    </xf>
    <xf numFmtId="164" fontId="5" fillId="10" borderId="1" xfId="0" applyNumberFormat="1" applyFont="1" applyFill="1" applyBorder="1" applyAlignment="1">
      <alignment vertical="top" wrapText="1"/>
    </xf>
    <xf numFmtId="2" fontId="11" fillId="0" borderId="13" xfId="0" applyNumberFormat="1" applyFont="1" applyFill="1" applyBorder="1" applyAlignment="1">
      <alignment horizontal="right" vertical="top" wrapText="1"/>
    </xf>
    <xf numFmtId="164" fontId="11" fillId="0" borderId="13" xfId="0" applyNumberFormat="1" applyFont="1" applyFill="1" applyBorder="1" applyAlignment="1">
      <alignment horizontal="right" vertical="top" wrapText="1"/>
    </xf>
    <xf numFmtId="166" fontId="22" fillId="8" borderId="1" xfId="0" applyNumberFormat="1" applyFont="1" applyFill="1" applyBorder="1" applyAlignment="1">
      <alignment horizontal="right" vertical="top" wrapText="1"/>
    </xf>
    <xf numFmtId="164" fontId="11" fillId="8" borderId="1" xfId="0" applyNumberFormat="1" applyFont="1" applyFill="1" applyBorder="1" applyAlignment="1">
      <alignment horizontal="right" vertical="top" wrapText="1"/>
    </xf>
    <xf numFmtId="164" fontId="11" fillId="8" borderId="1" xfId="0" applyNumberFormat="1" applyFont="1" applyFill="1" applyBorder="1" applyAlignment="1">
      <alignment vertical="top" wrapText="1"/>
    </xf>
    <xf numFmtId="2" fontId="11" fillId="8" borderId="1" xfId="0" applyNumberFormat="1" applyFont="1" applyFill="1" applyBorder="1" applyAlignment="1">
      <alignment horizontal="right" vertical="top" wrapText="1"/>
    </xf>
    <xf numFmtId="2" fontId="11" fillId="0" borderId="8" xfId="0" applyNumberFormat="1" applyFont="1" applyFill="1" applyBorder="1" applyAlignment="1">
      <alignment horizontal="right" vertical="top" wrapText="1"/>
    </xf>
    <xf numFmtId="0" fontId="17" fillId="8" borderId="9" xfId="0" applyFont="1" applyFill="1" applyBorder="1" applyAlignment="1">
      <alignment vertical="top" wrapText="1"/>
    </xf>
    <xf numFmtId="164" fontId="17" fillId="8" borderId="9" xfId="0" applyNumberFormat="1" applyFont="1" applyFill="1" applyBorder="1" applyAlignment="1">
      <alignment horizontal="right" vertical="top" wrapText="1"/>
    </xf>
    <xf numFmtId="2" fontId="17" fillId="8" borderId="9" xfId="0" applyNumberFormat="1" applyFont="1" applyFill="1" applyBorder="1" applyAlignment="1">
      <alignment horizontal="right" vertical="top" wrapText="1"/>
    </xf>
    <xf numFmtId="164" fontId="5" fillId="10" borderId="1" xfId="0" applyNumberFormat="1" applyFont="1" applyFill="1" applyBorder="1" applyAlignment="1">
      <alignment horizontal="right" vertical="top" wrapText="1"/>
    </xf>
    <xf numFmtId="0" fontId="11" fillId="6" borderId="1" xfId="0" applyFont="1" applyFill="1" applyBorder="1" applyAlignment="1">
      <alignment horizontal="center" vertical="center" wrapText="1"/>
    </xf>
    <xf numFmtId="165" fontId="11" fillId="6" borderId="1" xfId="0" applyNumberFormat="1" applyFont="1" applyFill="1" applyBorder="1" applyAlignment="1">
      <alignment horizontal="right" vertical="top" wrapText="1"/>
    </xf>
    <xf numFmtId="0" fontId="11" fillId="6" borderId="1" xfId="0" applyFont="1" applyFill="1" applyBorder="1" applyAlignment="1">
      <alignment horizontal="center" vertical="top" wrapText="1"/>
    </xf>
    <xf numFmtId="0" fontId="11" fillId="6" borderId="1" xfId="0" applyFont="1" applyFill="1" applyBorder="1" applyAlignment="1">
      <alignment horizontal="center" vertical="top"/>
    </xf>
    <xf numFmtId="0" fontId="11" fillId="6" borderId="2" xfId="0" applyFont="1" applyFill="1" applyBorder="1" applyAlignment="1">
      <alignment horizontal="center" vertical="top" wrapText="1"/>
    </xf>
    <xf numFmtId="0" fontId="21" fillId="6" borderId="2" xfId="0" applyFont="1" applyFill="1" applyBorder="1" applyAlignment="1">
      <alignment vertical="center" wrapText="1"/>
    </xf>
    <xf numFmtId="0" fontId="21" fillId="6" borderId="1" xfId="0" applyFont="1" applyFill="1" applyBorder="1" applyAlignment="1">
      <alignment vertical="center" wrapText="1"/>
    </xf>
    <xf numFmtId="1" fontId="11" fillId="6" borderId="2" xfId="0" applyNumberFormat="1" applyFont="1" applyFill="1" applyBorder="1" applyAlignment="1">
      <alignment horizontal="center" vertical="top" wrapText="1"/>
    </xf>
    <xf numFmtId="0" fontId="21" fillId="6" borderId="1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right" vertical="center" wrapText="1"/>
    </xf>
    <xf numFmtId="0" fontId="21" fillId="6" borderId="1" xfId="0" applyFont="1" applyFill="1" applyBorder="1" applyAlignment="1">
      <alignment horizontal="right" vertical="center" wrapText="1"/>
    </xf>
    <xf numFmtId="164" fontId="11" fillId="6" borderId="6" xfId="0" applyNumberFormat="1" applyFont="1" applyFill="1" applyBorder="1" applyAlignment="1">
      <alignment vertical="top" wrapText="1"/>
    </xf>
    <xf numFmtId="0" fontId="33" fillId="0" borderId="0" xfId="0" applyFont="1" applyFill="1" applyAlignment="1">
      <alignment vertical="top" wrapText="1"/>
    </xf>
    <xf numFmtId="1" fontId="5" fillId="6" borderId="7" xfId="0" applyNumberFormat="1" applyFont="1" applyFill="1" applyBorder="1" applyAlignment="1">
      <alignment vertical="top" wrapText="1"/>
    </xf>
    <xf numFmtId="1" fontId="11" fillId="6" borderId="1" xfId="0" applyNumberFormat="1" applyFont="1" applyFill="1" applyBorder="1" applyAlignment="1">
      <alignment horizontal="right" vertical="top" wrapText="1"/>
    </xf>
    <xf numFmtId="166" fontId="6" fillId="0" borderId="0" xfId="0" applyNumberFormat="1" applyFont="1" applyFill="1" applyAlignment="1">
      <alignment horizontal="right"/>
    </xf>
    <xf numFmtId="0" fontId="11" fillId="6" borderId="1" xfId="0" applyFont="1" applyFill="1" applyBorder="1" applyAlignment="1">
      <alignment horizontal="right" vertical="top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7" xfId="0" applyFont="1" applyFill="1" applyBorder="1" applyAlignment="1">
      <alignment horizontal="center" vertical="top" wrapText="1"/>
    </xf>
    <xf numFmtId="0" fontId="11" fillId="4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164" fontId="22" fillId="8" borderId="1" xfId="0" applyNumberFormat="1" applyFont="1" applyFill="1" applyBorder="1" applyAlignment="1">
      <alignment horizontal="right" vertical="top" wrapText="1"/>
    </xf>
    <xf numFmtId="165" fontId="22" fillId="8" borderId="1" xfId="0" applyNumberFormat="1" applyFont="1" applyFill="1" applyBorder="1" applyAlignment="1">
      <alignment horizontal="right" vertical="top" wrapText="1"/>
    </xf>
    <xf numFmtId="2" fontId="22" fillId="8" borderId="1" xfId="0" applyNumberFormat="1" applyFont="1" applyFill="1" applyBorder="1" applyAlignment="1">
      <alignment horizontal="right" vertical="top" wrapText="1"/>
    </xf>
    <xf numFmtId="164" fontId="22" fillId="8" borderId="1" xfId="0" applyNumberFormat="1" applyFont="1" applyFill="1" applyBorder="1" applyAlignment="1">
      <alignment vertical="top" wrapText="1"/>
    </xf>
    <xf numFmtId="164" fontId="5" fillId="8" borderId="1" xfId="0" applyNumberFormat="1" applyFont="1" applyFill="1" applyBorder="1" applyAlignment="1">
      <alignment horizontal="right" vertical="top" wrapText="1"/>
    </xf>
    <xf numFmtId="0" fontId="0" fillId="0" borderId="0" xfId="0" applyAlignment="1">
      <alignment vertical="top" wrapText="1"/>
    </xf>
    <xf numFmtId="0" fontId="7" fillId="6" borderId="1" xfId="0" applyFont="1" applyFill="1" applyBorder="1" applyAlignment="1">
      <alignment horizontal="left" vertical="top" wrapText="1"/>
    </xf>
    <xf numFmtId="0" fontId="19" fillId="6" borderId="1" xfId="0" applyNumberFormat="1" applyFont="1" applyFill="1" applyBorder="1" applyAlignment="1">
      <alignment vertical="top" wrapText="1"/>
    </xf>
    <xf numFmtId="0" fontId="19" fillId="6" borderId="1" xfId="0" applyFont="1" applyFill="1" applyBorder="1" applyAlignment="1">
      <alignment vertical="top" wrapText="1"/>
    </xf>
    <xf numFmtId="2" fontId="19" fillId="6" borderId="1" xfId="0" applyNumberFormat="1" applyFont="1" applyFill="1" applyBorder="1" applyAlignment="1">
      <alignment horizontal="right" vertical="top" wrapText="1"/>
    </xf>
    <xf numFmtId="165" fontId="19" fillId="6" borderId="1" xfId="0" applyNumberFormat="1" applyFont="1" applyFill="1" applyBorder="1" applyAlignment="1">
      <alignment horizontal="right" vertical="top" wrapText="1"/>
    </xf>
    <xf numFmtId="1" fontId="19" fillId="4" borderId="1" xfId="0" applyNumberFormat="1" applyFont="1" applyFill="1" applyBorder="1" applyAlignment="1">
      <alignment horizontal="right" vertical="top" wrapText="1"/>
    </xf>
    <xf numFmtId="0" fontId="19" fillId="4" borderId="1" xfId="0" applyFont="1" applyFill="1" applyBorder="1" applyAlignment="1">
      <alignment horizontal="right" vertical="top" wrapText="1"/>
    </xf>
    <xf numFmtId="0" fontId="19" fillId="6" borderId="1" xfId="0" applyFont="1" applyFill="1" applyBorder="1" applyAlignment="1">
      <alignment horizontal="right" vertical="top" wrapText="1"/>
    </xf>
    <xf numFmtId="1" fontId="34" fillId="6" borderId="1" xfId="0" applyNumberFormat="1" applyFont="1" applyFill="1" applyBorder="1" applyAlignment="1">
      <alignment vertical="top" wrapText="1"/>
    </xf>
    <xf numFmtId="1" fontId="19" fillId="6" borderId="1" xfId="0" applyNumberFormat="1" applyFont="1" applyFill="1" applyBorder="1" applyAlignment="1">
      <alignment horizontal="center" vertical="top" wrapText="1"/>
    </xf>
    <xf numFmtId="164" fontId="19" fillId="6" borderId="1" xfId="0" applyNumberFormat="1" applyFont="1" applyFill="1" applyBorder="1" applyAlignment="1">
      <alignment horizontal="right" vertical="top" wrapText="1"/>
    </xf>
    <xf numFmtId="164" fontId="19" fillId="6" borderId="1" xfId="0" applyNumberFormat="1" applyFont="1" applyFill="1" applyBorder="1" applyAlignment="1">
      <alignment vertical="top" wrapText="1"/>
    </xf>
    <xf numFmtId="2" fontId="19" fillId="6" borderId="1" xfId="0" applyNumberFormat="1" applyFont="1" applyFill="1" applyBorder="1" applyAlignment="1">
      <alignment horizontal="left" vertical="top" wrapText="1"/>
    </xf>
    <xf numFmtId="0" fontId="19" fillId="6" borderId="1" xfId="0" applyFont="1" applyFill="1" applyBorder="1" applyAlignment="1">
      <alignment horizontal="left" vertical="top" wrapText="1"/>
    </xf>
    <xf numFmtId="0" fontId="34" fillId="6" borderId="1" xfId="0" applyFont="1" applyFill="1" applyBorder="1" applyAlignment="1">
      <alignment horizontal="center" vertical="center"/>
    </xf>
    <xf numFmtId="0" fontId="19" fillId="10" borderId="1" xfId="0" applyFont="1" applyFill="1" applyBorder="1" applyAlignment="1">
      <alignment vertical="top" wrapText="1"/>
    </xf>
    <xf numFmtId="0" fontId="19" fillId="6" borderId="6" xfId="0" applyFont="1" applyFill="1" applyBorder="1" applyAlignment="1">
      <alignment vertical="top" wrapText="1"/>
    </xf>
    <xf numFmtId="0" fontId="35" fillId="6" borderId="1" xfId="0" applyNumberFormat="1" applyFont="1" applyFill="1" applyBorder="1" applyAlignment="1">
      <alignment vertical="top" wrapText="1"/>
    </xf>
    <xf numFmtId="0" fontId="35" fillId="6" borderId="1" xfId="0" applyFont="1" applyFill="1" applyBorder="1" applyAlignment="1">
      <alignment vertical="top" wrapText="1"/>
    </xf>
    <xf numFmtId="2" fontId="35" fillId="6" borderId="1" xfId="0" applyNumberFormat="1" applyFont="1" applyFill="1" applyBorder="1" applyAlignment="1">
      <alignment horizontal="right" vertical="top" wrapText="1"/>
    </xf>
    <xf numFmtId="165" fontId="35" fillId="6" borderId="1" xfId="0" applyNumberFormat="1" applyFont="1" applyFill="1" applyBorder="1" applyAlignment="1">
      <alignment horizontal="right" vertical="top" wrapText="1"/>
    </xf>
    <xf numFmtId="1" fontId="35" fillId="4" borderId="1" xfId="0" applyNumberFormat="1" applyFont="1" applyFill="1" applyBorder="1" applyAlignment="1">
      <alignment horizontal="right" vertical="top" wrapText="1"/>
    </xf>
    <xf numFmtId="0" fontId="35" fillId="4" borderId="1" xfId="0" applyFont="1" applyFill="1" applyBorder="1" applyAlignment="1">
      <alignment horizontal="right" vertical="top" wrapText="1"/>
    </xf>
    <xf numFmtId="0" fontId="35" fillId="6" borderId="1" xfId="0" applyFont="1" applyFill="1" applyBorder="1" applyAlignment="1">
      <alignment horizontal="right" vertical="top" wrapText="1"/>
    </xf>
    <xf numFmtId="1" fontId="36" fillId="6" borderId="1" xfId="0" applyNumberFormat="1" applyFont="1" applyFill="1" applyBorder="1" applyAlignment="1">
      <alignment vertical="top" wrapText="1"/>
    </xf>
    <xf numFmtId="1" fontId="35" fillId="6" borderId="1" xfId="0" applyNumberFormat="1" applyFont="1" applyFill="1" applyBorder="1" applyAlignment="1">
      <alignment horizontal="center" vertical="top" wrapText="1"/>
    </xf>
    <xf numFmtId="164" fontId="35" fillId="6" borderId="1" xfId="0" applyNumberFormat="1" applyFont="1" applyFill="1" applyBorder="1" applyAlignment="1">
      <alignment horizontal="right" vertical="top" wrapText="1"/>
    </xf>
    <xf numFmtId="164" fontId="35" fillId="6" borderId="1" xfId="0" applyNumberFormat="1" applyFont="1" applyFill="1" applyBorder="1" applyAlignment="1">
      <alignment vertical="top" wrapText="1"/>
    </xf>
    <xf numFmtId="2" fontId="35" fillId="6" borderId="1" xfId="0" applyNumberFormat="1" applyFont="1" applyFill="1" applyBorder="1" applyAlignment="1">
      <alignment horizontal="left" vertical="top" wrapText="1"/>
    </xf>
    <xf numFmtId="0" fontId="35" fillId="6" borderId="1" xfId="0" applyFont="1" applyFill="1" applyBorder="1" applyAlignment="1">
      <alignment horizontal="left" vertical="top" wrapText="1"/>
    </xf>
    <xf numFmtId="0" fontId="36" fillId="6" borderId="1" xfId="0" applyFont="1" applyFill="1" applyBorder="1" applyAlignment="1">
      <alignment horizontal="center" vertical="center"/>
    </xf>
    <xf numFmtId="0" fontId="35" fillId="10" borderId="1" xfId="0" applyFont="1" applyFill="1" applyBorder="1" applyAlignment="1">
      <alignment vertical="top" wrapText="1"/>
    </xf>
    <xf numFmtId="0" fontId="35" fillId="6" borderId="6" xfId="0" applyFont="1" applyFill="1" applyBorder="1" applyAlignment="1">
      <alignment vertical="top" wrapText="1"/>
    </xf>
    <xf numFmtId="0" fontId="26" fillId="0" borderId="0" xfId="0" applyFont="1" applyFill="1" applyAlignment="1">
      <alignment vertical="top" wrapText="1"/>
    </xf>
    <xf numFmtId="0" fontId="26" fillId="0" borderId="4" xfId="0" applyFont="1" applyFill="1" applyBorder="1" applyAlignment="1">
      <alignment horizontal="center" vertical="top" wrapText="1"/>
    </xf>
    <xf numFmtId="0" fontId="38" fillId="0" borderId="4" xfId="0" applyFont="1" applyFill="1" applyBorder="1" applyAlignment="1">
      <alignment horizontal="center" vertical="top" wrapText="1"/>
    </xf>
    <xf numFmtId="0" fontId="26" fillId="0" borderId="10" xfId="0" applyFont="1" applyFill="1" applyBorder="1" applyAlignment="1">
      <alignment horizontal="center" vertical="top" wrapText="1"/>
    </xf>
    <xf numFmtId="49" fontId="38" fillId="0" borderId="20" xfId="0" applyNumberFormat="1" applyFont="1" applyFill="1" applyBorder="1" applyAlignment="1">
      <alignment horizontal="center" vertical="top" wrapText="1"/>
    </xf>
    <xf numFmtId="0" fontId="26" fillId="6" borderId="1" xfId="0" applyNumberFormat="1" applyFont="1" applyFill="1" applyBorder="1" applyAlignment="1">
      <alignment vertical="top" wrapText="1"/>
    </xf>
    <xf numFmtId="0" fontId="38" fillId="6" borderId="1" xfId="0" applyNumberFormat="1" applyFont="1" applyFill="1" applyBorder="1" applyAlignment="1">
      <alignment vertical="top" wrapText="1"/>
    </xf>
    <xf numFmtId="0" fontId="40" fillId="6" borderId="1" xfId="0" applyNumberFormat="1" applyFont="1" applyFill="1" applyBorder="1" applyAlignment="1">
      <alignment vertical="top" wrapText="1"/>
    </xf>
    <xf numFmtId="0" fontId="34" fillId="6" borderId="1" xfId="0" applyFont="1" applyFill="1" applyBorder="1" applyAlignment="1">
      <alignment vertical="top" wrapText="1"/>
    </xf>
    <xf numFmtId="49" fontId="34" fillId="6" borderId="1" xfId="0" applyNumberFormat="1" applyFont="1" applyFill="1" applyBorder="1" applyAlignment="1">
      <alignment vertical="top" wrapText="1"/>
    </xf>
    <xf numFmtId="0" fontId="42" fillId="8" borderId="1" xfId="0" applyFont="1" applyFill="1" applyBorder="1" applyAlignment="1">
      <alignment vertical="top" wrapText="1"/>
    </xf>
    <xf numFmtId="1" fontId="42" fillId="8" borderId="1" xfId="0" applyNumberFormat="1" applyFont="1" applyFill="1" applyBorder="1" applyAlignment="1">
      <alignment horizontal="center" vertical="top" wrapText="1"/>
    </xf>
    <xf numFmtId="164" fontId="42" fillId="8" borderId="1" xfId="0" applyNumberFormat="1" applyFont="1" applyFill="1" applyBorder="1" applyAlignment="1">
      <alignment horizontal="right" vertical="top" wrapText="1"/>
    </xf>
    <xf numFmtId="165" fontId="42" fillId="8" borderId="1" xfId="0" applyNumberFormat="1" applyFont="1" applyFill="1" applyBorder="1" applyAlignment="1">
      <alignment horizontal="right" vertical="top" wrapText="1"/>
    </xf>
    <xf numFmtId="2" fontId="42" fillId="8" borderId="1" xfId="0" applyNumberFormat="1" applyFont="1" applyFill="1" applyBorder="1" applyAlignment="1">
      <alignment horizontal="right" vertical="top" wrapText="1"/>
    </xf>
    <xf numFmtId="164" fontId="42" fillId="8" borderId="1" xfId="0" applyNumberFormat="1" applyFont="1" applyFill="1" applyBorder="1" applyAlignment="1">
      <alignment vertical="top" wrapText="1"/>
    </xf>
    <xf numFmtId="164" fontId="19" fillId="8" borderId="1" xfId="0" applyNumberFormat="1" applyFont="1" applyFill="1" applyBorder="1" applyAlignment="1">
      <alignment horizontal="right" vertical="top" wrapText="1"/>
    </xf>
    <xf numFmtId="164" fontId="19" fillId="6" borderId="2" xfId="0" applyNumberFormat="1" applyFont="1" applyFill="1" applyBorder="1" applyAlignment="1">
      <alignment horizontal="right" vertical="top" wrapText="1"/>
    </xf>
    <xf numFmtId="2" fontId="19" fillId="6" borderId="2" xfId="0" applyNumberFormat="1" applyFont="1" applyFill="1" applyBorder="1" applyAlignment="1">
      <alignment horizontal="left" vertical="top" wrapText="1"/>
    </xf>
    <xf numFmtId="0" fontId="19" fillId="6" borderId="2" xfId="0" applyFont="1" applyFill="1" applyBorder="1" applyAlignment="1">
      <alignment horizontal="left" vertical="top" wrapText="1"/>
    </xf>
    <xf numFmtId="0" fontId="34" fillId="6" borderId="2" xfId="0" applyFont="1" applyFill="1" applyBorder="1" applyAlignment="1">
      <alignment horizontal="center" vertical="center"/>
    </xf>
    <xf numFmtId="0" fontId="19" fillId="6" borderId="0" xfId="0" applyFont="1" applyFill="1" applyAlignment="1">
      <alignment vertical="top" wrapText="1"/>
    </xf>
    <xf numFmtId="0" fontId="36" fillId="6" borderId="1" xfId="0" applyFont="1" applyFill="1" applyBorder="1" applyAlignment="1">
      <alignment vertical="top" wrapText="1"/>
    </xf>
    <xf numFmtId="0" fontId="19" fillId="6" borderId="1" xfId="0" applyFont="1" applyFill="1" applyBorder="1" applyAlignment="1">
      <alignment vertical="top"/>
    </xf>
    <xf numFmtId="2" fontId="19" fillId="6" borderId="1" xfId="0" applyNumberFormat="1" applyFont="1" applyFill="1" applyBorder="1" applyAlignment="1">
      <alignment horizontal="right" vertical="top"/>
    </xf>
    <xf numFmtId="0" fontId="35" fillId="8" borderId="1" xfId="0" applyFont="1" applyFill="1" applyBorder="1" applyAlignment="1">
      <alignment vertical="top" wrapText="1"/>
    </xf>
    <xf numFmtId="0" fontId="19" fillId="8" borderId="1" xfId="0" applyFont="1" applyFill="1" applyBorder="1" applyAlignment="1">
      <alignment vertical="top" wrapText="1"/>
    </xf>
    <xf numFmtId="2" fontId="19" fillId="6" borderId="2" xfId="0" applyNumberFormat="1" applyFont="1" applyFill="1" applyBorder="1" applyAlignment="1">
      <alignment horizontal="right" vertical="top" wrapText="1"/>
    </xf>
    <xf numFmtId="0" fontId="34" fillId="6" borderId="1" xfId="0" applyFont="1" applyFill="1" applyBorder="1" applyAlignment="1">
      <alignment horizontal="center" wrapText="1"/>
    </xf>
    <xf numFmtId="2" fontId="19" fillId="6" borderId="1" xfId="0" applyNumberFormat="1" applyFont="1" applyFill="1" applyBorder="1" applyAlignment="1">
      <alignment vertical="top" wrapText="1"/>
    </xf>
    <xf numFmtId="0" fontId="26" fillId="0" borderId="0" xfId="0" applyFont="1" applyFill="1" applyAlignment="1">
      <alignment horizontal="center" vertical="top" wrapText="1"/>
    </xf>
    <xf numFmtId="0" fontId="26" fillId="6" borderId="1" xfId="0" applyNumberFormat="1" applyFont="1" applyFill="1" applyBorder="1" applyAlignment="1">
      <alignment horizontal="center" vertical="top" wrapText="1"/>
    </xf>
    <xf numFmtId="0" fontId="26" fillId="6" borderId="1" xfId="0" applyFont="1" applyFill="1" applyBorder="1" applyAlignment="1">
      <alignment horizontal="center" vertical="top" wrapText="1"/>
    </xf>
    <xf numFmtId="0" fontId="41" fillId="6" borderId="1" xfId="0" applyFont="1" applyFill="1" applyBorder="1" applyAlignment="1">
      <alignment horizontal="center" vertical="top" wrapText="1"/>
    </xf>
    <xf numFmtId="0" fontId="41" fillId="6" borderId="1" xfId="0" applyNumberFormat="1" applyFont="1" applyFill="1" applyBorder="1" applyAlignment="1">
      <alignment horizontal="center" vertical="top" wrapText="1"/>
    </xf>
    <xf numFmtId="0" fontId="38" fillId="6" borderId="1" xfId="0" applyNumberFormat="1" applyFont="1" applyFill="1" applyBorder="1" applyAlignment="1">
      <alignment horizontal="center" vertical="top" wrapText="1"/>
    </xf>
    <xf numFmtId="0" fontId="19" fillId="8" borderId="0" xfId="0" applyFont="1" applyFill="1" applyAlignment="1">
      <alignment vertical="top" wrapText="1"/>
    </xf>
    <xf numFmtId="0" fontId="35" fillId="6" borderId="1" xfId="0" applyFont="1" applyFill="1" applyBorder="1" applyAlignment="1">
      <alignment vertical="top"/>
    </xf>
    <xf numFmtId="0" fontId="19" fillId="6" borderId="1" xfId="0" applyNumberFormat="1" applyFont="1" applyFill="1" applyBorder="1" applyAlignment="1">
      <alignment horizontal="right" vertical="top" wrapText="1"/>
    </xf>
    <xf numFmtId="0" fontId="19" fillId="6" borderId="13" xfId="0" applyNumberFormat="1" applyFont="1" applyFill="1" applyBorder="1" applyAlignment="1">
      <alignment vertical="top" wrapText="1"/>
    </xf>
    <xf numFmtId="0" fontId="34" fillId="6" borderId="13" xfId="0" applyFont="1" applyFill="1" applyBorder="1" applyAlignment="1">
      <alignment vertical="top" wrapText="1"/>
    </xf>
    <xf numFmtId="0" fontId="19" fillId="6" borderId="13" xfId="0" applyFont="1" applyFill="1" applyBorder="1" applyAlignment="1">
      <alignment vertical="top" wrapText="1"/>
    </xf>
    <xf numFmtId="2" fontId="19" fillId="6" borderId="13" xfId="0" applyNumberFormat="1" applyFont="1" applyFill="1" applyBorder="1" applyAlignment="1">
      <alignment horizontal="right" vertical="top" wrapText="1"/>
    </xf>
    <xf numFmtId="165" fontId="19" fillId="6" borderId="13" xfId="0" applyNumberFormat="1" applyFont="1" applyFill="1" applyBorder="1" applyAlignment="1">
      <alignment horizontal="right" vertical="top" wrapText="1"/>
    </xf>
    <xf numFmtId="1" fontId="19" fillId="4" borderId="13" xfId="0" applyNumberFormat="1" applyFont="1" applyFill="1" applyBorder="1" applyAlignment="1">
      <alignment horizontal="right" vertical="top" wrapText="1"/>
    </xf>
    <xf numFmtId="0" fontId="19" fillId="4" borderId="13" xfId="0" applyFont="1" applyFill="1" applyBorder="1" applyAlignment="1">
      <alignment horizontal="right" vertical="top" wrapText="1"/>
    </xf>
    <xf numFmtId="0" fontId="19" fillId="6" borderId="13" xfId="0" applyFont="1" applyFill="1" applyBorder="1" applyAlignment="1">
      <alignment horizontal="right" vertical="top" wrapText="1"/>
    </xf>
    <xf numFmtId="1" fontId="34" fillId="6" borderId="13" xfId="0" applyNumberFormat="1" applyFont="1" applyFill="1" applyBorder="1" applyAlignment="1">
      <alignment vertical="top" wrapText="1"/>
    </xf>
    <xf numFmtId="0" fontId="19" fillId="6" borderId="13" xfId="0" applyFont="1" applyFill="1" applyBorder="1" applyAlignment="1">
      <alignment vertical="top"/>
    </xf>
    <xf numFmtId="2" fontId="19" fillId="6" borderId="13" xfId="0" applyNumberFormat="1" applyFont="1" applyFill="1" applyBorder="1" applyAlignment="1">
      <alignment vertical="top" wrapText="1"/>
    </xf>
    <xf numFmtId="1" fontId="19" fillId="6" borderId="13" xfId="0" applyNumberFormat="1" applyFont="1" applyFill="1" applyBorder="1" applyAlignment="1">
      <alignment horizontal="center" vertical="top" wrapText="1"/>
    </xf>
    <xf numFmtId="164" fontId="19" fillId="6" borderId="13" xfId="0" applyNumberFormat="1" applyFont="1" applyFill="1" applyBorder="1" applyAlignment="1">
      <alignment horizontal="right" vertical="top" wrapText="1"/>
    </xf>
    <xf numFmtId="164" fontId="19" fillId="6" borderId="13" xfId="0" applyNumberFormat="1" applyFont="1" applyFill="1" applyBorder="1" applyAlignment="1">
      <alignment vertical="top" wrapText="1"/>
    </xf>
    <xf numFmtId="2" fontId="19" fillId="6" borderId="17" xfId="0" applyNumberFormat="1" applyFont="1" applyFill="1" applyBorder="1" applyAlignment="1">
      <alignment horizontal="right" vertical="top" wrapText="1"/>
    </xf>
    <xf numFmtId="2" fontId="19" fillId="6" borderId="17" xfId="0" applyNumberFormat="1" applyFont="1" applyFill="1" applyBorder="1" applyAlignment="1">
      <alignment horizontal="left" vertical="top" wrapText="1"/>
    </xf>
    <xf numFmtId="0" fontId="19" fillId="6" borderId="17" xfId="0" applyFont="1" applyFill="1" applyBorder="1" applyAlignment="1">
      <alignment horizontal="left" vertical="top" wrapText="1"/>
    </xf>
    <xf numFmtId="0" fontId="34" fillId="6" borderId="17" xfId="0" applyFont="1" applyFill="1" applyBorder="1" applyAlignment="1">
      <alignment horizontal="center" vertical="center"/>
    </xf>
    <xf numFmtId="0" fontId="41" fillId="6" borderId="13" xfId="0" applyNumberFormat="1" applyFont="1" applyFill="1" applyBorder="1" applyAlignment="1">
      <alignment horizontal="center" vertical="top" wrapText="1"/>
    </xf>
    <xf numFmtId="1" fontId="19" fillId="6" borderId="1" xfId="0" applyNumberFormat="1" applyFont="1" applyFill="1" applyBorder="1" applyAlignment="1">
      <alignment vertical="top" wrapText="1"/>
    </xf>
    <xf numFmtId="0" fontId="34" fillId="6" borderId="18" xfId="0" applyFont="1" applyFill="1" applyBorder="1" applyAlignment="1">
      <alignment horizontal="center" wrapText="1"/>
    </xf>
    <xf numFmtId="0" fontId="19" fillId="6" borderId="1" xfId="0" applyFont="1" applyFill="1" applyBorder="1"/>
    <xf numFmtId="0" fontId="19" fillId="6" borderId="0" xfId="0" applyFont="1" applyFill="1"/>
    <xf numFmtId="165" fontId="19" fillId="6" borderId="1" xfId="0" applyNumberFormat="1" applyFont="1" applyFill="1" applyBorder="1" applyAlignment="1">
      <alignment horizontal="right" vertical="top"/>
    </xf>
    <xf numFmtId="1" fontId="19" fillId="4" borderId="1" xfId="0" applyNumberFormat="1" applyFont="1" applyFill="1" applyBorder="1" applyAlignment="1">
      <alignment horizontal="right" vertical="top"/>
    </xf>
    <xf numFmtId="0" fontId="19" fillId="4" borderId="1" xfId="0" applyFont="1" applyFill="1" applyBorder="1" applyAlignment="1">
      <alignment horizontal="right" vertical="top"/>
    </xf>
    <xf numFmtId="164" fontId="19" fillId="6" borderId="1" xfId="0" applyNumberFormat="1" applyFont="1" applyFill="1" applyBorder="1" applyAlignment="1">
      <alignment horizontal="right" vertical="top"/>
    </xf>
    <xf numFmtId="0" fontId="19" fillId="6" borderId="2" xfId="0" applyFont="1" applyFill="1" applyBorder="1" applyAlignment="1">
      <alignment horizontal="right" vertical="top" wrapText="1"/>
    </xf>
    <xf numFmtId="1" fontId="35" fillId="4" borderId="1" xfId="0" applyNumberFormat="1" applyFont="1" applyFill="1" applyBorder="1" applyAlignment="1">
      <alignment horizontal="right" vertical="top"/>
    </xf>
    <xf numFmtId="0" fontId="35" fillId="4" borderId="1" xfId="0" applyFont="1" applyFill="1" applyBorder="1" applyAlignment="1">
      <alignment horizontal="right" vertical="top"/>
    </xf>
    <xf numFmtId="1" fontId="35" fillId="6" borderId="1" xfId="0" applyNumberFormat="1" applyFont="1" applyFill="1" applyBorder="1" applyAlignment="1">
      <alignment vertical="top" wrapText="1"/>
    </xf>
    <xf numFmtId="2" fontId="19" fillId="6" borderId="2" xfId="0" applyNumberFormat="1" applyFont="1" applyFill="1" applyBorder="1" applyAlignment="1">
      <alignment horizontal="right"/>
    </xf>
    <xf numFmtId="0" fontId="19" fillId="6" borderId="2" xfId="0" applyFont="1" applyFill="1" applyBorder="1" applyAlignment="1">
      <alignment horizontal="right"/>
    </xf>
    <xf numFmtId="49" fontId="19" fillId="6" borderId="1" xfId="0" applyNumberFormat="1" applyFont="1" applyFill="1" applyBorder="1" applyAlignment="1">
      <alignment vertical="top" wrapText="1"/>
    </xf>
    <xf numFmtId="0" fontId="19" fillId="6" borderId="1" xfId="3" applyFont="1" applyFill="1" applyBorder="1" applyAlignment="1">
      <alignment vertical="top"/>
    </xf>
    <xf numFmtId="1" fontId="19" fillId="6" borderId="1" xfId="0" applyNumberFormat="1" applyFont="1" applyFill="1" applyBorder="1" applyAlignment="1">
      <alignment horizontal="center" vertical="top"/>
    </xf>
    <xf numFmtId="0" fontId="19" fillId="8" borderId="6" xfId="0" applyFont="1" applyFill="1" applyBorder="1" applyAlignment="1">
      <alignment vertical="top" wrapText="1"/>
    </xf>
    <xf numFmtId="0" fontId="19" fillId="10" borderId="6" xfId="0" applyFont="1" applyFill="1" applyBorder="1" applyAlignment="1">
      <alignment vertical="top" wrapText="1"/>
    </xf>
    <xf numFmtId="164" fontId="19" fillId="6" borderId="1" xfId="3" applyNumberFormat="1" applyFont="1" applyFill="1" applyBorder="1" applyAlignment="1">
      <alignment horizontal="right" vertical="top" wrapText="1"/>
    </xf>
    <xf numFmtId="49" fontId="34" fillId="6" borderId="13" xfId="0" applyNumberFormat="1" applyFont="1" applyFill="1" applyBorder="1" applyAlignment="1">
      <alignment vertical="top" wrapText="1"/>
    </xf>
    <xf numFmtId="165" fontId="5" fillId="9" borderId="1" xfId="0" applyNumberFormat="1" applyFont="1" applyFill="1" applyBorder="1" applyAlignment="1">
      <alignment horizontal="right" vertical="top" wrapText="1"/>
    </xf>
    <xf numFmtId="0" fontId="19" fillId="6" borderId="2" xfId="0" applyFont="1" applyFill="1" applyBorder="1" applyAlignment="1">
      <alignment vertical="center" wrapText="1"/>
    </xf>
    <xf numFmtId="0" fontId="19" fillId="6" borderId="9" xfId="0" applyNumberFormat="1" applyFont="1" applyFill="1" applyBorder="1" applyAlignment="1">
      <alignment vertical="top" wrapText="1"/>
    </xf>
    <xf numFmtId="0" fontId="19" fillId="6" borderId="9" xfId="0" applyFont="1" applyFill="1" applyBorder="1" applyAlignment="1">
      <alignment vertical="top" wrapText="1"/>
    </xf>
    <xf numFmtId="0" fontId="19" fillId="6" borderId="9" xfId="0" applyFont="1" applyFill="1" applyBorder="1" applyAlignment="1">
      <alignment vertical="top"/>
    </xf>
    <xf numFmtId="2" fontId="19" fillId="6" borderId="9" xfId="0" applyNumberFormat="1" applyFont="1" applyFill="1" applyBorder="1" applyAlignment="1">
      <alignment horizontal="right" vertical="top" wrapText="1"/>
    </xf>
    <xf numFmtId="165" fontId="19" fillId="6" borderId="9" xfId="0" applyNumberFormat="1" applyFont="1" applyFill="1" applyBorder="1" applyAlignment="1">
      <alignment horizontal="right" vertical="top" wrapText="1"/>
    </xf>
    <xf numFmtId="1" fontId="19" fillId="4" borderId="9" xfId="0" applyNumberFormat="1" applyFont="1" applyFill="1" applyBorder="1" applyAlignment="1">
      <alignment horizontal="right" vertical="top" wrapText="1"/>
    </xf>
    <xf numFmtId="0" fontId="19" fillId="4" borderId="9" xfId="0" applyFont="1" applyFill="1" applyBorder="1" applyAlignment="1">
      <alignment horizontal="right" vertical="top" wrapText="1"/>
    </xf>
    <xf numFmtId="0" fontId="19" fillId="6" borderId="9" xfId="0" applyFont="1" applyFill="1" applyBorder="1" applyAlignment="1">
      <alignment horizontal="right" vertical="top" wrapText="1"/>
    </xf>
    <xf numFmtId="2" fontId="19" fillId="6" borderId="9" xfId="0" applyNumberFormat="1" applyFont="1" applyFill="1" applyBorder="1" applyAlignment="1">
      <alignment vertical="top" wrapText="1"/>
    </xf>
    <xf numFmtId="1" fontId="19" fillId="6" borderId="9" xfId="0" applyNumberFormat="1" applyFont="1" applyFill="1" applyBorder="1" applyAlignment="1">
      <alignment horizontal="center" vertical="top" wrapText="1"/>
    </xf>
    <xf numFmtId="0" fontId="19" fillId="6" borderId="9" xfId="0" applyNumberFormat="1" applyFont="1" applyFill="1" applyBorder="1" applyAlignment="1">
      <alignment horizontal="right" vertical="top" wrapText="1"/>
    </xf>
    <xf numFmtId="164" fontId="19" fillId="6" borderId="9" xfId="0" applyNumberFormat="1" applyFont="1" applyFill="1" applyBorder="1" applyAlignment="1">
      <alignment horizontal="right" vertical="top" wrapText="1"/>
    </xf>
    <xf numFmtId="164" fontId="19" fillId="6" borderId="9" xfId="0" applyNumberFormat="1" applyFont="1" applyFill="1" applyBorder="1" applyAlignment="1">
      <alignment vertical="top" wrapText="1"/>
    </xf>
    <xf numFmtId="2" fontId="19" fillId="6" borderId="11" xfId="0" applyNumberFormat="1" applyFont="1" applyFill="1" applyBorder="1" applyAlignment="1">
      <alignment horizontal="right" vertical="top" wrapText="1"/>
    </xf>
    <xf numFmtId="2" fontId="19" fillId="6" borderId="11" xfId="0" applyNumberFormat="1" applyFont="1" applyFill="1" applyBorder="1" applyAlignment="1">
      <alignment horizontal="left" vertical="top" wrapText="1"/>
    </xf>
    <xf numFmtId="0" fontId="19" fillId="6" borderId="11" xfId="0" applyFont="1" applyFill="1" applyBorder="1" applyAlignment="1">
      <alignment horizontal="left" vertical="top" wrapText="1"/>
    </xf>
    <xf numFmtId="0" fontId="34" fillId="6" borderId="11" xfId="0" applyFont="1" applyFill="1" applyBorder="1" applyAlignment="1">
      <alignment horizontal="center" vertical="center"/>
    </xf>
    <xf numFmtId="1" fontId="19" fillId="6" borderId="1" xfId="0" applyNumberFormat="1" applyFont="1" applyFill="1" applyBorder="1" applyAlignment="1">
      <alignment horizontal="right" vertical="top" wrapText="1"/>
    </xf>
    <xf numFmtId="0" fontId="19" fillId="6" borderId="1" xfId="0" applyFont="1" applyFill="1" applyBorder="1" applyAlignment="1">
      <alignment vertical="center" wrapText="1"/>
    </xf>
    <xf numFmtId="0" fontId="19" fillId="6" borderId="1" xfId="0" applyFont="1" applyFill="1" applyBorder="1" applyAlignment="1">
      <alignment horizontal="right" vertical="top"/>
    </xf>
    <xf numFmtId="166" fontId="19" fillId="6" borderId="1" xfId="0" applyNumberFormat="1" applyFont="1" applyFill="1" applyBorder="1" applyAlignment="1">
      <alignment horizontal="right" vertical="top" wrapText="1"/>
    </xf>
    <xf numFmtId="11" fontId="34" fillId="6" borderId="1" xfId="0" applyNumberFormat="1" applyFont="1" applyFill="1" applyBorder="1" applyAlignment="1">
      <alignment horizontal="center" vertical="center"/>
    </xf>
    <xf numFmtId="2" fontId="19" fillId="6" borderId="1" xfId="0" applyNumberFormat="1" applyFont="1" applyFill="1" applyBorder="1"/>
    <xf numFmtId="165" fontId="19" fillId="6" borderId="1" xfId="0" applyNumberFormat="1" applyFont="1" applyFill="1" applyBorder="1"/>
    <xf numFmtId="0" fontId="19" fillId="4" borderId="1" xfId="0" applyFont="1" applyFill="1" applyBorder="1"/>
    <xf numFmtId="164" fontId="19" fillId="6" borderId="1" xfId="0" applyNumberFormat="1" applyFont="1" applyFill="1" applyBorder="1" applyAlignment="1">
      <alignment horizontal="right"/>
    </xf>
    <xf numFmtId="2" fontId="19" fillId="6" borderId="1" xfId="0" applyNumberFormat="1" applyFont="1" applyFill="1" applyBorder="1" applyAlignment="1">
      <alignment horizontal="right"/>
    </xf>
    <xf numFmtId="0" fontId="19" fillId="6" borderId="1" xfId="0" applyFont="1" applyFill="1" applyBorder="1" applyAlignment="1">
      <alignment horizontal="left"/>
    </xf>
    <xf numFmtId="0" fontId="19" fillId="6" borderId="1" xfId="0" applyFont="1" applyFill="1" applyBorder="1" applyAlignment="1">
      <alignment vertical="center"/>
    </xf>
    <xf numFmtId="0" fontId="33" fillId="6" borderId="1" xfId="0" applyFont="1" applyFill="1" applyBorder="1" applyAlignment="1">
      <alignment vertical="top" wrapText="1"/>
    </xf>
    <xf numFmtId="0" fontId="37" fillId="0" borderId="0" xfId="0" applyFont="1" applyAlignment="1">
      <alignment vertical="top" wrapText="1"/>
    </xf>
    <xf numFmtId="0" fontId="19" fillId="6" borderId="1" xfId="0" applyFont="1" applyFill="1" applyBorder="1" applyAlignment="1">
      <alignment horizontal="center"/>
    </xf>
    <xf numFmtId="164" fontId="19" fillId="6" borderId="1" xfId="0" applyNumberFormat="1" applyFont="1" applyFill="1" applyBorder="1" applyAlignment="1"/>
    <xf numFmtId="0" fontId="39" fillId="6" borderId="1" xfId="0" applyFont="1" applyFill="1" applyBorder="1" applyAlignment="1">
      <alignment horizontal="center" vertical="top" wrapText="1"/>
    </xf>
    <xf numFmtId="0" fontId="33" fillId="6" borderId="1" xfId="0" applyFont="1" applyFill="1" applyBorder="1" applyAlignment="1">
      <alignment horizontal="center" vertical="top" wrapText="1"/>
    </xf>
    <xf numFmtId="0" fontId="37" fillId="0" borderId="0" xfId="0" applyFont="1" applyAlignment="1">
      <alignment horizontal="center" vertical="top" wrapText="1"/>
    </xf>
    <xf numFmtId="0" fontId="43" fillId="6" borderId="1" xfId="3" applyFont="1" applyFill="1" applyBorder="1" applyAlignment="1">
      <alignment vertical="top" wrapText="1"/>
    </xf>
    <xf numFmtId="164" fontId="19" fillId="4" borderId="1" xfId="0" applyNumberFormat="1" applyFont="1" applyFill="1" applyBorder="1" applyAlignment="1">
      <alignment horizontal="right" vertical="top"/>
    </xf>
    <xf numFmtId="0" fontId="19" fillId="6" borderId="1" xfId="0" applyFont="1" applyFill="1" applyBorder="1" applyAlignment="1">
      <alignment horizontal="left" vertical="top"/>
    </xf>
    <xf numFmtId="0" fontId="19" fillId="6" borderId="1" xfId="0" applyFont="1" applyFill="1" applyBorder="1" applyAlignment="1">
      <alignment horizontal="center" vertical="center" wrapText="1"/>
    </xf>
    <xf numFmtId="11" fontId="19" fillId="6" borderId="1" xfId="0" applyNumberFormat="1" applyFont="1" applyFill="1" applyBorder="1" applyAlignment="1">
      <alignment horizontal="center" vertical="center" wrapText="1"/>
    </xf>
    <xf numFmtId="0" fontId="44" fillId="6" borderId="1" xfId="0" applyFont="1" applyFill="1" applyBorder="1" applyAlignment="1">
      <alignment horizontal="center" vertical="top" wrapText="1"/>
    </xf>
    <xf numFmtId="0" fontId="5" fillId="6" borderId="1" xfId="0" applyFont="1" applyFill="1" applyBorder="1"/>
    <xf numFmtId="0" fontId="19" fillId="6" borderId="1" xfId="0" applyFont="1" applyFill="1" applyBorder="1" applyAlignment="1">
      <alignment horizontal="center" vertical="top" wrapText="1"/>
    </xf>
    <xf numFmtId="0" fontId="43" fillId="0" borderId="0" xfId="3" applyFont="1"/>
    <xf numFmtId="0" fontId="34" fillId="6" borderId="1" xfId="0" applyFont="1" applyFill="1" applyBorder="1" applyAlignment="1">
      <alignment horizontal="center"/>
    </xf>
    <xf numFmtId="0" fontId="34" fillId="6" borderId="1" xfId="0" applyFont="1" applyFill="1" applyBorder="1" applyAlignment="1">
      <alignment horizontal="center" vertical="center" wrapText="1"/>
    </xf>
    <xf numFmtId="0" fontId="45" fillId="6" borderId="1" xfId="0" applyNumberFormat="1" applyFont="1" applyFill="1" applyBorder="1" applyAlignment="1">
      <alignment vertical="top" wrapText="1"/>
    </xf>
    <xf numFmtId="0" fontId="8" fillId="6" borderId="1" xfId="0" applyFont="1" applyFill="1" applyBorder="1" applyAlignment="1">
      <alignment horizontal="center" vertical="center"/>
    </xf>
    <xf numFmtId="0" fontId="46" fillId="9" borderId="0" xfId="0" applyFont="1" applyFill="1"/>
    <xf numFmtId="0" fontId="43" fillId="6" borderId="1" xfId="3" applyFont="1" applyFill="1" applyBorder="1" applyAlignment="1">
      <alignment vertical="top"/>
    </xf>
    <xf numFmtId="0" fontId="35" fillId="6" borderId="1" xfId="0" applyFont="1" applyFill="1" applyBorder="1" applyAlignment="1">
      <alignment horizontal="right" vertical="top"/>
    </xf>
    <xf numFmtId="11" fontId="34" fillId="6" borderId="1" xfId="0" applyNumberFormat="1" applyFont="1" applyFill="1" applyBorder="1" applyAlignment="1">
      <alignment horizontal="center"/>
    </xf>
    <xf numFmtId="0" fontId="46" fillId="6" borderId="0" xfId="0" applyFont="1" applyFill="1"/>
    <xf numFmtId="0" fontId="46" fillId="6" borderId="1" xfId="0" applyFont="1" applyFill="1" applyBorder="1" applyAlignment="1">
      <alignment vertical="top" wrapText="1"/>
    </xf>
    <xf numFmtId="0" fontId="19" fillId="6" borderId="1" xfId="0" applyFont="1" applyFill="1" applyBorder="1" applyAlignment="1" applyProtection="1">
      <alignment vertical="top" wrapText="1"/>
    </xf>
    <xf numFmtId="0" fontId="35" fillId="6" borderId="1" xfId="0" applyFont="1" applyFill="1" applyBorder="1" applyAlignment="1">
      <alignment horizontal="center" vertical="center" wrapText="1"/>
    </xf>
    <xf numFmtId="0" fontId="47" fillId="6" borderId="0" xfId="0" applyFont="1" applyFill="1"/>
    <xf numFmtId="1" fontId="19" fillId="6" borderId="1" xfId="0" applyNumberFormat="1" applyFont="1" applyFill="1" applyBorder="1" applyAlignment="1">
      <alignment horizontal="left" vertical="top" wrapText="1"/>
    </xf>
    <xf numFmtId="0" fontId="34" fillId="6" borderId="1" xfId="0" applyFont="1" applyFill="1" applyBorder="1" applyAlignment="1">
      <alignment horizontal="left" vertical="center"/>
    </xf>
    <xf numFmtId="0" fontId="48" fillId="6" borderId="1" xfId="3" applyFont="1" applyFill="1" applyBorder="1"/>
    <xf numFmtId="1" fontId="19" fillId="6" borderId="1" xfId="0" applyNumberFormat="1" applyFont="1" applyFill="1" applyBorder="1"/>
    <xf numFmtId="0" fontId="43" fillId="6" borderId="1" xfId="3" applyFont="1" applyFill="1" applyBorder="1"/>
    <xf numFmtId="0" fontId="43" fillId="6" borderId="0" xfId="3" applyFont="1" applyFill="1"/>
    <xf numFmtId="0" fontId="49" fillId="6" borderId="1" xfId="0" applyFont="1" applyFill="1" applyBorder="1" applyAlignment="1">
      <alignment vertical="top" wrapText="1"/>
    </xf>
    <xf numFmtId="0" fontId="49" fillId="6" borderId="1" xfId="0" applyFont="1" applyFill="1" applyBorder="1" applyAlignment="1">
      <alignment horizontal="left" vertical="top" wrapText="1"/>
    </xf>
    <xf numFmtId="0" fontId="50" fillId="6" borderId="1" xfId="0" applyFont="1" applyFill="1" applyBorder="1" applyAlignment="1">
      <alignment vertical="top" wrapText="1"/>
    </xf>
    <xf numFmtId="0" fontId="37" fillId="11" borderId="0" xfId="0" applyFont="1" applyFill="1" applyAlignment="1">
      <alignment horizontal="center" vertical="top" wrapText="1"/>
    </xf>
    <xf numFmtId="0" fontId="26" fillId="11" borderId="4" xfId="0" applyFont="1" applyFill="1" applyBorder="1" applyAlignment="1">
      <alignment horizontal="center" vertical="top" wrapText="1"/>
    </xf>
    <xf numFmtId="0" fontId="26" fillId="11" borderId="1" xfId="0" applyNumberFormat="1" applyFont="1" applyFill="1" applyBorder="1" applyAlignment="1">
      <alignment horizontal="center" vertical="top" wrapText="1"/>
    </xf>
    <xf numFmtId="0" fontId="39" fillId="11" borderId="1" xfId="0" applyFont="1" applyFill="1" applyBorder="1" applyAlignment="1">
      <alignment horizontal="center" vertical="top" wrapText="1"/>
    </xf>
    <xf numFmtId="0" fontId="38" fillId="11" borderId="1" xfId="0" applyNumberFormat="1" applyFont="1" applyFill="1" applyBorder="1" applyAlignment="1">
      <alignment horizontal="center" vertical="top" wrapText="1"/>
    </xf>
    <xf numFmtId="0" fontId="26" fillId="11" borderId="0" xfId="0" applyFont="1" applyFill="1" applyAlignment="1">
      <alignment horizontal="center" vertical="top" wrapText="1"/>
    </xf>
    <xf numFmtId="0" fontId="38" fillId="11" borderId="4" xfId="0" applyFont="1" applyFill="1" applyBorder="1" applyAlignment="1">
      <alignment horizontal="center" vertical="top" wrapText="1"/>
    </xf>
    <xf numFmtId="0" fontId="26" fillId="11" borderId="10" xfId="0" applyFont="1" applyFill="1" applyBorder="1" applyAlignment="1">
      <alignment horizontal="center" vertical="top" wrapText="1"/>
    </xf>
    <xf numFmtId="49" fontId="38" fillId="11" borderId="20" xfId="0" applyNumberFormat="1" applyFont="1" applyFill="1" applyBorder="1" applyAlignment="1">
      <alignment horizontal="center" vertical="top" wrapText="1"/>
    </xf>
    <xf numFmtId="0" fontId="44" fillId="11" borderId="1" xfId="0" applyFont="1" applyFill="1" applyBorder="1" applyAlignment="1">
      <alignment horizontal="center" vertical="top" wrapText="1"/>
    </xf>
    <xf numFmtId="0" fontId="33" fillId="11" borderId="1" xfId="0" applyFont="1" applyFill="1" applyBorder="1" applyAlignment="1">
      <alignment horizontal="center" vertical="top" wrapText="1"/>
    </xf>
    <xf numFmtId="0" fontId="22" fillId="8" borderId="1" xfId="0" applyNumberFormat="1" applyFont="1" applyFill="1" applyBorder="1" applyAlignment="1">
      <alignment vertical="top" wrapText="1"/>
    </xf>
    <xf numFmtId="2" fontId="22" fillId="8" borderId="1" xfId="0" applyNumberFormat="1" applyFont="1" applyFill="1" applyBorder="1" applyAlignment="1">
      <alignment horizontal="right" vertical="top"/>
    </xf>
    <xf numFmtId="1" fontId="22" fillId="8" borderId="1" xfId="0" applyNumberFormat="1" applyFont="1" applyFill="1" applyBorder="1" applyAlignment="1">
      <alignment horizontal="right" vertical="top"/>
    </xf>
    <xf numFmtId="0" fontId="22" fillId="8" borderId="1" xfId="0" applyFont="1" applyFill="1" applyBorder="1" applyAlignment="1">
      <alignment horizontal="right" vertical="top" wrapText="1"/>
    </xf>
    <xf numFmtId="0" fontId="11" fillId="6" borderId="6" xfId="0" applyFont="1" applyFill="1" applyBorder="1" applyAlignment="1">
      <alignment vertical="top" wrapText="1"/>
    </xf>
    <xf numFmtId="0" fontId="5" fillId="6" borderId="2" xfId="0" applyFont="1" applyFill="1" applyBorder="1" applyAlignment="1">
      <alignment vertical="top" wrapText="1"/>
    </xf>
    <xf numFmtId="164" fontId="5" fillId="6" borderId="6" xfId="0" applyNumberFormat="1" applyFont="1" applyFill="1" applyBorder="1" applyAlignment="1">
      <alignment vertical="top" wrapText="1"/>
    </xf>
    <xf numFmtId="0" fontId="5" fillId="6" borderId="7" xfId="0" applyFont="1" applyFill="1" applyBorder="1" applyAlignment="1">
      <alignment vertical="top" wrapText="1"/>
    </xf>
    <xf numFmtId="1" fontId="5" fillId="6" borderId="7" xfId="0" applyNumberFormat="1" applyFont="1" applyFill="1" applyBorder="1" applyAlignment="1">
      <alignment horizontal="center" vertical="top" wrapText="1"/>
    </xf>
    <xf numFmtId="164" fontId="5" fillId="6" borderId="7" xfId="0" applyNumberFormat="1" applyFont="1" applyFill="1" applyBorder="1" applyAlignment="1">
      <alignment horizontal="right" vertical="top" wrapText="1"/>
    </xf>
    <xf numFmtId="2" fontId="5" fillId="6" borderId="7" xfId="0" applyNumberFormat="1" applyFont="1" applyFill="1" applyBorder="1" applyAlignment="1">
      <alignment horizontal="right" vertical="top" wrapText="1"/>
    </xf>
    <xf numFmtId="0" fontId="6" fillId="6" borderId="1" xfId="0" applyFont="1" applyFill="1" applyBorder="1" applyAlignment="1">
      <alignment horizontal="left" vertical="center" wrapText="1"/>
    </xf>
    <xf numFmtId="0" fontId="6" fillId="6" borderId="1" xfId="0" applyFont="1" applyFill="1" applyBorder="1" applyAlignment="1">
      <alignment horizontal="center" vertical="center" wrapText="1"/>
    </xf>
    <xf numFmtId="164" fontId="6" fillId="6" borderId="1" xfId="0" applyNumberFormat="1" applyFont="1" applyFill="1" applyBorder="1" applyAlignment="1">
      <alignment horizontal="center" vertical="center" wrapText="1"/>
    </xf>
    <xf numFmtId="1" fontId="17" fillId="8" borderId="9" xfId="0" applyNumberFormat="1" applyFont="1" applyFill="1" applyBorder="1" applyAlignment="1">
      <alignment horizontal="center"/>
    </xf>
    <xf numFmtId="0" fontId="5" fillId="3" borderId="1" xfId="0" applyNumberFormat="1" applyFont="1" applyFill="1" applyBorder="1" applyAlignment="1">
      <alignment vertical="top" wrapText="1"/>
    </xf>
    <xf numFmtId="0" fontId="5" fillId="3" borderId="1" xfId="0" applyFont="1" applyFill="1" applyBorder="1" applyAlignment="1">
      <alignment vertical="top" wrapText="1"/>
    </xf>
    <xf numFmtId="165" fontId="5" fillId="3" borderId="1" xfId="0" applyNumberFormat="1" applyFont="1" applyFill="1" applyBorder="1" applyAlignment="1">
      <alignment horizontal="right" vertical="top" wrapText="1"/>
    </xf>
    <xf numFmtId="1" fontId="5" fillId="3" borderId="1" xfId="0" applyNumberFormat="1" applyFont="1" applyFill="1" applyBorder="1" applyAlignment="1">
      <alignment horizontal="right" vertical="top" wrapText="1"/>
    </xf>
    <xf numFmtId="0" fontId="5" fillId="3" borderId="1" xfId="0" applyFont="1" applyFill="1" applyBorder="1" applyAlignment="1">
      <alignment horizontal="right" vertical="top" wrapText="1"/>
    </xf>
    <xf numFmtId="2" fontId="5" fillId="3" borderId="1" xfId="0" applyNumberFormat="1" applyFont="1" applyFill="1" applyBorder="1" applyAlignment="1">
      <alignment horizontal="left" vertical="top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vertical="top" wrapText="1"/>
    </xf>
    <xf numFmtId="0" fontId="26" fillId="3" borderId="1" xfId="0" applyNumberFormat="1" applyFont="1" applyFill="1" applyBorder="1" applyAlignment="1">
      <alignment vertical="top" wrapText="1"/>
    </xf>
    <xf numFmtId="0" fontId="26" fillId="3" borderId="1" xfId="0" applyNumberFormat="1" applyFont="1" applyFill="1" applyBorder="1" applyAlignment="1">
      <alignment horizontal="center" vertical="top" wrapText="1"/>
    </xf>
    <xf numFmtId="0" fontId="17" fillId="8" borderId="1" xfId="0" applyNumberFormat="1" applyFont="1" applyFill="1" applyBorder="1" applyAlignment="1">
      <alignment vertical="top" wrapText="1"/>
    </xf>
    <xf numFmtId="0" fontId="17" fillId="8" borderId="1" xfId="0" applyFont="1" applyFill="1" applyBorder="1" applyAlignment="1">
      <alignment vertical="top" wrapText="1"/>
    </xf>
    <xf numFmtId="0" fontId="17" fillId="8" borderId="1" xfId="0" applyFont="1" applyFill="1" applyBorder="1" applyAlignment="1">
      <alignment vertical="top"/>
    </xf>
    <xf numFmtId="2" fontId="17" fillId="8" borderId="1" xfId="0" applyNumberFormat="1" applyFont="1" applyFill="1" applyBorder="1" applyAlignment="1">
      <alignment horizontal="right" vertical="top"/>
    </xf>
    <xf numFmtId="1" fontId="17" fillId="8" borderId="1" xfId="0" applyNumberFormat="1" applyFont="1" applyFill="1" applyBorder="1" applyAlignment="1">
      <alignment horizontal="right" vertical="top"/>
    </xf>
    <xf numFmtId="0" fontId="17" fillId="8" borderId="1" xfId="0" applyFont="1" applyFill="1" applyBorder="1" applyAlignment="1">
      <alignment horizontal="right" vertical="top" wrapText="1"/>
    </xf>
    <xf numFmtId="0" fontId="17" fillId="8" borderId="1" xfId="0" applyFont="1" applyFill="1" applyBorder="1" applyAlignment="1">
      <alignment horizontal="right" vertical="top"/>
    </xf>
    <xf numFmtId="1" fontId="17" fillId="8" borderId="1" xfId="0" applyNumberFormat="1" applyFont="1" applyFill="1" applyBorder="1" applyAlignment="1">
      <alignment vertical="top" wrapText="1"/>
    </xf>
    <xf numFmtId="1" fontId="17" fillId="8" borderId="1" xfId="0" applyNumberFormat="1" applyFont="1" applyFill="1" applyBorder="1" applyAlignment="1">
      <alignment horizontal="center" vertical="top" wrapText="1"/>
    </xf>
    <xf numFmtId="2" fontId="17" fillId="8" borderId="1" xfId="0" applyNumberFormat="1" applyFont="1" applyFill="1" applyBorder="1" applyAlignment="1">
      <alignment horizontal="right" vertical="top" wrapText="1"/>
    </xf>
    <xf numFmtId="1" fontId="17" fillId="8" borderId="1" xfId="0" applyNumberFormat="1" applyFont="1" applyFill="1" applyBorder="1" applyAlignment="1">
      <alignment horizontal="right" vertical="top" wrapText="1"/>
    </xf>
    <xf numFmtId="164" fontId="17" fillId="8" borderId="1" xfId="0" applyNumberFormat="1" applyFont="1" applyFill="1" applyBorder="1" applyAlignment="1">
      <alignment vertical="top" wrapText="1"/>
    </xf>
    <xf numFmtId="2" fontId="17" fillId="8" borderId="1" xfId="0" applyNumberFormat="1" applyFont="1" applyFill="1" applyBorder="1" applyAlignment="1">
      <alignment horizontal="left" vertical="top" wrapText="1"/>
    </xf>
    <xf numFmtId="0" fontId="17" fillId="8" borderId="1" xfId="0" applyFont="1" applyFill="1" applyBorder="1" applyAlignment="1">
      <alignment horizontal="left" vertical="top" wrapText="1"/>
    </xf>
    <xf numFmtId="0" fontId="51" fillId="6" borderId="1" xfId="0" applyNumberFormat="1" applyFont="1" applyFill="1" applyBorder="1" applyAlignment="1">
      <alignment vertical="top" wrapText="1"/>
    </xf>
    <xf numFmtId="0" fontId="52" fillId="6" borderId="1" xfId="0" applyFont="1" applyFill="1" applyBorder="1" applyAlignment="1">
      <alignment horizontal="center" vertical="top" wrapText="1"/>
    </xf>
    <xf numFmtId="0" fontId="26" fillId="11" borderId="1" xfId="0" applyFont="1" applyFill="1" applyBorder="1" applyAlignment="1">
      <alignment horizontal="center" vertical="top" wrapText="1"/>
    </xf>
    <xf numFmtId="1" fontId="6" fillId="0" borderId="0" xfId="0" applyNumberFormat="1" applyFont="1" applyFill="1"/>
    <xf numFmtId="1" fontId="8" fillId="0" borderId="1" xfId="0" applyNumberFormat="1" applyFont="1" applyFill="1" applyBorder="1" applyAlignment="1">
      <alignment horizontal="center" vertical="top" wrapText="1"/>
    </xf>
    <xf numFmtId="1" fontId="12" fillId="0" borderId="15" xfId="0" applyNumberFormat="1" applyFont="1" applyFill="1" applyBorder="1" applyAlignment="1">
      <alignment horizontal="center" vertical="top" wrapText="1"/>
    </xf>
    <xf numFmtId="1" fontId="11" fillId="0" borderId="1" xfId="0" applyNumberFormat="1" applyFont="1" applyFill="1" applyBorder="1" applyAlignment="1">
      <alignment vertical="top" wrapText="1"/>
    </xf>
    <xf numFmtId="1" fontId="24" fillId="10" borderId="1" xfId="0" applyNumberFormat="1" applyFont="1" applyFill="1" applyBorder="1" applyAlignment="1">
      <alignment vertical="top" wrapText="1"/>
    </xf>
    <xf numFmtId="1" fontId="5" fillId="6" borderId="9" xfId="0" applyNumberFormat="1" applyFont="1" applyFill="1" applyBorder="1" applyAlignment="1">
      <alignment vertical="top" wrapText="1"/>
    </xf>
    <xf numFmtId="1" fontId="5" fillId="6" borderId="1" xfId="1" applyNumberFormat="1" applyFont="1" applyFill="1" applyBorder="1" applyAlignment="1">
      <alignment vertical="top" wrapText="1"/>
    </xf>
    <xf numFmtId="1" fontId="17" fillId="0" borderId="9" xfId="0" applyNumberFormat="1" applyFont="1" applyFill="1" applyBorder="1" applyAlignment="1">
      <alignment vertical="top" wrapText="1"/>
    </xf>
    <xf numFmtId="1" fontId="6" fillId="6" borderId="1" xfId="0" applyNumberFormat="1" applyFont="1" applyFill="1" applyBorder="1" applyAlignment="1">
      <alignment horizontal="center"/>
    </xf>
    <xf numFmtId="0" fontId="11" fillId="12" borderId="1" xfId="0" applyFont="1" applyFill="1" applyBorder="1" applyAlignment="1">
      <alignment vertical="top" wrapText="1"/>
    </xf>
    <xf numFmtId="49" fontId="11" fillId="6" borderId="1" xfId="0" applyNumberFormat="1" applyFont="1" applyFill="1" applyBorder="1" applyAlignment="1">
      <alignment vertical="top" wrapText="1"/>
    </xf>
    <xf numFmtId="1" fontId="12" fillId="6" borderId="1" xfId="0" applyNumberFormat="1" applyFont="1" applyFill="1" applyBorder="1" applyAlignment="1">
      <alignment vertical="top" wrapText="1"/>
    </xf>
    <xf numFmtId="164" fontId="11" fillId="6" borderId="2" xfId="0" applyNumberFormat="1" applyFont="1" applyFill="1" applyBorder="1" applyAlignment="1">
      <alignment horizontal="right" vertical="top" wrapText="1"/>
    </xf>
    <xf numFmtId="2" fontId="11" fillId="6" borderId="2" xfId="0" applyNumberFormat="1" applyFont="1" applyFill="1" applyBorder="1" applyAlignment="1">
      <alignment horizontal="left" vertical="top" wrapText="1"/>
    </xf>
    <xf numFmtId="0" fontId="11" fillId="6" borderId="2" xfId="0" applyFont="1" applyFill="1" applyBorder="1" applyAlignment="1">
      <alignment horizontal="left" vertical="top" wrapText="1"/>
    </xf>
    <xf numFmtId="0" fontId="25" fillId="6" borderId="2" xfId="0" applyFont="1" applyFill="1" applyBorder="1" applyAlignment="1">
      <alignment horizontal="center" vertical="center"/>
    </xf>
    <xf numFmtId="0" fontId="5" fillId="12" borderId="0" xfId="0" applyFont="1" applyFill="1" applyAlignment="1">
      <alignment vertical="top" wrapText="1"/>
    </xf>
    <xf numFmtId="0" fontId="11" fillId="12" borderId="0" xfId="0" applyFont="1" applyFill="1" applyAlignment="1">
      <alignment vertical="top" wrapText="1"/>
    </xf>
    <xf numFmtId="2" fontId="11" fillId="6" borderId="1" xfId="0" applyNumberFormat="1" applyFont="1" applyFill="1" applyBorder="1" applyAlignment="1">
      <alignment vertical="top" wrapText="1"/>
    </xf>
    <xf numFmtId="0" fontId="11" fillId="6" borderId="1" xfId="0" applyFont="1" applyFill="1" applyBorder="1" applyAlignment="1">
      <alignment vertical="center" wrapText="1"/>
    </xf>
    <xf numFmtId="164" fontId="11" fillId="0" borderId="2" xfId="0" applyNumberFormat="1" applyFont="1" applyFill="1" applyBorder="1" applyAlignment="1">
      <alignment horizontal="right" vertical="top" wrapText="1"/>
    </xf>
    <xf numFmtId="0" fontId="6" fillId="6" borderId="13" xfId="0" applyFont="1" applyFill="1" applyBorder="1"/>
    <xf numFmtId="0" fontId="6" fillId="6" borderId="1" xfId="0" applyFont="1" applyFill="1" applyBorder="1" applyAlignment="1">
      <alignment vertical="center" wrapText="1"/>
    </xf>
    <xf numFmtId="0" fontId="6" fillId="6" borderId="1" xfId="0" applyFont="1" applyFill="1" applyBorder="1" applyAlignment="1">
      <alignment horizontal="right" vertical="center" wrapText="1"/>
    </xf>
    <xf numFmtId="164" fontId="6" fillId="6" borderId="1" xfId="0" applyNumberFormat="1" applyFont="1" applyFill="1" applyBorder="1" applyAlignment="1">
      <alignment horizontal="right" vertical="top" wrapText="1"/>
    </xf>
    <xf numFmtId="0" fontId="32" fillId="6" borderId="1" xfId="0" applyFont="1" applyFill="1" applyBorder="1" applyAlignment="1">
      <alignment vertical="center" wrapText="1"/>
    </xf>
    <xf numFmtId="164" fontId="11" fillId="0" borderId="13" xfId="0" applyNumberFormat="1" applyFont="1" applyFill="1" applyBorder="1" applyAlignment="1">
      <alignment vertical="top" wrapText="1"/>
    </xf>
    <xf numFmtId="0" fontId="11" fillId="8" borderId="6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vertical="top" wrapText="1"/>
    </xf>
    <xf numFmtId="164" fontId="11" fillId="6" borderId="1" xfId="3" applyNumberFormat="1" applyFont="1" applyFill="1" applyBorder="1" applyAlignment="1">
      <alignment horizontal="right" vertical="top" wrapText="1"/>
    </xf>
    <xf numFmtId="0" fontId="11" fillId="0" borderId="7" xfId="0" applyNumberFormat="1" applyFont="1" applyFill="1" applyBorder="1" applyAlignment="1">
      <alignment vertical="top" wrapText="1"/>
    </xf>
    <xf numFmtId="0" fontId="11" fillId="0" borderId="7" xfId="0" applyFont="1" applyFill="1" applyBorder="1" applyAlignment="1">
      <alignment vertical="top" wrapText="1"/>
    </xf>
    <xf numFmtId="0" fontId="11" fillId="0" borderId="7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vertical="top" wrapText="1"/>
    </xf>
    <xf numFmtId="1" fontId="11" fillId="0" borderId="7" xfId="0" applyNumberFormat="1" applyFont="1" applyFill="1" applyBorder="1" applyAlignment="1">
      <alignment horizontal="right" vertical="top" wrapText="1"/>
    </xf>
    <xf numFmtId="0" fontId="11" fillId="0" borderId="8" xfId="0" applyFont="1" applyFill="1" applyBorder="1" applyAlignment="1">
      <alignment horizontal="right" vertical="top" wrapText="1"/>
    </xf>
    <xf numFmtId="0" fontId="11" fillId="0" borderId="8" xfId="0" applyFont="1" applyFill="1" applyBorder="1" applyAlignment="1">
      <alignment vertical="top" wrapText="1"/>
    </xf>
    <xf numFmtId="1" fontId="22" fillId="8" borderId="1" xfId="0" applyNumberFormat="1" applyFont="1" applyFill="1" applyBorder="1" applyAlignment="1">
      <alignment horizontal="right" vertical="top" wrapText="1"/>
    </xf>
    <xf numFmtId="0" fontId="22" fillId="12" borderId="1" xfId="0" applyFont="1" applyFill="1" applyBorder="1" applyAlignment="1">
      <alignment vertical="top" wrapText="1"/>
    </xf>
    <xf numFmtId="0" fontId="36" fillId="0" borderId="0" xfId="0" applyFont="1" applyFill="1" applyAlignment="1">
      <alignment vertical="top" wrapText="1"/>
    </xf>
    <xf numFmtId="2" fontId="11" fillId="6" borderId="2" xfId="0" applyNumberFormat="1" applyFont="1" applyFill="1" applyBorder="1" applyAlignment="1">
      <alignment horizontal="right" vertical="top" wrapText="1"/>
    </xf>
    <xf numFmtId="0" fontId="11" fillId="8" borderId="0" xfId="0" applyFont="1" applyFill="1" applyAlignment="1">
      <alignment vertical="top" wrapText="1"/>
    </xf>
    <xf numFmtId="0" fontId="6" fillId="6" borderId="2" xfId="0" applyFont="1" applyFill="1" applyBorder="1" applyAlignment="1">
      <alignment vertical="center" wrapText="1"/>
    </xf>
    <xf numFmtId="0" fontId="32" fillId="6" borderId="1" xfId="0" applyFont="1" applyFill="1" applyBorder="1" applyAlignment="1">
      <alignment horizontal="right" vertical="center" wrapText="1"/>
    </xf>
    <xf numFmtId="166" fontId="6" fillId="6" borderId="1" xfId="0" applyNumberFormat="1" applyFont="1" applyFill="1" applyBorder="1" applyAlignment="1">
      <alignment horizontal="right"/>
    </xf>
    <xf numFmtId="164" fontId="32" fillId="6" borderId="1" xfId="0" applyNumberFormat="1" applyFont="1" applyFill="1" applyBorder="1" applyAlignment="1">
      <alignment horizontal="right" vertical="center" wrapText="1"/>
    </xf>
    <xf numFmtId="164" fontId="6" fillId="6" borderId="6" xfId="0" applyNumberFormat="1" applyFont="1" applyFill="1" applyBorder="1" applyAlignment="1">
      <alignment horizontal="right"/>
    </xf>
    <xf numFmtId="0" fontId="5" fillId="0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1" fillId="4" borderId="1" xfId="0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5" fillId="8" borderId="2" xfId="0" applyFont="1" applyFill="1" applyBorder="1" applyAlignment="1">
      <alignment vertical="top" wrapText="1"/>
    </xf>
    <xf numFmtId="0" fontId="11" fillId="8" borderId="2" xfId="0" applyFont="1" applyFill="1" applyBorder="1" applyAlignment="1">
      <alignment vertical="top" wrapText="1"/>
    </xf>
    <xf numFmtId="0" fontId="5" fillId="8" borderId="5" xfId="0" applyFont="1" applyFill="1" applyBorder="1" applyAlignment="1">
      <alignment vertical="top" wrapText="1"/>
    </xf>
    <xf numFmtId="0" fontId="5" fillId="12" borderId="2" xfId="0" applyFont="1" applyFill="1" applyBorder="1" applyAlignment="1">
      <alignment vertical="top" wrapText="1"/>
    </xf>
    <xf numFmtId="0" fontId="5" fillId="10" borderId="2" xfId="0" applyFont="1" applyFill="1" applyBorder="1" applyAlignment="1">
      <alignment vertical="top" wrapText="1"/>
    </xf>
    <xf numFmtId="0" fontId="5" fillId="6" borderId="2" xfId="1" applyFont="1" applyFill="1" applyBorder="1" applyAlignment="1">
      <alignment vertical="top" wrapText="1"/>
    </xf>
    <xf numFmtId="0" fontId="5" fillId="6" borderId="2" xfId="2" applyFont="1" applyFill="1" applyBorder="1" applyAlignment="1">
      <alignment vertical="top" wrapText="1"/>
    </xf>
    <xf numFmtId="0" fontId="17" fillId="6" borderId="2" xfId="0" applyFont="1" applyFill="1" applyBorder="1" applyAlignment="1">
      <alignment vertical="top" wrapText="1"/>
    </xf>
    <xf numFmtId="0" fontId="22" fillId="6" borderId="2" xfId="0" applyFont="1" applyFill="1" applyBorder="1" applyAlignment="1">
      <alignment vertical="top" wrapText="1"/>
    </xf>
    <xf numFmtId="0" fontId="11" fillId="6" borderId="2" xfId="0" applyFont="1" applyFill="1" applyBorder="1" applyAlignment="1">
      <alignment vertical="top" wrapText="1"/>
    </xf>
    <xf numFmtId="0" fontId="5" fillId="6" borderId="6" xfId="2" applyFont="1" applyFill="1" applyBorder="1" applyAlignment="1">
      <alignment vertical="top"/>
    </xf>
    <xf numFmtId="0" fontId="22" fillId="6" borderId="6" xfId="0" applyFont="1" applyFill="1" applyBorder="1" applyAlignment="1">
      <alignment vertical="top" wrapText="1"/>
    </xf>
    <xf numFmtId="0" fontId="53" fillId="6" borderId="18" xfId="0" applyFont="1" applyFill="1" applyBorder="1" applyAlignment="1">
      <alignment horizontal="left" vertical="top" wrapText="1"/>
    </xf>
    <xf numFmtId="0" fontId="28" fillId="6" borderId="18" xfId="0" applyFont="1" applyFill="1" applyBorder="1" applyAlignment="1">
      <alignment horizontal="left" vertical="top" wrapText="1"/>
    </xf>
    <xf numFmtId="0" fontId="29" fillId="10" borderId="1" xfId="0" applyFont="1" applyFill="1" applyBorder="1" applyAlignment="1">
      <alignment vertical="top" wrapText="1"/>
    </xf>
    <xf numFmtId="0" fontId="11" fillId="13" borderId="1" xfId="0" applyNumberFormat="1" applyFont="1" applyFill="1" applyBorder="1" applyAlignment="1">
      <alignment vertical="top" wrapText="1"/>
    </xf>
    <xf numFmtId="0" fontId="12" fillId="13" borderId="1" xfId="0" applyFont="1" applyFill="1" applyBorder="1" applyAlignment="1">
      <alignment vertical="top" wrapText="1"/>
    </xf>
    <xf numFmtId="0" fontId="11" fillId="13" borderId="1" xfId="0" applyFont="1" applyFill="1" applyBorder="1" applyAlignment="1">
      <alignment vertical="top" wrapText="1"/>
    </xf>
    <xf numFmtId="0" fontId="5" fillId="13" borderId="1" xfId="0" applyFont="1" applyFill="1" applyBorder="1" applyAlignment="1">
      <alignment vertical="top" wrapText="1"/>
    </xf>
    <xf numFmtId="0" fontId="5" fillId="13" borderId="6" xfId="0" applyFont="1" applyFill="1" applyBorder="1" applyAlignment="1">
      <alignment vertical="top" wrapText="1"/>
    </xf>
    <xf numFmtId="0" fontId="5" fillId="13" borderId="1" xfId="0" applyNumberFormat="1" applyFont="1" applyFill="1" applyBorder="1" applyAlignment="1">
      <alignment vertical="top" wrapText="1"/>
    </xf>
    <xf numFmtId="0" fontId="8" fillId="13" borderId="1" xfId="0" applyFont="1" applyFill="1" applyBorder="1" applyAlignment="1">
      <alignment vertical="top" wrapText="1"/>
    </xf>
    <xf numFmtId="0" fontId="11" fillId="0" borderId="9" xfId="0" applyFont="1" applyFill="1" applyBorder="1" applyAlignment="1">
      <alignment horizontal="right" vertical="top" wrapText="1"/>
    </xf>
    <xf numFmtId="0" fontId="11" fillId="0" borderId="9" xfId="0" applyFont="1" applyFill="1" applyBorder="1" applyAlignment="1">
      <alignment vertical="top" wrapText="1"/>
    </xf>
    <xf numFmtId="164" fontId="17" fillId="8" borderId="1" xfId="0" applyNumberFormat="1" applyFont="1" applyFill="1" applyBorder="1" applyAlignment="1">
      <alignment horizontal="right" vertical="top" wrapText="1"/>
    </xf>
    <xf numFmtId="164" fontId="17" fillId="8" borderId="13" xfId="0" applyNumberFormat="1" applyFont="1" applyFill="1" applyBorder="1" applyAlignment="1">
      <alignment vertical="top" wrapText="1"/>
    </xf>
    <xf numFmtId="164" fontId="11" fillId="0" borderId="8" xfId="0" applyNumberFormat="1" applyFont="1" applyFill="1" applyBorder="1" applyAlignment="1">
      <alignment horizontal="right" vertical="top" wrapText="1"/>
    </xf>
    <xf numFmtId="1" fontId="11" fillId="0" borderId="1" xfId="0" applyNumberFormat="1" applyFont="1" applyFill="1" applyBorder="1" applyAlignment="1">
      <alignment horizontal="right" vertical="top" wrapText="1"/>
    </xf>
    <xf numFmtId="49" fontId="5" fillId="0" borderId="0" xfId="0" applyNumberFormat="1" applyFont="1" applyFill="1" applyAlignment="1">
      <alignment vertical="top" wrapText="1"/>
    </xf>
    <xf numFmtId="49" fontId="11" fillId="0" borderId="17" xfId="0" applyNumberFormat="1" applyFont="1" applyFill="1" applyBorder="1" applyAlignment="1">
      <alignment vertical="top" wrapText="1"/>
    </xf>
    <xf numFmtId="0" fontId="24" fillId="8" borderId="1" xfId="0" applyFont="1" applyFill="1" applyBorder="1" applyAlignment="1">
      <alignment vertical="top" wrapText="1"/>
    </xf>
    <xf numFmtId="0" fontId="5" fillId="8" borderId="7" xfId="0" applyNumberFormat="1" applyFont="1" applyFill="1" applyBorder="1" applyAlignment="1">
      <alignment vertical="top" wrapText="1"/>
    </xf>
    <xf numFmtId="0" fontId="5" fillId="8" borderId="7" xfId="0" applyFont="1" applyFill="1" applyBorder="1" applyAlignment="1">
      <alignment vertical="top" wrapText="1"/>
    </xf>
    <xf numFmtId="1" fontId="5" fillId="8" borderId="7" xfId="0" applyNumberFormat="1" applyFont="1" applyFill="1" applyBorder="1" applyAlignment="1">
      <alignment horizontal="right" vertical="top"/>
    </xf>
    <xf numFmtId="0" fontId="5" fillId="8" borderId="7" xfId="0" applyFont="1" applyFill="1" applyBorder="1" applyAlignment="1">
      <alignment horizontal="right" vertical="top"/>
    </xf>
    <xf numFmtId="0" fontId="5" fillId="8" borderId="7" xfId="0" applyFont="1" applyFill="1" applyBorder="1" applyAlignment="1">
      <alignment horizontal="right" vertical="top" wrapText="1"/>
    </xf>
    <xf numFmtId="1" fontId="5" fillId="8" borderId="7" xfId="0" applyNumberFormat="1" applyFont="1" applyFill="1" applyBorder="1" applyAlignment="1">
      <alignment vertical="top" wrapText="1"/>
    </xf>
    <xf numFmtId="0" fontId="22" fillId="8" borderId="7" xfId="0" applyFont="1" applyFill="1" applyBorder="1" applyAlignment="1">
      <alignment vertical="top" wrapText="1"/>
    </xf>
    <xf numFmtId="1" fontId="22" fillId="8" borderId="7" xfId="0" applyNumberFormat="1" applyFont="1" applyFill="1" applyBorder="1" applyAlignment="1">
      <alignment horizontal="center" vertical="top" wrapText="1"/>
    </xf>
    <xf numFmtId="164" fontId="22" fillId="8" borderId="7" xfId="0" applyNumberFormat="1" applyFont="1" applyFill="1" applyBorder="1" applyAlignment="1">
      <alignment horizontal="right" vertical="top" wrapText="1"/>
    </xf>
    <xf numFmtId="164" fontId="11" fillId="8" borderId="7" xfId="0" applyNumberFormat="1" applyFont="1" applyFill="1" applyBorder="1" applyAlignment="1">
      <alignment horizontal="right" vertical="top" wrapText="1"/>
    </xf>
    <xf numFmtId="2" fontId="22" fillId="8" borderId="7" xfId="0" applyNumberFormat="1" applyFont="1" applyFill="1" applyBorder="1" applyAlignment="1">
      <alignment horizontal="right" vertical="top" wrapText="1"/>
    </xf>
    <xf numFmtId="2" fontId="22" fillId="8" borderId="8" xfId="0" applyNumberFormat="1" applyFont="1" applyFill="1" applyBorder="1" applyAlignment="1">
      <alignment horizontal="right" vertical="top" wrapText="1"/>
    </xf>
    <xf numFmtId="0" fontId="22" fillId="8" borderId="8" xfId="0" applyFont="1" applyFill="1" applyBorder="1" applyAlignment="1">
      <alignment horizontal="right" vertical="top" wrapText="1"/>
    </xf>
    <xf numFmtId="0" fontId="5" fillId="8" borderId="8" xfId="0" applyFont="1" applyFill="1" applyBorder="1" applyAlignment="1">
      <alignment vertical="top" wrapText="1"/>
    </xf>
    <xf numFmtId="0" fontId="22" fillId="8" borderId="13" xfId="0" applyNumberFormat="1" applyFont="1" applyFill="1" applyBorder="1" applyAlignment="1">
      <alignment vertical="top" wrapText="1"/>
    </xf>
    <xf numFmtId="0" fontId="22" fillId="8" borderId="13" xfId="0" applyFont="1" applyFill="1" applyBorder="1" applyAlignment="1">
      <alignment vertical="top" wrapText="1"/>
    </xf>
    <xf numFmtId="0" fontId="22" fillId="8" borderId="13" xfId="0" applyFont="1" applyFill="1" applyBorder="1" applyAlignment="1">
      <alignment horizontal="right" vertical="top" wrapText="1"/>
    </xf>
    <xf numFmtId="1" fontId="22" fillId="8" borderId="13" xfId="0" applyNumberFormat="1" applyFont="1" applyFill="1" applyBorder="1" applyAlignment="1">
      <alignment vertical="top" wrapText="1"/>
    </xf>
    <xf numFmtId="1" fontId="22" fillId="8" borderId="13" xfId="0" applyNumberFormat="1" applyFont="1" applyFill="1" applyBorder="1" applyAlignment="1">
      <alignment horizontal="center" vertical="top" wrapText="1"/>
    </xf>
    <xf numFmtId="164" fontId="11" fillId="8" borderId="13" xfId="0" applyNumberFormat="1" applyFont="1" applyFill="1" applyBorder="1" applyAlignment="1">
      <alignment horizontal="right" vertical="top" wrapText="1"/>
    </xf>
    <xf numFmtId="0" fontId="17" fillId="0" borderId="13" xfId="0" applyNumberFormat="1" applyFont="1" applyFill="1" applyBorder="1" applyAlignment="1">
      <alignment vertical="top" wrapText="1"/>
    </xf>
    <xf numFmtId="0" fontId="17" fillId="0" borderId="13" xfId="0" applyFont="1" applyFill="1" applyBorder="1" applyAlignment="1">
      <alignment vertical="top" wrapText="1"/>
    </xf>
    <xf numFmtId="0" fontId="17" fillId="0" borderId="13" xfId="0" applyFont="1" applyFill="1" applyBorder="1" applyAlignment="1">
      <alignment vertical="top"/>
    </xf>
    <xf numFmtId="2" fontId="17" fillId="0" borderId="13" xfId="0" applyNumberFormat="1" applyFont="1" applyFill="1" applyBorder="1" applyAlignment="1">
      <alignment horizontal="right" vertical="top"/>
    </xf>
    <xf numFmtId="0" fontId="17" fillId="0" borderId="13" xfId="0" applyFont="1" applyFill="1" applyBorder="1" applyAlignment="1">
      <alignment horizontal="right" vertical="top" wrapText="1"/>
    </xf>
    <xf numFmtId="1" fontId="17" fillId="0" borderId="13" xfId="0" applyNumberFormat="1" applyFont="1" applyFill="1" applyBorder="1" applyAlignment="1">
      <alignment vertical="top" wrapText="1"/>
    </xf>
    <xf numFmtId="1" fontId="17" fillId="0" borderId="13" xfId="0" applyNumberFormat="1" applyFont="1" applyFill="1" applyBorder="1" applyAlignment="1">
      <alignment horizontal="center" vertical="top" wrapText="1"/>
    </xf>
    <xf numFmtId="164" fontId="17" fillId="0" borderId="13" xfId="0" applyNumberFormat="1" applyFont="1" applyFill="1" applyBorder="1" applyAlignment="1">
      <alignment horizontal="right" vertical="top" wrapText="1"/>
    </xf>
    <xf numFmtId="0" fontId="17" fillId="0" borderId="13" xfId="0" applyFont="1" applyFill="1" applyBorder="1" applyAlignment="1">
      <alignment horizontal="right" vertical="top"/>
    </xf>
    <xf numFmtId="2" fontId="17" fillId="0" borderId="13" xfId="0" applyNumberFormat="1" applyFont="1" applyFill="1" applyBorder="1" applyAlignment="1">
      <alignment horizontal="right" vertical="top" wrapText="1"/>
    </xf>
    <xf numFmtId="2" fontId="17" fillId="0" borderId="17" xfId="0" applyNumberFormat="1" applyFont="1" applyFill="1" applyBorder="1" applyAlignment="1">
      <alignment horizontal="right" vertical="top" wrapText="1"/>
    </xf>
    <xf numFmtId="0" fontId="17" fillId="0" borderId="17" xfId="0" applyFont="1" applyFill="1" applyBorder="1" applyAlignment="1">
      <alignment horizontal="right" vertical="top" wrapText="1"/>
    </xf>
    <xf numFmtId="0" fontId="17" fillId="0" borderId="17" xfId="0" applyFont="1" applyFill="1" applyBorder="1" applyAlignment="1">
      <alignment vertical="top" wrapText="1"/>
    </xf>
    <xf numFmtId="0" fontId="17" fillId="0" borderId="1" xfId="0" applyFont="1" applyFill="1" applyBorder="1" applyAlignment="1">
      <alignment vertical="top" wrapText="1"/>
    </xf>
    <xf numFmtId="0" fontId="17" fillId="0" borderId="1" xfId="0" applyNumberFormat="1" applyFont="1" applyFill="1" applyBorder="1" applyAlignment="1">
      <alignment vertical="top" wrapText="1"/>
    </xf>
    <xf numFmtId="0" fontId="17" fillId="0" borderId="1" xfId="0" applyFont="1" applyFill="1" applyBorder="1" applyAlignment="1">
      <alignment vertical="top"/>
    </xf>
    <xf numFmtId="2" fontId="17" fillId="0" borderId="1" xfId="0" applyNumberFormat="1" applyFont="1" applyFill="1" applyBorder="1" applyAlignment="1">
      <alignment horizontal="right" vertical="top"/>
    </xf>
    <xf numFmtId="0" fontId="17" fillId="0" borderId="1" xfId="0" applyFont="1" applyFill="1" applyBorder="1" applyAlignment="1">
      <alignment horizontal="right" vertical="top" wrapText="1"/>
    </xf>
    <xf numFmtId="1" fontId="17" fillId="0" borderId="1" xfId="0" applyNumberFormat="1" applyFont="1" applyFill="1" applyBorder="1" applyAlignment="1">
      <alignment vertical="top" wrapText="1"/>
    </xf>
    <xf numFmtId="1" fontId="17" fillId="0" borderId="1" xfId="0" applyNumberFormat="1" applyFont="1" applyFill="1" applyBorder="1" applyAlignment="1">
      <alignment horizontal="center" vertical="top" wrapText="1"/>
    </xf>
    <xf numFmtId="164" fontId="17" fillId="0" borderId="1" xfId="0" applyNumberFormat="1" applyFont="1" applyFill="1" applyBorder="1" applyAlignment="1">
      <alignment horizontal="right" vertical="top" wrapText="1"/>
    </xf>
    <xf numFmtId="0" fontId="17" fillId="0" borderId="1" xfId="0" applyFont="1" applyFill="1" applyBorder="1" applyAlignment="1">
      <alignment horizontal="right" vertical="top"/>
    </xf>
    <xf numFmtId="2" fontId="17" fillId="0" borderId="1" xfId="0" applyNumberFormat="1" applyFont="1" applyFill="1" applyBorder="1" applyAlignment="1">
      <alignment horizontal="right" vertical="top" wrapText="1"/>
    </xf>
    <xf numFmtId="2" fontId="17" fillId="0" borderId="2" xfId="0" applyNumberFormat="1" applyFont="1" applyFill="1" applyBorder="1" applyAlignment="1">
      <alignment horizontal="right" vertical="top" wrapText="1"/>
    </xf>
    <xf numFmtId="0" fontId="17" fillId="0" borderId="2" xfId="0" applyFont="1" applyFill="1" applyBorder="1" applyAlignment="1">
      <alignment horizontal="right" vertical="top" wrapText="1"/>
    </xf>
    <xf numFmtId="0" fontId="17" fillId="0" borderId="2" xfId="0" applyFont="1" applyFill="1" applyBorder="1" applyAlignment="1">
      <alignment vertical="top" wrapText="1"/>
    </xf>
    <xf numFmtId="0" fontId="17" fillId="0" borderId="7" xfId="0" applyNumberFormat="1" applyFont="1" applyFill="1" applyBorder="1" applyAlignment="1">
      <alignment vertical="top" wrapText="1"/>
    </xf>
    <xf numFmtId="0" fontId="17" fillId="0" borderId="7" xfId="0" applyFont="1" applyFill="1" applyBorder="1" applyAlignment="1">
      <alignment vertical="top" wrapText="1"/>
    </xf>
    <xf numFmtId="0" fontId="17" fillId="0" borderId="7" xfId="0" applyFont="1" applyFill="1" applyBorder="1" applyAlignment="1">
      <alignment vertical="top"/>
    </xf>
    <xf numFmtId="2" fontId="17" fillId="0" borderId="7" xfId="0" applyNumberFormat="1" applyFont="1" applyFill="1" applyBorder="1" applyAlignment="1">
      <alignment horizontal="right" vertical="top"/>
    </xf>
    <xf numFmtId="0" fontId="17" fillId="0" borderId="7" xfId="0" applyFont="1" applyFill="1" applyBorder="1" applyAlignment="1">
      <alignment horizontal="right" vertical="top" wrapText="1"/>
    </xf>
    <xf numFmtId="1" fontId="17" fillId="0" borderId="7" xfId="0" applyNumberFormat="1" applyFont="1" applyFill="1" applyBorder="1" applyAlignment="1">
      <alignment vertical="top" wrapText="1"/>
    </xf>
    <xf numFmtId="1" fontId="17" fillId="0" borderId="7" xfId="0" applyNumberFormat="1" applyFont="1" applyFill="1" applyBorder="1" applyAlignment="1">
      <alignment horizontal="center" vertical="top" wrapText="1"/>
    </xf>
    <xf numFmtId="164" fontId="17" fillId="0" borderId="7" xfId="0" applyNumberFormat="1" applyFont="1" applyFill="1" applyBorder="1" applyAlignment="1">
      <alignment horizontal="right" vertical="top" wrapText="1"/>
    </xf>
    <xf numFmtId="0" fontId="17" fillId="0" borderId="7" xfId="0" applyFont="1" applyFill="1" applyBorder="1" applyAlignment="1">
      <alignment horizontal="right" vertical="top"/>
    </xf>
    <xf numFmtId="2" fontId="17" fillId="0" borderId="7" xfId="0" applyNumberFormat="1" applyFont="1" applyFill="1" applyBorder="1" applyAlignment="1">
      <alignment horizontal="right" vertical="top" wrapText="1"/>
    </xf>
    <xf numFmtId="2" fontId="17" fillId="0" borderId="8" xfId="0" applyNumberFormat="1" applyFont="1" applyFill="1" applyBorder="1" applyAlignment="1">
      <alignment horizontal="right" vertical="top" wrapText="1"/>
    </xf>
    <xf numFmtId="0" fontId="17" fillId="0" borderId="8" xfId="0" applyFont="1" applyFill="1" applyBorder="1" applyAlignment="1">
      <alignment horizontal="right" vertical="top" wrapText="1"/>
    </xf>
    <xf numFmtId="0" fontId="17" fillId="0" borderId="8" xfId="0" applyFont="1" applyFill="1" applyBorder="1" applyAlignment="1">
      <alignment vertical="top" wrapText="1"/>
    </xf>
    <xf numFmtId="166" fontId="11" fillId="6" borderId="1" xfId="0" applyNumberFormat="1" applyFont="1" applyFill="1" applyBorder="1" applyAlignment="1">
      <alignment horizontal="right" vertical="top" wrapText="1"/>
    </xf>
    <xf numFmtId="0" fontId="11" fillId="0" borderId="9" xfId="0" applyFont="1" applyFill="1" applyBorder="1" applyAlignment="1">
      <alignment vertical="top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165" fontId="5" fillId="0" borderId="1" xfId="0" applyNumberFormat="1" applyFont="1" applyFill="1" applyBorder="1" applyAlignment="1">
      <alignment horizontal="right" vertical="top" wrapText="1"/>
    </xf>
    <xf numFmtId="0" fontId="11" fillId="0" borderId="7" xfId="0" applyFont="1" applyFill="1" applyBorder="1" applyAlignment="1">
      <alignment horizontal="center" vertical="top" wrapText="1"/>
    </xf>
    <xf numFmtId="0" fontId="11" fillId="0" borderId="12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165" fontId="17" fillId="8" borderId="1" xfId="0" applyNumberFormat="1" applyFont="1" applyFill="1" applyBorder="1" applyAlignment="1">
      <alignment horizontal="right" vertical="top" wrapText="1"/>
    </xf>
    <xf numFmtId="2" fontId="17" fillId="8" borderId="2" xfId="0" applyNumberFormat="1" applyFont="1" applyFill="1" applyBorder="1" applyAlignment="1">
      <alignment horizontal="right" vertical="top" wrapText="1"/>
    </xf>
    <xf numFmtId="0" fontId="17" fillId="8" borderId="1" xfId="0" applyNumberFormat="1" applyFont="1" applyFill="1" applyBorder="1" applyAlignment="1">
      <alignment horizontal="right" vertical="top" wrapText="1"/>
    </xf>
    <xf numFmtId="0" fontId="5" fillId="0" borderId="0" xfId="0" applyFont="1" applyFill="1"/>
    <xf numFmtId="2" fontId="5" fillId="0" borderId="0" xfId="0" applyNumberFormat="1" applyFont="1" applyFill="1"/>
    <xf numFmtId="0" fontId="5" fillId="4" borderId="0" xfId="0" applyFont="1" applyFill="1"/>
    <xf numFmtId="0" fontId="5" fillId="0" borderId="0" xfId="0" applyFont="1"/>
    <xf numFmtId="1" fontId="5" fillId="0" borderId="0" xfId="0" applyNumberFormat="1" applyFont="1" applyFill="1"/>
    <xf numFmtId="164" fontId="5" fillId="0" borderId="0" xfId="0" applyNumberFormat="1" applyFont="1" applyFill="1" applyAlignment="1"/>
    <xf numFmtId="0" fontId="5" fillId="0" borderId="0" xfId="0" applyFont="1" applyFill="1" applyAlignment="1"/>
    <xf numFmtId="0" fontId="5" fillId="0" borderId="0" xfId="0" applyFont="1" applyFill="1" applyAlignment="1">
      <alignment vertical="center"/>
    </xf>
    <xf numFmtId="49" fontId="5" fillId="0" borderId="0" xfId="0" applyNumberFormat="1" applyFont="1" applyFill="1"/>
    <xf numFmtId="0" fontId="8" fillId="6" borderId="2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8" fillId="6" borderId="18" xfId="0" applyFont="1" applyFill="1" applyBorder="1" applyAlignment="1">
      <alignment horizontal="center" wrapText="1"/>
    </xf>
    <xf numFmtId="0" fontId="8" fillId="6" borderId="1" xfId="0" applyFont="1" applyFill="1" applyBorder="1" applyAlignment="1">
      <alignment horizontal="center" wrapText="1"/>
    </xf>
    <xf numFmtId="0" fontId="54" fillId="6" borderId="1" xfId="3" applyFont="1" applyFill="1" applyBorder="1" applyAlignment="1">
      <alignment vertical="top" wrapText="1"/>
    </xf>
    <xf numFmtId="0" fontId="8" fillId="0" borderId="2" xfId="0" applyFont="1" applyFill="1" applyBorder="1" applyAlignment="1">
      <alignment horizontal="center" vertical="center"/>
    </xf>
    <xf numFmtId="0" fontId="5" fillId="6" borderId="0" xfId="0" applyFont="1" applyFill="1"/>
    <xf numFmtId="0" fontId="5" fillId="6" borderId="2" xfId="0" applyFont="1" applyFill="1" applyBorder="1" applyAlignment="1">
      <alignment horizontal="right" vertical="top" wrapText="1"/>
    </xf>
    <xf numFmtId="0" fontId="12" fillId="6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wrapText="1"/>
    </xf>
    <xf numFmtId="0" fontId="11" fillId="6" borderId="1" xfId="0" applyFont="1" applyFill="1" applyBorder="1"/>
    <xf numFmtId="0" fontId="5" fillId="0" borderId="11" xfId="0" applyFont="1" applyFill="1" applyBorder="1" applyAlignment="1">
      <alignment vertical="center" wrapText="1"/>
    </xf>
    <xf numFmtId="0" fontId="8" fillId="0" borderId="11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vertical="center" wrapText="1"/>
    </xf>
    <xf numFmtId="0" fontId="8" fillId="0" borderId="1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164" fontId="5" fillId="0" borderId="9" xfId="0" applyNumberFormat="1" applyFont="1" applyFill="1" applyBorder="1" applyAlignment="1">
      <alignment horizontal="right" vertical="top"/>
    </xf>
    <xf numFmtId="11" fontId="8" fillId="6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58" fillId="6" borderId="1" xfId="3" applyFont="1" applyFill="1" applyBorder="1" applyAlignment="1">
      <alignment vertical="top" wrapText="1"/>
    </xf>
    <xf numFmtId="0" fontId="31" fillId="8" borderId="1" xfId="0" applyFont="1" applyFill="1" applyBorder="1" applyAlignment="1">
      <alignment horizontal="center" vertical="center"/>
    </xf>
    <xf numFmtId="0" fontId="17" fillId="8" borderId="1" xfId="0" applyFont="1" applyFill="1" applyBorder="1"/>
    <xf numFmtId="0" fontId="5" fillId="4" borderId="1" xfId="0" applyFont="1" applyFill="1" applyBorder="1"/>
    <xf numFmtId="0" fontId="8" fillId="6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/>
    </xf>
    <xf numFmtId="0" fontId="12" fillId="6" borderId="1" xfId="0" applyFont="1" applyFill="1" applyBorder="1" applyAlignment="1">
      <alignment horizontal="center"/>
    </xf>
    <xf numFmtId="11" fontId="8" fillId="6" borderId="1" xfId="0" applyNumberFormat="1" applyFont="1" applyFill="1" applyBorder="1" applyAlignment="1">
      <alignment horizontal="center"/>
    </xf>
    <xf numFmtId="0" fontId="59" fillId="6" borderId="1" xfId="0" applyFont="1" applyFill="1" applyBorder="1"/>
    <xf numFmtId="0" fontId="24" fillId="8" borderId="1" xfId="0" applyFont="1" applyFill="1" applyBorder="1" applyAlignment="1">
      <alignment horizontal="center" vertical="center"/>
    </xf>
    <xf numFmtId="0" fontId="60" fillId="6" borderId="1" xfId="0" applyFont="1" applyFill="1" applyBorder="1"/>
    <xf numFmtId="1" fontId="8" fillId="6" borderId="1" xfId="0" applyNumberFormat="1" applyFont="1" applyFill="1" applyBorder="1"/>
    <xf numFmtId="0" fontId="11" fillId="6" borderId="0" xfId="0" applyFont="1" applyFill="1"/>
    <xf numFmtId="0" fontId="59" fillId="6" borderId="1" xfId="0" applyFont="1" applyFill="1" applyBorder="1" applyAlignment="1">
      <alignment vertical="top" wrapText="1"/>
    </xf>
    <xf numFmtId="0" fontId="61" fillId="6" borderId="1" xfId="3" applyFont="1" applyFill="1" applyBorder="1"/>
    <xf numFmtId="164" fontId="5" fillId="6" borderId="1" xfId="0" applyNumberFormat="1" applyFont="1" applyFill="1" applyBorder="1" applyAlignment="1">
      <alignment horizontal="right"/>
    </xf>
    <xf numFmtId="0" fontId="5" fillId="6" borderId="1" xfId="0" applyFont="1" applyFill="1" applyBorder="1" applyAlignment="1">
      <alignment vertical="center"/>
    </xf>
    <xf numFmtId="1" fontId="5" fillId="6" borderId="1" xfId="0" applyNumberFormat="1" applyFont="1" applyFill="1" applyBorder="1"/>
    <xf numFmtId="0" fontId="5" fillId="0" borderId="9" xfId="0" applyFont="1" applyFill="1" applyBorder="1"/>
    <xf numFmtId="164" fontId="5" fillId="6" borderId="1" xfId="0" applyNumberFormat="1" applyFont="1" applyFill="1" applyBorder="1" applyAlignment="1"/>
    <xf numFmtId="0" fontId="5" fillId="0" borderId="13" xfId="0" applyFont="1" applyFill="1" applyBorder="1"/>
    <xf numFmtId="2" fontId="5" fillId="0" borderId="13" xfId="0" applyNumberFormat="1" applyFont="1" applyFill="1" applyBorder="1"/>
    <xf numFmtId="0" fontId="5" fillId="0" borderId="13" xfId="0" applyFont="1" applyFill="1" applyBorder="1" applyAlignment="1">
      <alignment horizontal="center"/>
    </xf>
    <xf numFmtId="1" fontId="5" fillId="0" borderId="13" xfId="0" applyNumberFormat="1" applyFont="1" applyFill="1" applyBorder="1" applyAlignment="1">
      <alignment horizontal="center"/>
    </xf>
    <xf numFmtId="0" fontId="5" fillId="0" borderId="13" xfId="0" applyFont="1" applyFill="1" applyBorder="1" applyAlignment="1">
      <alignment horizontal="left"/>
    </xf>
    <xf numFmtId="0" fontId="5" fillId="0" borderId="13" xfId="0" applyFont="1" applyFill="1" applyBorder="1" applyAlignment="1">
      <alignment vertical="center"/>
    </xf>
    <xf numFmtId="0" fontId="5" fillId="0" borderId="1" xfId="0" applyFont="1" applyFill="1" applyBorder="1"/>
    <xf numFmtId="2" fontId="5" fillId="0" borderId="1" xfId="0" applyNumberFormat="1" applyFont="1" applyFill="1" applyBorder="1"/>
    <xf numFmtId="0" fontId="5" fillId="0" borderId="1" xfId="0" applyFont="1" applyFill="1" applyBorder="1" applyAlignment="1">
      <alignment horizontal="center"/>
    </xf>
    <xf numFmtId="164" fontId="5" fillId="0" borderId="1" xfId="0" applyNumberFormat="1" applyFont="1" applyFill="1" applyBorder="1" applyAlignment="1"/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vertical="center"/>
    </xf>
    <xf numFmtId="0" fontId="5" fillId="0" borderId="7" xfId="0" applyFont="1" applyFill="1" applyBorder="1"/>
    <xf numFmtId="0" fontId="5" fillId="0" borderId="7" xfId="0" applyFont="1" applyFill="1" applyBorder="1" applyAlignment="1">
      <alignment horizontal="center"/>
    </xf>
    <xf numFmtId="164" fontId="5" fillId="0" borderId="7" xfId="0" applyNumberFormat="1" applyFont="1" applyFill="1" applyBorder="1" applyAlignment="1"/>
    <xf numFmtId="2" fontId="5" fillId="6" borderId="1" xfId="0" applyNumberFormat="1" applyFont="1" applyFill="1" applyBorder="1"/>
    <xf numFmtId="0" fontId="5" fillId="6" borderId="1" xfId="0" applyFont="1" applyFill="1" applyBorder="1" applyAlignment="1"/>
    <xf numFmtId="164" fontId="5" fillId="0" borderId="1" xfId="0" applyNumberFormat="1" applyFont="1" applyFill="1" applyBorder="1" applyAlignment="1">
      <alignment horizontal="right"/>
    </xf>
    <xf numFmtId="0" fontId="5" fillId="0" borderId="1" xfId="0" applyFont="1" applyFill="1" applyBorder="1" applyAlignment="1">
      <alignment wrapText="1"/>
    </xf>
    <xf numFmtId="1" fontId="5" fillId="0" borderId="1" xfId="0" applyNumberFormat="1" applyFont="1" applyFill="1" applyBorder="1"/>
    <xf numFmtId="2" fontId="11" fillId="6" borderId="1" xfId="0" applyNumberFormat="1" applyFont="1" applyFill="1" applyBorder="1"/>
    <xf numFmtId="0" fontId="11" fillId="4" borderId="1" xfId="0" applyFont="1" applyFill="1" applyBorder="1"/>
    <xf numFmtId="0" fontId="5" fillId="5" borderId="0" xfId="0" applyFont="1" applyFill="1"/>
    <xf numFmtId="0" fontId="55" fillId="6" borderId="1" xfId="0" applyFont="1" applyFill="1" applyBorder="1" applyAlignment="1">
      <alignment vertical="center" wrapText="1"/>
    </xf>
    <xf numFmtId="0" fontId="5" fillId="6" borderId="1" xfId="0" applyFont="1" applyFill="1" applyBorder="1" applyAlignment="1">
      <alignment horizontal="right" vertical="center" wrapText="1"/>
    </xf>
    <xf numFmtId="164" fontId="55" fillId="6" borderId="1" xfId="0" applyNumberFormat="1" applyFont="1" applyFill="1" applyBorder="1" applyAlignment="1">
      <alignment horizontal="right" vertical="center" wrapText="1"/>
    </xf>
    <xf numFmtId="0" fontId="55" fillId="6" borderId="1" xfId="0" applyFont="1" applyFill="1" applyBorder="1" applyAlignment="1">
      <alignment horizontal="right" vertical="center" wrapText="1"/>
    </xf>
    <xf numFmtId="164" fontId="5" fillId="6" borderId="6" xfId="0" applyNumberFormat="1" applyFont="1" applyFill="1" applyBorder="1" applyAlignment="1">
      <alignment horizontal="right"/>
    </xf>
    <xf numFmtId="164" fontId="5" fillId="0" borderId="0" xfId="0" applyNumberFormat="1" applyFont="1" applyFill="1" applyAlignment="1">
      <alignment horizontal="right"/>
    </xf>
    <xf numFmtId="0" fontId="5" fillId="0" borderId="0" xfId="0" applyFont="1" applyFill="1" applyAlignment="1">
      <alignment horizontal="left"/>
    </xf>
    <xf numFmtId="0" fontId="5" fillId="0" borderId="1" xfId="0" applyFont="1" applyFill="1" applyBorder="1" applyAlignment="1"/>
    <xf numFmtId="0" fontId="8" fillId="0" borderId="0" xfId="0" applyFont="1" applyFill="1"/>
    <xf numFmtId="0" fontId="8" fillId="0" borderId="0" xfId="0" applyFont="1" applyFill="1" applyAlignment="1">
      <alignment horizontal="center" vertical="top" wrapText="1"/>
    </xf>
    <xf numFmtId="0" fontId="24" fillId="0" borderId="1" xfId="0" applyFont="1" applyFill="1" applyBorder="1" applyAlignment="1">
      <alignment vertical="top" wrapText="1"/>
    </xf>
    <xf numFmtId="0" fontId="31" fillId="8" borderId="1" xfId="0" applyFont="1" applyFill="1" applyBorder="1" applyAlignment="1">
      <alignment vertical="top" wrapText="1"/>
    </xf>
    <xf numFmtId="0" fontId="8" fillId="6" borderId="1" xfId="0" applyFont="1" applyFill="1" applyBorder="1" applyAlignment="1">
      <alignment vertical="top"/>
    </xf>
    <xf numFmtId="0" fontId="8" fillId="0" borderId="1" xfId="0" applyFont="1" applyFill="1" applyBorder="1" applyAlignment="1">
      <alignment vertical="top"/>
    </xf>
    <xf numFmtId="0" fontId="12" fillId="6" borderId="1" xfId="0" applyFont="1" applyFill="1" applyBorder="1" applyAlignment="1">
      <alignment vertical="top"/>
    </xf>
    <xf numFmtId="0" fontId="8" fillId="0" borderId="13" xfId="0" applyFont="1" applyFill="1" applyBorder="1" applyAlignment="1">
      <alignment vertical="top"/>
    </xf>
    <xf numFmtId="0" fontId="8" fillId="0" borderId="7" xfId="0" applyFont="1" applyFill="1" applyBorder="1" applyAlignment="1">
      <alignment vertical="top"/>
    </xf>
    <xf numFmtId="0" fontId="8" fillId="0" borderId="9" xfId="0" applyFont="1" applyFill="1" applyBorder="1" applyAlignment="1">
      <alignment vertical="top"/>
    </xf>
    <xf numFmtId="0" fontId="8" fillId="0" borderId="1" xfId="1" applyFont="1" applyFill="1" applyBorder="1" applyAlignment="1">
      <alignment vertical="top" wrapText="1"/>
    </xf>
    <xf numFmtId="0" fontId="8" fillId="6" borderId="1" xfId="1" applyFont="1" applyFill="1" applyBorder="1" applyAlignment="1">
      <alignment vertical="top" wrapText="1"/>
    </xf>
    <xf numFmtId="0" fontId="8" fillId="6" borderId="1" xfId="2" applyFont="1" applyFill="1" applyBorder="1" applyAlignment="1">
      <alignment vertical="top"/>
    </xf>
    <xf numFmtId="0" fontId="24" fillId="8" borderId="1" xfId="0" applyFont="1" applyFill="1" applyBorder="1" applyAlignment="1">
      <alignment vertical="top"/>
    </xf>
    <xf numFmtId="0" fontId="31" fillId="0" borderId="13" xfId="0" applyFont="1" applyFill="1" applyBorder="1" applyAlignment="1">
      <alignment vertical="top"/>
    </xf>
    <xf numFmtId="0" fontId="31" fillId="0" borderId="1" xfId="0" applyFont="1" applyFill="1" applyBorder="1" applyAlignment="1">
      <alignment vertical="top"/>
    </xf>
    <xf numFmtId="0" fontId="31" fillId="0" borderId="7" xfId="0" applyFont="1" applyFill="1" applyBorder="1" applyAlignment="1">
      <alignment vertical="top"/>
    </xf>
    <xf numFmtId="0" fontId="31" fillId="0" borderId="9" xfId="0" applyFont="1" applyFill="1" applyBorder="1" applyAlignment="1">
      <alignment vertical="top" wrapText="1"/>
    </xf>
    <xf numFmtId="0" fontId="12" fillId="0" borderId="7" xfId="0" applyFont="1" applyFill="1" applyBorder="1" applyAlignment="1">
      <alignment vertical="top" wrapText="1"/>
    </xf>
    <xf numFmtId="0" fontId="8" fillId="0" borderId="13" xfId="0" applyFont="1" applyFill="1" applyBorder="1"/>
    <xf numFmtId="0" fontId="8" fillId="0" borderId="1" xfId="0" applyFont="1" applyFill="1" applyBorder="1"/>
    <xf numFmtId="0" fontId="8" fillId="0" borderId="7" xfId="0" applyFont="1" applyFill="1" applyBorder="1"/>
    <xf numFmtId="0" fontId="8" fillId="6" borderId="1" xfId="0" applyFont="1" applyFill="1" applyBorder="1"/>
    <xf numFmtId="0" fontId="12" fillId="0" borderId="1" xfId="0" applyFont="1" applyFill="1" applyBorder="1"/>
    <xf numFmtId="0" fontId="12" fillId="6" borderId="1" xfId="0" applyFont="1" applyFill="1" applyBorder="1"/>
    <xf numFmtId="1" fontId="11" fillId="6" borderId="1" xfId="0" applyNumberFormat="1" applyFont="1" applyFill="1" applyBorder="1" applyAlignment="1">
      <alignment horizontal="right" vertical="top"/>
    </xf>
    <xf numFmtId="1" fontId="17" fillId="6" borderId="1" xfId="0" applyNumberFormat="1" applyFont="1" applyFill="1" applyBorder="1" applyAlignment="1">
      <alignment horizontal="center" vertical="top" wrapText="1"/>
    </xf>
    <xf numFmtId="1" fontId="5" fillId="6" borderId="1" xfId="0" applyNumberFormat="1" applyFont="1" applyFill="1" applyBorder="1" applyAlignment="1">
      <alignment horizontal="right" vertical="top"/>
    </xf>
    <xf numFmtId="0" fontId="14" fillId="0" borderId="0" xfId="3"/>
    <xf numFmtId="0" fontId="62" fillId="6" borderId="1" xfId="3" applyFont="1" applyFill="1" applyBorder="1" applyAlignment="1">
      <alignment vertical="top" wrapText="1"/>
    </xf>
    <xf numFmtId="0" fontId="11" fillId="0" borderId="7" xfId="0" applyFont="1" applyFill="1" applyBorder="1" applyAlignment="1">
      <alignment vertical="top"/>
    </xf>
    <xf numFmtId="0" fontId="17" fillId="8" borderId="1" xfId="0" applyFont="1" applyFill="1" applyBorder="1" applyAlignment="1">
      <alignment vertical="center" wrapText="1"/>
    </xf>
    <xf numFmtId="0" fontId="17" fillId="8" borderId="13" xfId="0" applyFont="1" applyFill="1" applyBorder="1" applyAlignment="1">
      <alignment vertical="top" wrapText="1"/>
    </xf>
    <xf numFmtId="1" fontId="17" fillId="8" borderId="13" xfId="0" applyNumberFormat="1" applyFont="1" applyFill="1" applyBorder="1" applyAlignment="1">
      <alignment horizontal="center" vertical="top" wrapText="1"/>
    </xf>
    <xf numFmtId="1" fontId="17" fillId="8" borderId="7" xfId="0" applyNumberFormat="1" applyFont="1" applyFill="1" applyBorder="1" applyAlignment="1">
      <alignment vertical="top" wrapText="1"/>
    </xf>
    <xf numFmtId="164" fontId="17" fillId="8" borderId="13" xfId="0" applyNumberFormat="1" applyFont="1" applyFill="1" applyBorder="1" applyAlignment="1">
      <alignment horizontal="right" vertical="top" wrapText="1"/>
    </xf>
    <xf numFmtId="2" fontId="17" fillId="8" borderId="13" xfId="0" applyNumberFormat="1" applyFont="1" applyFill="1" applyBorder="1" applyAlignment="1">
      <alignment horizontal="right" vertical="top" wrapText="1"/>
    </xf>
    <xf numFmtId="0" fontId="17" fillId="8" borderId="7" xfId="0" applyFont="1" applyFill="1" applyBorder="1" applyAlignment="1">
      <alignment vertical="top" wrapText="1"/>
    </xf>
    <xf numFmtId="1" fontId="17" fillId="8" borderId="7" xfId="0" applyNumberFormat="1" applyFont="1" applyFill="1" applyBorder="1" applyAlignment="1">
      <alignment horizontal="center" vertical="top" wrapText="1"/>
    </xf>
    <xf numFmtId="164" fontId="17" fillId="8" borderId="7" xfId="0" applyNumberFormat="1" applyFont="1" applyFill="1" applyBorder="1" applyAlignment="1">
      <alignment horizontal="right" vertical="top" wrapText="1"/>
    </xf>
    <xf numFmtId="2" fontId="17" fillId="8" borderId="7" xfId="0" applyNumberFormat="1" applyFont="1" applyFill="1" applyBorder="1" applyAlignment="1">
      <alignment horizontal="right" vertical="top" wrapText="1"/>
    </xf>
    <xf numFmtId="164" fontId="22" fillId="8" borderId="13" xfId="0" applyNumberFormat="1" applyFont="1" applyFill="1" applyBorder="1" applyAlignment="1">
      <alignment horizontal="right" vertical="top" wrapText="1"/>
    </xf>
    <xf numFmtId="2" fontId="22" fillId="8" borderId="13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165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165" fontId="5" fillId="0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165" fontId="5" fillId="0" borderId="1" xfId="0" applyNumberFormat="1" applyFont="1" applyFill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vertical="top"/>
    </xf>
    <xf numFmtId="0" fontId="8" fillId="0" borderId="1" xfId="0" applyFont="1" applyFill="1" applyBorder="1" applyAlignment="1">
      <alignment horizontal="center"/>
    </xf>
    <xf numFmtId="0" fontId="55" fillId="0" borderId="1" xfId="0" applyFont="1" applyFill="1" applyBorder="1" applyAlignment="1">
      <alignment vertical="center" wrapText="1"/>
    </xf>
    <xf numFmtId="0" fontId="55" fillId="0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vertical="center" wrapText="1"/>
    </xf>
    <xf numFmtId="164" fontId="55" fillId="0" borderId="7" xfId="0" applyNumberFormat="1" applyFont="1" applyFill="1" applyBorder="1" applyAlignment="1">
      <alignment horizontal="right" vertical="center" wrapText="1"/>
    </xf>
    <xf numFmtId="0" fontId="55" fillId="0" borderId="7" xfId="0" applyFont="1" applyFill="1" applyBorder="1" applyAlignment="1">
      <alignment horizontal="right" vertical="center" wrapText="1"/>
    </xf>
    <xf numFmtId="164" fontId="55" fillId="0" borderId="1" xfId="0" applyNumberFormat="1" applyFont="1" applyFill="1" applyBorder="1" applyAlignment="1">
      <alignment horizontal="right"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166" fontId="5" fillId="0" borderId="7" xfId="0" applyNumberFormat="1" applyFont="1" applyFill="1" applyBorder="1" applyAlignment="1">
      <alignment horizontal="right" vertical="center" wrapText="1"/>
    </xf>
    <xf numFmtId="0" fontId="5" fillId="0" borderId="7" xfId="0" applyFont="1" applyFill="1" applyBorder="1" applyAlignment="1">
      <alignment horizontal="right" vertical="center" wrapText="1"/>
    </xf>
    <xf numFmtId="1" fontId="5" fillId="0" borderId="1" xfId="0" applyNumberFormat="1" applyFont="1" applyFill="1" applyBorder="1" applyAlignment="1">
      <alignment horizontal="right" vertical="top"/>
    </xf>
    <xf numFmtId="0" fontId="5" fillId="0" borderId="1" xfId="0" applyFont="1" applyFill="1" applyBorder="1" applyAlignment="1">
      <alignment horizontal="center" vertical="top"/>
    </xf>
    <xf numFmtId="1" fontId="5" fillId="0" borderId="2" xfId="0" applyNumberFormat="1" applyFont="1" applyFill="1" applyBorder="1" applyAlignment="1">
      <alignment horizontal="center" vertical="top" wrapText="1"/>
    </xf>
    <xf numFmtId="164" fontId="5" fillId="0" borderId="1" xfId="0" applyNumberFormat="1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vertical="top" wrapText="1"/>
    </xf>
    <xf numFmtId="0" fontId="12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center" vertical="center"/>
    </xf>
    <xf numFmtId="1" fontId="17" fillId="0" borderId="9" xfId="0" applyNumberFormat="1" applyFont="1" applyFill="1" applyBorder="1" applyAlignment="1">
      <alignment horizontal="right" vertical="top" wrapText="1"/>
    </xf>
    <xf numFmtId="164" fontId="17" fillId="0" borderId="9" xfId="0" applyNumberFormat="1" applyFont="1" applyFill="1" applyBorder="1" applyAlignment="1">
      <alignment horizontal="right" vertical="top" wrapText="1"/>
    </xf>
    <xf numFmtId="2" fontId="17" fillId="0" borderId="11" xfId="0" applyNumberFormat="1" applyFont="1" applyFill="1" applyBorder="1" applyAlignment="1">
      <alignment horizontal="right" vertical="top" wrapText="1"/>
    </xf>
    <xf numFmtId="0" fontId="17" fillId="0" borderId="11" xfId="0" applyFont="1" applyFill="1" applyBorder="1" applyAlignment="1">
      <alignment horizontal="right" vertical="top" wrapText="1"/>
    </xf>
    <xf numFmtId="0" fontId="17" fillId="0" borderId="11" xfId="0" applyFont="1" applyFill="1" applyBorder="1" applyAlignment="1">
      <alignment vertical="top" wrapText="1"/>
    </xf>
    <xf numFmtId="1" fontId="5" fillId="0" borderId="13" xfId="0" applyNumberFormat="1" applyFont="1" applyFill="1" applyBorder="1" applyAlignment="1">
      <alignment horizontal="right" vertical="top"/>
    </xf>
    <xf numFmtId="1" fontId="5" fillId="0" borderId="9" xfId="0" applyNumberFormat="1" applyFont="1" applyFill="1" applyBorder="1" applyAlignment="1">
      <alignment horizontal="right" vertical="top"/>
    </xf>
    <xf numFmtId="1" fontId="17" fillId="0" borderId="13" xfId="0" applyNumberFormat="1" applyFont="1" applyFill="1" applyBorder="1" applyAlignment="1">
      <alignment horizontal="right" vertical="top"/>
    </xf>
    <xf numFmtId="1" fontId="17" fillId="0" borderId="1" xfId="0" applyNumberFormat="1" applyFont="1" applyFill="1" applyBorder="1" applyAlignment="1">
      <alignment horizontal="right" vertical="top"/>
    </xf>
    <xf numFmtId="1" fontId="17" fillId="0" borderId="7" xfId="0" applyNumberFormat="1" applyFont="1" applyFill="1" applyBorder="1" applyAlignment="1">
      <alignment horizontal="right" vertical="top"/>
    </xf>
    <xf numFmtId="0" fontId="11" fillId="0" borderId="13" xfId="0" applyFont="1" applyFill="1" applyBorder="1" applyAlignment="1">
      <alignment vertical="top" wrapText="1"/>
    </xf>
    <xf numFmtId="1" fontId="11" fillId="0" borderId="13" xfId="0" applyNumberFormat="1" applyFont="1" applyFill="1" applyBorder="1" applyAlignment="1">
      <alignment horizontal="center" vertical="top" wrapText="1"/>
    </xf>
    <xf numFmtId="1" fontId="11" fillId="0" borderId="13" xfId="0" applyNumberFormat="1" applyFont="1" applyFill="1" applyBorder="1" applyAlignment="1">
      <alignment vertical="top" wrapText="1"/>
    </xf>
    <xf numFmtId="0" fontId="12" fillId="0" borderId="9" xfId="0" applyFont="1" applyFill="1" applyBorder="1" applyAlignment="1">
      <alignment vertical="top" wrapText="1"/>
    </xf>
    <xf numFmtId="0" fontId="5" fillId="8" borderId="13" xfId="0" applyFont="1" applyFill="1" applyBorder="1" applyAlignment="1">
      <alignment vertical="top" wrapText="1"/>
    </xf>
    <xf numFmtId="1" fontId="17" fillId="8" borderId="13" xfId="0" applyNumberFormat="1" applyFont="1" applyFill="1" applyBorder="1" applyAlignment="1">
      <alignment vertical="top" wrapText="1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justify" vertical="center" wrapText="1"/>
    </xf>
    <xf numFmtId="0" fontId="11" fillId="0" borderId="1" xfId="0" applyFont="1" applyFill="1" applyBorder="1" applyAlignment="1">
      <alignment vertical="center" wrapText="1"/>
    </xf>
    <xf numFmtId="0" fontId="56" fillId="0" borderId="21" xfId="0" applyFont="1" applyFill="1" applyBorder="1" applyAlignment="1">
      <alignment vertical="center" wrapText="1"/>
    </xf>
    <xf numFmtId="0" fontId="11" fillId="0" borderId="22" xfId="0" applyFont="1" applyFill="1" applyBorder="1" applyAlignment="1">
      <alignment vertical="top" wrapText="1"/>
    </xf>
    <xf numFmtId="1" fontId="11" fillId="0" borderId="9" xfId="0" applyNumberFormat="1" applyFont="1" applyFill="1" applyBorder="1" applyAlignment="1">
      <alignment horizontal="right" vertical="top" wrapText="1"/>
    </xf>
    <xf numFmtId="0" fontId="55" fillId="0" borderId="1" xfId="0" applyFont="1" applyFill="1" applyBorder="1"/>
    <xf numFmtId="0" fontId="11" fillId="0" borderId="1" xfId="0" applyFont="1" applyFill="1" applyBorder="1" applyAlignment="1">
      <alignment horizontal="right" vertical="top"/>
    </xf>
    <xf numFmtId="2" fontId="11" fillId="0" borderId="1" xfId="0" applyNumberFormat="1" applyFont="1" applyFill="1" applyBorder="1" applyAlignment="1">
      <alignment horizontal="right" vertical="top"/>
    </xf>
    <xf numFmtId="1" fontId="11" fillId="0" borderId="1" xfId="0" applyNumberFormat="1" applyFont="1" applyFill="1" applyBorder="1" applyAlignment="1">
      <alignment horizontal="right" vertical="top"/>
    </xf>
    <xf numFmtId="0" fontId="31" fillId="0" borderId="1" xfId="0" applyFont="1" applyFill="1" applyBorder="1" applyAlignment="1">
      <alignment vertical="top" wrapText="1"/>
    </xf>
    <xf numFmtId="1" fontId="17" fillId="0" borderId="1" xfId="0" applyNumberFormat="1" applyFont="1" applyFill="1" applyBorder="1" applyAlignment="1">
      <alignment horizontal="right" vertical="top" wrapText="1"/>
    </xf>
    <xf numFmtId="2" fontId="22" fillId="8" borderId="1" xfId="0" applyNumberFormat="1" applyFont="1" applyFill="1" applyBorder="1" applyAlignment="1">
      <alignment vertical="top" wrapText="1"/>
    </xf>
    <xf numFmtId="1" fontId="12" fillId="0" borderId="1" xfId="0" applyNumberFormat="1" applyFont="1" applyFill="1" applyBorder="1" applyAlignment="1">
      <alignment vertical="top" wrapText="1"/>
    </xf>
    <xf numFmtId="2" fontId="11" fillId="0" borderId="2" xfId="0" applyNumberFormat="1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horizontal="left" vertical="top" wrapText="1"/>
    </xf>
    <xf numFmtId="0" fontId="12" fillId="0" borderId="2" xfId="0" applyFont="1" applyFill="1" applyBorder="1" applyAlignment="1">
      <alignment horizontal="center" vertical="center"/>
    </xf>
    <xf numFmtId="0" fontId="11" fillId="0" borderId="0" xfId="0" applyFont="1" applyFill="1" applyAlignment="1">
      <alignment vertical="top" wrapText="1"/>
    </xf>
    <xf numFmtId="164" fontId="17" fillId="8" borderId="17" xfId="0" applyNumberFormat="1" applyFont="1" applyFill="1" applyBorder="1" applyAlignment="1">
      <alignment horizontal="right" vertical="top" wrapText="1"/>
    </xf>
    <xf numFmtId="0" fontId="17" fillId="8" borderId="17" xfId="0" applyFont="1" applyFill="1" applyBorder="1" applyAlignment="1">
      <alignment vertical="top" wrapText="1"/>
    </xf>
    <xf numFmtId="0" fontId="17" fillId="8" borderId="2" xfId="0" applyFont="1" applyFill="1" applyBorder="1" applyAlignment="1">
      <alignment horizontal="right" vertical="top" wrapText="1"/>
    </xf>
    <xf numFmtId="0" fontId="17" fillId="8" borderId="2" xfId="0" applyFont="1" applyFill="1" applyBorder="1" applyAlignment="1">
      <alignment vertical="top" wrapText="1"/>
    </xf>
    <xf numFmtId="2" fontId="17" fillId="8" borderId="8" xfId="0" applyNumberFormat="1" applyFont="1" applyFill="1" applyBorder="1" applyAlignment="1">
      <alignment horizontal="right" vertical="top" wrapText="1"/>
    </xf>
    <xf numFmtId="0" fontId="17" fillId="8" borderId="8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64" fontId="11" fillId="0" borderId="7" xfId="0" applyNumberFormat="1" applyFont="1" applyFill="1" applyBorder="1" applyAlignment="1">
      <alignment vertical="top" wrapText="1"/>
    </xf>
    <xf numFmtId="0" fontId="11" fillId="4" borderId="1" xfId="0" applyFont="1" applyFill="1" applyBorder="1" applyAlignment="1">
      <alignment horizontal="right" vertical="top" wrapText="1"/>
    </xf>
    <xf numFmtId="164" fontId="11" fillId="6" borderId="1" xfId="0" applyNumberFormat="1" applyFont="1" applyFill="1" applyBorder="1" applyAlignment="1"/>
    <xf numFmtId="0" fontId="11" fillId="6" borderId="1" xfId="0" applyFont="1" applyFill="1" applyBorder="1" applyAlignment="1"/>
    <xf numFmtId="0" fontId="11" fillId="6" borderId="1" xfId="0" applyFont="1" applyFill="1" applyBorder="1" applyAlignment="1">
      <alignment vertical="center"/>
    </xf>
    <xf numFmtId="0" fontId="11" fillId="6" borderId="7" xfId="0" applyFont="1" applyFill="1" applyBorder="1" applyAlignment="1">
      <alignment vertical="top" wrapText="1"/>
    </xf>
    <xf numFmtId="0" fontId="12" fillId="6" borderId="7" xfId="0" applyFont="1" applyFill="1" applyBorder="1"/>
    <xf numFmtId="0" fontId="11" fillId="6" borderId="7" xfId="0" applyFont="1" applyFill="1" applyBorder="1"/>
    <xf numFmtId="2" fontId="11" fillId="6" borderId="7" xfId="0" applyNumberFormat="1" applyFont="1" applyFill="1" applyBorder="1"/>
    <xf numFmtId="1" fontId="11" fillId="6" borderId="7" xfId="0" applyNumberFormat="1" applyFont="1" applyFill="1" applyBorder="1"/>
    <xf numFmtId="0" fontId="61" fillId="6" borderId="0" xfId="3" applyFont="1" applyFill="1"/>
    <xf numFmtId="1" fontId="11" fillId="6" borderId="7" xfId="0" applyNumberFormat="1" applyFont="1" applyFill="1" applyBorder="1" applyAlignment="1">
      <alignment horizontal="center" vertical="top" wrapText="1"/>
    </xf>
    <xf numFmtId="164" fontId="11" fillId="6" borderId="7" xfId="0" applyNumberFormat="1" applyFont="1" applyFill="1" applyBorder="1" applyAlignment="1">
      <alignment horizontal="right"/>
    </xf>
    <xf numFmtId="164" fontId="11" fillId="6" borderId="7" xfId="0" applyNumberFormat="1" applyFont="1" applyFill="1" applyBorder="1" applyAlignment="1"/>
    <xf numFmtId="2" fontId="11" fillId="6" borderId="7" xfId="0" applyNumberFormat="1" applyFont="1" applyFill="1" applyBorder="1" applyAlignment="1">
      <alignment horizontal="right" vertical="top" wrapText="1"/>
    </xf>
    <xf numFmtId="0" fontId="11" fillId="6" borderId="7" xfId="0" applyFont="1" applyFill="1" applyBorder="1" applyAlignment="1">
      <alignment horizontal="left"/>
    </xf>
    <xf numFmtId="0" fontId="11" fillId="6" borderId="7" xfId="0" applyFont="1" applyFill="1" applyBorder="1" applyAlignment="1">
      <alignment vertical="center"/>
    </xf>
    <xf numFmtId="1" fontId="11" fillId="6" borderId="1" xfId="0" applyNumberFormat="1" applyFont="1" applyFill="1" applyBorder="1"/>
    <xf numFmtId="164" fontId="11" fillId="6" borderId="1" xfId="0" applyNumberFormat="1" applyFont="1" applyFill="1" applyBorder="1" applyAlignment="1">
      <alignment horizontal="right"/>
    </xf>
    <xf numFmtId="1" fontId="11" fillId="6" borderId="1" xfId="0" applyNumberFormat="1" applyFont="1" applyFill="1" applyBorder="1" applyAlignment="1">
      <alignment horizontal="left" vertical="top" wrapText="1"/>
    </xf>
    <xf numFmtId="0" fontId="64" fillId="6" borderId="1" xfId="3" applyFont="1" applyFill="1" applyBorder="1"/>
    <xf numFmtId="164" fontId="11" fillId="6" borderId="1" xfId="0" applyNumberFormat="1" applyFont="1" applyFill="1" applyBorder="1"/>
    <xf numFmtId="0" fontId="61" fillId="6" borderId="1" xfId="3" applyFont="1" applyFill="1" applyBorder="1" applyAlignment="1">
      <alignment vertical="top" wrapText="1"/>
    </xf>
    <xf numFmtId="0" fontId="30" fillId="6" borderId="1" xfId="0" applyFont="1" applyFill="1" applyBorder="1"/>
    <xf numFmtId="0" fontId="61" fillId="6" borderId="8" xfId="3" applyFont="1" applyFill="1" applyBorder="1"/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1" fontId="11" fillId="0" borderId="0" xfId="0" applyNumberFormat="1" applyFont="1" applyFill="1" applyAlignment="1">
      <alignment vertical="top" wrapText="1"/>
    </xf>
    <xf numFmtId="0" fontId="32" fillId="0" borderId="1" xfId="0" applyFont="1" applyBorder="1" applyAlignment="1">
      <alignment vertical="center" wrapText="1"/>
    </xf>
    <xf numFmtId="1" fontId="32" fillId="0" borderId="1" xfId="0" applyNumberFormat="1" applyFont="1" applyBorder="1" applyAlignment="1">
      <alignment vertical="center" wrapText="1"/>
    </xf>
    <xf numFmtId="0" fontId="11" fillId="6" borderId="7" xfId="0" applyFont="1" applyFill="1" applyBorder="1" applyAlignment="1"/>
    <xf numFmtId="0" fontId="5" fillId="0" borderId="1" xfId="0" applyFont="1" applyBorder="1"/>
    <xf numFmtId="164" fontId="5" fillId="0" borderId="7" xfId="0" applyNumberFormat="1" applyFont="1" applyFill="1" applyBorder="1" applyAlignment="1">
      <alignment horizontal="right"/>
    </xf>
    <xf numFmtId="0" fontId="14" fillId="0" borderId="1" xfId="3" applyFill="1" applyBorder="1" applyAlignment="1">
      <alignment vertical="top" wrapText="1"/>
    </xf>
    <xf numFmtId="0" fontId="11" fillId="6" borderId="6" xfId="0" applyFont="1" applyFill="1" applyBorder="1"/>
    <xf numFmtId="0" fontId="66" fillId="0" borderId="0" xfId="0" applyFont="1"/>
    <xf numFmtId="0" fontId="10" fillId="0" borderId="0" xfId="0" applyFont="1"/>
    <xf numFmtId="0" fontId="0" fillId="6" borderId="1" xfId="0" applyFill="1" applyBorder="1"/>
    <xf numFmtId="0" fontId="11" fillId="6" borderId="4" xfId="0" applyFont="1" applyFill="1" applyBorder="1"/>
    <xf numFmtId="0" fontId="14" fillId="6" borderId="1" xfId="3" applyFill="1" applyBorder="1"/>
    <xf numFmtId="1" fontId="11" fillId="0" borderId="1" xfId="0" applyNumberFormat="1" applyFont="1" applyFill="1" applyBorder="1" applyAlignment="1">
      <alignment horizontal="center" vertical="top"/>
    </xf>
    <xf numFmtId="0" fontId="5" fillId="6" borderId="7" xfId="0" applyFont="1" applyFill="1" applyBorder="1"/>
    <xf numFmtId="2" fontId="5" fillId="6" borderId="7" xfId="0" applyNumberFormat="1" applyFont="1" applyFill="1" applyBorder="1"/>
    <xf numFmtId="1" fontId="5" fillId="6" borderId="7" xfId="0" applyNumberFormat="1" applyFont="1" applyFill="1" applyBorder="1"/>
    <xf numFmtId="164" fontId="5" fillId="6" borderId="7" xfId="0" applyNumberFormat="1" applyFont="1" applyFill="1" applyBorder="1" applyAlignment="1">
      <alignment horizontal="right"/>
    </xf>
    <xf numFmtId="164" fontId="5" fillId="6" borderId="7" xfId="0" applyNumberFormat="1" applyFont="1" applyFill="1" applyBorder="1" applyAlignment="1"/>
    <xf numFmtId="0" fontId="5" fillId="6" borderId="7" xfId="0" applyFont="1" applyFill="1" applyBorder="1" applyAlignment="1"/>
    <xf numFmtId="0" fontId="5" fillId="6" borderId="7" xfId="0" applyFont="1" applyFill="1" applyBorder="1" applyAlignment="1">
      <alignment vertical="center"/>
    </xf>
    <xf numFmtId="0" fontId="30" fillId="0" borderId="0" xfId="0" applyFont="1"/>
    <xf numFmtId="164" fontId="11" fillId="0" borderId="0" xfId="0" applyNumberFormat="1" applyFont="1" applyFill="1" applyAlignment="1">
      <alignment vertical="top" wrapText="1"/>
    </xf>
    <xf numFmtId="0" fontId="11" fillId="6" borderId="1" xfId="0" applyFont="1" applyFill="1" applyBorder="1" applyAlignment="1">
      <alignment horizontal="left" vertical="top"/>
    </xf>
    <xf numFmtId="0" fontId="8" fillId="6" borderId="7" xfId="0" applyFont="1" applyFill="1" applyBorder="1"/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2" xfId="0" applyFont="1" applyFill="1" applyBorder="1" applyAlignment="1">
      <alignment horizontal="left"/>
    </xf>
    <xf numFmtId="0" fontId="5" fillId="0" borderId="2" xfId="0" applyFont="1" applyFill="1" applyBorder="1" applyAlignment="1">
      <alignment vertical="center"/>
    </xf>
    <xf numFmtId="0" fontId="11" fillId="0" borderId="1" xfId="0" applyFont="1" applyFill="1" applyBorder="1"/>
    <xf numFmtId="164" fontId="11" fillId="0" borderId="1" xfId="0" applyNumberFormat="1" applyFont="1" applyFill="1" applyBorder="1" applyAlignment="1">
      <alignment horizontal="right"/>
    </xf>
    <xf numFmtId="164" fontId="11" fillId="0" borderId="1" xfId="0" applyNumberFormat="1" applyFont="1" applyFill="1" applyBorder="1" applyAlignment="1"/>
    <xf numFmtId="0" fontId="5" fillId="15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16" borderId="0" xfId="0" applyFont="1" applyFill="1" applyAlignment="1">
      <alignment vertical="top" wrapText="1"/>
    </xf>
    <xf numFmtId="0" fontId="11" fillId="16" borderId="1" xfId="0" applyFont="1" applyFill="1" applyBorder="1" applyAlignment="1">
      <alignment vertical="top" wrapText="1"/>
    </xf>
    <xf numFmtId="0" fontId="5" fillId="17" borderId="1" xfId="0" applyFont="1" applyFill="1" applyBorder="1" applyAlignment="1">
      <alignment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2" fillId="6" borderId="7" xfId="0" applyFont="1" applyFill="1" applyBorder="1" applyAlignment="1">
      <alignment vertical="top" wrapText="1"/>
    </xf>
    <xf numFmtId="0" fontId="11" fillId="6" borderId="7" xfId="0" applyFont="1" applyFill="1" applyBorder="1" applyAlignment="1">
      <alignment horizontal="left" vertical="top" wrapText="1"/>
    </xf>
    <xf numFmtId="1" fontId="11" fillId="4" borderId="7" xfId="0" applyNumberFormat="1" applyFont="1" applyFill="1" applyBorder="1" applyAlignment="1">
      <alignment horizontal="right" vertical="top" wrapText="1"/>
    </xf>
    <xf numFmtId="0" fontId="11" fillId="4" borderId="7" xfId="0" applyFont="1" applyFill="1" applyBorder="1" applyAlignment="1">
      <alignment horizontal="right" vertical="top" wrapText="1"/>
    </xf>
    <xf numFmtId="0" fontId="11" fillId="6" borderId="7" xfId="0" applyFont="1" applyFill="1" applyBorder="1" applyAlignment="1">
      <alignment horizontal="right" vertical="top" wrapText="1"/>
    </xf>
    <xf numFmtId="1" fontId="11" fillId="6" borderId="7" xfId="0" applyNumberFormat="1" applyFont="1" applyFill="1" applyBorder="1" applyAlignment="1">
      <alignment vertical="top" wrapText="1"/>
    </xf>
    <xf numFmtId="2" fontId="11" fillId="6" borderId="7" xfId="0" applyNumberFormat="1" applyFont="1" applyFill="1" applyBorder="1" applyAlignment="1">
      <alignment vertical="top" wrapText="1"/>
    </xf>
    <xf numFmtId="1" fontId="11" fillId="6" borderId="7" xfId="0" applyNumberFormat="1" applyFont="1" applyFill="1" applyBorder="1" applyAlignment="1">
      <alignment horizontal="right" vertical="top" wrapText="1"/>
    </xf>
    <xf numFmtId="164" fontId="11" fillId="6" borderId="7" xfId="0" applyNumberFormat="1" applyFont="1" applyFill="1" applyBorder="1" applyAlignment="1">
      <alignment horizontal="right" vertical="top" wrapText="1"/>
    </xf>
    <xf numFmtId="164" fontId="11" fillId="6" borderId="7" xfId="0" applyNumberFormat="1" applyFont="1" applyFill="1" applyBorder="1" applyAlignment="1">
      <alignment vertical="top" wrapText="1"/>
    </xf>
    <xf numFmtId="2" fontId="11" fillId="6" borderId="7" xfId="0" applyNumberFormat="1" applyFont="1" applyFill="1" applyBorder="1" applyAlignment="1">
      <alignment horizontal="left" vertical="top" wrapText="1"/>
    </xf>
    <xf numFmtId="0" fontId="12" fillId="6" borderId="7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right" vertical="top"/>
    </xf>
    <xf numFmtId="2" fontId="11" fillId="0" borderId="9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1" fontId="11" fillId="0" borderId="9" xfId="0" applyNumberFormat="1" applyFont="1" applyFill="1" applyBorder="1" applyAlignment="1">
      <alignment horizontal="center" vertical="top" wrapText="1"/>
    </xf>
    <xf numFmtId="0" fontId="14" fillId="0" borderId="9" xfId="3" applyFill="1" applyBorder="1" applyAlignment="1">
      <alignment vertical="top" wrapText="1"/>
    </xf>
    <xf numFmtId="164" fontId="11" fillId="0" borderId="9" xfId="0" applyNumberFormat="1" applyFont="1" applyFill="1" applyBorder="1" applyAlignment="1">
      <alignment horizontal="right" vertical="top" wrapText="1"/>
    </xf>
    <xf numFmtId="0" fontId="11" fillId="15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5" fillId="0" borderId="2" xfId="0" applyNumberFormat="1" applyFont="1" applyFill="1" applyBorder="1" applyAlignment="1">
      <alignment horizontal="right" vertical="top" wrapText="1"/>
    </xf>
    <xf numFmtId="1" fontId="11" fillId="0" borderId="2" xfId="0" applyNumberFormat="1" applyFont="1" applyFill="1" applyBorder="1" applyAlignment="1">
      <alignment horizontal="right" vertical="top" wrapText="1"/>
    </xf>
    <xf numFmtId="0" fontId="31" fillId="8" borderId="1" xfId="0" applyFont="1" applyFill="1" applyBorder="1" applyAlignment="1">
      <alignment vertical="top"/>
    </xf>
    <xf numFmtId="0" fontId="17" fillId="8" borderId="1" xfId="0" applyFont="1" applyFill="1" applyBorder="1" applyAlignment="1">
      <alignment horizontal="center" vertical="center" wrapText="1"/>
    </xf>
    <xf numFmtId="0" fontId="5" fillId="8" borderId="1" xfId="0" applyNumberFormat="1" applyFont="1" applyFill="1" applyBorder="1" applyAlignment="1">
      <alignment vertical="top" wrapText="1"/>
    </xf>
    <xf numFmtId="0" fontId="8" fillId="8" borderId="1" xfId="0" applyFont="1" applyFill="1" applyBorder="1" applyAlignment="1">
      <alignment vertical="top"/>
    </xf>
    <xf numFmtId="0" fontId="5" fillId="8" borderId="1" xfId="0" applyFont="1" applyFill="1" applyBorder="1" applyAlignment="1">
      <alignment vertical="top"/>
    </xf>
    <xf numFmtId="2" fontId="5" fillId="8" borderId="1" xfId="0" applyNumberFormat="1" applyFont="1" applyFill="1" applyBorder="1" applyAlignment="1">
      <alignment horizontal="right" vertical="top"/>
    </xf>
    <xf numFmtId="1" fontId="5" fillId="8" borderId="1" xfId="0" applyNumberFormat="1" applyFont="1" applyFill="1" applyBorder="1" applyAlignment="1">
      <alignment horizontal="right" vertical="top"/>
    </xf>
    <xf numFmtId="0" fontId="5" fillId="8" borderId="1" xfId="0" applyFont="1" applyFill="1" applyBorder="1" applyAlignment="1">
      <alignment horizontal="right" vertical="top" wrapText="1"/>
    </xf>
    <xf numFmtId="0" fontId="5" fillId="8" borderId="1" xfId="0" applyFont="1" applyFill="1" applyBorder="1" applyAlignment="1">
      <alignment horizontal="right" vertical="top"/>
    </xf>
    <xf numFmtId="1" fontId="5" fillId="8" borderId="1" xfId="0" applyNumberFormat="1" applyFont="1" applyFill="1" applyBorder="1" applyAlignment="1">
      <alignment vertical="top" wrapText="1"/>
    </xf>
    <xf numFmtId="2" fontId="5" fillId="8" borderId="2" xfId="0" applyNumberFormat="1" applyFont="1" applyFill="1" applyBorder="1" applyAlignment="1">
      <alignment horizontal="right" vertical="top" wrapText="1"/>
    </xf>
    <xf numFmtId="0" fontId="5" fillId="8" borderId="2" xfId="0" applyFont="1" applyFill="1" applyBorder="1" applyAlignment="1">
      <alignment horizontal="right" vertical="top" wrapText="1"/>
    </xf>
    <xf numFmtId="1" fontId="17" fillId="8" borderId="1" xfId="0" applyNumberFormat="1" applyFont="1" applyFill="1" applyBorder="1" applyAlignment="1">
      <alignment horizontal="center" vertical="top"/>
    </xf>
    <xf numFmtId="0" fontId="8" fillId="8" borderId="7" xfId="0" applyFont="1" applyFill="1" applyBorder="1" applyAlignment="1">
      <alignment vertical="top"/>
    </xf>
    <xf numFmtId="0" fontId="5" fillId="8" borderId="7" xfId="0" applyFont="1" applyFill="1" applyBorder="1" applyAlignment="1">
      <alignment vertical="top"/>
    </xf>
    <xf numFmtId="2" fontId="5" fillId="8" borderId="7" xfId="0" applyNumberFormat="1" applyFont="1" applyFill="1" applyBorder="1" applyAlignment="1">
      <alignment horizontal="right" vertical="top"/>
    </xf>
    <xf numFmtId="0" fontId="17" fillId="8" borderId="7" xfId="0" applyFont="1" applyFill="1" applyBorder="1" applyAlignment="1">
      <alignment vertical="top"/>
    </xf>
    <xf numFmtId="0" fontId="17" fillId="8" borderId="7" xfId="0" applyFont="1" applyFill="1" applyBorder="1" applyAlignment="1">
      <alignment horizontal="right" vertical="top"/>
    </xf>
    <xf numFmtId="2" fontId="5" fillId="8" borderId="8" xfId="0" applyNumberFormat="1" applyFont="1" applyFill="1" applyBorder="1" applyAlignment="1">
      <alignment horizontal="right" vertical="top" wrapText="1"/>
    </xf>
    <xf numFmtId="0" fontId="5" fillId="8" borderId="8" xfId="0" applyFont="1" applyFill="1" applyBorder="1" applyAlignment="1">
      <alignment horizontal="right" vertical="top" wrapText="1"/>
    </xf>
    <xf numFmtId="1" fontId="31" fillId="8" borderId="1" xfId="0" applyNumberFormat="1" applyFont="1" applyFill="1" applyBorder="1" applyAlignment="1">
      <alignment vertical="top" wrapText="1"/>
    </xf>
    <xf numFmtId="0" fontId="11" fillId="8" borderId="7" xfId="0" applyFont="1" applyFill="1" applyBorder="1" applyAlignment="1">
      <alignment vertical="top" wrapText="1"/>
    </xf>
    <xf numFmtId="0" fontId="11" fillId="18" borderId="1" xfId="0" applyFont="1" applyFill="1" applyBorder="1"/>
    <xf numFmtId="0" fontId="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164" fontId="5" fillId="0" borderId="2" xfId="0" applyNumberFormat="1" applyFont="1" applyFill="1" applyBorder="1" applyAlignment="1">
      <alignment horizontal="right"/>
    </xf>
    <xf numFmtId="164" fontId="5" fillId="6" borderId="1" xfId="0" applyNumberFormat="1" applyFont="1" applyFill="1" applyBorder="1"/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4" borderId="7" xfId="0" applyFont="1" applyFill="1" applyBorder="1"/>
    <xf numFmtId="0" fontId="8" fillId="6" borderId="0" xfId="0" applyFont="1" applyFill="1"/>
    <xf numFmtId="0" fontId="10" fillId="6" borderId="1" xfId="0" applyFont="1" applyFill="1" applyBorder="1"/>
    <xf numFmtId="0" fontId="10" fillId="6" borderId="0" xfId="0" applyFont="1" applyFill="1"/>
    <xf numFmtId="1" fontId="11" fillId="0" borderId="7" xfId="0" applyNumberFormat="1" applyFont="1" applyFill="1" applyBorder="1" applyAlignment="1">
      <alignment horizontal="center" vertical="top" wrapText="1"/>
    </xf>
    <xf numFmtId="0" fontId="11" fillId="19" borderId="1" xfId="0" applyFont="1" applyFill="1" applyBorder="1" applyAlignment="1">
      <alignment vertical="top" wrapText="1"/>
    </xf>
    <xf numFmtId="0" fontId="5" fillId="20" borderId="7" xfId="0" applyFont="1" applyFill="1" applyBorder="1"/>
    <xf numFmtId="0" fontId="11" fillId="20" borderId="7" xfId="0" applyFont="1" applyFill="1" applyBorder="1"/>
    <xf numFmtId="164" fontId="11" fillId="20" borderId="7" xfId="0" applyNumberFormat="1" applyFont="1" applyFill="1" applyBorder="1" applyAlignment="1">
      <alignment horizontal="right"/>
    </xf>
    <xf numFmtId="2" fontId="5" fillId="20" borderId="7" xfId="0" applyNumberFormat="1" applyFont="1" applyFill="1" applyBorder="1" applyAlignment="1">
      <alignment horizontal="right" vertical="top" wrapText="1"/>
    </xf>
    <xf numFmtId="0" fontId="5" fillId="20" borderId="7" xfId="0" applyFont="1" applyFill="1" applyBorder="1" applyAlignment="1">
      <alignment vertical="center"/>
    </xf>
    <xf numFmtId="0" fontId="17" fillId="12" borderId="1" xfId="0" applyNumberFormat="1" applyFont="1" applyFill="1" applyBorder="1" applyAlignment="1">
      <alignment vertical="top" wrapText="1"/>
    </xf>
    <xf numFmtId="0" fontId="17" fillId="12" borderId="1" xfId="0" applyFont="1" applyFill="1" applyBorder="1" applyAlignment="1">
      <alignment vertical="top" wrapText="1"/>
    </xf>
    <xf numFmtId="0" fontId="31" fillId="12" borderId="1" xfId="0" applyFont="1" applyFill="1" applyBorder="1" applyAlignment="1">
      <alignment vertical="top" wrapText="1"/>
    </xf>
    <xf numFmtId="0" fontId="17" fillId="12" borderId="1" xfId="0" applyFont="1" applyFill="1" applyBorder="1" applyAlignment="1">
      <alignment vertical="top"/>
    </xf>
    <xf numFmtId="2" fontId="17" fillId="12" borderId="1" xfId="0" applyNumberFormat="1" applyFont="1" applyFill="1" applyBorder="1" applyAlignment="1">
      <alignment horizontal="right" vertical="top"/>
    </xf>
    <xf numFmtId="1" fontId="17" fillId="12" borderId="1" xfId="0" applyNumberFormat="1" applyFont="1" applyFill="1" applyBorder="1" applyAlignment="1">
      <alignment horizontal="right" vertical="top"/>
    </xf>
    <xf numFmtId="0" fontId="17" fillId="12" borderId="1" xfId="0" applyFont="1" applyFill="1" applyBorder="1" applyAlignment="1">
      <alignment horizontal="right" vertical="top" wrapText="1"/>
    </xf>
    <xf numFmtId="0" fontId="17" fillId="12" borderId="1" xfId="0" applyFont="1" applyFill="1" applyBorder="1" applyAlignment="1">
      <alignment horizontal="right" vertical="top"/>
    </xf>
    <xf numFmtId="1" fontId="17" fillId="12" borderId="1" xfId="0" applyNumberFormat="1" applyFont="1" applyFill="1" applyBorder="1" applyAlignment="1">
      <alignment vertical="top" wrapText="1"/>
    </xf>
    <xf numFmtId="1" fontId="17" fillId="12" borderId="1" xfId="0" applyNumberFormat="1" applyFont="1" applyFill="1" applyBorder="1" applyAlignment="1">
      <alignment horizontal="center" vertical="top" wrapText="1"/>
    </xf>
    <xf numFmtId="2" fontId="17" fillId="12" borderId="1" xfId="0" applyNumberFormat="1" applyFont="1" applyFill="1" applyBorder="1" applyAlignment="1">
      <alignment horizontal="right" vertical="top" wrapText="1"/>
    </xf>
    <xf numFmtId="1" fontId="17" fillId="12" borderId="1" xfId="0" applyNumberFormat="1" applyFont="1" applyFill="1" applyBorder="1" applyAlignment="1">
      <alignment horizontal="right" vertical="top" wrapText="1"/>
    </xf>
    <xf numFmtId="164" fontId="17" fillId="12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65" fillId="6" borderId="1" xfId="0" applyFont="1" applyFill="1" applyBorder="1"/>
    <xf numFmtId="11" fontId="11" fillId="6" borderId="1" xfId="0" applyNumberFormat="1" applyFont="1" applyFill="1" applyBorder="1" applyAlignment="1">
      <alignment horizontal="center" vertical="center" wrapText="1"/>
    </xf>
    <xf numFmtId="1" fontId="14" fillId="0" borderId="1" xfId="3" applyNumberFormat="1" applyFill="1" applyBorder="1" applyAlignment="1">
      <alignment vertical="top" wrapText="1"/>
    </xf>
    <xf numFmtId="0" fontId="5" fillId="0" borderId="0" xfId="0" applyFont="1" applyFill="1" applyBorder="1"/>
    <xf numFmtId="0" fontId="11" fillId="0" borderId="7" xfId="0" applyFont="1" applyFill="1" applyBorder="1"/>
    <xf numFmtId="2" fontId="11" fillId="0" borderId="7" xfId="0" applyNumberFormat="1" applyFont="1" applyFill="1" applyBorder="1"/>
    <xf numFmtId="1" fontId="11" fillId="0" borderId="7" xfId="0" applyNumberFormat="1" applyFont="1" applyFill="1" applyBorder="1"/>
    <xf numFmtId="164" fontId="11" fillId="0" borderId="7" xfId="0" applyNumberFormat="1" applyFont="1" applyFill="1" applyBorder="1" applyAlignment="1">
      <alignment horizontal="right"/>
    </xf>
    <xf numFmtId="0" fontId="11" fillId="0" borderId="1" xfId="0" applyFont="1" applyFill="1" applyBorder="1" applyAlignment="1"/>
    <xf numFmtId="0" fontId="5" fillId="3" borderId="1" xfId="0" applyFont="1" applyFill="1" applyBorder="1" applyAlignment="1">
      <alignment horizontal="right" vertical="top"/>
    </xf>
    <xf numFmtId="0" fontId="5" fillId="3" borderId="7" xfId="0" applyFont="1" applyFill="1" applyBorder="1" applyAlignment="1">
      <alignment vertical="top"/>
    </xf>
    <xf numFmtId="1" fontId="5" fillId="3" borderId="7" xfId="0" applyNumberFormat="1" applyFont="1" applyFill="1" applyBorder="1" applyAlignment="1">
      <alignment horizontal="center" vertical="top" wrapText="1"/>
    </xf>
    <xf numFmtId="1" fontId="5" fillId="3" borderId="7" xfId="0" applyNumberFormat="1" applyFont="1" applyFill="1" applyBorder="1" applyAlignment="1">
      <alignment vertical="top" wrapText="1"/>
    </xf>
    <xf numFmtId="0" fontId="5" fillId="3" borderId="7" xfId="0" applyFont="1" applyFill="1" applyBorder="1" applyAlignment="1">
      <alignment horizontal="right" vertical="top"/>
    </xf>
    <xf numFmtId="0" fontId="14" fillId="6" borderId="1" xfId="3" applyFill="1" applyBorder="1" applyAlignment="1">
      <alignment vertical="top"/>
    </xf>
    <xf numFmtId="0" fontId="11" fillId="0" borderId="1" xfId="0" applyFont="1" applyFill="1" applyBorder="1" applyAlignment="1">
      <alignment vertical="top" wrapText="1"/>
    </xf>
    <xf numFmtId="0" fontId="65" fillId="6" borderId="7" xfId="0" applyFont="1" applyFill="1" applyBorder="1"/>
    <xf numFmtId="49" fontId="11" fillId="0" borderId="0" xfId="0" applyNumberFormat="1" applyFont="1" applyFill="1"/>
    <xf numFmtId="0" fontId="11" fillId="0" borderId="0" xfId="0" applyFont="1" applyFill="1"/>
    <xf numFmtId="0" fontId="11" fillId="0" borderId="7" xfId="0" applyFont="1" applyFill="1" applyBorder="1" applyAlignment="1"/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0" fontId="12" fillId="0" borderId="1" xfId="0" applyFont="1" applyFill="1" applyBorder="1" applyAlignment="1">
      <alignment vertical="top"/>
    </xf>
    <xf numFmtId="165" fontId="11" fillId="0" borderId="1" xfId="0" applyNumberFormat="1" applyFont="1" applyFill="1" applyBorder="1" applyAlignment="1">
      <alignment horizontal="right" vertical="top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7" xfId="0" applyNumberFormat="1" applyFont="1" applyFill="1" applyBorder="1" applyAlignment="1">
      <alignment horizontal="center" vertical="top"/>
    </xf>
    <xf numFmtId="0" fontId="11" fillId="6" borderId="2" xfId="0" applyFont="1" applyFill="1" applyBorder="1"/>
    <xf numFmtId="0" fontId="5" fillId="6" borderId="2" xfId="0" applyFont="1" applyFill="1" applyBorder="1"/>
    <xf numFmtId="0" fontId="11" fillId="20" borderId="8" xfId="0" applyFont="1" applyFill="1" applyBorder="1"/>
    <xf numFmtId="0" fontId="11" fillId="6" borderId="8" xfId="0" applyFont="1" applyFill="1" applyBorder="1"/>
    <xf numFmtId="0" fontId="11" fillId="0" borderId="2" xfId="0" applyFont="1" applyFill="1" applyBorder="1"/>
    <xf numFmtId="0" fontId="5" fillId="0" borderId="7" xfId="0" applyFont="1" applyFill="1" applyBorder="1" applyAlignment="1"/>
    <xf numFmtId="0" fontId="11" fillId="3" borderId="1" xfId="0" applyFont="1" applyFill="1" applyBorder="1"/>
    <xf numFmtId="0" fontId="11" fillId="6" borderId="1" xfId="0" applyFont="1" applyFill="1" applyBorder="1" applyAlignment="1">
      <alignment wrapText="1"/>
    </xf>
    <xf numFmtId="0" fontId="11" fillId="17" borderId="1" xfId="0" applyFont="1" applyFill="1" applyBorder="1" applyAlignment="1">
      <alignment vertical="top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right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6" borderId="1" xfId="0" applyNumberFormat="1" applyFont="1" applyFill="1" applyBorder="1" applyAlignment="1">
      <alignment horizontal="right" vertical="top" wrapText="1"/>
    </xf>
    <xf numFmtId="0" fontId="12" fillId="0" borderId="7" xfId="0" applyFont="1" applyFill="1" applyBorder="1" applyAlignment="1">
      <alignment vertical="top"/>
    </xf>
    <xf numFmtId="2" fontId="11" fillId="0" borderId="7" xfId="0" applyNumberFormat="1" applyFont="1" applyFill="1" applyBorder="1" applyAlignment="1">
      <alignment horizontal="right" vertical="top"/>
    </xf>
    <xf numFmtId="1" fontId="11" fillId="0" borderId="7" xfId="0" applyNumberFormat="1" applyFont="1" applyFill="1" applyBorder="1" applyAlignment="1">
      <alignment horizontal="right" vertical="top"/>
    </xf>
    <xf numFmtId="0" fontId="14" fillId="0" borderId="7" xfId="3" applyFill="1" applyBorder="1" applyAlignment="1">
      <alignment vertical="top" wrapText="1"/>
    </xf>
    <xf numFmtId="0" fontId="5" fillId="11" borderId="1" xfId="0" applyFont="1" applyFill="1" applyBorder="1" applyAlignment="1">
      <alignment vertical="top" wrapText="1"/>
    </xf>
    <xf numFmtId="0" fontId="22" fillId="8" borderId="2" xfId="0" applyFont="1" applyFill="1" applyBorder="1" applyAlignment="1">
      <alignment horizontal="left" vertical="top" wrapText="1"/>
    </xf>
    <xf numFmtId="0" fontId="17" fillId="8" borderId="6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7" fillId="8" borderId="1" xfId="3" applyFont="1" applyFill="1" applyBorder="1" applyAlignment="1">
      <alignment vertical="top" wrapText="1"/>
    </xf>
    <xf numFmtId="49" fontId="17" fillId="8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165" fontId="5" fillId="0" borderId="1" xfId="0" applyNumberFormat="1" applyFont="1" applyFill="1" applyBorder="1" applyAlignment="1">
      <alignment horizontal="right" vertical="top" wrapText="1"/>
    </xf>
    <xf numFmtId="0" fontId="12" fillId="6" borderId="1" xfId="0" applyFont="1" applyFill="1" applyBorder="1" applyAlignment="1">
      <alignment horizontal="left" vertical="center"/>
    </xf>
    <xf numFmtId="0" fontId="61" fillId="6" borderId="1" xfId="3" applyFont="1" applyFill="1" applyBorder="1" applyAlignment="1">
      <alignment vertical="top"/>
    </xf>
    <xf numFmtId="0" fontId="62" fillId="0" borderId="0" xfId="3" applyFont="1"/>
    <xf numFmtId="0" fontId="5" fillId="6" borderId="7" xfId="0" applyFont="1" applyFill="1" applyBorder="1" applyAlignment="1">
      <alignment horizontal="center" vertical="center" wrapText="1"/>
    </xf>
    <xf numFmtId="2" fontId="17" fillId="8" borderId="1" xfId="0" applyNumberFormat="1" applyFont="1" applyFill="1" applyBorder="1" applyAlignment="1">
      <alignment vertical="top" wrapText="1"/>
    </xf>
    <xf numFmtId="0" fontId="5" fillId="19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8" fillId="8" borderId="1" xfId="0" applyFont="1" applyFill="1" applyBorder="1" applyAlignment="1">
      <alignment vertical="top" wrapText="1"/>
    </xf>
    <xf numFmtId="2" fontId="5" fillId="8" borderId="1" xfId="0" applyNumberFormat="1" applyFont="1" applyFill="1" applyBorder="1" applyAlignment="1">
      <alignment horizontal="right" vertical="top" wrapText="1"/>
    </xf>
    <xf numFmtId="1" fontId="5" fillId="8" borderId="1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62" fillId="0" borderId="7" xfId="3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8" xfId="0" applyFont="1" applyFill="1" applyBorder="1" applyAlignment="1">
      <alignment horizontal="left" vertical="top" wrapText="1"/>
    </xf>
    <xf numFmtId="164" fontId="17" fillId="8" borderId="2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30" fillId="0" borderId="0" xfId="0" applyFont="1" applyFill="1"/>
    <xf numFmtId="0" fontId="11" fillId="0" borderId="1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vertical="top"/>
    </xf>
    <xf numFmtId="165" fontId="11" fillId="0" borderId="13" xfId="0" applyNumberFormat="1" applyFont="1" applyFill="1" applyBorder="1" applyAlignment="1">
      <alignment horizontal="right" vertical="top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0" fontId="17" fillId="8" borderId="1" xfId="4" applyFont="1" applyFill="1" applyBorder="1" applyAlignment="1">
      <alignment vertical="top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24" fillId="8" borderId="1" xfId="0" applyNumberFormat="1" applyFont="1" applyFill="1" applyBorder="1" applyAlignment="1">
      <alignment vertical="top" wrapText="1"/>
    </xf>
    <xf numFmtId="2" fontId="22" fillId="8" borderId="2" xfId="0" applyNumberFormat="1" applyFont="1" applyFill="1" applyBorder="1" applyAlignment="1">
      <alignment horizontal="left" vertical="top" wrapText="1"/>
    </xf>
    <xf numFmtId="0" fontId="24" fillId="8" borderId="2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vertical="center" wrapText="1"/>
    </xf>
    <xf numFmtId="0" fontId="11" fillId="8" borderId="1" xfId="0" applyFont="1" applyFill="1" applyBorder="1" applyAlignment="1">
      <alignment horizontal="left" vertical="top" wrapText="1"/>
    </xf>
    <xf numFmtId="0" fontId="22" fillId="8" borderId="1" xfId="0" applyFont="1" applyFill="1" applyBorder="1"/>
    <xf numFmtId="164" fontId="5" fillId="8" borderId="1" xfId="0" applyNumberFormat="1" applyFont="1" applyFill="1" applyBorder="1" applyAlignment="1">
      <alignment vertical="top" wrapText="1"/>
    </xf>
    <xf numFmtId="0" fontId="5" fillId="8" borderId="1" xfId="0" applyFont="1" applyFill="1" applyBorder="1"/>
    <xf numFmtId="164" fontId="22" fillId="8" borderId="1" xfId="0" applyNumberFormat="1" applyFont="1" applyFill="1" applyBorder="1" applyAlignment="1">
      <alignment horizontal="right" vertical="top"/>
    </xf>
    <xf numFmtId="164" fontId="17" fillId="8" borderId="1" xfId="0" applyNumberFormat="1" applyFont="1" applyFill="1" applyBorder="1" applyAlignment="1">
      <alignment horizontal="right" vertical="top"/>
    </xf>
    <xf numFmtId="0" fontId="17" fillId="8" borderId="1" xfId="0" applyFont="1" applyFill="1" applyBorder="1" applyAlignment="1">
      <alignment horizontal="left" vertical="top"/>
    </xf>
    <xf numFmtId="0" fontId="5" fillId="3" borderId="1" xfId="0" applyFont="1" applyFill="1" applyBorder="1"/>
    <xf numFmtId="0" fontId="11" fillId="3" borderId="7" xfId="0" applyFont="1" applyFill="1" applyBorder="1"/>
    <xf numFmtId="0" fontId="5" fillId="3" borderId="13" xfId="0" applyFont="1" applyFill="1" applyBorder="1"/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62" fillId="0" borderId="1" xfId="3" applyFont="1" applyFill="1" applyBorder="1" applyAlignment="1">
      <alignment vertical="top" wrapText="1"/>
    </xf>
    <xf numFmtId="0" fontId="2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3" xfId="0" applyNumberFormat="1" applyFont="1" applyFill="1" applyBorder="1" applyAlignment="1">
      <alignment horizontal="right" vertical="top"/>
    </xf>
    <xf numFmtId="0" fontId="12" fillId="0" borderId="13" xfId="0" applyFont="1" applyFill="1" applyBorder="1" applyAlignment="1">
      <alignment vertical="top" wrapText="1"/>
    </xf>
    <xf numFmtId="1" fontId="12" fillId="0" borderId="13" xfId="0" applyNumberFormat="1" applyFont="1" applyFill="1" applyBorder="1" applyAlignment="1">
      <alignment vertical="top" wrapText="1"/>
    </xf>
    <xf numFmtId="0" fontId="11" fillId="0" borderId="13" xfId="0" applyFont="1" applyFill="1" applyBorder="1"/>
    <xf numFmtId="0" fontId="11" fillId="0" borderId="0" xfId="0" applyFont="1" applyFill="1" applyBorder="1" applyAlignment="1">
      <alignment vertical="top" wrapText="1"/>
    </xf>
    <xf numFmtId="165" fontId="11" fillId="0" borderId="13" xfId="0" applyNumberFormat="1" applyFont="1" applyFill="1" applyBorder="1" applyAlignment="1">
      <alignment horizontal="right" vertical="top" wrapText="1"/>
    </xf>
    <xf numFmtId="1" fontId="62" fillId="0" borderId="1" xfId="3" applyNumberFormat="1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1" fillId="4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0" xfId="0" applyFont="1" applyFill="1" applyBorder="1" applyAlignment="1">
      <alignment horizontal="right" vertical="top" wrapText="1"/>
    </xf>
    <xf numFmtId="49" fontId="22" fillId="8" borderId="1" xfId="0" applyNumberFormat="1" applyFont="1" applyFill="1" applyBorder="1" applyAlignment="1">
      <alignment vertical="top" wrapText="1"/>
    </xf>
    <xf numFmtId="2" fontId="11" fillId="0" borderId="11" xfId="0" applyNumberFormat="1" applyFont="1" applyFill="1" applyBorder="1" applyAlignment="1">
      <alignment horizontal="right" vertical="top" wrapText="1"/>
    </xf>
    <xf numFmtId="0" fontId="11" fillId="0" borderId="11" xfId="0" applyFont="1" applyFill="1" applyBorder="1" applyAlignment="1">
      <alignment horizontal="right" vertical="top" wrapText="1"/>
    </xf>
    <xf numFmtId="0" fontId="11" fillId="0" borderId="17" xfId="0" applyFont="1" applyFill="1" applyBorder="1" applyAlignment="1">
      <alignment vertical="top" wrapText="1"/>
    </xf>
    <xf numFmtId="0" fontId="14" fillId="0" borderId="0" xfId="3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1" xfId="0" applyNumberFormat="1" applyFont="1" applyFill="1" applyBorder="1" applyAlignment="1">
      <alignment horizontal="center"/>
    </xf>
    <xf numFmtId="2" fontId="11" fillId="0" borderId="1" xfId="0" applyNumberFormat="1" applyFont="1" applyFill="1" applyBorder="1"/>
    <xf numFmtId="164" fontId="11" fillId="0" borderId="8" xfId="0" applyNumberFormat="1" applyFont="1" applyFill="1" applyBorder="1" applyAlignment="1">
      <alignment horizontal="right"/>
    </xf>
    <xf numFmtId="164" fontId="11" fillId="0" borderId="7" xfId="0" applyNumberFormat="1" applyFont="1" applyFill="1" applyBorder="1" applyAlignment="1"/>
    <xf numFmtId="164" fontId="11" fillId="0" borderId="1" xfId="0" applyNumberFormat="1" applyFont="1" applyFill="1" applyBorder="1"/>
    <xf numFmtId="0" fontId="57" fillId="6" borderId="1" xfId="0" applyFont="1" applyFill="1" applyBorder="1"/>
    <xf numFmtId="0" fontId="57" fillId="6" borderId="1" xfId="3" applyFont="1" applyFill="1" applyBorder="1"/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1" fillId="6" borderId="1" xfId="0" applyFont="1" applyFill="1" applyBorder="1" applyAlignment="1">
      <alignment horizontal="left" vertical="center" wrapText="1"/>
    </xf>
    <xf numFmtId="164" fontId="11" fillId="6" borderId="1" xfId="0" applyNumberFormat="1" applyFont="1" applyFill="1" applyBorder="1" applyAlignment="1">
      <alignment horizontal="center" vertical="center" wrapText="1"/>
    </xf>
    <xf numFmtId="2" fontId="11" fillId="6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66" fontId="11" fillId="6" borderId="1" xfId="0" applyNumberFormat="1" applyFont="1" applyFill="1" applyBorder="1"/>
    <xf numFmtId="0" fontId="12" fillId="6" borderId="18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11" fillId="0" borderId="9" xfId="0" applyNumberFormat="1" applyFont="1" applyFill="1" applyBorder="1" applyAlignment="1">
      <alignment vertical="top" wrapText="1"/>
    </xf>
    <xf numFmtId="1" fontId="11" fillId="0" borderId="9" xfId="0" applyNumberFormat="1" applyFont="1" applyFill="1" applyBorder="1" applyAlignment="1">
      <alignment vertical="top" wrapText="1"/>
    </xf>
    <xf numFmtId="0" fontId="62" fillId="0" borderId="9" xfId="3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165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1" xfId="0" applyNumberFormat="1" applyFont="1" applyFill="1" applyBorder="1"/>
    <xf numFmtId="0" fontId="11" fillId="0" borderId="1" xfId="0" applyFont="1" applyFill="1" applyBorder="1" applyAlignment="1">
      <alignment vertical="center"/>
    </xf>
    <xf numFmtId="0" fontId="11" fillId="0" borderId="0" xfId="0" applyFont="1"/>
    <xf numFmtId="0" fontId="11" fillId="0" borderId="1" xfId="0" applyFont="1" applyBorder="1"/>
    <xf numFmtId="2" fontId="11" fillId="0" borderId="0" xfId="0" applyNumberFormat="1" applyFont="1" applyFill="1"/>
    <xf numFmtId="0" fontId="11" fillId="0" borderId="1" xfId="0" applyFont="1" applyFill="1" applyBorder="1" applyAlignment="1">
      <alignment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64" fontId="11" fillId="0" borderId="9" xfId="0" applyNumberFormat="1" applyFont="1" applyFill="1" applyBorder="1" applyAlignment="1">
      <alignment vertical="top" wrapText="1"/>
    </xf>
    <xf numFmtId="164" fontId="11" fillId="6" borderId="13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NumberFormat="1" applyFont="1" applyFill="1" applyBorder="1" applyAlignment="1">
      <alignment horizontal="right" vertical="top" wrapText="1"/>
    </xf>
    <xf numFmtId="0" fontId="11" fillId="0" borderId="13" xfId="0" applyFont="1" applyFill="1" applyBorder="1" applyAlignment="1">
      <alignment horizontal="right" vertical="top"/>
    </xf>
    <xf numFmtId="0" fontId="14" fillId="0" borderId="1" xfId="3" applyFill="1" applyBorder="1"/>
    <xf numFmtId="11" fontId="17" fillId="8" borderId="1" xfId="0" applyNumberFormat="1" applyFont="1" applyFill="1" applyBorder="1" applyAlignment="1">
      <alignment vertical="center" wrapText="1"/>
    </xf>
    <xf numFmtId="0" fontId="31" fillId="8" borderId="7" xfId="0" applyFont="1" applyFill="1" applyBorder="1" applyAlignment="1">
      <alignment vertical="top"/>
    </xf>
    <xf numFmtId="2" fontId="17" fillId="8" borderId="7" xfId="0" applyNumberFormat="1" applyFont="1" applyFill="1" applyBorder="1" applyAlignment="1">
      <alignment horizontal="right" vertical="top"/>
    </xf>
    <xf numFmtId="1" fontId="17" fillId="8" borderId="7" xfId="0" applyNumberFormat="1" applyFont="1" applyFill="1" applyBorder="1" applyAlignment="1">
      <alignment horizontal="right" vertical="top"/>
    </xf>
    <xf numFmtId="0" fontId="17" fillId="8" borderId="7" xfId="0" applyFont="1" applyFill="1" applyBorder="1" applyAlignment="1">
      <alignment horizontal="right" vertical="top" wrapText="1"/>
    </xf>
    <xf numFmtId="164" fontId="17" fillId="8" borderId="7" xfId="0" applyNumberFormat="1" applyFont="1" applyFill="1" applyBorder="1" applyAlignment="1">
      <alignment vertical="top" wrapText="1"/>
    </xf>
    <xf numFmtId="2" fontId="17" fillId="8" borderId="0" xfId="0" applyNumberFormat="1" applyFont="1" applyFill="1" applyBorder="1" applyAlignment="1">
      <alignment horizontal="right" vertical="top" wrapText="1"/>
    </xf>
    <xf numFmtId="0" fontId="17" fillId="8" borderId="0" xfId="0" applyFont="1" applyFill="1" applyAlignment="1">
      <alignment vertical="top" wrapText="1"/>
    </xf>
    <xf numFmtId="0" fontId="17" fillId="8" borderId="8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7" fillId="8" borderId="9" xfId="0" applyNumberFormat="1" applyFont="1" applyFill="1" applyBorder="1" applyAlignment="1">
      <alignment vertical="top" wrapText="1"/>
    </xf>
    <xf numFmtId="0" fontId="31" fillId="8" borderId="9" xfId="0" applyFont="1" applyFill="1" applyBorder="1" applyAlignment="1">
      <alignment vertical="top" wrapText="1"/>
    </xf>
    <xf numFmtId="1" fontId="17" fillId="8" borderId="9" xfId="0" applyNumberFormat="1" applyFont="1" applyFill="1" applyBorder="1" applyAlignment="1">
      <alignment horizontal="right" vertical="top" wrapText="1"/>
    </xf>
    <xf numFmtId="0" fontId="17" fillId="8" borderId="9" xfId="0" applyFont="1" applyFill="1" applyBorder="1" applyAlignment="1">
      <alignment horizontal="right" vertical="top" wrapText="1"/>
    </xf>
    <xf numFmtId="1" fontId="31" fillId="8" borderId="9" xfId="0" applyNumberFormat="1" applyFont="1" applyFill="1" applyBorder="1" applyAlignment="1">
      <alignment vertical="top" wrapText="1"/>
    </xf>
    <xf numFmtId="164" fontId="17" fillId="8" borderId="9" xfId="0" applyNumberFormat="1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7" xfId="0" applyNumberFormat="1" applyFont="1" applyFill="1" applyBorder="1" applyAlignment="1">
      <alignment horizontal="right" vertical="top" wrapText="1"/>
    </xf>
    <xf numFmtId="0" fontId="11" fillId="0" borderId="17" xfId="0" applyFont="1" applyFill="1" applyBorder="1" applyAlignment="1">
      <alignment horizontal="right" vertical="top" wrapText="1"/>
    </xf>
    <xf numFmtId="1" fontId="11" fillId="0" borderId="2" xfId="0" applyNumberFormat="1" applyFont="1" applyFill="1" applyBorder="1" applyAlignment="1">
      <alignment horizontal="right"/>
    </xf>
    <xf numFmtId="0" fontId="12" fillId="0" borderId="9" xfId="0" applyFont="1" applyFill="1" applyBorder="1" applyAlignment="1">
      <alignment vertical="top"/>
    </xf>
    <xf numFmtId="2" fontId="11" fillId="0" borderId="9" xfId="0" applyNumberFormat="1" applyFont="1" applyFill="1" applyBorder="1" applyAlignment="1">
      <alignment horizontal="right" vertical="top"/>
    </xf>
    <xf numFmtId="1" fontId="11" fillId="0" borderId="9" xfId="0" applyNumberFormat="1" applyFont="1" applyFill="1" applyBorder="1" applyAlignment="1">
      <alignment horizontal="right" vertical="top"/>
    </xf>
    <xf numFmtId="0" fontId="11" fillId="0" borderId="9" xfId="0" applyFont="1" applyFill="1" applyBorder="1" applyAlignment="1">
      <alignment horizontal="right" vertical="top"/>
    </xf>
    <xf numFmtId="164" fontId="11" fillId="0" borderId="11" xfId="0" applyNumberFormat="1" applyFont="1" applyFill="1" applyBorder="1" applyAlignment="1">
      <alignment horizontal="right" vertical="top" wrapText="1"/>
    </xf>
    <xf numFmtId="164" fontId="11" fillId="0" borderId="17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32" fillId="6" borderId="0" xfId="0" applyFont="1" applyFill="1"/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5" fillId="0" borderId="1" xfId="0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3" xfId="0" applyNumberFormat="1" applyFont="1" applyFill="1" applyBorder="1" applyAlignment="1">
      <alignment vertical="top" wrapText="1"/>
    </xf>
    <xf numFmtId="1" fontId="11" fillId="0" borderId="13" xfId="0" applyNumberFormat="1" applyFont="1" applyFill="1" applyBorder="1" applyAlignment="1">
      <alignment horizontal="right" vertical="top" wrapText="1"/>
    </xf>
    <xf numFmtId="0" fontId="11" fillId="0" borderId="13" xfId="0" applyFont="1" applyFill="1" applyBorder="1" applyAlignment="1">
      <alignment horizontal="right" vertical="top" wrapText="1"/>
    </xf>
    <xf numFmtId="0" fontId="62" fillId="0" borderId="13" xfId="3" applyFont="1" applyFill="1" applyBorder="1" applyAlignment="1">
      <alignment vertical="top" wrapText="1"/>
    </xf>
    <xf numFmtId="0" fontId="22" fillId="8" borderId="1" xfId="0" applyFont="1" applyFill="1" applyBorder="1" applyAlignment="1">
      <alignment horizontal="center" vertical="center" wrapText="1"/>
    </xf>
    <xf numFmtId="0" fontId="24" fillId="8" borderId="1" xfId="0" applyFont="1" applyFill="1" applyBorder="1" applyAlignment="1">
      <alignment horizontal="left" vertical="center"/>
    </xf>
    <xf numFmtId="0" fontId="69" fillId="0" borderId="0" xfId="0" applyFont="1"/>
    <xf numFmtId="0" fontId="62" fillId="0" borderId="1" xfId="3" applyFont="1" applyFill="1" applyBorder="1" applyAlignment="1">
      <alignment vertical="top"/>
    </xf>
    <xf numFmtId="2" fontId="5" fillId="6" borderId="1" xfId="0" applyNumberFormat="1" applyFont="1" applyFill="1" applyBorder="1" applyAlignment="1">
      <alignment vertical="center" wrapText="1"/>
    </xf>
    <xf numFmtId="164" fontId="5" fillId="6" borderId="1" xfId="0" applyNumberFormat="1" applyFont="1" applyFill="1" applyBorder="1" applyAlignment="1">
      <alignment horizontal="left" vertical="top" wrapText="1"/>
    </xf>
    <xf numFmtId="0" fontId="62" fillId="0" borderId="0" xfId="3" applyFont="1" applyFill="1" applyBorder="1" applyAlignment="1">
      <alignment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66" fontId="11" fillId="0" borderId="1" xfId="0" applyNumberFormat="1" applyFont="1" applyFill="1" applyBorder="1" applyAlignment="1">
      <alignment horizontal="right" vertical="top" wrapText="1"/>
    </xf>
    <xf numFmtId="11" fontId="11" fillId="0" borderId="1" xfId="0" applyNumberFormat="1" applyFont="1" applyFill="1" applyBorder="1" applyAlignment="1">
      <alignment horizontal="center" vertical="center" wrapText="1"/>
    </xf>
    <xf numFmtId="0" fontId="69" fillId="0" borderId="1" xfId="0" applyFont="1" applyBorder="1"/>
    <xf numFmtId="0" fontId="14" fillId="0" borderId="1" xfId="3" applyBorder="1"/>
    <xf numFmtId="49" fontId="11" fillId="0" borderId="1" xfId="0" applyNumberFormat="1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7" fillId="8" borderId="7" xfId="0" applyNumberFormat="1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2" fontId="11" fillId="0" borderId="14" xfId="0" applyNumberFormat="1" applyFont="1" applyFill="1" applyBorder="1" applyAlignment="1">
      <alignment horizontal="center" vertical="top" wrapText="1"/>
    </xf>
    <xf numFmtId="2" fontId="5" fillId="6" borderId="1" xfId="5" applyNumberFormat="1" applyFont="1" applyFill="1" applyBorder="1" applyAlignment="1">
      <alignment horizontal="right" vertical="top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64" fontId="22" fillId="12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50" fillId="0" borderId="13" xfId="0" applyNumberFormat="1" applyFont="1" applyFill="1" applyBorder="1" applyAlignment="1">
      <alignment vertical="top" wrapText="1"/>
    </xf>
    <xf numFmtId="0" fontId="50" fillId="0" borderId="13" xfId="0" applyFont="1" applyFill="1" applyBorder="1" applyAlignment="1">
      <alignment vertical="top" wrapText="1"/>
    </xf>
    <xf numFmtId="0" fontId="24" fillId="8" borderId="1" xfId="0" applyFont="1" applyFill="1" applyBorder="1"/>
    <xf numFmtId="2" fontId="22" fillId="8" borderId="1" xfId="0" applyNumberFormat="1" applyFont="1" applyFill="1" applyBorder="1"/>
    <xf numFmtId="1" fontId="22" fillId="8" borderId="1" xfId="0" applyNumberFormat="1" applyFont="1" applyFill="1" applyBorder="1"/>
    <xf numFmtId="0" fontId="72" fillId="8" borderId="1" xfId="0" applyFont="1" applyFill="1" applyBorder="1"/>
    <xf numFmtId="164" fontId="22" fillId="8" borderId="1" xfId="0" applyNumberFormat="1" applyFont="1" applyFill="1" applyBorder="1" applyAlignment="1">
      <alignment horizontal="right"/>
    </xf>
    <xf numFmtId="0" fontId="22" fillId="8" borderId="1" xfId="0" applyFont="1" applyFill="1" applyBorder="1" applyAlignment="1"/>
    <xf numFmtId="0" fontId="22" fillId="8" borderId="1" xfId="0" applyFont="1" applyFill="1" applyBorder="1" applyAlignment="1">
      <alignment vertical="center"/>
    </xf>
    <xf numFmtId="1" fontId="14" fillId="0" borderId="9" xfId="3" applyNumberForma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22" fillId="8" borderId="7" xfId="0" applyFont="1" applyFill="1" applyBorder="1"/>
    <xf numFmtId="0" fontId="22" fillId="8" borderId="0" xfId="0" applyFont="1" applyFill="1"/>
    <xf numFmtId="2" fontId="22" fillId="8" borderId="7" xfId="0" applyNumberFormat="1" applyFont="1" applyFill="1" applyBorder="1"/>
    <xf numFmtId="1" fontId="22" fillId="8" borderId="7" xfId="0" applyNumberFormat="1" applyFont="1" applyFill="1" applyBorder="1"/>
    <xf numFmtId="0" fontId="73" fillId="8" borderId="7" xfId="0" applyFont="1" applyFill="1" applyBorder="1"/>
    <xf numFmtId="0" fontId="22" fillId="8" borderId="4" xfId="0" applyFont="1" applyFill="1" applyBorder="1"/>
    <xf numFmtId="164" fontId="22" fillId="8" borderId="7" xfId="0" applyNumberFormat="1" applyFont="1" applyFill="1" applyBorder="1" applyAlignment="1">
      <alignment horizontal="right"/>
    </xf>
    <xf numFmtId="164" fontId="22" fillId="8" borderId="7" xfId="0" applyNumberFormat="1" applyFont="1" applyFill="1" applyBorder="1" applyAlignment="1"/>
    <xf numFmtId="0" fontId="22" fillId="8" borderId="7" xfId="0" applyFont="1" applyFill="1" applyBorder="1" applyAlignment="1"/>
    <xf numFmtId="0" fontId="22" fillId="8" borderId="7" xfId="0" applyFont="1" applyFill="1" applyBorder="1" applyAlignment="1">
      <alignment vertical="center"/>
    </xf>
    <xf numFmtId="0" fontId="11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11" fontId="11" fillId="6" borderId="1" xfId="0" applyNumberFormat="1" applyFont="1" applyFill="1" applyBorder="1" applyAlignment="1">
      <alignment vertical="center" wrapText="1"/>
    </xf>
    <xf numFmtId="0" fontId="14" fillId="0" borderId="13" xfId="3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2" fillId="0" borderId="13" xfId="0" applyFont="1" applyFill="1" applyBorder="1" applyAlignment="1">
      <alignment vertical="top"/>
    </xf>
    <xf numFmtId="1" fontId="11" fillId="0" borderId="13" xfId="0" applyNumberFormat="1" applyFont="1" applyFill="1" applyBorder="1" applyAlignment="1">
      <alignment horizontal="right" vertical="top"/>
    </xf>
    <xf numFmtId="1" fontId="11" fillId="0" borderId="13" xfId="0" applyNumberFormat="1" applyFont="1" applyFill="1" applyBorder="1" applyAlignment="1">
      <alignment horizontal="center" vertical="top"/>
    </xf>
    <xf numFmtId="0" fontId="11" fillId="6" borderId="1" xfId="3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4" fillId="0" borderId="1" xfId="3" applyFill="1" applyBorder="1" applyAlignment="1">
      <alignment vertical="top"/>
    </xf>
    <xf numFmtId="164" fontId="17" fillId="12" borderId="1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9" xfId="0" applyNumberFormat="1" applyFont="1" applyFill="1" applyBorder="1" applyAlignment="1">
      <alignment vertical="top" wrapText="1"/>
    </xf>
    <xf numFmtId="0" fontId="70" fillId="0" borderId="1" xfId="0" applyFont="1" applyBorder="1"/>
    <xf numFmtId="0" fontId="11" fillId="0" borderId="1" xfId="0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64" fontId="11" fillId="0" borderId="1" xfId="0" applyNumberFormat="1" applyFont="1" applyFill="1" applyBorder="1" applyAlignment="1">
      <alignment horizontal="center" vertical="top" wrapText="1"/>
    </xf>
    <xf numFmtId="164" fontId="26" fillId="0" borderId="0" xfId="0" applyNumberFormat="1" applyFont="1" applyFill="1" applyAlignment="1">
      <alignment vertical="top" wrapText="1"/>
    </xf>
    <xf numFmtId="164" fontId="5" fillId="0" borderId="2" xfId="0" applyNumberFormat="1" applyFont="1" applyFill="1" applyBorder="1" applyAlignment="1">
      <alignment horizontal="right" vertical="top" wrapText="1"/>
    </xf>
    <xf numFmtId="164" fontId="11" fillId="0" borderId="15" xfId="0" applyNumberFormat="1" applyFont="1" applyFill="1" applyBorder="1" applyAlignment="1">
      <alignment horizontal="center" vertical="top" wrapText="1"/>
    </xf>
    <xf numFmtId="164" fontId="11" fillId="0" borderId="14" xfId="0" applyNumberFormat="1" applyFont="1" applyFill="1" applyBorder="1" applyAlignment="1">
      <alignment horizontal="center" vertical="top" wrapText="1"/>
    </xf>
    <xf numFmtId="164" fontId="11" fillId="0" borderId="16" xfId="0" applyNumberFormat="1" applyFont="1" applyFill="1" applyBorder="1" applyAlignment="1">
      <alignment horizontal="center" vertical="top" wrapText="1"/>
    </xf>
    <xf numFmtId="1" fontId="5" fillId="0" borderId="0" xfId="0" applyNumberFormat="1" applyFont="1" applyFill="1" applyAlignment="1">
      <alignment horizontal="right" vertical="top" wrapText="1"/>
    </xf>
    <xf numFmtId="1" fontId="17" fillId="8" borderId="13" xfId="0" applyNumberFormat="1" applyFont="1" applyFill="1" applyBorder="1" applyAlignment="1">
      <alignment horizontal="right" vertical="top" wrapText="1"/>
    </xf>
    <xf numFmtId="1" fontId="5" fillId="3" borderId="7" xfId="0" applyNumberFormat="1" applyFont="1" applyFill="1" applyBorder="1" applyAlignment="1">
      <alignment horizontal="right" vertical="top"/>
    </xf>
    <xf numFmtId="1" fontId="5" fillId="3" borderId="1" xfId="0" applyNumberFormat="1" applyFont="1" applyFill="1" applyBorder="1" applyAlignment="1">
      <alignment horizontal="right" vertical="top"/>
    </xf>
    <xf numFmtId="164" fontId="5" fillId="3" borderId="1" xfId="0" applyNumberFormat="1" applyFont="1" applyFill="1" applyBorder="1" applyAlignment="1">
      <alignment horizontal="right" vertical="top" wrapText="1"/>
    </xf>
    <xf numFmtId="164" fontId="5" fillId="6" borderId="7" xfId="0" applyNumberFormat="1" applyFont="1" applyFill="1" applyBorder="1" applyAlignment="1">
      <alignment vertical="top" wrapText="1"/>
    </xf>
    <xf numFmtId="1" fontId="11" fillId="20" borderId="7" xfId="0" applyNumberFormat="1" applyFont="1" applyFill="1" applyBorder="1"/>
    <xf numFmtId="1" fontId="5" fillId="0" borderId="7" xfId="0" applyNumberFormat="1" applyFont="1" applyFill="1" applyBorder="1"/>
    <xf numFmtId="1" fontId="5" fillId="0" borderId="0" xfId="0" applyNumberFormat="1" applyFont="1" applyFill="1" applyAlignment="1">
      <alignment vertical="top" wrapText="1"/>
    </xf>
    <xf numFmtId="1" fontId="5" fillId="6" borderId="13" xfId="0" applyNumberFormat="1" applyFont="1" applyFill="1" applyBorder="1" applyAlignment="1">
      <alignment horizontal="right" vertical="top" wrapText="1"/>
    </xf>
    <xf numFmtId="164" fontId="17" fillId="0" borderId="8" xfId="0" applyNumberFormat="1" applyFont="1" applyFill="1" applyBorder="1" applyAlignment="1">
      <alignment horizontal="right" vertical="top" wrapText="1"/>
    </xf>
    <xf numFmtId="164" fontId="17" fillId="8" borderId="0" xfId="0" applyNumberFormat="1" applyFont="1" applyFill="1" applyBorder="1" applyAlignment="1">
      <alignment horizontal="right" vertical="top" wrapText="1"/>
    </xf>
    <xf numFmtId="164" fontId="5" fillId="0" borderId="13" xfId="0" applyNumberFormat="1" applyFont="1" applyFill="1" applyBorder="1" applyAlignment="1">
      <alignment horizontal="right"/>
    </xf>
    <xf numFmtId="164" fontId="17" fillId="12" borderId="0" xfId="0" applyNumberFormat="1" applyFont="1" applyFill="1" applyAlignment="1">
      <alignment vertical="top" wrapText="1"/>
    </xf>
    <xf numFmtId="164" fontId="22" fillId="12" borderId="0" xfId="0" applyNumberFormat="1" applyFont="1" applyFill="1" applyAlignment="1">
      <alignment vertical="top" wrapText="1"/>
    </xf>
    <xf numFmtId="164" fontId="17" fillId="12" borderId="13" xfId="0" applyNumberFormat="1" applyFont="1" applyFill="1" applyBorder="1" applyAlignment="1">
      <alignment horizontal="right" vertical="top" wrapText="1"/>
    </xf>
    <xf numFmtId="2" fontId="17" fillId="12" borderId="7" xfId="0" applyNumberFormat="1" applyFont="1" applyFill="1" applyBorder="1" applyAlignment="1">
      <alignment horizontal="right" vertical="top" wrapText="1"/>
    </xf>
    <xf numFmtId="164" fontId="17" fillId="12" borderId="7" xfId="0" applyNumberFormat="1" applyFont="1" applyFill="1" applyBorder="1" applyAlignment="1">
      <alignment horizontal="right" vertical="top" wrapText="1"/>
    </xf>
    <xf numFmtId="164" fontId="11" fillId="6" borderId="0" xfId="0" applyNumberFormat="1" applyFont="1" applyFill="1" applyAlignment="1">
      <alignment vertical="top" wrapText="1"/>
    </xf>
    <xf numFmtId="164" fontId="17" fillId="12" borderId="13" xfId="0" applyNumberFormat="1" applyFont="1" applyFill="1" applyBorder="1" applyAlignment="1">
      <alignment vertical="top" wrapText="1"/>
    </xf>
    <xf numFmtId="164" fontId="17" fillId="8" borderId="8" xfId="0" applyNumberFormat="1" applyFont="1" applyFill="1" applyBorder="1" applyAlignment="1">
      <alignment horizontal="right" vertical="top" wrapText="1"/>
    </xf>
    <xf numFmtId="164" fontId="22" fillId="8" borderId="2" xfId="0" applyNumberFormat="1" applyFont="1" applyFill="1" applyBorder="1" applyAlignment="1">
      <alignment horizontal="right" vertical="top" wrapText="1"/>
    </xf>
    <xf numFmtId="164" fontId="22" fillId="0" borderId="11" xfId="0" applyNumberFormat="1" applyFont="1" applyFill="1" applyBorder="1" applyAlignment="1">
      <alignment horizontal="right" vertical="top" wrapText="1"/>
    </xf>
    <xf numFmtId="164" fontId="17" fillId="0" borderId="17" xfId="0" applyNumberFormat="1" applyFont="1" applyFill="1" applyBorder="1" applyAlignment="1">
      <alignment horizontal="right" vertical="top" wrapText="1"/>
    </xf>
    <xf numFmtId="164" fontId="5" fillId="3" borderId="7" xfId="0" applyNumberFormat="1" applyFont="1" applyFill="1" applyBorder="1" applyAlignment="1">
      <alignment horizontal="right" vertical="top" wrapText="1"/>
    </xf>
    <xf numFmtId="164" fontId="11" fillId="0" borderId="1" xfId="0" applyNumberFormat="1" applyFont="1" applyFill="1" applyBorder="1" applyAlignment="1">
      <alignment vertical="center" wrapText="1"/>
    </xf>
    <xf numFmtId="164" fontId="6" fillId="0" borderId="1" xfId="0" applyNumberFormat="1" applyFont="1" applyBorder="1" applyAlignment="1">
      <alignment horizontal="right" vertical="center" wrapText="1"/>
    </xf>
    <xf numFmtId="164" fontId="5" fillId="8" borderId="2" xfId="0" applyNumberFormat="1" applyFont="1" applyFill="1" applyBorder="1" applyAlignment="1">
      <alignment horizontal="right" vertical="top" wrapText="1"/>
    </xf>
    <xf numFmtId="164" fontId="22" fillId="8" borderId="8" xfId="0" applyNumberFormat="1" applyFont="1" applyFill="1" applyBorder="1" applyAlignment="1">
      <alignment horizontal="right" vertical="top" wrapText="1"/>
    </xf>
    <xf numFmtId="164" fontId="17" fillId="0" borderId="2" xfId="0" applyNumberFormat="1" applyFont="1" applyFill="1" applyBorder="1" applyAlignment="1">
      <alignment horizontal="right" vertical="top" wrapText="1"/>
    </xf>
    <xf numFmtId="164" fontId="5" fillId="6" borderId="1" xfId="0" applyNumberFormat="1" applyFont="1" applyFill="1" applyBorder="1" applyAlignment="1">
      <alignment horizontal="right" vertical="center" wrapText="1"/>
    </xf>
    <xf numFmtId="164" fontId="5" fillId="0" borderId="7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vertical="top" wrapText="1"/>
    </xf>
    <xf numFmtId="0" fontId="62" fillId="6" borderId="1" xfId="3" applyFont="1" applyFill="1" applyBorder="1"/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166" fontId="11" fillId="0" borderId="1" xfId="3" applyNumberFormat="1" applyFont="1" applyFill="1" applyBorder="1" applyAlignment="1">
      <alignment vertical="top" wrapText="1"/>
    </xf>
    <xf numFmtId="166" fontId="5" fillId="6" borderId="1" xfId="0" applyNumberFormat="1" applyFont="1" applyFill="1" applyBorder="1" applyAlignment="1">
      <alignment vertical="top" wrapText="1"/>
    </xf>
    <xf numFmtId="166" fontId="5" fillId="6" borderId="1" xfId="0" applyNumberFormat="1" applyFont="1" applyFill="1" applyBorder="1"/>
    <xf numFmtId="0" fontId="5" fillId="8" borderId="9" xfId="0" applyFont="1" applyFill="1" applyBorder="1" applyAlignment="1">
      <alignment vertical="top" wrapText="1"/>
    </xf>
    <xf numFmtId="0" fontId="74" fillId="0" borderId="1" xfId="0" applyFont="1" applyBorder="1"/>
    <xf numFmtId="164" fontId="5" fillId="0" borderId="7" xfId="0" applyNumberFormat="1" applyFont="1" applyFill="1" applyBorder="1" applyAlignment="1">
      <alignment horizontal="right" vertical="top"/>
    </xf>
    <xf numFmtId="0" fontId="11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164" fontId="5" fillId="8" borderId="8" xfId="0" applyNumberFormat="1" applyFont="1" applyFill="1" applyBorder="1" applyAlignment="1">
      <alignment horizontal="right"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5" fillId="0" borderId="7" xfId="0" applyNumberFormat="1" applyFont="1" applyFill="1" applyBorder="1" applyAlignment="1">
      <alignment horizontal="center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164" fontId="17" fillId="12" borderId="2" xfId="0" applyNumberFormat="1" applyFont="1" applyFill="1" applyBorder="1" applyAlignment="1">
      <alignment horizontal="right" vertical="top" wrapText="1"/>
    </xf>
    <xf numFmtId="2" fontId="17" fillId="12" borderId="2" xfId="0" applyNumberFormat="1" applyFont="1" applyFill="1" applyBorder="1" applyAlignment="1">
      <alignment horizontal="right" vertical="top" wrapText="1"/>
    </xf>
    <xf numFmtId="0" fontId="17" fillId="12" borderId="2" xfId="0" applyFont="1" applyFill="1" applyBorder="1" applyAlignment="1">
      <alignment horizontal="right" vertical="top" wrapText="1"/>
    </xf>
    <xf numFmtId="0" fontId="17" fillId="12" borderId="2" xfId="0" applyFont="1" applyFill="1" applyBorder="1" applyAlignment="1">
      <alignment vertical="top" wrapText="1"/>
    </xf>
    <xf numFmtId="0" fontId="17" fillId="12" borderId="7" xfId="0" applyNumberFormat="1" applyFont="1" applyFill="1" applyBorder="1" applyAlignment="1">
      <alignment vertical="top" wrapText="1"/>
    </xf>
    <xf numFmtId="0" fontId="17" fillId="12" borderId="7" xfId="0" applyFont="1" applyFill="1" applyBorder="1" applyAlignment="1">
      <alignment vertical="top" wrapText="1"/>
    </xf>
    <xf numFmtId="0" fontId="31" fillId="12" borderId="7" xfId="0" applyFont="1" applyFill="1" applyBorder="1" applyAlignment="1">
      <alignment vertical="top"/>
    </xf>
    <xf numFmtId="0" fontId="17" fillId="12" borderId="7" xfId="0" applyFont="1" applyFill="1" applyBorder="1" applyAlignment="1">
      <alignment vertical="top"/>
    </xf>
    <xf numFmtId="2" fontId="17" fillId="12" borderId="7" xfId="0" applyNumberFormat="1" applyFont="1" applyFill="1" applyBorder="1" applyAlignment="1">
      <alignment horizontal="right" vertical="top"/>
    </xf>
    <xf numFmtId="1" fontId="17" fillId="12" borderId="7" xfId="0" applyNumberFormat="1" applyFont="1" applyFill="1" applyBorder="1" applyAlignment="1">
      <alignment horizontal="right" vertical="top"/>
    </xf>
    <xf numFmtId="0" fontId="17" fillId="12" borderId="7" xfId="0" applyFont="1" applyFill="1" applyBorder="1" applyAlignment="1">
      <alignment horizontal="right" vertical="top" wrapText="1"/>
    </xf>
    <xf numFmtId="0" fontId="17" fillId="12" borderId="7" xfId="0" applyFont="1" applyFill="1" applyBorder="1" applyAlignment="1">
      <alignment horizontal="right" vertical="top"/>
    </xf>
    <xf numFmtId="1" fontId="17" fillId="12" borderId="7" xfId="0" applyNumberFormat="1" applyFont="1" applyFill="1" applyBorder="1" applyAlignment="1">
      <alignment vertical="top" wrapText="1"/>
    </xf>
    <xf numFmtId="1" fontId="17" fillId="12" borderId="7" xfId="0" applyNumberFormat="1" applyFont="1" applyFill="1" applyBorder="1" applyAlignment="1">
      <alignment horizontal="center" vertical="top" wrapText="1"/>
    </xf>
    <xf numFmtId="164" fontId="17" fillId="12" borderId="8" xfId="0" applyNumberFormat="1" applyFont="1" applyFill="1" applyBorder="1" applyAlignment="1">
      <alignment horizontal="right" vertical="top" wrapText="1"/>
    </xf>
    <xf numFmtId="2" fontId="17" fillId="12" borderId="8" xfId="0" applyNumberFormat="1" applyFont="1" applyFill="1" applyBorder="1" applyAlignment="1">
      <alignment horizontal="right" vertical="top" wrapText="1"/>
    </xf>
    <xf numFmtId="0" fontId="17" fillId="12" borderId="8" xfId="0" applyFont="1" applyFill="1" applyBorder="1" applyAlignment="1">
      <alignment horizontal="right" vertical="top" wrapText="1"/>
    </xf>
    <xf numFmtId="0" fontId="17" fillId="12" borderId="8" xfId="0" applyFont="1" applyFill="1" applyBorder="1" applyAlignment="1">
      <alignment vertical="top" wrapText="1"/>
    </xf>
    <xf numFmtId="0" fontId="31" fillId="12" borderId="1" xfId="0" applyFont="1" applyFill="1" applyBorder="1" applyAlignment="1">
      <alignment vertical="top"/>
    </xf>
    <xf numFmtId="1" fontId="17" fillId="12" borderId="1" xfId="0" applyNumberFormat="1" applyFont="1" applyFill="1" applyBorder="1" applyAlignment="1">
      <alignment horizontal="center" vertical="top"/>
    </xf>
    <xf numFmtId="0" fontId="31" fillId="12" borderId="7" xfId="0" applyFont="1" applyFill="1" applyBorder="1" applyAlignment="1">
      <alignment vertical="top" wrapText="1"/>
    </xf>
    <xf numFmtId="1" fontId="17" fillId="12" borderId="7" xfId="0" applyNumberFormat="1" applyFont="1" applyFill="1" applyBorder="1" applyAlignment="1">
      <alignment horizontal="right" vertical="top" wrapText="1"/>
    </xf>
    <xf numFmtId="0" fontId="17" fillId="12" borderId="9" xfId="0" applyNumberFormat="1" applyFont="1" applyFill="1" applyBorder="1" applyAlignment="1">
      <alignment vertical="top" wrapText="1"/>
    </xf>
    <xf numFmtId="0" fontId="17" fillId="12" borderId="9" xfId="0" applyFont="1" applyFill="1" applyBorder="1" applyAlignment="1">
      <alignment vertical="top" wrapText="1"/>
    </xf>
    <xf numFmtId="0" fontId="31" fillId="12" borderId="9" xfId="0" applyFont="1" applyFill="1" applyBorder="1" applyAlignment="1">
      <alignment vertical="top" wrapText="1"/>
    </xf>
    <xf numFmtId="2" fontId="17" fillId="12" borderId="9" xfId="0" applyNumberFormat="1" applyFont="1" applyFill="1" applyBorder="1" applyAlignment="1">
      <alignment horizontal="right" vertical="top" wrapText="1"/>
    </xf>
    <xf numFmtId="1" fontId="17" fillId="12" borderId="9" xfId="0" applyNumberFormat="1" applyFont="1" applyFill="1" applyBorder="1" applyAlignment="1">
      <alignment horizontal="right" vertical="top" wrapText="1"/>
    </xf>
    <xf numFmtId="0" fontId="17" fillId="12" borderId="9" xfId="0" applyFont="1" applyFill="1" applyBorder="1" applyAlignment="1">
      <alignment horizontal="right" vertical="top" wrapText="1"/>
    </xf>
    <xf numFmtId="1" fontId="17" fillId="12" borderId="9" xfId="0" applyNumberFormat="1" applyFont="1" applyFill="1" applyBorder="1" applyAlignment="1">
      <alignment vertical="top" wrapText="1"/>
    </xf>
    <xf numFmtId="1" fontId="17" fillId="12" borderId="9" xfId="0" applyNumberFormat="1" applyFont="1" applyFill="1" applyBorder="1" applyAlignment="1">
      <alignment horizontal="center" vertical="top" wrapText="1"/>
    </xf>
    <xf numFmtId="164" fontId="17" fillId="12" borderId="9" xfId="0" applyNumberFormat="1" applyFont="1" applyFill="1" applyBorder="1" applyAlignment="1">
      <alignment horizontal="right" vertical="top" wrapText="1"/>
    </xf>
    <xf numFmtId="164" fontId="17" fillId="12" borderId="11" xfId="0" applyNumberFormat="1" applyFont="1" applyFill="1" applyBorder="1" applyAlignment="1">
      <alignment horizontal="right" vertical="top" wrapText="1"/>
    </xf>
    <xf numFmtId="2" fontId="17" fillId="12" borderId="11" xfId="0" applyNumberFormat="1" applyFont="1" applyFill="1" applyBorder="1" applyAlignment="1">
      <alignment horizontal="right" vertical="top" wrapText="1"/>
    </xf>
    <xf numFmtId="0" fontId="17" fillId="12" borderId="11" xfId="0" applyFont="1" applyFill="1" applyBorder="1" applyAlignment="1">
      <alignment horizontal="right" vertical="top" wrapText="1"/>
    </xf>
    <xf numFmtId="0" fontId="17" fillId="12" borderId="11" xfId="0" applyFont="1" applyFill="1" applyBorder="1" applyAlignment="1">
      <alignment vertical="top" wrapText="1"/>
    </xf>
    <xf numFmtId="0" fontId="17" fillId="12" borderId="1" xfId="0" applyFont="1" applyFill="1" applyBorder="1"/>
    <xf numFmtId="0" fontId="31" fillId="12" borderId="1" xfId="0" applyFont="1" applyFill="1" applyBorder="1"/>
    <xf numFmtId="2" fontId="17" fillId="12" borderId="1" xfId="0" applyNumberFormat="1" applyFont="1" applyFill="1" applyBorder="1"/>
    <xf numFmtId="0" fontId="17" fillId="12" borderId="1" xfId="0" applyFont="1" applyFill="1" applyBorder="1" applyAlignment="1">
      <alignment horizontal="center"/>
    </xf>
    <xf numFmtId="1" fontId="17" fillId="12" borderId="1" xfId="0" applyNumberFormat="1" applyFont="1" applyFill="1" applyBorder="1" applyAlignment="1">
      <alignment horizontal="center"/>
    </xf>
    <xf numFmtId="1" fontId="17" fillId="12" borderId="1" xfId="0" applyNumberFormat="1" applyFont="1" applyFill="1" applyBorder="1" applyAlignment="1">
      <alignment horizontal="left" vertical="top" wrapText="1"/>
    </xf>
    <xf numFmtId="164" fontId="17" fillId="12" borderId="1" xfId="0" applyNumberFormat="1" applyFont="1" applyFill="1" applyBorder="1" applyAlignment="1">
      <alignment horizontal="right"/>
    </xf>
    <xf numFmtId="0" fontId="17" fillId="12" borderId="1" xfId="0" applyFont="1" applyFill="1" applyBorder="1" applyAlignment="1">
      <alignment horizontal="left"/>
    </xf>
    <xf numFmtId="0" fontId="17" fillId="12" borderId="1" xfId="0" applyFont="1" applyFill="1" applyBorder="1" applyAlignment="1">
      <alignment vertical="center"/>
    </xf>
    <xf numFmtId="0" fontId="17" fillId="12" borderId="7" xfId="0" applyFont="1" applyFill="1" applyBorder="1"/>
    <xf numFmtId="0" fontId="31" fillId="12" borderId="7" xfId="0" applyFont="1" applyFill="1" applyBorder="1"/>
    <xf numFmtId="2" fontId="17" fillId="12" borderId="7" xfId="0" applyNumberFormat="1" applyFont="1" applyFill="1" applyBorder="1"/>
    <xf numFmtId="0" fontId="17" fillId="12" borderId="7" xfId="0" applyFont="1" applyFill="1" applyBorder="1" applyAlignment="1">
      <alignment horizontal="center"/>
    </xf>
    <xf numFmtId="1" fontId="17" fillId="12" borderId="7" xfId="0" applyNumberFormat="1" applyFont="1" applyFill="1" applyBorder="1" applyAlignment="1">
      <alignment horizontal="center"/>
    </xf>
    <xf numFmtId="1" fontId="17" fillId="12" borderId="7" xfId="0" applyNumberFormat="1" applyFont="1" applyFill="1" applyBorder="1" applyAlignment="1">
      <alignment horizontal="left" vertical="top" wrapText="1"/>
    </xf>
    <xf numFmtId="164" fontId="17" fillId="12" borderId="7" xfId="0" applyNumberFormat="1" applyFont="1" applyFill="1" applyBorder="1" applyAlignment="1">
      <alignment horizontal="right"/>
    </xf>
    <xf numFmtId="0" fontId="17" fillId="12" borderId="7" xfId="0" applyFont="1" applyFill="1" applyBorder="1" applyAlignment="1">
      <alignment horizontal="left"/>
    </xf>
    <xf numFmtId="0" fontId="17" fillId="12" borderId="7" xfId="0" applyFont="1" applyFill="1" applyBorder="1" applyAlignment="1">
      <alignment vertical="center"/>
    </xf>
    <xf numFmtId="0" fontId="24" fillId="12" borderId="1" xfId="0" applyFont="1" applyFill="1" applyBorder="1"/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0" fillId="0" borderId="0" xfId="0" applyFill="1"/>
    <xf numFmtId="1" fontId="5" fillId="22" borderId="7" xfId="0" applyNumberFormat="1" applyFont="1" applyFill="1" applyBorder="1" applyAlignment="1">
      <alignment horizontal="center" vertical="top" wrapText="1"/>
    </xf>
    <xf numFmtId="1" fontId="5" fillId="22" borderId="1" xfId="0" applyNumberFormat="1" applyFont="1" applyFill="1" applyBorder="1" applyAlignment="1">
      <alignment horizontal="center" vertical="top" wrapText="1"/>
    </xf>
    <xf numFmtId="1" fontId="11" fillId="22" borderId="1" xfId="0" applyNumberFormat="1" applyFont="1" applyFill="1" applyBorder="1" applyAlignment="1">
      <alignment horizontal="center" vertical="top"/>
    </xf>
    <xf numFmtId="164" fontId="17" fillId="8" borderId="0" xfId="0" applyNumberFormat="1" applyFont="1" applyFill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5" fillId="3" borderId="13" xfId="0" applyFont="1" applyFill="1" applyBorder="1" applyAlignment="1">
      <alignment vertical="top"/>
    </xf>
    <xf numFmtId="1" fontId="5" fillId="3" borderId="13" xfId="0" applyNumberFormat="1" applyFont="1" applyFill="1" applyBorder="1" applyAlignment="1">
      <alignment horizontal="center" vertical="top" wrapText="1"/>
    </xf>
    <xf numFmtId="1" fontId="5" fillId="3" borderId="13" xfId="0" applyNumberFormat="1" applyFont="1" applyFill="1" applyBorder="1" applyAlignment="1">
      <alignment vertical="top" wrapText="1"/>
    </xf>
    <xf numFmtId="0" fontId="5" fillId="3" borderId="13" xfId="0" applyFont="1" applyFill="1" applyBorder="1" applyAlignment="1">
      <alignment horizontal="right" vertical="top"/>
    </xf>
    <xf numFmtId="1" fontId="5" fillId="3" borderId="1" xfId="0" applyNumberFormat="1" applyFont="1" applyFill="1" applyBorder="1" applyAlignment="1">
      <alignment horizontal="center" vertical="top"/>
    </xf>
    <xf numFmtId="2" fontId="5" fillId="3" borderId="1" xfId="0" applyNumberFormat="1" applyFont="1" applyFill="1" applyBorder="1" applyAlignment="1">
      <alignment horizontal="right" vertical="top"/>
    </xf>
    <xf numFmtId="2" fontId="5" fillId="3" borderId="7" xfId="0" applyNumberFormat="1" applyFont="1" applyFill="1" applyBorder="1" applyAlignment="1">
      <alignment horizontal="right" vertical="top"/>
    </xf>
    <xf numFmtId="2" fontId="5" fillId="3" borderId="13" xfId="0" applyNumberFormat="1" applyFont="1" applyFill="1" applyBorder="1" applyAlignment="1">
      <alignment horizontal="right" vertical="top"/>
    </xf>
    <xf numFmtId="0" fontId="5" fillId="3" borderId="7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62" fillId="0" borderId="1" xfId="3" applyFont="1" applyFill="1" applyBorder="1"/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2" fontId="11" fillId="0" borderId="11" xfId="0" applyNumberFormat="1" applyFont="1" applyFill="1" applyBorder="1" applyAlignment="1">
      <alignment horizontal="left" vertical="top" wrapText="1"/>
    </xf>
    <xf numFmtId="0" fontId="11" fillId="0" borderId="11" xfId="0" applyFont="1" applyFill="1" applyBorder="1" applyAlignment="1">
      <alignment horizontal="left" vertical="top" wrapText="1"/>
    </xf>
    <xf numFmtId="0" fontId="76" fillId="8" borderId="1" xfId="3" applyFont="1" applyFill="1" applyBorder="1" applyAlignment="1">
      <alignment vertical="top" wrapText="1"/>
    </xf>
    <xf numFmtId="0" fontId="77" fillId="8" borderId="1" xfId="0" applyFont="1" applyFill="1" applyBorder="1" applyAlignment="1">
      <alignment vertical="top" wrapText="1"/>
    </xf>
    <xf numFmtId="0" fontId="12" fillId="15" borderId="1" xfId="0" applyFont="1" applyFill="1" applyBorder="1" applyAlignment="1">
      <alignment vertical="top" wrapText="1"/>
    </xf>
    <xf numFmtId="0" fontId="12" fillId="0" borderId="0" xfId="0" applyFont="1" applyFill="1"/>
    <xf numFmtId="0" fontId="11" fillId="4" borderId="0" xfId="0" applyFont="1" applyFill="1"/>
    <xf numFmtId="1" fontId="11" fillId="0" borderId="2" xfId="0" applyNumberFormat="1" applyFont="1" applyFill="1" applyBorder="1" applyAlignment="1">
      <alignment horizontal="center" vertical="top" wrapText="1"/>
    </xf>
    <xf numFmtId="164" fontId="11" fillId="0" borderId="6" xfId="0" applyNumberFormat="1" applyFont="1" applyFill="1" applyBorder="1" applyAlignment="1">
      <alignment vertical="top" wrapText="1"/>
    </xf>
    <xf numFmtId="164" fontId="5" fillId="0" borderId="19" xfId="0" applyNumberFormat="1" applyFont="1" applyFill="1" applyBorder="1" applyAlignment="1">
      <alignment vertical="top" wrapText="1"/>
    </xf>
    <xf numFmtId="1" fontId="5" fillId="0" borderId="1" xfId="0" applyNumberFormat="1" applyFont="1" applyFill="1" applyBorder="1" applyAlignment="1">
      <alignment vertical="center" wrapText="1"/>
    </xf>
    <xf numFmtId="164" fontId="5" fillId="0" borderId="19" xfId="0" applyNumberFormat="1" applyFont="1" applyFill="1" applyBorder="1" applyAlignment="1">
      <alignment horizontal="right" vertical="top" wrapText="1"/>
    </xf>
    <xf numFmtId="0" fontId="21" fillId="0" borderId="0" xfId="0" applyFont="1"/>
    <xf numFmtId="0" fontId="17" fillId="8" borderId="13" xfId="0" applyFont="1" applyFill="1" applyBorder="1" applyAlignment="1">
      <alignment vertical="top"/>
    </xf>
    <xf numFmtId="0" fontId="10" fillId="0" borderId="1" xfId="0" applyFont="1" applyBorder="1"/>
    <xf numFmtId="0" fontId="11" fillId="0" borderId="13" xfId="0" applyFont="1" applyFill="1" applyBorder="1" applyAlignment="1">
      <alignment horizontal="left" vertical="top" wrapText="1"/>
    </xf>
    <xf numFmtId="2" fontId="11" fillId="0" borderId="8" xfId="0" applyNumberFormat="1" applyFont="1" applyFill="1" applyBorder="1" applyAlignment="1">
      <alignment horizontal="left" vertical="top" wrapText="1"/>
    </xf>
    <xf numFmtId="0" fontId="12" fillId="0" borderId="8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7" fillId="8" borderId="9" xfId="0" applyNumberFormat="1" applyFont="1" applyFill="1" applyBorder="1" applyAlignment="1">
      <alignment horizontal="center" vertical="top" wrapText="1"/>
    </xf>
    <xf numFmtId="0" fontId="78" fillId="8" borderId="13" xfId="0" applyNumberFormat="1" applyFont="1" applyFill="1" applyBorder="1" applyAlignment="1">
      <alignment vertical="top" wrapText="1"/>
    </xf>
    <xf numFmtId="0" fontId="79" fillId="8" borderId="13" xfId="0" applyFont="1" applyFill="1" applyBorder="1" applyAlignment="1">
      <alignment vertical="top" wrapText="1"/>
    </xf>
    <xf numFmtId="0" fontId="78" fillId="8" borderId="13" xfId="0" applyFont="1" applyFill="1" applyBorder="1" applyAlignment="1">
      <alignment vertical="top" wrapText="1"/>
    </xf>
    <xf numFmtId="0" fontId="78" fillId="8" borderId="13" xfId="0" applyFont="1" applyFill="1" applyBorder="1" applyAlignment="1">
      <alignment vertical="top"/>
    </xf>
    <xf numFmtId="2" fontId="78" fillId="8" borderId="13" xfId="0" applyNumberFormat="1" applyFont="1" applyFill="1" applyBorder="1" applyAlignment="1">
      <alignment horizontal="right" vertical="top"/>
    </xf>
    <xf numFmtId="1" fontId="78" fillId="8" borderId="13" xfId="0" applyNumberFormat="1" applyFont="1" applyFill="1" applyBorder="1" applyAlignment="1">
      <alignment horizontal="right" vertical="top"/>
    </xf>
    <xf numFmtId="0" fontId="78" fillId="8" borderId="13" xfId="0" applyFont="1" applyFill="1" applyBorder="1" applyAlignment="1">
      <alignment horizontal="right" vertical="top" wrapText="1"/>
    </xf>
    <xf numFmtId="0" fontId="78" fillId="8" borderId="13" xfId="0" applyFont="1" applyFill="1" applyBorder="1" applyAlignment="1">
      <alignment horizontal="right" vertical="top"/>
    </xf>
    <xf numFmtId="1" fontId="79" fillId="8" borderId="13" xfId="0" applyNumberFormat="1" applyFont="1" applyFill="1" applyBorder="1" applyAlignment="1">
      <alignment vertical="top" wrapText="1"/>
    </xf>
    <xf numFmtId="0" fontId="78" fillId="8" borderId="9" xfId="0" applyFont="1" applyFill="1" applyBorder="1" applyAlignment="1">
      <alignment vertical="top" wrapText="1"/>
    </xf>
    <xf numFmtId="0" fontId="78" fillId="8" borderId="0" xfId="0" applyFont="1" applyFill="1"/>
    <xf numFmtId="0" fontId="79" fillId="8" borderId="13" xfId="0" applyFont="1" applyFill="1" applyBorder="1" applyAlignment="1">
      <alignment vertical="top"/>
    </xf>
    <xf numFmtId="2" fontId="78" fillId="8" borderId="13" xfId="0" applyNumberFormat="1" applyFont="1" applyFill="1" applyBorder="1" applyAlignment="1">
      <alignment horizontal="right" vertical="top" wrapText="1"/>
    </xf>
    <xf numFmtId="1" fontId="78" fillId="8" borderId="13" xfId="0" applyNumberFormat="1" applyFont="1" applyFill="1" applyBorder="1" applyAlignment="1">
      <alignment horizontal="right" vertical="top" wrapText="1"/>
    </xf>
    <xf numFmtId="164" fontId="78" fillId="8" borderId="9" xfId="0" applyNumberFormat="1" applyFont="1" applyFill="1" applyBorder="1" applyAlignment="1">
      <alignment horizontal="right" vertical="top" wrapText="1"/>
    </xf>
    <xf numFmtId="164" fontId="78" fillId="8" borderId="13" xfId="0" applyNumberFormat="1" applyFont="1" applyFill="1" applyBorder="1" applyAlignment="1">
      <alignment horizontal="right" vertical="top" wrapText="1"/>
    </xf>
    <xf numFmtId="164" fontId="78" fillId="8" borderId="9" xfId="0" applyNumberFormat="1" applyFont="1" applyFill="1" applyBorder="1" applyAlignment="1">
      <alignment vertical="top" wrapText="1"/>
    </xf>
    <xf numFmtId="164" fontId="78" fillId="8" borderId="17" xfId="0" applyNumberFormat="1" applyFont="1" applyFill="1" applyBorder="1" applyAlignment="1">
      <alignment horizontal="right" vertical="top" wrapText="1"/>
    </xf>
    <xf numFmtId="2" fontId="78" fillId="8" borderId="17" xfId="0" applyNumberFormat="1" applyFont="1" applyFill="1" applyBorder="1" applyAlignment="1">
      <alignment horizontal="right" vertical="top" wrapText="1"/>
    </xf>
    <xf numFmtId="0" fontId="78" fillId="8" borderId="17" xfId="0" applyFont="1" applyFill="1" applyBorder="1" applyAlignment="1">
      <alignment horizontal="right" vertical="top" wrapText="1"/>
    </xf>
    <xf numFmtId="0" fontId="78" fillId="8" borderId="17" xfId="0" applyFont="1" applyFill="1" applyBorder="1" applyAlignment="1">
      <alignment vertical="center" wrapText="1"/>
    </xf>
    <xf numFmtId="0" fontId="78" fillId="8" borderId="7" xfId="0" applyNumberFormat="1" applyFont="1" applyFill="1" applyBorder="1" applyAlignment="1">
      <alignment vertical="top" wrapText="1"/>
    </xf>
    <xf numFmtId="0" fontId="78" fillId="8" borderId="7" xfId="0" applyFont="1" applyFill="1" applyBorder="1" applyAlignment="1">
      <alignment vertical="top" wrapText="1"/>
    </xf>
    <xf numFmtId="0" fontId="79" fillId="8" borderId="7" xfId="0" applyFont="1" applyFill="1" applyBorder="1" applyAlignment="1">
      <alignment vertical="top"/>
    </xf>
    <xf numFmtId="0" fontId="78" fillId="8" borderId="7" xfId="0" applyFont="1" applyFill="1" applyBorder="1" applyAlignment="1">
      <alignment vertical="top"/>
    </xf>
    <xf numFmtId="2" fontId="78" fillId="8" borderId="7" xfId="0" applyNumberFormat="1" applyFont="1" applyFill="1" applyBorder="1" applyAlignment="1">
      <alignment horizontal="right" vertical="top"/>
    </xf>
    <xf numFmtId="1" fontId="78" fillId="8" borderId="7" xfId="0" applyNumberFormat="1" applyFont="1" applyFill="1" applyBorder="1" applyAlignment="1">
      <alignment horizontal="right" vertical="top"/>
    </xf>
    <xf numFmtId="0" fontId="78" fillId="8" borderId="7" xfId="0" applyFont="1" applyFill="1" applyBorder="1" applyAlignment="1">
      <alignment horizontal="right" vertical="top" wrapText="1"/>
    </xf>
    <xf numFmtId="0" fontId="78" fillId="8" borderId="7" xfId="0" applyFont="1" applyFill="1" applyBorder="1" applyAlignment="1">
      <alignment horizontal="right" vertical="top"/>
    </xf>
    <xf numFmtId="1" fontId="78" fillId="8" borderId="7" xfId="0" applyNumberFormat="1" applyFont="1" applyFill="1" applyBorder="1" applyAlignment="1">
      <alignment vertical="top" wrapText="1"/>
    </xf>
    <xf numFmtId="1" fontId="78" fillId="8" borderId="9" xfId="0" applyNumberFormat="1" applyFont="1" applyFill="1" applyBorder="1" applyAlignment="1">
      <alignment horizontal="center" vertical="top" wrapText="1"/>
    </xf>
    <xf numFmtId="2" fontId="78" fillId="8" borderId="7" xfId="0" applyNumberFormat="1" applyFont="1" applyFill="1" applyBorder="1" applyAlignment="1">
      <alignment horizontal="right" vertical="top" wrapText="1"/>
    </xf>
    <xf numFmtId="1" fontId="78" fillId="8" borderId="7" xfId="0" applyNumberFormat="1" applyFont="1" applyFill="1" applyBorder="1" applyAlignment="1">
      <alignment horizontal="right" vertical="top" wrapText="1"/>
    </xf>
    <xf numFmtId="164" fontId="78" fillId="8" borderId="7" xfId="0" applyNumberFormat="1" applyFont="1" applyFill="1" applyBorder="1" applyAlignment="1">
      <alignment horizontal="right" vertical="top" wrapText="1"/>
    </xf>
    <xf numFmtId="164" fontId="78" fillId="8" borderId="8" xfId="0" applyNumberFormat="1" applyFont="1" applyFill="1" applyBorder="1" applyAlignment="1">
      <alignment horizontal="right" vertical="top" wrapText="1"/>
    </xf>
    <xf numFmtId="2" fontId="78" fillId="8" borderId="8" xfId="0" applyNumberFormat="1" applyFont="1" applyFill="1" applyBorder="1" applyAlignment="1">
      <alignment horizontal="right" vertical="top" wrapText="1"/>
    </xf>
    <xf numFmtId="0" fontId="78" fillId="8" borderId="8" xfId="0" applyFont="1" applyFill="1" applyBorder="1" applyAlignment="1">
      <alignment horizontal="right" vertical="top" wrapText="1"/>
    </xf>
    <xf numFmtId="0" fontId="78" fillId="8" borderId="11" xfId="0" applyFont="1" applyFill="1" applyBorder="1" applyAlignment="1">
      <alignment vertical="top" wrapText="1"/>
    </xf>
    <xf numFmtId="0" fontId="80" fillId="8" borderId="1" xfId="0" applyNumberFormat="1" applyFont="1" applyFill="1" applyBorder="1" applyAlignment="1">
      <alignment vertical="top" wrapText="1"/>
    </xf>
    <xf numFmtId="0" fontId="80" fillId="8" borderId="1" xfId="0" applyFont="1" applyFill="1" applyBorder="1" applyAlignment="1">
      <alignment vertical="top" wrapText="1"/>
    </xf>
    <xf numFmtId="0" fontId="81" fillId="8" borderId="1" xfId="0" applyFont="1" applyFill="1" applyBorder="1" applyAlignment="1">
      <alignment vertical="top"/>
    </xf>
    <xf numFmtId="0" fontId="80" fillId="8" borderId="1" xfId="0" applyFont="1" applyFill="1" applyBorder="1" applyAlignment="1">
      <alignment vertical="top"/>
    </xf>
    <xf numFmtId="2" fontId="80" fillId="8" borderId="1" xfId="0" applyNumberFormat="1" applyFont="1" applyFill="1" applyBorder="1" applyAlignment="1">
      <alignment horizontal="right" vertical="top"/>
    </xf>
    <xf numFmtId="1" fontId="80" fillId="8" borderId="1" xfId="0" applyNumberFormat="1" applyFont="1" applyFill="1" applyBorder="1" applyAlignment="1">
      <alignment horizontal="right" vertical="top"/>
    </xf>
    <xf numFmtId="1" fontId="80" fillId="8" borderId="1" xfId="0" applyNumberFormat="1" applyFont="1" applyFill="1" applyBorder="1" applyAlignment="1">
      <alignment horizontal="right" vertical="top" wrapText="1"/>
    </xf>
    <xf numFmtId="0" fontId="80" fillId="8" borderId="1" xfId="0" applyFont="1" applyFill="1" applyBorder="1" applyAlignment="1">
      <alignment horizontal="right" vertical="top"/>
    </xf>
    <xf numFmtId="0" fontId="80" fillId="8" borderId="1" xfId="0" applyFont="1" applyFill="1" applyBorder="1" applyAlignment="1">
      <alignment horizontal="right" vertical="top" wrapText="1"/>
    </xf>
    <xf numFmtId="1" fontId="80" fillId="8" borderId="1" xfId="0" applyNumberFormat="1" applyFont="1" applyFill="1" applyBorder="1" applyAlignment="1">
      <alignment vertical="top" wrapText="1"/>
    </xf>
    <xf numFmtId="164" fontId="80" fillId="8" borderId="1" xfId="0" applyNumberFormat="1" applyFont="1" applyFill="1" applyBorder="1" applyAlignment="1">
      <alignment horizontal="right" vertical="top" wrapText="1"/>
    </xf>
    <xf numFmtId="2" fontId="80" fillId="8" borderId="1" xfId="0" applyNumberFormat="1" applyFont="1" applyFill="1" applyBorder="1" applyAlignment="1">
      <alignment horizontal="right" vertical="top" wrapText="1"/>
    </xf>
    <xf numFmtId="164" fontId="80" fillId="8" borderId="1" xfId="0" applyNumberFormat="1" applyFont="1" applyFill="1" applyBorder="1" applyAlignment="1">
      <alignment vertical="top" wrapText="1"/>
    </xf>
    <xf numFmtId="2" fontId="80" fillId="8" borderId="1" xfId="0" applyNumberFormat="1" applyFont="1" applyFill="1" applyBorder="1" applyAlignment="1">
      <alignment horizontal="left" vertical="top" wrapText="1"/>
    </xf>
    <xf numFmtId="0" fontId="80" fillId="8" borderId="1" xfId="0" applyFont="1" applyFill="1" applyBorder="1" applyAlignment="1">
      <alignment horizontal="left" vertical="top" wrapText="1"/>
    </xf>
    <xf numFmtId="0" fontId="80" fillId="8" borderId="1" xfId="0" applyFont="1" applyFill="1" applyBorder="1" applyAlignment="1">
      <alignment vertical="center" wrapText="1"/>
    </xf>
    <xf numFmtId="0" fontId="82" fillId="0" borderId="1" xfId="0" applyFont="1" applyFill="1" applyBorder="1" applyAlignment="1">
      <alignment vertical="top" wrapText="1"/>
    </xf>
    <xf numFmtId="0" fontId="82" fillId="0" borderId="1" xfId="0" applyFont="1" applyFill="1" applyBorder="1" applyAlignment="1">
      <alignment vertical="top"/>
    </xf>
    <xf numFmtId="1" fontId="82" fillId="0" borderId="13" xfId="0" applyNumberFormat="1" applyFont="1" applyFill="1" applyBorder="1" applyAlignment="1">
      <alignment horizontal="center" vertical="top" wrapText="1"/>
    </xf>
    <xf numFmtId="1" fontId="82" fillId="0" borderId="1" xfId="0" applyNumberFormat="1" applyFont="1" applyFill="1" applyBorder="1" applyAlignment="1">
      <alignment vertical="top" wrapText="1"/>
    </xf>
    <xf numFmtId="164" fontId="82" fillId="0" borderId="1" xfId="0" applyNumberFormat="1" applyFont="1" applyFill="1" applyBorder="1" applyAlignment="1">
      <alignment horizontal="right" vertical="top" wrapText="1"/>
    </xf>
    <xf numFmtId="2" fontId="82" fillId="0" borderId="1" xfId="0" applyNumberFormat="1" applyFont="1" applyFill="1" applyBorder="1" applyAlignment="1">
      <alignment horizontal="right" vertical="top" wrapText="1"/>
    </xf>
    <xf numFmtId="0" fontId="82" fillId="0" borderId="9" xfId="0" applyFont="1" applyFill="1" applyBorder="1" applyAlignment="1">
      <alignment vertical="top" wrapText="1"/>
    </xf>
    <xf numFmtId="0" fontId="82" fillId="0" borderId="13" xfId="0" applyFont="1" applyFill="1" applyBorder="1" applyAlignment="1">
      <alignment vertical="top"/>
    </xf>
    <xf numFmtId="0" fontId="83" fillId="0" borderId="13" xfId="0" applyFont="1" applyFill="1" applyBorder="1" applyAlignment="1">
      <alignment vertical="top"/>
    </xf>
    <xf numFmtId="0" fontId="83" fillId="0" borderId="1" xfId="0" applyFont="1" applyFill="1" applyBorder="1"/>
    <xf numFmtId="2" fontId="82" fillId="0" borderId="13" xfId="0" applyNumberFormat="1" applyFont="1" applyFill="1" applyBorder="1" applyAlignment="1">
      <alignment horizontal="right" vertical="top" wrapText="1"/>
    </xf>
    <xf numFmtId="1" fontId="82" fillId="0" borderId="13" xfId="0" applyNumberFormat="1" applyFont="1" applyFill="1" applyBorder="1" applyAlignment="1">
      <alignment horizontal="right" vertical="top" wrapText="1"/>
    </xf>
    <xf numFmtId="0" fontId="82" fillId="0" borderId="7" xfId="0" applyFont="1" applyFill="1" applyBorder="1" applyAlignment="1">
      <alignment vertical="top" wrapText="1"/>
    </xf>
    <xf numFmtId="0" fontId="82" fillId="0" borderId="7" xfId="0" applyFont="1" applyFill="1" applyBorder="1" applyAlignment="1">
      <alignment vertical="top"/>
    </xf>
    <xf numFmtId="1" fontId="82" fillId="0" borderId="9" xfId="0" applyNumberFormat="1" applyFont="1" applyFill="1" applyBorder="1" applyAlignment="1">
      <alignment horizontal="center" vertical="top" wrapText="1"/>
    </xf>
    <xf numFmtId="1" fontId="82" fillId="0" borderId="7" xfId="0" applyNumberFormat="1" applyFont="1" applyFill="1" applyBorder="1" applyAlignment="1">
      <alignment vertical="top" wrapText="1"/>
    </xf>
    <xf numFmtId="2" fontId="82" fillId="0" borderId="7" xfId="0" applyNumberFormat="1" applyFont="1" applyFill="1" applyBorder="1" applyAlignment="1">
      <alignment horizontal="right" vertical="top" wrapText="1"/>
    </xf>
    <xf numFmtId="1" fontId="82" fillId="0" borderId="7" xfId="0" applyNumberFormat="1" applyFont="1" applyFill="1" applyBorder="1" applyAlignment="1">
      <alignment horizontal="right" vertical="top" wrapText="1"/>
    </xf>
    <xf numFmtId="0" fontId="82" fillId="0" borderId="1" xfId="0" applyFont="1" applyFill="1" applyBorder="1"/>
    <xf numFmtId="0" fontId="84" fillId="8" borderId="1" xfId="3" applyFont="1" applyFill="1" applyBorder="1" applyAlignment="1">
      <alignment vertical="top"/>
    </xf>
    <xf numFmtId="0" fontId="76" fillId="8" borderId="1" xfId="3" applyFont="1" applyFill="1" applyBorder="1"/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 wrapText="1"/>
    </xf>
    <xf numFmtId="49" fontId="11" fillId="0" borderId="17" xfId="0" applyNumberFormat="1" applyFont="1" applyFill="1" applyBorder="1" applyAlignment="1">
      <alignment horizontal="left" vertical="center" wrapText="1"/>
    </xf>
    <xf numFmtId="0" fontId="8" fillId="6" borderId="2" xfId="0" applyFont="1" applyFill="1" applyBorder="1" applyAlignment="1">
      <alignment horizontal="left" vertical="center"/>
    </xf>
    <xf numFmtId="0" fontId="12" fillId="6" borderId="2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11" fillId="6" borderId="1" xfId="0" applyFont="1" applyFill="1" applyBorder="1" applyProtection="1">
      <protection locked="0"/>
    </xf>
    <xf numFmtId="0" fontId="11" fillId="6" borderId="1" xfId="0" applyFont="1" applyFill="1" applyBorder="1" applyAlignment="1" applyProtection="1">
      <alignment vertical="top" wrapText="1"/>
      <protection locked="0"/>
    </xf>
    <xf numFmtId="0" fontId="12" fillId="6" borderId="1" xfId="0" applyFont="1" applyFill="1" applyBorder="1" applyProtection="1">
      <protection locked="0"/>
    </xf>
    <xf numFmtId="2" fontId="11" fillId="6" borderId="1" xfId="0" applyNumberFormat="1" applyFont="1" applyFill="1" applyBorder="1" applyProtection="1">
      <protection locked="0"/>
    </xf>
    <xf numFmtId="1" fontId="11" fillId="6" borderId="1" xfId="0" applyNumberFormat="1" applyFont="1" applyFill="1" applyBorder="1" applyProtection="1">
      <protection locked="0"/>
    </xf>
    <xf numFmtId="0" fontId="14" fillId="6" borderId="1" xfId="3" applyFill="1" applyBorder="1" applyProtection="1">
      <protection locked="0"/>
    </xf>
    <xf numFmtId="0" fontId="11" fillId="6" borderId="0" xfId="0" applyFont="1" applyFill="1" applyProtection="1">
      <protection locked="0"/>
    </xf>
    <xf numFmtId="164" fontId="11" fillId="6" borderId="1" xfId="0" applyNumberFormat="1" applyFont="1" applyFill="1" applyBorder="1" applyAlignment="1" applyProtection="1">
      <alignment horizontal="right"/>
      <protection locked="0"/>
    </xf>
    <xf numFmtId="164" fontId="11" fillId="6" borderId="1" xfId="0" applyNumberFormat="1" applyFont="1" applyFill="1" applyBorder="1" applyAlignment="1" applyProtection="1">
      <protection locked="0"/>
    </xf>
    <xf numFmtId="2" fontId="11" fillId="6" borderId="1" xfId="0" applyNumberFormat="1" applyFont="1" applyFill="1" applyBorder="1" applyAlignment="1" applyProtection="1">
      <alignment horizontal="right" vertical="top" wrapText="1"/>
      <protection locked="0"/>
    </xf>
    <xf numFmtId="0" fontId="11" fillId="6" borderId="1" xfId="0" applyFont="1" applyFill="1" applyBorder="1" applyAlignment="1" applyProtection="1">
      <protection locked="0"/>
    </xf>
    <xf numFmtId="0" fontId="11" fillId="6" borderId="1" xfId="0" applyFont="1" applyFill="1" applyBorder="1" applyAlignment="1" applyProtection="1">
      <alignment horizontal="left" vertical="center"/>
      <protection locked="0"/>
    </xf>
    <xf numFmtId="0" fontId="11" fillId="8" borderId="1" xfId="0" applyFont="1" applyFill="1" applyBorder="1" applyAlignment="1" applyProtection="1">
      <alignment vertical="top" wrapText="1"/>
      <protection locked="0"/>
    </xf>
    <xf numFmtId="0" fontId="11" fillId="0" borderId="1" xfId="0" applyFont="1" applyFill="1" applyBorder="1" applyAlignment="1" applyProtection="1">
      <alignment vertical="top" wrapText="1"/>
      <protection locked="0"/>
    </xf>
    <xf numFmtId="49" fontId="11" fillId="0" borderId="0" xfId="0" applyNumberFormat="1" applyFont="1" applyFill="1" applyProtection="1">
      <protection locked="0"/>
    </xf>
    <xf numFmtId="0" fontId="11" fillId="0" borderId="0" xfId="0" applyFont="1" applyFill="1" applyProtection="1">
      <protection locked="0"/>
    </xf>
    <xf numFmtId="0" fontId="5" fillId="6" borderId="1" xfId="0" applyFont="1" applyFill="1" applyBorder="1" applyProtection="1">
      <protection locked="0"/>
    </xf>
    <xf numFmtId="0" fontId="0" fillId="0" borderId="0" xfId="0" applyProtection="1">
      <protection locked="0"/>
    </xf>
    <xf numFmtId="0" fontId="11" fillId="6" borderId="7" xfId="0" applyFont="1" applyFill="1" applyBorder="1" applyAlignment="1" applyProtection="1">
      <alignment vertical="top" wrapText="1"/>
      <protection locked="0"/>
    </xf>
    <xf numFmtId="0" fontId="14" fillId="0" borderId="0" xfId="3" applyProtection="1">
      <protection locked="0"/>
    </xf>
    <xf numFmtId="0" fontId="5" fillId="0" borderId="1" xfId="0" applyFont="1" applyFill="1" applyBorder="1" applyAlignment="1" applyProtection="1">
      <alignment vertical="top" wrapText="1"/>
      <protection locked="0"/>
    </xf>
    <xf numFmtId="49" fontId="5" fillId="0" borderId="0" xfId="0" applyNumberFormat="1" applyFont="1" applyFill="1" applyProtection="1">
      <protection locked="0"/>
    </xf>
    <xf numFmtId="0" fontId="5" fillId="0" borderId="0" xfId="0" applyFont="1" applyFill="1" applyProtection="1">
      <protection locked="0"/>
    </xf>
    <xf numFmtId="2" fontId="11" fillId="6" borderId="1" xfId="0" applyNumberFormat="1" applyFont="1" applyFill="1" applyBorder="1" applyAlignment="1" applyProtection="1">
      <alignment vertical="top" wrapText="1"/>
      <protection locked="0"/>
    </xf>
    <xf numFmtId="0" fontId="11" fillId="0" borderId="1" xfId="0" applyFont="1" applyFill="1" applyBorder="1" applyProtection="1">
      <protection locked="0"/>
    </xf>
    <xf numFmtId="0" fontId="12" fillId="0" borderId="1" xfId="0" applyFont="1" applyFill="1" applyBorder="1" applyProtection="1">
      <protection locked="0"/>
    </xf>
    <xf numFmtId="2" fontId="11" fillId="0" borderId="1" xfId="0" applyNumberFormat="1" applyFont="1" applyFill="1" applyBorder="1" applyProtection="1">
      <protection locked="0"/>
    </xf>
    <xf numFmtId="1" fontId="11" fillId="0" borderId="1" xfId="0" applyNumberFormat="1" applyFont="1" applyFill="1" applyBorder="1" applyProtection="1">
      <protection locked="0"/>
    </xf>
    <xf numFmtId="0" fontId="5" fillId="0" borderId="1" xfId="0" applyFont="1" applyFill="1" applyBorder="1" applyAlignment="1" applyProtection="1">
      <alignment horizontal="center"/>
      <protection locked="0"/>
    </xf>
    <xf numFmtId="164" fontId="11" fillId="0" borderId="1" xfId="0" applyNumberFormat="1" applyFont="1" applyFill="1" applyBorder="1" applyAlignment="1" applyProtection="1">
      <alignment horizontal="right"/>
      <protection locked="0"/>
    </xf>
    <xf numFmtId="164" fontId="11" fillId="0" borderId="1" xfId="0" applyNumberFormat="1" applyFont="1" applyFill="1" applyBorder="1" applyAlignment="1" applyProtection="1">
      <protection locked="0"/>
    </xf>
    <xf numFmtId="2" fontId="11" fillId="0" borderId="1" xfId="0" applyNumberFormat="1" applyFont="1" applyFill="1" applyBorder="1" applyAlignment="1" applyProtection="1">
      <alignment horizontal="right" vertical="top" wrapText="1"/>
      <protection locked="0"/>
    </xf>
    <xf numFmtId="0" fontId="11" fillId="0" borderId="1" xfId="0" applyFont="1" applyFill="1" applyBorder="1" applyAlignment="1" applyProtection="1">
      <protection locked="0"/>
    </xf>
    <xf numFmtId="0" fontId="11" fillId="0" borderId="1" xfId="0" applyFont="1" applyFill="1" applyBorder="1" applyAlignment="1" applyProtection="1">
      <alignment horizontal="left" vertical="center"/>
      <protection locked="0"/>
    </xf>
    <xf numFmtId="165" fontId="11" fillId="0" borderId="9" xfId="0" applyNumberFormat="1" applyFont="1" applyFill="1" applyBorder="1" applyAlignment="1">
      <alignment horizontal="right" vertical="top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165" fontId="22" fillId="8" borderId="1" xfId="0" applyNumberFormat="1" applyFont="1" applyFill="1" applyBorder="1" applyAlignment="1">
      <alignment horizontal="right" vertical="top"/>
    </xf>
    <xf numFmtId="0" fontId="22" fillId="8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1" fontId="17" fillId="8" borderId="1" xfId="0" applyNumberFormat="1" applyFont="1" applyFill="1" applyBorder="1" applyAlignment="1">
      <alignment horizontal="center"/>
    </xf>
    <xf numFmtId="164" fontId="11" fillId="0" borderId="0" xfId="0" applyNumberFormat="1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164" fontId="11" fillId="6" borderId="1" xfId="0" applyNumberFormat="1" applyFont="1" applyFill="1" applyBorder="1" applyProtection="1">
      <protection locked="0"/>
    </xf>
    <xf numFmtId="0" fontId="31" fillId="8" borderId="7" xfId="0" applyFont="1" applyFill="1" applyBorder="1" applyAlignment="1">
      <alignment vertical="top" wrapText="1"/>
    </xf>
    <xf numFmtId="1" fontId="17" fillId="8" borderId="7" xfId="0" applyNumberFormat="1" applyFont="1" applyFill="1" applyBorder="1" applyAlignment="1">
      <alignment horizontal="right" vertical="top" wrapText="1"/>
    </xf>
    <xf numFmtId="164" fontId="17" fillId="8" borderId="11" xfId="0" applyNumberFormat="1" applyFont="1" applyFill="1" applyBorder="1" applyAlignment="1">
      <alignment horizontal="right" vertical="top" wrapText="1"/>
    </xf>
    <xf numFmtId="2" fontId="17" fillId="8" borderId="11" xfId="0" applyNumberFormat="1" applyFont="1" applyFill="1" applyBorder="1" applyAlignment="1">
      <alignment horizontal="right" vertical="top" wrapText="1"/>
    </xf>
    <xf numFmtId="0" fontId="17" fillId="8" borderId="11" xfId="0" applyFont="1" applyFill="1" applyBorder="1" applyAlignment="1">
      <alignment horizontal="right" vertical="top" wrapText="1"/>
    </xf>
    <xf numFmtId="0" fontId="12" fillId="8" borderId="1" xfId="0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166" fontId="11" fillId="0" borderId="13" xfId="0" applyNumberFormat="1" applyFont="1" applyFill="1" applyBorder="1" applyAlignment="1">
      <alignment horizontal="right" vertical="top" wrapText="1"/>
    </xf>
    <xf numFmtId="0" fontId="17" fillId="8" borderId="1" xfId="0" applyFont="1" applyFill="1" applyBorder="1" applyAlignment="1">
      <alignment horizontal="left" vertical="center" wrapText="1"/>
    </xf>
    <xf numFmtId="0" fontId="17" fillId="8" borderId="13" xfId="0" applyNumberFormat="1" applyFont="1" applyFill="1" applyBorder="1" applyAlignment="1">
      <alignment vertical="top" wrapText="1"/>
    </xf>
    <xf numFmtId="0" fontId="31" fillId="8" borderId="13" xfId="0" applyFont="1" applyFill="1" applyBorder="1" applyAlignment="1">
      <alignment vertical="top"/>
    </xf>
    <xf numFmtId="2" fontId="17" fillId="8" borderId="13" xfId="0" applyNumberFormat="1" applyFont="1" applyFill="1" applyBorder="1" applyAlignment="1">
      <alignment horizontal="right" vertical="top"/>
    </xf>
    <xf numFmtId="1" fontId="17" fillId="8" borderId="13" xfId="0" applyNumberFormat="1" applyFont="1" applyFill="1" applyBorder="1" applyAlignment="1">
      <alignment horizontal="right" vertical="top"/>
    </xf>
    <xf numFmtId="0" fontId="17" fillId="8" borderId="13" xfId="0" applyFont="1" applyFill="1" applyBorder="1" applyAlignment="1">
      <alignment horizontal="right" vertical="top" wrapText="1"/>
    </xf>
    <xf numFmtId="0" fontId="17" fillId="8" borderId="13" xfId="0" applyFont="1" applyFill="1" applyBorder="1" applyAlignment="1">
      <alignment horizontal="right" vertical="top"/>
    </xf>
    <xf numFmtId="166" fontId="17" fillId="8" borderId="13" xfId="0" applyNumberFormat="1" applyFont="1" applyFill="1" applyBorder="1" applyAlignment="1">
      <alignment horizontal="right" vertical="top" wrapText="1"/>
    </xf>
    <xf numFmtId="2" fontId="17" fillId="8" borderId="17" xfId="0" applyNumberFormat="1" applyFont="1" applyFill="1" applyBorder="1" applyAlignment="1">
      <alignment horizontal="right" vertical="top" wrapText="1"/>
    </xf>
    <xf numFmtId="0" fontId="17" fillId="8" borderId="17" xfId="0" applyFont="1" applyFill="1" applyBorder="1" applyAlignment="1">
      <alignment horizontal="right" vertical="top" wrapText="1"/>
    </xf>
    <xf numFmtId="0" fontId="22" fillId="8" borderId="1" xfId="0" applyFont="1" applyFill="1" applyBorder="1" applyAlignment="1">
      <alignment horizontal="left" vertical="center" wrapText="1"/>
    </xf>
    <xf numFmtId="166" fontId="17" fillId="8" borderId="1" xfId="0" applyNumberFormat="1" applyFont="1" applyFill="1" applyBorder="1" applyAlignment="1">
      <alignment horizontal="right" vertical="top" wrapText="1"/>
    </xf>
    <xf numFmtId="166" fontId="17" fillId="8" borderId="7" xfId="0" applyNumberFormat="1" applyFont="1" applyFill="1" applyBorder="1" applyAlignment="1">
      <alignment horizontal="right" vertical="top" wrapText="1"/>
    </xf>
    <xf numFmtId="0" fontId="31" fillId="8" borderId="9" xfId="0" applyFont="1" applyFill="1" applyBorder="1" applyAlignment="1">
      <alignment vertical="top"/>
    </xf>
    <xf numFmtId="0" fontId="17" fillId="8" borderId="9" xfId="0" applyFont="1" applyFill="1" applyBorder="1" applyAlignment="1">
      <alignment vertical="top"/>
    </xf>
    <xf numFmtId="2" fontId="17" fillId="8" borderId="9" xfId="0" applyNumberFormat="1" applyFont="1" applyFill="1" applyBorder="1" applyAlignment="1">
      <alignment horizontal="right" vertical="top"/>
    </xf>
    <xf numFmtId="1" fontId="17" fillId="8" borderId="9" xfId="0" applyNumberFormat="1" applyFont="1" applyFill="1" applyBorder="1" applyAlignment="1">
      <alignment horizontal="right" vertical="top"/>
    </xf>
    <xf numFmtId="0" fontId="17" fillId="8" borderId="9" xfId="0" applyFont="1" applyFill="1" applyBorder="1" applyAlignment="1">
      <alignment horizontal="right" vertical="top"/>
    </xf>
    <xf numFmtId="1" fontId="17" fillId="8" borderId="9" xfId="0" applyNumberFormat="1" applyFont="1" applyFill="1" applyBorder="1" applyAlignment="1">
      <alignment vertical="top" wrapText="1"/>
    </xf>
    <xf numFmtId="166" fontId="17" fillId="8" borderId="9" xfId="0" applyNumberFormat="1" applyFont="1" applyFill="1" applyBorder="1" applyAlignment="1">
      <alignment horizontal="right" vertical="top" wrapText="1"/>
    </xf>
    <xf numFmtId="0" fontId="17" fillId="8" borderId="11" xfId="0" applyFont="1" applyFill="1" applyBorder="1" applyAlignment="1">
      <alignment vertical="top" wrapText="1"/>
    </xf>
    <xf numFmtId="166" fontId="11" fillId="0" borderId="9" xfId="0" applyNumberFormat="1" applyFont="1" applyFill="1" applyBorder="1" applyAlignment="1">
      <alignment horizontal="right" vertical="top" wrapText="1"/>
    </xf>
    <xf numFmtId="0" fontId="87" fillId="0" borderId="1" xfId="7" applyFont="1" applyFill="1" applyBorder="1" applyAlignment="1">
      <alignment horizontal="right" vertical="top"/>
    </xf>
    <xf numFmtId="0" fontId="11" fillId="6" borderId="1" xfId="0" applyFont="1" applyFill="1" applyBorder="1" applyAlignment="1">
      <alignment horizontal="center"/>
    </xf>
    <xf numFmtId="0" fontId="75" fillId="8" borderId="1" xfId="3" applyFont="1" applyFill="1" applyBorder="1"/>
    <xf numFmtId="0" fontId="5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4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7" xfId="0" applyFont="1" applyFill="1" applyBorder="1" applyAlignment="1">
      <alignment horizontal="left" vertical="top"/>
    </xf>
    <xf numFmtId="0" fontId="5" fillId="11" borderId="13" xfId="0" applyFont="1" applyFill="1" applyBorder="1" applyAlignment="1">
      <alignment vertical="top" wrapText="1"/>
    </xf>
    <xf numFmtId="0" fontId="11" fillId="11" borderId="13" xfId="0" applyFont="1" applyFill="1" applyBorder="1" applyAlignment="1">
      <alignment vertical="top"/>
    </xf>
    <xf numFmtId="0" fontId="11" fillId="11" borderId="13" xfId="0" applyFont="1" applyFill="1" applyBorder="1" applyAlignment="1">
      <alignment vertical="top" wrapText="1"/>
    </xf>
    <xf numFmtId="0" fontId="11" fillId="11" borderId="1" xfId="0" applyFont="1" applyFill="1" applyBorder="1" applyAlignment="1">
      <alignment vertical="top"/>
    </xf>
    <xf numFmtId="0" fontId="11" fillId="11" borderId="1" xfId="0" applyFont="1" applyFill="1" applyBorder="1" applyAlignment="1">
      <alignment vertical="top" wrapText="1"/>
    </xf>
    <xf numFmtId="2" fontId="11" fillId="11" borderId="13" xfId="0" applyNumberFormat="1" applyFont="1" applyFill="1" applyBorder="1" applyAlignment="1">
      <alignment horizontal="right" vertical="top"/>
    </xf>
    <xf numFmtId="1" fontId="5" fillId="11" borderId="13" xfId="0" applyNumberFormat="1" applyFont="1" applyFill="1" applyBorder="1" applyAlignment="1">
      <alignment horizontal="right" vertical="top"/>
    </xf>
    <xf numFmtId="0" fontId="5" fillId="11" borderId="13" xfId="0" applyFont="1" applyFill="1" applyBorder="1" applyAlignment="1">
      <alignment horizontal="right" vertical="top" wrapText="1"/>
    </xf>
    <xf numFmtId="0" fontId="5" fillId="11" borderId="13" xfId="0" applyFont="1" applyFill="1" applyBorder="1" applyAlignment="1">
      <alignment horizontal="right" vertical="top"/>
    </xf>
    <xf numFmtId="1" fontId="5" fillId="11" borderId="13" xfId="0" applyNumberFormat="1" applyFont="1" applyFill="1" applyBorder="1" applyAlignment="1">
      <alignment horizontal="center" vertical="top" wrapText="1"/>
    </xf>
    <xf numFmtId="1" fontId="5" fillId="11" borderId="13" xfId="0" applyNumberFormat="1" applyFont="1" applyFill="1" applyBorder="1" applyAlignment="1">
      <alignment vertical="top" wrapText="1"/>
    </xf>
    <xf numFmtId="164" fontId="5" fillId="11" borderId="13" xfId="0" applyNumberFormat="1" applyFont="1" applyFill="1" applyBorder="1" applyAlignment="1">
      <alignment horizontal="right" vertical="top" wrapText="1"/>
    </xf>
    <xf numFmtId="2" fontId="5" fillId="11" borderId="13" xfId="0" applyNumberFormat="1" applyFont="1" applyFill="1" applyBorder="1" applyAlignment="1">
      <alignment horizontal="right" vertical="top" wrapText="1"/>
    </xf>
    <xf numFmtId="164" fontId="5" fillId="11" borderId="13" xfId="0" applyNumberFormat="1" applyFont="1" applyFill="1" applyBorder="1" applyAlignment="1">
      <alignment vertical="top" wrapText="1"/>
    </xf>
    <xf numFmtId="1" fontId="11" fillId="11" borderId="13" xfId="0" applyNumberFormat="1" applyFont="1" applyFill="1" applyBorder="1" applyAlignment="1">
      <alignment horizontal="right" vertical="top"/>
    </xf>
    <xf numFmtId="0" fontId="11" fillId="11" borderId="13" xfId="0" applyFont="1" applyFill="1" applyBorder="1" applyAlignment="1">
      <alignment horizontal="right" vertical="top" wrapText="1"/>
    </xf>
    <xf numFmtId="0" fontId="11" fillId="11" borderId="13" xfId="0" applyFont="1" applyFill="1" applyBorder="1" applyAlignment="1">
      <alignment horizontal="right" vertical="top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64" fontId="5" fillId="0" borderId="2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0" fontId="89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top" wrapText="1"/>
    </xf>
    <xf numFmtId="164" fontId="22" fillId="8" borderId="7" xfId="0" applyNumberFormat="1" applyFont="1" applyFill="1" applyBorder="1" applyAlignment="1">
      <alignment vertical="top" wrapText="1"/>
    </xf>
    <xf numFmtId="0" fontId="12" fillId="0" borderId="1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vertical="top"/>
    </xf>
    <xf numFmtId="1" fontId="11" fillId="0" borderId="0" xfId="0" applyNumberFormat="1" applyFont="1" applyFill="1" applyBorder="1" applyAlignment="1">
      <alignment horizontal="center" vertical="top" wrapText="1"/>
    </xf>
    <xf numFmtId="1" fontId="22" fillId="8" borderId="1" xfId="0" applyNumberFormat="1" applyFont="1" applyFill="1" applyBorder="1" applyAlignment="1">
      <alignment horizontal="center" vertical="top"/>
    </xf>
    <xf numFmtId="0" fontId="22" fillId="8" borderId="2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4" fillId="6" borderId="1" xfId="3" applyFont="1" applyFill="1" applyBorder="1" applyAlignment="1">
      <alignment vertical="top" wrapText="1"/>
    </xf>
    <xf numFmtId="0" fontId="21" fillId="0" borderId="1" xfId="0" applyFont="1" applyFill="1" applyBorder="1" applyAlignment="1">
      <alignment wrapText="1"/>
    </xf>
    <xf numFmtId="0" fontId="90" fillId="0" borderId="1" xfId="3" applyFont="1" applyFill="1" applyBorder="1" applyAlignment="1">
      <alignment wrapText="1"/>
    </xf>
    <xf numFmtId="0" fontId="21" fillId="0" borderId="1" xfId="0" applyFont="1" applyFill="1" applyBorder="1"/>
    <xf numFmtId="0" fontId="64" fillId="0" borderId="1" xfId="3" applyFont="1" applyFill="1" applyBorder="1" applyAlignment="1">
      <alignment vertical="top" wrapText="1"/>
    </xf>
    <xf numFmtId="1" fontId="21" fillId="0" borderId="1" xfId="0" applyNumberFormat="1" applyFont="1" applyFill="1" applyBorder="1"/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49" fontId="14" fillId="6" borderId="1" xfId="3" applyNumberFormat="1" applyFill="1" applyBorder="1" applyAlignment="1">
      <alignment vertical="top" wrapText="1"/>
    </xf>
    <xf numFmtId="1" fontId="14" fillId="0" borderId="13" xfId="3" applyNumberForma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8" fillId="0" borderId="1" xfId="3" applyFont="1" applyFill="1" applyBorder="1" applyAlignment="1">
      <alignment vertical="top" wrapText="1"/>
    </xf>
    <xf numFmtId="0" fontId="5" fillId="20" borderId="1" xfId="0" applyFont="1" applyFill="1" applyBorder="1" applyAlignment="1">
      <alignment vertical="top" wrapText="1"/>
    </xf>
    <xf numFmtId="0" fontId="11" fillId="20" borderId="1" xfId="0" applyFont="1" applyFill="1" applyBorder="1" applyAlignment="1">
      <alignment vertical="top" wrapText="1"/>
    </xf>
    <xf numFmtId="0" fontId="8" fillId="6" borderId="1" xfId="0" applyFont="1" applyFill="1" applyBorder="1" applyAlignment="1" applyProtection="1">
      <alignment vertical="top" wrapText="1"/>
      <protection locked="0"/>
    </xf>
    <xf numFmtId="0" fontId="60" fillId="0" borderId="1" xfId="0" applyFont="1" applyFill="1" applyBorder="1" applyAlignment="1">
      <alignment vertical="top" wrapText="1"/>
    </xf>
    <xf numFmtId="49" fontId="14" fillId="0" borderId="1" xfId="3" applyNumberFormat="1" applyFill="1" applyBorder="1" applyAlignment="1">
      <alignment vertical="top" wrapText="1"/>
    </xf>
    <xf numFmtId="1" fontId="5" fillId="20" borderId="1" xfId="0" applyNumberFormat="1" applyFont="1" applyFill="1" applyBorder="1" applyAlignment="1">
      <alignment vertical="top" wrapText="1"/>
    </xf>
    <xf numFmtId="1" fontId="91" fillId="0" borderId="1" xfId="3" applyNumberFormat="1" applyFont="1" applyFill="1" applyBorder="1" applyAlignment="1">
      <alignment vertical="top" wrapText="1"/>
    </xf>
    <xf numFmtId="0" fontId="92" fillId="0" borderId="1" xfId="0" applyFont="1" applyFill="1" applyBorder="1" applyAlignment="1">
      <alignment vertical="top" wrapText="1"/>
    </xf>
    <xf numFmtId="0" fontId="56" fillId="0" borderId="1" xfId="0" applyFont="1" applyFill="1" applyBorder="1" applyAlignment="1">
      <alignment horizontal="center"/>
    </xf>
    <xf numFmtId="0" fontId="58" fillId="0" borderId="1" xfId="3" applyFont="1" applyFill="1" applyBorder="1" applyAlignment="1">
      <alignment horizontal="center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7" xfId="0" applyFont="1" applyFill="1" applyBorder="1" applyAlignment="1">
      <alignment horizontal="center" vertical="top" wrapText="1"/>
    </xf>
    <xf numFmtId="1" fontId="5" fillId="0" borderId="7" xfId="0" applyNumberFormat="1" applyFont="1" applyFill="1" applyBorder="1" applyAlignment="1">
      <alignment horizontal="center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165" fontId="11" fillId="0" borderId="1" xfId="0" applyNumberFormat="1" applyFont="1" applyFill="1" applyBorder="1" applyAlignment="1">
      <alignment horizontal="right" vertical="top" wrapText="1"/>
    </xf>
    <xf numFmtId="0" fontId="11" fillId="20" borderId="1" xfId="0" applyNumberFormat="1" applyFont="1" applyFill="1" applyBorder="1" applyAlignment="1">
      <alignment vertical="top" wrapText="1"/>
    </xf>
    <xf numFmtId="0" fontId="12" fillId="20" borderId="1" xfId="0" applyFont="1" applyFill="1" applyBorder="1" applyAlignment="1">
      <alignment vertical="top" wrapText="1"/>
    </xf>
    <xf numFmtId="2" fontId="11" fillId="20" borderId="1" xfId="0" applyNumberFormat="1" applyFont="1" applyFill="1" applyBorder="1" applyAlignment="1">
      <alignment horizontal="right" vertical="top" wrapText="1"/>
    </xf>
    <xf numFmtId="1" fontId="11" fillId="20" borderId="1" xfId="0" applyNumberFormat="1" applyFont="1" applyFill="1" applyBorder="1" applyAlignment="1">
      <alignment horizontal="right" vertical="top" wrapText="1"/>
    </xf>
    <xf numFmtId="0" fontId="11" fillId="20" borderId="1" xfId="0" applyFont="1" applyFill="1" applyBorder="1" applyAlignment="1">
      <alignment horizontal="right" vertical="top" wrapText="1"/>
    </xf>
    <xf numFmtId="1" fontId="12" fillId="20" borderId="1" xfId="0" applyNumberFormat="1" applyFont="1" applyFill="1" applyBorder="1" applyAlignment="1">
      <alignment vertical="top" wrapText="1"/>
    </xf>
    <xf numFmtId="1" fontId="11" fillId="20" borderId="1" xfId="0" applyNumberFormat="1" applyFont="1" applyFill="1" applyBorder="1" applyAlignment="1">
      <alignment horizontal="center" vertical="top" wrapText="1"/>
    </xf>
    <xf numFmtId="164" fontId="11" fillId="20" borderId="1" xfId="0" applyNumberFormat="1" applyFont="1" applyFill="1" applyBorder="1" applyAlignment="1">
      <alignment horizontal="right" vertical="top" wrapText="1"/>
    </xf>
    <xf numFmtId="164" fontId="11" fillId="20" borderId="1" xfId="0" applyNumberFormat="1" applyFont="1" applyFill="1" applyBorder="1" applyAlignment="1">
      <alignment vertical="top" wrapText="1"/>
    </xf>
    <xf numFmtId="164" fontId="11" fillId="20" borderId="2" xfId="0" applyNumberFormat="1" applyFont="1" applyFill="1" applyBorder="1" applyAlignment="1">
      <alignment horizontal="right" vertical="top" wrapText="1"/>
    </xf>
    <xf numFmtId="2" fontId="11" fillId="20" borderId="2" xfId="0" applyNumberFormat="1" applyFont="1" applyFill="1" applyBorder="1" applyAlignment="1">
      <alignment horizontal="left" vertical="top" wrapText="1"/>
    </xf>
    <xf numFmtId="0" fontId="11" fillId="20" borderId="2" xfId="0" applyFont="1" applyFill="1" applyBorder="1" applyAlignment="1">
      <alignment horizontal="left" vertical="top" wrapText="1"/>
    </xf>
    <xf numFmtId="0" fontId="12" fillId="20" borderId="2" xfId="0" applyFont="1" applyFill="1" applyBorder="1" applyAlignment="1">
      <alignment horizontal="center" vertical="center"/>
    </xf>
    <xf numFmtId="0" fontId="5" fillId="24" borderId="1" xfId="0" applyNumberFormat="1" applyFont="1" applyFill="1" applyBorder="1" applyAlignment="1">
      <alignment vertical="top" wrapText="1"/>
    </xf>
    <xf numFmtId="0" fontId="8" fillId="24" borderId="1" xfId="0" applyFont="1" applyFill="1" applyBorder="1" applyAlignment="1">
      <alignment vertical="top" wrapText="1"/>
    </xf>
    <xf numFmtId="0" fontId="5" fillId="24" borderId="1" xfId="0" applyFont="1" applyFill="1" applyBorder="1" applyAlignment="1">
      <alignment vertical="top" wrapText="1"/>
    </xf>
    <xf numFmtId="2" fontId="5" fillId="24" borderId="1" xfId="0" applyNumberFormat="1" applyFont="1" applyFill="1" applyBorder="1" applyAlignment="1">
      <alignment horizontal="right" vertical="top" wrapText="1"/>
    </xf>
    <xf numFmtId="1" fontId="5" fillId="24" borderId="1" xfId="0" applyNumberFormat="1" applyFont="1" applyFill="1" applyBorder="1" applyAlignment="1">
      <alignment horizontal="right" vertical="top" wrapText="1"/>
    </xf>
    <xf numFmtId="0" fontId="5" fillId="24" borderId="1" xfId="0" applyFont="1" applyFill="1" applyBorder="1" applyAlignment="1">
      <alignment horizontal="right" vertical="top" wrapText="1"/>
    </xf>
    <xf numFmtId="1" fontId="5" fillId="24" borderId="1" xfId="0" applyNumberFormat="1" applyFont="1" applyFill="1" applyBorder="1" applyAlignment="1">
      <alignment horizontal="center" vertical="top" wrapText="1"/>
    </xf>
    <xf numFmtId="164" fontId="5" fillId="24" borderId="1" xfId="0" applyNumberFormat="1" applyFont="1" applyFill="1" applyBorder="1" applyAlignment="1">
      <alignment horizontal="right" vertical="top" wrapText="1"/>
    </xf>
    <xf numFmtId="165" fontId="5" fillId="24" borderId="1" xfId="0" applyNumberFormat="1" applyFont="1" applyFill="1" applyBorder="1" applyAlignment="1">
      <alignment horizontal="right" vertical="top" wrapText="1"/>
    </xf>
    <xf numFmtId="164" fontId="5" fillId="24" borderId="1" xfId="0" applyNumberFormat="1" applyFont="1" applyFill="1" applyBorder="1" applyAlignment="1">
      <alignment vertical="top" wrapText="1"/>
    </xf>
    <xf numFmtId="164" fontId="5" fillId="24" borderId="2" xfId="0" applyNumberFormat="1" applyFont="1" applyFill="1" applyBorder="1" applyAlignment="1">
      <alignment horizontal="right" vertical="top" wrapText="1"/>
    </xf>
    <xf numFmtId="2" fontId="5" fillId="24" borderId="2" xfId="0" applyNumberFormat="1" applyFont="1" applyFill="1" applyBorder="1" applyAlignment="1">
      <alignment horizontal="left" vertical="top" wrapText="1"/>
    </xf>
    <xf numFmtId="0" fontId="11" fillId="11" borderId="1" xfId="0" applyFont="1" applyFill="1" applyBorder="1" applyAlignment="1">
      <alignment horizontal="right" vertical="top" wrapText="1"/>
    </xf>
    <xf numFmtId="0" fontId="5" fillId="24" borderId="2" xfId="0" applyFont="1" applyFill="1" applyBorder="1" applyAlignment="1">
      <alignment horizontal="left" vertical="top" wrapText="1"/>
    </xf>
    <xf numFmtId="0" fontId="8" fillId="24" borderId="2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right" vertical="top" wrapText="1"/>
    </xf>
    <xf numFmtId="164" fontId="22" fillId="12" borderId="1" xfId="0" applyNumberFormat="1" applyFont="1" applyFill="1" applyBorder="1" applyAlignment="1">
      <alignment vertical="top" wrapText="1"/>
    </xf>
    <xf numFmtId="0" fontId="11" fillId="15" borderId="7" xfId="0" applyFont="1" applyFill="1" applyBorder="1" applyAlignment="1">
      <alignment vertical="top" wrapText="1"/>
    </xf>
    <xf numFmtId="0" fontId="5" fillId="15" borderId="0" xfId="0" applyFont="1" applyFill="1" applyBorder="1" applyAlignment="1">
      <alignment vertical="top" wrapText="1"/>
    </xf>
    <xf numFmtId="0" fontId="5" fillId="0" borderId="0" xfId="0" applyNumberFormat="1" applyFont="1" applyFill="1" applyBorder="1" applyAlignment="1">
      <alignment vertical="top" wrapText="1"/>
    </xf>
    <xf numFmtId="1" fontId="5" fillId="0" borderId="0" xfId="0" applyNumberFormat="1" applyFont="1" applyFill="1" applyBorder="1" applyAlignment="1">
      <alignment vertical="top" wrapText="1"/>
    </xf>
    <xf numFmtId="1" fontId="5" fillId="0" borderId="0" xfId="0" applyNumberFormat="1" applyFont="1" applyFill="1" applyBorder="1" applyAlignment="1">
      <alignment horizontal="center" vertical="top" wrapText="1"/>
    </xf>
    <xf numFmtId="164" fontId="5" fillId="0" borderId="0" xfId="0" applyNumberFormat="1" applyFont="1" applyFill="1" applyBorder="1" applyAlignment="1">
      <alignment vertical="top" wrapText="1"/>
    </xf>
    <xf numFmtId="0" fontId="5" fillId="11" borderId="1" xfId="0" applyFont="1" applyFill="1" applyBorder="1" applyAlignment="1">
      <alignment vertical="top"/>
    </xf>
    <xf numFmtId="0" fontId="11" fillId="8" borderId="13" xfId="0" applyFont="1" applyFill="1" applyBorder="1" applyAlignment="1">
      <alignment vertical="top" wrapText="1"/>
    </xf>
    <xf numFmtId="2" fontId="11" fillId="11" borderId="1" xfId="0" applyNumberFormat="1" applyFont="1" applyFill="1" applyBorder="1" applyAlignment="1">
      <alignment horizontal="right" vertical="top"/>
    </xf>
    <xf numFmtId="0" fontId="8" fillId="6" borderId="13" xfId="0" applyFont="1" applyFill="1" applyBorder="1" applyAlignment="1">
      <alignment horizontal="center" wrapText="1"/>
    </xf>
    <xf numFmtId="0" fontId="14" fillId="6" borderId="13" xfId="3" applyFill="1" applyBorder="1" applyAlignment="1">
      <alignment vertical="top" wrapText="1"/>
    </xf>
    <xf numFmtId="2" fontId="5" fillId="6" borderId="13" xfId="0" applyNumberFormat="1" applyFont="1" applyFill="1" applyBorder="1" applyAlignment="1">
      <alignment horizontal="left" vertical="top" wrapText="1"/>
    </xf>
    <xf numFmtId="0" fontId="8" fillId="6" borderId="13" xfId="0" applyFont="1" applyFill="1" applyBorder="1" applyAlignment="1">
      <alignment horizontal="center" vertical="center"/>
    </xf>
    <xf numFmtId="0" fontId="30" fillId="0" borderId="1" xfId="0" applyFont="1" applyBorder="1"/>
    <xf numFmtId="1" fontId="5" fillId="24" borderId="1" xfId="0" applyNumberFormat="1" applyFont="1" applyFill="1" applyBorder="1" applyAlignment="1">
      <alignment vertical="top" wrapText="1"/>
    </xf>
    <xf numFmtId="0" fontId="5" fillId="0" borderId="0" xfId="0" applyFont="1" applyFill="1" applyBorder="1" applyAlignment="1">
      <alignment vertical="top"/>
    </xf>
    <xf numFmtId="0" fontId="31" fillId="0" borderId="13" xfId="0" applyFont="1" applyFill="1" applyBorder="1" applyAlignment="1">
      <alignment vertical="top" wrapText="1"/>
    </xf>
    <xf numFmtId="1" fontId="17" fillId="0" borderId="13" xfId="0" applyNumberFormat="1" applyFont="1" applyFill="1" applyBorder="1" applyAlignment="1">
      <alignment horizontal="right" vertical="top" wrapText="1"/>
    </xf>
    <xf numFmtId="165" fontId="17" fillId="8" borderId="13" xfId="0" applyNumberFormat="1" applyFont="1" applyFill="1" applyBorder="1" applyAlignment="1">
      <alignment horizontal="right" vertical="top" wrapText="1"/>
    </xf>
    <xf numFmtId="1" fontId="5" fillId="11" borderId="1" xfId="0" applyNumberFormat="1" applyFont="1" applyFill="1" applyBorder="1" applyAlignment="1">
      <alignment horizontal="right" vertical="top"/>
    </xf>
    <xf numFmtId="0" fontId="5" fillId="11" borderId="1" xfId="0" applyFont="1" applyFill="1" applyBorder="1" applyAlignment="1">
      <alignment horizontal="right" vertical="top"/>
    </xf>
    <xf numFmtId="0" fontId="11" fillId="17" borderId="7" xfId="0" applyFont="1" applyFill="1" applyBorder="1" applyAlignment="1">
      <alignment vertical="top" wrapText="1"/>
    </xf>
    <xf numFmtId="0" fontId="8" fillId="0" borderId="0" xfId="0" applyFont="1" applyFill="1" applyBorder="1" applyAlignment="1">
      <alignment vertical="top"/>
    </xf>
    <xf numFmtId="2" fontId="5" fillId="0" borderId="0" xfId="0" applyNumberFormat="1" applyFont="1" applyFill="1" applyBorder="1" applyAlignment="1">
      <alignment horizontal="right" vertical="top"/>
    </xf>
    <xf numFmtId="1" fontId="5" fillId="0" borderId="0" xfId="0" applyNumberFormat="1" applyFont="1" applyFill="1" applyBorder="1" applyAlignment="1">
      <alignment horizontal="right" vertical="top"/>
    </xf>
    <xf numFmtId="0" fontId="5" fillId="0" borderId="0" xfId="0" applyFont="1" applyFill="1" applyBorder="1" applyAlignment="1">
      <alignment horizontal="right" vertical="top"/>
    </xf>
    <xf numFmtId="1" fontId="11" fillId="11" borderId="1" xfId="0" applyNumberFormat="1" applyFont="1" applyFill="1" applyBorder="1" applyAlignment="1">
      <alignment horizontal="right" vertical="top"/>
    </xf>
    <xf numFmtId="0" fontId="11" fillId="11" borderId="1" xfId="0" applyFont="1" applyFill="1" applyBorder="1" applyAlignment="1">
      <alignment horizontal="right" vertical="top"/>
    </xf>
    <xf numFmtId="1" fontId="11" fillId="0" borderId="1" xfId="0" applyNumberFormat="1" applyFont="1" applyFill="1" applyBorder="1" applyAlignment="1">
      <alignment horizontal="right"/>
    </xf>
    <xf numFmtId="164" fontId="11" fillId="0" borderId="1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right" vertical="center" wrapText="1"/>
    </xf>
    <xf numFmtId="0" fontId="62" fillId="0" borderId="1" xfId="3" applyFont="1" applyBorder="1" applyAlignment="1">
      <alignment wrapText="1"/>
    </xf>
    <xf numFmtId="0" fontId="62" fillId="0" borderId="1" xfId="3" applyFont="1" applyBorder="1"/>
    <xf numFmtId="0" fontId="14" fillId="0" borderId="7" xfId="3" applyBorder="1"/>
    <xf numFmtId="0" fontId="11" fillId="0" borderId="7" xfId="0" applyFont="1" applyFill="1" applyBorder="1" applyAlignment="1">
      <alignment vertical="center" wrapText="1"/>
    </xf>
    <xf numFmtId="164" fontId="17" fillId="12" borderId="7" xfId="0" applyNumberFormat="1" applyFont="1" applyFill="1" applyBorder="1" applyAlignment="1">
      <alignment vertical="top" wrapText="1"/>
    </xf>
    <xf numFmtId="2" fontId="5" fillId="0" borderId="13" xfId="0" applyNumberFormat="1" applyFont="1" applyFill="1" applyBorder="1" applyAlignment="1">
      <alignment horizontal="left" vertical="top" wrapText="1"/>
    </xf>
    <xf numFmtId="0" fontId="8" fillId="0" borderId="13" xfId="0" applyFont="1" applyFill="1" applyBorder="1" applyAlignment="1">
      <alignment horizontal="center" vertical="center"/>
    </xf>
    <xf numFmtId="165" fontId="5" fillId="0" borderId="0" xfId="0" applyNumberFormat="1" applyFont="1" applyFill="1" applyBorder="1" applyAlignment="1">
      <alignment horizontal="right" vertical="top"/>
    </xf>
    <xf numFmtId="0" fontId="11" fillId="16" borderId="7" xfId="0" applyFont="1" applyFill="1" applyBorder="1" applyAlignment="1">
      <alignment vertical="top" wrapText="1"/>
    </xf>
    <xf numFmtId="0" fontId="5" fillId="15" borderId="7" xfId="0" applyFont="1" applyFill="1" applyBorder="1" applyAlignment="1">
      <alignment vertical="top" wrapText="1"/>
    </xf>
    <xf numFmtId="2" fontId="5" fillId="3" borderId="13" xfId="0" applyNumberFormat="1" applyFont="1" applyFill="1" applyBorder="1" applyAlignment="1">
      <alignment horizontal="right" vertical="top" wrapText="1"/>
    </xf>
    <xf numFmtId="0" fontId="1" fillId="6" borderId="1" xfId="0" applyFont="1" applyFill="1" applyBorder="1"/>
    <xf numFmtId="1" fontId="17" fillId="12" borderId="7" xfId="0" applyNumberFormat="1" applyFont="1" applyFill="1" applyBorder="1" applyAlignment="1">
      <alignment horizontal="center" vertical="top"/>
    </xf>
    <xf numFmtId="0" fontId="5" fillId="6" borderId="7" xfId="0" applyNumberFormat="1" applyFont="1" applyFill="1" applyBorder="1" applyAlignment="1">
      <alignment vertical="top" wrapText="1"/>
    </xf>
    <xf numFmtId="0" fontId="8" fillId="6" borderId="7" xfId="0" applyFont="1" applyFill="1" applyBorder="1" applyAlignment="1">
      <alignment vertical="top" wrapText="1"/>
    </xf>
    <xf numFmtId="0" fontId="8" fillId="6" borderId="7" xfId="0" applyFont="1" applyFill="1" applyBorder="1" applyAlignment="1">
      <alignment vertical="top"/>
    </xf>
    <xf numFmtId="0" fontId="5" fillId="6" borderId="7" xfId="0" applyFont="1" applyFill="1" applyBorder="1" applyAlignment="1">
      <alignment vertical="top"/>
    </xf>
    <xf numFmtId="2" fontId="5" fillId="6" borderId="7" xfId="0" applyNumberFormat="1" applyFont="1" applyFill="1" applyBorder="1" applyAlignment="1">
      <alignment horizontal="right" vertical="top"/>
    </xf>
    <xf numFmtId="1" fontId="5" fillId="6" borderId="7" xfId="0" applyNumberFormat="1" applyFont="1" applyFill="1" applyBorder="1" applyAlignment="1">
      <alignment horizontal="right" vertical="top"/>
    </xf>
    <xf numFmtId="1" fontId="5" fillId="6" borderId="7" xfId="0" applyNumberFormat="1" applyFont="1" applyFill="1" applyBorder="1" applyAlignment="1">
      <alignment horizontal="right" vertical="top" wrapText="1"/>
    </xf>
    <xf numFmtId="0" fontId="5" fillId="6" borderId="7" xfId="0" applyFont="1" applyFill="1" applyBorder="1" applyAlignment="1">
      <alignment horizontal="right" vertical="top"/>
    </xf>
    <xf numFmtId="0" fontId="5" fillId="6" borderId="7" xfId="0" applyFont="1" applyFill="1" applyBorder="1" applyAlignment="1">
      <alignment horizontal="right" vertical="top" wrapText="1"/>
    </xf>
    <xf numFmtId="1" fontId="8" fillId="6" borderId="7" xfId="0" applyNumberFormat="1" applyFont="1" applyFill="1" applyBorder="1" applyAlignment="1">
      <alignment vertical="top" wrapText="1"/>
    </xf>
    <xf numFmtId="165" fontId="5" fillId="6" borderId="7" xfId="0" applyNumberFormat="1" applyFont="1" applyFill="1" applyBorder="1" applyAlignment="1">
      <alignment horizontal="right" vertical="top"/>
    </xf>
    <xf numFmtId="2" fontId="5" fillId="6" borderId="7" xfId="0" applyNumberFormat="1" applyFont="1" applyFill="1" applyBorder="1" applyAlignment="1">
      <alignment horizontal="left" vertical="top" wrapText="1"/>
    </xf>
    <xf numFmtId="0" fontId="5" fillId="6" borderId="7" xfId="0" applyFont="1" applyFill="1" applyBorder="1" applyAlignment="1">
      <alignment horizontal="left" vertical="top" wrapText="1"/>
    </xf>
    <xf numFmtId="0" fontId="8" fillId="6" borderId="7" xfId="0" applyFont="1" applyFill="1" applyBorder="1" applyAlignment="1">
      <alignment horizontal="center" vertical="center"/>
    </xf>
    <xf numFmtId="0" fontId="55" fillId="0" borderId="7" xfId="0" applyFont="1" applyFill="1" applyBorder="1"/>
    <xf numFmtId="0" fontId="21" fillId="0" borderId="7" xfId="0" applyFont="1" applyFill="1" applyBorder="1" applyAlignment="1">
      <alignment wrapText="1"/>
    </xf>
    <xf numFmtId="0" fontId="21" fillId="0" borderId="7" xfId="0" applyFont="1" applyFill="1" applyBorder="1"/>
    <xf numFmtId="0" fontId="11" fillId="0" borderId="7" xfId="0" applyNumberFormat="1" applyFont="1" applyFill="1" applyBorder="1" applyAlignment="1">
      <alignment horizontal="right" vertical="top" wrapText="1"/>
    </xf>
    <xf numFmtId="164" fontId="17" fillId="12" borderId="9" xfId="0" applyNumberFormat="1" applyFont="1" applyFill="1" applyBorder="1" applyAlignment="1">
      <alignment vertical="top" wrapText="1"/>
    </xf>
    <xf numFmtId="0" fontId="22" fillId="8" borderId="9" xfId="0" applyFont="1" applyFill="1" applyBorder="1" applyAlignment="1">
      <alignment vertical="top" wrapText="1"/>
    </xf>
    <xf numFmtId="1" fontId="22" fillId="8" borderId="9" xfId="0" applyNumberFormat="1" applyFont="1" applyFill="1" applyBorder="1" applyAlignment="1">
      <alignment horizontal="center" vertical="top" wrapText="1"/>
    </xf>
    <xf numFmtId="1" fontId="22" fillId="8" borderId="9" xfId="0" applyNumberFormat="1" applyFont="1" applyFill="1" applyBorder="1" applyAlignment="1">
      <alignment vertical="top" wrapText="1"/>
    </xf>
    <xf numFmtId="2" fontId="22" fillId="8" borderId="9" xfId="0" applyNumberFormat="1" applyFont="1" applyFill="1" applyBorder="1" applyAlignment="1">
      <alignment horizontal="right" vertical="top" wrapText="1"/>
    </xf>
    <xf numFmtId="2" fontId="22" fillId="12" borderId="9" xfId="0" applyNumberFormat="1" applyFont="1" applyFill="1" applyBorder="1" applyAlignment="1">
      <alignment horizontal="right" vertical="top" wrapText="1"/>
    </xf>
    <xf numFmtId="164" fontId="22" fillId="12" borderId="7" xfId="0" applyNumberFormat="1" applyFont="1" applyFill="1" applyBorder="1" applyAlignment="1">
      <alignment horizontal="right" vertical="top" wrapText="1"/>
    </xf>
    <xf numFmtId="164" fontId="22" fillId="12" borderId="9" xfId="0" applyNumberFormat="1" applyFont="1" applyFill="1" applyBorder="1" applyAlignment="1">
      <alignment horizontal="right" vertical="top" wrapText="1"/>
    </xf>
    <xf numFmtId="0" fontId="17" fillId="0" borderId="0" xfId="0" applyFont="1" applyFill="1" applyBorder="1" applyAlignment="1">
      <alignment vertical="top" wrapText="1"/>
    </xf>
    <xf numFmtId="0" fontId="53" fillId="6" borderId="1" xfId="0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vertical="center" wrapText="1"/>
    </xf>
    <xf numFmtId="0" fontId="8" fillId="6" borderId="7" xfId="0" applyFont="1" applyFill="1" applyBorder="1" applyAlignment="1">
      <alignment horizontal="left" vertical="center"/>
    </xf>
    <xf numFmtId="1" fontId="5" fillId="6" borderId="13" xfId="0" applyNumberFormat="1" applyFont="1" applyFill="1" applyBorder="1" applyAlignment="1">
      <alignment vertical="top" wrapText="1"/>
    </xf>
    <xf numFmtId="0" fontId="5" fillId="6" borderId="13" xfId="0" applyFont="1" applyFill="1" applyBorder="1" applyAlignment="1">
      <alignment horizontal="left" vertical="top" wrapText="1"/>
    </xf>
    <xf numFmtId="0" fontId="5" fillId="6" borderId="13" xfId="0" applyFont="1" applyFill="1" applyBorder="1" applyAlignment="1">
      <alignment horizontal="left" vertical="center" wrapText="1"/>
    </xf>
    <xf numFmtId="0" fontId="24" fillId="8" borderId="13" xfId="0" applyFont="1" applyFill="1" applyBorder="1" applyAlignment="1">
      <alignment vertical="top" wrapText="1"/>
    </xf>
    <xf numFmtId="2" fontId="22" fillId="8" borderId="13" xfId="0" applyNumberFormat="1" applyFont="1" applyFill="1" applyBorder="1" applyAlignment="1">
      <alignment horizontal="left" vertical="top" wrapText="1"/>
    </xf>
    <xf numFmtId="0" fontId="22" fillId="8" borderId="13" xfId="0" applyFont="1" applyFill="1" applyBorder="1" applyAlignment="1">
      <alignment horizontal="left" vertical="top" wrapText="1"/>
    </xf>
    <xf numFmtId="0" fontId="24" fillId="8" borderId="1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5" fillId="0" borderId="7" xfId="0" applyNumberFormat="1" applyFont="1" applyFill="1" applyBorder="1" applyAlignment="1">
      <alignment horizontal="center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5" fillId="0" borderId="7" xfId="0" applyNumberFormat="1" applyFont="1" applyFill="1" applyBorder="1" applyAlignment="1">
      <alignment horizontal="center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0" xfId="0" applyNumberFormat="1" applyFont="1" applyFill="1" applyBorder="1" applyAlignment="1">
      <alignment vertical="top" wrapText="1"/>
    </xf>
    <xf numFmtId="0" fontId="12" fillId="0" borderId="0" xfId="0" applyFont="1" applyFill="1" applyBorder="1" applyAlignment="1">
      <alignment vertical="top" wrapText="1"/>
    </xf>
    <xf numFmtId="2" fontId="11" fillId="0" borderId="0" xfId="0" applyNumberFormat="1" applyFont="1" applyFill="1" applyBorder="1" applyAlignment="1">
      <alignment horizontal="right" vertical="top" wrapText="1"/>
    </xf>
    <xf numFmtId="1" fontId="11" fillId="0" borderId="0" xfId="0" applyNumberFormat="1" applyFont="1" applyFill="1" applyBorder="1" applyAlignment="1">
      <alignment horizontal="right" vertical="top" wrapText="1"/>
    </xf>
    <xf numFmtId="1" fontId="12" fillId="0" borderId="0" xfId="0" applyNumberFormat="1" applyFont="1" applyFill="1" applyBorder="1" applyAlignment="1">
      <alignment vertical="top" wrapText="1"/>
    </xf>
    <xf numFmtId="164" fontId="11" fillId="0" borderId="0" xfId="0" applyNumberFormat="1" applyFont="1" applyFill="1" applyBorder="1" applyAlignment="1">
      <alignment horizontal="right" vertical="top" wrapText="1"/>
    </xf>
    <xf numFmtId="2" fontId="11" fillId="0" borderId="0" xfId="0" applyNumberFormat="1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vertical="top" wrapText="1"/>
    </xf>
    <xf numFmtId="0" fontId="11" fillId="0" borderId="0" xfId="0" applyFont="1" applyFill="1" applyBorder="1"/>
    <xf numFmtId="1" fontId="11" fillId="0" borderId="0" xfId="0" applyNumberFormat="1" applyFont="1" applyFill="1" applyBorder="1" applyAlignment="1">
      <alignment vertical="top" wrapText="1"/>
    </xf>
    <xf numFmtId="0" fontId="8" fillId="0" borderId="0" xfId="0" applyFont="1" applyFill="1" applyBorder="1" applyAlignment="1">
      <alignment vertical="top" wrapText="1"/>
    </xf>
    <xf numFmtId="1" fontId="5" fillId="0" borderId="0" xfId="0" applyNumberFormat="1" applyFont="1" applyFill="1" applyBorder="1" applyAlignment="1">
      <alignment horizontal="right" vertical="top" wrapText="1"/>
    </xf>
    <xf numFmtId="0" fontId="63" fillId="8" borderId="1" xfId="0" applyFont="1" applyFill="1" applyBorder="1" applyAlignment="1">
      <alignment horizontal="left" vertical="center" wrapText="1"/>
    </xf>
    <xf numFmtId="164" fontId="22" fillId="8" borderId="9" xfId="0" applyNumberFormat="1" applyFont="1" applyFill="1" applyBorder="1" applyAlignment="1">
      <alignment horizontal="right" vertical="top" wrapText="1"/>
    </xf>
    <xf numFmtId="0" fontId="12" fillId="9" borderId="1" xfId="0" applyFont="1" applyFill="1" applyBorder="1" applyAlignment="1">
      <alignment vertical="top" wrapText="1"/>
    </xf>
    <xf numFmtId="1" fontId="12" fillId="9" borderId="1" xfId="0" applyNumberFormat="1" applyFont="1" applyFill="1" applyBorder="1" applyAlignment="1">
      <alignment vertical="top" wrapText="1"/>
    </xf>
    <xf numFmtId="0" fontId="11" fillId="9" borderId="1" xfId="0" applyFont="1" applyFill="1" applyBorder="1" applyAlignment="1">
      <alignment horizontal="left" vertical="top" wrapText="1"/>
    </xf>
    <xf numFmtId="0" fontId="5" fillId="9" borderId="1" xfId="0" applyFont="1" applyFill="1" applyBorder="1" applyAlignment="1">
      <alignment vertical="top" wrapText="1"/>
    </xf>
    <xf numFmtId="0" fontId="5" fillId="9" borderId="1" xfId="0" applyFont="1" applyFill="1" applyBorder="1" applyAlignment="1">
      <alignment vertical="center" wrapText="1"/>
    </xf>
    <xf numFmtId="2" fontId="11" fillId="0" borderId="13" xfId="0" applyNumberFormat="1" applyFont="1" applyFill="1" applyBorder="1" applyAlignment="1">
      <alignment horizontal="left" vertical="top" wrapText="1"/>
    </xf>
    <xf numFmtId="0" fontId="12" fillId="0" borderId="13" xfId="0" applyFont="1" applyFill="1" applyBorder="1" applyAlignment="1">
      <alignment horizontal="center" vertical="center"/>
    </xf>
    <xf numFmtId="2" fontId="11" fillId="0" borderId="9" xfId="0" applyNumberFormat="1" applyFont="1" applyFill="1" applyBorder="1" applyAlignment="1">
      <alignment horizontal="left" vertical="top" wrapText="1"/>
    </xf>
    <xf numFmtId="0" fontId="12" fillId="0" borderId="9" xfId="0" applyFont="1" applyFill="1" applyBorder="1" applyAlignment="1">
      <alignment horizontal="center" vertical="center"/>
    </xf>
    <xf numFmtId="0" fontId="5" fillId="9" borderId="1" xfId="0" applyNumberFormat="1" applyFont="1" applyFill="1" applyBorder="1" applyAlignment="1">
      <alignment vertical="top" wrapText="1"/>
    </xf>
    <xf numFmtId="1" fontId="5" fillId="9" borderId="1" xfId="0" applyNumberFormat="1" applyFont="1" applyFill="1" applyBorder="1" applyAlignment="1">
      <alignment horizontal="right" vertical="top" wrapText="1"/>
    </xf>
    <xf numFmtId="0" fontId="5" fillId="9" borderId="1" xfId="0" applyFont="1" applyFill="1" applyBorder="1" applyAlignment="1">
      <alignment horizontal="right" vertical="top" wrapText="1"/>
    </xf>
    <xf numFmtId="1" fontId="5" fillId="9" borderId="1" xfId="0" applyNumberFormat="1" applyFont="1" applyFill="1" applyBorder="1" applyAlignment="1">
      <alignment vertical="top" wrapText="1"/>
    </xf>
    <xf numFmtId="1" fontId="5" fillId="9" borderId="1" xfId="0" applyNumberFormat="1" applyFont="1" applyFill="1" applyBorder="1" applyAlignment="1">
      <alignment horizontal="center" vertical="top" wrapText="1"/>
    </xf>
    <xf numFmtId="164" fontId="5" fillId="9" borderId="1" xfId="0" applyNumberFormat="1" applyFont="1" applyFill="1" applyBorder="1" applyAlignment="1">
      <alignment horizontal="right" vertical="top" wrapText="1"/>
    </xf>
    <xf numFmtId="164" fontId="5" fillId="9" borderId="1" xfId="0" applyNumberFormat="1" applyFont="1" applyFill="1" applyBorder="1" applyAlignment="1">
      <alignment vertical="top" wrapText="1"/>
    </xf>
    <xf numFmtId="2" fontId="5" fillId="9" borderId="1" xfId="0" applyNumberFormat="1" applyFont="1" applyFill="1" applyBorder="1" applyAlignment="1">
      <alignment horizontal="left" vertical="top" wrapText="1"/>
    </xf>
    <xf numFmtId="0" fontId="11" fillId="6" borderId="7" xfId="0" applyNumberFormat="1" applyFont="1" applyFill="1" applyBorder="1" applyAlignment="1">
      <alignment vertical="top" wrapText="1"/>
    </xf>
    <xf numFmtId="1" fontId="12" fillId="6" borderId="7" xfId="0" applyNumberFormat="1" applyFont="1" applyFill="1" applyBorder="1" applyAlignment="1">
      <alignment vertical="top" wrapText="1"/>
    </xf>
    <xf numFmtId="0" fontId="11" fillId="6" borderId="7" xfId="0" applyFont="1" applyFill="1" applyBorder="1" applyAlignment="1">
      <alignment vertical="center" wrapText="1"/>
    </xf>
    <xf numFmtId="0" fontId="5" fillId="0" borderId="13" xfId="0" applyFont="1" applyFill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6" fillId="0" borderId="7" xfId="0" applyFont="1" applyBorder="1" applyAlignment="1">
      <alignment horizontal="right" vertical="center" wrapText="1"/>
    </xf>
    <xf numFmtId="2" fontId="6" fillId="0" borderId="7" xfId="0" applyNumberFormat="1" applyFont="1" applyBorder="1" applyAlignment="1">
      <alignment horizontal="center" vertical="center" wrapText="1"/>
    </xf>
    <xf numFmtId="164" fontId="6" fillId="0" borderId="7" xfId="0" applyNumberFormat="1" applyFont="1" applyBorder="1" applyAlignment="1">
      <alignment horizontal="right" vertical="center" wrapText="1"/>
    </xf>
    <xf numFmtId="2" fontId="5" fillId="0" borderId="7" xfId="0" applyNumberFormat="1" applyFont="1" applyFill="1" applyBorder="1" applyAlignment="1">
      <alignment horizontal="left" vertical="top" wrapText="1"/>
    </xf>
    <xf numFmtId="0" fontId="67" fillId="8" borderId="7" xfId="0" applyFont="1" applyFill="1" applyBorder="1" applyAlignment="1">
      <alignment vertical="center" wrapText="1"/>
    </xf>
    <xf numFmtId="0" fontId="67" fillId="8" borderId="7" xfId="0" applyFont="1" applyFill="1" applyBorder="1" applyAlignment="1">
      <alignment horizontal="right" vertical="center" wrapText="1"/>
    </xf>
    <xf numFmtId="2" fontId="67" fillId="8" borderId="7" xfId="0" applyNumberFormat="1" applyFont="1" applyFill="1" applyBorder="1" applyAlignment="1">
      <alignment horizontal="center" vertical="center" wrapText="1"/>
    </xf>
    <xf numFmtId="164" fontId="67" fillId="8" borderId="7" xfId="0" applyNumberFormat="1" applyFont="1" applyFill="1" applyBorder="1" applyAlignment="1">
      <alignment horizontal="right" vertical="center" wrapText="1"/>
    </xf>
    <xf numFmtId="2" fontId="17" fillId="8" borderId="7" xfId="0" applyNumberFormat="1" applyFont="1" applyFill="1" applyBorder="1" applyAlignment="1">
      <alignment horizontal="left" vertical="top" wrapText="1"/>
    </xf>
    <xf numFmtId="0" fontId="22" fillId="8" borderId="7" xfId="0" applyFont="1" applyFill="1" applyBorder="1" applyAlignment="1">
      <alignment horizontal="left" vertical="top" wrapText="1"/>
    </xf>
    <xf numFmtId="0" fontId="17" fillId="8" borderId="7" xfId="0" applyFont="1" applyFill="1" applyBorder="1" applyAlignment="1">
      <alignment vertical="center" wrapText="1"/>
    </xf>
    <xf numFmtId="0" fontId="11" fillId="0" borderId="7" xfId="0" applyFont="1" applyFill="1" applyBorder="1" applyAlignment="1">
      <alignment horizontal="left" vertical="top" wrapText="1"/>
    </xf>
    <xf numFmtId="0" fontId="11" fillId="6" borderId="13" xfId="0" applyFont="1" applyFill="1" applyBorder="1" applyAlignment="1">
      <alignment vertical="top" wrapText="1"/>
    </xf>
    <xf numFmtId="2" fontId="11" fillId="6" borderId="13" xfId="0" applyNumberFormat="1" applyFont="1" applyFill="1" applyBorder="1" applyAlignment="1">
      <alignment horizontal="right" vertical="top" wrapText="1"/>
    </xf>
    <xf numFmtId="0" fontId="12" fillId="6" borderId="13" xfId="0" applyFont="1" applyFill="1" applyBorder="1" applyAlignment="1">
      <alignment vertical="top" wrapText="1"/>
    </xf>
    <xf numFmtId="1" fontId="12" fillId="6" borderId="13" xfId="0" applyNumberFormat="1" applyFont="1" applyFill="1" applyBorder="1" applyAlignment="1">
      <alignment vertical="top" wrapText="1"/>
    </xf>
    <xf numFmtId="0" fontId="11" fillId="6" borderId="13" xfId="0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center" vertical="top" wrapText="1"/>
    </xf>
    <xf numFmtId="1" fontId="5" fillId="0" borderId="7" xfId="0" applyNumberFormat="1" applyFont="1" applyFill="1" applyBorder="1" applyAlignment="1">
      <alignment horizontal="center"/>
    </xf>
    <xf numFmtId="0" fontId="11" fillId="9" borderId="1" xfId="0" applyFont="1" applyFill="1" applyBorder="1"/>
    <xf numFmtId="1" fontId="12" fillId="0" borderId="9" xfId="0" applyNumberFormat="1" applyFont="1" applyFill="1" applyBorder="1" applyAlignment="1">
      <alignment vertical="top" wrapText="1"/>
    </xf>
    <xf numFmtId="2" fontId="8" fillId="0" borderId="7" xfId="0" applyNumberFormat="1" applyFont="1" applyFill="1" applyBorder="1" applyAlignment="1">
      <alignment vertical="top" wrapText="1"/>
    </xf>
    <xf numFmtId="1" fontId="22" fillId="8" borderId="13" xfId="0" applyNumberFormat="1" applyFont="1" applyFill="1" applyBorder="1" applyAlignment="1">
      <alignment horizontal="right" vertical="top" wrapText="1"/>
    </xf>
    <xf numFmtId="164" fontId="11" fillId="8" borderId="13" xfId="0" applyNumberFormat="1" applyFont="1" applyFill="1" applyBorder="1" applyAlignment="1">
      <alignment vertical="top" wrapText="1"/>
    </xf>
    <xf numFmtId="0" fontId="74" fillId="0" borderId="13" xfId="0" applyFont="1" applyBorder="1"/>
    <xf numFmtId="0" fontId="74" fillId="0" borderId="9" xfId="0" applyFont="1" applyBorder="1"/>
    <xf numFmtId="0" fontId="11" fillId="6" borderId="7" xfId="0" applyFont="1" applyFill="1" applyBorder="1" applyAlignment="1">
      <alignment vertical="top"/>
    </xf>
    <xf numFmtId="0" fontId="5" fillId="6" borderId="13" xfId="0" applyNumberFormat="1" applyFont="1" applyFill="1" applyBorder="1" applyAlignment="1">
      <alignment horizontal="right" vertical="top" wrapText="1"/>
    </xf>
    <xf numFmtId="0" fontId="5" fillId="6" borderId="13" xfId="0" applyFont="1" applyFill="1" applyBorder="1"/>
    <xf numFmtId="0" fontId="11" fillId="9" borderId="1" xfId="0" applyFont="1" applyFill="1" applyBorder="1" applyAlignment="1">
      <alignment vertical="top"/>
    </xf>
    <xf numFmtId="2" fontId="11" fillId="0" borderId="7" xfId="0" applyNumberFormat="1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left" vertical="top" wrapText="1"/>
    </xf>
    <xf numFmtId="0" fontId="12" fillId="0" borderId="7" xfId="0" applyFont="1" applyFill="1" applyBorder="1" applyAlignment="1">
      <alignment horizontal="center" vertical="center"/>
    </xf>
    <xf numFmtId="0" fontId="10" fillId="0" borderId="13" xfId="0" applyFont="1" applyBorder="1"/>
    <xf numFmtId="2" fontId="11" fillId="0" borderId="13" xfId="0" applyNumberFormat="1" applyFont="1" applyFill="1" applyBorder="1" applyAlignment="1">
      <alignment vertical="top" wrapText="1"/>
    </xf>
    <xf numFmtId="0" fontId="11" fillId="0" borderId="13" xfId="0" applyNumberFormat="1" applyFont="1" applyFill="1" applyBorder="1" applyAlignment="1">
      <alignment horizontal="right" vertical="top" wrapText="1"/>
    </xf>
    <xf numFmtId="2" fontId="17" fillId="8" borderId="7" xfId="0" applyNumberFormat="1" applyFont="1" applyFill="1" applyBorder="1" applyAlignment="1">
      <alignment vertical="top" wrapText="1"/>
    </xf>
    <xf numFmtId="1" fontId="31" fillId="8" borderId="7" xfId="0" applyNumberFormat="1" applyFont="1" applyFill="1" applyBorder="1" applyAlignment="1">
      <alignment horizontal="center" vertical="top" wrapText="1"/>
    </xf>
    <xf numFmtId="0" fontId="5" fillId="9" borderId="1" xfId="0" applyFont="1" applyFill="1" applyBorder="1" applyAlignment="1">
      <alignment vertical="top"/>
    </xf>
    <xf numFmtId="2" fontId="5" fillId="6" borderId="7" xfId="0" applyNumberFormat="1" applyFont="1" applyFill="1" applyBorder="1" applyAlignment="1">
      <alignment vertical="top" wrapText="1"/>
    </xf>
    <xf numFmtId="0" fontId="5" fillId="6" borderId="7" xfId="0" applyNumberFormat="1" applyFont="1" applyFill="1" applyBorder="1" applyAlignment="1">
      <alignment horizontal="right" vertical="top" wrapText="1"/>
    </xf>
    <xf numFmtId="0" fontId="11" fillId="6" borderId="13" xfId="0" applyFont="1" applyFill="1" applyBorder="1" applyAlignment="1">
      <alignment vertical="top"/>
    </xf>
    <xf numFmtId="0" fontId="5" fillId="6" borderId="8" xfId="0" applyFont="1" applyFill="1" applyBorder="1" applyAlignment="1">
      <alignment vertical="top" wrapText="1"/>
    </xf>
    <xf numFmtId="0" fontId="5" fillId="0" borderId="0" xfId="1" applyFont="1" applyFill="1" applyBorder="1" applyAlignment="1">
      <alignment vertical="top" wrapText="1"/>
    </xf>
    <xf numFmtId="1" fontId="5" fillId="6" borderId="1" xfId="1" applyNumberFormat="1" applyFont="1" applyFill="1" applyBorder="1" applyAlignment="1">
      <alignment horizontal="right" vertical="top" wrapText="1"/>
    </xf>
    <xf numFmtId="0" fontId="5" fillId="0" borderId="0" xfId="2" applyFont="1" applyFill="1" applyBorder="1" applyAlignment="1">
      <alignment vertical="top"/>
    </xf>
    <xf numFmtId="0" fontId="5" fillId="0" borderId="0" xfId="2" applyFont="1" applyFill="1" applyBorder="1" applyAlignment="1">
      <alignment vertical="top" wrapText="1"/>
    </xf>
    <xf numFmtId="0" fontId="5" fillId="0" borderId="1" xfId="2" applyFont="1" applyFill="1" applyBorder="1" applyAlignment="1">
      <alignment vertical="top" wrapText="1"/>
    </xf>
    <xf numFmtId="1" fontId="5" fillId="6" borderId="1" xfId="2" applyNumberFormat="1" applyFont="1" applyFill="1" applyBorder="1" applyAlignment="1">
      <alignment horizontal="right" vertical="top"/>
    </xf>
    <xf numFmtId="0" fontId="8" fillId="9" borderId="1" xfId="0" applyFont="1" applyFill="1" applyBorder="1" applyAlignment="1">
      <alignment vertical="top"/>
    </xf>
    <xf numFmtId="1" fontId="5" fillId="9" borderId="1" xfId="0" applyNumberFormat="1" applyFont="1" applyFill="1" applyBorder="1" applyAlignment="1">
      <alignment horizontal="right" vertical="top"/>
    </xf>
    <xf numFmtId="0" fontId="5" fillId="9" borderId="1" xfId="0" applyFont="1" applyFill="1" applyBorder="1" applyAlignment="1">
      <alignment horizontal="right" vertical="top"/>
    </xf>
    <xf numFmtId="0" fontId="6" fillId="0" borderId="9" xfId="0" applyFont="1" applyFill="1" applyBorder="1" applyAlignment="1">
      <alignment vertical="top" wrapText="1"/>
    </xf>
    <xf numFmtId="0" fontId="91" fillId="0" borderId="9" xfId="3" applyFont="1" applyFill="1" applyBorder="1" applyAlignment="1">
      <alignment vertical="top" wrapText="1"/>
    </xf>
    <xf numFmtId="2" fontId="11" fillId="0" borderId="0" xfId="0" applyNumberFormat="1" applyFont="1" applyFill="1" applyBorder="1" applyAlignment="1">
      <alignment horizontal="right" vertical="top"/>
    </xf>
    <xf numFmtId="0" fontId="11" fillId="0" borderId="9" xfId="0" applyFont="1" applyFill="1" applyBorder="1" applyAlignment="1">
      <alignment horizontal="left" vertical="top" wrapText="1"/>
    </xf>
    <xf numFmtId="2" fontId="11" fillId="6" borderId="7" xfId="0" applyNumberFormat="1" applyFont="1" applyFill="1" applyBorder="1" applyAlignment="1">
      <alignment horizontal="right" vertical="top"/>
    </xf>
    <xf numFmtId="0" fontId="8" fillId="6" borderId="13" xfId="0" applyFont="1" applyFill="1" applyBorder="1" applyAlignment="1">
      <alignment vertical="top"/>
    </xf>
    <xf numFmtId="2" fontId="5" fillId="6" borderId="13" xfId="0" applyNumberFormat="1" applyFont="1" applyFill="1" applyBorder="1" applyAlignment="1">
      <alignment horizontal="right" vertical="top"/>
    </xf>
    <xf numFmtId="1" fontId="5" fillId="6" borderId="13" xfId="0" applyNumberFormat="1" applyFont="1" applyFill="1" applyBorder="1" applyAlignment="1">
      <alignment horizontal="right" vertical="top"/>
    </xf>
    <xf numFmtId="0" fontId="5" fillId="6" borderId="13" xfId="0" applyFont="1" applyFill="1" applyBorder="1" applyAlignment="1">
      <alignment horizontal="right" vertical="top"/>
    </xf>
    <xf numFmtId="1" fontId="11" fillId="6" borderId="13" xfId="0" applyNumberFormat="1" applyFont="1" applyFill="1" applyBorder="1" applyAlignment="1">
      <alignment vertical="top" wrapText="1"/>
    </xf>
    <xf numFmtId="0" fontId="12" fillId="0" borderId="0" xfId="0" applyFont="1" applyFill="1" applyBorder="1" applyAlignment="1">
      <alignment vertical="top"/>
    </xf>
    <xf numFmtId="1" fontId="11" fillId="0" borderId="0" xfId="0" applyNumberFormat="1" applyFont="1" applyFill="1" applyBorder="1" applyAlignment="1">
      <alignment horizontal="right" vertical="top"/>
    </xf>
    <xf numFmtId="0" fontId="11" fillId="0" borderId="0" xfId="0" applyFont="1" applyFill="1" applyBorder="1" applyAlignment="1">
      <alignment horizontal="right" vertical="top"/>
    </xf>
    <xf numFmtId="2" fontId="11" fillId="9" borderId="1" xfId="0" applyNumberFormat="1" applyFont="1" applyFill="1" applyBorder="1" applyAlignment="1">
      <alignment horizontal="right" vertical="top"/>
    </xf>
    <xf numFmtId="164" fontId="5" fillId="8" borderId="7" xfId="0" applyNumberFormat="1" applyFont="1" applyFill="1" applyBorder="1" applyAlignment="1">
      <alignment horizontal="right" vertical="top" wrapText="1"/>
    </xf>
    <xf numFmtId="0" fontId="11" fillId="6" borderId="9" xfId="0" applyFont="1" applyFill="1" applyBorder="1" applyAlignment="1">
      <alignment vertical="top" wrapText="1"/>
    </xf>
    <xf numFmtId="0" fontId="11" fillId="6" borderId="9" xfId="0" applyFont="1" applyFill="1" applyBorder="1" applyAlignment="1">
      <alignment vertical="top"/>
    </xf>
    <xf numFmtId="2" fontId="11" fillId="6" borderId="9" xfId="0" applyNumberFormat="1" applyFont="1" applyFill="1" applyBorder="1" applyAlignment="1">
      <alignment horizontal="right" vertical="top" wrapText="1"/>
    </xf>
    <xf numFmtId="0" fontId="58" fillId="0" borderId="9" xfId="3" applyFont="1" applyFill="1" applyBorder="1" applyAlignment="1">
      <alignment vertical="top" wrapText="1"/>
    </xf>
    <xf numFmtId="1" fontId="11" fillId="6" borderId="7" xfId="0" applyNumberFormat="1" applyFont="1" applyFill="1" applyBorder="1" applyAlignment="1">
      <alignment horizontal="right" vertical="top"/>
    </xf>
    <xf numFmtId="0" fontId="11" fillId="6" borderId="7" xfId="0" applyFont="1" applyFill="1" applyBorder="1" applyAlignment="1">
      <alignment horizontal="right" vertical="top"/>
    </xf>
    <xf numFmtId="0" fontId="5" fillId="6" borderId="7" xfId="0" applyFont="1" applyFill="1" applyBorder="1" applyAlignment="1">
      <alignment vertical="center" wrapText="1"/>
    </xf>
    <xf numFmtId="0" fontId="30" fillId="0" borderId="1" xfId="0" applyFont="1" applyFill="1" applyBorder="1"/>
    <xf numFmtId="0" fontId="30" fillId="0" borderId="7" xfId="0" applyFont="1" applyBorder="1"/>
    <xf numFmtId="1" fontId="31" fillId="8" borderId="9" xfId="0" applyNumberFormat="1" applyFont="1" applyFill="1" applyBorder="1" applyAlignment="1">
      <alignment horizontal="center" vertical="top" wrapText="1"/>
    </xf>
    <xf numFmtId="1" fontId="11" fillId="0" borderId="9" xfId="0" applyNumberFormat="1" applyFont="1" applyFill="1" applyBorder="1" applyAlignment="1">
      <alignment horizontal="left" vertical="top" wrapText="1"/>
    </xf>
    <xf numFmtId="0" fontId="12" fillId="0" borderId="9" xfId="0" applyFont="1" applyBorder="1"/>
    <xf numFmtId="0" fontId="74" fillId="0" borderId="7" xfId="0" applyFont="1" applyBorder="1"/>
    <xf numFmtId="0" fontId="14" fillId="0" borderId="7" xfId="3" applyFill="1" applyBorder="1"/>
    <xf numFmtId="166" fontId="5" fillId="9" borderId="1" xfId="0" applyNumberFormat="1" applyFont="1" applyFill="1" applyBorder="1" applyAlignment="1">
      <alignment horizontal="right" vertical="top" wrapText="1"/>
    </xf>
    <xf numFmtId="1" fontId="22" fillId="8" borderId="7" xfId="0" applyNumberFormat="1" applyFont="1" applyFill="1" applyBorder="1" applyAlignment="1">
      <alignment vertical="top" wrapText="1"/>
    </xf>
    <xf numFmtId="0" fontId="22" fillId="8" borderId="7" xfId="0" applyFont="1" applyFill="1" applyBorder="1" applyAlignment="1">
      <alignment vertical="top"/>
    </xf>
    <xf numFmtId="0" fontId="22" fillId="8" borderId="7" xfId="0" applyFont="1" applyFill="1" applyBorder="1" applyAlignment="1">
      <alignment horizontal="right" vertical="top"/>
    </xf>
    <xf numFmtId="0" fontId="22" fillId="8" borderId="7" xfId="0" applyNumberFormat="1" applyFont="1" applyFill="1" applyBorder="1" applyAlignment="1">
      <alignment vertical="top" wrapText="1"/>
    </xf>
    <xf numFmtId="0" fontId="24" fillId="8" borderId="7" xfId="0" applyFont="1" applyFill="1" applyBorder="1" applyAlignment="1">
      <alignment vertical="top"/>
    </xf>
    <xf numFmtId="2" fontId="22" fillId="8" borderId="7" xfId="0" applyNumberFormat="1" applyFont="1" applyFill="1" applyBorder="1" applyAlignment="1">
      <alignment horizontal="right" vertical="top"/>
    </xf>
    <xf numFmtId="1" fontId="22" fillId="8" borderId="7" xfId="0" applyNumberFormat="1" applyFont="1" applyFill="1" applyBorder="1" applyAlignment="1">
      <alignment horizontal="right" vertical="top"/>
    </xf>
    <xf numFmtId="0" fontId="22" fillId="8" borderId="7" xfId="0" applyFont="1" applyFill="1" applyBorder="1" applyAlignment="1">
      <alignment horizontal="right" vertical="top" wrapText="1"/>
    </xf>
    <xf numFmtId="166" fontId="22" fillId="8" borderId="7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5" fillId="0" borderId="7" xfId="0" applyFont="1" applyFill="1" applyBorder="1" applyAlignment="1">
      <alignment horizontal="center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7" xfId="0" applyFont="1" applyFill="1" applyBorder="1" applyAlignment="1">
      <alignment horizontal="center" vertical="top" wrapText="1"/>
    </xf>
    <xf numFmtId="1" fontId="5" fillId="0" borderId="7" xfId="0" applyNumberFormat="1" applyFont="1" applyFill="1" applyBorder="1" applyAlignment="1">
      <alignment horizontal="center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2" fontId="5" fillId="0" borderId="0" xfId="0" applyNumberFormat="1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top" wrapText="1"/>
    </xf>
    <xf numFmtId="0" fontId="17" fillId="8" borderId="0" xfId="0" applyFont="1" applyFill="1" applyBorder="1" applyAlignment="1">
      <alignment vertical="top" wrapText="1"/>
    </xf>
    <xf numFmtId="0" fontId="11" fillId="8" borderId="0" xfId="0" applyFont="1" applyFill="1" applyBorder="1" applyAlignment="1">
      <alignment vertical="top" wrapText="1"/>
    </xf>
    <xf numFmtId="0" fontId="5" fillId="20" borderId="1" xfId="0" applyNumberFormat="1" applyFont="1" applyFill="1" applyBorder="1" applyAlignment="1">
      <alignment vertical="top" wrapText="1"/>
    </xf>
    <xf numFmtId="0" fontId="8" fillId="20" borderId="1" xfId="0" applyFont="1" applyFill="1" applyBorder="1" applyAlignment="1">
      <alignment vertical="top"/>
    </xf>
    <xf numFmtId="0" fontId="5" fillId="20" borderId="1" xfId="0" applyFont="1" applyFill="1" applyBorder="1" applyAlignment="1">
      <alignment vertical="top"/>
    </xf>
    <xf numFmtId="2" fontId="5" fillId="20" borderId="1" xfId="0" applyNumberFormat="1" applyFont="1" applyFill="1" applyBorder="1" applyAlignment="1">
      <alignment horizontal="right" vertical="top"/>
    </xf>
    <xf numFmtId="1" fontId="5" fillId="20" borderId="1" xfId="0" applyNumberFormat="1" applyFont="1" applyFill="1" applyBorder="1" applyAlignment="1">
      <alignment horizontal="right" vertical="top"/>
    </xf>
    <xf numFmtId="1" fontId="5" fillId="20" borderId="1" xfId="0" applyNumberFormat="1" applyFont="1" applyFill="1" applyBorder="1" applyAlignment="1">
      <alignment horizontal="right" vertical="top" wrapText="1"/>
    </xf>
    <xf numFmtId="0" fontId="5" fillId="20" borderId="1" xfId="0" applyFont="1" applyFill="1" applyBorder="1" applyAlignment="1">
      <alignment horizontal="right" vertical="top"/>
    </xf>
    <xf numFmtId="0" fontId="5" fillId="20" borderId="1" xfId="0" applyFont="1" applyFill="1" applyBorder="1" applyAlignment="1">
      <alignment horizontal="right" vertical="top" wrapText="1"/>
    </xf>
    <xf numFmtId="0" fontId="5" fillId="20" borderId="1" xfId="0" applyFont="1" applyFill="1" applyBorder="1"/>
    <xf numFmtId="1" fontId="5" fillId="20" borderId="1" xfId="0" applyNumberFormat="1" applyFont="1" applyFill="1" applyBorder="1" applyAlignment="1">
      <alignment horizontal="center" vertical="top" wrapText="1"/>
    </xf>
    <xf numFmtId="164" fontId="5" fillId="20" borderId="1" xfId="0" applyNumberFormat="1" applyFont="1" applyFill="1" applyBorder="1" applyAlignment="1">
      <alignment horizontal="right" vertical="top" wrapText="1"/>
    </xf>
    <xf numFmtId="2" fontId="5" fillId="20" borderId="1" xfId="0" applyNumberFormat="1" applyFont="1" applyFill="1" applyBorder="1" applyAlignment="1">
      <alignment horizontal="right" vertical="top" wrapText="1"/>
    </xf>
    <xf numFmtId="164" fontId="5" fillId="20" borderId="1" xfId="0" applyNumberFormat="1" applyFont="1" applyFill="1" applyBorder="1" applyAlignment="1">
      <alignment vertical="top" wrapText="1"/>
    </xf>
    <xf numFmtId="2" fontId="5" fillId="20" borderId="1" xfId="0" applyNumberFormat="1" applyFont="1" applyFill="1" applyBorder="1" applyAlignment="1">
      <alignment horizontal="left" vertical="top" wrapText="1"/>
    </xf>
    <xf numFmtId="0" fontId="5" fillId="20" borderId="1" xfId="0" applyFont="1" applyFill="1" applyBorder="1" applyAlignment="1">
      <alignment horizontal="left" vertical="top" wrapText="1"/>
    </xf>
    <xf numFmtId="0" fontId="8" fillId="20" borderId="1" xfId="0" applyFont="1" applyFill="1" applyBorder="1" applyAlignment="1">
      <alignment horizontal="center" vertical="center"/>
    </xf>
    <xf numFmtId="0" fontId="79" fillId="8" borderId="13" xfId="0" applyFont="1" applyFill="1" applyBorder="1"/>
    <xf numFmtId="1" fontId="80" fillId="8" borderId="1" xfId="0" applyNumberFormat="1" applyFont="1" applyFill="1" applyBorder="1" applyAlignment="1">
      <alignment horizontal="center" vertical="top" wrapText="1"/>
    </xf>
    <xf numFmtId="164" fontId="78" fillId="8" borderId="7" xfId="0" applyNumberFormat="1" applyFont="1" applyFill="1" applyBorder="1" applyAlignment="1">
      <alignment vertical="top" wrapText="1"/>
    </xf>
    <xf numFmtId="0" fontId="11" fillId="15" borderId="0" xfId="0" applyFont="1" applyFill="1" applyBorder="1" applyAlignment="1">
      <alignment vertical="top" wrapText="1"/>
    </xf>
    <xf numFmtId="0" fontId="58" fillId="0" borderId="13" xfId="3" applyFont="1" applyFill="1" applyBorder="1" applyAlignment="1">
      <alignment vertical="top" wrapText="1"/>
    </xf>
    <xf numFmtId="166" fontId="5" fillId="6" borderId="7" xfId="0" applyNumberFormat="1" applyFont="1" applyFill="1" applyBorder="1" applyAlignment="1">
      <alignment horizontal="right" vertical="top" wrapText="1"/>
    </xf>
    <xf numFmtId="0" fontId="92" fillId="0" borderId="7" xfId="0" applyFont="1" applyFill="1" applyBorder="1" applyAlignment="1">
      <alignment vertical="top" wrapText="1"/>
    </xf>
    <xf numFmtId="0" fontId="58" fillId="0" borderId="7" xfId="3" applyFont="1" applyFill="1" applyBorder="1" applyAlignment="1">
      <alignment vertical="top" wrapText="1"/>
    </xf>
    <xf numFmtId="166" fontId="5" fillId="6" borderId="13" xfId="0" applyNumberFormat="1" applyFont="1" applyFill="1" applyBorder="1" applyAlignment="1">
      <alignment horizontal="right" vertical="top" wrapText="1"/>
    </xf>
    <xf numFmtId="0" fontId="11" fillId="6" borderId="13" xfId="0" applyNumberFormat="1" applyFont="1" applyFill="1" applyBorder="1" applyAlignment="1">
      <alignment vertical="top" wrapText="1"/>
    </xf>
    <xf numFmtId="0" fontId="11" fillId="0" borderId="0" xfId="0" applyFont="1" applyFill="1" applyBorder="1" applyAlignment="1">
      <alignment vertical="center" wrapText="1"/>
    </xf>
    <xf numFmtId="0" fontId="59" fillId="0" borderId="13" xfId="0" applyFont="1" applyFill="1" applyBorder="1" applyAlignment="1">
      <alignment vertical="top" wrapText="1"/>
    </xf>
    <xf numFmtId="0" fontId="90" fillId="0" borderId="7" xfId="3" applyFont="1" applyFill="1" applyBorder="1" applyAlignment="1">
      <alignment vertical="top" wrapText="1"/>
    </xf>
    <xf numFmtId="1" fontId="21" fillId="0" borderId="7" xfId="0" applyNumberFormat="1" applyFont="1" applyFill="1" applyBorder="1"/>
    <xf numFmtId="164" fontId="11" fillId="6" borderId="7" xfId="0" applyNumberFormat="1" applyFont="1" applyFill="1" applyBorder="1" applyAlignment="1">
      <alignment horizontal="left" vertical="top" wrapText="1"/>
    </xf>
    <xf numFmtId="0" fontId="14" fillId="0" borderId="0" xfId="3" applyFill="1" applyBorder="1"/>
    <xf numFmtId="0" fontId="11" fillId="6" borderId="8" xfId="0" applyFont="1" applyFill="1" applyBorder="1" applyAlignment="1">
      <alignment vertical="top" wrapText="1"/>
    </xf>
    <xf numFmtId="49" fontId="11" fillId="0" borderId="7" xfId="0" applyNumberFormat="1" applyFont="1" applyFill="1" applyBorder="1" applyAlignment="1">
      <alignment vertical="top" wrapText="1"/>
    </xf>
    <xf numFmtId="0" fontId="5" fillId="6" borderId="7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vertical="top"/>
    </xf>
    <xf numFmtId="2" fontId="11" fillId="0" borderId="0" xfId="0" applyNumberFormat="1" applyFont="1" applyFill="1" applyBorder="1" applyAlignment="1">
      <alignment vertical="top" wrapText="1"/>
    </xf>
    <xf numFmtId="0" fontId="10" fillId="0" borderId="1" xfId="0" applyFont="1" applyFill="1" applyBorder="1"/>
    <xf numFmtId="0" fontId="22" fillId="6" borderId="1" xfId="0" applyNumberFormat="1" applyFont="1" applyFill="1" applyBorder="1" applyAlignment="1">
      <alignment vertical="top" wrapText="1"/>
    </xf>
    <xf numFmtId="0" fontId="24" fillId="6" borderId="1" xfId="0" applyFont="1" applyFill="1" applyBorder="1" applyAlignment="1">
      <alignment vertical="top" wrapText="1"/>
    </xf>
    <xf numFmtId="2" fontId="22" fillId="6" borderId="1" xfId="0" applyNumberFormat="1" applyFont="1" applyFill="1" applyBorder="1" applyAlignment="1">
      <alignment horizontal="right" vertical="top" wrapText="1"/>
    </xf>
    <xf numFmtId="1" fontId="22" fillId="6" borderId="1" xfId="0" applyNumberFormat="1" applyFont="1" applyFill="1" applyBorder="1" applyAlignment="1">
      <alignment horizontal="right" vertical="top" wrapText="1"/>
    </xf>
    <xf numFmtId="0" fontId="22" fillId="6" borderId="1" xfId="0" applyFont="1" applyFill="1" applyBorder="1" applyAlignment="1">
      <alignment horizontal="right" vertical="top" wrapText="1"/>
    </xf>
    <xf numFmtId="1" fontId="22" fillId="6" borderId="1" xfId="0" applyNumberFormat="1" applyFont="1" applyFill="1" applyBorder="1" applyAlignment="1">
      <alignment vertical="top" wrapText="1"/>
    </xf>
    <xf numFmtId="1" fontId="22" fillId="6" borderId="1" xfId="0" applyNumberFormat="1" applyFont="1" applyFill="1" applyBorder="1" applyAlignment="1">
      <alignment horizontal="center" vertical="top" wrapText="1"/>
    </xf>
    <xf numFmtId="164" fontId="22" fillId="6" borderId="1" xfId="0" applyNumberFormat="1" applyFont="1" applyFill="1" applyBorder="1" applyAlignment="1">
      <alignment horizontal="right" vertical="top" wrapText="1"/>
    </xf>
    <xf numFmtId="164" fontId="22" fillId="6" borderId="1" xfId="0" applyNumberFormat="1" applyFont="1" applyFill="1" applyBorder="1" applyAlignment="1">
      <alignment vertical="top" wrapText="1"/>
    </xf>
    <xf numFmtId="2" fontId="22" fillId="6" borderId="1" xfId="0" applyNumberFormat="1" applyFont="1" applyFill="1" applyBorder="1" applyAlignment="1">
      <alignment horizontal="left" vertical="top" wrapText="1"/>
    </xf>
    <xf numFmtId="0" fontId="22" fillId="6" borderId="1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center" vertical="center"/>
    </xf>
    <xf numFmtId="0" fontId="11" fillId="15" borderId="8" xfId="0" applyFont="1" applyFill="1" applyBorder="1" applyAlignment="1">
      <alignment vertical="top" wrapText="1"/>
    </xf>
    <xf numFmtId="0" fontId="11" fillId="15" borderId="2" xfId="0" applyFont="1" applyFill="1" applyBorder="1" applyAlignment="1">
      <alignment vertical="top" wrapText="1"/>
    </xf>
    <xf numFmtId="0" fontId="17" fillId="8" borderId="7" xfId="0" applyFont="1" applyFill="1" applyBorder="1" applyAlignment="1">
      <alignment horizontal="left" vertical="top" wrapText="1"/>
    </xf>
    <xf numFmtId="49" fontId="5" fillId="0" borderId="0" xfId="0" applyNumberFormat="1" applyFont="1" applyFill="1" applyBorder="1" applyAlignment="1">
      <alignment vertical="top" wrapText="1"/>
    </xf>
    <xf numFmtId="0" fontId="22" fillId="6" borderId="1" xfId="0" applyFont="1" applyFill="1" applyBorder="1" applyAlignment="1">
      <alignment vertical="top"/>
    </xf>
    <xf numFmtId="0" fontId="24" fillId="6" borderId="1" xfId="0" applyFont="1" applyFill="1" applyBorder="1" applyAlignment="1">
      <alignment horizontal="center" vertical="center"/>
    </xf>
    <xf numFmtId="2" fontId="22" fillId="6" borderId="1" xfId="0" applyNumberFormat="1" applyFont="1" applyFill="1" applyBorder="1" applyAlignment="1">
      <alignment horizontal="right" vertical="top"/>
    </xf>
    <xf numFmtId="1" fontId="22" fillId="6" borderId="1" xfId="0" applyNumberFormat="1" applyFont="1" applyFill="1" applyBorder="1" applyAlignment="1">
      <alignment horizontal="right" vertical="top"/>
    </xf>
    <xf numFmtId="0" fontId="22" fillId="6" borderId="1" xfId="0" applyFont="1" applyFill="1" applyBorder="1" applyAlignment="1">
      <alignment horizontal="right" vertical="top"/>
    </xf>
    <xf numFmtId="164" fontId="11" fillId="6" borderId="1" xfId="0" applyNumberFormat="1" applyFont="1" applyFill="1" applyBorder="1" applyAlignment="1">
      <alignment horizontal="right" vertical="top"/>
    </xf>
    <xf numFmtId="0" fontId="17" fillId="8" borderId="1" xfId="4" applyFont="1" applyFill="1" applyBorder="1" applyAlignment="1">
      <alignment vertical="top" wrapText="1"/>
    </xf>
    <xf numFmtId="0" fontId="5" fillId="8" borderId="1" xfId="0" applyFont="1" applyFill="1" applyBorder="1" applyAlignment="1">
      <alignment horizontal="left" vertical="top" wrapText="1"/>
    </xf>
    <xf numFmtId="0" fontId="75" fillId="8" borderId="1" xfId="3" applyFont="1" applyFill="1" applyBorder="1" applyAlignment="1">
      <alignment vertical="top" wrapText="1"/>
    </xf>
    <xf numFmtId="0" fontId="0" fillId="6" borderId="1" xfId="0" applyFill="1" applyBorder="1" applyAlignment="1">
      <alignment vertical="top" wrapText="1"/>
    </xf>
    <xf numFmtId="0" fontId="58" fillId="6" borderId="1" xfId="3" applyFont="1" applyFill="1" applyBorder="1"/>
    <xf numFmtId="0" fontId="5" fillId="6" borderId="13" xfId="0" applyFont="1" applyFill="1" applyBorder="1" applyAlignment="1">
      <alignment horizontal="center" vertical="center" wrapText="1"/>
    </xf>
    <xf numFmtId="0" fontId="55" fillId="6" borderId="1" xfId="0" applyFont="1" applyFill="1" applyBorder="1" applyAlignment="1">
      <alignment vertical="top" wrapText="1"/>
    </xf>
    <xf numFmtId="0" fontId="32" fillId="6" borderId="1" xfId="0" applyFont="1" applyFill="1" applyBorder="1" applyAlignment="1">
      <alignment horizontal="center" vertical="center" wrapText="1"/>
    </xf>
    <xf numFmtId="0" fontId="76" fillId="6" borderId="1" xfId="3" applyFont="1" applyFill="1" applyBorder="1"/>
    <xf numFmtId="0" fontId="69" fillId="6" borderId="1" xfId="0" applyFont="1" applyFill="1" applyBorder="1"/>
    <xf numFmtId="49" fontId="58" fillId="6" borderId="1" xfId="3" applyNumberFormat="1" applyFont="1" applyFill="1" applyBorder="1" applyAlignment="1">
      <alignment horizontal="center" vertical="center" wrapText="1"/>
    </xf>
    <xf numFmtId="0" fontId="14" fillId="8" borderId="1" xfId="3" applyFill="1" applyBorder="1"/>
    <xf numFmtId="0" fontId="71" fillId="8" borderId="1" xfId="0" applyFont="1" applyFill="1" applyBorder="1"/>
    <xf numFmtId="0" fontId="32" fillId="0" borderId="1" xfId="0" applyFont="1" applyFill="1" applyBorder="1" applyAlignment="1">
      <alignment horizontal="center" vertical="center" wrapText="1"/>
    </xf>
    <xf numFmtId="0" fontId="73" fillId="8" borderId="1" xfId="0" applyFont="1" applyFill="1" applyBorder="1"/>
    <xf numFmtId="0" fontId="88" fillId="0" borderId="1" xfId="0" applyFont="1" applyFill="1" applyBorder="1"/>
    <xf numFmtId="0" fontId="0" fillId="6" borderId="7" xfId="0" applyFill="1" applyBorder="1"/>
    <xf numFmtId="0" fontId="14" fillId="6" borderId="1" xfId="3" applyFont="1" applyFill="1" applyBorder="1"/>
    <xf numFmtId="0" fontId="86" fillId="8" borderId="1" xfId="0" applyFont="1" applyFill="1" applyBorder="1"/>
    <xf numFmtId="0" fontId="5" fillId="0" borderId="10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1" fillId="6" borderId="7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right" vertical="center" wrapText="1"/>
    </xf>
    <xf numFmtId="164" fontId="11" fillId="6" borderId="7" xfId="0" applyNumberFormat="1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right" vertical="center" wrapText="1"/>
    </xf>
    <xf numFmtId="0" fontId="5" fillId="0" borderId="7" xfId="0" applyFont="1" applyFill="1" applyBorder="1" applyAlignment="1">
      <alignment horizontal="center" vertical="top"/>
    </xf>
    <xf numFmtId="49" fontId="11" fillId="0" borderId="0" xfId="0" applyNumberFormat="1" applyFont="1" applyFill="1" applyBorder="1"/>
    <xf numFmtId="1" fontId="5" fillId="6" borderId="1" xfId="0" applyNumberFormat="1" applyFont="1" applyFill="1" applyBorder="1" applyAlignment="1">
      <alignment horizontal="center"/>
    </xf>
    <xf numFmtId="1" fontId="5" fillId="6" borderId="1" xfId="0" applyNumberFormat="1" applyFont="1" applyFill="1" applyBorder="1" applyAlignment="1">
      <alignment horizontal="left" vertical="top" wrapText="1"/>
    </xf>
    <xf numFmtId="14" fontId="17" fillId="12" borderId="2" xfId="0" applyNumberFormat="1" applyFont="1" applyFill="1" applyBorder="1" applyAlignment="1">
      <alignment vertical="top" wrapText="1"/>
    </xf>
    <xf numFmtId="14" fontId="17" fillId="12" borderId="8" xfId="0" applyNumberFormat="1" applyFont="1" applyFill="1" applyBorder="1" applyAlignment="1">
      <alignment vertical="top" wrapText="1"/>
    </xf>
    <xf numFmtId="0" fontId="11" fillId="19" borderId="2" xfId="0" applyFont="1" applyFill="1" applyBorder="1" applyAlignment="1">
      <alignment vertical="top" wrapText="1"/>
    </xf>
    <xf numFmtId="2" fontId="5" fillId="0" borderId="7" xfId="0" applyNumberFormat="1" applyFont="1" applyFill="1" applyBorder="1"/>
    <xf numFmtId="0" fontId="5" fillId="0" borderId="7" xfId="0" applyFont="1" applyFill="1" applyBorder="1" applyAlignment="1">
      <alignment horizontal="left"/>
    </xf>
    <xf numFmtId="0" fontId="5" fillId="0" borderId="7" xfId="0" applyFont="1" applyFill="1" applyBorder="1" applyAlignment="1">
      <alignment vertical="center"/>
    </xf>
    <xf numFmtId="0" fontId="12" fillId="0" borderId="13" xfId="0" applyFont="1" applyFill="1" applyBorder="1"/>
    <xf numFmtId="2" fontId="11" fillId="0" borderId="13" xfId="0" applyNumberFormat="1" applyFont="1" applyFill="1" applyBorder="1"/>
    <xf numFmtId="1" fontId="11" fillId="0" borderId="13" xfId="0" applyNumberFormat="1" applyFont="1" applyFill="1" applyBorder="1"/>
    <xf numFmtId="164" fontId="11" fillId="0" borderId="13" xfId="0" applyNumberFormat="1" applyFont="1" applyFill="1" applyBorder="1" applyAlignment="1">
      <alignment horizontal="right"/>
    </xf>
    <xf numFmtId="0" fontId="11" fillId="0" borderId="17" xfId="0" applyFont="1" applyFill="1" applyBorder="1" applyAlignment="1">
      <alignment horizontal="left" vertical="top" wrapText="1"/>
    </xf>
    <xf numFmtId="0" fontId="11" fillId="0" borderId="13" xfId="0" applyFont="1" applyFill="1" applyBorder="1" applyAlignment="1">
      <alignment vertical="center"/>
    </xf>
    <xf numFmtId="0" fontId="11" fillId="0" borderId="19" xfId="0" applyFont="1" applyFill="1" applyBorder="1" applyAlignment="1">
      <alignment vertical="top" wrapText="1"/>
    </xf>
    <xf numFmtId="0" fontId="5" fillId="15" borderId="2" xfId="0" applyFont="1" applyFill="1" applyBorder="1" applyAlignment="1">
      <alignment vertical="top" wrapText="1"/>
    </xf>
    <xf numFmtId="0" fontId="11" fillId="8" borderId="4" xfId="0" applyFont="1" applyFill="1" applyBorder="1" applyAlignment="1">
      <alignment vertical="top" wrapText="1"/>
    </xf>
    <xf numFmtId="0" fontId="11" fillId="8" borderId="19" xfId="0" applyFont="1" applyFill="1" applyBorder="1" applyAlignment="1">
      <alignment vertical="top" wrapText="1"/>
    </xf>
    <xf numFmtId="0" fontId="11" fillId="0" borderId="5" xfId="0" applyFont="1" applyFill="1" applyBorder="1" applyAlignment="1">
      <alignment vertical="top" wrapText="1"/>
    </xf>
    <xf numFmtId="0" fontId="5" fillId="0" borderId="5" xfId="0" applyFont="1" applyFill="1" applyBorder="1" applyAlignment="1">
      <alignment vertical="top" wrapText="1"/>
    </xf>
    <xf numFmtId="167" fontId="11" fillId="6" borderId="7" xfId="6" applyNumberFormat="1" applyFont="1" applyFill="1" applyBorder="1"/>
    <xf numFmtId="0" fontId="5" fillId="4" borderId="13" xfId="0" applyFont="1" applyFill="1" applyBorder="1"/>
    <xf numFmtId="0" fontId="5" fillId="0" borderId="13" xfId="0" applyFont="1" applyBorder="1"/>
    <xf numFmtId="1" fontId="5" fillId="0" borderId="13" xfId="0" applyNumberFormat="1" applyFont="1" applyFill="1" applyBorder="1"/>
    <xf numFmtId="0" fontId="11" fillId="0" borderId="13" xfId="0" applyFont="1" applyBorder="1"/>
    <xf numFmtId="0" fontId="5" fillId="0" borderId="13" xfId="0" applyFont="1" applyFill="1" applyBorder="1" applyAlignment="1"/>
    <xf numFmtId="0" fontId="11" fillId="8" borderId="7" xfId="0" applyFont="1" applyFill="1" applyBorder="1" applyAlignment="1" applyProtection="1">
      <alignment vertical="top" wrapText="1"/>
      <protection locked="0"/>
    </xf>
    <xf numFmtId="0" fontId="11" fillId="0" borderId="0" xfId="0" applyFont="1" applyFill="1" applyBorder="1" applyAlignment="1" applyProtection="1">
      <alignment vertical="top" wrapText="1"/>
      <protection locked="0"/>
    </xf>
    <xf numFmtId="0" fontId="11" fillId="8" borderId="13" xfId="0" applyFont="1" applyFill="1" applyBorder="1" applyAlignment="1" applyProtection="1">
      <alignment vertical="top" wrapText="1"/>
      <protection locked="0"/>
    </xf>
    <xf numFmtId="0" fontId="11" fillId="17" borderId="2" xfId="0" applyFont="1" applyFill="1" applyBorder="1" applyAlignment="1">
      <alignment vertical="top" wrapText="1"/>
    </xf>
    <xf numFmtId="0" fontId="11" fillId="14" borderId="2" xfId="0" applyFont="1" applyFill="1" applyBorder="1" applyAlignment="1">
      <alignment vertical="top" wrapText="1"/>
    </xf>
    <xf numFmtId="0" fontId="38" fillId="15" borderId="2" xfId="0" applyFont="1" applyFill="1" applyBorder="1" applyAlignment="1">
      <alignment vertical="top" wrapText="1"/>
    </xf>
    <xf numFmtId="0" fontId="12" fillId="15" borderId="2" xfId="0" applyFont="1" applyFill="1" applyBorder="1" applyAlignment="1">
      <alignment vertical="top" wrapText="1"/>
    </xf>
    <xf numFmtId="0" fontId="5" fillId="19" borderId="2" xfId="0" applyFont="1" applyFill="1" applyBorder="1" applyAlignment="1">
      <alignment vertical="top" wrapText="1"/>
    </xf>
    <xf numFmtId="0" fontId="11" fillId="17" borderId="8" xfId="0" applyFont="1" applyFill="1" applyBorder="1" applyAlignment="1">
      <alignment vertical="top" wrapText="1"/>
    </xf>
    <xf numFmtId="0" fontId="11" fillId="16" borderId="2" xfId="0" applyFont="1" applyFill="1" applyBorder="1" applyAlignment="1">
      <alignment vertical="top" wrapText="1"/>
    </xf>
    <xf numFmtId="14" fontId="5" fillId="0" borderId="1" xfId="0" applyNumberFormat="1" applyFont="1" applyFill="1" applyBorder="1" applyAlignment="1">
      <alignment vertical="top" wrapText="1"/>
    </xf>
    <xf numFmtId="0" fontId="11" fillId="19" borderId="8" xfId="0" applyFont="1" applyFill="1" applyBorder="1" applyAlignment="1">
      <alignment vertical="top" wrapText="1"/>
    </xf>
    <xf numFmtId="0" fontId="11" fillId="15" borderId="17" xfId="0" applyFont="1" applyFill="1" applyBorder="1" applyAlignment="1">
      <alignment vertical="top" wrapText="1"/>
    </xf>
    <xf numFmtId="0" fontId="11" fillId="21" borderId="2" xfId="0" applyFont="1" applyFill="1" applyBorder="1" applyAlignment="1">
      <alignment vertical="top" wrapText="1"/>
    </xf>
    <xf numFmtId="0" fontId="22" fillId="8" borderId="8" xfId="0" applyFont="1" applyFill="1" applyBorder="1" applyAlignment="1">
      <alignment vertical="top" wrapText="1"/>
    </xf>
    <xf numFmtId="0" fontId="11" fillId="17" borderId="17" xfId="0" applyFont="1" applyFill="1" applyBorder="1" applyAlignment="1">
      <alignment vertical="top" wrapText="1"/>
    </xf>
    <xf numFmtId="0" fontId="11" fillId="16" borderId="8" xfId="0" applyFont="1" applyFill="1" applyBorder="1" applyAlignment="1">
      <alignment vertical="top" wrapText="1"/>
    </xf>
    <xf numFmtId="0" fontId="5" fillId="15" borderId="8" xfId="0" applyFont="1" applyFill="1" applyBorder="1" applyAlignment="1">
      <alignment vertical="top" wrapText="1"/>
    </xf>
    <xf numFmtId="0" fontId="12" fillId="15" borderId="8" xfId="0" applyFont="1" applyFill="1" applyBorder="1" applyAlignment="1">
      <alignment vertical="top" wrapText="1"/>
    </xf>
    <xf numFmtId="14" fontId="17" fillId="12" borderId="11" xfId="0" applyNumberFormat="1" applyFont="1" applyFill="1" applyBorder="1" applyAlignment="1">
      <alignment vertical="top" wrapText="1"/>
    </xf>
    <xf numFmtId="0" fontId="11" fillId="15" borderId="11" xfId="0" applyFont="1" applyFill="1" applyBorder="1" applyAlignment="1">
      <alignment vertical="top" wrapText="1"/>
    </xf>
    <xf numFmtId="0" fontId="11" fillId="8" borderId="17" xfId="0" applyFont="1" applyFill="1" applyBorder="1" applyAlignment="1">
      <alignment vertical="top" wrapText="1"/>
    </xf>
    <xf numFmtId="0" fontId="38" fillId="15" borderId="8" xfId="0" applyFont="1" applyFill="1" applyBorder="1" applyAlignment="1">
      <alignment vertical="top" wrapText="1"/>
    </xf>
    <xf numFmtId="0" fontId="12" fillId="15" borderId="17" xfId="0" applyFont="1" applyFill="1" applyBorder="1" applyAlignment="1">
      <alignment vertical="top" wrapText="1"/>
    </xf>
    <xf numFmtId="0" fontId="5" fillId="0" borderId="2" xfId="2" applyFont="1" applyFill="1" applyBorder="1" applyAlignment="1">
      <alignment vertical="top" wrapText="1"/>
    </xf>
    <xf numFmtId="0" fontId="12" fillId="0" borderId="2" xfId="0" applyFont="1" applyFill="1" applyBorder="1" applyAlignment="1">
      <alignment vertical="top" wrapText="1"/>
    </xf>
    <xf numFmtId="0" fontId="5" fillId="15" borderId="17" xfId="0" applyFont="1" applyFill="1" applyBorder="1" applyAlignment="1">
      <alignment vertical="top" wrapText="1"/>
    </xf>
    <xf numFmtId="0" fontId="22" fillId="8" borderId="17" xfId="0" applyFont="1" applyFill="1" applyBorder="1" applyAlignment="1">
      <alignment vertical="top" wrapText="1"/>
    </xf>
    <xf numFmtId="0" fontId="11" fillId="8" borderId="8" xfId="0" applyFont="1" applyFill="1" applyBorder="1" applyAlignment="1">
      <alignment vertical="top" wrapText="1"/>
    </xf>
    <xf numFmtId="0" fontId="8" fillId="6" borderId="13" xfId="0" applyFont="1" applyFill="1" applyBorder="1" applyAlignment="1">
      <alignment horizontal="left" vertical="center"/>
    </xf>
    <xf numFmtId="0" fontId="17" fillId="12" borderId="13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65" fontId="11" fillId="0" borderId="9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35" fillId="0" borderId="1" xfId="0" applyFont="1" applyFill="1" applyBorder="1" applyAlignment="1">
      <alignment horizontal="left" vertical="top" wrapText="1"/>
    </xf>
    <xf numFmtId="0" fontId="35" fillId="0" borderId="1" xfId="0" applyFont="1" applyFill="1" applyBorder="1" applyAlignment="1">
      <alignment vertical="top" wrapText="1"/>
    </xf>
    <xf numFmtId="0" fontId="14" fillId="6" borderId="7" xfId="3" applyFill="1" applyBorder="1"/>
    <xf numFmtId="0" fontId="11" fillId="6" borderId="7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7" fillId="8" borderId="7" xfId="0" applyFont="1" applyFill="1" applyBorder="1" applyAlignment="1">
      <alignment horizontal="center"/>
    </xf>
    <xf numFmtId="0" fontId="30" fillId="6" borderId="1" xfId="0" applyFont="1" applyFill="1" applyBorder="1" applyAlignment="1">
      <alignment wrapText="1"/>
    </xf>
    <xf numFmtId="0" fontId="12" fillId="0" borderId="1" xfId="0" applyFont="1" applyFill="1" applyBorder="1" applyAlignment="1">
      <alignment horizontal="center"/>
    </xf>
    <xf numFmtId="0" fontId="5" fillId="8" borderId="0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164" fontId="11" fillId="0" borderId="1" xfId="0" applyNumberFormat="1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1" fontId="5" fillId="0" borderId="7" xfId="0" applyNumberFormat="1" applyFont="1" applyFill="1" applyBorder="1" applyAlignment="1">
      <alignment horizontal="center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0" fillId="0" borderId="1" xfId="0" applyBorder="1"/>
    <xf numFmtId="2" fontId="11" fillId="0" borderId="17" xfId="0" applyNumberFormat="1" applyFont="1" applyFill="1" applyBorder="1" applyAlignment="1">
      <alignment horizontal="left" vertical="top" wrapText="1"/>
    </xf>
    <xf numFmtId="0" fontId="12" fillId="0" borderId="17" xfId="0" applyFont="1" applyFill="1" applyBorder="1" applyAlignment="1">
      <alignment horizontal="center" vertical="center"/>
    </xf>
    <xf numFmtId="0" fontId="11" fillId="6" borderId="8" xfId="0" applyNumberFormat="1" applyFont="1" applyFill="1" applyBorder="1" applyAlignment="1">
      <alignment vertical="top" wrapText="1"/>
    </xf>
    <xf numFmtId="0" fontId="11" fillId="0" borderId="2" xfId="0" applyFont="1" applyFill="1" applyBorder="1" applyAlignment="1">
      <alignment horizontal="right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29" fillId="8" borderId="0" xfId="0" applyFont="1" applyFill="1"/>
    <xf numFmtId="0" fontId="22" fillId="8" borderId="1" xfId="0" applyNumberFormat="1" applyFont="1" applyFill="1" applyBorder="1" applyAlignment="1">
      <alignment horizontal="right" vertical="top" wrapText="1"/>
    </xf>
    <xf numFmtId="164" fontId="22" fillId="8" borderId="11" xfId="0" applyNumberFormat="1" applyFont="1" applyFill="1" applyBorder="1" applyAlignment="1">
      <alignment horizontal="right" vertical="top" wrapText="1"/>
    </xf>
    <xf numFmtId="0" fontId="77" fillId="8" borderId="2" xfId="0" applyFont="1" applyFill="1" applyBorder="1" applyAlignment="1">
      <alignment vertical="top" wrapText="1"/>
    </xf>
    <xf numFmtId="0" fontId="12" fillId="0" borderId="2" xfId="0" applyFont="1" applyFill="1" applyBorder="1" applyAlignment="1">
      <alignment horizontal="left" vertical="center"/>
    </xf>
    <xf numFmtId="0" fontId="8" fillId="0" borderId="7" xfId="0" applyFont="1" applyFill="1" applyBorder="1" applyAlignment="1">
      <alignment horizontal="left" vertical="center"/>
    </xf>
    <xf numFmtId="0" fontId="75" fillId="8" borderId="0" xfId="3" applyFont="1" applyFill="1"/>
    <xf numFmtId="0" fontId="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64" fontId="5" fillId="0" borderId="2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0" fontId="19" fillId="0" borderId="1" xfId="0" applyFont="1" applyFill="1" applyBorder="1" applyAlignment="1">
      <alignment vertical="top" wrapText="1"/>
    </xf>
    <xf numFmtId="0" fontId="19" fillId="0" borderId="1" xfId="0" applyFont="1" applyFill="1" applyBorder="1" applyAlignment="1">
      <alignment vertical="top"/>
    </xf>
    <xf numFmtId="0" fontId="19" fillId="0" borderId="7" xfId="0" applyFont="1" applyFill="1" applyBorder="1" applyAlignment="1">
      <alignment vertical="top"/>
    </xf>
    <xf numFmtId="0" fontId="19" fillId="0" borderId="7" xfId="0" applyFont="1" applyFill="1" applyBorder="1" applyAlignment="1">
      <alignment vertical="top" wrapText="1"/>
    </xf>
    <xf numFmtId="0" fontId="19" fillId="3" borderId="1" xfId="0" applyFont="1" applyFill="1" applyBorder="1" applyAlignment="1">
      <alignment vertical="top"/>
    </xf>
    <xf numFmtId="0" fontId="19" fillId="0" borderId="13" xfId="0" applyFont="1" applyFill="1" applyBorder="1" applyAlignment="1">
      <alignment vertical="top"/>
    </xf>
    <xf numFmtId="0" fontId="19" fillId="0" borderId="9" xfId="0" applyFont="1" applyFill="1" applyBorder="1" applyAlignment="1">
      <alignment vertical="top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164" fontId="5" fillId="0" borderId="2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22" fillId="6" borderId="1" xfId="0" applyFont="1" applyFill="1" applyBorder="1"/>
    <xf numFmtId="0" fontId="1" fillId="0" borderId="13" xfId="0" applyFont="1" applyFill="1" applyBorder="1"/>
    <xf numFmtId="1" fontId="11" fillId="0" borderId="0" xfId="0" applyNumberFormat="1" applyFont="1" applyFill="1"/>
    <xf numFmtId="0" fontId="11" fillId="0" borderId="0" xfId="0" applyFont="1" applyFill="1" applyAlignment="1">
      <alignment horizontal="left" vertical="center"/>
    </xf>
    <xf numFmtId="0" fontId="12" fillId="0" borderId="3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vertical="top" wrapText="1"/>
    </xf>
    <xf numFmtId="0" fontId="5" fillId="0" borderId="3" xfId="0" applyFont="1" applyFill="1" applyBorder="1" applyAlignment="1">
      <alignment vertical="top" wrapText="1"/>
    </xf>
    <xf numFmtId="0" fontId="11" fillId="0" borderId="0" xfId="0" applyFont="1" applyFill="1" applyAlignment="1">
      <alignment horizontal="center"/>
    </xf>
    <xf numFmtId="0" fontId="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left" vertical="center"/>
    </xf>
    <xf numFmtId="2" fontId="17" fillId="8" borderId="2" xfId="0" applyNumberFormat="1" applyFont="1" applyFill="1" applyBorder="1" applyAlignment="1">
      <alignment horizontal="left" vertical="top" wrapText="1"/>
    </xf>
    <xf numFmtId="0" fontId="17" fillId="8" borderId="2" xfId="0" applyFont="1" applyFill="1" applyBorder="1" applyAlignment="1">
      <alignment horizontal="left" vertical="top" wrapText="1"/>
    </xf>
    <xf numFmtId="0" fontId="31" fillId="8" borderId="2" xfId="0" applyFont="1" applyFill="1" applyBorder="1" applyAlignment="1">
      <alignment horizontal="left" vertical="center"/>
    </xf>
    <xf numFmtId="0" fontId="14" fillId="0" borderId="13" xfId="3" applyFont="1" applyFill="1" applyBorder="1" applyAlignment="1">
      <alignment vertical="top" wrapText="1"/>
    </xf>
    <xf numFmtId="0" fontId="93" fillId="8" borderId="1" xfId="0" applyFont="1" applyFill="1" applyBorder="1" applyAlignment="1">
      <alignment vertical="top" wrapText="1"/>
    </xf>
    <xf numFmtId="164" fontId="11" fillId="0" borderId="6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7" fillId="8" borderId="1" xfId="0" applyFont="1" applyFill="1" applyBorder="1" applyAlignment="1">
      <alignment horizontal="left"/>
    </xf>
    <xf numFmtId="0" fontId="93" fillId="8" borderId="1" xfId="0" applyFont="1" applyFill="1" applyBorder="1" applyAlignment="1">
      <alignment vertical="top"/>
    </xf>
    <xf numFmtId="0" fontId="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7" xfId="0" applyFont="1" applyFill="1" applyBorder="1" applyAlignment="1">
      <alignment horizontal="left" vertical="center" wrapText="1"/>
    </xf>
    <xf numFmtId="0" fontId="93" fillId="8" borderId="9" xfId="0" applyFont="1" applyFill="1" applyBorder="1" applyAlignment="1">
      <alignment vertical="top" wrapText="1"/>
    </xf>
    <xf numFmtId="1" fontId="17" fillId="8" borderId="1" xfId="3" applyNumberFormat="1" applyFont="1" applyFill="1" applyBorder="1" applyAlignment="1" applyProtection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93" fillId="8" borderId="7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top" wrapText="1"/>
    </xf>
    <xf numFmtId="0" fontId="8" fillId="0" borderId="9" xfId="0" applyFont="1" applyFill="1" applyBorder="1" applyAlignment="1">
      <alignment horizontal="center" vertical="top" wrapText="1"/>
    </xf>
    <xf numFmtId="1" fontId="8" fillId="0" borderId="7" xfId="0" applyNumberFormat="1" applyFont="1" applyFill="1" applyBorder="1" applyAlignment="1">
      <alignment horizontal="center" vertical="top" wrapText="1"/>
    </xf>
    <xf numFmtId="1" fontId="8" fillId="0" borderId="9" xfId="0" applyNumberFormat="1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5" fillId="0" borderId="7" xfId="0" applyNumberFormat="1" applyFont="1" applyFill="1" applyBorder="1" applyAlignment="1">
      <alignment horizontal="center" vertical="top" wrapText="1"/>
    </xf>
    <xf numFmtId="2" fontId="5" fillId="0" borderId="12" xfId="0" applyNumberFormat="1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1" fillId="0" borderId="9" xfId="0" applyFont="1" applyFill="1" applyBorder="1" applyAlignment="1">
      <alignment horizontal="center" vertical="top" wrapText="1"/>
    </xf>
    <xf numFmtId="1" fontId="5" fillId="0" borderId="7" xfId="0" applyNumberFormat="1" applyFont="1" applyFill="1" applyBorder="1" applyAlignment="1">
      <alignment horizontal="center" vertical="top" wrapText="1"/>
    </xf>
    <xf numFmtId="1" fontId="5" fillId="0" borderId="12" xfId="0" applyNumberFormat="1" applyFont="1" applyFill="1" applyBorder="1" applyAlignment="1">
      <alignment horizontal="center" vertical="top" wrapText="1"/>
    </xf>
    <xf numFmtId="164" fontId="5" fillId="0" borderId="2" xfId="0" applyNumberFormat="1" applyFont="1" applyFill="1" applyBorder="1" applyAlignment="1">
      <alignment horizontal="right" vertical="top" wrapText="1"/>
    </xf>
    <xf numFmtId="164" fontId="5" fillId="0" borderId="5" xfId="0" applyNumberFormat="1" applyFont="1" applyFill="1" applyBorder="1" applyAlignment="1">
      <alignment horizontal="right" vertical="top" wrapText="1"/>
    </xf>
    <xf numFmtId="0" fontId="11" fillId="0" borderId="12" xfId="0" applyFont="1" applyFill="1" applyBorder="1" applyAlignment="1">
      <alignment horizontal="center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1" fontId="11" fillId="0" borderId="12" xfId="0" applyNumberFormat="1" applyFont="1" applyFill="1" applyBorder="1" applyAlignment="1">
      <alignment horizontal="center" vertical="top" wrapText="1"/>
    </xf>
    <xf numFmtId="0" fontId="5" fillId="0" borderId="12" xfId="0" applyFont="1" applyFill="1" applyBorder="1" applyAlignment="1">
      <alignment horizontal="center" vertical="top" wrapText="1"/>
    </xf>
    <xf numFmtId="0" fontId="11" fillId="0" borderId="4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top" wrapText="1"/>
    </xf>
    <xf numFmtId="0" fontId="12" fillId="0" borderId="7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top" wrapText="1"/>
    </xf>
    <xf numFmtId="0" fontId="11" fillId="0" borderId="11" xfId="0" applyFont="1" applyFill="1" applyBorder="1" applyAlignment="1">
      <alignment horizontal="center" vertical="top" wrapText="1"/>
    </xf>
    <xf numFmtId="0" fontId="11" fillId="0" borderId="10" xfId="0" applyFont="1" applyFill="1" applyBorder="1" applyAlignment="1">
      <alignment horizontal="center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horizontal="center" vertical="top" wrapText="1"/>
    </xf>
    <xf numFmtId="0" fontId="11" fillId="0" borderId="3" xfId="0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horizontal="center" vertical="top" wrapText="1"/>
    </xf>
    <xf numFmtId="0" fontId="11" fillId="0" borderId="5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center"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164" fontId="11" fillId="0" borderId="1" xfId="0" applyNumberFormat="1" applyFont="1" applyFill="1" applyBorder="1" applyAlignment="1">
      <alignment horizontal="center" vertical="top" wrapText="1"/>
    </xf>
    <xf numFmtId="164" fontId="5" fillId="0" borderId="1" xfId="0" applyNumberFormat="1" applyFont="1" applyFill="1" applyBorder="1" applyAlignment="1">
      <alignment horizontal="center" vertical="center" wrapText="1"/>
    </xf>
    <xf numFmtId="2" fontId="5" fillId="0" borderId="9" xfId="0" applyNumberFormat="1" applyFont="1" applyFill="1" applyBorder="1" applyAlignment="1">
      <alignment horizontal="center" vertical="top" wrapText="1"/>
    </xf>
    <xf numFmtId="2" fontId="5" fillId="0" borderId="13" xfId="0" applyNumberFormat="1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center" vertical="center" wrapText="1"/>
    </xf>
    <xf numFmtId="164" fontId="5" fillId="0" borderId="7" xfId="0" applyNumberFormat="1" applyFont="1" applyFill="1" applyBorder="1" applyAlignment="1">
      <alignment horizontal="center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2" fontId="5" fillId="0" borderId="5" xfId="0" applyNumberFormat="1" applyFont="1" applyFill="1" applyBorder="1" applyAlignment="1">
      <alignment horizontal="right" vertical="top" wrapText="1"/>
    </xf>
    <xf numFmtId="0" fontId="11" fillId="0" borderId="3" xfId="0" applyFont="1" applyFill="1" applyBorder="1" applyAlignment="1">
      <alignment horizontal="center" vertical="top" wrapText="1"/>
    </xf>
    <xf numFmtId="165" fontId="11" fillId="0" borderId="1" xfId="0" applyNumberFormat="1" applyFont="1" applyFill="1" applyBorder="1" applyAlignment="1">
      <alignment horizontal="right" vertical="top" wrapText="1"/>
    </xf>
    <xf numFmtId="165" fontId="11" fillId="0" borderId="7" xfId="0" applyNumberFormat="1" applyFont="1" applyFill="1" applyBorder="1" applyAlignment="1">
      <alignment horizontal="right" vertical="top" wrapText="1"/>
    </xf>
    <xf numFmtId="0" fontId="11" fillId="4" borderId="1" xfId="0" applyFont="1" applyFill="1" applyBorder="1" applyAlignment="1">
      <alignment horizontal="right" vertical="top" wrapText="1"/>
    </xf>
    <xf numFmtId="0" fontId="5" fillId="0" borderId="2" xfId="0" applyFont="1" applyFill="1" applyBorder="1" applyAlignment="1">
      <alignment horizontal="center" vertical="center" wrapText="1"/>
    </xf>
    <xf numFmtId="49" fontId="8" fillId="0" borderId="7" xfId="0" applyNumberFormat="1" applyFont="1" applyFill="1" applyBorder="1" applyAlignment="1">
      <alignment horizontal="center" vertical="top" wrapText="1"/>
    </xf>
    <xf numFmtId="49" fontId="8" fillId="0" borderId="9" xfId="0" applyNumberFormat="1" applyFont="1" applyFill="1" applyBorder="1" applyAlignment="1">
      <alignment horizontal="center" vertical="top" wrapText="1"/>
    </xf>
  </cellXfs>
  <cellStyles count="8">
    <cellStyle name="Гиперссылка" xfId="3" builtinId="8"/>
    <cellStyle name="Обычный" xfId="0" builtinId="0"/>
    <cellStyle name="Обычный 2" xfId="4"/>
    <cellStyle name="Обычный 3" xfId="2"/>
    <cellStyle name="Обычный 5" xfId="5"/>
    <cellStyle name="Плохой" xfId="1" builtinId="27"/>
    <cellStyle name="Финансовый" xfId="6" builtinId="3"/>
    <cellStyle name="Хороший" xfId="7" builtinId="26"/>
  </cellStyles>
  <dxfs count="0"/>
  <tableStyles count="0" defaultTableStyle="TableStyleMedium2" defaultPivotStyle="PivotStyleMedium9"/>
  <colors>
    <mruColors>
      <color rgb="FFC4D79B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Реестр!$B$2:$B$3</c:f>
              <c:strCache>
                <c:ptCount val="2"/>
                <c:pt idx="0">
                  <c:v>актуальная версия от 30.01.2023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Реестр!$B$4:$B$2324</c:f>
              <c:numCache>
                <c:formatCode>General</c:formatCode>
                <c:ptCount val="232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1">
                  <c:v>0</c:v>
                </c:pt>
                <c:pt idx="713">
                  <c:v>0</c:v>
                </c:pt>
                <c:pt idx="727">
                  <c:v>0</c:v>
                </c:pt>
                <c:pt idx="731">
                  <c:v>0</c:v>
                </c:pt>
                <c:pt idx="734">
                  <c:v>0</c:v>
                </c:pt>
                <c:pt idx="738">
                  <c:v>0</c:v>
                </c:pt>
                <c:pt idx="746">
                  <c:v>0</c:v>
                </c:pt>
                <c:pt idx="760">
                  <c:v>0</c:v>
                </c:pt>
                <c:pt idx="765">
                  <c:v>0</c:v>
                </c:pt>
                <c:pt idx="772">
                  <c:v>0</c:v>
                </c:pt>
                <c:pt idx="788">
                  <c:v>0</c:v>
                </c:pt>
                <c:pt idx="789">
                  <c:v>0</c:v>
                </c:pt>
                <c:pt idx="793">
                  <c:v>0</c:v>
                </c:pt>
                <c:pt idx="798">
                  <c:v>0</c:v>
                </c:pt>
                <c:pt idx="809">
                  <c:v>0</c:v>
                </c:pt>
                <c:pt idx="817">
                  <c:v>0</c:v>
                </c:pt>
                <c:pt idx="825">
                  <c:v>0</c:v>
                </c:pt>
                <c:pt idx="837">
                  <c:v>0</c:v>
                </c:pt>
                <c:pt idx="850">
                  <c:v>0</c:v>
                </c:pt>
                <c:pt idx="860">
                  <c:v>0</c:v>
                </c:pt>
                <c:pt idx="875">
                  <c:v>0</c:v>
                </c:pt>
                <c:pt idx="881">
                  <c:v>0</c:v>
                </c:pt>
                <c:pt idx="884">
                  <c:v>0</c:v>
                </c:pt>
                <c:pt idx="885">
                  <c:v>0</c:v>
                </c:pt>
                <c:pt idx="899">
                  <c:v>0</c:v>
                </c:pt>
                <c:pt idx="901">
                  <c:v>0</c:v>
                </c:pt>
                <c:pt idx="907">
                  <c:v>0</c:v>
                </c:pt>
                <c:pt idx="942">
                  <c:v>0</c:v>
                </c:pt>
                <c:pt idx="956">
                  <c:v>0</c:v>
                </c:pt>
                <c:pt idx="973">
                  <c:v>0</c:v>
                </c:pt>
                <c:pt idx="988">
                  <c:v>0</c:v>
                </c:pt>
                <c:pt idx="993">
                  <c:v>0</c:v>
                </c:pt>
                <c:pt idx="1003">
                  <c:v>0</c:v>
                </c:pt>
                <c:pt idx="1006">
                  <c:v>0</c:v>
                </c:pt>
                <c:pt idx="1011">
                  <c:v>0</c:v>
                </c:pt>
                <c:pt idx="1020">
                  <c:v>0</c:v>
                </c:pt>
                <c:pt idx="1023">
                  <c:v>0</c:v>
                </c:pt>
                <c:pt idx="1032">
                  <c:v>0</c:v>
                </c:pt>
                <c:pt idx="1041">
                  <c:v>0</c:v>
                </c:pt>
                <c:pt idx="1042">
                  <c:v>0</c:v>
                </c:pt>
                <c:pt idx="1062">
                  <c:v>0</c:v>
                </c:pt>
                <c:pt idx="1075">
                  <c:v>0</c:v>
                </c:pt>
                <c:pt idx="1083">
                  <c:v>0</c:v>
                </c:pt>
                <c:pt idx="1091">
                  <c:v>0</c:v>
                </c:pt>
                <c:pt idx="1104">
                  <c:v>0</c:v>
                </c:pt>
                <c:pt idx="1122">
                  <c:v>0</c:v>
                </c:pt>
                <c:pt idx="1130">
                  <c:v>0</c:v>
                </c:pt>
                <c:pt idx="1131">
                  <c:v>0</c:v>
                </c:pt>
                <c:pt idx="1147">
                  <c:v>0</c:v>
                </c:pt>
                <c:pt idx="1152">
                  <c:v>0</c:v>
                </c:pt>
                <c:pt idx="1174">
                  <c:v>0</c:v>
                </c:pt>
                <c:pt idx="1186">
                  <c:v>0</c:v>
                </c:pt>
                <c:pt idx="1196">
                  <c:v>0</c:v>
                </c:pt>
                <c:pt idx="1207">
                  <c:v>0</c:v>
                </c:pt>
                <c:pt idx="1213">
                  <c:v>0</c:v>
                </c:pt>
                <c:pt idx="1220">
                  <c:v>0</c:v>
                </c:pt>
                <c:pt idx="1226">
                  <c:v>0</c:v>
                </c:pt>
                <c:pt idx="1236">
                  <c:v>0</c:v>
                </c:pt>
                <c:pt idx="1245">
                  <c:v>0</c:v>
                </c:pt>
                <c:pt idx="1252">
                  <c:v>0</c:v>
                </c:pt>
                <c:pt idx="1267">
                  <c:v>0</c:v>
                </c:pt>
                <c:pt idx="1284">
                  <c:v>0</c:v>
                </c:pt>
                <c:pt idx="1293">
                  <c:v>0</c:v>
                </c:pt>
                <c:pt idx="1318">
                  <c:v>0</c:v>
                </c:pt>
                <c:pt idx="1334">
                  <c:v>0</c:v>
                </c:pt>
                <c:pt idx="1340">
                  <c:v>0</c:v>
                </c:pt>
                <c:pt idx="1351">
                  <c:v>0</c:v>
                </c:pt>
                <c:pt idx="1356">
                  <c:v>0</c:v>
                </c:pt>
                <c:pt idx="1384">
                  <c:v>0</c:v>
                </c:pt>
                <c:pt idx="1388">
                  <c:v>0</c:v>
                </c:pt>
                <c:pt idx="1403">
                  <c:v>0</c:v>
                </c:pt>
                <c:pt idx="1405">
                  <c:v>0</c:v>
                </c:pt>
                <c:pt idx="1420">
                  <c:v>0</c:v>
                </c:pt>
                <c:pt idx="1443">
                  <c:v>0</c:v>
                </c:pt>
                <c:pt idx="1445">
                  <c:v>0</c:v>
                </c:pt>
                <c:pt idx="1446">
                  <c:v>0</c:v>
                </c:pt>
                <c:pt idx="1457">
                  <c:v>0</c:v>
                </c:pt>
                <c:pt idx="1466">
                  <c:v>0</c:v>
                </c:pt>
                <c:pt idx="1491">
                  <c:v>0</c:v>
                </c:pt>
                <c:pt idx="1497">
                  <c:v>0</c:v>
                </c:pt>
                <c:pt idx="1514">
                  <c:v>0</c:v>
                </c:pt>
                <c:pt idx="1519">
                  <c:v>0</c:v>
                </c:pt>
                <c:pt idx="1523">
                  <c:v>0</c:v>
                </c:pt>
                <c:pt idx="1525">
                  <c:v>0</c:v>
                </c:pt>
                <c:pt idx="1528">
                  <c:v>0</c:v>
                </c:pt>
                <c:pt idx="1535">
                  <c:v>0</c:v>
                </c:pt>
                <c:pt idx="1551">
                  <c:v>0</c:v>
                </c:pt>
                <c:pt idx="1565">
                  <c:v>0</c:v>
                </c:pt>
                <c:pt idx="1567">
                  <c:v>0</c:v>
                </c:pt>
                <c:pt idx="1573">
                  <c:v>0</c:v>
                </c:pt>
                <c:pt idx="1579">
                  <c:v>0</c:v>
                </c:pt>
                <c:pt idx="1594">
                  <c:v>0</c:v>
                </c:pt>
                <c:pt idx="1602">
                  <c:v>0</c:v>
                </c:pt>
                <c:pt idx="1620">
                  <c:v>0</c:v>
                </c:pt>
                <c:pt idx="1630">
                  <c:v>0</c:v>
                </c:pt>
                <c:pt idx="1642">
                  <c:v>0</c:v>
                </c:pt>
                <c:pt idx="1653">
                  <c:v>0</c:v>
                </c:pt>
                <c:pt idx="1658">
                  <c:v>0</c:v>
                </c:pt>
                <c:pt idx="1664">
                  <c:v>0</c:v>
                </c:pt>
                <c:pt idx="1671">
                  <c:v>0</c:v>
                </c:pt>
                <c:pt idx="1679">
                  <c:v>0</c:v>
                </c:pt>
                <c:pt idx="1687">
                  <c:v>0</c:v>
                </c:pt>
                <c:pt idx="1708">
                  <c:v>0</c:v>
                </c:pt>
                <c:pt idx="1717">
                  <c:v>0</c:v>
                </c:pt>
                <c:pt idx="1721">
                  <c:v>0</c:v>
                </c:pt>
                <c:pt idx="1724">
                  <c:v>0</c:v>
                </c:pt>
                <c:pt idx="1727">
                  <c:v>0</c:v>
                </c:pt>
                <c:pt idx="1729">
                  <c:v>0</c:v>
                </c:pt>
                <c:pt idx="1735">
                  <c:v>0</c:v>
                </c:pt>
                <c:pt idx="1745">
                  <c:v>0</c:v>
                </c:pt>
                <c:pt idx="1763">
                  <c:v>0</c:v>
                </c:pt>
                <c:pt idx="1773">
                  <c:v>0</c:v>
                </c:pt>
                <c:pt idx="1788">
                  <c:v>0</c:v>
                </c:pt>
                <c:pt idx="1789">
                  <c:v>0</c:v>
                </c:pt>
                <c:pt idx="1798">
                  <c:v>0</c:v>
                </c:pt>
                <c:pt idx="1807">
                  <c:v>0</c:v>
                </c:pt>
                <c:pt idx="1819">
                  <c:v>0</c:v>
                </c:pt>
                <c:pt idx="1826">
                  <c:v>0</c:v>
                </c:pt>
                <c:pt idx="1840">
                  <c:v>0</c:v>
                </c:pt>
                <c:pt idx="1857">
                  <c:v>0</c:v>
                </c:pt>
                <c:pt idx="1877">
                  <c:v>0</c:v>
                </c:pt>
                <c:pt idx="1878">
                  <c:v>0</c:v>
                </c:pt>
                <c:pt idx="1885">
                  <c:v>0</c:v>
                </c:pt>
                <c:pt idx="1890">
                  <c:v>0</c:v>
                </c:pt>
                <c:pt idx="1897">
                  <c:v>0</c:v>
                </c:pt>
                <c:pt idx="1904">
                  <c:v>0</c:v>
                </c:pt>
                <c:pt idx="1909">
                  <c:v>0</c:v>
                </c:pt>
                <c:pt idx="1912">
                  <c:v>0</c:v>
                </c:pt>
                <c:pt idx="1928">
                  <c:v>0</c:v>
                </c:pt>
                <c:pt idx="1934">
                  <c:v>0</c:v>
                </c:pt>
                <c:pt idx="1937">
                  <c:v>0</c:v>
                </c:pt>
                <c:pt idx="1939">
                  <c:v>0</c:v>
                </c:pt>
                <c:pt idx="1941">
                  <c:v>0</c:v>
                </c:pt>
                <c:pt idx="1954">
                  <c:v>0</c:v>
                </c:pt>
                <c:pt idx="1963">
                  <c:v>0</c:v>
                </c:pt>
                <c:pt idx="1967">
                  <c:v>0</c:v>
                </c:pt>
                <c:pt idx="1968">
                  <c:v>0</c:v>
                </c:pt>
                <c:pt idx="1970">
                  <c:v>0</c:v>
                </c:pt>
                <c:pt idx="1974">
                  <c:v>0</c:v>
                </c:pt>
                <c:pt idx="1977">
                  <c:v>0</c:v>
                </c:pt>
                <c:pt idx="1982">
                  <c:v>0</c:v>
                </c:pt>
                <c:pt idx="1985">
                  <c:v>0</c:v>
                </c:pt>
                <c:pt idx="1989">
                  <c:v>0</c:v>
                </c:pt>
                <c:pt idx="1993">
                  <c:v>0</c:v>
                </c:pt>
                <c:pt idx="1998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9">
                  <c:v>0</c:v>
                </c:pt>
                <c:pt idx="2020">
                  <c:v>0</c:v>
                </c:pt>
                <c:pt idx="2023">
                  <c:v>0</c:v>
                </c:pt>
                <c:pt idx="2024">
                  <c:v>0</c:v>
                </c:pt>
                <c:pt idx="2026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5">
                  <c:v>0</c:v>
                </c:pt>
                <c:pt idx="2037">
                  <c:v>0</c:v>
                </c:pt>
                <c:pt idx="2041">
                  <c:v>0</c:v>
                </c:pt>
                <c:pt idx="2043">
                  <c:v>0</c:v>
                </c:pt>
                <c:pt idx="2044">
                  <c:v>0</c:v>
                </c:pt>
                <c:pt idx="2047">
                  <c:v>0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087">
                  <c:v>0</c:v>
                </c:pt>
                <c:pt idx="2088">
                  <c:v>0</c:v>
                </c:pt>
                <c:pt idx="2110">
                  <c:v>0</c:v>
                </c:pt>
                <c:pt idx="2119">
                  <c:v>0</c:v>
                </c:pt>
                <c:pt idx="2132">
                  <c:v>0</c:v>
                </c:pt>
                <c:pt idx="2133">
                  <c:v>0</c:v>
                </c:pt>
                <c:pt idx="2140">
                  <c:v>0</c:v>
                </c:pt>
                <c:pt idx="2144">
                  <c:v>0</c:v>
                </c:pt>
                <c:pt idx="2151">
                  <c:v>0</c:v>
                </c:pt>
                <c:pt idx="2155">
                  <c:v>0</c:v>
                </c:pt>
                <c:pt idx="2157">
                  <c:v>0</c:v>
                </c:pt>
                <c:pt idx="2159">
                  <c:v>0</c:v>
                </c:pt>
                <c:pt idx="2164">
                  <c:v>0</c:v>
                </c:pt>
                <c:pt idx="2169">
                  <c:v>0</c:v>
                </c:pt>
                <c:pt idx="2187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1">
                  <c:v>0</c:v>
                </c:pt>
                <c:pt idx="2209">
                  <c:v>0</c:v>
                </c:pt>
                <c:pt idx="2211">
                  <c:v>0</c:v>
                </c:pt>
                <c:pt idx="2216">
                  <c:v>0</c:v>
                </c:pt>
                <c:pt idx="2219">
                  <c:v>0</c:v>
                </c:pt>
                <c:pt idx="2231">
                  <c:v>0</c:v>
                </c:pt>
                <c:pt idx="224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5">
                  <c:v>0</c:v>
                </c:pt>
                <c:pt idx="2258">
                  <c:v>0</c:v>
                </c:pt>
                <c:pt idx="2259">
                  <c:v>0</c:v>
                </c:pt>
                <c:pt idx="2262">
                  <c:v>0</c:v>
                </c:pt>
                <c:pt idx="2266">
                  <c:v>0</c:v>
                </c:pt>
                <c:pt idx="2268">
                  <c:v>0</c:v>
                </c:pt>
                <c:pt idx="2279">
                  <c:v>0</c:v>
                </c:pt>
                <c:pt idx="2280">
                  <c:v>0</c:v>
                </c:pt>
                <c:pt idx="2283">
                  <c:v>0</c:v>
                </c:pt>
                <c:pt idx="2291">
                  <c:v>0</c:v>
                </c:pt>
                <c:pt idx="2292">
                  <c:v>0</c:v>
                </c:pt>
                <c:pt idx="2294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7">
                  <c:v>0</c:v>
                </c:pt>
                <c:pt idx="2309">
                  <c:v>0</c:v>
                </c:pt>
                <c:pt idx="2312">
                  <c:v>0</c:v>
                </c:pt>
                <c:pt idx="2314">
                  <c:v>0</c:v>
                </c:pt>
                <c:pt idx="2315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B-41D1-B703-4F62AE93350D}"/>
            </c:ext>
          </c:extLst>
        </c:ser>
        <c:ser>
          <c:idx val="1"/>
          <c:order val="1"/>
          <c:tx>
            <c:strRef>
              <c:f>Реестр!$C$2:$C$3</c:f>
              <c:strCache>
                <c:ptCount val="2"/>
                <c:pt idx="0">
                  <c:v>актуальная версия от 30.01.2023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Реестр!$C$4:$C$2324</c:f>
              <c:numCache>
                <c:formatCode>General</c:formatCode>
                <c:ptCount val="232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1">
                  <c:v>0</c:v>
                </c:pt>
                <c:pt idx="713">
                  <c:v>0</c:v>
                </c:pt>
                <c:pt idx="727">
                  <c:v>0</c:v>
                </c:pt>
                <c:pt idx="731">
                  <c:v>0</c:v>
                </c:pt>
                <c:pt idx="734">
                  <c:v>0</c:v>
                </c:pt>
                <c:pt idx="738">
                  <c:v>0</c:v>
                </c:pt>
                <c:pt idx="746">
                  <c:v>0</c:v>
                </c:pt>
                <c:pt idx="760">
                  <c:v>0</c:v>
                </c:pt>
                <c:pt idx="765">
                  <c:v>0</c:v>
                </c:pt>
                <c:pt idx="772">
                  <c:v>0</c:v>
                </c:pt>
                <c:pt idx="788">
                  <c:v>0</c:v>
                </c:pt>
                <c:pt idx="789">
                  <c:v>0</c:v>
                </c:pt>
                <c:pt idx="793">
                  <c:v>0</c:v>
                </c:pt>
                <c:pt idx="798">
                  <c:v>0</c:v>
                </c:pt>
                <c:pt idx="809">
                  <c:v>0</c:v>
                </c:pt>
                <c:pt idx="817">
                  <c:v>0</c:v>
                </c:pt>
                <c:pt idx="825">
                  <c:v>0</c:v>
                </c:pt>
                <c:pt idx="837">
                  <c:v>0</c:v>
                </c:pt>
                <c:pt idx="850">
                  <c:v>0</c:v>
                </c:pt>
                <c:pt idx="860">
                  <c:v>0</c:v>
                </c:pt>
                <c:pt idx="875">
                  <c:v>0</c:v>
                </c:pt>
                <c:pt idx="881">
                  <c:v>0</c:v>
                </c:pt>
                <c:pt idx="884">
                  <c:v>0</c:v>
                </c:pt>
                <c:pt idx="885">
                  <c:v>0</c:v>
                </c:pt>
                <c:pt idx="899">
                  <c:v>0</c:v>
                </c:pt>
                <c:pt idx="901">
                  <c:v>0</c:v>
                </c:pt>
                <c:pt idx="907">
                  <c:v>0</c:v>
                </c:pt>
                <c:pt idx="942">
                  <c:v>0</c:v>
                </c:pt>
                <c:pt idx="956">
                  <c:v>0</c:v>
                </c:pt>
                <c:pt idx="973">
                  <c:v>0</c:v>
                </c:pt>
                <c:pt idx="988">
                  <c:v>0</c:v>
                </c:pt>
                <c:pt idx="993">
                  <c:v>0</c:v>
                </c:pt>
                <c:pt idx="1003">
                  <c:v>0</c:v>
                </c:pt>
                <c:pt idx="1006">
                  <c:v>0</c:v>
                </c:pt>
                <c:pt idx="1011">
                  <c:v>0</c:v>
                </c:pt>
                <c:pt idx="1020">
                  <c:v>0</c:v>
                </c:pt>
                <c:pt idx="1023">
                  <c:v>0</c:v>
                </c:pt>
                <c:pt idx="1032">
                  <c:v>0</c:v>
                </c:pt>
                <c:pt idx="1041">
                  <c:v>0</c:v>
                </c:pt>
                <c:pt idx="1042">
                  <c:v>0</c:v>
                </c:pt>
                <c:pt idx="1062">
                  <c:v>0</c:v>
                </c:pt>
                <c:pt idx="1075">
                  <c:v>0</c:v>
                </c:pt>
                <c:pt idx="1083">
                  <c:v>0</c:v>
                </c:pt>
                <c:pt idx="1091">
                  <c:v>0</c:v>
                </c:pt>
                <c:pt idx="1104">
                  <c:v>0</c:v>
                </c:pt>
                <c:pt idx="1122">
                  <c:v>0</c:v>
                </c:pt>
                <c:pt idx="1130">
                  <c:v>0</c:v>
                </c:pt>
                <c:pt idx="1131">
                  <c:v>0</c:v>
                </c:pt>
                <c:pt idx="1147">
                  <c:v>0</c:v>
                </c:pt>
                <c:pt idx="1152">
                  <c:v>0</c:v>
                </c:pt>
                <c:pt idx="1174">
                  <c:v>0</c:v>
                </c:pt>
                <c:pt idx="1186">
                  <c:v>0</c:v>
                </c:pt>
                <c:pt idx="1196">
                  <c:v>0</c:v>
                </c:pt>
                <c:pt idx="1207">
                  <c:v>0</c:v>
                </c:pt>
                <c:pt idx="1213">
                  <c:v>0</c:v>
                </c:pt>
                <c:pt idx="1220">
                  <c:v>0</c:v>
                </c:pt>
                <c:pt idx="1226">
                  <c:v>0</c:v>
                </c:pt>
                <c:pt idx="1236">
                  <c:v>0</c:v>
                </c:pt>
                <c:pt idx="1245">
                  <c:v>0</c:v>
                </c:pt>
                <c:pt idx="1252">
                  <c:v>0</c:v>
                </c:pt>
                <c:pt idx="1267">
                  <c:v>0</c:v>
                </c:pt>
                <c:pt idx="1284">
                  <c:v>0</c:v>
                </c:pt>
                <c:pt idx="1293">
                  <c:v>0</c:v>
                </c:pt>
                <c:pt idx="1318">
                  <c:v>0</c:v>
                </c:pt>
                <c:pt idx="1334">
                  <c:v>0</c:v>
                </c:pt>
                <c:pt idx="1340">
                  <c:v>0</c:v>
                </c:pt>
                <c:pt idx="1351">
                  <c:v>0</c:v>
                </c:pt>
                <c:pt idx="1356">
                  <c:v>0</c:v>
                </c:pt>
                <c:pt idx="1384">
                  <c:v>0</c:v>
                </c:pt>
                <c:pt idx="1388">
                  <c:v>0</c:v>
                </c:pt>
                <c:pt idx="1403">
                  <c:v>0</c:v>
                </c:pt>
                <c:pt idx="1405">
                  <c:v>0</c:v>
                </c:pt>
                <c:pt idx="1420">
                  <c:v>0</c:v>
                </c:pt>
                <c:pt idx="1443">
                  <c:v>0</c:v>
                </c:pt>
                <c:pt idx="1445">
                  <c:v>0</c:v>
                </c:pt>
                <c:pt idx="1446">
                  <c:v>0</c:v>
                </c:pt>
                <c:pt idx="1457">
                  <c:v>0</c:v>
                </c:pt>
                <c:pt idx="1466">
                  <c:v>0</c:v>
                </c:pt>
                <c:pt idx="1491">
                  <c:v>0</c:v>
                </c:pt>
                <c:pt idx="1497">
                  <c:v>0</c:v>
                </c:pt>
                <c:pt idx="1514">
                  <c:v>0</c:v>
                </c:pt>
                <c:pt idx="1519">
                  <c:v>0</c:v>
                </c:pt>
                <c:pt idx="1523">
                  <c:v>0</c:v>
                </c:pt>
                <c:pt idx="1525">
                  <c:v>0</c:v>
                </c:pt>
                <c:pt idx="1528">
                  <c:v>0</c:v>
                </c:pt>
                <c:pt idx="1535">
                  <c:v>0</c:v>
                </c:pt>
                <c:pt idx="1551">
                  <c:v>0</c:v>
                </c:pt>
                <c:pt idx="1565">
                  <c:v>0</c:v>
                </c:pt>
                <c:pt idx="1567">
                  <c:v>0</c:v>
                </c:pt>
                <c:pt idx="1573">
                  <c:v>0</c:v>
                </c:pt>
                <c:pt idx="1579">
                  <c:v>0</c:v>
                </c:pt>
                <c:pt idx="1594">
                  <c:v>0</c:v>
                </c:pt>
                <c:pt idx="1602">
                  <c:v>0</c:v>
                </c:pt>
                <c:pt idx="1620">
                  <c:v>0</c:v>
                </c:pt>
                <c:pt idx="1630">
                  <c:v>0</c:v>
                </c:pt>
                <c:pt idx="1642">
                  <c:v>0</c:v>
                </c:pt>
                <c:pt idx="1653">
                  <c:v>0</c:v>
                </c:pt>
                <c:pt idx="1658">
                  <c:v>0</c:v>
                </c:pt>
                <c:pt idx="1664">
                  <c:v>0</c:v>
                </c:pt>
                <c:pt idx="1671">
                  <c:v>0</c:v>
                </c:pt>
                <c:pt idx="1679">
                  <c:v>0</c:v>
                </c:pt>
                <c:pt idx="1687">
                  <c:v>0</c:v>
                </c:pt>
                <c:pt idx="1708">
                  <c:v>0</c:v>
                </c:pt>
                <c:pt idx="1717">
                  <c:v>0</c:v>
                </c:pt>
                <c:pt idx="1721">
                  <c:v>0</c:v>
                </c:pt>
                <c:pt idx="1724">
                  <c:v>0</c:v>
                </c:pt>
                <c:pt idx="1727">
                  <c:v>0</c:v>
                </c:pt>
                <c:pt idx="1729">
                  <c:v>0</c:v>
                </c:pt>
                <c:pt idx="1735">
                  <c:v>0</c:v>
                </c:pt>
                <c:pt idx="1745">
                  <c:v>0</c:v>
                </c:pt>
                <c:pt idx="1763">
                  <c:v>0</c:v>
                </c:pt>
                <c:pt idx="1773">
                  <c:v>0</c:v>
                </c:pt>
                <c:pt idx="1788">
                  <c:v>0</c:v>
                </c:pt>
                <c:pt idx="1789">
                  <c:v>0</c:v>
                </c:pt>
                <c:pt idx="1798">
                  <c:v>0</c:v>
                </c:pt>
                <c:pt idx="1807">
                  <c:v>0</c:v>
                </c:pt>
                <c:pt idx="1819">
                  <c:v>0</c:v>
                </c:pt>
                <c:pt idx="1826">
                  <c:v>0</c:v>
                </c:pt>
                <c:pt idx="1840">
                  <c:v>0</c:v>
                </c:pt>
                <c:pt idx="1857">
                  <c:v>0</c:v>
                </c:pt>
                <c:pt idx="1877">
                  <c:v>0</c:v>
                </c:pt>
                <c:pt idx="1878">
                  <c:v>0</c:v>
                </c:pt>
                <c:pt idx="1885">
                  <c:v>0</c:v>
                </c:pt>
                <c:pt idx="1890">
                  <c:v>0</c:v>
                </c:pt>
                <c:pt idx="1897">
                  <c:v>0</c:v>
                </c:pt>
                <c:pt idx="1904">
                  <c:v>0</c:v>
                </c:pt>
                <c:pt idx="1909">
                  <c:v>0</c:v>
                </c:pt>
                <c:pt idx="1912">
                  <c:v>0</c:v>
                </c:pt>
                <c:pt idx="1928">
                  <c:v>0</c:v>
                </c:pt>
                <c:pt idx="1934">
                  <c:v>0</c:v>
                </c:pt>
                <c:pt idx="1937">
                  <c:v>0</c:v>
                </c:pt>
                <c:pt idx="1939">
                  <c:v>0</c:v>
                </c:pt>
                <c:pt idx="1941">
                  <c:v>0</c:v>
                </c:pt>
                <c:pt idx="1954">
                  <c:v>0</c:v>
                </c:pt>
                <c:pt idx="1963">
                  <c:v>0</c:v>
                </c:pt>
                <c:pt idx="1967">
                  <c:v>0</c:v>
                </c:pt>
                <c:pt idx="1968">
                  <c:v>0</c:v>
                </c:pt>
                <c:pt idx="1970">
                  <c:v>0</c:v>
                </c:pt>
                <c:pt idx="1974">
                  <c:v>0</c:v>
                </c:pt>
                <c:pt idx="1977">
                  <c:v>0</c:v>
                </c:pt>
                <c:pt idx="1982">
                  <c:v>0</c:v>
                </c:pt>
                <c:pt idx="1985">
                  <c:v>0</c:v>
                </c:pt>
                <c:pt idx="1989">
                  <c:v>0</c:v>
                </c:pt>
                <c:pt idx="1993">
                  <c:v>0</c:v>
                </c:pt>
                <c:pt idx="1998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9">
                  <c:v>0</c:v>
                </c:pt>
                <c:pt idx="2020">
                  <c:v>0</c:v>
                </c:pt>
                <c:pt idx="2023">
                  <c:v>0</c:v>
                </c:pt>
                <c:pt idx="2024">
                  <c:v>0</c:v>
                </c:pt>
                <c:pt idx="2026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5">
                  <c:v>0</c:v>
                </c:pt>
                <c:pt idx="2037">
                  <c:v>0</c:v>
                </c:pt>
                <c:pt idx="2041">
                  <c:v>0</c:v>
                </c:pt>
                <c:pt idx="2043">
                  <c:v>0</c:v>
                </c:pt>
                <c:pt idx="2044">
                  <c:v>0</c:v>
                </c:pt>
                <c:pt idx="2047">
                  <c:v>0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087">
                  <c:v>0</c:v>
                </c:pt>
                <c:pt idx="2088">
                  <c:v>0</c:v>
                </c:pt>
                <c:pt idx="2110">
                  <c:v>0</c:v>
                </c:pt>
                <c:pt idx="2119">
                  <c:v>0</c:v>
                </c:pt>
                <c:pt idx="2132">
                  <c:v>0</c:v>
                </c:pt>
                <c:pt idx="2133">
                  <c:v>0</c:v>
                </c:pt>
                <c:pt idx="2140">
                  <c:v>0</c:v>
                </c:pt>
                <c:pt idx="2144">
                  <c:v>0</c:v>
                </c:pt>
                <c:pt idx="2151">
                  <c:v>0</c:v>
                </c:pt>
                <c:pt idx="2155">
                  <c:v>0</c:v>
                </c:pt>
                <c:pt idx="2157">
                  <c:v>0</c:v>
                </c:pt>
                <c:pt idx="2159">
                  <c:v>0</c:v>
                </c:pt>
                <c:pt idx="2164">
                  <c:v>0</c:v>
                </c:pt>
                <c:pt idx="2169">
                  <c:v>0</c:v>
                </c:pt>
                <c:pt idx="2187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1">
                  <c:v>0</c:v>
                </c:pt>
                <c:pt idx="2209">
                  <c:v>0</c:v>
                </c:pt>
                <c:pt idx="2211">
                  <c:v>0</c:v>
                </c:pt>
                <c:pt idx="2216">
                  <c:v>0</c:v>
                </c:pt>
                <c:pt idx="2219">
                  <c:v>0</c:v>
                </c:pt>
                <c:pt idx="2231">
                  <c:v>0</c:v>
                </c:pt>
                <c:pt idx="224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5">
                  <c:v>0</c:v>
                </c:pt>
                <c:pt idx="2258">
                  <c:v>0</c:v>
                </c:pt>
                <c:pt idx="2259">
                  <c:v>0</c:v>
                </c:pt>
                <c:pt idx="2262">
                  <c:v>0</c:v>
                </c:pt>
                <c:pt idx="2266">
                  <c:v>0</c:v>
                </c:pt>
                <c:pt idx="2268">
                  <c:v>0</c:v>
                </c:pt>
                <c:pt idx="2279">
                  <c:v>0</c:v>
                </c:pt>
                <c:pt idx="2280">
                  <c:v>0</c:v>
                </c:pt>
                <c:pt idx="2283">
                  <c:v>0</c:v>
                </c:pt>
                <c:pt idx="2291">
                  <c:v>0</c:v>
                </c:pt>
                <c:pt idx="2292">
                  <c:v>0</c:v>
                </c:pt>
                <c:pt idx="2294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7">
                  <c:v>0</c:v>
                </c:pt>
                <c:pt idx="2309">
                  <c:v>0</c:v>
                </c:pt>
                <c:pt idx="2312">
                  <c:v>0</c:v>
                </c:pt>
                <c:pt idx="2314">
                  <c:v>0</c:v>
                </c:pt>
                <c:pt idx="2315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B-41D1-B703-4F62AE93350D}"/>
            </c:ext>
          </c:extLst>
        </c:ser>
        <c:ser>
          <c:idx val="2"/>
          <c:order val="2"/>
          <c:tx>
            <c:strRef>
              <c:f>Реестр!$D$2:$D$3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нахождении мест(площадок) накопления ТКО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Реестр!$D$4:$D$2324</c:f>
              <c:numCache>
                <c:formatCode>General</c:formatCode>
                <c:ptCount val="2321"/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1">
                  <c:v>0</c:v>
                </c:pt>
                <c:pt idx="713">
                  <c:v>0</c:v>
                </c:pt>
                <c:pt idx="727">
                  <c:v>0</c:v>
                </c:pt>
                <c:pt idx="731">
                  <c:v>0</c:v>
                </c:pt>
                <c:pt idx="734">
                  <c:v>0</c:v>
                </c:pt>
                <c:pt idx="738">
                  <c:v>0</c:v>
                </c:pt>
                <c:pt idx="746">
                  <c:v>0</c:v>
                </c:pt>
                <c:pt idx="760">
                  <c:v>0</c:v>
                </c:pt>
                <c:pt idx="765">
                  <c:v>0</c:v>
                </c:pt>
                <c:pt idx="766">
                  <c:v>0</c:v>
                </c:pt>
                <c:pt idx="772">
                  <c:v>0</c:v>
                </c:pt>
                <c:pt idx="773">
                  <c:v>0</c:v>
                </c:pt>
                <c:pt idx="788">
                  <c:v>0</c:v>
                </c:pt>
                <c:pt idx="789">
                  <c:v>0</c:v>
                </c:pt>
                <c:pt idx="793">
                  <c:v>0</c:v>
                </c:pt>
                <c:pt idx="798">
                  <c:v>0</c:v>
                </c:pt>
                <c:pt idx="799">
                  <c:v>0</c:v>
                </c:pt>
                <c:pt idx="809">
                  <c:v>0</c:v>
                </c:pt>
                <c:pt idx="817">
                  <c:v>0</c:v>
                </c:pt>
                <c:pt idx="818">
                  <c:v>0</c:v>
                </c:pt>
                <c:pt idx="825">
                  <c:v>0</c:v>
                </c:pt>
                <c:pt idx="837">
                  <c:v>0</c:v>
                </c:pt>
                <c:pt idx="850">
                  <c:v>0</c:v>
                </c:pt>
                <c:pt idx="860">
                  <c:v>0</c:v>
                </c:pt>
                <c:pt idx="875">
                  <c:v>0</c:v>
                </c:pt>
                <c:pt idx="881">
                  <c:v>0</c:v>
                </c:pt>
                <c:pt idx="884">
                  <c:v>0</c:v>
                </c:pt>
                <c:pt idx="885">
                  <c:v>0</c:v>
                </c:pt>
                <c:pt idx="899">
                  <c:v>0</c:v>
                </c:pt>
                <c:pt idx="901">
                  <c:v>0</c:v>
                </c:pt>
                <c:pt idx="907">
                  <c:v>0</c:v>
                </c:pt>
                <c:pt idx="942">
                  <c:v>0</c:v>
                </c:pt>
                <c:pt idx="956">
                  <c:v>0</c:v>
                </c:pt>
                <c:pt idx="973">
                  <c:v>0</c:v>
                </c:pt>
                <c:pt idx="988">
                  <c:v>0</c:v>
                </c:pt>
                <c:pt idx="993">
                  <c:v>0</c:v>
                </c:pt>
                <c:pt idx="1003">
                  <c:v>0</c:v>
                </c:pt>
                <c:pt idx="1006">
                  <c:v>0</c:v>
                </c:pt>
                <c:pt idx="1011">
                  <c:v>0</c:v>
                </c:pt>
                <c:pt idx="1020">
                  <c:v>0</c:v>
                </c:pt>
                <c:pt idx="1023">
                  <c:v>0</c:v>
                </c:pt>
                <c:pt idx="1032">
                  <c:v>0</c:v>
                </c:pt>
                <c:pt idx="1041">
                  <c:v>0</c:v>
                </c:pt>
                <c:pt idx="1042">
                  <c:v>0</c:v>
                </c:pt>
                <c:pt idx="1062">
                  <c:v>0</c:v>
                </c:pt>
                <c:pt idx="1075">
                  <c:v>0</c:v>
                </c:pt>
                <c:pt idx="1083">
                  <c:v>0</c:v>
                </c:pt>
                <c:pt idx="1091">
                  <c:v>0</c:v>
                </c:pt>
                <c:pt idx="1104">
                  <c:v>0</c:v>
                </c:pt>
                <c:pt idx="1122">
                  <c:v>0</c:v>
                </c:pt>
                <c:pt idx="1130">
                  <c:v>0</c:v>
                </c:pt>
                <c:pt idx="1131">
                  <c:v>0</c:v>
                </c:pt>
                <c:pt idx="1147">
                  <c:v>0</c:v>
                </c:pt>
                <c:pt idx="1152">
                  <c:v>0</c:v>
                </c:pt>
                <c:pt idx="1174">
                  <c:v>0</c:v>
                </c:pt>
                <c:pt idx="1186">
                  <c:v>0</c:v>
                </c:pt>
                <c:pt idx="1196">
                  <c:v>0</c:v>
                </c:pt>
                <c:pt idx="1207">
                  <c:v>0</c:v>
                </c:pt>
                <c:pt idx="1213">
                  <c:v>0</c:v>
                </c:pt>
                <c:pt idx="1220">
                  <c:v>0</c:v>
                </c:pt>
                <c:pt idx="1226">
                  <c:v>0</c:v>
                </c:pt>
                <c:pt idx="1236">
                  <c:v>0</c:v>
                </c:pt>
                <c:pt idx="1245">
                  <c:v>0</c:v>
                </c:pt>
                <c:pt idx="1252">
                  <c:v>0</c:v>
                </c:pt>
                <c:pt idx="1267">
                  <c:v>0</c:v>
                </c:pt>
                <c:pt idx="1284">
                  <c:v>0</c:v>
                </c:pt>
                <c:pt idx="1293">
                  <c:v>0</c:v>
                </c:pt>
                <c:pt idx="1318">
                  <c:v>0</c:v>
                </c:pt>
                <c:pt idx="1334">
                  <c:v>0</c:v>
                </c:pt>
                <c:pt idx="1340">
                  <c:v>0</c:v>
                </c:pt>
                <c:pt idx="1351">
                  <c:v>0</c:v>
                </c:pt>
                <c:pt idx="1356">
                  <c:v>0</c:v>
                </c:pt>
                <c:pt idx="1361">
                  <c:v>0</c:v>
                </c:pt>
                <c:pt idx="1384">
                  <c:v>0</c:v>
                </c:pt>
                <c:pt idx="1388">
                  <c:v>0</c:v>
                </c:pt>
                <c:pt idx="1403">
                  <c:v>0</c:v>
                </c:pt>
                <c:pt idx="1405">
                  <c:v>0</c:v>
                </c:pt>
                <c:pt idx="1420">
                  <c:v>0</c:v>
                </c:pt>
                <c:pt idx="1443">
                  <c:v>0</c:v>
                </c:pt>
                <c:pt idx="1445">
                  <c:v>0</c:v>
                </c:pt>
                <c:pt idx="1446">
                  <c:v>0</c:v>
                </c:pt>
                <c:pt idx="1457">
                  <c:v>0</c:v>
                </c:pt>
                <c:pt idx="1466">
                  <c:v>0</c:v>
                </c:pt>
                <c:pt idx="1491">
                  <c:v>0</c:v>
                </c:pt>
                <c:pt idx="1497">
                  <c:v>0</c:v>
                </c:pt>
                <c:pt idx="1514">
                  <c:v>0</c:v>
                </c:pt>
                <c:pt idx="1519">
                  <c:v>0</c:v>
                </c:pt>
                <c:pt idx="1523">
                  <c:v>0</c:v>
                </c:pt>
                <c:pt idx="1525">
                  <c:v>0</c:v>
                </c:pt>
                <c:pt idx="1528">
                  <c:v>0</c:v>
                </c:pt>
                <c:pt idx="1535">
                  <c:v>0</c:v>
                </c:pt>
                <c:pt idx="1551">
                  <c:v>0</c:v>
                </c:pt>
                <c:pt idx="1565">
                  <c:v>0</c:v>
                </c:pt>
                <c:pt idx="1567">
                  <c:v>0</c:v>
                </c:pt>
                <c:pt idx="1573">
                  <c:v>0</c:v>
                </c:pt>
                <c:pt idx="1579">
                  <c:v>0</c:v>
                </c:pt>
                <c:pt idx="1594">
                  <c:v>0</c:v>
                </c:pt>
                <c:pt idx="1602">
                  <c:v>0</c:v>
                </c:pt>
                <c:pt idx="1620">
                  <c:v>0</c:v>
                </c:pt>
                <c:pt idx="1630">
                  <c:v>0</c:v>
                </c:pt>
                <c:pt idx="1642">
                  <c:v>0</c:v>
                </c:pt>
                <c:pt idx="1653">
                  <c:v>0</c:v>
                </c:pt>
                <c:pt idx="1658">
                  <c:v>0</c:v>
                </c:pt>
                <c:pt idx="1664">
                  <c:v>0</c:v>
                </c:pt>
                <c:pt idx="1671">
                  <c:v>0</c:v>
                </c:pt>
                <c:pt idx="1679">
                  <c:v>0</c:v>
                </c:pt>
                <c:pt idx="1687">
                  <c:v>0</c:v>
                </c:pt>
                <c:pt idx="1708">
                  <c:v>0</c:v>
                </c:pt>
                <c:pt idx="1717">
                  <c:v>0</c:v>
                </c:pt>
                <c:pt idx="1721">
                  <c:v>0</c:v>
                </c:pt>
                <c:pt idx="1724">
                  <c:v>0</c:v>
                </c:pt>
                <c:pt idx="1727">
                  <c:v>0</c:v>
                </c:pt>
                <c:pt idx="1729">
                  <c:v>0</c:v>
                </c:pt>
                <c:pt idx="1735">
                  <c:v>0</c:v>
                </c:pt>
                <c:pt idx="1745">
                  <c:v>0</c:v>
                </c:pt>
                <c:pt idx="1763">
                  <c:v>0</c:v>
                </c:pt>
                <c:pt idx="1773">
                  <c:v>0</c:v>
                </c:pt>
                <c:pt idx="1788">
                  <c:v>0</c:v>
                </c:pt>
                <c:pt idx="1789">
                  <c:v>0</c:v>
                </c:pt>
                <c:pt idx="1798">
                  <c:v>0</c:v>
                </c:pt>
                <c:pt idx="1807">
                  <c:v>0</c:v>
                </c:pt>
                <c:pt idx="1819">
                  <c:v>0</c:v>
                </c:pt>
                <c:pt idx="1826">
                  <c:v>0</c:v>
                </c:pt>
                <c:pt idx="1840">
                  <c:v>0</c:v>
                </c:pt>
                <c:pt idx="1857">
                  <c:v>0</c:v>
                </c:pt>
                <c:pt idx="1877">
                  <c:v>0</c:v>
                </c:pt>
                <c:pt idx="1878">
                  <c:v>0</c:v>
                </c:pt>
                <c:pt idx="1885">
                  <c:v>0</c:v>
                </c:pt>
                <c:pt idx="1890">
                  <c:v>0</c:v>
                </c:pt>
                <c:pt idx="1897">
                  <c:v>0</c:v>
                </c:pt>
                <c:pt idx="1904">
                  <c:v>0</c:v>
                </c:pt>
                <c:pt idx="1909">
                  <c:v>0</c:v>
                </c:pt>
                <c:pt idx="1912">
                  <c:v>0</c:v>
                </c:pt>
                <c:pt idx="1928">
                  <c:v>0</c:v>
                </c:pt>
                <c:pt idx="1934">
                  <c:v>0</c:v>
                </c:pt>
                <c:pt idx="1937">
                  <c:v>0</c:v>
                </c:pt>
                <c:pt idx="1939">
                  <c:v>0</c:v>
                </c:pt>
                <c:pt idx="1941">
                  <c:v>0</c:v>
                </c:pt>
                <c:pt idx="1954">
                  <c:v>0</c:v>
                </c:pt>
                <c:pt idx="1963">
                  <c:v>0</c:v>
                </c:pt>
                <c:pt idx="1967">
                  <c:v>0</c:v>
                </c:pt>
                <c:pt idx="1968">
                  <c:v>0</c:v>
                </c:pt>
                <c:pt idx="1970">
                  <c:v>0</c:v>
                </c:pt>
                <c:pt idx="1974">
                  <c:v>0</c:v>
                </c:pt>
                <c:pt idx="1977">
                  <c:v>0</c:v>
                </c:pt>
                <c:pt idx="1982">
                  <c:v>0</c:v>
                </c:pt>
                <c:pt idx="1985">
                  <c:v>0</c:v>
                </c:pt>
                <c:pt idx="1989">
                  <c:v>0</c:v>
                </c:pt>
                <c:pt idx="1993">
                  <c:v>0</c:v>
                </c:pt>
                <c:pt idx="1998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9">
                  <c:v>0</c:v>
                </c:pt>
                <c:pt idx="2020">
                  <c:v>0</c:v>
                </c:pt>
                <c:pt idx="2023">
                  <c:v>0</c:v>
                </c:pt>
                <c:pt idx="2024">
                  <c:v>0</c:v>
                </c:pt>
                <c:pt idx="2026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5">
                  <c:v>0</c:v>
                </c:pt>
                <c:pt idx="2037">
                  <c:v>0</c:v>
                </c:pt>
                <c:pt idx="2041">
                  <c:v>0</c:v>
                </c:pt>
                <c:pt idx="2043">
                  <c:v>0</c:v>
                </c:pt>
                <c:pt idx="2044">
                  <c:v>0</c:v>
                </c:pt>
                <c:pt idx="2047">
                  <c:v>0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087">
                  <c:v>0</c:v>
                </c:pt>
                <c:pt idx="2088">
                  <c:v>0</c:v>
                </c:pt>
                <c:pt idx="2110">
                  <c:v>0</c:v>
                </c:pt>
                <c:pt idx="2119">
                  <c:v>0</c:v>
                </c:pt>
                <c:pt idx="2132">
                  <c:v>0</c:v>
                </c:pt>
                <c:pt idx="2133">
                  <c:v>0</c:v>
                </c:pt>
                <c:pt idx="2140">
                  <c:v>0</c:v>
                </c:pt>
                <c:pt idx="2144">
                  <c:v>0</c:v>
                </c:pt>
                <c:pt idx="2151">
                  <c:v>0</c:v>
                </c:pt>
                <c:pt idx="2155">
                  <c:v>0</c:v>
                </c:pt>
                <c:pt idx="2157">
                  <c:v>0</c:v>
                </c:pt>
                <c:pt idx="2159">
                  <c:v>0</c:v>
                </c:pt>
                <c:pt idx="2164">
                  <c:v>0</c:v>
                </c:pt>
                <c:pt idx="2169">
                  <c:v>0</c:v>
                </c:pt>
                <c:pt idx="2187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1">
                  <c:v>0</c:v>
                </c:pt>
                <c:pt idx="2209">
                  <c:v>0</c:v>
                </c:pt>
                <c:pt idx="2211">
                  <c:v>0</c:v>
                </c:pt>
                <c:pt idx="2216">
                  <c:v>0</c:v>
                </c:pt>
                <c:pt idx="2219">
                  <c:v>0</c:v>
                </c:pt>
                <c:pt idx="2231">
                  <c:v>0</c:v>
                </c:pt>
                <c:pt idx="224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5">
                  <c:v>0</c:v>
                </c:pt>
                <c:pt idx="2258">
                  <c:v>0</c:v>
                </c:pt>
                <c:pt idx="2259">
                  <c:v>0</c:v>
                </c:pt>
                <c:pt idx="2262">
                  <c:v>0</c:v>
                </c:pt>
                <c:pt idx="2266">
                  <c:v>0</c:v>
                </c:pt>
                <c:pt idx="2268">
                  <c:v>0</c:v>
                </c:pt>
                <c:pt idx="2279">
                  <c:v>0</c:v>
                </c:pt>
                <c:pt idx="2280">
                  <c:v>0</c:v>
                </c:pt>
                <c:pt idx="2283">
                  <c:v>0</c:v>
                </c:pt>
                <c:pt idx="2291">
                  <c:v>0</c:v>
                </c:pt>
                <c:pt idx="2292">
                  <c:v>0</c:v>
                </c:pt>
                <c:pt idx="2294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7">
                  <c:v>0</c:v>
                </c:pt>
                <c:pt idx="2309">
                  <c:v>0</c:v>
                </c:pt>
                <c:pt idx="2312">
                  <c:v>0</c:v>
                </c:pt>
                <c:pt idx="2314">
                  <c:v>0</c:v>
                </c:pt>
                <c:pt idx="2315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2B-41D1-B703-4F62AE93350D}"/>
            </c:ext>
          </c:extLst>
        </c:ser>
        <c:ser>
          <c:idx val="3"/>
          <c:order val="3"/>
          <c:tx>
            <c:strRef>
              <c:f>Реестр!$E$2:$E$3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нахождении мест(площадок) накопления ТКО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Реестр!$E$4:$E$2324</c:f>
              <c:numCache>
                <c:formatCode>General</c:formatCode>
                <c:ptCount val="232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1">
                  <c:v>0</c:v>
                </c:pt>
                <c:pt idx="713">
                  <c:v>0</c:v>
                </c:pt>
                <c:pt idx="727">
                  <c:v>0</c:v>
                </c:pt>
                <c:pt idx="731">
                  <c:v>0</c:v>
                </c:pt>
                <c:pt idx="734">
                  <c:v>0</c:v>
                </c:pt>
                <c:pt idx="738">
                  <c:v>0</c:v>
                </c:pt>
                <c:pt idx="746">
                  <c:v>0</c:v>
                </c:pt>
                <c:pt idx="760">
                  <c:v>0</c:v>
                </c:pt>
                <c:pt idx="765">
                  <c:v>0</c:v>
                </c:pt>
                <c:pt idx="766">
                  <c:v>0</c:v>
                </c:pt>
                <c:pt idx="772">
                  <c:v>0</c:v>
                </c:pt>
                <c:pt idx="773">
                  <c:v>0</c:v>
                </c:pt>
                <c:pt idx="788">
                  <c:v>0</c:v>
                </c:pt>
                <c:pt idx="789">
                  <c:v>0</c:v>
                </c:pt>
                <c:pt idx="793">
                  <c:v>0</c:v>
                </c:pt>
                <c:pt idx="798">
                  <c:v>0</c:v>
                </c:pt>
                <c:pt idx="799">
                  <c:v>0</c:v>
                </c:pt>
                <c:pt idx="809">
                  <c:v>0</c:v>
                </c:pt>
                <c:pt idx="817">
                  <c:v>0</c:v>
                </c:pt>
                <c:pt idx="818">
                  <c:v>0</c:v>
                </c:pt>
                <c:pt idx="825">
                  <c:v>0</c:v>
                </c:pt>
                <c:pt idx="837">
                  <c:v>0</c:v>
                </c:pt>
                <c:pt idx="850">
                  <c:v>0</c:v>
                </c:pt>
                <c:pt idx="860">
                  <c:v>0</c:v>
                </c:pt>
                <c:pt idx="875">
                  <c:v>0</c:v>
                </c:pt>
                <c:pt idx="881">
                  <c:v>0</c:v>
                </c:pt>
                <c:pt idx="884">
                  <c:v>0</c:v>
                </c:pt>
                <c:pt idx="885">
                  <c:v>0</c:v>
                </c:pt>
                <c:pt idx="899">
                  <c:v>0</c:v>
                </c:pt>
                <c:pt idx="901">
                  <c:v>0</c:v>
                </c:pt>
                <c:pt idx="907">
                  <c:v>0</c:v>
                </c:pt>
                <c:pt idx="942">
                  <c:v>0</c:v>
                </c:pt>
                <c:pt idx="956">
                  <c:v>0</c:v>
                </c:pt>
                <c:pt idx="973">
                  <c:v>0</c:v>
                </c:pt>
                <c:pt idx="988">
                  <c:v>0</c:v>
                </c:pt>
                <c:pt idx="993">
                  <c:v>0</c:v>
                </c:pt>
                <c:pt idx="1003">
                  <c:v>0</c:v>
                </c:pt>
                <c:pt idx="1006">
                  <c:v>0</c:v>
                </c:pt>
                <c:pt idx="1011">
                  <c:v>0</c:v>
                </c:pt>
                <c:pt idx="1020">
                  <c:v>0</c:v>
                </c:pt>
                <c:pt idx="1023">
                  <c:v>0</c:v>
                </c:pt>
                <c:pt idx="1032">
                  <c:v>0</c:v>
                </c:pt>
                <c:pt idx="1041">
                  <c:v>0</c:v>
                </c:pt>
                <c:pt idx="1042">
                  <c:v>0</c:v>
                </c:pt>
                <c:pt idx="1062">
                  <c:v>0</c:v>
                </c:pt>
                <c:pt idx="1075">
                  <c:v>0</c:v>
                </c:pt>
                <c:pt idx="1083">
                  <c:v>0</c:v>
                </c:pt>
                <c:pt idx="1091">
                  <c:v>0</c:v>
                </c:pt>
                <c:pt idx="1104">
                  <c:v>0</c:v>
                </c:pt>
                <c:pt idx="1122">
                  <c:v>0</c:v>
                </c:pt>
                <c:pt idx="1130">
                  <c:v>0</c:v>
                </c:pt>
                <c:pt idx="1131">
                  <c:v>0</c:v>
                </c:pt>
                <c:pt idx="1147">
                  <c:v>0</c:v>
                </c:pt>
                <c:pt idx="1152">
                  <c:v>0</c:v>
                </c:pt>
                <c:pt idx="1174">
                  <c:v>0</c:v>
                </c:pt>
                <c:pt idx="1186">
                  <c:v>0</c:v>
                </c:pt>
                <c:pt idx="1196">
                  <c:v>0</c:v>
                </c:pt>
                <c:pt idx="1207">
                  <c:v>0</c:v>
                </c:pt>
                <c:pt idx="1213">
                  <c:v>0</c:v>
                </c:pt>
                <c:pt idx="1220">
                  <c:v>0</c:v>
                </c:pt>
                <c:pt idx="1226">
                  <c:v>0</c:v>
                </c:pt>
                <c:pt idx="1236">
                  <c:v>0</c:v>
                </c:pt>
                <c:pt idx="1245">
                  <c:v>0</c:v>
                </c:pt>
                <c:pt idx="1252">
                  <c:v>0</c:v>
                </c:pt>
                <c:pt idx="1267">
                  <c:v>0</c:v>
                </c:pt>
                <c:pt idx="1284">
                  <c:v>0</c:v>
                </c:pt>
                <c:pt idx="1293">
                  <c:v>0</c:v>
                </c:pt>
                <c:pt idx="1318">
                  <c:v>0</c:v>
                </c:pt>
                <c:pt idx="1334">
                  <c:v>0</c:v>
                </c:pt>
                <c:pt idx="1340">
                  <c:v>0</c:v>
                </c:pt>
                <c:pt idx="1351">
                  <c:v>0</c:v>
                </c:pt>
                <c:pt idx="1356">
                  <c:v>0</c:v>
                </c:pt>
                <c:pt idx="1384">
                  <c:v>0</c:v>
                </c:pt>
                <c:pt idx="1388">
                  <c:v>0</c:v>
                </c:pt>
                <c:pt idx="1403">
                  <c:v>0</c:v>
                </c:pt>
                <c:pt idx="1405">
                  <c:v>0</c:v>
                </c:pt>
                <c:pt idx="1420">
                  <c:v>0</c:v>
                </c:pt>
                <c:pt idx="1443">
                  <c:v>0</c:v>
                </c:pt>
                <c:pt idx="1445">
                  <c:v>0</c:v>
                </c:pt>
                <c:pt idx="1446">
                  <c:v>0</c:v>
                </c:pt>
                <c:pt idx="1457">
                  <c:v>0</c:v>
                </c:pt>
                <c:pt idx="1466">
                  <c:v>0</c:v>
                </c:pt>
                <c:pt idx="1491">
                  <c:v>0</c:v>
                </c:pt>
                <c:pt idx="1497">
                  <c:v>0</c:v>
                </c:pt>
                <c:pt idx="1514">
                  <c:v>0</c:v>
                </c:pt>
                <c:pt idx="1519">
                  <c:v>0</c:v>
                </c:pt>
                <c:pt idx="1523">
                  <c:v>0</c:v>
                </c:pt>
                <c:pt idx="1525">
                  <c:v>0</c:v>
                </c:pt>
                <c:pt idx="1528">
                  <c:v>0</c:v>
                </c:pt>
                <c:pt idx="1535">
                  <c:v>0</c:v>
                </c:pt>
                <c:pt idx="1551">
                  <c:v>0</c:v>
                </c:pt>
                <c:pt idx="1565">
                  <c:v>0</c:v>
                </c:pt>
                <c:pt idx="1567">
                  <c:v>0</c:v>
                </c:pt>
                <c:pt idx="1573">
                  <c:v>0</c:v>
                </c:pt>
                <c:pt idx="1579">
                  <c:v>0</c:v>
                </c:pt>
                <c:pt idx="1594">
                  <c:v>0</c:v>
                </c:pt>
                <c:pt idx="1602">
                  <c:v>0</c:v>
                </c:pt>
                <c:pt idx="1620">
                  <c:v>0</c:v>
                </c:pt>
                <c:pt idx="1630">
                  <c:v>0</c:v>
                </c:pt>
                <c:pt idx="1642">
                  <c:v>0</c:v>
                </c:pt>
                <c:pt idx="1653">
                  <c:v>0</c:v>
                </c:pt>
                <c:pt idx="1658">
                  <c:v>0</c:v>
                </c:pt>
                <c:pt idx="1664">
                  <c:v>0</c:v>
                </c:pt>
                <c:pt idx="1671">
                  <c:v>0</c:v>
                </c:pt>
                <c:pt idx="1679">
                  <c:v>0</c:v>
                </c:pt>
                <c:pt idx="1687">
                  <c:v>0</c:v>
                </c:pt>
                <c:pt idx="1708">
                  <c:v>0</c:v>
                </c:pt>
                <c:pt idx="1717">
                  <c:v>0</c:v>
                </c:pt>
                <c:pt idx="1721">
                  <c:v>0</c:v>
                </c:pt>
                <c:pt idx="1724">
                  <c:v>0</c:v>
                </c:pt>
                <c:pt idx="1727">
                  <c:v>0</c:v>
                </c:pt>
                <c:pt idx="1729">
                  <c:v>0</c:v>
                </c:pt>
                <c:pt idx="1735">
                  <c:v>0</c:v>
                </c:pt>
                <c:pt idx="1745">
                  <c:v>0</c:v>
                </c:pt>
                <c:pt idx="1763">
                  <c:v>0</c:v>
                </c:pt>
                <c:pt idx="1773">
                  <c:v>0</c:v>
                </c:pt>
                <c:pt idx="1788">
                  <c:v>0</c:v>
                </c:pt>
                <c:pt idx="1789">
                  <c:v>0</c:v>
                </c:pt>
                <c:pt idx="1798">
                  <c:v>0</c:v>
                </c:pt>
                <c:pt idx="1807">
                  <c:v>0</c:v>
                </c:pt>
                <c:pt idx="1819">
                  <c:v>0</c:v>
                </c:pt>
                <c:pt idx="1826">
                  <c:v>0</c:v>
                </c:pt>
                <c:pt idx="1840">
                  <c:v>0</c:v>
                </c:pt>
                <c:pt idx="1857">
                  <c:v>0</c:v>
                </c:pt>
                <c:pt idx="1877">
                  <c:v>0</c:v>
                </c:pt>
                <c:pt idx="1878">
                  <c:v>0</c:v>
                </c:pt>
                <c:pt idx="1885">
                  <c:v>0</c:v>
                </c:pt>
                <c:pt idx="1890">
                  <c:v>0</c:v>
                </c:pt>
                <c:pt idx="1897">
                  <c:v>0</c:v>
                </c:pt>
                <c:pt idx="1904">
                  <c:v>0</c:v>
                </c:pt>
                <c:pt idx="1909">
                  <c:v>0</c:v>
                </c:pt>
                <c:pt idx="1912">
                  <c:v>0</c:v>
                </c:pt>
                <c:pt idx="1928">
                  <c:v>0</c:v>
                </c:pt>
                <c:pt idx="1934">
                  <c:v>0</c:v>
                </c:pt>
                <c:pt idx="1937">
                  <c:v>0</c:v>
                </c:pt>
                <c:pt idx="1939">
                  <c:v>0</c:v>
                </c:pt>
                <c:pt idx="1941">
                  <c:v>0</c:v>
                </c:pt>
                <c:pt idx="1954">
                  <c:v>0</c:v>
                </c:pt>
                <c:pt idx="1963">
                  <c:v>0</c:v>
                </c:pt>
                <c:pt idx="1967">
                  <c:v>0</c:v>
                </c:pt>
                <c:pt idx="1968">
                  <c:v>0</c:v>
                </c:pt>
                <c:pt idx="1970">
                  <c:v>0</c:v>
                </c:pt>
                <c:pt idx="1974">
                  <c:v>0</c:v>
                </c:pt>
                <c:pt idx="1977">
                  <c:v>0</c:v>
                </c:pt>
                <c:pt idx="1982">
                  <c:v>0</c:v>
                </c:pt>
                <c:pt idx="1985">
                  <c:v>0</c:v>
                </c:pt>
                <c:pt idx="1989">
                  <c:v>0</c:v>
                </c:pt>
                <c:pt idx="1993">
                  <c:v>0</c:v>
                </c:pt>
                <c:pt idx="1998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9">
                  <c:v>0</c:v>
                </c:pt>
                <c:pt idx="2020">
                  <c:v>0</c:v>
                </c:pt>
                <c:pt idx="2023">
                  <c:v>0</c:v>
                </c:pt>
                <c:pt idx="2024">
                  <c:v>0</c:v>
                </c:pt>
                <c:pt idx="2026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5">
                  <c:v>0</c:v>
                </c:pt>
                <c:pt idx="2037">
                  <c:v>0</c:v>
                </c:pt>
                <c:pt idx="2041">
                  <c:v>0</c:v>
                </c:pt>
                <c:pt idx="2043">
                  <c:v>0</c:v>
                </c:pt>
                <c:pt idx="2044">
                  <c:v>0</c:v>
                </c:pt>
                <c:pt idx="2047">
                  <c:v>0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087">
                  <c:v>0</c:v>
                </c:pt>
                <c:pt idx="2088">
                  <c:v>0</c:v>
                </c:pt>
                <c:pt idx="2110">
                  <c:v>0</c:v>
                </c:pt>
                <c:pt idx="2119">
                  <c:v>0</c:v>
                </c:pt>
                <c:pt idx="2132">
                  <c:v>0</c:v>
                </c:pt>
                <c:pt idx="2133">
                  <c:v>0</c:v>
                </c:pt>
                <c:pt idx="2140">
                  <c:v>0</c:v>
                </c:pt>
                <c:pt idx="2144">
                  <c:v>0</c:v>
                </c:pt>
                <c:pt idx="2151">
                  <c:v>0</c:v>
                </c:pt>
                <c:pt idx="2155">
                  <c:v>0</c:v>
                </c:pt>
                <c:pt idx="2157">
                  <c:v>0</c:v>
                </c:pt>
                <c:pt idx="2159">
                  <c:v>0</c:v>
                </c:pt>
                <c:pt idx="2164">
                  <c:v>0</c:v>
                </c:pt>
                <c:pt idx="2169">
                  <c:v>0</c:v>
                </c:pt>
                <c:pt idx="2187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1">
                  <c:v>0</c:v>
                </c:pt>
                <c:pt idx="2209">
                  <c:v>0</c:v>
                </c:pt>
                <c:pt idx="2211">
                  <c:v>0</c:v>
                </c:pt>
                <c:pt idx="2216">
                  <c:v>0</c:v>
                </c:pt>
                <c:pt idx="2219">
                  <c:v>0</c:v>
                </c:pt>
                <c:pt idx="2231">
                  <c:v>0</c:v>
                </c:pt>
                <c:pt idx="224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5">
                  <c:v>0</c:v>
                </c:pt>
                <c:pt idx="2258">
                  <c:v>0</c:v>
                </c:pt>
                <c:pt idx="2259">
                  <c:v>0</c:v>
                </c:pt>
                <c:pt idx="2262">
                  <c:v>0</c:v>
                </c:pt>
                <c:pt idx="2266">
                  <c:v>0</c:v>
                </c:pt>
                <c:pt idx="2268">
                  <c:v>0</c:v>
                </c:pt>
                <c:pt idx="2279">
                  <c:v>0</c:v>
                </c:pt>
                <c:pt idx="2280">
                  <c:v>0</c:v>
                </c:pt>
                <c:pt idx="2283">
                  <c:v>0</c:v>
                </c:pt>
                <c:pt idx="2291">
                  <c:v>0</c:v>
                </c:pt>
                <c:pt idx="2292">
                  <c:v>0</c:v>
                </c:pt>
                <c:pt idx="2294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7">
                  <c:v>0</c:v>
                </c:pt>
                <c:pt idx="2309">
                  <c:v>0</c:v>
                </c:pt>
                <c:pt idx="2312">
                  <c:v>0</c:v>
                </c:pt>
                <c:pt idx="2314">
                  <c:v>0</c:v>
                </c:pt>
                <c:pt idx="2315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2B-41D1-B703-4F62AE93350D}"/>
            </c:ext>
          </c:extLst>
        </c:ser>
        <c:ser>
          <c:idx val="4"/>
          <c:order val="4"/>
          <c:tx>
            <c:strRef>
              <c:f>Реестр!$F$2:$F$3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нахождении мест(площадок) накопления ТКО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Реестр!$F$4:$F$2324</c:f>
              <c:numCache>
                <c:formatCode>General</c:formatCode>
                <c:ptCount val="2321"/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1">
                  <c:v>0</c:v>
                </c:pt>
                <c:pt idx="713">
                  <c:v>0</c:v>
                </c:pt>
                <c:pt idx="727">
                  <c:v>0</c:v>
                </c:pt>
                <c:pt idx="731">
                  <c:v>0</c:v>
                </c:pt>
                <c:pt idx="734">
                  <c:v>0</c:v>
                </c:pt>
                <c:pt idx="738">
                  <c:v>0</c:v>
                </c:pt>
                <c:pt idx="746">
                  <c:v>0</c:v>
                </c:pt>
                <c:pt idx="760">
                  <c:v>0</c:v>
                </c:pt>
                <c:pt idx="765">
                  <c:v>0</c:v>
                </c:pt>
                <c:pt idx="766">
                  <c:v>0</c:v>
                </c:pt>
                <c:pt idx="772">
                  <c:v>0</c:v>
                </c:pt>
                <c:pt idx="773">
                  <c:v>0</c:v>
                </c:pt>
                <c:pt idx="788">
                  <c:v>0</c:v>
                </c:pt>
                <c:pt idx="789">
                  <c:v>0</c:v>
                </c:pt>
                <c:pt idx="793">
                  <c:v>0</c:v>
                </c:pt>
                <c:pt idx="798">
                  <c:v>0</c:v>
                </c:pt>
                <c:pt idx="799">
                  <c:v>0</c:v>
                </c:pt>
                <c:pt idx="809">
                  <c:v>0</c:v>
                </c:pt>
                <c:pt idx="817">
                  <c:v>0</c:v>
                </c:pt>
                <c:pt idx="818">
                  <c:v>0</c:v>
                </c:pt>
                <c:pt idx="825">
                  <c:v>0</c:v>
                </c:pt>
                <c:pt idx="837">
                  <c:v>0</c:v>
                </c:pt>
                <c:pt idx="850">
                  <c:v>0</c:v>
                </c:pt>
                <c:pt idx="860">
                  <c:v>0</c:v>
                </c:pt>
                <c:pt idx="875">
                  <c:v>0</c:v>
                </c:pt>
                <c:pt idx="881">
                  <c:v>0</c:v>
                </c:pt>
                <c:pt idx="884">
                  <c:v>0</c:v>
                </c:pt>
                <c:pt idx="885">
                  <c:v>0</c:v>
                </c:pt>
                <c:pt idx="899">
                  <c:v>0</c:v>
                </c:pt>
                <c:pt idx="901">
                  <c:v>0</c:v>
                </c:pt>
                <c:pt idx="907">
                  <c:v>0</c:v>
                </c:pt>
                <c:pt idx="942">
                  <c:v>0</c:v>
                </c:pt>
                <c:pt idx="956">
                  <c:v>0</c:v>
                </c:pt>
                <c:pt idx="973">
                  <c:v>0</c:v>
                </c:pt>
                <c:pt idx="988">
                  <c:v>0</c:v>
                </c:pt>
                <c:pt idx="993">
                  <c:v>0</c:v>
                </c:pt>
                <c:pt idx="1003">
                  <c:v>0</c:v>
                </c:pt>
                <c:pt idx="1006">
                  <c:v>0</c:v>
                </c:pt>
                <c:pt idx="1011">
                  <c:v>0</c:v>
                </c:pt>
                <c:pt idx="1020">
                  <c:v>0</c:v>
                </c:pt>
                <c:pt idx="1023">
                  <c:v>0</c:v>
                </c:pt>
                <c:pt idx="1032">
                  <c:v>0</c:v>
                </c:pt>
                <c:pt idx="1041">
                  <c:v>0</c:v>
                </c:pt>
                <c:pt idx="1042">
                  <c:v>0</c:v>
                </c:pt>
                <c:pt idx="1062">
                  <c:v>0</c:v>
                </c:pt>
                <c:pt idx="1075">
                  <c:v>0</c:v>
                </c:pt>
                <c:pt idx="1083">
                  <c:v>0</c:v>
                </c:pt>
                <c:pt idx="1091">
                  <c:v>0</c:v>
                </c:pt>
                <c:pt idx="1104">
                  <c:v>0</c:v>
                </c:pt>
                <c:pt idx="1122">
                  <c:v>0</c:v>
                </c:pt>
                <c:pt idx="1130">
                  <c:v>0</c:v>
                </c:pt>
                <c:pt idx="1131">
                  <c:v>0</c:v>
                </c:pt>
                <c:pt idx="1147">
                  <c:v>0</c:v>
                </c:pt>
                <c:pt idx="1152">
                  <c:v>0</c:v>
                </c:pt>
                <c:pt idx="1174">
                  <c:v>0</c:v>
                </c:pt>
                <c:pt idx="1186">
                  <c:v>0</c:v>
                </c:pt>
                <c:pt idx="1196">
                  <c:v>0</c:v>
                </c:pt>
                <c:pt idx="1207">
                  <c:v>0</c:v>
                </c:pt>
                <c:pt idx="1213">
                  <c:v>0</c:v>
                </c:pt>
                <c:pt idx="1220">
                  <c:v>0</c:v>
                </c:pt>
                <c:pt idx="1226">
                  <c:v>0</c:v>
                </c:pt>
                <c:pt idx="1236">
                  <c:v>0</c:v>
                </c:pt>
                <c:pt idx="1245">
                  <c:v>0</c:v>
                </c:pt>
                <c:pt idx="1252">
                  <c:v>0</c:v>
                </c:pt>
                <c:pt idx="1267">
                  <c:v>0</c:v>
                </c:pt>
                <c:pt idx="1284">
                  <c:v>0</c:v>
                </c:pt>
                <c:pt idx="1293">
                  <c:v>0</c:v>
                </c:pt>
                <c:pt idx="1318">
                  <c:v>0</c:v>
                </c:pt>
                <c:pt idx="1334">
                  <c:v>0</c:v>
                </c:pt>
                <c:pt idx="1340">
                  <c:v>0</c:v>
                </c:pt>
                <c:pt idx="1351">
                  <c:v>0</c:v>
                </c:pt>
                <c:pt idx="1356">
                  <c:v>0</c:v>
                </c:pt>
                <c:pt idx="1384">
                  <c:v>0</c:v>
                </c:pt>
                <c:pt idx="1388">
                  <c:v>0</c:v>
                </c:pt>
                <c:pt idx="1403">
                  <c:v>0</c:v>
                </c:pt>
                <c:pt idx="1405">
                  <c:v>0</c:v>
                </c:pt>
                <c:pt idx="1420">
                  <c:v>0</c:v>
                </c:pt>
                <c:pt idx="1443">
                  <c:v>0</c:v>
                </c:pt>
                <c:pt idx="1445">
                  <c:v>0</c:v>
                </c:pt>
                <c:pt idx="1446">
                  <c:v>0</c:v>
                </c:pt>
                <c:pt idx="1457">
                  <c:v>0</c:v>
                </c:pt>
                <c:pt idx="1466">
                  <c:v>0</c:v>
                </c:pt>
                <c:pt idx="1491">
                  <c:v>0</c:v>
                </c:pt>
                <c:pt idx="1497">
                  <c:v>0</c:v>
                </c:pt>
                <c:pt idx="1514">
                  <c:v>0</c:v>
                </c:pt>
                <c:pt idx="1519">
                  <c:v>0</c:v>
                </c:pt>
                <c:pt idx="1523">
                  <c:v>0</c:v>
                </c:pt>
                <c:pt idx="1525">
                  <c:v>0</c:v>
                </c:pt>
                <c:pt idx="1528">
                  <c:v>0</c:v>
                </c:pt>
                <c:pt idx="1535">
                  <c:v>0</c:v>
                </c:pt>
                <c:pt idx="1551">
                  <c:v>0</c:v>
                </c:pt>
                <c:pt idx="1565">
                  <c:v>0</c:v>
                </c:pt>
                <c:pt idx="1567">
                  <c:v>0</c:v>
                </c:pt>
                <c:pt idx="1573">
                  <c:v>0</c:v>
                </c:pt>
                <c:pt idx="1579">
                  <c:v>0</c:v>
                </c:pt>
                <c:pt idx="1594">
                  <c:v>0</c:v>
                </c:pt>
                <c:pt idx="1602">
                  <c:v>0</c:v>
                </c:pt>
                <c:pt idx="1620">
                  <c:v>0</c:v>
                </c:pt>
                <c:pt idx="1630">
                  <c:v>0</c:v>
                </c:pt>
                <c:pt idx="1642">
                  <c:v>0</c:v>
                </c:pt>
                <c:pt idx="1653">
                  <c:v>0</c:v>
                </c:pt>
                <c:pt idx="1658">
                  <c:v>0</c:v>
                </c:pt>
                <c:pt idx="1664">
                  <c:v>0</c:v>
                </c:pt>
                <c:pt idx="1671">
                  <c:v>0</c:v>
                </c:pt>
                <c:pt idx="1679">
                  <c:v>0</c:v>
                </c:pt>
                <c:pt idx="1687">
                  <c:v>0</c:v>
                </c:pt>
                <c:pt idx="1708">
                  <c:v>0</c:v>
                </c:pt>
                <c:pt idx="1717">
                  <c:v>0</c:v>
                </c:pt>
                <c:pt idx="1721">
                  <c:v>0</c:v>
                </c:pt>
                <c:pt idx="1724">
                  <c:v>0</c:v>
                </c:pt>
                <c:pt idx="1727">
                  <c:v>0</c:v>
                </c:pt>
                <c:pt idx="1729">
                  <c:v>0</c:v>
                </c:pt>
                <c:pt idx="1735">
                  <c:v>0</c:v>
                </c:pt>
                <c:pt idx="1745">
                  <c:v>0</c:v>
                </c:pt>
                <c:pt idx="1763">
                  <c:v>0</c:v>
                </c:pt>
                <c:pt idx="1773">
                  <c:v>0</c:v>
                </c:pt>
                <c:pt idx="1788">
                  <c:v>0</c:v>
                </c:pt>
                <c:pt idx="1789">
                  <c:v>0</c:v>
                </c:pt>
                <c:pt idx="1798">
                  <c:v>0</c:v>
                </c:pt>
                <c:pt idx="1807">
                  <c:v>0</c:v>
                </c:pt>
                <c:pt idx="1819">
                  <c:v>0</c:v>
                </c:pt>
                <c:pt idx="1826">
                  <c:v>0</c:v>
                </c:pt>
                <c:pt idx="1840">
                  <c:v>0</c:v>
                </c:pt>
                <c:pt idx="1857">
                  <c:v>0</c:v>
                </c:pt>
                <c:pt idx="1877">
                  <c:v>0</c:v>
                </c:pt>
                <c:pt idx="1878">
                  <c:v>0</c:v>
                </c:pt>
                <c:pt idx="1885">
                  <c:v>0</c:v>
                </c:pt>
                <c:pt idx="1890">
                  <c:v>0</c:v>
                </c:pt>
                <c:pt idx="1897">
                  <c:v>0</c:v>
                </c:pt>
                <c:pt idx="1904">
                  <c:v>0</c:v>
                </c:pt>
                <c:pt idx="1909">
                  <c:v>0</c:v>
                </c:pt>
                <c:pt idx="1912">
                  <c:v>0</c:v>
                </c:pt>
                <c:pt idx="1928">
                  <c:v>0</c:v>
                </c:pt>
                <c:pt idx="1934">
                  <c:v>0</c:v>
                </c:pt>
                <c:pt idx="1937">
                  <c:v>0</c:v>
                </c:pt>
                <c:pt idx="1939">
                  <c:v>0</c:v>
                </c:pt>
                <c:pt idx="1941">
                  <c:v>0</c:v>
                </c:pt>
                <c:pt idx="1954">
                  <c:v>0</c:v>
                </c:pt>
                <c:pt idx="1963">
                  <c:v>0</c:v>
                </c:pt>
                <c:pt idx="1967">
                  <c:v>0</c:v>
                </c:pt>
                <c:pt idx="1968">
                  <c:v>0</c:v>
                </c:pt>
                <c:pt idx="1970">
                  <c:v>0</c:v>
                </c:pt>
                <c:pt idx="1974">
                  <c:v>0</c:v>
                </c:pt>
                <c:pt idx="1977">
                  <c:v>0</c:v>
                </c:pt>
                <c:pt idx="1982">
                  <c:v>0</c:v>
                </c:pt>
                <c:pt idx="1985">
                  <c:v>0</c:v>
                </c:pt>
                <c:pt idx="1989">
                  <c:v>0</c:v>
                </c:pt>
                <c:pt idx="1993">
                  <c:v>0</c:v>
                </c:pt>
                <c:pt idx="1998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9">
                  <c:v>0</c:v>
                </c:pt>
                <c:pt idx="2020">
                  <c:v>0</c:v>
                </c:pt>
                <c:pt idx="2023">
                  <c:v>0</c:v>
                </c:pt>
                <c:pt idx="2024">
                  <c:v>0</c:v>
                </c:pt>
                <c:pt idx="2026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5">
                  <c:v>0</c:v>
                </c:pt>
                <c:pt idx="2037">
                  <c:v>0</c:v>
                </c:pt>
                <c:pt idx="2041">
                  <c:v>0</c:v>
                </c:pt>
                <c:pt idx="2043">
                  <c:v>0</c:v>
                </c:pt>
                <c:pt idx="2044">
                  <c:v>0</c:v>
                </c:pt>
                <c:pt idx="2047">
                  <c:v>0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087">
                  <c:v>0</c:v>
                </c:pt>
                <c:pt idx="2088">
                  <c:v>0</c:v>
                </c:pt>
                <c:pt idx="2110">
                  <c:v>0</c:v>
                </c:pt>
                <c:pt idx="2119">
                  <c:v>0</c:v>
                </c:pt>
                <c:pt idx="2132">
                  <c:v>0</c:v>
                </c:pt>
                <c:pt idx="2133">
                  <c:v>0</c:v>
                </c:pt>
                <c:pt idx="2140">
                  <c:v>0</c:v>
                </c:pt>
                <c:pt idx="2144">
                  <c:v>0</c:v>
                </c:pt>
                <c:pt idx="2151">
                  <c:v>0</c:v>
                </c:pt>
                <c:pt idx="2155">
                  <c:v>0</c:v>
                </c:pt>
                <c:pt idx="2157">
                  <c:v>0</c:v>
                </c:pt>
                <c:pt idx="2159">
                  <c:v>0</c:v>
                </c:pt>
                <c:pt idx="2164">
                  <c:v>0</c:v>
                </c:pt>
                <c:pt idx="2169">
                  <c:v>0</c:v>
                </c:pt>
                <c:pt idx="2187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1">
                  <c:v>0</c:v>
                </c:pt>
                <c:pt idx="2209">
                  <c:v>0</c:v>
                </c:pt>
                <c:pt idx="2211">
                  <c:v>0</c:v>
                </c:pt>
                <c:pt idx="2216">
                  <c:v>0</c:v>
                </c:pt>
                <c:pt idx="2219">
                  <c:v>0</c:v>
                </c:pt>
                <c:pt idx="2231">
                  <c:v>0</c:v>
                </c:pt>
                <c:pt idx="224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5">
                  <c:v>0</c:v>
                </c:pt>
                <c:pt idx="2258">
                  <c:v>0</c:v>
                </c:pt>
                <c:pt idx="2259">
                  <c:v>0</c:v>
                </c:pt>
                <c:pt idx="2262">
                  <c:v>0</c:v>
                </c:pt>
                <c:pt idx="2266">
                  <c:v>0</c:v>
                </c:pt>
                <c:pt idx="2268">
                  <c:v>0</c:v>
                </c:pt>
                <c:pt idx="2279">
                  <c:v>0</c:v>
                </c:pt>
                <c:pt idx="2280">
                  <c:v>0</c:v>
                </c:pt>
                <c:pt idx="2283">
                  <c:v>0</c:v>
                </c:pt>
                <c:pt idx="2291">
                  <c:v>0</c:v>
                </c:pt>
                <c:pt idx="2292">
                  <c:v>0</c:v>
                </c:pt>
                <c:pt idx="2294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7">
                  <c:v>0</c:v>
                </c:pt>
                <c:pt idx="2309">
                  <c:v>0</c:v>
                </c:pt>
                <c:pt idx="2312">
                  <c:v>0</c:v>
                </c:pt>
                <c:pt idx="2314">
                  <c:v>37050484</c:v>
                </c:pt>
                <c:pt idx="2315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2B-41D1-B703-4F62AE93350D}"/>
            </c:ext>
          </c:extLst>
        </c:ser>
        <c:ser>
          <c:idx val="5"/>
          <c:order val="5"/>
          <c:tx>
            <c:strRef>
              <c:f>Реестр!$G$2:$G$3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нахождении мест(площадок) накопления ТКО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Реестр!$G$4:$G$2324</c:f>
              <c:numCache>
                <c:formatCode>General</c:formatCode>
                <c:ptCount val="232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46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34">
                  <c:v>0</c:v>
                </c:pt>
                <c:pt idx="263">
                  <c:v>0</c:v>
                </c:pt>
                <c:pt idx="288">
                  <c:v>0</c:v>
                </c:pt>
                <c:pt idx="329">
                  <c:v>0</c:v>
                </c:pt>
                <c:pt idx="352">
                  <c:v>0</c:v>
                </c:pt>
                <c:pt idx="367">
                  <c:v>0</c:v>
                </c:pt>
                <c:pt idx="369">
                  <c:v>0</c:v>
                </c:pt>
                <c:pt idx="394">
                  <c:v>0</c:v>
                </c:pt>
                <c:pt idx="395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965">
                  <c:v>0</c:v>
                </c:pt>
                <c:pt idx="1042">
                  <c:v>0</c:v>
                </c:pt>
                <c:pt idx="1062">
                  <c:v>0</c:v>
                </c:pt>
                <c:pt idx="1075">
                  <c:v>0</c:v>
                </c:pt>
                <c:pt idx="1186">
                  <c:v>0</c:v>
                </c:pt>
                <c:pt idx="1207">
                  <c:v>0</c:v>
                </c:pt>
                <c:pt idx="1213">
                  <c:v>0</c:v>
                </c:pt>
                <c:pt idx="1318">
                  <c:v>0</c:v>
                </c:pt>
                <c:pt idx="1334">
                  <c:v>0</c:v>
                </c:pt>
                <c:pt idx="1384">
                  <c:v>0</c:v>
                </c:pt>
                <c:pt idx="1388">
                  <c:v>0</c:v>
                </c:pt>
                <c:pt idx="1446">
                  <c:v>0</c:v>
                </c:pt>
                <c:pt idx="1457">
                  <c:v>0</c:v>
                </c:pt>
                <c:pt idx="1491">
                  <c:v>0</c:v>
                </c:pt>
                <c:pt idx="1497">
                  <c:v>0</c:v>
                </c:pt>
                <c:pt idx="1514">
                  <c:v>0</c:v>
                </c:pt>
                <c:pt idx="1519">
                  <c:v>0</c:v>
                </c:pt>
                <c:pt idx="1528">
                  <c:v>0</c:v>
                </c:pt>
                <c:pt idx="1551">
                  <c:v>0</c:v>
                </c:pt>
                <c:pt idx="1565">
                  <c:v>0</c:v>
                </c:pt>
                <c:pt idx="1567">
                  <c:v>0</c:v>
                </c:pt>
                <c:pt idx="1573">
                  <c:v>0</c:v>
                </c:pt>
                <c:pt idx="1620">
                  <c:v>0</c:v>
                </c:pt>
                <c:pt idx="1630">
                  <c:v>0</c:v>
                </c:pt>
                <c:pt idx="1642">
                  <c:v>0</c:v>
                </c:pt>
                <c:pt idx="1653">
                  <c:v>0</c:v>
                </c:pt>
                <c:pt idx="1658">
                  <c:v>0</c:v>
                </c:pt>
                <c:pt idx="1664">
                  <c:v>0</c:v>
                </c:pt>
                <c:pt idx="1671">
                  <c:v>0</c:v>
                </c:pt>
                <c:pt idx="1687">
                  <c:v>0</c:v>
                </c:pt>
                <c:pt idx="1708">
                  <c:v>0</c:v>
                </c:pt>
                <c:pt idx="1735">
                  <c:v>0</c:v>
                </c:pt>
                <c:pt idx="1789">
                  <c:v>0</c:v>
                </c:pt>
                <c:pt idx="1826">
                  <c:v>0</c:v>
                </c:pt>
                <c:pt idx="2047">
                  <c:v>0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119">
                  <c:v>0</c:v>
                </c:pt>
                <c:pt idx="2133">
                  <c:v>0</c:v>
                </c:pt>
                <c:pt idx="2140">
                  <c:v>0</c:v>
                </c:pt>
                <c:pt idx="2144">
                  <c:v>0</c:v>
                </c:pt>
                <c:pt idx="2155">
                  <c:v>0</c:v>
                </c:pt>
                <c:pt idx="2157">
                  <c:v>0</c:v>
                </c:pt>
                <c:pt idx="2159">
                  <c:v>0</c:v>
                </c:pt>
                <c:pt idx="2169">
                  <c:v>0</c:v>
                </c:pt>
                <c:pt idx="2187">
                  <c:v>0</c:v>
                </c:pt>
                <c:pt idx="2211">
                  <c:v>0</c:v>
                </c:pt>
                <c:pt idx="2216">
                  <c:v>0</c:v>
                </c:pt>
                <c:pt idx="2240">
                  <c:v>0</c:v>
                </c:pt>
                <c:pt idx="2253">
                  <c:v>0</c:v>
                </c:pt>
                <c:pt idx="2280">
                  <c:v>0</c:v>
                </c:pt>
                <c:pt idx="2283">
                  <c:v>0</c:v>
                </c:pt>
                <c:pt idx="2292">
                  <c:v>0</c:v>
                </c:pt>
                <c:pt idx="2294">
                  <c:v>0</c:v>
                </c:pt>
                <c:pt idx="2302">
                  <c:v>0</c:v>
                </c:pt>
                <c:pt idx="2303">
                  <c:v>0</c:v>
                </c:pt>
                <c:pt idx="2309">
                  <c:v>0</c:v>
                </c:pt>
                <c:pt idx="2312">
                  <c:v>0</c:v>
                </c:pt>
                <c:pt idx="2314">
                  <c:v>0</c:v>
                </c:pt>
                <c:pt idx="2315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2B-41D1-B703-4F62AE93350D}"/>
            </c:ext>
          </c:extLst>
        </c:ser>
        <c:ser>
          <c:idx val="6"/>
          <c:order val="6"/>
          <c:tx>
            <c:strRef>
              <c:f>Реестр!$H$2:$H$3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Реестр!$H$4:$H$2324</c:f>
              <c:numCache>
                <c:formatCode>General</c:formatCode>
                <c:ptCount val="232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1">
                  <c:v>0</c:v>
                </c:pt>
                <c:pt idx="713">
                  <c:v>0</c:v>
                </c:pt>
                <c:pt idx="727">
                  <c:v>0</c:v>
                </c:pt>
                <c:pt idx="731">
                  <c:v>0</c:v>
                </c:pt>
                <c:pt idx="734">
                  <c:v>0</c:v>
                </c:pt>
                <c:pt idx="738">
                  <c:v>0</c:v>
                </c:pt>
                <c:pt idx="746">
                  <c:v>0</c:v>
                </c:pt>
                <c:pt idx="760">
                  <c:v>0</c:v>
                </c:pt>
                <c:pt idx="765">
                  <c:v>0</c:v>
                </c:pt>
                <c:pt idx="766">
                  <c:v>0</c:v>
                </c:pt>
                <c:pt idx="772">
                  <c:v>0</c:v>
                </c:pt>
                <c:pt idx="773">
                  <c:v>0</c:v>
                </c:pt>
                <c:pt idx="788">
                  <c:v>0</c:v>
                </c:pt>
                <c:pt idx="789">
                  <c:v>0</c:v>
                </c:pt>
                <c:pt idx="793">
                  <c:v>0</c:v>
                </c:pt>
                <c:pt idx="798">
                  <c:v>0</c:v>
                </c:pt>
                <c:pt idx="799">
                  <c:v>0</c:v>
                </c:pt>
                <c:pt idx="809">
                  <c:v>0</c:v>
                </c:pt>
                <c:pt idx="817">
                  <c:v>0</c:v>
                </c:pt>
                <c:pt idx="818">
                  <c:v>0</c:v>
                </c:pt>
                <c:pt idx="825">
                  <c:v>0</c:v>
                </c:pt>
                <c:pt idx="837">
                  <c:v>0</c:v>
                </c:pt>
                <c:pt idx="850">
                  <c:v>0</c:v>
                </c:pt>
                <c:pt idx="860">
                  <c:v>0</c:v>
                </c:pt>
                <c:pt idx="875">
                  <c:v>0</c:v>
                </c:pt>
                <c:pt idx="881">
                  <c:v>0</c:v>
                </c:pt>
                <c:pt idx="884">
                  <c:v>0</c:v>
                </c:pt>
                <c:pt idx="885">
                  <c:v>0</c:v>
                </c:pt>
                <c:pt idx="899">
                  <c:v>0</c:v>
                </c:pt>
                <c:pt idx="901">
                  <c:v>0</c:v>
                </c:pt>
                <c:pt idx="907">
                  <c:v>0</c:v>
                </c:pt>
                <c:pt idx="942">
                  <c:v>0</c:v>
                </c:pt>
                <c:pt idx="956">
                  <c:v>0</c:v>
                </c:pt>
                <c:pt idx="973">
                  <c:v>0</c:v>
                </c:pt>
                <c:pt idx="988">
                  <c:v>0</c:v>
                </c:pt>
                <c:pt idx="993">
                  <c:v>0</c:v>
                </c:pt>
                <c:pt idx="1003">
                  <c:v>0</c:v>
                </c:pt>
                <c:pt idx="1006">
                  <c:v>0</c:v>
                </c:pt>
                <c:pt idx="1011">
                  <c:v>0</c:v>
                </c:pt>
                <c:pt idx="1020">
                  <c:v>0</c:v>
                </c:pt>
                <c:pt idx="1023">
                  <c:v>0</c:v>
                </c:pt>
                <c:pt idx="1032">
                  <c:v>0</c:v>
                </c:pt>
                <c:pt idx="1041">
                  <c:v>0</c:v>
                </c:pt>
                <c:pt idx="1042">
                  <c:v>0</c:v>
                </c:pt>
                <c:pt idx="1062">
                  <c:v>0</c:v>
                </c:pt>
                <c:pt idx="1075">
                  <c:v>0</c:v>
                </c:pt>
                <c:pt idx="1083">
                  <c:v>0</c:v>
                </c:pt>
                <c:pt idx="1091">
                  <c:v>0</c:v>
                </c:pt>
                <c:pt idx="1104">
                  <c:v>0</c:v>
                </c:pt>
                <c:pt idx="1122">
                  <c:v>0</c:v>
                </c:pt>
                <c:pt idx="1130">
                  <c:v>0</c:v>
                </c:pt>
                <c:pt idx="1131">
                  <c:v>0</c:v>
                </c:pt>
                <c:pt idx="1147">
                  <c:v>0</c:v>
                </c:pt>
                <c:pt idx="1152">
                  <c:v>0</c:v>
                </c:pt>
                <c:pt idx="1174">
                  <c:v>0</c:v>
                </c:pt>
                <c:pt idx="1186">
                  <c:v>0</c:v>
                </c:pt>
                <c:pt idx="1196">
                  <c:v>0</c:v>
                </c:pt>
                <c:pt idx="1207">
                  <c:v>0</c:v>
                </c:pt>
                <c:pt idx="1213">
                  <c:v>0</c:v>
                </c:pt>
                <c:pt idx="1220">
                  <c:v>0</c:v>
                </c:pt>
                <c:pt idx="1226">
                  <c:v>0</c:v>
                </c:pt>
                <c:pt idx="1236">
                  <c:v>0</c:v>
                </c:pt>
                <c:pt idx="1245">
                  <c:v>0</c:v>
                </c:pt>
                <c:pt idx="1252">
                  <c:v>0</c:v>
                </c:pt>
                <c:pt idx="1267">
                  <c:v>0</c:v>
                </c:pt>
                <c:pt idx="1284">
                  <c:v>0</c:v>
                </c:pt>
                <c:pt idx="1293">
                  <c:v>0</c:v>
                </c:pt>
                <c:pt idx="1318">
                  <c:v>0</c:v>
                </c:pt>
                <c:pt idx="1334">
                  <c:v>0</c:v>
                </c:pt>
                <c:pt idx="1340">
                  <c:v>0</c:v>
                </c:pt>
                <c:pt idx="1351">
                  <c:v>0</c:v>
                </c:pt>
                <c:pt idx="1356">
                  <c:v>0</c:v>
                </c:pt>
                <c:pt idx="1384">
                  <c:v>0</c:v>
                </c:pt>
                <c:pt idx="1388">
                  <c:v>0</c:v>
                </c:pt>
                <c:pt idx="1403">
                  <c:v>0</c:v>
                </c:pt>
                <c:pt idx="1405">
                  <c:v>0</c:v>
                </c:pt>
                <c:pt idx="1420">
                  <c:v>0</c:v>
                </c:pt>
                <c:pt idx="1443">
                  <c:v>0</c:v>
                </c:pt>
                <c:pt idx="1445">
                  <c:v>0</c:v>
                </c:pt>
                <c:pt idx="1446">
                  <c:v>0</c:v>
                </c:pt>
                <c:pt idx="1457">
                  <c:v>0</c:v>
                </c:pt>
                <c:pt idx="1466">
                  <c:v>0</c:v>
                </c:pt>
                <c:pt idx="1491">
                  <c:v>0</c:v>
                </c:pt>
                <c:pt idx="1497">
                  <c:v>0</c:v>
                </c:pt>
                <c:pt idx="1514">
                  <c:v>0</c:v>
                </c:pt>
                <c:pt idx="1519">
                  <c:v>0</c:v>
                </c:pt>
                <c:pt idx="1523">
                  <c:v>0</c:v>
                </c:pt>
                <c:pt idx="1525">
                  <c:v>0</c:v>
                </c:pt>
                <c:pt idx="1528">
                  <c:v>0</c:v>
                </c:pt>
                <c:pt idx="1535">
                  <c:v>0</c:v>
                </c:pt>
                <c:pt idx="1551">
                  <c:v>0</c:v>
                </c:pt>
                <c:pt idx="1565">
                  <c:v>0</c:v>
                </c:pt>
                <c:pt idx="1567">
                  <c:v>0</c:v>
                </c:pt>
                <c:pt idx="1573">
                  <c:v>0</c:v>
                </c:pt>
                <c:pt idx="1579">
                  <c:v>0</c:v>
                </c:pt>
                <c:pt idx="1594">
                  <c:v>0</c:v>
                </c:pt>
                <c:pt idx="1602">
                  <c:v>0</c:v>
                </c:pt>
                <c:pt idx="1620">
                  <c:v>0</c:v>
                </c:pt>
                <c:pt idx="1630">
                  <c:v>0</c:v>
                </c:pt>
                <c:pt idx="1642">
                  <c:v>0</c:v>
                </c:pt>
                <c:pt idx="1653">
                  <c:v>0</c:v>
                </c:pt>
                <c:pt idx="1658">
                  <c:v>0</c:v>
                </c:pt>
                <c:pt idx="1664">
                  <c:v>0</c:v>
                </c:pt>
                <c:pt idx="1671">
                  <c:v>0</c:v>
                </c:pt>
                <c:pt idx="1679">
                  <c:v>0</c:v>
                </c:pt>
                <c:pt idx="1687">
                  <c:v>0</c:v>
                </c:pt>
                <c:pt idx="1708">
                  <c:v>0</c:v>
                </c:pt>
                <c:pt idx="1717">
                  <c:v>0</c:v>
                </c:pt>
                <c:pt idx="1721">
                  <c:v>0</c:v>
                </c:pt>
                <c:pt idx="1724">
                  <c:v>0</c:v>
                </c:pt>
                <c:pt idx="1727">
                  <c:v>0</c:v>
                </c:pt>
                <c:pt idx="1729">
                  <c:v>0</c:v>
                </c:pt>
                <c:pt idx="1735">
                  <c:v>0</c:v>
                </c:pt>
                <c:pt idx="1745">
                  <c:v>0</c:v>
                </c:pt>
                <c:pt idx="1763">
                  <c:v>0</c:v>
                </c:pt>
                <c:pt idx="1773">
                  <c:v>0</c:v>
                </c:pt>
                <c:pt idx="1788">
                  <c:v>0</c:v>
                </c:pt>
                <c:pt idx="1789">
                  <c:v>0</c:v>
                </c:pt>
                <c:pt idx="1798">
                  <c:v>0</c:v>
                </c:pt>
                <c:pt idx="1807">
                  <c:v>0</c:v>
                </c:pt>
                <c:pt idx="1819">
                  <c:v>0</c:v>
                </c:pt>
                <c:pt idx="1826">
                  <c:v>0</c:v>
                </c:pt>
                <c:pt idx="1840">
                  <c:v>0</c:v>
                </c:pt>
                <c:pt idx="1857">
                  <c:v>0</c:v>
                </c:pt>
                <c:pt idx="1877">
                  <c:v>0</c:v>
                </c:pt>
                <c:pt idx="1878">
                  <c:v>0</c:v>
                </c:pt>
                <c:pt idx="1885">
                  <c:v>0</c:v>
                </c:pt>
                <c:pt idx="1890">
                  <c:v>0</c:v>
                </c:pt>
                <c:pt idx="1897">
                  <c:v>0</c:v>
                </c:pt>
                <c:pt idx="1904">
                  <c:v>0</c:v>
                </c:pt>
                <c:pt idx="1909">
                  <c:v>0</c:v>
                </c:pt>
                <c:pt idx="1912">
                  <c:v>0</c:v>
                </c:pt>
                <c:pt idx="1928">
                  <c:v>0</c:v>
                </c:pt>
                <c:pt idx="1934">
                  <c:v>0</c:v>
                </c:pt>
                <c:pt idx="1937">
                  <c:v>0</c:v>
                </c:pt>
                <c:pt idx="1939">
                  <c:v>0</c:v>
                </c:pt>
                <c:pt idx="1941">
                  <c:v>0</c:v>
                </c:pt>
                <c:pt idx="1954">
                  <c:v>0</c:v>
                </c:pt>
                <c:pt idx="1963">
                  <c:v>0</c:v>
                </c:pt>
                <c:pt idx="1967">
                  <c:v>0</c:v>
                </c:pt>
                <c:pt idx="1968">
                  <c:v>0</c:v>
                </c:pt>
                <c:pt idx="1970">
                  <c:v>0</c:v>
                </c:pt>
                <c:pt idx="1974">
                  <c:v>0</c:v>
                </c:pt>
                <c:pt idx="1977">
                  <c:v>0</c:v>
                </c:pt>
                <c:pt idx="1982">
                  <c:v>0</c:v>
                </c:pt>
                <c:pt idx="1985">
                  <c:v>0</c:v>
                </c:pt>
                <c:pt idx="1989">
                  <c:v>0</c:v>
                </c:pt>
                <c:pt idx="1993">
                  <c:v>0</c:v>
                </c:pt>
                <c:pt idx="1998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9">
                  <c:v>0</c:v>
                </c:pt>
                <c:pt idx="2020">
                  <c:v>0</c:v>
                </c:pt>
                <c:pt idx="2023">
                  <c:v>0</c:v>
                </c:pt>
                <c:pt idx="2024">
                  <c:v>0</c:v>
                </c:pt>
                <c:pt idx="2026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5">
                  <c:v>0</c:v>
                </c:pt>
                <c:pt idx="2037">
                  <c:v>0</c:v>
                </c:pt>
                <c:pt idx="2041">
                  <c:v>0</c:v>
                </c:pt>
                <c:pt idx="2043">
                  <c:v>0</c:v>
                </c:pt>
                <c:pt idx="2044">
                  <c:v>0</c:v>
                </c:pt>
                <c:pt idx="2047">
                  <c:v>0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087">
                  <c:v>0</c:v>
                </c:pt>
                <c:pt idx="2088">
                  <c:v>0</c:v>
                </c:pt>
                <c:pt idx="2110">
                  <c:v>0</c:v>
                </c:pt>
                <c:pt idx="2119">
                  <c:v>0</c:v>
                </c:pt>
                <c:pt idx="2132">
                  <c:v>0</c:v>
                </c:pt>
                <c:pt idx="2133">
                  <c:v>0</c:v>
                </c:pt>
                <c:pt idx="2140">
                  <c:v>0</c:v>
                </c:pt>
                <c:pt idx="2144">
                  <c:v>0</c:v>
                </c:pt>
                <c:pt idx="2151">
                  <c:v>0</c:v>
                </c:pt>
                <c:pt idx="2155">
                  <c:v>0</c:v>
                </c:pt>
                <c:pt idx="2157">
                  <c:v>0</c:v>
                </c:pt>
                <c:pt idx="2159">
                  <c:v>0</c:v>
                </c:pt>
                <c:pt idx="2164">
                  <c:v>0</c:v>
                </c:pt>
                <c:pt idx="2169">
                  <c:v>0</c:v>
                </c:pt>
                <c:pt idx="2187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1">
                  <c:v>0</c:v>
                </c:pt>
                <c:pt idx="2209">
                  <c:v>0</c:v>
                </c:pt>
                <c:pt idx="2211">
                  <c:v>0</c:v>
                </c:pt>
                <c:pt idx="2216">
                  <c:v>0</c:v>
                </c:pt>
                <c:pt idx="2219">
                  <c:v>0</c:v>
                </c:pt>
                <c:pt idx="2231">
                  <c:v>0</c:v>
                </c:pt>
                <c:pt idx="224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5">
                  <c:v>0</c:v>
                </c:pt>
                <c:pt idx="2258">
                  <c:v>0</c:v>
                </c:pt>
                <c:pt idx="2259">
                  <c:v>0</c:v>
                </c:pt>
                <c:pt idx="2262">
                  <c:v>0</c:v>
                </c:pt>
                <c:pt idx="2266">
                  <c:v>0</c:v>
                </c:pt>
                <c:pt idx="2268">
                  <c:v>0</c:v>
                </c:pt>
                <c:pt idx="2279">
                  <c:v>0</c:v>
                </c:pt>
                <c:pt idx="2280">
                  <c:v>0</c:v>
                </c:pt>
                <c:pt idx="2283">
                  <c:v>0</c:v>
                </c:pt>
                <c:pt idx="2291">
                  <c:v>0</c:v>
                </c:pt>
                <c:pt idx="2292">
                  <c:v>0</c:v>
                </c:pt>
                <c:pt idx="2294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7">
                  <c:v>0</c:v>
                </c:pt>
                <c:pt idx="2309">
                  <c:v>0</c:v>
                </c:pt>
                <c:pt idx="2312">
                  <c:v>0</c:v>
                </c:pt>
                <c:pt idx="2314">
                  <c:v>0</c:v>
                </c:pt>
                <c:pt idx="2315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2B-41D1-B703-4F62AE93350D}"/>
            </c:ext>
          </c:extLst>
        </c:ser>
        <c:ser>
          <c:idx val="7"/>
          <c:order val="7"/>
          <c:tx>
            <c:strRef>
              <c:f>Реестр!$I$2:$I$3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Реестр!$I$4:$I$2324</c:f>
              <c:numCache>
                <c:formatCode>General</c:formatCode>
                <c:ptCount val="232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2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1">
                  <c:v>0</c:v>
                </c:pt>
                <c:pt idx="713">
                  <c:v>0</c:v>
                </c:pt>
                <c:pt idx="727">
                  <c:v>0</c:v>
                </c:pt>
                <c:pt idx="731">
                  <c:v>0</c:v>
                </c:pt>
                <c:pt idx="734">
                  <c:v>0</c:v>
                </c:pt>
                <c:pt idx="738">
                  <c:v>0</c:v>
                </c:pt>
                <c:pt idx="746">
                  <c:v>0</c:v>
                </c:pt>
                <c:pt idx="760">
                  <c:v>0</c:v>
                </c:pt>
                <c:pt idx="765">
                  <c:v>0</c:v>
                </c:pt>
                <c:pt idx="766">
                  <c:v>0</c:v>
                </c:pt>
                <c:pt idx="772">
                  <c:v>0</c:v>
                </c:pt>
                <c:pt idx="773">
                  <c:v>0</c:v>
                </c:pt>
                <c:pt idx="788">
                  <c:v>0</c:v>
                </c:pt>
                <c:pt idx="789">
                  <c:v>0</c:v>
                </c:pt>
                <c:pt idx="793">
                  <c:v>0</c:v>
                </c:pt>
                <c:pt idx="798">
                  <c:v>0</c:v>
                </c:pt>
                <c:pt idx="799">
                  <c:v>0</c:v>
                </c:pt>
                <c:pt idx="809">
                  <c:v>0</c:v>
                </c:pt>
                <c:pt idx="817">
                  <c:v>0</c:v>
                </c:pt>
                <c:pt idx="818">
                  <c:v>0</c:v>
                </c:pt>
                <c:pt idx="825">
                  <c:v>0</c:v>
                </c:pt>
                <c:pt idx="837">
                  <c:v>0</c:v>
                </c:pt>
                <c:pt idx="850">
                  <c:v>0</c:v>
                </c:pt>
                <c:pt idx="860">
                  <c:v>0</c:v>
                </c:pt>
                <c:pt idx="875">
                  <c:v>0</c:v>
                </c:pt>
                <c:pt idx="881">
                  <c:v>0</c:v>
                </c:pt>
                <c:pt idx="884">
                  <c:v>0</c:v>
                </c:pt>
                <c:pt idx="885">
                  <c:v>0</c:v>
                </c:pt>
                <c:pt idx="899">
                  <c:v>0</c:v>
                </c:pt>
                <c:pt idx="901">
                  <c:v>0</c:v>
                </c:pt>
                <c:pt idx="907">
                  <c:v>0</c:v>
                </c:pt>
                <c:pt idx="942">
                  <c:v>0</c:v>
                </c:pt>
                <c:pt idx="956">
                  <c:v>0</c:v>
                </c:pt>
                <c:pt idx="973">
                  <c:v>0</c:v>
                </c:pt>
                <c:pt idx="988">
                  <c:v>0</c:v>
                </c:pt>
                <c:pt idx="993">
                  <c:v>0</c:v>
                </c:pt>
                <c:pt idx="1003">
                  <c:v>0</c:v>
                </c:pt>
                <c:pt idx="1006">
                  <c:v>0</c:v>
                </c:pt>
                <c:pt idx="1011">
                  <c:v>0</c:v>
                </c:pt>
                <c:pt idx="1020">
                  <c:v>0</c:v>
                </c:pt>
                <c:pt idx="1023">
                  <c:v>0</c:v>
                </c:pt>
                <c:pt idx="1032">
                  <c:v>0</c:v>
                </c:pt>
                <c:pt idx="1041">
                  <c:v>0</c:v>
                </c:pt>
                <c:pt idx="1042">
                  <c:v>0</c:v>
                </c:pt>
                <c:pt idx="1062">
                  <c:v>0</c:v>
                </c:pt>
                <c:pt idx="1075">
                  <c:v>0</c:v>
                </c:pt>
                <c:pt idx="1083">
                  <c:v>0</c:v>
                </c:pt>
                <c:pt idx="1091">
                  <c:v>0</c:v>
                </c:pt>
                <c:pt idx="1104">
                  <c:v>0</c:v>
                </c:pt>
                <c:pt idx="1122">
                  <c:v>0</c:v>
                </c:pt>
                <c:pt idx="1130">
                  <c:v>0</c:v>
                </c:pt>
                <c:pt idx="1131">
                  <c:v>0</c:v>
                </c:pt>
                <c:pt idx="1147">
                  <c:v>0</c:v>
                </c:pt>
                <c:pt idx="1152">
                  <c:v>0</c:v>
                </c:pt>
                <c:pt idx="1174">
                  <c:v>0</c:v>
                </c:pt>
                <c:pt idx="1186">
                  <c:v>0</c:v>
                </c:pt>
                <c:pt idx="1196">
                  <c:v>0</c:v>
                </c:pt>
                <c:pt idx="1207">
                  <c:v>0</c:v>
                </c:pt>
                <c:pt idx="1213">
                  <c:v>0</c:v>
                </c:pt>
                <c:pt idx="1220">
                  <c:v>0</c:v>
                </c:pt>
                <c:pt idx="1226">
                  <c:v>0</c:v>
                </c:pt>
                <c:pt idx="1236">
                  <c:v>0</c:v>
                </c:pt>
                <c:pt idx="1245">
                  <c:v>0</c:v>
                </c:pt>
                <c:pt idx="1252">
                  <c:v>0</c:v>
                </c:pt>
                <c:pt idx="1267">
                  <c:v>0</c:v>
                </c:pt>
                <c:pt idx="1284">
                  <c:v>0</c:v>
                </c:pt>
                <c:pt idx="1293">
                  <c:v>0</c:v>
                </c:pt>
                <c:pt idx="1318">
                  <c:v>0</c:v>
                </c:pt>
                <c:pt idx="1334">
                  <c:v>0</c:v>
                </c:pt>
                <c:pt idx="1340">
                  <c:v>0</c:v>
                </c:pt>
                <c:pt idx="1351">
                  <c:v>0</c:v>
                </c:pt>
                <c:pt idx="1356">
                  <c:v>0</c:v>
                </c:pt>
                <c:pt idx="1384">
                  <c:v>0</c:v>
                </c:pt>
                <c:pt idx="1388">
                  <c:v>0</c:v>
                </c:pt>
                <c:pt idx="1403">
                  <c:v>0</c:v>
                </c:pt>
                <c:pt idx="1405">
                  <c:v>0</c:v>
                </c:pt>
                <c:pt idx="1420">
                  <c:v>0</c:v>
                </c:pt>
                <c:pt idx="1443">
                  <c:v>0</c:v>
                </c:pt>
                <c:pt idx="1445">
                  <c:v>0</c:v>
                </c:pt>
                <c:pt idx="1446">
                  <c:v>0</c:v>
                </c:pt>
                <c:pt idx="1457">
                  <c:v>0</c:v>
                </c:pt>
                <c:pt idx="1466">
                  <c:v>0</c:v>
                </c:pt>
                <c:pt idx="1491">
                  <c:v>0</c:v>
                </c:pt>
                <c:pt idx="1497">
                  <c:v>0</c:v>
                </c:pt>
                <c:pt idx="1514">
                  <c:v>0</c:v>
                </c:pt>
                <c:pt idx="1519">
                  <c:v>0</c:v>
                </c:pt>
                <c:pt idx="1523">
                  <c:v>0</c:v>
                </c:pt>
                <c:pt idx="1525">
                  <c:v>0</c:v>
                </c:pt>
                <c:pt idx="1528">
                  <c:v>0</c:v>
                </c:pt>
                <c:pt idx="1535">
                  <c:v>0</c:v>
                </c:pt>
                <c:pt idx="1551">
                  <c:v>0</c:v>
                </c:pt>
                <c:pt idx="1565">
                  <c:v>0</c:v>
                </c:pt>
                <c:pt idx="1567">
                  <c:v>0</c:v>
                </c:pt>
                <c:pt idx="1573">
                  <c:v>0</c:v>
                </c:pt>
                <c:pt idx="1579">
                  <c:v>0</c:v>
                </c:pt>
                <c:pt idx="1594">
                  <c:v>0</c:v>
                </c:pt>
                <c:pt idx="1602">
                  <c:v>0</c:v>
                </c:pt>
                <c:pt idx="1620">
                  <c:v>0</c:v>
                </c:pt>
                <c:pt idx="1630">
                  <c:v>0</c:v>
                </c:pt>
                <c:pt idx="1642">
                  <c:v>0</c:v>
                </c:pt>
                <c:pt idx="1653">
                  <c:v>0</c:v>
                </c:pt>
                <c:pt idx="1658">
                  <c:v>0</c:v>
                </c:pt>
                <c:pt idx="1664">
                  <c:v>0</c:v>
                </c:pt>
                <c:pt idx="1671">
                  <c:v>0</c:v>
                </c:pt>
                <c:pt idx="1679">
                  <c:v>0</c:v>
                </c:pt>
                <c:pt idx="1687">
                  <c:v>0</c:v>
                </c:pt>
                <c:pt idx="1708">
                  <c:v>0</c:v>
                </c:pt>
                <c:pt idx="1717">
                  <c:v>0</c:v>
                </c:pt>
                <c:pt idx="1721">
                  <c:v>0</c:v>
                </c:pt>
                <c:pt idx="1724">
                  <c:v>0</c:v>
                </c:pt>
                <c:pt idx="1727">
                  <c:v>0</c:v>
                </c:pt>
                <c:pt idx="1729">
                  <c:v>0</c:v>
                </c:pt>
                <c:pt idx="1735">
                  <c:v>0</c:v>
                </c:pt>
                <c:pt idx="1745">
                  <c:v>0</c:v>
                </c:pt>
                <c:pt idx="1763">
                  <c:v>0</c:v>
                </c:pt>
                <c:pt idx="1773">
                  <c:v>0</c:v>
                </c:pt>
                <c:pt idx="1788">
                  <c:v>0</c:v>
                </c:pt>
                <c:pt idx="1789">
                  <c:v>0</c:v>
                </c:pt>
                <c:pt idx="1798">
                  <c:v>0</c:v>
                </c:pt>
                <c:pt idx="1807">
                  <c:v>0</c:v>
                </c:pt>
                <c:pt idx="1819">
                  <c:v>0</c:v>
                </c:pt>
                <c:pt idx="1826">
                  <c:v>0</c:v>
                </c:pt>
                <c:pt idx="1840">
                  <c:v>0</c:v>
                </c:pt>
                <c:pt idx="1857">
                  <c:v>0</c:v>
                </c:pt>
                <c:pt idx="1877">
                  <c:v>0</c:v>
                </c:pt>
                <c:pt idx="1878">
                  <c:v>0</c:v>
                </c:pt>
                <c:pt idx="1885">
                  <c:v>0</c:v>
                </c:pt>
                <c:pt idx="1890">
                  <c:v>0</c:v>
                </c:pt>
                <c:pt idx="1897">
                  <c:v>0</c:v>
                </c:pt>
                <c:pt idx="1904">
                  <c:v>0</c:v>
                </c:pt>
                <c:pt idx="1909">
                  <c:v>0</c:v>
                </c:pt>
                <c:pt idx="1912">
                  <c:v>0</c:v>
                </c:pt>
                <c:pt idx="1928">
                  <c:v>0</c:v>
                </c:pt>
                <c:pt idx="1934">
                  <c:v>0</c:v>
                </c:pt>
                <c:pt idx="1937">
                  <c:v>0</c:v>
                </c:pt>
                <c:pt idx="1939">
                  <c:v>0</c:v>
                </c:pt>
                <c:pt idx="1941">
                  <c:v>0</c:v>
                </c:pt>
                <c:pt idx="1954">
                  <c:v>0</c:v>
                </c:pt>
                <c:pt idx="1963">
                  <c:v>0</c:v>
                </c:pt>
                <c:pt idx="1967">
                  <c:v>0</c:v>
                </c:pt>
                <c:pt idx="1968">
                  <c:v>0</c:v>
                </c:pt>
                <c:pt idx="1970">
                  <c:v>0</c:v>
                </c:pt>
                <c:pt idx="1974">
                  <c:v>0</c:v>
                </c:pt>
                <c:pt idx="1977">
                  <c:v>0</c:v>
                </c:pt>
                <c:pt idx="1982">
                  <c:v>0</c:v>
                </c:pt>
                <c:pt idx="1985">
                  <c:v>0</c:v>
                </c:pt>
                <c:pt idx="1989">
                  <c:v>0</c:v>
                </c:pt>
                <c:pt idx="1993">
                  <c:v>0</c:v>
                </c:pt>
                <c:pt idx="1998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9">
                  <c:v>0</c:v>
                </c:pt>
                <c:pt idx="2020">
                  <c:v>0</c:v>
                </c:pt>
                <c:pt idx="2023">
                  <c:v>0</c:v>
                </c:pt>
                <c:pt idx="2024">
                  <c:v>0</c:v>
                </c:pt>
                <c:pt idx="2026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5">
                  <c:v>0</c:v>
                </c:pt>
                <c:pt idx="2037">
                  <c:v>0</c:v>
                </c:pt>
                <c:pt idx="2041">
                  <c:v>0</c:v>
                </c:pt>
                <c:pt idx="2043">
                  <c:v>0</c:v>
                </c:pt>
                <c:pt idx="2044">
                  <c:v>0</c:v>
                </c:pt>
                <c:pt idx="2047">
                  <c:v>0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087">
                  <c:v>0</c:v>
                </c:pt>
                <c:pt idx="2088">
                  <c:v>0</c:v>
                </c:pt>
                <c:pt idx="2110">
                  <c:v>0</c:v>
                </c:pt>
                <c:pt idx="2119">
                  <c:v>0</c:v>
                </c:pt>
                <c:pt idx="2132">
                  <c:v>0</c:v>
                </c:pt>
                <c:pt idx="2133">
                  <c:v>0</c:v>
                </c:pt>
                <c:pt idx="2140">
                  <c:v>0</c:v>
                </c:pt>
                <c:pt idx="2144">
                  <c:v>0</c:v>
                </c:pt>
                <c:pt idx="2151">
                  <c:v>0</c:v>
                </c:pt>
                <c:pt idx="2155">
                  <c:v>0</c:v>
                </c:pt>
                <c:pt idx="2157">
                  <c:v>0</c:v>
                </c:pt>
                <c:pt idx="2159">
                  <c:v>0</c:v>
                </c:pt>
                <c:pt idx="2164">
                  <c:v>0</c:v>
                </c:pt>
                <c:pt idx="2169">
                  <c:v>0</c:v>
                </c:pt>
                <c:pt idx="2187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1">
                  <c:v>0</c:v>
                </c:pt>
                <c:pt idx="2209">
                  <c:v>0</c:v>
                </c:pt>
                <c:pt idx="2211">
                  <c:v>0</c:v>
                </c:pt>
                <c:pt idx="2216">
                  <c:v>0</c:v>
                </c:pt>
                <c:pt idx="2219">
                  <c:v>0</c:v>
                </c:pt>
                <c:pt idx="2231">
                  <c:v>0</c:v>
                </c:pt>
                <c:pt idx="224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5">
                  <c:v>0</c:v>
                </c:pt>
                <c:pt idx="2258">
                  <c:v>0</c:v>
                </c:pt>
                <c:pt idx="2259">
                  <c:v>0</c:v>
                </c:pt>
                <c:pt idx="2262">
                  <c:v>0</c:v>
                </c:pt>
                <c:pt idx="2266">
                  <c:v>0</c:v>
                </c:pt>
                <c:pt idx="2268">
                  <c:v>0</c:v>
                </c:pt>
                <c:pt idx="2279">
                  <c:v>0</c:v>
                </c:pt>
                <c:pt idx="2280">
                  <c:v>0</c:v>
                </c:pt>
                <c:pt idx="2283">
                  <c:v>0</c:v>
                </c:pt>
                <c:pt idx="2291">
                  <c:v>0</c:v>
                </c:pt>
                <c:pt idx="2292">
                  <c:v>0</c:v>
                </c:pt>
                <c:pt idx="2294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7">
                  <c:v>0</c:v>
                </c:pt>
                <c:pt idx="2309">
                  <c:v>0</c:v>
                </c:pt>
                <c:pt idx="2312">
                  <c:v>0</c:v>
                </c:pt>
                <c:pt idx="2314">
                  <c:v>0</c:v>
                </c:pt>
                <c:pt idx="2315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2B-41D1-B703-4F62AE93350D}"/>
            </c:ext>
          </c:extLst>
        </c:ser>
        <c:ser>
          <c:idx val="8"/>
          <c:order val="8"/>
          <c:tx>
            <c:strRef>
              <c:f>Реестр!$J$2:$J$3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Реестр!$J$4:$J$2324</c:f>
              <c:numCache>
                <c:formatCode>General</c:formatCode>
                <c:ptCount val="232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1">
                  <c:v>0</c:v>
                </c:pt>
                <c:pt idx="713">
                  <c:v>0</c:v>
                </c:pt>
                <c:pt idx="727">
                  <c:v>0</c:v>
                </c:pt>
                <c:pt idx="731">
                  <c:v>0</c:v>
                </c:pt>
                <c:pt idx="734">
                  <c:v>0</c:v>
                </c:pt>
                <c:pt idx="738">
                  <c:v>0</c:v>
                </c:pt>
                <c:pt idx="746">
                  <c:v>0</c:v>
                </c:pt>
                <c:pt idx="760">
                  <c:v>0</c:v>
                </c:pt>
                <c:pt idx="765">
                  <c:v>0</c:v>
                </c:pt>
                <c:pt idx="766">
                  <c:v>0</c:v>
                </c:pt>
                <c:pt idx="772">
                  <c:v>0</c:v>
                </c:pt>
                <c:pt idx="773">
                  <c:v>0</c:v>
                </c:pt>
                <c:pt idx="788">
                  <c:v>0</c:v>
                </c:pt>
                <c:pt idx="789">
                  <c:v>0</c:v>
                </c:pt>
                <c:pt idx="793">
                  <c:v>0</c:v>
                </c:pt>
                <c:pt idx="798">
                  <c:v>0</c:v>
                </c:pt>
                <c:pt idx="799">
                  <c:v>0</c:v>
                </c:pt>
                <c:pt idx="809">
                  <c:v>0</c:v>
                </c:pt>
                <c:pt idx="817">
                  <c:v>0</c:v>
                </c:pt>
                <c:pt idx="818">
                  <c:v>0</c:v>
                </c:pt>
                <c:pt idx="825">
                  <c:v>0</c:v>
                </c:pt>
                <c:pt idx="837">
                  <c:v>0</c:v>
                </c:pt>
                <c:pt idx="850">
                  <c:v>0</c:v>
                </c:pt>
                <c:pt idx="860">
                  <c:v>0</c:v>
                </c:pt>
                <c:pt idx="875">
                  <c:v>0</c:v>
                </c:pt>
                <c:pt idx="881">
                  <c:v>0</c:v>
                </c:pt>
                <c:pt idx="884">
                  <c:v>0</c:v>
                </c:pt>
                <c:pt idx="885">
                  <c:v>0</c:v>
                </c:pt>
                <c:pt idx="899">
                  <c:v>0</c:v>
                </c:pt>
                <c:pt idx="901">
                  <c:v>0</c:v>
                </c:pt>
                <c:pt idx="907">
                  <c:v>0</c:v>
                </c:pt>
                <c:pt idx="942">
                  <c:v>0</c:v>
                </c:pt>
                <c:pt idx="956">
                  <c:v>0</c:v>
                </c:pt>
                <c:pt idx="973">
                  <c:v>0</c:v>
                </c:pt>
                <c:pt idx="988">
                  <c:v>0</c:v>
                </c:pt>
                <c:pt idx="993">
                  <c:v>0</c:v>
                </c:pt>
                <c:pt idx="1003">
                  <c:v>0</c:v>
                </c:pt>
                <c:pt idx="1006">
                  <c:v>0</c:v>
                </c:pt>
                <c:pt idx="1011">
                  <c:v>0</c:v>
                </c:pt>
                <c:pt idx="1020">
                  <c:v>0</c:v>
                </c:pt>
                <c:pt idx="1023">
                  <c:v>0</c:v>
                </c:pt>
                <c:pt idx="1032">
                  <c:v>0</c:v>
                </c:pt>
                <c:pt idx="1041">
                  <c:v>0</c:v>
                </c:pt>
                <c:pt idx="1042">
                  <c:v>0</c:v>
                </c:pt>
                <c:pt idx="1062">
                  <c:v>0</c:v>
                </c:pt>
                <c:pt idx="1075">
                  <c:v>0</c:v>
                </c:pt>
                <c:pt idx="1083">
                  <c:v>0</c:v>
                </c:pt>
                <c:pt idx="1091">
                  <c:v>0</c:v>
                </c:pt>
                <c:pt idx="1104">
                  <c:v>0</c:v>
                </c:pt>
                <c:pt idx="1122">
                  <c:v>0</c:v>
                </c:pt>
                <c:pt idx="1130">
                  <c:v>0</c:v>
                </c:pt>
                <c:pt idx="1131">
                  <c:v>0</c:v>
                </c:pt>
                <c:pt idx="1147">
                  <c:v>0</c:v>
                </c:pt>
                <c:pt idx="1152">
                  <c:v>0</c:v>
                </c:pt>
                <c:pt idx="1174">
                  <c:v>0</c:v>
                </c:pt>
                <c:pt idx="1186">
                  <c:v>0</c:v>
                </c:pt>
                <c:pt idx="1196">
                  <c:v>0</c:v>
                </c:pt>
                <c:pt idx="1207">
                  <c:v>0</c:v>
                </c:pt>
                <c:pt idx="1213">
                  <c:v>0</c:v>
                </c:pt>
                <c:pt idx="1220">
                  <c:v>0</c:v>
                </c:pt>
                <c:pt idx="1226">
                  <c:v>0</c:v>
                </c:pt>
                <c:pt idx="1236">
                  <c:v>0</c:v>
                </c:pt>
                <c:pt idx="1245">
                  <c:v>0</c:v>
                </c:pt>
                <c:pt idx="1252">
                  <c:v>0</c:v>
                </c:pt>
                <c:pt idx="1267">
                  <c:v>0</c:v>
                </c:pt>
                <c:pt idx="1284">
                  <c:v>0</c:v>
                </c:pt>
                <c:pt idx="1293">
                  <c:v>0</c:v>
                </c:pt>
                <c:pt idx="1318">
                  <c:v>0</c:v>
                </c:pt>
                <c:pt idx="1334">
                  <c:v>0</c:v>
                </c:pt>
                <c:pt idx="1340">
                  <c:v>0</c:v>
                </c:pt>
                <c:pt idx="1351">
                  <c:v>0</c:v>
                </c:pt>
                <c:pt idx="1356">
                  <c:v>0</c:v>
                </c:pt>
                <c:pt idx="1384">
                  <c:v>0</c:v>
                </c:pt>
                <c:pt idx="1388">
                  <c:v>0</c:v>
                </c:pt>
                <c:pt idx="1403">
                  <c:v>0</c:v>
                </c:pt>
                <c:pt idx="1405">
                  <c:v>0</c:v>
                </c:pt>
                <c:pt idx="1420">
                  <c:v>0</c:v>
                </c:pt>
                <c:pt idx="1443">
                  <c:v>0</c:v>
                </c:pt>
                <c:pt idx="1445">
                  <c:v>0</c:v>
                </c:pt>
                <c:pt idx="1446">
                  <c:v>0</c:v>
                </c:pt>
                <c:pt idx="1457">
                  <c:v>0</c:v>
                </c:pt>
                <c:pt idx="1466">
                  <c:v>0</c:v>
                </c:pt>
                <c:pt idx="1491">
                  <c:v>0</c:v>
                </c:pt>
                <c:pt idx="1497">
                  <c:v>0</c:v>
                </c:pt>
                <c:pt idx="1514">
                  <c:v>0</c:v>
                </c:pt>
                <c:pt idx="1519">
                  <c:v>0</c:v>
                </c:pt>
                <c:pt idx="1523">
                  <c:v>0</c:v>
                </c:pt>
                <c:pt idx="1525">
                  <c:v>0</c:v>
                </c:pt>
                <c:pt idx="1528">
                  <c:v>0</c:v>
                </c:pt>
                <c:pt idx="1535">
                  <c:v>0</c:v>
                </c:pt>
                <c:pt idx="1551">
                  <c:v>0</c:v>
                </c:pt>
                <c:pt idx="1565">
                  <c:v>0</c:v>
                </c:pt>
                <c:pt idx="1567">
                  <c:v>0</c:v>
                </c:pt>
                <c:pt idx="1573">
                  <c:v>0</c:v>
                </c:pt>
                <c:pt idx="1579">
                  <c:v>0</c:v>
                </c:pt>
                <c:pt idx="1594">
                  <c:v>0</c:v>
                </c:pt>
                <c:pt idx="1602">
                  <c:v>0</c:v>
                </c:pt>
                <c:pt idx="1620">
                  <c:v>0</c:v>
                </c:pt>
                <c:pt idx="1630">
                  <c:v>0</c:v>
                </c:pt>
                <c:pt idx="1642">
                  <c:v>0</c:v>
                </c:pt>
                <c:pt idx="1653">
                  <c:v>0</c:v>
                </c:pt>
                <c:pt idx="1658">
                  <c:v>0</c:v>
                </c:pt>
                <c:pt idx="1664">
                  <c:v>0</c:v>
                </c:pt>
                <c:pt idx="1671">
                  <c:v>0</c:v>
                </c:pt>
                <c:pt idx="1679">
                  <c:v>0</c:v>
                </c:pt>
                <c:pt idx="1687">
                  <c:v>0</c:v>
                </c:pt>
                <c:pt idx="1708">
                  <c:v>0</c:v>
                </c:pt>
                <c:pt idx="1717">
                  <c:v>0</c:v>
                </c:pt>
                <c:pt idx="1721">
                  <c:v>0</c:v>
                </c:pt>
                <c:pt idx="1724">
                  <c:v>0</c:v>
                </c:pt>
                <c:pt idx="1727">
                  <c:v>0</c:v>
                </c:pt>
                <c:pt idx="1729">
                  <c:v>0</c:v>
                </c:pt>
                <c:pt idx="1735">
                  <c:v>0</c:v>
                </c:pt>
                <c:pt idx="1745">
                  <c:v>0</c:v>
                </c:pt>
                <c:pt idx="1763">
                  <c:v>0</c:v>
                </c:pt>
                <c:pt idx="1773">
                  <c:v>0</c:v>
                </c:pt>
                <c:pt idx="1788">
                  <c:v>0</c:v>
                </c:pt>
                <c:pt idx="1789">
                  <c:v>0</c:v>
                </c:pt>
                <c:pt idx="1798">
                  <c:v>0</c:v>
                </c:pt>
                <c:pt idx="1807">
                  <c:v>0</c:v>
                </c:pt>
                <c:pt idx="1819">
                  <c:v>0</c:v>
                </c:pt>
                <c:pt idx="1826">
                  <c:v>0</c:v>
                </c:pt>
                <c:pt idx="1840">
                  <c:v>0</c:v>
                </c:pt>
                <c:pt idx="1857">
                  <c:v>0</c:v>
                </c:pt>
                <c:pt idx="1877">
                  <c:v>0</c:v>
                </c:pt>
                <c:pt idx="1878">
                  <c:v>0</c:v>
                </c:pt>
                <c:pt idx="1885">
                  <c:v>0</c:v>
                </c:pt>
                <c:pt idx="1890">
                  <c:v>0</c:v>
                </c:pt>
                <c:pt idx="1897">
                  <c:v>0</c:v>
                </c:pt>
                <c:pt idx="1904">
                  <c:v>0</c:v>
                </c:pt>
                <c:pt idx="1909">
                  <c:v>0</c:v>
                </c:pt>
                <c:pt idx="1912">
                  <c:v>0</c:v>
                </c:pt>
                <c:pt idx="1928">
                  <c:v>0</c:v>
                </c:pt>
                <c:pt idx="1934">
                  <c:v>0</c:v>
                </c:pt>
                <c:pt idx="1937">
                  <c:v>0</c:v>
                </c:pt>
                <c:pt idx="1939">
                  <c:v>0</c:v>
                </c:pt>
                <c:pt idx="1941">
                  <c:v>0</c:v>
                </c:pt>
                <c:pt idx="1954">
                  <c:v>0</c:v>
                </c:pt>
                <c:pt idx="1963">
                  <c:v>0</c:v>
                </c:pt>
                <c:pt idx="1967">
                  <c:v>0</c:v>
                </c:pt>
                <c:pt idx="1968">
                  <c:v>0</c:v>
                </c:pt>
                <c:pt idx="1970">
                  <c:v>0</c:v>
                </c:pt>
                <c:pt idx="1974">
                  <c:v>0</c:v>
                </c:pt>
                <c:pt idx="1977">
                  <c:v>0</c:v>
                </c:pt>
                <c:pt idx="1982">
                  <c:v>0</c:v>
                </c:pt>
                <c:pt idx="1985">
                  <c:v>0</c:v>
                </c:pt>
                <c:pt idx="1989">
                  <c:v>0</c:v>
                </c:pt>
                <c:pt idx="1993">
                  <c:v>0</c:v>
                </c:pt>
                <c:pt idx="1998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9">
                  <c:v>0</c:v>
                </c:pt>
                <c:pt idx="2020">
                  <c:v>0</c:v>
                </c:pt>
                <c:pt idx="2023">
                  <c:v>0</c:v>
                </c:pt>
                <c:pt idx="2024">
                  <c:v>0</c:v>
                </c:pt>
                <c:pt idx="2026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5">
                  <c:v>0</c:v>
                </c:pt>
                <c:pt idx="2037">
                  <c:v>0</c:v>
                </c:pt>
                <c:pt idx="2041">
                  <c:v>0</c:v>
                </c:pt>
                <c:pt idx="2043">
                  <c:v>0</c:v>
                </c:pt>
                <c:pt idx="2044">
                  <c:v>0</c:v>
                </c:pt>
                <c:pt idx="2047">
                  <c:v>0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087">
                  <c:v>0</c:v>
                </c:pt>
                <c:pt idx="2088">
                  <c:v>0</c:v>
                </c:pt>
                <c:pt idx="2110">
                  <c:v>0</c:v>
                </c:pt>
                <c:pt idx="2119">
                  <c:v>0</c:v>
                </c:pt>
                <c:pt idx="2132">
                  <c:v>0</c:v>
                </c:pt>
                <c:pt idx="2133">
                  <c:v>0</c:v>
                </c:pt>
                <c:pt idx="2140">
                  <c:v>0</c:v>
                </c:pt>
                <c:pt idx="2144">
                  <c:v>0</c:v>
                </c:pt>
                <c:pt idx="2151">
                  <c:v>0</c:v>
                </c:pt>
                <c:pt idx="2155">
                  <c:v>0</c:v>
                </c:pt>
                <c:pt idx="2157">
                  <c:v>0</c:v>
                </c:pt>
                <c:pt idx="2159">
                  <c:v>0</c:v>
                </c:pt>
                <c:pt idx="2164">
                  <c:v>0</c:v>
                </c:pt>
                <c:pt idx="2169">
                  <c:v>0</c:v>
                </c:pt>
                <c:pt idx="2187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1">
                  <c:v>0</c:v>
                </c:pt>
                <c:pt idx="2209">
                  <c:v>0</c:v>
                </c:pt>
                <c:pt idx="2211">
                  <c:v>0</c:v>
                </c:pt>
                <c:pt idx="2216">
                  <c:v>0</c:v>
                </c:pt>
                <c:pt idx="2219">
                  <c:v>0</c:v>
                </c:pt>
                <c:pt idx="2231">
                  <c:v>0</c:v>
                </c:pt>
                <c:pt idx="224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5">
                  <c:v>0</c:v>
                </c:pt>
                <c:pt idx="2258">
                  <c:v>0</c:v>
                </c:pt>
                <c:pt idx="2259">
                  <c:v>0</c:v>
                </c:pt>
                <c:pt idx="2262">
                  <c:v>0</c:v>
                </c:pt>
                <c:pt idx="2266">
                  <c:v>0</c:v>
                </c:pt>
                <c:pt idx="2268">
                  <c:v>0</c:v>
                </c:pt>
                <c:pt idx="2279">
                  <c:v>0</c:v>
                </c:pt>
                <c:pt idx="2280">
                  <c:v>0</c:v>
                </c:pt>
                <c:pt idx="2283">
                  <c:v>0</c:v>
                </c:pt>
                <c:pt idx="2291">
                  <c:v>0</c:v>
                </c:pt>
                <c:pt idx="2292">
                  <c:v>0</c:v>
                </c:pt>
                <c:pt idx="2294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7">
                  <c:v>0</c:v>
                </c:pt>
                <c:pt idx="2309">
                  <c:v>0</c:v>
                </c:pt>
                <c:pt idx="2312">
                  <c:v>0</c:v>
                </c:pt>
                <c:pt idx="2314">
                  <c:v>0</c:v>
                </c:pt>
                <c:pt idx="2315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2B-41D1-B703-4F62AE93350D}"/>
            </c:ext>
          </c:extLst>
        </c:ser>
        <c:ser>
          <c:idx val="9"/>
          <c:order val="9"/>
          <c:tx>
            <c:strRef>
              <c:f>Реестр!$K$2:$K$3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Реестр!$K$4:$K$2324</c:f>
              <c:numCache>
                <c:formatCode>General</c:formatCode>
                <c:ptCount val="232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1">
                  <c:v>0</c:v>
                </c:pt>
                <c:pt idx="713">
                  <c:v>0</c:v>
                </c:pt>
                <c:pt idx="727">
                  <c:v>0</c:v>
                </c:pt>
                <c:pt idx="731">
                  <c:v>0</c:v>
                </c:pt>
                <c:pt idx="734">
                  <c:v>0</c:v>
                </c:pt>
                <c:pt idx="738">
                  <c:v>0</c:v>
                </c:pt>
                <c:pt idx="746">
                  <c:v>0</c:v>
                </c:pt>
                <c:pt idx="760">
                  <c:v>0</c:v>
                </c:pt>
                <c:pt idx="765">
                  <c:v>0</c:v>
                </c:pt>
                <c:pt idx="766">
                  <c:v>0</c:v>
                </c:pt>
                <c:pt idx="772">
                  <c:v>0</c:v>
                </c:pt>
                <c:pt idx="773">
                  <c:v>0</c:v>
                </c:pt>
                <c:pt idx="788">
                  <c:v>0</c:v>
                </c:pt>
                <c:pt idx="789">
                  <c:v>0</c:v>
                </c:pt>
                <c:pt idx="793">
                  <c:v>0</c:v>
                </c:pt>
                <c:pt idx="798">
                  <c:v>0</c:v>
                </c:pt>
                <c:pt idx="799">
                  <c:v>0</c:v>
                </c:pt>
                <c:pt idx="809">
                  <c:v>0</c:v>
                </c:pt>
                <c:pt idx="817">
                  <c:v>0</c:v>
                </c:pt>
                <c:pt idx="818">
                  <c:v>0</c:v>
                </c:pt>
                <c:pt idx="825">
                  <c:v>0</c:v>
                </c:pt>
                <c:pt idx="837">
                  <c:v>0</c:v>
                </c:pt>
                <c:pt idx="850">
                  <c:v>0</c:v>
                </c:pt>
                <c:pt idx="860">
                  <c:v>0</c:v>
                </c:pt>
                <c:pt idx="875">
                  <c:v>0</c:v>
                </c:pt>
                <c:pt idx="881">
                  <c:v>0</c:v>
                </c:pt>
                <c:pt idx="884">
                  <c:v>0</c:v>
                </c:pt>
                <c:pt idx="885">
                  <c:v>0</c:v>
                </c:pt>
                <c:pt idx="899">
                  <c:v>0</c:v>
                </c:pt>
                <c:pt idx="901">
                  <c:v>0</c:v>
                </c:pt>
                <c:pt idx="907">
                  <c:v>0</c:v>
                </c:pt>
                <c:pt idx="942">
                  <c:v>0</c:v>
                </c:pt>
                <c:pt idx="956">
                  <c:v>0</c:v>
                </c:pt>
                <c:pt idx="973">
                  <c:v>0</c:v>
                </c:pt>
                <c:pt idx="988">
                  <c:v>0</c:v>
                </c:pt>
                <c:pt idx="993">
                  <c:v>0</c:v>
                </c:pt>
                <c:pt idx="1003">
                  <c:v>0</c:v>
                </c:pt>
                <c:pt idx="1006">
                  <c:v>0</c:v>
                </c:pt>
                <c:pt idx="1011">
                  <c:v>0</c:v>
                </c:pt>
                <c:pt idx="1020">
                  <c:v>0</c:v>
                </c:pt>
                <c:pt idx="1023">
                  <c:v>0</c:v>
                </c:pt>
                <c:pt idx="1032">
                  <c:v>0</c:v>
                </c:pt>
                <c:pt idx="1041">
                  <c:v>0</c:v>
                </c:pt>
                <c:pt idx="1042">
                  <c:v>0</c:v>
                </c:pt>
                <c:pt idx="1062">
                  <c:v>0</c:v>
                </c:pt>
                <c:pt idx="1075">
                  <c:v>0</c:v>
                </c:pt>
                <c:pt idx="1083">
                  <c:v>0</c:v>
                </c:pt>
                <c:pt idx="1091">
                  <c:v>0</c:v>
                </c:pt>
                <c:pt idx="1104">
                  <c:v>0</c:v>
                </c:pt>
                <c:pt idx="1122">
                  <c:v>0</c:v>
                </c:pt>
                <c:pt idx="1130">
                  <c:v>0</c:v>
                </c:pt>
                <c:pt idx="1131">
                  <c:v>0</c:v>
                </c:pt>
                <c:pt idx="1147">
                  <c:v>0</c:v>
                </c:pt>
                <c:pt idx="1152">
                  <c:v>0</c:v>
                </c:pt>
                <c:pt idx="1174">
                  <c:v>0</c:v>
                </c:pt>
                <c:pt idx="1186">
                  <c:v>0</c:v>
                </c:pt>
                <c:pt idx="1196">
                  <c:v>0</c:v>
                </c:pt>
                <c:pt idx="1207">
                  <c:v>0</c:v>
                </c:pt>
                <c:pt idx="1213">
                  <c:v>0</c:v>
                </c:pt>
                <c:pt idx="1220">
                  <c:v>0</c:v>
                </c:pt>
                <c:pt idx="1226">
                  <c:v>0</c:v>
                </c:pt>
                <c:pt idx="1236">
                  <c:v>0</c:v>
                </c:pt>
                <c:pt idx="1245">
                  <c:v>0</c:v>
                </c:pt>
                <c:pt idx="1252">
                  <c:v>0</c:v>
                </c:pt>
                <c:pt idx="1267">
                  <c:v>0</c:v>
                </c:pt>
                <c:pt idx="1284">
                  <c:v>0</c:v>
                </c:pt>
                <c:pt idx="1293">
                  <c:v>0</c:v>
                </c:pt>
                <c:pt idx="1318">
                  <c:v>0</c:v>
                </c:pt>
                <c:pt idx="1334">
                  <c:v>0</c:v>
                </c:pt>
                <c:pt idx="1340">
                  <c:v>0</c:v>
                </c:pt>
                <c:pt idx="1351">
                  <c:v>0</c:v>
                </c:pt>
                <c:pt idx="1356">
                  <c:v>0</c:v>
                </c:pt>
                <c:pt idx="1384">
                  <c:v>0</c:v>
                </c:pt>
                <c:pt idx="1388">
                  <c:v>0</c:v>
                </c:pt>
                <c:pt idx="1403">
                  <c:v>0</c:v>
                </c:pt>
                <c:pt idx="1405">
                  <c:v>0</c:v>
                </c:pt>
                <c:pt idx="1420">
                  <c:v>0</c:v>
                </c:pt>
                <c:pt idx="1443">
                  <c:v>0</c:v>
                </c:pt>
                <c:pt idx="1445">
                  <c:v>0</c:v>
                </c:pt>
                <c:pt idx="1446">
                  <c:v>0</c:v>
                </c:pt>
                <c:pt idx="1457">
                  <c:v>0</c:v>
                </c:pt>
                <c:pt idx="1466">
                  <c:v>0</c:v>
                </c:pt>
                <c:pt idx="1491">
                  <c:v>0</c:v>
                </c:pt>
                <c:pt idx="1497">
                  <c:v>0</c:v>
                </c:pt>
                <c:pt idx="1514">
                  <c:v>0</c:v>
                </c:pt>
                <c:pt idx="1519">
                  <c:v>0</c:v>
                </c:pt>
                <c:pt idx="1523">
                  <c:v>0</c:v>
                </c:pt>
                <c:pt idx="1525">
                  <c:v>0</c:v>
                </c:pt>
                <c:pt idx="1528">
                  <c:v>0</c:v>
                </c:pt>
                <c:pt idx="1535">
                  <c:v>0</c:v>
                </c:pt>
                <c:pt idx="1551">
                  <c:v>0</c:v>
                </c:pt>
                <c:pt idx="1565">
                  <c:v>0</c:v>
                </c:pt>
                <c:pt idx="1567">
                  <c:v>0</c:v>
                </c:pt>
                <c:pt idx="1573">
                  <c:v>0</c:v>
                </c:pt>
                <c:pt idx="1579">
                  <c:v>0</c:v>
                </c:pt>
                <c:pt idx="1594">
                  <c:v>0</c:v>
                </c:pt>
                <c:pt idx="1602">
                  <c:v>0</c:v>
                </c:pt>
                <c:pt idx="1620">
                  <c:v>0</c:v>
                </c:pt>
                <c:pt idx="1630">
                  <c:v>0</c:v>
                </c:pt>
                <c:pt idx="1642">
                  <c:v>0</c:v>
                </c:pt>
                <c:pt idx="1653">
                  <c:v>0</c:v>
                </c:pt>
                <c:pt idx="1658">
                  <c:v>0</c:v>
                </c:pt>
                <c:pt idx="1664">
                  <c:v>0</c:v>
                </c:pt>
                <c:pt idx="1671">
                  <c:v>0</c:v>
                </c:pt>
                <c:pt idx="1679">
                  <c:v>0</c:v>
                </c:pt>
                <c:pt idx="1687">
                  <c:v>0</c:v>
                </c:pt>
                <c:pt idx="1708">
                  <c:v>0</c:v>
                </c:pt>
                <c:pt idx="1717">
                  <c:v>0</c:v>
                </c:pt>
                <c:pt idx="1721">
                  <c:v>0</c:v>
                </c:pt>
                <c:pt idx="1724">
                  <c:v>0</c:v>
                </c:pt>
                <c:pt idx="1727">
                  <c:v>0</c:v>
                </c:pt>
                <c:pt idx="1729">
                  <c:v>0</c:v>
                </c:pt>
                <c:pt idx="1735">
                  <c:v>0</c:v>
                </c:pt>
                <c:pt idx="1745">
                  <c:v>0</c:v>
                </c:pt>
                <c:pt idx="1763">
                  <c:v>0</c:v>
                </c:pt>
                <c:pt idx="1773">
                  <c:v>0</c:v>
                </c:pt>
                <c:pt idx="1788">
                  <c:v>0</c:v>
                </c:pt>
                <c:pt idx="1789">
                  <c:v>0</c:v>
                </c:pt>
                <c:pt idx="1798">
                  <c:v>0</c:v>
                </c:pt>
                <c:pt idx="1807">
                  <c:v>0</c:v>
                </c:pt>
                <c:pt idx="1819">
                  <c:v>0</c:v>
                </c:pt>
                <c:pt idx="1826">
                  <c:v>0</c:v>
                </c:pt>
                <c:pt idx="1840">
                  <c:v>0</c:v>
                </c:pt>
                <c:pt idx="1857">
                  <c:v>0</c:v>
                </c:pt>
                <c:pt idx="1877">
                  <c:v>0</c:v>
                </c:pt>
                <c:pt idx="1878">
                  <c:v>0</c:v>
                </c:pt>
                <c:pt idx="1885">
                  <c:v>0</c:v>
                </c:pt>
                <c:pt idx="1890">
                  <c:v>0</c:v>
                </c:pt>
                <c:pt idx="1897">
                  <c:v>0</c:v>
                </c:pt>
                <c:pt idx="1904">
                  <c:v>0</c:v>
                </c:pt>
                <c:pt idx="1909">
                  <c:v>0</c:v>
                </c:pt>
                <c:pt idx="1912">
                  <c:v>0</c:v>
                </c:pt>
                <c:pt idx="1928">
                  <c:v>0</c:v>
                </c:pt>
                <c:pt idx="1934">
                  <c:v>0</c:v>
                </c:pt>
                <c:pt idx="1937">
                  <c:v>0</c:v>
                </c:pt>
                <c:pt idx="1939">
                  <c:v>0</c:v>
                </c:pt>
                <c:pt idx="1941">
                  <c:v>0</c:v>
                </c:pt>
                <c:pt idx="1954">
                  <c:v>0</c:v>
                </c:pt>
                <c:pt idx="1963">
                  <c:v>0</c:v>
                </c:pt>
                <c:pt idx="1967">
                  <c:v>0</c:v>
                </c:pt>
                <c:pt idx="1968">
                  <c:v>0</c:v>
                </c:pt>
                <c:pt idx="1970">
                  <c:v>0</c:v>
                </c:pt>
                <c:pt idx="1974">
                  <c:v>0</c:v>
                </c:pt>
                <c:pt idx="1977">
                  <c:v>0</c:v>
                </c:pt>
                <c:pt idx="1982">
                  <c:v>0</c:v>
                </c:pt>
                <c:pt idx="1985">
                  <c:v>0</c:v>
                </c:pt>
                <c:pt idx="1989">
                  <c:v>0</c:v>
                </c:pt>
                <c:pt idx="1993">
                  <c:v>0</c:v>
                </c:pt>
                <c:pt idx="1998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9">
                  <c:v>0</c:v>
                </c:pt>
                <c:pt idx="2020">
                  <c:v>0</c:v>
                </c:pt>
                <c:pt idx="2023">
                  <c:v>0</c:v>
                </c:pt>
                <c:pt idx="2024">
                  <c:v>0</c:v>
                </c:pt>
                <c:pt idx="2026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5">
                  <c:v>0</c:v>
                </c:pt>
                <c:pt idx="2037">
                  <c:v>0</c:v>
                </c:pt>
                <c:pt idx="2041">
                  <c:v>0</c:v>
                </c:pt>
                <c:pt idx="2043">
                  <c:v>0</c:v>
                </c:pt>
                <c:pt idx="2044">
                  <c:v>0</c:v>
                </c:pt>
                <c:pt idx="2047">
                  <c:v>0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087">
                  <c:v>0</c:v>
                </c:pt>
                <c:pt idx="2088">
                  <c:v>0</c:v>
                </c:pt>
                <c:pt idx="2110">
                  <c:v>0</c:v>
                </c:pt>
                <c:pt idx="2119">
                  <c:v>0</c:v>
                </c:pt>
                <c:pt idx="2132">
                  <c:v>0</c:v>
                </c:pt>
                <c:pt idx="2133">
                  <c:v>0</c:v>
                </c:pt>
                <c:pt idx="2140">
                  <c:v>0</c:v>
                </c:pt>
                <c:pt idx="2144">
                  <c:v>0</c:v>
                </c:pt>
                <c:pt idx="2151">
                  <c:v>0</c:v>
                </c:pt>
                <c:pt idx="2155">
                  <c:v>0</c:v>
                </c:pt>
                <c:pt idx="2157">
                  <c:v>0</c:v>
                </c:pt>
                <c:pt idx="2159">
                  <c:v>0</c:v>
                </c:pt>
                <c:pt idx="2164">
                  <c:v>0</c:v>
                </c:pt>
                <c:pt idx="2169">
                  <c:v>0</c:v>
                </c:pt>
                <c:pt idx="2187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1">
                  <c:v>0</c:v>
                </c:pt>
                <c:pt idx="2209">
                  <c:v>0</c:v>
                </c:pt>
                <c:pt idx="2211">
                  <c:v>0</c:v>
                </c:pt>
                <c:pt idx="2216">
                  <c:v>0</c:v>
                </c:pt>
                <c:pt idx="2219">
                  <c:v>0</c:v>
                </c:pt>
                <c:pt idx="2231">
                  <c:v>0</c:v>
                </c:pt>
                <c:pt idx="224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5">
                  <c:v>0</c:v>
                </c:pt>
                <c:pt idx="2258">
                  <c:v>0</c:v>
                </c:pt>
                <c:pt idx="2259">
                  <c:v>0</c:v>
                </c:pt>
                <c:pt idx="2262">
                  <c:v>0</c:v>
                </c:pt>
                <c:pt idx="2266">
                  <c:v>0</c:v>
                </c:pt>
                <c:pt idx="2268">
                  <c:v>0</c:v>
                </c:pt>
                <c:pt idx="2279">
                  <c:v>0</c:v>
                </c:pt>
                <c:pt idx="2280">
                  <c:v>0</c:v>
                </c:pt>
                <c:pt idx="2283">
                  <c:v>0</c:v>
                </c:pt>
                <c:pt idx="2291">
                  <c:v>0</c:v>
                </c:pt>
                <c:pt idx="2292">
                  <c:v>0</c:v>
                </c:pt>
                <c:pt idx="2294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7">
                  <c:v>0</c:v>
                </c:pt>
                <c:pt idx="2309">
                  <c:v>0</c:v>
                </c:pt>
                <c:pt idx="2312">
                  <c:v>0</c:v>
                </c:pt>
                <c:pt idx="2314">
                  <c:v>0</c:v>
                </c:pt>
                <c:pt idx="2315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E2B-41D1-B703-4F62AE93350D}"/>
            </c:ext>
          </c:extLst>
        </c:ser>
        <c:ser>
          <c:idx val="10"/>
          <c:order val="10"/>
          <c:tx>
            <c:strRef>
              <c:f>Реестр!$L$2:$L$3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Реестр!$L$4:$L$2324</c:f>
              <c:numCache>
                <c:formatCode>General</c:formatCode>
                <c:ptCount val="232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1">
                  <c:v>0</c:v>
                </c:pt>
                <c:pt idx="713">
                  <c:v>0</c:v>
                </c:pt>
                <c:pt idx="727">
                  <c:v>0</c:v>
                </c:pt>
                <c:pt idx="731">
                  <c:v>0</c:v>
                </c:pt>
                <c:pt idx="734">
                  <c:v>0</c:v>
                </c:pt>
                <c:pt idx="738">
                  <c:v>0</c:v>
                </c:pt>
                <c:pt idx="746">
                  <c:v>0</c:v>
                </c:pt>
                <c:pt idx="760">
                  <c:v>0</c:v>
                </c:pt>
                <c:pt idx="765">
                  <c:v>0</c:v>
                </c:pt>
                <c:pt idx="766">
                  <c:v>0</c:v>
                </c:pt>
                <c:pt idx="772">
                  <c:v>0</c:v>
                </c:pt>
                <c:pt idx="773">
                  <c:v>0</c:v>
                </c:pt>
                <c:pt idx="788">
                  <c:v>0</c:v>
                </c:pt>
                <c:pt idx="789">
                  <c:v>0</c:v>
                </c:pt>
                <c:pt idx="793">
                  <c:v>0</c:v>
                </c:pt>
                <c:pt idx="798">
                  <c:v>0</c:v>
                </c:pt>
                <c:pt idx="799">
                  <c:v>0</c:v>
                </c:pt>
                <c:pt idx="809">
                  <c:v>0</c:v>
                </c:pt>
                <c:pt idx="817">
                  <c:v>0</c:v>
                </c:pt>
                <c:pt idx="818">
                  <c:v>0</c:v>
                </c:pt>
                <c:pt idx="825">
                  <c:v>0</c:v>
                </c:pt>
                <c:pt idx="837">
                  <c:v>0</c:v>
                </c:pt>
                <c:pt idx="850">
                  <c:v>0</c:v>
                </c:pt>
                <c:pt idx="860">
                  <c:v>0</c:v>
                </c:pt>
                <c:pt idx="875">
                  <c:v>0</c:v>
                </c:pt>
                <c:pt idx="881">
                  <c:v>0</c:v>
                </c:pt>
                <c:pt idx="884">
                  <c:v>0</c:v>
                </c:pt>
                <c:pt idx="885">
                  <c:v>0</c:v>
                </c:pt>
                <c:pt idx="899">
                  <c:v>0</c:v>
                </c:pt>
                <c:pt idx="901">
                  <c:v>0</c:v>
                </c:pt>
                <c:pt idx="907">
                  <c:v>0</c:v>
                </c:pt>
                <c:pt idx="942">
                  <c:v>0</c:v>
                </c:pt>
                <c:pt idx="956">
                  <c:v>0</c:v>
                </c:pt>
                <c:pt idx="973">
                  <c:v>0</c:v>
                </c:pt>
                <c:pt idx="988">
                  <c:v>0</c:v>
                </c:pt>
                <c:pt idx="993">
                  <c:v>0</c:v>
                </c:pt>
                <c:pt idx="1003">
                  <c:v>0</c:v>
                </c:pt>
                <c:pt idx="1006">
                  <c:v>0</c:v>
                </c:pt>
                <c:pt idx="1011">
                  <c:v>0</c:v>
                </c:pt>
                <c:pt idx="1020">
                  <c:v>0</c:v>
                </c:pt>
                <c:pt idx="1023">
                  <c:v>0</c:v>
                </c:pt>
                <c:pt idx="1032">
                  <c:v>0</c:v>
                </c:pt>
                <c:pt idx="1041">
                  <c:v>0</c:v>
                </c:pt>
                <c:pt idx="1042">
                  <c:v>0</c:v>
                </c:pt>
                <c:pt idx="1062">
                  <c:v>0</c:v>
                </c:pt>
                <c:pt idx="1075">
                  <c:v>0</c:v>
                </c:pt>
                <c:pt idx="1083">
                  <c:v>0</c:v>
                </c:pt>
                <c:pt idx="1091">
                  <c:v>0</c:v>
                </c:pt>
                <c:pt idx="1104">
                  <c:v>0</c:v>
                </c:pt>
                <c:pt idx="1122">
                  <c:v>0</c:v>
                </c:pt>
                <c:pt idx="1130">
                  <c:v>0</c:v>
                </c:pt>
                <c:pt idx="1131">
                  <c:v>0</c:v>
                </c:pt>
                <c:pt idx="1147">
                  <c:v>0</c:v>
                </c:pt>
                <c:pt idx="1152">
                  <c:v>0</c:v>
                </c:pt>
                <c:pt idx="1174">
                  <c:v>0</c:v>
                </c:pt>
                <c:pt idx="1186">
                  <c:v>0</c:v>
                </c:pt>
                <c:pt idx="1196">
                  <c:v>0</c:v>
                </c:pt>
                <c:pt idx="1207">
                  <c:v>0</c:v>
                </c:pt>
                <c:pt idx="1213">
                  <c:v>0</c:v>
                </c:pt>
                <c:pt idx="1220">
                  <c:v>0</c:v>
                </c:pt>
                <c:pt idx="1226">
                  <c:v>0</c:v>
                </c:pt>
                <c:pt idx="1236">
                  <c:v>0</c:v>
                </c:pt>
                <c:pt idx="1245">
                  <c:v>0</c:v>
                </c:pt>
                <c:pt idx="1252">
                  <c:v>0</c:v>
                </c:pt>
                <c:pt idx="1267">
                  <c:v>0</c:v>
                </c:pt>
                <c:pt idx="1284">
                  <c:v>0</c:v>
                </c:pt>
                <c:pt idx="1293">
                  <c:v>0</c:v>
                </c:pt>
                <c:pt idx="1318">
                  <c:v>0</c:v>
                </c:pt>
                <c:pt idx="1334">
                  <c:v>0</c:v>
                </c:pt>
                <c:pt idx="1340">
                  <c:v>0</c:v>
                </c:pt>
                <c:pt idx="1351">
                  <c:v>0</c:v>
                </c:pt>
                <c:pt idx="1356">
                  <c:v>0</c:v>
                </c:pt>
                <c:pt idx="1384">
                  <c:v>0</c:v>
                </c:pt>
                <c:pt idx="1388">
                  <c:v>0</c:v>
                </c:pt>
                <c:pt idx="1403">
                  <c:v>0</c:v>
                </c:pt>
                <c:pt idx="1405">
                  <c:v>0</c:v>
                </c:pt>
                <c:pt idx="1420">
                  <c:v>0</c:v>
                </c:pt>
                <c:pt idx="1443">
                  <c:v>0</c:v>
                </c:pt>
                <c:pt idx="1445">
                  <c:v>0</c:v>
                </c:pt>
                <c:pt idx="1446">
                  <c:v>0</c:v>
                </c:pt>
                <c:pt idx="1457">
                  <c:v>0</c:v>
                </c:pt>
                <c:pt idx="1466">
                  <c:v>0</c:v>
                </c:pt>
                <c:pt idx="1491">
                  <c:v>0</c:v>
                </c:pt>
                <c:pt idx="1497">
                  <c:v>0</c:v>
                </c:pt>
                <c:pt idx="1514">
                  <c:v>0</c:v>
                </c:pt>
                <c:pt idx="1519">
                  <c:v>0</c:v>
                </c:pt>
                <c:pt idx="1523">
                  <c:v>0</c:v>
                </c:pt>
                <c:pt idx="1525">
                  <c:v>0</c:v>
                </c:pt>
                <c:pt idx="1528">
                  <c:v>0</c:v>
                </c:pt>
                <c:pt idx="1535">
                  <c:v>0</c:v>
                </c:pt>
                <c:pt idx="1551">
                  <c:v>0</c:v>
                </c:pt>
                <c:pt idx="1565">
                  <c:v>0</c:v>
                </c:pt>
                <c:pt idx="1567">
                  <c:v>0</c:v>
                </c:pt>
                <c:pt idx="1573">
                  <c:v>0</c:v>
                </c:pt>
                <c:pt idx="1579">
                  <c:v>0</c:v>
                </c:pt>
                <c:pt idx="1594">
                  <c:v>0</c:v>
                </c:pt>
                <c:pt idx="1602">
                  <c:v>0</c:v>
                </c:pt>
                <c:pt idx="1620">
                  <c:v>0</c:v>
                </c:pt>
                <c:pt idx="1630">
                  <c:v>0</c:v>
                </c:pt>
                <c:pt idx="1642">
                  <c:v>0</c:v>
                </c:pt>
                <c:pt idx="1653">
                  <c:v>0</c:v>
                </c:pt>
                <c:pt idx="1658">
                  <c:v>0</c:v>
                </c:pt>
                <c:pt idx="1664">
                  <c:v>0</c:v>
                </c:pt>
                <c:pt idx="1671">
                  <c:v>0</c:v>
                </c:pt>
                <c:pt idx="1679">
                  <c:v>0</c:v>
                </c:pt>
                <c:pt idx="1687">
                  <c:v>0</c:v>
                </c:pt>
                <c:pt idx="1708">
                  <c:v>0</c:v>
                </c:pt>
                <c:pt idx="1717">
                  <c:v>0</c:v>
                </c:pt>
                <c:pt idx="1721">
                  <c:v>0</c:v>
                </c:pt>
                <c:pt idx="1724">
                  <c:v>0</c:v>
                </c:pt>
                <c:pt idx="1727">
                  <c:v>0</c:v>
                </c:pt>
                <c:pt idx="1729">
                  <c:v>0</c:v>
                </c:pt>
                <c:pt idx="1735">
                  <c:v>0</c:v>
                </c:pt>
                <c:pt idx="1745">
                  <c:v>0</c:v>
                </c:pt>
                <c:pt idx="1763">
                  <c:v>0</c:v>
                </c:pt>
                <c:pt idx="1773">
                  <c:v>0</c:v>
                </c:pt>
                <c:pt idx="1788">
                  <c:v>0</c:v>
                </c:pt>
                <c:pt idx="1789">
                  <c:v>0</c:v>
                </c:pt>
                <c:pt idx="1798">
                  <c:v>0</c:v>
                </c:pt>
                <c:pt idx="1807">
                  <c:v>0</c:v>
                </c:pt>
                <c:pt idx="1819">
                  <c:v>0</c:v>
                </c:pt>
                <c:pt idx="1826">
                  <c:v>0</c:v>
                </c:pt>
                <c:pt idx="1840">
                  <c:v>0</c:v>
                </c:pt>
                <c:pt idx="1857">
                  <c:v>0</c:v>
                </c:pt>
                <c:pt idx="1877">
                  <c:v>0</c:v>
                </c:pt>
                <c:pt idx="1878">
                  <c:v>0</c:v>
                </c:pt>
                <c:pt idx="1885">
                  <c:v>0</c:v>
                </c:pt>
                <c:pt idx="1890">
                  <c:v>0</c:v>
                </c:pt>
                <c:pt idx="1897">
                  <c:v>0</c:v>
                </c:pt>
                <c:pt idx="1904">
                  <c:v>0</c:v>
                </c:pt>
                <c:pt idx="1909">
                  <c:v>0</c:v>
                </c:pt>
                <c:pt idx="1912">
                  <c:v>0</c:v>
                </c:pt>
                <c:pt idx="1928">
                  <c:v>0</c:v>
                </c:pt>
                <c:pt idx="1934">
                  <c:v>0</c:v>
                </c:pt>
                <c:pt idx="1937">
                  <c:v>0</c:v>
                </c:pt>
                <c:pt idx="1939">
                  <c:v>0</c:v>
                </c:pt>
                <c:pt idx="1941">
                  <c:v>0</c:v>
                </c:pt>
                <c:pt idx="1954">
                  <c:v>0</c:v>
                </c:pt>
                <c:pt idx="1963">
                  <c:v>0</c:v>
                </c:pt>
                <c:pt idx="1967">
                  <c:v>0</c:v>
                </c:pt>
                <c:pt idx="1968">
                  <c:v>0</c:v>
                </c:pt>
                <c:pt idx="1970">
                  <c:v>0</c:v>
                </c:pt>
                <c:pt idx="1974">
                  <c:v>0</c:v>
                </c:pt>
                <c:pt idx="1977">
                  <c:v>0</c:v>
                </c:pt>
                <c:pt idx="1982">
                  <c:v>0</c:v>
                </c:pt>
                <c:pt idx="1985">
                  <c:v>0</c:v>
                </c:pt>
                <c:pt idx="1989">
                  <c:v>0</c:v>
                </c:pt>
                <c:pt idx="1993">
                  <c:v>0</c:v>
                </c:pt>
                <c:pt idx="1998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9">
                  <c:v>0</c:v>
                </c:pt>
                <c:pt idx="2020">
                  <c:v>0</c:v>
                </c:pt>
                <c:pt idx="2023">
                  <c:v>0</c:v>
                </c:pt>
                <c:pt idx="2024">
                  <c:v>0</c:v>
                </c:pt>
                <c:pt idx="2026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5">
                  <c:v>0</c:v>
                </c:pt>
                <c:pt idx="2037">
                  <c:v>0</c:v>
                </c:pt>
                <c:pt idx="2041">
                  <c:v>0</c:v>
                </c:pt>
                <c:pt idx="2043">
                  <c:v>0</c:v>
                </c:pt>
                <c:pt idx="2044">
                  <c:v>0</c:v>
                </c:pt>
                <c:pt idx="2047">
                  <c:v>0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087">
                  <c:v>0</c:v>
                </c:pt>
                <c:pt idx="2088">
                  <c:v>0</c:v>
                </c:pt>
                <c:pt idx="2110">
                  <c:v>0</c:v>
                </c:pt>
                <c:pt idx="2119">
                  <c:v>0</c:v>
                </c:pt>
                <c:pt idx="2132">
                  <c:v>0</c:v>
                </c:pt>
                <c:pt idx="2133">
                  <c:v>0</c:v>
                </c:pt>
                <c:pt idx="2140">
                  <c:v>0</c:v>
                </c:pt>
                <c:pt idx="2144">
                  <c:v>0</c:v>
                </c:pt>
                <c:pt idx="2151">
                  <c:v>0</c:v>
                </c:pt>
                <c:pt idx="2155">
                  <c:v>0</c:v>
                </c:pt>
                <c:pt idx="2157">
                  <c:v>0</c:v>
                </c:pt>
                <c:pt idx="2159">
                  <c:v>0</c:v>
                </c:pt>
                <c:pt idx="2164">
                  <c:v>0</c:v>
                </c:pt>
                <c:pt idx="2169">
                  <c:v>0</c:v>
                </c:pt>
                <c:pt idx="2187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1">
                  <c:v>0</c:v>
                </c:pt>
                <c:pt idx="2209">
                  <c:v>0</c:v>
                </c:pt>
                <c:pt idx="2211">
                  <c:v>0</c:v>
                </c:pt>
                <c:pt idx="2216">
                  <c:v>0</c:v>
                </c:pt>
                <c:pt idx="2219">
                  <c:v>0</c:v>
                </c:pt>
                <c:pt idx="2231">
                  <c:v>0</c:v>
                </c:pt>
                <c:pt idx="224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5">
                  <c:v>0</c:v>
                </c:pt>
                <c:pt idx="2258">
                  <c:v>0</c:v>
                </c:pt>
                <c:pt idx="2259">
                  <c:v>0</c:v>
                </c:pt>
                <c:pt idx="2262">
                  <c:v>0</c:v>
                </c:pt>
                <c:pt idx="2266">
                  <c:v>0</c:v>
                </c:pt>
                <c:pt idx="2268">
                  <c:v>0</c:v>
                </c:pt>
                <c:pt idx="2279">
                  <c:v>0</c:v>
                </c:pt>
                <c:pt idx="2280">
                  <c:v>0</c:v>
                </c:pt>
                <c:pt idx="2283">
                  <c:v>0</c:v>
                </c:pt>
                <c:pt idx="2291">
                  <c:v>0</c:v>
                </c:pt>
                <c:pt idx="2292">
                  <c:v>0</c:v>
                </c:pt>
                <c:pt idx="2294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7">
                  <c:v>0</c:v>
                </c:pt>
                <c:pt idx="2309">
                  <c:v>0</c:v>
                </c:pt>
                <c:pt idx="2312">
                  <c:v>0</c:v>
                </c:pt>
                <c:pt idx="2314">
                  <c:v>0</c:v>
                </c:pt>
                <c:pt idx="2315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2B-41D1-B703-4F62AE93350D}"/>
            </c:ext>
          </c:extLst>
        </c:ser>
        <c:ser>
          <c:idx val="11"/>
          <c:order val="11"/>
          <c:tx>
            <c:strRef>
              <c:f>Реестр!$M$2:$M$3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Реестр!$M$4:$M$2324</c:f>
              <c:numCache>
                <c:formatCode>General</c:formatCode>
                <c:ptCount val="232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1">
                  <c:v>0</c:v>
                </c:pt>
                <c:pt idx="713">
                  <c:v>0</c:v>
                </c:pt>
                <c:pt idx="727">
                  <c:v>0</c:v>
                </c:pt>
                <c:pt idx="731">
                  <c:v>0</c:v>
                </c:pt>
                <c:pt idx="734">
                  <c:v>0</c:v>
                </c:pt>
                <c:pt idx="738">
                  <c:v>0</c:v>
                </c:pt>
                <c:pt idx="746">
                  <c:v>0</c:v>
                </c:pt>
                <c:pt idx="760">
                  <c:v>0</c:v>
                </c:pt>
                <c:pt idx="765">
                  <c:v>0</c:v>
                </c:pt>
                <c:pt idx="766">
                  <c:v>0</c:v>
                </c:pt>
                <c:pt idx="772">
                  <c:v>0</c:v>
                </c:pt>
                <c:pt idx="773">
                  <c:v>0</c:v>
                </c:pt>
                <c:pt idx="788">
                  <c:v>0</c:v>
                </c:pt>
                <c:pt idx="789">
                  <c:v>0</c:v>
                </c:pt>
                <c:pt idx="793">
                  <c:v>0</c:v>
                </c:pt>
                <c:pt idx="798">
                  <c:v>0</c:v>
                </c:pt>
                <c:pt idx="799">
                  <c:v>0</c:v>
                </c:pt>
                <c:pt idx="809">
                  <c:v>0</c:v>
                </c:pt>
                <c:pt idx="817">
                  <c:v>0</c:v>
                </c:pt>
                <c:pt idx="818">
                  <c:v>0</c:v>
                </c:pt>
                <c:pt idx="825">
                  <c:v>0</c:v>
                </c:pt>
                <c:pt idx="837">
                  <c:v>0</c:v>
                </c:pt>
                <c:pt idx="850">
                  <c:v>0</c:v>
                </c:pt>
                <c:pt idx="860">
                  <c:v>0</c:v>
                </c:pt>
                <c:pt idx="875">
                  <c:v>0</c:v>
                </c:pt>
                <c:pt idx="881">
                  <c:v>0</c:v>
                </c:pt>
                <c:pt idx="884">
                  <c:v>0</c:v>
                </c:pt>
                <c:pt idx="885">
                  <c:v>0</c:v>
                </c:pt>
                <c:pt idx="899">
                  <c:v>0</c:v>
                </c:pt>
                <c:pt idx="901">
                  <c:v>0</c:v>
                </c:pt>
                <c:pt idx="907">
                  <c:v>0</c:v>
                </c:pt>
                <c:pt idx="942">
                  <c:v>0</c:v>
                </c:pt>
                <c:pt idx="956">
                  <c:v>0</c:v>
                </c:pt>
                <c:pt idx="973">
                  <c:v>0</c:v>
                </c:pt>
                <c:pt idx="988">
                  <c:v>0</c:v>
                </c:pt>
                <c:pt idx="993">
                  <c:v>0</c:v>
                </c:pt>
                <c:pt idx="1003">
                  <c:v>0</c:v>
                </c:pt>
                <c:pt idx="1006">
                  <c:v>0</c:v>
                </c:pt>
                <c:pt idx="1011">
                  <c:v>0</c:v>
                </c:pt>
                <c:pt idx="1020">
                  <c:v>0</c:v>
                </c:pt>
                <c:pt idx="1023">
                  <c:v>0</c:v>
                </c:pt>
                <c:pt idx="1032">
                  <c:v>0</c:v>
                </c:pt>
                <c:pt idx="1041">
                  <c:v>0</c:v>
                </c:pt>
                <c:pt idx="1042">
                  <c:v>0</c:v>
                </c:pt>
                <c:pt idx="1062">
                  <c:v>0</c:v>
                </c:pt>
                <c:pt idx="1075">
                  <c:v>0</c:v>
                </c:pt>
                <c:pt idx="1083">
                  <c:v>0</c:v>
                </c:pt>
                <c:pt idx="1091">
                  <c:v>0</c:v>
                </c:pt>
                <c:pt idx="1104">
                  <c:v>0</c:v>
                </c:pt>
                <c:pt idx="1122">
                  <c:v>0</c:v>
                </c:pt>
                <c:pt idx="1130">
                  <c:v>0</c:v>
                </c:pt>
                <c:pt idx="1131">
                  <c:v>0</c:v>
                </c:pt>
                <c:pt idx="1147">
                  <c:v>0</c:v>
                </c:pt>
                <c:pt idx="1152">
                  <c:v>0</c:v>
                </c:pt>
                <c:pt idx="1174">
                  <c:v>0</c:v>
                </c:pt>
                <c:pt idx="1186">
                  <c:v>0</c:v>
                </c:pt>
                <c:pt idx="1196">
                  <c:v>0</c:v>
                </c:pt>
                <c:pt idx="1207">
                  <c:v>0</c:v>
                </c:pt>
                <c:pt idx="1213">
                  <c:v>0</c:v>
                </c:pt>
                <c:pt idx="1220">
                  <c:v>0</c:v>
                </c:pt>
                <c:pt idx="1226">
                  <c:v>0</c:v>
                </c:pt>
                <c:pt idx="1236">
                  <c:v>0</c:v>
                </c:pt>
                <c:pt idx="1245">
                  <c:v>0</c:v>
                </c:pt>
                <c:pt idx="1252">
                  <c:v>0</c:v>
                </c:pt>
                <c:pt idx="1267">
                  <c:v>0</c:v>
                </c:pt>
                <c:pt idx="1284">
                  <c:v>0</c:v>
                </c:pt>
                <c:pt idx="1293">
                  <c:v>0</c:v>
                </c:pt>
                <c:pt idx="1318">
                  <c:v>0</c:v>
                </c:pt>
                <c:pt idx="1334">
                  <c:v>0</c:v>
                </c:pt>
                <c:pt idx="1340">
                  <c:v>0</c:v>
                </c:pt>
                <c:pt idx="1351">
                  <c:v>0</c:v>
                </c:pt>
                <c:pt idx="1356">
                  <c:v>0</c:v>
                </c:pt>
                <c:pt idx="1384">
                  <c:v>0</c:v>
                </c:pt>
                <c:pt idx="1388">
                  <c:v>0</c:v>
                </c:pt>
                <c:pt idx="1403">
                  <c:v>0</c:v>
                </c:pt>
                <c:pt idx="1405">
                  <c:v>0</c:v>
                </c:pt>
                <c:pt idx="1420">
                  <c:v>0</c:v>
                </c:pt>
                <c:pt idx="1443">
                  <c:v>0</c:v>
                </c:pt>
                <c:pt idx="1445">
                  <c:v>0</c:v>
                </c:pt>
                <c:pt idx="1446">
                  <c:v>0</c:v>
                </c:pt>
                <c:pt idx="1457">
                  <c:v>0</c:v>
                </c:pt>
                <c:pt idx="1466">
                  <c:v>0</c:v>
                </c:pt>
                <c:pt idx="1491">
                  <c:v>0</c:v>
                </c:pt>
                <c:pt idx="1497">
                  <c:v>0</c:v>
                </c:pt>
                <c:pt idx="1514">
                  <c:v>0</c:v>
                </c:pt>
                <c:pt idx="1519">
                  <c:v>0</c:v>
                </c:pt>
                <c:pt idx="1523">
                  <c:v>0</c:v>
                </c:pt>
                <c:pt idx="1525">
                  <c:v>0</c:v>
                </c:pt>
                <c:pt idx="1528">
                  <c:v>0</c:v>
                </c:pt>
                <c:pt idx="1535">
                  <c:v>0</c:v>
                </c:pt>
                <c:pt idx="1551">
                  <c:v>0</c:v>
                </c:pt>
                <c:pt idx="1565">
                  <c:v>0</c:v>
                </c:pt>
                <c:pt idx="1567">
                  <c:v>0</c:v>
                </c:pt>
                <c:pt idx="1573">
                  <c:v>0</c:v>
                </c:pt>
                <c:pt idx="1579">
                  <c:v>0</c:v>
                </c:pt>
                <c:pt idx="1594">
                  <c:v>0</c:v>
                </c:pt>
                <c:pt idx="1602">
                  <c:v>0</c:v>
                </c:pt>
                <c:pt idx="1620">
                  <c:v>0</c:v>
                </c:pt>
                <c:pt idx="1630">
                  <c:v>0</c:v>
                </c:pt>
                <c:pt idx="1642">
                  <c:v>0</c:v>
                </c:pt>
                <c:pt idx="1653">
                  <c:v>0</c:v>
                </c:pt>
                <c:pt idx="1658">
                  <c:v>0</c:v>
                </c:pt>
                <c:pt idx="1664">
                  <c:v>0</c:v>
                </c:pt>
                <c:pt idx="1671">
                  <c:v>0</c:v>
                </c:pt>
                <c:pt idx="1679">
                  <c:v>0</c:v>
                </c:pt>
                <c:pt idx="1687">
                  <c:v>0</c:v>
                </c:pt>
                <c:pt idx="1708">
                  <c:v>0</c:v>
                </c:pt>
                <c:pt idx="1717">
                  <c:v>0</c:v>
                </c:pt>
                <c:pt idx="1721">
                  <c:v>0</c:v>
                </c:pt>
                <c:pt idx="1724">
                  <c:v>0</c:v>
                </c:pt>
                <c:pt idx="1727">
                  <c:v>0</c:v>
                </c:pt>
                <c:pt idx="1729">
                  <c:v>0</c:v>
                </c:pt>
                <c:pt idx="1735">
                  <c:v>0</c:v>
                </c:pt>
                <c:pt idx="1745">
                  <c:v>0</c:v>
                </c:pt>
                <c:pt idx="1763">
                  <c:v>0</c:v>
                </c:pt>
                <c:pt idx="1773">
                  <c:v>0</c:v>
                </c:pt>
                <c:pt idx="1788">
                  <c:v>0</c:v>
                </c:pt>
                <c:pt idx="1789">
                  <c:v>0</c:v>
                </c:pt>
                <c:pt idx="1798">
                  <c:v>0</c:v>
                </c:pt>
                <c:pt idx="1807">
                  <c:v>0</c:v>
                </c:pt>
                <c:pt idx="1819">
                  <c:v>0</c:v>
                </c:pt>
                <c:pt idx="1826">
                  <c:v>0</c:v>
                </c:pt>
                <c:pt idx="1840">
                  <c:v>0</c:v>
                </c:pt>
                <c:pt idx="1857">
                  <c:v>0</c:v>
                </c:pt>
                <c:pt idx="1877">
                  <c:v>0</c:v>
                </c:pt>
                <c:pt idx="1878">
                  <c:v>0</c:v>
                </c:pt>
                <c:pt idx="1885">
                  <c:v>0</c:v>
                </c:pt>
                <c:pt idx="1890">
                  <c:v>0</c:v>
                </c:pt>
                <c:pt idx="1897">
                  <c:v>0</c:v>
                </c:pt>
                <c:pt idx="1904">
                  <c:v>0</c:v>
                </c:pt>
                <c:pt idx="1909">
                  <c:v>0</c:v>
                </c:pt>
                <c:pt idx="1912">
                  <c:v>0</c:v>
                </c:pt>
                <c:pt idx="1928">
                  <c:v>0</c:v>
                </c:pt>
                <c:pt idx="1934">
                  <c:v>0</c:v>
                </c:pt>
                <c:pt idx="1937">
                  <c:v>0</c:v>
                </c:pt>
                <c:pt idx="1939">
                  <c:v>0</c:v>
                </c:pt>
                <c:pt idx="1941">
                  <c:v>0</c:v>
                </c:pt>
                <c:pt idx="1954">
                  <c:v>0</c:v>
                </c:pt>
                <c:pt idx="1963">
                  <c:v>0</c:v>
                </c:pt>
                <c:pt idx="1967">
                  <c:v>0</c:v>
                </c:pt>
                <c:pt idx="1968">
                  <c:v>0</c:v>
                </c:pt>
                <c:pt idx="1970">
                  <c:v>0</c:v>
                </c:pt>
                <c:pt idx="1974">
                  <c:v>0</c:v>
                </c:pt>
                <c:pt idx="1977">
                  <c:v>0</c:v>
                </c:pt>
                <c:pt idx="1982">
                  <c:v>0</c:v>
                </c:pt>
                <c:pt idx="1985">
                  <c:v>0</c:v>
                </c:pt>
                <c:pt idx="1989">
                  <c:v>0</c:v>
                </c:pt>
                <c:pt idx="1993">
                  <c:v>0</c:v>
                </c:pt>
                <c:pt idx="1998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9">
                  <c:v>0</c:v>
                </c:pt>
                <c:pt idx="2020">
                  <c:v>0</c:v>
                </c:pt>
                <c:pt idx="2023">
                  <c:v>0</c:v>
                </c:pt>
                <c:pt idx="2024">
                  <c:v>0</c:v>
                </c:pt>
                <c:pt idx="2026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5">
                  <c:v>0</c:v>
                </c:pt>
                <c:pt idx="2037">
                  <c:v>0</c:v>
                </c:pt>
                <c:pt idx="2041">
                  <c:v>0</c:v>
                </c:pt>
                <c:pt idx="2043">
                  <c:v>0</c:v>
                </c:pt>
                <c:pt idx="2044">
                  <c:v>0</c:v>
                </c:pt>
                <c:pt idx="2047">
                  <c:v>0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087">
                  <c:v>0</c:v>
                </c:pt>
                <c:pt idx="2088">
                  <c:v>0</c:v>
                </c:pt>
                <c:pt idx="2110">
                  <c:v>0</c:v>
                </c:pt>
                <c:pt idx="2119">
                  <c:v>0</c:v>
                </c:pt>
                <c:pt idx="2132">
                  <c:v>0</c:v>
                </c:pt>
                <c:pt idx="2133">
                  <c:v>0</c:v>
                </c:pt>
                <c:pt idx="2140">
                  <c:v>0</c:v>
                </c:pt>
                <c:pt idx="2144">
                  <c:v>0</c:v>
                </c:pt>
                <c:pt idx="2151">
                  <c:v>0</c:v>
                </c:pt>
                <c:pt idx="2155">
                  <c:v>0</c:v>
                </c:pt>
                <c:pt idx="2157">
                  <c:v>0</c:v>
                </c:pt>
                <c:pt idx="2159">
                  <c:v>0</c:v>
                </c:pt>
                <c:pt idx="2164">
                  <c:v>0</c:v>
                </c:pt>
                <c:pt idx="2169">
                  <c:v>0</c:v>
                </c:pt>
                <c:pt idx="2187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1">
                  <c:v>0</c:v>
                </c:pt>
                <c:pt idx="2209">
                  <c:v>0</c:v>
                </c:pt>
                <c:pt idx="2211">
                  <c:v>0</c:v>
                </c:pt>
                <c:pt idx="2216">
                  <c:v>0</c:v>
                </c:pt>
                <c:pt idx="2219">
                  <c:v>0</c:v>
                </c:pt>
                <c:pt idx="2231">
                  <c:v>0</c:v>
                </c:pt>
                <c:pt idx="224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5">
                  <c:v>0</c:v>
                </c:pt>
                <c:pt idx="2258">
                  <c:v>0</c:v>
                </c:pt>
                <c:pt idx="2259">
                  <c:v>0</c:v>
                </c:pt>
                <c:pt idx="2262">
                  <c:v>0</c:v>
                </c:pt>
                <c:pt idx="2266">
                  <c:v>0</c:v>
                </c:pt>
                <c:pt idx="2268">
                  <c:v>0</c:v>
                </c:pt>
                <c:pt idx="2279">
                  <c:v>0</c:v>
                </c:pt>
                <c:pt idx="2280">
                  <c:v>0</c:v>
                </c:pt>
                <c:pt idx="2283">
                  <c:v>0</c:v>
                </c:pt>
                <c:pt idx="2291">
                  <c:v>0</c:v>
                </c:pt>
                <c:pt idx="2292">
                  <c:v>0</c:v>
                </c:pt>
                <c:pt idx="2294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7">
                  <c:v>0</c:v>
                </c:pt>
                <c:pt idx="2309">
                  <c:v>0</c:v>
                </c:pt>
                <c:pt idx="2312">
                  <c:v>0</c:v>
                </c:pt>
                <c:pt idx="2314">
                  <c:v>0</c:v>
                </c:pt>
                <c:pt idx="2315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E2B-41D1-B703-4F62AE93350D}"/>
            </c:ext>
          </c:extLst>
        </c:ser>
        <c:ser>
          <c:idx val="12"/>
          <c:order val="12"/>
          <c:tx>
            <c:strRef>
              <c:f>Реестр!$N$2:$N$3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Реестр!$N$4:$N$2324</c:f>
              <c:numCache>
                <c:formatCode>0.00</c:formatCode>
                <c:ptCount val="2321"/>
                <c:pt idx="0">
                  <c:v>0</c:v>
                </c:pt>
                <c:pt idx="2">
                  <c:v>0</c:v>
                </c:pt>
                <c:pt idx="3">
                  <c:v>10</c:v>
                </c:pt>
                <c:pt idx="13">
                  <c:v>9.4</c:v>
                </c:pt>
                <c:pt idx="18">
                  <c:v>5</c:v>
                </c:pt>
                <c:pt idx="19">
                  <c:v>9.4</c:v>
                </c:pt>
                <c:pt idx="26">
                  <c:v>12</c:v>
                </c:pt>
                <c:pt idx="43">
                  <c:v>3</c:v>
                </c:pt>
                <c:pt idx="44">
                  <c:v>8</c:v>
                </c:pt>
                <c:pt idx="46">
                  <c:v>12.4</c:v>
                </c:pt>
                <c:pt idx="62">
                  <c:v>6.4</c:v>
                </c:pt>
                <c:pt idx="71">
                  <c:v>12.4</c:v>
                </c:pt>
                <c:pt idx="77">
                  <c:v>8</c:v>
                </c:pt>
                <c:pt idx="92">
                  <c:v>9.4</c:v>
                </c:pt>
                <c:pt idx="103">
                  <c:v>5.25</c:v>
                </c:pt>
                <c:pt idx="109">
                  <c:v>5.25</c:v>
                </c:pt>
                <c:pt idx="122">
                  <c:v>8</c:v>
                </c:pt>
                <c:pt idx="126">
                  <c:v>9.4</c:v>
                </c:pt>
                <c:pt idx="128">
                  <c:v>6.4</c:v>
                </c:pt>
                <c:pt idx="129">
                  <c:v>6.4</c:v>
                </c:pt>
                <c:pt idx="134">
                  <c:v>12.4</c:v>
                </c:pt>
                <c:pt idx="152">
                  <c:v>9.4</c:v>
                </c:pt>
                <c:pt idx="162">
                  <c:v>12.4</c:v>
                </c:pt>
                <c:pt idx="177">
                  <c:v>10</c:v>
                </c:pt>
                <c:pt idx="186">
                  <c:v>16</c:v>
                </c:pt>
                <c:pt idx="207">
                  <c:v>12.4</c:v>
                </c:pt>
                <c:pt idx="220">
                  <c:v>1.5</c:v>
                </c:pt>
                <c:pt idx="234">
                  <c:v>9.4</c:v>
                </c:pt>
                <c:pt idx="249">
                  <c:v>13.5</c:v>
                </c:pt>
                <c:pt idx="263">
                  <c:v>9.4</c:v>
                </c:pt>
                <c:pt idx="281">
                  <c:v>8</c:v>
                </c:pt>
                <c:pt idx="288">
                  <c:v>6.4</c:v>
                </c:pt>
                <c:pt idx="329">
                  <c:v>12.4</c:v>
                </c:pt>
                <c:pt idx="343">
                  <c:v>7</c:v>
                </c:pt>
                <c:pt idx="352">
                  <c:v>9.4</c:v>
                </c:pt>
                <c:pt idx="365">
                  <c:v>9</c:v>
                </c:pt>
                <c:pt idx="367">
                  <c:v>11</c:v>
                </c:pt>
                <c:pt idx="368">
                  <c:v>9</c:v>
                </c:pt>
                <c:pt idx="369">
                  <c:v>9.4</c:v>
                </c:pt>
                <c:pt idx="371">
                  <c:v>7</c:v>
                </c:pt>
                <c:pt idx="372">
                  <c:v>9</c:v>
                </c:pt>
                <c:pt idx="385">
                  <c:v>2</c:v>
                </c:pt>
                <c:pt idx="386">
                  <c:v>3</c:v>
                </c:pt>
                <c:pt idx="388">
                  <c:v>2.2000000000000002</c:v>
                </c:pt>
                <c:pt idx="389">
                  <c:v>4</c:v>
                </c:pt>
                <c:pt idx="390">
                  <c:v>2.5</c:v>
                </c:pt>
                <c:pt idx="391">
                  <c:v>6</c:v>
                </c:pt>
                <c:pt idx="392">
                  <c:v>3.25</c:v>
                </c:pt>
                <c:pt idx="393">
                  <c:v>10</c:v>
                </c:pt>
                <c:pt idx="394">
                  <c:v>5</c:v>
                </c:pt>
                <c:pt idx="398">
                  <c:v>4</c:v>
                </c:pt>
                <c:pt idx="401">
                  <c:v>6</c:v>
                </c:pt>
                <c:pt idx="407">
                  <c:v>6</c:v>
                </c:pt>
                <c:pt idx="411">
                  <c:v>6</c:v>
                </c:pt>
                <c:pt idx="417">
                  <c:v>6</c:v>
                </c:pt>
                <c:pt idx="421">
                  <c:v>4</c:v>
                </c:pt>
                <c:pt idx="422">
                  <c:v>6</c:v>
                </c:pt>
                <c:pt idx="433">
                  <c:v>4.55</c:v>
                </c:pt>
                <c:pt idx="434">
                  <c:v>6</c:v>
                </c:pt>
                <c:pt idx="438">
                  <c:v>6</c:v>
                </c:pt>
                <c:pt idx="446">
                  <c:v>6</c:v>
                </c:pt>
                <c:pt idx="450">
                  <c:v>6</c:v>
                </c:pt>
                <c:pt idx="456">
                  <c:v>4</c:v>
                </c:pt>
                <c:pt idx="465">
                  <c:v>6</c:v>
                </c:pt>
                <c:pt idx="482">
                  <c:v>2.5</c:v>
                </c:pt>
                <c:pt idx="488">
                  <c:v>2.5</c:v>
                </c:pt>
                <c:pt idx="490">
                  <c:v>2.5</c:v>
                </c:pt>
                <c:pt idx="491">
                  <c:v>2.5</c:v>
                </c:pt>
                <c:pt idx="492">
                  <c:v>4</c:v>
                </c:pt>
                <c:pt idx="496">
                  <c:v>2.5</c:v>
                </c:pt>
                <c:pt idx="497">
                  <c:v>4</c:v>
                </c:pt>
                <c:pt idx="500">
                  <c:v>2.5</c:v>
                </c:pt>
                <c:pt idx="501">
                  <c:v>2.5</c:v>
                </c:pt>
                <c:pt idx="502">
                  <c:v>2.5</c:v>
                </c:pt>
                <c:pt idx="503">
                  <c:v>2.5</c:v>
                </c:pt>
                <c:pt idx="504">
                  <c:v>2.5</c:v>
                </c:pt>
                <c:pt idx="507">
                  <c:v>4</c:v>
                </c:pt>
                <c:pt idx="509">
                  <c:v>9.4</c:v>
                </c:pt>
                <c:pt idx="532">
                  <c:v>2.5</c:v>
                </c:pt>
                <c:pt idx="537">
                  <c:v>9.4</c:v>
                </c:pt>
                <c:pt idx="539">
                  <c:v>2.5</c:v>
                </c:pt>
                <c:pt idx="542">
                  <c:v>7.5</c:v>
                </c:pt>
                <c:pt idx="549">
                  <c:v>5</c:v>
                </c:pt>
                <c:pt idx="551">
                  <c:v>2.5</c:v>
                </c:pt>
                <c:pt idx="552">
                  <c:v>2.5</c:v>
                </c:pt>
                <c:pt idx="554">
                  <c:v>2.5</c:v>
                </c:pt>
                <c:pt idx="556">
                  <c:v>2.5</c:v>
                </c:pt>
                <c:pt idx="561">
                  <c:v>3</c:v>
                </c:pt>
                <c:pt idx="563">
                  <c:v>9.5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8">
                  <c:v>3</c:v>
                </c:pt>
                <c:pt idx="569">
                  <c:v>6.4</c:v>
                </c:pt>
                <c:pt idx="575">
                  <c:v>6.4</c:v>
                </c:pt>
                <c:pt idx="576">
                  <c:v>11.5</c:v>
                </c:pt>
                <c:pt idx="580">
                  <c:v>6.4</c:v>
                </c:pt>
                <c:pt idx="583">
                  <c:v>6.4</c:v>
                </c:pt>
                <c:pt idx="586">
                  <c:v>6.4</c:v>
                </c:pt>
                <c:pt idx="591">
                  <c:v>3</c:v>
                </c:pt>
                <c:pt idx="592">
                  <c:v>2.9</c:v>
                </c:pt>
                <c:pt idx="593">
                  <c:v>2</c:v>
                </c:pt>
                <c:pt idx="595">
                  <c:v>2.5</c:v>
                </c:pt>
                <c:pt idx="599">
                  <c:v>3</c:v>
                </c:pt>
                <c:pt idx="604">
                  <c:v>4.5</c:v>
                </c:pt>
                <c:pt idx="606">
                  <c:v>4</c:v>
                </c:pt>
                <c:pt idx="607">
                  <c:v>10</c:v>
                </c:pt>
                <c:pt idx="614">
                  <c:v>2.5</c:v>
                </c:pt>
                <c:pt idx="615">
                  <c:v>6.4</c:v>
                </c:pt>
                <c:pt idx="616">
                  <c:v>11.5</c:v>
                </c:pt>
                <c:pt idx="618">
                  <c:v>6.4</c:v>
                </c:pt>
                <c:pt idx="621">
                  <c:v>6.4</c:v>
                </c:pt>
                <c:pt idx="625">
                  <c:v>6.4</c:v>
                </c:pt>
                <c:pt idx="626">
                  <c:v>2.5</c:v>
                </c:pt>
                <c:pt idx="628">
                  <c:v>3</c:v>
                </c:pt>
                <c:pt idx="631">
                  <c:v>3</c:v>
                </c:pt>
                <c:pt idx="634">
                  <c:v>6.4</c:v>
                </c:pt>
                <c:pt idx="636">
                  <c:v>3</c:v>
                </c:pt>
                <c:pt idx="643">
                  <c:v>8</c:v>
                </c:pt>
                <c:pt idx="650">
                  <c:v>8</c:v>
                </c:pt>
                <c:pt idx="666">
                  <c:v>4.5</c:v>
                </c:pt>
                <c:pt idx="671">
                  <c:v>3</c:v>
                </c:pt>
                <c:pt idx="674">
                  <c:v>8</c:v>
                </c:pt>
                <c:pt idx="683">
                  <c:v>4</c:v>
                </c:pt>
                <c:pt idx="690">
                  <c:v>6</c:v>
                </c:pt>
                <c:pt idx="700">
                  <c:v>5</c:v>
                </c:pt>
                <c:pt idx="704">
                  <c:v>3</c:v>
                </c:pt>
                <c:pt idx="711">
                  <c:v>5</c:v>
                </c:pt>
                <c:pt idx="713">
                  <c:v>7</c:v>
                </c:pt>
                <c:pt idx="727">
                  <c:v>4</c:v>
                </c:pt>
                <c:pt idx="731">
                  <c:v>4</c:v>
                </c:pt>
                <c:pt idx="734">
                  <c:v>3</c:v>
                </c:pt>
                <c:pt idx="738">
                  <c:v>9.4</c:v>
                </c:pt>
                <c:pt idx="746">
                  <c:v>10</c:v>
                </c:pt>
                <c:pt idx="760">
                  <c:v>9.4</c:v>
                </c:pt>
                <c:pt idx="765">
                  <c:v>12.4</c:v>
                </c:pt>
                <c:pt idx="766">
                  <c:v>4.5</c:v>
                </c:pt>
                <c:pt idx="772">
                  <c:v>12.4</c:v>
                </c:pt>
                <c:pt idx="773">
                  <c:v>4.5</c:v>
                </c:pt>
                <c:pt idx="788">
                  <c:v>5</c:v>
                </c:pt>
                <c:pt idx="789">
                  <c:v>6.4</c:v>
                </c:pt>
                <c:pt idx="793">
                  <c:v>9.4</c:v>
                </c:pt>
                <c:pt idx="798">
                  <c:v>12.4</c:v>
                </c:pt>
                <c:pt idx="799">
                  <c:v>4.5</c:v>
                </c:pt>
                <c:pt idx="809">
                  <c:v>9</c:v>
                </c:pt>
                <c:pt idx="817">
                  <c:v>12.4</c:v>
                </c:pt>
                <c:pt idx="818">
                  <c:v>4.5</c:v>
                </c:pt>
                <c:pt idx="825">
                  <c:v>4</c:v>
                </c:pt>
                <c:pt idx="837">
                  <c:v>16</c:v>
                </c:pt>
                <c:pt idx="850">
                  <c:v>15</c:v>
                </c:pt>
                <c:pt idx="860">
                  <c:v>15.8</c:v>
                </c:pt>
                <c:pt idx="875">
                  <c:v>6.4</c:v>
                </c:pt>
                <c:pt idx="881">
                  <c:v>9.4</c:v>
                </c:pt>
                <c:pt idx="884">
                  <c:v>6.4</c:v>
                </c:pt>
                <c:pt idx="885">
                  <c:v>7</c:v>
                </c:pt>
                <c:pt idx="899">
                  <c:v>6.4</c:v>
                </c:pt>
                <c:pt idx="901">
                  <c:v>9.4</c:v>
                </c:pt>
                <c:pt idx="907">
                  <c:v>5</c:v>
                </c:pt>
                <c:pt idx="942">
                  <c:v>2.5</c:v>
                </c:pt>
                <c:pt idx="956">
                  <c:v>6</c:v>
                </c:pt>
                <c:pt idx="973">
                  <c:v>4</c:v>
                </c:pt>
                <c:pt idx="988">
                  <c:v>4.5</c:v>
                </c:pt>
                <c:pt idx="993">
                  <c:v>6</c:v>
                </c:pt>
                <c:pt idx="1003">
                  <c:v>6.4</c:v>
                </c:pt>
                <c:pt idx="1006">
                  <c:v>6.4</c:v>
                </c:pt>
                <c:pt idx="1011">
                  <c:v>4</c:v>
                </c:pt>
                <c:pt idx="1020">
                  <c:v>1.5</c:v>
                </c:pt>
                <c:pt idx="1023">
                  <c:v>2.5</c:v>
                </c:pt>
                <c:pt idx="1032">
                  <c:v>4</c:v>
                </c:pt>
                <c:pt idx="1041">
                  <c:v>5</c:v>
                </c:pt>
                <c:pt idx="1042">
                  <c:v>6</c:v>
                </c:pt>
                <c:pt idx="1062">
                  <c:v>5</c:v>
                </c:pt>
                <c:pt idx="1075">
                  <c:v>5</c:v>
                </c:pt>
                <c:pt idx="1083">
                  <c:v>2</c:v>
                </c:pt>
                <c:pt idx="1091">
                  <c:v>4</c:v>
                </c:pt>
                <c:pt idx="1104">
                  <c:v>3</c:v>
                </c:pt>
                <c:pt idx="1122">
                  <c:v>4</c:v>
                </c:pt>
                <c:pt idx="1130">
                  <c:v>1.5</c:v>
                </c:pt>
                <c:pt idx="1131">
                  <c:v>2</c:v>
                </c:pt>
                <c:pt idx="1147">
                  <c:v>4</c:v>
                </c:pt>
                <c:pt idx="1152">
                  <c:v>8</c:v>
                </c:pt>
                <c:pt idx="1174">
                  <c:v>4</c:v>
                </c:pt>
                <c:pt idx="1186">
                  <c:v>5</c:v>
                </c:pt>
                <c:pt idx="1196">
                  <c:v>13.4</c:v>
                </c:pt>
                <c:pt idx="1207">
                  <c:v>5</c:v>
                </c:pt>
                <c:pt idx="1213">
                  <c:v>5</c:v>
                </c:pt>
                <c:pt idx="1220">
                  <c:v>4</c:v>
                </c:pt>
                <c:pt idx="1226">
                  <c:v>4</c:v>
                </c:pt>
                <c:pt idx="1236">
                  <c:v>4</c:v>
                </c:pt>
                <c:pt idx="1245">
                  <c:v>6</c:v>
                </c:pt>
                <c:pt idx="1252">
                  <c:v>2</c:v>
                </c:pt>
                <c:pt idx="1267">
                  <c:v>2</c:v>
                </c:pt>
                <c:pt idx="1284">
                  <c:v>9.4</c:v>
                </c:pt>
                <c:pt idx="1293">
                  <c:v>2.5</c:v>
                </c:pt>
                <c:pt idx="1318">
                  <c:v>8</c:v>
                </c:pt>
                <c:pt idx="1334">
                  <c:v>2.5</c:v>
                </c:pt>
                <c:pt idx="1340">
                  <c:v>9</c:v>
                </c:pt>
                <c:pt idx="1351">
                  <c:v>4</c:v>
                </c:pt>
                <c:pt idx="1356">
                  <c:v>4.5</c:v>
                </c:pt>
                <c:pt idx="1384">
                  <c:v>6</c:v>
                </c:pt>
                <c:pt idx="1388">
                  <c:v>6</c:v>
                </c:pt>
                <c:pt idx="1403">
                  <c:v>2</c:v>
                </c:pt>
                <c:pt idx="1405">
                  <c:v>4.5</c:v>
                </c:pt>
                <c:pt idx="1420">
                  <c:v>6.4</c:v>
                </c:pt>
                <c:pt idx="1443">
                  <c:v>5</c:v>
                </c:pt>
                <c:pt idx="1445">
                  <c:v>4.5</c:v>
                </c:pt>
                <c:pt idx="1446">
                  <c:v>15.4</c:v>
                </c:pt>
                <c:pt idx="1457">
                  <c:v>4</c:v>
                </c:pt>
                <c:pt idx="1466">
                  <c:v>2</c:v>
                </c:pt>
                <c:pt idx="1491">
                  <c:v>5</c:v>
                </c:pt>
                <c:pt idx="1497">
                  <c:v>7</c:v>
                </c:pt>
                <c:pt idx="1514">
                  <c:v>10</c:v>
                </c:pt>
                <c:pt idx="1519">
                  <c:v>7.5</c:v>
                </c:pt>
                <c:pt idx="1523">
                  <c:v>2.5</c:v>
                </c:pt>
                <c:pt idx="1525">
                  <c:v>9.4</c:v>
                </c:pt>
                <c:pt idx="1528">
                  <c:v>3</c:v>
                </c:pt>
                <c:pt idx="1535">
                  <c:v>2</c:v>
                </c:pt>
                <c:pt idx="1551">
                  <c:v>3.5</c:v>
                </c:pt>
                <c:pt idx="1565">
                  <c:v>6</c:v>
                </c:pt>
                <c:pt idx="1567">
                  <c:v>3.5</c:v>
                </c:pt>
                <c:pt idx="1573">
                  <c:v>7</c:v>
                </c:pt>
                <c:pt idx="1579">
                  <c:v>12.4</c:v>
                </c:pt>
                <c:pt idx="1594">
                  <c:v>6</c:v>
                </c:pt>
                <c:pt idx="1602">
                  <c:v>6</c:v>
                </c:pt>
                <c:pt idx="1620">
                  <c:v>7</c:v>
                </c:pt>
                <c:pt idx="1630">
                  <c:v>12.4</c:v>
                </c:pt>
                <c:pt idx="1642">
                  <c:v>6</c:v>
                </c:pt>
                <c:pt idx="1653">
                  <c:v>5</c:v>
                </c:pt>
                <c:pt idx="1658">
                  <c:v>13.4</c:v>
                </c:pt>
                <c:pt idx="1664">
                  <c:v>6</c:v>
                </c:pt>
                <c:pt idx="1671">
                  <c:v>9</c:v>
                </c:pt>
                <c:pt idx="1679">
                  <c:v>4.5</c:v>
                </c:pt>
                <c:pt idx="1687">
                  <c:v>10</c:v>
                </c:pt>
                <c:pt idx="1708">
                  <c:v>6</c:v>
                </c:pt>
                <c:pt idx="1717">
                  <c:v>6.4</c:v>
                </c:pt>
                <c:pt idx="1721">
                  <c:v>4</c:v>
                </c:pt>
                <c:pt idx="1724">
                  <c:v>8</c:v>
                </c:pt>
                <c:pt idx="1727">
                  <c:v>4</c:v>
                </c:pt>
                <c:pt idx="1729">
                  <c:v>6</c:v>
                </c:pt>
                <c:pt idx="1735">
                  <c:v>7</c:v>
                </c:pt>
                <c:pt idx="1745">
                  <c:v>16.399999999999999</c:v>
                </c:pt>
                <c:pt idx="1763">
                  <c:v>4</c:v>
                </c:pt>
                <c:pt idx="1773">
                  <c:v>2.5</c:v>
                </c:pt>
                <c:pt idx="1788">
                  <c:v>4.5</c:v>
                </c:pt>
                <c:pt idx="1789">
                  <c:v>7</c:v>
                </c:pt>
                <c:pt idx="1798">
                  <c:v>11.4</c:v>
                </c:pt>
                <c:pt idx="1807">
                  <c:v>10.4</c:v>
                </c:pt>
                <c:pt idx="1819">
                  <c:v>4</c:v>
                </c:pt>
                <c:pt idx="1826">
                  <c:v>17</c:v>
                </c:pt>
                <c:pt idx="1840">
                  <c:v>3</c:v>
                </c:pt>
                <c:pt idx="1857">
                  <c:v>9.4</c:v>
                </c:pt>
                <c:pt idx="1877">
                  <c:v>2</c:v>
                </c:pt>
                <c:pt idx="1878">
                  <c:v>3</c:v>
                </c:pt>
                <c:pt idx="1885">
                  <c:v>12.4</c:v>
                </c:pt>
                <c:pt idx="1890">
                  <c:v>6.4</c:v>
                </c:pt>
                <c:pt idx="1897">
                  <c:v>9.4</c:v>
                </c:pt>
                <c:pt idx="1904">
                  <c:v>6.4</c:v>
                </c:pt>
                <c:pt idx="1909">
                  <c:v>3</c:v>
                </c:pt>
                <c:pt idx="1912">
                  <c:v>12</c:v>
                </c:pt>
                <c:pt idx="1928">
                  <c:v>3</c:v>
                </c:pt>
                <c:pt idx="1934">
                  <c:v>6.4</c:v>
                </c:pt>
                <c:pt idx="1937">
                  <c:v>6</c:v>
                </c:pt>
                <c:pt idx="1939">
                  <c:v>3</c:v>
                </c:pt>
                <c:pt idx="1941">
                  <c:v>3</c:v>
                </c:pt>
                <c:pt idx="1954">
                  <c:v>9.4</c:v>
                </c:pt>
                <c:pt idx="1963">
                  <c:v>6.4</c:v>
                </c:pt>
                <c:pt idx="1967">
                  <c:v>3</c:v>
                </c:pt>
                <c:pt idx="1968">
                  <c:v>9.4</c:v>
                </c:pt>
                <c:pt idx="1970">
                  <c:v>3</c:v>
                </c:pt>
                <c:pt idx="1974">
                  <c:v>3</c:v>
                </c:pt>
                <c:pt idx="1977">
                  <c:v>6.4</c:v>
                </c:pt>
                <c:pt idx="1982">
                  <c:v>6.4</c:v>
                </c:pt>
                <c:pt idx="1985">
                  <c:v>9.4</c:v>
                </c:pt>
                <c:pt idx="1989">
                  <c:v>9.4</c:v>
                </c:pt>
                <c:pt idx="1993">
                  <c:v>4</c:v>
                </c:pt>
                <c:pt idx="1998">
                  <c:v>6</c:v>
                </c:pt>
                <c:pt idx="2006">
                  <c:v>2</c:v>
                </c:pt>
                <c:pt idx="2007">
                  <c:v>2</c:v>
                </c:pt>
                <c:pt idx="2008">
                  <c:v>2</c:v>
                </c:pt>
                <c:pt idx="2009">
                  <c:v>3</c:v>
                </c:pt>
                <c:pt idx="2010">
                  <c:v>3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3</c:v>
                </c:pt>
                <c:pt idx="2015">
                  <c:v>3</c:v>
                </c:pt>
                <c:pt idx="2016">
                  <c:v>3</c:v>
                </c:pt>
                <c:pt idx="2017">
                  <c:v>3</c:v>
                </c:pt>
                <c:pt idx="2019">
                  <c:v>3</c:v>
                </c:pt>
                <c:pt idx="2020">
                  <c:v>3</c:v>
                </c:pt>
                <c:pt idx="2023">
                  <c:v>3</c:v>
                </c:pt>
                <c:pt idx="2024">
                  <c:v>3</c:v>
                </c:pt>
                <c:pt idx="2026">
                  <c:v>3</c:v>
                </c:pt>
                <c:pt idx="2028">
                  <c:v>3</c:v>
                </c:pt>
                <c:pt idx="2029">
                  <c:v>3</c:v>
                </c:pt>
                <c:pt idx="2030">
                  <c:v>3</c:v>
                </c:pt>
                <c:pt idx="2031">
                  <c:v>3</c:v>
                </c:pt>
                <c:pt idx="2032">
                  <c:v>3</c:v>
                </c:pt>
                <c:pt idx="2034">
                  <c:v>3</c:v>
                </c:pt>
                <c:pt idx="2035">
                  <c:v>3</c:v>
                </c:pt>
                <c:pt idx="2037">
                  <c:v>3</c:v>
                </c:pt>
                <c:pt idx="2041">
                  <c:v>3</c:v>
                </c:pt>
                <c:pt idx="2043">
                  <c:v>3</c:v>
                </c:pt>
                <c:pt idx="2044">
                  <c:v>3</c:v>
                </c:pt>
                <c:pt idx="2047">
                  <c:v>9</c:v>
                </c:pt>
                <c:pt idx="2080">
                  <c:v>9.4</c:v>
                </c:pt>
                <c:pt idx="2082">
                  <c:v>3</c:v>
                </c:pt>
                <c:pt idx="2085">
                  <c:v>6</c:v>
                </c:pt>
                <c:pt idx="2087">
                  <c:v>3</c:v>
                </c:pt>
                <c:pt idx="2088">
                  <c:v>3</c:v>
                </c:pt>
                <c:pt idx="2110">
                  <c:v>9</c:v>
                </c:pt>
                <c:pt idx="2119">
                  <c:v>10.199999999999999</c:v>
                </c:pt>
                <c:pt idx="2132">
                  <c:v>3</c:v>
                </c:pt>
                <c:pt idx="2133">
                  <c:v>9.4</c:v>
                </c:pt>
                <c:pt idx="2140">
                  <c:v>9.4</c:v>
                </c:pt>
                <c:pt idx="2144">
                  <c:v>9.4</c:v>
                </c:pt>
                <c:pt idx="2151">
                  <c:v>7</c:v>
                </c:pt>
                <c:pt idx="2155">
                  <c:v>6.4</c:v>
                </c:pt>
                <c:pt idx="2157">
                  <c:v>3</c:v>
                </c:pt>
                <c:pt idx="2159">
                  <c:v>4.5</c:v>
                </c:pt>
                <c:pt idx="2164">
                  <c:v>4.5</c:v>
                </c:pt>
                <c:pt idx="2169">
                  <c:v>7</c:v>
                </c:pt>
                <c:pt idx="2187">
                  <c:v>6.4</c:v>
                </c:pt>
                <c:pt idx="2197">
                  <c:v>4.5</c:v>
                </c:pt>
                <c:pt idx="2198">
                  <c:v>4.5</c:v>
                </c:pt>
                <c:pt idx="2199">
                  <c:v>3</c:v>
                </c:pt>
                <c:pt idx="2201">
                  <c:v>6</c:v>
                </c:pt>
                <c:pt idx="2209">
                  <c:v>6.4</c:v>
                </c:pt>
                <c:pt idx="2211">
                  <c:v>12.4</c:v>
                </c:pt>
                <c:pt idx="2216">
                  <c:v>6.4</c:v>
                </c:pt>
                <c:pt idx="2219">
                  <c:v>3.5</c:v>
                </c:pt>
                <c:pt idx="2231">
                  <c:v>4.5</c:v>
                </c:pt>
                <c:pt idx="2240">
                  <c:v>6.4</c:v>
                </c:pt>
                <c:pt idx="2251">
                  <c:v>6</c:v>
                </c:pt>
                <c:pt idx="2252">
                  <c:v>3</c:v>
                </c:pt>
                <c:pt idx="2253">
                  <c:v>4</c:v>
                </c:pt>
                <c:pt idx="2255">
                  <c:v>4</c:v>
                </c:pt>
                <c:pt idx="2258">
                  <c:v>0</c:v>
                </c:pt>
                <c:pt idx="2259">
                  <c:v>4.88</c:v>
                </c:pt>
                <c:pt idx="2262">
                  <c:v>6.4</c:v>
                </c:pt>
                <c:pt idx="2266">
                  <c:v>6.4</c:v>
                </c:pt>
                <c:pt idx="2268">
                  <c:v>6.4</c:v>
                </c:pt>
                <c:pt idx="2279">
                  <c:v>5</c:v>
                </c:pt>
                <c:pt idx="2280">
                  <c:v>6.4</c:v>
                </c:pt>
                <c:pt idx="2283">
                  <c:v>9.4</c:v>
                </c:pt>
                <c:pt idx="2291">
                  <c:v>6</c:v>
                </c:pt>
                <c:pt idx="2292">
                  <c:v>7</c:v>
                </c:pt>
                <c:pt idx="2294">
                  <c:v>6.4</c:v>
                </c:pt>
                <c:pt idx="2299">
                  <c:v>3</c:v>
                </c:pt>
                <c:pt idx="2300">
                  <c:v>3</c:v>
                </c:pt>
                <c:pt idx="2301">
                  <c:v>6.4</c:v>
                </c:pt>
                <c:pt idx="2302">
                  <c:v>6.4</c:v>
                </c:pt>
                <c:pt idx="2303">
                  <c:v>6.4</c:v>
                </c:pt>
                <c:pt idx="2307">
                  <c:v>4.5</c:v>
                </c:pt>
                <c:pt idx="2309">
                  <c:v>6</c:v>
                </c:pt>
                <c:pt idx="2312">
                  <c:v>6</c:v>
                </c:pt>
                <c:pt idx="2314">
                  <c:v>6</c:v>
                </c:pt>
                <c:pt idx="2315">
                  <c:v>2</c:v>
                </c:pt>
                <c:pt idx="2318">
                  <c:v>4</c:v>
                </c:pt>
                <c:pt idx="2319">
                  <c:v>6.4</c:v>
                </c:pt>
                <c:pt idx="2320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E2B-41D1-B703-4F62AE93350D}"/>
            </c:ext>
          </c:extLst>
        </c:ser>
        <c:ser>
          <c:idx val="13"/>
          <c:order val="13"/>
          <c:tx>
            <c:strRef>
              <c:f>Реестр!$O$2:$O$3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Реестр!$O$4:$O$2324</c:f>
              <c:numCache>
                <c:formatCode>0.00</c:formatCode>
                <c:ptCount val="2321"/>
                <c:pt idx="0">
                  <c:v>0</c:v>
                </c:pt>
                <c:pt idx="2">
                  <c:v>0</c:v>
                </c:pt>
                <c:pt idx="3">
                  <c:v>2</c:v>
                </c:pt>
                <c:pt idx="13">
                  <c:v>2.2000000000000002</c:v>
                </c:pt>
                <c:pt idx="18">
                  <c:v>1.5</c:v>
                </c:pt>
                <c:pt idx="19">
                  <c:v>2.2000000000000002</c:v>
                </c:pt>
                <c:pt idx="26">
                  <c:v>2</c:v>
                </c:pt>
                <c:pt idx="43">
                  <c:v>1.5</c:v>
                </c:pt>
                <c:pt idx="44">
                  <c:v>2</c:v>
                </c:pt>
                <c:pt idx="46">
                  <c:v>2.2000000000000002</c:v>
                </c:pt>
                <c:pt idx="62">
                  <c:v>2.2000000000000002</c:v>
                </c:pt>
                <c:pt idx="71">
                  <c:v>2.2000000000000002</c:v>
                </c:pt>
                <c:pt idx="77">
                  <c:v>2</c:v>
                </c:pt>
                <c:pt idx="92">
                  <c:v>2.2000000000000002</c:v>
                </c:pt>
                <c:pt idx="103">
                  <c:v>3.25</c:v>
                </c:pt>
                <c:pt idx="109">
                  <c:v>3.25</c:v>
                </c:pt>
                <c:pt idx="122">
                  <c:v>2</c:v>
                </c:pt>
                <c:pt idx="126">
                  <c:v>2.2000000000000002</c:v>
                </c:pt>
                <c:pt idx="128">
                  <c:v>2.2000000000000002</c:v>
                </c:pt>
                <c:pt idx="129">
                  <c:v>2.2000000000000002</c:v>
                </c:pt>
                <c:pt idx="134">
                  <c:v>2.2000000000000002</c:v>
                </c:pt>
                <c:pt idx="152">
                  <c:v>2.2000000000000002</c:v>
                </c:pt>
                <c:pt idx="162">
                  <c:v>2.2000000000000002</c:v>
                </c:pt>
                <c:pt idx="177">
                  <c:v>1.5</c:v>
                </c:pt>
                <c:pt idx="186">
                  <c:v>2.2000000000000002</c:v>
                </c:pt>
                <c:pt idx="207">
                  <c:v>2.2000000000000002</c:v>
                </c:pt>
                <c:pt idx="220">
                  <c:v>1.6</c:v>
                </c:pt>
                <c:pt idx="234">
                  <c:v>2.2000000000000002</c:v>
                </c:pt>
                <c:pt idx="249">
                  <c:v>3</c:v>
                </c:pt>
                <c:pt idx="263">
                  <c:v>2.2000000000000002</c:v>
                </c:pt>
                <c:pt idx="281">
                  <c:v>2</c:v>
                </c:pt>
                <c:pt idx="288">
                  <c:v>2.2000000000000002</c:v>
                </c:pt>
                <c:pt idx="329">
                  <c:v>2.2000000000000002</c:v>
                </c:pt>
                <c:pt idx="343">
                  <c:v>3</c:v>
                </c:pt>
                <c:pt idx="352">
                  <c:v>2.2000000000000002</c:v>
                </c:pt>
                <c:pt idx="365">
                  <c:v>1.5</c:v>
                </c:pt>
                <c:pt idx="367">
                  <c:v>1.5</c:v>
                </c:pt>
                <c:pt idx="368">
                  <c:v>1.5</c:v>
                </c:pt>
                <c:pt idx="369">
                  <c:v>2.2000000000000002</c:v>
                </c:pt>
                <c:pt idx="371">
                  <c:v>1.5</c:v>
                </c:pt>
                <c:pt idx="372">
                  <c:v>2</c:v>
                </c:pt>
                <c:pt idx="385">
                  <c:v>1</c:v>
                </c:pt>
                <c:pt idx="386">
                  <c:v>3</c:v>
                </c:pt>
                <c:pt idx="388">
                  <c:v>1</c:v>
                </c:pt>
                <c:pt idx="389">
                  <c:v>3</c:v>
                </c:pt>
                <c:pt idx="390">
                  <c:v>1.5</c:v>
                </c:pt>
                <c:pt idx="391">
                  <c:v>2.2999999999999998</c:v>
                </c:pt>
                <c:pt idx="392">
                  <c:v>1.35</c:v>
                </c:pt>
                <c:pt idx="393">
                  <c:v>10</c:v>
                </c:pt>
                <c:pt idx="394">
                  <c:v>1.5</c:v>
                </c:pt>
                <c:pt idx="398">
                  <c:v>1.5</c:v>
                </c:pt>
                <c:pt idx="401">
                  <c:v>1.5</c:v>
                </c:pt>
                <c:pt idx="407">
                  <c:v>1.5</c:v>
                </c:pt>
                <c:pt idx="411">
                  <c:v>1.5</c:v>
                </c:pt>
                <c:pt idx="417">
                  <c:v>1.5</c:v>
                </c:pt>
                <c:pt idx="421">
                  <c:v>2.5</c:v>
                </c:pt>
                <c:pt idx="422">
                  <c:v>1.5</c:v>
                </c:pt>
                <c:pt idx="433">
                  <c:v>1.5</c:v>
                </c:pt>
                <c:pt idx="434">
                  <c:v>1.5</c:v>
                </c:pt>
                <c:pt idx="438">
                  <c:v>3</c:v>
                </c:pt>
                <c:pt idx="446">
                  <c:v>1.5</c:v>
                </c:pt>
                <c:pt idx="450">
                  <c:v>1.5</c:v>
                </c:pt>
                <c:pt idx="456">
                  <c:v>1.5</c:v>
                </c:pt>
                <c:pt idx="465">
                  <c:v>3</c:v>
                </c:pt>
                <c:pt idx="482">
                  <c:v>1.5</c:v>
                </c:pt>
                <c:pt idx="488">
                  <c:v>1.5</c:v>
                </c:pt>
                <c:pt idx="490">
                  <c:v>1.5</c:v>
                </c:pt>
                <c:pt idx="491">
                  <c:v>1.5</c:v>
                </c:pt>
                <c:pt idx="492">
                  <c:v>1.5</c:v>
                </c:pt>
                <c:pt idx="496">
                  <c:v>1.5</c:v>
                </c:pt>
                <c:pt idx="497">
                  <c:v>1.5</c:v>
                </c:pt>
                <c:pt idx="500">
                  <c:v>1.5</c:v>
                </c:pt>
                <c:pt idx="501">
                  <c:v>1.5</c:v>
                </c:pt>
                <c:pt idx="502">
                  <c:v>1.5</c:v>
                </c:pt>
                <c:pt idx="503">
                  <c:v>1.5</c:v>
                </c:pt>
                <c:pt idx="504">
                  <c:v>1.5</c:v>
                </c:pt>
                <c:pt idx="507">
                  <c:v>1.5</c:v>
                </c:pt>
                <c:pt idx="509">
                  <c:v>2.2000000000000002</c:v>
                </c:pt>
                <c:pt idx="532">
                  <c:v>1.5</c:v>
                </c:pt>
                <c:pt idx="537">
                  <c:v>2.2000000000000002</c:v>
                </c:pt>
                <c:pt idx="539">
                  <c:v>1.5</c:v>
                </c:pt>
                <c:pt idx="542">
                  <c:v>1.5</c:v>
                </c:pt>
                <c:pt idx="549">
                  <c:v>1.5</c:v>
                </c:pt>
                <c:pt idx="551">
                  <c:v>1.5</c:v>
                </c:pt>
                <c:pt idx="552">
                  <c:v>1.5</c:v>
                </c:pt>
                <c:pt idx="554">
                  <c:v>1.5</c:v>
                </c:pt>
                <c:pt idx="556">
                  <c:v>1.5</c:v>
                </c:pt>
                <c:pt idx="561">
                  <c:v>1.5</c:v>
                </c:pt>
                <c:pt idx="563">
                  <c:v>2.35</c:v>
                </c:pt>
                <c:pt idx="564">
                  <c:v>1.5</c:v>
                </c:pt>
                <c:pt idx="565">
                  <c:v>1.5</c:v>
                </c:pt>
                <c:pt idx="566">
                  <c:v>1.5</c:v>
                </c:pt>
                <c:pt idx="568">
                  <c:v>1.5</c:v>
                </c:pt>
                <c:pt idx="569">
                  <c:v>2.2000000000000002</c:v>
                </c:pt>
                <c:pt idx="575">
                  <c:v>2.2000000000000002</c:v>
                </c:pt>
                <c:pt idx="576">
                  <c:v>3.5</c:v>
                </c:pt>
                <c:pt idx="580">
                  <c:v>2.2000000000000002</c:v>
                </c:pt>
                <c:pt idx="583">
                  <c:v>2.2000000000000002</c:v>
                </c:pt>
                <c:pt idx="586">
                  <c:v>2.2000000000000002</c:v>
                </c:pt>
                <c:pt idx="591">
                  <c:v>2</c:v>
                </c:pt>
                <c:pt idx="592">
                  <c:v>1.65</c:v>
                </c:pt>
                <c:pt idx="593">
                  <c:v>2</c:v>
                </c:pt>
                <c:pt idx="595">
                  <c:v>1.5</c:v>
                </c:pt>
                <c:pt idx="599">
                  <c:v>2</c:v>
                </c:pt>
                <c:pt idx="604">
                  <c:v>1.5</c:v>
                </c:pt>
                <c:pt idx="606">
                  <c:v>1.5</c:v>
                </c:pt>
                <c:pt idx="607">
                  <c:v>3.5</c:v>
                </c:pt>
                <c:pt idx="614">
                  <c:v>1.5</c:v>
                </c:pt>
                <c:pt idx="615">
                  <c:v>2.2000000000000002</c:v>
                </c:pt>
                <c:pt idx="616">
                  <c:v>1.5</c:v>
                </c:pt>
                <c:pt idx="618">
                  <c:v>2.2000000000000002</c:v>
                </c:pt>
                <c:pt idx="621">
                  <c:v>2.2000000000000002</c:v>
                </c:pt>
                <c:pt idx="625">
                  <c:v>2.2000000000000002</c:v>
                </c:pt>
                <c:pt idx="626">
                  <c:v>1.5</c:v>
                </c:pt>
                <c:pt idx="628">
                  <c:v>1.5</c:v>
                </c:pt>
                <c:pt idx="631">
                  <c:v>2</c:v>
                </c:pt>
                <c:pt idx="634">
                  <c:v>2.2000000000000002</c:v>
                </c:pt>
                <c:pt idx="636">
                  <c:v>2</c:v>
                </c:pt>
                <c:pt idx="643">
                  <c:v>2</c:v>
                </c:pt>
                <c:pt idx="650">
                  <c:v>2</c:v>
                </c:pt>
                <c:pt idx="666">
                  <c:v>2</c:v>
                </c:pt>
                <c:pt idx="671">
                  <c:v>1.6</c:v>
                </c:pt>
                <c:pt idx="674">
                  <c:v>2</c:v>
                </c:pt>
                <c:pt idx="683">
                  <c:v>1.5</c:v>
                </c:pt>
                <c:pt idx="690">
                  <c:v>1.5</c:v>
                </c:pt>
                <c:pt idx="700">
                  <c:v>1.5</c:v>
                </c:pt>
                <c:pt idx="704">
                  <c:v>1.5</c:v>
                </c:pt>
                <c:pt idx="711">
                  <c:v>1.5</c:v>
                </c:pt>
                <c:pt idx="713">
                  <c:v>1.5</c:v>
                </c:pt>
                <c:pt idx="727">
                  <c:v>1.5</c:v>
                </c:pt>
                <c:pt idx="731">
                  <c:v>1.5</c:v>
                </c:pt>
                <c:pt idx="734">
                  <c:v>1.5</c:v>
                </c:pt>
                <c:pt idx="738">
                  <c:v>2.2000000000000002</c:v>
                </c:pt>
                <c:pt idx="746">
                  <c:v>1.5</c:v>
                </c:pt>
                <c:pt idx="760">
                  <c:v>2.2000000000000002</c:v>
                </c:pt>
                <c:pt idx="765">
                  <c:v>2.2000000000000002</c:v>
                </c:pt>
                <c:pt idx="766">
                  <c:v>4</c:v>
                </c:pt>
                <c:pt idx="772">
                  <c:v>2.2000000000000002</c:v>
                </c:pt>
                <c:pt idx="773">
                  <c:v>4</c:v>
                </c:pt>
                <c:pt idx="788">
                  <c:v>5</c:v>
                </c:pt>
                <c:pt idx="789">
                  <c:v>2.2000000000000002</c:v>
                </c:pt>
                <c:pt idx="793">
                  <c:v>2.2000000000000002</c:v>
                </c:pt>
                <c:pt idx="798">
                  <c:v>2.2000000000000002</c:v>
                </c:pt>
                <c:pt idx="799">
                  <c:v>4</c:v>
                </c:pt>
                <c:pt idx="809">
                  <c:v>1.5</c:v>
                </c:pt>
                <c:pt idx="817">
                  <c:v>2.2000000000000002</c:v>
                </c:pt>
                <c:pt idx="818">
                  <c:v>4</c:v>
                </c:pt>
                <c:pt idx="825">
                  <c:v>1.5</c:v>
                </c:pt>
                <c:pt idx="837">
                  <c:v>2</c:v>
                </c:pt>
                <c:pt idx="850">
                  <c:v>15</c:v>
                </c:pt>
                <c:pt idx="860">
                  <c:v>2.2000000000000002</c:v>
                </c:pt>
                <c:pt idx="875">
                  <c:v>2.2000000000000002</c:v>
                </c:pt>
                <c:pt idx="881">
                  <c:v>2.2000000000000002</c:v>
                </c:pt>
                <c:pt idx="884">
                  <c:v>2.2000000000000002</c:v>
                </c:pt>
                <c:pt idx="885">
                  <c:v>2</c:v>
                </c:pt>
                <c:pt idx="899">
                  <c:v>2.2000000000000002</c:v>
                </c:pt>
                <c:pt idx="901">
                  <c:v>2.2000000000000002</c:v>
                </c:pt>
                <c:pt idx="907">
                  <c:v>1.5</c:v>
                </c:pt>
                <c:pt idx="942">
                  <c:v>1.5</c:v>
                </c:pt>
                <c:pt idx="956">
                  <c:v>1.5</c:v>
                </c:pt>
                <c:pt idx="973">
                  <c:v>1.5</c:v>
                </c:pt>
                <c:pt idx="988">
                  <c:v>1.5</c:v>
                </c:pt>
                <c:pt idx="993">
                  <c:v>2</c:v>
                </c:pt>
                <c:pt idx="1003">
                  <c:v>2.2000000000000002</c:v>
                </c:pt>
                <c:pt idx="1006">
                  <c:v>2.2000000000000002</c:v>
                </c:pt>
                <c:pt idx="1011">
                  <c:v>2</c:v>
                </c:pt>
                <c:pt idx="1020">
                  <c:v>1.5</c:v>
                </c:pt>
                <c:pt idx="1023">
                  <c:v>1.5</c:v>
                </c:pt>
                <c:pt idx="1032">
                  <c:v>1.5</c:v>
                </c:pt>
                <c:pt idx="1041">
                  <c:v>1.5</c:v>
                </c:pt>
                <c:pt idx="1042">
                  <c:v>3</c:v>
                </c:pt>
                <c:pt idx="1062">
                  <c:v>3</c:v>
                </c:pt>
                <c:pt idx="1075">
                  <c:v>3</c:v>
                </c:pt>
                <c:pt idx="1083">
                  <c:v>1.5</c:v>
                </c:pt>
                <c:pt idx="1091">
                  <c:v>1.5</c:v>
                </c:pt>
                <c:pt idx="1104">
                  <c:v>1.5</c:v>
                </c:pt>
                <c:pt idx="1122">
                  <c:v>2</c:v>
                </c:pt>
                <c:pt idx="1130">
                  <c:v>1</c:v>
                </c:pt>
                <c:pt idx="1131">
                  <c:v>1.75</c:v>
                </c:pt>
                <c:pt idx="1147">
                  <c:v>2</c:v>
                </c:pt>
                <c:pt idx="1152">
                  <c:v>2</c:v>
                </c:pt>
                <c:pt idx="1174">
                  <c:v>2</c:v>
                </c:pt>
                <c:pt idx="1186">
                  <c:v>3</c:v>
                </c:pt>
                <c:pt idx="1196">
                  <c:v>2.2000000000000002</c:v>
                </c:pt>
                <c:pt idx="1207">
                  <c:v>2</c:v>
                </c:pt>
                <c:pt idx="1213">
                  <c:v>2</c:v>
                </c:pt>
                <c:pt idx="1220">
                  <c:v>1.5</c:v>
                </c:pt>
                <c:pt idx="1226">
                  <c:v>2</c:v>
                </c:pt>
                <c:pt idx="1236">
                  <c:v>3</c:v>
                </c:pt>
                <c:pt idx="1245">
                  <c:v>1.8</c:v>
                </c:pt>
                <c:pt idx="1252">
                  <c:v>1.5</c:v>
                </c:pt>
                <c:pt idx="1267">
                  <c:v>1.5</c:v>
                </c:pt>
                <c:pt idx="1284">
                  <c:v>2.2000000000000002</c:v>
                </c:pt>
                <c:pt idx="1293">
                  <c:v>1.5</c:v>
                </c:pt>
                <c:pt idx="1318">
                  <c:v>1.5</c:v>
                </c:pt>
                <c:pt idx="1334">
                  <c:v>1.5</c:v>
                </c:pt>
                <c:pt idx="1340">
                  <c:v>1.5</c:v>
                </c:pt>
                <c:pt idx="1351">
                  <c:v>2</c:v>
                </c:pt>
                <c:pt idx="1356">
                  <c:v>2</c:v>
                </c:pt>
                <c:pt idx="1384">
                  <c:v>2</c:v>
                </c:pt>
                <c:pt idx="1388">
                  <c:v>2</c:v>
                </c:pt>
                <c:pt idx="1403">
                  <c:v>1.5</c:v>
                </c:pt>
                <c:pt idx="1405">
                  <c:v>2</c:v>
                </c:pt>
                <c:pt idx="1420">
                  <c:v>2.2000000000000002</c:v>
                </c:pt>
                <c:pt idx="1443">
                  <c:v>1.5</c:v>
                </c:pt>
                <c:pt idx="1445">
                  <c:v>2</c:v>
                </c:pt>
                <c:pt idx="1446">
                  <c:v>2.2000000000000002</c:v>
                </c:pt>
                <c:pt idx="1457">
                  <c:v>1.5</c:v>
                </c:pt>
                <c:pt idx="1466">
                  <c:v>4</c:v>
                </c:pt>
                <c:pt idx="1491">
                  <c:v>3</c:v>
                </c:pt>
                <c:pt idx="1497">
                  <c:v>2</c:v>
                </c:pt>
                <c:pt idx="1514">
                  <c:v>2</c:v>
                </c:pt>
                <c:pt idx="1519">
                  <c:v>2</c:v>
                </c:pt>
                <c:pt idx="1523">
                  <c:v>1.5</c:v>
                </c:pt>
                <c:pt idx="1525">
                  <c:v>2.2000000000000002</c:v>
                </c:pt>
                <c:pt idx="1528">
                  <c:v>1.5</c:v>
                </c:pt>
                <c:pt idx="1535">
                  <c:v>1.75</c:v>
                </c:pt>
                <c:pt idx="1551">
                  <c:v>1.5</c:v>
                </c:pt>
                <c:pt idx="1565">
                  <c:v>1.5</c:v>
                </c:pt>
                <c:pt idx="1567">
                  <c:v>1.5</c:v>
                </c:pt>
                <c:pt idx="1573">
                  <c:v>1.5</c:v>
                </c:pt>
                <c:pt idx="1579">
                  <c:v>2.2000000000000002</c:v>
                </c:pt>
                <c:pt idx="1594">
                  <c:v>1.75</c:v>
                </c:pt>
                <c:pt idx="1602">
                  <c:v>2</c:v>
                </c:pt>
                <c:pt idx="1620">
                  <c:v>1.5</c:v>
                </c:pt>
                <c:pt idx="1630">
                  <c:v>2.2000000000000002</c:v>
                </c:pt>
                <c:pt idx="1642">
                  <c:v>1.5</c:v>
                </c:pt>
                <c:pt idx="1653">
                  <c:v>1.5</c:v>
                </c:pt>
                <c:pt idx="1658">
                  <c:v>2.2000000000000002</c:v>
                </c:pt>
                <c:pt idx="1664">
                  <c:v>1.5</c:v>
                </c:pt>
                <c:pt idx="1671">
                  <c:v>3</c:v>
                </c:pt>
                <c:pt idx="1679">
                  <c:v>1.5</c:v>
                </c:pt>
                <c:pt idx="1687">
                  <c:v>1.5</c:v>
                </c:pt>
                <c:pt idx="1708">
                  <c:v>3</c:v>
                </c:pt>
                <c:pt idx="1717">
                  <c:v>2.2000000000000002</c:v>
                </c:pt>
                <c:pt idx="1721">
                  <c:v>2</c:v>
                </c:pt>
                <c:pt idx="1724">
                  <c:v>1.5</c:v>
                </c:pt>
                <c:pt idx="1727">
                  <c:v>1.5</c:v>
                </c:pt>
                <c:pt idx="1729">
                  <c:v>3</c:v>
                </c:pt>
                <c:pt idx="1735">
                  <c:v>1.5</c:v>
                </c:pt>
                <c:pt idx="1745">
                  <c:v>2.2000000000000002</c:v>
                </c:pt>
                <c:pt idx="1763">
                  <c:v>8</c:v>
                </c:pt>
                <c:pt idx="1773">
                  <c:v>1.5</c:v>
                </c:pt>
                <c:pt idx="1788">
                  <c:v>2</c:v>
                </c:pt>
                <c:pt idx="1789">
                  <c:v>1.5</c:v>
                </c:pt>
                <c:pt idx="1798">
                  <c:v>2.2000000000000002</c:v>
                </c:pt>
                <c:pt idx="1807">
                  <c:v>2.2000000000000002</c:v>
                </c:pt>
                <c:pt idx="1819">
                  <c:v>2</c:v>
                </c:pt>
                <c:pt idx="1826">
                  <c:v>2</c:v>
                </c:pt>
                <c:pt idx="1840">
                  <c:v>2</c:v>
                </c:pt>
                <c:pt idx="1857">
                  <c:v>2.2000000000000002</c:v>
                </c:pt>
                <c:pt idx="1877">
                  <c:v>2</c:v>
                </c:pt>
                <c:pt idx="1878">
                  <c:v>1.2</c:v>
                </c:pt>
                <c:pt idx="1885">
                  <c:v>2.2000000000000002</c:v>
                </c:pt>
                <c:pt idx="1890">
                  <c:v>2.2000000000000002</c:v>
                </c:pt>
                <c:pt idx="1897">
                  <c:v>2.2000000000000002</c:v>
                </c:pt>
                <c:pt idx="1904">
                  <c:v>2.2000000000000002</c:v>
                </c:pt>
                <c:pt idx="1909">
                  <c:v>1.2</c:v>
                </c:pt>
                <c:pt idx="1912">
                  <c:v>1.5</c:v>
                </c:pt>
                <c:pt idx="1928">
                  <c:v>1.2</c:v>
                </c:pt>
                <c:pt idx="1934">
                  <c:v>2.2000000000000002</c:v>
                </c:pt>
                <c:pt idx="1937">
                  <c:v>3</c:v>
                </c:pt>
                <c:pt idx="1939">
                  <c:v>1.5</c:v>
                </c:pt>
                <c:pt idx="1941">
                  <c:v>1.2</c:v>
                </c:pt>
                <c:pt idx="1954">
                  <c:v>2.2000000000000002</c:v>
                </c:pt>
                <c:pt idx="1963">
                  <c:v>2.2000000000000002</c:v>
                </c:pt>
                <c:pt idx="1967">
                  <c:v>1.2</c:v>
                </c:pt>
                <c:pt idx="1968">
                  <c:v>2.2000000000000002</c:v>
                </c:pt>
                <c:pt idx="1970">
                  <c:v>1.2</c:v>
                </c:pt>
                <c:pt idx="1974">
                  <c:v>1.2</c:v>
                </c:pt>
                <c:pt idx="1977">
                  <c:v>2.2000000000000002</c:v>
                </c:pt>
                <c:pt idx="1982">
                  <c:v>2.2000000000000002</c:v>
                </c:pt>
                <c:pt idx="1985">
                  <c:v>2.2000000000000002</c:v>
                </c:pt>
                <c:pt idx="1989">
                  <c:v>2.2000000000000002</c:v>
                </c:pt>
                <c:pt idx="1993">
                  <c:v>3</c:v>
                </c:pt>
                <c:pt idx="1998">
                  <c:v>3</c:v>
                </c:pt>
                <c:pt idx="2006">
                  <c:v>2</c:v>
                </c:pt>
                <c:pt idx="2007">
                  <c:v>2</c:v>
                </c:pt>
                <c:pt idx="2008">
                  <c:v>2</c:v>
                </c:pt>
                <c:pt idx="2009">
                  <c:v>2</c:v>
                </c:pt>
                <c:pt idx="2010">
                  <c:v>2</c:v>
                </c:pt>
                <c:pt idx="2011">
                  <c:v>2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9">
                  <c:v>2</c:v>
                </c:pt>
                <c:pt idx="2020">
                  <c:v>2</c:v>
                </c:pt>
                <c:pt idx="2023">
                  <c:v>2</c:v>
                </c:pt>
                <c:pt idx="2024">
                  <c:v>2</c:v>
                </c:pt>
                <c:pt idx="2026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2</c:v>
                </c:pt>
                <c:pt idx="2032">
                  <c:v>2</c:v>
                </c:pt>
                <c:pt idx="2034">
                  <c:v>2</c:v>
                </c:pt>
                <c:pt idx="2035">
                  <c:v>2</c:v>
                </c:pt>
                <c:pt idx="2037">
                  <c:v>2</c:v>
                </c:pt>
                <c:pt idx="2041">
                  <c:v>2</c:v>
                </c:pt>
                <c:pt idx="2043">
                  <c:v>2</c:v>
                </c:pt>
                <c:pt idx="2044">
                  <c:v>2</c:v>
                </c:pt>
                <c:pt idx="2047">
                  <c:v>3</c:v>
                </c:pt>
                <c:pt idx="2080">
                  <c:v>2.2000000000000002</c:v>
                </c:pt>
                <c:pt idx="2082">
                  <c:v>2</c:v>
                </c:pt>
                <c:pt idx="2085">
                  <c:v>2</c:v>
                </c:pt>
                <c:pt idx="2087">
                  <c:v>2</c:v>
                </c:pt>
                <c:pt idx="2088">
                  <c:v>2</c:v>
                </c:pt>
                <c:pt idx="2110">
                  <c:v>2</c:v>
                </c:pt>
                <c:pt idx="2119">
                  <c:v>2</c:v>
                </c:pt>
                <c:pt idx="2132">
                  <c:v>1.5</c:v>
                </c:pt>
                <c:pt idx="2133">
                  <c:v>2.2000000000000002</c:v>
                </c:pt>
                <c:pt idx="2140">
                  <c:v>2.2000000000000002</c:v>
                </c:pt>
                <c:pt idx="2144">
                  <c:v>2.2000000000000002</c:v>
                </c:pt>
                <c:pt idx="2151">
                  <c:v>2</c:v>
                </c:pt>
                <c:pt idx="2155">
                  <c:v>2.2000000000000002</c:v>
                </c:pt>
                <c:pt idx="2157">
                  <c:v>2</c:v>
                </c:pt>
                <c:pt idx="2159">
                  <c:v>2</c:v>
                </c:pt>
                <c:pt idx="2164">
                  <c:v>2</c:v>
                </c:pt>
                <c:pt idx="2169">
                  <c:v>2</c:v>
                </c:pt>
                <c:pt idx="2187">
                  <c:v>2.2000000000000002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1">
                  <c:v>2</c:v>
                </c:pt>
                <c:pt idx="2209">
                  <c:v>2.2000000000000002</c:v>
                </c:pt>
                <c:pt idx="2211">
                  <c:v>2.2000000000000002</c:v>
                </c:pt>
                <c:pt idx="2216">
                  <c:v>2.2000000000000002</c:v>
                </c:pt>
                <c:pt idx="2219">
                  <c:v>1.65</c:v>
                </c:pt>
                <c:pt idx="2231">
                  <c:v>2</c:v>
                </c:pt>
                <c:pt idx="2240">
                  <c:v>2.2000000000000002</c:v>
                </c:pt>
                <c:pt idx="2251">
                  <c:v>2</c:v>
                </c:pt>
                <c:pt idx="2252">
                  <c:v>3</c:v>
                </c:pt>
                <c:pt idx="2253">
                  <c:v>2</c:v>
                </c:pt>
                <c:pt idx="2255">
                  <c:v>2</c:v>
                </c:pt>
                <c:pt idx="2258">
                  <c:v>0</c:v>
                </c:pt>
                <c:pt idx="2259">
                  <c:v>1.7</c:v>
                </c:pt>
                <c:pt idx="2262">
                  <c:v>2.2000000000000002</c:v>
                </c:pt>
                <c:pt idx="2266">
                  <c:v>2.2000000000000002</c:v>
                </c:pt>
                <c:pt idx="2268">
                  <c:v>2.2000000000000002</c:v>
                </c:pt>
                <c:pt idx="2279">
                  <c:v>3</c:v>
                </c:pt>
                <c:pt idx="2280">
                  <c:v>2.2000000000000002</c:v>
                </c:pt>
                <c:pt idx="2283">
                  <c:v>2.2000000000000002</c:v>
                </c:pt>
                <c:pt idx="2291">
                  <c:v>1.5</c:v>
                </c:pt>
                <c:pt idx="2292">
                  <c:v>2</c:v>
                </c:pt>
                <c:pt idx="2294">
                  <c:v>2.2000000000000002</c:v>
                </c:pt>
                <c:pt idx="2299">
                  <c:v>2</c:v>
                </c:pt>
                <c:pt idx="2300">
                  <c:v>2</c:v>
                </c:pt>
                <c:pt idx="2301">
                  <c:v>2.2000000000000002</c:v>
                </c:pt>
                <c:pt idx="2302">
                  <c:v>2.2000000000000002</c:v>
                </c:pt>
                <c:pt idx="2303">
                  <c:v>2.2000000000000002</c:v>
                </c:pt>
                <c:pt idx="2307">
                  <c:v>2</c:v>
                </c:pt>
                <c:pt idx="2309">
                  <c:v>2</c:v>
                </c:pt>
                <c:pt idx="2312">
                  <c:v>2</c:v>
                </c:pt>
                <c:pt idx="2314">
                  <c:v>2</c:v>
                </c:pt>
                <c:pt idx="2315">
                  <c:v>2</c:v>
                </c:pt>
                <c:pt idx="2318">
                  <c:v>2</c:v>
                </c:pt>
                <c:pt idx="2319">
                  <c:v>2.2000000000000002</c:v>
                </c:pt>
                <c:pt idx="2320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E2B-41D1-B703-4F62AE93350D}"/>
            </c:ext>
          </c:extLst>
        </c:ser>
        <c:ser>
          <c:idx val="14"/>
          <c:order val="14"/>
          <c:tx>
            <c:strRef>
              <c:f>Реестр!$P$2:$P$3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Реестр!$P$4:$P$2324</c:f>
              <c:numCache>
                <c:formatCode>0.00</c:formatCode>
                <c:ptCount val="2321"/>
                <c:pt idx="0">
                  <c:v>0</c:v>
                </c:pt>
                <c:pt idx="2">
                  <c:v>0</c:v>
                </c:pt>
                <c:pt idx="3">
                  <c:v>20</c:v>
                </c:pt>
                <c:pt idx="13">
                  <c:v>20.680000000000003</c:v>
                </c:pt>
                <c:pt idx="18">
                  <c:v>7.5</c:v>
                </c:pt>
                <c:pt idx="19">
                  <c:v>20.680000000000003</c:v>
                </c:pt>
                <c:pt idx="26">
                  <c:v>24</c:v>
                </c:pt>
                <c:pt idx="43">
                  <c:v>4.5</c:v>
                </c:pt>
                <c:pt idx="44">
                  <c:v>16</c:v>
                </c:pt>
                <c:pt idx="46">
                  <c:v>27.280000000000005</c:v>
                </c:pt>
                <c:pt idx="62">
                  <c:v>14.080000000000002</c:v>
                </c:pt>
                <c:pt idx="71">
                  <c:v>27.280000000000005</c:v>
                </c:pt>
                <c:pt idx="77">
                  <c:v>16</c:v>
                </c:pt>
                <c:pt idx="92">
                  <c:v>20.680000000000003</c:v>
                </c:pt>
                <c:pt idx="103">
                  <c:v>17.0625</c:v>
                </c:pt>
                <c:pt idx="109">
                  <c:v>17.0625</c:v>
                </c:pt>
                <c:pt idx="122">
                  <c:v>16</c:v>
                </c:pt>
                <c:pt idx="126">
                  <c:v>20.680000000000003</c:v>
                </c:pt>
                <c:pt idx="128">
                  <c:v>14.080000000000002</c:v>
                </c:pt>
                <c:pt idx="129">
                  <c:v>14.080000000000002</c:v>
                </c:pt>
                <c:pt idx="134">
                  <c:v>27.280000000000005</c:v>
                </c:pt>
                <c:pt idx="152">
                  <c:v>20.680000000000003</c:v>
                </c:pt>
                <c:pt idx="162">
                  <c:v>27.280000000000005</c:v>
                </c:pt>
                <c:pt idx="177">
                  <c:v>15</c:v>
                </c:pt>
                <c:pt idx="186">
                  <c:v>35.200000000000003</c:v>
                </c:pt>
                <c:pt idx="207">
                  <c:v>27.280000000000005</c:v>
                </c:pt>
                <c:pt idx="220">
                  <c:v>2.4</c:v>
                </c:pt>
                <c:pt idx="234">
                  <c:v>20.680000000000003</c:v>
                </c:pt>
                <c:pt idx="249">
                  <c:v>40.5</c:v>
                </c:pt>
                <c:pt idx="263">
                  <c:v>20.680000000000003</c:v>
                </c:pt>
                <c:pt idx="281">
                  <c:v>16</c:v>
                </c:pt>
                <c:pt idx="288">
                  <c:v>14.080000000000002</c:v>
                </c:pt>
                <c:pt idx="329">
                  <c:v>27.280000000000005</c:v>
                </c:pt>
                <c:pt idx="343">
                  <c:v>21</c:v>
                </c:pt>
                <c:pt idx="352">
                  <c:v>20.680000000000003</c:v>
                </c:pt>
                <c:pt idx="365">
                  <c:v>13.5</c:v>
                </c:pt>
                <c:pt idx="367">
                  <c:v>16.5</c:v>
                </c:pt>
                <c:pt idx="368">
                  <c:v>13.5</c:v>
                </c:pt>
                <c:pt idx="369">
                  <c:v>20.680000000000003</c:v>
                </c:pt>
                <c:pt idx="371">
                  <c:v>10.5</c:v>
                </c:pt>
                <c:pt idx="372">
                  <c:v>18</c:v>
                </c:pt>
                <c:pt idx="385">
                  <c:v>2</c:v>
                </c:pt>
                <c:pt idx="386">
                  <c:v>9</c:v>
                </c:pt>
                <c:pt idx="388">
                  <c:v>2.2000000000000002</c:v>
                </c:pt>
                <c:pt idx="389">
                  <c:v>12</c:v>
                </c:pt>
                <c:pt idx="390">
                  <c:v>3.75</c:v>
                </c:pt>
                <c:pt idx="391">
                  <c:v>13.8</c:v>
                </c:pt>
                <c:pt idx="392">
                  <c:v>4.3899999999999997</c:v>
                </c:pt>
                <c:pt idx="393">
                  <c:v>100</c:v>
                </c:pt>
                <c:pt idx="394">
                  <c:v>7.5</c:v>
                </c:pt>
                <c:pt idx="398">
                  <c:v>6</c:v>
                </c:pt>
                <c:pt idx="401">
                  <c:v>9</c:v>
                </c:pt>
                <c:pt idx="407">
                  <c:v>9</c:v>
                </c:pt>
                <c:pt idx="411">
                  <c:v>9</c:v>
                </c:pt>
                <c:pt idx="417">
                  <c:v>9</c:v>
                </c:pt>
                <c:pt idx="421">
                  <c:v>10</c:v>
                </c:pt>
                <c:pt idx="422">
                  <c:v>9</c:v>
                </c:pt>
                <c:pt idx="433">
                  <c:v>6.8249999999999993</c:v>
                </c:pt>
                <c:pt idx="434">
                  <c:v>9</c:v>
                </c:pt>
                <c:pt idx="438">
                  <c:v>18</c:v>
                </c:pt>
                <c:pt idx="446">
                  <c:v>9</c:v>
                </c:pt>
                <c:pt idx="450">
                  <c:v>9</c:v>
                </c:pt>
                <c:pt idx="456">
                  <c:v>6</c:v>
                </c:pt>
                <c:pt idx="465">
                  <c:v>18</c:v>
                </c:pt>
                <c:pt idx="482">
                  <c:v>3.75</c:v>
                </c:pt>
                <c:pt idx="488">
                  <c:v>3.75</c:v>
                </c:pt>
                <c:pt idx="490">
                  <c:v>3.75</c:v>
                </c:pt>
                <c:pt idx="491">
                  <c:v>3.75</c:v>
                </c:pt>
                <c:pt idx="492">
                  <c:v>6</c:v>
                </c:pt>
                <c:pt idx="496">
                  <c:v>3.75</c:v>
                </c:pt>
                <c:pt idx="497">
                  <c:v>6</c:v>
                </c:pt>
                <c:pt idx="500">
                  <c:v>3.75</c:v>
                </c:pt>
                <c:pt idx="501">
                  <c:v>3.75</c:v>
                </c:pt>
                <c:pt idx="502">
                  <c:v>3.75</c:v>
                </c:pt>
                <c:pt idx="503">
                  <c:v>3.75</c:v>
                </c:pt>
                <c:pt idx="504">
                  <c:v>3.75</c:v>
                </c:pt>
                <c:pt idx="507">
                  <c:v>6</c:v>
                </c:pt>
                <c:pt idx="509">
                  <c:v>20.680000000000003</c:v>
                </c:pt>
                <c:pt idx="532">
                  <c:v>3.75</c:v>
                </c:pt>
                <c:pt idx="537">
                  <c:v>20.680000000000003</c:v>
                </c:pt>
                <c:pt idx="539">
                  <c:v>3.75</c:v>
                </c:pt>
                <c:pt idx="542">
                  <c:v>11.25</c:v>
                </c:pt>
                <c:pt idx="549">
                  <c:v>7.5</c:v>
                </c:pt>
                <c:pt idx="551">
                  <c:v>3.75</c:v>
                </c:pt>
                <c:pt idx="552">
                  <c:v>3.75</c:v>
                </c:pt>
                <c:pt idx="554">
                  <c:v>3.75</c:v>
                </c:pt>
                <c:pt idx="556">
                  <c:v>3.75</c:v>
                </c:pt>
                <c:pt idx="561">
                  <c:v>4.5</c:v>
                </c:pt>
                <c:pt idx="563">
                  <c:v>22.324999999999999</c:v>
                </c:pt>
                <c:pt idx="564">
                  <c:v>4.5</c:v>
                </c:pt>
                <c:pt idx="565">
                  <c:v>4.5</c:v>
                </c:pt>
                <c:pt idx="566">
                  <c:v>4.5</c:v>
                </c:pt>
                <c:pt idx="568">
                  <c:v>4.5</c:v>
                </c:pt>
                <c:pt idx="569">
                  <c:v>14.080000000000002</c:v>
                </c:pt>
                <c:pt idx="575">
                  <c:v>14.080000000000002</c:v>
                </c:pt>
                <c:pt idx="576">
                  <c:v>40.25</c:v>
                </c:pt>
                <c:pt idx="580">
                  <c:v>14.080000000000002</c:v>
                </c:pt>
                <c:pt idx="583">
                  <c:v>14.080000000000002</c:v>
                </c:pt>
                <c:pt idx="586">
                  <c:v>14.080000000000002</c:v>
                </c:pt>
                <c:pt idx="591">
                  <c:v>6</c:v>
                </c:pt>
                <c:pt idx="592">
                  <c:v>4.7849999999999993</c:v>
                </c:pt>
                <c:pt idx="593">
                  <c:v>4</c:v>
                </c:pt>
                <c:pt idx="595">
                  <c:v>3.75</c:v>
                </c:pt>
                <c:pt idx="599">
                  <c:v>6</c:v>
                </c:pt>
                <c:pt idx="604">
                  <c:v>6.75</c:v>
                </c:pt>
                <c:pt idx="606">
                  <c:v>6</c:v>
                </c:pt>
                <c:pt idx="607">
                  <c:v>35</c:v>
                </c:pt>
                <c:pt idx="614">
                  <c:v>3.75</c:v>
                </c:pt>
                <c:pt idx="615">
                  <c:v>14.080000000000002</c:v>
                </c:pt>
                <c:pt idx="616">
                  <c:v>17.25</c:v>
                </c:pt>
                <c:pt idx="618">
                  <c:v>14.080000000000002</c:v>
                </c:pt>
                <c:pt idx="621">
                  <c:v>14.080000000000002</c:v>
                </c:pt>
                <c:pt idx="625">
                  <c:v>14.080000000000002</c:v>
                </c:pt>
                <c:pt idx="626">
                  <c:v>3.75</c:v>
                </c:pt>
                <c:pt idx="628">
                  <c:v>4.5</c:v>
                </c:pt>
                <c:pt idx="631">
                  <c:v>6</c:v>
                </c:pt>
                <c:pt idx="634">
                  <c:v>14.080000000000002</c:v>
                </c:pt>
                <c:pt idx="636">
                  <c:v>6</c:v>
                </c:pt>
                <c:pt idx="643">
                  <c:v>16</c:v>
                </c:pt>
                <c:pt idx="650">
                  <c:v>16</c:v>
                </c:pt>
                <c:pt idx="666">
                  <c:v>9</c:v>
                </c:pt>
                <c:pt idx="671">
                  <c:v>4.8000000000000007</c:v>
                </c:pt>
                <c:pt idx="674">
                  <c:v>16</c:v>
                </c:pt>
                <c:pt idx="683">
                  <c:v>6</c:v>
                </c:pt>
                <c:pt idx="690">
                  <c:v>9</c:v>
                </c:pt>
                <c:pt idx="700">
                  <c:v>7.5</c:v>
                </c:pt>
                <c:pt idx="704">
                  <c:v>4.5</c:v>
                </c:pt>
                <c:pt idx="711">
                  <c:v>7.5</c:v>
                </c:pt>
                <c:pt idx="713">
                  <c:v>10.5</c:v>
                </c:pt>
                <c:pt idx="727">
                  <c:v>6</c:v>
                </c:pt>
                <c:pt idx="731">
                  <c:v>6</c:v>
                </c:pt>
                <c:pt idx="734">
                  <c:v>4.5</c:v>
                </c:pt>
                <c:pt idx="738">
                  <c:v>20.680000000000003</c:v>
                </c:pt>
                <c:pt idx="746">
                  <c:v>15</c:v>
                </c:pt>
                <c:pt idx="760">
                  <c:v>20.680000000000003</c:v>
                </c:pt>
                <c:pt idx="765">
                  <c:v>27.280000000000005</c:v>
                </c:pt>
                <c:pt idx="766">
                  <c:v>18</c:v>
                </c:pt>
                <c:pt idx="772">
                  <c:v>27.280000000000005</c:v>
                </c:pt>
                <c:pt idx="773">
                  <c:v>18</c:v>
                </c:pt>
                <c:pt idx="788">
                  <c:v>25</c:v>
                </c:pt>
                <c:pt idx="789">
                  <c:v>14.080000000000002</c:v>
                </c:pt>
                <c:pt idx="793">
                  <c:v>20.680000000000003</c:v>
                </c:pt>
                <c:pt idx="798">
                  <c:v>27.280000000000005</c:v>
                </c:pt>
                <c:pt idx="799">
                  <c:v>18</c:v>
                </c:pt>
                <c:pt idx="809">
                  <c:v>13.5</c:v>
                </c:pt>
                <c:pt idx="817">
                  <c:v>27.280000000000005</c:v>
                </c:pt>
                <c:pt idx="818">
                  <c:v>18</c:v>
                </c:pt>
                <c:pt idx="825">
                  <c:v>6</c:v>
                </c:pt>
                <c:pt idx="837">
                  <c:v>32</c:v>
                </c:pt>
                <c:pt idx="850">
                  <c:v>225</c:v>
                </c:pt>
                <c:pt idx="860">
                  <c:v>34.760000000000005</c:v>
                </c:pt>
                <c:pt idx="875">
                  <c:v>14.080000000000002</c:v>
                </c:pt>
                <c:pt idx="881">
                  <c:v>20.680000000000003</c:v>
                </c:pt>
                <c:pt idx="884">
                  <c:v>14.080000000000002</c:v>
                </c:pt>
                <c:pt idx="885">
                  <c:v>14</c:v>
                </c:pt>
                <c:pt idx="899">
                  <c:v>14.080000000000002</c:v>
                </c:pt>
                <c:pt idx="901">
                  <c:v>20.680000000000003</c:v>
                </c:pt>
                <c:pt idx="907">
                  <c:v>7.5</c:v>
                </c:pt>
                <c:pt idx="942">
                  <c:v>3.75</c:v>
                </c:pt>
                <c:pt idx="956">
                  <c:v>9</c:v>
                </c:pt>
                <c:pt idx="973">
                  <c:v>6</c:v>
                </c:pt>
                <c:pt idx="988">
                  <c:v>6.75</c:v>
                </c:pt>
                <c:pt idx="993">
                  <c:v>12</c:v>
                </c:pt>
                <c:pt idx="1003">
                  <c:v>14.080000000000002</c:v>
                </c:pt>
                <c:pt idx="1006">
                  <c:v>14.080000000000002</c:v>
                </c:pt>
                <c:pt idx="1011">
                  <c:v>8</c:v>
                </c:pt>
                <c:pt idx="1020">
                  <c:v>2.25</c:v>
                </c:pt>
                <c:pt idx="1023">
                  <c:v>3.75</c:v>
                </c:pt>
                <c:pt idx="1032">
                  <c:v>6</c:v>
                </c:pt>
                <c:pt idx="1041">
                  <c:v>7.5</c:v>
                </c:pt>
                <c:pt idx="1042">
                  <c:v>18</c:v>
                </c:pt>
                <c:pt idx="1062">
                  <c:v>15</c:v>
                </c:pt>
                <c:pt idx="1075">
                  <c:v>15</c:v>
                </c:pt>
                <c:pt idx="1083">
                  <c:v>3</c:v>
                </c:pt>
                <c:pt idx="1091">
                  <c:v>6</c:v>
                </c:pt>
                <c:pt idx="1104">
                  <c:v>4.5</c:v>
                </c:pt>
                <c:pt idx="1122">
                  <c:v>8</c:v>
                </c:pt>
                <c:pt idx="1130">
                  <c:v>1.5</c:v>
                </c:pt>
                <c:pt idx="1131">
                  <c:v>3.5</c:v>
                </c:pt>
                <c:pt idx="1147">
                  <c:v>8</c:v>
                </c:pt>
                <c:pt idx="1152">
                  <c:v>16</c:v>
                </c:pt>
                <c:pt idx="1174">
                  <c:v>8</c:v>
                </c:pt>
                <c:pt idx="1186">
                  <c:v>15</c:v>
                </c:pt>
                <c:pt idx="1196">
                  <c:v>29.480000000000004</c:v>
                </c:pt>
                <c:pt idx="1207">
                  <c:v>10</c:v>
                </c:pt>
                <c:pt idx="1213">
                  <c:v>10</c:v>
                </c:pt>
                <c:pt idx="1220">
                  <c:v>6</c:v>
                </c:pt>
                <c:pt idx="1226">
                  <c:v>8</c:v>
                </c:pt>
                <c:pt idx="1236">
                  <c:v>12</c:v>
                </c:pt>
                <c:pt idx="1245">
                  <c:v>10.8</c:v>
                </c:pt>
                <c:pt idx="1252">
                  <c:v>3</c:v>
                </c:pt>
                <c:pt idx="1267">
                  <c:v>3</c:v>
                </c:pt>
                <c:pt idx="1284">
                  <c:v>20.680000000000003</c:v>
                </c:pt>
                <c:pt idx="1293">
                  <c:v>3.75</c:v>
                </c:pt>
                <c:pt idx="1318">
                  <c:v>12</c:v>
                </c:pt>
                <c:pt idx="1334">
                  <c:v>3.75</c:v>
                </c:pt>
                <c:pt idx="1340">
                  <c:v>13.5</c:v>
                </c:pt>
                <c:pt idx="1351">
                  <c:v>8</c:v>
                </c:pt>
                <c:pt idx="1356">
                  <c:v>9</c:v>
                </c:pt>
                <c:pt idx="1384">
                  <c:v>12</c:v>
                </c:pt>
                <c:pt idx="1388">
                  <c:v>12</c:v>
                </c:pt>
                <c:pt idx="1403">
                  <c:v>3</c:v>
                </c:pt>
                <c:pt idx="1405">
                  <c:v>9</c:v>
                </c:pt>
                <c:pt idx="1420">
                  <c:v>14.080000000000002</c:v>
                </c:pt>
                <c:pt idx="1443">
                  <c:v>7.5</c:v>
                </c:pt>
                <c:pt idx="1445">
                  <c:v>9</c:v>
                </c:pt>
                <c:pt idx="1446">
                  <c:v>33.880000000000003</c:v>
                </c:pt>
                <c:pt idx="1457">
                  <c:v>6</c:v>
                </c:pt>
                <c:pt idx="1466">
                  <c:v>8</c:v>
                </c:pt>
                <c:pt idx="1491">
                  <c:v>15</c:v>
                </c:pt>
                <c:pt idx="1497">
                  <c:v>14</c:v>
                </c:pt>
                <c:pt idx="1514">
                  <c:v>20</c:v>
                </c:pt>
                <c:pt idx="1519">
                  <c:v>15</c:v>
                </c:pt>
                <c:pt idx="1523">
                  <c:v>3.75</c:v>
                </c:pt>
                <c:pt idx="1525">
                  <c:v>20.680000000000003</c:v>
                </c:pt>
                <c:pt idx="1528">
                  <c:v>4.5</c:v>
                </c:pt>
                <c:pt idx="1535">
                  <c:v>3.5</c:v>
                </c:pt>
                <c:pt idx="1551">
                  <c:v>5.25</c:v>
                </c:pt>
                <c:pt idx="1565">
                  <c:v>9</c:v>
                </c:pt>
                <c:pt idx="1567">
                  <c:v>5.25</c:v>
                </c:pt>
                <c:pt idx="1573">
                  <c:v>10.5</c:v>
                </c:pt>
                <c:pt idx="1579">
                  <c:v>27.280000000000005</c:v>
                </c:pt>
                <c:pt idx="1594">
                  <c:v>10.5</c:v>
                </c:pt>
                <c:pt idx="1602">
                  <c:v>12</c:v>
                </c:pt>
                <c:pt idx="1620">
                  <c:v>10.5</c:v>
                </c:pt>
                <c:pt idx="1630">
                  <c:v>27.280000000000005</c:v>
                </c:pt>
                <c:pt idx="1642">
                  <c:v>9</c:v>
                </c:pt>
                <c:pt idx="1653">
                  <c:v>7.5</c:v>
                </c:pt>
                <c:pt idx="1658">
                  <c:v>29.480000000000004</c:v>
                </c:pt>
                <c:pt idx="1664">
                  <c:v>9</c:v>
                </c:pt>
                <c:pt idx="1671">
                  <c:v>27</c:v>
                </c:pt>
                <c:pt idx="1679">
                  <c:v>6.75</c:v>
                </c:pt>
                <c:pt idx="1687">
                  <c:v>15</c:v>
                </c:pt>
                <c:pt idx="1708">
                  <c:v>18</c:v>
                </c:pt>
                <c:pt idx="1717">
                  <c:v>14.080000000000002</c:v>
                </c:pt>
                <c:pt idx="1721">
                  <c:v>8</c:v>
                </c:pt>
                <c:pt idx="1724">
                  <c:v>12</c:v>
                </c:pt>
                <c:pt idx="1727">
                  <c:v>6</c:v>
                </c:pt>
                <c:pt idx="1729">
                  <c:v>18</c:v>
                </c:pt>
                <c:pt idx="1735">
                  <c:v>10.5</c:v>
                </c:pt>
                <c:pt idx="1745">
                  <c:v>36.08</c:v>
                </c:pt>
                <c:pt idx="1763">
                  <c:v>32</c:v>
                </c:pt>
                <c:pt idx="1773">
                  <c:v>3.75</c:v>
                </c:pt>
                <c:pt idx="1788">
                  <c:v>9</c:v>
                </c:pt>
                <c:pt idx="1789">
                  <c:v>10.5</c:v>
                </c:pt>
                <c:pt idx="1798">
                  <c:v>25.080000000000002</c:v>
                </c:pt>
                <c:pt idx="1807">
                  <c:v>22.880000000000003</c:v>
                </c:pt>
                <c:pt idx="1819">
                  <c:v>8</c:v>
                </c:pt>
                <c:pt idx="1826">
                  <c:v>34</c:v>
                </c:pt>
                <c:pt idx="1840">
                  <c:v>6</c:v>
                </c:pt>
                <c:pt idx="1857">
                  <c:v>20.680000000000003</c:v>
                </c:pt>
                <c:pt idx="1877">
                  <c:v>4</c:v>
                </c:pt>
                <c:pt idx="1878">
                  <c:v>3.5999999999999996</c:v>
                </c:pt>
                <c:pt idx="1885">
                  <c:v>27.280000000000005</c:v>
                </c:pt>
                <c:pt idx="1890">
                  <c:v>14.080000000000002</c:v>
                </c:pt>
                <c:pt idx="1897">
                  <c:v>20.680000000000003</c:v>
                </c:pt>
                <c:pt idx="1904">
                  <c:v>14.080000000000002</c:v>
                </c:pt>
                <c:pt idx="1909">
                  <c:v>3.5999999999999996</c:v>
                </c:pt>
                <c:pt idx="1912">
                  <c:v>18</c:v>
                </c:pt>
                <c:pt idx="1928">
                  <c:v>3.5999999999999996</c:v>
                </c:pt>
                <c:pt idx="1934">
                  <c:v>14.080000000000002</c:v>
                </c:pt>
                <c:pt idx="1937">
                  <c:v>18</c:v>
                </c:pt>
                <c:pt idx="1939">
                  <c:v>4.5</c:v>
                </c:pt>
                <c:pt idx="1941">
                  <c:v>3.5999999999999996</c:v>
                </c:pt>
                <c:pt idx="1954">
                  <c:v>20.680000000000003</c:v>
                </c:pt>
                <c:pt idx="1963">
                  <c:v>14.080000000000002</c:v>
                </c:pt>
                <c:pt idx="1967">
                  <c:v>3.5999999999999996</c:v>
                </c:pt>
                <c:pt idx="1968">
                  <c:v>20.680000000000003</c:v>
                </c:pt>
                <c:pt idx="1970">
                  <c:v>3.5999999999999996</c:v>
                </c:pt>
                <c:pt idx="1974">
                  <c:v>3.5999999999999996</c:v>
                </c:pt>
                <c:pt idx="1977">
                  <c:v>14.080000000000002</c:v>
                </c:pt>
                <c:pt idx="1982">
                  <c:v>14.080000000000002</c:v>
                </c:pt>
                <c:pt idx="1985">
                  <c:v>20.680000000000003</c:v>
                </c:pt>
                <c:pt idx="1989">
                  <c:v>20.680000000000003</c:v>
                </c:pt>
                <c:pt idx="1993">
                  <c:v>12</c:v>
                </c:pt>
                <c:pt idx="1998">
                  <c:v>18</c:v>
                </c:pt>
                <c:pt idx="2006">
                  <c:v>4</c:v>
                </c:pt>
                <c:pt idx="2007">
                  <c:v>4</c:v>
                </c:pt>
                <c:pt idx="2008">
                  <c:v>4</c:v>
                </c:pt>
                <c:pt idx="2009">
                  <c:v>6</c:v>
                </c:pt>
                <c:pt idx="2010">
                  <c:v>6</c:v>
                </c:pt>
                <c:pt idx="2011">
                  <c:v>6</c:v>
                </c:pt>
                <c:pt idx="2012">
                  <c:v>6</c:v>
                </c:pt>
                <c:pt idx="2013">
                  <c:v>6</c:v>
                </c:pt>
                <c:pt idx="2014">
                  <c:v>6</c:v>
                </c:pt>
                <c:pt idx="2015">
                  <c:v>6</c:v>
                </c:pt>
                <c:pt idx="2016">
                  <c:v>6</c:v>
                </c:pt>
                <c:pt idx="2017">
                  <c:v>6</c:v>
                </c:pt>
                <c:pt idx="2019">
                  <c:v>6</c:v>
                </c:pt>
                <c:pt idx="2020">
                  <c:v>6</c:v>
                </c:pt>
                <c:pt idx="2023">
                  <c:v>6</c:v>
                </c:pt>
                <c:pt idx="2024">
                  <c:v>6</c:v>
                </c:pt>
                <c:pt idx="2026">
                  <c:v>6</c:v>
                </c:pt>
                <c:pt idx="2028">
                  <c:v>6</c:v>
                </c:pt>
                <c:pt idx="2029">
                  <c:v>6</c:v>
                </c:pt>
                <c:pt idx="2030">
                  <c:v>6</c:v>
                </c:pt>
                <c:pt idx="2031">
                  <c:v>6</c:v>
                </c:pt>
                <c:pt idx="2032">
                  <c:v>6</c:v>
                </c:pt>
                <c:pt idx="2034">
                  <c:v>6</c:v>
                </c:pt>
                <c:pt idx="2035">
                  <c:v>6</c:v>
                </c:pt>
                <c:pt idx="2037">
                  <c:v>6</c:v>
                </c:pt>
                <c:pt idx="2041">
                  <c:v>6</c:v>
                </c:pt>
                <c:pt idx="2043">
                  <c:v>6</c:v>
                </c:pt>
                <c:pt idx="2044">
                  <c:v>6</c:v>
                </c:pt>
                <c:pt idx="2047">
                  <c:v>27</c:v>
                </c:pt>
                <c:pt idx="2080">
                  <c:v>20.680000000000003</c:v>
                </c:pt>
                <c:pt idx="2082">
                  <c:v>6</c:v>
                </c:pt>
                <c:pt idx="2085">
                  <c:v>12</c:v>
                </c:pt>
                <c:pt idx="2087">
                  <c:v>6</c:v>
                </c:pt>
                <c:pt idx="2088">
                  <c:v>6</c:v>
                </c:pt>
                <c:pt idx="2110">
                  <c:v>18</c:v>
                </c:pt>
                <c:pt idx="2119">
                  <c:v>20.399999999999999</c:v>
                </c:pt>
                <c:pt idx="2132">
                  <c:v>4.5</c:v>
                </c:pt>
                <c:pt idx="2133">
                  <c:v>20.680000000000003</c:v>
                </c:pt>
                <c:pt idx="2140">
                  <c:v>20.680000000000003</c:v>
                </c:pt>
                <c:pt idx="2144">
                  <c:v>20.680000000000003</c:v>
                </c:pt>
                <c:pt idx="2151">
                  <c:v>14</c:v>
                </c:pt>
                <c:pt idx="2155">
                  <c:v>14.080000000000002</c:v>
                </c:pt>
                <c:pt idx="2157">
                  <c:v>6</c:v>
                </c:pt>
                <c:pt idx="2159">
                  <c:v>9</c:v>
                </c:pt>
                <c:pt idx="2164">
                  <c:v>9</c:v>
                </c:pt>
                <c:pt idx="2169">
                  <c:v>14</c:v>
                </c:pt>
                <c:pt idx="2187">
                  <c:v>14.080000000000002</c:v>
                </c:pt>
                <c:pt idx="2197">
                  <c:v>9</c:v>
                </c:pt>
                <c:pt idx="2198">
                  <c:v>9</c:v>
                </c:pt>
                <c:pt idx="2199">
                  <c:v>6</c:v>
                </c:pt>
                <c:pt idx="2201">
                  <c:v>12</c:v>
                </c:pt>
                <c:pt idx="2209">
                  <c:v>14.080000000000002</c:v>
                </c:pt>
                <c:pt idx="2211">
                  <c:v>27.280000000000005</c:v>
                </c:pt>
                <c:pt idx="2216">
                  <c:v>14.080000000000002</c:v>
                </c:pt>
                <c:pt idx="2219">
                  <c:v>5.78</c:v>
                </c:pt>
                <c:pt idx="2231">
                  <c:v>9</c:v>
                </c:pt>
                <c:pt idx="2240">
                  <c:v>14.080000000000002</c:v>
                </c:pt>
                <c:pt idx="2251">
                  <c:v>12</c:v>
                </c:pt>
                <c:pt idx="2252">
                  <c:v>9</c:v>
                </c:pt>
                <c:pt idx="2253">
                  <c:v>8</c:v>
                </c:pt>
                <c:pt idx="2255">
                  <c:v>8</c:v>
                </c:pt>
                <c:pt idx="2258">
                  <c:v>0</c:v>
                </c:pt>
                <c:pt idx="2259">
                  <c:v>8.3000000000000007</c:v>
                </c:pt>
                <c:pt idx="2262">
                  <c:v>14.080000000000002</c:v>
                </c:pt>
                <c:pt idx="2266">
                  <c:v>14.080000000000002</c:v>
                </c:pt>
                <c:pt idx="2268">
                  <c:v>14.080000000000002</c:v>
                </c:pt>
                <c:pt idx="2279">
                  <c:v>15</c:v>
                </c:pt>
                <c:pt idx="2280">
                  <c:v>14.080000000000002</c:v>
                </c:pt>
                <c:pt idx="2283">
                  <c:v>20.680000000000003</c:v>
                </c:pt>
                <c:pt idx="2291">
                  <c:v>9</c:v>
                </c:pt>
                <c:pt idx="2292">
                  <c:v>14</c:v>
                </c:pt>
                <c:pt idx="2294">
                  <c:v>14.080000000000002</c:v>
                </c:pt>
                <c:pt idx="2299">
                  <c:v>6</c:v>
                </c:pt>
                <c:pt idx="2300">
                  <c:v>6</c:v>
                </c:pt>
                <c:pt idx="2301">
                  <c:v>14.080000000000002</c:v>
                </c:pt>
                <c:pt idx="2302">
                  <c:v>14.080000000000002</c:v>
                </c:pt>
                <c:pt idx="2303">
                  <c:v>14.080000000000002</c:v>
                </c:pt>
                <c:pt idx="2307">
                  <c:v>9</c:v>
                </c:pt>
                <c:pt idx="2309">
                  <c:v>12</c:v>
                </c:pt>
                <c:pt idx="2312">
                  <c:v>12</c:v>
                </c:pt>
                <c:pt idx="2314">
                  <c:v>12</c:v>
                </c:pt>
                <c:pt idx="2315">
                  <c:v>4</c:v>
                </c:pt>
                <c:pt idx="2318">
                  <c:v>8</c:v>
                </c:pt>
                <c:pt idx="2319">
                  <c:v>14.080000000000002</c:v>
                </c:pt>
                <c:pt idx="2320">
                  <c:v>14.080000000000002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2B-41D1-B703-4F62AE93350D}"/>
            </c:ext>
          </c:extLst>
        </c:ser>
        <c:ser>
          <c:idx val="15"/>
          <c:order val="15"/>
          <c:tx>
            <c:strRef>
              <c:f>Реестр!$Q$2:$Q$3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Реестр!$Q$4:$Q$2324</c:f>
              <c:numCache>
                <c:formatCode>General</c:formatCode>
                <c:ptCount val="2321"/>
                <c:pt idx="0">
                  <c:v>0</c:v>
                </c:pt>
                <c:pt idx="1">
                  <c:v>0</c:v>
                </c:pt>
                <c:pt idx="2" formatCode="@">
                  <c:v>0</c:v>
                </c:pt>
                <c:pt idx="3" formatCode="0">
                  <c:v>7</c:v>
                </c:pt>
                <c:pt idx="13" formatCode="0">
                  <c:v>3</c:v>
                </c:pt>
                <c:pt idx="18" formatCode="0">
                  <c:v>2</c:v>
                </c:pt>
                <c:pt idx="19" formatCode="0">
                  <c:v>3</c:v>
                </c:pt>
                <c:pt idx="26" formatCode="0">
                  <c:v>7</c:v>
                </c:pt>
                <c:pt idx="43" formatCode="0">
                  <c:v>5</c:v>
                </c:pt>
                <c:pt idx="44" formatCode="0">
                  <c:v>1</c:v>
                </c:pt>
                <c:pt idx="46" formatCode="0">
                  <c:v>6</c:v>
                </c:pt>
                <c:pt idx="62" formatCode="0">
                  <c:v>3</c:v>
                </c:pt>
                <c:pt idx="71" formatCode="0">
                  <c:v>7</c:v>
                </c:pt>
                <c:pt idx="77" formatCode="0">
                  <c:v>6</c:v>
                </c:pt>
                <c:pt idx="92" formatCode="0">
                  <c:v>5</c:v>
                </c:pt>
                <c:pt idx="103" formatCode="0">
                  <c:v>6</c:v>
                </c:pt>
                <c:pt idx="109" formatCode="0">
                  <c:v>4</c:v>
                </c:pt>
                <c:pt idx="122" formatCode="0">
                  <c:v>7</c:v>
                </c:pt>
                <c:pt idx="126" formatCode="0">
                  <c:v>5</c:v>
                </c:pt>
                <c:pt idx="128" formatCode="0">
                  <c:v>3</c:v>
                </c:pt>
                <c:pt idx="129" formatCode="0">
                  <c:v>3</c:v>
                </c:pt>
                <c:pt idx="134" formatCode="0">
                  <c:v>7</c:v>
                </c:pt>
                <c:pt idx="152" formatCode="0">
                  <c:v>5</c:v>
                </c:pt>
                <c:pt idx="162" formatCode="0">
                  <c:v>6</c:v>
                </c:pt>
                <c:pt idx="177" formatCode="0">
                  <c:v>6</c:v>
                </c:pt>
                <c:pt idx="186" formatCode="0">
                  <c:v>9</c:v>
                </c:pt>
                <c:pt idx="207" formatCode="0">
                  <c:v>8</c:v>
                </c:pt>
                <c:pt idx="220" formatCode="0">
                  <c:v>6</c:v>
                </c:pt>
                <c:pt idx="234" formatCode="0">
                  <c:v>5</c:v>
                </c:pt>
                <c:pt idx="249" formatCode="0">
                  <c:v>4</c:v>
                </c:pt>
                <c:pt idx="263" formatCode="0">
                  <c:v>5</c:v>
                </c:pt>
                <c:pt idx="281" formatCode="0">
                  <c:v>5</c:v>
                </c:pt>
                <c:pt idx="288" formatCode="0">
                  <c:v>2</c:v>
                </c:pt>
                <c:pt idx="329" formatCode="0">
                  <c:v>7</c:v>
                </c:pt>
                <c:pt idx="343" formatCode="0">
                  <c:v>5</c:v>
                </c:pt>
                <c:pt idx="352" formatCode="0">
                  <c:v>5</c:v>
                </c:pt>
                <c:pt idx="365" formatCode="0">
                  <c:v>5</c:v>
                </c:pt>
                <c:pt idx="367" formatCode="0">
                  <c:v>7</c:v>
                </c:pt>
                <c:pt idx="368" formatCode="0">
                  <c:v>4</c:v>
                </c:pt>
                <c:pt idx="369" formatCode="0">
                  <c:v>5</c:v>
                </c:pt>
                <c:pt idx="371" formatCode="0">
                  <c:v>6</c:v>
                </c:pt>
                <c:pt idx="372" formatCode="0">
                  <c:v>6</c:v>
                </c:pt>
                <c:pt idx="385" formatCode="0">
                  <c:v>16</c:v>
                </c:pt>
                <c:pt idx="386" formatCode="0">
                  <c:v>6</c:v>
                </c:pt>
                <c:pt idx="388" formatCode="0">
                  <c:v>3</c:v>
                </c:pt>
                <c:pt idx="389" formatCode="0">
                  <c:v>2</c:v>
                </c:pt>
                <c:pt idx="390" formatCode="0">
                  <c:v>3</c:v>
                </c:pt>
                <c:pt idx="391" formatCode="0">
                  <c:v>2</c:v>
                </c:pt>
                <c:pt idx="392" formatCode="0">
                  <c:v>6</c:v>
                </c:pt>
                <c:pt idx="393" formatCode="0">
                  <c:v>4</c:v>
                </c:pt>
                <c:pt idx="394" formatCode="0">
                  <c:v>4</c:v>
                </c:pt>
                <c:pt idx="398" formatCode="0">
                  <c:v>1</c:v>
                </c:pt>
                <c:pt idx="401" formatCode="0">
                  <c:v>4</c:v>
                </c:pt>
                <c:pt idx="407" formatCode="0">
                  <c:v>5</c:v>
                </c:pt>
                <c:pt idx="411" formatCode="0">
                  <c:v>4</c:v>
                </c:pt>
                <c:pt idx="417" formatCode="0">
                  <c:v>2</c:v>
                </c:pt>
                <c:pt idx="421" formatCode="0">
                  <c:v>2</c:v>
                </c:pt>
                <c:pt idx="422" formatCode="0">
                  <c:v>5</c:v>
                </c:pt>
                <c:pt idx="433" formatCode="0">
                  <c:v>1</c:v>
                </c:pt>
                <c:pt idx="434" formatCode="0">
                  <c:v>3</c:v>
                </c:pt>
                <c:pt idx="438" formatCode="0">
                  <c:v>6</c:v>
                </c:pt>
                <c:pt idx="446" formatCode="0">
                  <c:v>4</c:v>
                </c:pt>
                <c:pt idx="450" formatCode="0">
                  <c:v>4</c:v>
                </c:pt>
                <c:pt idx="456" formatCode="0">
                  <c:v>4</c:v>
                </c:pt>
                <c:pt idx="465" formatCode="0">
                  <c:v>4</c:v>
                </c:pt>
                <c:pt idx="482" formatCode="0">
                  <c:v>1</c:v>
                </c:pt>
                <c:pt idx="488" formatCode="0">
                  <c:v>1</c:v>
                </c:pt>
                <c:pt idx="490" formatCode="0">
                  <c:v>1</c:v>
                </c:pt>
                <c:pt idx="491" formatCode="0">
                  <c:v>1</c:v>
                </c:pt>
                <c:pt idx="492" formatCode="0">
                  <c:v>1</c:v>
                </c:pt>
                <c:pt idx="496" formatCode="0">
                  <c:v>1</c:v>
                </c:pt>
                <c:pt idx="497" formatCode="0">
                  <c:v>1</c:v>
                </c:pt>
                <c:pt idx="500" formatCode="0">
                  <c:v>1</c:v>
                </c:pt>
                <c:pt idx="501" formatCode="0">
                  <c:v>1</c:v>
                </c:pt>
                <c:pt idx="502" formatCode="0">
                  <c:v>1</c:v>
                </c:pt>
                <c:pt idx="503" formatCode="0">
                  <c:v>1</c:v>
                </c:pt>
                <c:pt idx="504" formatCode="0">
                  <c:v>1</c:v>
                </c:pt>
                <c:pt idx="507" formatCode="0">
                  <c:v>1</c:v>
                </c:pt>
                <c:pt idx="509" formatCode="0">
                  <c:v>2</c:v>
                </c:pt>
                <c:pt idx="532" formatCode="0">
                  <c:v>2</c:v>
                </c:pt>
                <c:pt idx="537" formatCode="0">
                  <c:v>2</c:v>
                </c:pt>
                <c:pt idx="539" formatCode="0">
                  <c:v>1</c:v>
                </c:pt>
                <c:pt idx="542" formatCode="0">
                  <c:v>3</c:v>
                </c:pt>
                <c:pt idx="549" formatCode="0">
                  <c:v>1</c:v>
                </c:pt>
                <c:pt idx="551" formatCode="0">
                  <c:v>1</c:v>
                </c:pt>
                <c:pt idx="552" formatCode="0">
                  <c:v>1</c:v>
                </c:pt>
                <c:pt idx="554" formatCode="0">
                  <c:v>1</c:v>
                </c:pt>
                <c:pt idx="556" formatCode="0">
                  <c:v>3</c:v>
                </c:pt>
                <c:pt idx="561" formatCode="0">
                  <c:v>1</c:v>
                </c:pt>
                <c:pt idx="563" formatCode="0">
                  <c:v>1</c:v>
                </c:pt>
                <c:pt idx="564" formatCode="0">
                  <c:v>1</c:v>
                </c:pt>
                <c:pt idx="565" formatCode="0">
                  <c:v>1</c:v>
                </c:pt>
                <c:pt idx="566" formatCode="0">
                  <c:v>1</c:v>
                </c:pt>
                <c:pt idx="568" formatCode="0">
                  <c:v>3</c:v>
                </c:pt>
                <c:pt idx="569" formatCode="0">
                  <c:v>3</c:v>
                </c:pt>
                <c:pt idx="575" formatCode="0">
                  <c:v>2</c:v>
                </c:pt>
                <c:pt idx="576" formatCode="0">
                  <c:v>2</c:v>
                </c:pt>
                <c:pt idx="580" formatCode="0">
                  <c:v>2</c:v>
                </c:pt>
                <c:pt idx="583" formatCode="0">
                  <c:v>1</c:v>
                </c:pt>
                <c:pt idx="586" formatCode="0">
                  <c:v>1</c:v>
                </c:pt>
                <c:pt idx="591" formatCode="0">
                  <c:v>1</c:v>
                </c:pt>
                <c:pt idx="592" formatCode="0">
                  <c:v>1</c:v>
                </c:pt>
                <c:pt idx="593" formatCode="0">
                  <c:v>1</c:v>
                </c:pt>
                <c:pt idx="595" formatCode="0">
                  <c:v>1</c:v>
                </c:pt>
                <c:pt idx="599" formatCode="0">
                  <c:v>1</c:v>
                </c:pt>
                <c:pt idx="604" formatCode="0">
                  <c:v>2</c:v>
                </c:pt>
                <c:pt idx="606" formatCode="0">
                  <c:v>1</c:v>
                </c:pt>
                <c:pt idx="607" formatCode="0">
                  <c:v>2</c:v>
                </c:pt>
                <c:pt idx="614" formatCode="0">
                  <c:v>2</c:v>
                </c:pt>
                <c:pt idx="615" formatCode="0">
                  <c:v>2</c:v>
                </c:pt>
                <c:pt idx="616" formatCode="0">
                  <c:v>1</c:v>
                </c:pt>
                <c:pt idx="618" formatCode="0">
                  <c:v>1</c:v>
                </c:pt>
                <c:pt idx="621" formatCode="0">
                  <c:v>1</c:v>
                </c:pt>
                <c:pt idx="625" formatCode="0">
                  <c:v>1</c:v>
                </c:pt>
                <c:pt idx="626" formatCode="0">
                  <c:v>1</c:v>
                </c:pt>
                <c:pt idx="628" formatCode="0">
                  <c:v>1</c:v>
                </c:pt>
                <c:pt idx="631" formatCode="0">
                  <c:v>2</c:v>
                </c:pt>
                <c:pt idx="634" formatCode="0">
                  <c:v>1</c:v>
                </c:pt>
                <c:pt idx="636" formatCode="0">
                  <c:v>3</c:v>
                </c:pt>
                <c:pt idx="643" formatCode="0">
                  <c:v>2</c:v>
                </c:pt>
                <c:pt idx="650" formatCode="0">
                  <c:v>3</c:v>
                </c:pt>
                <c:pt idx="666" formatCode="0">
                  <c:v>2</c:v>
                </c:pt>
                <c:pt idx="671" formatCode="0">
                  <c:v>2</c:v>
                </c:pt>
                <c:pt idx="674" formatCode="0">
                  <c:v>4</c:v>
                </c:pt>
                <c:pt idx="683" formatCode="0">
                  <c:v>2</c:v>
                </c:pt>
                <c:pt idx="690" formatCode="0">
                  <c:v>4</c:v>
                </c:pt>
                <c:pt idx="700" formatCode="0">
                  <c:v>1</c:v>
                </c:pt>
                <c:pt idx="704" formatCode="0">
                  <c:v>1</c:v>
                </c:pt>
                <c:pt idx="711" formatCode="0">
                  <c:v>1</c:v>
                </c:pt>
                <c:pt idx="713" formatCode="0">
                  <c:v>1</c:v>
                </c:pt>
                <c:pt idx="727" formatCode="0">
                  <c:v>1</c:v>
                </c:pt>
                <c:pt idx="731" formatCode="0">
                  <c:v>1</c:v>
                </c:pt>
                <c:pt idx="734" formatCode="0">
                  <c:v>4</c:v>
                </c:pt>
                <c:pt idx="738" formatCode="0">
                  <c:v>4</c:v>
                </c:pt>
                <c:pt idx="746" formatCode="0">
                  <c:v>7</c:v>
                </c:pt>
                <c:pt idx="760" formatCode="0">
                  <c:v>6</c:v>
                </c:pt>
                <c:pt idx="765" formatCode="0">
                  <c:v>2</c:v>
                </c:pt>
                <c:pt idx="772" formatCode="0">
                  <c:v>6</c:v>
                </c:pt>
                <c:pt idx="788" formatCode="0">
                  <c:v>4</c:v>
                </c:pt>
                <c:pt idx="789" formatCode="0">
                  <c:v>2</c:v>
                </c:pt>
                <c:pt idx="793" formatCode="0">
                  <c:v>4</c:v>
                </c:pt>
                <c:pt idx="798" formatCode="0">
                  <c:v>6</c:v>
                </c:pt>
                <c:pt idx="809" formatCode="0">
                  <c:v>6</c:v>
                </c:pt>
                <c:pt idx="817" formatCode="0">
                  <c:v>6</c:v>
                </c:pt>
                <c:pt idx="825" formatCode="0">
                  <c:v>5</c:v>
                </c:pt>
                <c:pt idx="837" formatCode="0">
                  <c:v>5</c:v>
                </c:pt>
                <c:pt idx="850" formatCode="0">
                  <c:v>6</c:v>
                </c:pt>
                <c:pt idx="860" formatCode="0">
                  <c:v>8</c:v>
                </c:pt>
                <c:pt idx="875" formatCode="0">
                  <c:v>2</c:v>
                </c:pt>
                <c:pt idx="881" formatCode="0">
                  <c:v>4</c:v>
                </c:pt>
                <c:pt idx="884" formatCode="0">
                  <c:v>1</c:v>
                </c:pt>
                <c:pt idx="885" formatCode="0">
                  <c:v>5</c:v>
                </c:pt>
                <c:pt idx="899" formatCode="0">
                  <c:v>2</c:v>
                </c:pt>
                <c:pt idx="901" formatCode="0">
                  <c:v>2</c:v>
                </c:pt>
                <c:pt idx="907" formatCode="0">
                  <c:v>4</c:v>
                </c:pt>
                <c:pt idx="942" formatCode="0">
                  <c:v>2</c:v>
                </c:pt>
                <c:pt idx="956" formatCode="0">
                  <c:v>4</c:v>
                </c:pt>
                <c:pt idx="973" formatCode="0">
                  <c:v>2</c:v>
                </c:pt>
                <c:pt idx="988" formatCode="0">
                  <c:v>4</c:v>
                </c:pt>
                <c:pt idx="993" formatCode="0">
                  <c:v>2</c:v>
                </c:pt>
                <c:pt idx="1003" formatCode="0">
                  <c:v>2</c:v>
                </c:pt>
                <c:pt idx="1006" formatCode="0">
                  <c:v>3</c:v>
                </c:pt>
                <c:pt idx="1011" formatCode="0">
                  <c:v>1</c:v>
                </c:pt>
                <c:pt idx="1020" formatCode="0">
                  <c:v>3</c:v>
                </c:pt>
                <c:pt idx="1023" formatCode="0">
                  <c:v>2</c:v>
                </c:pt>
                <c:pt idx="1032" formatCode="0">
                  <c:v>6</c:v>
                </c:pt>
                <c:pt idx="1041" formatCode="0">
                  <c:v>3</c:v>
                </c:pt>
                <c:pt idx="1042" formatCode="0">
                  <c:v>4</c:v>
                </c:pt>
                <c:pt idx="1062" formatCode="0">
                  <c:v>3</c:v>
                </c:pt>
                <c:pt idx="1075" formatCode="0">
                  <c:v>3</c:v>
                </c:pt>
                <c:pt idx="1083" formatCode="0">
                  <c:v>3</c:v>
                </c:pt>
                <c:pt idx="1091" formatCode="0">
                  <c:v>4</c:v>
                </c:pt>
                <c:pt idx="1104" formatCode="0">
                  <c:v>2</c:v>
                </c:pt>
                <c:pt idx="1122" formatCode="0">
                  <c:v>4</c:v>
                </c:pt>
                <c:pt idx="1130" formatCode="0">
                  <c:v>1</c:v>
                </c:pt>
                <c:pt idx="1131" formatCode="0">
                  <c:v>2</c:v>
                </c:pt>
                <c:pt idx="1147" formatCode="0">
                  <c:v>2</c:v>
                </c:pt>
                <c:pt idx="1152" formatCode="0">
                  <c:v>5</c:v>
                </c:pt>
                <c:pt idx="1174" formatCode="0">
                  <c:v>5</c:v>
                </c:pt>
                <c:pt idx="1186" formatCode="0">
                  <c:v>3</c:v>
                </c:pt>
                <c:pt idx="1196" formatCode="0">
                  <c:v>7</c:v>
                </c:pt>
                <c:pt idx="1207" formatCode="0">
                  <c:v>3</c:v>
                </c:pt>
                <c:pt idx="1213" formatCode="0">
                  <c:v>3</c:v>
                </c:pt>
                <c:pt idx="1220" formatCode="0">
                  <c:v>3</c:v>
                </c:pt>
                <c:pt idx="1226" formatCode="0">
                  <c:v>3</c:v>
                </c:pt>
                <c:pt idx="1236" formatCode="0">
                  <c:v>4</c:v>
                </c:pt>
                <c:pt idx="1245" formatCode="0">
                  <c:v>4</c:v>
                </c:pt>
                <c:pt idx="1252" formatCode="0">
                  <c:v>3</c:v>
                </c:pt>
                <c:pt idx="1267" formatCode="0">
                  <c:v>3</c:v>
                </c:pt>
                <c:pt idx="1284" formatCode="0">
                  <c:v>4</c:v>
                </c:pt>
                <c:pt idx="1293" formatCode="0">
                  <c:v>3</c:v>
                </c:pt>
                <c:pt idx="1318" formatCode="0">
                  <c:v>5</c:v>
                </c:pt>
                <c:pt idx="1334" formatCode="0">
                  <c:v>2</c:v>
                </c:pt>
                <c:pt idx="1340" formatCode="0">
                  <c:v>6</c:v>
                </c:pt>
                <c:pt idx="1351" formatCode="0">
                  <c:v>3</c:v>
                </c:pt>
                <c:pt idx="1356" formatCode="0">
                  <c:v>6</c:v>
                </c:pt>
                <c:pt idx="1384" formatCode="0">
                  <c:v>4</c:v>
                </c:pt>
                <c:pt idx="1388" formatCode="0">
                  <c:v>4</c:v>
                </c:pt>
                <c:pt idx="1403" formatCode="0">
                  <c:v>2</c:v>
                </c:pt>
                <c:pt idx="1405" formatCode="0">
                  <c:v>4</c:v>
                </c:pt>
                <c:pt idx="1420" formatCode="0">
                  <c:v>4</c:v>
                </c:pt>
                <c:pt idx="1443" formatCode="0">
                  <c:v>3</c:v>
                </c:pt>
                <c:pt idx="1445" formatCode="0">
                  <c:v>5</c:v>
                </c:pt>
                <c:pt idx="1446" formatCode="0">
                  <c:v>6</c:v>
                </c:pt>
                <c:pt idx="1457" formatCode="0">
                  <c:v>1</c:v>
                </c:pt>
                <c:pt idx="1466" formatCode="0">
                  <c:v>5</c:v>
                </c:pt>
                <c:pt idx="1491" formatCode="0">
                  <c:v>3</c:v>
                </c:pt>
                <c:pt idx="1497" formatCode="0">
                  <c:v>4</c:v>
                </c:pt>
                <c:pt idx="1514" formatCode="0">
                  <c:v>7</c:v>
                </c:pt>
                <c:pt idx="1519" formatCode="0">
                  <c:v>5</c:v>
                </c:pt>
                <c:pt idx="1523" formatCode="0">
                  <c:v>2</c:v>
                </c:pt>
                <c:pt idx="1525" formatCode="0">
                  <c:v>3</c:v>
                </c:pt>
                <c:pt idx="1528" formatCode="0">
                  <c:v>2</c:v>
                </c:pt>
                <c:pt idx="1535" formatCode="0">
                  <c:v>3</c:v>
                </c:pt>
                <c:pt idx="1551" formatCode="0">
                  <c:v>4</c:v>
                </c:pt>
                <c:pt idx="1565" formatCode="0">
                  <c:v>3</c:v>
                </c:pt>
                <c:pt idx="1567" formatCode="0">
                  <c:v>1</c:v>
                </c:pt>
                <c:pt idx="1573" formatCode="0">
                  <c:v>3</c:v>
                </c:pt>
                <c:pt idx="1579" formatCode="0">
                  <c:v>8</c:v>
                </c:pt>
                <c:pt idx="1594" formatCode="0">
                  <c:v>9</c:v>
                </c:pt>
                <c:pt idx="1602" formatCode="0">
                  <c:v>7</c:v>
                </c:pt>
                <c:pt idx="1620" formatCode="0">
                  <c:v>5</c:v>
                </c:pt>
                <c:pt idx="1630" formatCode="0">
                  <c:v>5</c:v>
                </c:pt>
                <c:pt idx="1642" formatCode="0">
                  <c:v>4</c:v>
                </c:pt>
                <c:pt idx="1653" formatCode="0">
                  <c:v>4</c:v>
                </c:pt>
                <c:pt idx="1658" formatCode="0">
                  <c:v>6</c:v>
                </c:pt>
                <c:pt idx="1664" formatCode="0">
                  <c:v>3</c:v>
                </c:pt>
                <c:pt idx="1671" formatCode="0">
                  <c:v>6</c:v>
                </c:pt>
                <c:pt idx="1679" formatCode="0">
                  <c:v>5</c:v>
                </c:pt>
                <c:pt idx="1687" formatCode="0">
                  <c:v>7</c:v>
                </c:pt>
                <c:pt idx="1708" formatCode="0">
                  <c:v>3</c:v>
                </c:pt>
                <c:pt idx="1717" formatCode="0">
                  <c:v>3</c:v>
                </c:pt>
                <c:pt idx="1721" formatCode="0">
                  <c:v>3</c:v>
                </c:pt>
                <c:pt idx="1724" formatCode="0">
                  <c:v>1</c:v>
                </c:pt>
                <c:pt idx="1727" formatCode="0">
                  <c:v>2</c:v>
                </c:pt>
                <c:pt idx="1729" formatCode="0">
                  <c:v>2</c:v>
                </c:pt>
                <c:pt idx="1735" formatCode="0">
                  <c:v>5</c:v>
                </c:pt>
                <c:pt idx="1745" formatCode="0">
                  <c:v>4</c:v>
                </c:pt>
                <c:pt idx="1763" formatCode="0">
                  <c:v>6</c:v>
                </c:pt>
                <c:pt idx="1773" formatCode="0">
                  <c:v>2</c:v>
                </c:pt>
                <c:pt idx="1788" formatCode="0">
                  <c:v>2</c:v>
                </c:pt>
                <c:pt idx="1789" formatCode="0">
                  <c:v>4</c:v>
                </c:pt>
                <c:pt idx="1798" formatCode="0">
                  <c:v>7</c:v>
                </c:pt>
                <c:pt idx="1807" formatCode="0">
                  <c:v>6</c:v>
                </c:pt>
                <c:pt idx="1819" formatCode="0">
                  <c:v>5</c:v>
                </c:pt>
                <c:pt idx="1826" formatCode="0">
                  <c:v>9</c:v>
                </c:pt>
                <c:pt idx="1840" formatCode="0">
                  <c:v>3</c:v>
                </c:pt>
                <c:pt idx="1857" formatCode="0">
                  <c:v>3</c:v>
                </c:pt>
                <c:pt idx="1877" formatCode="0">
                  <c:v>0</c:v>
                </c:pt>
                <c:pt idx="1878" formatCode="0">
                  <c:v>3</c:v>
                </c:pt>
                <c:pt idx="1885" formatCode="0">
                  <c:v>3</c:v>
                </c:pt>
                <c:pt idx="1890" formatCode="0">
                  <c:v>4</c:v>
                </c:pt>
                <c:pt idx="1897" formatCode="0">
                  <c:v>2</c:v>
                </c:pt>
                <c:pt idx="1904" formatCode="0">
                  <c:v>4</c:v>
                </c:pt>
                <c:pt idx="1909" formatCode="0">
                  <c:v>0</c:v>
                </c:pt>
                <c:pt idx="1912" formatCode="0">
                  <c:v>7</c:v>
                </c:pt>
                <c:pt idx="1928" formatCode="0">
                  <c:v>3</c:v>
                </c:pt>
                <c:pt idx="1934" formatCode="0">
                  <c:v>2</c:v>
                </c:pt>
                <c:pt idx="1937" formatCode="0">
                  <c:v>3</c:v>
                </c:pt>
                <c:pt idx="1939" formatCode="0">
                  <c:v>4</c:v>
                </c:pt>
                <c:pt idx="1941" formatCode="0">
                  <c:v>3</c:v>
                </c:pt>
                <c:pt idx="1954" formatCode="0">
                  <c:v>3</c:v>
                </c:pt>
                <c:pt idx="1963" formatCode="0">
                  <c:v>1</c:v>
                </c:pt>
                <c:pt idx="1967" formatCode="0">
                  <c:v>1</c:v>
                </c:pt>
                <c:pt idx="1968" formatCode="0">
                  <c:v>2</c:v>
                </c:pt>
                <c:pt idx="1970" formatCode="0">
                  <c:v>2</c:v>
                </c:pt>
                <c:pt idx="1974" formatCode="0">
                  <c:v>2</c:v>
                </c:pt>
                <c:pt idx="1977" formatCode="0">
                  <c:v>2</c:v>
                </c:pt>
                <c:pt idx="1982" formatCode="0">
                  <c:v>2</c:v>
                </c:pt>
                <c:pt idx="1985" formatCode="0">
                  <c:v>1</c:v>
                </c:pt>
                <c:pt idx="1989" formatCode="0">
                  <c:v>1</c:v>
                </c:pt>
                <c:pt idx="1993" formatCode="0">
                  <c:v>3</c:v>
                </c:pt>
                <c:pt idx="1998" formatCode="0">
                  <c:v>2</c:v>
                </c:pt>
                <c:pt idx="2006" formatCode="0">
                  <c:v>2</c:v>
                </c:pt>
                <c:pt idx="2007" formatCode="0">
                  <c:v>0</c:v>
                </c:pt>
                <c:pt idx="2008" formatCode="0">
                  <c:v>0</c:v>
                </c:pt>
                <c:pt idx="2009" formatCode="0">
                  <c:v>0</c:v>
                </c:pt>
                <c:pt idx="2010" formatCode="0">
                  <c:v>0</c:v>
                </c:pt>
                <c:pt idx="2011" formatCode="0">
                  <c:v>0</c:v>
                </c:pt>
                <c:pt idx="2012" formatCode="0">
                  <c:v>0</c:v>
                </c:pt>
                <c:pt idx="2013" formatCode="0">
                  <c:v>1</c:v>
                </c:pt>
                <c:pt idx="2014" formatCode="0">
                  <c:v>1</c:v>
                </c:pt>
                <c:pt idx="2015" formatCode="0">
                  <c:v>1</c:v>
                </c:pt>
                <c:pt idx="2016" formatCode="0">
                  <c:v>0</c:v>
                </c:pt>
                <c:pt idx="2017" formatCode="0">
                  <c:v>1</c:v>
                </c:pt>
                <c:pt idx="2019" formatCode="0">
                  <c:v>1</c:v>
                </c:pt>
                <c:pt idx="2020" formatCode="0">
                  <c:v>1</c:v>
                </c:pt>
                <c:pt idx="2023" formatCode="0">
                  <c:v>2</c:v>
                </c:pt>
                <c:pt idx="2024" formatCode="0">
                  <c:v>1</c:v>
                </c:pt>
                <c:pt idx="2026" formatCode="0">
                  <c:v>1</c:v>
                </c:pt>
                <c:pt idx="2028" formatCode="0">
                  <c:v>0</c:v>
                </c:pt>
                <c:pt idx="2029" formatCode="0">
                  <c:v>0</c:v>
                </c:pt>
                <c:pt idx="2030" formatCode="0">
                  <c:v>0</c:v>
                </c:pt>
                <c:pt idx="2031" formatCode="0">
                  <c:v>0</c:v>
                </c:pt>
                <c:pt idx="2032" formatCode="0">
                  <c:v>1</c:v>
                </c:pt>
                <c:pt idx="2034" formatCode="0">
                  <c:v>4</c:v>
                </c:pt>
                <c:pt idx="2035" formatCode="0">
                  <c:v>0</c:v>
                </c:pt>
                <c:pt idx="2037" formatCode="0">
                  <c:v>4</c:v>
                </c:pt>
                <c:pt idx="2041" formatCode="0">
                  <c:v>1</c:v>
                </c:pt>
                <c:pt idx="2043" formatCode="0">
                  <c:v>2</c:v>
                </c:pt>
                <c:pt idx="2044" formatCode="0">
                  <c:v>3</c:v>
                </c:pt>
                <c:pt idx="2047" formatCode="0">
                  <c:v>7</c:v>
                </c:pt>
                <c:pt idx="2080" formatCode="0">
                  <c:v>4</c:v>
                </c:pt>
                <c:pt idx="2082" formatCode="0">
                  <c:v>2</c:v>
                </c:pt>
                <c:pt idx="2085" formatCode="0">
                  <c:v>3</c:v>
                </c:pt>
                <c:pt idx="2087" formatCode="0">
                  <c:v>2</c:v>
                </c:pt>
                <c:pt idx="2088" formatCode="0">
                  <c:v>7</c:v>
                </c:pt>
                <c:pt idx="2110" formatCode="0">
                  <c:v>3</c:v>
                </c:pt>
                <c:pt idx="2119" formatCode="0">
                  <c:v>4</c:v>
                </c:pt>
                <c:pt idx="2132" formatCode="0">
                  <c:v>0</c:v>
                </c:pt>
                <c:pt idx="2133" formatCode="0">
                  <c:v>5</c:v>
                </c:pt>
                <c:pt idx="2140" formatCode="0">
                  <c:v>5</c:v>
                </c:pt>
                <c:pt idx="2144" formatCode="0">
                  <c:v>5</c:v>
                </c:pt>
                <c:pt idx="2151" formatCode="0">
                  <c:v>3</c:v>
                </c:pt>
                <c:pt idx="2155" formatCode="0">
                  <c:v>3</c:v>
                </c:pt>
                <c:pt idx="2157" formatCode="0">
                  <c:v>2</c:v>
                </c:pt>
                <c:pt idx="2159" formatCode="0">
                  <c:v>4</c:v>
                </c:pt>
                <c:pt idx="2164" formatCode="0">
                  <c:v>0</c:v>
                </c:pt>
                <c:pt idx="2169" formatCode="0">
                  <c:v>5</c:v>
                </c:pt>
                <c:pt idx="2187" formatCode="0">
                  <c:v>4</c:v>
                </c:pt>
                <c:pt idx="2197" formatCode="0">
                  <c:v>2</c:v>
                </c:pt>
                <c:pt idx="2198" formatCode="0">
                  <c:v>2</c:v>
                </c:pt>
                <c:pt idx="2199" formatCode="0">
                  <c:v>2</c:v>
                </c:pt>
                <c:pt idx="2201" formatCode="0">
                  <c:v>1</c:v>
                </c:pt>
                <c:pt idx="2209" formatCode="0">
                  <c:v>2</c:v>
                </c:pt>
                <c:pt idx="2211" formatCode="0">
                  <c:v>4</c:v>
                </c:pt>
                <c:pt idx="2216" formatCode="0">
                  <c:v>3</c:v>
                </c:pt>
                <c:pt idx="2219" formatCode="0">
                  <c:v>0</c:v>
                </c:pt>
                <c:pt idx="2231" formatCode="0">
                  <c:v>5</c:v>
                </c:pt>
                <c:pt idx="2240" formatCode="0">
                  <c:v>3</c:v>
                </c:pt>
                <c:pt idx="2251" formatCode="0">
                  <c:v>2</c:v>
                </c:pt>
                <c:pt idx="2252" formatCode="0">
                  <c:v>2</c:v>
                </c:pt>
                <c:pt idx="2253" formatCode="0">
                  <c:v>1</c:v>
                </c:pt>
                <c:pt idx="2255" formatCode="0">
                  <c:v>1</c:v>
                </c:pt>
                <c:pt idx="2258" formatCode="0">
                  <c:v>0</c:v>
                </c:pt>
                <c:pt idx="2259" formatCode="0">
                  <c:v>0</c:v>
                </c:pt>
                <c:pt idx="2266" formatCode="0">
                  <c:v>2</c:v>
                </c:pt>
                <c:pt idx="2268" formatCode="0">
                  <c:v>0</c:v>
                </c:pt>
                <c:pt idx="2279" formatCode="0">
                  <c:v>2</c:v>
                </c:pt>
                <c:pt idx="2280" formatCode="0">
                  <c:v>3</c:v>
                </c:pt>
                <c:pt idx="2283" formatCode="0">
                  <c:v>5</c:v>
                </c:pt>
                <c:pt idx="2291" formatCode="0">
                  <c:v>2</c:v>
                </c:pt>
                <c:pt idx="2292" formatCode="0">
                  <c:v>6</c:v>
                </c:pt>
                <c:pt idx="2294" formatCode="0">
                  <c:v>3</c:v>
                </c:pt>
                <c:pt idx="2299" formatCode="0">
                  <c:v>1</c:v>
                </c:pt>
                <c:pt idx="2300" formatCode="0">
                  <c:v>2</c:v>
                </c:pt>
                <c:pt idx="2301" formatCode="0">
                  <c:v>1</c:v>
                </c:pt>
                <c:pt idx="2302" formatCode="0">
                  <c:v>3</c:v>
                </c:pt>
                <c:pt idx="2303" formatCode="0">
                  <c:v>3</c:v>
                </c:pt>
                <c:pt idx="2307" formatCode="0">
                  <c:v>0</c:v>
                </c:pt>
                <c:pt idx="2309" formatCode="0">
                  <c:v>3</c:v>
                </c:pt>
                <c:pt idx="2312" formatCode="0">
                  <c:v>4</c:v>
                </c:pt>
                <c:pt idx="2314" formatCode="0">
                  <c:v>3</c:v>
                </c:pt>
                <c:pt idx="2315" formatCode="0">
                  <c:v>2</c:v>
                </c:pt>
                <c:pt idx="2318" formatCode="0">
                  <c:v>1</c:v>
                </c:pt>
                <c:pt idx="2319" formatCode="0">
                  <c:v>2</c:v>
                </c:pt>
                <c:pt idx="2320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E2B-41D1-B703-4F62AE93350D}"/>
            </c:ext>
          </c:extLst>
        </c:ser>
        <c:ser>
          <c:idx val="16"/>
          <c:order val="16"/>
          <c:tx>
            <c:strRef>
              <c:f>Реестр!$R$2:$R$3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Реестр!$R$4:$R$2324</c:f>
              <c:numCache>
                <c:formatCode>General</c:formatCode>
                <c:ptCount val="2321"/>
                <c:pt idx="1">
                  <c:v>0</c:v>
                </c:pt>
                <c:pt idx="2" formatCode="@">
                  <c:v>0</c:v>
                </c:pt>
                <c:pt idx="4">
                  <c:v>0</c:v>
                </c:pt>
                <c:pt idx="1877">
                  <c:v>0</c:v>
                </c:pt>
                <c:pt idx="1909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6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4">
                  <c:v>0</c:v>
                </c:pt>
                <c:pt idx="20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E2B-41D1-B703-4F62AE93350D}"/>
            </c:ext>
          </c:extLst>
        </c:ser>
        <c:ser>
          <c:idx val="17"/>
          <c:order val="17"/>
          <c:tx>
            <c:strRef>
              <c:f>Реестр!$S$2:$S$3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Реестр!$S$4:$S$2324</c:f>
              <c:numCache>
                <c:formatCode>General</c:formatCode>
                <c:ptCount val="2321"/>
                <c:pt idx="1">
                  <c:v>0</c:v>
                </c:pt>
                <c:pt idx="2" formatCode="@">
                  <c:v>0</c:v>
                </c:pt>
                <c:pt idx="3">
                  <c:v>1</c:v>
                </c:pt>
                <c:pt idx="13">
                  <c:v>2</c:v>
                </c:pt>
                <c:pt idx="18">
                  <c:v>2</c:v>
                </c:pt>
                <c:pt idx="19">
                  <c:v>2</c:v>
                </c:pt>
                <c:pt idx="26">
                  <c:v>1</c:v>
                </c:pt>
                <c:pt idx="43">
                  <c:v>2</c:v>
                </c:pt>
                <c:pt idx="44">
                  <c:v>2</c:v>
                </c:pt>
                <c:pt idx="46">
                  <c:v>1</c:v>
                </c:pt>
                <c:pt idx="62">
                  <c:v>1</c:v>
                </c:pt>
                <c:pt idx="71">
                  <c:v>1</c:v>
                </c:pt>
                <c:pt idx="77">
                  <c:v>1</c:v>
                </c:pt>
                <c:pt idx="92">
                  <c:v>1</c:v>
                </c:pt>
                <c:pt idx="103">
                  <c:v>2</c:v>
                </c:pt>
                <c:pt idx="109">
                  <c:v>1</c:v>
                </c:pt>
                <c:pt idx="122">
                  <c:v>1</c:v>
                </c:pt>
                <c:pt idx="126">
                  <c:v>1</c:v>
                </c:pt>
                <c:pt idx="128">
                  <c:v>1</c:v>
                </c:pt>
                <c:pt idx="129">
                  <c:v>1</c:v>
                </c:pt>
                <c:pt idx="134">
                  <c:v>1</c:v>
                </c:pt>
                <c:pt idx="152">
                  <c:v>1</c:v>
                </c:pt>
                <c:pt idx="162">
                  <c:v>0</c:v>
                </c:pt>
                <c:pt idx="177">
                  <c:v>2</c:v>
                </c:pt>
                <c:pt idx="186">
                  <c:v>1</c:v>
                </c:pt>
                <c:pt idx="207">
                  <c:v>2</c:v>
                </c:pt>
                <c:pt idx="220">
                  <c:v>1</c:v>
                </c:pt>
                <c:pt idx="234">
                  <c:v>1</c:v>
                </c:pt>
                <c:pt idx="249">
                  <c:v>2</c:v>
                </c:pt>
                <c:pt idx="263">
                  <c:v>1</c:v>
                </c:pt>
                <c:pt idx="281">
                  <c:v>2</c:v>
                </c:pt>
                <c:pt idx="288">
                  <c:v>1</c:v>
                </c:pt>
                <c:pt idx="329">
                  <c:v>1</c:v>
                </c:pt>
                <c:pt idx="343">
                  <c:v>2</c:v>
                </c:pt>
                <c:pt idx="352">
                  <c:v>1</c:v>
                </c:pt>
                <c:pt idx="365">
                  <c:v>0</c:v>
                </c:pt>
                <c:pt idx="367">
                  <c:v>2</c:v>
                </c:pt>
                <c:pt idx="368">
                  <c:v>2</c:v>
                </c:pt>
                <c:pt idx="369">
                  <c:v>1</c:v>
                </c:pt>
                <c:pt idx="371">
                  <c:v>1</c:v>
                </c:pt>
                <c:pt idx="372">
                  <c:v>2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1</c:v>
                </c:pt>
                <c:pt idx="398">
                  <c:v>1</c:v>
                </c:pt>
                <c:pt idx="401">
                  <c:v>2</c:v>
                </c:pt>
                <c:pt idx="407">
                  <c:v>2</c:v>
                </c:pt>
                <c:pt idx="411">
                  <c:v>1</c:v>
                </c:pt>
                <c:pt idx="417">
                  <c:v>1</c:v>
                </c:pt>
                <c:pt idx="421">
                  <c:v>2</c:v>
                </c:pt>
                <c:pt idx="422">
                  <c:v>2</c:v>
                </c:pt>
                <c:pt idx="433">
                  <c:v>1</c:v>
                </c:pt>
                <c:pt idx="434">
                  <c:v>2</c:v>
                </c:pt>
                <c:pt idx="438">
                  <c:v>2</c:v>
                </c:pt>
                <c:pt idx="446">
                  <c:v>2</c:v>
                </c:pt>
                <c:pt idx="450">
                  <c:v>2</c:v>
                </c:pt>
                <c:pt idx="456">
                  <c:v>2</c:v>
                </c:pt>
                <c:pt idx="465">
                  <c:v>2</c:v>
                </c:pt>
                <c:pt idx="482">
                  <c:v>1</c:v>
                </c:pt>
                <c:pt idx="488">
                  <c:v>1</c:v>
                </c:pt>
                <c:pt idx="490">
                  <c:v>0</c:v>
                </c:pt>
                <c:pt idx="491">
                  <c:v>1</c:v>
                </c:pt>
                <c:pt idx="492">
                  <c:v>1</c:v>
                </c:pt>
                <c:pt idx="496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0</c:v>
                </c:pt>
                <c:pt idx="504">
                  <c:v>1</c:v>
                </c:pt>
                <c:pt idx="507">
                  <c:v>0</c:v>
                </c:pt>
                <c:pt idx="509">
                  <c:v>2</c:v>
                </c:pt>
                <c:pt idx="532">
                  <c:v>0</c:v>
                </c:pt>
                <c:pt idx="537">
                  <c:v>2</c:v>
                </c:pt>
                <c:pt idx="539">
                  <c:v>0</c:v>
                </c:pt>
                <c:pt idx="542">
                  <c:v>1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1</c:v>
                </c:pt>
                <c:pt idx="561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8">
                  <c:v>1</c:v>
                </c:pt>
                <c:pt idx="569">
                  <c:v>1</c:v>
                </c:pt>
                <c:pt idx="575">
                  <c:v>2</c:v>
                </c:pt>
                <c:pt idx="576">
                  <c:v>1</c:v>
                </c:pt>
                <c:pt idx="580">
                  <c:v>2</c:v>
                </c:pt>
                <c:pt idx="583">
                  <c:v>1</c:v>
                </c:pt>
                <c:pt idx="586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5">
                  <c:v>0</c:v>
                </c:pt>
                <c:pt idx="599">
                  <c:v>1</c:v>
                </c:pt>
                <c:pt idx="604">
                  <c:v>1</c:v>
                </c:pt>
                <c:pt idx="606">
                  <c:v>1</c:v>
                </c:pt>
                <c:pt idx="607">
                  <c:v>1</c:v>
                </c:pt>
                <c:pt idx="614">
                  <c:v>3</c:v>
                </c:pt>
                <c:pt idx="615">
                  <c:v>1</c:v>
                </c:pt>
                <c:pt idx="616">
                  <c:v>1</c:v>
                </c:pt>
                <c:pt idx="618">
                  <c:v>1</c:v>
                </c:pt>
                <c:pt idx="621">
                  <c:v>1</c:v>
                </c:pt>
                <c:pt idx="625">
                  <c:v>2</c:v>
                </c:pt>
                <c:pt idx="626">
                  <c:v>1</c:v>
                </c:pt>
                <c:pt idx="628">
                  <c:v>0</c:v>
                </c:pt>
                <c:pt idx="631">
                  <c:v>0</c:v>
                </c:pt>
                <c:pt idx="634">
                  <c:v>1</c:v>
                </c:pt>
                <c:pt idx="636">
                  <c:v>1</c:v>
                </c:pt>
                <c:pt idx="643">
                  <c:v>2</c:v>
                </c:pt>
                <c:pt idx="650">
                  <c:v>2</c:v>
                </c:pt>
                <c:pt idx="666">
                  <c:v>2</c:v>
                </c:pt>
                <c:pt idx="671">
                  <c:v>1</c:v>
                </c:pt>
                <c:pt idx="674">
                  <c:v>1</c:v>
                </c:pt>
                <c:pt idx="683">
                  <c:v>1</c:v>
                </c:pt>
                <c:pt idx="690">
                  <c:v>1</c:v>
                </c:pt>
                <c:pt idx="700">
                  <c:v>1</c:v>
                </c:pt>
                <c:pt idx="704">
                  <c:v>1</c:v>
                </c:pt>
                <c:pt idx="711">
                  <c:v>1</c:v>
                </c:pt>
                <c:pt idx="713">
                  <c:v>2</c:v>
                </c:pt>
                <c:pt idx="727">
                  <c:v>1</c:v>
                </c:pt>
                <c:pt idx="731">
                  <c:v>1</c:v>
                </c:pt>
                <c:pt idx="734">
                  <c:v>2</c:v>
                </c:pt>
                <c:pt idx="738">
                  <c:v>2</c:v>
                </c:pt>
                <c:pt idx="746">
                  <c:v>3</c:v>
                </c:pt>
                <c:pt idx="760">
                  <c:v>2</c:v>
                </c:pt>
                <c:pt idx="765">
                  <c:v>2</c:v>
                </c:pt>
                <c:pt idx="772">
                  <c:v>2</c:v>
                </c:pt>
                <c:pt idx="788">
                  <c:v>2</c:v>
                </c:pt>
                <c:pt idx="789">
                  <c:v>2</c:v>
                </c:pt>
                <c:pt idx="793">
                  <c:v>2</c:v>
                </c:pt>
                <c:pt idx="798">
                  <c:v>2</c:v>
                </c:pt>
                <c:pt idx="809">
                  <c:v>2</c:v>
                </c:pt>
                <c:pt idx="817">
                  <c:v>2</c:v>
                </c:pt>
                <c:pt idx="825">
                  <c:v>2</c:v>
                </c:pt>
                <c:pt idx="837">
                  <c:v>2</c:v>
                </c:pt>
                <c:pt idx="850">
                  <c:v>2</c:v>
                </c:pt>
                <c:pt idx="860">
                  <c:v>2</c:v>
                </c:pt>
                <c:pt idx="875">
                  <c:v>1</c:v>
                </c:pt>
                <c:pt idx="881">
                  <c:v>2</c:v>
                </c:pt>
                <c:pt idx="884">
                  <c:v>1</c:v>
                </c:pt>
                <c:pt idx="885">
                  <c:v>2</c:v>
                </c:pt>
                <c:pt idx="899">
                  <c:v>1</c:v>
                </c:pt>
                <c:pt idx="901">
                  <c:v>0</c:v>
                </c:pt>
                <c:pt idx="907">
                  <c:v>2</c:v>
                </c:pt>
                <c:pt idx="942">
                  <c:v>2</c:v>
                </c:pt>
                <c:pt idx="956">
                  <c:v>2</c:v>
                </c:pt>
                <c:pt idx="973">
                  <c:v>2</c:v>
                </c:pt>
                <c:pt idx="988">
                  <c:v>1</c:v>
                </c:pt>
                <c:pt idx="993">
                  <c:v>2</c:v>
                </c:pt>
                <c:pt idx="1003">
                  <c:v>2</c:v>
                </c:pt>
                <c:pt idx="1006">
                  <c:v>0</c:v>
                </c:pt>
                <c:pt idx="1011">
                  <c:v>1</c:v>
                </c:pt>
                <c:pt idx="1020">
                  <c:v>2</c:v>
                </c:pt>
                <c:pt idx="1023">
                  <c:v>2</c:v>
                </c:pt>
                <c:pt idx="1032">
                  <c:v>1</c:v>
                </c:pt>
                <c:pt idx="1041">
                  <c:v>1</c:v>
                </c:pt>
                <c:pt idx="1083">
                  <c:v>2</c:v>
                </c:pt>
                <c:pt idx="1091">
                  <c:v>1</c:v>
                </c:pt>
                <c:pt idx="1104">
                  <c:v>1</c:v>
                </c:pt>
                <c:pt idx="1122">
                  <c:v>1</c:v>
                </c:pt>
                <c:pt idx="1130">
                  <c:v>0</c:v>
                </c:pt>
                <c:pt idx="1131">
                  <c:v>1</c:v>
                </c:pt>
                <c:pt idx="1147">
                  <c:v>1</c:v>
                </c:pt>
                <c:pt idx="1152">
                  <c:v>1</c:v>
                </c:pt>
                <c:pt idx="1174">
                  <c:v>1</c:v>
                </c:pt>
                <c:pt idx="1196">
                  <c:v>3</c:v>
                </c:pt>
                <c:pt idx="1207">
                  <c:v>1</c:v>
                </c:pt>
                <c:pt idx="1213">
                  <c:v>2</c:v>
                </c:pt>
                <c:pt idx="1220">
                  <c:v>2</c:v>
                </c:pt>
                <c:pt idx="1226">
                  <c:v>2</c:v>
                </c:pt>
                <c:pt idx="1236">
                  <c:v>2</c:v>
                </c:pt>
                <c:pt idx="1245">
                  <c:v>1</c:v>
                </c:pt>
                <c:pt idx="1252">
                  <c:v>2</c:v>
                </c:pt>
                <c:pt idx="1267">
                  <c:v>1</c:v>
                </c:pt>
                <c:pt idx="1284">
                  <c:v>2</c:v>
                </c:pt>
                <c:pt idx="1293">
                  <c:v>2</c:v>
                </c:pt>
                <c:pt idx="1318">
                  <c:v>1</c:v>
                </c:pt>
                <c:pt idx="1334">
                  <c:v>1</c:v>
                </c:pt>
                <c:pt idx="1340">
                  <c:v>1</c:v>
                </c:pt>
                <c:pt idx="1351">
                  <c:v>2</c:v>
                </c:pt>
                <c:pt idx="1356">
                  <c:v>2</c:v>
                </c:pt>
                <c:pt idx="1384">
                  <c:v>2</c:v>
                </c:pt>
                <c:pt idx="1388">
                  <c:v>2</c:v>
                </c:pt>
                <c:pt idx="1403">
                  <c:v>2</c:v>
                </c:pt>
                <c:pt idx="1405">
                  <c:v>2</c:v>
                </c:pt>
                <c:pt idx="1420">
                  <c:v>2</c:v>
                </c:pt>
                <c:pt idx="1443">
                  <c:v>2</c:v>
                </c:pt>
                <c:pt idx="1445">
                  <c:v>3</c:v>
                </c:pt>
                <c:pt idx="1446">
                  <c:v>0</c:v>
                </c:pt>
                <c:pt idx="1457">
                  <c:v>2</c:v>
                </c:pt>
                <c:pt idx="1466">
                  <c:v>2</c:v>
                </c:pt>
                <c:pt idx="1497">
                  <c:v>1</c:v>
                </c:pt>
                <c:pt idx="1514">
                  <c:v>1</c:v>
                </c:pt>
                <c:pt idx="1519">
                  <c:v>1</c:v>
                </c:pt>
                <c:pt idx="1523">
                  <c:v>1</c:v>
                </c:pt>
                <c:pt idx="1525">
                  <c:v>2</c:v>
                </c:pt>
                <c:pt idx="1528">
                  <c:v>1</c:v>
                </c:pt>
                <c:pt idx="1535">
                  <c:v>0</c:v>
                </c:pt>
                <c:pt idx="1551">
                  <c:v>1</c:v>
                </c:pt>
                <c:pt idx="1565">
                  <c:v>1</c:v>
                </c:pt>
                <c:pt idx="1567">
                  <c:v>1</c:v>
                </c:pt>
                <c:pt idx="1573">
                  <c:v>1</c:v>
                </c:pt>
                <c:pt idx="1579">
                  <c:v>2</c:v>
                </c:pt>
                <c:pt idx="1594">
                  <c:v>1</c:v>
                </c:pt>
                <c:pt idx="1602">
                  <c:v>1</c:v>
                </c:pt>
                <c:pt idx="1620">
                  <c:v>2</c:v>
                </c:pt>
                <c:pt idx="1630">
                  <c:v>2</c:v>
                </c:pt>
                <c:pt idx="1642">
                  <c:v>2</c:v>
                </c:pt>
                <c:pt idx="1653">
                  <c:v>1</c:v>
                </c:pt>
                <c:pt idx="1658">
                  <c:v>1</c:v>
                </c:pt>
                <c:pt idx="1664">
                  <c:v>2</c:v>
                </c:pt>
                <c:pt idx="1671">
                  <c:v>2</c:v>
                </c:pt>
                <c:pt idx="1679">
                  <c:v>1</c:v>
                </c:pt>
                <c:pt idx="1687">
                  <c:v>2</c:v>
                </c:pt>
                <c:pt idx="1717">
                  <c:v>1</c:v>
                </c:pt>
                <c:pt idx="1721">
                  <c:v>1</c:v>
                </c:pt>
                <c:pt idx="1724">
                  <c:v>0</c:v>
                </c:pt>
                <c:pt idx="1727">
                  <c:v>1</c:v>
                </c:pt>
                <c:pt idx="1729">
                  <c:v>1</c:v>
                </c:pt>
                <c:pt idx="1735">
                  <c:v>2</c:v>
                </c:pt>
                <c:pt idx="1745">
                  <c:v>2</c:v>
                </c:pt>
                <c:pt idx="1763">
                  <c:v>1</c:v>
                </c:pt>
                <c:pt idx="1773">
                  <c:v>2</c:v>
                </c:pt>
                <c:pt idx="1788">
                  <c:v>0</c:v>
                </c:pt>
                <c:pt idx="1789">
                  <c:v>2</c:v>
                </c:pt>
                <c:pt idx="1798">
                  <c:v>3</c:v>
                </c:pt>
                <c:pt idx="1807">
                  <c:v>2</c:v>
                </c:pt>
                <c:pt idx="1819">
                  <c:v>1</c:v>
                </c:pt>
                <c:pt idx="1826">
                  <c:v>2</c:v>
                </c:pt>
                <c:pt idx="1840">
                  <c:v>2</c:v>
                </c:pt>
                <c:pt idx="1857">
                  <c:v>2</c:v>
                </c:pt>
                <c:pt idx="1877">
                  <c:v>0</c:v>
                </c:pt>
                <c:pt idx="1878">
                  <c:v>2</c:v>
                </c:pt>
                <c:pt idx="1885">
                  <c:v>1</c:v>
                </c:pt>
                <c:pt idx="1890">
                  <c:v>1</c:v>
                </c:pt>
                <c:pt idx="1897">
                  <c:v>1</c:v>
                </c:pt>
                <c:pt idx="1904">
                  <c:v>1</c:v>
                </c:pt>
                <c:pt idx="1909">
                  <c:v>0</c:v>
                </c:pt>
                <c:pt idx="1912">
                  <c:v>2</c:v>
                </c:pt>
                <c:pt idx="1928">
                  <c:v>1</c:v>
                </c:pt>
                <c:pt idx="1934">
                  <c:v>1</c:v>
                </c:pt>
                <c:pt idx="1937">
                  <c:v>1</c:v>
                </c:pt>
                <c:pt idx="1939">
                  <c:v>1</c:v>
                </c:pt>
                <c:pt idx="1941">
                  <c:v>2</c:v>
                </c:pt>
                <c:pt idx="1954">
                  <c:v>3</c:v>
                </c:pt>
                <c:pt idx="1963">
                  <c:v>1</c:v>
                </c:pt>
                <c:pt idx="1967">
                  <c:v>1</c:v>
                </c:pt>
                <c:pt idx="1968">
                  <c:v>2</c:v>
                </c:pt>
                <c:pt idx="1970">
                  <c:v>2</c:v>
                </c:pt>
                <c:pt idx="1974">
                  <c:v>2</c:v>
                </c:pt>
                <c:pt idx="1977">
                  <c:v>2</c:v>
                </c:pt>
                <c:pt idx="1982">
                  <c:v>0</c:v>
                </c:pt>
                <c:pt idx="1985">
                  <c:v>1</c:v>
                </c:pt>
                <c:pt idx="1989">
                  <c:v>2</c:v>
                </c:pt>
                <c:pt idx="1993">
                  <c:v>2</c:v>
                </c:pt>
                <c:pt idx="1998">
                  <c:v>2</c:v>
                </c:pt>
                <c:pt idx="2006">
                  <c:v>0</c:v>
                </c:pt>
                <c:pt idx="2007">
                  <c:v>0</c:v>
                </c:pt>
                <c:pt idx="2008">
                  <c:v>2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2</c:v>
                </c:pt>
                <c:pt idx="2014">
                  <c:v>1</c:v>
                </c:pt>
                <c:pt idx="2015">
                  <c:v>0</c:v>
                </c:pt>
                <c:pt idx="2016">
                  <c:v>1</c:v>
                </c:pt>
                <c:pt idx="2017">
                  <c:v>1</c:v>
                </c:pt>
                <c:pt idx="2019">
                  <c:v>1</c:v>
                </c:pt>
                <c:pt idx="2020">
                  <c:v>1</c:v>
                </c:pt>
                <c:pt idx="2023">
                  <c:v>2</c:v>
                </c:pt>
                <c:pt idx="2024">
                  <c:v>0</c:v>
                </c:pt>
                <c:pt idx="2026">
                  <c:v>0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4">
                  <c:v>1</c:v>
                </c:pt>
                <c:pt idx="2035">
                  <c:v>1</c:v>
                </c:pt>
                <c:pt idx="2037">
                  <c:v>1</c:v>
                </c:pt>
                <c:pt idx="2041">
                  <c:v>1</c:v>
                </c:pt>
                <c:pt idx="2043">
                  <c:v>1</c:v>
                </c:pt>
                <c:pt idx="2044">
                  <c:v>1</c:v>
                </c:pt>
                <c:pt idx="2047">
                  <c:v>2</c:v>
                </c:pt>
                <c:pt idx="2080">
                  <c:v>2</c:v>
                </c:pt>
                <c:pt idx="2082">
                  <c:v>2</c:v>
                </c:pt>
                <c:pt idx="2085">
                  <c:v>1</c:v>
                </c:pt>
                <c:pt idx="2087">
                  <c:v>0</c:v>
                </c:pt>
                <c:pt idx="2088">
                  <c:v>3</c:v>
                </c:pt>
                <c:pt idx="2110">
                  <c:v>2</c:v>
                </c:pt>
                <c:pt idx="2119">
                  <c:v>2</c:v>
                </c:pt>
                <c:pt idx="2132">
                  <c:v>0</c:v>
                </c:pt>
                <c:pt idx="2133">
                  <c:v>1</c:v>
                </c:pt>
                <c:pt idx="2140">
                  <c:v>1</c:v>
                </c:pt>
                <c:pt idx="2144">
                  <c:v>1</c:v>
                </c:pt>
                <c:pt idx="2151">
                  <c:v>0</c:v>
                </c:pt>
                <c:pt idx="2155">
                  <c:v>1</c:v>
                </c:pt>
                <c:pt idx="2157">
                  <c:v>1</c:v>
                </c:pt>
                <c:pt idx="2159">
                  <c:v>1</c:v>
                </c:pt>
                <c:pt idx="2164">
                  <c:v>0</c:v>
                </c:pt>
                <c:pt idx="2169">
                  <c:v>2</c:v>
                </c:pt>
                <c:pt idx="2187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0</c:v>
                </c:pt>
                <c:pt idx="2201">
                  <c:v>0</c:v>
                </c:pt>
                <c:pt idx="2209">
                  <c:v>0</c:v>
                </c:pt>
                <c:pt idx="2211">
                  <c:v>1</c:v>
                </c:pt>
                <c:pt idx="2216">
                  <c:v>1</c:v>
                </c:pt>
                <c:pt idx="2219">
                  <c:v>0</c:v>
                </c:pt>
                <c:pt idx="2231">
                  <c:v>1</c:v>
                </c:pt>
                <c:pt idx="2240">
                  <c:v>1</c:v>
                </c:pt>
                <c:pt idx="2251">
                  <c:v>0</c:v>
                </c:pt>
                <c:pt idx="2252">
                  <c:v>0</c:v>
                </c:pt>
                <c:pt idx="2253">
                  <c:v>1</c:v>
                </c:pt>
                <c:pt idx="2255">
                  <c:v>0</c:v>
                </c:pt>
                <c:pt idx="2258">
                  <c:v>0</c:v>
                </c:pt>
                <c:pt idx="2259">
                  <c:v>0</c:v>
                </c:pt>
                <c:pt idx="2266">
                  <c:v>0</c:v>
                </c:pt>
                <c:pt idx="2268">
                  <c:v>0</c:v>
                </c:pt>
                <c:pt idx="2279">
                  <c:v>1</c:v>
                </c:pt>
                <c:pt idx="2280">
                  <c:v>1</c:v>
                </c:pt>
                <c:pt idx="2283">
                  <c:v>1</c:v>
                </c:pt>
                <c:pt idx="2291">
                  <c:v>1</c:v>
                </c:pt>
                <c:pt idx="2292">
                  <c:v>2</c:v>
                </c:pt>
                <c:pt idx="2294">
                  <c:v>1</c:v>
                </c:pt>
                <c:pt idx="2299">
                  <c:v>0</c:v>
                </c:pt>
                <c:pt idx="2300">
                  <c:v>0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7">
                  <c:v>0</c:v>
                </c:pt>
                <c:pt idx="2309">
                  <c:v>1</c:v>
                </c:pt>
                <c:pt idx="2312">
                  <c:v>1</c:v>
                </c:pt>
                <c:pt idx="2314">
                  <c:v>1</c:v>
                </c:pt>
                <c:pt idx="2315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E2B-41D1-B703-4F62AE93350D}"/>
            </c:ext>
          </c:extLst>
        </c:ser>
        <c:ser>
          <c:idx val="18"/>
          <c:order val="18"/>
          <c:tx>
            <c:strRef>
              <c:f>Реестр!$T$2:$T$3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Реестр!$T$4:$T$2324</c:f>
              <c:numCache>
                <c:formatCode>General</c:formatCode>
                <c:ptCount val="2321"/>
                <c:pt idx="1">
                  <c:v>0</c:v>
                </c:pt>
                <c:pt idx="2" formatCode="@">
                  <c:v>0</c:v>
                </c:pt>
                <c:pt idx="746">
                  <c:v>0</c:v>
                </c:pt>
                <c:pt idx="760">
                  <c:v>0</c:v>
                </c:pt>
                <c:pt idx="765">
                  <c:v>0</c:v>
                </c:pt>
                <c:pt idx="881">
                  <c:v>0</c:v>
                </c:pt>
                <c:pt idx="88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E2B-41D1-B703-4F62AE93350D}"/>
            </c:ext>
          </c:extLst>
        </c:ser>
        <c:ser>
          <c:idx val="19"/>
          <c:order val="19"/>
          <c:tx>
            <c:strRef>
              <c:f>Реестр!$U$2:$U$3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Реестр!$U$4:$U$2324</c:f>
              <c:numCache>
                <c:formatCode>General</c:formatCode>
                <c:ptCount val="2321"/>
                <c:pt idx="1">
                  <c:v>0</c:v>
                </c:pt>
                <c:pt idx="2" formatCode="@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77">
                  <c:v>0</c:v>
                </c:pt>
                <c:pt idx="109">
                  <c:v>0</c:v>
                </c:pt>
                <c:pt idx="126">
                  <c:v>0</c:v>
                </c:pt>
                <c:pt idx="128">
                  <c:v>0</c:v>
                </c:pt>
                <c:pt idx="152">
                  <c:v>0</c:v>
                </c:pt>
                <c:pt idx="162">
                  <c:v>0</c:v>
                </c:pt>
                <c:pt idx="207">
                  <c:v>1</c:v>
                </c:pt>
                <c:pt idx="220">
                  <c:v>0</c:v>
                </c:pt>
                <c:pt idx="249">
                  <c:v>1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43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1</c:v>
                </c:pt>
                <c:pt idx="422">
                  <c:v>0</c:v>
                </c:pt>
                <c:pt idx="433">
                  <c:v>1</c:v>
                </c:pt>
                <c:pt idx="434">
                  <c:v>0</c:v>
                </c:pt>
                <c:pt idx="438">
                  <c:v>1</c:v>
                </c:pt>
                <c:pt idx="446">
                  <c:v>1</c:v>
                </c:pt>
                <c:pt idx="450">
                  <c:v>1</c:v>
                </c:pt>
                <c:pt idx="456">
                  <c:v>0</c:v>
                </c:pt>
                <c:pt idx="465">
                  <c:v>1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1</c:v>
                </c:pt>
                <c:pt idx="580">
                  <c:v>1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1</c:v>
                </c:pt>
                <c:pt idx="614">
                  <c:v>0</c:v>
                </c:pt>
                <c:pt idx="615">
                  <c:v>0</c:v>
                </c:pt>
                <c:pt idx="616">
                  <c:v>1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1</c:v>
                </c:pt>
                <c:pt idx="643">
                  <c:v>0</c:v>
                </c:pt>
                <c:pt idx="650">
                  <c:v>1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1">
                  <c:v>0</c:v>
                </c:pt>
                <c:pt idx="713">
                  <c:v>0</c:v>
                </c:pt>
                <c:pt idx="727">
                  <c:v>0</c:v>
                </c:pt>
                <c:pt idx="731">
                  <c:v>0</c:v>
                </c:pt>
                <c:pt idx="734">
                  <c:v>1</c:v>
                </c:pt>
                <c:pt idx="738">
                  <c:v>0</c:v>
                </c:pt>
                <c:pt idx="746">
                  <c:v>1</c:v>
                </c:pt>
                <c:pt idx="760">
                  <c:v>1</c:v>
                </c:pt>
                <c:pt idx="766">
                  <c:v>1</c:v>
                </c:pt>
                <c:pt idx="773">
                  <c:v>1</c:v>
                </c:pt>
                <c:pt idx="788">
                  <c:v>0</c:v>
                </c:pt>
                <c:pt idx="789">
                  <c:v>0</c:v>
                </c:pt>
                <c:pt idx="793">
                  <c:v>1</c:v>
                </c:pt>
                <c:pt idx="799">
                  <c:v>1</c:v>
                </c:pt>
                <c:pt idx="809">
                  <c:v>1</c:v>
                </c:pt>
                <c:pt idx="818">
                  <c:v>1</c:v>
                </c:pt>
                <c:pt idx="825">
                  <c:v>0</c:v>
                </c:pt>
                <c:pt idx="837">
                  <c:v>1</c:v>
                </c:pt>
                <c:pt idx="850">
                  <c:v>1</c:v>
                </c:pt>
                <c:pt idx="860">
                  <c:v>2</c:v>
                </c:pt>
                <c:pt idx="875">
                  <c:v>0</c:v>
                </c:pt>
                <c:pt idx="881">
                  <c:v>0</c:v>
                </c:pt>
                <c:pt idx="884">
                  <c:v>0</c:v>
                </c:pt>
                <c:pt idx="885">
                  <c:v>0</c:v>
                </c:pt>
                <c:pt idx="899">
                  <c:v>0</c:v>
                </c:pt>
                <c:pt idx="901">
                  <c:v>0</c:v>
                </c:pt>
                <c:pt idx="907">
                  <c:v>0</c:v>
                </c:pt>
                <c:pt idx="942">
                  <c:v>0</c:v>
                </c:pt>
                <c:pt idx="956">
                  <c:v>0</c:v>
                </c:pt>
                <c:pt idx="973">
                  <c:v>1</c:v>
                </c:pt>
                <c:pt idx="988">
                  <c:v>0</c:v>
                </c:pt>
                <c:pt idx="993">
                  <c:v>0</c:v>
                </c:pt>
                <c:pt idx="1003">
                  <c:v>0</c:v>
                </c:pt>
                <c:pt idx="1006">
                  <c:v>0</c:v>
                </c:pt>
                <c:pt idx="1011">
                  <c:v>0</c:v>
                </c:pt>
                <c:pt idx="1020">
                  <c:v>0</c:v>
                </c:pt>
                <c:pt idx="1023">
                  <c:v>1</c:v>
                </c:pt>
                <c:pt idx="1032">
                  <c:v>0</c:v>
                </c:pt>
                <c:pt idx="1041">
                  <c:v>0</c:v>
                </c:pt>
                <c:pt idx="1042">
                  <c:v>0</c:v>
                </c:pt>
                <c:pt idx="1062">
                  <c:v>0</c:v>
                </c:pt>
                <c:pt idx="1075">
                  <c:v>0</c:v>
                </c:pt>
                <c:pt idx="1083">
                  <c:v>0</c:v>
                </c:pt>
                <c:pt idx="1091">
                  <c:v>0</c:v>
                </c:pt>
                <c:pt idx="1104">
                  <c:v>0</c:v>
                </c:pt>
                <c:pt idx="1122">
                  <c:v>0</c:v>
                </c:pt>
                <c:pt idx="1130">
                  <c:v>0</c:v>
                </c:pt>
                <c:pt idx="1131">
                  <c:v>0</c:v>
                </c:pt>
                <c:pt idx="1147">
                  <c:v>1</c:v>
                </c:pt>
                <c:pt idx="1152">
                  <c:v>0</c:v>
                </c:pt>
                <c:pt idx="1174">
                  <c:v>0</c:v>
                </c:pt>
                <c:pt idx="1186">
                  <c:v>0</c:v>
                </c:pt>
                <c:pt idx="1196">
                  <c:v>1</c:v>
                </c:pt>
                <c:pt idx="1207">
                  <c:v>1</c:v>
                </c:pt>
                <c:pt idx="1213">
                  <c:v>0</c:v>
                </c:pt>
                <c:pt idx="1226">
                  <c:v>1</c:v>
                </c:pt>
                <c:pt idx="1236">
                  <c:v>1</c:v>
                </c:pt>
                <c:pt idx="1245">
                  <c:v>0</c:v>
                </c:pt>
                <c:pt idx="1252">
                  <c:v>1</c:v>
                </c:pt>
                <c:pt idx="1267">
                  <c:v>0</c:v>
                </c:pt>
                <c:pt idx="1284">
                  <c:v>1</c:v>
                </c:pt>
                <c:pt idx="1293">
                  <c:v>1</c:v>
                </c:pt>
                <c:pt idx="1318">
                  <c:v>1</c:v>
                </c:pt>
                <c:pt idx="1334">
                  <c:v>0</c:v>
                </c:pt>
                <c:pt idx="1340">
                  <c:v>1</c:v>
                </c:pt>
                <c:pt idx="1351">
                  <c:v>0</c:v>
                </c:pt>
                <c:pt idx="1356">
                  <c:v>1</c:v>
                </c:pt>
                <c:pt idx="1384">
                  <c:v>0</c:v>
                </c:pt>
                <c:pt idx="1388">
                  <c:v>1</c:v>
                </c:pt>
                <c:pt idx="1403">
                  <c:v>0</c:v>
                </c:pt>
                <c:pt idx="1405">
                  <c:v>1</c:v>
                </c:pt>
                <c:pt idx="1420">
                  <c:v>0</c:v>
                </c:pt>
                <c:pt idx="1443">
                  <c:v>0</c:v>
                </c:pt>
                <c:pt idx="1445">
                  <c:v>1</c:v>
                </c:pt>
                <c:pt idx="1446">
                  <c:v>0</c:v>
                </c:pt>
                <c:pt idx="1457">
                  <c:v>0</c:v>
                </c:pt>
                <c:pt idx="1466">
                  <c:v>0</c:v>
                </c:pt>
                <c:pt idx="1497">
                  <c:v>1</c:v>
                </c:pt>
                <c:pt idx="1514">
                  <c:v>1</c:v>
                </c:pt>
                <c:pt idx="1519">
                  <c:v>1</c:v>
                </c:pt>
                <c:pt idx="1523">
                  <c:v>0</c:v>
                </c:pt>
                <c:pt idx="1525">
                  <c:v>0</c:v>
                </c:pt>
                <c:pt idx="1528">
                  <c:v>0</c:v>
                </c:pt>
                <c:pt idx="1535">
                  <c:v>0</c:v>
                </c:pt>
                <c:pt idx="1551">
                  <c:v>0</c:v>
                </c:pt>
                <c:pt idx="1565">
                  <c:v>1</c:v>
                </c:pt>
                <c:pt idx="1567">
                  <c:v>0</c:v>
                </c:pt>
                <c:pt idx="1573">
                  <c:v>0</c:v>
                </c:pt>
                <c:pt idx="1579">
                  <c:v>1</c:v>
                </c:pt>
                <c:pt idx="1594">
                  <c:v>0</c:v>
                </c:pt>
                <c:pt idx="1602">
                  <c:v>1</c:v>
                </c:pt>
                <c:pt idx="1620">
                  <c:v>1</c:v>
                </c:pt>
                <c:pt idx="1630">
                  <c:v>0</c:v>
                </c:pt>
                <c:pt idx="1642">
                  <c:v>1</c:v>
                </c:pt>
                <c:pt idx="1658">
                  <c:v>0</c:v>
                </c:pt>
                <c:pt idx="1664">
                  <c:v>1</c:v>
                </c:pt>
                <c:pt idx="1671">
                  <c:v>1</c:v>
                </c:pt>
                <c:pt idx="1679">
                  <c:v>1</c:v>
                </c:pt>
                <c:pt idx="1687">
                  <c:v>1</c:v>
                </c:pt>
                <c:pt idx="1708">
                  <c:v>0</c:v>
                </c:pt>
                <c:pt idx="1717">
                  <c:v>0</c:v>
                </c:pt>
                <c:pt idx="1721">
                  <c:v>0</c:v>
                </c:pt>
                <c:pt idx="1724">
                  <c:v>0</c:v>
                </c:pt>
                <c:pt idx="1727">
                  <c:v>0</c:v>
                </c:pt>
                <c:pt idx="1729">
                  <c:v>0</c:v>
                </c:pt>
                <c:pt idx="1735">
                  <c:v>0</c:v>
                </c:pt>
                <c:pt idx="1745">
                  <c:v>1</c:v>
                </c:pt>
                <c:pt idx="1763">
                  <c:v>1</c:v>
                </c:pt>
                <c:pt idx="1773">
                  <c:v>0</c:v>
                </c:pt>
                <c:pt idx="1788">
                  <c:v>0</c:v>
                </c:pt>
                <c:pt idx="1789">
                  <c:v>0</c:v>
                </c:pt>
                <c:pt idx="1798">
                  <c:v>1</c:v>
                </c:pt>
                <c:pt idx="1807">
                  <c:v>1</c:v>
                </c:pt>
                <c:pt idx="1819">
                  <c:v>0</c:v>
                </c:pt>
                <c:pt idx="1826">
                  <c:v>1</c:v>
                </c:pt>
                <c:pt idx="1840">
                  <c:v>1</c:v>
                </c:pt>
                <c:pt idx="1857">
                  <c:v>1</c:v>
                </c:pt>
                <c:pt idx="1877">
                  <c:v>0</c:v>
                </c:pt>
                <c:pt idx="1878">
                  <c:v>0</c:v>
                </c:pt>
                <c:pt idx="1885">
                  <c:v>0</c:v>
                </c:pt>
                <c:pt idx="1890">
                  <c:v>0</c:v>
                </c:pt>
                <c:pt idx="1897">
                  <c:v>0</c:v>
                </c:pt>
                <c:pt idx="1904">
                  <c:v>0</c:v>
                </c:pt>
                <c:pt idx="1909">
                  <c:v>0</c:v>
                </c:pt>
                <c:pt idx="1912">
                  <c:v>1</c:v>
                </c:pt>
                <c:pt idx="1928">
                  <c:v>1</c:v>
                </c:pt>
                <c:pt idx="1934">
                  <c:v>1</c:v>
                </c:pt>
                <c:pt idx="1937">
                  <c:v>0</c:v>
                </c:pt>
                <c:pt idx="1939">
                  <c:v>1</c:v>
                </c:pt>
                <c:pt idx="1941">
                  <c:v>0</c:v>
                </c:pt>
                <c:pt idx="1954">
                  <c:v>1</c:v>
                </c:pt>
                <c:pt idx="1963">
                  <c:v>0</c:v>
                </c:pt>
                <c:pt idx="1967">
                  <c:v>0</c:v>
                </c:pt>
                <c:pt idx="1968">
                  <c:v>0</c:v>
                </c:pt>
                <c:pt idx="1970">
                  <c:v>0</c:v>
                </c:pt>
                <c:pt idx="1974">
                  <c:v>1</c:v>
                </c:pt>
                <c:pt idx="1977">
                  <c:v>1</c:v>
                </c:pt>
                <c:pt idx="1982">
                  <c:v>1</c:v>
                </c:pt>
                <c:pt idx="1985">
                  <c:v>1</c:v>
                </c:pt>
                <c:pt idx="1989">
                  <c:v>0</c:v>
                </c:pt>
                <c:pt idx="1993">
                  <c:v>1</c:v>
                </c:pt>
                <c:pt idx="1998">
                  <c:v>1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9">
                  <c:v>0</c:v>
                </c:pt>
                <c:pt idx="2020">
                  <c:v>0</c:v>
                </c:pt>
                <c:pt idx="2023">
                  <c:v>0</c:v>
                </c:pt>
                <c:pt idx="2024">
                  <c:v>0</c:v>
                </c:pt>
                <c:pt idx="2026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5">
                  <c:v>0</c:v>
                </c:pt>
                <c:pt idx="2037">
                  <c:v>0</c:v>
                </c:pt>
                <c:pt idx="2041">
                  <c:v>0</c:v>
                </c:pt>
                <c:pt idx="2043">
                  <c:v>0</c:v>
                </c:pt>
                <c:pt idx="2044">
                  <c:v>0</c:v>
                </c:pt>
                <c:pt idx="2047">
                  <c:v>1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087">
                  <c:v>0</c:v>
                </c:pt>
                <c:pt idx="2088">
                  <c:v>1</c:v>
                </c:pt>
                <c:pt idx="2110">
                  <c:v>1</c:v>
                </c:pt>
                <c:pt idx="2119">
                  <c:v>1</c:v>
                </c:pt>
                <c:pt idx="2132">
                  <c:v>0</c:v>
                </c:pt>
                <c:pt idx="2133">
                  <c:v>0</c:v>
                </c:pt>
                <c:pt idx="2140">
                  <c:v>0</c:v>
                </c:pt>
                <c:pt idx="2144">
                  <c:v>0</c:v>
                </c:pt>
                <c:pt idx="2151">
                  <c:v>0</c:v>
                </c:pt>
                <c:pt idx="2155">
                  <c:v>0</c:v>
                </c:pt>
                <c:pt idx="2157">
                  <c:v>0</c:v>
                </c:pt>
                <c:pt idx="2164">
                  <c:v>0</c:v>
                </c:pt>
                <c:pt idx="2169">
                  <c:v>1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1">
                  <c:v>0</c:v>
                </c:pt>
                <c:pt idx="2209">
                  <c:v>0</c:v>
                </c:pt>
                <c:pt idx="2211">
                  <c:v>0</c:v>
                </c:pt>
                <c:pt idx="2216">
                  <c:v>0</c:v>
                </c:pt>
                <c:pt idx="2219">
                  <c:v>0</c:v>
                </c:pt>
                <c:pt idx="2231">
                  <c:v>1</c:v>
                </c:pt>
                <c:pt idx="224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5">
                  <c:v>0</c:v>
                </c:pt>
                <c:pt idx="2258">
                  <c:v>0</c:v>
                </c:pt>
                <c:pt idx="2259">
                  <c:v>0</c:v>
                </c:pt>
                <c:pt idx="2262">
                  <c:v>0</c:v>
                </c:pt>
                <c:pt idx="2266">
                  <c:v>0</c:v>
                </c:pt>
                <c:pt idx="2268">
                  <c:v>0</c:v>
                </c:pt>
                <c:pt idx="2279">
                  <c:v>0</c:v>
                </c:pt>
                <c:pt idx="2280">
                  <c:v>0</c:v>
                </c:pt>
                <c:pt idx="2283">
                  <c:v>0</c:v>
                </c:pt>
                <c:pt idx="2291">
                  <c:v>0</c:v>
                </c:pt>
                <c:pt idx="2292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7">
                  <c:v>0</c:v>
                </c:pt>
                <c:pt idx="2309">
                  <c:v>0</c:v>
                </c:pt>
                <c:pt idx="2312">
                  <c:v>0</c:v>
                </c:pt>
                <c:pt idx="2314">
                  <c:v>0</c:v>
                </c:pt>
                <c:pt idx="2315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E2B-41D1-B703-4F62AE93350D}"/>
            </c:ext>
          </c:extLst>
        </c:ser>
        <c:ser>
          <c:idx val="20"/>
          <c:order val="20"/>
          <c:tx>
            <c:strRef>
              <c:f>Реестр!$V$2:$V$3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Реестр!$V$4:$V$2324</c:f>
              <c:numCache>
                <c:formatCode>General</c:formatCode>
                <c:ptCount val="2321"/>
                <c:pt idx="0">
                  <c:v>0</c:v>
                </c:pt>
                <c:pt idx="1">
                  <c:v>0</c:v>
                </c:pt>
                <c:pt idx="2" formatCode="@">
                  <c:v>0</c:v>
                </c:pt>
                <c:pt idx="263">
                  <c:v>0</c:v>
                </c:pt>
                <c:pt idx="386">
                  <c:v>0</c:v>
                </c:pt>
                <c:pt idx="394">
                  <c:v>0</c:v>
                </c:pt>
                <c:pt idx="417">
                  <c:v>1</c:v>
                </c:pt>
                <c:pt idx="738">
                  <c:v>0</c:v>
                </c:pt>
                <c:pt idx="746">
                  <c:v>0</c:v>
                </c:pt>
                <c:pt idx="760">
                  <c:v>0</c:v>
                </c:pt>
                <c:pt idx="765">
                  <c:v>2</c:v>
                </c:pt>
                <c:pt idx="772">
                  <c:v>0</c:v>
                </c:pt>
                <c:pt idx="788">
                  <c:v>1</c:v>
                </c:pt>
                <c:pt idx="789">
                  <c:v>0</c:v>
                </c:pt>
                <c:pt idx="793">
                  <c:v>3</c:v>
                </c:pt>
                <c:pt idx="809">
                  <c:v>2</c:v>
                </c:pt>
                <c:pt idx="817">
                  <c:v>0</c:v>
                </c:pt>
                <c:pt idx="825">
                  <c:v>1</c:v>
                </c:pt>
                <c:pt idx="860">
                  <c:v>0</c:v>
                </c:pt>
                <c:pt idx="875">
                  <c:v>0</c:v>
                </c:pt>
                <c:pt idx="881">
                  <c:v>0</c:v>
                </c:pt>
                <c:pt idx="884">
                  <c:v>0</c:v>
                </c:pt>
                <c:pt idx="885">
                  <c:v>1</c:v>
                </c:pt>
                <c:pt idx="1207">
                  <c:v>2</c:v>
                </c:pt>
                <c:pt idx="1318">
                  <c:v>5</c:v>
                </c:pt>
                <c:pt idx="1388">
                  <c:v>2</c:v>
                </c:pt>
                <c:pt idx="1446">
                  <c:v>2</c:v>
                </c:pt>
                <c:pt idx="1763">
                  <c:v>1</c:v>
                </c:pt>
                <c:pt idx="1789">
                  <c:v>1</c:v>
                </c:pt>
                <c:pt idx="1807">
                  <c:v>1</c:v>
                </c:pt>
                <c:pt idx="1826">
                  <c:v>3</c:v>
                </c:pt>
                <c:pt idx="2164">
                  <c:v>2</c:v>
                </c:pt>
                <c:pt idx="2201">
                  <c:v>3</c:v>
                </c:pt>
                <c:pt idx="2219">
                  <c:v>4</c:v>
                </c:pt>
                <c:pt idx="2251">
                  <c:v>1</c:v>
                </c:pt>
                <c:pt idx="2255">
                  <c:v>1</c:v>
                </c:pt>
                <c:pt idx="2259">
                  <c:v>1</c:v>
                </c:pt>
                <c:pt idx="2262">
                  <c:v>2</c:v>
                </c:pt>
                <c:pt idx="2268">
                  <c:v>1</c:v>
                </c:pt>
                <c:pt idx="2307">
                  <c:v>3</c:v>
                </c:pt>
                <c:pt idx="2315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E2B-41D1-B703-4F62AE93350D}"/>
            </c:ext>
          </c:extLst>
        </c:ser>
        <c:ser>
          <c:idx val="21"/>
          <c:order val="21"/>
          <c:tx>
            <c:strRef>
              <c:f>Реестр!$W$2:$W$3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Реестр!$W$4:$W$2324</c:f>
              <c:numCache>
                <c:formatCode>General</c:formatCode>
                <c:ptCount val="2321"/>
                <c:pt idx="1">
                  <c:v>0</c:v>
                </c:pt>
                <c:pt idx="2" formatCode="@">
                  <c:v>0</c:v>
                </c:pt>
                <c:pt idx="162">
                  <c:v>1</c:v>
                </c:pt>
                <c:pt idx="365">
                  <c:v>1</c:v>
                </c:pt>
                <c:pt idx="385">
                  <c:v>2</c:v>
                </c:pt>
                <c:pt idx="386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490">
                  <c:v>1</c:v>
                </c:pt>
                <c:pt idx="497">
                  <c:v>1</c:v>
                </c:pt>
                <c:pt idx="503">
                  <c:v>1</c:v>
                </c:pt>
                <c:pt idx="507">
                  <c:v>1</c:v>
                </c:pt>
                <c:pt idx="532">
                  <c:v>1</c:v>
                </c:pt>
                <c:pt idx="539">
                  <c:v>1</c:v>
                </c:pt>
                <c:pt idx="549">
                  <c:v>1</c:v>
                </c:pt>
                <c:pt idx="551">
                  <c:v>1</c:v>
                </c:pt>
                <c:pt idx="552">
                  <c:v>1</c:v>
                </c:pt>
                <c:pt idx="554">
                  <c:v>1</c:v>
                </c:pt>
                <c:pt idx="595">
                  <c:v>1</c:v>
                </c:pt>
                <c:pt idx="628">
                  <c:v>1</c:v>
                </c:pt>
                <c:pt idx="631">
                  <c:v>1</c:v>
                </c:pt>
                <c:pt idx="738">
                  <c:v>0</c:v>
                </c:pt>
                <c:pt idx="746">
                  <c:v>0</c:v>
                </c:pt>
                <c:pt idx="760">
                  <c:v>0</c:v>
                </c:pt>
                <c:pt idx="765">
                  <c:v>0</c:v>
                </c:pt>
                <c:pt idx="772">
                  <c:v>0</c:v>
                </c:pt>
                <c:pt idx="788">
                  <c:v>1</c:v>
                </c:pt>
                <c:pt idx="789">
                  <c:v>0</c:v>
                </c:pt>
                <c:pt idx="793">
                  <c:v>0</c:v>
                </c:pt>
                <c:pt idx="798">
                  <c:v>0</c:v>
                </c:pt>
                <c:pt idx="809">
                  <c:v>0</c:v>
                </c:pt>
                <c:pt idx="817">
                  <c:v>0</c:v>
                </c:pt>
                <c:pt idx="825">
                  <c:v>0</c:v>
                </c:pt>
                <c:pt idx="837">
                  <c:v>0</c:v>
                </c:pt>
                <c:pt idx="850">
                  <c:v>0</c:v>
                </c:pt>
                <c:pt idx="860">
                  <c:v>0</c:v>
                </c:pt>
                <c:pt idx="875">
                  <c:v>0</c:v>
                </c:pt>
                <c:pt idx="881">
                  <c:v>0</c:v>
                </c:pt>
                <c:pt idx="884">
                  <c:v>0</c:v>
                </c:pt>
                <c:pt idx="901">
                  <c:v>1</c:v>
                </c:pt>
                <c:pt idx="1006">
                  <c:v>1</c:v>
                </c:pt>
                <c:pt idx="1130">
                  <c:v>1</c:v>
                </c:pt>
                <c:pt idx="1318">
                  <c:v>1</c:v>
                </c:pt>
                <c:pt idx="1535">
                  <c:v>1</c:v>
                </c:pt>
                <c:pt idx="1724">
                  <c:v>1</c:v>
                </c:pt>
                <c:pt idx="1788">
                  <c:v>1</c:v>
                </c:pt>
                <c:pt idx="1826">
                  <c:v>1</c:v>
                </c:pt>
                <c:pt idx="1982">
                  <c:v>1</c:v>
                </c:pt>
                <c:pt idx="2006">
                  <c:v>1</c:v>
                </c:pt>
                <c:pt idx="2087">
                  <c:v>1</c:v>
                </c:pt>
                <c:pt idx="2151">
                  <c:v>1</c:v>
                </c:pt>
                <c:pt idx="2164">
                  <c:v>1</c:v>
                </c:pt>
                <c:pt idx="2199">
                  <c:v>1</c:v>
                </c:pt>
                <c:pt idx="2201">
                  <c:v>1</c:v>
                </c:pt>
                <c:pt idx="2209">
                  <c:v>1</c:v>
                </c:pt>
                <c:pt idx="2216">
                  <c:v>1</c:v>
                </c:pt>
                <c:pt idx="2219">
                  <c:v>1</c:v>
                </c:pt>
                <c:pt idx="2251">
                  <c:v>1</c:v>
                </c:pt>
                <c:pt idx="2252">
                  <c:v>1</c:v>
                </c:pt>
                <c:pt idx="2255">
                  <c:v>1</c:v>
                </c:pt>
                <c:pt idx="2259">
                  <c:v>1</c:v>
                </c:pt>
                <c:pt idx="2262">
                  <c:v>1</c:v>
                </c:pt>
                <c:pt idx="2266">
                  <c:v>1</c:v>
                </c:pt>
                <c:pt idx="2268">
                  <c:v>1</c:v>
                </c:pt>
                <c:pt idx="2299">
                  <c:v>1</c:v>
                </c:pt>
                <c:pt idx="2300">
                  <c:v>1</c:v>
                </c:pt>
                <c:pt idx="2307">
                  <c:v>1</c:v>
                </c:pt>
                <c:pt idx="2312">
                  <c:v>1</c:v>
                </c:pt>
                <c:pt idx="2315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E2B-41D1-B703-4F62AE93350D}"/>
            </c:ext>
          </c:extLst>
        </c:ser>
        <c:ser>
          <c:idx val="22"/>
          <c:order val="22"/>
          <c:tx>
            <c:strRef>
              <c:f>Реестр!$X$2:$X$3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Реестр!$X$4:$X$2324</c:f>
              <c:numCache>
                <c:formatCode>General</c:formatCode>
                <c:ptCount val="2321"/>
                <c:pt idx="1">
                  <c:v>0</c:v>
                </c:pt>
                <c:pt idx="2" formatCode="@">
                  <c:v>0</c:v>
                </c:pt>
                <c:pt idx="394">
                  <c:v>0</c:v>
                </c:pt>
                <c:pt idx="700">
                  <c:v>1</c:v>
                </c:pt>
                <c:pt idx="713">
                  <c:v>1</c:v>
                </c:pt>
                <c:pt idx="738">
                  <c:v>0</c:v>
                </c:pt>
                <c:pt idx="760">
                  <c:v>0</c:v>
                </c:pt>
                <c:pt idx="765">
                  <c:v>0</c:v>
                </c:pt>
                <c:pt idx="772">
                  <c:v>0</c:v>
                </c:pt>
                <c:pt idx="788">
                  <c:v>0</c:v>
                </c:pt>
                <c:pt idx="789">
                  <c:v>0</c:v>
                </c:pt>
                <c:pt idx="793">
                  <c:v>0</c:v>
                </c:pt>
                <c:pt idx="809">
                  <c:v>0</c:v>
                </c:pt>
                <c:pt idx="817">
                  <c:v>0</c:v>
                </c:pt>
                <c:pt idx="825">
                  <c:v>0</c:v>
                </c:pt>
                <c:pt idx="837">
                  <c:v>0</c:v>
                </c:pt>
                <c:pt idx="850">
                  <c:v>0</c:v>
                </c:pt>
                <c:pt idx="860">
                  <c:v>0</c:v>
                </c:pt>
                <c:pt idx="875">
                  <c:v>0</c:v>
                </c:pt>
                <c:pt idx="881">
                  <c:v>0</c:v>
                </c:pt>
                <c:pt idx="988">
                  <c:v>1</c:v>
                </c:pt>
                <c:pt idx="1032">
                  <c:v>1</c:v>
                </c:pt>
                <c:pt idx="1091">
                  <c:v>1</c:v>
                </c:pt>
                <c:pt idx="1104">
                  <c:v>1</c:v>
                </c:pt>
                <c:pt idx="1122">
                  <c:v>1</c:v>
                </c:pt>
                <c:pt idx="1131">
                  <c:v>1</c:v>
                </c:pt>
                <c:pt idx="1152">
                  <c:v>1</c:v>
                </c:pt>
                <c:pt idx="1174">
                  <c:v>1</c:v>
                </c:pt>
                <c:pt idx="1351">
                  <c:v>1</c:v>
                </c:pt>
                <c:pt idx="1388">
                  <c:v>0</c:v>
                </c:pt>
                <c:pt idx="1466">
                  <c:v>1</c:v>
                </c:pt>
                <c:pt idx="1535">
                  <c:v>1</c:v>
                </c:pt>
                <c:pt idx="1551">
                  <c:v>1</c:v>
                </c:pt>
                <c:pt idx="1630">
                  <c:v>1</c:v>
                </c:pt>
                <c:pt idx="1658">
                  <c:v>1</c:v>
                </c:pt>
                <c:pt idx="1729">
                  <c:v>1</c:v>
                </c:pt>
                <c:pt idx="1735">
                  <c:v>1</c:v>
                </c:pt>
                <c:pt idx="1789">
                  <c:v>1</c:v>
                </c:pt>
                <c:pt idx="1819">
                  <c:v>1</c:v>
                </c:pt>
                <c:pt idx="2080">
                  <c:v>1</c:v>
                </c:pt>
                <c:pt idx="2164">
                  <c:v>0</c:v>
                </c:pt>
                <c:pt idx="2259">
                  <c:v>0</c:v>
                </c:pt>
                <c:pt idx="2262">
                  <c:v>0</c:v>
                </c:pt>
                <c:pt idx="2268">
                  <c:v>0</c:v>
                </c:pt>
                <c:pt idx="2292">
                  <c:v>1</c:v>
                </c:pt>
                <c:pt idx="2315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E2B-41D1-B703-4F62AE93350D}"/>
            </c:ext>
          </c:extLst>
        </c:ser>
        <c:ser>
          <c:idx val="23"/>
          <c:order val="23"/>
          <c:tx>
            <c:strRef>
              <c:f>Реестр!$Y$2:$Y$3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                                                                                                  Даные о собственниках мест (площадок) накопления ТКО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Реестр!$Y$4:$Y$2324</c:f>
              <c:numCache>
                <c:formatCode>General</c:formatCode>
                <c:ptCount val="232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3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44" formatCode="0">
                  <c:v>0</c:v>
                </c:pt>
                <c:pt idx="645" formatCode="0">
                  <c:v>0</c:v>
                </c:pt>
                <c:pt idx="646" formatCode="0">
                  <c:v>0</c:v>
                </c:pt>
                <c:pt idx="647" formatCode="0">
                  <c:v>0</c:v>
                </c:pt>
                <c:pt idx="648" formatCode="0">
                  <c:v>0</c:v>
                </c:pt>
                <c:pt idx="650">
                  <c:v>0</c:v>
                </c:pt>
                <c:pt idx="651" formatCode="0">
                  <c:v>0</c:v>
                </c:pt>
                <c:pt idx="652" formatCode="0">
                  <c:v>0</c:v>
                </c:pt>
                <c:pt idx="653" formatCode="0">
                  <c:v>0</c:v>
                </c:pt>
                <c:pt idx="654" formatCode="0">
                  <c:v>0</c:v>
                </c:pt>
                <c:pt idx="655" formatCode="0">
                  <c:v>0</c:v>
                </c:pt>
                <c:pt idx="656" formatCode="0">
                  <c:v>0</c:v>
                </c:pt>
                <c:pt idx="657" formatCode="0">
                  <c:v>0</c:v>
                </c:pt>
                <c:pt idx="658" formatCode="0">
                  <c:v>0</c:v>
                </c:pt>
                <c:pt idx="659" formatCode="0">
                  <c:v>0</c:v>
                </c:pt>
                <c:pt idx="660" formatCode="0">
                  <c:v>0</c:v>
                </c:pt>
                <c:pt idx="661" formatCode="0">
                  <c:v>0</c:v>
                </c:pt>
                <c:pt idx="663" formatCode="0">
                  <c:v>0</c:v>
                </c:pt>
                <c:pt idx="665" formatCode="0">
                  <c:v>0</c:v>
                </c:pt>
                <c:pt idx="666">
                  <c:v>0</c:v>
                </c:pt>
                <c:pt idx="667" formatCode="0">
                  <c:v>0</c:v>
                </c:pt>
                <c:pt idx="668" formatCode="0">
                  <c:v>0</c:v>
                </c:pt>
                <c:pt idx="669" formatCode="0">
                  <c:v>0</c:v>
                </c:pt>
                <c:pt idx="670" formatCode="0">
                  <c:v>0</c:v>
                </c:pt>
                <c:pt idx="671">
                  <c:v>0</c:v>
                </c:pt>
                <c:pt idx="672" formatCode="0">
                  <c:v>0</c:v>
                </c:pt>
                <c:pt idx="673" formatCode="0">
                  <c:v>0</c:v>
                </c:pt>
                <c:pt idx="674">
                  <c:v>0</c:v>
                </c:pt>
                <c:pt idx="675" formatCode="0">
                  <c:v>0</c:v>
                </c:pt>
                <c:pt idx="676" formatCode="0">
                  <c:v>0</c:v>
                </c:pt>
                <c:pt idx="677" formatCode="0">
                  <c:v>0</c:v>
                </c:pt>
                <c:pt idx="678" formatCode="0">
                  <c:v>0</c:v>
                </c:pt>
                <c:pt idx="679" formatCode="0">
                  <c:v>0</c:v>
                </c:pt>
                <c:pt idx="680" formatCode="0">
                  <c:v>0</c:v>
                </c:pt>
                <c:pt idx="681" formatCode="0">
                  <c:v>0</c:v>
                </c:pt>
                <c:pt idx="682" formatCode="0">
                  <c:v>0</c:v>
                </c:pt>
                <c:pt idx="683">
                  <c:v>0</c:v>
                </c:pt>
                <c:pt idx="684" formatCode="0">
                  <c:v>0</c:v>
                </c:pt>
                <c:pt idx="685" formatCode="0">
                  <c:v>0</c:v>
                </c:pt>
                <c:pt idx="686" formatCode="0">
                  <c:v>0</c:v>
                </c:pt>
                <c:pt idx="687" formatCode="0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9">
                  <c:v>0</c:v>
                </c:pt>
                <c:pt idx="700">
                  <c:v>0</c:v>
                </c:pt>
                <c:pt idx="704">
                  <c:v>0</c:v>
                </c:pt>
                <c:pt idx="710">
                  <c:v>0</c:v>
                </c:pt>
                <c:pt idx="711">
                  <c:v>0</c:v>
                </c:pt>
                <c:pt idx="713">
                  <c:v>0</c:v>
                </c:pt>
                <c:pt idx="727">
                  <c:v>0</c:v>
                </c:pt>
                <c:pt idx="731">
                  <c:v>0</c:v>
                </c:pt>
                <c:pt idx="734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2">
                  <c:v>0</c:v>
                </c:pt>
                <c:pt idx="1533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9">
                  <c:v>0</c:v>
                </c:pt>
                <c:pt idx="1600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8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7">
                  <c:v>0</c:v>
                </c:pt>
                <c:pt idx="2069">
                  <c:v>0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9">
                  <c:v>0</c:v>
                </c:pt>
                <c:pt idx="2110">
                  <c:v>0</c:v>
                </c:pt>
                <c:pt idx="2119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1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6">
                  <c:v>0</c:v>
                </c:pt>
                <c:pt idx="2219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2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5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E2B-41D1-B703-4F62AE93350D}"/>
            </c:ext>
          </c:extLst>
        </c:ser>
        <c:ser>
          <c:idx val="24"/>
          <c:order val="24"/>
          <c:tx>
            <c:strRef>
              <c:f>Реестр!$Z$2:$Z$3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                                                                                                  Даные о собственниках мест (площадок) накопления ТКО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Реестр!$Z$4:$Z$2324</c:f>
              <c:numCache>
                <c:formatCode>General</c:formatCode>
                <c:ptCount val="232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3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44" formatCode="0">
                  <c:v>0</c:v>
                </c:pt>
                <c:pt idx="645" formatCode="0">
                  <c:v>0</c:v>
                </c:pt>
                <c:pt idx="646" formatCode="0">
                  <c:v>0</c:v>
                </c:pt>
                <c:pt idx="647" formatCode="0">
                  <c:v>0</c:v>
                </c:pt>
                <c:pt idx="648" formatCode="0">
                  <c:v>0</c:v>
                </c:pt>
                <c:pt idx="650">
                  <c:v>0</c:v>
                </c:pt>
                <c:pt idx="651" formatCode="0">
                  <c:v>0</c:v>
                </c:pt>
                <c:pt idx="652" formatCode="0">
                  <c:v>0</c:v>
                </c:pt>
                <c:pt idx="653" formatCode="0">
                  <c:v>0</c:v>
                </c:pt>
                <c:pt idx="654" formatCode="0">
                  <c:v>0</c:v>
                </c:pt>
                <c:pt idx="655" formatCode="0">
                  <c:v>0</c:v>
                </c:pt>
                <c:pt idx="656" formatCode="0">
                  <c:v>0</c:v>
                </c:pt>
                <c:pt idx="657" formatCode="0">
                  <c:v>0</c:v>
                </c:pt>
                <c:pt idx="658" formatCode="0">
                  <c:v>0</c:v>
                </c:pt>
                <c:pt idx="659" formatCode="0">
                  <c:v>0</c:v>
                </c:pt>
                <c:pt idx="660" formatCode="0">
                  <c:v>0</c:v>
                </c:pt>
                <c:pt idx="661" formatCode="0">
                  <c:v>0</c:v>
                </c:pt>
                <c:pt idx="663" formatCode="0">
                  <c:v>0</c:v>
                </c:pt>
                <c:pt idx="665" formatCode="0">
                  <c:v>0</c:v>
                </c:pt>
                <c:pt idx="666">
                  <c:v>0</c:v>
                </c:pt>
                <c:pt idx="667" formatCode="0">
                  <c:v>0</c:v>
                </c:pt>
                <c:pt idx="668" formatCode="0">
                  <c:v>0</c:v>
                </c:pt>
                <c:pt idx="669" formatCode="0">
                  <c:v>0</c:v>
                </c:pt>
                <c:pt idx="670" formatCode="0">
                  <c:v>0</c:v>
                </c:pt>
                <c:pt idx="671">
                  <c:v>0</c:v>
                </c:pt>
                <c:pt idx="672" formatCode="0">
                  <c:v>0</c:v>
                </c:pt>
                <c:pt idx="673" formatCode="0">
                  <c:v>0</c:v>
                </c:pt>
                <c:pt idx="674">
                  <c:v>0</c:v>
                </c:pt>
                <c:pt idx="675" formatCode="0">
                  <c:v>0</c:v>
                </c:pt>
                <c:pt idx="676" formatCode="0">
                  <c:v>0</c:v>
                </c:pt>
                <c:pt idx="677" formatCode="0">
                  <c:v>0</c:v>
                </c:pt>
                <c:pt idx="678" formatCode="0">
                  <c:v>0</c:v>
                </c:pt>
                <c:pt idx="679" formatCode="0">
                  <c:v>0</c:v>
                </c:pt>
                <c:pt idx="680" formatCode="0">
                  <c:v>0</c:v>
                </c:pt>
                <c:pt idx="681" formatCode="0">
                  <c:v>0</c:v>
                </c:pt>
                <c:pt idx="682" formatCode="0">
                  <c:v>0</c:v>
                </c:pt>
                <c:pt idx="683">
                  <c:v>0</c:v>
                </c:pt>
                <c:pt idx="684" formatCode="0">
                  <c:v>0</c:v>
                </c:pt>
                <c:pt idx="685" formatCode="0">
                  <c:v>0</c:v>
                </c:pt>
                <c:pt idx="686" formatCode="0">
                  <c:v>0</c:v>
                </c:pt>
                <c:pt idx="687" formatCode="0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9">
                  <c:v>0</c:v>
                </c:pt>
                <c:pt idx="700">
                  <c:v>0</c:v>
                </c:pt>
                <c:pt idx="704">
                  <c:v>0</c:v>
                </c:pt>
                <c:pt idx="710">
                  <c:v>0</c:v>
                </c:pt>
                <c:pt idx="711">
                  <c:v>0</c:v>
                </c:pt>
                <c:pt idx="713">
                  <c:v>0</c:v>
                </c:pt>
                <c:pt idx="727">
                  <c:v>0</c:v>
                </c:pt>
                <c:pt idx="731">
                  <c:v>0</c:v>
                </c:pt>
                <c:pt idx="734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2">
                  <c:v>0</c:v>
                </c:pt>
                <c:pt idx="1533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9">
                  <c:v>0</c:v>
                </c:pt>
                <c:pt idx="1600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8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7">
                  <c:v>0</c:v>
                </c:pt>
                <c:pt idx="2069">
                  <c:v>0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087" formatCode="@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9">
                  <c:v>0</c:v>
                </c:pt>
                <c:pt idx="2110">
                  <c:v>0</c:v>
                </c:pt>
                <c:pt idx="2119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1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6">
                  <c:v>0</c:v>
                </c:pt>
                <c:pt idx="2219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2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5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E2B-41D1-B703-4F62AE93350D}"/>
            </c:ext>
          </c:extLst>
        </c:ser>
        <c:ser>
          <c:idx val="25"/>
          <c:order val="25"/>
          <c:tx>
            <c:strRef>
              <c:f>Реестр!$AA$2:$AA$3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                                                                                                  Даные о собственниках мест (площадок) накопления ТКО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Реестр!$AA$4:$AA$2324</c:f>
              <c:numCache>
                <c:formatCode>0</c:formatCode>
                <c:ptCount val="2321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1155030001334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1157746721252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1085030002012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1135030002392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3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3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9" formatCode="General">
                  <c:v>0</c:v>
                </c:pt>
                <c:pt idx="700">
                  <c:v>0</c:v>
                </c:pt>
                <c:pt idx="704">
                  <c:v>0</c:v>
                </c:pt>
                <c:pt idx="710" formatCode="General">
                  <c:v>0</c:v>
                </c:pt>
                <c:pt idx="711">
                  <c:v>0</c:v>
                </c:pt>
                <c:pt idx="713">
                  <c:v>0</c:v>
                </c:pt>
                <c:pt idx="727">
                  <c:v>0</c:v>
                </c:pt>
                <c:pt idx="731">
                  <c:v>0</c:v>
                </c:pt>
                <c:pt idx="734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1095030001219</c:v>
                </c:pt>
                <c:pt idx="1042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2">
                  <c:v>0</c:v>
                </c:pt>
                <c:pt idx="1533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9">
                  <c:v>0</c:v>
                </c:pt>
                <c:pt idx="1600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1085030004476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8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1175074015511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1125030002030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1035005900489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1125030002030</c:v>
                </c:pt>
                <c:pt idx="2007">
                  <c:v>1145030001962</c:v>
                </c:pt>
                <c:pt idx="2008">
                  <c:v>1125030002030</c:v>
                </c:pt>
                <c:pt idx="2009">
                  <c:v>1145030001962</c:v>
                </c:pt>
                <c:pt idx="2010">
                  <c:v>1145030001962</c:v>
                </c:pt>
                <c:pt idx="2011">
                  <c:v>1145030001962</c:v>
                </c:pt>
                <c:pt idx="2012">
                  <c:v>1145030001962</c:v>
                </c:pt>
                <c:pt idx="2013">
                  <c:v>1145030001962</c:v>
                </c:pt>
                <c:pt idx="2014">
                  <c:v>1145030001962</c:v>
                </c:pt>
                <c:pt idx="2015">
                  <c:v>1145030001962</c:v>
                </c:pt>
                <c:pt idx="2016">
                  <c:v>1145030001962</c:v>
                </c:pt>
                <c:pt idx="2017">
                  <c:v>1145030001962</c:v>
                </c:pt>
                <c:pt idx="2018">
                  <c:v>0</c:v>
                </c:pt>
                <c:pt idx="2019">
                  <c:v>1145030001962</c:v>
                </c:pt>
                <c:pt idx="2020">
                  <c:v>1145030001962</c:v>
                </c:pt>
                <c:pt idx="2021">
                  <c:v>0</c:v>
                </c:pt>
                <c:pt idx="2022">
                  <c:v>0</c:v>
                </c:pt>
                <c:pt idx="2023">
                  <c:v>1145030001962</c:v>
                </c:pt>
                <c:pt idx="2024">
                  <c:v>1145030001962</c:v>
                </c:pt>
                <c:pt idx="2025">
                  <c:v>0</c:v>
                </c:pt>
                <c:pt idx="2026">
                  <c:v>1145030001962</c:v>
                </c:pt>
                <c:pt idx="2027">
                  <c:v>0</c:v>
                </c:pt>
                <c:pt idx="2028">
                  <c:v>1145030001962</c:v>
                </c:pt>
                <c:pt idx="2029">
                  <c:v>1145030001962</c:v>
                </c:pt>
                <c:pt idx="2030">
                  <c:v>1145030001962</c:v>
                </c:pt>
                <c:pt idx="2031">
                  <c:v>1145030001962</c:v>
                </c:pt>
                <c:pt idx="2032">
                  <c:v>1145030001962</c:v>
                </c:pt>
                <c:pt idx="2033">
                  <c:v>0</c:v>
                </c:pt>
                <c:pt idx="2034">
                  <c:v>1145030001962</c:v>
                </c:pt>
                <c:pt idx="2035">
                  <c:v>1145030001962</c:v>
                </c:pt>
                <c:pt idx="2036">
                  <c:v>0</c:v>
                </c:pt>
                <c:pt idx="2037">
                  <c:v>1145030001962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1145030001962</c:v>
                </c:pt>
                <c:pt idx="2042">
                  <c:v>0</c:v>
                </c:pt>
                <c:pt idx="2043">
                  <c:v>1145030001962</c:v>
                </c:pt>
                <c:pt idx="2044">
                  <c:v>1145030001962</c:v>
                </c:pt>
                <c:pt idx="2045">
                  <c:v>0</c:v>
                </c:pt>
                <c:pt idx="2047">
                  <c:v>0</c:v>
                </c:pt>
                <c:pt idx="2069">
                  <c:v>0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9">
                  <c:v>0</c:v>
                </c:pt>
                <c:pt idx="2110">
                  <c:v>0</c:v>
                </c:pt>
                <c:pt idx="2119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1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6">
                  <c:v>0</c:v>
                </c:pt>
                <c:pt idx="2219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2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5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E2B-41D1-B703-4F62AE93350D}"/>
            </c:ext>
          </c:extLst>
        </c:ser>
        <c:ser>
          <c:idx val="26"/>
          <c:order val="26"/>
          <c:tx>
            <c:strRef>
              <c:f>Реестр!$AB$2:$AB$3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                                                                                                  Даные о собственниках мест (площадок) накопления ТКО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Реестр!$AB$4:$AB$2324</c:f>
              <c:numCache>
                <c:formatCode>General</c:formatCode>
                <c:ptCount val="232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44" formatCode="0">
                  <c:v>0</c:v>
                </c:pt>
                <c:pt idx="645" formatCode="0">
                  <c:v>0</c:v>
                </c:pt>
                <c:pt idx="646" formatCode="0">
                  <c:v>0</c:v>
                </c:pt>
                <c:pt idx="647" formatCode="0">
                  <c:v>0</c:v>
                </c:pt>
                <c:pt idx="648" formatCode="0">
                  <c:v>0</c:v>
                </c:pt>
                <c:pt idx="650">
                  <c:v>0</c:v>
                </c:pt>
                <c:pt idx="651" formatCode="0">
                  <c:v>0</c:v>
                </c:pt>
                <c:pt idx="652" formatCode="0">
                  <c:v>0</c:v>
                </c:pt>
                <c:pt idx="653" formatCode="0">
                  <c:v>0</c:v>
                </c:pt>
                <c:pt idx="654" formatCode="0">
                  <c:v>0</c:v>
                </c:pt>
                <c:pt idx="655" formatCode="0">
                  <c:v>0</c:v>
                </c:pt>
                <c:pt idx="656" formatCode="0">
                  <c:v>0</c:v>
                </c:pt>
                <c:pt idx="657" formatCode="0">
                  <c:v>0</c:v>
                </c:pt>
                <c:pt idx="658" formatCode="0">
                  <c:v>0</c:v>
                </c:pt>
                <c:pt idx="659" formatCode="0">
                  <c:v>0</c:v>
                </c:pt>
                <c:pt idx="660" formatCode="0">
                  <c:v>0</c:v>
                </c:pt>
                <c:pt idx="661" formatCode="0">
                  <c:v>0</c:v>
                </c:pt>
                <c:pt idx="663" formatCode="0">
                  <c:v>0</c:v>
                </c:pt>
                <c:pt idx="665" formatCode="0">
                  <c:v>0</c:v>
                </c:pt>
                <c:pt idx="666">
                  <c:v>0</c:v>
                </c:pt>
                <c:pt idx="667" formatCode="0">
                  <c:v>0</c:v>
                </c:pt>
                <c:pt idx="668" formatCode="0">
                  <c:v>0</c:v>
                </c:pt>
                <c:pt idx="669" formatCode="0">
                  <c:v>0</c:v>
                </c:pt>
                <c:pt idx="670" formatCode="0">
                  <c:v>0</c:v>
                </c:pt>
                <c:pt idx="671">
                  <c:v>0</c:v>
                </c:pt>
                <c:pt idx="672" formatCode="0">
                  <c:v>0</c:v>
                </c:pt>
                <c:pt idx="673" formatCode="0">
                  <c:v>0</c:v>
                </c:pt>
                <c:pt idx="674">
                  <c:v>0</c:v>
                </c:pt>
                <c:pt idx="675" formatCode="0">
                  <c:v>0</c:v>
                </c:pt>
                <c:pt idx="676" formatCode="0">
                  <c:v>0</c:v>
                </c:pt>
                <c:pt idx="677" formatCode="0">
                  <c:v>0</c:v>
                </c:pt>
                <c:pt idx="678" formatCode="0">
                  <c:v>0</c:v>
                </c:pt>
                <c:pt idx="679" formatCode="0">
                  <c:v>0</c:v>
                </c:pt>
                <c:pt idx="680" formatCode="0">
                  <c:v>0</c:v>
                </c:pt>
                <c:pt idx="681" formatCode="0">
                  <c:v>0</c:v>
                </c:pt>
                <c:pt idx="682" formatCode="0">
                  <c:v>0</c:v>
                </c:pt>
                <c:pt idx="683">
                  <c:v>0</c:v>
                </c:pt>
                <c:pt idx="684" formatCode="0">
                  <c:v>0</c:v>
                </c:pt>
                <c:pt idx="685" formatCode="0">
                  <c:v>0</c:v>
                </c:pt>
                <c:pt idx="686" formatCode="0">
                  <c:v>0</c:v>
                </c:pt>
                <c:pt idx="687" formatCode="0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9">
                  <c:v>0</c:v>
                </c:pt>
                <c:pt idx="700">
                  <c:v>0</c:v>
                </c:pt>
                <c:pt idx="704">
                  <c:v>0</c:v>
                </c:pt>
                <c:pt idx="710">
                  <c:v>0</c:v>
                </c:pt>
                <c:pt idx="711">
                  <c:v>0</c:v>
                </c:pt>
                <c:pt idx="713">
                  <c:v>0</c:v>
                </c:pt>
                <c:pt idx="727">
                  <c:v>0</c:v>
                </c:pt>
                <c:pt idx="731">
                  <c:v>0</c:v>
                </c:pt>
                <c:pt idx="734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 formatCode="@">
                  <c:v>0</c:v>
                </c:pt>
                <c:pt idx="1042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7">
                  <c:v>0</c:v>
                </c:pt>
                <c:pt idx="1289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2">
                  <c:v>0</c:v>
                </c:pt>
                <c:pt idx="1533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9">
                  <c:v>0</c:v>
                </c:pt>
                <c:pt idx="1600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7">
                  <c:v>0</c:v>
                </c:pt>
                <c:pt idx="1708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 formatCode="@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 formatCode="@">
                  <c:v>0</c:v>
                </c:pt>
                <c:pt idx="2008">
                  <c:v>0</c:v>
                </c:pt>
                <c:pt idx="2009" formatCode="@">
                  <c:v>0</c:v>
                </c:pt>
                <c:pt idx="2010" formatCode="@">
                  <c:v>0</c:v>
                </c:pt>
                <c:pt idx="2011" formatCode="@">
                  <c:v>0</c:v>
                </c:pt>
                <c:pt idx="2012" formatCode="@">
                  <c:v>0</c:v>
                </c:pt>
                <c:pt idx="2013" formatCode="@">
                  <c:v>0</c:v>
                </c:pt>
                <c:pt idx="2014" formatCode="@">
                  <c:v>0</c:v>
                </c:pt>
                <c:pt idx="2015" formatCode="@">
                  <c:v>0</c:v>
                </c:pt>
                <c:pt idx="2016" formatCode="@">
                  <c:v>0</c:v>
                </c:pt>
                <c:pt idx="2017" formatCode="@">
                  <c:v>0</c:v>
                </c:pt>
                <c:pt idx="2018">
                  <c:v>0</c:v>
                </c:pt>
                <c:pt idx="2019" formatCode="@">
                  <c:v>0</c:v>
                </c:pt>
                <c:pt idx="2020" formatCode="@">
                  <c:v>0</c:v>
                </c:pt>
                <c:pt idx="2021">
                  <c:v>0</c:v>
                </c:pt>
                <c:pt idx="2022">
                  <c:v>0</c:v>
                </c:pt>
                <c:pt idx="2023" formatCode="@">
                  <c:v>0</c:v>
                </c:pt>
                <c:pt idx="2024" formatCode="@">
                  <c:v>0</c:v>
                </c:pt>
                <c:pt idx="2025">
                  <c:v>0</c:v>
                </c:pt>
                <c:pt idx="2026" formatCode="@">
                  <c:v>0</c:v>
                </c:pt>
                <c:pt idx="2027">
                  <c:v>0</c:v>
                </c:pt>
                <c:pt idx="2028" formatCode="@">
                  <c:v>0</c:v>
                </c:pt>
                <c:pt idx="2029" formatCode="@">
                  <c:v>0</c:v>
                </c:pt>
                <c:pt idx="2030" formatCode="@">
                  <c:v>0</c:v>
                </c:pt>
                <c:pt idx="2031" formatCode="@">
                  <c:v>0</c:v>
                </c:pt>
                <c:pt idx="2032" formatCode="@">
                  <c:v>0</c:v>
                </c:pt>
                <c:pt idx="2033">
                  <c:v>0</c:v>
                </c:pt>
                <c:pt idx="2034" formatCode="@">
                  <c:v>0</c:v>
                </c:pt>
                <c:pt idx="2035" formatCode="@">
                  <c:v>0</c:v>
                </c:pt>
                <c:pt idx="2036">
                  <c:v>0</c:v>
                </c:pt>
                <c:pt idx="2037" formatCode="@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 formatCode="@">
                  <c:v>0</c:v>
                </c:pt>
                <c:pt idx="2042">
                  <c:v>0</c:v>
                </c:pt>
                <c:pt idx="2043" formatCode="@">
                  <c:v>0</c:v>
                </c:pt>
                <c:pt idx="2044" formatCode="@">
                  <c:v>0</c:v>
                </c:pt>
                <c:pt idx="2045">
                  <c:v>0</c:v>
                </c:pt>
                <c:pt idx="2047">
                  <c:v>0</c:v>
                </c:pt>
                <c:pt idx="2069">
                  <c:v>0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087" formatCode="@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9">
                  <c:v>0</c:v>
                </c:pt>
                <c:pt idx="2110">
                  <c:v>0</c:v>
                </c:pt>
                <c:pt idx="2119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1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6">
                  <c:v>0</c:v>
                </c:pt>
                <c:pt idx="2219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2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5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E2B-41D1-B703-4F62AE93350D}"/>
            </c:ext>
          </c:extLst>
        </c:ser>
        <c:ser>
          <c:idx val="27"/>
          <c:order val="27"/>
          <c:tx>
            <c:strRef>
              <c:f>Реестр!$AC$2:$AC$3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                                                                                                  Даные о собственниках мест (площадок) накопления ТКО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Реестр!$AC$4:$AC$2324</c:f>
              <c:numCache>
                <c:formatCode>General</c:formatCode>
                <c:ptCount val="232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 formatCode="0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89251605573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1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9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0">
                  <c:v>0</c:v>
                </c:pt>
                <c:pt idx="621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 formatCode="0">
                  <c:v>0</c:v>
                </c:pt>
                <c:pt idx="644" formatCode="0">
                  <c:v>0</c:v>
                </c:pt>
                <c:pt idx="645" formatCode="0">
                  <c:v>0</c:v>
                </c:pt>
                <c:pt idx="646" formatCode="0">
                  <c:v>0</c:v>
                </c:pt>
                <c:pt idx="647" formatCode="0">
                  <c:v>0</c:v>
                </c:pt>
                <c:pt idx="648" formatCode="0">
                  <c:v>0</c:v>
                </c:pt>
                <c:pt idx="650" formatCode="0">
                  <c:v>0</c:v>
                </c:pt>
                <c:pt idx="651" formatCode="0">
                  <c:v>0</c:v>
                </c:pt>
                <c:pt idx="652" formatCode="0">
                  <c:v>0</c:v>
                </c:pt>
                <c:pt idx="653" formatCode="0">
                  <c:v>0</c:v>
                </c:pt>
                <c:pt idx="654" formatCode="0">
                  <c:v>0</c:v>
                </c:pt>
                <c:pt idx="655" formatCode="0">
                  <c:v>0</c:v>
                </c:pt>
                <c:pt idx="656" formatCode="0">
                  <c:v>0</c:v>
                </c:pt>
                <c:pt idx="657" formatCode="0">
                  <c:v>0</c:v>
                </c:pt>
                <c:pt idx="658">
                  <c:v>0</c:v>
                </c:pt>
                <c:pt idx="659" formatCode="0">
                  <c:v>0</c:v>
                </c:pt>
                <c:pt idx="660" formatCode="0">
                  <c:v>0</c:v>
                </c:pt>
                <c:pt idx="661" formatCode="0">
                  <c:v>0</c:v>
                </c:pt>
                <c:pt idx="662" formatCode="0">
                  <c:v>0</c:v>
                </c:pt>
                <c:pt idx="663" formatCode="0">
                  <c:v>0</c:v>
                </c:pt>
                <c:pt idx="664" formatCode="0">
                  <c:v>0</c:v>
                </c:pt>
                <c:pt idx="665" formatCode="0">
                  <c:v>0</c:v>
                </c:pt>
                <c:pt idx="666" formatCode="0">
                  <c:v>0</c:v>
                </c:pt>
                <c:pt idx="667" formatCode="0">
                  <c:v>0</c:v>
                </c:pt>
                <c:pt idx="668" formatCode="0">
                  <c:v>0</c:v>
                </c:pt>
                <c:pt idx="669" formatCode="0">
                  <c:v>0</c:v>
                </c:pt>
                <c:pt idx="670" formatCode="0">
                  <c:v>0</c:v>
                </c:pt>
                <c:pt idx="671" formatCode="0">
                  <c:v>0</c:v>
                </c:pt>
                <c:pt idx="672">
                  <c:v>0</c:v>
                </c:pt>
                <c:pt idx="673" formatCode="0">
                  <c:v>0</c:v>
                </c:pt>
                <c:pt idx="674" formatCode="0">
                  <c:v>0</c:v>
                </c:pt>
                <c:pt idx="675" formatCode="0">
                  <c:v>0</c:v>
                </c:pt>
                <c:pt idx="676" formatCode="0">
                  <c:v>0</c:v>
                </c:pt>
                <c:pt idx="677" formatCode="0">
                  <c:v>0</c:v>
                </c:pt>
                <c:pt idx="678" formatCode="0">
                  <c:v>0</c:v>
                </c:pt>
                <c:pt idx="679">
                  <c:v>0</c:v>
                </c:pt>
                <c:pt idx="680" formatCode="0">
                  <c:v>0</c:v>
                </c:pt>
                <c:pt idx="681" formatCode="0">
                  <c:v>0</c:v>
                </c:pt>
                <c:pt idx="682" formatCode="0">
                  <c:v>0</c:v>
                </c:pt>
                <c:pt idx="683">
                  <c:v>0</c:v>
                </c:pt>
                <c:pt idx="684" formatCode="0">
                  <c:v>0</c:v>
                </c:pt>
                <c:pt idx="685" formatCode="0">
                  <c:v>0</c:v>
                </c:pt>
                <c:pt idx="686" formatCode="0">
                  <c:v>0</c:v>
                </c:pt>
                <c:pt idx="687" formatCode="0">
                  <c:v>0</c:v>
                </c:pt>
                <c:pt idx="688">
                  <c:v>0</c:v>
                </c:pt>
                <c:pt idx="690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10">
                  <c:v>0</c:v>
                </c:pt>
                <c:pt idx="711">
                  <c:v>0</c:v>
                </c:pt>
                <c:pt idx="713">
                  <c:v>0</c:v>
                </c:pt>
                <c:pt idx="720">
                  <c:v>0</c:v>
                </c:pt>
                <c:pt idx="721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30">
                  <c:v>0</c:v>
                </c:pt>
                <c:pt idx="731">
                  <c:v>0</c:v>
                </c:pt>
                <c:pt idx="734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9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 formatCode="0">
                  <c:v>0</c:v>
                </c:pt>
                <c:pt idx="1878" formatCode="0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 formatCode="0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 formatCode="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 formatCode="0">
                  <c:v>0</c:v>
                </c:pt>
                <c:pt idx="1903">
                  <c:v>0</c:v>
                </c:pt>
                <c:pt idx="1904" formatCode="0">
                  <c:v>0</c:v>
                </c:pt>
                <c:pt idx="1905">
                  <c:v>0</c:v>
                </c:pt>
                <c:pt idx="1906">
                  <c:v>0</c:v>
                </c:pt>
                <c:pt idx="1907" formatCode="0">
                  <c:v>0</c:v>
                </c:pt>
                <c:pt idx="1908" formatCode="0">
                  <c:v>0</c:v>
                </c:pt>
                <c:pt idx="1909" formatCode="0">
                  <c:v>0</c:v>
                </c:pt>
                <c:pt idx="1910">
                  <c:v>0</c:v>
                </c:pt>
                <c:pt idx="1911">
                  <c:v>0</c:v>
                </c:pt>
                <c:pt idx="1912" formatCode="0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 formatCode="0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 formatCode="0">
                  <c:v>0</c:v>
                </c:pt>
                <c:pt idx="1935">
                  <c:v>0</c:v>
                </c:pt>
                <c:pt idx="1936">
                  <c:v>0</c:v>
                </c:pt>
                <c:pt idx="1937" formatCode="0">
                  <c:v>0</c:v>
                </c:pt>
                <c:pt idx="1938">
                  <c:v>0</c:v>
                </c:pt>
                <c:pt idx="1939" formatCode="0">
                  <c:v>0</c:v>
                </c:pt>
                <c:pt idx="1940">
                  <c:v>0</c:v>
                </c:pt>
                <c:pt idx="1941" formatCode="0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 formatCode="0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 formatCode="0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 formatCode="0">
                  <c:v>0</c:v>
                </c:pt>
                <c:pt idx="1968" formatCode="0">
                  <c:v>0</c:v>
                </c:pt>
                <c:pt idx="1969">
                  <c:v>0</c:v>
                </c:pt>
                <c:pt idx="1970" formatCode="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 formatCode="0">
                  <c:v>0</c:v>
                </c:pt>
                <c:pt idx="1975">
                  <c:v>0</c:v>
                </c:pt>
                <c:pt idx="1976">
                  <c:v>0</c:v>
                </c:pt>
                <c:pt idx="1977" formatCode="0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 formatCode="0">
                  <c:v>0</c:v>
                </c:pt>
                <c:pt idx="1983">
                  <c:v>0</c:v>
                </c:pt>
                <c:pt idx="1984">
                  <c:v>0</c:v>
                </c:pt>
                <c:pt idx="1985" formatCode="0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 formatCode="0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 formatCode="0">
                  <c:v>84963425510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 formatCode="0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5">
                  <c:v>0</c:v>
                </c:pt>
                <c:pt idx="2087" formatCode="@">
                  <c:v>0</c:v>
                </c:pt>
                <c:pt idx="2088">
                  <c:v>0</c:v>
                </c:pt>
                <c:pt idx="2099">
                  <c:v>0</c:v>
                </c:pt>
                <c:pt idx="2100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7">
                  <c:v>0</c:v>
                </c:pt>
                <c:pt idx="2108">
                  <c:v>0</c:v>
                </c:pt>
                <c:pt idx="2110">
                  <c:v>0</c:v>
                </c:pt>
                <c:pt idx="2116">
                  <c:v>0</c:v>
                </c:pt>
                <c:pt idx="2117">
                  <c:v>0</c:v>
                </c:pt>
                <c:pt idx="2119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6">
                  <c:v>0</c:v>
                </c:pt>
                <c:pt idx="2218">
                  <c:v>0</c:v>
                </c:pt>
                <c:pt idx="2219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2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E2B-41D1-B703-4F62AE93350D}"/>
            </c:ext>
          </c:extLst>
        </c:ser>
        <c:ser>
          <c:idx val="28"/>
          <c:order val="28"/>
          <c:tx>
            <c:strRef>
              <c:f>Реестр!$AD$2:$AD$3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                                                                                                  Даные о собственниках мест (площадок) накопления ТКО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Реестр!$AD$4:$AD$2324</c:f>
              <c:numCache>
                <c:formatCode>General</c:formatCode>
                <c:ptCount val="232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1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9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0">
                  <c:v>0</c:v>
                </c:pt>
                <c:pt idx="621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44" formatCode="0">
                  <c:v>0</c:v>
                </c:pt>
                <c:pt idx="645" formatCode="0">
                  <c:v>0</c:v>
                </c:pt>
                <c:pt idx="646" formatCode="0">
                  <c:v>0</c:v>
                </c:pt>
                <c:pt idx="647" formatCode="0">
                  <c:v>0</c:v>
                </c:pt>
                <c:pt idx="648" formatCode="0">
                  <c:v>0</c:v>
                </c:pt>
                <c:pt idx="650">
                  <c:v>0</c:v>
                </c:pt>
                <c:pt idx="651" formatCode="0">
                  <c:v>0</c:v>
                </c:pt>
                <c:pt idx="652" formatCode="0">
                  <c:v>0</c:v>
                </c:pt>
                <c:pt idx="653" formatCode="0">
                  <c:v>0</c:v>
                </c:pt>
                <c:pt idx="654" formatCode="0">
                  <c:v>0</c:v>
                </c:pt>
                <c:pt idx="655" formatCode="0">
                  <c:v>0</c:v>
                </c:pt>
                <c:pt idx="656" formatCode="0">
                  <c:v>0</c:v>
                </c:pt>
                <c:pt idx="657" formatCode="0">
                  <c:v>0</c:v>
                </c:pt>
                <c:pt idx="658">
                  <c:v>0</c:v>
                </c:pt>
                <c:pt idx="659" formatCode="0">
                  <c:v>0</c:v>
                </c:pt>
                <c:pt idx="660" formatCode="0">
                  <c:v>0</c:v>
                </c:pt>
                <c:pt idx="661" formatCode="0">
                  <c:v>0</c:v>
                </c:pt>
                <c:pt idx="662" formatCode="0">
                  <c:v>0</c:v>
                </c:pt>
                <c:pt idx="663" formatCode="0">
                  <c:v>0</c:v>
                </c:pt>
                <c:pt idx="664">
                  <c:v>0</c:v>
                </c:pt>
                <c:pt idx="665" formatCode="0">
                  <c:v>0</c:v>
                </c:pt>
                <c:pt idx="666">
                  <c:v>0</c:v>
                </c:pt>
                <c:pt idx="667" formatCode="0">
                  <c:v>0</c:v>
                </c:pt>
                <c:pt idx="668" formatCode="0">
                  <c:v>0</c:v>
                </c:pt>
                <c:pt idx="669" formatCode="0">
                  <c:v>0</c:v>
                </c:pt>
                <c:pt idx="670" formatCode="0">
                  <c:v>0</c:v>
                </c:pt>
                <c:pt idx="671">
                  <c:v>0</c:v>
                </c:pt>
                <c:pt idx="672">
                  <c:v>0</c:v>
                </c:pt>
                <c:pt idx="673" formatCode="0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 formatCode="0">
                  <c:v>0</c:v>
                </c:pt>
                <c:pt idx="685" formatCode="0">
                  <c:v>0</c:v>
                </c:pt>
                <c:pt idx="686" formatCode="0">
                  <c:v>0</c:v>
                </c:pt>
                <c:pt idx="687" formatCode="0">
                  <c:v>0</c:v>
                </c:pt>
                <c:pt idx="688">
                  <c:v>0</c:v>
                </c:pt>
                <c:pt idx="690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10">
                  <c:v>0</c:v>
                </c:pt>
                <c:pt idx="711">
                  <c:v>0</c:v>
                </c:pt>
                <c:pt idx="713">
                  <c:v>0</c:v>
                </c:pt>
                <c:pt idx="720">
                  <c:v>0</c:v>
                </c:pt>
                <c:pt idx="721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30">
                  <c:v>0</c:v>
                </c:pt>
                <c:pt idx="731">
                  <c:v>0</c:v>
                </c:pt>
                <c:pt idx="734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9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 formatCode="@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5">
                  <c:v>0</c:v>
                </c:pt>
                <c:pt idx="2087" formatCode="@">
                  <c:v>0</c:v>
                </c:pt>
                <c:pt idx="2088">
                  <c:v>0</c:v>
                </c:pt>
                <c:pt idx="2099">
                  <c:v>0</c:v>
                </c:pt>
                <c:pt idx="2100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7">
                  <c:v>0</c:v>
                </c:pt>
                <c:pt idx="2108">
                  <c:v>0</c:v>
                </c:pt>
                <c:pt idx="2110">
                  <c:v>0</c:v>
                </c:pt>
                <c:pt idx="2116">
                  <c:v>0</c:v>
                </c:pt>
                <c:pt idx="2117">
                  <c:v>0</c:v>
                </c:pt>
                <c:pt idx="2119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6">
                  <c:v>0</c:v>
                </c:pt>
                <c:pt idx="2218">
                  <c:v>0</c:v>
                </c:pt>
                <c:pt idx="2219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2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E2B-41D1-B703-4F62AE93350D}"/>
            </c:ext>
          </c:extLst>
        </c:ser>
        <c:ser>
          <c:idx val="29"/>
          <c:order val="29"/>
          <c:tx>
            <c:strRef>
              <c:f>Реестр!$AE$2:$AE$3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об источниках образования ТКО (объект(ы) капитального строительства, территории (части территории)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Реестр!$AE$4:$AE$2324</c:f>
              <c:numCache>
                <c:formatCode>General</c:formatCode>
                <c:ptCount val="232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 formatCode="0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 formatCode="0.00">
                  <c:v>0</c:v>
                </c:pt>
                <c:pt idx="395" formatCode="0.00">
                  <c:v>0</c:v>
                </c:pt>
                <c:pt idx="396" formatCode="0.00">
                  <c:v>0</c:v>
                </c:pt>
                <c:pt idx="397">
                  <c:v>0</c:v>
                </c:pt>
                <c:pt idx="398" formatCode="0.00">
                  <c:v>0</c:v>
                </c:pt>
                <c:pt idx="399" formatCode="0.00">
                  <c:v>0</c:v>
                </c:pt>
                <c:pt idx="400" formatCode="0.00">
                  <c:v>0</c:v>
                </c:pt>
                <c:pt idx="401" formatCode="0.00">
                  <c:v>0</c:v>
                </c:pt>
                <c:pt idx="402" formatCode="0.00">
                  <c:v>0</c:v>
                </c:pt>
                <c:pt idx="403" formatCode="0.00">
                  <c:v>0</c:v>
                </c:pt>
                <c:pt idx="404" formatCode="0.00">
                  <c:v>0</c:v>
                </c:pt>
                <c:pt idx="405" formatCode="0.00">
                  <c:v>0</c:v>
                </c:pt>
                <c:pt idx="406" formatCode="0.00">
                  <c:v>0</c:v>
                </c:pt>
                <c:pt idx="407" formatCode="0.00">
                  <c:v>0</c:v>
                </c:pt>
                <c:pt idx="408" formatCode="0.00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0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0</c:v>
                </c:pt>
                <c:pt idx="425" formatCode="0.00">
                  <c:v>0</c:v>
                </c:pt>
                <c:pt idx="426" formatCode="0.00">
                  <c:v>0</c:v>
                </c:pt>
                <c:pt idx="427" formatCode="0.00">
                  <c:v>0</c:v>
                </c:pt>
                <c:pt idx="428" formatCode="0.00">
                  <c:v>0</c:v>
                </c:pt>
                <c:pt idx="429" formatCode="0.00">
                  <c:v>0</c:v>
                </c:pt>
                <c:pt idx="430" formatCode="0.00">
                  <c:v>0</c:v>
                </c:pt>
                <c:pt idx="431" formatCode="0.00">
                  <c:v>0</c:v>
                </c:pt>
                <c:pt idx="432" formatCode="0.00">
                  <c:v>0</c:v>
                </c:pt>
                <c:pt idx="433" formatCode="0.00">
                  <c:v>0</c:v>
                </c:pt>
                <c:pt idx="434" formatCode="0.00">
                  <c:v>0</c:v>
                </c:pt>
                <c:pt idx="435" formatCode="0.00">
                  <c:v>0</c:v>
                </c:pt>
                <c:pt idx="436" formatCode="0.00">
                  <c:v>0</c:v>
                </c:pt>
                <c:pt idx="437" formatCode="0.00">
                  <c:v>0</c:v>
                </c:pt>
                <c:pt idx="438" formatCode="0.00">
                  <c:v>0</c:v>
                </c:pt>
                <c:pt idx="439" formatCode="0.00">
                  <c:v>0</c:v>
                </c:pt>
                <c:pt idx="440" formatCode="0.00">
                  <c:v>0</c:v>
                </c:pt>
                <c:pt idx="441" formatCode="0.00">
                  <c:v>0</c:v>
                </c:pt>
                <c:pt idx="442" formatCode="0.00">
                  <c:v>0</c:v>
                </c:pt>
                <c:pt idx="443" formatCode="0.00">
                  <c:v>0</c:v>
                </c:pt>
                <c:pt idx="444" formatCode="0.00">
                  <c:v>0</c:v>
                </c:pt>
                <c:pt idx="445" formatCode="0.00">
                  <c:v>0</c:v>
                </c:pt>
                <c:pt idx="446" formatCode="0.00">
                  <c:v>0</c:v>
                </c:pt>
                <c:pt idx="447" formatCode="0.00">
                  <c:v>0</c:v>
                </c:pt>
                <c:pt idx="448" formatCode="0.00">
                  <c:v>0</c:v>
                </c:pt>
                <c:pt idx="449" formatCode="0.00">
                  <c:v>0</c:v>
                </c:pt>
                <c:pt idx="450" formatCode="0.00">
                  <c:v>0</c:v>
                </c:pt>
                <c:pt idx="451" formatCode="0.00">
                  <c:v>0</c:v>
                </c:pt>
                <c:pt idx="452" formatCode="0.00">
                  <c:v>0</c:v>
                </c:pt>
                <c:pt idx="453" formatCode="0.00">
                  <c:v>0</c:v>
                </c:pt>
                <c:pt idx="454" formatCode="0.00">
                  <c:v>0</c:v>
                </c:pt>
                <c:pt idx="455" formatCode="0.00">
                  <c:v>0</c:v>
                </c:pt>
                <c:pt idx="456" formatCode="0.00">
                  <c:v>0</c:v>
                </c:pt>
                <c:pt idx="457" formatCode="0.00">
                  <c:v>0</c:v>
                </c:pt>
                <c:pt idx="458" formatCode="0.00">
                  <c:v>0</c:v>
                </c:pt>
                <c:pt idx="459" formatCode="0.00">
                  <c:v>0</c:v>
                </c:pt>
                <c:pt idx="460" formatCode="0.00">
                  <c:v>0</c:v>
                </c:pt>
                <c:pt idx="461" formatCode="0.00">
                  <c:v>0</c:v>
                </c:pt>
                <c:pt idx="462" formatCode="0.00">
                  <c:v>0</c:v>
                </c:pt>
                <c:pt idx="463" formatCode="0.00">
                  <c:v>0</c:v>
                </c:pt>
                <c:pt idx="464" formatCode="0.00">
                  <c:v>0</c:v>
                </c:pt>
                <c:pt idx="465" formatCode="0.00">
                  <c:v>0</c:v>
                </c:pt>
                <c:pt idx="466" formatCode="0.00">
                  <c:v>0</c:v>
                </c:pt>
                <c:pt idx="467" formatCode="0.00">
                  <c:v>0</c:v>
                </c:pt>
                <c:pt idx="468" formatCode="0.00">
                  <c:v>0</c:v>
                </c:pt>
                <c:pt idx="469" formatCode="0.00">
                  <c:v>0</c:v>
                </c:pt>
                <c:pt idx="470" formatCode="0.00">
                  <c:v>0</c:v>
                </c:pt>
                <c:pt idx="471" formatCode="0.00">
                  <c:v>0</c:v>
                </c:pt>
                <c:pt idx="472" formatCode="0.00">
                  <c:v>0</c:v>
                </c:pt>
                <c:pt idx="473" formatCode="0.00">
                  <c:v>0</c:v>
                </c:pt>
                <c:pt idx="474" formatCode="0.00">
                  <c:v>0</c:v>
                </c:pt>
                <c:pt idx="475" formatCode="0.00">
                  <c:v>0</c:v>
                </c:pt>
                <c:pt idx="476" formatCode="0.00">
                  <c:v>0</c:v>
                </c:pt>
                <c:pt idx="477" formatCode="0.00">
                  <c:v>0</c:v>
                </c:pt>
                <c:pt idx="478" formatCode="0.00">
                  <c:v>0</c:v>
                </c:pt>
                <c:pt idx="479" formatCode="0.00">
                  <c:v>0</c:v>
                </c:pt>
                <c:pt idx="480">
                  <c:v>0</c:v>
                </c:pt>
                <c:pt idx="481" formatCode="0.00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 formatCode="0.00">
                  <c:v>0</c:v>
                </c:pt>
                <c:pt idx="2316" formatCode="0.00">
                  <c:v>0</c:v>
                </c:pt>
                <c:pt idx="2317" formatCode="0.00">
                  <c:v>0</c:v>
                </c:pt>
                <c:pt idx="2318" formatCode="0.00">
                  <c:v>0</c:v>
                </c:pt>
                <c:pt idx="2319" formatCode="0.00">
                  <c:v>0</c:v>
                </c:pt>
                <c:pt idx="2320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E2B-41D1-B703-4F62AE93350D}"/>
            </c:ext>
          </c:extLst>
        </c:ser>
        <c:ser>
          <c:idx val="30"/>
          <c:order val="30"/>
          <c:tx>
            <c:strRef>
              <c:f>Реестр!$AF$2:$AF$3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об источниках образования ТКО (объект(ы) капитального строительства, территории (части территории)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Реестр!$AF$4:$AF$2324</c:f>
              <c:numCache>
                <c:formatCode>General</c:formatCode>
                <c:ptCount val="232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 formatCode="0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 formatCode="0">
                  <c:v>0</c:v>
                </c:pt>
                <c:pt idx="1711" formatCode="0">
                  <c:v>0</c:v>
                </c:pt>
                <c:pt idx="1712" formatCode="0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E2B-41D1-B703-4F62AE93350D}"/>
            </c:ext>
          </c:extLst>
        </c:ser>
        <c:ser>
          <c:idx val="31"/>
          <c:order val="31"/>
          <c:tx>
            <c:strRef>
              <c:f>Реестр!$AG$2:$AG$3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об источниках образования ТКО (объект(ы) капитального строительства, территории (части территории) 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Реестр!$AG$4:$AG$2324</c:f>
              <c:numCache>
                <c:formatCode>0</c:formatCode>
                <c:ptCount val="2321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1115030001712</c:v>
                </c:pt>
                <c:pt idx="11">
                  <c:v>1115030001712</c:v>
                </c:pt>
                <c:pt idx="12">
                  <c:v>1037724007276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1175074015071</c:v>
                </c:pt>
                <c:pt idx="25">
                  <c:v>1145030002204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1027809237796</c:v>
                </c:pt>
                <c:pt idx="38">
                  <c:v>1145030002204</c:v>
                </c:pt>
                <c:pt idx="39">
                  <c:v>315774600029158</c:v>
                </c:pt>
                <c:pt idx="40">
                  <c:v>1185074013541</c:v>
                </c:pt>
                <c:pt idx="41">
                  <c:v>1035000006590</c:v>
                </c:pt>
                <c:pt idx="42">
                  <c:v>1025003755006</c:v>
                </c:pt>
                <c:pt idx="43">
                  <c:v>0</c:v>
                </c:pt>
                <c:pt idx="44">
                  <c:v>0</c:v>
                </c:pt>
                <c:pt idx="45">
                  <c:v>1155030001334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1085030004388</c:v>
                </c:pt>
                <c:pt idx="61">
                  <c:v>1037843023734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318507400038935</c:v>
                </c:pt>
                <c:pt idx="70">
                  <c:v>1037700086930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317507400046938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1022301598549</c:v>
                </c:pt>
                <c:pt idx="107">
                  <c:v>317507400035628</c:v>
                </c:pt>
                <c:pt idx="108">
                  <c:v>315774600317227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1147746222084</c:v>
                </c:pt>
                <c:pt idx="113">
                  <c:v>1027809237796</c:v>
                </c:pt>
                <c:pt idx="114">
                  <c:v>0</c:v>
                </c:pt>
                <c:pt idx="115">
                  <c:v>309503033600064</c:v>
                </c:pt>
                <c:pt idx="116">
                  <c:v>318507400003846</c:v>
                </c:pt>
                <c:pt idx="117">
                  <c:v>319774600247213</c:v>
                </c:pt>
                <c:pt idx="118">
                  <c:v>318507400003672</c:v>
                </c:pt>
                <c:pt idx="119">
                  <c:v>0</c:v>
                </c:pt>
                <c:pt idx="120">
                  <c:v>1157746923047</c:v>
                </c:pt>
                <c:pt idx="121">
                  <c:v>317774600510435</c:v>
                </c:pt>
                <c:pt idx="122">
                  <c:v>0</c:v>
                </c:pt>
                <c:pt idx="123">
                  <c:v>0</c:v>
                </c:pt>
                <c:pt idx="125">
                  <c:v>1197746708851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1035005904658</c:v>
                </c:pt>
                <c:pt idx="143">
                  <c:v>1035005904658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313503009800057</c:v>
                </c:pt>
                <c:pt idx="151">
                  <c:v>1025003750970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309774604300916</c:v>
                </c:pt>
                <c:pt idx="161">
                  <c:v>1137746819760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1177746342322</c:v>
                </c:pt>
                <c:pt idx="170">
                  <c:v>1035001618475</c:v>
                </c:pt>
                <c:pt idx="171">
                  <c:v>0</c:v>
                </c:pt>
                <c:pt idx="172">
                  <c:v>311503031900052</c:v>
                </c:pt>
                <c:pt idx="173">
                  <c:v>1135030002326</c:v>
                </c:pt>
                <c:pt idx="174">
                  <c:v>304503035000060</c:v>
                </c:pt>
                <c:pt idx="175">
                  <c:v>307507423400041</c:v>
                </c:pt>
                <c:pt idx="176">
                  <c:v>315502400007179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1125030003559</c:v>
                </c:pt>
                <c:pt idx="185">
                  <c:v>315503000007434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1037724007276</c:v>
                </c:pt>
                <c:pt idx="205">
                  <c:v>304503014100026</c:v>
                </c:pt>
                <c:pt idx="206">
                  <c:v>305503011900018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1125030002646</c:v>
                </c:pt>
                <c:pt idx="212">
                  <c:v>309325206900030</c:v>
                </c:pt>
                <c:pt idx="213">
                  <c:v>318774600570760</c:v>
                </c:pt>
                <c:pt idx="214">
                  <c:v>309503030600076</c:v>
                </c:pt>
                <c:pt idx="215">
                  <c:v>306503010700012</c:v>
                </c:pt>
                <c:pt idx="216">
                  <c:v>1155030000179</c:v>
                </c:pt>
                <c:pt idx="217">
                  <c:v>314503017800021</c:v>
                </c:pt>
                <c:pt idx="218">
                  <c:v>0</c:v>
                </c:pt>
                <c:pt idx="219">
                  <c:v>313503027000012</c:v>
                </c:pt>
                <c:pt idx="220">
                  <c:v>0</c:v>
                </c:pt>
                <c:pt idx="221">
                  <c:v>313503013600010</c:v>
                </c:pt>
                <c:pt idx="222">
                  <c:v>318507400021950</c:v>
                </c:pt>
                <c:pt idx="224">
                  <c:v>318507400032781</c:v>
                </c:pt>
                <c:pt idx="225">
                  <c:v>0</c:v>
                </c:pt>
                <c:pt idx="226">
                  <c:v>1067746062449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313503013600010</c:v>
                </c:pt>
                <c:pt idx="231">
                  <c:v>1145030002435</c:v>
                </c:pt>
                <c:pt idx="232">
                  <c:v>1147746779014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1035005902470</c:v>
                </c:pt>
                <c:pt idx="242">
                  <c:v>5087746653715</c:v>
                </c:pt>
                <c:pt idx="243">
                  <c:v>1037724007276</c:v>
                </c:pt>
                <c:pt idx="244">
                  <c:v>1027700198767</c:v>
                </c:pt>
                <c:pt idx="245">
                  <c:v>1027700132195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1147746779014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503020553299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305503025000011</c:v>
                </c:pt>
                <c:pt idx="284">
                  <c:v>5167746379455</c:v>
                </c:pt>
                <c:pt idx="285">
                  <c:v>0</c:v>
                </c:pt>
                <c:pt idx="286">
                  <c:v>312503030400027</c:v>
                </c:pt>
                <c:pt idx="287">
                  <c:v>315774600380678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251801393465</c:v>
                </c:pt>
                <c:pt idx="311">
                  <c:v>251801393465</c:v>
                </c:pt>
                <c:pt idx="312">
                  <c:v>11550247009656</c:v>
                </c:pt>
                <c:pt idx="313">
                  <c:v>304501417400050</c:v>
                </c:pt>
                <c:pt idx="314">
                  <c:v>0</c:v>
                </c:pt>
                <c:pt idx="315">
                  <c:v>312774609401476</c:v>
                </c:pt>
                <c:pt idx="316">
                  <c:v>31650300005738</c:v>
                </c:pt>
                <c:pt idx="317">
                  <c:v>315774600178929</c:v>
                </c:pt>
                <c:pt idx="318">
                  <c:v>312503024400029</c:v>
                </c:pt>
                <c:pt idx="319">
                  <c:v>307503030300019</c:v>
                </c:pt>
                <c:pt idx="320">
                  <c:v>1025003757459</c:v>
                </c:pt>
                <c:pt idx="321">
                  <c:v>0</c:v>
                </c:pt>
                <c:pt idx="322">
                  <c:v>318507400053484</c:v>
                </c:pt>
                <c:pt idx="323">
                  <c:v>304503035600217</c:v>
                </c:pt>
                <c:pt idx="324">
                  <c:v>305503002500097</c:v>
                </c:pt>
                <c:pt idx="325">
                  <c:v>5167746379455</c:v>
                </c:pt>
                <c:pt idx="326">
                  <c:v>0</c:v>
                </c:pt>
                <c:pt idx="327">
                  <c:v>1135030002337</c:v>
                </c:pt>
                <c:pt idx="328">
                  <c:v>1175074016611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317507400045118</c:v>
                </c:pt>
                <c:pt idx="342">
                  <c:v>1035004253591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1027700132195</c:v>
                </c:pt>
                <c:pt idx="348">
                  <c:v>318507400053031</c:v>
                </c:pt>
                <c:pt idx="349">
                  <c:v>0</c:v>
                </c:pt>
                <c:pt idx="350">
                  <c:v>0</c:v>
                </c:pt>
                <c:pt idx="351">
                  <c:v>321508100021282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1025000006514</c:v>
                </c:pt>
                <c:pt idx="359">
                  <c:v>318673300004131</c:v>
                </c:pt>
                <c:pt idx="360">
                  <c:v>314505029000013</c:v>
                </c:pt>
                <c:pt idx="361">
                  <c:v>1075030001133</c:v>
                </c:pt>
                <c:pt idx="362">
                  <c:v>1065030019680</c:v>
                </c:pt>
                <c:pt idx="363">
                  <c:v>1165029051296</c:v>
                </c:pt>
                <c:pt idx="364">
                  <c:v>1027739049689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1095030001615</c:v>
                </c:pt>
                <c:pt idx="372">
                  <c:v>0</c:v>
                </c:pt>
                <c:pt idx="373">
                  <c:v>1147746779014</c:v>
                </c:pt>
                <c:pt idx="374">
                  <c:v>0</c:v>
                </c:pt>
                <c:pt idx="375">
                  <c:v>1177746687656</c:v>
                </c:pt>
                <c:pt idx="376">
                  <c:v>0</c:v>
                </c:pt>
                <c:pt idx="377">
                  <c:v>309503036300023</c:v>
                </c:pt>
                <c:pt idx="378">
                  <c:v>1025202393677</c:v>
                </c:pt>
                <c:pt idx="379">
                  <c:v>0</c:v>
                </c:pt>
                <c:pt idx="380">
                  <c:v>1145030000610</c:v>
                </c:pt>
                <c:pt idx="381">
                  <c:v>1147746779014</c:v>
                </c:pt>
                <c:pt idx="382">
                  <c:v>1127746183135</c:v>
                </c:pt>
                <c:pt idx="383">
                  <c:v>319508100232437</c:v>
                </c:pt>
                <c:pt idx="384">
                  <c:v>1163668122947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304503035200066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304503033200180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5030062300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314503030200018</c:v>
                </c:pt>
                <c:pt idx="432">
                  <c:v>0</c:v>
                </c:pt>
                <c:pt idx="433">
                  <c:v>5030080958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1135030003130</c:v>
                </c:pt>
                <c:pt idx="444">
                  <c:v>1027700132195</c:v>
                </c:pt>
                <c:pt idx="445">
                  <c:v>1037724007276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1075030003377</c:v>
                </c:pt>
                <c:pt idx="474">
                  <c:v>315503000003805</c:v>
                </c:pt>
                <c:pt idx="475">
                  <c:v>304503007500034</c:v>
                </c:pt>
                <c:pt idx="476">
                  <c:v>1037724007276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1144025001284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1025003754005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1037724007276</c:v>
                </c:pt>
                <c:pt idx="660">
                  <c:v>1175074016281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1025003750925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1137746563063</c:v>
                </c:pt>
                <c:pt idx="670">
                  <c:v>314503028700056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1025003750925</c:v>
                </c:pt>
                <c:pt idx="679">
                  <c:v>0</c:v>
                </c:pt>
                <c:pt idx="680">
                  <c:v>0</c:v>
                </c:pt>
                <c:pt idx="681">
                  <c:v>1037724007276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1175074016259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1037724007276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1065030020604</c:v>
                </c:pt>
                <c:pt idx="708">
                  <c:v>5030055302</c:v>
                </c:pt>
                <c:pt idx="709">
                  <c:v>1037724007276</c:v>
                </c:pt>
                <c:pt idx="710">
                  <c:v>5030098842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1065047058559</c:v>
                </c:pt>
                <c:pt idx="720">
                  <c:v>0</c:v>
                </c:pt>
                <c:pt idx="721">
                  <c:v>5030000286</c:v>
                </c:pt>
                <c:pt idx="722">
                  <c:v>503000466169</c:v>
                </c:pt>
                <c:pt idx="723">
                  <c:v>503000058056</c:v>
                </c:pt>
                <c:pt idx="724">
                  <c:v>5030044893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1030200012105</c:v>
                </c:pt>
                <c:pt idx="734">
                  <c:v>0</c:v>
                </c:pt>
                <c:pt idx="735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317507400006215</c:v>
                </c:pt>
                <c:pt idx="759">
                  <c:v>305503005500107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1037724007276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35005901303</c:v>
                </c:pt>
                <c:pt idx="786">
                  <c:v>1065030018184</c:v>
                </c:pt>
                <c:pt idx="787">
                  <c:v>5067746071729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1105015000705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1045005909409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1145030000390</c:v>
                </c:pt>
                <c:pt idx="844">
                  <c:v>0</c:v>
                </c:pt>
                <c:pt idx="845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306503028900012</c:v>
                </c:pt>
                <c:pt idx="858">
                  <c:v>312503020900017</c:v>
                </c:pt>
                <c:pt idx="859">
                  <c:v>1037724007276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311503029700028</c:v>
                </c:pt>
                <c:pt idx="869">
                  <c:v>306503022300012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1035007202460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314503009800062</c:v>
                </c:pt>
                <c:pt idx="918">
                  <c:v>305503021303037</c:v>
                </c:pt>
                <c:pt idx="919">
                  <c:v>304402535800026</c:v>
                </c:pt>
                <c:pt idx="920">
                  <c:v>0</c:v>
                </c:pt>
                <c:pt idx="921">
                  <c:v>0</c:v>
                </c:pt>
                <c:pt idx="922">
                  <c:v>316774600171762</c:v>
                </c:pt>
                <c:pt idx="923">
                  <c:v>1125030000281</c:v>
                </c:pt>
                <c:pt idx="924">
                  <c:v>1135030002381</c:v>
                </c:pt>
                <c:pt idx="925">
                  <c:v>1125030003559</c:v>
                </c:pt>
                <c:pt idx="926">
                  <c:v>314503024600042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503800104415</c:v>
                </c:pt>
                <c:pt idx="933">
                  <c:v>0</c:v>
                </c:pt>
                <c:pt idx="934">
                  <c:v>314774624600952</c:v>
                </c:pt>
                <c:pt idx="935">
                  <c:v>1155030001708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305503020700662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1055005612441</c:v>
                </c:pt>
                <c:pt idx="945">
                  <c:v>1045003352261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1027700524169</c:v>
                </c:pt>
                <c:pt idx="963">
                  <c:v>0</c:v>
                </c:pt>
                <c:pt idx="964">
                  <c:v>0</c:v>
                </c:pt>
                <c:pt idx="965">
                  <c:v>313503206500012</c:v>
                </c:pt>
                <c:pt idx="966">
                  <c:v>0</c:v>
                </c:pt>
                <c:pt idx="967">
                  <c:v>1027719013959</c:v>
                </c:pt>
                <c:pt idx="968">
                  <c:v>0</c:v>
                </c:pt>
                <c:pt idx="969">
                  <c:v>503009846534</c:v>
                </c:pt>
                <c:pt idx="970">
                  <c:v>1155030002225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1175074013620</c:v>
                </c:pt>
                <c:pt idx="1029">
                  <c:v>1067746302854</c:v>
                </c:pt>
                <c:pt idx="1030">
                  <c:v>1055005607942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1025003758713</c:v>
                </c:pt>
                <c:pt idx="1038">
                  <c:v>1147746853132</c:v>
                </c:pt>
                <c:pt idx="1039">
                  <c:v>342803084728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503017747544</c:v>
                </c:pt>
                <c:pt idx="1044">
                  <c:v>503005687594</c:v>
                </c:pt>
                <c:pt idx="1045">
                  <c:v>503002232408</c:v>
                </c:pt>
                <c:pt idx="1046">
                  <c:v>0</c:v>
                </c:pt>
                <c:pt idx="1047">
                  <c:v>550722316256</c:v>
                </c:pt>
                <c:pt idx="1048">
                  <c:v>0</c:v>
                </c:pt>
                <c:pt idx="1049">
                  <c:v>7723617359</c:v>
                </c:pt>
                <c:pt idx="1050">
                  <c:v>0</c:v>
                </c:pt>
                <c:pt idx="1051">
                  <c:v>1187746270128</c:v>
                </c:pt>
                <c:pt idx="1052">
                  <c:v>318502200007237</c:v>
                </c:pt>
                <c:pt idx="1053">
                  <c:v>0</c:v>
                </c:pt>
                <c:pt idx="1054">
                  <c:v>1115030002702</c:v>
                </c:pt>
                <c:pt idx="1055">
                  <c:v>1037724007276</c:v>
                </c:pt>
                <c:pt idx="1056">
                  <c:v>1127746183135</c:v>
                </c:pt>
                <c:pt idx="1057">
                  <c:v>1175024012195</c:v>
                </c:pt>
                <c:pt idx="1058">
                  <c:v>1035005904361</c:v>
                </c:pt>
                <c:pt idx="1059">
                  <c:v>0</c:v>
                </c:pt>
                <c:pt idx="1060">
                  <c:v>1097746103641</c:v>
                </c:pt>
                <c:pt idx="1061">
                  <c:v>1085030004531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503021486479</c:v>
                </c:pt>
                <c:pt idx="1072">
                  <c:v>5406005785808</c:v>
                </c:pt>
                <c:pt idx="1073">
                  <c:v>1025003757690</c:v>
                </c:pt>
                <c:pt idx="1074">
                  <c:v>0</c:v>
                </c:pt>
                <c:pt idx="1075">
                  <c:v>0</c:v>
                </c:pt>
                <c:pt idx="1076">
                  <c:v>1165030051427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1115030000030</c:v>
                </c:pt>
                <c:pt idx="1082">
                  <c:v>1095030002451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1135030002326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319507400010481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1035004463230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319507400026329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1047797082068</c:v>
                </c:pt>
                <c:pt idx="1115">
                  <c:v>1025003751706</c:v>
                </c:pt>
                <c:pt idx="1116">
                  <c:v>0</c:v>
                </c:pt>
                <c:pt idx="1117">
                  <c:v>5040146196</c:v>
                </c:pt>
                <c:pt idx="1118">
                  <c:v>1055005109147</c:v>
                </c:pt>
                <c:pt idx="1119">
                  <c:v>1047796261512</c:v>
                </c:pt>
                <c:pt idx="1120">
                  <c:v>1035005902898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5030094446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1027739555282</c:v>
                </c:pt>
                <c:pt idx="1156">
                  <c:v>304502226600382</c:v>
                </c:pt>
                <c:pt idx="1157">
                  <c:v>306503010100040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1185074002080</c:v>
                </c:pt>
                <c:pt idx="1162">
                  <c:v>0</c:v>
                </c:pt>
                <c:pt idx="1163">
                  <c:v>309503020400038</c:v>
                </c:pt>
                <c:pt idx="1164">
                  <c:v>0</c:v>
                </c:pt>
                <c:pt idx="1165">
                  <c:v>0</c:v>
                </c:pt>
                <c:pt idx="1166">
                  <c:v>1035005903063</c:v>
                </c:pt>
                <c:pt idx="1167">
                  <c:v>1195074003288</c:v>
                </c:pt>
                <c:pt idx="1168">
                  <c:v>1027739609391</c:v>
                </c:pt>
                <c:pt idx="1169">
                  <c:v>1144400000425</c:v>
                </c:pt>
                <c:pt idx="1170">
                  <c:v>307503027800031</c:v>
                </c:pt>
                <c:pt idx="1171">
                  <c:v>1065030019120</c:v>
                </c:pt>
                <c:pt idx="1172">
                  <c:v>307503020100023</c:v>
                </c:pt>
                <c:pt idx="1173">
                  <c:v>311503015300014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1045000923967</c:v>
                </c:pt>
                <c:pt idx="1186">
                  <c:v>0</c:v>
                </c:pt>
                <c:pt idx="1187">
                  <c:v>1175029024543</c:v>
                </c:pt>
                <c:pt idx="1188">
                  <c:v>1027739362474</c:v>
                </c:pt>
                <c:pt idx="1189">
                  <c:v>319402700067490</c:v>
                </c:pt>
                <c:pt idx="1190">
                  <c:v>316503000055137</c:v>
                </c:pt>
                <c:pt idx="1191">
                  <c:v>0</c:v>
                </c:pt>
                <c:pt idx="1192">
                  <c:v>1167746633053</c:v>
                </c:pt>
                <c:pt idx="1193">
                  <c:v>1085032006674</c:v>
                </c:pt>
                <c:pt idx="1194">
                  <c:v>1067746062449</c:v>
                </c:pt>
                <c:pt idx="1195">
                  <c:v>400403775918</c:v>
                </c:pt>
                <c:pt idx="1196">
                  <c:v>0</c:v>
                </c:pt>
                <c:pt idx="1197">
                  <c:v>0</c:v>
                </c:pt>
                <c:pt idx="1198">
                  <c:v>503002820375</c:v>
                </c:pt>
                <c:pt idx="1199">
                  <c:v>1065030021100</c:v>
                </c:pt>
                <c:pt idx="1200">
                  <c:v>1025003756942</c:v>
                </c:pt>
                <c:pt idx="1201">
                  <c:v>304503016300016</c:v>
                </c:pt>
                <c:pt idx="1202">
                  <c:v>1195074000978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305503001800211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30">
                  <c:v>1037739759530</c:v>
                </c:pt>
                <c:pt idx="1232">
                  <c:v>503004081200</c:v>
                </c:pt>
                <c:pt idx="1234">
                  <c:v>0</c:v>
                </c:pt>
                <c:pt idx="1235">
                  <c:v>503008653811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400700253255</c:v>
                </c:pt>
                <c:pt idx="1250">
                  <c:v>5030040237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5030052485</c:v>
                </c:pt>
                <c:pt idx="1261">
                  <c:v>0</c:v>
                </c:pt>
                <c:pt idx="1262">
                  <c:v>5030052485</c:v>
                </c:pt>
                <c:pt idx="1263">
                  <c:v>5030038498</c:v>
                </c:pt>
                <c:pt idx="1264">
                  <c:v>0</c:v>
                </c:pt>
                <c:pt idx="1265">
                  <c:v>7706009270</c:v>
                </c:pt>
                <c:pt idx="1266">
                  <c:v>5030019960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5030075115</c:v>
                </c:pt>
                <c:pt idx="1275">
                  <c:v>314503019000040</c:v>
                </c:pt>
                <c:pt idx="1276">
                  <c:v>503010190857</c:v>
                </c:pt>
                <c:pt idx="1277">
                  <c:v>317507400029864</c:v>
                </c:pt>
                <c:pt idx="1278">
                  <c:v>1027739646550</c:v>
                </c:pt>
                <c:pt idx="1279">
                  <c:v>0</c:v>
                </c:pt>
                <c:pt idx="1280">
                  <c:v>7106510068</c:v>
                </c:pt>
                <c:pt idx="1281">
                  <c:v>310503005600041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91">
                  <c:v>503011552718</c:v>
                </c:pt>
                <c:pt idx="1292">
                  <c:v>503006314323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1065030019757</c:v>
                </c:pt>
                <c:pt idx="1300">
                  <c:v>0</c:v>
                </c:pt>
                <c:pt idx="1301">
                  <c:v>1175024012195</c:v>
                </c:pt>
                <c:pt idx="1302">
                  <c:v>1025003748725</c:v>
                </c:pt>
                <c:pt idx="1303">
                  <c:v>503006314323</c:v>
                </c:pt>
                <c:pt idx="1304">
                  <c:v>0</c:v>
                </c:pt>
                <c:pt idx="1305">
                  <c:v>1027739017822</c:v>
                </c:pt>
                <c:pt idx="1306">
                  <c:v>0</c:v>
                </c:pt>
                <c:pt idx="1307">
                  <c:v>1105030003066</c:v>
                </c:pt>
                <c:pt idx="1308">
                  <c:v>1055005616160</c:v>
                </c:pt>
                <c:pt idx="1309">
                  <c:v>0</c:v>
                </c:pt>
                <c:pt idx="1310">
                  <c:v>0</c:v>
                </c:pt>
                <c:pt idx="1312">
                  <c:v>1025003752003</c:v>
                </c:pt>
                <c:pt idx="1313">
                  <c:v>1135030001116</c:v>
                </c:pt>
                <c:pt idx="1314">
                  <c:v>1054002523530</c:v>
                </c:pt>
                <c:pt idx="1315">
                  <c:v>0</c:v>
                </c:pt>
                <c:pt idx="1316">
                  <c:v>308500319200029</c:v>
                </c:pt>
                <c:pt idx="1317">
                  <c:v>503010907862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1065030019757</c:v>
                </c:pt>
                <c:pt idx="1333">
                  <c:v>309774607701174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1025003748945</c:v>
                </c:pt>
                <c:pt idx="1338">
                  <c:v>0</c:v>
                </c:pt>
                <c:pt idx="1339">
                  <c:v>503009221035</c:v>
                </c:pt>
                <c:pt idx="1340">
                  <c:v>0</c:v>
                </c:pt>
                <c:pt idx="1341">
                  <c:v>1045005910003</c:v>
                </c:pt>
                <c:pt idx="1342">
                  <c:v>0</c:v>
                </c:pt>
                <c:pt idx="1344">
                  <c:v>5030052735</c:v>
                </c:pt>
                <c:pt idx="1346">
                  <c:v>5030089661</c:v>
                </c:pt>
                <c:pt idx="1347">
                  <c:v>5030017427</c:v>
                </c:pt>
                <c:pt idx="1348">
                  <c:v>507504633619</c:v>
                </c:pt>
                <c:pt idx="1349">
                  <c:v>5030065702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1027700485757</c:v>
                </c:pt>
                <c:pt idx="1354">
                  <c:v>1025003747713</c:v>
                </c:pt>
                <c:pt idx="1355">
                  <c:v>1035005910720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5030010975</c:v>
                </c:pt>
                <c:pt idx="1361">
                  <c:v>0</c:v>
                </c:pt>
                <c:pt idx="1362">
                  <c:v>1045007100533</c:v>
                </c:pt>
                <c:pt idx="1364">
                  <c:v>2221176327</c:v>
                </c:pt>
                <c:pt idx="1365">
                  <c:v>0</c:v>
                </c:pt>
                <c:pt idx="1366">
                  <c:v>1027739591010</c:v>
                </c:pt>
                <c:pt idx="1367">
                  <c:v>5030011224</c:v>
                </c:pt>
                <c:pt idx="1368">
                  <c:v>0</c:v>
                </c:pt>
                <c:pt idx="1369">
                  <c:v>1037739371911</c:v>
                </c:pt>
                <c:pt idx="1371">
                  <c:v>0</c:v>
                </c:pt>
                <c:pt idx="1372">
                  <c:v>0</c:v>
                </c:pt>
                <c:pt idx="1373">
                  <c:v>313503021800012</c:v>
                </c:pt>
                <c:pt idx="1374">
                  <c:v>7721546864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5030089661</c:v>
                </c:pt>
                <c:pt idx="1379">
                  <c:v>0</c:v>
                </c:pt>
                <c:pt idx="1381">
                  <c:v>5030017427</c:v>
                </c:pt>
                <c:pt idx="1382">
                  <c:v>1035005900710</c:v>
                </c:pt>
                <c:pt idx="1383">
                  <c:v>401103640069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3">
                  <c:v>5030084751</c:v>
                </c:pt>
                <c:pt idx="1394">
                  <c:v>314503018500018</c:v>
                </c:pt>
                <c:pt idx="1395">
                  <c:v>7816271093</c:v>
                </c:pt>
                <c:pt idx="1396">
                  <c:v>1025003754214</c:v>
                </c:pt>
                <c:pt idx="1397">
                  <c:v>5030063631</c:v>
                </c:pt>
                <c:pt idx="1398">
                  <c:v>7106510068</c:v>
                </c:pt>
                <c:pt idx="1399">
                  <c:v>503001019405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503004083215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4025439326</c:v>
                </c:pt>
                <c:pt idx="1412">
                  <c:v>503008669</c:v>
                </c:pt>
                <c:pt idx="1413">
                  <c:v>0</c:v>
                </c:pt>
                <c:pt idx="1414">
                  <c:v>0</c:v>
                </c:pt>
                <c:pt idx="1415">
                  <c:v>7709026844</c:v>
                </c:pt>
                <c:pt idx="1416">
                  <c:v>0</c:v>
                </c:pt>
                <c:pt idx="1417">
                  <c:v>7744001497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5047085094</c:v>
                </c:pt>
                <c:pt idx="1422" formatCode="General">
                  <c:v>0</c:v>
                </c:pt>
                <c:pt idx="1423">
                  <c:v>637590019730</c:v>
                </c:pt>
                <c:pt idx="1424">
                  <c:v>5030011224</c:v>
                </c:pt>
                <c:pt idx="1425">
                  <c:v>0</c:v>
                </c:pt>
                <c:pt idx="1426">
                  <c:v>0</c:v>
                </c:pt>
                <c:pt idx="1427">
                  <c:v>503005124288</c:v>
                </c:pt>
                <c:pt idx="1428">
                  <c:v>6234131659</c:v>
                </c:pt>
                <c:pt idx="1429">
                  <c:v>601301667678</c:v>
                </c:pt>
                <c:pt idx="1430">
                  <c:v>5030062236</c:v>
                </c:pt>
                <c:pt idx="1431">
                  <c:v>0</c:v>
                </c:pt>
                <c:pt idx="1432">
                  <c:v>0</c:v>
                </c:pt>
                <c:pt idx="1433">
                  <c:v>5030086396</c:v>
                </c:pt>
                <c:pt idx="1434">
                  <c:v>55000001525</c:v>
                </c:pt>
                <c:pt idx="1435">
                  <c:v>5030052686</c:v>
                </c:pt>
                <c:pt idx="1436">
                  <c:v>0</c:v>
                </c:pt>
                <c:pt idx="1437">
                  <c:v>312324430280</c:v>
                </c:pt>
                <c:pt idx="1438">
                  <c:v>0</c:v>
                </c:pt>
                <c:pt idx="1439">
                  <c:v>5030077391</c:v>
                </c:pt>
                <c:pt idx="1440">
                  <c:v>0</c:v>
                </c:pt>
                <c:pt idx="1441">
                  <c:v>5030092914</c:v>
                </c:pt>
                <c:pt idx="1442">
                  <c:v>319502700097708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1055002006190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5030033348</c:v>
                </c:pt>
                <c:pt idx="1462">
                  <c:v>5030082232</c:v>
                </c:pt>
                <c:pt idx="1463">
                  <c:v>5030094492</c:v>
                </c:pt>
                <c:pt idx="1464">
                  <c:v>318507400039901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5030998353</c:v>
                </c:pt>
                <c:pt idx="1469">
                  <c:v>0</c:v>
                </c:pt>
                <c:pt idx="1470">
                  <c:v>0</c:v>
                </c:pt>
                <c:pt idx="1471">
                  <c:v>7734638569</c:v>
                </c:pt>
                <c:pt idx="1472">
                  <c:v>7709383571</c:v>
                </c:pt>
                <c:pt idx="1473">
                  <c:v>5030090152</c:v>
                </c:pt>
                <c:pt idx="1474">
                  <c:v>5037008735</c:v>
                </c:pt>
                <c:pt idx="1475">
                  <c:v>504300263629</c:v>
                </c:pt>
                <c:pt idx="1476">
                  <c:v>309503032100049</c:v>
                </c:pt>
                <c:pt idx="1477">
                  <c:v>503008444705</c:v>
                </c:pt>
                <c:pt idx="1478">
                  <c:v>5030088298</c:v>
                </c:pt>
                <c:pt idx="1479">
                  <c:v>5030089598</c:v>
                </c:pt>
                <c:pt idx="1480">
                  <c:v>452000565737</c:v>
                </c:pt>
                <c:pt idx="1481">
                  <c:v>5030067114</c:v>
                </c:pt>
                <c:pt idx="1482">
                  <c:v>5030086438</c:v>
                </c:pt>
                <c:pt idx="1483">
                  <c:v>5030083892</c:v>
                </c:pt>
                <c:pt idx="1484">
                  <c:v>318507400047017</c:v>
                </c:pt>
                <c:pt idx="1485">
                  <c:v>5075011344</c:v>
                </c:pt>
                <c:pt idx="1486">
                  <c:v>5030064434</c:v>
                </c:pt>
                <c:pt idx="1487">
                  <c:v>503111742416</c:v>
                </c:pt>
                <c:pt idx="1488">
                  <c:v>5030085339</c:v>
                </c:pt>
                <c:pt idx="1489">
                  <c:v>7736566020</c:v>
                </c:pt>
                <c:pt idx="1490">
                  <c:v>5030097246</c:v>
                </c:pt>
                <c:pt idx="1491">
                  <c:v>0</c:v>
                </c:pt>
                <c:pt idx="1492">
                  <c:v>0</c:v>
                </c:pt>
                <c:pt idx="1493">
                  <c:v>9721067978</c:v>
                </c:pt>
                <c:pt idx="1494">
                  <c:v>5030071600</c:v>
                </c:pt>
                <c:pt idx="1495">
                  <c:v>314503011900015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2">
                  <c:v>7727270309</c:v>
                </c:pt>
                <c:pt idx="1503">
                  <c:v>7704113772</c:v>
                </c:pt>
                <c:pt idx="1504">
                  <c:v>0</c:v>
                </c:pt>
                <c:pt idx="1505">
                  <c:v>0</c:v>
                </c:pt>
                <c:pt idx="1506">
                  <c:v>50300313586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5030015490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503003716320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5030053908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503008428037</c:v>
                </c:pt>
                <c:pt idx="1546">
                  <c:v>5030078677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503010020284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304503013900108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90">
                  <c:v>0</c:v>
                </c:pt>
                <c:pt idx="1591">
                  <c:v>1027700132195</c:v>
                </c:pt>
                <c:pt idx="1592">
                  <c:v>1107746224178</c:v>
                </c:pt>
                <c:pt idx="1593">
                  <c:v>304503011000079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7722818334</c:v>
                </c:pt>
                <c:pt idx="1598">
                  <c:v>0</c:v>
                </c:pt>
                <c:pt idx="1599">
                  <c:v>5043049698</c:v>
                </c:pt>
                <c:pt idx="1600">
                  <c:v>7709631538</c:v>
                </c:pt>
                <c:pt idx="1601">
                  <c:v>0</c:v>
                </c:pt>
                <c:pt idx="1602">
                  <c:v>0</c:v>
                </c:pt>
                <c:pt idx="1603">
                  <c:v>1037724007276</c:v>
                </c:pt>
                <c:pt idx="1604">
                  <c:v>3232005484</c:v>
                </c:pt>
                <c:pt idx="1605">
                  <c:v>5030068929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304503007200091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5030071061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5030064988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1035005904230</c:v>
                </c:pt>
                <c:pt idx="1628">
                  <c:v>1155030002247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1025202393677</c:v>
                </c:pt>
                <c:pt idx="1638">
                  <c:v>1037724007276</c:v>
                </c:pt>
                <c:pt idx="1639">
                  <c:v>0</c:v>
                </c:pt>
                <c:pt idx="1640">
                  <c:v>120700103030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7707083893</c:v>
                </c:pt>
                <c:pt idx="1649">
                  <c:v>0</c:v>
                </c:pt>
                <c:pt idx="1650">
                  <c:v>0</c:v>
                </c:pt>
                <c:pt idx="1651">
                  <c:v>5030044660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5030070237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5030057878</c:v>
                </c:pt>
                <c:pt idx="1670">
                  <c:v>503002649907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5030030717</c:v>
                </c:pt>
                <c:pt idx="1689">
                  <c:v>503000429737</c:v>
                </c:pt>
                <c:pt idx="1690">
                  <c:v>0</c:v>
                </c:pt>
                <c:pt idx="1691">
                  <c:v>1133015000051</c:v>
                </c:pt>
                <c:pt idx="1692">
                  <c:v>503001098291</c:v>
                </c:pt>
                <c:pt idx="1693">
                  <c:v>0</c:v>
                </c:pt>
                <c:pt idx="1694">
                  <c:v>5030004072</c:v>
                </c:pt>
                <c:pt idx="1695">
                  <c:v>502200237999</c:v>
                </c:pt>
                <c:pt idx="1696">
                  <c:v>5030065477</c:v>
                </c:pt>
                <c:pt idx="1697">
                  <c:v>0</c:v>
                </c:pt>
                <c:pt idx="1698">
                  <c:v>0</c:v>
                </c:pt>
                <c:pt idx="1699">
                  <c:v>6234131659</c:v>
                </c:pt>
                <c:pt idx="1700">
                  <c:v>1175024012195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503004401490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 formatCode="General">
                  <c:v>0</c:v>
                </c:pt>
                <c:pt idx="1711" formatCode="General">
                  <c:v>0</c:v>
                </c:pt>
                <c:pt idx="1712" formatCode="General">
                  <c:v>0</c:v>
                </c:pt>
                <c:pt idx="1713">
                  <c:v>1067746062449</c:v>
                </c:pt>
                <c:pt idx="1714">
                  <c:v>0</c:v>
                </c:pt>
                <c:pt idx="1715">
                  <c:v>121524595112</c:v>
                </c:pt>
                <c:pt idx="1716">
                  <c:v>301503014400021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312503032400011</c:v>
                </c:pt>
                <c:pt idx="1741">
                  <c:v>7720692044</c:v>
                </c:pt>
                <c:pt idx="1742">
                  <c:v>0</c:v>
                </c:pt>
                <c:pt idx="1743">
                  <c:v>0</c:v>
                </c:pt>
                <c:pt idx="1744">
                  <c:v>1659085953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5030065090</c:v>
                </c:pt>
                <c:pt idx="1758">
                  <c:v>5030094319</c:v>
                </c:pt>
                <c:pt idx="1759">
                  <c:v>7734202860</c:v>
                </c:pt>
                <c:pt idx="1760">
                  <c:v>0</c:v>
                </c:pt>
                <c:pt idx="1761">
                  <c:v>0</c:v>
                </c:pt>
                <c:pt idx="1762">
                  <c:v>304503014600125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1037724007276</c:v>
                </c:pt>
                <c:pt idx="1770">
                  <c:v>0</c:v>
                </c:pt>
                <c:pt idx="1771">
                  <c:v>1025003751706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5030054370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5030011224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503201567215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7721526473</c:v>
                </c:pt>
                <c:pt idx="1835">
                  <c:v>503000295314</c:v>
                </c:pt>
                <c:pt idx="1836">
                  <c:v>0</c:v>
                </c:pt>
                <c:pt idx="1837">
                  <c:v>1035000010451</c:v>
                </c:pt>
                <c:pt idx="1838">
                  <c:v>1025202393677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7721546864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1037724007276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1075030002563</c:v>
                </c:pt>
                <c:pt idx="1897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1035005900489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306503003700043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1035005909223</c:v>
                </c:pt>
                <c:pt idx="1933">
                  <c:v>1117746529691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1035005905296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1145030001962</c:v>
                </c:pt>
                <c:pt idx="2010">
                  <c:v>1145030001962</c:v>
                </c:pt>
                <c:pt idx="2011">
                  <c:v>1145030001962</c:v>
                </c:pt>
                <c:pt idx="2012">
                  <c:v>1145030001962</c:v>
                </c:pt>
                <c:pt idx="2013">
                  <c:v>1145030001962</c:v>
                </c:pt>
                <c:pt idx="2014">
                  <c:v>1145030001962</c:v>
                </c:pt>
                <c:pt idx="2015">
                  <c:v>1145030001962</c:v>
                </c:pt>
                <c:pt idx="2016">
                  <c:v>1145030001962</c:v>
                </c:pt>
                <c:pt idx="2017">
                  <c:v>1145030001962</c:v>
                </c:pt>
                <c:pt idx="2018">
                  <c:v>1037724007276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1145030001962</c:v>
                </c:pt>
                <c:pt idx="2024">
                  <c:v>1145030001962</c:v>
                </c:pt>
                <c:pt idx="2025">
                  <c:v>0</c:v>
                </c:pt>
                <c:pt idx="2026">
                  <c:v>1145030001962</c:v>
                </c:pt>
                <c:pt idx="2027">
                  <c:v>0</c:v>
                </c:pt>
                <c:pt idx="2028">
                  <c:v>1145030001962</c:v>
                </c:pt>
                <c:pt idx="2029">
                  <c:v>1145030001962</c:v>
                </c:pt>
                <c:pt idx="2030">
                  <c:v>1145030001962</c:v>
                </c:pt>
                <c:pt idx="2031">
                  <c:v>1145030001962</c:v>
                </c:pt>
                <c:pt idx="2032">
                  <c:v>1145030001962</c:v>
                </c:pt>
                <c:pt idx="2033">
                  <c:v>1065030018570</c:v>
                </c:pt>
                <c:pt idx="2034">
                  <c:v>1145030001962</c:v>
                </c:pt>
                <c:pt idx="2035">
                  <c:v>1145030001962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1145030001962</c:v>
                </c:pt>
                <c:pt idx="2042">
                  <c:v>304503034100200</c:v>
                </c:pt>
                <c:pt idx="2043">
                  <c:v>1145030001962</c:v>
                </c:pt>
                <c:pt idx="2044">
                  <c:v>1145030001962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5030092791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1037724007276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 formatCode="General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1037724007276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1035001618475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1135030000533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503000206410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1057748288850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1025003750650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317507400035357</c:v>
                </c:pt>
                <c:pt idx="2283">
                  <c:v>0</c:v>
                </c:pt>
                <c:pt idx="2284" formatCode="General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1035000032430</c:v>
                </c:pt>
                <c:pt idx="2288">
                  <c:v>0</c:v>
                </c:pt>
                <c:pt idx="2289">
                  <c:v>0</c:v>
                </c:pt>
                <c:pt idx="2290">
                  <c:v>1105030001262</c:v>
                </c:pt>
                <c:pt idx="2291">
                  <c:v>0</c:v>
                </c:pt>
                <c:pt idx="2292">
                  <c:v>0</c:v>
                </c:pt>
                <c:pt idx="2293">
                  <c:v>5087746535828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1035005903350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1035000035410</c:v>
                </c:pt>
                <c:pt idx="2306">
                  <c:v>0</c:v>
                </c:pt>
                <c:pt idx="2307">
                  <c:v>0</c:v>
                </c:pt>
                <c:pt idx="2308">
                  <c:v>1105030001262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 formatCode="General">
                  <c:v>5030070773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E2B-41D1-B703-4F62AE93350D}"/>
            </c:ext>
          </c:extLst>
        </c:ser>
        <c:ser>
          <c:idx val="32"/>
          <c:order val="32"/>
          <c:tx>
            <c:strRef>
              <c:f>Реестр!$AH$2:$AH$3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об источниках образования ТКО (объект(ы) капитального строительства, территории (части территории) 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Реестр!$AH$4:$AH$2324</c:f>
              <c:numCache>
                <c:formatCode>General</c:formatCode>
                <c:ptCount val="232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 formatCode="0.00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 formatCode="0.00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 formatCode="0.0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 formatCode="0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 formatCode="0.00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 formatCode="0.00">
                  <c:v>0</c:v>
                </c:pt>
                <c:pt idx="249" formatCode="0.00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 formatCode="0.00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 formatCode="0.00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 formatCode="0.00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 formatCode="0.00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 formatCode="0.00">
                  <c:v>0</c:v>
                </c:pt>
                <c:pt idx="330" formatCode="0.00">
                  <c:v>0</c:v>
                </c:pt>
                <c:pt idx="331" formatCode="0.00">
                  <c:v>0</c:v>
                </c:pt>
                <c:pt idx="332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39" formatCode="0.00">
                  <c:v>0</c:v>
                </c:pt>
                <c:pt idx="340" formatCode="0.00">
                  <c:v>0</c:v>
                </c:pt>
                <c:pt idx="341">
                  <c:v>0</c:v>
                </c:pt>
                <c:pt idx="342">
                  <c:v>0</c:v>
                </c:pt>
                <c:pt idx="343" formatCode="0.00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 formatCode="0">
                  <c:v>0</c:v>
                </c:pt>
                <c:pt idx="352" formatCode="0.00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 formatCode="0.00">
                  <c:v>0</c:v>
                </c:pt>
                <c:pt idx="366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  <c:pt idx="370">
                  <c:v>0</c:v>
                </c:pt>
                <c:pt idx="371" formatCode="0.00">
                  <c:v>0</c:v>
                </c:pt>
                <c:pt idx="372" formatCode="0.00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 formatCode="0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 formatCode="0.00">
                  <c:v>0</c:v>
                </c:pt>
                <c:pt idx="386" formatCode="0.00">
                  <c:v>0</c:v>
                </c:pt>
                <c:pt idx="387">
                  <c:v>0</c:v>
                </c:pt>
                <c:pt idx="388" formatCode="0.00">
                  <c:v>0</c:v>
                </c:pt>
                <c:pt idx="389" formatCode="0.00">
                  <c:v>0</c:v>
                </c:pt>
                <c:pt idx="390" formatCode="0.00">
                  <c:v>0</c:v>
                </c:pt>
                <c:pt idx="391" formatCode="0.00">
                  <c:v>0</c:v>
                </c:pt>
                <c:pt idx="392" formatCode="0.00">
                  <c:v>0</c:v>
                </c:pt>
                <c:pt idx="393" formatCode="0.00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 formatCode="0">
                  <c:v>0</c:v>
                </c:pt>
                <c:pt idx="483" formatCode="0">
                  <c:v>0</c:v>
                </c:pt>
                <c:pt idx="484" formatCode="0">
                  <c:v>0</c:v>
                </c:pt>
                <c:pt idx="485" formatCode="0">
                  <c:v>0</c:v>
                </c:pt>
                <c:pt idx="486" formatCode="0">
                  <c:v>0</c:v>
                </c:pt>
                <c:pt idx="487" formatCode="0">
                  <c:v>0</c:v>
                </c:pt>
                <c:pt idx="488" formatCode="0">
                  <c:v>0</c:v>
                </c:pt>
                <c:pt idx="489" formatCode="0">
                  <c:v>0</c:v>
                </c:pt>
                <c:pt idx="490" formatCode="0">
                  <c:v>0</c:v>
                </c:pt>
                <c:pt idx="491" formatCode="0">
                  <c:v>0</c:v>
                </c:pt>
                <c:pt idx="492" formatCode="0">
                  <c:v>0</c:v>
                </c:pt>
                <c:pt idx="493" formatCode="0">
                  <c:v>0</c:v>
                </c:pt>
                <c:pt idx="494" formatCode="0">
                  <c:v>0</c:v>
                </c:pt>
                <c:pt idx="495" formatCode="0">
                  <c:v>0</c:v>
                </c:pt>
                <c:pt idx="496" formatCode="0">
                  <c:v>0</c:v>
                </c:pt>
                <c:pt idx="497" formatCode="0">
                  <c:v>0</c:v>
                </c:pt>
                <c:pt idx="498" formatCode="0">
                  <c:v>0</c:v>
                </c:pt>
                <c:pt idx="499" formatCode="0">
                  <c:v>0</c:v>
                </c:pt>
                <c:pt idx="500" formatCode="0">
                  <c:v>0</c:v>
                </c:pt>
                <c:pt idx="501" formatCode="0">
                  <c:v>0</c:v>
                </c:pt>
                <c:pt idx="502" formatCode="0">
                  <c:v>0</c:v>
                </c:pt>
                <c:pt idx="503" formatCode="0">
                  <c:v>0</c:v>
                </c:pt>
                <c:pt idx="504" formatCode="0">
                  <c:v>0</c:v>
                </c:pt>
                <c:pt idx="505" formatCode="0">
                  <c:v>0</c:v>
                </c:pt>
                <c:pt idx="506" formatCode="0">
                  <c:v>0</c:v>
                </c:pt>
                <c:pt idx="507" formatCode="0">
                  <c:v>0</c:v>
                </c:pt>
                <c:pt idx="508" formatCode="0">
                  <c:v>0</c:v>
                </c:pt>
                <c:pt idx="509" formatCode="0">
                  <c:v>0</c:v>
                </c:pt>
                <c:pt idx="510" formatCode="0">
                  <c:v>0</c:v>
                </c:pt>
                <c:pt idx="511" formatCode="0">
                  <c:v>0</c:v>
                </c:pt>
                <c:pt idx="512" formatCode="0">
                  <c:v>0</c:v>
                </c:pt>
                <c:pt idx="513" formatCode="0">
                  <c:v>0</c:v>
                </c:pt>
                <c:pt idx="514" formatCode="0">
                  <c:v>0</c:v>
                </c:pt>
                <c:pt idx="515" formatCode="0">
                  <c:v>0</c:v>
                </c:pt>
                <c:pt idx="516" formatCode="0">
                  <c:v>0</c:v>
                </c:pt>
                <c:pt idx="517" formatCode="0">
                  <c:v>0</c:v>
                </c:pt>
                <c:pt idx="518" formatCode="0">
                  <c:v>0</c:v>
                </c:pt>
                <c:pt idx="519" formatCode="0">
                  <c:v>0</c:v>
                </c:pt>
                <c:pt idx="520" formatCode="0">
                  <c:v>0</c:v>
                </c:pt>
                <c:pt idx="521" formatCode="0">
                  <c:v>0</c:v>
                </c:pt>
                <c:pt idx="522" formatCode="0">
                  <c:v>0</c:v>
                </c:pt>
                <c:pt idx="523" formatCode="0">
                  <c:v>0</c:v>
                </c:pt>
                <c:pt idx="524" formatCode="0">
                  <c:v>0</c:v>
                </c:pt>
                <c:pt idx="525" formatCode="0">
                  <c:v>0</c:v>
                </c:pt>
                <c:pt idx="526" formatCode="0">
                  <c:v>0</c:v>
                </c:pt>
                <c:pt idx="527" formatCode="0">
                  <c:v>0</c:v>
                </c:pt>
                <c:pt idx="528" formatCode="0">
                  <c:v>0</c:v>
                </c:pt>
                <c:pt idx="529" formatCode="0">
                  <c:v>0</c:v>
                </c:pt>
                <c:pt idx="530" formatCode="0">
                  <c:v>0</c:v>
                </c:pt>
                <c:pt idx="531" formatCode="0">
                  <c:v>0</c:v>
                </c:pt>
                <c:pt idx="532" formatCode="0">
                  <c:v>0</c:v>
                </c:pt>
                <c:pt idx="533" formatCode="0">
                  <c:v>0</c:v>
                </c:pt>
                <c:pt idx="534" formatCode="0">
                  <c:v>0</c:v>
                </c:pt>
                <c:pt idx="535" formatCode="0">
                  <c:v>0</c:v>
                </c:pt>
                <c:pt idx="536" formatCode="0">
                  <c:v>0</c:v>
                </c:pt>
                <c:pt idx="537" formatCode="0">
                  <c:v>0</c:v>
                </c:pt>
                <c:pt idx="538" formatCode="0">
                  <c:v>0</c:v>
                </c:pt>
                <c:pt idx="539" formatCode="0">
                  <c:v>0</c:v>
                </c:pt>
                <c:pt idx="540" formatCode="0">
                  <c:v>0</c:v>
                </c:pt>
                <c:pt idx="541">
                  <c:v>0</c:v>
                </c:pt>
                <c:pt idx="542" formatCode="0">
                  <c:v>0</c:v>
                </c:pt>
                <c:pt idx="543" formatCode="0">
                  <c:v>0</c:v>
                </c:pt>
                <c:pt idx="544" formatCode="0">
                  <c:v>0</c:v>
                </c:pt>
                <c:pt idx="545" formatCode="0">
                  <c:v>0</c:v>
                </c:pt>
                <c:pt idx="546" formatCode="0">
                  <c:v>0</c:v>
                </c:pt>
                <c:pt idx="547" formatCode="0">
                  <c:v>0</c:v>
                </c:pt>
                <c:pt idx="548" formatCode="0">
                  <c:v>0</c:v>
                </c:pt>
                <c:pt idx="549" formatCode="0">
                  <c:v>0</c:v>
                </c:pt>
                <c:pt idx="550" formatCode="0">
                  <c:v>0</c:v>
                </c:pt>
                <c:pt idx="551" formatCode="0">
                  <c:v>0</c:v>
                </c:pt>
                <c:pt idx="552" formatCode="0">
                  <c:v>0</c:v>
                </c:pt>
                <c:pt idx="553" formatCode="0">
                  <c:v>0</c:v>
                </c:pt>
                <c:pt idx="554" formatCode="0">
                  <c:v>0</c:v>
                </c:pt>
                <c:pt idx="555" formatCode="0">
                  <c:v>0</c:v>
                </c:pt>
                <c:pt idx="556" formatCode="0">
                  <c:v>0</c:v>
                </c:pt>
                <c:pt idx="557" formatCode="0">
                  <c:v>0</c:v>
                </c:pt>
                <c:pt idx="558" formatCode="0">
                  <c:v>0</c:v>
                </c:pt>
                <c:pt idx="559" formatCode="0">
                  <c:v>0</c:v>
                </c:pt>
                <c:pt idx="560" formatCode="0">
                  <c:v>0</c:v>
                </c:pt>
                <c:pt idx="561" formatCode="0">
                  <c:v>0</c:v>
                </c:pt>
                <c:pt idx="562" formatCode="0">
                  <c:v>0</c:v>
                </c:pt>
                <c:pt idx="563" formatCode="0">
                  <c:v>0</c:v>
                </c:pt>
                <c:pt idx="564" formatCode="0">
                  <c:v>0</c:v>
                </c:pt>
                <c:pt idx="565" formatCode="0">
                  <c:v>0</c:v>
                </c:pt>
                <c:pt idx="566" formatCode="0">
                  <c:v>0</c:v>
                </c:pt>
                <c:pt idx="567" formatCode="0">
                  <c:v>0</c:v>
                </c:pt>
                <c:pt idx="568" formatCode="0">
                  <c:v>0</c:v>
                </c:pt>
                <c:pt idx="569" formatCode="0">
                  <c:v>0</c:v>
                </c:pt>
                <c:pt idx="570" formatCode="0">
                  <c:v>0</c:v>
                </c:pt>
                <c:pt idx="571" formatCode="0">
                  <c:v>0</c:v>
                </c:pt>
                <c:pt idx="572" formatCode="0">
                  <c:v>0</c:v>
                </c:pt>
                <c:pt idx="573">
                  <c:v>0</c:v>
                </c:pt>
                <c:pt idx="574">
                  <c:v>0</c:v>
                </c:pt>
                <c:pt idx="575" formatCode="0">
                  <c:v>0</c:v>
                </c:pt>
                <c:pt idx="576" formatCode="0">
                  <c:v>0</c:v>
                </c:pt>
                <c:pt idx="577" formatCode="0">
                  <c:v>0</c:v>
                </c:pt>
                <c:pt idx="578" formatCode="0">
                  <c:v>0</c:v>
                </c:pt>
                <c:pt idx="579" formatCode="0">
                  <c:v>0</c:v>
                </c:pt>
                <c:pt idx="580" formatCode="0">
                  <c:v>0</c:v>
                </c:pt>
                <c:pt idx="581" formatCode="0">
                  <c:v>0</c:v>
                </c:pt>
                <c:pt idx="582" formatCode="0">
                  <c:v>0</c:v>
                </c:pt>
                <c:pt idx="583" formatCode="0">
                  <c:v>0</c:v>
                </c:pt>
                <c:pt idx="584" formatCode="0">
                  <c:v>0</c:v>
                </c:pt>
                <c:pt idx="585" formatCode="0">
                  <c:v>0</c:v>
                </c:pt>
                <c:pt idx="586" formatCode="0">
                  <c:v>0</c:v>
                </c:pt>
                <c:pt idx="587" formatCode="0">
                  <c:v>0</c:v>
                </c:pt>
                <c:pt idx="588" formatCode="0">
                  <c:v>0</c:v>
                </c:pt>
                <c:pt idx="589" formatCode="0">
                  <c:v>0</c:v>
                </c:pt>
                <c:pt idx="590" formatCode="0">
                  <c:v>0</c:v>
                </c:pt>
                <c:pt idx="591" formatCode="0">
                  <c:v>0</c:v>
                </c:pt>
                <c:pt idx="592" formatCode="0">
                  <c:v>0</c:v>
                </c:pt>
                <c:pt idx="593" formatCode="0">
                  <c:v>0</c:v>
                </c:pt>
                <c:pt idx="594" formatCode="0">
                  <c:v>0</c:v>
                </c:pt>
                <c:pt idx="595" formatCode="0">
                  <c:v>0</c:v>
                </c:pt>
                <c:pt idx="596" formatCode="0">
                  <c:v>0</c:v>
                </c:pt>
                <c:pt idx="597" formatCode="0">
                  <c:v>0</c:v>
                </c:pt>
                <c:pt idx="598" formatCode="0">
                  <c:v>0</c:v>
                </c:pt>
                <c:pt idx="599" formatCode="0">
                  <c:v>0</c:v>
                </c:pt>
                <c:pt idx="600" formatCode="0">
                  <c:v>0</c:v>
                </c:pt>
                <c:pt idx="601" formatCode="0">
                  <c:v>0</c:v>
                </c:pt>
                <c:pt idx="602" formatCode="0">
                  <c:v>0</c:v>
                </c:pt>
                <c:pt idx="603" formatCode="0">
                  <c:v>0</c:v>
                </c:pt>
                <c:pt idx="604" formatCode="0">
                  <c:v>0</c:v>
                </c:pt>
                <c:pt idx="605" formatCode="0">
                  <c:v>0</c:v>
                </c:pt>
                <c:pt idx="606" formatCode="0">
                  <c:v>0</c:v>
                </c:pt>
                <c:pt idx="607" formatCode="0">
                  <c:v>0</c:v>
                </c:pt>
                <c:pt idx="608" formatCode="0">
                  <c:v>0</c:v>
                </c:pt>
                <c:pt idx="609" formatCode="0">
                  <c:v>0</c:v>
                </c:pt>
                <c:pt idx="610" formatCode="0">
                  <c:v>0</c:v>
                </c:pt>
                <c:pt idx="611" formatCode="0">
                  <c:v>0</c:v>
                </c:pt>
                <c:pt idx="612" formatCode="0">
                  <c:v>0</c:v>
                </c:pt>
                <c:pt idx="613" formatCode="0">
                  <c:v>0</c:v>
                </c:pt>
                <c:pt idx="614" formatCode="0">
                  <c:v>0</c:v>
                </c:pt>
                <c:pt idx="615" formatCode="0">
                  <c:v>0</c:v>
                </c:pt>
                <c:pt idx="616" formatCode="0">
                  <c:v>0</c:v>
                </c:pt>
                <c:pt idx="617" formatCode="0">
                  <c:v>0</c:v>
                </c:pt>
                <c:pt idx="618" formatCode="0">
                  <c:v>0</c:v>
                </c:pt>
                <c:pt idx="619" formatCode="0">
                  <c:v>0</c:v>
                </c:pt>
                <c:pt idx="620" formatCode="0">
                  <c:v>0</c:v>
                </c:pt>
                <c:pt idx="621" formatCode="0">
                  <c:v>0</c:v>
                </c:pt>
                <c:pt idx="622" formatCode="0">
                  <c:v>0</c:v>
                </c:pt>
                <c:pt idx="623">
                  <c:v>0</c:v>
                </c:pt>
                <c:pt idx="624">
                  <c:v>0</c:v>
                </c:pt>
                <c:pt idx="625" formatCode="0">
                  <c:v>0</c:v>
                </c:pt>
                <c:pt idx="626" formatCode="0">
                  <c:v>0</c:v>
                </c:pt>
                <c:pt idx="627" formatCode="0">
                  <c:v>0</c:v>
                </c:pt>
                <c:pt idx="628" formatCode="0">
                  <c:v>0</c:v>
                </c:pt>
                <c:pt idx="629" formatCode="0">
                  <c:v>0</c:v>
                </c:pt>
                <c:pt idx="630" formatCode="0">
                  <c:v>0</c:v>
                </c:pt>
                <c:pt idx="631" formatCode="0">
                  <c:v>0</c:v>
                </c:pt>
                <c:pt idx="632" formatCode="0">
                  <c:v>0</c:v>
                </c:pt>
                <c:pt idx="633">
                  <c:v>0</c:v>
                </c:pt>
                <c:pt idx="634" formatCode="0">
                  <c:v>0</c:v>
                </c:pt>
                <c:pt idx="635" formatCode="0">
                  <c:v>0</c:v>
                </c:pt>
                <c:pt idx="636" formatCode="0">
                  <c:v>0</c:v>
                </c:pt>
                <c:pt idx="637" formatCode="0">
                  <c:v>0</c:v>
                </c:pt>
                <c:pt idx="638" formatCode="0">
                  <c:v>0</c:v>
                </c:pt>
                <c:pt idx="639" formatCode="0">
                  <c:v>0</c:v>
                </c:pt>
                <c:pt idx="640" formatCode="0">
                  <c:v>0</c:v>
                </c:pt>
                <c:pt idx="641" formatCode="0">
                  <c:v>0</c:v>
                </c:pt>
                <c:pt idx="642">
                  <c:v>0</c:v>
                </c:pt>
                <c:pt idx="643" formatCode="0">
                  <c:v>0</c:v>
                </c:pt>
                <c:pt idx="644" formatCode="0">
                  <c:v>0</c:v>
                </c:pt>
                <c:pt idx="645" formatCode="0">
                  <c:v>0</c:v>
                </c:pt>
                <c:pt idx="646" formatCode="0">
                  <c:v>0</c:v>
                </c:pt>
                <c:pt idx="647">
                  <c:v>0</c:v>
                </c:pt>
                <c:pt idx="648" formatCode="0">
                  <c:v>0</c:v>
                </c:pt>
                <c:pt idx="649" formatCode="0">
                  <c:v>0</c:v>
                </c:pt>
                <c:pt idx="650" formatCode="0">
                  <c:v>0</c:v>
                </c:pt>
                <c:pt idx="651" formatCode="0">
                  <c:v>0</c:v>
                </c:pt>
                <c:pt idx="652" formatCode="0">
                  <c:v>0</c:v>
                </c:pt>
                <c:pt idx="653" formatCode="0">
                  <c:v>0</c:v>
                </c:pt>
                <c:pt idx="654" formatCode="0">
                  <c:v>0</c:v>
                </c:pt>
                <c:pt idx="655" formatCode="0">
                  <c:v>0</c:v>
                </c:pt>
                <c:pt idx="656" formatCode="0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 formatCode="0">
                  <c:v>0</c:v>
                </c:pt>
                <c:pt idx="666" formatCode="0">
                  <c:v>0</c:v>
                </c:pt>
                <c:pt idx="667" formatCode="0">
                  <c:v>0</c:v>
                </c:pt>
                <c:pt idx="668" formatCode="0">
                  <c:v>0</c:v>
                </c:pt>
                <c:pt idx="669" formatCode="0">
                  <c:v>0</c:v>
                </c:pt>
                <c:pt idx="670" formatCode="0">
                  <c:v>0</c:v>
                </c:pt>
                <c:pt idx="671" formatCode="0">
                  <c:v>0</c:v>
                </c:pt>
                <c:pt idx="672">
                  <c:v>0</c:v>
                </c:pt>
                <c:pt idx="673" formatCode="0">
                  <c:v>0</c:v>
                </c:pt>
                <c:pt idx="674" formatCode="0">
                  <c:v>0</c:v>
                </c:pt>
                <c:pt idx="675" formatCode="0">
                  <c:v>0</c:v>
                </c:pt>
                <c:pt idx="676" formatCode="0">
                  <c:v>0</c:v>
                </c:pt>
                <c:pt idx="677" formatCode="0">
                  <c:v>0</c:v>
                </c:pt>
                <c:pt idx="678" formatCode="0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 formatCode="0">
                  <c:v>0</c:v>
                </c:pt>
                <c:pt idx="684" formatCode="0">
                  <c:v>0</c:v>
                </c:pt>
                <c:pt idx="685" formatCode="0">
                  <c:v>0</c:v>
                </c:pt>
                <c:pt idx="686" formatCode="0">
                  <c:v>0</c:v>
                </c:pt>
                <c:pt idx="687" formatCode="0">
                  <c:v>0</c:v>
                </c:pt>
                <c:pt idx="688" formatCode="0">
                  <c:v>0</c:v>
                </c:pt>
                <c:pt idx="689">
                  <c:v>0</c:v>
                </c:pt>
                <c:pt idx="690" formatCode="0">
                  <c:v>0</c:v>
                </c:pt>
                <c:pt idx="691" formatCode="0">
                  <c:v>0</c:v>
                </c:pt>
                <c:pt idx="692" formatCode="0">
                  <c:v>0</c:v>
                </c:pt>
                <c:pt idx="693" formatCode="0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 formatCode="0">
                  <c:v>0</c:v>
                </c:pt>
                <c:pt idx="699">
                  <c:v>0</c:v>
                </c:pt>
                <c:pt idx="700" formatCode="0">
                  <c:v>0</c:v>
                </c:pt>
                <c:pt idx="701" formatCode="0">
                  <c:v>0</c:v>
                </c:pt>
                <c:pt idx="702">
                  <c:v>0</c:v>
                </c:pt>
                <c:pt idx="703">
                  <c:v>0</c:v>
                </c:pt>
                <c:pt idx="704" formatCode="0">
                  <c:v>0</c:v>
                </c:pt>
                <c:pt idx="705" formatCode="0">
                  <c:v>0</c:v>
                </c:pt>
                <c:pt idx="706" formatCode="0">
                  <c:v>0</c:v>
                </c:pt>
                <c:pt idx="707" formatCode="0">
                  <c:v>0</c:v>
                </c:pt>
                <c:pt idx="708" formatCode="0">
                  <c:v>0</c:v>
                </c:pt>
                <c:pt idx="709">
                  <c:v>0</c:v>
                </c:pt>
                <c:pt idx="710">
                  <c:v>0</c:v>
                </c:pt>
                <c:pt idx="711" formatCode="0">
                  <c:v>0</c:v>
                </c:pt>
                <c:pt idx="712" formatCode="0">
                  <c:v>0</c:v>
                </c:pt>
                <c:pt idx="713" formatCode="0">
                  <c:v>0</c:v>
                </c:pt>
                <c:pt idx="714" formatCode="0">
                  <c:v>0</c:v>
                </c:pt>
                <c:pt idx="715" formatCode="0">
                  <c:v>0</c:v>
                </c:pt>
                <c:pt idx="716" formatCode="0">
                  <c:v>0</c:v>
                </c:pt>
                <c:pt idx="717" formatCode="0">
                  <c:v>0</c:v>
                </c:pt>
                <c:pt idx="718">
                  <c:v>0</c:v>
                </c:pt>
                <c:pt idx="719" formatCode="0">
                  <c:v>0</c:v>
                </c:pt>
                <c:pt idx="720" formatCode="0">
                  <c:v>0</c:v>
                </c:pt>
                <c:pt idx="721" formatCode="0">
                  <c:v>0</c:v>
                </c:pt>
                <c:pt idx="722" formatCode="0">
                  <c:v>0</c:v>
                </c:pt>
                <c:pt idx="723" formatCode="0">
                  <c:v>0</c:v>
                </c:pt>
                <c:pt idx="724" formatCode="0">
                  <c:v>0</c:v>
                </c:pt>
                <c:pt idx="725" formatCode="0">
                  <c:v>0</c:v>
                </c:pt>
                <c:pt idx="726" formatCode="0">
                  <c:v>0</c:v>
                </c:pt>
                <c:pt idx="727" formatCode="0">
                  <c:v>0</c:v>
                </c:pt>
                <c:pt idx="728" formatCode="0">
                  <c:v>0</c:v>
                </c:pt>
                <c:pt idx="729" formatCode="0">
                  <c:v>0</c:v>
                </c:pt>
                <c:pt idx="730" formatCode="0">
                  <c:v>0</c:v>
                </c:pt>
                <c:pt idx="731" formatCode="0">
                  <c:v>0</c:v>
                </c:pt>
                <c:pt idx="732" formatCode="0">
                  <c:v>0</c:v>
                </c:pt>
                <c:pt idx="733">
                  <c:v>0</c:v>
                </c:pt>
                <c:pt idx="734" formatCode="0">
                  <c:v>0</c:v>
                </c:pt>
                <c:pt idx="735" formatCode="0">
                  <c:v>0</c:v>
                </c:pt>
                <c:pt idx="736" formatCode="0">
                  <c:v>0</c:v>
                </c:pt>
                <c:pt idx="737" formatCode="0">
                  <c:v>0</c:v>
                </c:pt>
                <c:pt idx="738" formatCode="0">
                  <c:v>0</c:v>
                </c:pt>
                <c:pt idx="739" formatCode="0">
                  <c:v>0</c:v>
                </c:pt>
                <c:pt idx="740" formatCode="0">
                  <c:v>0</c:v>
                </c:pt>
                <c:pt idx="741" formatCode="0">
                  <c:v>0</c:v>
                </c:pt>
                <c:pt idx="742" formatCode="0">
                  <c:v>0</c:v>
                </c:pt>
                <c:pt idx="743" formatCode="0">
                  <c:v>0</c:v>
                </c:pt>
                <c:pt idx="744" formatCode="0">
                  <c:v>0</c:v>
                </c:pt>
                <c:pt idx="745">
                  <c:v>0</c:v>
                </c:pt>
                <c:pt idx="746" formatCode="0">
                  <c:v>0</c:v>
                </c:pt>
                <c:pt idx="747" formatCode="0">
                  <c:v>0</c:v>
                </c:pt>
                <c:pt idx="748" formatCode="0">
                  <c:v>0</c:v>
                </c:pt>
                <c:pt idx="749" formatCode="0">
                  <c:v>0</c:v>
                </c:pt>
                <c:pt idx="750" formatCode="0">
                  <c:v>0</c:v>
                </c:pt>
                <c:pt idx="751" formatCode="0">
                  <c:v>0</c:v>
                </c:pt>
                <c:pt idx="752" formatCode="0">
                  <c:v>0</c:v>
                </c:pt>
                <c:pt idx="753" formatCode="0">
                  <c:v>0</c:v>
                </c:pt>
                <c:pt idx="754" formatCode="0">
                  <c:v>0</c:v>
                </c:pt>
                <c:pt idx="755" formatCode="0">
                  <c:v>0</c:v>
                </c:pt>
                <c:pt idx="756" formatCode="0">
                  <c:v>0</c:v>
                </c:pt>
                <c:pt idx="757">
                  <c:v>0</c:v>
                </c:pt>
                <c:pt idx="758" formatCode="0">
                  <c:v>0</c:v>
                </c:pt>
                <c:pt idx="759" formatCode="0">
                  <c:v>0</c:v>
                </c:pt>
                <c:pt idx="760" formatCode="0">
                  <c:v>0</c:v>
                </c:pt>
                <c:pt idx="761" formatCode="0">
                  <c:v>0</c:v>
                </c:pt>
                <c:pt idx="762" formatCode="0">
                  <c:v>0</c:v>
                </c:pt>
                <c:pt idx="763" formatCode="0">
                  <c:v>0</c:v>
                </c:pt>
                <c:pt idx="764" formatCode="0">
                  <c:v>0</c:v>
                </c:pt>
                <c:pt idx="765" formatCode="0">
                  <c:v>0</c:v>
                </c:pt>
                <c:pt idx="766" formatCode="0">
                  <c:v>0</c:v>
                </c:pt>
                <c:pt idx="767" formatCode="0">
                  <c:v>0</c:v>
                </c:pt>
                <c:pt idx="768" formatCode="0">
                  <c:v>0</c:v>
                </c:pt>
                <c:pt idx="769" formatCode="0">
                  <c:v>0</c:v>
                </c:pt>
                <c:pt idx="770" formatCode="0">
                  <c:v>0</c:v>
                </c:pt>
                <c:pt idx="771">
                  <c:v>0</c:v>
                </c:pt>
                <c:pt idx="772" formatCode="0">
                  <c:v>0</c:v>
                </c:pt>
                <c:pt idx="773" formatCode="0">
                  <c:v>0</c:v>
                </c:pt>
                <c:pt idx="774" formatCode="0">
                  <c:v>0</c:v>
                </c:pt>
                <c:pt idx="775" formatCode="0">
                  <c:v>0</c:v>
                </c:pt>
                <c:pt idx="776" formatCode="0">
                  <c:v>0</c:v>
                </c:pt>
                <c:pt idx="777" formatCode="0">
                  <c:v>0</c:v>
                </c:pt>
                <c:pt idx="778" formatCode="0">
                  <c:v>0</c:v>
                </c:pt>
                <c:pt idx="779" formatCode="0">
                  <c:v>0</c:v>
                </c:pt>
                <c:pt idx="780" formatCode="0">
                  <c:v>0</c:v>
                </c:pt>
                <c:pt idx="781">
                  <c:v>0</c:v>
                </c:pt>
                <c:pt idx="782">
                  <c:v>0</c:v>
                </c:pt>
                <c:pt idx="783" formatCode="0">
                  <c:v>0</c:v>
                </c:pt>
                <c:pt idx="784" formatCode="0">
                  <c:v>0</c:v>
                </c:pt>
                <c:pt idx="785" formatCode="0">
                  <c:v>0</c:v>
                </c:pt>
                <c:pt idx="786" formatCode="0">
                  <c:v>0</c:v>
                </c:pt>
                <c:pt idx="787" formatCode="0">
                  <c:v>0</c:v>
                </c:pt>
                <c:pt idx="788" formatCode="0">
                  <c:v>0</c:v>
                </c:pt>
                <c:pt idx="789" formatCode="0">
                  <c:v>0</c:v>
                </c:pt>
                <c:pt idx="790" formatCode="0">
                  <c:v>0</c:v>
                </c:pt>
                <c:pt idx="791" formatCode="0">
                  <c:v>0</c:v>
                </c:pt>
                <c:pt idx="792" formatCode="0">
                  <c:v>0</c:v>
                </c:pt>
                <c:pt idx="793" formatCode="0">
                  <c:v>0</c:v>
                </c:pt>
                <c:pt idx="794" formatCode="0">
                  <c:v>0</c:v>
                </c:pt>
                <c:pt idx="795" formatCode="0">
                  <c:v>0</c:v>
                </c:pt>
                <c:pt idx="796" formatCode="0">
                  <c:v>0</c:v>
                </c:pt>
                <c:pt idx="797">
                  <c:v>0</c:v>
                </c:pt>
                <c:pt idx="798" formatCode="0">
                  <c:v>0</c:v>
                </c:pt>
                <c:pt idx="799" formatCode="0">
                  <c:v>0</c:v>
                </c:pt>
                <c:pt idx="800" formatCode="0">
                  <c:v>0</c:v>
                </c:pt>
                <c:pt idx="801" formatCode="0">
                  <c:v>0</c:v>
                </c:pt>
                <c:pt idx="802" formatCode="0">
                  <c:v>0</c:v>
                </c:pt>
                <c:pt idx="803" formatCode="0">
                  <c:v>0</c:v>
                </c:pt>
                <c:pt idx="804" formatCode="0">
                  <c:v>0</c:v>
                </c:pt>
                <c:pt idx="805" formatCode="0">
                  <c:v>0</c:v>
                </c:pt>
                <c:pt idx="806" formatCode="0">
                  <c:v>0</c:v>
                </c:pt>
                <c:pt idx="807" formatCode="0">
                  <c:v>0</c:v>
                </c:pt>
                <c:pt idx="808" formatCode="0">
                  <c:v>0</c:v>
                </c:pt>
                <c:pt idx="809" formatCode="0">
                  <c:v>0</c:v>
                </c:pt>
                <c:pt idx="810" formatCode="0">
                  <c:v>0</c:v>
                </c:pt>
                <c:pt idx="811" formatCode="0">
                  <c:v>0</c:v>
                </c:pt>
                <c:pt idx="812" formatCode="0">
                  <c:v>0</c:v>
                </c:pt>
                <c:pt idx="813" formatCode="0">
                  <c:v>0</c:v>
                </c:pt>
                <c:pt idx="814" formatCode="0">
                  <c:v>0</c:v>
                </c:pt>
                <c:pt idx="815" formatCode="0">
                  <c:v>0</c:v>
                </c:pt>
                <c:pt idx="816" formatCode="0">
                  <c:v>0</c:v>
                </c:pt>
                <c:pt idx="817" formatCode="0">
                  <c:v>0</c:v>
                </c:pt>
                <c:pt idx="818" formatCode="0">
                  <c:v>0</c:v>
                </c:pt>
                <c:pt idx="819" formatCode="0">
                  <c:v>0</c:v>
                </c:pt>
                <c:pt idx="820" formatCode="0">
                  <c:v>0</c:v>
                </c:pt>
                <c:pt idx="821" formatCode="0">
                  <c:v>0</c:v>
                </c:pt>
                <c:pt idx="822" formatCode="0">
                  <c:v>0</c:v>
                </c:pt>
                <c:pt idx="823" formatCode="0">
                  <c:v>0</c:v>
                </c:pt>
                <c:pt idx="824">
                  <c:v>0</c:v>
                </c:pt>
                <c:pt idx="825" formatCode="0">
                  <c:v>0</c:v>
                </c:pt>
                <c:pt idx="826" formatCode="0">
                  <c:v>0</c:v>
                </c:pt>
                <c:pt idx="827" formatCode="0">
                  <c:v>0</c:v>
                </c:pt>
                <c:pt idx="828" formatCode="0">
                  <c:v>0</c:v>
                </c:pt>
                <c:pt idx="829" formatCode="0">
                  <c:v>0</c:v>
                </c:pt>
                <c:pt idx="830" formatCode="0">
                  <c:v>0</c:v>
                </c:pt>
                <c:pt idx="831" formatCode="0">
                  <c:v>0</c:v>
                </c:pt>
                <c:pt idx="832" formatCode="0">
                  <c:v>0</c:v>
                </c:pt>
                <c:pt idx="833" formatCode="0">
                  <c:v>0</c:v>
                </c:pt>
                <c:pt idx="834" formatCode="0">
                  <c:v>0</c:v>
                </c:pt>
                <c:pt idx="835" formatCode="0">
                  <c:v>0</c:v>
                </c:pt>
                <c:pt idx="836" formatCode="0">
                  <c:v>0</c:v>
                </c:pt>
                <c:pt idx="837" formatCode="0">
                  <c:v>0</c:v>
                </c:pt>
                <c:pt idx="838" formatCode="0">
                  <c:v>0</c:v>
                </c:pt>
                <c:pt idx="839" formatCode="0">
                  <c:v>0</c:v>
                </c:pt>
                <c:pt idx="840" formatCode="0">
                  <c:v>0</c:v>
                </c:pt>
                <c:pt idx="841" formatCode="0">
                  <c:v>0</c:v>
                </c:pt>
                <c:pt idx="842" formatCode="0">
                  <c:v>0</c:v>
                </c:pt>
                <c:pt idx="843" formatCode="0">
                  <c:v>0</c:v>
                </c:pt>
                <c:pt idx="844" formatCode="0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 formatCode="0">
                  <c:v>0</c:v>
                </c:pt>
                <c:pt idx="851" formatCode="0">
                  <c:v>0</c:v>
                </c:pt>
                <c:pt idx="852" formatCode="0">
                  <c:v>0</c:v>
                </c:pt>
                <c:pt idx="853" formatCode="0">
                  <c:v>0</c:v>
                </c:pt>
                <c:pt idx="854" formatCode="0">
                  <c:v>0</c:v>
                </c:pt>
                <c:pt idx="855" formatCode="0">
                  <c:v>0</c:v>
                </c:pt>
                <c:pt idx="856" formatCode="0">
                  <c:v>0</c:v>
                </c:pt>
                <c:pt idx="857" formatCode="0">
                  <c:v>0</c:v>
                </c:pt>
                <c:pt idx="858" formatCode="0">
                  <c:v>0</c:v>
                </c:pt>
                <c:pt idx="859">
                  <c:v>0</c:v>
                </c:pt>
                <c:pt idx="860" formatCode="0">
                  <c:v>0</c:v>
                </c:pt>
                <c:pt idx="861" formatCode="0">
                  <c:v>0</c:v>
                </c:pt>
                <c:pt idx="862" formatCode="0">
                  <c:v>0</c:v>
                </c:pt>
                <c:pt idx="863" formatCode="0">
                  <c:v>0</c:v>
                </c:pt>
                <c:pt idx="864" formatCode="0">
                  <c:v>0</c:v>
                </c:pt>
                <c:pt idx="865" formatCode="0">
                  <c:v>0</c:v>
                </c:pt>
                <c:pt idx="866" formatCode="0">
                  <c:v>0</c:v>
                </c:pt>
                <c:pt idx="867" formatCode="0">
                  <c:v>0</c:v>
                </c:pt>
                <c:pt idx="868" formatCode="0">
                  <c:v>0</c:v>
                </c:pt>
                <c:pt idx="869" formatCode="0">
                  <c:v>0</c:v>
                </c:pt>
                <c:pt idx="870" formatCode="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 formatCode="0">
                  <c:v>0</c:v>
                </c:pt>
                <c:pt idx="876" formatCode="0">
                  <c:v>0</c:v>
                </c:pt>
                <c:pt idx="877" formatCode="0">
                  <c:v>0</c:v>
                </c:pt>
                <c:pt idx="878" formatCode="0">
                  <c:v>0</c:v>
                </c:pt>
                <c:pt idx="879" formatCode="0">
                  <c:v>0</c:v>
                </c:pt>
                <c:pt idx="880" formatCode="0">
                  <c:v>0</c:v>
                </c:pt>
                <c:pt idx="881" formatCode="0">
                  <c:v>0</c:v>
                </c:pt>
                <c:pt idx="882" formatCode="0">
                  <c:v>0</c:v>
                </c:pt>
                <c:pt idx="883" formatCode="0">
                  <c:v>0</c:v>
                </c:pt>
                <c:pt idx="884" formatCode="0">
                  <c:v>0</c:v>
                </c:pt>
                <c:pt idx="885" formatCode="0">
                  <c:v>0</c:v>
                </c:pt>
                <c:pt idx="886" formatCode="0">
                  <c:v>0</c:v>
                </c:pt>
                <c:pt idx="887" formatCode="0">
                  <c:v>0</c:v>
                </c:pt>
                <c:pt idx="888" formatCode="0">
                  <c:v>0</c:v>
                </c:pt>
                <c:pt idx="889" formatCode="0">
                  <c:v>0</c:v>
                </c:pt>
                <c:pt idx="890" formatCode="0">
                  <c:v>0</c:v>
                </c:pt>
                <c:pt idx="891" formatCode="0">
                  <c:v>0</c:v>
                </c:pt>
                <c:pt idx="892" formatCode="0">
                  <c:v>0</c:v>
                </c:pt>
                <c:pt idx="893" formatCode="0">
                  <c:v>0</c:v>
                </c:pt>
                <c:pt idx="894" formatCode="0">
                  <c:v>0</c:v>
                </c:pt>
                <c:pt idx="895" formatCode="0">
                  <c:v>0</c:v>
                </c:pt>
                <c:pt idx="896" formatCode="0">
                  <c:v>0</c:v>
                </c:pt>
                <c:pt idx="897" formatCode="0">
                  <c:v>0</c:v>
                </c:pt>
                <c:pt idx="898" formatCode="0">
                  <c:v>0</c:v>
                </c:pt>
                <c:pt idx="899" formatCode="0">
                  <c:v>0</c:v>
                </c:pt>
                <c:pt idx="900" formatCode="0">
                  <c:v>0</c:v>
                </c:pt>
                <c:pt idx="901" formatCode="0">
                  <c:v>0</c:v>
                </c:pt>
                <c:pt idx="902" formatCode="0">
                  <c:v>0</c:v>
                </c:pt>
                <c:pt idx="903" formatCode="0">
                  <c:v>0</c:v>
                </c:pt>
                <c:pt idx="904" formatCode="0">
                  <c:v>0</c:v>
                </c:pt>
                <c:pt idx="905" formatCode="0">
                  <c:v>0</c:v>
                </c:pt>
                <c:pt idx="906" formatCode="0">
                  <c:v>0</c:v>
                </c:pt>
                <c:pt idx="907" formatCode="0">
                  <c:v>0</c:v>
                </c:pt>
                <c:pt idx="908" formatCode="0">
                  <c:v>0</c:v>
                </c:pt>
                <c:pt idx="909" formatCode="0">
                  <c:v>0</c:v>
                </c:pt>
                <c:pt idx="910" formatCode="0">
                  <c:v>0</c:v>
                </c:pt>
                <c:pt idx="911" formatCode="0">
                  <c:v>0</c:v>
                </c:pt>
                <c:pt idx="912" formatCode="0">
                  <c:v>0</c:v>
                </c:pt>
                <c:pt idx="913" formatCode="0">
                  <c:v>0</c:v>
                </c:pt>
                <c:pt idx="914" formatCode="0">
                  <c:v>0</c:v>
                </c:pt>
                <c:pt idx="915" formatCode="0">
                  <c:v>0</c:v>
                </c:pt>
                <c:pt idx="916" formatCode="0">
                  <c:v>0</c:v>
                </c:pt>
                <c:pt idx="917" formatCode="0">
                  <c:v>0</c:v>
                </c:pt>
                <c:pt idx="918" formatCode="0">
                  <c:v>0</c:v>
                </c:pt>
                <c:pt idx="919" formatCode="0">
                  <c:v>0</c:v>
                </c:pt>
                <c:pt idx="920" formatCode="0">
                  <c:v>0</c:v>
                </c:pt>
                <c:pt idx="921" formatCode="0">
                  <c:v>0</c:v>
                </c:pt>
                <c:pt idx="922" formatCode="0">
                  <c:v>0</c:v>
                </c:pt>
                <c:pt idx="923" formatCode="0">
                  <c:v>0</c:v>
                </c:pt>
                <c:pt idx="924" formatCode="0">
                  <c:v>0</c:v>
                </c:pt>
                <c:pt idx="925" formatCode="0">
                  <c:v>0</c:v>
                </c:pt>
                <c:pt idx="926" formatCode="0">
                  <c:v>0</c:v>
                </c:pt>
                <c:pt idx="927" formatCode="0">
                  <c:v>0</c:v>
                </c:pt>
                <c:pt idx="928" formatCode="0">
                  <c:v>0</c:v>
                </c:pt>
                <c:pt idx="929" formatCode="0">
                  <c:v>0</c:v>
                </c:pt>
                <c:pt idx="930" formatCode="0">
                  <c:v>0</c:v>
                </c:pt>
                <c:pt idx="931" formatCode="0">
                  <c:v>0</c:v>
                </c:pt>
                <c:pt idx="932" formatCode="0">
                  <c:v>0</c:v>
                </c:pt>
                <c:pt idx="933" formatCode="0">
                  <c:v>0</c:v>
                </c:pt>
                <c:pt idx="934" formatCode="0">
                  <c:v>0</c:v>
                </c:pt>
                <c:pt idx="935" formatCode="0">
                  <c:v>0</c:v>
                </c:pt>
                <c:pt idx="936" formatCode="0">
                  <c:v>0</c:v>
                </c:pt>
                <c:pt idx="937" formatCode="0">
                  <c:v>0</c:v>
                </c:pt>
                <c:pt idx="938" formatCode="0">
                  <c:v>0</c:v>
                </c:pt>
                <c:pt idx="939">
                  <c:v>0</c:v>
                </c:pt>
                <c:pt idx="940" formatCode="0">
                  <c:v>0</c:v>
                </c:pt>
                <c:pt idx="941" formatCode="0">
                  <c:v>0</c:v>
                </c:pt>
                <c:pt idx="942" formatCode="0">
                  <c:v>0</c:v>
                </c:pt>
                <c:pt idx="943" formatCode="0">
                  <c:v>0</c:v>
                </c:pt>
                <c:pt idx="944" formatCode="0">
                  <c:v>0</c:v>
                </c:pt>
                <c:pt idx="945" formatCode="0">
                  <c:v>0</c:v>
                </c:pt>
                <c:pt idx="946" formatCode="0">
                  <c:v>0</c:v>
                </c:pt>
                <c:pt idx="947" formatCode="0">
                  <c:v>0</c:v>
                </c:pt>
                <c:pt idx="948" formatCode="0">
                  <c:v>0</c:v>
                </c:pt>
                <c:pt idx="949" formatCode="0">
                  <c:v>0</c:v>
                </c:pt>
                <c:pt idx="950" formatCode="0">
                  <c:v>0</c:v>
                </c:pt>
                <c:pt idx="951" formatCode="0">
                  <c:v>0</c:v>
                </c:pt>
                <c:pt idx="952" formatCode="0">
                  <c:v>0</c:v>
                </c:pt>
                <c:pt idx="953" formatCode="0">
                  <c:v>0</c:v>
                </c:pt>
                <c:pt idx="954" formatCode="0">
                  <c:v>0</c:v>
                </c:pt>
                <c:pt idx="955" formatCode="0">
                  <c:v>0</c:v>
                </c:pt>
                <c:pt idx="956" formatCode="0">
                  <c:v>0</c:v>
                </c:pt>
                <c:pt idx="957" formatCode="0">
                  <c:v>0</c:v>
                </c:pt>
                <c:pt idx="958" formatCode="0">
                  <c:v>0</c:v>
                </c:pt>
                <c:pt idx="959" formatCode="0">
                  <c:v>0</c:v>
                </c:pt>
                <c:pt idx="960" formatCode="0">
                  <c:v>0</c:v>
                </c:pt>
                <c:pt idx="961" formatCode="0">
                  <c:v>0</c:v>
                </c:pt>
                <c:pt idx="962" formatCode="0">
                  <c:v>0</c:v>
                </c:pt>
                <c:pt idx="963" formatCode="0">
                  <c:v>0</c:v>
                </c:pt>
                <c:pt idx="964">
                  <c:v>0</c:v>
                </c:pt>
                <c:pt idx="965" formatCode="0">
                  <c:v>0</c:v>
                </c:pt>
                <c:pt idx="966" formatCode="0">
                  <c:v>0</c:v>
                </c:pt>
                <c:pt idx="967" formatCode="0">
                  <c:v>0</c:v>
                </c:pt>
                <c:pt idx="968" formatCode="0">
                  <c:v>0</c:v>
                </c:pt>
                <c:pt idx="969" formatCode="0">
                  <c:v>0</c:v>
                </c:pt>
                <c:pt idx="970" formatCode="0">
                  <c:v>0</c:v>
                </c:pt>
                <c:pt idx="971">
                  <c:v>0</c:v>
                </c:pt>
                <c:pt idx="972">
                  <c:v>0</c:v>
                </c:pt>
                <c:pt idx="973" formatCode="0">
                  <c:v>0</c:v>
                </c:pt>
                <c:pt idx="974" formatCode="0">
                  <c:v>0</c:v>
                </c:pt>
                <c:pt idx="975" formatCode="0">
                  <c:v>0</c:v>
                </c:pt>
                <c:pt idx="976" formatCode="0">
                  <c:v>0</c:v>
                </c:pt>
                <c:pt idx="977" formatCode="0">
                  <c:v>0</c:v>
                </c:pt>
                <c:pt idx="978" formatCode="0">
                  <c:v>0</c:v>
                </c:pt>
                <c:pt idx="979" formatCode="0">
                  <c:v>0</c:v>
                </c:pt>
                <c:pt idx="980" formatCode="0">
                  <c:v>0</c:v>
                </c:pt>
                <c:pt idx="981" formatCode="0">
                  <c:v>0</c:v>
                </c:pt>
                <c:pt idx="982" formatCode="0">
                  <c:v>0</c:v>
                </c:pt>
                <c:pt idx="983" formatCode="0">
                  <c:v>0</c:v>
                </c:pt>
                <c:pt idx="984" formatCode="0">
                  <c:v>0</c:v>
                </c:pt>
                <c:pt idx="985" formatCode="0">
                  <c:v>0</c:v>
                </c:pt>
                <c:pt idx="986">
                  <c:v>0</c:v>
                </c:pt>
                <c:pt idx="987">
                  <c:v>0</c:v>
                </c:pt>
                <c:pt idx="988" formatCode="0">
                  <c:v>0</c:v>
                </c:pt>
                <c:pt idx="989" formatCode="0">
                  <c:v>0</c:v>
                </c:pt>
                <c:pt idx="990" formatCode="0">
                  <c:v>0</c:v>
                </c:pt>
                <c:pt idx="991" formatCode="0">
                  <c:v>0</c:v>
                </c:pt>
                <c:pt idx="992" formatCode="0">
                  <c:v>0</c:v>
                </c:pt>
                <c:pt idx="993" formatCode="0">
                  <c:v>0</c:v>
                </c:pt>
                <c:pt idx="994" formatCode="0">
                  <c:v>0</c:v>
                </c:pt>
                <c:pt idx="995" formatCode="0">
                  <c:v>0</c:v>
                </c:pt>
                <c:pt idx="996" formatCode="0">
                  <c:v>0</c:v>
                </c:pt>
                <c:pt idx="997" formatCode="0">
                  <c:v>0</c:v>
                </c:pt>
                <c:pt idx="998" formatCode="0">
                  <c:v>0</c:v>
                </c:pt>
                <c:pt idx="999" formatCode="0">
                  <c:v>0</c:v>
                </c:pt>
                <c:pt idx="1000" formatCode="0">
                  <c:v>0</c:v>
                </c:pt>
                <c:pt idx="1001" formatCode="0">
                  <c:v>0</c:v>
                </c:pt>
                <c:pt idx="1002" formatCode="0">
                  <c:v>0</c:v>
                </c:pt>
                <c:pt idx="1003" formatCode="0">
                  <c:v>0</c:v>
                </c:pt>
                <c:pt idx="1004" formatCode="0">
                  <c:v>0</c:v>
                </c:pt>
                <c:pt idx="1005" formatCode="0">
                  <c:v>0</c:v>
                </c:pt>
                <c:pt idx="1006" formatCode="0">
                  <c:v>0</c:v>
                </c:pt>
                <c:pt idx="1007" formatCode="0">
                  <c:v>0</c:v>
                </c:pt>
                <c:pt idx="1008" formatCode="0">
                  <c:v>0</c:v>
                </c:pt>
                <c:pt idx="1009">
                  <c:v>0</c:v>
                </c:pt>
                <c:pt idx="1010">
                  <c:v>0</c:v>
                </c:pt>
                <c:pt idx="1011" formatCode="0">
                  <c:v>0</c:v>
                </c:pt>
                <c:pt idx="1012" formatCode="0">
                  <c:v>0</c:v>
                </c:pt>
                <c:pt idx="1013" formatCode="0">
                  <c:v>0</c:v>
                </c:pt>
                <c:pt idx="1014" formatCode="0">
                  <c:v>0</c:v>
                </c:pt>
                <c:pt idx="1015" formatCode="0">
                  <c:v>0</c:v>
                </c:pt>
                <c:pt idx="1016" formatCode="0">
                  <c:v>0</c:v>
                </c:pt>
                <c:pt idx="1017" formatCode="0">
                  <c:v>0</c:v>
                </c:pt>
                <c:pt idx="1018" formatCode="0">
                  <c:v>0</c:v>
                </c:pt>
                <c:pt idx="1019">
                  <c:v>0</c:v>
                </c:pt>
                <c:pt idx="1020" formatCode="0">
                  <c:v>0</c:v>
                </c:pt>
                <c:pt idx="1021" formatCode="0">
                  <c:v>0</c:v>
                </c:pt>
                <c:pt idx="1022" formatCode="0">
                  <c:v>0</c:v>
                </c:pt>
                <c:pt idx="1023" formatCode="0">
                  <c:v>0</c:v>
                </c:pt>
                <c:pt idx="1024" formatCode="0">
                  <c:v>0</c:v>
                </c:pt>
                <c:pt idx="1025" formatCode="0">
                  <c:v>0</c:v>
                </c:pt>
                <c:pt idx="1026" formatCode="0">
                  <c:v>0</c:v>
                </c:pt>
                <c:pt idx="1027" formatCode="0">
                  <c:v>0</c:v>
                </c:pt>
                <c:pt idx="1028" formatCode="0">
                  <c:v>0</c:v>
                </c:pt>
                <c:pt idx="1029" formatCode="0">
                  <c:v>0</c:v>
                </c:pt>
                <c:pt idx="1030" formatCode="0">
                  <c:v>0</c:v>
                </c:pt>
                <c:pt idx="1031" formatCode="0">
                  <c:v>0</c:v>
                </c:pt>
                <c:pt idx="1032" formatCode="0">
                  <c:v>0</c:v>
                </c:pt>
                <c:pt idx="1033" formatCode="0">
                  <c:v>0</c:v>
                </c:pt>
                <c:pt idx="1034" formatCode="0">
                  <c:v>0</c:v>
                </c:pt>
                <c:pt idx="1035" formatCode="0">
                  <c:v>0</c:v>
                </c:pt>
                <c:pt idx="1036" formatCode="0">
                  <c:v>0</c:v>
                </c:pt>
                <c:pt idx="1037" formatCode="0">
                  <c:v>0</c:v>
                </c:pt>
                <c:pt idx="1038" formatCode="0">
                  <c:v>0</c:v>
                </c:pt>
                <c:pt idx="1039" formatCode="0">
                  <c:v>0</c:v>
                </c:pt>
                <c:pt idx="1040" formatCode="0">
                  <c:v>0</c:v>
                </c:pt>
                <c:pt idx="1041" formatCode="0">
                  <c:v>0</c:v>
                </c:pt>
                <c:pt idx="1042" formatCode="0">
                  <c:v>0</c:v>
                </c:pt>
                <c:pt idx="1043" formatCode="0">
                  <c:v>0</c:v>
                </c:pt>
                <c:pt idx="1044" formatCode="0">
                  <c:v>0</c:v>
                </c:pt>
                <c:pt idx="1045" formatCode="0">
                  <c:v>0</c:v>
                </c:pt>
                <c:pt idx="1046" formatCode="0">
                  <c:v>0</c:v>
                </c:pt>
                <c:pt idx="1047" formatCode="0">
                  <c:v>0</c:v>
                </c:pt>
                <c:pt idx="1048">
                  <c:v>0</c:v>
                </c:pt>
                <c:pt idx="1049" formatCode="0">
                  <c:v>0</c:v>
                </c:pt>
                <c:pt idx="1050" formatCode="0">
                  <c:v>0</c:v>
                </c:pt>
                <c:pt idx="1051" formatCode="0">
                  <c:v>0</c:v>
                </c:pt>
                <c:pt idx="1052" formatCode="0">
                  <c:v>0</c:v>
                </c:pt>
                <c:pt idx="1053" formatCode="0">
                  <c:v>0</c:v>
                </c:pt>
                <c:pt idx="1054" formatCode="0">
                  <c:v>0</c:v>
                </c:pt>
                <c:pt idx="1055">
                  <c:v>0</c:v>
                </c:pt>
                <c:pt idx="1056" formatCode="0">
                  <c:v>0</c:v>
                </c:pt>
                <c:pt idx="1057" formatCode="0">
                  <c:v>0</c:v>
                </c:pt>
                <c:pt idx="1058" formatCode="0">
                  <c:v>0</c:v>
                </c:pt>
                <c:pt idx="1059" formatCode="0">
                  <c:v>0</c:v>
                </c:pt>
                <c:pt idx="1060" formatCode="0">
                  <c:v>0</c:v>
                </c:pt>
                <c:pt idx="1061" formatCode="0">
                  <c:v>0</c:v>
                </c:pt>
                <c:pt idx="1062" formatCode="0">
                  <c:v>0</c:v>
                </c:pt>
                <c:pt idx="1063" formatCode="0">
                  <c:v>0</c:v>
                </c:pt>
                <c:pt idx="1064" formatCode="0">
                  <c:v>0</c:v>
                </c:pt>
                <c:pt idx="1065" formatCode="0">
                  <c:v>0</c:v>
                </c:pt>
                <c:pt idx="1066" formatCode="0">
                  <c:v>0</c:v>
                </c:pt>
                <c:pt idx="1067" formatCode="0">
                  <c:v>0</c:v>
                </c:pt>
                <c:pt idx="1068" formatCode="0">
                  <c:v>0</c:v>
                </c:pt>
                <c:pt idx="1069" formatCode="0">
                  <c:v>0</c:v>
                </c:pt>
                <c:pt idx="1070" formatCode="0">
                  <c:v>0</c:v>
                </c:pt>
                <c:pt idx="1071" formatCode="0">
                  <c:v>0</c:v>
                </c:pt>
                <c:pt idx="1072" formatCode="0">
                  <c:v>0</c:v>
                </c:pt>
                <c:pt idx="1073" formatCode="0">
                  <c:v>0</c:v>
                </c:pt>
                <c:pt idx="1074" formatCode="0">
                  <c:v>0</c:v>
                </c:pt>
                <c:pt idx="1075" formatCode="0">
                  <c:v>0</c:v>
                </c:pt>
                <c:pt idx="1076" formatCode="0">
                  <c:v>0</c:v>
                </c:pt>
                <c:pt idx="1077" formatCode="0">
                  <c:v>0</c:v>
                </c:pt>
                <c:pt idx="1078" formatCode="0">
                  <c:v>0</c:v>
                </c:pt>
                <c:pt idx="1079" formatCode="0">
                  <c:v>0</c:v>
                </c:pt>
                <c:pt idx="1080">
                  <c:v>0</c:v>
                </c:pt>
                <c:pt idx="1081" formatCode="0">
                  <c:v>0</c:v>
                </c:pt>
                <c:pt idx="1082" formatCode="0">
                  <c:v>0</c:v>
                </c:pt>
                <c:pt idx="1083" formatCode="0">
                  <c:v>0</c:v>
                </c:pt>
                <c:pt idx="1084" formatCode="0">
                  <c:v>0</c:v>
                </c:pt>
                <c:pt idx="1085" formatCode="0">
                  <c:v>0</c:v>
                </c:pt>
                <c:pt idx="1086" formatCode="0">
                  <c:v>0</c:v>
                </c:pt>
                <c:pt idx="1087" formatCode="0">
                  <c:v>0</c:v>
                </c:pt>
                <c:pt idx="1088" formatCode="0">
                  <c:v>0</c:v>
                </c:pt>
                <c:pt idx="1089" formatCode="0">
                  <c:v>0</c:v>
                </c:pt>
                <c:pt idx="1090" formatCode="0">
                  <c:v>0</c:v>
                </c:pt>
                <c:pt idx="1091" formatCode="0">
                  <c:v>0</c:v>
                </c:pt>
                <c:pt idx="1092" formatCode="0">
                  <c:v>0</c:v>
                </c:pt>
                <c:pt idx="1093" formatCode="0">
                  <c:v>0</c:v>
                </c:pt>
                <c:pt idx="1094" formatCode="0">
                  <c:v>0</c:v>
                </c:pt>
                <c:pt idx="1095" formatCode="0">
                  <c:v>0</c:v>
                </c:pt>
                <c:pt idx="1096" formatCode="0">
                  <c:v>0</c:v>
                </c:pt>
                <c:pt idx="1097" formatCode="0">
                  <c:v>0</c:v>
                </c:pt>
                <c:pt idx="1098" formatCode="0">
                  <c:v>0</c:v>
                </c:pt>
                <c:pt idx="1099" formatCode="0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 formatCode="0">
                  <c:v>0</c:v>
                </c:pt>
                <c:pt idx="1104" formatCode="0">
                  <c:v>0</c:v>
                </c:pt>
                <c:pt idx="1105" formatCode="0">
                  <c:v>0</c:v>
                </c:pt>
                <c:pt idx="1106" formatCode="0">
                  <c:v>0</c:v>
                </c:pt>
                <c:pt idx="1107" formatCode="0">
                  <c:v>0</c:v>
                </c:pt>
                <c:pt idx="1108" formatCode="0">
                  <c:v>0</c:v>
                </c:pt>
                <c:pt idx="1109" formatCode="0">
                  <c:v>0</c:v>
                </c:pt>
                <c:pt idx="1110" formatCode="0">
                  <c:v>0</c:v>
                </c:pt>
                <c:pt idx="1111">
                  <c:v>0</c:v>
                </c:pt>
                <c:pt idx="1112" formatCode="0">
                  <c:v>0</c:v>
                </c:pt>
                <c:pt idx="1113" formatCode="0">
                  <c:v>0</c:v>
                </c:pt>
                <c:pt idx="1114" formatCode="0">
                  <c:v>0</c:v>
                </c:pt>
                <c:pt idx="1115" formatCode="0">
                  <c:v>0</c:v>
                </c:pt>
                <c:pt idx="1116" formatCode="0">
                  <c:v>0</c:v>
                </c:pt>
                <c:pt idx="1117" formatCode="0">
                  <c:v>0</c:v>
                </c:pt>
                <c:pt idx="1118" formatCode="0">
                  <c:v>0</c:v>
                </c:pt>
                <c:pt idx="1119">
                  <c:v>0</c:v>
                </c:pt>
                <c:pt idx="1120" formatCode="0">
                  <c:v>0</c:v>
                </c:pt>
                <c:pt idx="1121" formatCode="0">
                  <c:v>0</c:v>
                </c:pt>
                <c:pt idx="1122" formatCode="0">
                  <c:v>0</c:v>
                </c:pt>
                <c:pt idx="1123" formatCode="0">
                  <c:v>0</c:v>
                </c:pt>
                <c:pt idx="1124" formatCode="0">
                  <c:v>0</c:v>
                </c:pt>
                <c:pt idx="1125" formatCode="0">
                  <c:v>0</c:v>
                </c:pt>
                <c:pt idx="1126" formatCode="0">
                  <c:v>0</c:v>
                </c:pt>
                <c:pt idx="1127" formatCode="0">
                  <c:v>0</c:v>
                </c:pt>
                <c:pt idx="1128" formatCode="0">
                  <c:v>0</c:v>
                </c:pt>
                <c:pt idx="1129" formatCode="0">
                  <c:v>0</c:v>
                </c:pt>
                <c:pt idx="1130" formatCode="0">
                  <c:v>0</c:v>
                </c:pt>
                <c:pt idx="1131" formatCode="0">
                  <c:v>0</c:v>
                </c:pt>
                <c:pt idx="1132" formatCode="0">
                  <c:v>0</c:v>
                </c:pt>
                <c:pt idx="1133" formatCode="0">
                  <c:v>0</c:v>
                </c:pt>
                <c:pt idx="1134" formatCode="0">
                  <c:v>0</c:v>
                </c:pt>
                <c:pt idx="1135" formatCode="0">
                  <c:v>0</c:v>
                </c:pt>
                <c:pt idx="1136" formatCode="0">
                  <c:v>0</c:v>
                </c:pt>
                <c:pt idx="1137" formatCode="0">
                  <c:v>0</c:v>
                </c:pt>
                <c:pt idx="1138" formatCode="0">
                  <c:v>0</c:v>
                </c:pt>
                <c:pt idx="1139" formatCode="0">
                  <c:v>0</c:v>
                </c:pt>
                <c:pt idx="1140" formatCode="0">
                  <c:v>0</c:v>
                </c:pt>
                <c:pt idx="1141" formatCode="0">
                  <c:v>0</c:v>
                </c:pt>
                <c:pt idx="1142" formatCode="0">
                  <c:v>0</c:v>
                </c:pt>
                <c:pt idx="1143" formatCode="0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 formatCode="0">
                  <c:v>0</c:v>
                </c:pt>
                <c:pt idx="1148" formatCode="0">
                  <c:v>0</c:v>
                </c:pt>
                <c:pt idx="1149" formatCode="0">
                  <c:v>0</c:v>
                </c:pt>
                <c:pt idx="1150" formatCode="0">
                  <c:v>0</c:v>
                </c:pt>
                <c:pt idx="1151" formatCode="0">
                  <c:v>0</c:v>
                </c:pt>
                <c:pt idx="1152" formatCode="0">
                  <c:v>0</c:v>
                </c:pt>
                <c:pt idx="1153" formatCode="0">
                  <c:v>0</c:v>
                </c:pt>
                <c:pt idx="1154" formatCode="0">
                  <c:v>0</c:v>
                </c:pt>
                <c:pt idx="1155" formatCode="0">
                  <c:v>0</c:v>
                </c:pt>
                <c:pt idx="1156" formatCode="0">
                  <c:v>0</c:v>
                </c:pt>
                <c:pt idx="1157" formatCode="0">
                  <c:v>0</c:v>
                </c:pt>
                <c:pt idx="1158">
                  <c:v>0</c:v>
                </c:pt>
                <c:pt idx="1159" formatCode="0">
                  <c:v>0</c:v>
                </c:pt>
                <c:pt idx="1160">
                  <c:v>0</c:v>
                </c:pt>
                <c:pt idx="1161" formatCode="0">
                  <c:v>0</c:v>
                </c:pt>
                <c:pt idx="1162" formatCode="0">
                  <c:v>0</c:v>
                </c:pt>
                <c:pt idx="1163" formatCode="0">
                  <c:v>0</c:v>
                </c:pt>
                <c:pt idx="1164" formatCode="0">
                  <c:v>0</c:v>
                </c:pt>
                <c:pt idx="1165" formatCode="0">
                  <c:v>0</c:v>
                </c:pt>
                <c:pt idx="1166">
                  <c:v>0</c:v>
                </c:pt>
                <c:pt idx="1167" formatCode="0">
                  <c:v>0</c:v>
                </c:pt>
                <c:pt idx="1168" formatCode="0">
                  <c:v>0</c:v>
                </c:pt>
                <c:pt idx="1169" formatCode="0">
                  <c:v>0</c:v>
                </c:pt>
                <c:pt idx="1170" formatCode="0">
                  <c:v>0</c:v>
                </c:pt>
                <c:pt idx="1171" formatCode="0">
                  <c:v>0</c:v>
                </c:pt>
                <c:pt idx="1172" formatCode="0">
                  <c:v>0</c:v>
                </c:pt>
                <c:pt idx="1173" formatCode="0">
                  <c:v>0</c:v>
                </c:pt>
                <c:pt idx="1174" formatCode="0">
                  <c:v>0</c:v>
                </c:pt>
                <c:pt idx="1175" formatCode="0">
                  <c:v>0</c:v>
                </c:pt>
                <c:pt idx="1176" formatCode="0">
                  <c:v>0</c:v>
                </c:pt>
                <c:pt idx="1177" formatCode="0">
                  <c:v>0</c:v>
                </c:pt>
                <c:pt idx="1178" formatCode="0">
                  <c:v>0</c:v>
                </c:pt>
                <c:pt idx="1179" formatCode="0">
                  <c:v>0</c:v>
                </c:pt>
                <c:pt idx="1180" formatCode="0">
                  <c:v>0</c:v>
                </c:pt>
                <c:pt idx="1181" formatCode="0">
                  <c:v>0</c:v>
                </c:pt>
                <c:pt idx="1182" formatCode="0">
                  <c:v>0</c:v>
                </c:pt>
                <c:pt idx="1183" formatCode="0">
                  <c:v>0</c:v>
                </c:pt>
                <c:pt idx="1184" formatCode="0">
                  <c:v>0</c:v>
                </c:pt>
                <c:pt idx="1185" formatCode="0">
                  <c:v>0</c:v>
                </c:pt>
                <c:pt idx="1186" formatCode="0">
                  <c:v>0</c:v>
                </c:pt>
                <c:pt idx="1187" formatCode="0">
                  <c:v>0</c:v>
                </c:pt>
                <c:pt idx="1188" formatCode="0">
                  <c:v>0</c:v>
                </c:pt>
                <c:pt idx="1189" formatCode="0">
                  <c:v>0</c:v>
                </c:pt>
                <c:pt idx="1190" formatCode="0">
                  <c:v>0</c:v>
                </c:pt>
                <c:pt idx="1191" formatCode="0">
                  <c:v>0</c:v>
                </c:pt>
                <c:pt idx="1192" formatCode="0">
                  <c:v>0</c:v>
                </c:pt>
                <c:pt idx="1193" formatCode="0">
                  <c:v>0</c:v>
                </c:pt>
                <c:pt idx="1194" formatCode="0">
                  <c:v>0</c:v>
                </c:pt>
                <c:pt idx="1195" formatCode="0">
                  <c:v>0</c:v>
                </c:pt>
                <c:pt idx="1196" formatCode="0">
                  <c:v>0</c:v>
                </c:pt>
                <c:pt idx="1197" formatCode="0">
                  <c:v>0</c:v>
                </c:pt>
                <c:pt idx="1198" formatCode="0">
                  <c:v>0</c:v>
                </c:pt>
                <c:pt idx="1199" formatCode="0">
                  <c:v>0</c:v>
                </c:pt>
                <c:pt idx="1200" formatCode="0">
                  <c:v>0</c:v>
                </c:pt>
                <c:pt idx="1201" formatCode="0">
                  <c:v>0</c:v>
                </c:pt>
                <c:pt idx="1202" formatCode="0">
                  <c:v>0</c:v>
                </c:pt>
                <c:pt idx="1203" formatCode="0">
                  <c:v>0</c:v>
                </c:pt>
                <c:pt idx="1204" formatCode="0">
                  <c:v>0</c:v>
                </c:pt>
                <c:pt idx="1205">
                  <c:v>0</c:v>
                </c:pt>
                <c:pt idx="1206" formatCode="0">
                  <c:v>0</c:v>
                </c:pt>
                <c:pt idx="1207" formatCode="0">
                  <c:v>0</c:v>
                </c:pt>
                <c:pt idx="1208" formatCode="0">
                  <c:v>0</c:v>
                </c:pt>
                <c:pt idx="1209" formatCode="0">
                  <c:v>0</c:v>
                </c:pt>
                <c:pt idx="1210" formatCode="0">
                  <c:v>0</c:v>
                </c:pt>
                <c:pt idx="1211" formatCode="0">
                  <c:v>0</c:v>
                </c:pt>
                <c:pt idx="1212" formatCode="0">
                  <c:v>0</c:v>
                </c:pt>
                <c:pt idx="1213" formatCode="0">
                  <c:v>0</c:v>
                </c:pt>
                <c:pt idx="1214" formatCode="0">
                  <c:v>0</c:v>
                </c:pt>
                <c:pt idx="1215" formatCode="0">
                  <c:v>0</c:v>
                </c:pt>
                <c:pt idx="1216" formatCode="0">
                  <c:v>0</c:v>
                </c:pt>
                <c:pt idx="1217" formatCode="0">
                  <c:v>0</c:v>
                </c:pt>
                <c:pt idx="1218">
                  <c:v>0</c:v>
                </c:pt>
                <c:pt idx="1219">
                  <c:v>0</c:v>
                </c:pt>
                <c:pt idx="1220" formatCode="0">
                  <c:v>0</c:v>
                </c:pt>
                <c:pt idx="1221" formatCode="0">
                  <c:v>0</c:v>
                </c:pt>
                <c:pt idx="1222" formatCode="0">
                  <c:v>0</c:v>
                </c:pt>
                <c:pt idx="1223" formatCode="0">
                  <c:v>0</c:v>
                </c:pt>
                <c:pt idx="1224">
                  <c:v>0</c:v>
                </c:pt>
                <c:pt idx="1225">
                  <c:v>0</c:v>
                </c:pt>
                <c:pt idx="1226" formatCode="0">
                  <c:v>0</c:v>
                </c:pt>
                <c:pt idx="1227" formatCode="0">
                  <c:v>0</c:v>
                </c:pt>
                <c:pt idx="1228" formatCode="0">
                  <c:v>0</c:v>
                </c:pt>
                <c:pt idx="1229" formatCode="0">
                  <c:v>0</c:v>
                </c:pt>
                <c:pt idx="1230" formatCode="0">
                  <c:v>0</c:v>
                </c:pt>
                <c:pt idx="1231">
                  <c:v>0</c:v>
                </c:pt>
                <c:pt idx="1232" formatCode="0">
                  <c:v>0</c:v>
                </c:pt>
                <c:pt idx="1233" formatCode="0">
                  <c:v>0</c:v>
                </c:pt>
                <c:pt idx="1234" formatCode="0">
                  <c:v>0</c:v>
                </c:pt>
                <c:pt idx="1235" formatCode="0">
                  <c:v>0</c:v>
                </c:pt>
                <c:pt idx="1236" formatCode="0">
                  <c:v>0</c:v>
                </c:pt>
                <c:pt idx="1237" formatCode="0">
                  <c:v>0</c:v>
                </c:pt>
                <c:pt idx="1238" formatCode="0">
                  <c:v>0</c:v>
                </c:pt>
                <c:pt idx="1239" formatCode="0">
                  <c:v>0</c:v>
                </c:pt>
                <c:pt idx="1240" formatCode="0">
                  <c:v>0</c:v>
                </c:pt>
                <c:pt idx="1241" formatCode="0">
                  <c:v>0</c:v>
                </c:pt>
                <c:pt idx="1242" formatCode="0">
                  <c:v>0</c:v>
                </c:pt>
                <c:pt idx="1243" formatCode="0">
                  <c:v>0</c:v>
                </c:pt>
                <c:pt idx="1244">
                  <c:v>0</c:v>
                </c:pt>
                <c:pt idx="1245" formatCode="0">
                  <c:v>0</c:v>
                </c:pt>
                <c:pt idx="1246" formatCode="0">
                  <c:v>0</c:v>
                </c:pt>
                <c:pt idx="1247" formatCode="0">
                  <c:v>0</c:v>
                </c:pt>
                <c:pt idx="1248" formatCode="0">
                  <c:v>0</c:v>
                </c:pt>
                <c:pt idx="1249" formatCode="0">
                  <c:v>0</c:v>
                </c:pt>
                <c:pt idx="1250" formatCode="0">
                  <c:v>0</c:v>
                </c:pt>
                <c:pt idx="1251" formatCode="0">
                  <c:v>0</c:v>
                </c:pt>
                <c:pt idx="1252" formatCode="0">
                  <c:v>0</c:v>
                </c:pt>
                <c:pt idx="1253" formatCode="0">
                  <c:v>0</c:v>
                </c:pt>
                <c:pt idx="1254" formatCode="0">
                  <c:v>0</c:v>
                </c:pt>
                <c:pt idx="1255" formatCode="0">
                  <c:v>0</c:v>
                </c:pt>
                <c:pt idx="1256" formatCode="0">
                  <c:v>0</c:v>
                </c:pt>
                <c:pt idx="1257" formatCode="0">
                  <c:v>0</c:v>
                </c:pt>
                <c:pt idx="1258" formatCode="0">
                  <c:v>0</c:v>
                </c:pt>
                <c:pt idx="1259" formatCode="0">
                  <c:v>0</c:v>
                </c:pt>
                <c:pt idx="1260" formatCode="0">
                  <c:v>0</c:v>
                </c:pt>
                <c:pt idx="1261" formatCode="0">
                  <c:v>0</c:v>
                </c:pt>
                <c:pt idx="1262" formatCode="0">
                  <c:v>0</c:v>
                </c:pt>
                <c:pt idx="1263" formatCode="0">
                  <c:v>0</c:v>
                </c:pt>
                <c:pt idx="1264" formatCode="0">
                  <c:v>0</c:v>
                </c:pt>
                <c:pt idx="1265" formatCode="0">
                  <c:v>0</c:v>
                </c:pt>
                <c:pt idx="1266" formatCode="0">
                  <c:v>0</c:v>
                </c:pt>
                <c:pt idx="1267" formatCode="0">
                  <c:v>0</c:v>
                </c:pt>
                <c:pt idx="1268" formatCode="0">
                  <c:v>0</c:v>
                </c:pt>
                <c:pt idx="1269" formatCode="0">
                  <c:v>0</c:v>
                </c:pt>
                <c:pt idx="1270" formatCode="0">
                  <c:v>0</c:v>
                </c:pt>
                <c:pt idx="1271" formatCode="0">
                  <c:v>0</c:v>
                </c:pt>
                <c:pt idx="1272">
                  <c:v>0</c:v>
                </c:pt>
                <c:pt idx="1273" formatCode="0">
                  <c:v>0</c:v>
                </c:pt>
                <c:pt idx="1274" formatCode="0">
                  <c:v>0</c:v>
                </c:pt>
                <c:pt idx="1275" formatCode="0">
                  <c:v>0</c:v>
                </c:pt>
                <c:pt idx="1276" formatCode="0">
                  <c:v>0</c:v>
                </c:pt>
                <c:pt idx="1277">
                  <c:v>0</c:v>
                </c:pt>
                <c:pt idx="1278" formatCode="0">
                  <c:v>0</c:v>
                </c:pt>
                <c:pt idx="1279" formatCode="0">
                  <c:v>0</c:v>
                </c:pt>
                <c:pt idx="1280" formatCode="0">
                  <c:v>0</c:v>
                </c:pt>
                <c:pt idx="1281" formatCode="0">
                  <c:v>0</c:v>
                </c:pt>
                <c:pt idx="1282" formatCode="0">
                  <c:v>0</c:v>
                </c:pt>
                <c:pt idx="1283" formatCode="0">
                  <c:v>0</c:v>
                </c:pt>
                <c:pt idx="1284" formatCode="0">
                  <c:v>0</c:v>
                </c:pt>
                <c:pt idx="1285" formatCode="0">
                  <c:v>0</c:v>
                </c:pt>
                <c:pt idx="1286" formatCode="0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 formatCode="0">
                  <c:v>0</c:v>
                </c:pt>
                <c:pt idx="1292" formatCode="0">
                  <c:v>0</c:v>
                </c:pt>
                <c:pt idx="1293" formatCode="0">
                  <c:v>0</c:v>
                </c:pt>
                <c:pt idx="1294" formatCode="0">
                  <c:v>0</c:v>
                </c:pt>
                <c:pt idx="1295" formatCode="0">
                  <c:v>0</c:v>
                </c:pt>
                <c:pt idx="1296" formatCode="0">
                  <c:v>0</c:v>
                </c:pt>
                <c:pt idx="1297" formatCode="0">
                  <c:v>0</c:v>
                </c:pt>
                <c:pt idx="1298">
                  <c:v>0</c:v>
                </c:pt>
                <c:pt idx="1299" formatCode="0">
                  <c:v>0</c:v>
                </c:pt>
                <c:pt idx="1300" formatCode="0">
                  <c:v>0</c:v>
                </c:pt>
                <c:pt idx="1301" formatCode="0">
                  <c:v>0</c:v>
                </c:pt>
                <c:pt idx="1302" formatCode="0">
                  <c:v>0</c:v>
                </c:pt>
                <c:pt idx="1303" formatCode="0">
                  <c:v>0</c:v>
                </c:pt>
                <c:pt idx="1304" formatCode="0">
                  <c:v>0</c:v>
                </c:pt>
                <c:pt idx="1305" formatCode="0">
                  <c:v>0</c:v>
                </c:pt>
                <c:pt idx="1306" formatCode="0">
                  <c:v>0</c:v>
                </c:pt>
                <c:pt idx="1307" formatCode="0">
                  <c:v>0</c:v>
                </c:pt>
                <c:pt idx="1308" formatCode="0">
                  <c:v>0</c:v>
                </c:pt>
                <c:pt idx="1309" formatCode="0">
                  <c:v>0</c:v>
                </c:pt>
                <c:pt idx="1310" formatCode="0">
                  <c:v>0</c:v>
                </c:pt>
                <c:pt idx="1311" formatCode="0">
                  <c:v>0</c:v>
                </c:pt>
                <c:pt idx="1312" formatCode="0">
                  <c:v>0</c:v>
                </c:pt>
                <c:pt idx="1313" formatCode="0">
                  <c:v>0</c:v>
                </c:pt>
                <c:pt idx="1314" formatCode="0">
                  <c:v>0</c:v>
                </c:pt>
                <c:pt idx="1315" formatCode="0">
                  <c:v>0</c:v>
                </c:pt>
                <c:pt idx="1316" formatCode="0">
                  <c:v>0</c:v>
                </c:pt>
                <c:pt idx="1317" formatCode="0">
                  <c:v>0</c:v>
                </c:pt>
                <c:pt idx="1318" formatCode="0">
                  <c:v>0</c:v>
                </c:pt>
                <c:pt idx="1319" formatCode="0">
                  <c:v>0</c:v>
                </c:pt>
                <c:pt idx="1320" formatCode="0">
                  <c:v>0</c:v>
                </c:pt>
                <c:pt idx="1321" formatCode="0">
                  <c:v>0</c:v>
                </c:pt>
                <c:pt idx="1322" formatCode="0">
                  <c:v>0</c:v>
                </c:pt>
                <c:pt idx="1323" formatCode="0">
                  <c:v>0</c:v>
                </c:pt>
                <c:pt idx="1324" formatCode="0">
                  <c:v>0</c:v>
                </c:pt>
                <c:pt idx="1325" formatCode="0">
                  <c:v>0</c:v>
                </c:pt>
                <c:pt idx="1326" formatCode="0">
                  <c:v>0</c:v>
                </c:pt>
                <c:pt idx="1327" formatCode="0">
                  <c:v>0</c:v>
                </c:pt>
                <c:pt idx="1328" formatCode="0">
                  <c:v>0</c:v>
                </c:pt>
                <c:pt idx="1329" formatCode="0">
                  <c:v>0</c:v>
                </c:pt>
                <c:pt idx="1330" formatCode="0">
                  <c:v>0</c:v>
                </c:pt>
                <c:pt idx="1331" formatCode="0">
                  <c:v>0</c:v>
                </c:pt>
                <c:pt idx="1332" formatCode="0">
                  <c:v>0</c:v>
                </c:pt>
                <c:pt idx="1333" formatCode="0">
                  <c:v>0</c:v>
                </c:pt>
                <c:pt idx="1334" formatCode="0">
                  <c:v>0</c:v>
                </c:pt>
                <c:pt idx="1335" formatCode="0">
                  <c:v>0</c:v>
                </c:pt>
                <c:pt idx="1336">
                  <c:v>0</c:v>
                </c:pt>
                <c:pt idx="1337" formatCode="0">
                  <c:v>0</c:v>
                </c:pt>
                <c:pt idx="1338" formatCode="0">
                  <c:v>0</c:v>
                </c:pt>
                <c:pt idx="1339">
                  <c:v>0</c:v>
                </c:pt>
                <c:pt idx="1340" formatCode="0">
                  <c:v>0</c:v>
                </c:pt>
                <c:pt idx="1341" formatCode="0">
                  <c:v>0</c:v>
                </c:pt>
                <c:pt idx="1342">
                  <c:v>0</c:v>
                </c:pt>
                <c:pt idx="1343" formatCode="0">
                  <c:v>0</c:v>
                </c:pt>
                <c:pt idx="1344" formatCode="0">
                  <c:v>0</c:v>
                </c:pt>
                <c:pt idx="1345" formatCode="0">
                  <c:v>0</c:v>
                </c:pt>
                <c:pt idx="1346" formatCode="0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 formatCode="0">
                  <c:v>0</c:v>
                </c:pt>
                <c:pt idx="1351" formatCode="0">
                  <c:v>0</c:v>
                </c:pt>
                <c:pt idx="1352" formatCode="0">
                  <c:v>0</c:v>
                </c:pt>
                <c:pt idx="1353" formatCode="0">
                  <c:v>0</c:v>
                </c:pt>
                <c:pt idx="1354" formatCode="0">
                  <c:v>0</c:v>
                </c:pt>
                <c:pt idx="1355" formatCode="0">
                  <c:v>0</c:v>
                </c:pt>
                <c:pt idx="1356" formatCode="0">
                  <c:v>0</c:v>
                </c:pt>
                <c:pt idx="1357" formatCode="0">
                  <c:v>0</c:v>
                </c:pt>
                <c:pt idx="1358" formatCode="0">
                  <c:v>0</c:v>
                </c:pt>
                <c:pt idx="1359" formatCode="0">
                  <c:v>0</c:v>
                </c:pt>
                <c:pt idx="1360" formatCode="0">
                  <c:v>0</c:v>
                </c:pt>
                <c:pt idx="1361">
                  <c:v>0</c:v>
                </c:pt>
                <c:pt idx="1362" formatCode="0">
                  <c:v>0</c:v>
                </c:pt>
                <c:pt idx="1363" formatCode="0">
                  <c:v>0</c:v>
                </c:pt>
                <c:pt idx="1364" formatCode="0">
                  <c:v>0</c:v>
                </c:pt>
                <c:pt idx="1365" formatCode="0">
                  <c:v>0</c:v>
                </c:pt>
                <c:pt idx="1366" formatCode="0">
                  <c:v>0</c:v>
                </c:pt>
                <c:pt idx="1367" formatCode="0">
                  <c:v>0</c:v>
                </c:pt>
                <c:pt idx="1368">
                  <c:v>0</c:v>
                </c:pt>
                <c:pt idx="1369" formatCode="0">
                  <c:v>0</c:v>
                </c:pt>
                <c:pt idx="1370" formatCode="0">
                  <c:v>0</c:v>
                </c:pt>
                <c:pt idx="1371" formatCode="0">
                  <c:v>0</c:v>
                </c:pt>
                <c:pt idx="1372" formatCode="0">
                  <c:v>0</c:v>
                </c:pt>
                <c:pt idx="1373" formatCode="0">
                  <c:v>0</c:v>
                </c:pt>
                <c:pt idx="1374" formatCode="0">
                  <c:v>0</c:v>
                </c:pt>
                <c:pt idx="1375" formatCode="0">
                  <c:v>0</c:v>
                </c:pt>
                <c:pt idx="1376" formatCode="0">
                  <c:v>0</c:v>
                </c:pt>
                <c:pt idx="1377" formatCode="0">
                  <c:v>0</c:v>
                </c:pt>
                <c:pt idx="1378" formatCode="0">
                  <c:v>0</c:v>
                </c:pt>
                <c:pt idx="1379" formatCode="0">
                  <c:v>0</c:v>
                </c:pt>
                <c:pt idx="1380" formatCode="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 formatCode="0">
                  <c:v>0</c:v>
                </c:pt>
                <c:pt idx="1385" formatCode="0">
                  <c:v>0</c:v>
                </c:pt>
                <c:pt idx="1386" formatCode="0">
                  <c:v>0</c:v>
                </c:pt>
                <c:pt idx="1387" formatCode="0">
                  <c:v>0</c:v>
                </c:pt>
                <c:pt idx="1388" formatCode="0">
                  <c:v>0</c:v>
                </c:pt>
                <c:pt idx="1389" formatCode="0">
                  <c:v>0</c:v>
                </c:pt>
                <c:pt idx="1390" formatCode="0">
                  <c:v>0</c:v>
                </c:pt>
                <c:pt idx="1391" formatCode="0">
                  <c:v>0</c:v>
                </c:pt>
                <c:pt idx="1392" formatCode="0">
                  <c:v>0</c:v>
                </c:pt>
                <c:pt idx="1393" formatCode="0">
                  <c:v>0</c:v>
                </c:pt>
                <c:pt idx="1394" formatCode="0">
                  <c:v>0</c:v>
                </c:pt>
                <c:pt idx="1395" formatCode="0">
                  <c:v>0</c:v>
                </c:pt>
                <c:pt idx="1396">
                  <c:v>0</c:v>
                </c:pt>
                <c:pt idx="1397" formatCode="0">
                  <c:v>0</c:v>
                </c:pt>
                <c:pt idx="1398" formatCode="0">
                  <c:v>0</c:v>
                </c:pt>
                <c:pt idx="1399" formatCode="0">
                  <c:v>0</c:v>
                </c:pt>
                <c:pt idx="1400" formatCode="0">
                  <c:v>0</c:v>
                </c:pt>
                <c:pt idx="1401" formatCode="0">
                  <c:v>0</c:v>
                </c:pt>
                <c:pt idx="1402" formatCode="0">
                  <c:v>0</c:v>
                </c:pt>
                <c:pt idx="1403" formatCode="0">
                  <c:v>0</c:v>
                </c:pt>
                <c:pt idx="1404" formatCode="0">
                  <c:v>0</c:v>
                </c:pt>
                <c:pt idx="1405" formatCode="0">
                  <c:v>0</c:v>
                </c:pt>
                <c:pt idx="1406" formatCode="0">
                  <c:v>0</c:v>
                </c:pt>
                <c:pt idx="1407" formatCode="0">
                  <c:v>0</c:v>
                </c:pt>
                <c:pt idx="1408" formatCode="0">
                  <c:v>0</c:v>
                </c:pt>
                <c:pt idx="1409" formatCode="0">
                  <c:v>0</c:v>
                </c:pt>
                <c:pt idx="1410" formatCode="0">
                  <c:v>0</c:v>
                </c:pt>
                <c:pt idx="1411" formatCode="0">
                  <c:v>0</c:v>
                </c:pt>
                <c:pt idx="1412" formatCode="0">
                  <c:v>0</c:v>
                </c:pt>
                <c:pt idx="1413" formatCode="0">
                  <c:v>0</c:v>
                </c:pt>
                <c:pt idx="1414" formatCode="0">
                  <c:v>0</c:v>
                </c:pt>
                <c:pt idx="1415" formatCode="0">
                  <c:v>0</c:v>
                </c:pt>
                <c:pt idx="1416" formatCode="0">
                  <c:v>0</c:v>
                </c:pt>
                <c:pt idx="1417" formatCode="0">
                  <c:v>0</c:v>
                </c:pt>
                <c:pt idx="1418" formatCode="0">
                  <c:v>0</c:v>
                </c:pt>
                <c:pt idx="1419" formatCode="0">
                  <c:v>0</c:v>
                </c:pt>
                <c:pt idx="1420" formatCode="0">
                  <c:v>0</c:v>
                </c:pt>
                <c:pt idx="1421" formatCode="0">
                  <c:v>0</c:v>
                </c:pt>
                <c:pt idx="1422" formatCode="0">
                  <c:v>0</c:v>
                </c:pt>
                <c:pt idx="1423" formatCode="0">
                  <c:v>0</c:v>
                </c:pt>
                <c:pt idx="1424" formatCode="0">
                  <c:v>0</c:v>
                </c:pt>
                <c:pt idx="1425" formatCode="0">
                  <c:v>0</c:v>
                </c:pt>
                <c:pt idx="1426" formatCode="0">
                  <c:v>0</c:v>
                </c:pt>
                <c:pt idx="1427" formatCode="0">
                  <c:v>0</c:v>
                </c:pt>
                <c:pt idx="1428" formatCode="0">
                  <c:v>0</c:v>
                </c:pt>
                <c:pt idx="1429" formatCode="0">
                  <c:v>0</c:v>
                </c:pt>
                <c:pt idx="1430" formatCode="0">
                  <c:v>0</c:v>
                </c:pt>
                <c:pt idx="1431" formatCode="0">
                  <c:v>0</c:v>
                </c:pt>
                <c:pt idx="1432" formatCode="0">
                  <c:v>0</c:v>
                </c:pt>
                <c:pt idx="1433" formatCode="0">
                  <c:v>0</c:v>
                </c:pt>
                <c:pt idx="1434" formatCode="0">
                  <c:v>0</c:v>
                </c:pt>
                <c:pt idx="1435" formatCode="0">
                  <c:v>0</c:v>
                </c:pt>
                <c:pt idx="1436" formatCode="0">
                  <c:v>0</c:v>
                </c:pt>
                <c:pt idx="1437" formatCode="0">
                  <c:v>0</c:v>
                </c:pt>
                <c:pt idx="1438" formatCode="0">
                  <c:v>0</c:v>
                </c:pt>
                <c:pt idx="1439" formatCode="0">
                  <c:v>0</c:v>
                </c:pt>
                <c:pt idx="1440" formatCode="0">
                  <c:v>0</c:v>
                </c:pt>
                <c:pt idx="1441" formatCode="0">
                  <c:v>0</c:v>
                </c:pt>
                <c:pt idx="1442" formatCode="0">
                  <c:v>0</c:v>
                </c:pt>
                <c:pt idx="1443" formatCode="0">
                  <c:v>0</c:v>
                </c:pt>
                <c:pt idx="1444" formatCode="0">
                  <c:v>0</c:v>
                </c:pt>
                <c:pt idx="1445" formatCode="0">
                  <c:v>0</c:v>
                </c:pt>
                <c:pt idx="1446" formatCode="0">
                  <c:v>0</c:v>
                </c:pt>
                <c:pt idx="1447" formatCode="0">
                  <c:v>0</c:v>
                </c:pt>
                <c:pt idx="1448" formatCode="0">
                  <c:v>0</c:v>
                </c:pt>
                <c:pt idx="1449" formatCode="0">
                  <c:v>0</c:v>
                </c:pt>
                <c:pt idx="1450" formatCode="0">
                  <c:v>0</c:v>
                </c:pt>
                <c:pt idx="1451" formatCode="0">
                  <c:v>0</c:v>
                </c:pt>
                <c:pt idx="1452" formatCode="0">
                  <c:v>0</c:v>
                </c:pt>
                <c:pt idx="1453" formatCode="0">
                  <c:v>0</c:v>
                </c:pt>
                <c:pt idx="1454" formatCode="0">
                  <c:v>0</c:v>
                </c:pt>
                <c:pt idx="1455" formatCode="0">
                  <c:v>0</c:v>
                </c:pt>
                <c:pt idx="1456" formatCode="0">
                  <c:v>0</c:v>
                </c:pt>
                <c:pt idx="1457" formatCode="0">
                  <c:v>0</c:v>
                </c:pt>
                <c:pt idx="1458" formatCode="0">
                  <c:v>0</c:v>
                </c:pt>
                <c:pt idx="1459" formatCode="0">
                  <c:v>0</c:v>
                </c:pt>
                <c:pt idx="1460" formatCode="0">
                  <c:v>0</c:v>
                </c:pt>
                <c:pt idx="1461">
                  <c:v>0</c:v>
                </c:pt>
                <c:pt idx="1462" formatCode="0">
                  <c:v>0</c:v>
                </c:pt>
                <c:pt idx="1463" formatCode="0">
                  <c:v>0</c:v>
                </c:pt>
                <c:pt idx="1464" formatCode="0">
                  <c:v>0</c:v>
                </c:pt>
                <c:pt idx="1465" formatCode="0">
                  <c:v>0</c:v>
                </c:pt>
                <c:pt idx="1466" formatCode="0">
                  <c:v>0</c:v>
                </c:pt>
                <c:pt idx="1467" formatCode="0">
                  <c:v>0</c:v>
                </c:pt>
                <c:pt idx="1468" formatCode="0">
                  <c:v>0</c:v>
                </c:pt>
                <c:pt idx="1469" formatCode="0">
                  <c:v>0</c:v>
                </c:pt>
                <c:pt idx="1470" formatCode="0">
                  <c:v>0</c:v>
                </c:pt>
                <c:pt idx="1471" formatCode="0">
                  <c:v>0</c:v>
                </c:pt>
                <c:pt idx="1472" formatCode="0">
                  <c:v>0</c:v>
                </c:pt>
                <c:pt idx="1473" formatCode="0">
                  <c:v>0</c:v>
                </c:pt>
                <c:pt idx="1474" formatCode="0">
                  <c:v>0</c:v>
                </c:pt>
                <c:pt idx="1475" formatCode="0">
                  <c:v>0</c:v>
                </c:pt>
                <c:pt idx="1476">
                  <c:v>0</c:v>
                </c:pt>
                <c:pt idx="1477" formatCode="0">
                  <c:v>0</c:v>
                </c:pt>
                <c:pt idx="1478" formatCode="0">
                  <c:v>0</c:v>
                </c:pt>
                <c:pt idx="1479" formatCode="0">
                  <c:v>0</c:v>
                </c:pt>
                <c:pt idx="1480" formatCode="0">
                  <c:v>0</c:v>
                </c:pt>
                <c:pt idx="1481" formatCode="0">
                  <c:v>0</c:v>
                </c:pt>
                <c:pt idx="1482" formatCode="0">
                  <c:v>0</c:v>
                </c:pt>
                <c:pt idx="1483" formatCode="0">
                  <c:v>0</c:v>
                </c:pt>
                <c:pt idx="1484" formatCode="0">
                  <c:v>0</c:v>
                </c:pt>
                <c:pt idx="1485" formatCode="0">
                  <c:v>0</c:v>
                </c:pt>
                <c:pt idx="1486" formatCode="0">
                  <c:v>0</c:v>
                </c:pt>
                <c:pt idx="1487">
                  <c:v>0</c:v>
                </c:pt>
                <c:pt idx="1488" formatCode="0">
                  <c:v>0</c:v>
                </c:pt>
                <c:pt idx="1489" formatCode="0">
                  <c:v>0</c:v>
                </c:pt>
                <c:pt idx="1490" formatCode="0">
                  <c:v>0</c:v>
                </c:pt>
                <c:pt idx="1491" formatCode="0">
                  <c:v>0</c:v>
                </c:pt>
                <c:pt idx="1492" formatCode="0">
                  <c:v>0</c:v>
                </c:pt>
                <c:pt idx="1493" formatCode="0">
                  <c:v>0</c:v>
                </c:pt>
                <c:pt idx="1494">
                  <c:v>0</c:v>
                </c:pt>
                <c:pt idx="1495" formatCode="0">
                  <c:v>0</c:v>
                </c:pt>
                <c:pt idx="1496" formatCode="0">
                  <c:v>0</c:v>
                </c:pt>
                <c:pt idx="1497" formatCode="0">
                  <c:v>0</c:v>
                </c:pt>
                <c:pt idx="1498" formatCode="0">
                  <c:v>0</c:v>
                </c:pt>
                <c:pt idx="1499" formatCode="0">
                  <c:v>0</c:v>
                </c:pt>
                <c:pt idx="1500" formatCode="0">
                  <c:v>0</c:v>
                </c:pt>
                <c:pt idx="1501" formatCode="0">
                  <c:v>0</c:v>
                </c:pt>
                <c:pt idx="1502" formatCode="0">
                  <c:v>0</c:v>
                </c:pt>
                <c:pt idx="1503" formatCode="0">
                  <c:v>0</c:v>
                </c:pt>
                <c:pt idx="1504" formatCode="0">
                  <c:v>0</c:v>
                </c:pt>
                <c:pt idx="1505" formatCode="0">
                  <c:v>0</c:v>
                </c:pt>
                <c:pt idx="1506" formatCode="0">
                  <c:v>0</c:v>
                </c:pt>
                <c:pt idx="1507" formatCode="0">
                  <c:v>0</c:v>
                </c:pt>
                <c:pt idx="1508" formatCode="0">
                  <c:v>0</c:v>
                </c:pt>
                <c:pt idx="1509" formatCode="0">
                  <c:v>0</c:v>
                </c:pt>
                <c:pt idx="1510" formatCode="0">
                  <c:v>0</c:v>
                </c:pt>
                <c:pt idx="1511" formatCode="0">
                  <c:v>0</c:v>
                </c:pt>
                <c:pt idx="1512" formatCode="0">
                  <c:v>0</c:v>
                </c:pt>
                <c:pt idx="1513">
                  <c:v>0</c:v>
                </c:pt>
                <c:pt idx="1514" formatCode="0">
                  <c:v>0</c:v>
                </c:pt>
                <c:pt idx="1515" formatCode="0">
                  <c:v>0</c:v>
                </c:pt>
                <c:pt idx="1516" formatCode="0">
                  <c:v>0</c:v>
                </c:pt>
                <c:pt idx="1517" formatCode="0">
                  <c:v>0</c:v>
                </c:pt>
                <c:pt idx="1518" formatCode="0">
                  <c:v>0</c:v>
                </c:pt>
                <c:pt idx="1519" formatCode="0">
                  <c:v>0</c:v>
                </c:pt>
                <c:pt idx="1520" formatCode="0">
                  <c:v>0</c:v>
                </c:pt>
                <c:pt idx="1521" formatCode="0">
                  <c:v>0</c:v>
                </c:pt>
                <c:pt idx="1522" formatCode="0">
                  <c:v>0</c:v>
                </c:pt>
                <c:pt idx="1523" formatCode="0">
                  <c:v>0</c:v>
                </c:pt>
                <c:pt idx="1524" formatCode="0">
                  <c:v>0</c:v>
                </c:pt>
                <c:pt idx="1525" formatCode="0">
                  <c:v>0</c:v>
                </c:pt>
                <c:pt idx="1526" formatCode="0">
                  <c:v>0</c:v>
                </c:pt>
                <c:pt idx="1527" formatCode="0">
                  <c:v>0</c:v>
                </c:pt>
                <c:pt idx="1528" formatCode="0">
                  <c:v>0</c:v>
                </c:pt>
                <c:pt idx="1529" formatCode="0">
                  <c:v>0</c:v>
                </c:pt>
                <c:pt idx="1530" formatCode="0">
                  <c:v>0</c:v>
                </c:pt>
                <c:pt idx="1531" formatCode="0">
                  <c:v>0</c:v>
                </c:pt>
                <c:pt idx="1532" formatCode="0">
                  <c:v>0</c:v>
                </c:pt>
                <c:pt idx="1533" formatCode="0">
                  <c:v>0</c:v>
                </c:pt>
                <c:pt idx="1534" formatCode="0">
                  <c:v>0</c:v>
                </c:pt>
                <c:pt idx="1535" formatCode="0">
                  <c:v>0</c:v>
                </c:pt>
                <c:pt idx="1536" formatCode="0">
                  <c:v>0</c:v>
                </c:pt>
                <c:pt idx="1537" formatCode="0">
                  <c:v>0</c:v>
                </c:pt>
                <c:pt idx="1538" formatCode="0">
                  <c:v>0</c:v>
                </c:pt>
                <c:pt idx="1539" formatCode="0">
                  <c:v>0</c:v>
                </c:pt>
                <c:pt idx="1540" formatCode="0">
                  <c:v>0</c:v>
                </c:pt>
                <c:pt idx="1541" formatCode="0">
                  <c:v>0</c:v>
                </c:pt>
                <c:pt idx="1542" formatCode="0">
                  <c:v>0</c:v>
                </c:pt>
                <c:pt idx="1543" formatCode="0">
                  <c:v>0</c:v>
                </c:pt>
                <c:pt idx="1544" formatCode="0">
                  <c:v>0</c:v>
                </c:pt>
                <c:pt idx="1545" formatCode="0">
                  <c:v>0</c:v>
                </c:pt>
                <c:pt idx="1546" formatCode="0">
                  <c:v>0</c:v>
                </c:pt>
                <c:pt idx="1547" formatCode="0">
                  <c:v>0</c:v>
                </c:pt>
                <c:pt idx="1548" formatCode="0">
                  <c:v>0</c:v>
                </c:pt>
                <c:pt idx="1549" formatCode="0">
                  <c:v>0</c:v>
                </c:pt>
                <c:pt idx="1550" formatCode="0">
                  <c:v>0</c:v>
                </c:pt>
                <c:pt idx="1551" formatCode="0">
                  <c:v>0</c:v>
                </c:pt>
                <c:pt idx="1552" formatCode="0">
                  <c:v>0</c:v>
                </c:pt>
                <c:pt idx="1553" formatCode="0">
                  <c:v>0</c:v>
                </c:pt>
                <c:pt idx="1554" formatCode="0">
                  <c:v>0</c:v>
                </c:pt>
                <c:pt idx="1555" formatCode="0">
                  <c:v>0</c:v>
                </c:pt>
                <c:pt idx="1556" formatCode="0">
                  <c:v>0</c:v>
                </c:pt>
                <c:pt idx="1557" formatCode="0">
                  <c:v>0</c:v>
                </c:pt>
                <c:pt idx="1558" formatCode="0">
                  <c:v>0</c:v>
                </c:pt>
                <c:pt idx="1559" formatCode="0">
                  <c:v>0</c:v>
                </c:pt>
                <c:pt idx="1560" formatCode="0">
                  <c:v>0</c:v>
                </c:pt>
                <c:pt idx="1561" formatCode="0">
                  <c:v>0</c:v>
                </c:pt>
                <c:pt idx="1562" formatCode="0">
                  <c:v>0</c:v>
                </c:pt>
                <c:pt idx="1563" formatCode="0">
                  <c:v>0</c:v>
                </c:pt>
                <c:pt idx="1564" formatCode="0">
                  <c:v>0</c:v>
                </c:pt>
                <c:pt idx="1565" formatCode="0">
                  <c:v>0</c:v>
                </c:pt>
                <c:pt idx="1566" formatCode="0">
                  <c:v>0</c:v>
                </c:pt>
                <c:pt idx="1567" formatCode="0">
                  <c:v>0</c:v>
                </c:pt>
                <c:pt idx="1568" formatCode="0">
                  <c:v>0</c:v>
                </c:pt>
                <c:pt idx="1569" formatCode="0">
                  <c:v>0</c:v>
                </c:pt>
                <c:pt idx="1570" formatCode="0">
                  <c:v>0</c:v>
                </c:pt>
                <c:pt idx="1571" formatCode="0">
                  <c:v>0</c:v>
                </c:pt>
                <c:pt idx="1572" formatCode="0">
                  <c:v>0</c:v>
                </c:pt>
                <c:pt idx="1573" formatCode="0">
                  <c:v>0</c:v>
                </c:pt>
                <c:pt idx="1574" formatCode="0">
                  <c:v>0</c:v>
                </c:pt>
                <c:pt idx="1575" formatCode="0">
                  <c:v>0</c:v>
                </c:pt>
                <c:pt idx="1576" formatCode="0">
                  <c:v>0</c:v>
                </c:pt>
                <c:pt idx="1577" formatCode="0">
                  <c:v>0</c:v>
                </c:pt>
                <c:pt idx="1578" formatCode="0">
                  <c:v>0</c:v>
                </c:pt>
                <c:pt idx="1579" formatCode="0">
                  <c:v>0</c:v>
                </c:pt>
                <c:pt idx="1580" formatCode="0">
                  <c:v>0</c:v>
                </c:pt>
                <c:pt idx="1581" formatCode="0">
                  <c:v>0</c:v>
                </c:pt>
                <c:pt idx="1582" formatCode="0">
                  <c:v>0</c:v>
                </c:pt>
                <c:pt idx="1583" formatCode="0">
                  <c:v>0</c:v>
                </c:pt>
                <c:pt idx="1584" formatCode="0">
                  <c:v>0</c:v>
                </c:pt>
                <c:pt idx="1585" formatCode="0">
                  <c:v>0</c:v>
                </c:pt>
                <c:pt idx="1586" formatCode="0">
                  <c:v>0</c:v>
                </c:pt>
                <c:pt idx="1587" formatCode="0">
                  <c:v>0</c:v>
                </c:pt>
                <c:pt idx="1588" formatCode="0">
                  <c:v>0</c:v>
                </c:pt>
                <c:pt idx="1589" formatCode="0">
                  <c:v>0</c:v>
                </c:pt>
                <c:pt idx="1590">
                  <c:v>0</c:v>
                </c:pt>
                <c:pt idx="1591" formatCode="0">
                  <c:v>0</c:v>
                </c:pt>
                <c:pt idx="1592">
                  <c:v>0</c:v>
                </c:pt>
                <c:pt idx="1593" formatCode="0">
                  <c:v>0</c:v>
                </c:pt>
                <c:pt idx="1594" formatCode="0">
                  <c:v>0</c:v>
                </c:pt>
                <c:pt idx="1595" formatCode="0">
                  <c:v>0</c:v>
                </c:pt>
                <c:pt idx="1596" formatCode="0">
                  <c:v>0</c:v>
                </c:pt>
                <c:pt idx="1597" formatCode="0">
                  <c:v>0</c:v>
                </c:pt>
                <c:pt idx="1598" formatCode="0">
                  <c:v>0</c:v>
                </c:pt>
                <c:pt idx="1599" formatCode="0">
                  <c:v>0</c:v>
                </c:pt>
                <c:pt idx="1600" formatCode="0">
                  <c:v>0</c:v>
                </c:pt>
                <c:pt idx="1601" formatCode="0">
                  <c:v>0</c:v>
                </c:pt>
                <c:pt idx="1602" formatCode="0">
                  <c:v>0</c:v>
                </c:pt>
                <c:pt idx="1603" formatCode="0">
                  <c:v>0</c:v>
                </c:pt>
                <c:pt idx="1604" formatCode="0">
                  <c:v>0</c:v>
                </c:pt>
                <c:pt idx="1605" formatCode="0">
                  <c:v>0</c:v>
                </c:pt>
                <c:pt idx="1606">
                  <c:v>0</c:v>
                </c:pt>
                <c:pt idx="1607">
                  <c:v>0</c:v>
                </c:pt>
                <c:pt idx="1608" formatCode="0">
                  <c:v>0</c:v>
                </c:pt>
                <c:pt idx="1609" formatCode="0">
                  <c:v>0</c:v>
                </c:pt>
                <c:pt idx="1610" formatCode="0">
                  <c:v>0</c:v>
                </c:pt>
                <c:pt idx="1611" formatCode="0">
                  <c:v>0</c:v>
                </c:pt>
                <c:pt idx="1612" formatCode="0">
                  <c:v>0</c:v>
                </c:pt>
                <c:pt idx="1613" formatCode="0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 formatCode="0">
                  <c:v>0</c:v>
                </c:pt>
                <c:pt idx="1618" formatCode="0">
                  <c:v>0</c:v>
                </c:pt>
                <c:pt idx="1619" formatCode="0">
                  <c:v>0</c:v>
                </c:pt>
                <c:pt idx="1620" formatCode="0">
                  <c:v>0</c:v>
                </c:pt>
                <c:pt idx="1621" formatCode="0">
                  <c:v>0</c:v>
                </c:pt>
                <c:pt idx="1622" formatCode="0">
                  <c:v>0</c:v>
                </c:pt>
                <c:pt idx="1623" formatCode="0">
                  <c:v>0</c:v>
                </c:pt>
                <c:pt idx="1624" formatCode="0">
                  <c:v>0</c:v>
                </c:pt>
                <c:pt idx="1625" formatCode="0">
                  <c:v>0</c:v>
                </c:pt>
                <c:pt idx="1626" formatCode="0">
                  <c:v>0</c:v>
                </c:pt>
                <c:pt idx="1627" formatCode="0">
                  <c:v>0</c:v>
                </c:pt>
                <c:pt idx="1628" formatCode="0">
                  <c:v>0</c:v>
                </c:pt>
                <c:pt idx="1629" formatCode="0">
                  <c:v>0</c:v>
                </c:pt>
                <c:pt idx="1630" formatCode="0">
                  <c:v>0</c:v>
                </c:pt>
                <c:pt idx="1631" formatCode="0">
                  <c:v>0</c:v>
                </c:pt>
                <c:pt idx="1632" formatCode="0">
                  <c:v>0</c:v>
                </c:pt>
                <c:pt idx="1633" formatCode="0">
                  <c:v>0</c:v>
                </c:pt>
                <c:pt idx="1634" formatCode="0">
                  <c:v>0</c:v>
                </c:pt>
                <c:pt idx="1635" formatCode="0">
                  <c:v>0</c:v>
                </c:pt>
                <c:pt idx="1636" formatCode="0">
                  <c:v>0</c:v>
                </c:pt>
                <c:pt idx="1637" formatCode="0">
                  <c:v>0</c:v>
                </c:pt>
                <c:pt idx="1638" formatCode="0">
                  <c:v>0</c:v>
                </c:pt>
                <c:pt idx="1639">
                  <c:v>0</c:v>
                </c:pt>
                <c:pt idx="1640" formatCode="0">
                  <c:v>0</c:v>
                </c:pt>
                <c:pt idx="1641" formatCode="0">
                  <c:v>0</c:v>
                </c:pt>
                <c:pt idx="1642" formatCode="0">
                  <c:v>0</c:v>
                </c:pt>
                <c:pt idx="1643" formatCode="0">
                  <c:v>0</c:v>
                </c:pt>
                <c:pt idx="1644" formatCode="0">
                  <c:v>0</c:v>
                </c:pt>
                <c:pt idx="1645" formatCode="0">
                  <c:v>0</c:v>
                </c:pt>
                <c:pt idx="1646" formatCode="0">
                  <c:v>0</c:v>
                </c:pt>
                <c:pt idx="1647" formatCode="0">
                  <c:v>0</c:v>
                </c:pt>
                <c:pt idx="1648" formatCode="0">
                  <c:v>0</c:v>
                </c:pt>
                <c:pt idx="1649">
                  <c:v>0</c:v>
                </c:pt>
                <c:pt idx="1650">
                  <c:v>0</c:v>
                </c:pt>
                <c:pt idx="1651" formatCode="0">
                  <c:v>0</c:v>
                </c:pt>
                <c:pt idx="1652" formatCode="0">
                  <c:v>0</c:v>
                </c:pt>
                <c:pt idx="1653" formatCode="0">
                  <c:v>0</c:v>
                </c:pt>
                <c:pt idx="1654" formatCode="0">
                  <c:v>0</c:v>
                </c:pt>
                <c:pt idx="1655" formatCode="0">
                  <c:v>0</c:v>
                </c:pt>
                <c:pt idx="1656" formatCode="0">
                  <c:v>0</c:v>
                </c:pt>
                <c:pt idx="1657" formatCode="0">
                  <c:v>0</c:v>
                </c:pt>
                <c:pt idx="1658" formatCode="0">
                  <c:v>0</c:v>
                </c:pt>
                <c:pt idx="1659" formatCode="0">
                  <c:v>0</c:v>
                </c:pt>
                <c:pt idx="1660" formatCode="0">
                  <c:v>0</c:v>
                </c:pt>
                <c:pt idx="1661" formatCode="0">
                  <c:v>0</c:v>
                </c:pt>
                <c:pt idx="1662" formatCode="0">
                  <c:v>0</c:v>
                </c:pt>
                <c:pt idx="1663" formatCode="0">
                  <c:v>0</c:v>
                </c:pt>
                <c:pt idx="1664" formatCode="0">
                  <c:v>0</c:v>
                </c:pt>
                <c:pt idx="1665" formatCode="0">
                  <c:v>0</c:v>
                </c:pt>
                <c:pt idx="1666" formatCode="0">
                  <c:v>0</c:v>
                </c:pt>
                <c:pt idx="1667" formatCode="0">
                  <c:v>0</c:v>
                </c:pt>
                <c:pt idx="1668">
                  <c:v>0</c:v>
                </c:pt>
                <c:pt idx="1669" formatCode="0">
                  <c:v>0</c:v>
                </c:pt>
                <c:pt idx="1670" formatCode="0">
                  <c:v>0</c:v>
                </c:pt>
                <c:pt idx="1671" formatCode="0">
                  <c:v>0</c:v>
                </c:pt>
                <c:pt idx="1672" formatCode="0">
                  <c:v>0</c:v>
                </c:pt>
                <c:pt idx="1673" formatCode="0">
                  <c:v>0</c:v>
                </c:pt>
                <c:pt idx="1674" formatCode="0">
                  <c:v>0</c:v>
                </c:pt>
                <c:pt idx="1675">
                  <c:v>0</c:v>
                </c:pt>
                <c:pt idx="1676" formatCode="0">
                  <c:v>0</c:v>
                </c:pt>
                <c:pt idx="1677" formatCode="0">
                  <c:v>0</c:v>
                </c:pt>
                <c:pt idx="1678" formatCode="0">
                  <c:v>0</c:v>
                </c:pt>
                <c:pt idx="1679" formatCode="0">
                  <c:v>0</c:v>
                </c:pt>
                <c:pt idx="1680" formatCode="0">
                  <c:v>0</c:v>
                </c:pt>
                <c:pt idx="1681" formatCode="0">
                  <c:v>0</c:v>
                </c:pt>
                <c:pt idx="1682" formatCode="0">
                  <c:v>0</c:v>
                </c:pt>
                <c:pt idx="1683" formatCode="0">
                  <c:v>0</c:v>
                </c:pt>
                <c:pt idx="1684" formatCode="0">
                  <c:v>0</c:v>
                </c:pt>
                <c:pt idx="1685">
                  <c:v>0</c:v>
                </c:pt>
                <c:pt idx="1686">
                  <c:v>0</c:v>
                </c:pt>
                <c:pt idx="1687" formatCode="0">
                  <c:v>0</c:v>
                </c:pt>
                <c:pt idx="1688" formatCode="0">
                  <c:v>0</c:v>
                </c:pt>
                <c:pt idx="1689" formatCode="0">
                  <c:v>0</c:v>
                </c:pt>
                <c:pt idx="1690" formatCode="0">
                  <c:v>0</c:v>
                </c:pt>
                <c:pt idx="1691" formatCode="0">
                  <c:v>0</c:v>
                </c:pt>
                <c:pt idx="1692" formatCode="0">
                  <c:v>0</c:v>
                </c:pt>
                <c:pt idx="1693" formatCode="0">
                  <c:v>0</c:v>
                </c:pt>
                <c:pt idx="1694" formatCode="0">
                  <c:v>0</c:v>
                </c:pt>
                <c:pt idx="1695" formatCode="0">
                  <c:v>0</c:v>
                </c:pt>
                <c:pt idx="1696">
                  <c:v>0</c:v>
                </c:pt>
                <c:pt idx="1697" formatCode="0">
                  <c:v>0</c:v>
                </c:pt>
                <c:pt idx="1698" formatCode="0">
                  <c:v>0</c:v>
                </c:pt>
                <c:pt idx="1699" formatCode="0">
                  <c:v>0</c:v>
                </c:pt>
                <c:pt idx="1700" formatCode="0">
                  <c:v>0</c:v>
                </c:pt>
                <c:pt idx="1701" formatCode="0">
                  <c:v>0</c:v>
                </c:pt>
                <c:pt idx="1702" formatCode="0">
                  <c:v>0</c:v>
                </c:pt>
                <c:pt idx="1703" formatCode="0">
                  <c:v>0</c:v>
                </c:pt>
                <c:pt idx="1704" formatCode="0">
                  <c:v>0</c:v>
                </c:pt>
                <c:pt idx="1705" formatCode="0">
                  <c:v>0</c:v>
                </c:pt>
                <c:pt idx="1706" formatCode="0">
                  <c:v>0</c:v>
                </c:pt>
                <c:pt idx="1707" formatCode="0">
                  <c:v>0</c:v>
                </c:pt>
                <c:pt idx="1708" formatCode="0">
                  <c:v>0</c:v>
                </c:pt>
                <c:pt idx="1709" formatCode="0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 formatCode="0">
                  <c:v>0</c:v>
                </c:pt>
                <c:pt idx="1714" formatCode="0">
                  <c:v>0</c:v>
                </c:pt>
                <c:pt idx="1715" formatCode="0">
                  <c:v>0</c:v>
                </c:pt>
                <c:pt idx="1716" formatCode="0">
                  <c:v>0</c:v>
                </c:pt>
                <c:pt idx="1717" formatCode="0">
                  <c:v>0</c:v>
                </c:pt>
                <c:pt idx="1718" formatCode="0">
                  <c:v>0</c:v>
                </c:pt>
                <c:pt idx="1719" formatCode="0">
                  <c:v>0</c:v>
                </c:pt>
                <c:pt idx="1720" formatCode="0">
                  <c:v>0</c:v>
                </c:pt>
                <c:pt idx="1721" formatCode="0">
                  <c:v>0</c:v>
                </c:pt>
                <c:pt idx="1722" formatCode="0">
                  <c:v>0</c:v>
                </c:pt>
                <c:pt idx="1723" formatCode="0">
                  <c:v>0</c:v>
                </c:pt>
                <c:pt idx="1724" formatCode="0">
                  <c:v>0</c:v>
                </c:pt>
                <c:pt idx="1725" formatCode="0">
                  <c:v>0</c:v>
                </c:pt>
                <c:pt idx="1726" formatCode="0">
                  <c:v>0</c:v>
                </c:pt>
                <c:pt idx="1727" formatCode="0">
                  <c:v>0</c:v>
                </c:pt>
                <c:pt idx="1728" formatCode="0">
                  <c:v>0</c:v>
                </c:pt>
                <c:pt idx="1729" formatCode="0">
                  <c:v>0</c:v>
                </c:pt>
                <c:pt idx="1730" formatCode="0">
                  <c:v>0</c:v>
                </c:pt>
                <c:pt idx="1731" formatCode="0">
                  <c:v>0</c:v>
                </c:pt>
                <c:pt idx="1732" formatCode="0">
                  <c:v>0</c:v>
                </c:pt>
                <c:pt idx="1733" formatCode="0">
                  <c:v>0</c:v>
                </c:pt>
                <c:pt idx="1734" formatCode="0">
                  <c:v>0</c:v>
                </c:pt>
                <c:pt idx="1735" formatCode="0">
                  <c:v>0</c:v>
                </c:pt>
                <c:pt idx="1736" formatCode="0">
                  <c:v>0</c:v>
                </c:pt>
                <c:pt idx="1737" formatCode="0">
                  <c:v>0</c:v>
                </c:pt>
                <c:pt idx="1738" formatCode="0">
                  <c:v>0</c:v>
                </c:pt>
                <c:pt idx="1739" formatCode="0">
                  <c:v>0</c:v>
                </c:pt>
                <c:pt idx="1740" formatCode="0">
                  <c:v>0</c:v>
                </c:pt>
                <c:pt idx="1741" formatCode="0">
                  <c:v>0</c:v>
                </c:pt>
                <c:pt idx="1742" formatCode="0">
                  <c:v>0</c:v>
                </c:pt>
                <c:pt idx="1743" formatCode="0">
                  <c:v>0</c:v>
                </c:pt>
                <c:pt idx="1744" formatCode="0">
                  <c:v>0</c:v>
                </c:pt>
                <c:pt idx="1745" formatCode="0">
                  <c:v>0</c:v>
                </c:pt>
                <c:pt idx="1746" formatCode="0">
                  <c:v>0</c:v>
                </c:pt>
                <c:pt idx="1747" formatCode="0">
                  <c:v>0</c:v>
                </c:pt>
                <c:pt idx="1748" formatCode="0">
                  <c:v>0</c:v>
                </c:pt>
                <c:pt idx="1749" formatCode="0">
                  <c:v>0</c:v>
                </c:pt>
                <c:pt idx="1750" formatCode="0">
                  <c:v>0</c:v>
                </c:pt>
                <c:pt idx="1751" formatCode="0">
                  <c:v>0</c:v>
                </c:pt>
                <c:pt idx="1752" formatCode="0">
                  <c:v>0</c:v>
                </c:pt>
                <c:pt idx="1753" formatCode="0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 formatCode="0">
                  <c:v>0</c:v>
                </c:pt>
                <c:pt idx="1758" formatCode="0">
                  <c:v>0</c:v>
                </c:pt>
                <c:pt idx="1759" formatCode="0">
                  <c:v>0</c:v>
                </c:pt>
                <c:pt idx="1760" formatCode="0">
                  <c:v>0</c:v>
                </c:pt>
                <c:pt idx="1761">
                  <c:v>0</c:v>
                </c:pt>
                <c:pt idx="1762">
                  <c:v>0</c:v>
                </c:pt>
                <c:pt idx="1763" formatCode="0">
                  <c:v>0</c:v>
                </c:pt>
                <c:pt idx="1764" formatCode="0">
                  <c:v>0</c:v>
                </c:pt>
                <c:pt idx="1765" formatCode="0">
                  <c:v>0</c:v>
                </c:pt>
                <c:pt idx="1766" formatCode="0">
                  <c:v>0</c:v>
                </c:pt>
                <c:pt idx="1767" formatCode="0">
                  <c:v>0</c:v>
                </c:pt>
                <c:pt idx="1768" formatCode="0">
                  <c:v>0</c:v>
                </c:pt>
                <c:pt idx="1769" formatCode="0">
                  <c:v>0</c:v>
                </c:pt>
                <c:pt idx="1770" formatCode="0">
                  <c:v>0</c:v>
                </c:pt>
                <c:pt idx="1771" formatCode="0">
                  <c:v>0</c:v>
                </c:pt>
                <c:pt idx="1772" formatCode="0">
                  <c:v>0</c:v>
                </c:pt>
                <c:pt idx="1773" formatCode="0">
                  <c:v>0</c:v>
                </c:pt>
                <c:pt idx="1774" formatCode="0">
                  <c:v>0</c:v>
                </c:pt>
                <c:pt idx="1775" formatCode="0">
                  <c:v>0</c:v>
                </c:pt>
                <c:pt idx="1776" formatCode="0">
                  <c:v>0</c:v>
                </c:pt>
                <c:pt idx="1777" formatCode="0">
                  <c:v>0</c:v>
                </c:pt>
                <c:pt idx="1778" formatCode="0">
                  <c:v>0</c:v>
                </c:pt>
                <c:pt idx="1779" formatCode="0">
                  <c:v>0</c:v>
                </c:pt>
                <c:pt idx="1780" formatCode="0">
                  <c:v>0</c:v>
                </c:pt>
                <c:pt idx="1781" formatCode="0">
                  <c:v>0</c:v>
                </c:pt>
                <c:pt idx="1782" formatCode="0">
                  <c:v>0</c:v>
                </c:pt>
                <c:pt idx="1783" formatCode="0">
                  <c:v>0</c:v>
                </c:pt>
                <c:pt idx="1784" formatCode="0">
                  <c:v>0</c:v>
                </c:pt>
                <c:pt idx="1785">
                  <c:v>0</c:v>
                </c:pt>
                <c:pt idx="1786" formatCode="0">
                  <c:v>0</c:v>
                </c:pt>
                <c:pt idx="1787" formatCode="0">
                  <c:v>0</c:v>
                </c:pt>
                <c:pt idx="1788" formatCode="0">
                  <c:v>0</c:v>
                </c:pt>
                <c:pt idx="1789" formatCode="0">
                  <c:v>0</c:v>
                </c:pt>
                <c:pt idx="1790" formatCode="0">
                  <c:v>0</c:v>
                </c:pt>
                <c:pt idx="1791" formatCode="0">
                  <c:v>0</c:v>
                </c:pt>
                <c:pt idx="1792" formatCode="0">
                  <c:v>0</c:v>
                </c:pt>
                <c:pt idx="1793" formatCode="0">
                  <c:v>0</c:v>
                </c:pt>
                <c:pt idx="1794" formatCode="0">
                  <c:v>0</c:v>
                </c:pt>
                <c:pt idx="1795" formatCode="0">
                  <c:v>0</c:v>
                </c:pt>
                <c:pt idx="1796" formatCode="0">
                  <c:v>0</c:v>
                </c:pt>
                <c:pt idx="1797" formatCode="0">
                  <c:v>0</c:v>
                </c:pt>
                <c:pt idx="1798" formatCode="0">
                  <c:v>0</c:v>
                </c:pt>
                <c:pt idx="1799" formatCode="0">
                  <c:v>0</c:v>
                </c:pt>
                <c:pt idx="1800" formatCode="0">
                  <c:v>0</c:v>
                </c:pt>
                <c:pt idx="1801" formatCode="0">
                  <c:v>0</c:v>
                </c:pt>
                <c:pt idx="1802" formatCode="0">
                  <c:v>0</c:v>
                </c:pt>
                <c:pt idx="1803" formatCode="0">
                  <c:v>0</c:v>
                </c:pt>
                <c:pt idx="1804" formatCode="0">
                  <c:v>0</c:v>
                </c:pt>
                <c:pt idx="1805">
                  <c:v>0</c:v>
                </c:pt>
                <c:pt idx="1806" formatCode="0">
                  <c:v>0</c:v>
                </c:pt>
                <c:pt idx="1807" formatCode="0">
                  <c:v>0</c:v>
                </c:pt>
                <c:pt idx="1808" formatCode="0">
                  <c:v>0</c:v>
                </c:pt>
                <c:pt idx="1809" formatCode="0">
                  <c:v>0</c:v>
                </c:pt>
                <c:pt idx="1810" formatCode="0">
                  <c:v>0</c:v>
                </c:pt>
                <c:pt idx="1811" formatCode="0">
                  <c:v>0</c:v>
                </c:pt>
                <c:pt idx="1812" formatCode="0">
                  <c:v>0</c:v>
                </c:pt>
                <c:pt idx="1813" formatCode="0">
                  <c:v>0</c:v>
                </c:pt>
                <c:pt idx="1814" formatCode="0">
                  <c:v>0</c:v>
                </c:pt>
                <c:pt idx="1815" formatCode="0">
                  <c:v>0</c:v>
                </c:pt>
                <c:pt idx="1816" formatCode="0">
                  <c:v>0</c:v>
                </c:pt>
                <c:pt idx="1817" formatCode="0">
                  <c:v>0</c:v>
                </c:pt>
                <c:pt idx="1818" formatCode="0">
                  <c:v>0</c:v>
                </c:pt>
                <c:pt idx="1819" formatCode="0">
                  <c:v>0</c:v>
                </c:pt>
                <c:pt idx="1820" formatCode="0">
                  <c:v>0</c:v>
                </c:pt>
                <c:pt idx="1821" formatCode="0">
                  <c:v>0</c:v>
                </c:pt>
                <c:pt idx="1822" formatCode="0">
                  <c:v>0</c:v>
                </c:pt>
                <c:pt idx="1823" formatCode="0">
                  <c:v>0</c:v>
                </c:pt>
                <c:pt idx="1824" formatCode="0">
                  <c:v>0</c:v>
                </c:pt>
                <c:pt idx="1825" formatCode="0">
                  <c:v>0</c:v>
                </c:pt>
                <c:pt idx="1826" formatCode="0">
                  <c:v>0</c:v>
                </c:pt>
                <c:pt idx="1827" formatCode="0">
                  <c:v>0</c:v>
                </c:pt>
                <c:pt idx="1828" formatCode="0">
                  <c:v>0</c:v>
                </c:pt>
                <c:pt idx="1829" formatCode="0">
                  <c:v>0</c:v>
                </c:pt>
                <c:pt idx="1830" formatCode="0">
                  <c:v>0</c:v>
                </c:pt>
                <c:pt idx="1831" formatCode="0">
                  <c:v>0</c:v>
                </c:pt>
                <c:pt idx="1832" formatCode="0">
                  <c:v>0</c:v>
                </c:pt>
                <c:pt idx="1833" formatCode="0">
                  <c:v>0</c:v>
                </c:pt>
                <c:pt idx="1834" formatCode="0">
                  <c:v>0</c:v>
                </c:pt>
                <c:pt idx="1835" formatCode="0">
                  <c:v>0</c:v>
                </c:pt>
                <c:pt idx="1836" formatCode="0">
                  <c:v>0</c:v>
                </c:pt>
                <c:pt idx="1837" formatCode="0">
                  <c:v>0</c:v>
                </c:pt>
                <c:pt idx="1838" formatCode="0">
                  <c:v>0</c:v>
                </c:pt>
                <c:pt idx="1839" formatCode="0">
                  <c:v>0</c:v>
                </c:pt>
                <c:pt idx="1840" formatCode="0">
                  <c:v>0</c:v>
                </c:pt>
                <c:pt idx="1841" formatCode="0">
                  <c:v>0</c:v>
                </c:pt>
                <c:pt idx="1842" formatCode="0">
                  <c:v>0</c:v>
                </c:pt>
                <c:pt idx="1843" formatCode="0">
                  <c:v>0</c:v>
                </c:pt>
                <c:pt idx="1844" formatCode="0">
                  <c:v>0</c:v>
                </c:pt>
                <c:pt idx="1845" formatCode="0">
                  <c:v>0</c:v>
                </c:pt>
                <c:pt idx="1846" formatCode="0">
                  <c:v>0</c:v>
                </c:pt>
                <c:pt idx="1847" formatCode="0">
                  <c:v>0</c:v>
                </c:pt>
                <c:pt idx="1848" formatCode="0">
                  <c:v>0</c:v>
                </c:pt>
                <c:pt idx="1849" formatCode="0">
                  <c:v>0</c:v>
                </c:pt>
                <c:pt idx="1850" formatCode="0">
                  <c:v>0</c:v>
                </c:pt>
                <c:pt idx="1851" formatCode="0">
                  <c:v>0</c:v>
                </c:pt>
                <c:pt idx="1852" formatCode="0">
                  <c:v>0</c:v>
                </c:pt>
                <c:pt idx="1853" formatCode="0">
                  <c:v>0</c:v>
                </c:pt>
                <c:pt idx="1854" formatCode="0">
                  <c:v>0</c:v>
                </c:pt>
                <c:pt idx="1855" formatCode="0">
                  <c:v>0</c:v>
                </c:pt>
                <c:pt idx="1856" formatCode="0">
                  <c:v>0</c:v>
                </c:pt>
                <c:pt idx="1857" formatCode="0">
                  <c:v>0</c:v>
                </c:pt>
                <c:pt idx="1858" formatCode="0">
                  <c:v>0</c:v>
                </c:pt>
                <c:pt idx="1859" formatCode="0">
                  <c:v>0</c:v>
                </c:pt>
                <c:pt idx="1860" formatCode="0">
                  <c:v>0</c:v>
                </c:pt>
                <c:pt idx="1861" formatCode="0">
                  <c:v>0</c:v>
                </c:pt>
                <c:pt idx="1862" formatCode="0">
                  <c:v>0</c:v>
                </c:pt>
                <c:pt idx="1863" formatCode="0">
                  <c:v>0</c:v>
                </c:pt>
                <c:pt idx="1864" formatCode="0">
                  <c:v>0</c:v>
                </c:pt>
                <c:pt idx="1865" formatCode="0">
                  <c:v>0</c:v>
                </c:pt>
                <c:pt idx="1866" formatCode="0">
                  <c:v>0</c:v>
                </c:pt>
                <c:pt idx="1867" formatCode="0">
                  <c:v>0</c:v>
                </c:pt>
                <c:pt idx="1868" formatCode="0">
                  <c:v>0</c:v>
                </c:pt>
                <c:pt idx="1869" formatCode="0">
                  <c:v>0</c:v>
                </c:pt>
                <c:pt idx="1870" formatCode="0">
                  <c:v>0</c:v>
                </c:pt>
                <c:pt idx="1871" formatCode="0">
                  <c:v>0</c:v>
                </c:pt>
                <c:pt idx="1872">
                  <c:v>0</c:v>
                </c:pt>
                <c:pt idx="1873">
                  <c:v>0</c:v>
                </c:pt>
                <c:pt idx="1874" formatCode="0">
                  <c:v>0</c:v>
                </c:pt>
                <c:pt idx="1875" formatCode="0">
                  <c:v>0</c:v>
                </c:pt>
                <c:pt idx="1876" formatCode="0">
                  <c:v>0</c:v>
                </c:pt>
                <c:pt idx="1877" formatCode="0">
                  <c:v>0</c:v>
                </c:pt>
                <c:pt idx="1878" formatCode="0">
                  <c:v>0</c:v>
                </c:pt>
                <c:pt idx="1879" formatCode="0">
                  <c:v>0</c:v>
                </c:pt>
                <c:pt idx="1880" formatCode="0">
                  <c:v>0</c:v>
                </c:pt>
                <c:pt idx="1881" formatCode="0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 formatCode="0">
                  <c:v>0</c:v>
                </c:pt>
                <c:pt idx="1886" formatCode="0">
                  <c:v>0</c:v>
                </c:pt>
                <c:pt idx="1887" formatCode="0">
                  <c:v>0</c:v>
                </c:pt>
                <c:pt idx="1888" formatCode="0">
                  <c:v>0</c:v>
                </c:pt>
                <c:pt idx="1889">
                  <c:v>0</c:v>
                </c:pt>
                <c:pt idx="1890" formatCode="0">
                  <c:v>0</c:v>
                </c:pt>
                <c:pt idx="1891" formatCode="0">
                  <c:v>0</c:v>
                </c:pt>
                <c:pt idx="1892" formatCode="0">
                  <c:v>0</c:v>
                </c:pt>
                <c:pt idx="1893" formatCode="0">
                  <c:v>0</c:v>
                </c:pt>
                <c:pt idx="1894" formatCode="0">
                  <c:v>0</c:v>
                </c:pt>
                <c:pt idx="1895" formatCode="0">
                  <c:v>0</c:v>
                </c:pt>
                <c:pt idx="1896" formatCode="0">
                  <c:v>0</c:v>
                </c:pt>
                <c:pt idx="1897" formatCode="0">
                  <c:v>0</c:v>
                </c:pt>
                <c:pt idx="1898" formatCode="0">
                  <c:v>0</c:v>
                </c:pt>
                <c:pt idx="1899" formatCode="0">
                  <c:v>0</c:v>
                </c:pt>
                <c:pt idx="1900" formatCode="0">
                  <c:v>0</c:v>
                </c:pt>
                <c:pt idx="1901" formatCode="0">
                  <c:v>0</c:v>
                </c:pt>
                <c:pt idx="1902" formatCode="0">
                  <c:v>0</c:v>
                </c:pt>
                <c:pt idx="1903" formatCode="0">
                  <c:v>0</c:v>
                </c:pt>
                <c:pt idx="1904" formatCode="0">
                  <c:v>0</c:v>
                </c:pt>
                <c:pt idx="1905" formatCode="0">
                  <c:v>0</c:v>
                </c:pt>
                <c:pt idx="1906" formatCode="0">
                  <c:v>0</c:v>
                </c:pt>
                <c:pt idx="1907" formatCode="0">
                  <c:v>0</c:v>
                </c:pt>
                <c:pt idx="1908" formatCode="0">
                  <c:v>0</c:v>
                </c:pt>
                <c:pt idx="1909" formatCode="0">
                  <c:v>0</c:v>
                </c:pt>
                <c:pt idx="1910" formatCode="0">
                  <c:v>0</c:v>
                </c:pt>
                <c:pt idx="1911">
                  <c:v>0</c:v>
                </c:pt>
                <c:pt idx="1912" formatCode="0">
                  <c:v>0</c:v>
                </c:pt>
                <c:pt idx="1913" formatCode="0">
                  <c:v>0</c:v>
                </c:pt>
                <c:pt idx="1914" formatCode="0">
                  <c:v>0</c:v>
                </c:pt>
                <c:pt idx="1915" formatCode="0">
                  <c:v>0</c:v>
                </c:pt>
                <c:pt idx="1916" formatCode="0">
                  <c:v>0</c:v>
                </c:pt>
                <c:pt idx="1917" formatCode="0">
                  <c:v>0</c:v>
                </c:pt>
                <c:pt idx="1918" formatCode="0">
                  <c:v>0</c:v>
                </c:pt>
                <c:pt idx="1919" formatCode="0">
                  <c:v>0</c:v>
                </c:pt>
                <c:pt idx="1920" formatCode="0">
                  <c:v>0</c:v>
                </c:pt>
                <c:pt idx="1921">
                  <c:v>0</c:v>
                </c:pt>
                <c:pt idx="1922">
                  <c:v>0</c:v>
                </c:pt>
                <c:pt idx="1923" formatCode="0">
                  <c:v>0</c:v>
                </c:pt>
                <c:pt idx="1924">
                  <c:v>0</c:v>
                </c:pt>
                <c:pt idx="1925" formatCode="0">
                  <c:v>0</c:v>
                </c:pt>
                <c:pt idx="1926" formatCode="0">
                  <c:v>0</c:v>
                </c:pt>
                <c:pt idx="1927">
                  <c:v>0</c:v>
                </c:pt>
                <c:pt idx="1928" formatCode="0">
                  <c:v>0</c:v>
                </c:pt>
                <c:pt idx="1929" formatCode="0">
                  <c:v>0</c:v>
                </c:pt>
                <c:pt idx="1930">
                  <c:v>0</c:v>
                </c:pt>
                <c:pt idx="1931">
                  <c:v>0</c:v>
                </c:pt>
                <c:pt idx="1932" formatCode="0">
                  <c:v>0</c:v>
                </c:pt>
                <c:pt idx="1933" formatCode="0">
                  <c:v>0</c:v>
                </c:pt>
                <c:pt idx="1934" formatCode="0">
                  <c:v>0</c:v>
                </c:pt>
                <c:pt idx="1935" formatCode="0">
                  <c:v>0</c:v>
                </c:pt>
                <c:pt idx="1936">
                  <c:v>0</c:v>
                </c:pt>
                <c:pt idx="1937" formatCode="0">
                  <c:v>0</c:v>
                </c:pt>
                <c:pt idx="1938" formatCode="0">
                  <c:v>0</c:v>
                </c:pt>
                <c:pt idx="1939" formatCode="0">
                  <c:v>0</c:v>
                </c:pt>
                <c:pt idx="1940" formatCode="0">
                  <c:v>0</c:v>
                </c:pt>
                <c:pt idx="1941" formatCode="0">
                  <c:v>0</c:v>
                </c:pt>
                <c:pt idx="1942" formatCode="0">
                  <c:v>0</c:v>
                </c:pt>
                <c:pt idx="1943" formatCode="0">
                  <c:v>0</c:v>
                </c:pt>
                <c:pt idx="1944" formatCode="0">
                  <c:v>0</c:v>
                </c:pt>
                <c:pt idx="1945" formatCode="0">
                  <c:v>0</c:v>
                </c:pt>
                <c:pt idx="1946" formatCode="0">
                  <c:v>0</c:v>
                </c:pt>
                <c:pt idx="1947" formatCode="0">
                  <c:v>0</c:v>
                </c:pt>
                <c:pt idx="1948" formatCode="0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 formatCode="0">
                  <c:v>0</c:v>
                </c:pt>
                <c:pt idx="1955" formatCode="0">
                  <c:v>0</c:v>
                </c:pt>
                <c:pt idx="1956" formatCode="0">
                  <c:v>0</c:v>
                </c:pt>
                <c:pt idx="1957" formatCode="0">
                  <c:v>0</c:v>
                </c:pt>
                <c:pt idx="1958" formatCode="0">
                  <c:v>0</c:v>
                </c:pt>
                <c:pt idx="1959">
                  <c:v>0</c:v>
                </c:pt>
                <c:pt idx="1960" formatCode="0">
                  <c:v>0</c:v>
                </c:pt>
                <c:pt idx="1961">
                  <c:v>0</c:v>
                </c:pt>
                <c:pt idx="1962">
                  <c:v>0</c:v>
                </c:pt>
                <c:pt idx="1963" formatCode="0">
                  <c:v>0</c:v>
                </c:pt>
                <c:pt idx="1964" formatCode="0">
                  <c:v>0</c:v>
                </c:pt>
                <c:pt idx="1965" formatCode="0">
                  <c:v>0</c:v>
                </c:pt>
                <c:pt idx="1966">
                  <c:v>0</c:v>
                </c:pt>
                <c:pt idx="1967" formatCode="0">
                  <c:v>0</c:v>
                </c:pt>
                <c:pt idx="1968" formatCode="0">
                  <c:v>0</c:v>
                </c:pt>
                <c:pt idx="1969" formatCode="0">
                  <c:v>0</c:v>
                </c:pt>
                <c:pt idx="1970" formatCode="0">
                  <c:v>0</c:v>
                </c:pt>
                <c:pt idx="1971" formatCode="0">
                  <c:v>0</c:v>
                </c:pt>
                <c:pt idx="1972" formatCode="0">
                  <c:v>0</c:v>
                </c:pt>
                <c:pt idx="1973" formatCode="0">
                  <c:v>0</c:v>
                </c:pt>
                <c:pt idx="1974" formatCode="0">
                  <c:v>0</c:v>
                </c:pt>
                <c:pt idx="1975" formatCode="0">
                  <c:v>0</c:v>
                </c:pt>
                <c:pt idx="1976" formatCode="0">
                  <c:v>0</c:v>
                </c:pt>
                <c:pt idx="1977" formatCode="0">
                  <c:v>0</c:v>
                </c:pt>
                <c:pt idx="1978" formatCode="0">
                  <c:v>0</c:v>
                </c:pt>
                <c:pt idx="1979">
                  <c:v>0</c:v>
                </c:pt>
                <c:pt idx="1980" formatCode="0">
                  <c:v>0</c:v>
                </c:pt>
                <c:pt idx="1981" formatCode="0">
                  <c:v>0</c:v>
                </c:pt>
                <c:pt idx="1982" formatCode="0">
                  <c:v>0</c:v>
                </c:pt>
                <c:pt idx="1983">
                  <c:v>0</c:v>
                </c:pt>
                <c:pt idx="1984">
                  <c:v>0</c:v>
                </c:pt>
                <c:pt idx="1985" formatCode="0">
                  <c:v>0</c:v>
                </c:pt>
                <c:pt idx="1986" formatCode="0">
                  <c:v>0</c:v>
                </c:pt>
                <c:pt idx="1987" formatCode="0">
                  <c:v>0</c:v>
                </c:pt>
                <c:pt idx="1988">
                  <c:v>0</c:v>
                </c:pt>
                <c:pt idx="1989" formatCode="0">
                  <c:v>0</c:v>
                </c:pt>
                <c:pt idx="1990" formatCode="0">
                  <c:v>0</c:v>
                </c:pt>
                <c:pt idx="1991" formatCode="0">
                  <c:v>0</c:v>
                </c:pt>
                <c:pt idx="1992">
                  <c:v>0</c:v>
                </c:pt>
                <c:pt idx="1993" formatCode="0">
                  <c:v>0</c:v>
                </c:pt>
                <c:pt idx="1994">
                  <c:v>0</c:v>
                </c:pt>
                <c:pt idx="1995" formatCode="0">
                  <c:v>0</c:v>
                </c:pt>
                <c:pt idx="1996">
                  <c:v>0</c:v>
                </c:pt>
                <c:pt idx="1997" formatCode="0">
                  <c:v>0</c:v>
                </c:pt>
                <c:pt idx="1998" formatCode="0">
                  <c:v>0</c:v>
                </c:pt>
                <c:pt idx="1999" formatCode="0">
                  <c:v>0</c:v>
                </c:pt>
                <c:pt idx="2000" formatCode="0">
                  <c:v>0</c:v>
                </c:pt>
                <c:pt idx="2001" formatCode="0">
                  <c:v>0</c:v>
                </c:pt>
                <c:pt idx="2002">
                  <c:v>0</c:v>
                </c:pt>
                <c:pt idx="2003" formatCode="0">
                  <c:v>0</c:v>
                </c:pt>
                <c:pt idx="2004" formatCode="0">
                  <c:v>0</c:v>
                </c:pt>
                <c:pt idx="2005">
                  <c:v>0</c:v>
                </c:pt>
                <c:pt idx="2006" formatCode="0">
                  <c:v>0</c:v>
                </c:pt>
                <c:pt idx="2007" formatCode="0">
                  <c:v>0</c:v>
                </c:pt>
                <c:pt idx="2008" formatCode="0">
                  <c:v>0</c:v>
                </c:pt>
                <c:pt idx="2009" formatCode="0">
                  <c:v>0</c:v>
                </c:pt>
                <c:pt idx="2010" formatCode="0">
                  <c:v>0</c:v>
                </c:pt>
                <c:pt idx="2011" formatCode="0">
                  <c:v>0</c:v>
                </c:pt>
                <c:pt idx="2012" formatCode="0">
                  <c:v>0</c:v>
                </c:pt>
                <c:pt idx="2013" formatCode="0">
                  <c:v>0</c:v>
                </c:pt>
                <c:pt idx="2014" formatCode="0">
                  <c:v>0</c:v>
                </c:pt>
                <c:pt idx="2015" formatCode="0">
                  <c:v>0</c:v>
                </c:pt>
                <c:pt idx="2016" formatCode="0">
                  <c:v>0</c:v>
                </c:pt>
                <c:pt idx="2017" formatCode="0">
                  <c:v>0</c:v>
                </c:pt>
                <c:pt idx="2018">
                  <c:v>0</c:v>
                </c:pt>
                <c:pt idx="2019" formatCode="0">
                  <c:v>0</c:v>
                </c:pt>
                <c:pt idx="2020" formatCode="0">
                  <c:v>0</c:v>
                </c:pt>
                <c:pt idx="2021">
                  <c:v>0</c:v>
                </c:pt>
                <c:pt idx="2022" formatCode="0">
                  <c:v>0</c:v>
                </c:pt>
                <c:pt idx="2023" formatCode="0">
                  <c:v>0</c:v>
                </c:pt>
                <c:pt idx="2024" formatCode="0">
                  <c:v>0</c:v>
                </c:pt>
                <c:pt idx="2025" formatCode="0">
                  <c:v>0</c:v>
                </c:pt>
                <c:pt idx="2026" formatCode="0">
                  <c:v>0</c:v>
                </c:pt>
                <c:pt idx="2027" formatCode="0">
                  <c:v>0</c:v>
                </c:pt>
                <c:pt idx="2028" formatCode="0">
                  <c:v>0</c:v>
                </c:pt>
                <c:pt idx="2029" formatCode="0">
                  <c:v>0</c:v>
                </c:pt>
                <c:pt idx="2030" formatCode="0">
                  <c:v>0</c:v>
                </c:pt>
                <c:pt idx="2031" formatCode="0">
                  <c:v>0</c:v>
                </c:pt>
                <c:pt idx="2032" formatCode="0">
                  <c:v>0</c:v>
                </c:pt>
                <c:pt idx="2033" formatCode="0">
                  <c:v>0</c:v>
                </c:pt>
                <c:pt idx="2034" formatCode="0">
                  <c:v>0</c:v>
                </c:pt>
                <c:pt idx="2035" formatCode="0">
                  <c:v>0</c:v>
                </c:pt>
                <c:pt idx="2036">
                  <c:v>0</c:v>
                </c:pt>
                <c:pt idx="2037" formatCode="0">
                  <c:v>0</c:v>
                </c:pt>
                <c:pt idx="2038" formatCode="0">
                  <c:v>0</c:v>
                </c:pt>
                <c:pt idx="2039" formatCode="0">
                  <c:v>0</c:v>
                </c:pt>
                <c:pt idx="2040">
                  <c:v>0</c:v>
                </c:pt>
                <c:pt idx="2041" formatCode="0">
                  <c:v>0</c:v>
                </c:pt>
                <c:pt idx="2042">
                  <c:v>0</c:v>
                </c:pt>
                <c:pt idx="2043" formatCode="0">
                  <c:v>0</c:v>
                </c:pt>
                <c:pt idx="2044" formatCode="0">
                  <c:v>0</c:v>
                </c:pt>
                <c:pt idx="2045" formatCode="0">
                  <c:v>0</c:v>
                </c:pt>
                <c:pt idx="2046" formatCode="0">
                  <c:v>0</c:v>
                </c:pt>
                <c:pt idx="2047" formatCode="0">
                  <c:v>0</c:v>
                </c:pt>
                <c:pt idx="2048" formatCode="0">
                  <c:v>0</c:v>
                </c:pt>
                <c:pt idx="2049" formatCode="0">
                  <c:v>0</c:v>
                </c:pt>
                <c:pt idx="2050" formatCode="0">
                  <c:v>0</c:v>
                </c:pt>
                <c:pt idx="2051" formatCode="0">
                  <c:v>0</c:v>
                </c:pt>
                <c:pt idx="2052" formatCode="0">
                  <c:v>0</c:v>
                </c:pt>
                <c:pt idx="2053" formatCode="0">
                  <c:v>0</c:v>
                </c:pt>
                <c:pt idx="2054" formatCode="0">
                  <c:v>0</c:v>
                </c:pt>
                <c:pt idx="2055" formatCode="0">
                  <c:v>0</c:v>
                </c:pt>
                <c:pt idx="2056" formatCode="0">
                  <c:v>0</c:v>
                </c:pt>
                <c:pt idx="2057" formatCode="0">
                  <c:v>0</c:v>
                </c:pt>
                <c:pt idx="2058" formatCode="0">
                  <c:v>0</c:v>
                </c:pt>
                <c:pt idx="2059" formatCode="0">
                  <c:v>0</c:v>
                </c:pt>
                <c:pt idx="2060" formatCode="0">
                  <c:v>0</c:v>
                </c:pt>
                <c:pt idx="2061" formatCode="0">
                  <c:v>0</c:v>
                </c:pt>
                <c:pt idx="2062" formatCode="0">
                  <c:v>0</c:v>
                </c:pt>
                <c:pt idx="2063" formatCode="0">
                  <c:v>0</c:v>
                </c:pt>
                <c:pt idx="2064" formatCode="0">
                  <c:v>0</c:v>
                </c:pt>
                <c:pt idx="2065" formatCode="0">
                  <c:v>0</c:v>
                </c:pt>
                <c:pt idx="2066" formatCode="0">
                  <c:v>0</c:v>
                </c:pt>
                <c:pt idx="2067">
                  <c:v>0</c:v>
                </c:pt>
                <c:pt idx="2068">
                  <c:v>0</c:v>
                </c:pt>
                <c:pt idx="2069" formatCode="0">
                  <c:v>0</c:v>
                </c:pt>
                <c:pt idx="2070" formatCode="0">
                  <c:v>0</c:v>
                </c:pt>
                <c:pt idx="2071" formatCode="0">
                  <c:v>0</c:v>
                </c:pt>
                <c:pt idx="2072" formatCode="0">
                  <c:v>0</c:v>
                </c:pt>
                <c:pt idx="2073" formatCode="0">
                  <c:v>0</c:v>
                </c:pt>
                <c:pt idx="2074" formatCode="0">
                  <c:v>0</c:v>
                </c:pt>
                <c:pt idx="2075">
                  <c:v>0</c:v>
                </c:pt>
                <c:pt idx="2076" formatCode="0">
                  <c:v>0</c:v>
                </c:pt>
                <c:pt idx="2077">
                  <c:v>0</c:v>
                </c:pt>
                <c:pt idx="2078" formatCode="0">
                  <c:v>0</c:v>
                </c:pt>
                <c:pt idx="2079" formatCode="0">
                  <c:v>0</c:v>
                </c:pt>
                <c:pt idx="2080" formatCode="0">
                  <c:v>0</c:v>
                </c:pt>
                <c:pt idx="2081" formatCode="0">
                  <c:v>0</c:v>
                </c:pt>
                <c:pt idx="2082" formatCode="0">
                  <c:v>0</c:v>
                </c:pt>
                <c:pt idx="2083" formatCode="0">
                  <c:v>0</c:v>
                </c:pt>
                <c:pt idx="2084" formatCode="0">
                  <c:v>0</c:v>
                </c:pt>
                <c:pt idx="2085" formatCode="0">
                  <c:v>0</c:v>
                </c:pt>
                <c:pt idx="2086" formatCode="0">
                  <c:v>0</c:v>
                </c:pt>
                <c:pt idx="2087" formatCode="0">
                  <c:v>0</c:v>
                </c:pt>
                <c:pt idx="2088" formatCode="0">
                  <c:v>0</c:v>
                </c:pt>
                <c:pt idx="2089" formatCode="0">
                  <c:v>0</c:v>
                </c:pt>
                <c:pt idx="2090" formatCode="0">
                  <c:v>0</c:v>
                </c:pt>
                <c:pt idx="2091" formatCode="0">
                  <c:v>0</c:v>
                </c:pt>
                <c:pt idx="2092" formatCode="0">
                  <c:v>0</c:v>
                </c:pt>
                <c:pt idx="2093" formatCode="0">
                  <c:v>0</c:v>
                </c:pt>
                <c:pt idx="2094" formatCode="0">
                  <c:v>0</c:v>
                </c:pt>
                <c:pt idx="2095" formatCode="0">
                  <c:v>0</c:v>
                </c:pt>
                <c:pt idx="2096" formatCode="0">
                  <c:v>0</c:v>
                </c:pt>
                <c:pt idx="2097" formatCode="0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 formatCode="0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 formatCode="0">
                  <c:v>0</c:v>
                </c:pt>
                <c:pt idx="2107">
                  <c:v>0</c:v>
                </c:pt>
                <c:pt idx="2108">
                  <c:v>0</c:v>
                </c:pt>
                <c:pt idx="2109" formatCode="0">
                  <c:v>0</c:v>
                </c:pt>
                <c:pt idx="2110" formatCode="0">
                  <c:v>0</c:v>
                </c:pt>
                <c:pt idx="2111" formatCode="0">
                  <c:v>0</c:v>
                </c:pt>
                <c:pt idx="2112" formatCode="0">
                  <c:v>0</c:v>
                </c:pt>
                <c:pt idx="2113" formatCode="0">
                  <c:v>0</c:v>
                </c:pt>
                <c:pt idx="2114" formatCode="0">
                  <c:v>0</c:v>
                </c:pt>
                <c:pt idx="2115" formatCode="0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 formatCode="0">
                  <c:v>0</c:v>
                </c:pt>
                <c:pt idx="2120" formatCode="0">
                  <c:v>0</c:v>
                </c:pt>
                <c:pt idx="2121" formatCode="0">
                  <c:v>0</c:v>
                </c:pt>
                <c:pt idx="2122" formatCode="0">
                  <c:v>0</c:v>
                </c:pt>
                <c:pt idx="2123" formatCode="0">
                  <c:v>0</c:v>
                </c:pt>
                <c:pt idx="2124" formatCode="0">
                  <c:v>0</c:v>
                </c:pt>
                <c:pt idx="2125" formatCode="0">
                  <c:v>0</c:v>
                </c:pt>
                <c:pt idx="2126" formatCode="0">
                  <c:v>0</c:v>
                </c:pt>
                <c:pt idx="2127" formatCode="0">
                  <c:v>0</c:v>
                </c:pt>
                <c:pt idx="2128" formatCode="0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 formatCode="0">
                  <c:v>0</c:v>
                </c:pt>
                <c:pt idx="2139" formatCode="0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 formatCode="0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 formatCode="0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 formatCode="0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E2B-41D1-B703-4F62AE93350D}"/>
            </c:ext>
          </c:extLst>
        </c:ser>
        <c:ser>
          <c:idx val="33"/>
          <c:order val="33"/>
          <c:tx>
            <c:strRef>
              <c:f>Реестр!$AI$2:$AI$3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об источниках образования ТКО (объект(ы) капитального строительства, территории (части территории) 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Реестр!$AI$4:$AI$2324</c:f>
              <c:numCache>
                <c:formatCode>0.00</c:formatCode>
                <c:ptCount val="2321"/>
                <c:pt idx="0">
                  <c:v>0</c:v>
                </c:pt>
                <c:pt idx="2">
                  <c:v>0</c:v>
                </c:pt>
                <c:pt idx="3" formatCode="0.000">
                  <c:v>0.114</c:v>
                </c:pt>
                <c:pt idx="4" formatCode="0.000">
                  <c:v>0.114</c:v>
                </c:pt>
                <c:pt idx="5" formatCode="0.000">
                  <c:v>0.114</c:v>
                </c:pt>
                <c:pt idx="6" formatCode="0.000">
                  <c:v>0.114</c:v>
                </c:pt>
                <c:pt idx="7" formatCode="0.000">
                  <c:v>0.114</c:v>
                </c:pt>
                <c:pt idx="8" formatCode="0.000">
                  <c:v>0.114</c:v>
                </c:pt>
                <c:pt idx="9" formatCode="0.000">
                  <c:v>0.114</c:v>
                </c:pt>
                <c:pt idx="10">
                  <c:v>0.87</c:v>
                </c:pt>
                <c:pt idx="11">
                  <c:v>1.51</c:v>
                </c:pt>
                <c:pt idx="12">
                  <c:v>0.87</c:v>
                </c:pt>
                <c:pt idx="13" formatCode="0.000">
                  <c:v>0.114</c:v>
                </c:pt>
                <c:pt idx="14" formatCode="0.000">
                  <c:v>0.114</c:v>
                </c:pt>
                <c:pt idx="15" formatCode="0.000">
                  <c:v>0.114</c:v>
                </c:pt>
                <c:pt idx="16" formatCode="0.000">
                  <c:v>0.1</c:v>
                </c:pt>
                <c:pt idx="17">
                  <c:v>0.85</c:v>
                </c:pt>
                <c:pt idx="18" formatCode="0.000">
                  <c:v>0.114</c:v>
                </c:pt>
                <c:pt idx="19" formatCode="0.000">
                  <c:v>0.114</c:v>
                </c:pt>
                <c:pt idx="20" formatCode="0.000">
                  <c:v>0.114</c:v>
                </c:pt>
                <c:pt idx="21" formatCode="0.000">
                  <c:v>0.114</c:v>
                </c:pt>
                <c:pt idx="22" formatCode="0.000">
                  <c:v>0.114</c:v>
                </c:pt>
                <c:pt idx="23" formatCode="General">
                  <c:v>0.87</c:v>
                </c:pt>
                <c:pt idx="24">
                  <c:v>0.87</c:v>
                </c:pt>
                <c:pt idx="25">
                  <c:v>0.87</c:v>
                </c:pt>
                <c:pt idx="26" formatCode="0.000">
                  <c:v>0.114</c:v>
                </c:pt>
                <c:pt idx="27" formatCode="0.000">
                  <c:v>0.114</c:v>
                </c:pt>
                <c:pt idx="28" formatCode="0.000">
                  <c:v>0.114</c:v>
                </c:pt>
                <c:pt idx="29" formatCode="0.000">
                  <c:v>0.114</c:v>
                </c:pt>
                <c:pt idx="30" formatCode="0.000">
                  <c:v>0.114</c:v>
                </c:pt>
                <c:pt idx="31" formatCode="0.000">
                  <c:v>0.114</c:v>
                </c:pt>
                <c:pt idx="32" formatCode="0.000">
                  <c:v>0.114</c:v>
                </c:pt>
                <c:pt idx="33" formatCode="0.000">
                  <c:v>0.114</c:v>
                </c:pt>
                <c:pt idx="34" formatCode="0.000">
                  <c:v>0.114</c:v>
                </c:pt>
                <c:pt idx="35" formatCode="0.000">
                  <c:v>0.114</c:v>
                </c:pt>
                <c:pt idx="36">
                  <c:v>0.76</c:v>
                </c:pt>
                <c:pt idx="37">
                  <c:v>1.1399999999999999</c:v>
                </c:pt>
                <c:pt idx="38">
                  <c:v>0.87</c:v>
                </c:pt>
                <c:pt idx="39">
                  <c:v>1.1399999999999999</c:v>
                </c:pt>
                <c:pt idx="40">
                  <c:v>0.87</c:v>
                </c:pt>
                <c:pt idx="41">
                  <c:v>0.87</c:v>
                </c:pt>
                <c:pt idx="42">
                  <c:v>0.37</c:v>
                </c:pt>
                <c:pt idx="43" formatCode="0.000">
                  <c:v>0.114</c:v>
                </c:pt>
                <c:pt idx="44" formatCode="0.000">
                  <c:v>0.114</c:v>
                </c:pt>
                <c:pt idx="45">
                  <c:v>0.87</c:v>
                </c:pt>
                <c:pt idx="46" formatCode="0.000">
                  <c:v>0.114</c:v>
                </c:pt>
                <c:pt idx="47" formatCode="0.000">
                  <c:v>0.114</c:v>
                </c:pt>
                <c:pt idx="48" formatCode="0.000">
                  <c:v>0.114</c:v>
                </c:pt>
                <c:pt idx="49" formatCode="0.000">
                  <c:v>0.114</c:v>
                </c:pt>
                <c:pt idx="50" formatCode="0.000">
                  <c:v>0.114</c:v>
                </c:pt>
                <c:pt idx="51" formatCode="0.000">
                  <c:v>0.114</c:v>
                </c:pt>
                <c:pt idx="52" formatCode="0.000">
                  <c:v>0.114</c:v>
                </c:pt>
                <c:pt idx="53" formatCode="0.000">
                  <c:v>0.114</c:v>
                </c:pt>
                <c:pt idx="54" formatCode="0.000">
                  <c:v>0.114</c:v>
                </c:pt>
                <c:pt idx="55" formatCode="0.000">
                  <c:v>0.114</c:v>
                </c:pt>
                <c:pt idx="56" formatCode="0.000">
                  <c:v>0.114</c:v>
                </c:pt>
                <c:pt idx="57" formatCode="0.000">
                  <c:v>0.114</c:v>
                </c:pt>
                <c:pt idx="58">
                  <c:v>0.85</c:v>
                </c:pt>
                <c:pt idx="59">
                  <c:v>0.37</c:v>
                </c:pt>
                <c:pt idx="60">
                  <c:v>1.32</c:v>
                </c:pt>
                <c:pt idx="61">
                  <c:v>1.1399999999999999</c:v>
                </c:pt>
                <c:pt idx="62" formatCode="0.000">
                  <c:v>0.114</c:v>
                </c:pt>
                <c:pt idx="63" formatCode="0.000">
                  <c:v>0.114</c:v>
                </c:pt>
                <c:pt idx="64" formatCode="0.000">
                  <c:v>0.114</c:v>
                </c:pt>
                <c:pt idx="65" formatCode="0.000">
                  <c:v>0.114</c:v>
                </c:pt>
                <c:pt idx="66" formatCode="0.000">
                  <c:v>0.114</c:v>
                </c:pt>
                <c:pt idx="67" formatCode="0.000">
                  <c:v>0.114</c:v>
                </c:pt>
                <c:pt idx="68" formatCode="General">
                  <c:v>0.87</c:v>
                </c:pt>
                <c:pt idx="69">
                  <c:v>1.1399999999999999</c:v>
                </c:pt>
                <c:pt idx="70">
                  <c:v>1.1399999999999999</c:v>
                </c:pt>
                <c:pt idx="71" formatCode="0.000">
                  <c:v>0.114</c:v>
                </c:pt>
                <c:pt idx="72" formatCode="0.000">
                  <c:v>0.114</c:v>
                </c:pt>
                <c:pt idx="73" formatCode="0.000">
                  <c:v>0.114</c:v>
                </c:pt>
                <c:pt idx="74">
                  <c:v>1.1399999999999999</c:v>
                </c:pt>
                <c:pt idx="75">
                  <c:v>0.85</c:v>
                </c:pt>
                <c:pt idx="76">
                  <c:v>0.76</c:v>
                </c:pt>
                <c:pt idx="77" formatCode="0.000">
                  <c:v>0.114</c:v>
                </c:pt>
                <c:pt idx="78" formatCode="0.000">
                  <c:v>0.114</c:v>
                </c:pt>
                <c:pt idx="79" formatCode="0.000">
                  <c:v>0.114</c:v>
                </c:pt>
                <c:pt idx="80" formatCode="0.000">
                  <c:v>0.114</c:v>
                </c:pt>
                <c:pt idx="81" formatCode="0.000">
                  <c:v>0.114</c:v>
                </c:pt>
                <c:pt idx="82">
                  <c:v>0.87</c:v>
                </c:pt>
                <c:pt idx="83">
                  <c:v>0.6</c:v>
                </c:pt>
                <c:pt idx="84">
                  <c:v>0.6</c:v>
                </c:pt>
                <c:pt idx="85">
                  <c:v>0.87</c:v>
                </c:pt>
                <c:pt idx="86">
                  <c:v>0.6</c:v>
                </c:pt>
                <c:pt idx="87">
                  <c:v>0.6</c:v>
                </c:pt>
                <c:pt idx="88">
                  <c:v>0.6</c:v>
                </c:pt>
                <c:pt idx="89">
                  <c:v>0.6</c:v>
                </c:pt>
                <c:pt idx="90">
                  <c:v>0.6</c:v>
                </c:pt>
                <c:pt idx="91">
                  <c:v>0.87</c:v>
                </c:pt>
                <c:pt idx="92" formatCode="0.000">
                  <c:v>0.114</c:v>
                </c:pt>
                <c:pt idx="93" formatCode="0.000">
                  <c:v>0.114</c:v>
                </c:pt>
                <c:pt idx="94" formatCode="0.000">
                  <c:v>0.114</c:v>
                </c:pt>
                <c:pt idx="95" formatCode="0.000">
                  <c:v>0.114</c:v>
                </c:pt>
                <c:pt idx="96" formatCode="0.000">
                  <c:v>0.114</c:v>
                </c:pt>
                <c:pt idx="97" formatCode="0.000">
                  <c:v>0.114</c:v>
                </c:pt>
                <c:pt idx="98" formatCode="0.000">
                  <c:v>0.114</c:v>
                </c:pt>
                <c:pt idx="99" formatCode="0.000">
                  <c:v>0.114</c:v>
                </c:pt>
                <c:pt idx="100" formatCode="0.000">
                  <c:v>0.114</c:v>
                </c:pt>
                <c:pt idx="101">
                  <c:v>1.1399999999999999</c:v>
                </c:pt>
                <c:pt idx="102">
                  <c:v>1.1399999999999999</c:v>
                </c:pt>
                <c:pt idx="103" formatCode="0.000">
                  <c:v>0.114</c:v>
                </c:pt>
                <c:pt idx="104" formatCode="0.000">
                  <c:v>0.114</c:v>
                </c:pt>
                <c:pt idx="105" formatCode="0.000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0.87</c:v>
                </c:pt>
                <c:pt idx="109" formatCode="0.000">
                  <c:v>0.114</c:v>
                </c:pt>
                <c:pt idx="110" formatCode="0.000">
                  <c:v>0.114</c:v>
                </c:pt>
                <c:pt idx="111" formatCode="0.000">
                  <c:v>0.114</c:v>
                </c:pt>
                <c:pt idx="112">
                  <c:v>1.1399999999999999</c:v>
                </c:pt>
                <c:pt idx="113">
                  <c:v>1.1399999999999999</c:v>
                </c:pt>
                <c:pt idx="114">
                  <c:v>0.6</c:v>
                </c:pt>
                <c:pt idx="115">
                  <c:v>0.87</c:v>
                </c:pt>
                <c:pt idx="116">
                  <c:v>0.87</c:v>
                </c:pt>
                <c:pt idx="117">
                  <c:v>1.1399999999999999</c:v>
                </c:pt>
                <c:pt idx="118">
                  <c:v>0.87</c:v>
                </c:pt>
                <c:pt idx="119">
                  <c:v>0.76</c:v>
                </c:pt>
                <c:pt idx="120">
                  <c:v>0.87</c:v>
                </c:pt>
                <c:pt idx="121">
                  <c:v>1.1399999999999999</c:v>
                </c:pt>
                <c:pt idx="122" formatCode="0.000">
                  <c:v>0.114</c:v>
                </c:pt>
                <c:pt idx="123" formatCode="0.000">
                  <c:v>0.114</c:v>
                </c:pt>
                <c:pt idx="124" formatCode="0.0000">
                  <c:v>2.7E-2</c:v>
                </c:pt>
                <c:pt idx="125">
                  <c:v>0.87</c:v>
                </c:pt>
                <c:pt idx="126" formatCode="0.000">
                  <c:v>0.114</c:v>
                </c:pt>
                <c:pt idx="127" formatCode="0.000">
                  <c:v>0.114</c:v>
                </c:pt>
                <c:pt idx="128" formatCode="0.000">
                  <c:v>0.114</c:v>
                </c:pt>
                <c:pt idx="129" formatCode="0.000">
                  <c:v>0.114</c:v>
                </c:pt>
                <c:pt idx="130" formatCode="0.0000">
                  <c:v>2.8000000000000001E-2</c:v>
                </c:pt>
                <c:pt idx="131">
                  <c:v>0.28999999999999998</c:v>
                </c:pt>
                <c:pt idx="132">
                  <c:v>0.19</c:v>
                </c:pt>
                <c:pt idx="133">
                  <c:v>0.37</c:v>
                </c:pt>
                <c:pt idx="134" formatCode="0.000">
                  <c:v>0.114</c:v>
                </c:pt>
                <c:pt idx="135" formatCode="0.000">
                  <c:v>0.114</c:v>
                </c:pt>
                <c:pt idx="136" formatCode="0.000">
                  <c:v>0.114</c:v>
                </c:pt>
                <c:pt idx="137" formatCode="0.000">
                  <c:v>0.114</c:v>
                </c:pt>
                <c:pt idx="138" formatCode="0.000">
                  <c:v>0.114</c:v>
                </c:pt>
                <c:pt idx="139" formatCode="0.000">
                  <c:v>0.114</c:v>
                </c:pt>
                <c:pt idx="140" formatCode="0.000">
                  <c:v>0.114</c:v>
                </c:pt>
                <c:pt idx="141" formatCode="0.000">
                  <c:v>0.114</c:v>
                </c:pt>
                <c:pt idx="142" formatCode="0.000">
                  <c:v>0.114</c:v>
                </c:pt>
                <c:pt idx="143" formatCode="0.000">
                  <c:v>0.114</c:v>
                </c:pt>
                <c:pt idx="144" formatCode="0.000">
                  <c:v>0.114</c:v>
                </c:pt>
                <c:pt idx="145" formatCode="0.000">
                  <c:v>0.114</c:v>
                </c:pt>
                <c:pt idx="146" formatCode="0.000">
                  <c:v>0.114</c:v>
                </c:pt>
                <c:pt idx="147" formatCode="0.000">
                  <c:v>0.87</c:v>
                </c:pt>
                <c:pt idx="148">
                  <c:v>0.85</c:v>
                </c:pt>
                <c:pt idx="149">
                  <c:v>0.85</c:v>
                </c:pt>
                <c:pt idx="150">
                  <c:v>2.0699999999999998</c:v>
                </c:pt>
                <c:pt idx="151">
                  <c:v>0.14000000000000001</c:v>
                </c:pt>
                <c:pt idx="152" formatCode="0.000">
                  <c:v>0.114</c:v>
                </c:pt>
                <c:pt idx="153" formatCode="0.000">
                  <c:v>0.114</c:v>
                </c:pt>
                <c:pt idx="154" formatCode="0.000">
                  <c:v>0.114</c:v>
                </c:pt>
                <c:pt idx="155" formatCode="0.000">
                  <c:v>0.114</c:v>
                </c:pt>
                <c:pt idx="156" formatCode="0.000">
                  <c:v>0.114</c:v>
                </c:pt>
                <c:pt idx="157" formatCode="0.000">
                  <c:v>0.114</c:v>
                </c:pt>
                <c:pt idx="158">
                  <c:v>0.28999999999999998</c:v>
                </c:pt>
                <c:pt idx="159">
                  <c:v>0.37</c:v>
                </c:pt>
                <c:pt idx="160">
                  <c:v>0.87</c:v>
                </c:pt>
                <c:pt idx="161">
                  <c:v>0.87</c:v>
                </c:pt>
                <c:pt idx="162" formatCode="0.000">
                  <c:v>0.114</c:v>
                </c:pt>
                <c:pt idx="163" formatCode="0.000">
                  <c:v>0.114</c:v>
                </c:pt>
                <c:pt idx="164" formatCode="0.000">
                  <c:v>0.114</c:v>
                </c:pt>
                <c:pt idx="165" formatCode="0.000">
                  <c:v>0.114</c:v>
                </c:pt>
                <c:pt idx="166" formatCode="0.000">
                  <c:v>0.114</c:v>
                </c:pt>
                <c:pt idx="167">
                  <c:v>0.87</c:v>
                </c:pt>
                <c:pt idx="168">
                  <c:v>0.87</c:v>
                </c:pt>
                <c:pt idx="169">
                  <c:v>2.7</c:v>
                </c:pt>
                <c:pt idx="170">
                  <c:v>1.1399999999999999</c:v>
                </c:pt>
                <c:pt idx="171">
                  <c:v>0.16</c:v>
                </c:pt>
                <c:pt idx="172">
                  <c:v>1.1399999999999999</c:v>
                </c:pt>
                <c:pt idx="173">
                  <c:v>0.87</c:v>
                </c:pt>
                <c:pt idx="174">
                  <c:v>1.1399999999999999</c:v>
                </c:pt>
                <c:pt idx="175">
                  <c:v>0.87</c:v>
                </c:pt>
                <c:pt idx="176">
                  <c:v>0.87</c:v>
                </c:pt>
                <c:pt idx="177" formatCode="0.000">
                  <c:v>0.114</c:v>
                </c:pt>
                <c:pt idx="178" formatCode="0.000">
                  <c:v>0.114</c:v>
                </c:pt>
                <c:pt idx="179" formatCode="0.000">
                  <c:v>0.114</c:v>
                </c:pt>
                <c:pt idx="180" formatCode="0.000">
                  <c:v>0.114</c:v>
                </c:pt>
                <c:pt idx="181" formatCode="0.000">
                  <c:v>0.114</c:v>
                </c:pt>
                <c:pt idx="182" formatCode="0.000">
                  <c:v>0.114</c:v>
                </c:pt>
                <c:pt idx="183" formatCode="General">
                  <c:v>0.87</c:v>
                </c:pt>
                <c:pt idx="184">
                  <c:v>0.87</c:v>
                </c:pt>
                <c:pt idx="185">
                  <c:v>2.0699999999999998</c:v>
                </c:pt>
                <c:pt idx="186" formatCode="0.000">
                  <c:v>0.114</c:v>
                </c:pt>
                <c:pt idx="187" formatCode="0.000">
                  <c:v>0.114</c:v>
                </c:pt>
                <c:pt idx="188" formatCode="0.000">
                  <c:v>0.114</c:v>
                </c:pt>
                <c:pt idx="189" formatCode="0.000">
                  <c:v>0.114</c:v>
                </c:pt>
                <c:pt idx="190" formatCode="0.000">
                  <c:v>0.114</c:v>
                </c:pt>
                <c:pt idx="191" formatCode="0.000">
                  <c:v>0.114</c:v>
                </c:pt>
                <c:pt idx="192" formatCode="0.000">
                  <c:v>0.114</c:v>
                </c:pt>
                <c:pt idx="193" formatCode="0.000">
                  <c:v>0.114</c:v>
                </c:pt>
                <c:pt idx="194" formatCode="0.000">
                  <c:v>0.114</c:v>
                </c:pt>
                <c:pt idx="195" formatCode="0.000">
                  <c:v>0.114</c:v>
                </c:pt>
                <c:pt idx="196" formatCode="0.000">
                  <c:v>0.114</c:v>
                </c:pt>
                <c:pt idx="197" formatCode="0.000">
                  <c:v>0.114</c:v>
                </c:pt>
                <c:pt idx="198" formatCode="0.000">
                  <c:v>0.114</c:v>
                </c:pt>
                <c:pt idx="199" formatCode="0.000">
                  <c:v>0.114</c:v>
                </c:pt>
                <c:pt idx="200" formatCode="0.000">
                  <c:v>0.114</c:v>
                </c:pt>
                <c:pt idx="201" formatCode="0.000">
                  <c:v>0.114</c:v>
                </c:pt>
                <c:pt idx="202">
                  <c:v>0.19</c:v>
                </c:pt>
                <c:pt idx="203">
                  <c:v>0.37</c:v>
                </c:pt>
                <c:pt idx="204">
                  <c:v>0.87</c:v>
                </c:pt>
                <c:pt idx="205">
                  <c:v>0.87</c:v>
                </c:pt>
                <c:pt idx="206">
                  <c:v>0.87</c:v>
                </c:pt>
                <c:pt idx="207" formatCode="0.000">
                  <c:v>0.114</c:v>
                </c:pt>
                <c:pt idx="208" formatCode="0.000">
                  <c:v>0.114</c:v>
                </c:pt>
                <c:pt idx="209" formatCode="0.000">
                  <c:v>0.114</c:v>
                </c:pt>
                <c:pt idx="210" formatCode="0.000">
                  <c:v>0.114</c:v>
                </c:pt>
                <c:pt idx="211">
                  <c:v>0.87</c:v>
                </c:pt>
                <c:pt idx="212">
                  <c:v>1.1399999999999999</c:v>
                </c:pt>
                <c:pt idx="213">
                  <c:v>1.1399999999999999</c:v>
                </c:pt>
                <c:pt idx="214">
                  <c:v>1.1399999999999999</c:v>
                </c:pt>
                <c:pt idx="215">
                  <c:v>1.1399999999999999</c:v>
                </c:pt>
                <c:pt idx="216">
                  <c:v>1.1399999999999999</c:v>
                </c:pt>
                <c:pt idx="217">
                  <c:v>1.1399999999999999</c:v>
                </c:pt>
                <c:pt idx="218">
                  <c:v>0.62</c:v>
                </c:pt>
                <c:pt idx="219" formatCode="General">
                  <c:v>2.85</c:v>
                </c:pt>
                <c:pt idx="220" formatCode="0.000">
                  <c:v>0.114</c:v>
                </c:pt>
                <c:pt idx="221">
                  <c:v>1.1399999999999999</c:v>
                </c:pt>
                <c:pt idx="222">
                  <c:v>2.0699999999999998</c:v>
                </c:pt>
                <c:pt idx="223">
                  <c:v>0.6</c:v>
                </c:pt>
                <c:pt idx="224">
                  <c:v>1.18</c:v>
                </c:pt>
                <c:pt idx="225">
                  <c:v>0.6</c:v>
                </c:pt>
                <c:pt idx="226">
                  <c:v>1.1399999999999999</c:v>
                </c:pt>
                <c:pt idx="227">
                  <c:v>0.6</c:v>
                </c:pt>
                <c:pt idx="228">
                  <c:v>0.87</c:v>
                </c:pt>
                <c:pt idx="229">
                  <c:v>0.16</c:v>
                </c:pt>
                <c:pt idx="230">
                  <c:v>1.1399999999999999</c:v>
                </c:pt>
                <c:pt idx="231">
                  <c:v>1.1399999999999999</c:v>
                </c:pt>
                <c:pt idx="232">
                  <c:v>1.1399999999999999</c:v>
                </c:pt>
                <c:pt idx="233">
                  <c:v>0.87</c:v>
                </c:pt>
                <c:pt idx="234" formatCode="0.000">
                  <c:v>0.114</c:v>
                </c:pt>
                <c:pt idx="235" formatCode="0.000">
                  <c:v>0.114</c:v>
                </c:pt>
                <c:pt idx="236" formatCode="0.000">
                  <c:v>0.114</c:v>
                </c:pt>
                <c:pt idx="237" formatCode="0.000">
                  <c:v>0.114</c:v>
                </c:pt>
                <c:pt idx="238" formatCode="0.000">
                  <c:v>0.114</c:v>
                </c:pt>
                <c:pt idx="239" formatCode="0.000">
                  <c:v>0.114</c:v>
                </c:pt>
                <c:pt idx="240" formatCode="0.000">
                  <c:v>0.114</c:v>
                </c:pt>
                <c:pt idx="241">
                  <c:v>2.0699999999999998</c:v>
                </c:pt>
                <c:pt idx="242">
                  <c:v>0.87</c:v>
                </c:pt>
                <c:pt idx="243">
                  <c:v>1.51</c:v>
                </c:pt>
                <c:pt idx="244">
                  <c:v>1.51</c:v>
                </c:pt>
                <c:pt idx="245">
                  <c:v>1.17</c:v>
                </c:pt>
                <c:pt idx="246" formatCode="General">
                  <c:v>0.87</c:v>
                </c:pt>
                <c:pt idx="247" formatCode="0.000">
                  <c:v>0.114</c:v>
                </c:pt>
                <c:pt idx="248" formatCode="0.000">
                  <c:v>0.114</c:v>
                </c:pt>
                <c:pt idx="249" formatCode="0.000">
                  <c:v>0.114</c:v>
                </c:pt>
                <c:pt idx="250" formatCode="0.000">
                  <c:v>0.114</c:v>
                </c:pt>
                <c:pt idx="251" formatCode="0.000">
                  <c:v>0.114</c:v>
                </c:pt>
                <c:pt idx="252" formatCode="0.000">
                  <c:v>0.114</c:v>
                </c:pt>
                <c:pt idx="253" formatCode="0.000">
                  <c:v>0.114</c:v>
                </c:pt>
                <c:pt idx="254" formatCode="0.000">
                  <c:v>0.114</c:v>
                </c:pt>
                <c:pt idx="255" formatCode="0.000">
                  <c:v>0.114</c:v>
                </c:pt>
                <c:pt idx="256" formatCode="0.000">
                  <c:v>0.114</c:v>
                </c:pt>
                <c:pt idx="257" formatCode="General">
                  <c:v>0.87</c:v>
                </c:pt>
                <c:pt idx="258" formatCode="General">
                  <c:v>0.87</c:v>
                </c:pt>
                <c:pt idx="259">
                  <c:v>0.37</c:v>
                </c:pt>
                <c:pt idx="260">
                  <c:v>0.19</c:v>
                </c:pt>
                <c:pt idx="261">
                  <c:v>1.1399999999999999</c:v>
                </c:pt>
                <c:pt idx="262">
                  <c:v>0.87</c:v>
                </c:pt>
                <c:pt idx="263" formatCode="0.000">
                  <c:v>0.114</c:v>
                </c:pt>
                <c:pt idx="264" formatCode="0.000">
                  <c:v>0.114</c:v>
                </c:pt>
                <c:pt idx="265" formatCode="0.000">
                  <c:v>0.114</c:v>
                </c:pt>
                <c:pt idx="266" formatCode="0.000">
                  <c:v>0.114</c:v>
                </c:pt>
                <c:pt idx="267" formatCode="0.000">
                  <c:v>0.114</c:v>
                </c:pt>
                <c:pt idx="268" formatCode="0.000">
                  <c:v>0.114</c:v>
                </c:pt>
                <c:pt idx="269" formatCode="0.000">
                  <c:v>0.114</c:v>
                </c:pt>
                <c:pt idx="270" formatCode="0.000">
                  <c:v>0.114</c:v>
                </c:pt>
                <c:pt idx="271" formatCode="0.000">
                  <c:v>0.114</c:v>
                </c:pt>
                <c:pt idx="272" formatCode="0.000">
                  <c:v>0.114</c:v>
                </c:pt>
                <c:pt idx="273" formatCode="0.000">
                  <c:v>0.114</c:v>
                </c:pt>
                <c:pt idx="274" formatCode="0.000">
                  <c:v>0.114</c:v>
                </c:pt>
                <c:pt idx="275" formatCode="0.000">
                  <c:v>0.114</c:v>
                </c:pt>
                <c:pt idx="276" formatCode="0.000">
                  <c:v>0.114</c:v>
                </c:pt>
                <c:pt idx="277" formatCode="0.000">
                  <c:v>0.114</c:v>
                </c:pt>
                <c:pt idx="278" formatCode="0.000">
                  <c:v>0.114</c:v>
                </c:pt>
                <c:pt idx="279">
                  <c:v>1.1399999999999999</c:v>
                </c:pt>
                <c:pt idx="280">
                  <c:v>0.62</c:v>
                </c:pt>
                <c:pt idx="281">
                  <c:v>1.1399999999999999</c:v>
                </c:pt>
                <c:pt idx="282">
                  <c:v>0.6</c:v>
                </c:pt>
                <c:pt idx="283">
                  <c:v>1.1399999999999999</c:v>
                </c:pt>
                <c:pt idx="284">
                  <c:v>0.87</c:v>
                </c:pt>
                <c:pt idx="285">
                  <c:v>0.37</c:v>
                </c:pt>
                <c:pt idx="286">
                  <c:v>1.1399999999999999</c:v>
                </c:pt>
                <c:pt idx="287">
                  <c:v>2.0699999999999998</c:v>
                </c:pt>
                <c:pt idx="288" formatCode="0.000">
                  <c:v>0.114</c:v>
                </c:pt>
                <c:pt idx="289" formatCode="0.000">
                  <c:v>0.114</c:v>
                </c:pt>
                <c:pt idx="290" formatCode="0.000">
                  <c:v>0.114</c:v>
                </c:pt>
                <c:pt idx="291" formatCode="0.000">
                  <c:v>0.114</c:v>
                </c:pt>
                <c:pt idx="292" formatCode="0.000">
                  <c:v>0.114</c:v>
                </c:pt>
                <c:pt idx="293" formatCode="0.000">
                  <c:v>0.114</c:v>
                </c:pt>
                <c:pt idx="294" formatCode="0.000">
                  <c:v>0.114</c:v>
                </c:pt>
                <c:pt idx="295" formatCode="0.000">
                  <c:v>0.114</c:v>
                </c:pt>
                <c:pt idx="296" formatCode="0.000">
                  <c:v>0.114</c:v>
                </c:pt>
                <c:pt idx="297" formatCode="0.000">
                  <c:v>0.114</c:v>
                </c:pt>
                <c:pt idx="298" formatCode="0.000">
                  <c:v>0.114</c:v>
                </c:pt>
                <c:pt idx="299" formatCode="0.000">
                  <c:v>0.114</c:v>
                </c:pt>
                <c:pt idx="300" formatCode="0.000">
                  <c:v>0.114</c:v>
                </c:pt>
                <c:pt idx="301" formatCode="0.000">
                  <c:v>0.114</c:v>
                </c:pt>
                <c:pt idx="302" formatCode="0.000">
                  <c:v>0.114</c:v>
                </c:pt>
                <c:pt idx="303" formatCode="0.000">
                  <c:v>0.114</c:v>
                </c:pt>
                <c:pt idx="304" formatCode="0.000">
                  <c:v>0.114</c:v>
                </c:pt>
                <c:pt idx="305">
                  <c:v>0.85</c:v>
                </c:pt>
                <c:pt idx="306">
                  <c:v>0.85</c:v>
                </c:pt>
                <c:pt idx="307">
                  <c:v>0.85</c:v>
                </c:pt>
                <c:pt idx="308">
                  <c:v>0.85</c:v>
                </c:pt>
                <c:pt idx="309">
                  <c:v>1.1200000000000001</c:v>
                </c:pt>
                <c:pt idx="310">
                  <c:v>0.87</c:v>
                </c:pt>
                <c:pt idx="311">
                  <c:v>1.1399999999999999</c:v>
                </c:pt>
                <c:pt idx="312">
                  <c:v>1.32</c:v>
                </c:pt>
                <c:pt idx="313">
                  <c:v>1.1399999999999999</c:v>
                </c:pt>
                <c:pt idx="314">
                  <c:v>0.87</c:v>
                </c:pt>
                <c:pt idx="315">
                  <c:v>0.87</c:v>
                </c:pt>
                <c:pt idx="316">
                  <c:v>1.1399999999999999</c:v>
                </c:pt>
                <c:pt idx="317">
                  <c:v>1.1399999999999999</c:v>
                </c:pt>
                <c:pt idx="318">
                  <c:v>0.87</c:v>
                </c:pt>
                <c:pt idx="319">
                  <c:v>1.1399999999999999</c:v>
                </c:pt>
                <c:pt idx="320">
                  <c:v>1.1399999999999999</c:v>
                </c:pt>
                <c:pt idx="321">
                  <c:v>2.0699999999999998</c:v>
                </c:pt>
                <c:pt idx="322">
                  <c:v>0.87</c:v>
                </c:pt>
                <c:pt idx="323">
                  <c:v>0.87</c:v>
                </c:pt>
                <c:pt idx="324">
                  <c:v>1.1399999999999999</c:v>
                </c:pt>
                <c:pt idx="325">
                  <c:v>0.87</c:v>
                </c:pt>
                <c:pt idx="326">
                  <c:v>1.48</c:v>
                </c:pt>
                <c:pt idx="327">
                  <c:v>0.87</c:v>
                </c:pt>
                <c:pt idx="328">
                  <c:v>1.6</c:v>
                </c:pt>
                <c:pt idx="329" formatCode="0.000">
                  <c:v>0.114</c:v>
                </c:pt>
                <c:pt idx="330" formatCode="0.000">
                  <c:v>0.114</c:v>
                </c:pt>
                <c:pt idx="331" formatCode="0.000">
                  <c:v>0.114</c:v>
                </c:pt>
                <c:pt idx="332" formatCode="0.000">
                  <c:v>0.114</c:v>
                </c:pt>
                <c:pt idx="333" formatCode="0.000">
                  <c:v>0.114</c:v>
                </c:pt>
                <c:pt idx="334" formatCode="0.000">
                  <c:v>0.114</c:v>
                </c:pt>
                <c:pt idx="335" formatCode="0.000">
                  <c:v>0.114</c:v>
                </c:pt>
                <c:pt idx="336" formatCode="0.000">
                  <c:v>0.114</c:v>
                </c:pt>
                <c:pt idx="337" formatCode="0.000">
                  <c:v>0.114</c:v>
                </c:pt>
                <c:pt idx="338" formatCode="0.000">
                  <c:v>0.114</c:v>
                </c:pt>
                <c:pt idx="339">
                  <c:v>0.28999999999999998</c:v>
                </c:pt>
                <c:pt idx="340">
                  <c:v>0.6</c:v>
                </c:pt>
                <c:pt idx="341">
                  <c:v>1.1399999999999999</c:v>
                </c:pt>
                <c:pt idx="342">
                  <c:v>1.1399999999999999</c:v>
                </c:pt>
                <c:pt idx="343" formatCode="0.000">
                  <c:v>0.114</c:v>
                </c:pt>
                <c:pt idx="344" formatCode="0.000">
                  <c:v>0.114</c:v>
                </c:pt>
                <c:pt idx="345" formatCode="0.000">
                  <c:v>0.114</c:v>
                </c:pt>
                <c:pt idx="346" formatCode="0.000">
                  <c:v>0.114</c:v>
                </c:pt>
                <c:pt idx="347">
                  <c:v>1.17</c:v>
                </c:pt>
                <c:pt idx="348">
                  <c:v>1.1399999999999999</c:v>
                </c:pt>
                <c:pt idx="349">
                  <c:v>0.87</c:v>
                </c:pt>
                <c:pt idx="350">
                  <c:v>0.14000000000000001</c:v>
                </c:pt>
                <c:pt idx="351">
                  <c:v>0.87</c:v>
                </c:pt>
                <c:pt idx="352" formatCode="0.000">
                  <c:v>0.114</c:v>
                </c:pt>
                <c:pt idx="353" formatCode="0.000">
                  <c:v>0.114</c:v>
                </c:pt>
                <c:pt idx="354" formatCode="0.000">
                  <c:v>0.114</c:v>
                </c:pt>
                <c:pt idx="355" formatCode="0.000">
                  <c:v>0.114</c:v>
                </c:pt>
                <c:pt idx="356" formatCode="0.000">
                  <c:v>0.114</c:v>
                </c:pt>
                <c:pt idx="357">
                  <c:v>0.37</c:v>
                </c:pt>
                <c:pt idx="358">
                  <c:v>0.87</c:v>
                </c:pt>
                <c:pt idx="359">
                  <c:v>1.1399999999999999</c:v>
                </c:pt>
                <c:pt idx="360">
                  <c:v>0.87</c:v>
                </c:pt>
                <c:pt idx="361">
                  <c:v>0.87</c:v>
                </c:pt>
                <c:pt idx="362">
                  <c:v>1.1399999999999999</c:v>
                </c:pt>
                <c:pt idx="363">
                  <c:v>1.1399999999999999</c:v>
                </c:pt>
                <c:pt idx="364">
                  <c:v>0.87</c:v>
                </c:pt>
                <c:pt idx="365" formatCode="0.000">
                  <c:v>0</c:v>
                </c:pt>
                <c:pt idx="366" formatCode="0.000">
                  <c:v>0</c:v>
                </c:pt>
                <c:pt idx="367" formatCode="0.000">
                  <c:v>0.114</c:v>
                </c:pt>
                <c:pt idx="368" formatCode="0.000">
                  <c:v>0</c:v>
                </c:pt>
                <c:pt idx="369" formatCode="0.000">
                  <c:v>0.114</c:v>
                </c:pt>
                <c:pt idx="370" formatCode="0.000">
                  <c:v>0.114</c:v>
                </c:pt>
                <c:pt idx="371" formatCode="0.000">
                  <c:v>0.114</c:v>
                </c:pt>
                <c:pt idx="372" formatCode="0.000">
                  <c:v>0.114</c:v>
                </c:pt>
                <c:pt idx="373">
                  <c:v>1.1399999999999999</c:v>
                </c:pt>
                <c:pt idx="374">
                  <c:v>0.6</c:v>
                </c:pt>
                <c:pt idx="375">
                  <c:v>1.1399999999999999</c:v>
                </c:pt>
                <c:pt idx="376">
                  <c:v>0.76</c:v>
                </c:pt>
                <c:pt idx="377">
                  <c:v>0.87</c:v>
                </c:pt>
                <c:pt idx="378">
                  <c:v>1.1399999999999999</c:v>
                </c:pt>
                <c:pt idx="379">
                  <c:v>0.76</c:v>
                </c:pt>
                <c:pt idx="380">
                  <c:v>1.1399999999999999</c:v>
                </c:pt>
                <c:pt idx="381">
                  <c:v>1.1399999999999999</c:v>
                </c:pt>
                <c:pt idx="382">
                  <c:v>1.1399999999999999</c:v>
                </c:pt>
                <c:pt idx="383">
                  <c:v>0.87</c:v>
                </c:pt>
                <c:pt idx="384">
                  <c:v>0.28999999999999998</c:v>
                </c:pt>
                <c:pt idx="385" formatCode="0.000">
                  <c:v>0.114</c:v>
                </c:pt>
                <c:pt idx="386" formatCode="0.000">
                  <c:v>0.114</c:v>
                </c:pt>
                <c:pt idx="387" formatCode="0.000">
                  <c:v>0.114</c:v>
                </c:pt>
                <c:pt idx="388" formatCode="0.000">
                  <c:v>0.114</c:v>
                </c:pt>
                <c:pt idx="389" formatCode="0.000">
                  <c:v>0.114</c:v>
                </c:pt>
                <c:pt idx="390" formatCode="0.000">
                  <c:v>0.114</c:v>
                </c:pt>
                <c:pt idx="391" formatCode="0.000">
                  <c:v>0.114</c:v>
                </c:pt>
                <c:pt idx="392" formatCode="0.000">
                  <c:v>0.114</c:v>
                </c:pt>
                <c:pt idx="393" formatCode="0.000">
                  <c:v>0.114</c:v>
                </c:pt>
                <c:pt idx="394" formatCode="0.000">
                  <c:v>0.114</c:v>
                </c:pt>
                <c:pt idx="395" formatCode="0.000">
                  <c:v>0.114</c:v>
                </c:pt>
                <c:pt idx="396" formatCode="0.000">
                  <c:v>0.114</c:v>
                </c:pt>
                <c:pt idx="397" formatCode="General">
                  <c:v>0.114</c:v>
                </c:pt>
                <c:pt idx="398" formatCode="General">
                  <c:v>0.114</c:v>
                </c:pt>
                <c:pt idx="399" formatCode="General">
                  <c:v>0.114</c:v>
                </c:pt>
                <c:pt idx="400" formatCode="General">
                  <c:v>0.114</c:v>
                </c:pt>
                <c:pt idx="401" formatCode="General">
                  <c:v>0.114</c:v>
                </c:pt>
                <c:pt idx="402" formatCode="General">
                  <c:v>0.114</c:v>
                </c:pt>
                <c:pt idx="403" formatCode="General">
                  <c:v>0.114</c:v>
                </c:pt>
                <c:pt idx="404" formatCode="General">
                  <c:v>0.114</c:v>
                </c:pt>
                <c:pt idx="405" formatCode="General">
                  <c:v>0.114</c:v>
                </c:pt>
                <c:pt idx="406">
                  <c:v>1.1399999999999999</c:v>
                </c:pt>
                <c:pt idx="407" formatCode="General">
                  <c:v>0.114</c:v>
                </c:pt>
                <c:pt idx="408" formatCode="General">
                  <c:v>0.114</c:v>
                </c:pt>
                <c:pt idx="409" formatCode="General">
                  <c:v>0.114</c:v>
                </c:pt>
                <c:pt idx="410" formatCode="General">
                  <c:v>0.114</c:v>
                </c:pt>
                <c:pt idx="411" formatCode="General">
                  <c:v>0.114</c:v>
                </c:pt>
                <c:pt idx="412" formatCode="General">
                  <c:v>0.114</c:v>
                </c:pt>
                <c:pt idx="413" formatCode="General">
                  <c:v>0.114</c:v>
                </c:pt>
                <c:pt idx="414" formatCode="General">
                  <c:v>0.114</c:v>
                </c:pt>
                <c:pt idx="415" formatCode="General">
                  <c:v>0.114</c:v>
                </c:pt>
                <c:pt idx="416">
                  <c:v>1.1399999999999999</c:v>
                </c:pt>
                <c:pt idx="417" formatCode="General">
                  <c:v>0.114</c:v>
                </c:pt>
                <c:pt idx="418" formatCode="General">
                  <c:v>0.114</c:v>
                </c:pt>
                <c:pt idx="419" formatCode="General">
                  <c:v>0.114</c:v>
                </c:pt>
                <c:pt idx="420" formatCode="General">
                  <c:v>0.114</c:v>
                </c:pt>
                <c:pt idx="421" formatCode="General">
                  <c:v>0.114</c:v>
                </c:pt>
                <c:pt idx="422" formatCode="0.000">
                  <c:v>0.114</c:v>
                </c:pt>
                <c:pt idx="423" formatCode="0.000">
                  <c:v>0.114</c:v>
                </c:pt>
                <c:pt idx="424" formatCode="0.000">
                  <c:v>0.114</c:v>
                </c:pt>
                <c:pt idx="425" formatCode="0.000">
                  <c:v>0.114</c:v>
                </c:pt>
                <c:pt idx="426" formatCode="0.000">
                  <c:v>0.114</c:v>
                </c:pt>
                <c:pt idx="427" formatCode="0.000">
                  <c:v>0.114</c:v>
                </c:pt>
                <c:pt idx="428" formatCode="0.000">
                  <c:v>0.114</c:v>
                </c:pt>
                <c:pt idx="429">
                  <c:v>1.1399999999999999</c:v>
                </c:pt>
                <c:pt idx="430">
                  <c:v>0.87</c:v>
                </c:pt>
                <c:pt idx="431">
                  <c:v>1.1399999999999999</c:v>
                </c:pt>
                <c:pt idx="432" formatCode="General">
                  <c:v>0.114</c:v>
                </c:pt>
                <c:pt idx="433" formatCode="0.000">
                  <c:v>0.114</c:v>
                </c:pt>
                <c:pt idx="434" formatCode="0.000">
                  <c:v>0.114</c:v>
                </c:pt>
                <c:pt idx="435" formatCode="0.000">
                  <c:v>0.114</c:v>
                </c:pt>
                <c:pt idx="436" formatCode="0.000">
                  <c:v>0.114</c:v>
                </c:pt>
                <c:pt idx="437" formatCode="0.000">
                  <c:v>0.114</c:v>
                </c:pt>
                <c:pt idx="438" formatCode="0.000">
                  <c:v>0.114</c:v>
                </c:pt>
                <c:pt idx="439" formatCode="0.000">
                  <c:v>0.114</c:v>
                </c:pt>
                <c:pt idx="440" formatCode="0.000">
                  <c:v>0.114</c:v>
                </c:pt>
                <c:pt idx="441" formatCode="0.000">
                  <c:v>0.114</c:v>
                </c:pt>
                <c:pt idx="442">
                  <c:v>0.28999999999999998</c:v>
                </c:pt>
                <c:pt idx="443" formatCode="General">
                  <c:v>0.87</c:v>
                </c:pt>
                <c:pt idx="444">
                  <c:v>1.17</c:v>
                </c:pt>
                <c:pt idx="445">
                  <c:v>0.87</c:v>
                </c:pt>
                <c:pt idx="446" formatCode="General">
                  <c:v>0.114</c:v>
                </c:pt>
                <c:pt idx="447" formatCode="General">
                  <c:v>0.114</c:v>
                </c:pt>
                <c:pt idx="448" formatCode="General">
                  <c:v>0.114</c:v>
                </c:pt>
                <c:pt idx="449">
                  <c:v>0.37</c:v>
                </c:pt>
                <c:pt idx="450" formatCode="General">
                  <c:v>0.114</c:v>
                </c:pt>
                <c:pt idx="451" formatCode="General">
                  <c:v>0.114</c:v>
                </c:pt>
                <c:pt idx="452" formatCode="General">
                  <c:v>1.48</c:v>
                </c:pt>
                <c:pt idx="453" formatCode="General">
                  <c:v>1.48</c:v>
                </c:pt>
                <c:pt idx="454" formatCode="General">
                  <c:v>0.85</c:v>
                </c:pt>
                <c:pt idx="455" formatCode="General">
                  <c:v>1.48</c:v>
                </c:pt>
                <c:pt idx="456" formatCode="General">
                  <c:v>0.114</c:v>
                </c:pt>
                <c:pt idx="457" formatCode="General">
                  <c:v>0.114</c:v>
                </c:pt>
                <c:pt idx="458" formatCode="General">
                  <c:v>0.114</c:v>
                </c:pt>
                <c:pt idx="459" formatCode="General">
                  <c:v>0.114</c:v>
                </c:pt>
                <c:pt idx="460" formatCode="General">
                  <c:v>0.114</c:v>
                </c:pt>
                <c:pt idx="461" formatCode="General">
                  <c:v>0.114</c:v>
                </c:pt>
                <c:pt idx="462" formatCode="General">
                  <c:v>0.19</c:v>
                </c:pt>
                <c:pt idx="463">
                  <c:v>0.37</c:v>
                </c:pt>
                <c:pt idx="464">
                  <c:v>1.1399999999999999</c:v>
                </c:pt>
                <c:pt idx="465" formatCode="General">
                  <c:v>0.114</c:v>
                </c:pt>
                <c:pt idx="466" formatCode="General">
                  <c:v>0.114</c:v>
                </c:pt>
                <c:pt idx="467" formatCode="General">
                  <c:v>0.114</c:v>
                </c:pt>
                <c:pt idx="468" formatCode="General">
                  <c:v>0.114</c:v>
                </c:pt>
                <c:pt idx="469" formatCode="General">
                  <c:v>0.114</c:v>
                </c:pt>
                <c:pt idx="470" formatCode="General">
                  <c:v>0.114</c:v>
                </c:pt>
                <c:pt idx="471" formatCode="General">
                  <c:v>0.114</c:v>
                </c:pt>
                <c:pt idx="472" formatCode="General">
                  <c:v>0.114</c:v>
                </c:pt>
                <c:pt idx="473">
                  <c:v>1.1399999999999999</c:v>
                </c:pt>
                <c:pt idx="474">
                  <c:v>1.1399999999999999</c:v>
                </c:pt>
                <c:pt idx="475">
                  <c:v>1.1399999999999999</c:v>
                </c:pt>
                <c:pt idx="476">
                  <c:v>0.87</c:v>
                </c:pt>
                <c:pt idx="477">
                  <c:v>0.14000000000000001</c:v>
                </c:pt>
                <c:pt idx="478">
                  <c:v>1.48</c:v>
                </c:pt>
                <c:pt idx="479">
                  <c:v>1.48</c:v>
                </c:pt>
                <c:pt idx="480">
                  <c:v>0.87</c:v>
                </c:pt>
                <c:pt idx="481">
                  <c:v>1.1399999999999999</c:v>
                </c:pt>
                <c:pt idx="482" formatCode="0.000">
                  <c:v>0.114</c:v>
                </c:pt>
                <c:pt idx="483" formatCode="0.000">
                  <c:v>0.114</c:v>
                </c:pt>
                <c:pt idx="484" formatCode="0.000">
                  <c:v>0.114</c:v>
                </c:pt>
                <c:pt idx="485" formatCode="0.000">
                  <c:v>0.114</c:v>
                </c:pt>
                <c:pt idx="486" formatCode="0.000">
                  <c:v>0.114</c:v>
                </c:pt>
                <c:pt idx="487">
                  <c:v>1.1399999999999999</c:v>
                </c:pt>
                <c:pt idx="488" formatCode="0.000">
                  <c:v>0.114</c:v>
                </c:pt>
                <c:pt idx="489" formatCode="0.000">
                  <c:v>0.87</c:v>
                </c:pt>
                <c:pt idx="490" formatCode="0.000">
                  <c:v>0.114</c:v>
                </c:pt>
                <c:pt idx="491" formatCode="0.000">
                  <c:v>0.114</c:v>
                </c:pt>
                <c:pt idx="492" formatCode="0.000">
                  <c:v>0.114</c:v>
                </c:pt>
                <c:pt idx="493" formatCode="General">
                  <c:v>0.114</c:v>
                </c:pt>
                <c:pt idx="494" formatCode="General">
                  <c:v>0.114</c:v>
                </c:pt>
                <c:pt idx="495" formatCode="General">
                  <c:v>0.16</c:v>
                </c:pt>
                <c:pt idx="496" formatCode="0.000">
                  <c:v>0.114</c:v>
                </c:pt>
                <c:pt idx="497" formatCode="0.000">
                  <c:v>0.114</c:v>
                </c:pt>
                <c:pt idx="498" formatCode="0.000">
                  <c:v>0.114</c:v>
                </c:pt>
                <c:pt idx="499" formatCode="0.000">
                  <c:v>0.87</c:v>
                </c:pt>
                <c:pt idx="500" formatCode="0.000">
                  <c:v>0.114</c:v>
                </c:pt>
                <c:pt idx="501" formatCode="0.000">
                  <c:v>0.114</c:v>
                </c:pt>
                <c:pt idx="502" formatCode="0.000">
                  <c:v>0.114</c:v>
                </c:pt>
                <c:pt idx="503" formatCode="0.000">
                  <c:v>0.114</c:v>
                </c:pt>
                <c:pt idx="504" formatCode="0.000">
                  <c:v>0.114</c:v>
                </c:pt>
                <c:pt idx="505" formatCode="0.000">
                  <c:v>0.114</c:v>
                </c:pt>
                <c:pt idx="506" formatCode="0.000">
                  <c:v>0.114</c:v>
                </c:pt>
                <c:pt idx="507" formatCode="0.000">
                  <c:v>0.114</c:v>
                </c:pt>
                <c:pt idx="508" formatCode="0.000">
                  <c:v>0.114</c:v>
                </c:pt>
                <c:pt idx="509" formatCode="0.000">
                  <c:v>0.114</c:v>
                </c:pt>
                <c:pt idx="510" formatCode="0.000">
                  <c:v>0.114</c:v>
                </c:pt>
                <c:pt idx="511" formatCode="0.000">
                  <c:v>0.114</c:v>
                </c:pt>
                <c:pt idx="512" formatCode="0.000">
                  <c:v>0.114</c:v>
                </c:pt>
                <c:pt idx="513" formatCode="0.000">
                  <c:v>0.114</c:v>
                </c:pt>
                <c:pt idx="514" formatCode="0.000">
                  <c:v>0.114</c:v>
                </c:pt>
                <c:pt idx="515" formatCode="0.000">
                  <c:v>0.114</c:v>
                </c:pt>
                <c:pt idx="516" formatCode="0.000">
                  <c:v>0.114</c:v>
                </c:pt>
                <c:pt idx="517" formatCode="0.000">
                  <c:v>0.114</c:v>
                </c:pt>
                <c:pt idx="518" formatCode="0.000">
                  <c:v>0.114</c:v>
                </c:pt>
                <c:pt idx="519" formatCode="General">
                  <c:v>0.114</c:v>
                </c:pt>
                <c:pt idx="520" formatCode="General">
                  <c:v>0.114</c:v>
                </c:pt>
                <c:pt idx="521" formatCode="General">
                  <c:v>0.114</c:v>
                </c:pt>
                <c:pt idx="522" formatCode="General">
                  <c:v>0.114</c:v>
                </c:pt>
                <c:pt idx="523" formatCode="General">
                  <c:v>0.114</c:v>
                </c:pt>
                <c:pt idx="524" formatCode="General">
                  <c:v>0.114</c:v>
                </c:pt>
                <c:pt idx="525" formatCode="General">
                  <c:v>0.114</c:v>
                </c:pt>
                <c:pt idx="526" formatCode="General">
                  <c:v>0.114</c:v>
                </c:pt>
                <c:pt idx="527" formatCode="General">
                  <c:v>0.114</c:v>
                </c:pt>
                <c:pt idx="528" formatCode="General">
                  <c:v>0.114</c:v>
                </c:pt>
                <c:pt idx="529" formatCode="General">
                  <c:v>0.114</c:v>
                </c:pt>
                <c:pt idx="530" formatCode="General">
                  <c:v>0.114</c:v>
                </c:pt>
                <c:pt idx="531" formatCode="General">
                  <c:v>0.114</c:v>
                </c:pt>
                <c:pt idx="532" formatCode="0.000">
                  <c:v>0.114</c:v>
                </c:pt>
                <c:pt idx="533" formatCode="0.000">
                  <c:v>0.114</c:v>
                </c:pt>
                <c:pt idx="534" formatCode="0.000">
                  <c:v>0.114</c:v>
                </c:pt>
                <c:pt idx="535" formatCode="General">
                  <c:v>0.114</c:v>
                </c:pt>
                <c:pt idx="536" formatCode="General">
                  <c:v>0.114</c:v>
                </c:pt>
                <c:pt idx="537" formatCode="0.000">
                  <c:v>0.114</c:v>
                </c:pt>
                <c:pt idx="538" formatCode="0.000">
                  <c:v>0.114</c:v>
                </c:pt>
                <c:pt idx="539" formatCode="0.000">
                  <c:v>0.114</c:v>
                </c:pt>
                <c:pt idx="540" formatCode="0.000">
                  <c:v>0.114</c:v>
                </c:pt>
                <c:pt idx="541" formatCode="General">
                  <c:v>0.87</c:v>
                </c:pt>
                <c:pt idx="542" formatCode="0.000">
                  <c:v>0.114</c:v>
                </c:pt>
                <c:pt idx="543" formatCode="0.000">
                  <c:v>0.114</c:v>
                </c:pt>
                <c:pt idx="544" formatCode="0.000">
                  <c:v>0.114</c:v>
                </c:pt>
                <c:pt idx="545" formatCode="0.000">
                  <c:v>0.114</c:v>
                </c:pt>
                <c:pt idx="546">
                  <c:v>1.1399999999999999</c:v>
                </c:pt>
                <c:pt idx="547" formatCode="General">
                  <c:v>0.114</c:v>
                </c:pt>
                <c:pt idx="548" formatCode="General">
                  <c:v>0.114</c:v>
                </c:pt>
                <c:pt idx="549" formatCode="0.000">
                  <c:v>0.114</c:v>
                </c:pt>
                <c:pt idx="550" formatCode="0.000">
                  <c:v>0.114</c:v>
                </c:pt>
                <c:pt idx="551" formatCode="0.000">
                  <c:v>0.114</c:v>
                </c:pt>
                <c:pt idx="552" formatCode="0.000">
                  <c:v>0.114</c:v>
                </c:pt>
                <c:pt idx="553" formatCode="0.000">
                  <c:v>0.114</c:v>
                </c:pt>
                <c:pt idx="554" formatCode="0.000">
                  <c:v>0.114</c:v>
                </c:pt>
                <c:pt idx="555" formatCode="General">
                  <c:v>0.114</c:v>
                </c:pt>
                <c:pt idx="556" formatCode="0.000">
                  <c:v>0.114</c:v>
                </c:pt>
                <c:pt idx="557" formatCode="0.000">
                  <c:v>0.114</c:v>
                </c:pt>
                <c:pt idx="558" formatCode="0.000">
                  <c:v>0.114</c:v>
                </c:pt>
                <c:pt idx="559" formatCode="0.000">
                  <c:v>0.114</c:v>
                </c:pt>
                <c:pt idx="560" formatCode="General">
                  <c:v>0.114</c:v>
                </c:pt>
                <c:pt idx="561" formatCode="0.000">
                  <c:v>0.114</c:v>
                </c:pt>
                <c:pt idx="562" formatCode="0.000">
                  <c:v>0.114</c:v>
                </c:pt>
                <c:pt idx="563" formatCode="0.000">
                  <c:v>0.114</c:v>
                </c:pt>
                <c:pt idx="564" formatCode="0.000">
                  <c:v>0.114</c:v>
                </c:pt>
                <c:pt idx="565" formatCode="0.000">
                  <c:v>0.114</c:v>
                </c:pt>
                <c:pt idx="566" formatCode="0.000">
                  <c:v>0.114</c:v>
                </c:pt>
                <c:pt idx="567">
                  <c:v>2.0699999999999998</c:v>
                </c:pt>
                <c:pt idx="568" formatCode="0.000">
                  <c:v>0.114</c:v>
                </c:pt>
                <c:pt idx="569" formatCode="0.000">
                  <c:v>0.114</c:v>
                </c:pt>
                <c:pt idx="570" formatCode="0.000">
                  <c:v>0.114</c:v>
                </c:pt>
                <c:pt idx="571" formatCode="0.000">
                  <c:v>0.114</c:v>
                </c:pt>
                <c:pt idx="572" formatCode="0.000">
                  <c:v>0.114</c:v>
                </c:pt>
                <c:pt idx="573" formatCode="General">
                  <c:v>0.87</c:v>
                </c:pt>
                <c:pt idx="574" formatCode="General">
                  <c:v>0.87</c:v>
                </c:pt>
                <c:pt idx="575" formatCode="0.000">
                  <c:v>0.114</c:v>
                </c:pt>
                <c:pt idx="576" formatCode="0.000">
                  <c:v>0.114</c:v>
                </c:pt>
                <c:pt idx="577" formatCode="0.000">
                  <c:v>0.114</c:v>
                </c:pt>
                <c:pt idx="578" formatCode="0.000">
                  <c:v>0.114</c:v>
                </c:pt>
                <c:pt idx="579">
                  <c:v>0.87</c:v>
                </c:pt>
                <c:pt idx="580" formatCode="0.000">
                  <c:v>0.114</c:v>
                </c:pt>
                <c:pt idx="581" formatCode="0.000">
                  <c:v>0.114</c:v>
                </c:pt>
                <c:pt idx="582" formatCode="0.000">
                  <c:v>0.114</c:v>
                </c:pt>
                <c:pt idx="583" formatCode="0.000">
                  <c:v>0.114</c:v>
                </c:pt>
                <c:pt idx="584" formatCode="0.000">
                  <c:v>0.114</c:v>
                </c:pt>
                <c:pt idx="585">
                  <c:v>0.16</c:v>
                </c:pt>
                <c:pt idx="586" formatCode="0.000">
                  <c:v>0.114</c:v>
                </c:pt>
                <c:pt idx="587" formatCode="0.000">
                  <c:v>0.114</c:v>
                </c:pt>
                <c:pt idx="588" formatCode="0.000">
                  <c:v>0.114</c:v>
                </c:pt>
                <c:pt idx="589" formatCode="0.000">
                  <c:v>0.114</c:v>
                </c:pt>
                <c:pt idx="590" formatCode="0.000">
                  <c:v>0.114</c:v>
                </c:pt>
                <c:pt idx="591" formatCode="0.000">
                  <c:v>0.114</c:v>
                </c:pt>
                <c:pt idx="592" formatCode="0.000">
                  <c:v>0.114</c:v>
                </c:pt>
                <c:pt idx="593" formatCode="0.000">
                  <c:v>0.114</c:v>
                </c:pt>
                <c:pt idx="594" formatCode="General">
                  <c:v>0.114</c:v>
                </c:pt>
                <c:pt idx="595" formatCode="0.000">
                  <c:v>0.114</c:v>
                </c:pt>
                <c:pt idx="596" formatCode="General">
                  <c:v>0.114</c:v>
                </c:pt>
                <c:pt idx="597" formatCode="General">
                  <c:v>0.114</c:v>
                </c:pt>
                <c:pt idx="598" formatCode="General">
                  <c:v>0.114</c:v>
                </c:pt>
                <c:pt idx="599" formatCode="0.000">
                  <c:v>0.114</c:v>
                </c:pt>
                <c:pt idx="600" formatCode="0.000">
                  <c:v>0.114</c:v>
                </c:pt>
                <c:pt idx="601">
                  <c:v>1.1399999999999999</c:v>
                </c:pt>
                <c:pt idx="602" formatCode="General">
                  <c:v>0.114</c:v>
                </c:pt>
                <c:pt idx="603" formatCode="General">
                  <c:v>0.114</c:v>
                </c:pt>
                <c:pt idx="604" formatCode="0.000">
                  <c:v>0.114</c:v>
                </c:pt>
                <c:pt idx="605" formatCode="0.000">
                  <c:v>0.114</c:v>
                </c:pt>
                <c:pt idx="606" formatCode="0.000">
                  <c:v>0.114</c:v>
                </c:pt>
                <c:pt idx="607" formatCode="0.000">
                  <c:v>0.114</c:v>
                </c:pt>
                <c:pt idx="608">
                  <c:v>1.17</c:v>
                </c:pt>
                <c:pt idx="609">
                  <c:v>1.1399999999999999</c:v>
                </c:pt>
                <c:pt idx="610">
                  <c:v>0.62</c:v>
                </c:pt>
                <c:pt idx="611">
                  <c:v>0.87</c:v>
                </c:pt>
                <c:pt idx="612">
                  <c:v>1.1399999999999999</c:v>
                </c:pt>
                <c:pt idx="613">
                  <c:v>0.19</c:v>
                </c:pt>
                <c:pt idx="614" formatCode="0.000">
                  <c:v>0.114</c:v>
                </c:pt>
                <c:pt idx="615" formatCode="0.000">
                  <c:v>0.114</c:v>
                </c:pt>
                <c:pt idx="616" formatCode="0.000">
                  <c:v>0.114</c:v>
                </c:pt>
                <c:pt idx="617" formatCode="0.000">
                  <c:v>0.114</c:v>
                </c:pt>
                <c:pt idx="618" formatCode="0.000">
                  <c:v>0.114</c:v>
                </c:pt>
                <c:pt idx="619" formatCode="0.000">
                  <c:v>0.114</c:v>
                </c:pt>
                <c:pt idx="620">
                  <c:v>0.37</c:v>
                </c:pt>
                <c:pt idx="621" formatCode="0.000">
                  <c:v>0.114</c:v>
                </c:pt>
                <c:pt idx="622" formatCode="0.000">
                  <c:v>0.114</c:v>
                </c:pt>
                <c:pt idx="623">
                  <c:v>0.87</c:v>
                </c:pt>
                <c:pt idx="624">
                  <c:v>0.87</c:v>
                </c:pt>
                <c:pt idx="625" formatCode="0.000">
                  <c:v>0.114</c:v>
                </c:pt>
                <c:pt idx="626" formatCode="0.000">
                  <c:v>0.114</c:v>
                </c:pt>
                <c:pt idx="627" formatCode="0.000">
                  <c:v>0.114</c:v>
                </c:pt>
                <c:pt idx="628" formatCode="0.000">
                  <c:v>0.114</c:v>
                </c:pt>
                <c:pt idx="629" formatCode="0.000">
                  <c:v>0.114</c:v>
                </c:pt>
                <c:pt idx="630" formatCode="0.000">
                  <c:v>0.114</c:v>
                </c:pt>
                <c:pt idx="631" formatCode="0.000">
                  <c:v>0.114</c:v>
                </c:pt>
                <c:pt idx="632" formatCode="0.000">
                  <c:v>0.114</c:v>
                </c:pt>
                <c:pt idx="633">
                  <c:v>0.14000000000000001</c:v>
                </c:pt>
                <c:pt idx="634" formatCode="0.000">
                  <c:v>0.114</c:v>
                </c:pt>
                <c:pt idx="635" formatCode="0.000">
                  <c:v>0.114</c:v>
                </c:pt>
                <c:pt idx="636" formatCode="0.000">
                  <c:v>0.114</c:v>
                </c:pt>
                <c:pt idx="637" formatCode="0.000">
                  <c:v>0.114</c:v>
                </c:pt>
                <c:pt idx="638" formatCode="0.000">
                  <c:v>0.114</c:v>
                </c:pt>
                <c:pt idx="639" formatCode="0.000">
                  <c:v>0.114</c:v>
                </c:pt>
                <c:pt idx="640" formatCode="0.000">
                  <c:v>0.114</c:v>
                </c:pt>
                <c:pt idx="641" formatCode="0.000">
                  <c:v>0.114</c:v>
                </c:pt>
                <c:pt idx="642">
                  <c:v>0.14000000000000001</c:v>
                </c:pt>
                <c:pt idx="643" formatCode="0.000">
                  <c:v>0.114</c:v>
                </c:pt>
                <c:pt idx="644" formatCode="0.000">
                  <c:v>0.114</c:v>
                </c:pt>
                <c:pt idx="645" formatCode="0.000">
                  <c:v>0.114</c:v>
                </c:pt>
                <c:pt idx="646">
                  <c:v>1.48</c:v>
                </c:pt>
                <c:pt idx="647">
                  <c:v>0.87</c:v>
                </c:pt>
                <c:pt idx="648" formatCode="0.000">
                  <c:v>0.1</c:v>
                </c:pt>
                <c:pt idx="649">
                  <c:v>0.76</c:v>
                </c:pt>
                <c:pt idx="650" formatCode="0.000">
                  <c:v>0.114</c:v>
                </c:pt>
                <c:pt idx="651" formatCode="0.000">
                  <c:v>0.114</c:v>
                </c:pt>
                <c:pt idx="652" formatCode="0.000">
                  <c:v>0.114</c:v>
                </c:pt>
                <c:pt idx="653" formatCode="0.000">
                  <c:v>0.114</c:v>
                </c:pt>
                <c:pt idx="654" formatCode="0.000">
                  <c:v>0.114</c:v>
                </c:pt>
                <c:pt idx="655" formatCode="0.000">
                  <c:v>0.114</c:v>
                </c:pt>
                <c:pt idx="656" formatCode="0.000">
                  <c:v>0.114</c:v>
                </c:pt>
                <c:pt idx="657">
                  <c:v>0.14000000000000001</c:v>
                </c:pt>
                <c:pt idx="658" formatCode="General">
                  <c:v>0.87</c:v>
                </c:pt>
                <c:pt idx="659">
                  <c:v>0.87</c:v>
                </c:pt>
                <c:pt idx="660">
                  <c:v>0.87</c:v>
                </c:pt>
                <c:pt idx="661" formatCode="General">
                  <c:v>0.19</c:v>
                </c:pt>
                <c:pt idx="662" formatCode="General">
                  <c:v>0.37</c:v>
                </c:pt>
                <c:pt idx="663">
                  <c:v>1.1399999999999999</c:v>
                </c:pt>
                <c:pt idx="664" formatCode="General">
                  <c:v>0.76</c:v>
                </c:pt>
                <c:pt idx="665">
                  <c:v>0.87</c:v>
                </c:pt>
                <c:pt idx="666" formatCode="0.000">
                  <c:v>0.114</c:v>
                </c:pt>
                <c:pt idx="667" formatCode="0.000">
                  <c:v>0.114</c:v>
                </c:pt>
                <c:pt idx="668" formatCode="0.000">
                  <c:v>0.114</c:v>
                </c:pt>
                <c:pt idx="669">
                  <c:v>0.87</c:v>
                </c:pt>
                <c:pt idx="670">
                  <c:v>1.1399999999999999</c:v>
                </c:pt>
                <c:pt idx="671" formatCode="0.000">
                  <c:v>0.114</c:v>
                </c:pt>
                <c:pt idx="672">
                  <c:v>0.87</c:v>
                </c:pt>
                <c:pt idx="673" formatCode="0.000">
                  <c:v>0.114</c:v>
                </c:pt>
                <c:pt idx="674" formatCode="0.000">
                  <c:v>0.114</c:v>
                </c:pt>
                <c:pt idx="675" formatCode="0.000">
                  <c:v>0.114</c:v>
                </c:pt>
                <c:pt idx="676" formatCode="0.000">
                  <c:v>0.114</c:v>
                </c:pt>
                <c:pt idx="677" formatCode="0.000">
                  <c:v>0.114</c:v>
                </c:pt>
                <c:pt idx="678">
                  <c:v>0.87</c:v>
                </c:pt>
                <c:pt idx="679">
                  <c:v>0.87</c:v>
                </c:pt>
                <c:pt idx="680">
                  <c:v>0.37</c:v>
                </c:pt>
                <c:pt idx="681">
                  <c:v>0.87</c:v>
                </c:pt>
                <c:pt idx="682" formatCode="General">
                  <c:v>0.19</c:v>
                </c:pt>
                <c:pt idx="683" formatCode="0.000">
                  <c:v>0.114</c:v>
                </c:pt>
                <c:pt idx="684" formatCode="0.000">
                  <c:v>0.114</c:v>
                </c:pt>
                <c:pt idx="685" formatCode="0.000">
                  <c:v>0.114</c:v>
                </c:pt>
                <c:pt idx="686" formatCode="0.000">
                  <c:v>0.114</c:v>
                </c:pt>
                <c:pt idx="687" formatCode="0.000">
                  <c:v>0.114</c:v>
                </c:pt>
                <c:pt idx="688">
                  <c:v>0.87</c:v>
                </c:pt>
                <c:pt idx="689">
                  <c:v>0.87</c:v>
                </c:pt>
                <c:pt idx="690" formatCode="0.000">
                  <c:v>0.114</c:v>
                </c:pt>
                <c:pt idx="691" formatCode="0.000">
                  <c:v>0.114</c:v>
                </c:pt>
                <c:pt idx="692" formatCode="0.000">
                  <c:v>0.114</c:v>
                </c:pt>
                <c:pt idx="693" formatCode="0.000">
                  <c:v>7.5300000000000006E-2</c:v>
                </c:pt>
                <c:pt idx="694">
                  <c:v>0.87</c:v>
                </c:pt>
                <c:pt idx="695">
                  <c:v>0.87</c:v>
                </c:pt>
                <c:pt idx="696">
                  <c:v>0.19</c:v>
                </c:pt>
                <c:pt idx="697">
                  <c:v>0.37</c:v>
                </c:pt>
                <c:pt idx="698">
                  <c:v>0.14000000000000001</c:v>
                </c:pt>
                <c:pt idx="699">
                  <c:v>1.1399999999999999</c:v>
                </c:pt>
                <c:pt idx="700" formatCode="0.000">
                  <c:v>0.114</c:v>
                </c:pt>
                <c:pt idx="701" formatCode="0.000">
                  <c:v>0.114</c:v>
                </c:pt>
                <c:pt idx="702">
                  <c:v>0.19</c:v>
                </c:pt>
                <c:pt idx="703">
                  <c:v>0.37</c:v>
                </c:pt>
                <c:pt idx="704" formatCode="0.000">
                  <c:v>0.114</c:v>
                </c:pt>
                <c:pt idx="705" formatCode="0.000">
                  <c:v>0.114</c:v>
                </c:pt>
                <c:pt idx="706" formatCode="0.000">
                  <c:v>0.114</c:v>
                </c:pt>
                <c:pt idx="707">
                  <c:v>1.1399999999999999</c:v>
                </c:pt>
                <c:pt idx="708" formatCode="0.000">
                  <c:v>0.87</c:v>
                </c:pt>
                <c:pt idx="709">
                  <c:v>0.87</c:v>
                </c:pt>
                <c:pt idx="710">
                  <c:v>0.87</c:v>
                </c:pt>
                <c:pt idx="711" formatCode="0.000">
                  <c:v>0.114</c:v>
                </c:pt>
                <c:pt idx="712" formatCode="0.000">
                  <c:v>0.114</c:v>
                </c:pt>
                <c:pt idx="713" formatCode="0.000">
                  <c:v>0.114</c:v>
                </c:pt>
                <c:pt idx="714" formatCode="0.000">
                  <c:v>0.114</c:v>
                </c:pt>
                <c:pt idx="715" formatCode="0.000">
                  <c:v>0.114</c:v>
                </c:pt>
                <c:pt idx="716" formatCode="0.000">
                  <c:v>0.114</c:v>
                </c:pt>
                <c:pt idx="717" formatCode="0.000">
                  <c:v>0.114</c:v>
                </c:pt>
                <c:pt idx="718">
                  <c:v>0.37</c:v>
                </c:pt>
                <c:pt idx="719">
                  <c:v>1.1399999999999999</c:v>
                </c:pt>
                <c:pt idx="720">
                  <c:v>1.1399999999999999</c:v>
                </c:pt>
                <c:pt idx="721">
                  <c:v>1.1399999999999999</c:v>
                </c:pt>
                <c:pt idx="722">
                  <c:v>1.1399999999999999</c:v>
                </c:pt>
                <c:pt idx="723">
                  <c:v>1.1399999999999999</c:v>
                </c:pt>
                <c:pt idx="724">
                  <c:v>0.87</c:v>
                </c:pt>
                <c:pt idx="725">
                  <c:v>0.85</c:v>
                </c:pt>
                <c:pt idx="726">
                  <c:v>0.14000000000000001</c:v>
                </c:pt>
                <c:pt idx="727" formatCode="0.000">
                  <c:v>0.114</c:v>
                </c:pt>
                <c:pt idx="728" formatCode="0.000">
                  <c:v>0.114</c:v>
                </c:pt>
                <c:pt idx="729" formatCode="0.000">
                  <c:v>0.114</c:v>
                </c:pt>
                <c:pt idx="730" formatCode="0.000">
                  <c:v>0.37</c:v>
                </c:pt>
                <c:pt idx="731" formatCode="0.000">
                  <c:v>0.114</c:v>
                </c:pt>
                <c:pt idx="732" formatCode="0.000">
                  <c:v>0.114</c:v>
                </c:pt>
                <c:pt idx="733">
                  <c:v>0.87</c:v>
                </c:pt>
                <c:pt idx="734" formatCode="0.000">
                  <c:v>0.114</c:v>
                </c:pt>
                <c:pt idx="735" formatCode="0.000">
                  <c:v>0.114</c:v>
                </c:pt>
                <c:pt idx="736" formatCode="0.000">
                  <c:v>0.1</c:v>
                </c:pt>
                <c:pt idx="737" formatCode="0.000">
                  <c:v>0.87</c:v>
                </c:pt>
                <c:pt idx="738" formatCode="0.000">
                  <c:v>0.114</c:v>
                </c:pt>
                <c:pt idx="739" formatCode="0.000">
                  <c:v>0.114</c:v>
                </c:pt>
                <c:pt idx="740" formatCode="0.000">
                  <c:v>0.114</c:v>
                </c:pt>
                <c:pt idx="741" formatCode="0.000">
                  <c:v>0.114</c:v>
                </c:pt>
                <c:pt idx="742" formatCode="0.000">
                  <c:v>0.114</c:v>
                </c:pt>
                <c:pt idx="743" formatCode="0.000">
                  <c:v>0.114</c:v>
                </c:pt>
                <c:pt idx="744" formatCode="0.000">
                  <c:v>0.114</c:v>
                </c:pt>
                <c:pt idx="745">
                  <c:v>0.14000000000000001</c:v>
                </c:pt>
                <c:pt idx="746" formatCode="0.000">
                  <c:v>0.114</c:v>
                </c:pt>
                <c:pt idx="747" formatCode="0.000">
                  <c:v>0.114</c:v>
                </c:pt>
                <c:pt idx="748" formatCode="0.000">
                  <c:v>0.114</c:v>
                </c:pt>
                <c:pt idx="749" formatCode="0.000">
                  <c:v>0.114</c:v>
                </c:pt>
                <c:pt idx="750" formatCode="0.000">
                  <c:v>0.114</c:v>
                </c:pt>
                <c:pt idx="751" formatCode="0.000">
                  <c:v>0.114</c:v>
                </c:pt>
                <c:pt idx="752" formatCode="0.000">
                  <c:v>0.114</c:v>
                </c:pt>
                <c:pt idx="753" formatCode="0.000">
                  <c:v>0.114</c:v>
                </c:pt>
                <c:pt idx="754" formatCode="0.000">
                  <c:v>0.114</c:v>
                </c:pt>
                <c:pt idx="755" formatCode="0.000">
                  <c:v>0.114</c:v>
                </c:pt>
                <c:pt idx="756" formatCode="0.000">
                  <c:v>0.114</c:v>
                </c:pt>
                <c:pt idx="757">
                  <c:v>0.37</c:v>
                </c:pt>
                <c:pt idx="758">
                  <c:v>1.1399999999999999</c:v>
                </c:pt>
                <c:pt idx="759">
                  <c:v>1.1399999999999999</c:v>
                </c:pt>
                <c:pt idx="760" formatCode="0.000">
                  <c:v>0.114</c:v>
                </c:pt>
                <c:pt idx="761" formatCode="0.000">
                  <c:v>0.114</c:v>
                </c:pt>
                <c:pt idx="762" formatCode="0.000">
                  <c:v>0.114</c:v>
                </c:pt>
                <c:pt idx="763" formatCode="0.000">
                  <c:v>0.114</c:v>
                </c:pt>
                <c:pt idx="764" formatCode="0.000">
                  <c:v>0.114</c:v>
                </c:pt>
                <c:pt idx="765" formatCode="0.000">
                  <c:v>0.114</c:v>
                </c:pt>
                <c:pt idx="766" formatCode="0.000">
                  <c:v>0.114</c:v>
                </c:pt>
                <c:pt idx="767" formatCode="0.000">
                  <c:v>0.114</c:v>
                </c:pt>
                <c:pt idx="768" formatCode="0.000">
                  <c:v>0.114</c:v>
                </c:pt>
                <c:pt idx="769" formatCode="0.000">
                  <c:v>0.114</c:v>
                </c:pt>
                <c:pt idx="770" formatCode="0.000">
                  <c:v>0.114</c:v>
                </c:pt>
                <c:pt idx="771">
                  <c:v>0.87</c:v>
                </c:pt>
                <c:pt idx="772" formatCode="0.000">
                  <c:v>0.114</c:v>
                </c:pt>
                <c:pt idx="773" formatCode="0.000">
                  <c:v>0.114</c:v>
                </c:pt>
                <c:pt idx="774" formatCode="0.000">
                  <c:v>0.114</c:v>
                </c:pt>
                <c:pt idx="775" formatCode="0.000">
                  <c:v>0.114</c:v>
                </c:pt>
                <c:pt idx="776" formatCode="0.000">
                  <c:v>0.114</c:v>
                </c:pt>
                <c:pt idx="777" formatCode="0.000">
                  <c:v>0.114</c:v>
                </c:pt>
                <c:pt idx="778" formatCode="0.000">
                  <c:v>0.114</c:v>
                </c:pt>
                <c:pt idx="779" formatCode="0.000">
                  <c:v>0.114</c:v>
                </c:pt>
                <c:pt idx="780" formatCode="0.000">
                  <c:v>0.114</c:v>
                </c:pt>
                <c:pt idx="781">
                  <c:v>0.37</c:v>
                </c:pt>
                <c:pt idx="782">
                  <c:v>0.19</c:v>
                </c:pt>
                <c:pt idx="783">
                  <c:v>0.87</c:v>
                </c:pt>
                <c:pt idx="784">
                  <c:v>0.87</c:v>
                </c:pt>
                <c:pt idx="785">
                  <c:v>1.1399999999999999</c:v>
                </c:pt>
                <c:pt idx="786">
                  <c:v>1.1399999999999999</c:v>
                </c:pt>
                <c:pt idx="787">
                  <c:v>0.87</c:v>
                </c:pt>
                <c:pt idx="788" formatCode="0.000">
                  <c:v>0.114</c:v>
                </c:pt>
                <c:pt idx="789" formatCode="0.000">
                  <c:v>0.114</c:v>
                </c:pt>
                <c:pt idx="790" formatCode="0.000">
                  <c:v>0.114</c:v>
                </c:pt>
                <c:pt idx="791" formatCode="0.000">
                  <c:v>0.114</c:v>
                </c:pt>
                <c:pt idx="792">
                  <c:v>1.1399999999999999</c:v>
                </c:pt>
                <c:pt idx="793" formatCode="0.000">
                  <c:v>0.1144</c:v>
                </c:pt>
                <c:pt idx="794" formatCode="0.000">
                  <c:v>0.114</c:v>
                </c:pt>
                <c:pt idx="795" formatCode="0.000">
                  <c:v>0.114</c:v>
                </c:pt>
                <c:pt idx="796" formatCode="0.000">
                  <c:v>0.114</c:v>
                </c:pt>
                <c:pt idx="797">
                  <c:v>0.16</c:v>
                </c:pt>
                <c:pt idx="798" formatCode="0.000">
                  <c:v>0.114</c:v>
                </c:pt>
                <c:pt idx="799" formatCode="0.000">
                  <c:v>0.114</c:v>
                </c:pt>
                <c:pt idx="800" formatCode="0.000">
                  <c:v>0.114</c:v>
                </c:pt>
                <c:pt idx="801" formatCode="0.000">
                  <c:v>0.114</c:v>
                </c:pt>
                <c:pt idx="802" formatCode="0.000">
                  <c:v>0.114</c:v>
                </c:pt>
                <c:pt idx="803" formatCode="0.000">
                  <c:v>0.114</c:v>
                </c:pt>
                <c:pt idx="804">
                  <c:v>1.1399999999999999</c:v>
                </c:pt>
                <c:pt idx="805">
                  <c:v>0.76</c:v>
                </c:pt>
                <c:pt idx="806">
                  <c:v>0.14000000000000001</c:v>
                </c:pt>
                <c:pt idx="807">
                  <c:v>0.14000000000000001</c:v>
                </c:pt>
                <c:pt idx="808">
                  <c:v>0.87</c:v>
                </c:pt>
                <c:pt idx="809" formatCode="0.000">
                  <c:v>0.114</c:v>
                </c:pt>
                <c:pt idx="810" formatCode="0.000">
                  <c:v>0.114</c:v>
                </c:pt>
                <c:pt idx="811" formatCode="0.000">
                  <c:v>0.114</c:v>
                </c:pt>
                <c:pt idx="812" formatCode="0.000">
                  <c:v>0.114</c:v>
                </c:pt>
                <c:pt idx="813" formatCode="0.000">
                  <c:v>0.114</c:v>
                </c:pt>
                <c:pt idx="814" formatCode="0.000">
                  <c:v>0.114</c:v>
                </c:pt>
                <c:pt idx="815" formatCode="0.000">
                  <c:v>0.114</c:v>
                </c:pt>
                <c:pt idx="816" formatCode="0.000">
                  <c:v>0.114</c:v>
                </c:pt>
                <c:pt idx="817" formatCode="0.000">
                  <c:v>0.114</c:v>
                </c:pt>
                <c:pt idx="818" formatCode="0.000">
                  <c:v>0.114</c:v>
                </c:pt>
                <c:pt idx="819" formatCode="0.000">
                  <c:v>0.114</c:v>
                </c:pt>
                <c:pt idx="820" formatCode="0.000">
                  <c:v>0.114</c:v>
                </c:pt>
                <c:pt idx="821" formatCode="0.000">
                  <c:v>0.114</c:v>
                </c:pt>
                <c:pt idx="822" formatCode="0.000">
                  <c:v>0.114</c:v>
                </c:pt>
                <c:pt idx="823" formatCode="0.000">
                  <c:v>0.114</c:v>
                </c:pt>
                <c:pt idx="824" formatCode="0.000">
                  <c:v>0.87</c:v>
                </c:pt>
                <c:pt idx="825" formatCode="0.000">
                  <c:v>0.114</c:v>
                </c:pt>
                <c:pt idx="826" formatCode="0.000">
                  <c:v>0.114</c:v>
                </c:pt>
                <c:pt idx="827" formatCode="0.000">
                  <c:v>0.114</c:v>
                </c:pt>
                <c:pt idx="828" formatCode="0.000">
                  <c:v>0.114</c:v>
                </c:pt>
                <c:pt idx="829" formatCode="0.000">
                  <c:v>0.114</c:v>
                </c:pt>
                <c:pt idx="830" formatCode="0.000">
                  <c:v>0.114</c:v>
                </c:pt>
                <c:pt idx="831" formatCode="0.000">
                  <c:v>0.114</c:v>
                </c:pt>
                <c:pt idx="832" formatCode="0.000">
                  <c:v>0.114</c:v>
                </c:pt>
                <c:pt idx="833" formatCode="0.000">
                  <c:v>0.114</c:v>
                </c:pt>
                <c:pt idx="834">
                  <c:v>0.6</c:v>
                </c:pt>
                <c:pt idx="835">
                  <c:v>0.6</c:v>
                </c:pt>
                <c:pt idx="836">
                  <c:v>0.16</c:v>
                </c:pt>
                <c:pt idx="837" formatCode="0.000">
                  <c:v>0.114</c:v>
                </c:pt>
                <c:pt idx="838" formatCode="0.000">
                  <c:v>0.114</c:v>
                </c:pt>
                <c:pt idx="839" formatCode="0.000">
                  <c:v>0.114</c:v>
                </c:pt>
                <c:pt idx="840" formatCode="0.000">
                  <c:v>0.114</c:v>
                </c:pt>
                <c:pt idx="841" formatCode="0.000">
                  <c:v>0.114</c:v>
                </c:pt>
                <c:pt idx="842">
                  <c:v>1.1399999999999999</c:v>
                </c:pt>
                <c:pt idx="843">
                  <c:v>0.87</c:v>
                </c:pt>
                <c:pt idx="844">
                  <c:v>0.01</c:v>
                </c:pt>
                <c:pt idx="845">
                  <c:v>0.87</c:v>
                </c:pt>
                <c:pt idx="846" formatCode="0.000">
                  <c:v>0.114</c:v>
                </c:pt>
                <c:pt idx="847" formatCode="0.000">
                  <c:v>0.114</c:v>
                </c:pt>
                <c:pt idx="848" formatCode="0.000">
                  <c:v>0.114</c:v>
                </c:pt>
                <c:pt idx="849" formatCode="0.000">
                  <c:v>0.114</c:v>
                </c:pt>
                <c:pt idx="850" formatCode="0.000">
                  <c:v>0.114</c:v>
                </c:pt>
                <c:pt idx="851" formatCode="0.000">
                  <c:v>0.114</c:v>
                </c:pt>
                <c:pt idx="852" formatCode="0.000">
                  <c:v>0.114</c:v>
                </c:pt>
                <c:pt idx="853" formatCode="0.000">
                  <c:v>0.114</c:v>
                </c:pt>
                <c:pt idx="854" formatCode="0.000">
                  <c:v>0.114</c:v>
                </c:pt>
                <c:pt idx="855" formatCode="0.000">
                  <c:v>0.114</c:v>
                </c:pt>
                <c:pt idx="856" formatCode="0.000">
                  <c:v>0.114</c:v>
                </c:pt>
                <c:pt idx="857">
                  <c:v>1.1399999999999999</c:v>
                </c:pt>
                <c:pt idx="858">
                  <c:v>1.1399999999999999</c:v>
                </c:pt>
                <c:pt idx="859">
                  <c:v>0.87</c:v>
                </c:pt>
                <c:pt idx="860" formatCode="0.000">
                  <c:v>0.114</c:v>
                </c:pt>
                <c:pt idx="861" formatCode="0.000">
                  <c:v>0.114</c:v>
                </c:pt>
                <c:pt idx="862" formatCode="0.000">
                  <c:v>0.114</c:v>
                </c:pt>
                <c:pt idx="863" formatCode="0.000">
                  <c:v>0.114</c:v>
                </c:pt>
                <c:pt idx="864" formatCode="0.000">
                  <c:v>0.114</c:v>
                </c:pt>
                <c:pt idx="865" formatCode="0.000">
                  <c:v>0.114</c:v>
                </c:pt>
                <c:pt idx="866" formatCode="0.000">
                  <c:v>0.114</c:v>
                </c:pt>
                <c:pt idx="867" formatCode="0.000">
                  <c:v>0.114</c:v>
                </c:pt>
                <c:pt idx="868">
                  <c:v>1.1399999999999999</c:v>
                </c:pt>
                <c:pt idx="869">
                  <c:v>1.32</c:v>
                </c:pt>
                <c:pt idx="870">
                  <c:v>0.37</c:v>
                </c:pt>
                <c:pt idx="871">
                  <c:v>0.87</c:v>
                </c:pt>
                <c:pt idx="872">
                  <c:v>0.37</c:v>
                </c:pt>
                <c:pt idx="873">
                  <c:v>1.1399999999999999</c:v>
                </c:pt>
                <c:pt idx="874">
                  <c:v>1.1399999999999999</c:v>
                </c:pt>
                <c:pt idx="875" formatCode="0.000">
                  <c:v>0.114</c:v>
                </c:pt>
                <c:pt idx="876" formatCode="0.000">
                  <c:v>0.114</c:v>
                </c:pt>
                <c:pt idx="877" formatCode="0.000">
                  <c:v>0.114</c:v>
                </c:pt>
                <c:pt idx="878">
                  <c:v>0.62</c:v>
                </c:pt>
                <c:pt idx="879">
                  <c:v>0.14000000000000001</c:v>
                </c:pt>
                <c:pt idx="880">
                  <c:v>0.87</c:v>
                </c:pt>
                <c:pt idx="881" formatCode="0.000">
                  <c:v>0.114</c:v>
                </c:pt>
                <c:pt idx="882" formatCode="0.000">
                  <c:v>0.114</c:v>
                </c:pt>
                <c:pt idx="883">
                  <c:v>0.6</c:v>
                </c:pt>
                <c:pt idx="884" formatCode="0.000">
                  <c:v>0.114</c:v>
                </c:pt>
                <c:pt idx="885" formatCode="0.000">
                  <c:v>0.114</c:v>
                </c:pt>
                <c:pt idx="886" formatCode="0.000">
                  <c:v>0.114</c:v>
                </c:pt>
                <c:pt idx="887" formatCode="0.000">
                  <c:v>0.1</c:v>
                </c:pt>
                <c:pt idx="888" formatCode="0.000">
                  <c:v>0.1</c:v>
                </c:pt>
                <c:pt idx="889" formatCode="0.000">
                  <c:v>0.1</c:v>
                </c:pt>
                <c:pt idx="890" formatCode="0.000">
                  <c:v>0.1</c:v>
                </c:pt>
                <c:pt idx="891" formatCode="0.000">
                  <c:v>0.1</c:v>
                </c:pt>
                <c:pt idx="892" formatCode="0.000">
                  <c:v>0.1</c:v>
                </c:pt>
                <c:pt idx="893" formatCode="0.000">
                  <c:v>0.1</c:v>
                </c:pt>
                <c:pt idx="894" formatCode="0.000">
                  <c:v>0.1</c:v>
                </c:pt>
                <c:pt idx="895" formatCode="0.000">
                  <c:v>0.1</c:v>
                </c:pt>
                <c:pt idx="896" formatCode="0.000">
                  <c:v>0.1</c:v>
                </c:pt>
                <c:pt idx="897">
                  <c:v>1.1399999999999999</c:v>
                </c:pt>
                <c:pt idx="898">
                  <c:v>0.62</c:v>
                </c:pt>
                <c:pt idx="899" formatCode="0.000">
                  <c:v>0.114</c:v>
                </c:pt>
                <c:pt idx="900" formatCode="0.000">
                  <c:v>0.114</c:v>
                </c:pt>
                <c:pt idx="901" formatCode="0.000">
                  <c:v>0.114</c:v>
                </c:pt>
                <c:pt idx="902" formatCode="0.000">
                  <c:v>0.1</c:v>
                </c:pt>
                <c:pt idx="903" formatCode="0.000">
                  <c:v>0.1</c:v>
                </c:pt>
                <c:pt idx="904" formatCode="0.000">
                  <c:v>0.1</c:v>
                </c:pt>
                <c:pt idx="905" formatCode="0.000">
                  <c:v>0.1</c:v>
                </c:pt>
                <c:pt idx="906" formatCode="0.000">
                  <c:v>0.1</c:v>
                </c:pt>
                <c:pt idx="907" formatCode="0.000">
                  <c:v>0.114</c:v>
                </c:pt>
                <c:pt idx="908" formatCode="0.000">
                  <c:v>0.114</c:v>
                </c:pt>
                <c:pt idx="909" formatCode="0.000">
                  <c:v>0.114</c:v>
                </c:pt>
                <c:pt idx="910" formatCode="0.000">
                  <c:v>0.114</c:v>
                </c:pt>
                <c:pt idx="911" formatCode="0.000">
                  <c:v>0.114</c:v>
                </c:pt>
                <c:pt idx="912" formatCode="0.000">
                  <c:v>0.114</c:v>
                </c:pt>
                <c:pt idx="913" formatCode="0.000">
                  <c:v>0.1</c:v>
                </c:pt>
                <c:pt idx="914">
                  <c:v>0.87</c:v>
                </c:pt>
                <c:pt idx="915">
                  <c:v>0.16</c:v>
                </c:pt>
                <c:pt idx="916">
                  <c:v>0.6</c:v>
                </c:pt>
                <c:pt idx="917" formatCode="General">
                  <c:v>0.87</c:v>
                </c:pt>
                <c:pt idx="918" formatCode="General">
                  <c:v>0.87</c:v>
                </c:pt>
                <c:pt idx="919" formatCode="General">
                  <c:v>0.87</c:v>
                </c:pt>
                <c:pt idx="920" formatCode="General">
                  <c:v>0.16</c:v>
                </c:pt>
                <c:pt idx="921" formatCode="General">
                  <c:v>0.16</c:v>
                </c:pt>
                <c:pt idx="922">
                  <c:v>0.14000000000000001</c:v>
                </c:pt>
                <c:pt idx="923" formatCode="General">
                  <c:v>0.87</c:v>
                </c:pt>
                <c:pt idx="924" formatCode="General">
                  <c:v>0.87</c:v>
                </c:pt>
                <c:pt idx="925" formatCode="General">
                  <c:v>0.87</c:v>
                </c:pt>
                <c:pt idx="926" formatCode="General">
                  <c:v>0.87</c:v>
                </c:pt>
                <c:pt idx="927">
                  <c:v>0.6</c:v>
                </c:pt>
                <c:pt idx="928">
                  <c:v>0.6</c:v>
                </c:pt>
                <c:pt idx="929" formatCode="General">
                  <c:v>0.76</c:v>
                </c:pt>
                <c:pt idx="930" formatCode="General">
                  <c:v>1.1399999999999999</c:v>
                </c:pt>
                <c:pt idx="931" formatCode="General">
                  <c:v>0.76</c:v>
                </c:pt>
                <c:pt idx="932" formatCode="General">
                  <c:v>1.1399999999999999</c:v>
                </c:pt>
                <c:pt idx="933" formatCode="General">
                  <c:v>0.76</c:v>
                </c:pt>
                <c:pt idx="934" formatCode="General">
                  <c:v>1.32</c:v>
                </c:pt>
                <c:pt idx="935" formatCode="General">
                  <c:v>1.25</c:v>
                </c:pt>
                <c:pt idx="936" formatCode="General">
                  <c:v>0.37</c:v>
                </c:pt>
                <c:pt idx="937">
                  <c:v>0.6</c:v>
                </c:pt>
                <c:pt idx="938">
                  <c:v>0.6</c:v>
                </c:pt>
                <c:pt idx="939">
                  <c:v>0.6</c:v>
                </c:pt>
                <c:pt idx="940" formatCode="General">
                  <c:v>0.76</c:v>
                </c:pt>
                <c:pt idx="941">
                  <c:v>0.6</c:v>
                </c:pt>
                <c:pt idx="942" formatCode="0.000">
                  <c:v>0.114</c:v>
                </c:pt>
                <c:pt idx="943" formatCode="0.000">
                  <c:v>0.114</c:v>
                </c:pt>
                <c:pt idx="944">
                  <c:v>0.87</c:v>
                </c:pt>
                <c:pt idx="945">
                  <c:v>0.87</c:v>
                </c:pt>
                <c:pt idx="946">
                  <c:v>0.16</c:v>
                </c:pt>
                <c:pt idx="947">
                  <c:v>0.87</c:v>
                </c:pt>
                <c:pt idx="948">
                  <c:v>0.6</c:v>
                </c:pt>
                <c:pt idx="949">
                  <c:v>2.0699999999999998</c:v>
                </c:pt>
                <c:pt idx="950">
                  <c:v>0.87</c:v>
                </c:pt>
                <c:pt idx="951">
                  <c:v>0.76</c:v>
                </c:pt>
                <c:pt idx="952">
                  <c:v>0.76</c:v>
                </c:pt>
                <c:pt idx="953">
                  <c:v>0.76</c:v>
                </c:pt>
                <c:pt idx="954">
                  <c:v>0.76</c:v>
                </c:pt>
                <c:pt idx="955">
                  <c:v>2.0699999999999998</c:v>
                </c:pt>
                <c:pt idx="956" formatCode="0.000">
                  <c:v>0.114</c:v>
                </c:pt>
                <c:pt idx="957" formatCode="0.000">
                  <c:v>0.114</c:v>
                </c:pt>
                <c:pt idx="958" formatCode="0.000">
                  <c:v>0.114</c:v>
                </c:pt>
                <c:pt idx="959" formatCode="0.000">
                  <c:v>0.1</c:v>
                </c:pt>
                <c:pt idx="960" formatCode="0.000">
                  <c:v>0.1</c:v>
                </c:pt>
                <c:pt idx="961" formatCode="0.000">
                  <c:v>0.1</c:v>
                </c:pt>
                <c:pt idx="962">
                  <c:v>0.87</c:v>
                </c:pt>
                <c:pt idx="963">
                  <c:v>0.87</c:v>
                </c:pt>
                <c:pt idx="964">
                  <c:v>0.85</c:v>
                </c:pt>
                <c:pt idx="965">
                  <c:v>1.32</c:v>
                </c:pt>
                <c:pt idx="966" formatCode="General">
                  <c:v>0.76</c:v>
                </c:pt>
                <c:pt idx="967">
                  <c:v>1.32</c:v>
                </c:pt>
                <c:pt idx="968" formatCode="General">
                  <c:v>0.76</c:v>
                </c:pt>
                <c:pt idx="969">
                  <c:v>2.0699999999999998</c:v>
                </c:pt>
                <c:pt idx="970">
                  <c:v>0.87</c:v>
                </c:pt>
                <c:pt idx="971">
                  <c:v>0.6</c:v>
                </c:pt>
                <c:pt idx="972">
                  <c:v>1.1399999999999999</c:v>
                </c:pt>
                <c:pt idx="973" formatCode="0.000">
                  <c:v>0.114</c:v>
                </c:pt>
                <c:pt idx="974" formatCode="0.000">
                  <c:v>0.114</c:v>
                </c:pt>
                <c:pt idx="975" formatCode="0.000">
                  <c:v>0.114</c:v>
                </c:pt>
                <c:pt idx="976" formatCode="0.000">
                  <c:v>0.114</c:v>
                </c:pt>
                <c:pt idx="977" formatCode="0.000">
                  <c:v>0.114</c:v>
                </c:pt>
                <c:pt idx="978" formatCode="0.000">
                  <c:v>0.1</c:v>
                </c:pt>
                <c:pt idx="979" formatCode="0.000">
                  <c:v>0.1</c:v>
                </c:pt>
                <c:pt idx="980" formatCode="0.0000">
                  <c:v>7.5300000000000006E-2</c:v>
                </c:pt>
                <c:pt idx="981" formatCode="0.0000">
                  <c:v>7.5300000000000006E-2</c:v>
                </c:pt>
                <c:pt idx="982" formatCode="0.0000">
                  <c:v>7.5300000000000006E-2</c:v>
                </c:pt>
                <c:pt idx="983" formatCode="0.0000">
                  <c:v>7.5300000000000006E-2</c:v>
                </c:pt>
                <c:pt idx="984">
                  <c:v>0.87</c:v>
                </c:pt>
                <c:pt idx="985">
                  <c:v>1.1399999999999999</c:v>
                </c:pt>
                <c:pt idx="986">
                  <c:v>0.85</c:v>
                </c:pt>
                <c:pt idx="987">
                  <c:v>0.85</c:v>
                </c:pt>
                <c:pt idx="988" formatCode="0.000">
                  <c:v>0.114</c:v>
                </c:pt>
                <c:pt idx="989" formatCode="0.000">
                  <c:v>0.114</c:v>
                </c:pt>
                <c:pt idx="990" formatCode="0.000">
                  <c:v>0.114</c:v>
                </c:pt>
                <c:pt idx="991" formatCode="0.000">
                  <c:v>0.114</c:v>
                </c:pt>
                <c:pt idx="992" formatCode="0.000">
                  <c:v>0.114</c:v>
                </c:pt>
                <c:pt idx="993" formatCode="0.000">
                  <c:v>0.114</c:v>
                </c:pt>
                <c:pt idx="994" formatCode="0.000">
                  <c:v>0.114</c:v>
                </c:pt>
                <c:pt idx="995" formatCode="0.000">
                  <c:v>0.114</c:v>
                </c:pt>
                <c:pt idx="996" formatCode="0.000">
                  <c:v>0.114</c:v>
                </c:pt>
                <c:pt idx="997" formatCode="0.000">
                  <c:v>0.114</c:v>
                </c:pt>
                <c:pt idx="998" formatCode="0.000">
                  <c:v>0.114</c:v>
                </c:pt>
                <c:pt idx="999" formatCode="0.000">
                  <c:v>0.114</c:v>
                </c:pt>
                <c:pt idx="1000" formatCode="0.000">
                  <c:v>0.87</c:v>
                </c:pt>
                <c:pt idx="1001">
                  <c:v>0.76</c:v>
                </c:pt>
                <c:pt idx="1002">
                  <c:v>0.31</c:v>
                </c:pt>
                <c:pt idx="1003" formatCode="0.000">
                  <c:v>0.114</c:v>
                </c:pt>
                <c:pt idx="1004" formatCode="0.000">
                  <c:v>0.114</c:v>
                </c:pt>
                <c:pt idx="1005" formatCode="0.000">
                  <c:v>0.114</c:v>
                </c:pt>
                <c:pt idx="1006" formatCode="0.000">
                  <c:v>0.114</c:v>
                </c:pt>
                <c:pt idx="1007" formatCode="0.000">
                  <c:v>0.1</c:v>
                </c:pt>
                <c:pt idx="1008" formatCode="0.000">
                  <c:v>0.1</c:v>
                </c:pt>
                <c:pt idx="1009">
                  <c:v>0.37</c:v>
                </c:pt>
                <c:pt idx="1010">
                  <c:v>0.85</c:v>
                </c:pt>
                <c:pt idx="1011" formatCode="0.000">
                  <c:v>0.114</c:v>
                </c:pt>
                <c:pt idx="1012" formatCode="0.000">
                  <c:v>0.114</c:v>
                </c:pt>
                <c:pt idx="1013" formatCode="0.000">
                  <c:v>0.114</c:v>
                </c:pt>
                <c:pt idx="1014" formatCode="0.000">
                  <c:v>0.114</c:v>
                </c:pt>
                <c:pt idx="1015" formatCode="0.000">
                  <c:v>0.1</c:v>
                </c:pt>
                <c:pt idx="1016" formatCode="0.000">
                  <c:v>0.114</c:v>
                </c:pt>
                <c:pt idx="1017" formatCode="0.000">
                  <c:v>0.114</c:v>
                </c:pt>
                <c:pt idx="1018" formatCode="0.000">
                  <c:v>0.114</c:v>
                </c:pt>
                <c:pt idx="1019">
                  <c:v>0.87</c:v>
                </c:pt>
                <c:pt idx="1020" formatCode="0.000">
                  <c:v>0.114</c:v>
                </c:pt>
                <c:pt idx="1021" formatCode="0.000">
                  <c:v>0.114</c:v>
                </c:pt>
                <c:pt idx="1022" formatCode="0.000">
                  <c:v>3.2000000000000001E-2</c:v>
                </c:pt>
                <c:pt idx="1023" formatCode="0.000">
                  <c:v>0.114</c:v>
                </c:pt>
                <c:pt idx="1024" formatCode="0.000">
                  <c:v>0.114</c:v>
                </c:pt>
                <c:pt idx="1025" formatCode="0.000">
                  <c:v>3.2000000000000001E-2</c:v>
                </c:pt>
                <c:pt idx="1026" formatCode="0.000">
                  <c:v>3.2000000000000001E-2</c:v>
                </c:pt>
                <c:pt idx="1027" formatCode="0.000">
                  <c:v>3.2000000000000001E-2</c:v>
                </c:pt>
                <c:pt idx="1028">
                  <c:v>0.87</c:v>
                </c:pt>
                <c:pt idx="1029">
                  <c:v>0.87</c:v>
                </c:pt>
                <c:pt idx="1030">
                  <c:v>0.87</c:v>
                </c:pt>
                <c:pt idx="1031">
                  <c:v>0.37</c:v>
                </c:pt>
                <c:pt idx="1032" formatCode="0.000">
                  <c:v>0.114</c:v>
                </c:pt>
                <c:pt idx="1033" formatCode="0.000">
                  <c:v>0.114</c:v>
                </c:pt>
                <c:pt idx="1034" formatCode="0.000">
                  <c:v>0.114</c:v>
                </c:pt>
                <c:pt idx="1035" formatCode="0.000">
                  <c:v>0.114</c:v>
                </c:pt>
                <c:pt idx="1036" formatCode="0.000">
                  <c:v>0.114</c:v>
                </c:pt>
                <c:pt idx="1037" formatCode="General">
                  <c:v>0.76</c:v>
                </c:pt>
                <c:pt idx="1038" formatCode="General">
                  <c:v>1.1399999999999999</c:v>
                </c:pt>
                <c:pt idx="1039" formatCode="General">
                  <c:v>1.1399999999999999</c:v>
                </c:pt>
                <c:pt idx="1040" formatCode="0.000">
                  <c:v>0.14000000000000001</c:v>
                </c:pt>
                <c:pt idx="1041" formatCode="0.000">
                  <c:v>0.114</c:v>
                </c:pt>
                <c:pt idx="1042" formatCode="0.000">
                  <c:v>0.114</c:v>
                </c:pt>
                <c:pt idx="1043">
                  <c:v>2.0699999999999998</c:v>
                </c:pt>
                <c:pt idx="1044">
                  <c:v>0.87</c:v>
                </c:pt>
                <c:pt idx="1045">
                  <c:v>1.18</c:v>
                </c:pt>
                <c:pt idx="1046">
                  <c:v>1.1399999999999999</c:v>
                </c:pt>
                <c:pt idx="1047" formatCode="General">
                  <c:v>0.87</c:v>
                </c:pt>
                <c:pt idx="1048">
                  <c:v>0.6</c:v>
                </c:pt>
                <c:pt idx="1049" formatCode="General">
                  <c:v>0.87</c:v>
                </c:pt>
                <c:pt idx="1050">
                  <c:v>0.6</c:v>
                </c:pt>
                <c:pt idx="1051" formatCode="General">
                  <c:v>2.0699999999999998</c:v>
                </c:pt>
                <c:pt idx="1052" formatCode="General">
                  <c:v>1.1399999999999999</c:v>
                </c:pt>
                <c:pt idx="1053">
                  <c:v>0.6</c:v>
                </c:pt>
                <c:pt idx="1054" formatCode="General">
                  <c:v>2.0699999999999998</c:v>
                </c:pt>
                <c:pt idx="1055" formatCode="General">
                  <c:v>0.87</c:v>
                </c:pt>
                <c:pt idx="1056" formatCode="General">
                  <c:v>1.1399999999999999</c:v>
                </c:pt>
                <c:pt idx="1057" formatCode="General">
                  <c:v>1.1399999999999999</c:v>
                </c:pt>
                <c:pt idx="1058" formatCode="General">
                  <c:v>1.1399999999999999</c:v>
                </c:pt>
                <c:pt idx="1059">
                  <c:v>0.6</c:v>
                </c:pt>
                <c:pt idx="1060">
                  <c:v>0.6</c:v>
                </c:pt>
                <c:pt idx="1061" formatCode="General">
                  <c:v>0.76</c:v>
                </c:pt>
                <c:pt idx="1062" formatCode="0.000">
                  <c:v>0.114</c:v>
                </c:pt>
                <c:pt idx="1063">
                  <c:v>1.1399999999999999</c:v>
                </c:pt>
                <c:pt idx="1064">
                  <c:v>0.76</c:v>
                </c:pt>
                <c:pt idx="1065">
                  <c:v>0.6</c:v>
                </c:pt>
                <c:pt idx="1066">
                  <c:v>0.87</c:v>
                </c:pt>
                <c:pt idx="1067">
                  <c:v>0.76</c:v>
                </c:pt>
                <c:pt idx="1068">
                  <c:v>0.76</c:v>
                </c:pt>
                <c:pt idx="1069" formatCode="General">
                  <c:v>0.76</c:v>
                </c:pt>
                <c:pt idx="1070" formatCode="General">
                  <c:v>0.76</c:v>
                </c:pt>
                <c:pt idx="1071" formatCode="General">
                  <c:v>1.1399999999999999</c:v>
                </c:pt>
                <c:pt idx="1072" formatCode="General">
                  <c:v>1.1399999999999999</c:v>
                </c:pt>
                <c:pt idx="1073" formatCode="General">
                  <c:v>0.87</c:v>
                </c:pt>
                <c:pt idx="1074" formatCode="General">
                  <c:v>0.76</c:v>
                </c:pt>
                <c:pt idx="1075" formatCode="0.0000">
                  <c:v>0.114</c:v>
                </c:pt>
                <c:pt idx="1076" formatCode="General">
                  <c:v>0.87</c:v>
                </c:pt>
                <c:pt idx="1077">
                  <c:v>0.16</c:v>
                </c:pt>
                <c:pt idx="1078">
                  <c:v>0.6</c:v>
                </c:pt>
                <c:pt idx="1079" formatCode="General">
                  <c:v>0.16</c:v>
                </c:pt>
                <c:pt idx="1080">
                  <c:v>0.6</c:v>
                </c:pt>
                <c:pt idx="1081" formatCode="General">
                  <c:v>0.87</c:v>
                </c:pt>
                <c:pt idx="1082" formatCode="General">
                  <c:v>0.87</c:v>
                </c:pt>
                <c:pt idx="1083" formatCode="0.000">
                  <c:v>0.114</c:v>
                </c:pt>
                <c:pt idx="1084" formatCode="0.000">
                  <c:v>0.114</c:v>
                </c:pt>
                <c:pt idx="1085" formatCode="0.000">
                  <c:v>0.114</c:v>
                </c:pt>
                <c:pt idx="1086" formatCode="0.000">
                  <c:v>0.114</c:v>
                </c:pt>
                <c:pt idx="1087" formatCode="0.000">
                  <c:v>0.114</c:v>
                </c:pt>
                <c:pt idx="1088" formatCode="0.000">
                  <c:v>0.1</c:v>
                </c:pt>
                <c:pt idx="1089">
                  <c:v>0.87</c:v>
                </c:pt>
                <c:pt idx="1090">
                  <c:v>0.85</c:v>
                </c:pt>
                <c:pt idx="1091" formatCode="0.000">
                  <c:v>0.114</c:v>
                </c:pt>
                <c:pt idx="1092" formatCode="0.000">
                  <c:v>0.114</c:v>
                </c:pt>
                <c:pt idx="1093" formatCode="0.000">
                  <c:v>0.114</c:v>
                </c:pt>
                <c:pt idx="1094" formatCode="0.000">
                  <c:v>0.114</c:v>
                </c:pt>
                <c:pt idx="1095" formatCode="0.000">
                  <c:v>0.114</c:v>
                </c:pt>
                <c:pt idx="1096" formatCode="0.000">
                  <c:v>0.114</c:v>
                </c:pt>
                <c:pt idx="1097" formatCode="0.000">
                  <c:v>0.114</c:v>
                </c:pt>
                <c:pt idx="1098" formatCode="0.000">
                  <c:v>0.114</c:v>
                </c:pt>
                <c:pt idx="1099">
                  <c:v>1.1399999999999999</c:v>
                </c:pt>
                <c:pt idx="1100">
                  <c:v>0.19</c:v>
                </c:pt>
                <c:pt idx="1101">
                  <c:v>0.19</c:v>
                </c:pt>
                <c:pt idx="1102">
                  <c:v>5.08</c:v>
                </c:pt>
                <c:pt idx="1103">
                  <c:v>0.87</c:v>
                </c:pt>
                <c:pt idx="1104" formatCode="0.000">
                  <c:v>0.114</c:v>
                </c:pt>
                <c:pt idx="1105" formatCode="0.000">
                  <c:v>0.114</c:v>
                </c:pt>
                <c:pt idx="1106" formatCode="0.000">
                  <c:v>3.2000000000000001E-2</c:v>
                </c:pt>
                <c:pt idx="1107" formatCode="General">
                  <c:v>0.87</c:v>
                </c:pt>
                <c:pt idx="1108" formatCode="General">
                  <c:v>0.08</c:v>
                </c:pt>
                <c:pt idx="1109" formatCode="General">
                  <c:v>0.76</c:v>
                </c:pt>
                <c:pt idx="1110">
                  <c:v>0.76</c:v>
                </c:pt>
                <c:pt idx="1111">
                  <c:v>0.6</c:v>
                </c:pt>
                <c:pt idx="1112" formatCode="General">
                  <c:v>0.76</c:v>
                </c:pt>
                <c:pt idx="1113" formatCode="General">
                  <c:v>0.08</c:v>
                </c:pt>
                <c:pt idx="1114" formatCode="General">
                  <c:v>0.87</c:v>
                </c:pt>
                <c:pt idx="1115" formatCode="General">
                  <c:v>0.87</c:v>
                </c:pt>
                <c:pt idx="1116">
                  <c:v>0.76</c:v>
                </c:pt>
                <c:pt idx="1117" formatCode="General">
                  <c:v>0.87</c:v>
                </c:pt>
                <c:pt idx="1118" formatCode="General">
                  <c:v>0.87</c:v>
                </c:pt>
                <c:pt idx="1119" formatCode="General">
                  <c:v>0.87</c:v>
                </c:pt>
                <c:pt idx="1120" formatCode="General">
                  <c:v>0.87</c:v>
                </c:pt>
                <c:pt idx="1121" formatCode="General">
                  <c:v>0.87</c:v>
                </c:pt>
                <c:pt idx="1122" formatCode="0.000">
                  <c:v>0.114</c:v>
                </c:pt>
                <c:pt idx="1123" formatCode="0.000">
                  <c:v>0.114</c:v>
                </c:pt>
                <c:pt idx="1124" formatCode="0.000">
                  <c:v>0.114</c:v>
                </c:pt>
                <c:pt idx="1125" formatCode="0.000">
                  <c:v>0.114</c:v>
                </c:pt>
                <c:pt idx="1126" formatCode="0.000">
                  <c:v>0.114</c:v>
                </c:pt>
                <c:pt idx="1127" formatCode="0.000">
                  <c:v>0.114</c:v>
                </c:pt>
                <c:pt idx="1128">
                  <c:v>0.87</c:v>
                </c:pt>
                <c:pt idx="1129">
                  <c:v>0.28999999999999998</c:v>
                </c:pt>
                <c:pt idx="1130" formatCode="0.000">
                  <c:v>0.114</c:v>
                </c:pt>
                <c:pt idx="1131" formatCode="0.000">
                  <c:v>0.114</c:v>
                </c:pt>
                <c:pt idx="1132" formatCode="0.000">
                  <c:v>0.114</c:v>
                </c:pt>
                <c:pt idx="1133" formatCode="0.000">
                  <c:v>0.114</c:v>
                </c:pt>
                <c:pt idx="1134" formatCode="0.000">
                  <c:v>0.114</c:v>
                </c:pt>
                <c:pt idx="1135" formatCode="0.000">
                  <c:v>0.114</c:v>
                </c:pt>
                <c:pt idx="1136" formatCode="0.000">
                  <c:v>0.114</c:v>
                </c:pt>
                <c:pt idx="1137" formatCode="0.000">
                  <c:v>0.114</c:v>
                </c:pt>
                <c:pt idx="1138" formatCode="0.000">
                  <c:v>0.114</c:v>
                </c:pt>
                <c:pt idx="1139" formatCode="0.000">
                  <c:v>0.114</c:v>
                </c:pt>
                <c:pt idx="1140" formatCode="0.000">
                  <c:v>0.114</c:v>
                </c:pt>
                <c:pt idx="1141" formatCode="0.000">
                  <c:v>0.114</c:v>
                </c:pt>
                <c:pt idx="1142" formatCode="General">
                  <c:v>0.37</c:v>
                </c:pt>
                <c:pt idx="1143" formatCode="General">
                  <c:v>0.16</c:v>
                </c:pt>
                <c:pt idx="1144">
                  <c:v>0.85</c:v>
                </c:pt>
                <c:pt idx="1145">
                  <c:v>0.16</c:v>
                </c:pt>
                <c:pt idx="1146">
                  <c:v>0.19</c:v>
                </c:pt>
                <c:pt idx="1147" formatCode="0.000">
                  <c:v>0.114</c:v>
                </c:pt>
                <c:pt idx="1148" formatCode="0.000">
                  <c:v>0.114</c:v>
                </c:pt>
                <c:pt idx="1149" formatCode="0.000">
                  <c:v>0.114</c:v>
                </c:pt>
                <c:pt idx="1150">
                  <c:v>0.87</c:v>
                </c:pt>
                <c:pt idx="1151">
                  <c:v>0.37</c:v>
                </c:pt>
                <c:pt idx="1152" formatCode="0.000">
                  <c:v>0.114</c:v>
                </c:pt>
                <c:pt idx="1153" formatCode="0.000">
                  <c:v>0.114</c:v>
                </c:pt>
                <c:pt idx="1154" formatCode="0.000">
                  <c:v>0.114</c:v>
                </c:pt>
                <c:pt idx="1155">
                  <c:v>1.17</c:v>
                </c:pt>
                <c:pt idx="1156" formatCode="General">
                  <c:v>0.87</c:v>
                </c:pt>
                <c:pt idx="1157" formatCode="General">
                  <c:v>0.87</c:v>
                </c:pt>
                <c:pt idx="1158">
                  <c:v>0.6</c:v>
                </c:pt>
                <c:pt idx="1159">
                  <c:v>0.6</c:v>
                </c:pt>
                <c:pt idx="1160">
                  <c:v>0.37</c:v>
                </c:pt>
                <c:pt idx="1161">
                  <c:v>1.1399999999999999</c:v>
                </c:pt>
                <c:pt idx="1162">
                  <c:v>0.6</c:v>
                </c:pt>
                <c:pt idx="1163">
                  <c:v>0.87</c:v>
                </c:pt>
                <c:pt idx="1164">
                  <c:v>0.6</c:v>
                </c:pt>
                <c:pt idx="1165">
                  <c:v>0.6</c:v>
                </c:pt>
                <c:pt idx="1166">
                  <c:v>0.6</c:v>
                </c:pt>
                <c:pt idx="1167">
                  <c:v>0.87</c:v>
                </c:pt>
                <c:pt idx="1168">
                  <c:v>1.17</c:v>
                </c:pt>
                <c:pt idx="1169">
                  <c:v>1.17</c:v>
                </c:pt>
                <c:pt idx="1170">
                  <c:v>0.87</c:v>
                </c:pt>
                <c:pt idx="1171">
                  <c:v>0.87</c:v>
                </c:pt>
                <c:pt idx="1172">
                  <c:v>0.87</c:v>
                </c:pt>
                <c:pt idx="1173">
                  <c:v>0.87</c:v>
                </c:pt>
                <c:pt idx="1174" formatCode="0.000">
                  <c:v>0.114</c:v>
                </c:pt>
                <c:pt idx="1175" formatCode="0.000">
                  <c:v>0.114</c:v>
                </c:pt>
                <c:pt idx="1176" formatCode="0.000">
                  <c:v>0.114</c:v>
                </c:pt>
                <c:pt idx="1177" formatCode="0.000">
                  <c:v>0.114</c:v>
                </c:pt>
                <c:pt idx="1178" formatCode="0.000">
                  <c:v>0.114</c:v>
                </c:pt>
                <c:pt idx="1179" formatCode="0.000">
                  <c:v>0.114</c:v>
                </c:pt>
                <c:pt idx="1180" formatCode="0.000">
                  <c:v>0.114</c:v>
                </c:pt>
                <c:pt idx="1181" formatCode="0.000">
                  <c:v>0.114</c:v>
                </c:pt>
                <c:pt idx="1182" formatCode="0.000">
                  <c:v>0.114</c:v>
                </c:pt>
                <c:pt idx="1183" formatCode="0.000">
                  <c:v>0.114</c:v>
                </c:pt>
                <c:pt idx="1184" formatCode="0.000">
                  <c:v>0.114</c:v>
                </c:pt>
                <c:pt idx="1185">
                  <c:v>0.87</c:v>
                </c:pt>
                <c:pt idx="1186" formatCode="0.000">
                  <c:v>0.114</c:v>
                </c:pt>
                <c:pt idx="1187" formatCode="General">
                  <c:v>1.18</c:v>
                </c:pt>
                <c:pt idx="1188" formatCode="General">
                  <c:v>0.87</c:v>
                </c:pt>
                <c:pt idx="1189">
                  <c:v>0.6</c:v>
                </c:pt>
                <c:pt idx="1190" formatCode="General">
                  <c:v>0.87</c:v>
                </c:pt>
                <c:pt idx="1191" formatCode="General">
                  <c:v>0.76</c:v>
                </c:pt>
                <c:pt idx="1192" formatCode="General">
                  <c:v>0.87</c:v>
                </c:pt>
                <c:pt idx="1193" formatCode="General">
                  <c:v>0.87</c:v>
                </c:pt>
                <c:pt idx="1194" formatCode="General">
                  <c:v>0.87</c:v>
                </c:pt>
                <c:pt idx="1195" formatCode="General">
                  <c:v>1.1399999999999999</c:v>
                </c:pt>
                <c:pt idx="1196" formatCode="0.000">
                  <c:v>0.114</c:v>
                </c:pt>
                <c:pt idx="1197" formatCode="0.000">
                  <c:v>0.1</c:v>
                </c:pt>
                <c:pt idx="1198">
                  <c:v>0.14000000000000001</c:v>
                </c:pt>
                <c:pt idx="1199" formatCode="General">
                  <c:v>5.08</c:v>
                </c:pt>
                <c:pt idx="1200" formatCode="General">
                  <c:v>1.1399999999999999</c:v>
                </c:pt>
                <c:pt idx="1201" formatCode="General">
                  <c:v>1.1399999999999999</c:v>
                </c:pt>
                <c:pt idx="1202" formatCode="General">
                  <c:v>0.87</c:v>
                </c:pt>
                <c:pt idx="1203">
                  <c:v>0.6</c:v>
                </c:pt>
                <c:pt idx="1204" formatCode="General">
                  <c:v>0.62</c:v>
                </c:pt>
                <c:pt idx="1205" formatCode="General">
                  <c:v>0.37</c:v>
                </c:pt>
                <c:pt idx="1206" formatCode="General">
                  <c:v>2.0699999999999998</c:v>
                </c:pt>
                <c:pt idx="1207" formatCode="0.000">
                  <c:v>0.114</c:v>
                </c:pt>
                <c:pt idx="1208" formatCode="0.000">
                  <c:v>0.114</c:v>
                </c:pt>
                <c:pt idx="1209" formatCode="0.000">
                  <c:v>0.114</c:v>
                </c:pt>
                <c:pt idx="1210" formatCode="0.000">
                  <c:v>0.114</c:v>
                </c:pt>
                <c:pt idx="1211" formatCode="General">
                  <c:v>0.76</c:v>
                </c:pt>
                <c:pt idx="1212" formatCode="General">
                  <c:v>0.76</c:v>
                </c:pt>
                <c:pt idx="1213" formatCode="0.000">
                  <c:v>0.114</c:v>
                </c:pt>
                <c:pt idx="1214" formatCode="0.000">
                  <c:v>0.114</c:v>
                </c:pt>
                <c:pt idx="1215" formatCode="0.000">
                  <c:v>0.114</c:v>
                </c:pt>
                <c:pt idx="1216" formatCode="0.000">
                  <c:v>0.114</c:v>
                </c:pt>
                <c:pt idx="1217">
                  <c:v>0.87</c:v>
                </c:pt>
                <c:pt idx="1218">
                  <c:v>0.19</c:v>
                </c:pt>
                <c:pt idx="1219">
                  <c:v>0.39</c:v>
                </c:pt>
                <c:pt idx="1220" formatCode="0.000">
                  <c:v>0.114</c:v>
                </c:pt>
                <c:pt idx="1221" formatCode="0.000">
                  <c:v>0.114</c:v>
                </c:pt>
                <c:pt idx="1222" formatCode="0.000">
                  <c:v>0.114</c:v>
                </c:pt>
                <c:pt idx="1223">
                  <c:v>0.87</c:v>
                </c:pt>
                <c:pt idx="1224">
                  <c:v>0.37</c:v>
                </c:pt>
                <c:pt idx="1225">
                  <c:v>0.19</c:v>
                </c:pt>
                <c:pt idx="1226" formatCode="0.000">
                  <c:v>0.114</c:v>
                </c:pt>
                <c:pt idx="1227" formatCode="0.000">
                  <c:v>0.114</c:v>
                </c:pt>
                <c:pt idx="1228" formatCode="0.000">
                  <c:v>0.114</c:v>
                </c:pt>
                <c:pt idx="1229" formatCode="General">
                  <c:v>0.87</c:v>
                </c:pt>
                <c:pt idx="1230" formatCode="General">
                  <c:v>0.87</c:v>
                </c:pt>
                <c:pt idx="1231">
                  <c:v>0.6</c:v>
                </c:pt>
                <c:pt idx="1232">
                  <c:v>0.6</c:v>
                </c:pt>
                <c:pt idx="1233">
                  <c:v>0.6</c:v>
                </c:pt>
                <c:pt idx="1234">
                  <c:v>0.6</c:v>
                </c:pt>
                <c:pt idx="1235" formatCode="General">
                  <c:v>1.1399999999999999</c:v>
                </c:pt>
                <c:pt idx="1236" formatCode="0.000">
                  <c:v>0.114</c:v>
                </c:pt>
                <c:pt idx="1237" formatCode="0.000">
                  <c:v>0.114</c:v>
                </c:pt>
                <c:pt idx="1238" formatCode="0.000">
                  <c:v>0.114</c:v>
                </c:pt>
                <c:pt idx="1239" formatCode="0.000">
                  <c:v>0.114</c:v>
                </c:pt>
                <c:pt idx="1240" formatCode="0.000">
                  <c:v>0.114</c:v>
                </c:pt>
                <c:pt idx="1241" formatCode="0.000">
                  <c:v>0.114</c:v>
                </c:pt>
                <c:pt idx="1242" formatCode="0.000">
                  <c:v>0.114</c:v>
                </c:pt>
                <c:pt idx="1243" formatCode="0.000">
                  <c:v>0.114</c:v>
                </c:pt>
                <c:pt idx="1244">
                  <c:v>0.37</c:v>
                </c:pt>
                <c:pt idx="1245" formatCode="0.000">
                  <c:v>0.114</c:v>
                </c:pt>
                <c:pt idx="1246" formatCode="0.000">
                  <c:v>0.114</c:v>
                </c:pt>
                <c:pt idx="1247" formatCode="0.000">
                  <c:v>0.114</c:v>
                </c:pt>
                <c:pt idx="1248" formatCode="General">
                  <c:v>0.76</c:v>
                </c:pt>
                <c:pt idx="1249" formatCode="General">
                  <c:v>1.1399999999999999</c:v>
                </c:pt>
                <c:pt idx="1250" formatCode="General">
                  <c:v>1.1399999999999999</c:v>
                </c:pt>
                <c:pt idx="1251" formatCode="General">
                  <c:v>0.76</c:v>
                </c:pt>
                <c:pt idx="1252" formatCode="0.000">
                  <c:v>0.114</c:v>
                </c:pt>
                <c:pt idx="1253" formatCode="0.000">
                  <c:v>0.114</c:v>
                </c:pt>
                <c:pt idx="1254" formatCode="0.000">
                  <c:v>0.114</c:v>
                </c:pt>
                <c:pt idx="1255" formatCode="0.000">
                  <c:v>0.114</c:v>
                </c:pt>
                <c:pt idx="1256" formatCode="0.000">
                  <c:v>0.114</c:v>
                </c:pt>
                <c:pt idx="1257" formatCode="0.000">
                  <c:v>0.114</c:v>
                </c:pt>
                <c:pt idx="1258" formatCode="0.000">
                  <c:v>0.87</c:v>
                </c:pt>
                <c:pt idx="1259">
                  <c:v>0.87</c:v>
                </c:pt>
                <c:pt idx="1260" formatCode="General">
                  <c:v>2.0699999999999998</c:v>
                </c:pt>
                <c:pt idx="1261" formatCode="General">
                  <c:v>0.76</c:v>
                </c:pt>
                <c:pt idx="1262" formatCode="General">
                  <c:v>5.08</c:v>
                </c:pt>
                <c:pt idx="1263" formatCode="General">
                  <c:v>0.87</c:v>
                </c:pt>
                <c:pt idx="1264" formatCode="General">
                  <c:v>0.16</c:v>
                </c:pt>
                <c:pt idx="1265" formatCode="General">
                  <c:v>0.87</c:v>
                </c:pt>
                <c:pt idx="1266" formatCode="General">
                  <c:v>0.87</c:v>
                </c:pt>
                <c:pt idx="1267" formatCode="0.000">
                  <c:v>0.114</c:v>
                </c:pt>
                <c:pt idx="1268" formatCode="0.000">
                  <c:v>0.114</c:v>
                </c:pt>
                <c:pt idx="1269" formatCode="0.000">
                  <c:v>0.114</c:v>
                </c:pt>
                <c:pt idx="1270" formatCode="0.000">
                  <c:v>0.114</c:v>
                </c:pt>
                <c:pt idx="1271" formatCode="0.000">
                  <c:v>0.114</c:v>
                </c:pt>
                <c:pt idx="1272" formatCode="General">
                  <c:v>0.19</c:v>
                </c:pt>
                <c:pt idx="1273" formatCode="General">
                  <c:v>0.76</c:v>
                </c:pt>
                <c:pt idx="1274" formatCode="General">
                  <c:v>0.87</c:v>
                </c:pt>
                <c:pt idx="1275" formatCode="General">
                  <c:v>0.87</c:v>
                </c:pt>
                <c:pt idx="1276">
                  <c:v>0.6</c:v>
                </c:pt>
                <c:pt idx="1277">
                  <c:v>0.6</c:v>
                </c:pt>
                <c:pt idx="1278" formatCode="General">
                  <c:v>0.87</c:v>
                </c:pt>
                <c:pt idx="1279" formatCode="General">
                  <c:v>0.16</c:v>
                </c:pt>
                <c:pt idx="1280" formatCode="General">
                  <c:v>1.1399999999999999</c:v>
                </c:pt>
                <c:pt idx="1281" formatCode="General">
                  <c:v>0.87</c:v>
                </c:pt>
                <c:pt idx="1282" formatCode="General">
                  <c:v>0.87</c:v>
                </c:pt>
                <c:pt idx="1283" formatCode="General">
                  <c:v>0.87</c:v>
                </c:pt>
                <c:pt idx="1284" formatCode="0.000">
                  <c:v>0.114</c:v>
                </c:pt>
                <c:pt idx="1285" formatCode="0.000">
                  <c:v>0.114</c:v>
                </c:pt>
                <c:pt idx="1286" formatCode="0.000">
                  <c:v>0.114</c:v>
                </c:pt>
                <c:pt idx="1287" formatCode="General">
                  <c:v>0.37</c:v>
                </c:pt>
                <c:pt idx="1288" formatCode="General">
                  <c:v>1.1399999999999999</c:v>
                </c:pt>
                <c:pt idx="1289" formatCode="General">
                  <c:v>0.87</c:v>
                </c:pt>
                <c:pt idx="1290" formatCode="General">
                  <c:v>0.87</c:v>
                </c:pt>
                <c:pt idx="1291" formatCode="General">
                  <c:v>1.1399999999999999</c:v>
                </c:pt>
                <c:pt idx="1292" formatCode="General">
                  <c:v>1.1399999999999999</c:v>
                </c:pt>
                <c:pt idx="1293" formatCode="0.000">
                  <c:v>0.114</c:v>
                </c:pt>
                <c:pt idx="1294" formatCode="0.000">
                  <c:v>0.114</c:v>
                </c:pt>
                <c:pt idx="1295" formatCode="0.000">
                  <c:v>0.114</c:v>
                </c:pt>
                <c:pt idx="1296" formatCode="0.000">
                  <c:v>0.114</c:v>
                </c:pt>
                <c:pt idx="1297">
                  <c:v>0.87</c:v>
                </c:pt>
                <c:pt idx="1298">
                  <c:v>0.6</c:v>
                </c:pt>
                <c:pt idx="1299" formatCode="General">
                  <c:v>2.0699999999999998</c:v>
                </c:pt>
                <c:pt idx="1300">
                  <c:v>0.76</c:v>
                </c:pt>
                <c:pt idx="1301" formatCode="General">
                  <c:v>1.1399999999999999</c:v>
                </c:pt>
                <c:pt idx="1302" formatCode="General">
                  <c:v>1.1399999999999999</c:v>
                </c:pt>
                <c:pt idx="1303" formatCode="General">
                  <c:v>1.1399999999999999</c:v>
                </c:pt>
                <c:pt idx="1304">
                  <c:v>0.28999999999999998</c:v>
                </c:pt>
                <c:pt idx="1305" formatCode="General">
                  <c:v>0.87</c:v>
                </c:pt>
                <c:pt idx="1306">
                  <c:v>0.6</c:v>
                </c:pt>
                <c:pt idx="1307" formatCode="General">
                  <c:v>0.87</c:v>
                </c:pt>
                <c:pt idx="1308" formatCode="General">
                  <c:v>0.87</c:v>
                </c:pt>
                <c:pt idx="1309">
                  <c:v>0.6</c:v>
                </c:pt>
                <c:pt idx="1310" formatCode="General">
                  <c:v>0.87</c:v>
                </c:pt>
                <c:pt idx="1311" formatCode="General">
                  <c:v>0.14000000000000001</c:v>
                </c:pt>
                <c:pt idx="1312" formatCode="General">
                  <c:v>0.87</c:v>
                </c:pt>
                <c:pt idx="1313" formatCode="General">
                  <c:v>0.87</c:v>
                </c:pt>
                <c:pt idx="1314" formatCode="General">
                  <c:v>0.87</c:v>
                </c:pt>
                <c:pt idx="1315">
                  <c:v>0.28999999999999998</c:v>
                </c:pt>
                <c:pt idx="1316" formatCode="General">
                  <c:v>0.87</c:v>
                </c:pt>
                <c:pt idx="1317" formatCode="General">
                  <c:v>1.18</c:v>
                </c:pt>
                <c:pt idx="1318" formatCode="0.000">
                  <c:v>0.114</c:v>
                </c:pt>
                <c:pt idx="1319" formatCode="0.000">
                  <c:v>0.114</c:v>
                </c:pt>
                <c:pt idx="1320" formatCode="0.000">
                  <c:v>0.114</c:v>
                </c:pt>
                <c:pt idx="1321" formatCode="0.000">
                  <c:v>0.114</c:v>
                </c:pt>
                <c:pt idx="1322" formatCode="0.000">
                  <c:v>0.114</c:v>
                </c:pt>
                <c:pt idx="1323" formatCode="0.000">
                  <c:v>0.114</c:v>
                </c:pt>
                <c:pt idx="1324" formatCode="0.000">
                  <c:v>0.114</c:v>
                </c:pt>
                <c:pt idx="1325" formatCode="0.000">
                  <c:v>0.114</c:v>
                </c:pt>
                <c:pt idx="1326" formatCode="0.000">
                  <c:v>0.114</c:v>
                </c:pt>
                <c:pt idx="1327">
                  <c:v>1.1399999999999999</c:v>
                </c:pt>
                <c:pt idx="1328">
                  <c:v>1.1399999999999999</c:v>
                </c:pt>
                <c:pt idx="1329" formatCode="General">
                  <c:v>0.87</c:v>
                </c:pt>
                <c:pt idx="1330">
                  <c:v>1.1399999999999999</c:v>
                </c:pt>
                <c:pt idx="1331">
                  <c:v>1.1399999999999999</c:v>
                </c:pt>
                <c:pt idx="1332">
                  <c:v>1.1399999999999999</c:v>
                </c:pt>
                <c:pt idx="1333">
                  <c:v>0.87</c:v>
                </c:pt>
                <c:pt idx="1334" formatCode="0.000">
                  <c:v>0.114</c:v>
                </c:pt>
                <c:pt idx="1335">
                  <c:v>0.28999999999999998</c:v>
                </c:pt>
                <c:pt idx="1336">
                  <c:v>0.87</c:v>
                </c:pt>
                <c:pt idx="1337" formatCode="General">
                  <c:v>0.87</c:v>
                </c:pt>
                <c:pt idx="1338" formatCode="General">
                  <c:v>0.31</c:v>
                </c:pt>
                <c:pt idx="1339">
                  <c:v>0.6</c:v>
                </c:pt>
                <c:pt idx="1340" formatCode="0.000">
                  <c:v>0.114</c:v>
                </c:pt>
                <c:pt idx="1341" formatCode="General">
                  <c:v>1.1399999999999999</c:v>
                </c:pt>
                <c:pt idx="1342">
                  <c:v>0.85</c:v>
                </c:pt>
                <c:pt idx="1343">
                  <c:v>1.32</c:v>
                </c:pt>
                <c:pt idx="1344">
                  <c:v>0.14000000000000001</c:v>
                </c:pt>
                <c:pt idx="1345">
                  <c:v>0.14000000000000001</c:v>
                </c:pt>
                <c:pt idx="1346" formatCode="General">
                  <c:v>2.0699999999999998</c:v>
                </c:pt>
                <c:pt idx="1347">
                  <c:v>0.6</c:v>
                </c:pt>
                <c:pt idx="1348" formatCode="General">
                  <c:v>0.87</c:v>
                </c:pt>
                <c:pt idx="1349">
                  <c:v>0.6</c:v>
                </c:pt>
                <c:pt idx="1350" formatCode="General">
                  <c:v>0.16</c:v>
                </c:pt>
                <c:pt idx="1351" formatCode="0.000">
                  <c:v>0.114</c:v>
                </c:pt>
                <c:pt idx="1352" formatCode="0.000">
                  <c:v>0.114</c:v>
                </c:pt>
                <c:pt idx="1353" formatCode="General">
                  <c:v>0.87</c:v>
                </c:pt>
                <c:pt idx="1354" formatCode="General">
                  <c:v>0.87</c:v>
                </c:pt>
                <c:pt idx="1355" formatCode="General">
                  <c:v>0.87</c:v>
                </c:pt>
                <c:pt idx="1356" formatCode="0.000">
                  <c:v>0.114</c:v>
                </c:pt>
                <c:pt idx="1357" formatCode="0.000">
                  <c:v>0.114</c:v>
                </c:pt>
                <c:pt idx="1358" formatCode="0.000">
                  <c:v>0.114</c:v>
                </c:pt>
                <c:pt idx="1359" formatCode="0.000">
                  <c:v>0.114</c:v>
                </c:pt>
                <c:pt idx="1360" formatCode="General">
                  <c:v>0.87</c:v>
                </c:pt>
                <c:pt idx="1361" formatCode="General">
                  <c:v>0.16</c:v>
                </c:pt>
                <c:pt idx="1362" formatCode="General">
                  <c:v>0.87</c:v>
                </c:pt>
                <c:pt idx="1363" formatCode="General">
                  <c:v>2.0699999999999998</c:v>
                </c:pt>
                <c:pt idx="1364" formatCode="General">
                  <c:v>0.87</c:v>
                </c:pt>
                <c:pt idx="1365" formatCode="General">
                  <c:v>0.76</c:v>
                </c:pt>
                <c:pt idx="1366" formatCode="General">
                  <c:v>0.87</c:v>
                </c:pt>
                <c:pt idx="1367" formatCode="General">
                  <c:v>0.87</c:v>
                </c:pt>
                <c:pt idx="1368">
                  <c:v>0.6</c:v>
                </c:pt>
                <c:pt idx="1369" formatCode="General">
                  <c:v>0.87</c:v>
                </c:pt>
                <c:pt idx="1370" formatCode="General">
                  <c:v>0.87</c:v>
                </c:pt>
                <c:pt idx="1371" formatCode="General">
                  <c:v>0.87</c:v>
                </c:pt>
                <c:pt idx="1372">
                  <c:v>0.6</c:v>
                </c:pt>
                <c:pt idx="1373" formatCode="General">
                  <c:v>1.18</c:v>
                </c:pt>
                <c:pt idx="1374" formatCode="General">
                  <c:v>0.87</c:v>
                </c:pt>
                <c:pt idx="1375" formatCode="General">
                  <c:v>0.87</c:v>
                </c:pt>
                <c:pt idx="1376" formatCode="General">
                  <c:v>2.0699999999999998</c:v>
                </c:pt>
                <c:pt idx="1377" formatCode="General">
                  <c:v>1.1399999999999999</c:v>
                </c:pt>
                <c:pt idx="1378" formatCode="General">
                  <c:v>2.0699999999999998</c:v>
                </c:pt>
                <c:pt idx="1379">
                  <c:v>0.6</c:v>
                </c:pt>
                <c:pt idx="1380" formatCode="General">
                  <c:v>2.0699999999999998</c:v>
                </c:pt>
                <c:pt idx="1381">
                  <c:v>0.6</c:v>
                </c:pt>
                <c:pt idx="1382">
                  <c:v>0.6</c:v>
                </c:pt>
                <c:pt idx="1383">
                  <c:v>0.6</c:v>
                </c:pt>
                <c:pt idx="1384" formatCode="0.000">
                  <c:v>0.114</c:v>
                </c:pt>
                <c:pt idx="1385" formatCode="0.000">
                  <c:v>0.114</c:v>
                </c:pt>
                <c:pt idx="1386" formatCode="0.000">
                  <c:v>0.114</c:v>
                </c:pt>
                <c:pt idx="1387" formatCode="0.000">
                  <c:v>0.114</c:v>
                </c:pt>
                <c:pt idx="1388" formatCode="0.000">
                  <c:v>0.114</c:v>
                </c:pt>
                <c:pt idx="1389" formatCode="0.000">
                  <c:v>0.114</c:v>
                </c:pt>
                <c:pt idx="1390" formatCode="0.000">
                  <c:v>0.114</c:v>
                </c:pt>
                <c:pt idx="1391" formatCode="0.000">
                  <c:v>0.114</c:v>
                </c:pt>
                <c:pt idx="1392" formatCode="General">
                  <c:v>0.87</c:v>
                </c:pt>
                <c:pt idx="1393" formatCode="General">
                  <c:v>0.87</c:v>
                </c:pt>
                <c:pt idx="1394" formatCode="General">
                  <c:v>0.87</c:v>
                </c:pt>
                <c:pt idx="1395">
                  <c:v>0.6</c:v>
                </c:pt>
                <c:pt idx="1396" formatCode="General">
                  <c:v>0.87</c:v>
                </c:pt>
                <c:pt idx="1397" formatCode="General">
                  <c:v>0.87</c:v>
                </c:pt>
                <c:pt idx="1398" formatCode="General">
                  <c:v>0.87</c:v>
                </c:pt>
                <c:pt idx="1399" formatCode="General">
                  <c:v>1.1399999999999999</c:v>
                </c:pt>
                <c:pt idx="1400">
                  <c:v>0.87</c:v>
                </c:pt>
                <c:pt idx="1401">
                  <c:v>1.1399999999999999</c:v>
                </c:pt>
                <c:pt idx="1402">
                  <c:v>0.87</c:v>
                </c:pt>
                <c:pt idx="1403" formatCode="0.000">
                  <c:v>0.114</c:v>
                </c:pt>
                <c:pt idx="1404" formatCode="0.000">
                  <c:v>0.114</c:v>
                </c:pt>
                <c:pt idx="1405" formatCode="0.000">
                  <c:v>0.114</c:v>
                </c:pt>
                <c:pt idx="1406" formatCode="General">
                  <c:v>0.87</c:v>
                </c:pt>
                <c:pt idx="1407">
                  <c:v>0.6</c:v>
                </c:pt>
                <c:pt idx="1408">
                  <c:v>0.6</c:v>
                </c:pt>
                <c:pt idx="1409" formatCode="General">
                  <c:v>0.76</c:v>
                </c:pt>
                <c:pt idx="1410">
                  <c:v>0.6</c:v>
                </c:pt>
                <c:pt idx="1411" formatCode="General">
                  <c:v>1.1399999999999999</c:v>
                </c:pt>
                <c:pt idx="1412" formatCode="General">
                  <c:v>2.0699999999999998</c:v>
                </c:pt>
                <c:pt idx="1413">
                  <c:v>0.6</c:v>
                </c:pt>
                <c:pt idx="1414">
                  <c:v>0.6</c:v>
                </c:pt>
                <c:pt idx="1415" formatCode="General">
                  <c:v>0.87</c:v>
                </c:pt>
                <c:pt idx="1416" formatCode="General">
                  <c:v>0.76</c:v>
                </c:pt>
                <c:pt idx="1417">
                  <c:v>1.17</c:v>
                </c:pt>
                <c:pt idx="1418" formatCode="General">
                  <c:v>0.87</c:v>
                </c:pt>
                <c:pt idx="1419" formatCode="General">
                  <c:v>1.1399999999999999</c:v>
                </c:pt>
                <c:pt idx="1420" formatCode="0.000">
                  <c:v>0.114</c:v>
                </c:pt>
                <c:pt idx="1421" formatCode="General">
                  <c:v>1.1399999999999999</c:v>
                </c:pt>
                <c:pt idx="1422">
                  <c:v>0.76</c:v>
                </c:pt>
                <c:pt idx="1423" formatCode="General">
                  <c:v>1.1399999999999999</c:v>
                </c:pt>
                <c:pt idx="1424" formatCode="General">
                  <c:v>0.87</c:v>
                </c:pt>
                <c:pt idx="1425" formatCode="General">
                  <c:v>0.76</c:v>
                </c:pt>
                <c:pt idx="1426" formatCode="General">
                  <c:v>0.76</c:v>
                </c:pt>
                <c:pt idx="1427" formatCode="General">
                  <c:v>2.0699999999999998</c:v>
                </c:pt>
                <c:pt idx="1428" formatCode="General">
                  <c:v>1.1399999999999999</c:v>
                </c:pt>
                <c:pt idx="1429" formatCode="General">
                  <c:v>2.0699999999999998</c:v>
                </c:pt>
                <c:pt idx="1430" formatCode="General">
                  <c:v>0.87</c:v>
                </c:pt>
                <c:pt idx="1431" formatCode="General">
                  <c:v>0.87</c:v>
                </c:pt>
                <c:pt idx="1432" formatCode="General">
                  <c:v>0.87</c:v>
                </c:pt>
                <c:pt idx="1433" formatCode="General">
                  <c:v>0.87</c:v>
                </c:pt>
                <c:pt idx="1434" formatCode="General">
                  <c:v>0.87</c:v>
                </c:pt>
                <c:pt idx="1435" formatCode="General">
                  <c:v>0.87</c:v>
                </c:pt>
                <c:pt idx="1436">
                  <c:v>0.6</c:v>
                </c:pt>
                <c:pt idx="1437" formatCode="General">
                  <c:v>0.87</c:v>
                </c:pt>
                <c:pt idx="1438" formatCode="General">
                  <c:v>2.0699999999999998</c:v>
                </c:pt>
                <c:pt idx="1439" formatCode="General">
                  <c:v>0.87</c:v>
                </c:pt>
                <c:pt idx="1440" formatCode="General">
                  <c:v>1.18</c:v>
                </c:pt>
                <c:pt idx="1441" formatCode="General">
                  <c:v>0.87</c:v>
                </c:pt>
                <c:pt idx="1442" formatCode="General">
                  <c:v>0.16</c:v>
                </c:pt>
                <c:pt idx="1443" formatCode="0.000">
                  <c:v>0.114</c:v>
                </c:pt>
                <c:pt idx="1444">
                  <c:v>1.1399999999999999</c:v>
                </c:pt>
                <c:pt idx="1445" formatCode="0.000">
                  <c:v>0.114</c:v>
                </c:pt>
                <c:pt idx="1446" formatCode="0.000">
                  <c:v>8.6999999999999994E-2</c:v>
                </c:pt>
                <c:pt idx="1447" formatCode="0.000">
                  <c:v>8.6999999999999994E-2</c:v>
                </c:pt>
                <c:pt idx="1448" formatCode="0.000">
                  <c:v>8.6999999999999994E-2</c:v>
                </c:pt>
                <c:pt idx="1449" formatCode="0.0000">
                  <c:v>7.6300000000000007E-2</c:v>
                </c:pt>
                <c:pt idx="1450" formatCode="0.0000">
                  <c:v>7.6300000000000007E-2</c:v>
                </c:pt>
                <c:pt idx="1451" formatCode="0.0000">
                  <c:v>7.6300000000000007E-2</c:v>
                </c:pt>
                <c:pt idx="1452" formatCode="0.0000">
                  <c:v>0.87</c:v>
                </c:pt>
                <c:pt idx="1453">
                  <c:v>0.28999999999999998</c:v>
                </c:pt>
                <c:pt idx="1454">
                  <c:v>0.87</c:v>
                </c:pt>
                <c:pt idx="1455" formatCode="General">
                  <c:v>0.76</c:v>
                </c:pt>
                <c:pt idx="1456">
                  <c:v>0.87</c:v>
                </c:pt>
                <c:pt idx="1457" formatCode="0.000">
                  <c:v>0.114</c:v>
                </c:pt>
                <c:pt idx="1458" formatCode="0.000">
                  <c:v>0.1</c:v>
                </c:pt>
                <c:pt idx="1459" formatCode="0.000">
                  <c:v>0.1</c:v>
                </c:pt>
                <c:pt idx="1460" formatCode="0.000">
                  <c:v>0.1</c:v>
                </c:pt>
                <c:pt idx="1462" formatCode="General">
                  <c:v>0.87</c:v>
                </c:pt>
                <c:pt idx="1463" formatCode="General">
                  <c:v>0.87</c:v>
                </c:pt>
                <c:pt idx="1464" formatCode="General">
                  <c:v>0.76</c:v>
                </c:pt>
                <c:pt idx="1465">
                  <c:v>0.6</c:v>
                </c:pt>
                <c:pt idx="1466" formatCode="0.000">
                  <c:v>0.114</c:v>
                </c:pt>
                <c:pt idx="1467" formatCode="0.000">
                  <c:v>0.114</c:v>
                </c:pt>
                <c:pt idx="1468">
                  <c:v>0.16</c:v>
                </c:pt>
                <c:pt idx="1469">
                  <c:v>0.87</c:v>
                </c:pt>
                <c:pt idx="1470" formatCode="General">
                  <c:v>0.87</c:v>
                </c:pt>
                <c:pt idx="1471" formatCode="General">
                  <c:v>0.87</c:v>
                </c:pt>
                <c:pt idx="1472" formatCode="General">
                  <c:v>0.87</c:v>
                </c:pt>
                <c:pt idx="1473" formatCode="General">
                  <c:v>0.87</c:v>
                </c:pt>
                <c:pt idx="1474" formatCode="General">
                  <c:v>0.87</c:v>
                </c:pt>
                <c:pt idx="1475">
                  <c:v>0.16</c:v>
                </c:pt>
                <c:pt idx="1476" formatCode="General">
                  <c:v>1.6</c:v>
                </c:pt>
                <c:pt idx="1477" formatCode="General">
                  <c:v>0.87</c:v>
                </c:pt>
                <c:pt idx="1478" formatCode="General">
                  <c:v>1.1399999999999999</c:v>
                </c:pt>
                <c:pt idx="1479" formatCode="General">
                  <c:v>0.87</c:v>
                </c:pt>
                <c:pt idx="1480" formatCode="General">
                  <c:v>0.16</c:v>
                </c:pt>
                <c:pt idx="1481" formatCode="General">
                  <c:v>0.87</c:v>
                </c:pt>
                <c:pt idx="1482" formatCode="General">
                  <c:v>0.87</c:v>
                </c:pt>
                <c:pt idx="1483" formatCode="General">
                  <c:v>0.87</c:v>
                </c:pt>
                <c:pt idx="1484" formatCode="General">
                  <c:v>0.87</c:v>
                </c:pt>
                <c:pt idx="1485" formatCode="General">
                  <c:v>0.87</c:v>
                </c:pt>
                <c:pt idx="1486" formatCode="General">
                  <c:v>0.87</c:v>
                </c:pt>
                <c:pt idx="1487" formatCode="General">
                  <c:v>1.6</c:v>
                </c:pt>
                <c:pt idx="1488" formatCode="General">
                  <c:v>0.87</c:v>
                </c:pt>
                <c:pt idx="1489" formatCode="General">
                  <c:v>0.87</c:v>
                </c:pt>
                <c:pt idx="1490" formatCode="General">
                  <c:v>0.87</c:v>
                </c:pt>
                <c:pt idx="1491" formatCode="0.000">
                  <c:v>0.114</c:v>
                </c:pt>
                <c:pt idx="1492" formatCode="0.000">
                  <c:v>0.114</c:v>
                </c:pt>
                <c:pt idx="1493" formatCode="General">
                  <c:v>0.39</c:v>
                </c:pt>
                <c:pt idx="1494" formatCode="General">
                  <c:v>1.6</c:v>
                </c:pt>
                <c:pt idx="1495" formatCode="General">
                  <c:v>0.87</c:v>
                </c:pt>
                <c:pt idx="1496" formatCode="General">
                  <c:v>0.39</c:v>
                </c:pt>
                <c:pt idx="1497" formatCode="0.000">
                  <c:v>0.114</c:v>
                </c:pt>
                <c:pt idx="1498" formatCode="0.000">
                  <c:v>0.114</c:v>
                </c:pt>
                <c:pt idx="1499">
                  <c:v>0.14000000000000001</c:v>
                </c:pt>
                <c:pt idx="1500" formatCode="General">
                  <c:v>0.87</c:v>
                </c:pt>
                <c:pt idx="1501" formatCode="General">
                  <c:v>2.0699999999999998</c:v>
                </c:pt>
                <c:pt idx="1502" formatCode="General">
                  <c:v>0.87</c:v>
                </c:pt>
                <c:pt idx="1503">
                  <c:v>1.17</c:v>
                </c:pt>
                <c:pt idx="1504" formatCode="General">
                  <c:v>0.76</c:v>
                </c:pt>
                <c:pt idx="1505" formatCode="General">
                  <c:v>0.76</c:v>
                </c:pt>
                <c:pt idx="1506" formatCode="General">
                  <c:v>0.76</c:v>
                </c:pt>
                <c:pt idx="1507" formatCode="General">
                  <c:v>0.09</c:v>
                </c:pt>
                <c:pt idx="1508">
                  <c:v>0.76</c:v>
                </c:pt>
                <c:pt idx="1509" formatCode="General">
                  <c:v>1.1399999999999999</c:v>
                </c:pt>
                <c:pt idx="1510" formatCode="General">
                  <c:v>0.87</c:v>
                </c:pt>
                <c:pt idx="1511" formatCode="General">
                  <c:v>2.0699999999999998</c:v>
                </c:pt>
                <c:pt idx="1512" formatCode="General">
                  <c:v>0.87</c:v>
                </c:pt>
                <c:pt idx="1513" formatCode="General">
                  <c:v>0.87</c:v>
                </c:pt>
                <c:pt idx="1514" formatCode="0.000">
                  <c:v>0.114</c:v>
                </c:pt>
                <c:pt idx="1515" formatCode="0.000">
                  <c:v>0.114</c:v>
                </c:pt>
                <c:pt idx="1516" formatCode="0.000">
                  <c:v>0.114</c:v>
                </c:pt>
                <c:pt idx="1517" formatCode="0.000">
                  <c:v>0.114</c:v>
                </c:pt>
                <c:pt idx="1518" formatCode="0.000">
                  <c:v>0.114</c:v>
                </c:pt>
                <c:pt idx="1519" formatCode="0.000">
                  <c:v>0.114</c:v>
                </c:pt>
                <c:pt idx="1520" formatCode="0.000">
                  <c:v>0.114</c:v>
                </c:pt>
                <c:pt idx="1521" formatCode="0.000">
                  <c:v>0.114</c:v>
                </c:pt>
                <c:pt idx="1522" formatCode="0.000">
                  <c:v>0.37</c:v>
                </c:pt>
                <c:pt idx="1523" formatCode="0.000">
                  <c:v>0.114</c:v>
                </c:pt>
                <c:pt idx="1524">
                  <c:v>1.1399999999999999</c:v>
                </c:pt>
                <c:pt idx="1525" formatCode="0.000">
                  <c:v>0.114</c:v>
                </c:pt>
                <c:pt idx="1526" formatCode="0.000">
                  <c:v>0.114</c:v>
                </c:pt>
                <c:pt idx="1527">
                  <c:v>1.1399999999999999</c:v>
                </c:pt>
                <c:pt idx="1528" formatCode="0.000">
                  <c:v>0.114</c:v>
                </c:pt>
                <c:pt idx="1529">
                  <c:v>0.87</c:v>
                </c:pt>
                <c:pt idx="1530">
                  <c:v>0.87</c:v>
                </c:pt>
                <c:pt idx="1531" formatCode="General">
                  <c:v>0.76</c:v>
                </c:pt>
                <c:pt idx="1532">
                  <c:v>1.1399999999999999</c:v>
                </c:pt>
                <c:pt idx="1533">
                  <c:v>1.1399999999999999</c:v>
                </c:pt>
                <c:pt idx="1534">
                  <c:v>1.1399999999999999</c:v>
                </c:pt>
                <c:pt idx="1535" formatCode="0.000">
                  <c:v>0.114</c:v>
                </c:pt>
                <c:pt idx="1536" formatCode="0.000">
                  <c:v>0.114</c:v>
                </c:pt>
                <c:pt idx="1537" formatCode="0.000">
                  <c:v>0.114</c:v>
                </c:pt>
                <c:pt idx="1538" formatCode="0.000">
                  <c:v>0.114</c:v>
                </c:pt>
                <c:pt idx="1539" formatCode="0.000">
                  <c:v>0.114</c:v>
                </c:pt>
                <c:pt idx="1540" formatCode="0.000">
                  <c:v>0.114</c:v>
                </c:pt>
                <c:pt idx="1541" formatCode="0.000">
                  <c:v>0.114</c:v>
                </c:pt>
                <c:pt idx="1542" formatCode="0.000">
                  <c:v>0.114</c:v>
                </c:pt>
                <c:pt idx="1543" formatCode="0.000">
                  <c:v>0.114</c:v>
                </c:pt>
                <c:pt idx="1544" formatCode="General">
                  <c:v>0.76</c:v>
                </c:pt>
                <c:pt idx="1545" formatCode="General">
                  <c:v>2.0699999999999998</c:v>
                </c:pt>
                <c:pt idx="1546" formatCode="General">
                  <c:v>1.32</c:v>
                </c:pt>
                <c:pt idx="1547" formatCode="General">
                  <c:v>2.0699999999999998</c:v>
                </c:pt>
                <c:pt idx="1548" formatCode="General">
                  <c:v>1.1399999999999999</c:v>
                </c:pt>
                <c:pt idx="1549" formatCode="General">
                  <c:v>1.1399999999999999</c:v>
                </c:pt>
                <c:pt idx="1550" formatCode="General">
                  <c:v>1.1399999999999999</c:v>
                </c:pt>
                <c:pt idx="1551" formatCode="0.000">
                  <c:v>0.114</c:v>
                </c:pt>
                <c:pt idx="1552" formatCode="0.000">
                  <c:v>0.114</c:v>
                </c:pt>
                <c:pt idx="1553" formatCode="0.000">
                  <c:v>0.114</c:v>
                </c:pt>
                <c:pt idx="1554" formatCode="0.000">
                  <c:v>0.114</c:v>
                </c:pt>
                <c:pt idx="1555" formatCode="0.000">
                  <c:v>0.114</c:v>
                </c:pt>
                <c:pt idx="1556" formatCode="0.000">
                  <c:v>0.114</c:v>
                </c:pt>
                <c:pt idx="1557" formatCode="0.000">
                  <c:v>0.114</c:v>
                </c:pt>
                <c:pt idx="1558" formatCode="0.000">
                  <c:v>0.114</c:v>
                </c:pt>
                <c:pt idx="1559" formatCode="0.000">
                  <c:v>0.114</c:v>
                </c:pt>
                <c:pt idx="1560" formatCode="0.000">
                  <c:v>0.114</c:v>
                </c:pt>
                <c:pt idx="1561" formatCode="0.000">
                  <c:v>0.114</c:v>
                </c:pt>
                <c:pt idx="1562" formatCode="0.000">
                  <c:v>0.114</c:v>
                </c:pt>
                <c:pt idx="1563" formatCode="0.000">
                  <c:v>0.114</c:v>
                </c:pt>
                <c:pt idx="1564" formatCode="0.000">
                  <c:v>0.114</c:v>
                </c:pt>
                <c:pt idx="1565" formatCode="0.000">
                  <c:v>0.114</c:v>
                </c:pt>
                <c:pt idx="1566" formatCode="0.000">
                  <c:v>0.114</c:v>
                </c:pt>
                <c:pt idx="1567" formatCode="0.000">
                  <c:v>0.114</c:v>
                </c:pt>
                <c:pt idx="1568" formatCode="0.000">
                  <c:v>0.114</c:v>
                </c:pt>
                <c:pt idx="1569" formatCode="0.000">
                  <c:v>0.114</c:v>
                </c:pt>
                <c:pt idx="1570" formatCode="0.000">
                  <c:v>0.1</c:v>
                </c:pt>
                <c:pt idx="1571">
                  <c:v>1.1399999999999999</c:v>
                </c:pt>
                <c:pt idx="1572">
                  <c:v>0.16</c:v>
                </c:pt>
                <c:pt idx="1573" formatCode="0.000">
                  <c:v>0.114</c:v>
                </c:pt>
                <c:pt idx="1574" formatCode="0.000">
                  <c:v>0.114</c:v>
                </c:pt>
                <c:pt idx="1575" formatCode="0.000">
                  <c:v>0.114</c:v>
                </c:pt>
                <c:pt idx="1576" formatCode="0.000">
                  <c:v>0.114</c:v>
                </c:pt>
                <c:pt idx="1577">
                  <c:v>1.1399999999999999</c:v>
                </c:pt>
                <c:pt idx="1578">
                  <c:v>1.1399999999999999</c:v>
                </c:pt>
                <c:pt idx="1579" formatCode="0.000">
                  <c:v>0.114</c:v>
                </c:pt>
                <c:pt idx="1580" formatCode="0.000">
                  <c:v>0.114</c:v>
                </c:pt>
                <c:pt idx="1581" formatCode="0.000">
                  <c:v>0.114</c:v>
                </c:pt>
                <c:pt idx="1582" formatCode="0.000">
                  <c:v>0.114</c:v>
                </c:pt>
                <c:pt idx="1583" formatCode="0.000">
                  <c:v>0.114</c:v>
                </c:pt>
                <c:pt idx="1584" formatCode="0.000">
                  <c:v>0.114</c:v>
                </c:pt>
                <c:pt idx="1585" formatCode="0.000">
                  <c:v>0.114</c:v>
                </c:pt>
                <c:pt idx="1586" formatCode="0.000">
                  <c:v>0.114</c:v>
                </c:pt>
                <c:pt idx="1587" formatCode="0.000">
                  <c:v>0.114</c:v>
                </c:pt>
                <c:pt idx="1588" formatCode="0.000">
                  <c:v>0.114</c:v>
                </c:pt>
                <c:pt idx="1589">
                  <c:v>1.17</c:v>
                </c:pt>
                <c:pt idx="1590">
                  <c:v>0.37</c:v>
                </c:pt>
                <c:pt idx="1591">
                  <c:v>1.17</c:v>
                </c:pt>
                <c:pt idx="1592">
                  <c:v>0.6</c:v>
                </c:pt>
                <c:pt idx="1593" formatCode="General">
                  <c:v>1.1399999999999999</c:v>
                </c:pt>
                <c:pt idx="1594" formatCode="0.000">
                  <c:v>0.114</c:v>
                </c:pt>
                <c:pt idx="1595" formatCode="0.000">
                  <c:v>0.114</c:v>
                </c:pt>
                <c:pt idx="1596" formatCode="0.000">
                  <c:v>0.114</c:v>
                </c:pt>
                <c:pt idx="1597" formatCode="General">
                  <c:v>0.76</c:v>
                </c:pt>
                <c:pt idx="1598" formatCode="General">
                  <c:v>0.76</c:v>
                </c:pt>
                <c:pt idx="1599" formatCode="General">
                  <c:v>0.87</c:v>
                </c:pt>
                <c:pt idx="1600" formatCode="General">
                  <c:v>0.87</c:v>
                </c:pt>
                <c:pt idx="1601" formatCode="General">
                  <c:v>1.1399999999999999</c:v>
                </c:pt>
                <c:pt idx="1602" formatCode="0.000">
                  <c:v>0.114</c:v>
                </c:pt>
                <c:pt idx="1603" formatCode="General">
                  <c:v>0.87</c:v>
                </c:pt>
                <c:pt idx="1604">
                  <c:v>1.17</c:v>
                </c:pt>
                <c:pt idx="1605" formatCode="General">
                  <c:v>0.87</c:v>
                </c:pt>
                <c:pt idx="1606">
                  <c:v>0.6</c:v>
                </c:pt>
                <c:pt idx="1607">
                  <c:v>0.6</c:v>
                </c:pt>
                <c:pt idx="1608" formatCode="General">
                  <c:v>0.87</c:v>
                </c:pt>
                <c:pt idx="1609" formatCode="General">
                  <c:v>0.87</c:v>
                </c:pt>
                <c:pt idx="1610">
                  <c:v>0.76</c:v>
                </c:pt>
                <c:pt idx="1611" formatCode="General">
                  <c:v>0.76</c:v>
                </c:pt>
                <c:pt idx="1612">
                  <c:v>0.6</c:v>
                </c:pt>
                <c:pt idx="1613" formatCode="General">
                  <c:v>0.87</c:v>
                </c:pt>
                <c:pt idx="1614">
                  <c:v>0.6</c:v>
                </c:pt>
                <c:pt idx="1615">
                  <c:v>0.87</c:v>
                </c:pt>
                <c:pt idx="1616">
                  <c:v>0.6</c:v>
                </c:pt>
                <c:pt idx="1617" formatCode="General">
                  <c:v>1.1399999999999999</c:v>
                </c:pt>
                <c:pt idx="1618" formatCode="General">
                  <c:v>0.62</c:v>
                </c:pt>
                <c:pt idx="1619">
                  <c:v>0.28999999999999998</c:v>
                </c:pt>
                <c:pt idx="1620" formatCode="0.000">
                  <c:v>0.114</c:v>
                </c:pt>
                <c:pt idx="1621" formatCode="0.000">
                  <c:v>0.114</c:v>
                </c:pt>
                <c:pt idx="1622" formatCode="0.000">
                  <c:v>0.114</c:v>
                </c:pt>
                <c:pt idx="1623" formatCode="0.000">
                  <c:v>0.114</c:v>
                </c:pt>
                <c:pt idx="1624">
                  <c:v>0.16</c:v>
                </c:pt>
                <c:pt idx="1625">
                  <c:v>0.87</c:v>
                </c:pt>
                <c:pt idx="1626">
                  <c:v>0.76</c:v>
                </c:pt>
                <c:pt idx="1627">
                  <c:v>0.87</c:v>
                </c:pt>
                <c:pt idx="1628">
                  <c:v>0.87</c:v>
                </c:pt>
                <c:pt idx="1629">
                  <c:v>0.76</c:v>
                </c:pt>
                <c:pt idx="1630" formatCode="0.000">
                  <c:v>0.114</c:v>
                </c:pt>
                <c:pt idx="1631" formatCode="0.000">
                  <c:v>0.114</c:v>
                </c:pt>
                <c:pt idx="1632" formatCode="0.000">
                  <c:v>0.114</c:v>
                </c:pt>
                <c:pt idx="1633" formatCode="0.000">
                  <c:v>0.114</c:v>
                </c:pt>
                <c:pt idx="1634" formatCode="0.000">
                  <c:v>0.114</c:v>
                </c:pt>
                <c:pt idx="1635" formatCode="0.000">
                  <c:v>0.114</c:v>
                </c:pt>
                <c:pt idx="1636" formatCode="0.000">
                  <c:v>0.114</c:v>
                </c:pt>
                <c:pt idx="1637">
                  <c:v>1.1399999999999999</c:v>
                </c:pt>
                <c:pt idx="1638">
                  <c:v>0.87</c:v>
                </c:pt>
                <c:pt idx="1639">
                  <c:v>0.6</c:v>
                </c:pt>
                <c:pt idx="1640">
                  <c:v>2.0699999999999998</c:v>
                </c:pt>
                <c:pt idx="1641">
                  <c:v>1.1399999999999999</c:v>
                </c:pt>
                <c:pt idx="1642" formatCode="0.000">
                  <c:v>0.114</c:v>
                </c:pt>
                <c:pt idx="1643" formatCode="0.000">
                  <c:v>0.114</c:v>
                </c:pt>
                <c:pt idx="1644" formatCode="0.000">
                  <c:v>0.114</c:v>
                </c:pt>
                <c:pt idx="1645" formatCode="0.000">
                  <c:v>0.114</c:v>
                </c:pt>
                <c:pt idx="1646" formatCode="0.000">
                  <c:v>0.114</c:v>
                </c:pt>
                <c:pt idx="1647" formatCode="0.000">
                  <c:v>0.114</c:v>
                </c:pt>
                <c:pt idx="1648">
                  <c:v>1.17</c:v>
                </c:pt>
                <c:pt idx="1649">
                  <c:v>0.6</c:v>
                </c:pt>
                <c:pt idx="1650">
                  <c:v>0.6</c:v>
                </c:pt>
                <c:pt idx="1651">
                  <c:v>0.87</c:v>
                </c:pt>
                <c:pt idx="1652">
                  <c:v>0.87</c:v>
                </c:pt>
                <c:pt idx="1653" formatCode="0.000">
                  <c:v>0.114</c:v>
                </c:pt>
                <c:pt idx="1654" formatCode="0.000">
                  <c:v>0.114</c:v>
                </c:pt>
                <c:pt idx="1655" formatCode="0.000">
                  <c:v>0.114</c:v>
                </c:pt>
                <c:pt idx="1656">
                  <c:v>0.87</c:v>
                </c:pt>
                <c:pt idx="1657">
                  <c:v>0.6</c:v>
                </c:pt>
                <c:pt idx="1658" formatCode="0.000">
                  <c:v>0.114</c:v>
                </c:pt>
                <c:pt idx="1659" formatCode="0.000">
                  <c:v>0.114</c:v>
                </c:pt>
                <c:pt idx="1660" formatCode="0.000">
                  <c:v>0.114</c:v>
                </c:pt>
                <c:pt idx="1661" formatCode="0.000">
                  <c:v>0.114</c:v>
                </c:pt>
                <c:pt idx="1662" formatCode="0.000">
                  <c:v>0.114</c:v>
                </c:pt>
                <c:pt idx="1663">
                  <c:v>1.1399999999999999</c:v>
                </c:pt>
                <c:pt idx="1664" formatCode="0.000">
                  <c:v>0.114</c:v>
                </c:pt>
                <c:pt idx="1665" formatCode="0.000">
                  <c:v>0.114</c:v>
                </c:pt>
                <c:pt idx="1666" formatCode="0.000">
                  <c:v>0.114</c:v>
                </c:pt>
                <c:pt idx="1667" formatCode="0.000">
                  <c:v>0.114</c:v>
                </c:pt>
                <c:pt idx="1668" formatCode="General">
                  <c:v>0.87</c:v>
                </c:pt>
                <c:pt idx="1669">
                  <c:v>1.25</c:v>
                </c:pt>
                <c:pt idx="1670">
                  <c:v>1.32</c:v>
                </c:pt>
                <c:pt idx="1671" formatCode="0.000">
                  <c:v>0.114</c:v>
                </c:pt>
                <c:pt idx="1672" formatCode="0.000">
                  <c:v>0.114</c:v>
                </c:pt>
                <c:pt idx="1673" formatCode="0.000">
                  <c:v>0.114</c:v>
                </c:pt>
                <c:pt idx="1674" formatCode="0.000">
                  <c:v>0.114</c:v>
                </c:pt>
                <c:pt idx="1675">
                  <c:v>0.6</c:v>
                </c:pt>
                <c:pt idx="1676" formatCode="General">
                  <c:v>0.87</c:v>
                </c:pt>
                <c:pt idx="1677" formatCode="General">
                  <c:v>0.87</c:v>
                </c:pt>
                <c:pt idx="1678" formatCode="General">
                  <c:v>0.87</c:v>
                </c:pt>
                <c:pt idx="1679" formatCode="0.000">
                  <c:v>0.114</c:v>
                </c:pt>
                <c:pt idx="1680" formatCode="0.000">
                  <c:v>0.114</c:v>
                </c:pt>
                <c:pt idx="1681" formatCode="0.000">
                  <c:v>0.114</c:v>
                </c:pt>
                <c:pt idx="1682" formatCode="0.000">
                  <c:v>0.114</c:v>
                </c:pt>
                <c:pt idx="1683" formatCode="0.000">
                  <c:v>0.114</c:v>
                </c:pt>
                <c:pt idx="1684" formatCode="0.000">
                  <c:v>0.114</c:v>
                </c:pt>
                <c:pt idx="1685">
                  <c:v>0.6</c:v>
                </c:pt>
                <c:pt idx="1686" formatCode="General">
                  <c:v>0.37</c:v>
                </c:pt>
                <c:pt idx="1687" formatCode="0.000">
                  <c:v>0.114</c:v>
                </c:pt>
                <c:pt idx="1688" formatCode="General">
                  <c:v>1.1399999999999999</c:v>
                </c:pt>
                <c:pt idx="1689" formatCode="General">
                  <c:v>1.1399999999999999</c:v>
                </c:pt>
                <c:pt idx="1690" formatCode="General">
                  <c:v>0.76</c:v>
                </c:pt>
                <c:pt idx="1691" formatCode="General">
                  <c:v>0.87</c:v>
                </c:pt>
                <c:pt idx="1692" formatCode="General">
                  <c:v>1.1399999999999999</c:v>
                </c:pt>
                <c:pt idx="1693" formatCode="General">
                  <c:v>0.76</c:v>
                </c:pt>
                <c:pt idx="1694" formatCode="General">
                  <c:v>1.1399999999999999</c:v>
                </c:pt>
                <c:pt idx="1695" formatCode="General">
                  <c:v>0.76</c:v>
                </c:pt>
                <c:pt idx="1696">
                  <c:v>0.6</c:v>
                </c:pt>
                <c:pt idx="1697" formatCode="General">
                  <c:v>0.76</c:v>
                </c:pt>
                <c:pt idx="1698" formatCode="General">
                  <c:v>0.76</c:v>
                </c:pt>
                <c:pt idx="1699" formatCode="General">
                  <c:v>1.1399999999999999</c:v>
                </c:pt>
                <c:pt idx="1700" formatCode="General">
                  <c:v>1.1399999999999999</c:v>
                </c:pt>
                <c:pt idx="1701" formatCode="General">
                  <c:v>0.76</c:v>
                </c:pt>
                <c:pt idx="1702" formatCode="General">
                  <c:v>5.08</c:v>
                </c:pt>
                <c:pt idx="1703" formatCode="General">
                  <c:v>0.76</c:v>
                </c:pt>
                <c:pt idx="1704" formatCode="General">
                  <c:v>1.1399999999999999</c:v>
                </c:pt>
                <c:pt idx="1705">
                  <c:v>0.76</c:v>
                </c:pt>
                <c:pt idx="1706" formatCode="General">
                  <c:v>0.87</c:v>
                </c:pt>
                <c:pt idx="1707" formatCode="General">
                  <c:v>0.76</c:v>
                </c:pt>
                <c:pt idx="1708" formatCode="0.000">
                  <c:v>0.114</c:v>
                </c:pt>
                <c:pt idx="1709">
                  <c:v>1.1399999999999999</c:v>
                </c:pt>
                <c:pt idx="1710">
                  <c:v>0.6</c:v>
                </c:pt>
                <c:pt idx="1711">
                  <c:v>0.14000000000000001</c:v>
                </c:pt>
                <c:pt idx="1712">
                  <c:v>2.0699999999999998</c:v>
                </c:pt>
                <c:pt idx="1713" formatCode="General">
                  <c:v>0.87</c:v>
                </c:pt>
                <c:pt idx="1714">
                  <c:v>0.6</c:v>
                </c:pt>
                <c:pt idx="1715" formatCode="General">
                  <c:v>2.0699999999999998</c:v>
                </c:pt>
                <c:pt idx="1716">
                  <c:v>0.6</c:v>
                </c:pt>
                <c:pt idx="1717" formatCode="0.000">
                  <c:v>0.114</c:v>
                </c:pt>
                <c:pt idx="1718" formatCode="0.000">
                  <c:v>0.114</c:v>
                </c:pt>
                <c:pt idx="1719" formatCode="0.000">
                  <c:v>0.114</c:v>
                </c:pt>
                <c:pt idx="1720" formatCode="0.000">
                  <c:v>0.114</c:v>
                </c:pt>
                <c:pt idx="1721" formatCode="0.000">
                  <c:v>0.114</c:v>
                </c:pt>
                <c:pt idx="1722" formatCode="0.000">
                  <c:v>0.114</c:v>
                </c:pt>
                <c:pt idx="1723">
                  <c:v>1.48</c:v>
                </c:pt>
                <c:pt idx="1724" formatCode="0.000">
                  <c:v>0.114</c:v>
                </c:pt>
                <c:pt idx="1725" formatCode="0.000">
                  <c:v>0.114</c:v>
                </c:pt>
                <c:pt idx="1726" formatCode="0.000">
                  <c:v>0.114</c:v>
                </c:pt>
                <c:pt idx="1727" formatCode="0.000">
                  <c:v>0.114</c:v>
                </c:pt>
                <c:pt idx="1728" formatCode="0.000">
                  <c:v>0.1</c:v>
                </c:pt>
                <c:pt idx="1729" formatCode="0.000">
                  <c:v>0.114</c:v>
                </c:pt>
                <c:pt idx="1730" formatCode="0.000">
                  <c:v>0.1</c:v>
                </c:pt>
                <c:pt idx="1731" formatCode="0.000">
                  <c:v>0.1</c:v>
                </c:pt>
                <c:pt idx="1732" formatCode="0.000">
                  <c:v>0.1</c:v>
                </c:pt>
                <c:pt idx="1733">
                  <c:v>0.87</c:v>
                </c:pt>
                <c:pt idx="1734">
                  <c:v>1.1399999999999999</c:v>
                </c:pt>
                <c:pt idx="1735" formatCode="0.000">
                  <c:v>0.114</c:v>
                </c:pt>
                <c:pt idx="1736" formatCode="0.000">
                  <c:v>0.114</c:v>
                </c:pt>
                <c:pt idx="1737" formatCode="0.000">
                  <c:v>0.114</c:v>
                </c:pt>
                <c:pt idx="1738">
                  <c:v>0.19</c:v>
                </c:pt>
                <c:pt idx="1739" formatCode="General">
                  <c:v>0.76</c:v>
                </c:pt>
                <c:pt idx="1740">
                  <c:v>1.32</c:v>
                </c:pt>
                <c:pt idx="1741" formatCode="General">
                  <c:v>0.87</c:v>
                </c:pt>
                <c:pt idx="1742" formatCode="General">
                  <c:v>0.76</c:v>
                </c:pt>
                <c:pt idx="1743" formatCode="General">
                  <c:v>0.76</c:v>
                </c:pt>
                <c:pt idx="1744" formatCode="General">
                  <c:v>0.87</c:v>
                </c:pt>
                <c:pt idx="1745" formatCode="0.000">
                  <c:v>0.114</c:v>
                </c:pt>
                <c:pt idx="1746" formatCode="0.000">
                  <c:v>0.114</c:v>
                </c:pt>
                <c:pt idx="1747" formatCode="0.000">
                  <c:v>0.114</c:v>
                </c:pt>
                <c:pt idx="1748" formatCode="0.000">
                  <c:v>0.114</c:v>
                </c:pt>
                <c:pt idx="1749" formatCode="0.000">
                  <c:v>0.114</c:v>
                </c:pt>
                <c:pt idx="1750" formatCode="0.000">
                  <c:v>0.114</c:v>
                </c:pt>
                <c:pt idx="1751" formatCode="0.000">
                  <c:v>0.114</c:v>
                </c:pt>
                <c:pt idx="1752" formatCode="0.000">
                  <c:v>0.114</c:v>
                </c:pt>
                <c:pt idx="1753" formatCode="0.000">
                  <c:v>0.114</c:v>
                </c:pt>
                <c:pt idx="1754">
                  <c:v>0.37</c:v>
                </c:pt>
                <c:pt idx="1755">
                  <c:v>0.87</c:v>
                </c:pt>
                <c:pt idx="1756">
                  <c:v>0.6</c:v>
                </c:pt>
                <c:pt idx="1757" formatCode="General">
                  <c:v>0.87</c:v>
                </c:pt>
                <c:pt idx="1758" formatCode="General">
                  <c:v>2.0699999999999998</c:v>
                </c:pt>
                <c:pt idx="1759">
                  <c:v>1.17</c:v>
                </c:pt>
                <c:pt idx="1760">
                  <c:v>0.76</c:v>
                </c:pt>
                <c:pt idx="1761" formatCode="General">
                  <c:v>0.19</c:v>
                </c:pt>
                <c:pt idx="1762">
                  <c:v>0.6</c:v>
                </c:pt>
                <c:pt idx="1763" formatCode="0.000">
                  <c:v>0.114</c:v>
                </c:pt>
                <c:pt idx="1764" formatCode="0.000">
                  <c:v>0.114</c:v>
                </c:pt>
                <c:pt idx="1765" formatCode="0.000">
                  <c:v>0.114</c:v>
                </c:pt>
                <c:pt idx="1766" formatCode="0.000">
                  <c:v>0.114</c:v>
                </c:pt>
                <c:pt idx="1767" formatCode="0.000">
                  <c:v>0.114</c:v>
                </c:pt>
                <c:pt idx="1768" formatCode="0.000">
                  <c:v>0.114</c:v>
                </c:pt>
                <c:pt idx="1769">
                  <c:v>0.87</c:v>
                </c:pt>
                <c:pt idx="1770">
                  <c:v>0.76</c:v>
                </c:pt>
                <c:pt idx="1771">
                  <c:v>0.87</c:v>
                </c:pt>
                <c:pt idx="1772" formatCode="General">
                  <c:v>0.76</c:v>
                </c:pt>
                <c:pt idx="1773" formatCode="0.000">
                  <c:v>0.114</c:v>
                </c:pt>
                <c:pt idx="1774" formatCode="0.000">
                  <c:v>0.114</c:v>
                </c:pt>
                <c:pt idx="1775" formatCode="0.000">
                  <c:v>0.114</c:v>
                </c:pt>
                <c:pt idx="1776" formatCode="0.000">
                  <c:v>0.114</c:v>
                </c:pt>
                <c:pt idx="1777" formatCode="0.000">
                  <c:v>0.114</c:v>
                </c:pt>
                <c:pt idx="1778" formatCode="0.000">
                  <c:v>0.114</c:v>
                </c:pt>
                <c:pt idx="1779" formatCode="0.000">
                  <c:v>0.114</c:v>
                </c:pt>
                <c:pt idx="1780" formatCode="0.000">
                  <c:v>0.114</c:v>
                </c:pt>
                <c:pt idx="1781" formatCode="0.000">
                  <c:v>0.114</c:v>
                </c:pt>
                <c:pt idx="1782" formatCode="0.000">
                  <c:v>0.114</c:v>
                </c:pt>
                <c:pt idx="1783">
                  <c:v>0.14000000000000001</c:v>
                </c:pt>
                <c:pt idx="1784">
                  <c:v>0.16</c:v>
                </c:pt>
                <c:pt idx="1785" formatCode="General">
                  <c:v>0.19</c:v>
                </c:pt>
                <c:pt idx="1786" formatCode="General">
                  <c:v>0.37</c:v>
                </c:pt>
                <c:pt idx="1787" formatCode="General">
                  <c:v>1.1399999999999999</c:v>
                </c:pt>
                <c:pt idx="1788" formatCode="0.000">
                  <c:v>0.114</c:v>
                </c:pt>
                <c:pt idx="1789" formatCode="0.000">
                  <c:v>0.114</c:v>
                </c:pt>
                <c:pt idx="1790" formatCode="0.000">
                  <c:v>0.114</c:v>
                </c:pt>
                <c:pt idx="1791" formatCode="0.000">
                  <c:v>0.114</c:v>
                </c:pt>
                <c:pt idx="1792" formatCode="0.000">
                  <c:v>0.114</c:v>
                </c:pt>
                <c:pt idx="1793" formatCode="0.000">
                  <c:v>0.114</c:v>
                </c:pt>
                <c:pt idx="1794" formatCode="0.000">
                  <c:v>0.114</c:v>
                </c:pt>
                <c:pt idx="1795" formatCode="0.000">
                  <c:v>0.114</c:v>
                </c:pt>
                <c:pt idx="1796" formatCode="0.000">
                  <c:v>0.114</c:v>
                </c:pt>
                <c:pt idx="1797" formatCode="General">
                  <c:v>2.0699999999999998</c:v>
                </c:pt>
                <c:pt idx="1798" formatCode="0.000">
                  <c:v>0.114</c:v>
                </c:pt>
                <c:pt idx="1799" formatCode="0.000">
                  <c:v>0.114</c:v>
                </c:pt>
                <c:pt idx="1800" formatCode="0.000">
                  <c:v>0.114</c:v>
                </c:pt>
                <c:pt idx="1801" formatCode="0.000">
                  <c:v>0.114</c:v>
                </c:pt>
                <c:pt idx="1802" formatCode="0.000">
                  <c:v>0.114</c:v>
                </c:pt>
                <c:pt idx="1803" formatCode="0.000">
                  <c:v>0.114</c:v>
                </c:pt>
                <c:pt idx="1804" formatCode="General">
                  <c:v>0.87</c:v>
                </c:pt>
                <c:pt idx="1805">
                  <c:v>0.6</c:v>
                </c:pt>
                <c:pt idx="1806">
                  <c:v>0.6</c:v>
                </c:pt>
                <c:pt idx="1807" formatCode="0.000">
                  <c:v>0.114</c:v>
                </c:pt>
                <c:pt idx="1808" formatCode="0.000">
                  <c:v>0.114</c:v>
                </c:pt>
                <c:pt idx="1809" formatCode="0.000">
                  <c:v>0.114</c:v>
                </c:pt>
                <c:pt idx="1810" formatCode="0.000">
                  <c:v>0.114</c:v>
                </c:pt>
                <c:pt idx="1811" formatCode="0.000">
                  <c:v>0.114</c:v>
                </c:pt>
                <c:pt idx="1812" formatCode="0.000">
                  <c:v>0.114</c:v>
                </c:pt>
                <c:pt idx="1813" formatCode="0.000">
                  <c:v>0.114</c:v>
                </c:pt>
                <c:pt idx="1814" formatCode="0.000">
                  <c:v>0.114</c:v>
                </c:pt>
                <c:pt idx="1815" formatCode="0.000">
                  <c:v>0.114</c:v>
                </c:pt>
                <c:pt idx="1816" formatCode="0.000">
                  <c:v>0.114</c:v>
                </c:pt>
                <c:pt idx="1817" formatCode="0.000">
                  <c:v>0.114</c:v>
                </c:pt>
                <c:pt idx="1818">
                  <c:v>1.1399999999999999</c:v>
                </c:pt>
                <c:pt idx="1819" formatCode="0.000">
                  <c:v>0.114</c:v>
                </c:pt>
                <c:pt idx="1820" formatCode="0.000">
                  <c:v>0.114</c:v>
                </c:pt>
                <c:pt idx="1821" formatCode="0.000">
                  <c:v>0.114</c:v>
                </c:pt>
                <c:pt idx="1822" formatCode="0.000">
                  <c:v>0.114</c:v>
                </c:pt>
                <c:pt idx="1823" formatCode="0.000">
                  <c:v>0.114</c:v>
                </c:pt>
                <c:pt idx="1824" formatCode="0.000">
                  <c:v>0.114</c:v>
                </c:pt>
                <c:pt idx="1825" formatCode="0.000">
                  <c:v>0.114</c:v>
                </c:pt>
                <c:pt idx="1826" formatCode="0.000">
                  <c:v>0.114</c:v>
                </c:pt>
                <c:pt idx="1827" formatCode="0.000">
                  <c:v>0.114</c:v>
                </c:pt>
                <c:pt idx="1828" formatCode="0.000">
                  <c:v>0.114</c:v>
                </c:pt>
                <c:pt idx="1829" formatCode="0.000">
                  <c:v>0.114</c:v>
                </c:pt>
                <c:pt idx="1830" formatCode="0.000">
                  <c:v>0.114</c:v>
                </c:pt>
                <c:pt idx="1831" formatCode="0.000">
                  <c:v>0.114</c:v>
                </c:pt>
                <c:pt idx="1832" formatCode="0.000">
                  <c:v>0.114</c:v>
                </c:pt>
                <c:pt idx="1833" formatCode="0.000">
                  <c:v>0.114</c:v>
                </c:pt>
                <c:pt idx="1834" formatCode="General">
                  <c:v>0.87</c:v>
                </c:pt>
                <c:pt idx="1835" formatCode="General">
                  <c:v>1.1399999999999999</c:v>
                </c:pt>
                <c:pt idx="1836" formatCode="General">
                  <c:v>0.76</c:v>
                </c:pt>
                <c:pt idx="1837" formatCode="General">
                  <c:v>0.87</c:v>
                </c:pt>
                <c:pt idx="1838" formatCode="General">
                  <c:v>1.1399999999999999</c:v>
                </c:pt>
                <c:pt idx="1839">
                  <c:v>5.08</c:v>
                </c:pt>
                <c:pt idx="1840" formatCode="0.000">
                  <c:v>0.114</c:v>
                </c:pt>
                <c:pt idx="1841" formatCode="0.000">
                  <c:v>0.114</c:v>
                </c:pt>
                <c:pt idx="1842" formatCode="0.000">
                  <c:v>0.114</c:v>
                </c:pt>
                <c:pt idx="1843" formatCode="0.000">
                  <c:v>0.114</c:v>
                </c:pt>
                <c:pt idx="1844" formatCode="0.000">
                  <c:v>0.114</c:v>
                </c:pt>
                <c:pt idx="1845" formatCode="0.000">
                  <c:v>0.114</c:v>
                </c:pt>
                <c:pt idx="1846" formatCode="0.000">
                  <c:v>0.114</c:v>
                </c:pt>
                <c:pt idx="1847" formatCode="0.000">
                  <c:v>0.114</c:v>
                </c:pt>
                <c:pt idx="1848" formatCode="0.000">
                  <c:v>0.114</c:v>
                </c:pt>
                <c:pt idx="1849" formatCode="0.000">
                  <c:v>0.114</c:v>
                </c:pt>
                <c:pt idx="1850" formatCode="0.000">
                  <c:v>0.114</c:v>
                </c:pt>
                <c:pt idx="1851" formatCode="0.000">
                  <c:v>0.114</c:v>
                </c:pt>
                <c:pt idx="1852" formatCode="0.000">
                  <c:v>0.114</c:v>
                </c:pt>
                <c:pt idx="1853" formatCode="0.000">
                  <c:v>0.114</c:v>
                </c:pt>
                <c:pt idx="1854" formatCode="General">
                  <c:v>0.87</c:v>
                </c:pt>
                <c:pt idx="1855" formatCode="General">
                  <c:v>1.1399999999999999</c:v>
                </c:pt>
                <c:pt idx="1856">
                  <c:v>0.87</c:v>
                </c:pt>
                <c:pt idx="1857" formatCode="0.000">
                  <c:v>0.114</c:v>
                </c:pt>
                <c:pt idx="1858" formatCode="0.000">
                  <c:v>0.114</c:v>
                </c:pt>
                <c:pt idx="1859" formatCode="0.000">
                  <c:v>0.114</c:v>
                </c:pt>
                <c:pt idx="1860" formatCode="0.000">
                  <c:v>0.114</c:v>
                </c:pt>
                <c:pt idx="1861" formatCode="0.000">
                  <c:v>0.114</c:v>
                </c:pt>
                <c:pt idx="1862" formatCode="0.000">
                  <c:v>0.114</c:v>
                </c:pt>
                <c:pt idx="1863" formatCode="0.000">
                  <c:v>0.1</c:v>
                </c:pt>
                <c:pt idx="1864" formatCode="0.000">
                  <c:v>0.1</c:v>
                </c:pt>
                <c:pt idx="1865" formatCode="0.000">
                  <c:v>0.1</c:v>
                </c:pt>
                <c:pt idx="1866" formatCode="0.000">
                  <c:v>0.1</c:v>
                </c:pt>
                <c:pt idx="1867" formatCode="0.000">
                  <c:v>0.1</c:v>
                </c:pt>
                <c:pt idx="1868" formatCode="0.000">
                  <c:v>0.1</c:v>
                </c:pt>
                <c:pt idx="1869" formatCode="0.000">
                  <c:v>0.1</c:v>
                </c:pt>
                <c:pt idx="1870">
                  <c:v>0.87</c:v>
                </c:pt>
                <c:pt idx="1871">
                  <c:v>0.19</c:v>
                </c:pt>
                <c:pt idx="1872" formatCode="General">
                  <c:v>0.87</c:v>
                </c:pt>
                <c:pt idx="1873" formatCode="General">
                  <c:v>0.87</c:v>
                </c:pt>
                <c:pt idx="1874">
                  <c:v>0.87</c:v>
                </c:pt>
                <c:pt idx="1875">
                  <c:v>1.1399999999999999</c:v>
                </c:pt>
                <c:pt idx="1876">
                  <c:v>1.48</c:v>
                </c:pt>
                <c:pt idx="1877" formatCode="0.000">
                  <c:v>0.114</c:v>
                </c:pt>
                <c:pt idx="1878" formatCode="0.000">
                  <c:v>0.114</c:v>
                </c:pt>
                <c:pt idx="1879" formatCode="0.000">
                  <c:v>0.114</c:v>
                </c:pt>
                <c:pt idx="1880" formatCode="0.000">
                  <c:v>0.114</c:v>
                </c:pt>
                <c:pt idx="1881">
                  <c:v>1.1399999999999999</c:v>
                </c:pt>
                <c:pt idx="1882" formatCode="General">
                  <c:v>0.87</c:v>
                </c:pt>
                <c:pt idx="1883" formatCode="General">
                  <c:v>1.48</c:v>
                </c:pt>
                <c:pt idx="1884" formatCode="General">
                  <c:v>1.48</c:v>
                </c:pt>
                <c:pt idx="1885" formatCode="0.000">
                  <c:v>0.114</c:v>
                </c:pt>
                <c:pt idx="1886" formatCode="0.000">
                  <c:v>0.114</c:v>
                </c:pt>
                <c:pt idx="1887" formatCode="0.000">
                  <c:v>0.114</c:v>
                </c:pt>
                <c:pt idx="1888" formatCode="0.000">
                  <c:v>0.1</c:v>
                </c:pt>
                <c:pt idx="1889" formatCode="General">
                  <c:v>0.87</c:v>
                </c:pt>
                <c:pt idx="1890" formatCode="0.000">
                  <c:v>0.114</c:v>
                </c:pt>
                <c:pt idx="1891" formatCode="0.000">
                  <c:v>0.114</c:v>
                </c:pt>
                <c:pt idx="1892" formatCode="0.000">
                  <c:v>7.5300000000000006E-2</c:v>
                </c:pt>
                <c:pt idx="1893">
                  <c:v>1.1399999999999999</c:v>
                </c:pt>
                <c:pt idx="1894">
                  <c:v>0.87</c:v>
                </c:pt>
                <c:pt idx="1895">
                  <c:v>0.37</c:v>
                </c:pt>
                <c:pt idx="1896">
                  <c:v>1.25</c:v>
                </c:pt>
                <c:pt idx="1897" formatCode="0.000">
                  <c:v>0.114</c:v>
                </c:pt>
                <c:pt idx="1898" formatCode="0.000">
                  <c:v>0.114</c:v>
                </c:pt>
                <c:pt idx="1899" formatCode="0.000">
                  <c:v>0.114</c:v>
                </c:pt>
                <c:pt idx="1900" formatCode="0.000">
                  <c:v>0.114</c:v>
                </c:pt>
                <c:pt idx="1901" formatCode="0.000">
                  <c:v>0.114</c:v>
                </c:pt>
                <c:pt idx="1902" formatCode="0.000">
                  <c:v>0.114</c:v>
                </c:pt>
                <c:pt idx="1903">
                  <c:v>0.28999999999999998</c:v>
                </c:pt>
                <c:pt idx="1904" formatCode="0.000">
                  <c:v>0.114</c:v>
                </c:pt>
                <c:pt idx="1905" formatCode="0.000">
                  <c:v>0.114</c:v>
                </c:pt>
                <c:pt idx="1906" formatCode="0.000">
                  <c:v>0.114</c:v>
                </c:pt>
                <c:pt idx="1907">
                  <c:v>1.48</c:v>
                </c:pt>
                <c:pt idx="1908">
                  <c:v>1.48</c:v>
                </c:pt>
                <c:pt idx="1909" formatCode="0.000">
                  <c:v>0.114</c:v>
                </c:pt>
                <c:pt idx="1910" formatCode="0.000">
                  <c:v>0.114</c:v>
                </c:pt>
                <c:pt idx="1911">
                  <c:v>0.87</c:v>
                </c:pt>
                <c:pt idx="1912" formatCode="0.000">
                  <c:v>0.114</c:v>
                </c:pt>
                <c:pt idx="1913" formatCode="0.000">
                  <c:v>0.114</c:v>
                </c:pt>
                <c:pt idx="1914" formatCode="0.000">
                  <c:v>0.114</c:v>
                </c:pt>
                <c:pt idx="1915">
                  <c:v>1.1399999999999999</c:v>
                </c:pt>
                <c:pt idx="1916">
                  <c:v>0.87</c:v>
                </c:pt>
                <c:pt idx="1917">
                  <c:v>0.6</c:v>
                </c:pt>
                <c:pt idx="1918">
                  <c:v>0.6</c:v>
                </c:pt>
                <c:pt idx="1919">
                  <c:v>1.1399999999999999</c:v>
                </c:pt>
                <c:pt idx="1920">
                  <c:v>1.1399999999999999</c:v>
                </c:pt>
                <c:pt idx="1921">
                  <c:v>0.6</c:v>
                </c:pt>
                <c:pt idx="1922">
                  <c:v>0.6</c:v>
                </c:pt>
                <c:pt idx="1923">
                  <c:v>1.1399999999999999</c:v>
                </c:pt>
                <c:pt idx="1924">
                  <c:v>0.6</c:v>
                </c:pt>
                <c:pt idx="1925">
                  <c:v>1.1399999999999999</c:v>
                </c:pt>
                <c:pt idx="1926">
                  <c:v>1.1399999999999999</c:v>
                </c:pt>
                <c:pt idx="1927">
                  <c:v>0.6</c:v>
                </c:pt>
                <c:pt idx="1928" formatCode="0.000">
                  <c:v>0.114</c:v>
                </c:pt>
                <c:pt idx="1929" formatCode="0.000">
                  <c:v>0.114</c:v>
                </c:pt>
                <c:pt idx="1930">
                  <c:v>0.19</c:v>
                </c:pt>
                <c:pt idx="1931">
                  <c:v>0.87</c:v>
                </c:pt>
                <c:pt idx="1932">
                  <c:v>0.87</c:v>
                </c:pt>
                <c:pt idx="1933">
                  <c:v>1.1399999999999999</c:v>
                </c:pt>
                <c:pt idx="1934" formatCode="0.000">
                  <c:v>0.114</c:v>
                </c:pt>
                <c:pt idx="1935" formatCode="0.000">
                  <c:v>0.114</c:v>
                </c:pt>
                <c:pt idx="1936">
                  <c:v>0.87</c:v>
                </c:pt>
                <c:pt idx="1937" formatCode="0.000">
                  <c:v>0.114</c:v>
                </c:pt>
                <c:pt idx="1938" formatCode="0.000">
                  <c:v>0.114</c:v>
                </c:pt>
                <c:pt idx="1939" formatCode="0.000">
                  <c:v>0.114</c:v>
                </c:pt>
                <c:pt idx="1940" formatCode="0.000">
                  <c:v>0.114</c:v>
                </c:pt>
                <c:pt idx="1941" formatCode="0.000">
                  <c:v>0.114</c:v>
                </c:pt>
                <c:pt idx="1942" formatCode="0.000">
                  <c:v>0.114</c:v>
                </c:pt>
                <c:pt idx="1943" formatCode="0.000">
                  <c:v>0.114</c:v>
                </c:pt>
                <c:pt idx="1944" formatCode="0.000">
                  <c:v>0.114</c:v>
                </c:pt>
                <c:pt idx="1945" formatCode="0.000">
                  <c:v>0.114</c:v>
                </c:pt>
                <c:pt idx="1946" formatCode="0.000">
                  <c:v>0.114</c:v>
                </c:pt>
                <c:pt idx="1947" formatCode="0.000">
                  <c:v>0.114</c:v>
                </c:pt>
                <c:pt idx="1948" formatCode="0.000">
                  <c:v>0.114</c:v>
                </c:pt>
                <c:pt idx="1949">
                  <c:v>0.16</c:v>
                </c:pt>
                <c:pt idx="1950">
                  <c:v>0.31</c:v>
                </c:pt>
                <c:pt idx="1951">
                  <c:v>0.16</c:v>
                </c:pt>
                <c:pt idx="1952">
                  <c:v>0.87</c:v>
                </c:pt>
                <c:pt idx="1953">
                  <c:v>0.87</c:v>
                </c:pt>
                <c:pt idx="1954" formatCode="0.000">
                  <c:v>0.114</c:v>
                </c:pt>
                <c:pt idx="1955" formatCode="0.000">
                  <c:v>0.114</c:v>
                </c:pt>
                <c:pt idx="1956" formatCode="0.000">
                  <c:v>0.114</c:v>
                </c:pt>
                <c:pt idx="1957" formatCode="0.000">
                  <c:v>0.114</c:v>
                </c:pt>
                <c:pt idx="1958">
                  <c:v>1.1399999999999999</c:v>
                </c:pt>
                <c:pt idx="1959">
                  <c:v>0.6</c:v>
                </c:pt>
                <c:pt idx="1960">
                  <c:v>1.1399999999999999</c:v>
                </c:pt>
                <c:pt idx="1961">
                  <c:v>0.6</c:v>
                </c:pt>
                <c:pt idx="1962">
                  <c:v>1.1399999999999999</c:v>
                </c:pt>
                <c:pt idx="1963" formatCode="0.000">
                  <c:v>0.114</c:v>
                </c:pt>
                <c:pt idx="1964">
                  <c:v>1.1399999999999999</c:v>
                </c:pt>
                <c:pt idx="1965">
                  <c:v>0.87</c:v>
                </c:pt>
                <c:pt idx="1966" formatCode="General">
                  <c:v>0.76</c:v>
                </c:pt>
                <c:pt idx="1967" formatCode="0.000">
                  <c:v>0.114</c:v>
                </c:pt>
                <c:pt idx="1968" formatCode="0.000">
                  <c:v>0.114</c:v>
                </c:pt>
                <c:pt idx="1969">
                  <c:v>0.87</c:v>
                </c:pt>
                <c:pt idx="1970" formatCode="0.000">
                  <c:v>0.114</c:v>
                </c:pt>
                <c:pt idx="1971" formatCode="0.000">
                  <c:v>0.114</c:v>
                </c:pt>
                <c:pt idx="1972" formatCode="0.000">
                  <c:v>0.114</c:v>
                </c:pt>
                <c:pt idx="1973">
                  <c:v>0.87</c:v>
                </c:pt>
                <c:pt idx="1974" formatCode="0.000">
                  <c:v>0.114</c:v>
                </c:pt>
                <c:pt idx="1975" formatCode="0.000">
                  <c:v>0.114</c:v>
                </c:pt>
                <c:pt idx="1976" formatCode="0.000">
                  <c:v>0.114</c:v>
                </c:pt>
                <c:pt idx="1977" formatCode="0.000">
                  <c:v>0.114</c:v>
                </c:pt>
                <c:pt idx="1978" formatCode="0.0000">
                  <c:v>0.114</c:v>
                </c:pt>
                <c:pt idx="1979">
                  <c:v>0.87</c:v>
                </c:pt>
                <c:pt idx="1980">
                  <c:v>1.1399999999999999</c:v>
                </c:pt>
                <c:pt idx="1981">
                  <c:v>1.1399999999999999</c:v>
                </c:pt>
                <c:pt idx="1982">
                  <c:v>1.1399999999999999</c:v>
                </c:pt>
                <c:pt idx="1983">
                  <c:v>0.87</c:v>
                </c:pt>
                <c:pt idx="1984">
                  <c:v>0.87</c:v>
                </c:pt>
                <c:pt idx="1985" formatCode="0.000">
                  <c:v>0.114</c:v>
                </c:pt>
                <c:pt idx="1986" formatCode="0.000">
                  <c:v>0.114</c:v>
                </c:pt>
                <c:pt idx="1987" formatCode="0.000">
                  <c:v>0.87</c:v>
                </c:pt>
                <c:pt idx="1988">
                  <c:v>0.6</c:v>
                </c:pt>
                <c:pt idx="1989" formatCode="0.000">
                  <c:v>0.114</c:v>
                </c:pt>
                <c:pt idx="1990" formatCode="0.000">
                  <c:v>0.114</c:v>
                </c:pt>
                <c:pt idx="1991" formatCode="0.000">
                  <c:v>0.114</c:v>
                </c:pt>
                <c:pt idx="1992" formatCode="0.000">
                  <c:v>0.87</c:v>
                </c:pt>
                <c:pt idx="1993" formatCode="0.000">
                  <c:v>0.114</c:v>
                </c:pt>
                <c:pt idx="1994">
                  <c:v>0.37</c:v>
                </c:pt>
                <c:pt idx="1995">
                  <c:v>1.17</c:v>
                </c:pt>
                <c:pt idx="1996">
                  <c:v>0.6</c:v>
                </c:pt>
                <c:pt idx="1997">
                  <c:v>0.87</c:v>
                </c:pt>
                <c:pt idx="1998" formatCode="0.000">
                  <c:v>0.114</c:v>
                </c:pt>
                <c:pt idx="1999">
                  <c:v>0.26</c:v>
                </c:pt>
                <c:pt idx="2000">
                  <c:v>0.87</c:v>
                </c:pt>
                <c:pt idx="2001">
                  <c:v>0.87</c:v>
                </c:pt>
                <c:pt idx="2002">
                  <c:v>0.6</c:v>
                </c:pt>
                <c:pt idx="2003">
                  <c:v>1.1399999999999999</c:v>
                </c:pt>
                <c:pt idx="2004">
                  <c:v>0.6</c:v>
                </c:pt>
                <c:pt idx="2005">
                  <c:v>0.87</c:v>
                </c:pt>
                <c:pt idx="2006" formatCode="0.000">
                  <c:v>0.114</c:v>
                </c:pt>
                <c:pt idx="2007" formatCode="0.000">
                  <c:v>0.114</c:v>
                </c:pt>
                <c:pt idx="2008" formatCode="0.000">
                  <c:v>0.114</c:v>
                </c:pt>
                <c:pt idx="2009" formatCode="0.000">
                  <c:v>0.114</c:v>
                </c:pt>
                <c:pt idx="2010" formatCode="0.000">
                  <c:v>0.114</c:v>
                </c:pt>
                <c:pt idx="2011" formatCode="0.000">
                  <c:v>0.114</c:v>
                </c:pt>
                <c:pt idx="2012" formatCode="0.000">
                  <c:v>0.114</c:v>
                </c:pt>
                <c:pt idx="2013" formatCode="0.000">
                  <c:v>0.114</c:v>
                </c:pt>
                <c:pt idx="2014" formatCode="0.000">
                  <c:v>0.114</c:v>
                </c:pt>
                <c:pt idx="2015" formatCode="0.000">
                  <c:v>0.114</c:v>
                </c:pt>
                <c:pt idx="2016" formatCode="0.000">
                  <c:v>0.114</c:v>
                </c:pt>
                <c:pt idx="2017" formatCode="0.000">
                  <c:v>0.114</c:v>
                </c:pt>
                <c:pt idx="2018">
                  <c:v>87</c:v>
                </c:pt>
                <c:pt idx="2019" formatCode="0.000">
                  <c:v>0.114</c:v>
                </c:pt>
                <c:pt idx="2020" formatCode="0.000">
                  <c:v>0.114</c:v>
                </c:pt>
                <c:pt idx="2021">
                  <c:v>0.6</c:v>
                </c:pt>
                <c:pt idx="2022">
                  <c:v>1.1399999999999999</c:v>
                </c:pt>
                <c:pt idx="2023" formatCode="0.000">
                  <c:v>0.114</c:v>
                </c:pt>
                <c:pt idx="2024" formatCode="0.000">
                  <c:v>0.114</c:v>
                </c:pt>
                <c:pt idx="2025">
                  <c:v>0.87</c:v>
                </c:pt>
                <c:pt idx="2026" formatCode="0.000">
                  <c:v>0.114</c:v>
                </c:pt>
                <c:pt idx="2027">
                  <c:v>0.87</c:v>
                </c:pt>
                <c:pt idx="2028" formatCode="0.000">
                  <c:v>0.114</c:v>
                </c:pt>
                <c:pt idx="2029" formatCode="0.000">
                  <c:v>0.114</c:v>
                </c:pt>
                <c:pt idx="2030" formatCode="0.000">
                  <c:v>0.114</c:v>
                </c:pt>
                <c:pt idx="2031" formatCode="0.000">
                  <c:v>0.114</c:v>
                </c:pt>
                <c:pt idx="2032" formatCode="0.000">
                  <c:v>0.114</c:v>
                </c:pt>
                <c:pt idx="2033">
                  <c:v>1.1399999999999999</c:v>
                </c:pt>
                <c:pt idx="2034" formatCode="0.000">
                  <c:v>0.114</c:v>
                </c:pt>
                <c:pt idx="2035" formatCode="0.000">
                  <c:v>0.114</c:v>
                </c:pt>
                <c:pt idx="2036">
                  <c:v>0.6</c:v>
                </c:pt>
                <c:pt idx="2037" formatCode="0.000">
                  <c:v>0.114</c:v>
                </c:pt>
                <c:pt idx="2038">
                  <c:v>0.6</c:v>
                </c:pt>
                <c:pt idx="2039">
                  <c:v>0.14000000000000001</c:v>
                </c:pt>
                <c:pt idx="2040">
                  <c:v>0.37</c:v>
                </c:pt>
                <c:pt idx="2041" formatCode="0.000">
                  <c:v>0.114</c:v>
                </c:pt>
                <c:pt idx="2042">
                  <c:v>0.6</c:v>
                </c:pt>
                <c:pt idx="2043" formatCode="0.000">
                  <c:v>0.114</c:v>
                </c:pt>
                <c:pt idx="2044" formatCode="0.000">
                  <c:v>0.114</c:v>
                </c:pt>
                <c:pt idx="2045">
                  <c:v>2.0699999999999998</c:v>
                </c:pt>
                <c:pt idx="2046">
                  <c:v>2.0699999999999998</c:v>
                </c:pt>
                <c:pt idx="2047" formatCode="0.000">
                  <c:v>0.114</c:v>
                </c:pt>
                <c:pt idx="2048" formatCode="0.000">
                  <c:v>0.114</c:v>
                </c:pt>
                <c:pt idx="2049" formatCode="0.000">
                  <c:v>0.114</c:v>
                </c:pt>
                <c:pt idx="2050" formatCode="0.000">
                  <c:v>0.114</c:v>
                </c:pt>
                <c:pt idx="2051" formatCode="0.000">
                  <c:v>0.114</c:v>
                </c:pt>
                <c:pt idx="2052" formatCode="0.000">
                  <c:v>0.114</c:v>
                </c:pt>
                <c:pt idx="2053" formatCode="0.000">
                  <c:v>0.114</c:v>
                </c:pt>
                <c:pt idx="2054" formatCode="0.000">
                  <c:v>0.114</c:v>
                </c:pt>
                <c:pt idx="2055" formatCode="0.000">
                  <c:v>0.114</c:v>
                </c:pt>
                <c:pt idx="2056" formatCode="0.000">
                  <c:v>0.114</c:v>
                </c:pt>
                <c:pt idx="2057" formatCode="0.000">
                  <c:v>0.114</c:v>
                </c:pt>
                <c:pt idx="2058" formatCode="0.000">
                  <c:v>0.114</c:v>
                </c:pt>
                <c:pt idx="2059" formatCode="0.000">
                  <c:v>0.114</c:v>
                </c:pt>
                <c:pt idx="2060" formatCode="0.000">
                  <c:v>0.114</c:v>
                </c:pt>
                <c:pt idx="2061" formatCode="0.000">
                  <c:v>0.114</c:v>
                </c:pt>
                <c:pt idx="2062" formatCode="0.000">
                  <c:v>0.114</c:v>
                </c:pt>
                <c:pt idx="2063" formatCode="0.000">
                  <c:v>0.114</c:v>
                </c:pt>
                <c:pt idx="2064" formatCode="0.000">
                  <c:v>0.114</c:v>
                </c:pt>
                <c:pt idx="2065" formatCode="0.000">
                  <c:v>0.114</c:v>
                </c:pt>
                <c:pt idx="2066" formatCode="0.0000">
                  <c:v>2.7E-2</c:v>
                </c:pt>
                <c:pt idx="2067" formatCode="General">
                  <c:v>0.87</c:v>
                </c:pt>
                <c:pt idx="2068" formatCode="General">
                  <c:v>0.87</c:v>
                </c:pt>
                <c:pt idx="2069">
                  <c:v>0.87</c:v>
                </c:pt>
                <c:pt idx="2070">
                  <c:v>1.1399999999999999</c:v>
                </c:pt>
                <c:pt idx="2071">
                  <c:v>0.19</c:v>
                </c:pt>
                <c:pt idx="2072">
                  <c:v>0.37</c:v>
                </c:pt>
                <c:pt idx="2073">
                  <c:v>1.1399999999999999</c:v>
                </c:pt>
                <c:pt idx="2074">
                  <c:v>1.1399999999999999</c:v>
                </c:pt>
                <c:pt idx="2075">
                  <c:v>0.14000000000000001</c:v>
                </c:pt>
                <c:pt idx="2076">
                  <c:v>1.1399999999999999</c:v>
                </c:pt>
                <c:pt idx="2077">
                  <c:v>0.87</c:v>
                </c:pt>
                <c:pt idx="2078">
                  <c:v>1.1399999999999999</c:v>
                </c:pt>
                <c:pt idx="2079">
                  <c:v>1.1399999999999999</c:v>
                </c:pt>
                <c:pt idx="2080" formatCode="0.000">
                  <c:v>0.114</c:v>
                </c:pt>
                <c:pt idx="2081" formatCode="0.000">
                  <c:v>0.87</c:v>
                </c:pt>
                <c:pt idx="2082" formatCode="0.000">
                  <c:v>0.114</c:v>
                </c:pt>
                <c:pt idx="2083" formatCode="0.000">
                  <c:v>0.114</c:v>
                </c:pt>
                <c:pt idx="2084" formatCode="0.000">
                  <c:v>0.114</c:v>
                </c:pt>
                <c:pt idx="2085" formatCode="0.000">
                  <c:v>0.114</c:v>
                </c:pt>
                <c:pt idx="2086" formatCode="0.000">
                  <c:v>0.114</c:v>
                </c:pt>
                <c:pt idx="2087" formatCode="0.000">
                  <c:v>0.114</c:v>
                </c:pt>
                <c:pt idx="2088" formatCode="0.000">
                  <c:v>0.114</c:v>
                </c:pt>
                <c:pt idx="2089" formatCode="0.000">
                  <c:v>0.114</c:v>
                </c:pt>
                <c:pt idx="2090" formatCode="0.000">
                  <c:v>0.114</c:v>
                </c:pt>
                <c:pt idx="2091" formatCode="0.000">
                  <c:v>0.114</c:v>
                </c:pt>
                <c:pt idx="2092" formatCode="0.000">
                  <c:v>0.114</c:v>
                </c:pt>
                <c:pt idx="2093" formatCode="0.000">
                  <c:v>0.114</c:v>
                </c:pt>
                <c:pt idx="2094" formatCode="0.000">
                  <c:v>0.114</c:v>
                </c:pt>
                <c:pt idx="2095" formatCode="0.000">
                  <c:v>0.114</c:v>
                </c:pt>
                <c:pt idx="2096" formatCode="0.000">
                  <c:v>0.1</c:v>
                </c:pt>
                <c:pt idx="2097" formatCode="0.0000">
                  <c:v>2.7E-2</c:v>
                </c:pt>
                <c:pt idx="2098" formatCode="General">
                  <c:v>2.3699999999999999E-2</c:v>
                </c:pt>
                <c:pt idx="2099" formatCode="General">
                  <c:v>0.87</c:v>
                </c:pt>
                <c:pt idx="2100">
                  <c:v>1.48</c:v>
                </c:pt>
                <c:pt idx="2101">
                  <c:v>1.1399999999999999</c:v>
                </c:pt>
                <c:pt idx="2102">
                  <c:v>0.37</c:v>
                </c:pt>
                <c:pt idx="2103">
                  <c:v>0.19</c:v>
                </c:pt>
                <c:pt idx="2104">
                  <c:v>0.14000000000000001</c:v>
                </c:pt>
                <c:pt idx="2105">
                  <c:v>0.87</c:v>
                </c:pt>
                <c:pt idx="2106">
                  <c:v>1.1399999999999999</c:v>
                </c:pt>
                <c:pt idx="2107">
                  <c:v>0.87</c:v>
                </c:pt>
                <c:pt idx="2108">
                  <c:v>0.87</c:v>
                </c:pt>
                <c:pt idx="2109">
                  <c:v>1.1399999999999999</c:v>
                </c:pt>
                <c:pt idx="2110" formatCode="0.000">
                  <c:v>0.114</c:v>
                </c:pt>
                <c:pt idx="2111" formatCode="0.000">
                  <c:v>0.114</c:v>
                </c:pt>
                <c:pt idx="2112" formatCode="0.000">
                  <c:v>0.114</c:v>
                </c:pt>
                <c:pt idx="2113" formatCode="0.000">
                  <c:v>0.114</c:v>
                </c:pt>
                <c:pt idx="2114" formatCode="0.000">
                  <c:v>0.114</c:v>
                </c:pt>
                <c:pt idx="2115" formatCode="0.000">
                  <c:v>0.114</c:v>
                </c:pt>
                <c:pt idx="2116">
                  <c:v>0.19</c:v>
                </c:pt>
                <c:pt idx="2117">
                  <c:v>0.37</c:v>
                </c:pt>
                <c:pt idx="2118">
                  <c:v>0.87</c:v>
                </c:pt>
                <c:pt idx="2119" formatCode="0.000">
                  <c:v>0.114</c:v>
                </c:pt>
                <c:pt idx="2120" formatCode="0.000">
                  <c:v>0.114</c:v>
                </c:pt>
                <c:pt idx="2121" formatCode="0.000">
                  <c:v>0.114</c:v>
                </c:pt>
                <c:pt idx="2122" formatCode="0.000">
                  <c:v>0.114</c:v>
                </c:pt>
                <c:pt idx="2123" formatCode="0.000">
                  <c:v>0.114</c:v>
                </c:pt>
                <c:pt idx="2124" formatCode="0.000">
                  <c:v>0.114</c:v>
                </c:pt>
                <c:pt idx="2125" formatCode="0.000">
                  <c:v>0.114</c:v>
                </c:pt>
                <c:pt idx="2126" formatCode="0.000">
                  <c:v>0.114</c:v>
                </c:pt>
                <c:pt idx="2127" formatCode="0.000">
                  <c:v>0.114</c:v>
                </c:pt>
                <c:pt idx="2128" formatCode="0.000">
                  <c:v>1.3</c:v>
                </c:pt>
                <c:pt idx="2129">
                  <c:v>0.14000000000000001</c:v>
                </c:pt>
                <c:pt idx="2130">
                  <c:v>0.16</c:v>
                </c:pt>
                <c:pt idx="2131" formatCode="General">
                  <c:v>0.87</c:v>
                </c:pt>
                <c:pt idx="2133" formatCode="0.000">
                  <c:v>0.114</c:v>
                </c:pt>
                <c:pt idx="2134" formatCode="0.000">
                  <c:v>0.114</c:v>
                </c:pt>
                <c:pt idx="2135">
                  <c:v>0.87</c:v>
                </c:pt>
                <c:pt idx="2136">
                  <c:v>0.6</c:v>
                </c:pt>
                <c:pt idx="2137" formatCode="0.000">
                  <c:v>0.114</c:v>
                </c:pt>
                <c:pt idx="2138">
                  <c:v>0.87</c:v>
                </c:pt>
                <c:pt idx="2139">
                  <c:v>0.76</c:v>
                </c:pt>
                <c:pt idx="2140" formatCode="0.000">
                  <c:v>0.114</c:v>
                </c:pt>
                <c:pt idx="2141" formatCode="0.000">
                  <c:v>0.114</c:v>
                </c:pt>
                <c:pt idx="2142" formatCode="0.000">
                  <c:v>0.114</c:v>
                </c:pt>
                <c:pt idx="2143" formatCode="0.000">
                  <c:v>0.114</c:v>
                </c:pt>
                <c:pt idx="2144" formatCode="0.000">
                  <c:v>0.114</c:v>
                </c:pt>
                <c:pt idx="2145" formatCode="0.000">
                  <c:v>0.114</c:v>
                </c:pt>
                <c:pt idx="2146" formatCode="0.0000">
                  <c:v>0.1</c:v>
                </c:pt>
                <c:pt idx="2147" formatCode="0.000">
                  <c:v>0.114</c:v>
                </c:pt>
                <c:pt idx="2148" formatCode="0.000">
                  <c:v>0.114</c:v>
                </c:pt>
                <c:pt idx="2149" formatCode="0.000">
                  <c:v>0.114</c:v>
                </c:pt>
                <c:pt idx="2150">
                  <c:v>1.1399999999999999</c:v>
                </c:pt>
                <c:pt idx="2151" formatCode="0.000">
                  <c:v>0.114</c:v>
                </c:pt>
                <c:pt idx="2152" formatCode="0.000">
                  <c:v>0.114</c:v>
                </c:pt>
                <c:pt idx="2153" formatCode="0.000">
                  <c:v>0.114</c:v>
                </c:pt>
                <c:pt idx="2154" formatCode="0.000">
                  <c:v>0.114</c:v>
                </c:pt>
                <c:pt idx="2155" formatCode="0.000">
                  <c:v>0.114</c:v>
                </c:pt>
                <c:pt idx="2156" formatCode="0.000">
                  <c:v>0.1</c:v>
                </c:pt>
                <c:pt idx="2157" formatCode="0.000">
                  <c:v>0.114</c:v>
                </c:pt>
                <c:pt idx="2158" formatCode="0.000">
                  <c:v>0.85</c:v>
                </c:pt>
                <c:pt idx="2159" formatCode="0.000">
                  <c:v>0.114</c:v>
                </c:pt>
                <c:pt idx="2160" formatCode="0.000">
                  <c:v>0.1</c:v>
                </c:pt>
                <c:pt idx="2161" formatCode="0.000">
                  <c:v>0.1</c:v>
                </c:pt>
                <c:pt idx="2162" formatCode="0.000">
                  <c:v>0.1</c:v>
                </c:pt>
                <c:pt idx="2163" formatCode="0.000">
                  <c:v>0.37</c:v>
                </c:pt>
                <c:pt idx="2164" formatCode="0.000">
                  <c:v>0.114</c:v>
                </c:pt>
                <c:pt idx="2165" formatCode="0.000">
                  <c:v>0.1</c:v>
                </c:pt>
                <c:pt idx="2166" formatCode="0.000">
                  <c:v>0.114</c:v>
                </c:pt>
                <c:pt idx="2167" formatCode="0.000">
                  <c:v>0.1</c:v>
                </c:pt>
                <c:pt idx="2168" formatCode="0.000">
                  <c:v>0.114</c:v>
                </c:pt>
                <c:pt idx="2169" formatCode="0.000">
                  <c:v>0.114</c:v>
                </c:pt>
                <c:pt idx="2170" formatCode="0.000">
                  <c:v>0.114</c:v>
                </c:pt>
                <c:pt idx="2171" formatCode="0.000">
                  <c:v>0.114</c:v>
                </c:pt>
                <c:pt idx="2172" formatCode="0.000">
                  <c:v>0.114</c:v>
                </c:pt>
                <c:pt idx="2173" formatCode="0.000">
                  <c:v>0.114</c:v>
                </c:pt>
                <c:pt idx="2174" formatCode="0.000">
                  <c:v>0.114</c:v>
                </c:pt>
                <c:pt idx="2175" formatCode="0.000">
                  <c:v>0.114</c:v>
                </c:pt>
                <c:pt idx="2176" formatCode="0.000">
                  <c:v>0.114</c:v>
                </c:pt>
                <c:pt idx="2177" formatCode="0.000">
                  <c:v>0.114</c:v>
                </c:pt>
                <c:pt idx="2178" formatCode="0.000">
                  <c:v>0.114</c:v>
                </c:pt>
                <c:pt idx="2179" formatCode="0.000">
                  <c:v>0.114</c:v>
                </c:pt>
                <c:pt idx="2180" formatCode="0.000">
                  <c:v>0.114</c:v>
                </c:pt>
                <c:pt idx="2181" formatCode="0.000">
                  <c:v>0.114</c:v>
                </c:pt>
                <c:pt idx="2182" formatCode="0.000">
                  <c:v>0.114</c:v>
                </c:pt>
                <c:pt idx="2183" formatCode="0.000">
                  <c:v>0.114</c:v>
                </c:pt>
                <c:pt idx="2184" formatCode="0.000">
                  <c:v>0.114</c:v>
                </c:pt>
                <c:pt idx="2185" formatCode="0.000">
                  <c:v>0.114</c:v>
                </c:pt>
                <c:pt idx="2186" formatCode="0.000">
                  <c:v>0.114</c:v>
                </c:pt>
                <c:pt idx="2187" formatCode="0.000">
                  <c:v>0.114</c:v>
                </c:pt>
                <c:pt idx="2188" formatCode="0.000">
                  <c:v>0.114</c:v>
                </c:pt>
                <c:pt idx="2189" formatCode="0.000">
                  <c:v>0.114</c:v>
                </c:pt>
                <c:pt idx="2190" formatCode="0.000">
                  <c:v>0.114</c:v>
                </c:pt>
                <c:pt idx="2191" formatCode="0.000">
                  <c:v>0.114</c:v>
                </c:pt>
                <c:pt idx="2192">
                  <c:v>1.48</c:v>
                </c:pt>
                <c:pt idx="2193">
                  <c:v>1.48</c:v>
                </c:pt>
                <c:pt idx="2194">
                  <c:v>1.48</c:v>
                </c:pt>
                <c:pt idx="2195">
                  <c:v>1.48</c:v>
                </c:pt>
                <c:pt idx="2196">
                  <c:v>1.48</c:v>
                </c:pt>
                <c:pt idx="2197" formatCode="0.000">
                  <c:v>0.114</c:v>
                </c:pt>
                <c:pt idx="2198" formatCode="0.000">
                  <c:v>0.114</c:v>
                </c:pt>
                <c:pt idx="2199" formatCode="0.000">
                  <c:v>0.114</c:v>
                </c:pt>
                <c:pt idx="2200" formatCode="0.000">
                  <c:v>0.87</c:v>
                </c:pt>
                <c:pt idx="2201" formatCode="0.000">
                  <c:v>0.114</c:v>
                </c:pt>
                <c:pt idx="2202" formatCode="0.000">
                  <c:v>0.114</c:v>
                </c:pt>
                <c:pt idx="2203" formatCode="0.000">
                  <c:v>0.114</c:v>
                </c:pt>
                <c:pt idx="2204" formatCode="0.000">
                  <c:v>0.114</c:v>
                </c:pt>
                <c:pt idx="2205" formatCode="0.000">
                  <c:v>0.114</c:v>
                </c:pt>
                <c:pt idx="2206" formatCode="0.000">
                  <c:v>0.114</c:v>
                </c:pt>
                <c:pt idx="2207" formatCode="0.000">
                  <c:v>0.114</c:v>
                </c:pt>
                <c:pt idx="2208" formatCode="0.000">
                  <c:v>0.114</c:v>
                </c:pt>
                <c:pt idx="2209" formatCode="0.000">
                  <c:v>0.114</c:v>
                </c:pt>
                <c:pt idx="2210">
                  <c:v>1.1399999999999999</c:v>
                </c:pt>
                <c:pt idx="2211" formatCode="0.0000">
                  <c:v>7.5300000000000006E-2</c:v>
                </c:pt>
                <c:pt idx="2212" formatCode="0.0000">
                  <c:v>0.114</c:v>
                </c:pt>
                <c:pt idx="2213" formatCode="0.0000">
                  <c:v>0.114</c:v>
                </c:pt>
                <c:pt idx="2214" formatCode="0.0000">
                  <c:v>0.114</c:v>
                </c:pt>
                <c:pt idx="2215" formatCode="0.0000">
                  <c:v>0.114</c:v>
                </c:pt>
                <c:pt idx="2216" formatCode="0.000">
                  <c:v>0.114</c:v>
                </c:pt>
                <c:pt idx="2217" formatCode="0.000">
                  <c:v>0.114</c:v>
                </c:pt>
                <c:pt idx="2218">
                  <c:v>0.87</c:v>
                </c:pt>
                <c:pt idx="2219" formatCode="0.000">
                  <c:v>0.114</c:v>
                </c:pt>
                <c:pt idx="2220" formatCode="0.000">
                  <c:v>0.114</c:v>
                </c:pt>
                <c:pt idx="2221" formatCode="0.000">
                  <c:v>0.114</c:v>
                </c:pt>
                <c:pt idx="2222" formatCode="0.000">
                  <c:v>0.114</c:v>
                </c:pt>
                <c:pt idx="2223" formatCode="0.000">
                  <c:v>0.114</c:v>
                </c:pt>
                <c:pt idx="2224" formatCode="0.000">
                  <c:v>0.114</c:v>
                </c:pt>
                <c:pt idx="2225" formatCode="0.000">
                  <c:v>0.114</c:v>
                </c:pt>
                <c:pt idx="2226" formatCode="0.000">
                  <c:v>0.114</c:v>
                </c:pt>
                <c:pt idx="2227" formatCode="0.000">
                  <c:v>0.114</c:v>
                </c:pt>
                <c:pt idx="2228" formatCode="0.000">
                  <c:v>0.114</c:v>
                </c:pt>
                <c:pt idx="2229" formatCode="0.000">
                  <c:v>0.114</c:v>
                </c:pt>
                <c:pt idx="2230" formatCode="0.000">
                  <c:v>0.114</c:v>
                </c:pt>
                <c:pt idx="2231" formatCode="0.000">
                  <c:v>0.114</c:v>
                </c:pt>
                <c:pt idx="2232">
                  <c:v>1.51</c:v>
                </c:pt>
                <c:pt idx="2233" formatCode="0.000">
                  <c:v>0.114</c:v>
                </c:pt>
                <c:pt idx="2234" formatCode="0.000">
                  <c:v>0.114</c:v>
                </c:pt>
                <c:pt idx="2235" formatCode="0.000">
                  <c:v>0.114</c:v>
                </c:pt>
                <c:pt idx="2236" formatCode="0.000">
                  <c:v>0.1</c:v>
                </c:pt>
                <c:pt idx="2237" formatCode="0.000">
                  <c:v>0.114</c:v>
                </c:pt>
                <c:pt idx="2238" formatCode="0.000">
                  <c:v>0.1</c:v>
                </c:pt>
                <c:pt idx="2239" formatCode="0.000">
                  <c:v>0.114</c:v>
                </c:pt>
                <c:pt idx="2240" formatCode="0.000">
                  <c:v>0.114</c:v>
                </c:pt>
                <c:pt idx="2241" formatCode="0.000">
                  <c:v>0.114</c:v>
                </c:pt>
                <c:pt idx="2242" formatCode="0.000">
                  <c:v>0.114</c:v>
                </c:pt>
                <c:pt idx="2243">
                  <c:v>0.62</c:v>
                </c:pt>
                <c:pt idx="2244" formatCode="0.000">
                  <c:v>0.114</c:v>
                </c:pt>
                <c:pt idx="2245" formatCode="0.000">
                  <c:v>0.114</c:v>
                </c:pt>
                <c:pt idx="2246" formatCode="0.000">
                  <c:v>0.114</c:v>
                </c:pt>
                <c:pt idx="2247" formatCode="0.000">
                  <c:v>0.1</c:v>
                </c:pt>
                <c:pt idx="2248" formatCode="0.000">
                  <c:v>0.114</c:v>
                </c:pt>
                <c:pt idx="2249" formatCode="0.000">
                  <c:v>0.1</c:v>
                </c:pt>
                <c:pt idx="2250" formatCode="0.000">
                  <c:v>0.114</c:v>
                </c:pt>
                <c:pt idx="2252" formatCode="0.000">
                  <c:v>0.114</c:v>
                </c:pt>
                <c:pt idx="2253" formatCode="0.000">
                  <c:v>0.114</c:v>
                </c:pt>
                <c:pt idx="2254">
                  <c:v>0.87</c:v>
                </c:pt>
                <c:pt idx="2255" formatCode="0.000">
                  <c:v>0.114</c:v>
                </c:pt>
                <c:pt idx="2256" formatCode="0.000">
                  <c:v>0.114</c:v>
                </c:pt>
                <c:pt idx="2257">
                  <c:v>1.48</c:v>
                </c:pt>
                <c:pt idx="2259" formatCode="0.000">
                  <c:v>0.114</c:v>
                </c:pt>
                <c:pt idx="2260" formatCode="0.000">
                  <c:v>0.114</c:v>
                </c:pt>
                <c:pt idx="2261" formatCode="0.000">
                  <c:v>0.114</c:v>
                </c:pt>
                <c:pt idx="2262" formatCode="0.000">
                  <c:v>0.114</c:v>
                </c:pt>
                <c:pt idx="2263" formatCode="General">
                  <c:v>0.114</c:v>
                </c:pt>
                <c:pt idx="2264" formatCode="General">
                  <c:v>0.114</c:v>
                </c:pt>
                <c:pt idx="2265" formatCode="General">
                  <c:v>0.114</c:v>
                </c:pt>
                <c:pt idx="2266" formatCode="0.000">
                  <c:v>0.114</c:v>
                </c:pt>
                <c:pt idx="2267" formatCode="0.000">
                  <c:v>0.114</c:v>
                </c:pt>
                <c:pt idx="2268" formatCode="0.000">
                  <c:v>0.114</c:v>
                </c:pt>
                <c:pt idx="2269" formatCode="0.000">
                  <c:v>0.114</c:v>
                </c:pt>
                <c:pt idx="2270" formatCode="0.000">
                  <c:v>0.114</c:v>
                </c:pt>
                <c:pt idx="2271" formatCode="0.000">
                  <c:v>0.114</c:v>
                </c:pt>
                <c:pt idx="2272" formatCode="0.000">
                  <c:v>0.114</c:v>
                </c:pt>
                <c:pt idx="2273" formatCode="0.000">
                  <c:v>0.114</c:v>
                </c:pt>
                <c:pt idx="2274" formatCode="0.000">
                  <c:v>0.114</c:v>
                </c:pt>
                <c:pt idx="2275" formatCode="0.000">
                  <c:v>0.114</c:v>
                </c:pt>
                <c:pt idx="2276" formatCode="0.000">
                  <c:v>0.114</c:v>
                </c:pt>
                <c:pt idx="2277" formatCode="0.000">
                  <c:v>0.114</c:v>
                </c:pt>
                <c:pt idx="2278" formatCode="0.000">
                  <c:v>0.114</c:v>
                </c:pt>
                <c:pt idx="2279" formatCode="0.000">
                  <c:v>0.114</c:v>
                </c:pt>
                <c:pt idx="2280" formatCode="0.000">
                  <c:v>0.1</c:v>
                </c:pt>
                <c:pt idx="2281" formatCode="0.000">
                  <c:v>0.114</c:v>
                </c:pt>
                <c:pt idx="2282">
                  <c:v>1.1399999999999999</c:v>
                </c:pt>
                <c:pt idx="2283" formatCode="0.000">
                  <c:v>0.1</c:v>
                </c:pt>
                <c:pt idx="2284" formatCode="0.0000">
                  <c:v>7.5300000000000006E-2</c:v>
                </c:pt>
                <c:pt idx="2285" formatCode="0.000">
                  <c:v>0.1</c:v>
                </c:pt>
                <c:pt idx="2286" formatCode="0.000">
                  <c:v>0.1</c:v>
                </c:pt>
                <c:pt idx="2287">
                  <c:v>0.87</c:v>
                </c:pt>
                <c:pt idx="2288">
                  <c:v>1.48</c:v>
                </c:pt>
                <c:pt idx="2289">
                  <c:v>1.48</c:v>
                </c:pt>
                <c:pt idx="2290" formatCode="0.000">
                  <c:v>0.1</c:v>
                </c:pt>
                <c:pt idx="2291" formatCode="0.000">
                  <c:v>0.1</c:v>
                </c:pt>
                <c:pt idx="2292" formatCode="0.000">
                  <c:v>0.114</c:v>
                </c:pt>
                <c:pt idx="2293" formatCode="0.000">
                  <c:v>0.114</c:v>
                </c:pt>
                <c:pt idx="2294" formatCode="0.000">
                  <c:v>0.1</c:v>
                </c:pt>
                <c:pt idx="2295" formatCode="0.000">
                  <c:v>0.1</c:v>
                </c:pt>
                <c:pt idx="2296">
                  <c:v>1.48</c:v>
                </c:pt>
                <c:pt idx="2297">
                  <c:v>1.48</c:v>
                </c:pt>
                <c:pt idx="2298">
                  <c:v>1.48</c:v>
                </c:pt>
                <c:pt idx="2299" formatCode="0.000">
                  <c:v>0.114</c:v>
                </c:pt>
                <c:pt idx="2300" formatCode="0.000">
                  <c:v>0.1</c:v>
                </c:pt>
                <c:pt idx="2301" formatCode="0.000">
                  <c:v>0.1</c:v>
                </c:pt>
                <c:pt idx="2302" formatCode="0.000">
                  <c:v>0.1</c:v>
                </c:pt>
                <c:pt idx="2303" formatCode="0.000">
                  <c:v>0.1</c:v>
                </c:pt>
                <c:pt idx="2304" formatCode="0.000">
                  <c:v>0.114</c:v>
                </c:pt>
                <c:pt idx="2305">
                  <c:v>0.87</c:v>
                </c:pt>
                <c:pt idx="2306">
                  <c:v>1.1399999999999999</c:v>
                </c:pt>
                <c:pt idx="2307" formatCode="0.000">
                  <c:v>0.114</c:v>
                </c:pt>
                <c:pt idx="2308" formatCode="0.000">
                  <c:v>7.5300000000000006E-2</c:v>
                </c:pt>
                <c:pt idx="2309" formatCode="0.000">
                  <c:v>0.1</c:v>
                </c:pt>
                <c:pt idx="2310" formatCode="0.000">
                  <c:v>0.1</c:v>
                </c:pt>
                <c:pt idx="2311">
                  <c:v>1.48</c:v>
                </c:pt>
                <c:pt idx="2312" formatCode="0.000">
                  <c:v>0.114</c:v>
                </c:pt>
                <c:pt idx="2313">
                  <c:v>0.13</c:v>
                </c:pt>
                <c:pt idx="2314" formatCode="0.000">
                  <c:v>0.114</c:v>
                </c:pt>
                <c:pt idx="2315" formatCode="General">
                  <c:v>0.114</c:v>
                </c:pt>
                <c:pt idx="2316" formatCode="General">
                  <c:v>1.48</c:v>
                </c:pt>
                <c:pt idx="2317" formatCode="General">
                  <c:v>0.62</c:v>
                </c:pt>
                <c:pt idx="2318" formatCode="General">
                  <c:v>0.114</c:v>
                </c:pt>
                <c:pt idx="2319" formatCode="General">
                  <c:v>0.114</c:v>
                </c:pt>
                <c:pt idx="2320" formatCode="General">
                  <c:v>0.114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E2B-41D1-B703-4F62AE93350D}"/>
            </c:ext>
          </c:extLst>
        </c:ser>
        <c:ser>
          <c:idx val="34"/>
          <c:order val="34"/>
          <c:tx>
            <c:strRef>
              <c:f>Реестр!$AJ$2:$AJ$3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об источниках образования ТКО (объект(ы) капитального строительства, территории (части территории) 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Реестр!$AJ$4:$AJ$2324</c:f>
              <c:numCache>
                <c:formatCode>0</c:formatCode>
                <c:ptCount val="2321"/>
                <c:pt idx="0">
                  <c:v>0</c:v>
                </c:pt>
                <c:pt idx="2">
                  <c:v>0</c:v>
                </c:pt>
                <c:pt idx="3" formatCode="0.0">
                  <c:v>441.35</c:v>
                </c:pt>
                <c:pt idx="4" formatCode="0.0">
                  <c:v>3254</c:v>
                </c:pt>
                <c:pt idx="5" formatCode="0.0">
                  <c:v>3147</c:v>
                </c:pt>
                <c:pt idx="6" formatCode="0.0">
                  <c:v>2442</c:v>
                </c:pt>
                <c:pt idx="7" formatCode="0.0">
                  <c:v>5425</c:v>
                </c:pt>
                <c:pt idx="8" formatCode="0.0">
                  <c:v>0</c:v>
                </c:pt>
                <c:pt idx="9" formatCode="0.0">
                  <c:v>3214</c:v>
                </c:pt>
                <c:pt idx="10">
                  <c:v>15</c:v>
                </c:pt>
                <c:pt idx="11">
                  <c:v>3</c:v>
                </c:pt>
                <c:pt idx="12">
                  <c:v>6</c:v>
                </c:pt>
                <c:pt idx="13" formatCode="0.00">
                  <c:v>6700</c:v>
                </c:pt>
                <c:pt idx="14" formatCode="0.00">
                  <c:v>3200</c:v>
                </c:pt>
                <c:pt idx="15" formatCode="General">
                  <c:v>1200</c:v>
                </c:pt>
                <c:pt idx="16" formatCode="0.00">
                  <c:v>1500</c:v>
                </c:pt>
                <c:pt idx="17">
                  <c:v>24</c:v>
                </c:pt>
                <c:pt idx="18" formatCode="0.0">
                  <c:v>860</c:v>
                </c:pt>
                <c:pt idx="19" formatCode="0.0">
                  <c:v>3941</c:v>
                </c:pt>
                <c:pt idx="20" formatCode="0.0">
                  <c:v>3941</c:v>
                </c:pt>
                <c:pt idx="21" formatCode="0.0">
                  <c:v>3954</c:v>
                </c:pt>
                <c:pt idx="22" formatCode="0.0">
                  <c:v>3952</c:v>
                </c:pt>
                <c:pt idx="23">
                  <c:v>5</c:v>
                </c:pt>
                <c:pt idx="24">
                  <c:v>12</c:v>
                </c:pt>
                <c:pt idx="25">
                  <c:v>12</c:v>
                </c:pt>
                <c:pt idx="26" formatCode="0.0">
                  <c:v>2008</c:v>
                </c:pt>
                <c:pt idx="27" formatCode="0.0">
                  <c:v>2462.5</c:v>
                </c:pt>
                <c:pt idx="28" formatCode="0.0">
                  <c:v>2552</c:v>
                </c:pt>
                <c:pt idx="29" formatCode="0.0">
                  <c:v>2764</c:v>
                </c:pt>
                <c:pt idx="30" formatCode="0.0">
                  <c:v>3122</c:v>
                </c:pt>
                <c:pt idx="31" formatCode="0.0">
                  <c:v>2001</c:v>
                </c:pt>
                <c:pt idx="32" formatCode="0.00">
                  <c:v>6600</c:v>
                </c:pt>
                <c:pt idx="33" formatCode="0.00">
                  <c:v>6000</c:v>
                </c:pt>
                <c:pt idx="34" formatCode="0.00">
                  <c:v>500</c:v>
                </c:pt>
                <c:pt idx="35" formatCode="0.00">
                  <c:v>2000</c:v>
                </c:pt>
                <c:pt idx="36" formatCode="0.00">
                  <c:v>35</c:v>
                </c:pt>
                <c:pt idx="37" formatCode="0.00">
                  <c:v>320</c:v>
                </c:pt>
                <c:pt idx="38">
                  <c:v>13</c:v>
                </c:pt>
                <c:pt idx="39" formatCode="0.00">
                  <c:v>32</c:v>
                </c:pt>
                <c:pt idx="40">
                  <c:v>1</c:v>
                </c:pt>
                <c:pt idx="41">
                  <c:v>10</c:v>
                </c:pt>
                <c:pt idx="42">
                  <c:v>181</c:v>
                </c:pt>
                <c:pt idx="43" formatCode="0.00">
                  <c:v>8897.9</c:v>
                </c:pt>
                <c:pt idx="44" formatCode="0.0">
                  <c:v>1833.1</c:v>
                </c:pt>
                <c:pt idx="45">
                  <c:v>4</c:v>
                </c:pt>
                <c:pt idx="46" formatCode="0.0">
                  <c:v>2752.1</c:v>
                </c:pt>
                <c:pt idx="47" formatCode="0.0">
                  <c:v>390.4</c:v>
                </c:pt>
                <c:pt idx="48" formatCode="0.0">
                  <c:v>2739.4</c:v>
                </c:pt>
                <c:pt idx="49" formatCode="0.0">
                  <c:v>387.7</c:v>
                </c:pt>
                <c:pt idx="50" formatCode="0.0">
                  <c:v>383.4</c:v>
                </c:pt>
                <c:pt idx="51" formatCode="0.0">
                  <c:v>367.6</c:v>
                </c:pt>
                <c:pt idx="52" formatCode="0.0">
                  <c:v>392</c:v>
                </c:pt>
                <c:pt idx="53" formatCode="0.0">
                  <c:v>379.7</c:v>
                </c:pt>
                <c:pt idx="54" formatCode="0.0">
                  <c:v>398.6</c:v>
                </c:pt>
                <c:pt idx="55" formatCode="0.0">
                  <c:v>384.2</c:v>
                </c:pt>
                <c:pt idx="56" formatCode="0.0">
                  <c:v>3671</c:v>
                </c:pt>
                <c:pt idx="57" formatCode="0.0">
                  <c:v>2793</c:v>
                </c:pt>
                <c:pt idx="58">
                  <c:v>200</c:v>
                </c:pt>
                <c:pt idx="59">
                  <c:v>178</c:v>
                </c:pt>
                <c:pt idx="60">
                  <c:v>60</c:v>
                </c:pt>
                <c:pt idx="61" formatCode="0.00">
                  <c:v>310</c:v>
                </c:pt>
                <c:pt idx="62" formatCode="0.0">
                  <c:v>3177.1</c:v>
                </c:pt>
                <c:pt idx="63" formatCode="0.00">
                  <c:v>3500</c:v>
                </c:pt>
                <c:pt idx="64" formatCode="0.00">
                  <c:v>1000</c:v>
                </c:pt>
                <c:pt idx="65" formatCode="0.00">
                  <c:v>1800</c:v>
                </c:pt>
                <c:pt idx="66" formatCode="0.00">
                  <c:v>2200</c:v>
                </c:pt>
                <c:pt idx="67" formatCode="0.00">
                  <c:v>3900</c:v>
                </c:pt>
                <c:pt idx="68">
                  <c:v>7</c:v>
                </c:pt>
                <c:pt idx="69" formatCode="0.00">
                  <c:v>9.6</c:v>
                </c:pt>
                <c:pt idx="70" formatCode="0.00">
                  <c:v>360</c:v>
                </c:pt>
                <c:pt idx="71" formatCode="0.0">
                  <c:v>3342.8</c:v>
                </c:pt>
                <c:pt idx="72" formatCode="0.0">
                  <c:v>3237</c:v>
                </c:pt>
                <c:pt idx="73" formatCode="0.0">
                  <c:v>10398</c:v>
                </c:pt>
                <c:pt idx="74" formatCode="0.00">
                  <c:v>22</c:v>
                </c:pt>
                <c:pt idx="75">
                  <c:v>32</c:v>
                </c:pt>
                <c:pt idx="76" formatCode="0.00">
                  <c:v>25</c:v>
                </c:pt>
                <c:pt idx="77" formatCode="0.0">
                  <c:v>8029.6</c:v>
                </c:pt>
                <c:pt idx="78" formatCode="0.0">
                  <c:v>4300</c:v>
                </c:pt>
                <c:pt idx="79" formatCode="0.00">
                  <c:v>3100</c:v>
                </c:pt>
                <c:pt idx="80" formatCode="0.00">
                  <c:v>600</c:v>
                </c:pt>
                <c:pt idx="81" formatCode="0.00">
                  <c:v>400</c:v>
                </c:pt>
                <c:pt idx="82">
                  <c:v>2</c:v>
                </c:pt>
                <c:pt idx="83" formatCode="0.00">
                  <c:v>40</c:v>
                </c:pt>
                <c:pt idx="84" formatCode="0.00">
                  <c:v>138</c:v>
                </c:pt>
                <c:pt idx="85">
                  <c:v>18</c:v>
                </c:pt>
                <c:pt idx="86" formatCode="0.00">
                  <c:v>115</c:v>
                </c:pt>
                <c:pt idx="87" formatCode="0.00">
                  <c:v>55</c:v>
                </c:pt>
                <c:pt idx="88" formatCode="0.00">
                  <c:v>48.4</c:v>
                </c:pt>
                <c:pt idx="89" formatCode="0.00">
                  <c:v>139.19999999999999</c:v>
                </c:pt>
                <c:pt idx="90" formatCode="0.00">
                  <c:v>97.2</c:v>
                </c:pt>
                <c:pt idx="91">
                  <c:v>3</c:v>
                </c:pt>
                <c:pt idx="92" formatCode="0.0">
                  <c:v>386</c:v>
                </c:pt>
                <c:pt idx="93" formatCode="0.0">
                  <c:v>112.5</c:v>
                </c:pt>
                <c:pt idx="94" formatCode="0.0">
                  <c:v>379.4</c:v>
                </c:pt>
                <c:pt idx="95" formatCode="0.0">
                  <c:v>6801.6</c:v>
                </c:pt>
                <c:pt idx="96" formatCode="0.0">
                  <c:v>6995.2</c:v>
                </c:pt>
                <c:pt idx="97" formatCode="0.00">
                  <c:v>5700</c:v>
                </c:pt>
                <c:pt idx="98" formatCode="0.00">
                  <c:v>2400</c:v>
                </c:pt>
                <c:pt idx="99" formatCode="0.00">
                  <c:v>2200</c:v>
                </c:pt>
                <c:pt idx="100" formatCode="0.00">
                  <c:v>2300</c:v>
                </c:pt>
                <c:pt idx="101" formatCode="0.00">
                  <c:v>9</c:v>
                </c:pt>
                <c:pt idx="102" formatCode="0.00">
                  <c:v>76.2</c:v>
                </c:pt>
                <c:pt idx="103" formatCode="0.0">
                  <c:v>11654.5</c:v>
                </c:pt>
                <c:pt idx="104" formatCode="0.0">
                  <c:v>16118.7</c:v>
                </c:pt>
                <c:pt idx="105" formatCode="0.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>
                  <c:v>3</c:v>
                </c:pt>
                <c:pt idx="109" formatCode="0.0">
                  <c:v>6023</c:v>
                </c:pt>
                <c:pt idx="110" formatCode="0.0">
                  <c:v>15643</c:v>
                </c:pt>
                <c:pt idx="111" formatCode="0.00">
                  <c:v>10800</c:v>
                </c:pt>
                <c:pt idx="112" formatCode="0.00">
                  <c:v>360</c:v>
                </c:pt>
                <c:pt idx="113" formatCode="0.00">
                  <c:v>300</c:v>
                </c:pt>
                <c:pt idx="114" formatCode="0.00">
                  <c:v>21</c:v>
                </c:pt>
                <c:pt idx="115">
                  <c:v>1</c:v>
                </c:pt>
                <c:pt idx="116">
                  <c:v>4</c:v>
                </c:pt>
                <c:pt idx="117" formatCode="0.00">
                  <c:v>35</c:v>
                </c:pt>
                <c:pt idx="118">
                  <c:v>4</c:v>
                </c:pt>
                <c:pt idx="119" formatCode="0.00">
                  <c:v>25.6</c:v>
                </c:pt>
                <c:pt idx="120">
                  <c:v>4</c:v>
                </c:pt>
                <c:pt idx="121" formatCode="0.00">
                  <c:v>12.8</c:v>
                </c:pt>
                <c:pt idx="122" formatCode="0.0">
                  <c:v>19606</c:v>
                </c:pt>
                <c:pt idx="123" formatCode="0.0">
                  <c:v>20947.099999999999</c:v>
                </c:pt>
                <c:pt idx="124" formatCode="0.0">
                  <c:v>76712.3</c:v>
                </c:pt>
                <c:pt idx="125">
                  <c:v>7</c:v>
                </c:pt>
                <c:pt idx="126" formatCode="0.0">
                  <c:v>12991.6</c:v>
                </c:pt>
                <c:pt idx="127" formatCode="0.0">
                  <c:v>16171</c:v>
                </c:pt>
                <c:pt idx="128" formatCode="0.0">
                  <c:v>11961.5</c:v>
                </c:pt>
                <c:pt idx="129" formatCode="0.000">
                  <c:v>13099.5</c:v>
                </c:pt>
                <c:pt idx="130" formatCode="0.000">
                  <c:v>74921.3</c:v>
                </c:pt>
                <c:pt idx="131">
                  <c:v>30</c:v>
                </c:pt>
                <c:pt idx="132">
                  <c:v>1372</c:v>
                </c:pt>
                <c:pt idx="133">
                  <c:v>84</c:v>
                </c:pt>
                <c:pt idx="134" formatCode="0.0">
                  <c:v>1056.4000000000001</c:v>
                </c:pt>
                <c:pt idx="135" formatCode="0.0">
                  <c:v>1046.5999999999999</c:v>
                </c:pt>
                <c:pt idx="136" formatCode="0.0">
                  <c:v>498.2</c:v>
                </c:pt>
                <c:pt idx="137" formatCode="0.0">
                  <c:v>1046.5999999999999</c:v>
                </c:pt>
                <c:pt idx="138" formatCode="0.0">
                  <c:v>1778.4</c:v>
                </c:pt>
                <c:pt idx="139" formatCode="0.0">
                  <c:v>3910.7</c:v>
                </c:pt>
                <c:pt idx="140" formatCode="0.0">
                  <c:v>4207.2</c:v>
                </c:pt>
                <c:pt idx="141" formatCode="0.0">
                  <c:v>4209.5</c:v>
                </c:pt>
                <c:pt idx="142" formatCode="0.0">
                  <c:v>2785</c:v>
                </c:pt>
                <c:pt idx="143" formatCode="0.0">
                  <c:v>2772</c:v>
                </c:pt>
                <c:pt idx="144" formatCode="0.00">
                  <c:v>1400</c:v>
                </c:pt>
                <c:pt idx="145" formatCode="0.00">
                  <c:v>2000</c:v>
                </c:pt>
                <c:pt idx="146" formatCode="0.00">
                  <c:v>1500</c:v>
                </c:pt>
                <c:pt idx="147">
                  <c:v>1</c:v>
                </c:pt>
                <c:pt idx="148">
                  <c:v>110</c:v>
                </c:pt>
                <c:pt idx="149">
                  <c:v>200</c:v>
                </c:pt>
                <c:pt idx="150" formatCode="0.00">
                  <c:v>25</c:v>
                </c:pt>
                <c:pt idx="151">
                  <c:v>55</c:v>
                </c:pt>
                <c:pt idx="152" formatCode="0.0">
                  <c:v>1386.1</c:v>
                </c:pt>
                <c:pt idx="153" formatCode="0.0">
                  <c:v>1283.3399999999999</c:v>
                </c:pt>
                <c:pt idx="154" formatCode="0.0">
                  <c:v>5458.5</c:v>
                </c:pt>
                <c:pt idx="155" formatCode="0.0">
                  <c:v>3671</c:v>
                </c:pt>
                <c:pt idx="156" formatCode="0.0">
                  <c:v>2793.8</c:v>
                </c:pt>
                <c:pt idx="157" formatCode="0.0">
                  <c:v>1144.6199999999999</c:v>
                </c:pt>
                <c:pt idx="158">
                  <c:v>1000</c:v>
                </c:pt>
                <c:pt idx="159">
                  <c:v>194</c:v>
                </c:pt>
                <c:pt idx="160">
                  <c:v>3</c:v>
                </c:pt>
                <c:pt idx="161">
                  <c:v>3</c:v>
                </c:pt>
                <c:pt idx="162" formatCode="0.0">
                  <c:v>5208.3999999999996</c:v>
                </c:pt>
                <c:pt idx="163" formatCode="0.0">
                  <c:v>4173.51</c:v>
                </c:pt>
                <c:pt idx="164" formatCode="0.0">
                  <c:v>527.70000000000005</c:v>
                </c:pt>
                <c:pt idx="165" formatCode="0.0">
                  <c:v>4869.1000000000004</c:v>
                </c:pt>
                <c:pt idx="166" formatCode="0.00">
                  <c:v>2900</c:v>
                </c:pt>
                <c:pt idx="167">
                  <c:v>5</c:v>
                </c:pt>
                <c:pt idx="168">
                  <c:v>26</c:v>
                </c:pt>
                <c:pt idx="169" formatCode="0.00">
                  <c:v>45</c:v>
                </c:pt>
                <c:pt idx="170" formatCode="0.00">
                  <c:v>157</c:v>
                </c:pt>
                <c:pt idx="171">
                  <c:v>190</c:v>
                </c:pt>
                <c:pt idx="172" formatCode="0.00">
                  <c:v>26</c:v>
                </c:pt>
                <c:pt idx="173">
                  <c:v>3</c:v>
                </c:pt>
                <c:pt idx="174" formatCode="0.00">
                  <c:v>24</c:v>
                </c:pt>
                <c:pt idx="175">
                  <c:v>5</c:v>
                </c:pt>
                <c:pt idx="176">
                  <c:v>5</c:v>
                </c:pt>
                <c:pt idx="177" formatCode="0.0">
                  <c:v>2428.96</c:v>
                </c:pt>
                <c:pt idx="178" formatCode="0.0">
                  <c:v>2919.4</c:v>
                </c:pt>
                <c:pt idx="179" formatCode="0.0">
                  <c:v>2454.1999999999998</c:v>
                </c:pt>
                <c:pt idx="180" formatCode="0.0">
                  <c:v>597.4</c:v>
                </c:pt>
                <c:pt idx="181" formatCode="0.0">
                  <c:v>1454.3</c:v>
                </c:pt>
                <c:pt idx="182" formatCode="0.00">
                  <c:v>600</c:v>
                </c:pt>
                <c:pt idx="183">
                  <c:v>8</c:v>
                </c:pt>
                <c:pt idx="184">
                  <c:v>3</c:v>
                </c:pt>
                <c:pt idx="185" formatCode="0.00">
                  <c:v>30</c:v>
                </c:pt>
                <c:pt idx="186" formatCode="0.0">
                  <c:v>2019.1</c:v>
                </c:pt>
                <c:pt idx="187" formatCode="0.0">
                  <c:v>3161.6</c:v>
                </c:pt>
                <c:pt idx="188" formatCode="0.0">
                  <c:v>106.8</c:v>
                </c:pt>
                <c:pt idx="189" formatCode="0.0">
                  <c:v>109</c:v>
                </c:pt>
                <c:pt idx="190" formatCode="0.0">
                  <c:v>2698.8</c:v>
                </c:pt>
                <c:pt idx="191" formatCode="0.0">
                  <c:v>1521.2</c:v>
                </c:pt>
                <c:pt idx="192" formatCode="0.0">
                  <c:v>2764</c:v>
                </c:pt>
                <c:pt idx="193" formatCode="0.0">
                  <c:v>2595</c:v>
                </c:pt>
                <c:pt idx="194" formatCode="0.0">
                  <c:v>3107.8</c:v>
                </c:pt>
                <c:pt idx="195" formatCode="0.00">
                  <c:v>900</c:v>
                </c:pt>
                <c:pt idx="196" formatCode="0.00">
                  <c:v>4800</c:v>
                </c:pt>
                <c:pt idx="197" formatCode="0.00">
                  <c:v>1500</c:v>
                </c:pt>
                <c:pt idx="198" formatCode="0.00">
                  <c:v>2000</c:v>
                </c:pt>
                <c:pt idx="199" formatCode="0.00">
                  <c:v>1200</c:v>
                </c:pt>
                <c:pt idx="200" formatCode="0.00">
                  <c:v>4800</c:v>
                </c:pt>
                <c:pt idx="201" formatCode="0.00">
                  <c:v>3400</c:v>
                </c:pt>
                <c:pt idx="202">
                  <c:v>600</c:v>
                </c:pt>
                <c:pt idx="203">
                  <c:v>202</c:v>
                </c:pt>
                <c:pt idx="204">
                  <c:v>6</c:v>
                </c:pt>
                <c:pt idx="205">
                  <c:v>1</c:v>
                </c:pt>
                <c:pt idx="206">
                  <c:v>1</c:v>
                </c:pt>
                <c:pt idx="207" formatCode="0.0">
                  <c:v>4967.37</c:v>
                </c:pt>
                <c:pt idx="208" formatCode="0.0">
                  <c:v>7327.38</c:v>
                </c:pt>
                <c:pt idx="209" formatCode="0.0">
                  <c:v>1903.9</c:v>
                </c:pt>
                <c:pt idx="210" formatCode="0.00">
                  <c:v>1400</c:v>
                </c:pt>
                <c:pt idx="211">
                  <c:v>83</c:v>
                </c:pt>
                <c:pt idx="212" formatCode="0.00">
                  <c:v>12.8</c:v>
                </c:pt>
                <c:pt idx="213" formatCode="0.00">
                  <c:v>16</c:v>
                </c:pt>
                <c:pt idx="214" formatCode="0.00">
                  <c:v>9.6</c:v>
                </c:pt>
                <c:pt idx="215" formatCode="0.00">
                  <c:v>1</c:v>
                </c:pt>
                <c:pt idx="216" formatCode="0.00">
                  <c:v>9.6</c:v>
                </c:pt>
                <c:pt idx="217" formatCode="0.00">
                  <c:v>6.4</c:v>
                </c:pt>
                <c:pt idx="218">
                  <c:v>326.18630136986303</c:v>
                </c:pt>
                <c:pt idx="219" formatCode="General">
                  <c:v>4.5</c:v>
                </c:pt>
                <c:pt idx="220" formatCode="0.0">
                  <c:v>20870</c:v>
                </c:pt>
                <c:pt idx="221" formatCode="0.00">
                  <c:v>50</c:v>
                </c:pt>
                <c:pt idx="222">
                  <c:v>40</c:v>
                </c:pt>
                <c:pt idx="223" formatCode="0.00">
                  <c:v>20</c:v>
                </c:pt>
                <c:pt idx="224">
                  <c:v>40</c:v>
                </c:pt>
                <c:pt idx="225" formatCode="0.00">
                  <c:v>30</c:v>
                </c:pt>
                <c:pt idx="226" formatCode="0.00">
                  <c:v>100</c:v>
                </c:pt>
                <c:pt idx="227" formatCode="0.00">
                  <c:v>26</c:v>
                </c:pt>
                <c:pt idx="228">
                  <c:v>2</c:v>
                </c:pt>
                <c:pt idx="229">
                  <c:v>81</c:v>
                </c:pt>
                <c:pt idx="230" formatCode="0.00">
                  <c:v>50</c:v>
                </c:pt>
                <c:pt idx="231" formatCode="0.00">
                  <c:v>40</c:v>
                </c:pt>
                <c:pt idx="232" formatCode="0.00">
                  <c:v>76.8</c:v>
                </c:pt>
                <c:pt idx="233">
                  <c:v>8</c:v>
                </c:pt>
                <c:pt idx="234" formatCode="0.0">
                  <c:v>3293</c:v>
                </c:pt>
                <c:pt idx="235" formatCode="0.0">
                  <c:v>3266</c:v>
                </c:pt>
                <c:pt idx="236" formatCode="0.0">
                  <c:v>3269</c:v>
                </c:pt>
                <c:pt idx="237" formatCode="0.0">
                  <c:v>3279</c:v>
                </c:pt>
                <c:pt idx="238" formatCode="0.0">
                  <c:v>1939.5</c:v>
                </c:pt>
                <c:pt idx="239" formatCode="0.0">
                  <c:v>2030</c:v>
                </c:pt>
                <c:pt idx="240" formatCode="0.0">
                  <c:v>2042</c:v>
                </c:pt>
                <c:pt idx="241" formatCode="0.000">
                  <c:v>80</c:v>
                </c:pt>
                <c:pt idx="242">
                  <c:v>3</c:v>
                </c:pt>
                <c:pt idx="243">
                  <c:v>6</c:v>
                </c:pt>
                <c:pt idx="244">
                  <c:v>6</c:v>
                </c:pt>
                <c:pt idx="245">
                  <c:v>8</c:v>
                </c:pt>
                <c:pt idx="246">
                  <c:v>1</c:v>
                </c:pt>
                <c:pt idx="247" formatCode="0.0">
                  <c:v>3282</c:v>
                </c:pt>
                <c:pt idx="248" formatCode="0.0">
                  <c:v>644.79999999999995</c:v>
                </c:pt>
                <c:pt idx="249" formatCode="0.0">
                  <c:v>3253.3</c:v>
                </c:pt>
                <c:pt idx="250" formatCode="0.0">
                  <c:v>1286</c:v>
                </c:pt>
                <c:pt idx="251" formatCode="0.0">
                  <c:v>633</c:v>
                </c:pt>
                <c:pt idx="252" formatCode="0.0">
                  <c:v>642</c:v>
                </c:pt>
                <c:pt idx="253" formatCode="0.0">
                  <c:v>4446</c:v>
                </c:pt>
                <c:pt idx="254" formatCode="0.0">
                  <c:v>4146.5</c:v>
                </c:pt>
                <c:pt idx="255" formatCode="0.0">
                  <c:v>3142.42</c:v>
                </c:pt>
                <c:pt idx="256" formatCode="0.0">
                  <c:v>4157.8</c:v>
                </c:pt>
                <c:pt idx="257">
                  <c:v>6</c:v>
                </c:pt>
                <c:pt idx="258">
                  <c:v>2</c:v>
                </c:pt>
                <c:pt idx="259">
                  <c:v>386</c:v>
                </c:pt>
                <c:pt idx="260">
                  <c:v>909</c:v>
                </c:pt>
                <c:pt idx="261" formatCode="0.00">
                  <c:v>82</c:v>
                </c:pt>
                <c:pt idx="262">
                  <c:v>12</c:v>
                </c:pt>
                <c:pt idx="263" formatCode="0.0">
                  <c:v>393.9</c:v>
                </c:pt>
                <c:pt idx="264" formatCode="0.0">
                  <c:v>393.9</c:v>
                </c:pt>
                <c:pt idx="265" formatCode="0.0">
                  <c:v>389.3</c:v>
                </c:pt>
                <c:pt idx="266" formatCode="0.0">
                  <c:v>509.9</c:v>
                </c:pt>
                <c:pt idx="267" formatCode="0.0">
                  <c:v>7548</c:v>
                </c:pt>
                <c:pt idx="268" formatCode="0.00">
                  <c:v>2800</c:v>
                </c:pt>
                <c:pt idx="269" formatCode="0.00">
                  <c:v>1200</c:v>
                </c:pt>
                <c:pt idx="270" formatCode="0.00">
                  <c:v>1300</c:v>
                </c:pt>
                <c:pt idx="271" formatCode="0.00">
                  <c:v>2500</c:v>
                </c:pt>
                <c:pt idx="272" formatCode="0.00">
                  <c:v>3200</c:v>
                </c:pt>
                <c:pt idx="273" formatCode="0.00">
                  <c:v>2400</c:v>
                </c:pt>
                <c:pt idx="274" formatCode="0.00">
                  <c:v>3600</c:v>
                </c:pt>
                <c:pt idx="275" formatCode="0.00">
                  <c:v>2200</c:v>
                </c:pt>
                <c:pt idx="276" formatCode="0.00">
                  <c:v>3700</c:v>
                </c:pt>
                <c:pt idx="277" formatCode="0.00">
                  <c:v>2800</c:v>
                </c:pt>
                <c:pt idx="278" formatCode="0.00">
                  <c:v>3900</c:v>
                </c:pt>
                <c:pt idx="279" formatCode="0.00">
                  <c:v>103.4</c:v>
                </c:pt>
                <c:pt idx="280">
                  <c:v>887.01917808219173</c:v>
                </c:pt>
                <c:pt idx="281" formatCode="0.0">
                  <c:v>11968.7</c:v>
                </c:pt>
                <c:pt idx="282" formatCode="0.00">
                  <c:v>25</c:v>
                </c:pt>
                <c:pt idx="283">
                  <c:v>60</c:v>
                </c:pt>
                <c:pt idx="284">
                  <c:v>4</c:v>
                </c:pt>
                <c:pt idx="285">
                  <c:v>45</c:v>
                </c:pt>
                <c:pt idx="286" formatCode="0.00">
                  <c:v>23</c:v>
                </c:pt>
                <c:pt idx="287">
                  <c:v>24</c:v>
                </c:pt>
                <c:pt idx="288" formatCode="0.0">
                  <c:v>135.30000000000001</c:v>
                </c:pt>
                <c:pt idx="289" formatCode="0.0">
                  <c:v>129</c:v>
                </c:pt>
                <c:pt idx="290" formatCode="0.0">
                  <c:v>193.7</c:v>
                </c:pt>
                <c:pt idx="291" formatCode="0.0">
                  <c:v>233.3</c:v>
                </c:pt>
                <c:pt idx="292" formatCode="0.0">
                  <c:v>131.9</c:v>
                </c:pt>
                <c:pt idx="293" formatCode="0.0">
                  <c:v>135.6</c:v>
                </c:pt>
                <c:pt idx="294" formatCode="0.0">
                  <c:v>134.1</c:v>
                </c:pt>
                <c:pt idx="295" formatCode="0.0">
                  <c:v>141</c:v>
                </c:pt>
                <c:pt idx="296" formatCode="0.0">
                  <c:v>144.1</c:v>
                </c:pt>
                <c:pt idx="297" formatCode="0.0">
                  <c:v>134.1</c:v>
                </c:pt>
                <c:pt idx="298" formatCode="0.0">
                  <c:v>132.80000000000001</c:v>
                </c:pt>
                <c:pt idx="299" formatCode="0.0">
                  <c:v>127.7</c:v>
                </c:pt>
                <c:pt idx="300" formatCode="0.0">
                  <c:v>128.30000000000001</c:v>
                </c:pt>
                <c:pt idx="301" formatCode="0.0">
                  <c:v>108.8</c:v>
                </c:pt>
                <c:pt idx="302" formatCode="0.0">
                  <c:v>73.3</c:v>
                </c:pt>
                <c:pt idx="303" formatCode="0.0">
                  <c:v>132.69999999999999</c:v>
                </c:pt>
                <c:pt idx="304" formatCode="0.00">
                  <c:v>2800</c:v>
                </c:pt>
                <c:pt idx="305">
                  <c:v>123</c:v>
                </c:pt>
                <c:pt idx="306">
                  <c:v>60</c:v>
                </c:pt>
                <c:pt idx="307">
                  <c:v>34</c:v>
                </c:pt>
                <c:pt idx="308">
                  <c:v>24</c:v>
                </c:pt>
                <c:pt idx="309" formatCode="0.00">
                  <c:v>70</c:v>
                </c:pt>
                <c:pt idx="310">
                  <c:v>2</c:v>
                </c:pt>
                <c:pt idx="311" formatCode="0.00">
                  <c:v>18</c:v>
                </c:pt>
                <c:pt idx="312">
                  <c:v>18</c:v>
                </c:pt>
                <c:pt idx="313" formatCode="0.00">
                  <c:v>3.5</c:v>
                </c:pt>
                <c:pt idx="314">
                  <c:v>1</c:v>
                </c:pt>
                <c:pt idx="315">
                  <c:v>1</c:v>
                </c:pt>
                <c:pt idx="316" formatCode="0.00">
                  <c:v>6.5</c:v>
                </c:pt>
                <c:pt idx="317" formatCode="0.00">
                  <c:v>16</c:v>
                </c:pt>
                <c:pt idx="318">
                  <c:v>4</c:v>
                </c:pt>
                <c:pt idx="319" formatCode="0.00">
                  <c:v>9.6</c:v>
                </c:pt>
                <c:pt idx="320" formatCode="0.00">
                  <c:v>35.200000000000003</c:v>
                </c:pt>
                <c:pt idx="321" formatCode="0.00">
                  <c:v>13</c:v>
                </c:pt>
                <c:pt idx="322">
                  <c:v>1</c:v>
                </c:pt>
                <c:pt idx="323">
                  <c:v>3</c:v>
                </c:pt>
                <c:pt idx="324" formatCode="0.00">
                  <c:v>6.5</c:v>
                </c:pt>
                <c:pt idx="325">
                  <c:v>2</c:v>
                </c:pt>
                <c:pt idx="326">
                  <c:v>45</c:v>
                </c:pt>
                <c:pt idx="327">
                  <c:v>4</c:v>
                </c:pt>
                <c:pt idx="328" formatCode="0.00">
                  <c:v>6</c:v>
                </c:pt>
                <c:pt idx="329" formatCode="0.0">
                  <c:v>386.3</c:v>
                </c:pt>
                <c:pt idx="330" formatCode="0.0">
                  <c:v>1327.5</c:v>
                </c:pt>
                <c:pt idx="331" formatCode="0.0">
                  <c:v>3245.1</c:v>
                </c:pt>
                <c:pt idx="332" formatCode="0.0">
                  <c:v>390.5</c:v>
                </c:pt>
                <c:pt idx="333" formatCode="0.0">
                  <c:v>4430.5</c:v>
                </c:pt>
                <c:pt idx="334" formatCode="0.0">
                  <c:v>4664.2</c:v>
                </c:pt>
                <c:pt idx="335" formatCode="0.0">
                  <c:v>3376.1</c:v>
                </c:pt>
                <c:pt idx="336" formatCode="0.0">
                  <c:v>4126.5</c:v>
                </c:pt>
                <c:pt idx="337" formatCode="0.0">
                  <c:v>4486.7</c:v>
                </c:pt>
                <c:pt idx="338" formatCode="0.0">
                  <c:v>3421.7</c:v>
                </c:pt>
                <c:pt idx="339">
                  <c:v>7</c:v>
                </c:pt>
                <c:pt idx="340" formatCode="0.00">
                  <c:v>50</c:v>
                </c:pt>
                <c:pt idx="341" formatCode="0.00">
                  <c:v>3.2</c:v>
                </c:pt>
                <c:pt idx="342" formatCode="0.00">
                  <c:v>22.5</c:v>
                </c:pt>
                <c:pt idx="343" formatCode="0.0">
                  <c:v>3578</c:v>
                </c:pt>
                <c:pt idx="344" formatCode="0.0">
                  <c:v>4411.8</c:v>
                </c:pt>
                <c:pt idx="345" formatCode="0.0">
                  <c:v>6710.1</c:v>
                </c:pt>
                <c:pt idx="346" formatCode="0.0">
                  <c:v>499.6</c:v>
                </c:pt>
                <c:pt idx="347">
                  <c:v>6</c:v>
                </c:pt>
                <c:pt idx="348" formatCode="0.00">
                  <c:v>20</c:v>
                </c:pt>
                <c:pt idx="349" formatCode="0.00">
                  <c:v>5</c:v>
                </c:pt>
                <c:pt idx="350">
                  <c:v>387</c:v>
                </c:pt>
                <c:pt idx="351">
                  <c:v>1</c:v>
                </c:pt>
                <c:pt idx="352" formatCode="0.000">
                  <c:v>4352.0990000000002</c:v>
                </c:pt>
                <c:pt idx="353" formatCode="0.00">
                  <c:v>3274.817</c:v>
                </c:pt>
                <c:pt idx="354" formatCode="0.00">
                  <c:v>4109.5020000000004</c:v>
                </c:pt>
                <c:pt idx="355" formatCode="0.00">
                  <c:v>4279.4459999999999</c:v>
                </c:pt>
                <c:pt idx="356" formatCode="0.00">
                  <c:v>4364.6120000000001</c:v>
                </c:pt>
                <c:pt idx="357">
                  <c:v>187</c:v>
                </c:pt>
                <c:pt idx="358">
                  <c:v>30</c:v>
                </c:pt>
                <c:pt idx="359" formatCode="0.00">
                  <c:v>3.2</c:v>
                </c:pt>
                <c:pt idx="360">
                  <c:v>4</c:v>
                </c:pt>
                <c:pt idx="361">
                  <c:v>4</c:v>
                </c:pt>
                <c:pt idx="362" formatCode="0.00">
                  <c:v>14</c:v>
                </c:pt>
                <c:pt idx="363" formatCode="0.00">
                  <c:v>6</c:v>
                </c:pt>
                <c:pt idx="364">
                  <c:v>6</c:v>
                </c:pt>
                <c:pt idx="365" formatCode="0.0">
                  <c:v>0</c:v>
                </c:pt>
                <c:pt idx="366" formatCode="0.0">
                  <c:v>0</c:v>
                </c:pt>
                <c:pt idx="367" formatCode="0.0">
                  <c:v>18319.904999999999</c:v>
                </c:pt>
                <c:pt idx="368" formatCode="0.0">
                  <c:v>0</c:v>
                </c:pt>
                <c:pt idx="369" formatCode="0.0">
                  <c:v>17717.728999999999</c:v>
                </c:pt>
                <c:pt idx="370" formatCode="0.0">
                  <c:v>17870.5</c:v>
                </c:pt>
                <c:pt idx="371" formatCode="0.0">
                  <c:v>16706.400000000001</c:v>
                </c:pt>
                <c:pt idx="372" formatCode="0.0">
                  <c:v>22071</c:v>
                </c:pt>
                <c:pt idx="373" formatCode="0.00">
                  <c:v>320</c:v>
                </c:pt>
                <c:pt idx="374" formatCode="0.00">
                  <c:v>30</c:v>
                </c:pt>
                <c:pt idx="375" formatCode="0.00">
                  <c:v>80</c:v>
                </c:pt>
                <c:pt idx="376" formatCode="0.00">
                  <c:v>90</c:v>
                </c:pt>
                <c:pt idx="377" formatCode="0.00">
                  <c:v>5</c:v>
                </c:pt>
                <c:pt idx="378" formatCode="0.00">
                  <c:v>80</c:v>
                </c:pt>
                <c:pt idx="379" formatCode="0.00">
                  <c:v>60</c:v>
                </c:pt>
                <c:pt idx="380" formatCode="0.00">
                  <c:v>60</c:v>
                </c:pt>
                <c:pt idx="381" formatCode="0.00">
                  <c:v>86</c:v>
                </c:pt>
                <c:pt idx="382" formatCode="0.00">
                  <c:v>92</c:v>
                </c:pt>
                <c:pt idx="383">
                  <c:v>4</c:v>
                </c:pt>
                <c:pt idx="384">
                  <c:v>20</c:v>
                </c:pt>
                <c:pt idx="385" formatCode="0.0">
                  <c:v>28441.7</c:v>
                </c:pt>
                <c:pt idx="386" formatCode="0.0">
                  <c:v>11732.5</c:v>
                </c:pt>
                <c:pt idx="387" formatCode="0.0">
                  <c:v>20778.5</c:v>
                </c:pt>
                <c:pt idx="388" formatCode="0.0">
                  <c:v>9173.5</c:v>
                </c:pt>
                <c:pt idx="389" formatCode="0.0">
                  <c:v>9173.5</c:v>
                </c:pt>
                <c:pt idx="390" formatCode="0.0">
                  <c:v>10647.9</c:v>
                </c:pt>
                <c:pt idx="391" formatCode="0.0">
                  <c:v>4241.1000000000004</c:v>
                </c:pt>
                <c:pt idx="392" formatCode="0.0">
                  <c:v>19524.3</c:v>
                </c:pt>
                <c:pt idx="393" formatCode="0.0">
                  <c:v>13068.1</c:v>
                </c:pt>
                <c:pt idx="394" formatCode="0.0">
                  <c:v>680.45500000000004</c:v>
                </c:pt>
                <c:pt idx="395" formatCode="0.0">
                  <c:v>159.08000000000001</c:v>
                </c:pt>
                <c:pt idx="396" formatCode="0.0">
                  <c:v>152.096</c:v>
                </c:pt>
                <c:pt idx="397" formatCode="0.00">
                  <c:v>2520</c:v>
                </c:pt>
                <c:pt idx="398" formatCode="0.0">
                  <c:v>373.15899999999999</c:v>
                </c:pt>
                <c:pt idx="399" formatCode="0.0">
                  <c:v>547.75900000000001</c:v>
                </c:pt>
                <c:pt idx="400" formatCode="0.0">
                  <c:v>500.13200000000001</c:v>
                </c:pt>
                <c:pt idx="401" formatCode="0.0">
                  <c:v>738.26700000000005</c:v>
                </c:pt>
                <c:pt idx="402" formatCode="0.0">
                  <c:v>241.142</c:v>
                </c:pt>
                <c:pt idx="403" formatCode="0.0">
                  <c:v>739.91599999999994</c:v>
                </c:pt>
                <c:pt idx="404" formatCode="0.0">
                  <c:v>743.69900000000007</c:v>
                </c:pt>
                <c:pt idx="405" formatCode="0.0">
                  <c:v>722.16499999999996</c:v>
                </c:pt>
                <c:pt idx="406" formatCode="0.00">
                  <c:v>309.60000000000002</c:v>
                </c:pt>
                <c:pt idx="407" formatCode="0.0">
                  <c:v>763.875</c:v>
                </c:pt>
                <c:pt idx="408" formatCode="0.0">
                  <c:v>762.71100000000001</c:v>
                </c:pt>
                <c:pt idx="409" formatCode="0.0">
                  <c:v>769.404</c:v>
                </c:pt>
                <c:pt idx="410" formatCode="0.0">
                  <c:v>764.16599999999994</c:v>
                </c:pt>
                <c:pt idx="411" formatCode="0.0">
                  <c:v>578.60500000000002</c:v>
                </c:pt>
                <c:pt idx="412" formatCode="0.0">
                  <c:v>1246.3530000000001</c:v>
                </c:pt>
                <c:pt idx="413" formatCode="0.0">
                  <c:v>1215.5069999999998</c:v>
                </c:pt>
                <c:pt idx="414" formatCode="0.0">
                  <c:v>1250.4269999999999</c:v>
                </c:pt>
                <c:pt idx="415" formatCode="0.0">
                  <c:v>1232.9669999999999</c:v>
                </c:pt>
                <c:pt idx="416" formatCode="0.00">
                  <c:v>500</c:v>
                </c:pt>
                <c:pt idx="417" formatCode="0.0">
                  <c:v>727.69400000000007</c:v>
                </c:pt>
                <c:pt idx="418" formatCode="0.0">
                  <c:v>727.30599999999993</c:v>
                </c:pt>
                <c:pt idx="419" formatCode="0.0">
                  <c:v>714.50200000000007</c:v>
                </c:pt>
                <c:pt idx="420" formatCode="0.0">
                  <c:v>738.46100000000001</c:v>
                </c:pt>
                <c:pt idx="421" formatCode="0.0">
                  <c:v>5229.5</c:v>
                </c:pt>
                <c:pt idx="422" formatCode="0.0">
                  <c:v>406.721</c:v>
                </c:pt>
                <c:pt idx="423" formatCode="0.0">
                  <c:v>336.97799999999995</c:v>
                </c:pt>
                <c:pt idx="424" formatCode="0.0">
                  <c:v>415.548</c:v>
                </c:pt>
                <c:pt idx="425" formatCode="0.0">
                  <c:v>384.411</c:v>
                </c:pt>
                <c:pt idx="426" formatCode="0.0">
                  <c:v>1806.3340000000001</c:v>
                </c:pt>
                <c:pt idx="427" formatCode="0.0">
                  <c:v>1808.08</c:v>
                </c:pt>
                <c:pt idx="428" formatCode="0.0">
                  <c:v>1808.4680000000001</c:v>
                </c:pt>
                <c:pt idx="429" formatCode="0.00">
                  <c:v>19.5</c:v>
                </c:pt>
                <c:pt idx="430">
                  <c:v>10</c:v>
                </c:pt>
                <c:pt idx="431" formatCode="0.00">
                  <c:v>97.3</c:v>
                </c:pt>
                <c:pt idx="432" formatCode="0.00">
                  <c:v>2240</c:v>
                </c:pt>
                <c:pt idx="433" formatCode="0.0">
                  <c:v>5079.8</c:v>
                </c:pt>
                <c:pt idx="434" formatCode="0.0">
                  <c:v>3128.056</c:v>
                </c:pt>
                <c:pt idx="435" formatCode="0.0">
                  <c:v>3105.94</c:v>
                </c:pt>
                <c:pt idx="436" formatCode="0.0">
                  <c:v>2239.0510000000004</c:v>
                </c:pt>
                <c:pt idx="437" formatCode="0.0">
                  <c:v>1846.492</c:v>
                </c:pt>
                <c:pt idx="438" formatCode="0.0">
                  <c:v>1235.1980000000001</c:v>
                </c:pt>
                <c:pt idx="439" formatCode="0.0">
                  <c:v>1998.0060000000001</c:v>
                </c:pt>
                <c:pt idx="440" formatCode="0.0">
                  <c:v>2911.7460000000001</c:v>
                </c:pt>
                <c:pt idx="441" formatCode="0.0">
                  <c:v>1817.0040000000001</c:v>
                </c:pt>
                <c:pt idx="442" formatCode="General">
                  <c:v>120</c:v>
                </c:pt>
                <c:pt idx="443">
                  <c:v>6</c:v>
                </c:pt>
                <c:pt idx="444">
                  <c:v>2</c:v>
                </c:pt>
                <c:pt idx="445">
                  <c:v>4</c:v>
                </c:pt>
                <c:pt idx="446" formatCode="0.0">
                  <c:v>1792.8509999999999</c:v>
                </c:pt>
                <c:pt idx="447" formatCode="0.0">
                  <c:v>1819.623</c:v>
                </c:pt>
                <c:pt idx="448" formatCode="0.0">
                  <c:v>2603.3830000000003</c:v>
                </c:pt>
                <c:pt idx="449">
                  <c:v>256</c:v>
                </c:pt>
                <c:pt idx="450" formatCode="0.0">
                  <c:v>2619.2910000000002</c:v>
                </c:pt>
                <c:pt idx="451" formatCode="0.0">
                  <c:v>2584.759</c:v>
                </c:pt>
                <c:pt idx="452">
                  <c:v>90</c:v>
                </c:pt>
                <c:pt idx="453">
                  <c:v>84</c:v>
                </c:pt>
                <c:pt idx="454">
                  <c:v>65</c:v>
                </c:pt>
                <c:pt idx="455">
                  <c:v>90</c:v>
                </c:pt>
                <c:pt idx="456" formatCode="0.0">
                  <c:v>473.45699999999999</c:v>
                </c:pt>
                <c:pt idx="457" formatCode="0.0">
                  <c:v>439.21600000000001</c:v>
                </c:pt>
                <c:pt idx="458" formatCode="0.0">
                  <c:v>1822.242</c:v>
                </c:pt>
                <c:pt idx="459" formatCode="0.0">
                  <c:v>407.4</c:v>
                </c:pt>
                <c:pt idx="460" formatCode="0.0">
                  <c:v>408.952</c:v>
                </c:pt>
                <c:pt idx="461" formatCode="0.0">
                  <c:v>479.471</c:v>
                </c:pt>
                <c:pt idx="462">
                  <c:v>143</c:v>
                </c:pt>
                <c:pt idx="463">
                  <c:v>79</c:v>
                </c:pt>
                <c:pt idx="464" formatCode="0.00">
                  <c:v>47.5</c:v>
                </c:pt>
                <c:pt idx="465" formatCode="0.0">
                  <c:v>2595.0410000000002</c:v>
                </c:pt>
                <c:pt idx="466" formatCode="0.0">
                  <c:v>1825.1423</c:v>
                </c:pt>
                <c:pt idx="467" formatCode="0.0">
                  <c:v>1840.09</c:v>
                </c:pt>
                <c:pt idx="468" formatCode="0.0">
                  <c:v>268.59299999999996</c:v>
                </c:pt>
                <c:pt idx="469" formatCode="0.0">
                  <c:v>412.15299999999996</c:v>
                </c:pt>
                <c:pt idx="470" formatCode="0.0">
                  <c:v>472.875</c:v>
                </c:pt>
                <c:pt idx="471" formatCode="0.0">
                  <c:v>465.01799999999997</c:v>
                </c:pt>
                <c:pt idx="472" formatCode="0.0">
                  <c:v>369.279</c:v>
                </c:pt>
                <c:pt idx="473" formatCode="0.00">
                  <c:v>1680</c:v>
                </c:pt>
                <c:pt idx="474" formatCode="0.00">
                  <c:v>56.5</c:v>
                </c:pt>
                <c:pt idx="475" formatCode="0.00">
                  <c:v>560</c:v>
                </c:pt>
                <c:pt idx="476">
                  <c:v>3</c:v>
                </c:pt>
                <c:pt idx="477">
                  <c:v>120</c:v>
                </c:pt>
                <c:pt idx="478">
                  <c:v>230</c:v>
                </c:pt>
                <c:pt idx="479">
                  <c:v>17</c:v>
                </c:pt>
                <c:pt idx="480">
                  <c:v>10</c:v>
                </c:pt>
                <c:pt idx="481" formatCode="0.00">
                  <c:v>120</c:v>
                </c:pt>
                <c:pt idx="482" formatCode="0.0">
                  <c:v>745.154</c:v>
                </c:pt>
                <c:pt idx="483" formatCode="0.0">
                  <c:v>786.476</c:v>
                </c:pt>
                <c:pt idx="484" formatCode="0.0">
                  <c:v>564.346</c:v>
                </c:pt>
                <c:pt idx="485" formatCode="0.0">
                  <c:v>558.81700000000001</c:v>
                </c:pt>
                <c:pt idx="486" formatCode="0.0">
                  <c:v>42.68</c:v>
                </c:pt>
                <c:pt idx="487" formatCode="0.00">
                  <c:v>29.5</c:v>
                </c:pt>
                <c:pt idx="488" formatCode="0.0">
                  <c:v>178.67399999999998</c:v>
                </c:pt>
                <c:pt idx="489">
                  <c:v>5</c:v>
                </c:pt>
                <c:pt idx="490" formatCode="0.0">
                  <c:v>179.83799999999999</c:v>
                </c:pt>
                <c:pt idx="491" formatCode="0.0">
                  <c:v>244.149</c:v>
                </c:pt>
                <c:pt idx="492" formatCode="0.0">
                  <c:v>950.01800000000003</c:v>
                </c:pt>
                <c:pt idx="493">
                  <c:v>2800</c:v>
                </c:pt>
                <c:pt idx="494">
                  <c:v>4300</c:v>
                </c:pt>
                <c:pt idx="495">
                  <c:v>85</c:v>
                </c:pt>
                <c:pt idx="496" formatCode="0.0">
                  <c:v>142.39600000000002</c:v>
                </c:pt>
                <c:pt idx="497" formatCode="0.0">
                  <c:v>389.649</c:v>
                </c:pt>
                <c:pt idx="498" formatCode="0.0">
                  <c:v>75.853999999999999</c:v>
                </c:pt>
                <c:pt idx="499">
                  <c:v>3</c:v>
                </c:pt>
                <c:pt idx="500" formatCode="0.0">
                  <c:v>357.05700000000002</c:v>
                </c:pt>
                <c:pt idx="501" formatCode="0.0">
                  <c:v>210.393</c:v>
                </c:pt>
                <c:pt idx="502" formatCode="0.0">
                  <c:v>232.12100000000001</c:v>
                </c:pt>
                <c:pt idx="503" formatCode="0.0">
                  <c:v>103.79</c:v>
                </c:pt>
                <c:pt idx="504" formatCode="0.0">
                  <c:v>201.66300000000001</c:v>
                </c:pt>
                <c:pt idx="505" formatCode="0.0">
                  <c:v>54.222999999999999</c:v>
                </c:pt>
                <c:pt idx="506" formatCode="0.0">
                  <c:v>88.560999999999993</c:v>
                </c:pt>
                <c:pt idx="507" formatCode="0.0">
                  <c:v>146.37300000000002</c:v>
                </c:pt>
                <c:pt idx="508" formatCode="0.0">
                  <c:v>188.374</c:v>
                </c:pt>
                <c:pt idx="509" formatCode="0.0">
                  <c:v>395.56600000000003</c:v>
                </c:pt>
                <c:pt idx="510" formatCode="0.0">
                  <c:v>129.01</c:v>
                </c:pt>
                <c:pt idx="511" formatCode="0.0">
                  <c:v>25.704999999999998</c:v>
                </c:pt>
                <c:pt idx="512" formatCode="0.0">
                  <c:v>400.80399999999997</c:v>
                </c:pt>
                <c:pt idx="513" formatCode="0.0">
                  <c:v>408.56399999999996</c:v>
                </c:pt>
                <c:pt idx="514" formatCode="0.0">
                  <c:v>401.28899999999999</c:v>
                </c:pt>
                <c:pt idx="515" formatCode="0.0">
                  <c:v>410.69799999999998</c:v>
                </c:pt>
                <c:pt idx="516" formatCode="0.0">
                  <c:v>411.959</c:v>
                </c:pt>
                <c:pt idx="517" formatCode="0.0">
                  <c:v>340.858</c:v>
                </c:pt>
                <c:pt idx="518" formatCode="0.0">
                  <c:v>338.04500000000002</c:v>
                </c:pt>
                <c:pt idx="519">
                  <c:v>500</c:v>
                </c:pt>
                <c:pt idx="520">
                  <c:v>2100</c:v>
                </c:pt>
                <c:pt idx="521">
                  <c:v>500</c:v>
                </c:pt>
                <c:pt idx="522">
                  <c:v>1000</c:v>
                </c:pt>
                <c:pt idx="523">
                  <c:v>2100</c:v>
                </c:pt>
                <c:pt idx="524">
                  <c:v>1062.05</c:v>
                </c:pt>
                <c:pt idx="525">
                  <c:v>875</c:v>
                </c:pt>
                <c:pt idx="526">
                  <c:v>397</c:v>
                </c:pt>
                <c:pt idx="527">
                  <c:v>389.5</c:v>
                </c:pt>
                <c:pt idx="528">
                  <c:v>397.2</c:v>
                </c:pt>
                <c:pt idx="529">
                  <c:v>126.9</c:v>
                </c:pt>
                <c:pt idx="530">
                  <c:v>165.4</c:v>
                </c:pt>
                <c:pt idx="531">
                  <c:v>232</c:v>
                </c:pt>
                <c:pt idx="532" formatCode="0.0">
                  <c:v>24.25</c:v>
                </c:pt>
                <c:pt idx="533" formatCode="0.0">
                  <c:v>61.789000000000001</c:v>
                </c:pt>
                <c:pt idx="534" formatCode="0.0">
                  <c:v>41.030999999999999</c:v>
                </c:pt>
                <c:pt idx="535">
                  <c:v>4000</c:v>
                </c:pt>
                <c:pt idx="536">
                  <c:v>1091</c:v>
                </c:pt>
                <c:pt idx="537" formatCode="0.0">
                  <c:v>690.34900000000005</c:v>
                </c:pt>
                <c:pt idx="538" formatCode="0.0">
                  <c:v>634.57400000000007</c:v>
                </c:pt>
                <c:pt idx="539" formatCode="0.0">
                  <c:v>385.38100000000003</c:v>
                </c:pt>
                <c:pt idx="540" formatCode="0.0">
                  <c:v>200.596</c:v>
                </c:pt>
                <c:pt idx="541">
                  <c:v>4</c:v>
                </c:pt>
                <c:pt idx="542" formatCode="0.0">
                  <c:v>3191.3</c:v>
                </c:pt>
                <c:pt idx="543" formatCode="0.0">
                  <c:v>1242.376</c:v>
                </c:pt>
                <c:pt idx="544" formatCode="0.0">
                  <c:v>320.68200000000002</c:v>
                </c:pt>
                <c:pt idx="545" formatCode="0.0">
                  <c:v>311.17599999999999</c:v>
                </c:pt>
                <c:pt idx="546" formatCode="0.00">
                  <c:v>72</c:v>
                </c:pt>
                <c:pt idx="547">
                  <c:v>2700</c:v>
                </c:pt>
                <c:pt idx="548">
                  <c:v>2000</c:v>
                </c:pt>
                <c:pt idx="549" formatCode="0.0">
                  <c:v>147.44</c:v>
                </c:pt>
                <c:pt idx="550" formatCode="0.0">
                  <c:v>133.666</c:v>
                </c:pt>
                <c:pt idx="551" formatCode="0.0">
                  <c:v>134.63600000000002</c:v>
                </c:pt>
                <c:pt idx="552" formatCode="0.0">
                  <c:v>178.86799999999999</c:v>
                </c:pt>
                <c:pt idx="553" formatCode="0.0">
                  <c:v>240.46299999999999</c:v>
                </c:pt>
                <c:pt idx="554" formatCode="0.0">
                  <c:v>167.81</c:v>
                </c:pt>
                <c:pt idx="555">
                  <c:v>5300</c:v>
                </c:pt>
                <c:pt idx="556" formatCode="0.0">
                  <c:v>527.00099999999998</c:v>
                </c:pt>
                <c:pt idx="557" formatCode="0.0">
                  <c:v>521.27800000000002</c:v>
                </c:pt>
                <c:pt idx="558" formatCode="0.0">
                  <c:v>540.29</c:v>
                </c:pt>
                <c:pt idx="559" formatCode="0.0">
                  <c:v>71.100999999999999</c:v>
                </c:pt>
                <c:pt idx="560">
                  <c:v>2600</c:v>
                </c:pt>
                <c:pt idx="561" formatCode="0.0">
                  <c:v>245.89500000000001</c:v>
                </c:pt>
                <c:pt idx="562" formatCode="0.0">
                  <c:v>54.999000000000002</c:v>
                </c:pt>
                <c:pt idx="563" formatCode="0.0">
                  <c:v>210.87800000000001</c:v>
                </c:pt>
                <c:pt idx="564" formatCode="0.0">
                  <c:v>126.1</c:v>
                </c:pt>
                <c:pt idx="565" formatCode="0.0">
                  <c:v>229.79300000000001</c:v>
                </c:pt>
                <c:pt idx="566" formatCode="0.0">
                  <c:v>149.089</c:v>
                </c:pt>
                <c:pt idx="567">
                  <c:v>20</c:v>
                </c:pt>
                <c:pt idx="568" formatCode="0.0">
                  <c:v>200.01399999999998</c:v>
                </c:pt>
                <c:pt idx="569" formatCode="0.0">
                  <c:v>894.92200000000003</c:v>
                </c:pt>
                <c:pt idx="570" formatCode="0.0">
                  <c:v>719.93400000000008</c:v>
                </c:pt>
                <c:pt idx="571" formatCode="0.0">
                  <c:v>709.45799999999997</c:v>
                </c:pt>
                <c:pt idx="572" formatCode="0.0">
                  <c:v>699.56400000000008</c:v>
                </c:pt>
                <c:pt idx="573">
                  <c:v>4</c:v>
                </c:pt>
                <c:pt idx="574">
                  <c:v>1</c:v>
                </c:pt>
                <c:pt idx="575" formatCode="0.0">
                  <c:v>2667.7910000000002</c:v>
                </c:pt>
                <c:pt idx="576" formatCode="0.0">
                  <c:v>728.85799999999995</c:v>
                </c:pt>
                <c:pt idx="577" formatCode="0.0">
                  <c:v>1024.32</c:v>
                </c:pt>
                <c:pt idx="578" formatCode="0.0">
                  <c:v>756.40599999999995</c:v>
                </c:pt>
                <c:pt idx="579">
                  <c:v>11</c:v>
                </c:pt>
                <c:pt idx="580" formatCode="0.0">
                  <c:v>3227.0930000000003</c:v>
                </c:pt>
                <c:pt idx="581" formatCode="0.0">
                  <c:v>746.12400000000002</c:v>
                </c:pt>
                <c:pt idx="582" formatCode="0.0">
                  <c:v>747.09400000000005</c:v>
                </c:pt>
                <c:pt idx="583" formatCode="0.0">
                  <c:v>690.44599999999991</c:v>
                </c:pt>
                <c:pt idx="584" formatCode="0.0">
                  <c:v>687.827</c:v>
                </c:pt>
                <c:pt idx="585" formatCode="0.00">
                  <c:v>50</c:v>
                </c:pt>
                <c:pt idx="586" formatCode="0.0">
                  <c:v>691.31900000000007</c:v>
                </c:pt>
                <c:pt idx="587" formatCode="0.0">
                  <c:v>695.39300000000014</c:v>
                </c:pt>
                <c:pt idx="588" formatCode="0.0">
                  <c:v>1215.2159999999999</c:v>
                </c:pt>
                <c:pt idx="589" formatCode="0.0">
                  <c:v>295.85000000000002</c:v>
                </c:pt>
                <c:pt idx="590" formatCode="0.0">
                  <c:v>384.02299999999997</c:v>
                </c:pt>
                <c:pt idx="591" formatCode="0.0">
                  <c:v>324.56200000000001</c:v>
                </c:pt>
                <c:pt idx="592" formatCode="0.0">
                  <c:v>719.35200000000009</c:v>
                </c:pt>
                <c:pt idx="593" formatCode="0.0">
                  <c:v>257.82600000000002</c:v>
                </c:pt>
                <c:pt idx="594">
                  <c:v>4050</c:v>
                </c:pt>
                <c:pt idx="595" formatCode="0.0">
                  <c:v>235.80699999999999</c:v>
                </c:pt>
                <c:pt idx="596">
                  <c:v>3200</c:v>
                </c:pt>
                <c:pt idx="597">
                  <c:v>600</c:v>
                </c:pt>
                <c:pt idx="598">
                  <c:v>5750</c:v>
                </c:pt>
                <c:pt idx="599" formatCode="0.0">
                  <c:v>320.68200000000002</c:v>
                </c:pt>
                <c:pt idx="600" formatCode="0.0">
                  <c:v>311.17599999999999</c:v>
                </c:pt>
                <c:pt idx="601" formatCode="0.00">
                  <c:v>72</c:v>
                </c:pt>
                <c:pt idx="602">
                  <c:v>2700</c:v>
                </c:pt>
                <c:pt idx="603">
                  <c:v>2000</c:v>
                </c:pt>
                <c:pt idx="604" formatCode="0.0">
                  <c:v>121.444</c:v>
                </c:pt>
                <c:pt idx="605" formatCode="0.0">
                  <c:v>161.31100000000001</c:v>
                </c:pt>
                <c:pt idx="606" formatCode="0.0">
                  <c:v>161.31100000000001</c:v>
                </c:pt>
                <c:pt idx="607" formatCode="0.0">
                  <c:v>1007.9269999999999</c:v>
                </c:pt>
                <c:pt idx="608">
                  <c:v>6</c:v>
                </c:pt>
                <c:pt idx="609">
                  <c:v>44</c:v>
                </c:pt>
                <c:pt idx="610">
                  <c:v>450</c:v>
                </c:pt>
                <c:pt idx="611">
                  <c:v>1</c:v>
                </c:pt>
                <c:pt idx="612">
                  <c:v>82.6</c:v>
                </c:pt>
                <c:pt idx="613">
                  <c:v>10</c:v>
                </c:pt>
                <c:pt idx="614" formatCode="0.0">
                  <c:v>1466.931</c:v>
                </c:pt>
                <c:pt idx="615" formatCode="0.0">
                  <c:v>3109.82</c:v>
                </c:pt>
                <c:pt idx="616" formatCode="0.0">
                  <c:v>1446.367</c:v>
                </c:pt>
                <c:pt idx="617" formatCode="0.0">
                  <c:v>1437.346</c:v>
                </c:pt>
                <c:pt idx="618" formatCode="0.0">
                  <c:v>1440.9349999999999</c:v>
                </c:pt>
                <c:pt idx="619" formatCode="0.0">
                  <c:v>1435.018</c:v>
                </c:pt>
                <c:pt idx="620">
                  <c:v>70</c:v>
                </c:pt>
                <c:pt idx="621" formatCode="0.0">
                  <c:v>2575.2530000000002</c:v>
                </c:pt>
                <c:pt idx="622" formatCode="0.0">
                  <c:v>1448.6949999999999</c:v>
                </c:pt>
                <c:pt idx="623">
                  <c:v>1</c:v>
                </c:pt>
                <c:pt idx="624">
                  <c:v>1</c:v>
                </c:pt>
                <c:pt idx="625" formatCode="0.0">
                  <c:v>681.71600000000001</c:v>
                </c:pt>
                <c:pt idx="626" formatCode="0.0">
                  <c:v>170.429</c:v>
                </c:pt>
                <c:pt idx="627" formatCode="0.0">
                  <c:v>88.173000000000002</c:v>
                </c:pt>
                <c:pt idx="628" formatCode="0.0">
                  <c:v>414.57799999999997</c:v>
                </c:pt>
                <c:pt idx="629" formatCode="0.0">
                  <c:v>79.249000000000009</c:v>
                </c:pt>
                <c:pt idx="630" formatCode="0.0">
                  <c:v>129.495</c:v>
                </c:pt>
                <c:pt idx="631" formatCode="0.0">
                  <c:v>97.775999999999996</c:v>
                </c:pt>
                <c:pt idx="632" formatCode="0.0">
                  <c:v>610.90599999999995</c:v>
                </c:pt>
                <c:pt idx="633" formatCode="0.00">
                  <c:v>4</c:v>
                </c:pt>
                <c:pt idx="634" formatCode="0.0">
                  <c:v>515.846</c:v>
                </c:pt>
                <c:pt idx="635" formatCode="0.0">
                  <c:v>515.36099999999999</c:v>
                </c:pt>
                <c:pt idx="636" formatCode="0.0">
                  <c:v>690.93099999999993</c:v>
                </c:pt>
                <c:pt idx="637" formatCode="0.0">
                  <c:v>694.22900000000004</c:v>
                </c:pt>
                <c:pt idx="638" formatCode="0.0">
                  <c:v>720.22500000000014</c:v>
                </c:pt>
                <c:pt idx="639" formatCode="0.0">
                  <c:v>747.10369999999989</c:v>
                </c:pt>
                <c:pt idx="640" formatCode="0.0">
                  <c:v>950.01800000000014</c:v>
                </c:pt>
                <c:pt idx="641" formatCode="0.0">
                  <c:v>955.74099999999999</c:v>
                </c:pt>
                <c:pt idx="642">
                  <c:v>20</c:v>
                </c:pt>
                <c:pt idx="643" formatCode="0.0">
                  <c:v>696.7</c:v>
                </c:pt>
                <c:pt idx="644" formatCode="0.0">
                  <c:v>625.20000000000005</c:v>
                </c:pt>
                <c:pt idx="645" formatCode="0.0">
                  <c:v>2164.6</c:v>
                </c:pt>
                <c:pt idx="646">
                  <c:v>7</c:v>
                </c:pt>
                <c:pt idx="647">
                  <c:v>5</c:v>
                </c:pt>
                <c:pt idx="648" formatCode="0.00">
                  <c:v>1200</c:v>
                </c:pt>
                <c:pt idx="649" formatCode="0.00">
                  <c:v>45</c:v>
                </c:pt>
                <c:pt idx="650" formatCode="0.000">
                  <c:v>679.58199999999999</c:v>
                </c:pt>
                <c:pt idx="651" formatCode="0.000">
                  <c:v>612.16700000000003</c:v>
                </c:pt>
                <c:pt idx="652" formatCode="0.000">
                  <c:v>686.66300000000001</c:v>
                </c:pt>
                <c:pt idx="653" formatCode="0.000">
                  <c:v>2086.4699999999998</c:v>
                </c:pt>
                <c:pt idx="654" formatCode="0.000">
                  <c:v>2692.2350000000001</c:v>
                </c:pt>
                <c:pt idx="655" formatCode="0.000">
                  <c:v>2570.306</c:v>
                </c:pt>
                <c:pt idx="656" formatCode="0.000">
                  <c:v>2090.7380000000003</c:v>
                </c:pt>
                <c:pt idx="657">
                  <c:v>100</c:v>
                </c:pt>
                <c:pt idx="658">
                  <c:v>4</c:v>
                </c:pt>
                <c:pt idx="659">
                  <c:v>3</c:v>
                </c:pt>
                <c:pt idx="660">
                  <c:v>10</c:v>
                </c:pt>
                <c:pt idx="661" formatCode="General">
                  <c:v>136</c:v>
                </c:pt>
                <c:pt idx="662">
                  <c:v>59</c:v>
                </c:pt>
                <c:pt idx="663" formatCode="0.00">
                  <c:v>31</c:v>
                </c:pt>
                <c:pt idx="664" formatCode="0.00">
                  <c:v>50</c:v>
                </c:pt>
                <c:pt idx="665">
                  <c:v>1</c:v>
                </c:pt>
                <c:pt idx="666" formatCode="0.0">
                  <c:v>2261.9430000000002</c:v>
                </c:pt>
                <c:pt idx="667" formatCode="0.0">
                  <c:v>1492.83</c:v>
                </c:pt>
                <c:pt idx="668" formatCode="0.0">
                  <c:v>2124.203</c:v>
                </c:pt>
                <c:pt idx="669">
                  <c:v>2</c:v>
                </c:pt>
                <c:pt idx="670" formatCode="0.00">
                  <c:v>10</c:v>
                </c:pt>
                <c:pt idx="671" formatCode="0.0">
                  <c:v>791.423</c:v>
                </c:pt>
                <c:pt idx="672">
                  <c:v>3</c:v>
                </c:pt>
                <c:pt idx="673" formatCode="0.0">
                  <c:v>704.70500000000004</c:v>
                </c:pt>
                <c:pt idx="674" formatCode="0.0">
                  <c:v>701.11599999999999</c:v>
                </c:pt>
                <c:pt idx="675" formatCode="0.0">
                  <c:v>1284.5709999999999</c:v>
                </c:pt>
                <c:pt idx="676" formatCode="0.0">
                  <c:v>1283.7950000000001</c:v>
                </c:pt>
                <c:pt idx="677" formatCode="0.0">
                  <c:v>1291.4580000000001</c:v>
                </c:pt>
                <c:pt idx="678">
                  <c:v>1</c:v>
                </c:pt>
                <c:pt idx="679">
                  <c:v>3</c:v>
                </c:pt>
                <c:pt idx="680">
                  <c:v>10</c:v>
                </c:pt>
                <c:pt idx="681">
                  <c:v>3</c:v>
                </c:pt>
                <c:pt idx="682" formatCode="General">
                  <c:v>47</c:v>
                </c:pt>
                <c:pt idx="683" formatCode="General">
                  <c:v>648.1</c:v>
                </c:pt>
                <c:pt idx="684" formatCode="General">
                  <c:v>625.6</c:v>
                </c:pt>
                <c:pt idx="685" formatCode="General">
                  <c:v>641.6</c:v>
                </c:pt>
                <c:pt idx="686" formatCode="0.00">
                  <c:v>717.6</c:v>
                </c:pt>
                <c:pt idx="687" formatCode="0.00">
                  <c:v>610.45000000000005</c:v>
                </c:pt>
                <c:pt idx="688">
                  <c:v>4</c:v>
                </c:pt>
                <c:pt idx="689">
                  <c:v>11</c:v>
                </c:pt>
                <c:pt idx="690" formatCode="0.00">
                  <c:v>2699.7</c:v>
                </c:pt>
                <c:pt idx="691" formatCode="0.00">
                  <c:v>3100.1</c:v>
                </c:pt>
                <c:pt idx="692" formatCode="0.00">
                  <c:v>3278.2</c:v>
                </c:pt>
                <c:pt idx="693" formatCode="0.00">
                  <c:v>6243.85</c:v>
                </c:pt>
                <c:pt idx="694">
                  <c:v>3</c:v>
                </c:pt>
                <c:pt idx="695">
                  <c:v>11</c:v>
                </c:pt>
                <c:pt idx="696">
                  <c:v>82</c:v>
                </c:pt>
                <c:pt idx="697">
                  <c:v>35</c:v>
                </c:pt>
                <c:pt idx="698">
                  <c:v>200</c:v>
                </c:pt>
                <c:pt idx="699" formatCode="0.00">
                  <c:v>11</c:v>
                </c:pt>
                <c:pt idx="700" formatCode="General">
                  <c:v>2770.91</c:v>
                </c:pt>
                <c:pt idx="701" formatCode="General">
                  <c:v>3301.5</c:v>
                </c:pt>
                <c:pt idx="702">
                  <c:v>77</c:v>
                </c:pt>
                <c:pt idx="703">
                  <c:v>24</c:v>
                </c:pt>
                <c:pt idx="704" formatCode="General">
                  <c:v>811.9</c:v>
                </c:pt>
                <c:pt idx="705" formatCode="General">
                  <c:v>760.6</c:v>
                </c:pt>
                <c:pt idx="706" formatCode="General">
                  <c:v>813.3</c:v>
                </c:pt>
                <c:pt idx="707" formatCode="General">
                  <c:v>49.3</c:v>
                </c:pt>
                <c:pt idx="708">
                  <c:v>50</c:v>
                </c:pt>
                <c:pt idx="709">
                  <c:v>3</c:v>
                </c:pt>
                <c:pt idx="710">
                  <c:v>120</c:v>
                </c:pt>
                <c:pt idx="711" formatCode="General">
                  <c:v>906.1</c:v>
                </c:pt>
                <c:pt idx="712" formatCode="General">
                  <c:v>914.4</c:v>
                </c:pt>
                <c:pt idx="713" formatCode="General">
                  <c:v>666.6</c:v>
                </c:pt>
                <c:pt idx="714" formatCode="General">
                  <c:v>697</c:v>
                </c:pt>
                <c:pt idx="715" formatCode="0.00">
                  <c:v>630.4</c:v>
                </c:pt>
                <c:pt idx="716" formatCode="General">
                  <c:v>631.4</c:v>
                </c:pt>
                <c:pt idx="717" formatCode="General">
                  <c:v>697.5</c:v>
                </c:pt>
                <c:pt idx="718">
                  <c:v>70</c:v>
                </c:pt>
                <c:pt idx="719" formatCode="0.00">
                  <c:v>100</c:v>
                </c:pt>
                <c:pt idx="720" formatCode="0.00">
                  <c:v>25.6</c:v>
                </c:pt>
                <c:pt idx="721" formatCode="0.00">
                  <c:v>10</c:v>
                </c:pt>
                <c:pt idx="722">
                  <c:v>25</c:v>
                </c:pt>
                <c:pt idx="723">
                  <c:v>42.8</c:v>
                </c:pt>
                <c:pt idx="724">
                  <c:v>5</c:v>
                </c:pt>
                <c:pt idx="725">
                  <c:v>200</c:v>
                </c:pt>
                <c:pt idx="726">
                  <c:v>100</c:v>
                </c:pt>
                <c:pt idx="727" formatCode="General">
                  <c:v>888.5</c:v>
                </c:pt>
                <c:pt idx="728" formatCode="General">
                  <c:v>3078.4</c:v>
                </c:pt>
                <c:pt idx="729" formatCode="General">
                  <c:v>919.06</c:v>
                </c:pt>
                <c:pt idx="730" formatCode="General">
                  <c:v>99</c:v>
                </c:pt>
                <c:pt idx="731" formatCode="General">
                  <c:v>3309.3</c:v>
                </c:pt>
                <c:pt idx="732" formatCode="General">
                  <c:v>2762</c:v>
                </c:pt>
                <c:pt idx="733">
                  <c:v>3</c:v>
                </c:pt>
                <c:pt idx="734" formatCode="General">
                  <c:v>2141.5</c:v>
                </c:pt>
                <c:pt idx="735" formatCode="General">
                  <c:v>2155.39</c:v>
                </c:pt>
                <c:pt idx="736" formatCode="General">
                  <c:v>720</c:v>
                </c:pt>
                <c:pt idx="737" formatCode="General">
                  <c:v>10</c:v>
                </c:pt>
                <c:pt idx="738" formatCode="0.0">
                  <c:v>194</c:v>
                </c:pt>
                <c:pt idx="739" formatCode="0.0">
                  <c:v>194</c:v>
                </c:pt>
                <c:pt idx="740" formatCode="0.0">
                  <c:v>194</c:v>
                </c:pt>
                <c:pt idx="741" formatCode="0.0">
                  <c:v>194</c:v>
                </c:pt>
                <c:pt idx="742" formatCode="0.0">
                  <c:v>461.91399999999999</c:v>
                </c:pt>
                <c:pt idx="743" formatCode="0.0">
                  <c:v>346.87200000000001</c:v>
                </c:pt>
                <c:pt idx="744" formatCode="0.0">
                  <c:v>2082.9780000000001</c:v>
                </c:pt>
                <c:pt idx="745">
                  <c:v>100</c:v>
                </c:pt>
                <c:pt idx="746" formatCode="0.0">
                  <c:v>2080.65</c:v>
                </c:pt>
                <c:pt idx="747" formatCode="0.0">
                  <c:v>1877.0955000000001</c:v>
                </c:pt>
                <c:pt idx="748" formatCode="0.0">
                  <c:v>2004.4080000000001</c:v>
                </c:pt>
                <c:pt idx="749" formatCode="0.0">
                  <c:v>2376.306</c:v>
                </c:pt>
                <c:pt idx="750" formatCode="0.0">
                  <c:v>2416.6579999999999</c:v>
                </c:pt>
                <c:pt idx="751" formatCode="0.0">
                  <c:v>2691.6530000000002</c:v>
                </c:pt>
                <c:pt idx="752" formatCode="0.0">
                  <c:v>2690.1980000000003</c:v>
                </c:pt>
                <c:pt idx="753" formatCode="0.0">
                  <c:v>3277.8239999999996</c:v>
                </c:pt>
                <c:pt idx="754" formatCode="0.0">
                  <c:v>1352.18</c:v>
                </c:pt>
                <c:pt idx="755" formatCode="0.0">
                  <c:v>1322.498</c:v>
                </c:pt>
                <c:pt idx="756" formatCode="0.0">
                  <c:v>1367.4090000000001</c:v>
                </c:pt>
                <c:pt idx="757">
                  <c:v>124</c:v>
                </c:pt>
                <c:pt idx="758" formatCode="0.00">
                  <c:v>15</c:v>
                </c:pt>
                <c:pt idx="759" formatCode="0.00">
                  <c:v>30</c:v>
                </c:pt>
                <c:pt idx="760" formatCode="0.0">
                  <c:v>3410.9079999999999</c:v>
                </c:pt>
                <c:pt idx="761" formatCode="0.0">
                  <c:v>3431.2780000000002</c:v>
                </c:pt>
                <c:pt idx="762" formatCode="0.0">
                  <c:v>3094.5910000000003</c:v>
                </c:pt>
                <c:pt idx="763" formatCode="0.0">
                  <c:v>3406.64</c:v>
                </c:pt>
                <c:pt idx="764" formatCode="0.0">
                  <c:v>3392.7689999999998</c:v>
                </c:pt>
                <c:pt idx="765" formatCode="0.0">
                  <c:v>2330.5219999999999</c:v>
                </c:pt>
                <c:pt idx="766" formatCode="0.0">
                  <c:v>2499.69</c:v>
                </c:pt>
                <c:pt idx="767" formatCode="0.0">
                  <c:v>3030.4739999999997</c:v>
                </c:pt>
                <c:pt idx="768" formatCode="0.0">
                  <c:v>3338.0610000000001</c:v>
                </c:pt>
                <c:pt idx="769" formatCode="0.0">
                  <c:v>3371.3319999999999</c:v>
                </c:pt>
                <c:pt idx="770" formatCode="0.0">
                  <c:v>4698.4859999999999</c:v>
                </c:pt>
                <c:pt idx="771">
                  <c:v>80</c:v>
                </c:pt>
                <c:pt idx="772" formatCode="0.0">
                  <c:v>2156.31</c:v>
                </c:pt>
                <c:pt idx="773" formatCode="0.0">
                  <c:v>2192.7819999999997</c:v>
                </c:pt>
                <c:pt idx="774" formatCode="0.0">
                  <c:v>2109.944</c:v>
                </c:pt>
                <c:pt idx="775" formatCode="0.0">
                  <c:v>2109.944</c:v>
                </c:pt>
                <c:pt idx="776" formatCode="0.0">
                  <c:v>2099.5262000000002</c:v>
                </c:pt>
                <c:pt idx="777" formatCode="0.0">
                  <c:v>2821.2449999999999</c:v>
                </c:pt>
                <c:pt idx="778" formatCode="0.0">
                  <c:v>3344.4630000000002</c:v>
                </c:pt>
                <c:pt idx="779" formatCode="0.0">
                  <c:v>3334.4719999999998</c:v>
                </c:pt>
                <c:pt idx="780" formatCode="0.0">
                  <c:v>4723.2210000000005</c:v>
                </c:pt>
                <c:pt idx="781">
                  <c:v>327</c:v>
                </c:pt>
                <c:pt idx="782">
                  <c:v>1295</c:v>
                </c:pt>
                <c:pt idx="783">
                  <c:v>5</c:v>
                </c:pt>
                <c:pt idx="784">
                  <c:v>4</c:v>
                </c:pt>
                <c:pt idx="785" formatCode="0.00">
                  <c:v>55</c:v>
                </c:pt>
                <c:pt idx="786" formatCode="0.00">
                  <c:v>90</c:v>
                </c:pt>
                <c:pt idx="787">
                  <c:v>3</c:v>
                </c:pt>
                <c:pt idx="788" formatCode="0.0">
                  <c:v>849.91399999999999</c:v>
                </c:pt>
                <c:pt idx="789" formatCode="0.0">
                  <c:v>674.73199999999997</c:v>
                </c:pt>
                <c:pt idx="790" formatCode="0.0">
                  <c:v>72.75</c:v>
                </c:pt>
                <c:pt idx="791" formatCode="0.0">
                  <c:v>72.75</c:v>
                </c:pt>
                <c:pt idx="792" formatCode="0.00">
                  <c:v>40</c:v>
                </c:pt>
                <c:pt idx="793" formatCode="0.0">
                  <c:v>612.65200000000004</c:v>
                </c:pt>
                <c:pt idx="794" formatCode="0.0">
                  <c:v>615.56200000000001</c:v>
                </c:pt>
                <c:pt idx="795" formatCode="0.0">
                  <c:v>698.59400000000005</c:v>
                </c:pt>
                <c:pt idx="796" formatCode="0.0">
                  <c:v>3325.645</c:v>
                </c:pt>
                <c:pt idx="797">
                  <c:v>264</c:v>
                </c:pt>
                <c:pt idx="798" formatCode="0.0">
                  <c:v>3343.5802999999996</c:v>
                </c:pt>
                <c:pt idx="799" formatCode="0.0">
                  <c:v>3343.5790000000002</c:v>
                </c:pt>
                <c:pt idx="800" formatCode="0.0">
                  <c:v>2803.203</c:v>
                </c:pt>
                <c:pt idx="801" formatCode="0.0">
                  <c:v>3370.944</c:v>
                </c:pt>
                <c:pt idx="802" formatCode="0.0">
                  <c:v>3355.424</c:v>
                </c:pt>
                <c:pt idx="803" formatCode="0.0">
                  <c:v>6231.9589999999998</c:v>
                </c:pt>
                <c:pt idx="804" formatCode="0.00">
                  <c:v>50</c:v>
                </c:pt>
                <c:pt idx="805" formatCode="0.00">
                  <c:v>12</c:v>
                </c:pt>
                <c:pt idx="806">
                  <c:v>10</c:v>
                </c:pt>
                <c:pt idx="807">
                  <c:v>10</c:v>
                </c:pt>
                <c:pt idx="808">
                  <c:v>3</c:v>
                </c:pt>
                <c:pt idx="809" formatCode="0.0">
                  <c:v>3373.6502999999998</c:v>
                </c:pt>
                <c:pt idx="810" formatCode="0.0">
                  <c:v>2340.0280000000002</c:v>
                </c:pt>
                <c:pt idx="811" formatCode="0.0">
                  <c:v>3373.4660000000003</c:v>
                </c:pt>
                <c:pt idx="812" formatCode="0.0">
                  <c:v>2016.9210000000003</c:v>
                </c:pt>
                <c:pt idx="813" formatCode="0.0">
                  <c:v>1991.41</c:v>
                </c:pt>
                <c:pt idx="814" formatCode="0.0">
                  <c:v>4012.5020000000004</c:v>
                </c:pt>
                <c:pt idx="815" formatCode="0.0">
                  <c:v>3074.9873000000002</c:v>
                </c:pt>
                <c:pt idx="816" formatCode="0.0">
                  <c:v>3074.1239999999998</c:v>
                </c:pt>
                <c:pt idx="817" formatCode="0.0">
                  <c:v>2020.413</c:v>
                </c:pt>
                <c:pt idx="818" formatCode="0.0">
                  <c:v>3395.0873000000001</c:v>
                </c:pt>
                <c:pt idx="819" formatCode="0.0">
                  <c:v>2010.325</c:v>
                </c:pt>
                <c:pt idx="820" formatCode="0.0">
                  <c:v>7081.6692999999996</c:v>
                </c:pt>
                <c:pt idx="821" formatCode="0.0">
                  <c:v>5577.8879999999999</c:v>
                </c:pt>
                <c:pt idx="822" formatCode="0.0">
                  <c:v>7064.3159999999998</c:v>
                </c:pt>
                <c:pt idx="823" formatCode="0.0">
                  <c:v>5814.3642999999993</c:v>
                </c:pt>
                <c:pt idx="824">
                  <c:v>6</c:v>
                </c:pt>
                <c:pt idx="825" formatCode="0.0">
                  <c:v>6208</c:v>
                </c:pt>
                <c:pt idx="826" formatCode="0.0">
                  <c:v>6228.8744000000006</c:v>
                </c:pt>
                <c:pt idx="827" formatCode="0.0">
                  <c:v>7921.6698999999999</c:v>
                </c:pt>
                <c:pt idx="828" formatCode="0.0">
                  <c:v>97</c:v>
                </c:pt>
                <c:pt idx="829" formatCode="0.0">
                  <c:v>101.85</c:v>
                </c:pt>
                <c:pt idx="830" formatCode="0.0">
                  <c:v>106.7</c:v>
                </c:pt>
                <c:pt idx="831" formatCode="0.0">
                  <c:v>375.95259999999996</c:v>
                </c:pt>
                <c:pt idx="832" formatCode="0.0">
                  <c:v>438.24600000000004</c:v>
                </c:pt>
                <c:pt idx="833" formatCode="0.0">
                  <c:v>3133.2939999999999</c:v>
                </c:pt>
                <c:pt idx="834" formatCode="0.00">
                  <c:v>20</c:v>
                </c:pt>
                <c:pt idx="835" formatCode="0.00">
                  <c:v>20</c:v>
                </c:pt>
                <c:pt idx="836">
                  <c:v>153</c:v>
                </c:pt>
                <c:pt idx="837" formatCode="0.0">
                  <c:v>10524.305999999999</c:v>
                </c:pt>
                <c:pt idx="838" formatCode="0.0">
                  <c:v>9343.9130000000005</c:v>
                </c:pt>
                <c:pt idx="839" formatCode="0.0">
                  <c:v>5131.1836000000003</c:v>
                </c:pt>
                <c:pt idx="840" formatCode="0.0">
                  <c:v>5278.1081000000004</c:v>
                </c:pt>
                <c:pt idx="841" formatCode="0.0">
                  <c:v>8407.280999999999</c:v>
                </c:pt>
                <c:pt idx="842" formatCode="0.00">
                  <c:v>52</c:v>
                </c:pt>
                <c:pt idx="843">
                  <c:v>22</c:v>
                </c:pt>
                <c:pt idx="844" formatCode="0.00">
                  <c:v>9000</c:v>
                </c:pt>
                <c:pt idx="845">
                  <c:v>1</c:v>
                </c:pt>
                <c:pt idx="846" formatCode="0.00">
                  <c:v>1158.5999999999999</c:v>
                </c:pt>
                <c:pt idx="847" formatCode="0.00">
                  <c:v>1102.3</c:v>
                </c:pt>
                <c:pt idx="848" formatCode="0.00">
                  <c:v>1801</c:v>
                </c:pt>
                <c:pt idx="849" formatCode="0.00">
                  <c:v>1353.7</c:v>
                </c:pt>
                <c:pt idx="850" formatCode="0.0">
                  <c:v>3399.85</c:v>
                </c:pt>
                <c:pt idx="851" formatCode="0.0">
                  <c:v>3405.4760000000001</c:v>
                </c:pt>
                <c:pt idx="852" formatCode="0.0">
                  <c:v>3326.3239999999996</c:v>
                </c:pt>
                <c:pt idx="853" formatCode="0.0">
                  <c:v>3302.268</c:v>
                </c:pt>
                <c:pt idx="854" formatCode="0.0">
                  <c:v>3362.02</c:v>
                </c:pt>
                <c:pt idx="855" formatCode="0.0">
                  <c:v>3401.4989999999998</c:v>
                </c:pt>
                <c:pt idx="856" formatCode="0.0">
                  <c:v>3967.4939999999997</c:v>
                </c:pt>
                <c:pt idx="857" formatCode="0.00">
                  <c:v>15</c:v>
                </c:pt>
                <c:pt idx="858" formatCode="0.00">
                  <c:v>20</c:v>
                </c:pt>
                <c:pt idx="859">
                  <c:v>80</c:v>
                </c:pt>
                <c:pt idx="860" formatCode="0.0">
                  <c:v>3345.0450000000001</c:v>
                </c:pt>
                <c:pt idx="861" formatCode="0.0">
                  <c:v>3391.9929999999999</c:v>
                </c:pt>
                <c:pt idx="862" formatCode="0.0">
                  <c:v>3399.9470000000001</c:v>
                </c:pt>
                <c:pt idx="863" formatCode="0.0">
                  <c:v>3415.4670000000001</c:v>
                </c:pt>
                <c:pt idx="864" formatCode="0.0">
                  <c:v>3389.277</c:v>
                </c:pt>
                <c:pt idx="865" formatCode="0.0">
                  <c:v>3387.0460000000003</c:v>
                </c:pt>
                <c:pt idx="866" formatCode="0.0">
                  <c:v>2719.5889999999999</c:v>
                </c:pt>
                <c:pt idx="867" formatCode="0.0">
                  <c:v>4022.2020000000002</c:v>
                </c:pt>
                <c:pt idx="868" formatCode="0.00">
                  <c:v>100</c:v>
                </c:pt>
                <c:pt idx="869" formatCode="0.00">
                  <c:v>5</c:v>
                </c:pt>
                <c:pt idx="870">
                  <c:v>292</c:v>
                </c:pt>
                <c:pt idx="871">
                  <c:v>1</c:v>
                </c:pt>
                <c:pt idx="872">
                  <c:v>290</c:v>
                </c:pt>
                <c:pt idx="873" formatCode="0.00">
                  <c:v>45</c:v>
                </c:pt>
                <c:pt idx="874" formatCode="0.00">
                  <c:v>33</c:v>
                </c:pt>
                <c:pt idx="875" formatCode="0.0">
                  <c:v>610.61500000000001</c:v>
                </c:pt>
                <c:pt idx="876" formatCode="0.0">
                  <c:v>616.62900000000002</c:v>
                </c:pt>
                <c:pt idx="877" formatCode="0.0">
                  <c:v>609.45099999999991</c:v>
                </c:pt>
                <c:pt idx="878">
                  <c:v>397.06027397260272</c:v>
                </c:pt>
                <c:pt idx="879">
                  <c:v>50</c:v>
                </c:pt>
                <c:pt idx="880">
                  <c:v>2</c:v>
                </c:pt>
                <c:pt idx="881" formatCode="0.0">
                  <c:v>1969.585</c:v>
                </c:pt>
                <c:pt idx="882" formatCode="0.0">
                  <c:v>706.83900000000006</c:v>
                </c:pt>
                <c:pt idx="883" formatCode="0.00">
                  <c:v>50</c:v>
                </c:pt>
                <c:pt idx="884" formatCode="0.0">
                  <c:v>200.3244</c:v>
                </c:pt>
                <c:pt idx="885" formatCode="0.0">
                  <c:v>278.875</c:v>
                </c:pt>
                <c:pt idx="886" formatCode="0.0">
                  <c:v>128.816</c:v>
                </c:pt>
                <c:pt idx="887" formatCode="0.00">
                  <c:v>4800</c:v>
                </c:pt>
                <c:pt idx="888" formatCode="0.00">
                  <c:v>1920</c:v>
                </c:pt>
                <c:pt idx="889" formatCode="0.00">
                  <c:v>960</c:v>
                </c:pt>
                <c:pt idx="890" formatCode="0.00">
                  <c:v>1680</c:v>
                </c:pt>
                <c:pt idx="891" formatCode="0.00">
                  <c:v>1920</c:v>
                </c:pt>
                <c:pt idx="892" formatCode="0.00">
                  <c:v>2160</c:v>
                </c:pt>
                <c:pt idx="893" formatCode="0.00">
                  <c:v>1320</c:v>
                </c:pt>
                <c:pt idx="894" formatCode="0.00">
                  <c:v>1440</c:v>
                </c:pt>
                <c:pt idx="895" formatCode="General">
                  <c:v>1680</c:v>
                </c:pt>
                <c:pt idx="896" formatCode="0.00">
                  <c:v>1320</c:v>
                </c:pt>
                <c:pt idx="897" formatCode="0.00">
                  <c:v>600</c:v>
                </c:pt>
                <c:pt idx="898">
                  <c:v>207.14520547945204</c:v>
                </c:pt>
                <c:pt idx="899" formatCode="0.0">
                  <c:v>779.7</c:v>
                </c:pt>
                <c:pt idx="900" formatCode="0.0">
                  <c:v>425.9</c:v>
                </c:pt>
                <c:pt idx="901" formatCode="0.0">
                  <c:v>395.3</c:v>
                </c:pt>
                <c:pt idx="902" formatCode="0.0">
                  <c:v>1050</c:v>
                </c:pt>
                <c:pt idx="903" formatCode="0.0">
                  <c:v>9300</c:v>
                </c:pt>
                <c:pt idx="904" formatCode="0.0">
                  <c:v>2700</c:v>
                </c:pt>
                <c:pt idx="905" formatCode="0.0">
                  <c:v>1800</c:v>
                </c:pt>
                <c:pt idx="906" formatCode="0.00">
                  <c:v>5400</c:v>
                </c:pt>
                <c:pt idx="907" formatCode="0.0">
                  <c:v>624.70000000000005</c:v>
                </c:pt>
                <c:pt idx="908" formatCode="0.0">
                  <c:v>205.9</c:v>
                </c:pt>
                <c:pt idx="909" formatCode="0.0">
                  <c:v>2443.6</c:v>
                </c:pt>
                <c:pt idx="910" formatCode="0.0">
                  <c:v>791.14</c:v>
                </c:pt>
                <c:pt idx="911" formatCode="0.0">
                  <c:v>19764.509999999998</c:v>
                </c:pt>
                <c:pt idx="912" formatCode="0.0">
                  <c:v>1345.03</c:v>
                </c:pt>
                <c:pt idx="913" formatCode="0.00">
                  <c:v>150</c:v>
                </c:pt>
                <c:pt idx="914" formatCode="General">
                  <c:v>41</c:v>
                </c:pt>
                <c:pt idx="915" formatCode="General">
                  <c:v>954</c:v>
                </c:pt>
                <c:pt idx="916" formatCode="0.00">
                  <c:v>15</c:v>
                </c:pt>
                <c:pt idx="917" formatCode="0.00">
                  <c:v>6</c:v>
                </c:pt>
                <c:pt idx="918">
                  <c:v>2</c:v>
                </c:pt>
                <c:pt idx="919">
                  <c:v>12</c:v>
                </c:pt>
                <c:pt idx="920">
                  <c:v>30</c:v>
                </c:pt>
                <c:pt idx="921">
                  <c:v>30</c:v>
                </c:pt>
                <c:pt idx="922">
                  <c:v>40</c:v>
                </c:pt>
                <c:pt idx="923" formatCode="0.00">
                  <c:v>6</c:v>
                </c:pt>
                <c:pt idx="924">
                  <c:v>6</c:v>
                </c:pt>
                <c:pt idx="925">
                  <c:v>6</c:v>
                </c:pt>
                <c:pt idx="926">
                  <c:v>6</c:v>
                </c:pt>
                <c:pt idx="927" formatCode="0.00">
                  <c:v>10</c:v>
                </c:pt>
                <c:pt idx="928" formatCode="0.00">
                  <c:v>42.2</c:v>
                </c:pt>
                <c:pt idx="929" formatCode="0.00">
                  <c:v>8.9</c:v>
                </c:pt>
                <c:pt idx="930" formatCode="0.00">
                  <c:v>15</c:v>
                </c:pt>
                <c:pt idx="931" formatCode="0.00">
                  <c:v>100</c:v>
                </c:pt>
                <c:pt idx="932" formatCode="0.00">
                  <c:v>50</c:v>
                </c:pt>
                <c:pt idx="933" formatCode="0.00">
                  <c:v>50</c:v>
                </c:pt>
                <c:pt idx="934" formatCode="0.00">
                  <c:v>12</c:v>
                </c:pt>
                <c:pt idx="935">
                  <c:v>12</c:v>
                </c:pt>
                <c:pt idx="936">
                  <c:v>60</c:v>
                </c:pt>
                <c:pt idx="937" formatCode="0.00">
                  <c:v>6</c:v>
                </c:pt>
                <c:pt idx="938" formatCode="0.00">
                  <c:v>6</c:v>
                </c:pt>
                <c:pt idx="939" formatCode="0.00">
                  <c:v>50</c:v>
                </c:pt>
                <c:pt idx="940" formatCode="0.00">
                  <c:v>10</c:v>
                </c:pt>
                <c:pt idx="941" formatCode="0.00">
                  <c:v>10</c:v>
                </c:pt>
                <c:pt idx="942" formatCode="0.0">
                  <c:v>1336.4</c:v>
                </c:pt>
                <c:pt idx="943" formatCode="0.0">
                  <c:v>3468.6</c:v>
                </c:pt>
                <c:pt idx="944">
                  <c:v>40</c:v>
                </c:pt>
                <c:pt idx="945">
                  <c:v>60</c:v>
                </c:pt>
                <c:pt idx="946">
                  <c:v>12</c:v>
                </c:pt>
                <c:pt idx="947">
                  <c:v>78</c:v>
                </c:pt>
                <c:pt idx="948" formatCode="0.00">
                  <c:v>460</c:v>
                </c:pt>
                <c:pt idx="949" formatCode="0.000">
                  <c:v>60</c:v>
                </c:pt>
                <c:pt idx="950">
                  <c:v>7</c:v>
                </c:pt>
                <c:pt idx="951" formatCode="0.00">
                  <c:v>41.3</c:v>
                </c:pt>
                <c:pt idx="952" formatCode="0.00">
                  <c:v>30</c:v>
                </c:pt>
                <c:pt idx="953" formatCode="0.00">
                  <c:v>32</c:v>
                </c:pt>
                <c:pt idx="954" formatCode="0.00">
                  <c:v>18</c:v>
                </c:pt>
                <c:pt idx="955" formatCode="0.000">
                  <c:v>28</c:v>
                </c:pt>
                <c:pt idx="956" formatCode="0.0">
                  <c:v>654.62</c:v>
                </c:pt>
                <c:pt idx="957" formatCode="0.0">
                  <c:v>624.1</c:v>
                </c:pt>
                <c:pt idx="958" formatCode="0.0">
                  <c:v>3878.7</c:v>
                </c:pt>
                <c:pt idx="959" formatCode="0.00">
                  <c:v>150</c:v>
                </c:pt>
                <c:pt idx="960" formatCode="0.00">
                  <c:v>450</c:v>
                </c:pt>
                <c:pt idx="961" formatCode="0.00">
                  <c:v>900</c:v>
                </c:pt>
                <c:pt idx="962">
                  <c:v>45</c:v>
                </c:pt>
                <c:pt idx="963">
                  <c:v>30</c:v>
                </c:pt>
                <c:pt idx="964">
                  <c:v>78</c:v>
                </c:pt>
                <c:pt idx="965">
                  <c:v>8</c:v>
                </c:pt>
                <c:pt idx="966" formatCode="0.00">
                  <c:v>1200</c:v>
                </c:pt>
                <c:pt idx="967">
                  <c:v>6</c:v>
                </c:pt>
                <c:pt idx="968" formatCode="0.00">
                  <c:v>1000</c:v>
                </c:pt>
                <c:pt idx="969" formatCode="0.00">
                  <c:v>30</c:v>
                </c:pt>
                <c:pt idx="970">
                  <c:v>12</c:v>
                </c:pt>
                <c:pt idx="971" formatCode="0.00">
                  <c:v>40</c:v>
                </c:pt>
                <c:pt idx="972" formatCode="0.00">
                  <c:v>433.6</c:v>
                </c:pt>
                <c:pt idx="973" formatCode="0.0">
                  <c:v>858.9</c:v>
                </c:pt>
                <c:pt idx="974" formatCode="0.0">
                  <c:v>1978.4</c:v>
                </c:pt>
                <c:pt idx="975" formatCode="0.0">
                  <c:v>1839.7</c:v>
                </c:pt>
                <c:pt idx="976" formatCode="0.0">
                  <c:v>863</c:v>
                </c:pt>
                <c:pt idx="977" formatCode="0.0">
                  <c:v>3350.8</c:v>
                </c:pt>
                <c:pt idx="978" formatCode="0.00">
                  <c:v>900</c:v>
                </c:pt>
                <c:pt idx="979" formatCode="0.00">
                  <c:v>450</c:v>
                </c:pt>
                <c:pt idx="980" formatCode="0.00">
                  <c:v>1950</c:v>
                </c:pt>
                <c:pt idx="981" formatCode="0.00">
                  <c:v>1050</c:v>
                </c:pt>
                <c:pt idx="982" formatCode="0.00">
                  <c:v>3450</c:v>
                </c:pt>
                <c:pt idx="983" formatCode="0.00">
                  <c:v>2550</c:v>
                </c:pt>
                <c:pt idx="984">
                  <c:v>4</c:v>
                </c:pt>
                <c:pt idx="985" formatCode="0.00">
                  <c:v>6</c:v>
                </c:pt>
                <c:pt idx="986">
                  <c:v>50</c:v>
                </c:pt>
                <c:pt idx="987">
                  <c:v>50</c:v>
                </c:pt>
                <c:pt idx="988" formatCode="0.0">
                  <c:v>1650.5</c:v>
                </c:pt>
                <c:pt idx="989" formatCode="0.0">
                  <c:v>363.2</c:v>
                </c:pt>
                <c:pt idx="990" formatCode="0.0">
                  <c:v>886.9</c:v>
                </c:pt>
                <c:pt idx="991" formatCode="0.0">
                  <c:v>885.7</c:v>
                </c:pt>
                <c:pt idx="992" formatCode="0.0">
                  <c:v>872.8</c:v>
                </c:pt>
                <c:pt idx="993" formatCode="0.0">
                  <c:v>808.4</c:v>
                </c:pt>
                <c:pt idx="994" formatCode="0.0">
                  <c:v>762.9</c:v>
                </c:pt>
                <c:pt idx="995" formatCode="0.0">
                  <c:v>761.4</c:v>
                </c:pt>
                <c:pt idx="996" formatCode="0.0">
                  <c:v>440.6</c:v>
                </c:pt>
                <c:pt idx="997" formatCode="0.0">
                  <c:v>756.4</c:v>
                </c:pt>
                <c:pt idx="998" formatCode="0.0">
                  <c:v>669.1</c:v>
                </c:pt>
                <c:pt idx="999" formatCode="0.0">
                  <c:v>674.8</c:v>
                </c:pt>
                <c:pt idx="1000">
                  <c:v>2</c:v>
                </c:pt>
                <c:pt idx="1001" formatCode="0.00">
                  <c:v>40</c:v>
                </c:pt>
                <c:pt idx="1002">
                  <c:v>480</c:v>
                </c:pt>
                <c:pt idx="1003" formatCode="0.0">
                  <c:v>836.7</c:v>
                </c:pt>
                <c:pt idx="1004" formatCode="0.0">
                  <c:v>744.3</c:v>
                </c:pt>
                <c:pt idx="1005" formatCode="0.0">
                  <c:v>455.6</c:v>
                </c:pt>
                <c:pt idx="1006" formatCode="0.0">
                  <c:v>1322.6</c:v>
                </c:pt>
                <c:pt idx="1007" formatCode="0.00">
                  <c:v>750</c:v>
                </c:pt>
                <c:pt idx="1008" formatCode="0.00">
                  <c:v>1350</c:v>
                </c:pt>
                <c:pt idx="1009">
                  <c:v>312</c:v>
                </c:pt>
                <c:pt idx="1010">
                  <c:v>30</c:v>
                </c:pt>
                <c:pt idx="1011" formatCode="0.0">
                  <c:v>280.10000000000002</c:v>
                </c:pt>
                <c:pt idx="1012" formatCode="0.0">
                  <c:v>195.9</c:v>
                </c:pt>
                <c:pt idx="1013" formatCode="0.0">
                  <c:v>293.7</c:v>
                </c:pt>
                <c:pt idx="1014" formatCode="0.0">
                  <c:v>174.6</c:v>
                </c:pt>
                <c:pt idx="1015">
                  <c:v>750</c:v>
                </c:pt>
                <c:pt idx="1016" formatCode="0.00">
                  <c:v>60</c:v>
                </c:pt>
                <c:pt idx="1017" formatCode="0.00">
                  <c:v>80</c:v>
                </c:pt>
                <c:pt idx="1018" formatCode="0.00">
                  <c:v>60</c:v>
                </c:pt>
                <c:pt idx="1019">
                  <c:v>1</c:v>
                </c:pt>
                <c:pt idx="1020" formatCode="0.0">
                  <c:v>4763</c:v>
                </c:pt>
                <c:pt idx="1021" formatCode="0.0">
                  <c:v>4786.8</c:v>
                </c:pt>
                <c:pt idx="1022" formatCode="0.00">
                  <c:v>1000</c:v>
                </c:pt>
                <c:pt idx="1023" formatCode="0.0">
                  <c:v>4699.2</c:v>
                </c:pt>
                <c:pt idx="1024" formatCode="0.0">
                  <c:v>4939</c:v>
                </c:pt>
                <c:pt idx="1025" formatCode="0.00">
                  <c:v>4000</c:v>
                </c:pt>
                <c:pt idx="1026" formatCode="0.00">
                  <c:v>4500</c:v>
                </c:pt>
                <c:pt idx="1027" formatCode="0.00">
                  <c:v>3000</c:v>
                </c:pt>
                <c:pt idx="1028">
                  <c:v>5</c:v>
                </c:pt>
                <c:pt idx="1029">
                  <c:v>5</c:v>
                </c:pt>
                <c:pt idx="1030">
                  <c:v>18</c:v>
                </c:pt>
                <c:pt idx="1031">
                  <c:v>220</c:v>
                </c:pt>
                <c:pt idx="1032" formatCode="0.0">
                  <c:v>2906.15</c:v>
                </c:pt>
                <c:pt idx="1033" formatCode="0.0">
                  <c:v>3180.99</c:v>
                </c:pt>
                <c:pt idx="1034" formatCode="0.0">
                  <c:v>3166.7</c:v>
                </c:pt>
                <c:pt idx="1035" formatCode="0.0">
                  <c:v>1868</c:v>
                </c:pt>
                <c:pt idx="1036" formatCode="0.0">
                  <c:v>4447.75</c:v>
                </c:pt>
                <c:pt idx="1037" formatCode="0.00">
                  <c:v>34</c:v>
                </c:pt>
                <c:pt idx="1038" formatCode="0.00">
                  <c:v>24</c:v>
                </c:pt>
                <c:pt idx="1039" formatCode="0.00">
                  <c:v>30</c:v>
                </c:pt>
                <c:pt idx="1040" formatCode="General">
                  <c:v>50</c:v>
                </c:pt>
                <c:pt idx="1041" formatCode="0.0">
                  <c:v>8384</c:v>
                </c:pt>
                <c:pt idx="1042" formatCode="0.0">
                  <c:v>23929.599999999999</c:v>
                </c:pt>
                <c:pt idx="1043">
                  <c:v>20</c:v>
                </c:pt>
                <c:pt idx="1044">
                  <c:v>6</c:v>
                </c:pt>
                <c:pt idx="1045">
                  <c:v>30</c:v>
                </c:pt>
                <c:pt idx="1046" formatCode="0.00">
                  <c:v>4217.3</c:v>
                </c:pt>
                <c:pt idx="1047" formatCode="General">
                  <c:v>4</c:v>
                </c:pt>
                <c:pt idx="1048" formatCode="0.00">
                  <c:v>30</c:v>
                </c:pt>
                <c:pt idx="1049" formatCode="General">
                  <c:v>4</c:v>
                </c:pt>
                <c:pt idx="1050" formatCode="0.00">
                  <c:v>10</c:v>
                </c:pt>
                <c:pt idx="1051" formatCode="General">
                  <c:v>50</c:v>
                </c:pt>
                <c:pt idx="1052" formatCode="0.00">
                  <c:v>24</c:v>
                </c:pt>
                <c:pt idx="1053" formatCode="0.00">
                  <c:v>6</c:v>
                </c:pt>
                <c:pt idx="1054" formatCode="General">
                  <c:v>34</c:v>
                </c:pt>
                <c:pt idx="1055">
                  <c:v>6</c:v>
                </c:pt>
                <c:pt idx="1056" formatCode="0.00">
                  <c:v>60</c:v>
                </c:pt>
                <c:pt idx="1057" formatCode="0.00">
                  <c:v>40</c:v>
                </c:pt>
                <c:pt idx="1058" formatCode="0.00">
                  <c:v>28</c:v>
                </c:pt>
                <c:pt idx="1059" formatCode="0.00">
                  <c:v>10</c:v>
                </c:pt>
                <c:pt idx="1060" formatCode="0.00">
                  <c:v>10</c:v>
                </c:pt>
                <c:pt idx="1061" formatCode="0.00">
                  <c:v>12</c:v>
                </c:pt>
                <c:pt idx="1062" formatCode="0.0">
                  <c:v>16759</c:v>
                </c:pt>
                <c:pt idx="1063" formatCode="0.0">
                  <c:v>653</c:v>
                </c:pt>
                <c:pt idx="1064" formatCode="0.0">
                  <c:v>821.9</c:v>
                </c:pt>
                <c:pt idx="1065" formatCode="0.0">
                  <c:v>280.7</c:v>
                </c:pt>
                <c:pt idx="1066">
                  <c:v>6</c:v>
                </c:pt>
                <c:pt idx="1067" formatCode="0.00">
                  <c:v>40</c:v>
                </c:pt>
                <c:pt idx="1068" formatCode="0.00">
                  <c:v>34</c:v>
                </c:pt>
                <c:pt idx="1069" formatCode="0.00">
                  <c:v>60</c:v>
                </c:pt>
                <c:pt idx="1070" formatCode="0.00">
                  <c:v>28</c:v>
                </c:pt>
                <c:pt idx="1071" formatCode="0.00">
                  <c:v>30</c:v>
                </c:pt>
                <c:pt idx="1072" formatCode="0.00">
                  <c:v>24</c:v>
                </c:pt>
                <c:pt idx="1073" formatCode="General">
                  <c:v>6</c:v>
                </c:pt>
                <c:pt idx="1074" formatCode="0.00">
                  <c:v>100</c:v>
                </c:pt>
                <c:pt idx="1075" formatCode="0.0">
                  <c:v>11478.8</c:v>
                </c:pt>
                <c:pt idx="1076" formatCode="General">
                  <c:v>12</c:v>
                </c:pt>
                <c:pt idx="1077" formatCode="General">
                  <c:v>6</c:v>
                </c:pt>
                <c:pt idx="1078" formatCode="0.00">
                  <c:v>10</c:v>
                </c:pt>
                <c:pt idx="1079" formatCode="General">
                  <c:v>8</c:v>
                </c:pt>
                <c:pt idx="1080" formatCode="0.00">
                  <c:v>40</c:v>
                </c:pt>
                <c:pt idx="1081">
                  <c:v>8</c:v>
                </c:pt>
                <c:pt idx="1082" formatCode="General">
                  <c:v>4</c:v>
                </c:pt>
                <c:pt idx="1083" formatCode="0.0">
                  <c:v>158.9</c:v>
                </c:pt>
                <c:pt idx="1084" formatCode="0.0">
                  <c:v>145.19999999999999</c:v>
                </c:pt>
                <c:pt idx="1085" formatCode="0.0">
                  <c:v>71.099999999999994</c:v>
                </c:pt>
                <c:pt idx="1086" formatCode="0.0">
                  <c:v>192.5</c:v>
                </c:pt>
                <c:pt idx="1087" formatCode="0.0">
                  <c:v>53.9</c:v>
                </c:pt>
                <c:pt idx="1088" formatCode="General">
                  <c:v>1950</c:v>
                </c:pt>
                <c:pt idx="1089" formatCode="0.00">
                  <c:v>2</c:v>
                </c:pt>
                <c:pt idx="1090">
                  <c:v>84</c:v>
                </c:pt>
                <c:pt idx="1091" formatCode="0.0">
                  <c:v>845.73</c:v>
                </c:pt>
                <c:pt idx="1092" formatCode="0.0">
                  <c:v>883.6</c:v>
                </c:pt>
                <c:pt idx="1093" formatCode="0.0">
                  <c:v>879.8</c:v>
                </c:pt>
                <c:pt idx="1094" formatCode="0.0">
                  <c:v>722.07</c:v>
                </c:pt>
                <c:pt idx="1095" formatCode="0.0">
                  <c:v>941.2</c:v>
                </c:pt>
                <c:pt idx="1096" formatCode="0.0">
                  <c:v>942.3</c:v>
                </c:pt>
                <c:pt idx="1097" formatCode="0.0">
                  <c:v>947.9</c:v>
                </c:pt>
                <c:pt idx="1098" formatCode="0.0">
                  <c:v>800</c:v>
                </c:pt>
                <c:pt idx="1099" formatCode="0.00">
                  <c:v>300</c:v>
                </c:pt>
                <c:pt idx="1100">
                  <c:v>550</c:v>
                </c:pt>
                <c:pt idx="1101">
                  <c:v>20</c:v>
                </c:pt>
                <c:pt idx="1102">
                  <c:v>32</c:v>
                </c:pt>
                <c:pt idx="1103">
                  <c:v>12</c:v>
                </c:pt>
                <c:pt idx="1104" formatCode="0.0">
                  <c:v>533.1</c:v>
                </c:pt>
                <c:pt idx="1105" formatCode="0.0">
                  <c:v>2783.7</c:v>
                </c:pt>
                <c:pt idx="1106" formatCode="General">
                  <c:v>500</c:v>
                </c:pt>
                <c:pt idx="1107" formatCode="General">
                  <c:v>2</c:v>
                </c:pt>
                <c:pt idx="1108" formatCode="0.00">
                  <c:v>60</c:v>
                </c:pt>
                <c:pt idx="1109" formatCode="0.00">
                  <c:v>12</c:v>
                </c:pt>
                <c:pt idx="1110" formatCode="0.00">
                  <c:v>6</c:v>
                </c:pt>
                <c:pt idx="1111" formatCode="0.00">
                  <c:v>25</c:v>
                </c:pt>
                <c:pt idx="1112" formatCode="0.00">
                  <c:v>11</c:v>
                </c:pt>
                <c:pt idx="1113" formatCode="0.00">
                  <c:v>50</c:v>
                </c:pt>
                <c:pt idx="1114" formatCode="General">
                  <c:v>15</c:v>
                </c:pt>
                <c:pt idx="1115" formatCode="General">
                  <c:v>24</c:v>
                </c:pt>
                <c:pt idx="1116" formatCode="0.00">
                  <c:v>10</c:v>
                </c:pt>
                <c:pt idx="1117">
                  <c:v>25</c:v>
                </c:pt>
                <c:pt idx="1118">
                  <c:v>20</c:v>
                </c:pt>
                <c:pt idx="1119">
                  <c:v>30</c:v>
                </c:pt>
                <c:pt idx="1120">
                  <c:v>30</c:v>
                </c:pt>
                <c:pt idx="1121">
                  <c:v>9</c:v>
                </c:pt>
                <c:pt idx="1122" formatCode="0.0">
                  <c:v>224.8</c:v>
                </c:pt>
                <c:pt idx="1123" formatCode="0.0">
                  <c:v>628.29999999999995</c:v>
                </c:pt>
                <c:pt idx="1124" formatCode="0.0">
                  <c:v>751.17</c:v>
                </c:pt>
                <c:pt idx="1125" formatCode="0.0">
                  <c:v>2018.3</c:v>
                </c:pt>
                <c:pt idx="1126" formatCode="0.0">
                  <c:v>2014</c:v>
                </c:pt>
                <c:pt idx="1127" formatCode="0.0">
                  <c:v>988.5</c:v>
                </c:pt>
                <c:pt idx="1128">
                  <c:v>4</c:v>
                </c:pt>
                <c:pt idx="1129">
                  <c:v>50</c:v>
                </c:pt>
                <c:pt idx="1130" formatCode="0.0">
                  <c:v>1345.03</c:v>
                </c:pt>
                <c:pt idx="1131" formatCode="0.0">
                  <c:v>373</c:v>
                </c:pt>
                <c:pt idx="1132" formatCode="0.0">
                  <c:v>2046</c:v>
                </c:pt>
                <c:pt idx="1133" formatCode="0.0">
                  <c:v>384.5</c:v>
                </c:pt>
                <c:pt idx="1134" formatCode="0.0">
                  <c:v>363</c:v>
                </c:pt>
                <c:pt idx="1135" formatCode="0.0">
                  <c:v>376</c:v>
                </c:pt>
                <c:pt idx="1136" formatCode="0.0">
                  <c:v>401</c:v>
                </c:pt>
                <c:pt idx="1137" formatCode="0.0">
                  <c:v>820</c:v>
                </c:pt>
                <c:pt idx="1138" formatCode="0.0">
                  <c:v>387</c:v>
                </c:pt>
                <c:pt idx="1139" formatCode="0.0">
                  <c:v>650.20000000000005</c:v>
                </c:pt>
                <c:pt idx="1140" formatCode="0.0">
                  <c:v>647.20000000000005</c:v>
                </c:pt>
                <c:pt idx="1141" formatCode="0.0">
                  <c:v>639.9</c:v>
                </c:pt>
                <c:pt idx="1142">
                  <c:v>12</c:v>
                </c:pt>
                <c:pt idx="1143">
                  <c:v>6</c:v>
                </c:pt>
                <c:pt idx="1144">
                  <c:v>60</c:v>
                </c:pt>
                <c:pt idx="1145">
                  <c:v>16</c:v>
                </c:pt>
                <c:pt idx="1146">
                  <c:v>15</c:v>
                </c:pt>
                <c:pt idx="1147" formatCode="0.0">
                  <c:v>2677.4</c:v>
                </c:pt>
                <c:pt idx="1148" formatCode="0.0">
                  <c:v>2371.6999999999998</c:v>
                </c:pt>
                <c:pt idx="1149" formatCode="0.0">
                  <c:v>340.6</c:v>
                </c:pt>
                <c:pt idx="1150">
                  <c:v>70</c:v>
                </c:pt>
                <c:pt idx="1151">
                  <c:v>250</c:v>
                </c:pt>
                <c:pt idx="1152" formatCode="0.0">
                  <c:v>16611.599999999999</c:v>
                </c:pt>
                <c:pt idx="1153" formatCode="0.0">
                  <c:v>5833.5</c:v>
                </c:pt>
                <c:pt idx="1154" formatCode="0.0">
                  <c:v>4683.6000000000004</c:v>
                </c:pt>
                <c:pt idx="1155">
                  <c:v>9</c:v>
                </c:pt>
                <c:pt idx="1156" formatCode="General">
                  <c:v>3</c:v>
                </c:pt>
                <c:pt idx="1157" formatCode="General">
                  <c:v>5</c:v>
                </c:pt>
                <c:pt idx="1158" formatCode="0.00">
                  <c:v>25</c:v>
                </c:pt>
                <c:pt idx="1159" formatCode="0.00">
                  <c:v>15</c:v>
                </c:pt>
                <c:pt idx="1160" formatCode="General">
                  <c:v>380</c:v>
                </c:pt>
                <c:pt idx="1161" formatCode="0.00">
                  <c:v>1000</c:v>
                </c:pt>
                <c:pt idx="1162" formatCode="0.00">
                  <c:v>25</c:v>
                </c:pt>
                <c:pt idx="1163">
                  <c:v>5</c:v>
                </c:pt>
                <c:pt idx="1164" formatCode="0.00">
                  <c:v>200</c:v>
                </c:pt>
                <c:pt idx="1165" formatCode="0.00">
                  <c:v>200</c:v>
                </c:pt>
                <c:pt idx="1166" formatCode="0.00">
                  <c:v>30</c:v>
                </c:pt>
                <c:pt idx="1167" formatCode="0.00">
                  <c:v>5</c:v>
                </c:pt>
                <c:pt idx="1168">
                  <c:v>25</c:v>
                </c:pt>
                <c:pt idx="1169">
                  <c:v>25</c:v>
                </c:pt>
                <c:pt idx="1170">
                  <c:v>5</c:v>
                </c:pt>
                <c:pt idx="1171">
                  <c:v>5</c:v>
                </c:pt>
                <c:pt idx="1172">
                  <c:v>5</c:v>
                </c:pt>
                <c:pt idx="1173">
                  <c:v>5</c:v>
                </c:pt>
                <c:pt idx="1174" formatCode="0.0">
                  <c:v>812</c:v>
                </c:pt>
                <c:pt idx="1175" formatCode="0.0">
                  <c:v>1017</c:v>
                </c:pt>
                <c:pt idx="1176" formatCode="0.0">
                  <c:v>810</c:v>
                </c:pt>
                <c:pt idx="1177" formatCode="0.0">
                  <c:v>810</c:v>
                </c:pt>
                <c:pt idx="1178" formatCode="0.0">
                  <c:v>693</c:v>
                </c:pt>
                <c:pt idx="1179" formatCode="0.0">
                  <c:v>382</c:v>
                </c:pt>
                <c:pt idx="1180" formatCode="0.0">
                  <c:v>3153</c:v>
                </c:pt>
                <c:pt idx="1181" formatCode="0.0">
                  <c:v>3429.7</c:v>
                </c:pt>
                <c:pt idx="1182" formatCode="0.0">
                  <c:v>2971</c:v>
                </c:pt>
                <c:pt idx="1183" formatCode="0.0">
                  <c:v>3468</c:v>
                </c:pt>
                <c:pt idx="1184" formatCode="0.0">
                  <c:v>716</c:v>
                </c:pt>
                <c:pt idx="1185">
                  <c:v>36</c:v>
                </c:pt>
                <c:pt idx="1186" formatCode="0.0">
                  <c:v>11489.6</c:v>
                </c:pt>
                <c:pt idx="1187" formatCode="General">
                  <c:v>200</c:v>
                </c:pt>
                <c:pt idx="1188" formatCode="General">
                  <c:v>4</c:v>
                </c:pt>
                <c:pt idx="1189" formatCode="0.00">
                  <c:v>10</c:v>
                </c:pt>
                <c:pt idx="1190" formatCode="General">
                  <c:v>4</c:v>
                </c:pt>
                <c:pt idx="1191" formatCode="0.00">
                  <c:v>6</c:v>
                </c:pt>
                <c:pt idx="1192" formatCode="General">
                  <c:v>12</c:v>
                </c:pt>
                <c:pt idx="1193" formatCode="General">
                  <c:v>10</c:v>
                </c:pt>
                <c:pt idx="1194">
                  <c:v>2</c:v>
                </c:pt>
                <c:pt idx="1195" formatCode="General">
                  <c:v>40</c:v>
                </c:pt>
                <c:pt idx="1196" formatCode="0.0">
                  <c:v>7296.2</c:v>
                </c:pt>
                <c:pt idx="1197" formatCode="0.00">
                  <c:v>450</c:v>
                </c:pt>
                <c:pt idx="1198" formatCode="General">
                  <c:v>60</c:v>
                </c:pt>
                <c:pt idx="1199" formatCode="0.00">
                  <c:v>80</c:v>
                </c:pt>
                <c:pt idx="1200" formatCode="General">
                  <c:v>60</c:v>
                </c:pt>
                <c:pt idx="1201" formatCode="General">
                  <c:v>80</c:v>
                </c:pt>
                <c:pt idx="1202" formatCode="General">
                  <c:v>12</c:v>
                </c:pt>
                <c:pt idx="1203" formatCode="0.00">
                  <c:v>200</c:v>
                </c:pt>
                <c:pt idx="1204">
                  <c:v>1369.8630136986301</c:v>
                </c:pt>
                <c:pt idx="1205">
                  <c:v>180</c:v>
                </c:pt>
                <c:pt idx="1206">
                  <c:v>45</c:v>
                </c:pt>
                <c:pt idx="1207" formatCode="0.0">
                  <c:v>3462.7</c:v>
                </c:pt>
                <c:pt idx="1208" formatCode="0.0">
                  <c:v>3695.5</c:v>
                </c:pt>
                <c:pt idx="1209" formatCode="0.0">
                  <c:v>2670.2</c:v>
                </c:pt>
                <c:pt idx="1210" formatCode="0.0">
                  <c:v>6029.3</c:v>
                </c:pt>
                <c:pt idx="1211" formatCode="0.00">
                  <c:v>50</c:v>
                </c:pt>
                <c:pt idx="1212" formatCode="0.00">
                  <c:v>80</c:v>
                </c:pt>
                <c:pt idx="1213" formatCode="0.0">
                  <c:v>3021.9</c:v>
                </c:pt>
                <c:pt idx="1214" formatCode="0.0">
                  <c:v>3020</c:v>
                </c:pt>
                <c:pt idx="1215" formatCode="0.0">
                  <c:v>4490</c:v>
                </c:pt>
                <c:pt idx="1216" formatCode="0.0">
                  <c:v>3020</c:v>
                </c:pt>
                <c:pt idx="1217">
                  <c:v>85</c:v>
                </c:pt>
                <c:pt idx="1218">
                  <c:v>123</c:v>
                </c:pt>
                <c:pt idx="1219">
                  <c:v>15</c:v>
                </c:pt>
                <c:pt idx="1220" formatCode="0.0">
                  <c:v>3158.4</c:v>
                </c:pt>
                <c:pt idx="1221" formatCode="0.0">
                  <c:v>3235.4</c:v>
                </c:pt>
                <c:pt idx="1222" formatCode="0.0">
                  <c:v>3234.7</c:v>
                </c:pt>
                <c:pt idx="1223">
                  <c:v>5</c:v>
                </c:pt>
                <c:pt idx="1224">
                  <c:v>140</c:v>
                </c:pt>
                <c:pt idx="1225">
                  <c:v>1074</c:v>
                </c:pt>
                <c:pt idx="1226" formatCode="0.0">
                  <c:v>1458.5</c:v>
                </c:pt>
                <c:pt idx="1227" formatCode="0.0">
                  <c:v>4512.5</c:v>
                </c:pt>
                <c:pt idx="1228" formatCode="0.0">
                  <c:v>4009.73</c:v>
                </c:pt>
                <c:pt idx="1229">
                  <c:v>5</c:v>
                </c:pt>
                <c:pt idx="1230" formatCode="General">
                  <c:v>5</c:v>
                </c:pt>
                <c:pt idx="1231" formatCode="0.00">
                  <c:v>25</c:v>
                </c:pt>
                <c:pt idx="1232" formatCode="0.00">
                  <c:v>15</c:v>
                </c:pt>
                <c:pt idx="1233" formatCode="0.00">
                  <c:v>20</c:v>
                </c:pt>
                <c:pt idx="1234" formatCode="0.00">
                  <c:v>50</c:v>
                </c:pt>
                <c:pt idx="1235" formatCode="0.00">
                  <c:v>50</c:v>
                </c:pt>
                <c:pt idx="1236" formatCode="0.0">
                  <c:v>3006</c:v>
                </c:pt>
                <c:pt idx="1237" formatCode="0.0">
                  <c:v>2596.5</c:v>
                </c:pt>
                <c:pt idx="1238" formatCode="0.0">
                  <c:v>3927.7</c:v>
                </c:pt>
                <c:pt idx="1239" formatCode="0.0">
                  <c:v>2400.1</c:v>
                </c:pt>
                <c:pt idx="1240" formatCode="0.0">
                  <c:v>3196.4</c:v>
                </c:pt>
                <c:pt idx="1241" formatCode="0.0">
                  <c:v>2616.4</c:v>
                </c:pt>
                <c:pt idx="1242" formatCode="0.0">
                  <c:v>2570.5</c:v>
                </c:pt>
                <c:pt idx="1243" formatCode="0.0">
                  <c:v>2746</c:v>
                </c:pt>
                <c:pt idx="1244">
                  <c:v>180</c:v>
                </c:pt>
                <c:pt idx="1245" formatCode="0.0">
                  <c:v>2703.1</c:v>
                </c:pt>
                <c:pt idx="1246" formatCode="0.0">
                  <c:v>5841.5</c:v>
                </c:pt>
                <c:pt idx="1247" formatCode="0.0">
                  <c:v>4495.7</c:v>
                </c:pt>
                <c:pt idx="1248" formatCode="0.00">
                  <c:v>80</c:v>
                </c:pt>
                <c:pt idx="1249" formatCode="0.00">
                  <c:v>100</c:v>
                </c:pt>
                <c:pt idx="1250" formatCode="0.00">
                  <c:v>150</c:v>
                </c:pt>
                <c:pt idx="1251" formatCode="0.00">
                  <c:v>432</c:v>
                </c:pt>
                <c:pt idx="1252" formatCode="0.0">
                  <c:v>2398.62</c:v>
                </c:pt>
                <c:pt idx="1253" formatCode="0.0">
                  <c:v>2994.59</c:v>
                </c:pt>
                <c:pt idx="1254" formatCode="0.0">
                  <c:v>3426.93</c:v>
                </c:pt>
                <c:pt idx="1255" formatCode="0.0">
                  <c:v>1876.9</c:v>
                </c:pt>
                <c:pt idx="1256" formatCode="0.0">
                  <c:v>403.2</c:v>
                </c:pt>
                <c:pt idx="1257" formatCode="0.0">
                  <c:v>364</c:v>
                </c:pt>
                <c:pt idx="1258">
                  <c:v>1</c:v>
                </c:pt>
                <c:pt idx="1259">
                  <c:v>13</c:v>
                </c:pt>
                <c:pt idx="1260" formatCode="0.00">
                  <c:v>40</c:v>
                </c:pt>
                <c:pt idx="1261" formatCode="General">
                  <c:v>12</c:v>
                </c:pt>
                <c:pt idx="1262" formatCode="General">
                  <c:v>20</c:v>
                </c:pt>
                <c:pt idx="1263">
                  <c:v>48</c:v>
                </c:pt>
                <c:pt idx="1264" formatCode="General">
                  <c:v>6</c:v>
                </c:pt>
                <c:pt idx="1265">
                  <c:v>10</c:v>
                </c:pt>
                <c:pt idx="1266">
                  <c:v>10</c:v>
                </c:pt>
                <c:pt idx="1267" formatCode="0.0">
                  <c:v>2196.4</c:v>
                </c:pt>
                <c:pt idx="1268" formatCode="0.0">
                  <c:v>1984.6</c:v>
                </c:pt>
                <c:pt idx="1269" formatCode="0.0">
                  <c:v>1998.2</c:v>
                </c:pt>
                <c:pt idx="1270" formatCode="0.0">
                  <c:v>544.5</c:v>
                </c:pt>
                <c:pt idx="1271" formatCode="0.0">
                  <c:v>2293.1</c:v>
                </c:pt>
                <c:pt idx="1272" formatCode="General">
                  <c:v>838</c:v>
                </c:pt>
                <c:pt idx="1273" formatCode="0.00">
                  <c:v>12</c:v>
                </c:pt>
                <c:pt idx="1274" formatCode="General">
                  <c:v>2</c:v>
                </c:pt>
                <c:pt idx="1275" formatCode="General">
                  <c:v>2</c:v>
                </c:pt>
                <c:pt idx="1276" formatCode="0.00">
                  <c:v>40</c:v>
                </c:pt>
                <c:pt idx="1277" formatCode="0.00">
                  <c:v>50</c:v>
                </c:pt>
                <c:pt idx="1278">
                  <c:v>4</c:v>
                </c:pt>
                <c:pt idx="1279" formatCode="General">
                  <c:v>10</c:v>
                </c:pt>
                <c:pt idx="1280" formatCode="0.00">
                  <c:v>5</c:v>
                </c:pt>
                <c:pt idx="1281" formatCode="General">
                  <c:v>5</c:v>
                </c:pt>
                <c:pt idx="1282">
                  <c:v>5</c:v>
                </c:pt>
                <c:pt idx="1283">
                  <c:v>5</c:v>
                </c:pt>
                <c:pt idx="1284" formatCode="0.0">
                  <c:v>3344.1</c:v>
                </c:pt>
                <c:pt idx="1285" formatCode="0.0">
                  <c:v>3340.4</c:v>
                </c:pt>
                <c:pt idx="1286" formatCode="0.0">
                  <c:v>3772.4</c:v>
                </c:pt>
                <c:pt idx="1287">
                  <c:v>139</c:v>
                </c:pt>
                <c:pt idx="1288" formatCode="0.00">
                  <c:v>57.6</c:v>
                </c:pt>
                <c:pt idx="1289">
                  <c:v>1</c:v>
                </c:pt>
                <c:pt idx="1290">
                  <c:v>1</c:v>
                </c:pt>
                <c:pt idx="1291" formatCode="0.00">
                  <c:v>30</c:v>
                </c:pt>
                <c:pt idx="1292" formatCode="0.00">
                  <c:v>16</c:v>
                </c:pt>
                <c:pt idx="1293" formatCode="0.0">
                  <c:v>3139</c:v>
                </c:pt>
                <c:pt idx="1294" formatCode="0.0">
                  <c:v>3389.7</c:v>
                </c:pt>
                <c:pt idx="1295" formatCode="0.0">
                  <c:v>2290.0700000000002</c:v>
                </c:pt>
                <c:pt idx="1296" formatCode="0.0">
                  <c:v>3287.6</c:v>
                </c:pt>
                <c:pt idx="1297">
                  <c:v>44</c:v>
                </c:pt>
                <c:pt idx="1298" formatCode="0.00">
                  <c:v>20</c:v>
                </c:pt>
                <c:pt idx="1299" formatCode="0.000">
                  <c:v>32</c:v>
                </c:pt>
                <c:pt idx="1300" formatCode="0.00">
                  <c:v>12</c:v>
                </c:pt>
                <c:pt idx="1301" formatCode="0.00">
                  <c:v>16</c:v>
                </c:pt>
                <c:pt idx="1302" formatCode="0.00">
                  <c:v>16</c:v>
                </c:pt>
                <c:pt idx="1303" formatCode="0.00">
                  <c:v>24</c:v>
                </c:pt>
                <c:pt idx="1304" formatCode="General">
                  <c:v>6</c:v>
                </c:pt>
                <c:pt idx="1305" formatCode="General">
                  <c:v>8</c:v>
                </c:pt>
                <c:pt idx="1306" formatCode="0.00">
                  <c:v>10</c:v>
                </c:pt>
                <c:pt idx="1307" formatCode="General">
                  <c:v>6</c:v>
                </c:pt>
                <c:pt idx="1308" formatCode="General">
                  <c:v>6</c:v>
                </c:pt>
                <c:pt idx="1309" formatCode="0.00">
                  <c:v>8</c:v>
                </c:pt>
                <c:pt idx="1310">
                  <c:v>13</c:v>
                </c:pt>
                <c:pt idx="1311" formatCode="General">
                  <c:v>10</c:v>
                </c:pt>
                <c:pt idx="1312" formatCode="General">
                  <c:v>24</c:v>
                </c:pt>
                <c:pt idx="1313" formatCode="General">
                  <c:v>25</c:v>
                </c:pt>
                <c:pt idx="1314" formatCode="General">
                  <c:v>12</c:v>
                </c:pt>
                <c:pt idx="1315">
                  <c:v>50</c:v>
                </c:pt>
                <c:pt idx="1316">
                  <c:v>5</c:v>
                </c:pt>
                <c:pt idx="1317" formatCode="General">
                  <c:v>46</c:v>
                </c:pt>
                <c:pt idx="1318" formatCode="0.0">
                  <c:v>3203.6</c:v>
                </c:pt>
                <c:pt idx="1319" formatCode="0.0">
                  <c:v>3327.5</c:v>
                </c:pt>
                <c:pt idx="1320" formatCode="0.0">
                  <c:v>3169.8</c:v>
                </c:pt>
                <c:pt idx="1321" formatCode="0.0">
                  <c:v>3221.2</c:v>
                </c:pt>
                <c:pt idx="1322" formatCode="0.0">
                  <c:v>3506.9</c:v>
                </c:pt>
                <c:pt idx="1323" formatCode="0.0">
                  <c:v>3373.8</c:v>
                </c:pt>
                <c:pt idx="1324" formatCode="0.0">
                  <c:v>4520.2</c:v>
                </c:pt>
                <c:pt idx="1325" formatCode="0.0">
                  <c:v>3177.5</c:v>
                </c:pt>
                <c:pt idx="1326" formatCode="0.0">
                  <c:v>3245.8</c:v>
                </c:pt>
                <c:pt idx="1327" formatCode="0.00">
                  <c:v>39.299999999999997</c:v>
                </c:pt>
                <c:pt idx="1328" formatCode="0.00">
                  <c:v>18</c:v>
                </c:pt>
                <c:pt idx="1329" formatCode="General">
                  <c:v>10</c:v>
                </c:pt>
                <c:pt idx="1330" formatCode="0.00">
                  <c:v>30.42</c:v>
                </c:pt>
                <c:pt idx="1331" formatCode="0.00">
                  <c:v>35</c:v>
                </c:pt>
                <c:pt idx="1332" formatCode="0.00">
                  <c:v>1000</c:v>
                </c:pt>
                <c:pt idx="1333">
                  <c:v>10</c:v>
                </c:pt>
                <c:pt idx="1334" formatCode="0.0">
                  <c:v>2771</c:v>
                </c:pt>
                <c:pt idx="1335">
                  <c:v>10</c:v>
                </c:pt>
                <c:pt idx="1336">
                  <c:v>1</c:v>
                </c:pt>
                <c:pt idx="1337">
                  <c:v>4</c:v>
                </c:pt>
                <c:pt idx="1338">
                  <c:v>248</c:v>
                </c:pt>
                <c:pt idx="1339" formatCode="0.00">
                  <c:v>64.599999999999994</c:v>
                </c:pt>
                <c:pt idx="1340" formatCode="0.0">
                  <c:v>974.1</c:v>
                </c:pt>
                <c:pt idx="1341" formatCode="General">
                  <c:v>450</c:v>
                </c:pt>
                <c:pt idx="1342">
                  <c:v>39</c:v>
                </c:pt>
                <c:pt idx="1343">
                  <c:v>4</c:v>
                </c:pt>
                <c:pt idx="1344" formatCode="General">
                  <c:v>40</c:v>
                </c:pt>
                <c:pt idx="1345" formatCode="General">
                  <c:v>30</c:v>
                </c:pt>
                <c:pt idx="1346">
                  <c:v>25</c:v>
                </c:pt>
                <c:pt idx="1347" formatCode="0.00">
                  <c:v>30</c:v>
                </c:pt>
                <c:pt idx="1348">
                  <c:v>12</c:v>
                </c:pt>
                <c:pt idx="1349" formatCode="0.00">
                  <c:v>12</c:v>
                </c:pt>
                <c:pt idx="1350">
                  <c:v>40</c:v>
                </c:pt>
                <c:pt idx="1351" formatCode="0.0">
                  <c:v>3823.15</c:v>
                </c:pt>
                <c:pt idx="1352" formatCode="0.0">
                  <c:v>1980.3</c:v>
                </c:pt>
                <c:pt idx="1353">
                  <c:v>25</c:v>
                </c:pt>
                <c:pt idx="1354">
                  <c:v>30</c:v>
                </c:pt>
                <c:pt idx="1355">
                  <c:v>4</c:v>
                </c:pt>
                <c:pt idx="1356" formatCode="0.0">
                  <c:v>6081</c:v>
                </c:pt>
                <c:pt idx="1357" formatCode="0.0">
                  <c:v>6065.7</c:v>
                </c:pt>
                <c:pt idx="1358" formatCode="0.0">
                  <c:v>2655.2</c:v>
                </c:pt>
                <c:pt idx="1359" formatCode="0.0">
                  <c:v>3291.8</c:v>
                </c:pt>
                <c:pt idx="1360">
                  <c:v>14</c:v>
                </c:pt>
                <c:pt idx="1361" formatCode="General">
                  <c:v>661</c:v>
                </c:pt>
                <c:pt idx="1362" formatCode="General">
                  <c:v>5</c:v>
                </c:pt>
                <c:pt idx="1363" formatCode="0.00">
                  <c:v>8</c:v>
                </c:pt>
                <c:pt idx="1364" formatCode="General">
                  <c:v>6</c:v>
                </c:pt>
                <c:pt idx="1365" formatCode="0.00">
                  <c:v>23.5</c:v>
                </c:pt>
                <c:pt idx="1366">
                  <c:v>10</c:v>
                </c:pt>
                <c:pt idx="1367">
                  <c:v>6</c:v>
                </c:pt>
                <c:pt idx="1368" formatCode="0.00">
                  <c:v>50</c:v>
                </c:pt>
                <c:pt idx="1369">
                  <c:v>12</c:v>
                </c:pt>
                <c:pt idx="1370" formatCode="General">
                  <c:v>2</c:v>
                </c:pt>
                <c:pt idx="1371">
                  <c:v>12</c:v>
                </c:pt>
                <c:pt idx="1372" formatCode="0.00">
                  <c:v>10</c:v>
                </c:pt>
                <c:pt idx="1373" formatCode="General">
                  <c:v>20</c:v>
                </c:pt>
                <c:pt idx="1374">
                  <c:v>3</c:v>
                </c:pt>
                <c:pt idx="1375">
                  <c:v>1</c:v>
                </c:pt>
                <c:pt idx="1376">
                  <c:v>2</c:v>
                </c:pt>
                <c:pt idx="1377" formatCode="0.00">
                  <c:v>14.4</c:v>
                </c:pt>
                <c:pt idx="1378">
                  <c:v>48</c:v>
                </c:pt>
                <c:pt idx="1379" formatCode="0.00">
                  <c:v>25</c:v>
                </c:pt>
                <c:pt idx="1380" formatCode="General">
                  <c:v>30</c:v>
                </c:pt>
                <c:pt idx="1381" formatCode="0.00">
                  <c:v>20</c:v>
                </c:pt>
                <c:pt idx="1382" formatCode="0.00">
                  <c:v>25</c:v>
                </c:pt>
                <c:pt idx="1383" formatCode="0.00">
                  <c:v>50</c:v>
                </c:pt>
                <c:pt idx="1384" formatCode="0.0">
                  <c:v>6110.2</c:v>
                </c:pt>
                <c:pt idx="1385" formatCode="0.0">
                  <c:v>4658.8</c:v>
                </c:pt>
                <c:pt idx="1386" formatCode="0.0">
                  <c:v>1632.3</c:v>
                </c:pt>
                <c:pt idx="1387" formatCode="0.0">
                  <c:v>590.6</c:v>
                </c:pt>
                <c:pt idx="1388" formatCode="0.0">
                  <c:v>4717.6000000000004</c:v>
                </c:pt>
                <c:pt idx="1389" formatCode="0.0">
                  <c:v>9463.9</c:v>
                </c:pt>
                <c:pt idx="1390" formatCode="0.0">
                  <c:v>9541.86</c:v>
                </c:pt>
                <c:pt idx="1391" formatCode="0.0">
                  <c:v>651.29999999999995</c:v>
                </c:pt>
                <c:pt idx="1392" formatCode="General">
                  <c:v>5</c:v>
                </c:pt>
                <c:pt idx="1393" formatCode="General">
                  <c:v>5</c:v>
                </c:pt>
                <c:pt idx="1394" formatCode="General">
                  <c:v>5</c:v>
                </c:pt>
                <c:pt idx="1395" formatCode="0.00">
                  <c:v>20</c:v>
                </c:pt>
                <c:pt idx="1396">
                  <c:v>8</c:v>
                </c:pt>
                <c:pt idx="1397" formatCode="General">
                  <c:v>5</c:v>
                </c:pt>
                <c:pt idx="1398" formatCode="0.00">
                  <c:v>1</c:v>
                </c:pt>
                <c:pt idx="1399" formatCode="0.00">
                  <c:v>120</c:v>
                </c:pt>
                <c:pt idx="1400">
                  <c:v>5</c:v>
                </c:pt>
                <c:pt idx="1401" formatCode="0.00">
                  <c:v>100</c:v>
                </c:pt>
                <c:pt idx="1402">
                  <c:v>5</c:v>
                </c:pt>
                <c:pt idx="1403" formatCode="0.0">
                  <c:v>7824.4</c:v>
                </c:pt>
                <c:pt idx="1404" formatCode="0.0">
                  <c:v>6134.8</c:v>
                </c:pt>
                <c:pt idx="1405" formatCode="0.0">
                  <c:v>7273</c:v>
                </c:pt>
                <c:pt idx="1406" formatCode="General">
                  <c:v>4</c:v>
                </c:pt>
                <c:pt idx="1407" formatCode="0.00">
                  <c:v>10</c:v>
                </c:pt>
                <c:pt idx="1408" formatCode="0.00">
                  <c:v>15</c:v>
                </c:pt>
                <c:pt idx="1409" formatCode="0.00">
                  <c:v>16</c:v>
                </c:pt>
                <c:pt idx="1410" formatCode="0.00">
                  <c:v>25</c:v>
                </c:pt>
                <c:pt idx="1411" formatCode="0.00">
                  <c:v>12</c:v>
                </c:pt>
                <c:pt idx="1412" formatCode="General">
                  <c:v>6</c:v>
                </c:pt>
                <c:pt idx="1413" formatCode="0.00">
                  <c:v>30</c:v>
                </c:pt>
                <c:pt idx="1414" formatCode="0.00">
                  <c:v>20</c:v>
                </c:pt>
                <c:pt idx="1415">
                  <c:v>30</c:v>
                </c:pt>
                <c:pt idx="1416" formatCode="0.00">
                  <c:v>14</c:v>
                </c:pt>
                <c:pt idx="1417">
                  <c:v>8</c:v>
                </c:pt>
                <c:pt idx="1418">
                  <c:v>12</c:v>
                </c:pt>
                <c:pt idx="1419" formatCode="General">
                  <c:v>86</c:v>
                </c:pt>
                <c:pt idx="1420" formatCode="0.0">
                  <c:v>3400.2</c:v>
                </c:pt>
                <c:pt idx="1421" formatCode="0.00">
                  <c:v>70</c:v>
                </c:pt>
                <c:pt idx="1422" formatCode="0.00">
                  <c:v>36</c:v>
                </c:pt>
                <c:pt idx="1423" formatCode="0.00">
                  <c:v>12</c:v>
                </c:pt>
                <c:pt idx="1424">
                  <c:v>45</c:v>
                </c:pt>
                <c:pt idx="1425" formatCode="0.00">
                  <c:v>30</c:v>
                </c:pt>
                <c:pt idx="1426" formatCode="0.00">
                  <c:v>30</c:v>
                </c:pt>
                <c:pt idx="1427" formatCode="0.000">
                  <c:v>20</c:v>
                </c:pt>
                <c:pt idx="1428" formatCode="0.00">
                  <c:v>15</c:v>
                </c:pt>
                <c:pt idx="1429" formatCode="0.000">
                  <c:v>30</c:v>
                </c:pt>
                <c:pt idx="1430">
                  <c:v>6</c:v>
                </c:pt>
                <c:pt idx="1431">
                  <c:v>3</c:v>
                </c:pt>
                <c:pt idx="1432">
                  <c:v>9</c:v>
                </c:pt>
                <c:pt idx="1433">
                  <c:v>1</c:v>
                </c:pt>
                <c:pt idx="1434">
                  <c:v>8</c:v>
                </c:pt>
                <c:pt idx="1435" formatCode="General">
                  <c:v>9</c:v>
                </c:pt>
                <c:pt idx="1436" formatCode="0.00">
                  <c:v>10</c:v>
                </c:pt>
                <c:pt idx="1437" formatCode="General">
                  <c:v>5</c:v>
                </c:pt>
                <c:pt idx="1438" formatCode="General">
                  <c:v>5</c:v>
                </c:pt>
                <c:pt idx="1439" formatCode="General">
                  <c:v>60</c:v>
                </c:pt>
                <c:pt idx="1440" formatCode="General">
                  <c:v>40</c:v>
                </c:pt>
                <c:pt idx="1441">
                  <c:v>40</c:v>
                </c:pt>
                <c:pt idx="1442" formatCode="General">
                  <c:v>3</c:v>
                </c:pt>
                <c:pt idx="1443" formatCode="0.0">
                  <c:v>13387.3</c:v>
                </c:pt>
                <c:pt idx="1444" formatCode="0.0">
                  <c:v>12</c:v>
                </c:pt>
                <c:pt idx="1445" formatCode="0.0">
                  <c:v>8687</c:v>
                </c:pt>
                <c:pt idx="1446" formatCode="0.0">
                  <c:v>3391</c:v>
                </c:pt>
                <c:pt idx="1447" formatCode="0.0">
                  <c:v>4299</c:v>
                </c:pt>
                <c:pt idx="1448" formatCode="0.0">
                  <c:v>2811</c:v>
                </c:pt>
                <c:pt idx="1449">
                  <c:v>2550</c:v>
                </c:pt>
                <c:pt idx="1450">
                  <c:v>4500</c:v>
                </c:pt>
                <c:pt idx="1451">
                  <c:v>1800</c:v>
                </c:pt>
                <c:pt idx="1452">
                  <c:v>1</c:v>
                </c:pt>
                <c:pt idx="1453">
                  <c:v>25</c:v>
                </c:pt>
                <c:pt idx="1454">
                  <c:v>1</c:v>
                </c:pt>
                <c:pt idx="1455" formatCode="0.00">
                  <c:v>1200</c:v>
                </c:pt>
                <c:pt idx="1456">
                  <c:v>12</c:v>
                </c:pt>
                <c:pt idx="1457" formatCode="0.0">
                  <c:v>3475.4</c:v>
                </c:pt>
                <c:pt idx="1458" formatCode="General">
                  <c:v>150</c:v>
                </c:pt>
                <c:pt idx="1459" formatCode="General">
                  <c:v>150</c:v>
                </c:pt>
                <c:pt idx="1460" formatCode="General">
                  <c:v>150</c:v>
                </c:pt>
                <c:pt idx="1462">
                  <c:v>4</c:v>
                </c:pt>
                <c:pt idx="1463" formatCode="General">
                  <c:v>4</c:v>
                </c:pt>
                <c:pt idx="1464" formatCode="0.00">
                  <c:v>25</c:v>
                </c:pt>
                <c:pt idx="1465" formatCode="0.00">
                  <c:v>50</c:v>
                </c:pt>
                <c:pt idx="1466" formatCode="0.0">
                  <c:v>7864.6</c:v>
                </c:pt>
                <c:pt idx="1467" formatCode="0.0">
                  <c:v>8537.5</c:v>
                </c:pt>
                <c:pt idx="1468" formatCode="General">
                  <c:v>14</c:v>
                </c:pt>
                <c:pt idx="1469" formatCode="General">
                  <c:v>1</c:v>
                </c:pt>
                <c:pt idx="1470">
                  <c:v>24</c:v>
                </c:pt>
                <c:pt idx="1471">
                  <c:v>26</c:v>
                </c:pt>
                <c:pt idx="1472" formatCode="General">
                  <c:v>4</c:v>
                </c:pt>
                <c:pt idx="1473" formatCode="General">
                  <c:v>5</c:v>
                </c:pt>
                <c:pt idx="1474">
                  <c:v>35</c:v>
                </c:pt>
                <c:pt idx="1475" formatCode="General">
                  <c:v>10</c:v>
                </c:pt>
                <c:pt idx="1476" formatCode="0.00">
                  <c:v>3</c:v>
                </c:pt>
                <c:pt idx="1477" formatCode="General">
                  <c:v>2</c:v>
                </c:pt>
                <c:pt idx="1478" formatCode="General">
                  <c:v>12</c:v>
                </c:pt>
                <c:pt idx="1479" formatCode="General">
                  <c:v>2</c:v>
                </c:pt>
                <c:pt idx="1480" formatCode="General">
                  <c:v>4</c:v>
                </c:pt>
                <c:pt idx="1481">
                  <c:v>25</c:v>
                </c:pt>
                <c:pt idx="1482" formatCode="General">
                  <c:v>6</c:v>
                </c:pt>
                <c:pt idx="1483" formatCode="General">
                  <c:v>5</c:v>
                </c:pt>
                <c:pt idx="1484" formatCode="General">
                  <c:v>2</c:v>
                </c:pt>
                <c:pt idx="1485">
                  <c:v>6</c:v>
                </c:pt>
                <c:pt idx="1486" formatCode="General">
                  <c:v>2</c:v>
                </c:pt>
                <c:pt idx="1487" formatCode="0.00">
                  <c:v>2</c:v>
                </c:pt>
                <c:pt idx="1488">
                  <c:v>5</c:v>
                </c:pt>
                <c:pt idx="1489" formatCode="General">
                  <c:v>6</c:v>
                </c:pt>
                <c:pt idx="1490">
                  <c:v>5</c:v>
                </c:pt>
                <c:pt idx="1491" formatCode="0.0">
                  <c:v>3322.4</c:v>
                </c:pt>
                <c:pt idx="1492" formatCode="0.0">
                  <c:v>2991.5</c:v>
                </c:pt>
                <c:pt idx="1493">
                  <c:v>15</c:v>
                </c:pt>
                <c:pt idx="1494" formatCode="0.00">
                  <c:v>4</c:v>
                </c:pt>
                <c:pt idx="1495" formatCode="General">
                  <c:v>2</c:v>
                </c:pt>
                <c:pt idx="1496">
                  <c:v>32</c:v>
                </c:pt>
                <c:pt idx="1497" formatCode="0.0">
                  <c:v>5542</c:v>
                </c:pt>
                <c:pt idx="1498" formatCode="0.0">
                  <c:v>628</c:v>
                </c:pt>
                <c:pt idx="1499">
                  <c:v>630</c:v>
                </c:pt>
                <c:pt idx="1500">
                  <c:v>5</c:v>
                </c:pt>
                <c:pt idx="1501" formatCode="General">
                  <c:v>100</c:v>
                </c:pt>
                <c:pt idx="1502">
                  <c:v>20</c:v>
                </c:pt>
                <c:pt idx="1503">
                  <c:v>14</c:v>
                </c:pt>
                <c:pt idx="1504" formatCode="0.00">
                  <c:v>1000</c:v>
                </c:pt>
                <c:pt idx="1505" formatCode="0.00">
                  <c:v>600</c:v>
                </c:pt>
                <c:pt idx="1506" formatCode="0.00">
                  <c:v>150</c:v>
                </c:pt>
                <c:pt idx="1507" formatCode="0.00">
                  <c:v>923</c:v>
                </c:pt>
                <c:pt idx="1508" formatCode="0.00">
                  <c:v>120</c:v>
                </c:pt>
                <c:pt idx="1509" formatCode="0.00">
                  <c:v>200</c:v>
                </c:pt>
                <c:pt idx="1510">
                  <c:v>15</c:v>
                </c:pt>
                <c:pt idx="1511" formatCode="0.00">
                  <c:v>30</c:v>
                </c:pt>
                <c:pt idx="1512">
                  <c:v>5</c:v>
                </c:pt>
                <c:pt idx="1513">
                  <c:v>50</c:v>
                </c:pt>
                <c:pt idx="1514" formatCode="0.0">
                  <c:v>7804</c:v>
                </c:pt>
                <c:pt idx="1515" formatCode="0.0">
                  <c:v>7766</c:v>
                </c:pt>
                <c:pt idx="1516" formatCode="0.0">
                  <c:v>4792</c:v>
                </c:pt>
                <c:pt idx="1517" formatCode="0.0">
                  <c:v>4809.8999999999996</c:v>
                </c:pt>
                <c:pt idx="1518" formatCode="0.0">
                  <c:v>4357.7</c:v>
                </c:pt>
                <c:pt idx="1519" formatCode="0.0">
                  <c:v>7694.1</c:v>
                </c:pt>
                <c:pt idx="1520" formatCode="0.0">
                  <c:v>6594.7</c:v>
                </c:pt>
                <c:pt idx="1521" formatCode="0.0">
                  <c:v>11225.5</c:v>
                </c:pt>
                <c:pt idx="1522">
                  <c:v>437</c:v>
                </c:pt>
                <c:pt idx="1523" formatCode="0.0">
                  <c:v>4296.1000000000004</c:v>
                </c:pt>
                <c:pt idx="1524" formatCode="0.00">
                  <c:v>150</c:v>
                </c:pt>
                <c:pt idx="1525" formatCode="0.0">
                  <c:v>4475.5</c:v>
                </c:pt>
                <c:pt idx="1526" formatCode="0.0">
                  <c:v>3986.2</c:v>
                </c:pt>
                <c:pt idx="1527" formatCode="0.00">
                  <c:v>150</c:v>
                </c:pt>
                <c:pt idx="1528" formatCode="0.0">
                  <c:v>1910.3</c:v>
                </c:pt>
                <c:pt idx="1529">
                  <c:v>4</c:v>
                </c:pt>
                <c:pt idx="1530">
                  <c:v>42</c:v>
                </c:pt>
                <c:pt idx="1531" formatCode="0.00">
                  <c:v>20</c:v>
                </c:pt>
                <c:pt idx="1532" formatCode="0.00">
                  <c:v>36.5</c:v>
                </c:pt>
                <c:pt idx="1533" formatCode="0.00">
                  <c:v>150</c:v>
                </c:pt>
                <c:pt idx="1534" formatCode="0.00">
                  <c:v>75</c:v>
                </c:pt>
                <c:pt idx="1535" formatCode="0.0">
                  <c:v>345.6</c:v>
                </c:pt>
                <c:pt idx="1536" formatCode="0.0">
                  <c:v>406.1</c:v>
                </c:pt>
                <c:pt idx="1537" formatCode="0.0">
                  <c:v>407.6</c:v>
                </c:pt>
                <c:pt idx="1538" formatCode="0.0">
                  <c:v>709.7</c:v>
                </c:pt>
                <c:pt idx="1539" formatCode="0.0">
                  <c:v>143.9</c:v>
                </c:pt>
                <c:pt idx="1540" formatCode="0.0">
                  <c:v>108.3</c:v>
                </c:pt>
                <c:pt idx="1541" formatCode="0.0">
                  <c:v>251.6</c:v>
                </c:pt>
                <c:pt idx="1542" formatCode="0.0">
                  <c:v>107.9</c:v>
                </c:pt>
                <c:pt idx="1543" formatCode="0.0">
                  <c:v>172.65</c:v>
                </c:pt>
                <c:pt idx="1544" formatCode="0.00">
                  <c:v>16</c:v>
                </c:pt>
                <c:pt idx="1545" formatCode="0.000">
                  <c:v>20</c:v>
                </c:pt>
                <c:pt idx="1546" formatCode="General">
                  <c:v>4</c:v>
                </c:pt>
                <c:pt idx="1547">
                  <c:v>12</c:v>
                </c:pt>
                <c:pt idx="1548" formatCode="General">
                  <c:v>150</c:v>
                </c:pt>
                <c:pt idx="1549" formatCode="General">
                  <c:v>80</c:v>
                </c:pt>
                <c:pt idx="1550" formatCode="General">
                  <c:v>100</c:v>
                </c:pt>
                <c:pt idx="1551" formatCode="0.0">
                  <c:v>1294.4000000000001</c:v>
                </c:pt>
                <c:pt idx="1552" formatCode="0.0">
                  <c:v>1545.9</c:v>
                </c:pt>
                <c:pt idx="1553" formatCode="0.0">
                  <c:v>223.9</c:v>
                </c:pt>
                <c:pt idx="1554" formatCode="0.0">
                  <c:v>189.3</c:v>
                </c:pt>
                <c:pt idx="1555" formatCode="0.0">
                  <c:v>158.36000000000001</c:v>
                </c:pt>
                <c:pt idx="1556" formatCode="0.0">
                  <c:v>43.6</c:v>
                </c:pt>
                <c:pt idx="1557" formatCode="0.0">
                  <c:v>167.6</c:v>
                </c:pt>
                <c:pt idx="1558" formatCode="0.0">
                  <c:v>272.5</c:v>
                </c:pt>
                <c:pt idx="1559" formatCode="0.0">
                  <c:v>233.6</c:v>
                </c:pt>
                <c:pt idx="1560" formatCode="0.0">
                  <c:v>253.5</c:v>
                </c:pt>
                <c:pt idx="1561" formatCode="General">
                  <c:v>113.2</c:v>
                </c:pt>
                <c:pt idx="1562" formatCode="General">
                  <c:v>108.80000000000001</c:v>
                </c:pt>
                <c:pt idx="1563" formatCode="General">
                  <c:v>182.2</c:v>
                </c:pt>
                <c:pt idx="1564" formatCode="General">
                  <c:v>207.4</c:v>
                </c:pt>
                <c:pt idx="1565" formatCode="0.0">
                  <c:v>8452.6769999999997</c:v>
                </c:pt>
                <c:pt idx="1566" formatCode="0.0">
                  <c:v>323.88299999999998</c:v>
                </c:pt>
                <c:pt idx="1567" formatCode="0.0">
                  <c:v>120.9</c:v>
                </c:pt>
                <c:pt idx="1568" formatCode="0.0">
                  <c:v>111.2</c:v>
                </c:pt>
                <c:pt idx="1569" formatCode="0.0">
                  <c:v>55.9</c:v>
                </c:pt>
                <c:pt idx="1570" formatCode="General">
                  <c:v>750</c:v>
                </c:pt>
                <c:pt idx="1571" formatCode="0.00">
                  <c:v>40</c:v>
                </c:pt>
                <c:pt idx="1572">
                  <c:v>120</c:v>
                </c:pt>
                <c:pt idx="1573" formatCode="0.0">
                  <c:v>2612.91</c:v>
                </c:pt>
                <c:pt idx="1576" formatCode="0.0">
                  <c:v>2612.91</c:v>
                </c:pt>
                <c:pt idx="1577" formatCode="0.00">
                  <c:v>30</c:v>
                </c:pt>
                <c:pt idx="1578" formatCode="0.00">
                  <c:v>180</c:v>
                </c:pt>
                <c:pt idx="1579" formatCode="0.0">
                  <c:v>7306.2</c:v>
                </c:pt>
                <c:pt idx="1580" formatCode="0.0">
                  <c:v>7405.1</c:v>
                </c:pt>
                <c:pt idx="1581" formatCode="0.0">
                  <c:v>7405.1</c:v>
                </c:pt>
                <c:pt idx="1582" formatCode="0.0">
                  <c:v>7326</c:v>
                </c:pt>
                <c:pt idx="1583" formatCode="0.0">
                  <c:v>5786.2</c:v>
                </c:pt>
                <c:pt idx="1584" formatCode="0.0">
                  <c:v>3476</c:v>
                </c:pt>
                <c:pt idx="1585" formatCode="0.0">
                  <c:v>2938.75</c:v>
                </c:pt>
                <c:pt idx="1586" formatCode="0.0">
                  <c:v>3467.8</c:v>
                </c:pt>
                <c:pt idx="1587" formatCode="0.0">
                  <c:v>7353.6</c:v>
                </c:pt>
                <c:pt idx="1588" formatCode="0.0">
                  <c:v>4316.54</c:v>
                </c:pt>
                <c:pt idx="1589" formatCode="0.0">
                  <c:v>7</c:v>
                </c:pt>
                <c:pt idx="1590">
                  <c:v>150</c:v>
                </c:pt>
                <c:pt idx="1591">
                  <c:v>6</c:v>
                </c:pt>
                <c:pt idx="1592" formatCode="0.00">
                  <c:v>32</c:v>
                </c:pt>
                <c:pt idx="1593" formatCode="0.00">
                  <c:v>40</c:v>
                </c:pt>
                <c:pt idx="1594" formatCode="0.0">
                  <c:v>11443.3</c:v>
                </c:pt>
                <c:pt idx="1595" formatCode="0.0">
                  <c:v>10947.2</c:v>
                </c:pt>
                <c:pt idx="1596" formatCode="0.0">
                  <c:v>8986.2999999999993</c:v>
                </c:pt>
                <c:pt idx="1597" formatCode="0.00">
                  <c:v>200</c:v>
                </c:pt>
                <c:pt idx="1598" formatCode="0.00">
                  <c:v>49</c:v>
                </c:pt>
                <c:pt idx="1599">
                  <c:v>150</c:v>
                </c:pt>
                <c:pt idx="1600">
                  <c:v>12</c:v>
                </c:pt>
                <c:pt idx="1601" formatCode="0.00">
                  <c:v>430</c:v>
                </c:pt>
                <c:pt idx="1602" formatCode="0.0">
                  <c:v>17848.61</c:v>
                </c:pt>
                <c:pt idx="1603">
                  <c:v>15</c:v>
                </c:pt>
                <c:pt idx="1604">
                  <c:v>8</c:v>
                </c:pt>
                <c:pt idx="1605" formatCode="General">
                  <c:v>4</c:v>
                </c:pt>
                <c:pt idx="1606" formatCode="0.00">
                  <c:v>20</c:v>
                </c:pt>
                <c:pt idx="1607" formatCode="0.00">
                  <c:v>20</c:v>
                </c:pt>
                <c:pt idx="1608" formatCode="General">
                  <c:v>2</c:v>
                </c:pt>
                <c:pt idx="1609" formatCode="General">
                  <c:v>4</c:v>
                </c:pt>
                <c:pt idx="1610" formatCode="0.00">
                  <c:v>24</c:v>
                </c:pt>
                <c:pt idx="1611" formatCode="0.00">
                  <c:v>40</c:v>
                </c:pt>
                <c:pt idx="1612" formatCode="0.00">
                  <c:v>14</c:v>
                </c:pt>
                <c:pt idx="1613" formatCode="General">
                  <c:v>30</c:v>
                </c:pt>
                <c:pt idx="1614" formatCode="0.00">
                  <c:v>50</c:v>
                </c:pt>
                <c:pt idx="1615" formatCode="General">
                  <c:v>1</c:v>
                </c:pt>
                <c:pt idx="1616" formatCode="0.00">
                  <c:v>50</c:v>
                </c:pt>
                <c:pt idx="1617" formatCode="0.00">
                  <c:v>45</c:v>
                </c:pt>
                <c:pt idx="1618">
                  <c:v>595.22739726027396</c:v>
                </c:pt>
                <c:pt idx="1619">
                  <c:v>25</c:v>
                </c:pt>
                <c:pt idx="1620" formatCode="0.0">
                  <c:v>4941.8999999999996</c:v>
                </c:pt>
                <c:pt idx="1621" formatCode="0.0">
                  <c:v>3165.4</c:v>
                </c:pt>
                <c:pt idx="1622" formatCode="0.0">
                  <c:v>4534.1000000000004</c:v>
                </c:pt>
                <c:pt idx="1623" formatCode="0.0">
                  <c:v>3126.6</c:v>
                </c:pt>
                <c:pt idx="1624">
                  <c:v>551</c:v>
                </c:pt>
                <c:pt idx="1625">
                  <c:v>7</c:v>
                </c:pt>
                <c:pt idx="1626" formatCode="0.00">
                  <c:v>250</c:v>
                </c:pt>
                <c:pt idx="1627">
                  <c:v>16</c:v>
                </c:pt>
                <c:pt idx="1628">
                  <c:v>18</c:v>
                </c:pt>
                <c:pt idx="1629" formatCode="0.00">
                  <c:v>300</c:v>
                </c:pt>
                <c:pt idx="1630" formatCode="0.0">
                  <c:v>3453.3</c:v>
                </c:pt>
                <c:pt idx="1631" formatCode="0.0">
                  <c:v>3453.3</c:v>
                </c:pt>
                <c:pt idx="1632" formatCode="0.0">
                  <c:v>3457.4</c:v>
                </c:pt>
                <c:pt idx="1633" formatCode="0.0">
                  <c:v>5573.1</c:v>
                </c:pt>
                <c:pt idx="1634" formatCode="0.0">
                  <c:v>1744.3</c:v>
                </c:pt>
                <c:pt idx="1635" formatCode="0.0">
                  <c:v>1751.4</c:v>
                </c:pt>
                <c:pt idx="1636" formatCode="0.0">
                  <c:v>3867.5</c:v>
                </c:pt>
                <c:pt idx="1637" formatCode="0.00">
                  <c:v>300</c:v>
                </c:pt>
                <c:pt idx="1638">
                  <c:v>15</c:v>
                </c:pt>
                <c:pt idx="1639" formatCode="0.00">
                  <c:v>50</c:v>
                </c:pt>
                <c:pt idx="1640">
                  <c:v>30</c:v>
                </c:pt>
                <c:pt idx="1641" formatCode="0.00">
                  <c:v>30</c:v>
                </c:pt>
                <c:pt idx="1642" formatCode="General">
                  <c:v>3035.1</c:v>
                </c:pt>
                <c:pt idx="1643" formatCode="0.0">
                  <c:v>6132.4</c:v>
                </c:pt>
                <c:pt idx="1644" formatCode="0.0">
                  <c:v>2915.7</c:v>
                </c:pt>
                <c:pt idx="1645" formatCode="0.0">
                  <c:v>1790.6</c:v>
                </c:pt>
                <c:pt idx="1646" formatCode="0.0">
                  <c:v>2798.5</c:v>
                </c:pt>
                <c:pt idx="1647" formatCode="0.0">
                  <c:v>1801.7</c:v>
                </c:pt>
                <c:pt idx="1648">
                  <c:v>34</c:v>
                </c:pt>
                <c:pt idx="1649" formatCode="0.00">
                  <c:v>30</c:v>
                </c:pt>
                <c:pt idx="1650" formatCode="0.00">
                  <c:v>30</c:v>
                </c:pt>
                <c:pt idx="1651">
                  <c:v>5</c:v>
                </c:pt>
                <c:pt idx="1652">
                  <c:v>4</c:v>
                </c:pt>
                <c:pt idx="1653" formatCode="0.0">
                  <c:v>5550.03</c:v>
                </c:pt>
                <c:pt idx="1654" formatCode="0.0">
                  <c:v>3363.1</c:v>
                </c:pt>
                <c:pt idx="1655" formatCode="0.0">
                  <c:v>2380.8000000000002</c:v>
                </c:pt>
                <c:pt idx="1656">
                  <c:v>27</c:v>
                </c:pt>
                <c:pt idx="1657" formatCode="0.00">
                  <c:v>15</c:v>
                </c:pt>
                <c:pt idx="1658" formatCode="0.0">
                  <c:v>3309.9</c:v>
                </c:pt>
                <c:pt idx="1659" formatCode="0.0">
                  <c:v>3168.2</c:v>
                </c:pt>
                <c:pt idx="1660" formatCode="0.0">
                  <c:v>3390.6</c:v>
                </c:pt>
                <c:pt idx="1661" formatCode="0.0">
                  <c:v>2210.3000000000002</c:v>
                </c:pt>
                <c:pt idx="1662" formatCode="0.0">
                  <c:v>2218</c:v>
                </c:pt>
                <c:pt idx="1663" formatCode="0.00">
                  <c:v>100</c:v>
                </c:pt>
                <c:pt idx="1664" formatCode="0.0">
                  <c:v>4508</c:v>
                </c:pt>
                <c:pt idx="1665" formatCode="0.0">
                  <c:v>2793.9</c:v>
                </c:pt>
                <c:pt idx="1666" formatCode="0.0">
                  <c:v>2609.6999999999998</c:v>
                </c:pt>
                <c:pt idx="1667" formatCode="0.0">
                  <c:v>2906.4</c:v>
                </c:pt>
                <c:pt idx="1668">
                  <c:v>71</c:v>
                </c:pt>
                <c:pt idx="1669">
                  <c:v>6</c:v>
                </c:pt>
                <c:pt idx="1670">
                  <c:v>6</c:v>
                </c:pt>
                <c:pt idx="1671" formatCode="0.0">
                  <c:v>4710</c:v>
                </c:pt>
                <c:pt idx="1672" formatCode="0.0">
                  <c:v>4635.5</c:v>
                </c:pt>
                <c:pt idx="1673" formatCode="0.0">
                  <c:v>4288.1000000000004</c:v>
                </c:pt>
                <c:pt idx="1674" formatCode="0.0">
                  <c:v>4750.6000000000004</c:v>
                </c:pt>
                <c:pt idx="1675" formatCode="0.00">
                  <c:v>50.2</c:v>
                </c:pt>
                <c:pt idx="1676" formatCode="General">
                  <c:v>1</c:v>
                </c:pt>
                <c:pt idx="1677">
                  <c:v>6</c:v>
                </c:pt>
                <c:pt idx="1678">
                  <c:v>5</c:v>
                </c:pt>
                <c:pt idx="1679" formatCode="0.0">
                  <c:v>3300.6189999999997</c:v>
                </c:pt>
                <c:pt idx="1680" formatCode="0.0">
                  <c:v>3059.0889999999999</c:v>
                </c:pt>
                <c:pt idx="1681" formatCode="0.0">
                  <c:v>3298</c:v>
                </c:pt>
                <c:pt idx="1682" formatCode="0.0">
                  <c:v>3084.6970000000001</c:v>
                </c:pt>
                <c:pt idx="1683" formatCode="0.0">
                  <c:v>3276.2719999999999</c:v>
                </c:pt>
                <c:pt idx="1684" formatCode="0.0">
                  <c:v>3049.1950000000002</c:v>
                </c:pt>
                <c:pt idx="1685" formatCode="0.00">
                  <c:v>80</c:v>
                </c:pt>
                <c:pt idx="1686">
                  <c:v>152</c:v>
                </c:pt>
                <c:pt idx="1687" formatCode="0.0">
                  <c:v>10207.504000000001</c:v>
                </c:pt>
                <c:pt idx="1688" formatCode="0.00">
                  <c:v>30</c:v>
                </c:pt>
                <c:pt idx="1689" formatCode="0.00">
                  <c:v>300</c:v>
                </c:pt>
                <c:pt idx="1690" formatCode="0.00">
                  <c:v>22</c:v>
                </c:pt>
                <c:pt idx="1691" formatCode="General">
                  <c:v>2</c:v>
                </c:pt>
                <c:pt idx="1692" formatCode="0.00">
                  <c:v>4</c:v>
                </c:pt>
                <c:pt idx="1693" formatCode="0.00">
                  <c:v>10</c:v>
                </c:pt>
                <c:pt idx="1694" formatCode="General">
                  <c:v>80</c:v>
                </c:pt>
                <c:pt idx="1695" formatCode="0.00">
                  <c:v>14</c:v>
                </c:pt>
                <c:pt idx="1696" formatCode="0.00">
                  <c:v>18</c:v>
                </c:pt>
                <c:pt idx="1697" formatCode="0.00">
                  <c:v>250</c:v>
                </c:pt>
                <c:pt idx="1698" formatCode="0.00">
                  <c:v>20</c:v>
                </c:pt>
                <c:pt idx="1699" formatCode="0.00">
                  <c:v>42</c:v>
                </c:pt>
                <c:pt idx="1700" formatCode="0.00">
                  <c:v>36</c:v>
                </c:pt>
                <c:pt idx="1701" formatCode="0.00">
                  <c:v>120</c:v>
                </c:pt>
                <c:pt idx="1702" formatCode="0.00">
                  <c:v>2</c:v>
                </c:pt>
                <c:pt idx="1703" formatCode="0.00">
                  <c:v>100</c:v>
                </c:pt>
                <c:pt idx="1704" formatCode="General">
                  <c:v>200</c:v>
                </c:pt>
                <c:pt idx="1705" formatCode="0.00">
                  <c:v>200</c:v>
                </c:pt>
                <c:pt idx="1706" formatCode="General">
                  <c:v>2</c:v>
                </c:pt>
                <c:pt idx="1707" formatCode="0.00">
                  <c:v>26.3</c:v>
                </c:pt>
                <c:pt idx="1708" formatCode="0.0">
                  <c:v>8674.1</c:v>
                </c:pt>
                <c:pt idx="1709" formatCode="0.0">
                  <c:v>492.4</c:v>
                </c:pt>
                <c:pt idx="1710">
                  <c:v>200</c:v>
                </c:pt>
                <c:pt idx="1711">
                  <c:v>6</c:v>
                </c:pt>
                <c:pt idx="1712">
                  <c:v>8</c:v>
                </c:pt>
                <c:pt idx="1713">
                  <c:v>3</c:v>
                </c:pt>
                <c:pt idx="1714" formatCode="0.00">
                  <c:v>14.1</c:v>
                </c:pt>
                <c:pt idx="1715">
                  <c:v>20</c:v>
                </c:pt>
                <c:pt idx="1716" formatCode="0.00">
                  <c:v>20</c:v>
                </c:pt>
                <c:pt idx="1717" formatCode="0.0">
                  <c:v>347.93899999999996</c:v>
                </c:pt>
                <c:pt idx="1718" formatCode="0.0">
                  <c:v>357.73599999999999</c:v>
                </c:pt>
                <c:pt idx="1719" formatCode="0.0">
                  <c:v>617.30799999999999</c:v>
                </c:pt>
                <c:pt idx="1720" formatCode="0.0">
                  <c:v>1632.1219999999998</c:v>
                </c:pt>
                <c:pt idx="1721" formatCode="0.0">
                  <c:v>865.24</c:v>
                </c:pt>
                <c:pt idx="1722" formatCode="0.0">
                  <c:v>864.85199999999998</c:v>
                </c:pt>
                <c:pt idx="1723" formatCode="0.0">
                  <c:v>1</c:v>
                </c:pt>
                <c:pt idx="1724" formatCode="0.0">
                  <c:v>85.554000000000002</c:v>
                </c:pt>
                <c:pt idx="1725" formatCode="0.0">
                  <c:v>85.554000000000002</c:v>
                </c:pt>
                <c:pt idx="1726" formatCode="0.0">
                  <c:v>145.5</c:v>
                </c:pt>
                <c:pt idx="1727" formatCode="0.0">
                  <c:v>552.99700000000007</c:v>
                </c:pt>
                <c:pt idx="1728" formatCode="General">
                  <c:v>450</c:v>
                </c:pt>
                <c:pt idx="1729" formatCode="0.0">
                  <c:v>2216.4499999999998</c:v>
                </c:pt>
                <c:pt idx="1730" formatCode="0.00">
                  <c:v>1650</c:v>
                </c:pt>
                <c:pt idx="1731" formatCode="0.00">
                  <c:v>450</c:v>
                </c:pt>
                <c:pt idx="1732" formatCode="0.00">
                  <c:v>1200</c:v>
                </c:pt>
                <c:pt idx="1733">
                  <c:v>6</c:v>
                </c:pt>
                <c:pt idx="1734" formatCode="0.00">
                  <c:v>50.1</c:v>
                </c:pt>
                <c:pt idx="1735" formatCode="0.0">
                  <c:v>3057.5369999999998</c:v>
                </c:pt>
                <c:pt idx="1736" formatCode="0.0">
                  <c:v>2785.7429999999999</c:v>
                </c:pt>
                <c:pt idx="1737" formatCode="0.0">
                  <c:v>1982.0980000000002</c:v>
                </c:pt>
                <c:pt idx="1738">
                  <c:v>195</c:v>
                </c:pt>
                <c:pt idx="1739" formatCode="0.00">
                  <c:v>40</c:v>
                </c:pt>
                <c:pt idx="1740">
                  <c:v>2</c:v>
                </c:pt>
                <c:pt idx="1741" formatCode="General">
                  <c:v>6</c:v>
                </c:pt>
                <c:pt idx="1742" formatCode="0.00">
                  <c:v>24</c:v>
                </c:pt>
                <c:pt idx="1743" formatCode="0.00">
                  <c:v>46</c:v>
                </c:pt>
                <c:pt idx="1744" formatCode="General">
                  <c:v>4</c:v>
                </c:pt>
                <c:pt idx="1745" formatCode="0.0">
                  <c:v>2989.2489999999998</c:v>
                </c:pt>
                <c:pt idx="1746" formatCode="0.0">
                  <c:v>2726.67</c:v>
                </c:pt>
                <c:pt idx="1747" formatCode="0.0">
                  <c:v>2676.3269999999998</c:v>
                </c:pt>
                <c:pt idx="1748" formatCode="0.0">
                  <c:v>2672.1754000000001</c:v>
                </c:pt>
                <c:pt idx="1749" formatCode="0.0">
                  <c:v>3025.915</c:v>
                </c:pt>
                <c:pt idx="1750" formatCode="0.0">
                  <c:v>2259.0329999999999</c:v>
                </c:pt>
                <c:pt idx="1751" formatCode="0.0">
                  <c:v>720.51599999999996</c:v>
                </c:pt>
                <c:pt idx="1752" formatCode="0.0">
                  <c:v>2785.6460000000002</c:v>
                </c:pt>
                <c:pt idx="1753" formatCode="0.0">
                  <c:v>551.4547</c:v>
                </c:pt>
                <c:pt idx="1754">
                  <c:v>154</c:v>
                </c:pt>
                <c:pt idx="1755">
                  <c:v>1</c:v>
                </c:pt>
                <c:pt idx="1756" formatCode="0.00">
                  <c:v>25</c:v>
                </c:pt>
                <c:pt idx="1757" formatCode="General">
                  <c:v>34</c:v>
                </c:pt>
                <c:pt idx="1758" formatCode="0.00">
                  <c:v>40</c:v>
                </c:pt>
                <c:pt idx="1759">
                  <c:v>12</c:v>
                </c:pt>
                <c:pt idx="1760" formatCode="0.00">
                  <c:v>30</c:v>
                </c:pt>
                <c:pt idx="1761" formatCode="General">
                  <c:v>146</c:v>
                </c:pt>
                <c:pt idx="1762" formatCode="0.00">
                  <c:v>30</c:v>
                </c:pt>
                <c:pt idx="1763" formatCode="0.0">
                  <c:v>2986.3389999999999</c:v>
                </c:pt>
                <c:pt idx="1764" formatCode="0.0">
                  <c:v>3061.9989999999998</c:v>
                </c:pt>
                <c:pt idx="1765" formatCode="0.0">
                  <c:v>2613.5776999999998</c:v>
                </c:pt>
                <c:pt idx="1766" formatCode="0.0">
                  <c:v>2682.2439999999997</c:v>
                </c:pt>
                <c:pt idx="1767" formatCode="0.0">
                  <c:v>969.91269999999997</c:v>
                </c:pt>
                <c:pt idx="1768" formatCode="0.0">
                  <c:v>1023.9999</c:v>
                </c:pt>
                <c:pt idx="1769">
                  <c:v>10</c:v>
                </c:pt>
                <c:pt idx="1770" formatCode="0.00">
                  <c:v>80</c:v>
                </c:pt>
                <c:pt idx="1771">
                  <c:v>18</c:v>
                </c:pt>
                <c:pt idx="1772" formatCode="0.00">
                  <c:v>500</c:v>
                </c:pt>
                <c:pt idx="1773" formatCode="0.0">
                  <c:v>2708.5407</c:v>
                </c:pt>
                <c:pt idx="1774" formatCode="0.0">
                  <c:v>983.88069999999993</c:v>
                </c:pt>
                <c:pt idx="1775" formatCode="0.0">
                  <c:v>963.98599999999999</c:v>
                </c:pt>
                <c:pt idx="1776" formatCode="0.0">
                  <c:v>2119.6439999999998</c:v>
                </c:pt>
                <c:pt idx="1777" formatCode="0.0">
                  <c:v>1349.9490000000001</c:v>
                </c:pt>
                <c:pt idx="1778" formatCode="0.0">
                  <c:v>947.01099999999997</c:v>
                </c:pt>
                <c:pt idx="1779" formatCode="0.0">
                  <c:v>250.84200000000001</c:v>
                </c:pt>
                <c:pt idx="1780" formatCode="0.0">
                  <c:v>300.50600000000003</c:v>
                </c:pt>
                <c:pt idx="1781" formatCode="0.0">
                  <c:v>611.58500000000004</c:v>
                </c:pt>
                <c:pt idx="1782" formatCode="0.0">
                  <c:v>822.07500000000005</c:v>
                </c:pt>
                <c:pt idx="1783">
                  <c:v>372</c:v>
                </c:pt>
                <c:pt idx="1784">
                  <c:v>204</c:v>
                </c:pt>
                <c:pt idx="1785" formatCode="General">
                  <c:v>1010</c:v>
                </c:pt>
                <c:pt idx="1786">
                  <c:v>26</c:v>
                </c:pt>
                <c:pt idx="1787" formatCode="0.00">
                  <c:v>300</c:v>
                </c:pt>
                <c:pt idx="1788" formatCode="0.0">
                  <c:v>3422.806</c:v>
                </c:pt>
                <c:pt idx="1789" formatCode="0.0">
                  <c:v>275.577</c:v>
                </c:pt>
                <c:pt idx="1790" formatCode="0.0">
                  <c:v>547.274</c:v>
                </c:pt>
                <c:pt idx="1791" formatCode="0.0">
                  <c:v>3321.183</c:v>
                </c:pt>
                <c:pt idx="1792" formatCode="0.0">
                  <c:v>3316.8180000000002</c:v>
                </c:pt>
                <c:pt idx="1793" formatCode="0.0">
                  <c:v>2693.9810000000002</c:v>
                </c:pt>
                <c:pt idx="1794" formatCode="0.0">
                  <c:v>3299.8430000000003</c:v>
                </c:pt>
                <c:pt idx="1795" formatCode="0.0">
                  <c:v>3297.127</c:v>
                </c:pt>
                <c:pt idx="1796" formatCode="0.0">
                  <c:v>3832.373</c:v>
                </c:pt>
                <c:pt idx="1797" formatCode="0.00">
                  <c:v>24</c:v>
                </c:pt>
                <c:pt idx="1798" formatCode="0.0">
                  <c:v>3488.605</c:v>
                </c:pt>
                <c:pt idx="1799" formatCode="0.0">
                  <c:v>2480.5810000000001</c:v>
                </c:pt>
                <c:pt idx="1800" formatCode="0.0">
                  <c:v>3661.1388999999999</c:v>
                </c:pt>
                <c:pt idx="1801" formatCode="0.0">
                  <c:v>878.14099999999996</c:v>
                </c:pt>
                <c:pt idx="1802" formatCode="0.0">
                  <c:v>1002.1361000000001</c:v>
                </c:pt>
                <c:pt idx="1803" formatCode="0.0">
                  <c:v>2433.1480000000001</c:v>
                </c:pt>
                <c:pt idx="1804">
                  <c:v>6</c:v>
                </c:pt>
                <c:pt idx="1805" formatCode="0.00">
                  <c:v>50</c:v>
                </c:pt>
                <c:pt idx="1806" formatCode="0.00">
                  <c:v>35</c:v>
                </c:pt>
                <c:pt idx="1807" formatCode="0.0">
                  <c:v>2017.4060000000002</c:v>
                </c:pt>
                <c:pt idx="1808" formatCode="0.0">
                  <c:v>412.15299999999996</c:v>
                </c:pt>
                <c:pt idx="1809" formatCode="0.0">
                  <c:v>3356.3454999999999</c:v>
                </c:pt>
                <c:pt idx="1810" formatCode="0.0">
                  <c:v>3361.2439999999997</c:v>
                </c:pt>
                <c:pt idx="1811" formatCode="0.0">
                  <c:v>2011.1980000000001</c:v>
                </c:pt>
                <c:pt idx="1812" formatCode="0.0">
                  <c:v>3406.058</c:v>
                </c:pt>
                <c:pt idx="1813" formatCode="0.0">
                  <c:v>3370.2649999999999</c:v>
                </c:pt>
                <c:pt idx="1814" formatCode="0.0">
                  <c:v>3390.4410000000003</c:v>
                </c:pt>
                <c:pt idx="1815" formatCode="0.0">
                  <c:v>3417.7950000000001</c:v>
                </c:pt>
                <c:pt idx="1816" formatCode="0.0">
                  <c:v>3384.2330000000002</c:v>
                </c:pt>
                <c:pt idx="1817" formatCode="0.0">
                  <c:v>3380.45</c:v>
                </c:pt>
                <c:pt idx="1818" formatCode="0.00">
                  <c:v>60</c:v>
                </c:pt>
                <c:pt idx="1819" formatCode="0.0">
                  <c:v>3395.5819999999999</c:v>
                </c:pt>
                <c:pt idx="1820" formatCode="0.0">
                  <c:v>3358.431</c:v>
                </c:pt>
                <c:pt idx="1821" formatCode="0.0">
                  <c:v>3291.7919999999999</c:v>
                </c:pt>
                <c:pt idx="1822" formatCode="0.0">
                  <c:v>3063.3473000000004</c:v>
                </c:pt>
                <c:pt idx="1823" formatCode="0.0">
                  <c:v>3063.9389999999999</c:v>
                </c:pt>
                <c:pt idx="1824" formatCode="0.0">
                  <c:v>3315.848</c:v>
                </c:pt>
                <c:pt idx="1825" formatCode="0.0">
                  <c:v>3018.8339999999998</c:v>
                </c:pt>
                <c:pt idx="1826" formatCode="0.0">
                  <c:v>7157.63</c:v>
                </c:pt>
                <c:pt idx="1827" formatCode="0.0">
                  <c:v>5529.2910000000002</c:v>
                </c:pt>
                <c:pt idx="1828" formatCode="0.0">
                  <c:v>7183.2379999999994</c:v>
                </c:pt>
                <c:pt idx="1829" formatCode="0.0">
                  <c:v>5700.3020000000006</c:v>
                </c:pt>
                <c:pt idx="1830" formatCode="0.0">
                  <c:v>5568.1880000000001</c:v>
                </c:pt>
                <c:pt idx="1831" formatCode="0.0">
                  <c:v>5617.1729999999998</c:v>
                </c:pt>
                <c:pt idx="1832" formatCode="0.0">
                  <c:v>5845.22</c:v>
                </c:pt>
                <c:pt idx="1833" formatCode="0.0">
                  <c:v>7209.04</c:v>
                </c:pt>
                <c:pt idx="1834" formatCode="General">
                  <c:v>8</c:v>
                </c:pt>
                <c:pt idx="1835" formatCode="0.00">
                  <c:v>40</c:v>
                </c:pt>
                <c:pt idx="1836" formatCode="0.00">
                  <c:v>36</c:v>
                </c:pt>
                <c:pt idx="1837">
                  <c:v>10</c:v>
                </c:pt>
                <c:pt idx="1838" formatCode="0.00">
                  <c:v>65</c:v>
                </c:pt>
                <c:pt idx="1839" formatCode="0.00">
                  <c:v>6</c:v>
                </c:pt>
                <c:pt idx="1840" formatCode="0.0">
                  <c:v>240.65699999999998</c:v>
                </c:pt>
                <c:pt idx="1841" formatCode="0.0">
                  <c:v>380.04599999999999</c:v>
                </c:pt>
                <c:pt idx="1842" formatCode="0.0">
                  <c:v>332.613</c:v>
                </c:pt>
                <c:pt idx="1843" formatCode="0.0">
                  <c:v>347.745</c:v>
                </c:pt>
                <c:pt idx="1844" formatCode="0.0">
                  <c:v>358.31799999999998</c:v>
                </c:pt>
                <c:pt idx="1845" formatCode="0.0">
                  <c:v>422.435</c:v>
                </c:pt>
                <c:pt idx="1846" formatCode="0.0">
                  <c:v>372.38299999999998</c:v>
                </c:pt>
                <c:pt idx="1847" formatCode="0.0">
                  <c:v>367.24200000000002</c:v>
                </c:pt>
                <c:pt idx="1848" formatCode="0.0">
                  <c:v>664.45</c:v>
                </c:pt>
                <c:pt idx="1849" formatCode="0.0">
                  <c:v>631.37299999999993</c:v>
                </c:pt>
                <c:pt idx="1850" formatCode="0.0">
                  <c:v>9873.6299999999992</c:v>
                </c:pt>
                <c:pt idx="1851" formatCode="0.0">
                  <c:v>435.23899999999998</c:v>
                </c:pt>
                <c:pt idx="1852" formatCode="0.0">
                  <c:v>485.87299999999999</c:v>
                </c:pt>
                <c:pt idx="1853" formatCode="0.0">
                  <c:v>614.30099999999993</c:v>
                </c:pt>
                <c:pt idx="1854">
                  <c:v>80</c:v>
                </c:pt>
                <c:pt idx="1855" formatCode="0.00">
                  <c:v>78.5</c:v>
                </c:pt>
                <c:pt idx="1856">
                  <c:v>10</c:v>
                </c:pt>
                <c:pt idx="1857" formatCode="0.0">
                  <c:v>1965.414</c:v>
                </c:pt>
                <c:pt idx="1858" formatCode="0.0">
                  <c:v>1937.1869999999999</c:v>
                </c:pt>
                <c:pt idx="1859" formatCode="0.0">
                  <c:v>1758.8040000000001</c:v>
                </c:pt>
                <c:pt idx="1860" formatCode="0.0">
                  <c:v>1653.0740000000001</c:v>
                </c:pt>
                <c:pt idx="1861" formatCode="0.0">
                  <c:v>2899.33</c:v>
                </c:pt>
                <c:pt idx="1862" formatCode="0.0">
                  <c:v>2899.33</c:v>
                </c:pt>
                <c:pt idx="1863" formatCode="General">
                  <c:v>1500</c:v>
                </c:pt>
                <c:pt idx="1864" formatCode="General">
                  <c:v>3900</c:v>
                </c:pt>
                <c:pt idx="1865" formatCode="General">
                  <c:v>3000</c:v>
                </c:pt>
                <c:pt idx="1866" formatCode="General">
                  <c:v>4200</c:v>
                </c:pt>
                <c:pt idx="1867" formatCode="General">
                  <c:v>4050</c:v>
                </c:pt>
                <c:pt idx="1868" formatCode="General">
                  <c:v>3450</c:v>
                </c:pt>
                <c:pt idx="1869" formatCode="General">
                  <c:v>2100</c:v>
                </c:pt>
                <c:pt idx="1870">
                  <c:v>4</c:v>
                </c:pt>
                <c:pt idx="1872">
                  <c:v>1</c:v>
                </c:pt>
                <c:pt idx="1873">
                  <c:v>1</c:v>
                </c:pt>
                <c:pt idx="1874">
                  <c:v>5</c:v>
                </c:pt>
                <c:pt idx="1875" formatCode="0.00">
                  <c:v>27.6</c:v>
                </c:pt>
                <c:pt idx="1876">
                  <c:v>108</c:v>
                </c:pt>
                <c:pt idx="1877" formatCode="0.0">
                  <c:v>2278.5300000000002</c:v>
                </c:pt>
                <c:pt idx="1878" formatCode="0.0">
                  <c:v>2018.085</c:v>
                </c:pt>
                <c:pt idx="1879" formatCode="0.0">
                  <c:v>1974.6290000000001</c:v>
                </c:pt>
                <c:pt idx="1880" formatCode="0.0">
                  <c:v>3388.6174000000001</c:v>
                </c:pt>
                <c:pt idx="1881" formatCode="0.00">
                  <c:v>40</c:v>
                </c:pt>
                <c:pt idx="1882">
                  <c:v>2</c:v>
                </c:pt>
                <c:pt idx="1883">
                  <c:v>66</c:v>
                </c:pt>
                <c:pt idx="1884">
                  <c:v>7</c:v>
                </c:pt>
                <c:pt idx="1885" formatCode="0.0">
                  <c:v>621.77</c:v>
                </c:pt>
                <c:pt idx="1886" formatCode="0.0">
                  <c:v>384.79899999999998</c:v>
                </c:pt>
                <c:pt idx="1887" formatCode="0.0">
                  <c:v>613.71900000000005</c:v>
                </c:pt>
                <c:pt idx="1888" formatCode="0.00">
                  <c:v>320</c:v>
                </c:pt>
                <c:pt idx="1889">
                  <c:v>1</c:v>
                </c:pt>
                <c:pt idx="1890" formatCode="0.0">
                  <c:v>869.60500000000002</c:v>
                </c:pt>
                <c:pt idx="1891" formatCode="0.0">
                  <c:v>2710.5680000000002</c:v>
                </c:pt>
                <c:pt idx="1892" formatCode="0.00">
                  <c:v>28800</c:v>
                </c:pt>
                <c:pt idx="1893" formatCode="0.00">
                  <c:v>300</c:v>
                </c:pt>
                <c:pt idx="1894">
                  <c:v>18</c:v>
                </c:pt>
                <c:pt idx="1895">
                  <c:v>156</c:v>
                </c:pt>
                <c:pt idx="1896">
                  <c:v>3</c:v>
                </c:pt>
                <c:pt idx="1897" formatCode="0.0">
                  <c:v>2792</c:v>
                </c:pt>
                <c:pt idx="1898" formatCode="0.0">
                  <c:v>645</c:v>
                </c:pt>
                <c:pt idx="1899" formatCode="0.0">
                  <c:v>2423</c:v>
                </c:pt>
                <c:pt idx="1900" formatCode="0.0">
                  <c:v>1531</c:v>
                </c:pt>
                <c:pt idx="1901" formatCode="0.0">
                  <c:v>1526</c:v>
                </c:pt>
                <c:pt idx="1902" formatCode="0.0">
                  <c:v>1527</c:v>
                </c:pt>
                <c:pt idx="1903">
                  <c:v>120</c:v>
                </c:pt>
                <c:pt idx="1904" formatCode="0.000">
                  <c:v>379.464</c:v>
                </c:pt>
                <c:pt idx="1905" formatCode="0.000">
                  <c:v>615.75599999999997</c:v>
                </c:pt>
                <c:pt idx="1906" formatCode="0.000">
                  <c:v>3228.9360000000001</c:v>
                </c:pt>
                <c:pt idx="1907">
                  <c:v>103</c:v>
                </c:pt>
                <c:pt idx="1908">
                  <c:v>66</c:v>
                </c:pt>
                <c:pt idx="1909" formatCode="0.0">
                  <c:v>8249.655999999999</c:v>
                </c:pt>
                <c:pt idx="1910" formatCode="0.0">
                  <c:v>9177.6550000000007</c:v>
                </c:pt>
                <c:pt idx="1911">
                  <c:v>2</c:v>
                </c:pt>
                <c:pt idx="1912" formatCode="0.0">
                  <c:v>11153.254000000001</c:v>
                </c:pt>
                <c:pt idx="1913" formatCode="0.0">
                  <c:v>3350.768</c:v>
                </c:pt>
                <c:pt idx="1914" formatCode="0.0">
                  <c:v>16067.08</c:v>
                </c:pt>
                <c:pt idx="1915" formatCode="0.00">
                  <c:v>280</c:v>
                </c:pt>
                <c:pt idx="1916">
                  <c:v>7</c:v>
                </c:pt>
                <c:pt idx="1917" formatCode="0.00">
                  <c:v>15</c:v>
                </c:pt>
                <c:pt idx="1918" formatCode="0.00">
                  <c:v>10</c:v>
                </c:pt>
                <c:pt idx="1919" formatCode="0.00">
                  <c:v>65.7</c:v>
                </c:pt>
                <c:pt idx="1920" formatCode="0.00">
                  <c:v>69.7</c:v>
                </c:pt>
                <c:pt idx="1921" formatCode="0.00">
                  <c:v>25</c:v>
                </c:pt>
                <c:pt idx="1922" formatCode="0.00">
                  <c:v>25</c:v>
                </c:pt>
                <c:pt idx="1923" formatCode="0.00">
                  <c:v>65.8</c:v>
                </c:pt>
                <c:pt idx="1924" formatCode="0.00">
                  <c:v>15</c:v>
                </c:pt>
                <c:pt idx="1925" formatCode="0.00">
                  <c:v>66</c:v>
                </c:pt>
                <c:pt idx="1926" formatCode="0.00">
                  <c:v>80.2</c:v>
                </c:pt>
                <c:pt idx="1927" formatCode="0.00">
                  <c:v>30</c:v>
                </c:pt>
                <c:pt idx="1928" formatCode="0.0">
                  <c:v>2214.6999999999998</c:v>
                </c:pt>
                <c:pt idx="1929" formatCode="0.0">
                  <c:v>6067</c:v>
                </c:pt>
                <c:pt idx="1930">
                  <c:v>986</c:v>
                </c:pt>
                <c:pt idx="1931">
                  <c:v>1</c:v>
                </c:pt>
                <c:pt idx="1932">
                  <c:v>1</c:v>
                </c:pt>
                <c:pt idx="1933" formatCode="0.00">
                  <c:v>15</c:v>
                </c:pt>
                <c:pt idx="1934" formatCode="0.0">
                  <c:v>3255.1356999999998</c:v>
                </c:pt>
                <c:pt idx="1935" formatCode="0.0">
                  <c:v>3347.8676999999998</c:v>
                </c:pt>
                <c:pt idx="1936">
                  <c:v>25</c:v>
                </c:pt>
                <c:pt idx="1937" formatCode="0.0">
                  <c:v>3128.056</c:v>
                </c:pt>
                <c:pt idx="1938" formatCode="0.0">
                  <c:v>9655.9619999999995</c:v>
                </c:pt>
                <c:pt idx="1939" formatCode="0.0">
                  <c:v>3200.127</c:v>
                </c:pt>
                <c:pt idx="1940" formatCode="0.0">
                  <c:v>8621.4570000000003</c:v>
                </c:pt>
                <c:pt idx="1941" formatCode="0.0">
                  <c:v>9127.5545000000002</c:v>
                </c:pt>
                <c:pt idx="1942" formatCode="0.0">
                  <c:v>1330.9369999999999</c:v>
                </c:pt>
                <c:pt idx="1943" formatCode="0.0">
                  <c:v>1301.7884999999999</c:v>
                </c:pt>
                <c:pt idx="1944" formatCode="0.0">
                  <c:v>1323.953</c:v>
                </c:pt>
                <c:pt idx="1945" formatCode="0.0">
                  <c:v>1670.34</c:v>
                </c:pt>
                <c:pt idx="1946" formatCode="0.0">
                  <c:v>1682.6590000000001</c:v>
                </c:pt>
                <c:pt idx="1947" formatCode="0.0">
                  <c:v>932.65499999999997</c:v>
                </c:pt>
                <c:pt idx="1948" formatCode="0.0">
                  <c:v>932.75200000000007</c:v>
                </c:pt>
                <c:pt idx="1949">
                  <c:v>279</c:v>
                </c:pt>
                <c:pt idx="1950">
                  <c:v>20</c:v>
                </c:pt>
                <c:pt idx="1951">
                  <c:v>63</c:v>
                </c:pt>
                <c:pt idx="1952">
                  <c:v>1</c:v>
                </c:pt>
                <c:pt idx="1953">
                  <c:v>1</c:v>
                </c:pt>
                <c:pt idx="1954" formatCode="0.0">
                  <c:v>3284.7110000000002</c:v>
                </c:pt>
                <c:pt idx="1955" formatCode="0.0">
                  <c:v>2249.2360000000003</c:v>
                </c:pt>
                <c:pt idx="1956" formatCode="0.0">
                  <c:v>2421.4692</c:v>
                </c:pt>
                <c:pt idx="1957" formatCode="0.0">
                  <c:v>2412.2930000000001</c:v>
                </c:pt>
                <c:pt idx="1958">
                  <c:v>5</c:v>
                </c:pt>
                <c:pt idx="1959" formatCode="0.00">
                  <c:v>10</c:v>
                </c:pt>
                <c:pt idx="1960">
                  <c:v>160.19999999999999</c:v>
                </c:pt>
                <c:pt idx="1961" formatCode="0.00">
                  <c:v>15</c:v>
                </c:pt>
                <c:pt idx="1962">
                  <c:v>8</c:v>
                </c:pt>
                <c:pt idx="1963" formatCode="0.0">
                  <c:v>2136.91</c:v>
                </c:pt>
                <c:pt idx="1964" formatCode="0.00">
                  <c:v>22</c:v>
                </c:pt>
                <c:pt idx="1965">
                  <c:v>4</c:v>
                </c:pt>
                <c:pt idx="1966" formatCode="0.00">
                  <c:v>14.7</c:v>
                </c:pt>
                <c:pt idx="1967" formatCode="0.0">
                  <c:v>3297.7089999999998</c:v>
                </c:pt>
                <c:pt idx="1968" formatCode="0.0">
                  <c:v>2136.91</c:v>
                </c:pt>
                <c:pt idx="1969">
                  <c:v>13</c:v>
                </c:pt>
                <c:pt idx="1970" formatCode="0.0">
                  <c:v>3328.0214999999998</c:v>
                </c:pt>
                <c:pt idx="1971" formatCode="0.0">
                  <c:v>3282.8195000000001</c:v>
                </c:pt>
                <c:pt idx="1972" formatCode="0.0">
                  <c:v>3301.7442000000001</c:v>
                </c:pt>
                <c:pt idx="1973">
                  <c:v>7</c:v>
                </c:pt>
                <c:pt idx="1974" formatCode="0.0">
                  <c:v>3287.0389999999998</c:v>
                </c:pt>
                <c:pt idx="1975" formatCode="0.0">
                  <c:v>3285.8555999999999</c:v>
                </c:pt>
                <c:pt idx="1976" formatCode="0.0">
                  <c:v>3297.127</c:v>
                </c:pt>
                <c:pt idx="1977" formatCode="0.0">
                  <c:v>3117.58</c:v>
                </c:pt>
                <c:pt idx="1978" formatCode="0.0">
                  <c:v>3331.3679999999999</c:v>
                </c:pt>
                <c:pt idx="1979">
                  <c:v>24</c:v>
                </c:pt>
                <c:pt idx="1980">
                  <c:v>16</c:v>
                </c:pt>
                <c:pt idx="1981">
                  <c:v>20</c:v>
                </c:pt>
                <c:pt idx="1982" formatCode="0.0">
                  <c:v>2796.413</c:v>
                </c:pt>
                <c:pt idx="1983">
                  <c:v>3</c:v>
                </c:pt>
                <c:pt idx="1984">
                  <c:v>49</c:v>
                </c:pt>
                <c:pt idx="1985" formatCode="0.0">
                  <c:v>3280.3654000000001</c:v>
                </c:pt>
                <c:pt idx="1986" formatCode="0.0">
                  <c:v>3117.58</c:v>
                </c:pt>
                <c:pt idx="1987" formatCode="0.0">
                  <c:v>6</c:v>
                </c:pt>
                <c:pt idx="1988" formatCode="0.00">
                  <c:v>20</c:v>
                </c:pt>
                <c:pt idx="1989" formatCode="0.0">
                  <c:v>1463.2256</c:v>
                </c:pt>
                <c:pt idx="1990" formatCode="0.0">
                  <c:v>1484.4880000000001</c:v>
                </c:pt>
                <c:pt idx="1991" formatCode="0.0">
                  <c:v>1482.645</c:v>
                </c:pt>
                <c:pt idx="1992">
                  <c:v>24</c:v>
                </c:pt>
                <c:pt idx="1993" formatCode="0.0">
                  <c:v>11193.228999999999</c:v>
                </c:pt>
                <c:pt idx="1994">
                  <c:v>15</c:v>
                </c:pt>
                <c:pt idx="1995">
                  <c:v>7</c:v>
                </c:pt>
                <c:pt idx="1996" formatCode="0.00">
                  <c:v>10</c:v>
                </c:pt>
                <c:pt idx="1997">
                  <c:v>1</c:v>
                </c:pt>
                <c:pt idx="1998" formatCode="0.0">
                  <c:v>5548.8462</c:v>
                </c:pt>
                <c:pt idx="1999">
                  <c:v>120</c:v>
                </c:pt>
                <c:pt idx="2000">
                  <c:v>44</c:v>
                </c:pt>
                <c:pt idx="2001">
                  <c:v>7</c:v>
                </c:pt>
                <c:pt idx="2002" formatCode="0.00">
                  <c:v>10</c:v>
                </c:pt>
                <c:pt idx="2003">
                  <c:v>116.3</c:v>
                </c:pt>
                <c:pt idx="2004" formatCode="0.00">
                  <c:v>15</c:v>
                </c:pt>
                <c:pt idx="2005">
                  <c:v>20</c:v>
                </c:pt>
                <c:pt idx="2006" formatCode="0.0">
                  <c:v>767.27</c:v>
                </c:pt>
                <c:pt idx="2007" formatCode="0.0">
                  <c:v>3756.616</c:v>
                </c:pt>
                <c:pt idx="2008" formatCode="0.0">
                  <c:v>2452.16</c:v>
                </c:pt>
                <c:pt idx="2009" formatCode="0.0">
                  <c:v>2432.9539999999997</c:v>
                </c:pt>
                <c:pt idx="2010" formatCode="0.0">
                  <c:v>5138.4780000000001</c:v>
                </c:pt>
                <c:pt idx="2011" formatCode="0.0">
                  <c:v>2456.6219999999998</c:v>
                </c:pt>
                <c:pt idx="2012" formatCode="0.0">
                  <c:v>2451.9660000000003</c:v>
                </c:pt>
                <c:pt idx="2013" formatCode="0.0">
                  <c:v>3142.3150000000001</c:v>
                </c:pt>
                <c:pt idx="2014" formatCode="0.0">
                  <c:v>3129.4139999999998</c:v>
                </c:pt>
                <c:pt idx="2015" formatCode="0.0">
                  <c:v>3115.4460000000004</c:v>
                </c:pt>
                <c:pt idx="2016" formatCode="0.0">
                  <c:v>2498.3319999999999</c:v>
                </c:pt>
                <c:pt idx="2017" formatCode="0.0">
                  <c:v>2519.5749999999998</c:v>
                </c:pt>
                <c:pt idx="2018">
                  <c:v>13</c:v>
                </c:pt>
                <c:pt idx="2019" formatCode="0.0">
                  <c:v>9042.2430000000004</c:v>
                </c:pt>
                <c:pt idx="2020" formatCode="0.0">
                  <c:v>5169.6149999999998</c:v>
                </c:pt>
                <c:pt idx="2021" formatCode="0.00">
                  <c:v>80</c:v>
                </c:pt>
                <c:pt idx="2022">
                  <c:v>25</c:v>
                </c:pt>
                <c:pt idx="2023" formatCode="0.0">
                  <c:v>10053.025299999999</c:v>
                </c:pt>
                <c:pt idx="2024" formatCode="0.0">
                  <c:v>3183.54</c:v>
                </c:pt>
                <c:pt idx="2025">
                  <c:v>2</c:v>
                </c:pt>
                <c:pt idx="2026" formatCode="0.0">
                  <c:v>3189.748</c:v>
                </c:pt>
                <c:pt idx="2027">
                  <c:v>1</c:v>
                </c:pt>
                <c:pt idx="2028" formatCode="0.0">
                  <c:v>4990.3589999999995</c:v>
                </c:pt>
                <c:pt idx="2029" formatCode="0.0">
                  <c:v>3788.6260000000002</c:v>
                </c:pt>
                <c:pt idx="2030" formatCode="0.0">
                  <c:v>5047.4920000000002</c:v>
                </c:pt>
                <c:pt idx="2031" formatCode="0.0">
                  <c:v>2507.741</c:v>
                </c:pt>
                <c:pt idx="2032" formatCode="0.0">
                  <c:v>4097.183</c:v>
                </c:pt>
                <c:pt idx="2033">
                  <c:v>50</c:v>
                </c:pt>
                <c:pt idx="2034" formatCode="0.0">
                  <c:v>3819.86</c:v>
                </c:pt>
                <c:pt idx="2035" formatCode="0.0">
                  <c:v>6453.9920000000002</c:v>
                </c:pt>
                <c:pt idx="2036" formatCode="0.00">
                  <c:v>10</c:v>
                </c:pt>
                <c:pt idx="2037" formatCode="0.000">
                  <c:v>2471.4630000000002</c:v>
                </c:pt>
                <c:pt idx="2038" formatCode="0.00">
                  <c:v>10</c:v>
                </c:pt>
                <c:pt idx="2039">
                  <c:v>10</c:v>
                </c:pt>
                <c:pt idx="2040">
                  <c:v>10</c:v>
                </c:pt>
                <c:pt idx="2041" formatCode="0.000">
                  <c:v>10431.186</c:v>
                </c:pt>
                <c:pt idx="2042" formatCode="0.00">
                  <c:v>10</c:v>
                </c:pt>
                <c:pt idx="2043" formatCode="0.000">
                  <c:v>8202.7080000000005</c:v>
                </c:pt>
                <c:pt idx="2044" formatCode="0.0">
                  <c:v>10561.563699999999</c:v>
                </c:pt>
                <c:pt idx="2045">
                  <c:v>28</c:v>
                </c:pt>
                <c:pt idx="2046" formatCode="0.00">
                  <c:v>20</c:v>
                </c:pt>
                <c:pt idx="2047" formatCode="0.0">
                  <c:v>625.26200000000006</c:v>
                </c:pt>
                <c:pt idx="2048" formatCode="0.0">
                  <c:v>624.87400000000002</c:v>
                </c:pt>
                <c:pt idx="2049" formatCode="0.0">
                  <c:v>611.58500000000004</c:v>
                </c:pt>
                <c:pt idx="2050" formatCode="0.0">
                  <c:v>701.79499999999996</c:v>
                </c:pt>
                <c:pt idx="2051" formatCode="0.0">
                  <c:v>631.66399999999999</c:v>
                </c:pt>
                <c:pt idx="2052" formatCode="0.0">
                  <c:v>688.89400000000001</c:v>
                </c:pt>
                <c:pt idx="2053" formatCode="0.0">
                  <c:v>2682.3410000000003</c:v>
                </c:pt>
                <c:pt idx="2054" formatCode="0.0">
                  <c:v>2685.6389999999997</c:v>
                </c:pt>
                <c:pt idx="2055" formatCode="0.0">
                  <c:v>3191.5910000000003</c:v>
                </c:pt>
                <c:pt idx="2056" formatCode="0.0">
                  <c:v>1308.0450000000001</c:v>
                </c:pt>
                <c:pt idx="2057" formatCode="0.0">
                  <c:v>1293.01</c:v>
                </c:pt>
                <c:pt idx="2058" formatCode="0.0">
                  <c:v>2137.2980000000002</c:v>
                </c:pt>
                <c:pt idx="2059" formatCode="0.0">
                  <c:v>2122.36</c:v>
                </c:pt>
                <c:pt idx="2060" formatCode="0.0">
                  <c:v>1512.23</c:v>
                </c:pt>
                <c:pt idx="2061" formatCode="0.0">
                  <c:v>1501.366</c:v>
                </c:pt>
                <c:pt idx="2062" formatCode="0.0">
                  <c:v>1472.46</c:v>
                </c:pt>
                <c:pt idx="2063" formatCode="0.0">
                  <c:v>1440.8380000000002</c:v>
                </c:pt>
                <c:pt idx="2064" formatCode="0.0">
                  <c:v>3000</c:v>
                </c:pt>
                <c:pt idx="2065" formatCode="0.00">
                  <c:v>2000</c:v>
                </c:pt>
                <c:pt idx="2066" formatCode="0.00">
                  <c:v>31520</c:v>
                </c:pt>
                <c:pt idx="2067">
                  <c:v>1</c:v>
                </c:pt>
                <c:pt idx="2068">
                  <c:v>23</c:v>
                </c:pt>
                <c:pt idx="2069">
                  <c:v>4</c:v>
                </c:pt>
                <c:pt idx="2070" formatCode="General">
                  <c:v>40</c:v>
                </c:pt>
                <c:pt idx="2071">
                  <c:v>222</c:v>
                </c:pt>
                <c:pt idx="2072">
                  <c:v>109</c:v>
                </c:pt>
                <c:pt idx="2073" formatCode="0.00">
                  <c:v>42</c:v>
                </c:pt>
                <c:pt idx="2074" formatCode="0.00">
                  <c:v>35</c:v>
                </c:pt>
                <c:pt idx="2075">
                  <c:v>225</c:v>
                </c:pt>
                <c:pt idx="2076" formatCode="0.00">
                  <c:v>50</c:v>
                </c:pt>
                <c:pt idx="2077">
                  <c:v>2</c:v>
                </c:pt>
                <c:pt idx="2078" formatCode="0.00">
                  <c:v>70</c:v>
                </c:pt>
                <c:pt idx="2079" formatCode="0.00">
                  <c:v>50</c:v>
                </c:pt>
                <c:pt idx="2080" formatCode="0.0">
                  <c:v>3410.7139999999999</c:v>
                </c:pt>
                <c:pt idx="2081" formatCode="General">
                  <c:v>24</c:v>
                </c:pt>
                <c:pt idx="2082" formatCode="0.0">
                  <c:v>618.08400000000006</c:v>
                </c:pt>
                <c:pt idx="2083" formatCode="0.0">
                  <c:v>609.06299999999999</c:v>
                </c:pt>
                <c:pt idx="2084" formatCode="0.0">
                  <c:v>621.38200000000006</c:v>
                </c:pt>
                <c:pt idx="2085" formatCode="0.0">
                  <c:v>461.42899999999997</c:v>
                </c:pt>
                <c:pt idx="2086" formatCode="0.0">
                  <c:v>472.77799999999996</c:v>
                </c:pt>
                <c:pt idx="2087" formatCode="0.0">
                  <c:v>317.86899999999997</c:v>
                </c:pt>
                <c:pt idx="2088" formatCode="0.00">
                  <c:v>876.68599999999992</c:v>
                </c:pt>
                <c:pt idx="2089" formatCode="0.00">
                  <c:v>878.33500000000004</c:v>
                </c:pt>
                <c:pt idx="2090" formatCode="0.00">
                  <c:v>682.78300000000002</c:v>
                </c:pt>
                <c:pt idx="2091" formatCode="0.00">
                  <c:v>692.774</c:v>
                </c:pt>
                <c:pt idx="2092" formatCode="0.00">
                  <c:v>698.88499999999999</c:v>
                </c:pt>
                <c:pt idx="2093" formatCode="0.00">
                  <c:v>4276.7299999999996</c:v>
                </c:pt>
                <c:pt idx="2094" formatCode="0.00">
                  <c:v>1225.4010000000001</c:v>
                </c:pt>
                <c:pt idx="2095" formatCode="0.00">
                  <c:v>3220.788</c:v>
                </c:pt>
                <c:pt idx="2096" formatCode="0.00">
                  <c:v>6800</c:v>
                </c:pt>
                <c:pt idx="2097" formatCode="0.00">
                  <c:v>41840</c:v>
                </c:pt>
                <c:pt idx="2098" formatCode="General">
                  <c:v>3500</c:v>
                </c:pt>
                <c:pt idx="2099">
                  <c:v>2</c:v>
                </c:pt>
                <c:pt idx="2100">
                  <c:v>114</c:v>
                </c:pt>
                <c:pt idx="2101" formatCode="0.00">
                  <c:v>60</c:v>
                </c:pt>
                <c:pt idx="2102">
                  <c:v>130</c:v>
                </c:pt>
                <c:pt idx="2103">
                  <c:v>23</c:v>
                </c:pt>
                <c:pt idx="2104">
                  <c:v>60</c:v>
                </c:pt>
                <c:pt idx="2105">
                  <c:v>2</c:v>
                </c:pt>
                <c:pt idx="2106" formatCode="0.00">
                  <c:v>90</c:v>
                </c:pt>
                <c:pt idx="2107">
                  <c:v>15</c:v>
                </c:pt>
                <c:pt idx="2108">
                  <c:v>1</c:v>
                </c:pt>
                <c:pt idx="2109" formatCode="0.00">
                  <c:v>550</c:v>
                </c:pt>
                <c:pt idx="2110" formatCode="0.0">
                  <c:v>2481.8420000000001</c:v>
                </c:pt>
                <c:pt idx="2111" formatCode="0.0">
                  <c:v>2456.7190000000001</c:v>
                </c:pt>
                <c:pt idx="2112" formatCode="0.0">
                  <c:v>2422.2839999999997</c:v>
                </c:pt>
                <c:pt idx="2113" formatCode="0.0">
                  <c:v>2413.36</c:v>
                </c:pt>
                <c:pt idx="2114" formatCode="0.0">
                  <c:v>2348.7580000000003</c:v>
                </c:pt>
                <c:pt idx="2115" formatCode="0.0">
                  <c:v>3046.2849999999999</c:v>
                </c:pt>
                <c:pt idx="2116">
                  <c:v>250</c:v>
                </c:pt>
                <c:pt idx="2117">
                  <c:v>100</c:v>
                </c:pt>
                <c:pt idx="2118">
                  <c:v>5</c:v>
                </c:pt>
                <c:pt idx="2119" formatCode="0.0">
                  <c:v>2430.335</c:v>
                </c:pt>
                <c:pt idx="2120" formatCode="0.0">
                  <c:v>2299.87</c:v>
                </c:pt>
                <c:pt idx="2121" formatCode="0.0">
                  <c:v>2411.808</c:v>
                </c:pt>
                <c:pt idx="2122" formatCode="0.0">
                  <c:v>2399.2950000000001</c:v>
                </c:pt>
                <c:pt idx="2123" formatCode="0.0">
                  <c:v>2433.6330000000003</c:v>
                </c:pt>
                <c:pt idx="2124" formatCode="0.0">
                  <c:v>2319.1730000000002</c:v>
                </c:pt>
                <c:pt idx="2125" formatCode="0.0">
                  <c:v>398.16560000000004</c:v>
                </c:pt>
                <c:pt idx="2126" formatCode="0.0">
                  <c:v>392.11279999999999</c:v>
                </c:pt>
                <c:pt idx="2127" formatCode="0.0">
                  <c:v>394.80939999999998</c:v>
                </c:pt>
                <c:pt idx="2128" formatCode="0.0">
                  <c:v>1180</c:v>
                </c:pt>
                <c:pt idx="2129">
                  <c:v>225</c:v>
                </c:pt>
                <c:pt idx="2130">
                  <c:v>78</c:v>
                </c:pt>
                <c:pt idx="2131">
                  <c:v>2</c:v>
                </c:pt>
                <c:pt idx="2133" formatCode="General">
                  <c:v>10200</c:v>
                </c:pt>
                <c:pt idx="2134" formatCode="General">
                  <c:v>3600</c:v>
                </c:pt>
                <c:pt idx="2135">
                  <c:v>2</c:v>
                </c:pt>
                <c:pt idx="2136" formatCode="0.00">
                  <c:v>4</c:v>
                </c:pt>
                <c:pt idx="2137" formatCode="General">
                  <c:v>1100</c:v>
                </c:pt>
                <c:pt idx="2138">
                  <c:v>5</c:v>
                </c:pt>
                <c:pt idx="2139" formatCode="0.00">
                  <c:v>111.3</c:v>
                </c:pt>
                <c:pt idx="2140" formatCode="0.00">
                  <c:v>1400</c:v>
                </c:pt>
                <c:pt idx="2141" formatCode="0.00">
                  <c:v>10200</c:v>
                </c:pt>
                <c:pt idx="2142" formatCode="0.00">
                  <c:v>500</c:v>
                </c:pt>
                <c:pt idx="2143" formatCode="0.00">
                  <c:v>10600</c:v>
                </c:pt>
                <c:pt idx="2144" formatCode="0.00">
                  <c:v>1600</c:v>
                </c:pt>
                <c:pt idx="2145" formatCode="0.00">
                  <c:v>6100</c:v>
                </c:pt>
                <c:pt idx="2146" formatCode="0.00">
                  <c:v>2400</c:v>
                </c:pt>
                <c:pt idx="2147" formatCode="0.00">
                  <c:v>2700</c:v>
                </c:pt>
                <c:pt idx="2148" formatCode="0.00">
                  <c:v>5100</c:v>
                </c:pt>
                <c:pt idx="2149" formatCode="0.00">
                  <c:v>2900</c:v>
                </c:pt>
                <c:pt idx="2150" formatCode="0.00">
                  <c:v>11.7</c:v>
                </c:pt>
                <c:pt idx="2151" formatCode="0.00">
                  <c:v>0</c:v>
                </c:pt>
                <c:pt idx="2152" formatCode="0.00">
                  <c:v>0</c:v>
                </c:pt>
                <c:pt idx="2153" formatCode="0.00">
                  <c:v>0</c:v>
                </c:pt>
                <c:pt idx="2154" formatCode="0.00">
                  <c:v>0</c:v>
                </c:pt>
                <c:pt idx="2155" formatCode="0.00">
                  <c:v>1800</c:v>
                </c:pt>
                <c:pt idx="2156" formatCode="0.00">
                  <c:v>11800</c:v>
                </c:pt>
                <c:pt idx="2157" formatCode="0.00">
                  <c:v>3000</c:v>
                </c:pt>
                <c:pt idx="2158">
                  <c:v>200</c:v>
                </c:pt>
                <c:pt idx="2159" formatCode="0.00">
                  <c:v>3900</c:v>
                </c:pt>
                <c:pt idx="2160" formatCode="0.00">
                  <c:v>7800</c:v>
                </c:pt>
                <c:pt idx="2161" formatCode="0.00">
                  <c:v>1800</c:v>
                </c:pt>
                <c:pt idx="2162" formatCode="0.00">
                  <c:v>4800</c:v>
                </c:pt>
                <c:pt idx="2163" formatCode="0.00">
                  <c:v>215</c:v>
                </c:pt>
                <c:pt idx="2164" formatCode="0.00">
                  <c:v>4100</c:v>
                </c:pt>
                <c:pt idx="2165" formatCode="0.00">
                  <c:v>4200</c:v>
                </c:pt>
                <c:pt idx="2166" formatCode="0.00">
                  <c:v>2600</c:v>
                </c:pt>
                <c:pt idx="2167" formatCode="0.00">
                  <c:v>6820</c:v>
                </c:pt>
                <c:pt idx="2168" formatCode="0.00">
                  <c:v>6200</c:v>
                </c:pt>
                <c:pt idx="2169" formatCode="0.00">
                  <c:v>3600</c:v>
                </c:pt>
                <c:pt idx="2170" formatCode="0.00">
                  <c:v>3200</c:v>
                </c:pt>
                <c:pt idx="2171" formatCode="0.00">
                  <c:v>100</c:v>
                </c:pt>
                <c:pt idx="2172" formatCode="0.00">
                  <c:v>200</c:v>
                </c:pt>
                <c:pt idx="2173" formatCode="0.00">
                  <c:v>900</c:v>
                </c:pt>
                <c:pt idx="2174" formatCode="0.00">
                  <c:v>7000</c:v>
                </c:pt>
                <c:pt idx="2175" formatCode="0.00">
                  <c:v>200</c:v>
                </c:pt>
                <c:pt idx="2176" formatCode="0.00">
                  <c:v>200</c:v>
                </c:pt>
                <c:pt idx="2177" formatCode="0.00">
                  <c:v>100</c:v>
                </c:pt>
                <c:pt idx="2178" formatCode="0.00">
                  <c:v>100</c:v>
                </c:pt>
                <c:pt idx="2179" formatCode="0.00">
                  <c:v>500</c:v>
                </c:pt>
                <c:pt idx="2180" formatCode="0.00">
                  <c:v>1000</c:v>
                </c:pt>
                <c:pt idx="2181" formatCode="0.00">
                  <c:v>500</c:v>
                </c:pt>
                <c:pt idx="2182" formatCode="0.00">
                  <c:v>1200</c:v>
                </c:pt>
                <c:pt idx="2183" formatCode="0.00">
                  <c:v>1000</c:v>
                </c:pt>
                <c:pt idx="2184" formatCode="0.00">
                  <c:v>2300</c:v>
                </c:pt>
                <c:pt idx="2185" formatCode="0.00">
                  <c:v>4500</c:v>
                </c:pt>
                <c:pt idx="2186" formatCode="0.00">
                  <c:v>5100</c:v>
                </c:pt>
                <c:pt idx="2187" formatCode="0.00">
                  <c:v>200</c:v>
                </c:pt>
                <c:pt idx="2188" formatCode="0.00">
                  <c:v>1700</c:v>
                </c:pt>
                <c:pt idx="2189" formatCode="0.00">
                  <c:v>3400</c:v>
                </c:pt>
                <c:pt idx="2190" formatCode="0.00">
                  <c:v>3800</c:v>
                </c:pt>
                <c:pt idx="2191" formatCode="0.00">
                  <c:v>200</c:v>
                </c:pt>
                <c:pt idx="2192">
                  <c:v>26</c:v>
                </c:pt>
                <c:pt idx="2193">
                  <c:v>110</c:v>
                </c:pt>
                <c:pt idx="2194">
                  <c:v>329</c:v>
                </c:pt>
                <c:pt idx="2195">
                  <c:v>56</c:v>
                </c:pt>
                <c:pt idx="2196">
                  <c:v>86</c:v>
                </c:pt>
                <c:pt idx="2197" formatCode="0.00">
                  <c:v>3200</c:v>
                </c:pt>
                <c:pt idx="2198" formatCode="0.00">
                  <c:v>5600</c:v>
                </c:pt>
                <c:pt idx="2199" formatCode="0.00">
                  <c:v>2300</c:v>
                </c:pt>
                <c:pt idx="2200" formatCode="0.00">
                  <c:v>4</c:v>
                </c:pt>
                <c:pt idx="2201" formatCode="0.00">
                  <c:v>1000</c:v>
                </c:pt>
                <c:pt idx="2202" formatCode="0.00">
                  <c:v>1700</c:v>
                </c:pt>
                <c:pt idx="2203" formatCode="0.00">
                  <c:v>1500</c:v>
                </c:pt>
                <c:pt idx="2204" formatCode="0.00">
                  <c:v>100</c:v>
                </c:pt>
                <c:pt idx="2205" formatCode="0.00">
                  <c:v>500</c:v>
                </c:pt>
                <c:pt idx="2206" formatCode="0.00">
                  <c:v>200</c:v>
                </c:pt>
                <c:pt idx="2207" formatCode="0.00">
                  <c:v>800</c:v>
                </c:pt>
                <c:pt idx="2208" formatCode="0.00">
                  <c:v>800</c:v>
                </c:pt>
                <c:pt idx="2209" formatCode="0.00">
                  <c:v>2100</c:v>
                </c:pt>
                <c:pt idx="2210" formatCode="0.00">
                  <c:v>28</c:v>
                </c:pt>
                <c:pt idx="2211" formatCode="0.00">
                  <c:v>4772.6000000000004</c:v>
                </c:pt>
                <c:pt idx="2212" formatCode="0.00">
                  <c:v>300</c:v>
                </c:pt>
                <c:pt idx="2213" formatCode="0.00">
                  <c:v>200</c:v>
                </c:pt>
                <c:pt idx="2214" formatCode="0.00">
                  <c:v>200</c:v>
                </c:pt>
                <c:pt idx="2215" formatCode="0.00">
                  <c:v>2100</c:v>
                </c:pt>
                <c:pt idx="2216" formatCode="0.00">
                  <c:v>2000</c:v>
                </c:pt>
                <c:pt idx="2217" formatCode="0.00">
                  <c:v>1800</c:v>
                </c:pt>
                <c:pt idx="2218">
                  <c:v>2</c:v>
                </c:pt>
                <c:pt idx="2219" formatCode="0.00">
                  <c:v>3100</c:v>
                </c:pt>
                <c:pt idx="2220" formatCode="0.00">
                  <c:v>700</c:v>
                </c:pt>
                <c:pt idx="2221" formatCode="0.00">
                  <c:v>1700</c:v>
                </c:pt>
                <c:pt idx="2222" formatCode="0.00">
                  <c:v>500</c:v>
                </c:pt>
                <c:pt idx="2223" formatCode="0.00">
                  <c:v>6500</c:v>
                </c:pt>
                <c:pt idx="2224" formatCode="0.00">
                  <c:v>300</c:v>
                </c:pt>
                <c:pt idx="2225" formatCode="0.00">
                  <c:v>100</c:v>
                </c:pt>
                <c:pt idx="2226" formatCode="0.00">
                  <c:v>200</c:v>
                </c:pt>
                <c:pt idx="2227" formatCode="0.00">
                  <c:v>200</c:v>
                </c:pt>
                <c:pt idx="2228" formatCode="0.00">
                  <c:v>300</c:v>
                </c:pt>
                <c:pt idx="2229" formatCode="0.00">
                  <c:v>3100</c:v>
                </c:pt>
                <c:pt idx="2230" formatCode="0.00">
                  <c:v>1100</c:v>
                </c:pt>
                <c:pt idx="2231" formatCode="0.00">
                  <c:v>2100</c:v>
                </c:pt>
                <c:pt idx="2232">
                  <c:v>173.37260273972603</c:v>
                </c:pt>
                <c:pt idx="2233" formatCode="0.00">
                  <c:v>3900</c:v>
                </c:pt>
                <c:pt idx="2234" formatCode="0.00">
                  <c:v>300</c:v>
                </c:pt>
                <c:pt idx="2235" formatCode="0.00">
                  <c:v>4100</c:v>
                </c:pt>
                <c:pt idx="2236" formatCode="0.00">
                  <c:v>4200</c:v>
                </c:pt>
                <c:pt idx="2237" formatCode="0.00">
                  <c:v>2600</c:v>
                </c:pt>
                <c:pt idx="2238" formatCode="0.00">
                  <c:v>6820</c:v>
                </c:pt>
                <c:pt idx="2239" formatCode="0.00">
                  <c:v>6200</c:v>
                </c:pt>
                <c:pt idx="2240" formatCode="0.00">
                  <c:v>5900</c:v>
                </c:pt>
                <c:pt idx="2241" formatCode="0.00">
                  <c:v>1200</c:v>
                </c:pt>
                <c:pt idx="2242" formatCode="0.00">
                  <c:v>2100</c:v>
                </c:pt>
                <c:pt idx="2243">
                  <c:v>572.54</c:v>
                </c:pt>
                <c:pt idx="2244" formatCode="0.00">
                  <c:v>3900</c:v>
                </c:pt>
                <c:pt idx="2245" formatCode="0.00">
                  <c:v>300</c:v>
                </c:pt>
                <c:pt idx="2246" formatCode="0.00">
                  <c:v>4100</c:v>
                </c:pt>
                <c:pt idx="2247" formatCode="0.00">
                  <c:v>4200</c:v>
                </c:pt>
                <c:pt idx="2248" formatCode="0.00">
                  <c:v>2600</c:v>
                </c:pt>
                <c:pt idx="2249" formatCode="0.00">
                  <c:v>6820</c:v>
                </c:pt>
                <c:pt idx="2250" formatCode="0.00">
                  <c:v>6200</c:v>
                </c:pt>
                <c:pt idx="2252" formatCode="0.00">
                  <c:v>2900</c:v>
                </c:pt>
                <c:pt idx="2253" formatCode="0.00">
                  <c:v>1800</c:v>
                </c:pt>
                <c:pt idx="2254">
                  <c:v>7</c:v>
                </c:pt>
                <c:pt idx="2255" formatCode="0.00">
                  <c:v>1000</c:v>
                </c:pt>
                <c:pt idx="2256" formatCode="0.00">
                  <c:v>2600</c:v>
                </c:pt>
                <c:pt idx="2257">
                  <c:v>25</c:v>
                </c:pt>
                <c:pt idx="2259" formatCode="0.00">
                  <c:v>2500</c:v>
                </c:pt>
                <c:pt idx="2260" formatCode="0.00">
                  <c:v>3200</c:v>
                </c:pt>
                <c:pt idx="2261" formatCode="0.00">
                  <c:v>3300</c:v>
                </c:pt>
                <c:pt idx="2262" formatCode="0.00">
                  <c:v>1400</c:v>
                </c:pt>
                <c:pt idx="2263" formatCode="0.00">
                  <c:v>400</c:v>
                </c:pt>
                <c:pt idx="2264" formatCode="0.00">
                  <c:v>300</c:v>
                </c:pt>
                <c:pt idx="2265" formatCode="0.00">
                  <c:v>4700</c:v>
                </c:pt>
                <c:pt idx="2266" formatCode="0.00">
                  <c:v>2000</c:v>
                </c:pt>
                <c:pt idx="2267" formatCode="0.00">
                  <c:v>1600</c:v>
                </c:pt>
                <c:pt idx="2268" formatCode="0.00">
                  <c:v>2100</c:v>
                </c:pt>
                <c:pt idx="2269" formatCode="0.00">
                  <c:v>1700</c:v>
                </c:pt>
                <c:pt idx="2270" formatCode="0.00">
                  <c:v>1000</c:v>
                </c:pt>
                <c:pt idx="2271" formatCode="0.00">
                  <c:v>800</c:v>
                </c:pt>
                <c:pt idx="2272" formatCode="0.00">
                  <c:v>1500</c:v>
                </c:pt>
                <c:pt idx="2273" formatCode="0.00">
                  <c:v>1200</c:v>
                </c:pt>
                <c:pt idx="2274" formatCode="0.00">
                  <c:v>1200</c:v>
                </c:pt>
                <c:pt idx="2275" formatCode="0.00">
                  <c:v>500</c:v>
                </c:pt>
                <c:pt idx="2276" formatCode="0.00">
                  <c:v>1300</c:v>
                </c:pt>
                <c:pt idx="2277" formatCode="0.00">
                  <c:v>700</c:v>
                </c:pt>
                <c:pt idx="2278" formatCode="0.00">
                  <c:v>3200</c:v>
                </c:pt>
                <c:pt idx="2279" formatCode="0.00">
                  <c:v>5500</c:v>
                </c:pt>
                <c:pt idx="2280" formatCode="0.00">
                  <c:v>13500</c:v>
                </c:pt>
                <c:pt idx="2281" formatCode="0.00">
                  <c:v>4500</c:v>
                </c:pt>
                <c:pt idx="2282">
                  <c:v>18</c:v>
                </c:pt>
                <c:pt idx="2283" formatCode="0.00">
                  <c:v>4950</c:v>
                </c:pt>
                <c:pt idx="2284" formatCode="0.00">
                  <c:v>5000</c:v>
                </c:pt>
                <c:pt idx="2285" formatCode="0.00">
                  <c:v>2250</c:v>
                </c:pt>
                <c:pt idx="2286" formatCode="0.00">
                  <c:v>3600</c:v>
                </c:pt>
                <c:pt idx="2287">
                  <c:v>30</c:v>
                </c:pt>
                <c:pt idx="2288">
                  <c:v>53</c:v>
                </c:pt>
                <c:pt idx="2289">
                  <c:v>96</c:v>
                </c:pt>
                <c:pt idx="2290" formatCode="0.00">
                  <c:v>16050</c:v>
                </c:pt>
                <c:pt idx="2291" formatCode="0.00">
                  <c:v>8600</c:v>
                </c:pt>
                <c:pt idx="2292" formatCode="0.00">
                  <c:v>12480</c:v>
                </c:pt>
                <c:pt idx="2293" formatCode="0.0">
                  <c:v>1800</c:v>
                </c:pt>
                <c:pt idx="2294" formatCode="0.00">
                  <c:v>15000</c:v>
                </c:pt>
                <c:pt idx="2295" formatCode="0.00">
                  <c:v>2550</c:v>
                </c:pt>
                <c:pt idx="2296">
                  <c:v>31</c:v>
                </c:pt>
                <c:pt idx="2297">
                  <c:v>33</c:v>
                </c:pt>
                <c:pt idx="2298">
                  <c:v>40</c:v>
                </c:pt>
                <c:pt idx="2299" formatCode="0.00">
                  <c:v>3200</c:v>
                </c:pt>
                <c:pt idx="2300" formatCode="0.00">
                  <c:v>1760</c:v>
                </c:pt>
                <c:pt idx="2301" formatCode="0.00">
                  <c:v>4290</c:v>
                </c:pt>
                <c:pt idx="2302" formatCode="0.00">
                  <c:v>4180</c:v>
                </c:pt>
                <c:pt idx="2303" formatCode="0.00">
                  <c:v>2750</c:v>
                </c:pt>
                <c:pt idx="2304" formatCode="0.00">
                  <c:v>1600</c:v>
                </c:pt>
                <c:pt idx="2305">
                  <c:v>20</c:v>
                </c:pt>
                <c:pt idx="2306" formatCode="0.00">
                  <c:v>10</c:v>
                </c:pt>
                <c:pt idx="2307" formatCode="0.00">
                  <c:v>5800</c:v>
                </c:pt>
                <c:pt idx="2308" formatCode="0.00">
                  <c:v>11400</c:v>
                </c:pt>
                <c:pt idx="2309" formatCode="0.00">
                  <c:v>6800</c:v>
                </c:pt>
                <c:pt idx="2310">
                  <c:v>3400</c:v>
                </c:pt>
                <c:pt idx="2311">
                  <c:v>274</c:v>
                </c:pt>
                <c:pt idx="2312" formatCode="0.00">
                  <c:v>7100</c:v>
                </c:pt>
                <c:pt idx="2313">
                  <c:v>262</c:v>
                </c:pt>
                <c:pt idx="2314" formatCode="0.00">
                  <c:v>10000</c:v>
                </c:pt>
                <c:pt idx="2315" formatCode="0.00">
                  <c:v>15520</c:v>
                </c:pt>
                <c:pt idx="2316">
                  <c:v>114</c:v>
                </c:pt>
                <c:pt idx="2317">
                  <c:v>169.39452054794521</c:v>
                </c:pt>
                <c:pt idx="2318" formatCode="0.00">
                  <c:v>3300</c:v>
                </c:pt>
                <c:pt idx="2319" formatCode="0.00">
                  <c:v>2000</c:v>
                </c:pt>
                <c:pt idx="2320" formatCode="0.00">
                  <c:v>4880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E2B-41D1-B703-4F62AE93350D}"/>
            </c:ext>
          </c:extLst>
        </c:ser>
        <c:ser>
          <c:idx val="35"/>
          <c:order val="35"/>
          <c:tx>
            <c:strRef>
              <c:f>Реестр!$AK$2:$AK$3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об источниках образования ТКО (объект(ы) капитального строительства, территории (части территории) 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Реестр!$AK$4:$AK$2324</c:f>
              <c:numCache>
                <c:formatCode>0.000</c:formatCode>
                <c:ptCount val="23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0.10519849315068493</c:v>
                </c:pt>
                <c:pt idx="4">
                  <c:v>0.77561095890410947</c:v>
                </c:pt>
                <c:pt idx="5">
                  <c:v>0.75010684931506844</c:v>
                </c:pt>
                <c:pt idx="6">
                  <c:v>0.58206575342465749</c:v>
                </c:pt>
                <c:pt idx="7">
                  <c:v>1.2930821917808217</c:v>
                </c:pt>
                <c:pt idx="8">
                  <c:v>1.100967123287671</c:v>
                </c:pt>
                <c:pt idx="9">
                  <c:v>0.76607671232876706</c:v>
                </c:pt>
                <c:pt idx="10">
                  <c:v>3.5753424657534248E-2</c:v>
                </c:pt>
                <c:pt idx="11">
                  <c:v>1.2410958904109589E-2</c:v>
                </c:pt>
                <c:pt idx="12">
                  <c:v>1.4301369863013698E-2</c:v>
                </c:pt>
                <c:pt idx="13">
                  <c:v>1.5960000000000001</c:v>
                </c:pt>
                <c:pt idx="14">
                  <c:v>0.76273972602739715</c:v>
                </c:pt>
                <c:pt idx="15">
                  <c:v>0.28602739726027393</c:v>
                </c:pt>
                <c:pt idx="16">
                  <c:v>0.31356164383561647</c:v>
                </c:pt>
                <c:pt idx="17">
                  <c:v>5.5890410958904103E-2</c:v>
                </c:pt>
                <c:pt idx="18">
                  <c:v>0.20498630136986298</c:v>
                </c:pt>
                <c:pt idx="19">
                  <c:v>0.93936164383561638</c:v>
                </c:pt>
                <c:pt idx="20">
                  <c:v>0.93936164383561638</c:v>
                </c:pt>
                <c:pt idx="21">
                  <c:v>0.94246027397260268</c:v>
                </c:pt>
                <c:pt idx="22">
                  <c:v>0.94198356164383545</c:v>
                </c:pt>
                <c:pt idx="23">
                  <c:v>1.191780821917808E-2</c:v>
                </c:pt>
                <c:pt idx="24">
                  <c:v>2.8602739726027396E-2</c:v>
                </c:pt>
                <c:pt idx="25">
                  <c:v>2.8602739726027396E-2</c:v>
                </c:pt>
                <c:pt idx="26">
                  <c:v>0.47861917808219179</c:v>
                </c:pt>
                <c:pt idx="27">
                  <c:v>0.58695205479452051</c:v>
                </c:pt>
                <c:pt idx="28">
                  <c:v>0.60828493150684926</c:v>
                </c:pt>
                <c:pt idx="29">
                  <c:v>0.65881643835616432</c:v>
                </c:pt>
                <c:pt idx="30">
                  <c:v>0.74414794520547933</c:v>
                </c:pt>
                <c:pt idx="31">
                  <c:v>0.47695068493150683</c:v>
                </c:pt>
                <c:pt idx="32">
                  <c:v>1.5731506849315067</c:v>
                </c:pt>
                <c:pt idx="33">
                  <c:v>1.4301369863013698</c:v>
                </c:pt>
                <c:pt idx="34">
                  <c:v>0.11917808219178082</c:v>
                </c:pt>
                <c:pt idx="35">
                  <c:v>0.47671232876712327</c:v>
                </c:pt>
                <c:pt idx="36">
                  <c:v>7.2876712328767121E-2</c:v>
                </c:pt>
                <c:pt idx="37">
                  <c:v>0.99945205479452037</c:v>
                </c:pt>
                <c:pt idx="38">
                  <c:v>3.0986301369863016E-2</c:v>
                </c:pt>
                <c:pt idx="39">
                  <c:v>9.9945205479452043E-2</c:v>
                </c:pt>
                <c:pt idx="40">
                  <c:v>2.3835616438356165E-3</c:v>
                </c:pt>
                <c:pt idx="41">
                  <c:v>2.3835616438356161E-2</c:v>
                </c:pt>
                <c:pt idx="42">
                  <c:v>0.18347945205479452</c:v>
                </c:pt>
                <c:pt idx="43">
                  <c:v>2.7790701369863013</c:v>
                </c:pt>
                <c:pt idx="44">
                  <c:v>0.43693068493150677</c:v>
                </c:pt>
                <c:pt idx="45">
                  <c:v>9.5342465753424661E-3</c:v>
                </c:pt>
                <c:pt idx="46">
                  <c:v>0.65598000000000001</c:v>
                </c:pt>
                <c:pt idx="47">
                  <c:v>9.3054246575342461E-2</c:v>
                </c:pt>
                <c:pt idx="48">
                  <c:v>0.65295287671232871</c:v>
                </c:pt>
                <c:pt idx="49">
                  <c:v>9.2410684931506837E-2</c:v>
                </c:pt>
                <c:pt idx="50">
                  <c:v>9.1385753424657518E-2</c:v>
                </c:pt>
                <c:pt idx="51">
                  <c:v>8.761972602739726E-2</c:v>
                </c:pt>
                <c:pt idx="52">
                  <c:v>9.3435616438356156E-2</c:v>
                </c:pt>
                <c:pt idx="53">
                  <c:v>9.050383561643835E-2</c:v>
                </c:pt>
                <c:pt idx="54">
                  <c:v>9.5008767123287666E-2</c:v>
                </c:pt>
                <c:pt idx="55">
                  <c:v>9.1576438356164372E-2</c:v>
                </c:pt>
                <c:pt idx="56">
                  <c:v>0.87500547945205465</c:v>
                </c:pt>
                <c:pt idx="57">
                  <c:v>0.66572876712328766</c:v>
                </c:pt>
                <c:pt idx="58">
                  <c:v>0.46575342465753422</c:v>
                </c:pt>
                <c:pt idx="59">
                  <c:v>0.18043835616438356</c:v>
                </c:pt>
                <c:pt idx="60">
                  <c:v>0.21698630136986302</c:v>
                </c:pt>
                <c:pt idx="61">
                  <c:v>0.96821917808219171</c:v>
                </c:pt>
                <c:pt idx="62">
                  <c:v>0.75728136986301364</c:v>
                </c:pt>
                <c:pt idx="63">
                  <c:v>0.83424657534246571</c:v>
                </c:pt>
                <c:pt idx="64">
                  <c:v>0.23835616438356164</c:v>
                </c:pt>
                <c:pt idx="65">
                  <c:v>0.42904109589041095</c:v>
                </c:pt>
                <c:pt idx="66">
                  <c:v>0.52438356164383559</c:v>
                </c:pt>
                <c:pt idx="67">
                  <c:v>0.92958904109589025</c:v>
                </c:pt>
                <c:pt idx="68">
                  <c:v>1.6684931506849316E-2</c:v>
                </c:pt>
                <c:pt idx="69">
                  <c:v>2.9983561643835612E-2</c:v>
                </c:pt>
                <c:pt idx="70">
                  <c:v>1.1243835616438356</c:v>
                </c:pt>
                <c:pt idx="71">
                  <c:v>0.79677698630136984</c:v>
                </c:pt>
                <c:pt idx="72">
                  <c:v>0.77155890410958894</c:v>
                </c:pt>
                <c:pt idx="73">
                  <c:v>2.4784273972602739</c:v>
                </c:pt>
                <c:pt idx="74">
                  <c:v>6.8712328767123285E-2</c:v>
                </c:pt>
                <c:pt idx="75">
                  <c:v>7.4520547945205476E-2</c:v>
                </c:pt>
                <c:pt idx="76">
                  <c:v>5.2054794520547946E-2</c:v>
                </c:pt>
                <c:pt idx="77">
                  <c:v>1.8919057534246573</c:v>
                </c:pt>
                <c:pt idx="78">
                  <c:v>1.0131506849315066</c:v>
                </c:pt>
                <c:pt idx="79">
                  <c:v>0.73890410958904107</c:v>
                </c:pt>
                <c:pt idx="80">
                  <c:v>0.14301369863013697</c:v>
                </c:pt>
                <c:pt idx="81">
                  <c:v>9.5342465753424643E-2</c:v>
                </c:pt>
                <c:pt idx="82">
                  <c:v>4.767123287671233E-3</c:v>
                </c:pt>
                <c:pt idx="83">
                  <c:v>6.575342465753424E-2</c:v>
                </c:pt>
                <c:pt idx="84">
                  <c:v>0.22684931506849315</c:v>
                </c:pt>
                <c:pt idx="85">
                  <c:v>4.2904109589041096E-2</c:v>
                </c:pt>
                <c:pt idx="86">
                  <c:v>0.18904109589041096</c:v>
                </c:pt>
                <c:pt idx="87">
                  <c:v>9.0410958904109592E-2</c:v>
                </c:pt>
                <c:pt idx="88">
                  <c:v>7.9561643835616438E-2</c:v>
                </c:pt>
                <c:pt idx="89">
                  <c:v>0.22882191780821917</c:v>
                </c:pt>
                <c:pt idx="90">
                  <c:v>0.15978082191780821</c:v>
                </c:pt>
                <c:pt idx="91">
                  <c:v>7.1506849315068491E-3</c:v>
                </c:pt>
                <c:pt idx="92">
                  <c:v>9.0947945205479441E-2</c:v>
                </c:pt>
                <c:pt idx="93">
                  <c:v>2.6506849315068491E-2</c:v>
                </c:pt>
                <c:pt idx="94">
                  <c:v>8.9392876712328748E-2</c:v>
                </c:pt>
                <c:pt idx="95">
                  <c:v>1.6025687671232876</c:v>
                </c:pt>
                <c:pt idx="96">
                  <c:v>1.6481841095890408</c:v>
                </c:pt>
                <c:pt idx="97">
                  <c:v>1.3586301369863014</c:v>
                </c:pt>
                <c:pt idx="98">
                  <c:v>0.57205479452054786</c:v>
                </c:pt>
                <c:pt idx="99">
                  <c:v>0.52438356164383559</c:v>
                </c:pt>
                <c:pt idx="100">
                  <c:v>0.54821917808219178</c:v>
                </c:pt>
                <c:pt idx="101">
                  <c:v>2.8109589041095891E-2</c:v>
                </c:pt>
                <c:pt idx="102">
                  <c:v>0.2379945205479452</c:v>
                </c:pt>
                <c:pt idx="103">
                  <c:v>2.7779219178082188</c:v>
                </c:pt>
                <c:pt idx="104">
                  <c:v>3.8419915068493151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7.1506849315068491E-3</c:v>
                </c:pt>
                <c:pt idx="109">
                  <c:v>1.4356191780821916</c:v>
                </c:pt>
                <c:pt idx="110">
                  <c:v>3.7286054794520544</c:v>
                </c:pt>
                <c:pt idx="111">
                  <c:v>1.301917808219178</c:v>
                </c:pt>
                <c:pt idx="112">
                  <c:v>1.1243835616438356</c:v>
                </c:pt>
                <c:pt idx="113">
                  <c:v>0.93698630136986283</c:v>
                </c:pt>
                <c:pt idx="114">
                  <c:v>3.4520547945205475E-2</c:v>
                </c:pt>
                <c:pt idx="115">
                  <c:v>2.3835616438356165E-3</c:v>
                </c:pt>
                <c:pt idx="116">
                  <c:v>9.5342465753424661E-3</c:v>
                </c:pt>
                <c:pt idx="117">
                  <c:v>0.10931506849315067</c:v>
                </c:pt>
                <c:pt idx="118">
                  <c:v>9.5342465753424661E-3</c:v>
                </c:pt>
                <c:pt idx="119">
                  <c:v>5.3304109589041103E-2</c:v>
                </c:pt>
                <c:pt idx="120">
                  <c:v>9.5342465753424661E-3</c:v>
                </c:pt>
                <c:pt idx="121">
                  <c:v>3.9978082191780819E-2</c:v>
                </c:pt>
                <c:pt idx="122">
                  <c:v>4.6732109589041091</c:v>
                </c:pt>
                <c:pt idx="123">
                  <c:v>4.9928704109589033</c:v>
                </c:pt>
                <c:pt idx="124">
                  <c:v>0</c:v>
                </c:pt>
                <c:pt idx="125">
                  <c:v>1.6684931506849316E-2</c:v>
                </c:pt>
                <c:pt idx="126">
                  <c:v>3.0966279452054795</c:v>
                </c:pt>
                <c:pt idx="127">
                  <c:v>3.854457534246575</c:v>
                </c:pt>
                <c:pt idx="128">
                  <c:v>2.8510972602739724</c:v>
                </c:pt>
                <c:pt idx="129">
                  <c:v>3.0864575342465752</c:v>
                </c:pt>
                <c:pt idx="130">
                  <c:v>0</c:v>
                </c:pt>
                <c:pt idx="131">
                  <c:v>2.3835616438356161E-2</c:v>
                </c:pt>
                <c:pt idx="132">
                  <c:v>0.71419178082191781</c:v>
                </c:pt>
                <c:pt idx="133">
                  <c:v>8.5150684931506848E-2</c:v>
                </c:pt>
                <c:pt idx="134">
                  <c:v>0.25179945205479454</c:v>
                </c:pt>
                <c:pt idx="135">
                  <c:v>0.24946356164383557</c:v>
                </c:pt>
                <c:pt idx="136">
                  <c:v>0.11874904109589039</c:v>
                </c:pt>
                <c:pt idx="137">
                  <c:v>0.24946356164383557</c:v>
                </c:pt>
                <c:pt idx="138">
                  <c:v>0.42389260273972601</c:v>
                </c:pt>
                <c:pt idx="139">
                  <c:v>0.93213945205479443</c:v>
                </c:pt>
                <c:pt idx="140">
                  <c:v>1.0028120547945205</c:v>
                </c:pt>
                <c:pt idx="141">
                  <c:v>1.0033602739726026</c:v>
                </c:pt>
                <c:pt idx="142">
                  <c:v>0.6638219178082192</c:v>
                </c:pt>
                <c:pt idx="143">
                  <c:v>0.6607232876712329</c:v>
                </c:pt>
                <c:pt idx="144">
                  <c:v>0.33369863013698631</c:v>
                </c:pt>
                <c:pt idx="145">
                  <c:v>0.47671232876712327</c:v>
                </c:pt>
                <c:pt idx="146">
                  <c:v>0.35753424657534244</c:v>
                </c:pt>
                <c:pt idx="147">
                  <c:v>2.3835616438356165E-3</c:v>
                </c:pt>
                <c:pt idx="148">
                  <c:v>0.25616438356164384</c:v>
                </c:pt>
                <c:pt idx="149">
                  <c:v>0.46575342465753422</c:v>
                </c:pt>
                <c:pt idx="150">
                  <c:v>0.14178082191780819</c:v>
                </c:pt>
                <c:pt idx="151">
                  <c:v>2.1095890410958908E-2</c:v>
                </c:pt>
                <c:pt idx="152">
                  <c:v>0.33038547945205476</c:v>
                </c:pt>
                <c:pt idx="153">
                  <c:v>0.305892</c:v>
                </c:pt>
                <c:pt idx="154">
                  <c:v>1.3010671232876712</c:v>
                </c:pt>
                <c:pt idx="155">
                  <c:v>0.87500547945205465</c:v>
                </c:pt>
                <c:pt idx="156">
                  <c:v>0.66591945205479453</c:v>
                </c:pt>
                <c:pt idx="157">
                  <c:v>0.27282723287671229</c:v>
                </c:pt>
                <c:pt idx="158">
                  <c:v>0.79452054794520544</c:v>
                </c:pt>
                <c:pt idx="159">
                  <c:v>0.19665753424657534</c:v>
                </c:pt>
                <c:pt idx="160">
                  <c:v>7.1506849315068491E-3</c:v>
                </c:pt>
                <c:pt idx="161">
                  <c:v>7.1506849315068491E-3</c:v>
                </c:pt>
                <c:pt idx="162">
                  <c:v>1.2414542465753424</c:v>
                </c:pt>
                <c:pt idx="163">
                  <c:v>0.9947818356164384</c:v>
                </c:pt>
                <c:pt idx="164">
                  <c:v>0.12578054794520549</c:v>
                </c:pt>
                <c:pt idx="165">
                  <c:v>1.1605799999999999</c:v>
                </c:pt>
                <c:pt idx="166">
                  <c:v>0.69123287671232869</c:v>
                </c:pt>
                <c:pt idx="167">
                  <c:v>1.191780821917808E-2</c:v>
                </c:pt>
                <c:pt idx="168">
                  <c:v>6.1972602739726032E-2</c:v>
                </c:pt>
                <c:pt idx="169">
                  <c:v>0.33287671232876714</c:v>
                </c:pt>
                <c:pt idx="170">
                  <c:v>0.49035616438356161</c:v>
                </c:pt>
                <c:pt idx="171">
                  <c:v>8.3287671232876712E-2</c:v>
                </c:pt>
                <c:pt idx="172">
                  <c:v>8.120547945205478E-2</c:v>
                </c:pt>
                <c:pt idx="173">
                  <c:v>7.1506849315068491E-3</c:v>
                </c:pt>
                <c:pt idx="174">
                  <c:v>7.4958904109589039E-2</c:v>
                </c:pt>
                <c:pt idx="175">
                  <c:v>1.191780821917808E-2</c:v>
                </c:pt>
                <c:pt idx="176">
                  <c:v>1.191780821917808E-2</c:v>
                </c:pt>
                <c:pt idx="177">
                  <c:v>0.57895758904109584</c:v>
                </c:pt>
                <c:pt idx="178">
                  <c:v>0.69585698630136983</c:v>
                </c:pt>
                <c:pt idx="179">
                  <c:v>0.58497369863013693</c:v>
                </c:pt>
                <c:pt idx="180">
                  <c:v>0.14239397260273973</c:v>
                </c:pt>
                <c:pt idx="181">
                  <c:v>0.34664136986301369</c:v>
                </c:pt>
                <c:pt idx="182">
                  <c:v>0.14301369863013697</c:v>
                </c:pt>
                <c:pt idx="183">
                  <c:v>1.9068493150684932E-2</c:v>
                </c:pt>
                <c:pt idx="184">
                  <c:v>7.1506849315068491E-3</c:v>
                </c:pt>
                <c:pt idx="185">
                  <c:v>0.17013698630136984</c:v>
                </c:pt>
                <c:pt idx="186">
                  <c:v>0.47573315068493149</c:v>
                </c:pt>
                <c:pt idx="187">
                  <c:v>0.74492493150684924</c:v>
                </c:pt>
                <c:pt idx="188">
                  <c:v>2.5163835616438354E-2</c:v>
                </c:pt>
                <c:pt idx="189">
                  <c:v>2.5682191780821914E-2</c:v>
                </c:pt>
                <c:pt idx="190">
                  <c:v>0.63588164383561641</c:v>
                </c:pt>
                <c:pt idx="191">
                  <c:v>0.35841972602739725</c:v>
                </c:pt>
                <c:pt idx="192">
                  <c:v>0.65124383561643828</c:v>
                </c:pt>
                <c:pt idx="193">
                  <c:v>0.61142465753424657</c:v>
                </c:pt>
                <c:pt idx="194">
                  <c:v>0.73224876712328768</c:v>
                </c:pt>
                <c:pt idx="195">
                  <c:v>0.21452054794520548</c:v>
                </c:pt>
                <c:pt idx="196">
                  <c:v>1.1441095890410957</c:v>
                </c:pt>
                <c:pt idx="197">
                  <c:v>0.35753424657534244</c:v>
                </c:pt>
                <c:pt idx="198">
                  <c:v>0.47671232876712327</c:v>
                </c:pt>
                <c:pt idx="199">
                  <c:v>0.28602739726027393</c:v>
                </c:pt>
                <c:pt idx="200">
                  <c:v>1.1441095890410957</c:v>
                </c:pt>
                <c:pt idx="201">
                  <c:v>0.81041095890410941</c:v>
                </c:pt>
                <c:pt idx="202">
                  <c:v>0.31232876712328766</c:v>
                </c:pt>
                <c:pt idx="203">
                  <c:v>0.20476712328767122</c:v>
                </c:pt>
                <c:pt idx="204">
                  <c:v>1.4301369863013698E-2</c:v>
                </c:pt>
                <c:pt idx="205">
                  <c:v>2.3835616438356165E-3</c:v>
                </c:pt>
                <c:pt idx="206">
                  <c:v>2.3835616438356165E-3</c:v>
                </c:pt>
                <c:pt idx="207">
                  <c:v>1.1840032602739725</c:v>
                </c:pt>
                <c:pt idx="208">
                  <c:v>1.7465261917808217</c:v>
                </c:pt>
                <c:pt idx="209">
                  <c:v>0.44859013698630135</c:v>
                </c:pt>
                <c:pt idx="210">
                  <c:v>0.33369863013698631</c:v>
                </c:pt>
                <c:pt idx="211">
                  <c:v>0.19783561643835615</c:v>
                </c:pt>
                <c:pt idx="212">
                  <c:v>3.9978082191780819E-2</c:v>
                </c:pt>
                <c:pt idx="213">
                  <c:v>4.9972602739726021E-2</c:v>
                </c:pt>
                <c:pt idx="214">
                  <c:v>2.9983561643835612E-2</c:v>
                </c:pt>
                <c:pt idx="215">
                  <c:v>3.1232876712328763E-3</c:v>
                </c:pt>
                <c:pt idx="216">
                  <c:v>2.9983561643835612E-2</c:v>
                </c:pt>
                <c:pt idx="217">
                  <c:v>1.9989041095890409E-2</c:v>
                </c:pt>
                <c:pt idx="218">
                  <c:v>0.55406988177894545</c:v>
                </c:pt>
                <c:pt idx="219">
                  <c:v>3.5136986301369869E-2</c:v>
                </c:pt>
                <c:pt idx="220">
                  <c:v>4.974493150684931</c:v>
                </c:pt>
                <c:pt idx="221">
                  <c:v>0.1561643835616438</c:v>
                </c:pt>
                <c:pt idx="222">
                  <c:v>0.22684931506849315</c:v>
                </c:pt>
                <c:pt idx="223">
                  <c:v>3.287671232876712E-2</c:v>
                </c:pt>
                <c:pt idx="224">
                  <c:v>0.12931506849315066</c:v>
                </c:pt>
                <c:pt idx="225">
                  <c:v>4.9315068493150684E-2</c:v>
                </c:pt>
                <c:pt idx="226">
                  <c:v>0.31232876712328761</c:v>
                </c:pt>
                <c:pt idx="227">
                  <c:v>4.2739726027397257E-2</c:v>
                </c:pt>
                <c:pt idx="228">
                  <c:v>4.767123287671233E-3</c:v>
                </c:pt>
                <c:pt idx="229">
                  <c:v>3.5506849315068492E-2</c:v>
                </c:pt>
                <c:pt idx="230">
                  <c:v>0.1561643835616438</c:v>
                </c:pt>
                <c:pt idx="231">
                  <c:v>0.12493150684931505</c:v>
                </c:pt>
                <c:pt idx="232">
                  <c:v>0.2398684931506849</c:v>
                </c:pt>
                <c:pt idx="233">
                  <c:v>1.9068493150684932E-2</c:v>
                </c:pt>
                <c:pt idx="234">
                  <c:v>0.77588493150684923</c:v>
                </c:pt>
                <c:pt idx="235">
                  <c:v>0.76952328767123279</c:v>
                </c:pt>
                <c:pt idx="236">
                  <c:v>0.77023013698630127</c:v>
                </c:pt>
                <c:pt idx="237">
                  <c:v>0.77258630136986295</c:v>
                </c:pt>
                <c:pt idx="238">
                  <c:v>0.45697808219178082</c:v>
                </c:pt>
                <c:pt idx="239">
                  <c:v>0.47830136986301364</c:v>
                </c:pt>
                <c:pt idx="240">
                  <c:v>0.48112876712328767</c:v>
                </c:pt>
                <c:pt idx="241">
                  <c:v>0.4536986301369863</c:v>
                </c:pt>
                <c:pt idx="242">
                  <c:v>7.1506849315068491E-3</c:v>
                </c:pt>
                <c:pt idx="243">
                  <c:v>2.4821917808219178E-2</c:v>
                </c:pt>
                <c:pt idx="244">
                  <c:v>2.4821917808219178E-2</c:v>
                </c:pt>
                <c:pt idx="245">
                  <c:v>2.5643835616438355E-2</c:v>
                </c:pt>
                <c:pt idx="246">
                  <c:v>2.3835616438356165E-3</c:v>
                </c:pt>
                <c:pt idx="247">
                  <c:v>0.7822849315068493</c:v>
                </c:pt>
                <c:pt idx="248">
                  <c:v>0.15369205479452053</c:v>
                </c:pt>
                <c:pt idx="249">
                  <c:v>0.77544410958904109</c:v>
                </c:pt>
                <c:pt idx="250">
                  <c:v>0.30652602739726026</c:v>
                </c:pt>
                <c:pt idx="251">
                  <c:v>0.15087945205479453</c:v>
                </c:pt>
                <c:pt idx="252">
                  <c:v>0.15302465753424657</c:v>
                </c:pt>
                <c:pt idx="253">
                  <c:v>1.0597315068493149</c:v>
                </c:pt>
                <c:pt idx="254">
                  <c:v>0.98834383561643835</c:v>
                </c:pt>
                <c:pt idx="255">
                  <c:v>0.74901517808219176</c:v>
                </c:pt>
                <c:pt idx="256">
                  <c:v>0.99103726027397254</c:v>
                </c:pt>
                <c:pt idx="257">
                  <c:v>1.4301369863013698E-2</c:v>
                </c:pt>
                <c:pt idx="258">
                  <c:v>4.767123287671233E-3</c:v>
                </c:pt>
                <c:pt idx="259">
                  <c:v>0.39128767123287667</c:v>
                </c:pt>
                <c:pt idx="260">
                  <c:v>0.47317808219178087</c:v>
                </c:pt>
                <c:pt idx="261">
                  <c:v>0.25610958904109588</c:v>
                </c:pt>
                <c:pt idx="262">
                  <c:v>2.8602739726027396E-2</c:v>
                </c:pt>
                <c:pt idx="263">
                  <c:v>9.2809315068493131E-2</c:v>
                </c:pt>
                <c:pt idx="264">
                  <c:v>9.2809315068493131E-2</c:v>
                </c:pt>
                <c:pt idx="265">
                  <c:v>9.2792054794520532E-2</c:v>
                </c:pt>
                <c:pt idx="266">
                  <c:v>0.1201408219178082</c:v>
                </c:pt>
                <c:pt idx="267">
                  <c:v>1.7784328767123285</c:v>
                </c:pt>
                <c:pt idx="268">
                  <c:v>0.66739726027397261</c:v>
                </c:pt>
                <c:pt idx="269">
                  <c:v>0.28602739726027393</c:v>
                </c:pt>
                <c:pt idx="270">
                  <c:v>0.30986301369863012</c:v>
                </c:pt>
                <c:pt idx="271">
                  <c:v>0.59589041095890405</c:v>
                </c:pt>
                <c:pt idx="272">
                  <c:v>0.76273972602739715</c:v>
                </c:pt>
                <c:pt idx="273">
                  <c:v>0.57205479452054786</c:v>
                </c:pt>
                <c:pt idx="274">
                  <c:v>0.8580821917808219</c:v>
                </c:pt>
                <c:pt idx="275">
                  <c:v>0.52438356164383559</c:v>
                </c:pt>
                <c:pt idx="276">
                  <c:v>0.88191780821917798</c:v>
                </c:pt>
                <c:pt idx="277">
                  <c:v>0.66739726027397261</c:v>
                </c:pt>
                <c:pt idx="278">
                  <c:v>0.92958904109589025</c:v>
                </c:pt>
                <c:pt idx="279">
                  <c:v>0.32294794520547943</c:v>
                </c:pt>
                <c:pt idx="280">
                  <c:v>1.5067175079752297</c:v>
                </c:pt>
                <c:pt idx="281">
                  <c:v>2.8528134246575343</c:v>
                </c:pt>
                <c:pt idx="282">
                  <c:v>4.1095890410958902E-2</c:v>
                </c:pt>
                <c:pt idx="283">
                  <c:v>0.18739726027397258</c:v>
                </c:pt>
                <c:pt idx="284">
                  <c:v>9.5342465753424661E-3</c:v>
                </c:pt>
                <c:pt idx="285">
                  <c:v>4.8082191780821917E-2</c:v>
                </c:pt>
                <c:pt idx="286">
                  <c:v>7.1835616438356162E-2</c:v>
                </c:pt>
                <c:pt idx="287">
                  <c:v>0.13610958904109588</c:v>
                </c:pt>
                <c:pt idx="288">
                  <c:v>3.1878904109589039E-2</c:v>
                </c:pt>
                <c:pt idx="289">
                  <c:v>3.0394520547945204E-2</c:v>
                </c:pt>
                <c:pt idx="290">
                  <c:v>4.5638904109589033E-2</c:v>
                </c:pt>
                <c:pt idx="291">
                  <c:v>5.4969315068493153E-2</c:v>
                </c:pt>
                <c:pt idx="292">
                  <c:v>3.107780821917808E-2</c:v>
                </c:pt>
                <c:pt idx="293">
                  <c:v>3.1949589041095884E-2</c:v>
                </c:pt>
                <c:pt idx="294">
                  <c:v>3.1596164383561637E-2</c:v>
                </c:pt>
                <c:pt idx="295">
                  <c:v>3.3221917808219176E-2</c:v>
                </c:pt>
                <c:pt idx="296">
                  <c:v>3.3952328767123285E-2</c:v>
                </c:pt>
                <c:pt idx="297">
                  <c:v>3.1596164383561637E-2</c:v>
                </c:pt>
                <c:pt idx="298">
                  <c:v>3.1289863013698627E-2</c:v>
                </c:pt>
                <c:pt idx="299">
                  <c:v>3.0088219178082187E-2</c:v>
                </c:pt>
                <c:pt idx="300">
                  <c:v>3.0229589041095888E-2</c:v>
                </c:pt>
                <c:pt idx="301">
                  <c:v>2.5635068493150684E-2</c:v>
                </c:pt>
                <c:pt idx="302">
                  <c:v>1.7270684931506845E-2</c:v>
                </c:pt>
                <c:pt idx="303">
                  <c:v>3.1266301369863012E-2</c:v>
                </c:pt>
                <c:pt idx="304">
                  <c:v>0.66739726027397261</c:v>
                </c:pt>
                <c:pt idx="305">
                  <c:v>0.28643835616438357</c:v>
                </c:pt>
                <c:pt idx="306">
                  <c:v>0.13972602739726028</c:v>
                </c:pt>
                <c:pt idx="307">
                  <c:v>7.9178082191780824E-2</c:v>
                </c:pt>
                <c:pt idx="308">
                  <c:v>5.5890410958904103E-2</c:v>
                </c:pt>
                <c:pt idx="309">
                  <c:v>0.21479452054794523</c:v>
                </c:pt>
                <c:pt idx="310">
                  <c:v>4.767123287671233E-3</c:v>
                </c:pt>
                <c:pt idx="311">
                  <c:v>5.6219178082191783E-2</c:v>
                </c:pt>
                <c:pt idx="312">
                  <c:v>6.5095890410958909E-2</c:v>
                </c:pt>
                <c:pt idx="313">
                  <c:v>1.0931506849315068E-2</c:v>
                </c:pt>
                <c:pt idx="314">
                  <c:v>2.3835616438356165E-3</c:v>
                </c:pt>
                <c:pt idx="315">
                  <c:v>2.3835616438356165E-3</c:v>
                </c:pt>
                <c:pt idx="316">
                  <c:v>2.0301369863013695E-2</c:v>
                </c:pt>
                <c:pt idx="317">
                  <c:v>4.9972602739726021E-2</c:v>
                </c:pt>
                <c:pt idx="318">
                  <c:v>9.5342465753424661E-3</c:v>
                </c:pt>
                <c:pt idx="319">
                  <c:v>2.9983561643835612E-2</c:v>
                </c:pt>
                <c:pt idx="320">
                  <c:v>0.10993972602739727</c:v>
                </c:pt>
                <c:pt idx="321">
                  <c:v>7.3726027397260266E-2</c:v>
                </c:pt>
                <c:pt idx="322">
                  <c:v>2.3835616438356165E-3</c:v>
                </c:pt>
                <c:pt idx="323">
                  <c:v>7.1506849315068491E-3</c:v>
                </c:pt>
                <c:pt idx="324">
                  <c:v>2.0301369863013695E-2</c:v>
                </c:pt>
                <c:pt idx="325">
                  <c:v>4.767123287671233E-3</c:v>
                </c:pt>
                <c:pt idx="326">
                  <c:v>0.18246575342465751</c:v>
                </c:pt>
                <c:pt idx="327">
                  <c:v>9.5342465753424661E-3</c:v>
                </c:pt>
                <c:pt idx="328">
                  <c:v>2.6301369863013704E-2</c:v>
                </c:pt>
                <c:pt idx="329">
                  <c:v>9.10186301369863E-2</c:v>
                </c:pt>
                <c:pt idx="330">
                  <c:v>0.3127808219178082</c:v>
                </c:pt>
                <c:pt idx="331">
                  <c:v>0.76459890410958897</c:v>
                </c:pt>
                <c:pt idx="332">
                  <c:v>9.200821917808219E-2</c:v>
                </c:pt>
                <c:pt idx="333">
                  <c:v>1.0438986301369861</c:v>
                </c:pt>
                <c:pt idx="334">
                  <c:v>1.0989621917808217</c:v>
                </c:pt>
                <c:pt idx="335">
                  <c:v>0.79546465753424644</c:v>
                </c:pt>
                <c:pt idx="336">
                  <c:v>0.97227123287671224</c:v>
                </c:pt>
                <c:pt idx="337">
                  <c:v>1.0571402739726026</c:v>
                </c:pt>
                <c:pt idx="338">
                  <c:v>0.8062087671232876</c:v>
                </c:pt>
                <c:pt idx="339">
                  <c:v>5.5616438356164378E-3</c:v>
                </c:pt>
                <c:pt idx="340">
                  <c:v>8.2191780821917804E-2</c:v>
                </c:pt>
                <c:pt idx="341">
                  <c:v>9.9945205479452046E-3</c:v>
                </c:pt>
                <c:pt idx="342">
                  <c:v>7.0273972602739723E-2</c:v>
                </c:pt>
                <c:pt idx="343">
                  <c:v>0.85283835616438353</c:v>
                </c:pt>
                <c:pt idx="344">
                  <c:v>1.0515797260273971</c:v>
                </c:pt>
                <c:pt idx="345">
                  <c:v>1.5993936986301369</c:v>
                </c:pt>
                <c:pt idx="346">
                  <c:v>0.11908273972602738</c:v>
                </c:pt>
                <c:pt idx="347">
                  <c:v>1.9232876712328765E-2</c:v>
                </c:pt>
                <c:pt idx="348">
                  <c:v>6.2465753424657523E-2</c:v>
                </c:pt>
                <c:pt idx="349">
                  <c:v>1.191780821917808E-2</c:v>
                </c:pt>
                <c:pt idx="350">
                  <c:v>0.14843835616438358</c:v>
                </c:pt>
                <c:pt idx="351">
                  <c:v>2.3835616438356165E-3</c:v>
                </c:pt>
                <c:pt idx="352">
                  <c:v>1.0254260657534247</c:v>
                </c:pt>
                <c:pt idx="353">
                  <c:v>0.77160071780821915</c:v>
                </c:pt>
                <c:pt idx="354">
                  <c:v>0.9682662246575342</c:v>
                </c:pt>
                <c:pt idx="355">
                  <c:v>1.0083078246575341</c:v>
                </c:pt>
                <c:pt idx="356">
                  <c:v>1.0283743342465752</c:v>
                </c:pt>
                <c:pt idx="357">
                  <c:v>0.18956164383561644</c:v>
                </c:pt>
                <c:pt idx="358">
                  <c:v>7.1506849315068496E-2</c:v>
                </c:pt>
                <c:pt idx="359">
                  <c:v>9.9945205479452046E-3</c:v>
                </c:pt>
                <c:pt idx="360">
                  <c:v>9.5342465753424661E-3</c:v>
                </c:pt>
                <c:pt idx="361">
                  <c:v>9.5342465753424661E-3</c:v>
                </c:pt>
                <c:pt idx="362">
                  <c:v>4.3726027397260274E-2</c:v>
                </c:pt>
                <c:pt idx="363">
                  <c:v>1.873972602739726E-2</c:v>
                </c:pt>
                <c:pt idx="364">
                  <c:v>1.4301369863013698E-2</c:v>
                </c:pt>
                <c:pt idx="365">
                  <c:v>0</c:v>
                </c:pt>
                <c:pt idx="366">
                  <c:v>0</c:v>
                </c:pt>
                <c:pt idx="367">
                  <c:v>4.3666622876712324</c:v>
                </c:pt>
                <c:pt idx="368">
                  <c:v>0</c:v>
                </c:pt>
                <c:pt idx="369">
                  <c:v>4.1745882027397254</c:v>
                </c:pt>
                <c:pt idx="370">
                  <c:v>4.2105835616438352</c:v>
                </c:pt>
                <c:pt idx="371">
                  <c:v>3.9820734246575342</c:v>
                </c:pt>
                <c:pt idx="372">
                  <c:v>5.260758904109589</c:v>
                </c:pt>
                <c:pt idx="373">
                  <c:v>0.99945205479452037</c:v>
                </c:pt>
                <c:pt idx="374">
                  <c:v>4.9315068493150684E-2</c:v>
                </c:pt>
                <c:pt idx="375">
                  <c:v>0.24986301369863009</c:v>
                </c:pt>
                <c:pt idx="376">
                  <c:v>0.1873972602739726</c:v>
                </c:pt>
                <c:pt idx="377">
                  <c:v>1.191780821917808E-2</c:v>
                </c:pt>
                <c:pt idx="378">
                  <c:v>0.24986301369863009</c:v>
                </c:pt>
                <c:pt idx="379">
                  <c:v>0.12493150684931507</c:v>
                </c:pt>
                <c:pt idx="380">
                  <c:v>0.18739726027397258</c:v>
                </c:pt>
                <c:pt idx="381">
                  <c:v>0.26860273972602738</c:v>
                </c:pt>
                <c:pt idx="382">
                  <c:v>0.28734246575342465</c:v>
                </c:pt>
                <c:pt idx="383">
                  <c:v>9.5342465753424661E-3</c:v>
                </c:pt>
                <c:pt idx="384">
                  <c:v>1.589041095890411E-2</c:v>
                </c:pt>
                <c:pt idx="385">
                  <c:v>6.7792545205479442</c:v>
                </c:pt>
                <c:pt idx="386">
                  <c:v>2.7965136986301369</c:v>
                </c:pt>
                <c:pt idx="387">
                  <c:v>4.9526835616438358</c:v>
                </c:pt>
                <c:pt idx="388">
                  <c:v>2.1865602739726024</c:v>
                </c:pt>
                <c:pt idx="389">
                  <c:v>2.1865602739726024</c:v>
                </c:pt>
                <c:pt idx="390">
                  <c:v>2.5379926027397257</c:v>
                </c:pt>
                <c:pt idx="391">
                  <c:v>1.0108923287671234</c:v>
                </c:pt>
                <c:pt idx="392">
                  <c:v>4.6537372602739717</c:v>
                </c:pt>
                <c:pt idx="393">
                  <c:v>3.1148621917808219</c:v>
                </c:pt>
                <c:pt idx="394">
                  <c:v>0.16219064383561643</c:v>
                </c:pt>
                <c:pt idx="395">
                  <c:v>3.7917698630136984E-2</c:v>
                </c:pt>
                <c:pt idx="396">
                  <c:v>3.6253019178082185E-2</c:v>
                </c:pt>
                <c:pt idx="397">
                  <c:v>0.60065753424657531</c:v>
                </c:pt>
                <c:pt idx="398">
                  <c:v>8.8944747945205474E-2</c:v>
                </c:pt>
                <c:pt idx="399">
                  <c:v>0.13056173424657533</c:v>
                </c:pt>
                <c:pt idx="400">
                  <c:v>0.11920954520547944</c:v>
                </c:pt>
                <c:pt idx="401">
                  <c:v>0.17597049041095891</c:v>
                </c:pt>
                <c:pt idx="402">
                  <c:v>5.7477682191780816E-2</c:v>
                </c:pt>
                <c:pt idx="403">
                  <c:v>0.17636353972602736</c:v>
                </c:pt>
                <c:pt idx="404">
                  <c:v>0.17726524109589042</c:v>
                </c:pt>
                <c:pt idx="405">
                  <c:v>0.17213247945205479</c:v>
                </c:pt>
                <c:pt idx="406">
                  <c:v>0.96696986301369869</c:v>
                </c:pt>
                <c:pt idx="407">
                  <c:v>0.18207431506849311</c:v>
                </c:pt>
                <c:pt idx="408">
                  <c:v>0.18179686849315069</c:v>
                </c:pt>
                <c:pt idx="409">
                  <c:v>0.18339218630136986</c:v>
                </c:pt>
                <c:pt idx="410">
                  <c:v>0.18214367671232876</c:v>
                </c:pt>
                <c:pt idx="411">
                  <c:v>0.13791406849315069</c:v>
                </c:pt>
                <c:pt idx="412">
                  <c:v>0.29707592054794518</c:v>
                </c:pt>
                <c:pt idx="413">
                  <c:v>0.2897235863013698</c:v>
                </c:pt>
                <c:pt idx="414">
                  <c:v>0.29804698356164377</c:v>
                </c:pt>
                <c:pt idx="415">
                  <c:v>0.29388528493150684</c:v>
                </c:pt>
                <c:pt idx="416">
                  <c:v>1.5616438356164384</c:v>
                </c:pt>
                <c:pt idx="417">
                  <c:v>0.1734503506849315</c:v>
                </c:pt>
                <c:pt idx="418">
                  <c:v>0.17335786849315066</c:v>
                </c:pt>
                <c:pt idx="419">
                  <c:v>0.17030595616438357</c:v>
                </c:pt>
                <c:pt idx="420">
                  <c:v>0.17601673150684929</c:v>
                </c:pt>
                <c:pt idx="421">
                  <c:v>1.2464835616438357</c:v>
                </c:pt>
                <c:pt idx="422">
                  <c:v>9.6944457534246575E-2</c:v>
                </c:pt>
                <c:pt idx="423">
                  <c:v>8.0320783561643821E-2</c:v>
                </c:pt>
                <c:pt idx="424">
                  <c:v>9.9048427397260275E-2</c:v>
                </c:pt>
                <c:pt idx="425">
                  <c:v>9.1626731506849315E-2</c:v>
                </c:pt>
                <c:pt idx="426">
                  <c:v>0.43055084383561648</c:v>
                </c:pt>
                <c:pt idx="427">
                  <c:v>0.43096701369863011</c:v>
                </c:pt>
                <c:pt idx="428">
                  <c:v>0.43105949589041093</c:v>
                </c:pt>
                <c:pt idx="429">
                  <c:v>6.0904109589041085E-2</c:v>
                </c:pt>
                <c:pt idx="430">
                  <c:v>2.3835616438356161E-2</c:v>
                </c:pt>
                <c:pt idx="431">
                  <c:v>0.30389589041095888</c:v>
                </c:pt>
                <c:pt idx="432">
                  <c:v>0.53391780821917811</c:v>
                </c:pt>
                <c:pt idx="433">
                  <c:v>1.2108016438356164</c:v>
                </c:pt>
                <c:pt idx="434">
                  <c:v>0.74559143013698626</c:v>
                </c:pt>
                <c:pt idx="435">
                  <c:v>0.74031994520547939</c:v>
                </c:pt>
                <c:pt idx="436">
                  <c:v>0.53369160821917816</c:v>
                </c:pt>
                <c:pt idx="437">
                  <c:v>0.44012275068493151</c:v>
                </c:pt>
                <c:pt idx="438">
                  <c:v>0.29441705753424657</c:v>
                </c:pt>
                <c:pt idx="439">
                  <c:v>0.47623704657534244</c:v>
                </c:pt>
                <c:pt idx="440">
                  <c:v>0.69403260821917812</c:v>
                </c:pt>
                <c:pt idx="441">
                  <c:v>0.4330941041095891</c:v>
                </c:pt>
                <c:pt idx="442">
                  <c:v>9.5342465753424643E-2</c:v>
                </c:pt>
                <c:pt idx="443">
                  <c:v>1.4301369863013698E-2</c:v>
                </c:pt>
                <c:pt idx="444">
                  <c:v>6.4109589041095889E-3</c:v>
                </c:pt>
                <c:pt idx="445">
                  <c:v>9.5342465753424661E-3</c:v>
                </c:pt>
                <c:pt idx="446">
                  <c:v>0.4273370876712328</c:v>
                </c:pt>
                <c:pt idx="447">
                  <c:v>0.43371835890410959</c:v>
                </c:pt>
                <c:pt idx="448">
                  <c:v>0.62053238630136986</c:v>
                </c:pt>
                <c:pt idx="449">
                  <c:v>0.25950684931506851</c:v>
                </c:pt>
                <c:pt idx="450">
                  <c:v>0.62432415616438364</c:v>
                </c:pt>
                <c:pt idx="451">
                  <c:v>0.61609324109589036</c:v>
                </c:pt>
                <c:pt idx="452">
                  <c:v>0.36493150684931502</c:v>
                </c:pt>
                <c:pt idx="453">
                  <c:v>0.34060273972602739</c:v>
                </c:pt>
                <c:pt idx="454">
                  <c:v>0.15136986301369862</c:v>
                </c:pt>
                <c:pt idx="455">
                  <c:v>0.36493150684931502</c:v>
                </c:pt>
                <c:pt idx="456">
                  <c:v>0.11285139452054795</c:v>
                </c:pt>
                <c:pt idx="457">
                  <c:v>0.1046898410958904</c:v>
                </c:pt>
                <c:pt idx="458">
                  <c:v>0.43434261369863009</c:v>
                </c:pt>
                <c:pt idx="459">
                  <c:v>9.7106301369863007E-2</c:v>
                </c:pt>
                <c:pt idx="460">
                  <c:v>9.7476230136986294E-2</c:v>
                </c:pt>
                <c:pt idx="461">
                  <c:v>0.11428486849315068</c:v>
                </c:pt>
                <c:pt idx="462">
                  <c:v>7.443835616438356E-2</c:v>
                </c:pt>
                <c:pt idx="463">
                  <c:v>8.0082191780821918E-2</c:v>
                </c:pt>
                <c:pt idx="464">
                  <c:v>0.14835616438356164</c:v>
                </c:pt>
                <c:pt idx="465">
                  <c:v>0.61854401917808222</c:v>
                </c:pt>
                <c:pt idx="466">
                  <c:v>0.43503391808219172</c:v>
                </c:pt>
                <c:pt idx="467">
                  <c:v>0.43859679452054784</c:v>
                </c:pt>
                <c:pt idx="468">
                  <c:v>6.4020797260273959E-2</c:v>
                </c:pt>
                <c:pt idx="469">
                  <c:v>9.8239208219178073E-2</c:v>
                </c:pt>
                <c:pt idx="470">
                  <c:v>0.1127126712328767</c:v>
                </c:pt>
                <c:pt idx="471">
                  <c:v>0.11083990684931505</c:v>
                </c:pt>
                <c:pt idx="472">
                  <c:v>8.8019926027397249E-2</c:v>
                </c:pt>
                <c:pt idx="473">
                  <c:v>5.2471232876712328</c:v>
                </c:pt>
                <c:pt idx="474">
                  <c:v>0.17646575342465753</c:v>
                </c:pt>
                <c:pt idx="475">
                  <c:v>1.7490410958904108</c:v>
                </c:pt>
                <c:pt idx="476">
                  <c:v>7.1506849315068491E-3</c:v>
                </c:pt>
                <c:pt idx="477">
                  <c:v>4.6027397260273974E-2</c:v>
                </c:pt>
                <c:pt idx="478">
                  <c:v>0.93260273972602736</c:v>
                </c:pt>
                <c:pt idx="479">
                  <c:v>6.8931506849315066E-2</c:v>
                </c:pt>
                <c:pt idx="480">
                  <c:v>2.3835616438356161E-2</c:v>
                </c:pt>
                <c:pt idx="481">
                  <c:v>0.37479452054794515</c:v>
                </c:pt>
                <c:pt idx="482">
                  <c:v>0.17761204931506847</c:v>
                </c:pt>
                <c:pt idx="483">
                  <c:v>0.18746140273972603</c:v>
                </c:pt>
                <c:pt idx="484">
                  <c:v>0.13451534794520548</c:v>
                </c:pt>
                <c:pt idx="485">
                  <c:v>0.13319747671232876</c:v>
                </c:pt>
                <c:pt idx="486">
                  <c:v>1.0173041095890411E-2</c:v>
                </c:pt>
                <c:pt idx="487">
                  <c:v>9.213698630136985E-2</c:v>
                </c:pt>
                <c:pt idx="488">
                  <c:v>4.2588049315068488E-2</c:v>
                </c:pt>
                <c:pt idx="489">
                  <c:v>1.191780821917808E-2</c:v>
                </c:pt>
                <c:pt idx="490">
                  <c:v>4.2865495890410957E-2</c:v>
                </c:pt>
                <c:pt idx="491">
                  <c:v>5.8194419178082185E-2</c:v>
                </c:pt>
                <c:pt idx="492">
                  <c:v>0.22644264657534247</c:v>
                </c:pt>
                <c:pt idx="493">
                  <c:v>0.66739726027397261</c:v>
                </c:pt>
                <c:pt idx="494">
                  <c:v>1.024931506849315</c:v>
                </c:pt>
                <c:pt idx="495">
                  <c:v>3.7260273972602738E-2</c:v>
                </c:pt>
                <c:pt idx="496">
                  <c:v>3.3940964383561645E-2</c:v>
                </c:pt>
                <c:pt idx="497">
                  <c:v>9.2875241095890404E-2</c:v>
                </c:pt>
                <c:pt idx="498">
                  <c:v>1.8080268493150684E-2</c:v>
                </c:pt>
                <c:pt idx="499">
                  <c:v>7.1506849315068491E-3</c:v>
                </c:pt>
                <c:pt idx="500">
                  <c:v>8.5106736986301376E-2</c:v>
                </c:pt>
                <c:pt idx="501">
                  <c:v>5.0148468493150682E-2</c:v>
                </c:pt>
                <c:pt idx="502">
                  <c:v>5.5327471232876714E-2</c:v>
                </c:pt>
                <c:pt idx="503">
                  <c:v>2.4738986301369864E-2</c:v>
                </c:pt>
                <c:pt idx="504">
                  <c:v>4.8067619178082194E-2</c:v>
                </c:pt>
                <c:pt idx="505">
                  <c:v>1.2924386301369863E-2</c:v>
                </c:pt>
                <c:pt idx="506">
                  <c:v>2.11090602739726E-2</c:v>
                </c:pt>
                <c:pt idx="507">
                  <c:v>3.4888906849315067E-2</c:v>
                </c:pt>
                <c:pt idx="508">
                  <c:v>4.4900104109589035E-2</c:v>
                </c:pt>
                <c:pt idx="509">
                  <c:v>9.4285594520547952E-2</c:v>
                </c:pt>
                <c:pt idx="510">
                  <c:v>3.0750328767123282E-2</c:v>
                </c:pt>
                <c:pt idx="511">
                  <c:v>6.1269452054794511E-3</c:v>
                </c:pt>
                <c:pt idx="512">
                  <c:v>9.5534104109589027E-2</c:v>
                </c:pt>
                <c:pt idx="513">
                  <c:v>9.7383747945205462E-2</c:v>
                </c:pt>
                <c:pt idx="514">
                  <c:v>9.564970684931505E-2</c:v>
                </c:pt>
                <c:pt idx="515">
                  <c:v>9.7892399999999991E-2</c:v>
                </c:pt>
                <c:pt idx="516">
                  <c:v>9.8192967123287664E-2</c:v>
                </c:pt>
                <c:pt idx="517">
                  <c:v>8.124560547945206E-2</c:v>
                </c:pt>
                <c:pt idx="518">
                  <c:v>8.0575109589041086E-2</c:v>
                </c:pt>
                <c:pt idx="519">
                  <c:v>0.11917808219178082</c:v>
                </c:pt>
                <c:pt idx="520">
                  <c:v>0.50054794520547941</c:v>
                </c:pt>
                <c:pt idx="521">
                  <c:v>0.11917808219178082</c:v>
                </c:pt>
                <c:pt idx="522">
                  <c:v>0.23835616438356164</c:v>
                </c:pt>
                <c:pt idx="523">
                  <c:v>0.50054794520547941</c:v>
                </c:pt>
                <c:pt idx="524">
                  <c:v>0.25314616438356163</c:v>
                </c:pt>
                <c:pt idx="525">
                  <c:v>0.20856164383561643</c:v>
                </c:pt>
                <c:pt idx="526">
                  <c:v>9.4627397260273957E-2</c:v>
                </c:pt>
                <c:pt idx="527">
                  <c:v>9.2839726027397249E-2</c:v>
                </c:pt>
                <c:pt idx="528">
                  <c:v>9.4675068493150674E-2</c:v>
                </c:pt>
                <c:pt idx="529">
                  <c:v>3.0247397260273975E-2</c:v>
                </c:pt>
                <c:pt idx="530">
                  <c:v>3.9424109589041093E-2</c:v>
                </c:pt>
                <c:pt idx="531">
                  <c:v>5.5298630136986292E-2</c:v>
                </c:pt>
                <c:pt idx="532">
                  <c:v>5.7801369863013695E-3</c:v>
                </c:pt>
                <c:pt idx="533">
                  <c:v>1.472778904109589E-2</c:v>
                </c:pt>
                <c:pt idx="534">
                  <c:v>9.7799917808219176E-3</c:v>
                </c:pt>
                <c:pt idx="535">
                  <c:v>0.95342465753424654</c:v>
                </c:pt>
                <c:pt idx="536">
                  <c:v>0.26004657534246572</c:v>
                </c:pt>
                <c:pt idx="537">
                  <c:v>0.16454893972602741</c:v>
                </c:pt>
                <c:pt idx="538">
                  <c:v>0.15125462465753425</c:v>
                </c:pt>
                <c:pt idx="539">
                  <c:v>9.1857936986301361E-2</c:v>
                </c:pt>
                <c:pt idx="540">
                  <c:v>4.781329315068493E-2</c:v>
                </c:pt>
                <c:pt idx="541">
                  <c:v>9.5342465753424661E-3</c:v>
                </c:pt>
                <c:pt idx="542">
                  <c:v>0.7606660273972603</c:v>
                </c:pt>
                <c:pt idx="543">
                  <c:v>0.29612797808219177</c:v>
                </c:pt>
                <c:pt idx="544">
                  <c:v>7.6436531506849315E-2</c:v>
                </c:pt>
                <c:pt idx="545">
                  <c:v>7.4170717808219169E-2</c:v>
                </c:pt>
                <c:pt idx="546">
                  <c:v>0.22487671232876713</c:v>
                </c:pt>
                <c:pt idx="547">
                  <c:v>0.64356164383561643</c:v>
                </c:pt>
                <c:pt idx="548">
                  <c:v>0.47671232876712327</c:v>
                </c:pt>
                <c:pt idx="549">
                  <c:v>3.5143232876712324E-2</c:v>
                </c:pt>
                <c:pt idx="550">
                  <c:v>3.186011506849315E-2</c:v>
                </c:pt>
                <c:pt idx="551">
                  <c:v>3.209132054794521E-2</c:v>
                </c:pt>
                <c:pt idx="552">
                  <c:v>4.2634290410958904E-2</c:v>
                </c:pt>
                <c:pt idx="553">
                  <c:v>5.7315838356164384E-2</c:v>
                </c:pt>
                <c:pt idx="554">
                  <c:v>3.9998547945205472E-2</c:v>
                </c:pt>
                <c:pt idx="555">
                  <c:v>1.2632876712328767</c:v>
                </c:pt>
                <c:pt idx="556">
                  <c:v>0.12561393698630136</c:v>
                </c:pt>
                <c:pt idx="557">
                  <c:v>0.12424982465753424</c:v>
                </c:pt>
                <c:pt idx="558">
                  <c:v>0.12878145205479449</c:v>
                </c:pt>
                <c:pt idx="559">
                  <c:v>1.69473616438356E-2</c:v>
                </c:pt>
                <c:pt idx="560">
                  <c:v>0.61972602739726024</c:v>
                </c:pt>
                <c:pt idx="561">
                  <c:v>5.8610589041095888E-2</c:v>
                </c:pt>
                <c:pt idx="562">
                  <c:v>1.3109350684931506E-2</c:v>
                </c:pt>
                <c:pt idx="563">
                  <c:v>5.0264071232876711E-2</c:v>
                </c:pt>
                <c:pt idx="564">
                  <c:v>3.005671232876712E-2</c:v>
                </c:pt>
                <c:pt idx="565">
                  <c:v>5.4772578082191777E-2</c:v>
                </c:pt>
                <c:pt idx="566">
                  <c:v>3.5536282191780816E-2</c:v>
                </c:pt>
                <c:pt idx="567">
                  <c:v>0.11342465753424658</c:v>
                </c:pt>
                <c:pt idx="568">
                  <c:v>4.7674569863013688E-2</c:v>
                </c:pt>
                <c:pt idx="569">
                  <c:v>0.21331017534246577</c:v>
                </c:pt>
                <c:pt idx="570">
                  <c:v>0.17160070684931508</c:v>
                </c:pt>
                <c:pt idx="571">
                  <c:v>0.16910368767123285</c:v>
                </c:pt>
                <c:pt idx="572">
                  <c:v>0.16674539178082193</c:v>
                </c:pt>
                <c:pt idx="573">
                  <c:v>9.5342465753424661E-3</c:v>
                </c:pt>
                <c:pt idx="574">
                  <c:v>2.3835616438356165E-3</c:v>
                </c:pt>
                <c:pt idx="575">
                  <c:v>0.63588443013698626</c:v>
                </c:pt>
                <c:pt idx="576">
                  <c:v>0.17372779726027396</c:v>
                </c:pt>
                <c:pt idx="577">
                  <c:v>0.24415298630136983</c:v>
                </c:pt>
                <c:pt idx="578">
                  <c:v>0.18029403287671228</c:v>
                </c:pt>
                <c:pt idx="579">
                  <c:v>2.621917808219178E-2</c:v>
                </c:pt>
                <c:pt idx="580">
                  <c:v>0.7691975095890411</c:v>
                </c:pt>
                <c:pt idx="581">
                  <c:v>0.17784325479452054</c:v>
                </c:pt>
                <c:pt idx="582">
                  <c:v>0.17807446027397261</c:v>
                </c:pt>
                <c:pt idx="583">
                  <c:v>0.16457206027397259</c:v>
                </c:pt>
                <c:pt idx="584">
                  <c:v>0.16394780547945204</c:v>
                </c:pt>
                <c:pt idx="585">
                  <c:v>2.1917808219178082E-2</c:v>
                </c:pt>
                <c:pt idx="586">
                  <c:v>0.16478014520547946</c:v>
                </c:pt>
                <c:pt idx="587">
                  <c:v>0.1657512082191781</c:v>
                </c:pt>
                <c:pt idx="588">
                  <c:v>0.28965422465753421</c:v>
                </c:pt>
                <c:pt idx="589">
                  <c:v>7.0517671232876708E-2</c:v>
                </c:pt>
                <c:pt idx="590">
                  <c:v>9.1534249315068483E-2</c:v>
                </c:pt>
                <c:pt idx="591">
                  <c:v>7.7361353424657539E-2</c:v>
                </c:pt>
                <c:pt idx="592">
                  <c:v>0.17146198356164383</c:v>
                </c:pt>
                <c:pt idx="593">
                  <c:v>6.1454416438356169E-2</c:v>
                </c:pt>
                <c:pt idx="594">
                  <c:v>0.96534246575342453</c:v>
                </c:pt>
                <c:pt idx="595">
                  <c:v>5.6206052054794516E-2</c:v>
                </c:pt>
                <c:pt idx="596">
                  <c:v>0.76273972602739715</c:v>
                </c:pt>
                <c:pt idx="597">
                  <c:v>0.14301369863013697</c:v>
                </c:pt>
                <c:pt idx="598">
                  <c:v>1.3705479452054794</c:v>
                </c:pt>
                <c:pt idx="599">
                  <c:v>7.6436531506849315E-2</c:v>
                </c:pt>
                <c:pt idx="600">
                  <c:v>7.4170717808219169E-2</c:v>
                </c:pt>
                <c:pt idx="601">
                  <c:v>0.22487671232876713</c:v>
                </c:pt>
                <c:pt idx="602">
                  <c:v>0.64356164383561643</c:v>
                </c:pt>
                <c:pt idx="603">
                  <c:v>0.47671232876712327</c:v>
                </c:pt>
                <c:pt idx="604">
                  <c:v>2.8614202739726029E-2</c:v>
                </c:pt>
                <c:pt idx="605">
                  <c:v>3.796591680350301E-3</c:v>
                </c:pt>
                <c:pt idx="606">
                  <c:v>3.844947123287671E-2</c:v>
                </c:pt>
                <c:pt idx="607">
                  <c:v>0.24024561369863009</c:v>
                </c:pt>
                <c:pt idx="608">
                  <c:v>1.9232876712328765E-2</c:v>
                </c:pt>
                <c:pt idx="609">
                  <c:v>0.13742465753424657</c:v>
                </c:pt>
                <c:pt idx="610">
                  <c:v>0.76438356164383559</c:v>
                </c:pt>
                <c:pt idx="611">
                  <c:v>2.3835616438356165E-3</c:v>
                </c:pt>
                <c:pt idx="612">
                  <c:v>0.25798356164383557</c:v>
                </c:pt>
                <c:pt idx="613">
                  <c:v>5.2054794520547945E-3</c:v>
                </c:pt>
                <c:pt idx="614">
                  <c:v>0.34965204657534243</c:v>
                </c:pt>
                <c:pt idx="615">
                  <c:v>0.74124476712328757</c:v>
                </c:pt>
                <c:pt idx="616">
                  <c:v>0.34475049041095884</c:v>
                </c:pt>
                <c:pt idx="617">
                  <c:v>0.34260027945205479</c:v>
                </c:pt>
                <c:pt idx="618">
                  <c:v>0.34345573972602733</c:v>
                </c:pt>
                <c:pt idx="619">
                  <c:v>0.34204538630136982</c:v>
                </c:pt>
                <c:pt idx="620">
                  <c:v>7.0958904109589035E-2</c:v>
                </c:pt>
                <c:pt idx="621">
                  <c:v>0.61382742739726026</c:v>
                </c:pt>
                <c:pt idx="622">
                  <c:v>0.34530538356164381</c:v>
                </c:pt>
                <c:pt idx="623">
                  <c:v>2.3835616438356165E-3</c:v>
                </c:pt>
                <c:pt idx="624">
                  <c:v>2.3835616438356165E-3</c:v>
                </c:pt>
                <c:pt idx="625">
                  <c:v>0.16249121095890412</c:v>
                </c:pt>
                <c:pt idx="626">
                  <c:v>4.062280273972603E-2</c:v>
                </c:pt>
                <c:pt idx="627">
                  <c:v>2.1016578082191779E-2</c:v>
                </c:pt>
                <c:pt idx="628">
                  <c:v>9.8817221917808201E-2</c:v>
                </c:pt>
                <c:pt idx="629">
                  <c:v>1.8889487671232878E-2</c:v>
                </c:pt>
                <c:pt idx="630">
                  <c:v>3.0865931506849312E-2</c:v>
                </c:pt>
                <c:pt idx="631">
                  <c:v>2.3305512328767122E-2</c:v>
                </c:pt>
                <c:pt idx="632">
                  <c:v>0.14561321095890409</c:v>
                </c:pt>
                <c:pt idx="633">
                  <c:v>1.5342465753424659E-3</c:v>
                </c:pt>
                <c:pt idx="634">
                  <c:v>0.12295507397260275</c:v>
                </c:pt>
                <c:pt idx="635">
                  <c:v>0.1228394712328767</c:v>
                </c:pt>
                <c:pt idx="636">
                  <c:v>0.16468766301369861</c:v>
                </c:pt>
                <c:pt idx="637">
                  <c:v>0.16547376164383562</c:v>
                </c:pt>
                <c:pt idx="638">
                  <c:v>0.17167006849315072</c:v>
                </c:pt>
                <c:pt idx="639">
                  <c:v>0.17807677232876709</c:v>
                </c:pt>
                <c:pt idx="640">
                  <c:v>0.22644264657534247</c:v>
                </c:pt>
                <c:pt idx="641">
                  <c:v>0.22780675890410956</c:v>
                </c:pt>
                <c:pt idx="642">
                  <c:v>7.6712328767123295E-3</c:v>
                </c:pt>
                <c:pt idx="643">
                  <c:v>0.16606273972602739</c:v>
                </c:pt>
                <c:pt idx="644">
                  <c:v>0.14902027397260276</c:v>
                </c:pt>
                <c:pt idx="645">
                  <c:v>0.51594575342465743</c:v>
                </c:pt>
                <c:pt idx="646">
                  <c:v>2.8383561643835615E-2</c:v>
                </c:pt>
                <c:pt idx="647">
                  <c:v>1.191780821917808E-2</c:v>
                </c:pt>
                <c:pt idx="648">
                  <c:v>0.25084931506849317</c:v>
                </c:pt>
                <c:pt idx="649">
                  <c:v>9.3698630136986302E-2</c:v>
                </c:pt>
                <c:pt idx="650">
                  <c:v>0.16198255890410956</c:v>
                </c:pt>
                <c:pt idx="651">
                  <c:v>0.14591377808219178</c:v>
                </c:pt>
                <c:pt idx="652">
                  <c:v>0.16367035890410958</c:v>
                </c:pt>
                <c:pt idx="653">
                  <c:v>0.49732298630136973</c:v>
                </c:pt>
                <c:pt idx="654">
                  <c:v>0.64171080821917814</c:v>
                </c:pt>
                <c:pt idx="655">
                  <c:v>0.61264827945205469</c:v>
                </c:pt>
                <c:pt idx="656">
                  <c:v>0.49834029041095895</c:v>
                </c:pt>
                <c:pt idx="657">
                  <c:v>3.8356164383561646E-2</c:v>
                </c:pt>
                <c:pt idx="658">
                  <c:v>9.5342465753424661E-3</c:v>
                </c:pt>
                <c:pt idx="659">
                  <c:v>7.1506849315068491E-3</c:v>
                </c:pt>
                <c:pt idx="660">
                  <c:v>2.3835616438356161E-2</c:v>
                </c:pt>
                <c:pt idx="661">
                  <c:v>7.0794520547945203E-2</c:v>
                </c:pt>
                <c:pt idx="662">
                  <c:v>5.9808219178082184E-2</c:v>
                </c:pt>
                <c:pt idx="663">
                  <c:v>9.6821917808219166E-2</c:v>
                </c:pt>
                <c:pt idx="664">
                  <c:v>0.10410958904109589</c:v>
                </c:pt>
                <c:pt idx="665">
                  <c:v>2.3835616438356165E-3</c:v>
                </c:pt>
                <c:pt idx="666">
                  <c:v>0.53914805753424655</c:v>
                </c:pt>
                <c:pt idx="667">
                  <c:v>0.35582523287671231</c:v>
                </c:pt>
                <c:pt idx="668">
                  <c:v>0.50631687945205472</c:v>
                </c:pt>
                <c:pt idx="669">
                  <c:v>4.767123287671233E-3</c:v>
                </c:pt>
                <c:pt idx="670">
                  <c:v>3.1232876712328762E-2</c:v>
                </c:pt>
                <c:pt idx="671">
                  <c:v>0.18864055068493149</c:v>
                </c:pt>
                <c:pt idx="672">
                  <c:v>7.1506849315068491E-3</c:v>
                </c:pt>
                <c:pt idx="673">
                  <c:v>0.1679707808219178</c:v>
                </c:pt>
                <c:pt idx="674">
                  <c:v>0.1671153205479452</c:v>
                </c:pt>
                <c:pt idx="675">
                  <c:v>0.30618541643835612</c:v>
                </c:pt>
                <c:pt idx="676">
                  <c:v>0.30600045205479448</c:v>
                </c:pt>
                <c:pt idx="677">
                  <c:v>0.30782697534246578</c:v>
                </c:pt>
                <c:pt idx="678">
                  <c:v>2.3835616438356165E-3</c:v>
                </c:pt>
                <c:pt idx="679">
                  <c:v>7.1506849315068491E-3</c:v>
                </c:pt>
                <c:pt idx="680">
                  <c:v>1.0136986301369864E-2</c:v>
                </c:pt>
                <c:pt idx="681">
                  <c:v>7.1506849315068491E-3</c:v>
                </c:pt>
                <c:pt idx="682">
                  <c:v>2.4465753424657535E-2</c:v>
                </c:pt>
                <c:pt idx="683">
                  <c:v>0.15447863013698629</c:v>
                </c:pt>
                <c:pt idx="684">
                  <c:v>0.14911561643835616</c:v>
                </c:pt>
                <c:pt idx="685">
                  <c:v>0.15292931506849314</c:v>
                </c:pt>
                <c:pt idx="686">
                  <c:v>0.17104438356164384</c:v>
                </c:pt>
                <c:pt idx="687">
                  <c:v>0.14550452054794522</c:v>
                </c:pt>
                <c:pt idx="688">
                  <c:v>9.5342465753424661E-3</c:v>
                </c:pt>
                <c:pt idx="689">
                  <c:v>2.621917808219178E-2</c:v>
                </c:pt>
                <c:pt idx="690">
                  <c:v>0.64349013698630131</c:v>
                </c:pt>
                <c:pt idx="691">
                  <c:v>0.73892794520547933</c:v>
                </c:pt>
                <c:pt idx="692">
                  <c:v>0.78137917808219171</c:v>
                </c:pt>
                <c:pt idx="693">
                  <c:v>0.98362020547945217</c:v>
                </c:pt>
                <c:pt idx="694">
                  <c:v>7.1506849315068491E-3</c:v>
                </c:pt>
                <c:pt idx="695">
                  <c:v>2.621917808219178E-2</c:v>
                </c:pt>
                <c:pt idx="696">
                  <c:v>4.2684931506849315E-2</c:v>
                </c:pt>
                <c:pt idx="697">
                  <c:v>3.5479452054794518E-2</c:v>
                </c:pt>
                <c:pt idx="698">
                  <c:v>7.6712328767123292E-2</c:v>
                </c:pt>
                <c:pt idx="699">
                  <c:v>3.4356164383561642E-2</c:v>
                </c:pt>
                <c:pt idx="700">
                  <c:v>0.66046347945205464</c:v>
                </c:pt>
                <c:pt idx="701">
                  <c:v>0.78693287671232881</c:v>
                </c:pt>
                <c:pt idx="702">
                  <c:v>4.0082191780821917E-2</c:v>
                </c:pt>
                <c:pt idx="703">
                  <c:v>2.4328767123287669E-2</c:v>
                </c:pt>
                <c:pt idx="704">
                  <c:v>0.19352136986301366</c:v>
                </c:pt>
                <c:pt idx="705">
                  <c:v>0.181293698630137</c:v>
                </c:pt>
                <c:pt idx="706">
                  <c:v>0.19385506849315068</c:v>
                </c:pt>
                <c:pt idx="707">
                  <c:v>0.1539780821917808</c:v>
                </c:pt>
                <c:pt idx="708">
                  <c:v>0.11917808219178082</c:v>
                </c:pt>
                <c:pt idx="709">
                  <c:v>7.1506849315068491E-3</c:v>
                </c:pt>
                <c:pt idx="710">
                  <c:v>0.28602739726027399</c:v>
                </c:pt>
                <c:pt idx="711">
                  <c:v>0.21597452054794519</c:v>
                </c:pt>
                <c:pt idx="712">
                  <c:v>0.21795287671232874</c:v>
                </c:pt>
                <c:pt idx="713">
                  <c:v>0.15888821917808219</c:v>
                </c:pt>
                <c:pt idx="714">
                  <c:v>0.16613424657534245</c:v>
                </c:pt>
                <c:pt idx="715">
                  <c:v>0.15025972602739723</c:v>
                </c:pt>
                <c:pt idx="716">
                  <c:v>0.15049808219178082</c:v>
                </c:pt>
                <c:pt idx="717">
                  <c:v>0.16625342465753423</c:v>
                </c:pt>
                <c:pt idx="718">
                  <c:v>7.0958904109589035E-2</c:v>
                </c:pt>
                <c:pt idx="719">
                  <c:v>0.31232876712328761</c:v>
                </c:pt>
                <c:pt idx="720">
                  <c:v>7.9956164383561637E-2</c:v>
                </c:pt>
                <c:pt idx="721">
                  <c:v>3.1232876712328762E-2</c:v>
                </c:pt>
                <c:pt idx="722">
                  <c:v>7.8082191780821902E-2</c:v>
                </c:pt>
                <c:pt idx="723">
                  <c:v>0.1336767123287671</c:v>
                </c:pt>
                <c:pt idx="724">
                  <c:v>1.191780821917808E-2</c:v>
                </c:pt>
                <c:pt idx="725">
                  <c:v>0.46575342465753422</c:v>
                </c:pt>
                <c:pt idx="726">
                  <c:v>3.8356164383561646E-2</c:v>
                </c:pt>
                <c:pt idx="727">
                  <c:v>0.21177945205479451</c:v>
                </c:pt>
                <c:pt idx="728">
                  <c:v>0.73375561643835607</c:v>
                </c:pt>
                <c:pt idx="729">
                  <c:v>0.21906361643835612</c:v>
                </c:pt>
                <c:pt idx="730">
                  <c:v>0.10035616438356165</c:v>
                </c:pt>
                <c:pt idx="731">
                  <c:v>0.28602739726027393</c:v>
                </c:pt>
                <c:pt idx="732">
                  <c:v>0.65833972602739721</c:v>
                </c:pt>
                <c:pt idx="733">
                  <c:v>7.1506849315068491E-3</c:v>
                </c:pt>
                <c:pt idx="734">
                  <c:v>0.51043972602739729</c:v>
                </c:pt>
                <c:pt idx="735">
                  <c:v>0.51375049315068488</c:v>
                </c:pt>
                <c:pt idx="736">
                  <c:v>0.1505095890410959</c:v>
                </c:pt>
                <c:pt idx="737">
                  <c:v>3.1232876712328772E-3</c:v>
                </c:pt>
                <c:pt idx="738">
                  <c:v>4.6241095890410956E-2</c:v>
                </c:pt>
                <c:pt idx="739">
                  <c:v>4.6241095890410956E-2</c:v>
                </c:pt>
                <c:pt idx="740">
                  <c:v>4.6241095890410956E-2</c:v>
                </c:pt>
                <c:pt idx="741">
                  <c:v>4.6241095890410956E-2</c:v>
                </c:pt>
                <c:pt idx="742">
                  <c:v>0.11010004931506849</c:v>
                </c:pt>
                <c:pt idx="743">
                  <c:v>8.2679079452054799E-2</c:v>
                </c:pt>
                <c:pt idx="744">
                  <c:v>0.49649064657534248</c:v>
                </c:pt>
                <c:pt idx="745">
                  <c:v>3.8356164383561646E-2</c:v>
                </c:pt>
                <c:pt idx="746">
                  <c:v>0.49593575342465751</c:v>
                </c:pt>
                <c:pt idx="747">
                  <c:v>0.44741728356164384</c:v>
                </c:pt>
                <c:pt idx="748">
                  <c:v>0.47776300273972605</c:v>
                </c:pt>
                <c:pt idx="749">
                  <c:v>0.56640718356164377</c:v>
                </c:pt>
                <c:pt idx="750">
                  <c:v>0.5760253315068492</c:v>
                </c:pt>
                <c:pt idx="751">
                  <c:v>0.64157208493150686</c:v>
                </c:pt>
                <c:pt idx="752">
                  <c:v>0.64122527671232887</c:v>
                </c:pt>
                <c:pt idx="753">
                  <c:v>0.78128955616438334</c:v>
                </c:pt>
                <c:pt idx="754">
                  <c:v>0.32230043835616434</c:v>
                </c:pt>
                <c:pt idx="755">
                  <c:v>0.31522555068493147</c:v>
                </c:pt>
                <c:pt idx="756">
                  <c:v>0.32593036438356165</c:v>
                </c:pt>
                <c:pt idx="757">
                  <c:v>0.12569863013698632</c:v>
                </c:pt>
                <c:pt idx="758">
                  <c:v>4.6849315068493144E-2</c:v>
                </c:pt>
                <c:pt idx="759">
                  <c:v>9.3698630136986288E-2</c:v>
                </c:pt>
                <c:pt idx="760">
                  <c:v>0.81301094794520545</c:v>
                </c:pt>
                <c:pt idx="761">
                  <c:v>0.81786626301369858</c:v>
                </c:pt>
                <c:pt idx="762">
                  <c:v>0.73761484109589048</c:v>
                </c:pt>
                <c:pt idx="763">
                  <c:v>0.81199364383561623</c:v>
                </c:pt>
                <c:pt idx="764">
                  <c:v>0.80868740547945195</c:v>
                </c:pt>
                <c:pt idx="765">
                  <c:v>0.55549428493150677</c:v>
                </c:pt>
                <c:pt idx="766">
                  <c:v>0.59581652054794521</c:v>
                </c:pt>
                <c:pt idx="767">
                  <c:v>0.72233215890410951</c:v>
                </c:pt>
                <c:pt idx="768">
                  <c:v>0.79564741643835601</c:v>
                </c:pt>
                <c:pt idx="769">
                  <c:v>0.80357776438356165</c:v>
                </c:pt>
                <c:pt idx="770">
                  <c:v>1.1199131013698629</c:v>
                </c:pt>
                <c:pt idx="771">
                  <c:v>0.19068493150684929</c:v>
                </c:pt>
                <c:pt idx="772">
                  <c:v>0.5139697808219178</c:v>
                </c:pt>
                <c:pt idx="773">
                  <c:v>0.52266310684931494</c:v>
                </c:pt>
                <c:pt idx="774">
                  <c:v>0.50291815890410951</c:v>
                </c:pt>
                <c:pt idx="775">
                  <c:v>0.50291815890410951</c:v>
                </c:pt>
                <c:pt idx="776">
                  <c:v>0.50043501205479457</c:v>
                </c:pt>
                <c:pt idx="777">
                  <c:v>0.67246113698630128</c:v>
                </c:pt>
                <c:pt idx="778">
                  <c:v>0.79717337260273968</c:v>
                </c:pt>
                <c:pt idx="779">
                  <c:v>0.79479195616438336</c:v>
                </c:pt>
                <c:pt idx="780">
                  <c:v>1.1258088410958904</c:v>
                </c:pt>
                <c:pt idx="781">
                  <c:v>0.33147945205479451</c:v>
                </c:pt>
                <c:pt idx="782">
                  <c:v>0.67410958904109597</c:v>
                </c:pt>
                <c:pt idx="783">
                  <c:v>1.191780821917808E-2</c:v>
                </c:pt>
                <c:pt idx="784">
                  <c:v>9.5342465753424661E-3</c:v>
                </c:pt>
                <c:pt idx="785">
                  <c:v>0.17178082191780822</c:v>
                </c:pt>
                <c:pt idx="786">
                  <c:v>0.28109589041095889</c:v>
                </c:pt>
                <c:pt idx="787">
                  <c:v>7.1506849315068491E-3</c:v>
                </c:pt>
                <c:pt idx="788">
                  <c:v>0.2025822410958904</c:v>
                </c:pt>
                <c:pt idx="789">
                  <c:v>0.16082653150684931</c:v>
                </c:pt>
                <c:pt idx="790">
                  <c:v>1.7340410958904106E-2</c:v>
                </c:pt>
                <c:pt idx="791">
                  <c:v>1.7340410958904106E-2</c:v>
                </c:pt>
                <c:pt idx="792">
                  <c:v>0.12493150684931505</c:v>
                </c:pt>
                <c:pt idx="793">
                  <c:v>0.14602938082191783</c:v>
                </c:pt>
                <c:pt idx="794">
                  <c:v>0.14672299726027396</c:v>
                </c:pt>
                <c:pt idx="795">
                  <c:v>0.16651418630136985</c:v>
                </c:pt>
                <c:pt idx="796">
                  <c:v>0.79268798630136972</c:v>
                </c:pt>
                <c:pt idx="797">
                  <c:v>0.11572602739726028</c:v>
                </c:pt>
                <c:pt idx="798">
                  <c:v>0.79696297561643825</c:v>
                </c:pt>
                <c:pt idx="799">
                  <c:v>0.79696266575342467</c:v>
                </c:pt>
                <c:pt idx="800">
                  <c:v>0.66816071506849317</c:v>
                </c:pt>
                <c:pt idx="801">
                  <c:v>0.80348528219178073</c:v>
                </c:pt>
                <c:pt idx="802">
                  <c:v>0.79978599452054788</c:v>
                </c:pt>
                <c:pt idx="803">
                  <c:v>1.4854258438356165</c:v>
                </c:pt>
                <c:pt idx="804">
                  <c:v>0.1561643835616438</c:v>
                </c:pt>
                <c:pt idx="805">
                  <c:v>2.4986301369863018E-2</c:v>
                </c:pt>
                <c:pt idx="806">
                  <c:v>3.8356164383561648E-3</c:v>
                </c:pt>
                <c:pt idx="807">
                  <c:v>3.8356164383561648E-3</c:v>
                </c:pt>
                <c:pt idx="808">
                  <c:v>7.1506849315068491E-3</c:v>
                </c:pt>
                <c:pt idx="809">
                  <c:v>0.80413034547945184</c:v>
                </c:pt>
                <c:pt idx="810">
                  <c:v>0.55776009863013698</c:v>
                </c:pt>
                <c:pt idx="811">
                  <c:v>0.80408641643835632</c:v>
                </c:pt>
                <c:pt idx="812">
                  <c:v>0.48074555342465752</c:v>
                </c:pt>
                <c:pt idx="813">
                  <c:v>0.47466484931506847</c:v>
                </c:pt>
                <c:pt idx="814">
                  <c:v>0.95640458630136982</c:v>
                </c:pt>
                <c:pt idx="815">
                  <c:v>0.73294217835616438</c:v>
                </c:pt>
                <c:pt idx="816">
                  <c:v>0.73273640547945196</c:v>
                </c:pt>
                <c:pt idx="817">
                  <c:v>0.48157789315068489</c:v>
                </c:pt>
                <c:pt idx="818">
                  <c:v>0.80923998657534246</c:v>
                </c:pt>
                <c:pt idx="819">
                  <c:v>0.4791733561643835</c:v>
                </c:pt>
                <c:pt idx="820">
                  <c:v>1.6879595317808218</c:v>
                </c:pt>
                <c:pt idx="821">
                  <c:v>1.3295239890410957</c:v>
                </c:pt>
                <c:pt idx="822">
                  <c:v>1.6838232657534244</c:v>
                </c:pt>
                <c:pt idx="823">
                  <c:v>1.385889572876712</c:v>
                </c:pt>
                <c:pt idx="824">
                  <c:v>1.4301369863013698E-2</c:v>
                </c:pt>
                <c:pt idx="825">
                  <c:v>1.4797150684931506</c:v>
                </c:pt>
                <c:pt idx="826">
                  <c:v>1.484690610410959</c:v>
                </c:pt>
                <c:pt idx="827">
                  <c:v>1.8881788528767121</c:v>
                </c:pt>
                <c:pt idx="828">
                  <c:v>2.3120547945205478E-2</c:v>
                </c:pt>
                <c:pt idx="829">
                  <c:v>2.4276575342465752E-2</c:v>
                </c:pt>
                <c:pt idx="830">
                  <c:v>2.5432602739726026E-2</c:v>
                </c:pt>
                <c:pt idx="831">
                  <c:v>8.961061972602738E-2</c:v>
                </c:pt>
                <c:pt idx="832">
                  <c:v>0.10445863561643837</c:v>
                </c:pt>
                <c:pt idx="833">
                  <c:v>0.74683993972602736</c:v>
                </c:pt>
                <c:pt idx="834">
                  <c:v>3.287671232876712E-2</c:v>
                </c:pt>
                <c:pt idx="835">
                  <c:v>3.287671232876712E-2</c:v>
                </c:pt>
                <c:pt idx="836">
                  <c:v>6.706849315068493E-2</c:v>
                </c:pt>
                <c:pt idx="837">
                  <c:v>2.5085332109589036</c:v>
                </c:pt>
                <c:pt idx="838">
                  <c:v>2.2271792630136988</c:v>
                </c:pt>
                <c:pt idx="839">
                  <c:v>1.2230492416438357</c:v>
                </c:pt>
                <c:pt idx="840">
                  <c:v>1.2580696019178081</c:v>
                </c:pt>
                <c:pt idx="841">
                  <c:v>2.0039272520547944</c:v>
                </c:pt>
                <c:pt idx="842">
                  <c:v>0.16241095890410956</c:v>
                </c:pt>
                <c:pt idx="843">
                  <c:v>5.2438356164383561E-2</c:v>
                </c:pt>
                <c:pt idx="844">
                  <c:v>0.24657534246575341</c:v>
                </c:pt>
                <c:pt idx="845">
                  <c:v>2.3835616438356165E-3</c:v>
                </c:pt>
                <c:pt idx="846">
                  <c:v>0.27298520547945204</c:v>
                </c:pt>
                <c:pt idx="847">
                  <c:v>0.25972000000000001</c:v>
                </c:pt>
                <c:pt idx="848">
                  <c:v>0.42434520547945204</c:v>
                </c:pt>
                <c:pt idx="849">
                  <c:v>0.31895397260273972</c:v>
                </c:pt>
                <c:pt idx="850">
                  <c:v>0.81037520547945208</c:v>
                </c:pt>
                <c:pt idx="851">
                  <c:v>0.811716197260274</c:v>
                </c:pt>
                <c:pt idx="852">
                  <c:v>0.79284983013698618</c:v>
                </c:pt>
                <c:pt idx="853">
                  <c:v>0.78711593424657522</c:v>
                </c:pt>
                <c:pt idx="854">
                  <c:v>0.80135819178082179</c:v>
                </c:pt>
                <c:pt idx="855">
                  <c:v>0.81076825479452053</c:v>
                </c:pt>
                <c:pt idx="856">
                  <c:v>0.94567665205479445</c:v>
                </c:pt>
                <c:pt idx="857">
                  <c:v>4.6849315068493144E-2</c:v>
                </c:pt>
                <c:pt idx="858">
                  <c:v>6.2465753424657523E-2</c:v>
                </c:pt>
                <c:pt idx="859">
                  <c:v>0.19068493150684929</c:v>
                </c:pt>
                <c:pt idx="860">
                  <c:v>0.79731209589041097</c:v>
                </c:pt>
                <c:pt idx="861">
                  <c:v>0.80850244109589042</c:v>
                </c:pt>
                <c:pt idx="862">
                  <c:v>0.81039832602739725</c:v>
                </c:pt>
                <c:pt idx="863">
                  <c:v>0.8140976136986301</c:v>
                </c:pt>
                <c:pt idx="864">
                  <c:v>0.80785506575342469</c:v>
                </c:pt>
                <c:pt idx="865">
                  <c:v>0.80732329315068496</c:v>
                </c:pt>
                <c:pt idx="866">
                  <c:v>0.64823080273972589</c:v>
                </c:pt>
                <c:pt idx="867">
                  <c:v>0.9587166410958905</c:v>
                </c:pt>
                <c:pt idx="868">
                  <c:v>0.31232876712328761</c:v>
                </c:pt>
                <c:pt idx="869">
                  <c:v>1.8082191780821918E-2</c:v>
                </c:pt>
                <c:pt idx="870">
                  <c:v>0.29599999999999999</c:v>
                </c:pt>
                <c:pt idx="871">
                  <c:v>2.3835616438356165E-3</c:v>
                </c:pt>
                <c:pt idx="872">
                  <c:v>0.29397260273972603</c:v>
                </c:pt>
                <c:pt idx="873">
                  <c:v>0.14054794520547945</c:v>
                </c:pt>
                <c:pt idx="874">
                  <c:v>0.10306849315068492</c:v>
                </c:pt>
                <c:pt idx="875">
                  <c:v>0.14554384931506847</c:v>
                </c:pt>
                <c:pt idx="876">
                  <c:v>0.14697732328767124</c:v>
                </c:pt>
                <c:pt idx="877">
                  <c:v>0.14526640273972599</c:v>
                </c:pt>
                <c:pt idx="878">
                  <c:v>0.67445854756990054</c:v>
                </c:pt>
                <c:pt idx="879">
                  <c:v>1.9178082191780823E-2</c:v>
                </c:pt>
                <c:pt idx="880">
                  <c:v>4.767123287671233E-3</c:v>
                </c:pt>
                <c:pt idx="881">
                  <c:v>0.46946272602739725</c:v>
                </c:pt>
                <c:pt idx="882">
                  <c:v>0.16847943287671233</c:v>
                </c:pt>
                <c:pt idx="883">
                  <c:v>8.2191780821917804E-2</c:v>
                </c:pt>
                <c:pt idx="884">
                  <c:v>4.774855561643835E-2</c:v>
                </c:pt>
                <c:pt idx="885">
                  <c:v>6.6471575342465741E-2</c:v>
                </c:pt>
                <c:pt idx="886">
                  <c:v>3.0704087671232876E-2</c:v>
                </c:pt>
                <c:pt idx="887">
                  <c:v>1.0033972602739727</c:v>
                </c:pt>
                <c:pt idx="888">
                  <c:v>0.40135890410958908</c:v>
                </c:pt>
                <c:pt idx="889">
                  <c:v>0.20067945205479454</c:v>
                </c:pt>
                <c:pt idx="890">
                  <c:v>0.35118904109589039</c:v>
                </c:pt>
                <c:pt idx="891">
                  <c:v>0.40135890410958908</c:v>
                </c:pt>
                <c:pt idx="892">
                  <c:v>0.45152876712328771</c:v>
                </c:pt>
                <c:pt idx="893">
                  <c:v>0.27593424657534249</c:v>
                </c:pt>
                <c:pt idx="894">
                  <c:v>0.30101917808219181</c:v>
                </c:pt>
                <c:pt idx="895">
                  <c:v>0.35099999999999998</c:v>
                </c:pt>
                <c:pt idx="896">
                  <c:v>0.27593424657534249</c:v>
                </c:pt>
                <c:pt idx="897">
                  <c:v>1.8739726027397257</c:v>
                </c:pt>
                <c:pt idx="898">
                  <c:v>0.35186308875961714</c:v>
                </c:pt>
                <c:pt idx="899">
                  <c:v>0.18584630136986302</c:v>
                </c:pt>
                <c:pt idx="900">
                  <c:v>0.10151589041095889</c:v>
                </c:pt>
                <c:pt idx="901">
                  <c:v>9.4222191780821918E-2</c:v>
                </c:pt>
                <c:pt idx="902">
                  <c:v>0.21949315068493153</c:v>
                </c:pt>
                <c:pt idx="903">
                  <c:v>2.2167123287671231</c:v>
                </c:pt>
                <c:pt idx="904">
                  <c:v>0.56441095890410964</c:v>
                </c:pt>
                <c:pt idx="905">
                  <c:v>0.37627397260273976</c:v>
                </c:pt>
                <c:pt idx="906">
                  <c:v>1.1288219178082193</c:v>
                </c:pt>
                <c:pt idx="907">
                  <c:v>0.14890109589041095</c:v>
                </c:pt>
                <c:pt idx="908">
                  <c:v>4.9077534246575343E-2</c:v>
                </c:pt>
                <c:pt idx="909">
                  <c:v>0.58244712328767112</c:v>
                </c:pt>
                <c:pt idx="910">
                  <c:v>0.18857309589041094</c:v>
                </c:pt>
                <c:pt idx="911">
                  <c:v>4.7109927945205472</c:v>
                </c:pt>
                <c:pt idx="912">
                  <c:v>0.32059619178082188</c:v>
                </c:pt>
                <c:pt idx="913">
                  <c:v>3.1356164383561647E-2</c:v>
                </c:pt>
                <c:pt idx="914">
                  <c:v>9.7726027397260273E-2</c:v>
                </c:pt>
                <c:pt idx="915">
                  <c:v>0.41819178082191782</c:v>
                </c:pt>
                <c:pt idx="916">
                  <c:v>2.4657534246575342E-2</c:v>
                </c:pt>
                <c:pt idx="917">
                  <c:v>1.4301369863013698E-2</c:v>
                </c:pt>
                <c:pt idx="918">
                  <c:v>4.767123287671233E-3</c:v>
                </c:pt>
                <c:pt idx="919">
                  <c:v>2.8602739726027396E-2</c:v>
                </c:pt>
                <c:pt idx="920">
                  <c:v>1.3150684931506848E-2</c:v>
                </c:pt>
                <c:pt idx="921">
                  <c:v>1.3150684931506848E-2</c:v>
                </c:pt>
                <c:pt idx="922">
                  <c:v>1.5342465753424659E-2</c:v>
                </c:pt>
                <c:pt idx="923">
                  <c:v>1.4301369863013698E-2</c:v>
                </c:pt>
                <c:pt idx="924">
                  <c:v>1.4301369863013698E-2</c:v>
                </c:pt>
                <c:pt idx="925">
                  <c:v>1.4301369863013698E-2</c:v>
                </c:pt>
                <c:pt idx="926">
                  <c:v>1.4301369863013698E-2</c:v>
                </c:pt>
                <c:pt idx="927">
                  <c:v>1.643835616438356E-2</c:v>
                </c:pt>
                <c:pt idx="928">
                  <c:v>6.9369863013698629E-2</c:v>
                </c:pt>
                <c:pt idx="929">
                  <c:v>1.8531506849315069E-2</c:v>
                </c:pt>
                <c:pt idx="930">
                  <c:v>4.6849315068493144E-2</c:v>
                </c:pt>
                <c:pt idx="931">
                  <c:v>0.20821917808219179</c:v>
                </c:pt>
                <c:pt idx="932">
                  <c:v>0.1561643835616438</c:v>
                </c:pt>
                <c:pt idx="933">
                  <c:v>0.10410958904109589</c:v>
                </c:pt>
                <c:pt idx="934">
                  <c:v>4.3397260273972602E-2</c:v>
                </c:pt>
                <c:pt idx="935">
                  <c:v>4.1095890410958902E-2</c:v>
                </c:pt>
                <c:pt idx="936">
                  <c:v>6.0821917808219175E-2</c:v>
                </c:pt>
                <c:pt idx="937">
                  <c:v>9.8630136986301367E-3</c:v>
                </c:pt>
                <c:pt idx="938">
                  <c:v>9.8630136986301367E-3</c:v>
                </c:pt>
                <c:pt idx="939">
                  <c:v>8.2191780821917804E-2</c:v>
                </c:pt>
                <c:pt idx="940">
                  <c:v>2.0821917808219178E-2</c:v>
                </c:pt>
                <c:pt idx="941">
                  <c:v>1.643835616438356E-2</c:v>
                </c:pt>
                <c:pt idx="942">
                  <c:v>0.31853917808219179</c:v>
                </c:pt>
                <c:pt idx="943">
                  <c:v>0.82676219178082189</c:v>
                </c:pt>
                <c:pt idx="944">
                  <c:v>9.5342465753424643E-2</c:v>
                </c:pt>
                <c:pt idx="945">
                  <c:v>0.14301369863013699</c:v>
                </c:pt>
                <c:pt idx="946">
                  <c:v>5.2602739726027399E-3</c:v>
                </c:pt>
                <c:pt idx="947">
                  <c:v>0.18591780821917808</c:v>
                </c:pt>
                <c:pt idx="948">
                  <c:v>0.75616438356164384</c:v>
                </c:pt>
                <c:pt idx="949">
                  <c:v>0.34027397260273967</c:v>
                </c:pt>
                <c:pt idx="950">
                  <c:v>1.6684931506849316E-2</c:v>
                </c:pt>
                <c:pt idx="951">
                  <c:v>8.5994520547945194E-2</c:v>
                </c:pt>
                <c:pt idx="952">
                  <c:v>6.2465753424657537E-2</c:v>
                </c:pt>
                <c:pt idx="953">
                  <c:v>6.6630136986301366E-2</c:v>
                </c:pt>
                <c:pt idx="954">
                  <c:v>3.747945205479452E-2</c:v>
                </c:pt>
                <c:pt idx="955">
                  <c:v>0.15879452054794518</c:v>
                </c:pt>
                <c:pt idx="956">
                  <c:v>0.15603271232876711</c:v>
                </c:pt>
                <c:pt idx="957">
                  <c:v>0.14875808219178083</c:v>
                </c:pt>
                <c:pt idx="958">
                  <c:v>0.92451205479452048</c:v>
                </c:pt>
                <c:pt idx="959">
                  <c:v>3.1356164383561647E-2</c:v>
                </c:pt>
                <c:pt idx="960">
                  <c:v>9.406849315068494E-2</c:v>
                </c:pt>
                <c:pt idx="961">
                  <c:v>0.18813698630136988</c:v>
                </c:pt>
                <c:pt idx="962">
                  <c:v>0.10726027397260274</c:v>
                </c:pt>
                <c:pt idx="963">
                  <c:v>7.1506849315068496E-2</c:v>
                </c:pt>
                <c:pt idx="964">
                  <c:v>0.18164383561643835</c:v>
                </c:pt>
                <c:pt idx="965">
                  <c:v>2.8931506849315069E-2</c:v>
                </c:pt>
                <c:pt idx="966">
                  <c:v>2.4986301369863013</c:v>
                </c:pt>
                <c:pt idx="967">
                  <c:v>2.1698630136986301E-2</c:v>
                </c:pt>
                <c:pt idx="968">
                  <c:v>2.0821917808219177</c:v>
                </c:pt>
                <c:pt idx="969">
                  <c:v>0.17013698630136984</c:v>
                </c:pt>
                <c:pt idx="970">
                  <c:v>2.8602739726027396E-2</c:v>
                </c:pt>
                <c:pt idx="971">
                  <c:v>6.575342465753424E-2</c:v>
                </c:pt>
                <c:pt idx="972">
                  <c:v>1.3542575342465752</c:v>
                </c:pt>
                <c:pt idx="973">
                  <c:v>0.20472410958904108</c:v>
                </c:pt>
                <c:pt idx="974">
                  <c:v>0.47156383561643839</c:v>
                </c:pt>
                <c:pt idx="975">
                  <c:v>0.43850383561643835</c:v>
                </c:pt>
                <c:pt idx="976">
                  <c:v>0.20570136986301366</c:v>
                </c:pt>
                <c:pt idx="977">
                  <c:v>0.7986838356164383</c:v>
                </c:pt>
                <c:pt idx="978">
                  <c:v>0.18813698630136988</c:v>
                </c:pt>
                <c:pt idx="979">
                  <c:v>9.406849315068494E-2</c:v>
                </c:pt>
                <c:pt idx="980">
                  <c:v>0.30719178082191778</c:v>
                </c:pt>
                <c:pt idx="981">
                  <c:v>0.16541095890410959</c:v>
                </c:pt>
                <c:pt idx="982">
                  <c:v>0.54349315068493154</c:v>
                </c:pt>
                <c:pt idx="983">
                  <c:v>0.40171232876712326</c:v>
                </c:pt>
                <c:pt idx="984">
                  <c:v>9.5342465753424661E-3</c:v>
                </c:pt>
                <c:pt idx="985">
                  <c:v>1.873972602739726E-2</c:v>
                </c:pt>
                <c:pt idx="986">
                  <c:v>0.11643835616438356</c:v>
                </c:pt>
                <c:pt idx="987">
                  <c:v>0.11643835616438356</c:v>
                </c:pt>
                <c:pt idx="988">
                  <c:v>0.39340684931506842</c:v>
                </c:pt>
                <c:pt idx="989">
                  <c:v>8.6570958904109582E-2</c:v>
                </c:pt>
                <c:pt idx="990">
                  <c:v>0.2113980821917808</c:v>
                </c:pt>
                <c:pt idx="991">
                  <c:v>0.21111205479452053</c:v>
                </c:pt>
                <c:pt idx="992">
                  <c:v>0.20803726027397257</c:v>
                </c:pt>
                <c:pt idx="993">
                  <c:v>0.19268712328767124</c:v>
                </c:pt>
                <c:pt idx="994">
                  <c:v>0.18184191780821918</c:v>
                </c:pt>
                <c:pt idx="995">
                  <c:v>0.18148438356164384</c:v>
                </c:pt>
                <c:pt idx="996">
                  <c:v>0.10501972602739726</c:v>
                </c:pt>
                <c:pt idx="997">
                  <c:v>0.18029260273972603</c:v>
                </c:pt>
                <c:pt idx="998">
                  <c:v>0.15948410958904111</c:v>
                </c:pt>
                <c:pt idx="999">
                  <c:v>0.16084273972602739</c:v>
                </c:pt>
                <c:pt idx="1000">
                  <c:v>4.767123287671233E-3</c:v>
                </c:pt>
                <c:pt idx="1001">
                  <c:v>8.3287671232876712E-2</c:v>
                </c:pt>
                <c:pt idx="1002">
                  <c:v>0.40767123287671236</c:v>
                </c:pt>
                <c:pt idx="1003">
                  <c:v>0.19943260273972604</c:v>
                </c:pt>
                <c:pt idx="1004">
                  <c:v>0.17740849315068491</c:v>
                </c:pt>
                <c:pt idx="1005">
                  <c:v>0.10859506849315069</c:v>
                </c:pt>
                <c:pt idx="1006">
                  <c:v>0.31524986301369856</c:v>
                </c:pt>
                <c:pt idx="1007">
                  <c:v>0.15678082191780823</c:v>
                </c:pt>
                <c:pt idx="1008">
                  <c:v>0.28220547945205482</c:v>
                </c:pt>
                <c:pt idx="1009">
                  <c:v>0.31627397260273971</c:v>
                </c:pt>
                <c:pt idx="1010">
                  <c:v>6.9863013698630141E-2</c:v>
                </c:pt>
                <c:pt idx="1011">
                  <c:v>6.6763561643835623E-2</c:v>
                </c:pt>
                <c:pt idx="1012">
                  <c:v>4.669397260273972E-2</c:v>
                </c:pt>
                <c:pt idx="1013">
                  <c:v>7.0005205479452048E-2</c:v>
                </c:pt>
                <c:pt idx="1014">
                  <c:v>4.1616986301369861E-2</c:v>
                </c:pt>
                <c:pt idx="1015">
                  <c:v>0.15678082191780823</c:v>
                </c:pt>
                <c:pt idx="1016">
                  <c:v>1.413698630136986E-2</c:v>
                </c:pt>
                <c:pt idx="1017">
                  <c:v>1.8849315068493147E-2</c:v>
                </c:pt>
                <c:pt idx="1018">
                  <c:v>1.413698630136986E-2</c:v>
                </c:pt>
                <c:pt idx="1019">
                  <c:v>2.3835616438356165E-3</c:v>
                </c:pt>
                <c:pt idx="1020">
                  <c:v>1.1352904109589039</c:v>
                </c:pt>
                <c:pt idx="1021">
                  <c:v>1.1409632876712328</c:v>
                </c:pt>
                <c:pt idx="1022">
                  <c:v>6.6849315068493162E-2</c:v>
                </c:pt>
                <c:pt idx="1023">
                  <c:v>1.1200832876712328</c:v>
                </c:pt>
                <c:pt idx="1024">
                  <c:v>1.1772410958904109</c:v>
                </c:pt>
                <c:pt idx="1025">
                  <c:v>0.26739726027397265</c:v>
                </c:pt>
                <c:pt idx="1026">
                  <c:v>0.30082191780821921</c:v>
                </c:pt>
                <c:pt idx="1027">
                  <c:v>0.20054794520547947</c:v>
                </c:pt>
                <c:pt idx="1028">
                  <c:v>1.191780821917808E-2</c:v>
                </c:pt>
                <c:pt idx="1029">
                  <c:v>1.191780821917808E-2</c:v>
                </c:pt>
                <c:pt idx="1030">
                  <c:v>4.2904109589041096E-2</c:v>
                </c:pt>
                <c:pt idx="1031">
                  <c:v>0.22301369863013701</c:v>
                </c:pt>
                <c:pt idx="1032">
                  <c:v>0.69269876712328771</c:v>
                </c:pt>
                <c:pt idx="1033">
                  <c:v>0.75820857534246555</c:v>
                </c:pt>
                <c:pt idx="1034">
                  <c:v>0.75480246575342458</c:v>
                </c:pt>
                <c:pt idx="1035">
                  <c:v>0.44524931506849313</c:v>
                </c:pt>
                <c:pt idx="1036">
                  <c:v>1.0601486301369862</c:v>
                </c:pt>
                <c:pt idx="1037">
                  <c:v>7.0794520547945203E-2</c:v>
                </c:pt>
                <c:pt idx="1038">
                  <c:v>7.4958904109589039E-2</c:v>
                </c:pt>
                <c:pt idx="1039">
                  <c:v>9.3698630136986288E-2</c:v>
                </c:pt>
                <c:pt idx="1040">
                  <c:v>1.9178082191780823E-2</c:v>
                </c:pt>
                <c:pt idx="1041">
                  <c:v>1.9983780821917805</c:v>
                </c:pt>
                <c:pt idx="1042">
                  <c:v>5.6382071232876703</c:v>
                </c:pt>
                <c:pt idx="1043">
                  <c:v>0.11342465753424658</c:v>
                </c:pt>
                <c:pt idx="1044">
                  <c:v>1.4301369863013698E-2</c:v>
                </c:pt>
                <c:pt idx="1045">
                  <c:v>9.6986301369863012E-2</c:v>
                </c:pt>
                <c:pt idx="1046">
                  <c:v>13.171841095890411</c:v>
                </c:pt>
                <c:pt idx="1047">
                  <c:v>9.5342465753424661E-3</c:v>
                </c:pt>
                <c:pt idx="1048">
                  <c:v>4.9315068493150684E-2</c:v>
                </c:pt>
                <c:pt idx="1049">
                  <c:v>9.5342465753424661E-3</c:v>
                </c:pt>
                <c:pt idx="1050">
                  <c:v>1.643835616438356E-2</c:v>
                </c:pt>
                <c:pt idx="1051">
                  <c:v>0.28356164383561638</c:v>
                </c:pt>
                <c:pt idx="1052">
                  <c:v>7.4958904109589039E-2</c:v>
                </c:pt>
                <c:pt idx="1053">
                  <c:v>9.8630136986301367E-3</c:v>
                </c:pt>
                <c:pt idx="1054">
                  <c:v>0.01</c:v>
                </c:pt>
                <c:pt idx="1055">
                  <c:v>1.4301369863013698E-2</c:v>
                </c:pt>
                <c:pt idx="1056">
                  <c:v>0.18739726027397258</c:v>
                </c:pt>
                <c:pt idx="1057">
                  <c:v>0.12493150684931505</c:v>
                </c:pt>
                <c:pt idx="1058">
                  <c:v>8.7452054794520548E-2</c:v>
                </c:pt>
                <c:pt idx="1059">
                  <c:v>1.643835616438356E-2</c:v>
                </c:pt>
                <c:pt idx="1060">
                  <c:v>1.643835616438356E-2</c:v>
                </c:pt>
                <c:pt idx="1061">
                  <c:v>2.4986301369863018E-2</c:v>
                </c:pt>
                <c:pt idx="1062">
                  <c:v>3.9486958904109586</c:v>
                </c:pt>
                <c:pt idx="1063">
                  <c:v>2.0395068493150683</c:v>
                </c:pt>
                <c:pt idx="1064">
                  <c:v>1.7113534246575344</c:v>
                </c:pt>
                <c:pt idx="1065">
                  <c:v>0.46142465753424655</c:v>
                </c:pt>
                <c:pt idx="1066">
                  <c:v>1.4301369863013698E-2</c:v>
                </c:pt>
                <c:pt idx="1067">
                  <c:v>8.3287671232876712E-2</c:v>
                </c:pt>
                <c:pt idx="1068">
                  <c:v>7.0794520547945203E-2</c:v>
                </c:pt>
                <c:pt idx="1069">
                  <c:v>0.12493150684931507</c:v>
                </c:pt>
                <c:pt idx="1070">
                  <c:v>5.8301369863013701E-2</c:v>
                </c:pt>
                <c:pt idx="1071">
                  <c:v>9.3698630136986288E-2</c:v>
                </c:pt>
                <c:pt idx="1072">
                  <c:v>7.4958904109589039E-2</c:v>
                </c:pt>
                <c:pt idx="1073">
                  <c:v>1.4301369863013698E-2</c:v>
                </c:pt>
                <c:pt idx="1074">
                  <c:v>0.20821917808219179</c:v>
                </c:pt>
                <c:pt idx="1075">
                  <c:v>2.7045939726027393</c:v>
                </c:pt>
                <c:pt idx="1076">
                  <c:v>2.8602739726027396E-2</c:v>
                </c:pt>
                <c:pt idx="1077">
                  <c:v>2.6301369863013699E-3</c:v>
                </c:pt>
                <c:pt idx="1078">
                  <c:v>1.643835616438356E-2</c:v>
                </c:pt>
                <c:pt idx="1079">
                  <c:v>3.5068493150684932E-3</c:v>
                </c:pt>
                <c:pt idx="1080">
                  <c:v>6.575342465753424E-2</c:v>
                </c:pt>
                <c:pt idx="1081">
                  <c:v>1.9068493150684932E-2</c:v>
                </c:pt>
                <c:pt idx="1082">
                  <c:v>9.5342465753424661E-3</c:v>
                </c:pt>
                <c:pt idx="1083">
                  <c:v>3.7874794520547941E-2</c:v>
                </c:pt>
                <c:pt idx="1084">
                  <c:v>3.460931506849315E-2</c:v>
                </c:pt>
                <c:pt idx="1085">
                  <c:v>1.6947123287671229E-2</c:v>
                </c:pt>
                <c:pt idx="1086">
                  <c:v>4.5883561643835613E-2</c:v>
                </c:pt>
                <c:pt idx="1087">
                  <c:v>1.6834520547945202E-2</c:v>
                </c:pt>
                <c:pt idx="1088">
                  <c:v>0.40763013698630146</c:v>
                </c:pt>
                <c:pt idx="1089">
                  <c:v>0.01</c:v>
                </c:pt>
                <c:pt idx="1090">
                  <c:v>0.19561643835616435</c:v>
                </c:pt>
                <c:pt idx="1091">
                  <c:v>0.19926789041095888</c:v>
                </c:pt>
                <c:pt idx="1092">
                  <c:v>0.20819068493150683</c:v>
                </c:pt>
                <c:pt idx="1093">
                  <c:v>0.2072953424657534</c:v>
                </c:pt>
                <c:pt idx="1094">
                  <c:v>0.17013156164383561</c:v>
                </c:pt>
                <c:pt idx="1095">
                  <c:v>0.22176219178082193</c:v>
                </c:pt>
                <c:pt idx="1096">
                  <c:v>0.22202136986301368</c:v>
                </c:pt>
                <c:pt idx="1097">
                  <c:v>0.22334082191780819</c:v>
                </c:pt>
                <c:pt idx="1098">
                  <c:v>0.1884931506849315</c:v>
                </c:pt>
                <c:pt idx="1099">
                  <c:v>0.93698630136986283</c:v>
                </c:pt>
                <c:pt idx="1100">
                  <c:v>0.28630136986301369</c:v>
                </c:pt>
                <c:pt idx="1101">
                  <c:v>1.0410958904109589E-2</c:v>
                </c:pt>
                <c:pt idx="1102">
                  <c:v>0.44536986301369863</c:v>
                </c:pt>
                <c:pt idx="1103">
                  <c:v>2.8602739726027396E-2</c:v>
                </c:pt>
                <c:pt idx="1104">
                  <c:v>0.12706767123287671</c:v>
                </c:pt>
                <c:pt idx="1105">
                  <c:v>0.66351205479452047</c:v>
                </c:pt>
                <c:pt idx="1106">
                  <c:v>3.3424657534246581E-2</c:v>
                </c:pt>
                <c:pt idx="1107">
                  <c:v>4.767123287671233E-3</c:v>
                </c:pt>
                <c:pt idx="1108">
                  <c:v>1.3150684931506848E-2</c:v>
                </c:pt>
                <c:pt idx="1109">
                  <c:v>2.4986301369863018E-2</c:v>
                </c:pt>
                <c:pt idx="1110">
                  <c:v>1.2493150684931509E-2</c:v>
                </c:pt>
                <c:pt idx="1111">
                  <c:v>4.1095890410958902E-2</c:v>
                </c:pt>
                <c:pt idx="1112">
                  <c:v>2.2904109589041096E-2</c:v>
                </c:pt>
                <c:pt idx="1113">
                  <c:v>1.0958904109589041E-2</c:v>
                </c:pt>
                <c:pt idx="1114">
                  <c:v>3.5753424657534248E-2</c:v>
                </c:pt>
                <c:pt idx="1115">
                  <c:v>5.7205479452054793E-2</c:v>
                </c:pt>
                <c:pt idx="1116">
                  <c:v>2.0821917808219178E-2</c:v>
                </c:pt>
                <c:pt idx="1117">
                  <c:v>5.9589041095890409E-2</c:v>
                </c:pt>
                <c:pt idx="1118">
                  <c:v>4.7671232876712322E-2</c:v>
                </c:pt>
                <c:pt idx="1119">
                  <c:v>7.1506849315068496E-2</c:v>
                </c:pt>
                <c:pt idx="1120">
                  <c:v>7.1506849315068496E-2</c:v>
                </c:pt>
                <c:pt idx="1121">
                  <c:v>2.1452054794520548E-2</c:v>
                </c:pt>
                <c:pt idx="1122">
                  <c:v>5.3582465753424659E-2</c:v>
                </c:pt>
                <c:pt idx="1123">
                  <c:v>0.14975917808219177</c:v>
                </c:pt>
                <c:pt idx="1124">
                  <c:v>0.17904599999999998</c:v>
                </c:pt>
                <c:pt idx="1125">
                  <c:v>0.48107424657534242</c:v>
                </c:pt>
                <c:pt idx="1126">
                  <c:v>0.48004931506849313</c:v>
                </c:pt>
                <c:pt idx="1127">
                  <c:v>0.23561506849315067</c:v>
                </c:pt>
                <c:pt idx="1128">
                  <c:v>9.5342465753424661E-3</c:v>
                </c:pt>
                <c:pt idx="1129">
                  <c:v>3.972602739726027E-2</c:v>
                </c:pt>
                <c:pt idx="1130">
                  <c:v>0.32059619178082188</c:v>
                </c:pt>
                <c:pt idx="1131">
                  <c:v>8.8906849315068495E-2</c:v>
                </c:pt>
                <c:pt idx="1132">
                  <c:v>0.48767671232876708</c:v>
                </c:pt>
                <c:pt idx="1133">
                  <c:v>9.1647945205479447E-2</c:v>
                </c:pt>
                <c:pt idx="1134">
                  <c:v>8.6523287671232879E-2</c:v>
                </c:pt>
                <c:pt idx="1135">
                  <c:v>8.9621917808219168E-2</c:v>
                </c:pt>
                <c:pt idx="1136">
                  <c:v>9.5580821917808215E-2</c:v>
                </c:pt>
                <c:pt idx="1137">
                  <c:v>0.19545205479452052</c:v>
                </c:pt>
                <c:pt idx="1138">
                  <c:v>9.2243835616438341E-2</c:v>
                </c:pt>
                <c:pt idx="1139">
                  <c:v>0.15497917808219178</c:v>
                </c:pt>
                <c:pt idx="1140">
                  <c:v>0.1542641095890411</c:v>
                </c:pt>
                <c:pt idx="1141">
                  <c:v>0.15252410958904108</c:v>
                </c:pt>
                <c:pt idx="1142">
                  <c:v>1.2164383561643835E-2</c:v>
                </c:pt>
                <c:pt idx="1143">
                  <c:v>2.6301369863013699E-3</c:v>
                </c:pt>
                <c:pt idx="1144">
                  <c:v>0.13972602739726028</c:v>
                </c:pt>
                <c:pt idx="1145">
                  <c:v>7.0136986301369865E-3</c:v>
                </c:pt>
                <c:pt idx="1146">
                  <c:v>7.8082191780821921E-3</c:v>
                </c:pt>
                <c:pt idx="1147">
                  <c:v>0.63817479452054793</c:v>
                </c:pt>
                <c:pt idx="1148">
                  <c:v>0.56530931506849302</c:v>
                </c:pt>
                <c:pt idx="1149">
                  <c:v>8.1184109589041098E-2</c:v>
                </c:pt>
                <c:pt idx="1150">
                  <c:v>0.16684931506849315</c:v>
                </c:pt>
                <c:pt idx="1151">
                  <c:v>0.25342465753424659</c:v>
                </c:pt>
                <c:pt idx="1152">
                  <c:v>3.9594772602739718</c:v>
                </c:pt>
                <c:pt idx="1153">
                  <c:v>1.3904506849315066</c:v>
                </c:pt>
                <c:pt idx="1154">
                  <c:v>1.1163649315068493</c:v>
                </c:pt>
                <c:pt idx="1155">
                  <c:v>2.8849315068493149E-2</c:v>
                </c:pt>
                <c:pt idx="1156">
                  <c:v>7.1506849315068491E-3</c:v>
                </c:pt>
                <c:pt idx="1157">
                  <c:v>1.191780821917808E-2</c:v>
                </c:pt>
                <c:pt idx="1158">
                  <c:v>4.1095890410958902E-2</c:v>
                </c:pt>
                <c:pt idx="1159">
                  <c:v>2.4657534246575342E-2</c:v>
                </c:pt>
                <c:pt idx="1160">
                  <c:v>0.3852054794520548</c:v>
                </c:pt>
                <c:pt idx="1161">
                  <c:v>3.1232876712328768</c:v>
                </c:pt>
                <c:pt idx="1162">
                  <c:v>4.1095890410958902E-2</c:v>
                </c:pt>
                <c:pt idx="1163">
                  <c:v>1.191780821917808E-2</c:v>
                </c:pt>
                <c:pt idx="1164">
                  <c:v>0.32876712328767121</c:v>
                </c:pt>
                <c:pt idx="1165">
                  <c:v>0.32876712328767121</c:v>
                </c:pt>
                <c:pt idx="1166">
                  <c:v>4.9315068493150684E-2</c:v>
                </c:pt>
                <c:pt idx="1167">
                  <c:v>1.191780821917808E-2</c:v>
                </c:pt>
                <c:pt idx="1168">
                  <c:v>8.0136986301369867E-2</c:v>
                </c:pt>
                <c:pt idx="1169">
                  <c:v>8.0136986301369867E-2</c:v>
                </c:pt>
                <c:pt idx="1170">
                  <c:v>1.191780821917808E-2</c:v>
                </c:pt>
                <c:pt idx="1171">
                  <c:v>1.191780821917808E-2</c:v>
                </c:pt>
                <c:pt idx="1172">
                  <c:v>1.191780821917808E-2</c:v>
                </c:pt>
                <c:pt idx="1173">
                  <c:v>1.191780821917808E-2</c:v>
                </c:pt>
                <c:pt idx="1174">
                  <c:v>0.19354520547945203</c:v>
                </c:pt>
                <c:pt idx="1175">
                  <c:v>0.2424082191780822</c:v>
                </c:pt>
                <c:pt idx="1176">
                  <c:v>0.19306849315068492</c:v>
                </c:pt>
                <c:pt idx="1177">
                  <c:v>0.19306849315068492</c:v>
                </c:pt>
                <c:pt idx="1178">
                  <c:v>0.16518082191780822</c:v>
                </c:pt>
                <c:pt idx="1179">
                  <c:v>9.105205479452054E-2</c:v>
                </c:pt>
                <c:pt idx="1180">
                  <c:v>0.75153698630136978</c:v>
                </c:pt>
                <c:pt idx="1181">
                  <c:v>0.81749013698630135</c:v>
                </c:pt>
                <c:pt idx="1182">
                  <c:v>0.70815616438356155</c:v>
                </c:pt>
                <c:pt idx="1183">
                  <c:v>0.82661917808219165</c:v>
                </c:pt>
                <c:pt idx="1184">
                  <c:v>0.17066301369863013</c:v>
                </c:pt>
                <c:pt idx="1185">
                  <c:v>8.5808219178082193E-2</c:v>
                </c:pt>
                <c:pt idx="1186">
                  <c:v>2.7071386301369862</c:v>
                </c:pt>
                <c:pt idx="1187">
                  <c:v>0.64657534246575343</c:v>
                </c:pt>
                <c:pt idx="1188">
                  <c:v>9.5342465753424661E-3</c:v>
                </c:pt>
                <c:pt idx="1189">
                  <c:v>1.643835616438356E-2</c:v>
                </c:pt>
                <c:pt idx="1190">
                  <c:v>9.5342465753424661E-3</c:v>
                </c:pt>
                <c:pt idx="1191">
                  <c:v>1.2493150684931509E-2</c:v>
                </c:pt>
                <c:pt idx="1192">
                  <c:v>2.8602739726027396E-2</c:v>
                </c:pt>
                <c:pt idx="1193">
                  <c:v>2.3835616438356161E-2</c:v>
                </c:pt>
                <c:pt idx="1194">
                  <c:v>4.767123287671233E-3</c:v>
                </c:pt>
                <c:pt idx="1195">
                  <c:v>0.12493150684931505</c:v>
                </c:pt>
                <c:pt idx="1196">
                  <c:v>1.7390942465753423</c:v>
                </c:pt>
                <c:pt idx="1197">
                  <c:v>9.406849315068494E-2</c:v>
                </c:pt>
                <c:pt idx="1198">
                  <c:v>2.3013698630136987E-2</c:v>
                </c:pt>
                <c:pt idx="1199">
                  <c:v>1.1134246575342466</c:v>
                </c:pt>
                <c:pt idx="1200">
                  <c:v>0.01</c:v>
                </c:pt>
                <c:pt idx="1201">
                  <c:v>0.24986301369863009</c:v>
                </c:pt>
                <c:pt idx="1202">
                  <c:v>2.8602739726027396E-2</c:v>
                </c:pt>
                <c:pt idx="1203">
                  <c:v>0.32876712328767121</c:v>
                </c:pt>
                <c:pt idx="1204">
                  <c:v>2.3268905986113717</c:v>
                </c:pt>
                <c:pt idx="1205">
                  <c:v>0.18246575342465751</c:v>
                </c:pt>
                <c:pt idx="1206">
                  <c:v>0.2552054794520548</c:v>
                </c:pt>
                <c:pt idx="1207">
                  <c:v>0.8253558904109588</c:v>
                </c:pt>
                <c:pt idx="1208">
                  <c:v>0.880845205479452</c:v>
                </c:pt>
                <c:pt idx="1209">
                  <c:v>0.63645863013698623</c:v>
                </c:pt>
                <c:pt idx="1210">
                  <c:v>1.437120821917808</c:v>
                </c:pt>
                <c:pt idx="1211">
                  <c:v>0.10410958904109589</c:v>
                </c:pt>
                <c:pt idx="1212">
                  <c:v>0.16657534246575342</c:v>
                </c:pt>
                <c:pt idx="1213">
                  <c:v>0.72028849315068499</c:v>
                </c:pt>
                <c:pt idx="1214">
                  <c:v>0.71983561643835614</c:v>
                </c:pt>
                <c:pt idx="1215">
                  <c:v>1.0702191780821917</c:v>
                </c:pt>
                <c:pt idx="1216">
                  <c:v>0.71983561643835614</c:v>
                </c:pt>
                <c:pt idx="1217">
                  <c:v>0.20260273972602741</c:v>
                </c:pt>
                <c:pt idx="1218">
                  <c:v>6.4027397260273969E-2</c:v>
                </c:pt>
                <c:pt idx="1219">
                  <c:v>1.6027397260273975E-2</c:v>
                </c:pt>
                <c:pt idx="1220">
                  <c:v>0.75282410958904111</c:v>
                </c:pt>
                <c:pt idx="1221">
                  <c:v>0.77117753424657542</c:v>
                </c:pt>
                <c:pt idx="1222">
                  <c:v>0.77101068493150671</c:v>
                </c:pt>
                <c:pt idx="1223">
                  <c:v>1.191780821917808E-2</c:v>
                </c:pt>
                <c:pt idx="1224">
                  <c:v>0.14191780821917807</c:v>
                </c:pt>
                <c:pt idx="1225">
                  <c:v>0.55906849315068496</c:v>
                </c:pt>
                <c:pt idx="1226">
                  <c:v>0.34764246575342467</c:v>
                </c:pt>
                <c:pt idx="1227">
                  <c:v>1.0755821917808219</c:v>
                </c:pt>
                <c:pt idx="1228">
                  <c:v>0.95574386301369851</c:v>
                </c:pt>
                <c:pt idx="1229">
                  <c:v>1.191780821917808E-2</c:v>
                </c:pt>
                <c:pt idx="1230">
                  <c:v>1.191780821917808E-2</c:v>
                </c:pt>
                <c:pt idx="1231">
                  <c:v>4.1095890410958902E-2</c:v>
                </c:pt>
                <c:pt idx="1232">
                  <c:v>2.4657534246575342E-2</c:v>
                </c:pt>
                <c:pt idx="1233">
                  <c:v>3.287671232876712E-2</c:v>
                </c:pt>
                <c:pt idx="1234">
                  <c:v>8.2191780821917804E-2</c:v>
                </c:pt>
                <c:pt idx="1235">
                  <c:v>0.1561643835616438</c:v>
                </c:pt>
                <c:pt idx="1236">
                  <c:v>0.71649863013698623</c:v>
                </c:pt>
                <c:pt idx="1237">
                  <c:v>0.61889178082191776</c:v>
                </c:pt>
                <c:pt idx="1238">
                  <c:v>0.93619150684931496</c:v>
                </c:pt>
                <c:pt idx="1239">
                  <c:v>0.57207863013698623</c:v>
                </c:pt>
                <c:pt idx="1240">
                  <c:v>0.76188164383561641</c:v>
                </c:pt>
                <c:pt idx="1241">
                  <c:v>0.62363506849315065</c:v>
                </c:pt>
                <c:pt idx="1242">
                  <c:v>0.61269452054794515</c:v>
                </c:pt>
                <c:pt idx="1243">
                  <c:v>0.65452602739726029</c:v>
                </c:pt>
                <c:pt idx="1244">
                  <c:v>0.18246575342465751</c:v>
                </c:pt>
                <c:pt idx="1245">
                  <c:v>0.64430054794520542</c:v>
                </c:pt>
                <c:pt idx="1246">
                  <c:v>1.3923575342465753</c:v>
                </c:pt>
                <c:pt idx="1247">
                  <c:v>1.071577808219178</c:v>
                </c:pt>
                <c:pt idx="1248">
                  <c:v>0.16657534246575342</c:v>
                </c:pt>
                <c:pt idx="1249">
                  <c:v>0.31232876712328761</c:v>
                </c:pt>
                <c:pt idx="1250">
                  <c:v>0.46849315068493141</c:v>
                </c:pt>
                <c:pt idx="1251">
                  <c:v>0.89950684931506852</c:v>
                </c:pt>
                <c:pt idx="1252">
                  <c:v>0.57172586301369854</c:v>
                </c:pt>
                <c:pt idx="1253">
                  <c:v>0.71377898630136993</c:v>
                </c:pt>
                <c:pt idx="1254">
                  <c:v>0.81682989041095888</c:v>
                </c:pt>
                <c:pt idx="1255">
                  <c:v>0.44737068493150683</c:v>
                </c:pt>
                <c:pt idx="1256">
                  <c:v>9.6105205479452047E-2</c:v>
                </c:pt>
                <c:pt idx="1257">
                  <c:v>8.6761643835616437E-2</c:v>
                </c:pt>
                <c:pt idx="1258">
                  <c:v>2.3835616438356165E-3</c:v>
                </c:pt>
                <c:pt idx="1259">
                  <c:v>3.0986301369863016E-2</c:v>
                </c:pt>
                <c:pt idx="1260">
                  <c:v>0.22684931506849315</c:v>
                </c:pt>
                <c:pt idx="1261">
                  <c:v>2.4986301369863018E-2</c:v>
                </c:pt>
                <c:pt idx="1262">
                  <c:v>0.27835616438356164</c:v>
                </c:pt>
                <c:pt idx="1263">
                  <c:v>0.11441095890410959</c:v>
                </c:pt>
                <c:pt idx="1264">
                  <c:v>2.6301369863013699E-3</c:v>
                </c:pt>
                <c:pt idx="1265">
                  <c:v>2.3835616438356161E-2</c:v>
                </c:pt>
                <c:pt idx="1266">
                  <c:v>2.3835616438356161E-2</c:v>
                </c:pt>
                <c:pt idx="1267">
                  <c:v>0.52352547945205474</c:v>
                </c:pt>
                <c:pt idx="1268">
                  <c:v>0.47304164383561637</c:v>
                </c:pt>
                <c:pt idx="1269">
                  <c:v>0.4762832876712329</c:v>
                </c:pt>
                <c:pt idx="1270">
                  <c:v>0.1297849315068493</c:v>
                </c:pt>
                <c:pt idx="1271">
                  <c:v>0.5465745205479452</c:v>
                </c:pt>
                <c:pt idx="1272">
                  <c:v>0.43621917808219179</c:v>
                </c:pt>
                <c:pt idx="1273">
                  <c:v>2.4986301369863018E-2</c:v>
                </c:pt>
                <c:pt idx="1274">
                  <c:v>4.767123287671233E-3</c:v>
                </c:pt>
                <c:pt idx="1275">
                  <c:v>4.767123287671233E-3</c:v>
                </c:pt>
                <c:pt idx="1276">
                  <c:v>6.575342465753424E-2</c:v>
                </c:pt>
                <c:pt idx="1277">
                  <c:v>8.2191780821917804E-2</c:v>
                </c:pt>
                <c:pt idx="1278">
                  <c:v>9.5342465753424661E-3</c:v>
                </c:pt>
                <c:pt idx="1279">
                  <c:v>4.383561643835617E-3</c:v>
                </c:pt>
                <c:pt idx="1280">
                  <c:v>1.5616438356164381E-2</c:v>
                </c:pt>
                <c:pt idx="1281">
                  <c:v>1.191780821917808E-2</c:v>
                </c:pt>
                <c:pt idx="1282">
                  <c:v>1.191780821917808E-2</c:v>
                </c:pt>
                <c:pt idx="1283">
                  <c:v>1.191780821917808E-2</c:v>
                </c:pt>
                <c:pt idx="1284">
                  <c:v>0.79708684931506846</c:v>
                </c:pt>
                <c:pt idx="1285">
                  <c:v>0.79620493150684934</c:v>
                </c:pt>
                <c:pt idx="1286">
                  <c:v>0.89917479452054794</c:v>
                </c:pt>
                <c:pt idx="1287">
                  <c:v>0.14090410958904109</c:v>
                </c:pt>
                <c:pt idx="1288">
                  <c:v>0.17990136986301369</c:v>
                </c:pt>
                <c:pt idx="1289">
                  <c:v>2.3835616438356165E-3</c:v>
                </c:pt>
                <c:pt idx="1290">
                  <c:v>2.3835616438356165E-3</c:v>
                </c:pt>
                <c:pt idx="1291">
                  <c:v>9.3698630136986288E-2</c:v>
                </c:pt>
                <c:pt idx="1292">
                  <c:v>4.9972602739726021E-2</c:v>
                </c:pt>
                <c:pt idx="1293">
                  <c:v>0.74819999999999987</c:v>
                </c:pt>
                <c:pt idx="1294">
                  <c:v>0.80795589041095883</c:v>
                </c:pt>
                <c:pt idx="1295">
                  <c:v>0.54585230136986296</c:v>
                </c:pt>
                <c:pt idx="1296">
                  <c:v>0.78361972602739716</c:v>
                </c:pt>
                <c:pt idx="1297">
                  <c:v>0.10487671232876712</c:v>
                </c:pt>
                <c:pt idx="1298">
                  <c:v>3.287671232876712E-2</c:v>
                </c:pt>
                <c:pt idx="1299">
                  <c:v>0.18147945205479452</c:v>
                </c:pt>
                <c:pt idx="1300">
                  <c:v>2.4986301369863018E-2</c:v>
                </c:pt>
                <c:pt idx="1301">
                  <c:v>4.9972602739726021E-2</c:v>
                </c:pt>
                <c:pt idx="1302">
                  <c:v>4.9972602739726021E-2</c:v>
                </c:pt>
                <c:pt idx="1303">
                  <c:v>7.4958904109589039E-2</c:v>
                </c:pt>
                <c:pt idx="1304">
                  <c:v>4.7671232876712322E-3</c:v>
                </c:pt>
                <c:pt idx="1305">
                  <c:v>1.9068493150684932E-2</c:v>
                </c:pt>
                <c:pt idx="1306">
                  <c:v>1.643835616438356E-2</c:v>
                </c:pt>
                <c:pt idx="1307">
                  <c:v>1.4301369863013698E-2</c:v>
                </c:pt>
                <c:pt idx="1308">
                  <c:v>1.4301369863013698E-2</c:v>
                </c:pt>
                <c:pt idx="1309">
                  <c:v>0.01</c:v>
                </c:pt>
                <c:pt idx="1310">
                  <c:v>3.0986301369863016E-2</c:v>
                </c:pt>
                <c:pt idx="1311">
                  <c:v>3.8356164383561648E-3</c:v>
                </c:pt>
                <c:pt idx="1312">
                  <c:v>5.7205479452054793E-2</c:v>
                </c:pt>
                <c:pt idx="1313">
                  <c:v>5.9589041095890409E-2</c:v>
                </c:pt>
                <c:pt idx="1314">
                  <c:v>2.8602739726027396E-2</c:v>
                </c:pt>
                <c:pt idx="1315">
                  <c:v>3.972602739726027E-2</c:v>
                </c:pt>
                <c:pt idx="1316">
                  <c:v>1.191780821917808E-2</c:v>
                </c:pt>
                <c:pt idx="1317">
                  <c:v>0.14871232876712326</c:v>
                </c:pt>
                <c:pt idx="1318">
                  <c:v>0.763597808219178</c:v>
                </c:pt>
                <c:pt idx="1319">
                  <c:v>0.79313013698630142</c:v>
                </c:pt>
                <c:pt idx="1320">
                  <c:v>0.75554136986301368</c:v>
                </c:pt>
                <c:pt idx="1321">
                  <c:v>0.76779287671232876</c:v>
                </c:pt>
                <c:pt idx="1322">
                  <c:v>0.8358912328767123</c:v>
                </c:pt>
                <c:pt idx="1323">
                  <c:v>0.80416602739726029</c:v>
                </c:pt>
                <c:pt idx="1324">
                  <c:v>1.0774175342465753</c:v>
                </c:pt>
                <c:pt idx="1325">
                  <c:v>0.75737671232876713</c:v>
                </c:pt>
                <c:pt idx="1326">
                  <c:v>0.77365643835616438</c:v>
                </c:pt>
                <c:pt idx="1327">
                  <c:v>0.12274520547945203</c:v>
                </c:pt>
                <c:pt idx="1328">
                  <c:v>5.6219178082191783E-2</c:v>
                </c:pt>
                <c:pt idx="1329">
                  <c:v>3.5753424657534248E-2</c:v>
                </c:pt>
                <c:pt idx="1330">
                  <c:v>9.5010410958904112E-2</c:v>
                </c:pt>
                <c:pt idx="1331">
                  <c:v>0.10931506849315067</c:v>
                </c:pt>
                <c:pt idx="1332">
                  <c:v>3.1232876712328768</c:v>
                </c:pt>
                <c:pt idx="1333">
                  <c:v>2.3835616438356161E-2</c:v>
                </c:pt>
                <c:pt idx="1334">
                  <c:v>0.66048493150684928</c:v>
                </c:pt>
                <c:pt idx="1335">
                  <c:v>7.9452054794520548E-3</c:v>
                </c:pt>
                <c:pt idx="1336">
                  <c:v>2.3835616438356165E-3</c:v>
                </c:pt>
                <c:pt idx="1337">
                  <c:v>9.5342465753424661E-3</c:v>
                </c:pt>
                <c:pt idx="1338">
                  <c:v>0.21063013698630137</c:v>
                </c:pt>
                <c:pt idx="1339">
                  <c:v>0.1061917808219178</c:v>
                </c:pt>
                <c:pt idx="1340">
                  <c:v>0.23218273972602738</c:v>
                </c:pt>
                <c:pt idx="1341">
                  <c:v>1.4054794520547946</c:v>
                </c:pt>
                <c:pt idx="1342">
                  <c:v>9.0821917808219174E-2</c:v>
                </c:pt>
                <c:pt idx="1343">
                  <c:v>1.4465753424657534E-2</c:v>
                </c:pt>
                <c:pt idx="1344">
                  <c:v>1.5342465753424659E-2</c:v>
                </c:pt>
                <c:pt idx="1345">
                  <c:v>1.1506849315068493E-2</c:v>
                </c:pt>
                <c:pt idx="1346">
                  <c:v>0.14178082191780819</c:v>
                </c:pt>
                <c:pt idx="1347">
                  <c:v>4.9315068493150684E-2</c:v>
                </c:pt>
                <c:pt idx="1348">
                  <c:v>2.8602739726027396E-2</c:v>
                </c:pt>
                <c:pt idx="1349">
                  <c:v>1.9726027397260273E-2</c:v>
                </c:pt>
                <c:pt idx="1350">
                  <c:v>1.7534246575342468E-2</c:v>
                </c:pt>
                <c:pt idx="1351">
                  <c:v>0.9112713698630136</c:v>
                </c:pt>
                <c:pt idx="1352">
                  <c:v>0.47201671232876707</c:v>
                </c:pt>
                <c:pt idx="1353">
                  <c:v>5.9589041095890409E-2</c:v>
                </c:pt>
                <c:pt idx="1354">
                  <c:v>7.1506849315068496E-2</c:v>
                </c:pt>
                <c:pt idx="1355">
                  <c:v>9.5342465753424661E-3</c:v>
                </c:pt>
                <c:pt idx="1356">
                  <c:v>1.4494438356164381</c:v>
                </c:pt>
                <c:pt idx="1357">
                  <c:v>1.4457969863013695</c:v>
                </c:pt>
                <c:pt idx="1358">
                  <c:v>0.63288328767123281</c:v>
                </c:pt>
                <c:pt idx="1359">
                  <c:v>0.78462082191780813</c:v>
                </c:pt>
                <c:pt idx="1360">
                  <c:v>3.3369863013698632E-2</c:v>
                </c:pt>
                <c:pt idx="1361">
                  <c:v>0.28975342465753429</c:v>
                </c:pt>
                <c:pt idx="1362">
                  <c:v>1.191780821917808E-2</c:v>
                </c:pt>
                <c:pt idx="1363">
                  <c:v>4.5369863013698629E-2</c:v>
                </c:pt>
                <c:pt idx="1364">
                  <c:v>1.4301369863013698E-2</c:v>
                </c:pt>
                <c:pt idx="1365">
                  <c:v>4.8931506849315069E-2</c:v>
                </c:pt>
                <c:pt idx="1366">
                  <c:v>2.3835616438356161E-2</c:v>
                </c:pt>
                <c:pt idx="1367">
                  <c:v>1.4301369863013698E-2</c:v>
                </c:pt>
                <c:pt idx="1368">
                  <c:v>8.2191780821917804E-2</c:v>
                </c:pt>
                <c:pt idx="1369">
                  <c:v>2.8602739726027396E-2</c:v>
                </c:pt>
                <c:pt idx="1370">
                  <c:v>4.767123287671233E-3</c:v>
                </c:pt>
                <c:pt idx="1371">
                  <c:v>2.8602739726027396E-2</c:v>
                </c:pt>
                <c:pt idx="1372">
                  <c:v>1.643835616438356E-2</c:v>
                </c:pt>
                <c:pt idx="1373">
                  <c:v>6.4657534246575332E-2</c:v>
                </c:pt>
                <c:pt idx="1374">
                  <c:v>7.1506849315068491E-3</c:v>
                </c:pt>
                <c:pt idx="1375">
                  <c:v>2.3835616438356165E-3</c:v>
                </c:pt>
                <c:pt idx="1376">
                  <c:v>1.1342465753424657E-2</c:v>
                </c:pt>
                <c:pt idx="1377">
                  <c:v>4.4975342465753423E-2</c:v>
                </c:pt>
                <c:pt idx="1378">
                  <c:v>0.27221917808219176</c:v>
                </c:pt>
                <c:pt idx="1379">
                  <c:v>4.1095890410958902E-2</c:v>
                </c:pt>
                <c:pt idx="1380">
                  <c:v>0.17013698630136984</c:v>
                </c:pt>
                <c:pt idx="1381">
                  <c:v>3.287671232876712E-2</c:v>
                </c:pt>
                <c:pt idx="1382">
                  <c:v>4.1095890410958902E-2</c:v>
                </c:pt>
                <c:pt idx="1383">
                  <c:v>8.2191780821917804E-2</c:v>
                </c:pt>
                <c:pt idx="1384">
                  <c:v>1.4564038356164384</c:v>
                </c:pt>
                <c:pt idx="1385">
                  <c:v>1.110453698630137</c:v>
                </c:pt>
                <c:pt idx="1386">
                  <c:v>0.38906876712328764</c:v>
                </c:pt>
                <c:pt idx="1387">
                  <c:v>0.14077315068493149</c:v>
                </c:pt>
                <c:pt idx="1388">
                  <c:v>1.1244690410958904</c:v>
                </c:pt>
                <c:pt idx="1389">
                  <c:v>2.2557789041095888</c:v>
                </c:pt>
                <c:pt idx="1390">
                  <c:v>2.2743611506849315</c:v>
                </c:pt>
                <c:pt idx="1391">
                  <c:v>0.15524136986301368</c:v>
                </c:pt>
                <c:pt idx="1392">
                  <c:v>1.191780821917808E-2</c:v>
                </c:pt>
                <c:pt idx="1393">
                  <c:v>1.191780821917808E-2</c:v>
                </c:pt>
                <c:pt idx="1394">
                  <c:v>1.191780821917808E-2</c:v>
                </c:pt>
                <c:pt idx="1395">
                  <c:v>3.287671232876712E-2</c:v>
                </c:pt>
                <c:pt idx="1396">
                  <c:v>1.9068493150684932E-2</c:v>
                </c:pt>
                <c:pt idx="1397">
                  <c:v>1.191780821917808E-2</c:v>
                </c:pt>
                <c:pt idx="1398">
                  <c:v>2.3835616438356165E-3</c:v>
                </c:pt>
                <c:pt idx="1399">
                  <c:v>0.37479452054794515</c:v>
                </c:pt>
                <c:pt idx="1400">
                  <c:v>1.191780821917808E-2</c:v>
                </c:pt>
                <c:pt idx="1401">
                  <c:v>0.31232876712328761</c:v>
                </c:pt>
                <c:pt idx="1402">
                  <c:v>1.191780821917808E-2</c:v>
                </c:pt>
                <c:pt idx="1403">
                  <c:v>1.8649939726027394</c:v>
                </c:pt>
                <c:pt idx="1404">
                  <c:v>1.4622673972602738</c:v>
                </c:pt>
                <c:pt idx="1405">
                  <c:v>1.7335643835616437</c:v>
                </c:pt>
                <c:pt idx="1406">
                  <c:v>9.5342465753424661E-3</c:v>
                </c:pt>
                <c:pt idx="1407">
                  <c:v>1.643835616438356E-2</c:v>
                </c:pt>
                <c:pt idx="1408">
                  <c:v>2.4657534246575342E-2</c:v>
                </c:pt>
                <c:pt idx="1409">
                  <c:v>3.3315068493150683E-2</c:v>
                </c:pt>
                <c:pt idx="1410">
                  <c:v>4.1095890410958902E-2</c:v>
                </c:pt>
                <c:pt idx="1411">
                  <c:v>3.747945205479452E-2</c:v>
                </c:pt>
                <c:pt idx="1412">
                  <c:v>3.402739726027397E-2</c:v>
                </c:pt>
                <c:pt idx="1413">
                  <c:v>4.9315068493150684E-2</c:v>
                </c:pt>
                <c:pt idx="1414">
                  <c:v>3.287671232876712E-2</c:v>
                </c:pt>
                <c:pt idx="1415">
                  <c:v>7.1506849315068496E-2</c:v>
                </c:pt>
                <c:pt idx="1416">
                  <c:v>2.915068493150685E-2</c:v>
                </c:pt>
                <c:pt idx="1417">
                  <c:v>2.5643835616438355E-2</c:v>
                </c:pt>
                <c:pt idx="1418">
                  <c:v>2.8602739726027396E-2</c:v>
                </c:pt>
                <c:pt idx="1419">
                  <c:v>0.26860273972602738</c:v>
                </c:pt>
                <c:pt idx="1420">
                  <c:v>0.81045863013698616</c:v>
                </c:pt>
                <c:pt idx="1421">
                  <c:v>0.21863013698630135</c:v>
                </c:pt>
                <c:pt idx="1422">
                  <c:v>7.4958904109589039E-2</c:v>
                </c:pt>
                <c:pt idx="1423">
                  <c:v>3.747945205479452E-2</c:v>
                </c:pt>
                <c:pt idx="1424">
                  <c:v>0.10726027397260274</c:v>
                </c:pt>
                <c:pt idx="1425">
                  <c:v>6.2465753424657537E-2</c:v>
                </c:pt>
                <c:pt idx="1426">
                  <c:v>6.2465753424657537E-2</c:v>
                </c:pt>
                <c:pt idx="1427">
                  <c:v>0.11342465753424658</c:v>
                </c:pt>
                <c:pt idx="1428">
                  <c:v>4.6849315068493144E-2</c:v>
                </c:pt>
                <c:pt idx="1429">
                  <c:v>0.17013698630136984</c:v>
                </c:pt>
                <c:pt idx="1430">
                  <c:v>1.4301369863013698E-2</c:v>
                </c:pt>
                <c:pt idx="1431">
                  <c:v>7.1506849315068491E-3</c:v>
                </c:pt>
                <c:pt idx="1432">
                  <c:v>2.1452054794520548E-2</c:v>
                </c:pt>
                <c:pt idx="1433">
                  <c:v>2.3835616438356165E-3</c:v>
                </c:pt>
                <c:pt idx="1434">
                  <c:v>1.9068493150684932E-2</c:v>
                </c:pt>
                <c:pt idx="1435">
                  <c:v>2.1452054794520548E-2</c:v>
                </c:pt>
                <c:pt idx="1436">
                  <c:v>1.643835616438356E-2</c:v>
                </c:pt>
                <c:pt idx="1437">
                  <c:v>1.191780821917808E-2</c:v>
                </c:pt>
                <c:pt idx="1438">
                  <c:v>2.8356164383561644E-2</c:v>
                </c:pt>
                <c:pt idx="1439">
                  <c:v>0.14301369863013699</c:v>
                </c:pt>
                <c:pt idx="1440">
                  <c:v>0.12931506849315066</c:v>
                </c:pt>
                <c:pt idx="1441">
                  <c:v>9.5342465753424643E-2</c:v>
                </c:pt>
                <c:pt idx="1442">
                  <c:v>1.315068493150685E-3</c:v>
                </c:pt>
                <c:pt idx="1443">
                  <c:v>3.1909454794520546</c:v>
                </c:pt>
                <c:pt idx="1444">
                  <c:v>3.747945205479452E-2</c:v>
                </c:pt>
                <c:pt idx="1445">
                  <c:v>2.0705999999999998</c:v>
                </c:pt>
                <c:pt idx="1446">
                  <c:v>0.80826575342465756</c:v>
                </c:pt>
                <c:pt idx="1447">
                  <c:v>1.0246931506849315</c:v>
                </c:pt>
                <c:pt idx="1448">
                  <c:v>0.6700191780821918</c:v>
                </c:pt>
                <c:pt idx="1449">
                  <c:v>0.53305479452054805</c:v>
                </c:pt>
                <c:pt idx="1450">
                  <c:v>0.9406849315068494</c:v>
                </c:pt>
                <c:pt idx="1451">
                  <c:v>0.37627397260273976</c:v>
                </c:pt>
                <c:pt idx="1452">
                  <c:v>2.3835616438356165E-3</c:v>
                </c:pt>
                <c:pt idx="1453">
                  <c:v>1.9863013698630135E-2</c:v>
                </c:pt>
                <c:pt idx="1454">
                  <c:v>2.3835616438356165E-3</c:v>
                </c:pt>
                <c:pt idx="1455">
                  <c:v>2.4986301369863013</c:v>
                </c:pt>
                <c:pt idx="1456">
                  <c:v>2.8602739726027396E-2</c:v>
                </c:pt>
                <c:pt idx="1457">
                  <c:v>0.82838301369863021</c:v>
                </c:pt>
                <c:pt idx="1458">
                  <c:v>3.1356164383561647E-2</c:v>
                </c:pt>
                <c:pt idx="1459">
                  <c:v>3.1356164383561647E-2</c:v>
                </c:pt>
                <c:pt idx="1460">
                  <c:v>3.1356164383561647E-2</c:v>
                </c:pt>
                <c:pt idx="1462">
                  <c:v>9.5342465753424661E-3</c:v>
                </c:pt>
                <c:pt idx="1463">
                  <c:v>9.5342465753424661E-3</c:v>
                </c:pt>
                <c:pt idx="1464">
                  <c:v>5.2054794520547946E-2</c:v>
                </c:pt>
                <c:pt idx="1465">
                  <c:v>8.2191780821917804E-2</c:v>
                </c:pt>
                <c:pt idx="1466">
                  <c:v>1.8745758904109588</c:v>
                </c:pt>
                <c:pt idx="1467">
                  <c:v>2.0349657534246575</c:v>
                </c:pt>
                <c:pt idx="1468">
                  <c:v>6.1369863013698636E-3</c:v>
                </c:pt>
                <c:pt idx="1469">
                  <c:v>2.3835616438356165E-3</c:v>
                </c:pt>
                <c:pt idx="1470">
                  <c:v>5.7205479452054793E-2</c:v>
                </c:pt>
                <c:pt idx="1471">
                  <c:v>6.1972602739726032E-2</c:v>
                </c:pt>
                <c:pt idx="1472">
                  <c:v>9.5342465753424661E-3</c:v>
                </c:pt>
                <c:pt idx="1473">
                  <c:v>1.191780821917808E-2</c:v>
                </c:pt>
                <c:pt idx="1474">
                  <c:v>8.3424657534246577E-2</c:v>
                </c:pt>
                <c:pt idx="1475">
                  <c:v>4.383561643835617E-3</c:v>
                </c:pt>
                <c:pt idx="1476">
                  <c:v>1.3150684931506852E-2</c:v>
                </c:pt>
                <c:pt idx="1477">
                  <c:v>0.01</c:v>
                </c:pt>
                <c:pt idx="1478">
                  <c:v>3.747945205479452E-2</c:v>
                </c:pt>
                <c:pt idx="1479">
                  <c:v>4.767123287671233E-3</c:v>
                </c:pt>
                <c:pt idx="1480">
                  <c:v>1.7534246575342466E-3</c:v>
                </c:pt>
                <c:pt idx="1481">
                  <c:v>5.9589041095890409E-2</c:v>
                </c:pt>
                <c:pt idx="1482">
                  <c:v>0.01</c:v>
                </c:pt>
                <c:pt idx="1483">
                  <c:v>1.191780821917808E-2</c:v>
                </c:pt>
                <c:pt idx="1484">
                  <c:v>0.01</c:v>
                </c:pt>
                <c:pt idx="1485">
                  <c:v>1.4301369863013698E-2</c:v>
                </c:pt>
                <c:pt idx="1486">
                  <c:v>0.01</c:v>
                </c:pt>
                <c:pt idx="1487">
                  <c:v>8.767123287671234E-3</c:v>
                </c:pt>
                <c:pt idx="1488">
                  <c:v>1.191780821917808E-2</c:v>
                </c:pt>
                <c:pt idx="1489">
                  <c:v>1.4301369863013698E-2</c:v>
                </c:pt>
                <c:pt idx="1490">
                  <c:v>1.191780821917808E-2</c:v>
                </c:pt>
                <c:pt idx="1491">
                  <c:v>0.78281205479452054</c:v>
                </c:pt>
                <c:pt idx="1492">
                  <c:v>0.70484657534246575</c:v>
                </c:pt>
                <c:pt idx="1493">
                  <c:v>0.01</c:v>
                </c:pt>
                <c:pt idx="1494">
                  <c:v>1.7534246575342468E-2</c:v>
                </c:pt>
                <c:pt idx="1495">
                  <c:v>0.01</c:v>
                </c:pt>
                <c:pt idx="1496">
                  <c:v>3.419178082191781E-2</c:v>
                </c:pt>
                <c:pt idx="1497">
                  <c:v>1.3209698630136986</c:v>
                </c:pt>
                <c:pt idx="1498">
                  <c:v>0.14968767123287671</c:v>
                </c:pt>
                <c:pt idx="1499">
                  <c:v>0.24164383561643837</c:v>
                </c:pt>
                <c:pt idx="1500">
                  <c:v>1.191780821917808E-2</c:v>
                </c:pt>
                <c:pt idx="1501">
                  <c:v>0.56712328767123277</c:v>
                </c:pt>
                <c:pt idx="1502">
                  <c:v>4.7671232876712322E-2</c:v>
                </c:pt>
                <c:pt idx="1503">
                  <c:v>4.4876712328767124E-2</c:v>
                </c:pt>
                <c:pt idx="1504">
                  <c:v>2.0821917808219177</c:v>
                </c:pt>
                <c:pt idx="1505">
                  <c:v>1.2493150684931507</c:v>
                </c:pt>
                <c:pt idx="1506">
                  <c:v>0.31232876712328766</c:v>
                </c:pt>
                <c:pt idx="1507">
                  <c:v>0.2275890410958904</c:v>
                </c:pt>
                <c:pt idx="1508">
                  <c:v>0.24986301369863015</c:v>
                </c:pt>
                <c:pt idx="1509">
                  <c:v>0.62465753424657522</c:v>
                </c:pt>
                <c:pt idx="1510">
                  <c:v>3.5753424657534248E-2</c:v>
                </c:pt>
                <c:pt idx="1511">
                  <c:v>0.17013698630136984</c:v>
                </c:pt>
                <c:pt idx="1512">
                  <c:v>1.191780821917808E-2</c:v>
                </c:pt>
                <c:pt idx="1513">
                  <c:v>0.11917808219178082</c:v>
                </c:pt>
                <c:pt idx="1514">
                  <c:v>1.8601315068493149</c:v>
                </c:pt>
                <c:pt idx="1515">
                  <c:v>1.8510739726027396</c:v>
                </c:pt>
                <c:pt idx="1516">
                  <c:v>1.1422027397260275</c:v>
                </c:pt>
                <c:pt idx="1517">
                  <c:v>1.146469315068493</c:v>
                </c:pt>
                <c:pt idx="1518">
                  <c:v>1.0386846575342465</c:v>
                </c:pt>
                <c:pt idx="1519">
                  <c:v>1.8339361643835617</c:v>
                </c:pt>
                <c:pt idx="1520">
                  <c:v>1.5718873972602738</c:v>
                </c:pt>
                <c:pt idx="1521">
                  <c:v>2.675667123287671</c:v>
                </c:pt>
                <c:pt idx="1522">
                  <c:v>0.442986301369863</c:v>
                </c:pt>
                <c:pt idx="1523">
                  <c:v>1.0240019178082191</c:v>
                </c:pt>
                <c:pt idx="1524">
                  <c:v>0.46849315068493141</c:v>
                </c:pt>
                <c:pt idx="1525">
                  <c:v>1.0667630136986301</c:v>
                </c:pt>
                <c:pt idx="1526">
                  <c:v>0.95013534246575326</c:v>
                </c:pt>
                <c:pt idx="1527">
                  <c:v>0.46849315068493141</c:v>
                </c:pt>
                <c:pt idx="1528">
                  <c:v>0.45533178082191772</c:v>
                </c:pt>
                <c:pt idx="1529">
                  <c:v>9.5342465753424661E-3</c:v>
                </c:pt>
                <c:pt idx="1530">
                  <c:v>0.10010958904109589</c:v>
                </c:pt>
                <c:pt idx="1531">
                  <c:v>4.1643835616438356E-2</c:v>
                </c:pt>
                <c:pt idx="1532">
                  <c:v>0.114</c:v>
                </c:pt>
                <c:pt idx="1533">
                  <c:v>0.46849315068493141</c:v>
                </c:pt>
                <c:pt idx="1534">
                  <c:v>0.23424657534246571</c:v>
                </c:pt>
                <c:pt idx="1535">
                  <c:v>8.2375890410958899E-2</c:v>
                </c:pt>
                <c:pt idx="1536">
                  <c:v>9.6796438356164388E-2</c:v>
                </c:pt>
                <c:pt idx="1537">
                  <c:v>9.7153972602739724E-2</c:v>
                </c:pt>
                <c:pt idx="1538">
                  <c:v>0.16916136986301369</c:v>
                </c:pt>
                <c:pt idx="1539">
                  <c:v>3.4299452054794517E-2</c:v>
                </c:pt>
                <c:pt idx="1540">
                  <c:v>2.5813972602739724E-2</c:v>
                </c:pt>
                <c:pt idx="1541">
                  <c:v>5.9970410958904104E-2</c:v>
                </c:pt>
                <c:pt idx="1542">
                  <c:v>2.57186301369863E-2</c:v>
                </c:pt>
                <c:pt idx="1543">
                  <c:v>4.1152191780821919E-2</c:v>
                </c:pt>
                <c:pt idx="1544">
                  <c:v>3.3315068493150683E-2</c:v>
                </c:pt>
                <c:pt idx="1545">
                  <c:v>0.11342465753424658</c:v>
                </c:pt>
                <c:pt idx="1546">
                  <c:v>1.4465753424657534E-2</c:v>
                </c:pt>
                <c:pt idx="1547">
                  <c:v>6.805479452054794E-2</c:v>
                </c:pt>
                <c:pt idx="1548">
                  <c:v>0.46849315068493141</c:v>
                </c:pt>
                <c:pt idx="1549">
                  <c:v>0.24986301369863009</c:v>
                </c:pt>
                <c:pt idx="1550">
                  <c:v>0.31232876712328761</c:v>
                </c:pt>
                <c:pt idx="1551">
                  <c:v>0.30852821917808221</c:v>
                </c:pt>
                <c:pt idx="1552">
                  <c:v>0.36847479452054793</c:v>
                </c:pt>
                <c:pt idx="1553">
                  <c:v>5.3367945205479446E-2</c:v>
                </c:pt>
                <c:pt idx="1554">
                  <c:v>4.5120821917808224E-2</c:v>
                </c:pt>
                <c:pt idx="1555">
                  <c:v>3.7746082191780821E-2</c:v>
                </c:pt>
                <c:pt idx="1556">
                  <c:v>1.0392328767123286E-2</c:v>
                </c:pt>
                <c:pt idx="1557">
                  <c:v>3.9948493150684931E-2</c:v>
                </c:pt>
                <c:pt idx="1558">
                  <c:v>6.4952054794520542E-2</c:v>
                </c:pt>
                <c:pt idx="1559">
                  <c:v>5.5679999999999993E-2</c:v>
                </c:pt>
                <c:pt idx="1560">
                  <c:v>6.0423287671232867E-2</c:v>
                </c:pt>
                <c:pt idx="1561">
                  <c:v>2.6981917808219177E-2</c:v>
                </c:pt>
                <c:pt idx="1562">
                  <c:v>2.5933150684931506E-2</c:v>
                </c:pt>
                <c:pt idx="1563">
                  <c:v>4.3428493150684928E-2</c:v>
                </c:pt>
                <c:pt idx="1564">
                  <c:v>4.9435068493150686E-2</c:v>
                </c:pt>
                <c:pt idx="1565">
                  <c:v>2.0147476684931505</c:v>
                </c:pt>
                <c:pt idx="1566">
                  <c:v>7.7199509589041093E-2</c:v>
                </c:pt>
                <c:pt idx="1567">
                  <c:v>2.8817260273972602E-2</c:v>
                </c:pt>
                <c:pt idx="1568">
                  <c:v>2.6505205479452055E-2</c:v>
                </c:pt>
                <c:pt idx="1569">
                  <c:v>1.3324109589041094E-2</c:v>
                </c:pt>
                <c:pt idx="1570">
                  <c:v>0.15678082191780823</c:v>
                </c:pt>
                <c:pt idx="1571">
                  <c:v>0.12493150684931505</c:v>
                </c:pt>
                <c:pt idx="1572">
                  <c:v>5.2602739726027394E-2</c:v>
                </c:pt>
                <c:pt idx="1573">
                  <c:v>0.622803205479452</c:v>
                </c:pt>
                <c:pt idx="1576">
                  <c:v>0.622803205479452</c:v>
                </c:pt>
                <c:pt idx="1577">
                  <c:v>9.3698630136986288E-2</c:v>
                </c:pt>
                <c:pt idx="1578">
                  <c:v>0.56219178082191779</c:v>
                </c:pt>
                <c:pt idx="1579">
                  <c:v>1.7414778082191777</c:v>
                </c:pt>
                <c:pt idx="1580">
                  <c:v>1.7650512328767123</c:v>
                </c:pt>
                <c:pt idx="1581">
                  <c:v>1.7650512328767123</c:v>
                </c:pt>
                <c:pt idx="1582">
                  <c:v>1.7461972602739726</c:v>
                </c:pt>
                <c:pt idx="1583">
                  <c:v>1.3791764383561642</c:v>
                </c:pt>
                <c:pt idx="1584">
                  <c:v>0.82852602739726022</c:v>
                </c:pt>
                <c:pt idx="1585">
                  <c:v>0.70046917808219178</c:v>
                </c:pt>
                <c:pt idx="1586">
                  <c:v>0.82657150684931502</c:v>
                </c:pt>
                <c:pt idx="1587">
                  <c:v>1.7527758904109589</c:v>
                </c:pt>
                <c:pt idx="1588">
                  <c:v>1.0288739178082191</c:v>
                </c:pt>
                <c:pt idx="1589">
                  <c:v>2.2438356164383562E-2</c:v>
                </c:pt>
                <c:pt idx="1590">
                  <c:v>0.15205479452054796</c:v>
                </c:pt>
                <c:pt idx="1591">
                  <c:v>1.9232876712328765E-2</c:v>
                </c:pt>
                <c:pt idx="1592">
                  <c:v>5.2602739726027394E-2</c:v>
                </c:pt>
                <c:pt idx="1593">
                  <c:v>0.12493150684931505</c:v>
                </c:pt>
                <c:pt idx="1594">
                  <c:v>2.7275810958904105</c:v>
                </c:pt>
                <c:pt idx="1595">
                  <c:v>2.6093326027397259</c:v>
                </c:pt>
                <c:pt idx="1596">
                  <c:v>2.1419399999999995</c:v>
                </c:pt>
                <c:pt idx="1597">
                  <c:v>0.41643835616438357</c:v>
                </c:pt>
                <c:pt idx="1598">
                  <c:v>0.10202739726027397</c:v>
                </c:pt>
                <c:pt idx="1599">
                  <c:v>0.35753424657534244</c:v>
                </c:pt>
                <c:pt idx="1600">
                  <c:v>2.8602739726027396E-2</c:v>
                </c:pt>
                <c:pt idx="1601">
                  <c:v>1.3430136986301369</c:v>
                </c:pt>
                <c:pt idx="1602">
                  <c:v>4.2543262191780826</c:v>
                </c:pt>
                <c:pt idx="1603">
                  <c:v>3.5753424657534248E-2</c:v>
                </c:pt>
                <c:pt idx="1604">
                  <c:v>2.5643835616438355E-2</c:v>
                </c:pt>
                <c:pt idx="1605">
                  <c:v>9.5342465753424661E-3</c:v>
                </c:pt>
                <c:pt idx="1606">
                  <c:v>3.287671232876712E-2</c:v>
                </c:pt>
                <c:pt idx="1607">
                  <c:v>3.287671232876712E-2</c:v>
                </c:pt>
                <c:pt idx="1608">
                  <c:v>4.767123287671233E-3</c:v>
                </c:pt>
                <c:pt idx="1609">
                  <c:v>9.5342465753424661E-3</c:v>
                </c:pt>
                <c:pt idx="1610">
                  <c:v>4.9972602739726035E-2</c:v>
                </c:pt>
                <c:pt idx="1611">
                  <c:v>8.3287671232876712E-2</c:v>
                </c:pt>
                <c:pt idx="1612">
                  <c:v>2.3013698630136987E-2</c:v>
                </c:pt>
                <c:pt idx="1613">
                  <c:v>7.1506849315068496E-2</c:v>
                </c:pt>
                <c:pt idx="1614">
                  <c:v>8.2191780821917804E-2</c:v>
                </c:pt>
                <c:pt idx="1615">
                  <c:v>2.3835616438356165E-3</c:v>
                </c:pt>
                <c:pt idx="1616">
                  <c:v>8.2191780821917804E-2</c:v>
                </c:pt>
                <c:pt idx="1617">
                  <c:v>0.14054794520547945</c:v>
                </c:pt>
                <c:pt idx="1618">
                  <c:v>1.0110711953462188</c:v>
                </c:pt>
                <c:pt idx="1619">
                  <c:v>1.9863013698630135E-2</c:v>
                </c:pt>
                <c:pt idx="1620">
                  <c:v>1.1779323287671231</c:v>
                </c:pt>
                <c:pt idx="1621">
                  <c:v>0.75449260273972596</c:v>
                </c:pt>
                <c:pt idx="1622">
                  <c:v>1.0807306849315068</c:v>
                </c:pt>
                <c:pt idx="1623">
                  <c:v>0.74524438356164369</c:v>
                </c:pt>
                <c:pt idx="1624">
                  <c:v>0.24153424657534245</c:v>
                </c:pt>
                <c:pt idx="1625">
                  <c:v>1.6684931506849316E-2</c:v>
                </c:pt>
                <c:pt idx="1626">
                  <c:v>0.52054794520547942</c:v>
                </c:pt>
                <c:pt idx="1627">
                  <c:v>3.8136986301369864E-2</c:v>
                </c:pt>
                <c:pt idx="1628">
                  <c:v>4.2904109589041096E-2</c:v>
                </c:pt>
                <c:pt idx="1629">
                  <c:v>0.62465753424657533</c:v>
                </c:pt>
                <c:pt idx="1630">
                  <c:v>0.82311534246575335</c:v>
                </c:pt>
                <c:pt idx="1631">
                  <c:v>0.82311534246575335</c:v>
                </c:pt>
                <c:pt idx="1632">
                  <c:v>0.82409260273972595</c:v>
                </c:pt>
                <c:pt idx="1633">
                  <c:v>1.3283827397260273</c:v>
                </c:pt>
                <c:pt idx="1634">
                  <c:v>0.41576465753424657</c:v>
                </c:pt>
                <c:pt idx="1635">
                  <c:v>0.4174569863013699</c:v>
                </c:pt>
                <c:pt idx="1636">
                  <c:v>0.92184246575342454</c:v>
                </c:pt>
                <c:pt idx="1637">
                  <c:v>0.93698630136986283</c:v>
                </c:pt>
                <c:pt idx="1638">
                  <c:v>3.5753424657534248E-2</c:v>
                </c:pt>
                <c:pt idx="1639">
                  <c:v>8.2191780821917804E-2</c:v>
                </c:pt>
                <c:pt idx="1640">
                  <c:v>0.17013698630136984</c:v>
                </c:pt>
                <c:pt idx="1641">
                  <c:v>9.3698630136986288E-2</c:v>
                </c:pt>
                <c:pt idx="1642">
                  <c:v>0.72343479452054793</c:v>
                </c:pt>
                <c:pt idx="1643">
                  <c:v>1.4616953424657533</c:v>
                </c:pt>
                <c:pt idx="1644">
                  <c:v>0.69497506849315061</c:v>
                </c:pt>
                <c:pt idx="1645">
                  <c:v>0.42680054794520544</c:v>
                </c:pt>
                <c:pt idx="1646">
                  <c:v>0.66703972602739725</c:v>
                </c:pt>
                <c:pt idx="1647">
                  <c:v>0.429446301369863</c:v>
                </c:pt>
                <c:pt idx="1648">
                  <c:v>0.10898630136986302</c:v>
                </c:pt>
                <c:pt idx="1649">
                  <c:v>4.9315068493150684E-2</c:v>
                </c:pt>
                <c:pt idx="1650">
                  <c:v>4.9315068493150684E-2</c:v>
                </c:pt>
                <c:pt idx="1651">
                  <c:v>1.191780821917808E-2</c:v>
                </c:pt>
                <c:pt idx="1652">
                  <c:v>9.5342465753424661E-3</c:v>
                </c:pt>
                <c:pt idx="1653">
                  <c:v>1.3228838630136985</c:v>
                </c:pt>
                <c:pt idx="1654">
                  <c:v>0.8016156164383561</c:v>
                </c:pt>
                <c:pt idx="1655">
                  <c:v>0.56747835616438358</c:v>
                </c:pt>
                <c:pt idx="1656">
                  <c:v>6.4356164383561634E-2</c:v>
                </c:pt>
                <c:pt idx="1657">
                  <c:v>2.4657534246575342E-2</c:v>
                </c:pt>
                <c:pt idx="1658">
                  <c:v>0.78893506849315065</c:v>
                </c:pt>
                <c:pt idx="1659">
                  <c:v>0.75515999999999983</c:v>
                </c:pt>
                <c:pt idx="1660">
                  <c:v>0.80817041095890407</c:v>
                </c:pt>
                <c:pt idx="1661">
                  <c:v>0.52683863013698629</c:v>
                </c:pt>
                <c:pt idx="1662">
                  <c:v>0.52867397260273963</c:v>
                </c:pt>
                <c:pt idx="1663">
                  <c:v>0.31232876712328761</c:v>
                </c:pt>
                <c:pt idx="1664">
                  <c:v>1.0745095890410958</c:v>
                </c:pt>
                <c:pt idx="1665">
                  <c:v>0.6659432876712329</c:v>
                </c:pt>
                <c:pt idx="1666">
                  <c:v>0.62203808219178081</c:v>
                </c:pt>
                <c:pt idx="1667">
                  <c:v>0.69275835616438353</c:v>
                </c:pt>
                <c:pt idx="1668">
                  <c:v>0.16923287671232878</c:v>
                </c:pt>
                <c:pt idx="1669">
                  <c:v>2.0547945205479451E-2</c:v>
                </c:pt>
                <c:pt idx="1670">
                  <c:v>2.1698630136986301E-2</c:v>
                </c:pt>
                <c:pt idx="1671">
                  <c:v>1.1226575342465752</c:v>
                </c:pt>
                <c:pt idx="1672">
                  <c:v>1.1049</c:v>
                </c:pt>
                <c:pt idx="1673">
                  <c:v>1.0220950684931507</c:v>
                </c:pt>
                <c:pt idx="1674">
                  <c:v>1.132334794520548</c:v>
                </c:pt>
                <c:pt idx="1675">
                  <c:v>8.2520547945205483E-2</c:v>
                </c:pt>
                <c:pt idx="1676">
                  <c:v>2.3835616438356165E-3</c:v>
                </c:pt>
                <c:pt idx="1677">
                  <c:v>1.4301369863013698E-2</c:v>
                </c:pt>
                <c:pt idx="1678">
                  <c:v>1.191780821917808E-2</c:v>
                </c:pt>
                <c:pt idx="1679">
                  <c:v>0.78672288493150677</c:v>
                </c:pt>
                <c:pt idx="1680">
                  <c:v>0.72915272054794522</c:v>
                </c:pt>
                <c:pt idx="1681">
                  <c:v>0.78609863013698622</c:v>
                </c:pt>
                <c:pt idx="1682">
                  <c:v>0.73525654520547934</c:v>
                </c:pt>
                <c:pt idx="1683">
                  <c:v>0.78091962739726029</c:v>
                </c:pt>
                <c:pt idx="1684">
                  <c:v>0.7267944246575343</c:v>
                </c:pt>
                <c:pt idx="1685">
                  <c:v>0.13150684931506848</c:v>
                </c:pt>
                <c:pt idx="1686">
                  <c:v>0.15408219178082191</c:v>
                </c:pt>
                <c:pt idx="1687">
                  <c:v>2.4330215013698631</c:v>
                </c:pt>
                <c:pt idx="1688">
                  <c:v>9.3698630136986288E-2</c:v>
                </c:pt>
                <c:pt idx="1689">
                  <c:v>0.93698630136986283</c:v>
                </c:pt>
                <c:pt idx="1690">
                  <c:v>4.5808219178082192E-2</c:v>
                </c:pt>
                <c:pt idx="1691">
                  <c:v>4.767123287671233E-3</c:v>
                </c:pt>
                <c:pt idx="1692">
                  <c:v>1.2493150684931505E-2</c:v>
                </c:pt>
                <c:pt idx="1693">
                  <c:v>2.0821917808219178E-2</c:v>
                </c:pt>
                <c:pt idx="1694">
                  <c:v>0.24986301369863009</c:v>
                </c:pt>
                <c:pt idx="1695">
                  <c:v>2.915068493150685E-2</c:v>
                </c:pt>
                <c:pt idx="1696">
                  <c:v>2.9589041095890407E-2</c:v>
                </c:pt>
                <c:pt idx="1697">
                  <c:v>0.52054794520547942</c:v>
                </c:pt>
                <c:pt idx="1698">
                  <c:v>4.1643835616438356E-2</c:v>
                </c:pt>
                <c:pt idx="1699">
                  <c:v>0.13117808219178081</c:v>
                </c:pt>
                <c:pt idx="1700">
                  <c:v>0.11243835616438357</c:v>
                </c:pt>
                <c:pt idx="1701">
                  <c:v>0.24986301369863015</c:v>
                </c:pt>
                <c:pt idx="1702">
                  <c:v>2.7835616438356164E-2</c:v>
                </c:pt>
                <c:pt idx="1703">
                  <c:v>0.20821917808219179</c:v>
                </c:pt>
                <c:pt idx="1704">
                  <c:v>0.62465753424657522</c:v>
                </c:pt>
                <c:pt idx="1705">
                  <c:v>0.41643835616438357</c:v>
                </c:pt>
                <c:pt idx="1706">
                  <c:v>4.767123287671233E-3</c:v>
                </c:pt>
                <c:pt idx="1707">
                  <c:v>5.4761643835616436E-2</c:v>
                </c:pt>
                <c:pt idx="1708">
                  <c:v>2.0437605479452055</c:v>
                </c:pt>
                <c:pt idx="1709">
                  <c:v>1.5379068493150683</c:v>
                </c:pt>
                <c:pt idx="1710">
                  <c:v>0.32876712328767121</c:v>
                </c:pt>
                <c:pt idx="1711">
                  <c:v>2.3013698630136989E-3</c:v>
                </c:pt>
                <c:pt idx="1712">
                  <c:v>4.5369863013698629E-2</c:v>
                </c:pt>
                <c:pt idx="1713">
                  <c:v>7.1506849315068491E-3</c:v>
                </c:pt>
                <c:pt idx="1714">
                  <c:v>2.317808219178082E-2</c:v>
                </c:pt>
                <c:pt idx="1715">
                  <c:v>0.11342465753424658</c:v>
                </c:pt>
                <c:pt idx="1716">
                  <c:v>3.287671232876712E-2</c:v>
                </c:pt>
                <c:pt idx="1717">
                  <c:v>8.2933405479452035E-2</c:v>
                </c:pt>
                <c:pt idx="1718">
                  <c:v>8.5268580821917808E-2</c:v>
                </c:pt>
                <c:pt idx="1719">
                  <c:v>0.14713916712328765</c:v>
                </c:pt>
                <c:pt idx="1720">
                  <c:v>0.38902633972602735</c:v>
                </c:pt>
                <c:pt idx="1721">
                  <c:v>0.20623528767123289</c:v>
                </c:pt>
                <c:pt idx="1722">
                  <c:v>0.20614280547945202</c:v>
                </c:pt>
                <c:pt idx="1723">
                  <c:v>4.0547945205479455E-3</c:v>
                </c:pt>
                <c:pt idx="1724">
                  <c:v>2.0392323287671231E-2</c:v>
                </c:pt>
                <c:pt idx="1725">
                  <c:v>2.0392323287671231E-2</c:v>
                </c:pt>
                <c:pt idx="1726">
                  <c:v>3.4680821917808212E-2</c:v>
                </c:pt>
                <c:pt idx="1727">
                  <c:v>0.13181024383561646</c:v>
                </c:pt>
                <c:pt idx="1728">
                  <c:v>9.406849315068494E-2</c:v>
                </c:pt>
                <c:pt idx="1729">
                  <c:v>0.52830452054794519</c:v>
                </c:pt>
                <c:pt idx="1730">
                  <c:v>0.34491780821917811</c:v>
                </c:pt>
                <c:pt idx="1731">
                  <c:v>9.406849315068494E-2</c:v>
                </c:pt>
                <c:pt idx="1732">
                  <c:v>0.25084931506849317</c:v>
                </c:pt>
                <c:pt idx="1733">
                  <c:v>1.4301369863013698E-2</c:v>
                </c:pt>
                <c:pt idx="1734">
                  <c:v>0.15647671232876711</c:v>
                </c:pt>
                <c:pt idx="1735">
                  <c:v>0.72040597808219176</c:v>
                </c:pt>
                <c:pt idx="1736">
                  <c:v>0.65636684383561639</c:v>
                </c:pt>
                <c:pt idx="1737">
                  <c:v>0.46701487123287672</c:v>
                </c:pt>
                <c:pt idx="1738">
                  <c:v>0.10150684931506848</c:v>
                </c:pt>
                <c:pt idx="1739">
                  <c:v>8.3287671232876712E-2</c:v>
                </c:pt>
                <c:pt idx="1740">
                  <c:v>7.2328767123287672E-3</c:v>
                </c:pt>
                <c:pt idx="1741">
                  <c:v>1.4301369863013698E-2</c:v>
                </c:pt>
                <c:pt idx="1742">
                  <c:v>4.9972602739726035E-2</c:v>
                </c:pt>
                <c:pt idx="1743">
                  <c:v>9.578082191780822E-2</c:v>
                </c:pt>
                <c:pt idx="1744">
                  <c:v>9.5342465753424661E-3</c:v>
                </c:pt>
                <c:pt idx="1745">
                  <c:v>0.71250592602739704</c:v>
                </c:pt>
                <c:pt idx="1746">
                  <c:v>0.64991860273972601</c:v>
                </c:pt>
                <c:pt idx="1747">
                  <c:v>0.63791903835616426</c:v>
                </c:pt>
                <c:pt idx="1748">
                  <c:v>0.63692947890410956</c:v>
                </c:pt>
                <c:pt idx="1749">
                  <c:v>0.72124549315068487</c:v>
                </c:pt>
                <c:pt idx="1750">
                  <c:v>0.53845444109589036</c:v>
                </c:pt>
                <c:pt idx="1751">
                  <c:v>0.17173943013698628</c:v>
                </c:pt>
                <c:pt idx="1752">
                  <c:v>0.66397589589041095</c:v>
                </c:pt>
                <c:pt idx="1753">
                  <c:v>0.13144262712328766</c:v>
                </c:pt>
                <c:pt idx="1754">
                  <c:v>0.15610958904109587</c:v>
                </c:pt>
                <c:pt idx="1755">
                  <c:v>2.3835616438356165E-3</c:v>
                </c:pt>
                <c:pt idx="1756">
                  <c:v>4.1095890410958902E-2</c:v>
                </c:pt>
                <c:pt idx="1757">
                  <c:v>8.1041095890410961E-2</c:v>
                </c:pt>
                <c:pt idx="1758">
                  <c:v>0.22684931506849315</c:v>
                </c:pt>
                <c:pt idx="1759">
                  <c:v>3.846575342465753E-2</c:v>
                </c:pt>
                <c:pt idx="1760">
                  <c:v>6.2465753424657537E-2</c:v>
                </c:pt>
                <c:pt idx="1761">
                  <c:v>7.6000000000000012E-2</c:v>
                </c:pt>
                <c:pt idx="1762">
                  <c:v>4.9315068493150684E-2</c:v>
                </c:pt>
                <c:pt idx="1763">
                  <c:v>0.71181230958904107</c:v>
                </c:pt>
                <c:pt idx="1764">
                  <c:v>0.72984633698630119</c:v>
                </c:pt>
                <c:pt idx="1765">
                  <c:v>0.62296235589041093</c:v>
                </c:pt>
                <c:pt idx="1766">
                  <c:v>0.63932939178082182</c:v>
                </c:pt>
                <c:pt idx="1767">
                  <c:v>0.2311846709589041</c:v>
                </c:pt>
                <c:pt idx="1768">
                  <c:v>0.24407668849315067</c:v>
                </c:pt>
                <c:pt idx="1769">
                  <c:v>2.3835616438356161E-2</c:v>
                </c:pt>
                <c:pt idx="1770">
                  <c:v>0.16657534246575342</c:v>
                </c:pt>
                <c:pt idx="1771">
                  <c:v>4.2904109589041096E-2</c:v>
                </c:pt>
                <c:pt idx="1772">
                  <c:v>1.0410958904109588</c:v>
                </c:pt>
                <c:pt idx="1773">
                  <c:v>0.64559737232876713</c:v>
                </c:pt>
                <c:pt idx="1774">
                  <c:v>0.23451402986301365</c:v>
                </c:pt>
                <c:pt idx="1775">
                  <c:v>0.22977200547945201</c:v>
                </c:pt>
                <c:pt idx="1776">
                  <c:v>0.50523021369863008</c:v>
                </c:pt>
                <c:pt idx="1777">
                  <c:v>0.32176866575342467</c:v>
                </c:pt>
                <c:pt idx="1778">
                  <c:v>0.2257259095890411</c:v>
                </c:pt>
                <c:pt idx="1779">
                  <c:v>5.9789736986301363E-2</c:v>
                </c:pt>
                <c:pt idx="1780">
                  <c:v>7.1627457534246569E-2</c:v>
                </c:pt>
                <c:pt idx="1781">
                  <c:v>0.14577505479452055</c:v>
                </c:pt>
                <c:pt idx="1782">
                  <c:v>0.19594664383561641</c:v>
                </c:pt>
                <c:pt idx="1783">
                  <c:v>0.14268493150684933</c:v>
                </c:pt>
                <c:pt idx="1784">
                  <c:v>8.9424657534246582E-2</c:v>
                </c:pt>
                <c:pt idx="1785">
                  <c:v>0.52575342465753427</c:v>
                </c:pt>
                <c:pt idx="1786">
                  <c:v>2.6356164383561642E-2</c:v>
                </c:pt>
                <c:pt idx="1787">
                  <c:v>0.93698630136986283</c:v>
                </c:pt>
                <c:pt idx="1788">
                  <c:v>0.81584690958904105</c:v>
                </c:pt>
                <c:pt idx="1789">
                  <c:v>6.5685476712328772E-2</c:v>
                </c:pt>
                <c:pt idx="1790">
                  <c:v>0.13044613150684931</c:v>
                </c:pt>
                <c:pt idx="1791">
                  <c:v>0.79162444109589025</c:v>
                </c:pt>
                <c:pt idx="1792">
                  <c:v>0.79058401643835619</c:v>
                </c:pt>
                <c:pt idx="1793">
                  <c:v>0.64212697808219177</c:v>
                </c:pt>
                <c:pt idx="1794">
                  <c:v>0.78653792054794525</c:v>
                </c:pt>
                <c:pt idx="1795">
                  <c:v>0.7858905452054793</c:v>
                </c:pt>
                <c:pt idx="1796">
                  <c:v>0.91346972876712329</c:v>
                </c:pt>
                <c:pt idx="1797">
                  <c:v>0.13610958904109588</c:v>
                </c:pt>
                <c:pt idx="1798">
                  <c:v>0.83153050684931495</c:v>
                </c:pt>
                <c:pt idx="1799">
                  <c:v>0.59126177260273971</c:v>
                </c:pt>
                <c:pt idx="1800">
                  <c:v>0.87265502547945195</c:v>
                </c:pt>
                <c:pt idx="1801">
                  <c:v>0.20931032054794518</c:v>
                </c:pt>
                <c:pt idx="1802">
                  <c:v>0.23886531698630137</c:v>
                </c:pt>
                <c:pt idx="1803">
                  <c:v>0.57995582465753426</c:v>
                </c:pt>
                <c:pt idx="1804">
                  <c:v>1.4301369863013698E-2</c:v>
                </c:pt>
                <c:pt idx="1805">
                  <c:v>8.2191780821917804E-2</c:v>
                </c:pt>
                <c:pt idx="1806">
                  <c:v>5.7534246575342465E-2</c:v>
                </c:pt>
                <c:pt idx="1807">
                  <c:v>0.48086115616438352</c:v>
                </c:pt>
                <c:pt idx="1808">
                  <c:v>9.8239208219178073E-2</c:v>
                </c:pt>
                <c:pt idx="1809">
                  <c:v>0.80000563972602734</c:v>
                </c:pt>
                <c:pt idx="1810">
                  <c:v>0.80117322739726005</c:v>
                </c:pt>
                <c:pt idx="1811">
                  <c:v>0.47938144109589037</c:v>
                </c:pt>
                <c:pt idx="1812">
                  <c:v>0.81185492054794517</c:v>
                </c:pt>
                <c:pt idx="1813">
                  <c:v>0.80332343835616438</c:v>
                </c:pt>
                <c:pt idx="1814">
                  <c:v>0.80813251232876715</c:v>
                </c:pt>
                <c:pt idx="1815">
                  <c:v>0.81465250684931501</c:v>
                </c:pt>
                <c:pt idx="1816">
                  <c:v>0.80665279726027395</c:v>
                </c:pt>
                <c:pt idx="1817">
                  <c:v>0.80575109589041083</c:v>
                </c:pt>
                <c:pt idx="1818">
                  <c:v>0.18739726027397258</c:v>
                </c:pt>
                <c:pt idx="1819">
                  <c:v>0.80935790136986285</c:v>
                </c:pt>
                <c:pt idx="1820">
                  <c:v>0.80050273150684925</c:v>
                </c:pt>
                <c:pt idx="1821">
                  <c:v>0.78461891506849313</c:v>
                </c:pt>
                <c:pt idx="1822">
                  <c:v>0.73016771260273972</c:v>
                </c:pt>
                <c:pt idx="1823">
                  <c:v>0.73030874794520539</c:v>
                </c:pt>
                <c:pt idx="1824">
                  <c:v>0.79035281095890408</c:v>
                </c:pt>
                <c:pt idx="1825">
                  <c:v>0.71955769315068485</c:v>
                </c:pt>
                <c:pt idx="1826">
                  <c:v>1.7060652328767123</c:v>
                </c:pt>
                <c:pt idx="1827">
                  <c:v>1.317940594520548</c:v>
                </c:pt>
                <c:pt idx="1828">
                  <c:v>1.7121690575342465</c:v>
                </c:pt>
                <c:pt idx="1829">
                  <c:v>1.3587021205479453</c:v>
                </c:pt>
                <c:pt idx="1830">
                  <c:v>1.3272119342465754</c:v>
                </c:pt>
                <c:pt idx="1831">
                  <c:v>1.338887810958904</c:v>
                </c:pt>
                <c:pt idx="1832">
                  <c:v>1.3932442191780821</c:v>
                </c:pt>
                <c:pt idx="1833">
                  <c:v>1.7183191232876711</c:v>
                </c:pt>
                <c:pt idx="1834">
                  <c:v>1.9068493150684932E-2</c:v>
                </c:pt>
                <c:pt idx="1835">
                  <c:v>0.12493150684931505</c:v>
                </c:pt>
                <c:pt idx="1836">
                  <c:v>7.4958904109589039E-2</c:v>
                </c:pt>
                <c:pt idx="1837">
                  <c:v>2.3835616438356161E-2</c:v>
                </c:pt>
                <c:pt idx="1838">
                  <c:v>0.20301369863013696</c:v>
                </c:pt>
                <c:pt idx="1839">
                  <c:v>8.3506849315068493E-2</c:v>
                </c:pt>
                <c:pt idx="1840">
                  <c:v>5.7362079452054786E-2</c:v>
                </c:pt>
                <c:pt idx="1841">
                  <c:v>9.0586306849315054E-2</c:v>
                </c:pt>
                <c:pt idx="1842">
                  <c:v>7.9280358904109574E-2</c:v>
                </c:pt>
                <c:pt idx="1843">
                  <c:v>8.288716438356164E-2</c:v>
                </c:pt>
                <c:pt idx="1844">
                  <c:v>8.5407304109589036E-2</c:v>
                </c:pt>
                <c:pt idx="1845">
                  <c:v>0.10068998630136985</c:v>
                </c:pt>
                <c:pt idx="1846">
                  <c:v>8.8759783561643824E-2</c:v>
                </c:pt>
                <c:pt idx="1847">
                  <c:v>8.753439452054794E-2</c:v>
                </c:pt>
                <c:pt idx="1848">
                  <c:v>0.15837575342465754</c:v>
                </c:pt>
                <c:pt idx="1849">
                  <c:v>0.15049164657534245</c:v>
                </c:pt>
                <c:pt idx="1850">
                  <c:v>2.3534405753424656</c:v>
                </c:pt>
                <c:pt idx="1851">
                  <c:v>0.10374189863013698</c:v>
                </c:pt>
                <c:pt idx="1852">
                  <c:v>0.11581082465753424</c:v>
                </c:pt>
                <c:pt idx="1853">
                  <c:v>0.14642243013698628</c:v>
                </c:pt>
                <c:pt idx="1854">
                  <c:v>0.19068493150684929</c:v>
                </c:pt>
                <c:pt idx="1855">
                  <c:v>0.24517808219178081</c:v>
                </c:pt>
                <c:pt idx="1856">
                  <c:v>2.3835616438356161E-2</c:v>
                </c:pt>
                <c:pt idx="1857">
                  <c:v>0.46846854246575342</c:v>
                </c:pt>
                <c:pt idx="1858">
                  <c:v>0.46174046301369853</c:v>
                </c:pt>
                <c:pt idx="1859">
                  <c:v>0.4192217753424658</c:v>
                </c:pt>
                <c:pt idx="1860">
                  <c:v>0.39402037808219181</c:v>
                </c:pt>
                <c:pt idx="1861">
                  <c:v>0.69107317808219171</c:v>
                </c:pt>
                <c:pt idx="1862">
                  <c:v>0.69107317808219171</c:v>
                </c:pt>
                <c:pt idx="1863">
                  <c:v>0.31356164383561647</c:v>
                </c:pt>
                <c:pt idx="1864">
                  <c:v>0.81526027397260292</c:v>
                </c:pt>
                <c:pt idx="1865">
                  <c:v>0.62712328767123293</c:v>
                </c:pt>
                <c:pt idx="1866">
                  <c:v>0.8779726027397261</c:v>
                </c:pt>
                <c:pt idx="1867">
                  <c:v>0.84661643835616451</c:v>
                </c:pt>
                <c:pt idx="1868">
                  <c:v>0.72119178082191782</c:v>
                </c:pt>
                <c:pt idx="1869">
                  <c:v>0.43898630136986305</c:v>
                </c:pt>
                <c:pt idx="1870">
                  <c:v>9.5342465753424661E-3</c:v>
                </c:pt>
                <c:pt idx="1872">
                  <c:v>2.3835616438356165E-3</c:v>
                </c:pt>
                <c:pt idx="1873">
                  <c:v>2.3835616438356165E-3</c:v>
                </c:pt>
                <c:pt idx="1874">
                  <c:v>1.191780821917808E-2</c:v>
                </c:pt>
                <c:pt idx="1875">
                  <c:v>8.6202739726027391E-2</c:v>
                </c:pt>
                <c:pt idx="1876">
                  <c:v>0.43791780821917808</c:v>
                </c:pt>
                <c:pt idx="1877">
                  <c:v>0.54310167123287678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0.12493150684931505</c:v>
                </c:pt>
                <c:pt idx="1882">
                  <c:v>4.767123287671233E-3</c:v>
                </c:pt>
                <c:pt idx="1883">
                  <c:v>0.26761643835616439</c:v>
                </c:pt>
                <c:pt idx="1884">
                  <c:v>2.8383561643835615E-2</c:v>
                </c:pt>
                <c:pt idx="1885">
                  <c:v>0.14820271232876711</c:v>
                </c:pt>
                <c:pt idx="1886">
                  <c:v>9.171921369863012E-2</c:v>
                </c:pt>
                <c:pt idx="1887">
                  <c:v>0.14628370684931508</c:v>
                </c:pt>
                <c:pt idx="1888">
                  <c:v>6.6893150684931513E-2</c:v>
                </c:pt>
                <c:pt idx="1889">
                  <c:v>2.3835616438356165E-3</c:v>
                </c:pt>
                <c:pt idx="1890">
                  <c:v>0.2072757123287671</c:v>
                </c:pt>
                <c:pt idx="1891">
                  <c:v>0.64608059178082189</c:v>
                </c:pt>
                <c:pt idx="1892">
                  <c:v>4.536986301369863</c:v>
                </c:pt>
                <c:pt idx="1893">
                  <c:v>0.93698630136986283</c:v>
                </c:pt>
                <c:pt idx="1894">
                  <c:v>4.2904109589041096E-2</c:v>
                </c:pt>
                <c:pt idx="1895">
                  <c:v>0.15813698630136985</c:v>
                </c:pt>
                <c:pt idx="1896">
                  <c:v>1.0273972602739725E-2</c:v>
                </c:pt>
                <c:pt idx="1897">
                  <c:v>0.66549041095890415</c:v>
                </c:pt>
                <c:pt idx="1898">
                  <c:v>0.15373972602739724</c:v>
                </c:pt>
                <c:pt idx="1899">
                  <c:v>0.57753698630136985</c:v>
                </c:pt>
                <c:pt idx="1900">
                  <c:v>0.36492328767123289</c:v>
                </c:pt>
                <c:pt idx="1901">
                  <c:v>0.36373150684931504</c:v>
                </c:pt>
                <c:pt idx="1902">
                  <c:v>0.3639698630136986</c:v>
                </c:pt>
                <c:pt idx="1903">
                  <c:v>9.5342465753424643E-2</c:v>
                </c:pt>
                <c:pt idx="1904">
                  <c:v>9.0447583561643841E-2</c:v>
                </c:pt>
                <c:pt idx="1905">
                  <c:v>0.14676923835616437</c:v>
                </c:pt>
                <c:pt idx="1906">
                  <c:v>0.76963680000000001</c:v>
                </c:pt>
                <c:pt idx="1907">
                  <c:v>0.41764383561643836</c:v>
                </c:pt>
                <c:pt idx="1908">
                  <c:v>0.26761643835616439</c:v>
                </c:pt>
                <c:pt idx="1909">
                  <c:v>1.9663563616438351</c:v>
                </c:pt>
                <c:pt idx="1910">
                  <c:v>2.1875506438356167</c:v>
                </c:pt>
                <c:pt idx="1911">
                  <c:v>4.767123287671233E-3</c:v>
                </c:pt>
                <c:pt idx="1912">
                  <c:v>2.6584468438356161</c:v>
                </c:pt>
                <c:pt idx="1913">
                  <c:v>0.79867620821917806</c:v>
                </c:pt>
                <c:pt idx="1914">
                  <c:v>3.8296875616438353</c:v>
                </c:pt>
                <c:pt idx="1915">
                  <c:v>0.8745205479452054</c:v>
                </c:pt>
                <c:pt idx="1916">
                  <c:v>1.6684931506849316E-2</c:v>
                </c:pt>
                <c:pt idx="1917">
                  <c:v>2.4657534246575342E-2</c:v>
                </c:pt>
                <c:pt idx="1918">
                  <c:v>1.643835616438356E-2</c:v>
                </c:pt>
                <c:pt idx="1919">
                  <c:v>0.20519999999999999</c:v>
                </c:pt>
                <c:pt idx="1920">
                  <c:v>0.2176931506849315</c:v>
                </c:pt>
                <c:pt idx="1921">
                  <c:v>4.1095890410958902E-2</c:v>
                </c:pt>
                <c:pt idx="1922">
                  <c:v>4.1095890410958902E-2</c:v>
                </c:pt>
                <c:pt idx="1923">
                  <c:v>0.20551232876712325</c:v>
                </c:pt>
                <c:pt idx="1924">
                  <c:v>2.4657534246575342E-2</c:v>
                </c:pt>
                <c:pt idx="1925">
                  <c:v>0.20613698630136984</c:v>
                </c:pt>
                <c:pt idx="1926">
                  <c:v>0.25048767123287669</c:v>
                </c:pt>
                <c:pt idx="1927">
                  <c:v>4.9315068493150684E-2</c:v>
                </c:pt>
                <c:pt idx="1928">
                  <c:v>0.52800000000000002</c:v>
                </c:pt>
                <c:pt idx="1929">
                  <c:v>1.446</c:v>
                </c:pt>
                <c:pt idx="1930">
                  <c:v>0.51326027397260277</c:v>
                </c:pt>
                <c:pt idx="1931">
                  <c:v>2.3835616438356165E-3</c:v>
                </c:pt>
                <c:pt idx="1932">
                  <c:v>2.3835616438356165E-3</c:v>
                </c:pt>
                <c:pt idx="1933">
                  <c:v>4.6849315068493144E-2</c:v>
                </c:pt>
                <c:pt idx="1934">
                  <c:v>0.77588165999999992</c:v>
                </c:pt>
                <c:pt idx="1935">
                  <c:v>0.79798490383561627</c:v>
                </c:pt>
                <c:pt idx="1936">
                  <c:v>5.9589041095890409E-2</c:v>
                </c:pt>
                <c:pt idx="1937">
                  <c:v>0.74559143013698626</c:v>
                </c:pt>
                <c:pt idx="1938">
                  <c:v>2.3015580657534245</c:v>
                </c:pt>
                <c:pt idx="1939">
                  <c:v>0.76276999726027395</c:v>
                </c:pt>
                <c:pt idx="1940">
                  <c:v>2.0549774219178079</c:v>
                </c:pt>
                <c:pt idx="1941">
                  <c:v>2.1756088808219176</c:v>
                </c:pt>
                <c:pt idx="1942">
                  <c:v>0.31723703835616435</c:v>
                </c:pt>
                <c:pt idx="1943">
                  <c:v>0.31028931369863011</c:v>
                </c:pt>
                <c:pt idx="1944">
                  <c:v>0.31557235890410956</c:v>
                </c:pt>
                <c:pt idx="1945">
                  <c:v>0.39813583561643828</c:v>
                </c:pt>
                <c:pt idx="1946">
                  <c:v>0.40107214520547946</c:v>
                </c:pt>
                <c:pt idx="1947">
                  <c:v>0.22230406849315065</c:v>
                </c:pt>
                <c:pt idx="1948">
                  <c:v>0.22232718904109589</c:v>
                </c:pt>
                <c:pt idx="1949">
                  <c:v>0.1223013698630137</c:v>
                </c:pt>
                <c:pt idx="1950">
                  <c:v>1.6986301369863014E-2</c:v>
                </c:pt>
                <c:pt idx="1951">
                  <c:v>2.7616438356164383E-2</c:v>
                </c:pt>
                <c:pt idx="1952">
                  <c:v>2.3835616438356165E-3</c:v>
                </c:pt>
                <c:pt idx="1953">
                  <c:v>2.3835616438356165E-3</c:v>
                </c:pt>
                <c:pt idx="1954">
                  <c:v>0.78293111506849311</c:v>
                </c:pt>
                <c:pt idx="1955">
                  <c:v>0.53611926575342472</c:v>
                </c:pt>
                <c:pt idx="1956">
                  <c:v>0.57717211068493146</c:v>
                </c:pt>
                <c:pt idx="1957">
                  <c:v>0.57498490684931503</c:v>
                </c:pt>
                <c:pt idx="1958">
                  <c:v>1.5616438356164381E-2</c:v>
                </c:pt>
                <c:pt idx="1959">
                  <c:v>1.643835616438356E-2</c:v>
                </c:pt>
                <c:pt idx="1960">
                  <c:v>0.5003506849315067</c:v>
                </c:pt>
                <c:pt idx="1961">
                  <c:v>2.4657534246575342E-2</c:v>
                </c:pt>
                <c:pt idx="1962">
                  <c:v>2.4986301369863011E-2</c:v>
                </c:pt>
                <c:pt idx="1963">
                  <c:v>0.50934567123287666</c:v>
                </c:pt>
                <c:pt idx="1964">
                  <c:v>6.8712328767123285E-2</c:v>
                </c:pt>
                <c:pt idx="1965">
                  <c:v>9.5342465753424661E-3</c:v>
                </c:pt>
                <c:pt idx="1966">
                  <c:v>3.0608219178082187E-2</c:v>
                </c:pt>
                <c:pt idx="1967">
                  <c:v>0.78602926849315058</c:v>
                </c:pt>
                <c:pt idx="1968">
                  <c:v>0.50934567123287666</c:v>
                </c:pt>
                <c:pt idx="1969">
                  <c:v>3.0986301369863016E-2</c:v>
                </c:pt>
                <c:pt idx="1970">
                  <c:v>0.79325443972602727</c:v>
                </c:pt>
                <c:pt idx="1971">
                  <c:v>0.78248026438356166</c:v>
                </c:pt>
                <c:pt idx="1972">
                  <c:v>0.7869910832876712</c:v>
                </c:pt>
                <c:pt idx="1973">
                  <c:v>1.6684931506849316E-2</c:v>
                </c:pt>
                <c:pt idx="1974">
                  <c:v>0.78348600821917791</c:v>
                </c:pt>
                <c:pt idx="1975">
                  <c:v>0.78320393753424655</c:v>
                </c:pt>
                <c:pt idx="1976">
                  <c:v>0.7858905452054793</c:v>
                </c:pt>
                <c:pt idx="1977">
                  <c:v>0.74309441095890405</c:v>
                </c:pt>
                <c:pt idx="1978">
                  <c:v>0.79405209863013693</c:v>
                </c:pt>
                <c:pt idx="1979">
                  <c:v>5.7205479452054793E-2</c:v>
                </c:pt>
                <c:pt idx="1980">
                  <c:v>4.9972602739726021E-2</c:v>
                </c:pt>
                <c:pt idx="1981">
                  <c:v>6.2465753424657523E-2</c:v>
                </c:pt>
                <c:pt idx="1982">
                  <c:v>0.66654227671232869</c:v>
                </c:pt>
                <c:pt idx="1983">
                  <c:v>7.1506849315068491E-3</c:v>
                </c:pt>
                <c:pt idx="1984">
                  <c:v>0.11679452054794522</c:v>
                </c:pt>
                <c:pt idx="1985">
                  <c:v>0.78189531452054784</c:v>
                </c:pt>
                <c:pt idx="1986">
                  <c:v>0.74309441095890405</c:v>
                </c:pt>
                <c:pt idx="1987">
                  <c:v>1.4301369863013698E-2</c:v>
                </c:pt>
                <c:pt idx="1988">
                  <c:v>3.287671232876712E-2</c:v>
                </c:pt>
                <c:pt idx="1989">
                  <c:v>0.34876884164383559</c:v>
                </c:pt>
                <c:pt idx="1990">
                  <c:v>0.35383686575342466</c:v>
                </c:pt>
                <c:pt idx="1991">
                  <c:v>0.35339757534246574</c:v>
                </c:pt>
                <c:pt idx="1992">
                  <c:v>5.7205479452054793E-2</c:v>
                </c:pt>
                <c:pt idx="1993">
                  <c:v>2.6679751315068492</c:v>
                </c:pt>
                <c:pt idx="1994">
                  <c:v>1.6027397260273975E-2</c:v>
                </c:pt>
                <c:pt idx="1995">
                  <c:v>2.2438356164383562E-2</c:v>
                </c:pt>
                <c:pt idx="1996">
                  <c:v>1.643835616438356E-2</c:v>
                </c:pt>
                <c:pt idx="1997">
                  <c:v>2.3835616438356165E-3</c:v>
                </c:pt>
                <c:pt idx="1998">
                  <c:v>1.3226016969863013</c:v>
                </c:pt>
                <c:pt idx="1999">
                  <c:v>8.5479452054794527E-2</c:v>
                </c:pt>
                <c:pt idx="2000">
                  <c:v>0.10487671232876712</c:v>
                </c:pt>
                <c:pt idx="2001">
                  <c:v>1.6684931506849316E-2</c:v>
                </c:pt>
                <c:pt idx="2002">
                  <c:v>1.643835616438356E-2</c:v>
                </c:pt>
                <c:pt idx="2003">
                  <c:v>0.36323835616438355</c:v>
                </c:pt>
                <c:pt idx="2004">
                  <c:v>2.4657534246575342E-2</c:v>
                </c:pt>
                <c:pt idx="2005">
                  <c:v>4.7671232876712322E-2</c:v>
                </c:pt>
                <c:pt idx="2006">
                  <c:v>0.18288353424657533</c:v>
                </c:pt>
                <c:pt idx="2007">
                  <c:v>0.89541258082191777</c:v>
                </c:pt>
                <c:pt idx="2008">
                  <c:v>0.58448745205479447</c:v>
                </c:pt>
                <c:pt idx="2009">
                  <c:v>0.57990958356164368</c:v>
                </c:pt>
                <c:pt idx="2010">
                  <c:v>1.224787906849315</c:v>
                </c:pt>
                <c:pt idx="2011">
                  <c:v>0.58555099726027393</c:v>
                </c:pt>
                <c:pt idx="2012">
                  <c:v>0.58444121095890411</c:v>
                </c:pt>
                <c:pt idx="2013">
                  <c:v>0.74899015068493147</c:v>
                </c:pt>
                <c:pt idx="2014">
                  <c:v>0.74591511780821906</c:v>
                </c:pt>
                <c:pt idx="2015">
                  <c:v>0.74258575890410972</c:v>
                </c:pt>
                <c:pt idx="2016">
                  <c:v>0.59549283287671229</c:v>
                </c:pt>
                <c:pt idx="2017">
                  <c:v>0.60055623287671223</c:v>
                </c:pt>
                <c:pt idx="2018">
                  <c:v>3.0986301369863014</c:v>
                </c:pt>
                <c:pt idx="2019">
                  <c:v>2.1552743589041095</c:v>
                </c:pt>
                <c:pt idx="2020">
                  <c:v>1.2322096027397258</c:v>
                </c:pt>
                <c:pt idx="2021">
                  <c:v>0.13150684931506848</c:v>
                </c:pt>
                <c:pt idx="2022">
                  <c:v>7.8082191780821902E-2</c:v>
                </c:pt>
                <c:pt idx="2023">
                  <c:v>2.3962005509589037</c:v>
                </c:pt>
                <c:pt idx="2024">
                  <c:v>0.75881638356164371</c:v>
                </c:pt>
                <c:pt idx="2025">
                  <c:v>4.767123287671233E-3</c:v>
                </c:pt>
                <c:pt idx="2026">
                  <c:v>0.76029609863013692</c:v>
                </c:pt>
                <c:pt idx="2027">
                  <c:v>2.3835616438356165E-3</c:v>
                </c:pt>
                <c:pt idx="2028">
                  <c:v>1.1894828301369862</c:v>
                </c:pt>
                <c:pt idx="2029">
                  <c:v>0.90304236164383556</c:v>
                </c:pt>
                <c:pt idx="2030">
                  <c:v>1.2031008328767123</c:v>
                </c:pt>
                <c:pt idx="2031">
                  <c:v>0.59773552602739721</c:v>
                </c:pt>
                <c:pt idx="2032">
                  <c:v>0.97658882465753416</c:v>
                </c:pt>
                <c:pt idx="2033">
                  <c:v>0.1561643835616438</c:v>
                </c:pt>
                <c:pt idx="2034">
                  <c:v>0.91048717808219171</c:v>
                </c:pt>
                <c:pt idx="2035">
                  <c:v>1.5383487780821918</c:v>
                </c:pt>
                <c:pt idx="2036">
                  <c:v>1.643835616438356E-2</c:v>
                </c:pt>
                <c:pt idx="2037">
                  <c:v>0.77190899178082206</c:v>
                </c:pt>
                <c:pt idx="2038">
                  <c:v>1.643835616438356E-2</c:v>
                </c:pt>
                <c:pt idx="2039">
                  <c:v>3.8356164383561648E-3</c:v>
                </c:pt>
                <c:pt idx="2040">
                  <c:v>1.0684931506849316E-2</c:v>
                </c:pt>
                <c:pt idx="2041">
                  <c:v>2.4863374849315067</c:v>
                </c:pt>
                <c:pt idx="2042">
                  <c:v>1.643835616438356E-2</c:v>
                </c:pt>
                <c:pt idx="2043">
                  <c:v>1.955166016438356</c:v>
                </c:pt>
                <c:pt idx="2044">
                  <c:v>2.5174138134246569</c:v>
                </c:pt>
                <c:pt idx="2045">
                  <c:v>0.15879452054794518</c:v>
                </c:pt>
                <c:pt idx="2046">
                  <c:v>0.11342465753424658</c:v>
                </c:pt>
                <c:pt idx="2047">
                  <c:v>0.14903505205479453</c:v>
                </c:pt>
                <c:pt idx="2048">
                  <c:v>0.14894256986301371</c:v>
                </c:pt>
                <c:pt idx="2049">
                  <c:v>0.14577505479452055</c:v>
                </c:pt>
                <c:pt idx="2050">
                  <c:v>0.16727716438356163</c:v>
                </c:pt>
                <c:pt idx="2051">
                  <c:v>0.15056100821917806</c:v>
                </c:pt>
                <c:pt idx="2052">
                  <c:v>0.16420213150684931</c:v>
                </c:pt>
                <c:pt idx="2053">
                  <c:v>0.63935251232876722</c:v>
                </c:pt>
                <c:pt idx="2054">
                  <c:v>0.64013861095890401</c:v>
                </c:pt>
                <c:pt idx="2055">
                  <c:v>0.76073538904109594</c:v>
                </c:pt>
                <c:pt idx="2056">
                  <c:v>0.3117805890410959</c:v>
                </c:pt>
                <c:pt idx="2057">
                  <c:v>0.308196904109589</c:v>
                </c:pt>
                <c:pt idx="2058">
                  <c:v>0.50943815342465759</c:v>
                </c:pt>
                <c:pt idx="2059">
                  <c:v>0.50587758904109592</c:v>
                </c:pt>
                <c:pt idx="2060">
                  <c:v>0.36044934246575344</c:v>
                </c:pt>
                <c:pt idx="2061">
                  <c:v>0.35785984109589042</c:v>
                </c:pt>
                <c:pt idx="2062">
                  <c:v>0.35096991780821918</c:v>
                </c:pt>
                <c:pt idx="2063">
                  <c:v>0.34343261917808221</c:v>
                </c:pt>
                <c:pt idx="2064">
                  <c:v>0.71506849315068488</c:v>
                </c:pt>
                <c:pt idx="2065">
                  <c:v>0.47671232876712327</c:v>
                </c:pt>
                <c:pt idx="2066">
                  <c:v>0</c:v>
                </c:pt>
                <c:pt idx="2067">
                  <c:v>2.3835616438356165E-3</c:v>
                </c:pt>
                <c:pt idx="2068">
                  <c:v>5.4821917808219184E-2</c:v>
                </c:pt>
                <c:pt idx="2069">
                  <c:v>9.5342465753424661E-3</c:v>
                </c:pt>
                <c:pt idx="2070">
                  <c:v>0.12493150684931505</c:v>
                </c:pt>
                <c:pt idx="2071">
                  <c:v>0.11556164383561644</c:v>
                </c:pt>
                <c:pt idx="2072">
                  <c:v>0.1104931506849315</c:v>
                </c:pt>
                <c:pt idx="2073">
                  <c:v>0.13117808219178081</c:v>
                </c:pt>
                <c:pt idx="2074">
                  <c:v>0.10931506849315067</c:v>
                </c:pt>
                <c:pt idx="2075">
                  <c:v>8.6301369863013705E-2</c:v>
                </c:pt>
                <c:pt idx="2076">
                  <c:v>0.1561643835616438</c:v>
                </c:pt>
                <c:pt idx="2077">
                  <c:v>4.767123287671233E-3</c:v>
                </c:pt>
                <c:pt idx="2078">
                  <c:v>0.21863013698630135</c:v>
                </c:pt>
                <c:pt idx="2079">
                  <c:v>0.1561643835616438</c:v>
                </c:pt>
                <c:pt idx="2080">
                  <c:v>0.81296470684931499</c:v>
                </c:pt>
                <c:pt idx="2081">
                  <c:v>5.7205479452054793E-2</c:v>
                </c:pt>
                <c:pt idx="2082">
                  <c:v>0.14732413150684931</c:v>
                </c:pt>
                <c:pt idx="2083">
                  <c:v>0.14517392054794517</c:v>
                </c:pt>
                <c:pt idx="2084">
                  <c:v>0.14811023013698629</c:v>
                </c:pt>
                <c:pt idx="2085">
                  <c:v>0.10998444657534244</c:v>
                </c:pt>
                <c:pt idx="2086">
                  <c:v>0.11268955068493149</c:v>
                </c:pt>
                <c:pt idx="2087">
                  <c:v>7.576603561643834E-2</c:v>
                </c:pt>
                <c:pt idx="2088">
                  <c:v>0.20896351232876709</c:v>
                </c:pt>
                <c:pt idx="2089">
                  <c:v>0.20935656164383559</c:v>
                </c:pt>
                <c:pt idx="2090">
                  <c:v>0.16274553698630134</c:v>
                </c:pt>
                <c:pt idx="2091">
                  <c:v>0.16512695342465752</c:v>
                </c:pt>
                <c:pt idx="2092">
                  <c:v>0.16658354794520547</c:v>
                </c:pt>
                <c:pt idx="2093">
                  <c:v>1.0193849589041095</c:v>
                </c:pt>
                <c:pt idx="2094">
                  <c:v>0.29208188219178083</c:v>
                </c:pt>
                <c:pt idx="2095">
                  <c:v>0.76769467397260271</c:v>
                </c:pt>
                <c:pt idx="2096">
                  <c:v>1.4214794520547946</c:v>
                </c:pt>
                <c:pt idx="2097">
                  <c:v>0</c:v>
                </c:pt>
                <c:pt idx="2098">
                  <c:v>0</c:v>
                </c:pt>
                <c:pt idx="2099">
                  <c:v>4.767123287671233E-3</c:v>
                </c:pt>
                <c:pt idx="2100">
                  <c:v>0.46224657534246577</c:v>
                </c:pt>
                <c:pt idx="2101">
                  <c:v>0.18739726027397258</c:v>
                </c:pt>
                <c:pt idx="2102">
                  <c:v>0.13178082191780821</c:v>
                </c:pt>
                <c:pt idx="2103">
                  <c:v>1.1972602739726028E-2</c:v>
                </c:pt>
                <c:pt idx="2104">
                  <c:v>2.3013698630136987E-2</c:v>
                </c:pt>
                <c:pt idx="2105">
                  <c:v>4.767123287671233E-3</c:v>
                </c:pt>
                <c:pt idx="2106">
                  <c:v>0.28109589041095889</c:v>
                </c:pt>
                <c:pt idx="2107">
                  <c:v>3.5753424657534248E-2</c:v>
                </c:pt>
                <c:pt idx="2108">
                  <c:v>2.3835616438356165E-3</c:v>
                </c:pt>
                <c:pt idx="2109">
                  <c:v>1.7178082191780821</c:v>
                </c:pt>
                <c:pt idx="2110">
                  <c:v>0.59156233972602734</c:v>
                </c:pt>
                <c:pt idx="2111">
                  <c:v>0.58557411780821911</c:v>
                </c:pt>
                <c:pt idx="2112">
                  <c:v>0.57736632328767112</c:v>
                </c:pt>
                <c:pt idx="2113">
                  <c:v>0.5752392328767123</c:v>
                </c:pt>
                <c:pt idx="2114">
                  <c:v>0.55984094794520545</c:v>
                </c:pt>
                <c:pt idx="2115">
                  <c:v>0.72610080821917811</c:v>
                </c:pt>
                <c:pt idx="2116">
                  <c:v>0.13013698630136986</c:v>
                </c:pt>
                <c:pt idx="2117">
                  <c:v>0.10136986301369863</c:v>
                </c:pt>
                <c:pt idx="2118">
                  <c:v>1.191780821917808E-2</c:v>
                </c:pt>
                <c:pt idx="2119">
                  <c:v>0.57928532876712324</c:v>
                </c:pt>
                <c:pt idx="2120">
                  <c:v>0.5481881917808219</c:v>
                </c:pt>
                <c:pt idx="2121">
                  <c:v>0.57486930410958903</c:v>
                </c:pt>
                <c:pt idx="2122">
                  <c:v>0.57188675342465756</c:v>
                </c:pt>
                <c:pt idx="2123">
                  <c:v>0.58007142739726036</c:v>
                </c:pt>
                <c:pt idx="2124">
                  <c:v>0.55278918082191786</c:v>
                </c:pt>
                <c:pt idx="2125">
                  <c:v>9.4905225205479449E-2</c:v>
                </c:pt>
                <c:pt idx="2126">
                  <c:v>9.3462503013698628E-2</c:v>
                </c:pt>
                <c:pt idx="2127">
                  <c:v>9.4105254246575329E-2</c:v>
                </c:pt>
                <c:pt idx="2128">
                  <c:v>0.28126027397260273</c:v>
                </c:pt>
                <c:pt idx="2129">
                  <c:v>8.6301369863013705E-2</c:v>
                </c:pt>
                <c:pt idx="2130">
                  <c:v>3.419178082191781E-2</c:v>
                </c:pt>
                <c:pt idx="2131">
                  <c:v>4.767123287671233E-3</c:v>
                </c:pt>
                <c:pt idx="2133">
                  <c:v>2.4312328767123286</c:v>
                </c:pt>
                <c:pt idx="2134">
                  <c:v>0.8580821917808219</c:v>
                </c:pt>
                <c:pt idx="2135">
                  <c:v>4.767123287671233E-3</c:v>
                </c:pt>
                <c:pt idx="2136">
                  <c:v>6.5753424657534242E-3</c:v>
                </c:pt>
                <c:pt idx="2137">
                  <c:v>0.2621917808219178</c:v>
                </c:pt>
                <c:pt idx="2138">
                  <c:v>1.191780821917808E-2</c:v>
                </c:pt>
                <c:pt idx="2139">
                  <c:v>0.23174794520547942</c:v>
                </c:pt>
                <c:pt idx="2140">
                  <c:v>0.33369863013698631</c:v>
                </c:pt>
                <c:pt idx="2141">
                  <c:v>2.4312328767123286</c:v>
                </c:pt>
                <c:pt idx="2142">
                  <c:v>0.11917808219178082</c:v>
                </c:pt>
                <c:pt idx="2143">
                  <c:v>2.5265753424657533</c:v>
                </c:pt>
                <c:pt idx="2144">
                  <c:v>0.38136986301369857</c:v>
                </c:pt>
                <c:pt idx="2145">
                  <c:v>1.453972602739726</c:v>
                </c:pt>
                <c:pt idx="2146">
                  <c:v>0.50169863013698635</c:v>
                </c:pt>
                <c:pt idx="2147">
                  <c:v>0.64356164383561643</c:v>
                </c:pt>
                <c:pt idx="2148">
                  <c:v>1.2156164383561643</c:v>
                </c:pt>
                <c:pt idx="2149">
                  <c:v>0.69123287671232869</c:v>
                </c:pt>
                <c:pt idx="2150">
                  <c:v>3.6542465753424652E-2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0.42904109589041095</c:v>
                </c:pt>
                <c:pt idx="2156">
                  <c:v>2.4666849315068493</c:v>
                </c:pt>
                <c:pt idx="2157">
                  <c:v>0.71506849315068488</c:v>
                </c:pt>
                <c:pt idx="2158">
                  <c:v>0.46575342465753422</c:v>
                </c:pt>
                <c:pt idx="2159">
                  <c:v>0.92958904109589025</c:v>
                </c:pt>
                <c:pt idx="2160">
                  <c:v>1.6305205479452058</c:v>
                </c:pt>
                <c:pt idx="2161">
                  <c:v>0.37627397260273976</c:v>
                </c:pt>
                <c:pt idx="2162">
                  <c:v>1.0033972602739727</c:v>
                </c:pt>
                <c:pt idx="2163">
                  <c:v>0.21794520547945204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0.8580821917808219</c:v>
                </c:pt>
                <c:pt idx="2170">
                  <c:v>0.76273972602739715</c:v>
                </c:pt>
                <c:pt idx="2171">
                  <c:v>2.3835616438356161E-2</c:v>
                </c:pt>
                <c:pt idx="2172">
                  <c:v>4.7671232876712322E-2</c:v>
                </c:pt>
                <c:pt idx="2173">
                  <c:v>0.21452054794520548</c:v>
                </c:pt>
                <c:pt idx="2174">
                  <c:v>1.6684931506849314</c:v>
                </c:pt>
                <c:pt idx="2175">
                  <c:v>4.7671232876712322E-2</c:v>
                </c:pt>
                <c:pt idx="2176">
                  <c:v>4.7671232876712322E-2</c:v>
                </c:pt>
                <c:pt idx="2177">
                  <c:v>2.3835616438356161E-2</c:v>
                </c:pt>
                <c:pt idx="2178">
                  <c:v>2.3835616438356161E-2</c:v>
                </c:pt>
                <c:pt idx="2179">
                  <c:v>0.11917808219178082</c:v>
                </c:pt>
                <c:pt idx="2180">
                  <c:v>0.23835616438356164</c:v>
                </c:pt>
                <c:pt idx="2181">
                  <c:v>0.11917808219178082</c:v>
                </c:pt>
                <c:pt idx="2182">
                  <c:v>0.28602739726027393</c:v>
                </c:pt>
                <c:pt idx="2183">
                  <c:v>0.23835616438356164</c:v>
                </c:pt>
                <c:pt idx="2184">
                  <c:v>0.54821917808219178</c:v>
                </c:pt>
                <c:pt idx="2185">
                  <c:v>1.0726027397260274</c:v>
                </c:pt>
                <c:pt idx="2186">
                  <c:v>1.2156164383561643</c:v>
                </c:pt>
                <c:pt idx="2187">
                  <c:v>4.7671232876712322E-2</c:v>
                </c:pt>
                <c:pt idx="2188">
                  <c:v>0.40520547945205471</c:v>
                </c:pt>
                <c:pt idx="2189">
                  <c:v>0.81041095890410941</c:v>
                </c:pt>
                <c:pt idx="2190">
                  <c:v>0.90575342465753417</c:v>
                </c:pt>
                <c:pt idx="2191">
                  <c:v>4.7671232876712322E-2</c:v>
                </c:pt>
                <c:pt idx="2192">
                  <c:v>0.10542465753424657</c:v>
                </c:pt>
                <c:pt idx="2193">
                  <c:v>0.44602739726027402</c:v>
                </c:pt>
                <c:pt idx="2194">
                  <c:v>1.3340273972602741</c:v>
                </c:pt>
                <c:pt idx="2195">
                  <c:v>0.22706849315068492</c:v>
                </c:pt>
                <c:pt idx="2196">
                  <c:v>0.34871232876712327</c:v>
                </c:pt>
                <c:pt idx="2197">
                  <c:v>0.76273972602739715</c:v>
                </c:pt>
                <c:pt idx="2198">
                  <c:v>1.3347945205479452</c:v>
                </c:pt>
                <c:pt idx="2199">
                  <c:v>0.54821917808219178</c:v>
                </c:pt>
                <c:pt idx="2200">
                  <c:v>9.5342465753424661E-3</c:v>
                </c:pt>
                <c:pt idx="2201">
                  <c:v>0.23835616438356164</c:v>
                </c:pt>
                <c:pt idx="2202">
                  <c:v>0.40520547945205471</c:v>
                </c:pt>
                <c:pt idx="2203">
                  <c:v>0.35753424657534244</c:v>
                </c:pt>
                <c:pt idx="2204">
                  <c:v>2.3835616438356161E-2</c:v>
                </c:pt>
                <c:pt idx="2205">
                  <c:v>0.11917808219178082</c:v>
                </c:pt>
                <c:pt idx="2206">
                  <c:v>4.7671232876712322E-2</c:v>
                </c:pt>
                <c:pt idx="2207">
                  <c:v>0.19068493150684929</c:v>
                </c:pt>
                <c:pt idx="2208">
                  <c:v>0.19068493150684929</c:v>
                </c:pt>
                <c:pt idx="2209">
                  <c:v>0.50054794520547941</c:v>
                </c:pt>
                <c:pt idx="2210">
                  <c:v>8.7452054794520548E-2</c:v>
                </c:pt>
                <c:pt idx="2211">
                  <c:v>0.75184794520547948</c:v>
                </c:pt>
                <c:pt idx="2212">
                  <c:v>7.1506849315068483E-2</c:v>
                </c:pt>
                <c:pt idx="2213">
                  <c:v>4.7671232876712322E-2</c:v>
                </c:pt>
                <c:pt idx="2214">
                  <c:v>4.7671232876712322E-2</c:v>
                </c:pt>
                <c:pt idx="2215">
                  <c:v>0.50054794520547941</c:v>
                </c:pt>
                <c:pt idx="2216">
                  <c:v>0.47671232876712327</c:v>
                </c:pt>
                <c:pt idx="2217">
                  <c:v>0.42904109589041095</c:v>
                </c:pt>
                <c:pt idx="2218">
                  <c:v>4.767123287671233E-3</c:v>
                </c:pt>
                <c:pt idx="2219">
                  <c:v>0.73890410958904107</c:v>
                </c:pt>
                <c:pt idx="2220">
                  <c:v>0.16684931506849315</c:v>
                </c:pt>
                <c:pt idx="2221">
                  <c:v>0.40520547945205471</c:v>
                </c:pt>
                <c:pt idx="2222">
                  <c:v>0.11917808219178082</c:v>
                </c:pt>
                <c:pt idx="2223">
                  <c:v>1.5493150684931507</c:v>
                </c:pt>
                <c:pt idx="2224">
                  <c:v>7.1506849315068483E-2</c:v>
                </c:pt>
                <c:pt idx="2225">
                  <c:v>2.3835616438356161E-2</c:v>
                </c:pt>
                <c:pt idx="2226">
                  <c:v>4.7671232876712322E-2</c:v>
                </c:pt>
                <c:pt idx="2227">
                  <c:v>4.7671232876712322E-2</c:v>
                </c:pt>
                <c:pt idx="2228">
                  <c:v>7.1506849315068483E-2</c:v>
                </c:pt>
                <c:pt idx="2229">
                  <c:v>0.73890410958904107</c:v>
                </c:pt>
                <c:pt idx="2230">
                  <c:v>0.2621917808219178</c:v>
                </c:pt>
                <c:pt idx="2231">
                  <c:v>0.50054794520547941</c:v>
                </c:pt>
                <c:pt idx="2232">
                  <c:v>0.71724008256708571</c:v>
                </c:pt>
                <c:pt idx="2233">
                  <c:v>0.92958904109589025</c:v>
                </c:pt>
                <c:pt idx="2234">
                  <c:v>7.1506849315068483E-2</c:v>
                </c:pt>
                <c:pt idx="2235">
                  <c:v>0.97726027397260273</c:v>
                </c:pt>
                <c:pt idx="2236">
                  <c:v>1.0010958904109588</c:v>
                </c:pt>
                <c:pt idx="2237">
                  <c:v>0.61972602739726024</c:v>
                </c:pt>
                <c:pt idx="2238">
                  <c:v>1.425660273972603</c:v>
                </c:pt>
                <c:pt idx="2239">
                  <c:v>1.4778082191780821</c:v>
                </c:pt>
                <c:pt idx="2240">
                  <c:v>1.4063013698630136</c:v>
                </c:pt>
                <c:pt idx="2241">
                  <c:v>0.28602739726027393</c:v>
                </c:pt>
                <c:pt idx="2242">
                  <c:v>0.50054794520547941</c:v>
                </c:pt>
                <c:pt idx="2243">
                  <c:v>0.97253369863013683</c:v>
                </c:pt>
                <c:pt idx="2244">
                  <c:v>0.92958904109589025</c:v>
                </c:pt>
                <c:pt idx="2245">
                  <c:v>7.1506849315068483E-2</c:v>
                </c:pt>
                <c:pt idx="2246">
                  <c:v>0.97726027397260273</c:v>
                </c:pt>
                <c:pt idx="2247">
                  <c:v>0.8779726027397261</c:v>
                </c:pt>
                <c:pt idx="2248">
                  <c:v>0.61972602739726024</c:v>
                </c:pt>
                <c:pt idx="2249">
                  <c:v>1.6255890410958902</c:v>
                </c:pt>
                <c:pt idx="2250">
                  <c:v>1.4778082191780821</c:v>
                </c:pt>
                <c:pt idx="2252">
                  <c:v>0.69123287671232869</c:v>
                </c:pt>
                <c:pt idx="2253">
                  <c:v>0.42904109589041095</c:v>
                </c:pt>
                <c:pt idx="2254">
                  <c:v>1.6684931506849316E-2</c:v>
                </c:pt>
                <c:pt idx="2255">
                  <c:v>0.23835616438356164</c:v>
                </c:pt>
                <c:pt idx="2256">
                  <c:v>0.61972602739726024</c:v>
                </c:pt>
                <c:pt idx="2257">
                  <c:v>0.10136986301369863</c:v>
                </c:pt>
                <c:pt idx="2259">
                  <c:v>0.59589041095890405</c:v>
                </c:pt>
                <c:pt idx="2260">
                  <c:v>0.76273972602739715</c:v>
                </c:pt>
                <c:pt idx="2261">
                  <c:v>0.78657534246575334</c:v>
                </c:pt>
                <c:pt idx="2262">
                  <c:v>0.33369863013698631</c:v>
                </c:pt>
                <c:pt idx="2263">
                  <c:v>9.5000000000000001E-2</c:v>
                </c:pt>
                <c:pt idx="2264">
                  <c:v>7.1999999999999995E-2</c:v>
                </c:pt>
                <c:pt idx="2265">
                  <c:v>1.1200000000000001</c:v>
                </c:pt>
                <c:pt idx="2266">
                  <c:v>0.47671232876712327</c:v>
                </c:pt>
                <c:pt idx="2267">
                  <c:v>0.38136986301369857</c:v>
                </c:pt>
                <c:pt idx="2268">
                  <c:v>0.50054794520547941</c:v>
                </c:pt>
                <c:pt idx="2269">
                  <c:v>0.40520547945205471</c:v>
                </c:pt>
                <c:pt idx="2270">
                  <c:v>0.23835616438356164</c:v>
                </c:pt>
                <c:pt idx="2271">
                  <c:v>0.19068493150684929</c:v>
                </c:pt>
                <c:pt idx="2272">
                  <c:v>0.35753424657534244</c:v>
                </c:pt>
                <c:pt idx="2273">
                  <c:v>0.28602739726027393</c:v>
                </c:pt>
                <c:pt idx="2274">
                  <c:v>0.28602739726027393</c:v>
                </c:pt>
                <c:pt idx="2275">
                  <c:v>0.11917808219178082</c:v>
                </c:pt>
                <c:pt idx="2276">
                  <c:v>0.30986301369863012</c:v>
                </c:pt>
                <c:pt idx="2277">
                  <c:v>0.16684931506849315</c:v>
                </c:pt>
                <c:pt idx="2278">
                  <c:v>0.76273972602739715</c:v>
                </c:pt>
                <c:pt idx="2279">
                  <c:v>1.3109589041095888</c:v>
                </c:pt>
                <c:pt idx="2280">
                  <c:v>2.8220547945205485</c:v>
                </c:pt>
                <c:pt idx="2281">
                  <c:v>1.0726027397260274</c:v>
                </c:pt>
                <c:pt idx="2282">
                  <c:v>5.6219178082191783E-2</c:v>
                </c:pt>
                <c:pt idx="2283">
                  <c:v>1.0347534246575345</c:v>
                </c:pt>
                <c:pt idx="2284">
                  <c:v>0.78767123287671237</c:v>
                </c:pt>
                <c:pt idx="2285">
                  <c:v>0.4703424657534247</c:v>
                </c:pt>
                <c:pt idx="2286">
                  <c:v>0.75254794520547952</c:v>
                </c:pt>
                <c:pt idx="2287">
                  <c:v>7.1506849315068496E-2</c:v>
                </c:pt>
                <c:pt idx="2288">
                  <c:v>0.2149041095890411</c:v>
                </c:pt>
                <c:pt idx="2289">
                  <c:v>0.38926027397260271</c:v>
                </c:pt>
                <c:pt idx="2290">
                  <c:v>3.355109589041096</c:v>
                </c:pt>
                <c:pt idx="2291">
                  <c:v>1.8</c:v>
                </c:pt>
                <c:pt idx="2292">
                  <c:v>2.9746849315068493</c:v>
                </c:pt>
                <c:pt idx="2293">
                  <c:v>0.42904109589041095</c:v>
                </c:pt>
                <c:pt idx="2294">
                  <c:v>3.1356164383561644</c:v>
                </c:pt>
                <c:pt idx="2295">
                  <c:v>0.53305479452054805</c:v>
                </c:pt>
                <c:pt idx="2296">
                  <c:v>0.12569863013698632</c:v>
                </c:pt>
                <c:pt idx="2297">
                  <c:v>0.13380821917808219</c:v>
                </c:pt>
                <c:pt idx="2298">
                  <c:v>0.16219178082191782</c:v>
                </c:pt>
                <c:pt idx="2299">
                  <c:v>0.76273972602739715</c:v>
                </c:pt>
                <c:pt idx="2300">
                  <c:v>0.36791232876712332</c:v>
                </c:pt>
                <c:pt idx="2301">
                  <c:v>0.89678630136986315</c:v>
                </c:pt>
                <c:pt idx="2302">
                  <c:v>0.87379178082191789</c:v>
                </c:pt>
                <c:pt idx="2303">
                  <c:v>0.57486301369863013</c:v>
                </c:pt>
                <c:pt idx="2304">
                  <c:v>0.38136986301369857</c:v>
                </c:pt>
                <c:pt idx="2305">
                  <c:v>4.7671232876712322E-2</c:v>
                </c:pt>
                <c:pt idx="2306">
                  <c:v>3.1232876712328762E-2</c:v>
                </c:pt>
                <c:pt idx="2307">
                  <c:v>1.3824657534246574</c:v>
                </c:pt>
                <c:pt idx="2308">
                  <c:v>1.795890410958904</c:v>
                </c:pt>
                <c:pt idx="2309">
                  <c:v>1.4214794520547946</c:v>
                </c:pt>
                <c:pt idx="2310">
                  <c:v>0.71073972602739732</c:v>
                </c:pt>
                <c:pt idx="2311">
                  <c:v>1.1110136986301369</c:v>
                </c:pt>
                <c:pt idx="2312">
                  <c:v>1.6923287671232874</c:v>
                </c:pt>
                <c:pt idx="2313">
                  <c:v>9.3315068493150688E-2</c:v>
                </c:pt>
                <c:pt idx="2314">
                  <c:v>2.3835616438356162</c:v>
                </c:pt>
                <c:pt idx="2315">
                  <c:v>3.6992876712328768</c:v>
                </c:pt>
                <c:pt idx="2316">
                  <c:v>0.46224657534246577</c:v>
                </c:pt>
                <c:pt idx="2317">
                  <c:v>0.28773863764308499</c:v>
                </c:pt>
                <c:pt idx="2318">
                  <c:v>0.78657534246575334</c:v>
                </c:pt>
                <c:pt idx="2319">
                  <c:v>0.47671232876712327</c:v>
                </c:pt>
                <c:pt idx="2320">
                  <c:v>1.1631780821917808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E2B-41D1-B703-4F62AE93350D}"/>
            </c:ext>
          </c:extLst>
        </c:ser>
        <c:ser>
          <c:idx val="36"/>
          <c:order val="36"/>
          <c:tx>
            <c:strRef>
              <c:f>Реестр!$AL$2:$AL$3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об источниках образования ТКО (объект(ы) капитального строительства, территории (части территории) </c:v>
                </c:pt>
              </c:strCache>
            </c:strRef>
          </c:tx>
          <c:spPr>
            <a:solidFill>
              <a:schemeClr val="accent1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Реестр!$AL$4:$AL$2324</c:f>
              <c:numCache>
                <c:formatCode>0.000</c:formatCode>
                <c:ptCount val="2321"/>
                <c:pt idx="1">
                  <c:v>0</c:v>
                </c:pt>
                <c:pt idx="2">
                  <c:v>0</c:v>
                </c:pt>
                <c:pt idx="3">
                  <c:v>3.26478082191781E-2</c:v>
                </c:pt>
                <c:pt idx="4">
                  <c:v>0.2407068493150685</c:v>
                </c:pt>
                <c:pt idx="5">
                  <c:v>0.23279178082191779</c:v>
                </c:pt>
                <c:pt idx="6">
                  <c:v>0.18064109589041094</c:v>
                </c:pt>
                <c:pt idx="7">
                  <c:v>0.40130136986301368</c:v>
                </c:pt>
                <c:pt idx="8">
                  <c:v>0.3416794520547945</c:v>
                </c:pt>
                <c:pt idx="9">
                  <c:v>0.23774794520547946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0.49561643835616442</c:v>
                </c:pt>
                <c:pt idx="14">
                  <c:v>0.23671232876712331</c:v>
                </c:pt>
                <c:pt idx="15">
                  <c:v>8.8767123287671224E-2</c:v>
                </c:pt>
                <c:pt idx="16">
                  <c:v>9.7397260273972594E-2</c:v>
                </c:pt>
                <c:pt idx="17">
                  <c:v>0</c:v>
                </c:pt>
                <c:pt idx="18">
                  <c:v>6.3616438356164387E-2</c:v>
                </c:pt>
                <c:pt idx="19">
                  <c:v>0.29152602739726025</c:v>
                </c:pt>
                <c:pt idx="20">
                  <c:v>0.29152602739726025</c:v>
                </c:pt>
                <c:pt idx="21">
                  <c:v>0.29248767123287672</c:v>
                </c:pt>
                <c:pt idx="22">
                  <c:v>0.29233972602739722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0.14853698630136986</c:v>
                </c:pt>
                <c:pt idx="27">
                  <c:v>0.18215753424657533</c:v>
                </c:pt>
                <c:pt idx="28">
                  <c:v>0.1887780821917808</c:v>
                </c:pt>
                <c:pt idx="29">
                  <c:v>0.20446027397260275</c:v>
                </c:pt>
                <c:pt idx="30">
                  <c:v>0.23094246575342464</c:v>
                </c:pt>
                <c:pt idx="31">
                  <c:v>0.14801917808219178</c:v>
                </c:pt>
                <c:pt idx="32">
                  <c:v>0.48821917808219173</c:v>
                </c:pt>
                <c:pt idx="33">
                  <c:v>0.44383561643835617</c:v>
                </c:pt>
                <c:pt idx="34">
                  <c:v>3.6986301369863014E-2</c:v>
                </c:pt>
                <c:pt idx="35">
                  <c:v>0.14794520547945206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0.65820082191780815</c:v>
                </c:pt>
                <c:pt idx="44">
                  <c:v>0.13559917808219177</c:v>
                </c:pt>
                <c:pt idx="45">
                  <c:v>0</c:v>
                </c:pt>
                <c:pt idx="46">
                  <c:v>0.20357999999999998</c:v>
                </c:pt>
                <c:pt idx="47">
                  <c:v>2.887890410958904E-2</c:v>
                </c:pt>
                <c:pt idx="48">
                  <c:v>0.2026405479452055</c:v>
                </c:pt>
                <c:pt idx="49">
                  <c:v>2.8679178082191781E-2</c:v>
                </c:pt>
                <c:pt idx="50">
                  <c:v>2.8361095890410956E-2</c:v>
                </c:pt>
                <c:pt idx="51">
                  <c:v>2.7192328767123287E-2</c:v>
                </c:pt>
                <c:pt idx="52">
                  <c:v>2.8997260273972602E-2</c:v>
                </c:pt>
                <c:pt idx="53">
                  <c:v>2.8087397260273969E-2</c:v>
                </c:pt>
                <c:pt idx="54">
                  <c:v>2.9485479452054795E-2</c:v>
                </c:pt>
                <c:pt idx="55">
                  <c:v>2.8420273972602741E-2</c:v>
                </c:pt>
                <c:pt idx="56">
                  <c:v>0.27155342465753424</c:v>
                </c:pt>
                <c:pt idx="57">
                  <c:v>0.20660547945205479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0.23501835616438357</c:v>
                </c:pt>
                <c:pt idx="63">
                  <c:v>0.25890410958904109</c:v>
                </c:pt>
                <c:pt idx="64">
                  <c:v>7.3972602739726029E-2</c:v>
                </c:pt>
                <c:pt idx="65">
                  <c:v>0.13315068493150686</c:v>
                </c:pt>
                <c:pt idx="66">
                  <c:v>0.16273972602739725</c:v>
                </c:pt>
                <c:pt idx="67">
                  <c:v>0.28849315068493148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0.24727561643835616</c:v>
                </c:pt>
                <c:pt idx="72">
                  <c:v>0.23944931506849315</c:v>
                </c:pt>
                <c:pt idx="73">
                  <c:v>0.76916712328767123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0.61596931506849317</c:v>
                </c:pt>
                <c:pt idx="78">
                  <c:v>0.32986301369863014</c:v>
                </c:pt>
                <c:pt idx="79">
                  <c:v>0.2293150684931507</c:v>
                </c:pt>
                <c:pt idx="80">
                  <c:v>4.4383561643835612E-2</c:v>
                </c:pt>
                <c:pt idx="81">
                  <c:v>2.9589041095890414E-2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2.9610958904109589E-2</c:v>
                </c:pt>
                <c:pt idx="93">
                  <c:v>8.6301369863013688E-3</c:v>
                </c:pt>
                <c:pt idx="94">
                  <c:v>2.9104657534246573E-2</c:v>
                </c:pt>
                <c:pt idx="95">
                  <c:v>0.52176657534246584</c:v>
                </c:pt>
                <c:pt idx="96">
                  <c:v>0.53661808219178087</c:v>
                </c:pt>
                <c:pt idx="97">
                  <c:v>0.42164383561643837</c:v>
                </c:pt>
                <c:pt idx="98">
                  <c:v>0.17753424657534245</c:v>
                </c:pt>
                <c:pt idx="99">
                  <c:v>0.16273972602739725</c:v>
                </c:pt>
                <c:pt idx="100">
                  <c:v>0.17013698630136986</c:v>
                </c:pt>
                <c:pt idx="101">
                  <c:v>0</c:v>
                </c:pt>
                <c:pt idx="102">
                  <c:v>0</c:v>
                </c:pt>
                <c:pt idx="103">
                  <c:v>0.86211369863013698</c:v>
                </c:pt>
                <c:pt idx="104">
                  <c:v>1.1923421917808219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0.4455369863013699</c:v>
                </c:pt>
                <c:pt idx="110">
                  <c:v>1.1571534246575341</c:v>
                </c:pt>
                <c:pt idx="111">
                  <c:v>0.39649315068493152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1.4503068493150684</c:v>
                </c:pt>
                <c:pt idx="123">
                  <c:v>1.549511506849315</c:v>
                </c:pt>
                <c:pt idx="124">
                  <c:v>5.6746084931506857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1.0048931506849315</c:v>
                </c:pt>
                <c:pt idx="130">
                  <c:v>5.7473873972602743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7.8144657534246584E-2</c:v>
                </c:pt>
                <c:pt idx="135">
                  <c:v>7.7419726027397259E-2</c:v>
                </c:pt>
                <c:pt idx="136">
                  <c:v>3.6853150684931509E-2</c:v>
                </c:pt>
                <c:pt idx="137">
                  <c:v>7.7419726027397259E-2</c:v>
                </c:pt>
                <c:pt idx="138">
                  <c:v>0.13155287671232876</c:v>
                </c:pt>
                <c:pt idx="139">
                  <c:v>0.28928465753424654</c:v>
                </c:pt>
                <c:pt idx="140">
                  <c:v>0.31121753424657533</c:v>
                </c:pt>
                <c:pt idx="141">
                  <c:v>0.31138767123287669</c:v>
                </c:pt>
                <c:pt idx="142">
                  <c:v>0.20601369863013697</c:v>
                </c:pt>
                <c:pt idx="143">
                  <c:v>0.20505205479452054</c:v>
                </c:pt>
                <c:pt idx="144">
                  <c:v>0.10356164383561643</c:v>
                </c:pt>
                <c:pt idx="145">
                  <c:v>0.14794520547945206</c:v>
                </c:pt>
                <c:pt idx="146">
                  <c:v>0.11095890410958904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0.10253342465753423</c:v>
                </c:pt>
                <c:pt idx="153">
                  <c:v>9.4932000000000002E-2</c:v>
                </c:pt>
                <c:pt idx="154">
                  <c:v>0.40377945205479454</c:v>
                </c:pt>
                <c:pt idx="155">
                  <c:v>0.27155342465753424</c:v>
                </c:pt>
                <c:pt idx="156">
                  <c:v>0.20666465753424659</c:v>
                </c:pt>
                <c:pt idx="157">
                  <c:v>8.4670520547945202E-2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0.38527890410958898</c:v>
                </c:pt>
                <c:pt idx="163">
                  <c:v>0.30872539726027398</c:v>
                </c:pt>
                <c:pt idx="164">
                  <c:v>3.903534246575343E-2</c:v>
                </c:pt>
                <c:pt idx="165">
                  <c:v>0.36018</c:v>
                </c:pt>
                <c:pt idx="166">
                  <c:v>0.21452054794520548</c:v>
                </c:pt>
                <c:pt idx="167">
                  <c:v>3.6986301369863018E-4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0.17967649315068493</c:v>
                </c:pt>
                <c:pt idx="178">
                  <c:v>0.21595561643835617</c:v>
                </c:pt>
                <c:pt idx="179">
                  <c:v>0.18154356164383559</c:v>
                </c:pt>
                <c:pt idx="180">
                  <c:v>4.4191232876712325E-2</c:v>
                </c:pt>
                <c:pt idx="181">
                  <c:v>0.10757835616438356</c:v>
                </c:pt>
                <c:pt idx="182">
                  <c:v>4.4383561643835612E-2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0.15488986301369861</c:v>
                </c:pt>
                <c:pt idx="187">
                  <c:v>0.24253369863013699</c:v>
                </c:pt>
                <c:pt idx="188">
                  <c:v>8.1928767123287671E-3</c:v>
                </c:pt>
                <c:pt idx="189">
                  <c:v>8.3616438356164391E-3</c:v>
                </c:pt>
                <c:pt idx="190">
                  <c:v>0.20703123287671232</c:v>
                </c:pt>
                <c:pt idx="191">
                  <c:v>0.11669479452054796</c:v>
                </c:pt>
                <c:pt idx="192">
                  <c:v>0.21203287671232876</c:v>
                </c:pt>
                <c:pt idx="193">
                  <c:v>0.19906849315068492</c:v>
                </c:pt>
                <c:pt idx="194">
                  <c:v>0.23840657534246579</c:v>
                </c:pt>
                <c:pt idx="195">
                  <c:v>6.6575342465753432E-2</c:v>
                </c:pt>
                <c:pt idx="196">
                  <c:v>0.35506849315068489</c:v>
                </c:pt>
                <c:pt idx="197">
                  <c:v>0.11095890410958904</c:v>
                </c:pt>
                <c:pt idx="198">
                  <c:v>0.14794520547945206</c:v>
                </c:pt>
                <c:pt idx="199">
                  <c:v>8.8767123287671224E-2</c:v>
                </c:pt>
                <c:pt idx="200">
                  <c:v>0.35506849315068489</c:v>
                </c:pt>
                <c:pt idx="201">
                  <c:v>0.2515068493150685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0.36744928767123286</c:v>
                </c:pt>
                <c:pt idx="208">
                  <c:v>0.54202536986301364</c:v>
                </c:pt>
                <c:pt idx="209">
                  <c:v>0.14605260273972603</c:v>
                </c:pt>
                <c:pt idx="210">
                  <c:v>0.10356164383561643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1.5438082191780822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0.252613698630137</c:v>
                </c:pt>
                <c:pt idx="235">
                  <c:v>0.2505424657534247</c:v>
                </c:pt>
                <c:pt idx="236">
                  <c:v>0.25077260273972601</c:v>
                </c:pt>
                <c:pt idx="237">
                  <c:v>0.25153972602739727</c:v>
                </c:pt>
                <c:pt idx="238">
                  <c:v>0.14878356164383563</c:v>
                </c:pt>
                <c:pt idx="239">
                  <c:v>0.1557260273972603</c:v>
                </c:pt>
                <c:pt idx="240">
                  <c:v>0.15664657534246576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0.24277808219178085</c:v>
                </c:pt>
                <c:pt idx="248">
                  <c:v>4.7697534246575336E-2</c:v>
                </c:pt>
                <c:pt idx="249">
                  <c:v>0.24065506849315069</c:v>
                </c:pt>
                <c:pt idx="250">
                  <c:v>9.5128767123287675E-2</c:v>
                </c:pt>
                <c:pt idx="251">
                  <c:v>4.6824657534246576E-2</c:v>
                </c:pt>
                <c:pt idx="252">
                  <c:v>4.7490410958904106E-2</c:v>
                </c:pt>
                <c:pt idx="253">
                  <c:v>0.3288821917808219</c:v>
                </c:pt>
                <c:pt idx="254">
                  <c:v>0.30672739726027398</c:v>
                </c:pt>
                <c:pt idx="255">
                  <c:v>0.23245298630136987</c:v>
                </c:pt>
                <c:pt idx="256">
                  <c:v>0.30756328767123287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3.0216986301369861E-2</c:v>
                </c:pt>
                <c:pt idx="264">
                  <c:v>3.0216986301369861E-2</c:v>
                </c:pt>
                <c:pt idx="265">
                  <c:v>2.98641095890411E-2</c:v>
                </c:pt>
                <c:pt idx="266">
                  <c:v>3.9115616438356163E-2</c:v>
                </c:pt>
                <c:pt idx="267">
                  <c:v>0.57902465753424659</c:v>
                </c:pt>
                <c:pt idx="268">
                  <c:v>0.20712328767123286</c:v>
                </c:pt>
                <c:pt idx="269">
                  <c:v>8.8767123287671224E-2</c:v>
                </c:pt>
                <c:pt idx="270">
                  <c:v>9.6164383561643835E-2</c:v>
                </c:pt>
                <c:pt idx="271">
                  <c:v>0.18493150684931506</c:v>
                </c:pt>
                <c:pt idx="272">
                  <c:v>0.23671232876712331</c:v>
                </c:pt>
                <c:pt idx="273">
                  <c:v>0.17753424657534245</c:v>
                </c:pt>
                <c:pt idx="274">
                  <c:v>0.26630136986301373</c:v>
                </c:pt>
                <c:pt idx="275">
                  <c:v>0.16273972602739725</c:v>
                </c:pt>
                <c:pt idx="276">
                  <c:v>0.27369863013698631</c:v>
                </c:pt>
                <c:pt idx="277">
                  <c:v>0.20712328767123286</c:v>
                </c:pt>
                <c:pt idx="278">
                  <c:v>0.28849315068493148</c:v>
                </c:pt>
                <c:pt idx="279">
                  <c:v>0</c:v>
                </c:pt>
                <c:pt idx="280">
                  <c:v>0</c:v>
                </c:pt>
                <c:pt idx="281">
                  <c:v>0.88535589041095886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1.0379178082191782E-2</c:v>
                </c:pt>
                <c:pt idx="289">
                  <c:v>9.895890410958905E-3</c:v>
                </c:pt>
                <c:pt idx="290">
                  <c:v>1.485917808219178E-2</c:v>
                </c:pt>
                <c:pt idx="291">
                  <c:v>1.7896986301369867E-2</c:v>
                </c:pt>
                <c:pt idx="292">
                  <c:v>1.0118356164383563E-2</c:v>
                </c:pt>
                <c:pt idx="293">
                  <c:v>1.0402191780821917E-2</c:v>
                </c:pt>
                <c:pt idx="294">
                  <c:v>1.0287123287671233E-2</c:v>
                </c:pt>
                <c:pt idx="295">
                  <c:v>1.0816438356164384E-2</c:v>
                </c:pt>
                <c:pt idx="296">
                  <c:v>1.1054246575342465E-2</c:v>
                </c:pt>
                <c:pt idx="297">
                  <c:v>1.0287123287671233E-2</c:v>
                </c:pt>
                <c:pt idx="298">
                  <c:v>1.0187397260273973E-2</c:v>
                </c:pt>
                <c:pt idx="299">
                  <c:v>9.7961643835616438E-3</c:v>
                </c:pt>
                <c:pt idx="300">
                  <c:v>9.8421917808219194E-3</c:v>
                </c:pt>
                <c:pt idx="301">
                  <c:v>8.3463013698630139E-3</c:v>
                </c:pt>
                <c:pt idx="302">
                  <c:v>5.6230136986301369E-3</c:v>
                </c:pt>
                <c:pt idx="303">
                  <c:v>1.017972602739726E-2</c:v>
                </c:pt>
                <c:pt idx="304">
                  <c:v>0.20712328767123286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2.9633972602739724E-2</c:v>
                </c:pt>
                <c:pt idx="330">
                  <c:v>0.10183561643835617</c:v>
                </c:pt>
                <c:pt idx="331">
                  <c:v>0.24893917808219176</c:v>
                </c:pt>
                <c:pt idx="332">
                  <c:v>2.9956164383561648E-2</c:v>
                </c:pt>
                <c:pt idx="333">
                  <c:v>0.33987397260273972</c:v>
                </c:pt>
                <c:pt idx="334">
                  <c:v>0.35780164383561641</c:v>
                </c:pt>
                <c:pt idx="335">
                  <c:v>0.25898849315068495</c:v>
                </c:pt>
                <c:pt idx="336">
                  <c:v>0.31655342465753428</c:v>
                </c:pt>
                <c:pt idx="337">
                  <c:v>0.34418520547945208</c:v>
                </c:pt>
                <c:pt idx="338">
                  <c:v>0.26248657534246572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0.26467397260273973</c:v>
                </c:pt>
                <c:pt idx="344">
                  <c:v>0.32635232876712328</c:v>
                </c:pt>
                <c:pt idx="345">
                  <c:v>0.49636356164383566</c:v>
                </c:pt>
                <c:pt idx="346">
                  <c:v>3.6956712328767127E-2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0.33385964931506851</c:v>
                </c:pt>
                <c:pt idx="353">
                  <c:v>0.25121883835616443</c:v>
                </c:pt>
                <c:pt idx="354">
                  <c:v>0.31524946849315072</c:v>
                </c:pt>
                <c:pt idx="355">
                  <c:v>0.32828626849315068</c:v>
                </c:pt>
                <c:pt idx="356">
                  <c:v>0.33481955068493152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1.2358158904109591</c:v>
                </c:pt>
                <c:pt idx="372">
                  <c:v>1.6326493150684933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2.1039065753424655</c:v>
                </c:pt>
                <c:pt idx="386">
                  <c:v>0.86788356164383551</c:v>
                </c:pt>
                <c:pt idx="387">
                  <c:v>1.5370397260273971</c:v>
                </c:pt>
                <c:pt idx="388">
                  <c:v>0.67858767123287667</c:v>
                </c:pt>
                <c:pt idx="389">
                  <c:v>0.67858767123287667</c:v>
                </c:pt>
                <c:pt idx="390">
                  <c:v>0.78765287671232875</c:v>
                </c:pt>
                <c:pt idx="391">
                  <c:v>0.3137252054794521</c:v>
                </c:pt>
                <c:pt idx="392">
                  <c:v>1.4442632876712327</c:v>
                </c:pt>
                <c:pt idx="393">
                  <c:v>0.96668136986301378</c:v>
                </c:pt>
                <c:pt idx="394">
                  <c:v>5.0335027397260278E-2</c:v>
                </c:pt>
                <c:pt idx="395">
                  <c:v>1.1767561643835616E-2</c:v>
                </c:pt>
                <c:pt idx="396">
                  <c:v>1.125093698630137E-2</c:v>
                </c:pt>
                <c:pt idx="397">
                  <c:v>0.18641095890410961</c:v>
                </c:pt>
                <c:pt idx="398">
                  <c:v>2.7603542465753424E-2</c:v>
                </c:pt>
                <c:pt idx="399">
                  <c:v>4.0519158904109592E-2</c:v>
                </c:pt>
                <c:pt idx="400">
                  <c:v>3.6996065753424658E-2</c:v>
                </c:pt>
                <c:pt idx="401">
                  <c:v>5.4611531506849317E-2</c:v>
                </c:pt>
                <c:pt idx="402">
                  <c:v>1.7837901369863015E-2</c:v>
                </c:pt>
                <c:pt idx="403">
                  <c:v>5.4733512328767123E-2</c:v>
                </c:pt>
                <c:pt idx="404">
                  <c:v>5.5013350684931517E-2</c:v>
                </c:pt>
                <c:pt idx="405">
                  <c:v>5.3420424657534243E-2</c:v>
                </c:pt>
                <c:pt idx="406">
                  <c:v>0</c:v>
                </c:pt>
                <c:pt idx="407">
                  <c:v>5.6505821917808216E-2</c:v>
                </c:pt>
                <c:pt idx="408">
                  <c:v>5.641971780821918E-2</c:v>
                </c:pt>
                <c:pt idx="409">
                  <c:v>5.6914816438356164E-2</c:v>
                </c:pt>
                <c:pt idx="410">
                  <c:v>5.6527347945205475E-2</c:v>
                </c:pt>
                <c:pt idx="411">
                  <c:v>4.280091780821918E-2</c:v>
                </c:pt>
                <c:pt idx="412">
                  <c:v>9.219597534246575E-2</c:v>
                </c:pt>
                <c:pt idx="413">
                  <c:v>8.9914216438356148E-2</c:v>
                </c:pt>
                <c:pt idx="414">
                  <c:v>9.2497339726027389E-2</c:v>
                </c:pt>
                <c:pt idx="415">
                  <c:v>9.1205778082191769E-2</c:v>
                </c:pt>
                <c:pt idx="416">
                  <c:v>0</c:v>
                </c:pt>
                <c:pt idx="417">
                  <c:v>5.3829419178082191E-2</c:v>
                </c:pt>
                <c:pt idx="418">
                  <c:v>5.380071780821917E-2</c:v>
                </c:pt>
                <c:pt idx="419">
                  <c:v>5.2853572602739728E-2</c:v>
                </c:pt>
                <c:pt idx="420">
                  <c:v>5.4625882191780821E-2</c:v>
                </c:pt>
                <c:pt idx="421">
                  <c:v>0.38683972602739725</c:v>
                </c:pt>
                <c:pt idx="422">
                  <c:v>3.0086210958904111E-2</c:v>
                </c:pt>
                <c:pt idx="423">
                  <c:v>2.4927139726027395E-2</c:v>
                </c:pt>
                <c:pt idx="424">
                  <c:v>3.0739167123287673E-2</c:v>
                </c:pt>
                <c:pt idx="425">
                  <c:v>2.8435882191780823E-2</c:v>
                </c:pt>
                <c:pt idx="426">
                  <c:v>0.13361922739726026</c:v>
                </c:pt>
                <c:pt idx="427">
                  <c:v>0.13374838356164384</c:v>
                </c:pt>
                <c:pt idx="428">
                  <c:v>0.13377708493150686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0.1656986301369863</c:v>
                </c:pt>
                <c:pt idx="433">
                  <c:v>0.37576602739726034</c:v>
                </c:pt>
                <c:pt idx="434">
                  <c:v>0.23139044383561641</c:v>
                </c:pt>
                <c:pt idx="435">
                  <c:v>0.22975446575342467</c:v>
                </c:pt>
                <c:pt idx="436">
                  <c:v>0.16562843013698633</c:v>
                </c:pt>
                <c:pt idx="437">
                  <c:v>0.13658981917808219</c:v>
                </c:pt>
                <c:pt idx="438">
                  <c:v>9.137081095890412E-2</c:v>
                </c:pt>
                <c:pt idx="439">
                  <c:v>0.14779770410958903</c:v>
                </c:pt>
                <c:pt idx="440">
                  <c:v>0.2153894301369863</c:v>
                </c:pt>
                <c:pt idx="441">
                  <c:v>0.13440851506849316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0.13262185479452054</c:v>
                </c:pt>
                <c:pt idx="447">
                  <c:v>0.13460224931506851</c:v>
                </c:pt>
                <c:pt idx="448">
                  <c:v>0.19257901643835618</c:v>
                </c:pt>
                <c:pt idx="449">
                  <c:v>0</c:v>
                </c:pt>
                <c:pt idx="450">
                  <c:v>0.19375577260273974</c:v>
                </c:pt>
                <c:pt idx="451">
                  <c:v>0.19120135068493152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3.5022846575342464E-2</c:v>
                </c:pt>
                <c:pt idx="457">
                  <c:v>3.2489950684931504E-2</c:v>
                </c:pt>
                <c:pt idx="458">
                  <c:v>0.13479598356164382</c:v>
                </c:pt>
                <c:pt idx="459">
                  <c:v>3.0136438356164381E-2</c:v>
                </c:pt>
                <c:pt idx="460">
                  <c:v>3.0251243835616438E-2</c:v>
                </c:pt>
                <c:pt idx="461">
                  <c:v>3.5467717808219182E-2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0.19196193698630137</c:v>
                </c:pt>
                <c:pt idx="466">
                  <c:v>0.13501052630136987</c:v>
                </c:pt>
                <c:pt idx="467">
                  <c:v>0.13611624657534246</c:v>
                </c:pt>
                <c:pt idx="468">
                  <c:v>1.986852328767123E-2</c:v>
                </c:pt>
                <c:pt idx="469">
                  <c:v>3.0488030136986297E-2</c:v>
                </c:pt>
                <c:pt idx="470">
                  <c:v>3.4979794520547947E-2</c:v>
                </c:pt>
                <c:pt idx="471">
                  <c:v>3.4398591780821913E-2</c:v>
                </c:pt>
                <c:pt idx="472">
                  <c:v>2.7316528767123288E-2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5.5120980821917805E-2</c:v>
                </c:pt>
                <c:pt idx="483">
                  <c:v>5.817767671232877E-2</c:v>
                </c:pt>
                <c:pt idx="484">
                  <c:v>4.1746142465753422E-2</c:v>
                </c:pt>
                <c:pt idx="485">
                  <c:v>4.1337147945205481E-2</c:v>
                </c:pt>
                <c:pt idx="486">
                  <c:v>3.157150684931507E-3</c:v>
                </c:pt>
                <c:pt idx="487">
                  <c:v>0</c:v>
                </c:pt>
                <c:pt idx="488">
                  <c:v>1.3216980821917806E-2</c:v>
                </c:pt>
                <c:pt idx="489">
                  <c:v>0</c:v>
                </c:pt>
                <c:pt idx="490">
                  <c:v>1.3303084931506849E-2</c:v>
                </c:pt>
                <c:pt idx="491">
                  <c:v>1.806033698630137E-2</c:v>
                </c:pt>
                <c:pt idx="492">
                  <c:v>7.0275304109589043E-2</c:v>
                </c:pt>
                <c:pt idx="493">
                  <c:v>0.20712328767123286</c:v>
                </c:pt>
                <c:pt idx="494">
                  <c:v>0.31808219178082192</c:v>
                </c:pt>
                <c:pt idx="495">
                  <c:v>0</c:v>
                </c:pt>
                <c:pt idx="496">
                  <c:v>1.0533402739726028E-2</c:v>
                </c:pt>
                <c:pt idx="497">
                  <c:v>2.8823350684931508E-2</c:v>
                </c:pt>
                <c:pt idx="498">
                  <c:v>5.6111178082191788E-3</c:v>
                </c:pt>
                <c:pt idx="499">
                  <c:v>0</c:v>
                </c:pt>
                <c:pt idx="500">
                  <c:v>2.6412435616438357E-2</c:v>
                </c:pt>
                <c:pt idx="501">
                  <c:v>1.5563317808219177E-2</c:v>
                </c:pt>
                <c:pt idx="502">
                  <c:v>1.7170594520547946E-2</c:v>
                </c:pt>
                <c:pt idx="503">
                  <c:v>7.6776164383561647E-3</c:v>
                </c:pt>
                <c:pt idx="504">
                  <c:v>1.4917536986301373E-2</c:v>
                </c:pt>
                <c:pt idx="505">
                  <c:v>4.0110164383561648E-3</c:v>
                </c:pt>
                <c:pt idx="506">
                  <c:v>6.5510876712328763E-3</c:v>
                </c:pt>
                <c:pt idx="507">
                  <c:v>1.0827591780821919E-2</c:v>
                </c:pt>
                <c:pt idx="508">
                  <c:v>1.393451506849315E-2</c:v>
                </c:pt>
                <c:pt idx="509">
                  <c:v>2.9261046575342467E-2</c:v>
                </c:pt>
                <c:pt idx="510">
                  <c:v>9.5432054794520535E-3</c:v>
                </c:pt>
                <c:pt idx="511">
                  <c:v>1.9014657534246575E-3</c:v>
                </c:pt>
                <c:pt idx="512">
                  <c:v>2.9648515068493149E-2</c:v>
                </c:pt>
                <c:pt idx="513">
                  <c:v>3.022254246575342E-2</c:v>
                </c:pt>
                <c:pt idx="514">
                  <c:v>2.9684391780821915E-2</c:v>
                </c:pt>
                <c:pt idx="515">
                  <c:v>3.0380399999999995E-2</c:v>
                </c:pt>
                <c:pt idx="516">
                  <c:v>3.0473679452054793E-2</c:v>
                </c:pt>
                <c:pt idx="517">
                  <c:v>2.5214153424657534E-2</c:v>
                </c:pt>
                <c:pt idx="518">
                  <c:v>2.5006068493150683E-2</c:v>
                </c:pt>
                <c:pt idx="519">
                  <c:v>3.6986301369863014E-2</c:v>
                </c:pt>
                <c:pt idx="520">
                  <c:v>0.15534246575342467</c:v>
                </c:pt>
                <c:pt idx="521">
                  <c:v>3.6986301369863014E-2</c:v>
                </c:pt>
                <c:pt idx="522">
                  <c:v>7.3972602739726029E-2</c:v>
                </c:pt>
                <c:pt idx="523">
                  <c:v>0.15534246575342467</c:v>
                </c:pt>
                <c:pt idx="524">
                  <c:v>7.8562602739726026E-2</c:v>
                </c:pt>
                <c:pt idx="525">
                  <c:v>6.4726027397260272E-2</c:v>
                </c:pt>
                <c:pt idx="526">
                  <c:v>2.9367123287671233E-2</c:v>
                </c:pt>
                <c:pt idx="527">
                  <c:v>2.881232876712329E-2</c:v>
                </c:pt>
                <c:pt idx="528">
                  <c:v>2.9381917808219176E-2</c:v>
                </c:pt>
                <c:pt idx="529">
                  <c:v>9.387123287671233E-3</c:v>
                </c:pt>
                <c:pt idx="530">
                  <c:v>1.2235068493150683E-2</c:v>
                </c:pt>
                <c:pt idx="531">
                  <c:v>1.7161643835616438E-2</c:v>
                </c:pt>
                <c:pt idx="532">
                  <c:v>1.793835616438356E-3</c:v>
                </c:pt>
                <c:pt idx="533">
                  <c:v>4.5706931506849314E-3</c:v>
                </c:pt>
                <c:pt idx="534">
                  <c:v>3.0351698630136986E-3</c:v>
                </c:pt>
                <c:pt idx="535">
                  <c:v>0.29589041095890412</c:v>
                </c:pt>
                <c:pt idx="536">
                  <c:v>8.0704109589041104E-2</c:v>
                </c:pt>
                <c:pt idx="537">
                  <c:v>5.1066912328767124E-2</c:v>
                </c:pt>
                <c:pt idx="538">
                  <c:v>4.6941090410958911E-2</c:v>
                </c:pt>
                <c:pt idx="539">
                  <c:v>2.8507635616438359E-2</c:v>
                </c:pt>
                <c:pt idx="540">
                  <c:v>1.4838608219178082E-2</c:v>
                </c:pt>
                <c:pt idx="541">
                  <c:v>0</c:v>
                </c:pt>
                <c:pt idx="542">
                  <c:v>0.2360687671232877</c:v>
                </c:pt>
                <c:pt idx="543">
                  <c:v>9.1901786301369859E-2</c:v>
                </c:pt>
                <c:pt idx="544">
                  <c:v>2.3721682191780825E-2</c:v>
                </c:pt>
                <c:pt idx="545">
                  <c:v>2.3018498630136986E-2</c:v>
                </c:pt>
                <c:pt idx="546">
                  <c:v>0</c:v>
                </c:pt>
                <c:pt idx="547">
                  <c:v>0.19972602739726028</c:v>
                </c:pt>
                <c:pt idx="548">
                  <c:v>0.14794520547945206</c:v>
                </c:pt>
                <c:pt idx="549">
                  <c:v>1.0906520547945206E-2</c:v>
                </c:pt>
                <c:pt idx="550">
                  <c:v>9.8876219178082175E-3</c:v>
                </c:pt>
                <c:pt idx="551">
                  <c:v>9.9593753424657549E-3</c:v>
                </c:pt>
                <c:pt idx="552">
                  <c:v>1.3231331506849313E-2</c:v>
                </c:pt>
                <c:pt idx="553">
                  <c:v>1.7787673972602738E-2</c:v>
                </c:pt>
                <c:pt idx="554">
                  <c:v>1.2413342465753424E-2</c:v>
                </c:pt>
                <c:pt idx="555">
                  <c:v>0.39205479452054792</c:v>
                </c:pt>
                <c:pt idx="556">
                  <c:v>3.8983635616438354E-2</c:v>
                </c:pt>
                <c:pt idx="557">
                  <c:v>3.8560290410958903E-2</c:v>
                </c:pt>
                <c:pt idx="558">
                  <c:v>3.9966657534246573E-2</c:v>
                </c:pt>
                <c:pt idx="559">
                  <c:v>5.2595260273972603E-3</c:v>
                </c:pt>
                <c:pt idx="560">
                  <c:v>0.19232876712328767</c:v>
                </c:pt>
                <c:pt idx="561">
                  <c:v>1.8189493150684931E-2</c:v>
                </c:pt>
                <c:pt idx="562">
                  <c:v>4.0684191780821924E-3</c:v>
                </c:pt>
                <c:pt idx="563">
                  <c:v>1.5599194520547947E-2</c:v>
                </c:pt>
                <c:pt idx="564">
                  <c:v>9.3279452054794518E-3</c:v>
                </c:pt>
                <c:pt idx="565">
                  <c:v>1.6998386301369864E-2</c:v>
                </c:pt>
                <c:pt idx="566">
                  <c:v>1.1028501369863013E-2</c:v>
                </c:pt>
                <c:pt idx="567">
                  <c:v>0</c:v>
                </c:pt>
                <c:pt idx="568">
                  <c:v>1.4795556164383558E-2</c:v>
                </c:pt>
                <c:pt idx="569">
                  <c:v>6.6199709589041103E-2</c:v>
                </c:pt>
                <c:pt idx="570">
                  <c:v>5.3255391780821927E-2</c:v>
                </c:pt>
                <c:pt idx="571">
                  <c:v>5.2480454794520542E-2</c:v>
                </c:pt>
                <c:pt idx="572">
                  <c:v>5.1748569863013703E-2</c:v>
                </c:pt>
                <c:pt idx="573">
                  <c:v>0</c:v>
                </c:pt>
                <c:pt idx="574">
                  <c:v>0</c:v>
                </c:pt>
                <c:pt idx="575">
                  <c:v>0.19734344383561647</c:v>
                </c:pt>
                <c:pt idx="576">
                  <c:v>5.3915523287671227E-2</c:v>
                </c:pt>
                <c:pt idx="577">
                  <c:v>7.5771616438356157E-2</c:v>
                </c:pt>
                <c:pt idx="578">
                  <c:v>5.5953320547945204E-2</c:v>
                </c:pt>
                <c:pt idx="579">
                  <c:v>0</c:v>
                </c:pt>
                <c:pt idx="580">
                  <c:v>0.2387164684931507</c:v>
                </c:pt>
                <c:pt idx="581">
                  <c:v>5.5192734246575351E-2</c:v>
                </c:pt>
                <c:pt idx="582">
                  <c:v>5.5264487671232883E-2</c:v>
                </c:pt>
                <c:pt idx="583">
                  <c:v>5.1074087671232865E-2</c:v>
                </c:pt>
                <c:pt idx="584">
                  <c:v>5.0880353424657528E-2</c:v>
                </c:pt>
                <c:pt idx="585">
                  <c:v>0</c:v>
                </c:pt>
                <c:pt idx="586">
                  <c:v>5.1138665753424656E-2</c:v>
                </c:pt>
                <c:pt idx="587">
                  <c:v>5.1440030136986316E-2</c:v>
                </c:pt>
                <c:pt idx="588">
                  <c:v>8.9892690410958903E-2</c:v>
                </c:pt>
                <c:pt idx="589">
                  <c:v>2.1884794520547948E-2</c:v>
                </c:pt>
                <c:pt idx="590">
                  <c:v>2.8407180821917805E-2</c:v>
                </c:pt>
                <c:pt idx="591">
                  <c:v>2.4008695890410957E-2</c:v>
                </c:pt>
                <c:pt idx="592">
                  <c:v>5.3212339726027409E-2</c:v>
                </c:pt>
                <c:pt idx="593">
                  <c:v>1.9072060273972603E-2</c:v>
                </c:pt>
                <c:pt idx="594">
                  <c:v>0.29958904109589041</c:v>
                </c:pt>
                <c:pt idx="595">
                  <c:v>1.7443257534246574E-2</c:v>
                </c:pt>
                <c:pt idx="596">
                  <c:v>0.23671232876712331</c:v>
                </c:pt>
                <c:pt idx="597">
                  <c:v>4.4383561643835612E-2</c:v>
                </c:pt>
                <c:pt idx="598">
                  <c:v>0.42534246575342466</c:v>
                </c:pt>
                <c:pt idx="599">
                  <c:v>2.3721682191780825E-2</c:v>
                </c:pt>
                <c:pt idx="600">
                  <c:v>2.3018498630136986E-2</c:v>
                </c:pt>
                <c:pt idx="601">
                  <c:v>0</c:v>
                </c:pt>
                <c:pt idx="602">
                  <c:v>0.19972602739726028</c:v>
                </c:pt>
                <c:pt idx="603">
                  <c:v>0.14794520547945206</c:v>
                </c:pt>
                <c:pt idx="604">
                  <c:v>9.3162520547945219E-3</c:v>
                </c:pt>
                <c:pt idx="605">
                  <c:v>1.2374542465753426E-2</c:v>
                </c:pt>
                <c:pt idx="606">
                  <c:v>1.1932594520547945E-2</c:v>
                </c:pt>
                <c:pt idx="607">
                  <c:v>7.4558983561643824E-2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0.10851270410958905</c:v>
                </c:pt>
                <c:pt idx="615">
                  <c:v>0.2300414794520548</c:v>
                </c:pt>
                <c:pt idx="616">
                  <c:v>0.10699153150684933</c:v>
                </c:pt>
                <c:pt idx="617">
                  <c:v>0.10632422465753423</c:v>
                </c:pt>
                <c:pt idx="618">
                  <c:v>0.10658971232876713</c:v>
                </c:pt>
                <c:pt idx="619">
                  <c:v>0.10615201643835616</c:v>
                </c:pt>
                <c:pt idx="620">
                  <c:v>0</c:v>
                </c:pt>
                <c:pt idx="621">
                  <c:v>0.19049816712328765</c:v>
                </c:pt>
                <c:pt idx="622">
                  <c:v>0.1071637397260274</c:v>
                </c:pt>
                <c:pt idx="623">
                  <c:v>0</c:v>
                </c:pt>
                <c:pt idx="624">
                  <c:v>0</c:v>
                </c:pt>
                <c:pt idx="625">
                  <c:v>5.0428306849315069E-2</c:v>
                </c:pt>
                <c:pt idx="626">
                  <c:v>1.2607076712328767E-2</c:v>
                </c:pt>
                <c:pt idx="627">
                  <c:v>6.5223863013698629E-3</c:v>
                </c:pt>
                <c:pt idx="628">
                  <c:v>3.0667413698630134E-2</c:v>
                </c:pt>
                <c:pt idx="629">
                  <c:v>5.8622547945205482E-3</c:v>
                </c:pt>
                <c:pt idx="630">
                  <c:v>9.5790821917808213E-3</c:v>
                </c:pt>
                <c:pt idx="631">
                  <c:v>7.2327452054794525E-3</c:v>
                </c:pt>
                <c:pt idx="632">
                  <c:v>4.5190306849315062E-2</c:v>
                </c:pt>
                <c:pt idx="633">
                  <c:v>0</c:v>
                </c:pt>
                <c:pt idx="634">
                  <c:v>3.815847123287671E-2</c:v>
                </c:pt>
                <c:pt idx="635">
                  <c:v>3.8122594520547948E-2</c:v>
                </c:pt>
                <c:pt idx="636">
                  <c:v>5.1109964383561635E-2</c:v>
                </c:pt>
                <c:pt idx="637">
                  <c:v>5.1353926027397259E-2</c:v>
                </c:pt>
                <c:pt idx="638">
                  <c:v>5.3276917808219186E-2</c:v>
                </c:pt>
                <c:pt idx="639">
                  <c:v>5.5265205205479444E-2</c:v>
                </c:pt>
                <c:pt idx="640">
                  <c:v>7.0275304109589057E-2</c:v>
                </c:pt>
                <c:pt idx="641">
                  <c:v>7.0698649315068487E-2</c:v>
                </c:pt>
                <c:pt idx="642">
                  <c:v>0</c:v>
                </c:pt>
                <c:pt idx="643">
                  <c:v>5.1536712328767123E-2</c:v>
                </c:pt>
                <c:pt idx="644">
                  <c:v>4.6247671232876715E-2</c:v>
                </c:pt>
                <c:pt idx="645">
                  <c:v>0.16012109589041096</c:v>
                </c:pt>
                <c:pt idx="646">
                  <c:v>0</c:v>
                </c:pt>
                <c:pt idx="647">
                  <c:v>0</c:v>
                </c:pt>
                <c:pt idx="648">
                  <c:v>7.791780821917807E-2</c:v>
                </c:pt>
                <c:pt idx="649">
                  <c:v>0</c:v>
                </c:pt>
                <c:pt idx="650">
                  <c:v>5.0270449315068494E-2</c:v>
                </c:pt>
                <c:pt idx="651">
                  <c:v>4.528358630136986E-2</c:v>
                </c:pt>
                <c:pt idx="652">
                  <c:v>5.0794249315068492E-2</c:v>
                </c:pt>
                <c:pt idx="653">
                  <c:v>0.15434161643835614</c:v>
                </c:pt>
                <c:pt idx="654">
                  <c:v>0.19915163013698634</c:v>
                </c:pt>
                <c:pt idx="655">
                  <c:v>0.19013222465753427</c:v>
                </c:pt>
                <c:pt idx="656">
                  <c:v>0.15465733150684932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0.16732181095890411</c:v>
                </c:pt>
                <c:pt idx="667">
                  <c:v>0.11042852054794521</c:v>
                </c:pt>
                <c:pt idx="668">
                  <c:v>0.15713282465753425</c:v>
                </c:pt>
                <c:pt idx="669">
                  <c:v>0</c:v>
                </c:pt>
                <c:pt idx="670">
                  <c:v>0</c:v>
                </c:pt>
                <c:pt idx="671">
                  <c:v>5.8543619178082193E-2</c:v>
                </c:pt>
                <c:pt idx="672">
                  <c:v>0</c:v>
                </c:pt>
                <c:pt idx="673">
                  <c:v>5.2128863013698637E-2</c:v>
                </c:pt>
                <c:pt idx="674">
                  <c:v>5.1863375342465753E-2</c:v>
                </c:pt>
                <c:pt idx="675">
                  <c:v>9.5023060273972601E-2</c:v>
                </c:pt>
                <c:pt idx="676">
                  <c:v>9.4965657534246586E-2</c:v>
                </c:pt>
                <c:pt idx="677">
                  <c:v>9.5532509589041095E-2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4.7941643835616436E-2</c:v>
                </c:pt>
                <c:pt idx="684">
                  <c:v>4.6277260273972609E-2</c:v>
                </c:pt>
                <c:pt idx="685">
                  <c:v>4.7460821917808219E-2</c:v>
                </c:pt>
                <c:pt idx="686">
                  <c:v>5.3082739726027395E-2</c:v>
                </c:pt>
                <c:pt idx="687">
                  <c:v>4.5156575342465755E-2</c:v>
                </c:pt>
                <c:pt idx="688">
                  <c:v>0</c:v>
                </c:pt>
                <c:pt idx="689">
                  <c:v>0</c:v>
                </c:pt>
                <c:pt idx="690">
                  <c:v>0.19970383561643834</c:v>
                </c:pt>
                <c:pt idx="691">
                  <c:v>0.22932246575342463</c:v>
                </c:pt>
                <c:pt idx="692">
                  <c:v>0.24249698630136984</c:v>
                </c:pt>
                <c:pt idx="693">
                  <c:v>0.30449460273972606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0.20497142465753421</c:v>
                </c:pt>
                <c:pt idx="701">
                  <c:v>0.24422054794520548</c:v>
                </c:pt>
                <c:pt idx="702">
                  <c:v>0</c:v>
                </c:pt>
                <c:pt idx="703">
                  <c:v>0</c:v>
                </c:pt>
                <c:pt idx="704">
                  <c:v>6.0058356164383556E-2</c:v>
                </c:pt>
                <c:pt idx="705">
                  <c:v>5.626356164383562E-2</c:v>
                </c:pt>
                <c:pt idx="706">
                  <c:v>6.0161917808219174E-2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6.7026575342465755E-2</c:v>
                </c:pt>
                <c:pt idx="712">
                  <c:v>6.7640547945205479E-2</c:v>
                </c:pt>
                <c:pt idx="713">
                  <c:v>4.9310136986301371E-2</c:v>
                </c:pt>
                <c:pt idx="714">
                  <c:v>5.1558904109589042E-2</c:v>
                </c:pt>
                <c:pt idx="715">
                  <c:v>4.6632328767123282E-2</c:v>
                </c:pt>
                <c:pt idx="716">
                  <c:v>4.6706301369863007E-2</c:v>
                </c:pt>
                <c:pt idx="717">
                  <c:v>5.1595890410958904E-2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6.5724657534246569E-2</c:v>
                </c:pt>
                <c:pt idx="728">
                  <c:v>0.2277172602739726</c:v>
                </c:pt>
                <c:pt idx="729">
                  <c:v>6.79852602739726E-2</c:v>
                </c:pt>
                <c:pt idx="730">
                  <c:v>0</c:v>
                </c:pt>
                <c:pt idx="731">
                  <c:v>8.8767123287671224E-2</c:v>
                </c:pt>
                <c:pt idx="732">
                  <c:v>0.20431232876712327</c:v>
                </c:pt>
                <c:pt idx="733">
                  <c:v>0</c:v>
                </c:pt>
                <c:pt idx="734">
                  <c:v>0.1584123287671233</c:v>
                </c:pt>
                <c:pt idx="735">
                  <c:v>0.15943980821917808</c:v>
                </c:pt>
                <c:pt idx="736">
                  <c:v>4.6750684931506852E-2</c:v>
                </c:pt>
                <c:pt idx="737">
                  <c:v>0</c:v>
                </c:pt>
                <c:pt idx="738">
                  <c:v>1.4350684931506848E-2</c:v>
                </c:pt>
                <c:pt idx="739">
                  <c:v>1.4350684931506848E-2</c:v>
                </c:pt>
                <c:pt idx="740">
                  <c:v>1.4350684931506848E-2</c:v>
                </c:pt>
                <c:pt idx="741">
                  <c:v>1.4350684931506848E-2</c:v>
                </c:pt>
                <c:pt idx="742">
                  <c:v>3.4168980821917806E-2</c:v>
                </c:pt>
                <c:pt idx="743">
                  <c:v>2.5659024657534245E-2</c:v>
                </c:pt>
                <c:pt idx="744">
                  <c:v>0.15408330410958904</c:v>
                </c:pt>
                <c:pt idx="745">
                  <c:v>0</c:v>
                </c:pt>
                <c:pt idx="746">
                  <c:v>0.15391109589041096</c:v>
                </c:pt>
                <c:pt idx="747">
                  <c:v>0.13885363972602741</c:v>
                </c:pt>
                <c:pt idx="748">
                  <c:v>0.14827127671232876</c:v>
                </c:pt>
                <c:pt idx="749">
                  <c:v>0.17578153972602742</c:v>
                </c:pt>
                <c:pt idx="750">
                  <c:v>0.17876648219178082</c:v>
                </c:pt>
                <c:pt idx="751">
                  <c:v>0.19910857808219179</c:v>
                </c:pt>
                <c:pt idx="752">
                  <c:v>0.19900094794520551</c:v>
                </c:pt>
                <c:pt idx="753">
                  <c:v>0.2424691726027397</c:v>
                </c:pt>
                <c:pt idx="754">
                  <c:v>0.10002427397260273</c:v>
                </c:pt>
                <c:pt idx="755">
                  <c:v>9.782861917808218E-2</c:v>
                </c:pt>
                <c:pt idx="756">
                  <c:v>0.10115080273972603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0.25231374246575344</c:v>
                </c:pt>
                <c:pt idx="761">
                  <c:v>0.25382056438356165</c:v>
                </c:pt>
                <c:pt idx="762">
                  <c:v>0.22891495068493153</c:v>
                </c:pt>
                <c:pt idx="763">
                  <c:v>0.25199802739726024</c:v>
                </c:pt>
                <c:pt idx="764">
                  <c:v>0.2509719534246575</c:v>
                </c:pt>
                <c:pt idx="765">
                  <c:v>0.17239477808219178</c:v>
                </c:pt>
                <c:pt idx="766">
                  <c:v>0.18490857534246574</c:v>
                </c:pt>
                <c:pt idx="767">
                  <c:v>0.22417204931506848</c:v>
                </c:pt>
                <c:pt idx="768">
                  <c:v>0.2469250602739726</c:v>
                </c:pt>
                <c:pt idx="769">
                  <c:v>0.24938620273972603</c:v>
                </c:pt>
                <c:pt idx="770">
                  <c:v>0.34755923835616437</c:v>
                </c:pt>
                <c:pt idx="771">
                  <c:v>0</c:v>
                </c:pt>
                <c:pt idx="772">
                  <c:v>0.15950786301369863</c:v>
                </c:pt>
                <c:pt idx="773">
                  <c:v>0.1622057917808219</c:v>
                </c:pt>
                <c:pt idx="774">
                  <c:v>0.1560780493150685</c:v>
                </c:pt>
                <c:pt idx="775">
                  <c:v>0.1560780493150685</c:v>
                </c:pt>
                <c:pt idx="776">
                  <c:v>0.15530741753424659</c:v>
                </c:pt>
                <c:pt idx="777">
                  <c:v>0.20869483561643834</c:v>
                </c:pt>
                <c:pt idx="778">
                  <c:v>0.24739863287671235</c:v>
                </c:pt>
                <c:pt idx="779">
                  <c:v>0.24665957260273971</c:v>
                </c:pt>
                <c:pt idx="780">
                  <c:v>0.34938895068493153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6.2870350684931506E-2</c:v>
                </c:pt>
                <c:pt idx="789">
                  <c:v>4.9911682191780819E-2</c:v>
                </c:pt>
                <c:pt idx="790">
                  <c:v>5.3815068493150682E-3</c:v>
                </c:pt>
                <c:pt idx="791">
                  <c:v>5.3815068493150682E-3</c:v>
                </c:pt>
                <c:pt idx="792">
                  <c:v>0</c:v>
                </c:pt>
                <c:pt idx="793">
                  <c:v>4.531946301369863E-2</c:v>
                </c:pt>
                <c:pt idx="794">
                  <c:v>4.5534723287671226E-2</c:v>
                </c:pt>
                <c:pt idx="795">
                  <c:v>5.1676816438356171E-2</c:v>
                </c:pt>
                <c:pt idx="796">
                  <c:v>0.24600661643835617</c:v>
                </c:pt>
                <c:pt idx="797">
                  <c:v>0</c:v>
                </c:pt>
                <c:pt idx="798">
                  <c:v>0.24733333726027396</c:v>
                </c:pt>
                <c:pt idx="799">
                  <c:v>0.24733324109589042</c:v>
                </c:pt>
                <c:pt idx="800">
                  <c:v>0.20736022191780823</c:v>
                </c:pt>
                <c:pt idx="801">
                  <c:v>0.24935750136986304</c:v>
                </c:pt>
                <c:pt idx="802">
                  <c:v>0.24820944657534244</c:v>
                </c:pt>
                <c:pt idx="803">
                  <c:v>0.46099422739726026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0.24955769342465753</c:v>
                </c:pt>
                <c:pt idx="810">
                  <c:v>0.17309796164383565</c:v>
                </c:pt>
                <c:pt idx="811">
                  <c:v>0.24954406027397263</c:v>
                </c:pt>
                <c:pt idx="812">
                  <c:v>0.14919689589041099</c:v>
                </c:pt>
                <c:pt idx="813">
                  <c:v>0.14730978082191781</c:v>
                </c:pt>
                <c:pt idx="814">
                  <c:v>0.29681521643835618</c:v>
                </c:pt>
                <c:pt idx="815">
                  <c:v>0.22746481397260274</c:v>
                </c:pt>
                <c:pt idx="816">
                  <c:v>0.22740095342465752</c:v>
                </c:pt>
                <c:pt idx="817">
                  <c:v>0.14945520821917807</c:v>
                </c:pt>
                <c:pt idx="818">
                  <c:v>0.25114344410958905</c:v>
                </c:pt>
                <c:pt idx="819">
                  <c:v>0.14870897260273974</c:v>
                </c:pt>
                <c:pt idx="820">
                  <c:v>0.52384950986301371</c:v>
                </c:pt>
                <c:pt idx="821">
                  <c:v>0.41261089315068489</c:v>
                </c:pt>
                <c:pt idx="822">
                  <c:v>0.52256584109589033</c:v>
                </c:pt>
                <c:pt idx="823">
                  <c:v>0.43010366054794513</c:v>
                </c:pt>
                <c:pt idx="824">
                  <c:v>0</c:v>
                </c:pt>
                <c:pt idx="825">
                  <c:v>0.45922191780821914</c:v>
                </c:pt>
                <c:pt idx="826">
                  <c:v>0.46076605150684935</c:v>
                </c:pt>
                <c:pt idx="827">
                  <c:v>0.58598654054794519</c:v>
                </c:pt>
                <c:pt idx="828">
                  <c:v>7.175342465753424E-3</c:v>
                </c:pt>
                <c:pt idx="829">
                  <c:v>7.5341095890410952E-3</c:v>
                </c:pt>
                <c:pt idx="830">
                  <c:v>7.8928767123287672E-3</c:v>
                </c:pt>
                <c:pt idx="831">
                  <c:v>2.7810192328767119E-2</c:v>
                </c:pt>
                <c:pt idx="832">
                  <c:v>3.2418197260273979E-2</c:v>
                </c:pt>
                <c:pt idx="833">
                  <c:v>0.2317779123287671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0.77851030684931499</c:v>
                </c:pt>
                <c:pt idx="838">
                  <c:v>0.69119356438356161</c:v>
                </c:pt>
                <c:pt idx="839">
                  <c:v>0.37956700602739729</c:v>
                </c:pt>
                <c:pt idx="840">
                  <c:v>0.39043539369863017</c:v>
                </c:pt>
                <c:pt idx="841">
                  <c:v>0.62190845753424651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8.8878904109589027E-2</c:v>
                </c:pt>
                <c:pt idx="847">
                  <c:v>8.4559999999999996E-2</c:v>
                </c:pt>
                <c:pt idx="848">
                  <c:v>0.13815890410958906</c:v>
                </c:pt>
                <c:pt idx="849">
                  <c:v>0.1038454794520548</c:v>
                </c:pt>
                <c:pt idx="850">
                  <c:v>0.25149575342465752</c:v>
                </c:pt>
                <c:pt idx="851">
                  <c:v>0.2519119232876712</c:v>
                </c:pt>
                <c:pt idx="852">
                  <c:v>0.24605684383561641</c:v>
                </c:pt>
                <c:pt idx="853">
                  <c:v>0.24427735890410959</c:v>
                </c:pt>
                <c:pt idx="854">
                  <c:v>0.24869736986301369</c:v>
                </c:pt>
                <c:pt idx="855">
                  <c:v>0.2516177342465753</c:v>
                </c:pt>
                <c:pt idx="856">
                  <c:v>0.29348585753424655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0.24744168493150684</c:v>
                </c:pt>
                <c:pt idx="861">
                  <c:v>0.25091455068493151</c:v>
                </c:pt>
                <c:pt idx="862">
                  <c:v>0.25150292876712327</c:v>
                </c:pt>
                <c:pt idx="863">
                  <c:v>0.25265098356164384</c:v>
                </c:pt>
                <c:pt idx="864">
                  <c:v>0.25071364109589039</c:v>
                </c:pt>
                <c:pt idx="865">
                  <c:v>0.25054860821917807</c:v>
                </c:pt>
                <c:pt idx="866">
                  <c:v>0.20117507671232873</c:v>
                </c:pt>
                <c:pt idx="867">
                  <c:v>0.29753275068493151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4.516878082191781E-2</c:v>
                </c:pt>
                <c:pt idx="876">
                  <c:v>4.5613652054794521E-2</c:v>
                </c:pt>
                <c:pt idx="877">
                  <c:v>4.5082676712328767E-2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0.14569532876712329</c:v>
                </c:pt>
                <c:pt idx="882">
                  <c:v>5.2286720547945212E-2</c:v>
                </c:pt>
                <c:pt idx="883">
                  <c:v>0</c:v>
                </c:pt>
                <c:pt idx="884">
                  <c:v>1.4818517260273972E-2</c:v>
                </c:pt>
                <c:pt idx="885">
                  <c:v>2.0629109589041097E-2</c:v>
                </c:pt>
                <c:pt idx="886">
                  <c:v>9.5288547945205481E-3</c:v>
                </c:pt>
                <c:pt idx="887">
                  <c:v>0.31167123287671228</c:v>
                </c:pt>
                <c:pt idx="888">
                  <c:v>0.12466849315068493</c:v>
                </c:pt>
                <c:pt idx="889">
                  <c:v>6.2334246575342464E-2</c:v>
                </c:pt>
                <c:pt idx="890">
                  <c:v>0.10908493150684931</c:v>
                </c:pt>
                <c:pt idx="891">
                  <c:v>0.12466849315068493</c:v>
                </c:pt>
                <c:pt idx="892">
                  <c:v>0.14025205479452055</c:v>
                </c:pt>
                <c:pt idx="893">
                  <c:v>8.5709589041095893E-2</c:v>
                </c:pt>
                <c:pt idx="894">
                  <c:v>9.3501369863013703E-2</c:v>
                </c:pt>
                <c:pt idx="895">
                  <c:v>0.109</c:v>
                </c:pt>
                <c:pt idx="896">
                  <c:v>8.5709589041095893E-2</c:v>
                </c:pt>
                <c:pt idx="897">
                  <c:v>0</c:v>
                </c:pt>
                <c:pt idx="898">
                  <c:v>0</c:v>
                </c:pt>
                <c:pt idx="899">
                  <c:v>5.7676438356164386E-2</c:v>
                </c:pt>
                <c:pt idx="900">
                  <c:v>3.1504931506849312E-2</c:v>
                </c:pt>
                <c:pt idx="901">
                  <c:v>2.9241369863013698E-2</c:v>
                </c:pt>
                <c:pt idx="902">
                  <c:v>6.8178082191780814E-2</c:v>
                </c:pt>
                <c:pt idx="903">
                  <c:v>0.60386301369863016</c:v>
                </c:pt>
                <c:pt idx="904">
                  <c:v>0.17531506849315068</c:v>
                </c:pt>
                <c:pt idx="905">
                  <c:v>0.11687671232876712</c:v>
                </c:pt>
                <c:pt idx="906">
                  <c:v>0.35063013698630136</c:v>
                </c:pt>
                <c:pt idx="907">
                  <c:v>4.6210684931506853E-2</c:v>
                </c:pt>
                <c:pt idx="908">
                  <c:v>1.523095890410959E-2</c:v>
                </c:pt>
                <c:pt idx="909">
                  <c:v>0.18075945205479452</c:v>
                </c:pt>
                <c:pt idx="910">
                  <c:v>5.8522684931506842E-2</c:v>
                </c:pt>
                <c:pt idx="911">
                  <c:v>1.4620322465753424</c:v>
                </c:pt>
                <c:pt idx="912">
                  <c:v>0.10318038356164384</c:v>
                </c:pt>
                <c:pt idx="913">
                  <c:v>9.7397260273972587E-3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9.8856986301369854E-2</c:v>
                </c:pt>
                <c:pt idx="943">
                  <c:v>0.25658136986301366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4.8423945205479449E-2</c:v>
                </c:pt>
                <c:pt idx="957">
                  <c:v>4.6166301369863015E-2</c:v>
                </c:pt>
                <c:pt idx="958">
                  <c:v>0.28691753424657535</c:v>
                </c:pt>
                <c:pt idx="959">
                  <c:v>9.7397260273972587E-3</c:v>
                </c:pt>
                <c:pt idx="960">
                  <c:v>2.921917808219178E-2</c:v>
                </c:pt>
                <c:pt idx="961">
                  <c:v>5.8438356164383559E-2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6.3535068493150687E-2</c:v>
                </c:pt>
                <c:pt idx="974">
                  <c:v>0.14634739726027399</c:v>
                </c:pt>
                <c:pt idx="975">
                  <c:v>0.13608739726027397</c:v>
                </c:pt>
                <c:pt idx="976">
                  <c:v>6.3838356164383561E-2</c:v>
                </c:pt>
                <c:pt idx="977">
                  <c:v>0.24786739726027399</c:v>
                </c:pt>
                <c:pt idx="978">
                  <c:v>5.8438356164383559E-2</c:v>
                </c:pt>
                <c:pt idx="979">
                  <c:v>2.921917808219178E-2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0.12209178082191781</c:v>
                </c:pt>
                <c:pt idx="989">
                  <c:v>2.6866849315068494E-2</c:v>
                </c:pt>
                <c:pt idx="990">
                  <c:v>6.5606301369863021E-2</c:v>
                </c:pt>
                <c:pt idx="991">
                  <c:v>6.5517534246575346E-2</c:v>
                </c:pt>
                <c:pt idx="992">
                  <c:v>6.4563287671232872E-2</c:v>
                </c:pt>
                <c:pt idx="993">
                  <c:v>5.9799452054794519E-2</c:v>
                </c:pt>
                <c:pt idx="994">
                  <c:v>5.6433698630136982E-2</c:v>
                </c:pt>
                <c:pt idx="995">
                  <c:v>5.6322739726027402E-2</c:v>
                </c:pt>
                <c:pt idx="996">
                  <c:v>3.2592328767123285E-2</c:v>
                </c:pt>
                <c:pt idx="997">
                  <c:v>5.5952876712328764E-2</c:v>
                </c:pt>
                <c:pt idx="998">
                  <c:v>4.9495068493150683E-2</c:v>
                </c:pt>
                <c:pt idx="999">
                  <c:v>4.991671232876712E-2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6.1892876712328772E-2</c:v>
                </c:pt>
                <c:pt idx="1004">
                  <c:v>5.5057808219178085E-2</c:v>
                </c:pt>
                <c:pt idx="1005">
                  <c:v>3.3701917808219177E-2</c:v>
                </c:pt>
                <c:pt idx="1006">
                  <c:v>9.7836164383561644E-2</c:v>
                </c:pt>
                <c:pt idx="1007">
                  <c:v>4.8698630136986297E-2</c:v>
                </c:pt>
                <c:pt idx="1008">
                  <c:v>8.7657534246575339E-2</c:v>
                </c:pt>
                <c:pt idx="1009">
                  <c:v>0</c:v>
                </c:pt>
                <c:pt idx="1010">
                  <c:v>0</c:v>
                </c:pt>
                <c:pt idx="1011">
                  <c:v>2.0719726027397262E-2</c:v>
                </c:pt>
                <c:pt idx="1012">
                  <c:v>1.4491232876712329E-2</c:v>
                </c:pt>
                <c:pt idx="1013">
                  <c:v>2.1725753424657535E-2</c:v>
                </c:pt>
                <c:pt idx="1014">
                  <c:v>1.2915616438356163E-2</c:v>
                </c:pt>
                <c:pt idx="1015">
                  <c:v>4.8698630136986297E-2</c:v>
                </c:pt>
                <c:pt idx="1016">
                  <c:v>4.6027397260273968E-3</c:v>
                </c:pt>
                <c:pt idx="1017">
                  <c:v>6.1369863013698636E-3</c:v>
                </c:pt>
                <c:pt idx="1018">
                  <c:v>4.6027397260273968E-3</c:v>
                </c:pt>
                <c:pt idx="1019">
                  <c:v>0</c:v>
                </c:pt>
                <c:pt idx="1020">
                  <c:v>0.35233150684931508</c:v>
                </c:pt>
                <c:pt idx="1021">
                  <c:v>0.35409205479452061</c:v>
                </c:pt>
                <c:pt idx="1022">
                  <c:v>2.0821917808219178E-2</c:v>
                </c:pt>
                <c:pt idx="1023">
                  <c:v>0.34761205479452056</c:v>
                </c:pt>
                <c:pt idx="1024">
                  <c:v>0.36535068493150685</c:v>
                </c:pt>
                <c:pt idx="1025">
                  <c:v>8.3287671232876712E-2</c:v>
                </c:pt>
                <c:pt idx="1026">
                  <c:v>9.3698630136986302E-2</c:v>
                </c:pt>
                <c:pt idx="1027">
                  <c:v>6.2465753424657537E-2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0.21497547945205478</c:v>
                </c:pt>
                <c:pt idx="1033">
                  <c:v>0.23530610958904111</c:v>
                </c:pt>
                <c:pt idx="1034">
                  <c:v>0.23424904109589037</c:v>
                </c:pt>
                <c:pt idx="1035">
                  <c:v>0.13818082191780823</c:v>
                </c:pt>
                <c:pt idx="1036">
                  <c:v>0.32901164383561643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0.62018630136986297</c:v>
                </c:pt>
                <c:pt idx="1042">
                  <c:v>1.8356953424657532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1.2856219178082191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0.88056547945205466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1.1754246575342466E-2</c:v>
                </c:pt>
                <c:pt idx="1084">
                  <c:v>1.0740821917808218E-2</c:v>
                </c:pt>
                <c:pt idx="1085">
                  <c:v>5.25945205479452E-3</c:v>
                </c:pt>
                <c:pt idx="1086">
                  <c:v>1.4239726027397259E-2</c:v>
                </c:pt>
                <c:pt idx="1087">
                  <c:v>3.9871232876712327E-3</c:v>
                </c:pt>
                <c:pt idx="1088">
                  <c:v>0.12661643835616437</c:v>
                </c:pt>
                <c:pt idx="1089">
                  <c:v>0</c:v>
                </c:pt>
                <c:pt idx="1090">
                  <c:v>0</c:v>
                </c:pt>
                <c:pt idx="1091">
                  <c:v>6.4877917808219179E-2</c:v>
                </c:pt>
                <c:pt idx="1092">
                  <c:v>6.7783013698630143E-2</c:v>
                </c:pt>
                <c:pt idx="1093">
                  <c:v>6.7491506849315069E-2</c:v>
                </c:pt>
                <c:pt idx="1094">
                  <c:v>5.5391671232876714E-2</c:v>
                </c:pt>
                <c:pt idx="1095">
                  <c:v>7.2201643835616433E-2</c:v>
                </c:pt>
                <c:pt idx="1096">
                  <c:v>7.2286027397260269E-2</c:v>
                </c:pt>
                <c:pt idx="1097">
                  <c:v>7.2715616438356168E-2</c:v>
                </c:pt>
                <c:pt idx="1098">
                  <c:v>6.1369863013698636E-2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3.9434794520547947E-2</c:v>
                </c:pt>
                <c:pt idx="1105">
                  <c:v>0.20591753424657533</c:v>
                </c:pt>
                <c:pt idx="1106">
                  <c:v>1.0410958904109589E-2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1.6629041095890411E-2</c:v>
                </c:pt>
                <c:pt idx="1123">
                  <c:v>4.6476986301369858E-2</c:v>
                </c:pt>
                <c:pt idx="1124">
                  <c:v>5.5565999999999997E-2</c:v>
                </c:pt>
                <c:pt idx="1125">
                  <c:v>0.14929890410958904</c:v>
                </c:pt>
                <c:pt idx="1126">
                  <c:v>0.14898082191780823</c:v>
                </c:pt>
                <c:pt idx="1127">
                  <c:v>7.3121917808219181E-2</c:v>
                </c:pt>
                <c:pt idx="1128">
                  <c:v>0</c:v>
                </c:pt>
                <c:pt idx="1129">
                  <c:v>0</c:v>
                </c:pt>
                <c:pt idx="1130">
                  <c:v>9.9495369863013702E-2</c:v>
                </c:pt>
                <c:pt idx="1131">
                  <c:v>2.7591780821917808E-2</c:v>
                </c:pt>
                <c:pt idx="1132">
                  <c:v>0.15134794520547945</c:v>
                </c:pt>
                <c:pt idx="1133">
                  <c:v>2.8442465753424656E-2</c:v>
                </c:pt>
                <c:pt idx="1134">
                  <c:v>2.6852054794520547E-2</c:v>
                </c:pt>
                <c:pt idx="1135">
                  <c:v>2.7813698630136986E-2</c:v>
                </c:pt>
                <c:pt idx="1136">
                  <c:v>2.9663013698630138E-2</c:v>
                </c:pt>
                <c:pt idx="1137">
                  <c:v>6.0657534246575343E-2</c:v>
                </c:pt>
                <c:pt idx="1138">
                  <c:v>2.8627397260273971E-2</c:v>
                </c:pt>
                <c:pt idx="1139">
                  <c:v>4.8096986301369868E-2</c:v>
                </c:pt>
                <c:pt idx="1140">
                  <c:v>4.787506849315068E-2</c:v>
                </c:pt>
                <c:pt idx="1141">
                  <c:v>4.7335068493150688E-2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0.19805424657534246</c:v>
                </c:pt>
                <c:pt idx="1148">
                  <c:v>0.17544082191780822</c:v>
                </c:pt>
                <c:pt idx="1149">
                  <c:v>2.5195068493150688E-2</c:v>
                </c:pt>
                <c:pt idx="1150">
                  <c:v>0</c:v>
                </c:pt>
                <c:pt idx="1151">
                  <c:v>0</c:v>
                </c:pt>
                <c:pt idx="1152">
                  <c:v>1.2288032876712329</c:v>
                </c:pt>
                <c:pt idx="1153">
                  <c:v>0.43151917808219181</c:v>
                </c:pt>
                <c:pt idx="1154">
                  <c:v>0.34645808219178087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6.0065753424657531E-2</c:v>
                </c:pt>
                <c:pt idx="1175">
                  <c:v>7.5230136986301363E-2</c:v>
                </c:pt>
                <c:pt idx="1176">
                  <c:v>5.9917808219178088E-2</c:v>
                </c:pt>
                <c:pt idx="1177">
                  <c:v>5.9917808219178088E-2</c:v>
                </c:pt>
                <c:pt idx="1178">
                  <c:v>5.1263013698630136E-2</c:v>
                </c:pt>
                <c:pt idx="1179">
                  <c:v>2.8257534246575344E-2</c:v>
                </c:pt>
                <c:pt idx="1180">
                  <c:v>0.23323561643835616</c:v>
                </c:pt>
                <c:pt idx="1181">
                  <c:v>0.25370383561643833</c:v>
                </c:pt>
                <c:pt idx="1182">
                  <c:v>0.21977260273972601</c:v>
                </c:pt>
                <c:pt idx="1183">
                  <c:v>0.25653698630136984</c:v>
                </c:pt>
                <c:pt idx="1184">
                  <c:v>5.2964383561643839E-2</c:v>
                </c:pt>
                <c:pt idx="1185">
                  <c:v>0</c:v>
                </c:pt>
                <c:pt idx="1186">
                  <c:v>0.88139397260273966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0.539718904109589</c:v>
                </c:pt>
                <c:pt idx="1197">
                  <c:v>2.921917808219178E-2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0.2561449315068493</c:v>
                </c:pt>
                <c:pt idx="1208">
                  <c:v>0.27336575342465752</c:v>
                </c:pt>
                <c:pt idx="1209">
                  <c:v>0.19752164383561643</c:v>
                </c:pt>
                <c:pt idx="1210">
                  <c:v>0.44600301369863016</c:v>
                </c:pt>
                <c:pt idx="1211">
                  <c:v>0</c:v>
                </c:pt>
                <c:pt idx="1212">
                  <c:v>0</c:v>
                </c:pt>
                <c:pt idx="1213">
                  <c:v>0.2235378082191781</c:v>
                </c:pt>
                <c:pt idx="1214">
                  <c:v>0.22339726027397258</c:v>
                </c:pt>
                <c:pt idx="1215">
                  <c:v>0.3321369863013699</c:v>
                </c:pt>
                <c:pt idx="1216">
                  <c:v>0.22339726027397258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0.23363506849315072</c:v>
                </c:pt>
                <c:pt idx="1221">
                  <c:v>0.2393309589041096</c:v>
                </c:pt>
                <c:pt idx="1222">
                  <c:v>0.23927917808219179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0.10788904109589041</c:v>
                </c:pt>
                <c:pt idx="1227">
                  <c:v>0.33380136986301373</c:v>
                </c:pt>
                <c:pt idx="1228">
                  <c:v>0.29661016438356164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0.22236164383561646</c:v>
                </c:pt>
                <c:pt idx="1237">
                  <c:v>0.19206986301369861</c:v>
                </c:pt>
                <c:pt idx="1238">
                  <c:v>0.29054219178082191</c:v>
                </c:pt>
                <c:pt idx="1239">
                  <c:v>0.17754164383561644</c:v>
                </c:pt>
                <c:pt idx="1240">
                  <c:v>0.23644602739726028</c:v>
                </c:pt>
                <c:pt idx="1241">
                  <c:v>0.19354191780821919</c:v>
                </c:pt>
                <c:pt idx="1242">
                  <c:v>0.19014657534246573</c:v>
                </c:pt>
                <c:pt idx="1243">
                  <c:v>0.20312876712328767</c:v>
                </c:pt>
                <c:pt idx="1244">
                  <c:v>0</c:v>
                </c:pt>
                <c:pt idx="1245">
                  <c:v>0.19995534246575342</c:v>
                </c:pt>
                <c:pt idx="1246">
                  <c:v>0.43211095890410955</c:v>
                </c:pt>
                <c:pt idx="1247">
                  <c:v>0.33255863013698628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0.17743216438356163</c:v>
                </c:pt>
                <c:pt idx="1253">
                  <c:v>0.22151761643835619</c:v>
                </c:pt>
                <c:pt idx="1254">
                  <c:v>0.25349893150684932</c:v>
                </c:pt>
                <c:pt idx="1255">
                  <c:v>0.13883917808219179</c:v>
                </c:pt>
                <c:pt idx="1256">
                  <c:v>2.9825753424657535E-2</c:v>
                </c:pt>
                <c:pt idx="1257">
                  <c:v>2.6926027397260272E-2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0.16247342465753425</c:v>
                </c:pt>
                <c:pt idx="1268">
                  <c:v>0.14680602739726026</c:v>
                </c:pt>
                <c:pt idx="1269">
                  <c:v>0.14781205479452056</c:v>
                </c:pt>
                <c:pt idx="1270">
                  <c:v>4.027808219178082E-2</c:v>
                </c:pt>
                <c:pt idx="1271">
                  <c:v>0.16962657534246575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0.24737178082191782</c:v>
                </c:pt>
                <c:pt idx="1285">
                  <c:v>0.24709808219178081</c:v>
                </c:pt>
                <c:pt idx="1286">
                  <c:v>0.27905424657534245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0.23219999999999999</c:v>
                </c:pt>
                <c:pt idx="1294">
                  <c:v>0.25074493150684929</c:v>
                </c:pt>
                <c:pt idx="1295">
                  <c:v>0.16940243835616439</c:v>
                </c:pt>
                <c:pt idx="1296">
                  <c:v>0.24319232876712327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0.23697863013698628</c:v>
                </c:pt>
                <c:pt idx="1319">
                  <c:v>0.24614383561643835</c:v>
                </c:pt>
                <c:pt idx="1320">
                  <c:v>0.23447835616438359</c:v>
                </c:pt>
                <c:pt idx="1321">
                  <c:v>0.23828054794520545</c:v>
                </c:pt>
                <c:pt idx="1322">
                  <c:v>0.25941452054794523</c:v>
                </c:pt>
                <c:pt idx="1323">
                  <c:v>0.24956876712328768</c:v>
                </c:pt>
                <c:pt idx="1324">
                  <c:v>0.33437095890410962</c:v>
                </c:pt>
                <c:pt idx="1325">
                  <c:v>0.23504794520547947</c:v>
                </c:pt>
                <c:pt idx="1326">
                  <c:v>0.24010027397260275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0.20497808219178079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7.205671232876712E-2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0.28280835616438355</c:v>
                </c:pt>
                <c:pt idx="1352">
                  <c:v>0.14648794520547945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0.44982739726027399</c:v>
                </c:pt>
                <c:pt idx="1357">
                  <c:v>0.44869561643835615</c:v>
                </c:pt>
                <c:pt idx="1358">
                  <c:v>0.19641205479452054</c:v>
                </c:pt>
                <c:pt idx="1359">
                  <c:v>0.24350301369863014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0.45198739726027393</c:v>
                </c:pt>
                <c:pt idx="1385">
                  <c:v>0.34462356164383562</c:v>
                </c:pt>
                <c:pt idx="1386">
                  <c:v>0.12074547945205479</c:v>
                </c:pt>
                <c:pt idx="1387">
                  <c:v>4.3688219178082195E-2</c:v>
                </c:pt>
                <c:pt idx="1388">
                  <c:v>0.34897315068493151</c:v>
                </c:pt>
                <c:pt idx="1389">
                  <c:v>0.70006931506849313</c:v>
                </c:pt>
                <c:pt idx="1390">
                  <c:v>0.70583621917808226</c:v>
                </c:pt>
                <c:pt idx="1391">
                  <c:v>4.8178356164383554E-2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0.5787912328767123</c:v>
                </c:pt>
                <c:pt idx="1404">
                  <c:v>0.45380712328767125</c:v>
                </c:pt>
                <c:pt idx="1405">
                  <c:v>0.53800273972602741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0.25152164383561643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0.99029342465753412</c:v>
                </c:pt>
                <c:pt idx="1444">
                  <c:v>0</c:v>
                </c:pt>
                <c:pt idx="1445">
                  <c:v>0.64260000000000006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0.25708438356164387</c:v>
                </c:pt>
                <c:pt idx="1458">
                  <c:v>9.7397260273972587E-3</c:v>
                </c:pt>
                <c:pt idx="1459">
                  <c:v>9.7397260273972587E-3</c:v>
                </c:pt>
                <c:pt idx="1460">
                  <c:v>9.7397260273972587E-3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0.58176493150684927</c:v>
                </c:pt>
                <c:pt idx="1467">
                  <c:v>0.63154109589041096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0.25486904109589043</c:v>
                </c:pt>
                <c:pt idx="1492">
                  <c:v>0.22948493150684932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0.40995616438356158</c:v>
                </c:pt>
                <c:pt idx="1498">
                  <c:v>4.6454794520547946E-2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0.57728219178082196</c:v>
                </c:pt>
                <c:pt idx="1515">
                  <c:v>0.57447123287671231</c:v>
                </c:pt>
                <c:pt idx="1516">
                  <c:v>0.3544767123287671</c:v>
                </c:pt>
                <c:pt idx="1517">
                  <c:v>0.35580082191780821</c:v>
                </c:pt>
                <c:pt idx="1518">
                  <c:v>0.3223504109589041</c:v>
                </c:pt>
                <c:pt idx="1519">
                  <c:v>0.56915260273972601</c:v>
                </c:pt>
                <c:pt idx="1520">
                  <c:v>0.48782712328767119</c:v>
                </c:pt>
                <c:pt idx="1521">
                  <c:v>0.83037945205479458</c:v>
                </c:pt>
                <c:pt idx="1522">
                  <c:v>0</c:v>
                </c:pt>
                <c:pt idx="1523">
                  <c:v>0.31779369863013701</c:v>
                </c:pt>
                <c:pt idx="1524">
                  <c:v>0</c:v>
                </c:pt>
                <c:pt idx="1525">
                  <c:v>0.3310643835616438</c:v>
                </c:pt>
                <c:pt idx="1526">
                  <c:v>0.29486958904109589</c:v>
                </c:pt>
                <c:pt idx="1527">
                  <c:v>0</c:v>
                </c:pt>
                <c:pt idx="1528">
                  <c:v>0.14130986301369863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2.5564931506849319E-2</c:v>
                </c:pt>
                <c:pt idx="1536">
                  <c:v>3.0040273972602741E-2</c:v>
                </c:pt>
                <c:pt idx="1537">
                  <c:v>3.0151232876712331E-2</c:v>
                </c:pt>
                <c:pt idx="1538">
                  <c:v>5.2498356164383558E-2</c:v>
                </c:pt>
                <c:pt idx="1539">
                  <c:v>1.0644657534246576E-2</c:v>
                </c:pt>
                <c:pt idx="1540">
                  <c:v>8.0112328767123278E-3</c:v>
                </c:pt>
                <c:pt idx="1541">
                  <c:v>1.8611506849315066E-2</c:v>
                </c:pt>
                <c:pt idx="1542">
                  <c:v>7.981643835616439E-3</c:v>
                </c:pt>
                <c:pt idx="1543">
                  <c:v>1.2771369863013698E-2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9.575013698630136E-2</c:v>
                </c:pt>
                <c:pt idx="1552">
                  <c:v>0.11435424657534246</c:v>
                </c:pt>
                <c:pt idx="1553">
                  <c:v>1.6562465753424658E-2</c:v>
                </c:pt>
                <c:pt idx="1554">
                  <c:v>1.4003013698630138E-2</c:v>
                </c:pt>
                <c:pt idx="1555">
                  <c:v>1.1714301369863015E-2</c:v>
                </c:pt>
                <c:pt idx="1556">
                  <c:v>3.225205479452055E-3</c:v>
                </c:pt>
                <c:pt idx="1557">
                  <c:v>1.2397808219178082E-2</c:v>
                </c:pt>
                <c:pt idx="1558">
                  <c:v>2.0157534246575341E-2</c:v>
                </c:pt>
                <c:pt idx="1559">
                  <c:v>1.728E-2</c:v>
                </c:pt>
                <c:pt idx="1560">
                  <c:v>1.8752054794520547E-2</c:v>
                </c:pt>
                <c:pt idx="1561">
                  <c:v>8.3736986301369866E-3</c:v>
                </c:pt>
                <c:pt idx="1562">
                  <c:v>8.0482191780821919E-3</c:v>
                </c:pt>
                <c:pt idx="1563">
                  <c:v>1.3477808219178081E-2</c:v>
                </c:pt>
                <c:pt idx="1564">
                  <c:v>1.5341917808219179E-2</c:v>
                </c:pt>
                <c:pt idx="1565">
                  <c:v>0.62526651780821918</c:v>
                </c:pt>
                <c:pt idx="1566">
                  <c:v>2.3958468493150684E-2</c:v>
                </c:pt>
                <c:pt idx="1567">
                  <c:v>8.943287671232876E-3</c:v>
                </c:pt>
                <c:pt idx="1568">
                  <c:v>8.2257534246575354E-3</c:v>
                </c:pt>
                <c:pt idx="1569">
                  <c:v>4.1350684931506848E-3</c:v>
                </c:pt>
                <c:pt idx="1570">
                  <c:v>4.8698630136986297E-2</c:v>
                </c:pt>
                <c:pt idx="1571">
                  <c:v>0</c:v>
                </c:pt>
                <c:pt idx="1572">
                  <c:v>0</c:v>
                </c:pt>
                <c:pt idx="1573">
                  <c:v>0.19328375342465753</c:v>
                </c:pt>
                <c:pt idx="1576">
                  <c:v>0.19328375342465753</c:v>
                </c:pt>
                <c:pt idx="1577">
                  <c:v>0</c:v>
                </c:pt>
                <c:pt idx="1578">
                  <c:v>0</c:v>
                </c:pt>
                <c:pt idx="1579">
                  <c:v>0.54045863013698625</c:v>
                </c:pt>
                <c:pt idx="1580">
                  <c:v>0.54777452054794518</c:v>
                </c:pt>
                <c:pt idx="1581">
                  <c:v>0.54777452054794518</c:v>
                </c:pt>
                <c:pt idx="1582">
                  <c:v>0.54192328767123288</c:v>
                </c:pt>
                <c:pt idx="1583">
                  <c:v>0.42802027397260273</c:v>
                </c:pt>
                <c:pt idx="1584">
                  <c:v>0.25712876712328769</c:v>
                </c:pt>
                <c:pt idx="1585">
                  <c:v>0.21738698630136985</c:v>
                </c:pt>
                <c:pt idx="1586">
                  <c:v>0.25652219178082192</c:v>
                </c:pt>
                <c:pt idx="1587">
                  <c:v>0.54396493150684933</c:v>
                </c:pt>
                <c:pt idx="1588">
                  <c:v>0.31930569863013697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0.84649068493150681</c:v>
                </c:pt>
                <c:pt idx="1595">
                  <c:v>0.8097928767123288</c:v>
                </c:pt>
                <c:pt idx="1596">
                  <c:v>0.66473999999999989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1.3203081369863012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0.36556520547945204</c:v>
                </c:pt>
                <c:pt idx="1621">
                  <c:v>0.23415287671232876</c:v>
                </c:pt>
                <c:pt idx="1622">
                  <c:v>0.33539917808219183</c:v>
                </c:pt>
                <c:pt idx="1623">
                  <c:v>0.23128273972602739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0.25544958904109594</c:v>
                </c:pt>
                <c:pt idx="1631">
                  <c:v>0.25544958904109594</c:v>
                </c:pt>
                <c:pt idx="1632">
                  <c:v>0.25575287671232877</c:v>
                </c:pt>
                <c:pt idx="1633">
                  <c:v>0.41225671232876715</c:v>
                </c:pt>
                <c:pt idx="1634">
                  <c:v>0.12903041095890411</c:v>
                </c:pt>
                <c:pt idx="1635">
                  <c:v>0.12955561643835617</c:v>
                </c:pt>
                <c:pt idx="1636">
                  <c:v>0.2860890410958904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0.22451424657534247</c:v>
                </c:pt>
                <c:pt idx="1643">
                  <c:v>0.45362958904109585</c:v>
                </c:pt>
                <c:pt idx="1644">
                  <c:v>0.21568191780821919</c:v>
                </c:pt>
                <c:pt idx="1645">
                  <c:v>0.13245534246575341</c:v>
                </c:pt>
                <c:pt idx="1646">
                  <c:v>0.20701232876712328</c:v>
                </c:pt>
                <c:pt idx="1647">
                  <c:v>0.13327643835616437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0.41055016438356162</c:v>
                </c:pt>
                <c:pt idx="1654">
                  <c:v>0.24877726027397259</c:v>
                </c:pt>
                <c:pt idx="1655">
                  <c:v>0.17611397260273973</c:v>
                </c:pt>
                <c:pt idx="1656">
                  <c:v>0</c:v>
                </c:pt>
                <c:pt idx="1657">
                  <c:v>0</c:v>
                </c:pt>
                <c:pt idx="1658">
                  <c:v>0.24484191780821918</c:v>
                </c:pt>
                <c:pt idx="1659">
                  <c:v>0.23435999999999998</c:v>
                </c:pt>
                <c:pt idx="1660">
                  <c:v>0.25081150684931508</c:v>
                </c:pt>
                <c:pt idx="1661">
                  <c:v>0.16350164383561647</c:v>
                </c:pt>
                <c:pt idx="1662">
                  <c:v>0.16407123287671233</c:v>
                </c:pt>
                <c:pt idx="1663">
                  <c:v>0</c:v>
                </c:pt>
                <c:pt idx="1664">
                  <c:v>0.33346849315068494</c:v>
                </c:pt>
                <c:pt idx="1665">
                  <c:v>0.20667205479452055</c:v>
                </c:pt>
                <c:pt idx="1666">
                  <c:v>0.193046301369863</c:v>
                </c:pt>
                <c:pt idx="1667">
                  <c:v>0.21499397260273975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0.34841095890410961</c:v>
                </c:pt>
                <c:pt idx="1672">
                  <c:v>0.34289999999999998</c:v>
                </c:pt>
                <c:pt idx="1673">
                  <c:v>0.31720191780821921</c:v>
                </c:pt>
                <c:pt idx="1674">
                  <c:v>0.35141424657534248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0.24415537808219176</c:v>
                </c:pt>
                <c:pt idx="1680">
                  <c:v>0.22628877534246578</c:v>
                </c:pt>
                <c:pt idx="1681">
                  <c:v>0.24396164383561642</c:v>
                </c:pt>
                <c:pt idx="1682">
                  <c:v>0.22818306575342467</c:v>
                </c:pt>
                <c:pt idx="1683">
                  <c:v>0.24235436712328767</c:v>
                </c:pt>
                <c:pt idx="1684">
                  <c:v>0.22555689041095892</c:v>
                </c:pt>
                <c:pt idx="1685">
                  <c:v>0</c:v>
                </c:pt>
                <c:pt idx="1686">
                  <c:v>0</c:v>
                </c:pt>
                <c:pt idx="1687">
                  <c:v>0.75507563835616442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0.66541041095890419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2.5737953424657532E-2</c:v>
                </c:pt>
                <c:pt idx="1718">
                  <c:v>2.6462663013698626E-2</c:v>
                </c:pt>
                <c:pt idx="1719">
                  <c:v>4.5663879452054794E-2</c:v>
                </c:pt>
                <c:pt idx="1720">
                  <c:v>0.12073231232876712</c:v>
                </c:pt>
                <c:pt idx="1721">
                  <c:v>6.4004054794520551E-2</c:v>
                </c:pt>
                <c:pt idx="1722">
                  <c:v>6.397535342465753E-2</c:v>
                </c:pt>
                <c:pt idx="1723">
                  <c:v>0</c:v>
                </c:pt>
                <c:pt idx="1724">
                  <c:v>6.3286520547945202E-3</c:v>
                </c:pt>
                <c:pt idx="1725">
                  <c:v>6.3286520547945202E-3</c:v>
                </c:pt>
                <c:pt idx="1726">
                  <c:v>1.0763013698630136E-2</c:v>
                </c:pt>
                <c:pt idx="1727">
                  <c:v>4.0906627397260274E-2</c:v>
                </c:pt>
                <c:pt idx="1728">
                  <c:v>2.921917808219178E-2</c:v>
                </c:pt>
                <c:pt idx="1729">
                  <c:v>0.16395657534246574</c:v>
                </c:pt>
                <c:pt idx="1730">
                  <c:v>0.10713698630136985</c:v>
                </c:pt>
                <c:pt idx="1731">
                  <c:v>2.921917808219178E-2</c:v>
                </c:pt>
                <c:pt idx="1732">
                  <c:v>7.791780821917807E-2</c:v>
                </c:pt>
                <c:pt idx="1733">
                  <c:v>0</c:v>
                </c:pt>
                <c:pt idx="1734">
                  <c:v>0</c:v>
                </c:pt>
                <c:pt idx="1735">
                  <c:v>0.23455078356164383</c:v>
                </c:pt>
                <c:pt idx="1736">
                  <c:v>0.21370083287671232</c:v>
                </c:pt>
                <c:pt idx="1737">
                  <c:v>0.15205135342465756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0.22112252876712327</c:v>
                </c:pt>
                <c:pt idx="1746">
                  <c:v>0.20169887671232878</c:v>
                </c:pt>
                <c:pt idx="1747">
                  <c:v>0.19797487397260272</c:v>
                </c:pt>
                <c:pt idx="1748">
                  <c:v>0.19766776931506849</c:v>
                </c:pt>
                <c:pt idx="1749">
                  <c:v>0.22383480821917806</c:v>
                </c:pt>
                <c:pt idx="1750">
                  <c:v>0.16710655068493149</c:v>
                </c:pt>
                <c:pt idx="1751">
                  <c:v>5.3298443835616431E-2</c:v>
                </c:pt>
                <c:pt idx="1752">
                  <c:v>0.20606148493150689</c:v>
                </c:pt>
                <c:pt idx="1753">
                  <c:v>4.0792539452054799E-2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0.22090726849315068</c:v>
                </c:pt>
                <c:pt idx="1764">
                  <c:v>0.22650403561643834</c:v>
                </c:pt>
                <c:pt idx="1765">
                  <c:v>0.19333314493150683</c:v>
                </c:pt>
                <c:pt idx="1766">
                  <c:v>0.19841256986301367</c:v>
                </c:pt>
                <c:pt idx="1767">
                  <c:v>7.1746966849315072E-2</c:v>
                </c:pt>
                <c:pt idx="1768">
                  <c:v>7.5747937808219173E-2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0.20035780520547944</c:v>
                </c:pt>
                <c:pt idx="1774">
                  <c:v>7.2780216164383557E-2</c:v>
                </c:pt>
                <c:pt idx="1775">
                  <c:v>7.1308553424657542E-2</c:v>
                </c:pt>
                <c:pt idx="1776">
                  <c:v>0.1567955835616438</c:v>
                </c:pt>
                <c:pt idx="1777">
                  <c:v>9.9859241095890422E-2</c:v>
                </c:pt>
                <c:pt idx="1778">
                  <c:v>7.0052868493150677E-2</c:v>
                </c:pt>
                <c:pt idx="1779">
                  <c:v>1.8555435616438357E-2</c:v>
                </c:pt>
                <c:pt idx="1780">
                  <c:v>2.2229210958904115E-2</c:v>
                </c:pt>
                <c:pt idx="1781">
                  <c:v>4.5240534246575342E-2</c:v>
                </c:pt>
                <c:pt idx="1782">
                  <c:v>6.0811027397260284E-2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0.25319386849315068</c:v>
                </c:pt>
                <c:pt idx="1789">
                  <c:v>2.0385147945205479E-2</c:v>
                </c:pt>
                <c:pt idx="1790">
                  <c:v>4.0483282191780823E-2</c:v>
                </c:pt>
                <c:pt idx="1791">
                  <c:v>0.24567655068493152</c:v>
                </c:pt>
                <c:pt idx="1792">
                  <c:v>0.2453536602739726</c:v>
                </c:pt>
                <c:pt idx="1793">
                  <c:v>0.19928078630136986</c:v>
                </c:pt>
                <c:pt idx="1794">
                  <c:v>0.24409797534246577</c:v>
                </c:pt>
                <c:pt idx="1795">
                  <c:v>0.24389706575342465</c:v>
                </c:pt>
                <c:pt idx="1796">
                  <c:v>0.28349060547945204</c:v>
                </c:pt>
                <c:pt idx="1797">
                  <c:v>0</c:v>
                </c:pt>
                <c:pt idx="1798">
                  <c:v>0.25806119178082193</c:v>
                </c:pt>
                <c:pt idx="1799">
                  <c:v>0.18349503287671234</c:v>
                </c:pt>
                <c:pt idx="1800">
                  <c:v>0.27082397342465753</c:v>
                </c:pt>
                <c:pt idx="1801">
                  <c:v>6.4958375342465749E-2</c:v>
                </c:pt>
                <c:pt idx="1802">
                  <c:v>7.4130615616438356E-2</c:v>
                </c:pt>
                <c:pt idx="1803">
                  <c:v>0.17998629041095893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0.14923277260273973</c:v>
                </c:pt>
                <c:pt idx="1808">
                  <c:v>3.0488030136986297E-2</c:v>
                </c:pt>
                <c:pt idx="1809">
                  <c:v>0.24827761232876711</c:v>
                </c:pt>
                <c:pt idx="1810">
                  <c:v>0.24863996712328765</c:v>
                </c:pt>
                <c:pt idx="1811">
                  <c:v>0.1487735506849315</c:v>
                </c:pt>
                <c:pt idx="1812">
                  <c:v>0.25195497534246575</c:v>
                </c:pt>
                <c:pt idx="1813">
                  <c:v>0.24930727397260272</c:v>
                </c:pt>
                <c:pt idx="1814">
                  <c:v>0.25079974520547949</c:v>
                </c:pt>
                <c:pt idx="1815">
                  <c:v>0.25282319178082191</c:v>
                </c:pt>
                <c:pt idx="1816">
                  <c:v>0.25034052328767126</c:v>
                </c:pt>
                <c:pt idx="1817">
                  <c:v>0.25006068493150685</c:v>
                </c:pt>
                <c:pt idx="1818">
                  <c:v>0</c:v>
                </c:pt>
                <c:pt idx="1819">
                  <c:v>0.25118003835616437</c:v>
                </c:pt>
                <c:pt idx="1820">
                  <c:v>0.24843188219178083</c:v>
                </c:pt>
                <c:pt idx="1821">
                  <c:v>0.24350242191780821</c:v>
                </c:pt>
                <c:pt idx="1822">
                  <c:v>0.22660377287671232</c:v>
                </c:pt>
                <c:pt idx="1823">
                  <c:v>0.22664754246575339</c:v>
                </c:pt>
                <c:pt idx="1824">
                  <c:v>0.24528190684931506</c:v>
                </c:pt>
                <c:pt idx="1825">
                  <c:v>0.22331100821917807</c:v>
                </c:pt>
                <c:pt idx="1826">
                  <c:v>0.52946852054794524</c:v>
                </c:pt>
                <c:pt idx="1827">
                  <c:v>0.40901604657534252</c:v>
                </c:pt>
                <c:pt idx="1828">
                  <c:v>0.53136281095890403</c:v>
                </c:pt>
                <c:pt idx="1829">
                  <c:v>0.42166617534246581</c:v>
                </c:pt>
                <c:pt idx="1830">
                  <c:v>0.41189335890410955</c:v>
                </c:pt>
                <c:pt idx="1831">
                  <c:v>0.41551690684931503</c:v>
                </c:pt>
                <c:pt idx="1832">
                  <c:v>0.43238613698630141</c:v>
                </c:pt>
                <c:pt idx="1833">
                  <c:v>0.53327145205479454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1.7802024657534245E-2</c:v>
                </c:pt>
                <c:pt idx="1841">
                  <c:v>2.8112991780821914E-2</c:v>
                </c:pt>
                <c:pt idx="1842">
                  <c:v>2.4604249315068494E-2</c:v>
                </c:pt>
                <c:pt idx="1843">
                  <c:v>2.5723602739726029E-2</c:v>
                </c:pt>
                <c:pt idx="1844">
                  <c:v>2.6505715068493151E-2</c:v>
                </c:pt>
                <c:pt idx="1845">
                  <c:v>3.1248616438356164E-2</c:v>
                </c:pt>
                <c:pt idx="1846">
                  <c:v>2.7546139726027395E-2</c:v>
                </c:pt>
                <c:pt idx="1847">
                  <c:v>2.7165846575342469E-2</c:v>
                </c:pt>
                <c:pt idx="1848">
                  <c:v>4.9151095890410966E-2</c:v>
                </c:pt>
                <c:pt idx="1849">
                  <c:v>4.6704304109589041E-2</c:v>
                </c:pt>
                <c:pt idx="1850">
                  <c:v>0.73037810958904104</c:v>
                </c:pt>
                <c:pt idx="1851">
                  <c:v>3.2195761643835613E-2</c:v>
                </c:pt>
                <c:pt idx="1852">
                  <c:v>3.59412904109589E-2</c:v>
                </c:pt>
                <c:pt idx="1853">
                  <c:v>4.5441443835616435E-2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0.14538678904109589</c:v>
                </c:pt>
                <c:pt idx="1858">
                  <c:v>0.14329876438356165</c:v>
                </c:pt>
                <c:pt idx="1859">
                  <c:v>0.13010330958904112</c:v>
                </c:pt>
                <c:pt idx="1860">
                  <c:v>0.12228218630136986</c:v>
                </c:pt>
                <c:pt idx="1861">
                  <c:v>0.21447098630136985</c:v>
                </c:pt>
                <c:pt idx="1862">
                  <c:v>0.21447098630136985</c:v>
                </c:pt>
                <c:pt idx="1863">
                  <c:v>9.7397260273972594E-2</c:v>
                </c:pt>
                <c:pt idx="1864">
                  <c:v>0.25323287671232875</c:v>
                </c:pt>
                <c:pt idx="1865">
                  <c:v>0.19479452054794519</c:v>
                </c:pt>
                <c:pt idx="1866">
                  <c:v>0.27271232876712326</c:v>
                </c:pt>
                <c:pt idx="1867">
                  <c:v>0.262972602739726</c:v>
                </c:pt>
                <c:pt idx="1868">
                  <c:v>0.22401369863013698</c:v>
                </c:pt>
                <c:pt idx="1869">
                  <c:v>0.13635616438356163</c:v>
                </c:pt>
                <c:pt idx="1870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0.16854879452054794</c:v>
                </c:pt>
                <c:pt idx="1878">
                  <c:v>0.149283</c:v>
                </c:pt>
                <c:pt idx="1879">
                  <c:v>0.14606844657534249</c:v>
                </c:pt>
                <c:pt idx="1880">
                  <c:v>0.2506648487671233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4.5993945205479447E-2</c:v>
                </c:pt>
                <c:pt idx="1886">
                  <c:v>2.846458356164383E-2</c:v>
                </c:pt>
                <c:pt idx="1887">
                  <c:v>4.5398391780821924E-2</c:v>
                </c:pt>
                <c:pt idx="1888">
                  <c:v>2.077808219178082E-2</c:v>
                </c:pt>
                <c:pt idx="1889">
                  <c:v>0</c:v>
                </c:pt>
                <c:pt idx="1890">
                  <c:v>6.4326945205479449E-2</c:v>
                </c:pt>
                <c:pt idx="1891">
                  <c:v>0.20050776986301372</c:v>
                </c:pt>
                <c:pt idx="1892">
                  <c:v>1.4044931506849314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0.20653150684931507</c:v>
                </c:pt>
                <c:pt idx="1898">
                  <c:v>4.7712328767123287E-2</c:v>
                </c:pt>
                <c:pt idx="1899">
                  <c:v>0.17923561643835614</c:v>
                </c:pt>
                <c:pt idx="1900">
                  <c:v>0.11325205479452054</c:v>
                </c:pt>
                <c:pt idx="1901">
                  <c:v>0.11288219178082191</c:v>
                </c:pt>
                <c:pt idx="1902">
                  <c:v>0.11295616438356164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0.82503522739726021</c:v>
                </c:pt>
                <c:pt idx="1913">
                  <c:v>0.2478650301369863</c:v>
                </c:pt>
                <c:pt idx="1914">
                  <c:v>1.1885237260273971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0.16400000000000001</c:v>
                </c:pt>
                <c:pt idx="1929">
                  <c:v>0.44900000000000001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0.24079086</c:v>
                </c:pt>
                <c:pt idx="1935">
                  <c:v>0.24765048739726023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0.23672172328767124</c:v>
                </c:pt>
                <c:pt idx="1940">
                  <c:v>0.63775161369863009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0.24297862191780825</c:v>
                </c:pt>
                <c:pt idx="1955">
                  <c:v>0.16638184109589044</c:v>
                </c:pt>
                <c:pt idx="1956">
                  <c:v>0.17912237917808219</c:v>
                </c:pt>
                <c:pt idx="1957">
                  <c:v>0.17844359178082192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0.2431508301369863</c:v>
                </c:pt>
                <c:pt idx="1975">
                  <c:v>0.24306329095890408</c:v>
                </c:pt>
                <c:pt idx="1976">
                  <c:v>0.24389706575342465</c:v>
                </c:pt>
                <c:pt idx="1977">
                  <c:v>0.23061550684931509</c:v>
                </c:pt>
                <c:pt idx="1978">
                  <c:v>0.2464299616438356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0.20685794794520548</c:v>
                </c:pt>
                <c:pt idx="1983">
                  <c:v>0</c:v>
                </c:pt>
                <c:pt idx="1984">
                  <c:v>0</c:v>
                </c:pt>
                <c:pt idx="1985">
                  <c:v>0.24265716657534248</c:v>
                </c:pt>
                <c:pt idx="1986">
                  <c:v>0.23061550684931509</c:v>
                </c:pt>
                <c:pt idx="1987">
                  <c:v>0</c:v>
                </c:pt>
                <c:pt idx="1988">
                  <c:v>0</c:v>
                </c:pt>
                <c:pt idx="1989">
                  <c:v>0.10823860602739725</c:v>
                </c:pt>
                <c:pt idx="1990">
                  <c:v>0.1098114410958904</c:v>
                </c:pt>
                <c:pt idx="1991">
                  <c:v>0.10967510958904109</c:v>
                </c:pt>
                <c:pt idx="1992">
                  <c:v>0</c:v>
                </c:pt>
                <c:pt idx="1993">
                  <c:v>0.82799228219178078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0.41046259561643839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0.1799719397260274</c:v>
                </c:pt>
                <c:pt idx="2010">
                  <c:v>0.38010659178082196</c:v>
                </c:pt>
                <c:pt idx="2011">
                  <c:v>0.18172272328767125</c:v>
                </c:pt>
                <c:pt idx="2012">
                  <c:v>0.18137830684931508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0.36914984383561639</c:v>
                </c:pt>
                <c:pt idx="2029">
                  <c:v>0.28025452602739725</c:v>
                </c:pt>
                <c:pt idx="2030">
                  <c:v>0.37337612054794522</c:v>
                </c:pt>
                <c:pt idx="2031">
                  <c:v>0.1855041287671233</c:v>
                </c:pt>
                <c:pt idx="2032">
                  <c:v>0.30307929041095893</c:v>
                </c:pt>
                <c:pt idx="2033">
                  <c:v>0</c:v>
                </c:pt>
                <c:pt idx="2034">
                  <c:v>0.28256498630136989</c:v>
                </c:pt>
                <c:pt idx="2035">
                  <c:v>0.47741858630136991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4.6252257534246582E-2</c:v>
                </c:pt>
                <c:pt idx="2048">
                  <c:v>4.6223556164383561E-2</c:v>
                </c:pt>
                <c:pt idx="2049">
                  <c:v>4.5240534246575342E-2</c:v>
                </c:pt>
                <c:pt idx="2050">
                  <c:v>5.1913602739726027E-2</c:v>
                </c:pt>
                <c:pt idx="2051">
                  <c:v>4.67258301369863E-2</c:v>
                </c:pt>
                <c:pt idx="2052">
                  <c:v>5.0959282191780822E-2</c:v>
                </c:pt>
                <c:pt idx="2053">
                  <c:v>0.19841974520547948</c:v>
                </c:pt>
                <c:pt idx="2054">
                  <c:v>0.19866370684931503</c:v>
                </c:pt>
                <c:pt idx="2055">
                  <c:v>0.23609029315068497</c:v>
                </c:pt>
                <c:pt idx="2056">
                  <c:v>9.6759493150684939E-2</c:v>
                </c:pt>
                <c:pt idx="2057">
                  <c:v>9.5647315068493152E-2</c:v>
                </c:pt>
                <c:pt idx="2058">
                  <c:v>0.15810149589041098</c:v>
                </c:pt>
                <c:pt idx="2059">
                  <c:v>0.15699649315068495</c:v>
                </c:pt>
                <c:pt idx="2060">
                  <c:v>0.11186358904109589</c:v>
                </c:pt>
                <c:pt idx="2061">
                  <c:v>0.1110599506849315</c:v>
                </c:pt>
                <c:pt idx="2062">
                  <c:v>0.10892169863013698</c:v>
                </c:pt>
                <c:pt idx="2063">
                  <c:v>0.10658253698630138</c:v>
                </c:pt>
                <c:pt idx="2064">
                  <c:v>0.22191780821917809</c:v>
                </c:pt>
                <c:pt idx="2065">
                  <c:v>0.14794520547945206</c:v>
                </c:pt>
                <c:pt idx="2066">
                  <c:v>2.3316164383561642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0.25229939178082189</c:v>
                </c:pt>
                <c:pt idx="2081">
                  <c:v>0</c:v>
                </c:pt>
                <c:pt idx="2082">
                  <c:v>4.5721282191780822E-2</c:v>
                </c:pt>
                <c:pt idx="2083">
                  <c:v>4.5053975342465746E-2</c:v>
                </c:pt>
                <c:pt idx="2084">
                  <c:v>4.596524383561644E-2</c:v>
                </c:pt>
                <c:pt idx="2085">
                  <c:v>3.4133104109589037E-2</c:v>
                </c:pt>
                <c:pt idx="2086">
                  <c:v>3.4972619178082191E-2</c:v>
                </c:pt>
                <c:pt idx="2087">
                  <c:v>2.351359726027397E-2</c:v>
                </c:pt>
                <c:pt idx="2088">
                  <c:v>6.4850745205479454E-2</c:v>
                </c:pt>
                <c:pt idx="2089">
                  <c:v>6.497272602739726E-2</c:v>
                </c:pt>
                <c:pt idx="2090">
                  <c:v>5.0507235616438363E-2</c:v>
                </c:pt>
                <c:pt idx="2091">
                  <c:v>5.1246295890410958E-2</c:v>
                </c:pt>
                <c:pt idx="2092">
                  <c:v>5.1698342465753423E-2</c:v>
                </c:pt>
                <c:pt idx="2093">
                  <c:v>0.31636084931506847</c:v>
                </c:pt>
                <c:pt idx="2094">
                  <c:v>9.0646101369863022E-2</c:v>
                </c:pt>
                <c:pt idx="2095">
                  <c:v>0.2382500712328767</c:v>
                </c:pt>
                <c:pt idx="2096">
                  <c:v>0.44153424657534246</c:v>
                </c:pt>
                <c:pt idx="2097">
                  <c:v>3.0950000000000002</c:v>
                </c:pt>
                <c:pt idx="2098">
                  <c:v>0.22700000000000001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0.18358831232876716</c:v>
                </c:pt>
                <c:pt idx="2111">
                  <c:v>0.18172989863013697</c:v>
                </c:pt>
                <c:pt idx="2112">
                  <c:v>0.17918265205479447</c:v>
                </c:pt>
                <c:pt idx="2113">
                  <c:v>0.17852252054794521</c:v>
                </c:pt>
                <c:pt idx="2114">
                  <c:v>0.17374374246575344</c:v>
                </c:pt>
                <c:pt idx="2115">
                  <c:v>0.22534163013698627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0.17977820547945206</c:v>
                </c:pt>
                <c:pt idx="2120">
                  <c:v>0.17012736986301369</c:v>
                </c:pt>
                <c:pt idx="2121">
                  <c:v>0.17840771506849315</c:v>
                </c:pt>
                <c:pt idx="2122">
                  <c:v>0.17748209589041095</c:v>
                </c:pt>
                <c:pt idx="2123">
                  <c:v>0.1800221671232877</c:v>
                </c:pt>
                <c:pt idx="2124">
                  <c:v>0.17155526301369867</c:v>
                </c:pt>
                <c:pt idx="2125">
                  <c:v>2.9453345753424662E-2</c:v>
                </c:pt>
                <c:pt idx="2126">
                  <c:v>2.9005604383561642E-2</c:v>
                </c:pt>
                <c:pt idx="2127">
                  <c:v>2.9205078904109585E-2</c:v>
                </c:pt>
                <c:pt idx="2128">
                  <c:v>8.7287671232876715E-2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3">
                  <c:v>0.7545205479452054</c:v>
                </c:pt>
                <c:pt idx="2134">
                  <c:v>0.26630136986301373</c:v>
                </c:pt>
                <c:pt idx="2135">
                  <c:v>0</c:v>
                </c:pt>
                <c:pt idx="2136">
                  <c:v>0</c:v>
                </c:pt>
                <c:pt idx="2137">
                  <c:v>8.1369863013698626E-2</c:v>
                </c:pt>
                <c:pt idx="2138">
                  <c:v>0</c:v>
                </c:pt>
                <c:pt idx="2139">
                  <c:v>0</c:v>
                </c:pt>
                <c:pt idx="2140">
                  <c:v>0.10356164383561643</c:v>
                </c:pt>
                <c:pt idx="2141">
                  <c:v>0.7545205479452054</c:v>
                </c:pt>
                <c:pt idx="2142">
                  <c:v>3.6986301369863014E-2</c:v>
                </c:pt>
                <c:pt idx="2143">
                  <c:v>0.78410958904109584</c:v>
                </c:pt>
                <c:pt idx="2144">
                  <c:v>0.11835616438356165</c:v>
                </c:pt>
                <c:pt idx="2145">
                  <c:v>0.45123287671232876</c:v>
                </c:pt>
                <c:pt idx="2146">
                  <c:v>0.15583561643835614</c:v>
                </c:pt>
                <c:pt idx="2147">
                  <c:v>0.19972602739726028</c:v>
                </c:pt>
                <c:pt idx="2148">
                  <c:v>0.3772602739726027</c:v>
                </c:pt>
                <c:pt idx="2149">
                  <c:v>0.21452054794520548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0.13315068493150686</c:v>
                </c:pt>
                <c:pt idx="2156">
                  <c:v>0.76619178082191775</c:v>
                </c:pt>
                <c:pt idx="2157">
                  <c:v>0.22191780821917809</c:v>
                </c:pt>
                <c:pt idx="2158">
                  <c:v>0</c:v>
                </c:pt>
                <c:pt idx="2159">
                  <c:v>0.28849315068493148</c:v>
                </c:pt>
                <c:pt idx="2160">
                  <c:v>0.50646575342465749</c:v>
                </c:pt>
                <c:pt idx="2161">
                  <c:v>0.11687671232876712</c:v>
                </c:pt>
                <c:pt idx="2162">
                  <c:v>0.31167123287671228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0.26630136986301373</c:v>
                </c:pt>
                <c:pt idx="2170">
                  <c:v>0.23671232876712331</c:v>
                </c:pt>
                <c:pt idx="2171">
                  <c:v>7.3972602739726034E-3</c:v>
                </c:pt>
                <c:pt idx="2172">
                  <c:v>1.4794520547945207E-2</c:v>
                </c:pt>
                <c:pt idx="2173">
                  <c:v>6.6575342465753432E-2</c:v>
                </c:pt>
                <c:pt idx="2174">
                  <c:v>0.51780821917808217</c:v>
                </c:pt>
                <c:pt idx="2175">
                  <c:v>1.4794520547945207E-2</c:v>
                </c:pt>
                <c:pt idx="2176">
                  <c:v>1.4794520547945207E-2</c:v>
                </c:pt>
                <c:pt idx="2177">
                  <c:v>7.3972602739726034E-3</c:v>
                </c:pt>
                <c:pt idx="2178">
                  <c:v>7.3972602739726034E-3</c:v>
                </c:pt>
                <c:pt idx="2179">
                  <c:v>3.6986301369863014E-2</c:v>
                </c:pt>
                <c:pt idx="2180">
                  <c:v>7.3972602739726029E-2</c:v>
                </c:pt>
                <c:pt idx="2181">
                  <c:v>3.6986301369863014E-2</c:v>
                </c:pt>
                <c:pt idx="2182">
                  <c:v>8.8767123287671224E-2</c:v>
                </c:pt>
                <c:pt idx="2183">
                  <c:v>7.3972602739726029E-2</c:v>
                </c:pt>
                <c:pt idx="2184">
                  <c:v>0.17013698630136986</c:v>
                </c:pt>
                <c:pt idx="2185">
                  <c:v>0.33287671232876714</c:v>
                </c:pt>
                <c:pt idx="2186">
                  <c:v>0.3772602739726027</c:v>
                </c:pt>
                <c:pt idx="2187">
                  <c:v>1.4794520547945207E-2</c:v>
                </c:pt>
                <c:pt idx="2188">
                  <c:v>0.12575342465753425</c:v>
                </c:pt>
                <c:pt idx="2189">
                  <c:v>0.2515068493150685</c:v>
                </c:pt>
                <c:pt idx="2190">
                  <c:v>0.28109589041095889</c:v>
                </c:pt>
                <c:pt idx="2191">
                  <c:v>1.4794520547945207E-2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0.23671232876712331</c:v>
                </c:pt>
                <c:pt idx="2198">
                  <c:v>0.41424657534246573</c:v>
                </c:pt>
                <c:pt idx="2199">
                  <c:v>0.17013698630136986</c:v>
                </c:pt>
                <c:pt idx="2200">
                  <c:v>0</c:v>
                </c:pt>
                <c:pt idx="2201">
                  <c:v>7.3972602739726029E-2</c:v>
                </c:pt>
                <c:pt idx="2202">
                  <c:v>0.12575342465753425</c:v>
                </c:pt>
                <c:pt idx="2203">
                  <c:v>0.11095890410958904</c:v>
                </c:pt>
                <c:pt idx="2204">
                  <c:v>7.3972602739726034E-3</c:v>
                </c:pt>
                <c:pt idx="2205">
                  <c:v>3.6986301369863014E-2</c:v>
                </c:pt>
                <c:pt idx="2206">
                  <c:v>1.4794520547945207E-2</c:v>
                </c:pt>
                <c:pt idx="2207">
                  <c:v>5.9178082191780827E-2</c:v>
                </c:pt>
                <c:pt idx="2208">
                  <c:v>5.9178082191780827E-2</c:v>
                </c:pt>
                <c:pt idx="2209">
                  <c:v>0.15534246575342467</c:v>
                </c:pt>
                <c:pt idx="2210">
                  <c:v>0</c:v>
                </c:pt>
                <c:pt idx="2211">
                  <c:v>0.23274597260273974</c:v>
                </c:pt>
                <c:pt idx="2212">
                  <c:v>2.2191780821917806E-2</c:v>
                </c:pt>
                <c:pt idx="2213">
                  <c:v>1.4794520547945207E-2</c:v>
                </c:pt>
                <c:pt idx="2214">
                  <c:v>1.4794520547945207E-2</c:v>
                </c:pt>
                <c:pt idx="2215">
                  <c:v>0.15534246575342467</c:v>
                </c:pt>
                <c:pt idx="2216">
                  <c:v>0.14794520547945206</c:v>
                </c:pt>
                <c:pt idx="2217">
                  <c:v>0.13315068493150686</c:v>
                </c:pt>
                <c:pt idx="2218">
                  <c:v>0</c:v>
                </c:pt>
                <c:pt idx="2219">
                  <c:v>0.2293150684931507</c:v>
                </c:pt>
                <c:pt idx="2220">
                  <c:v>5.1780821917808216E-2</c:v>
                </c:pt>
                <c:pt idx="2221">
                  <c:v>0.12575342465753425</c:v>
                </c:pt>
                <c:pt idx="2222">
                  <c:v>3.6986301369863014E-2</c:v>
                </c:pt>
                <c:pt idx="2223">
                  <c:v>0.4808219178082192</c:v>
                </c:pt>
                <c:pt idx="2224">
                  <c:v>2.2191780821917806E-2</c:v>
                </c:pt>
                <c:pt idx="2225">
                  <c:v>7.3972602739726034E-3</c:v>
                </c:pt>
                <c:pt idx="2226">
                  <c:v>1.4794520547945207E-2</c:v>
                </c:pt>
                <c:pt idx="2227">
                  <c:v>1.4794520547945207E-2</c:v>
                </c:pt>
                <c:pt idx="2228">
                  <c:v>2.2191780821917806E-2</c:v>
                </c:pt>
                <c:pt idx="2229">
                  <c:v>0.2293150684931507</c:v>
                </c:pt>
                <c:pt idx="2230">
                  <c:v>8.1369863013698626E-2</c:v>
                </c:pt>
                <c:pt idx="2231">
                  <c:v>0.15534246575342467</c:v>
                </c:pt>
                <c:pt idx="2232">
                  <c:v>0</c:v>
                </c:pt>
                <c:pt idx="2233">
                  <c:v>0.28849315068493148</c:v>
                </c:pt>
                <c:pt idx="2234">
                  <c:v>2.2191780821917806E-2</c:v>
                </c:pt>
                <c:pt idx="2235">
                  <c:v>0.3032876712328767</c:v>
                </c:pt>
                <c:pt idx="2236">
                  <c:v>0.27271232876712326</c:v>
                </c:pt>
                <c:pt idx="2237">
                  <c:v>0.19232876712328767</c:v>
                </c:pt>
                <c:pt idx="2238">
                  <c:v>0.44283287671232874</c:v>
                </c:pt>
                <c:pt idx="2239">
                  <c:v>0.4586301369863014</c:v>
                </c:pt>
                <c:pt idx="2240">
                  <c:v>0.43643835616438359</c:v>
                </c:pt>
                <c:pt idx="2241">
                  <c:v>8.8767123287671224E-2</c:v>
                </c:pt>
                <c:pt idx="2242">
                  <c:v>0.15534246575342467</c:v>
                </c:pt>
                <c:pt idx="2243">
                  <c:v>0</c:v>
                </c:pt>
                <c:pt idx="2244">
                  <c:v>0.28849315068493148</c:v>
                </c:pt>
                <c:pt idx="2245">
                  <c:v>2.2191780821917806E-2</c:v>
                </c:pt>
                <c:pt idx="2246">
                  <c:v>0.3032876712328767</c:v>
                </c:pt>
                <c:pt idx="2247">
                  <c:v>0.27271232876712326</c:v>
                </c:pt>
                <c:pt idx="2248">
                  <c:v>0.19232876712328767</c:v>
                </c:pt>
                <c:pt idx="2249">
                  <c:v>0.44283287671232874</c:v>
                </c:pt>
                <c:pt idx="2250">
                  <c:v>0.4586301369863014</c:v>
                </c:pt>
                <c:pt idx="2252">
                  <c:v>0.21452054794520548</c:v>
                </c:pt>
                <c:pt idx="2253">
                  <c:v>0.13315068493150686</c:v>
                </c:pt>
                <c:pt idx="2254">
                  <c:v>0</c:v>
                </c:pt>
                <c:pt idx="2255">
                  <c:v>7.3972602739726029E-2</c:v>
                </c:pt>
                <c:pt idx="2256">
                  <c:v>0.19232876712328767</c:v>
                </c:pt>
                <c:pt idx="2257">
                  <c:v>1.8493150684931509E-3</c:v>
                </c:pt>
                <c:pt idx="2259">
                  <c:v>0.18493150684931506</c:v>
                </c:pt>
                <c:pt idx="2260">
                  <c:v>0.23671232876712331</c:v>
                </c:pt>
                <c:pt idx="2261">
                  <c:v>0.24410958904109586</c:v>
                </c:pt>
                <c:pt idx="2262">
                  <c:v>0.10356164383561643</c:v>
                </c:pt>
                <c:pt idx="2263">
                  <c:v>0.03</c:v>
                </c:pt>
                <c:pt idx="2264">
                  <c:v>2.1999999999999999E-2</c:v>
                </c:pt>
                <c:pt idx="2265">
                  <c:v>0.34799999999999998</c:v>
                </c:pt>
                <c:pt idx="2266">
                  <c:v>0.14794520547945206</c:v>
                </c:pt>
                <c:pt idx="2267">
                  <c:v>0.11835616438356165</c:v>
                </c:pt>
                <c:pt idx="2268">
                  <c:v>0.15534246575342467</c:v>
                </c:pt>
                <c:pt idx="2269">
                  <c:v>0.12575342465753425</c:v>
                </c:pt>
                <c:pt idx="2270">
                  <c:v>7.3972602739726029E-2</c:v>
                </c:pt>
                <c:pt idx="2271">
                  <c:v>5.9178082191780827E-2</c:v>
                </c:pt>
                <c:pt idx="2272">
                  <c:v>0.11095890410958904</c:v>
                </c:pt>
                <c:pt idx="2273">
                  <c:v>8.8767123287671224E-2</c:v>
                </c:pt>
                <c:pt idx="2274">
                  <c:v>8.8767123287671224E-2</c:v>
                </c:pt>
                <c:pt idx="2275">
                  <c:v>3.6986301369863014E-2</c:v>
                </c:pt>
                <c:pt idx="2276">
                  <c:v>9.6164383561643835E-2</c:v>
                </c:pt>
                <c:pt idx="2277">
                  <c:v>5.1780821917808216E-2</c:v>
                </c:pt>
                <c:pt idx="2278">
                  <c:v>0.23671232876712331</c:v>
                </c:pt>
                <c:pt idx="2279">
                  <c:v>0.40684931506849314</c:v>
                </c:pt>
                <c:pt idx="2280">
                  <c:v>0.87657534246575342</c:v>
                </c:pt>
                <c:pt idx="2281">
                  <c:v>0.33287671232876714</c:v>
                </c:pt>
                <c:pt idx="2282">
                  <c:v>0</c:v>
                </c:pt>
                <c:pt idx="2283">
                  <c:v>0.32141095890410959</c:v>
                </c:pt>
                <c:pt idx="2284">
                  <c:v>0.24383561643835616</c:v>
                </c:pt>
                <c:pt idx="2285">
                  <c:v>0.14609589041095888</c:v>
                </c:pt>
                <c:pt idx="2286">
                  <c:v>0.23375342465753424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1.0421506849315068</c:v>
                </c:pt>
                <c:pt idx="2291">
                  <c:v>0.55800000000000005</c:v>
                </c:pt>
                <c:pt idx="2292">
                  <c:v>0.92317808219178077</c:v>
                </c:pt>
                <c:pt idx="2293">
                  <c:v>0.13315068493150686</c:v>
                </c:pt>
                <c:pt idx="2294">
                  <c:v>0.97397260273972608</c:v>
                </c:pt>
                <c:pt idx="2295">
                  <c:v>0.16557534246575342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0.11427945205479451</c:v>
                </c:pt>
                <c:pt idx="2301">
                  <c:v>0.27855616438356162</c:v>
                </c:pt>
                <c:pt idx="2302">
                  <c:v>0.27141369863013698</c:v>
                </c:pt>
                <c:pt idx="2303">
                  <c:v>0.17856164383561643</c:v>
                </c:pt>
                <c:pt idx="2304">
                  <c:v>0.11835616438356165</c:v>
                </c:pt>
                <c:pt idx="2305">
                  <c:v>0</c:v>
                </c:pt>
                <c:pt idx="2306">
                  <c:v>0</c:v>
                </c:pt>
                <c:pt idx="2307">
                  <c:v>0.42904109589041095</c:v>
                </c:pt>
                <c:pt idx="2308">
                  <c:v>0.55594520547945203</c:v>
                </c:pt>
                <c:pt idx="2309">
                  <c:v>0.44153424657534246</c:v>
                </c:pt>
                <c:pt idx="2310">
                  <c:v>0.22076712328767123</c:v>
                </c:pt>
                <c:pt idx="2311">
                  <c:v>0</c:v>
                </c:pt>
                <c:pt idx="2312">
                  <c:v>0.52520547945205476</c:v>
                </c:pt>
                <c:pt idx="2313">
                  <c:v>0</c:v>
                </c:pt>
                <c:pt idx="2314">
                  <c:v>0.73972602739726023</c:v>
                </c:pt>
                <c:pt idx="2315">
                  <c:v>1.1480547945205479</c:v>
                </c:pt>
                <c:pt idx="2316">
                  <c:v>0</c:v>
                </c:pt>
                <c:pt idx="2317">
                  <c:v>0</c:v>
                </c:pt>
                <c:pt idx="2318">
                  <c:v>0.24410958904109586</c:v>
                </c:pt>
                <c:pt idx="2319">
                  <c:v>0.14794520547945206</c:v>
                </c:pt>
                <c:pt idx="2320">
                  <c:v>0.36098630136986298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BE2B-41D1-B703-4F62AE93350D}"/>
            </c:ext>
          </c:extLst>
        </c:ser>
        <c:ser>
          <c:idx val="37"/>
          <c:order val="37"/>
          <c:tx>
            <c:strRef>
              <c:f>Реестр!$AM$2:$AM$3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об источниках образования ТКО (объект(ы) капитального строительства, территории (части территории) </c:v>
                </c:pt>
              </c:strCache>
            </c:strRef>
          </c:tx>
          <c:spPr>
            <a:solidFill>
              <a:schemeClr val="accent2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Реестр!$AM$4:$AM$2324</c:f>
              <c:numCache>
                <c:formatCode>0.000</c:formatCode>
                <c:ptCount val="2321"/>
                <c:pt idx="1">
                  <c:v>0</c:v>
                </c:pt>
                <c:pt idx="2">
                  <c:v>0</c:v>
                </c:pt>
                <c:pt idx="3">
                  <c:v>0.13784630136986303</c:v>
                </c:pt>
                <c:pt idx="4">
                  <c:v>1.0163178082191779</c:v>
                </c:pt>
                <c:pt idx="5">
                  <c:v>0.9828986301369862</c:v>
                </c:pt>
                <c:pt idx="6">
                  <c:v>0.76270684931506838</c:v>
                </c:pt>
                <c:pt idx="7">
                  <c:v>1.6943835616438354</c:v>
                </c:pt>
                <c:pt idx="8">
                  <c:v>1.4426465753424655</c:v>
                </c:pt>
                <c:pt idx="9">
                  <c:v>1.0038246575342464</c:v>
                </c:pt>
                <c:pt idx="10">
                  <c:v>3.5753424657534248E-2</c:v>
                </c:pt>
                <c:pt idx="11">
                  <c:v>1.2410958904109589E-2</c:v>
                </c:pt>
                <c:pt idx="12">
                  <c:v>1.4301369863013698E-2</c:v>
                </c:pt>
                <c:pt idx="13">
                  <c:v>2.0916164383561644</c:v>
                </c:pt>
                <c:pt idx="14">
                  <c:v>0.99945205479452048</c:v>
                </c:pt>
                <c:pt idx="15">
                  <c:v>0.37479452054794515</c:v>
                </c:pt>
                <c:pt idx="16">
                  <c:v>0.41095890410958907</c:v>
                </c:pt>
                <c:pt idx="17">
                  <c:v>5.5890410958904103E-2</c:v>
                </c:pt>
                <c:pt idx="18">
                  <c:v>0.26860273972602738</c:v>
                </c:pt>
                <c:pt idx="19">
                  <c:v>1.2308876712328767</c:v>
                </c:pt>
                <c:pt idx="20">
                  <c:v>1.2308876712328767</c:v>
                </c:pt>
                <c:pt idx="21">
                  <c:v>1.2349479452054795</c:v>
                </c:pt>
                <c:pt idx="22">
                  <c:v>1.2343232876712327</c:v>
                </c:pt>
                <c:pt idx="23">
                  <c:v>1.191780821917808E-2</c:v>
                </c:pt>
                <c:pt idx="24">
                  <c:v>2.8602739726027396E-2</c:v>
                </c:pt>
                <c:pt idx="25">
                  <c:v>2.8602739726027396E-2</c:v>
                </c:pt>
                <c:pt idx="26">
                  <c:v>0.6271561643835617</c:v>
                </c:pt>
                <c:pt idx="27">
                  <c:v>0.76910958904109583</c:v>
                </c:pt>
                <c:pt idx="28">
                  <c:v>0.79706301369863009</c:v>
                </c:pt>
                <c:pt idx="29">
                  <c:v>0.86327671232876702</c:v>
                </c:pt>
                <c:pt idx="30">
                  <c:v>0.97509041095890403</c:v>
                </c:pt>
                <c:pt idx="31">
                  <c:v>0.62496986301369861</c:v>
                </c:pt>
                <c:pt idx="32">
                  <c:v>2.0613698630136983</c:v>
                </c:pt>
                <c:pt idx="33">
                  <c:v>1.8739726027397259</c:v>
                </c:pt>
                <c:pt idx="34">
                  <c:v>0.15616438356164383</c:v>
                </c:pt>
                <c:pt idx="35">
                  <c:v>0.62465753424657533</c:v>
                </c:pt>
                <c:pt idx="36">
                  <c:v>7.2876712328767121E-2</c:v>
                </c:pt>
                <c:pt idx="37">
                  <c:v>0.99945205479452037</c:v>
                </c:pt>
                <c:pt idx="38">
                  <c:v>3.0986301369863016E-2</c:v>
                </c:pt>
                <c:pt idx="39">
                  <c:v>9.9945205479452043E-2</c:v>
                </c:pt>
                <c:pt idx="40">
                  <c:v>2.3835616438356165E-3</c:v>
                </c:pt>
                <c:pt idx="41">
                  <c:v>2.3835616438356161E-2</c:v>
                </c:pt>
                <c:pt idx="42">
                  <c:v>0.18347945205479452</c:v>
                </c:pt>
                <c:pt idx="43">
                  <c:v>3.4372709589041097</c:v>
                </c:pt>
                <c:pt idx="44">
                  <c:v>0.57252986301369857</c:v>
                </c:pt>
                <c:pt idx="45">
                  <c:v>9.5342465753424661E-3</c:v>
                </c:pt>
                <c:pt idx="46">
                  <c:v>0.85955999999999999</c:v>
                </c:pt>
                <c:pt idx="47">
                  <c:v>0.1219331506849315</c:v>
                </c:pt>
                <c:pt idx="48">
                  <c:v>0.85559342465753419</c:v>
                </c:pt>
                <c:pt idx="49">
                  <c:v>0.12108986301369862</c:v>
                </c:pt>
                <c:pt idx="50">
                  <c:v>0.11974684931506847</c:v>
                </c:pt>
                <c:pt idx="51">
                  <c:v>0.11481205479452054</c:v>
                </c:pt>
                <c:pt idx="52">
                  <c:v>0.12243287671232876</c:v>
                </c:pt>
                <c:pt idx="53">
                  <c:v>0.11859123287671232</c:v>
                </c:pt>
                <c:pt idx="54">
                  <c:v>0.12449424657534246</c:v>
                </c:pt>
                <c:pt idx="55">
                  <c:v>0.11999671232876712</c:v>
                </c:pt>
                <c:pt idx="56">
                  <c:v>1.1465589041095889</c:v>
                </c:pt>
                <c:pt idx="57">
                  <c:v>0.87233424657534242</c:v>
                </c:pt>
                <c:pt idx="58">
                  <c:v>0.46575342465753422</c:v>
                </c:pt>
                <c:pt idx="59">
                  <c:v>0.18043835616438356</c:v>
                </c:pt>
                <c:pt idx="60">
                  <c:v>0.21698630136986302</c:v>
                </c:pt>
                <c:pt idx="61">
                  <c:v>0.96821917808219171</c:v>
                </c:pt>
                <c:pt idx="62">
                  <c:v>0.99229972602739724</c:v>
                </c:pt>
                <c:pt idx="63">
                  <c:v>1.0931506849315067</c:v>
                </c:pt>
                <c:pt idx="64">
                  <c:v>0.31232876712328766</c:v>
                </c:pt>
                <c:pt idx="65">
                  <c:v>0.56219178082191779</c:v>
                </c:pt>
                <c:pt idx="66">
                  <c:v>0.68712328767123287</c:v>
                </c:pt>
                <c:pt idx="67">
                  <c:v>1.2180821917808218</c:v>
                </c:pt>
                <c:pt idx="68">
                  <c:v>1.6684931506849316E-2</c:v>
                </c:pt>
                <c:pt idx="69">
                  <c:v>2.9983561643835612E-2</c:v>
                </c:pt>
                <c:pt idx="70">
                  <c:v>1.1243835616438356</c:v>
                </c:pt>
                <c:pt idx="71">
                  <c:v>1.0440526027397259</c:v>
                </c:pt>
                <c:pt idx="72">
                  <c:v>1.011008219178082</c:v>
                </c:pt>
                <c:pt idx="73">
                  <c:v>3.2475945205479451</c:v>
                </c:pt>
                <c:pt idx="74">
                  <c:v>6.8712328767123285E-2</c:v>
                </c:pt>
                <c:pt idx="75">
                  <c:v>7.4520547945205476E-2</c:v>
                </c:pt>
                <c:pt idx="76">
                  <c:v>5.2054794520547946E-2</c:v>
                </c:pt>
                <c:pt idx="77">
                  <c:v>2.5078750684931506</c:v>
                </c:pt>
                <c:pt idx="78">
                  <c:v>1.3430136986301369</c:v>
                </c:pt>
                <c:pt idx="79">
                  <c:v>0.96821917808219182</c:v>
                </c:pt>
                <c:pt idx="80">
                  <c:v>0.18739726027397258</c:v>
                </c:pt>
                <c:pt idx="81">
                  <c:v>0.12493150684931506</c:v>
                </c:pt>
                <c:pt idx="82">
                  <c:v>4.767123287671233E-3</c:v>
                </c:pt>
                <c:pt idx="83">
                  <c:v>6.575342465753424E-2</c:v>
                </c:pt>
                <c:pt idx="84">
                  <c:v>0.22684931506849315</c:v>
                </c:pt>
                <c:pt idx="85">
                  <c:v>4.2904109589041096E-2</c:v>
                </c:pt>
                <c:pt idx="86">
                  <c:v>0.18904109589041096</c:v>
                </c:pt>
                <c:pt idx="87">
                  <c:v>9.0410958904109592E-2</c:v>
                </c:pt>
                <c:pt idx="88">
                  <c:v>7.9561643835616438E-2</c:v>
                </c:pt>
                <c:pt idx="89">
                  <c:v>0.22882191780821917</c:v>
                </c:pt>
                <c:pt idx="90">
                  <c:v>0.15978082191780821</c:v>
                </c:pt>
                <c:pt idx="91">
                  <c:v>7.1506849315068491E-3</c:v>
                </c:pt>
                <c:pt idx="92">
                  <c:v>0.12055890410958903</c:v>
                </c:pt>
                <c:pt idx="93">
                  <c:v>3.5136986301369862E-2</c:v>
                </c:pt>
                <c:pt idx="94">
                  <c:v>0.11849753424657532</c:v>
                </c:pt>
                <c:pt idx="95">
                  <c:v>2.1243353424657534</c:v>
                </c:pt>
                <c:pt idx="96">
                  <c:v>2.1848021917808218</c:v>
                </c:pt>
                <c:pt idx="97">
                  <c:v>1.7802739726027399</c:v>
                </c:pt>
                <c:pt idx="98">
                  <c:v>0.74958904109589031</c:v>
                </c:pt>
                <c:pt idx="99">
                  <c:v>0.68712328767123287</c:v>
                </c:pt>
                <c:pt idx="100">
                  <c:v>0.71835616438356165</c:v>
                </c:pt>
                <c:pt idx="101">
                  <c:v>2.8109589041095891E-2</c:v>
                </c:pt>
                <c:pt idx="102">
                  <c:v>0.2379945205479452</c:v>
                </c:pt>
                <c:pt idx="103">
                  <c:v>3.6400356164383556</c:v>
                </c:pt>
                <c:pt idx="104">
                  <c:v>5.034333698630137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7.1506849315068491E-3</c:v>
                </c:pt>
                <c:pt idx="109">
                  <c:v>1.8811561643835615</c:v>
                </c:pt>
                <c:pt idx="110">
                  <c:v>4.8857589041095881</c:v>
                </c:pt>
                <c:pt idx="111">
                  <c:v>1.6984109589041094</c:v>
                </c:pt>
                <c:pt idx="112">
                  <c:v>1.1243835616438356</c:v>
                </c:pt>
                <c:pt idx="113">
                  <c:v>0.93698630136986283</c:v>
                </c:pt>
                <c:pt idx="114">
                  <c:v>3.4520547945205475E-2</c:v>
                </c:pt>
                <c:pt idx="115">
                  <c:v>2.3835616438356165E-3</c:v>
                </c:pt>
                <c:pt idx="116">
                  <c:v>9.5342465753424661E-3</c:v>
                </c:pt>
                <c:pt idx="117">
                  <c:v>0.10931506849315067</c:v>
                </c:pt>
                <c:pt idx="118">
                  <c:v>9.5342465753424661E-3</c:v>
                </c:pt>
                <c:pt idx="119">
                  <c:v>5.3304109589041103E-2</c:v>
                </c:pt>
                <c:pt idx="120">
                  <c:v>9.5342465753424661E-3</c:v>
                </c:pt>
                <c:pt idx="121">
                  <c:v>3.9978082191780819E-2</c:v>
                </c:pt>
                <c:pt idx="122">
                  <c:v>6.1235178082191775</c:v>
                </c:pt>
                <c:pt idx="123">
                  <c:v>6.5423819178082185</c:v>
                </c:pt>
                <c:pt idx="124">
                  <c:v>5.6746084931506857</c:v>
                </c:pt>
                <c:pt idx="125">
                  <c:v>1.6684931506849316E-2</c:v>
                </c:pt>
                <c:pt idx="126">
                  <c:v>3.0966279452054795</c:v>
                </c:pt>
                <c:pt idx="127">
                  <c:v>3.854457534246575</c:v>
                </c:pt>
                <c:pt idx="128">
                  <c:v>2.8510972602739724</c:v>
                </c:pt>
                <c:pt idx="129">
                  <c:v>4.0913506849315064</c:v>
                </c:pt>
                <c:pt idx="130">
                  <c:v>5.7473873972602743</c:v>
                </c:pt>
                <c:pt idx="131">
                  <c:v>2.3835616438356161E-2</c:v>
                </c:pt>
                <c:pt idx="132">
                  <c:v>0.71419178082191781</c:v>
                </c:pt>
                <c:pt idx="133">
                  <c:v>8.5150684931506848E-2</c:v>
                </c:pt>
                <c:pt idx="134">
                  <c:v>0.32994410958904113</c:v>
                </c:pt>
                <c:pt idx="135">
                  <c:v>0.32688328767123281</c:v>
                </c:pt>
                <c:pt idx="136">
                  <c:v>0.15560219178082191</c:v>
                </c:pt>
                <c:pt idx="137">
                  <c:v>0.32688328767123281</c:v>
                </c:pt>
                <c:pt idx="138">
                  <c:v>0.5554454794520548</c:v>
                </c:pt>
                <c:pt idx="139">
                  <c:v>1.221424109589041</c:v>
                </c:pt>
                <c:pt idx="140">
                  <c:v>1.3140295890410958</c:v>
                </c:pt>
                <c:pt idx="141">
                  <c:v>1.3147479452054793</c:v>
                </c:pt>
                <c:pt idx="142">
                  <c:v>0.86983561643835616</c:v>
                </c:pt>
                <c:pt idx="143">
                  <c:v>0.86577534246575349</c:v>
                </c:pt>
                <c:pt idx="144">
                  <c:v>0.43726027397260275</c:v>
                </c:pt>
                <c:pt idx="145">
                  <c:v>0.62465753424657533</c:v>
                </c:pt>
                <c:pt idx="146">
                  <c:v>0.46849315068493147</c:v>
                </c:pt>
                <c:pt idx="147">
                  <c:v>2.3835616438356165E-3</c:v>
                </c:pt>
                <c:pt idx="148">
                  <c:v>0.25616438356164384</c:v>
                </c:pt>
                <c:pt idx="149">
                  <c:v>0.46575342465753422</c:v>
                </c:pt>
                <c:pt idx="150">
                  <c:v>0.14178082191780819</c:v>
                </c:pt>
                <c:pt idx="151">
                  <c:v>2.1095890410958908E-2</c:v>
                </c:pt>
                <c:pt idx="152">
                  <c:v>0.432918904109589</c:v>
                </c:pt>
                <c:pt idx="153">
                  <c:v>0.40082400000000001</c:v>
                </c:pt>
                <c:pt idx="154">
                  <c:v>1.7048465753424658</c:v>
                </c:pt>
                <c:pt idx="155">
                  <c:v>1.1465589041095889</c:v>
                </c:pt>
                <c:pt idx="156">
                  <c:v>0.87258410958904109</c:v>
                </c:pt>
                <c:pt idx="157">
                  <c:v>0.35749775342465751</c:v>
                </c:pt>
                <c:pt idx="158">
                  <c:v>0.79452054794520544</c:v>
                </c:pt>
                <c:pt idx="159">
                  <c:v>0.19665753424657534</c:v>
                </c:pt>
                <c:pt idx="160">
                  <c:v>7.1506849315068491E-3</c:v>
                </c:pt>
                <c:pt idx="161">
                  <c:v>7.1506849315068491E-3</c:v>
                </c:pt>
                <c:pt idx="162">
                  <c:v>1.6267331506849314</c:v>
                </c:pt>
                <c:pt idx="163">
                  <c:v>1.3035072328767123</c:v>
                </c:pt>
                <c:pt idx="164">
                  <c:v>0.16481589041095893</c:v>
                </c:pt>
                <c:pt idx="165">
                  <c:v>1.5207599999999999</c:v>
                </c:pt>
                <c:pt idx="166">
                  <c:v>0.90575342465753417</c:v>
                </c:pt>
                <c:pt idx="167">
                  <c:v>1.2287671232876711E-2</c:v>
                </c:pt>
                <c:pt idx="168">
                  <c:v>6.1972602739726032E-2</c:v>
                </c:pt>
                <c:pt idx="169">
                  <c:v>0.33287671232876714</c:v>
                </c:pt>
                <c:pt idx="170">
                  <c:v>0.49035616438356161</c:v>
                </c:pt>
                <c:pt idx="171">
                  <c:v>8.3287671232876712E-2</c:v>
                </c:pt>
                <c:pt idx="172">
                  <c:v>8.120547945205478E-2</c:v>
                </c:pt>
                <c:pt idx="173">
                  <c:v>7.1506849315068491E-3</c:v>
                </c:pt>
                <c:pt idx="174">
                  <c:v>7.4958904109589039E-2</c:v>
                </c:pt>
                <c:pt idx="175">
                  <c:v>1.191780821917808E-2</c:v>
                </c:pt>
                <c:pt idx="176">
                  <c:v>1.191780821917808E-2</c:v>
                </c:pt>
                <c:pt idx="177">
                  <c:v>0.75863408219178075</c:v>
                </c:pt>
                <c:pt idx="178">
                  <c:v>0.91181260273972597</c:v>
                </c:pt>
                <c:pt idx="179">
                  <c:v>0.76651726027397249</c:v>
                </c:pt>
                <c:pt idx="180">
                  <c:v>0.18658520547945207</c:v>
                </c:pt>
                <c:pt idx="181">
                  <c:v>0.45421972602739724</c:v>
                </c:pt>
                <c:pt idx="182">
                  <c:v>0.18739726027397258</c:v>
                </c:pt>
                <c:pt idx="183">
                  <c:v>1.9068493150684932E-2</c:v>
                </c:pt>
                <c:pt idx="184">
                  <c:v>7.1506849315068491E-3</c:v>
                </c:pt>
                <c:pt idx="185">
                  <c:v>0.17013698630136984</c:v>
                </c:pt>
                <c:pt idx="186">
                  <c:v>0.63062301369863016</c:v>
                </c:pt>
                <c:pt idx="187">
                  <c:v>0.9874586301369862</c:v>
                </c:pt>
                <c:pt idx="188">
                  <c:v>3.3356712328767121E-2</c:v>
                </c:pt>
                <c:pt idx="189">
                  <c:v>3.4043835616438353E-2</c:v>
                </c:pt>
                <c:pt idx="190">
                  <c:v>0.84291287671232873</c:v>
                </c:pt>
                <c:pt idx="191">
                  <c:v>0.47511452054794523</c:v>
                </c:pt>
                <c:pt idx="192">
                  <c:v>0.86327671232876702</c:v>
                </c:pt>
                <c:pt idx="193">
                  <c:v>0.81049315068493155</c:v>
                </c:pt>
                <c:pt idx="194">
                  <c:v>0.97065534246575347</c:v>
                </c:pt>
                <c:pt idx="195">
                  <c:v>0.28109589041095889</c:v>
                </c:pt>
                <c:pt idx="196">
                  <c:v>1.4991780821917806</c:v>
                </c:pt>
                <c:pt idx="197">
                  <c:v>0.46849315068493147</c:v>
                </c:pt>
                <c:pt idx="198">
                  <c:v>0.62465753424657533</c:v>
                </c:pt>
                <c:pt idx="199">
                  <c:v>0.37479452054794515</c:v>
                </c:pt>
                <c:pt idx="200">
                  <c:v>1.4991780821917806</c:v>
                </c:pt>
                <c:pt idx="201">
                  <c:v>1.061917808219178</c:v>
                </c:pt>
                <c:pt idx="202">
                  <c:v>0.31232876712328766</c:v>
                </c:pt>
                <c:pt idx="203">
                  <c:v>0.20476712328767122</c:v>
                </c:pt>
                <c:pt idx="204">
                  <c:v>1.4301369863013698E-2</c:v>
                </c:pt>
                <c:pt idx="205">
                  <c:v>2.3835616438356165E-3</c:v>
                </c:pt>
                <c:pt idx="206">
                  <c:v>2.3835616438356165E-3</c:v>
                </c:pt>
                <c:pt idx="207">
                  <c:v>1.5514525479452055</c:v>
                </c:pt>
                <c:pt idx="208">
                  <c:v>2.2885515616438354</c:v>
                </c:pt>
                <c:pt idx="209">
                  <c:v>0.59464273972602744</c:v>
                </c:pt>
                <c:pt idx="210">
                  <c:v>0.43726027397260275</c:v>
                </c:pt>
                <c:pt idx="211">
                  <c:v>0.19783561643835615</c:v>
                </c:pt>
                <c:pt idx="212">
                  <c:v>3.9978082191780819E-2</c:v>
                </c:pt>
                <c:pt idx="213">
                  <c:v>4.9972602739726021E-2</c:v>
                </c:pt>
                <c:pt idx="214">
                  <c:v>2.9983561643835612E-2</c:v>
                </c:pt>
                <c:pt idx="215">
                  <c:v>3.1232876712328763E-3</c:v>
                </c:pt>
                <c:pt idx="216">
                  <c:v>2.9983561643835612E-2</c:v>
                </c:pt>
                <c:pt idx="217">
                  <c:v>1.9989041095890409E-2</c:v>
                </c:pt>
                <c:pt idx="218">
                  <c:v>0.55406988177894545</c:v>
                </c:pt>
                <c:pt idx="219">
                  <c:v>3.5000000000000003E-2</c:v>
                </c:pt>
                <c:pt idx="220">
                  <c:v>6.5183013698630132</c:v>
                </c:pt>
                <c:pt idx="221">
                  <c:v>0.1561643835616438</c:v>
                </c:pt>
                <c:pt idx="222">
                  <c:v>0.22684931506849315</c:v>
                </c:pt>
                <c:pt idx="223">
                  <c:v>3.287671232876712E-2</c:v>
                </c:pt>
                <c:pt idx="224">
                  <c:v>0.12931506849315066</c:v>
                </c:pt>
                <c:pt idx="225">
                  <c:v>4.9315068493150684E-2</c:v>
                </c:pt>
                <c:pt idx="226">
                  <c:v>0.31232876712328761</c:v>
                </c:pt>
                <c:pt idx="227">
                  <c:v>4.2739726027397257E-2</c:v>
                </c:pt>
                <c:pt idx="228">
                  <c:v>4.767123287671233E-3</c:v>
                </c:pt>
                <c:pt idx="229">
                  <c:v>3.5506849315068492E-2</c:v>
                </c:pt>
                <c:pt idx="230">
                  <c:v>3.5999999999999997E-2</c:v>
                </c:pt>
                <c:pt idx="231">
                  <c:v>0.12493150684931505</c:v>
                </c:pt>
                <c:pt idx="232">
                  <c:v>0.2398684931506849</c:v>
                </c:pt>
                <c:pt idx="233">
                  <c:v>1.9068493150684932E-2</c:v>
                </c:pt>
                <c:pt idx="234">
                  <c:v>1.0284986301369863</c:v>
                </c:pt>
                <c:pt idx="235">
                  <c:v>1.0200657534246576</c:v>
                </c:pt>
                <c:pt idx="236">
                  <c:v>1.0210027397260273</c:v>
                </c:pt>
                <c:pt idx="237">
                  <c:v>1.0241260273972603</c:v>
                </c:pt>
                <c:pt idx="238">
                  <c:v>0.60576164383561648</c:v>
                </c:pt>
                <c:pt idx="239">
                  <c:v>0.63402739726027391</c:v>
                </c:pt>
                <c:pt idx="240">
                  <c:v>0.6377753424657534</c:v>
                </c:pt>
                <c:pt idx="241">
                  <c:v>0.4536986301369863</c:v>
                </c:pt>
                <c:pt idx="242">
                  <c:v>7.1506849315068491E-3</c:v>
                </c:pt>
                <c:pt idx="243">
                  <c:v>2.4821917808219178E-2</c:v>
                </c:pt>
                <c:pt idx="244">
                  <c:v>2.4821917808219178E-2</c:v>
                </c:pt>
                <c:pt idx="245">
                  <c:v>2.5643835616438355E-2</c:v>
                </c:pt>
                <c:pt idx="246">
                  <c:v>2.3835616438356165E-3</c:v>
                </c:pt>
                <c:pt idx="247">
                  <c:v>1.0250630136986301</c:v>
                </c:pt>
                <c:pt idx="248">
                  <c:v>0.20138958904109586</c:v>
                </c:pt>
                <c:pt idx="249">
                  <c:v>1.0160991780821917</c:v>
                </c:pt>
                <c:pt idx="250">
                  <c:v>0.40165479452054792</c:v>
                </c:pt>
                <c:pt idx="251">
                  <c:v>0.19770410958904111</c:v>
                </c:pt>
                <c:pt idx="252">
                  <c:v>0.20051506849315068</c:v>
                </c:pt>
                <c:pt idx="253">
                  <c:v>1.3886136986301367</c:v>
                </c:pt>
                <c:pt idx="254">
                  <c:v>1.2950712328767122</c:v>
                </c:pt>
                <c:pt idx="255">
                  <c:v>0.98146816438356166</c:v>
                </c:pt>
                <c:pt idx="256">
                  <c:v>1.2986005479452054</c:v>
                </c:pt>
                <c:pt idx="257">
                  <c:v>1.4301369863013698E-2</c:v>
                </c:pt>
                <c:pt idx="258">
                  <c:v>4.767123287671233E-3</c:v>
                </c:pt>
                <c:pt idx="259">
                  <c:v>0.39128767123287667</c:v>
                </c:pt>
                <c:pt idx="260">
                  <c:v>0.47317808219178087</c:v>
                </c:pt>
                <c:pt idx="261">
                  <c:v>0.25610958904109588</c:v>
                </c:pt>
                <c:pt idx="262">
                  <c:v>2.8602739726027396E-2</c:v>
                </c:pt>
                <c:pt idx="263">
                  <c:v>0.12302630136986299</c:v>
                </c:pt>
                <c:pt idx="264">
                  <c:v>0.12302630136986299</c:v>
                </c:pt>
                <c:pt idx="265">
                  <c:v>0.12265616438356164</c:v>
                </c:pt>
                <c:pt idx="266">
                  <c:v>0.15925643835616438</c:v>
                </c:pt>
                <c:pt idx="267">
                  <c:v>2.3574575342465751</c:v>
                </c:pt>
                <c:pt idx="268">
                  <c:v>0.87452054794520551</c:v>
                </c:pt>
                <c:pt idx="269">
                  <c:v>0.37479452054794515</c:v>
                </c:pt>
                <c:pt idx="270">
                  <c:v>0.40602739726027393</c:v>
                </c:pt>
                <c:pt idx="271">
                  <c:v>0.78082191780821908</c:v>
                </c:pt>
                <c:pt idx="272">
                  <c:v>0.99945205479452048</c:v>
                </c:pt>
                <c:pt idx="273">
                  <c:v>0.74958904109589031</c:v>
                </c:pt>
                <c:pt idx="274">
                  <c:v>1.1243835616438356</c:v>
                </c:pt>
                <c:pt idx="275">
                  <c:v>0.68712328767123287</c:v>
                </c:pt>
                <c:pt idx="276">
                  <c:v>1.1556164383561642</c:v>
                </c:pt>
                <c:pt idx="277">
                  <c:v>0.87452054794520551</c:v>
                </c:pt>
                <c:pt idx="278">
                  <c:v>1.2180821917808218</c:v>
                </c:pt>
                <c:pt idx="279">
                  <c:v>0.32294794520547943</c:v>
                </c:pt>
                <c:pt idx="280">
                  <c:v>1.5067175079752297</c:v>
                </c:pt>
                <c:pt idx="281">
                  <c:v>3.7381693150684931</c:v>
                </c:pt>
                <c:pt idx="282">
                  <c:v>4.1095890410958902E-2</c:v>
                </c:pt>
                <c:pt idx="283">
                  <c:v>0.18739726027397258</c:v>
                </c:pt>
                <c:pt idx="284">
                  <c:v>9.5342465753424661E-3</c:v>
                </c:pt>
                <c:pt idx="285">
                  <c:v>4.8082191780821917E-2</c:v>
                </c:pt>
                <c:pt idx="286">
                  <c:v>7.1835616438356162E-2</c:v>
                </c:pt>
                <c:pt idx="287">
                  <c:v>0.13610958904109588</c:v>
                </c:pt>
                <c:pt idx="288">
                  <c:v>4.2258082191780823E-2</c:v>
                </c:pt>
                <c:pt idx="289">
                  <c:v>4.0290410958904108E-2</c:v>
                </c:pt>
                <c:pt idx="290">
                  <c:v>6.0498082191780815E-2</c:v>
                </c:pt>
                <c:pt idx="291">
                  <c:v>7.2866301369863024E-2</c:v>
                </c:pt>
                <c:pt idx="292">
                  <c:v>4.1196164383561641E-2</c:v>
                </c:pt>
                <c:pt idx="293">
                  <c:v>4.2351780821917803E-2</c:v>
                </c:pt>
                <c:pt idx="294">
                  <c:v>4.1883287671232866E-2</c:v>
                </c:pt>
                <c:pt idx="295">
                  <c:v>4.4038356164383563E-2</c:v>
                </c:pt>
                <c:pt idx="296">
                  <c:v>4.500657534246575E-2</c:v>
                </c:pt>
                <c:pt idx="297">
                  <c:v>4.1883287671232866E-2</c:v>
                </c:pt>
                <c:pt idx="298">
                  <c:v>4.1477260273972597E-2</c:v>
                </c:pt>
                <c:pt idx="299">
                  <c:v>3.9884383561643831E-2</c:v>
                </c:pt>
                <c:pt idx="300">
                  <c:v>4.0071780821917806E-2</c:v>
                </c:pt>
                <c:pt idx="301">
                  <c:v>3.39813698630137E-2</c:v>
                </c:pt>
                <c:pt idx="302">
                  <c:v>2.2893698630136981E-2</c:v>
                </c:pt>
                <c:pt idx="303">
                  <c:v>4.144602739726027E-2</c:v>
                </c:pt>
                <c:pt idx="304">
                  <c:v>0.87452054794520551</c:v>
                </c:pt>
                <c:pt idx="305">
                  <c:v>0.28643835616438357</c:v>
                </c:pt>
                <c:pt idx="306">
                  <c:v>0.13972602739726028</c:v>
                </c:pt>
                <c:pt idx="307">
                  <c:v>7.9178082191780824E-2</c:v>
                </c:pt>
                <c:pt idx="308">
                  <c:v>5.5890410958904103E-2</c:v>
                </c:pt>
                <c:pt idx="309">
                  <c:v>0.21479452054794523</c:v>
                </c:pt>
                <c:pt idx="310">
                  <c:v>4.767123287671233E-3</c:v>
                </c:pt>
                <c:pt idx="311">
                  <c:v>5.6219178082191783E-2</c:v>
                </c:pt>
                <c:pt idx="312">
                  <c:v>6.5095890410958909E-2</c:v>
                </c:pt>
                <c:pt idx="313">
                  <c:v>1.0931506849315068E-2</c:v>
                </c:pt>
                <c:pt idx="314">
                  <c:v>2.3835616438356165E-3</c:v>
                </c:pt>
                <c:pt idx="315">
                  <c:v>2.3835616438356165E-3</c:v>
                </c:pt>
                <c:pt idx="316">
                  <c:v>2.0301369863013695E-2</c:v>
                </c:pt>
                <c:pt idx="317">
                  <c:v>4.9972602739726021E-2</c:v>
                </c:pt>
                <c:pt idx="318">
                  <c:v>9.5342465753424661E-3</c:v>
                </c:pt>
                <c:pt idx="319">
                  <c:v>2.9983561643835612E-2</c:v>
                </c:pt>
                <c:pt idx="320">
                  <c:v>0.10993972602739727</c:v>
                </c:pt>
                <c:pt idx="321">
                  <c:v>7.3726027397260266E-2</c:v>
                </c:pt>
                <c:pt idx="322">
                  <c:v>2.3835616438356165E-3</c:v>
                </c:pt>
                <c:pt idx="323">
                  <c:v>7.1506849315068491E-3</c:v>
                </c:pt>
                <c:pt idx="324">
                  <c:v>2.0301369863013695E-2</c:v>
                </c:pt>
                <c:pt idx="325">
                  <c:v>4.767123287671233E-3</c:v>
                </c:pt>
                <c:pt idx="326">
                  <c:v>0.18246575342465751</c:v>
                </c:pt>
                <c:pt idx="327">
                  <c:v>9.5342465753424661E-3</c:v>
                </c:pt>
                <c:pt idx="328">
                  <c:v>2.6301369863013704E-2</c:v>
                </c:pt>
                <c:pt idx="329">
                  <c:v>0.12065260273972603</c:v>
                </c:pt>
                <c:pt idx="330">
                  <c:v>0.41461643835616435</c:v>
                </c:pt>
                <c:pt idx="331">
                  <c:v>1.0135380821917808</c:v>
                </c:pt>
                <c:pt idx="332">
                  <c:v>0.12196438356164384</c:v>
                </c:pt>
                <c:pt idx="333">
                  <c:v>1.3837726027397259</c:v>
                </c:pt>
                <c:pt idx="334">
                  <c:v>1.4567638356164381</c:v>
                </c:pt>
                <c:pt idx="335">
                  <c:v>1.0544531506849313</c:v>
                </c:pt>
                <c:pt idx="336">
                  <c:v>1.2888246575342466</c:v>
                </c:pt>
                <c:pt idx="337">
                  <c:v>1.4013254794520547</c:v>
                </c:pt>
                <c:pt idx="338">
                  <c:v>1.0686953424657533</c:v>
                </c:pt>
                <c:pt idx="339">
                  <c:v>5.5616438356164378E-3</c:v>
                </c:pt>
                <c:pt idx="340">
                  <c:v>8.2191780821917804E-2</c:v>
                </c:pt>
                <c:pt idx="341">
                  <c:v>9.9945205479452046E-3</c:v>
                </c:pt>
                <c:pt idx="342">
                  <c:v>7.0273972602739723E-2</c:v>
                </c:pt>
                <c:pt idx="343">
                  <c:v>1.1175123287671234</c:v>
                </c:pt>
                <c:pt idx="344">
                  <c:v>1.3779320547945204</c:v>
                </c:pt>
                <c:pt idx="345">
                  <c:v>2.0957572602739725</c:v>
                </c:pt>
                <c:pt idx="346">
                  <c:v>0.15603945205479453</c:v>
                </c:pt>
                <c:pt idx="347">
                  <c:v>1.9232876712328765E-2</c:v>
                </c:pt>
                <c:pt idx="348">
                  <c:v>6.2465753424657523E-2</c:v>
                </c:pt>
                <c:pt idx="349">
                  <c:v>1.191780821917808E-2</c:v>
                </c:pt>
                <c:pt idx="350">
                  <c:v>0.14843835616438358</c:v>
                </c:pt>
                <c:pt idx="351">
                  <c:v>2.3835616438356165E-3</c:v>
                </c:pt>
                <c:pt idx="352">
                  <c:v>1.3592857150684932</c:v>
                </c:pt>
                <c:pt idx="353">
                  <c:v>1.0228195561643836</c:v>
                </c:pt>
                <c:pt idx="354">
                  <c:v>1.2835156931506848</c:v>
                </c:pt>
                <c:pt idx="355">
                  <c:v>1.3365940931506848</c:v>
                </c:pt>
                <c:pt idx="356">
                  <c:v>1.3631938849315066</c:v>
                </c:pt>
                <c:pt idx="357">
                  <c:v>0.18956164383561644</c:v>
                </c:pt>
                <c:pt idx="358">
                  <c:v>7.1506849315068496E-2</c:v>
                </c:pt>
                <c:pt idx="359">
                  <c:v>9.9945205479452046E-3</c:v>
                </c:pt>
                <c:pt idx="360">
                  <c:v>9.5342465753424661E-3</c:v>
                </c:pt>
                <c:pt idx="361">
                  <c:v>9.5342465753424661E-3</c:v>
                </c:pt>
                <c:pt idx="362">
                  <c:v>4.3726027397260274E-2</c:v>
                </c:pt>
                <c:pt idx="363">
                  <c:v>1.873972602739726E-2</c:v>
                </c:pt>
                <c:pt idx="364">
                  <c:v>1.4301369863013698E-2</c:v>
                </c:pt>
                <c:pt idx="365">
                  <c:v>0</c:v>
                </c:pt>
                <c:pt idx="366">
                  <c:v>0</c:v>
                </c:pt>
                <c:pt idx="367">
                  <c:v>4.3666622876712324</c:v>
                </c:pt>
                <c:pt idx="368">
                  <c:v>0</c:v>
                </c:pt>
                <c:pt idx="369">
                  <c:v>4.1745882027397254</c:v>
                </c:pt>
                <c:pt idx="370">
                  <c:v>4.2105835616438352</c:v>
                </c:pt>
                <c:pt idx="371">
                  <c:v>5.2178893150684935</c:v>
                </c:pt>
                <c:pt idx="372">
                  <c:v>6.8934082191780828</c:v>
                </c:pt>
                <c:pt idx="373">
                  <c:v>0.99945205479452037</c:v>
                </c:pt>
                <c:pt idx="374">
                  <c:v>4.9315068493150684E-2</c:v>
                </c:pt>
                <c:pt idx="375">
                  <c:v>0.24986301369863009</c:v>
                </c:pt>
                <c:pt idx="376">
                  <c:v>0.1873972602739726</c:v>
                </c:pt>
                <c:pt idx="377">
                  <c:v>1.191780821917808E-2</c:v>
                </c:pt>
                <c:pt idx="378">
                  <c:v>0.24986301369863009</c:v>
                </c:pt>
                <c:pt idx="379">
                  <c:v>0.12493150684931507</c:v>
                </c:pt>
                <c:pt idx="380">
                  <c:v>0.18739726027397258</c:v>
                </c:pt>
                <c:pt idx="381">
                  <c:v>0.26860273972602738</c:v>
                </c:pt>
                <c:pt idx="382">
                  <c:v>0.28734246575342465</c:v>
                </c:pt>
                <c:pt idx="383">
                  <c:v>9.5342465753424661E-3</c:v>
                </c:pt>
                <c:pt idx="384">
                  <c:v>1.589041095890411E-2</c:v>
                </c:pt>
                <c:pt idx="385">
                  <c:v>8.8831610958904097</c:v>
                </c:pt>
                <c:pt idx="386">
                  <c:v>3.6643972602739723</c:v>
                </c:pt>
                <c:pt idx="387">
                  <c:v>6.4897232876712332</c:v>
                </c:pt>
                <c:pt idx="388">
                  <c:v>2.8651479452054791</c:v>
                </c:pt>
                <c:pt idx="389">
                  <c:v>2.8651479452054791</c:v>
                </c:pt>
                <c:pt idx="390">
                  <c:v>3.3256454794520547</c:v>
                </c:pt>
                <c:pt idx="391">
                  <c:v>1.3246175342465756</c:v>
                </c:pt>
                <c:pt idx="392">
                  <c:v>6.0980005479452046</c:v>
                </c:pt>
                <c:pt idx="393">
                  <c:v>4.0815435616438354</c:v>
                </c:pt>
                <c:pt idx="394">
                  <c:v>0.21252567123287672</c:v>
                </c:pt>
                <c:pt idx="395">
                  <c:v>4.9685260273972603E-2</c:v>
                </c:pt>
                <c:pt idx="396">
                  <c:v>4.7503956164383555E-2</c:v>
                </c:pt>
                <c:pt idx="397">
                  <c:v>0.78706849315068494</c:v>
                </c:pt>
                <c:pt idx="398">
                  <c:v>0.1165482904109589</c:v>
                </c:pt>
                <c:pt idx="399">
                  <c:v>0.17108089315068492</c:v>
                </c:pt>
                <c:pt idx="400">
                  <c:v>0.15620561095890409</c:v>
                </c:pt>
                <c:pt idx="401">
                  <c:v>0.23058202191780824</c:v>
                </c:pt>
                <c:pt idx="402">
                  <c:v>7.5315583561643834E-2</c:v>
                </c:pt>
                <c:pt idx="403">
                  <c:v>0.23109705205479447</c:v>
                </c:pt>
                <c:pt idx="404">
                  <c:v>0.23227859178082194</c:v>
                </c:pt>
                <c:pt idx="405">
                  <c:v>0.22555290410958903</c:v>
                </c:pt>
                <c:pt idx="406">
                  <c:v>0.96696986301369869</c:v>
                </c:pt>
                <c:pt idx="407">
                  <c:v>0.23858013698630132</c:v>
                </c:pt>
                <c:pt idx="408">
                  <c:v>0.23821658630136988</c:v>
                </c:pt>
                <c:pt idx="409">
                  <c:v>0.24030700273972602</c:v>
                </c:pt>
                <c:pt idx="410">
                  <c:v>0.23867102465753423</c:v>
                </c:pt>
                <c:pt idx="411">
                  <c:v>0.18071498630136987</c:v>
                </c:pt>
                <c:pt idx="412">
                  <c:v>0.38927189589041095</c:v>
                </c:pt>
                <c:pt idx="413">
                  <c:v>0.37963780273972592</c:v>
                </c:pt>
                <c:pt idx="414">
                  <c:v>0.39054432328767119</c:v>
                </c:pt>
                <c:pt idx="415">
                  <c:v>0.38509106301369861</c:v>
                </c:pt>
                <c:pt idx="416">
                  <c:v>1.5616438356164384</c:v>
                </c:pt>
                <c:pt idx="417">
                  <c:v>0.22727976986301368</c:v>
                </c:pt>
                <c:pt idx="418">
                  <c:v>0.22715858630136981</c:v>
                </c:pt>
                <c:pt idx="419">
                  <c:v>0.22315952876712331</c:v>
                </c:pt>
                <c:pt idx="420">
                  <c:v>0.23064261369863012</c:v>
                </c:pt>
                <c:pt idx="421">
                  <c:v>1.6333232876712329</c:v>
                </c:pt>
                <c:pt idx="422">
                  <c:v>0.1270306684931507</c:v>
                </c:pt>
                <c:pt idx="423">
                  <c:v>0.10524792328767121</c:v>
                </c:pt>
                <c:pt idx="424">
                  <c:v>0.12978759452054794</c:v>
                </c:pt>
                <c:pt idx="425">
                  <c:v>0.12006261369863014</c:v>
                </c:pt>
                <c:pt idx="426">
                  <c:v>0.56417007123287677</c:v>
                </c:pt>
                <c:pt idx="427">
                  <c:v>0.56471539726027398</c:v>
                </c:pt>
                <c:pt idx="428">
                  <c:v>0.56483658082191779</c:v>
                </c:pt>
                <c:pt idx="429">
                  <c:v>6.0904109589041085E-2</c:v>
                </c:pt>
                <c:pt idx="430">
                  <c:v>2.3835616438356161E-2</c:v>
                </c:pt>
                <c:pt idx="431">
                  <c:v>0.30389589041095888</c:v>
                </c:pt>
                <c:pt idx="432">
                  <c:v>0.69961643835616438</c:v>
                </c:pt>
                <c:pt idx="433">
                  <c:v>1.5865676712328767</c:v>
                </c:pt>
                <c:pt idx="434">
                  <c:v>0.97698187397260261</c:v>
                </c:pt>
                <c:pt idx="435">
                  <c:v>0.97007441095890412</c:v>
                </c:pt>
                <c:pt idx="436">
                  <c:v>0.69932003835616452</c:v>
                </c:pt>
                <c:pt idx="437">
                  <c:v>0.57671256986301367</c:v>
                </c:pt>
                <c:pt idx="438">
                  <c:v>0.38578786849315072</c:v>
                </c:pt>
                <c:pt idx="439">
                  <c:v>0.62403475068493153</c:v>
                </c:pt>
                <c:pt idx="440">
                  <c:v>0.90942203835616442</c:v>
                </c:pt>
                <c:pt idx="441">
                  <c:v>0.56750261917808231</c:v>
                </c:pt>
                <c:pt idx="442">
                  <c:v>9.5342465753424643E-2</c:v>
                </c:pt>
                <c:pt idx="443">
                  <c:v>1.4301369863013698E-2</c:v>
                </c:pt>
                <c:pt idx="444">
                  <c:v>6.4109589041095889E-3</c:v>
                </c:pt>
                <c:pt idx="445">
                  <c:v>9.5342465753424661E-3</c:v>
                </c:pt>
                <c:pt idx="446">
                  <c:v>0.5599589424657534</c:v>
                </c:pt>
                <c:pt idx="447">
                  <c:v>0.56832060821917807</c:v>
                </c:pt>
                <c:pt idx="448">
                  <c:v>0.81311140273972604</c:v>
                </c:pt>
                <c:pt idx="449">
                  <c:v>0.25950684931506851</c:v>
                </c:pt>
                <c:pt idx="450">
                  <c:v>0.81807992876712343</c:v>
                </c:pt>
                <c:pt idx="451">
                  <c:v>0.80729459178082186</c:v>
                </c:pt>
                <c:pt idx="452">
                  <c:v>0.36493150684931502</c:v>
                </c:pt>
                <c:pt idx="453">
                  <c:v>0.34060273972602739</c:v>
                </c:pt>
                <c:pt idx="454">
                  <c:v>0.15136986301369862</c:v>
                </c:pt>
                <c:pt idx="455">
                  <c:v>0.36493150684931502</c:v>
                </c:pt>
                <c:pt idx="456">
                  <c:v>0.14787424109589042</c:v>
                </c:pt>
                <c:pt idx="457">
                  <c:v>0.1371797917808219</c:v>
                </c:pt>
                <c:pt idx="458">
                  <c:v>0.56913859726027394</c:v>
                </c:pt>
                <c:pt idx="459">
                  <c:v>0.1272427397260274</c:v>
                </c:pt>
                <c:pt idx="460">
                  <c:v>0.12772747397260273</c:v>
                </c:pt>
                <c:pt idx="461">
                  <c:v>0.14975258630136987</c:v>
                </c:pt>
                <c:pt idx="462">
                  <c:v>7.443835616438356E-2</c:v>
                </c:pt>
                <c:pt idx="463">
                  <c:v>8.0082191780821918E-2</c:v>
                </c:pt>
                <c:pt idx="464">
                  <c:v>0.14835616438356164</c:v>
                </c:pt>
                <c:pt idx="465">
                  <c:v>0.81050595616438359</c:v>
                </c:pt>
                <c:pt idx="466">
                  <c:v>0.57004444438356161</c:v>
                </c:pt>
                <c:pt idx="467">
                  <c:v>0.57471304109589028</c:v>
                </c:pt>
                <c:pt idx="468">
                  <c:v>8.3889320547945193E-2</c:v>
                </c:pt>
                <c:pt idx="469">
                  <c:v>0.12872723835616437</c:v>
                </c:pt>
                <c:pt idx="470">
                  <c:v>0.14769246575342465</c:v>
                </c:pt>
                <c:pt idx="471">
                  <c:v>0.14523849863013696</c:v>
                </c:pt>
                <c:pt idx="472">
                  <c:v>0.11533645479452054</c:v>
                </c:pt>
                <c:pt idx="473">
                  <c:v>5.2471232876712328</c:v>
                </c:pt>
                <c:pt idx="474">
                  <c:v>0.17646575342465753</c:v>
                </c:pt>
                <c:pt idx="475">
                  <c:v>1.7490410958904108</c:v>
                </c:pt>
                <c:pt idx="476">
                  <c:v>7.1506849315068491E-3</c:v>
                </c:pt>
                <c:pt idx="477">
                  <c:v>4.6027397260273974E-2</c:v>
                </c:pt>
                <c:pt idx="478">
                  <c:v>0.93260273972602736</c:v>
                </c:pt>
                <c:pt idx="479">
                  <c:v>6.8931506849315066E-2</c:v>
                </c:pt>
                <c:pt idx="480">
                  <c:v>2.3835616438356161E-2</c:v>
                </c:pt>
                <c:pt idx="481">
                  <c:v>0.37479452054794515</c:v>
                </c:pt>
                <c:pt idx="482">
                  <c:v>0.23273303013698626</c:v>
                </c:pt>
                <c:pt idx="483">
                  <c:v>0.24563907945205479</c:v>
                </c:pt>
                <c:pt idx="484">
                  <c:v>0.1762614904109589</c:v>
                </c:pt>
                <c:pt idx="485">
                  <c:v>0.17453462465753425</c:v>
                </c:pt>
                <c:pt idx="486">
                  <c:v>1.3330191780821917E-2</c:v>
                </c:pt>
                <c:pt idx="487">
                  <c:v>9.213698630136985E-2</c:v>
                </c:pt>
                <c:pt idx="488">
                  <c:v>5.5805030136986296E-2</c:v>
                </c:pt>
                <c:pt idx="489">
                  <c:v>1.191780821917808E-2</c:v>
                </c:pt>
                <c:pt idx="490">
                  <c:v>5.6168580821917807E-2</c:v>
                </c:pt>
                <c:pt idx="491">
                  <c:v>7.6254756164383555E-2</c:v>
                </c:pt>
                <c:pt idx="492">
                  <c:v>0.29671795068493151</c:v>
                </c:pt>
                <c:pt idx="493">
                  <c:v>0.87452054794520551</c:v>
                </c:pt>
                <c:pt idx="494">
                  <c:v>1.3430136986301369</c:v>
                </c:pt>
                <c:pt idx="495">
                  <c:v>3.7260273972602738E-2</c:v>
                </c:pt>
                <c:pt idx="496">
                  <c:v>4.4474367123287672E-2</c:v>
                </c:pt>
                <c:pt idx="497">
                  <c:v>0.12169859178082192</c:v>
                </c:pt>
                <c:pt idx="498">
                  <c:v>2.3691386301369861E-2</c:v>
                </c:pt>
                <c:pt idx="499">
                  <c:v>7.1506849315068491E-3</c:v>
                </c:pt>
                <c:pt idx="500">
                  <c:v>0.11151917260273973</c:v>
                </c:pt>
                <c:pt idx="501">
                  <c:v>6.5711786301369854E-2</c:v>
                </c:pt>
                <c:pt idx="502">
                  <c:v>7.2498065753424656E-2</c:v>
                </c:pt>
                <c:pt idx="503">
                  <c:v>3.2416602739726026E-2</c:v>
                </c:pt>
                <c:pt idx="504">
                  <c:v>6.2985156164383563E-2</c:v>
                </c:pt>
                <c:pt idx="505">
                  <c:v>1.6935402739726026E-2</c:v>
                </c:pt>
                <c:pt idx="506">
                  <c:v>2.7660147945205476E-2</c:v>
                </c:pt>
                <c:pt idx="507">
                  <c:v>4.5716498630136986E-2</c:v>
                </c:pt>
                <c:pt idx="508">
                  <c:v>5.8834619178082186E-2</c:v>
                </c:pt>
                <c:pt idx="509">
                  <c:v>0.12354664109589042</c:v>
                </c:pt>
                <c:pt idx="510">
                  <c:v>4.0293534246575335E-2</c:v>
                </c:pt>
                <c:pt idx="511">
                  <c:v>8.0284109589041086E-3</c:v>
                </c:pt>
                <c:pt idx="512">
                  <c:v>0.12518261917808218</c:v>
                </c:pt>
                <c:pt idx="513">
                  <c:v>0.12760629041095889</c:v>
                </c:pt>
                <c:pt idx="514">
                  <c:v>0.12533409863013698</c:v>
                </c:pt>
                <c:pt idx="515">
                  <c:v>0.12827279999999999</c:v>
                </c:pt>
                <c:pt idx="516">
                  <c:v>0.12866664657534246</c:v>
                </c:pt>
                <c:pt idx="517">
                  <c:v>0.10645975890410959</c:v>
                </c:pt>
                <c:pt idx="518">
                  <c:v>0.10558117808219177</c:v>
                </c:pt>
                <c:pt idx="519">
                  <c:v>0.15616438356164383</c:v>
                </c:pt>
                <c:pt idx="520">
                  <c:v>0.6558904109589041</c:v>
                </c:pt>
                <c:pt idx="521">
                  <c:v>0.15616438356164383</c:v>
                </c:pt>
                <c:pt idx="522">
                  <c:v>0.31232876712328766</c:v>
                </c:pt>
                <c:pt idx="523">
                  <c:v>0.6558904109589041</c:v>
                </c:pt>
                <c:pt idx="524">
                  <c:v>0.33170876712328767</c:v>
                </c:pt>
                <c:pt idx="525">
                  <c:v>0.27328767123287667</c:v>
                </c:pt>
                <c:pt idx="526">
                  <c:v>0.12399452054794519</c:v>
                </c:pt>
                <c:pt idx="527">
                  <c:v>0.12165205479452054</c:v>
                </c:pt>
                <c:pt idx="528">
                  <c:v>0.12405698630136985</c:v>
                </c:pt>
                <c:pt idx="529">
                  <c:v>3.963452054794521E-2</c:v>
                </c:pt>
                <c:pt idx="530">
                  <c:v>5.1659178082191774E-2</c:v>
                </c:pt>
                <c:pt idx="531">
                  <c:v>7.2460273972602726E-2</c:v>
                </c:pt>
                <c:pt idx="532">
                  <c:v>7.5739726027397253E-3</c:v>
                </c:pt>
                <c:pt idx="533">
                  <c:v>1.9298482191780823E-2</c:v>
                </c:pt>
                <c:pt idx="534">
                  <c:v>1.2815161643835615E-2</c:v>
                </c:pt>
                <c:pt idx="535">
                  <c:v>1.2493150684931507</c:v>
                </c:pt>
                <c:pt idx="536">
                  <c:v>0.34075068493150684</c:v>
                </c:pt>
                <c:pt idx="537">
                  <c:v>0.21561585205479453</c:v>
                </c:pt>
                <c:pt idx="538">
                  <c:v>0.19819571506849315</c:v>
                </c:pt>
                <c:pt idx="539">
                  <c:v>0.12036557260273972</c:v>
                </c:pt>
                <c:pt idx="540">
                  <c:v>6.2651901369863011E-2</c:v>
                </c:pt>
                <c:pt idx="541">
                  <c:v>9.5342465753424661E-3</c:v>
                </c:pt>
                <c:pt idx="542">
                  <c:v>0.99673479452054803</c:v>
                </c:pt>
                <c:pt idx="543">
                  <c:v>0.38802976438356163</c:v>
                </c:pt>
                <c:pt idx="544">
                  <c:v>0.10015821369863014</c:v>
                </c:pt>
                <c:pt idx="545">
                  <c:v>9.7189216438356152E-2</c:v>
                </c:pt>
                <c:pt idx="546">
                  <c:v>0.22487671232876713</c:v>
                </c:pt>
                <c:pt idx="547">
                  <c:v>0.84328767123287673</c:v>
                </c:pt>
                <c:pt idx="548">
                  <c:v>0.62465753424657533</c:v>
                </c:pt>
                <c:pt idx="549">
                  <c:v>4.604975342465753E-2</c:v>
                </c:pt>
                <c:pt idx="550">
                  <c:v>4.1747736986301368E-2</c:v>
                </c:pt>
                <c:pt idx="551">
                  <c:v>4.2050695890410966E-2</c:v>
                </c:pt>
                <c:pt idx="552">
                  <c:v>5.5865621917808216E-2</c:v>
                </c:pt>
                <c:pt idx="553">
                  <c:v>7.5103512328767122E-2</c:v>
                </c:pt>
                <c:pt idx="554">
                  <c:v>5.2411890410958895E-2</c:v>
                </c:pt>
                <c:pt idx="555">
                  <c:v>1.6553424657534246</c:v>
                </c:pt>
                <c:pt idx="556">
                  <c:v>0.16459757260273972</c:v>
                </c:pt>
                <c:pt idx="557">
                  <c:v>0.16281011506849313</c:v>
                </c:pt>
                <c:pt idx="558">
                  <c:v>0.16874810958904107</c:v>
                </c:pt>
                <c:pt idx="559">
                  <c:v>2.2206887671232876E-2</c:v>
                </c:pt>
                <c:pt idx="560">
                  <c:v>0.81205479452054785</c:v>
                </c:pt>
                <c:pt idx="561">
                  <c:v>7.6800082191780819E-2</c:v>
                </c:pt>
                <c:pt idx="562">
                  <c:v>1.7177769863013698E-2</c:v>
                </c:pt>
                <c:pt idx="563">
                  <c:v>6.586326575342466E-2</c:v>
                </c:pt>
                <c:pt idx="564">
                  <c:v>3.9384657534246574E-2</c:v>
                </c:pt>
                <c:pt idx="565">
                  <c:v>7.1770964383561647E-2</c:v>
                </c:pt>
                <c:pt idx="566">
                  <c:v>4.6564783561643827E-2</c:v>
                </c:pt>
                <c:pt idx="567">
                  <c:v>0.11342465753424658</c:v>
                </c:pt>
                <c:pt idx="568">
                  <c:v>6.2470126027397245E-2</c:v>
                </c:pt>
                <c:pt idx="569">
                  <c:v>0.27950988493150686</c:v>
                </c:pt>
                <c:pt idx="570">
                  <c:v>0.224856098630137</c:v>
                </c:pt>
                <c:pt idx="571">
                  <c:v>0.22158414246575339</c:v>
                </c:pt>
                <c:pt idx="572">
                  <c:v>0.21849396164383564</c:v>
                </c:pt>
                <c:pt idx="573">
                  <c:v>9.5342465753424661E-3</c:v>
                </c:pt>
                <c:pt idx="574">
                  <c:v>2.3835616438356165E-3</c:v>
                </c:pt>
                <c:pt idx="575">
                  <c:v>0.83322787397260267</c:v>
                </c:pt>
                <c:pt idx="576">
                  <c:v>0.22764332054794517</c:v>
                </c:pt>
                <c:pt idx="577">
                  <c:v>0.31992460273972601</c:v>
                </c:pt>
                <c:pt idx="578">
                  <c:v>0.23624735342465747</c:v>
                </c:pt>
                <c:pt idx="579">
                  <c:v>2.621917808219178E-2</c:v>
                </c:pt>
                <c:pt idx="580">
                  <c:v>1.0079139780821917</c:v>
                </c:pt>
                <c:pt idx="581">
                  <c:v>0.2330359890410959</c:v>
                </c:pt>
                <c:pt idx="582">
                  <c:v>0.23333894794520549</c:v>
                </c:pt>
                <c:pt idx="583">
                  <c:v>0.21564614794520545</c:v>
                </c:pt>
                <c:pt idx="584">
                  <c:v>0.21482815890410956</c:v>
                </c:pt>
                <c:pt idx="585">
                  <c:v>2.1917808219178082E-2</c:v>
                </c:pt>
                <c:pt idx="586">
                  <c:v>0.21591881095890411</c:v>
                </c:pt>
                <c:pt idx="587">
                  <c:v>0.21719123835616441</c:v>
                </c:pt>
                <c:pt idx="588">
                  <c:v>0.37954691506849314</c:v>
                </c:pt>
                <c:pt idx="589">
                  <c:v>9.2402465753424659E-2</c:v>
                </c:pt>
                <c:pt idx="590">
                  <c:v>0.11994143013698629</c:v>
                </c:pt>
                <c:pt idx="591">
                  <c:v>0.10137004931506849</c:v>
                </c:pt>
                <c:pt idx="592">
                  <c:v>0.22467432328767123</c:v>
                </c:pt>
                <c:pt idx="593">
                  <c:v>8.0526476712328765E-2</c:v>
                </c:pt>
                <c:pt idx="594">
                  <c:v>1.264931506849315</c:v>
                </c:pt>
                <c:pt idx="595">
                  <c:v>7.364930958904109E-2</c:v>
                </c:pt>
                <c:pt idx="596">
                  <c:v>0.99945205479452048</c:v>
                </c:pt>
                <c:pt idx="597">
                  <c:v>0.18739726027397258</c:v>
                </c:pt>
                <c:pt idx="598">
                  <c:v>1.795890410958904</c:v>
                </c:pt>
                <c:pt idx="599">
                  <c:v>0.10015821369863014</c:v>
                </c:pt>
                <c:pt idx="600">
                  <c:v>9.7189216438356152E-2</c:v>
                </c:pt>
                <c:pt idx="601">
                  <c:v>0.22487671232876713</c:v>
                </c:pt>
                <c:pt idx="602">
                  <c:v>0.84328767123287673</c:v>
                </c:pt>
                <c:pt idx="603">
                  <c:v>0.62465753424657533</c:v>
                </c:pt>
                <c:pt idx="604">
                  <c:v>3.7930454794520549E-2</c:v>
                </c:pt>
                <c:pt idx="605">
                  <c:v>1.6171134146103727E-2</c:v>
                </c:pt>
                <c:pt idx="606">
                  <c:v>5.0382065753424653E-2</c:v>
                </c:pt>
                <c:pt idx="607">
                  <c:v>0.31480459726027393</c:v>
                </c:pt>
                <c:pt idx="608">
                  <c:v>1.9232876712328765E-2</c:v>
                </c:pt>
                <c:pt idx="609">
                  <c:v>0.13742465753424657</c:v>
                </c:pt>
                <c:pt idx="610">
                  <c:v>0.76438356164383559</c:v>
                </c:pt>
                <c:pt idx="611">
                  <c:v>2.3835616438356165E-3</c:v>
                </c:pt>
                <c:pt idx="612">
                  <c:v>0.25798356164383557</c:v>
                </c:pt>
                <c:pt idx="613">
                  <c:v>5.2054794520547945E-3</c:v>
                </c:pt>
                <c:pt idx="614">
                  <c:v>0.45816475068493145</c:v>
                </c:pt>
                <c:pt idx="615">
                  <c:v>0.97128624657534235</c:v>
                </c:pt>
                <c:pt idx="616">
                  <c:v>0.45174202191780816</c:v>
                </c:pt>
                <c:pt idx="617">
                  <c:v>0.44892450410958901</c:v>
                </c:pt>
                <c:pt idx="618">
                  <c:v>0.45004545205479446</c:v>
                </c:pt>
                <c:pt idx="619">
                  <c:v>0.44819740273972597</c:v>
                </c:pt>
                <c:pt idx="620">
                  <c:v>7.0958904109589035E-2</c:v>
                </c:pt>
                <c:pt idx="621">
                  <c:v>0.80432559452054786</c:v>
                </c:pt>
                <c:pt idx="622">
                  <c:v>0.45246912328767119</c:v>
                </c:pt>
                <c:pt idx="623">
                  <c:v>2.3835616438356165E-3</c:v>
                </c:pt>
                <c:pt idx="624">
                  <c:v>2.3835616438356165E-3</c:v>
                </c:pt>
                <c:pt idx="625">
                  <c:v>0.21291951780821919</c:v>
                </c:pt>
                <c:pt idx="626">
                  <c:v>5.3229879452054797E-2</c:v>
                </c:pt>
                <c:pt idx="627">
                  <c:v>2.753896438356164E-2</c:v>
                </c:pt>
                <c:pt idx="628">
                  <c:v>0.12948463561643833</c:v>
                </c:pt>
                <c:pt idx="629">
                  <c:v>2.4751742465753426E-2</c:v>
                </c:pt>
                <c:pt idx="630">
                  <c:v>4.0445013698630135E-2</c:v>
                </c:pt>
                <c:pt idx="631">
                  <c:v>3.0538257534246573E-2</c:v>
                </c:pt>
                <c:pt idx="632">
                  <c:v>0.19080351780821914</c:v>
                </c:pt>
                <c:pt idx="633">
                  <c:v>1.5342465753424659E-3</c:v>
                </c:pt>
                <c:pt idx="634">
                  <c:v>0.16111354520547946</c:v>
                </c:pt>
                <c:pt idx="635">
                  <c:v>0.16096206575342464</c:v>
                </c:pt>
                <c:pt idx="636">
                  <c:v>0.21579762739726024</c:v>
                </c:pt>
                <c:pt idx="637">
                  <c:v>0.21682768767123289</c:v>
                </c:pt>
                <c:pt idx="638">
                  <c:v>0.22494698630136992</c:v>
                </c:pt>
                <c:pt idx="639">
                  <c:v>0.23334197753424654</c:v>
                </c:pt>
                <c:pt idx="640">
                  <c:v>0.29671795068493151</c:v>
                </c:pt>
                <c:pt idx="641">
                  <c:v>0.29850540821917804</c:v>
                </c:pt>
                <c:pt idx="642">
                  <c:v>7.6712328767123295E-3</c:v>
                </c:pt>
                <c:pt idx="643">
                  <c:v>0.21759945205479453</c:v>
                </c:pt>
                <c:pt idx="644">
                  <c:v>0.19526794520547947</c:v>
                </c:pt>
                <c:pt idx="645">
                  <c:v>0.67606684931506833</c:v>
                </c:pt>
                <c:pt idx="646">
                  <c:v>2.8383561643835615E-2</c:v>
                </c:pt>
                <c:pt idx="647">
                  <c:v>1.191780821917808E-2</c:v>
                </c:pt>
                <c:pt idx="648">
                  <c:v>0.32876712328767121</c:v>
                </c:pt>
                <c:pt idx="649">
                  <c:v>9.3698630136986302E-2</c:v>
                </c:pt>
                <c:pt idx="650">
                  <c:v>0.21225300821917806</c:v>
                </c:pt>
                <c:pt idx="651">
                  <c:v>0.19119736438356164</c:v>
                </c:pt>
                <c:pt idx="652">
                  <c:v>0.21446460821917807</c:v>
                </c:pt>
                <c:pt idx="653">
                  <c:v>0.65166460273972593</c:v>
                </c:pt>
                <c:pt idx="654">
                  <c:v>0.84086243835616448</c:v>
                </c:pt>
                <c:pt idx="655">
                  <c:v>0.80278050410958901</c:v>
                </c:pt>
                <c:pt idx="656">
                  <c:v>0.6529976219178083</c:v>
                </c:pt>
                <c:pt idx="657">
                  <c:v>3.8356164383561646E-2</c:v>
                </c:pt>
                <c:pt idx="658">
                  <c:v>9.5342465753424661E-3</c:v>
                </c:pt>
                <c:pt idx="659">
                  <c:v>7.1506849315068491E-3</c:v>
                </c:pt>
                <c:pt idx="660">
                  <c:v>2.3835616438356161E-2</c:v>
                </c:pt>
                <c:pt idx="661">
                  <c:v>7.0794520547945203E-2</c:v>
                </c:pt>
                <c:pt idx="662">
                  <c:v>5.9808219178082184E-2</c:v>
                </c:pt>
                <c:pt idx="663">
                  <c:v>9.6821917808219166E-2</c:v>
                </c:pt>
                <c:pt idx="664">
                  <c:v>0.10410958904109589</c:v>
                </c:pt>
                <c:pt idx="665">
                  <c:v>2.3835616438356165E-3</c:v>
                </c:pt>
                <c:pt idx="666">
                  <c:v>0.70646986849315063</c:v>
                </c:pt>
                <c:pt idx="667">
                  <c:v>0.46625375342465752</c:v>
                </c:pt>
                <c:pt idx="668">
                  <c:v>0.66344970410958903</c:v>
                </c:pt>
                <c:pt idx="669">
                  <c:v>4.767123287671233E-3</c:v>
                </c:pt>
                <c:pt idx="670">
                  <c:v>3.1232876712328762E-2</c:v>
                </c:pt>
                <c:pt idx="671">
                  <c:v>0.24718416986301367</c:v>
                </c:pt>
                <c:pt idx="672">
                  <c:v>7.1506849315068491E-3</c:v>
                </c:pt>
                <c:pt idx="673">
                  <c:v>0.22009964383561642</c:v>
                </c:pt>
                <c:pt idx="674">
                  <c:v>0.21897869589041097</c:v>
                </c:pt>
                <c:pt idx="675">
                  <c:v>0.40120847671232873</c:v>
                </c:pt>
                <c:pt idx="676">
                  <c:v>0.40096610958904105</c:v>
                </c:pt>
                <c:pt idx="677">
                  <c:v>0.40335948493150686</c:v>
                </c:pt>
                <c:pt idx="678">
                  <c:v>2.3835616438356165E-3</c:v>
                </c:pt>
                <c:pt idx="679">
                  <c:v>7.1506849315068491E-3</c:v>
                </c:pt>
                <c:pt idx="680">
                  <c:v>1.0136986301369864E-2</c:v>
                </c:pt>
                <c:pt idx="681">
                  <c:v>7.1506849315068491E-3</c:v>
                </c:pt>
                <c:pt idx="682">
                  <c:v>2.4465753424657535E-2</c:v>
                </c:pt>
                <c:pt idx="683">
                  <c:v>0.20242027397260273</c:v>
                </c:pt>
                <c:pt idx="684">
                  <c:v>0.19539287671232877</c:v>
                </c:pt>
                <c:pt idx="685">
                  <c:v>0.20039013698630137</c:v>
                </c:pt>
                <c:pt idx="686">
                  <c:v>0.22412712328767123</c:v>
                </c:pt>
                <c:pt idx="687">
                  <c:v>0.19066109589041097</c:v>
                </c:pt>
                <c:pt idx="688">
                  <c:v>9.5342465753424661E-3</c:v>
                </c:pt>
                <c:pt idx="689">
                  <c:v>2.621917808219178E-2</c:v>
                </c:pt>
                <c:pt idx="690">
                  <c:v>0.84319397260273965</c:v>
                </c:pt>
                <c:pt idx="691">
                  <c:v>0.96825041095890396</c:v>
                </c:pt>
                <c:pt idx="692">
                  <c:v>1.0238761643835614</c:v>
                </c:pt>
                <c:pt idx="693">
                  <c:v>1.2881148082191782</c:v>
                </c:pt>
                <c:pt idx="694">
                  <c:v>7.1506849315068491E-3</c:v>
                </c:pt>
                <c:pt idx="695">
                  <c:v>2.621917808219178E-2</c:v>
                </c:pt>
                <c:pt idx="696">
                  <c:v>4.2999999999999997E-2</c:v>
                </c:pt>
                <c:pt idx="697">
                  <c:v>3.5479452054794518E-2</c:v>
                </c:pt>
                <c:pt idx="698">
                  <c:v>7.6712328767123292E-2</c:v>
                </c:pt>
                <c:pt idx="699">
                  <c:v>3.4356164383561642E-2</c:v>
                </c:pt>
                <c:pt idx="700">
                  <c:v>0.86543490410958879</c:v>
                </c:pt>
                <c:pt idx="701">
                  <c:v>1.0311534246575342</c:v>
                </c:pt>
                <c:pt idx="702">
                  <c:v>4.0082191780821917E-2</c:v>
                </c:pt>
                <c:pt idx="703">
                  <c:v>2.4328767123287669E-2</c:v>
                </c:pt>
                <c:pt idx="704">
                  <c:v>0.2535797260273972</c:v>
                </c:pt>
                <c:pt idx="705">
                  <c:v>0.23755726027397261</c:v>
                </c:pt>
                <c:pt idx="706">
                  <c:v>0.25401698630136987</c:v>
                </c:pt>
                <c:pt idx="707">
                  <c:v>0.1539780821917808</c:v>
                </c:pt>
                <c:pt idx="708">
                  <c:v>0.11917808219178082</c:v>
                </c:pt>
                <c:pt idx="709">
                  <c:v>7.1506849315068491E-3</c:v>
                </c:pt>
                <c:pt idx="710">
                  <c:v>0.28602739726027399</c:v>
                </c:pt>
                <c:pt idx="711">
                  <c:v>0.28300109589041095</c:v>
                </c:pt>
                <c:pt idx="712">
                  <c:v>0.28559342465753423</c:v>
                </c:pt>
                <c:pt idx="713">
                  <c:v>0.20819835616438356</c:v>
                </c:pt>
                <c:pt idx="714">
                  <c:v>0.2176931506849315</c:v>
                </c:pt>
                <c:pt idx="715">
                  <c:v>0.19689205479452052</c:v>
                </c:pt>
                <c:pt idx="716">
                  <c:v>0.19720438356164383</c:v>
                </c:pt>
                <c:pt idx="717">
                  <c:v>0.21784931506849314</c:v>
                </c:pt>
                <c:pt idx="718">
                  <c:v>7.0958904109589035E-2</c:v>
                </c:pt>
                <c:pt idx="719">
                  <c:v>0.31232876712328761</c:v>
                </c:pt>
                <c:pt idx="720">
                  <c:v>7.9956164383561637E-2</c:v>
                </c:pt>
                <c:pt idx="721">
                  <c:v>3.1232876712328762E-2</c:v>
                </c:pt>
                <c:pt idx="722">
                  <c:v>7.8082191780821902E-2</c:v>
                </c:pt>
                <c:pt idx="723">
                  <c:v>0.1336767123287671</c:v>
                </c:pt>
                <c:pt idx="724">
                  <c:v>1.191780821917808E-2</c:v>
                </c:pt>
                <c:pt idx="725">
                  <c:v>0.46575342465753422</c:v>
                </c:pt>
                <c:pt idx="726">
                  <c:v>3.8356164383561646E-2</c:v>
                </c:pt>
                <c:pt idx="727">
                  <c:v>0.27750410958904109</c:v>
                </c:pt>
                <c:pt idx="728">
                  <c:v>0.96147287671232862</c:v>
                </c:pt>
                <c:pt idx="729">
                  <c:v>0.2870488767123287</c:v>
                </c:pt>
                <c:pt idx="730">
                  <c:v>0.10035616438356165</c:v>
                </c:pt>
                <c:pt idx="731">
                  <c:v>0.37479452054794515</c:v>
                </c:pt>
                <c:pt idx="732">
                  <c:v>0.86265205479452045</c:v>
                </c:pt>
                <c:pt idx="733">
                  <c:v>7.1506849315068491E-3</c:v>
                </c:pt>
                <c:pt idx="734">
                  <c:v>0.66885205479452059</c:v>
                </c:pt>
                <c:pt idx="735">
                  <c:v>0.67319030136986302</c:v>
                </c:pt>
                <c:pt idx="736">
                  <c:v>0.19726027397260276</c:v>
                </c:pt>
                <c:pt idx="737">
                  <c:v>3.1232876712328772E-3</c:v>
                </c:pt>
                <c:pt idx="738">
                  <c:v>6.0591780821917803E-2</c:v>
                </c:pt>
                <c:pt idx="739">
                  <c:v>6.0591780821917803E-2</c:v>
                </c:pt>
                <c:pt idx="740">
                  <c:v>6.0591780821917803E-2</c:v>
                </c:pt>
                <c:pt idx="741">
                  <c:v>6.0591780821917803E-2</c:v>
                </c:pt>
                <c:pt idx="742">
                  <c:v>0.1442690301369863</c:v>
                </c:pt>
                <c:pt idx="743">
                  <c:v>0.10833810410958905</c:v>
                </c:pt>
                <c:pt idx="744">
                  <c:v>0.65057395068493151</c:v>
                </c:pt>
                <c:pt idx="745">
                  <c:v>3.8356164383561646E-2</c:v>
                </c:pt>
                <c:pt idx="746">
                  <c:v>0.64984684931506842</c:v>
                </c:pt>
                <c:pt idx="747">
                  <c:v>0.58627092328767128</c:v>
                </c:pt>
                <c:pt idx="748">
                  <c:v>0.62603427945205481</c:v>
                </c:pt>
                <c:pt idx="749">
                  <c:v>0.74218872328767116</c:v>
                </c:pt>
                <c:pt idx="750">
                  <c:v>0.75479181369863002</c:v>
                </c:pt>
                <c:pt idx="751">
                  <c:v>0.8406806630136987</c:v>
                </c:pt>
                <c:pt idx="752">
                  <c:v>0.84022622465753438</c:v>
                </c:pt>
                <c:pt idx="753">
                  <c:v>1.023758728767123</c:v>
                </c:pt>
                <c:pt idx="754">
                  <c:v>0.42232471232876706</c:v>
                </c:pt>
                <c:pt idx="755">
                  <c:v>0.41305416986301363</c:v>
                </c:pt>
                <c:pt idx="756">
                  <c:v>0.4270811671232877</c:v>
                </c:pt>
                <c:pt idx="757">
                  <c:v>0.12569863013698632</c:v>
                </c:pt>
                <c:pt idx="758">
                  <c:v>4.6849315068493144E-2</c:v>
                </c:pt>
                <c:pt idx="759">
                  <c:v>9.3698630136986288E-2</c:v>
                </c:pt>
                <c:pt idx="760">
                  <c:v>1.065324690410959</c:v>
                </c:pt>
                <c:pt idx="761">
                  <c:v>1.0716868273972602</c:v>
                </c:pt>
                <c:pt idx="762">
                  <c:v>0.96652979178082199</c:v>
                </c:pt>
                <c:pt idx="763">
                  <c:v>1.0639916712328765</c:v>
                </c:pt>
                <c:pt idx="764">
                  <c:v>1.0596593589041094</c:v>
                </c:pt>
                <c:pt idx="765">
                  <c:v>0.72788906301369849</c:v>
                </c:pt>
                <c:pt idx="766">
                  <c:v>0.78072509589041095</c:v>
                </c:pt>
                <c:pt idx="767">
                  <c:v>0.94650420821917802</c:v>
                </c:pt>
                <c:pt idx="768">
                  <c:v>1.0425724767123286</c:v>
                </c:pt>
                <c:pt idx="769">
                  <c:v>1.0529639671232878</c:v>
                </c:pt>
                <c:pt idx="770">
                  <c:v>1.4674723397260272</c:v>
                </c:pt>
                <c:pt idx="771">
                  <c:v>0.19068493150684929</c:v>
                </c:pt>
                <c:pt idx="772">
                  <c:v>0.67347764383561648</c:v>
                </c:pt>
                <c:pt idx="773">
                  <c:v>0.68486889863013678</c:v>
                </c:pt>
                <c:pt idx="774">
                  <c:v>0.65899620821917804</c:v>
                </c:pt>
                <c:pt idx="775">
                  <c:v>0.65899620821917804</c:v>
                </c:pt>
                <c:pt idx="776">
                  <c:v>0.65574242958904116</c:v>
                </c:pt>
                <c:pt idx="777">
                  <c:v>0.88115597260273959</c:v>
                </c:pt>
                <c:pt idx="778">
                  <c:v>1.0445720054794521</c:v>
                </c:pt>
                <c:pt idx="779">
                  <c:v>1.0414515287671231</c:v>
                </c:pt>
                <c:pt idx="780">
                  <c:v>1.4751977917808219</c:v>
                </c:pt>
                <c:pt idx="781">
                  <c:v>0.33147945205479451</c:v>
                </c:pt>
                <c:pt idx="782">
                  <c:v>0.67410958904109597</c:v>
                </c:pt>
                <c:pt idx="783">
                  <c:v>1.191780821917808E-2</c:v>
                </c:pt>
                <c:pt idx="784">
                  <c:v>9.5342465753424661E-3</c:v>
                </c:pt>
                <c:pt idx="785">
                  <c:v>0.17178082191780822</c:v>
                </c:pt>
                <c:pt idx="786">
                  <c:v>0.28109589041095889</c:v>
                </c:pt>
                <c:pt idx="787">
                  <c:v>7.1506849315068491E-3</c:v>
                </c:pt>
                <c:pt idx="788">
                  <c:v>0.26545259178082192</c:v>
                </c:pt>
                <c:pt idx="789">
                  <c:v>0.21073821369863013</c:v>
                </c:pt>
                <c:pt idx="790">
                  <c:v>2.2721917808219173E-2</c:v>
                </c:pt>
                <c:pt idx="791">
                  <c:v>2.2721917808219173E-2</c:v>
                </c:pt>
                <c:pt idx="792">
                  <c:v>0.12493150684931505</c:v>
                </c:pt>
                <c:pt idx="793">
                  <c:v>0.19134884383561646</c:v>
                </c:pt>
                <c:pt idx="794">
                  <c:v>0.19225772054794518</c:v>
                </c:pt>
                <c:pt idx="795">
                  <c:v>0.21819100273972603</c:v>
                </c:pt>
                <c:pt idx="796">
                  <c:v>1.0386946027397259</c:v>
                </c:pt>
                <c:pt idx="797">
                  <c:v>0.11572602739726028</c:v>
                </c:pt>
                <c:pt idx="798">
                  <c:v>1.0442963128767122</c:v>
                </c:pt>
                <c:pt idx="799">
                  <c:v>1.0442959068493152</c:v>
                </c:pt>
                <c:pt idx="800">
                  <c:v>0.8755209369863014</c:v>
                </c:pt>
                <c:pt idx="801">
                  <c:v>1.0528427835616438</c:v>
                </c:pt>
                <c:pt idx="802">
                  <c:v>1.0479954410958903</c:v>
                </c:pt>
                <c:pt idx="803">
                  <c:v>1.9464200712328767</c:v>
                </c:pt>
                <c:pt idx="804">
                  <c:v>0.1561643835616438</c:v>
                </c:pt>
                <c:pt idx="805">
                  <c:v>2.4986301369863018E-2</c:v>
                </c:pt>
                <c:pt idx="806">
                  <c:v>3.8356164383561648E-3</c:v>
                </c:pt>
                <c:pt idx="807">
                  <c:v>3.8356164383561648E-3</c:v>
                </c:pt>
                <c:pt idx="808">
                  <c:v>7.1506849315068491E-3</c:v>
                </c:pt>
                <c:pt idx="809">
                  <c:v>1.0536880389041094</c:v>
                </c:pt>
                <c:pt idx="810">
                  <c:v>0.7308580602739726</c:v>
                </c:pt>
                <c:pt idx="811">
                  <c:v>1.053630476712329</c:v>
                </c:pt>
                <c:pt idx="812">
                  <c:v>0.62994244931506849</c:v>
                </c:pt>
                <c:pt idx="813">
                  <c:v>0.62197463013698628</c:v>
                </c:pt>
                <c:pt idx="814">
                  <c:v>1.2532198027397259</c:v>
                </c:pt>
                <c:pt idx="815">
                  <c:v>0.96040699232876714</c:v>
                </c:pt>
                <c:pt idx="816">
                  <c:v>0.96013735890410945</c:v>
                </c:pt>
                <c:pt idx="817">
                  <c:v>0.6310331013698629</c:v>
                </c:pt>
                <c:pt idx="818">
                  <c:v>1.0603834306849316</c:v>
                </c:pt>
                <c:pt idx="819">
                  <c:v>0.62788232876712324</c:v>
                </c:pt>
                <c:pt idx="820">
                  <c:v>2.2118090416438356</c:v>
                </c:pt>
                <c:pt idx="821">
                  <c:v>1.7421348821917806</c:v>
                </c:pt>
                <c:pt idx="822">
                  <c:v>2.2063891068493149</c:v>
                </c:pt>
                <c:pt idx="823">
                  <c:v>1.8159932334246571</c:v>
                </c:pt>
                <c:pt idx="824">
                  <c:v>1.4301369863013698E-2</c:v>
                </c:pt>
                <c:pt idx="825">
                  <c:v>1.9389369863013697</c:v>
                </c:pt>
                <c:pt idx="826">
                  <c:v>1.9454566619178082</c:v>
                </c:pt>
                <c:pt idx="827">
                  <c:v>2.4741653934246575</c:v>
                </c:pt>
                <c:pt idx="828">
                  <c:v>3.0295890410958901E-2</c:v>
                </c:pt>
                <c:pt idx="829">
                  <c:v>3.181068493150685E-2</c:v>
                </c:pt>
                <c:pt idx="830">
                  <c:v>3.3325479452054795E-2</c:v>
                </c:pt>
                <c:pt idx="831">
                  <c:v>0.1174208120547945</c:v>
                </c:pt>
                <c:pt idx="832">
                  <c:v>0.13687683287671235</c:v>
                </c:pt>
                <c:pt idx="833">
                  <c:v>0.97861785205479446</c:v>
                </c:pt>
                <c:pt idx="834">
                  <c:v>3.287671232876712E-2</c:v>
                </c:pt>
                <c:pt idx="835">
                  <c:v>3.3000000000000002E-2</c:v>
                </c:pt>
                <c:pt idx="836">
                  <c:v>6.706849315068493E-2</c:v>
                </c:pt>
                <c:pt idx="837">
                  <c:v>3.2870435178082187</c:v>
                </c:pt>
                <c:pt idx="838">
                  <c:v>2.9183728273972607</c:v>
                </c:pt>
                <c:pt idx="839">
                  <c:v>1.6026162476712329</c:v>
                </c:pt>
                <c:pt idx="840">
                  <c:v>1.6485049956164384</c:v>
                </c:pt>
                <c:pt idx="841">
                  <c:v>2.6258357095890408</c:v>
                </c:pt>
                <c:pt idx="842">
                  <c:v>0.16241095890410956</c:v>
                </c:pt>
                <c:pt idx="843">
                  <c:v>5.2438356164383561E-2</c:v>
                </c:pt>
                <c:pt idx="844">
                  <c:v>0.24657534246575341</c:v>
                </c:pt>
                <c:pt idx="845">
                  <c:v>2.3835616438356165E-3</c:v>
                </c:pt>
                <c:pt idx="846">
                  <c:v>0.36186410958904108</c:v>
                </c:pt>
                <c:pt idx="847">
                  <c:v>0.34428000000000003</c:v>
                </c:pt>
                <c:pt idx="848">
                  <c:v>0.56250410958904107</c:v>
                </c:pt>
                <c:pt idx="849">
                  <c:v>0.42279945205479452</c:v>
                </c:pt>
                <c:pt idx="850">
                  <c:v>1.0618709589041095</c:v>
                </c:pt>
                <c:pt idx="851">
                  <c:v>1.0636281205479452</c:v>
                </c:pt>
                <c:pt idx="852">
                  <c:v>1.0389066739726025</c:v>
                </c:pt>
                <c:pt idx="853">
                  <c:v>1.0313932931506848</c:v>
                </c:pt>
                <c:pt idx="854">
                  <c:v>1.0500555616438354</c:v>
                </c:pt>
                <c:pt idx="855">
                  <c:v>1.0623859890410958</c:v>
                </c:pt>
                <c:pt idx="856">
                  <c:v>1.2391625095890411</c:v>
                </c:pt>
                <c:pt idx="857">
                  <c:v>4.6849315068493144E-2</c:v>
                </c:pt>
                <c:pt idx="858">
                  <c:v>6.2465753424657523E-2</c:v>
                </c:pt>
                <c:pt idx="859">
                  <c:v>0.19068493150684929</c:v>
                </c:pt>
                <c:pt idx="860">
                  <c:v>1.0447537808219178</c:v>
                </c:pt>
                <c:pt idx="861">
                  <c:v>1.059416991780822</c:v>
                </c:pt>
                <c:pt idx="862">
                  <c:v>1.0619012547945206</c:v>
                </c:pt>
                <c:pt idx="863">
                  <c:v>1.0667485972602739</c:v>
                </c:pt>
                <c:pt idx="864">
                  <c:v>1.058568706849315</c:v>
                </c:pt>
                <c:pt idx="865">
                  <c:v>1.057871901369863</c:v>
                </c:pt>
                <c:pt idx="866">
                  <c:v>0.84940587945205459</c:v>
                </c:pt>
                <c:pt idx="867">
                  <c:v>1.256249391780822</c:v>
                </c:pt>
                <c:pt idx="868">
                  <c:v>0.31232876712328761</c:v>
                </c:pt>
                <c:pt idx="869">
                  <c:v>1.8082191780821918E-2</c:v>
                </c:pt>
                <c:pt idx="870">
                  <c:v>0.29599999999999999</c:v>
                </c:pt>
                <c:pt idx="871">
                  <c:v>2.3835616438356165E-3</c:v>
                </c:pt>
                <c:pt idx="872">
                  <c:v>0.29397260273972603</c:v>
                </c:pt>
                <c:pt idx="873">
                  <c:v>0.14054794520547945</c:v>
                </c:pt>
                <c:pt idx="874">
                  <c:v>0.10306849315068492</c:v>
                </c:pt>
                <c:pt idx="875">
                  <c:v>0.19071263013698628</c:v>
                </c:pt>
                <c:pt idx="876">
                  <c:v>0.19259097534246578</c:v>
                </c:pt>
                <c:pt idx="877">
                  <c:v>0.19034907945205476</c:v>
                </c:pt>
                <c:pt idx="878">
                  <c:v>0.67445854756990054</c:v>
                </c:pt>
                <c:pt idx="879">
                  <c:v>1.9178082191780823E-2</c:v>
                </c:pt>
                <c:pt idx="880">
                  <c:v>4.767123287671233E-3</c:v>
                </c:pt>
                <c:pt idx="881">
                  <c:v>0.61515805479452057</c:v>
                </c:pt>
                <c:pt idx="882">
                  <c:v>0.22076615342465755</c:v>
                </c:pt>
                <c:pt idx="883">
                  <c:v>8.2191780821917804E-2</c:v>
                </c:pt>
                <c:pt idx="884">
                  <c:v>6.2567072876712315E-2</c:v>
                </c:pt>
                <c:pt idx="885">
                  <c:v>8.7100684931506842E-2</c:v>
                </c:pt>
                <c:pt idx="886">
                  <c:v>4.0232942465753423E-2</c:v>
                </c:pt>
                <c:pt idx="887">
                  <c:v>1.3150684931506849</c:v>
                </c:pt>
                <c:pt idx="888">
                  <c:v>0.52602739726027403</c:v>
                </c:pt>
                <c:pt idx="889">
                  <c:v>0.26301369863013702</c:v>
                </c:pt>
                <c:pt idx="890">
                  <c:v>0.46027397260273972</c:v>
                </c:pt>
                <c:pt idx="891">
                  <c:v>0.52602739726027403</c:v>
                </c:pt>
                <c:pt idx="892">
                  <c:v>0.59178082191780823</c:v>
                </c:pt>
                <c:pt idx="893">
                  <c:v>0.36164383561643837</c:v>
                </c:pt>
                <c:pt idx="894">
                  <c:v>0.39452054794520552</c:v>
                </c:pt>
                <c:pt idx="895">
                  <c:v>0.45999999999999996</c:v>
                </c:pt>
                <c:pt idx="896">
                  <c:v>0.36164383561643837</c:v>
                </c:pt>
                <c:pt idx="897">
                  <c:v>1.8739726027397257</c:v>
                </c:pt>
                <c:pt idx="898">
                  <c:v>0.35186308875961714</c:v>
                </c:pt>
                <c:pt idx="899">
                  <c:v>0.24352273972602739</c:v>
                </c:pt>
                <c:pt idx="900">
                  <c:v>0.1330208219178082</c:v>
                </c:pt>
                <c:pt idx="901">
                  <c:v>0.12346356164383562</c:v>
                </c:pt>
                <c:pt idx="902">
                  <c:v>0.28767123287671237</c:v>
                </c:pt>
                <c:pt idx="903">
                  <c:v>2.8205753424657534</c:v>
                </c:pt>
                <c:pt idx="904">
                  <c:v>0.73972602739726034</c:v>
                </c:pt>
                <c:pt idx="905">
                  <c:v>0.49315068493150688</c:v>
                </c:pt>
                <c:pt idx="906">
                  <c:v>1.4794520547945207</c:v>
                </c:pt>
                <c:pt idx="907">
                  <c:v>0.1951117808219178</c:v>
                </c:pt>
                <c:pt idx="908">
                  <c:v>6.4308493150684931E-2</c:v>
                </c:pt>
                <c:pt idx="909">
                  <c:v>0.76320657534246561</c:v>
                </c:pt>
                <c:pt idx="910">
                  <c:v>0.24709578082191777</c:v>
                </c:pt>
                <c:pt idx="911">
                  <c:v>6.1730250410958893</c:v>
                </c:pt>
                <c:pt idx="912">
                  <c:v>0.42377657534246571</c:v>
                </c:pt>
                <c:pt idx="913">
                  <c:v>4.1095890410958902E-2</c:v>
                </c:pt>
                <c:pt idx="914">
                  <c:v>9.7726027397260273E-2</c:v>
                </c:pt>
                <c:pt idx="915">
                  <c:v>0.41819178082191782</c:v>
                </c:pt>
                <c:pt idx="916">
                  <c:v>2.4657534246575342E-2</c:v>
                </c:pt>
                <c:pt idx="917">
                  <c:v>1.4301369863013698E-2</c:v>
                </c:pt>
                <c:pt idx="918">
                  <c:v>4.767123287671233E-3</c:v>
                </c:pt>
                <c:pt idx="919">
                  <c:v>2.8602739726027396E-2</c:v>
                </c:pt>
                <c:pt idx="920">
                  <c:v>1.3150684931506848E-2</c:v>
                </c:pt>
                <c:pt idx="921">
                  <c:v>1.3150684931506848E-2</c:v>
                </c:pt>
                <c:pt idx="922">
                  <c:v>1.5342465753424659E-2</c:v>
                </c:pt>
                <c:pt idx="923">
                  <c:v>1.4301369863013698E-2</c:v>
                </c:pt>
                <c:pt idx="924">
                  <c:v>1.4301369863013698E-2</c:v>
                </c:pt>
                <c:pt idx="925">
                  <c:v>1.4301369863013698E-2</c:v>
                </c:pt>
                <c:pt idx="926">
                  <c:v>1.4301369863013698E-2</c:v>
                </c:pt>
                <c:pt idx="927">
                  <c:v>1.643835616438356E-2</c:v>
                </c:pt>
                <c:pt idx="928">
                  <c:v>6.9369863013698629E-2</c:v>
                </c:pt>
                <c:pt idx="929">
                  <c:v>1.8531506849315069E-2</c:v>
                </c:pt>
                <c:pt idx="930">
                  <c:v>4.6849315068493144E-2</c:v>
                </c:pt>
                <c:pt idx="931">
                  <c:v>0.20821917808219179</c:v>
                </c:pt>
                <c:pt idx="932">
                  <c:v>0.1561643835616438</c:v>
                </c:pt>
                <c:pt idx="933">
                  <c:v>0.10410958904109589</c:v>
                </c:pt>
                <c:pt idx="934">
                  <c:v>4.3397260273972602E-2</c:v>
                </c:pt>
                <c:pt idx="935">
                  <c:v>4.1095890410958902E-2</c:v>
                </c:pt>
                <c:pt idx="936">
                  <c:v>6.0821917808219175E-2</c:v>
                </c:pt>
                <c:pt idx="937">
                  <c:v>9.8630136986301367E-3</c:v>
                </c:pt>
                <c:pt idx="938">
                  <c:v>9.8630136986301367E-3</c:v>
                </c:pt>
                <c:pt idx="939">
                  <c:v>8.2191780821917804E-2</c:v>
                </c:pt>
                <c:pt idx="940">
                  <c:v>2.0821917808219178E-2</c:v>
                </c:pt>
                <c:pt idx="941">
                  <c:v>1.643835616438356E-2</c:v>
                </c:pt>
                <c:pt idx="942">
                  <c:v>0.41739616438356164</c:v>
                </c:pt>
                <c:pt idx="943">
                  <c:v>1.0833435616438356</c:v>
                </c:pt>
                <c:pt idx="944">
                  <c:v>9.5342465753424643E-2</c:v>
                </c:pt>
                <c:pt idx="945">
                  <c:v>0.14301369863013699</c:v>
                </c:pt>
                <c:pt idx="946">
                  <c:v>5.2602739726027399E-3</c:v>
                </c:pt>
                <c:pt idx="947">
                  <c:v>0.18591780821917808</c:v>
                </c:pt>
                <c:pt idx="948">
                  <c:v>0.75616438356164384</c:v>
                </c:pt>
                <c:pt idx="949">
                  <c:v>0.34027397260273967</c:v>
                </c:pt>
                <c:pt idx="950">
                  <c:v>1.6684931506849316E-2</c:v>
                </c:pt>
                <c:pt idx="951">
                  <c:v>8.5994520547945194E-2</c:v>
                </c:pt>
                <c:pt idx="952">
                  <c:v>6.2465753424657537E-2</c:v>
                </c:pt>
                <c:pt idx="953">
                  <c:v>6.6630136986301366E-2</c:v>
                </c:pt>
                <c:pt idx="954">
                  <c:v>3.747945205479452E-2</c:v>
                </c:pt>
                <c:pt idx="955">
                  <c:v>0.15879452054794518</c:v>
                </c:pt>
                <c:pt idx="956">
                  <c:v>0.20445665753424658</c:v>
                </c:pt>
                <c:pt idx="957">
                  <c:v>0.19492438356164385</c:v>
                </c:pt>
                <c:pt idx="958">
                  <c:v>1.2114295890410958</c:v>
                </c:pt>
                <c:pt idx="959">
                  <c:v>4.1095890410958902E-2</c:v>
                </c:pt>
                <c:pt idx="960">
                  <c:v>0.12328767123287672</c:v>
                </c:pt>
                <c:pt idx="961">
                  <c:v>0.24657534246575344</c:v>
                </c:pt>
                <c:pt idx="962">
                  <c:v>0.10726027397260274</c:v>
                </c:pt>
                <c:pt idx="963">
                  <c:v>7.1506849315068496E-2</c:v>
                </c:pt>
                <c:pt idx="964">
                  <c:v>0.18164383561643835</c:v>
                </c:pt>
                <c:pt idx="965">
                  <c:v>2.8931506849315069E-2</c:v>
                </c:pt>
                <c:pt idx="966">
                  <c:v>2.4986301369863013</c:v>
                </c:pt>
                <c:pt idx="967">
                  <c:v>2.1698630136986301E-2</c:v>
                </c:pt>
                <c:pt idx="968">
                  <c:v>2.0821917808219177</c:v>
                </c:pt>
                <c:pt idx="969">
                  <c:v>0.17013698630136984</c:v>
                </c:pt>
                <c:pt idx="970">
                  <c:v>2.8602739726027396E-2</c:v>
                </c:pt>
                <c:pt idx="971">
                  <c:v>6.575342465753424E-2</c:v>
                </c:pt>
                <c:pt idx="972">
                  <c:v>1.3542575342465752</c:v>
                </c:pt>
                <c:pt idx="973">
                  <c:v>0.2682591780821918</c:v>
                </c:pt>
                <c:pt idx="974">
                  <c:v>0.61791123287671235</c:v>
                </c:pt>
                <c:pt idx="975">
                  <c:v>0.57459123287671232</c:v>
                </c:pt>
                <c:pt idx="976">
                  <c:v>0.26953972602739723</c:v>
                </c:pt>
                <c:pt idx="977">
                  <c:v>1.0465512328767124</c:v>
                </c:pt>
                <c:pt idx="978">
                  <c:v>0.24657534246575344</c:v>
                </c:pt>
                <c:pt idx="979">
                  <c:v>0.12328767123287672</c:v>
                </c:pt>
                <c:pt idx="980">
                  <c:v>0.30719178082191778</c:v>
                </c:pt>
                <c:pt idx="981">
                  <c:v>0.16541095890410959</c:v>
                </c:pt>
                <c:pt idx="982">
                  <c:v>0.54349315068493154</c:v>
                </c:pt>
                <c:pt idx="983">
                  <c:v>0.40171232876712326</c:v>
                </c:pt>
                <c:pt idx="984">
                  <c:v>9.5342465753424661E-3</c:v>
                </c:pt>
                <c:pt idx="985">
                  <c:v>1.873972602739726E-2</c:v>
                </c:pt>
                <c:pt idx="986">
                  <c:v>0.11643835616438356</c:v>
                </c:pt>
                <c:pt idx="987">
                  <c:v>0.11643835616438356</c:v>
                </c:pt>
                <c:pt idx="988">
                  <c:v>0.51549863013698627</c:v>
                </c:pt>
                <c:pt idx="989">
                  <c:v>0.11343780821917808</c:v>
                </c:pt>
                <c:pt idx="990">
                  <c:v>0.27700438356164381</c:v>
                </c:pt>
                <c:pt idx="991">
                  <c:v>0.27662958904109586</c:v>
                </c:pt>
                <c:pt idx="992">
                  <c:v>0.27260054794520544</c:v>
                </c:pt>
                <c:pt idx="993">
                  <c:v>0.25248657534246577</c:v>
                </c:pt>
                <c:pt idx="994">
                  <c:v>0.23827561643835615</c:v>
                </c:pt>
                <c:pt idx="995">
                  <c:v>0.23780712328767123</c:v>
                </c:pt>
                <c:pt idx="996">
                  <c:v>0.13761205479452054</c:v>
                </c:pt>
                <c:pt idx="997">
                  <c:v>0.23624547945205479</c:v>
                </c:pt>
                <c:pt idx="998">
                  <c:v>0.2089791780821918</c:v>
                </c:pt>
                <c:pt idx="999">
                  <c:v>0.21075945205479452</c:v>
                </c:pt>
                <c:pt idx="1000">
                  <c:v>4.767123287671233E-3</c:v>
                </c:pt>
                <c:pt idx="1001">
                  <c:v>8.3287671232876712E-2</c:v>
                </c:pt>
                <c:pt idx="1002">
                  <c:v>0.24986301369863015</c:v>
                </c:pt>
                <c:pt idx="1003">
                  <c:v>0.26132547945205481</c:v>
                </c:pt>
                <c:pt idx="1004">
                  <c:v>0.23246630136986299</c:v>
                </c:pt>
                <c:pt idx="1005">
                  <c:v>0.14229698630136986</c:v>
                </c:pt>
                <c:pt idx="1006">
                  <c:v>0.41308602739726019</c:v>
                </c:pt>
                <c:pt idx="1007">
                  <c:v>0.20547945205479454</c:v>
                </c:pt>
                <c:pt idx="1008">
                  <c:v>0.36986301369863017</c:v>
                </c:pt>
                <c:pt idx="1009">
                  <c:v>0.31627397260273971</c:v>
                </c:pt>
                <c:pt idx="1010">
                  <c:v>6.9863013698630141E-2</c:v>
                </c:pt>
                <c:pt idx="1011">
                  <c:v>8.7483287671232882E-2</c:v>
                </c:pt>
                <c:pt idx="1012">
                  <c:v>6.1185205479452047E-2</c:v>
                </c:pt>
                <c:pt idx="1013">
                  <c:v>9.173095890410958E-2</c:v>
                </c:pt>
                <c:pt idx="1014">
                  <c:v>5.4532602739726023E-2</c:v>
                </c:pt>
                <c:pt idx="1015">
                  <c:v>0.20547945205479454</c:v>
                </c:pt>
                <c:pt idx="1016">
                  <c:v>1.8739726027397256E-2</c:v>
                </c:pt>
                <c:pt idx="1017">
                  <c:v>2.4986301369863011E-2</c:v>
                </c:pt>
                <c:pt idx="1018">
                  <c:v>1.8739726027397256E-2</c:v>
                </c:pt>
                <c:pt idx="1019">
                  <c:v>2.3835616438356165E-3</c:v>
                </c:pt>
                <c:pt idx="1020">
                  <c:v>1.4876219178082191</c:v>
                </c:pt>
                <c:pt idx="1021">
                  <c:v>1.4950553424657533</c:v>
                </c:pt>
                <c:pt idx="1022">
                  <c:v>8.7671232876712343E-2</c:v>
                </c:pt>
                <c:pt idx="1023">
                  <c:v>1.4676953424657533</c:v>
                </c:pt>
                <c:pt idx="1024">
                  <c:v>1.5425917808219178</c:v>
                </c:pt>
                <c:pt idx="1025">
                  <c:v>0.35068493150684937</c:v>
                </c:pt>
                <c:pt idx="1026">
                  <c:v>0.39452054794520552</c:v>
                </c:pt>
                <c:pt idx="1027">
                  <c:v>0.26301369863013702</c:v>
                </c:pt>
                <c:pt idx="1028">
                  <c:v>1.191780821917808E-2</c:v>
                </c:pt>
                <c:pt idx="1029">
                  <c:v>1.191780821917808E-2</c:v>
                </c:pt>
                <c:pt idx="1030">
                  <c:v>4.2904109589041096E-2</c:v>
                </c:pt>
                <c:pt idx="1031">
                  <c:v>0.22301369863013701</c:v>
                </c:pt>
                <c:pt idx="1032">
                  <c:v>0.90767424657534246</c:v>
                </c:pt>
                <c:pt idx="1033">
                  <c:v>0.99351468493150663</c:v>
                </c:pt>
                <c:pt idx="1034">
                  <c:v>0.98905150684931498</c:v>
                </c:pt>
                <c:pt idx="1035">
                  <c:v>0.58343013698630131</c:v>
                </c:pt>
                <c:pt idx="1036">
                  <c:v>1.3891602739726028</c:v>
                </c:pt>
                <c:pt idx="1037">
                  <c:v>7.0794520547945203E-2</c:v>
                </c:pt>
                <c:pt idx="1038">
                  <c:v>7.4958904109589039E-2</c:v>
                </c:pt>
                <c:pt idx="1039">
                  <c:v>9.3698630136986288E-2</c:v>
                </c:pt>
                <c:pt idx="1040">
                  <c:v>1.9178082191780823E-2</c:v>
                </c:pt>
                <c:pt idx="1041">
                  <c:v>2.6185643835616434</c:v>
                </c:pt>
                <c:pt idx="1042">
                  <c:v>7.4739024657534232</c:v>
                </c:pt>
                <c:pt idx="1043">
                  <c:v>0.11342465753424658</c:v>
                </c:pt>
                <c:pt idx="1044">
                  <c:v>1.4301369863013698E-2</c:v>
                </c:pt>
                <c:pt idx="1045">
                  <c:v>9.6986301369863012E-2</c:v>
                </c:pt>
                <c:pt idx="1046">
                  <c:v>13.171841095890411</c:v>
                </c:pt>
                <c:pt idx="1047">
                  <c:v>9.5342465753424661E-3</c:v>
                </c:pt>
                <c:pt idx="1048">
                  <c:v>4.9315068493150684E-2</c:v>
                </c:pt>
                <c:pt idx="1049">
                  <c:v>9.5342465753424661E-3</c:v>
                </c:pt>
                <c:pt idx="1050">
                  <c:v>1.643835616438356E-2</c:v>
                </c:pt>
                <c:pt idx="1051">
                  <c:v>0.28356164383561638</c:v>
                </c:pt>
                <c:pt idx="1052">
                  <c:v>7.4958904109589039E-2</c:v>
                </c:pt>
                <c:pt idx="1053">
                  <c:v>0.01</c:v>
                </c:pt>
                <c:pt idx="1054">
                  <c:v>0.01</c:v>
                </c:pt>
                <c:pt idx="1055">
                  <c:v>1.4301369863013698E-2</c:v>
                </c:pt>
                <c:pt idx="1056">
                  <c:v>0.18739726027397258</c:v>
                </c:pt>
                <c:pt idx="1057">
                  <c:v>0.12493150684931505</c:v>
                </c:pt>
                <c:pt idx="1058">
                  <c:v>8.7452054794520548E-2</c:v>
                </c:pt>
                <c:pt idx="1059">
                  <c:v>1.643835616438356E-2</c:v>
                </c:pt>
                <c:pt idx="1060">
                  <c:v>1.643835616438356E-2</c:v>
                </c:pt>
                <c:pt idx="1061">
                  <c:v>2.4986301369863018E-2</c:v>
                </c:pt>
                <c:pt idx="1062">
                  <c:v>5.2343178082191777</c:v>
                </c:pt>
                <c:pt idx="1063">
                  <c:v>2.0395068493150683</c:v>
                </c:pt>
                <c:pt idx="1064">
                  <c:v>1.7113534246575344</c:v>
                </c:pt>
                <c:pt idx="1065">
                  <c:v>0.46142465753424655</c:v>
                </c:pt>
                <c:pt idx="1066">
                  <c:v>1.4301369863013698E-2</c:v>
                </c:pt>
                <c:pt idx="1067">
                  <c:v>8.3287671232876712E-2</c:v>
                </c:pt>
                <c:pt idx="1068">
                  <c:v>7.0794520547945203E-2</c:v>
                </c:pt>
                <c:pt idx="1069">
                  <c:v>0.12493150684931507</c:v>
                </c:pt>
                <c:pt idx="1070">
                  <c:v>5.8301369863013701E-2</c:v>
                </c:pt>
                <c:pt idx="1071">
                  <c:v>9.3698630136986288E-2</c:v>
                </c:pt>
                <c:pt idx="1072">
                  <c:v>7.4958904109589039E-2</c:v>
                </c:pt>
                <c:pt idx="1073">
                  <c:v>0.01</c:v>
                </c:pt>
                <c:pt idx="1074">
                  <c:v>0.20821917808219179</c:v>
                </c:pt>
                <c:pt idx="1075">
                  <c:v>3.585159452054794</c:v>
                </c:pt>
                <c:pt idx="1076">
                  <c:v>2.8602739726027396E-2</c:v>
                </c:pt>
                <c:pt idx="1077">
                  <c:v>2.6301369863013699E-3</c:v>
                </c:pt>
                <c:pt idx="1078">
                  <c:v>1.643835616438356E-2</c:v>
                </c:pt>
                <c:pt idx="1079">
                  <c:v>3.5068493150684932E-3</c:v>
                </c:pt>
                <c:pt idx="1080">
                  <c:v>6.575342465753424E-2</c:v>
                </c:pt>
                <c:pt idx="1081">
                  <c:v>1.9068493150684932E-2</c:v>
                </c:pt>
                <c:pt idx="1082">
                  <c:v>9.5342465753424661E-3</c:v>
                </c:pt>
                <c:pt idx="1083">
                  <c:v>4.9629041095890405E-2</c:v>
                </c:pt>
                <c:pt idx="1084">
                  <c:v>4.5350136986301366E-2</c:v>
                </c:pt>
                <c:pt idx="1085">
                  <c:v>2.2206575342465749E-2</c:v>
                </c:pt>
                <c:pt idx="1086">
                  <c:v>6.0123287671232872E-2</c:v>
                </c:pt>
                <c:pt idx="1087">
                  <c:v>1.6834520547945202E-2</c:v>
                </c:pt>
                <c:pt idx="1088">
                  <c:v>0.53424657534246589</c:v>
                </c:pt>
                <c:pt idx="1089">
                  <c:v>0.01</c:v>
                </c:pt>
                <c:pt idx="1090">
                  <c:v>0.19561643835616435</c:v>
                </c:pt>
                <c:pt idx="1091">
                  <c:v>0.26414580821917805</c:v>
                </c:pt>
                <c:pt idx="1092">
                  <c:v>0.27597369863013699</c:v>
                </c:pt>
                <c:pt idx="1093">
                  <c:v>0.27478684931506847</c:v>
                </c:pt>
                <c:pt idx="1094">
                  <c:v>0.22552323287671233</c:v>
                </c:pt>
                <c:pt idx="1095">
                  <c:v>0.29396383561643835</c:v>
                </c:pt>
                <c:pt idx="1096">
                  <c:v>0.29430739726027394</c:v>
                </c:pt>
                <c:pt idx="1097">
                  <c:v>0.29605643835616435</c:v>
                </c:pt>
                <c:pt idx="1098">
                  <c:v>0.24986301369863012</c:v>
                </c:pt>
                <c:pt idx="1099">
                  <c:v>0.93698630136986283</c:v>
                </c:pt>
                <c:pt idx="1100">
                  <c:v>0.28630136986301369</c:v>
                </c:pt>
                <c:pt idx="1101">
                  <c:v>1.0410958904109589E-2</c:v>
                </c:pt>
                <c:pt idx="1102">
                  <c:v>0.44536986301369863</c:v>
                </c:pt>
                <c:pt idx="1103">
                  <c:v>2.8602739726027396E-2</c:v>
                </c:pt>
                <c:pt idx="1104">
                  <c:v>0.16650246575342464</c:v>
                </c:pt>
                <c:pt idx="1105">
                  <c:v>0.8694295890410958</c:v>
                </c:pt>
                <c:pt idx="1106">
                  <c:v>4.3835616438356172E-2</c:v>
                </c:pt>
                <c:pt idx="1107">
                  <c:v>4.767123287671233E-3</c:v>
                </c:pt>
                <c:pt idx="1108">
                  <c:v>1.3150684931506848E-2</c:v>
                </c:pt>
                <c:pt idx="1109">
                  <c:v>2.4986301369863018E-2</c:v>
                </c:pt>
                <c:pt idx="1110">
                  <c:v>1.2493150684931509E-2</c:v>
                </c:pt>
                <c:pt idx="1111">
                  <c:v>4.1095890410958902E-2</c:v>
                </c:pt>
                <c:pt idx="1112">
                  <c:v>2.2904109589041096E-2</c:v>
                </c:pt>
                <c:pt idx="1113">
                  <c:v>1.0958904109589041E-2</c:v>
                </c:pt>
                <c:pt idx="1114">
                  <c:v>3.5753424657534248E-2</c:v>
                </c:pt>
                <c:pt idx="1115">
                  <c:v>5.7205479452054793E-2</c:v>
                </c:pt>
                <c:pt idx="1116">
                  <c:v>2.0821917808219178E-2</c:v>
                </c:pt>
                <c:pt idx="1117">
                  <c:v>5.9589041095890409E-2</c:v>
                </c:pt>
                <c:pt idx="1118">
                  <c:v>4.7671232876712322E-2</c:v>
                </c:pt>
                <c:pt idx="1119">
                  <c:v>7.1506849315068496E-2</c:v>
                </c:pt>
                <c:pt idx="1120">
                  <c:v>7.1506849315068496E-2</c:v>
                </c:pt>
                <c:pt idx="1121">
                  <c:v>2.1452054794520548E-2</c:v>
                </c:pt>
                <c:pt idx="1122">
                  <c:v>7.021150684931507E-2</c:v>
                </c:pt>
                <c:pt idx="1123">
                  <c:v>0.19623616438356162</c:v>
                </c:pt>
                <c:pt idx="1124">
                  <c:v>0.23461199999999999</c:v>
                </c:pt>
                <c:pt idx="1125">
                  <c:v>0.63037315068493149</c:v>
                </c:pt>
                <c:pt idx="1126">
                  <c:v>0.62903013698630139</c:v>
                </c:pt>
                <c:pt idx="1127">
                  <c:v>0.30873698630136986</c:v>
                </c:pt>
                <c:pt idx="1128">
                  <c:v>9.5342465753424661E-3</c:v>
                </c:pt>
                <c:pt idx="1129">
                  <c:v>3.972602739726027E-2</c:v>
                </c:pt>
                <c:pt idx="1130">
                  <c:v>0.4200915616438356</c:v>
                </c:pt>
                <c:pt idx="1131">
                  <c:v>0.1164986301369863</c:v>
                </c:pt>
                <c:pt idx="1132">
                  <c:v>0.63902465753424653</c:v>
                </c:pt>
                <c:pt idx="1133">
                  <c:v>0.1200904109589041</c:v>
                </c:pt>
                <c:pt idx="1134">
                  <c:v>0.11337534246575343</c:v>
                </c:pt>
                <c:pt idx="1135">
                  <c:v>0.11743561643835615</c:v>
                </c:pt>
                <c:pt idx="1136">
                  <c:v>0.12524383561643834</c:v>
                </c:pt>
                <c:pt idx="1137">
                  <c:v>0.25610958904109588</c:v>
                </c:pt>
                <c:pt idx="1138">
                  <c:v>0.12087123287671231</c:v>
                </c:pt>
                <c:pt idx="1139">
                  <c:v>0.20307616438356163</c:v>
                </c:pt>
                <c:pt idx="1140">
                  <c:v>0.20213917808219178</c:v>
                </c:pt>
                <c:pt idx="1141">
                  <c:v>0.19985917808219178</c:v>
                </c:pt>
                <c:pt idx="1142">
                  <c:v>1.2164383561643835E-2</c:v>
                </c:pt>
                <c:pt idx="1143">
                  <c:v>2.6301369863013699E-3</c:v>
                </c:pt>
                <c:pt idx="1144">
                  <c:v>0.13972602739726028</c:v>
                </c:pt>
                <c:pt idx="1145">
                  <c:v>7.0136986301369865E-3</c:v>
                </c:pt>
                <c:pt idx="1146">
                  <c:v>7.8082191780821921E-3</c:v>
                </c:pt>
                <c:pt idx="1147">
                  <c:v>0.83622904109589036</c:v>
                </c:pt>
                <c:pt idx="1148">
                  <c:v>0.74075013698630121</c:v>
                </c:pt>
                <c:pt idx="1149">
                  <c:v>0.10637917808219179</c:v>
                </c:pt>
                <c:pt idx="1150">
                  <c:v>0.16684931506849315</c:v>
                </c:pt>
                <c:pt idx="1151">
                  <c:v>0.25342465753424659</c:v>
                </c:pt>
                <c:pt idx="1152">
                  <c:v>5.1882805479452045</c:v>
                </c:pt>
                <c:pt idx="1153">
                  <c:v>1.8219698630136985</c:v>
                </c:pt>
                <c:pt idx="1154">
                  <c:v>1.4628230136986302</c:v>
                </c:pt>
                <c:pt idx="1155">
                  <c:v>2.8849315068493149E-2</c:v>
                </c:pt>
                <c:pt idx="1156">
                  <c:v>7.1506849315068491E-3</c:v>
                </c:pt>
                <c:pt idx="1157">
                  <c:v>1.191780821917808E-2</c:v>
                </c:pt>
                <c:pt idx="1158">
                  <c:v>4.1095890410958902E-2</c:v>
                </c:pt>
                <c:pt idx="1159">
                  <c:v>2.4657534246575342E-2</c:v>
                </c:pt>
                <c:pt idx="1160">
                  <c:v>0.3852054794520548</c:v>
                </c:pt>
                <c:pt idx="1161">
                  <c:v>3.1232876712328768</c:v>
                </c:pt>
                <c:pt idx="1162">
                  <c:v>4.1095890410958902E-2</c:v>
                </c:pt>
                <c:pt idx="1163">
                  <c:v>1.191780821917808E-2</c:v>
                </c:pt>
                <c:pt idx="1164">
                  <c:v>0.32876712328767121</c:v>
                </c:pt>
                <c:pt idx="1165">
                  <c:v>0.32876712328767121</c:v>
                </c:pt>
                <c:pt idx="1166">
                  <c:v>4.9315068493150684E-2</c:v>
                </c:pt>
                <c:pt idx="1167">
                  <c:v>1.191780821917808E-2</c:v>
                </c:pt>
                <c:pt idx="1168">
                  <c:v>8.0136986301369867E-2</c:v>
                </c:pt>
                <c:pt idx="1169">
                  <c:v>8.0136986301369867E-2</c:v>
                </c:pt>
                <c:pt idx="1170">
                  <c:v>1.191780821917808E-2</c:v>
                </c:pt>
                <c:pt idx="1171">
                  <c:v>1.191780821917808E-2</c:v>
                </c:pt>
                <c:pt idx="1172">
                  <c:v>1.191780821917808E-2</c:v>
                </c:pt>
                <c:pt idx="1173">
                  <c:v>1.191780821917808E-2</c:v>
                </c:pt>
                <c:pt idx="1174">
                  <c:v>0.25361095890410956</c:v>
                </c:pt>
                <c:pt idx="1175">
                  <c:v>0.31763835616438357</c:v>
                </c:pt>
                <c:pt idx="1176">
                  <c:v>0.252986301369863</c:v>
                </c:pt>
                <c:pt idx="1177">
                  <c:v>0.252986301369863</c:v>
                </c:pt>
                <c:pt idx="1178">
                  <c:v>0.21644383561643837</c:v>
                </c:pt>
                <c:pt idx="1179">
                  <c:v>0.11930958904109588</c:v>
                </c:pt>
                <c:pt idx="1180">
                  <c:v>0.98477260273972589</c:v>
                </c:pt>
                <c:pt idx="1181">
                  <c:v>1.0711939726027397</c:v>
                </c:pt>
                <c:pt idx="1182">
                  <c:v>0.92792876712328753</c:v>
                </c:pt>
                <c:pt idx="1183">
                  <c:v>1.0831561643835614</c:v>
                </c:pt>
                <c:pt idx="1184">
                  <c:v>0.22362739726027397</c:v>
                </c:pt>
                <c:pt idx="1185">
                  <c:v>8.5808219178082193E-2</c:v>
                </c:pt>
                <c:pt idx="1186">
                  <c:v>3.588532602739726</c:v>
                </c:pt>
                <c:pt idx="1187">
                  <c:v>0.64657534246575343</c:v>
                </c:pt>
                <c:pt idx="1188">
                  <c:v>9.5342465753424661E-3</c:v>
                </c:pt>
                <c:pt idx="1189">
                  <c:v>1.643835616438356E-2</c:v>
                </c:pt>
                <c:pt idx="1190">
                  <c:v>9.5342465753424661E-3</c:v>
                </c:pt>
                <c:pt idx="1191">
                  <c:v>1.2493150684931509E-2</c:v>
                </c:pt>
                <c:pt idx="1192">
                  <c:v>2.8602739726027396E-2</c:v>
                </c:pt>
                <c:pt idx="1193">
                  <c:v>2.3835616438356161E-2</c:v>
                </c:pt>
                <c:pt idx="1194">
                  <c:v>4.767123287671233E-3</c:v>
                </c:pt>
                <c:pt idx="1195">
                  <c:v>0.12493150684931505</c:v>
                </c:pt>
                <c:pt idx="1196">
                  <c:v>2.2788131506849312</c:v>
                </c:pt>
                <c:pt idx="1197">
                  <c:v>0.12328767123287672</c:v>
                </c:pt>
                <c:pt idx="1198">
                  <c:v>2.3013698630136987E-2</c:v>
                </c:pt>
                <c:pt idx="1199">
                  <c:v>1.1134246575342466</c:v>
                </c:pt>
                <c:pt idx="1200">
                  <c:v>0.01</c:v>
                </c:pt>
                <c:pt idx="1201">
                  <c:v>0.24986301369863009</c:v>
                </c:pt>
                <c:pt idx="1202">
                  <c:v>2.8602739726027396E-2</c:v>
                </c:pt>
                <c:pt idx="1203">
                  <c:v>0.32876712328767121</c:v>
                </c:pt>
                <c:pt idx="1204">
                  <c:v>2.3268905986113717</c:v>
                </c:pt>
                <c:pt idx="1205">
                  <c:v>0.18246575342465751</c:v>
                </c:pt>
                <c:pt idx="1206">
                  <c:v>0.2552054794520548</c:v>
                </c:pt>
                <c:pt idx="1207">
                  <c:v>1.0815008219178082</c:v>
                </c:pt>
                <c:pt idx="1208">
                  <c:v>1.1542109589041094</c:v>
                </c:pt>
                <c:pt idx="1209">
                  <c:v>0.83398027397260266</c:v>
                </c:pt>
                <c:pt idx="1210">
                  <c:v>1.8831238356164381</c:v>
                </c:pt>
                <c:pt idx="1211">
                  <c:v>0.10410958904109589</c:v>
                </c:pt>
                <c:pt idx="1212">
                  <c:v>0.16657534246575342</c:v>
                </c:pt>
                <c:pt idx="1213">
                  <c:v>0.94382630136986312</c:v>
                </c:pt>
                <c:pt idx="1214">
                  <c:v>0.94323287671232869</c:v>
                </c:pt>
                <c:pt idx="1215">
                  <c:v>1.4023561643835616</c:v>
                </c:pt>
                <c:pt idx="1216">
                  <c:v>0.94323287671232869</c:v>
                </c:pt>
                <c:pt idx="1217">
                  <c:v>0.20260273972602741</c:v>
                </c:pt>
                <c:pt idx="1218">
                  <c:v>6.4027397260273969E-2</c:v>
                </c:pt>
                <c:pt idx="1219">
                  <c:v>1.6027397260273975E-2</c:v>
                </c:pt>
                <c:pt idx="1220">
                  <c:v>0.98645917808219186</c:v>
                </c:pt>
                <c:pt idx="1221">
                  <c:v>1.0105084931506849</c:v>
                </c:pt>
                <c:pt idx="1222">
                  <c:v>1.0102898630136985</c:v>
                </c:pt>
                <c:pt idx="1223">
                  <c:v>1.191780821917808E-2</c:v>
                </c:pt>
                <c:pt idx="1224">
                  <c:v>0.14191780821917807</c:v>
                </c:pt>
                <c:pt idx="1225">
                  <c:v>0.55906849315068496</c:v>
                </c:pt>
                <c:pt idx="1226">
                  <c:v>0.45553150684931509</c:v>
                </c:pt>
                <c:pt idx="1227">
                  <c:v>1.4093835616438357</c:v>
                </c:pt>
                <c:pt idx="1228">
                  <c:v>1.2523540273972602</c:v>
                </c:pt>
                <c:pt idx="1229">
                  <c:v>1.191780821917808E-2</c:v>
                </c:pt>
                <c:pt idx="1230">
                  <c:v>1.191780821917808E-2</c:v>
                </c:pt>
                <c:pt idx="1231">
                  <c:v>4.1095890410958902E-2</c:v>
                </c:pt>
                <c:pt idx="1232">
                  <c:v>2.4657534246575342E-2</c:v>
                </c:pt>
                <c:pt idx="1233">
                  <c:v>3.287671232876712E-2</c:v>
                </c:pt>
                <c:pt idx="1234">
                  <c:v>8.2191780821917804E-2</c:v>
                </c:pt>
                <c:pt idx="1235">
                  <c:v>0.1561643835616438</c:v>
                </c:pt>
                <c:pt idx="1236">
                  <c:v>0.93886027397260263</c:v>
                </c:pt>
                <c:pt idx="1237">
                  <c:v>0.81096164383561642</c:v>
                </c:pt>
                <c:pt idx="1238">
                  <c:v>1.2267336986301369</c:v>
                </c:pt>
                <c:pt idx="1239">
                  <c:v>0.74962027397260267</c:v>
                </c:pt>
                <c:pt idx="1240">
                  <c:v>0.99832767123287669</c:v>
                </c:pt>
                <c:pt idx="1241">
                  <c:v>0.81717698630136981</c:v>
                </c:pt>
                <c:pt idx="1242">
                  <c:v>0.80284109589041086</c:v>
                </c:pt>
                <c:pt idx="1243">
                  <c:v>0.85765479452054794</c:v>
                </c:pt>
                <c:pt idx="1244">
                  <c:v>0.18246575342465751</c:v>
                </c:pt>
                <c:pt idx="1245">
                  <c:v>0.84425589041095883</c:v>
                </c:pt>
                <c:pt idx="1246">
                  <c:v>1.8244684931506847</c:v>
                </c:pt>
                <c:pt idx="1247">
                  <c:v>1.4041364383561643</c:v>
                </c:pt>
                <c:pt idx="1248">
                  <c:v>0.16657534246575342</c:v>
                </c:pt>
                <c:pt idx="1249">
                  <c:v>0.31232876712328761</c:v>
                </c:pt>
                <c:pt idx="1250">
                  <c:v>0.46849315068493141</c:v>
                </c:pt>
                <c:pt idx="1251">
                  <c:v>0.89950684931506852</c:v>
                </c:pt>
                <c:pt idx="1252">
                  <c:v>0.74915802739726023</c:v>
                </c:pt>
                <c:pt idx="1253">
                  <c:v>0.93529660273972615</c:v>
                </c:pt>
                <c:pt idx="1254">
                  <c:v>1.0703288219178082</c:v>
                </c:pt>
                <c:pt idx="1255">
                  <c:v>0.5862098630136986</c:v>
                </c:pt>
                <c:pt idx="1256">
                  <c:v>0.12593095890410957</c:v>
                </c:pt>
                <c:pt idx="1257">
                  <c:v>0.11368767123287671</c:v>
                </c:pt>
                <c:pt idx="1258">
                  <c:v>2.3835616438356165E-3</c:v>
                </c:pt>
                <c:pt idx="1259">
                  <c:v>3.0986301369863016E-2</c:v>
                </c:pt>
                <c:pt idx="1260">
                  <c:v>0.22684931506849315</c:v>
                </c:pt>
                <c:pt idx="1261">
                  <c:v>2.4986301369863018E-2</c:v>
                </c:pt>
                <c:pt idx="1262">
                  <c:v>0.27835616438356164</c:v>
                </c:pt>
                <c:pt idx="1263">
                  <c:v>0.11441095890410959</c:v>
                </c:pt>
                <c:pt idx="1264">
                  <c:v>2.6301369863013699E-3</c:v>
                </c:pt>
                <c:pt idx="1265">
                  <c:v>2.3835616438356161E-2</c:v>
                </c:pt>
                <c:pt idx="1266">
                  <c:v>2.3835616438356161E-2</c:v>
                </c:pt>
                <c:pt idx="1267">
                  <c:v>0.68599890410958897</c:v>
                </c:pt>
                <c:pt idx="1268">
                  <c:v>0.61984767123287665</c:v>
                </c:pt>
                <c:pt idx="1269">
                  <c:v>0.62409534246575349</c:v>
                </c:pt>
                <c:pt idx="1270">
                  <c:v>0.17006301369863014</c:v>
                </c:pt>
                <c:pt idx="1271">
                  <c:v>0.71620109589041092</c:v>
                </c:pt>
                <c:pt idx="1272">
                  <c:v>0.43621917808219179</c:v>
                </c:pt>
                <c:pt idx="1273">
                  <c:v>2.4986301369863018E-2</c:v>
                </c:pt>
                <c:pt idx="1274">
                  <c:v>4.767123287671233E-3</c:v>
                </c:pt>
                <c:pt idx="1275">
                  <c:v>4.767123287671233E-3</c:v>
                </c:pt>
                <c:pt idx="1276">
                  <c:v>6.575342465753424E-2</c:v>
                </c:pt>
                <c:pt idx="1277">
                  <c:v>8.2191780821917804E-2</c:v>
                </c:pt>
                <c:pt idx="1278">
                  <c:v>9.5342465753424661E-3</c:v>
                </c:pt>
                <c:pt idx="1279">
                  <c:v>4.383561643835617E-3</c:v>
                </c:pt>
                <c:pt idx="1280">
                  <c:v>1.5616438356164381E-2</c:v>
                </c:pt>
                <c:pt idx="1281">
                  <c:v>1.191780821917808E-2</c:v>
                </c:pt>
                <c:pt idx="1282">
                  <c:v>1.191780821917808E-2</c:v>
                </c:pt>
                <c:pt idx="1283">
                  <c:v>1.191780821917808E-2</c:v>
                </c:pt>
                <c:pt idx="1284">
                  <c:v>1.0444586301369863</c:v>
                </c:pt>
                <c:pt idx="1285">
                  <c:v>1.0433030136986301</c:v>
                </c:pt>
                <c:pt idx="1286">
                  <c:v>1.1782290410958904</c:v>
                </c:pt>
                <c:pt idx="1287">
                  <c:v>0.14090410958904109</c:v>
                </c:pt>
                <c:pt idx="1288">
                  <c:v>0.17990136986301369</c:v>
                </c:pt>
                <c:pt idx="1289">
                  <c:v>2.3835616438356165E-3</c:v>
                </c:pt>
                <c:pt idx="1290">
                  <c:v>2.3835616438356165E-3</c:v>
                </c:pt>
                <c:pt idx="1291">
                  <c:v>9.3698630136986288E-2</c:v>
                </c:pt>
                <c:pt idx="1292">
                  <c:v>4.9972602739726021E-2</c:v>
                </c:pt>
                <c:pt idx="1293">
                  <c:v>0.98039999999999983</c:v>
                </c:pt>
                <c:pt idx="1294">
                  <c:v>1.058700821917808</c:v>
                </c:pt>
                <c:pt idx="1295">
                  <c:v>0.71525473972602738</c:v>
                </c:pt>
                <c:pt idx="1296">
                  <c:v>1.0268120547945205</c:v>
                </c:pt>
                <c:pt idx="1297">
                  <c:v>0.10487671232876712</c:v>
                </c:pt>
                <c:pt idx="1298">
                  <c:v>3.287671232876712E-2</c:v>
                </c:pt>
                <c:pt idx="1299">
                  <c:v>0.18147945205479452</c:v>
                </c:pt>
                <c:pt idx="1300">
                  <c:v>2.4986301369863018E-2</c:v>
                </c:pt>
                <c:pt idx="1301">
                  <c:v>4.9972602739726021E-2</c:v>
                </c:pt>
                <c:pt idx="1302">
                  <c:v>4.9972602739726021E-2</c:v>
                </c:pt>
                <c:pt idx="1303">
                  <c:v>7.4958904109589039E-2</c:v>
                </c:pt>
                <c:pt idx="1304">
                  <c:v>4.7671232876712322E-3</c:v>
                </c:pt>
                <c:pt idx="1305">
                  <c:v>1.9068493150684932E-2</c:v>
                </c:pt>
                <c:pt idx="1306">
                  <c:v>1.643835616438356E-2</c:v>
                </c:pt>
                <c:pt idx="1307">
                  <c:v>1.4301369863013698E-2</c:v>
                </c:pt>
                <c:pt idx="1308">
                  <c:v>1.4301369863013698E-2</c:v>
                </c:pt>
                <c:pt idx="1309">
                  <c:v>0.01</c:v>
                </c:pt>
                <c:pt idx="1310">
                  <c:v>3.0986301369863016E-2</c:v>
                </c:pt>
                <c:pt idx="1311">
                  <c:v>3.8356164383561648E-3</c:v>
                </c:pt>
                <c:pt idx="1312">
                  <c:v>5.7205479452054793E-2</c:v>
                </c:pt>
                <c:pt idx="1313">
                  <c:v>5.9589041095890409E-2</c:v>
                </c:pt>
                <c:pt idx="1314">
                  <c:v>2.8602739726027396E-2</c:v>
                </c:pt>
                <c:pt idx="1315">
                  <c:v>3.972602739726027E-2</c:v>
                </c:pt>
                <c:pt idx="1316">
                  <c:v>1.191780821917808E-2</c:v>
                </c:pt>
                <c:pt idx="1317">
                  <c:v>0.14871232876712326</c:v>
                </c:pt>
                <c:pt idx="1318">
                  <c:v>1.0005764383561644</c:v>
                </c:pt>
                <c:pt idx="1319">
                  <c:v>1.0392739726027398</c:v>
                </c:pt>
                <c:pt idx="1320">
                  <c:v>0.9900197260273973</c:v>
                </c:pt>
                <c:pt idx="1321">
                  <c:v>1.0060734246575342</c:v>
                </c:pt>
                <c:pt idx="1322">
                  <c:v>1.0953057534246575</c:v>
                </c:pt>
                <c:pt idx="1323">
                  <c:v>1.053734794520548</c:v>
                </c:pt>
                <c:pt idx="1324">
                  <c:v>1.4117884931506848</c:v>
                </c:pt>
                <c:pt idx="1325">
                  <c:v>0.99242465753424658</c:v>
                </c:pt>
                <c:pt idx="1326">
                  <c:v>1.0137567123287672</c:v>
                </c:pt>
                <c:pt idx="1327">
                  <c:v>0.12274520547945203</c:v>
                </c:pt>
                <c:pt idx="1328">
                  <c:v>5.6219178082191783E-2</c:v>
                </c:pt>
                <c:pt idx="1329">
                  <c:v>3.5753424657534248E-2</c:v>
                </c:pt>
                <c:pt idx="1330">
                  <c:v>9.5010410958904112E-2</c:v>
                </c:pt>
                <c:pt idx="1331">
                  <c:v>0.10931506849315067</c:v>
                </c:pt>
                <c:pt idx="1332">
                  <c:v>3.1232876712328768</c:v>
                </c:pt>
                <c:pt idx="1333">
                  <c:v>2.3835616438356161E-2</c:v>
                </c:pt>
                <c:pt idx="1334">
                  <c:v>0.8654630136986301</c:v>
                </c:pt>
                <c:pt idx="1335">
                  <c:v>7.9452054794520548E-3</c:v>
                </c:pt>
                <c:pt idx="1336">
                  <c:v>2.3835616438356165E-3</c:v>
                </c:pt>
                <c:pt idx="1337">
                  <c:v>9.5342465753424661E-3</c:v>
                </c:pt>
                <c:pt idx="1338">
                  <c:v>0.21099999999999999</c:v>
                </c:pt>
                <c:pt idx="1339">
                  <c:v>0.1061917808219178</c:v>
                </c:pt>
                <c:pt idx="1340">
                  <c:v>0.30423945205479452</c:v>
                </c:pt>
                <c:pt idx="1341">
                  <c:v>1.4054794520547946</c:v>
                </c:pt>
                <c:pt idx="1342">
                  <c:v>9.0821917808219174E-2</c:v>
                </c:pt>
                <c:pt idx="1343">
                  <c:v>1.4465753424657534E-2</c:v>
                </c:pt>
                <c:pt idx="1344">
                  <c:v>1.5342465753424659E-2</c:v>
                </c:pt>
                <c:pt idx="1345">
                  <c:v>1.1506849315068493E-2</c:v>
                </c:pt>
                <c:pt idx="1346">
                  <c:v>0.14178082191780819</c:v>
                </c:pt>
                <c:pt idx="1347">
                  <c:v>4.9315068493150684E-2</c:v>
                </c:pt>
                <c:pt idx="1348">
                  <c:v>2.8602739726027396E-2</c:v>
                </c:pt>
                <c:pt idx="1349">
                  <c:v>1.9726027397260273E-2</c:v>
                </c:pt>
                <c:pt idx="1350">
                  <c:v>1.7534246575342468E-2</c:v>
                </c:pt>
                <c:pt idx="1351">
                  <c:v>1.1940797260273972</c:v>
                </c:pt>
                <c:pt idx="1352">
                  <c:v>0.61850465753424655</c:v>
                </c:pt>
                <c:pt idx="1353">
                  <c:v>5.9589041095890409E-2</c:v>
                </c:pt>
                <c:pt idx="1354">
                  <c:v>7.1506849315068496E-2</c:v>
                </c:pt>
                <c:pt idx="1355">
                  <c:v>9.5342465753424661E-3</c:v>
                </c:pt>
                <c:pt idx="1356">
                  <c:v>1.8992712328767121</c:v>
                </c:pt>
                <c:pt idx="1357">
                  <c:v>1.8944926027397258</c:v>
                </c:pt>
                <c:pt idx="1358">
                  <c:v>0.82929534246575332</c:v>
                </c:pt>
                <c:pt idx="1359">
                  <c:v>1.0281238356164382</c:v>
                </c:pt>
                <c:pt idx="1360">
                  <c:v>3.3369863013698632E-2</c:v>
                </c:pt>
                <c:pt idx="1361">
                  <c:v>0.28975342465753429</c:v>
                </c:pt>
                <c:pt idx="1362">
                  <c:v>1.191780821917808E-2</c:v>
                </c:pt>
                <c:pt idx="1363">
                  <c:v>4.5369863013698629E-2</c:v>
                </c:pt>
                <c:pt idx="1364">
                  <c:v>1.4301369863013698E-2</c:v>
                </c:pt>
                <c:pt idx="1365">
                  <c:v>4.8931506849315069E-2</c:v>
                </c:pt>
                <c:pt idx="1366">
                  <c:v>2.3835616438356161E-2</c:v>
                </c:pt>
                <c:pt idx="1367">
                  <c:v>1.4301369863013698E-2</c:v>
                </c:pt>
                <c:pt idx="1368">
                  <c:v>8.2191780821917804E-2</c:v>
                </c:pt>
                <c:pt idx="1369">
                  <c:v>2.8602739726027396E-2</c:v>
                </c:pt>
                <c:pt idx="1370">
                  <c:v>4.767123287671233E-3</c:v>
                </c:pt>
                <c:pt idx="1371">
                  <c:v>2.8602739726027396E-2</c:v>
                </c:pt>
                <c:pt idx="1372">
                  <c:v>1.643835616438356E-2</c:v>
                </c:pt>
                <c:pt idx="1373">
                  <c:v>6.4657534246575332E-2</c:v>
                </c:pt>
                <c:pt idx="1374">
                  <c:v>7.1506849315068491E-3</c:v>
                </c:pt>
                <c:pt idx="1375">
                  <c:v>2.3835616438356165E-3</c:v>
                </c:pt>
                <c:pt idx="1376">
                  <c:v>1.1342465753424657E-2</c:v>
                </c:pt>
                <c:pt idx="1377">
                  <c:v>4.4975342465753423E-2</c:v>
                </c:pt>
                <c:pt idx="1378">
                  <c:v>0.27221917808219176</c:v>
                </c:pt>
                <c:pt idx="1379">
                  <c:v>4.1095890410958902E-2</c:v>
                </c:pt>
                <c:pt idx="1380">
                  <c:v>0.17013698630136984</c:v>
                </c:pt>
                <c:pt idx="1381">
                  <c:v>3.287671232876712E-2</c:v>
                </c:pt>
                <c:pt idx="1382">
                  <c:v>4.1095890410958902E-2</c:v>
                </c:pt>
                <c:pt idx="1383">
                  <c:v>8.2191780821917804E-2</c:v>
                </c:pt>
                <c:pt idx="1384">
                  <c:v>1.9083912328767123</c:v>
                </c:pt>
                <c:pt idx="1385">
                  <c:v>1.4550772602739726</c:v>
                </c:pt>
                <c:pt idx="1386">
                  <c:v>0.50981424657534247</c:v>
                </c:pt>
                <c:pt idx="1387">
                  <c:v>0.18446136986301367</c:v>
                </c:pt>
                <c:pt idx="1388">
                  <c:v>1.4734421917808218</c:v>
                </c:pt>
                <c:pt idx="1389">
                  <c:v>2.9558482191780819</c:v>
                </c:pt>
                <c:pt idx="1390">
                  <c:v>2.9801973698630135</c:v>
                </c:pt>
                <c:pt idx="1391">
                  <c:v>0.20341972602739722</c:v>
                </c:pt>
                <c:pt idx="1392">
                  <c:v>1.191780821917808E-2</c:v>
                </c:pt>
                <c:pt idx="1393">
                  <c:v>1.191780821917808E-2</c:v>
                </c:pt>
                <c:pt idx="1394">
                  <c:v>1.191780821917808E-2</c:v>
                </c:pt>
                <c:pt idx="1395">
                  <c:v>3.287671232876712E-2</c:v>
                </c:pt>
                <c:pt idx="1396">
                  <c:v>1.9068493150684932E-2</c:v>
                </c:pt>
                <c:pt idx="1397">
                  <c:v>1.191780821917808E-2</c:v>
                </c:pt>
                <c:pt idx="1398">
                  <c:v>2.3835616438356165E-3</c:v>
                </c:pt>
                <c:pt idx="1399">
                  <c:v>0.37479452054794515</c:v>
                </c:pt>
                <c:pt idx="1400">
                  <c:v>1.191780821917808E-2</c:v>
                </c:pt>
                <c:pt idx="1401">
                  <c:v>0.31232876712328761</c:v>
                </c:pt>
                <c:pt idx="1402">
                  <c:v>1.191780821917808E-2</c:v>
                </c:pt>
                <c:pt idx="1403">
                  <c:v>2.4437852054794518</c:v>
                </c:pt>
                <c:pt idx="1404">
                  <c:v>1.916074520547945</c:v>
                </c:pt>
                <c:pt idx="1405">
                  <c:v>2.2715671232876709</c:v>
                </c:pt>
                <c:pt idx="1406">
                  <c:v>9.5342465753424661E-3</c:v>
                </c:pt>
                <c:pt idx="1407">
                  <c:v>1.643835616438356E-2</c:v>
                </c:pt>
                <c:pt idx="1408">
                  <c:v>2.4657534246575342E-2</c:v>
                </c:pt>
                <c:pt idx="1409">
                  <c:v>3.3315068493150683E-2</c:v>
                </c:pt>
                <c:pt idx="1410">
                  <c:v>4.1095890410958902E-2</c:v>
                </c:pt>
                <c:pt idx="1411">
                  <c:v>3.747945205479452E-2</c:v>
                </c:pt>
                <c:pt idx="1412">
                  <c:v>3.402739726027397E-2</c:v>
                </c:pt>
                <c:pt idx="1413">
                  <c:v>4.9315068493150684E-2</c:v>
                </c:pt>
                <c:pt idx="1414">
                  <c:v>3.287671232876712E-2</c:v>
                </c:pt>
                <c:pt idx="1415">
                  <c:v>7.1506849315068496E-2</c:v>
                </c:pt>
                <c:pt idx="1416">
                  <c:v>2.915068493150685E-2</c:v>
                </c:pt>
                <c:pt idx="1417">
                  <c:v>2.5643835616438355E-2</c:v>
                </c:pt>
                <c:pt idx="1418">
                  <c:v>2.8602739726027396E-2</c:v>
                </c:pt>
                <c:pt idx="1419">
                  <c:v>0.26860273972602738</c:v>
                </c:pt>
                <c:pt idx="1420">
                  <c:v>1.0619802739726025</c:v>
                </c:pt>
                <c:pt idx="1421">
                  <c:v>0.21863013698630135</c:v>
                </c:pt>
                <c:pt idx="1422">
                  <c:v>7.4958904109589039E-2</c:v>
                </c:pt>
                <c:pt idx="1423">
                  <c:v>3.747945205479452E-2</c:v>
                </c:pt>
                <c:pt idx="1424">
                  <c:v>0.10726027397260274</c:v>
                </c:pt>
                <c:pt idx="1425">
                  <c:v>6.2465753424657537E-2</c:v>
                </c:pt>
                <c:pt idx="1426">
                  <c:v>6.2465753424657537E-2</c:v>
                </c:pt>
                <c:pt idx="1427">
                  <c:v>0.11342465753424658</c:v>
                </c:pt>
                <c:pt idx="1428">
                  <c:v>4.6849315068493144E-2</c:v>
                </c:pt>
                <c:pt idx="1429">
                  <c:v>0.17013698630136984</c:v>
                </c:pt>
                <c:pt idx="1430">
                  <c:v>1.4301369863013698E-2</c:v>
                </c:pt>
                <c:pt idx="1431">
                  <c:v>7.1506849315068491E-3</c:v>
                </c:pt>
                <c:pt idx="1432">
                  <c:v>2.1452054794520548E-2</c:v>
                </c:pt>
                <c:pt idx="1433">
                  <c:v>2.3835616438356165E-3</c:v>
                </c:pt>
                <c:pt idx="1434">
                  <c:v>1.9068493150684932E-2</c:v>
                </c:pt>
                <c:pt idx="1435">
                  <c:v>2.1452054794520548E-2</c:v>
                </c:pt>
                <c:pt idx="1436">
                  <c:v>1.643835616438356E-2</c:v>
                </c:pt>
                <c:pt idx="1437">
                  <c:v>1.191780821917808E-2</c:v>
                </c:pt>
                <c:pt idx="1438">
                  <c:v>2.8356164383561644E-2</c:v>
                </c:pt>
                <c:pt idx="1439">
                  <c:v>0.14301369863013699</c:v>
                </c:pt>
                <c:pt idx="1440">
                  <c:v>0.129</c:v>
                </c:pt>
                <c:pt idx="1441">
                  <c:v>9.5342465753424643E-2</c:v>
                </c:pt>
                <c:pt idx="1442">
                  <c:v>1.315068493150685E-3</c:v>
                </c:pt>
                <c:pt idx="1443">
                  <c:v>4.1812389041095885</c:v>
                </c:pt>
                <c:pt idx="1444">
                  <c:v>3.747945205479452E-2</c:v>
                </c:pt>
                <c:pt idx="1445">
                  <c:v>2.7131999999999996</c:v>
                </c:pt>
                <c:pt idx="1446">
                  <c:v>0.80826575342465756</c:v>
                </c:pt>
                <c:pt idx="1447">
                  <c:v>1.0246931506849315</c:v>
                </c:pt>
                <c:pt idx="1448">
                  <c:v>0.6700191780821918</c:v>
                </c:pt>
                <c:pt idx="1449">
                  <c:v>0.53305479452054805</c:v>
                </c:pt>
                <c:pt idx="1450">
                  <c:v>0.9406849315068494</c:v>
                </c:pt>
                <c:pt idx="1451">
                  <c:v>0.37627397260273976</c:v>
                </c:pt>
                <c:pt idx="1452">
                  <c:v>2.3835616438356165E-3</c:v>
                </c:pt>
                <c:pt idx="1453">
                  <c:v>1.9863013698630135E-2</c:v>
                </c:pt>
                <c:pt idx="1454">
                  <c:v>2.3835616438356165E-3</c:v>
                </c:pt>
                <c:pt idx="1455">
                  <c:v>2.4986301369863013</c:v>
                </c:pt>
                <c:pt idx="1456">
                  <c:v>2.8602739726027396E-2</c:v>
                </c:pt>
                <c:pt idx="1457">
                  <c:v>1.085467397260274</c:v>
                </c:pt>
                <c:pt idx="1458">
                  <c:v>4.1095890410958902E-2</c:v>
                </c:pt>
                <c:pt idx="1459">
                  <c:v>4.1095890410958902E-2</c:v>
                </c:pt>
                <c:pt idx="1460">
                  <c:v>4.1095890410958902E-2</c:v>
                </c:pt>
                <c:pt idx="1462">
                  <c:v>9.5342465753424661E-3</c:v>
                </c:pt>
                <c:pt idx="1463">
                  <c:v>9.5342465753424661E-3</c:v>
                </c:pt>
                <c:pt idx="1464">
                  <c:v>5.2054794520547946E-2</c:v>
                </c:pt>
                <c:pt idx="1465">
                  <c:v>8.2191780821917804E-2</c:v>
                </c:pt>
                <c:pt idx="1466">
                  <c:v>2.456340821917808</c:v>
                </c:pt>
                <c:pt idx="1467">
                  <c:v>2.6665068493150685</c:v>
                </c:pt>
                <c:pt idx="1468">
                  <c:v>6.1369863013698636E-3</c:v>
                </c:pt>
                <c:pt idx="1469">
                  <c:v>2.3835616438356165E-3</c:v>
                </c:pt>
                <c:pt idx="1470">
                  <c:v>5.7205479452054793E-2</c:v>
                </c:pt>
                <c:pt idx="1471">
                  <c:v>6.1972602739726032E-2</c:v>
                </c:pt>
                <c:pt idx="1472">
                  <c:v>9.5342465753424661E-3</c:v>
                </c:pt>
                <c:pt idx="1473">
                  <c:v>1.191780821917808E-2</c:v>
                </c:pt>
                <c:pt idx="1474">
                  <c:v>8.3424657534246577E-2</c:v>
                </c:pt>
                <c:pt idx="1475">
                  <c:v>4.383561643835617E-3</c:v>
                </c:pt>
                <c:pt idx="1476">
                  <c:v>1.3150684931506852E-2</c:v>
                </c:pt>
                <c:pt idx="1477">
                  <c:v>0.01</c:v>
                </c:pt>
                <c:pt idx="1478">
                  <c:v>3.747945205479452E-2</c:v>
                </c:pt>
                <c:pt idx="1479">
                  <c:v>4.767123287671233E-3</c:v>
                </c:pt>
                <c:pt idx="1480">
                  <c:v>1.7534246575342466E-3</c:v>
                </c:pt>
                <c:pt idx="1481">
                  <c:v>5.9589041095890409E-2</c:v>
                </c:pt>
                <c:pt idx="1482">
                  <c:v>0.01</c:v>
                </c:pt>
                <c:pt idx="1483">
                  <c:v>1.191780821917808E-2</c:v>
                </c:pt>
                <c:pt idx="1484">
                  <c:v>0.01</c:v>
                </c:pt>
                <c:pt idx="1485">
                  <c:v>1.4301369863013698E-2</c:v>
                </c:pt>
                <c:pt idx="1486">
                  <c:v>0.01</c:v>
                </c:pt>
                <c:pt idx="1487">
                  <c:v>8.767123287671234E-3</c:v>
                </c:pt>
                <c:pt idx="1488">
                  <c:v>1.191780821917808E-2</c:v>
                </c:pt>
                <c:pt idx="1489">
                  <c:v>1.4301369863013698E-2</c:v>
                </c:pt>
                <c:pt idx="1490">
                  <c:v>1.191780821917808E-2</c:v>
                </c:pt>
                <c:pt idx="1491">
                  <c:v>1.037681095890411</c:v>
                </c:pt>
                <c:pt idx="1492">
                  <c:v>0.9343315068493151</c:v>
                </c:pt>
                <c:pt idx="1493">
                  <c:v>0.01</c:v>
                </c:pt>
                <c:pt idx="1494">
                  <c:v>1.7534246575342468E-2</c:v>
                </c:pt>
                <c:pt idx="1495">
                  <c:v>0.01</c:v>
                </c:pt>
                <c:pt idx="1496">
                  <c:v>3.419178082191781E-2</c:v>
                </c:pt>
                <c:pt idx="1497">
                  <c:v>1.7309260273972602</c:v>
                </c:pt>
                <c:pt idx="1498">
                  <c:v>0.19614246575342464</c:v>
                </c:pt>
                <c:pt idx="1499">
                  <c:v>0.24164383561643837</c:v>
                </c:pt>
                <c:pt idx="1500">
                  <c:v>1.191780821917808E-2</c:v>
                </c:pt>
                <c:pt idx="1501">
                  <c:v>0.56712328767123277</c:v>
                </c:pt>
                <c:pt idx="1502">
                  <c:v>4.7671232876712322E-2</c:v>
                </c:pt>
                <c:pt idx="1503">
                  <c:v>4.4876712328767124E-2</c:v>
                </c:pt>
                <c:pt idx="1504">
                  <c:v>2.0821917808219177</c:v>
                </c:pt>
                <c:pt idx="1505">
                  <c:v>1.2493150684931507</c:v>
                </c:pt>
                <c:pt idx="1506">
                  <c:v>0.31232876712328766</c:v>
                </c:pt>
                <c:pt idx="1507">
                  <c:v>0.2275890410958904</c:v>
                </c:pt>
                <c:pt idx="1508">
                  <c:v>0.24986301369863015</c:v>
                </c:pt>
                <c:pt idx="1509">
                  <c:v>0.62465753424657522</c:v>
                </c:pt>
                <c:pt idx="1510">
                  <c:v>3.5753424657534248E-2</c:v>
                </c:pt>
                <c:pt idx="1511">
                  <c:v>0.17013698630136984</c:v>
                </c:pt>
                <c:pt idx="1512">
                  <c:v>1.191780821917808E-2</c:v>
                </c:pt>
                <c:pt idx="1513">
                  <c:v>0.11917808219178082</c:v>
                </c:pt>
                <c:pt idx="1514">
                  <c:v>2.4374136986301371</c:v>
                </c:pt>
                <c:pt idx="1515">
                  <c:v>2.4255452054794517</c:v>
                </c:pt>
                <c:pt idx="1516">
                  <c:v>1.4966794520547946</c:v>
                </c:pt>
                <c:pt idx="1517">
                  <c:v>1.5022701369863012</c:v>
                </c:pt>
                <c:pt idx="1518">
                  <c:v>1.3610350684931507</c:v>
                </c:pt>
                <c:pt idx="1519">
                  <c:v>2.4030887671232879</c:v>
                </c:pt>
                <c:pt idx="1520">
                  <c:v>2.0597145205479448</c:v>
                </c:pt>
                <c:pt idx="1521">
                  <c:v>3.5060465753424657</c:v>
                </c:pt>
                <c:pt idx="1522">
                  <c:v>0.442986301369863</c:v>
                </c:pt>
                <c:pt idx="1523">
                  <c:v>1.3417956164383562</c:v>
                </c:pt>
                <c:pt idx="1524">
                  <c:v>0.46849315068493141</c:v>
                </c:pt>
                <c:pt idx="1525">
                  <c:v>1.3978273972602739</c:v>
                </c:pt>
                <c:pt idx="1526">
                  <c:v>1.2450049315068492</c:v>
                </c:pt>
                <c:pt idx="1527">
                  <c:v>0.46849315068493141</c:v>
                </c:pt>
                <c:pt idx="1528">
                  <c:v>0.59664164383561635</c:v>
                </c:pt>
                <c:pt idx="1529">
                  <c:v>9.5342465753424661E-3</c:v>
                </c:pt>
                <c:pt idx="1530">
                  <c:v>0.10010958904109589</c:v>
                </c:pt>
                <c:pt idx="1531">
                  <c:v>4.1643835616438356E-2</c:v>
                </c:pt>
                <c:pt idx="1532">
                  <c:v>0.114</c:v>
                </c:pt>
                <c:pt idx="1533">
                  <c:v>0.46849315068493141</c:v>
                </c:pt>
                <c:pt idx="1534">
                  <c:v>0.23424657534246571</c:v>
                </c:pt>
                <c:pt idx="1535">
                  <c:v>0.10794082191780821</c:v>
                </c:pt>
                <c:pt idx="1536">
                  <c:v>0.12683671232876714</c:v>
                </c:pt>
                <c:pt idx="1537">
                  <c:v>0.12730520547945207</c:v>
                </c:pt>
                <c:pt idx="1538">
                  <c:v>0.22165972602739725</c:v>
                </c:pt>
                <c:pt idx="1539">
                  <c:v>4.494410958904109E-2</c:v>
                </c:pt>
                <c:pt idx="1540">
                  <c:v>3.3825205479452052E-2</c:v>
                </c:pt>
                <c:pt idx="1541">
                  <c:v>7.8581917808219173E-2</c:v>
                </c:pt>
                <c:pt idx="1542">
                  <c:v>3.3700273972602737E-2</c:v>
                </c:pt>
                <c:pt idx="1543">
                  <c:v>5.3923561643835619E-2</c:v>
                </c:pt>
                <c:pt idx="1544">
                  <c:v>3.3315068493150683E-2</c:v>
                </c:pt>
                <c:pt idx="1545">
                  <c:v>0.11342465753424658</c:v>
                </c:pt>
                <c:pt idx="1546">
                  <c:v>1.4465753424657534E-2</c:v>
                </c:pt>
                <c:pt idx="1547">
                  <c:v>6.805479452054794E-2</c:v>
                </c:pt>
                <c:pt idx="1548">
                  <c:v>0.46849315068493141</c:v>
                </c:pt>
                <c:pt idx="1549">
                  <c:v>0.24986301369863009</c:v>
                </c:pt>
                <c:pt idx="1550">
                  <c:v>0.31232876712328761</c:v>
                </c:pt>
                <c:pt idx="1551">
                  <c:v>0.40427835616438357</c:v>
                </c:pt>
                <c:pt idx="1552">
                  <c:v>0.48282904109589042</c:v>
                </c:pt>
                <c:pt idx="1553">
                  <c:v>6.9930410958904107E-2</c:v>
                </c:pt>
                <c:pt idx="1554">
                  <c:v>5.9123835616438358E-2</c:v>
                </c:pt>
                <c:pt idx="1555">
                  <c:v>4.9460383561643839E-2</c:v>
                </c:pt>
                <c:pt idx="1556">
                  <c:v>1.3617534246575341E-2</c:v>
                </c:pt>
                <c:pt idx="1557">
                  <c:v>5.2346301369863013E-2</c:v>
                </c:pt>
                <c:pt idx="1558">
                  <c:v>8.510958904109589E-2</c:v>
                </c:pt>
                <c:pt idx="1559">
                  <c:v>7.2959999999999997E-2</c:v>
                </c:pt>
                <c:pt idx="1560">
                  <c:v>7.9175342465753418E-2</c:v>
                </c:pt>
                <c:pt idx="1561">
                  <c:v>3.5355616438356163E-2</c:v>
                </c:pt>
                <c:pt idx="1562">
                  <c:v>3.39813698630137E-2</c:v>
                </c:pt>
                <c:pt idx="1563">
                  <c:v>5.6906301369863008E-2</c:v>
                </c:pt>
                <c:pt idx="1564">
                  <c:v>6.4776986301369868E-2</c:v>
                </c:pt>
                <c:pt idx="1565">
                  <c:v>2.6400141863013697</c:v>
                </c:pt>
                <c:pt idx="1566">
                  <c:v>0.10115797808219178</c:v>
                </c:pt>
                <c:pt idx="1567">
                  <c:v>3.7760547945205475E-2</c:v>
                </c:pt>
                <c:pt idx="1568">
                  <c:v>3.4730958904109592E-2</c:v>
                </c:pt>
                <c:pt idx="1569">
                  <c:v>1.745917808219178E-2</c:v>
                </c:pt>
                <c:pt idx="1570">
                  <c:v>0.20547945205479454</c:v>
                </c:pt>
                <c:pt idx="1571">
                  <c:v>0.12493150684931505</c:v>
                </c:pt>
                <c:pt idx="1572">
                  <c:v>5.2602739726027394E-2</c:v>
                </c:pt>
                <c:pt idx="1573">
                  <c:v>0.81608695890410954</c:v>
                </c:pt>
                <c:pt idx="1576">
                  <c:v>0.81608695890410954</c:v>
                </c:pt>
                <c:pt idx="1577">
                  <c:v>9.3698630136986288E-2</c:v>
                </c:pt>
                <c:pt idx="1578">
                  <c:v>0.56219178082191779</c:v>
                </c:pt>
                <c:pt idx="1579">
                  <c:v>2.2819364383561638</c:v>
                </c:pt>
                <c:pt idx="1580">
                  <c:v>2.3128257534246575</c:v>
                </c:pt>
                <c:pt idx="1581">
                  <c:v>2.3128257534246575</c:v>
                </c:pt>
                <c:pt idx="1582">
                  <c:v>2.2881205479452054</c:v>
                </c:pt>
                <c:pt idx="1583">
                  <c:v>1.8071967123287669</c:v>
                </c:pt>
                <c:pt idx="1584">
                  <c:v>1.0856547945205479</c:v>
                </c:pt>
                <c:pt idx="1585">
                  <c:v>0.91785616438356166</c:v>
                </c:pt>
                <c:pt idx="1586">
                  <c:v>1.0830936986301369</c:v>
                </c:pt>
                <c:pt idx="1587">
                  <c:v>2.2967408219178083</c:v>
                </c:pt>
                <c:pt idx="1588">
                  <c:v>1.3481796164383562</c:v>
                </c:pt>
                <c:pt idx="1589">
                  <c:v>2.2438356164383562E-2</c:v>
                </c:pt>
                <c:pt idx="1590">
                  <c:v>0.15205479452054796</c:v>
                </c:pt>
                <c:pt idx="1591">
                  <c:v>1.9232876712328765E-2</c:v>
                </c:pt>
                <c:pt idx="1592">
                  <c:v>5.2602739726027394E-2</c:v>
                </c:pt>
                <c:pt idx="1593">
                  <c:v>0.12493150684931505</c:v>
                </c:pt>
                <c:pt idx="1594">
                  <c:v>3.5740717808219173</c:v>
                </c:pt>
                <c:pt idx="1595">
                  <c:v>3.4191254794520547</c:v>
                </c:pt>
                <c:pt idx="1596">
                  <c:v>2.8066799999999992</c:v>
                </c:pt>
                <c:pt idx="1597">
                  <c:v>0.41643835616438357</c:v>
                </c:pt>
                <c:pt idx="1598">
                  <c:v>0.10202739726027397</c:v>
                </c:pt>
                <c:pt idx="1599">
                  <c:v>0.35753424657534244</c:v>
                </c:pt>
                <c:pt idx="1600">
                  <c:v>2.8602739726027396E-2</c:v>
                </c:pt>
                <c:pt idx="1601">
                  <c:v>1.3430136986301369</c:v>
                </c:pt>
                <c:pt idx="1602">
                  <c:v>5.5746343561643839</c:v>
                </c:pt>
                <c:pt idx="1603">
                  <c:v>3.5753424657534248E-2</c:v>
                </c:pt>
                <c:pt idx="1604">
                  <c:v>2.5643835616438355E-2</c:v>
                </c:pt>
                <c:pt idx="1605">
                  <c:v>9.5342465753424661E-3</c:v>
                </c:pt>
                <c:pt idx="1606">
                  <c:v>3.287671232876712E-2</c:v>
                </c:pt>
                <c:pt idx="1607">
                  <c:v>3.287671232876712E-2</c:v>
                </c:pt>
                <c:pt idx="1608">
                  <c:v>4.767123287671233E-3</c:v>
                </c:pt>
                <c:pt idx="1609">
                  <c:v>9.5342465753424661E-3</c:v>
                </c:pt>
                <c:pt idx="1610">
                  <c:v>4.9972602739726035E-2</c:v>
                </c:pt>
                <c:pt idx="1611">
                  <c:v>8.3287671232876712E-2</c:v>
                </c:pt>
                <c:pt idx="1612">
                  <c:v>2.3013698630136987E-2</c:v>
                </c:pt>
                <c:pt idx="1613">
                  <c:v>7.1506849315068496E-2</c:v>
                </c:pt>
                <c:pt idx="1614">
                  <c:v>8.2191780821917804E-2</c:v>
                </c:pt>
                <c:pt idx="1615">
                  <c:v>2.3835616438356165E-3</c:v>
                </c:pt>
                <c:pt idx="1616">
                  <c:v>8.2191780821917804E-2</c:v>
                </c:pt>
                <c:pt idx="1617">
                  <c:v>0.14054794520547945</c:v>
                </c:pt>
                <c:pt idx="1618">
                  <c:v>1.0110711953462188</c:v>
                </c:pt>
                <c:pt idx="1619">
                  <c:v>1.9863013698630135E-2</c:v>
                </c:pt>
                <c:pt idx="1620">
                  <c:v>1.5434975342465751</c:v>
                </c:pt>
                <c:pt idx="1621">
                  <c:v>0.98864547945205472</c:v>
                </c:pt>
                <c:pt idx="1622">
                  <c:v>1.4161298630136987</c:v>
                </c:pt>
                <c:pt idx="1623">
                  <c:v>0.97652712328767111</c:v>
                </c:pt>
                <c:pt idx="1624">
                  <c:v>0.24153424657534245</c:v>
                </c:pt>
                <c:pt idx="1625">
                  <c:v>1.6684931506849316E-2</c:v>
                </c:pt>
                <c:pt idx="1626">
                  <c:v>0.52054794520547942</c:v>
                </c:pt>
                <c:pt idx="1627">
                  <c:v>3.8136986301369864E-2</c:v>
                </c:pt>
                <c:pt idx="1628">
                  <c:v>4.2904109589041096E-2</c:v>
                </c:pt>
                <c:pt idx="1629">
                  <c:v>0.62465753424657533</c:v>
                </c:pt>
                <c:pt idx="1630">
                  <c:v>1.0785649315068493</c:v>
                </c:pt>
                <c:pt idx="1631">
                  <c:v>1.0785649315068493</c:v>
                </c:pt>
                <c:pt idx="1632">
                  <c:v>1.0798454794520547</c:v>
                </c:pt>
                <c:pt idx="1633">
                  <c:v>1.7406394520547943</c:v>
                </c:pt>
                <c:pt idx="1634">
                  <c:v>0.54479506849315062</c:v>
                </c:pt>
                <c:pt idx="1635">
                  <c:v>0.54701260273972607</c:v>
                </c:pt>
                <c:pt idx="1636">
                  <c:v>1.2079315068493148</c:v>
                </c:pt>
                <c:pt idx="1637">
                  <c:v>0.93698630136986283</c:v>
                </c:pt>
                <c:pt idx="1638">
                  <c:v>3.5753424657534248E-2</c:v>
                </c:pt>
                <c:pt idx="1639">
                  <c:v>8.2191780821917804E-2</c:v>
                </c:pt>
                <c:pt idx="1640">
                  <c:v>0.17013698630136984</c:v>
                </c:pt>
                <c:pt idx="1641">
                  <c:v>9.3698630136986288E-2</c:v>
                </c:pt>
                <c:pt idx="1642">
                  <c:v>0.9479490410958904</c:v>
                </c:pt>
                <c:pt idx="1643">
                  <c:v>1.915324931506849</c:v>
                </c:pt>
                <c:pt idx="1644">
                  <c:v>0.91065698630136982</c:v>
                </c:pt>
                <c:pt idx="1645">
                  <c:v>0.5592558904109588</c:v>
                </c:pt>
                <c:pt idx="1646">
                  <c:v>0.87405205479452053</c:v>
                </c:pt>
                <c:pt idx="1647">
                  <c:v>0.56272273972602738</c:v>
                </c:pt>
                <c:pt idx="1648">
                  <c:v>0.10898630136986302</c:v>
                </c:pt>
                <c:pt idx="1649">
                  <c:v>4.9315068493150684E-2</c:v>
                </c:pt>
                <c:pt idx="1650">
                  <c:v>4.9315068493150684E-2</c:v>
                </c:pt>
                <c:pt idx="1651">
                  <c:v>1.191780821917808E-2</c:v>
                </c:pt>
                <c:pt idx="1652">
                  <c:v>9.5342465753424661E-3</c:v>
                </c:pt>
                <c:pt idx="1653">
                  <c:v>1.7334340273972602</c:v>
                </c:pt>
                <c:pt idx="1654">
                  <c:v>1.0503928767123287</c:v>
                </c:pt>
                <c:pt idx="1655">
                  <c:v>0.74359232876712333</c:v>
                </c:pt>
                <c:pt idx="1656">
                  <c:v>6.4356164383561634E-2</c:v>
                </c:pt>
                <c:pt idx="1657">
                  <c:v>2.4657534246575342E-2</c:v>
                </c:pt>
                <c:pt idx="1658">
                  <c:v>1.0337769863013699</c:v>
                </c:pt>
                <c:pt idx="1659">
                  <c:v>0.98951999999999984</c:v>
                </c:pt>
                <c:pt idx="1660">
                  <c:v>1.0589819178082192</c:v>
                </c:pt>
                <c:pt idx="1661">
                  <c:v>0.69034027397260278</c:v>
                </c:pt>
                <c:pt idx="1662">
                  <c:v>0.69274520547945195</c:v>
                </c:pt>
                <c:pt idx="1663">
                  <c:v>0.31232876712328761</c:v>
                </c:pt>
                <c:pt idx="1664">
                  <c:v>1.4079780821917809</c:v>
                </c:pt>
                <c:pt idx="1665">
                  <c:v>0.87261534246575345</c:v>
                </c:pt>
                <c:pt idx="1666">
                  <c:v>0.81508438356164381</c:v>
                </c:pt>
                <c:pt idx="1667">
                  <c:v>0.90775232876712331</c:v>
                </c:pt>
                <c:pt idx="1668">
                  <c:v>0.16923287671232878</c:v>
                </c:pt>
                <c:pt idx="1669">
                  <c:v>2.0547945205479451E-2</c:v>
                </c:pt>
                <c:pt idx="1670">
                  <c:v>2.1698630136986301E-2</c:v>
                </c:pt>
                <c:pt idx="1671">
                  <c:v>1.4710684931506848</c:v>
                </c:pt>
                <c:pt idx="1672">
                  <c:v>1.4478</c:v>
                </c:pt>
                <c:pt idx="1673">
                  <c:v>1.33929698630137</c:v>
                </c:pt>
                <c:pt idx="1674">
                  <c:v>1.4837490410958905</c:v>
                </c:pt>
                <c:pt idx="1675">
                  <c:v>8.2520547945205483E-2</c:v>
                </c:pt>
                <c:pt idx="1676">
                  <c:v>2.3835616438356165E-3</c:v>
                </c:pt>
                <c:pt idx="1677">
                  <c:v>1.4301369863013698E-2</c:v>
                </c:pt>
                <c:pt idx="1678">
                  <c:v>1.191780821917808E-2</c:v>
                </c:pt>
                <c:pt idx="1679">
                  <c:v>1.0308782630136986</c:v>
                </c:pt>
                <c:pt idx="1680">
                  <c:v>0.95544149589041094</c:v>
                </c:pt>
                <c:pt idx="1681">
                  <c:v>1.0300602739726026</c:v>
                </c:pt>
                <c:pt idx="1682">
                  <c:v>0.96343961095890407</c:v>
                </c:pt>
                <c:pt idx="1683">
                  <c:v>1.023273994520548</c:v>
                </c:pt>
                <c:pt idx="1684">
                  <c:v>0.95235131506849324</c:v>
                </c:pt>
                <c:pt idx="1685">
                  <c:v>0.13150684931506848</c:v>
                </c:pt>
                <c:pt idx="1686">
                  <c:v>0.15408219178082191</c:v>
                </c:pt>
                <c:pt idx="1687">
                  <c:v>3.1880971397260276</c:v>
                </c:pt>
                <c:pt idx="1688">
                  <c:v>9.3698630136986288E-2</c:v>
                </c:pt>
                <c:pt idx="1689">
                  <c:v>0.93698630136986283</c:v>
                </c:pt>
                <c:pt idx="1690">
                  <c:v>4.5808219178082192E-2</c:v>
                </c:pt>
                <c:pt idx="1691">
                  <c:v>4.767123287671233E-3</c:v>
                </c:pt>
                <c:pt idx="1692">
                  <c:v>1.2493150684931505E-2</c:v>
                </c:pt>
                <c:pt idx="1693">
                  <c:v>2.0821917808219178E-2</c:v>
                </c:pt>
                <c:pt idx="1694">
                  <c:v>0.24986301369863009</c:v>
                </c:pt>
                <c:pt idx="1695">
                  <c:v>2.915068493150685E-2</c:v>
                </c:pt>
                <c:pt idx="1696">
                  <c:v>2.9589041095890407E-2</c:v>
                </c:pt>
                <c:pt idx="1697">
                  <c:v>0.52054794520547942</c:v>
                </c:pt>
                <c:pt idx="1698">
                  <c:v>4.1643835616438356E-2</c:v>
                </c:pt>
                <c:pt idx="1699">
                  <c:v>0.13117808219178081</c:v>
                </c:pt>
                <c:pt idx="1700">
                  <c:v>0.11243835616438357</c:v>
                </c:pt>
                <c:pt idx="1701">
                  <c:v>0.24986301369863015</c:v>
                </c:pt>
                <c:pt idx="1702">
                  <c:v>2.7835616438356164E-2</c:v>
                </c:pt>
                <c:pt idx="1703">
                  <c:v>0.20821917808219179</c:v>
                </c:pt>
                <c:pt idx="1704">
                  <c:v>0.62465753424657522</c:v>
                </c:pt>
                <c:pt idx="1705">
                  <c:v>0.41643835616438357</c:v>
                </c:pt>
                <c:pt idx="1706">
                  <c:v>4.767123287671233E-3</c:v>
                </c:pt>
                <c:pt idx="1707">
                  <c:v>5.4761643835616436E-2</c:v>
                </c:pt>
                <c:pt idx="1708">
                  <c:v>2.7091709589041097</c:v>
                </c:pt>
                <c:pt idx="1709">
                  <c:v>1.5379068493150683</c:v>
                </c:pt>
                <c:pt idx="1710">
                  <c:v>0.32876712328767121</c:v>
                </c:pt>
                <c:pt idx="1711">
                  <c:v>2.3013698630136989E-3</c:v>
                </c:pt>
                <c:pt idx="1712">
                  <c:v>4.5369863013698629E-2</c:v>
                </c:pt>
                <c:pt idx="1713">
                  <c:v>7.1506849315068491E-3</c:v>
                </c:pt>
                <c:pt idx="1714">
                  <c:v>2.317808219178082E-2</c:v>
                </c:pt>
                <c:pt idx="1715">
                  <c:v>0.11342465753424658</c:v>
                </c:pt>
                <c:pt idx="1716">
                  <c:v>3.287671232876712E-2</c:v>
                </c:pt>
                <c:pt idx="1717">
                  <c:v>0.10867135890410956</c:v>
                </c:pt>
                <c:pt idx="1718">
                  <c:v>0.11173124383561643</c:v>
                </c:pt>
                <c:pt idx="1719">
                  <c:v>0.19280304657534245</c:v>
                </c:pt>
                <c:pt idx="1720">
                  <c:v>0.50975865205479443</c:v>
                </c:pt>
                <c:pt idx="1721">
                  <c:v>0.27023934246575343</c:v>
                </c:pt>
                <c:pt idx="1722">
                  <c:v>0.27011815890410956</c:v>
                </c:pt>
                <c:pt idx="1723">
                  <c:v>4.0547945205479455E-3</c:v>
                </c:pt>
                <c:pt idx="1724">
                  <c:v>2.6720975342465751E-2</c:v>
                </c:pt>
                <c:pt idx="1725">
                  <c:v>2.6720975342465751E-2</c:v>
                </c:pt>
                <c:pt idx="1726">
                  <c:v>4.5443835616438347E-2</c:v>
                </c:pt>
                <c:pt idx="1727">
                  <c:v>0.17271687123287674</c:v>
                </c:pt>
                <c:pt idx="1728">
                  <c:v>0.12328767123287672</c:v>
                </c:pt>
                <c:pt idx="1729">
                  <c:v>0.69226109589041096</c:v>
                </c:pt>
                <c:pt idx="1730">
                  <c:v>0.45205479452054798</c:v>
                </c:pt>
                <c:pt idx="1731">
                  <c:v>0.12328767123287672</c:v>
                </c:pt>
                <c:pt idx="1732">
                  <c:v>0.32876712328767121</c:v>
                </c:pt>
                <c:pt idx="1733">
                  <c:v>1.4301369863013698E-2</c:v>
                </c:pt>
                <c:pt idx="1734">
                  <c:v>0.15647671232876711</c:v>
                </c:pt>
                <c:pt idx="1735">
                  <c:v>0.95495676164383558</c:v>
                </c:pt>
                <c:pt idx="1736">
                  <c:v>0.87006767671232876</c:v>
                </c:pt>
                <c:pt idx="1737">
                  <c:v>0.61906622465753425</c:v>
                </c:pt>
                <c:pt idx="1738">
                  <c:v>0.10150684931506848</c:v>
                </c:pt>
                <c:pt idx="1739">
                  <c:v>8.3287671232876712E-2</c:v>
                </c:pt>
                <c:pt idx="1740">
                  <c:v>7.2328767123287672E-3</c:v>
                </c:pt>
                <c:pt idx="1741">
                  <c:v>1.4301369863013698E-2</c:v>
                </c:pt>
                <c:pt idx="1742">
                  <c:v>4.9972602739726035E-2</c:v>
                </c:pt>
                <c:pt idx="1743">
                  <c:v>9.578082191780822E-2</c:v>
                </c:pt>
                <c:pt idx="1744">
                  <c:v>9.5342465753424661E-3</c:v>
                </c:pt>
                <c:pt idx="1745">
                  <c:v>0.93362845479452028</c:v>
                </c:pt>
                <c:pt idx="1746">
                  <c:v>0.85161747945205479</c:v>
                </c:pt>
                <c:pt idx="1747">
                  <c:v>0.83589391232876697</c:v>
                </c:pt>
                <c:pt idx="1748">
                  <c:v>0.83459724821917802</c:v>
                </c:pt>
                <c:pt idx="1749">
                  <c:v>0.94508030136986299</c:v>
                </c:pt>
                <c:pt idx="1750">
                  <c:v>0.70556099178082188</c:v>
                </c:pt>
                <c:pt idx="1751">
                  <c:v>0.22503787397260272</c:v>
                </c:pt>
                <c:pt idx="1752">
                  <c:v>0.87003738082191784</c:v>
                </c:pt>
                <c:pt idx="1753">
                  <c:v>0.17223516657534246</c:v>
                </c:pt>
                <c:pt idx="1754">
                  <c:v>0.15610958904109587</c:v>
                </c:pt>
                <c:pt idx="1755">
                  <c:v>2.3835616438356165E-3</c:v>
                </c:pt>
                <c:pt idx="1756">
                  <c:v>4.1095890410958902E-2</c:v>
                </c:pt>
                <c:pt idx="1757">
                  <c:v>8.1041095890410961E-2</c:v>
                </c:pt>
                <c:pt idx="1758">
                  <c:v>0.22684931506849315</c:v>
                </c:pt>
                <c:pt idx="1759">
                  <c:v>3.846575342465753E-2</c:v>
                </c:pt>
                <c:pt idx="1760">
                  <c:v>6.2465753424657537E-2</c:v>
                </c:pt>
                <c:pt idx="1761">
                  <c:v>7.6000000000000012E-2</c:v>
                </c:pt>
                <c:pt idx="1762">
                  <c:v>4.9315068493150684E-2</c:v>
                </c:pt>
                <c:pt idx="1763">
                  <c:v>0.93271957808219175</c:v>
                </c:pt>
                <c:pt idx="1764">
                  <c:v>0.95635037260273958</c:v>
                </c:pt>
                <c:pt idx="1765">
                  <c:v>0.81629550082191771</c:v>
                </c:pt>
                <c:pt idx="1766">
                  <c:v>0.83774196164383552</c:v>
                </c:pt>
                <c:pt idx="1767">
                  <c:v>0.30293163780821919</c:v>
                </c:pt>
                <c:pt idx="1768">
                  <c:v>0.31982462630136987</c:v>
                </c:pt>
                <c:pt idx="1769">
                  <c:v>2.3835616438356161E-2</c:v>
                </c:pt>
                <c:pt idx="1770">
                  <c:v>0.16657534246575342</c:v>
                </c:pt>
                <c:pt idx="1771">
                  <c:v>4.2904109589041096E-2</c:v>
                </c:pt>
                <c:pt idx="1772">
                  <c:v>1.0410958904109588</c:v>
                </c:pt>
                <c:pt idx="1773">
                  <c:v>0.84595517753424654</c:v>
                </c:pt>
                <c:pt idx="1774">
                  <c:v>0.30729424602739719</c:v>
                </c:pt>
                <c:pt idx="1775">
                  <c:v>0.30108055890410956</c:v>
                </c:pt>
                <c:pt idx="1776">
                  <c:v>0.66202579726027388</c:v>
                </c:pt>
                <c:pt idx="1777">
                  <c:v>0.42162790684931506</c:v>
                </c:pt>
                <c:pt idx="1778">
                  <c:v>0.29577877808219177</c:v>
                </c:pt>
                <c:pt idx="1779">
                  <c:v>7.8345172602739724E-2</c:v>
                </c:pt>
                <c:pt idx="1780">
                  <c:v>9.3856668493150691E-2</c:v>
                </c:pt>
                <c:pt idx="1781">
                  <c:v>0.19101558904109589</c:v>
                </c:pt>
                <c:pt idx="1782">
                  <c:v>0.25675767123287668</c:v>
                </c:pt>
                <c:pt idx="1783">
                  <c:v>0.14268493150684933</c:v>
                </c:pt>
                <c:pt idx="1784">
                  <c:v>8.9424657534246582E-2</c:v>
                </c:pt>
                <c:pt idx="1785">
                  <c:v>0.52575342465753427</c:v>
                </c:pt>
                <c:pt idx="1786">
                  <c:v>2.6356164383561642E-2</c:v>
                </c:pt>
                <c:pt idx="1787">
                  <c:v>0.93698630136986283</c:v>
                </c:pt>
                <c:pt idx="1788">
                  <c:v>1.0690407780821918</c:v>
                </c:pt>
                <c:pt idx="1789">
                  <c:v>8.6070624657534248E-2</c:v>
                </c:pt>
                <c:pt idx="1790">
                  <c:v>0.17092941369863013</c:v>
                </c:pt>
                <c:pt idx="1791">
                  <c:v>1.0373009917808218</c:v>
                </c:pt>
                <c:pt idx="1792">
                  <c:v>1.0359376767123287</c:v>
                </c:pt>
                <c:pt idx="1793">
                  <c:v>0.84140776438356157</c:v>
                </c:pt>
                <c:pt idx="1794">
                  <c:v>1.0306358958904109</c:v>
                </c:pt>
                <c:pt idx="1795">
                  <c:v>1.0297876109589039</c:v>
                </c:pt>
                <c:pt idx="1796">
                  <c:v>1.1969603342465753</c:v>
                </c:pt>
                <c:pt idx="1797">
                  <c:v>0.13610958904109588</c:v>
                </c:pt>
                <c:pt idx="1798">
                  <c:v>1.0895916986301368</c:v>
                </c:pt>
                <c:pt idx="1799">
                  <c:v>0.77475680547945203</c:v>
                </c:pt>
                <c:pt idx="1800">
                  <c:v>1.1434789989041094</c:v>
                </c:pt>
                <c:pt idx="1801">
                  <c:v>0.27426869589041092</c:v>
                </c:pt>
                <c:pt idx="1802">
                  <c:v>0.31299593260273972</c:v>
                </c:pt>
                <c:pt idx="1803">
                  <c:v>0.75994211506849318</c:v>
                </c:pt>
                <c:pt idx="1804">
                  <c:v>1.4301369863013698E-2</c:v>
                </c:pt>
                <c:pt idx="1805">
                  <c:v>8.2191780821917804E-2</c:v>
                </c:pt>
                <c:pt idx="1806">
                  <c:v>5.7534246575342465E-2</c:v>
                </c:pt>
                <c:pt idx="1807">
                  <c:v>0.63009392876712322</c:v>
                </c:pt>
                <c:pt idx="1808">
                  <c:v>0.12872723835616437</c:v>
                </c:pt>
                <c:pt idx="1809">
                  <c:v>1.0482832520547944</c:v>
                </c:pt>
                <c:pt idx="1810">
                  <c:v>1.0498131945205478</c:v>
                </c:pt>
                <c:pt idx="1811">
                  <c:v>0.6281549917808219</c:v>
                </c:pt>
                <c:pt idx="1812">
                  <c:v>1.063809895890411</c:v>
                </c:pt>
                <c:pt idx="1813">
                  <c:v>1.052630712328767</c:v>
                </c:pt>
                <c:pt idx="1814">
                  <c:v>1.0589322575342466</c:v>
                </c:pt>
                <c:pt idx="1815">
                  <c:v>1.0674756986301368</c:v>
                </c:pt>
                <c:pt idx="1816">
                  <c:v>1.0569933205479451</c:v>
                </c:pt>
                <c:pt idx="1817">
                  <c:v>1.0558117808219176</c:v>
                </c:pt>
                <c:pt idx="1818">
                  <c:v>0.18739726027397258</c:v>
                </c:pt>
                <c:pt idx="1819">
                  <c:v>1.0605379397260273</c:v>
                </c:pt>
                <c:pt idx="1820">
                  <c:v>1.0489346136986302</c:v>
                </c:pt>
                <c:pt idx="1821">
                  <c:v>1.0281213369863014</c:v>
                </c:pt>
                <c:pt idx="1822">
                  <c:v>0.95677148547945201</c:v>
                </c:pt>
                <c:pt idx="1823">
                  <c:v>0.95695629041095875</c:v>
                </c:pt>
                <c:pt idx="1824">
                  <c:v>1.035634717808219</c:v>
                </c:pt>
                <c:pt idx="1825">
                  <c:v>0.94286870136986289</c:v>
                </c:pt>
                <c:pt idx="1826">
                  <c:v>2.2355337534246575</c:v>
                </c:pt>
                <c:pt idx="1827">
                  <c:v>1.7269566410958905</c:v>
                </c:pt>
                <c:pt idx="1828">
                  <c:v>2.2435318684931507</c:v>
                </c:pt>
                <c:pt idx="1829">
                  <c:v>1.780368295890411</c:v>
                </c:pt>
                <c:pt idx="1830">
                  <c:v>1.739105293150685</c:v>
                </c:pt>
                <c:pt idx="1831">
                  <c:v>1.7544047178082189</c:v>
                </c:pt>
                <c:pt idx="1832">
                  <c:v>1.8256303561643834</c:v>
                </c:pt>
                <c:pt idx="1833">
                  <c:v>2.2515905753424654</c:v>
                </c:pt>
                <c:pt idx="1834">
                  <c:v>1.9068493150684932E-2</c:v>
                </c:pt>
                <c:pt idx="1835">
                  <c:v>0.12493150684931505</c:v>
                </c:pt>
                <c:pt idx="1836">
                  <c:v>7.4958904109589039E-2</c:v>
                </c:pt>
                <c:pt idx="1837">
                  <c:v>2.3835616438356161E-2</c:v>
                </c:pt>
                <c:pt idx="1838">
                  <c:v>0.20301369863013696</c:v>
                </c:pt>
                <c:pt idx="1839">
                  <c:v>8.3506849315068493E-2</c:v>
                </c:pt>
                <c:pt idx="1840">
                  <c:v>7.5164104109589028E-2</c:v>
                </c:pt>
                <c:pt idx="1841">
                  <c:v>0.11869929863013697</c:v>
                </c:pt>
                <c:pt idx="1842">
                  <c:v>0.10388460821917807</c:v>
                </c:pt>
                <c:pt idx="1843">
                  <c:v>0.10861076712328767</c:v>
                </c:pt>
                <c:pt idx="1844">
                  <c:v>0.11191301917808219</c:v>
                </c:pt>
                <c:pt idx="1845">
                  <c:v>0.13193860273972602</c:v>
                </c:pt>
                <c:pt idx="1846">
                  <c:v>0.11630592328767123</c:v>
                </c:pt>
                <c:pt idx="1847">
                  <c:v>0.11470024109589042</c:v>
                </c:pt>
                <c:pt idx="1848">
                  <c:v>0.20752684931506851</c:v>
                </c:pt>
                <c:pt idx="1849">
                  <c:v>0.19719595068493148</c:v>
                </c:pt>
                <c:pt idx="1850">
                  <c:v>3.0838186849315066</c:v>
                </c:pt>
                <c:pt idx="1851">
                  <c:v>0.13593766027397258</c:v>
                </c:pt>
                <c:pt idx="1852">
                  <c:v>0.15175211506849315</c:v>
                </c:pt>
                <c:pt idx="1853">
                  <c:v>0.19186387397260271</c:v>
                </c:pt>
                <c:pt idx="1854">
                  <c:v>0.19068493150684929</c:v>
                </c:pt>
                <c:pt idx="1855">
                  <c:v>0.24517808219178081</c:v>
                </c:pt>
                <c:pt idx="1856">
                  <c:v>2.3835616438356161E-2</c:v>
                </c:pt>
                <c:pt idx="1857">
                  <c:v>0.61385533150684934</c:v>
                </c:pt>
                <c:pt idx="1858">
                  <c:v>0.60503922739726024</c:v>
                </c:pt>
                <c:pt idx="1859">
                  <c:v>0.54932508493150689</c:v>
                </c:pt>
                <c:pt idx="1860">
                  <c:v>0.5163025643835617</c:v>
                </c:pt>
                <c:pt idx="1861">
                  <c:v>0.90554416438356156</c:v>
                </c:pt>
                <c:pt idx="1862">
                  <c:v>0.90554416438356156</c:v>
                </c:pt>
                <c:pt idx="1863">
                  <c:v>0.41095890410958907</c:v>
                </c:pt>
                <c:pt idx="1864">
                  <c:v>1.0684931506849318</c:v>
                </c:pt>
                <c:pt idx="1865">
                  <c:v>0.82191780821917815</c:v>
                </c:pt>
                <c:pt idx="1866">
                  <c:v>1.1506849315068495</c:v>
                </c:pt>
                <c:pt idx="1867">
                  <c:v>1.1095890410958904</c:v>
                </c:pt>
                <c:pt idx="1868">
                  <c:v>0.9452054794520548</c:v>
                </c:pt>
                <c:pt idx="1869">
                  <c:v>0.57534246575342474</c:v>
                </c:pt>
                <c:pt idx="1870">
                  <c:v>9.5342465753424661E-3</c:v>
                </c:pt>
                <c:pt idx="1872">
                  <c:v>2.3835616438356165E-3</c:v>
                </c:pt>
                <c:pt idx="1873">
                  <c:v>2.3835616438356165E-3</c:v>
                </c:pt>
                <c:pt idx="1874">
                  <c:v>1.191780821917808E-2</c:v>
                </c:pt>
                <c:pt idx="1875">
                  <c:v>8.6202739726027391E-2</c:v>
                </c:pt>
                <c:pt idx="1876">
                  <c:v>0.43791780821917808</c:v>
                </c:pt>
                <c:pt idx="1877">
                  <c:v>0.71165046575342472</c:v>
                </c:pt>
                <c:pt idx="1878">
                  <c:v>0.149283</c:v>
                </c:pt>
                <c:pt idx="1879">
                  <c:v>0.61673344109589046</c:v>
                </c:pt>
                <c:pt idx="1880">
                  <c:v>1.0583626947945206</c:v>
                </c:pt>
                <c:pt idx="1881">
                  <c:v>0.12493150684931505</c:v>
                </c:pt>
                <c:pt idx="1882">
                  <c:v>4.767123287671233E-3</c:v>
                </c:pt>
                <c:pt idx="1883">
                  <c:v>0.26761643835616439</c:v>
                </c:pt>
                <c:pt idx="1884">
                  <c:v>2.8383561643835615E-2</c:v>
                </c:pt>
                <c:pt idx="1885">
                  <c:v>0.19419665753424656</c:v>
                </c:pt>
                <c:pt idx="1886">
                  <c:v>0.12018379726027395</c:v>
                </c:pt>
                <c:pt idx="1887">
                  <c:v>0.19168209863013699</c:v>
                </c:pt>
                <c:pt idx="1888">
                  <c:v>8.7671232876712329E-2</c:v>
                </c:pt>
                <c:pt idx="1889">
                  <c:v>2.3835616438356165E-3</c:v>
                </c:pt>
                <c:pt idx="1890">
                  <c:v>0.27160265753424656</c:v>
                </c:pt>
                <c:pt idx="1891">
                  <c:v>0.84658836164383566</c:v>
                </c:pt>
                <c:pt idx="1892">
                  <c:v>5.9414794520547947</c:v>
                </c:pt>
                <c:pt idx="1893">
                  <c:v>0.93698630136986283</c:v>
                </c:pt>
                <c:pt idx="1894">
                  <c:v>4.2904109589041096E-2</c:v>
                </c:pt>
                <c:pt idx="1895">
                  <c:v>0.15813698630136985</c:v>
                </c:pt>
                <c:pt idx="1896">
                  <c:v>0.01</c:v>
                </c:pt>
                <c:pt idx="1897">
                  <c:v>0.87202191780821925</c:v>
                </c:pt>
                <c:pt idx="1898">
                  <c:v>0.20145205479452052</c:v>
                </c:pt>
                <c:pt idx="1899">
                  <c:v>0.75677260273972602</c:v>
                </c:pt>
                <c:pt idx="1900">
                  <c:v>0.47817534246575344</c:v>
                </c:pt>
                <c:pt idx="1901">
                  <c:v>0.47661369863013697</c:v>
                </c:pt>
                <c:pt idx="1902">
                  <c:v>0.47692602739726025</c:v>
                </c:pt>
                <c:pt idx="1903">
                  <c:v>9.5342465753424643E-2</c:v>
                </c:pt>
                <c:pt idx="1904">
                  <c:v>9.0447583561643841E-2</c:v>
                </c:pt>
                <c:pt idx="1905">
                  <c:v>0.19231831232876712</c:v>
                </c:pt>
                <c:pt idx="1906">
                  <c:v>1.0084896000000001</c:v>
                </c:pt>
                <c:pt idx="1907">
                  <c:v>0.41764383561643836</c:v>
                </c:pt>
                <c:pt idx="1908">
                  <c:v>0.26761643835616439</c:v>
                </c:pt>
                <c:pt idx="1909">
                  <c:v>1.9663563616438351</c:v>
                </c:pt>
                <c:pt idx="1910">
                  <c:v>2.87</c:v>
                </c:pt>
                <c:pt idx="1911">
                  <c:v>4.767123287671233E-3</c:v>
                </c:pt>
                <c:pt idx="1912">
                  <c:v>3.4834820712328765</c:v>
                </c:pt>
                <c:pt idx="1913">
                  <c:v>1.0465412383561643</c:v>
                </c:pt>
                <c:pt idx="1914">
                  <c:v>5.0182112876712326</c:v>
                </c:pt>
                <c:pt idx="1915">
                  <c:v>0.8745205479452054</c:v>
                </c:pt>
                <c:pt idx="1916">
                  <c:v>1.6684931506849316E-2</c:v>
                </c:pt>
                <c:pt idx="1917">
                  <c:v>2.4657534246575342E-2</c:v>
                </c:pt>
                <c:pt idx="1918">
                  <c:v>1.643835616438356E-2</c:v>
                </c:pt>
                <c:pt idx="1919">
                  <c:v>0.20519999999999999</c:v>
                </c:pt>
                <c:pt idx="1920">
                  <c:v>0.2176931506849315</c:v>
                </c:pt>
                <c:pt idx="1921">
                  <c:v>4.1095890410958902E-2</c:v>
                </c:pt>
                <c:pt idx="1922">
                  <c:v>4.1095890410958902E-2</c:v>
                </c:pt>
                <c:pt idx="1923">
                  <c:v>0.20551232876712325</c:v>
                </c:pt>
                <c:pt idx="1924">
                  <c:v>2.4657534246575342E-2</c:v>
                </c:pt>
                <c:pt idx="1925">
                  <c:v>0.20613698630136984</c:v>
                </c:pt>
                <c:pt idx="1926">
                  <c:v>0.25048767123287669</c:v>
                </c:pt>
                <c:pt idx="1927">
                  <c:v>4.9315068493150684E-2</c:v>
                </c:pt>
                <c:pt idx="1928">
                  <c:v>0.69200000000000006</c:v>
                </c:pt>
                <c:pt idx="1929">
                  <c:v>1.895</c:v>
                </c:pt>
                <c:pt idx="1930">
                  <c:v>0.51326027397260277</c:v>
                </c:pt>
                <c:pt idx="1931">
                  <c:v>2.3835616438356165E-3</c:v>
                </c:pt>
                <c:pt idx="1932">
                  <c:v>2.3835616438356165E-3</c:v>
                </c:pt>
                <c:pt idx="1933">
                  <c:v>4.6849315068493144E-2</c:v>
                </c:pt>
                <c:pt idx="1934">
                  <c:v>1.01667252</c:v>
                </c:pt>
                <c:pt idx="1935">
                  <c:v>1.0456353912328764</c:v>
                </c:pt>
                <c:pt idx="1936">
                  <c:v>5.9589041095890409E-2</c:v>
                </c:pt>
                <c:pt idx="1937">
                  <c:v>0.74559143013698626</c:v>
                </c:pt>
                <c:pt idx="1938">
                  <c:v>3.015834706849315</c:v>
                </c:pt>
                <c:pt idx="1939">
                  <c:v>0.99949172054794522</c:v>
                </c:pt>
                <c:pt idx="1940">
                  <c:v>2.6927290356164377</c:v>
                </c:pt>
                <c:pt idx="1941">
                  <c:v>2.1756088808219176</c:v>
                </c:pt>
                <c:pt idx="1942">
                  <c:v>0.41568991232876706</c:v>
                </c:pt>
                <c:pt idx="1943">
                  <c:v>0.40658599726027395</c:v>
                </c:pt>
                <c:pt idx="1944">
                  <c:v>0.41350860821917806</c:v>
                </c:pt>
                <c:pt idx="1945">
                  <c:v>0.52169523287671227</c:v>
                </c:pt>
                <c:pt idx="1946">
                  <c:v>0.52554281095890409</c:v>
                </c:pt>
                <c:pt idx="1947">
                  <c:v>0.29129498630136985</c:v>
                </c:pt>
                <c:pt idx="1948">
                  <c:v>0.29132528219178083</c:v>
                </c:pt>
                <c:pt idx="1949">
                  <c:v>0.1223013698630137</c:v>
                </c:pt>
                <c:pt idx="1950">
                  <c:v>1.6986301369863014E-2</c:v>
                </c:pt>
                <c:pt idx="1951">
                  <c:v>2.7616438356164383E-2</c:v>
                </c:pt>
                <c:pt idx="1952">
                  <c:v>2.3835616438356165E-3</c:v>
                </c:pt>
                <c:pt idx="1953">
                  <c:v>2.3835616438356165E-3</c:v>
                </c:pt>
                <c:pt idx="1954">
                  <c:v>1.0259097369863013</c:v>
                </c:pt>
                <c:pt idx="1955">
                  <c:v>0.70250110684931522</c:v>
                </c:pt>
                <c:pt idx="1956">
                  <c:v>0.75629448986301362</c:v>
                </c:pt>
                <c:pt idx="1957">
                  <c:v>0.75342849863013694</c:v>
                </c:pt>
                <c:pt idx="1958">
                  <c:v>1.5616438356164381E-2</c:v>
                </c:pt>
                <c:pt idx="1959">
                  <c:v>1.643835616438356E-2</c:v>
                </c:pt>
                <c:pt idx="1960">
                  <c:v>0.5003506849315067</c:v>
                </c:pt>
                <c:pt idx="1961">
                  <c:v>2.4657534246575342E-2</c:v>
                </c:pt>
                <c:pt idx="1962">
                  <c:v>2.4986301369863011E-2</c:v>
                </c:pt>
                <c:pt idx="1963">
                  <c:v>0.50934567123287666</c:v>
                </c:pt>
                <c:pt idx="1964">
                  <c:v>6.8712328767123285E-2</c:v>
                </c:pt>
                <c:pt idx="1965">
                  <c:v>9.5342465753424661E-3</c:v>
                </c:pt>
                <c:pt idx="1966">
                  <c:v>3.0608219178082187E-2</c:v>
                </c:pt>
                <c:pt idx="1967">
                  <c:v>0.78602926849315058</c:v>
                </c:pt>
                <c:pt idx="1968">
                  <c:v>0.50934567123287666</c:v>
                </c:pt>
                <c:pt idx="1969">
                  <c:v>3.0986301369863016E-2</c:v>
                </c:pt>
                <c:pt idx="1970">
                  <c:v>0.79325443972602727</c:v>
                </c:pt>
                <c:pt idx="1971">
                  <c:v>0.78200000000000003</c:v>
                </c:pt>
                <c:pt idx="1972">
                  <c:v>0.78700000000000003</c:v>
                </c:pt>
                <c:pt idx="1973">
                  <c:v>1.6684931506849316E-2</c:v>
                </c:pt>
                <c:pt idx="1974">
                  <c:v>1.0266368383561641</c:v>
                </c:pt>
                <c:pt idx="1975">
                  <c:v>1.0262672284931507</c:v>
                </c:pt>
                <c:pt idx="1976">
                  <c:v>1.0297876109589039</c:v>
                </c:pt>
                <c:pt idx="1977">
                  <c:v>0.97370991780821914</c:v>
                </c:pt>
                <c:pt idx="1978">
                  <c:v>1.0404820602739726</c:v>
                </c:pt>
                <c:pt idx="1979">
                  <c:v>5.7205479452054793E-2</c:v>
                </c:pt>
                <c:pt idx="1980">
                  <c:v>4.9972602739726021E-2</c:v>
                </c:pt>
                <c:pt idx="1981">
                  <c:v>6.2465753424657523E-2</c:v>
                </c:pt>
                <c:pt idx="1982">
                  <c:v>0.8734002246575342</c:v>
                </c:pt>
                <c:pt idx="1983">
                  <c:v>7.1506849315068491E-3</c:v>
                </c:pt>
                <c:pt idx="1984">
                  <c:v>0.11679452054794522</c:v>
                </c:pt>
                <c:pt idx="1985">
                  <c:v>1.0245524810958904</c:v>
                </c:pt>
                <c:pt idx="1986">
                  <c:v>0.97370991780821914</c:v>
                </c:pt>
                <c:pt idx="1987">
                  <c:v>1.4301369863013698E-2</c:v>
                </c:pt>
                <c:pt idx="1988">
                  <c:v>3.287671232876712E-2</c:v>
                </c:pt>
                <c:pt idx="1989">
                  <c:v>0.45700744767123286</c:v>
                </c:pt>
                <c:pt idx="1990">
                  <c:v>0.46364830684931507</c:v>
                </c:pt>
                <c:pt idx="1991">
                  <c:v>0.46307268493150683</c:v>
                </c:pt>
                <c:pt idx="1992">
                  <c:v>5.7205479452054793E-2</c:v>
                </c:pt>
                <c:pt idx="1993">
                  <c:v>3.4959674136986298</c:v>
                </c:pt>
                <c:pt idx="1994">
                  <c:v>1.6027397260273975E-2</c:v>
                </c:pt>
                <c:pt idx="1995">
                  <c:v>2.2438356164383562E-2</c:v>
                </c:pt>
                <c:pt idx="1996">
                  <c:v>1.643835616438356E-2</c:v>
                </c:pt>
                <c:pt idx="1997">
                  <c:v>2.3835616438356165E-3</c:v>
                </c:pt>
                <c:pt idx="1998">
                  <c:v>1.7330642926027395</c:v>
                </c:pt>
                <c:pt idx="1999">
                  <c:v>8.5479452054794527E-2</c:v>
                </c:pt>
                <c:pt idx="2000">
                  <c:v>0.10487671232876712</c:v>
                </c:pt>
                <c:pt idx="2001">
                  <c:v>1.6684931506849316E-2</c:v>
                </c:pt>
                <c:pt idx="2002">
                  <c:v>1.643835616438356E-2</c:v>
                </c:pt>
                <c:pt idx="2003">
                  <c:v>0.36323835616438355</c:v>
                </c:pt>
                <c:pt idx="2004">
                  <c:v>2.4657534246575342E-2</c:v>
                </c:pt>
                <c:pt idx="2005">
                  <c:v>4.7671232876712322E-2</c:v>
                </c:pt>
                <c:pt idx="2006">
                  <c:v>0.18288353424657533</c:v>
                </c:pt>
                <c:pt idx="2007">
                  <c:v>0.89541258082191777</c:v>
                </c:pt>
                <c:pt idx="2008">
                  <c:v>0.58448745205479447</c:v>
                </c:pt>
                <c:pt idx="2009">
                  <c:v>0.75988152328767111</c:v>
                </c:pt>
                <c:pt idx="2010">
                  <c:v>1.604894498630137</c:v>
                </c:pt>
                <c:pt idx="2011">
                  <c:v>0.76727372054794518</c:v>
                </c:pt>
                <c:pt idx="2012">
                  <c:v>0.76581951780821922</c:v>
                </c:pt>
                <c:pt idx="2013">
                  <c:v>0.74899015068493147</c:v>
                </c:pt>
                <c:pt idx="2014">
                  <c:v>0.74591511780821906</c:v>
                </c:pt>
                <c:pt idx="2015">
                  <c:v>0.74258575890410972</c:v>
                </c:pt>
                <c:pt idx="2016">
                  <c:v>0.59549283287671229</c:v>
                </c:pt>
                <c:pt idx="2017">
                  <c:v>0.60055623287671223</c:v>
                </c:pt>
                <c:pt idx="2018">
                  <c:v>3.0986301369863014</c:v>
                </c:pt>
                <c:pt idx="2019">
                  <c:v>2.1552743589041095</c:v>
                </c:pt>
                <c:pt idx="2020">
                  <c:v>1.2322096027397258</c:v>
                </c:pt>
                <c:pt idx="2021">
                  <c:v>0.13150684931506848</c:v>
                </c:pt>
                <c:pt idx="2022">
                  <c:v>7.8082191780821902E-2</c:v>
                </c:pt>
                <c:pt idx="2023">
                  <c:v>2.3962005509589037</c:v>
                </c:pt>
                <c:pt idx="2024">
                  <c:v>0.75881638356164371</c:v>
                </c:pt>
                <c:pt idx="2025">
                  <c:v>4.767123287671233E-3</c:v>
                </c:pt>
                <c:pt idx="2026">
                  <c:v>0.76029609863013692</c:v>
                </c:pt>
                <c:pt idx="2027">
                  <c:v>2.3835616438356165E-3</c:v>
                </c:pt>
                <c:pt idx="2028">
                  <c:v>1.5586326739726026</c:v>
                </c:pt>
                <c:pt idx="2029">
                  <c:v>1.1832968876712329</c:v>
                </c:pt>
                <c:pt idx="2030">
                  <c:v>1.5764769534246574</c:v>
                </c:pt>
                <c:pt idx="2031">
                  <c:v>0.78323965479452051</c:v>
                </c:pt>
                <c:pt idx="2032">
                  <c:v>1.279668115068493</c:v>
                </c:pt>
                <c:pt idx="2033">
                  <c:v>0.1561643835616438</c:v>
                </c:pt>
                <c:pt idx="2034">
                  <c:v>1.1930521643835617</c:v>
                </c:pt>
                <c:pt idx="2035">
                  <c:v>2.0157673643835619</c:v>
                </c:pt>
                <c:pt idx="2036">
                  <c:v>1.643835616438356E-2</c:v>
                </c:pt>
                <c:pt idx="2037">
                  <c:v>0.77190899178082206</c:v>
                </c:pt>
                <c:pt idx="2038">
                  <c:v>1.643835616438356E-2</c:v>
                </c:pt>
                <c:pt idx="2039">
                  <c:v>4.383561643835617E-3</c:v>
                </c:pt>
                <c:pt idx="2040">
                  <c:v>1.0684931506849316E-2</c:v>
                </c:pt>
                <c:pt idx="2041">
                  <c:v>2.4863374849315067</c:v>
                </c:pt>
                <c:pt idx="2042">
                  <c:v>1.643835616438356E-2</c:v>
                </c:pt>
                <c:pt idx="2043">
                  <c:v>1.955166016438356</c:v>
                </c:pt>
                <c:pt idx="2044">
                  <c:v>2.5174138134246569</c:v>
                </c:pt>
                <c:pt idx="2045">
                  <c:v>0.15879452054794518</c:v>
                </c:pt>
                <c:pt idx="2046">
                  <c:v>0.11342465753424658</c:v>
                </c:pt>
                <c:pt idx="2047">
                  <c:v>0.19528730958904111</c:v>
                </c:pt>
                <c:pt idx="2048">
                  <c:v>0.19516612602739727</c:v>
                </c:pt>
                <c:pt idx="2049">
                  <c:v>0.19101558904109589</c:v>
                </c:pt>
                <c:pt idx="2050">
                  <c:v>0.21919076712328767</c:v>
                </c:pt>
                <c:pt idx="2051">
                  <c:v>0.19728683835616437</c:v>
                </c:pt>
                <c:pt idx="2052">
                  <c:v>0.21516141369863012</c:v>
                </c:pt>
                <c:pt idx="2053">
                  <c:v>0.83777225753424667</c:v>
                </c:pt>
                <c:pt idx="2054">
                  <c:v>0.83880231780821901</c:v>
                </c:pt>
                <c:pt idx="2055">
                  <c:v>0.99682568219178092</c:v>
                </c:pt>
                <c:pt idx="2056">
                  <c:v>0.40854008219178084</c:v>
                </c:pt>
                <c:pt idx="2057">
                  <c:v>0.40384421917808216</c:v>
                </c:pt>
                <c:pt idx="2058">
                  <c:v>0.6675396493150686</c:v>
                </c:pt>
                <c:pt idx="2059">
                  <c:v>0.6628740821917809</c:v>
                </c:pt>
                <c:pt idx="2060">
                  <c:v>0.47231293150684933</c:v>
                </c:pt>
                <c:pt idx="2061">
                  <c:v>0.46891979178082194</c:v>
                </c:pt>
                <c:pt idx="2062">
                  <c:v>0.45989161643835619</c:v>
                </c:pt>
                <c:pt idx="2063">
                  <c:v>0.45001515616438359</c:v>
                </c:pt>
                <c:pt idx="2064">
                  <c:v>0.93698630136986294</c:v>
                </c:pt>
                <c:pt idx="2065">
                  <c:v>0.62465753424657533</c:v>
                </c:pt>
                <c:pt idx="2066">
                  <c:v>2.3316164383561642</c:v>
                </c:pt>
                <c:pt idx="2067">
                  <c:v>2.3835616438356165E-3</c:v>
                </c:pt>
                <c:pt idx="2068">
                  <c:v>5.4821917808219184E-2</c:v>
                </c:pt>
                <c:pt idx="2069">
                  <c:v>9.5342465753424661E-3</c:v>
                </c:pt>
                <c:pt idx="2070">
                  <c:v>0.12493150684931505</c:v>
                </c:pt>
                <c:pt idx="2071">
                  <c:v>0.11556164383561644</c:v>
                </c:pt>
                <c:pt idx="2072">
                  <c:v>0.1104931506849315</c:v>
                </c:pt>
                <c:pt idx="2073">
                  <c:v>0.13117808219178081</c:v>
                </c:pt>
                <c:pt idx="2074">
                  <c:v>0.10931506849315067</c:v>
                </c:pt>
                <c:pt idx="2075">
                  <c:v>8.6301369863013705E-2</c:v>
                </c:pt>
                <c:pt idx="2076">
                  <c:v>0.1561643835616438</c:v>
                </c:pt>
                <c:pt idx="2077">
                  <c:v>4.767123287671233E-3</c:v>
                </c:pt>
                <c:pt idx="2078">
                  <c:v>0.21863013698630135</c:v>
                </c:pt>
                <c:pt idx="2079">
                  <c:v>0.1561643835616438</c:v>
                </c:pt>
                <c:pt idx="2080">
                  <c:v>1.0652640986301369</c:v>
                </c:pt>
                <c:pt idx="2081">
                  <c:v>5.7205479452054793E-2</c:v>
                </c:pt>
                <c:pt idx="2082">
                  <c:v>0.19304541369863013</c:v>
                </c:pt>
                <c:pt idx="2083">
                  <c:v>0.19022789589041092</c:v>
                </c:pt>
                <c:pt idx="2084">
                  <c:v>0.19407547397260272</c:v>
                </c:pt>
                <c:pt idx="2085">
                  <c:v>0.14411755068493148</c:v>
                </c:pt>
                <c:pt idx="2086">
                  <c:v>0.14766216986301367</c:v>
                </c:pt>
                <c:pt idx="2087">
                  <c:v>9.9279632876712307E-2</c:v>
                </c:pt>
                <c:pt idx="2088">
                  <c:v>0.27381425753424654</c:v>
                </c:pt>
                <c:pt idx="2089">
                  <c:v>0.27432928767123288</c:v>
                </c:pt>
                <c:pt idx="2090">
                  <c:v>0.2132527726027397</c:v>
                </c:pt>
                <c:pt idx="2091">
                  <c:v>0.21637324931506849</c:v>
                </c:pt>
                <c:pt idx="2092">
                  <c:v>0.21828189041095888</c:v>
                </c:pt>
                <c:pt idx="2093">
                  <c:v>1.335745808219178</c:v>
                </c:pt>
                <c:pt idx="2094">
                  <c:v>0.38272798356164384</c:v>
                </c:pt>
                <c:pt idx="2095">
                  <c:v>1.0059447452054795</c:v>
                </c:pt>
                <c:pt idx="2096">
                  <c:v>1.8630136986301371</c:v>
                </c:pt>
                <c:pt idx="2097">
                  <c:v>3.0950000000000002</c:v>
                </c:pt>
                <c:pt idx="2098">
                  <c:v>0.22700000000000001</c:v>
                </c:pt>
                <c:pt idx="2099">
                  <c:v>4.767123287671233E-3</c:v>
                </c:pt>
                <c:pt idx="2100">
                  <c:v>0.46224657534246577</c:v>
                </c:pt>
                <c:pt idx="2101">
                  <c:v>0.18739726027397258</c:v>
                </c:pt>
                <c:pt idx="2102">
                  <c:v>0.13178082191780821</c:v>
                </c:pt>
                <c:pt idx="2103">
                  <c:v>1.1972602739726028E-2</c:v>
                </c:pt>
                <c:pt idx="2104">
                  <c:v>2.3013698630136987E-2</c:v>
                </c:pt>
                <c:pt idx="2105">
                  <c:v>4.767123287671233E-3</c:v>
                </c:pt>
                <c:pt idx="2106">
                  <c:v>0.28109589041095889</c:v>
                </c:pt>
                <c:pt idx="2107">
                  <c:v>3.5753424657534248E-2</c:v>
                </c:pt>
                <c:pt idx="2108">
                  <c:v>2.3835616438356165E-3</c:v>
                </c:pt>
                <c:pt idx="2109">
                  <c:v>1.7178082191780821</c:v>
                </c:pt>
                <c:pt idx="2110">
                  <c:v>0.7751506520547945</c:v>
                </c:pt>
                <c:pt idx="2111">
                  <c:v>0.76730401643835611</c:v>
                </c:pt>
                <c:pt idx="2112">
                  <c:v>0.75654897534246557</c:v>
                </c:pt>
                <c:pt idx="2113">
                  <c:v>0.75376175342465745</c:v>
                </c:pt>
                <c:pt idx="2114">
                  <c:v>0.73358469041095886</c:v>
                </c:pt>
                <c:pt idx="2115">
                  <c:v>0.95144243835616438</c:v>
                </c:pt>
                <c:pt idx="2116">
                  <c:v>0.13013698630136986</c:v>
                </c:pt>
                <c:pt idx="2117">
                  <c:v>0.10136986301369863</c:v>
                </c:pt>
                <c:pt idx="2118">
                  <c:v>1.191780821917808E-2</c:v>
                </c:pt>
                <c:pt idx="2119">
                  <c:v>0.75906353424657524</c:v>
                </c:pt>
                <c:pt idx="2120">
                  <c:v>0.71831556164383559</c:v>
                </c:pt>
                <c:pt idx="2121">
                  <c:v>0.75327701917808221</c:v>
                </c:pt>
                <c:pt idx="2122">
                  <c:v>0.74936884931506853</c:v>
                </c:pt>
                <c:pt idx="2123">
                  <c:v>0.76009359452054803</c:v>
                </c:pt>
                <c:pt idx="2124">
                  <c:v>0.72434444383561658</c:v>
                </c:pt>
                <c:pt idx="2125">
                  <c:v>0.12435857095890411</c:v>
                </c:pt>
                <c:pt idx="2126">
                  <c:v>0.12246810739726027</c:v>
                </c:pt>
                <c:pt idx="2127">
                  <c:v>0.12331033315068492</c:v>
                </c:pt>
                <c:pt idx="2128">
                  <c:v>0.36854794520547945</c:v>
                </c:pt>
                <c:pt idx="2129">
                  <c:v>8.6301369863013705E-2</c:v>
                </c:pt>
                <c:pt idx="2130">
                  <c:v>3.419178082191781E-2</c:v>
                </c:pt>
                <c:pt idx="2131">
                  <c:v>4.767123287671233E-3</c:v>
                </c:pt>
                <c:pt idx="2133">
                  <c:v>3.1857534246575341</c:v>
                </c:pt>
                <c:pt idx="2134">
                  <c:v>1.1243835616438356</c:v>
                </c:pt>
                <c:pt idx="2135">
                  <c:v>4.767123287671233E-3</c:v>
                </c:pt>
                <c:pt idx="2136">
                  <c:v>6.5753424657534242E-3</c:v>
                </c:pt>
                <c:pt idx="2137">
                  <c:v>0.34356164383561644</c:v>
                </c:pt>
                <c:pt idx="2138">
                  <c:v>1.191780821917808E-2</c:v>
                </c:pt>
                <c:pt idx="2139">
                  <c:v>0.23174794520547942</c:v>
                </c:pt>
                <c:pt idx="2140">
                  <c:v>0.43726027397260275</c:v>
                </c:pt>
                <c:pt idx="2141">
                  <c:v>3.1857534246575341</c:v>
                </c:pt>
                <c:pt idx="2142">
                  <c:v>0.15616438356164383</c:v>
                </c:pt>
                <c:pt idx="2143">
                  <c:v>3.3106849315068492</c:v>
                </c:pt>
                <c:pt idx="2144">
                  <c:v>0.49972602739726024</c:v>
                </c:pt>
                <c:pt idx="2145">
                  <c:v>1.9052054794520548</c:v>
                </c:pt>
                <c:pt idx="2146">
                  <c:v>0.65753424657534243</c:v>
                </c:pt>
                <c:pt idx="2147">
                  <c:v>0.84328767123287673</c:v>
                </c:pt>
                <c:pt idx="2148">
                  <c:v>1.592876712328767</c:v>
                </c:pt>
                <c:pt idx="2149">
                  <c:v>0.90575342465753417</c:v>
                </c:pt>
                <c:pt idx="2150">
                  <c:v>3.6542465753424652E-2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0.56219178082191779</c:v>
                </c:pt>
                <c:pt idx="2156">
                  <c:v>3.2328767123287672</c:v>
                </c:pt>
                <c:pt idx="2157">
                  <c:v>0.93698630136986294</c:v>
                </c:pt>
                <c:pt idx="2158">
                  <c:v>0.46575342465753422</c:v>
                </c:pt>
                <c:pt idx="2159">
                  <c:v>1.2180821917808218</c:v>
                </c:pt>
                <c:pt idx="2160">
                  <c:v>2.1369863013698636</c:v>
                </c:pt>
                <c:pt idx="2161">
                  <c:v>0.49315068493150688</c:v>
                </c:pt>
                <c:pt idx="2162">
                  <c:v>1.3150684931506849</c:v>
                </c:pt>
                <c:pt idx="2163">
                  <c:v>0.21794520547945204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1.1243835616438356</c:v>
                </c:pt>
                <c:pt idx="2170">
                  <c:v>0.99945205479452048</c:v>
                </c:pt>
                <c:pt idx="2171">
                  <c:v>3.1232876712328765E-2</c:v>
                </c:pt>
                <c:pt idx="2172">
                  <c:v>6.246575342465753E-2</c:v>
                </c:pt>
                <c:pt idx="2173">
                  <c:v>0.28109589041095889</c:v>
                </c:pt>
                <c:pt idx="2174">
                  <c:v>2.1863013698630134</c:v>
                </c:pt>
                <c:pt idx="2175">
                  <c:v>6.246575342465753E-2</c:v>
                </c:pt>
                <c:pt idx="2176">
                  <c:v>6.246575342465753E-2</c:v>
                </c:pt>
                <c:pt idx="2177">
                  <c:v>3.1232876712328765E-2</c:v>
                </c:pt>
                <c:pt idx="2178">
                  <c:v>3.1232876712328765E-2</c:v>
                </c:pt>
                <c:pt idx="2179">
                  <c:v>0.15616438356164383</c:v>
                </c:pt>
                <c:pt idx="2180">
                  <c:v>0.31232876712328766</c:v>
                </c:pt>
                <c:pt idx="2181">
                  <c:v>0.15616438356164383</c:v>
                </c:pt>
                <c:pt idx="2182">
                  <c:v>0.37479452054794515</c:v>
                </c:pt>
                <c:pt idx="2183">
                  <c:v>0.31232876712328766</c:v>
                </c:pt>
                <c:pt idx="2184">
                  <c:v>0.71835616438356165</c:v>
                </c:pt>
                <c:pt idx="2185">
                  <c:v>1.4054794520547946</c:v>
                </c:pt>
                <c:pt idx="2186">
                  <c:v>1.592876712328767</c:v>
                </c:pt>
                <c:pt idx="2187">
                  <c:v>6.246575342465753E-2</c:v>
                </c:pt>
                <c:pt idx="2188">
                  <c:v>0.53095890410958901</c:v>
                </c:pt>
                <c:pt idx="2189">
                  <c:v>1.061917808219178</c:v>
                </c:pt>
                <c:pt idx="2190">
                  <c:v>1.1868493150684931</c:v>
                </c:pt>
                <c:pt idx="2191">
                  <c:v>6.246575342465753E-2</c:v>
                </c:pt>
                <c:pt idx="2192">
                  <c:v>0.10542465753424657</c:v>
                </c:pt>
                <c:pt idx="2193">
                  <c:v>0.44602739726027402</c:v>
                </c:pt>
                <c:pt idx="2194">
                  <c:v>1.3340273972602741</c:v>
                </c:pt>
                <c:pt idx="2195">
                  <c:v>0.22706849315068492</c:v>
                </c:pt>
                <c:pt idx="2196">
                  <c:v>0.34871232876712327</c:v>
                </c:pt>
                <c:pt idx="2197">
                  <c:v>0.99945205479452048</c:v>
                </c:pt>
                <c:pt idx="2198">
                  <c:v>1.749041095890411</c:v>
                </c:pt>
                <c:pt idx="2199">
                  <c:v>0.71835616438356165</c:v>
                </c:pt>
                <c:pt idx="2200">
                  <c:v>9.5342465753424661E-3</c:v>
                </c:pt>
                <c:pt idx="2201">
                  <c:v>0.31232876712328766</c:v>
                </c:pt>
                <c:pt idx="2202">
                  <c:v>0.53095890410958901</c:v>
                </c:pt>
                <c:pt idx="2203">
                  <c:v>0.46849315068493147</c:v>
                </c:pt>
                <c:pt idx="2204">
                  <c:v>3.1232876712328765E-2</c:v>
                </c:pt>
                <c:pt idx="2205">
                  <c:v>0.15616438356164383</c:v>
                </c:pt>
                <c:pt idx="2206">
                  <c:v>6.246575342465753E-2</c:v>
                </c:pt>
                <c:pt idx="2207">
                  <c:v>0.24986301369863012</c:v>
                </c:pt>
                <c:pt idx="2208">
                  <c:v>0.24986301369863012</c:v>
                </c:pt>
                <c:pt idx="2209">
                  <c:v>0.6558904109589041</c:v>
                </c:pt>
                <c:pt idx="2210">
                  <c:v>8.7452054794520548E-2</c:v>
                </c:pt>
                <c:pt idx="2211">
                  <c:v>0.98459391780821925</c:v>
                </c:pt>
                <c:pt idx="2212">
                  <c:v>9.3698630136986288E-2</c:v>
                </c:pt>
                <c:pt idx="2213">
                  <c:v>6.246575342465753E-2</c:v>
                </c:pt>
                <c:pt idx="2214">
                  <c:v>6.246575342465753E-2</c:v>
                </c:pt>
                <c:pt idx="2215">
                  <c:v>0.6558904109589041</c:v>
                </c:pt>
                <c:pt idx="2216">
                  <c:v>0.62465753424657533</c:v>
                </c:pt>
                <c:pt idx="2217">
                  <c:v>0.56219178082191779</c:v>
                </c:pt>
                <c:pt idx="2218">
                  <c:v>4.767123287671233E-3</c:v>
                </c:pt>
                <c:pt idx="2219">
                  <c:v>0.96821917808219182</c:v>
                </c:pt>
                <c:pt idx="2220">
                  <c:v>0.21863013698630138</c:v>
                </c:pt>
                <c:pt idx="2221">
                  <c:v>0.53095890410958901</c:v>
                </c:pt>
                <c:pt idx="2222">
                  <c:v>0.15616438356164383</c:v>
                </c:pt>
                <c:pt idx="2223">
                  <c:v>2.0301369863013701</c:v>
                </c:pt>
                <c:pt idx="2224">
                  <c:v>9.3698630136986288E-2</c:v>
                </c:pt>
                <c:pt idx="2225">
                  <c:v>3.1232876712328765E-2</c:v>
                </c:pt>
                <c:pt idx="2226">
                  <c:v>6.246575342465753E-2</c:v>
                </c:pt>
                <c:pt idx="2227">
                  <c:v>6.246575342465753E-2</c:v>
                </c:pt>
                <c:pt idx="2228">
                  <c:v>9.3698630136986288E-2</c:v>
                </c:pt>
                <c:pt idx="2229">
                  <c:v>0.96821917808219182</c:v>
                </c:pt>
                <c:pt idx="2230">
                  <c:v>0.34356164383561644</c:v>
                </c:pt>
                <c:pt idx="2231">
                  <c:v>0.6558904109589041</c:v>
                </c:pt>
                <c:pt idx="2232">
                  <c:v>0.71724008256708571</c:v>
                </c:pt>
                <c:pt idx="2233">
                  <c:v>1.2180821917808218</c:v>
                </c:pt>
                <c:pt idx="2234">
                  <c:v>9.3698630136986288E-2</c:v>
                </c:pt>
                <c:pt idx="2235">
                  <c:v>1.2805479452054795</c:v>
                </c:pt>
                <c:pt idx="2236">
                  <c:v>1.2738082191780822</c:v>
                </c:pt>
                <c:pt idx="2237">
                  <c:v>0.81205479452054785</c:v>
                </c:pt>
                <c:pt idx="2238">
                  <c:v>1.8684931506849316</c:v>
                </c:pt>
                <c:pt idx="2239">
                  <c:v>1.9364383561643836</c:v>
                </c:pt>
                <c:pt idx="2240">
                  <c:v>1.8427397260273972</c:v>
                </c:pt>
                <c:pt idx="2241">
                  <c:v>0.37479452054794515</c:v>
                </c:pt>
                <c:pt idx="2242">
                  <c:v>0.6558904109589041</c:v>
                </c:pt>
                <c:pt idx="2243">
                  <c:v>0.97253369863013683</c:v>
                </c:pt>
                <c:pt idx="2244">
                  <c:v>1.2180821917808218</c:v>
                </c:pt>
                <c:pt idx="2245">
                  <c:v>9.3698630136986288E-2</c:v>
                </c:pt>
                <c:pt idx="2246">
                  <c:v>1.2805479452054795</c:v>
                </c:pt>
                <c:pt idx="2247">
                  <c:v>1.1506849315068495</c:v>
                </c:pt>
                <c:pt idx="2248">
                  <c:v>0.81205479452054785</c:v>
                </c:pt>
                <c:pt idx="2249">
                  <c:v>2.068421917808219</c:v>
                </c:pt>
                <c:pt idx="2250">
                  <c:v>1.9364383561643836</c:v>
                </c:pt>
                <c:pt idx="2252">
                  <c:v>0.90575342465753417</c:v>
                </c:pt>
                <c:pt idx="2253">
                  <c:v>0.56219178082191779</c:v>
                </c:pt>
                <c:pt idx="2254">
                  <c:v>1.6684931506849316E-2</c:v>
                </c:pt>
                <c:pt idx="2255">
                  <c:v>0.31232876712328766</c:v>
                </c:pt>
                <c:pt idx="2256">
                  <c:v>0.81205479452054785</c:v>
                </c:pt>
                <c:pt idx="2257">
                  <c:v>0.10321917808219178</c:v>
                </c:pt>
                <c:pt idx="2259">
                  <c:v>0.78082191780821908</c:v>
                </c:pt>
                <c:pt idx="2260">
                  <c:v>0.99945205479452048</c:v>
                </c:pt>
                <c:pt idx="2261">
                  <c:v>1.0306849315068491</c:v>
                </c:pt>
                <c:pt idx="2262">
                  <c:v>0.43726027397260275</c:v>
                </c:pt>
                <c:pt idx="2263">
                  <c:v>0.125</c:v>
                </c:pt>
                <c:pt idx="2264">
                  <c:v>9.4E-2</c:v>
                </c:pt>
                <c:pt idx="2265">
                  <c:v>1.468</c:v>
                </c:pt>
                <c:pt idx="2266">
                  <c:v>0.62465753424657533</c:v>
                </c:pt>
                <c:pt idx="2267">
                  <c:v>0.49972602739726024</c:v>
                </c:pt>
                <c:pt idx="2268">
                  <c:v>0.6558904109589041</c:v>
                </c:pt>
                <c:pt idx="2269">
                  <c:v>0.53095890410958901</c:v>
                </c:pt>
                <c:pt idx="2270">
                  <c:v>0.31232876712328766</c:v>
                </c:pt>
                <c:pt idx="2271">
                  <c:v>0.24986301369863012</c:v>
                </c:pt>
                <c:pt idx="2272">
                  <c:v>0.46849315068493147</c:v>
                </c:pt>
                <c:pt idx="2273">
                  <c:v>0.37479452054794515</c:v>
                </c:pt>
                <c:pt idx="2274">
                  <c:v>0.37479452054794515</c:v>
                </c:pt>
                <c:pt idx="2275">
                  <c:v>0.15616438356164383</c:v>
                </c:pt>
                <c:pt idx="2276">
                  <c:v>0.40602739726027393</c:v>
                </c:pt>
                <c:pt idx="2277">
                  <c:v>0.21863013698630138</c:v>
                </c:pt>
                <c:pt idx="2278">
                  <c:v>0.99945205479452048</c:v>
                </c:pt>
                <c:pt idx="2279">
                  <c:v>1.7178082191780819</c:v>
                </c:pt>
                <c:pt idx="2280">
                  <c:v>3.6986301369863019</c:v>
                </c:pt>
                <c:pt idx="2281">
                  <c:v>1.4054794520547946</c:v>
                </c:pt>
                <c:pt idx="2282">
                  <c:v>5.6219178082191783E-2</c:v>
                </c:pt>
                <c:pt idx="2283">
                  <c:v>1.3561643835616441</c:v>
                </c:pt>
                <c:pt idx="2284">
                  <c:v>1.0315068493150685</c:v>
                </c:pt>
                <c:pt idx="2285">
                  <c:v>0.61643835616438358</c:v>
                </c:pt>
                <c:pt idx="2286">
                  <c:v>0.98630136986301375</c:v>
                </c:pt>
                <c:pt idx="2287">
                  <c:v>7.1506849315068496E-2</c:v>
                </c:pt>
                <c:pt idx="2288">
                  <c:v>0.2149041095890411</c:v>
                </c:pt>
                <c:pt idx="2289">
                  <c:v>0.38926027397260271</c:v>
                </c:pt>
                <c:pt idx="2290">
                  <c:v>4.397260273972603</c:v>
                </c:pt>
                <c:pt idx="2291">
                  <c:v>2.3580000000000001</c:v>
                </c:pt>
                <c:pt idx="2292">
                  <c:v>3.8978630136986299</c:v>
                </c:pt>
                <c:pt idx="2293">
                  <c:v>0.56219178082191779</c:v>
                </c:pt>
                <c:pt idx="2294">
                  <c:v>4.1095890410958908</c:v>
                </c:pt>
                <c:pt idx="2295">
                  <c:v>0.6986301369863015</c:v>
                </c:pt>
                <c:pt idx="2296">
                  <c:v>0.12569863013698632</c:v>
                </c:pt>
                <c:pt idx="2297">
                  <c:v>0.13380821917808219</c:v>
                </c:pt>
                <c:pt idx="2298">
                  <c:v>0.16219178082191782</c:v>
                </c:pt>
                <c:pt idx="2299">
                  <c:v>0</c:v>
                </c:pt>
                <c:pt idx="2300">
                  <c:v>0.48219178082191783</c:v>
                </c:pt>
                <c:pt idx="2301">
                  <c:v>1.1753424657534248</c:v>
                </c:pt>
                <c:pt idx="2302">
                  <c:v>1.1452054794520548</c:v>
                </c:pt>
                <c:pt idx="2303">
                  <c:v>0.75342465753424659</c:v>
                </c:pt>
                <c:pt idx="2304">
                  <c:v>0.49972602739726024</c:v>
                </c:pt>
                <c:pt idx="2305">
                  <c:v>4.7671232876712322E-2</c:v>
                </c:pt>
                <c:pt idx="2306">
                  <c:v>3.1232876712328762E-2</c:v>
                </c:pt>
                <c:pt idx="2307">
                  <c:v>1.8115068493150683</c:v>
                </c:pt>
                <c:pt idx="2308">
                  <c:v>2.3518356164383558</c:v>
                </c:pt>
                <c:pt idx="2309">
                  <c:v>1.8630136986301371</c:v>
                </c:pt>
                <c:pt idx="2310">
                  <c:v>0.93150684931506855</c:v>
                </c:pt>
                <c:pt idx="2311">
                  <c:v>1.1110136986301369</c:v>
                </c:pt>
                <c:pt idx="2312">
                  <c:v>2.217534246575342</c:v>
                </c:pt>
                <c:pt idx="2313">
                  <c:v>9.3315068493150688E-2</c:v>
                </c:pt>
                <c:pt idx="2314">
                  <c:v>3.1232876712328763</c:v>
                </c:pt>
                <c:pt idx="2315">
                  <c:v>4.8473424657534245</c:v>
                </c:pt>
                <c:pt idx="2316">
                  <c:v>0.46224657534246577</c:v>
                </c:pt>
                <c:pt idx="2317">
                  <c:v>0.28773863764308499</c:v>
                </c:pt>
                <c:pt idx="2318">
                  <c:v>1.0306849315068491</c:v>
                </c:pt>
                <c:pt idx="2319">
                  <c:v>0.62465753424657533</c:v>
                </c:pt>
                <c:pt idx="2320">
                  <c:v>1.5241643835616436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BE2B-41D1-B703-4F62AE93350D}"/>
            </c:ext>
          </c:extLst>
        </c:ser>
        <c:ser>
          <c:idx val="38"/>
          <c:order val="38"/>
          <c:tx>
            <c:strRef>
              <c:f>Реестр!$AN$2:$AN$3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Суточный объём по площадке, м3 </c:v>
                </c:pt>
              </c:strCache>
            </c:strRef>
          </c:tx>
          <c:spPr>
            <a:solidFill>
              <a:schemeClr val="accent3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Реестр!$AN$4:$AN$2324</c:f>
              <c:numCache>
                <c:formatCode>0.000</c:formatCode>
                <c:ptCount val="2321"/>
                <c:pt idx="1">
                  <c:v>0</c:v>
                </c:pt>
                <c:pt idx="2">
                  <c:v>0</c:v>
                </c:pt>
                <c:pt idx="3">
                  <c:v>5.4355738356164371</c:v>
                </c:pt>
                <c:pt idx="13">
                  <c:v>3.0142191780821914</c:v>
                </c:pt>
                <c:pt idx="18">
                  <c:v>0.20498630136986298</c:v>
                </c:pt>
                <c:pt idx="19">
                  <c:v>3.8322904109589038</c:v>
                </c:pt>
                <c:pt idx="26">
                  <c:v>8.3824287671232867</c:v>
                </c:pt>
                <c:pt idx="43">
                  <c:v>2.7790701369863013</c:v>
                </c:pt>
                <c:pt idx="44">
                  <c:v>0.44646493150684924</c:v>
                </c:pt>
                <c:pt idx="46">
                  <c:v>4.3547860273972603</c:v>
                </c:pt>
                <c:pt idx="62">
                  <c:v>4.8839498630136982</c:v>
                </c:pt>
                <c:pt idx="71">
                  <c:v>4.2420509589041098</c:v>
                </c:pt>
                <c:pt idx="77">
                  <c:v>4.9773578082191783</c:v>
                </c:pt>
                <c:pt idx="92">
                  <c:v>6.7269923287671221</c:v>
                </c:pt>
                <c:pt idx="103">
                  <c:v>6.6269999999999998</c:v>
                </c:pt>
                <c:pt idx="109">
                  <c:v>8.7956164383561628</c:v>
                </c:pt>
                <c:pt idx="122">
                  <c:v>9.6827663013698615</c:v>
                </c:pt>
                <c:pt idx="126">
                  <c:v>6.951085479452054</c:v>
                </c:pt>
                <c:pt idx="128">
                  <c:v>2.8510972602739724</c:v>
                </c:pt>
                <c:pt idx="129">
                  <c:v>3.9096356164383557</c:v>
                </c:pt>
                <c:pt idx="134">
                  <c:v>7.5902526027397244</c:v>
                </c:pt>
                <c:pt idx="152">
                  <c:v>4.7565762191780818</c:v>
                </c:pt>
                <c:pt idx="162">
                  <c:v>5.381391150684931</c:v>
                </c:pt>
                <c:pt idx="177">
                  <c:v>2.688193479452055</c:v>
                </c:pt>
                <c:pt idx="186">
                  <c:v>9.2303117808219195</c:v>
                </c:pt>
                <c:pt idx="207">
                  <c:v>4.6728908406830554</c:v>
                </c:pt>
                <c:pt idx="220">
                  <c:v>6.4853205479452063</c:v>
                </c:pt>
                <c:pt idx="234">
                  <c:v>5.0431534246575342</c:v>
                </c:pt>
                <c:pt idx="249">
                  <c:v>6.3422486027397262</c:v>
                </c:pt>
                <c:pt idx="263">
                  <c:v>11.061992302495778</c:v>
                </c:pt>
                <c:pt idx="281">
                  <c:v>3.3468682191780816</c:v>
                </c:pt>
                <c:pt idx="288">
                  <c:v>2.6177868493150682</c:v>
                </c:pt>
                <c:pt idx="329">
                  <c:v>7.1221057534246555</c:v>
                </c:pt>
                <c:pt idx="343">
                  <c:v>3.8673328767123278</c:v>
                </c:pt>
                <c:pt idx="352">
                  <c:v>5.0630436602739719</c:v>
                </c:pt>
                <c:pt idx="365">
                  <c:v>0</c:v>
                </c:pt>
                <c:pt idx="367">
                  <c:v>4.3666622876712324</c:v>
                </c:pt>
                <c:pt idx="368">
                  <c:v>0</c:v>
                </c:pt>
                <c:pt idx="369">
                  <c:v>8.3851717643835606</c:v>
                </c:pt>
                <c:pt idx="371">
                  <c:v>3.9820734246575342</c:v>
                </c:pt>
                <c:pt idx="372">
                  <c:v>7.8863753424657546</c:v>
                </c:pt>
                <c:pt idx="385">
                  <c:v>6.7792545205479442</c:v>
                </c:pt>
                <c:pt idx="386">
                  <c:v>7.7491972602739727</c:v>
                </c:pt>
                <c:pt idx="388">
                  <c:v>2.1865602739726024</c:v>
                </c:pt>
                <c:pt idx="389">
                  <c:v>2.1865602739726024</c:v>
                </c:pt>
                <c:pt idx="390">
                  <c:v>2.5379926027397257</c:v>
                </c:pt>
                <c:pt idx="391">
                  <c:v>1.0108923287671234</c:v>
                </c:pt>
                <c:pt idx="392">
                  <c:v>4.6537372602739717</c:v>
                </c:pt>
                <c:pt idx="393">
                  <c:v>3.1148621917808219</c:v>
                </c:pt>
                <c:pt idx="394">
                  <c:v>0.8370188958904109</c:v>
                </c:pt>
                <c:pt idx="398">
                  <c:v>0.33871602739726026</c:v>
                </c:pt>
                <c:pt idx="401">
                  <c:v>1.726179295890411</c:v>
                </c:pt>
                <c:pt idx="407">
                  <c:v>0.7294070465753425</c:v>
                </c:pt>
                <c:pt idx="411">
                  <c:v>2.8782896794520543</c:v>
                </c:pt>
                <c:pt idx="417">
                  <c:v>0.693130906849315</c:v>
                </c:pt>
                <c:pt idx="421">
                  <c:v>1.2464835616438357</c:v>
                </c:pt>
                <c:pt idx="422">
                  <c:v>2.5830711780821916</c:v>
                </c:pt>
                <c:pt idx="433">
                  <c:v>1.2108016438356164</c:v>
                </c:pt>
                <c:pt idx="434">
                  <c:v>2.4597257342465757</c:v>
                </c:pt>
                <c:pt idx="438">
                  <c:v>2.0233698575342465</c:v>
                </c:pt>
                <c:pt idx="446">
                  <c:v>1.7410946821917808</c:v>
                </c:pt>
                <c:pt idx="450">
                  <c:v>2.097321506849315</c:v>
                </c:pt>
                <c:pt idx="456">
                  <c:v>1.2636279616438355</c:v>
                </c:pt>
                <c:pt idx="465">
                  <c:v>10.217185323561642</c:v>
                </c:pt>
                <c:pt idx="482">
                  <c:v>0.73509630410958904</c:v>
                </c:pt>
                <c:pt idx="488">
                  <c:v>5.4505857534246568E-2</c:v>
                </c:pt>
                <c:pt idx="490">
                  <c:v>4.2865495890410957E-2</c:v>
                </c:pt>
                <c:pt idx="491">
                  <c:v>5.8194419178082185E-2</c:v>
                </c:pt>
                <c:pt idx="492">
                  <c:v>1.9560316876712327</c:v>
                </c:pt>
                <c:pt idx="496">
                  <c:v>3.3940964383561645E-2</c:v>
                </c:pt>
                <c:pt idx="497">
                  <c:v>0.11810619452054794</c:v>
                </c:pt>
                <c:pt idx="500">
                  <c:v>8.5106736986301376E-2</c:v>
                </c:pt>
                <c:pt idx="501">
                  <c:v>5.0148468493150682E-2</c:v>
                </c:pt>
                <c:pt idx="502">
                  <c:v>5.5327471232876714E-2</c:v>
                </c:pt>
                <c:pt idx="503">
                  <c:v>2.4738986301369864E-2</c:v>
                </c:pt>
                <c:pt idx="504">
                  <c:v>8.2101065753424657E-2</c:v>
                </c:pt>
                <c:pt idx="507">
                  <c:v>7.9789010958904102E-2</c:v>
                </c:pt>
                <c:pt idx="509">
                  <c:v>3.1242648657534251</c:v>
                </c:pt>
                <c:pt idx="532">
                  <c:v>1.2437591506849315</c:v>
                </c:pt>
                <c:pt idx="537">
                  <c:v>0.31580356438356166</c:v>
                </c:pt>
                <c:pt idx="539">
                  <c:v>0.14920547671232876</c:v>
                </c:pt>
                <c:pt idx="542">
                  <c:v>2.5525519397260275</c:v>
                </c:pt>
                <c:pt idx="549">
                  <c:v>6.7003347945205474E-2</c:v>
                </c:pt>
                <c:pt idx="551">
                  <c:v>3.209132054794521E-2</c:v>
                </c:pt>
                <c:pt idx="552">
                  <c:v>9.9950128767123281E-2</c:v>
                </c:pt>
                <c:pt idx="554">
                  <c:v>1.3032862191780821</c:v>
                </c:pt>
                <c:pt idx="556">
                  <c:v>1.0153186027397259</c:v>
                </c:pt>
                <c:pt idx="561">
                  <c:v>7.1719939726027387E-2</c:v>
                </c:pt>
                <c:pt idx="563">
                  <c:v>5.0264071232876711E-2</c:v>
                </c:pt>
                <c:pt idx="564">
                  <c:v>3.005671232876712E-2</c:v>
                </c:pt>
                <c:pt idx="565">
                  <c:v>5.4772578082191777E-2</c:v>
                </c:pt>
                <c:pt idx="566">
                  <c:v>0.14896093972602739</c:v>
                </c:pt>
                <c:pt idx="568">
                  <c:v>4.7674569863013688E-2</c:v>
                </c:pt>
                <c:pt idx="569">
                  <c:v>0.73267776986301369</c:v>
                </c:pt>
                <c:pt idx="575">
                  <c:v>0.63588443013698626</c:v>
                </c:pt>
                <c:pt idx="576">
                  <c:v>0.62439399452054789</c:v>
                </c:pt>
                <c:pt idx="580">
                  <c:v>1.1251152246575342</c:v>
                </c:pt>
                <c:pt idx="583">
                  <c:v>0.35043767397260273</c:v>
                </c:pt>
                <c:pt idx="586">
                  <c:v>0.78223749863013692</c:v>
                </c:pt>
                <c:pt idx="591">
                  <c:v>7.7361353424657539E-2</c:v>
                </c:pt>
                <c:pt idx="592">
                  <c:v>0.17146198356164383</c:v>
                </c:pt>
                <c:pt idx="593">
                  <c:v>1.0267968821917808</c:v>
                </c:pt>
                <c:pt idx="595">
                  <c:v>2.3325074219178079</c:v>
                </c:pt>
                <c:pt idx="599">
                  <c:v>1.4957579342465754</c:v>
                </c:pt>
                <c:pt idx="604">
                  <c:v>3.2410794420076328E-2</c:v>
                </c:pt>
                <c:pt idx="606">
                  <c:v>3.844947123287671E-2</c:v>
                </c:pt>
                <c:pt idx="607">
                  <c:v>1.4268593123287669</c:v>
                </c:pt>
                <c:pt idx="614">
                  <c:v>0.34965204657534243</c:v>
                </c:pt>
                <c:pt idx="615">
                  <c:v>0.74124476712328757</c:v>
                </c:pt>
                <c:pt idx="616">
                  <c:v>0.68735076986301369</c:v>
                </c:pt>
                <c:pt idx="618">
                  <c:v>0.75646003013698615</c:v>
                </c:pt>
                <c:pt idx="621">
                  <c:v>0.9615163726027397</c:v>
                </c:pt>
                <c:pt idx="625">
                  <c:v>0.16249121095890412</c:v>
                </c:pt>
                <c:pt idx="626">
                  <c:v>6.1639380821917805E-2</c:v>
                </c:pt>
                <c:pt idx="628">
                  <c:v>0.14857264109589041</c:v>
                </c:pt>
                <c:pt idx="631">
                  <c:v>0.17045296986301367</c:v>
                </c:pt>
                <c:pt idx="634">
                  <c:v>0.24579454520547944</c:v>
                </c:pt>
                <c:pt idx="636">
                  <c:v>1.1418289038356164</c:v>
                </c:pt>
                <c:pt idx="643">
                  <c:v>1.2039602739726025</c:v>
                </c:pt>
                <c:pt idx="650">
                  <c:v>3.132000019178081</c:v>
                </c:pt>
                <c:pt idx="666">
                  <c:v>1.4372901698630134</c:v>
                </c:pt>
                <c:pt idx="671">
                  <c:v>0.36376201643835615</c:v>
                </c:pt>
                <c:pt idx="674">
                  <c:v>1.1384158356164382</c:v>
                </c:pt>
                <c:pt idx="683">
                  <c:v>0.78260671232876722</c:v>
                </c:pt>
                <c:pt idx="690">
                  <c:v>3.3700202054794524</c:v>
                </c:pt>
                <c:pt idx="700">
                  <c:v>1.4874785479452053</c:v>
                </c:pt>
                <c:pt idx="704">
                  <c:v>1.1350043835616437</c:v>
                </c:pt>
                <c:pt idx="711">
                  <c:v>0.43392739726027396</c:v>
                </c:pt>
                <c:pt idx="713">
                  <c:v>2.0142967123287665</c:v>
                </c:pt>
                <c:pt idx="727">
                  <c:v>1.2649548493150684</c:v>
                </c:pt>
                <c:pt idx="731">
                  <c:v>0.95151780821917797</c:v>
                </c:pt>
                <c:pt idx="734">
                  <c:v>1.177823095890411</c:v>
                </c:pt>
                <c:pt idx="738">
                  <c:v>0.9125903232876712</c:v>
                </c:pt>
                <c:pt idx="746">
                  <c:v>5.8573384013698622</c:v>
                </c:pt>
                <c:pt idx="760">
                  <c:v>3.9891731013698628</c:v>
                </c:pt>
                <c:pt idx="765">
                  <c:v>4.7834661780821914</c:v>
                </c:pt>
                <c:pt idx="772">
                  <c:v>7.4202080175342466</c:v>
                </c:pt>
                <c:pt idx="788">
                  <c:v>0.2025822410958904</c:v>
                </c:pt>
                <c:pt idx="789">
                  <c:v>0.32043886027397256</c:v>
                </c:pt>
                <c:pt idx="793">
                  <c:v>1.3676805780821917</c:v>
                </c:pt>
                <c:pt idx="798">
                  <c:v>5.5396053947945205</c:v>
                </c:pt>
                <c:pt idx="809">
                  <c:v>5.5434704334246572</c:v>
                </c:pt>
                <c:pt idx="817">
                  <c:v>7.8714889652054785</c:v>
                </c:pt>
                <c:pt idx="825">
                  <c:v>5.9991453706849311</c:v>
                </c:pt>
                <c:pt idx="837">
                  <c:v>10.960571172328768</c:v>
                </c:pt>
                <c:pt idx="850">
                  <c:v>6.0598602657534242</c:v>
                </c:pt>
                <c:pt idx="860">
                  <c:v>7.6188198410958909</c:v>
                </c:pt>
                <c:pt idx="875">
                  <c:v>1.1361913283918184</c:v>
                </c:pt>
                <c:pt idx="881">
                  <c:v>0.72013393972602735</c:v>
                </c:pt>
                <c:pt idx="884">
                  <c:v>4.774855561643835E-2</c:v>
                </c:pt>
                <c:pt idx="885">
                  <c:v>6.336411354513042</c:v>
                </c:pt>
                <c:pt idx="899">
                  <c:v>0.2873621917808219</c:v>
                </c:pt>
                <c:pt idx="901">
                  <c:v>4.5999345205479445</c:v>
                </c:pt>
                <c:pt idx="907">
                  <c:v>7.4840371506849284</c:v>
                </c:pt>
                <c:pt idx="942">
                  <c:v>3.0993232876712313</c:v>
                </c:pt>
                <c:pt idx="956">
                  <c:v>8.1534781917808203</c:v>
                </c:pt>
                <c:pt idx="973">
                  <c:v>4.0803413698630129</c:v>
                </c:pt>
                <c:pt idx="988">
                  <c:v>1.1105252054794519</c:v>
                </c:pt>
                <c:pt idx="993">
                  <c:v>1.2497073972602739</c:v>
                </c:pt>
                <c:pt idx="1003">
                  <c:v>0.48543616438356163</c:v>
                </c:pt>
                <c:pt idx="1006">
                  <c:v>1.1403731506849315</c:v>
                </c:pt>
                <c:pt idx="1011">
                  <c:v>0.43136739726027395</c:v>
                </c:pt>
                <c:pt idx="1020">
                  <c:v>2.3431030136986295</c:v>
                </c:pt>
                <c:pt idx="1023">
                  <c:v>3.3558449315068493</c:v>
                </c:pt>
                <c:pt idx="1032">
                  <c:v>3.9697378904109581</c:v>
                </c:pt>
                <c:pt idx="1041">
                  <c:v>1.9983780821917805</c:v>
                </c:pt>
                <c:pt idx="1042">
                  <c:v>19.034760547945204</c:v>
                </c:pt>
                <c:pt idx="1062">
                  <c:v>8.1752821917808234</c:v>
                </c:pt>
                <c:pt idx="1075">
                  <c:v>2.8501282191780817</c:v>
                </c:pt>
                <c:pt idx="1083">
                  <c:v>0.76539589041095901</c:v>
                </c:pt>
                <c:pt idx="1091">
                  <c:v>3.3481742465753417</c:v>
                </c:pt>
                <c:pt idx="1104">
                  <c:v>1.3398673972602742</c:v>
                </c:pt>
                <c:pt idx="1122">
                  <c:v>1.6283865479452053</c:v>
                </c:pt>
                <c:pt idx="1130">
                  <c:v>0.32059619178082188</c:v>
                </c:pt>
                <c:pt idx="1131">
                  <c:v>1.8587632876712328</c:v>
                </c:pt>
                <c:pt idx="1147">
                  <c:v>1.7049421917808218</c:v>
                </c:pt>
                <c:pt idx="1152">
                  <c:v>11.068183287671227</c:v>
                </c:pt>
                <c:pt idx="1174">
                  <c:v>4.438596986301369</c:v>
                </c:pt>
                <c:pt idx="1186">
                  <c:v>3.5838509589041094</c:v>
                </c:pt>
                <c:pt idx="1196">
                  <c:v>6.3513958040908234</c:v>
                </c:pt>
                <c:pt idx="1207">
                  <c:v>23.945012356164369</c:v>
                </c:pt>
                <c:pt idx="1213">
                  <c:v>3.5128364383561639</c:v>
                </c:pt>
                <c:pt idx="1220">
                  <c:v>3.0079164383561645</c:v>
                </c:pt>
                <c:pt idx="1226">
                  <c:v>2.7397904383561644</c:v>
                </c:pt>
                <c:pt idx="1236">
                  <c:v>5.6788635616438361</c:v>
                </c:pt>
                <c:pt idx="1245">
                  <c:v>4.9551400000000001</c:v>
                </c:pt>
                <c:pt idx="1252">
                  <c:v>3.4131750136986301</c:v>
                </c:pt>
                <c:pt idx="1267">
                  <c:v>2.8331824657534255</c:v>
                </c:pt>
                <c:pt idx="1284">
                  <c:v>2.9617104109589034</c:v>
                </c:pt>
                <c:pt idx="1293">
                  <c:v>3.864203260273972</c:v>
                </c:pt>
                <c:pt idx="1318">
                  <c:v>10.89473671232877</c:v>
                </c:pt>
                <c:pt idx="1334">
                  <c:v>0.9971698630136987</c:v>
                </c:pt>
                <c:pt idx="1340">
                  <c:v>2.026758082191781</c:v>
                </c:pt>
                <c:pt idx="1351">
                  <c:v>1.5239182191780822</c:v>
                </c:pt>
                <c:pt idx="1356">
                  <c:v>5.5690901369862997</c:v>
                </c:pt>
                <c:pt idx="1384">
                  <c:v>3.0966994520547946</c:v>
                </c:pt>
                <c:pt idx="1388">
                  <c:v>6.6228093698630133</c:v>
                </c:pt>
                <c:pt idx="1403">
                  <c:v>3.3272613698630131</c:v>
                </c:pt>
                <c:pt idx="1405">
                  <c:v>2.435810958904109</c:v>
                </c:pt>
                <c:pt idx="1420">
                  <c:v>2.1189791780821916</c:v>
                </c:pt>
                <c:pt idx="1443">
                  <c:v>3.2284249315068489</c:v>
                </c:pt>
                <c:pt idx="1445">
                  <c:v>2.0705999999999998</c:v>
                </c:pt>
                <c:pt idx="1446">
                  <c:v>6.9048547945205474</c:v>
                </c:pt>
                <c:pt idx="1457">
                  <c:v>1.0757665753424659</c:v>
                </c:pt>
                <c:pt idx="1466">
                  <c:v>3.9180621917808218</c:v>
                </c:pt>
                <c:pt idx="1491">
                  <c:v>1.4876586301369863</c:v>
                </c:pt>
                <c:pt idx="1497">
                  <c:v>7.347643835616438</c:v>
                </c:pt>
                <c:pt idx="1514">
                  <c:v>7.0385621917808212</c:v>
                </c:pt>
                <c:pt idx="1519">
                  <c:v>6.5244769863013685</c:v>
                </c:pt>
                <c:pt idx="1523">
                  <c:v>1.4924950684931506</c:v>
                </c:pt>
                <c:pt idx="1525">
                  <c:v>2.4853915068493149</c:v>
                </c:pt>
                <c:pt idx="1528">
                  <c:v>1.4233591780821915</c:v>
                </c:pt>
                <c:pt idx="1535">
                  <c:v>1.8923875342465752</c:v>
                </c:pt>
                <c:pt idx="1551">
                  <c:v>1.1904126575342464</c:v>
                </c:pt>
                <c:pt idx="1565">
                  <c:v>2.0919471780821914</c:v>
                </c:pt>
                <c:pt idx="1567">
                  <c:v>0.35035890410958903</c:v>
                </c:pt>
                <c:pt idx="1573">
                  <c:v>1.9014968219178079</c:v>
                </c:pt>
                <c:pt idx="1579">
                  <c:v>13.90543076712329</c:v>
                </c:pt>
                <c:pt idx="1594">
                  <c:v>9.7264701369863005</c:v>
                </c:pt>
                <c:pt idx="1602">
                  <c:v>5.9514796063051252</c:v>
                </c:pt>
                <c:pt idx="1620">
                  <c:v>5.242865753424657</c:v>
                </c:pt>
                <c:pt idx="1630">
                  <c:v>6.8725372602739725</c:v>
                </c:pt>
                <c:pt idx="1642">
                  <c:v>4.6324602739726028</c:v>
                </c:pt>
                <c:pt idx="1653">
                  <c:v>2.7563339999999998</c:v>
                </c:pt>
                <c:pt idx="1658">
                  <c:v>3.720106849315068</c:v>
                </c:pt>
                <c:pt idx="1664">
                  <c:v>3.2667287671232872</c:v>
                </c:pt>
                <c:pt idx="1671">
                  <c:v>4.4931106849315068</c:v>
                </c:pt>
                <c:pt idx="1679">
                  <c:v>4.8305338739726027</c:v>
                </c:pt>
                <c:pt idx="1687">
                  <c:v>6.2485502684931475</c:v>
                </c:pt>
                <c:pt idx="1708">
                  <c:v>3.988434520547945</c:v>
                </c:pt>
                <c:pt idx="1717">
                  <c:v>0.70436749315068492</c:v>
                </c:pt>
                <c:pt idx="1721">
                  <c:v>0.41643288767123288</c:v>
                </c:pt>
                <c:pt idx="1724">
                  <c:v>7.5465468493150667E-2</c:v>
                </c:pt>
                <c:pt idx="1727">
                  <c:v>0.2258787369863014</c:v>
                </c:pt>
                <c:pt idx="1729">
                  <c:v>1.3889182191780822</c:v>
                </c:pt>
                <c:pt idx="1735">
                  <c:v>2.2054041315068487</c:v>
                </c:pt>
                <c:pt idx="1745">
                  <c:v>5.4725418923287661</c:v>
                </c:pt>
                <c:pt idx="1763">
                  <c:v>4.4536227126027388</c:v>
                </c:pt>
                <c:pt idx="1773">
                  <c:v>4.3569525693150677</c:v>
                </c:pt>
                <c:pt idx="1788">
                  <c:v>0.81584690958904105</c:v>
                </c:pt>
                <c:pt idx="1789">
                  <c:v>5.0424748273972604</c:v>
                </c:pt>
                <c:pt idx="1798">
                  <c:v>3.4776061643835612</c:v>
                </c:pt>
                <c:pt idx="1807">
                  <c:v>7.6974252041095896</c:v>
                </c:pt>
                <c:pt idx="1819">
                  <c:v>5.3648665126027399</c:v>
                </c:pt>
                <c:pt idx="1826">
                  <c:v>12.401855161643834</c:v>
                </c:pt>
                <c:pt idx="1840">
                  <c:v>4.1604891369863015</c:v>
                </c:pt>
                <c:pt idx="1857">
                  <c:v>8.3166495698630136</c:v>
                </c:pt>
                <c:pt idx="1877">
                  <c:v>0.54310167123287678</c:v>
                </c:pt>
                <c:pt idx="1878">
                  <c:v>0.42569863013698628</c:v>
                </c:pt>
                <c:pt idx="1885">
                  <c:v>0.45548234520547942</c:v>
                </c:pt>
                <c:pt idx="1890">
                  <c:v>6.538643975342465</c:v>
                </c:pt>
                <c:pt idx="1897">
                  <c:v>2.4893917808219181</c:v>
                </c:pt>
                <c:pt idx="1904">
                  <c:v>1.6921138958904109</c:v>
                </c:pt>
                <c:pt idx="1909">
                  <c:v>4.1586741287671227</c:v>
                </c:pt>
                <c:pt idx="1912">
                  <c:v>9.4603065041095906</c:v>
                </c:pt>
                <c:pt idx="1928">
                  <c:v>2.5388767123287668</c:v>
                </c:pt>
                <c:pt idx="1934">
                  <c:v>0.48844134739726019</c:v>
                </c:pt>
                <c:pt idx="1937">
                  <c:v>3.0471494958904106</c:v>
                </c:pt>
                <c:pt idx="1939">
                  <c:v>2.8177474191780818</c:v>
                </c:pt>
                <c:pt idx="1941">
                  <c:v>4.5342180630136983</c:v>
                </c:pt>
                <c:pt idx="1954">
                  <c:v>3.0532567134246573</c:v>
                </c:pt>
                <c:pt idx="1963">
                  <c:v>0.61820046575342469</c:v>
                </c:pt>
                <c:pt idx="1967">
                  <c:v>0.78602926849315058</c:v>
                </c:pt>
                <c:pt idx="1968">
                  <c:v>0.54033197260273969</c:v>
                </c:pt>
                <c:pt idx="1970">
                  <c:v>2.3794107189041096</c:v>
                </c:pt>
                <c:pt idx="1974">
                  <c:v>2.3525804909589039</c:v>
                </c:pt>
                <c:pt idx="1977">
                  <c:v>1.7067903452054796</c:v>
                </c:pt>
                <c:pt idx="1982">
                  <c:v>0.79048748219178078</c:v>
                </c:pt>
                <c:pt idx="1985">
                  <c:v>1.5392910953424654</c:v>
                </c:pt>
                <c:pt idx="1989">
                  <c:v>1.1132087621917808</c:v>
                </c:pt>
                <c:pt idx="1993">
                  <c:v>2.7252628027397257</c:v>
                </c:pt>
                <c:pt idx="1998">
                  <c:v>1.9816482723287669</c:v>
                </c:pt>
                <c:pt idx="2006">
                  <c:v>0.18288353424657533</c:v>
                </c:pt>
                <c:pt idx="2007">
                  <c:v>0.89541258082191777</c:v>
                </c:pt>
                <c:pt idx="2008">
                  <c:v>0.58448745205479447</c:v>
                </c:pt>
                <c:pt idx="2009">
                  <c:v>0.57990958356164368</c:v>
                </c:pt>
                <c:pt idx="2010">
                  <c:v>1.224787906849315</c:v>
                </c:pt>
                <c:pt idx="2011">
                  <c:v>0.58555099726027393</c:v>
                </c:pt>
                <c:pt idx="2012">
                  <c:v>0.58444121095890411</c:v>
                </c:pt>
                <c:pt idx="2013">
                  <c:v>0.74899015068493147</c:v>
                </c:pt>
                <c:pt idx="2014">
                  <c:v>0.74591511780821906</c:v>
                </c:pt>
                <c:pt idx="2015">
                  <c:v>0.74258575890410972</c:v>
                </c:pt>
                <c:pt idx="2016">
                  <c:v>0.59549283287671229</c:v>
                </c:pt>
                <c:pt idx="2017">
                  <c:v>3.6991863698630136</c:v>
                </c:pt>
                <c:pt idx="2019">
                  <c:v>2.1552743589041095</c:v>
                </c:pt>
                <c:pt idx="2020">
                  <c:v>1.4417986438356161</c:v>
                </c:pt>
                <c:pt idx="2023">
                  <c:v>2.3962005509589037</c:v>
                </c:pt>
                <c:pt idx="2024">
                  <c:v>0.76358350684931497</c:v>
                </c:pt>
                <c:pt idx="2026">
                  <c:v>0.76267966027397249</c:v>
                </c:pt>
                <c:pt idx="2028">
                  <c:v>1.1894828301369862</c:v>
                </c:pt>
                <c:pt idx="2029">
                  <c:v>0.90304236164383556</c:v>
                </c:pt>
                <c:pt idx="2030">
                  <c:v>1.2031008328767123</c:v>
                </c:pt>
                <c:pt idx="2031">
                  <c:v>0.59773552602739721</c:v>
                </c:pt>
                <c:pt idx="2032">
                  <c:v>1.132753208219178</c:v>
                </c:pt>
                <c:pt idx="2034">
                  <c:v>0.91048717808219171</c:v>
                </c:pt>
                <c:pt idx="2035">
                  <c:v>1.5547871342465753</c:v>
                </c:pt>
                <c:pt idx="2037">
                  <c:v>0.80286789589041119</c:v>
                </c:pt>
                <c:pt idx="2041">
                  <c:v>2.5027758410958905</c:v>
                </c:pt>
                <c:pt idx="2043">
                  <c:v>1.955166016438356</c:v>
                </c:pt>
                <c:pt idx="2044">
                  <c:v>2.7896329915068483</c:v>
                </c:pt>
                <c:pt idx="2047">
                  <c:v>8.1112573260273955</c:v>
                </c:pt>
                <c:pt idx="2080">
                  <c:v>0.87017018630136977</c:v>
                </c:pt>
                <c:pt idx="2082">
                  <c:v>0.44060828219178083</c:v>
                </c:pt>
                <c:pt idx="2085">
                  <c:v>0.22267399726027393</c:v>
                </c:pt>
                <c:pt idx="2087">
                  <c:v>7.576603561643834E-2</c:v>
                </c:pt>
                <c:pt idx="2088">
                  <c:v>5.5585951616438347</c:v>
                </c:pt>
                <c:pt idx="2110">
                  <c:v>3.8591084273972598</c:v>
                </c:pt>
                <c:pt idx="2119">
                  <c:v>4.0960837167123287</c:v>
                </c:pt>
                <c:pt idx="2132">
                  <c:v>0</c:v>
                </c:pt>
                <c:pt idx="2133">
                  <c:v>3.8065150684931508</c:v>
                </c:pt>
                <c:pt idx="2140">
                  <c:v>5.4106849315068484</c:v>
                </c:pt>
                <c:pt idx="2144">
                  <c:v>4.9239945205479456</c:v>
                </c:pt>
                <c:pt idx="2151">
                  <c:v>0</c:v>
                </c:pt>
                <c:pt idx="2155">
                  <c:v>2.8957260273972603</c:v>
                </c:pt>
                <c:pt idx="2157">
                  <c:v>1.1808219178082191</c:v>
                </c:pt>
                <c:pt idx="2159">
                  <c:v>4.1577260273972607</c:v>
                </c:pt>
                <c:pt idx="2164">
                  <c:v>0</c:v>
                </c:pt>
                <c:pt idx="2169">
                  <c:v>7.555890410958904</c:v>
                </c:pt>
                <c:pt idx="2187">
                  <c:v>4.2727671232876716</c:v>
                </c:pt>
                <c:pt idx="2197">
                  <c:v>0.76273972602739715</c:v>
                </c:pt>
                <c:pt idx="2198">
                  <c:v>1.3347945205479452</c:v>
                </c:pt>
                <c:pt idx="2199">
                  <c:v>0.5577534246575343</c:v>
                </c:pt>
                <c:pt idx="2201">
                  <c:v>1.5731506849315067</c:v>
                </c:pt>
                <c:pt idx="2209">
                  <c:v>0.58799999999999997</c:v>
                </c:pt>
                <c:pt idx="2211">
                  <c:v>1.4192452054794522</c:v>
                </c:pt>
                <c:pt idx="2216">
                  <c:v>0.91052054794520554</c:v>
                </c:pt>
                <c:pt idx="2219">
                  <c:v>4.2427397260273967</c:v>
                </c:pt>
                <c:pt idx="2231">
                  <c:v>7.7204346031150317</c:v>
                </c:pt>
                <c:pt idx="2240">
                  <c:v>9.7448624657534229</c:v>
                </c:pt>
                <c:pt idx="2251">
                  <c:v>0</c:v>
                </c:pt>
                <c:pt idx="2252">
                  <c:v>0.69123287671232869</c:v>
                </c:pt>
                <c:pt idx="2253">
                  <c:v>0.44572602739726025</c:v>
                </c:pt>
                <c:pt idx="2255">
                  <c:v>0.95945205479452056</c:v>
                </c:pt>
                <c:pt idx="2258">
                  <c:v>0</c:v>
                </c:pt>
                <c:pt idx="2259">
                  <c:v>2.1452054794520548</c:v>
                </c:pt>
                <c:pt idx="2262">
                  <c:v>1.5256986301369864</c:v>
                </c:pt>
                <c:pt idx="2266">
                  <c:v>0.8580821917808219</c:v>
                </c:pt>
                <c:pt idx="2268">
                  <c:v>3.6230136986301362</c:v>
                </c:pt>
                <c:pt idx="2279">
                  <c:v>1.3109589041095888</c:v>
                </c:pt>
                <c:pt idx="2280">
                  <c:v>3.9508767123287676</c:v>
                </c:pt>
                <c:pt idx="2283">
                  <c:v>7.0760958904109597</c:v>
                </c:pt>
                <c:pt idx="2291">
                  <c:v>1.8</c:v>
                </c:pt>
                <c:pt idx="2292">
                  <c:v>3.4037260273972603</c:v>
                </c:pt>
                <c:pt idx="2294">
                  <c:v>4.0903698630136986</c:v>
                </c:pt>
                <c:pt idx="2299">
                  <c:v>0</c:v>
                </c:pt>
                <c:pt idx="2300">
                  <c:v>0.36799999999999999</c:v>
                </c:pt>
                <c:pt idx="2301">
                  <c:v>0.89678630136986315</c:v>
                </c:pt>
                <c:pt idx="2302">
                  <c:v>0.87379178082191789</c:v>
                </c:pt>
                <c:pt idx="2303">
                  <c:v>1.0351369863013697</c:v>
                </c:pt>
                <c:pt idx="2307">
                  <c:v>3.1783561643835614</c:v>
                </c:pt>
                <c:pt idx="2309">
                  <c:v>3.2432328767123284</c:v>
                </c:pt>
                <c:pt idx="2312">
                  <c:v>1.7856438356164381</c:v>
                </c:pt>
                <c:pt idx="2314">
                  <c:v>2.3835616438356162</c:v>
                </c:pt>
                <c:pt idx="2315">
                  <c:v>4.4492728842184279</c:v>
                </c:pt>
                <c:pt idx="2318">
                  <c:v>0.78657534246575334</c:v>
                </c:pt>
                <c:pt idx="2319">
                  <c:v>0.47671232876712327</c:v>
                </c:pt>
                <c:pt idx="2320">
                  <c:v>1.1631780821917808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E2B-41D1-B703-4F62AE93350D}"/>
            </c:ext>
          </c:extLst>
        </c:ser>
        <c:ser>
          <c:idx val="39"/>
          <c:order val="39"/>
          <c:tx>
            <c:strRef>
              <c:f>Реестр!$AO$2:$AO$3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Суточный объём по площадке, м3 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Реестр!$AO$4:$AO$2324</c:f>
              <c:numCache>
                <c:formatCode>0.000</c:formatCode>
                <c:ptCount val="2321"/>
                <c:pt idx="1">
                  <c:v>0</c:v>
                </c:pt>
                <c:pt idx="2">
                  <c:v>0</c:v>
                </c:pt>
                <c:pt idx="3">
                  <c:v>1.6675163013698628</c:v>
                </c:pt>
                <c:pt idx="13">
                  <c:v>0.91849315068493154</c:v>
                </c:pt>
                <c:pt idx="18">
                  <c:v>6.3616438356164387E-2</c:v>
                </c:pt>
                <c:pt idx="19">
                  <c:v>1.1678794520547944</c:v>
                </c:pt>
                <c:pt idx="26">
                  <c:v>2.2198808219178083</c:v>
                </c:pt>
                <c:pt idx="43">
                  <c:v>0.65820082191780815</c:v>
                </c:pt>
                <c:pt idx="44">
                  <c:v>0.13559917808219177</c:v>
                </c:pt>
                <c:pt idx="46">
                  <c:v>1.1124813698630138</c:v>
                </c:pt>
                <c:pt idx="62">
                  <c:v>1.1522786301369863</c:v>
                </c:pt>
                <c:pt idx="71">
                  <c:v>1.2558920547945205</c:v>
                </c:pt>
                <c:pt idx="77">
                  <c:v>1.24912</c:v>
                </c:pt>
                <c:pt idx="92">
                  <c:v>2.0577852054794521</c:v>
                </c:pt>
                <c:pt idx="103">
                  <c:v>2.0544558904109591</c:v>
                </c:pt>
                <c:pt idx="109">
                  <c:v>1.9991835616438354</c:v>
                </c:pt>
                <c:pt idx="122">
                  <c:v>8.6744268493150685</c:v>
                </c:pt>
                <c:pt idx="126">
                  <c:v>0</c:v>
                </c:pt>
                <c:pt idx="128">
                  <c:v>0</c:v>
                </c:pt>
                <c:pt idx="129">
                  <c:v>6.7522805479452055</c:v>
                </c:pt>
                <c:pt idx="134">
                  <c:v>2.0868115068493145</c:v>
                </c:pt>
                <c:pt idx="152">
                  <c:v>1.1641334794520548</c:v>
                </c:pt>
                <c:pt idx="162">
                  <c:v>1.3081100547945204</c:v>
                </c:pt>
                <c:pt idx="177">
                  <c:v>0.77332882191780827</c:v>
                </c:pt>
                <c:pt idx="186">
                  <c:v>2.7631024657534247</c:v>
                </c:pt>
                <c:pt idx="207">
                  <c:v>1.1590889041095889</c:v>
                </c:pt>
                <c:pt idx="220">
                  <c:v>1.5438082191780822</c:v>
                </c:pt>
                <c:pt idx="234">
                  <c:v>1.4666246575342465</c:v>
                </c:pt>
                <c:pt idx="249">
                  <c:v>1.6057247671232877</c:v>
                </c:pt>
                <c:pt idx="263">
                  <c:v>2.8980273972602739</c:v>
                </c:pt>
                <c:pt idx="281">
                  <c:v>0.88535589041095886</c:v>
                </c:pt>
                <c:pt idx="288">
                  <c:v>0.37709479452054795</c:v>
                </c:pt>
                <c:pt idx="329">
                  <c:v>2.2902542465753424</c:v>
                </c:pt>
                <c:pt idx="343">
                  <c:v>1.1243465753424657</c:v>
                </c:pt>
                <c:pt idx="352">
                  <c:v>1.5634337753424656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1.2358158904109591</c:v>
                </c:pt>
                <c:pt idx="372">
                  <c:v>1.6326493150684933</c:v>
                </c:pt>
                <c:pt idx="385">
                  <c:v>2.1039065753424655</c:v>
                </c:pt>
                <c:pt idx="386">
                  <c:v>2.4049232876712328</c:v>
                </c:pt>
                <c:pt idx="388">
                  <c:v>0.67858767123287667</c:v>
                </c:pt>
                <c:pt idx="389">
                  <c:v>0.67858767123287667</c:v>
                </c:pt>
                <c:pt idx="390">
                  <c:v>0.78765287671232875</c:v>
                </c:pt>
                <c:pt idx="391">
                  <c:v>0.3137252054794521</c:v>
                </c:pt>
                <c:pt idx="392">
                  <c:v>1.4442632876712327</c:v>
                </c:pt>
                <c:pt idx="393">
                  <c:v>0.96668136986301378</c:v>
                </c:pt>
                <c:pt idx="394">
                  <c:v>0.25976448493150683</c:v>
                </c:pt>
                <c:pt idx="398">
                  <c:v>0.10511876712328766</c:v>
                </c:pt>
                <c:pt idx="401">
                  <c:v>0.23561672054794522</c:v>
                </c:pt>
                <c:pt idx="407">
                  <c:v>0.22636770410958904</c:v>
                </c:pt>
                <c:pt idx="411">
                  <c:v>0.40861422739726022</c:v>
                </c:pt>
                <c:pt idx="417">
                  <c:v>0.21510959178082192</c:v>
                </c:pt>
                <c:pt idx="421">
                  <c:v>0.38683972602739725</c:v>
                </c:pt>
                <c:pt idx="422">
                  <c:v>0.68103172602739726</c:v>
                </c:pt>
                <c:pt idx="433">
                  <c:v>0.37576602739726034</c:v>
                </c:pt>
                <c:pt idx="434">
                  <c:v>0.76336315890410966</c:v>
                </c:pt>
                <c:pt idx="438">
                  <c:v>0.58896646027397259</c:v>
                </c:pt>
                <c:pt idx="446">
                  <c:v>0.45980312054794525</c:v>
                </c:pt>
                <c:pt idx="450">
                  <c:v>0.38495712328767129</c:v>
                </c:pt>
                <c:pt idx="456">
                  <c:v>0.29816418082191776</c:v>
                </c:pt>
                <c:pt idx="465">
                  <c:v>0.61014017835616452</c:v>
                </c:pt>
                <c:pt idx="482">
                  <c:v>0.19953909863013697</c:v>
                </c:pt>
                <c:pt idx="488">
                  <c:v>1.3216980821917806E-2</c:v>
                </c:pt>
                <c:pt idx="490">
                  <c:v>1.3303084931506849E-2</c:v>
                </c:pt>
                <c:pt idx="491">
                  <c:v>1.806033698630137E-2</c:v>
                </c:pt>
                <c:pt idx="492">
                  <c:v>0.5954807835616438</c:v>
                </c:pt>
                <c:pt idx="496">
                  <c:v>1.0533402739726028E-2</c:v>
                </c:pt>
                <c:pt idx="497">
                  <c:v>3.443446849315069E-2</c:v>
                </c:pt>
                <c:pt idx="500">
                  <c:v>2.6412435616438357E-2</c:v>
                </c:pt>
                <c:pt idx="501">
                  <c:v>1.5563317808219177E-2</c:v>
                </c:pt>
                <c:pt idx="502">
                  <c:v>1.7170594520547946E-2</c:v>
                </c:pt>
                <c:pt idx="503">
                  <c:v>7.6776164383561647E-3</c:v>
                </c:pt>
                <c:pt idx="504">
                  <c:v>2.5479641095890414E-2</c:v>
                </c:pt>
                <c:pt idx="507">
                  <c:v>2.4762106849315069E-2</c:v>
                </c:pt>
                <c:pt idx="509">
                  <c:v>0.96959944109589058</c:v>
                </c:pt>
                <c:pt idx="532">
                  <c:v>0.38599421917808224</c:v>
                </c:pt>
                <c:pt idx="537">
                  <c:v>9.8008002739726041E-2</c:v>
                </c:pt>
                <c:pt idx="539">
                  <c:v>4.3346243835616444E-2</c:v>
                </c:pt>
                <c:pt idx="542">
                  <c:v>0.72238196712328762</c:v>
                </c:pt>
                <c:pt idx="549">
                  <c:v>2.0794142465753424E-2</c:v>
                </c:pt>
                <c:pt idx="551">
                  <c:v>9.9593753424657549E-3</c:v>
                </c:pt>
                <c:pt idx="552">
                  <c:v>3.101900547945205E-2</c:v>
                </c:pt>
                <c:pt idx="554">
                  <c:v>0.40446813698630135</c:v>
                </c:pt>
                <c:pt idx="556">
                  <c:v>0.31509887671232878</c:v>
                </c:pt>
                <c:pt idx="561">
                  <c:v>2.2257912328767122E-2</c:v>
                </c:pt>
                <c:pt idx="563">
                  <c:v>1.5599194520547947E-2</c:v>
                </c:pt>
                <c:pt idx="564">
                  <c:v>9.3279452054794518E-3</c:v>
                </c:pt>
                <c:pt idx="565">
                  <c:v>1.6998386301369864E-2</c:v>
                </c:pt>
                <c:pt idx="566">
                  <c:v>1.1028501369863013E-2</c:v>
                </c:pt>
                <c:pt idx="568">
                  <c:v>1.4795556164383558E-2</c:v>
                </c:pt>
                <c:pt idx="569">
                  <c:v>0.22368412602739729</c:v>
                </c:pt>
                <c:pt idx="575">
                  <c:v>0.19734344383561647</c:v>
                </c:pt>
                <c:pt idx="576">
                  <c:v>0.18564046027397257</c:v>
                </c:pt>
                <c:pt idx="580">
                  <c:v>0.34917369041095891</c:v>
                </c:pt>
                <c:pt idx="583">
                  <c:v>0.10195444109589039</c:v>
                </c:pt>
                <c:pt idx="586">
                  <c:v>0.24276336164383563</c:v>
                </c:pt>
                <c:pt idx="591">
                  <c:v>2.4008695890410957E-2</c:v>
                </c:pt>
                <c:pt idx="592">
                  <c:v>5.3212339726027409E-2</c:v>
                </c:pt>
                <c:pt idx="593">
                  <c:v>0.31866110136986303</c:v>
                </c:pt>
                <c:pt idx="595">
                  <c:v>0.72388161369863013</c:v>
                </c:pt>
                <c:pt idx="599">
                  <c:v>0.39441141369863014</c:v>
                </c:pt>
                <c:pt idx="604">
                  <c:v>2.1690794520547948E-2</c:v>
                </c:pt>
                <c:pt idx="606">
                  <c:v>1.1932594520547945E-2</c:v>
                </c:pt>
                <c:pt idx="607">
                  <c:v>7.4558983561643824E-2</c:v>
                </c:pt>
                <c:pt idx="614">
                  <c:v>0.10851270410958905</c:v>
                </c:pt>
                <c:pt idx="615">
                  <c:v>0.2300414794520548</c:v>
                </c:pt>
                <c:pt idx="616">
                  <c:v>0.21331575616438356</c:v>
                </c:pt>
                <c:pt idx="618">
                  <c:v>0.21274172876712327</c:v>
                </c:pt>
                <c:pt idx="621">
                  <c:v>0.29766190684931504</c:v>
                </c:pt>
                <c:pt idx="625">
                  <c:v>5.0428306849315069E-2</c:v>
                </c:pt>
                <c:pt idx="626">
                  <c:v>1.9129463013698632E-2</c:v>
                </c:pt>
                <c:pt idx="628">
                  <c:v>4.6108750684931504E-2</c:v>
                </c:pt>
                <c:pt idx="631">
                  <c:v>5.2423052054794514E-2</c:v>
                </c:pt>
                <c:pt idx="634">
                  <c:v>7.6281065753424665E-2</c:v>
                </c:pt>
                <c:pt idx="636">
                  <c:v>0.35197996684931504</c:v>
                </c:pt>
                <c:pt idx="643">
                  <c:v>0.33582328767123282</c:v>
                </c:pt>
                <c:pt idx="650">
                  <c:v>0.84463108767123285</c:v>
                </c:pt>
                <c:pt idx="666">
                  <c:v>0.43488315616438356</c:v>
                </c:pt>
                <c:pt idx="671">
                  <c:v>0.11067248219178083</c:v>
                </c:pt>
                <c:pt idx="674">
                  <c:v>0.33738460273972604</c:v>
                </c:pt>
                <c:pt idx="683">
                  <c:v>0.23991904109589041</c:v>
                </c:pt>
                <c:pt idx="690">
                  <c:v>0.97601789041095888</c:v>
                </c:pt>
                <c:pt idx="700">
                  <c:v>0.44919197260273969</c:v>
                </c:pt>
                <c:pt idx="704">
                  <c:v>0.17648383561643835</c:v>
                </c:pt>
                <c:pt idx="711">
                  <c:v>0.13466712328767122</c:v>
                </c:pt>
                <c:pt idx="713">
                  <c:v>0.24580356164383563</c:v>
                </c:pt>
                <c:pt idx="727">
                  <c:v>0.36142717808219177</c:v>
                </c:pt>
                <c:pt idx="731">
                  <c:v>0.29307945205479446</c:v>
                </c:pt>
                <c:pt idx="734">
                  <c:v>0.36460282191780824</c:v>
                </c:pt>
                <c:pt idx="738">
                  <c:v>0.27131404931506847</c:v>
                </c:pt>
                <c:pt idx="746">
                  <c:v>1.7351664287671233</c:v>
                </c:pt>
                <c:pt idx="760">
                  <c:v>1.2380192383561643</c:v>
                </c:pt>
                <c:pt idx="765">
                  <c:v>1.4253459041095888</c:v>
                </c:pt>
                <c:pt idx="772">
                  <c:v>1.8413191627397258</c:v>
                </c:pt>
                <c:pt idx="788">
                  <c:v>6.2870350684931506E-2</c:v>
                </c:pt>
                <c:pt idx="789">
                  <c:v>6.0674695890410961E-2</c:v>
                </c:pt>
                <c:pt idx="793">
                  <c:v>0.38853761917808216</c:v>
                </c:pt>
                <c:pt idx="798">
                  <c:v>1.6605879756164383</c:v>
                </c:pt>
                <c:pt idx="809">
                  <c:v>1.7203873758904109</c:v>
                </c:pt>
                <c:pt idx="817">
                  <c:v>2.438437529589041</c:v>
                </c:pt>
                <c:pt idx="825">
                  <c:v>1.8205831405479451</c:v>
                </c:pt>
                <c:pt idx="837">
                  <c:v>3.2770580161643834</c:v>
                </c:pt>
                <c:pt idx="850">
                  <c:v>1.7875428410958902</c:v>
                </c:pt>
                <c:pt idx="860">
                  <c:v>2.0024802246575342</c:v>
                </c:pt>
                <c:pt idx="875">
                  <c:v>0.13586510958904111</c:v>
                </c:pt>
                <c:pt idx="881">
                  <c:v>0.19798204931506852</c:v>
                </c:pt>
                <c:pt idx="884">
                  <c:v>1.4818517260273972E-2</c:v>
                </c:pt>
                <c:pt idx="885">
                  <c:v>1.2767579643835616</c:v>
                </c:pt>
                <c:pt idx="899">
                  <c:v>8.9181369863013699E-2</c:v>
                </c:pt>
                <c:pt idx="901">
                  <c:v>1.344104383561644</c:v>
                </c:pt>
                <c:pt idx="907">
                  <c:v>1.8756761369863013</c:v>
                </c:pt>
                <c:pt idx="942">
                  <c:v>0.35543835616438352</c:v>
                </c:pt>
                <c:pt idx="956">
                  <c:v>0.47890504109589038</c:v>
                </c:pt>
                <c:pt idx="973">
                  <c:v>0.74533315068493144</c:v>
                </c:pt>
                <c:pt idx="988">
                  <c:v>0.34464575342465753</c:v>
                </c:pt>
                <c:pt idx="993">
                  <c:v>0.36051287671232873</c:v>
                </c:pt>
                <c:pt idx="1003">
                  <c:v>0.15065260273972603</c:v>
                </c:pt>
                <c:pt idx="1006">
                  <c:v>0.23419232876712326</c:v>
                </c:pt>
                <c:pt idx="1011">
                  <c:v>0.13389342465753423</c:v>
                </c:pt>
                <c:pt idx="1020">
                  <c:v>0.72724547945205487</c:v>
                </c:pt>
                <c:pt idx="1023">
                  <c:v>0.952414794520548</c:v>
                </c:pt>
                <c:pt idx="1032">
                  <c:v>1.1517230958904108</c:v>
                </c:pt>
                <c:pt idx="1041">
                  <c:v>0.62018630136986297</c:v>
                </c:pt>
                <c:pt idx="1042">
                  <c:v>1.8356953424657532</c:v>
                </c:pt>
                <c:pt idx="1062">
                  <c:v>1.2856219178082191</c:v>
                </c:pt>
                <c:pt idx="1075">
                  <c:v>0.88056547945205466</c:v>
                </c:pt>
                <c:pt idx="1083">
                  <c:v>0.17259780821917808</c:v>
                </c:pt>
                <c:pt idx="1091">
                  <c:v>0.53411726027397266</c:v>
                </c:pt>
                <c:pt idx="1104">
                  <c:v>0.25576328767123285</c:v>
                </c:pt>
                <c:pt idx="1122">
                  <c:v>0.49007367123287671</c:v>
                </c:pt>
                <c:pt idx="1130">
                  <c:v>9.9495369863013702E-2</c:v>
                </c:pt>
                <c:pt idx="1131">
                  <c:v>0.52430301369863019</c:v>
                </c:pt>
                <c:pt idx="1147">
                  <c:v>0.39869013698630135</c:v>
                </c:pt>
                <c:pt idx="1152">
                  <c:v>2.0067805479452057</c:v>
                </c:pt>
                <c:pt idx="1174">
                  <c:v>1.3508654794520545</c:v>
                </c:pt>
                <c:pt idx="1186">
                  <c:v>0.88139397260273966</c:v>
                </c:pt>
                <c:pt idx="1196">
                  <c:v>0.56893808219178077</c:v>
                </c:pt>
                <c:pt idx="1207">
                  <c:v>6.2964540000000007</c:v>
                </c:pt>
                <c:pt idx="1213">
                  <c:v>1.0024693150684931</c:v>
                </c:pt>
                <c:pt idx="1220">
                  <c:v>0.71224520547945214</c:v>
                </c:pt>
                <c:pt idx="1226">
                  <c:v>0.73830057534246585</c:v>
                </c:pt>
                <c:pt idx="1236">
                  <c:v>1.7057786301369864</c:v>
                </c:pt>
                <c:pt idx="1245">
                  <c:v>0.96462493150684925</c:v>
                </c:pt>
                <c:pt idx="1252">
                  <c:v>0.84803967123287671</c:v>
                </c:pt>
                <c:pt idx="1267">
                  <c:v>0.66699616438356168</c:v>
                </c:pt>
                <c:pt idx="1284">
                  <c:v>0.77352410958904105</c:v>
                </c:pt>
                <c:pt idx="1293">
                  <c:v>0.89553969863013694</c:v>
                </c:pt>
                <c:pt idx="1318">
                  <c:v>2.2743838356164385</c:v>
                </c:pt>
                <c:pt idx="1334">
                  <c:v>0.20497808219178079</c:v>
                </c:pt>
                <c:pt idx="1340">
                  <c:v>7.205671232876712E-2</c:v>
                </c:pt>
                <c:pt idx="1351">
                  <c:v>0.42929630136986296</c:v>
                </c:pt>
                <c:pt idx="1356">
                  <c:v>1.338438082191781</c:v>
                </c:pt>
                <c:pt idx="1384">
                  <c:v>0.9610446575342465</c:v>
                </c:pt>
                <c:pt idx="1388">
                  <c:v>1.8030570410958906</c:v>
                </c:pt>
                <c:pt idx="1403">
                  <c:v>1.0325983561643834</c:v>
                </c:pt>
                <c:pt idx="1405">
                  <c:v>0.53800273972602741</c:v>
                </c:pt>
                <c:pt idx="1420">
                  <c:v>0.25152164383561643</c:v>
                </c:pt>
                <c:pt idx="1443">
                  <c:v>0.99029342465753412</c:v>
                </c:pt>
                <c:pt idx="1445">
                  <c:v>0.64260000000000006</c:v>
                </c:pt>
                <c:pt idx="1446">
                  <c:v>0</c:v>
                </c:pt>
                <c:pt idx="1457">
                  <c:v>0.28630356164383564</c:v>
                </c:pt>
                <c:pt idx="1466">
                  <c:v>1.2133060273972602</c:v>
                </c:pt>
                <c:pt idx="1491">
                  <c:v>0.48435397260273971</c:v>
                </c:pt>
                <c:pt idx="1497">
                  <c:v>0.45641095890410954</c:v>
                </c:pt>
                <c:pt idx="1514">
                  <c:v>2.1843813698630137</c:v>
                </c:pt>
                <c:pt idx="1519">
                  <c:v>1.8873591780821917</c:v>
                </c:pt>
                <c:pt idx="1523">
                  <c:v>0.31779369863013701</c:v>
                </c:pt>
                <c:pt idx="1525">
                  <c:v>0.62593397260273975</c:v>
                </c:pt>
                <c:pt idx="1528">
                  <c:v>0.14130986301369863</c:v>
                </c:pt>
                <c:pt idx="1535">
                  <c:v>0.19627520547945204</c:v>
                </c:pt>
                <c:pt idx="1551">
                  <c:v>0.36943841095890412</c:v>
                </c:pt>
                <c:pt idx="1565">
                  <c:v>0.64922498630136982</c:v>
                </c:pt>
                <c:pt idx="1567">
                  <c:v>7.0002739726027385E-2</c:v>
                </c:pt>
                <c:pt idx="1573">
                  <c:v>0.38656750684931507</c:v>
                </c:pt>
                <c:pt idx="1579">
                  <c:v>4.2002598082191778</c:v>
                </c:pt>
                <c:pt idx="1594">
                  <c:v>2.3210235616438357</c:v>
                </c:pt>
                <c:pt idx="1602">
                  <c:v>1.3203081369863012</c:v>
                </c:pt>
                <c:pt idx="1620">
                  <c:v>1.1663999999999999</c:v>
                </c:pt>
                <c:pt idx="1630">
                  <c:v>1.7235838356164384</c:v>
                </c:pt>
                <c:pt idx="1642">
                  <c:v>1.3665698630136986</c:v>
                </c:pt>
                <c:pt idx="1653">
                  <c:v>0.835441397260274</c:v>
                </c:pt>
                <c:pt idx="1658">
                  <c:v>1.057586301369863</c:v>
                </c:pt>
                <c:pt idx="1664">
                  <c:v>0.94818082191780828</c:v>
                </c:pt>
                <c:pt idx="1671">
                  <c:v>1.3599271232876713</c:v>
                </c:pt>
                <c:pt idx="1679">
                  <c:v>1.4105001205479453</c:v>
                </c:pt>
                <c:pt idx="1687">
                  <c:v>0.75507563835616442</c:v>
                </c:pt>
                <c:pt idx="1708">
                  <c:v>0.66541041095890419</c:v>
                </c:pt>
                <c:pt idx="1717">
                  <c:v>0.2185968082191781</c:v>
                </c:pt>
                <c:pt idx="1721">
                  <c:v>0.12797940821917808</c:v>
                </c:pt>
                <c:pt idx="1724">
                  <c:v>2.3420317808219175E-2</c:v>
                </c:pt>
                <c:pt idx="1727">
                  <c:v>7.0125805479452047E-2</c:v>
                </c:pt>
                <c:pt idx="1729">
                  <c:v>0.37823054794520539</c:v>
                </c:pt>
                <c:pt idx="1735">
                  <c:v>0.60030296986301368</c:v>
                </c:pt>
                <c:pt idx="1745">
                  <c:v>1.5095578758904105</c:v>
                </c:pt>
                <c:pt idx="1763">
                  <c:v>0.98665192356164377</c:v>
                </c:pt>
                <c:pt idx="1773">
                  <c:v>0.81799047616438347</c:v>
                </c:pt>
                <c:pt idx="1788">
                  <c:v>0.25319386849315068</c:v>
                </c:pt>
                <c:pt idx="1789">
                  <c:v>1.5226650739726026</c:v>
                </c:pt>
                <c:pt idx="1798">
                  <c:v>1.0314554794520547</c:v>
                </c:pt>
                <c:pt idx="1807">
                  <c:v>2.3306983273972603</c:v>
                </c:pt>
                <c:pt idx="1819">
                  <c:v>1.6649585728767122</c:v>
                </c:pt>
                <c:pt idx="1826">
                  <c:v>3.6845814082191781</c:v>
                </c:pt>
                <c:pt idx="1840">
                  <c:v>1.1485211917808216</c:v>
                </c:pt>
                <c:pt idx="1857">
                  <c:v>2.4114924739726025</c:v>
                </c:pt>
                <c:pt idx="1877">
                  <c:v>0.16854879452054794</c:v>
                </c:pt>
                <c:pt idx="1878">
                  <c:v>0.54601629534246587</c:v>
                </c:pt>
                <c:pt idx="1885">
                  <c:v>0.14063500273972601</c:v>
                </c:pt>
                <c:pt idx="1890">
                  <c:v>1.6693278657534245</c:v>
                </c:pt>
                <c:pt idx="1897">
                  <c:v>0.77256986301369857</c:v>
                </c:pt>
                <c:pt idx="1904">
                  <c:v>0</c:v>
                </c:pt>
                <c:pt idx="1909">
                  <c:v>0</c:v>
                </c:pt>
                <c:pt idx="1912">
                  <c:v>2.2614239835616434</c:v>
                </c:pt>
                <c:pt idx="1928">
                  <c:v>0.61299999999999999</c:v>
                </c:pt>
                <c:pt idx="1934">
                  <c:v>0.48844134739726019</c:v>
                </c:pt>
                <c:pt idx="1937">
                  <c:v>0</c:v>
                </c:pt>
                <c:pt idx="1939">
                  <c:v>0.87447333698630136</c:v>
                </c:pt>
                <c:pt idx="1941">
                  <c:v>0</c:v>
                </c:pt>
                <c:pt idx="1954">
                  <c:v>0.76692643397260274</c:v>
                </c:pt>
                <c:pt idx="1963">
                  <c:v>0</c:v>
                </c:pt>
                <c:pt idx="1967">
                  <c:v>0</c:v>
                </c:pt>
                <c:pt idx="1968">
                  <c:v>0</c:v>
                </c:pt>
                <c:pt idx="1970">
                  <c:v>0</c:v>
                </c:pt>
                <c:pt idx="1974">
                  <c:v>0.73011118684931497</c:v>
                </c:pt>
                <c:pt idx="1977">
                  <c:v>0.47704546849315066</c:v>
                </c:pt>
                <c:pt idx="1982">
                  <c:v>0.20685794794520548</c:v>
                </c:pt>
                <c:pt idx="1985">
                  <c:v>0.47327267342465756</c:v>
                </c:pt>
                <c:pt idx="1989">
                  <c:v>0.32772515671232871</c:v>
                </c:pt>
                <c:pt idx="1993">
                  <c:v>0.82799228219178078</c:v>
                </c:pt>
                <c:pt idx="1998">
                  <c:v>0.41046259561643839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0.1799719397260274</c:v>
                </c:pt>
                <c:pt idx="2010">
                  <c:v>0.38010659178082196</c:v>
                </c:pt>
                <c:pt idx="2011">
                  <c:v>0.18172272328767125</c:v>
                </c:pt>
                <c:pt idx="2012">
                  <c:v>0.18137830684931508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9">
                  <c:v>0</c:v>
                </c:pt>
                <c:pt idx="2020">
                  <c:v>0</c:v>
                </c:pt>
                <c:pt idx="2023">
                  <c:v>0</c:v>
                </c:pt>
                <c:pt idx="2024">
                  <c:v>0</c:v>
                </c:pt>
                <c:pt idx="2026">
                  <c:v>0</c:v>
                </c:pt>
                <c:pt idx="2028">
                  <c:v>0.36914984383561639</c:v>
                </c:pt>
                <c:pt idx="2029">
                  <c:v>0.28025452602739725</c:v>
                </c:pt>
                <c:pt idx="2030">
                  <c:v>0.37337612054794522</c:v>
                </c:pt>
                <c:pt idx="2031">
                  <c:v>0.1855041287671233</c:v>
                </c:pt>
                <c:pt idx="2032">
                  <c:v>0.30307929041095893</c:v>
                </c:pt>
                <c:pt idx="2034">
                  <c:v>0.28256498630136989</c:v>
                </c:pt>
                <c:pt idx="2035">
                  <c:v>0.47741858630136991</c:v>
                </c:pt>
                <c:pt idx="2037">
                  <c:v>0</c:v>
                </c:pt>
                <c:pt idx="2041">
                  <c:v>0</c:v>
                </c:pt>
                <c:pt idx="2043">
                  <c:v>0</c:v>
                </c:pt>
                <c:pt idx="2044">
                  <c:v>0</c:v>
                </c:pt>
                <c:pt idx="2047">
                  <c:v>4.5679008328767114</c:v>
                </c:pt>
                <c:pt idx="2080">
                  <c:v>0.25229939178082189</c:v>
                </c:pt>
                <c:pt idx="2082">
                  <c:v>0.13674050136986299</c:v>
                </c:pt>
                <c:pt idx="2085">
                  <c:v>6.9105723287671228E-2</c:v>
                </c:pt>
                <c:pt idx="2087">
                  <c:v>2.351359726027397E-2</c:v>
                </c:pt>
                <c:pt idx="2088">
                  <c:v>4.6920666136986302</c:v>
                </c:pt>
                <c:pt idx="2110">
                  <c:v>1.1221087561643834</c:v>
                </c:pt>
                <c:pt idx="2119">
                  <c:v>1.2323245167123289</c:v>
                </c:pt>
                <c:pt idx="2132">
                  <c:v>0</c:v>
                </c:pt>
                <c:pt idx="2133">
                  <c:v>1.1021917808219177</c:v>
                </c:pt>
                <c:pt idx="2140">
                  <c:v>1.6791780821917808</c:v>
                </c:pt>
                <c:pt idx="2144">
                  <c:v>1.516931506849315</c:v>
                </c:pt>
                <c:pt idx="2151">
                  <c:v>0</c:v>
                </c:pt>
                <c:pt idx="2155">
                  <c:v>0.89934246575342458</c:v>
                </c:pt>
                <c:pt idx="2157">
                  <c:v>0.22191780821917809</c:v>
                </c:pt>
                <c:pt idx="2159">
                  <c:v>1.2235068493150685</c:v>
                </c:pt>
                <c:pt idx="2164">
                  <c:v>0</c:v>
                </c:pt>
                <c:pt idx="2169">
                  <c:v>2.3449315068493153</c:v>
                </c:pt>
                <c:pt idx="2187">
                  <c:v>0.56219178082191779</c:v>
                </c:pt>
                <c:pt idx="2197">
                  <c:v>0.23671232876712331</c:v>
                </c:pt>
                <c:pt idx="2198">
                  <c:v>0.41424657534246573</c:v>
                </c:pt>
                <c:pt idx="2199">
                  <c:v>0.17013698630136986</c:v>
                </c:pt>
                <c:pt idx="2201">
                  <c:v>0.48821917808219184</c:v>
                </c:pt>
                <c:pt idx="2209">
                  <c:v>0.15534246575342467</c:v>
                </c:pt>
                <c:pt idx="2211">
                  <c:v>0.43986926027397266</c:v>
                </c:pt>
                <c:pt idx="2216">
                  <c:v>0.28109589041095895</c:v>
                </c:pt>
                <c:pt idx="2219">
                  <c:v>1.316712328767123</c:v>
                </c:pt>
                <c:pt idx="2231">
                  <c:v>2.1358191780821918</c:v>
                </c:pt>
                <c:pt idx="2240">
                  <c:v>2.6610246575342464</c:v>
                </c:pt>
                <c:pt idx="2251">
                  <c:v>0</c:v>
                </c:pt>
                <c:pt idx="2252">
                  <c:v>0.21452054794520548</c:v>
                </c:pt>
                <c:pt idx="2253">
                  <c:v>0.13315068493150686</c:v>
                </c:pt>
                <c:pt idx="2255">
                  <c:v>0.26630136986301367</c:v>
                </c:pt>
                <c:pt idx="2258">
                  <c:v>0</c:v>
                </c:pt>
                <c:pt idx="2259">
                  <c:v>0.66575342465753429</c:v>
                </c:pt>
                <c:pt idx="2262">
                  <c:v>0.47356164383561639</c:v>
                </c:pt>
                <c:pt idx="2266">
                  <c:v>0.26630136986301373</c:v>
                </c:pt>
                <c:pt idx="2268">
                  <c:v>1.1243835616438356</c:v>
                </c:pt>
                <c:pt idx="2279">
                  <c:v>0.40684931506849314</c:v>
                </c:pt>
                <c:pt idx="2280">
                  <c:v>1.2094520547945207</c:v>
                </c:pt>
                <c:pt idx="2283">
                  <c:v>1.9872465753424655</c:v>
                </c:pt>
                <c:pt idx="2291">
                  <c:v>0.55800000000000005</c:v>
                </c:pt>
                <c:pt idx="2292">
                  <c:v>1.0563287671232877</c:v>
                </c:pt>
                <c:pt idx="2294">
                  <c:v>1.1395479452054795</c:v>
                </c:pt>
                <c:pt idx="2299">
                  <c:v>0</c:v>
                </c:pt>
                <c:pt idx="2300">
                  <c:v>0.114</c:v>
                </c:pt>
                <c:pt idx="2301">
                  <c:v>0.27855616438356162</c:v>
                </c:pt>
                <c:pt idx="2302">
                  <c:v>0.27141369863013698</c:v>
                </c:pt>
                <c:pt idx="2303">
                  <c:v>0.29691780821917807</c:v>
                </c:pt>
                <c:pt idx="2307">
                  <c:v>0.98498630136986298</c:v>
                </c:pt>
                <c:pt idx="2309">
                  <c:v>0.66230136986301369</c:v>
                </c:pt>
                <c:pt idx="2312">
                  <c:v>0.52520547945205476</c:v>
                </c:pt>
                <c:pt idx="2314">
                  <c:v>0.73972602739726023</c:v>
                </c:pt>
                <c:pt idx="2315">
                  <c:v>1.1480547945205479</c:v>
                </c:pt>
                <c:pt idx="2318">
                  <c:v>0.24410958904109586</c:v>
                </c:pt>
                <c:pt idx="2319">
                  <c:v>0.14794520547945206</c:v>
                </c:pt>
                <c:pt idx="2320">
                  <c:v>0.36098630136986298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BE2B-41D1-B703-4F62AE93350D}"/>
            </c:ext>
          </c:extLst>
        </c:ser>
        <c:ser>
          <c:idx val="40"/>
          <c:order val="40"/>
          <c:tx>
            <c:strRef>
              <c:f>Реестр!$AP$2:$AP$3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Суточный объём по площадке, м3 </c:v>
                </c:pt>
              </c:strCache>
            </c:strRef>
          </c:tx>
          <c:spPr>
            <a:solidFill>
              <a:schemeClr val="accent5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Реестр!$AP$4:$AP$2324</c:f>
              <c:numCache>
                <c:formatCode>0.000</c:formatCode>
                <c:ptCount val="2321"/>
                <c:pt idx="1">
                  <c:v>0</c:v>
                </c:pt>
                <c:pt idx="2">
                  <c:v>0</c:v>
                </c:pt>
                <c:pt idx="3">
                  <c:v>7.1030901369862995</c:v>
                </c:pt>
                <c:pt idx="13">
                  <c:v>3.9327123287671228</c:v>
                </c:pt>
                <c:pt idx="18">
                  <c:v>0.26860273972602738</c:v>
                </c:pt>
                <c:pt idx="19">
                  <c:v>5.0001698630136984</c:v>
                </c:pt>
                <c:pt idx="26">
                  <c:v>10.602309589041093</c:v>
                </c:pt>
                <c:pt idx="43">
                  <c:v>3.4372709589041097</c:v>
                </c:pt>
                <c:pt idx="44">
                  <c:v>0.58206410958904098</c:v>
                </c:pt>
                <c:pt idx="46">
                  <c:v>5.4672673972602741</c:v>
                </c:pt>
                <c:pt idx="62">
                  <c:v>6.0362284931506842</c:v>
                </c:pt>
                <c:pt idx="71">
                  <c:v>5.49794301369863</c:v>
                </c:pt>
                <c:pt idx="77">
                  <c:v>6.2264778082191778</c:v>
                </c:pt>
                <c:pt idx="92">
                  <c:v>8.7847775342465759</c:v>
                </c:pt>
                <c:pt idx="103">
                  <c:v>8.6809999999999992</c:v>
                </c:pt>
                <c:pt idx="109">
                  <c:v>10.794799999999999</c:v>
                </c:pt>
                <c:pt idx="122">
                  <c:v>18.357193150684932</c:v>
                </c:pt>
                <c:pt idx="126">
                  <c:v>6.951085479452054</c:v>
                </c:pt>
                <c:pt idx="128">
                  <c:v>2.8510972602739724</c:v>
                </c:pt>
                <c:pt idx="129">
                  <c:v>10.661916164383564</c:v>
                </c:pt>
                <c:pt idx="134">
                  <c:v>9.6770641095890397</c:v>
                </c:pt>
                <c:pt idx="152">
                  <c:v>5.9207096986301364</c:v>
                </c:pt>
                <c:pt idx="162">
                  <c:v>6.6895012054794512</c:v>
                </c:pt>
                <c:pt idx="177">
                  <c:v>3.4615223013698624</c:v>
                </c:pt>
                <c:pt idx="186">
                  <c:v>11.993414246575345</c:v>
                </c:pt>
                <c:pt idx="207">
                  <c:v>5.8318427584912751</c:v>
                </c:pt>
                <c:pt idx="220">
                  <c:v>8.0291287671232894</c:v>
                </c:pt>
                <c:pt idx="234">
                  <c:v>6.5097780821917803</c:v>
                </c:pt>
                <c:pt idx="249">
                  <c:v>7.9479733698630133</c:v>
                </c:pt>
                <c:pt idx="263">
                  <c:v>13.960019699756051</c:v>
                </c:pt>
                <c:pt idx="281">
                  <c:v>4.2322241095890405</c:v>
                </c:pt>
                <c:pt idx="288">
                  <c:v>2.9948816438356158</c:v>
                </c:pt>
                <c:pt idx="329">
                  <c:v>9.4123599999999978</c:v>
                </c:pt>
                <c:pt idx="343">
                  <c:v>4.991679452054794</c:v>
                </c:pt>
                <c:pt idx="352">
                  <c:v>6.6264774356164375</c:v>
                </c:pt>
                <c:pt idx="365">
                  <c:v>0</c:v>
                </c:pt>
                <c:pt idx="367">
                  <c:v>4.3666622876712324</c:v>
                </c:pt>
                <c:pt idx="368">
                  <c:v>0</c:v>
                </c:pt>
                <c:pt idx="369">
                  <c:v>8.3851717643835606</c:v>
                </c:pt>
                <c:pt idx="371">
                  <c:v>5.2178893150684935</c:v>
                </c:pt>
                <c:pt idx="372">
                  <c:v>9.5190246575342421</c:v>
                </c:pt>
                <c:pt idx="385">
                  <c:v>8.8831610958904097</c:v>
                </c:pt>
                <c:pt idx="386">
                  <c:v>10.154120547945205</c:v>
                </c:pt>
                <c:pt idx="388">
                  <c:v>2.8651479452054791</c:v>
                </c:pt>
                <c:pt idx="389">
                  <c:v>2.8651479452054791</c:v>
                </c:pt>
                <c:pt idx="390">
                  <c:v>3.3256454794520547</c:v>
                </c:pt>
                <c:pt idx="391">
                  <c:v>1.3246175342465756</c:v>
                </c:pt>
                <c:pt idx="392">
                  <c:v>6.0980005479452046</c:v>
                </c:pt>
                <c:pt idx="393">
                  <c:v>4.0815435616438354</c:v>
                </c:pt>
                <c:pt idx="394">
                  <c:v>1.0967833808219178</c:v>
                </c:pt>
                <c:pt idx="398">
                  <c:v>0.44383479452054792</c:v>
                </c:pt>
                <c:pt idx="401">
                  <c:v>1.9617960164383561</c:v>
                </c:pt>
                <c:pt idx="407">
                  <c:v>0.95577475068493156</c:v>
                </c:pt>
                <c:pt idx="411">
                  <c:v>3.2869039068493149</c:v>
                </c:pt>
                <c:pt idx="417">
                  <c:v>0.90824049863013689</c:v>
                </c:pt>
                <c:pt idx="421">
                  <c:v>1.6333232876712329</c:v>
                </c:pt>
                <c:pt idx="422">
                  <c:v>3.2641029041095893</c:v>
                </c:pt>
                <c:pt idx="433">
                  <c:v>1.5865676712328767</c:v>
                </c:pt>
                <c:pt idx="434">
                  <c:v>3.2230888931506856</c:v>
                </c:pt>
                <c:pt idx="438">
                  <c:v>2.6123363178082193</c:v>
                </c:pt>
                <c:pt idx="446">
                  <c:v>2.2008978027397261</c:v>
                </c:pt>
                <c:pt idx="450">
                  <c:v>2.4822786301369861</c:v>
                </c:pt>
                <c:pt idx="456">
                  <c:v>1.561792142465753</c:v>
                </c:pt>
                <c:pt idx="465">
                  <c:v>10.827325501917807</c:v>
                </c:pt>
                <c:pt idx="482">
                  <c:v>0.9346354027397259</c:v>
                </c:pt>
                <c:pt idx="488">
                  <c:v>6.7722838356164369E-2</c:v>
                </c:pt>
                <c:pt idx="490">
                  <c:v>5.6168580821917807E-2</c:v>
                </c:pt>
                <c:pt idx="491">
                  <c:v>7.6254756164383555E-2</c:v>
                </c:pt>
                <c:pt idx="492">
                  <c:v>2.5515124712328765</c:v>
                </c:pt>
                <c:pt idx="496">
                  <c:v>4.4474367123287672E-2</c:v>
                </c:pt>
                <c:pt idx="497">
                  <c:v>0.15254066301369862</c:v>
                </c:pt>
                <c:pt idx="500">
                  <c:v>0.11151917260273973</c:v>
                </c:pt>
                <c:pt idx="501">
                  <c:v>6.5711786301369854E-2</c:v>
                </c:pt>
                <c:pt idx="502">
                  <c:v>7.2498065753424656E-2</c:v>
                </c:pt>
                <c:pt idx="503">
                  <c:v>3.2416602739726026E-2</c:v>
                </c:pt>
                <c:pt idx="504">
                  <c:v>0.10758070684931507</c:v>
                </c:pt>
                <c:pt idx="507">
                  <c:v>0.10455111780821917</c:v>
                </c:pt>
                <c:pt idx="509">
                  <c:v>4.0938643068493157</c:v>
                </c:pt>
                <c:pt idx="532">
                  <c:v>1.6297533698630138</c:v>
                </c:pt>
                <c:pt idx="537">
                  <c:v>0.4138115671232877</c:v>
                </c:pt>
                <c:pt idx="539">
                  <c:v>0.1925517205479452</c:v>
                </c:pt>
                <c:pt idx="542">
                  <c:v>3.2749339068493151</c:v>
                </c:pt>
                <c:pt idx="549">
                  <c:v>8.7797490410958898E-2</c:v>
                </c:pt>
                <c:pt idx="551">
                  <c:v>4.2050695890410966E-2</c:v>
                </c:pt>
                <c:pt idx="552">
                  <c:v>0.13096913424657533</c:v>
                </c:pt>
                <c:pt idx="554">
                  <c:v>1.7077543561643833</c:v>
                </c:pt>
                <c:pt idx="556">
                  <c:v>1.3304174794520547</c:v>
                </c:pt>
                <c:pt idx="561">
                  <c:v>9.3977852054794503E-2</c:v>
                </c:pt>
                <c:pt idx="563">
                  <c:v>6.586326575342466E-2</c:v>
                </c:pt>
                <c:pt idx="564">
                  <c:v>3.9384657534246574E-2</c:v>
                </c:pt>
                <c:pt idx="565">
                  <c:v>7.1770964383561647E-2</c:v>
                </c:pt>
                <c:pt idx="566">
                  <c:v>0.15998944109589042</c:v>
                </c:pt>
                <c:pt idx="568">
                  <c:v>6.2470126027397245E-2</c:v>
                </c:pt>
                <c:pt idx="569">
                  <c:v>0.95636189589041098</c:v>
                </c:pt>
                <c:pt idx="575">
                  <c:v>0.83322787397260267</c:v>
                </c:pt>
                <c:pt idx="576">
                  <c:v>0.8100344547945203</c:v>
                </c:pt>
                <c:pt idx="580">
                  <c:v>1.474288915068493</c:v>
                </c:pt>
                <c:pt idx="583">
                  <c:v>0.45239211506849308</c:v>
                </c:pt>
                <c:pt idx="586">
                  <c:v>1.0250008602739726</c:v>
                </c:pt>
                <c:pt idx="591">
                  <c:v>0.10137004931506849</c:v>
                </c:pt>
                <c:pt idx="592">
                  <c:v>0.22467432328767123</c:v>
                </c:pt>
                <c:pt idx="593">
                  <c:v>1.3454579835616438</c:v>
                </c:pt>
                <c:pt idx="595">
                  <c:v>3.056389035616438</c:v>
                </c:pt>
                <c:pt idx="599">
                  <c:v>1.8901693479452055</c:v>
                </c:pt>
                <c:pt idx="604">
                  <c:v>5.4101588940624279E-2</c:v>
                </c:pt>
                <c:pt idx="606">
                  <c:v>5.0382065753424653E-2</c:v>
                </c:pt>
                <c:pt idx="607">
                  <c:v>1.5014182958904108</c:v>
                </c:pt>
                <c:pt idx="614">
                  <c:v>0.45816475068493145</c:v>
                </c:pt>
                <c:pt idx="615">
                  <c:v>0.97128624657534235</c:v>
                </c:pt>
                <c:pt idx="616">
                  <c:v>0.90066652602739727</c:v>
                </c:pt>
                <c:pt idx="618">
                  <c:v>0.96920175890410953</c:v>
                </c:pt>
                <c:pt idx="621">
                  <c:v>1.2591782794520547</c:v>
                </c:pt>
                <c:pt idx="625">
                  <c:v>0.21291951780821919</c:v>
                </c:pt>
                <c:pt idx="626">
                  <c:v>8.0768843835616444E-2</c:v>
                </c:pt>
                <c:pt idx="628">
                  <c:v>0.19468139178082192</c:v>
                </c:pt>
                <c:pt idx="631">
                  <c:v>0.2228760219178082</c:v>
                </c:pt>
                <c:pt idx="634">
                  <c:v>0.32207561095890413</c:v>
                </c:pt>
                <c:pt idx="636">
                  <c:v>1.4938088706849315</c:v>
                </c:pt>
                <c:pt idx="643">
                  <c:v>1.5397835616438353</c:v>
                </c:pt>
                <c:pt idx="650">
                  <c:v>3.9766311068493141</c:v>
                </c:pt>
                <c:pt idx="666">
                  <c:v>1.8721733260273969</c:v>
                </c:pt>
                <c:pt idx="671">
                  <c:v>0.47443449863013692</c:v>
                </c:pt>
                <c:pt idx="674">
                  <c:v>1.4758004383561643</c:v>
                </c:pt>
                <c:pt idx="683">
                  <c:v>1.0225257534246577</c:v>
                </c:pt>
                <c:pt idx="690">
                  <c:v>4.3463531643835616</c:v>
                </c:pt>
                <c:pt idx="700">
                  <c:v>1.9366705205479449</c:v>
                </c:pt>
                <c:pt idx="704">
                  <c:v>1.3114882191780821</c:v>
                </c:pt>
                <c:pt idx="711">
                  <c:v>0.56859452054794524</c:v>
                </c:pt>
                <c:pt idx="713">
                  <c:v>2.2601002739726024</c:v>
                </c:pt>
                <c:pt idx="727">
                  <c:v>1.62638202739726</c:v>
                </c:pt>
                <c:pt idx="731">
                  <c:v>1.2445972602739723</c:v>
                </c:pt>
                <c:pt idx="734">
                  <c:v>1.5424259178082194</c:v>
                </c:pt>
                <c:pt idx="738">
                  <c:v>1.1839043726027396</c:v>
                </c:pt>
                <c:pt idx="746">
                  <c:v>7.5925048301369857</c:v>
                </c:pt>
                <c:pt idx="760">
                  <c:v>5.2271923397260274</c:v>
                </c:pt>
                <c:pt idx="765">
                  <c:v>6.2088120821917805</c:v>
                </c:pt>
                <c:pt idx="772">
                  <c:v>9.2615271802739727</c:v>
                </c:pt>
                <c:pt idx="788">
                  <c:v>0.26545259178082192</c:v>
                </c:pt>
                <c:pt idx="789">
                  <c:v>0.38111355616438353</c:v>
                </c:pt>
                <c:pt idx="793">
                  <c:v>1.7562181972602737</c:v>
                </c:pt>
                <c:pt idx="798">
                  <c:v>7.2001933704109593</c:v>
                </c:pt>
                <c:pt idx="809">
                  <c:v>7.2638578093150681</c:v>
                </c:pt>
                <c:pt idx="817">
                  <c:v>10.309926494794519</c:v>
                </c:pt>
                <c:pt idx="825">
                  <c:v>7.8198517989041099</c:v>
                </c:pt>
                <c:pt idx="837">
                  <c:v>14.23762918849315</c:v>
                </c:pt>
                <c:pt idx="850">
                  <c:v>7.8474031068493142</c:v>
                </c:pt>
                <c:pt idx="860">
                  <c:v>9.6213000657534256</c:v>
                </c:pt>
                <c:pt idx="875">
                  <c:v>1.2720564379808594</c:v>
                </c:pt>
                <c:pt idx="881">
                  <c:v>0.91811598904109593</c:v>
                </c:pt>
                <c:pt idx="884">
                  <c:v>6.2567072876712315E-2</c:v>
                </c:pt>
                <c:pt idx="885">
                  <c:v>7.6131693188966034</c:v>
                </c:pt>
                <c:pt idx="899">
                  <c:v>0.37654356164383562</c:v>
                </c:pt>
                <c:pt idx="901">
                  <c:v>5.9440389041095898</c:v>
                </c:pt>
                <c:pt idx="907">
                  <c:v>9.3597132876712354</c:v>
                </c:pt>
                <c:pt idx="942">
                  <c:v>3.454761643835615</c:v>
                </c:pt>
                <c:pt idx="956">
                  <c:v>8.6323832328767107</c:v>
                </c:pt>
                <c:pt idx="973">
                  <c:v>4.8256745205479472</c:v>
                </c:pt>
                <c:pt idx="988">
                  <c:v>1.4551709589041093</c:v>
                </c:pt>
                <c:pt idx="993">
                  <c:v>1.6102202739726026</c:v>
                </c:pt>
                <c:pt idx="1003">
                  <c:v>0.63608876712328766</c:v>
                </c:pt>
                <c:pt idx="1006">
                  <c:v>1.3745654794520548</c:v>
                </c:pt>
                <c:pt idx="1011">
                  <c:v>0.56526082191780824</c:v>
                </c:pt>
                <c:pt idx="1020">
                  <c:v>3.0703484931506844</c:v>
                </c:pt>
                <c:pt idx="1023">
                  <c:v>4.3082597260273969</c:v>
                </c:pt>
                <c:pt idx="1032">
                  <c:v>5.1214609863013685</c:v>
                </c:pt>
                <c:pt idx="1041">
                  <c:v>2.6185643835616434</c:v>
                </c:pt>
                <c:pt idx="1042">
                  <c:v>20.870455890410959</c:v>
                </c:pt>
                <c:pt idx="1062">
                  <c:v>9.4609041095890412</c:v>
                </c:pt>
                <c:pt idx="1075">
                  <c:v>3.7306936986301364</c:v>
                </c:pt>
                <c:pt idx="1083">
                  <c:v>0.93400657534246589</c:v>
                </c:pt>
                <c:pt idx="1091">
                  <c:v>3.8822915068493149</c:v>
                </c:pt>
                <c:pt idx="1104">
                  <c:v>1.5956306849315065</c:v>
                </c:pt>
                <c:pt idx="1122">
                  <c:v>2.1184602191780821</c:v>
                </c:pt>
                <c:pt idx="1130">
                  <c:v>0.4200915616438356</c:v>
                </c:pt>
                <c:pt idx="1131">
                  <c:v>2.3830663013698627</c:v>
                </c:pt>
                <c:pt idx="1147">
                  <c:v>2.103632328767123</c:v>
                </c:pt>
                <c:pt idx="1152">
                  <c:v>13.074963835616433</c:v>
                </c:pt>
                <c:pt idx="1174">
                  <c:v>5.7894624657534237</c:v>
                </c:pt>
                <c:pt idx="1186">
                  <c:v>4.4652449315068488</c:v>
                </c:pt>
                <c:pt idx="1196">
                  <c:v>6.920333886282604</c:v>
                </c:pt>
                <c:pt idx="1207">
                  <c:v>30.241466356164381</c:v>
                </c:pt>
                <c:pt idx="1213">
                  <c:v>4.5153057534246575</c:v>
                </c:pt>
                <c:pt idx="1220">
                  <c:v>3.7201616438356164</c:v>
                </c:pt>
                <c:pt idx="1226">
                  <c:v>3.4780910136986303</c:v>
                </c:pt>
                <c:pt idx="1236">
                  <c:v>7.3846421917808218</c:v>
                </c:pt>
                <c:pt idx="1245">
                  <c:v>5.9197649315068492</c:v>
                </c:pt>
                <c:pt idx="1252">
                  <c:v>4.261214684931506</c:v>
                </c:pt>
                <c:pt idx="1267">
                  <c:v>3.5001786301369866</c:v>
                </c:pt>
                <c:pt idx="1284">
                  <c:v>3.7352345205479445</c:v>
                </c:pt>
                <c:pt idx="1293">
                  <c:v>4.7597429589041091</c:v>
                </c:pt>
                <c:pt idx="1318">
                  <c:v>13.169120547945205</c:v>
                </c:pt>
                <c:pt idx="1334">
                  <c:v>1.2025178082191781</c:v>
                </c:pt>
                <c:pt idx="1340">
                  <c:v>2.098814794520548</c:v>
                </c:pt>
                <c:pt idx="1351">
                  <c:v>1.9532145205479452</c:v>
                </c:pt>
                <c:pt idx="1356">
                  <c:v>6.9075282191780802</c:v>
                </c:pt>
                <c:pt idx="1384">
                  <c:v>4.0577441095890405</c:v>
                </c:pt>
                <c:pt idx="1388">
                  <c:v>8.4258664109589034</c:v>
                </c:pt>
                <c:pt idx="1403">
                  <c:v>4.3598597260273966</c:v>
                </c:pt>
                <c:pt idx="1405">
                  <c:v>2.9738136986301367</c:v>
                </c:pt>
                <c:pt idx="1420">
                  <c:v>2.3701857534246575</c:v>
                </c:pt>
                <c:pt idx="1443">
                  <c:v>4.2187183561643833</c:v>
                </c:pt>
                <c:pt idx="1445">
                  <c:v>2.7131999999999996</c:v>
                </c:pt>
                <c:pt idx="1446">
                  <c:v>6.9048547945205474</c:v>
                </c:pt>
                <c:pt idx="1457">
                  <c:v>1.3620701369863011</c:v>
                </c:pt>
                <c:pt idx="1466">
                  <c:v>5.1313682191780821</c:v>
                </c:pt>
                <c:pt idx="1491">
                  <c:v>1.972012602739726</c:v>
                </c:pt>
                <c:pt idx="1497">
                  <c:v>7.8040547945205478</c:v>
                </c:pt>
                <c:pt idx="1514">
                  <c:v>9.2229435616438344</c:v>
                </c:pt>
                <c:pt idx="1519">
                  <c:v>8.411836164383562</c:v>
                </c:pt>
                <c:pt idx="1523">
                  <c:v>1.8102887671232877</c:v>
                </c:pt>
                <c:pt idx="1525">
                  <c:v>3.1113254794520548</c:v>
                </c:pt>
                <c:pt idx="1528">
                  <c:v>1.5646690410958901</c:v>
                </c:pt>
                <c:pt idx="1535">
                  <c:v>2.0886627397260273</c:v>
                </c:pt>
                <c:pt idx="1551">
                  <c:v>1.5598510684931506</c:v>
                </c:pt>
                <c:pt idx="1565">
                  <c:v>2.7411721643835616</c:v>
                </c:pt>
                <c:pt idx="1567">
                  <c:v>0.42036164383561642</c:v>
                </c:pt>
                <c:pt idx="1573">
                  <c:v>2.2880643287671232</c:v>
                </c:pt>
                <c:pt idx="1579">
                  <c:v>18.105690575342461</c:v>
                </c:pt>
                <c:pt idx="1594">
                  <c:v>12.047493698630134</c:v>
                </c:pt>
                <c:pt idx="1602">
                  <c:v>7.2717877432914264</c:v>
                </c:pt>
                <c:pt idx="1620">
                  <c:v>6.4092657534246564</c:v>
                </c:pt>
                <c:pt idx="1630">
                  <c:v>8.5961210958904104</c:v>
                </c:pt>
                <c:pt idx="1642">
                  <c:v>5.9990301369863008</c:v>
                </c:pt>
                <c:pt idx="1653">
                  <c:v>3.5917753972602737</c:v>
                </c:pt>
                <c:pt idx="1658">
                  <c:v>4.7776931506849305</c:v>
                </c:pt>
                <c:pt idx="1664">
                  <c:v>4.2149095890410964</c:v>
                </c:pt>
                <c:pt idx="1671">
                  <c:v>5.8530378082191783</c:v>
                </c:pt>
                <c:pt idx="1679">
                  <c:v>6.2410339945205484</c:v>
                </c:pt>
                <c:pt idx="1687">
                  <c:v>7.0036259068493116</c:v>
                </c:pt>
                <c:pt idx="1708">
                  <c:v>4.6538449315068497</c:v>
                </c:pt>
                <c:pt idx="1717">
                  <c:v>0.92296430136986296</c:v>
                </c:pt>
                <c:pt idx="1721">
                  <c:v>0.54441229589041085</c:v>
                </c:pt>
                <c:pt idx="1724">
                  <c:v>9.8885786301369849E-2</c:v>
                </c:pt>
                <c:pt idx="1727">
                  <c:v>0.29600454246575347</c:v>
                </c:pt>
                <c:pt idx="1729">
                  <c:v>1.7671487671232877</c:v>
                </c:pt>
                <c:pt idx="1735">
                  <c:v>2.8057071013698622</c:v>
                </c:pt>
                <c:pt idx="1745">
                  <c:v>0</c:v>
                </c:pt>
                <c:pt idx="1763">
                  <c:v>5.4402746361643821</c:v>
                </c:pt>
                <c:pt idx="1773">
                  <c:v>5.1749430454794521</c:v>
                </c:pt>
                <c:pt idx="1788">
                  <c:v>1.0690407780821918</c:v>
                </c:pt>
                <c:pt idx="1789">
                  <c:v>6.5651399013698617</c:v>
                </c:pt>
                <c:pt idx="1798">
                  <c:v>4.5090616438356159</c:v>
                </c:pt>
                <c:pt idx="1807">
                  <c:v>10.02812353150685</c:v>
                </c:pt>
                <c:pt idx="1819">
                  <c:v>7.0298250854794517</c:v>
                </c:pt>
                <c:pt idx="1826">
                  <c:v>16.086436569863015</c:v>
                </c:pt>
                <c:pt idx="1840">
                  <c:v>5.3090103287671235</c:v>
                </c:pt>
                <c:pt idx="1857">
                  <c:v>10.728142043835614</c:v>
                </c:pt>
                <c:pt idx="1877">
                  <c:v>0.71165046575342472</c:v>
                </c:pt>
                <c:pt idx="1878">
                  <c:v>2.2500777660273976</c:v>
                </c:pt>
                <c:pt idx="1885">
                  <c:v>0.59611734794520532</c:v>
                </c:pt>
                <c:pt idx="1890">
                  <c:v>8.2076978684931508</c:v>
                </c:pt>
                <c:pt idx="1897">
                  <c:v>3.2619616438356163</c:v>
                </c:pt>
                <c:pt idx="1904">
                  <c:v>1.9765157698630136</c:v>
                </c:pt>
                <c:pt idx="1909">
                  <c:v>4.1586741287671227</c:v>
                </c:pt>
                <c:pt idx="1912">
                  <c:v>11.721730487671234</c:v>
                </c:pt>
                <c:pt idx="1928">
                  <c:v>3.1518767123287668</c:v>
                </c:pt>
                <c:pt idx="1934">
                  <c:v>2.121896952328767</c:v>
                </c:pt>
                <c:pt idx="1937">
                  <c:v>3.0471494958904106</c:v>
                </c:pt>
                <c:pt idx="1939">
                  <c:v>3.6922207561643834</c:v>
                </c:pt>
                <c:pt idx="1941">
                  <c:v>5.2129229438356166</c:v>
                </c:pt>
                <c:pt idx="1954">
                  <c:v>3.8201831473972603</c:v>
                </c:pt>
                <c:pt idx="1963">
                  <c:v>0.61820046575342469</c:v>
                </c:pt>
                <c:pt idx="1967">
                  <c:v>0.78602926849315058</c:v>
                </c:pt>
                <c:pt idx="1968">
                  <c:v>0.54033197260273969</c:v>
                </c:pt>
                <c:pt idx="1970">
                  <c:v>2.3789393712328764</c:v>
                </c:pt>
                <c:pt idx="1974">
                  <c:v>3.082691677808219</c:v>
                </c:pt>
                <c:pt idx="1977">
                  <c:v>2.1838358136986296</c:v>
                </c:pt>
                <c:pt idx="1982">
                  <c:v>0.99734543013698629</c:v>
                </c:pt>
                <c:pt idx="1985">
                  <c:v>2.0125637687671234</c:v>
                </c:pt>
                <c:pt idx="1989">
                  <c:v>1.4409339189041097</c:v>
                </c:pt>
                <c:pt idx="1993">
                  <c:v>3.5532550849315063</c:v>
                </c:pt>
                <c:pt idx="1998">
                  <c:v>2.3921108679452052</c:v>
                </c:pt>
                <c:pt idx="2006">
                  <c:v>0.18288353424657533</c:v>
                </c:pt>
                <c:pt idx="2007">
                  <c:v>0.89541258082191777</c:v>
                </c:pt>
                <c:pt idx="2008">
                  <c:v>0.58448745205479447</c:v>
                </c:pt>
                <c:pt idx="2009">
                  <c:v>0.75988152328767111</c:v>
                </c:pt>
                <c:pt idx="2010">
                  <c:v>1.604894498630137</c:v>
                </c:pt>
                <c:pt idx="2011">
                  <c:v>0.76727372054794518</c:v>
                </c:pt>
                <c:pt idx="2012">
                  <c:v>0.76581951780821922</c:v>
                </c:pt>
                <c:pt idx="2013">
                  <c:v>0.74899015068493147</c:v>
                </c:pt>
                <c:pt idx="2014">
                  <c:v>0.74591511780821906</c:v>
                </c:pt>
                <c:pt idx="2015">
                  <c:v>0.74258575890410972</c:v>
                </c:pt>
                <c:pt idx="2016">
                  <c:v>0.59549283287671229</c:v>
                </c:pt>
                <c:pt idx="2017">
                  <c:v>3.6991863698630136</c:v>
                </c:pt>
                <c:pt idx="2019">
                  <c:v>2.1552743589041095</c:v>
                </c:pt>
                <c:pt idx="2020">
                  <c:v>1.4417986438356161</c:v>
                </c:pt>
                <c:pt idx="2023">
                  <c:v>2.3962005509589037</c:v>
                </c:pt>
                <c:pt idx="2024">
                  <c:v>0.76358350684931497</c:v>
                </c:pt>
                <c:pt idx="2026">
                  <c:v>0.76267966027397249</c:v>
                </c:pt>
                <c:pt idx="2028">
                  <c:v>1.5586326739726026</c:v>
                </c:pt>
                <c:pt idx="2029">
                  <c:v>1.1832968876712329</c:v>
                </c:pt>
                <c:pt idx="2030">
                  <c:v>1.5764769534246574</c:v>
                </c:pt>
                <c:pt idx="2031">
                  <c:v>0.78323965479452051</c:v>
                </c:pt>
                <c:pt idx="2032">
                  <c:v>1.435832498630137</c:v>
                </c:pt>
                <c:pt idx="2034">
                  <c:v>1.1930521643835617</c:v>
                </c:pt>
                <c:pt idx="2035">
                  <c:v>2.0322057205479451</c:v>
                </c:pt>
                <c:pt idx="2037">
                  <c:v>0.80286789589041119</c:v>
                </c:pt>
                <c:pt idx="2041">
                  <c:v>2.5027758410958905</c:v>
                </c:pt>
                <c:pt idx="2043">
                  <c:v>1.955166016438356</c:v>
                </c:pt>
                <c:pt idx="2044">
                  <c:v>2.7896329915068483</c:v>
                </c:pt>
                <c:pt idx="2047">
                  <c:v>12.679158158904109</c:v>
                </c:pt>
                <c:pt idx="2080">
                  <c:v>1.1224695780821916</c:v>
                </c:pt>
                <c:pt idx="2082">
                  <c:v>0.57734878356164376</c:v>
                </c:pt>
                <c:pt idx="2085">
                  <c:v>0.29177972054794515</c:v>
                </c:pt>
                <c:pt idx="2087">
                  <c:v>9.9279632876712307E-2</c:v>
                </c:pt>
                <c:pt idx="2088">
                  <c:v>10.250661775342465</c:v>
                </c:pt>
                <c:pt idx="2110">
                  <c:v>4.9812171835616432</c:v>
                </c:pt>
                <c:pt idx="2119">
                  <c:v>5.3284082334246579</c:v>
                </c:pt>
                <c:pt idx="2132">
                  <c:v>0</c:v>
                </c:pt>
                <c:pt idx="2133">
                  <c:v>4.9087068493150676</c:v>
                </c:pt>
                <c:pt idx="2140">
                  <c:v>7.0898630136986291</c:v>
                </c:pt>
                <c:pt idx="2144">
                  <c:v>6.4409260273972597</c:v>
                </c:pt>
                <c:pt idx="2151">
                  <c:v>0</c:v>
                </c:pt>
                <c:pt idx="2155">
                  <c:v>3.7950684931506848</c:v>
                </c:pt>
                <c:pt idx="2157">
                  <c:v>1.4027397260273973</c:v>
                </c:pt>
                <c:pt idx="2159">
                  <c:v>5.3812328767123301</c:v>
                </c:pt>
                <c:pt idx="2164">
                  <c:v>0</c:v>
                </c:pt>
                <c:pt idx="2169">
                  <c:v>9.9008219178082175</c:v>
                </c:pt>
                <c:pt idx="2187">
                  <c:v>4.8349589041095893</c:v>
                </c:pt>
                <c:pt idx="2197">
                  <c:v>0.99945205479452048</c:v>
                </c:pt>
                <c:pt idx="2198">
                  <c:v>1.749041095890411</c:v>
                </c:pt>
                <c:pt idx="2199">
                  <c:v>0.72789041095890417</c:v>
                </c:pt>
                <c:pt idx="2201">
                  <c:v>2.0613698630136987</c:v>
                </c:pt>
                <c:pt idx="2209">
                  <c:v>0.74334246575342466</c:v>
                </c:pt>
                <c:pt idx="2211">
                  <c:v>1.8591144657534246</c:v>
                </c:pt>
                <c:pt idx="2216">
                  <c:v>1.1916164383561643</c:v>
                </c:pt>
                <c:pt idx="2219">
                  <c:v>5.5594520547945194</c:v>
                </c:pt>
                <c:pt idx="2231">
                  <c:v>9.8562537811972231</c:v>
                </c:pt>
                <c:pt idx="2240">
                  <c:v>12.405887123287672</c:v>
                </c:pt>
                <c:pt idx="2251">
                  <c:v>0</c:v>
                </c:pt>
                <c:pt idx="2252">
                  <c:v>0.90575342465753417</c:v>
                </c:pt>
                <c:pt idx="2253">
                  <c:v>0.57887671232876714</c:v>
                </c:pt>
                <c:pt idx="2255">
                  <c:v>1.2257534246575341</c:v>
                </c:pt>
                <c:pt idx="2258">
                  <c:v>0</c:v>
                </c:pt>
                <c:pt idx="2259">
                  <c:v>2.8109589041095893</c:v>
                </c:pt>
                <c:pt idx="2262">
                  <c:v>1.9992602739726029</c:v>
                </c:pt>
                <c:pt idx="2266">
                  <c:v>1.1243835616438356</c:v>
                </c:pt>
                <c:pt idx="2268">
                  <c:v>4.7473972602739725</c:v>
                </c:pt>
                <c:pt idx="2279">
                  <c:v>1.7178082191780819</c:v>
                </c:pt>
                <c:pt idx="2280">
                  <c:v>5.1603287671232883</c:v>
                </c:pt>
                <c:pt idx="2283">
                  <c:v>9.0633424657534256</c:v>
                </c:pt>
                <c:pt idx="2291">
                  <c:v>2.3580000000000001</c:v>
                </c:pt>
                <c:pt idx="2292">
                  <c:v>4.4600547945205475</c:v>
                </c:pt>
                <c:pt idx="2294">
                  <c:v>5.2299178082191782</c:v>
                </c:pt>
                <c:pt idx="2299">
                  <c:v>0</c:v>
                </c:pt>
                <c:pt idx="2300">
                  <c:v>0.48199999999999998</c:v>
                </c:pt>
                <c:pt idx="2301">
                  <c:v>1.1753424657534248</c:v>
                </c:pt>
                <c:pt idx="2302">
                  <c:v>1.1452054794520548</c:v>
                </c:pt>
                <c:pt idx="2303">
                  <c:v>1.3320547945205479</c:v>
                </c:pt>
                <c:pt idx="2307">
                  <c:v>4.1633424657534244</c:v>
                </c:pt>
                <c:pt idx="2309">
                  <c:v>3.9055342465753426</c:v>
                </c:pt>
                <c:pt idx="2312">
                  <c:v>2.3108493150684928</c:v>
                </c:pt>
                <c:pt idx="2314">
                  <c:v>3.1232876712328763</c:v>
                </c:pt>
                <c:pt idx="2315">
                  <c:v>5.5973276787389752</c:v>
                </c:pt>
                <c:pt idx="2318">
                  <c:v>1.0306849315068491</c:v>
                </c:pt>
                <c:pt idx="2319">
                  <c:v>0.62465753424657533</c:v>
                </c:pt>
                <c:pt idx="2320">
                  <c:v>1.5241643835616436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BE2B-41D1-B703-4F62AE93350D}"/>
            </c:ext>
          </c:extLst>
        </c:ser>
        <c:ser>
          <c:idx val="41"/>
          <c:order val="41"/>
          <c:tx>
            <c:strRef>
              <c:f>Реестр!$AQ$2:$AQ$3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Общий объем ТКО+ГКО по КП, м3/мес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Реестр!$AQ$4:$AQ$2324</c:f>
              <c:numCache>
                <c:formatCode>0.000</c:formatCode>
                <c:ptCount val="2321"/>
                <c:pt idx="2">
                  <c:v>0</c:v>
                </c:pt>
                <c:pt idx="3">
                  <c:v>213.09270410958899</c:v>
                </c:pt>
                <c:pt idx="13">
                  <c:v>117.98136986301368</c:v>
                </c:pt>
                <c:pt idx="18">
                  <c:v>8.0580821917808212</c:v>
                </c:pt>
                <c:pt idx="19">
                  <c:v>150.00509589041096</c:v>
                </c:pt>
                <c:pt idx="26">
                  <c:v>318.06928767123281</c:v>
                </c:pt>
                <c:pt idx="43">
                  <c:v>103.1181287671233</c:v>
                </c:pt>
                <c:pt idx="44">
                  <c:v>17.46192328767123</c:v>
                </c:pt>
                <c:pt idx="46">
                  <c:v>164.01802191780823</c:v>
                </c:pt>
                <c:pt idx="62">
                  <c:v>181.08685479452052</c:v>
                </c:pt>
                <c:pt idx="71">
                  <c:v>164.9382904109589</c:v>
                </c:pt>
                <c:pt idx="77">
                  <c:v>186.79433424657535</c:v>
                </c:pt>
                <c:pt idx="92">
                  <c:v>263.54332602739726</c:v>
                </c:pt>
                <c:pt idx="103">
                  <c:v>260.42999999999995</c:v>
                </c:pt>
                <c:pt idx="109">
                  <c:v>323.84399999999994</c:v>
                </c:pt>
                <c:pt idx="122">
                  <c:v>550.715794520548</c:v>
                </c:pt>
                <c:pt idx="126">
                  <c:v>208.53256438356163</c:v>
                </c:pt>
                <c:pt idx="128">
                  <c:v>85.532917808219167</c:v>
                </c:pt>
                <c:pt idx="129">
                  <c:v>319.85748493150692</c:v>
                </c:pt>
                <c:pt idx="134">
                  <c:v>290.31192328767122</c:v>
                </c:pt>
                <c:pt idx="152">
                  <c:v>177.6212909589041</c:v>
                </c:pt>
                <c:pt idx="162">
                  <c:v>200.68503616438355</c:v>
                </c:pt>
                <c:pt idx="177">
                  <c:v>103.84566904109587</c:v>
                </c:pt>
                <c:pt idx="186">
                  <c:v>359.80242739726032</c:v>
                </c:pt>
                <c:pt idx="207">
                  <c:v>174.95528275473825</c:v>
                </c:pt>
                <c:pt idx="220">
                  <c:v>240.87386301369867</c:v>
                </c:pt>
                <c:pt idx="234">
                  <c:v>195.2933424657534</c:v>
                </c:pt>
                <c:pt idx="249">
                  <c:v>238.43920109589041</c:v>
                </c:pt>
                <c:pt idx="263">
                  <c:v>418.80059099268152</c:v>
                </c:pt>
                <c:pt idx="281">
                  <c:v>126.96672328767121</c:v>
                </c:pt>
                <c:pt idx="288">
                  <c:v>89.846449315068469</c:v>
                </c:pt>
                <c:pt idx="329">
                  <c:v>282.37079999999992</c:v>
                </c:pt>
                <c:pt idx="343">
                  <c:v>149.75038356164382</c:v>
                </c:pt>
                <c:pt idx="352">
                  <c:v>198.79432306849313</c:v>
                </c:pt>
                <c:pt idx="365">
                  <c:v>0</c:v>
                </c:pt>
                <c:pt idx="367">
                  <c:v>130.99986863013697</c:v>
                </c:pt>
                <c:pt idx="368">
                  <c:v>0</c:v>
                </c:pt>
                <c:pt idx="369">
                  <c:v>251.55515293150683</c:v>
                </c:pt>
                <c:pt idx="371">
                  <c:v>156.53667945205481</c:v>
                </c:pt>
                <c:pt idx="372">
                  <c:v>285.57073972602728</c:v>
                </c:pt>
                <c:pt idx="385">
                  <c:v>266.49483287671228</c:v>
                </c:pt>
                <c:pt idx="386">
                  <c:v>304.62361643835612</c:v>
                </c:pt>
                <c:pt idx="388">
                  <c:v>85.954438356164374</c:v>
                </c:pt>
                <c:pt idx="389">
                  <c:v>85.954438356164374</c:v>
                </c:pt>
                <c:pt idx="390">
                  <c:v>99.769364383561637</c:v>
                </c:pt>
                <c:pt idx="391">
                  <c:v>39.73852602739727</c:v>
                </c:pt>
                <c:pt idx="392">
                  <c:v>182.94001643835614</c:v>
                </c:pt>
                <c:pt idx="393">
                  <c:v>122.44630684931506</c:v>
                </c:pt>
                <c:pt idx="394">
                  <c:v>32.903501424657534</c:v>
                </c:pt>
                <c:pt idx="398">
                  <c:v>13.315043835616438</c:v>
                </c:pt>
                <c:pt idx="401">
                  <c:v>58.853880493150683</c:v>
                </c:pt>
                <c:pt idx="407">
                  <c:v>28.673242520547948</c:v>
                </c:pt>
                <c:pt idx="411">
                  <c:v>98.60711720547944</c:v>
                </c:pt>
                <c:pt idx="417">
                  <c:v>27.247214958904106</c:v>
                </c:pt>
                <c:pt idx="421">
                  <c:v>48.99969863013699</c:v>
                </c:pt>
                <c:pt idx="422">
                  <c:v>97.923087123287672</c:v>
                </c:pt>
                <c:pt idx="433">
                  <c:v>47.597030136986298</c:v>
                </c:pt>
                <c:pt idx="434">
                  <c:v>96.692666794520562</c:v>
                </c:pt>
                <c:pt idx="438">
                  <c:v>78.370089534246574</c:v>
                </c:pt>
                <c:pt idx="446">
                  <c:v>66.026934082191787</c:v>
                </c:pt>
                <c:pt idx="450">
                  <c:v>74.468358904109579</c:v>
                </c:pt>
                <c:pt idx="456">
                  <c:v>46.853764273972594</c:v>
                </c:pt>
                <c:pt idx="465">
                  <c:v>324.8197650575342</c:v>
                </c:pt>
                <c:pt idx="482">
                  <c:v>28.039062082191776</c:v>
                </c:pt>
                <c:pt idx="488">
                  <c:v>2.0316851506849312</c:v>
                </c:pt>
                <c:pt idx="490">
                  <c:v>1.6850574246575343</c:v>
                </c:pt>
                <c:pt idx="491">
                  <c:v>2.2876426849315066</c:v>
                </c:pt>
                <c:pt idx="492">
                  <c:v>76.545374136986297</c:v>
                </c:pt>
                <c:pt idx="496">
                  <c:v>1.3342310136986302</c:v>
                </c:pt>
                <c:pt idx="497">
                  <c:v>4.5762198904109583</c:v>
                </c:pt>
                <c:pt idx="500">
                  <c:v>3.3455751780821918</c:v>
                </c:pt>
                <c:pt idx="501">
                  <c:v>1.9713535890410956</c:v>
                </c:pt>
                <c:pt idx="502">
                  <c:v>2.1749419726027397</c:v>
                </c:pt>
                <c:pt idx="503">
                  <c:v>0.9724980821917808</c:v>
                </c:pt>
                <c:pt idx="504">
                  <c:v>3.2274212054794522</c:v>
                </c:pt>
                <c:pt idx="507">
                  <c:v>3.136533534246575</c:v>
                </c:pt>
                <c:pt idx="509">
                  <c:v>122.81592920547948</c:v>
                </c:pt>
                <c:pt idx="532">
                  <c:v>48.892601095890413</c:v>
                </c:pt>
                <c:pt idx="537">
                  <c:v>12.414347013698631</c:v>
                </c:pt>
                <c:pt idx="539">
                  <c:v>5.7765516164383559</c:v>
                </c:pt>
                <c:pt idx="542">
                  <c:v>98.248017205479456</c:v>
                </c:pt>
                <c:pt idx="549">
                  <c:v>2.633924712328767</c:v>
                </c:pt>
                <c:pt idx="551">
                  <c:v>1.2615208767123289</c:v>
                </c:pt>
                <c:pt idx="552">
                  <c:v>3.92907402739726</c:v>
                </c:pt>
                <c:pt idx="554">
                  <c:v>51.2326306849315</c:v>
                </c:pt>
                <c:pt idx="556">
                  <c:v>39.912524383561639</c:v>
                </c:pt>
                <c:pt idx="561">
                  <c:v>2.8193355616438351</c:v>
                </c:pt>
                <c:pt idx="563">
                  <c:v>1.9758979726027399</c:v>
                </c:pt>
                <c:pt idx="564">
                  <c:v>1.1815397260273972</c:v>
                </c:pt>
                <c:pt idx="565">
                  <c:v>2.1531289315068496</c:v>
                </c:pt>
                <c:pt idx="566">
                  <c:v>4.7996832328767125</c:v>
                </c:pt>
                <c:pt idx="568">
                  <c:v>1.8741037808219174</c:v>
                </c:pt>
                <c:pt idx="569">
                  <c:v>28.690856876712331</c:v>
                </c:pt>
                <c:pt idx="575">
                  <c:v>24.996836219178078</c:v>
                </c:pt>
                <c:pt idx="576">
                  <c:v>24.301033643835609</c:v>
                </c:pt>
                <c:pt idx="580">
                  <c:v>44.228667452054793</c:v>
                </c:pt>
                <c:pt idx="583">
                  <c:v>13.571763452054793</c:v>
                </c:pt>
                <c:pt idx="586">
                  <c:v>30.750025808219178</c:v>
                </c:pt>
                <c:pt idx="591">
                  <c:v>3.0411014794520548</c:v>
                </c:pt>
                <c:pt idx="592">
                  <c:v>6.7402296986301371</c:v>
                </c:pt>
                <c:pt idx="593">
                  <c:v>40.363739506849313</c:v>
                </c:pt>
                <c:pt idx="595">
                  <c:v>91.691671068493136</c:v>
                </c:pt>
                <c:pt idx="599">
                  <c:v>56.705080438356163</c:v>
                </c:pt>
                <c:pt idx="604">
                  <c:v>1.6230476682187285</c:v>
                </c:pt>
                <c:pt idx="606">
                  <c:v>1.5114619726027396</c:v>
                </c:pt>
                <c:pt idx="607">
                  <c:v>45.042548876712324</c:v>
                </c:pt>
                <c:pt idx="614">
                  <c:v>13.744942520547944</c:v>
                </c:pt>
                <c:pt idx="615">
                  <c:v>29.13858739726027</c:v>
                </c:pt>
                <c:pt idx="616">
                  <c:v>27.019995780821919</c:v>
                </c:pt>
                <c:pt idx="618">
                  <c:v>29.076052767123286</c:v>
                </c:pt>
                <c:pt idx="621">
                  <c:v>37.775348383561642</c:v>
                </c:pt>
                <c:pt idx="625">
                  <c:v>6.3875855342465755</c:v>
                </c:pt>
                <c:pt idx="626">
                  <c:v>2.4230653150684933</c:v>
                </c:pt>
                <c:pt idx="628">
                  <c:v>5.8404417534246571</c:v>
                </c:pt>
                <c:pt idx="631">
                  <c:v>6.6862806575342457</c:v>
                </c:pt>
                <c:pt idx="634">
                  <c:v>9.6622683287671247</c:v>
                </c:pt>
                <c:pt idx="636">
                  <c:v>44.814266120547948</c:v>
                </c:pt>
                <c:pt idx="643">
                  <c:v>46.193506849315057</c:v>
                </c:pt>
                <c:pt idx="650">
                  <c:v>119.29893320547943</c:v>
                </c:pt>
                <c:pt idx="666">
                  <c:v>56.165199780821908</c:v>
                </c:pt>
                <c:pt idx="671">
                  <c:v>14.233034958904108</c:v>
                </c:pt>
                <c:pt idx="674">
                  <c:v>44.274013150684929</c:v>
                </c:pt>
                <c:pt idx="683">
                  <c:v>30.67577260273973</c:v>
                </c:pt>
                <c:pt idx="690">
                  <c:v>130.39059493150685</c:v>
                </c:pt>
                <c:pt idx="700">
                  <c:v>58.100115616438345</c:v>
                </c:pt>
                <c:pt idx="704">
                  <c:v>39.344646575342466</c:v>
                </c:pt>
                <c:pt idx="711">
                  <c:v>17.057835616438357</c:v>
                </c:pt>
                <c:pt idx="713">
                  <c:v>67.803008219178068</c:v>
                </c:pt>
                <c:pt idx="727">
                  <c:v>48.791460821917802</c:v>
                </c:pt>
                <c:pt idx="731">
                  <c:v>37.337917808219167</c:v>
                </c:pt>
                <c:pt idx="734">
                  <c:v>46.272777534246579</c:v>
                </c:pt>
                <c:pt idx="738">
                  <c:v>35.517131178082188</c:v>
                </c:pt>
                <c:pt idx="746">
                  <c:v>227.77514490410957</c:v>
                </c:pt>
                <c:pt idx="760">
                  <c:v>156.81577019178081</c:v>
                </c:pt>
                <c:pt idx="765">
                  <c:v>186.26436246575341</c:v>
                </c:pt>
                <c:pt idx="772">
                  <c:v>277.84581540821921</c:v>
                </c:pt>
                <c:pt idx="788">
                  <c:v>7.9635777534246577</c:v>
                </c:pt>
                <c:pt idx="789">
                  <c:v>11.433406684931505</c:v>
                </c:pt>
                <c:pt idx="793">
                  <c:v>52.686545917808211</c:v>
                </c:pt>
                <c:pt idx="798">
                  <c:v>216.00580111232878</c:v>
                </c:pt>
                <c:pt idx="809">
                  <c:v>217.91573427945204</c:v>
                </c:pt>
                <c:pt idx="817">
                  <c:v>309.29779484383556</c:v>
                </c:pt>
                <c:pt idx="825">
                  <c:v>234.59555396712329</c:v>
                </c:pt>
                <c:pt idx="837">
                  <c:v>427.12887565479451</c:v>
                </c:pt>
                <c:pt idx="850">
                  <c:v>235.42209320547943</c:v>
                </c:pt>
                <c:pt idx="860">
                  <c:v>288.63900197260278</c:v>
                </c:pt>
                <c:pt idx="875">
                  <c:v>38.161693139425786</c:v>
                </c:pt>
                <c:pt idx="881">
                  <c:v>27.543479671232877</c:v>
                </c:pt>
                <c:pt idx="884">
                  <c:v>1.8770121863013696</c:v>
                </c:pt>
                <c:pt idx="885">
                  <c:v>228.39507956689809</c:v>
                </c:pt>
                <c:pt idx="899">
                  <c:v>11.296306849315069</c:v>
                </c:pt>
                <c:pt idx="901">
                  <c:v>178.32116712328769</c:v>
                </c:pt>
                <c:pt idx="907">
                  <c:v>280.79139863013705</c:v>
                </c:pt>
                <c:pt idx="942">
                  <c:v>103.64284931506845</c:v>
                </c:pt>
                <c:pt idx="956">
                  <c:v>258.9714969863013</c:v>
                </c:pt>
                <c:pt idx="973">
                  <c:v>144.77023561643841</c:v>
                </c:pt>
                <c:pt idx="988">
                  <c:v>43.65512876712328</c:v>
                </c:pt>
                <c:pt idx="993">
                  <c:v>48.306608219178081</c:v>
                </c:pt>
                <c:pt idx="1003">
                  <c:v>19.082663013698628</c:v>
                </c:pt>
                <c:pt idx="1006">
                  <c:v>41.236964383561642</c:v>
                </c:pt>
                <c:pt idx="1011">
                  <c:v>16.957824657534246</c:v>
                </c:pt>
                <c:pt idx="1020">
                  <c:v>92.110454794520535</c:v>
                </c:pt>
                <c:pt idx="1023">
                  <c:v>129.2477917808219</c:v>
                </c:pt>
                <c:pt idx="1032">
                  <c:v>153.64382958904105</c:v>
                </c:pt>
                <c:pt idx="1041">
                  <c:v>78.55693150684931</c:v>
                </c:pt>
                <c:pt idx="1042">
                  <c:v>626.11367671232881</c:v>
                </c:pt>
                <c:pt idx="1062">
                  <c:v>283.82712328767121</c:v>
                </c:pt>
                <c:pt idx="1075">
                  <c:v>111.9208109589041</c:v>
                </c:pt>
                <c:pt idx="1083">
                  <c:v>28.020197260273978</c:v>
                </c:pt>
                <c:pt idx="1091">
                  <c:v>116.46874520547945</c:v>
                </c:pt>
                <c:pt idx="1104">
                  <c:v>47.868920547945194</c:v>
                </c:pt>
                <c:pt idx="1122">
                  <c:v>63.553806575342463</c:v>
                </c:pt>
                <c:pt idx="1130">
                  <c:v>12.602746849315068</c:v>
                </c:pt>
                <c:pt idx="1131">
                  <c:v>71.491989041095877</c:v>
                </c:pt>
                <c:pt idx="1147">
                  <c:v>63.108969863013691</c:v>
                </c:pt>
                <c:pt idx="1152">
                  <c:v>392.24891506849298</c:v>
                </c:pt>
                <c:pt idx="1174">
                  <c:v>173.68387397260273</c:v>
                </c:pt>
                <c:pt idx="1186">
                  <c:v>133.95734794520547</c:v>
                </c:pt>
                <c:pt idx="1196">
                  <c:v>207.61001658847812</c:v>
                </c:pt>
                <c:pt idx="1207">
                  <c:v>907.24399068493142</c:v>
                </c:pt>
                <c:pt idx="1213">
                  <c:v>135.45917260273973</c:v>
                </c:pt>
                <c:pt idx="1220">
                  <c:v>111.60484931506849</c:v>
                </c:pt>
                <c:pt idx="1226">
                  <c:v>104.34273041095891</c:v>
                </c:pt>
                <c:pt idx="1236">
                  <c:v>221.53926575342464</c:v>
                </c:pt>
                <c:pt idx="1245">
                  <c:v>177.59294794520548</c:v>
                </c:pt>
                <c:pt idx="1252">
                  <c:v>127.83644054794519</c:v>
                </c:pt>
                <c:pt idx="1267">
                  <c:v>105.0053589041096</c:v>
                </c:pt>
                <c:pt idx="1284">
                  <c:v>112.05703561643833</c:v>
                </c:pt>
                <c:pt idx="1293">
                  <c:v>142.79228876712327</c:v>
                </c:pt>
                <c:pt idx="1318">
                  <c:v>395.07361643835617</c:v>
                </c:pt>
                <c:pt idx="1334">
                  <c:v>36.075534246575344</c:v>
                </c:pt>
                <c:pt idx="1340">
                  <c:v>62.964443835616436</c:v>
                </c:pt>
                <c:pt idx="1351">
                  <c:v>58.596435616438356</c:v>
                </c:pt>
                <c:pt idx="1356">
                  <c:v>207.22584657534242</c:v>
                </c:pt>
                <c:pt idx="1384">
                  <c:v>121.73232328767122</c:v>
                </c:pt>
                <c:pt idx="1388">
                  <c:v>252.7759923287671</c:v>
                </c:pt>
                <c:pt idx="1403">
                  <c:v>130.7957917808219</c:v>
                </c:pt>
                <c:pt idx="1405">
                  <c:v>89.214410958904097</c:v>
                </c:pt>
                <c:pt idx="1420">
                  <c:v>71.105572602739727</c:v>
                </c:pt>
                <c:pt idx="1443">
                  <c:v>126.5615506849315</c:v>
                </c:pt>
                <c:pt idx="1445">
                  <c:v>81.395999999999987</c:v>
                </c:pt>
                <c:pt idx="1446">
                  <c:v>207.14564383561643</c:v>
                </c:pt>
                <c:pt idx="1457">
                  <c:v>40.862104109589033</c:v>
                </c:pt>
                <c:pt idx="1466">
                  <c:v>153.94104657534245</c:v>
                </c:pt>
                <c:pt idx="1491">
                  <c:v>59.160378082191784</c:v>
                </c:pt>
                <c:pt idx="1497">
                  <c:v>234.12164383561642</c:v>
                </c:pt>
                <c:pt idx="1514">
                  <c:v>276.68830684931504</c:v>
                </c:pt>
                <c:pt idx="1519">
                  <c:v>252.35508493150687</c:v>
                </c:pt>
                <c:pt idx="1523">
                  <c:v>54.308663013698627</c:v>
                </c:pt>
                <c:pt idx="1525">
                  <c:v>93.339764383561644</c:v>
                </c:pt>
                <c:pt idx="1528">
                  <c:v>46.940071232876704</c:v>
                </c:pt>
                <c:pt idx="1535">
                  <c:v>62.659882191780824</c:v>
                </c:pt>
                <c:pt idx="1551">
                  <c:v>46.795532054794521</c:v>
                </c:pt>
                <c:pt idx="1565">
                  <c:v>82.235164931506844</c:v>
                </c:pt>
                <c:pt idx="1567">
                  <c:v>12.610849315068492</c:v>
                </c:pt>
                <c:pt idx="1573">
                  <c:v>68.641929863013701</c:v>
                </c:pt>
                <c:pt idx="1579">
                  <c:v>543.17071726027382</c:v>
                </c:pt>
                <c:pt idx="1594">
                  <c:v>361.424810958904</c:v>
                </c:pt>
                <c:pt idx="1602">
                  <c:v>218.15363229874279</c:v>
                </c:pt>
                <c:pt idx="1620">
                  <c:v>192.27797260273968</c:v>
                </c:pt>
                <c:pt idx="1630">
                  <c:v>257.88363287671234</c:v>
                </c:pt>
                <c:pt idx="1642">
                  <c:v>179.97090410958901</c:v>
                </c:pt>
                <c:pt idx="1653">
                  <c:v>107.75326191780822</c:v>
                </c:pt>
                <c:pt idx="1658">
                  <c:v>143.33079452054793</c:v>
                </c:pt>
                <c:pt idx="1664">
                  <c:v>126.44728767123289</c:v>
                </c:pt>
                <c:pt idx="1671">
                  <c:v>175.59113424657534</c:v>
                </c:pt>
                <c:pt idx="1679">
                  <c:v>187.23101983561645</c:v>
                </c:pt>
                <c:pt idx="1687">
                  <c:v>210.10877720547936</c:v>
                </c:pt>
                <c:pt idx="1708">
                  <c:v>139.61534794520549</c:v>
                </c:pt>
                <c:pt idx="1717">
                  <c:v>27.688929041095889</c:v>
                </c:pt>
                <c:pt idx="1721">
                  <c:v>16.332368876712327</c:v>
                </c:pt>
                <c:pt idx="1724">
                  <c:v>2.9665735890410954</c:v>
                </c:pt>
                <c:pt idx="1727">
                  <c:v>8.8801362739726049</c:v>
                </c:pt>
                <c:pt idx="1729">
                  <c:v>53.014463013698631</c:v>
                </c:pt>
                <c:pt idx="1735">
                  <c:v>84.171213041095868</c:v>
                </c:pt>
                <c:pt idx="1763">
                  <c:v>163.20823908493145</c:v>
                </c:pt>
                <c:pt idx="1773">
                  <c:v>155.24829136438356</c:v>
                </c:pt>
                <c:pt idx="1788">
                  <c:v>32.071223342465757</c:v>
                </c:pt>
                <c:pt idx="1789">
                  <c:v>196.95419704109585</c:v>
                </c:pt>
                <c:pt idx="1798">
                  <c:v>135.27184931506847</c:v>
                </c:pt>
                <c:pt idx="1807">
                  <c:v>300.8437059452055</c:v>
                </c:pt>
                <c:pt idx="1819">
                  <c:v>210.89475256438357</c:v>
                </c:pt>
                <c:pt idx="1826">
                  <c:v>482.59309709589041</c:v>
                </c:pt>
                <c:pt idx="1840">
                  <c:v>159.27030986301369</c:v>
                </c:pt>
                <c:pt idx="1857">
                  <c:v>321.84426131506842</c:v>
                </c:pt>
                <c:pt idx="1877">
                  <c:v>21.349513972602743</c:v>
                </c:pt>
                <c:pt idx="1878">
                  <c:v>67.502332980821933</c:v>
                </c:pt>
                <c:pt idx="1885">
                  <c:v>17.883520438356161</c:v>
                </c:pt>
                <c:pt idx="1890">
                  <c:v>246.23093605479451</c:v>
                </c:pt>
                <c:pt idx="1897">
                  <c:v>97.858849315068483</c:v>
                </c:pt>
                <c:pt idx="1904">
                  <c:v>59.295473095890408</c:v>
                </c:pt>
                <c:pt idx="1909">
                  <c:v>124.76022386301368</c:v>
                </c:pt>
                <c:pt idx="1912">
                  <c:v>351.65191463013701</c:v>
                </c:pt>
                <c:pt idx="1928">
                  <c:v>94.556301369863007</c:v>
                </c:pt>
                <c:pt idx="1934">
                  <c:v>63.656908569863006</c:v>
                </c:pt>
                <c:pt idx="1937">
                  <c:v>91.414484876712322</c:v>
                </c:pt>
                <c:pt idx="1939">
                  <c:v>110.76662268493151</c:v>
                </c:pt>
                <c:pt idx="1941">
                  <c:v>156.38768831506849</c:v>
                </c:pt>
                <c:pt idx="1954">
                  <c:v>114.60549442191781</c:v>
                </c:pt>
                <c:pt idx="1963">
                  <c:v>18.54601397260274</c:v>
                </c:pt>
                <c:pt idx="1967">
                  <c:v>23.580878054794518</c:v>
                </c:pt>
                <c:pt idx="1968">
                  <c:v>16.20995917808219</c:v>
                </c:pt>
                <c:pt idx="1970">
                  <c:v>71.368181136986294</c:v>
                </c:pt>
                <c:pt idx="1974">
                  <c:v>92.480750334246565</c:v>
                </c:pt>
                <c:pt idx="1977">
                  <c:v>65.515074410958889</c:v>
                </c:pt>
                <c:pt idx="1982">
                  <c:v>29.920362904109588</c:v>
                </c:pt>
                <c:pt idx="1985">
                  <c:v>60.376913063013703</c:v>
                </c:pt>
                <c:pt idx="1989">
                  <c:v>43.228017567123288</c:v>
                </c:pt>
                <c:pt idx="1993">
                  <c:v>106.59765254794519</c:v>
                </c:pt>
                <c:pt idx="1998">
                  <c:v>71.763326038356155</c:v>
                </c:pt>
                <c:pt idx="2006">
                  <c:v>5.4865060273972599</c:v>
                </c:pt>
                <c:pt idx="2007">
                  <c:v>26.862377424657534</c:v>
                </c:pt>
                <c:pt idx="2008">
                  <c:v>17.534623561643834</c:v>
                </c:pt>
                <c:pt idx="2009">
                  <c:v>22.796445698630134</c:v>
                </c:pt>
                <c:pt idx="2010">
                  <c:v>48.146834958904108</c:v>
                </c:pt>
                <c:pt idx="2011">
                  <c:v>23.018211616438357</c:v>
                </c:pt>
                <c:pt idx="2012">
                  <c:v>22.974585534246575</c:v>
                </c:pt>
                <c:pt idx="2013">
                  <c:v>22.469704520547943</c:v>
                </c:pt>
                <c:pt idx="2014">
                  <c:v>22.377453534246573</c:v>
                </c:pt>
                <c:pt idx="2015">
                  <c:v>22.277572767123292</c:v>
                </c:pt>
                <c:pt idx="2016">
                  <c:v>17.86478498630137</c:v>
                </c:pt>
                <c:pt idx="2017">
                  <c:v>110.97559109589041</c:v>
                </c:pt>
                <c:pt idx="2019">
                  <c:v>64.658230767123285</c:v>
                </c:pt>
                <c:pt idx="2020">
                  <c:v>43.253959315068485</c:v>
                </c:pt>
                <c:pt idx="2023">
                  <c:v>71.886016528767115</c:v>
                </c:pt>
                <c:pt idx="2024">
                  <c:v>22.907505205479449</c:v>
                </c:pt>
                <c:pt idx="2026">
                  <c:v>22.880389808219174</c:v>
                </c:pt>
                <c:pt idx="2028">
                  <c:v>46.758980219178078</c:v>
                </c:pt>
                <c:pt idx="2029">
                  <c:v>35.498906630136986</c:v>
                </c:pt>
                <c:pt idx="2030">
                  <c:v>47.294308602739726</c:v>
                </c:pt>
                <c:pt idx="2031">
                  <c:v>23.497189643835615</c:v>
                </c:pt>
                <c:pt idx="2032">
                  <c:v>43.074974958904107</c:v>
                </c:pt>
                <c:pt idx="2034">
                  <c:v>35.791564931506848</c:v>
                </c:pt>
                <c:pt idx="2035">
                  <c:v>60.966171616438352</c:v>
                </c:pt>
                <c:pt idx="2037">
                  <c:v>24.086036876712335</c:v>
                </c:pt>
                <c:pt idx="2041">
                  <c:v>75.083275232876716</c:v>
                </c:pt>
                <c:pt idx="2043">
                  <c:v>58.654980493150681</c:v>
                </c:pt>
                <c:pt idx="2044">
                  <c:v>83.688989745205447</c:v>
                </c:pt>
                <c:pt idx="2047">
                  <c:v>380.37474476712327</c:v>
                </c:pt>
                <c:pt idx="2080">
                  <c:v>33.674087342465747</c:v>
                </c:pt>
                <c:pt idx="2082">
                  <c:v>17.320463506849315</c:v>
                </c:pt>
                <c:pt idx="2085">
                  <c:v>8.7533916164383552</c:v>
                </c:pt>
                <c:pt idx="2087">
                  <c:v>2.9783889863013693</c:v>
                </c:pt>
                <c:pt idx="2088">
                  <c:v>307.51985326027398</c:v>
                </c:pt>
                <c:pt idx="2110">
                  <c:v>149.4365155068493</c:v>
                </c:pt>
                <c:pt idx="2119">
                  <c:v>159.85224700273974</c:v>
                </c:pt>
                <c:pt idx="2132">
                  <c:v>0</c:v>
                </c:pt>
                <c:pt idx="2133">
                  <c:v>147.26120547945203</c:v>
                </c:pt>
                <c:pt idx="2140">
                  <c:v>212.69589041095887</c:v>
                </c:pt>
                <c:pt idx="2144">
                  <c:v>193.2277808219178</c:v>
                </c:pt>
                <c:pt idx="2151">
                  <c:v>0</c:v>
                </c:pt>
                <c:pt idx="2155">
                  <c:v>113.85205479452054</c:v>
                </c:pt>
                <c:pt idx="2157">
                  <c:v>42.082191780821915</c:v>
                </c:pt>
                <c:pt idx="2159">
                  <c:v>161.4369863013699</c:v>
                </c:pt>
                <c:pt idx="2164">
                  <c:v>0</c:v>
                </c:pt>
                <c:pt idx="2169">
                  <c:v>297.0246575342465</c:v>
                </c:pt>
                <c:pt idx="2187">
                  <c:v>145.04876712328769</c:v>
                </c:pt>
                <c:pt idx="2197">
                  <c:v>29.983561643835614</c:v>
                </c:pt>
                <c:pt idx="2198">
                  <c:v>52.471232876712328</c:v>
                </c:pt>
                <c:pt idx="2199">
                  <c:v>21.836712328767124</c:v>
                </c:pt>
                <c:pt idx="2201">
                  <c:v>61.841095890410962</c:v>
                </c:pt>
                <c:pt idx="2209">
                  <c:v>22.300273972602739</c:v>
                </c:pt>
                <c:pt idx="2211">
                  <c:v>55.773433972602739</c:v>
                </c:pt>
                <c:pt idx="2216">
                  <c:v>35.748493150684929</c:v>
                </c:pt>
                <c:pt idx="2219">
                  <c:v>166.78356164383558</c:v>
                </c:pt>
                <c:pt idx="2231">
                  <c:v>295.68761343591672</c:v>
                </c:pt>
                <c:pt idx="2240">
                  <c:v>372.17661369863015</c:v>
                </c:pt>
                <c:pt idx="2251">
                  <c:v>0</c:v>
                </c:pt>
                <c:pt idx="2252">
                  <c:v>27.172602739726024</c:v>
                </c:pt>
                <c:pt idx="2253">
                  <c:v>17.366301369863013</c:v>
                </c:pt>
                <c:pt idx="2255">
                  <c:v>36.772602739726025</c:v>
                </c:pt>
                <c:pt idx="2258">
                  <c:v>0</c:v>
                </c:pt>
                <c:pt idx="2259">
                  <c:v>84.328767123287676</c:v>
                </c:pt>
                <c:pt idx="2262">
                  <c:v>59.977808219178087</c:v>
                </c:pt>
                <c:pt idx="2266">
                  <c:v>33.731506849315068</c:v>
                </c:pt>
                <c:pt idx="2268">
                  <c:v>142.42191780821918</c:v>
                </c:pt>
                <c:pt idx="2279">
                  <c:v>51.534246575342458</c:v>
                </c:pt>
                <c:pt idx="2280">
                  <c:v>154.80986301369865</c:v>
                </c:pt>
                <c:pt idx="2283">
                  <c:v>271.90027397260275</c:v>
                </c:pt>
                <c:pt idx="2291">
                  <c:v>70.740000000000009</c:v>
                </c:pt>
                <c:pt idx="2292">
                  <c:v>133.80164383561643</c:v>
                </c:pt>
                <c:pt idx="2294">
                  <c:v>156.89753424657533</c:v>
                </c:pt>
                <c:pt idx="2299">
                  <c:v>0</c:v>
                </c:pt>
                <c:pt idx="2300">
                  <c:v>14.459999999999999</c:v>
                </c:pt>
                <c:pt idx="2301">
                  <c:v>35.260273972602747</c:v>
                </c:pt>
                <c:pt idx="2302">
                  <c:v>34.356164383561641</c:v>
                </c:pt>
                <c:pt idx="2303">
                  <c:v>39.961643835616435</c:v>
                </c:pt>
                <c:pt idx="2307">
                  <c:v>124.90027397260273</c:v>
                </c:pt>
                <c:pt idx="2309">
                  <c:v>117.16602739726028</c:v>
                </c:pt>
                <c:pt idx="2312">
                  <c:v>69.325479452054779</c:v>
                </c:pt>
                <c:pt idx="2314">
                  <c:v>93.698630136986296</c:v>
                </c:pt>
                <c:pt idx="2315">
                  <c:v>167.91983036216925</c:v>
                </c:pt>
                <c:pt idx="2318">
                  <c:v>30.920547945205474</c:v>
                </c:pt>
                <c:pt idx="2319">
                  <c:v>18.739726027397261</c:v>
                </c:pt>
                <c:pt idx="2320">
                  <c:v>45.724931506849309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E2B-41D1-B703-4F62AE93350D}"/>
            </c:ext>
          </c:extLst>
        </c:ser>
        <c:ser>
          <c:idx val="42"/>
          <c:order val="42"/>
          <c:tx>
            <c:strRef>
              <c:f>Реестр!$AR$2:$AR$3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График вывоза </c:v>
                </c:pt>
              </c:strCache>
            </c:strRef>
          </c:tx>
          <c:spPr>
            <a:solidFill>
              <a:schemeClr val="accent1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Реестр!$AR$4:$AR$2324</c:f>
              <c:numCache>
                <c:formatCode>0.00</c:formatCode>
                <c:ptCount val="2321"/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1">
                  <c:v>0</c:v>
                </c:pt>
                <c:pt idx="713">
                  <c:v>0</c:v>
                </c:pt>
                <c:pt idx="727">
                  <c:v>0</c:v>
                </c:pt>
                <c:pt idx="731">
                  <c:v>0</c:v>
                </c:pt>
                <c:pt idx="734">
                  <c:v>0</c:v>
                </c:pt>
                <c:pt idx="738">
                  <c:v>0</c:v>
                </c:pt>
                <c:pt idx="746">
                  <c:v>0</c:v>
                </c:pt>
                <c:pt idx="760">
                  <c:v>0</c:v>
                </c:pt>
                <c:pt idx="765">
                  <c:v>0</c:v>
                </c:pt>
                <c:pt idx="772">
                  <c:v>0</c:v>
                </c:pt>
                <c:pt idx="788">
                  <c:v>0</c:v>
                </c:pt>
                <c:pt idx="789">
                  <c:v>0</c:v>
                </c:pt>
                <c:pt idx="793">
                  <c:v>0</c:v>
                </c:pt>
                <c:pt idx="798">
                  <c:v>0</c:v>
                </c:pt>
                <c:pt idx="809">
                  <c:v>0</c:v>
                </c:pt>
                <c:pt idx="817">
                  <c:v>0</c:v>
                </c:pt>
                <c:pt idx="825">
                  <c:v>0</c:v>
                </c:pt>
                <c:pt idx="837">
                  <c:v>0</c:v>
                </c:pt>
                <c:pt idx="850">
                  <c:v>0</c:v>
                </c:pt>
                <c:pt idx="860">
                  <c:v>0</c:v>
                </c:pt>
                <c:pt idx="875">
                  <c:v>0</c:v>
                </c:pt>
                <c:pt idx="881">
                  <c:v>0</c:v>
                </c:pt>
                <c:pt idx="884">
                  <c:v>0</c:v>
                </c:pt>
                <c:pt idx="885">
                  <c:v>0</c:v>
                </c:pt>
                <c:pt idx="899">
                  <c:v>0</c:v>
                </c:pt>
                <c:pt idx="901">
                  <c:v>0</c:v>
                </c:pt>
                <c:pt idx="907">
                  <c:v>0</c:v>
                </c:pt>
                <c:pt idx="942">
                  <c:v>0</c:v>
                </c:pt>
                <c:pt idx="956">
                  <c:v>0</c:v>
                </c:pt>
                <c:pt idx="973">
                  <c:v>0</c:v>
                </c:pt>
                <c:pt idx="988">
                  <c:v>0</c:v>
                </c:pt>
                <c:pt idx="993">
                  <c:v>0</c:v>
                </c:pt>
                <c:pt idx="1003">
                  <c:v>0</c:v>
                </c:pt>
                <c:pt idx="1006">
                  <c:v>0</c:v>
                </c:pt>
                <c:pt idx="1011">
                  <c:v>0</c:v>
                </c:pt>
                <c:pt idx="1020">
                  <c:v>0</c:v>
                </c:pt>
                <c:pt idx="1023">
                  <c:v>0</c:v>
                </c:pt>
                <c:pt idx="1032">
                  <c:v>0</c:v>
                </c:pt>
                <c:pt idx="1041">
                  <c:v>0</c:v>
                </c:pt>
                <c:pt idx="1042">
                  <c:v>0</c:v>
                </c:pt>
                <c:pt idx="1062">
                  <c:v>0</c:v>
                </c:pt>
                <c:pt idx="1075">
                  <c:v>0</c:v>
                </c:pt>
                <c:pt idx="1083">
                  <c:v>0</c:v>
                </c:pt>
                <c:pt idx="1091">
                  <c:v>0</c:v>
                </c:pt>
                <c:pt idx="1104">
                  <c:v>0</c:v>
                </c:pt>
                <c:pt idx="1122">
                  <c:v>0</c:v>
                </c:pt>
                <c:pt idx="1130">
                  <c:v>0</c:v>
                </c:pt>
                <c:pt idx="1131">
                  <c:v>0</c:v>
                </c:pt>
                <c:pt idx="1147">
                  <c:v>0</c:v>
                </c:pt>
                <c:pt idx="1152">
                  <c:v>0</c:v>
                </c:pt>
                <c:pt idx="1174">
                  <c:v>0</c:v>
                </c:pt>
                <c:pt idx="1186">
                  <c:v>0</c:v>
                </c:pt>
                <c:pt idx="1196">
                  <c:v>0</c:v>
                </c:pt>
                <c:pt idx="1207">
                  <c:v>0</c:v>
                </c:pt>
                <c:pt idx="1213">
                  <c:v>0</c:v>
                </c:pt>
                <c:pt idx="1220">
                  <c:v>0</c:v>
                </c:pt>
                <c:pt idx="1226">
                  <c:v>0</c:v>
                </c:pt>
                <c:pt idx="1236">
                  <c:v>0</c:v>
                </c:pt>
                <c:pt idx="1245">
                  <c:v>0</c:v>
                </c:pt>
                <c:pt idx="1252">
                  <c:v>0</c:v>
                </c:pt>
                <c:pt idx="1267">
                  <c:v>0</c:v>
                </c:pt>
                <c:pt idx="1284">
                  <c:v>0</c:v>
                </c:pt>
                <c:pt idx="1293">
                  <c:v>0</c:v>
                </c:pt>
                <c:pt idx="1318">
                  <c:v>0</c:v>
                </c:pt>
                <c:pt idx="1334">
                  <c:v>0</c:v>
                </c:pt>
                <c:pt idx="1340">
                  <c:v>0</c:v>
                </c:pt>
                <c:pt idx="1351">
                  <c:v>0</c:v>
                </c:pt>
                <c:pt idx="1356">
                  <c:v>0</c:v>
                </c:pt>
                <c:pt idx="1384">
                  <c:v>0</c:v>
                </c:pt>
                <c:pt idx="1388">
                  <c:v>0</c:v>
                </c:pt>
                <c:pt idx="1403">
                  <c:v>0</c:v>
                </c:pt>
                <c:pt idx="1405">
                  <c:v>0</c:v>
                </c:pt>
                <c:pt idx="1420">
                  <c:v>0</c:v>
                </c:pt>
                <c:pt idx="1443">
                  <c:v>0</c:v>
                </c:pt>
                <c:pt idx="1445">
                  <c:v>0</c:v>
                </c:pt>
                <c:pt idx="1446">
                  <c:v>0</c:v>
                </c:pt>
                <c:pt idx="1457">
                  <c:v>0</c:v>
                </c:pt>
                <c:pt idx="1466">
                  <c:v>0</c:v>
                </c:pt>
                <c:pt idx="1491">
                  <c:v>0</c:v>
                </c:pt>
                <c:pt idx="1497">
                  <c:v>0</c:v>
                </c:pt>
                <c:pt idx="1514">
                  <c:v>0</c:v>
                </c:pt>
                <c:pt idx="1519">
                  <c:v>0</c:v>
                </c:pt>
                <c:pt idx="1523">
                  <c:v>0</c:v>
                </c:pt>
                <c:pt idx="1525">
                  <c:v>0</c:v>
                </c:pt>
                <c:pt idx="1528">
                  <c:v>0</c:v>
                </c:pt>
                <c:pt idx="1535">
                  <c:v>0</c:v>
                </c:pt>
                <c:pt idx="1551">
                  <c:v>0</c:v>
                </c:pt>
                <c:pt idx="1565">
                  <c:v>0</c:v>
                </c:pt>
                <c:pt idx="1567">
                  <c:v>0</c:v>
                </c:pt>
                <c:pt idx="1573">
                  <c:v>0</c:v>
                </c:pt>
                <c:pt idx="1579">
                  <c:v>0</c:v>
                </c:pt>
                <c:pt idx="1594">
                  <c:v>0</c:v>
                </c:pt>
                <c:pt idx="1602">
                  <c:v>0</c:v>
                </c:pt>
                <c:pt idx="1620">
                  <c:v>0</c:v>
                </c:pt>
                <c:pt idx="1630">
                  <c:v>0</c:v>
                </c:pt>
                <c:pt idx="1642">
                  <c:v>0</c:v>
                </c:pt>
                <c:pt idx="1653">
                  <c:v>0</c:v>
                </c:pt>
                <c:pt idx="1658">
                  <c:v>0</c:v>
                </c:pt>
                <c:pt idx="1664">
                  <c:v>0</c:v>
                </c:pt>
                <c:pt idx="1671">
                  <c:v>0</c:v>
                </c:pt>
                <c:pt idx="1679">
                  <c:v>0</c:v>
                </c:pt>
                <c:pt idx="1687">
                  <c:v>0</c:v>
                </c:pt>
                <c:pt idx="1708">
                  <c:v>0</c:v>
                </c:pt>
                <c:pt idx="1717">
                  <c:v>0</c:v>
                </c:pt>
                <c:pt idx="1721">
                  <c:v>0</c:v>
                </c:pt>
                <c:pt idx="1724">
                  <c:v>0</c:v>
                </c:pt>
                <c:pt idx="1727">
                  <c:v>0</c:v>
                </c:pt>
                <c:pt idx="1729">
                  <c:v>0</c:v>
                </c:pt>
                <c:pt idx="1735">
                  <c:v>0</c:v>
                </c:pt>
                <c:pt idx="1745">
                  <c:v>0</c:v>
                </c:pt>
                <c:pt idx="1763">
                  <c:v>0</c:v>
                </c:pt>
                <c:pt idx="1773">
                  <c:v>0</c:v>
                </c:pt>
                <c:pt idx="1788">
                  <c:v>0</c:v>
                </c:pt>
                <c:pt idx="1789">
                  <c:v>0</c:v>
                </c:pt>
                <c:pt idx="1798">
                  <c:v>0</c:v>
                </c:pt>
                <c:pt idx="1807">
                  <c:v>0</c:v>
                </c:pt>
                <c:pt idx="1819">
                  <c:v>0</c:v>
                </c:pt>
                <c:pt idx="1826">
                  <c:v>0</c:v>
                </c:pt>
                <c:pt idx="1840">
                  <c:v>0</c:v>
                </c:pt>
                <c:pt idx="1857">
                  <c:v>0</c:v>
                </c:pt>
                <c:pt idx="1877">
                  <c:v>0</c:v>
                </c:pt>
                <c:pt idx="1878">
                  <c:v>0</c:v>
                </c:pt>
                <c:pt idx="1885">
                  <c:v>0</c:v>
                </c:pt>
                <c:pt idx="1890">
                  <c:v>0</c:v>
                </c:pt>
                <c:pt idx="1897">
                  <c:v>0</c:v>
                </c:pt>
                <c:pt idx="1904">
                  <c:v>0</c:v>
                </c:pt>
                <c:pt idx="1909">
                  <c:v>0</c:v>
                </c:pt>
                <c:pt idx="1912">
                  <c:v>0</c:v>
                </c:pt>
                <c:pt idx="1928">
                  <c:v>0</c:v>
                </c:pt>
                <c:pt idx="1934">
                  <c:v>0</c:v>
                </c:pt>
                <c:pt idx="1937">
                  <c:v>0</c:v>
                </c:pt>
                <c:pt idx="1939">
                  <c:v>0</c:v>
                </c:pt>
                <c:pt idx="1941">
                  <c:v>0</c:v>
                </c:pt>
                <c:pt idx="1954">
                  <c:v>0</c:v>
                </c:pt>
                <c:pt idx="1963">
                  <c:v>0</c:v>
                </c:pt>
                <c:pt idx="1967">
                  <c:v>0</c:v>
                </c:pt>
                <c:pt idx="1968">
                  <c:v>0</c:v>
                </c:pt>
                <c:pt idx="1970">
                  <c:v>0</c:v>
                </c:pt>
                <c:pt idx="1974">
                  <c:v>0</c:v>
                </c:pt>
                <c:pt idx="1977">
                  <c:v>0</c:v>
                </c:pt>
                <c:pt idx="1982">
                  <c:v>0</c:v>
                </c:pt>
                <c:pt idx="1985">
                  <c:v>0</c:v>
                </c:pt>
                <c:pt idx="1989">
                  <c:v>0</c:v>
                </c:pt>
                <c:pt idx="1993">
                  <c:v>0</c:v>
                </c:pt>
                <c:pt idx="1998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9">
                  <c:v>0</c:v>
                </c:pt>
                <c:pt idx="2020">
                  <c:v>0</c:v>
                </c:pt>
                <c:pt idx="2023">
                  <c:v>0</c:v>
                </c:pt>
                <c:pt idx="2024">
                  <c:v>0</c:v>
                </c:pt>
                <c:pt idx="2026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5">
                  <c:v>0</c:v>
                </c:pt>
                <c:pt idx="2037">
                  <c:v>0</c:v>
                </c:pt>
                <c:pt idx="2041">
                  <c:v>0</c:v>
                </c:pt>
                <c:pt idx="2043">
                  <c:v>0</c:v>
                </c:pt>
                <c:pt idx="2044">
                  <c:v>0</c:v>
                </c:pt>
                <c:pt idx="2047">
                  <c:v>0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087">
                  <c:v>0</c:v>
                </c:pt>
                <c:pt idx="2088">
                  <c:v>0</c:v>
                </c:pt>
                <c:pt idx="2110">
                  <c:v>0</c:v>
                </c:pt>
                <c:pt idx="2119">
                  <c:v>0</c:v>
                </c:pt>
                <c:pt idx="2132">
                  <c:v>0</c:v>
                </c:pt>
                <c:pt idx="2133">
                  <c:v>0</c:v>
                </c:pt>
                <c:pt idx="2140">
                  <c:v>0</c:v>
                </c:pt>
                <c:pt idx="2144">
                  <c:v>0</c:v>
                </c:pt>
                <c:pt idx="2151">
                  <c:v>0</c:v>
                </c:pt>
                <c:pt idx="2155">
                  <c:v>0</c:v>
                </c:pt>
                <c:pt idx="2157">
                  <c:v>0</c:v>
                </c:pt>
                <c:pt idx="2159">
                  <c:v>0</c:v>
                </c:pt>
                <c:pt idx="2164">
                  <c:v>0</c:v>
                </c:pt>
                <c:pt idx="2169">
                  <c:v>0</c:v>
                </c:pt>
                <c:pt idx="2187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1">
                  <c:v>0</c:v>
                </c:pt>
                <c:pt idx="2209">
                  <c:v>0</c:v>
                </c:pt>
                <c:pt idx="2211">
                  <c:v>0</c:v>
                </c:pt>
                <c:pt idx="2216">
                  <c:v>0</c:v>
                </c:pt>
                <c:pt idx="2219">
                  <c:v>0</c:v>
                </c:pt>
                <c:pt idx="2231">
                  <c:v>0</c:v>
                </c:pt>
                <c:pt idx="224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5">
                  <c:v>0</c:v>
                </c:pt>
                <c:pt idx="2258">
                  <c:v>0</c:v>
                </c:pt>
                <c:pt idx="2259">
                  <c:v>0</c:v>
                </c:pt>
                <c:pt idx="2262">
                  <c:v>0</c:v>
                </c:pt>
                <c:pt idx="2266">
                  <c:v>0</c:v>
                </c:pt>
                <c:pt idx="2268">
                  <c:v>0</c:v>
                </c:pt>
                <c:pt idx="2279">
                  <c:v>0</c:v>
                </c:pt>
                <c:pt idx="2280">
                  <c:v>0</c:v>
                </c:pt>
                <c:pt idx="2283">
                  <c:v>0</c:v>
                </c:pt>
                <c:pt idx="2291">
                  <c:v>0</c:v>
                </c:pt>
                <c:pt idx="2292">
                  <c:v>0</c:v>
                </c:pt>
                <c:pt idx="2294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7">
                  <c:v>0</c:v>
                </c:pt>
                <c:pt idx="2309">
                  <c:v>0</c:v>
                </c:pt>
                <c:pt idx="2312">
                  <c:v>0</c:v>
                </c:pt>
                <c:pt idx="2314">
                  <c:v>0</c:v>
                </c:pt>
                <c:pt idx="2315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E2B-41D1-B703-4F62AE93350D}"/>
            </c:ext>
          </c:extLst>
        </c:ser>
        <c:ser>
          <c:idx val="43"/>
          <c:order val="43"/>
          <c:tx>
            <c:strRef>
              <c:f>Реестр!$AS$2:$AS$3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Категория КП</c:v>
                </c:pt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Реестр!$AS$4:$AS$2324</c:f>
              <c:numCache>
                <c:formatCode>General</c:formatCode>
                <c:ptCount val="2321"/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9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52">
                  <c:v>0</c:v>
                </c:pt>
                <c:pt idx="367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42">
                  <c:v>0</c:v>
                </c:pt>
                <c:pt idx="556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2">
                  <c:v>0</c:v>
                </c:pt>
                <c:pt idx="595">
                  <c:v>0</c:v>
                </c:pt>
                <c:pt idx="60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1">
                  <c:v>0</c:v>
                </c:pt>
                <c:pt idx="713">
                  <c:v>0</c:v>
                </c:pt>
                <c:pt idx="727">
                  <c:v>0</c:v>
                </c:pt>
                <c:pt idx="731">
                  <c:v>0</c:v>
                </c:pt>
                <c:pt idx="734">
                  <c:v>0</c:v>
                </c:pt>
                <c:pt idx="738">
                  <c:v>0</c:v>
                </c:pt>
                <c:pt idx="760">
                  <c:v>0</c:v>
                </c:pt>
                <c:pt idx="765">
                  <c:v>0</c:v>
                </c:pt>
                <c:pt idx="772">
                  <c:v>0</c:v>
                </c:pt>
                <c:pt idx="789">
                  <c:v>0</c:v>
                </c:pt>
                <c:pt idx="793">
                  <c:v>0</c:v>
                </c:pt>
                <c:pt idx="798">
                  <c:v>0</c:v>
                </c:pt>
                <c:pt idx="809">
                  <c:v>0</c:v>
                </c:pt>
                <c:pt idx="817">
                  <c:v>0</c:v>
                </c:pt>
                <c:pt idx="825">
                  <c:v>0</c:v>
                </c:pt>
                <c:pt idx="837">
                  <c:v>0</c:v>
                </c:pt>
                <c:pt idx="860">
                  <c:v>0</c:v>
                </c:pt>
                <c:pt idx="875">
                  <c:v>0</c:v>
                </c:pt>
                <c:pt idx="881">
                  <c:v>0</c:v>
                </c:pt>
                <c:pt idx="884">
                  <c:v>0</c:v>
                </c:pt>
                <c:pt idx="885">
                  <c:v>0</c:v>
                </c:pt>
                <c:pt idx="899">
                  <c:v>0</c:v>
                </c:pt>
                <c:pt idx="901">
                  <c:v>0</c:v>
                </c:pt>
                <c:pt idx="907">
                  <c:v>0</c:v>
                </c:pt>
                <c:pt idx="942">
                  <c:v>0</c:v>
                </c:pt>
                <c:pt idx="956">
                  <c:v>0</c:v>
                </c:pt>
                <c:pt idx="973">
                  <c:v>0</c:v>
                </c:pt>
                <c:pt idx="988">
                  <c:v>0</c:v>
                </c:pt>
                <c:pt idx="993">
                  <c:v>0</c:v>
                </c:pt>
                <c:pt idx="1003">
                  <c:v>0</c:v>
                </c:pt>
                <c:pt idx="1006">
                  <c:v>0</c:v>
                </c:pt>
                <c:pt idx="1011">
                  <c:v>0</c:v>
                </c:pt>
                <c:pt idx="1020">
                  <c:v>0</c:v>
                </c:pt>
                <c:pt idx="1023">
                  <c:v>0</c:v>
                </c:pt>
                <c:pt idx="1032">
                  <c:v>0</c:v>
                </c:pt>
                <c:pt idx="1041">
                  <c:v>0</c:v>
                </c:pt>
                <c:pt idx="1042">
                  <c:v>0</c:v>
                </c:pt>
                <c:pt idx="1062">
                  <c:v>0</c:v>
                </c:pt>
                <c:pt idx="1075">
                  <c:v>0</c:v>
                </c:pt>
                <c:pt idx="1083">
                  <c:v>0</c:v>
                </c:pt>
                <c:pt idx="1091">
                  <c:v>0</c:v>
                </c:pt>
                <c:pt idx="1104">
                  <c:v>0</c:v>
                </c:pt>
                <c:pt idx="1122">
                  <c:v>0</c:v>
                </c:pt>
                <c:pt idx="1130">
                  <c:v>0</c:v>
                </c:pt>
                <c:pt idx="1131">
                  <c:v>0</c:v>
                </c:pt>
                <c:pt idx="1147">
                  <c:v>0</c:v>
                </c:pt>
                <c:pt idx="1152">
                  <c:v>0</c:v>
                </c:pt>
                <c:pt idx="1174">
                  <c:v>0</c:v>
                </c:pt>
                <c:pt idx="1186">
                  <c:v>0</c:v>
                </c:pt>
                <c:pt idx="1196">
                  <c:v>0</c:v>
                </c:pt>
                <c:pt idx="1207">
                  <c:v>0</c:v>
                </c:pt>
                <c:pt idx="1213">
                  <c:v>0</c:v>
                </c:pt>
                <c:pt idx="1220">
                  <c:v>0</c:v>
                </c:pt>
                <c:pt idx="1226">
                  <c:v>0</c:v>
                </c:pt>
                <c:pt idx="1236">
                  <c:v>0</c:v>
                </c:pt>
                <c:pt idx="1245">
                  <c:v>0</c:v>
                </c:pt>
                <c:pt idx="1252">
                  <c:v>0</c:v>
                </c:pt>
                <c:pt idx="1267">
                  <c:v>0</c:v>
                </c:pt>
                <c:pt idx="1284">
                  <c:v>0</c:v>
                </c:pt>
                <c:pt idx="1293">
                  <c:v>0</c:v>
                </c:pt>
                <c:pt idx="1318">
                  <c:v>0</c:v>
                </c:pt>
                <c:pt idx="1334">
                  <c:v>0</c:v>
                </c:pt>
                <c:pt idx="1340">
                  <c:v>0</c:v>
                </c:pt>
                <c:pt idx="1351">
                  <c:v>0</c:v>
                </c:pt>
                <c:pt idx="1356">
                  <c:v>0</c:v>
                </c:pt>
                <c:pt idx="1384">
                  <c:v>0</c:v>
                </c:pt>
                <c:pt idx="1388">
                  <c:v>0</c:v>
                </c:pt>
                <c:pt idx="1403">
                  <c:v>0</c:v>
                </c:pt>
                <c:pt idx="1405">
                  <c:v>0</c:v>
                </c:pt>
                <c:pt idx="1420">
                  <c:v>0</c:v>
                </c:pt>
                <c:pt idx="1443">
                  <c:v>0</c:v>
                </c:pt>
                <c:pt idx="1445">
                  <c:v>0</c:v>
                </c:pt>
                <c:pt idx="1446">
                  <c:v>0</c:v>
                </c:pt>
                <c:pt idx="1457">
                  <c:v>0</c:v>
                </c:pt>
                <c:pt idx="1466">
                  <c:v>0</c:v>
                </c:pt>
                <c:pt idx="1491">
                  <c:v>0</c:v>
                </c:pt>
                <c:pt idx="1497">
                  <c:v>0</c:v>
                </c:pt>
                <c:pt idx="1514">
                  <c:v>0</c:v>
                </c:pt>
                <c:pt idx="1519">
                  <c:v>0</c:v>
                </c:pt>
                <c:pt idx="1523">
                  <c:v>0</c:v>
                </c:pt>
                <c:pt idx="1525">
                  <c:v>0</c:v>
                </c:pt>
                <c:pt idx="1528">
                  <c:v>0</c:v>
                </c:pt>
                <c:pt idx="1535">
                  <c:v>0</c:v>
                </c:pt>
                <c:pt idx="1551">
                  <c:v>0</c:v>
                </c:pt>
                <c:pt idx="1565">
                  <c:v>0</c:v>
                </c:pt>
                <c:pt idx="1567">
                  <c:v>0</c:v>
                </c:pt>
                <c:pt idx="1573">
                  <c:v>0</c:v>
                </c:pt>
                <c:pt idx="1579">
                  <c:v>0</c:v>
                </c:pt>
                <c:pt idx="1594">
                  <c:v>0</c:v>
                </c:pt>
                <c:pt idx="1602">
                  <c:v>0</c:v>
                </c:pt>
                <c:pt idx="1620">
                  <c:v>0</c:v>
                </c:pt>
                <c:pt idx="1630">
                  <c:v>0</c:v>
                </c:pt>
                <c:pt idx="1642">
                  <c:v>0</c:v>
                </c:pt>
                <c:pt idx="1653">
                  <c:v>0</c:v>
                </c:pt>
                <c:pt idx="1658">
                  <c:v>0</c:v>
                </c:pt>
                <c:pt idx="1664">
                  <c:v>0</c:v>
                </c:pt>
                <c:pt idx="1671">
                  <c:v>0</c:v>
                </c:pt>
                <c:pt idx="1679">
                  <c:v>0</c:v>
                </c:pt>
                <c:pt idx="1687">
                  <c:v>0</c:v>
                </c:pt>
                <c:pt idx="1708">
                  <c:v>0</c:v>
                </c:pt>
                <c:pt idx="1717">
                  <c:v>0</c:v>
                </c:pt>
                <c:pt idx="1721">
                  <c:v>0</c:v>
                </c:pt>
                <c:pt idx="1724">
                  <c:v>0</c:v>
                </c:pt>
                <c:pt idx="1727">
                  <c:v>0</c:v>
                </c:pt>
                <c:pt idx="1729">
                  <c:v>0</c:v>
                </c:pt>
                <c:pt idx="1735">
                  <c:v>0</c:v>
                </c:pt>
                <c:pt idx="1745">
                  <c:v>0</c:v>
                </c:pt>
                <c:pt idx="1763">
                  <c:v>0</c:v>
                </c:pt>
                <c:pt idx="1773">
                  <c:v>0</c:v>
                </c:pt>
                <c:pt idx="1788">
                  <c:v>0</c:v>
                </c:pt>
                <c:pt idx="1789">
                  <c:v>0</c:v>
                </c:pt>
                <c:pt idx="1798">
                  <c:v>0</c:v>
                </c:pt>
                <c:pt idx="1807">
                  <c:v>0</c:v>
                </c:pt>
                <c:pt idx="1819">
                  <c:v>0</c:v>
                </c:pt>
                <c:pt idx="1826">
                  <c:v>0</c:v>
                </c:pt>
                <c:pt idx="1840">
                  <c:v>0</c:v>
                </c:pt>
                <c:pt idx="1857">
                  <c:v>0</c:v>
                </c:pt>
                <c:pt idx="1877">
                  <c:v>0</c:v>
                </c:pt>
                <c:pt idx="1878">
                  <c:v>0</c:v>
                </c:pt>
                <c:pt idx="1885">
                  <c:v>0</c:v>
                </c:pt>
                <c:pt idx="1890">
                  <c:v>0</c:v>
                </c:pt>
                <c:pt idx="1897">
                  <c:v>0</c:v>
                </c:pt>
                <c:pt idx="1904">
                  <c:v>0</c:v>
                </c:pt>
                <c:pt idx="1909">
                  <c:v>0</c:v>
                </c:pt>
                <c:pt idx="1912">
                  <c:v>0</c:v>
                </c:pt>
                <c:pt idx="1928">
                  <c:v>0</c:v>
                </c:pt>
                <c:pt idx="1934">
                  <c:v>0</c:v>
                </c:pt>
                <c:pt idx="1937">
                  <c:v>0</c:v>
                </c:pt>
                <c:pt idx="1939">
                  <c:v>0</c:v>
                </c:pt>
                <c:pt idx="1941">
                  <c:v>0</c:v>
                </c:pt>
                <c:pt idx="1954">
                  <c:v>0</c:v>
                </c:pt>
                <c:pt idx="1963">
                  <c:v>0</c:v>
                </c:pt>
                <c:pt idx="1967">
                  <c:v>0</c:v>
                </c:pt>
                <c:pt idx="1968">
                  <c:v>0</c:v>
                </c:pt>
                <c:pt idx="1970">
                  <c:v>0</c:v>
                </c:pt>
                <c:pt idx="1974">
                  <c:v>0</c:v>
                </c:pt>
                <c:pt idx="1977">
                  <c:v>0</c:v>
                </c:pt>
                <c:pt idx="1982">
                  <c:v>0</c:v>
                </c:pt>
                <c:pt idx="1985">
                  <c:v>0</c:v>
                </c:pt>
                <c:pt idx="1989">
                  <c:v>0</c:v>
                </c:pt>
                <c:pt idx="1993">
                  <c:v>0</c:v>
                </c:pt>
                <c:pt idx="1998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9">
                  <c:v>0</c:v>
                </c:pt>
                <c:pt idx="2020">
                  <c:v>0</c:v>
                </c:pt>
                <c:pt idx="2023">
                  <c:v>0</c:v>
                </c:pt>
                <c:pt idx="2024">
                  <c:v>0</c:v>
                </c:pt>
                <c:pt idx="2026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5">
                  <c:v>0</c:v>
                </c:pt>
                <c:pt idx="2037">
                  <c:v>0</c:v>
                </c:pt>
                <c:pt idx="2041">
                  <c:v>0</c:v>
                </c:pt>
                <c:pt idx="2043">
                  <c:v>0</c:v>
                </c:pt>
                <c:pt idx="2044">
                  <c:v>0</c:v>
                </c:pt>
                <c:pt idx="2047">
                  <c:v>0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088">
                  <c:v>0</c:v>
                </c:pt>
                <c:pt idx="2110">
                  <c:v>0</c:v>
                </c:pt>
                <c:pt idx="2119">
                  <c:v>0</c:v>
                </c:pt>
                <c:pt idx="2133">
                  <c:v>0</c:v>
                </c:pt>
                <c:pt idx="2140">
                  <c:v>0</c:v>
                </c:pt>
                <c:pt idx="2144">
                  <c:v>0</c:v>
                </c:pt>
                <c:pt idx="2155">
                  <c:v>0</c:v>
                </c:pt>
                <c:pt idx="2157">
                  <c:v>0</c:v>
                </c:pt>
                <c:pt idx="2159">
                  <c:v>0</c:v>
                </c:pt>
                <c:pt idx="2169">
                  <c:v>0</c:v>
                </c:pt>
                <c:pt idx="2187">
                  <c:v>0</c:v>
                </c:pt>
                <c:pt idx="2209">
                  <c:v>0</c:v>
                </c:pt>
                <c:pt idx="2211">
                  <c:v>0</c:v>
                </c:pt>
                <c:pt idx="2216">
                  <c:v>0</c:v>
                </c:pt>
                <c:pt idx="2231">
                  <c:v>0</c:v>
                </c:pt>
                <c:pt idx="2240">
                  <c:v>0</c:v>
                </c:pt>
                <c:pt idx="2253">
                  <c:v>0</c:v>
                </c:pt>
                <c:pt idx="2262">
                  <c:v>0</c:v>
                </c:pt>
                <c:pt idx="2266">
                  <c:v>0</c:v>
                </c:pt>
                <c:pt idx="2268">
                  <c:v>0</c:v>
                </c:pt>
                <c:pt idx="2280">
                  <c:v>0</c:v>
                </c:pt>
                <c:pt idx="2283">
                  <c:v>0</c:v>
                </c:pt>
                <c:pt idx="2291">
                  <c:v>0</c:v>
                </c:pt>
                <c:pt idx="2292">
                  <c:v>0</c:v>
                </c:pt>
                <c:pt idx="2294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9">
                  <c:v>0</c:v>
                </c:pt>
                <c:pt idx="2312">
                  <c:v>0</c:v>
                </c:pt>
                <c:pt idx="2314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BE2B-41D1-B703-4F62AE93350D}"/>
            </c:ext>
          </c:extLst>
        </c:ser>
        <c:ser>
          <c:idx val="44"/>
          <c:order val="44"/>
          <c:tx>
            <c:strRef>
              <c:f>Реестр!$AT$2:$AT$3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Способ расчета</c:v>
                </c:pt>
              </c:strCache>
            </c:strRef>
          </c:tx>
          <c:spPr>
            <a:solidFill>
              <a:schemeClr val="accent3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Реестр!$AT$4:$AT$2324</c:f>
              <c:numCache>
                <c:formatCode>General</c:formatCode>
                <c:ptCount val="2321"/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1">
                  <c:v>0</c:v>
                </c:pt>
                <c:pt idx="713">
                  <c:v>0</c:v>
                </c:pt>
                <c:pt idx="727">
                  <c:v>0</c:v>
                </c:pt>
                <c:pt idx="731">
                  <c:v>0</c:v>
                </c:pt>
                <c:pt idx="734">
                  <c:v>0</c:v>
                </c:pt>
                <c:pt idx="738">
                  <c:v>0</c:v>
                </c:pt>
                <c:pt idx="746">
                  <c:v>0</c:v>
                </c:pt>
                <c:pt idx="760">
                  <c:v>0</c:v>
                </c:pt>
                <c:pt idx="765">
                  <c:v>0</c:v>
                </c:pt>
                <c:pt idx="772">
                  <c:v>0</c:v>
                </c:pt>
                <c:pt idx="788">
                  <c:v>0</c:v>
                </c:pt>
                <c:pt idx="789">
                  <c:v>0</c:v>
                </c:pt>
                <c:pt idx="793">
                  <c:v>0</c:v>
                </c:pt>
                <c:pt idx="798">
                  <c:v>0</c:v>
                </c:pt>
                <c:pt idx="809">
                  <c:v>0</c:v>
                </c:pt>
                <c:pt idx="817">
                  <c:v>0</c:v>
                </c:pt>
                <c:pt idx="825">
                  <c:v>0</c:v>
                </c:pt>
                <c:pt idx="837">
                  <c:v>0</c:v>
                </c:pt>
                <c:pt idx="850">
                  <c:v>0</c:v>
                </c:pt>
                <c:pt idx="860">
                  <c:v>0</c:v>
                </c:pt>
                <c:pt idx="875">
                  <c:v>0</c:v>
                </c:pt>
                <c:pt idx="881">
                  <c:v>0</c:v>
                </c:pt>
                <c:pt idx="884">
                  <c:v>0</c:v>
                </c:pt>
                <c:pt idx="885">
                  <c:v>0</c:v>
                </c:pt>
                <c:pt idx="899">
                  <c:v>0</c:v>
                </c:pt>
                <c:pt idx="901">
                  <c:v>0</c:v>
                </c:pt>
                <c:pt idx="907">
                  <c:v>0</c:v>
                </c:pt>
                <c:pt idx="942">
                  <c:v>0</c:v>
                </c:pt>
                <c:pt idx="956">
                  <c:v>0</c:v>
                </c:pt>
                <c:pt idx="973">
                  <c:v>0</c:v>
                </c:pt>
                <c:pt idx="988">
                  <c:v>0</c:v>
                </c:pt>
                <c:pt idx="993">
                  <c:v>0</c:v>
                </c:pt>
                <c:pt idx="1003">
                  <c:v>0</c:v>
                </c:pt>
                <c:pt idx="1006">
                  <c:v>0</c:v>
                </c:pt>
                <c:pt idx="1011">
                  <c:v>0</c:v>
                </c:pt>
                <c:pt idx="1020">
                  <c:v>0</c:v>
                </c:pt>
                <c:pt idx="1023">
                  <c:v>0</c:v>
                </c:pt>
                <c:pt idx="1032">
                  <c:v>0</c:v>
                </c:pt>
                <c:pt idx="1041">
                  <c:v>0</c:v>
                </c:pt>
                <c:pt idx="1042">
                  <c:v>0</c:v>
                </c:pt>
                <c:pt idx="1062">
                  <c:v>0</c:v>
                </c:pt>
                <c:pt idx="1075">
                  <c:v>0</c:v>
                </c:pt>
                <c:pt idx="1083">
                  <c:v>0</c:v>
                </c:pt>
                <c:pt idx="1091">
                  <c:v>0</c:v>
                </c:pt>
                <c:pt idx="1104">
                  <c:v>0</c:v>
                </c:pt>
                <c:pt idx="1122">
                  <c:v>0</c:v>
                </c:pt>
                <c:pt idx="1130">
                  <c:v>0</c:v>
                </c:pt>
                <c:pt idx="1131">
                  <c:v>0</c:v>
                </c:pt>
                <c:pt idx="1147">
                  <c:v>0</c:v>
                </c:pt>
                <c:pt idx="1152">
                  <c:v>0</c:v>
                </c:pt>
                <c:pt idx="1174">
                  <c:v>0</c:v>
                </c:pt>
                <c:pt idx="1186">
                  <c:v>0</c:v>
                </c:pt>
                <c:pt idx="1196">
                  <c:v>0</c:v>
                </c:pt>
                <c:pt idx="1207">
                  <c:v>0</c:v>
                </c:pt>
                <c:pt idx="1213">
                  <c:v>0</c:v>
                </c:pt>
                <c:pt idx="1220">
                  <c:v>0</c:v>
                </c:pt>
                <c:pt idx="1226">
                  <c:v>0</c:v>
                </c:pt>
                <c:pt idx="1236">
                  <c:v>0</c:v>
                </c:pt>
                <c:pt idx="1245">
                  <c:v>0</c:v>
                </c:pt>
                <c:pt idx="1252">
                  <c:v>0</c:v>
                </c:pt>
                <c:pt idx="1267">
                  <c:v>0</c:v>
                </c:pt>
                <c:pt idx="1284">
                  <c:v>0</c:v>
                </c:pt>
                <c:pt idx="1293">
                  <c:v>0</c:v>
                </c:pt>
                <c:pt idx="1318">
                  <c:v>0</c:v>
                </c:pt>
                <c:pt idx="1334">
                  <c:v>0</c:v>
                </c:pt>
                <c:pt idx="1340">
                  <c:v>0</c:v>
                </c:pt>
                <c:pt idx="1351">
                  <c:v>0</c:v>
                </c:pt>
                <c:pt idx="1356">
                  <c:v>0</c:v>
                </c:pt>
                <c:pt idx="1384">
                  <c:v>0</c:v>
                </c:pt>
                <c:pt idx="1388">
                  <c:v>0</c:v>
                </c:pt>
                <c:pt idx="1403">
                  <c:v>0</c:v>
                </c:pt>
                <c:pt idx="1405">
                  <c:v>0</c:v>
                </c:pt>
                <c:pt idx="1420">
                  <c:v>0</c:v>
                </c:pt>
                <c:pt idx="1443">
                  <c:v>0</c:v>
                </c:pt>
                <c:pt idx="1445">
                  <c:v>0</c:v>
                </c:pt>
                <c:pt idx="1446">
                  <c:v>0</c:v>
                </c:pt>
                <c:pt idx="1457">
                  <c:v>0</c:v>
                </c:pt>
                <c:pt idx="1466">
                  <c:v>0</c:v>
                </c:pt>
                <c:pt idx="1491">
                  <c:v>0</c:v>
                </c:pt>
                <c:pt idx="1497">
                  <c:v>0</c:v>
                </c:pt>
                <c:pt idx="1514">
                  <c:v>0</c:v>
                </c:pt>
                <c:pt idx="1519">
                  <c:v>0</c:v>
                </c:pt>
                <c:pt idx="1523">
                  <c:v>0</c:v>
                </c:pt>
                <c:pt idx="1525">
                  <c:v>0</c:v>
                </c:pt>
                <c:pt idx="1528">
                  <c:v>0</c:v>
                </c:pt>
                <c:pt idx="1535">
                  <c:v>0</c:v>
                </c:pt>
                <c:pt idx="1551">
                  <c:v>0</c:v>
                </c:pt>
                <c:pt idx="1565">
                  <c:v>0</c:v>
                </c:pt>
                <c:pt idx="1567">
                  <c:v>0</c:v>
                </c:pt>
                <c:pt idx="1573">
                  <c:v>0</c:v>
                </c:pt>
                <c:pt idx="1579">
                  <c:v>0</c:v>
                </c:pt>
                <c:pt idx="1594">
                  <c:v>0</c:v>
                </c:pt>
                <c:pt idx="1602">
                  <c:v>0</c:v>
                </c:pt>
                <c:pt idx="1620">
                  <c:v>0</c:v>
                </c:pt>
                <c:pt idx="1630">
                  <c:v>0</c:v>
                </c:pt>
                <c:pt idx="1642">
                  <c:v>0</c:v>
                </c:pt>
                <c:pt idx="1653">
                  <c:v>0</c:v>
                </c:pt>
                <c:pt idx="1658">
                  <c:v>0</c:v>
                </c:pt>
                <c:pt idx="1664">
                  <c:v>0</c:v>
                </c:pt>
                <c:pt idx="1671">
                  <c:v>0</c:v>
                </c:pt>
                <c:pt idx="1679">
                  <c:v>0</c:v>
                </c:pt>
                <c:pt idx="1687">
                  <c:v>0</c:v>
                </c:pt>
                <c:pt idx="1708">
                  <c:v>0</c:v>
                </c:pt>
                <c:pt idx="1717">
                  <c:v>0</c:v>
                </c:pt>
                <c:pt idx="1721">
                  <c:v>0</c:v>
                </c:pt>
                <c:pt idx="1724">
                  <c:v>0</c:v>
                </c:pt>
                <c:pt idx="1727">
                  <c:v>0</c:v>
                </c:pt>
                <c:pt idx="1729">
                  <c:v>0</c:v>
                </c:pt>
                <c:pt idx="1735">
                  <c:v>0</c:v>
                </c:pt>
                <c:pt idx="1745">
                  <c:v>0</c:v>
                </c:pt>
                <c:pt idx="1763">
                  <c:v>0</c:v>
                </c:pt>
                <c:pt idx="1773">
                  <c:v>0</c:v>
                </c:pt>
                <c:pt idx="1788">
                  <c:v>0</c:v>
                </c:pt>
                <c:pt idx="1789">
                  <c:v>0</c:v>
                </c:pt>
                <c:pt idx="1798">
                  <c:v>0</c:v>
                </c:pt>
                <c:pt idx="1807">
                  <c:v>0</c:v>
                </c:pt>
                <c:pt idx="1819">
                  <c:v>0</c:v>
                </c:pt>
                <c:pt idx="1826">
                  <c:v>0</c:v>
                </c:pt>
                <c:pt idx="1840">
                  <c:v>0</c:v>
                </c:pt>
                <c:pt idx="1857">
                  <c:v>0</c:v>
                </c:pt>
                <c:pt idx="1877">
                  <c:v>0</c:v>
                </c:pt>
                <c:pt idx="1878">
                  <c:v>0</c:v>
                </c:pt>
                <c:pt idx="1885">
                  <c:v>0</c:v>
                </c:pt>
                <c:pt idx="1890">
                  <c:v>0</c:v>
                </c:pt>
                <c:pt idx="1897">
                  <c:v>0</c:v>
                </c:pt>
                <c:pt idx="1904">
                  <c:v>0</c:v>
                </c:pt>
                <c:pt idx="1909">
                  <c:v>0</c:v>
                </c:pt>
                <c:pt idx="1912">
                  <c:v>0</c:v>
                </c:pt>
                <c:pt idx="1928">
                  <c:v>0</c:v>
                </c:pt>
                <c:pt idx="1934">
                  <c:v>0</c:v>
                </c:pt>
                <c:pt idx="1937">
                  <c:v>0</c:v>
                </c:pt>
                <c:pt idx="1939">
                  <c:v>0</c:v>
                </c:pt>
                <c:pt idx="1941">
                  <c:v>0</c:v>
                </c:pt>
                <c:pt idx="1954">
                  <c:v>0</c:v>
                </c:pt>
                <c:pt idx="1963">
                  <c:v>0</c:v>
                </c:pt>
                <c:pt idx="1967">
                  <c:v>0</c:v>
                </c:pt>
                <c:pt idx="1968">
                  <c:v>0</c:v>
                </c:pt>
                <c:pt idx="1970">
                  <c:v>0</c:v>
                </c:pt>
                <c:pt idx="1974">
                  <c:v>0</c:v>
                </c:pt>
                <c:pt idx="1977">
                  <c:v>0</c:v>
                </c:pt>
                <c:pt idx="1982">
                  <c:v>0</c:v>
                </c:pt>
                <c:pt idx="1985">
                  <c:v>0</c:v>
                </c:pt>
                <c:pt idx="1989">
                  <c:v>0</c:v>
                </c:pt>
                <c:pt idx="1993">
                  <c:v>0</c:v>
                </c:pt>
                <c:pt idx="1998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9">
                  <c:v>0</c:v>
                </c:pt>
                <c:pt idx="2020">
                  <c:v>0</c:v>
                </c:pt>
                <c:pt idx="2023">
                  <c:v>0</c:v>
                </c:pt>
                <c:pt idx="2024">
                  <c:v>0</c:v>
                </c:pt>
                <c:pt idx="2026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5">
                  <c:v>0</c:v>
                </c:pt>
                <c:pt idx="2037">
                  <c:v>0</c:v>
                </c:pt>
                <c:pt idx="2041">
                  <c:v>0</c:v>
                </c:pt>
                <c:pt idx="2043">
                  <c:v>0</c:v>
                </c:pt>
                <c:pt idx="2044">
                  <c:v>0</c:v>
                </c:pt>
                <c:pt idx="2047">
                  <c:v>0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087">
                  <c:v>0</c:v>
                </c:pt>
                <c:pt idx="2088">
                  <c:v>0</c:v>
                </c:pt>
                <c:pt idx="2110">
                  <c:v>0</c:v>
                </c:pt>
                <c:pt idx="2119">
                  <c:v>0</c:v>
                </c:pt>
                <c:pt idx="2132">
                  <c:v>0</c:v>
                </c:pt>
                <c:pt idx="2133">
                  <c:v>0</c:v>
                </c:pt>
                <c:pt idx="2140">
                  <c:v>0</c:v>
                </c:pt>
                <c:pt idx="2144">
                  <c:v>0</c:v>
                </c:pt>
                <c:pt idx="2151">
                  <c:v>0</c:v>
                </c:pt>
                <c:pt idx="2155">
                  <c:v>0</c:v>
                </c:pt>
                <c:pt idx="2157">
                  <c:v>0</c:v>
                </c:pt>
                <c:pt idx="2159">
                  <c:v>0</c:v>
                </c:pt>
                <c:pt idx="2164">
                  <c:v>0</c:v>
                </c:pt>
                <c:pt idx="2169">
                  <c:v>0</c:v>
                </c:pt>
                <c:pt idx="2187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1">
                  <c:v>0</c:v>
                </c:pt>
                <c:pt idx="2209">
                  <c:v>0</c:v>
                </c:pt>
                <c:pt idx="2211">
                  <c:v>0</c:v>
                </c:pt>
                <c:pt idx="2216">
                  <c:v>0</c:v>
                </c:pt>
                <c:pt idx="2219">
                  <c:v>0</c:v>
                </c:pt>
                <c:pt idx="2231">
                  <c:v>0</c:v>
                </c:pt>
                <c:pt idx="224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5">
                  <c:v>0</c:v>
                </c:pt>
                <c:pt idx="2258">
                  <c:v>0</c:v>
                </c:pt>
                <c:pt idx="2259">
                  <c:v>0</c:v>
                </c:pt>
                <c:pt idx="2262">
                  <c:v>0</c:v>
                </c:pt>
                <c:pt idx="2266">
                  <c:v>0</c:v>
                </c:pt>
                <c:pt idx="2268">
                  <c:v>0</c:v>
                </c:pt>
                <c:pt idx="2279">
                  <c:v>0</c:v>
                </c:pt>
                <c:pt idx="2280">
                  <c:v>0</c:v>
                </c:pt>
                <c:pt idx="2283">
                  <c:v>0</c:v>
                </c:pt>
                <c:pt idx="2291">
                  <c:v>0</c:v>
                </c:pt>
                <c:pt idx="2292">
                  <c:v>0</c:v>
                </c:pt>
                <c:pt idx="2294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7">
                  <c:v>0</c:v>
                </c:pt>
                <c:pt idx="2309">
                  <c:v>0</c:v>
                </c:pt>
                <c:pt idx="2312">
                  <c:v>0</c:v>
                </c:pt>
                <c:pt idx="2314">
                  <c:v>0</c:v>
                </c:pt>
                <c:pt idx="2315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E2B-41D1-B703-4F62AE93350D}"/>
            </c:ext>
          </c:extLst>
        </c:ser>
        <c:ser>
          <c:idx val="45"/>
          <c:order val="45"/>
          <c:tx>
            <c:strRef>
              <c:f>Реестр!$AU$2:$AU$3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Тип КП (сортировка ОМСУ)</c:v>
                </c:pt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Реестр!$AU$4:$AU$2324</c:f>
              <c:numCache>
                <c:formatCode>General</c:formatCode>
                <c:ptCount val="2321"/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1">
                  <c:v>0</c:v>
                </c:pt>
                <c:pt idx="713">
                  <c:v>0</c:v>
                </c:pt>
                <c:pt idx="727">
                  <c:v>0</c:v>
                </c:pt>
                <c:pt idx="731">
                  <c:v>0</c:v>
                </c:pt>
                <c:pt idx="734">
                  <c:v>0</c:v>
                </c:pt>
                <c:pt idx="738">
                  <c:v>0</c:v>
                </c:pt>
                <c:pt idx="746">
                  <c:v>0</c:v>
                </c:pt>
                <c:pt idx="760">
                  <c:v>0</c:v>
                </c:pt>
                <c:pt idx="765">
                  <c:v>0</c:v>
                </c:pt>
                <c:pt idx="772">
                  <c:v>0</c:v>
                </c:pt>
                <c:pt idx="788">
                  <c:v>0</c:v>
                </c:pt>
                <c:pt idx="789">
                  <c:v>0</c:v>
                </c:pt>
                <c:pt idx="793">
                  <c:v>0</c:v>
                </c:pt>
                <c:pt idx="798">
                  <c:v>0</c:v>
                </c:pt>
                <c:pt idx="809">
                  <c:v>0</c:v>
                </c:pt>
                <c:pt idx="817">
                  <c:v>0</c:v>
                </c:pt>
                <c:pt idx="825">
                  <c:v>0</c:v>
                </c:pt>
                <c:pt idx="837">
                  <c:v>0</c:v>
                </c:pt>
                <c:pt idx="850">
                  <c:v>0</c:v>
                </c:pt>
                <c:pt idx="860">
                  <c:v>0</c:v>
                </c:pt>
                <c:pt idx="875">
                  <c:v>0</c:v>
                </c:pt>
                <c:pt idx="881">
                  <c:v>0</c:v>
                </c:pt>
                <c:pt idx="884">
                  <c:v>0</c:v>
                </c:pt>
                <c:pt idx="885">
                  <c:v>0</c:v>
                </c:pt>
                <c:pt idx="899">
                  <c:v>0</c:v>
                </c:pt>
                <c:pt idx="901">
                  <c:v>0</c:v>
                </c:pt>
                <c:pt idx="907">
                  <c:v>0</c:v>
                </c:pt>
                <c:pt idx="942">
                  <c:v>0</c:v>
                </c:pt>
                <c:pt idx="956">
                  <c:v>0</c:v>
                </c:pt>
                <c:pt idx="973">
                  <c:v>0</c:v>
                </c:pt>
                <c:pt idx="988">
                  <c:v>0</c:v>
                </c:pt>
                <c:pt idx="993">
                  <c:v>0</c:v>
                </c:pt>
                <c:pt idx="1003">
                  <c:v>0</c:v>
                </c:pt>
                <c:pt idx="1006">
                  <c:v>0</c:v>
                </c:pt>
                <c:pt idx="1011">
                  <c:v>0</c:v>
                </c:pt>
                <c:pt idx="1020">
                  <c:v>0</c:v>
                </c:pt>
                <c:pt idx="1023">
                  <c:v>0</c:v>
                </c:pt>
                <c:pt idx="1032">
                  <c:v>0</c:v>
                </c:pt>
                <c:pt idx="1041">
                  <c:v>0</c:v>
                </c:pt>
                <c:pt idx="1042">
                  <c:v>0</c:v>
                </c:pt>
                <c:pt idx="1062">
                  <c:v>0</c:v>
                </c:pt>
                <c:pt idx="1075">
                  <c:v>0</c:v>
                </c:pt>
                <c:pt idx="1083">
                  <c:v>0</c:v>
                </c:pt>
                <c:pt idx="1091">
                  <c:v>0</c:v>
                </c:pt>
                <c:pt idx="1104">
                  <c:v>0</c:v>
                </c:pt>
                <c:pt idx="1122">
                  <c:v>0</c:v>
                </c:pt>
                <c:pt idx="1130">
                  <c:v>0</c:v>
                </c:pt>
                <c:pt idx="1131">
                  <c:v>0</c:v>
                </c:pt>
                <c:pt idx="1147">
                  <c:v>0</c:v>
                </c:pt>
                <c:pt idx="1152">
                  <c:v>0</c:v>
                </c:pt>
                <c:pt idx="1174">
                  <c:v>0</c:v>
                </c:pt>
                <c:pt idx="1186">
                  <c:v>0</c:v>
                </c:pt>
                <c:pt idx="1196">
                  <c:v>0</c:v>
                </c:pt>
                <c:pt idx="1207">
                  <c:v>0</c:v>
                </c:pt>
                <c:pt idx="1213">
                  <c:v>0</c:v>
                </c:pt>
                <c:pt idx="1220">
                  <c:v>0</c:v>
                </c:pt>
                <c:pt idx="1226">
                  <c:v>0</c:v>
                </c:pt>
                <c:pt idx="1236">
                  <c:v>0</c:v>
                </c:pt>
                <c:pt idx="1245">
                  <c:v>0</c:v>
                </c:pt>
                <c:pt idx="1252">
                  <c:v>0</c:v>
                </c:pt>
                <c:pt idx="1267">
                  <c:v>0</c:v>
                </c:pt>
                <c:pt idx="1284">
                  <c:v>0</c:v>
                </c:pt>
                <c:pt idx="1293">
                  <c:v>0</c:v>
                </c:pt>
                <c:pt idx="1318">
                  <c:v>0</c:v>
                </c:pt>
                <c:pt idx="1334">
                  <c:v>0</c:v>
                </c:pt>
                <c:pt idx="1340">
                  <c:v>0</c:v>
                </c:pt>
                <c:pt idx="1351">
                  <c:v>0</c:v>
                </c:pt>
                <c:pt idx="1356">
                  <c:v>0</c:v>
                </c:pt>
                <c:pt idx="1384">
                  <c:v>0</c:v>
                </c:pt>
                <c:pt idx="1388">
                  <c:v>0</c:v>
                </c:pt>
                <c:pt idx="1403">
                  <c:v>0</c:v>
                </c:pt>
                <c:pt idx="1405">
                  <c:v>0</c:v>
                </c:pt>
                <c:pt idx="1420">
                  <c:v>0</c:v>
                </c:pt>
                <c:pt idx="1443">
                  <c:v>0</c:v>
                </c:pt>
                <c:pt idx="1445">
                  <c:v>0</c:v>
                </c:pt>
                <c:pt idx="1446">
                  <c:v>0</c:v>
                </c:pt>
                <c:pt idx="1450">
                  <c:v>0</c:v>
                </c:pt>
                <c:pt idx="1457">
                  <c:v>0</c:v>
                </c:pt>
                <c:pt idx="1466">
                  <c:v>0</c:v>
                </c:pt>
                <c:pt idx="1491">
                  <c:v>0</c:v>
                </c:pt>
                <c:pt idx="1497">
                  <c:v>0</c:v>
                </c:pt>
                <c:pt idx="1514">
                  <c:v>0</c:v>
                </c:pt>
                <c:pt idx="1519">
                  <c:v>0</c:v>
                </c:pt>
                <c:pt idx="1523">
                  <c:v>0</c:v>
                </c:pt>
                <c:pt idx="1525">
                  <c:v>0</c:v>
                </c:pt>
                <c:pt idx="1528">
                  <c:v>0</c:v>
                </c:pt>
                <c:pt idx="1535">
                  <c:v>0</c:v>
                </c:pt>
                <c:pt idx="1551">
                  <c:v>0</c:v>
                </c:pt>
                <c:pt idx="1565">
                  <c:v>0</c:v>
                </c:pt>
                <c:pt idx="1567">
                  <c:v>0</c:v>
                </c:pt>
                <c:pt idx="1573">
                  <c:v>0</c:v>
                </c:pt>
                <c:pt idx="1579">
                  <c:v>0</c:v>
                </c:pt>
                <c:pt idx="1594">
                  <c:v>0</c:v>
                </c:pt>
                <c:pt idx="1602">
                  <c:v>0</c:v>
                </c:pt>
                <c:pt idx="1620">
                  <c:v>0</c:v>
                </c:pt>
                <c:pt idx="1630">
                  <c:v>0</c:v>
                </c:pt>
                <c:pt idx="1642">
                  <c:v>0</c:v>
                </c:pt>
                <c:pt idx="1653">
                  <c:v>0</c:v>
                </c:pt>
                <c:pt idx="1658">
                  <c:v>0</c:v>
                </c:pt>
                <c:pt idx="1664">
                  <c:v>0</c:v>
                </c:pt>
                <c:pt idx="1671">
                  <c:v>0</c:v>
                </c:pt>
                <c:pt idx="1679">
                  <c:v>0</c:v>
                </c:pt>
                <c:pt idx="1687">
                  <c:v>0</c:v>
                </c:pt>
                <c:pt idx="1708">
                  <c:v>0</c:v>
                </c:pt>
                <c:pt idx="1717">
                  <c:v>0</c:v>
                </c:pt>
                <c:pt idx="1721">
                  <c:v>0</c:v>
                </c:pt>
                <c:pt idx="1724">
                  <c:v>0</c:v>
                </c:pt>
                <c:pt idx="1727">
                  <c:v>0</c:v>
                </c:pt>
                <c:pt idx="1729">
                  <c:v>0</c:v>
                </c:pt>
                <c:pt idx="1735">
                  <c:v>0</c:v>
                </c:pt>
                <c:pt idx="1745">
                  <c:v>0</c:v>
                </c:pt>
                <c:pt idx="1763">
                  <c:v>0</c:v>
                </c:pt>
                <c:pt idx="1773">
                  <c:v>0</c:v>
                </c:pt>
                <c:pt idx="1788">
                  <c:v>0</c:v>
                </c:pt>
                <c:pt idx="1789">
                  <c:v>0</c:v>
                </c:pt>
                <c:pt idx="1798">
                  <c:v>0</c:v>
                </c:pt>
                <c:pt idx="1807">
                  <c:v>0</c:v>
                </c:pt>
                <c:pt idx="1819">
                  <c:v>0</c:v>
                </c:pt>
                <c:pt idx="1826">
                  <c:v>0</c:v>
                </c:pt>
                <c:pt idx="1840">
                  <c:v>0</c:v>
                </c:pt>
                <c:pt idx="1857">
                  <c:v>0</c:v>
                </c:pt>
                <c:pt idx="1877">
                  <c:v>0</c:v>
                </c:pt>
                <c:pt idx="1878">
                  <c:v>0</c:v>
                </c:pt>
                <c:pt idx="1885">
                  <c:v>0</c:v>
                </c:pt>
                <c:pt idx="1890">
                  <c:v>0</c:v>
                </c:pt>
                <c:pt idx="1897">
                  <c:v>0</c:v>
                </c:pt>
                <c:pt idx="1904">
                  <c:v>0</c:v>
                </c:pt>
                <c:pt idx="1909">
                  <c:v>0</c:v>
                </c:pt>
                <c:pt idx="1912">
                  <c:v>0</c:v>
                </c:pt>
                <c:pt idx="1928">
                  <c:v>0</c:v>
                </c:pt>
                <c:pt idx="1934">
                  <c:v>0</c:v>
                </c:pt>
                <c:pt idx="1937">
                  <c:v>0</c:v>
                </c:pt>
                <c:pt idx="1939">
                  <c:v>0</c:v>
                </c:pt>
                <c:pt idx="1941">
                  <c:v>0</c:v>
                </c:pt>
                <c:pt idx="1954">
                  <c:v>0</c:v>
                </c:pt>
                <c:pt idx="1963">
                  <c:v>0</c:v>
                </c:pt>
                <c:pt idx="1967">
                  <c:v>0</c:v>
                </c:pt>
                <c:pt idx="1968">
                  <c:v>0</c:v>
                </c:pt>
                <c:pt idx="1970">
                  <c:v>0</c:v>
                </c:pt>
                <c:pt idx="1974">
                  <c:v>0</c:v>
                </c:pt>
                <c:pt idx="1977">
                  <c:v>0</c:v>
                </c:pt>
                <c:pt idx="1982">
                  <c:v>0</c:v>
                </c:pt>
                <c:pt idx="1985">
                  <c:v>0</c:v>
                </c:pt>
                <c:pt idx="1989">
                  <c:v>0</c:v>
                </c:pt>
                <c:pt idx="1993">
                  <c:v>0</c:v>
                </c:pt>
                <c:pt idx="1998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9">
                  <c:v>0</c:v>
                </c:pt>
                <c:pt idx="2020">
                  <c:v>0</c:v>
                </c:pt>
                <c:pt idx="2023">
                  <c:v>0</c:v>
                </c:pt>
                <c:pt idx="2024">
                  <c:v>0</c:v>
                </c:pt>
                <c:pt idx="2026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5">
                  <c:v>0</c:v>
                </c:pt>
                <c:pt idx="2037">
                  <c:v>0</c:v>
                </c:pt>
                <c:pt idx="2041">
                  <c:v>0</c:v>
                </c:pt>
                <c:pt idx="2043">
                  <c:v>0</c:v>
                </c:pt>
                <c:pt idx="2044">
                  <c:v>0</c:v>
                </c:pt>
                <c:pt idx="2047">
                  <c:v>0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087">
                  <c:v>0</c:v>
                </c:pt>
                <c:pt idx="2088">
                  <c:v>0</c:v>
                </c:pt>
                <c:pt idx="2110">
                  <c:v>0</c:v>
                </c:pt>
                <c:pt idx="2119">
                  <c:v>0</c:v>
                </c:pt>
                <c:pt idx="2132">
                  <c:v>0</c:v>
                </c:pt>
                <c:pt idx="2133">
                  <c:v>0</c:v>
                </c:pt>
                <c:pt idx="2140">
                  <c:v>0</c:v>
                </c:pt>
                <c:pt idx="2144">
                  <c:v>0</c:v>
                </c:pt>
                <c:pt idx="2151">
                  <c:v>0</c:v>
                </c:pt>
                <c:pt idx="2155">
                  <c:v>0</c:v>
                </c:pt>
                <c:pt idx="2157">
                  <c:v>0</c:v>
                </c:pt>
                <c:pt idx="2159">
                  <c:v>0</c:v>
                </c:pt>
                <c:pt idx="2164">
                  <c:v>0</c:v>
                </c:pt>
                <c:pt idx="2169">
                  <c:v>0</c:v>
                </c:pt>
                <c:pt idx="2187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1">
                  <c:v>0</c:v>
                </c:pt>
                <c:pt idx="2209">
                  <c:v>0</c:v>
                </c:pt>
                <c:pt idx="2211">
                  <c:v>0</c:v>
                </c:pt>
                <c:pt idx="2216">
                  <c:v>0</c:v>
                </c:pt>
                <c:pt idx="2219">
                  <c:v>0</c:v>
                </c:pt>
                <c:pt idx="2231">
                  <c:v>0</c:v>
                </c:pt>
                <c:pt idx="224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5">
                  <c:v>0</c:v>
                </c:pt>
                <c:pt idx="2258">
                  <c:v>0</c:v>
                </c:pt>
                <c:pt idx="2259">
                  <c:v>0</c:v>
                </c:pt>
                <c:pt idx="2262">
                  <c:v>0</c:v>
                </c:pt>
                <c:pt idx="2266">
                  <c:v>0</c:v>
                </c:pt>
                <c:pt idx="2268">
                  <c:v>0</c:v>
                </c:pt>
                <c:pt idx="2279">
                  <c:v>0</c:v>
                </c:pt>
                <c:pt idx="2280">
                  <c:v>0</c:v>
                </c:pt>
                <c:pt idx="2283">
                  <c:v>0</c:v>
                </c:pt>
                <c:pt idx="2291">
                  <c:v>0</c:v>
                </c:pt>
                <c:pt idx="2292">
                  <c:v>0</c:v>
                </c:pt>
                <c:pt idx="2294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7">
                  <c:v>0</c:v>
                </c:pt>
                <c:pt idx="2309">
                  <c:v>0</c:v>
                </c:pt>
                <c:pt idx="2312">
                  <c:v>0</c:v>
                </c:pt>
                <c:pt idx="2314">
                  <c:v>0</c:v>
                </c:pt>
                <c:pt idx="2315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BE2B-41D1-B703-4F62AE93350D}"/>
            </c:ext>
          </c:extLst>
        </c:ser>
        <c:ser>
          <c:idx val="46"/>
          <c:order val="46"/>
          <c:tx>
            <c:strRef>
              <c:f>Реестр!$AV$2:$AV$3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ID площадки</c:v>
                </c:pt>
              </c:strCache>
            </c:strRef>
          </c:tx>
          <c:spPr>
            <a:solidFill>
              <a:schemeClr val="accent5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Реестр!$AV$4:$AV$2324</c:f>
              <c:numCache>
                <c:formatCode>General</c:formatCode>
                <c:ptCount val="2321"/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1">
                  <c:v>0</c:v>
                </c:pt>
                <c:pt idx="713">
                  <c:v>0</c:v>
                </c:pt>
                <c:pt idx="727">
                  <c:v>0</c:v>
                </c:pt>
                <c:pt idx="731">
                  <c:v>0</c:v>
                </c:pt>
                <c:pt idx="734">
                  <c:v>0</c:v>
                </c:pt>
                <c:pt idx="738">
                  <c:v>0</c:v>
                </c:pt>
                <c:pt idx="746">
                  <c:v>0</c:v>
                </c:pt>
                <c:pt idx="760">
                  <c:v>0</c:v>
                </c:pt>
                <c:pt idx="765">
                  <c:v>0</c:v>
                </c:pt>
                <c:pt idx="772">
                  <c:v>0</c:v>
                </c:pt>
                <c:pt idx="788">
                  <c:v>0</c:v>
                </c:pt>
                <c:pt idx="789">
                  <c:v>0</c:v>
                </c:pt>
                <c:pt idx="793">
                  <c:v>0</c:v>
                </c:pt>
                <c:pt idx="798">
                  <c:v>0</c:v>
                </c:pt>
                <c:pt idx="809">
                  <c:v>0</c:v>
                </c:pt>
                <c:pt idx="817">
                  <c:v>0</c:v>
                </c:pt>
                <c:pt idx="825">
                  <c:v>0</c:v>
                </c:pt>
                <c:pt idx="837">
                  <c:v>0</c:v>
                </c:pt>
                <c:pt idx="850">
                  <c:v>0</c:v>
                </c:pt>
                <c:pt idx="860">
                  <c:v>0</c:v>
                </c:pt>
                <c:pt idx="875">
                  <c:v>0</c:v>
                </c:pt>
                <c:pt idx="881">
                  <c:v>0</c:v>
                </c:pt>
                <c:pt idx="884">
                  <c:v>0</c:v>
                </c:pt>
                <c:pt idx="885">
                  <c:v>0</c:v>
                </c:pt>
                <c:pt idx="899">
                  <c:v>0</c:v>
                </c:pt>
                <c:pt idx="901">
                  <c:v>0</c:v>
                </c:pt>
                <c:pt idx="907">
                  <c:v>0</c:v>
                </c:pt>
                <c:pt idx="942">
                  <c:v>0</c:v>
                </c:pt>
                <c:pt idx="956">
                  <c:v>0</c:v>
                </c:pt>
                <c:pt idx="973">
                  <c:v>0</c:v>
                </c:pt>
                <c:pt idx="988">
                  <c:v>0</c:v>
                </c:pt>
                <c:pt idx="993">
                  <c:v>0</c:v>
                </c:pt>
                <c:pt idx="1003">
                  <c:v>0</c:v>
                </c:pt>
                <c:pt idx="1006">
                  <c:v>0</c:v>
                </c:pt>
                <c:pt idx="1011">
                  <c:v>0</c:v>
                </c:pt>
                <c:pt idx="1020">
                  <c:v>0</c:v>
                </c:pt>
                <c:pt idx="1023">
                  <c:v>0</c:v>
                </c:pt>
                <c:pt idx="1032">
                  <c:v>0</c:v>
                </c:pt>
                <c:pt idx="1041">
                  <c:v>0</c:v>
                </c:pt>
                <c:pt idx="1042">
                  <c:v>0</c:v>
                </c:pt>
                <c:pt idx="1062">
                  <c:v>0</c:v>
                </c:pt>
                <c:pt idx="1075">
                  <c:v>0</c:v>
                </c:pt>
                <c:pt idx="1083">
                  <c:v>0</c:v>
                </c:pt>
                <c:pt idx="1091">
                  <c:v>0</c:v>
                </c:pt>
                <c:pt idx="1104">
                  <c:v>0</c:v>
                </c:pt>
                <c:pt idx="1122">
                  <c:v>0</c:v>
                </c:pt>
                <c:pt idx="1130">
                  <c:v>0</c:v>
                </c:pt>
                <c:pt idx="1131">
                  <c:v>0</c:v>
                </c:pt>
                <c:pt idx="1147">
                  <c:v>0</c:v>
                </c:pt>
                <c:pt idx="1152">
                  <c:v>0</c:v>
                </c:pt>
                <c:pt idx="1174">
                  <c:v>0</c:v>
                </c:pt>
                <c:pt idx="1186">
                  <c:v>0</c:v>
                </c:pt>
                <c:pt idx="1196">
                  <c:v>0</c:v>
                </c:pt>
                <c:pt idx="1207">
                  <c:v>0</c:v>
                </c:pt>
                <c:pt idx="1213">
                  <c:v>0</c:v>
                </c:pt>
                <c:pt idx="1220">
                  <c:v>0</c:v>
                </c:pt>
                <c:pt idx="1226">
                  <c:v>0</c:v>
                </c:pt>
                <c:pt idx="1236">
                  <c:v>0</c:v>
                </c:pt>
                <c:pt idx="1245">
                  <c:v>0</c:v>
                </c:pt>
                <c:pt idx="1252">
                  <c:v>0</c:v>
                </c:pt>
                <c:pt idx="1267">
                  <c:v>0</c:v>
                </c:pt>
                <c:pt idx="1284">
                  <c:v>0</c:v>
                </c:pt>
                <c:pt idx="1293">
                  <c:v>0</c:v>
                </c:pt>
                <c:pt idx="1318">
                  <c:v>0</c:v>
                </c:pt>
                <c:pt idx="1334">
                  <c:v>0</c:v>
                </c:pt>
                <c:pt idx="1340">
                  <c:v>0</c:v>
                </c:pt>
                <c:pt idx="1351">
                  <c:v>0</c:v>
                </c:pt>
                <c:pt idx="1356">
                  <c:v>0</c:v>
                </c:pt>
                <c:pt idx="1384">
                  <c:v>0</c:v>
                </c:pt>
                <c:pt idx="1388">
                  <c:v>0</c:v>
                </c:pt>
                <c:pt idx="1403">
                  <c:v>0</c:v>
                </c:pt>
                <c:pt idx="1405">
                  <c:v>0</c:v>
                </c:pt>
                <c:pt idx="1420">
                  <c:v>0</c:v>
                </c:pt>
                <c:pt idx="1443">
                  <c:v>0</c:v>
                </c:pt>
                <c:pt idx="1445">
                  <c:v>0</c:v>
                </c:pt>
                <c:pt idx="1446">
                  <c:v>0</c:v>
                </c:pt>
                <c:pt idx="1457">
                  <c:v>0</c:v>
                </c:pt>
                <c:pt idx="1466">
                  <c:v>0</c:v>
                </c:pt>
                <c:pt idx="1491">
                  <c:v>0</c:v>
                </c:pt>
                <c:pt idx="1497">
                  <c:v>0</c:v>
                </c:pt>
                <c:pt idx="1514">
                  <c:v>0</c:v>
                </c:pt>
                <c:pt idx="1519">
                  <c:v>0</c:v>
                </c:pt>
                <c:pt idx="1523">
                  <c:v>0</c:v>
                </c:pt>
                <c:pt idx="1525">
                  <c:v>0</c:v>
                </c:pt>
                <c:pt idx="1528">
                  <c:v>0</c:v>
                </c:pt>
                <c:pt idx="1535">
                  <c:v>0</c:v>
                </c:pt>
                <c:pt idx="1551">
                  <c:v>0</c:v>
                </c:pt>
                <c:pt idx="1565">
                  <c:v>0</c:v>
                </c:pt>
                <c:pt idx="1567">
                  <c:v>0</c:v>
                </c:pt>
                <c:pt idx="1573">
                  <c:v>0</c:v>
                </c:pt>
                <c:pt idx="1579">
                  <c:v>0</c:v>
                </c:pt>
                <c:pt idx="1594">
                  <c:v>0</c:v>
                </c:pt>
                <c:pt idx="1602">
                  <c:v>0</c:v>
                </c:pt>
                <c:pt idx="1620">
                  <c:v>0</c:v>
                </c:pt>
                <c:pt idx="1630">
                  <c:v>0</c:v>
                </c:pt>
                <c:pt idx="1642">
                  <c:v>0</c:v>
                </c:pt>
                <c:pt idx="1653">
                  <c:v>0</c:v>
                </c:pt>
                <c:pt idx="1658">
                  <c:v>0</c:v>
                </c:pt>
                <c:pt idx="1664">
                  <c:v>0</c:v>
                </c:pt>
                <c:pt idx="1671">
                  <c:v>0</c:v>
                </c:pt>
                <c:pt idx="1679">
                  <c:v>0</c:v>
                </c:pt>
                <c:pt idx="1687">
                  <c:v>0</c:v>
                </c:pt>
                <c:pt idx="1708">
                  <c:v>0</c:v>
                </c:pt>
                <c:pt idx="1717">
                  <c:v>0</c:v>
                </c:pt>
                <c:pt idx="1721">
                  <c:v>0</c:v>
                </c:pt>
                <c:pt idx="1724">
                  <c:v>0</c:v>
                </c:pt>
                <c:pt idx="1727">
                  <c:v>0</c:v>
                </c:pt>
                <c:pt idx="1729">
                  <c:v>0</c:v>
                </c:pt>
                <c:pt idx="1735">
                  <c:v>0</c:v>
                </c:pt>
                <c:pt idx="1745">
                  <c:v>0</c:v>
                </c:pt>
                <c:pt idx="1763">
                  <c:v>0</c:v>
                </c:pt>
                <c:pt idx="1773">
                  <c:v>0</c:v>
                </c:pt>
                <c:pt idx="1788">
                  <c:v>0</c:v>
                </c:pt>
                <c:pt idx="1789">
                  <c:v>0</c:v>
                </c:pt>
                <c:pt idx="1798">
                  <c:v>0</c:v>
                </c:pt>
                <c:pt idx="1807">
                  <c:v>0</c:v>
                </c:pt>
                <c:pt idx="1819">
                  <c:v>0</c:v>
                </c:pt>
                <c:pt idx="1826">
                  <c:v>0</c:v>
                </c:pt>
                <c:pt idx="1840">
                  <c:v>0</c:v>
                </c:pt>
                <c:pt idx="1857">
                  <c:v>0</c:v>
                </c:pt>
                <c:pt idx="1877">
                  <c:v>0</c:v>
                </c:pt>
                <c:pt idx="1878">
                  <c:v>0</c:v>
                </c:pt>
                <c:pt idx="1885">
                  <c:v>0</c:v>
                </c:pt>
                <c:pt idx="1890">
                  <c:v>0</c:v>
                </c:pt>
                <c:pt idx="1897">
                  <c:v>0</c:v>
                </c:pt>
                <c:pt idx="1904">
                  <c:v>0</c:v>
                </c:pt>
                <c:pt idx="1909">
                  <c:v>0</c:v>
                </c:pt>
                <c:pt idx="1912">
                  <c:v>0</c:v>
                </c:pt>
                <c:pt idx="1928">
                  <c:v>0</c:v>
                </c:pt>
                <c:pt idx="1934">
                  <c:v>0</c:v>
                </c:pt>
                <c:pt idx="1937">
                  <c:v>0</c:v>
                </c:pt>
                <c:pt idx="1939">
                  <c:v>0</c:v>
                </c:pt>
                <c:pt idx="1941">
                  <c:v>0</c:v>
                </c:pt>
                <c:pt idx="1954">
                  <c:v>0</c:v>
                </c:pt>
                <c:pt idx="1963">
                  <c:v>0</c:v>
                </c:pt>
                <c:pt idx="1967">
                  <c:v>0</c:v>
                </c:pt>
                <c:pt idx="1968">
                  <c:v>0</c:v>
                </c:pt>
                <c:pt idx="1970">
                  <c:v>0</c:v>
                </c:pt>
                <c:pt idx="1974">
                  <c:v>0</c:v>
                </c:pt>
                <c:pt idx="1977">
                  <c:v>0</c:v>
                </c:pt>
                <c:pt idx="1982">
                  <c:v>0</c:v>
                </c:pt>
                <c:pt idx="1985">
                  <c:v>0</c:v>
                </c:pt>
                <c:pt idx="1989">
                  <c:v>0</c:v>
                </c:pt>
                <c:pt idx="1993">
                  <c:v>0</c:v>
                </c:pt>
                <c:pt idx="1998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9">
                  <c:v>0</c:v>
                </c:pt>
                <c:pt idx="2020">
                  <c:v>0</c:v>
                </c:pt>
                <c:pt idx="2023">
                  <c:v>0</c:v>
                </c:pt>
                <c:pt idx="2024">
                  <c:v>0</c:v>
                </c:pt>
                <c:pt idx="2026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5">
                  <c:v>0</c:v>
                </c:pt>
                <c:pt idx="2037">
                  <c:v>0</c:v>
                </c:pt>
                <c:pt idx="2041">
                  <c:v>0</c:v>
                </c:pt>
                <c:pt idx="2043">
                  <c:v>0</c:v>
                </c:pt>
                <c:pt idx="2044">
                  <c:v>0</c:v>
                </c:pt>
                <c:pt idx="2047">
                  <c:v>0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087">
                  <c:v>0</c:v>
                </c:pt>
                <c:pt idx="2088">
                  <c:v>0</c:v>
                </c:pt>
                <c:pt idx="2110">
                  <c:v>0</c:v>
                </c:pt>
                <c:pt idx="2119">
                  <c:v>0</c:v>
                </c:pt>
                <c:pt idx="2132">
                  <c:v>0</c:v>
                </c:pt>
                <c:pt idx="2133">
                  <c:v>0</c:v>
                </c:pt>
                <c:pt idx="2140">
                  <c:v>0</c:v>
                </c:pt>
                <c:pt idx="2144">
                  <c:v>0</c:v>
                </c:pt>
                <c:pt idx="2151">
                  <c:v>0</c:v>
                </c:pt>
                <c:pt idx="2155">
                  <c:v>0</c:v>
                </c:pt>
                <c:pt idx="2157">
                  <c:v>0</c:v>
                </c:pt>
                <c:pt idx="2159">
                  <c:v>0</c:v>
                </c:pt>
                <c:pt idx="2164">
                  <c:v>0</c:v>
                </c:pt>
                <c:pt idx="2169">
                  <c:v>0</c:v>
                </c:pt>
                <c:pt idx="2187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1">
                  <c:v>0</c:v>
                </c:pt>
                <c:pt idx="2209">
                  <c:v>0</c:v>
                </c:pt>
                <c:pt idx="2211">
                  <c:v>0</c:v>
                </c:pt>
                <c:pt idx="2216">
                  <c:v>0</c:v>
                </c:pt>
                <c:pt idx="2219">
                  <c:v>0</c:v>
                </c:pt>
                <c:pt idx="2231">
                  <c:v>0</c:v>
                </c:pt>
                <c:pt idx="224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5">
                  <c:v>0</c:v>
                </c:pt>
                <c:pt idx="2258">
                  <c:v>0</c:v>
                </c:pt>
                <c:pt idx="2259">
                  <c:v>0</c:v>
                </c:pt>
                <c:pt idx="2262">
                  <c:v>0</c:v>
                </c:pt>
                <c:pt idx="2266">
                  <c:v>0</c:v>
                </c:pt>
                <c:pt idx="2268">
                  <c:v>0</c:v>
                </c:pt>
                <c:pt idx="2279">
                  <c:v>0</c:v>
                </c:pt>
                <c:pt idx="2280">
                  <c:v>0</c:v>
                </c:pt>
                <c:pt idx="2283">
                  <c:v>0</c:v>
                </c:pt>
                <c:pt idx="2291">
                  <c:v>0</c:v>
                </c:pt>
                <c:pt idx="2292">
                  <c:v>0</c:v>
                </c:pt>
                <c:pt idx="2294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7">
                  <c:v>0</c:v>
                </c:pt>
                <c:pt idx="2309">
                  <c:v>0</c:v>
                </c:pt>
                <c:pt idx="2312">
                  <c:v>0</c:v>
                </c:pt>
                <c:pt idx="2314">
                  <c:v>0</c:v>
                </c:pt>
                <c:pt idx="2315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BE2B-41D1-B703-4F62AE93350D}"/>
            </c:ext>
          </c:extLst>
        </c:ser>
        <c:ser>
          <c:idx val="47"/>
          <c:order val="47"/>
          <c:tx>
            <c:strRef>
              <c:f>Реестр!$AW$2:$AW$3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Статус КП</c:v>
                </c:pt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Реестр!$AW$4:$AW$2324</c:f>
              <c:numCache>
                <c:formatCode>General</c:formatCode>
                <c:ptCount val="2321"/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1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1">
                  <c:v>0</c:v>
                </c:pt>
                <c:pt idx="713">
                  <c:v>0</c:v>
                </c:pt>
                <c:pt idx="727">
                  <c:v>0</c:v>
                </c:pt>
                <c:pt idx="731">
                  <c:v>0</c:v>
                </c:pt>
                <c:pt idx="734">
                  <c:v>0</c:v>
                </c:pt>
                <c:pt idx="738">
                  <c:v>0</c:v>
                </c:pt>
                <c:pt idx="746">
                  <c:v>0</c:v>
                </c:pt>
                <c:pt idx="760">
                  <c:v>0</c:v>
                </c:pt>
                <c:pt idx="765">
                  <c:v>0</c:v>
                </c:pt>
                <c:pt idx="772">
                  <c:v>0</c:v>
                </c:pt>
                <c:pt idx="788">
                  <c:v>0</c:v>
                </c:pt>
                <c:pt idx="789">
                  <c:v>0</c:v>
                </c:pt>
                <c:pt idx="793">
                  <c:v>0</c:v>
                </c:pt>
                <c:pt idx="798">
                  <c:v>0</c:v>
                </c:pt>
                <c:pt idx="809">
                  <c:v>0</c:v>
                </c:pt>
                <c:pt idx="817">
                  <c:v>0</c:v>
                </c:pt>
                <c:pt idx="825">
                  <c:v>0</c:v>
                </c:pt>
                <c:pt idx="837">
                  <c:v>0</c:v>
                </c:pt>
                <c:pt idx="850">
                  <c:v>0</c:v>
                </c:pt>
                <c:pt idx="860">
                  <c:v>0</c:v>
                </c:pt>
                <c:pt idx="875">
                  <c:v>0</c:v>
                </c:pt>
                <c:pt idx="881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99">
                  <c:v>0</c:v>
                </c:pt>
                <c:pt idx="901">
                  <c:v>0</c:v>
                </c:pt>
                <c:pt idx="907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56">
                  <c:v>0</c:v>
                </c:pt>
                <c:pt idx="973">
                  <c:v>0</c:v>
                </c:pt>
                <c:pt idx="988">
                  <c:v>0</c:v>
                </c:pt>
                <c:pt idx="993">
                  <c:v>0</c:v>
                </c:pt>
                <c:pt idx="1003">
                  <c:v>0</c:v>
                </c:pt>
                <c:pt idx="1006">
                  <c:v>0</c:v>
                </c:pt>
                <c:pt idx="1011">
                  <c:v>0</c:v>
                </c:pt>
                <c:pt idx="1020">
                  <c:v>0</c:v>
                </c:pt>
                <c:pt idx="1023">
                  <c:v>0</c:v>
                </c:pt>
                <c:pt idx="1032">
                  <c:v>0</c:v>
                </c:pt>
                <c:pt idx="1037">
                  <c:v>0</c:v>
                </c:pt>
                <c:pt idx="1041">
                  <c:v>0</c:v>
                </c:pt>
                <c:pt idx="1042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75">
                  <c:v>0</c:v>
                </c:pt>
                <c:pt idx="1083">
                  <c:v>0</c:v>
                </c:pt>
                <c:pt idx="1091">
                  <c:v>0</c:v>
                </c:pt>
                <c:pt idx="1104">
                  <c:v>0</c:v>
                </c:pt>
                <c:pt idx="1122">
                  <c:v>0</c:v>
                </c:pt>
                <c:pt idx="1130">
                  <c:v>0</c:v>
                </c:pt>
                <c:pt idx="1131">
                  <c:v>0</c:v>
                </c:pt>
                <c:pt idx="1147">
                  <c:v>0</c:v>
                </c:pt>
                <c:pt idx="1152">
                  <c:v>0</c:v>
                </c:pt>
                <c:pt idx="1162">
                  <c:v>0</c:v>
                </c:pt>
                <c:pt idx="1165">
                  <c:v>0</c:v>
                </c:pt>
                <c:pt idx="1166">
                  <c:v>0</c:v>
                </c:pt>
                <c:pt idx="1174">
                  <c:v>0</c:v>
                </c:pt>
                <c:pt idx="1186">
                  <c:v>0</c:v>
                </c:pt>
                <c:pt idx="1189">
                  <c:v>0</c:v>
                </c:pt>
                <c:pt idx="1196">
                  <c:v>0</c:v>
                </c:pt>
                <c:pt idx="1198">
                  <c:v>0</c:v>
                </c:pt>
                <c:pt idx="1207">
                  <c:v>0</c:v>
                </c:pt>
                <c:pt idx="1213">
                  <c:v>0</c:v>
                </c:pt>
                <c:pt idx="1220">
                  <c:v>0</c:v>
                </c:pt>
                <c:pt idx="1226">
                  <c:v>0</c:v>
                </c:pt>
                <c:pt idx="1232">
                  <c:v>0</c:v>
                </c:pt>
                <c:pt idx="1236">
                  <c:v>0</c:v>
                </c:pt>
                <c:pt idx="1245">
                  <c:v>0</c:v>
                </c:pt>
                <c:pt idx="1252">
                  <c:v>0</c:v>
                </c:pt>
                <c:pt idx="1267">
                  <c:v>0</c:v>
                </c:pt>
                <c:pt idx="1276">
                  <c:v>0</c:v>
                </c:pt>
                <c:pt idx="1277">
                  <c:v>0</c:v>
                </c:pt>
                <c:pt idx="1284">
                  <c:v>0</c:v>
                </c:pt>
                <c:pt idx="1293">
                  <c:v>0</c:v>
                </c:pt>
                <c:pt idx="1318">
                  <c:v>0</c:v>
                </c:pt>
                <c:pt idx="1334">
                  <c:v>0</c:v>
                </c:pt>
                <c:pt idx="1340">
                  <c:v>0</c:v>
                </c:pt>
                <c:pt idx="1347">
                  <c:v>0</c:v>
                </c:pt>
                <c:pt idx="1349">
                  <c:v>0</c:v>
                </c:pt>
                <c:pt idx="1351">
                  <c:v>0</c:v>
                </c:pt>
                <c:pt idx="1356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8">
                  <c:v>0</c:v>
                </c:pt>
                <c:pt idx="1395">
                  <c:v>0</c:v>
                </c:pt>
                <c:pt idx="1403">
                  <c:v>0</c:v>
                </c:pt>
                <c:pt idx="1405">
                  <c:v>0</c:v>
                </c:pt>
                <c:pt idx="142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5">
                  <c:v>0</c:v>
                </c:pt>
                <c:pt idx="1446">
                  <c:v>0</c:v>
                </c:pt>
                <c:pt idx="1457">
                  <c:v>0</c:v>
                </c:pt>
                <c:pt idx="1464">
                  <c:v>0</c:v>
                </c:pt>
                <c:pt idx="1466">
                  <c:v>0</c:v>
                </c:pt>
                <c:pt idx="1491">
                  <c:v>0</c:v>
                </c:pt>
                <c:pt idx="1497">
                  <c:v>0</c:v>
                </c:pt>
                <c:pt idx="1514">
                  <c:v>0</c:v>
                </c:pt>
                <c:pt idx="1519">
                  <c:v>0</c:v>
                </c:pt>
                <c:pt idx="1523">
                  <c:v>0</c:v>
                </c:pt>
                <c:pt idx="1525">
                  <c:v>0</c:v>
                </c:pt>
                <c:pt idx="1528">
                  <c:v>0</c:v>
                </c:pt>
                <c:pt idx="1535">
                  <c:v>0</c:v>
                </c:pt>
                <c:pt idx="1551">
                  <c:v>0</c:v>
                </c:pt>
                <c:pt idx="1565">
                  <c:v>0</c:v>
                </c:pt>
                <c:pt idx="1567">
                  <c:v>0</c:v>
                </c:pt>
                <c:pt idx="1573">
                  <c:v>0</c:v>
                </c:pt>
                <c:pt idx="1579">
                  <c:v>0</c:v>
                </c:pt>
                <c:pt idx="1592">
                  <c:v>0</c:v>
                </c:pt>
                <c:pt idx="1594">
                  <c:v>0</c:v>
                </c:pt>
                <c:pt idx="1597">
                  <c:v>0</c:v>
                </c:pt>
                <c:pt idx="1602">
                  <c:v>0</c:v>
                </c:pt>
                <c:pt idx="1619">
                  <c:v>0</c:v>
                </c:pt>
                <c:pt idx="1620">
                  <c:v>0</c:v>
                </c:pt>
                <c:pt idx="1630">
                  <c:v>0</c:v>
                </c:pt>
                <c:pt idx="1642">
                  <c:v>0</c:v>
                </c:pt>
                <c:pt idx="1653">
                  <c:v>0</c:v>
                </c:pt>
                <c:pt idx="1657">
                  <c:v>0</c:v>
                </c:pt>
                <c:pt idx="1658">
                  <c:v>0</c:v>
                </c:pt>
                <c:pt idx="1664">
                  <c:v>0</c:v>
                </c:pt>
                <c:pt idx="1671">
                  <c:v>0</c:v>
                </c:pt>
                <c:pt idx="1679">
                  <c:v>0</c:v>
                </c:pt>
                <c:pt idx="1687">
                  <c:v>0</c:v>
                </c:pt>
                <c:pt idx="1695">
                  <c:v>0</c:v>
                </c:pt>
                <c:pt idx="1696">
                  <c:v>0</c:v>
                </c:pt>
                <c:pt idx="1708">
                  <c:v>0</c:v>
                </c:pt>
                <c:pt idx="1716">
                  <c:v>0</c:v>
                </c:pt>
                <c:pt idx="1717">
                  <c:v>0</c:v>
                </c:pt>
                <c:pt idx="1721">
                  <c:v>0</c:v>
                </c:pt>
                <c:pt idx="1724">
                  <c:v>0</c:v>
                </c:pt>
                <c:pt idx="1727">
                  <c:v>0</c:v>
                </c:pt>
                <c:pt idx="1729">
                  <c:v>0</c:v>
                </c:pt>
                <c:pt idx="1735">
                  <c:v>0</c:v>
                </c:pt>
                <c:pt idx="1745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73">
                  <c:v>0</c:v>
                </c:pt>
                <c:pt idx="1788">
                  <c:v>0</c:v>
                </c:pt>
                <c:pt idx="1789">
                  <c:v>0</c:v>
                </c:pt>
                <c:pt idx="1798">
                  <c:v>0</c:v>
                </c:pt>
                <c:pt idx="1807">
                  <c:v>0</c:v>
                </c:pt>
                <c:pt idx="1819">
                  <c:v>0</c:v>
                </c:pt>
                <c:pt idx="1826">
                  <c:v>0</c:v>
                </c:pt>
                <c:pt idx="1840">
                  <c:v>0</c:v>
                </c:pt>
                <c:pt idx="1857">
                  <c:v>0</c:v>
                </c:pt>
                <c:pt idx="1877">
                  <c:v>0</c:v>
                </c:pt>
                <c:pt idx="1878">
                  <c:v>0</c:v>
                </c:pt>
                <c:pt idx="1885">
                  <c:v>0</c:v>
                </c:pt>
                <c:pt idx="1890">
                  <c:v>0</c:v>
                </c:pt>
                <c:pt idx="1897">
                  <c:v>0</c:v>
                </c:pt>
                <c:pt idx="1904">
                  <c:v>0</c:v>
                </c:pt>
                <c:pt idx="1909">
                  <c:v>0</c:v>
                </c:pt>
                <c:pt idx="1912">
                  <c:v>0</c:v>
                </c:pt>
                <c:pt idx="1918">
                  <c:v>0</c:v>
                </c:pt>
                <c:pt idx="1924">
                  <c:v>0</c:v>
                </c:pt>
                <c:pt idx="1928">
                  <c:v>0</c:v>
                </c:pt>
                <c:pt idx="1934">
                  <c:v>0</c:v>
                </c:pt>
                <c:pt idx="1937">
                  <c:v>0</c:v>
                </c:pt>
                <c:pt idx="1939">
                  <c:v>0</c:v>
                </c:pt>
                <c:pt idx="1941">
                  <c:v>0</c:v>
                </c:pt>
                <c:pt idx="1954">
                  <c:v>0</c:v>
                </c:pt>
                <c:pt idx="1959">
                  <c:v>0</c:v>
                </c:pt>
                <c:pt idx="1961">
                  <c:v>0</c:v>
                </c:pt>
                <c:pt idx="1963">
                  <c:v>0</c:v>
                </c:pt>
                <c:pt idx="1967">
                  <c:v>0</c:v>
                </c:pt>
                <c:pt idx="1968">
                  <c:v>0</c:v>
                </c:pt>
                <c:pt idx="1970">
                  <c:v>0</c:v>
                </c:pt>
                <c:pt idx="1974">
                  <c:v>0</c:v>
                </c:pt>
                <c:pt idx="1977">
                  <c:v>0</c:v>
                </c:pt>
                <c:pt idx="1982">
                  <c:v>0</c:v>
                </c:pt>
                <c:pt idx="1985">
                  <c:v>0</c:v>
                </c:pt>
                <c:pt idx="1988">
                  <c:v>0</c:v>
                </c:pt>
                <c:pt idx="1989">
                  <c:v>0</c:v>
                </c:pt>
                <c:pt idx="1993">
                  <c:v>0</c:v>
                </c:pt>
                <c:pt idx="1998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9">
                  <c:v>0</c:v>
                </c:pt>
                <c:pt idx="2020">
                  <c:v>0</c:v>
                </c:pt>
                <c:pt idx="2023">
                  <c:v>0</c:v>
                </c:pt>
                <c:pt idx="2024">
                  <c:v>0</c:v>
                </c:pt>
                <c:pt idx="2026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5">
                  <c:v>0</c:v>
                </c:pt>
                <c:pt idx="2037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7">
                  <c:v>0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087">
                  <c:v>0</c:v>
                </c:pt>
                <c:pt idx="2088">
                  <c:v>0</c:v>
                </c:pt>
                <c:pt idx="2110">
                  <c:v>0</c:v>
                </c:pt>
                <c:pt idx="2119">
                  <c:v>0</c:v>
                </c:pt>
                <c:pt idx="2132">
                  <c:v>0</c:v>
                </c:pt>
                <c:pt idx="2133">
                  <c:v>0</c:v>
                </c:pt>
                <c:pt idx="2140">
                  <c:v>0</c:v>
                </c:pt>
                <c:pt idx="2144">
                  <c:v>0</c:v>
                </c:pt>
                <c:pt idx="2151">
                  <c:v>0</c:v>
                </c:pt>
                <c:pt idx="2155">
                  <c:v>0</c:v>
                </c:pt>
                <c:pt idx="2157">
                  <c:v>0</c:v>
                </c:pt>
                <c:pt idx="2159">
                  <c:v>0</c:v>
                </c:pt>
                <c:pt idx="2164">
                  <c:v>0</c:v>
                </c:pt>
                <c:pt idx="2169">
                  <c:v>0</c:v>
                </c:pt>
                <c:pt idx="2187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1">
                  <c:v>0</c:v>
                </c:pt>
                <c:pt idx="2209">
                  <c:v>0</c:v>
                </c:pt>
                <c:pt idx="2211">
                  <c:v>0</c:v>
                </c:pt>
                <c:pt idx="2216">
                  <c:v>0</c:v>
                </c:pt>
                <c:pt idx="2219">
                  <c:v>0</c:v>
                </c:pt>
                <c:pt idx="2231">
                  <c:v>0</c:v>
                </c:pt>
                <c:pt idx="224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5">
                  <c:v>0</c:v>
                </c:pt>
                <c:pt idx="2258">
                  <c:v>0</c:v>
                </c:pt>
                <c:pt idx="2259">
                  <c:v>0</c:v>
                </c:pt>
                <c:pt idx="2262">
                  <c:v>0</c:v>
                </c:pt>
                <c:pt idx="2266">
                  <c:v>0</c:v>
                </c:pt>
                <c:pt idx="2268">
                  <c:v>0</c:v>
                </c:pt>
                <c:pt idx="2279">
                  <c:v>0</c:v>
                </c:pt>
                <c:pt idx="2280">
                  <c:v>0</c:v>
                </c:pt>
                <c:pt idx="2283">
                  <c:v>0</c:v>
                </c:pt>
                <c:pt idx="2291">
                  <c:v>0</c:v>
                </c:pt>
                <c:pt idx="2292">
                  <c:v>0</c:v>
                </c:pt>
                <c:pt idx="2294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7">
                  <c:v>0</c:v>
                </c:pt>
                <c:pt idx="2309">
                  <c:v>0</c:v>
                </c:pt>
                <c:pt idx="2312">
                  <c:v>0</c:v>
                </c:pt>
                <c:pt idx="2314">
                  <c:v>0</c:v>
                </c:pt>
                <c:pt idx="2315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BE2B-41D1-B703-4F62AE93350D}"/>
            </c:ext>
          </c:extLst>
        </c:ser>
        <c:ser>
          <c:idx val="48"/>
          <c:order val="48"/>
          <c:tx>
            <c:strRef>
              <c:f>Реестр!$AX$2:$AX$3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Внесение изменений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Реестр!$AX$4:$AX$2324</c:f>
              <c:numCache>
                <c:formatCode>General</c:formatCode>
                <c:ptCount val="2321"/>
                <c:pt idx="3">
                  <c:v>0</c:v>
                </c:pt>
                <c:pt idx="13">
                  <c:v>0</c:v>
                </c:pt>
                <c:pt idx="23">
                  <c:v>0</c:v>
                </c:pt>
                <c:pt idx="36">
                  <c:v>0</c:v>
                </c:pt>
                <c:pt idx="42">
                  <c:v>0</c:v>
                </c:pt>
                <c:pt idx="44">
                  <c:v>0</c:v>
                </c:pt>
                <c:pt idx="46">
                  <c:v>0</c:v>
                </c:pt>
                <c:pt idx="59">
                  <c:v>0</c:v>
                </c:pt>
                <c:pt idx="61">
                  <c:v>0</c:v>
                </c:pt>
                <c:pt idx="68">
                  <c:v>0</c:v>
                </c:pt>
                <c:pt idx="71">
                  <c:v>0</c:v>
                </c:pt>
                <c:pt idx="77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5">
                  <c:v>0</c:v>
                </c:pt>
                <c:pt idx="96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47">
                  <c:v>0</c:v>
                </c:pt>
                <c:pt idx="151">
                  <c:v>0</c:v>
                </c:pt>
                <c:pt idx="152">
                  <c:v>0</c:v>
                </c:pt>
                <c:pt idx="158">
                  <c:v>0</c:v>
                </c:pt>
                <c:pt idx="159">
                  <c:v>0</c:v>
                </c:pt>
                <c:pt idx="161">
                  <c:v>0</c:v>
                </c:pt>
                <c:pt idx="162">
                  <c:v>0</c:v>
                </c:pt>
                <c:pt idx="167">
                  <c:v>0</c:v>
                </c:pt>
                <c:pt idx="168">
                  <c:v>0</c:v>
                </c:pt>
                <c:pt idx="171">
                  <c:v>0</c:v>
                </c:pt>
                <c:pt idx="177">
                  <c:v>0</c:v>
                </c:pt>
                <c:pt idx="183">
                  <c:v>0</c:v>
                </c:pt>
                <c:pt idx="186">
                  <c:v>0</c:v>
                </c:pt>
                <c:pt idx="202">
                  <c:v>0</c:v>
                </c:pt>
                <c:pt idx="203">
                  <c:v>0</c:v>
                </c:pt>
                <c:pt idx="209">
                  <c:v>0</c:v>
                </c:pt>
                <c:pt idx="219">
                  <c:v>0</c:v>
                </c:pt>
                <c:pt idx="223">
                  <c:v>0</c:v>
                </c:pt>
                <c:pt idx="227">
                  <c:v>0</c:v>
                </c:pt>
                <c:pt idx="233">
                  <c:v>0</c:v>
                </c:pt>
                <c:pt idx="234">
                  <c:v>0</c:v>
                </c:pt>
                <c:pt idx="24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2">
                  <c:v>0</c:v>
                </c:pt>
                <c:pt idx="263">
                  <c:v>0</c:v>
                </c:pt>
                <c:pt idx="267">
                  <c:v>0</c:v>
                </c:pt>
                <c:pt idx="279">
                  <c:v>0</c:v>
                </c:pt>
                <c:pt idx="288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9">
                  <c:v>0</c:v>
                </c:pt>
                <c:pt idx="340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7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6">
                  <c:v>0</c:v>
                </c:pt>
                <c:pt idx="377">
                  <c:v>0</c:v>
                </c:pt>
                <c:pt idx="384">
                  <c:v>0</c:v>
                </c:pt>
                <c:pt idx="421">
                  <c:v>0</c:v>
                </c:pt>
                <c:pt idx="429">
                  <c:v>0</c:v>
                </c:pt>
                <c:pt idx="430">
                  <c:v>0</c:v>
                </c:pt>
                <c:pt idx="433">
                  <c:v>0</c:v>
                </c:pt>
                <c:pt idx="442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7">
                  <c:v>0</c:v>
                </c:pt>
                <c:pt idx="495">
                  <c:v>0</c:v>
                </c:pt>
                <c:pt idx="499">
                  <c:v>0</c:v>
                </c:pt>
                <c:pt idx="541">
                  <c:v>0</c:v>
                </c:pt>
                <c:pt idx="542">
                  <c:v>0</c:v>
                </c:pt>
                <c:pt idx="567">
                  <c:v>0</c:v>
                </c:pt>
                <c:pt idx="573">
                  <c:v>0</c:v>
                </c:pt>
                <c:pt idx="574">
                  <c:v>0</c:v>
                </c:pt>
                <c:pt idx="579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20">
                  <c:v>0</c:v>
                </c:pt>
                <c:pt idx="623">
                  <c:v>0</c:v>
                </c:pt>
                <c:pt idx="624">
                  <c:v>0</c:v>
                </c:pt>
                <c:pt idx="647">
                  <c:v>0</c:v>
                </c:pt>
                <c:pt idx="650">
                  <c:v>0</c:v>
                </c:pt>
                <c:pt idx="657">
                  <c:v>0</c:v>
                </c:pt>
                <c:pt idx="658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72">
                  <c:v>0</c:v>
                </c:pt>
                <c:pt idx="674">
                  <c:v>0</c:v>
                </c:pt>
                <c:pt idx="679">
                  <c:v>0</c:v>
                </c:pt>
                <c:pt idx="680">
                  <c:v>0</c:v>
                </c:pt>
                <c:pt idx="682">
                  <c:v>0</c:v>
                </c:pt>
                <c:pt idx="688">
                  <c:v>0</c:v>
                </c:pt>
                <c:pt idx="689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2">
                  <c:v>0</c:v>
                </c:pt>
                <c:pt idx="703">
                  <c:v>0</c:v>
                </c:pt>
                <c:pt idx="710">
                  <c:v>0</c:v>
                </c:pt>
                <c:pt idx="718">
                  <c:v>0</c:v>
                </c:pt>
                <c:pt idx="720">
                  <c:v>0</c:v>
                </c:pt>
                <c:pt idx="721">
                  <c:v>0</c:v>
                </c:pt>
                <c:pt idx="725">
                  <c:v>0</c:v>
                </c:pt>
                <c:pt idx="726">
                  <c:v>0</c:v>
                </c:pt>
                <c:pt idx="730">
                  <c:v>0</c:v>
                </c:pt>
                <c:pt idx="737">
                  <c:v>0</c:v>
                </c:pt>
                <c:pt idx="757">
                  <c:v>0</c:v>
                </c:pt>
                <c:pt idx="758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93">
                  <c:v>0</c:v>
                </c:pt>
                <c:pt idx="797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24">
                  <c:v>0</c:v>
                </c:pt>
                <c:pt idx="825">
                  <c:v>0</c:v>
                </c:pt>
                <c:pt idx="835">
                  <c:v>0</c:v>
                </c:pt>
                <c:pt idx="836">
                  <c:v>0</c:v>
                </c:pt>
                <c:pt idx="842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9">
                  <c:v>0</c:v>
                </c:pt>
                <c:pt idx="880">
                  <c:v>0</c:v>
                </c:pt>
                <c:pt idx="883">
                  <c:v>0</c:v>
                </c:pt>
                <c:pt idx="885">
                  <c:v>0</c:v>
                </c:pt>
                <c:pt idx="899">
                  <c:v>0</c:v>
                </c:pt>
                <c:pt idx="901">
                  <c:v>0</c:v>
                </c:pt>
                <c:pt idx="912">
                  <c:v>0</c:v>
                </c:pt>
                <c:pt idx="914">
                  <c:v>0</c:v>
                </c:pt>
                <c:pt idx="915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7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63">
                  <c:v>0</c:v>
                </c:pt>
                <c:pt idx="972">
                  <c:v>0</c:v>
                </c:pt>
                <c:pt idx="973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93">
                  <c:v>0</c:v>
                </c:pt>
                <c:pt idx="1000">
                  <c:v>0</c:v>
                </c:pt>
                <c:pt idx="1002">
                  <c:v>0</c:v>
                </c:pt>
                <c:pt idx="1003">
                  <c:v>0</c:v>
                </c:pt>
                <c:pt idx="1006">
                  <c:v>0</c:v>
                </c:pt>
                <c:pt idx="1009">
                  <c:v>0</c:v>
                </c:pt>
                <c:pt idx="1011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31">
                  <c:v>0</c:v>
                </c:pt>
                <c:pt idx="1037">
                  <c:v>0</c:v>
                </c:pt>
                <c:pt idx="1042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75">
                  <c:v>0</c:v>
                </c:pt>
                <c:pt idx="1090">
                  <c:v>0</c:v>
                </c:pt>
                <c:pt idx="1091">
                  <c:v>0</c:v>
                </c:pt>
                <c:pt idx="1101">
                  <c:v>0</c:v>
                </c:pt>
                <c:pt idx="1102">
                  <c:v>0</c:v>
                </c:pt>
                <c:pt idx="1121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51">
                  <c:v>0</c:v>
                </c:pt>
                <c:pt idx="1162">
                  <c:v>0</c:v>
                </c:pt>
                <c:pt idx="1165" formatCode="m/d/yyyy">
                  <c:v>0</c:v>
                </c:pt>
                <c:pt idx="1166" formatCode="m/d/yyyy">
                  <c:v>0</c:v>
                </c:pt>
                <c:pt idx="1186">
                  <c:v>0</c:v>
                </c:pt>
                <c:pt idx="1189" formatCode="m/d/yyyy">
                  <c:v>0</c:v>
                </c:pt>
                <c:pt idx="1198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13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32" formatCode="m/d/yyyy">
                  <c:v>0</c:v>
                </c:pt>
                <c:pt idx="1244">
                  <c:v>0</c:v>
                </c:pt>
                <c:pt idx="1251">
                  <c:v>0</c:v>
                </c:pt>
                <c:pt idx="1258">
                  <c:v>0</c:v>
                </c:pt>
                <c:pt idx="1259">
                  <c:v>0</c:v>
                </c:pt>
                <c:pt idx="1265">
                  <c:v>0</c:v>
                </c:pt>
                <c:pt idx="1266">
                  <c:v>0</c:v>
                </c:pt>
                <c:pt idx="1272">
                  <c:v>0</c:v>
                </c:pt>
                <c:pt idx="1276" formatCode="m/d/yyyy">
                  <c:v>0</c:v>
                </c:pt>
                <c:pt idx="1277" formatCode="m/d/yyyy">
                  <c:v>0</c:v>
                </c:pt>
                <c:pt idx="1284">
                  <c:v>0</c:v>
                </c:pt>
                <c:pt idx="1287">
                  <c:v>0</c:v>
                </c:pt>
                <c:pt idx="1288">
                  <c:v>0</c:v>
                </c:pt>
                <c:pt idx="1297">
                  <c:v>0</c:v>
                </c:pt>
                <c:pt idx="1310">
                  <c:v>0</c:v>
                </c:pt>
                <c:pt idx="1318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8">
                  <c:v>0</c:v>
                </c:pt>
                <c:pt idx="1339">
                  <c:v>0</c:v>
                </c:pt>
                <c:pt idx="1342">
                  <c:v>0</c:v>
                </c:pt>
                <c:pt idx="1347" formatCode="m/d/yyyy">
                  <c:v>0</c:v>
                </c:pt>
                <c:pt idx="1349" formatCode="m/d/yyyy">
                  <c:v>0</c:v>
                </c:pt>
                <c:pt idx="1361">
                  <c:v>0</c:v>
                </c:pt>
                <c:pt idx="1365">
                  <c:v>0</c:v>
                </c:pt>
                <c:pt idx="1371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81" formatCode="m/d/yyyy">
                  <c:v>0</c:v>
                </c:pt>
                <c:pt idx="1382" formatCode="m/d/yyyy">
                  <c:v>0</c:v>
                </c:pt>
                <c:pt idx="1383" formatCode="m/d/yyyy">
                  <c:v>0</c:v>
                </c:pt>
                <c:pt idx="1384">
                  <c:v>0</c:v>
                </c:pt>
                <c:pt idx="1388">
                  <c:v>0</c:v>
                </c:pt>
                <c:pt idx="1395" formatCode="m/d/yyyy">
                  <c:v>0</c:v>
                </c:pt>
                <c:pt idx="1431">
                  <c:v>0</c:v>
                </c:pt>
                <c:pt idx="1432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4">
                  <c:v>0</c:v>
                </c:pt>
                <c:pt idx="1446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7">
                  <c:v>0</c:v>
                </c:pt>
                <c:pt idx="1461">
                  <c:v>0</c:v>
                </c:pt>
                <c:pt idx="1464">
                  <c:v>0</c:v>
                </c:pt>
                <c:pt idx="1469">
                  <c:v>0</c:v>
                </c:pt>
                <c:pt idx="1474">
                  <c:v>0</c:v>
                </c:pt>
                <c:pt idx="1491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9">
                  <c:v>0</c:v>
                </c:pt>
                <c:pt idx="1500">
                  <c:v>0</c:v>
                </c:pt>
                <c:pt idx="1507">
                  <c:v>0</c:v>
                </c:pt>
                <c:pt idx="1513">
                  <c:v>0</c:v>
                </c:pt>
                <c:pt idx="1514">
                  <c:v>0</c:v>
                </c:pt>
                <c:pt idx="1519">
                  <c:v>0</c:v>
                </c:pt>
                <c:pt idx="1522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4">
                  <c:v>0</c:v>
                </c:pt>
                <c:pt idx="1551">
                  <c:v>0</c:v>
                </c:pt>
                <c:pt idx="1565">
                  <c:v>0</c:v>
                </c:pt>
                <c:pt idx="1567">
                  <c:v>0</c:v>
                </c:pt>
                <c:pt idx="1572">
                  <c:v>0</c:v>
                </c:pt>
                <c:pt idx="1573">
                  <c:v>0</c:v>
                </c:pt>
                <c:pt idx="1590">
                  <c:v>0</c:v>
                </c:pt>
                <c:pt idx="1592" formatCode="m/d/yyyy">
                  <c:v>0</c:v>
                </c:pt>
                <c:pt idx="1597">
                  <c:v>0</c:v>
                </c:pt>
                <c:pt idx="1598">
                  <c:v>0</c:v>
                </c:pt>
                <c:pt idx="1601">
                  <c:v>0</c:v>
                </c:pt>
                <c:pt idx="1615">
                  <c:v>0</c:v>
                </c:pt>
                <c:pt idx="1619">
                  <c:v>0</c:v>
                </c:pt>
                <c:pt idx="1620">
                  <c:v>0</c:v>
                </c:pt>
                <c:pt idx="1624">
                  <c:v>0</c:v>
                </c:pt>
                <c:pt idx="1625">
                  <c:v>0</c:v>
                </c:pt>
                <c:pt idx="1630">
                  <c:v>0</c:v>
                </c:pt>
                <c:pt idx="1642">
                  <c:v>0</c:v>
                </c:pt>
                <c:pt idx="1653">
                  <c:v>0</c:v>
                </c:pt>
                <c:pt idx="1656">
                  <c:v>0</c:v>
                </c:pt>
                <c:pt idx="1657" formatCode="m/d/yyyy">
                  <c:v>0</c:v>
                </c:pt>
                <c:pt idx="1658">
                  <c:v>0</c:v>
                </c:pt>
                <c:pt idx="1664">
                  <c:v>0</c:v>
                </c:pt>
                <c:pt idx="1668">
                  <c:v>0</c:v>
                </c:pt>
                <c:pt idx="1671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86">
                  <c:v>0</c:v>
                </c:pt>
                <c:pt idx="1687">
                  <c:v>0</c:v>
                </c:pt>
                <c:pt idx="1695">
                  <c:v>0</c:v>
                </c:pt>
                <c:pt idx="1696" formatCode="m/d/yyyy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16" formatCode="m/d/yyyy">
                  <c:v>0</c:v>
                </c:pt>
                <c:pt idx="1717">
                  <c:v>0</c:v>
                </c:pt>
                <c:pt idx="1723">
                  <c:v>0</c:v>
                </c:pt>
                <c:pt idx="1734">
                  <c:v>0</c:v>
                </c:pt>
                <c:pt idx="1735">
                  <c:v>0</c:v>
                </c:pt>
                <c:pt idx="1738">
                  <c:v>0</c:v>
                </c:pt>
                <c:pt idx="1754">
                  <c:v>0</c:v>
                </c:pt>
                <c:pt idx="1755">
                  <c:v>0</c:v>
                </c:pt>
                <c:pt idx="1761">
                  <c:v>0</c:v>
                </c:pt>
                <c:pt idx="1762" formatCode="m/d/yyyy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9">
                  <c:v>0</c:v>
                </c:pt>
                <c:pt idx="1826">
                  <c:v>0</c:v>
                </c:pt>
                <c:pt idx="1855">
                  <c:v>0</c:v>
                </c:pt>
                <c:pt idx="1856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8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9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903">
                  <c:v>0</c:v>
                </c:pt>
                <c:pt idx="1904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8" formatCode="m/d/yyyy">
                  <c:v>0</c:v>
                </c:pt>
                <c:pt idx="1924" formatCode="m/d/yyyy">
                  <c:v>0</c:v>
                </c:pt>
                <c:pt idx="1930">
                  <c:v>0</c:v>
                </c:pt>
                <c:pt idx="1931">
                  <c:v>0</c:v>
                </c:pt>
                <c:pt idx="1936">
                  <c:v>0</c:v>
                </c:pt>
                <c:pt idx="1937">
                  <c:v>0</c:v>
                </c:pt>
                <c:pt idx="1941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9" formatCode="m/d/yyyy">
                  <c:v>0</c:v>
                </c:pt>
                <c:pt idx="1961" formatCode="m/d/yyyy">
                  <c:v>0</c:v>
                </c:pt>
                <c:pt idx="1962">
                  <c:v>0</c:v>
                </c:pt>
                <c:pt idx="1963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3">
                  <c:v>0</c:v>
                </c:pt>
                <c:pt idx="1979">
                  <c:v>0</c:v>
                </c:pt>
                <c:pt idx="1984">
                  <c:v>0</c:v>
                </c:pt>
                <c:pt idx="1987">
                  <c:v>0</c:v>
                </c:pt>
                <c:pt idx="1988" formatCode="m/d/yyyy">
                  <c:v>0</c:v>
                </c:pt>
                <c:pt idx="1992">
                  <c:v>0</c:v>
                </c:pt>
                <c:pt idx="1999">
                  <c:v>0</c:v>
                </c:pt>
                <c:pt idx="2001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9">
                  <c:v>0</c:v>
                </c:pt>
                <c:pt idx="2020">
                  <c:v>0</c:v>
                </c:pt>
                <c:pt idx="2023">
                  <c:v>0</c:v>
                </c:pt>
                <c:pt idx="2024">
                  <c:v>0</c:v>
                </c:pt>
                <c:pt idx="2026">
                  <c:v>0</c:v>
                </c:pt>
                <c:pt idx="2037">
                  <c:v>0</c:v>
                </c:pt>
                <c:pt idx="2041">
                  <c:v>0</c:v>
                </c:pt>
                <c:pt idx="2042" formatCode="m/d/yyyy">
                  <c:v>0</c:v>
                </c:pt>
                <c:pt idx="2043">
                  <c:v>0</c:v>
                </c:pt>
                <c:pt idx="2044">
                  <c:v>0</c:v>
                </c:pt>
                <c:pt idx="2046">
                  <c:v>0</c:v>
                </c:pt>
                <c:pt idx="2047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5">
                  <c:v>0</c:v>
                </c:pt>
                <c:pt idx="2088">
                  <c:v>0</c:v>
                </c:pt>
                <c:pt idx="2099">
                  <c:v>0</c:v>
                </c:pt>
                <c:pt idx="2100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7">
                  <c:v>0</c:v>
                </c:pt>
                <c:pt idx="2108">
                  <c:v>0</c:v>
                </c:pt>
                <c:pt idx="2116">
                  <c:v>0</c:v>
                </c:pt>
                <c:pt idx="2117">
                  <c:v>0</c:v>
                </c:pt>
                <c:pt idx="2119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4">
                  <c:v>0</c:v>
                </c:pt>
                <c:pt idx="2150">
                  <c:v>0</c:v>
                </c:pt>
                <c:pt idx="2151">
                  <c:v>0</c:v>
                </c:pt>
                <c:pt idx="2155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3">
                  <c:v>0</c:v>
                </c:pt>
                <c:pt idx="2164">
                  <c:v>0</c:v>
                </c:pt>
                <c:pt idx="2169">
                  <c:v>0</c:v>
                </c:pt>
                <c:pt idx="2187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200">
                  <c:v>0</c:v>
                </c:pt>
                <c:pt idx="2209">
                  <c:v>0</c:v>
                </c:pt>
                <c:pt idx="2211">
                  <c:v>0</c:v>
                </c:pt>
                <c:pt idx="2216">
                  <c:v>0</c:v>
                </c:pt>
                <c:pt idx="2218">
                  <c:v>0</c:v>
                </c:pt>
                <c:pt idx="2231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8">
                  <c:v>0</c:v>
                </c:pt>
                <c:pt idx="2262">
                  <c:v>0</c:v>
                </c:pt>
                <c:pt idx="2268">
                  <c:v>0</c:v>
                </c:pt>
                <c:pt idx="2280">
                  <c:v>0</c:v>
                </c:pt>
                <c:pt idx="2283">
                  <c:v>0</c:v>
                </c:pt>
                <c:pt idx="2288">
                  <c:v>0</c:v>
                </c:pt>
                <c:pt idx="2289">
                  <c:v>0</c:v>
                </c:pt>
                <c:pt idx="2291">
                  <c:v>0</c:v>
                </c:pt>
                <c:pt idx="2292">
                  <c:v>0</c:v>
                </c:pt>
                <c:pt idx="2294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6">
                  <c:v>0</c:v>
                </c:pt>
                <c:pt idx="2307">
                  <c:v>0</c:v>
                </c:pt>
                <c:pt idx="2309">
                  <c:v>0</c:v>
                </c:pt>
                <c:pt idx="2311">
                  <c:v>0</c:v>
                </c:pt>
                <c:pt idx="2312">
                  <c:v>0</c:v>
                </c:pt>
                <c:pt idx="2314">
                  <c:v>0</c:v>
                </c:pt>
                <c:pt idx="23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BE2B-41D1-B703-4F62AE93350D}"/>
            </c:ext>
          </c:extLst>
        </c:ser>
        <c:ser>
          <c:idx val="49"/>
          <c:order val="49"/>
          <c:tx>
            <c:strRef>
              <c:f>Реестр!$AY$2:$AY$3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Внесение изменений</c:v>
                </c:pt>
              </c:strCache>
            </c:strRef>
          </c:tx>
          <c:spPr>
            <a:solidFill>
              <a:schemeClr val="accent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Реестр!$AY$4:$AY$2324</c:f>
              <c:numCache>
                <c:formatCode>General</c:formatCode>
                <c:ptCount val="2321"/>
                <c:pt idx="122">
                  <c:v>0</c:v>
                </c:pt>
                <c:pt idx="124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367">
                  <c:v>0</c:v>
                </c:pt>
                <c:pt idx="369">
                  <c:v>0</c:v>
                </c:pt>
                <c:pt idx="1878">
                  <c:v>0</c:v>
                </c:pt>
                <c:pt idx="1904">
                  <c:v>0</c:v>
                </c:pt>
                <c:pt idx="1909">
                  <c:v>0</c:v>
                </c:pt>
                <c:pt idx="1937">
                  <c:v>0</c:v>
                </c:pt>
                <c:pt idx="1941">
                  <c:v>0</c:v>
                </c:pt>
                <c:pt idx="1963">
                  <c:v>0</c:v>
                </c:pt>
                <c:pt idx="1967">
                  <c:v>0</c:v>
                </c:pt>
                <c:pt idx="1968">
                  <c:v>0</c:v>
                </c:pt>
                <c:pt idx="1970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9">
                  <c:v>0</c:v>
                </c:pt>
                <c:pt idx="2020">
                  <c:v>0</c:v>
                </c:pt>
                <c:pt idx="2023">
                  <c:v>0</c:v>
                </c:pt>
                <c:pt idx="2024">
                  <c:v>0</c:v>
                </c:pt>
                <c:pt idx="2026">
                  <c:v>0</c:v>
                </c:pt>
                <c:pt idx="2037">
                  <c:v>0</c:v>
                </c:pt>
                <c:pt idx="2041">
                  <c:v>0</c:v>
                </c:pt>
                <c:pt idx="2043">
                  <c:v>0</c:v>
                </c:pt>
                <c:pt idx="2044">
                  <c:v>0</c:v>
                </c:pt>
                <c:pt idx="2047">
                  <c:v>0</c:v>
                </c:pt>
                <c:pt idx="2088">
                  <c:v>0</c:v>
                </c:pt>
                <c:pt idx="22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BE2B-41D1-B703-4F62AE93350D}"/>
            </c:ext>
          </c:extLst>
        </c:ser>
        <c:ser>
          <c:idx val="50"/>
          <c:order val="50"/>
          <c:tx>
            <c:strRef>
              <c:f>Реестр!$AZ$2:$AZ$3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Внесение изменений</c:v>
                </c:pt>
              </c:strCache>
            </c:strRef>
          </c:tx>
          <c:spPr>
            <a:solidFill>
              <a:schemeClr val="accent3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Реестр!$A$4:$A$2324</c:f>
              <c:strCache>
                <c:ptCount val="232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1">
                  <c:v>126</c:v>
                </c:pt>
                <c:pt idx="713">
                  <c:v>127</c:v>
                </c:pt>
                <c:pt idx="727">
                  <c:v>128</c:v>
                </c:pt>
                <c:pt idx="731">
                  <c:v>129</c:v>
                </c:pt>
                <c:pt idx="734">
                  <c:v>130</c:v>
                </c:pt>
                <c:pt idx="738">
                  <c:v>131</c:v>
                </c:pt>
                <c:pt idx="746">
                  <c:v>132</c:v>
                </c:pt>
                <c:pt idx="760">
                  <c:v>133</c:v>
                </c:pt>
                <c:pt idx="765">
                  <c:v>134</c:v>
                </c:pt>
                <c:pt idx="772">
                  <c:v>135</c:v>
                </c:pt>
                <c:pt idx="788">
                  <c:v>136</c:v>
                </c:pt>
                <c:pt idx="789">
                  <c:v>137</c:v>
                </c:pt>
                <c:pt idx="793">
                  <c:v>138</c:v>
                </c:pt>
                <c:pt idx="798">
                  <c:v>139</c:v>
                </c:pt>
                <c:pt idx="809">
                  <c:v>140</c:v>
                </c:pt>
                <c:pt idx="817">
                  <c:v>141</c:v>
                </c:pt>
                <c:pt idx="825">
                  <c:v>142</c:v>
                </c:pt>
                <c:pt idx="837">
                  <c:v>143</c:v>
                </c:pt>
                <c:pt idx="850">
                  <c:v>144</c:v>
                </c:pt>
                <c:pt idx="860">
                  <c:v>145</c:v>
                </c:pt>
                <c:pt idx="875">
                  <c:v>146</c:v>
                </c:pt>
                <c:pt idx="881">
                  <c:v>147</c:v>
                </c:pt>
                <c:pt idx="884">
                  <c:v>148</c:v>
                </c:pt>
                <c:pt idx="885">
                  <c:v>149</c:v>
                </c:pt>
                <c:pt idx="899">
                  <c:v>150</c:v>
                </c:pt>
                <c:pt idx="901">
                  <c:v>151</c:v>
                </c:pt>
                <c:pt idx="907">
                  <c:v>152</c:v>
                </c:pt>
                <c:pt idx="942">
                  <c:v>153</c:v>
                </c:pt>
                <c:pt idx="956">
                  <c:v>154</c:v>
                </c:pt>
                <c:pt idx="973">
                  <c:v>155</c:v>
                </c:pt>
                <c:pt idx="988">
                  <c:v>156</c:v>
                </c:pt>
                <c:pt idx="993">
                  <c:v>157</c:v>
                </c:pt>
                <c:pt idx="1003">
                  <c:v>158</c:v>
                </c:pt>
                <c:pt idx="1006">
                  <c:v>159</c:v>
                </c:pt>
                <c:pt idx="1011">
                  <c:v>160</c:v>
                </c:pt>
                <c:pt idx="1020">
                  <c:v>161</c:v>
                </c:pt>
                <c:pt idx="1023">
                  <c:v>162</c:v>
                </c:pt>
                <c:pt idx="1032">
                  <c:v>163</c:v>
                </c:pt>
                <c:pt idx="1041">
                  <c:v>164</c:v>
                </c:pt>
                <c:pt idx="1042">
                  <c:v>165</c:v>
                </c:pt>
                <c:pt idx="1062">
                  <c:v>166</c:v>
                </c:pt>
                <c:pt idx="1075">
                  <c:v>167</c:v>
                </c:pt>
                <c:pt idx="1083">
                  <c:v>168</c:v>
                </c:pt>
                <c:pt idx="1091">
                  <c:v>169</c:v>
                </c:pt>
                <c:pt idx="1104">
                  <c:v>170</c:v>
                </c:pt>
                <c:pt idx="1122">
                  <c:v>171</c:v>
                </c:pt>
                <c:pt idx="1130">
                  <c:v>172</c:v>
                </c:pt>
                <c:pt idx="1131">
                  <c:v>173</c:v>
                </c:pt>
                <c:pt idx="1147">
                  <c:v>174</c:v>
                </c:pt>
                <c:pt idx="1152">
                  <c:v>175</c:v>
                </c:pt>
                <c:pt idx="1174">
                  <c:v>176</c:v>
                </c:pt>
                <c:pt idx="1186">
                  <c:v>177</c:v>
                </c:pt>
                <c:pt idx="1196">
                  <c:v>178</c:v>
                </c:pt>
                <c:pt idx="1207">
                  <c:v>179</c:v>
                </c:pt>
                <c:pt idx="1213">
                  <c:v>180</c:v>
                </c:pt>
                <c:pt idx="1220">
                  <c:v>181</c:v>
                </c:pt>
                <c:pt idx="1226">
                  <c:v>182</c:v>
                </c:pt>
                <c:pt idx="1236">
                  <c:v>183</c:v>
                </c:pt>
                <c:pt idx="1245">
                  <c:v>184</c:v>
                </c:pt>
                <c:pt idx="1252">
                  <c:v>185</c:v>
                </c:pt>
                <c:pt idx="1267">
                  <c:v>186</c:v>
                </c:pt>
                <c:pt idx="1284">
                  <c:v>187</c:v>
                </c:pt>
                <c:pt idx="1293">
                  <c:v>188</c:v>
                </c:pt>
                <c:pt idx="1318">
                  <c:v>189</c:v>
                </c:pt>
                <c:pt idx="1334">
                  <c:v>190</c:v>
                </c:pt>
                <c:pt idx="1340">
                  <c:v>191</c:v>
                </c:pt>
                <c:pt idx="1351">
                  <c:v>192</c:v>
                </c:pt>
                <c:pt idx="1356">
                  <c:v>193</c:v>
                </c:pt>
                <c:pt idx="1384">
                  <c:v>194</c:v>
                </c:pt>
                <c:pt idx="1388">
                  <c:v>195</c:v>
                </c:pt>
                <c:pt idx="1403">
                  <c:v>196</c:v>
                </c:pt>
                <c:pt idx="1405">
                  <c:v>197</c:v>
                </c:pt>
                <c:pt idx="1420">
                  <c:v>198</c:v>
                </c:pt>
                <c:pt idx="1443">
                  <c:v>199</c:v>
                </c:pt>
                <c:pt idx="1445">
                  <c:v>200</c:v>
                </c:pt>
                <c:pt idx="1446">
                  <c:v>201</c:v>
                </c:pt>
                <c:pt idx="1457">
                  <c:v>202</c:v>
                </c:pt>
                <c:pt idx="1466">
                  <c:v>203</c:v>
                </c:pt>
                <c:pt idx="1491">
                  <c:v>204</c:v>
                </c:pt>
                <c:pt idx="1497">
                  <c:v>205</c:v>
                </c:pt>
                <c:pt idx="1514">
                  <c:v>206</c:v>
                </c:pt>
                <c:pt idx="1519">
                  <c:v>207</c:v>
                </c:pt>
                <c:pt idx="1523">
                  <c:v>208</c:v>
                </c:pt>
                <c:pt idx="1525">
                  <c:v>209</c:v>
                </c:pt>
                <c:pt idx="1528">
                  <c:v>210</c:v>
                </c:pt>
                <c:pt idx="1535">
                  <c:v>211</c:v>
                </c:pt>
                <c:pt idx="1551">
                  <c:v>212</c:v>
                </c:pt>
                <c:pt idx="1565">
                  <c:v>213</c:v>
                </c:pt>
                <c:pt idx="1567">
                  <c:v>214</c:v>
                </c:pt>
                <c:pt idx="1573">
                  <c:v>215</c:v>
                </c:pt>
                <c:pt idx="1579">
                  <c:v>216</c:v>
                </c:pt>
                <c:pt idx="1594">
                  <c:v>217</c:v>
                </c:pt>
                <c:pt idx="1602">
                  <c:v>218</c:v>
                </c:pt>
                <c:pt idx="1620">
                  <c:v>219</c:v>
                </c:pt>
                <c:pt idx="1630">
                  <c:v>220</c:v>
                </c:pt>
                <c:pt idx="1642">
                  <c:v>221</c:v>
                </c:pt>
                <c:pt idx="1653">
                  <c:v>222</c:v>
                </c:pt>
                <c:pt idx="1658">
                  <c:v>223</c:v>
                </c:pt>
                <c:pt idx="1664">
                  <c:v>224</c:v>
                </c:pt>
                <c:pt idx="1671">
                  <c:v>225</c:v>
                </c:pt>
                <c:pt idx="1679">
                  <c:v>226</c:v>
                </c:pt>
                <c:pt idx="1687">
                  <c:v>227</c:v>
                </c:pt>
                <c:pt idx="1708">
                  <c:v>228</c:v>
                </c:pt>
                <c:pt idx="1717">
                  <c:v>229</c:v>
                </c:pt>
                <c:pt idx="1721">
                  <c:v>230</c:v>
                </c:pt>
                <c:pt idx="1724">
                  <c:v>231</c:v>
                </c:pt>
                <c:pt idx="1727">
                  <c:v>232</c:v>
                </c:pt>
                <c:pt idx="1729">
                  <c:v>233</c:v>
                </c:pt>
                <c:pt idx="1735">
                  <c:v>234</c:v>
                </c:pt>
                <c:pt idx="1745">
                  <c:v>235</c:v>
                </c:pt>
                <c:pt idx="1763">
                  <c:v>236</c:v>
                </c:pt>
                <c:pt idx="1773">
                  <c:v>237</c:v>
                </c:pt>
                <c:pt idx="1788">
                  <c:v>238</c:v>
                </c:pt>
                <c:pt idx="1789">
                  <c:v>239</c:v>
                </c:pt>
                <c:pt idx="1798">
                  <c:v>240</c:v>
                </c:pt>
                <c:pt idx="1807">
                  <c:v>241</c:v>
                </c:pt>
                <c:pt idx="1819">
                  <c:v>242</c:v>
                </c:pt>
                <c:pt idx="1826">
                  <c:v>243</c:v>
                </c:pt>
                <c:pt idx="1840">
                  <c:v>244</c:v>
                </c:pt>
                <c:pt idx="1857">
                  <c:v>245</c:v>
                </c:pt>
                <c:pt idx="1877">
                  <c:v>246</c:v>
                </c:pt>
                <c:pt idx="1878">
                  <c:v>247</c:v>
                </c:pt>
                <c:pt idx="1885">
                  <c:v>248</c:v>
                </c:pt>
                <c:pt idx="1890">
                  <c:v>249</c:v>
                </c:pt>
                <c:pt idx="1897">
                  <c:v>250</c:v>
                </c:pt>
                <c:pt idx="1904">
                  <c:v>251</c:v>
                </c:pt>
                <c:pt idx="1909">
                  <c:v>252</c:v>
                </c:pt>
                <c:pt idx="1912">
                  <c:v>253</c:v>
                </c:pt>
                <c:pt idx="1928">
                  <c:v>254</c:v>
                </c:pt>
                <c:pt idx="1934">
                  <c:v>255</c:v>
                </c:pt>
                <c:pt idx="1937">
                  <c:v>256</c:v>
                </c:pt>
                <c:pt idx="1939">
                  <c:v>257</c:v>
                </c:pt>
                <c:pt idx="1941">
                  <c:v>258</c:v>
                </c:pt>
                <c:pt idx="1954">
                  <c:v>259</c:v>
                </c:pt>
                <c:pt idx="1963">
                  <c:v>260</c:v>
                </c:pt>
                <c:pt idx="1967">
                  <c:v>261</c:v>
                </c:pt>
                <c:pt idx="1968">
                  <c:v>262</c:v>
                </c:pt>
                <c:pt idx="1970">
                  <c:v>263</c:v>
                </c:pt>
                <c:pt idx="1974">
                  <c:v>264</c:v>
                </c:pt>
                <c:pt idx="1977">
                  <c:v>265</c:v>
                </c:pt>
                <c:pt idx="1982">
                  <c:v>266</c:v>
                </c:pt>
                <c:pt idx="1985">
                  <c:v>267</c:v>
                </c:pt>
                <c:pt idx="1989">
                  <c:v>268</c:v>
                </c:pt>
                <c:pt idx="1993">
                  <c:v>269</c:v>
                </c:pt>
                <c:pt idx="1998">
                  <c:v>270</c:v>
                </c:pt>
                <c:pt idx="2006">
                  <c:v>271</c:v>
                </c:pt>
                <c:pt idx="2007">
                  <c:v>272</c:v>
                </c:pt>
                <c:pt idx="2008">
                  <c:v>273</c:v>
                </c:pt>
                <c:pt idx="2009">
                  <c:v>274</c:v>
                </c:pt>
                <c:pt idx="2010">
                  <c:v>275</c:v>
                </c:pt>
                <c:pt idx="2011">
                  <c:v>276</c:v>
                </c:pt>
                <c:pt idx="2012">
                  <c:v>277</c:v>
                </c:pt>
                <c:pt idx="2013">
                  <c:v>278</c:v>
                </c:pt>
                <c:pt idx="2014">
                  <c:v>279</c:v>
                </c:pt>
                <c:pt idx="2015">
                  <c:v>280</c:v>
                </c:pt>
                <c:pt idx="2016">
                  <c:v>281</c:v>
                </c:pt>
                <c:pt idx="2017">
                  <c:v>282</c:v>
                </c:pt>
                <c:pt idx="2019">
                  <c:v>283</c:v>
                </c:pt>
                <c:pt idx="2020">
                  <c:v>284</c:v>
                </c:pt>
                <c:pt idx="2023">
                  <c:v>285</c:v>
                </c:pt>
                <c:pt idx="2024">
                  <c:v>286</c:v>
                </c:pt>
                <c:pt idx="2026">
                  <c:v>287</c:v>
                </c:pt>
                <c:pt idx="2028">
                  <c:v>288</c:v>
                </c:pt>
                <c:pt idx="2029">
                  <c:v>289</c:v>
                </c:pt>
                <c:pt idx="2030">
                  <c:v>290</c:v>
                </c:pt>
                <c:pt idx="2031">
                  <c:v>291</c:v>
                </c:pt>
                <c:pt idx="2032">
                  <c:v>292</c:v>
                </c:pt>
                <c:pt idx="2034">
                  <c:v>293</c:v>
                </c:pt>
                <c:pt idx="2035">
                  <c:v>294</c:v>
                </c:pt>
                <c:pt idx="2037">
                  <c:v>295</c:v>
                </c:pt>
                <c:pt idx="2041">
                  <c:v>296</c:v>
                </c:pt>
                <c:pt idx="2043">
                  <c:v>297</c:v>
                </c:pt>
                <c:pt idx="2044">
                  <c:v>298</c:v>
                </c:pt>
                <c:pt idx="2047">
                  <c:v>299</c:v>
                </c:pt>
                <c:pt idx="2080">
                  <c:v>300</c:v>
                </c:pt>
                <c:pt idx="2082">
                  <c:v>301</c:v>
                </c:pt>
                <c:pt idx="2085">
                  <c:v>302</c:v>
                </c:pt>
                <c:pt idx="2087">
                  <c:v>303</c:v>
                </c:pt>
                <c:pt idx="2088">
                  <c:v>304</c:v>
                </c:pt>
                <c:pt idx="2110">
                  <c:v>305</c:v>
                </c:pt>
                <c:pt idx="2119">
                  <c:v>306</c:v>
                </c:pt>
                <c:pt idx="2132">
                  <c:v>307</c:v>
                </c:pt>
                <c:pt idx="2133">
                  <c:v>308</c:v>
                </c:pt>
                <c:pt idx="2140">
                  <c:v>309</c:v>
                </c:pt>
                <c:pt idx="2144">
                  <c:v>310</c:v>
                </c:pt>
                <c:pt idx="2151">
                  <c:v>311</c:v>
                </c:pt>
                <c:pt idx="2155">
                  <c:v>312</c:v>
                </c:pt>
                <c:pt idx="2157">
                  <c:v>313</c:v>
                </c:pt>
                <c:pt idx="2159">
                  <c:v>314</c:v>
                </c:pt>
                <c:pt idx="2164">
                  <c:v>315</c:v>
                </c:pt>
                <c:pt idx="2169">
                  <c:v>316</c:v>
                </c:pt>
                <c:pt idx="2187">
                  <c:v>317</c:v>
                </c:pt>
                <c:pt idx="2197">
                  <c:v>318</c:v>
                </c:pt>
                <c:pt idx="2198">
                  <c:v>319</c:v>
                </c:pt>
                <c:pt idx="2199">
                  <c:v>320</c:v>
                </c:pt>
                <c:pt idx="2201">
                  <c:v>321</c:v>
                </c:pt>
                <c:pt idx="2209">
                  <c:v>322</c:v>
                </c:pt>
                <c:pt idx="2211">
                  <c:v>323</c:v>
                </c:pt>
                <c:pt idx="2216">
                  <c:v>324</c:v>
                </c:pt>
                <c:pt idx="2219">
                  <c:v>325</c:v>
                </c:pt>
                <c:pt idx="2231">
                  <c:v>326</c:v>
                </c:pt>
                <c:pt idx="2240">
                  <c:v>327</c:v>
                </c:pt>
                <c:pt idx="2251">
                  <c:v>328</c:v>
                </c:pt>
                <c:pt idx="2252">
                  <c:v>329</c:v>
                </c:pt>
                <c:pt idx="2253">
                  <c:v>330</c:v>
                </c:pt>
                <c:pt idx="2255">
                  <c:v>331</c:v>
                </c:pt>
                <c:pt idx="2258">
                  <c:v>332</c:v>
                </c:pt>
                <c:pt idx="2259">
                  <c:v>333</c:v>
                </c:pt>
                <c:pt idx="2262">
                  <c:v>334</c:v>
                </c:pt>
                <c:pt idx="2266">
                  <c:v>335</c:v>
                </c:pt>
                <c:pt idx="2268">
                  <c:v>336</c:v>
                </c:pt>
                <c:pt idx="2279">
                  <c:v>337</c:v>
                </c:pt>
                <c:pt idx="2280">
                  <c:v>338</c:v>
                </c:pt>
                <c:pt idx="2283">
                  <c:v>339</c:v>
                </c:pt>
                <c:pt idx="2291">
                  <c:v>340</c:v>
                </c:pt>
                <c:pt idx="2292">
                  <c:v>341</c:v>
                </c:pt>
                <c:pt idx="2294">
                  <c:v>342</c:v>
                </c:pt>
                <c:pt idx="2299">
                  <c:v>343</c:v>
                </c:pt>
                <c:pt idx="2300">
                  <c:v>344</c:v>
                </c:pt>
                <c:pt idx="2301">
                  <c:v>345</c:v>
                </c:pt>
                <c:pt idx="2302">
                  <c:v>346</c:v>
                </c:pt>
                <c:pt idx="2303">
                  <c:v>347</c:v>
                </c:pt>
                <c:pt idx="2307">
                  <c:v>348</c:v>
                </c:pt>
                <c:pt idx="2309">
                  <c:v>349</c:v>
                </c:pt>
                <c:pt idx="2312">
                  <c:v>350</c:v>
                </c:pt>
                <c:pt idx="2314">
                  <c:v>351</c:v>
                </c:pt>
                <c:pt idx="2315">
                  <c:v>352</c:v>
                </c:pt>
                <c:pt idx="2318">
                  <c:v>353</c:v>
                </c:pt>
                <c:pt idx="2319">
                  <c:v>354</c:v>
                </c:pt>
                <c:pt idx="2320">
                  <c:v>355</c:v>
                </c:pt>
              </c:strCache>
            </c:strRef>
          </c:cat>
          <c:val>
            <c:numRef>
              <c:f>Реестр!$AZ$4:$AZ$2324</c:f>
              <c:numCache>
                <c:formatCode>General</c:formatCode>
                <c:ptCount val="2321"/>
                <c:pt idx="3">
                  <c:v>0</c:v>
                </c:pt>
                <c:pt idx="44">
                  <c:v>0</c:v>
                </c:pt>
                <c:pt idx="46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34">
                  <c:v>0</c:v>
                </c:pt>
                <c:pt idx="263">
                  <c:v>0</c:v>
                </c:pt>
                <c:pt idx="288">
                  <c:v>0</c:v>
                </c:pt>
                <c:pt idx="329">
                  <c:v>0</c:v>
                </c:pt>
                <c:pt idx="352">
                  <c:v>0</c:v>
                </c:pt>
                <c:pt idx="367">
                  <c:v>0</c:v>
                </c:pt>
                <c:pt idx="369">
                  <c:v>0</c:v>
                </c:pt>
                <c:pt idx="421">
                  <c:v>0</c:v>
                </c:pt>
                <c:pt idx="433">
                  <c:v>0</c:v>
                </c:pt>
                <c:pt idx="885">
                  <c:v>0</c:v>
                </c:pt>
                <c:pt idx="901">
                  <c:v>0</c:v>
                </c:pt>
                <c:pt idx="956">
                  <c:v>0</c:v>
                </c:pt>
                <c:pt idx="973">
                  <c:v>0</c:v>
                </c:pt>
                <c:pt idx="993">
                  <c:v>0</c:v>
                </c:pt>
                <c:pt idx="1006">
                  <c:v>0</c:v>
                </c:pt>
                <c:pt idx="1011">
                  <c:v>0</c:v>
                </c:pt>
                <c:pt idx="1020">
                  <c:v>0</c:v>
                </c:pt>
                <c:pt idx="1042">
                  <c:v>0</c:v>
                </c:pt>
                <c:pt idx="1062">
                  <c:v>0</c:v>
                </c:pt>
                <c:pt idx="1075">
                  <c:v>0</c:v>
                </c:pt>
                <c:pt idx="1091">
                  <c:v>0</c:v>
                </c:pt>
                <c:pt idx="1131">
                  <c:v>0</c:v>
                </c:pt>
                <c:pt idx="1147">
                  <c:v>0</c:v>
                </c:pt>
                <c:pt idx="1186">
                  <c:v>0</c:v>
                </c:pt>
                <c:pt idx="1207">
                  <c:v>0</c:v>
                </c:pt>
                <c:pt idx="1213">
                  <c:v>0</c:v>
                </c:pt>
                <c:pt idx="1220">
                  <c:v>0</c:v>
                </c:pt>
                <c:pt idx="1284">
                  <c:v>0</c:v>
                </c:pt>
                <c:pt idx="1318">
                  <c:v>0</c:v>
                </c:pt>
                <c:pt idx="1334">
                  <c:v>0</c:v>
                </c:pt>
                <c:pt idx="1384">
                  <c:v>0</c:v>
                </c:pt>
                <c:pt idx="1388">
                  <c:v>0</c:v>
                </c:pt>
                <c:pt idx="1446">
                  <c:v>0</c:v>
                </c:pt>
                <c:pt idx="1457">
                  <c:v>0</c:v>
                </c:pt>
                <c:pt idx="1491">
                  <c:v>0</c:v>
                </c:pt>
                <c:pt idx="1497">
                  <c:v>0</c:v>
                </c:pt>
                <c:pt idx="1514">
                  <c:v>0</c:v>
                </c:pt>
                <c:pt idx="1519">
                  <c:v>0</c:v>
                </c:pt>
                <c:pt idx="1528">
                  <c:v>0</c:v>
                </c:pt>
                <c:pt idx="1551">
                  <c:v>0</c:v>
                </c:pt>
                <c:pt idx="1565">
                  <c:v>0</c:v>
                </c:pt>
                <c:pt idx="1567">
                  <c:v>0</c:v>
                </c:pt>
                <c:pt idx="1573">
                  <c:v>0</c:v>
                </c:pt>
                <c:pt idx="1620">
                  <c:v>0</c:v>
                </c:pt>
                <c:pt idx="1630">
                  <c:v>0</c:v>
                </c:pt>
                <c:pt idx="1642">
                  <c:v>0</c:v>
                </c:pt>
                <c:pt idx="1653">
                  <c:v>0</c:v>
                </c:pt>
                <c:pt idx="1658">
                  <c:v>0</c:v>
                </c:pt>
                <c:pt idx="1664">
                  <c:v>0</c:v>
                </c:pt>
                <c:pt idx="1671">
                  <c:v>0</c:v>
                </c:pt>
                <c:pt idx="1687">
                  <c:v>0</c:v>
                </c:pt>
                <c:pt idx="1708">
                  <c:v>0</c:v>
                </c:pt>
                <c:pt idx="1735">
                  <c:v>0</c:v>
                </c:pt>
                <c:pt idx="1789">
                  <c:v>0</c:v>
                </c:pt>
                <c:pt idx="1826">
                  <c:v>0</c:v>
                </c:pt>
                <c:pt idx="2047">
                  <c:v>0</c:v>
                </c:pt>
                <c:pt idx="2080">
                  <c:v>0</c:v>
                </c:pt>
                <c:pt idx="2082">
                  <c:v>0</c:v>
                </c:pt>
                <c:pt idx="2085">
                  <c:v>0</c:v>
                </c:pt>
                <c:pt idx="2119">
                  <c:v>0</c:v>
                </c:pt>
                <c:pt idx="2133">
                  <c:v>0</c:v>
                </c:pt>
                <c:pt idx="2140">
                  <c:v>0</c:v>
                </c:pt>
                <c:pt idx="2144">
                  <c:v>0</c:v>
                </c:pt>
                <c:pt idx="2155">
                  <c:v>0</c:v>
                </c:pt>
                <c:pt idx="2157">
                  <c:v>0</c:v>
                </c:pt>
                <c:pt idx="2159">
                  <c:v>0</c:v>
                </c:pt>
                <c:pt idx="2169">
                  <c:v>0</c:v>
                </c:pt>
                <c:pt idx="2187">
                  <c:v>0</c:v>
                </c:pt>
                <c:pt idx="2209">
                  <c:v>0</c:v>
                </c:pt>
                <c:pt idx="2211">
                  <c:v>0</c:v>
                </c:pt>
                <c:pt idx="2216">
                  <c:v>0</c:v>
                </c:pt>
                <c:pt idx="2240">
                  <c:v>0</c:v>
                </c:pt>
                <c:pt idx="2253">
                  <c:v>0</c:v>
                </c:pt>
                <c:pt idx="2280">
                  <c:v>0</c:v>
                </c:pt>
                <c:pt idx="2283">
                  <c:v>0</c:v>
                </c:pt>
                <c:pt idx="2292">
                  <c:v>0</c:v>
                </c:pt>
                <c:pt idx="2294">
                  <c:v>0</c:v>
                </c:pt>
                <c:pt idx="2302">
                  <c:v>0</c:v>
                </c:pt>
                <c:pt idx="2303">
                  <c:v>0</c:v>
                </c:pt>
                <c:pt idx="2309">
                  <c:v>0</c:v>
                </c:pt>
                <c:pt idx="2312">
                  <c:v>0</c:v>
                </c:pt>
                <c:pt idx="23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BE2B-41D1-B703-4F62AE933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23094367"/>
        <c:axId val="723096863"/>
      </c:barChart>
      <c:catAx>
        <c:axId val="723094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23096863"/>
        <c:crosses val="autoZero"/>
        <c:auto val="1"/>
        <c:lblAlgn val="ctr"/>
        <c:lblOffset val="100"/>
        <c:noMultiLvlLbl val="0"/>
      </c:catAx>
      <c:valAx>
        <c:axId val="723096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23094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5918" cy="6076709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spkberiozka@yandex.ru" TargetMode="External"/><Relationship Id="rId21" Type="http://schemas.openxmlformats.org/officeDocument/2006/relationships/hyperlink" Target="mailto:savamag72@gmail.com" TargetMode="External"/><Relationship Id="rId324" Type="http://schemas.openxmlformats.org/officeDocument/2006/relationships/hyperlink" Target="mailto:sfera-i@yandex.ru" TargetMode="External"/><Relationship Id="rId531" Type="http://schemas.openxmlformats.org/officeDocument/2006/relationships/hyperlink" Target="mailto:s7197270@gmail.com" TargetMode="External"/><Relationship Id="rId170" Type="http://schemas.openxmlformats.org/officeDocument/2006/relationships/hyperlink" Target="mailto:starnova26@mail.ru" TargetMode="External"/><Relationship Id="rId268" Type="http://schemas.openxmlformats.org/officeDocument/2006/relationships/hyperlink" Target="mailto:sks@trestgm.ru" TargetMode="External"/><Relationship Id="rId475" Type="http://schemas.openxmlformats.org/officeDocument/2006/relationships/hyperlink" Target="mailto:nafo_tr@mosreg.ru" TargetMode="External"/><Relationship Id="rId32" Type="http://schemas.openxmlformats.org/officeDocument/2006/relationships/hyperlink" Target="mailto:cen-7060-dir@x5.ru;N.Soloveva@x5.ru" TargetMode="External"/><Relationship Id="rId128" Type="http://schemas.openxmlformats.org/officeDocument/2006/relationships/hyperlink" Target="mailto:serbakovevgenij894@gmail.com" TargetMode="External"/><Relationship Id="rId335" Type="http://schemas.openxmlformats.org/officeDocument/2006/relationships/hyperlink" Target="mailto:ribalka-nara@yandex.ru" TargetMode="External"/><Relationship Id="rId542" Type="http://schemas.openxmlformats.org/officeDocument/2006/relationships/hyperlink" Target="mailto:nafo_si_klassika@mosreg.ru" TargetMode="External"/><Relationship Id="rId181" Type="http://schemas.openxmlformats.org/officeDocument/2006/relationships/hyperlink" Target="mailto:nina0706@mail.ru" TargetMode="External"/><Relationship Id="rId402" Type="http://schemas.openxmlformats.org/officeDocument/2006/relationships/hyperlink" Target="mailto:mastahov@coexpan.com" TargetMode="External"/><Relationship Id="rId279" Type="http://schemas.openxmlformats.org/officeDocument/2006/relationships/hyperlink" Target="mailto:ivanovnamarina733@gmail.com" TargetMode="External"/><Relationship Id="rId486" Type="http://schemas.openxmlformats.org/officeDocument/2006/relationships/hyperlink" Target="mailto:riskina.s@yandex.ru" TargetMode="External"/><Relationship Id="rId43" Type="http://schemas.openxmlformats.org/officeDocument/2006/relationships/hyperlink" Target="mailto:Kolos1-84955088093@yandex.ru" TargetMode="External"/><Relationship Id="rId139" Type="http://schemas.openxmlformats.org/officeDocument/2006/relationships/hyperlink" Target="mailto:info@nfcity.ru" TargetMode="External"/><Relationship Id="rId346" Type="http://schemas.openxmlformats.org/officeDocument/2006/relationships/hyperlink" Target="mailto:silyaeva@ostov-sk.ru" TargetMode="External"/><Relationship Id="rId553" Type="http://schemas.openxmlformats.org/officeDocument/2006/relationships/hyperlink" Target="mailto:detskiisad.15@yandex.ru" TargetMode="External"/><Relationship Id="rId192" Type="http://schemas.openxmlformats.org/officeDocument/2006/relationships/hyperlink" Target="mailto:lica.leonova@yandex.ru" TargetMode="External"/><Relationship Id="rId206" Type="http://schemas.openxmlformats.org/officeDocument/2006/relationships/hyperlink" Target="mailto:reception@vdknf.ru" TargetMode="External"/><Relationship Id="rId413" Type="http://schemas.openxmlformats.org/officeDocument/2006/relationships/hyperlink" Target="mailto:mik-2000@inbox.ru" TargetMode="External"/><Relationship Id="rId497" Type="http://schemas.openxmlformats.org/officeDocument/2006/relationships/hyperlink" Target="mailto:nafo_sosh_9@mosreg.ru" TargetMode="External"/><Relationship Id="rId620" Type="http://schemas.openxmlformats.org/officeDocument/2006/relationships/hyperlink" Target="mailto:mbu.khs@mail.ru" TargetMode="External"/><Relationship Id="rId357" Type="http://schemas.openxmlformats.org/officeDocument/2006/relationships/hyperlink" Target="mailto:kiz_intal@mail.ru" TargetMode="External"/><Relationship Id="rId54" Type="http://schemas.openxmlformats.org/officeDocument/2006/relationships/hyperlink" Target="mailto:dsk.rus1@bk.ru" TargetMode="External"/><Relationship Id="rId217" Type="http://schemas.openxmlformats.org/officeDocument/2006/relationships/hyperlink" Target="mailto:reception@vdknf.ru" TargetMode="External"/><Relationship Id="rId564" Type="http://schemas.openxmlformats.org/officeDocument/2006/relationships/hyperlink" Target="mailto:buhuvd@mail.ru" TargetMode="External"/><Relationship Id="rId424" Type="http://schemas.openxmlformats.org/officeDocument/2006/relationships/hyperlink" Target="mailto:9685742255@mail.ru" TargetMode="External"/><Relationship Id="rId270" Type="http://schemas.openxmlformats.org/officeDocument/2006/relationships/hyperlink" Target="mailto:zaharovaanny@yandex.ru" TargetMode="External"/><Relationship Id="rId65" Type="http://schemas.openxmlformats.org/officeDocument/2006/relationships/hyperlink" Target="mailto:oop_umvd@mail.ru;xxxadxx@mail.ru" TargetMode="External"/><Relationship Id="rId130" Type="http://schemas.openxmlformats.org/officeDocument/2006/relationships/hyperlink" Target="mailto:narasad13@mail.ru" TargetMode="External"/><Relationship Id="rId368" Type="http://schemas.openxmlformats.org/officeDocument/2006/relationships/hyperlink" Target="mailto:sntluch.npotoriy@mail.ru" TargetMode="External"/><Relationship Id="rId575" Type="http://schemas.openxmlformats.org/officeDocument/2006/relationships/hyperlink" Target="mailto:newolhovkalla@mail.ru" TargetMode="External"/><Relationship Id="rId228" Type="http://schemas.openxmlformats.org/officeDocument/2006/relationships/hyperlink" Target="mailto:alabinschool@mail.ru" TargetMode="External"/><Relationship Id="rId435" Type="http://schemas.openxmlformats.org/officeDocument/2006/relationships/hyperlink" Target="mailto:kcson.nara@mosreg.ru" TargetMode="External"/><Relationship Id="rId281" Type="http://schemas.openxmlformats.org/officeDocument/2006/relationships/hyperlink" Target="mailto:mkuudnf@mail.ru" TargetMode="External"/><Relationship Id="rId502" Type="http://schemas.openxmlformats.org/officeDocument/2006/relationships/hyperlink" Target="mailto:vkazakova@mail.ru" TargetMode="External"/><Relationship Id="rId76" Type="http://schemas.openxmlformats.org/officeDocument/2006/relationships/hyperlink" Target="mailto:anzaharov79@mail.ru" TargetMode="External"/><Relationship Id="rId141" Type="http://schemas.openxmlformats.org/officeDocument/2006/relationships/hyperlink" Target="mailto:am-97@mail.ru" TargetMode="External"/><Relationship Id="rId379" Type="http://schemas.openxmlformats.org/officeDocument/2006/relationships/hyperlink" Target="mailto:tureyka-park@yandex.ru" TargetMode="External"/><Relationship Id="rId586" Type="http://schemas.openxmlformats.org/officeDocument/2006/relationships/hyperlink" Target="mailto:nafo_lira@mosreg.ru" TargetMode="External"/><Relationship Id="rId7" Type="http://schemas.openxmlformats.org/officeDocument/2006/relationships/hyperlink" Target="tel:+74963438471" TargetMode="External"/><Relationship Id="rId239" Type="http://schemas.openxmlformats.org/officeDocument/2006/relationships/hyperlink" Target="mailto:nafo_teplo@mosreg.ru" TargetMode="External"/><Relationship Id="rId446" Type="http://schemas.openxmlformats.org/officeDocument/2006/relationships/hyperlink" Target="mailto:a.minkov@mail.ru" TargetMode="External"/><Relationship Id="rId292" Type="http://schemas.openxmlformats.org/officeDocument/2006/relationships/hyperlink" Target="mailto:vika-vika9339@yandex.ru" TargetMode="External"/><Relationship Id="rId306" Type="http://schemas.openxmlformats.org/officeDocument/2006/relationships/hyperlink" Target="mailto:bas_7al@mail.ru" TargetMode="External"/><Relationship Id="rId87" Type="http://schemas.openxmlformats.org/officeDocument/2006/relationships/hyperlink" Target="mailto:lena.ru2@yandex.ru" TargetMode="External"/><Relationship Id="rId513" Type="http://schemas.openxmlformats.org/officeDocument/2006/relationships/hyperlink" Target="mailto:Vadim9991549@gmail.com" TargetMode="External"/><Relationship Id="rId597" Type="http://schemas.openxmlformats.org/officeDocument/2006/relationships/hyperlink" Target="mailto:stepanova@arneg.ru" TargetMode="External"/><Relationship Id="rId152" Type="http://schemas.openxmlformats.org/officeDocument/2006/relationships/hyperlink" Target="mailto:naradez@mail.ru" TargetMode="External"/><Relationship Id="rId457" Type="http://schemas.openxmlformats.org/officeDocument/2006/relationships/hyperlink" Target="mailto:nafo_sport_stroitel@mosreg.ru" TargetMode="External"/><Relationship Id="rId14" Type="http://schemas.openxmlformats.org/officeDocument/2006/relationships/hyperlink" Target="mailto:zao.bon@mail.ru" TargetMode="External"/><Relationship Id="rId317" Type="http://schemas.openxmlformats.org/officeDocument/2006/relationships/hyperlink" Target="mailto:aleoks2006@mail.ru" TargetMode="External"/><Relationship Id="rId524" Type="http://schemas.openxmlformats.org/officeDocument/2006/relationships/hyperlink" Target="mailto:do_ut_des@bk.ru" TargetMode="External"/><Relationship Id="rId98" Type="http://schemas.openxmlformats.org/officeDocument/2006/relationships/hyperlink" Target="mailto:89629990999@mail.ru" TargetMode="External"/><Relationship Id="rId163" Type="http://schemas.openxmlformats.org/officeDocument/2006/relationships/hyperlink" Target="mailto:protasova.anya86@mail.ru" TargetMode="External"/><Relationship Id="rId370" Type="http://schemas.openxmlformats.org/officeDocument/2006/relationships/hyperlink" Target="mailto:istochniksnt@yandex.ru" TargetMode="External"/><Relationship Id="rId230" Type="http://schemas.openxmlformats.org/officeDocument/2006/relationships/hyperlink" Target="mailto:nafo_teplo@mosreg.ru" TargetMode="External"/><Relationship Id="rId468" Type="http://schemas.openxmlformats.org/officeDocument/2006/relationships/hyperlink" Target="mailto:gdkzvezda@yandex.ru" TargetMode="External"/><Relationship Id="rId25" Type="http://schemas.openxmlformats.org/officeDocument/2006/relationships/hyperlink" Target="mailto:sadovodmvd@yandex.ru" TargetMode="External"/><Relationship Id="rId328" Type="http://schemas.openxmlformats.org/officeDocument/2006/relationships/hyperlink" Target="mailto:alex_sharapanjuk@mail.ru" TargetMode="External"/><Relationship Id="rId535" Type="http://schemas.openxmlformats.org/officeDocument/2006/relationships/hyperlink" Target="mailto:nf_madou_ds5@mail.ru" TargetMode="External"/><Relationship Id="rId174" Type="http://schemas.openxmlformats.org/officeDocument/2006/relationships/hyperlink" Target="mailto:9629623781@mail.ru" TargetMode="External"/><Relationship Id="rId381" Type="http://schemas.openxmlformats.org/officeDocument/2006/relationships/hyperlink" Target="mailto:jilochkina@mail.ru" TargetMode="External"/><Relationship Id="rId602" Type="http://schemas.openxmlformats.org/officeDocument/2006/relationships/hyperlink" Target="mailto:Sofino.school@gmail.com" TargetMode="External"/><Relationship Id="rId241" Type="http://schemas.openxmlformats.org/officeDocument/2006/relationships/hyperlink" Target="mailto:nafo_teplo@mosreg.ru" TargetMode="External"/><Relationship Id="rId479" Type="http://schemas.openxmlformats.org/officeDocument/2006/relationships/hyperlink" Target="mailto:zharov.juriy2014@gmail.com" TargetMode="External"/><Relationship Id="rId36" Type="http://schemas.openxmlformats.org/officeDocument/2006/relationships/hyperlink" Target="mailto:89264942626@mail.ru" TargetMode="External"/><Relationship Id="rId283" Type="http://schemas.openxmlformats.org/officeDocument/2006/relationships/hyperlink" Target="mailto:rules_82@list.ru" TargetMode="External"/><Relationship Id="rId339" Type="http://schemas.openxmlformats.org/officeDocument/2006/relationships/hyperlink" Target="mailto:aleksei-kan@mail.ru" TargetMode="External"/><Relationship Id="rId490" Type="http://schemas.openxmlformats.org/officeDocument/2006/relationships/hyperlink" Target="mailto:neosuliko@yandex.ru%20," TargetMode="External"/><Relationship Id="rId504" Type="http://schemas.openxmlformats.org/officeDocument/2006/relationships/hyperlink" Target="mailto:sozvezdie.nf@mail.ru" TargetMode="External"/><Relationship Id="rId546" Type="http://schemas.openxmlformats.org/officeDocument/2006/relationships/hyperlink" Target="mailto:nafo_muzei@mosreg.ru" TargetMode="External"/><Relationship Id="rId78" Type="http://schemas.openxmlformats.org/officeDocument/2006/relationships/hyperlink" Target="mailto:sntlestar@mail.ru" TargetMode="External"/><Relationship Id="rId101" Type="http://schemas.openxmlformats.org/officeDocument/2006/relationships/hyperlink" Target="mailto:gasugonyaeva@yandex.ru" TargetMode="External"/><Relationship Id="rId143" Type="http://schemas.openxmlformats.org/officeDocument/2006/relationships/hyperlink" Target="mailto:mdm@mosdesignmash.ru" TargetMode="External"/><Relationship Id="rId185" Type="http://schemas.openxmlformats.org/officeDocument/2006/relationships/hyperlink" Target="mailto:avtomobilistnf@yandex.ru" TargetMode="External"/><Relationship Id="rId350" Type="http://schemas.openxmlformats.org/officeDocument/2006/relationships/hyperlink" Target="mailto:artemzimarev@mail.ru" TargetMode="External"/><Relationship Id="rId406" Type="http://schemas.openxmlformats.org/officeDocument/2006/relationships/hyperlink" Target="mailto:dubravaplesenskoe@mail.ru" TargetMode="External"/><Relationship Id="rId588" Type="http://schemas.openxmlformats.org/officeDocument/2006/relationships/hyperlink" Target="mailto:ooovesnik@yandex.ru" TargetMode="External"/><Relationship Id="rId9" Type="http://schemas.openxmlformats.org/officeDocument/2006/relationships/hyperlink" Target="https://egrul.nalog.ru/index.html" TargetMode="External"/><Relationship Id="rId210" Type="http://schemas.openxmlformats.org/officeDocument/2006/relationships/hyperlink" Target="mailto:reception@vdknf.ru" TargetMode="External"/><Relationship Id="rId392" Type="http://schemas.openxmlformats.org/officeDocument/2006/relationships/hyperlink" Target="mailto:glbuh@nxk.ru" TargetMode="External"/><Relationship Id="rId448" Type="http://schemas.openxmlformats.org/officeDocument/2006/relationships/hyperlink" Target="mailto:petrchool@mail.ru" TargetMode="External"/><Relationship Id="rId613" Type="http://schemas.openxmlformats.org/officeDocument/2006/relationships/hyperlink" Target="mailto:marinakrylova.nf@mail.ru" TargetMode="External"/><Relationship Id="rId252" Type="http://schemas.openxmlformats.org/officeDocument/2006/relationships/hyperlink" Target="mailto:ikarnf@mail.ru" TargetMode="External"/><Relationship Id="rId294" Type="http://schemas.openxmlformats.org/officeDocument/2006/relationships/hyperlink" Target="mailto:oooserver@yandex.ru" TargetMode="External"/><Relationship Id="rId308" Type="http://schemas.openxmlformats.org/officeDocument/2006/relationships/hyperlink" Target="mailto:ovsyanmarina@mail.ru" TargetMode="External"/><Relationship Id="rId515" Type="http://schemas.openxmlformats.org/officeDocument/2006/relationships/hyperlink" Target="mailto:alpinprom@yandex.ru" TargetMode="External"/><Relationship Id="rId47" Type="http://schemas.openxmlformats.org/officeDocument/2006/relationships/hyperlink" Target="mailto:info@tp-daf.ru" TargetMode="External"/><Relationship Id="rId89" Type="http://schemas.openxmlformats.org/officeDocument/2006/relationships/hyperlink" Target="mailto:9166953983@mail.ru" TargetMode="External"/><Relationship Id="rId112" Type="http://schemas.openxmlformats.org/officeDocument/2006/relationships/hyperlink" Target="mailto:lidiya.ivashentseva@icloud.com" TargetMode="External"/><Relationship Id="rId154" Type="http://schemas.openxmlformats.org/officeDocument/2006/relationships/hyperlink" Target="mailto:natalia-arka@rambler.ru" TargetMode="External"/><Relationship Id="rId361" Type="http://schemas.openxmlformats.org/officeDocument/2006/relationships/hyperlink" Target="mailto:magazin_livencov@mail.ru" TargetMode="External"/><Relationship Id="rId557" Type="http://schemas.openxmlformats.org/officeDocument/2006/relationships/hyperlink" Target="mailto:buhuvd@mail.ru" TargetMode="External"/><Relationship Id="rId599" Type="http://schemas.openxmlformats.org/officeDocument/2006/relationships/hyperlink" Target="mailto:1001156@mail.ru" TargetMode="External"/><Relationship Id="rId196" Type="http://schemas.openxmlformats.org/officeDocument/2006/relationships/hyperlink" Target="mailto:grandkaskad-tc@mail.ru" TargetMode="External"/><Relationship Id="rId417" Type="http://schemas.openxmlformats.org/officeDocument/2006/relationships/hyperlink" Target="mailto:tcn.luch@yandex.ru" TargetMode="External"/><Relationship Id="rId459" Type="http://schemas.openxmlformats.org/officeDocument/2006/relationships/hyperlink" Target="mailto:ZNnur.1958@gmail.com" TargetMode="External"/><Relationship Id="rId624" Type="http://schemas.openxmlformats.org/officeDocument/2006/relationships/hyperlink" Target="mailto:nfmy@mail.ru" TargetMode="External"/><Relationship Id="rId16" Type="http://schemas.openxmlformats.org/officeDocument/2006/relationships/hyperlink" Target="mailto:mdr.mail@ya.ru" TargetMode="External"/><Relationship Id="rId221" Type="http://schemas.openxmlformats.org/officeDocument/2006/relationships/hyperlink" Target="mailto:reception@vdknf.ru" TargetMode="External"/><Relationship Id="rId263" Type="http://schemas.openxmlformats.org/officeDocument/2006/relationships/hyperlink" Target="mailto:spkpolushko@mail.ru" TargetMode="External"/><Relationship Id="rId319" Type="http://schemas.openxmlformats.org/officeDocument/2006/relationships/hyperlink" Target="mailto:borris2017@mail.ru" TargetMode="External"/><Relationship Id="rId470" Type="http://schemas.openxmlformats.org/officeDocument/2006/relationships/hyperlink" Target="mailto:89265353252@mail.ru" TargetMode="External"/><Relationship Id="rId526" Type="http://schemas.openxmlformats.org/officeDocument/2006/relationships/hyperlink" Target="mailto:strelok-joy@mail.ru" TargetMode="External"/><Relationship Id="rId58" Type="http://schemas.openxmlformats.org/officeDocument/2006/relationships/hyperlink" Target="mailto:vyshegorod@gmail.com" TargetMode="External"/><Relationship Id="rId123" Type="http://schemas.openxmlformats.org/officeDocument/2006/relationships/hyperlink" Target="mailto:ya-zlotnikova2013@yandex.ru" TargetMode="External"/><Relationship Id="rId330" Type="http://schemas.openxmlformats.org/officeDocument/2006/relationships/hyperlink" Target="mailto:alex_sharapanjuk@mail.ru" TargetMode="External"/><Relationship Id="rId568" Type="http://schemas.openxmlformats.org/officeDocument/2006/relationships/hyperlink" Target="mailto:sidoryuk86@yandex.ru" TargetMode="External"/><Relationship Id="rId165" Type="http://schemas.openxmlformats.org/officeDocument/2006/relationships/hyperlink" Target="mailto:selschool2@mail.ru" TargetMode="External"/><Relationship Id="rId372" Type="http://schemas.openxmlformats.org/officeDocument/2006/relationships/hyperlink" Target="mailto:Sntstrela0@gmail.com" TargetMode="External"/><Relationship Id="rId428" Type="http://schemas.openxmlformats.org/officeDocument/2006/relationships/hyperlink" Target="mailto:snt.ozerniy@yandex.ru" TargetMode="External"/><Relationship Id="rId232" Type="http://schemas.openxmlformats.org/officeDocument/2006/relationships/hyperlink" Target="mailto:nafo_teplo@mosreg.ru" TargetMode="External"/><Relationship Id="rId274" Type="http://schemas.openxmlformats.org/officeDocument/2006/relationships/hyperlink" Target="mailto:kommunalnic@yandex.ru" TargetMode="External"/><Relationship Id="rId481" Type="http://schemas.openxmlformats.org/officeDocument/2006/relationships/hyperlink" Target="mailto:ewgen-Simonov-2017@yandex.ru" TargetMode="External"/><Relationship Id="rId27" Type="http://schemas.openxmlformats.org/officeDocument/2006/relationships/hyperlink" Target="mailto:antonova.pv881@gmail.com" TargetMode="External"/><Relationship Id="rId69" Type="http://schemas.openxmlformats.org/officeDocument/2006/relationships/hyperlink" Target="mailto:s.20105@mail.ru" TargetMode="External"/><Relationship Id="rId134" Type="http://schemas.openxmlformats.org/officeDocument/2006/relationships/hyperlink" Target="mailto:nadya.rozhnova.57@mail.ru" TargetMode="External"/><Relationship Id="rId537" Type="http://schemas.openxmlformats.org/officeDocument/2006/relationships/hyperlink" Target="mailto:kashin2513@yandex.ru" TargetMode="External"/><Relationship Id="rId579" Type="http://schemas.openxmlformats.org/officeDocument/2006/relationships/hyperlink" Target="mailto:fakel.sveta@yandex.ru" TargetMode="External"/><Relationship Id="rId80" Type="http://schemas.openxmlformats.org/officeDocument/2006/relationships/hyperlink" Target="mailto:ozerovalm@%20yandex.ru" TargetMode="External"/><Relationship Id="rId176" Type="http://schemas.openxmlformats.org/officeDocument/2006/relationships/hyperlink" Target="mailto:snt-med-2020@mail.ru" TargetMode="External"/><Relationship Id="rId341" Type="http://schemas.openxmlformats.org/officeDocument/2006/relationships/hyperlink" Target="mailto:kizlimman@gmail.com" TargetMode="External"/><Relationship Id="rId383" Type="http://schemas.openxmlformats.org/officeDocument/2006/relationships/hyperlink" Target="mailto:ansashin@yandex/ru" TargetMode="External"/><Relationship Id="rId439" Type="http://schemas.openxmlformats.org/officeDocument/2006/relationships/hyperlink" Target="mailto:Naro-Fominsk@mostotrest-service.ru" TargetMode="External"/><Relationship Id="rId590" Type="http://schemas.openxmlformats.org/officeDocument/2006/relationships/hyperlink" Target="mailto:sntzolotkovo@mail.ru" TargetMode="External"/><Relationship Id="rId604" Type="http://schemas.openxmlformats.org/officeDocument/2006/relationships/hyperlink" Target="mailto:elegy-school@yandex.ru" TargetMode="External"/><Relationship Id="rId201" Type="http://schemas.openxmlformats.org/officeDocument/2006/relationships/hyperlink" Target="mailto:reception@vdknf.ru" TargetMode="External"/><Relationship Id="rId243" Type="http://schemas.openxmlformats.org/officeDocument/2006/relationships/hyperlink" Target="mailto:nafo_teplo@mosreg.ru" TargetMode="External"/><Relationship Id="rId285" Type="http://schemas.openxmlformats.org/officeDocument/2006/relationships/hyperlink" Target="mailto:josef2002@yandex.ru" TargetMode="External"/><Relationship Id="rId450" Type="http://schemas.openxmlformats.org/officeDocument/2006/relationships/hyperlink" Target="mailto:zrn@inbox.ru" TargetMode="External"/><Relationship Id="rId506" Type="http://schemas.openxmlformats.org/officeDocument/2006/relationships/hyperlink" Target="mailto:savin.sawin2011@mail.ru" TargetMode="External"/><Relationship Id="rId38" Type="http://schemas.openxmlformats.org/officeDocument/2006/relationships/hyperlink" Target="mailto:s.borozdina@snt-mosgaz.ru" TargetMode="External"/><Relationship Id="rId103" Type="http://schemas.openxmlformats.org/officeDocument/2006/relationships/hyperlink" Target="mailto:nina_32163@rambler.ru" TargetMode="External"/><Relationship Id="rId310" Type="http://schemas.openxmlformats.org/officeDocument/2006/relationships/hyperlink" Target="mailto:buhoks@mail.ru" TargetMode="External"/><Relationship Id="rId492" Type="http://schemas.openxmlformats.org/officeDocument/2006/relationships/hyperlink" Target="mailto:lyubimov@transale.ru" TargetMode="External"/><Relationship Id="rId548" Type="http://schemas.openxmlformats.org/officeDocument/2006/relationships/hyperlink" Target="mailto:Frolova247@yandex.ru" TargetMode="External"/><Relationship Id="rId91" Type="http://schemas.openxmlformats.org/officeDocument/2006/relationships/hyperlink" Target="mailto:remontavt0@yandex.ru" TargetMode="External"/><Relationship Id="rId145" Type="http://schemas.openxmlformats.org/officeDocument/2006/relationships/hyperlink" Target="mailto:snt_berezka77@mail.ru" TargetMode="External"/><Relationship Id="rId187" Type="http://schemas.openxmlformats.org/officeDocument/2006/relationships/hyperlink" Target="mailto:school7_nara@mail.ru" TargetMode="External"/><Relationship Id="rId352" Type="http://schemas.openxmlformats.org/officeDocument/2006/relationships/hyperlink" Target="mailto:vostokDKS-2014@mail.ru" TargetMode="External"/><Relationship Id="rId394" Type="http://schemas.openxmlformats.org/officeDocument/2006/relationships/hyperlink" Target="mailto:parkaprel.bareksgroup@gmail.com" TargetMode="External"/><Relationship Id="rId408" Type="http://schemas.openxmlformats.org/officeDocument/2006/relationships/hyperlink" Target="mailto:t0423@bk.ru" TargetMode="External"/><Relationship Id="rId615" Type="http://schemas.openxmlformats.org/officeDocument/2006/relationships/hyperlink" Target="mailto:nihoha81@mail.ru" TargetMode="External"/><Relationship Id="rId212" Type="http://schemas.openxmlformats.org/officeDocument/2006/relationships/hyperlink" Target="mailto:reception@vdknf.ru" TargetMode="External"/><Relationship Id="rId254" Type="http://schemas.openxmlformats.org/officeDocument/2006/relationships/hyperlink" Target="mailto:sntotduh@mail.ru" TargetMode="External"/><Relationship Id="rId49" Type="http://schemas.openxmlformats.org/officeDocument/2006/relationships/hyperlink" Target="mailto:muxina.all@yandex.ru" TargetMode="External"/><Relationship Id="rId114" Type="http://schemas.openxmlformats.org/officeDocument/2006/relationships/hyperlink" Target="mailto:nina-barona32163@yandex.ru" TargetMode="External"/><Relationship Id="rId296" Type="http://schemas.openxmlformats.org/officeDocument/2006/relationships/hyperlink" Target="mailto:ds7nara@yandex.ru" TargetMode="External"/><Relationship Id="rId461" Type="http://schemas.openxmlformats.org/officeDocument/2006/relationships/hyperlink" Target="mailto:vx1500@yandex.ru" TargetMode="External"/><Relationship Id="rId517" Type="http://schemas.openxmlformats.org/officeDocument/2006/relationships/hyperlink" Target="mailto:irovas1971@mail.ru" TargetMode="External"/><Relationship Id="rId559" Type="http://schemas.openxmlformats.org/officeDocument/2006/relationships/hyperlink" Target="mailto:nafo_mau_mkc@mosreg.ru" TargetMode="External"/><Relationship Id="rId60" Type="http://schemas.openxmlformats.org/officeDocument/2006/relationships/hyperlink" Target="mailto:6888835@mail.ru" TargetMode="External"/><Relationship Id="rId156" Type="http://schemas.openxmlformats.org/officeDocument/2006/relationships/hyperlink" Target="mailto:shk-veselevo@yandex.ru" TargetMode="External"/><Relationship Id="rId198" Type="http://schemas.openxmlformats.org/officeDocument/2006/relationships/hyperlink" Target="mailto:sultanova160@mail.ru" TargetMode="External"/><Relationship Id="rId321" Type="http://schemas.openxmlformats.org/officeDocument/2006/relationships/hyperlink" Target="mailto:Snt.osen@yandex.ru" TargetMode="External"/><Relationship Id="rId363" Type="http://schemas.openxmlformats.org/officeDocument/2006/relationships/hyperlink" Target="mailto:nikome@indox.ru" TargetMode="External"/><Relationship Id="rId419" Type="http://schemas.openxmlformats.org/officeDocument/2006/relationships/hyperlink" Target="mailto:reg_ingener@o-lider.com" TargetMode="External"/><Relationship Id="rId570" Type="http://schemas.openxmlformats.org/officeDocument/2006/relationships/hyperlink" Target="mailto:karpov.12.06.@gmail.com" TargetMode="External"/><Relationship Id="rId626" Type="http://schemas.openxmlformats.org/officeDocument/2006/relationships/printerSettings" Target="../printerSettings/printerSettings1.bin"/><Relationship Id="rId223" Type="http://schemas.openxmlformats.org/officeDocument/2006/relationships/hyperlink" Target="mailto:sitigorod@bk.ru" TargetMode="External"/><Relationship Id="rId430" Type="http://schemas.openxmlformats.org/officeDocument/2006/relationships/hyperlink" Target="mailto:marinakrylova.nf@mail.ru" TargetMode="External"/><Relationship Id="rId18" Type="http://schemas.openxmlformats.org/officeDocument/2006/relationships/hyperlink" Target="mailto:tihka55@mail.ru" TargetMode="External"/><Relationship Id="rId265" Type="http://schemas.openxmlformats.org/officeDocument/2006/relationships/hyperlink" Target="mailto:start_nara@mail.ru" TargetMode="External"/><Relationship Id="rId472" Type="http://schemas.openxmlformats.org/officeDocument/2006/relationships/hyperlink" Target="mailto:sntvesna-detenkovo@yandex.ru" TargetMode="External"/><Relationship Id="rId528" Type="http://schemas.openxmlformats.org/officeDocument/2006/relationships/hyperlink" Target="mailto:mechta1972@list.ru" TargetMode="External"/><Relationship Id="rId125" Type="http://schemas.openxmlformats.org/officeDocument/2006/relationships/hyperlink" Target="mailto:snt-mercury@yandex.ru" TargetMode="External"/><Relationship Id="rId167" Type="http://schemas.openxmlformats.org/officeDocument/2006/relationships/hyperlink" Target="mailto:lizvv1899@yandex.ru" TargetMode="External"/><Relationship Id="rId332" Type="http://schemas.openxmlformats.org/officeDocument/2006/relationships/hyperlink" Target="mailto:7234801@mail.ru" TargetMode="External"/><Relationship Id="rId374" Type="http://schemas.openxmlformats.org/officeDocument/2006/relationships/hyperlink" Target="mailto:si-vk@yandex.ru" TargetMode="External"/><Relationship Id="rId581" Type="http://schemas.openxmlformats.org/officeDocument/2006/relationships/hyperlink" Target="mailto:cmb-nf@yandex.ru" TargetMode="External"/><Relationship Id="rId71" Type="http://schemas.openxmlformats.org/officeDocument/2006/relationships/hyperlink" Target="mailto:mousosh6nf@yandex.ru" TargetMode="External"/><Relationship Id="rId234" Type="http://schemas.openxmlformats.org/officeDocument/2006/relationships/hyperlink" Target="mailto:nafo_teplo@mosreg.ru" TargetMode="External"/><Relationship Id="rId2" Type="http://schemas.openxmlformats.org/officeDocument/2006/relationships/hyperlink" Target="https://yandex.ru/maps/org/ispeak_school/148800773183/" TargetMode="External"/><Relationship Id="rId29" Type="http://schemas.openxmlformats.org/officeDocument/2006/relationships/hyperlink" Target="mailto:LVosadcha@yandex.ru" TargetMode="External"/><Relationship Id="rId276" Type="http://schemas.openxmlformats.org/officeDocument/2006/relationships/hyperlink" Target="mailto:vadimnik-63@yandex.ru" TargetMode="External"/><Relationship Id="rId441" Type="http://schemas.openxmlformats.org/officeDocument/2006/relationships/hyperlink" Target="mailto:M626OY40RUS@yandex.ru" TargetMode="External"/><Relationship Id="rId483" Type="http://schemas.openxmlformats.org/officeDocument/2006/relationships/hyperlink" Target="mailto:horeografschool@yandex.ru" TargetMode="External"/><Relationship Id="rId539" Type="http://schemas.openxmlformats.org/officeDocument/2006/relationships/hyperlink" Target="mailto:kris_703@mail.com" TargetMode="External"/><Relationship Id="rId40" Type="http://schemas.openxmlformats.org/officeDocument/2006/relationships/hyperlink" Target="mailto:iraida_2019@bk.ru" TargetMode="External"/><Relationship Id="rId136" Type="http://schemas.openxmlformats.org/officeDocument/2006/relationships/hyperlink" Target="mailto:nfarh_tu@mail.tu" TargetMode="External"/><Relationship Id="rId178" Type="http://schemas.openxmlformats.org/officeDocument/2006/relationships/hyperlink" Target="mailto:mesta.mesta@yandex.ru" TargetMode="External"/><Relationship Id="rId301" Type="http://schemas.openxmlformats.org/officeDocument/2006/relationships/hyperlink" Target="mailto:muhina.ludmila84@gmail.com" TargetMode="External"/><Relationship Id="rId343" Type="http://schemas.openxmlformats.org/officeDocument/2006/relationships/hyperlink" Target="mailto:sntpoisk-80@yandex.ru" TargetMode="External"/><Relationship Id="rId550" Type="http://schemas.openxmlformats.org/officeDocument/2006/relationships/hyperlink" Target="mailto:nafo_vas_sosh@mosreg.ru" TargetMode="External"/><Relationship Id="rId82" Type="http://schemas.openxmlformats.org/officeDocument/2006/relationships/hyperlink" Target="mailto:Butorina.lida@yandex.ru" TargetMode="External"/><Relationship Id="rId203" Type="http://schemas.openxmlformats.org/officeDocument/2006/relationships/hyperlink" Target="mailto:reception@vdknf.ru" TargetMode="External"/><Relationship Id="rId385" Type="http://schemas.openxmlformats.org/officeDocument/2006/relationships/hyperlink" Target="mailto:Snt-berezka-68@yandex.ru" TargetMode="External"/><Relationship Id="rId592" Type="http://schemas.openxmlformats.org/officeDocument/2006/relationships/hyperlink" Target="mailto:mbu-kalininez@mail.ru" TargetMode="External"/><Relationship Id="rId606" Type="http://schemas.openxmlformats.org/officeDocument/2006/relationships/hyperlink" Target="mailto:nastya.eko@mail.ru" TargetMode="External"/><Relationship Id="rId245" Type="http://schemas.openxmlformats.org/officeDocument/2006/relationships/hyperlink" Target="mailto:nafo_teplo@mosreg.ru" TargetMode="External"/><Relationship Id="rId287" Type="http://schemas.openxmlformats.org/officeDocument/2006/relationships/hyperlink" Target="mailto:bolochonova_mas@mail.ru" TargetMode="External"/><Relationship Id="rId410" Type="http://schemas.openxmlformats.org/officeDocument/2006/relationships/hyperlink" Target="mailto:fond555@yandex.ru" TargetMode="External"/><Relationship Id="rId452" Type="http://schemas.openxmlformats.org/officeDocument/2006/relationships/hyperlink" Target="mailto:nafo_sport_stroitel@mosreg.ru" TargetMode="External"/><Relationship Id="rId494" Type="http://schemas.openxmlformats.org/officeDocument/2006/relationships/hyperlink" Target="mailto:epurvl@yandex.ru" TargetMode="External"/><Relationship Id="rId508" Type="http://schemas.openxmlformats.org/officeDocument/2006/relationships/hyperlink" Target="mailto:sntmezhdunarodnik@yandex.ru" TargetMode="External"/><Relationship Id="rId105" Type="http://schemas.openxmlformats.org/officeDocument/2006/relationships/hyperlink" Target="mailto:9057907945@rambler.ru" TargetMode="External"/><Relationship Id="rId147" Type="http://schemas.openxmlformats.org/officeDocument/2006/relationships/hyperlink" Target="mailto:Kremerman.YZ@metropol.ru" TargetMode="External"/><Relationship Id="rId312" Type="http://schemas.openxmlformats.org/officeDocument/2006/relationships/hyperlink" Target="mailto:stroy-materials2018@yandex.ru" TargetMode="External"/><Relationship Id="rId354" Type="http://schemas.openxmlformats.org/officeDocument/2006/relationships/hyperlink" Target="mailto:vostokDKS-2014@mail.ru" TargetMode="External"/><Relationship Id="rId51" Type="http://schemas.openxmlformats.org/officeDocument/2006/relationships/hyperlink" Target="mailto:Martini5627@gmail.com" TargetMode="External"/><Relationship Id="rId93" Type="http://schemas.openxmlformats.org/officeDocument/2006/relationships/hyperlink" Target="mailto:NinaTimofeeva1960@yandex.ru" TargetMode="External"/><Relationship Id="rId189" Type="http://schemas.openxmlformats.org/officeDocument/2006/relationships/hyperlink" Target="mailto:narmolzm@mail.ru" TargetMode="External"/><Relationship Id="rId396" Type="http://schemas.openxmlformats.org/officeDocument/2006/relationships/hyperlink" Target="mailto:tanyadubchac@gmail.com" TargetMode="External"/><Relationship Id="rId561" Type="http://schemas.openxmlformats.org/officeDocument/2006/relationships/hyperlink" Target="mailto:vasiliimanaev@gmail.com" TargetMode="External"/><Relationship Id="rId617" Type="http://schemas.openxmlformats.org/officeDocument/2006/relationships/hyperlink" Target="mailto:sppm@mos.ru" TargetMode="External"/><Relationship Id="rId214" Type="http://schemas.openxmlformats.org/officeDocument/2006/relationships/hyperlink" Target="mailto:reception@vdknf.ru" TargetMode="External"/><Relationship Id="rId256" Type="http://schemas.openxmlformats.org/officeDocument/2006/relationships/hyperlink" Target="mailto:ams.makarova@gmail.com" TargetMode="External"/><Relationship Id="rId298" Type="http://schemas.openxmlformats.org/officeDocument/2006/relationships/hyperlink" Target="mailto:lazurit-nara@mail.ru" TargetMode="External"/><Relationship Id="rId421" Type="http://schemas.openxmlformats.org/officeDocument/2006/relationships/hyperlink" Target="mailto:sholinianleva@gmail.com" TargetMode="External"/><Relationship Id="rId463" Type="http://schemas.openxmlformats.org/officeDocument/2006/relationships/hyperlink" Target="mailto:nf-sport1@mail.ru" TargetMode="External"/><Relationship Id="rId519" Type="http://schemas.openxmlformats.org/officeDocument/2006/relationships/hyperlink" Target="mailto:sntsapfir1995@yandex.ru" TargetMode="External"/><Relationship Id="rId116" Type="http://schemas.openxmlformats.org/officeDocument/2006/relationships/hyperlink" Target="mailto:nov7714@gmail.com" TargetMode="External"/><Relationship Id="rId158" Type="http://schemas.openxmlformats.org/officeDocument/2006/relationships/hyperlink" Target="mailto:school-158@mail.ru" TargetMode="External"/><Relationship Id="rId323" Type="http://schemas.openxmlformats.org/officeDocument/2006/relationships/hyperlink" Target="mailto:kaurova1000@yandex.ru" TargetMode="External"/><Relationship Id="rId530" Type="http://schemas.openxmlformats.org/officeDocument/2006/relationships/hyperlink" Target="mailto:lokomotivsnt@yandex.ru" TargetMode="External"/><Relationship Id="rId20" Type="http://schemas.openxmlformats.org/officeDocument/2006/relationships/hyperlink" Target="mailto:savamag72@gmail.com" TargetMode="External"/><Relationship Id="rId62" Type="http://schemas.openxmlformats.org/officeDocument/2006/relationships/hyperlink" Target="mailto:serkiz@bk.ru" TargetMode="External"/><Relationship Id="rId365" Type="http://schemas.openxmlformats.org/officeDocument/2006/relationships/hyperlink" Target="mailto:Kapitanenkova63@mail.ru" TargetMode="External"/><Relationship Id="rId572" Type="http://schemas.openxmlformats.org/officeDocument/2006/relationships/hyperlink" Target="mailto:89161658099snn@gmail.com" TargetMode="External"/><Relationship Id="rId225" Type="http://schemas.openxmlformats.org/officeDocument/2006/relationships/hyperlink" Target="mailto:nafo_kompoim@mosreg" TargetMode="External"/><Relationship Id="rId267" Type="http://schemas.openxmlformats.org/officeDocument/2006/relationships/hyperlink" Target="mailto:sks@trestgm.ru" TargetMode="External"/><Relationship Id="rId432" Type="http://schemas.openxmlformats.org/officeDocument/2006/relationships/hyperlink" Target="mailto:v9035589622@yandex.ru" TargetMode="External"/><Relationship Id="rId474" Type="http://schemas.openxmlformats.org/officeDocument/2006/relationships/hyperlink" Target="mailto:vzlettooo@mail.ru" TargetMode="External"/><Relationship Id="rId127" Type="http://schemas.openxmlformats.org/officeDocument/2006/relationships/hyperlink" Target="mailto:ekaterina.grivkina@gmail.com" TargetMode="External"/><Relationship Id="rId31" Type="http://schemas.openxmlformats.org/officeDocument/2006/relationships/hyperlink" Target="mailto:guvnf@mail.ru" TargetMode="External"/><Relationship Id="rId73" Type="http://schemas.openxmlformats.org/officeDocument/2006/relationships/hyperlink" Target="mailto:rk.emelya@mail.ru" TargetMode="External"/><Relationship Id="rId169" Type="http://schemas.openxmlformats.org/officeDocument/2006/relationships/hyperlink" Target="mailto:detsad340@rambler.ru" TargetMode="External"/><Relationship Id="rId334" Type="http://schemas.openxmlformats.org/officeDocument/2006/relationships/hyperlink" Target="mailto:npmartemyanovo@mail.ru" TargetMode="External"/><Relationship Id="rId376" Type="http://schemas.openxmlformats.org/officeDocument/2006/relationships/hyperlink" Target="mailto:polina.ponomareva2011@yandex.ru" TargetMode="External"/><Relationship Id="rId541" Type="http://schemas.openxmlformats.org/officeDocument/2006/relationships/hyperlink" Target="mailto:fokmelody@rambler.ru" TargetMode="External"/><Relationship Id="rId583" Type="http://schemas.openxmlformats.org/officeDocument/2006/relationships/hyperlink" Target="mailto:cmb-nf@yandex.ru" TargetMode="External"/><Relationship Id="rId4" Type="http://schemas.openxmlformats.org/officeDocument/2006/relationships/hyperlink" Target="mailto:mbu.khs@mail.ru" TargetMode="External"/><Relationship Id="rId180" Type="http://schemas.openxmlformats.org/officeDocument/2006/relationships/hyperlink" Target="mailto:nf-korr@yandex.ru" TargetMode="External"/><Relationship Id="rId236" Type="http://schemas.openxmlformats.org/officeDocument/2006/relationships/hyperlink" Target="mailto:nafo_teplo@mosreg.ru" TargetMode="External"/><Relationship Id="rId278" Type="http://schemas.openxmlformats.org/officeDocument/2006/relationships/hyperlink" Target="mailto:ds7nara@yandex.ru" TargetMode="External"/><Relationship Id="rId401" Type="http://schemas.openxmlformats.org/officeDocument/2006/relationships/hyperlink" Target="mailto:vinas-gkh@bk.ru" TargetMode="External"/><Relationship Id="rId443" Type="http://schemas.openxmlformats.org/officeDocument/2006/relationships/hyperlink" Target="mailto:mby.blagvereya@mail.ru" TargetMode="External"/><Relationship Id="rId303" Type="http://schemas.openxmlformats.org/officeDocument/2006/relationships/hyperlink" Target="mailto:vistavceva@yandex.ru" TargetMode="External"/><Relationship Id="rId485" Type="http://schemas.openxmlformats.org/officeDocument/2006/relationships/hyperlink" Target="mailto:nafo_TU_Aprelevka@mosreg.ru" TargetMode="External"/><Relationship Id="rId42" Type="http://schemas.openxmlformats.org/officeDocument/2006/relationships/hyperlink" Target="mailto:terms@terminal-selyatino.com" TargetMode="External"/><Relationship Id="rId84" Type="http://schemas.openxmlformats.org/officeDocument/2006/relationships/hyperlink" Target="mailto:sa.fedotova@mail.ru" TargetMode="External"/><Relationship Id="rId138" Type="http://schemas.openxmlformats.org/officeDocument/2006/relationships/hyperlink" Target="mailto:mkurdanina@mail.ru" TargetMode="External"/><Relationship Id="rId345" Type="http://schemas.openxmlformats.org/officeDocument/2006/relationships/hyperlink" Target="mailto:silyaeva@ostov-sk.ru" TargetMode="External"/><Relationship Id="rId387" Type="http://schemas.openxmlformats.org/officeDocument/2006/relationships/hyperlink" Target="mailto:v.kuvakin@mail.ru" TargetMode="External"/><Relationship Id="rId510" Type="http://schemas.openxmlformats.org/officeDocument/2006/relationships/hyperlink" Target="mailto:ssu-1936@yandex.ru" TargetMode="External"/><Relationship Id="rId552" Type="http://schemas.openxmlformats.org/officeDocument/2006/relationships/hyperlink" Target="mailto:detskiisad.15@yandex.ru" TargetMode="External"/><Relationship Id="rId594" Type="http://schemas.openxmlformats.org/officeDocument/2006/relationships/hyperlink" Target="mailto:sad43apr@mail.ru" TargetMode="External"/><Relationship Id="rId608" Type="http://schemas.openxmlformats.org/officeDocument/2006/relationships/hyperlink" Target="mailto:1158383@gmail.com" TargetMode="External"/><Relationship Id="rId191" Type="http://schemas.openxmlformats.org/officeDocument/2006/relationships/hyperlink" Target="mailto:mdouds38@mail.ru" TargetMode="External"/><Relationship Id="rId205" Type="http://schemas.openxmlformats.org/officeDocument/2006/relationships/hyperlink" Target="mailto:reception@vdknf.ru" TargetMode="External"/><Relationship Id="rId247" Type="http://schemas.openxmlformats.org/officeDocument/2006/relationships/hyperlink" Target="mailto:nafo_teplo@mosreg.ru" TargetMode="External"/><Relationship Id="rId412" Type="http://schemas.openxmlformats.org/officeDocument/2006/relationships/hyperlink" Target="mailto:college.vgyuy.nf@mail.com" TargetMode="External"/><Relationship Id="rId107" Type="http://schemas.openxmlformats.org/officeDocument/2006/relationships/hyperlink" Target="mailto:cvetlanatitova171@gmail.com" TargetMode="External"/><Relationship Id="rId289" Type="http://schemas.openxmlformats.org/officeDocument/2006/relationships/hyperlink" Target="mailto:naschdom2003@yandex.ru" TargetMode="External"/><Relationship Id="rId454" Type="http://schemas.openxmlformats.org/officeDocument/2006/relationships/hyperlink" Target="mailto:kcson.nara@mosreg.ru" TargetMode="External"/><Relationship Id="rId496" Type="http://schemas.openxmlformats.org/officeDocument/2006/relationships/hyperlink" Target="mailto:anastasiya.kochetkova@voin.ru" TargetMode="External"/><Relationship Id="rId11" Type="http://schemas.openxmlformats.org/officeDocument/2006/relationships/hyperlink" Target="tel:+7%20(926)%20843-20-64" TargetMode="External"/><Relationship Id="rId53" Type="http://schemas.openxmlformats.org/officeDocument/2006/relationships/hyperlink" Target="mailto:marafanaseva@yandex.ru" TargetMode="External"/><Relationship Id="rId149" Type="http://schemas.openxmlformats.org/officeDocument/2006/relationships/hyperlink" Target="mailto:shkredov.1958@mail.ru" TargetMode="External"/><Relationship Id="rId314" Type="http://schemas.openxmlformats.org/officeDocument/2006/relationships/hyperlink" Target="mailto:dpknara@bk.ru" TargetMode="External"/><Relationship Id="rId356" Type="http://schemas.openxmlformats.org/officeDocument/2006/relationships/hyperlink" Target="mailto:sntberezki@mail.ru" TargetMode="External"/><Relationship Id="rId398" Type="http://schemas.openxmlformats.org/officeDocument/2006/relationships/hyperlink" Target="mailto:info@morp.ru" TargetMode="External"/><Relationship Id="rId521" Type="http://schemas.openxmlformats.org/officeDocument/2006/relationships/hyperlink" Target="mailto:aeoken@mail.ru" TargetMode="External"/><Relationship Id="rId563" Type="http://schemas.openxmlformats.org/officeDocument/2006/relationships/hyperlink" Target="mailto:buhuvd@mail.ru" TargetMode="External"/><Relationship Id="rId619" Type="http://schemas.openxmlformats.org/officeDocument/2006/relationships/hyperlink" Target="mailto:bibsel@yandex.ru" TargetMode="External"/><Relationship Id="rId95" Type="http://schemas.openxmlformats.org/officeDocument/2006/relationships/hyperlink" Target="mailto:sflag@mail.ru" TargetMode="External"/><Relationship Id="rId160" Type="http://schemas.openxmlformats.org/officeDocument/2006/relationships/hyperlink" Target="mailto:sportznak.spk@mail.ru" TargetMode="External"/><Relationship Id="rId216" Type="http://schemas.openxmlformats.org/officeDocument/2006/relationships/hyperlink" Target="mailto:reception@vdknf.ru" TargetMode="External"/><Relationship Id="rId423" Type="http://schemas.openxmlformats.org/officeDocument/2006/relationships/hyperlink" Target="mailto:elena.uspenskaya8@gmail.com" TargetMode="External"/><Relationship Id="rId258" Type="http://schemas.openxmlformats.org/officeDocument/2006/relationships/hyperlink" Target="mailto:sveta.kulakova.1970@mail.ru" TargetMode="External"/><Relationship Id="rId465" Type="http://schemas.openxmlformats.org/officeDocument/2006/relationships/hyperlink" Target="mailto:alinakirillova66@mail.ru" TargetMode="External"/><Relationship Id="rId22" Type="http://schemas.openxmlformats.org/officeDocument/2006/relationships/hyperlink" Target="mailto:irina6829859@mail.ru" TargetMode="External"/><Relationship Id="rId64" Type="http://schemas.openxmlformats.org/officeDocument/2006/relationships/hyperlink" Target="mailto:chamade@yandex.ru" TargetMode="External"/><Relationship Id="rId118" Type="http://schemas.openxmlformats.org/officeDocument/2006/relationships/hyperlink" Target="mailto:lan.deeva@yandex.ru;%20pchz78vostok%20@yandex.ru" TargetMode="External"/><Relationship Id="rId325" Type="http://schemas.openxmlformats.org/officeDocument/2006/relationships/hyperlink" Target="mailto:naro-fominsk@hostel-stahanov.ru" TargetMode="External"/><Relationship Id="rId367" Type="http://schemas.openxmlformats.org/officeDocument/2006/relationships/hyperlink" Target="mailto:ivanovatamara1959@yandex.ru" TargetMode="External"/><Relationship Id="rId532" Type="http://schemas.openxmlformats.org/officeDocument/2006/relationships/hyperlink" Target="mailto:snadikv@gmail.com" TargetMode="External"/><Relationship Id="rId574" Type="http://schemas.openxmlformats.org/officeDocument/2006/relationships/hyperlink" Target="mailto:TU-Atepcevo@mail.ru" TargetMode="External"/><Relationship Id="rId171" Type="http://schemas.openxmlformats.org/officeDocument/2006/relationships/hyperlink" Target="mailto:apteka.nf@bk.ru" TargetMode="External"/><Relationship Id="rId227" Type="http://schemas.openxmlformats.org/officeDocument/2006/relationships/hyperlink" Target="mailto:vad2531@yandex.ru" TargetMode="External"/><Relationship Id="rId269" Type="http://schemas.openxmlformats.org/officeDocument/2006/relationships/hyperlink" Target="mailto:Vpetrishev@bk.ru" TargetMode="External"/><Relationship Id="rId434" Type="http://schemas.openxmlformats.org/officeDocument/2006/relationships/hyperlink" Target="mailto:kcson.nara@mosreg.ru" TargetMode="External"/><Relationship Id="rId476" Type="http://schemas.openxmlformats.org/officeDocument/2006/relationships/hyperlink" Target="mailto:info1950.fedorova@yandex.ru" TargetMode="External"/><Relationship Id="rId33" Type="http://schemas.openxmlformats.org/officeDocument/2006/relationships/hyperlink" Target="mailto:cen-5448-dir@x5.ru;N.Soloveva@x5.ru" TargetMode="External"/><Relationship Id="rId129" Type="http://schemas.openxmlformats.org/officeDocument/2006/relationships/hyperlink" Target="mailto:narasad13@mail.ru" TargetMode="External"/><Relationship Id="rId280" Type="http://schemas.openxmlformats.org/officeDocument/2006/relationships/hyperlink" Target="mailto:ivanova55@mail.ru" TargetMode="External"/><Relationship Id="rId336" Type="http://schemas.openxmlformats.org/officeDocument/2006/relationships/hyperlink" Target="mailto:shyura1972@mail.ru" TargetMode="External"/><Relationship Id="rId501" Type="http://schemas.openxmlformats.org/officeDocument/2006/relationships/hyperlink" Target="mailto:burovanatalia2018@mail.ru" TargetMode="External"/><Relationship Id="rId543" Type="http://schemas.openxmlformats.org/officeDocument/2006/relationships/hyperlink" Target="mailto:9164423175@mail.ru" TargetMode="External"/><Relationship Id="rId75" Type="http://schemas.openxmlformats.org/officeDocument/2006/relationships/hyperlink" Target="mailto:aprelevka@pomponchik.com" TargetMode="External"/><Relationship Id="rId140" Type="http://schemas.openxmlformats.org/officeDocument/2006/relationships/hyperlink" Target="mailto:shugaev.o@yandex.ru" TargetMode="External"/><Relationship Id="rId182" Type="http://schemas.openxmlformats.org/officeDocument/2006/relationships/hyperlink" Target="mailto:troykaposad@mail.ru" TargetMode="External"/><Relationship Id="rId378" Type="http://schemas.openxmlformats.org/officeDocument/2006/relationships/hyperlink" Target="mailto:isaevaoa@yandex.ru" TargetMode="External"/><Relationship Id="rId403" Type="http://schemas.openxmlformats.org/officeDocument/2006/relationships/hyperlink" Target="mailto:s.yrmol@yandex.ru" TargetMode="External"/><Relationship Id="rId585" Type="http://schemas.openxmlformats.org/officeDocument/2006/relationships/hyperlink" Target="mailto:patriot_nf_2022@mail.ru" TargetMode="External"/><Relationship Id="rId6" Type="http://schemas.openxmlformats.org/officeDocument/2006/relationships/hyperlink" Target="tel:+74963438471" TargetMode="External"/><Relationship Id="rId238" Type="http://schemas.openxmlformats.org/officeDocument/2006/relationships/hyperlink" Target="mailto:nafo_teplo@mosreg.ru" TargetMode="External"/><Relationship Id="rId445" Type="http://schemas.openxmlformats.org/officeDocument/2006/relationships/hyperlink" Target="mailto:efimovaolia@yandex.ru" TargetMode="External"/><Relationship Id="rId487" Type="http://schemas.openxmlformats.org/officeDocument/2006/relationships/hyperlink" Target="mailto:nafo_TU_Aprelevka@mosreg.ru" TargetMode="External"/><Relationship Id="rId610" Type="http://schemas.openxmlformats.org/officeDocument/2006/relationships/hyperlink" Target="mailto:IM99ILIN@yandex.ru" TargetMode="External"/><Relationship Id="rId291" Type="http://schemas.openxmlformats.org/officeDocument/2006/relationships/hyperlink" Target="mailto:scriptona@yandex.ru" TargetMode="External"/><Relationship Id="rId305" Type="http://schemas.openxmlformats.org/officeDocument/2006/relationships/hyperlink" Target="mailto:cen-006-dir@x5.ru" TargetMode="External"/><Relationship Id="rId347" Type="http://schemas.openxmlformats.org/officeDocument/2006/relationships/hyperlink" Target="mailto:berezovka.snt@yandex.ru" TargetMode="External"/><Relationship Id="rId512" Type="http://schemas.openxmlformats.org/officeDocument/2006/relationships/hyperlink" Target="mailto:Lenga07@mail.ru" TargetMode="External"/><Relationship Id="rId44" Type="http://schemas.openxmlformats.org/officeDocument/2006/relationships/hyperlink" Target="mailto:colganow.sergei@yandex.ru" TargetMode="External"/><Relationship Id="rId86" Type="http://schemas.openxmlformats.org/officeDocument/2006/relationships/hyperlink" Target="mailto:chc_008@mail.ru" TargetMode="External"/><Relationship Id="rId151" Type="http://schemas.openxmlformats.org/officeDocument/2006/relationships/hyperlink" Target="mailto:lpsdemidova@yandex.ru" TargetMode="External"/><Relationship Id="rId389" Type="http://schemas.openxmlformats.org/officeDocument/2006/relationships/hyperlink" Target="mailto:kutychkin@rambler.ru" TargetMode="External"/><Relationship Id="rId554" Type="http://schemas.openxmlformats.org/officeDocument/2006/relationships/hyperlink" Target="mailto:buhuvd@mail.ru" TargetMode="External"/><Relationship Id="rId596" Type="http://schemas.openxmlformats.org/officeDocument/2006/relationships/hyperlink" Target="mailto:vostokdks-2014@mail.ru" TargetMode="External"/><Relationship Id="rId193" Type="http://schemas.openxmlformats.org/officeDocument/2006/relationships/hyperlink" Target="mailto:anna.turumina@gmail.com" TargetMode="External"/><Relationship Id="rId207" Type="http://schemas.openxmlformats.org/officeDocument/2006/relationships/hyperlink" Target="mailto:reception@vdknf.ru" TargetMode="External"/><Relationship Id="rId249" Type="http://schemas.openxmlformats.org/officeDocument/2006/relationships/hyperlink" Target="mailto:nafo_teplo@mosreg.ru" TargetMode="External"/><Relationship Id="rId414" Type="http://schemas.openxmlformats.org/officeDocument/2006/relationships/hyperlink" Target="mailto:snt-spaik@mail.ru" TargetMode="External"/><Relationship Id="rId456" Type="http://schemas.openxmlformats.org/officeDocument/2006/relationships/hyperlink" Target="mailto:vkucin222@gmail.ru" TargetMode="External"/><Relationship Id="rId498" Type="http://schemas.openxmlformats.org/officeDocument/2006/relationships/hyperlink" Target="mailto:domovik-nf@yandex.ru" TargetMode="External"/><Relationship Id="rId621" Type="http://schemas.openxmlformats.org/officeDocument/2006/relationships/hyperlink" Target="mailto:mbu.khs@mail.ru" TargetMode="External"/><Relationship Id="rId13" Type="http://schemas.openxmlformats.org/officeDocument/2006/relationships/hyperlink" Target="mailto:info@dez-mo.ru" TargetMode="External"/><Relationship Id="rId109" Type="http://schemas.openxmlformats.org/officeDocument/2006/relationships/hyperlink" Target="mailto:nafo_detsad_11@mosreg.ru" TargetMode="External"/><Relationship Id="rId260" Type="http://schemas.openxmlformats.org/officeDocument/2006/relationships/hyperlink" Target="mailto:trio.nara@yandex.ru" TargetMode="External"/><Relationship Id="rId316" Type="http://schemas.openxmlformats.org/officeDocument/2006/relationships/hyperlink" Target="mailto:v9857907057@gmail.com" TargetMode="External"/><Relationship Id="rId523" Type="http://schemas.openxmlformats.org/officeDocument/2006/relationships/hyperlink" Target="mailto:tsmr2525@mail.ru" TargetMode="External"/><Relationship Id="rId55" Type="http://schemas.openxmlformats.org/officeDocument/2006/relationships/hyperlink" Target="mailto:9726670@mail.ru" TargetMode="External"/><Relationship Id="rId97" Type="http://schemas.openxmlformats.org/officeDocument/2006/relationships/hyperlink" Target="mailto:kiss097@yandex.ru" TargetMode="External"/><Relationship Id="rId120" Type="http://schemas.openxmlformats.org/officeDocument/2006/relationships/hyperlink" Target="mailto:Tat.gorina2014@yandex.ru" TargetMode="External"/><Relationship Id="rId358" Type="http://schemas.openxmlformats.org/officeDocument/2006/relationships/hyperlink" Target="mailto:rynok.vereya@mail.ru" TargetMode="External"/><Relationship Id="rId565" Type="http://schemas.openxmlformats.org/officeDocument/2006/relationships/hyperlink" Target="mailto:buhuvd@mail.ru" TargetMode="External"/><Relationship Id="rId162" Type="http://schemas.openxmlformats.org/officeDocument/2006/relationships/hyperlink" Target="mailto:mbdou53@gmail.com" TargetMode="External"/><Relationship Id="rId218" Type="http://schemas.openxmlformats.org/officeDocument/2006/relationships/hyperlink" Target="mailto:reception@vdknf.ru" TargetMode="External"/><Relationship Id="rId425" Type="http://schemas.openxmlformats.org/officeDocument/2006/relationships/hyperlink" Target="mailto:olgagindina@mail.ru" TargetMode="External"/><Relationship Id="rId467" Type="http://schemas.openxmlformats.org/officeDocument/2006/relationships/hyperlink" Target="mailto:Energo@kkbc.ru" TargetMode="External"/><Relationship Id="rId271" Type="http://schemas.openxmlformats.org/officeDocument/2006/relationships/hyperlink" Target="mailto:barabanova09@mail.ru" TargetMode="External"/><Relationship Id="rId24" Type="http://schemas.openxmlformats.org/officeDocument/2006/relationships/hyperlink" Target="mailto:stepanova.t@gmail.com" TargetMode="External"/><Relationship Id="rId66" Type="http://schemas.openxmlformats.org/officeDocument/2006/relationships/hyperlink" Target="mailto:dmitriyloshakov@mail.ru" TargetMode="External"/><Relationship Id="rId131" Type="http://schemas.openxmlformats.org/officeDocument/2006/relationships/hyperlink" Target="mailto:stolyarkamsk@inbox.ru" TargetMode="External"/><Relationship Id="rId327" Type="http://schemas.openxmlformats.org/officeDocument/2006/relationships/hyperlink" Target="mailto:igor.denissov@gmail.com" TargetMode="External"/><Relationship Id="rId369" Type="http://schemas.openxmlformats.org/officeDocument/2006/relationships/hyperlink" Target="mailto:cronwest@yandex.ru" TargetMode="External"/><Relationship Id="rId534" Type="http://schemas.openxmlformats.org/officeDocument/2006/relationships/hyperlink" Target="mailto:nf_madou_ds5@mail.ru" TargetMode="External"/><Relationship Id="rId576" Type="http://schemas.openxmlformats.org/officeDocument/2006/relationships/hyperlink" Target="mailto:newolhovkalla@mail.ru" TargetMode="External"/><Relationship Id="rId173" Type="http://schemas.openxmlformats.org/officeDocument/2006/relationships/hyperlink" Target="mailto:md@inve.ru" TargetMode="External"/><Relationship Id="rId229" Type="http://schemas.openxmlformats.org/officeDocument/2006/relationships/hyperlink" Target="mailto:nafo_teplo@mosreg.ru" TargetMode="External"/><Relationship Id="rId380" Type="http://schemas.openxmlformats.org/officeDocument/2006/relationships/hyperlink" Target="mailto:nk-nara@mail.ru" TargetMode="External"/><Relationship Id="rId436" Type="http://schemas.openxmlformats.org/officeDocument/2006/relationships/hyperlink" Target="mailto:kcson.nara@mosreg.ru" TargetMode="External"/><Relationship Id="rId601" Type="http://schemas.openxmlformats.org/officeDocument/2006/relationships/hyperlink" Target="mailto:nafo_sosh_4@mosreg.ru" TargetMode="External"/><Relationship Id="rId240" Type="http://schemas.openxmlformats.org/officeDocument/2006/relationships/hyperlink" Target="mailto:nafo_teplo@mosreg.ru" TargetMode="External"/><Relationship Id="rId478" Type="http://schemas.openxmlformats.org/officeDocument/2006/relationships/hyperlink" Target="mailto:SNT-PLES@yandex.ru" TargetMode="External"/><Relationship Id="rId35" Type="http://schemas.openxmlformats.org/officeDocument/2006/relationships/hyperlink" Target="mailto:olga.zhiryakova@mail.ru" TargetMode="External"/><Relationship Id="rId77" Type="http://schemas.openxmlformats.org/officeDocument/2006/relationships/hyperlink" Target="mailto:dubravaaprel@mail.ru" TargetMode="External"/><Relationship Id="rId100" Type="http://schemas.openxmlformats.org/officeDocument/2006/relationships/hyperlink" Target="mailto:dir_mart3@mail.ru" TargetMode="External"/><Relationship Id="rId282" Type="http://schemas.openxmlformats.org/officeDocument/2006/relationships/hyperlink" Target="mailto:v_ozerovav@mail.ru" TargetMode="External"/><Relationship Id="rId338" Type="http://schemas.openxmlformats.org/officeDocument/2006/relationships/hyperlink" Target="mailto:NG-aprelevka@mail.ru" TargetMode="External"/><Relationship Id="rId503" Type="http://schemas.openxmlformats.org/officeDocument/2006/relationships/hyperlink" Target="mailto:mousoch6nf@yandex.ru" TargetMode="External"/><Relationship Id="rId545" Type="http://schemas.openxmlformats.org/officeDocument/2006/relationships/hyperlink" Target="mailto:specstroymontaj@mail.ru" TargetMode="External"/><Relationship Id="rId587" Type="http://schemas.openxmlformats.org/officeDocument/2006/relationships/hyperlink" Target="mailto:info-litvinovo@gupmc.ru" TargetMode="External"/><Relationship Id="rId8" Type="http://schemas.openxmlformats.org/officeDocument/2006/relationships/hyperlink" Target="tel:+74963438471" TargetMode="External"/><Relationship Id="rId142" Type="http://schemas.openxmlformats.org/officeDocument/2006/relationships/hyperlink" Target="mailto:vboyarsky@man-its.ru" TargetMode="External"/><Relationship Id="rId184" Type="http://schemas.openxmlformats.org/officeDocument/2006/relationships/hyperlink" Target="mailto:dpinemasova@mail.ru" TargetMode="External"/><Relationship Id="rId391" Type="http://schemas.openxmlformats.org/officeDocument/2006/relationships/hyperlink" Target="mailto:mraipo@mail.ru" TargetMode="External"/><Relationship Id="rId405" Type="http://schemas.openxmlformats.org/officeDocument/2006/relationships/hyperlink" Target="mailto:AKudryavcev@ochakovo.ru" TargetMode="External"/><Relationship Id="rId447" Type="http://schemas.openxmlformats.org/officeDocument/2006/relationships/hyperlink" Target="mailto:vikhrovayy@gmail.com" TargetMode="External"/><Relationship Id="rId612" Type="http://schemas.openxmlformats.org/officeDocument/2006/relationships/hyperlink" Target="mailto:fakel.sveta@yande&#1093;.ru" TargetMode="External"/><Relationship Id="rId251" Type="http://schemas.openxmlformats.org/officeDocument/2006/relationships/hyperlink" Target="mailto:s.fedotov@stopexpress.ru" TargetMode="External"/><Relationship Id="rId489" Type="http://schemas.openxmlformats.org/officeDocument/2006/relationships/hyperlink" Target="mailto:nafo_dk_aprelevka@mosreg.ru" TargetMode="External"/><Relationship Id="rId46" Type="http://schemas.openxmlformats.org/officeDocument/2006/relationships/hyperlink" Target="mailto:troykaposad@mail.ru" TargetMode="External"/><Relationship Id="rId293" Type="http://schemas.openxmlformats.org/officeDocument/2006/relationships/hyperlink" Target="mailto:yarmarka43@mail.ru" TargetMode="External"/><Relationship Id="rId307" Type="http://schemas.openxmlformats.org/officeDocument/2006/relationships/hyperlink" Target="mailto:RunoDL2012@yandex.ru" TargetMode="External"/><Relationship Id="rId349" Type="http://schemas.openxmlformats.org/officeDocument/2006/relationships/hyperlink" Target="mailto:sntdesna32103@yandex.ru" TargetMode="External"/><Relationship Id="rId514" Type="http://schemas.openxmlformats.org/officeDocument/2006/relationships/hyperlink" Target="mailto:sergeyko@maccentre.ru" TargetMode="External"/><Relationship Id="rId556" Type="http://schemas.openxmlformats.org/officeDocument/2006/relationships/hyperlink" Target="mailto:buhuvd@mail.ru" TargetMode="External"/><Relationship Id="rId88" Type="http://schemas.openxmlformats.org/officeDocument/2006/relationships/hyperlink" Target="mailto:stepancov@list.ru" TargetMode="External"/><Relationship Id="rId111" Type="http://schemas.openxmlformats.org/officeDocument/2006/relationships/hyperlink" Target="mailto:natashacuprikova@mail.ru" TargetMode="External"/><Relationship Id="rId153" Type="http://schemas.openxmlformats.org/officeDocument/2006/relationships/hyperlink" Target="mailto:nafo_tat_sosh@mosreg.ru" TargetMode="External"/><Relationship Id="rId195" Type="http://schemas.openxmlformats.org/officeDocument/2006/relationships/hyperlink" Target="mailto:voyazh07@list.ru" TargetMode="External"/><Relationship Id="rId209" Type="http://schemas.openxmlformats.org/officeDocument/2006/relationships/hyperlink" Target="mailto:reception@vdknf.ru" TargetMode="External"/><Relationship Id="rId360" Type="http://schemas.openxmlformats.org/officeDocument/2006/relationships/hyperlink" Target="mailto:Cvn0706@yandex.ru" TargetMode="External"/><Relationship Id="rId416" Type="http://schemas.openxmlformats.org/officeDocument/2006/relationships/hyperlink" Target="mailto:kr-dom23a@mail.ru" TargetMode="External"/><Relationship Id="rId598" Type="http://schemas.openxmlformats.org/officeDocument/2006/relationships/hyperlink" Target="mailto:mpilyugina6@gmail.ru" TargetMode="External"/><Relationship Id="rId220" Type="http://schemas.openxmlformats.org/officeDocument/2006/relationships/hyperlink" Target="mailto:reception@vdknf.ru" TargetMode="External"/><Relationship Id="rId458" Type="http://schemas.openxmlformats.org/officeDocument/2006/relationships/hyperlink" Target="mailto:nafo_TU_Kalininec@mosreg.ru" TargetMode="External"/><Relationship Id="rId623" Type="http://schemas.openxmlformats.org/officeDocument/2006/relationships/hyperlink" Target="mailto:nafo_tat_sosh@mosreg.ru" TargetMode="External"/><Relationship Id="rId15" Type="http://schemas.openxmlformats.org/officeDocument/2006/relationships/hyperlink" Target="mailto:mdr.mail@ya.ru" TargetMode="External"/><Relationship Id="rId57" Type="http://schemas.openxmlformats.org/officeDocument/2006/relationships/hyperlink" Target="mailto:firsovsg@mail.ru" TargetMode="External"/><Relationship Id="rId262" Type="http://schemas.openxmlformats.org/officeDocument/2006/relationships/hyperlink" Target="mailto:sisolyatin@mail.ru" TargetMode="External"/><Relationship Id="rId318" Type="http://schemas.openxmlformats.org/officeDocument/2006/relationships/hyperlink" Target="mailto:borris2017@mail.ru" TargetMode="External"/><Relationship Id="rId525" Type="http://schemas.openxmlformats.org/officeDocument/2006/relationships/hyperlink" Target="mailto:s.andreev@metalloinvest.com" TargetMode="External"/><Relationship Id="rId567" Type="http://schemas.openxmlformats.org/officeDocument/2006/relationships/hyperlink" Target="mailto:nafo_mau_mkc@mosreg.ru" TargetMode="External"/><Relationship Id="rId99" Type="http://schemas.openxmlformats.org/officeDocument/2006/relationships/hyperlink" Target="mailto:hostelnara@mail.ru" TargetMode="External"/><Relationship Id="rId122" Type="http://schemas.openxmlformats.org/officeDocument/2006/relationships/hyperlink" Target="mailto:t.prokaznikova@yandex.ru;" TargetMode="External"/><Relationship Id="rId164" Type="http://schemas.openxmlformats.org/officeDocument/2006/relationships/hyperlink" Target="mailto:detsadodin@mail.ru" TargetMode="External"/><Relationship Id="rId371" Type="http://schemas.openxmlformats.org/officeDocument/2006/relationships/hyperlink" Target="mailto:n130383@yandex.ru" TargetMode="External"/><Relationship Id="rId427" Type="http://schemas.openxmlformats.org/officeDocument/2006/relationships/hyperlink" Target="mailto:zhanna.anopochkina@mail.ru" TargetMode="External"/><Relationship Id="rId469" Type="http://schemas.openxmlformats.org/officeDocument/2006/relationships/hyperlink" Target="mailto:reservsppm@mail.ru" TargetMode="External"/><Relationship Id="rId26" Type="http://schemas.openxmlformats.org/officeDocument/2006/relationships/hyperlink" Target="mailto:makarov.boll1@mail.ru" TargetMode="External"/><Relationship Id="rId231" Type="http://schemas.openxmlformats.org/officeDocument/2006/relationships/hyperlink" Target="mailto:nafo_teplo@mosreg.ru" TargetMode="External"/><Relationship Id="rId273" Type="http://schemas.openxmlformats.org/officeDocument/2006/relationships/hyperlink" Target="mailto:alenkavn@mail.ru" TargetMode="External"/><Relationship Id="rId329" Type="http://schemas.openxmlformats.org/officeDocument/2006/relationships/hyperlink" Target="mailto:igor.denissov@gmail.com" TargetMode="External"/><Relationship Id="rId480" Type="http://schemas.openxmlformats.org/officeDocument/2006/relationships/hyperlink" Target="mailto:seregina-s.m.1974-021@mail.ru" TargetMode="External"/><Relationship Id="rId536" Type="http://schemas.openxmlformats.org/officeDocument/2006/relationships/hyperlink" Target="mailto:ddt1voloshina@yandex.ru" TargetMode="External"/><Relationship Id="rId68" Type="http://schemas.openxmlformats.org/officeDocument/2006/relationships/hyperlink" Target="mailto:info@polyfilter.ru" TargetMode="External"/><Relationship Id="rId133" Type="http://schemas.openxmlformats.org/officeDocument/2006/relationships/hyperlink" Target="mailto:nadya.rozhnova.57@mail.ru" TargetMode="External"/><Relationship Id="rId175" Type="http://schemas.openxmlformats.org/officeDocument/2006/relationships/hyperlink" Target="mailto:madou_42_Kalininec@mail.ru" TargetMode="External"/><Relationship Id="rId340" Type="http://schemas.openxmlformats.org/officeDocument/2006/relationships/hyperlink" Target="mailto:nabokina-natalja@mail.ru" TargetMode="External"/><Relationship Id="rId578" Type="http://schemas.openxmlformats.org/officeDocument/2006/relationships/hyperlink" Target="mailto:fakel.sveta@yandex.ru" TargetMode="External"/><Relationship Id="rId200" Type="http://schemas.openxmlformats.org/officeDocument/2006/relationships/hyperlink" Target="mailto:flagman2015@list.ru" TargetMode="External"/><Relationship Id="rId382" Type="http://schemas.openxmlformats.org/officeDocument/2006/relationships/hyperlink" Target="mailto:belova.1980@mail.ru" TargetMode="External"/><Relationship Id="rId438" Type="http://schemas.openxmlformats.org/officeDocument/2006/relationships/hyperlink" Target="mailto:Naro-Fominsk@mostotrest-service.ru" TargetMode="External"/><Relationship Id="rId603" Type="http://schemas.openxmlformats.org/officeDocument/2006/relationships/hyperlink" Target="mailto:nafo_ver_si@mosreg.ru" TargetMode="External"/><Relationship Id="rId242" Type="http://schemas.openxmlformats.org/officeDocument/2006/relationships/hyperlink" Target="mailto:nafo_teplo@mosreg.ru" TargetMode="External"/><Relationship Id="rId284" Type="http://schemas.openxmlformats.org/officeDocument/2006/relationships/hyperlink" Target="mailto:sabinas@list.ru" TargetMode="External"/><Relationship Id="rId491" Type="http://schemas.openxmlformats.org/officeDocument/2006/relationships/hyperlink" Target="mailto:cafiylina@mail.ru" TargetMode="External"/><Relationship Id="rId505" Type="http://schemas.openxmlformats.org/officeDocument/2006/relationships/hyperlink" Target="mailto:ukka-1975@mail.ru" TargetMode="External"/><Relationship Id="rId37" Type="http://schemas.openxmlformats.org/officeDocument/2006/relationships/hyperlink" Target="mailto:blesk@alabino.com" TargetMode="External"/><Relationship Id="rId79" Type="http://schemas.openxmlformats.org/officeDocument/2006/relationships/hyperlink" Target="mailto:kon-demin@yandex.ru" TargetMode="External"/><Relationship Id="rId102" Type="http://schemas.openxmlformats.org/officeDocument/2006/relationships/hyperlink" Target="mailto:madou65@yandex.ru" TargetMode="External"/><Relationship Id="rId144" Type="http://schemas.openxmlformats.org/officeDocument/2006/relationships/hyperlink" Target="mailto:jdnikolaeva@mail.ru" TargetMode="External"/><Relationship Id="rId547" Type="http://schemas.openxmlformats.org/officeDocument/2006/relationships/hyperlink" Target="mailto:info@nxk.ru" TargetMode="External"/><Relationship Id="rId589" Type="http://schemas.openxmlformats.org/officeDocument/2006/relationships/hyperlink" Target="mailto:sntzolotkovo@mail.ru" TargetMode="External"/><Relationship Id="rId90" Type="http://schemas.openxmlformats.org/officeDocument/2006/relationships/hyperlink" Target="mailto:tabolina72@mail.ru" TargetMode="External"/><Relationship Id="rId186" Type="http://schemas.openxmlformats.org/officeDocument/2006/relationships/hyperlink" Target="mailto:3465558@mail.ru" TargetMode="External"/><Relationship Id="rId351" Type="http://schemas.openxmlformats.org/officeDocument/2006/relationships/hyperlink" Target="mailto:buhgalter@kombinatpp.ru" TargetMode="External"/><Relationship Id="rId393" Type="http://schemas.openxmlformats.org/officeDocument/2006/relationships/hyperlink" Target="mailto:avto-l@mail.ru" TargetMode="External"/><Relationship Id="rId407" Type="http://schemas.openxmlformats.org/officeDocument/2006/relationships/hyperlink" Target="mailto:snt.poligrafmash@yandex.ru" TargetMode="External"/><Relationship Id="rId449" Type="http://schemas.openxmlformats.org/officeDocument/2006/relationships/hyperlink" Target="mailto:petrchool@mail.ru" TargetMode="External"/><Relationship Id="rId614" Type="http://schemas.openxmlformats.org/officeDocument/2006/relationships/hyperlink" Target="mailto:mkpdks@%20mail.ru" TargetMode="External"/><Relationship Id="rId211" Type="http://schemas.openxmlformats.org/officeDocument/2006/relationships/hyperlink" Target="mailto:reception@vdknf.ru" TargetMode="External"/><Relationship Id="rId253" Type="http://schemas.openxmlformats.org/officeDocument/2006/relationships/hyperlink" Target="mailto:19miratorg@mail.ru" TargetMode="External"/><Relationship Id="rId295" Type="http://schemas.openxmlformats.org/officeDocument/2006/relationships/hyperlink" Target="mailto:ds7nara@yandex.ru" TargetMode="External"/><Relationship Id="rId309" Type="http://schemas.openxmlformats.org/officeDocument/2006/relationships/hyperlink" Target="mailto:service@zemleteka.ru" TargetMode="External"/><Relationship Id="rId460" Type="http://schemas.openxmlformats.org/officeDocument/2006/relationships/hyperlink" Target="mailto:mousosh5nf2@yandex.ru" TargetMode="External"/><Relationship Id="rId516" Type="http://schemas.openxmlformats.org/officeDocument/2006/relationships/hyperlink" Target="mailto:sntafineevo@mail.ru" TargetMode="External"/><Relationship Id="rId48" Type="http://schemas.openxmlformats.org/officeDocument/2006/relationships/hyperlink" Target="mailto:andreysoloninkin@yandex.ru" TargetMode="External"/><Relationship Id="rId113" Type="http://schemas.openxmlformats.org/officeDocument/2006/relationships/hyperlink" Target="mailto:info@glagolevopark.ru" TargetMode="External"/><Relationship Id="rId320" Type="http://schemas.openxmlformats.org/officeDocument/2006/relationships/hyperlink" Target="mailto:tc-gross@yandex.ru" TargetMode="External"/><Relationship Id="rId558" Type="http://schemas.openxmlformats.org/officeDocument/2006/relationships/hyperlink" Target="mailto:buhuvd@mail.ru" TargetMode="External"/><Relationship Id="rId155" Type="http://schemas.openxmlformats.org/officeDocument/2006/relationships/hyperlink" Target="mailto:nafo_sosh9@mosreg.r" TargetMode="External"/><Relationship Id="rId197" Type="http://schemas.openxmlformats.org/officeDocument/2006/relationships/hyperlink" Target="mailto:n91651502457@yandex.ru" TargetMode="External"/><Relationship Id="rId362" Type="http://schemas.openxmlformats.org/officeDocument/2006/relationships/hyperlink" Target="mailto:9267871400@mail.ru" TargetMode="External"/><Relationship Id="rId418" Type="http://schemas.openxmlformats.org/officeDocument/2006/relationships/hyperlink" Target="mailto:buhplemir@gmail.com" TargetMode="External"/><Relationship Id="rId625" Type="http://schemas.openxmlformats.org/officeDocument/2006/relationships/hyperlink" Target="mailto:sozvezdie.nf@mail.ru" TargetMode="External"/><Relationship Id="rId222" Type="http://schemas.openxmlformats.org/officeDocument/2006/relationships/hyperlink" Target="mailto:muravann@yandex.ru" TargetMode="External"/><Relationship Id="rId264" Type="http://schemas.openxmlformats.org/officeDocument/2006/relationships/hyperlink" Target="mailto:protazan@list.ru" TargetMode="External"/><Relationship Id="rId471" Type="http://schemas.openxmlformats.org/officeDocument/2006/relationships/hyperlink" Target="mailto:budkin.aleks@yandex.ru" TargetMode="External"/><Relationship Id="rId17" Type="http://schemas.openxmlformats.org/officeDocument/2006/relationships/hyperlink" Target="mailto:Gera000x@gmail.com" TargetMode="External"/><Relationship Id="rId59" Type="http://schemas.openxmlformats.org/officeDocument/2006/relationships/hyperlink" Target="mailto:sabininao@mail.ru" TargetMode="External"/><Relationship Id="rId124" Type="http://schemas.openxmlformats.org/officeDocument/2006/relationships/hyperlink" Target="mailto:borozn@inbox.ru" TargetMode="External"/><Relationship Id="rId527" Type="http://schemas.openxmlformats.org/officeDocument/2006/relationships/hyperlink" Target="mailto:marina.degterewa@yandex.ru" TargetMode="External"/><Relationship Id="rId569" Type="http://schemas.openxmlformats.org/officeDocument/2006/relationships/hyperlink" Target="mailto:nafo_naz_sosh@mosreg.ru," TargetMode="External"/><Relationship Id="rId70" Type="http://schemas.openxmlformats.org/officeDocument/2006/relationships/hyperlink" Target="mailto:rachiteleva7300@mail.ru" TargetMode="External"/><Relationship Id="rId166" Type="http://schemas.openxmlformats.org/officeDocument/2006/relationships/hyperlink" Target="mailto:lizvv1899@yandex.ru" TargetMode="External"/><Relationship Id="rId331" Type="http://schemas.openxmlformats.org/officeDocument/2006/relationships/hyperlink" Target="mailto:snt@sntvoskresenki.ru" TargetMode="External"/><Relationship Id="rId373" Type="http://schemas.openxmlformats.org/officeDocument/2006/relationships/hyperlink" Target="mailto:belkindv@rambler.ru" TargetMode="External"/><Relationship Id="rId429" Type="http://schemas.openxmlformats.org/officeDocument/2006/relationships/hyperlink" Target="mailto:nafo_mbu_blag@vosreg.ru" TargetMode="External"/><Relationship Id="rId580" Type="http://schemas.openxmlformats.org/officeDocument/2006/relationships/hyperlink" Target="mailto:mkuudnf@mail.ru" TargetMode="External"/><Relationship Id="rId1" Type="http://schemas.openxmlformats.org/officeDocument/2006/relationships/hyperlink" Target="https://yandex.ru/maps/org/ispeak_school/148800773183/" TargetMode="External"/><Relationship Id="rId233" Type="http://schemas.openxmlformats.org/officeDocument/2006/relationships/hyperlink" Target="mailto:nafo_teplo@mosreg.ru" TargetMode="External"/><Relationship Id="rId440" Type="http://schemas.openxmlformats.org/officeDocument/2006/relationships/hyperlink" Target="mailto:Alexaschina.vera@yandex.ru" TargetMode="External"/><Relationship Id="rId28" Type="http://schemas.openxmlformats.org/officeDocument/2006/relationships/hyperlink" Target="mailto:s9268736677@yandex.ru" TargetMode="External"/><Relationship Id="rId275" Type="http://schemas.openxmlformats.org/officeDocument/2006/relationships/hyperlink" Target="mailto:abramova90@bk.ru" TargetMode="External"/><Relationship Id="rId300" Type="http://schemas.openxmlformats.org/officeDocument/2006/relationships/hyperlink" Target="mailto:muhina.ludmila84@gmail.com" TargetMode="External"/><Relationship Id="rId482" Type="http://schemas.openxmlformats.org/officeDocument/2006/relationships/hyperlink" Target="mailto:horeografschool@yandex.ru" TargetMode="External"/><Relationship Id="rId538" Type="http://schemas.openxmlformats.org/officeDocument/2006/relationships/hyperlink" Target="mailto:gospoda.kowboi@yandex.ru" TargetMode="External"/><Relationship Id="rId81" Type="http://schemas.openxmlformats.org/officeDocument/2006/relationships/hyperlink" Target="mailto:sntfili2018@gmail.com" TargetMode="External"/><Relationship Id="rId135" Type="http://schemas.openxmlformats.org/officeDocument/2006/relationships/hyperlink" Target="mailto:nara-ritual@yandex.ru" TargetMode="External"/><Relationship Id="rId177" Type="http://schemas.openxmlformats.org/officeDocument/2006/relationships/hyperlink" Target="mailto:as-potap@yandex.ru" TargetMode="External"/><Relationship Id="rId342" Type="http://schemas.openxmlformats.org/officeDocument/2006/relationships/hyperlink" Target="mailto:kamilov.parviz@mail.ru" TargetMode="External"/><Relationship Id="rId384" Type="http://schemas.openxmlformats.org/officeDocument/2006/relationships/hyperlink" Target="mailto:energoslon@yandex.ru" TargetMode="External"/><Relationship Id="rId591" Type="http://schemas.openxmlformats.org/officeDocument/2006/relationships/hyperlink" Target="mailto:Xramwereypmk1@yandex.ru" TargetMode="External"/><Relationship Id="rId605" Type="http://schemas.openxmlformats.org/officeDocument/2006/relationships/hyperlink" Target="mailto:elegy-school@yandex.ru" TargetMode="External"/><Relationship Id="rId202" Type="http://schemas.openxmlformats.org/officeDocument/2006/relationships/hyperlink" Target="mailto:reception@vdknf.ru" TargetMode="External"/><Relationship Id="rId244" Type="http://schemas.openxmlformats.org/officeDocument/2006/relationships/hyperlink" Target="mailto:nafo_teplo@mosreg.ru" TargetMode="External"/><Relationship Id="rId39" Type="http://schemas.openxmlformats.org/officeDocument/2006/relationships/hyperlink" Target="mailto:jilochkina@mail.ru" TargetMode="External"/><Relationship Id="rId286" Type="http://schemas.openxmlformats.org/officeDocument/2006/relationships/hyperlink" Target="mailto:lesnoe-mid@yandex.ru" TargetMode="External"/><Relationship Id="rId451" Type="http://schemas.openxmlformats.org/officeDocument/2006/relationships/hyperlink" Target="mailto:nafo_sport_stroitel@mosreg.ru" TargetMode="External"/><Relationship Id="rId493" Type="http://schemas.openxmlformats.org/officeDocument/2006/relationships/hyperlink" Target="mailto:nsokolova.src@gmail.ru" TargetMode="External"/><Relationship Id="rId507" Type="http://schemas.openxmlformats.org/officeDocument/2006/relationships/hyperlink" Target="mailto:potienko1983@mail.ru" TargetMode="External"/><Relationship Id="rId549" Type="http://schemas.openxmlformats.org/officeDocument/2006/relationships/hyperlink" Target="mailto:nata.ianowa@yandex.ru" TargetMode="External"/><Relationship Id="rId50" Type="http://schemas.openxmlformats.org/officeDocument/2006/relationships/hyperlink" Target="mailto:sntlira@bk.ru" TargetMode="External"/><Relationship Id="rId104" Type="http://schemas.openxmlformats.org/officeDocument/2006/relationships/hyperlink" Target="mailto:pushcina3@mail.ru" TargetMode="External"/><Relationship Id="rId146" Type="http://schemas.openxmlformats.org/officeDocument/2006/relationships/hyperlink" Target="mailto:diagonah@bk.ru" TargetMode="External"/><Relationship Id="rId188" Type="http://schemas.openxmlformats.org/officeDocument/2006/relationships/hyperlink" Target="mailto:n-f_school3@mail.ru" TargetMode="External"/><Relationship Id="rId311" Type="http://schemas.openxmlformats.org/officeDocument/2006/relationships/hyperlink" Target="mailto:fakel.sveta@yandex.ru" TargetMode="External"/><Relationship Id="rId353" Type="http://schemas.openxmlformats.org/officeDocument/2006/relationships/hyperlink" Target="mailto:vostokDKS-2014@mail.ru" TargetMode="External"/><Relationship Id="rId395" Type="http://schemas.openxmlformats.org/officeDocument/2006/relationships/hyperlink" Target="mailto:magnafarm@yandex.ru" TargetMode="External"/><Relationship Id="rId409" Type="http://schemas.openxmlformats.org/officeDocument/2006/relationships/hyperlink" Target="mailto:Shulga.65@mail.ru" TargetMode="External"/><Relationship Id="rId560" Type="http://schemas.openxmlformats.org/officeDocument/2006/relationships/hyperlink" Target="mailto:Mama1908@yandex.ru" TargetMode="External"/><Relationship Id="rId92" Type="http://schemas.openxmlformats.org/officeDocument/2006/relationships/hyperlink" Target="mailto:hotenko@inbox.ru" TargetMode="External"/><Relationship Id="rId213" Type="http://schemas.openxmlformats.org/officeDocument/2006/relationships/hyperlink" Target="mailto:reception@vdknf.ru" TargetMode="External"/><Relationship Id="rId420" Type="http://schemas.openxmlformats.org/officeDocument/2006/relationships/hyperlink" Target="mailto:kr-dom23a@mail.ru" TargetMode="External"/><Relationship Id="rId616" Type="http://schemas.openxmlformats.org/officeDocument/2006/relationships/hyperlink" Target="mailto:sppm@mos.ru" TargetMode="External"/><Relationship Id="rId255" Type="http://schemas.openxmlformats.org/officeDocument/2006/relationships/hyperlink" Target="mailto:5211@krasnoe-beloe.ru" TargetMode="External"/><Relationship Id="rId297" Type="http://schemas.openxmlformats.org/officeDocument/2006/relationships/hyperlink" Target="mailto:yulya_cokolova@mail.ru" TargetMode="External"/><Relationship Id="rId462" Type="http://schemas.openxmlformats.org/officeDocument/2006/relationships/hyperlink" Target="mailto:nf-sport1@mail.ru" TargetMode="External"/><Relationship Id="rId518" Type="http://schemas.openxmlformats.org/officeDocument/2006/relationships/hyperlink" Target="mailto:pk_polese@bk.ru" TargetMode="External"/><Relationship Id="rId115" Type="http://schemas.openxmlformats.org/officeDocument/2006/relationships/hyperlink" Target="mailto:sntmosrentgen@yandex.ru" TargetMode="External"/><Relationship Id="rId157" Type="http://schemas.openxmlformats.org/officeDocument/2006/relationships/hyperlink" Target="mailto:school-158@mail.ru" TargetMode="External"/><Relationship Id="rId322" Type="http://schemas.openxmlformats.org/officeDocument/2006/relationships/hyperlink" Target="mailto:v.krawez@yandex.ru" TargetMode="External"/><Relationship Id="rId364" Type="http://schemas.openxmlformats.org/officeDocument/2006/relationships/hyperlink" Target="mailto:elena.koroleva@ball.com" TargetMode="External"/><Relationship Id="rId61" Type="http://schemas.openxmlformats.org/officeDocument/2006/relationships/hyperlink" Target="mailto:62valerakud@gmail.com" TargetMode="External"/><Relationship Id="rId199" Type="http://schemas.openxmlformats.org/officeDocument/2006/relationships/hyperlink" Target="mailto:tc-karavay@mail.ru" TargetMode="External"/><Relationship Id="rId571" Type="http://schemas.openxmlformats.org/officeDocument/2006/relationships/hyperlink" Target="mailto:karpov.12.06@gmail.com" TargetMode="External"/><Relationship Id="rId19" Type="http://schemas.openxmlformats.org/officeDocument/2006/relationships/hyperlink" Target="mailto:IvanovEA@ftprint.ru" TargetMode="External"/><Relationship Id="rId224" Type="http://schemas.openxmlformats.org/officeDocument/2006/relationships/hyperlink" Target="mailto:reception@vdknf.ru" TargetMode="External"/><Relationship Id="rId266" Type="http://schemas.openxmlformats.org/officeDocument/2006/relationships/hyperlink" Target="mailto:grandkaskad-tc@mail.ru" TargetMode="External"/><Relationship Id="rId431" Type="http://schemas.openxmlformats.org/officeDocument/2006/relationships/hyperlink" Target="mailto:5024481@mail.ru" TargetMode="External"/><Relationship Id="rId473" Type="http://schemas.openxmlformats.org/officeDocument/2006/relationships/hyperlink" Target="mailto:mock3tio@hotmail.ru" TargetMode="External"/><Relationship Id="rId529" Type="http://schemas.openxmlformats.org/officeDocument/2006/relationships/hyperlink" Target="mailto:vostok_zil@mail.ru" TargetMode="External"/><Relationship Id="rId30" Type="http://schemas.openxmlformats.org/officeDocument/2006/relationships/hyperlink" Target="mailto:info@novinskoe.ru" TargetMode="External"/><Relationship Id="rId126" Type="http://schemas.openxmlformats.org/officeDocument/2006/relationships/hyperlink" Target="mailto:snt_zil@bk.ru" TargetMode="External"/><Relationship Id="rId168" Type="http://schemas.openxmlformats.org/officeDocument/2006/relationships/hyperlink" Target="mailto:sad4apr@mail.ru" TargetMode="External"/><Relationship Id="rId333" Type="http://schemas.openxmlformats.org/officeDocument/2006/relationships/hyperlink" Target="mailto:ekateri-demyano@yandex.ru" TargetMode="External"/><Relationship Id="rId540" Type="http://schemas.openxmlformats.org/officeDocument/2006/relationships/hyperlink" Target="mailto:uklimat2019@mail.com" TargetMode="External"/><Relationship Id="rId72" Type="http://schemas.openxmlformats.org/officeDocument/2006/relationships/hyperlink" Target="mailto:poseloknikolskoe@yandex.ru" TargetMode="External"/><Relationship Id="rId375" Type="http://schemas.openxmlformats.org/officeDocument/2006/relationships/hyperlink" Target="mailto:volkov@lpi.ru" TargetMode="External"/><Relationship Id="rId582" Type="http://schemas.openxmlformats.org/officeDocument/2006/relationships/hyperlink" Target="mailto:cmb-nf@yandex.ru" TargetMode="External"/><Relationship Id="rId3" Type="http://schemas.openxmlformats.org/officeDocument/2006/relationships/hyperlink" Target="https://yandex.ru/maps/org/sehr_gut/161645753660/" TargetMode="External"/><Relationship Id="rId235" Type="http://schemas.openxmlformats.org/officeDocument/2006/relationships/hyperlink" Target="mailto:nafo_teplo@mosreg.ru" TargetMode="External"/><Relationship Id="rId277" Type="http://schemas.openxmlformats.org/officeDocument/2006/relationships/hyperlink" Target="mailto:mdou.dc2@mail.ru" TargetMode="External"/><Relationship Id="rId400" Type="http://schemas.openxmlformats.org/officeDocument/2006/relationships/hyperlink" Target="mailto:vladimir.and.lubov@gmail.com" TargetMode="External"/><Relationship Id="rId442" Type="http://schemas.openxmlformats.org/officeDocument/2006/relationships/hyperlink" Target="mailto:nafo_TU_volchenki@mosreg.ru" TargetMode="External"/><Relationship Id="rId484" Type="http://schemas.openxmlformats.org/officeDocument/2006/relationships/hyperlink" Target="mailto:nafo_TU_Aprelevka@mosreg.ru" TargetMode="External"/><Relationship Id="rId137" Type="http://schemas.openxmlformats.org/officeDocument/2006/relationships/hyperlink" Target="mailto:granit-2@mail.ru" TargetMode="External"/><Relationship Id="rId302" Type="http://schemas.openxmlformats.org/officeDocument/2006/relationships/hyperlink" Target="mailto:muhina.ludmila84@gmail.com" TargetMode="External"/><Relationship Id="rId344" Type="http://schemas.openxmlformats.org/officeDocument/2006/relationships/hyperlink" Target="mailto:isrllc@mail.ru" TargetMode="External"/><Relationship Id="rId41" Type="http://schemas.openxmlformats.org/officeDocument/2006/relationships/hyperlink" Target="mailto:terms@terminal-selyatino.com" TargetMode="External"/><Relationship Id="rId83" Type="http://schemas.openxmlformats.org/officeDocument/2006/relationships/hyperlink" Target="mailto:mrr61@mail.ru;" TargetMode="External"/><Relationship Id="rId179" Type="http://schemas.openxmlformats.org/officeDocument/2006/relationships/hyperlink" Target="mailto:Snt.ladoga@mail.ru" TargetMode="External"/><Relationship Id="rId386" Type="http://schemas.openxmlformats.org/officeDocument/2006/relationships/hyperlink" Target="mailto:odintsovo@mosoblenergo.ru" TargetMode="External"/><Relationship Id="rId551" Type="http://schemas.openxmlformats.org/officeDocument/2006/relationships/hyperlink" Target="mailto:nafo_vas_sosh@mosreg.ru" TargetMode="External"/><Relationship Id="rId593" Type="http://schemas.openxmlformats.org/officeDocument/2006/relationships/hyperlink" Target="mailto:alexey246@yandex.ru" TargetMode="External"/><Relationship Id="rId607" Type="http://schemas.openxmlformats.org/officeDocument/2006/relationships/hyperlink" Target="mailto:narapolimix@mail.ru" TargetMode="External"/><Relationship Id="rId190" Type="http://schemas.openxmlformats.org/officeDocument/2006/relationships/hyperlink" Target="mailto:Protasova.anya86@mail.ru" TargetMode="External"/><Relationship Id="rId204" Type="http://schemas.openxmlformats.org/officeDocument/2006/relationships/hyperlink" Target="mailto:reception@vdknf.ru" TargetMode="External"/><Relationship Id="rId246" Type="http://schemas.openxmlformats.org/officeDocument/2006/relationships/hyperlink" Target="mailto:nafo_teplo@mosreg.ru" TargetMode="External"/><Relationship Id="rId288" Type="http://schemas.openxmlformats.org/officeDocument/2006/relationships/hyperlink" Target="mailto:irina@cottonfavorit.ru" TargetMode="External"/><Relationship Id="rId411" Type="http://schemas.openxmlformats.org/officeDocument/2006/relationships/hyperlink" Target="mailto:Zinchenko60@gmail.com" TargetMode="External"/><Relationship Id="rId453" Type="http://schemas.openxmlformats.org/officeDocument/2006/relationships/hyperlink" Target="mailto:kcson.nara@mosreg.ru" TargetMode="External"/><Relationship Id="rId509" Type="http://schemas.openxmlformats.org/officeDocument/2006/relationships/hyperlink" Target="mailto:SNTmashinostroitel@yandex.ru" TargetMode="External"/><Relationship Id="rId106" Type="http://schemas.openxmlformats.org/officeDocument/2006/relationships/hyperlink" Target="mailto:tukalininec@yandex.ru" TargetMode="External"/><Relationship Id="rId313" Type="http://schemas.openxmlformats.org/officeDocument/2006/relationships/hyperlink" Target="mailto:magnf@yandex.ru" TargetMode="External"/><Relationship Id="rId495" Type="http://schemas.openxmlformats.org/officeDocument/2006/relationships/hyperlink" Target="mailto:wecrus@inbox.ru" TargetMode="External"/><Relationship Id="rId10" Type="http://schemas.openxmlformats.org/officeDocument/2006/relationships/hyperlink" Target="https://2gis.ru/moscow/geo/4504235306663563" TargetMode="External"/><Relationship Id="rId52" Type="http://schemas.openxmlformats.org/officeDocument/2006/relationships/hyperlink" Target="mailto:mfc-narofominskmr@mosreg.ru" TargetMode="External"/><Relationship Id="rId94" Type="http://schemas.openxmlformats.org/officeDocument/2006/relationships/hyperlink" Target="mailto:79166725099@yandex.ru" TargetMode="External"/><Relationship Id="rId148" Type="http://schemas.openxmlformats.org/officeDocument/2006/relationships/hyperlink" Target="mailto:epron@nwatom.ru" TargetMode="External"/><Relationship Id="rId355" Type="http://schemas.openxmlformats.org/officeDocument/2006/relationships/hyperlink" Target="mailto:vostokDKS-2014@mail.ru" TargetMode="External"/><Relationship Id="rId397" Type="http://schemas.openxmlformats.org/officeDocument/2006/relationships/hyperlink" Target="mailto:ageevakseniya@yandex.ru" TargetMode="External"/><Relationship Id="rId520" Type="http://schemas.openxmlformats.org/officeDocument/2006/relationships/hyperlink" Target="mailto:protvaveselevo@%20yandex.ru" TargetMode="External"/><Relationship Id="rId562" Type="http://schemas.openxmlformats.org/officeDocument/2006/relationships/hyperlink" Target="mailto:buhuvd@mail.ru" TargetMode="External"/><Relationship Id="rId618" Type="http://schemas.openxmlformats.org/officeDocument/2006/relationships/hyperlink" Target="mailto:msr_okr25@mosreg.ru" TargetMode="External"/><Relationship Id="rId215" Type="http://schemas.openxmlformats.org/officeDocument/2006/relationships/hyperlink" Target="mailto:reception@vdknf.ru" TargetMode="External"/><Relationship Id="rId257" Type="http://schemas.openxmlformats.org/officeDocument/2006/relationships/hyperlink" Target="mailto:snt-sw@mail.ru" TargetMode="External"/><Relationship Id="rId422" Type="http://schemas.openxmlformats.org/officeDocument/2006/relationships/hyperlink" Target="mailto:elena.uspenskaya8@gmail.com" TargetMode="External"/><Relationship Id="rId464" Type="http://schemas.openxmlformats.org/officeDocument/2006/relationships/hyperlink" Target="mailto:nf-sport1@mail.ru" TargetMode="External"/><Relationship Id="rId299" Type="http://schemas.openxmlformats.org/officeDocument/2006/relationships/hyperlink" Target="mailto:irishka300586@yandex.ru" TargetMode="External"/><Relationship Id="rId63" Type="http://schemas.openxmlformats.org/officeDocument/2006/relationships/hyperlink" Target="mailto:stanislav.hmizyuk@yandex.ru" TargetMode="External"/><Relationship Id="rId159" Type="http://schemas.openxmlformats.org/officeDocument/2006/relationships/hyperlink" Target="mailto:sokov.oleg2015@yandex.ru" TargetMode="External"/><Relationship Id="rId366" Type="http://schemas.openxmlformats.org/officeDocument/2006/relationships/hyperlink" Target="mailto:kck-nara@mail.ru" TargetMode="External"/><Relationship Id="rId573" Type="http://schemas.openxmlformats.org/officeDocument/2006/relationships/hyperlink" Target="mailto:chichkovd@yandex.ru" TargetMode="External"/><Relationship Id="rId226" Type="http://schemas.openxmlformats.org/officeDocument/2006/relationships/hyperlink" Target="mailto:vad2531@yandex.ru" TargetMode="External"/><Relationship Id="rId433" Type="http://schemas.openxmlformats.org/officeDocument/2006/relationships/hyperlink" Target="mailto:elena.v2009@mail.ru" TargetMode="External"/><Relationship Id="rId74" Type="http://schemas.openxmlformats.org/officeDocument/2006/relationships/hyperlink" Target="mailto:rk.emelya@mail.ru" TargetMode="External"/><Relationship Id="rId377" Type="http://schemas.openxmlformats.org/officeDocument/2006/relationships/hyperlink" Target="mailto:tatiana.mikhalckova@yandex.ru" TargetMode="External"/><Relationship Id="rId500" Type="http://schemas.openxmlformats.org/officeDocument/2006/relationships/hyperlink" Target="mailto:burovanatalia2018@mail.ru" TargetMode="External"/><Relationship Id="rId584" Type="http://schemas.openxmlformats.org/officeDocument/2006/relationships/hyperlink" Target="mailto:v.fedorkov@pik-industry.ru" TargetMode="External"/><Relationship Id="rId5" Type="http://schemas.openxmlformats.org/officeDocument/2006/relationships/hyperlink" Target="tel:+74963438471" TargetMode="External"/><Relationship Id="rId237" Type="http://schemas.openxmlformats.org/officeDocument/2006/relationships/hyperlink" Target="mailto:nafo_teplo@mosreg.ru" TargetMode="External"/><Relationship Id="rId444" Type="http://schemas.openxmlformats.org/officeDocument/2006/relationships/hyperlink" Target="mailto:7358129@mail.com" TargetMode="External"/><Relationship Id="rId290" Type="http://schemas.openxmlformats.org/officeDocument/2006/relationships/hyperlink" Target="mailto:serbowa.olga@yandex.ru" TargetMode="External"/><Relationship Id="rId304" Type="http://schemas.openxmlformats.org/officeDocument/2006/relationships/hyperlink" Target="mailto:trc-melody@mail.ru" TargetMode="External"/><Relationship Id="rId388" Type="http://schemas.openxmlformats.org/officeDocument/2006/relationships/hyperlink" Target="mailto:snt-golovkovo@mail.ru" TargetMode="External"/><Relationship Id="rId511" Type="http://schemas.openxmlformats.org/officeDocument/2006/relationships/hyperlink" Target="mailto:Berezikov-a@yandex.ru" TargetMode="External"/><Relationship Id="rId609" Type="http://schemas.openxmlformats.org/officeDocument/2006/relationships/hyperlink" Target="mailto:gladkina@list.ru" TargetMode="External"/><Relationship Id="rId85" Type="http://schemas.openxmlformats.org/officeDocument/2006/relationships/hyperlink" Target="mailto:nataklima@yandex.ru" TargetMode="External"/><Relationship Id="rId150" Type="http://schemas.openxmlformats.org/officeDocument/2006/relationships/hyperlink" Target="mailto:samokhina43@mail.ru" TargetMode="External"/><Relationship Id="rId595" Type="http://schemas.openxmlformats.org/officeDocument/2006/relationships/hyperlink" Target="mailto:irina.efremova.64@bk.ru" TargetMode="External"/><Relationship Id="rId248" Type="http://schemas.openxmlformats.org/officeDocument/2006/relationships/hyperlink" Target="mailto:nafo_teplo@mosreg.ru" TargetMode="External"/><Relationship Id="rId455" Type="http://schemas.openxmlformats.org/officeDocument/2006/relationships/hyperlink" Target="mailto:6418828@bk.ru" TargetMode="External"/><Relationship Id="rId12" Type="http://schemas.openxmlformats.org/officeDocument/2006/relationships/hyperlink" Target="tel:8(905)790-79-45" TargetMode="External"/><Relationship Id="rId108" Type="http://schemas.openxmlformats.org/officeDocument/2006/relationships/hyperlink" Target="mailto:kuznecova1985@inbox.ru" TargetMode="External"/><Relationship Id="rId315" Type="http://schemas.openxmlformats.org/officeDocument/2006/relationships/hyperlink" Target="mailto:89166768618@mail.rusemeniuk@yandex.ru" TargetMode="External"/><Relationship Id="rId522" Type="http://schemas.openxmlformats.org/officeDocument/2006/relationships/hyperlink" Target="mailto:sntsolntse2@mail.ru" TargetMode="External"/><Relationship Id="rId96" Type="http://schemas.openxmlformats.org/officeDocument/2006/relationships/hyperlink" Target="mailto:wwwrosinka@yandex.ru" TargetMode="External"/><Relationship Id="rId161" Type="http://schemas.openxmlformats.org/officeDocument/2006/relationships/hyperlink" Target="mailto:mdou_22@bk.ru" TargetMode="External"/><Relationship Id="rId399" Type="http://schemas.openxmlformats.org/officeDocument/2006/relationships/hyperlink" Target="mailto:buh-nf@mail.ru" TargetMode="External"/><Relationship Id="rId259" Type="http://schemas.openxmlformats.org/officeDocument/2006/relationships/hyperlink" Target="mailto:narmolzm@mail.ru" TargetMode="External"/><Relationship Id="rId466" Type="http://schemas.openxmlformats.org/officeDocument/2006/relationships/hyperlink" Target="mailto:alabino55@yandex.ru" TargetMode="External"/><Relationship Id="rId23" Type="http://schemas.openxmlformats.org/officeDocument/2006/relationships/hyperlink" Target="mailto:atepskul@yandex.ru" TargetMode="External"/><Relationship Id="rId119" Type="http://schemas.openxmlformats.org/officeDocument/2006/relationships/hyperlink" Target="mailto:albatros1961z@mail.ru" TargetMode="External"/><Relationship Id="rId326" Type="http://schemas.openxmlformats.org/officeDocument/2006/relationships/hyperlink" Target="mailto:sntgorki@yadex.ru" TargetMode="External"/><Relationship Id="rId533" Type="http://schemas.openxmlformats.org/officeDocument/2006/relationships/hyperlink" Target="mailto:tuveselevo@mosreg.ru" TargetMode="External"/><Relationship Id="rId172" Type="http://schemas.openxmlformats.org/officeDocument/2006/relationships/hyperlink" Target="mailto:zlatiss@bk.ru" TargetMode="External"/><Relationship Id="rId477" Type="http://schemas.openxmlformats.org/officeDocument/2006/relationships/hyperlink" Target="mailto:olga967@mail.ru" TargetMode="External"/><Relationship Id="rId600" Type="http://schemas.openxmlformats.org/officeDocument/2006/relationships/hyperlink" Target="mailto:nafo_sosh_4@mosreg.ru" TargetMode="External"/><Relationship Id="rId337" Type="http://schemas.openxmlformats.org/officeDocument/2006/relationships/hyperlink" Target="mailto:Sergey.Dudorov@bristol.ru" TargetMode="External"/><Relationship Id="rId34" Type="http://schemas.openxmlformats.org/officeDocument/2006/relationships/hyperlink" Target="mailto:nelson177@yandex.ru" TargetMode="External"/><Relationship Id="rId544" Type="http://schemas.openxmlformats.org/officeDocument/2006/relationships/hyperlink" Target="mailto:gu0418@pfrmo.ru" TargetMode="External"/><Relationship Id="rId183" Type="http://schemas.openxmlformats.org/officeDocument/2006/relationships/hyperlink" Target="mailto:SNTPolanka@yandex.ru" TargetMode="External"/><Relationship Id="rId390" Type="http://schemas.openxmlformats.org/officeDocument/2006/relationships/hyperlink" Target="mailto:berezka-ekm@yandex.ru" TargetMode="External"/><Relationship Id="rId404" Type="http://schemas.openxmlformats.org/officeDocument/2006/relationships/hyperlink" Target="mailto:anarcenyuk@acar.ru" TargetMode="External"/><Relationship Id="rId611" Type="http://schemas.openxmlformats.org/officeDocument/2006/relationships/hyperlink" Target="mailto:a.belaja@grandline.ru" TargetMode="External"/><Relationship Id="rId250" Type="http://schemas.openxmlformats.org/officeDocument/2006/relationships/hyperlink" Target="mailto:nafo_teplo@mosreg.ru" TargetMode="External"/><Relationship Id="rId488" Type="http://schemas.openxmlformats.org/officeDocument/2006/relationships/hyperlink" Target="mailto:andre.naumenko@mail.ru" TargetMode="External"/><Relationship Id="rId45" Type="http://schemas.openxmlformats.org/officeDocument/2006/relationships/hyperlink" Target="mailto:gluschkov.al@%20yandex.ru" TargetMode="External"/><Relationship Id="rId110" Type="http://schemas.openxmlformats.org/officeDocument/2006/relationships/hyperlink" Target="mailto:hakimov@msk.avnt.ru" TargetMode="External"/><Relationship Id="rId348" Type="http://schemas.openxmlformats.org/officeDocument/2006/relationships/hyperlink" Target="mailto:stas570607@mail.ru" TargetMode="External"/><Relationship Id="rId555" Type="http://schemas.openxmlformats.org/officeDocument/2006/relationships/hyperlink" Target="mailto:buhuvd@mail.ru" TargetMode="External"/><Relationship Id="rId194" Type="http://schemas.openxmlformats.org/officeDocument/2006/relationships/hyperlink" Target="mailto:lit-dachi@mail.ru" TargetMode="External"/><Relationship Id="rId208" Type="http://schemas.openxmlformats.org/officeDocument/2006/relationships/hyperlink" Target="mailto:reception@vdknf.ru" TargetMode="External"/><Relationship Id="rId415" Type="http://schemas.openxmlformats.org/officeDocument/2006/relationships/hyperlink" Target="mailto:n130383@yandex.ru" TargetMode="External"/><Relationship Id="rId622" Type="http://schemas.openxmlformats.org/officeDocument/2006/relationships/hyperlink" Target="mailto:a-arhipov@inbox.ru" TargetMode="External"/><Relationship Id="rId261" Type="http://schemas.openxmlformats.org/officeDocument/2006/relationships/hyperlink" Target="mailto:narmolzm@mail.ru" TargetMode="External"/><Relationship Id="rId499" Type="http://schemas.openxmlformats.org/officeDocument/2006/relationships/hyperlink" Target="mailto:burovanatalia2018@mail.ru" TargetMode="External"/><Relationship Id="rId56" Type="http://schemas.openxmlformats.org/officeDocument/2006/relationships/hyperlink" Target="mailto:sntvoenkomat@gmail.com" TargetMode="External"/><Relationship Id="rId359" Type="http://schemas.openxmlformats.org/officeDocument/2006/relationships/hyperlink" Target="mailto:morozovavereia@gmail.com" TargetMode="External"/><Relationship Id="rId566" Type="http://schemas.openxmlformats.org/officeDocument/2006/relationships/hyperlink" Target="mailto:ovonara@mail.ru" TargetMode="External"/><Relationship Id="rId121" Type="http://schemas.openxmlformats.org/officeDocument/2006/relationships/hyperlink" Target="mailto:Salamaxa.i@yandex.ru" TargetMode="External"/><Relationship Id="rId219" Type="http://schemas.openxmlformats.org/officeDocument/2006/relationships/hyperlink" Target="mailto:reception@vdknf.ru" TargetMode="External"/><Relationship Id="rId426" Type="http://schemas.openxmlformats.org/officeDocument/2006/relationships/hyperlink" Target="mailto:tatiana.mikhalckova@yandex.ru" TargetMode="External"/><Relationship Id="rId67" Type="http://schemas.openxmlformats.org/officeDocument/2006/relationships/hyperlink" Target="mailto:6730363@mail.ru" TargetMode="External"/><Relationship Id="rId272" Type="http://schemas.openxmlformats.org/officeDocument/2006/relationships/hyperlink" Target="mailto:sch-ig@yandex.ru" TargetMode="External"/><Relationship Id="rId577" Type="http://schemas.openxmlformats.org/officeDocument/2006/relationships/hyperlink" Target="mailto:fakel.sveta@yandex.ru" TargetMode="External"/><Relationship Id="rId132" Type="http://schemas.openxmlformats.org/officeDocument/2006/relationships/hyperlink" Target="mailto:elen-chernova@yandex.ru" TargetMode="External"/><Relationship Id="rId437" Type="http://schemas.openxmlformats.org/officeDocument/2006/relationships/hyperlink" Target="mailto:nafo_TU_Tashirovo@mosreg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sntmosrentgen@yandex.ru" TargetMode="External"/><Relationship Id="rId13" Type="http://schemas.openxmlformats.org/officeDocument/2006/relationships/hyperlink" Target="https://2gis.ru/moscow/geo/4504235306663563" TargetMode="External"/><Relationship Id="rId18" Type="http://schemas.openxmlformats.org/officeDocument/2006/relationships/hyperlink" Target="mailto:IvanovEA@ftprint.ru" TargetMode="External"/><Relationship Id="rId3" Type="http://schemas.openxmlformats.org/officeDocument/2006/relationships/hyperlink" Target="mailto:sadovodmvd@yandex.ru" TargetMode="External"/><Relationship Id="rId21" Type="http://schemas.openxmlformats.org/officeDocument/2006/relationships/hyperlink" Target="mailto:savamag72@gmail.com" TargetMode="External"/><Relationship Id="rId7" Type="http://schemas.openxmlformats.org/officeDocument/2006/relationships/hyperlink" Target="mailto:Gera000x@gmail.com" TargetMode="External"/><Relationship Id="rId12" Type="http://schemas.openxmlformats.org/officeDocument/2006/relationships/hyperlink" Target="mailto:stepanova.t@gmail.com" TargetMode="External"/><Relationship Id="rId17" Type="http://schemas.openxmlformats.org/officeDocument/2006/relationships/hyperlink" Target="mailto:mdr.mail@ya.ru" TargetMode="External"/><Relationship Id="rId2" Type="http://schemas.openxmlformats.org/officeDocument/2006/relationships/hyperlink" Target="mailto:mbu.khs@mail.ru" TargetMode="External"/><Relationship Id="rId16" Type="http://schemas.openxmlformats.org/officeDocument/2006/relationships/hyperlink" Target="mailto:zao.bon@mail.ru" TargetMode="External"/><Relationship Id="rId20" Type="http://schemas.openxmlformats.org/officeDocument/2006/relationships/hyperlink" Target="mailto:savamag72@gmail.com" TargetMode="External"/><Relationship Id="rId1" Type="http://schemas.openxmlformats.org/officeDocument/2006/relationships/hyperlink" Target="mailto:atepskul@yandex.ru" TargetMode="External"/><Relationship Id="rId6" Type="http://schemas.openxmlformats.org/officeDocument/2006/relationships/hyperlink" Target="mailto:mdr.mail@ya.ru" TargetMode="External"/><Relationship Id="rId11" Type="http://schemas.openxmlformats.org/officeDocument/2006/relationships/hyperlink" Target="mailto:irina6829859@mail.ru" TargetMode="External"/><Relationship Id="rId5" Type="http://schemas.openxmlformats.org/officeDocument/2006/relationships/hyperlink" Target="mailto:sntdesna32103@yandex.ru" TargetMode="External"/><Relationship Id="rId15" Type="http://schemas.openxmlformats.org/officeDocument/2006/relationships/hyperlink" Target="tel:+7%20(926)%20843-20-64" TargetMode="External"/><Relationship Id="rId10" Type="http://schemas.openxmlformats.org/officeDocument/2006/relationships/hyperlink" Target="mailto:tihka55@mail.ru" TargetMode="External"/><Relationship Id="rId19" Type="http://schemas.openxmlformats.org/officeDocument/2006/relationships/hyperlink" Target="mailto:info@novinskoe.ru" TargetMode="External"/><Relationship Id="rId4" Type="http://schemas.openxmlformats.org/officeDocument/2006/relationships/hyperlink" Target="mailto:makarov.boll1@mail.ru" TargetMode="External"/><Relationship Id="rId9" Type="http://schemas.openxmlformats.org/officeDocument/2006/relationships/hyperlink" Target="https://egrul.nalog.ru/index.html" TargetMode="External"/><Relationship Id="rId14" Type="http://schemas.openxmlformats.org/officeDocument/2006/relationships/hyperlink" Target="tel:8(905)790-79-45" TargetMode="External"/><Relationship Id="rId22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859"/>
  <sheetViews>
    <sheetView tabSelected="1" zoomScale="70" zoomScaleNormal="70" workbookViewId="0">
      <pane xSplit="4" topLeftCell="AB1" activePane="topRight" state="frozen"/>
      <selection pane="topRight" activeCell="D4" sqref="D4:D5"/>
    </sheetView>
  </sheetViews>
  <sheetFormatPr defaultColWidth="9.140625" defaultRowHeight="15.95" customHeight="1" x14ac:dyDescent="0.25"/>
  <cols>
    <col min="1" max="1" width="5.5703125" style="906" customWidth="1"/>
    <col min="2" max="2" width="26.7109375" style="906" customWidth="1"/>
    <col min="3" max="3" width="13.42578125" style="985" customWidth="1"/>
    <col min="4" max="4" width="65.140625" style="8" customWidth="1"/>
    <col min="5" max="5" width="9.42578125" style="906" customWidth="1"/>
    <col min="6" max="6" width="10.7109375" style="906" customWidth="1"/>
    <col min="7" max="7" width="3.7109375" style="906" customWidth="1"/>
    <col min="8" max="8" width="4.5703125" style="906" customWidth="1"/>
    <col min="9" max="9" width="4.7109375" style="906" customWidth="1"/>
    <col min="10" max="10" width="4.42578125" style="906" customWidth="1"/>
    <col min="11" max="11" width="6.140625" style="906" customWidth="1"/>
    <col min="12" max="12" width="3.5703125" style="906" customWidth="1"/>
    <col min="13" max="13" width="4.7109375" style="906" customWidth="1"/>
    <col min="14" max="14" width="6.140625" style="907" customWidth="1"/>
    <col min="15" max="15" width="6" style="907" customWidth="1"/>
    <col min="16" max="16" width="8.28515625" style="907" customWidth="1"/>
    <col min="17" max="17" width="6.85546875" style="908" customWidth="1"/>
    <col min="18" max="18" width="3.42578125" style="908" customWidth="1"/>
    <col min="19" max="19" width="5.5703125" style="908" customWidth="1"/>
    <col min="20" max="20" width="3.7109375" style="908" customWidth="1"/>
    <col min="21" max="21" width="5.5703125" style="908" customWidth="1"/>
    <col min="22" max="22" width="5.140625" style="909" customWidth="1"/>
    <col min="23" max="23" width="3.28515625" style="909" customWidth="1"/>
    <col min="24" max="24" width="4.140625" style="909" customWidth="1"/>
    <col min="25" max="25" width="9.140625" style="906" customWidth="1"/>
    <col min="26" max="26" width="21.140625" style="906" customWidth="1"/>
    <col min="27" max="27" width="19.42578125" style="910" customWidth="1"/>
    <col min="28" max="28" width="20.28515625" style="906" customWidth="1"/>
    <col min="29" max="29" width="17.140625" style="906" customWidth="1"/>
    <col min="30" max="30" width="10.7109375" style="906" customWidth="1"/>
    <col min="31" max="31" width="43.28515625" style="906" customWidth="1"/>
    <col min="32" max="32" width="21.7109375" style="906" customWidth="1"/>
    <col min="33" max="33" width="31" style="909" customWidth="1"/>
    <col min="34" max="34" width="10" style="906" customWidth="1"/>
    <col min="35" max="35" width="9.28515625" style="907" customWidth="1"/>
    <col min="36" max="36" width="11.7109375" style="910" customWidth="1"/>
    <col min="37" max="37" width="10.7109375" style="982" customWidth="1"/>
    <col min="38" max="38" width="9.85546875" style="982" customWidth="1"/>
    <col min="39" max="39" width="10.5703125" style="911" customWidth="1"/>
    <col min="40" max="40" width="11.85546875" style="982" customWidth="1"/>
    <col min="41" max="41" width="12.42578125" style="982" customWidth="1"/>
    <col min="42" max="42" width="8.140625" style="982" customWidth="1"/>
    <col min="43" max="43" width="9.85546875" style="982" customWidth="1"/>
    <col min="44" max="44" width="23.42578125" style="13" customWidth="1"/>
    <col min="45" max="45" width="22.140625" style="912" customWidth="1"/>
    <col min="46" max="46" width="8.140625" style="906" customWidth="1"/>
    <col min="47" max="47" width="9.85546875" style="906" customWidth="1"/>
    <col min="48" max="48" width="38.42578125" style="1928" customWidth="1"/>
    <col min="49" max="49" width="13.7109375" style="906" customWidth="1"/>
    <col min="50" max="50" width="40.42578125" style="8" customWidth="1"/>
    <col min="51" max="51" width="39.140625" style="8" customWidth="1"/>
    <col min="52" max="52" width="30" style="8" customWidth="1"/>
    <col min="53" max="53" width="14.7109375" style="914" customWidth="1"/>
    <col min="54" max="16384" width="9.140625" style="906"/>
  </cols>
  <sheetData>
    <row r="1" spans="1:53" ht="12.75" customHeight="1" x14ac:dyDescent="0.25">
      <c r="Q1" s="906"/>
      <c r="R1" s="906"/>
      <c r="S1" s="906"/>
      <c r="T1" s="906"/>
      <c r="U1" s="906"/>
      <c r="AK1" s="1643"/>
    </row>
    <row r="2" spans="1:53" s="8" customFormat="1" ht="63.75" customHeight="1" x14ac:dyDescent="0.25">
      <c r="B2" s="790" t="s">
        <v>26239</v>
      </c>
      <c r="C2" s="986"/>
      <c r="D2" s="2755" t="s">
        <v>18023</v>
      </c>
      <c r="E2" s="2755"/>
      <c r="F2" s="2755"/>
      <c r="G2" s="2755"/>
      <c r="H2" s="2755"/>
      <c r="I2" s="2755"/>
      <c r="J2" s="2755"/>
      <c r="K2" s="2755"/>
      <c r="L2" s="2755"/>
      <c r="M2" s="2755"/>
      <c r="N2" s="2755"/>
      <c r="O2" s="2755"/>
      <c r="P2" s="2755"/>
      <c r="Q2" s="2755"/>
      <c r="R2" s="2755"/>
      <c r="S2" s="2755"/>
      <c r="T2" s="2755"/>
      <c r="U2" s="2755"/>
      <c r="V2" s="2755"/>
      <c r="W2" s="2755"/>
      <c r="X2" s="2755"/>
      <c r="Y2" s="2755"/>
      <c r="Z2" s="2755"/>
      <c r="AA2" s="2755"/>
      <c r="AB2" s="2755"/>
      <c r="AC2" s="2755"/>
      <c r="AD2" s="2755"/>
      <c r="AG2" s="11"/>
      <c r="AH2" s="10"/>
      <c r="AI2" s="13"/>
      <c r="AJ2" s="1648"/>
      <c r="AK2" s="12"/>
      <c r="AL2" s="12"/>
      <c r="AM2" s="14"/>
      <c r="AN2" s="12"/>
      <c r="AO2" s="12"/>
      <c r="AP2" s="12"/>
      <c r="AQ2" s="12"/>
      <c r="AR2" s="13"/>
      <c r="AU2" s="10"/>
      <c r="AV2" s="1929"/>
      <c r="BA2" s="832"/>
    </row>
    <row r="3" spans="1:53" s="8" customFormat="1" ht="15.95" customHeight="1" x14ac:dyDescent="0.25">
      <c r="A3" s="17"/>
      <c r="B3" s="6"/>
      <c r="C3" s="6"/>
      <c r="D3" s="2756" t="s">
        <v>116</v>
      </c>
      <c r="E3" s="2757"/>
      <c r="F3" s="2757"/>
      <c r="G3" s="18"/>
      <c r="H3" s="2749" t="s">
        <v>117</v>
      </c>
      <c r="I3" s="2749"/>
      <c r="J3" s="2749"/>
      <c r="K3" s="2749"/>
      <c r="L3" s="2749"/>
      <c r="M3" s="2749"/>
      <c r="N3" s="2749"/>
      <c r="O3" s="2749"/>
      <c r="P3" s="2749"/>
      <c r="Q3" s="2749"/>
      <c r="R3" s="2749"/>
      <c r="S3" s="2749"/>
      <c r="T3" s="2749"/>
      <c r="U3" s="2749"/>
      <c r="V3" s="2749"/>
      <c r="W3" s="2749"/>
      <c r="X3" s="2749"/>
      <c r="Y3" s="901" t="s">
        <v>118</v>
      </c>
      <c r="Z3" s="6"/>
      <c r="AA3" s="752"/>
      <c r="AB3" s="902"/>
      <c r="AC3" s="19"/>
      <c r="AD3" s="20"/>
      <c r="AE3" s="2758" t="s">
        <v>119</v>
      </c>
      <c r="AF3" s="2749"/>
      <c r="AG3" s="2749"/>
      <c r="AH3" s="2749"/>
      <c r="AI3" s="2759"/>
      <c r="AJ3" s="2760"/>
      <c r="AK3" s="2761"/>
      <c r="AL3" s="2761"/>
      <c r="AM3" s="2761"/>
      <c r="AN3" s="2762" t="s">
        <v>120</v>
      </c>
      <c r="AO3" s="2762"/>
      <c r="AP3" s="2762"/>
      <c r="AQ3" s="2762" t="s">
        <v>121</v>
      </c>
      <c r="AR3" s="2733" t="s">
        <v>122</v>
      </c>
      <c r="AS3" s="2721" t="s">
        <v>123</v>
      </c>
      <c r="AT3" s="2754" t="s">
        <v>124</v>
      </c>
      <c r="AU3" s="2754" t="s">
        <v>125</v>
      </c>
      <c r="AV3" s="2729" t="s">
        <v>126</v>
      </c>
      <c r="AW3" s="2754" t="s">
        <v>127</v>
      </c>
      <c r="AX3" s="2754" t="s">
        <v>16312</v>
      </c>
      <c r="BA3" s="832"/>
    </row>
    <row r="4" spans="1:53" s="8" customFormat="1" ht="15.95" customHeight="1" x14ac:dyDescent="0.25">
      <c r="A4" s="2745" t="s">
        <v>113</v>
      </c>
      <c r="B4" s="2747" t="s">
        <v>0</v>
      </c>
      <c r="C4" s="2747" t="s">
        <v>128</v>
      </c>
      <c r="D4" s="2749"/>
      <c r="E4" s="2750" t="s">
        <v>130</v>
      </c>
      <c r="F4" s="2745"/>
      <c r="G4" s="2749" t="s">
        <v>131</v>
      </c>
      <c r="H4" s="2749" t="s">
        <v>132</v>
      </c>
      <c r="I4" s="2735" t="s">
        <v>133</v>
      </c>
      <c r="J4" s="2735" t="s">
        <v>134</v>
      </c>
      <c r="K4" s="2735" t="s">
        <v>135</v>
      </c>
      <c r="L4" s="2735" t="s">
        <v>136</v>
      </c>
      <c r="M4" s="2735" t="s">
        <v>137</v>
      </c>
      <c r="N4" s="2732" t="s">
        <v>138</v>
      </c>
      <c r="O4" s="2732" t="s">
        <v>139</v>
      </c>
      <c r="P4" s="2731" t="s">
        <v>140</v>
      </c>
      <c r="Q4" s="2730" t="s">
        <v>141</v>
      </c>
      <c r="R4" s="2730"/>
      <c r="S4" s="2730"/>
      <c r="T4" s="2730"/>
      <c r="U4" s="2730"/>
      <c r="V4" s="2730" t="s">
        <v>142</v>
      </c>
      <c r="W4" s="2730"/>
      <c r="X4" s="2730"/>
      <c r="Y4" s="2735" t="s">
        <v>143</v>
      </c>
      <c r="Z4" s="2725" t="s">
        <v>144</v>
      </c>
      <c r="AA4" s="2727" t="s">
        <v>145</v>
      </c>
      <c r="AB4" s="2723" t="s">
        <v>146</v>
      </c>
      <c r="AC4" s="2723" t="s">
        <v>147</v>
      </c>
      <c r="AD4" s="2723" t="s">
        <v>148</v>
      </c>
      <c r="AE4" s="899" t="s">
        <v>149</v>
      </c>
      <c r="AF4" s="2735" t="s">
        <v>150</v>
      </c>
      <c r="AG4" s="2742" t="s">
        <v>151</v>
      </c>
      <c r="AH4" s="2723" t="s">
        <v>152</v>
      </c>
      <c r="AI4" s="2733" t="s">
        <v>25897</v>
      </c>
      <c r="AJ4" s="2737" t="s">
        <v>154</v>
      </c>
      <c r="AK4" s="2739" t="s">
        <v>155</v>
      </c>
      <c r="AL4" s="2740"/>
      <c r="AM4" s="2740"/>
      <c r="AN4" s="2762"/>
      <c r="AO4" s="2762"/>
      <c r="AP4" s="2762"/>
      <c r="AQ4" s="2762"/>
      <c r="AR4" s="2763"/>
      <c r="AS4" s="2721"/>
      <c r="AT4" s="2754"/>
      <c r="AU4" s="2754"/>
      <c r="AV4" s="2729"/>
      <c r="AW4" s="2754"/>
      <c r="AX4" s="2754"/>
      <c r="BA4" s="832"/>
    </row>
    <row r="5" spans="1:53" s="8" customFormat="1" ht="82.5" customHeight="1" thickBot="1" x14ac:dyDescent="0.3">
      <c r="A5" s="2746"/>
      <c r="B5" s="2748"/>
      <c r="C5" s="2748"/>
      <c r="D5" s="2735"/>
      <c r="E5" s="2751"/>
      <c r="F5" s="2752"/>
      <c r="G5" s="2735"/>
      <c r="H5" s="2735"/>
      <c r="I5" s="2736"/>
      <c r="J5" s="2736"/>
      <c r="K5" s="2736"/>
      <c r="L5" s="2736"/>
      <c r="M5" s="2736"/>
      <c r="N5" s="2753"/>
      <c r="O5" s="2753"/>
      <c r="P5" s="2732"/>
      <c r="Q5" s="2397" t="s">
        <v>156</v>
      </c>
      <c r="R5" s="2397" t="s">
        <v>157</v>
      </c>
      <c r="S5" s="2397" t="s">
        <v>158</v>
      </c>
      <c r="T5" s="2397" t="s">
        <v>159</v>
      </c>
      <c r="U5" s="2397" t="s">
        <v>160</v>
      </c>
      <c r="V5" s="899" t="s">
        <v>161</v>
      </c>
      <c r="W5" s="899" t="s">
        <v>162</v>
      </c>
      <c r="X5" s="899" t="s">
        <v>160</v>
      </c>
      <c r="Y5" s="2736"/>
      <c r="Z5" s="2726"/>
      <c r="AA5" s="2728"/>
      <c r="AB5" s="2724"/>
      <c r="AC5" s="2724"/>
      <c r="AD5" s="2724"/>
      <c r="AE5" s="900"/>
      <c r="AF5" s="2741"/>
      <c r="AG5" s="2743"/>
      <c r="AH5" s="2744"/>
      <c r="AI5" s="2734"/>
      <c r="AJ5" s="2738"/>
      <c r="AK5" s="98" t="s">
        <v>163</v>
      </c>
      <c r="AL5" s="98" t="s">
        <v>164</v>
      </c>
      <c r="AM5" s="22" t="s">
        <v>165</v>
      </c>
      <c r="AN5" s="40" t="s">
        <v>166</v>
      </c>
      <c r="AO5" s="40" t="s">
        <v>164</v>
      </c>
      <c r="AP5" s="40" t="s">
        <v>165</v>
      </c>
      <c r="AQ5" s="2762"/>
      <c r="AR5" s="2764"/>
      <c r="AS5" s="2721"/>
      <c r="AT5" s="2754"/>
      <c r="AU5" s="2754"/>
      <c r="AV5" s="2729"/>
      <c r="AW5" s="2754"/>
      <c r="AX5" s="2754"/>
      <c r="AY5" s="2391"/>
      <c r="BA5" s="832"/>
    </row>
    <row r="6" spans="1:53" s="35" customFormat="1" ht="15.95" customHeight="1" x14ac:dyDescent="0.25">
      <c r="A6" s="23" t="s">
        <v>167</v>
      </c>
      <c r="B6" s="24" t="s">
        <v>168</v>
      </c>
      <c r="C6" s="24" t="s">
        <v>169</v>
      </c>
      <c r="D6" s="23" t="s">
        <v>170</v>
      </c>
      <c r="E6" s="25" t="s">
        <v>171</v>
      </c>
      <c r="F6" s="25" t="s">
        <v>172</v>
      </c>
      <c r="G6" s="23" t="s">
        <v>173</v>
      </c>
      <c r="H6" s="25" t="s">
        <v>174</v>
      </c>
      <c r="I6" s="25" t="s">
        <v>175</v>
      </c>
      <c r="J6" s="23" t="s">
        <v>176</v>
      </c>
      <c r="K6" s="25" t="s">
        <v>177</v>
      </c>
      <c r="L6" s="25" t="s">
        <v>178</v>
      </c>
      <c r="M6" s="23" t="s">
        <v>179</v>
      </c>
      <c r="N6" s="87" t="s">
        <v>180</v>
      </c>
      <c r="O6" s="87" t="s">
        <v>181</v>
      </c>
      <c r="P6" s="1560" t="s">
        <v>182</v>
      </c>
      <c r="Q6" s="25" t="s">
        <v>183</v>
      </c>
      <c r="R6" s="25" t="s">
        <v>184</v>
      </c>
      <c r="S6" s="25" t="s">
        <v>185</v>
      </c>
      <c r="T6" s="25" t="s">
        <v>186</v>
      </c>
      <c r="U6" s="23" t="s">
        <v>187</v>
      </c>
      <c r="V6" s="25" t="s">
        <v>188</v>
      </c>
      <c r="W6" s="23" t="s">
        <v>189</v>
      </c>
      <c r="X6" s="25" t="s">
        <v>190</v>
      </c>
      <c r="Y6" s="25" t="s">
        <v>191</v>
      </c>
      <c r="Z6" s="26" t="s">
        <v>192</v>
      </c>
      <c r="AA6" s="753" t="s">
        <v>193</v>
      </c>
      <c r="AB6" s="25" t="s">
        <v>194</v>
      </c>
      <c r="AC6" s="27" t="s">
        <v>195</v>
      </c>
      <c r="AD6" s="25" t="s">
        <v>196</v>
      </c>
      <c r="AE6" s="25" t="s">
        <v>197</v>
      </c>
      <c r="AF6" s="23" t="s">
        <v>198</v>
      </c>
      <c r="AG6" s="28" t="s">
        <v>199</v>
      </c>
      <c r="AH6" s="25" t="s">
        <v>200</v>
      </c>
      <c r="AI6" s="1560" t="s">
        <v>201</v>
      </c>
      <c r="AJ6" s="28" t="s">
        <v>202</v>
      </c>
      <c r="AK6" s="1645" t="s">
        <v>203</v>
      </c>
      <c r="AL6" s="1646" t="s">
        <v>204</v>
      </c>
      <c r="AM6" s="1647" t="s">
        <v>205</v>
      </c>
      <c r="AN6" s="1642" t="s">
        <v>206</v>
      </c>
      <c r="AO6" s="1642" t="s">
        <v>207</v>
      </c>
      <c r="AP6" s="1642" t="s">
        <v>208</v>
      </c>
      <c r="AQ6" s="1642" t="s">
        <v>209</v>
      </c>
      <c r="AR6" s="30" t="s">
        <v>210</v>
      </c>
      <c r="AS6" s="833" t="s">
        <v>211</v>
      </c>
      <c r="AT6" s="32" t="s">
        <v>212</v>
      </c>
      <c r="AU6" s="33" t="s">
        <v>213</v>
      </c>
      <c r="AV6" s="1930" t="s">
        <v>214</v>
      </c>
      <c r="AW6" s="30" t="s">
        <v>215</v>
      </c>
      <c r="AX6" s="30"/>
      <c r="AY6" s="30"/>
    </row>
    <row r="7" spans="1:53" s="1099" customFormat="1" ht="15.95" customHeight="1" x14ac:dyDescent="0.25">
      <c r="A7" s="353">
        <v>1</v>
      </c>
      <c r="B7" s="366" t="s">
        <v>49</v>
      </c>
      <c r="C7" s="366" t="s">
        <v>59</v>
      </c>
      <c r="D7" s="354" t="s">
        <v>19138</v>
      </c>
      <c r="E7" s="354" t="s">
        <v>217</v>
      </c>
      <c r="F7" s="354" t="s">
        <v>218</v>
      </c>
      <c r="G7" s="354" t="s">
        <v>221</v>
      </c>
      <c r="H7" s="354" t="s">
        <v>219</v>
      </c>
      <c r="I7" s="354" t="s">
        <v>220</v>
      </c>
      <c r="J7" s="354" t="s">
        <v>221</v>
      </c>
      <c r="K7" s="354" t="s">
        <v>222</v>
      </c>
      <c r="L7" s="354" t="s">
        <v>221</v>
      </c>
      <c r="M7" s="354" t="s">
        <v>879</v>
      </c>
      <c r="N7" s="360">
        <v>10</v>
      </c>
      <c r="O7" s="360">
        <v>2</v>
      </c>
      <c r="P7" s="360">
        <f>O7*N7</f>
        <v>20</v>
      </c>
      <c r="Q7" s="503">
        <v>7</v>
      </c>
      <c r="R7" s="357"/>
      <c r="S7" s="357">
        <v>1</v>
      </c>
      <c r="T7" s="357"/>
      <c r="U7" s="357"/>
      <c r="V7" s="357"/>
      <c r="W7" s="357"/>
      <c r="X7" s="357"/>
      <c r="Y7" s="354" t="s">
        <v>62</v>
      </c>
      <c r="Z7" s="366" t="s">
        <v>224</v>
      </c>
      <c r="AA7" s="762" t="s">
        <v>225</v>
      </c>
      <c r="AB7" s="354" t="s">
        <v>1</v>
      </c>
      <c r="AC7" s="354" t="s">
        <v>226</v>
      </c>
      <c r="AD7" s="354" t="s">
        <v>227</v>
      </c>
      <c r="AE7" s="354" t="s">
        <v>228</v>
      </c>
      <c r="AF7" s="354" t="s">
        <v>229</v>
      </c>
      <c r="AG7" s="358" t="s">
        <v>230</v>
      </c>
      <c r="AH7" s="354" t="s">
        <v>59</v>
      </c>
      <c r="AI7" s="359">
        <v>0.114</v>
      </c>
      <c r="AJ7" s="490">
        <v>441.35</v>
      </c>
      <c r="AK7" s="359">
        <v>0.10519849315068493</v>
      </c>
      <c r="AL7" s="359">
        <v>3.26478082191781E-2</v>
      </c>
      <c r="AM7" s="361">
        <f>AK7+AL7</f>
        <v>0.13784630136986303</v>
      </c>
      <c r="AN7" s="359">
        <f>SUM(AK7:AK16)</f>
        <v>5.4355738356164371</v>
      </c>
      <c r="AO7" s="359">
        <f>SUM(AL7:AL16)</f>
        <v>1.6675163013698628</v>
      </c>
      <c r="AP7" s="359">
        <f>AN7+AO7</f>
        <v>7.1030901369862995</v>
      </c>
      <c r="AQ7" s="763">
        <f>AP7*30</f>
        <v>213.09270410958899</v>
      </c>
      <c r="AR7" s="764" t="s">
        <v>231</v>
      </c>
      <c r="AS7" s="765" t="s">
        <v>114</v>
      </c>
      <c r="AT7" s="354" t="s">
        <v>232</v>
      </c>
      <c r="AU7" s="354" t="s">
        <v>59</v>
      </c>
      <c r="AV7" s="1932" t="s">
        <v>233</v>
      </c>
      <c r="AW7" s="354" t="s">
        <v>25537</v>
      </c>
      <c r="AX7" s="447" t="s">
        <v>25538</v>
      </c>
      <c r="AY7" s="2590"/>
      <c r="AZ7" s="792" t="s">
        <v>25539</v>
      </c>
    </row>
    <row r="8" spans="1:53" s="8" customFormat="1" ht="15.95" customHeight="1" x14ac:dyDescent="0.25">
      <c r="A8" s="36"/>
      <c r="B8" s="1038"/>
      <c r="C8" s="2"/>
      <c r="D8" s="1038"/>
      <c r="E8" s="1038"/>
      <c r="F8" s="1038"/>
      <c r="G8" s="1038"/>
      <c r="H8" s="1038"/>
      <c r="I8" s="1038"/>
      <c r="J8" s="1038"/>
      <c r="K8" s="1038"/>
      <c r="L8" s="1038"/>
      <c r="M8" s="1038"/>
      <c r="N8" s="1039"/>
      <c r="O8" s="1039"/>
      <c r="P8" s="1557"/>
      <c r="Q8" s="37"/>
      <c r="R8" s="1522" t="s">
        <v>21450</v>
      </c>
      <c r="S8" s="448"/>
      <c r="T8" s="448"/>
      <c r="U8" s="448"/>
      <c r="V8" s="448"/>
      <c r="W8" s="448"/>
      <c r="X8" s="448"/>
      <c r="Y8" s="1038" t="s">
        <v>230</v>
      </c>
      <c r="Z8" s="1038" t="s">
        <v>230</v>
      </c>
      <c r="AA8" s="1" t="s">
        <v>230</v>
      </c>
      <c r="AB8" s="1038" t="s">
        <v>230</v>
      </c>
      <c r="AC8" s="1038" t="s">
        <v>20708</v>
      </c>
      <c r="AD8" s="1038" t="s">
        <v>230</v>
      </c>
      <c r="AE8" s="1038" t="s">
        <v>228</v>
      </c>
      <c r="AF8" s="1038" t="s">
        <v>235</v>
      </c>
      <c r="AG8" s="39" t="s">
        <v>230</v>
      </c>
      <c r="AH8" s="1038" t="s">
        <v>59</v>
      </c>
      <c r="AI8" s="40">
        <v>0.114</v>
      </c>
      <c r="AJ8" s="1040">
        <v>3254</v>
      </c>
      <c r="AK8" s="40">
        <v>0.77561095890410947</v>
      </c>
      <c r="AL8" s="40">
        <v>0.2407068493150685</v>
      </c>
      <c r="AM8" s="41">
        <f>AK8+AL8</f>
        <v>1.0163178082191779</v>
      </c>
      <c r="AN8" s="40"/>
      <c r="AO8" s="40"/>
      <c r="AP8" s="40"/>
      <c r="AQ8" s="367"/>
      <c r="AR8" s="42"/>
      <c r="AS8" s="43"/>
      <c r="AT8" s="1038"/>
      <c r="AU8" s="1038"/>
      <c r="AV8" s="44"/>
      <c r="AW8" s="1038"/>
      <c r="AX8" s="1038"/>
      <c r="AY8" s="2391"/>
    </row>
    <row r="9" spans="1:53" s="8" customFormat="1" ht="15.95" customHeight="1" x14ac:dyDescent="0.25">
      <c r="A9" s="36"/>
      <c r="B9" s="1038"/>
      <c r="C9" s="2"/>
      <c r="D9" s="1038"/>
      <c r="E9" s="1038"/>
      <c r="F9" s="1038"/>
      <c r="G9" s="1038"/>
      <c r="H9" s="1038"/>
      <c r="I9" s="1038"/>
      <c r="J9" s="1038"/>
      <c r="K9" s="1038"/>
      <c r="L9" s="1038"/>
      <c r="M9" s="1038"/>
      <c r="N9" s="1039"/>
      <c r="O9" s="1039"/>
      <c r="P9" s="1557"/>
      <c r="Q9" s="37"/>
      <c r="R9" s="448"/>
      <c r="S9" s="448"/>
      <c r="T9" s="448"/>
      <c r="U9" s="448"/>
      <c r="V9" s="448"/>
      <c r="W9" s="448"/>
      <c r="X9" s="448"/>
      <c r="Y9" s="1038" t="s">
        <v>230</v>
      </c>
      <c r="Z9" s="1038" t="s">
        <v>230</v>
      </c>
      <c r="AA9" s="1" t="s">
        <v>230</v>
      </c>
      <c r="AB9" s="1038" t="s">
        <v>230</v>
      </c>
      <c r="AC9" s="1038" t="s">
        <v>230</v>
      </c>
      <c r="AD9" s="1038" t="s">
        <v>230</v>
      </c>
      <c r="AE9" s="1038" t="s">
        <v>228</v>
      </c>
      <c r="AF9" s="1038" t="s">
        <v>236</v>
      </c>
      <c r="AG9" s="39" t="s">
        <v>230</v>
      </c>
      <c r="AH9" s="1038" t="s">
        <v>59</v>
      </c>
      <c r="AI9" s="40">
        <v>0.114</v>
      </c>
      <c r="AJ9" s="1040">
        <v>3147</v>
      </c>
      <c r="AK9" s="40">
        <v>0.75010684931506844</v>
      </c>
      <c r="AL9" s="40">
        <v>0.23279178082191779</v>
      </c>
      <c r="AM9" s="41">
        <v>0.9828986301369862</v>
      </c>
      <c r="AN9" s="40"/>
      <c r="AO9" s="40"/>
      <c r="AP9" s="40"/>
      <c r="AQ9" s="1644"/>
      <c r="AR9" s="1041"/>
      <c r="AS9" s="45"/>
      <c r="AT9" s="1038"/>
      <c r="AU9" s="1038"/>
      <c r="AV9" s="46"/>
      <c r="AW9" s="1038"/>
      <c r="AX9" s="1038"/>
      <c r="AY9" s="2391"/>
    </row>
    <row r="10" spans="1:53" s="8" customFormat="1" ht="15.95" customHeight="1" x14ac:dyDescent="0.25">
      <c r="A10" s="36"/>
      <c r="B10" s="1038"/>
      <c r="C10" s="2"/>
      <c r="D10" s="1038"/>
      <c r="E10" s="1038"/>
      <c r="F10" s="1038"/>
      <c r="G10" s="1038"/>
      <c r="H10" s="1038"/>
      <c r="I10" s="1038"/>
      <c r="J10" s="1038"/>
      <c r="K10" s="1038"/>
      <c r="L10" s="1038"/>
      <c r="M10" s="1038"/>
      <c r="N10" s="1039"/>
      <c r="O10" s="1039"/>
      <c r="P10" s="1557"/>
      <c r="Q10" s="37"/>
      <c r="R10" s="448"/>
      <c r="S10" s="448"/>
      <c r="T10" s="448"/>
      <c r="U10" s="448"/>
      <c r="V10" s="448"/>
      <c r="W10" s="448"/>
      <c r="X10" s="448"/>
      <c r="Y10" s="1038" t="s">
        <v>230</v>
      </c>
      <c r="Z10" s="1038" t="s">
        <v>230</v>
      </c>
      <c r="AA10" s="1" t="s">
        <v>230</v>
      </c>
      <c r="AB10" s="1038" t="s">
        <v>230</v>
      </c>
      <c r="AC10" s="1038" t="s">
        <v>230</v>
      </c>
      <c r="AD10" s="1038" t="s">
        <v>230</v>
      </c>
      <c r="AE10" s="1038" t="s">
        <v>228</v>
      </c>
      <c r="AF10" s="1038" t="s">
        <v>237</v>
      </c>
      <c r="AG10" s="39" t="s">
        <v>230</v>
      </c>
      <c r="AH10" s="1038" t="s">
        <v>59</v>
      </c>
      <c r="AI10" s="40">
        <v>0.114</v>
      </c>
      <c r="AJ10" s="1040">
        <v>2442</v>
      </c>
      <c r="AK10" s="40">
        <v>0.58206575342465749</v>
      </c>
      <c r="AL10" s="40">
        <v>0.18064109589041094</v>
      </c>
      <c r="AM10" s="41">
        <v>0.76270684931506838</v>
      </c>
      <c r="AN10" s="40"/>
      <c r="AO10" s="40"/>
      <c r="AP10" s="40"/>
      <c r="AQ10" s="1644"/>
      <c r="AR10" s="1041"/>
      <c r="AS10" s="45"/>
      <c r="AT10" s="1038"/>
      <c r="AU10" s="1038"/>
      <c r="AV10" s="46"/>
      <c r="AW10" s="1038"/>
      <c r="AX10" s="1038"/>
      <c r="AY10" s="2391"/>
    </row>
    <row r="11" spans="1:53" s="8" customFormat="1" ht="15.95" customHeight="1" x14ac:dyDescent="0.25">
      <c r="A11" s="36"/>
      <c r="B11" s="1038"/>
      <c r="C11" s="2"/>
      <c r="D11" s="1038"/>
      <c r="E11" s="1038"/>
      <c r="F11" s="1038"/>
      <c r="G11" s="1038"/>
      <c r="H11" s="1038"/>
      <c r="I11" s="1038"/>
      <c r="J11" s="1038"/>
      <c r="K11" s="1038"/>
      <c r="L11" s="1038"/>
      <c r="M11" s="1038"/>
      <c r="N11" s="1039"/>
      <c r="O11" s="1039"/>
      <c r="P11" s="1557"/>
      <c r="Q11" s="37"/>
      <c r="R11" s="448"/>
      <c r="S11" s="448"/>
      <c r="T11" s="448"/>
      <c r="U11" s="448"/>
      <c r="V11" s="448"/>
      <c r="W11" s="448"/>
      <c r="X11" s="448"/>
      <c r="Y11" s="1038" t="s">
        <v>230</v>
      </c>
      <c r="Z11" s="1038" t="s">
        <v>230</v>
      </c>
      <c r="AA11" s="1" t="s">
        <v>230</v>
      </c>
      <c r="AB11" s="1038" t="s">
        <v>230</v>
      </c>
      <c r="AC11" s="1038" t="s">
        <v>230</v>
      </c>
      <c r="AD11" s="1038" t="s">
        <v>230</v>
      </c>
      <c r="AE11" s="1038" t="s">
        <v>228</v>
      </c>
      <c r="AF11" s="1038" t="s">
        <v>238</v>
      </c>
      <c r="AG11" s="39" t="s">
        <v>230</v>
      </c>
      <c r="AH11" s="1038" t="s">
        <v>59</v>
      </c>
      <c r="AI11" s="40">
        <v>0.114</v>
      </c>
      <c r="AJ11" s="1040">
        <v>5425</v>
      </c>
      <c r="AK11" s="40">
        <v>1.2930821917808217</v>
      </c>
      <c r="AL11" s="40">
        <v>0.40130136986301368</v>
      </c>
      <c r="AM11" s="41">
        <v>1.6943835616438354</v>
      </c>
      <c r="AN11" s="40"/>
      <c r="AO11" s="40"/>
      <c r="AP11" s="40"/>
      <c r="AQ11" s="1644"/>
      <c r="AR11" s="1041"/>
      <c r="AS11" s="45"/>
      <c r="AT11" s="1038"/>
      <c r="AU11" s="1038"/>
      <c r="AV11" s="46"/>
      <c r="AW11" s="1038"/>
      <c r="AX11" s="1038"/>
      <c r="AY11" s="2391"/>
    </row>
    <row r="12" spans="1:53" s="8" customFormat="1" ht="15.95" customHeight="1" x14ac:dyDescent="0.25">
      <c r="A12" s="36"/>
      <c r="B12" s="1038"/>
      <c r="C12" s="2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9"/>
      <c r="O12" s="1039"/>
      <c r="P12" s="1557"/>
      <c r="Q12" s="37"/>
      <c r="R12" s="448"/>
      <c r="S12" s="448"/>
      <c r="T12" s="448"/>
      <c r="U12" s="448"/>
      <c r="V12" s="448"/>
      <c r="W12" s="448"/>
      <c r="X12" s="448"/>
      <c r="Y12" s="1038" t="s">
        <v>230</v>
      </c>
      <c r="Z12" s="1038" t="s">
        <v>230</v>
      </c>
      <c r="AA12" s="1" t="s">
        <v>230</v>
      </c>
      <c r="AB12" s="1038" t="s">
        <v>230</v>
      </c>
      <c r="AC12" s="1038" t="s">
        <v>230</v>
      </c>
      <c r="AD12" s="1038" t="s">
        <v>230</v>
      </c>
      <c r="AE12" s="1038" t="s">
        <v>228</v>
      </c>
      <c r="AF12" s="1038" t="s">
        <v>239</v>
      </c>
      <c r="AG12" s="39" t="s">
        <v>230</v>
      </c>
      <c r="AH12" s="1038" t="s">
        <v>59</v>
      </c>
      <c r="AI12" s="40">
        <v>0.114</v>
      </c>
      <c r="AJ12" s="1040" t="s">
        <v>22618</v>
      </c>
      <c r="AK12" s="40">
        <v>1.100967123287671</v>
      </c>
      <c r="AL12" s="40">
        <v>0.3416794520547945</v>
      </c>
      <c r="AM12" s="41">
        <v>1.4426465753424655</v>
      </c>
      <c r="AN12" s="40"/>
      <c r="AO12" s="40"/>
      <c r="AP12" s="40"/>
      <c r="AQ12" s="1644"/>
      <c r="AR12" s="1041"/>
      <c r="AS12" s="45"/>
      <c r="AT12" s="1038"/>
      <c r="AU12" s="1038"/>
      <c r="AV12" s="46"/>
      <c r="AW12" s="1038"/>
      <c r="AX12" s="1038"/>
      <c r="AY12" s="2391"/>
    </row>
    <row r="13" spans="1:53" s="8" customFormat="1" ht="15.95" customHeight="1" x14ac:dyDescent="0.25">
      <c r="A13" s="36"/>
      <c r="B13" s="1038"/>
      <c r="C13" s="2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9"/>
      <c r="O13" s="1039"/>
      <c r="P13" s="1557"/>
      <c r="Q13" s="37"/>
      <c r="R13" s="448"/>
      <c r="S13" s="448"/>
      <c r="T13" s="448"/>
      <c r="U13" s="448"/>
      <c r="V13" s="448"/>
      <c r="W13" s="448"/>
      <c r="X13" s="448"/>
      <c r="Y13" s="1038" t="s">
        <v>230</v>
      </c>
      <c r="Z13" s="1038" t="s">
        <v>230</v>
      </c>
      <c r="AA13" s="1" t="s">
        <v>230</v>
      </c>
      <c r="AB13" s="1038" t="s">
        <v>230</v>
      </c>
      <c r="AC13" s="1038" t="s">
        <v>230</v>
      </c>
      <c r="AD13" s="1038" t="s">
        <v>230</v>
      </c>
      <c r="AE13" s="1038" t="s">
        <v>228</v>
      </c>
      <c r="AF13" s="1038" t="s">
        <v>240</v>
      </c>
      <c r="AG13" s="39" t="s">
        <v>230</v>
      </c>
      <c r="AH13" s="1512" t="s">
        <v>59</v>
      </c>
      <c r="AI13" s="40">
        <v>0.114</v>
      </c>
      <c r="AJ13" s="1040">
        <v>3214</v>
      </c>
      <c r="AK13" s="40">
        <v>0.76607671232876706</v>
      </c>
      <c r="AL13" s="40">
        <v>0.23774794520547946</v>
      </c>
      <c r="AM13" s="41">
        <v>1.0038246575342464</v>
      </c>
      <c r="AN13" s="40"/>
      <c r="AO13" s="40"/>
      <c r="AP13" s="40"/>
      <c r="AQ13" s="1644"/>
      <c r="AR13" s="1041"/>
      <c r="AS13" s="45"/>
      <c r="AT13" s="1038"/>
      <c r="AU13" s="1038"/>
      <c r="AV13" s="46"/>
      <c r="AW13" s="1038"/>
      <c r="AX13" s="1038"/>
      <c r="AY13" s="2391"/>
    </row>
    <row r="14" spans="1:53" s="8" customFormat="1" ht="15.95" customHeight="1" x14ac:dyDescent="0.25">
      <c r="A14" s="36"/>
      <c r="B14" s="1038"/>
      <c r="C14" s="2"/>
      <c r="D14" s="1384"/>
      <c r="E14" s="1038"/>
      <c r="F14" s="1038"/>
      <c r="G14" s="1038"/>
      <c r="H14" s="1038"/>
      <c r="I14" s="1038"/>
      <c r="J14" s="1038"/>
      <c r="K14" s="1038"/>
      <c r="L14" s="1038"/>
      <c r="M14" s="1038"/>
      <c r="N14" s="1039"/>
      <c r="O14" s="1039"/>
      <c r="P14" s="1557"/>
      <c r="Q14" s="37"/>
      <c r="R14" s="448"/>
      <c r="S14" s="448"/>
      <c r="T14" s="448"/>
      <c r="U14" s="448"/>
      <c r="V14" s="448"/>
      <c r="W14" s="448"/>
      <c r="X14" s="448"/>
      <c r="Y14" s="1038" t="s">
        <v>230</v>
      </c>
      <c r="Z14" s="1038" t="s">
        <v>230</v>
      </c>
      <c r="AA14" s="1" t="s">
        <v>230</v>
      </c>
      <c r="AB14" s="1038" t="s">
        <v>230</v>
      </c>
      <c r="AC14" s="1038" t="s">
        <v>230</v>
      </c>
      <c r="AD14" s="1038" t="s">
        <v>230</v>
      </c>
      <c r="AE14" s="1038" t="s">
        <v>241</v>
      </c>
      <c r="AF14" s="1038" t="s">
        <v>242</v>
      </c>
      <c r="AG14" s="39">
        <v>1115030001712</v>
      </c>
      <c r="AH14" s="1038" t="s">
        <v>243</v>
      </c>
      <c r="AI14" s="1039">
        <v>0.87</v>
      </c>
      <c r="AJ14" s="37">
        <v>15</v>
      </c>
      <c r="AK14" s="40">
        <f>AJ14*AI14/365</f>
        <v>3.5753424657534248E-2</v>
      </c>
      <c r="AL14" s="40">
        <v>0</v>
      </c>
      <c r="AM14" s="41">
        <f>SUBTOTAL(9,AK14:AL14)</f>
        <v>3.5753424657534248E-2</v>
      </c>
      <c r="AN14" s="40"/>
      <c r="AO14" s="40"/>
      <c r="AP14" s="40"/>
      <c r="AQ14" s="1644"/>
      <c r="AR14" s="1041"/>
      <c r="AS14" s="45"/>
      <c r="AT14" s="1038"/>
      <c r="AU14" s="1038"/>
      <c r="AV14" s="46"/>
      <c r="AW14" s="1038"/>
      <c r="AX14" s="1038"/>
      <c r="AY14" s="2391"/>
    </row>
    <row r="15" spans="1:53" s="8" customFormat="1" ht="15.95" customHeight="1" x14ac:dyDescent="0.25">
      <c r="A15" s="36"/>
      <c r="B15" s="1038"/>
      <c r="C15" s="2"/>
      <c r="D15" s="1038"/>
      <c r="E15" s="1038"/>
      <c r="F15" s="1038"/>
      <c r="G15" s="1038"/>
      <c r="H15" s="1038"/>
      <c r="I15" s="1038"/>
      <c r="J15" s="1038"/>
      <c r="K15" s="1038"/>
      <c r="L15" s="1038"/>
      <c r="M15" s="1038"/>
      <c r="N15" s="1039"/>
      <c r="O15" s="1039"/>
      <c r="P15" s="1557"/>
      <c r="Q15" s="37"/>
      <c r="R15" s="448"/>
      <c r="S15" s="448"/>
      <c r="T15" s="448"/>
      <c r="U15" s="448"/>
      <c r="V15" s="448"/>
      <c r="W15" s="448"/>
      <c r="X15" s="448"/>
      <c r="Y15" s="1038" t="s">
        <v>230</v>
      </c>
      <c r="Z15" s="1038" t="s">
        <v>230</v>
      </c>
      <c r="AA15" s="1" t="s">
        <v>230</v>
      </c>
      <c r="AB15" s="1038" t="s">
        <v>230</v>
      </c>
      <c r="AC15" s="1038" t="s">
        <v>230</v>
      </c>
      <c r="AD15" s="1038" t="s">
        <v>230</v>
      </c>
      <c r="AE15" s="1038" t="s">
        <v>241</v>
      </c>
      <c r="AF15" s="1038" t="s">
        <v>244</v>
      </c>
      <c r="AG15" s="39">
        <v>1115030001712</v>
      </c>
      <c r="AH15" s="1038" t="s">
        <v>245</v>
      </c>
      <c r="AI15" s="1039">
        <v>1.51</v>
      </c>
      <c r="AJ15" s="37">
        <v>3</v>
      </c>
      <c r="AK15" s="40">
        <f>AJ15*AI15/365</f>
        <v>1.2410958904109589E-2</v>
      </c>
      <c r="AL15" s="40">
        <v>0</v>
      </c>
      <c r="AM15" s="41">
        <f>SUBTOTAL(9,AK15:AL15)</f>
        <v>1.2410958904109589E-2</v>
      </c>
      <c r="AN15" s="40"/>
      <c r="AO15" s="40"/>
      <c r="AP15" s="40"/>
      <c r="AQ15" s="1644"/>
      <c r="AR15" s="1041"/>
      <c r="AS15" s="45"/>
      <c r="AT15" s="1038"/>
      <c r="AU15" s="1038"/>
      <c r="AV15" s="46"/>
      <c r="AW15" s="1038"/>
      <c r="AX15" s="1038"/>
      <c r="AY15" s="2391"/>
    </row>
    <row r="16" spans="1:53" s="8" customFormat="1" ht="15.95" customHeight="1" x14ac:dyDescent="0.25">
      <c r="A16" s="36"/>
      <c r="B16" s="1038"/>
      <c r="C16" s="2"/>
      <c r="D16" s="1038"/>
      <c r="E16" s="1038"/>
      <c r="F16" s="1038"/>
      <c r="G16" s="1038"/>
      <c r="H16" s="1038"/>
      <c r="I16" s="1038"/>
      <c r="J16" s="1038"/>
      <c r="K16" s="1038"/>
      <c r="L16" s="1038"/>
      <c r="M16" s="1038"/>
      <c r="N16" s="1039"/>
      <c r="O16" s="1039"/>
      <c r="P16" s="1557"/>
      <c r="Q16" s="37"/>
      <c r="R16" s="448"/>
      <c r="S16" s="448"/>
      <c r="T16" s="448"/>
      <c r="U16" s="448"/>
      <c r="V16" s="448"/>
      <c r="W16" s="448"/>
      <c r="X16" s="448"/>
      <c r="Y16" s="1038" t="s">
        <v>230</v>
      </c>
      <c r="Z16" s="1038" t="s">
        <v>230</v>
      </c>
      <c r="AA16" s="1" t="s">
        <v>230</v>
      </c>
      <c r="AB16" s="1038" t="s">
        <v>230</v>
      </c>
      <c r="AC16" s="1038" t="s">
        <v>230</v>
      </c>
      <c r="AD16" s="1038" t="s">
        <v>230</v>
      </c>
      <c r="AE16" s="1038" t="s">
        <v>246</v>
      </c>
      <c r="AF16" s="5" t="s">
        <v>247</v>
      </c>
      <c r="AG16" s="39">
        <v>1037724007276</v>
      </c>
      <c r="AH16" s="1038" t="s">
        <v>17031</v>
      </c>
      <c r="AI16" s="1039">
        <v>0.87</v>
      </c>
      <c r="AJ16" s="37">
        <v>6</v>
      </c>
      <c r="AK16" s="40">
        <f>AJ16*AI16/365</f>
        <v>1.4301369863013698E-2</v>
      </c>
      <c r="AL16" s="40">
        <v>0</v>
      </c>
      <c r="AM16" s="41">
        <f>SUBTOTAL(9,AK16:AL16)</f>
        <v>1.4301369863013698E-2</v>
      </c>
      <c r="AN16" s="40"/>
      <c r="AO16" s="40"/>
      <c r="AP16" s="40"/>
      <c r="AQ16" s="368"/>
      <c r="AR16" s="47"/>
      <c r="AS16" s="48"/>
      <c r="AT16" s="1038"/>
      <c r="AU16" s="1038"/>
      <c r="AV16" s="46"/>
      <c r="AW16" s="1038"/>
      <c r="AX16" s="1038"/>
      <c r="AY16" s="2391"/>
    </row>
    <row r="17" spans="1:51" s="8" customFormat="1" ht="15.95" customHeight="1" x14ac:dyDescent="0.25">
      <c r="A17" s="2132">
        <v>2</v>
      </c>
      <c r="B17" s="2133" t="s">
        <v>49</v>
      </c>
      <c r="C17" s="2133" t="s">
        <v>59</v>
      </c>
      <c r="D17" s="2107" t="s">
        <v>17747</v>
      </c>
      <c r="E17" s="2107" t="s">
        <v>249</v>
      </c>
      <c r="F17" s="2107" t="s">
        <v>250</v>
      </c>
      <c r="G17" s="2107"/>
      <c r="H17" s="2107" t="s">
        <v>219</v>
      </c>
      <c r="I17" s="2107" t="s">
        <v>220</v>
      </c>
      <c r="J17" s="2107" t="s">
        <v>221</v>
      </c>
      <c r="K17" s="2107" t="s">
        <v>879</v>
      </c>
      <c r="L17" s="2107" t="s">
        <v>221</v>
      </c>
      <c r="M17" s="2107" t="s">
        <v>879</v>
      </c>
      <c r="N17" s="2134">
        <v>9.4</v>
      </c>
      <c r="O17" s="2134">
        <v>2.2000000000000002</v>
      </c>
      <c r="P17" s="2134">
        <f>O17*N17</f>
        <v>20.680000000000003</v>
      </c>
      <c r="Q17" s="2135">
        <v>3</v>
      </c>
      <c r="R17" s="2136"/>
      <c r="S17" s="2136">
        <v>2</v>
      </c>
      <c r="T17" s="2136"/>
      <c r="U17" s="2136">
        <v>0</v>
      </c>
      <c r="V17" s="2136"/>
      <c r="W17" s="2136"/>
      <c r="X17" s="2136"/>
      <c r="Y17" s="2107" t="s">
        <v>62</v>
      </c>
      <c r="Z17" s="2133" t="s">
        <v>224</v>
      </c>
      <c r="AA17" s="2137" t="s">
        <v>225</v>
      </c>
      <c r="AB17" s="2107" t="s">
        <v>1</v>
      </c>
      <c r="AC17" s="2107" t="s">
        <v>226</v>
      </c>
      <c r="AD17" s="2107" t="s">
        <v>227</v>
      </c>
      <c r="AE17" s="2107" t="s">
        <v>251</v>
      </c>
      <c r="AF17" s="2107" t="s">
        <v>17834</v>
      </c>
      <c r="AG17" s="2138" t="s">
        <v>230</v>
      </c>
      <c r="AH17" s="2107" t="s">
        <v>58</v>
      </c>
      <c r="AI17" s="2139">
        <v>0.114</v>
      </c>
      <c r="AJ17" s="2134">
        <v>6700</v>
      </c>
      <c r="AK17" s="2139">
        <v>1.5960000000000001</v>
      </c>
      <c r="AL17" s="2139">
        <f>AJ17*0.027/365</f>
        <v>0.49561643835616442</v>
      </c>
      <c r="AM17" s="2140">
        <f>SUM(AK17:AL17)</f>
        <v>2.0916164383561644</v>
      </c>
      <c r="AN17" s="2139">
        <f>SUM(AK17:AK21)</f>
        <v>3.0142191780821914</v>
      </c>
      <c r="AO17" s="2139">
        <f>SUM(AL17:AL21)</f>
        <v>0.91849315068493154</v>
      </c>
      <c r="AP17" s="2139">
        <f>SUM(AN17:AO17)</f>
        <v>3.9327123287671228</v>
      </c>
      <c r="AQ17" s="2141">
        <f>AP17*30</f>
        <v>117.98136986301368</v>
      </c>
      <c r="AR17" s="2142" t="s">
        <v>231</v>
      </c>
      <c r="AS17" s="2143" t="s">
        <v>114</v>
      </c>
      <c r="AT17" s="2107" t="s">
        <v>232</v>
      </c>
      <c r="AU17" s="2107" t="s">
        <v>59</v>
      </c>
      <c r="AV17" s="2144" t="s">
        <v>253</v>
      </c>
      <c r="AW17" s="2107" t="s">
        <v>234</v>
      </c>
      <c r="AX17" s="1202" t="s">
        <v>17835</v>
      </c>
      <c r="AY17" s="2391"/>
    </row>
    <row r="18" spans="1:51" s="8" customFormat="1" ht="15.95" customHeight="1" x14ac:dyDescent="0.25">
      <c r="A18" s="36"/>
      <c r="B18" s="2"/>
      <c r="C18" s="2"/>
      <c r="D18" s="1107"/>
      <c r="E18" s="1107"/>
      <c r="F18" s="1107"/>
      <c r="G18" s="1107"/>
      <c r="H18" s="1107"/>
      <c r="I18" s="1107"/>
      <c r="J18" s="1107"/>
      <c r="K18" s="1107"/>
      <c r="L18" s="1107"/>
      <c r="M18" s="1107"/>
      <c r="N18" s="1108"/>
      <c r="O18" s="1108"/>
      <c r="P18" s="1557"/>
      <c r="Q18" s="37"/>
      <c r="R18" s="448"/>
      <c r="S18" s="448"/>
      <c r="T18" s="448"/>
      <c r="U18" s="448"/>
      <c r="V18" s="448"/>
      <c r="W18" s="448"/>
      <c r="X18" s="448"/>
      <c r="Y18" s="1107" t="s">
        <v>230</v>
      </c>
      <c r="Z18" s="1107" t="s">
        <v>230</v>
      </c>
      <c r="AA18" s="1" t="s">
        <v>230</v>
      </c>
      <c r="AB18" s="1107" t="s">
        <v>230</v>
      </c>
      <c r="AC18" s="1107" t="s">
        <v>230</v>
      </c>
      <c r="AD18" s="1107" t="s">
        <v>230</v>
      </c>
      <c r="AE18" s="1106" t="s">
        <v>3535</v>
      </c>
      <c r="AF18" s="1106" t="s">
        <v>3492</v>
      </c>
      <c r="AG18" s="377" t="s">
        <v>230</v>
      </c>
      <c r="AH18" s="1106" t="s">
        <v>58</v>
      </c>
      <c r="AI18" s="378">
        <v>0.114</v>
      </c>
      <c r="AJ18" s="379">
        <v>3200</v>
      </c>
      <c r="AK18" s="378">
        <f>AJ18*0.087/365</f>
        <v>0.76273972602739715</v>
      </c>
      <c r="AL18" s="378">
        <f>AJ18*0.027/365</f>
        <v>0.23671232876712331</v>
      </c>
      <c r="AM18" s="380">
        <f>SUM(AK18:AL18)</f>
        <v>0.99945205479452048</v>
      </c>
      <c r="AN18" s="40"/>
      <c r="AO18" s="40"/>
      <c r="AP18" s="40"/>
      <c r="AQ18" s="367"/>
      <c r="AR18" s="152"/>
      <c r="AS18" s="153"/>
      <c r="AT18" s="1107"/>
      <c r="AU18" s="1107"/>
      <c r="AV18" s="929"/>
      <c r="AW18" s="1107"/>
      <c r="AX18" s="1107"/>
      <c r="AY18" s="2391"/>
    </row>
    <row r="19" spans="1:51" s="8" customFormat="1" ht="21.75" customHeight="1" x14ac:dyDescent="0.25">
      <c r="A19" s="36"/>
      <c r="B19" s="1029"/>
      <c r="C19" s="2"/>
      <c r="D19" s="1029"/>
      <c r="E19" s="1029"/>
      <c r="F19" s="1029"/>
      <c r="G19" s="1029"/>
      <c r="H19" s="1029"/>
      <c r="I19" s="1029"/>
      <c r="J19" s="1029"/>
      <c r="K19" s="1029"/>
      <c r="L19" s="1029"/>
      <c r="M19" s="1029"/>
      <c r="N19" s="1036"/>
      <c r="O19" s="1036"/>
      <c r="P19" s="1557"/>
      <c r="Q19" s="37"/>
      <c r="R19" s="448"/>
      <c r="S19" s="448"/>
      <c r="T19" s="448"/>
      <c r="U19" s="448"/>
      <c r="V19" s="448"/>
      <c r="W19" s="448"/>
      <c r="X19" s="448"/>
      <c r="Y19" s="1029" t="s">
        <v>230</v>
      </c>
      <c r="Z19" s="1029" t="s">
        <v>230</v>
      </c>
      <c r="AA19" s="1" t="s">
        <v>230</v>
      </c>
      <c r="AB19" s="1029" t="s">
        <v>230</v>
      </c>
      <c r="AC19" s="1029" t="s">
        <v>230</v>
      </c>
      <c r="AD19" s="1029" t="s">
        <v>230</v>
      </c>
      <c r="AE19" s="1107" t="s">
        <v>254</v>
      </c>
      <c r="AF19" s="1107" t="s">
        <v>255</v>
      </c>
      <c r="AG19" s="39" t="s">
        <v>230</v>
      </c>
      <c r="AH19" s="1107" t="s">
        <v>58</v>
      </c>
      <c r="AI19" s="40">
        <v>0.114</v>
      </c>
      <c r="AJ19" s="448">
        <v>1200</v>
      </c>
      <c r="AK19" s="40">
        <f>AJ19*0.087/365</f>
        <v>0.28602739726027393</v>
      </c>
      <c r="AL19" s="40">
        <f>AJ19*0.027/365</f>
        <v>8.8767123287671224E-2</v>
      </c>
      <c r="AM19" s="41">
        <f>SUM(AK19:AL19)</f>
        <v>0.37479452054794515</v>
      </c>
      <c r="AN19" s="40"/>
      <c r="AO19" s="40"/>
      <c r="AP19" s="40"/>
      <c r="AQ19" s="367"/>
      <c r="AR19" s="42"/>
      <c r="AS19" s="43"/>
      <c r="AT19" s="1029"/>
      <c r="AU19" s="1029"/>
      <c r="AV19" s="44"/>
      <c r="AW19" s="1029"/>
      <c r="AX19" s="1029"/>
      <c r="AY19" s="2391"/>
    </row>
    <row r="20" spans="1:51" s="8" customFormat="1" ht="15.95" customHeight="1" x14ac:dyDescent="0.25">
      <c r="A20" s="36"/>
      <c r="B20" s="1029"/>
      <c r="C20" s="2"/>
      <c r="D20" s="1029"/>
      <c r="E20" s="1029"/>
      <c r="F20" s="1029"/>
      <c r="G20" s="1029"/>
      <c r="H20" s="1029"/>
      <c r="I20" s="1029"/>
      <c r="J20" s="1029"/>
      <c r="K20" s="1029"/>
      <c r="L20" s="1029"/>
      <c r="M20" s="1029"/>
      <c r="N20" s="1036"/>
      <c r="O20" s="1036"/>
      <c r="P20" s="1557"/>
      <c r="Q20" s="37"/>
      <c r="R20" s="448"/>
      <c r="S20" s="448"/>
      <c r="T20" s="448"/>
      <c r="U20" s="448"/>
      <c r="V20" s="448"/>
      <c r="W20" s="448"/>
      <c r="X20" s="448"/>
      <c r="Y20" s="1029" t="s">
        <v>230</v>
      </c>
      <c r="Z20" s="1029" t="s">
        <v>230</v>
      </c>
      <c r="AA20" s="1" t="s">
        <v>230</v>
      </c>
      <c r="AB20" s="1029" t="s">
        <v>230</v>
      </c>
      <c r="AC20" s="1029" t="s">
        <v>230</v>
      </c>
      <c r="AD20" s="1029" t="s">
        <v>230</v>
      </c>
      <c r="AE20" s="1107" t="s">
        <v>256</v>
      </c>
      <c r="AF20" s="1107" t="s">
        <v>257</v>
      </c>
      <c r="AG20" s="39" t="s">
        <v>230</v>
      </c>
      <c r="AH20" s="1107" t="s">
        <v>58</v>
      </c>
      <c r="AI20" s="40">
        <v>0.1</v>
      </c>
      <c r="AJ20" s="1108">
        <v>1500</v>
      </c>
      <c r="AK20" s="40">
        <f>AJ20*0.0763/365</f>
        <v>0.31356164383561647</v>
      </c>
      <c r="AL20" s="40">
        <f>AJ20*0.0237/365</f>
        <v>9.7397260273972594E-2</v>
      </c>
      <c r="AM20" s="41">
        <f>SUM(AK20:AL20)</f>
        <v>0.41095890410958907</v>
      </c>
      <c r="AN20" s="40"/>
      <c r="AO20" s="40"/>
      <c r="AP20" s="40"/>
      <c r="AQ20" s="1644"/>
      <c r="AR20" s="1034"/>
      <c r="AS20" s="45"/>
      <c r="AT20" s="1029"/>
      <c r="AU20" s="1029"/>
      <c r="AV20" s="46"/>
      <c r="AW20" s="1029"/>
      <c r="AX20" s="1029"/>
      <c r="AY20" s="2391"/>
    </row>
    <row r="21" spans="1:51" s="8" customFormat="1" ht="15.95" customHeight="1" x14ac:dyDescent="0.25">
      <c r="A21" s="93"/>
      <c r="B21" s="88"/>
      <c r="C21" s="107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21"/>
      <c r="O21" s="21"/>
      <c r="P21" s="21"/>
      <c r="Q21" s="97"/>
      <c r="R21" s="94"/>
      <c r="S21" s="94"/>
      <c r="T21" s="94"/>
      <c r="U21" s="94"/>
      <c r="V21" s="94"/>
      <c r="W21" s="94"/>
      <c r="X21" s="94"/>
      <c r="Y21" s="88" t="s">
        <v>230</v>
      </c>
      <c r="Z21" s="88" t="s">
        <v>230</v>
      </c>
      <c r="AA21" s="90" t="s">
        <v>230</v>
      </c>
      <c r="AB21" s="88" t="s">
        <v>230</v>
      </c>
      <c r="AC21" s="88" t="s">
        <v>230</v>
      </c>
      <c r="AD21" s="88" t="s">
        <v>230</v>
      </c>
      <c r="AE21" s="88" t="s">
        <v>258</v>
      </c>
      <c r="AF21" s="88" t="s">
        <v>259</v>
      </c>
      <c r="AG21" s="2398" t="s">
        <v>23305</v>
      </c>
      <c r="AH21" s="88" t="s">
        <v>260</v>
      </c>
      <c r="AI21" s="21">
        <v>0.85</v>
      </c>
      <c r="AJ21" s="97">
        <v>24</v>
      </c>
      <c r="AK21" s="98">
        <f>AJ21*AI21/365</f>
        <v>5.5890410958904103E-2</v>
      </c>
      <c r="AL21" s="98">
        <v>0</v>
      </c>
      <c r="AM21" s="96">
        <f>SUBTOTAL(9,AK21:AL21)</f>
        <v>5.5890410958904103E-2</v>
      </c>
      <c r="AN21" s="98"/>
      <c r="AO21" s="98"/>
      <c r="AP21" s="98"/>
      <c r="AQ21" s="368"/>
      <c r="AR21" s="47"/>
      <c r="AS21" s="48"/>
      <c r="AT21" s="88"/>
      <c r="AU21" s="88"/>
      <c r="AV21" s="52"/>
      <c r="AW21" s="88"/>
      <c r="AX21" s="2391"/>
      <c r="AY21" s="2391"/>
    </row>
    <row r="22" spans="1:51" s="55" customFormat="1" ht="15.95" customHeight="1" x14ac:dyDescent="0.25">
      <c r="A22" s="182">
        <v>3</v>
      </c>
      <c r="B22" s="170" t="s">
        <v>49</v>
      </c>
      <c r="C22" s="170" t="s">
        <v>59</v>
      </c>
      <c r="D22" s="166" t="s">
        <v>19139</v>
      </c>
      <c r="E22" s="166" t="s">
        <v>262</v>
      </c>
      <c r="F22" s="166" t="s">
        <v>263</v>
      </c>
      <c r="G22" s="166"/>
      <c r="H22" s="166" t="s">
        <v>219</v>
      </c>
      <c r="I22" s="166" t="s">
        <v>220</v>
      </c>
      <c r="J22" s="166" t="s">
        <v>317</v>
      </c>
      <c r="K22" s="166">
        <v>0</v>
      </c>
      <c r="L22" s="166" t="s">
        <v>317</v>
      </c>
      <c r="M22" s="166">
        <v>0</v>
      </c>
      <c r="N22" s="186">
        <v>5</v>
      </c>
      <c r="O22" s="186">
        <v>1.5</v>
      </c>
      <c r="P22" s="186">
        <f>N22*O22</f>
        <v>7.5</v>
      </c>
      <c r="Q22" s="184">
        <v>2</v>
      </c>
      <c r="R22" s="183"/>
      <c r="S22" s="183">
        <v>2</v>
      </c>
      <c r="T22" s="183"/>
      <c r="U22" s="183">
        <v>0</v>
      </c>
      <c r="V22" s="183"/>
      <c r="W22" s="183"/>
      <c r="X22" s="183"/>
      <c r="Y22" s="166" t="s">
        <v>62</v>
      </c>
      <c r="Z22" s="170" t="s">
        <v>224</v>
      </c>
      <c r="AA22" s="197" t="s">
        <v>225</v>
      </c>
      <c r="AB22" s="166" t="s">
        <v>1</v>
      </c>
      <c r="AC22" s="166" t="s">
        <v>226</v>
      </c>
      <c r="AD22" s="166" t="s">
        <v>227</v>
      </c>
      <c r="AE22" s="166" t="s">
        <v>264</v>
      </c>
      <c r="AF22" s="166" t="s">
        <v>265</v>
      </c>
      <c r="AG22" s="165" t="s">
        <v>230</v>
      </c>
      <c r="AH22" s="166" t="s">
        <v>59</v>
      </c>
      <c r="AI22" s="167">
        <v>0.114</v>
      </c>
      <c r="AJ22" s="168">
        <v>860</v>
      </c>
      <c r="AK22" s="167">
        <v>0.20498630136986298</v>
      </c>
      <c r="AL22" s="167">
        <v>6.3616438356164387E-2</v>
      </c>
      <c r="AM22" s="187">
        <f>AK22+AL22</f>
        <v>0.26860273972602738</v>
      </c>
      <c r="AN22" s="167">
        <f>AK22</f>
        <v>0.20498630136986298</v>
      </c>
      <c r="AO22" s="167">
        <f>AL22</f>
        <v>6.3616438356164387E-2</v>
      </c>
      <c r="AP22" s="167">
        <f>AN22+AO22</f>
        <v>0.26860273972602738</v>
      </c>
      <c r="AQ22" s="167">
        <f>AP22*30</f>
        <v>8.0580821917808212</v>
      </c>
      <c r="AR22" s="193" t="s">
        <v>231</v>
      </c>
      <c r="AS22" s="363"/>
      <c r="AT22" s="166" t="s">
        <v>232</v>
      </c>
      <c r="AU22" s="166" t="s">
        <v>59</v>
      </c>
      <c r="AV22" s="280" t="s">
        <v>266</v>
      </c>
      <c r="AW22" s="166" t="s">
        <v>20253</v>
      </c>
      <c r="AX22" s="2391"/>
      <c r="AY22" s="2391"/>
    </row>
    <row r="23" spans="1:51" s="55" customFormat="1" ht="15.95" customHeight="1" x14ac:dyDescent="0.25">
      <c r="A23" s="182">
        <v>4</v>
      </c>
      <c r="B23" s="170" t="s">
        <v>49</v>
      </c>
      <c r="C23" s="170" t="s">
        <v>59</v>
      </c>
      <c r="D23" s="354" t="s">
        <v>18818</v>
      </c>
      <c r="E23" s="166" t="s">
        <v>268</v>
      </c>
      <c r="F23" s="166" t="s">
        <v>269</v>
      </c>
      <c r="G23" s="166"/>
      <c r="H23" s="354" t="s">
        <v>219</v>
      </c>
      <c r="I23" s="354" t="s">
        <v>220</v>
      </c>
      <c r="J23" s="354" t="s">
        <v>221</v>
      </c>
      <c r="K23" s="354" t="s">
        <v>879</v>
      </c>
      <c r="L23" s="354" t="s">
        <v>221</v>
      </c>
      <c r="M23" s="354" t="s">
        <v>879</v>
      </c>
      <c r="N23" s="186">
        <v>9.4</v>
      </c>
      <c r="O23" s="186">
        <v>2.2000000000000002</v>
      </c>
      <c r="P23" s="186">
        <f>O23*N23</f>
        <v>20.680000000000003</v>
      </c>
      <c r="Q23" s="184">
        <v>3</v>
      </c>
      <c r="R23" s="183"/>
      <c r="S23" s="183">
        <v>2</v>
      </c>
      <c r="T23" s="183"/>
      <c r="U23" s="183">
        <v>0</v>
      </c>
      <c r="V23" s="183"/>
      <c r="W23" s="183"/>
      <c r="X23" s="183"/>
      <c r="Y23" s="166" t="s">
        <v>62</v>
      </c>
      <c r="Z23" s="170" t="s">
        <v>224</v>
      </c>
      <c r="AA23" s="197" t="s">
        <v>225</v>
      </c>
      <c r="AB23" s="166" t="s">
        <v>1</v>
      </c>
      <c r="AC23" s="166" t="s">
        <v>226</v>
      </c>
      <c r="AD23" s="166" t="s">
        <v>227</v>
      </c>
      <c r="AE23" s="166" t="s">
        <v>270</v>
      </c>
      <c r="AF23" s="166" t="s">
        <v>271</v>
      </c>
      <c r="AG23" s="165" t="s">
        <v>230</v>
      </c>
      <c r="AH23" s="166" t="s">
        <v>59</v>
      </c>
      <c r="AI23" s="167">
        <v>0.114</v>
      </c>
      <c r="AJ23" s="168">
        <v>3941</v>
      </c>
      <c r="AK23" s="167">
        <v>0.93936164383561638</v>
      </c>
      <c r="AL23" s="167">
        <v>0.29152602739726025</v>
      </c>
      <c r="AM23" s="187">
        <f>AK23+AL23</f>
        <v>1.2308876712328767</v>
      </c>
      <c r="AN23" s="167">
        <f>SUM(AK23:AK29)</f>
        <v>3.8322904109589038</v>
      </c>
      <c r="AO23" s="167">
        <f>SUM(AL23:AL29)</f>
        <v>1.1678794520547944</v>
      </c>
      <c r="AP23" s="167">
        <f>SUM(AM23:AM29)</f>
        <v>5.0001698630136984</v>
      </c>
      <c r="AQ23" s="167">
        <f>AP23*30</f>
        <v>150.00509589041096</v>
      </c>
      <c r="AR23" s="193" t="s">
        <v>231</v>
      </c>
      <c r="AS23" s="363" t="s">
        <v>114</v>
      </c>
      <c r="AT23" s="166" t="s">
        <v>232</v>
      </c>
      <c r="AU23" s="166" t="s">
        <v>59</v>
      </c>
      <c r="AV23" s="679" t="s">
        <v>272</v>
      </c>
      <c r="AW23" s="166" t="s">
        <v>234</v>
      </c>
      <c r="AX23" s="2391"/>
      <c r="AY23" s="2391"/>
    </row>
    <row r="24" spans="1:51" s="8" customFormat="1" ht="15.95" customHeight="1" x14ac:dyDescent="0.25">
      <c r="A24" s="112"/>
      <c r="B24" s="113"/>
      <c r="C24" s="121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8"/>
      <c r="O24" s="118"/>
      <c r="P24" s="118"/>
      <c r="Q24" s="120"/>
      <c r="R24" s="114"/>
      <c r="S24" s="114"/>
      <c r="T24" s="114"/>
      <c r="U24" s="114"/>
      <c r="V24" s="114"/>
      <c r="W24" s="114"/>
      <c r="X24" s="114"/>
      <c r="Y24" s="113" t="s">
        <v>230</v>
      </c>
      <c r="Z24" s="113" t="s">
        <v>230</v>
      </c>
      <c r="AA24" s="132" t="s">
        <v>230</v>
      </c>
      <c r="AB24" s="113" t="s">
        <v>230</v>
      </c>
      <c r="AC24" s="113" t="s">
        <v>230</v>
      </c>
      <c r="AD24" s="113" t="s">
        <v>230</v>
      </c>
      <c r="AE24" s="113" t="s">
        <v>270</v>
      </c>
      <c r="AF24" s="113" t="s">
        <v>273</v>
      </c>
      <c r="AG24" s="115" t="s">
        <v>230</v>
      </c>
      <c r="AH24" s="113" t="s">
        <v>59</v>
      </c>
      <c r="AI24" s="116">
        <v>0.114</v>
      </c>
      <c r="AJ24" s="117">
        <v>3941</v>
      </c>
      <c r="AK24" s="116">
        <v>0.93936164383561638</v>
      </c>
      <c r="AL24" s="116">
        <v>0.29152602739726025</v>
      </c>
      <c r="AM24" s="119">
        <v>1.2308876712328767</v>
      </c>
      <c r="AN24" s="116"/>
      <c r="AO24" s="116"/>
      <c r="AP24" s="116"/>
      <c r="AQ24" s="367"/>
      <c r="AR24" s="42"/>
      <c r="AS24" s="43"/>
      <c r="AT24" s="113"/>
      <c r="AU24" s="113"/>
      <c r="AV24" s="44"/>
      <c r="AW24" s="113"/>
      <c r="AX24" s="2391"/>
      <c r="AY24" s="2391"/>
    </row>
    <row r="25" spans="1:51" s="8" customFormat="1" ht="15.95" customHeight="1" x14ac:dyDescent="0.25">
      <c r="A25" s="36"/>
      <c r="B25" s="1029"/>
      <c r="C25" s="2"/>
      <c r="D25" s="1029"/>
      <c r="E25" s="1029"/>
      <c r="F25" s="1029"/>
      <c r="G25" s="1029"/>
      <c r="H25" s="1029"/>
      <c r="I25" s="1029"/>
      <c r="J25" s="1029"/>
      <c r="K25" s="1029"/>
      <c r="L25" s="1029"/>
      <c r="M25" s="1029"/>
      <c r="N25" s="1036"/>
      <c r="O25" s="1036"/>
      <c r="P25" s="1557"/>
      <c r="Q25" s="37"/>
      <c r="R25" s="448"/>
      <c r="S25" s="448"/>
      <c r="T25" s="448"/>
      <c r="U25" s="448"/>
      <c r="V25" s="448"/>
      <c r="W25" s="448"/>
      <c r="X25" s="448"/>
      <c r="Y25" s="1029" t="s">
        <v>230</v>
      </c>
      <c r="Z25" s="1029" t="s">
        <v>230</v>
      </c>
      <c r="AA25" s="1" t="s">
        <v>230</v>
      </c>
      <c r="AB25" s="1029" t="s">
        <v>230</v>
      </c>
      <c r="AC25" s="1029" t="s">
        <v>230</v>
      </c>
      <c r="AD25" s="1029" t="s">
        <v>230</v>
      </c>
      <c r="AE25" s="1029" t="s">
        <v>274</v>
      </c>
      <c r="AF25" s="1029" t="s">
        <v>275</v>
      </c>
      <c r="AG25" s="39" t="s">
        <v>230</v>
      </c>
      <c r="AH25" s="1029" t="s">
        <v>59</v>
      </c>
      <c r="AI25" s="40">
        <v>0.114</v>
      </c>
      <c r="AJ25" s="1037">
        <v>3954</v>
      </c>
      <c r="AK25" s="40">
        <v>0.94246027397260268</v>
      </c>
      <c r="AL25" s="40">
        <v>0.29248767123287672</v>
      </c>
      <c r="AM25" s="41">
        <v>1.2349479452054795</v>
      </c>
      <c r="AN25" s="40"/>
      <c r="AO25" s="40"/>
      <c r="AP25" s="40"/>
      <c r="AQ25" s="1644"/>
      <c r="AR25" s="1034"/>
      <c r="AS25" s="45"/>
      <c r="AT25" s="1029"/>
      <c r="AU25" s="1029"/>
      <c r="AV25" s="46"/>
      <c r="AW25" s="1029"/>
      <c r="AX25" s="2391"/>
      <c r="AY25" s="2391"/>
    </row>
    <row r="26" spans="1:51" s="8" customFormat="1" ht="15.95" customHeight="1" x14ac:dyDescent="0.25">
      <c r="A26" s="36"/>
      <c r="B26" s="1029"/>
      <c r="C26" s="2"/>
      <c r="D26" s="1029"/>
      <c r="E26" s="1029"/>
      <c r="F26" s="1029"/>
      <c r="G26" s="1029"/>
      <c r="H26" s="1029"/>
      <c r="I26" s="1029"/>
      <c r="J26" s="1029"/>
      <c r="K26" s="1029"/>
      <c r="L26" s="1029"/>
      <c r="M26" s="1029"/>
      <c r="N26" s="1036"/>
      <c r="O26" s="1036"/>
      <c r="P26" s="1557"/>
      <c r="Q26" s="37"/>
      <c r="R26" s="448"/>
      <c r="S26" s="448"/>
      <c r="T26" s="448"/>
      <c r="U26" s="448"/>
      <c r="V26" s="448"/>
      <c r="W26" s="448"/>
      <c r="X26" s="448"/>
      <c r="Y26" s="1029" t="s">
        <v>230</v>
      </c>
      <c r="Z26" s="1029" t="s">
        <v>230</v>
      </c>
      <c r="AA26" s="1" t="s">
        <v>230</v>
      </c>
      <c r="AB26" s="1029" t="s">
        <v>230</v>
      </c>
      <c r="AC26" s="1029" t="s">
        <v>230</v>
      </c>
      <c r="AD26" s="1029" t="s">
        <v>230</v>
      </c>
      <c r="AE26" s="1029" t="s">
        <v>276</v>
      </c>
      <c r="AF26" s="1029" t="s">
        <v>277</v>
      </c>
      <c r="AG26" s="39" t="s">
        <v>230</v>
      </c>
      <c r="AH26" s="1029" t="s">
        <v>59</v>
      </c>
      <c r="AI26" s="40">
        <v>0.114</v>
      </c>
      <c r="AJ26" s="1037">
        <v>3952</v>
      </c>
      <c r="AK26" s="40">
        <v>0.94198356164383545</v>
      </c>
      <c r="AL26" s="40">
        <v>0.29233972602739722</v>
      </c>
      <c r="AM26" s="41">
        <v>1.2343232876712327</v>
      </c>
      <c r="AN26" s="40"/>
      <c r="AO26" s="40"/>
      <c r="AP26" s="40"/>
      <c r="AQ26" s="1644"/>
      <c r="AR26" s="1034"/>
      <c r="AS26" s="45"/>
      <c r="AT26" s="1029"/>
      <c r="AU26" s="1029"/>
      <c r="AV26" s="46"/>
      <c r="AW26" s="1029"/>
      <c r="AX26" s="1029"/>
      <c r="AY26" s="2391"/>
    </row>
    <row r="27" spans="1:51" s="8" customFormat="1" ht="15.95" customHeight="1" x14ac:dyDescent="0.25">
      <c r="A27" s="36"/>
      <c r="B27" s="1490"/>
      <c r="C27" s="2"/>
      <c r="D27" s="1490"/>
      <c r="E27" s="1490"/>
      <c r="F27" s="1490"/>
      <c r="G27" s="1490"/>
      <c r="H27" s="1490"/>
      <c r="I27" s="1490"/>
      <c r="J27" s="1490"/>
      <c r="K27" s="1490"/>
      <c r="L27" s="1490"/>
      <c r="M27" s="1490"/>
      <c r="N27" s="1491"/>
      <c r="O27" s="1491"/>
      <c r="P27" s="1557"/>
      <c r="Q27" s="37"/>
      <c r="R27" s="448"/>
      <c r="S27" s="448"/>
      <c r="T27" s="448"/>
      <c r="U27" s="448"/>
      <c r="V27" s="448"/>
      <c r="W27" s="448"/>
      <c r="X27" s="448"/>
      <c r="Y27" s="1490"/>
      <c r="Z27" s="1490"/>
      <c r="AA27" s="1"/>
      <c r="AB27" s="1490"/>
      <c r="AC27" s="1494" t="s">
        <v>21268</v>
      </c>
      <c r="AD27" s="1146" t="s">
        <v>21269</v>
      </c>
      <c r="AE27" s="1043" t="s">
        <v>12375</v>
      </c>
      <c r="AF27" s="1494" t="s">
        <v>21272</v>
      </c>
      <c r="AG27" s="377" t="s">
        <v>21273</v>
      </c>
      <c r="AH27" s="1494" t="s">
        <v>17019</v>
      </c>
      <c r="AI27" s="1089">
        <v>0.87</v>
      </c>
      <c r="AJ27" s="831">
        <v>5</v>
      </c>
      <c r="AK27" s="378">
        <f>AJ27*AI27/365</f>
        <v>1.191780821917808E-2</v>
      </c>
      <c r="AL27" s="378">
        <v>0</v>
      </c>
      <c r="AM27" s="380">
        <f>SUM(AK27:AL27)</f>
        <v>1.191780821917808E-2</v>
      </c>
      <c r="AN27" s="40"/>
      <c r="AO27" s="40"/>
      <c r="AP27" s="40"/>
      <c r="AQ27" s="1644"/>
      <c r="AR27" s="1493"/>
      <c r="AS27" s="45"/>
      <c r="AT27" s="1490"/>
      <c r="AU27" s="1490"/>
      <c r="AV27" s="46"/>
      <c r="AW27" s="1490"/>
      <c r="AX27" s="1307" t="s">
        <v>21271</v>
      </c>
      <c r="AY27" s="2391"/>
    </row>
    <row r="28" spans="1:51" s="8" customFormat="1" ht="15.95" customHeight="1" x14ac:dyDescent="0.25">
      <c r="A28" s="36"/>
      <c r="B28" s="1029"/>
      <c r="C28" s="2"/>
      <c r="D28" s="1029"/>
      <c r="E28" s="1029"/>
      <c r="F28" s="1029"/>
      <c r="G28" s="1029"/>
      <c r="H28" s="1029"/>
      <c r="I28" s="1029"/>
      <c r="J28" s="1029"/>
      <c r="K28" s="1029"/>
      <c r="L28" s="1029"/>
      <c r="M28" s="1029"/>
      <c r="N28" s="1036"/>
      <c r="O28" s="1036"/>
      <c r="P28" s="1557"/>
      <c r="Q28" s="37"/>
      <c r="R28" s="448"/>
      <c r="S28" s="448"/>
      <c r="T28" s="448"/>
      <c r="U28" s="448"/>
      <c r="V28" s="448"/>
      <c r="W28" s="448"/>
      <c r="X28" s="448"/>
      <c r="Y28" s="1029" t="s">
        <v>230</v>
      </c>
      <c r="Z28" s="1029" t="s">
        <v>230</v>
      </c>
      <c r="AA28" s="1" t="s">
        <v>230</v>
      </c>
      <c r="AB28" s="1029" t="s">
        <v>230</v>
      </c>
      <c r="AC28" s="1029" t="s">
        <v>230</v>
      </c>
      <c r="AD28" s="1029" t="s">
        <v>230</v>
      </c>
      <c r="AE28" s="1029" t="s">
        <v>278</v>
      </c>
      <c r="AF28" s="1029" t="s">
        <v>279</v>
      </c>
      <c r="AG28" s="39">
        <v>1175074015071</v>
      </c>
      <c r="AH28" s="1029" t="s">
        <v>280</v>
      </c>
      <c r="AI28" s="1036">
        <v>0.87</v>
      </c>
      <c r="AJ28" s="37">
        <v>12</v>
      </c>
      <c r="AK28" s="40">
        <f>AJ28*AI28/365</f>
        <v>2.8602739726027396E-2</v>
      </c>
      <c r="AL28" s="40">
        <v>0</v>
      </c>
      <c r="AM28" s="41">
        <f>SUBTOTAL(9,AK28:AL28)</f>
        <v>2.8602739726027396E-2</v>
      </c>
      <c r="AN28" s="40"/>
      <c r="AO28" s="40"/>
      <c r="AP28" s="40"/>
      <c r="AQ28" s="1644"/>
      <c r="AR28" s="1034"/>
      <c r="AS28" s="45"/>
      <c r="AT28" s="1029"/>
      <c r="AU28" s="1029"/>
      <c r="AV28" s="46"/>
      <c r="AW28" s="1029"/>
      <c r="AX28" s="1029"/>
      <c r="AY28" s="2391"/>
    </row>
    <row r="29" spans="1:51" s="8" customFormat="1" ht="15.95" customHeight="1" x14ac:dyDescent="0.25">
      <c r="A29" s="36"/>
      <c r="B29" s="1029"/>
      <c r="C29" s="2"/>
      <c r="D29" s="1029"/>
      <c r="E29" s="1029"/>
      <c r="F29" s="1029"/>
      <c r="G29" s="1029"/>
      <c r="H29" s="1029"/>
      <c r="I29" s="1029"/>
      <c r="J29" s="1029"/>
      <c r="K29" s="1029"/>
      <c r="L29" s="1029"/>
      <c r="M29" s="1029"/>
      <c r="N29" s="1036"/>
      <c r="O29" s="1036"/>
      <c r="P29" s="1557"/>
      <c r="Q29" s="37"/>
      <c r="R29" s="448"/>
      <c r="S29" s="448"/>
      <c r="T29" s="448"/>
      <c r="U29" s="448"/>
      <c r="V29" s="448"/>
      <c r="W29" s="448"/>
      <c r="X29" s="448"/>
      <c r="Y29" s="1029" t="s">
        <v>230</v>
      </c>
      <c r="Z29" s="1029" t="s">
        <v>230</v>
      </c>
      <c r="AA29" s="1" t="s">
        <v>230</v>
      </c>
      <c r="AB29" s="1029" t="s">
        <v>230</v>
      </c>
      <c r="AC29" s="1029" t="s">
        <v>230</v>
      </c>
      <c r="AD29" s="1029" t="s">
        <v>230</v>
      </c>
      <c r="AE29" s="1029" t="s">
        <v>270</v>
      </c>
      <c r="AF29" s="1029" t="s">
        <v>281</v>
      </c>
      <c r="AG29" s="39">
        <v>1145030002204</v>
      </c>
      <c r="AH29" s="1029" t="s">
        <v>280</v>
      </c>
      <c r="AI29" s="1036">
        <v>0.87</v>
      </c>
      <c r="AJ29" s="37">
        <v>12</v>
      </c>
      <c r="AK29" s="40">
        <f>AJ29*AI29/365</f>
        <v>2.8602739726027396E-2</v>
      </c>
      <c r="AL29" s="40">
        <v>0</v>
      </c>
      <c r="AM29" s="41">
        <f>SUBTOTAL(9,AK29:AL29)</f>
        <v>2.8602739726027396E-2</v>
      </c>
      <c r="AN29" s="40"/>
      <c r="AO29" s="40"/>
      <c r="AP29" s="40"/>
      <c r="AQ29" s="368"/>
      <c r="AR29" s="47"/>
      <c r="AS29" s="48"/>
      <c r="AT29" s="1029"/>
      <c r="AU29" s="1029"/>
      <c r="AV29" s="46"/>
      <c r="AW29" s="1029"/>
      <c r="AX29" s="1029"/>
      <c r="AY29" s="2391"/>
    </row>
    <row r="30" spans="1:51" s="8" customFormat="1" ht="15.95" customHeight="1" x14ac:dyDescent="0.25">
      <c r="A30" s="182">
        <v>5</v>
      </c>
      <c r="B30" s="170" t="s">
        <v>49</v>
      </c>
      <c r="C30" s="170" t="s">
        <v>59</v>
      </c>
      <c r="D30" s="166" t="s">
        <v>19140</v>
      </c>
      <c r="E30" s="166" t="s">
        <v>283</v>
      </c>
      <c r="F30" s="166" t="s">
        <v>284</v>
      </c>
      <c r="G30" s="166"/>
      <c r="H30" s="166" t="s">
        <v>219</v>
      </c>
      <c r="I30" s="166" t="s">
        <v>220</v>
      </c>
      <c r="J30" s="166" t="s">
        <v>221</v>
      </c>
      <c r="K30" s="166" t="s">
        <v>316</v>
      </c>
      <c r="L30" s="166" t="s">
        <v>317</v>
      </c>
      <c r="M30" s="166">
        <v>0</v>
      </c>
      <c r="N30" s="186">
        <v>12</v>
      </c>
      <c r="O30" s="186">
        <v>2</v>
      </c>
      <c r="P30" s="186">
        <v>24</v>
      </c>
      <c r="Q30" s="184">
        <v>7</v>
      </c>
      <c r="R30" s="183"/>
      <c r="S30" s="183">
        <v>1</v>
      </c>
      <c r="T30" s="183"/>
      <c r="U30" s="183">
        <v>0</v>
      </c>
      <c r="V30" s="183"/>
      <c r="W30" s="183"/>
      <c r="X30" s="183"/>
      <c r="Y30" s="166" t="s">
        <v>62</v>
      </c>
      <c r="Z30" s="170" t="s">
        <v>224</v>
      </c>
      <c r="AA30" s="197" t="s">
        <v>225</v>
      </c>
      <c r="AB30" s="166" t="s">
        <v>1</v>
      </c>
      <c r="AC30" s="166" t="s">
        <v>226</v>
      </c>
      <c r="AD30" s="166" t="s">
        <v>227</v>
      </c>
      <c r="AE30" s="166" t="s">
        <v>285</v>
      </c>
      <c r="AF30" s="166" t="s">
        <v>286</v>
      </c>
      <c r="AG30" s="165" t="s">
        <v>230</v>
      </c>
      <c r="AH30" s="166" t="s">
        <v>59</v>
      </c>
      <c r="AI30" s="167">
        <v>0.114</v>
      </c>
      <c r="AJ30" s="168">
        <v>2008</v>
      </c>
      <c r="AK30" s="167">
        <v>0.47861917808219179</v>
      </c>
      <c r="AL30" s="167">
        <v>0.14853698630136986</v>
      </c>
      <c r="AM30" s="187">
        <f>AK30+AL30</f>
        <v>0.6271561643835617</v>
      </c>
      <c r="AN30" s="167">
        <f>SUM(AK30:AK45)</f>
        <v>8.3824287671232867</v>
      </c>
      <c r="AO30" s="167">
        <f>SUM(AL30:AL45)</f>
        <v>2.2198808219178083</v>
      </c>
      <c r="AP30" s="167">
        <f>SUM(AM30:AM45)</f>
        <v>10.602309589041093</v>
      </c>
      <c r="AQ30" s="372">
        <f>AP30*30</f>
        <v>318.06928767123281</v>
      </c>
      <c r="AR30" s="189" t="s">
        <v>231</v>
      </c>
      <c r="AS30" s="190"/>
      <c r="AT30" s="166" t="s">
        <v>232</v>
      </c>
      <c r="AU30" s="166" t="s">
        <v>59</v>
      </c>
      <c r="AV30" s="1931" t="s">
        <v>287</v>
      </c>
      <c r="AW30" s="166" t="s">
        <v>1122</v>
      </c>
      <c r="AX30" s="2119"/>
      <c r="AY30" s="2391"/>
    </row>
    <row r="31" spans="1:51" s="8" customFormat="1" ht="15.95" customHeight="1" x14ac:dyDescent="0.25">
      <c r="A31" s="36"/>
      <c r="B31" s="1029"/>
      <c r="C31" s="2"/>
      <c r="D31" s="1029"/>
      <c r="E31" s="1029"/>
      <c r="F31" s="1029"/>
      <c r="G31" s="1029"/>
      <c r="H31" s="1029"/>
      <c r="I31" s="1029"/>
      <c r="J31" s="1029"/>
      <c r="K31" s="1029"/>
      <c r="L31" s="1029"/>
      <c r="M31" s="1029"/>
      <c r="N31" s="1036"/>
      <c r="O31" s="1036"/>
      <c r="P31" s="1557"/>
      <c r="Q31" s="37"/>
      <c r="R31" s="448"/>
      <c r="S31" s="448"/>
      <c r="T31" s="448"/>
      <c r="U31" s="448"/>
      <c r="V31" s="448"/>
      <c r="W31" s="448"/>
      <c r="X31" s="448"/>
      <c r="Y31" s="1029" t="s">
        <v>230</v>
      </c>
      <c r="Z31" s="1029" t="s">
        <v>230</v>
      </c>
      <c r="AA31" s="1" t="s">
        <v>230</v>
      </c>
      <c r="AB31" s="1029" t="s">
        <v>230</v>
      </c>
      <c r="AC31" s="1029" t="s">
        <v>230</v>
      </c>
      <c r="AD31" s="1029" t="s">
        <v>230</v>
      </c>
      <c r="AE31" s="1029" t="s">
        <v>288</v>
      </c>
      <c r="AF31" s="1029" t="s">
        <v>289</v>
      </c>
      <c r="AG31" s="39" t="s">
        <v>230</v>
      </c>
      <c r="AH31" s="1029" t="s">
        <v>59</v>
      </c>
      <c r="AI31" s="40">
        <v>0.114</v>
      </c>
      <c r="AJ31" s="1037">
        <v>2462.5</v>
      </c>
      <c r="AK31" s="40">
        <v>0.58695205479452051</v>
      </c>
      <c r="AL31" s="40">
        <v>0.18215753424657533</v>
      </c>
      <c r="AM31" s="41">
        <v>0.76910958904109583</v>
      </c>
      <c r="AN31" s="40"/>
      <c r="AO31" s="40"/>
      <c r="AP31" s="40"/>
      <c r="AQ31" s="367"/>
      <c r="AR31" s="42"/>
      <c r="AS31" s="43"/>
      <c r="AT31" s="1029"/>
      <c r="AU31" s="1029"/>
      <c r="AV31" s="44"/>
      <c r="AW31" s="1029"/>
      <c r="AX31" s="1029"/>
      <c r="AY31" s="2391"/>
    </row>
    <row r="32" spans="1:51" s="8" customFormat="1" ht="15.95" customHeight="1" x14ac:dyDescent="0.25">
      <c r="A32" s="36"/>
      <c r="B32" s="1029"/>
      <c r="C32" s="2"/>
      <c r="D32" s="1029"/>
      <c r="E32" s="1029"/>
      <c r="F32" s="1029"/>
      <c r="G32" s="1029"/>
      <c r="H32" s="1029"/>
      <c r="I32" s="1029"/>
      <c r="J32" s="1029"/>
      <c r="K32" s="1029"/>
      <c r="L32" s="1029"/>
      <c r="M32" s="1029"/>
      <c r="N32" s="1036"/>
      <c r="O32" s="1036"/>
      <c r="P32" s="1557"/>
      <c r="Q32" s="37"/>
      <c r="R32" s="448"/>
      <c r="S32" s="448"/>
      <c r="T32" s="448"/>
      <c r="U32" s="448"/>
      <c r="V32" s="448"/>
      <c r="W32" s="448"/>
      <c r="X32" s="448"/>
      <c r="Y32" s="1029" t="s">
        <v>230</v>
      </c>
      <c r="Z32" s="1029" t="s">
        <v>230</v>
      </c>
      <c r="AA32" s="1" t="s">
        <v>230</v>
      </c>
      <c r="AB32" s="1029" t="s">
        <v>230</v>
      </c>
      <c r="AC32" s="1029" t="s">
        <v>230</v>
      </c>
      <c r="AD32" s="1029" t="s">
        <v>230</v>
      </c>
      <c r="AE32" s="1029" t="s">
        <v>290</v>
      </c>
      <c r="AF32" s="1029" t="s">
        <v>291</v>
      </c>
      <c r="AG32" s="39" t="s">
        <v>230</v>
      </c>
      <c r="AH32" s="1029" t="s">
        <v>59</v>
      </c>
      <c r="AI32" s="40">
        <v>0.114</v>
      </c>
      <c r="AJ32" s="1037">
        <v>2552</v>
      </c>
      <c r="AK32" s="40">
        <v>0.60828493150684926</v>
      </c>
      <c r="AL32" s="40">
        <v>0.1887780821917808</v>
      </c>
      <c r="AM32" s="41">
        <v>0.79706301369863009</v>
      </c>
      <c r="AN32" s="40"/>
      <c r="AO32" s="40"/>
      <c r="AP32" s="40"/>
      <c r="AQ32" s="1644"/>
      <c r="AR32" s="1034"/>
      <c r="AS32" s="45"/>
      <c r="AT32" s="1029"/>
      <c r="AU32" s="1029"/>
      <c r="AV32" s="46"/>
      <c r="AW32" s="1029"/>
      <c r="AX32" s="1029"/>
      <c r="AY32" s="2391"/>
    </row>
    <row r="33" spans="1:52" s="8" customFormat="1" ht="15.95" customHeight="1" x14ac:dyDescent="0.25">
      <c r="A33" s="36"/>
      <c r="B33" s="1029"/>
      <c r="C33" s="2"/>
      <c r="D33" s="1029"/>
      <c r="E33" s="1029"/>
      <c r="F33" s="1029"/>
      <c r="G33" s="1029"/>
      <c r="H33" s="1029"/>
      <c r="I33" s="1029"/>
      <c r="J33" s="1029"/>
      <c r="K33" s="1029"/>
      <c r="L33" s="1029"/>
      <c r="M33" s="1029"/>
      <c r="N33" s="1036"/>
      <c r="O33" s="1036"/>
      <c r="P33" s="1557"/>
      <c r="Q33" s="37"/>
      <c r="R33" s="448"/>
      <c r="S33" s="448"/>
      <c r="T33" s="448"/>
      <c r="U33" s="448"/>
      <c r="V33" s="448"/>
      <c r="W33" s="448"/>
      <c r="X33" s="448"/>
      <c r="Y33" s="1029" t="s">
        <v>230</v>
      </c>
      <c r="Z33" s="1029" t="s">
        <v>230</v>
      </c>
      <c r="AA33" s="1" t="s">
        <v>230</v>
      </c>
      <c r="AB33" s="1029" t="s">
        <v>230</v>
      </c>
      <c r="AC33" s="1029" t="s">
        <v>230</v>
      </c>
      <c r="AD33" s="1029" t="s">
        <v>230</v>
      </c>
      <c r="AE33" s="1029" t="s">
        <v>290</v>
      </c>
      <c r="AF33" s="1029" t="s">
        <v>292</v>
      </c>
      <c r="AG33" s="39" t="s">
        <v>230</v>
      </c>
      <c r="AH33" s="1029" t="s">
        <v>59</v>
      </c>
      <c r="AI33" s="40">
        <v>0.114</v>
      </c>
      <c r="AJ33" s="1037">
        <v>2764</v>
      </c>
      <c r="AK33" s="40">
        <v>0.65881643835616432</v>
      </c>
      <c r="AL33" s="40">
        <v>0.20446027397260275</v>
      </c>
      <c r="AM33" s="41">
        <v>0.86327671232876702</v>
      </c>
      <c r="AN33" s="40"/>
      <c r="AO33" s="40"/>
      <c r="AP33" s="40"/>
      <c r="AQ33" s="1644"/>
      <c r="AR33" s="1034"/>
      <c r="AS33" s="45"/>
      <c r="AT33" s="1029"/>
      <c r="AU33" s="1029"/>
      <c r="AV33" s="46"/>
      <c r="AW33" s="1029"/>
      <c r="AX33" s="1029"/>
      <c r="AY33" s="2391"/>
    </row>
    <row r="34" spans="1:52" s="8" customFormat="1" ht="15.95" customHeight="1" x14ac:dyDescent="0.25">
      <c r="A34" s="36"/>
      <c r="B34" s="1029"/>
      <c r="C34" s="2"/>
      <c r="D34" s="1029"/>
      <c r="E34" s="1029"/>
      <c r="F34" s="1029"/>
      <c r="G34" s="1029"/>
      <c r="H34" s="1029"/>
      <c r="I34" s="1029"/>
      <c r="J34" s="1029"/>
      <c r="K34" s="1029"/>
      <c r="L34" s="1029"/>
      <c r="M34" s="1029"/>
      <c r="N34" s="1036"/>
      <c r="O34" s="1036"/>
      <c r="P34" s="1557"/>
      <c r="Q34" s="37"/>
      <c r="R34" s="448"/>
      <c r="S34" s="448"/>
      <c r="T34" s="448"/>
      <c r="U34" s="448"/>
      <c r="V34" s="448"/>
      <c r="W34" s="448"/>
      <c r="X34" s="448"/>
      <c r="Y34" s="1029" t="s">
        <v>230</v>
      </c>
      <c r="Z34" s="1029" t="s">
        <v>230</v>
      </c>
      <c r="AA34" s="1" t="s">
        <v>230</v>
      </c>
      <c r="AB34" s="1029" t="s">
        <v>230</v>
      </c>
      <c r="AC34" s="1029" t="s">
        <v>230</v>
      </c>
      <c r="AD34" s="1029" t="s">
        <v>230</v>
      </c>
      <c r="AE34" s="1029" t="s">
        <v>290</v>
      </c>
      <c r="AF34" s="1029" t="s">
        <v>293</v>
      </c>
      <c r="AG34" s="39" t="s">
        <v>230</v>
      </c>
      <c r="AH34" s="1029" t="s">
        <v>59</v>
      </c>
      <c r="AI34" s="40">
        <v>0.114</v>
      </c>
      <c r="AJ34" s="1037">
        <v>3122</v>
      </c>
      <c r="AK34" s="40">
        <v>0.74414794520547933</v>
      </c>
      <c r="AL34" s="40">
        <v>0.23094246575342464</v>
      </c>
      <c r="AM34" s="41">
        <v>0.97509041095890403</v>
      </c>
      <c r="AN34" s="40"/>
      <c r="AO34" s="40"/>
      <c r="AP34" s="40"/>
      <c r="AQ34" s="1644"/>
      <c r="AR34" s="1034"/>
      <c r="AS34" s="45"/>
      <c r="AT34" s="1029"/>
      <c r="AU34" s="1029"/>
      <c r="AV34" s="46"/>
      <c r="AW34" s="1029"/>
      <c r="AX34" s="1029"/>
      <c r="AY34" s="2391"/>
    </row>
    <row r="35" spans="1:52" s="8" customFormat="1" ht="15.95" customHeight="1" x14ac:dyDescent="0.25">
      <c r="A35" s="36"/>
      <c r="B35" s="1029"/>
      <c r="C35" s="2"/>
      <c r="D35" s="1029"/>
      <c r="E35" s="1029"/>
      <c r="F35" s="1029"/>
      <c r="G35" s="1029"/>
      <c r="H35" s="1029"/>
      <c r="I35" s="1029"/>
      <c r="J35" s="1029"/>
      <c r="K35" s="1029"/>
      <c r="L35" s="1029"/>
      <c r="M35" s="1029"/>
      <c r="N35" s="1036"/>
      <c r="O35" s="1036"/>
      <c r="P35" s="1557"/>
      <c r="Q35" s="37"/>
      <c r="R35" s="448"/>
      <c r="S35" s="448"/>
      <c r="T35" s="448"/>
      <c r="U35" s="448"/>
      <c r="V35" s="448"/>
      <c r="W35" s="448"/>
      <c r="X35" s="448"/>
      <c r="Y35" s="1029" t="s">
        <v>230</v>
      </c>
      <c r="Z35" s="1029" t="s">
        <v>230</v>
      </c>
      <c r="AA35" s="1" t="s">
        <v>230</v>
      </c>
      <c r="AB35" s="1029" t="s">
        <v>230</v>
      </c>
      <c r="AC35" s="1029" t="s">
        <v>230</v>
      </c>
      <c r="AD35" s="1029" t="s">
        <v>230</v>
      </c>
      <c r="AE35" s="1029" t="s">
        <v>290</v>
      </c>
      <c r="AF35" s="1029" t="s">
        <v>294</v>
      </c>
      <c r="AG35" s="39" t="s">
        <v>230</v>
      </c>
      <c r="AH35" s="1029" t="s">
        <v>59</v>
      </c>
      <c r="AI35" s="40">
        <v>0.114</v>
      </c>
      <c r="AJ35" s="1037">
        <v>2001</v>
      </c>
      <c r="AK35" s="40">
        <v>0.47695068493150683</v>
      </c>
      <c r="AL35" s="40">
        <v>0.14801917808219178</v>
      </c>
      <c r="AM35" s="41">
        <v>0.62496986301369861</v>
      </c>
      <c r="AN35" s="40"/>
      <c r="AO35" s="40"/>
      <c r="AP35" s="40"/>
      <c r="AQ35" s="1644"/>
      <c r="AR35" s="1034"/>
      <c r="AS35" s="45"/>
      <c r="AT35" s="1029"/>
      <c r="AU35" s="1029"/>
      <c r="AV35" s="46"/>
      <c r="AW35" s="1029"/>
      <c r="AX35" s="1029"/>
      <c r="AY35" s="2391"/>
    </row>
    <row r="36" spans="1:52" s="8" customFormat="1" ht="15.95" customHeight="1" x14ac:dyDescent="0.25">
      <c r="A36" s="36"/>
      <c r="B36" s="1029"/>
      <c r="C36" s="2"/>
      <c r="D36" s="1029"/>
      <c r="E36" s="1029"/>
      <c r="F36" s="1029"/>
      <c r="G36" s="1029"/>
      <c r="H36" s="1029"/>
      <c r="I36" s="1029"/>
      <c r="J36" s="1029"/>
      <c r="K36" s="1029"/>
      <c r="L36" s="1029"/>
      <c r="M36" s="1029"/>
      <c r="N36" s="1036"/>
      <c r="O36" s="1036"/>
      <c r="P36" s="1557"/>
      <c r="Q36" s="37"/>
      <c r="R36" s="448"/>
      <c r="S36" s="448"/>
      <c r="T36" s="448"/>
      <c r="U36" s="448"/>
      <c r="V36" s="448"/>
      <c r="W36" s="448"/>
      <c r="X36" s="448"/>
      <c r="Y36" s="1029" t="s">
        <v>230</v>
      </c>
      <c r="Z36" s="1029" t="s">
        <v>230</v>
      </c>
      <c r="AA36" s="1" t="s">
        <v>230</v>
      </c>
      <c r="AB36" s="1029" t="s">
        <v>230</v>
      </c>
      <c r="AC36" s="1029" t="s">
        <v>230</v>
      </c>
      <c r="AD36" s="1029" t="s">
        <v>230</v>
      </c>
      <c r="AE36" s="1029" t="s">
        <v>295</v>
      </c>
      <c r="AF36" s="1029" t="s">
        <v>296</v>
      </c>
      <c r="AG36" s="39" t="s">
        <v>230</v>
      </c>
      <c r="AH36" s="1029" t="s">
        <v>60</v>
      </c>
      <c r="AI36" s="40">
        <v>0.114</v>
      </c>
      <c r="AJ36" s="1036">
        <v>6600</v>
      </c>
      <c r="AK36" s="40">
        <f>AJ36*0.087/365</f>
        <v>1.5731506849315067</v>
      </c>
      <c r="AL36" s="40">
        <f>AJ36*0.027/365</f>
        <v>0.48821917808219173</v>
      </c>
      <c r="AM36" s="40">
        <f>AK36+AL36</f>
        <v>2.0613698630136983</v>
      </c>
      <c r="AN36" s="40"/>
      <c r="AO36" s="40"/>
      <c r="AP36" s="40"/>
      <c r="AQ36" s="1644"/>
      <c r="AR36" s="1034"/>
      <c r="AS36" s="45"/>
      <c r="AT36" s="1029"/>
      <c r="AU36" s="1029"/>
      <c r="AV36" s="46"/>
      <c r="AW36" s="1029"/>
      <c r="AX36" s="1029"/>
      <c r="AY36" s="2391"/>
    </row>
    <row r="37" spans="1:52" s="8" customFormat="1" ht="15.95" customHeight="1" x14ac:dyDescent="0.25">
      <c r="A37" s="36"/>
      <c r="B37" s="1029"/>
      <c r="C37" s="2"/>
      <c r="D37" s="1029"/>
      <c r="E37" s="1029"/>
      <c r="F37" s="1029"/>
      <c r="G37" s="1029"/>
      <c r="H37" s="1029"/>
      <c r="I37" s="1029"/>
      <c r="J37" s="1029"/>
      <c r="K37" s="1029"/>
      <c r="L37" s="1029"/>
      <c r="M37" s="1029"/>
      <c r="N37" s="1036"/>
      <c r="O37" s="1036"/>
      <c r="P37" s="1557"/>
      <c r="Q37" s="37"/>
      <c r="R37" s="448"/>
      <c r="S37" s="448"/>
      <c r="T37" s="448"/>
      <c r="U37" s="448"/>
      <c r="V37" s="448"/>
      <c r="W37" s="448"/>
      <c r="X37" s="448"/>
      <c r="Y37" s="1029" t="s">
        <v>230</v>
      </c>
      <c r="Z37" s="1029" t="s">
        <v>230</v>
      </c>
      <c r="AA37" s="1" t="s">
        <v>230</v>
      </c>
      <c r="AB37" s="1029" t="s">
        <v>230</v>
      </c>
      <c r="AC37" s="1029" t="s">
        <v>230</v>
      </c>
      <c r="AD37" s="1029" t="s">
        <v>230</v>
      </c>
      <c r="AE37" s="1029" t="s">
        <v>297</v>
      </c>
      <c r="AF37" s="1029" t="s">
        <v>298</v>
      </c>
      <c r="AG37" s="39" t="s">
        <v>230</v>
      </c>
      <c r="AH37" s="1029" t="s">
        <v>58</v>
      </c>
      <c r="AI37" s="40">
        <v>0.114</v>
      </c>
      <c r="AJ37" s="1036">
        <v>6000</v>
      </c>
      <c r="AK37" s="40">
        <f>AJ37*0.087/365</f>
        <v>1.4301369863013698</v>
      </c>
      <c r="AL37" s="40">
        <f>AJ37*0.027/365</f>
        <v>0.44383561643835617</v>
      </c>
      <c r="AM37" s="40">
        <f>AK37+AL37</f>
        <v>1.8739726027397259</v>
      </c>
      <c r="AN37" s="40"/>
      <c r="AO37" s="40"/>
      <c r="AP37" s="40"/>
      <c r="AQ37" s="1644"/>
      <c r="AR37" s="1034"/>
      <c r="AS37" s="45"/>
      <c r="AT37" s="1029"/>
      <c r="AU37" s="1029"/>
      <c r="AV37" s="46"/>
      <c r="AW37" s="1029"/>
      <c r="AX37" s="1029"/>
      <c r="AY37" s="2391"/>
    </row>
    <row r="38" spans="1:52" s="8" customFormat="1" ht="15.95" customHeight="1" x14ac:dyDescent="0.25">
      <c r="A38" s="36"/>
      <c r="B38" s="1029"/>
      <c r="C38" s="2"/>
      <c r="D38" s="1029"/>
      <c r="E38" s="1029"/>
      <c r="F38" s="1029"/>
      <c r="G38" s="1029"/>
      <c r="H38" s="1029"/>
      <c r="I38" s="1029"/>
      <c r="J38" s="1029"/>
      <c r="K38" s="1029"/>
      <c r="L38" s="1029"/>
      <c r="M38" s="1029"/>
      <c r="N38" s="1036"/>
      <c r="O38" s="1036"/>
      <c r="P38" s="1557"/>
      <c r="Q38" s="37"/>
      <c r="R38" s="448"/>
      <c r="S38" s="448"/>
      <c r="T38" s="448"/>
      <c r="U38" s="448"/>
      <c r="V38" s="448"/>
      <c r="W38" s="448"/>
      <c r="X38" s="448"/>
      <c r="Y38" s="1029" t="s">
        <v>230</v>
      </c>
      <c r="Z38" s="1029" t="s">
        <v>230</v>
      </c>
      <c r="AA38" s="1" t="s">
        <v>230</v>
      </c>
      <c r="AB38" s="1029" t="s">
        <v>230</v>
      </c>
      <c r="AC38" s="1029" t="s">
        <v>230</v>
      </c>
      <c r="AD38" s="1029" t="s">
        <v>230</v>
      </c>
      <c r="AE38" s="1029" t="s">
        <v>290</v>
      </c>
      <c r="AF38" s="1029" t="s">
        <v>299</v>
      </c>
      <c r="AG38" s="39" t="s">
        <v>230</v>
      </c>
      <c r="AH38" s="1029" t="s">
        <v>60</v>
      </c>
      <c r="AI38" s="40">
        <v>0.114</v>
      </c>
      <c r="AJ38" s="1036">
        <v>500</v>
      </c>
      <c r="AK38" s="40">
        <f>AJ38*0.087/365</f>
        <v>0.11917808219178082</v>
      </c>
      <c r="AL38" s="40">
        <f>AJ38*0.027/365</f>
        <v>3.6986301369863014E-2</v>
      </c>
      <c r="AM38" s="40">
        <f>AK38+AL38</f>
        <v>0.15616438356164383</v>
      </c>
      <c r="AN38" s="40"/>
      <c r="AO38" s="40"/>
      <c r="AP38" s="40"/>
      <c r="AQ38" s="1644"/>
      <c r="AR38" s="1034"/>
      <c r="AS38" s="45"/>
      <c r="AT38" s="1029"/>
      <c r="AU38" s="1029"/>
      <c r="AV38" s="46"/>
      <c r="AW38" s="1029"/>
      <c r="AX38" s="1029"/>
      <c r="AY38" s="2391"/>
    </row>
    <row r="39" spans="1:52" s="8" customFormat="1" ht="15.95" customHeight="1" x14ac:dyDescent="0.25">
      <c r="A39" s="36"/>
      <c r="B39" s="1029"/>
      <c r="C39" s="2"/>
      <c r="D39" s="1029"/>
      <c r="E39" s="1029"/>
      <c r="F39" s="1029"/>
      <c r="G39" s="1029"/>
      <c r="H39" s="1029"/>
      <c r="I39" s="1029"/>
      <c r="J39" s="1029"/>
      <c r="K39" s="1029"/>
      <c r="L39" s="1029"/>
      <c r="M39" s="1029"/>
      <c r="N39" s="1036"/>
      <c r="O39" s="1036"/>
      <c r="P39" s="1557"/>
      <c r="Q39" s="37"/>
      <c r="R39" s="448"/>
      <c r="S39" s="448"/>
      <c r="T39" s="448"/>
      <c r="U39" s="448"/>
      <c r="V39" s="448"/>
      <c r="W39" s="448"/>
      <c r="X39" s="448"/>
      <c r="Y39" s="1029" t="s">
        <v>230</v>
      </c>
      <c r="Z39" s="1029" t="s">
        <v>230</v>
      </c>
      <c r="AA39" s="1" t="s">
        <v>230</v>
      </c>
      <c r="AB39" s="1029" t="s">
        <v>230</v>
      </c>
      <c r="AC39" s="1029" t="s">
        <v>230</v>
      </c>
      <c r="AD39" s="1029" t="s">
        <v>230</v>
      </c>
      <c r="AE39" s="1029" t="s">
        <v>300</v>
      </c>
      <c r="AF39" s="1029" t="s">
        <v>301</v>
      </c>
      <c r="AG39" s="39" t="s">
        <v>230</v>
      </c>
      <c r="AH39" s="1029" t="s">
        <v>60</v>
      </c>
      <c r="AI39" s="40">
        <v>0.114</v>
      </c>
      <c r="AJ39" s="1036">
        <v>2000</v>
      </c>
      <c r="AK39" s="40">
        <f>AJ39*0.087/365</f>
        <v>0.47671232876712327</v>
      </c>
      <c r="AL39" s="40">
        <f>AJ39*0.027/365</f>
        <v>0.14794520547945206</v>
      </c>
      <c r="AM39" s="40">
        <f>AK39+AL39</f>
        <v>0.62465753424657533</v>
      </c>
      <c r="AN39" s="40"/>
      <c r="AO39" s="40"/>
      <c r="AP39" s="40"/>
      <c r="AQ39" s="1644"/>
      <c r="AR39" s="1034"/>
      <c r="AS39" s="45"/>
      <c r="AT39" s="1029"/>
      <c r="AU39" s="1029"/>
      <c r="AV39" s="46"/>
      <c r="AW39" s="1029"/>
      <c r="AX39" s="1029"/>
      <c r="AY39" s="2391"/>
    </row>
    <row r="40" spans="1:52" s="1099" customFormat="1" ht="15.95" customHeight="1" x14ac:dyDescent="0.25">
      <c r="A40" s="1061"/>
      <c r="B40" s="2665"/>
      <c r="C40" s="1062"/>
      <c r="D40" s="2665"/>
      <c r="E40" s="2665"/>
      <c r="F40" s="2665"/>
      <c r="G40" s="2665"/>
      <c r="H40" s="2665"/>
      <c r="I40" s="2665"/>
      <c r="J40" s="2665"/>
      <c r="K40" s="2665"/>
      <c r="L40" s="2665"/>
      <c r="M40" s="2665"/>
      <c r="N40" s="2670"/>
      <c r="O40" s="2670"/>
      <c r="P40" s="2670"/>
      <c r="Q40" s="831"/>
      <c r="R40" s="2669"/>
      <c r="S40" s="2669"/>
      <c r="T40" s="2669"/>
      <c r="U40" s="2669"/>
      <c r="V40" s="2669"/>
      <c r="W40" s="2669"/>
      <c r="X40" s="2669"/>
      <c r="Y40" s="2665"/>
      <c r="Z40" s="2665"/>
      <c r="AA40" s="754"/>
      <c r="AB40" s="2665"/>
      <c r="AC40" s="2665" t="s">
        <v>25932</v>
      </c>
      <c r="AD40" s="1146" t="s">
        <v>25933</v>
      </c>
      <c r="AE40" s="2665" t="s">
        <v>25934</v>
      </c>
      <c r="AF40" s="2665" t="s">
        <v>25935</v>
      </c>
      <c r="AG40" s="2666" t="s">
        <v>25936</v>
      </c>
      <c r="AH40" s="2665" t="s">
        <v>25929</v>
      </c>
      <c r="AI40" s="2670">
        <v>0.76</v>
      </c>
      <c r="AJ40" s="2670">
        <v>35</v>
      </c>
      <c r="AK40" s="378">
        <f>AJ40*AI40/365</f>
        <v>7.2876712328767121E-2</v>
      </c>
      <c r="AL40" s="378">
        <v>0</v>
      </c>
      <c r="AM40" s="2267">
        <f>AK40+AL40</f>
        <v>7.2876712328767121E-2</v>
      </c>
      <c r="AN40" s="378"/>
      <c r="AO40" s="378"/>
      <c r="AP40" s="378"/>
      <c r="AQ40" s="771"/>
      <c r="AR40" s="381"/>
      <c r="AS40" s="382"/>
      <c r="AT40" s="2665"/>
      <c r="AU40" s="2665"/>
      <c r="AV40" s="383"/>
      <c r="AW40" s="2665"/>
      <c r="AX40" s="1202" t="s">
        <v>25937</v>
      </c>
      <c r="AY40" s="2665"/>
    </row>
    <row r="41" spans="1:52" s="8" customFormat="1" ht="15.95" customHeight="1" x14ac:dyDescent="0.25">
      <c r="A41" s="36"/>
      <c r="B41" s="1029"/>
      <c r="C41" s="2"/>
      <c r="D41" s="1029"/>
      <c r="E41" s="1029"/>
      <c r="F41" s="1029"/>
      <c r="G41" s="1029"/>
      <c r="H41" s="1029"/>
      <c r="I41" s="1029"/>
      <c r="J41" s="1029"/>
      <c r="K41" s="1029"/>
      <c r="L41" s="1029"/>
      <c r="M41" s="1029"/>
      <c r="N41" s="1036"/>
      <c r="O41" s="1036"/>
      <c r="P41" s="1557"/>
      <c r="Q41" s="37"/>
      <c r="R41" s="448"/>
      <c r="S41" s="448"/>
      <c r="T41" s="448"/>
      <c r="U41" s="448"/>
      <c r="V41" s="448"/>
      <c r="W41" s="448"/>
      <c r="X41" s="448"/>
      <c r="Y41" s="1029" t="s">
        <v>230</v>
      </c>
      <c r="Z41" s="1029" t="s">
        <v>230</v>
      </c>
      <c r="AA41" s="1" t="s">
        <v>230</v>
      </c>
      <c r="AB41" s="1029" t="s">
        <v>230</v>
      </c>
      <c r="AC41" s="1029" t="s">
        <v>230</v>
      </c>
      <c r="AD41" s="1029" t="s">
        <v>230</v>
      </c>
      <c r="AE41" s="1029" t="s">
        <v>302</v>
      </c>
      <c r="AF41" s="1029" t="s">
        <v>303</v>
      </c>
      <c r="AG41" s="39">
        <v>1027809237796</v>
      </c>
      <c r="AH41" s="1029" t="s">
        <v>304</v>
      </c>
      <c r="AI41" s="1036">
        <v>1.1399999999999999</v>
      </c>
      <c r="AJ41" s="1036">
        <v>320</v>
      </c>
      <c r="AK41" s="40">
        <f t="shared" ref="AK41:AK45" si="0">AJ41*AI41/365</f>
        <v>0.99945205479452037</v>
      </c>
      <c r="AL41" s="40">
        <v>0</v>
      </c>
      <c r="AM41" s="14">
        <f>SUBTOTAL(9,AK41:AL41)</f>
        <v>0.99945205479452037</v>
      </c>
      <c r="AN41" s="40"/>
      <c r="AO41" s="40"/>
      <c r="AP41" s="40"/>
      <c r="AQ41" s="1644"/>
      <c r="AR41" s="1034"/>
      <c r="AS41" s="45"/>
      <c r="AT41" s="1029"/>
      <c r="AU41" s="1029"/>
      <c r="AV41" s="46"/>
      <c r="AW41" s="1029"/>
      <c r="AX41" s="1029"/>
      <c r="AY41" s="2391"/>
    </row>
    <row r="42" spans="1:52" s="8" customFormat="1" ht="15.95" customHeight="1" x14ac:dyDescent="0.25">
      <c r="A42" s="36"/>
      <c r="B42" s="1029"/>
      <c r="C42" s="2"/>
      <c r="D42" s="1029"/>
      <c r="E42" s="1029"/>
      <c r="F42" s="1029"/>
      <c r="G42" s="1029"/>
      <c r="H42" s="1029"/>
      <c r="I42" s="1029"/>
      <c r="J42" s="1029"/>
      <c r="K42" s="1029"/>
      <c r="L42" s="1029"/>
      <c r="M42" s="1029"/>
      <c r="N42" s="1036"/>
      <c r="O42" s="1036"/>
      <c r="P42" s="1557"/>
      <c r="Q42" s="37"/>
      <c r="R42" s="448"/>
      <c r="S42" s="448"/>
      <c r="T42" s="448"/>
      <c r="U42" s="448"/>
      <c r="V42" s="448"/>
      <c r="W42" s="448"/>
      <c r="X42" s="448"/>
      <c r="Y42" s="1029" t="s">
        <v>230</v>
      </c>
      <c r="Z42" s="1029" t="s">
        <v>230</v>
      </c>
      <c r="AA42" s="1" t="s">
        <v>230</v>
      </c>
      <c r="AB42" s="1029" t="s">
        <v>230</v>
      </c>
      <c r="AC42" s="1029" t="s">
        <v>230</v>
      </c>
      <c r="AD42" s="1029" t="s">
        <v>230</v>
      </c>
      <c r="AE42" s="1029" t="s">
        <v>307</v>
      </c>
      <c r="AF42" s="1029" t="s">
        <v>25884</v>
      </c>
      <c r="AG42" s="39">
        <v>1145030002204</v>
      </c>
      <c r="AH42" s="1029" t="s">
        <v>280</v>
      </c>
      <c r="AI42" s="1036">
        <v>0.87</v>
      </c>
      <c r="AJ42" s="37">
        <v>13</v>
      </c>
      <c r="AK42" s="40">
        <f t="shared" si="0"/>
        <v>3.0986301369863016E-2</v>
      </c>
      <c r="AL42" s="40">
        <v>0</v>
      </c>
      <c r="AM42" s="41">
        <f>SUBTOTAL(9,AK42:AL42)</f>
        <v>3.0986301369863016E-2</v>
      </c>
      <c r="AN42" s="40"/>
      <c r="AO42" s="40"/>
      <c r="AP42" s="40"/>
      <c r="AQ42" s="1644"/>
      <c r="AR42" s="1034"/>
      <c r="AS42" s="45"/>
      <c r="AT42" s="1029"/>
      <c r="AU42" s="1029"/>
      <c r="AV42" s="46"/>
      <c r="AW42" s="1029"/>
      <c r="AX42" s="1029"/>
      <c r="AY42" s="2391"/>
    </row>
    <row r="43" spans="1:52" s="8" customFormat="1" ht="15.95" customHeight="1" x14ac:dyDescent="0.25">
      <c r="A43" s="36"/>
      <c r="B43" s="1029"/>
      <c r="C43" s="2"/>
      <c r="D43" s="1029"/>
      <c r="E43" s="1029"/>
      <c r="F43" s="1029"/>
      <c r="G43" s="1029"/>
      <c r="H43" s="1029"/>
      <c r="I43" s="1029"/>
      <c r="J43" s="1029"/>
      <c r="K43" s="1029"/>
      <c r="L43" s="1029"/>
      <c r="M43" s="1029"/>
      <c r="N43" s="1036"/>
      <c r="O43" s="1036"/>
      <c r="P43" s="1557"/>
      <c r="Q43" s="37"/>
      <c r="R43" s="448"/>
      <c r="S43" s="448"/>
      <c r="T43" s="448"/>
      <c r="U43" s="448"/>
      <c r="V43" s="448"/>
      <c r="W43" s="448"/>
      <c r="X43" s="448"/>
      <c r="Y43" s="1029" t="s">
        <v>230</v>
      </c>
      <c r="Z43" s="1029" t="s">
        <v>230</v>
      </c>
      <c r="AA43" s="1" t="s">
        <v>230</v>
      </c>
      <c r="AB43" s="1029" t="s">
        <v>230</v>
      </c>
      <c r="AC43" s="1029" t="s">
        <v>230</v>
      </c>
      <c r="AD43" s="1029" t="s">
        <v>230</v>
      </c>
      <c r="AE43" s="1029" t="s">
        <v>308</v>
      </c>
      <c r="AF43" s="1029" t="s">
        <v>309</v>
      </c>
      <c r="AG43" s="39">
        <v>315774600029158</v>
      </c>
      <c r="AH43" s="1029" t="s">
        <v>304</v>
      </c>
      <c r="AI43" s="1036">
        <v>1.1399999999999999</v>
      </c>
      <c r="AJ43" s="1036">
        <v>32</v>
      </c>
      <c r="AK43" s="40">
        <f t="shared" si="0"/>
        <v>9.9945205479452043E-2</v>
      </c>
      <c r="AL43" s="40">
        <v>0</v>
      </c>
      <c r="AM43" s="14">
        <f>SUBTOTAL(9,AK43:AL43)</f>
        <v>9.9945205479452043E-2</v>
      </c>
      <c r="AN43" s="40"/>
      <c r="AO43" s="40"/>
      <c r="AP43" s="40"/>
      <c r="AQ43" s="1644"/>
      <c r="AR43" s="1034"/>
      <c r="AS43" s="45"/>
      <c r="AT43" s="1029"/>
      <c r="AU43" s="1029"/>
      <c r="AV43" s="46"/>
      <c r="AW43" s="1029"/>
      <c r="AX43" s="1029"/>
      <c r="AY43" s="2391"/>
    </row>
    <row r="44" spans="1:52" s="8" customFormat="1" ht="15.95" customHeight="1" x14ac:dyDescent="0.25">
      <c r="A44" s="36"/>
      <c r="B44" s="1029"/>
      <c r="C44" s="2"/>
      <c r="D44" s="1029"/>
      <c r="E44" s="1029"/>
      <c r="F44" s="1029"/>
      <c r="G44" s="1029"/>
      <c r="H44" s="1029"/>
      <c r="I44" s="1029"/>
      <c r="J44" s="1029"/>
      <c r="K44" s="1029"/>
      <c r="L44" s="1029"/>
      <c r="M44" s="1029"/>
      <c r="N44" s="1036"/>
      <c r="O44" s="1036"/>
      <c r="P44" s="1557"/>
      <c r="Q44" s="37"/>
      <c r="R44" s="448"/>
      <c r="S44" s="448"/>
      <c r="T44" s="448"/>
      <c r="U44" s="448"/>
      <c r="V44" s="448"/>
      <c r="W44" s="448"/>
      <c r="X44" s="448"/>
      <c r="Y44" s="1029" t="s">
        <v>230</v>
      </c>
      <c r="Z44" s="1029" t="s">
        <v>230</v>
      </c>
      <c r="AA44" s="1" t="s">
        <v>230</v>
      </c>
      <c r="AB44" s="1029" t="s">
        <v>230</v>
      </c>
      <c r="AC44" s="1029" t="s">
        <v>230</v>
      </c>
      <c r="AD44" s="1029" t="s">
        <v>230</v>
      </c>
      <c r="AE44" s="1029" t="s">
        <v>308</v>
      </c>
      <c r="AF44" s="1029" t="s">
        <v>310</v>
      </c>
      <c r="AG44" s="39">
        <v>1185074013541</v>
      </c>
      <c r="AH44" s="1029" t="s">
        <v>280</v>
      </c>
      <c r="AI44" s="1036">
        <v>0.87</v>
      </c>
      <c r="AJ44" s="37">
        <v>1</v>
      </c>
      <c r="AK44" s="40">
        <f t="shared" si="0"/>
        <v>2.3835616438356165E-3</v>
      </c>
      <c r="AL44" s="40">
        <v>0</v>
      </c>
      <c r="AM44" s="41">
        <f>SUBTOTAL(9,AK44:AL44)</f>
        <v>2.3835616438356165E-3</v>
      </c>
      <c r="AN44" s="40"/>
      <c r="AO44" s="40"/>
      <c r="AP44" s="40"/>
      <c r="AQ44" s="1644"/>
      <c r="AR44" s="1034"/>
      <c r="AS44" s="45"/>
      <c r="AT44" s="1029"/>
      <c r="AU44" s="1029"/>
      <c r="AV44" s="46"/>
      <c r="AW44" s="1029"/>
      <c r="AX44" s="1029"/>
      <c r="AY44" s="2391"/>
    </row>
    <row r="45" spans="1:52" s="8" customFormat="1" ht="15.95" customHeight="1" x14ac:dyDescent="0.25">
      <c r="A45" s="93"/>
      <c r="B45" s="88"/>
      <c r="C45" s="107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21"/>
      <c r="O45" s="21"/>
      <c r="P45" s="21"/>
      <c r="Q45" s="97"/>
      <c r="R45" s="94"/>
      <c r="S45" s="94"/>
      <c r="T45" s="94"/>
      <c r="U45" s="94"/>
      <c r="V45" s="94"/>
      <c r="W45" s="94"/>
      <c r="X45" s="94"/>
      <c r="Y45" s="88" t="s">
        <v>230</v>
      </c>
      <c r="Z45" s="88" t="s">
        <v>230</v>
      </c>
      <c r="AA45" s="90" t="s">
        <v>230</v>
      </c>
      <c r="AB45" s="88" t="s">
        <v>230</v>
      </c>
      <c r="AC45" s="88" t="s">
        <v>230</v>
      </c>
      <c r="AD45" s="88" t="s">
        <v>230</v>
      </c>
      <c r="AE45" s="88" t="s">
        <v>311</v>
      </c>
      <c r="AF45" s="88" t="s">
        <v>312</v>
      </c>
      <c r="AG45" s="95">
        <v>1035000006590</v>
      </c>
      <c r="AH45" s="88" t="s">
        <v>17032</v>
      </c>
      <c r="AI45" s="21">
        <v>0.87</v>
      </c>
      <c r="AJ45" s="97">
        <v>10</v>
      </c>
      <c r="AK45" s="98">
        <f t="shared" si="0"/>
        <v>2.3835616438356161E-2</v>
      </c>
      <c r="AL45" s="98">
        <v>0</v>
      </c>
      <c r="AM45" s="96">
        <f>SUBTOTAL(9,AK45:AL45)</f>
        <v>2.3835616438356161E-2</v>
      </c>
      <c r="AN45" s="98"/>
      <c r="AO45" s="98"/>
      <c r="AP45" s="98"/>
      <c r="AQ45" s="368"/>
      <c r="AR45" s="47"/>
      <c r="AS45" s="48"/>
      <c r="AT45" s="88"/>
      <c r="AU45" s="88"/>
      <c r="AV45" s="52"/>
      <c r="AW45" s="88"/>
      <c r="AX45" s="88"/>
      <c r="AY45" s="2391"/>
    </row>
    <row r="46" spans="1:52" s="77" customFormat="1" ht="15.95" customHeight="1" x14ac:dyDescent="0.25">
      <c r="A46" s="734"/>
      <c r="B46" s="735"/>
      <c r="C46" s="988"/>
      <c r="D46" s="735"/>
      <c r="E46" s="735"/>
      <c r="F46" s="735"/>
      <c r="G46" s="735"/>
      <c r="H46" s="735"/>
      <c r="I46" s="735"/>
      <c r="J46" s="735"/>
      <c r="K46" s="735"/>
      <c r="L46" s="735"/>
      <c r="M46" s="735"/>
      <c r="N46" s="743"/>
      <c r="O46" s="743"/>
      <c r="P46" s="743"/>
      <c r="Q46" s="744"/>
      <c r="R46" s="739"/>
      <c r="S46" s="739"/>
      <c r="T46" s="739"/>
      <c r="U46" s="739"/>
      <c r="V46" s="739"/>
      <c r="W46" s="739"/>
      <c r="X46" s="739"/>
      <c r="Y46" s="735" t="s">
        <v>230</v>
      </c>
      <c r="Z46" s="735" t="s">
        <v>230</v>
      </c>
      <c r="AA46" s="741" t="s">
        <v>230</v>
      </c>
      <c r="AB46" s="735" t="s">
        <v>230</v>
      </c>
      <c r="AC46" s="735" t="s">
        <v>230</v>
      </c>
      <c r="AD46" s="735" t="s">
        <v>230</v>
      </c>
      <c r="AE46" s="735" t="s">
        <v>305</v>
      </c>
      <c r="AF46" s="735" t="s">
        <v>306</v>
      </c>
      <c r="AG46" s="742">
        <v>1025003755006</v>
      </c>
      <c r="AH46" s="735" t="s">
        <v>17014</v>
      </c>
      <c r="AI46" s="743">
        <v>0.37</v>
      </c>
      <c r="AJ46" s="744">
        <v>181</v>
      </c>
      <c r="AK46" s="828">
        <f>AJ46*AI46/365</f>
        <v>0.18347945205479452</v>
      </c>
      <c r="AL46" s="828">
        <v>0</v>
      </c>
      <c r="AM46" s="745">
        <f>SUM(AK46:AL46)</f>
        <v>0.18347945205479452</v>
      </c>
      <c r="AN46" s="828"/>
      <c r="AO46" s="828"/>
      <c r="AP46" s="828"/>
      <c r="AQ46" s="1345"/>
      <c r="AR46" s="904"/>
      <c r="AS46" s="1102"/>
      <c r="AT46" s="735"/>
      <c r="AU46" s="735"/>
      <c r="AV46" s="1103"/>
      <c r="AW46" s="735" t="s">
        <v>18131</v>
      </c>
      <c r="AX46" s="735" t="s">
        <v>20679</v>
      </c>
      <c r="AY46" s="868"/>
    </row>
    <row r="47" spans="1:52" s="55" customFormat="1" ht="15.95" customHeight="1" x14ac:dyDescent="0.25">
      <c r="A47" s="182">
        <v>6</v>
      </c>
      <c r="B47" s="166" t="s">
        <v>49</v>
      </c>
      <c r="C47" s="170" t="s">
        <v>59</v>
      </c>
      <c r="D47" s="166" t="s">
        <v>19141</v>
      </c>
      <c r="E47" s="166" t="s">
        <v>314</v>
      </c>
      <c r="F47" s="166" t="s">
        <v>315</v>
      </c>
      <c r="G47" s="166"/>
      <c r="H47" s="166" t="s">
        <v>219</v>
      </c>
      <c r="I47" s="166" t="s">
        <v>316</v>
      </c>
      <c r="J47" s="166" t="s">
        <v>317</v>
      </c>
      <c r="K47" s="166">
        <v>0</v>
      </c>
      <c r="L47" s="166" t="s">
        <v>317</v>
      </c>
      <c r="M47" s="166">
        <v>0</v>
      </c>
      <c r="N47" s="186">
        <v>3</v>
      </c>
      <c r="O47" s="186">
        <v>1.5</v>
      </c>
      <c r="P47" s="186">
        <v>4.5</v>
      </c>
      <c r="Q47" s="184">
        <v>5</v>
      </c>
      <c r="R47" s="183"/>
      <c r="S47" s="183">
        <v>2</v>
      </c>
      <c r="T47" s="183"/>
      <c r="U47" s="183">
        <v>0</v>
      </c>
      <c r="V47" s="183"/>
      <c r="W47" s="183"/>
      <c r="X47" s="183"/>
      <c r="Y47" s="166" t="s">
        <v>318</v>
      </c>
      <c r="Z47" s="166" t="s">
        <v>319</v>
      </c>
      <c r="AA47" s="203" t="s">
        <v>320</v>
      </c>
      <c r="AB47" s="166" t="s">
        <v>321</v>
      </c>
      <c r="AC47" s="166" t="s">
        <v>322</v>
      </c>
      <c r="AD47" s="166" t="s">
        <v>323</v>
      </c>
      <c r="AE47" s="166" t="s">
        <v>324</v>
      </c>
      <c r="AF47" s="166" t="s">
        <v>319</v>
      </c>
      <c r="AG47" s="165" t="s">
        <v>320</v>
      </c>
      <c r="AH47" s="166" t="s">
        <v>59</v>
      </c>
      <c r="AI47" s="167">
        <v>0.114</v>
      </c>
      <c r="AJ47" s="186">
        <v>8897.9</v>
      </c>
      <c r="AK47" s="167">
        <v>2.7790701369863013</v>
      </c>
      <c r="AL47" s="167">
        <v>0.65820082191780815</v>
      </c>
      <c r="AM47" s="187">
        <f>AK47+AL47</f>
        <v>3.4372709589041097</v>
      </c>
      <c r="AN47" s="167">
        <f>AK47</f>
        <v>2.7790701369863013</v>
      </c>
      <c r="AO47" s="167">
        <f>AL47</f>
        <v>0.65820082191780815</v>
      </c>
      <c r="AP47" s="167">
        <f>AN47+AO47</f>
        <v>3.4372709589041097</v>
      </c>
      <c r="AQ47" s="167">
        <f>AP47*30</f>
        <v>103.1181287671233</v>
      </c>
      <c r="AR47" s="193" t="s">
        <v>231</v>
      </c>
      <c r="AS47" s="194"/>
      <c r="AT47" s="166" t="s">
        <v>325</v>
      </c>
      <c r="AU47" s="166" t="s">
        <v>59</v>
      </c>
      <c r="AV47" s="280" t="s">
        <v>326</v>
      </c>
      <c r="AW47" s="166" t="s">
        <v>1122</v>
      </c>
      <c r="AX47" s="2119"/>
      <c r="AY47" s="2391"/>
    </row>
    <row r="48" spans="1:52" s="1395" customFormat="1" ht="15.95" customHeight="1" x14ac:dyDescent="0.25">
      <c r="A48" s="353">
        <v>7</v>
      </c>
      <c r="B48" s="354" t="s">
        <v>49</v>
      </c>
      <c r="C48" s="366" t="s">
        <v>59</v>
      </c>
      <c r="D48" s="354" t="s">
        <v>19142</v>
      </c>
      <c r="E48" s="354" t="s">
        <v>328</v>
      </c>
      <c r="F48" s="354" t="s">
        <v>329</v>
      </c>
      <c r="G48" s="354"/>
      <c r="H48" s="354" t="s">
        <v>219</v>
      </c>
      <c r="I48" s="354" t="s">
        <v>220</v>
      </c>
      <c r="J48" s="354" t="s">
        <v>221</v>
      </c>
      <c r="K48" s="354" t="s">
        <v>222</v>
      </c>
      <c r="L48" s="354" t="s">
        <v>221</v>
      </c>
      <c r="M48" s="354" t="s">
        <v>223</v>
      </c>
      <c r="N48" s="360">
        <v>8</v>
      </c>
      <c r="O48" s="360">
        <v>2</v>
      </c>
      <c r="P48" s="360">
        <v>16</v>
      </c>
      <c r="Q48" s="503">
        <v>1</v>
      </c>
      <c r="R48" s="357"/>
      <c r="S48" s="357">
        <v>2</v>
      </c>
      <c r="T48" s="357"/>
      <c r="U48" s="357">
        <v>0</v>
      </c>
      <c r="V48" s="357"/>
      <c r="W48" s="357"/>
      <c r="X48" s="357"/>
      <c r="Y48" s="354" t="s">
        <v>330</v>
      </c>
      <c r="Z48" s="354" t="s">
        <v>331</v>
      </c>
      <c r="AA48" s="762">
        <v>1155030001334</v>
      </c>
      <c r="AB48" s="354" t="s">
        <v>332</v>
      </c>
      <c r="AC48" s="354" t="s">
        <v>333</v>
      </c>
      <c r="AD48" s="354" t="s">
        <v>334</v>
      </c>
      <c r="AE48" s="354" t="s">
        <v>335</v>
      </c>
      <c r="AF48" s="354" t="s">
        <v>336</v>
      </c>
      <c r="AG48" s="358" t="s">
        <v>230</v>
      </c>
      <c r="AH48" s="354" t="s">
        <v>337</v>
      </c>
      <c r="AI48" s="359">
        <v>0.114</v>
      </c>
      <c r="AJ48" s="490">
        <v>1833.1</v>
      </c>
      <c r="AK48" s="359">
        <f>AJ48*0.087/365</f>
        <v>0.43693068493150677</v>
      </c>
      <c r="AL48" s="359">
        <f>AJ48*0.027/365</f>
        <v>0.13559917808219177</v>
      </c>
      <c r="AM48" s="361">
        <f>AK48+AL48</f>
        <v>0.57252986301369857</v>
      </c>
      <c r="AN48" s="359">
        <f>SUM(AK48:AK49)</f>
        <v>0.44646493150684924</v>
      </c>
      <c r="AO48" s="359">
        <f>SUM(AL48:AL49)</f>
        <v>0.13559917808219177</v>
      </c>
      <c r="AP48" s="359">
        <f>AN48+AO48</f>
        <v>0.58206410958904098</v>
      </c>
      <c r="AQ48" s="359">
        <f>AP48*30</f>
        <v>17.46192328767123</v>
      </c>
      <c r="AR48" s="362" t="s">
        <v>231</v>
      </c>
      <c r="AS48" s="363" t="s">
        <v>431</v>
      </c>
      <c r="AT48" s="354" t="s">
        <v>232</v>
      </c>
      <c r="AU48" s="354" t="s">
        <v>59</v>
      </c>
      <c r="AV48" s="923" t="s">
        <v>338</v>
      </c>
      <c r="AW48" s="354" t="s">
        <v>234</v>
      </c>
      <c r="AX48" s="447" t="s">
        <v>20255</v>
      </c>
      <c r="AY48" s="2401"/>
      <c r="AZ48" s="778" t="s">
        <v>20254</v>
      </c>
    </row>
    <row r="49" spans="1:52" s="8" customFormat="1" ht="15.95" customHeight="1" x14ac:dyDescent="0.25">
      <c r="A49" s="112"/>
      <c r="B49" s="113"/>
      <c r="C49" s="121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8"/>
      <c r="O49" s="118"/>
      <c r="P49" s="118"/>
      <c r="Q49" s="120"/>
      <c r="R49" s="114"/>
      <c r="S49" s="114"/>
      <c r="T49" s="114"/>
      <c r="U49" s="114"/>
      <c r="V49" s="114"/>
      <c r="W49" s="114"/>
      <c r="X49" s="114"/>
      <c r="Y49" s="113" t="s">
        <v>230</v>
      </c>
      <c r="Z49" s="113" t="s">
        <v>230</v>
      </c>
      <c r="AA49" s="132" t="s">
        <v>230</v>
      </c>
      <c r="AB49" s="113" t="s">
        <v>230</v>
      </c>
      <c r="AC49" s="113" t="s">
        <v>230</v>
      </c>
      <c r="AD49" s="113" t="s">
        <v>230</v>
      </c>
      <c r="AE49" s="113" t="s">
        <v>339</v>
      </c>
      <c r="AF49" s="113" t="s">
        <v>331</v>
      </c>
      <c r="AG49" s="115">
        <v>1155030001334</v>
      </c>
      <c r="AH49" s="113" t="s">
        <v>340</v>
      </c>
      <c r="AI49" s="118">
        <v>0.87</v>
      </c>
      <c r="AJ49" s="120">
        <v>4</v>
      </c>
      <c r="AK49" s="116">
        <f>AJ49*AI49/365</f>
        <v>9.5342465753424661E-3</v>
      </c>
      <c r="AL49" s="116">
        <v>0</v>
      </c>
      <c r="AM49" s="119">
        <f>SUBTOTAL(9,AK49:AL49)</f>
        <v>9.5342465753424661E-3</v>
      </c>
      <c r="AN49" s="116"/>
      <c r="AO49" s="116"/>
      <c r="AP49" s="116"/>
      <c r="AQ49" s="369"/>
      <c r="AR49" s="49"/>
      <c r="AS49" s="50"/>
      <c r="AT49" s="113"/>
      <c r="AU49" s="113"/>
      <c r="AV49" s="44"/>
      <c r="AW49" s="113"/>
      <c r="AX49" s="113"/>
      <c r="AY49" s="2391"/>
    </row>
    <row r="50" spans="1:52" s="1099" customFormat="1" ht="15.95" customHeight="1" x14ac:dyDescent="0.25">
      <c r="A50" s="353">
        <v>8</v>
      </c>
      <c r="B50" s="366" t="s">
        <v>49</v>
      </c>
      <c r="C50" s="366" t="s">
        <v>59</v>
      </c>
      <c r="D50" s="354" t="s">
        <v>18773</v>
      </c>
      <c r="E50" s="354" t="s">
        <v>18774</v>
      </c>
      <c r="F50" s="354" t="s">
        <v>18775</v>
      </c>
      <c r="G50" s="354" t="s">
        <v>221</v>
      </c>
      <c r="H50" s="354" t="s">
        <v>219</v>
      </c>
      <c r="I50" s="354" t="s">
        <v>220</v>
      </c>
      <c r="J50" s="354" t="s">
        <v>221</v>
      </c>
      <c r="K50" s="354" t="s">
        <v>879</v>
      </c>
      <c r="L50" s="354" t="s">
        <v>221</v>
      </c>
      <c r="M50" s="354" t="s">
        <v>879</v>
      </c>
      <c r="N50" s="360">
        <v>12.4</v>
      </c>
      <c r="O50" s="360">
        <v>2.2000000000000002</v>
      </c>
      <c r="P50" s="360">
        <f>O50*N50</f>
        <v>27.280000000000005</v>
      </c>
      <c r="Q50" s="503">
        <v>6</v>
      </c>
      <c r="R50" s="357"/>
      <c r="S50" s="357">
        <v>1</v>
      </c>
      <c r="T50" s="357"/>
      <c r="U50" s="357"/>
      <c r="V50" s="357"/>
      <c r="W50" s="357"/>
      <c r="X50" s="357"/>
      <c r="Y50" s="354" t="s">
        <v>62</v>
      </c>
      <c r="Z50" s="366" t="s">
        <v>224</v>
      </c>
      <c r="AA50" s="762" t="s">
        <v>225</v>
      </c>
      <c r="AB50" s="354" t="s">
        <v>1</v>
      </c>
      <c r="AC50" s="354" t="s">
        <v>226</v>
      </c>
      <c r="AD50" s="354" t="s">
        <v>18749</v>
      </c>
      <c r="AE50" s="354" t="s">
        <v>344</v>
      </c>
      <c r="AF50" s="354" t="s">
        <v>286</v>
      </c>
      <c r="AG50" s="358" t="s">
        <v>230</v>
      </c>
      <c r="AH50" s="354" t="s">
        <v>337</v>
      </c>
      <c r="AI50" s="359">
        <v>0.114</v>
      </c>
      <c r="AJ50" s="490">
        <v>2752.1</v>
      </c>
      <c r="AK50" s="359">
        <v>0.65598000000000001</v>
      </c>
      <c r="AL50" s="359">
        <v>0.20357999999999998</v>
      </c>
      <c r="AM50" s="361">
        <f>AK50+AL50</f>
        <v>0.85955999999999999</v>
      </c>
      <c r="AN50" s="359">
        <f>AK50+AK52+AK53+AK54+AK55+AK56+AK57+AK58+AK59+AK60+AK61+AK62+AK63+AK64</f>
        <v>4.3547860273972603</v>
      </c>
      <c r="AO50" s="359">
        <f>AL50+AL51+AL52+AL53+AL54+AL55+AL56+AL57+AL58+AL59+AL60+AL61+AL62+AL63+AL64</f>
        <v>1.1124813698630138</v>
      </c>
      <c r="AP50" s="359">
        <f>SUM(AN50:AO50)</f>
        <v>5.4672673972602741</v>
      </c>
      <c r="AQ50" s="763">
        <f>AP50*30</f>
        <v>164.01802191780823</v>
      </c>
      <c r="AR50" s="764" t="s">
        <v>231</v>
      </c>
      <c r="AS50" s="765" t="s">
        <v>114</v>
      </c>
      <c r="AT50" s="354" t="s">
        <v>232</v>
      </c>
      <c r="AU50" s="354" t="s">
        <v>59</v>
      </c>
      <c r="AV50" s="916" t="s">
        <v>345</v>
      </c>
      <c r="AW50" s="354" t="s">
        <v>234</v>
      </c>
      <c r="AX50" s="447" t="s">
        <v>18776</v>
      </c>
      <c r="AY50" s="2401"/>
      <c r="AZ50" s="792" t="s">
        <v>18777</v>
      </c>
    </row>
    <row r="51" spans="1:52" s="8" customFormat="1" ht="15.95" customHeight="1" x14ac:dyDescent="0.25">
      <c r="A51" s="36"/>
      <c r="B51" s="1029"/>
      <c r="C51" s="2"/>
      <c r="D51" s="1029"/>
      <c r="E51" s="1029"/>
      <c r="F51" s="1029"/>
      <c r="G51" s="1029"/>
      <c r="H51" s="1029"/>
      <c r="I51" s="1029"/>
      <c r="J51" s="1029"/>
      <c r="K51" s="1029"/>
      <c r="L51" s="1029"/>
      <c r="M51" s="1029"/>
      <c r="N51" s="1036"/>
      <c r="O51" s="1036"/>
      <c r="P51" s="1557"/>
      <c r="Q51" s="37"/>
      <c r="R51" s="448"/>
      <c r="S51" s="448"/>
      <c r="T51" s="448"/>
      <c r="U51" s="448"/>
      <c r="V51" s="448"/>
      <c r="W51" s="448"/>
      <c r="X51" s="448"/>
      <c r="Y51" s="1029" t="s">
        <v>230</v>
      </c>
      <c r="Z51" s="1029" t="s">
        <v>230</v>
      </c>
      <c r="AA51" s="1" t="s">
        <v>230</v>
      </c>
      <c r="AB51" s="1029" t="s">
        <v>230</v>
      </c>
      <c r="AC51" s="1029" t="s">
        <v>230</v>
      </c>
      <c r="AD51" s="1029" t="s">
        <v>230</v>
      </c>
      <c r="AE51" s="1029" t="s">
        <v>344</v>
      </c>
      <c r="AF51" s="1029" t="s">
        <v>346</v>
      </c>
      <c r="AG51" s="39" t="s">
        <v>230</v>
      </c>
      <c r="AH51" s="1029" t="s">
        <v>337</v>
      </c>
      <c r="AI51" s="40">
        <v>0.114</v>
      </c>
      <c r="AJ51" s="1037">
        <v>390.4</v>
      </c>
      <c r="AK51" s="40">
        <v>9.3054246575342461E-2</v>
      </c>
      <c r="AL51" s="40">
        <v>2.887890410958904E-2</v>
      </c>
      <c r="AM51" s="41">
        <v>0.1219331506849315</v>
      </c>
      <c r="AN51" s="40"/>
      <c r="AO51" s="40"/>
      <c r="AP51" s="40"/>
      <c r="AQ51" s="367"/>
      <c r="AR51" s="42"/>
      <c r="AS51" s="43"/>
      <c r="AT51" s="1029"/>
      <c r="AU51" s="1029"/>
      <c r="AV51" s="44"/>
      <c r="AW51" s="1029"/>
      <c r="AX51" s="1029"/>
      <c r="AY51" s="2391"/>
    </row>
    <row r="52" spans="1:52" s="8" customFormat="1" ht="15.95" customHeight="1" x14ac:dyDescent="0.25">
      <c r="A52" s="36"/>
      <c r="B52" s="1029"/>
      <c r="C52" s="2"/>
      <c r="D52" s="1029"/>
      <c r="E52" s="1029"/>
      <c r="F52" s="1029"/>
      <c r="G52" s="1029"/>
      <c r="H52" s="1029"/>
      <c r="I52" s="1029"/>
      <c r="J52" s="1029"/>
      <c r="K52" s="1029"/>
      <c r="L52" s="1029"/>
      <c r="M52" s="1029"/>
      <c r="N52" s="1036"/>
      <c r="O52" s="1036"/>
      <c r="P52" s="1557"/>
      <c r="Q52" s="37"/>
      <c r="R52" s="448"/>
      <c r="S52" s="448"/>
      <c r="T52" s="448"/>
      <c r="U52" s="448"/>
      <c r="V52" s="448"/>
      <c r="W52" s="448"/>
      <c r="X52" s="448"/>
      <c r="Y52" s="1029" t="s">
        <v>230</v>
      </c>
      <c r="Z52" s="1029" t="s">
        <v>230</v>
      </c>
      <c r="AA52" s="1" t="s">
        <v>230</v>
      </c>
      <c r="AB52" s="1029" t="s">
        <v>230</v>
      </c>
      <c r="AC52" s="1029" t="s">
        <v>230</v>
      </c>
      <c r="AD52" s="1029" t="s">
        <v>230</v>
      </c>
      <c r="AE52" s="1029" t="s">
        <v>344</v>
      </c>
      <c r="AF52" s="1029" t="s">
        <v>347</v>
      </c>
      <c r="AG52" s="39" t="s">
        <v>230</v>
      </c>
      <c r="AH52" s="1029" t="s">
        <v>337</v>
      </c>
      <c r="AI52" s="40">
        <v>0.114</v>
      </c>
      <c r="AJ52" s="1037">
        <v>2739.4</v>
      </c>
      <c r="AK52" s="40">
        <v>0.65295287671232871</v>
      </c>
      <c r="AL52" s="40">
        <v>0.2026405479452055</v>
      </c>
      <c r="AM52" s="41">
        <v>0.85559342465753419</v>
      </c>
      <c r="AN52" s="40"/>
      <c r="AO52" s="40"/>
      <c r="AP52" s="40"/>
      <c r="AQ52" s="1644"/>
      <c r="AR52" s="1034"/>
      <c r="AS52" s="45"/>
      <c r="AT52" s="1029"/>
      <c r="AU52" s="1029"/>
      <c r="AV52" s="46"/>
      <c r="AW52" s="1029"/>
      <c r="AX52" s="1029"/>
      <c r="AY52" s="2391"/>
    </row>
    <row r="53" spans="1:52" s="8" customFormat="1" ht="15.95" customHeight="1" x14ac:dyDescent="0.25">
      <c r="A53" s="36"/>
      <c r="B53" s="1029"/>
      <c r="C53" s="2"/>
      <c r="D53" s="1029"/>
      <c r="E53" s="1029"/>
      <c r="F53" s="1029"/>
      <c r="G53" s="1029"/>
      <c r="H53" s="1029"/>
      <c r="I53" s="1029"/>
      <c r="J53" s="1029"/>
      <c r="K53" s="1029"/>
      <c r="L53" s="1029"/>
      <c r="M53" s="1029"/>
      <c r="N53" s="1036"/>
      <c r="O53" s="1036"/>
      <c r="P53" s="1557"/>
      <c r="Q53" s="37"/>
      <c r="R53" s="448"/>
      <c r="S53" s="448"/>
      <c r="T53" s="448"/>
      <c r="U53" s="448"/>
      <c r="V53" s="448"/>
      <c r="W53" s="448"/>
      <c r="X53" s="448"/>
      <c r="Y53" s="1029" t="s">
        <v>230</v>
      </c>
      <c r="Z53" s="1029" t="s">
        <v>230</v>
      </c>
      <c r="AA53" s="1" t="s">
        <v>230</v>
      </c>
      <c r="AB53" s="1029" t="s">
        <v>230</v>
      </c>
      <c r="AC53" s="1029" t="s">
        <v>230</v>
      </c>
      <c r="AD53" s="1029" t="s">
        <v>230</v>
      </c>
      <c r="AE53" s="1029" t="s">
        <v>344</v>
      </c>
      <c r="AF53" s="1029" t="s">
        <v>348</v>
      </c>
      <c r="AG53" s="39" t="s">
        <v>230</v>
      </c>
      <c r="AH53" s="1029" t="s">
        <v>337</v>
      </c>
      <c r="AI53" s="40">
        <v>0.114</v>
      </c>
      <c r="AJ53" s="1037">
        <v>387.7</v>
      </c>
      <c r="AK53" s="40">
        <v>9.2410684931506837E-2</v>
      </c>
      <c r="AL53" s="40">
        <v>2.8679178082191781E-2</v>
      </c>
      <c r="AM53" s="41">
        <v>0.12108986301369862</v>
      </c>
      <c r="AN53" s="40"/>
      <c r="AO53" s="40"/>
      <c r="AP53" s="40"/>
      <c r="AQ53" s="1644"/>
      <c r="AR53" s="1034"/>
      <c r="AS53" s="45"/>
      <c r="AT53" s="1029"/>
      <c r="AU53" s="1029"/>
      <c r="AV53" s="46"/>
      <c r="AW53" s="1029"/>
      <c r="AX53" s="1029"/>
      <c r="AY53" s="2391"/>
    </row>
    <row r="54" spans="1:52" s="8" customFormat="1" ht="15.95" customHeight="1" x14ac:dyDescent="0.25">
      <c r="A54" s="36"/>
      <c r="B54" s="1029"/>
      <c r="C54" s="2"/>
      <c r="D54" s="1029"/>
      <c r="E54" s="1029"/>
      <c r="F54" s="1029"/>
      <c r="G54" s="1029"/>
      <c r="H54" s="1029"/>
      <c r="I54" s="1029"/>
      <c r="J54" s="1029"/>
      <c r="K54" s="1029"/>
      <c r="L54" s="1029"/>
      <c r="M54" s="1029"/>
      <c r="N54" s="1036"/>
      <c r="O54" s="1036"/>
      <c r="P54" s="1557"/>
      <c r="Q54" s="37"/>
      <c r="R54" s="448"/>
      <c r="S54" s="448"/>
      <c r="T54" s="448"/>
      <c r="U54" s="448"/>
      <c r="V54" s="448"/>
      <c r="W54" s="448"/>
      <c r="X54" s="448"/>
      <c r="Y54" s="1029" t="s">
        <v>230</v>
      </c>
      <c r="Z54" s="1029" t="s">
        <v>230</v>
      </c>
      <c r="AA54" s="1" t="s">
        <v>230</v>
      </c>
      <c r="AB54" s="1029" t="s">
        <v>230</v>
      </c>
      <c r="AC54" s="1029" t="s">
        <v>230</v>
      </c>
      <c r="AD54" s="1029" t="s">
        <v>230</v>
      </c>
      <c r="AE54" s="1029" t="s">
        <v>344</v>
      </c>
      <c r="AF54" s="1029" t="s">
        <v>349</v>
      </c>
      <c r="AG54" s="39" t="s">
        <v>230</v>
      </c>
      <c r="AH54" s="1029" t="s">
        <v>337</v>
      </c>
      <c r="AI54" s="40">
        <v>0.114</v>
      </c>
      <c r="AJ54" s="1037">
        <v>383.4</v>
      </c>
      <c r="AK54" s="40">
        <v>9.1385753424657518E-2</v>
      </c>
      <c r="AL54" s="40">
        <v>2.8361095890410956E-2</v>
      </c>
      <c r="AM54" s="41">
        <v>0.11974684931506847</v>
      </c>
      <c r="AN54" s="40"/>
      <c r="AO54" s="40"/>
      <c r="AP54" s="40"/>
      <c r="AQ54" s="1644"/>
      <c r="AR54" s="1034"/>
      <c r="AS54" s="45"/>
      <c r="AT54" s="1029"/>
      <c r="AU54" s="1029"/>
      <c r="AV54" s="46"/>
      <c r="AW54" s="1029"/>
      <c r="AX54" s="1029"/>
      <c r="AY54" s="2391"/>
    </row>
    <row r="55" spans="1:52" s="8" customFormat="1" ht="15.95" customHeight="1" x14ac:dyDescent="0.25">
      <c r="A55" s="36"/>
      <c r="B55" s="1029"/>
      <c r="C55" s="2"/>
      <c r="D55" s="1029"/>
      <c r="E55" s="1029"/>
      <c r="F55" s="1029"/>
      <c r="G55" s="1029"/>
      <c r="H55" s="1029"/>
      <c r="I55" s="1029"/>
      <c r="J55" s="1029"/>
      <c r="K55" s="1029"/>
      <c r="L55" s="1029"/>
      <c r="M55" s="1029"/>
      <c r="N55" s="1036"/>
      <c r="O55" s="1036"/>
      <c r="P55" s="1557"/>
      <c r="Q55" s="37"/>
      <c r="R55" s="448"/>
      <c r="S55" s="448"/>
      <c r="T55" s="448"/>
      <c r="U55" s="448"/>
      <c r="V55" s="448"/>
      <c r="W55" s="448"/>
      <c r="X55" s="448"/>
      <c r="Y55" s="1029" t="s">
        <v>230</v>
      </c>
      <c r="Z55" s="1029" t="s">
        <v>230</v>
      </c>
      <c r="AA55" s="1" t="s">
        <v>230</v>
      </c>
      <c r="AB55" s="1029" t="s">
        <v>230</v>
      </c>
      <c r="AC55" s="1029" t="s">
        <v>230</v>
      </c>
      <c r="AD55" s="1029" t="s">
        <v>230</v>
      </c>
      <c r="AE55" s="1029" t="s">
        <v>344</v>
      </c>
      <c r="AF55" s="1029" t="s">
        <v>350</v>
      </c>
      <c r="AG55" s="39" t="s">
        <v>230</v>
      </c>
      <c r="AH55" s="1029" t="s">
        <v>337</v>
      </c>
      <c r="AI55" s="40">
        <v>0.114</v>
      </c>
      <c r="AJ55" s="1037">
        <v>367.6</v>
      </c>
      <c r="AK55" s="40">
        <v>8.761972602739726E-2</v>
      </c>
      <c r="AL55" s="40">
        <v>2.7192328767123287E-2</v>
      </c>
      <c r="AM55" s="41">
        <v>0.11481205479452054</v>
      </c>
      <c r="AN55" s="40"/>
      <c r="AO55" s="40"/>
      <c r="AP55" s="40"/>
      <c r="AQ55" s="1644"/>
      <c r="AR55" s="1034"/>
      <c r="AS55" s="45"/>
      <c r="AT55" s="1029"/>
      <c r="AU55" s="1029"/>
      <c r="AV55" s="46"/>
      <c r="AW55" s="1029"/>
      <c r="AX55" s="1029"/>
      <c r="AY55" s="2391"/>
    </row>
    <row r="56" spans="1:52" s="8" customFormat="1" ht="15.95" customHeight="1" x14ac:dyDescent="0.25">
      <c r="A56" s="36"/>
      <c r="B56" s="1029"/>
      <c r="C56" s="2"/>
      <c r="D56" s="1029"/>
      <c r="E56" s="1029"/>
      <c r="F56" s="1029"/>
      <c r="G56" s="1029"/>
      <c r="H56" s="1029"/>
      <c r="I56" s="1029"/>
      <c r="J56" s="1029"/>
      <c r="K56" s="1029"/>
      <c r="L56" s="1029"/>
      <c r="M56" s="1029"/>
      <c r="N56" s="1036"/>
      <c r="O56" s="1036"/>
      <c r="P56" s="1557"/>
      <c r="Q56" s="37"/>
      <c r="R56" s="448"/>
      <c r="S56" s="448"/>
      <c r="T56" s="448"/>
      <c r="U56" s="448"/>
      <c r="V56" s="448"/>
      <c r="W56" s="448"/>
      <c r="X56" s="448"/>
      <c r="Y56" s="1029" t="s">
        <v>230</v>
      </c>
      <c r="Z56" s="1029" t="s">
        <v>230</v>
      </c>
      <c r="AA56" s="1" t="s">
        <v>230</v>
      </c>
      <c r="AB56" s="1029" t="s">
        <v>230</v>
      </c>
      <c r="AC56" s="1029" t="s">
        <v>230</v>
      </c>
      <c r="AD56" s="1029" t="s">
        <v>230</v>
      </c>
      <c r="AE56" s="1029" t="s">
        <v>344</v>
      </c>
      <c r="AF56" s="1029" t="s">
        <v>351</v>
      </c>
      <c r="AG56" s="39" t="s">
        <v>230</v>
      </c>
      <c r="AH56" s="1029" t="s">
        <v>337</v>
      </c>
      <c r="AI56" s="40">
        <v>0.114</v>
      </c>
      <c r="AJ56" s="1037">
        <v>392</v>
      </c>
      <c r="AK56" s="40">
        <v>9.3435616438356156E-2</v>
      </c>
      <c r="AL56" s="40">
        <v>2.8997260273972602E-2</v>
      </c>
      <c r="AM56" s="41">
        <v>0.12243287671232876</v>
      </c>
      <c r="AN56" s="40"/>
      <c r="AO56" s="40"/>
      <c r="AP56" s="40"/>
      <c r="AQ56" s="1644"/>
      <c r="AR56" s="1034"/>
      <c r="AS56" s="45"/>
      <c r="AT56" s="1029"/>
      <c r="AU56" s="1029"/>
      <c r="AV56" s="46"/>
      <c r="AW56" s="1029"/>
      <c r="AX56" s="1029"/>
      <c r="AY56" s="2391"/>
    </row>
    <row r="57" spans="1:52" s="8" customFormat="1" ht="15.95" customHeight="1" x14ac:dyDescent="0.25">
      <c r="A57" s="36"/>
      <c r="B57" s="1029"/>
      <c r="C57" s="2"/>
      <c r="D57" s="1029"/>
      <c r="E57" s="1029"/>
      <c r="F57" s="1029"/>
      <c r="G57" s="1029"/>
      <c r="H57" s="1029"/>
      <c r="I57" s="1029"/>
      <c r="J57" s="1029"/>
      <c r="K57" s="1029"/>
      <c r="L57" s="1029"/>
      <c r="M57" s="1029"/>
      <c r="N57" s="1036"/>
      <c r="O57" s="1036"/>
      <c r="P57" s="1557"/>
      <c r="Q57" s="37"/>
      <c r="R57" s="448"/>
      <c r="S57" s="448"/>
      <c r="T57" s="448"/>
      <c r="U57" s="448"/>
      <c r="V57" s="448"/>
      <c r="W57" s="448"/>
      <c r="X57" s="448"/>
      <c r="Y57" s="1029" t="s">
        <v>230</v>
      </c>
      <c r="Z57" s="1029" t="s">
        <v>230</v>
      </c>
      <c r="AA57" s="1" t="s">
        <v>230</v>
      </c>
      <c r="AB57" s="1029" t="s">
        <v>230</v>
      </c>
      <c r="AC57" s="1029" t="s">
        <v>230</v>
      </c>
      <c r="AD57" s="1029" t="s">
        <v>230</v>
      </c>
      <c r="AE57" s="1029" t="s">
        <v>344</v>
      </c>
      <c r="AF57" s="1029" t="s">
        <v>352</v>
      </c>
      <c r="AG57" s="39" t="s">
        <v>230</v>
      </c>
      <c r="AH57" s="1029" t="s">
        <v>59</v>
      </c>
      <c r="AI57" s="40">
        <v>0.114</v>
      </c>
      <c r="AJ57" s="1037">
        <v>379.7</v>
      </c>
      <c r="AK57" s="40">
        <v>9.050383561643835E-2</v>
      </c>
      <c r="AL57" s="40">
        <v>2.8087397260273969E-2</v>
      </c>
      <c r="AM57" s="41">
        <v>0.11859123287671232</v>
      </c>
      <c r="AN57" s="40"/>
      <c r="AO57" s="40"/>
      <c r="AP57" s="40"/>
      <c r="AQ57" s="1644"/>
      <c r="AR57" s="1034"/>
      <c r="AS57" s="45"/>
      <c r="AT57" s="1029"/>
      <c r="AU57" s="1029"/>
      <c r="AV57" s="46"/>
      <c r="AW57" s="1029"/>
      <c r="AX57" s="1029"/>
      <c r="AY57" s="2391"/>
    </row>
    <row r="58" spans="1:52" s="8" customFormat="1" ht="15.95" customHeight="1" x14ac:dyDescent="0.25">
      <c r="A58" s="36"/>
      <c r="B58" s="1029"/>
      <c r="C58" s="2"/>
      <c r="D58" s="1029"/>
      <c r="E58" s="1029"/>
      <c r="F58" s="1029"/>
      <c r="G58" s="1029"/>
      <c r="H58" s="1029"/>
      <c r="I58" s="1029"/>
      <c r="J58" s="1029"/>
      <c r="K58" s="1029"/>
      <c r="L58" s="1029"/>
      <c r="M58" s="1029"/>
      <c r="N58" s="1036"/>
      <c r="O58" s="1036"/>
      <c r="P58" s="1557"/>
      <c r="Q58" s="37"/>
      <c r="R58" s="448"/>
      <c r="S58" s="448"/>
      <c r="T58" s="448"/>
      <c r="U58" s="448"/>
      <c r="V58" s="448"/>
      <c r="W58" s="448"/>
      <c r="X58" s="448"/>
      <c r="Y58" s="1029" t="s">
        <v>230</v>
      </c>
      <c r="Z58" s="1029" t="s">
        <v>230</v>
      </c>
      <c r="AA58" s="1" t="s">
        <v>230</v>
      </c>
      <c r="AB58" s="1029" t="s">
        <v>230</v>
      </c>
      <c r="AC58" s="1029" t="s">
        <v>230</v>
      </c>
      <c r="AD58" s="1029" t="s">
        <v>230</v>
      </c>
      <c r="AE58" s="1029" t="s">
        <v>344</v>
      </c>
      <c r="AF58" s="1029" t="s">
        <v>353</v>
      </c>
      <c r="AG58" s="39" t="s">
        <v>230</v>
      </c>
      <c r="AH58" s="1029" t="s">
        <v>337</v>
      </c>
      <c r="AI58" s="40">
        <v>0.114</v>
      </c>
      <c r="AJ58" s="1037">
        <v>398.6</v>
      </c>
      <c r="AK58" s="40">
        <v>9.5008767123287666E-2</v>
      </c>
      <c r="AL58" s="40">
        <v>2.9485479452054795E-2</v>
      </c>
      <c r="AM58" s="41">
        <v>0.12449424657534246</v>
      </c>
      <c r="AN58" s="40"/>
      <c r="AO58" s="40"/>
      <c r="AP58" s="40"/>
      <c r="AQ58" s="1644"/>
      <c r="AR58" s="1034"/>
      <c r="AS58" s="45"/>
      <c r="AT58" s="1029"/>
      <c r="AU58" s="1029"/>
      <c r="AV58" s="46"/>
      <c r="AW58" s="1029"/>
      <c r="AX58" s="1029"/>
      <c r="AY58" s="2391"/>
    </row>
    <row r="59" spans="1:52" s="8" customFormat="1" ht="15.95" customHeight="1" x14ac:dyDescent="0.25">
      <c r="A59" s="36"/>
      <c r="B59" s="1029"/>
      <c r="C59" s="2"/>
      <c r="D59" s="1029"/>
      <c r="E59" s="1029"/>
      <c r="F59" s="1029"/>
      <c r="G59" s="1029"/>
      <c r="H59" s="1029"/>
      <c r="I59" s="1029"/>
      <c r="J59" s="1029"/>
      <c r="K59" s="1029"/>
      <c r="L59" s="1029"/>
      <c r="M59" s="1029"/>
      <c r="N59" s="1036"/>
      <c r="O59" s="1036"/>
      <c r="P59" s="1557"/>
      <c r="Q59" s="37"/>
      <c r="R59" s="448"/>
      <c r="S59" s="448"/>
      <c r="T59" s="448"/>
      <c r="U59" s="448"/>
      <c r="V59" s="448"/>
      <c r="W59" s="448"/>
      <c r="X59" s="448"/>
      <c r="Y59" s="1029" t="s">
        <v>230</v>
      </c>
      <c r="Z59" s="1029" t="s">
        <v>230</v>
      </c>
      <c r="AA59" s="1" t="s">
        <v>230</v>
      </c>
      <c r="AB59" s="1029" t="s">
        <v>230</v>
      </c>
      <c r="AC59" s="1029" t="s">
        <v>230</v>
      </c>
      <c r="AD59" s="1029" t="s">
        <v>230</v>
      </c>
      <c r="AE59" s="1029" t="s">
        <v>344</v>
      </c>
      <c r="AF59" s="1029" t="s">
        <v>354</v>
      </c>
      <c r="AG59" s="39" t="s">
        <v>230</v>
      </c>
      <c r="AH59" s="1029" t="s">
        <v>337</v>
      </c>
      <c r="AI59" s="40">
        <v>0.114</v>
      </c>
      <c r="AJ59" s="1037">
        <v>384.2</v>
      </c>
      <c r="AK59" s="40">
        <v>9.1576438356164372E-2</v>
      </c>
      <c r="AL59" s="40">
        <v>2.8420273972602741E-2</v>
      </c>
      <c r="AM59" s="41">
        <v>0.11999671232876712</v>
      </c>
      <c r="AN59" s="40"/>
      <c r="AO59" s="40"/>
      <c r="AP59" s="40"/>
      <c r="AQ59" s="1644"/>
      <c r="AR59" s="1034"/>
      <c r="AS59" s="45"/>
      <c r="AT59" s="1029"/>
      <c r="AU59" s="1029"/>
      <c r="AV59" s="46"/>
      <c r="AW59" s="1029"/>
      <c r="AX59" s="1029"/>
      <c r="AY59" s="2391"/>
    </row>
    <row r="60" spans="1:52" s="8" customFormat="1" ht="15.95" customHeight="1" x14ac:dyDescent="0.25">
      <c r="A60" s="36"/>
      <c r="B60" s="1029"/>
      <c r="C60" s="2"/>
      <c r="D60" s="1029"/>
      <c r="E60" s="1029"/>
      <c r="F60" s="1029"/>
      <c r="G60" s="1029"/>
      <c r="H60" s="1029"/>
      <c r="I60" s="1029"/>
      <c r="J60" s="1029"/>
      <c r="K60" s="1029"/>
      <c r="L60" s="1029"/>
      <c r="M60" s="1029"/>
      <c r="N60" s="1036"/>
      <c r="O60" s="1036"/>
      <c r="P60" s="1557"/>
      <c r="Q60" s="37"/>
      <c r="R60" s="448"/>
      <c r="S60" s="448"/>
      <c r="T60" s="448"/>
      <c r="U60" s="448"/>
      <c r="V60" s="448"/>
      <c r="W60" s="448"/>
      <c r="X60" s="448"/>
      <c r="Y60" s="1029" t="s">
        <v>230</v>
      </c>
      <c r="Z60" s="1029" t="s">
        <v>230</v>
      </c>
      <c r="AA60" s="1" t="s">
        <v>230</v>
      </c>
      <c r="AB60" s="1029" t="s">
        <v>230</v>
      </c>
      <c r="AC60" s="1029" t="s">
        <v>230</v>
      </c>
      <c r="AD60" s="1029" t="s">
        <v>230</v>
      </c>
      <c r="AE60" s="1029" t="s">
        <v>355</v>
      </c>
      <c r="AF60" s="1029" t="s">
        <v>349</v>
      </c>
      <c r="AG60" s="39" t="s">
        <v>230</v>
      </c>
      <c r="AH60" s="1029" t="s">
        <v>337</v>
      </c>
      <c r="AI60" s="40">
        <v>0.114</v>
      </c>
      <c r="AJ60" s="1037">
        <v>3671</v>
      </c>
      <c r="AK60" s="40">
        <v>0.87500547945205465</v>
      </c>
      <c r="AL60" s="40">
        <v>0.27155342465753424</v>
      </c>
      <c r="AM60" s="41">
        <v>1.1465589041095889</v>
      </c>
      <c r="AN60" s="40"/>
      <c r="AO60" s="40"/>
      <c r="AP60" s="40"/>
      <c r="AQ60" s="1644"/>
      <c r="AR60" s="1034"/>
      <c r="AS60" s="45"/>
      <c r="AT60" s="1029"/>
      <c r="AU60" s="1029"/>
      <c r="AV60" s="46"/>
      <c r="AW60" s="1029"/>
      <c r="AX60" s="1029"/>
      <c r="AY60" s="2391"/>
    </row>
    <row r="61" spans="1:52" s="8" customFormat="1" ht="15.95" customHeight="1" x14ac:dyDescent="0.25">
      <c r="A61" s="36"/>
      <c r="B61" s="1029"/>
      <c r="C61" s="2"/>
      <c r="D61" s="1029"/>
      <c r="E61" s="1029"/>
      <c r="F61" s="1029"/>
      <c r="G61" s="1029"/>
      <c r="H61" s="1029"/>
      <c r="I61" s="1029"/>
      <c r="J61" s="1029"/>
      <c r="K61" s="1029"/>
      <c r="L61" s="1029"/>
      <c r="M61" s="1029"/>
      <c r="N61" s="1036"/>
      <c r="O61" s="1036"/>
      <c r="P61" s="1557"/>
      <c r="Q61" s="37"/>
      <c r="R61" s="448"/>
      <c r="S61" s="448"/>
      <c r="T61" s="448"/>
      <c r="U61" s="448"/>
      <c r="V61" s="448"/>
      <c r="W61" s="448"/>
      <c r="X61" s="448"/>
      <c r="Y61" s="1029" t="s">
        <v>230</v>
      </c>
      <c r="Z61" s="1029" t="s">
        <v>230</v>
      </c>
      <c r="AA61" s="1" t="s">
        <v>230</v>
      </c>
      <c r="AB61" s="1029" t="s">
        <v>230</v>
      </c>
      <c r="AC61" s="1029" t="s">
        <v>230</v>
      </c>
      <c r="AD61" s="1029" t="s">
        <v>230</v>
      </c>
      <c r="AE61" s="1029" t="s">
        <v>355</v>
      </c>
      <c r="AF61" s="1029" t="s">
        <v>351</v>
      </c>
      <c r="AG61" s="39" t="s">
        <v>230</v>
      </c>
      <c r="AH61" s="1029" t="s">
        <v>337</v>
      </c>
      <c r="AI61" s="40">
        <v>0.114</v>
      </c>
      <c r="AJ61" s="1037">
        <v>2793</v>
      </c>
      <c r="AK61" s="40">
        <v>0.66572876712328766</v>
      </c>
      <c r="AL61" s="40">
        <v>0.20660547945205479</v>
      </c>
      <c r="AM61" s="41">
        <v>0.87233424657534242</v>
      </c>
      <c r="AN61" s="40"/>
      <c r="AO61" s="40"/>
      <c r="AP61" s="40"/>
      <c r="AQ61" s="1644"/>
      <c r="AR61" s="1034"/>
      <c r="AS61" s="45"/>
      <c r="AT61" s="1029"/>
      <c r="AU61" s="1029"/>
      <c r="AV61" s="46"/>
      <c r="AW61" s="1029"/>
      <c r="AX61" s="1029"/>
      <c r="AY61" s="2391"/>
    </row>
    <row r="62" spans="1:52" s="8" customFormat="1" ht="15.95" customHeight="1" x14ac:dyDescent="0.25">
      <c r="A62" s="36"/>
      <c r="B62" s="1029"/>
      <c r="C62" s="2"/>
      <c r="D62" s="1029"/>
      <c r="E62" s="1029"/>
      <c r="F62" s="1029"/>
      <c r="G62" s="1029"/>
      <c r="H62" s="1029"/>
      <c r="I62" s="1029"/>
      <c r="J62" s="1029"/>
      <c r="K62" s="1029"/>
      <c r="L62" s="1029"/>
      <c r="M62" s="1029"/>
      <c r="N62" s="1036"/>
      <c r="O62" s="1036"/>
      <c r="P62" s="1557"/>
      <c r="Q62" s="37"/>
      <c r="R62" s="448"/>
      <c r="S62" s="448"/>
      <c r="T62" s="448"/>
      <c r="U62" s="448"/>
      <c r="V62" s="448"/>
      <c r="W62" s="448"/>
      <c r="X62" s="448"/>
      <c r="Y62" s="1029" t="s">
        <v>230</v>
      </c>
      <c r="Z62" s="1029" t="s">
        <v>230</v>
      </c>
      <c r="AA62" s="1" t="s">
        <v>230</v>
      </c>
      <c r="AB62" s="1029" t="s">
        <v>230</v>
      </c>
      <c r="AC62" s="1029" t="s">
        <v>230</v>
      </c>
      <c r="AD62" s="1029" t="s">
        <v>230</v>
      </c>
      <c r="AE62" s="1029" t="s">
        <v>356</v>
      </c>
      <c r="AF62" s="1029" t="s">
        <v>357</v>
      </c>
      <c r="AG62" s="1770" t="s">
        <v>23306</v>
      </c>
      <c r="AH62" s="1029" t="s">
        <v>260</v>
      </c>
      <c r="AI62" s="21">
        <v>0.85</v>
      </c>
      <c r="AJ62" s="37">
        <v>200</v>
      </c>
      <c r="AK62" s="98">
        <f>AJ62*AI62/365</f>
        <v>0.46575342465753422</v>
      </c>
      <c r="AL62" s="40">
        <v>0</v>
      </c>
      <c r="AM62" s="41">
        <f>SUBTOTAL(9,AK62:AL62)</f>
        <v>0.46575342465753422</v>
      </c>
      <c r="AN62" s="40"/>
      <c r="AO62" s="40"/>
      <c r="AP62" s="40"/>
      <c r="AQ62" s="1644"/>
      <c r="AR62" s="1034"/>
      <c r="AS62" s="45"/>
      <c r="AT62" s="1029"/>
      <c r="AU62" s="1029"/>
      <c r="AV62" s="46"/>
      <c r="AW62" s="1029"/>
      <c r="AX62" s="1029"/>
      <c r="AY62" s="2391"/>
    </row>
    <row r="63" spans="1:52" s="1099" customFormat="1" ht="15.95" customHeight="1" x14ac:dyDescent="0.25">
      <c r="A63" s="1061"/>
      <c r="B63" s="2653"/>
      <c r="C63" s="1062"/>
      <c r="D63" s="2653"/>
      <c r="E63" s="2653"/>
      <c r="F63" s="2653"/>
      <c r="G63" s="2653"/>
      <c r="H63" s="2653"/>
      <c r="I63" s="2653"/>
      <c r="J63" s="2653"/>
      <c r="K63" s="2653"/>
      <c r="L63" s="2653"/>
      <c r="M63" s="2653"/>
      <c r="N63" s="2656"/>
      <c r="O63" s="2656"/>
      <c r="P63" s="2656"/>
      <c r="Q63" s="831"/>
      <c r="R63" s="2655"/>
      <c r="S63" s="2655"/>
      <c r="T63" s="2655"/>
      <c r="U63" s="2655"/>
      <c r="V63" s="2655"/>
      <c r="W63" s="2655"/>
      <c r="X63" s="2655"/>
      <c r="Y63" s="2653" t="s">
        <v>230</v>
      </c>
      <c r="Z63" s="2653" t="s">
        <v>230</v>
      </c>
      <c r="AA63" s="754" t="s">
        <v>230</v>
      </c>
      <c r="AB63" s="2653" t="s">
        <v>230</v>
      </c>
      <c r="AC63" s="2653" t="s">
        <v>25887</v>
      </c>
      <c r="AD63" s="1146" t="s">
        <v>25888</v>
      </c>
      <c r="AE63" s="2653" t="s">
        <v>360</v>
      </c>
      <c r="AF63" s="2653" t="s">
        <v>25889</v>
      </c>
      <c r="AG63" s="2654" t="s">
        <v>22933</v>
      </c>
      <c r="AH63" s="2653" t="s">
        <v>20647</v>
      </c>
      <c r="AI63" s="2656">
        <v>0.37</v>
      </c>
      <c r="AJ63" s="831">
        <v>178</v>
      </c>
      <c r="AK63" s="378">
        <f>AJ63*AI63/365</f>
        <v>0.18043835616438356</v>
      </c>
      <c r="AL63" s="378">
        <v>0</v>
      </c>
      <c r="AM63" s="380">
        <f>SUBTOTAL(9,AK63:AL63)</f>
        <v>0.18043835616438356</v>
      </c>
      <c r="AN63" s="378"/>
      <c r="AO63" s="378"/>
      <c r="AP63" s="378"/>
      <c r="AQ63" s="771"/>
      <c r="AR63" s="381"/>
      <c r="AS63" s="382"/>
      <c r="AT63" s="2653"/>
      <c r="AU63" s="2653"/>
      <c r="AV63" s="383"/>
      <c r="AW63" s="2653"/>
      <c r="AX63" s="1202" t="s">
        <v>25890</v>
      </c>
      <c r="AY63" s="2653"/>
    </row>
    <row r="64" spans="1:52" s="8" customFormat="1" ht="15.95" customHeight="1" x14ac:dyDescent="0.25">
      <c r="A64" s="36"/>
      <c r="B64" s="1029"/>
      <c r="C64" s="2"/>
      <c r="D64" s="1029"/>
      <c r="E64" s="1029"/>
      <c r="F64" s="1029"/>
      <c r="G64" s="1029"/>
      <c r="H64" s="1029"/>
      <c r="I64" s="1029"/>
      <c r="J64" s="1029"/>
      <c r="K64" s="1029"/>
      <c r="L64" s="1029"/>
      <c r="M64" s="1029"/>
      <c r="N64" s="1036"/>
      <c r="O64" s="1036"/>
      <c r="P64" s="1557"/>
      <c r="Q64" s="37"/>
      <c r="R64" s="448"/>
      <c r="S64" s="448"/>
      <c r="T64" s="448"/>
      <c r="U64" s="448"/>
      <c r="V64" s="448"/>
      <c r="W64" s="448"/>
      <c r="X64" s="448"/>
      <c r="Y64" s="1029" t="s">
        <v>230</v>
      </c>
      <c r="Z64" s="1029" t="s">
        <v>230</v>
      </c>
      <c r="AA64" s="1" t="s">
        <v>230</v>
      </c>
      <c r="AB64" s="1029" t="s">
        <v>230</v>
      </c>
      <c r="AC64" s="1029" t="s">
        <v>230</v>
      </c>
      <c r="AD64" s="1029" t="s">
        <v>230</v>
      </c>
      <c r="AE64" s="1029" t="s">
        <v>361</v>
      </c>
      <c r="AF64" s="1029" t="s">
        <v>362</v>
      </c>
      <c r="AG64" s="39">
        <v>1085030004388</v>
      </c>
      <c r="AH64" s="1029" t="s">
        <v>363</v>
      </c>
      <c r="AI64" s="1036">
        <v>1.32</v>
      </c>
      <c r="AJ64" s="37">
        <v>60</v>
      </c>
      <c r="AK64" s="40">
        <f>AJ64*AI64/365</f>
        <v>0.21698630136986302</v>
      </c>
      <c r="AL64" s="40">
        <v>0</v>
      </c>
      <c r="AM64" s="41">
        <f>SUBTOTAL(9,AK64:AL64)</f>
        <v>0.21698630136986302</v>
      </c>
      <c r="AN64" s="40"/>
      <c r="AO64" s="40"/>
      <c r="AP64" s="40"/>
      <c r="AQ64" s="368"/>
      <c r="AR64" s="47"/>
      <c r="AS64" s="48"/>
      <c r="AT64" s="1029"/>
      <c r="AU64" s="1029"/>
      <c r="AV64" s="46"/>
      <c r="AW64" s="1029"/>
      <c r="AX64" s="1029"/>
      <c r="AY64" s="2391"/>
    </row>
    <row r="65" spans="1:52" s="8" customFormat="1" ht="15.95" customHeight="1" x14ac:dyDescent="0.25">
      <c r="A65" s="734"/>
      <c r="B65" s="735"/>
      <c r="C65" s="988"/>
      <c r="D65" s="735"/>
      <c r="E65" s="735"/>
      <c r="F65" s="735"/>
      <c r="G65" s="735"/>
      <c r="H65" s="735"/>
      <c r="I65" s="735"/>
      <c r="J65" s="735"/>
      <c r="K65" s="735"/>
      <c r="L65" s="735"/>
      <c r="M65" s="735"/>
      <c r="N65" s="743"/>
      <c r="O65" s="743"/>
      <c r="P65" s="743"/>
      <c r="Q65" s="744"/>
      <c r="R65" s="739"/>
      <c r="S65" s="739"/>
      <c r="T65" s="739"/>
      <c r="U65" s="739"/>
      <c r="V65" s="739"/>
      <c r="W65" s="739"/>
      <c r="X65" s="739"/>
      <c r="Y65" s="735" t="s">
        <v>230</v>
      </c>
      <c r="Z65" s="735" t="s">
        <v>230</v>
      </c>
      <c r="AA65" s="741" t="s">
        <v>230</v>
      </c>
      <c r="AB65" s="735" t="s">
        <v>230</v>
      </c>
      <c r="AC65" s="735" t="s">
        <v>230</v>
      </c>
      <c r="AD65" s="735" t="s">
        <v>230</v>
      </c>
      <c r="AE65" s="735" t="s">
        <v>358</v>
      </c>
      <c r="AF65" s="735" t="s">
        <v>359</v>
      </c>
      <c r="AG65" s="742">
        <v>1037843023734</v>
      </c>
      <c r="AH65" s="735" t="s">
        <v>304</v>
      </c>
      <c r="AI65" s="513">
        <v>1.1399999999999999</v>
      </c>
      <c r="AJ65" s="513">
        <v>310</v>
      </c>
      <c r="AK65" s="1573">
        <f>AJ65*AI65/365</f>
        <v>0.96821917808219171</v>
      </c>
      <c r="AL65" s="1573">
        <v>0</v>
      </c>
      <c r="AM65" s="1662">
        <f>SUBTOTAL(9,AK65:AL65)</f>
        <v>0.96821917808219171</v>
      </c>
      <c r="AN65" s="828"/>
      <c r="AO65" s="828"/>
      <c r="AP65" s="828"/>
      <c r="AQ65" s="1345"/>
      <c r="AR65" s="904"/>
      <c r="AS65" s="1102"/>
      <c r="AT65" s="735"/>
      <c r="AU65" s="735"/>
      <c r="AV65" s="1103"/>
      <c r="AW65" s="735"/>
      <c r="AX65" s="447" t="s">
        <v>21321</v>
      </c>
      <c r="AY65" s="2391"/>
    </row>
    <row r="66" spans="1:52" s="8" customFormat="1" ht="15.95" customHeight="1" x14ac:dyDescent="0.25">
      <c r="A66" s="182">
        <v>9</v>
      </c>
      <c r="B66" s="170" t="s">
        <v>49</v>
      </c>
      <c r="C66" s="170" t="s">
        <v>59</v>
      </c>
      <c r="D66" s="354" t="s">
        <v>18819</v>
      </c>
      <c r="E66" s="166" t="s">
        <v>365</v>
      </c>
      <c r="F66" s="166" t="s">
        <v>366</v>
      </c>
      <c r="G66" s="166"/>
      <c r="H66" s="354" t="s">
        <v>219</v>
      </c>
      <c r="I66" s="354" t="s">
        <v>220</v>
      </c>
      <c r="J66" s="354" t="s">
        <v>221</v>
      </c>
      <c r="K66" s="354" t="s">
        <v>879</v>
      </c>
      <c r="L66" s="354" t="s">
        <v>221</v>
      </c>
      <c r="M66" s="354" t="s">
        <v>879</v>
      </c>
      <c r="N66" s="186">
        <v>6.4</v>
      </c>
      <c r="O66" s="186">
        <v>2.2000000000000002</v>
      </c>
      <c r="P66" s="186">
        <f>O66*N66</f>
        <v>14.080000000000002</v>
      </c>
      <c r="Q66" s="184">
        <v>3</v>
      </c>
      <c r="R66" s="183"/>
      <c r="S66" s="183">
        <v>1</v>
      </c>
      <c r="T66" s="183"/>
      <c r="U66" s="183"/>
      <c r="V66" s="183"/>
      <c r="W66" s="183"/>
      <c r="X66" s="183"/>
      <c r="Y66" s="166" t="s">
        <v>62</v>
      </c>
      <c r="Z66" s="170" t="s">
        <v>224</v>
      </c>
      <c r="AA66" s="197" t="s">
        <v>225</v>
      </c>
      <c r="AB66" s="166" t="s">
        <v>1</v>
      </c>
      <c r="AC66" s="166" t="s">
        <v>226</v>
      </c>
      <c r="AD66" s="166" t="s">
        <v>227</v>
      </c>
      <c r="AE66" s="166" t="s">
        <v>367</v>
      </c>
      <c r="AF66" s="166" t="s">
        <v>286</v>
      </c>
      <c r="AG66" s="165" t="s">
        <v>230</v>
      </c>
      <c r="AH66" s="166" t="s">
        <v>337</v>
      </c>
      <c r="AI66" s="167">
        <v>0.114</v>
      </c>
      <c r="AJ66" s="168">
        <v>3177.1</v>
      </c>
      <c r="AK66" s="167">
        <v>0.75728136986301364</v>
      </c>
      <c r="AL66" s="167">
        <v>0.23501835616438357</v>
      </c>
      <c r="AM66" s="187">
        <f t="shared" ref="AM66:AM71" si="1">AK66+AL66</f>
        <v>0.99229972602739724</v>
      </c>
      <c r="AN66" s="167">
        <f>SUM(AK66:AK74)</f>
        <v>4.8839498630136982</v>
      </c>
      <c r="AO66" s="167">
        <f>SUM(AL66:AL74)</f>
        <v>1.1522786301369863</v>
      </c>
      <c r="AP66" s="167">
        <f>AN66+AO66</f>
        <v>6.0362284931506842</v>
      </c>
      <c r="AQ66" s="372">
        <f>AP66*30</f>
        <v>181.08685479452052</v>
      </c>
      <c r="AR66" s="189" t="s">
        <v>231</v>
      </c>
      <c r="AS66" s="765" t="s">
        <v>114</v>
      </c>
      <c r="AT66" s="166" t="s">
        <v>232</v>
      </c>
      <c r="AU66" s="166" t="s">
        <v>59</v>
      </c>
      <c r="AV66" s="915" t="s">
        <v>368</v>
      </c>
      <c r="AW66" s="166" t="s">
        <v>234</v>
      </c>
      <c r="AX66" s="2119"/>
      <c r="AY66" s="2391"/>
    </row>
    <row r="67" spans="1:52" s="8" customFormat="1" ht="15.95" customHeight="1" x14ac:dyDescent="0.25">
      <c r="A67" s="36"/>
      <c r="B67" s="1029"/>
      <c r="C67" s="2"/>
      <c r="D67" s="1029"/>
      <c r="E67" s="1029"/>
      <c r="F67" s="1029"/>
      <c r="G67" s="1029"/>
      <c r="H67" s="1029"/>
      <c r="I67" s="1029"/>
      <c r="J67" s="1029"/>
      <c r="K67" s="1029"/>
      <c r="L67" s="1029"/>
      <c r="M67" s="1029"/>
      <c r="N67" s="1036"/>
      <c r="O67" s="1036"/>
      <c r="P67" s="1557"/>
      <c r="Q67" s="37"/>
      <c r="R67" s="448"/>
      <c r="S67" s="448"/>
      <c r="T67" s="448"/>
      <c r="U67" s="448"/>
      <c r="V67" s="448"/>
      <c r="W67" s="448"/>
      <c r="X67" s="448"/>
      <c r="Y67" s="1029" t="s">
        <v>230</v>
      </c>
      <c r="Z67" s="1029" t="s">
        <v>230</v>
      </c>
      <c r="AA67" s="1" t="s">
        <v>230</v>
      </c>
      <c r="AB67" s="1029" t="s">
        <v>230</v>
      </c>
      <c r="AC67" s="1029" t="s">
        <v>230</v>
      </c>
      <c r="AD67" s="1029" t="s">
        <v>230</v>
      </c>
      <c r="AE67" s="1029" t="s">
        <v>369</v>
      </c>
      <c r="AF67" s="1029" t="s">
        <v>370</v>
      </c>
      <c r="AG67" s="39" t="s">
        <v>230</v>
      </c>
      <c r="AH67" s="1029" t="s">
        <v>60</v>
      </c>
      <c r="AI67" s="40">
        <v>0.114</v>
      </c>
      <c r="AJ67" s="1036">
        <v>3500</v>
      </c>
      <c r="AK67" s="40">
        <f>AJ67*0.087/365</f>
        <v>0.83424657534246571</v>
      </c>
      <c r="AL67" s="40">
        <f>AJ67*0.027/365</f>
        <v>0.25890410958904109</v>
      </c>
      <c r="AM67" s="40">
        <f t="shared" si="1"/>
        <v>1.0931506849315067</v>
      </c>
      <c r="AN67" s="40"/>
      <c r="AO67" s="40"/>
      <c r="AP67" s="40"/>
      <c r="AQ67" s="367"/>
      <c r="AR67" s="42"/>
      <c r="AS67" s="43"/>
      <c r="AT67" s="1029"/>
      <c r="AU67" s="1029"/>
      <c r="AV67" s="44"/>
      <c r="AW67" s="1029"/>
      <c r="AX67" s="1029"/>
      <c r="AY67" s="2391"/>
    </row>
    <row r="68" spans="1:52" s="8" customFormat="1" ht="15.95" customHeight="1" x14ac:dyDescent="0.25">
      <c r="A68" s="36"/>
      <c r="B68" s="1029"/>
      <c r="C68" s="2"/>
      <c r="D68" s="1029"/>
      <c r="E68" s="1029"/>
      <c r="F68" s="1029"/>
      <c r="G68" s="1029"/>
      <c r="H68" s="1029"/>
      <c r="I68" s="1029"/>
      <c r="J68" s="1029"/>
      <c r="K68" s="1029"/>
      <c r="L68" s="1029"/>
      <c r="M68" s="1029"/>
      <c r="N68" s="1036"/>
      <c r="O68" s="1036"/>
      <c r="P68" s="1557"/>
      <c r="Q68" s="37"/>
      <c r="R68" s="448"/>
      <c r="S68" s="448"/>
      <c r="T68" s="448"/>
      <c r="U68" s="448"/>
      <c r="V68" s="448"/>
      <c r="W68" s="448"/>
      <c r="X68" s="448"/>
      <c r="Y68" s="1029" t="s">
        <v>230</v>
      </c>
      <c r="Z68" s="1029" t="s">
        <v>230</v>
      </c>
      <c r="AA68" s="1" t="s">
        <v>230</v>
      </c>
      <c r="AB68" s="1029" t="s">
        <v>230</v>
      </c>
      <c r="AC68" s="1029" t="s">
        <v>230</v>
      </c>
      <c r="AD68" s="1029" t="s">
        <v>230</v>
      </c>
      <c r="AE68" s="1029" t="s">
        <v>371</v>
      </c>
      <c r="AF68" s="1029" t="s">
        <v>372</v>
      </c>
      <c r="AG68" s="39" t="s">
        <v>230</v>
      </c>
      <c r="AH68" s="1029" t="s">
        <v>60</v>
      </c>
      <c r="AI68" s="40">
        <v>0.114</v>
      </c>
      <c r="AJ68" s="1036">
        <v>1000</v>
      </c>
      <c r="AK68" s="40">
        <f>AJ68*0.087/365</f>
        <v>0.23835616438356164</v>
      </c>
      <c r="AL68" s="40">
        <f>AJ68*0.027/365</f>
        <v>7.3972602739726029E-2</v>
      </c>
      <c r="AM68" s="40">
        <f t="shared" si="1"/>
        <v>0.31232876712328766</v>
      </c>
      <c r="AN68" s="40"/>
      <c r="AO68" s="40"/>
      <c r="AP68" s="40"/>
      <c r="AQ68" s="1644"/>
      <c r="AR68" s="1034"/>
      <c r="AS68" s="45"/>
      <c r="AT68" s="1029"/>
      <c r="AU68" s="1029"/>
      <c r="AV68" s="46"/>
      <c r="AW68" s="1029"/>
      <c r="AX68" s="1029"/>
      <c r="AY68" s="2391"/>
    </row>
    <row r="69" spans="1:52" s="8" customFormat="1" ht="15.95" customHeight="1" x14ac:dyDescent="0.25">
      <c r="A69" s="36"/>
      <c r="B69" s="1029"/>
      <c r="C69" s="2"/>
      <c r="D69" s="1029"/>
      <c r="E69" s="1029"/>
      <c r="F69" s="1029"/>
      <c r="G69" s="1029"/>
      <c r="H69" s="1029"/>
      <c r="I69" s="1029"/>
      <c r="J69" s="1029"/>
      <c r="K69" s="1029"/>
      <c r="L69" s="1029"/>
      <c r="M69" s="1029"/>
      <c r="N69" s="1036"/>
      <c r="O69" s="1036"/>
      <c r="P69" s="1557"/>
      <c r="Q69" s="37"/>
      <c r="R69" s="448"/>
      <c r="S69" s="448"/>
      <c r="T69" s="448"/>
      <c r="U69" s="448"/>
      <c r="V69" s="448"/>
      <c r="W69" s="448"/>
      <c r="X69" s="448"/>
      <c r="Y69" s="1029" t="s">
        <v>230</v>
      </c>
      <c r="Z69" s="1029" t="s">
        <v>230</v>
      </c>
      <c r="AA69" s="1" t="s">
        <v>230</v>
      </c>
      <c r="AB69" s="1029" t="s">
        <v>230</v>
      </c>
      <c r="AC69" s="1029" t="s">
        <v>230</v>
      </c>
      <c r="AD69" s="1029" t="s">
        <v>230</v>
      </c>
      <c r="AE69" s="1029" t="s">
        <v>373</v>
      </c>
      <c r="AF69" s="1029" t="s">
        <v>374</v>
      </c>
      <c r="AG69" s="39" t="s">
        <v>230</v>
      </c>
      <c r="AH69" s="1029" t="s">
        <v>60</v>
      </c>
      <c r="AI69" s="40">
        <v>0.114</v>
      </c>
      <c r="AJ69" s="1036">
        <v>1800</v>
      </c>
      <c r="AK69" s="40">
        <f>AJ69*0.087/365</f>
        <v>0.42904109589041095</v>
      </c>
      <c r="AL69" s="40">
        <f>AJ69*0.027/365</f>
        <v>0.13315068493150686</v>
      </c>
      <c r="AM69" s="40">
        <f t="shared" si="1"/>
        <v>0.56219178082191779</v>
      </c>
      <c r="AN69" s="40"/>
      <c r="AO69" s="40"/>
      <c r="AP69" s="40"/>
      <c r="AQ69" s="1644"/>
      <c r="AR69" s="1034"/>
      <c r="AS69" s="45"/>
      <c r="AT69" s="1029"/>
      <c r="AU69" s="1029"/>
      <c r="AV69" s="46"/>
      <c r="AW69" s="1029"/>
      <c r="AX69" s="1029"/>
      <c r="AY69" s="2391"/>
    </row>
    <row r="70" spans="1:52" s="8" customFormat="1" ht="15.95" customHeight="1" x14ac:dyDescent="0.25">
      <c r="A70" s="36"/>
      <c r="B70" s="1029"/>
      <c r="C70" s="2"/>
      <c r="D70" s="1029"/>
      <c r="E70" s="1029"/>
      <c r="F70" s="1029"/>
      <c r="G70" s="1029"/>
      <c r="H70" s="1029"/>
      <c r="I70" s="1029"/>
      <c r="J70" s="1029"/>
      <c r="K70" s="1029"/>
      <c r="L70" s="1029"/>
      <c r="M70" s="1029"/>
      <c r="N70" s="1036"/>
      <c r="O70" s="1036"/>
      <c r="P70" s="1557"/>
      <c r="Q70" s="37"/>
      <c r="R70" s="448"/>
      <c r="S70" s="448"/>
      <c r="T70" s="448"/>
      <c r="U70" s="448"/>
      <c r="V70" s="448"/>
      <c r="W70" s="448"/>
      <c r="X70" s="448"/>
      <c r="Y70" s="1029" t="s">
        <v>230</v>
      </c>
      <c r="Z70" s="1029" t="s">
        <v>230</v>
      </c>
      <c r="AA70" s="1" t="s">
        <v>230</v>
      </c>
      <c r="AB70" s="1029" t="s">
        <v>230</v>
      </c>
      <c r="AC70" s="1029" t="s">
        <v>230</v>
      </c>
      <c r="AD70" s="1029" t="s">
        <v>230</v>
      </c>
      <c r="AE70" s="1029" t="s">
        <v>375</v>
      </c>
      <c r="AF70" s="1029" t="s">
        <v>376</v>
      </c>
      <c r="AG70" s="39" t="s">
        <v>230</v>
      </c>
      <c r="AH70" s="1029" t="s">
        <v>60</v>
      </c>
      <c r="AI70" s="40">
        <v>0.114</v>
      </c>
      <c r="AJ70" s="1036">
        <v>2200</v>
      </c>
      <c r="AK70" s="40">
        <f>AJ70*0.087/365</f>
        <v>0.52438356164383559</v>
      </c>
      <c r="AL70" s="40">
        <f>AJ70*0.027/365</f>
        <v>0.16273972602739725</v>
      </c>
      <c r="AM70" s="40">
        <f t="shared" si="1"/>
        <v>0.68712328767123287</v>
      </c>
      <c r="AN70" s="40"/>
      <c r="AO70" s="40"/>
      <c r="AP70" s="40"/>
      <c r="AQ70" s="1644"/>
      <c r="AR70" s="1034"/>
      <c r="AS70" s="45"/>
      <c r="AT70" s="1029"/>
      <c r="AU70" s="1029"/>
      <c r="AV70" s="46"/>
      <c r="AW70" s="1029"/>
      <c r="AX70" s="1029"/>
      <c r="AY70" s="2391"/>
    </row>
    <row r="71" spans="1:52" s="8" customFormat="1" ht="15.95" customHeight="1" x14ac:dyDescent="0.25">
      <c r="A71" s="36"/>
      <c r="B71" s="1029"/>
      <c r="C71" s="2"/>
      <c r="D71" s="1029"/>
      <c r="E71" s="1029"/>
      <c r="F71" s="1029"/>
      <c r="G71" s="1029"/>
      <c r="H71" s="1029"/>
      <c r="I71" s="1029"/>
      <c r="J71" s="1029"/>
      <c r="K71" s="1029"/>
      <c r="L71" s="1029"/>
      <c r="M71" s="1029"/>
      <c r="N71" s="1036"/>
      <c r="O71" s="1036"/>
      <c r="P71" s="1557"/>
      <c r="Q71" s="37"/>
      <c r="R71" s="448"/>
      <c r="S71" s="448"/>
      <c r="T71" s="448"/>
      <c r="U71" s="448"/>
      <c r="V71" s="448"/>
      <c r="W71" s="448"/>
      <c r="X71" s="448"/>
      <c r="Y71" s="1029" t="s">
        <v>230</v>
      </c>
      <c r="Z71" s="1029" t="s">
        <v>230</v>
      </c>
      <c r="AA71" s="1" t="s">
        <v>230</v>
      </c>
      <c r="AB71" s="1029" t="s">
        <v>230</v>
      </c>
      <c r="AC71" s="1029" t="s">
        <v>230</v>
      </c>
      <c r="AD71" s="1029" t="s">
        <v>230</v>
      </c>
      <c r="AE71" s="1029" t="s">
        <v>377</v>
      </c>
      <c r="AF71" s="1029" t="s">
        <v>378</v>
      </c>
      <c r="AG71" s="39" t="s">
        <v>230</v>
      </c>
      <c r="AH71" s="1029" t="s">
        <v>60</v>
      </c>
      <c r="AI71" s="40">
        <v>0.114</v>
      </c>
      <c r="AJ71" s="1036">
        <v>3900</v>
      </c>
      <c r="AK71" s="40">
        <f>AJ71*0.087/365</f>
        <v>0.92958904109589025</v>
      </c>
      <c r="AL71" s="40">
        <f>AJ71*0.027/365</f>
        <v>0.28849315068493148</v>
      </c>
      <c r="AM71" s="40">
        <f t="shared" si="1"/>
        <v>1.2180821917808218</v>
      </c>
      <c r="AN71" s="40"/>
      <c r="AO71" s="40"/>
      <c r="AP71" s="40"/>
      <c r="AQ71" s="1644"/>
      <c r="AR71" s="1034"/>
      <c r="AS71" s="45"/>
      <c r="AT71" s="1029"/>
      <c r="AU71" s="1029"/>
      <c r="AV71" s="46"/>
      <c r="AW71" s="1029"/>
      <c r="AX71" s="1029"/>
      <c r="AY71" s="2391"/>
    </row>
    <row r="72" spans="1:52" s="1099" customFormat="1" ht="15.95" customHeight="1" x14ac:dyDescent="0.25">
      <c r="A72" s="1061"/>
      <c r="B72" s="2070"/>
      <c r="C72" s="1062"/>
      <c r="D72" s="2070"/>
      <c r="E72" s="2070"/>
      <c r="F72" s="2070"/>
      <c r="G72" s="2070"/>
      <c r="H72" s="2070"/>
      <c r="I72" s="2070"/>
      <c r="J72" s="2070"/>
      <c r="K72" s="2070"/>
      <c r="L72" s="2070"/>
      <c r="M72" s="2070"/>
      <c r="N72" s="2066"/>
      <c r="O72" s="2066"/>
      <c r="P72" s="2066"/>
      <c r="Q72" s="831"/>
      <c r="R72" s="2068"/>
      <c r="S72" s="2068"/>
      <c r="T72" s="2068"/>
      <c r="U72" s="2068"/>
      <c r="V72" s="2068"/>
      <c r="W72" s="2068"/>
      <c r="X72" s="2068"/>
      <c r="Y72" s="2070" t="s">
        <v>230</v>
      </c>
      <c r="Z72" s="2070" t="s">
        <v>230</v>
      </c>
      <c r="AA72" s="754" t="s">
        <v>230</v>
      </c>
      <c r="AB72" s="2070" t="s">
        <v>230</v>
      </c>
      <c r="AC72" s="2070" t="s">
        <v>24996</v>
      </c>
      <c r="AD72" s="1146" t="s">
        <v>24997</v>
      </c>
      <c r="AE72" s="1043" t="s">
        <v>367</v>
      </c>
      <c r="AF72" s="2070" t="s">
        <v>24900</v>
      </c>
      <c r="AG72" s="2071" t="s">
        <v>24999</v>
      </c>
      <c r="AH72" s="2070" t="s">
        <v>25000</v>
      </c>
      <c r="AI72" s="1089">
        <v>0.87</v>
      </c>
      <c r="AJ72" s="831">
        <v>7</v>
      </c>
      <c r="AK72" s="378">
        <f>AJ72*AI72/365</f>
        <v>1.6684931506849316E-2</v>
      </c>
      <c r="AL72" s="378">
        <v>0</v>
      </c>
      <c r="AM72" s="380">
        <f>SUBTOTAL(9,AK72:AL72)</f>
        <v>1.6684931506849316E-2</v>
      </c>
      <c r="AN72" s="378"/>
      <c r="AO72" s="378"/>
      <c r="AP72" s="378"/>
      <c r="AQ72" s="771"/>
      <c r="AR72" s="381"/>
      <c r="AS72" s="382"/>
      <c r="AT72" s="2070"/>
      <c r="AU72" s="2070"/>
      <c r="AV72" s="383"/>
      <c r="AW72" s="2070"/>
      <c r="AX72" s="1202" t="s">
        <v>25012</v>
      </c>
      <c r="AY72" s="2401"/>
    </row>
    <row r="73" spans="1:52" s="8" customFormat="1" ht="15.95" customHeight="1" x14ac:dyDescent="0.25">
      <c r="A73" s="36"/>
      <c r="B73" s="1029"/>
      <c r="C73" s="2"/>
      <c r="D73" s="1029"/>
      <c r="E73" s="1029"/>
      <c r="F73" s="1029"/>
      <c r="G73" s="1029"/>
      <c r="H73" s="1029"/>
      <c r="I73" s="1029"/>
      <c r="J73" s="1029"/>
      <c r="K73" s="1029"/>
      <c r="L73" s="1029"/>
      <c r="M73" s="1029"/>
      <c r="N73" s="1036"/>
      <c r="O73" s="1036"/>
      <c r="P73" s="1557"/>
      <c r="Q73" s="37"/>
      <c r="R73" s="448"/>
      <c r="S73" s="448"/>
      <c r="T73" s="448"/>
      <c r="U73" s="448"/>
      <c r="V73" s="448"/>
      <c r="W73" s="448"/>
      <c r="X73" s="448"/>
      <c r="Y73" s="1029" t="s">
        <v>230</v>
      </c>
      <c r="Z73" s="1029" t="s">
        <v>230</v>
      </c>
      <c r="AA73" s="1" t="s">
        <v>230</v>
      </c>
      <c r="AB73" s="1029" t="s">
        <v>230</v>
      </c>
      <c r="AC73" s="1029" t="s">
        <v>230</v>
      </c>
      <c r="AD73" s="1029" t="s">
        <v>230</v>
      </c>
      <c r="AE73" s="1029" t="s">
        <v>379</v>
      </c>
      <c r="AF73" s="1029" t="s">
        <v>381</v>
      </c>
      <c r="AG73" s="39">
        <v>318507400038935</v>
      </c>
      <c r="AH73" s="1029" t="s">
        <v>18761</v>
      </c>
      <c r="AI73" s="1036">
        <v>1.1399999999999999</v>
      </c>
      <c r="AJ73" s="1036">
        <v>9.6</v>
      </c>
      <c r="AK73" s="40">
        <f>AJ73*AI73/365</f>
        <v>2.9983561643835612E-2</v>
      </c>
      <c r="AL73" s="40">
        <v>0</v>
      </c>
      <c r="AM73" s="14">
        <f>SUBTOTAL(9,AK73:AL73)</f>
        <v>2.9983561643835612E-2</v>
      </c>
      <c r="AN73" s="40"/>
      <c r="AO73" s="40"/>
      <c r="AP73" s="40"/>
      <c r="AQ73" s="1644"/>
      <c r="AR73" s="1034"/>
      <c r="AS73" s="45"/>
      <c r="AT73" s="1029"/>
      <c r="AU73" s="1029"/>
      <c r="AV73" s="46"/>
      <c r="AW73" s="1029"/>
      <c r="AX73" s="1029"/>
      <c r="AY73" s="2391"/>
    </row>
    <row r="74" spans="1:52" s="8" customFormat="1" ht="15.95" customHeight="1" x14ac:dyDescent="0.25">
      <c r="A74" s="36"/>
      <c r="B74" s="1029"/>
      <c r="C74" s="2"/>
      <c r="D74" s="1029"/>
      <c r="E74" s="1029"/>
      <c r="F74" s="1029"/>
      <c r="G74" s="1029"/>
      <c r="H74" s="1029"/>
      <c r="I74" s="1029"/>
      <c r="J74" s="1029"/>
      <c r="K74" s="1029"/>
      <c r="L74" s="1029"/>
      <c r="M74" s="1029"/>
      <c r="N74" s="1036"/>
      <c r="O74" s="1036"/>
      <c r="P74" s="1557"/>
      <c r="Q74" s="37"/>
      <c r="R74" s="448"/>
      <c r="S74" s="448"/>
      <c r="T74" s="448"/>
      <c r="U74" s="448"/>
      <c r="V74" s="448"/>
      <c r="W74" s="448"/>
      <c r="X74" s="448"/>
      <c r="Y74" s="1029" t="s">
        <v>230</v>
      </c>
      <c r="Z74" s="1029" t="s">
        <v>230</v>
      </c>
      <c r="AA74" s="1" t="s">
        <v>230</v>
      </c>
      <c r="AB74" s="1029" t="s">
        <v>230</v>
      </c>
      <c r="AC74" s="1029" t="s">
        <v>230</v>
      </c>
      <c r="AD74" s="1029" t="s">
        <v>230</v>
      </c>
      <c r="AE74" s="1029" t="s">
        <v>382</v>
      </c>
      <c r="AF74" s="1029" t="s">
        <v>383</v>
      </c>
      <c r="AG74" s="39">
        <v>1037700086930</v>
      </c>
      <c r="AH74" s="1029" t="s">
        <v>304</v>
      </c>
      <c r="AI74" s="1036">
        <v>1.1399999999999999</v>
      </c>
      <c r="AJ74" s="1036">
        <v>360</v>
      </c>
      <c r="AK74" s="40">
        <f>AJ74*AI74/365</f>
        <v>1.1243835616438356</v>
      </c>
      <c r="AL74" s="40">
        <v>0</v>
      </c>
      <c r="AM74" s="14">
        <f>SUBTOTAL(9,AK74:AL74)</f>
        <v>1.1243835616438356</v>
      </c>
      <c r="AN74" s="40"/>
      <c r="AO74" s="40"/>
      <c r="AP74" s="40"/>
      <c r="AQ74" s="368"/>
      <c r="AR74" s="47"/>
      <c r="AS74" s="48"/>
      <c r="AT74" s="1029"/>
      <c r="AU74" s="1029"/>
      <c r="AV74" s="46"/>
      <c r="AW74" s="1029"/>
      <c r="AX74" s="1029"/>
      <c r="AY74" s="2391"/>
    </row>
    <row r="75" spans="1:52" s="1099" customFormat="1" ht="15.95" customHeight="1" x14ac:dyDescent="0.25">
      <c r="A75" s="353">
        <v>10</v>
      </c>
      <c r="B75" s="366" t="s">
        <v>49</v>
      </c>
      <c r="C75" s="366" t="s">
        <v>59</v>
      </c>
      <c r="D75" s="354" t="s">
        <v>18758</v>
      </c>
      <c r="E75" s="354" t="s">
        <v>18759</v>
      </c>
      <c r="F75" s="354" t="s">
        <v>18760</v>
      </c>
      <c r="G75" s="354" t="s">
        <v>221</v>
      </c>
      <c r="H75" s="354" t="s">
        <v>219</v>
      </c>
      <c r="I75" s="354" t="s">
        <v>220</v>
      </c>
      <c r="J75" s="354" t="s">
        <v>221</v>
      </c>
      <c r="K75" s="354" t="s">
        <v>879</v>
      </c>
      <c r="L75" s="354" t="s">
        <v>221</v>
      </c>
      <c r="M75" s="354" t="s">
        <v>879</v>
      </c>
      <c r="N75" s="360">
        <v>12.4</v>
      </c>
      <c r="O75" s="360">
        <v>2.2000000000000002</v>
      </c>
      <c r="P75" s="360">
        <f>O75*N75</f>
        <v>27.280000000000005</v>
      </c>
      <c r="Q75" s="503">
        <v>7</v>
      </c>
      <c r="R75" s="357"/>
      <c r="S75" s="357">
        <v>1</v>
      </c>
      <c r="T75" s="357"/>
      <c r="U75" s="357"/>
      <c r="V75" s="357"/>
      <c r="W75" s="357"/>
      <c r="X75" s="357"/>
      <c r="Y75" s="354" t="s">
        <v>62</v>
      </c>
      <c r="Z75" s="366" t="s">
        <v>224</v>
      </c>
      <c r="AA75" s="762" t="s">
        <v>225</v>
      </c>
      <c r="AB75" s="354" t="s">
        <v>1</v>
      </c>
      <c r="AC75" s="354" t="s">
        <v>226</v>
      </c>
      <c r="AD75" s="354" t="s">
        <v>18749</v>
      </c>
      <c r="AE75" s="354" t="s">
        <v>387</v>
      </c>
      <c r="AF75" s="354" t="s">
        <v>348</v>
      </c>
      <c r="AG75" s="358" t="s">
        <v>230</v>
      </c>
      <c r="AH75" s="354" t="s">
        <v>337</v>
      </c>
      <c r="AI75" s="359">
        <v>0.114</v>
      </c>
      <c r="AJ75" s="490">
        <v>3342.8</v>
      </c>
      <c r="AK75" s="359">
        <f>AJ75*0.087/365</f>
        <v>0.79677698630136984</v>
      </c>
      <c r="AL75" s="359">
        <f>AJ75*0.027/365</f>
        <v>0.24727561643835616</v>
      </c>
      <c r="AM75" s="361">
        <f t="shared" ref="AM75:AM80" si="2">SUM(AK75:AL75)</f>
        <v>1.0440526027397259</v>
      </c>
      <c r="AN75" s="359">
        <f>SUM(AK75:AK80)</f>
        <v>4.2420509589041098</v>
      </c>
      <c r="AO75" s="359">
        <f>SUM(AL75:AL80)</f>
        <v>1.2558920547945205</v>
      </c>
      <c r="AP75" s="359">
        <f>SUM(AM75:AM80)</f>
        <v>5.49794301369863</v>
      </c>
      <c r="AQ75" s="763">
        <f>AP75*30</f>
        <v>164.9382904109589</v>
      </c>
      <c r="AR75" s="764" t="s">
        <v>231</v>
      </c>
      <c r="AS75" s="765" t="s">
        <v>114</v>
      </c>
      <c r="AT75" s="354" t="s">
        <v>232</v>
      </c>
      <c r="AU75" s="354" t="s">
        <v>59</v>
      </c>
      <c r="AV75" s="916" t="s">
        <v>388</v>
      </c>
      <c r="AW75" s="354" t="s">
        <v>234</v>
      </c>
      <c r="AX75" s="447" t="s">
        <v>18763</v>
      </c>
      <c r="AY75" s="2401"/>
      <c r="AZ75" s="447" t="s">
        <v>18764</v>
      </c>
    </row>
    <row r="76" spans="1:52" s="8" customFormat="1" ht="15.95" customHeight="1" x14ac:dyDescent="0.25">
      <c r="A76" s="36"/>
      <c r="B76" s="1029"/>
      <c r="C76" s="2"/>
      <c r="D76" s="1029"/>
      <c r="E76" s="1029"/>
      <c r="F76" s="1029"/>
      <c r="G76" s="1029"/>
      <c r="H76" s="1029"/>
      <c r="I76" s="1029"/>
      <c r="J76" s="1029"/>
      <c r="K76" s="1029"/>
      <c r="L76" s="1029"/>
      <c r="M76" s="1029"/>
      <c r="N76" s="1036"/>
      <c r="O76" s="1036"/>
      <c r="P76" s="1557"/>
      <c r="Q76" s="37"/>
      <c r="R76" s="448"/>
      <c r="S76" s="448"/>
      <c r="T76" s="448"/>
      <c r="U76" s="448"/>
      <c r="V76" s="448"/>
      <c r="W76" s="448"/>
      <c r="X76" s="448"/>
      <c r="Y76" s="1029" t="s">
        <v>230</v>
      </c>
      <c r="Z76" s="1029" t="s">
        <v>230</v>
      </c>
      <c r="AA76" s="1" t="s">
        <v>230</v>
      </c>
      <c r="AB76" s="1029" t="s">
        <v>230</v>
      </c>
      <c r="AC76" s="1029" t="s">
        <v>230</v>
      </c>
      <c r="AD76" s="1029" t="s">
        <v>230</v>
      </c>
      <c r="AE76" s="1029" t="s">
        <v>389</v>
      </c>
      <c r="AF76" s="1029" t="s">
        <v>390</v>
      </c>
      <c r="AG76" s="39" t="s">
        <v>230</v>
      </c>
      <c r="AH76" s="1029" t="s">
        <v>337</v>
      </c>
      <c r="AI76" s="40">
        <v>0.114</v>
      </c>
      <c r="AJ76" s="1037">
        <v>3237</v>
      </c>
      <c r="AK76" s="40">
        <f>AJ76*0.087/365</f>
        <v>0.77155890410958894</v>
      </c>
      <c r="AL76" s="40">
        <f>AJ76*0.027/365</f>
        <v>0.23944931506849315</v>
      </c>
      <c r="AM76" s="41">
        <f t="shared" si="2"/>
        <v>1.011008219178082</v>
      </c>
      <c r="AN76" s="40"/>
      <c r="AO76" s="40"/>
      <c r="AP76" s="40"/>
      <c r="AQ76" s="367"/>
      <c r="AR76" s="42"/>
      <c r="AS76" s="43"/>
      <c r="AT76" s="1029"/>
      <c r="AU76" s="1029"/>
      <c r="AV76" s="44"/>
      <c r="AW76" s="1029"/>
      <c r="AX76" s="1029"/>
      <c r="AY76" s="2391"/>
    </row>
    <row r="77" spans="1:52" s="8" customFormat="1" ht="15.95" customHeight="1" x14ac:dyDescent="0.25">
      <c r="A77" s="36"/>
      <c r="B77" s="1029"/>
      <c r="C77" s="2"/>
      <c r="D77" s="1029"/>
      <c r="E77" s="1029"/>
      <c r="F77" s="1029"/>
      <c r="G77" s="1029"/>
      <c r="H77" s="1029"/>
      <c r="I77" s="1029"/>
      <c r="J77" s="1029"/>
      <c r="K77" s="1029"/>
      <c r="L77" s="1029"/>
      <c r="M77" s="1029"/>
      <c r="N77" s="1036"/>
      <c r="O77" s="1036"/>
      <c r="P77" s="1557"/>
      <c r="Q77" s="37"/>
      <c r="R77" s="448"/>
      <c r="S77" s="448"/>
      <c r="T77" s="448"/>
      <c r="U77" s="448"/>
      <c r="V77" s="448"/>
      <c r="W77" s="448"/>
      <c r="X77" s="448"/>
      <c r="Y77" s="1029" t="s">
        <v>230</v>
      </c>
      <c r="Z77" s="1029" t="s">
        <v>230</v>
      </c>
      <c r="AA77" s="1" t="s">
        <v>230</v>
      </c>
      <c r="AB77" s="1029" t="s">
        <v>230</v>
      </c>
      <c r="AC77" s="1029" t="s">
        <v>230</v>
      </c>
      <c r="AD77" s="1029" t="s">
        <v>230</v>
      </c>
      <c r="AE77" s="1029" t="s">
        <v>389</v>
      </c>
      <c r="AF77" s="1029" t="s">
        <v>391</v>
      </c>
      <c r="AG77" s="39" t="s">
        <v>230</v>
      </c>
      <c r="AH77" s="1029" t="s">
        <v>337</v>
      </c>
      <c r="AI77" s="40">
        <v>0.114</v>
      </c>
      <c r="AJ77" s="1037">
        <v>10398</v>
      </c>
      <c r="AK77" s="40">
        <f>AJ77*0.087/365</f>
        <v>2.4784273972602739</v>
      </c>
      <c r="AL77" s="40">
        <f>AJ77*0.027/365</f>
        <v>0.76916712328767123</v>
      </c>
      <c r="AM77" s="41">
        <f t="shared" si="2"/>
        <v>3.2475945205479451</v>
      </c>
      <c r="AN77" s="40"/>
      <c r="AO77" s="40"/>
      <c r="AP77" s="40"/>
      <c r="AQ77" s="1644"/>
      <c r="AR77" s="1034"/>
      <c r="AS77" s="45"/>
      <c r="AT77" s="1029"/>
      <c r="AU77" s="1029"/>
      <c r="AV77" s="46"/>
      <c r="AW77" s="1029"/>
      <c r="AX77" s="1029"/>
      <c r="AY77" s="2391"/>
    </row>
    <row r="78" spans="1:52" s="8" customFormat="1" ht="15.95" customHeight="1" x14ac:dyDescent="0.25">
      <c r="A78" s="36"/>
      <c r="B78" s="1029"/>
      <c r="C78" s="2"/>
      <c r="D78" s="1029"/>
      <c r="E78" s="1029"/>
      <c r="F78" s="1029"/>
      <c r="G78" s="1029"/>
      <c r="H78" s="1029"/>
      <c r="I78" s="1029"/>
      <c r="J78" s="1029"/>
      <c r="K78" s="1029"/>
      <c r="L78" s="1029"/>
      <c r="M78" s="1029"/>
      <c r="N78" s="1036"/>
      <c r="O78" s="1036"/>
      <c r="P78" s="1557"/>
      <c r="Q78" s="37"/>
      <c r="R78" s="448"/>
      <c r="S78" s="448"/>
      <c r="T78" s="448"/>
      <c r="U78" s="448"/>
      <c r="V78" s="448"/>
      <c r="W78" s="448"/>
      <c r="X78" s="448"/>
      <c r="Y78" s="1029" t="s">
        <v>230</v>
      </c>
      <c r="Z78" s="1029" t="s">
        <v>230</v>
      </c>
      <c r="AA78" s="1" t="s">
        <v>230</v>
      </c>
      <c r="AB78" s="1029" t="s">
        <v>230</v>
      </c>
      <c r="AC78" s="1029" t="s">
        <v>230</v>
      </c>
      <c r="AD78" s="1029" t="s">
        <v>230</v>
      </c>
      <c r="AE78" s="1029" t="s">
        <v>392</v>
      </c>
      <c r="AF78" s="1029" t="s">
        <v>393</v>
      </c>
      <c r="AG78" s="39">
        <v>317507400046938</v>
      </c>
      <c r="AH78" s="1029" t="s">
        <v>18762</v>
      </c>
      <c r="AI78" s="1036">
        <v>1.1399999999999999</v>
      </c>
      <c r="AJ78" s="1036">
        <v>22</v>
      </c>
      <c r="AK78" s="40">
        <f>AJ78*AI78/365</f>
        <v>6.8712328767123285E-2</v>
      </c>
      <c r="AL78" s="40">
        <v>0</v>
      </c>
      <c r="AM78" s="14">
        <f>SUBTOTAL(9,AK78:AL78)</f>
        <v>6.8712328767123285E-2</v>
      </c>
      <c r="AN78" s="40"/>
      <c r="AO78" s="40"/>
      <c r="AP78" s="40"/>
      <c r="AQ78" s="1644"/>
      <c r="AR78" s="1034"/>
      <c r="AS78" s="45"/>
      <c r="AT78" s="1029"/>
      <c r="AU78" s="1029"/>
      <c r="AV78" s="46"/>
      <c r="AW78" s="1029"/>
      <c r="AX78" s="1029"/>
      <c r="AY78" s="2391"/>
    </row>
    <row r="79" spans="1:52" s="8" customFormat="1" ht="15.95" customHeight="1" x14ac:dyDescent="0.25">
      <c r="A79" s="36"/>
      <c r="B79" s="1029"/>
      <c r="C79" s="2"/>
      <c r="D79" s="1029"/>
      <c r="E79" s="1029"/>
      <c r="F79" s="1029"/>
      <c r="G79" s="1029"/>
      <c r="H79" s="1029"/>
      <c r="I79" s="1029"/>
      <c r="J79" s="1029"/>
      <c r="K79" s="1029"/>
      <c r="L79" s="1029"/>
      <c r="M79" s="1029"/>
      <c r="N79" s="1036"/>
      <c r="O79" s="1036"/>
      <c r="P79" s="1557"/>
      <c r="Q79" s="37"/>
      <c r="R79" s="448"/>
      <c r="S79" s="448"/>
      <c r="T79" s="448"/>
      <c r="U79" s="448"/>
      <c r="V79" s="448"/>
      <c r="W79" s="448"/>
      <c r="X79" s="448"/>
      <c r="Y79" s="1029" t="s">
        <v>230</v>
      </c>
      <c r="Z79" s="1029" t="s">
        <v>230</v>
      </c>
      <c r="AA79" s="1" t="s">
        <v>230</v>
      </c>
      <c r="AB79" s="1029" t="s">
        <v>230</v>
      </c>
      <c r="AC79" s="1029" t="s">
        <v>230</v>
      </c>
      <c r="AD79" s="1029" t="s">
        <v>230</v>
      </c>
      <c r="AE79" s="1029" t="s">
        <v>394</v>
      </c>
      <c r="AF79" s="1029" t="s">
        <v>395</v>
      </c>
      <c r="AG79" s="1770" t="s">
        <v>23307</v>
      </c>
      <c r="AH79" s="1029" t="s">
        <v>260</v>
      </c>
      <c r="AI79" s="21">
        <v>0.85</v>
      </c>
      <c r="AJ79" s="37">
        <v>32</v>
      </c>
      <c r="AK79" s="98">
        <f>AJ79*AI79/365</f>
        <v>7.4520547945205476E-2</v>
      </c>
      <c r="AL79" s="40">
        <v>0</v>
      </c>
      <c r="AM79" s="41">
        <f>SUBTOTAL(9,AK79:AL79)</f>
        <v>7.4520547945205476E-2</v>
      </c>
      <c r="AN79" s="40"/>
      <c r="AO79" s="40"/>
      <c r="AP79" s="40"/>
      <c r="AQ79" s="1644"/>
      <c r="AR79" s="1034"/>
      <c r="AS79" s="45"/>
      <c r="AT79" s="1029"/>
      <c r="AU79" s="1029"/>
      <c r="AV79" s="46"/>
      <c r="AW79" s="1029"/>
      <c r="AX79" s="1029"/>
      <c r="AY79" s="2391"/>
    </row>
    <row r="80" spans="1:52" s="8" customFormat="1" ht="15.95" customHeight="1" x14ac:dyDescent="0.25">
      <c r="A80" s="36"/>
      <c r="B80" s="1029"/>
      <c r="C80" s="2"/>
      <c r="D80" s="1029"/>
      <c r="E80" s="1029"/>
      <c r="F80" s="1029"/>
      <c r="G80" s="1029"/>
      <c r="H80" s="1029"/>
      <c r="I80" s="1029"/>
      <c r="J80" s="1029"/>
      <c r="K80" s="1029"/>
      <c r="L80" s="1029"/>
      <c r="M80" s="1029"/>
      <c r="N80" s="1036"/>
      <c r="O80" s="1036"/>
      <c r="P80" s="1557"/>
      <c r="Q80" s="37"/>
      <c r="R80" s="448"/>
      <c r="S80" s="448"/>
      <c r="T80" s="448"/>
      <c r="U80" s="448"/>
      <c r="V80" s="448"/>
      <c r="W80" s="448"/>
      <c r="X80" s="448"/>
      <c r="Y80" s="1029" t="s">
        <v>230</v>
      </c>
      <c r="Z80" s="1029" t="s">
        <v>230</v>
      </c>
      <c r="AA80" s="1" t="s">
        <v>230</v>
      </c>
      <c r="AB80" s="1029" t="s">
        <v>230</v>
      </c>
      <c r="AC80" s="1029" t="s">
        <v>230</v>
      </c>
      <c r="AD80" s="1029" t="s">
        <v>230</v>
      </c>
      <c r="AE80" s="1029" t="s">
        <v>396</v>
      </c>
      <c r="AF80" s="1029" t="s">
        <v>397</v>
      </c>
      <c r="AG80" s="39" t="s">
        <v>23283</v>
      </c>
      <c r="AH80" s="1029" t="s">
        <v>23151</v>
      </c>
      <c r="AI80" s="1036">
        <v>0.76</v>
      </c>
      <c r="AJ80" s="1707">
        <v>25</v>
      </c>
      <c r="AK80" s="40">
        <f>AJ80*AI80/365</f>
        <v>5.2054794520547946E-2</v>
      </c>
      <c r="AL80" s="40">
        <v>0</v>
      </c>
      <c r="AM80" s="41">
        <f t="shared" si="2"/>
        <v>5.2054794520547946E-2</v>
      </c>
      <c r="AN80" s="40"/>
      <c r="AO80" s="40"/>
      <c r="AP80" s="40"/>
      <c r="AQ80" s="368"/>
      <c r="AR80" s="47"/>
      <c r="AS80" s="48"/>
      <c r="AT80" s="1029"/>
      <c r="AU80" s="1029"/>
      <c r="AV80" s="46"/>
      <c r="AW80" s="1029"/>
      <c r="AX80" s="1029"/>
      <c r="AY80" s="2391"/>
    </row>
    <row r="81" spans="1:52" s="1099" customFormat="1" ht="15.95" customHeight="1" x14ac:dyDescent="0.25">
      <c r="A81" s="353">
        <v>11</v>
      </c>
      <c r="B81" s="366" t="s">
        <v>49</v>
      </c>
      <c r="C81" s="366" t="s">
        <v>59</v>
      </c>
      <c r="D81" s="354" t="s">
        <v>19143</v>
      </c>
      <c r="E81" s="354" t="s">
        <v>25540</v>
      </c>
      <c r="F81" s="354" t="s">
        <v>25541</v>
      </c>
      <c r="G81" s="354" t="s">
        <v>221</v>
      </c>
      <c r="H81" s="354" t="s">
        <v>219</v>
      </c>
      <c r="I81" s="354" t="s">
        <v>220</v>
      </c>
      <c r="J81" s="354" t="s">
        <v>221</v>
      </c>
      <c r="K81" s="354" t="s">
        <v>222</v>
      </c>
      <c r="L81" s="354" t="s">
        <v>221</v>
      </c>
      <c r="M81" s="354" t="s">
        <v>25542</v>
      </c>
      <c r="N81" s="360">
        <v>8</v>
      </c>
      <c r="O81" s="360">
        <v>2</v>
      </c>
      <c r="P81" s="360">
        <v>16</v>
      </c>
      <c r="Q81" s="503">
        <v>6</v>
      </c>
      <c r="R81" s="357"/>
      <c r="S81" s="357">
        <v>1</v>
      </c>
      <c r="T81" s="357"/>
      <c r="U81" s="357">
        <v>0</v>
      </c>
      <c r="V81" s="357"/>
      <c r="W81" s="357"/>
      <c r="X81" s="357"/>
      <c r="Y81" s="354" t="s">
        <v>62</v>
      </c>
      <c r="Z81" s="366" t="s">
        <v>224</v>
      </c>
      <c r="AA81" s="762" t="s">
        <v>225</v>
      </c>
      <c r="AB81" s="354" t="s">
        <v>1</v>
      </c>
      <c r="AC81" s="354" t="s">
        <v>226</v>
      </c>
      <c r="AD81" s="354" t="s">
        <v>227</v>
      </c>
      <c r="AE81" s="354" t="s">
        <v>389</v>
      </c>
      <c r="AF81" s="354" t="s">
        <v>351</v>
      </c>
      <c r="AG81" s="358" t="s">
        <v>230</v>
      </c>
      <c r="AH81" s="354" t="s">
        <v>337</v>
      </c>
      <c r="AI81" s="359">
        <v>0.114</v>
      </c>
      <c r="AJ81" s="490">
        <v>8029.6</v>
      </c>
      <c r="AK81" s="359">
        <f>AJ81*0.086/365</f>
        <v>1.8919057534246573</v>
      </c>
      <c r="AL81" s="359">
        <f>AJ81*0.028/365</f>
        <v>0.61596931506849317</v>
      </c>
      <c r="AM81" s="361">
        <f>SUM(AK81:AL81)</f>
        <v>2.5078750684931506</v>
      </c>
      <c r="AN81" s="359">
        <f>SUM(AK81:AK95)</f>
        <v>4.9773578082191783</v>
      </c>
      <c r="AO81" s="359">
        <f>SUM(AL81:AL91)</f>
        <v>1.24912</v>
      </c>
      <c r="AP81" s="359">
        <f>SUM(AM81:AM95)</f>
        <v>6.2264778082191778</v>
      </c>
      <c r="AQ81" s="763">
        <f>AP81*30</f>
        <v>186.79433424657535</v>
      </c>
      <c r="AR81" s="764" t="s">
        <v>231</v>
      </c>
      <c r="AS81" s="765" t="s">
        <v>114</v>
      </c>
      <c r="AT81" s="354" t="s">
        <v>232</v>
      </c>
      <c r="AU81" s="354" t="s">
        <v>59</v>
      </c>
      <c r="AV81" s="1932" t="s">
        <v>401</v>
      </c>
      <c r="AW81" s="354" t="s">
        <v>234</v>
      </c>
      <c r="AX81" s="447" t="s">
        <v>25543</v>
      </c>
      <c r="AY81" s="2590"/>
      <c r="AZ81" s="447" t="s">
        <v>25544</v>
      </c>
    </row>
    <row r="82" spans="1:52" s="8" customFormat="1" ht="15.95" customHeight="1" x14ac:dyDescent="0.25">
      <c r="A82" s="36"/>
      <c r="B82" s="1029"/>
      <c r="C82" s="2"/>
      <c r="D82" s="1029"/>
      <c r="E82" s="1029"/>
      <c r="F82" s="1029"/>
      <c r="G82" s="1029"/>
      <c r="H82" s="1029"/>
      <c r="I82" s="1029"/>
      <c r="J82" s="1029"/>
      <c r="K82" s="1029"/>
      <c r="L82" s="1029"/>
      <c r="M82" s="1029"/>
      <c r="N82" s="1036"/>
      <c r="O82" s="1036"/>
      <c r="P82" s="1557"/>
      <c r="Q82" s="37"/>
      <c r="R82" s="448"/>
      <c r="S82" s="448"/>
      <c r="T82" s="448"/>
      <c r="U82" s="448"/>
      <c r="V82" s="448"/>
      <c r="W82" s="448"/>
      <c r="X82" s="448"/>
      <c r="Y82" s="1029" t="s">
        <v>230</v>
      </c>
      <c r="Z82" s="1029" t="s">
        <v>230</v>
      </c>
      <c r="AA82" s="1" t="s">
        <v>230</v>
      </c>
      <c r="AB82" s="1029" t="s">
        <v>230</v>
      </c>
      <c r="AC82" s="1029" t="s">
        <v>230</v>
      </c>
      <c r="AD82" s="1029" t="s">
        <v>230</v>
      </c>
      <c r="AE82" s="1029" t="s">
        <v>389</v>
      </c>
      <c r="AF82" s="1029" t="s">
        <v>349</v>
      </c>
      <c r="AG82" s="39" t="s">
        <v>230</v>
      </c>
      <c r="AH82" s="1029" t="s">
        <v>337</v>
      </c>
      <c r="AI82" s="40">
        <v>0.114</v>
      </c>
      <c r="AJ82" s="1037">
        <v>4300</v>
      </c>
      <c r="AK82" s="40">
        <f>AJ82*0.086/365</f>
        <v>1.0131506849315066</v>
      </c>
      <c r="AL82" s="40">
        <f>AJ82*0.028/365</f>
        <v>0.32986301369863014</v>
      </c>
      <c r="AM82" s="41">
        <f>SUM(AK82:AL82)</f>
        <v>1.3430136986301369</v>
      </c>
      <c r="AN82" s="40"/>
      <c r="AO82" s="40"/>
      <c r="AP82" s="40"/>
      <c r="AQ82" s="367"/>
      <c r="AR82" s="42"/>
      <c r="AS82" s="43"/>
      <c r="AT82" s="1029"/>
      <c r="AU82" s="1029"/>
      <c r="AV82" s="44"/>
      <c r="AW82" s="1029"/>
      <c r="AX82" s="1029"/>
      <c r="AY82" s="2391"/>
    </row>
    <row r="83" spans="1:52" s="8" customFormat="1" ht="15.95" customHeight="1" x14ac:dyDescent="0.25">
      <c r="A83" s="36"/>
      <c r="B83" s="1029"/>
      <c r="C83" s="2"/>
      <c r="D83" s="1029"/>
      <c r="E83" s="1029"/>
      <c r="F83" s="1029"/>
      <c r="G83" s="1029"/>
      <c r="H83" s="1029"/>
      <c r="I83" s="1029"/>
      <c r="J83" s="1029"/>
      <c r="K83" s="1029"/>
      <c r="L83" s="1029"/>
      <c r="M83" s="1029"/>
      <c r="N83" s="1036"/>
      <c r="O83" s="1036"/>
      <c r="P83" s="1557"/>
      <c r="Q83" s="37"/>
      <c r="R83" s="448"/>
      <c r="S83" s="448"/>
      <c r="T83" s="448"/>
      <c r="U83" s="448"/>
      <c r="V83" s="448"/>
      <c r="W83" s="448"/>
      <c r="X83" s="448"/>
      <c r="Y83" s="1029" t="s">
        <v>230</v>
      </c>
      <c r="Z83" s="1029" t="s">
        <v>230</v>
      </c>
      <c r="AA83" s="1" t="s">
        <v>230</v>
      </c>
      <c r="AB83" s="1029" t="s">
        <v>230</v>
      </c>
      <c r="AC83" s="1029" t="s">
        <v>230</v>
      </c>
      <c r="AD83" s="1029" t="s">
        <v>230</v>
      </c>
      <c r="AE83" s="1029" t="s">
        <v>402</v>
      </c>
      <c r="AF83" s="1029" t="s">
        <v>403</v>
      </c>
      <c r="AG83" s="39" t="s">
        <v>230</v>
      </c>
      <c r="AH83" s="1029" t="s">
        <v>60</v>
      </c>
      <c r="AI83" s="40">
        <v>0.114</v>
      </c>
      <c r="AJ83" s="1036">
        <v>3100</v>
      </c>
      <c r="AK83" s="40">
        <f>AJ83*0.087/365</f>
        <v>0.73890410958904107</v>
      </c>
      <c r="AL83" s="40">
        <f>AJ83*0.027/365</f>
        <v>0.2293150684931507</v>
      </c>
      <c r="AM83" s="41">
        <f>SUM(AK83:AL83)</f>
        <v>0.96821917808219182</v>
      </c>
      <c r="AN83" s="40"/>
      <c r="AO83" s="40"/>
      <c r="AP83" s="40"/>
      <c r="AQ83" s="1644"/>
      <c r="AR83" s="1034"/>
      <c r="AS83" s="45"/>
      <c r="AT83" s="1029"/>
      <c r="AU83" s="1029"/>
      <c r="AV83" s="46"/>
      <c r="AW83" s="1029"/>
      <c r="AX83" s="1029"/>
      <c r="AY83" s="2391"/>
    </row>
    <row r="84" spans="1:52" s="8" customFormat="1" ht="15.95" customHeight="1" x14ac:dyDescent="0.25">
      <c r="A84" s="36"/>
      <c r="B84" s="1029"/>
      <c r="C84" s="2"/>
      <c r="D84" s="1029"/>
      <c r="E84" s="1029"/>
      <c r="F84" s="1029"/>
      <c r="G84" s="1029"/>
      <c r="H84" s="1029"/>
      <c r="I84" s="1029"/>
      <c r="J84" s="1029"/>
      <c r="K84" s="1029"/>
      <c r="L84" s="1029"/>
      <c r="M84" s="1029"/>
      <c r="N84" s="1036"/>
      <c r="O84" s="1036"/>
      <c r="P84" s="1557"/>
      <c r="Q84" s="37"/>
      <c r="R84" s="448"/>
      <c r="S84" s="448"/>
      <c r="T84" s="448"/>
      <c r="U84" s="448"/>
      <c r="V84" s="448"/>
      <c r="W84" s="448"/>
      <c r="X84" s="448"/>
      <c r="Y84" s="1029"/>
      <c r="Z84" s="1029"/>
      <c r="AA84" s="1"/>
      <c r="AB84" s="1029"/>
      <c r="AC84" s="1029"/>
      <c r="AD84" s="1029"/>
      <c r="AE84" s="1029" t="s">
        <v>404</v>
      </c>
      <c r="AF84" s="1029" t="s">
        <v>405</v>
      </c>
      <c r="AG84" s="39" t="s">
        <v>230</v>
      </c>
      <c r="AH84" s="1029" t="s">
        <v>60</v>
      </c>
      <c r="AI84" s="40">
        <v>0.114</v>
      </c>
      <c r="AJ84" s="1036">
        <v>600</v>
      </c>
      <c r="AK84" s="40">
        <f>AJ84*0.087/365</f>
        <v>0.14301369863013697</v>
      </c>
      <c r="AL84" s="40">
        <f>AJ84*0.027/365</f>
        <v>4.4383561643835612E-2</v>
      </c>
      <c r="AM84" s="41">
        <f>SUM(AK84:AL84)</f>
        <v>0.18739726027397258</v>
      </c>
      <c r="AN84" s="40"/>
      <c r="AO84" s="40"/>
      <c r="AP84" s="40"/>
      <c r="AQ84" s="368"/>
      <c r="AR84" s="47"/>
      <c r="AS84" s="48"/>
      <c r="AT84" s="1029"/>
      <c r="AU84" s="1029"/>
      <c r="AV84" s="46"/>
      <c r="AW84" s="1029"/>
      <c r="AX84" s="1029"/>
      <c r="AY84" s="2391"/>
    </row>
    <row r="85" spans="1:52" s="8" customFormat="1" ht="15.95" customHeight="1" x14ac:dyDescent="0.25">
      <c r="A85" s="36"/>
      <c r="B85" s="1029"/>
      <c r="C85" s="2"/>
      <c r="D85" s="1029"/>
      <c r="E85" s="1029"/>
      <c r="F85" s="1029"/>
      <c r="G85" s="1029"/>
      <c r="H85" s="1029"/>
      <c r="I85" s="1029"/>
      <c r="J85" s="1029"/>
      <c r="K85" s="1029"/>
      <c r="L85" s="1029"/>
      <c r="M85" s="1029"/>
      <c r="N85" s="1036"/>
      <c r="O85" s="1036"/>
      <c r="P85" s="1557"/>
      <c r="Q85" s="37"/>
      <c r="R85" s="448"/>
      <c r="S85" s="448"/>
      <c r="T85" s="448"/>
      <c r="U85" s="448"/>
      <c r="V85" s="448"/>
      <c r="W85" s="448"/>
      <c r="X85" s="448"/>
      <c r="Y85" s="1029" t="s">
        <v>230</v>
      </c>
      <c r="Z85" s="1029" t="s">
        <v>230</v>
      </c>
      <c r="AA85" s="1" t="s">
        <v>230</v>
      </c>
      <c r="AB85" s="1029" t="s">
        <v>230</v>
      </c>
      <c r="AC85" s="1029" t="s">
        <v>230</v>
      </c>
      <c r="AD85" s="1029" t="s">
        <v>230</v>
      </c>
      <c r="AE85" s="1029" t="s">
        <v>406</v>
      </c>
      <c r="AF85" s="1029" t="s">
        <v>407</v>
      </c>
      <c r="AG85" s="39" t="s">
        <v>230</v>
      </c>
      <c r="AH85" s="1029" t="s">
        <v>60</v>
      </c>
      <c r="AI85" s="40">
        <v>0.114</v>
      </c>
      <c r="AJ85" s="1036">
        <v>400</v>
      </c>
      <c r="AK85" s="40">
        <f>AJ85*0.087/365</f>
        <v>9.5342465753424643E-2</v>
      </c>
      <c r="AL85" s="40">
        <f>AJ85*0.027/365</f>
        <v>2.9589041095890414E-2</v>
      </c>
      <c r="AM85" s="41">
        <f>SUM(AK85:AL85)</f>
        <v>0.12493150684931506</v>
      </c>
      <c r="AN85" s="40"/>
      <c r="AO85" s="40"/>
      <c r="AP85" s="40"/>
      <c r="AQ85" s="368"/>
      <c r="AR85" s="47"/>
      <c r="AS85" s="48"/>
      <c r="AT85" s="1029"/>
      <c r="AU85" s="1029"/>
      <c r="AV85" s="46"/>
      <c r="AW85" s="1029"/>
      <c r="AX85" s="1029"/>
      <c r="AY85" s="2391"/>
    </row>
    <row r="86" spans="1:52" s="1099" customFormat="1" ht="15.95" customHeight="1" x14ac:dyDescent="0.25">
      <c r="A86" s="1061"/>
      <c r="B86" s="1445"/>
      <c r="C86" s="1062"/>
      <c r="D86" s="1445"/>
      <c r="E86" s="1445"/>
      <c r="F86" s="1445"/>
      <c r="G86" s="1445"/>
      <c r="H86" s="1445"/>
      <c r="I86" s="1445"/>
      <c r="J86" s="1445"/>
      <c r="K86" s="1445"/>
      <c r="L86" s="1445"/>
      <c r="M86" s="1445"/>
      <c r="N86" s="379"/>
      <c r="O86" s="379"/>
      <c r="P86" s="379"/>
      <c r="Q86" s="831"/>
      <c r="R86" s="1446"/>
      <c r="S86" s="1446"/>
      <c r="T86" s="1446"/>
      <c r="U86" s="1446"/>
      <c r="V86" s="1446"/>
      <c r="W86" s="1446"/>
      <c r="X86" s="1446"/>
      <c r="Y86" s="1445"/>
      <c r="Z86" s="1445"/>
      <c r="AA86" s="754"/>
      <c r="AB86" s="1445"/>
      <c r="AC86" s="1445" t="s">
        <v>20915</v>
      </c>
      <c r="AD86" s="1013" t="s">
        <v>20909</v>
      </c>
      <c r="AE86" s="1445" t="s">
        <v>20910</v>
      </c>
      <c r="AF86" s="1445" t="s">
        <v>20912</v>
      </c>
      <c r="AG86" s="377" t="s">
        <v>20913</v>
      </c>
      <c r="AH86" s="1445" t="s">
        <v>20911</v>
      </c>
      <c r="AI86" s="379">
        <v>0.87</v>
      </c>
      <c r="AJ86" s="831">
        <v>2</v>
      </c>
      <c r="AK86" s="378">
        <f t="shared" ref="AK86:AK95" si="3">AJ86*AI86/365</f>
        <v>4.767123287671233E-3</v>
      </c>
      <c r="AL86" s="378">
        <v>0</v>
      </c>
      <c r="AM86" s="380">
        <f>SUBTOTAL(9,AK86:AL86)</f>
        <v>4.767123287671233E-3</v>
      </c>
      <c r="AN86" s="378"/>
      <c r="AO86" s="378"/>
      <c r="AP86" s="378"/>
      <c r="AQ86" s="830"/>
      <c r="AR86" s="484"/>
      <c r="AS86" s="786"/>
      <c r="AT86" s="1445"/>
      <c r="AU86" s="1445"/>
      <c r="AV86" s="383"/>
      <c r="AW86" s="1445"/>
      <c r="AX86" s="1307" t="s">
        <v>20914</v>
      </c>
      <c r="AY86" s="2401"/>
    </row>
    <row r="87" spans="1:52" s="1099" customFormat="1" ht="15.95" customHeight="1" x14ac:dyDescent="0.25">
      <c r="A87" s="1061"/>
      <c r="B87" s="1452"/>
      <c r="C87" s="1062"/>
      <c r="D87" s="1452"/>
      <c r="E87" s="1452"/>
      <c r="F87" s="1452"/>
      <c r="G87" s="1452"/>
      <c r="H87" s="1452"/>
      <c r="I87" s="1452"/>
      <c r="J87" s="1452"/>
      <c r="K87" s="1452"/>
      <c r="L87" s="1452"/>
      <c r="M87" s="1452"/>
      <c r="N87" s="379"/>
      <c r="O87" s="379"/>
      <c r="P87" s="379"/>
      <c r="Q87" s="831"/>
      <c r="R87" s="1451"/>
      <c r="S87" s="1451"/>
      <c r="T87" s="1451"/>
      <c r="U87" s="1451"/>
      <c r="V87" s="1451"/>
      <c r="W87" s="1451"/>
      <c r="X87" s="1451"/>
      <c r="Y87" s="1452"/>
      <c r="Z87" s="1452"/>
      <c r="AA87" s="754"/>
      <c r="AB87" s="1452"/>
      <c r="AC87" s="1452" t="s">
        <v>20939</v>
      </c>
      <c r="AD87" s="1013" t="s">
        <v>20940</v>
      </c>
      <c r="AE87" s="1452" t="s">
        <v>20941</v>
      </c>
      <c r="AF87" s="1452" t="s">
        <v>20942</v>
      </c>
      <c r="AG87" s="377" t="s">
        <v>20943</v>
      </c>
      <c r="AH87" s="1452" t="s">
        <v>22963</v>
      </c>
      <c r="AI87" s="1701">
        <v>0.6</v>
      </c>
      <c r="AJ87" s="1638">
        <v>40</v>
      </c>
      <c r="AK87" s="378">
        <f t="shared" si="3"/>
        <v>6.575342465753424E-2</v>
      </c>
      <c r="AL87" s="378">
        <v>0</v>
      </c>
      <c r="AM87" s="380">
        <f>SUBTOTAL(9,AK87:AL87)</f>
        <v>6.575342465753424E-2</v>
      </c>
      <c r="AN87" s="378"/>
      <c r="AO87" s="378"/>
      <c r="AP87" s="378"/>
      <c r="AQ87" s="830"/>
      <c r="AR87" s="484"/>
      <c r="AS87" s="786"/>
      <c r="AT87" s="1452"/>
      <c r="AU87" s="1452"/>
      <c r="AV87" s="383"/>
      <c r="AW87" s="1452"/>
      <c r="AX87" s="1307" t="s">
        <v>20944</v>
      </c>
      <c r="AY87" s="2401"/>
    </row>
    <row r="88" spans="1:52" s="1099" customFormat="1" ht="15.95" customHeight="1" x14ac:dyDescent="0.25">
      <c r="A88" s="1061"/>
      <c r="B88" s="1467"/>
      <c r="C88" s="1062"/>
      <c r="D88" s="1467"/>
      <c r="E88" s="1467"/>
      <c r="F88" s="1467"/>
      <c r="G88" s="1467"/>
      <c r="H88" s="1467"/>
      <c r="I88" s="1467"/>
      <c r="J88" s="1467"/>
      <c r="K88" s="1467"/>
      <c r="L88" s="1467"/>
      <c r="M88" s="1467"/>
      <c r="N88" s="379"/>
      <c r="O88" s="379"/>
      <c r="P88" s="379"/>
      <c r="Q88" s="831"/>
      <c r="R88" s="1469"/>
      <c r="S88" s="1469"/>
      <c r="T88" s="1469"/>
      <c r="U88" s="1469"/>
      <c r="V88" s="1469"/>
      <c r="W88" s="1469"/>
      <c r="X88" s="1469"/>
      <c r="Y88" s="1467"/>
      <c r="Z88" s="1467"/>
      <c r="AA88" s="754"/>
      <c r="AB88" s="1467"/>
      <c r="AC88" s="1467" t="s">
        <v>21073</v>
      </c>
      <c r="AD88" s="1013" t="s">
        <v>21074</v>
      </c>
      <c r="AE88" s="1467" t="s">
        <v>21075</v>
      </c>
      <c r="AF88" s="1467" t="s">
        <v>21076</v>
      </c>
      <c r="AG88" s="377" t="s">
        <v>21077</v>
      </c>
      <c r="AH88" s="1467" t="s">
        <v>22964</v>
      </c>
      <c r="AI88" s="1701">
        <v>0.6</v>
      </c>
      <c r="AJ88" s="1638">
        <v>138</v>
      </c>
      <c r="AK88" s="378">
        <f t="shared" si="3"/>
        <v>0.22684931506849315</v>
      </c>
      <c r="AL88" s="378">
        <v>0</v>
      </c>
      <c r="AM88" s="380">
        <f>SUBTOTAL(9,AK88:AL88)</f>
        <v>0.22684931506849315</v>
      </c>
      <c r="AN88" s="378"/>
      <c r="AO88" s="378"/>
      <c r="AP88" s="378"/>
      <c r="AQ88" s="830"/>
      <c r="AR88" s="484"/>
      <c r="AS88" s="786"/>
      <c r="AT88" s="1467"/>
      <c r="AU88" s="1467"/>
      <c r="AV88" s="383"/>
      <c r="AW88" s="1467"/>
      <c r="AX88" s="1307" t="s">
        <v>21078</v>
      </c>
      <c r="AY88" s="2401"/>
    </row>
    <row r="89" spans="1:52" s="1099" customFormat="1" ht="15.95" customHeight="1" x14ac:dyDescent="0.25">
      <c r="A89" s="1061"/>
      <c r="B89" s="1477"/>
      <c r="C89" s="1062"/>
      <c r="D89" s="1477"/>
      <c r="E89" s="1477"/>
      <c r="F89" s="1477"/>
      <c r="G89" s="1477"/>
      <c r="H89" s="1477"/>
      <c r="I89" s="1477"/>
      <c r="J89" s="1477"/>
      <c r="K89" s="1477"/>
      <c r="L89" s="1477"/>
      <c r="M89" s="1477"/>
      <c r="N89" s="379"/>
      <c r="O89" s="379"/>
      <c r="P89" s="379"/>
      <c r="Q89" s="831"/>
      <c r="R89" s="1474"/>
      <c r="S89" s="1474"/>
      <c r="T89" s="1474"/>
      <c r="U89" s="1474"/>
      <c r="V89" s="1474"/>
      <c r="W89" s="1474"/>
      <c r="X89" s="1474"/>
      <c r="Y89" s="1477"/>
      <c r="Z89" s="1477"/>
      <c r="AA89" s="754"/>
      <c r="AB89" s="1477"/>
      <c r="AC89" s="1477" t="s">
        <v>6140</v>
      </c>
      <c r="AD89" s="1013" t="s">
        <v>6141</v>
      </c>
      <c r="AE89" s="1477" t="s">
        <v>21124</v>
      </c>
      <c r="AF89" s="1477" t="s">
        <v>21178</v>
      </c>
      <c r="AG89" s="377" t="s">
        <v>21125</v>
      </c>
      <c r="AH89" s="1477" t="s">
        <v>21154</v>
      </c>
      <c r="AI89" s="379">
        <v>0.87</v>
      </c>
      <c r="AJ89" s="831">
        <v>18</v>
      </c>
      <c r="AK89" s="378">
        <f t="shared" si="3"/>
        <v>4.2904109589041096E-2</v>
      </c>
      <c r="AL89" s="378">
        <v>0</v>
      </c>
      <c r="AM89" s="380">
        <f>SUM(AK89:AL89)</f>
        <v>4.2904109589041096E-2</v>
      </c>
      <c r="AN89" s="378"/>
      <c r="AO89" s="378"/>
      <c r="AP89" s="378"/>
      <c r="AQ89" s="830"/>
      <c r="AR89" s="484"/>
      <c r="AS89" s="786"/>
      <c r="AT89" s="1477"/>
      <c r="AU89" s="1477"/>
      <c r="AV89" s="383"/>
      <c r="AW89" s="1477"/>
      <c r="AX89" s="1202" t="s">
        <v>21177</v>
      </c>
      <c r="AY89" s="2401"/>
    </row>
    <row r="90" spans="1:52" s="1099" customFormat="1" ht="15.95" customHeight="1" x14ac:dyDescent="0.25">
      <c r="A90" s="1061"/>
      <c r="B90" s="1528"/>
      <c r="C90" s="1062"/>
      <c r="D90" s="1528"/>
      <c r="E90" s="1528"/>
      <c r="F90" s="1528"/>
      <c r="G90" s="1528"/>
      <c r="H90" s="1528"/>
      <c r="I90" s="1528"/>
      <c r="J90" s="1528"/>
      <c r="K90" s="1528"/>
      <c r="L90" s="1528"/>
      <c r="M90" s="1528"/>
      <c r="N90" s="379"/>
      <c r="O90" s="379"/>
      <c r="P90" s="379"/>
      <c r="Q90" s="831"/>
      <c r="R90" s="1527"/>
      <c r="S90" s="1527"/>
      <c r="T90" s="1527"/>
      <c r="U90" s="1527"/>
      <c r="V90" s="1527"/>
      <c r="W90" s="1527"/>
      <c r="X90" s="1527"/>
      <c r="Y90" s="1528"/>
      <c r="Z90" s="1528"/>
      <c r="AA90" s="754"/>
      <c r="AB90" s="1528"/>
      <c r="AC90" s="1528" t="s">
        <v>21553</v>
      </c>
      <c r="AD90" s="1013" t="s">
        <v>21554</v>
      </c>
      <c r="AE90" s="1528" t="s">
        <v>21545</v>
      </c>
      <c r="AF90" s="1528" t="s">
        <v>21546</v>
      </c>
      <c r="AG90" s="377" t="s">
        <v>21547</v>
      </c>
      <c r="AH90" s="1528" t="s">
        <v>22965</v>
      </c>
      <c r="AI90" s="1701">
        <v>0.6</v>
      </c>
      <c r="AJ90" s="1638">
        <v>115</v>
      </c>
      <c r="AK90" s="378">
        <f t="shared" si="3"/>
        <v>0.18904109589041096</v>
      </c>
      <c r="AL90" s="378">
        <v>0</v>
      </c>
      <c r="AM90" s="380">
        <f t="shared" ref="AM90:AM95" si="4">SUBTOTAL(9,AK90:AL90)</f>
        <v>0.18904109589041096</v>
      </c>
      <c r="AN90" s="378"/>
      <c r="AO90" s="378"/>
      <c r="AP90" s="378"/>
      <c r="AQ90" s="830"/>
      <c r="AR90" s="484"/>
      <c r="AS90" s="786"/>
      <c r="AT90" s="1528"/>
      <c r="AU90" s="1528"/>
      <c r="AV90" s="383"/>
      <c r="AW90" s="1528"/>
      <c r="AX90" s="1202" t="s">
        <v>21561</v>
      </c>
      <c r="AY90" s="2401"/>
    </row>
    <row r="91" spans="1:52" s="1099" customFormat="1" ht="15.95" customHeight="1" x14ac:dyDescent="0.25">
      <c r="A91" s="1061"/>
      <c r="B91" s="1528"/>
      <c r="C91" s="1062"/>
      <c r="D91" s="1528"/>
      <c r="E91" s="1528"/>
      <c r="F91" s="1528"/>
      <c r="G91" s="1528"/>
      <c r="H91" s="1528"/>
      <c r="I91" s="1528"/>
      <c r="J91" s="1528"/>
      <c r="K91" s="1528"/>
      <c r="L91" s="1528"/>
      <c r="M91" s="1528"/>
      <c r="N91" s="379"/>
      <c r="O91" s="379"/>
      <c r="P91" s="379"/>
      <c r="Q91" s="831"/>
      <c r="R91" s="1527"/>
      <c r="S91" s="1527"/>
      <c r="T91" s="1527"/>
      <c r="U91" s="1527"/>
      <c r="V91" s="1527"/>
      <c r="W91" s="1527"/>
      <c r="X91" s="1527"/>
      <c r="Y91" s="1528"/>
      <c r="Z91" s="1528"/>
      <c r="AA91" s="754"/>
      <c r="AB91" s="1528"/>
      <c r="AC91" s="1535" t="s">
        <v>21551</v>
      </c>
      <c r="AD91" s="1013" t="s">
        <v>21552</v>
      </c>
      <c r="AE91" s="782" t="s">
        <v>21550</v>
      </c>
      <c r="AF91" s="1528" t="s">
        <v>21549</v>
      </c>
      <c r="AG91" s="377" t="s">
        <v>21548</v>
      </c>
      <c r="AH91" s="1528" t="s">
        <v>22965</v>
      </c>
      <c r="AI91" s="1701">
        <v>0.6</v>
      </c>
      <c r="AJ91" s="1638">
        <v>55</v>
      </c>
      <c r="AK91" s="378">
        <f t="shared" si="3"/>
        <v>9.0410958904109592E-2</v>
      </c>
      <c r="AL91" s="378">
        <v>0</v>
      </c>
      <c r="AM91" s="380">
        <f t="shared" si="4"/>
        <v>9.0410958904109592E-2</v>
      </c>
      <c r="AN91" s="378"/>
      <c r="AO91" s="378"/>
      <c r="AP91" s="378"/>
      <c r="AQ91" s="830"/>
      <c r="AR91" s="484"/>
      <c r="AS91" s="786"/>
      <c r="AT91" s="1528"/>
      <c r="AU91" s="1528"/>
      <c r="AV91" s="383"/>
      <c r="AW91" s="1528"/>
      <c r="AX91" s="1202" t="s">
        <v>21562</v>
      </c>
      <c r="AY91" s="2401"/>
    </row>
    <row r="92" spans="1:52" s="1099" customFormat="1" ht="15.95" customHeight="1" x14ac:dyDescent="0.25">
      <c r="A92" s="1061"/>
      <c r="B92" s="1545"/>
      <c r="C92" s="1062"/>
      <c r="D92" s="1545"/>
      <c r="E92" s="1545"/>
      <c r="F92" s="1545"/>
      <c r="G92" s="1545"/>
      <c r="H92" s="1545"/>
      <c r="I92" s="1545"/>
      <c r="J92" s="1545"/>
      <c r="K92" s="1545"/>
      <c r="L92" s="1545"/>
      <c r="M92" s="1545"/>
      <c r="N92" s="379"/>
      <c r="O92" s="379"/>
      <c r="P92" s="379"/>
      <c r="Q92" s="831"/>
      <c r="R92" s="1542"/>
      <c r="S92" s="1542"/>
      <c r="T92" s="1542"/>
      <c r="U92" s="1542"/>
      <c r="V92" s="1542"/>
      <c r="W92" s="1542"/>
      <c r="X92" s="1542"/>
      <c r="Y92" s="1545"/>
      <c r="Z92" s="1545"/>
      <c r="AA92" s="754"/>
      <c r="AB92" s="1545"/>
      <c r="AC92" s="1548" t="s">
        <v>21682</v>
      </c>
      <c r="AD92" s="1549" t="s">
        <v>21683</v>
      </c>
      <c r="AE92" s="1545" t="s">
        <v>21684</v>
      </c>
      <c r="AF92" s="1545" t="s">
        <v>21687</v>
      </c>
      <c r="AG92" s="377" t="s">
        <v>23004</v>
      </c>
      <c r="AH92" s="1545" t="s">
        <v>22965</v>
      </c>
      <c r="AI92" s="1701">
        <v>0.6</v>
      </c>
      <c r="AJ92" s="1638">
        <v>48.4</v>
      </c>
      <c r="AK92" s="378">
        <f t="shared" si="3"/>
        <v>7.9561643835616438E-2</v>
      </c>
      <c r="AL92" s="378">
        <v>0</v>
      </c>
      <c r="AM92" s="380">
        <f t="shared" si="4"/>
        <v>7.9561643835616438E-2</v>
      </c>
      <c r="AN92" s="378"/>
      <c r="AO92" s="378"/>
      <c r="AP92" s="378"/>
      <c r="AQ92" s="830"/>
      <c r="AR92" s="484"/>
      <c r="AS92" s="786"/>
      <c r="AT92" s="1545"/>
      <c r="AU92" s="1545"/>
      <c r="AV92" s="383"/>
      <c r="AW92" s="1545"/>
      <c r="AX92" s="1202" t="s">
        <v>21691</v>
      </c>
      <c r="AY92" s="2401"/>
    </row>
    <row r="93" spans="1:52" s="1099" customFormat="1" ht="15.95" customHeight="1" x14ac:dyDescent="0.25">
      <c r="A93" s="1061"/>
      <c r="B93" s="1545"/>
      <c r="C93" s="1062"/>
      <c r="D93" s="1545"/>
      <c r="E93" s="1545"/>
      <c r="F93" s="1545"/>
      <c r="G93" s="1545"/>
      <c r="H93" s="1545"/>
      <c r="I93" s="1545"/>
      <c r="J93" s="1545"/>
      <c r="K93" s="1545"/>
      <c r="L93" s="1545"/>
      <c r="M93" s="1545"/>
      <c r="N93" s="379"/>
      <c r="O93" s="379"/>
      <c r="P93" s="379"/>
      <c r="Q93" s="831"/>
      <c r="R93" s="1542"/>
      <c r="S93" s="1542"/>
      <c r="T93" s="1542"/>
      <c r="U93" s="1542"/>
      <c r="V93" s="1542"/>
      <c r="W93" s="1542"/>
      <c r="X93" s="1542"/>
      <c r="Y93" s="1545"/>
      <c r="Z93" s="1545"/>
      <c r="AA93" s="754"/>
      <c r="AB93" s="1545"/>
      <c r="AC93" s="1548" t="s">
        <v>21689</v>
      </c>
      <c r="AD93" s="1549" t="s">
        <v>21690</v>
      </c>
      <c r="AE93" s="1545" t="s">
        <v>21688</v>
      </c>
      <c r="AF93" s="1545" t="s">
        <v>21686</v>
      </c>
      <c r="AG93" s="377" t="s">
        <v>21685</v>
      </c>
      <c r="AH93" s="1545" t="s">
        <v>22965</v>
      </c>
      <c r="AI93" s="1701">
        <v>0.6</v>
      </c>
      <c r="AJ93" s="1638">
        <v>139.19999999999999</v>
      </c>
      <c r="AK93" s="378">
        <f t="shared" si="3"/>
        <v>0.22882191780821917</v>
      </c>
      <c r="AL93" s="378">
        <v>0</v>
      </c>
      <c r="AM93" s="380">
        <f t="shared" si="4"/>
        <v>0.22882191780821917</v>
      </c>
      <c r="AN93" s="378"/>
      <c r="AO93" s="378"/>
      <c r="AP93" s="378"/>
      <c r="AQ93" s="830"/>
      <c r="AR93" s="484"/>
      <c r="AS93" s="786"/>
      <c r="AT93" s="1545"/>
      <c r="AU93" s="1545"/>
      <c r="AV93" s="383"/>
      <c r="AW93" s="1545"/>
      <c r="AX93" s="1202" t="s">
        <v>21692</v>
      </c>
      <c r="AY93" s="2401"/>
    </row>
    <row r="94" spans="1:52" s="1099" customFormat="1" ht="15.95" customHeight="1" x14ac:dyDescent="0.25">
      <c r="A94" s="1061"/>
      <c r="B94" s="1632"/>
      <c r="C94" s="1062"/>
      <c r="D94" s="1632"/>
      <c r="E94" s="1632"/>
      <c r="F94" s="1632"/>
      <c r="G94" s="1632"/>
      <c r="H94" s="1632"/>
      <c r="I94" s="1632"/>
      <c r="J94" s="1632"/>
      <c r="K94" s="1632"/>
      <c r="L94" s="1632"/>
      <c r="M94" s="1632"/>
      <c r="N94" s="1629"/>
      <c r="O94" s="1629"/>
      <c r="P94" s="1629"/>
      <c r="Q94" s="831"/>
      <c r="R94" s="1630"/>
      <c r="S94" s="1630"/>
      <c r="T94" s="1630"/>
      <c r="U94" s="1630"/>
      <c r="V94" s="1630"/>
      <c r="W94" s="1630"/>
      <c r="X94" s="1630"/>
      <c r="Y94" s="1632"/>
      <c r="Z94" s="1632"/>
      <c r="AA94" s="754"/>
      <c r="AB94" s="1632"/>
      <c r="AC94" s="1634" t="s">
        <v>22524</v>
      </c>
      <c r="AD94" s="1013" t="s">
        <v>22525</v>
      </c>
      <c r="AE94" s="1632" t="s">
        <v>22764</v>
      </c>
      <c r="AF94" s="1632" t="s">
        <v>22526</v>
      </c>
      <c r="AG94" s="377" t="s">
        <v>22527</v>
      </c>
      <c r="AH94" s="1632" t="s">
        <v>22965</v>
      </c>
      <c r="AI94" s="1701">
        <v>0.6</v>
      </c>
      <c r="AJ94" s="1638">
        <v>97.2</v>
      </c>
      <c r="AK94" s="378">
        <f t="shared" si="3"/>
        <v>0.15978082191780821</v>
      </c>
      <c r="AL94" s="378">
        <v>0</v>
      </c>
      <c r="AM94" s="380">
        <f t="shared" si="4"/>
        <v>0.15978082191780821</v>
      </c>
      <c r="AN94" s="378"/>
      <c r="AO94" s="378"/>
      <c r="AP94" s="378"/>
      <c r="AQ94" s="830"/>
      <c r="AR94" s="484"/>
      <c r="AS94" s="786"/>
      <c r="AT94" s="1632"/>
      <c r="AU94" s="1632"/>
      <c r="AV94" s="383"/>
      <c r="AW94" s="1632"/>
      <c r="AX94" s="1202" t="s">
        <v>22528</v>
      </c>
      <c r="AY94" s="2401"/>
    </row>
    <row r="95" spans="1:52" s="1099" customFormat="1" ht="15.95" customHeight="1" x14ac:dyDescent="0.25">
      <c r="A95" s="1061"/>
      <c r="B95" s="1682"/>
      <c r="C95" s="1062"/>
      <c r="D95" s="1682"/>
      <c r="E95" s="1682"/>
      <c r="F95" s="1682"/>
      <c r="G95" s="1682"/>
      <c r="H95" s="1682"/>
      <c r="I95" s="1682"/>
      <c r="J95" s="1682"/>
      <c r="K95" s="1682"/>
      <c r="L95" s="1682"/>
      <c r="M95" s="1682"/>
      <c r="N95" s="1684"/>
      <c r="O95" s="1684"/>
      <c r="P95" s="1684"/>
      <c r="Q95" s="831"/>
      <c r="R95" s="1685"/>
      <c r="S95" s="1685"/>
      <c r="T95" s="1685"/>
      <c r="U95" s="1685"/>
      <c r="V95" s="1685"/>
      <c r="W95" s="1685"/>
      <c r="X95" s="1685"/>
      <c r="Y95" s="1682"/>
      <c r="Z95" s="1682"/>
      <c r="AA95" s="754"/>
      <c r="AB95" s="1682"/>
      <c r="AC95" s="1634" t="s">
        <v>22765</v>
      </c>
      <c r="AD95" s="1013" t="s">
        <v>22766</v>
      </c>
      <c r="AE95" s="1682" t="s">
        <v>22767</v>
      </c>
      <c r="AF95" s="1682" t="s">
        <v>776</v>
      </c>
      <c r="AG95" s="1683" t="s">
        <v>22768</v>
      </c>
      <c r="AH95" s="1682" t="s">
        <v>22769</v>
      </c>
      <c r="AI95" s="1684">
        <v>0.87</v>
      </c>
      <c r="AJ95" s="831">
        <v>3</v>
      </c>
      <c r="AK95" s="378">
        <f t="shared" si="3"/>
        <v>7.1506849315068491E-3</v>
      </c>
      <c r="AL95" s="378">
        <v>0</v>
      </c>
      <c r="AM95" s="380">
        <f t="shared" si="4"/>
        <v>7.1506849315068491E-3</v>
      </c>
      <c r="AN95" s="378"/>
      <c r="AO95" s="378"/>
      <c r="AP95" s="378"/>
      <c r="AQ95" s="830"/>
      <c r="AR95" s="484"/>
      <c r="AS95" s="786"/>
      <c r="AT95" s="1682"/>
      <c r="AU95" s="1682"/>
      <c r="AV95" s="383"/>
      <c r="AW95" s="1682"/>
      <c r="AX95" s="1202" t="s">
        <v>22770</v>
      </c>
      <c r="AY95" s="2401"/>
    </row>
    <row r="96" spans="1:52" s="1099" customFormat="1" ht="15.95" customHeight="1" x14ac:dyDescent="0.25">
      <c r="A96" s="353">
        <v>12</v>
      </c>
      <c r="B96" s="366" t="s">
        <v>49</v>
      </c>
      <c r="C96" s="366" t="s">
        <v>59</v>
      </c>
      <c r="D96" s="354" t="s">
        <v>18821</v>
      </c>
      <c r="E96" s="354" t="s">
        <v>20794</v>
      </c>
      <c r="F96" s="354" t="s">
        <v>20795</v>
      </c>
      <c r="G96" s="354" t="s">
        <v>221</v>
      </c>
      <c r="H96" s="354" t="s">
        <v>219</v>
      </c>
      <c r="I96" s="354" t="s">
        <v>220</v>
      </c>
      <c r="J96" s="354" t="s">
        <v>221</v>
      </c>
      <c r="K96" s="354" t="s">
        <v>879</v>
      </c>
      <c r="L96" s="354" t="s">
        <v>221</v>
      </c>
      <c r="M96" s="354" t="s">
        <v>879</v>
      </c>
      <c r="N96" s="360">
        <v>9.4</v>
      </c>
      <c r="O96" s="360">
        <v>2.2000000000000002</v>
      </c>
      <c r="P96" s="360">
        <f>O96*N96</f>
        <v>20.680000000000003</v>
      </c>
      <c r="Q96" s="503">
        <v>5</v>
      </c>
      <c r="R96" s="357"/>
      <c r="S96" s="357">
        <v>1</v>
      </c>
      <c r="T96" s="357"/>
      <c r="U96" s="357"/>
      <c r="V96" s="357"/>
      <c r="W96" s="357"/>
      <c r="X96" s="357"/>
      <c r="Y96" s="354" t="s">
        <v>62</v>
      </c>
      <c r="Z96" s="366" t="s">
        <v>224</v>
      </c>
      <c r="AA96" s="762" t="s">
        <v>225</v>
      </c>
      <c r="AB96" s="354" t="s">
        <v>1</v>
      </c>
      <c r="AC96" s="354" t="s">
        <v>226</v>
      </c>
      <c r="AD96" s="354" t="s">
        <v>227</v>
      </c>
      <c r="AE96" s="354" t="s">
        <v>410</v>
      </c>
      <c r="AF96" s="354" t="s">
        <v>286</v>
      </c>
      <c r="AG96" s="358" t="s">
        <v>230</v>
      </c>
      <c r="AH96" s="354" t="s">
        <v>337</v>
      </c>
      <c r="AI96" s="359">
        <v>0.114</v>
      </c>
      <c r="AJ96" s="490">
        <v>386</v>
      </c>
      <c r="AK96" s="359">
        <f>AJ96*0.086/365</f>
        <v>9.0947945205479441E-2</v>
      </c>
      <c r="AL96" s="359">
        <f>AJ96*0.028/365</f>
        <v>2.9610958904109589E-2</v>
      </c>
      <c r="AM96" s="361">
        <f>SUM(AK96:AL96)</f>
        <v>0.12055890410958903</v>
      </c>
      <c r="AN96" s="359">
        <f>SUM(AK96:AK106)</f>
        <v>6.7269923287671221</v>
      </c>
      <c r="AO96" s="359">
        <f>SUM(AL96:AL106)</f>
        <v>2.0577852054794521</v>
      </c>
      <c r="AP96" s="359">
        <f>SUM(AM96:AM106)</f>
        <v>8.7847775342465759</v>
      </c>
      <c r="AQ96" s="763">
        <f>AP96*30</f>
        <v>263.54332602739726</v>
      </c>
      <c r="AR96" s="764" t="s">
        <v>231</v>
      </c>
      <c r="AS96" s="765" t="s">
        <v>114</v>
      </c>
      <c r="AT96" s="354" t="s">
        <v>232</v>
      </c>
      <c r="AU96" s="354" t="s">
        <v>59</v>
      </c>
      <c r="AV96" s="916" t="s">
        <v>411</v>
      </c>
      <c r="AW96" s="354" t="s">
        <v>234</v>
      </c>
      <c r="AX96" s="447" t="s">
        <v>20796</v>
      </c>
      <c r="AY96" s="2401"/>
      <c r="AZ96" s="447" t="s">
        <v>20797</v>
      </c>
    </row>
    <row r="97" spans="1:51" s="8" customFormat="1" ht="15.95" customHeight="1" x14ac:dyDescent="0.25">
      <c r="A97" s="36"/>
      <c r="B97" s="1029"/>
      <c r="C97" s="2"/>
      <c r="D97" s="1029"/>
      <c r="E97" s="1029"/>
      <c r="F97" s="1029"/>
      <c r="G97" s="1029"/>
      <c r="H97" s="1029"/>
      <c r="I97" s="1029"/>
      <c r="J97" s="1029"/>
      <c r="K97" s="1029"/>
      <c r="L97" s="1029"/>
      <c r="M97" s="1029"/>
      <c r="N97" s="1036"/>
      <c r="O97" s="1036"/>
      <c r="P97" s="1557"/>
      <c r="Q97" s="37"/>
      <c r="R97" s="448"/>
      <c r="S97" s="448"/>
      <c r="T97" s="448"/>
      <c r="U97" s="448"/>
      <c r="V97" s="448"/>
      <c r="W97" s="448"/>
      <c r="X97" s="448"/>
      <c r="Y97" s="1029" t="s">
        <v>230</v>
      </c>
      <c r="Z97" s="1029" t="s">
        <v>230</v>
      </c>
      <c r="AA97" s="1" t="s">
        <v>230</v>
      </c>
      <c r="AB97" s="1029" t="s">
        <v>230</v>
      </c>
      <c r="AC97" s="1029" t="s">
        <v>230</v>
      </c>
      <c r="AD97" s="1029" t="s">
        <v>230</v>
      </c>
      <c r="AE97" s="1029" t="s">
        <v>412</v>
      </c>
      <c r="AF97" s="1029" t="s">
        <v>413</v>
      </c>
      <c r="AG97" s="39" t="s">
        <v>230</v>
      </c>
      <c r="AH97" s="1029" t="s">
        <v>337</v>
      </c>
      <c r="AI97" s="40">
        <v>0.114</v>
      </c>
      <c r="AJ97" s="1037">
        <v>112.5</v>
      </c>
      <c r="AK97" s="40">
        <f>AJ97*0.086/365</f>
        <v>2.6506849315068491E-2</v>
      </c>
      <c r="AL97" s="40">
        <f>AJ97*0.028/365</f>
        <v>8.6301369863013688E-3</v>
      </c>
      <c r="AM97" s="41">
        <f>SUM(AK97:AL97)</f>
        <v>3.5136986301369862E-2</v>
      </c>
      <c r="AN97" s="40"/>
      <c r="AO97" s="40"/>
      <c r="AP97" s="40"/>
      <c r="AQ97" s="367"/>
      <c r="AR97" s="42"/>
      <c r="AS97" s="43"/>
      <c r="AT97" s="1029"/>
      <c r="AU97" s="1029"/>
      <c r="AV97" s="44"/>
      <c r="AW97" s="1029"/>
      <c r="AX97" s="1029"/>
      <c r="AY97" s="2391"/>
    </row>
    <row r="98" spans="1:51" s="8" customFormat="1" ht="15.95" customHeight="1" x14ac:dyDescent="0.25">
      <c r="A98" s="36"/>
      <c r="B98" s="1029"/>
      <c r="C98" s="2"/>
      <c r="D98" s="1029"/>
      <c r="E98" s="1029"/>
      <c r="F98" s="1029"/>
      <c r="G98" s="1029"/>
      <c r="H98" s="1029"/>
      <c r="I98" s="1029"/>
      <c r="J98" s="1029"/>
      <c r="K98" s="1029"/>
      <c r="L98" s="1029"/>
      <c r="M98" s="1029"/>
      <c r="N98" s="1036"/>
      <c r="O98" s="1036"/>
      <c r="P98" s="1557"/>
      <c r="Q98" s="37"/>
      <c r="R98" s="448"/>
      <c r="S98" s="448"/>
      <c r="T98" s="448"/>
      <c r="U98" s="448"/>
      <c r="V98" s="448"/>
      <c r="W98" s="448"/>
      <c r="X98" s="448"/>
      <c r="Y98" s="1029" t="s">
        <v>230</v>
      </c>
      <c r="Z98" s="1029" t="s">
        <v>230</v>
      </c>
      <c r="AA98" s="1" t="s">
        <v>230</v>
      </c>
      <c r="AB98" s="1029" t="s">
        <v>230</v>
      </c>
      <c r="AC98" s="1029" t="s">
        <v>230</v>
      </c>
      <c r="AD98" s="1029" t="s">
        <v>230</v>
      </c>
      <c r="AE98" s="1029" t="s">
        <v>412</v>
      </c>
      <c r="AF98" s="1029" t="s">
        <v>414</v>
      </c>
      <c r="AG98" s="39" t="s">
        <v>230</v>
      </c>
      <c r="AH98" s="1029" t="s">
        <v>337</v>
      </c>
      <c r="AI98" s="40">
        <v>0.114</v>
      </c>
      <c r="AJ98" s="1037">
        <v>379.4</v>
      </c>
      <c r="AK98" s="40">
        <f>AJ98*0.086/365</f>
        <v>8.9392876712328748E-2</v>
      </c>
      <c r="AL98" s="40">
        <f>AJ98*0.028/365</f>
        <v>2.9104657534246573E-2</v>
      </c>
      <c r="AM98" s="41">
        <f t="shared" ref="AM98:AM106" si="5">SUM(AK98:AL98)</f>
        <v>0.11849753424657532</v>
      </c>
      <c r="AN98" s="40"/>
      <c r="AO98" s="40"/>
      <c r="AP98" s="40"/>
      <c r="AQ98" s="1644"/>
      <c r="AR98" s="1034"/>
      <c r="AS98" s="45"/>
      <c r="AT98" s="1029"/>
      <c r="AU98" s="1029"/>
      <c r="AV98" s="46"/>
      <c r="AW98" s="1029"/>
      <c r="AX98" s="1029"/>
      <c r="AY98" s="2391"/>
    </row>
    <row r="99" spans="1:51" s="8" customFormat="1" ht="15.95" customHeight="1" x14ac:dyDescent="0.25">
      <c r="A99" s="36"/>
      <c r="B99" s="1029"/>
      <c r="C99" s="2"/>
      <c r="D99" s="1029"/>
      <c r="E99" s="1029"/>
      <c r="F99" s="1029"/>
      <c r="G99" s="1029"/>
      <c r="H99" s="1029"/>
      <c r="I99" s="1029"/>
      <c r="J99" s="1029"/>
      <c r="K99" s="1029"/>
      <c r="L99" s="1029"/>
      <c r="M99" s="1029"/>
      <c r="N99" s="1036"/>
      <c r="O99" s="1036"/>
      <c r="P99" s="1557"/>
      <c r="Q99" s="37"/>
      <c r="R99" s="448"/>
      <c r="S99" s="448"/>
      <c r="T99" s="448"/>
      <c r="U99" s="448"/>
      <c r="V99" s="448"/>
      <c r="W99" s="448"/>
      <c r="X99" s="448"/>
      <c r="Y99" s="1028" t="s">
        <v>230</v>
      </c>
      <c r="Z99" s="1028" t="s">
        <v>230</v>
      </c>
      <c r="AA99" s="754" t="s">
        <v>230</v>
      </c>
      <c r="AB99" s="1028" t="s">
        <v>230</v>
      </c>
      <c r="AC99" s="1028" t="s">
        <v>230</v>
      </c>
      <c r="AD99" s="1028" t="s">
        <v>230</v>
      </c>
      <c r="AE99" s="1028" t="s">
        <v>16650</v>
      </c>
      <c r="AF99" s="1028" t="s">
        <v>2073</v>
      </c>
      <c r="AG99" s="377" t="s">
        <v>230</v>
      </c>
      <c r="AH99" s="1028" t="s">
        <v>337</v>
      </c>
      <c r="AI99" s="378">
        <v>0.114</v>
      </c>
      <c r="AJ99" s="1032">
        <v>6801.6</v>
      </c>
      <c r="AK99" s="378">
        <f>AJ99*0.086/365</f>
        <v>1.6025687671232876</v>
      </c>
      <c r="AL99" s="40">
        <f>AJ99*0.028/365</f>
        <v>0.52176657534246584</v>
      </c>
      <c r="AM99" s="41">
        <f t="shared" si="5"/>
        <v>2.1243353424657534</v>
      </c>
      <c r="AN99" s="40"/>
      <c r="AO99" s="40"/>
      <c r="AP99" s="40"/>
      <c r="AQ99" s="1644"/>
      <c r="AR99" s="1034"/>
      <c r="AS99" s="45"/>
      <c r="AT99" s="1029"/>
      <c r="AU99" s="1029"/>
      <c r="AV99" s="46"/>
      <c r="AW99" s="1029"/>
      <c r="AX99" s="1175" t="s">
        <v>16648</v>
      </c>
      <c r="AY99" s="2391"/>
    </row>
    <row r="100" spans="1:51" s="8" customFormat="1" ht="15.95" customHeight="1" x14ac:dyDescent="0.25">
      <c r="A100" s="36"/>
      <c r="B100" s="1029"/>
      <c r="C100" s="2"/>
      <c r="D100" s="1029"/>
      <c r="E100" s="1029"/>
      <c r="F100" s="1029"/>
      <c r="G100" s="1029"/>
      <c r="H100" s="1029"/>
      <c r="I100" s="1029"/>
      <c r="J100" s="1029"/>
      <c r="K100" s="1029"/>
      <c r="L100" s="1029"/>
      <c r="M100" s="1029"/>
      <c r="N100" s="1036"/>
      <c r="O100" s="1036"/>
      <c r="P100" s="1557"/>
      <c r="Q100" s="37"/>
      <c r="R100" s="448"/>
      <c r="S100" s="448"/>
      <c r="T100" s="448"/>
      <c r="U100" s="448"/>
      <c r="V100" s="448"/>
      <c r="W100" s="448"/>
      <c r="X100" s="448"/>
      <c r="Y100" s="1028" t="s">
        <v>230</v>
      </c>
      <c r="Z100" s="1028" t="s">
        <v>230</v>
      </c>
      <c r="AA100" s="754" t="s">
        <v>230</v>
      </c>
      <c r="AB100" s="1028" t="s">
        <v>230</v>
      </c>
      <c r="AC100" s="1028" t="s">
        <v>230</v>
      </c>
      <c r="AD100" s="1028" t="s">
        <v>230</v>
      </c>
      <c r="AE100" s="1028" t="s">
        <v>16650</v>
      </c>
      <c r="AF100" s="1028" t="s">
        <v>16647</v>
      </c>
      <c r="AG100" s="377" t="s">
        <v>230</v>
      </c>
      <c r="AH100" s="1028" t="s">
        <v>337</v>
      </c>
      <c r="AI100" s="378">
        <v>0.114</v>
      </c>
      <c r="AJ100" s="1032">
        <v>6995.2</v>
      </c>
      <c r="AK100" s="378">
        <f>AJ100*0.086/365</f>
        <v>1.6481841095890408</v>
      </c>
      <c r="AL100" s="40">
        <f>AJ100*0.028/365</f>
        <v>0.53661808219178087</v>
      </c>
      <c r="AM100" s="41">
        <f t="shared" si="5"/>
        <v>2.1848021917808218</v>
      </c>
      <c r="AN100" s="40"/>
      <c r="AO100" s="40"/>
      <c r="AP100" s="40"/>
      <c r="AQ100" s="1644"/>
      <c r="AR100" s="1034"/>
      <c r="AS100" s="45"/>
      <c r="AT100" s="1029"/>
      <c r="AU100" s="1029"/>
      <c r="AV100" s="46"/>
      <c r="AW100" s="1029"/>
      <c r="AX100" s="1175" t="s">
        <v>16648</v>
      </c>
      <c r="AY100" s="2391"/>
    </row>
    <row r="101" spans="1:51" s="8" customFormat="1" ht="15.95" customHeight="1" x14ac:dyDescent="0.25">
      <c r="A101" s="36"/>
      <c r="B101" s="1029"/>
      <c r="C101" s="2"/>
      <c r="D101" s="1029"/>
      <c r="E101" s="1029"/>
      <c r="F101" s="1029"/>
      <c r="G101" s="1029"/>
      <c r="H101" s="1029"/>
      <c r="I101" s="1029"/>
      <c r="J101" s="1029"/>
      <c r="K101" s="1029"/>
      <c r="L101" s="1029"/>
      <c r="M101" s="1029"/>
      <c r="N101" s="1036"/>
      <c r="O101" s="1036"/>
      <c r="P101" s="1557"/>
      <c r="Q101" s="37"/>
      <c r="R101" s="448"/>
      <c r="S101" s="448"/>
      <c r="T101" s="448"/>
      <c r="U101" s="448"/>
      <c r="V101" s="448"/>
      <c r="W101" s="448"/>
      <c r="X101" s="448"/>
      <c r="Y101" s="1029" t="s">
        <v>230</v>
      </c>
      <c r="Z101" s="1029" t="s">
        <v>230</v>
      </c>
      <c r="AA101" s="1" t="s">
        <v>230</v>
      </c>
      <c r="AB101" s="1029" t="s">
        <v>230</v>
      </c>
      <c r="AC101" s="1029" t="s">
        <v>230</v>
      </c>
      <c r="AD101" s="1029" t="s">
        <v>230</v>
      </c>
      <c r="AE101" s="1029" t="s">
        <v>412</v>
      </c>
      <c r="AF101" s="1029" t="s">
        <v>415</v>
      </c>
      <c r="AG101" s="39" t="s">
        <v>230</v>
      </c>
      <c r="AH101" s="1029" t="s">
        <v>58</v>
      </c>
      <c r="AI101" s="40">
        <v>0.114</v>
      </c>
      <c r="AJ101" s="1036">
        <v>5700</v>
      </c>
      <c r="AK101" s="40">
        <f>AJ101*0.087/365</f>
        <v>1.3586301369863014</v>
      </c>
      <c r="AL101" s="40">
        <f>AJ101*0.027/365</f>
        <v>0.42164383561643837</v>
      </c>
      <c r="AM101" s="41">
        <f t="shared" si="5"/>
        <v>1.7802739726027399</v>
      </c>
      <c r="AN101" s="40"/>
      <c r="AO101" s="40"/>
      <c r="AP101" s="40"/>
      <c r="AQ101" s="1644"/>
      <c r="AR101" s="1034"/>
      <c r="AS101" s="45"/>
      <c r="AT101" s="1029"/>
      <c r="AU101" s="1029"/>
      <c r="AV101" s="46"/>
      <c r="AW101" s="1029"/>
      <c r="AX101" s="1029"/>
      <c r="AY101" s="2391"/>
    </row>
    <row r="102" spans="1:51" s="8" customFormat="1" ht="15.95" customHeight="1" x14ac:dyDescent="0.25">
      <c r="A102" s="36"/>
      <c r="B102" s="1029"/>
      <c r="C102" s="2"/>
      <c r="D102" s="1029"/>
      <c r="E102" s="1029"/>
      <c r="F102" s="1029"/>
      <c r="G102" s="1029"/>
      <c r="H102" s="1029"/>
      <c r="I102" s="1029"/>
      <c r="J102" s="1029"/>
      <c r="K102" s="1029"/>
      <c r="L102" s="1029"/>
      <c r="M102" s="1029"/>
      <c r="N102" s="1036"/>
      <c r="O102" s="1036"/>
      <c r="P102" s="1557"/>
      <c r="Q102" s="37"/>
      <c r="R102" s="448"/>
      <c r="S102" s="448"/>
      <c r="T102" s="448"/>
      <c r="U102" s="448"/>
      <c r="V102" s="448"/>
      <c r="W102" s="448"/>
      <c r="X102" s="448"/>
      <c r="Y102" s="1029" t="s">
        <v>230</v>
      </c>
      <c r="Z102" s="1029" t="s">
        <v>230</v>
      </c>
      <c r="AA102" s="1" t="s">
        <v>230</v>
      </c>
      <c r="AB102" s="1029" t="s">
        <v>230</v>
      </c>
      <c r="AC102" s="1029" t="s">
        <v>230</v>
      </c>
      <c r="AD102" s="1029" t="s">
        <v>230</v>
      </c>
      <c r="AE102" s="1029" t="s">
        <v>416</v>
      </c>
      <c r="AF102" s="1029" t="s">
        <v>417</v>
      </c>
      <c r="AG102" s="39" t="s">
        <v>230</v>
      </c>
      <c r="AH102" s="1029" t="s">
        <v>58</v>
      </c>
      <c r="AI102" s="40">
        <v>0.114</v>
      </c>
      <c r="AJ102" s="1036">
        <v>2400</v>
      </c>
      <c r="AK102" s="40">
        <f>AJ102*0.087/365</f>
        <v>0.57205479452054786</v>
      </c>
      <c r="AL102" s="40">
        <f>AJ102*0.027/365</f>
        <v>0.17753424657534245</v>
      </c>
      <c r="AM102" s="41">
        <f t="shared" si="5"/>
        <v>0.74958904109589031</v>
      </c>
      <c r="AN102" s="40"/>
      <c r="AO102" s="40"/>
      <c r="AP102" s="40"/>
      <c r="AQ102" s="1644"/>
      <c r="AR102" s="1034"/>
      <c r="AS102" s="45"/>
      <c r="AT102" s="1029"/>
      <c r="AU102" s="1029"/>
      <c r="AV102" s="46"/>
      <c r="AW102" s="1029"/>
      <c r="AX102" s="1029"/>
      <c r="AY102" s="2391"/>
    </row>
    <row r="103" spans="1:51" s="8" customFormat="1" ht="15.95" customHeight="1" x14ac:dyDescent="0.25">
      <c r="A103" s="36"/>
      <c r="B103" s="1029"/>
      <c r="C103" s="2"/>
      <c r="D103" s="1029"/>
      <c r="E103" s="1029"/>
      <c r="F103" s="1029"/>
      <c r="G103" s="1029"/>
      <c r="H103" s="1029"/>
      <c r="I103" s="1029"/>
      <c r="J103" s="1029"/>
      <c r="K103" s="1029"/>
      <c r="L103" s="1029"/>
      <c r="M103" s="1029"/>
      <c r="N103" s="1036"/>
      <c r="O103" s="1036"/>
      <c r="P103" s="1557"/>
      <c r="Q103" s="37"/>
      <c r="R103" s="448"/>
      <c r="S103" s="448"/>
      <c r="T103" s="448"/>
      <c r="U103" s="448"/>
      <c r="V103" s="448"/>
      <c r="W103" s="448"/>
      <c r="X103" s="448"/>
      <c r="Y103" s="1029" t="s">
        <v>230</v>
      </c>
      <c r="Z103" s="1029" t="s">
        <v>230</v>
      </c>
      <c r="AA103" s="1" t="s">
        <v>230</v>
      </c>
      <c r="AB103" s="1029" t="s">
        <v>230</v>
      </c>
      <c r="AC103" s="1029" t="s">
        <v>230</v>
      </c>
      <c r="AD103" s="1029" t="s">
        <v>230</v>
      </c>
      <c r="AE103" s="1029" t="s">
        <v>418</v>
      </c>
      <c r="AF103" s="1029" t="s">
        <v>419</v>
      </c>
      <c r="AG103" s="39" t="s">
        <v>230</v>
      </c>
      <c r="AH103" s="1029" t="s">
        <v>60</v>
      </c>
      <c r="AI103" s="40">
        <v>0.114</v>
      </c>
      <c r="AJ103" s="1036">
        <v>2200</v>
      </c>
      <c r="AK103" s="40">
        <f>AJ103*0.087/365</f>
        <v>0.52438356164383559</v>
      </c>
      <c r="AL103" s="40">
        <f>AJ103*0.027/365</f>
        <v>0.16273972602739725</v>
      </c>
      <c r="AM103" s="41">
        <f t="shared" si="5"/>
        <v>0.68712328767123287</v>
      </c>
      <c r="AN103" s="40"/>
      <c r="AO103" s="40"/>
      <c r="AP103" s="40"/>
      <c r="AQ103" s="1644"/>
      <c r="AR103" s="1034"/>
      <c r="AS103" s="45"/>
      <c r="AT103" s="1029"/>
      <c r="AU103" s="1029"/>
      <c r="AV103" s="46"/>
      <c r="AW103" s="1029"/>
      <c r="AX103" s="1029"/>
      <c r="AY103" s="2391"/>
    </row>
    <row r="104" spans="1:51" s="8" customFormat="1" ht="15.95" customHeight="1" x14ac:dyDescent="0.25">
      <c r="A104" s="93"/>
      <c r="B104" s="88"/>
      <c r="C104" s="107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21"/>
      <c r="O104" s="21"/>
      <c r="P104" s="21"/>
      <c r="Q104" s="97"/>
      <c r="R104" s="94"/>
      <c r="S104" s="94"/>
      <c r="T104" s="94"/>
      <c r="U104" s="94"/>
      <c r="V104" s="94"/>
      <c r="W104" s="94"/>
      <c r="X104" s="94"/>
      <c r="Y104" s="88" t="s">
        <v>230</v>
      </c>
      <c r="Z104" s="88" t="s">
        <v>230</v>
      </c>
      <c r="AA104" s="90" t="s">
        <v>230</v>
      </c>
      <c r="AB104" s="88" t="s">
        <v>230</v>
      </c>
      <c r="AC104" s="88" t="s">
        <v>230</v>
      </c>
      <c r="AD104" s="88" t="s">
        <v>230</v>
      </c>
      <c r="AE104" s="88" t="s">
        <v>420</v>
      </c>
      <c r="AF104" s="88" t="s">
        <v>421</v>
      </c>
      <c r="AG104" s="95" t="s">
        <v>230</v>
      </c>
      <c r="AH104" s="88" t="s">
        <v>60</v>
      </c>
      <c r="AI104" s="98">
        <v>0.114</v>
      </c>
      <c r="AJ104" s="21">
        <v>2300</v>
      </c>
      <c r="AK104" s="98">
        <f>AJ104*0.087/365</f>
        <v>0.54821917808219178</v>
      </c>
      <c r="AL104" s="40">
        <f>AJ104*0.027/365</f>
        <v>0.17013698630136986</v>
      </c>
      <c r="AM104" s="41">
        <f t="shared" si="5"/>
        <v>0.71835616438356165</v>
      </c>
      <c r="AN104" s="98"/>
      <c r="AO104" s="98"/>
      <c r="AP104" s="98"/>
      <c r="AQ104" s="368"/>
      <c r="AR104" s="47"/>
      <c r="AS104" s="48"/>
      <c r="AT104" s="88"/>
      <c r="AU104" s="88"/>
      <c r="AV104" s="52"/>
      <c r="AW104" s="88"/>
      <c r="AX104" s="1029"/>
      <c r="AY104" s="2391"/>
    </row>
    <row r="105" spans="1:51" s="1099" customFormat="1" ht="15.95" customHeight="1" x14ac:dyDescent="0.25">
      <c r="A105" s="781"/>
      <c r="B105" s="782"/>
      <c r="C105" s="1003"/>
      <c r="D105" s="782"/>
      <c r="E105" s="782"/>
      <c r="F105" s="782"/>
      <c r="G105" s="782"/>
      <c r="H105" s="782"/>
      <c r="I105" s="782"/>
      <c r="J105" s="782"/>
      <c r="K105" s="782"/>
      <c r="L105" s="782"/>
      <c r="M105" s="782"/>
      <c r="N105" s="1990"/>
      <c r="O105" s="1990"/>
      <c r="P105" s="1990"/>
      <c r="Q105" s="785"/>
      <c r="R105" s="783"/>
      <c r="S105" s="783"/>
      <c r="T105" s="783"/>
      <c r="U105" s="783"/>
      <c r="V105" s="783"/>
      <c r="W105" s="783"/>
      <c r="X105" s="783"/>
      <c r="Y105" s="88" t="s">
        <v>230</v>
      </c>
      <c r="Z105" s="88" t="s">
        <v>230</v>
      </c>
      <c r="AA105" s="90" t="s">
        <v>230</v>
      </c>
      <c r="AB105" s="88" t="s">
        <v>230</v>
      </c>
      <c r="AC105" s="782" t="s">
        <v>24037</v>
      </c>
      <c r="AD105" s="1317" t="s">
        <v>24038</v>
      </c>
      <c r="AE105" s="782" t="s">
        <v>24040</v>
      </c>
      <c r="AF105" s="782" t="s">
        <v>24041</v>
      </c>
      <c r="AG105" s="1993" t="s">
        <v>24042</v>
      </c>
      <c r="AH105" s="782" t="s">
        <v>24039</v>
      </c>
      <c r="AI105" s="1990">
        <v>1.1399999999999999</v>
      </c>
      <c r="AJ105" s="1990">
        <v>9</v>
      </c>
      <c r="AK105" s="430">
        <f>AJ105*AI105/365</f>
        <v>2.8109589041095891E-2</v>
      </c>
      <c r="AL105" s="430">
        <v>0</v>
      </c>
      <c r="AM105" s="1111">
        <f t="shared" si="5"/>
        <v>2.8109589041095891E-2</v>
      </c>
      <c r="AN105" s="430"/>
      <c r="AO105" s="430"/>
      <c r="AP105" s="430"/>
      <c r="AQ105" s="830"/>
      <c r="AR105" s="484"/>
      <c r="AS105" s="786"/>
      <c r="AT105" s="782"/>
      <c r="AU105" s="782"/>
      <c r="AV105" s="787"/>
      <c r="AW105" s="782"/>
      <c r="AX105" s="2162" t="s">
        <v>24043</v>
      </c>
      <c r="AY105" s="2401"/>
    </row>
    <row r="106" spans="1:51" s="1099" customFormat="1" ht="15.95" customHeight="1" x14ac:dyDescent="0.25">
      <c r="A106" s="781"/>
      <c r="B106" s="782"/>
      <c r="C106" s="1003"/>
      <c r="D106" s="782"/>
      <c r="E106" s="782"/>
      <c r="F106" s="782"/>
      <c r="G106" s="782"/>
      <c r="H106" s="782"/>
      <c r="I106" s="782"/>
      <c r="J106" s="782"/>
      <c r="K106" s="782"/>
      <c r="L106" s="782"/>
      <c r="M106" s="782"/>
      <c r="N106" s="2555"/>
      <c r="O106" s="2555"/>
      <c r="P106" s="2555"/>
      <c r="Q106" s="785"/>
      <c r="R106" s="783"/>
      <c r="S106" s="783"/>
      <c r="T106" s="783"/>
      <c r="U106" s="783"/>
      <c r="V106" s="783"/>
      <c r="W106" s="783"/>
      <c r="X106" s="783"/>
      <c r="Y106" s="88" t="s">
        <v>230</v>
      </c>
      <c r="Z106" s="88" t="s">
        <v>230</v>
      </c>
      <c r="AA106" s="90" t="s">
        <v>230</v>
      </c>
      <c r="AB106" s="88" t="s">
        <v>230</v>
      </c>
      <c r="AC106" s="782" t="s">
        <v>25416</v>
      </c>
      <c r="AD106" s="1013" t="s">
        <v>25417</v>
      </c>
      <c r="AE106" s="782" t="s">
        <v>25418</v>
      </c>
      <c r="AF106" s="782" t="s">
        <v>25419</v>
      </c>
      <c r="AG106" s="2556" t="s">
        <v>25420</v>
      </c>
      <c r="AH106" s="782" t="s">
        <v>25421</v>
      </c>
      <c r="AI106" s="2555">
        <v>1.1399999999999999</v>
      </c>
      <c r="AJ106" s="2555">
        <v>76.2</v>
      </c>
      <c r="AK106" s="430">
        <f>AJ106*AI106/365</f>
        <v>0.2379945205479452</v>
      </c>
      <c r="AL106" s="430">
        <v>0</v>
      </c>
      <c r="AM106" s="1111">
        <f t="shared" si="5"/>
        <v>0.2379945205479452</v>
      </c>
      <c r="AN106" s="430"/>
      <c r="AO106" s="430"/>
      <c r="AP106" s="430"/>
      <c r="AQ106" s="830"/>
      <c r="AR106" s="484"/>
      <c r="AS106" s="786"/>
      <c r="AT106" s="782"/>
      <c r="AU106" s="782"/>
      <c r="AV106" s="787"/>
      <c r="AW106" s="782"/>
      <c r="AX106" s="2162" t="s">
        <v>25422</v>
      </c>
      <c r="AY106" s="2553"/>
    </row>
    <row r="107" spans="1:51" s="55" customFormat="1" ht="30.75" customHeight="1" x14ac:dyDescent="0.25">
      <c r="A107" s="182">
        <v>13</v>
      </c>
      <c r="B107" s="170" t="s">
        <v>49</v>
      </c>
      <c r="C107" s="170" t="s">
        <v>59</v>
      </c>
      <c r="D107" s="166" t="s">
        <v>19144</v>
      </c>
      <c r="E107" s="166" t="s">
        <v>423</v>
      </c>
      <c r="F107" s="166" t="s">
        <v>424</v>
      </c>
      <c r="G107" s="166"/>
      <c r="H107" s="166" t="s">
        <v>219</v>
      </c>
      <c r="I107" s="166" t="s">
        <v>220</v>
      </c>
      <c r="J107" s="166" t="s">
        <v>221</v>
      </c>
      <c r="K107" s="166" t="s">
        <v>222</v>
      </c>
      <c r="L107" s="166" t="s">
        <v>221</v>
      </c>
      <c r="M107" s="166" t="s">
        <v>223</v>
      </c>
      <c r="N107" s="186">
        <v>5.25</v>
      </c>
      <c r="O107" s="186">
        <v>3.25</v>
      </c>
      <c r="P107" s="186">
        <f>N107*O107</f>
        <v>17.0625</v>
      </c>
      <c r="Q107" s="184">
        <v>6</v>
      </c>
      <c r="R107" s="183"/>
      <c r="S107" s="183">
        <v>2</v>
      </c>
      <c r="T107" s="183"/>
      <c r="U107" s="183"/>
      <c r="V107" s="183"/>
      <c r="W107" s="183"/>
      <c r="X107" s="183"/>
      <c r="Y107" s="166" t="s">
        <v>330</v>
      </c>
      <c r="Z107" s="170" t="s">
        <v>425</v>
      </c>
      <c r="AA107" s="197" t="s">
        <v>426</v>
      </c>
      <c r="AB107" s="166" t="s">
        <v>427</v>
      </c>
      <c r="AC107" s="166" t="s">
        <v>428</v>
      </c>
      <c r="AD107" s="166" t="s">
        <v>429</v>
      </c>
      <c r="AE107" s="166" t="s">
        <v>433</v>
      </c>
      <c r="AF107" s="166" t="s">
        <v>434</v>
      </c>
      <c r="AG107" s="165" t="s">
        <v>230</v>
      </c>
      <c r="AH107" s="166" t="s">
        <v>337</v>
      </c>
      <c r="AI107" s="167">
        <v>0.114</v>
      </c>
      <c r="AJ107" s="168">
        <v>11654.5</v>
      </c>
      <c r="AK107" s="167">
        <v>2.7779219178082188</v>
      </c>
      <c r="AL107" s="167">
        <v>0.86211369863013698</v>
      </c>
      <c r="AM107" s="187">
        <v>3.6400356164383556</v>
      </c>
      <c r="AN107" s="167">
        <v>6.6269999999999998</v>
      </c>
      <c r="AO107" s="167">
        <f>SUM(AL107:AL108)</f>
        <v>2.0544558904109591</v>
      </c>
      <c r="AP107" s="167">
        <v>8.6809999999999992</v>
      </c>
      <c r="AQ107" s="167">
        <f>AP107*30</f>
        <v>260.42999999999995</v>
      </c>
      <c r="AR107" s="193" t="s">
        <v>231</v>
      </c>
      <c r="AS107" s="166" t="s">
        <v>431</v>
      </c>
      <c r="AT107" s="166" t="s">
        <v>232</v>
      </c>
      <c r="AU107" s="166" t="s">
        <v>59</v>
      </c>
      <c r="AV107" s="679" t="s">
        <v>432</v>
      </c>
      <c r="AW107" s="166" t="s">
        <v>234</v>
      </c>
      <c r="AX107" s="1175" t="s">
        <v>16702</v>
      </c>
      <c r="AY107" s="2391"/>
    </row>
    <row r="108" spans="1:51" s="55" customFormat="1" ht="30.75" customHeight="1" x14ac:dyDescent="0.25">
      <c r="A108" s="36"/>
      <c r="B108" s="2"/>
      <c r="C108" s="2"/>
      <c r="D108" s="2119"/>
      <c r="E108" s="2119"/>
      <c r="F108" s="2119"/>
      <c r="G108" s="2119"/>
      <c r="H108" s="2119"/>
      <c r="I108" s="2119"/>
      <c r="J108" s="2119"/>
      <c r="K108" s="2119"/>
      <c r="L108" s="2119"/>
      <c r="M108" s="2119"/>
      <c r="N108" s="2120"/>
      <c r="O108" s="2120"/>
      <c r="P108" s="2120"/>
      <c r="Q108" s="37"/>
      <c r="R108" s="448"/>
      <c r="S108" s="448"/>
      <c r="T108" s="448"/>
      <c r="U108" s="448"/>
      <c r="V108" s="448"/>
      <c r="W108" s="448"/>
      <c r="X108" s="448"/>
      <c r="Y108" s="2119" t="s">
        <v>230</v>
      </c>
      <c r="Z108" s="2119" t="s">
        <v>230</v>
      </c>
      <c r="AA108" s="1" t="s">
        <v>230</v>
      </c>
      <c r="AB108" s="2119" t="s">
        <v>230</v>
      </c>
      <c r="AC108" s="2119" t="s">
        <v>230</v>
      </c>
      <c r="AD108" s="2119" t="s">
        <v>230</v>
      </c>
      <c r="AE108" s="2119" t="s">
        <v>435</v>
      </c>
      <c r="AF108" s="2119" t="s">
        <v>237</v>
      </c>
      <c r="AG108" s="39" t="s">
        <v>230</v>
      </c>
      <c r="AH108" s="2119" t="s">
        <v>337</v>
      </c>
      <c r="AI108" s="40">
        <v>0.114</v>
      </c>
      <c r="AJ108" s="1326">
        <v>16118.7</v>
      </c>
      <c r="AK108" s="40">
        <v>3.8419915068493151</v>
      </c>
      <c r="AL108" s="40">
        <v>1.1923421917808219</v>
      </c>
      <c r="AM108" s="41">
        <v>5.034333698630137</v>
      </c>
      <c r="AN108" s="40"/>
      <c r="AO108" s="40"/>
      <c r="AP108" s="40"/>
      <c r="AQ108" s="40"/>
      <c r="AR108" s="283"/>
      <c r="AS108" s="2119"/>
      <c r="AT108" s="2119"/>
      <c r="AU108" s="2119"/>
      <c r="AV108" s="1060"/>
      <c r="AW108" s="2119"/>
      <c r="AX108" s="2119"/>
      <c r="AY108" s="2391"/>
    </row>
    <row r="109" spans="1:51" s="55" customFormat="1" ht="30.75" customHeight="1" x14ac:dyDescent="0.25">
      <c r="A109" s="1214"/>
      <c r="B109" s="1334"/>
      <c r="C109" s="1334"/>
      <c r="D109" s="286"/>
      <c r="E109" s="286"/>
      <c r="F109" s="286"/>
      <c r="G109" s="286"/>
      <c r="H109" s="286"/>
      <c r="I109" s="286"/>
      <c r="J109" s="286"/>
      <c r="K109" s="286"/>
      <c r="L109" s="286"/>
      <c r="M109" s="286"/>
      <c r="N109" s="1335"/>
      <c r="O109" s="1335"/>
      <c r="P109" s="1335"/>
      <c r="Q109" s="1336"/>
      <c r="R109" s="1219"/>
      <c r="S109" s="1219"/>
      <c r="T109" s="1219"/>
      <c r="U109" s="1219"/>
      <c r="V109" s="1219"/>
      <c r="W109" s="1219"/>
      <c r="X109" s="1219"/>
      <c r="Y109" s="286" t="s">
        <v>230</v>
      </c>
      <c r="Z109" s="735" t="s">
        <v>230</v>
      </c>
      <c r="AA109" s="741" t="s">
        <v>230</v>
      </c>
      <c r="AB109" s="735" t="s">
        <v>230</v>
      </c>
      <c r="AC109" s="735" t="s">
        <v>230</v>
      </c>
      <c r="AD109" s="735" t="s">
        <v>230</v>
      </c>
      <c r="AE109" s="434" t="s">
        <v>430</v>
      </c>
      <c r="AF109" s="434" t="s">
        <v>265</v>
      </c>
      <c r="AG109" s="438" t="s">
        <v>230</v>
      </c>
      <c r="AH109" s="434" t="s">
        <v>337</v>
      </c>
      <c r="AI109" s="511">
        <v>0</v>
      </c>
      <c r="AJ109" s="512">
        <v>0</v>
      </c>
      <c r="AK109" s="511">
        <v>0</v>
      </c>
      <c r="AL109" s="511">
        <v>0</v>
      </c>
      <c r="AM109" s="514">
        <v>0</v>
      </c>
      <c r="AN109" s="828"/>
      <c r="AO109" s="828"/>
      <c r="AP109" s="828"/>
      <c r="AQ109" s="828"/>
      <c r="AR109" s="746"/>
      <c r="AS109" s="735"/>
      <c r="AT109" s="735"/>
      <c r="AU109" s="735"/>
      <c r="AV109" s="935"/>
      <c r="AW109" s="735"/>
      <c r="AX109" s="735"/>
      <c r="AY109" s="2391"/>
    </row>
    <row r="110" spans="1:51" s="55" customFormat="1" ht="15.95" customHeight="1" x14ac:dyDescent="0.25">
      <c r="A110" s="1214"/>
      <c r="B110" s="286"/>
      <c r="C110" s="1334"/>
      <c r="D110" s="286"/>
      <c r="E110" s="286"/>
      <c r="F110" s="286"/>
      <c r="G110" s="286"/>
      <c r="H110" s="286"/>
      <c r="I110" s="286"/>
      <c r="J110" s="286"/>
      <c r="K110" s="286"/>
      <c r="L110" s="286"/>
      <c r="M110" s="286"/>
      <c r="N110" s="1335"/>
      <c r="O110" s="1335"/>
      <c r="P110" s="1335"/>
      <c r="Q110" s="1336"/>
      <c r="R110" s="1219"/>
      <c r="S110" s="1219"/>
      <c r="T110" s="1219"/>
      <c r="U110" s="1219"/>
      <c r="V110" s="1219"/>
      <c r="W110" s="1219"/>
      <c r="X110" s="1219"/>
      <c r="Y110" s="286" t="s">
        <v>230</v>
      </c>
      <c r="Z110" s="735" t="s">
        <v>230</v>
      </c>
      <c r="AA110" s="741" t="s">
        <v>230</v>
      </c>
      <c r="AB110" s="735" t="s">
        <v>230</v>
      </c>
      <c r="AC110" s="735" t="s">
        <v>230</v>
      </c>
      <c r="AD110" s="735" t="s">
        <v>230</v>
      </c>
      <c r="AE110" s="434" t="s">
        <v>436</v>
      </c>
      <c r="AF110" s="434" t="s">
        <v>437</v>
      </c>
      <c r="AG110" s="438">
        <v>1022301598549</v>
      </c>
      <c r="AH110" s="434" t="s">
        <v>304</v>
      </c>
      <c r="AI110" s="513">
        <v>0</v>
      </c>
      <c r="AJ110" s="513">
        <v>0</v>
      </c>
      <c r="AK110" s="1573">
        <f>AJ110*AI110/365</f>
        <v>0</v>
      </c>
      <c r="AL110" s="1573">
        <v>0</v>
      </c>
      <c r="AM110" s="2161">
        <f>SUBTOTAL(9,AK110:AL110)</f>
        <v>0</v>
      </c>
      <c r="AN110" s="828"/>
      <c r="AO110" s="828"/>
      <c r="AP110" s="828"/>
      <c r="AQ110" s="828"/>
      <c r="AR110" s="743"/>
      <c r="AS110" s="739"/>
      <c r="AT110" s="735"/>
      <c r="AU110" s="735"/>
      <c r="AV110" s="735"/>
      <c r="AW110" s="735"/>
      <c r="AX110" s="735"/>
      <c r="AY110" s="2391"/>
    </row>
    <row r="111" spans="1:51" s="55" customFormat="1" ht="15.95" customHeight="1" x14ac:dyDescent="0.25">
      <c r="A111" s="1214"/>
      <c r="B111" s="286"/>
      <c r="C111" s="1334"/>
      <c r="D111" s="286"/>
      <c r="E111" s="286"/>
      <c r="F111" s="286"/>
      <c r="G111" s="286"/>
      <c r="H111" s="286"/>
      <c r="I111" s="286"/>
      <c r="J111" s="286"/>
      <c r="K111" s="286"/>
      <c r="L111" s="286"/>
      <c r="M111" s="286"/>
      <c r="N111" s="1335"/>
      <c r="O111" s="1335"/>
      <c r="P111" s="1335"/>
      <c r="Q111" s="1336"/>
      <c r="R111" s="1219"/>
      <c r="S111" s="1219"/>
      <c r="T111" s="1219"/>
      <c r="U111" s="1219"/>
      <c r="V111" s="1219"/>
      <c r="W111" s="1219"/>
      <c r="X111" s="1219"/>
      <c r="Y111" s="286" t="s">
        <v>230</v>
      </c>
      <c r="Z111" s="735" t="s">
        <v>230</v>
      </c>
      <c r="AA111" s="741" t="s">
        <v>230</v>
      </c>
      <c r="AB111" s="735" t="s">
        <v>230</v>
      </c>
      <c r="AC111" s="735" t="s">
        <v>230</v>
      </c>
      <c r="AD111" s="735" t="s">
        <v>230</v>
      </c>
      <c r="AE111" s="434" t="s">
        <v>436</v>
      </c>
      <c r="AF111" s="434" t="s">
        <v>438</v>
      </c>
      <c r="AG111" s="438">
        <v>317507400035628</v>
      </c>
      <c r="AH111" s="434" t="s">
        <v>439</v>
      </c>
      <c r="AI111" s="513">
        <v>0</v>
      </c>
      <c r="AJ111" s="513">
        <v>0</v>
      </c>
      <c r="AK111" s="511">
        <f>AJ111*AI111/365</f>
        <v>0</v>
      </c>
      <c r="AL111" s="511">
        <v>0</v>
      </c>
      <c r="AM111" s="514">
        <f>SUBTOTAL(9,AK111:AL111)</f>
        <v>0</v>
      </c>
      <c r="AN111" s="828"/>
      <c r="AO111" s="828"/>
      <c r="AP111" s="828"/>
      <c r="AQ111" s="828"/>
      <c r="AR111" s="743"/>
      <c r="AS111" s="739"/>
      <c r="AT111" s="735"/>
      <c r="AU111" s="735"/>
      <c r="AV111" s="735"/>
      <c r="AW111" s="735"/>
      <c r="AX111" s="735"/>
      <c r="AY111" s="2391"/>
    </row>
    <row r="112" spans="1:51" s="55" customFormat="1" ht="15.95" customHeight="1" x14ac:dyDescent="0.25">
      <c r="A112" s="36"/>
      <c r="B112" s="2119"/>
      <c r="C112" s="2"/>
      <c r="D112" s="2119"/>
      <c r="E112" s="2119"/>
      <c r="F112" s="2119"/>
      <c r="G112" s="2119"/>
      <c r="H112" s="2119"/>
      <c r="I112" s="2119"/>
      <c r="J112" s="2119"/>
      <c r="K112" s="2119"/>
      <c r="L112" s="2119"/>
      <c r="M112" s="2119"/>
      <c r="N112" s="2120"/>
      <c r="O112" s="2120"/>
      <c r="P112" s="2120"/>
      <c r="Q112" s="37"/>
      <c r="R112" s="448"/>
      <c r="S112" s="448"/>
      <c r="T112" s="448"/>
      <c r="U112" s="448"/>
      <c r="V112" s="448"/>
      <c r="W112" s="448"/>
      <c r="X112" s="448"/>
      <c r="Y112" s="2119" t="s">
        <v>230</v>
      </c>
      <c r="Z112" s="2119" t="s">
        <v>230</v>
      </c>
      <c r="AA112" s="1" t="s">
        <v>230</v>
      </c>
      <c r="AB112" s="2119" t="s">
        <v>230</v>
      </c>
      <c r="AC112" s="2119" t="s">
        <v>230</v>
      </c>
      <c r="AD112" s="2119" t="s">
        <v>230</v>
      </c>
      <c r="AE112" s="2119" t="s">
        <v>16699</v>
      </c>
      <c r="AF112" s="2119" t="s">
        <v>16700</v>
      </c>
      <c r="AG112" s="39">
        <v>315774600317227</v>
      </c>
      <c r="AH112" s="2119" t="s">
        <v>16701</v>
      </c>
      <c r="AI112" s="2120">
        <v>0.87</v>
      </c>
      <c r="AJ112" s="37">
        <v>3</v>
      </c>
      <c r="AK112" s="40">
        <f>AJ112*AI112/365</f>
        <v>7.1506849315068491E-3</v>
      </c>
      <c r="AL112" s="40">
        <v>0</v>
      </c>
      <c r="AM112" s="41">
        <f>SUBTOTAL(9,AK112:AL112)</f>
        <v>7.1506849315068491E-3</v>
      </c>
      <c r="AN112" s="40"/>
      <c r="AO112" s="40"/>
      <c r="AP112" s="40"/>
      <c r="AQ112" s="40"/>
      <c r="AR112" s="2120"/>
      <c r="AS112" s="448"/>
      <c r="AT112" s="2119"/>
      <c r="AU112" s="2119"/>
      <c r="AV112" s="2119"/>
      <c r="AW112" s="2119"/>
      <c r="AX112" s="2119"/>
      <c r="AY112" s="2391"/>
    </row>
    <row r="113" spans="1:52" s="55" customFormat="1" ht="15.95" customHeight="1" x14ac:dyDescent="0.25">
      <c r="A113" s="182">
        <v>14</v>
      </c>
      <c r="B113" s="170" t="s">
        <v>49</v>
      </c>
      <c r="C113" s="170" t="s">
        <v>59</v>
      </c>
      <c r="D113" s="166" t="s">
        <v>16723</v>
      </c>
      <c r="E113" s="166" t="s">
        <v>440</v>
      </c>
      <c r="F113" s="166" t="s">
        <v>441</v>
      </c>
      <c r="G113" s="166"/>
      <c r="H113" s="166" t="s">
        <v>219</v>
      </c>
      <c r="I113" s="166" t="s">
        <v>220</v>
      </c>
      <c r="J113" s="166" t="s">
        <v>221</v>
      </c>
      <c r="K113" s="166" t="s">
        <v>222</v>
      </c>
      <c r="L113" s="166" t="s">
        <v>221</v>
      </c>
      <c r="M113" s="166" t="s">
        <v>222</v>
      </c>
      <c r="N113" s="186">
        <v>5.25</v>
      </c>
      <c r="O113" s="186">
        <v>3.25</v>
      </c>
      <c r="P113" s="186">
        <f>N113*O113</f>
        <v>17.0625</v>
      </c>
      <c r="Q113" s="184">
        <v>4</v>
      </c>
      <c r="R113" s="183"/>
      <c r="S113" s="183">
        <v>1</v>
      </c>
      <c r="T113" s="183"/>
      <c r="U113" s="183">
        <v>0</v>
      </c>
      <c r="V113" s="183"/>
      <c r="W113" s="183"/>
      <c r="X113" s="183"/>
      <c r="Y113" s="166" t="s">
        <v>62</v>
      </c>
      <c r="Z113" s="170" t="s">
        <v>224</v>
      </c>
      <c r="AA113" s="197" t="s">
        <v>225</v>
      </c>
      <c r="AB113" s="166" t="s">
        <v>1</v>
      </c>
      <c r="AC113" s="166" t="s">
        <v>226</v>
      </c>
      <c r="AD113" s="166" t="s">
        <v>227</v>
      </c>
      <c r="AE113" s="166" t="s">
        <v>442</v>
      </c>
      <c r="AF113" s="166" t="s">
        <v>443</v>
      </c>
      <c r="AG113" s="165" t="s">
        <v>230</v>
      </c>
      <c r="AH113" s="166" t="s">
        <v>337</v>
      </c>
      <c r="AI113" s="167">
        <v>0.114</v>
      </c>
      <c r="AJ113" s="168">
        <v>6023</v>
      </c>
      <c r="AK113" s="167">
        <f>AJ113*0.087/365</f>
        <v>1.4356191780821916</v>
      </c>
      <c r="AL113" s="167">
        <f>AJ113*0.027/365</f>
        <v>0.4455369863013699</v>
      </c>
      <c r="AM113" s="187">
        <f>SUM(AK113:AL113)</f>
        <v>1.8811561643835615</v>
      </c>
      <c r="AN113" s="167">
        <f>SUM(AK113:AK125)</f>
        <v>8.7956164383561628</v>
      </c>
      <c r="AO113" s="167">
        <f>SUM(AL113:AL125)</f>
        <v>1.9991835616438354</v>
      </c>
      <c r="AP113" s="167">
        <f>SUM(AN113:AO113)</f>
        <v>10.794799999999999</v>
      </c>
      <c r="AQ113" s="167">
        <f>AP113*30</f>
        <v>323.84399999999994</v>
      </c>
      <c r="AR113" s="193" t="s">
        <v>231</v>
      </c>
      <c r="AS113" s="166" t="s">
        <v>431</v>
      </c>
      <c r="AT113" s="166" t="s">
        <v>232</v>
      </c>
      <c r="AU113" s="166" t="s">
        <v>59</v>
      </c>
      <c r="AV113" s="679" t="s">
        <v>444</v>
      </c>
      <c r="AW113" s="166" t="s">
        <v>234</v>
      </c>
      <c r="AX113" s="1175" t="s">
        <v>16716</v>
      </c>
      <c r="AY113" s="2391"/>
    </row>
    <row r="114" spans="1:52" s="8" customFormat="1" ht="15.95" customHeight="1" x14ac:dyDescent="0.25">
      <c r="A114" s="36"/>
      <c r="B114" s="2"/>
      <c r="C114" s="2"/>
      <c r="D114" s="2119"/>
      <c r="E114" s="2119"/>
      <c r="F114" s="2119"/>
      <c r="G114" s="2119"/>
      <c r="H114" s="2119"/>
      <c r="I114" s="2119"/>
      <c r="J114" s="2119"/>
      <c r="K114" s="2119"/>
      <c r="L114" s="2119"/>
      <c r="M114" s="2119"/>
      <c r="N114" s="2120"/>
      <c r="O114" s="2120"/>
      <c r="P114" s="2120"/>
      <c r="Q114" s="37"/>
      <c r="R114" s="448"/>
      <c r="S114" s="448"/>
      <c r="T114" s="448"/>
      <c r="U114" s="448"/>
      <c r="V114" s="448"/>
      <c r="W114" s="448"/>
      <c r="X114" s="448"/>
      <c r="Y114" s="2119" t="s">
        <v>230</v>
      </c>
      <c r="Z114" s="2119" t="s">
        <v>230</v>
      </c>
      <c r="AA114" s="1" t="s">
        <v>230</v>
      </c>
      <c r="AB114" s="2119" t="s">
        <v>230</v>
      </c>
      <c r="AC114" s="2119" t="s">
        <v>230</v>
      </c>
      <c r="AD114" s="2119" t="s">
        <v>230</v>
      </c>
      <c r="AE114" s="2129" t="s">
        <v>16717</v>
      </c>
      <c r="AF114" s="2129" t="s">
        <v>16718</v>
      </c>
      <c r="AG114" s="2130" t="s">
        <v>230</v>
      </c>
      <c r="AH114" s="2129" t="s">
        <v>337</v>
      </c>
      <c r="AI114" s="378">
        <v>0.114</v>
      </c>
      <c r="AJ114" s="2131">
        <v>15643</v>
      </c>
      <c r="AK114" s="378">
        <f>AJ114*0.087/365</f>
        <v>3.7286054794520544</v>
      </c>
      <c r="AL114" s="378">
        <f>AJ114*0.027/365</f>
        <v>1.1571534246575341</v>
      </c>
      <c r="AM114" s="380">
        <f>SUM(AK114:AL114)</f>
        <v>4.8857589041095881</v>
      </c>
      <c r="AN114" s="40"/>
      <c r="AO114" s="40"/>
      <c r="AP114" s="40"/>
      <c r="AQ114" s="40"/>
      <c r="AR114" s="283"/>
      <c r="AS114" s="19"/>
      <c r="AT114" s="2119"/>
      <c r="AU114" s="2119"/>
      <c r="AV114" s="1060"/>
      <c r="AW114" s="2119"/>
      <c r="AX114" s="2129"/>
      <c r="AY114" s="2391"/>
    </row>
    <row r="115" spans="1:52" s="8" customFormat="1" ht="34.5" customHeight="1" x14ac:dyDescent="0.25">
      <c r="A115" s="36"/>
      <c r="B115" s="2"/>
      <c r="C115" s="2"/>
      <c r="D115" s="1029"/>
      <c r="E115" s="1029"/>
      <c r="F115" s="1029"/>
      <c r="G115" s="1029"/>
      <c r="H115" s="1029"/>
      <c r="I115" s="1029"/>
      <c r="J115" s="1029"/>
      <c r="K115" s="1029"/>
      <c r="L115" s="1029"/>
      <c r="M115" s="1029"/>
      <c r="N115" s="1036"/>
      <c r="O115" s="1036"/>
      <c r="P115" s="1557"/>
      <c r="Q115" s="37"/>
      <c r="R115" s="448"/>
      <c r="S115" s="448"/>
      <c r="T115" s="448"/>
      <c r="U115" s="448"/>
      <c r="V115" s="448"/>
      <c r="W115" s="448"/>
      <c r="X115" s="448"/>
      <c r="Y115" s="1029" t="s">
        <v>230</v>
      </c>
      <c r="Z115" s="1029" t="s">
        <v>230</v>
      </c>
      <c r="AA115" s="1" t="s">
        <v>230</v>
      </c>
      <c r="AB115" s="1029" t="s">
        <v>230</v>
      </c>
      <c r="AC115" s="1029" t="s">
        <v>230</v>
      </c>
      <c r="AD115" s="1029" t="s">
        <v>230</v>
      </c>
      <c r="AE115" s="1029" t="s">
        <v>445</v>
      </c>
      <c r="AF115" s="1029" t="s">
        <v>446</v>
      </c>
      <c r="AG115" s="39" t="s">
        <v>230</v>
      </c>
      <c r="AH115" s="1029" t="s">
        <v>58</v>
      </c>
      <c r="AI115" s="40">
        <v>0.114</v>
      </c>
      <c r="AJ115" s="1036">
        <v>10800</v>
      </c>
      <c r="AK115" s="40">
        <f>AJ115*0.044/365</f>
        <v>1.301917808219178</v>
      </c>
      <c r="AL115" s="40">
        <f>AJ115*0.0134/365</f>
        <v>0.39649315068493152</v>
      </c>
      <c r="AM115" s="40">
        <f>SUM(AK115:AL115)</f>
        <v>1.6984109589041094</v>
      </c>
      <c r="AN115" s="40"/>
      <c r="AO115" s="40"/>
      <c r="AP115" s="40"/>
      <c r="AQ115" s="1644"/>
      <c r="AR115" s="1034"/>
      <c r="AS115" s="45"/>
      <c r="AT115" s="1029"/>
      <c r="AU115" s="1029"/>
      <c r="AV115" s="44"/>
      <c r="AW115" s="1029"/>
      <c r="AX115" s="1029"/>
      <c r="AY115" s="2391"/>
    </row>
    <row r="116" spans="1:52" s="8" customFormat="1" ht="15.95" customHeight="1" x14ac:dyDescent="0.25">
      <c r="A116" s="36"/>
      <c r="B116" s="1029"/>
      <c r="C116" s="2"/>
      <c r="D116" s="1029"/>
      <c r="E116" s="1029"/>
      <c r="F116" s="1029"/>
      <c r="G116" s="1029"/>
      <c r="H116" s="1029"/>
      <c r="I116" s="1029"/>
      <c r="J116" s="1029"/>
      <c r="K116" s="1029"/>
      <c r="L116" s="1029"/>
      <c r="M116" s="1029"/>
      <c r="N116" s="1036"/>
      <c r="O116" s="1036"/>
      <c r="P116" s="1557"/>
      <c r="Q116" s="37"/>
      <c r="R116" s="448"/>
      <c r="S116" s="448"/>
      <c r="T116" s="448"/>
      <c r="U116" s="448"/>
      <c r="V116" s="448"/>
      <c r="W116" s="448"/>
      <c r="X116" s="448"/>
      <c r="Y116" s="1029" t="s">
        <v>230</v>
      </c>
      <c r="Z116" s="1029" t="s">
        <v>230</v>
      </c>
      <c r="AA116" s="1" t="s">
        <v>230</v>
      </c>
      <c r="AB116" s="1029" t="s">
        <v>230</v>
      </c>
      <c r="AC116" s="1029" t="s">
        <v>230</v>
      </c>
      <c r="AD116" s="1029" t="s">
        <v>230</v>
      </c>
      <c r="AE116" s="1029" t="s">
        <v>447</v>
      </c>
      <c r="AF116" s="1029" t="s">
        <v>448</v>
      </c>
      <c r="AG116" s="39">
        <v>1147746222084</v>
      </c>
      <c r="AH116" s="1029" t="s">
        <v>304</v>
      </c>
      <c r="AI116" s="1036">
        <v>1.1399999999999999</v>
      </c>
      <c r="AJ116" s="1036">
        <v>360</v>
      </c>
      <c r="AK116" s="40">
        <f>AJ116*AI116/365</f>
        <v>1.1243835616438356</v>
      </c>
      <c r="AL116" s="40">
        <v>0</v>
      </c>
      <c r="AM116" s="14">
        <f>SUBTOTAL(9,AK116:AL116)</f>
        <v>1.1243835616438356</v>
      </c>
      <c r="AN116" s="40"/>
      <c r="AO116" s="40"/>
      <c r="AP116" s="40"/>
      <c r="AQ116" s="1644"/>
      <c r="AR116" s="1034"/>
      <c r="AS116" s="45"/>
      <c r="AT116" s="1029"/>
      <c r="AU116" s="1029"/>
      <c r="AV116" s="46"/>
      <c r="AW116" s="1029"/>
      <c r="AX116" s="1029"/>
      <c r="AY116" s="2391"/>
    </row>
    <row r="117" spans="1:52" s="8" customFormat="1" ht="15.95" customHeight="1" x14ac:dyDescent="0.25">
      <c r="A117" s="36"/>
      <c r="B117" s="1029"/>
      <c r="C117" s="2"/>
      <c r="D117" s="1029"/>
      <c r="E117" s="1029"/>
      <c r="F117" s="1029"/>
      <c r="G117" s="1029"/>
      <c r="H117" s="1029"/>
      <c r="I117" s="1029"/>
      <c r="J117" s="1029"/>
      <c r="K117" s="1029"/>
      <c r="L117" s="1029"/>
      <c r="M117" s="1029"/>
      <c r="N117" s="1036"/>
      <c r="O117" s="1036"/>
      <c r="P117" s="1557"/>
      <c r="Q117" s="37"/>
      <c r="R117" s="448"/>
      <c r="S117" s="448"/>
      <c r="T117" s="448"/>
      <c r="U117" s="448"/>
      <c r="V117" s="448"/>
      <c r="W117" s="448"/>
      <c r="X117" s="448"/>
      <c r="Y117" s="1029" t="s">
        <v>230</v>
      </c>
      <c r="Z117" s="1029" t="s">
        <v>230</v>
      </c>
      <c r="AA117" s="1" t="s">
        <v>230</v>
      </c>
      <c r="AB117" s="1029" t="s">
        <v>230</v>
      </c>
      <c r="AC117" s="1029" t="s">
        <v>230</v>
      </c>
      <c r="AD117" s="1029" t="s">
        <v>230</v>
      </c>
      <c r="AE117" s="1028" t="s">
        <v>16719</v>
      </c>
      <c r="AF117" s="1028" t="s">
        <v>16720</v>
      </c>
      <c r="AG117" s="377">
        <v>1027809237796</v>
      </c>
      <c r="AH117" s="1028" t="s">
        <v>304</v>
      </c>
      <c r="AI117" s="1640">
        <v>1.1399999999999999</v>
      </c>
      <c r="AJ117" s="1640">
        <v>300</v>
      </c>
      <c r="AK117" s="40">
        <f>AJ117*AI117/365</f>
        <v>0.93698630136986283</v>
      </c>
      <c r="AL117" s="40">
        <v>0</v>
      </c>
      <c r="AM117" s="14">
        <f>SUBTOTAL(9,AK117:AL117)</f>
        <v>0.93698630136986283</v>
      </c>
      <c r="AN117" s="40"/>
      <c r="AO117" s="40"/>
      <c r="AP117" s="40"/>
      <c r="AQ117" s="1644"/>
      <c r="AR117" s="1034"/>
      <c r="AS117" s="45"/>
      <c r="AT117" s="1029"/>
      <c r="AU117" s="1029"/>
      <c r="AV117" s="46"/>
      <c r="AW117" s="1029"/>
      <c r="AX117" s="1029"/>
      <c r="AY117" s="2391"/>
    </row>
    <row r="118" spans="1:52" s="8" customFormat="1" ht="15.95" customHeight="1" x14ac:dyDescent="0.25">
      <c r="A118" s="36"/>
      <c r="B118" s="1029"/>
      <c r="C118" s="2"/>
      <c r="D118" s="1029"/>
      <c r="E118" s="1029"/>
      <c r="F118" s="1029"/>
      <c r="G118" s="1029"/>
      <c r="H118" s="1029"/>
      <c r="I118" s="1029"/>
      <c r="J118" s="1029"/>
      <c r="K118" s="1029"/>
      <c r="L118" s="1029"/>
      <c r="M118" s="1029"/>
      <c r="N118" s="1036"/>
      <c r="O118" s="1036"/>
      <c r="P118" s="1557"/>
      <c r="Q118" s="37"/>
      <c r="R118" s="448"/>
      <c r="S118" s="448"/>
      <c r="T118" s="448"/>
      <c r="U118" s="448"/>
      <c r="V118" s="448"/>
      <c r="W118" s="448"/>
      <c r="X118" s="448"/>
      <c r="Y118" s="1029" t="s">
        <v>230</v>
      </c>
      <c r="Z118" s="1029" t="s">
        <v>230</v>
      </c>
      <c r="AA118" s="1" t="s">
        <v>230</v>
      </c>
      <c r="AB118" s="1029" t="s">
        <v>230</v>
      </c>
      <c r="AC118" s="1029" t="s">
        <v>230</v>
      </c>
      <c r="AD118" s="1029" t="s">
        <v>230</v>
      </c>
      <c r="AE118" s="1029" t="s">
        <v>447</v>
      </c>
      <c r="AF118" s="1029" t="s">
        <v>449</v>
      </c>
      <c r="AG118" s="39" t="s">
        <v>23005</v>
      </c>
      <c r="AH118" s="1029" t="s">
        <v>22966</v>
      </c>
      <c r="AI118" s="1700">
        <v>0.6</v>
      </c>
      <c r="AJ118" s="1640">
        <v>21</v>
      </c>
      <c r="AK118" s="40">
        <f t="shared" ref="AK118:AK125" si="6">AJ118*AI118/365</f>
        <v>3.4520547945205475E-2</v>
      </c>
      <c r="AL118" s="40">
        <v>0</v>
      </c>
      <c r="AM118" s="41">
        <f t="shared" ref="AM118:AM125" si="7">SUBTOTAL(9,AK118:AL118)</f>
        <v>3.4520547945205475E-2</v>
      </c>
      <c r="AN118" s="40"/>
      <c r="AO118" s="40"/>
      <c r="AP118" s="40"/>
      <c r="AQ118" s="1644"/>
      <c r="AR118" s="1034"/>
      <c r="AS118" s="45"/>
      <c r="AT118" s="1029"/>
      <c r="AU118" s="1029"/>
      <c r="AV118" s="46"/>
      <c r="AW118" s="1029"/>
      <c r="AX118" s="1029"/>
      <c r="AY118" s="2391"/>
    </row>
    <row r="119" spans="1:52" s="8" customFormat="1" ht="15.95" customHeight="1" x14ac:dyDescent="0.25">
      <c r="A119" s="36"/>
      <c r="B119" s="1029"/>
      <c r="C119" s="2"/>
      <c r="D119" s="1029"/>
      <c r="E119" s="1029"/>
      <c r="F119" s="1029"/>
      <c r="G119" s="1029"/>
      <c r="H119" s="1029"/>
      <c r="I119" s="1029"/>
      <c r="J119" s="1029"/>
      <c r="K119" s="1029"/>
      <c r="L119" s="1029"/>
      <c r="M119" s="1029"/>
      <c r="N119" s="1036"/>
      <c r="O119" s="1036"/>
      <c r="P119" s="1557"/>
      <c r="Q119" s="37"/>
      <c r="R119" s="448"/>
      <c r="S119" s="448"/>
      <c r="T119" s="448"/>
      <c r="U119" s="448"/>
      <c r="V119" s="448"/>
      <c r="W119" s="448"/>
      <c r="X119" s="448"/>
      <c r="Y119" s="1029" t="s">
        <v>230</v>
      </c>
      <c r="Z119" s="1029" t="s">
        <v>230</v>
      </c>
      <c r="AA119" s="1" t="s">
        <v>230</v>
      </c>
      <c r="AB119" s="1029" t="s">
        <v>230</v>
      </c>
      <c r="AC119" s="1029" t="s">
        <v>230</v>
      </c>
      <c r="AD119" s="1029" t="s">
        <v>230</v>
      </c>
      <c r="AE119" s="1029" t="s">
        <v>447</v>
      </c>
      <c r="AF119" s="1029" t="s">
        <v>451</v>
      </c>
      <c r="AG119" s="39">
        <v>309503033600064</v>
      </c>
      <c r="AH119" s="1029" t="s">
        <v>280</v>
      </c>
      <c r="AI119" s="1036">
        <v>0.87</v>
      </c>
      <c r="AJ119" s="37">
        <v>1</v>
      </c>
      <c r="AK119" s="40">
        <f t="shared" si="6"/>
        <v>2.3835616438356165E-3</v>
      </c>
      <c r="AL119" s="40">
        <v>0</v>
      </c>
      <c r="AM119" s="41">
        <f t="shared" si="7"/>
        <v>2.3835616438356165E-3</v>
      </c>
      <c r="AN119" s="40"/>
      <c r="AO119" s="40"/>
      <c r="AP119" s="40"/>
      <c r="AQ119" s="1644"/>
      <c r="AR119" s="1034"/>
      <c r="AS119" s="45"/>
      <c r="AT119" s="1029"/>
      <c r="AU119" s="1029"/>
      <c r="AV119" s="46"/>
      <c r="AW119" s="1029"/>
      <c r="AX119" s="1029"/>
      <c r="AY119" s="2391"/>
    </row>
    <row r="120" spans="1:52" s="8" customFormat="1" ht="15.95" customHeight="1" x14ac:dyDescent="0.25">
      <c r="A120" s="36"/>
      <c r="B120" s="1029"/>
      <c r="C120" s="2"/>
      <c r="D120" s="1029"/>
      <c r="E120" s="1029"/>
      <c r="F120" s="1029"/>
      <c r="G120" s="1029"/>
      <c r="H120" s="1029"/>
      <c r="I120" s="1029"/>
      <c r="J120" s="1029"/>
      <c r="K120" s="1029"/>
      <c r="L120" s="1029"/>
      <c r="M120" s="1029"/>
      <c r="N120" s="1036"/>
      <c r="O120" s="1036"/>
      <c r="P120" s="1557"/>
      <c r="Q120" s="37"/>
      <c r="R120" s="448"/>
      <c r="S120" s="448"/>
      <c r="T120" s="448"/>
      <c r="U120" s="448"/>
      <c r="V120" s="448"/>
      <c r="W120" s="448"/>
      <c r="X120" s="448"/>
      <c r="Y120" s="1029" t="s">
        <v>230</v>
      </c>
      <c r="Z120" s="1029" t="s">
        <v>230</v>
      </c>
      <c r="AA120" s="1" t="s">
        <v>230</v>
      </c>
      <c r="AB120" s="1029" t="s">
        <v>230</v>
      </c>
      <c r="AC120" s="1029" t="s">
        <v>230</v>
      </c>
      <c r="AD120" s="1029" t="s">
        <v>230</v>
      </c>
      <c r="AE120" s="1029" t="s">
        <v>447</v>
      </c>
      <c r="AF120" s="1029" t="s">
        <v>452</v>
      </c>
      <c r="AG120" s="39">
        <v>318507400003846</v>
      </c>
      <c r="AH120" s="1029" t="s">
        <v>453</v>
      </c>
      <c r="AI120" s="1036">
        <v>0.87</v>
      </c>
      <c r="AJ120" s="37">
        <v>4</v>
      </c>
      <c r="AK120" s="40">
        <f t="shared" si="6"/>
        <v>9.5342465753424661E-3</v>
      </c>
      <c r="AL120" s="40">
        <v>0</v>
      </c>
      <c r="AM120" s="41">
        <f t="shared" si="7"/>
        <v>9.5342465753424661E-3</v>
      </c>
      <c r="AN120" s="40"/>
      <c r="AO120" s="40"/>
      <c r="AP120" s="40"/>
      <c r="AQ120" s="1644"/>
      <c r="AR120" s="1034"/>
      <c r="AS120" s="45"/>
      <c r="AT120" s="1029"/>
      <c r="AU120" s="1029"/>
      <c r="AV120" s="46"/>
      <c r="AW120" s="1029"/>
      <c r="AX120" s="1029"/>
      <c r="AY120" s="2391"/>
    </row>
    <row r="121" spans="1:52" s="8" customFormat="1" ht="15.95" customHeight="1" x14ac:dyDescent="0.25">
      <c r="A121" s="36"/>
      <c r="B121" s="1029"/>
      <c r="C121" s="2"/>
      <c r="D121" s="1029"/>
      <c r="E121" s="1029"/>
      <c r="F121" s="1029"/>
      <c r="G121" s="1029"/>
      <c r="H121" s="1029"/>
      <c r="I121" s="1029"/>
      <c r="J121" s="1029"/>
      <c r="K121" s="1029"/>
      <c r="L121" s="1029"/>
      <c r="M121" s="1029"/>
      <c r="N121" s="1036"/>
      <c r="O121" s="1036"/>
      <c r="P121" s="1557"/>
      <c r="Q121" s="37"/>
      <c r="R121" s="448"/>
      <c r="S121" s="448"/>
      <c r="T121" s="448"/>
      <c r="U121" s="448"/>
      <c r="V121" s="448"/>
      <c r="W121" s="448"/>
      <c r="X121" s="448"/>
      <c r="Y121" s="1029" t="s">
        <v>230</v>
      </c>
      <c r="Z121" s="1029" t="s">
        <v>230</v>
      </c>
      <c r="AA121" s="1" t="s">
        <v>230</v>
      </c>
      <c r="AB121" s="1029" t="s">
        <v>230</v>
      </c>
      <c r="AC121" s="1029" t="s">
        <v>230</v>
      </c>
      <c r="AD121" s="1029" t="s">
        <v>230</v>
      </c>
      <c r="AE121" s="1029" t="s">
        <v>447</v>
      </c>
      <c r="AF121" s="1029" t="s">
        <v>454</v>
      </c>
      <c r="AG121" s="39">
        <v>319774600247213</v>
      </c>
      <c r="AH121" s="1029" t="s">
        <v>304</v>
      </c>
      <c r="AI121" s="1036">
        <v>1.1399999999999999</v>
      </c>
      <c r="AJ121" s="1036">
        <v>35</v>
      </c>
      <c r="AK121" s="40">
        <f t="shared" si="6"/>
        <v>0.10931506849315067</v>
      </c>
      <c r="AL121" s="40">
        <v>0</v>
      </c>
      <c r="AM121" s="14">
        <f t="shared" si="7"/>
        <v>0.10931506849315067</v>
      </c>
      <c r="AN121" s="40"/>
      <c r="AO121" s="40"/>
      <c r="AP121" s="40"/>
      <c r="AQ121" s="1644"/>
      <c r="AR121" s="1034"/>
      <c r="AS121" s="45"/>
      <c r="AT121" s="1029"/>
      <c r="AU121" s="1029"/>
      <c r="AV121" s="46"/>
      <c r="AW121" s="1029"/>
      <c r="AX121" s="1029"/>
      <c r="AY121" s="2391"/>
    </row>
    <row r="122" spans="1:52" s="8" customFormat="1" ht="15.95" customHeight="1" x14ac:dyDescent="0.25">
      <c r="A122" s="36"/>
      <c r="B122" s="1029"/>
      <c r="C122" s="2"/>
      <c r="D122" s="1029"/>
      <c r="E122" s="1029"/>
      <c r="F122" s="1029"/>
      <c r="G122" s="1029"/>
      <c r="H122" s="1029"/>
      <c r="I122" s="1029"/>
      <c r="J122" s="1029"/>
      <c r="K122" s="1029"/>
      <c r="L122" s="1029"/>
      <c r="M122" s="1029"/>
      <c r="N122" s="1036"/>
      <c r="O122" s="1036"/>
      <c r="P122" s="1557"/>
      <c r="Q122" s="37"/>
      <c r="R122" s="448"/>
      <c r="S122" s="448"/>
      <c r="T122" s="448"/>
      <c r="U122" s="448"/>
      <c r="V122" s="448"/>
      <c r="W122" s="448"/>
      <c r="X122" s="448"/>
      <c r="Y122" s="1029" t="s">
        <v>230</v>
      </c>
      <c r="Z122" s="1029" t="s">
        <v>230</v>
      </c>
      <c r="AA122" s="1" t="s">
        <v>230</v>
      </c>
      <c r="AB122" s="1029" t="s">
        <v>230</v>
      </c>
      <c r="AC122" s="1029" t="s">
        <v>230</v>
      </c>
      <c r="AD122" s="1029" t="s">
        <v>230</v>
      </c>
      <c r="AE122" s="1029" t="s">
        <v>455</v>
      </c>
      <c r="AF122" s="1029" t="s">
        <v>456</v>
      </c>
      <c r="AG122" s="51">
        <v>318507400003672</v>
      </c>
      <c r="AH122" s="1029" t="s">
        <v>280</v>
      </c>
      <c r="AI122" s="1036">
        <v>0.87</v>
      </c>
      <c r="AJ122" s="37">
        <v>4</v>
      </c>
      <c r="AK122" s="40">
        <f t="shared" si="6"/>
        <v>9.5342465753424661E-3</v>
      </c>
      <c r="AL122" s="40">
        <v>0</v>
      </c>
      <c r="AM122" s="41">
        <f t="shared" si="7"/>
        <v>9.5342465753424661E-3</v>
      </c>
      <c r="AN122" s="40"/>
      <c r="AO122" s="40"/>
      <c r="AP122" s="40"/>
      <c r="AQ122" s="1644"/>
      <c r="AR122" s="1034"/>
      <c r="AS122" s="45"/>
      <c r="AT122" s="1029"/>
      <c r="AU122" s="1029"/>
      <c r="AV122" s="46"/>
      <c r="AW122" s="1029"/>
      <c r="AX122" s="1029"/>
      <c r="AY122" s="2391"/>
    </row>
    <row r="123" spans="1:52" s="8" customFormat="1" ht="15.95" customHeight="1" x14ac:dyDescent="0.25">
      <c r="A123" s="36"/>
      <c r="B123" s="1029"/>
      <c r="C123" s="2"/>
      <c r="D123" s="1029"/>
      <c r="E123" s="1029"/>
      <c r="F123" s="1029"/>
      <c r="G123" s="1029"/>
      <c r="H123" s="1029"/>
      <c r="I123" s="1029"/>
      <c r="J123" s="1029"/>
      <c r="K123" s="1029"/>
      <c r="L123" s="1029"/>
      <c r="M123" s="1029"/>
      <c r="N123" s="1036"/>
      <c r="O123" s="1036"/>
      <c r="P123" s="1557"/>
      <c r="Q123" s="37"/>
      <c r="R123" s="448"/>
      <c r="S123" s="448"/>
      <c r="T123" s="448"/>
      <c r="U123" s="448"/>
      <c r="V123" s="448"/>
      <c r="W123" s="448"/>
      <c r="X123" s="448"/>
      <c r="Y123" s="1029" t="s">
        <v>230</v>
      </c>
      <c r="Z123" s="1029" t="s">
        <v>230</v>
      </c>
      <c r="AA123" s="1" t="s">
        <v>230</v>
      </c>
      <c r="AB123" s="1029" t="s">
        <v>230</v>
      </c>
      <c r="AC123" s="1029" t="s">
        <v>230</v>
      </c>
      <c r="AD123" s="1029" t="s">
        <v>230</v>
      </c>
      <c r="AE123" s="1029" t="s">
        <v>455</v>
      </c>
      <c r="AF123" s="1029" t="s">
        <v>457</v>
      </c>
      <c r="AG123" s="51" t="s">
        <v>23145</v>
      </c>
      <c r="AH123" s="1029" t="s">
        <v>23152</v>
      </c>
      <c r="AI123" s="1036">
        <v>0.76</v>
      </c>
      <c r="AJ123" s="1707">
        <v>25.6</v>
      </c>
      <c r="AK123" s="40">
        <f t="shared" si="6"/>
        <v>5.3304109589041103E-2</v>
      </c>
      <c r="AL123" s="40">
        <v>0</v>
      </c>
      <c r="AM123" s="41">
        <f t="shared" si="7"/>
        <v>5.3304109589041103E-2</v>
      </c>
      <c r="AN123" s="40"/>
      <c r="AO123" s="40"/>
      <c r="AP123" s="40"/>
      <c r="AQ123" s="1644"/>
      <c r="AR123" s="1034"/>
      <c r="AS123" s="45"/>
      <c r="AT123" s="1029"/>
      <c r="AU123" s="1029"/>
      <c r="AV123" s="46"/>
      <c r="AW123" s="1029"/>
      <c r="AX123" s="1029"/>
      <c r="AY123" s="2391"/>
    </row>
    <row r="124" spans="1:52" s="8" customFormat="1" ht="15.95" customHeight="1" x14ac:dyDescent="0.25">
      <c r="A124" s="36"/>
      <c r="B124" s="1029"/>
      <c r="C124" s="2"/>
      <c r="D124" s="1029"/>
      <c r="E124" s="1029"/>
      <c r="F124" s="1029"/>
      <c r="G124" s="1029"/>
      <c r="H124" s="1029"/>
      <c r="I124" s="1029"/>
      <c r="J124" s="1029"/>
      <c r="K124" s="1029"/>
      <c r="L124" s="1029"/>
      <c r="M124" s="1029"/>
      <c r="N124" s="1036"/>
      <c r="O124" s="1036"/>
      <c r="P124" s="1557"/>
      <c r="Q124" s="37"/>
      <c r="R124" s="448"/>
      <c r="S124" s="448"/>
      <c r="T124" s="448"/>
      <c r="U124" s="448"/>
      <c r="V124" s="448"/>
      <c r="W124" s="448"/>
      <c r="X124" s="448"/>
      <c r="Y124" s="1029" t="s">
        <v>230</v>
      </c>
      <c r="Z124" s="1029" t="s">
        <v>230</v>
      </c>
      <c r="AA124" s="1" t="s">
        <v>230</v>
      </c>
      <c r="AB124" s="1029" t="s">
        <v>230</v>
      </c>
      <c r="AC124" s="1029" t="s">
        <v>230</v>
      </c>
      <c r="AD124" s="1029" t="s">
        <v>230</v>
      </c>
      <c r="AE124" s="1029" t="s">
        <v>455</v>
      </c>
      <c r="AF124" s="1029" t="s">
        <v>459</v>
      </c>
      <c r="AG124" s="51">
        <v>1157746923047</v>
      </c>
      <c r="AH124" s="1029" t="s">
        <v>280</v>
      </c>
      <c r="AI124" s="1036">
        <v>0.87</v>
      </c>
      <c r="AJ124" s="37">
        <v>4</v>
      </c>
      <c r="AK124" s="40">
        <f t="shared" si="6"/>
        <v>9.5342465753424661E-3</v>
      </c>
      <c r="AL124" s="40">
        <v>0</v>
      </c>
      <c r="AM124" s="41">
        <f t="shared" si="7"/>
        <v>9.5342465753424661E-3</v>
      </c>
      <c r="AN124" s="40"/>
      <c r="AO124" s="40"/>
      <c r="AP124" s="40"/>
      <c r="AQ124" s="1644"/>
      <c r="AR124" s="1034"/>
      <c r="AS124" s="45"/>
      <c r="AT124" s="1029"/>
      <c r="AU124" s="1029"/>
      <c r="AV124" s="46"/>
      <c r="AW124" s="1029"/>
      <c r="AX124" s="1029"/>
      <c r="AY124" s="2391"/>
    </row>
    <row r="125" spans="1:52" s="8" customFormat="1" ht="15.95" customHeight="1" x14ac:dyDescent="0.25">
      <c r="A125" s="36"/>
      <c r="B125" s="1029"/>
      <c r="C125" s="2"/>
      <c r="D125" s="1029"/>
      <c r="E125" s="1029"/>
      <c r="F125" s="1029"/>
      <c r="G125" s="1029"/>
      <c r="H125" s="1029"/>
      <c r="I125" s="1029"/>
      <c r="J125" s="1029"/>
      <c r="K125" s="1029"/>
      <c r="L125" s="1029"/>
      <c r="M125" s="1029"/>
      <c r="N125" s="1036"/>
      <c r="O125" s="1036"/>
      <c r="P125" s="1557"/>
      <c r="Q125" s="37"/>
      <c r="R125" s="448"/>
      <c r="S125" s="448"/>
      <c r="T125" s="448"/>
      <c r="U125" s="448"/>
      <c r="V125" s="448"/>
      <c r="W125" s="448"/>
      <c r="X125" s="448"/>
      <c r="Y125" s="1029" t="s">
        <v>230</v>
      </c>
      <c r="Z125" s="1029" t="s">
        <v>230</v>
      </c>
      <c r="AA125" s="1" t="s">
        <v>230</v>
      </c>
      <c r="AB125" s="1029" t="s">
        <v>230</v>
      </c>
      <c r="AC125" s="1029" t="s">
        <v>230</v>
      </c>
      <c r="AD125" s="1029" t="s">
        <v>230</v>
      </c>
      <c r="AE125" s="1029" t="s">
        <v>460</v>
      </c>
      <c r="AF125" s="1029" t="s">
        <v>461</v>
      </c>
      <c r="AG125" s="51">
        <v>317774600510435</v>
      </c>
      <c r="AH125" s="1029" t="s">
        <v>304</v>
      </c>
      <c r="AI125" s="1036">
        <v>1.1399999999999999</v>
      </c>
      <c r="AJ125" s="1036">
        <v>12.8</v>
      </c>
      <c r="AK125" s="40">
        <f t="shared" si="6"/>
        <v>3.9978082191780819E-2</v>
      </c>
      <c r="AL125" s="40">
        <v>0</v>
      </c>
      <c r="AM125" s="14">
        <f t="shared" si="7"/>
        <v>3.9978082191780819E-2</v>
      </c>
      <c r="AN125" s="40"/>
      <c r="AO125" s="40"/>
      <c r="AP125" s="40"/>
      <c r="AQ125" s="368"/>
      <c r="AR125" s="47"/>
      <c r="AS125" s="48"/>
      <c r="AT125" s="1029"/>
      <c r="AU125" s="1029"/>
      <c r="AV125" s="52"/>
      <c r="AW125" s="1029"/>
      <c r="AX125" s="1029"/>
      <c r="AY125" s="2391"/>
    </row>
    <row r="126" spans="1:52" s="1099" customFormat="1" ht="15.95" customHeight="1" x14ac:dyDescent="0.25">
      <c r="A126" s="353">
        <v>15</v>
      </c>
      <c r="B126" s="354" t="s">
        <v>49</v>
      </c>
      <c r="C126" s="366" t="s">
        <v>59</v>
      </c>
      <c r="D126" s="354" t="s">
        <v>18820</v>
      </c>
      <c r="E126" s="354" t="s">
        <v>22497</v>
      </c>
      <c r="F126" s="354" t="s">
        <v>22498</v>
      </c>
      <c r="G126" s="354" t="s">
        <v>221</v>
      </c>
      <c r="H126" s="354" t="s">
        <v>219</v>
      </c>
      <c r="I126" s="354" t="s">
        <v>220</v>
      </c>
      <c r="J126" s="354" t="s">
        <v>221</v>
      </c>
      <c r="K126" s="354" t="s">
        <v>222</v>
      </c>
      <c r="L126" s="354" t="s">
        <v>22499</v>
      </c>
      <c r="M126" s="354" t="s">
        <v>17386</v>
      </c>
      <c r="N126" s="360">
        <v>8</v>
      </c>
      <c r="O126" s="360">
        <v>2</v>
      </c>
      <c r="P126" s="360">
        <v>16</v>
      </c>
      <c r="Q126" s="503">
        <v>7</v>
      </c>
      <c r="R126" s="357"/>
      <c r="S126" s="357">
        <v>1</v>
      </c>
      <c r="T126" s="357"/>
      <c r="U126" s="357"/>
      <c r="V126" s="357"/>
      <c r="W126" s="357"/>
      <c r="X126" s="357"/>
      <c r="Y126" s="354" t="s">
        <v>62</v>
      </c>
      <c r="Z126" s="366" t="s">
        <v>224</v>
      </c>
      <c r="AA126" s="762" t="s">
        <v>225</v>
      </c>
      <c r="AB126" s="354" t="s">
        <v>1</v>
      </c>
      <c r="AC126" s="354" t="s">
        <v>226</v>
      </c>
      <c r="AD126" s="354" t="s">
        <v>18749</v>
      </c>
      <c r="AE126" s="354" t="s">
        <v>465</v>
      </c>
      <c r="AF126" s="354" t="s">
        <v>346</v>
      </c>
      <c r="AG126" s="358" t="s">
        <v>230</v>
      </c>
      <c r="AH126" s="354" t="s">
        <v>337</v>
      </c>
      <c r="AI126" s="359">
        <v>0.114</v>
      </c>
      <c r="AJ126" s="490">
        <v>19606</v>
      </c>
      <c r="AK126" s="359">
        <f>AJ126*0.087/365</f>
        <v>4.6732109589041091</v>
      </c>
      <c r="AL126" s="359">
        <f>AJ126*0.027/365</f>
        <v>1.4503068493150684</v>
      </c>
      <c r="AM126" s="361">
        <f>SUM(AK126:AL126)</f>
        <v>6.1235178082191775</v>
      </c>
      <c r="AN126" s="359">
        <f>SUM(AK126:AK129)</f>
        <v>9.6827663013698615</v>
      </c>
      <c r="AO126" s="359">
        <f>SUM(AL126:AL129)</f>
        <v>8.6744268493150685</v>
      </c>
      <c r="AP126" s="359">
        <f>SUM(AM126:AM129)</f>
        <v>18.357193150684932</v>
      </c>
      <c r="AQ126" s="763">
        <f>AP126*30</f>
        <v>550.715794520548</v>
      </c>
      <c r="AR126" s="764" t="s">
        <v>231</v>
      </c>
      <c r="AS126" s="765" t="s">
        <v>114</v>
      </c>
      <c r="AT126" s="354" t="s">
        <v>232</v>
      </c>
      <c r="AU126" s="354" t="s">
        <v>59</v>
      </c>
      <c r="AV126" s="1932" t="s">
        <v>466</v>
      </c>
      <c r="AW126" s="354" t="s">
        <v>234</v>
      </c>
      <c r="AX126" s="447" t="s">
        <v>25205</v>
      </c>
      <c r="AY126" s="2401" t="s">
        <v>20774</v>
      </c>
      <c r="AZ126" s="778" t="s">
        <v>22500</v>
      </c>
    </row>
    <row r="127" spans="1:52" s="8" customFormat="1" ht="15.95" customHeight="1" x14ac:dyDescent="0.25">
      <c r="A127" s="36"/>
      <c r="B127" s="1029"/>
      <c r="C127" s="2"/>
      <c r="D127" s="1029"/>
      <c r="E127" s="1029"/>
      <c r="F127" s="1029"/>
      <c r="G127" s="1029"/>
      <c r="H127" s="1029"/>
      <c r="I127" s="1029"/>
      <c r="J127" s="1029"/>
      <c r="K127" s="1029"/>
      <c r="L127" s="1029"/>
      <c r="M127" s="1029"/>
      <c r="N127" s="1036"/>
      <c r="O127" s="1036"/>
      <c r="P127" s="1557"/>
      <c r="Q127" s="37"/>
      <c r="R127" s="448"/>
      <c r="S127" s="448"/>
      <c r="T127" s="448"/>
      <c r="U127" s="448"/>
      <c r="V127" s="448"/>
      <c r="W127" s="448"/>
      <c r="X127" s="448"/>
      <c r="Y127" s="1029" t="s">
        <v>230</v>
      </c>
      <c r="Z127" s="1029" t="s">
        <v>230</v>
      </c>
      <c r="AA127" s="1" t="s">
        <v>230</v>
      </c>
      <c r="AB127" s="1029" t="s">
        <v>230</v>
      </c>
      <c r="AC127" s="1029" t="s">
        <v>230</v>
      </c>
      <c r="AD127" s="1029" t="s">
        <v>230</v>
      </c>
      <c r="AE127" s="1029" t="s">
        <v>465</v>
      </c>
      <c r="AF127" s="1029" t="s">
        <v>413</v>
      </c>
      <c r="AG127" s="39" t="s">
        <v>230</v>
      </c>
      <c r="AH127" s="1029" t="s">
        <v>337</v>
      </c>
      <c r="AI127" s="40">
        <v>0.114</v>
      </c>
      <c r="AJ127" s="1037">
        <v>20947.099999999999</v>
      </c>
      <c r="AK127" s="40">
        <f>AJ127*0.087/365</f>
        <v>4.9928704109589033</v>
      </c>
      <c r="AL127" s="40">
        <f>AJ127*0.027/365</f>
        <v>1.549511506849315</v>
      </c>
      <c r="AM127" s="41">
        <f>SUM(AK127:AL127)</f>
        <v>6.5423819178082185</v>
      </c>
      <c r="AN127" s="40"/>
      <c r="AO127" s="40"/>
      <c r="AP127" s="40"/>
      <c r="AQ127" s="369"/>
      <c r="AR127" s="49"/>
      <c r="AS127" s="50"/>
      <c r="AT127" s="1029"/>
      <c r="AU127" s="1029"/>
      <c r="AV127" s="44"/>
      <c r="AW127" s="1029"/>
      <c r="AX127" s="1029"/>
      <c r="AY127" s="2391"/>
    </row>
    <row r="128" spans="1:52" s="8" customFormat="1" ht="15.95" customHeight="1" x14ac:dyDescent="0.25">
      <c r="A128" s="36"/>
      <c r="B128" s="1029"/>
      <c r="C128" s="2"/>
      <c r="D128" s="1029"/>
      <c r="E128" s="1029"/>
      <c r="F128" s="1029"/>
      <c r="G128" s="1029"/>
      <c r="H128" s="1029"/>
      <c r="I128" s="1029"/>
      <c r="J128" s="1029"/>
      <c r="K128" s="1029"/>
      <c r="L128" s="1029"/>
      <c r="M128" s="1029"/>
      <c r="N128" s="1036"/>
      <c r="O128" s="1036"/>
      <c r="P128" s="1557"/>
      <c r="Q128" s="37"/>
      <c r="R128" s="448"/>
      <c r="S128" s="448"/>
      <c r="T128" s="448"/>
      <c r="U128" s="448"/>
      <c r="V128" s="448"/>
      <c r="W128" s="448"/>
      <c r="X128" s="448"/>
      <c r="Y128" s="1029"/>
      <c r="Z128" s="1029"/>
      <c r="AA128" s="1"/>
      <c r="AB128" s="1029"/>
      <c r="AC128" s="1029"/>
      <c r="AD128" s="1029"/>
      <c r="AE128" s="1028" t="s">
        <v>17392</v>
      </c>
      <c r="AF128" s="1028" t="s">
        <v>59</v>
      </c>
      <c r="AG128" s="377"/>
      <c r="AH128" s="1028" t="s">
        <v>337</v>
      </c>
      <c r="AI128" s="1546">
        <v>2.7E-2</v>
      </c>
      <c r="AJ128" s="1032">
        <v>76712.3</v>
      </c>
      <c r="AK128" s="378">
        <v>0</v>
      </c>
      <c r="AL128" s="378">
        <f>AJ128*0.027/365</f>
        <v>5.6746084931506857</v>
      </c>
      <c r="AM128" s="380">
        <f>SUM(AK128:AL128)</f>
        <v>5.6746084931506857</v>
      </c>
      <c r="AN128" s="378"/>
      <c r="AO128" s="40"/>
      <c r="AP128" s="40"/>
      <c r="AQ128" s="369"/>
      <c r="AR128" s="49"/>
      <c r="AS128" s="50"/>
      <c r="AT128" s="1029"/>
      <c r="AU128" s="1029"/>
      <c r="AV128" s="44"/>
      <c r="AW128" s="1029"/>
      <c r="AX128" s="1029"/>
      <c r="AY128" s="2391" t="s">
        <v>20775</v>
      </c>
    </row>
    <row r="129" spans="1:52" s="8" customFormat="1" ht="15.95" customHeight="1" x14ac:dyDescent="0.25">
      <c r="A129" s="36"/>
      <c r="B129" s="1029"/>
      <c r="C129" s="2"/>
      <c r="D129" s="1029"/>
      <c r="E129" s="1029"/>
      <c r="F129" s="1029"/>
      <c r="G129" s="1029"/>
      <c r="H129" s="1029"/>
      <c r="I129" s="1029"/>
      <c r="J129" s="1029"/>
      <c r="K129" s="1029"/>
      <c r="L129" s="1029"/>
      <c r="M129" s="1029"/>
      <c r="N129" s="1036"/>
      <c r="O129" s="1036"/>
      <c r="P129" s="1557"/>
      <c r="Q129" s="37"/>
      <c r="R129" s="448"/>
      <c r="S129" s="448"/>
      <c r="T129" s="448"/>
      <c r="U129" s="448"/>
      <c r="V129" s="448"/>
      <c r="W129" s="448"/>
      <c r="X129" s="448"/>
      <c r="Y129" s="1029" t="s">
        <v>230</v>
      </c>
      <c r="Z129" s="1029" t="s">
        <v>230</v>
      </c>
      <c r="AA129" s="1" t="s">
        <v>230</v>
      </c>
      <c r="AB129" s="1029" t="s">
        <v>230</v>
      </c>
      <c r="AC129" s="1029" t="s">
        <v>230</v>
      </c>
      <c r="AD129" s="1029" t="s">
        <v>230</v>
      </c>
      <c r="AE129" s="1029" t="s">
        <v>467</v>
      </c>
      <c r="AF129" s="1029" t="s">
        <v>468</v>
      </c>
      <c r="AG129" s="39">
        <v>1197746708851</v>
      </c>
      <c r="AH129" s="1029" t="s">
        <v>280</v>
      </c>
      <c r="AI129" s="1036">
        <v>0.87</v>
      </c>
      <c r="AJ129" s="37">
        <v>7</v>
      </c>
      <c r="AK129" s="40">
        <f>AJ129*AI129/365</f>
        <v>1.6684931506849316E-2</v>
      </c>
      <c r="AL129" s="40">
        <v>0</v>
      </c>
      <c r="AM129" s="41">
        <f>SUBTOTAL(9,AK129:AL129)</f>
        <v>1.6684931506849316E-2</v>
      </c>
      <c r="AN129" s="40"/>
      <c r="AO129" s="40"/>
      <c r="AP129" s="40"/>
      <c r="AQ129" s="369"/>
      <c r="AR129" s="49"/>
      <c r="AS129" s="50"/>
      <c r="AT129" s="1029"/>
      <c r="AU129" s="1029"/>
      <c r="AV129" s="44"/>
      <c r="AW129" s="1029"/>
      <c r="AX129" s="1029"/>
      <c r="AY129" s="2391"/>
    </row>
    <row r="130" spans="1:52" s="8" customFormat="1" ht="15.95" customHeight="1" x14ac:dyDescent="0.25">
      <c r="A130" s="353">
        <v>16</v>
      </c>
      <c r="B130" s="354" t="s">
        <v>49</v>
      </c>
      <c r="C130" s="366" t="s">
        <v>59</v>
      </c>
      <c r="D130" s="354" t="s">
        <v>17406</v>
      </c>
      <c r="E130" s="354" t="s">
        <v>18747</v>
      </c>
      <c r="F130" s="354" t="s">
        <v>18748</v>
      </c>
      <c r="G130" s="354" t="s">
        <v>221</v>
      </c>
      <c r="H130" s="354" t="s">
        <v>219</v>
      </c>
      <c r="I130" s="354" t="s">
        <v>220</v>
      </c>
      <c r="J130" s="354" t="s">
        <v>221</v>
      </c>
      <c r="K130" s="354" t="s">
        <v>222</v>
      </c>
      <c r="L130" s="354" t="s">
        <v>221</v>
      </c>
      <c r="M130" s="354" t="s">
        <v>879</v>
      </c>
      <c r="N130" s="360">
        <v>9.4</v>
      </c>
      <c r="O130" s="360">
        <v>2.2000000000000002</v>
      </c>
      <c r="P130" s="360">
        <f>O130*N130</f>
        <v>20.680000000000003</v>
      </c>
      <c r="Q130" s="503">
        <v>5</v>
      </c>
      <c r="R130" s="357"/>
      <c r="S130" s="357">
        <v>1</v>
      </c>
      <c r="T130" s="357"/>
      <c r="U130" s="357">
        <v>0</v>
      </c>
      <c r="V130" s="357"/>
      <c r="W130" s="357"/>
      <c r="X130" s="357"/>
      <c r="Y130" s="354" t="s">
        <v>62</v>
      </c>
      <c r="Z130" s="170" t="s">
        <v>224</v>
      </c>
      <c r="AA130" s="762" t="s">
        <v>225</v>
      </c>
      <c r="AB130" s="354" t="s">
        <v>1</v>
      </c>
      <c r="AC130" s="354" t="s">
        <v>226</v>
      </c>
      <c r="AD130" s="354" t="s">
        <v>18749</v>
      </c>
      <c r="AE130" s="354" t="s">
        <v>465</v>
      </c>
      <c r="AF130" s="354" t="s">
        <v>348</v>
      </c>
      <c r="AG130" s="165" t="s">
        <v>230</v>
      </c>
      <c r="AH130" s="354" t="s">
        <v>337</v>
      </c>
      <c r="AI130" s="359">
        <v>0.114</v>
      </c>
      <c r="AJ130" s="490">
        <v>12991.6</v>
      </c>
      <c r="AK130" s="359">
        <f>AJ130*0.087/365</f>
        <v>3.0966279452054795</v>
      </c>
      <c r="AL130" s="359">
        <v>0</v>
      </c>
      <c r="AM130" s="361">
        <f>AK130+AL130</f>
        <v>3.0966279452054795</v>
      </c>
      <c r="AN130" s="359">
        <f>SUM(AK130:AK131)</f>
        <v>6.951085479452054</v>
      </c>
      <c r="AO130" s="359">
        <f>SUM(AL130:AL131)</f>
        <v>0</v>
      </c>
      <c r="AP130" s="359">
        <f>AN130+AO130</f>
        <v>6.951085479452054</v>
      </c>
      <c r="AQ130" s="763">
        <f>AP130*30</f>
        <v>208.53256438356163</v>
      </c>
      <c r="AR130" s="764" t="s">
        <v>231</v>
      </c>
      <c r="AS130" s="765" t="s">
        <v>114</v>
      </c>
      <c r="AT130" s="166" t="s">
        <v>232</v>
      </c>
      <c r="AU130" s="166" t="s">
        <v>59</v>
      </c>
      <c r="AV130" s="915" t="s">
        <v>472</v>
      </c>
      <c r="AW130" s="166" t="s">
        <v>234</v>
      </c>
      <c r="AX130" s="447" t="s">
        <v>18750</v>
      </c>
      <c r="AY130" s="2401" t="s">
        <v>17407</v>
      </c>
      <c r="AZ130" s="317" t="s">
        <v>18751</v>
      </c>
    </row>
    <row r="131" spans="1:52" s="8" customFormat="1" ht="15.95" customHeight="1" x14ac:dyDescent="0.25">
      <c r="A131" s="36"/>
      <c r="B131" s="1029"/>
      <c r="C131" s="2"/>
      <c r="D131" s="1029"/>
      <c r="E131" s="1029"/>
      <c r="F131" s="1029"/>
      <c r="G131" s="1029"/>
      <c r="H131" s="1029"/>
      <c r="I131" s="1029"/>
      <c r="J131" s="1029"/>
      <c r="K131" s="1029"/>
      <c r="L131" s="1029"/>
      <c r="M131" s="1029"/>
      <c r="N131" s="1036"/>
      <c r="O131" s="1036"/>
      <c r="P131" s="1557"/>
      <c r="Q131" s="37"/>
      <c r="R131" s="448"/>
      <c r="S131" s="448"/>
      <c r="T131" s="448"/>
      <c r="U131" s="448"/>
      <c r="V131" s="448"/>
      <c r="W131" s="448"/>
      <c r="X131" s="448"/>
      <c r="Y131" s="1029" t="s">
        <v>230</v>
      </c>
      <c r="Z131" s="1029" t="s">
        <v>230</v>
      </c>
      <c r="AA131" s="1" t="s">
        <v>230</v>
      </c>
      <c r="AB131" s="1029" t="s">
        <v>230</v>
      </c>
      <c r="AC131" s="1029" t="s">
        <v>230</v>
      </c>
      <c r="AD131" s="1029" t="s">
        <v>230</v>
      </c>
      <c r="AE131" s="1029" t="s">
        <v>465</v>
      </c>
      <c r="AF131" s="1029" t="s">
        <v>349</v>
      </c>
      <c r="AG131" s="39" t="s">
        <v>230</v>
      </c>
      <c r="AH131" s="1029" t="s">
        <v>337</v>
      </c>
      <c r="AI131" s="40">
        <v>0.114</v>
      </c>
      <c r="AJ131" s="1037">
        <v>16171</v>
      </c>
      <c r="AK131" s="40">
        <f>AJ131*0.087/365</f>
        <v>3.854457534246575</v>
      </c>
      <c r="AL131" s="40">
        <v>0</v>
      </c>
      <c r="AM131" s="41">
        <f>SUM(AK131:AL131)</f>
        <v>3.854457534246575</v>
      </c>
      <c r="AN131" s="40"/>
      <c r="AO131" s="40"/>
      <c r="AP131" s="40"/>
      <c r="AQ131" s="369"/>
      <c r="AR131" s="49"/>
      <c r="AS131" s="50"/>
      <c r="AT131" s="1029"/>
      <c r="AU131" s="1029"/>
      <c r="AV131" s="44"/>
      <c r="AW131" s="1029"/>
      <c r="AX131" s="1029"/>
      <c r="AY131" s="2391"/>
    </row>
    <row r="132" spans="1:52" s="8" customFormat="1" ht="15.95" customHeight="1" x14ac:dyDescent="0.25">
      <c r="A132" s="182">
        <v>17</v>
      </c>
      <c r="B132" s="354" t="s">
        <v>49</v>
      </c>
      <c r="C132" s="366" t="s">
        <v>59</v>
      </c>
      <c r="D132" s="354" t="s">
        <v>17405</v>
      </c>
      <c r="E132" s="354" t="s">
        <v>18778</v>
      </c>
      <c r="F132" s="354" t="s">
        <v>18779</v>
      </c>
      <c r="G132" s="354" t="s">
        <v>221</v>
      </c>
      <c r="H132" s="354" t="s">
        <v>219</v>
      </c>
      <c r="I132" s="354" t="s">
        <v>220</v>
      </c>
      <c r="J132" s="354" t="s">
        <v>221</v>
      </c>
      <c r="K132" s="354" t="s">
        <v>222</v>
      </c>
      <c r="L132" s="354" t="s">
        <v>221</v>
      </c>
      <c r="M132" s="354" t="s">
        <v>879</v>
      </c>
      <c r="N132" s="360">
        <v>6.4</v>
      </c>
      <c r="O132" s="360">
        <v>2.2000000000000002</v>
      </c>
      <c r="P132" s="360">
        <f>O132*N132</f>
        <v>14.080000000000002</v>
      </c>
      <c r="Q132" s="503">
        <v>3</v>
      </c>
      <c r="R132" s="357"/>
      <c r="S132" s="357">
        <v>1</v>
      </c>
      <c r="T132" s="357"/>
      <c r="U132" s="357">
        <v>0</v>
      </c>
      <c r="V132" s="357"/>
      <c r="W132" s="357"/>
      <c r="X132" s="357"/>
      <c r="Y132" s="354" t="s">
        <v>62</v>
      </c>
      <c r="Z132" s="366" t="s">
        <v>224</v>
      </c>
      <c r="AA132" s="762" t="s">
        <v>225</v>
      </c>
      <c r="AB132" s="354" t="s">
        <v>1</v>
      </c>
      <c r="AC132" s="354" t="s">
        <v>226</v>
      </c>
      <c r="AD132" s="354" t="s">
        <v>18749</v>
      </c>
      <c r="AE132" s="354" t="s">
        <v>465</v>
      </c>
      <c r="AF132" s="354" t="s">
        <v>350</v>
      </c>
      <c r="AG132" s="358" t="s">
        <v>230</v>
      </c>
      <c r="AH132" s="354" t="s">
        <v>337</v>
      </c>
      <c r="AI132" s="359">
        <v>0.114</v>
      </c>
      <c r="AJ132" s="490">
        <v>11961.5</v>
      </c>
      <c r="AK132" s="359">
        <f>AJ132*0.087/365</f>
        <v>2.8510972602739724</v>
      </c>
      <c r="AL132" s="359">
        <v>0</v>
      </c>
      <c r="AM132" s="361">
        <f>AK132+AL132</f>
        <v>2.8510972602739724</v>
      </c>
      <c r="AN132" s="359">
        <f>AK132</f>
        <v>2.8510972602739724</v>
      </c>
      <c r="AO132" s="359">
        <f>AL132</f>
        <v>0</v>
      </c>
      <c r="AP132" s="359">
        <f>AN132+AO132</f>
        <v>2.8510972602739724</v>
      </c>
      <c r="AQ132" s="763">
        <f>AP132*30</f>
        <v>85.532917808219167</v>
      </c>
      <c r="AR132" s="189" t="s">
        <v>231</v>
      </c>
      <c r="AS132" s="765" t="s">
        <v>114</v>
      </c>
      <c r="AT132" s="166" t="s">
        <v>232</v>
      </c>
      <c r="AU132" s="166" t="s">
        <v>59</v>
      </c>
      <c r="AV132" s="915" t="s">
        <v>476</v>
      </c>
      <c r="AW132" s="166" t="s">
        <v>234</v>
      </c>
      <c r="AX132" s="447" t="s">
        <v>18780</v>
      </c>
      <c r="AY132" s="2401" t="s">
        <v>17407</v>
      </c>
      <c r="AZ132" s="317" t="s">
        <v>18781</v>
      </c>
    </row>
    <row r="133" spans="1:52" s="8" customFormat="1" ht="15.95" customHeight="1" x14ac:dyDescent="0.25">
      <c r="A133" s="353">
        <v>18</v>
      </c>
      <c r="B133" s="354" t="s">
        <v>49</v>
      </c>
      <c r="C133" s="366" t="s">
        <v>59</v>
      </c>
      <c r="D133" s="354" t="s">
        <v>17401</v>
      </c>
      <c r="E133" s="354" t="s">
        <v>20828</v>
      </c>
      <c r="F133" s="354" t="s">
        <v>20829</v>
      </c>
      <c r="G133" s="354" t="s">
        <v>221</v>
      </c>
      <c r="H133" s="354" t="s">
        <v>219</v>
      </c>
      <c r="I133" s="354" t="s">
        <v>220</v>
      </c>
      <c r="J133" s="354" t="s">
        <v>221</v>
      </c>
      <c r="K133" s="354" t="s">
        <v>222</v>
      </c>
      <c r="L133" s="354" t="s">
        <v>221</v>
      </c>
      <c r="M133" s="354" t="s">
        <v>879</v>
      </c>
      <c r="N133" s="360">
        <v>6.4</v>
      </c>
      <c r="O133" s="360">
        <v>2.2000000000000002</v>
      </c>
      <c r="P133" s="360">
        <f>O133*N133</f>
        <v>14.080000000000002</v>
      </c>
      <c r="Q133" s="503">
        <v>3</v>
      </c>
      <c r="R133" s="357"/>
      <c r="S133" s="357">
        <v>1</v>
      </c>
      <c r="T133" s="357"/>
      <c r="U133" s="357"/>
      <c r="V133" s="357"/>
      <c r="W133" s="357"/>
      <c r="X133" s="357"/>
      <c r="Y133" s="354" t="s">
        <v>62</v>
      </c>
      <c r="Z133" s="366" t="s">
        <v>224</v>
      </c>
      <c r="AA133" s="762" t="s">
        <v>225</v>
      </c>
      <c r="AB133" s="354" t="s">
        <v>1</v>
      </c>
      <c r="AC133" s="354" t="s">
        <v>226</v>
      </c>
      <c r="AD133" s="354" t="s">
        <v>227</v>
      </c>
      <c r="AE133" s="354" t="s">
        <v>465</v>
      </c>
      <c r="AF133" s="354" t="s">
        <v>351</v>
      </c>
      <c r="AG133" s="358" t="s">
        <v>230</v>
      </c>
      <c r="AH133" s="354" t="s">
        <v>337</v>
      </c>
      <c r="AI133" s="359">
        <v>0.114</v>
      </c>
      <c r="AJ133" s="359">
        <v>13099.5</v>
      </c>
      <c r="AK133" s="359">
        <f>AJ133*0.086/365</f>
        <v>3.0864575342465752</v>
      </c>
      <c r="AL133" s="359">
        <f>AJ133*0.028/365</f>
        <v>1.0048931506849315</v>
      </c>
      <c r="AM133" s="361">
        <f>SUM(AK133:AL133)</f>
        <v>4.0913506849315064</v>
      </c>
      <c r="AN133" s="359">
        <f>SUM(AK133:AK137)</f>
        <v>3.9096356164383557</v>
      </c>
      <c r="AO133" s="359">
        <f>SUM(AL133:AL134)</f>
        <v>6.7522805479452055</v>
      </c>
      <c r="AP133" s="359">
        <f>SUM(AM133:AM137)</f>
        <v>10.661916164383564</v>
      </c>
      <c r="AQ133" s="763">
        <f>AP133*30</f>
        <v>319.85748493150692</v>
      </c>
      <c r="AR133" s="764" t="s">
        <v>231</v>
      </c>
      <c r="AS133" s="765" t="s">
        <v>114</v>
      </c>
      <c r="AT133" s="354" t="s">
        <v>232</v>
      </c>
      <c r="AU133" s="354" t="s">
        <v>59</v>
      </c>
      <c r="AV133" s="916" t="s">
        <v>480</v>
      </c>
      <c r="AW133" s="166" t="s">
        <v>234</v>
      </c>
      <c r="AX133" s="286" t="s">
        <v>20830</v>
      </c>
      <c r="AY133" s="2401" t="s">
        <v>17394</v>
      </c>
      <c r="AZ133" s="778" t="s">
        <v>20831</v>
      </c>
    </row>
    <row r="134" spans="1:52" s="8" customFormat="1" ht="15.95" customHeight="1" x14ac:dyDescent="0.25">
      <c r="A134" s="1061"/>
      <c r="B134" s="1028"/>
      <c r="C134" s="1062"/>
      <c r="D134" s="1028"/>
      <c r="E134" s="1028"/>
      <c r="F134" s="1028"/>
      <c r="G134" s="1028"/>
      <c r="H134" s="1028"/>
      <c r="I134" s="1028"/>
      <c r="J134" s="1028"/>
      <c r="K134" s="1028"/>
      <c r="L134" s="1028"/>
      <c r="M134" s="1028"/>
      <c r="N134" s="379"/>
      <c r="O134" s="379"/>
      <c r="P134" s="379"/>
      <c r="Q134" s="831"/>
      <c r="R134" s="1033"/>
      <c r="S134" s="1033"/>
      <c r="T134" s="1033"/>
      <c r="U134" s="1033"/>
      <c r="V134" s="1033"/>
      <c r="W134" s="1033"/>
      <c r="X134" s="1033"/>
      <c r="Y134" s="1028"/>
      <c r="Z134" s="1062"/>
      <c r="AA134" s="1095"/>
      <c r="AB134" s="1028"/>
      <c r="AC134" s="1028"/>
      <c r="AD134" s="1028"/>
      <c r="AE134" s="1028" t="s">
        <v>17396</v>
      </c>
      <c r="AF134" s="1028" t="s">
        <v>17395</v>
      </c>
      <c r="AG134" s="377"/>
      <c r="AH134" s="1028" t="s">
        <v>337</v>
      </c>
      <c r="AI134" s="1546">
        <v>2.8000000000000001E-2</v>
      </c>
      <c r="AJ134" s="378">
        <v>74921.3</v>
      </c>
      <c r="AK134" s="378">
        <v>0</v>
      </c>
      <c r="AL134" s="378">
        <f>AJ134*0.028/365</f>
        <v>5.7473873972602743</v>
      </c>
      <c r="AM134" s="380">
        <f>SUM(AK134:AL134)</f>
        <v>5.7473873972602743</v>
      </c>
      <c r="AN134" s="378"/>
      <c r="AO134" s="378"/>
      <c r="AP134" s="378"/>
      <c r="AQ134" s="771"/>
      <c r="AR134" s="1096"/>
      <c r="AS134" s="1097"/>
      <c r="AT134" s="1028"/>
      <c r="AU134" s="1028"/>
      <c r="AV134" s="1098"/>
      <c r="AW134" s="1028"/>
      <c r="AX134" s="1028"/>
      <c r="AY134" s="2401"/>
    </row>
    <row r="135" spans="1:52" s="8" customFormat="1" ht="15.95" customHeight="1" x14ac:dyDescent="0.25">
      <c r="A135" s="1061"/>
      <c r="B135" s="1604"/>
      <c r="C135" s="1062"/>
      <c r="D135" s="1604"/>
      <c r="E135" s="1604"/>
      <c r="F135" s="1604"/>
      <c r="G135" s="1604"/>
      <c r="H135" s="1604"/>
      <c r="I135" s="1604"/>
      <c r="J135" s="1604"/>
      <c r="K135" s="1604"/>
      <c r="L135" s="1604"/>
      <c r="M135" s="1604"/>
      <c r="N135" s="1602"/>
      <c r="O135" s="1602"/>
      <c r="P135" s="1602"/>
      <c r="Q135" s="831"/>
      <c r="R135" s="1603"/>
      <c r="S135" s="1603"/>
      <c r="T135" s="1603"/>
      <c r="U135" s="1603"/>
      <c r="V135" s="1603"/>
      <c r="W135" s="1603"/>
      <c r="X135" s="1603"/>
      <c r="Y135" s="1604"/>
      <c r="Z135" s="1062"/>
      <c r="AA135" s="1095"/>
      <c r="AB135" s="1604"/>
      <c r="AC135" s="1604" t="s">
        <v>22108</v>
      </c>
      <c r="AD135" s="1146" t="s">
        <v>22109</v>
      </c>
      <c r="AE135" s="1604" t="s">
        <v>22110</v>
      </c>
      <c r="AF135" s="1604" t="s">
        <v>22111</v>
      </c>
      <c r="AG135" s="377" t="s">
        <v>22112</v>
      </c>
      <c r="AH135" s="1604" t="s">
        <v>22878</v>
      </c>
      <c r="AI135" s="1687">
        <v>0.28999999999999998</v>
      </c>
      <c r="AJ135" s="831">
        <v>30</v>
      </c>
      <c r="AK135" s="378">
        <f>AJ135*AI135/365</f>
        <v>2.3835616438356161E-2</v>
      </c>
      <c r="AL135" s="378">
        <v>0</v>
      </c>
      <c r="AM135" s="380">
        <f>SUM(AK135:AL135)</f>
        <v>2.3835616438356161E-2</v>
      </c>
      <c r="AN135" s="378"/>
      <c r="AO135" s="378"/>
      <c r="AP135" s="378"/>
      <c r="AQ135" s="771"/>
      <c r="AR135" s="1096"/>
      <c r="AS135" s="1097"/>
      <c r="AT135" s="1604"/>
      <c r="AU135" s="1604"/>
      <c r="AV135" s="1098"/>
      <c r="AW135" s="1604"/>
      <c r="AX135" s="1249" t="s">
        <v>22113</v>
      </c>
      <c r="AY135" s="2401"/>
    </row>
    <row r="136" spans="1:52" s="8" customFormat="1" ht="15.95" customHeight="1" x14ac:dyDescent="0.25">
      <c r="A136" s="1061"/>
      <c r="B136" s="2699"/>
      <c r="C136" s="1062"/>
      <c r="D136" s="2699"/>
      <c r="E136" s="2699"/>
      <c r="F136" s="2699"/>
      <c r="G136" s="2699"/>
      <c r="H136" s="2699"/>
      <c r="I136" s="2699"/>
      <c r="J136" s="2699"/>
      <c r="K136" s="2699"/>
      <c r="L136" s="2699"/>
      <c r="M136" s="2699"/>
      <c r="N136" s="2698"/>
      <c r="O136" s="2698"/>
      <c r="P136" s="2698"/>
      <c r="Q136" s="831"/>
      <c r="R136" s="2697"/>
      <c r="S136" s="2697"/>
      <c r="T136" s="2697"/>
      <c r="U136" s="2697"/>
      <c r="V136" s="2697"/>
      <c r="W136" s="2697"/>
      <c r="X136" s="2697"/>
      <c r="Y136" s="2699"/>
      <c r="Z136" s="1062"/>
      <c r="AA136" s="1095"/>
      <c r="AB136" s="2699"/>
      <c r="AC136" s="2699" t="s">
        <v>26075</v>
      </c>
      <c r="AD136" s="1146" t="s">
        <v>26071</v>
      </c>
      <c r="AE136" s="2699" t="s">
        <v>26078</v>
      </c>
      <c r="AF136" s="2699" t="s">
        <v>26079</v>
      </c>
      <c r="AG136" s="2700" t="s">
        <v>26073</v>
      </c>
      <c r="AH136" s="2699" t="s">
        <v>17931</v>
      </c>
      <c r="AI136" s="2698">
        <v>0.19</v>
      </c>
      <c r="AJ136" s="831">
        <v>1372</v>
      </c>
      <c r="AK136" s="378">
        <f>AJ136*AI136/365</f>
        <v>0.71419178082191781</v>
      </c>
      <c r="AL136" s="378">
        <v>0</v>
      </c>
      <c r="AM136" s="380">
        <f>SUM(AK136:AL136)</f>
        <v>0.71419178082191781</v>
      </c>
      <c r="AN136" s="378"/>
      <c r="AO136" s="378"/>
      <c r="AP136" s="378"/>
      <c r="AQ136" s="771"/>
      <c r="AR136" s="1096"/>
      <c r="AS136" s="1097"/>
      <c r="AT136" s="2699"/>
      <c r="AU136" s="2699"/>
      <c r="AV136" s="1098"/>
      <c r="AW136" s="2699"/>
      <c r="AX136" s="1249" t="s">
        <v>26080</v>
      </c>
      <c r="AY136" s="2699"/>
    </row>
    <row r="137" spans="1:52" s="8" customFormat="1" ht="15.95" customHeight="1" x14ac:dyDescent="0.25">
      <c r="A137" s="1061"/>
      <c r="B137" s="2699"/>
      <c r="C137" s="1062"/>
      <c r="D137" s="2699"/>
      <c r="E137" s="2699"/>
      <c r="F137" s="2699"/>
      <c r="G137" s="2699"/>
      <c r="H137" s="2699"/>
      <c r="I137" s="2699"/>
      <c r="J137" s="2699"/>
      <c r="K137" s="2699"/>
      <c r="L137" s="2699"/>
      <c r="M137" s="2699"/>
      <c r="N137" s="2698"/>
      <c r="O137" s="2698"/>
      <c r="P137" s="2698"/>
      <c r="Q137" s="831"/>
      <c r="R137" s="2697"/>
      <c r="S137" s="2697"/>
      <c r="T137" s="2697"/>
      <c r="U137" s="2697"/>
      <c r="V137" s="2697"/>
      <c r="W137" s="2697"/>
      <c r="X137" s="2697"/>
      <c r="Y137" s="2699"/>
      <c r="Z137" s="1062"/>
      <c r="AA137" s="1095"/>
      <c r="AB137" s="2699"/>
      <c r="AC137" s="2699" t="s">
        <v>26075</v>
      </c>
      <c r="AD137" s="1146" t="s">
        <v>26071</v>
      </c>
      <c r="AE137" s="2699" t="s">
        <v>26078</v>
      </c>
      <c r="AF137" s="2699" t="s">
        <v>26072</v>
      </c>
      <c r="AG137" s="2700" t="s">
        <v>26073</v>
      </c>
      <c r="AH137" s="2699" t="s">
        <v>20647</v>
      </c>
      <c r="AI137" s="2698">
        <v>0.37</v>
      </c>
      <c r="AJ137" s="831">
        <v>84</v>
      </c>
      <c r="AK137" s="378">
        <f>AJ137*AI137/365</f>
        <v>8.5150684931506848E-2</v>
      </c>
      <c r="AL137" s="378">
        <v>0</v>
      </c>
      <c r="AM137" s="380">
        <f>SUM(AK137:AL137)</f>
        <v>8.5150684931506848E-2</v>
      </c>
      <c r="AN137" s="378"/>
      <c r="AO137" s="378"/>
      <c r="AP137" s="378"/>
      <c r="AQ137" s="771"/>
      <c r="AR137" s="1096"/>
      <c r="AS137" s="1097"/>
      <c r="AT137" s="2699"/>
      <c r="AU137" s="2699"/>
      <c r="AV137" s="1098"/>
      <c r="AW137" s="2699"/>
      <c r="AX137" s="1249" t="s">
        <v>26082</v>
      </c>
      <c r="AY137" s="2699"/>
    </row>
    <row r="138" spans="1:52" s="1099" customFormat="1" ht="15.95" customHeight="1" x14ac:dyDescent="0.25">
      <c r="A138" s="353">
        <v>19</v>
      </c>
      <c r="B138" s="366" t="s">
        <v>49</v>
      </c>
      <c r="C138" s="366" t="s">
        <v>59</v>
      </c>
      <c r="D138" s="354" t="s">
        <v>18752</v>
      </c>
      <c r="E138" s="272" t="s">
        <v>18753</v>
      </c>
      <c r="F138" s="272" t="s">
        <v>18754</v>
      </c>
      <c r="G138" s="354" t="s">
        <v>221</v>
      </c>
      <c r="H138" s="354" t="s">
        <v>219</v>
      </c>
      <c r="I138" s="354" t="s">
        <v>220</v>
      </c>
      <c r="J138" s="354" t="s">
        <v>221</v>
      </c>
      <c r="K138" s="354" t="s">
        <v>879</v>
      </c>
      <c r="L138" s="354" t="s">
        <v>221</v>
      </c>
      <c r="M138" s="354" t="s">
        <v>879</v>
      </c>
      <c r="N138" s="440">
        <v>12.4</v>
      </c>
      <c r="O138" s="440">
        <v>2.2000000000000002</v>
      </c>
      <c r="P138" s="360">
        <f>O138*N138</f>
        <v>27.280000000000005</v>
      </c>
      <c r="Q138" s="503">
        <v>7</v>
      </c>
      <c r="R138" s="357"/>
      <c r="S138" s="357">
        <v>1</v>
      </c>
      <c r="T138" s="357"/>
      <c r="U138" s="357"/>
      <c r="V138" s="357"/>
      <c r="W138" s="357"/>
      <c r="X138" s="357"/>
      <c r="Y138" s="354" t="s">
        <v>62</v>
      </c>
      <c r="Z138" s="366" t="s">
        <v>224</v>
      </c>
      <c r="AA138" s="762" t="s">
        <v>225</v>
      </c>
      <c r="AB138" s="354" t="s">
        <v>1</v>
      </c>
      <c r="AC138" s="354" t="s">
        <v>226</v>
      </c>
      <c r="AD138" s="354" t="s">
        <v>18755</v>
      </c>
      <c r="AE138" s="354" t="s">
        <v>485</v>
      </c>
      <c r="AF138" s="354" t="s">
        <v>353</v>
      </c>
      <c r="AG138" s="358" t="s">
        <v>230</v>
      </c>
      <c r="AH138" s="354" t="s">
        <v>337</v>
      </c>
      <c r="AI138" s="359">
        <v>0.114</v>
      </c>
      <c r="AJ138" s="490">
        <v>1056.4000000000001</v>
      </c>
      <c r="AK138" s="359">
        <v>0.25179945205479454</v>
      </c>
      <c r="AL138" s="359">
        <v>7.8144657534246584E-2</v>
      </c>
      <c r="AM138" s="361">
        <f>AK138+AL138</f>
        <v>0.32994410958904113</v>
      </c>
      <c r="AN138" s="359">
        <f>SUM(AK138:AK154)</f>
        <v>7.5902526027397244</v>
      </c>
      <c r="AO138" s="359">
        <f>SUM(AL138:AL154)</f>
        <v>2.0868115068493145</v>
      </c>
      <c r="AP138" s="359">
        <f>SUM(AM138:AM154)</f>
        <v>9.6770641095890397</v>
      </c>
      <c r="AQ138" s="763">
        <f>AP138*30</f>
        <v>290.31192328767122</v>
      </c>
      <c r="AR138" s="764" t="s">
        <v>231</v>
      </c>
      <c r="AS138" s="765" t="s">
        <v>114</v>
      </c>
      <c r="AT138" s="354" t="s">
        <v>232</v>
      </c>
      <c r="AU138" s="354" t="s">
        <v>59</v>
      </c>
      <c r="AV138" s="916" t="s">
        <v>486</v>
      </c>
      <c r="AW138" s="354" t="s">
        <v>234</v>
      </c>
      <c r="AX138" s="447" t="s">
        <v>18756</v>
      </c>
      <c r="AY138" s="2401"/>
      <c r="AZ138" s="778" t="s">
        <v>18757</v>
      </c>
    </row>
    <row r="139" spans="1:52" s="8" customFormat="1" ht="15.95" customHeight="1" x14ac:dyDescent="0.25">
      <c r="A139" s="36"/>
      <c r="B139" s="1029"/>
      <c r="C139" s="2"/>
      <c r="D139" s="1029"/>
      <c r="E139" s="1029"/>
      <c r="F139" s="1029"/>
      <c r="G139" s="1029"/>
      <c r="H139" s="2721"/>
      <c r="I139" s="2721"/>
      <c r="J139" s="1029"/>
      <c r="K139" s="1029"/>
      <c r="L139" s="1029"/>
      <c r="M139" s="1029"/>
      <c r="N139" s="1036"/>
      <c r="O139" s="1036"/>
      <c r="P139" s="1557"/>
      <c r="Q139" s="37"/>
      <c r="R139" s="448"/>
      <c r="S139" s="448"/>
      <c r="T139" s="448"/>
      <c r="U139" s="448"/>
      <c r="V139" s="448"/>
      <c r="W139" s="448"/>
      <c r="X139" s="448"/>
      <c r="Y139" s="1029" t="s">
        <v>230</v>
      </c>
      <c r="Z139" s="1029" t="s">
        <v>230</v>
      </c>
      <c r="AA139" s="1" t="s">
        <v>230</v>
      </c>
      <c r="AB139" s="1029" t="s">
        <v>230</v>
      </c>
      <c r="AC139" s="1029" t="s">
        <v>230</v>
      </c>
      <c r="AD139" s="1029" t="s">
        <v>230</v>
      </c>
      <c r="AE139" s="1295" t="s">
        <v>485</v>
      </c>
      <c r="AF139" s="1029" t="s">
        <v>434</v>
      </c>
      <c r="AG139" s="39" t="s">
        <v>230</v>
      </c>
      <c r="AH139" s="1029" t="s">
        <v>337</v>
      </c>
      <c r="AI139" s="40">
        <v>0.114</v>
      </c>
      <c r="AJ139" s="1037">
        <v>1046.5999999999999</v>
      </c>
      <c r="AK139" s="40">
        <v>0.24946356164383557</v>
      </c>
      <c r="AL139" s="40">
        <v>7.7419726027397259E-2</v>
      </c>
      <c r="AM139" s="41">
        <v>0.32688328767123281</v>
      </c>
      <c r="AN139" s="40"/>
      <c r="AO139" s="40"/>
      <c r="AP139" s="40"/>
      <c r="AQ139" s="367"/>
      <c r="AR139" s="42"/>
      <c r="AS139" s="43"/>
      <c r="AT139" s="1029"/>
      <c r="AU139" s="1029"/>
      <c r="AV139" s="44"/>
      <c r="AW139" s="1029"/>
      <c r="AX139" s="1029"/>
      <c r="AY139" s="2391"/>
    </row>
    <row r="140" spans="1:52" s="8" customFormat="1" ht="15.95" customHeight="1" x14ac:dyDescent="0.25">
      <c r="A140" s="36"/>
      <c r="B140" s="1029"/>
      <c r="C140" s="2"/>
      <c r="D140" s="1029"/>
      <c r="E140" s="1029"/>
      <c r="F140" s="1029"/>
      <c r="G140" s="1029"/>
      <c r="H140" s="2721"/>
      <c r="I140" s="2721"/>
      <c r="J140" s="1029"/>
      <c r="K140" s="1029"/>
      <c r="L140" s="1029"/>
      <c r="M140" s="1029"/>
      <c r="N140" s="1036"/>
      <c r="O140" s="1036"/>
      <c r="P140" s="1557"/>
      <c r="Q140" s="37"/>
      <c r="R140" s="448"/>
      <c r="S140" s="448"/>
      <c r="T140" s="448"/>
      <c r="U140" s="448"/>
      <c r="V140" s="448"/>
      <c r="W140" s="448"/>
      <c r="X140" s="448"/>
      <c r="Y140" s="1029" t="s">
        <v>230</v>
      </c>
      <c r="Z140" s="1029" t="s">
        <v>230</v>
      </c>
      <c r="AA140" s="1" t="s">
        <v>230</v>
      </c>
      <c r="AB140" s="1029" t="s">
        <v>230</v>
      </c>
      <c r="AC140" s="1029" t="s">
        <v>230</v>
      </c>
      <c r="AD140" s="1029" t="s">
        <v>230</v>
      </c>
      <c r="AE140" s="1295" t="s">
        <v>485</v>
      </c>
      <c r="AF140" s="1029" t="s">
        <v>487</v>
      </c>
      <c r="AG140" s="39" t="s">
        <v>230</v>
      </c>
      <c r="AH140" s="1029" t="s">
        <v>337</v>
      </c>
      <c r="AI140" s="40">
        <v>0.114</v>
      </c>
      <c r="AJ140" s="1037">
        <v>498.2</v>
      </c>
      <c r="AK140" s="40">
        <v>0.11874904109589039</v>
      </c>
      <c r="AL140" s="40">
        <v>3.6853150684931509E-2</v>
      </c>
      <c r="AM140" s="41">
        <v>0.15560219178082191</v>
      </c>
      <c r="AN140" s="40"/>
      <c r="AO140" s="40"/>
      <c r="AP140" s="40"/>
      <c r="AQ140" s="1644"/>
      <c r="AR140" s="1034"/>
      <c r="AS140" s="45"/>
      <c r="AT140" s="1029"/>
      <c r="AU140" s="1029"/>
      <c r="AV140" s="46"/>
      <c r="AW140" s="1029"/>
      <c r="AX140" s="1029"/>
      <c r="AY140" s="2391"/>
    </row>
    <row r="141" spans="1:52" s="8" customFormat="1" ht="15.95" customHeight="1" x14ac:dyDescent="0.25">
      <c r="A141" s="36"/>
      <c r="B141" s="1029"/>
      <c r="C141" s="2"/>
      <c r="D141" s="1029"/>
      <c r="E141" s="1029"/>
      <c r="F141" s="1029"/>
      <c r="G141" s="1029"/>
      <c r="H141" s="1029"/>
      <c r="I141" s="1029"/>
      <c r="J141" s="1029"/>
      <c r="K141" s="1029"/>
      <c r="L141" s="1029"/>
      <c r="M141" s="1029"/>
      <c r="N141" s="1036"/>
      <c r="O141" s="1036"/>
      <c r="P141" s="1557"/>
      <c r="Q141" s="37"/>
      <c r="R141" s="448"/>
      <c r="S141" s="448"/>
      <c r="T141" s="448"/>
      <c r="U141" s="448"/>
      <c r="V141" s="448"/>
      <c r="W141" s="448"/>
      <c r="X141" s="448"/>
      <c r="Y141" s="1029" t="s">
        <v>230</v>
      </c>
      <c r="Z141" s="1029" t="s">
        <v>230</v>
      </c>
      <c r="AA141" s="1" t="s">
        <v>230</v>
      </c>
      <c r="AB141" s="1029" t="s">
        <v>230</v>
      </c>
      <c r="AC141" s="1029" t="s">
        <v>230</v>
      </c>
      <c r="AD141" s="1029" t="s">
        <v>230</v>
      </c>
      <c r="AE141" s="1295" t="s">
        <v>485</v>
      </c>
      <c r="AF141" s="1029" t="s">
        <v>488</v>
      </c>
      <c r="AG141" s="39" t="s">
        <v>230</v>
      </c>
      <c r="AH141" s="1029" t="s">
        <v>337</v>
      </c>
      <c r="AI141" s="40">
        <v>0.114</v>
      </c>
      <c r="AJ141" s="1037">
        <v>1046.5999999999999</v>
      </c>
      <c r="AK141" s="40">
        <v>0.24946356164383557</v>
      </c>
      <c r="AL141" s="40">
        <v>7.7419726027397259E-2</v>
      </c>
      <c r="AM141" s="41">
        <v>0.32688328767123281</v>
      </c>
      <c r="AN141" s="40"/>
      <c r="AO141" s="40"/>
      <c r="AP141" s="40"/>
      <c r="AQ141" s="1644"/>
      <c r="AR141" s="1034"/>
      <c r="AS141" s="45"/>
      <c r="AT141" s="1029"/>
      <c r="AU141" s="1029"/>
      <c r="AV141" s="46"/>
      <c r="AW141" s="1029"/>
      <c r="AX141" s="1029"/>
      <c r="AY141" s="2391"/>
    </row>
    <row r="142" spans="1:52" s="8" customFormat="1" ht="15.95" customHeight="1" x14ac:dyDescent="0.25">
      <c r="A142" s="36"/>
      <c r="B142" s="1029"/>
      <c r="C142" s="2"/>
      <c r="D142" s="1029"/>
      <c r="E142" s="1029"/>
      <c r="F142" s="1029"/>
      <c r="G142" s="1029"/>
      <c r="H142" s="1029"/>
      <c r="I142" s="1029"/>
      <c r="J142" s="1029"/>
      <c r="K142" s="1029"/>
      <c r="L142" s="1029"/>
      <c r="M142" s="1029"/>
      <c r="N142" s="1036"/>
      <c r="O142" s="1036"/>
      <c r="P142" s="1557"/>
      <c r="Q142" s="37"/>
      <c r="R142" s="448"/>
      <c r="S142" s="448"/>
      <c r="T142" s="448"/>
      <c r="U142" s="448"/>
      <c r="V142" s="448"/>
      <c r="W142" s="448"/>
      <c r="X142" s="448"/>
      <c r="Y142" s="1029" t="s">
        <v>230</v>
      </c>
      <c r="Z142" s="1029" t="s">
        <v>230</v>
      </c>
      <c r="AA142" s="1" t="s">
        <v>230</v>
      </c>
      <c r="AB142" s="1029" t="s">
        <v>230</v>
      </c>
      <c r="AC142" s="1029" t="s">
        <v>230</v>
      </c>
      <c r="AD142" s="1029" t="s">
        <v>230</v>
      </c>
      <c r="AE142" s="1295" t="s">
        <v>485</v>
      </c>
      <c r="AF142" s="1029" t="s">
        <v>489</v>
      </c>
      <c r="AG142" s="39" t="s">
        <v>230</v>
      </c>
      <c r="AH142" s="1029" t="s">
        <v>337</v>
      </c>
      <c r="AI142" s="40">
        <v>0.114</v>
      </c>
      <c r="AJ142" s="1037">
        <v>1778.4</v>
      </c>
      <c r="AK142" s="40">
        <v>0.42389260273972601</v>
      </c>
      <c r="AL142" s="40">
        <v>0.13155287671232876</v>
      </c>
      <c r="AM142" s="41">
        <v>0.5554454794520548</v>
      </c>
      <c r="AN142" s="40"/>
      <c r="AO142" s="40"/>
      <c r="AP142" s="40"/>
      <c r="AQ142" s="1644"/>
      <c r="AR142" s="1034"/>
      <c r="AS142" s="45"/>
      <c r="AT142" s="1029"/>
      <c r="AU142" s="1029"/>
      <c r="AV142" s="46"/>
      <c r="AW142" s="1029"/>
      <c r="AX142" s="1029"/>
      <c r="AY142" s="2391"/>
    </row>
    <row r="143" spans="1:52" s="8" customFormat="1" ht="15.95" customHeight="1" x14ac:dyDescent="0.25">
      <c r="A143" s="36"/>
      <c r="B143" s="1029"/>
      <c r="C143" s="2"/>
      <c r="D143" s="1029"/>
      <c r="E143" s="1029"/>
      <c r="F143" s="1029"/>
      <c r="G143" s="1029"/>
      <c r="H143" s="1029"/>
      <c r="I143" s="1029"/>
      <c r="J143" s="1029"/>
      <c r="K143" s="1029"/>
      <c r="L143" s="1029"/>
      <c r="M143" s="1029"/>
      <c r="N143" s="1036"/>
      <c r="O143" s="1036"/>
      <c r="P143" s="1557"/>
      <c r="Q143" s="37"/>
      <c r="R143" s="448"/>
      <c r="S143" s="448"/>
      <c r="T143" s="448"/>
      <c r="U143" s="448"/>
      <c r="V143" s="448"/>
      <c r="W143" s="448"/>
      <c r="X143" s="448"/>
      <c r="Y143" s="1029" t="s">
        <v>230</v>
      </c>
      <c r="Z143" s="1029" t="s">
        <v>230</v>
      </c>
      <c r="AA143" s="1" t="s">
        <v>230</v>
      </c>
      <c r="AB143" s="1029" t="s">
        <v>230</v>
      </c>
      <c r="AC143" s="1029" t="s">
        <v>230</v>
      </c>
      <c r="AD143" s="1029" t="s">
        <v>230</v>
      </c>
      <c r="AE143" s="1295" t="s">
        <v>485</v>
      </c>
      <c r="AF143" s="1029" t="s">
        <v>236</v>
      </c>
      <c r="AG143" s="39" t="s">
        <v>230</v>
      </c>
      <c r="AH143" s="1029" t="s">
        <v>337</v>
      </c>
      <c r="AI143" s="40">
        <v>0.114</v>
      </c>
      <c r="AJ143" s="1037">
        <v>3910.7</v>
      </c>
      <c r="AK143" s="40">
        <v>0.93213945205479443</v>
      </c>
      <c r="AL143" s="40">
        <v>0.28928465753424654</v>
      </c>
      <c r="AM143" s="41">
        <v>1.221424109589041</v>
      </c>
      <c r="AN143" s="40"/>
      <c r="AO143" s="40"/>
      <c r="AP143" s="40"/>
      <c r="AQ143" s="1644"/>
      <c r="AR143" s="1034"/>
      <c r="AS143" s="45"/>
      <c r="AT143" s="1029"/>
      <c r="AU143" s="1029"/>
      <c r="AV143" s="46"/>
      <c r="AW143" s="1029"/>
      <c r="AX143" s="1029"/>
      <c r="AY143" s="2391"/>
    </row>
    <row r="144" spans="1:52" s="8" customFormat="1" ht="15.95" customHeight="1" x14ac:dyDescent="0.25">
      <c r="A144" s="36"/>
      <c r="B144" s="1029"/>
      <c r="C144" s="2"/>
      <c r="D144" s="1029"/>
      <c r="E144" s="1029"/>
      <c r="F144" s="1029"/>
      <c r="G144" s="1029"/>
      <c r="H144" s="1029"/>
      <c r="I144" s="1029"/>
      <c r="J144" s="1029"/>
      <c r="K144" s="1029"/>
      <c r="L144" s="1029"/>
      <c r="M144" s="1029"/>
      <c r="N144" s="1036"/>
      <c r="O144" s="1036"/>
      <c r="P144" s="1557"/>
      <c r="Q144" s="37"/>
      <c r="R144" s="448"/>
      <c r="S144" s="448"/>
      <c r="T144" s="448"/>
      <c r="U144" s="448"/>
      <c r="V144" s="448"/>
      <c r="W144" s="448"/>
      <c r="X144" s="448"/>
      <c r="Y144" s="1029" t="s">
        <v>230</v>
      </c>
      <c r="Z144" s="1029" t="s">
        <v>230</v>
      </c>
      <c r="AA144" s="1" t="s">
        <v>230</v>
      </c>
      <c r="AB144" s="1029" t="s">
        <v>230</v>
      </c>
      <c r="AC144" s="1029" t="s">
        <v>230</v>
      </c>
      <c r="AD144" s="1029" t="s">
        <v>230</v>
      </c>
      <c r="AE144" s="1295" t="s">
        <v>498</v>
      </c>
      <c r="AF144" s="1029" t="s">
        <v>239</v>
      </c>
      <c r="AG144" s="39" t="s">
        <v>230</v>
      </c>
      <c r="AH144" s="1029" t="s">
        <v>337</v>
      </c>
      <c r="AI144" s="40">
        <v>0.114</v>
      </c>
      <c r="AJ144" s="1037">
        <v>4207.2</v>
      </c>
      <c r="AK144" s="40">
        <v>1.0028120547945205</v>
      </c>
      <c r="AL144" s="40">
        <v>0.31121753424657533</v>
      </c>
      <c r="AM144" s="41">
        <v>1.3140295890410958</v>
      </c>
      <c r="AN144" s="40"/>
      <c r="AO144" s="40"/>
      <c r="AP144" s="40"/>
      <c r="AQ144" s="1644"/>
      <c r="AR144" s="1034"/>
      <c r="AS144" s="45"/>
      <c r="AT144" s="1029"/>
      <c r="AU144" s="1029"/>
      <c r="AV144" s="46"/>
      <c r="AW144" s="1029"/>
      <c r="AX144" s="1029"/>
      <c r="AY144" s="2391"/>
    </row>
    <row r="145" spans="1:52" s="8" customFormat="1" ht="15.95" customHeight="1" x14ac:dyDescent="0.25">
      <c r="A145" s="36"/>
      <c r="B145" s="1029"/>
      <c r="C145" s="2"/>
      <c r="D145" s="1029"/>
      <c r="E145" s="1029"/>
      <c r="F145" s="1029"/>
      <c r="G145" s="1029"/>
      <c r="H145" s="1029"/>
      <c r="I145" s="1029"/>
      <c r="J145" s="1029"/>
      <c r="K145" s="1029"/>
      <c r="L145" s="1029"/>
      <c r="M145" s="1029"/>
      <c r="N145" s="1036"/>
      <c r="O145" s="1036"/>
      <c r="P145" s="1557"/>
      <c r="Q145" s="37"/>
      <c r="R145" s="448"/>
      <c r="S145" s="448"/>
      <c r="T145" s="448"/>
      <c r="U145" s="448"/>
      <c r="V145" s="448"/>
      <c r="W145" s="448"/>
      <c r="X145" s="448"/>
      <c r="Y145" s="1029" t="s">
        <v>230</v>
      </c>
      <c r="Z145" s="1029" t="s">
        <v>230</v>
      </c>
      <c r="AA145" s="1" t="s">
        <v>230</v>
      </c>
      <c r="AB145" s="1029" t="s">
        <v>230</v>
      </c>
      <c r="AC145" s="1029" t="s">
        <v>230</v>
      </c>
      <c r="AD145" s="1029" t="s">
        <v>230</v>
      </c>
      <c r="AE145" s="1295" t="s">
        <v>499</v>
      </c>
      <c r="AF145" s="1029" t="s">
        <v>500</v>
      </c>
      <c r="AG145" s="39" t="s">
        <v>230</v>
      </c>
      <c r="AH145" s="1029" t="s">
        <v>337</v>
      </c>
      <c r="AI145" s="40">
        <v>0.114</v>
      </c>
      <c r="AJ145" s="1037">
        <v>4209.5</v>
      </c>
      <c r="AK145" s="40">
        <v>1.0033602739726026</v>
      </c>
      <c r="AL145" s="40">
        <v>0.31138767123287669</v>
      </c>
      <c r="AM145" s="41">
        <v>1.3147479452054793</v>
      </c>
      <c r="AN145" s="40"/>
      <c r="AO145" s="40"/>
      <c r="AP145" s="40"/>
      <c r="AQ145" s="1644"/>
      <c r="AR145" s="1034"/>
      <c r="AS145" s="45"/>
      <c r="AT145" s="1029"/>
      <c r="AU145" s="1029"/>
      <c r="AV145" s="46"/>
      <c r="AW145" s="1029"/>
      <c r="AX145" s="1029"/>
      <c r="AY145" s="2391"/>
    </row>
    <row r="146" spans="1:52" s="8" customFormat="1" ht="15.95" customHeight="1" x14ac:dyDescent="0.25">
      <c r="A146" s="36"/>
      <c r="B146" s="1029"/>
      <c r="C146" s="2"/>
      <c r="D146" s="1029"/>
      <c r="E146" s="1029"/>
      <c r="F146" s="1029"/>
      <c r="G146" s="1029"/>
      <c r="H146" s="1029"/>
      <c r="I146" s="1029"/>
      <c r="J146" s="1029"/>
      <c r="K146" s="1029"/>
      <c r="L146" s="1029"/>
      <c r="M146" s="1029"/>
      <c r="N146" s="1036"/>
      <c r="O146" s="1036"/>
      <c r="P146" s="1557"/>
      <c r="Q146" s="37"/>
      <c r="R146" s="448"/>
      <c r="S146" s="448"/>
      <c r="T146" s="448"/>
      <c r="U146" s="448"/>
      <c r="V146" s="448"/>
      <c r="W146" s="448"/>
      <c r="X146" s="448"/>
      <c r="Y146" s="1029" t="s">
        <v>230</v>
      </c>
      <c r="Z146" s="1029" t="s">
        <v>230</v>
      </c>
      <c r="AA146" s="1" t="s">
        <v>230</v>
      </c>
      <c r="AB146" s="1029" t="s">
        <v>230</v>
      </c>
      <c r="AC146" s="1029" t="s">
        <v>230</v>
      </c>
      <c r="AD146" s="1029" t="s">
        <v>230</v>
      </c>
      <c r="AE146" s="1295" t="s">
        <v>501</v>
      </c>
      <c r="AF146" s="1029" t="s">
        <v>502</v>
      </c>
      <c r="AG146" s="51">
        <v>1035005904658</v>
      </c>
      <c r="AH146" s="1029" t="s">
        <v>337</v>
      </c>
      <c r="AI146" s="40">
        <v>0.114</v>
      </c>
      <c r="AJ146" s="1037">
        <v>2785</v>
      </c>
      <c r="AK146" s="40">
        <v>0.6638219178082192</v>
      </c>
      <c r="AL146" s="40">
        <v>0.20601369863013697</v>
      </c>
      <c r="AM146" s="41">
        <v>0.86983561643835616</v>
      </c>
      <c r="AN146" s="40"/>
      <c r="AO146" s="40"/>
      <c r="AP146" s="40"/>
      <c r="AQ146" s="1644"/>
      <c r="AR146" s="1034"/>
      <c r="AS146" s="45"/>
      <c r="AT146" s="1029"/>
      <c r="AU146" s="1029"/>
      <c r="AV146" s="46"/>
      <c r="AW146" s="1029"/>
      <c r="AX146" s="1029"/>
      <c r="AY146" s="2391"/>
    </row>
    <row r="147" spans="1:52" s="8" customFormat="1" ht="15.95" customHeight="1" x14ac:dyDescent="0.25">
      <c r="A147" s="36"/>
      <c r="B147" s="1029"/>
      <c r="C147" s="2"/>
      <c r="D147" s="1029"/>
      <c r="E147" s="1029"/>
      <c r="F147" s="1029"/>
      <c r="G147" s="1029"/>
      <c r="H147" s="1029"/>
      <c r="I147" s="1029"/>
      <c r="J147" s="1029"/>
      <c r="K147" s="1029"/>
      <c r="L147" s="1029"/>
      <c r="M147" s="1029"/>
      <c r="N147" s="1036"/>
      <c r="O147" s="1036"/>
      <c r="P147" s="1557"/>
      <c r="Q147" s="37"/>
      <c r="R147" s="448"/>
      <c r="S147" s="448"/>
      <c r="T147" s="448"/>
      <c r="U147" s="448"/>
      <c r="V147" s="448"/>
      <c r="W147" s="448"/>
      <c r="X147" s="448"/>
      <c r="Y147" s="1029" t="s">
        <v>230</v>
      </c>
      <c r="Z147" s="1029" t="s">
        <v>230</v>
      </c>
      <c r="AA147" s="1" t="s">
        <v>230</v>
      </c>
      <c r="AB147" s="1029" t="s">
        <v>230</v>
      </c>
      <c r="AC147" s="1029" t="s">
        <v>230</v>
      </c>
      <c r="AD147" s="1029" t="s">
        <v>230</v>
      </c>
      <c r="AE147" s="1295" t="s">
        <v>503</v>
      </c>
      <c r="AF147" s="1029" t="s">
        <v>238</v>
      </c>
      <c r="AG147" s="51">
        <v>1035005904658</v>
      </c>
      <c r="AH147" s="1029" t="s">
        <v>337</v>
      </c>
      <c r="AI147" s="40">
        <v>0.114</v>
      </c>
      <c r="AJ147" s="1037">
        <v>2772</v>
      </c>
      <c r="AK147" s="40">
        <v>0.6607232876712329</v>
      </c>
      <c r="AL147" s="40">
        <v>0.20505205479452054</v>
      </c>
      <c r="AM147" s="41">
        <v>0.86577534246575349</v>
      </c>
      <c r="AN147" s="40"/>
      <c r="AO147" s="40"/>
      <c r="AP147" s="40"/>
      <c r="AQ147" s="1644"/>
      <c r="AR147" s="1034"/>
      <c r="AS147" s="45"/>
      <c r="AT147" s="1029"/>
      <c r="AU147" s="1029"/>
      <c r="AV147" s="46"/>
      <c r="AW147" s="1029"/>
      <c r="AX147" s="1029"/>
      <c r="AY147" s="2391"/>
    </row>
    <row r="148" spans="1:52" s="8" customFormat="1" ht="15.95" customHeight="1" x14ac:dyDescent="0.25">
      <c r="A148" s="36"/>
      <c r="B148" s="1029"/>
      <c r="C148" s="2"/>
      <c r="D148" s="1029"/>
      <c r="E148" s="1029"/>
      <c r="F148" s="1029"/>
      <c r="G148" s="1029"/>
      <c r="H148" s="1029"/>
      <c r="I148" s="1029"/>
      <c r="J148" s="1029"/>
      <c r="K148" s="1029"/>
      <c r="L148" s="1029"/>
      <c r="M148" s="1029"/>
      <c r="N148" s="1036"/>
      <c r="O148" s="1036"/>
      <c r="P148" s="1557"/>
      <c r="Q148" s="37"/>
      <c r="R148" s="448"/>
      <c r="S148" s="448"/>
      <c r="T148" s="448"/>
      <c r="U148" s="448"/>
      <c r="V148" s="448"/>
      <c r="W148" s="448"/>
      <c r="X148" s="448"/>
      <c r="Y148" s="1029" t="s">
        <v>230</v>
      </c>
      <c r="Z148" s="1029" t="s">
        <v>230</v>
      </c>
      <c r="AA148" s="1" t="s">
        <v>230</v>
      </c>
      <c r="AB148" s="1029" t="s">
        <v>230</v>
      </c>
      <c r="AC148" s="1029" t="s">
        <v>230</v>
      </c>
      <c r="AD148" s="1029" t="s">
        <v>230</v>
      </c>
      <c r="AE148" s="1295" t="s">
        <v>490</v>
      </c>
      <c r="AF148" s="1029" t="s">
        <v>491</v>
      </c>
      <c r="AG148" s="39" t="s">
        <v>230</v>
      </c>
      <c r="AH148" s="1029" t="s">
        <v>58</v>
      </c>
      <c r="AI148" s="40">
        <v>0.114</v>
      </c>
      <c r="AJ148" s="1036">
        <v>1400</v>
      </c>
      <c r="AK148" s="40">
        <f>AJ148*0.087/365</f>
        <v>0.33369863013698631</v>
      </c>
      <c r="AL148" s="40">
        <f>AJ148*0.027/365</f>
        <v>0.10356164383561643</v>
      </c>
      <c r="AM148" s="40">
        <f>AK148+AL148</f>
        <v>0.43726027397260275</v>
      </c>
      <c r="AN148" s="40"/>
      <c r="AO148" s="40"/>
      <c r="AP148" s="40"/>
      <c r="AQ148" s="1644"/>
      <c r="AR148" s="1034"/>
      <c r="AS148" s="45"/>
      <c r="AT148" s="1029"/>
      <c r="AU148" s="1029"/>
      <c r="AV148" s="46"/>
      <c r="AW148" s="1029"/>
      <c r="AX148" s="1029"/>
      <c r="AY148" s="2391"/>
    </row>
    <row r="149" spans="1:52" s="8" customFormat="1" ht="15.95" customHeight="1" x14ac:dyDescent="0.25">
      <c r="A149" s="36"/>
      <c r="B149" s="1029"/>
      <c r="C149" s="2"/>
      <c r="D149" s="1029"/>
      <c r="E149" s="1029"/>
      <c r="F149" s="1029"/>
      <c r="G149" s="1029"/>
      <c r="H149" s="1029"/>
      <c r="I149" s="1029"/>
      <c r="J149" s="1029"/>
      <c r="K149" s="1029"/>
      <c r="L149" s="1029"/>
      <c r="M149" s="1029"/>
      <c r="N149" s="1036"/>
      <c r="O149" s="1036"/>
      <c r="P149" s="1557"/>
      <c r="Q149" s="37"/>
      <c r="R149" s="448"/>
      <c r="S149" s="448"/>
      <c r="T149" s="448"/>
      <c r="U149" s="448"/>
      <c r="V149" s="448"/>
      <c r="W149" s="448"/>
      <c r="X149" s="448"/>
      <c r="Y149" s="1029" t="s">
        <v>230</v>
      </c>
      <c r="Z149" s="1029" t="s">
        <v>230</v>
      </c>
      <c r="AA149" s="1" t="s">
        <v>230</v>
      </c>
      <c r="AB149" s="1029" t="s">
        <v>230</v>
      </c>
      <c r="AC149" s="1029" t="s">
        <v>230</v>
      </c>
      <c r="AD149" s="1029" t="s">
        <v>230</v>
      </c>
      <c r="AE149" s="1295" t="s">
        <v>492</v>
      </c>
      <c r="AF149" s="1029" t="s">
        <v>301</v>
      </c>
      <c r="AG149" s="39" t="s">
        <v>230</v>
      </c>
      <c r="AH149" s="1029" t="s">
        <v>58</v>
      </c>
      <c r="AI149" s="40">
        <v>0.114</v>
      </c>
      <c r="AJ149" s="1036">
        <v>2000</v>
      </c>
      <c r="AK149" s="40">
        <f>AJ149*0.087/365</f>
        <v>0.47671232876712327</v>
      </c>
      <c r="AL149" s="40">
        <f>AJ149*0.027/365</f>
        <v>0.14794520547945206</v>
      </c>
      <c r="AM149" s="40">
        <f>AK149+AL149</f>
        <v>0.62465753424657533</v>
      </c>
      <c r="AN149" s="40"/>
      <c r="AO149" s="40"/>
      <c r="AP149" s="40"/>
      <c r="AQ149" s="1644"/>
      <c r="AR149" s="1034"/>
      <c r="AS149" s="45"/>
      <c r="AT149" s="1029"/>
      <c r="AU149" s="1029"/>
      <c r="AV149" s="46"/>
      <c r="AW149" s="1029"/>
      <c r="AX149" s="46"/>
      <c r="AY149" s="2391"/>
    </row>
    <row r="150" spans="1:52" s="8" customFormat="1" ht="15.95" customHeight="1" x14ac:dyDescent="0.25">
      <c r="A150" s="36"/>
      <c r="B150" s="1029"/>
      <c r="C150" s="2"/>
      <c r="D150" s="1029"/>
      <c r="E150" s="1029"/>
      <c r="F150" s="1029"/>
      <c r="G150" s="1029"/>
      <c r="H150" s="1029"/>
      <c r="I150" s="1029"/>
      <c r="J150" s="1029"/>
      <c r="K150" s="1029"/>
      <c r="L150" s="1029"/>
      <c r="M150" s="1029"/>
      <c r="N150" s="1036"/>
      <c r="O150" s="1036"/>
      <c r="P150" s="1557"/>
      <c r="Q150" s="37"/>
      <c r="R150" s="448"/>
      <c r="S150" s="448"/>
      <c r="T150" s="448"/>
      <c r="U150" s="448"/>
      <c r="V150" s="448"/>
      <c r="W150" s="448"/>
      <c r="X150" s="448"/>
      <c r="Y150" s="1029" t="s">
        <v>230</v>
      </c>
      <c r="Z150" s="1029" t="s">
        <v>230</v>
      </c>
      <c r="AA150" s="1" t="s">
        <v>230</v>
      </c>
      <c r="AB150" s="1029" t="s">
        <v>230</v>
      </c>
      <c r="AC150" s="1029" t="s">
        <v>230</v>
      </c>
      <c r="AD150" s="1029" t="s">
        <v>230</v>
      </c>
      <c r="AE150" s="1295" t="s">
        <v>493</v>
      </c>
      <c r="AF150" s="1029" t="s">
        <v>494</v>
      </c>
      <c r="AG150" s="39" t="s">
        <v>230</v>
      </c>
      <c r="AH150" s="1029" t="s">
        <v>58</v>
      </c>
      <c r="AI150" s="40">
        <v>0.114</v>
      </c>
      <c r="AJ150" s="1036">
        <v>1500</v>
      </c>
      <c r="AK150" s="40">
        <f>AJ150*0.087/365</f>
        <v>0.35753424657534244</v>
      </c>
      <c r="AL150" s="40">
        <f>AJ150*0.027/365</f>
        <v>0.11095890410958904</v>
      </c>
      <c r="AM150" s="40">
        <f>AK150+AL150</f>
        <v>0.46849315068493147</v>
      </c>
      <c r="AN150" s="40"/>
      <c r="AO150" s="40"/>
      <c r="AP150" s="40"/>
      <c r="AQ150" s="1644"/>
      <c r="AR150" s="1034"/>
      <c r="AS150" s="45"/>
      <c r="AT150" s="1029"/>
      <c r="AU150" s="1029"/>
      <c r="AV150" s="46"/>
      <c r="AW150" s="1029"/>
      <c r="AX150" s="46"/>
      <c r="AY150" s="2391"/>
    </row>
    <row r="151" spans="1:52" s="8" customFormat="1" ht="15.95" customHeight="1" x14ac:dyDescent="0.25">
      <c r="A151" s="36"/>
      <c r="B151" s="1472"/>
      <c r="C151" s="2"/>
      <c r="D151" s="1472"/>
      <c r="E151" s="1472"/>
      <c r="F151" s="1472"/>
      <c r="G151" s="1472"/>
      <c r="H151" s="1472"/>
      <c r="I151" s="1472"/>
      <c r="J151" s="1472"/>
      <c r="K151" s="1472"/>
      <c r="L151" s="1472"/>
      <c r="M151" s="1472"/>
      <c r="N151" s="1473"/>
      <c r="O151" s="1473"/>
      <c r="P151" s="1557"/>
      <c r="Q151" s="37"/>
      <c r="R151" s="448"/>
      <c r="S151" s="448"/>
      <c r="T151" s="448"/>
      <c r="U151" s="448"/>
      <c r="V151" s="448"/>
      <c r="W151" s="448"/>
      <c r="X151" s="448"/>
      <c r="Y151" s="1472" t="s">
        <v>230</v>
      </c>
      <c r="Z151" s="1472" t="s">
        <v>230</v>
      </c>
      <c r="AA151" s="1" t="s">
        <v>230</v>
      </c>
      <c r="AB151" s="1472" t="s">
        <v>230</v>
      </c>
      <c r="AC151" s="1477" t="s">
        <v>6140</v>
      </c>
      <c r="AD151" s="1013" t="s">
        <v>6141</v>
      </c>
      <c r="AE151" s="1477" t="s">
        <v>21126</v>
      </c>
      <c r="AF151" s="1477" t="s">
        <v>21179</v>
      </c>
      <c r="AG151" s="377" t="s">
        <v>21125</v>
      </c>
      <c r="AH151" s="1477" t="s">
        <v>21127</v>
      </c>
      <c r="AI151" s="378">
        <v>0.87</v>
      </c>
      <c r="AJ151" s="37">
        <v>1</v>
      </c>
      <c r="AK151" s="40">
        <f>AJ151*AI151/365</f>
        <v>2.3835616438356165E-3</v>
      </c>
      <c r="AL151" s="40">
        <v>0</v>
      </c>
      <c r="AM151" s="41">
        <f>SUBTOTAL(9,AK151:AL151)</f>
        <v>2.3835616438356165E-3</v>
      </c>
      <c r="AN151" s="40"/>
      <c r="AO151" s="40"/>
      <c r="AP151" s="40"/>
      <c r="AQ151" s="1644"/>
      <c r="AR151" s="1475"/>
      <c r="AS151" s="45"/>
      <c r="AT151" s="1472"/>
      <c r="AU151" s="1472"/>
      <c r="AV151" s="46"/>
      <c r="AW151" s="1472"/>
      <c r="AX151" s="2460" t="s">
        <v>21177</v>
      </c>
      <c r="AY151" s="2391"/>
    </row>
    <row r="152" spans="1:52" s="8" customFormat="1" ht="15.95" customHeight="1" x14ac:dyDescent="0.25">
      <c r="A152" s="36"/>
      <c r="B152" s="1029"/>
      <c r="C152" s="2"/>
      <c r="D152" s="1029"/>
      <c r="E152" s="1029"/>
      <c r="F152" s="1029"/>
      <c r="G152" s="1029"/>
      <c r="H152" s="1029"/>
      <c r="I152" s="1029"/>
      <c r="J152" s="1029"/>
      <c r="K152" s="1029"/>
      <c r="L152" s="1029"/>
      <c r="M152" s="1029"/>
      <c r="N152" s="1036"/>
      <c r="O152" s="1036"/>
      <c r="P152" s="1557"/>
      <c r="Q152" s="37"/>
      <c r="R152" s="448"/>
      <c r="S152" s="448"/>
      <c r="T152" s="448"/>
      <c r="U152" s="448"/>
      <c r="V152" s="448"/>
      <c r="W152" s="448"/>
      <c r="X152" s="448"/>
      <c r="Y152" s="1029" t="s">
        <v>230</v>
      </c>
      <c r="Z152" s="1029" t="s">
        <v>230</v>
      </c>
      <c r="AA152" s="1" t="s">
        <v>230</v>
      </c>
      <c r="AB152" s="1029" t="s">
        <v>230</v>
      </c>
      <c r="AC152" s="1029" t="s">
        <v>230</v>
      </c>
      <c r="AD152" s="1029" t="s">
        <v>230</v>
      </c>
      <c r="AE152" s="1295" t="s">
        <v>495</v>
      </c>
      <c r="AF152" s="1029" t="s">
        <v>259</v>
      </c>
      <c r="AG152" s="1770" t="s">
        <v>23308</v>
      </c>
      <c r="AH152" s="1029" t="s">
        <v>260</v>
      </c>
      <c r="AI152" s="21">
        <v>0.85</v>
      </c>
      <c r="AJ152" s="37">
        <v>110</v>
      </c>
      <c r="AK152" s="98">
        <f>AJ152*AI152/365</f>
        <v>0.25616438356164384</v>
      </c>
      <c r="AL152" s="40">
        <v>0</v>
      </c>
      <c r="AM152" s="41">
        <f>SUBTOTAL(9,AK152:AL152)</f>
        <v>0.25616438356164384</v>
      </c>
      <c r="AN152" s="40"/>
      <c r="AO152" s="40"/>
      <c r="AP152" s="40"/>
      <c r="AQ152" s="1644"/>
      <c r="AR152" s="1034"/>
      <c r="AS152" s="45"/>
      <c r="AT152" s="1029"/>
      <c r="AU152" s="1029"/>
      <c r="AV152" s="46"/>
      <c r="AW152" s="1029"/>
      <c r="AX152" s="46"/>
      <c r="AY152" s="2391"/>
    </row>
    <row r="153" spans="1:52" s="8" customFormat="1" ht="15.95" customHeight="1" x14ac:dyDescent="0.25">
      <c r="A153" s="36"/>
      <c r="B153" s="1029"/>
      <c r="C153" s="2"/>
      <c r="D153" s="1029"/>
      <c r="E153" s="1029"/>
      <c r="F153" s="1029"/>
      <c r="G153" s="1029"/>
      <c r="H153" s="1029"/>
      <c r="I153" s="1029"/>
      <c r="J153" s="1029"/>
      <c r="K153" s="1029"/>
      <c r="L153" s="1029"/>
      <c r="M153" s="1029"/>
      <c r="N153" s="1036"/>
      <c r="O153" s="1036"/>
      <c r="P153" s="1557"/>
      <c r="Q153" s="37"/>
      <c r="R153" s="448"/>
      <c r="S153" s="448"/>
      <c r="T153" s="448"/>
      <c r="U153" s="448"/>
      <c r="V153" s="448"/>
      <c r="W153" s="448"/>
      <c r="X153" s="448"/>
      <c r="Y153" s="1029" t="s">
        <v>230</v>
      </c>
      <c r="Z153" s="1029" t="s">
        <v>230</v>
      </c>
      <c r="AA153" s="1" t="s">
        <v>230</v>
      </c>
      <c r="AB153" s="1029" t="s">
        <v>230</v>
      </c>
      <c r="AC153" s="1029" t="s">
        <v>230</v>
      </c>
      <c r="AD153" s="1029" t="s">
        <v>230</v>
      </c>
      <c r="AE153" s="1295" t="s">
        <v>496</v>
      </c>
      <c r="AF153" s="1029" t="s">
        <v>497</v>
      </c>
      <c r="AG153" s="1770" t="s">
        <v>23309</v>
      </c>
      <c r="AH153" s="1029" t="s">
        <v>260</v>
      </c>
      <c r="AI153" s="21">
        <v>0.85</v>
      </c>
      <c r="AJ153" s="37">
        <v>200</v>
      </c>
      <c r="AK153" s="98">
        <f>AJ153*AI153/365</f>
        <v>0.46575342465753422</v>
      </c>
      <c r="AL153" s="40">
        <v>0</v>
      </c>
      <c r="AM153" s="41">
        <f>SUBTOTAL(9,AK153:AL153)</f>
        <v>0.46575342465753422</v>
      </c>
      <c r="AN153" s="40"/>
      <c r="AO153" s="40"/>
      <c r="AP153" s="40"/>
      <c r="AQ153" s="1644"/>
      <c r="AR153" s="1034"/>
      <c r="AS153" s="45"/>
      <c r="AT153" s="1029"/>
      <c r="AU153" s="1029"/>
      <c r="AV153" s="46"/>
      <c r="AW153" s="1029"/>
      <c r="AX153" s="46"/>
      <c r="AY153" s="2391"/>
    </row>
    <row r="154" spans="1:52" s="8" customFormat="1" ht="15.95" customHeight="1" x14ac:dyDescent="0.25">
      <c r="A154" s="36"/>
      <c r="B154" s="1029"/>
      <c r="C154" s="2"/>
      <c r="D154" s="1029"/>
      <c r="E154" s="1029"/>
      <c r="F154" s="1029"/>
      <c r="G154" s="1029"/>
      <c r="H154" s="1029"/>
      <c r="I154" s="1029"/>
      <c r="J154" s="1029"/>
      <c r="K154" s="1029"/>
      <c r="L154" s="1029"/>
      <c r="M154" s="1029"/>
      <c r="N154" s="1036"/>
      <c r="O154" s="1036"/>
      <c r="P154" s="1557"/>
      <c r="Q154" s="37"/>
      <c r="R154" s="448"/>
      <c r="S154" s="448"/>
      <c r="T154" s="448"/>
      <c r="U154" s="448"/>
      <c r="V154" s="448"/>
      <c r="W154" s="448"/>
      <c r="X154" s="448"/>
      <c r="Y154" s="1029" t="s">
        <v>230</v>
      </c>
      <c r="Z154" s="1029" t="s">
        <v>230</v>
      </c>
      <c r="AA154" s="1" t="s">
        <v>230</v>
      </c>
      <c r="AB154" s="1029" t="s">
        <v>230</v>
      </c>
      <c r="AC154" s="1029" t="s">
        <v>230</v>
      </c>
      <c r="AD154" s="1029" t="s">
        <v>230</v>
      </c>
      <c r="AE154" s="1295" t="s">
        <v>504</v>
      </c>
      <c r="AF154" s="1029" t="s">
        <v>505</v>
      </c>
      <c r="AG154" s="51">
        <v>313503009800057</v>
      </c>
      <c r="AH154" s="1029" t="s">
        <v>506</v>
      </c>
      <c r="AI154" s="1036">
        <v>2.0699999999999998</v>
      </c>
      <c r="AJ154" s="1640">
        <v>25</v>
      </c>
      <c r="AK154" s="40">
        <f>AJ154*AI154/365</f>
        <v>0.14178082191780819</v>
      </c>
      <c r="AL154" s="40">
        <v>0</v>
      </c>
      <c r="AM154" s="41">
        <f>SUBTOTAL(9,AK154:AL154)</f>
        <v>0.14178082191780819</v>
      </c>
      <c r="AN154" s="40"/>
      <c r="AO154" s="40"/>
      <c r="AP154" s="40"/>
      <c r="AQ154" s="1644"/>
      <c r="AR154" s="1034"/>
      <c r="AS154" s="45"/>
      <c r="AT154" s="1029"/>
      <c r="AU154" s="1029"/>
      <c r="AV154" s="46"/>
      <c r="AW154" s="1029"/>
      <c r="AX154" s="46"/>
      <c r="AY154" s="2391"/>
    </row>
    <row r="155" spans="1:52" s="1099" customFormat="1" ht="15.95" customHeight="1" x14ac:dyDescent="0.25">
      <c r="A155" s="709"/>
      <c r="B155" s="434"/>
      <c r="C155" s="834"/>
      <c r="D155" s="434"/>
      <c r="E155" s="434"/>
      <c r="F155" s="434"/>
      <c r="G155" s="434"/>
      <c r="H155" s="434"/>
      <c r="I155" s="434"/>
      <c r="J155" s="434"/>
      <c r="K155" s="434"/>
      <c r="L155" s="434"/>
      <c r="M155" s="434"/>
      <c r="N155" s="513"/>
      <c r="O155" s="513"/>
      <c r="P155" s="513"/>
      <c r="Q155" s="788"/>
      <c r="R155" s="712"/>
      <c r="S155" s="712"/>
      <c r="T155" s="712"/>
      <c r="U155" s="712"/>
      <c r="V155" s="712"/>
      <c r="W155" s="712"/>
      <c r="X155" s="712"/>
      <c r="Y155" s="434" t="s">
        <v>230</v>
      </c>
      <c r="Z155" s="434" t="s">
        <v>230</v>
      </c>
      <c r="AA155" s="437" t="s">
        <v>230</v>
      </c>
      <c r="AB155" s="434" t="s">
        <v>230</v>
      </c>
      <c r="AC155" s="434" t="s">
        <v>230</v>
      </c>
      <c r="AD155" s="434" t="s">
        <v>230</v>
      </c>
      <c r="AE155" s="434" t="s">
        <v>507</v>
      </c>
      <c r="AF155" s="434" t="s">
        <v>508</v>
      </c>
      <c r="AG155" s="2079">
        <v>1025003750970</v>
      </c>
      <c r="AH155" s="434" t="s">
        <v>22787</v>
      </c>
      <c r="AI155" s="513">
        <v>0.14000000000000001</v>
      </c>
      <c r="AJ155" s="788">
        <v>55</v>
      </c>
      <c r="AK155" s="511">
        <f>AJ155*AI155/365</f>
        <v>2.1095890410958908E-2</v>
      </c>
      <c r="AL155" s="511">
        <v>0</v>
      </c>
      <c r="AM155" s="514">
        <f>SUBTOTAL(9,AK155:AL155)</f>
        <v>2.1095890410958908E-2</v>
      </c>
      <c r="AN155" s="511"/>
      <c r="AO155" s="511"/>
      <c r="AP155" s="511"/>
      <c r="AQ155" s="1676"/>
      <c r="AR155" s="846"/>
      <c r="AS155" s="847"/>
      <c r="AT155" s="434"/>
      <c r="AU155" s="434"/>
      <c r="AV155" s="2080"/>
      <c r="AW155" s="434"/>
      <c r="AX155" s="2080" t="s">
        <v>25011</v>
      </c>
      <c r="AY155" s="2401"/>
    </row>
    <row r="156" spans="1:52" s="1099" customFormat="1" ht="15.95" customHeight="1" x14ac:dyDescent="0.25">
      <c r="A156" s="353">
        <v>20</v>
      </c>
      <c r="B156" s="366" t="s">
        <v>49</v>
      </c>
      <c r="C156" s="366" t="s">
        <v>59</v>
      </c>
      <c r="D156" s="354" t="s">
        <v>18768</v>
      </c>
      <c r="E156" s="272" t="s">
        <v>18769</v>
      </c>
      <c r="F156" s="272" t="s">
        <v>18770</v>
      </c>
      <c r="G156" s="354" t="s">
        <v>221</v>
      </c>
      <c r="H156" s="354" t="s">
        <v>219</v>
      </c>
      <c r="I156" s="354" t="s">
        <v>220</v>
      </c>
      <c r="J156" s="354" t="s">
        <v>221</v>
      </c>
      <c r="K156" s="354" t="s">
        <v>879</v>
      </c>
      <c r="L156" s="354" t="s">
        <v>221</v>
      </c>
      <c r="M156" s="354" t="s">
        <v>879</v>
      </c>
      <c r="N156" s="440">
        <v>9.4</v>
      </c>
      <c r="O156" s="440">
        <v>2.2000000000000002</v>
      </c>
      <c r="P156" s="360">
        <f>O156*N156</f>
        <v>20.680000000000003</v>
      </c>
      <c r="Q156" s="503">
        <v>5</v>
      </c>
      <c r="R156" s="357"/>
      <c r="S156" s="357">
        <v>1</v>
      </c>
      <c r="T156" s="357"/>
      <c r="U156" s="357">
        <v>0</v>
      </c>
      <c r="V156" s="357"/>
      <c r="W156" s="357"/>
      <c r="X156" s="357"/>
      <c r="Y156" s="354" t="s">
        <v>62</v>
      </c>
      <c r="Z156" s="366" t="s">
        <v>224</v>
      </c>
      <c r="AA156" s="762" t="s">
        <v>225</v>
      </c>
      <c r="AB156" s="354" t="s">
        <v>1</v>
      </c>
      <c r="AC156" s="354" t="s">
        <v>226</v>
      </c>
      <c r="AD156" s="354" t="s">
        <v>18749</v>
      </c>
      <c r="AE156" s="354" t="s">
        <v>513</v>
      </c>
      <c r="AF156" s="354" t="s">
        <v>514</v>
      </c>
      <c r="AG156" s="358" t="s">
        <v>230</v>
      </c>
      <c r="AH156" s="354" t="s">
        <v>337</v>
      </c>
      <c r="AI156" s="359">
        <v>0.114</v>
      </c>
      <c r="AJ156" s="490">
        <v>1386.1</v>
      </c>
      <c r="AK156" s="359">
        <v>0.33038547945205476</v>
      </c>
      <c r="AL156" s="359">
        <v>0.10253342465753423</v>
      </c>
      <c r="AM156" s="361">
        <f>AK156+AL156</f>
        <v>0.432918904109589</v>
      </c>
      <c r="AN156" s="359">
        <f>SUM(AK156:AK165)</f>
        <v>4.7565762191780818</v>
      </c>
      <c r="AO156" s="359">
        <f>SUM(AL156:AL165)</f>
        <v>1.1641334794520548</v>
      </c>
      <c r="AP156" s="359">
        <f>SUM(AM156:AM165)</f>
        <v>5.9207096986301364</v>
      </c>
      <c r="AQ156" s="763">
        <f>AP156*30</f>
        <v>177.6212909589041</v>
      </c>
      <c r="AR156" s="764" t="s">
        <v>231</v>
      </c>
      <c r="AS156" s="765" t="s">
        <v>114</v>
      </c>
      <c r="AT156" s="354" t="s">
        <v>232</v>
      </c>
      <c r="AU156" s="354" t="s">
        <v>59</v>
      </c>
      <c r="AV156" s="916" t="s">
        <v>515</v>
      </c>
      <c r="AW156" s="354" t="s">
        <v>234</v>
      </c>
      <c r="AX156" s="805" t="s">
        <v>18771</v>
      </c>
      <c r="AY156" s="2401"/>
      <c r="AZ156" s="778" t="s">
        <v>18772</v>
      </c>
    </row>
    <row r="157" spans="1:52" s="8" customFormat="1" ht="15.95" customHeight="1" x14ac:dyDescent="0.25">
      <c r="A157" s="36"/>
      <c r="B157" s="1029"/>
      <c r="C157" s="2"/>
      <c r="D157" s="1029"/>
      <c r="E157" s="1029"/>
      <c r="F157" s="1029"/>
      <c r="G157" s="1029"/>
      <c r="H157" s="1029"/>
      <c r="I157" s="1029"/>
      <c r="J157" s="1029"/>
      <c r="K157" s="1029"/>
      <c r="L157" s="1029"/>
      <c r="M157" s="1029"/>
      <c r="N157" s="1036"/>
      <c r="O157" s="1036"/>
      <c r="P157" s="1557"/>
      <c r="Q157" s="37"/>
      <c r="R157" s="448"/>
      <c r="S157" s="448"/>
      <c r="T157" s="448"/>
      <c r="U157" s="448"/>
      <c r="V157" s="448"/>
      <c r="W157" s="448"/>
      <c r="X157" s="448"/>
      <c r="Y157" s="1029" t="s">
        <v>230</v>
      </c>
      <c r="Z157" s="1029" t="s">
        <v>230</v>
      </c>
      <c r="AA157" s="1" t="s">
        <v>230</v>
      </c>
      <c r="AB157" s="1029" t="s">
        <v>230</v>
      </c>
      <c r="AC157" s="1029" t="s">
        <v>230</v>
      </c>
      <c r="AD157" s="1029" t="s">
        <v>230</v>
      </c>
      <c r="AE157" s="1029" t="s">
        <v>513</v>
      </c>
      <c r="AF157" s="1029" t="s">
        <v>516</v>
      </c>
      <c r="AG157" s="39" t="s">
        <v>230</v>
      </c>
      <c r="AH157" s="1029" t="s">
        <v>337</v>
      </c>
      <c r="AI157" s="40">
        <v>0.114</v>
      </c>
      <c r="AJ157" s="1037">
        <v>1283.3399999999999</v>
      </c>
      <c r="AK157" s="40">
        <v>0.305892</v>
      </c>
      <c r="AL157" s="40">
        <v>9.4932000000000002E-2</v>
      </c>
      <c r="AM157" s="41">
        <v>0.40082400000000001</v>
      </c>
      <c r="AN157" s="40"/>
      <c r="AO157" s="40"/>
      <c r="AP157" s="40"/>
      <c r="AQ157" s="367"/>
      <c r="AR157" s="42"/>
      <c r="AS157" s="43"/>
      <c r="AT157" s="1029"/>
      <c r="AU157" s="1029"/>
      <c r="AV157" s="44"/>
      <c r="AW157" s="1029"/>
      <c r="AX157" s="46"/>
      <c r="AY157" s="2391"/>
    </row>
    <row r="158" spans="1:52" s="8" customFormat="1" ht="15.95" customHeight="1" x14ac:dyDescent="0.25">
      <c r="A158" s="36"/>
      <c r="B158" s="1029"/>
      <c r="C158" s="2"/>
      <c r="D158" s="1029"/>
      <c r="E158" s="1029"/>
      <c r="F158" s="1029"/>
      <c r="G158" s="1029"/>
      <c r="H158" s="1029"/>
      <c r="I158" s="1029"/>
      <c r="J158" s="1029"/>
      <c r="K158" s="1029"/>
      <c r="L158" s="1029"/>
      <c r="M158" s="1029"/>
      <c r="N158" s="1036"/>
      <c r="O158" s="1036"/>
      <c r="P158" s="1557"/>
      <c r="Q158" s="37"/>
      <c r="R158" s="448"/>
      <c r="S158" s="448"/>
      <c r="T158" s="448"/>
      <c r="U158" s="448"/>
      <c r="V158" s="448"/>
      <c r="W158" s="448"/>
      <c r="X158" s="448"/>
      <c r="Y158" s="1029" t="s">
        <v>230</v>
      </c>
      <c r="Z158" s="1029" t="s">
        <v>230</v>
      </c>
      <c r="AA158" s="1" t="s">
        <v>230</v>
      </c>
      <c r="AB158" s="1029" t="s">
        <v>230</v>
      </c>
      <c r="AC158" s="1029" t="s">
        <v>230</v>
      </c>
      <c r="AD158" s="1029" t="s">
        <v>230</v>
      </c>
      <c r="AE158" s="1029" t="s">
        <v>517</v>
      </c>
      <c r="AF158" s="1029" t="s">
        <v>348</v>
      </c>
      <c r="AG158" s="39" t="s">
        <v>230</v>
      </c>
      <c r="AH158" s="1029" t="s">
        <v>337</v>
      </c>
      <c r="AI158" s="40">
        <v>0.114</v>
      </c>
      <c r="AJ158" s="1037">
        <v>5458.5</v>
      </c>
      <c r="AK158" s="40">
        <v>1.3010671232876712</v>
      </c>
      <c r="AL158" s="40">
        <v>0.40377945205479454</v>
      </c>
      <c r="AM158" s="41">
        <v>1.7048465753424658</v>
      </c>
      <c r="AN158" s="40"/>
      <c r="AO158" s="40"/>
      <c r="AP158" s="40"/>
      <c r="AQ158" s="1644"/>
      <c r="AR158" s="1034"/>
      <c r="AS158" s="45"/>
      <c r="AT158" s="1029"/>
      <c r="AU158" s="1029"/>
      <c r="AV158" s="46"/>
      <c r="AW158" s="1029"/>
      <c r="AX158" s="46"/>
      <c r="AY158" s="2391"/>
    </row>
    <row r="159" spans="1:52" s="8" customFormat="1" ht="15.95" customHeight="1" x14ac:dyDescent="0.25">
      <c r="A159" s="36"/>
      <c r="B159" s="1029"/>
      <c r="C159" s="2"/>
      <c r="D159" s="1029"/>
      <c r="E159" s="1029"/>
      <c r="F159" s="1029"/>
      <c r="G159" s="1029"/>
      <c r="H159" s="1029"/>
      <c r="I159" s="1029"/>
      <c r="J159" s="1029"/>
      <c r="K159" s="1029"/>
      <c r="L159" s="1029"/>
      <c r="M159" s="1029"/>
      <c r="N159" s="1036"/>
      <c r="O159" s="1036"/>
      <c r="P159" s="1557"/>
      <c r="Q159" s="37"/>
      <c r="R159" s="448"/>
      <c r="S159" s="448"/>
      <c r="T159" s="448"/>
      <c r="U159" s="448"/>
      <c r="V159" s="448"/>
      <c r="W159" s="448"/>
      <c r="X159" s="448"/>
      <c r="Y159" s="1029" t="s">
        <v>230</v>
      </c>
      <c r="Z159" s="1029" t="s">
        <v>230</v>
      </c>
      <c r="AA159" s="1" t="s">
        <v>230</v>
      </c>
      <c r="AB159" s="1029" t="s">
        <v>230</v>
      </c>
      <c r="AC159" s="1029" t="s">
        <v>230</v>
      </c>
      <c r="AD159" s="1029" t="s">
        <v>230</v>
      </c>
      <c r="AE159" s="1029" t="s">
        <v>518</v>
      </c>
      <c r="AF159" s="1029" t="s">
        <v>349</v>
      </c>
      <c r="AG159" s="39" t="s">
        <v>230</v>
      </c>
      <c r="AH159" s="1029" t="s">
        <v>337</v>
      </c>
      <c r="AI159" s="40">
        <v>0.114</v>
      </c>
      <c r="AJ159" s="1037">
        <v>3671</v>
      </c>
      <c r="AK159" s="40">
        <v>0.87500547945205465</v>
      </c>
      <c r="AL159" s="40">
        <v>0.27155342465753424</v>
      </c>
      <c r="AM159" s="41">
        <v>1.1465589041095889</v>
      </c>
      <c r="AN159" s="40"/>
      <c r="AO159" s="40"/>
      <c r="AP159" s="40"/>
      <c r="AQ159" s="1644"/>
      <c r="AR159" s="1034"/>
      <c r="AS159" s="45"/>
      <c r="AT159" s="1029"/>
      <c r="AU159" s="1029"/>
      <c r="AV159" s="46"/>
      <c r="AW159" s="1029"/>
      <c r="AX159" s="46"/>
      <c r="AY159" s="2391"/>
    </row>
    <row r="160" spans="1:52" s="8" customFormat="1" ht="15.95" customHeight="1" x14ac:dyDescent="0.25">
      <c r="A160" s="36"/>
      <c r="B160" s="1029"/>
      <c r="C160" s="2"/>
      <c r="D160" s="1029"/>
      <c r="E160" s="1029"/>
      <c r="F160" s="1029"/>
      <c r="G160" s="1029"/>
      <c r="H160" s="1029"/>
      <c r="I160" s="1029"/>
      <c r="J160" s="1029"/>
      <c r="K160" s="1029"/>
      <c r="L160" s="1029"/>
      <c r="M160" s="1029"/>
      <c r="N160" s="1036"/>
      <c r="O160" s="1036"/>
      <c r="P160" s="1557"/>
      <c r="Q160" s="37"/>
      <c r="R160" s="448"/>
      <c r="S160" s="448"/>
      <c r="T160" s="448"/>
      <c r="U160" s="448"/>
      <c r="V160" s="448"/>
      <c r="W160" s="448"/>
      <c r="X160" s="448"/>
      <c r="Y160" s="1029" t="s">
        <v>230</v>
      </c>
      <c r="Z160" s="1029" t="s">
        <v>230</v>
      </c>
      <c r="AA160" s="1" t="s">
        <v>230</v>
      </c>
      <c r="AB160" s="1029" t="s">
        <v>230</v>
      </c>
      <c r="AC160" s="1029" t="s">
        <v>230</v>
      </c>
      <c r="AD160" s="1029" t="s">
        <v>230</v>
      </c>
      <c r="AE160" s="1029" t="s">
        <v>519</v>
      </c>
      <c r="AF160" s="1029" t="s">
        <v>520</v>
      </c>
      <c r="AG160" s="39" t="s">
        <v>230</v>
      </c>
      <c r="AH160" s="1029" t="s">
        <v>337</v>
      </c>
      <c r="AI160" s="40">
        <v>0.114</v>
      </c>
      <c r="AJ160" s="1037">
        <v>2793.8</v>
      </c>
      <c r="AK160" s="40">
        <v>0.66591945205479453</v>
      </c>
      <c r="AL160" s="40">
        <v>0.20666465753424659</v>
      </c>
      <c r="AM160" s="41">
        <v>0.87258410958904109</v>
      </c>
      <c r="AN160" s="40"/>
      <c r="AO160" s="40"/>
      <c r="AP160" s="40"/>
      <c r="AQ160" s="1644"/>
      <c r="AR160" s="1034"/>
      <c r="AS160" s="45"/>
      <c r="AT160" s="1029"/>
      <c r="AU160" s="1029"/>
      <c r="AV160" s="46"/>
      <c r="AW160" s="1029"/>
      <c r="AX160" s="46"/>
      <c r="AY160" s="2391"/>
    </row>
    <row r="161" spans="1:52" s="8" customFormat="1" ht="15.95" customHeight="1" x14ac:dyDescent="0.25">
      <c r="A161" s="36"/>
      <c r="B161" s="1029"/>
      <c r="C161" s="2"/>
      <c r="D161" s="1029"/>
      <c r="E161" s="1029"/>
      <c r="F161" s="1029"/>
      <c r="G161" s="1029"/>
      <c r="H161" s="1029"/>
      <c r="I161" s="1029"/>
      <c r="J161" s="1029"/>
      <c r="K161" s="1029"/>
      <c r="L161" s="1029"/>
      <c r="M161" s="1029"/>
      <c r="N161" s="1036"/>
      <c r="O161" s="1036"/>
      <c r="P161" s="1557"/>
      <c r="Q161" s="37"/>
      <c r="R161" s="448"/>
      <c r="S161" s="448"/>
      <c r="T161" s="448"/>
      <c r="U161" s="448"/>
      <c r="V161" s="448"/>
      <c r="W161" s="448"/>
      <c r="X161" s="448"/>
      <c r="Y161" s="1029" t="s">
        <v>230</v>
      </c>
      <c r="Z161" s="1029" t="s">
        <v>230</v>
      </c>
      <c r="AA161" s="1" t="s">
        <v>230</v>
      </c>
      <c r="AB161" s="1029" t="s">
        <v>230</v>
      </c>
      <c r="AC161" s="1029" t="s">
        <v>230</v>
      </c>
      <c r="AD161" s="1029" t="s">
        <v>230</v>
      </c>
      <c r="AE161" s="1029" t="s">
        <v>521</v>
      </c>
      <c r="AF161" s="1029" t="s">
        <v>522</v>
      </c>
      <c r="AG161" s="39" t="s">
        <v>230</v>
      </c>
      <c r="AH161" s="1029" t="s">
        <v>337</v>
      </c>
      <c r="AI161" s="40">
        <v>0.114</v>
      </c>
      <c r="AJ161" s="1037">
        <v>1144.6199999999999</v>
      </c>
      <c r="AK161" s="40">
        <v>0.27282723287671229</v>
      </c>
      <c r="AL161" s="40">
        <v>8.4670520547945202E-2</v>
      </c>
      <c r="AM161" s="41">
        <v>0.35749775342465751</v>
      </c>
      <c r="AN161" s="40"/>
      <c r="AO161" s="40"/>
      <c r="AP161" s="40"/>
      <c r="AQ161" s="1644"/>
      <c r="AR161" s="1034"/>
      <c r="AS161" s="45"/>
      <c r="AT161" s="1029"/>
      <c r="AU161" s="1029"/>
      <c r="AV161" s="46"/>
      <c r="AW161" s="1029"/>
      <c r="AX161" s="46"/>
      <c r="AY161" s="2391"/>
    </row>
    <row r="162" spans="1:52" s="1099" customFormat="1" ht="15.95" customHeight="1" x14ac:dyDescent="0.25">
      <c r="A162" s="1061"/>
      <c r="B162" s="2561"/>
      <c r="C162" s="1062"/>
      <c r="D162" s="2561"/>
      <c r="E162" s="2561"/>
      <c r="F162" s="2561"/>
      <c r="G162" s="2561"/>
      <c r="H162" s="2561"/>
      <c r="I162" s="2561"/>
      <c r="J162" s="2561"/>
      <c r="K162" s="2561"/>
      <c r="L162" s="2561"/>
      <c r="M162" s="2561"/>
      <c r="N162" s="2558"/>
      <c r="O162" s="2558"/>
      <c r="P162" s="2558"/>
      <c r="Q162" s="831"/>
      <c r="R162" s="2557"/>
      <c r="S162" s="2557"/>
      <c r="T162" s="2557"/>
      <c r="U162" s="2557"/>
      <c r="V162" s="2557"/>
      <c r="W162" s="2557"/>
      <c r="X162" s="2557"/>
      <c r="Y162" s="2561" t="s">
        <v>230</v>
      </c>
      <c r="Z162" s="2561" t="s">
        <v>230</v>
      </c>
      <c r="AA162" s="754" t="s">
        <v>230</v>
      </c>
      <c r="AB162" s="2561" t="s">
        <v>230</v>
      </c>
      <c r="AC162" s="2561" t="s">
        <v>25437</v>
      </c>
      <c r="AD162" s="1146" t="s">
        <v>25438</v>
      </c>
      <c r="AE162" s="2561" t="s">
        <v>16622</v>
      </c>
      <c r="AF162" s="2561" t="s">
        <v>25439</v>
      </c>
      <c r="AG162" s="1153" t="s">
        <v>22897</v>
      </c>
      <c r="AH162" s="2561" t="s">
        <v>22879</v>
      </c>
      <c r="AI162" s="2558">
        <v>0.28999999999999998</v>
      </c>
      <c r="AJ162" s="831">
        <v>1000</v>
      </c>
      <c r="AK162" s="378">
        <f>AJ162*AI162/365</f>
        <v>0.79452054794520544</v>
      </c>
      <c r="AL162" s="378">
        <v>0</v>
      </c>
      <c r="AM162" s="380">
        <f>SUBTOTAL(9,AK162:AL162)</f>
        <v>0.79452054794520544</v>
      </c>
      <c r="AN162" s="378"/>
      <c r="AO162" s="378"/>
      <c r="AP162" s="378"/>
      <c r="AQ162" s="771"/>
      <c r="AR162" s="381"/>
      <c r="AS162" s="382"/>
      <c r="AT162" s="2561"/>
      <c r="AU162" s="2561"/>
      <c r="AV162" s="383"/>
      <c r="AW162" s="2561"/>
      <c r="AX162" s="2460" t="s">
        <v>25440</v>
      </c>
      <c r="AY162" s="2561"/>
    </row>
    <row r="163" spans="1:52" s="1099" customFormat="1" ht="15.95" customHeight="1" x14ac:dyDescent="0.25">
      <c r="A163" s="1061"/>
      <c r="B163" s="1430"/>
      <c r="C163" s="1062"/>
      <c r="D163" s="1430"/>
      <c r="E163" s="1430"/>
      <c r="F163" s="1430"/>
      <c r="G163" s="1430"/>
      <c r="H163" s="1430"/>
      <c r="I163" s="1430"/>
      <c r="J163" s="2721"/>
      <c r="K163" s="2721"/>
      <c r="L163" s="2721"/>
      <c r="M163" s="2721"/>
      <c r="N163" s="2722"/>
      <c r="O163" s="2722"/>
      <c r="P163" s="2722"/>
      <c r="Q163" s="831"/>
      <c r="R163" s="1429"/>
      <c r="S163" s="1429"/>
      <c r="T163" s="1429"/>
      <c r="U163" s="1429"/>
      <c r="V163" s="1429"/>
      <c r="W163" s="1429"/>
      <c r="X163" s="1429"/>
      <c r="Y163" s="1430" t="s">
        <v>230</v>
      </c>
      <c r="Z163" s="1430" t="s">
        <v>230</v>
      </c>
      <c r="AA163" s="754" t="s">
        <v>230</v>
      </c>
      <c r="AB163" s="1430" t="s">
        <v>230</v>
      </c>
      <c r="AC163" s="1430" t="s">
        <v>230</v>
      </c>
      <c r="AD163" s="1430" t="s">
        <v>230</v>
      </c>
      <c r="AE163" s="1430" t="s">
        <v>20742</v>
      </c>
      <c r="AF163" s="1430" t="s">
        <v>20743</v>
      </c>
      <c r="AG163" s="1153" t="s">
        <v>22934</v>
      </c>
      <c r="AH163" s="1430" t="s">
        <v>20647</v>
      </c>
      <c r="AI163" s="379">
        <v>0.37</v>
      </c>
      <c r="AJ163" s="831">
        <v>194</v>
      </c>
      <c r="AK163" s="378">
        <f>AJ163*AI163/365</f>
        <v>0.19665753424657534</v>
      </c>
      <c r="AL163" s="378">
        <v>0</v>
      </c>
      <c r="AM163" s="380">
        <f>SUBTOTAL(9,AK163:AL163)</f>
        <v>0.19665753424657534</v>
      </c>
      <c r="AN163" s="378"/>
      <c r="AO163" s="378"/>
      <c r="AP163" s="378"/>
      <c r="AQ163" s="771"/>
      <c r="AR163" s="381"/>
      <c r="AS163" s="382"/>
      <c r="AT163" s="1430"/>
      <c r="AU163" s="1430"/>
      <c r="AV163" s="383"/>
      <c r="AW163" s="1430"/>
      <c r="AX163" s="2460" t="s">
        <v>20744</v>
      </c>
      <c r="AY163" s="2401"/>
    </row>
    <row r="164" spans="1:52" s="8" customFormat="1" ht="15.95" customHeight="1" x14ac:dyDescent="0.25">
      <c r="A164" s="36"/>
      <c r="B164" s="1029"/>
      <c r="C164" s="2"/>
      <c r="D164" s="1029"/>
      <c r="E164" s="1029"/>
      <c r="F164" s="1029"/>
      <c r="G164" s="1029"/>
      <c r="H164" s="1029"/>
      <c r="I164" s="1029"/>
      <c r="J164" s="2721"/>
      <c r="K164" s="2721"/>
      <c r="L164" s="2721"/>
      <c r="M164" s="2721"/>
      <c r="N164" s="2722"/>
      <c r="O164" s="2722"/>
      <c r="P164" s="2722"/>
      <c r="Q164" s="37"/>
      <c r="R164" s="448"/>
      <c r="S164" s="448"/>
      <c r="T164" s="448"/>
      <c r="U164" s="448"/>
      <c r="V164" s="448"/>
      <c r="W164" s="448"/>
      <c r="X164" s="448"/>
      <c r="Y164" s="1029" t="s">
        <v>230</v>
      </c>
      <c r="Z164" s="1029" t="s">
        <v>230</v>
      </c>
      <c r="AA164" s="1" t="s">
        <v>230</v>
      </c>
      <c r="AB164" s="1029" t="s">
        <v>230</v>
      </c>
      <c r="AC164" s="1029" t="s">
        <v>230</v>
      </c>
      <c r="AD164" s="1029" t="s">
        <v>230</v>
      </c>
      <c r="AE164" s="1029" t="s">
        <v>523</v>
      </c>
      <c r="AF164" s="1029" t="s">
        <v>524</v>
      </c>
      <c r="AG164" s="51">
        <v>309774604300916</v>
      </c>
      <c r="AH164" s="1029" t="s">
        <v>280</v>
      </c>
      <c r="AI164" s="1343">
        <v>0.87</v>
      </c>
      <c r="AJ164" s="37">
        <v>3</v>
      </c>
      <c r="AK164" s="40">
        <f>AJ164*AI164/365</f>
        <v>7.1506849315068491E-3</v>
      </c>
      <c r="AL164" s="40">
        <v>0</v>
      </c>
      <c r="AM164" s="41">
        <f>SUBTOTAL(9,AK164:AL164)</f>
        <v>7.1506849315068491E-3</v>
      </c>
      <c r="AN164" s="40"/>
      <c r="AO164" s="40"/>
      <c r="AP164" s="40"/>
      <c r="AQ164" s="368"/>
      <c r="AR164" s="47"/>
      <c r="AS164" s="48"/>
      <c r="AT164" s="1029"/>
      <c r="AU164" s="1029"/>
      <c r="AV164" s="46"/>
      <c r="AW164" s="1029"/>
      <c r="AX164" s="46"/>
      <c r="AY164" s="2391"/>
    </row>
    <row r="165" spans="1:52" s="8" customFormat="1" ht="15.95" customHeight="1" x14ac:dyDescent="0.25">
      <c r="A165" s="36"/>
      <c r="B165" s="1203"/>
      <c r="C165" s="2"/>
      <c r="D165" s="1203"/>
      <c r="E165" s="1203"/>
      <c r="F165" s="1203"/>
      <c r="G165" s="1203"/>
      <c r="H165" s="1203"/>
      <c r="I165" s="1203"/>
      <c r="J165" s="1203"/>
      <c r="K165" s="1203"/>
      <c r="L165" s="1203"/>
      <c r="M165" s="1203"/>
      <c r="N165" s="1204"/>
      <c r="O165" s="1204"/>
      <c r="P165" s="1557"/>
      <c r="Q165" s="37"/>
      <c r="R165" s="448"/>
      <c r="S165" s="448"/>
      <c r="T165" s="448"/>
      <c r="U165" s="448"/>
      <c r="V165" s="448"/>
      <c r="W165" s="448"/>
      <c r="X165" s="448"/>
      <c r="Y165" s="1203" t="s">
        <v>230</v>
      </c>
      <c r="Z165" s="1203" t="s">
        <v>230</v>
      </c>
      <c r="AA165" s="1" t="s">
        <v>230</v>
      </c>
      <c r="AB165" s="1203" t="s">
        <v>230</v>
      </c>
      <c r="AC165" s="1205" t="s">
        <v>18142</v>
      </c>
      <c r="AD165" t="s">
        <v>18143</v>
      </c>
      <c r="AE165" s="1205" t="s">
        <v>278</v>
      </c>
      <c r="AF165" s="1205" t="s">
        <v>18144</v>
      </c>
      <c r="AG165" s="1153">
        <v>1137746819760</v>
      </c>
      <c r="AH165" s="1205" t="s">
        <v>280</v>
      </c>
      <c r="AI165" s="379">
        <v>0.87</v>
      </c>
      <c r="AJ165" s="37">
        <v>3</v>
      </c>
      <c r="AK165" s="40">
        <f>AJ165*AI165/365</f>
        <v>7.1506849315068491E-3</v>
      </c>
      <c r="AL165" s="40">
        <v>0</v>
      </c>
      <c r="AM165" s="41">
        <f>SUBTOTAL(9,AK165:AL165)</f>
        <v>7.1506849315068491E-3</v>
      </c>
      <c r="AN165" s="378"/>
      <c r="AO165" s="378"/>
      <c r="AP165" s="378"/>
      <c r="AQ165" s="368"/>
      <c r="AR165" s="47"/>
      <c r="AS165" s="48"/>
      <c r="AT165" s="1203"/>
      <c r="AU165" s="1203"/>
      <c r="AV165" s="46"/>
      <c r="AW165" s="1203"/>
      <c r="AX165" s="2511" t="s">
        <v>18151</v>
      </c>
      <c r="AY165" s="2391"/>
    </row>
    <row r="166" spans="1:52" s="8" customFormat="1" ht="15.95" customHeight="1" x14ac:dyDescent="0.25">
      <c r="A166" s="182">
        <v>21</v>
      </c>
      <c r="B166" s="366" t="s">
        <v>49</v>
      </c>
      <c r="C166" s="366" t="s">
        <v>59</v>
      </c>
      <c r="D166" s="354" t="s">
        <v>18822</v>
      </c>
      <c r="E166" s="198" t="s">
        <v>525</v>
      </c>
      <c r="F166" s="198" t="s">
        <v>526</v>
      </c>
      <c r="G166" s="166" t="s">
        <v>221</v>
      </c>
      <c r="H166" s="166" t="s">
        <v>219</v>
      </c>
      <c r="I166" s="166" t="s">
        <v>220</v>
      </c>
      <c r="J166" s="166" t="s">
        <v>221</v>
      </c>
      <c r="K166" s="166" t="s">
        <v>222</v>
      </c>
      <c r="L166" s="166" t="s">
        <v>221</v>
      </c>
      <c r="M166" s="166" t="s">
        <v>222</v>
      </c>
      <c r="N166" s="199">
        <v>12.4</v>
      </c>
      <c r="O166" s="199">
        <v>2.2000000000000002</v>
      </c>
      <c r="P166" s="186">
        <f>O166*N166</f>
        <v>27.280000000000005</v>
      </c>
      <c r="Q166" s="184">
        <v>6</v>
      </c>
      <c r="R166" s="183"/>
      <c r="S166" s="183">
        <v>0</v>
      </c>
      <c r="T166" s="183"/>
      <c r="U166" s="183">
        <v>0</v>
      </c>
      <c r="V166" s="183"/>
      <c r="W166" s="183">
        <v>1</v>
      </c>
      <c r="X166" s="183"/>
      <c r="Y166" s="166" t="s">
        <v>62</v>
      </c>
      <c r="Z166" s="170" t="s">
        <v>224</v>
      </c>
      <c r="AA166" s="197" t="s">
        <v>225</v>
      </c>
      <c r="AB166" s="166" t="s">
        <v>1</v>
      </c>
      <c r="AC166" s="166" t="s">
        <v>226</v>
      </c>
      <c r="AD166" s="166" t="s">
        <v>227</v>
      </c>
      <c r="AE166" s="166" t="s">
        <v>527</v>
      </c>
      <c r="AF166" s="166" t="s">
        <v>528</v>
      </c>
      <c r="AG166" s="165" t="s">
        <v>230</v>
      </c>
      <c r="AH166" s="166" t="s">
        <v>337</v>
      </c>
      <c r="AI166" s="167">
        <v>0.114</v>
      </c>
      <c r="AJ166" s="168">
        <v>5208.3999999999996</v>
      </c>
      <c r="AK166" s="167">
        <f>AJ166*0.087/365</f>
        <v>1.2414542465753424</v>
      </c>
      <c r="AL166" s="167">
        <f t="shared" ref="AL166:AL171" si="8">AJ166*0.027/365</f>
        <v>0.38527890410958898</v>
      </c>
      <c r="AM166" s="187">
        <f t="shared" ref="AM166:AM172" si="9">SUM(AK166:AL166)</f>
        <v>1.6267331506849314</v>
      </c>
      <c r="AN166" s="167">
        <f>SUM(AK166:AK180)</f>
        <v>5.381391150684931</v>
      </c>
      <c r="AO166" s="167">
        <f>SUM(AL166:AL180)</f>
        <v>1.3081100547945204</v>
      </c>
      <c r="AP166" s="167">
        <f>SUM(AM166:AM180)</f>
        <v>6.6895012054794512</v>
      </c>
      <c r="AQ166" s="372">
        <f>AP166*30</f>
        <v>200.68503616438355</v>
      </c>
      <c r="AR166" s="189" t="s">
        <v>231</v>
      </c>
      <c r="AS166" s="714" t="s">
        <v>431</v>
      </c>
      <c r="AT166" s="166" t="s">
        <v>232</v>
      </c>
      <c r="AU166" s="166" t="s">
        <v>59</v>
      </c>
      <c r="AV166" s="915" t="s">
        <v>529</v>
      </c>
      <c r="AW166" s="166" t="s">
        <v>234</v>
      </c>
      <c r="AX166" s="805" t="s">
        <v>20258</v>
      </c>
      <c r="AY166" s="2391"/>
      <c r="AZ166" s="778" t="s">
        <v>20256</v>
      </c>
    </row>
    <row r="167" spans="1:52" s="8" customFormat="1" ht="15.95" customHeight="1" x14ac:dyDescent="0.25">
      <c r="A167" s="36"/>
      <c r="B167" s="1029"/>
      <c r="C167" s="2"/>
      <c r="D167" s="1029"/>
      <c r="E167" s="1029"/>
      <c r="F167" s="1029"/>
      <c r="G167" s="1029"/>
      <c r="H167" s="1029"/>
      <c r="I167" s="1029"/>
      <c r="J167" s="1029"/>
      <c r="K167" s="1029"/>
      <c r="L167" s="1029"/>
      <c r="M167" s="1029"/>
      <c r="N167" s="1036"/>
      <c r="O167" s="1036"/>
      <c r="P167" s="1557"/>
      <c r="Q167" s="37"/>
      <c r="R167" s="448"/>
      <c r="S167" s="448"/>
      <c r="T167" s="448"/>
      <c r="U167" s="448"/>
      <c r="V167" s="448"/>
      <c r="W167" s="448"/>
      <c r="X167" s="448"/>
      <c r="Y167" s="1029" t="s">
        <v>230</v>
      </c>
      <c r="Z167" s="1029" t="s">
        <v>230</v>
      </c>
      <c r="AA167" s="1" t="s">
        <v>230</v>
      </c>
      <c r="AB167" s="1029" t="s">
        <v>230</v>
      </c>
      <c r="AC167" s="1029" t="s">
        <v>230</v>
      </c>
      <c r="AD167" s="1029" t="s">
        <v>230</v>
      </c>
      <c r="AE167" s="1029" t="s">
        <v>527</v>
      </c>
      <c r="AF167" s="1029" t="s">
        <v>286</v>
      </c>
      <c r="AG167" s="39" t="s">
        <v>230</v>
      </c>
      <c r="AH167" s="1029" t="s">
        <v>337</v>
      </c>
      <c r="AI167" s="40">
        <v>0.114</v>
      </c>
      <c r="AJ167" s="1037">
        <v>4173.51</v>
      </c>
      <c r="AK167" s="40">
        <f>AJ167*0.087/365</f>
        <v>0.9947818356164384</v>
      </c>
      <c r="AL167" s="40">
        <f t="shared" si="8"/>
        <v>0.30872539726027398</v>
      </c>
      <c r="AM167" s="41">
        <f t="shared" si="9"/>
        <v>1.3035072328767123</v>
      </c>
      <c r="AN167" s="40"/>
      <c r="AO167" s="40"/>
      <c r="AP167" s="40"/>
      <c r="AQ167" s="367"/>
      <c r="AR167" s="42"/>
      <c r="AS167" s="43"/>
      <c r="AT167" s="1029"/>
      <c r="AU167" s="1029"/>
      <c r="AV167" s="44"/>
      <c r="AW167" s="1029"/>
      <c r="AX167" s="46"/>
      <c r="AY167" s="2391"/>
    </row>
    <row r="168" spans="1:52" s="8" customFormat="1" ht="15.95" customHeight="1" x14ac:dyDescent="0.25">
      <c r="A168" s="36"/>
      <c r="B168" s="1029"/>
      <c r="C168" s="2"/>
      <c r="D168" s="1029"/>
      <c r="E168" s="1029"/>
      <c r="F168" s="1029"/>
      <c r="G168" s="1029"/>
      <c r="H168" s="1029"/>
      <c r="I168" s="1029"/>
      <c r="J168" s="1029"/>
      <c r="K168" s="1029"/>
      <c r="L168" s="1029"/>
      <c r="M168" s="1029"/>
      <c r="N168" s="1036"/>
      <c r="O168" s="1036"/>
      <c r="P168" s="1557"/>
      <c r="Q168" s="37"/>
      <c r="R168" s="448"/>
      <c r="S168" s="448"/>
      <c r="T168" s="448"/>
      <c r="U168" s="448"/>
      <c r="V168" s="448"/>
      <c r="W168" s="448"/>
      <c r="X168" s="448"/>
      <c r="Y168" s="1029" t="s">
        <v>230</v>
      </c>
      <c r="Z168" s="1029" t="s">
        <v>230</v>
      </c>
      <c r="AA168" s="1" t="s">
        <v>230</v>
      </c>
      <c r="AB168" s="1029" t="s">
        <v>230</v>
      </c>
      <c r="AC168" s="1029" t="s">
        <v>230</v>
      </c>
      <c r="AD168" s="1029" t="s">
        <v>230</v>
      </c>
      <c r="AE168" s="1029" t="s">
        <v>527</v>
      </c>
      <c r="AF168" s="1029" t="s">
        <v>346</v>
      </c>
      <c r="AG168" s="39" t="s">
        <v>230</v>
      </c>
      <c r="AH168" s="1029" t="s">
        <v>337</v>
      </c>
      <c r="AI168" s="40">
        <v>0.114</v>
      </c>
      <c r="AJ168" s="1037">
        <v>527.70000000000005</v>
      </c>
      <c r="AK168" s="40">
        <f>AJ168*0.087/365</f>
        <v>0.12578054794520549</v>
      </c>
      <c r="AL168" s="40">
        <f t="shared" si="8"/>
        <v>3.903534246575343E-2</v>
      </c>
      <c r="AM168" s="41">
        <f t="shared" si="9"/>
        <v>0.16481589041095893</v>
      </c>
      <c r="AN168" s="40"/>
      <c r="AO168" s="40"/>
      <c r="AP168" s="40"/>
      <c r="AQ168" s="1644"/>
      <c r="AR168" s="1034"/>
      <c r="AS168" s="45"/>
      <c r="AT168" s="1029"/>
      <c r="AU168" s="1029"/>
      <c r="AV168" s="46"/>
      <c r="AW168" s="1029"/>
      <c r="AX168" s="46"/>
      <c r="AY168" s="2391"/>
    </row>
    <row r="169" spans="1:52" s="8" customFormat="1" ht="15.95" customHeight="1" x14ac:dyDescent="0.25">
      <c r="A169" s="36"/>
      <c r="B169" s="1029"/>
      <c r="C169" s="2"/>
      <c r="D169" s="1029"/>
      <c r="E169" s="1029"/>
      <c r="F169" s="1029"/>
      <c r="G169" s="1029"/>
      <c r="H169" s="1029"/>
      <c r="I169" s="1029"/>
      <c r="J169" s="1029"/>
      <c r="K169" s="1029"/>
      <c r="L169" s="1029"/>
      <c r="M169" s="1029"/>
      <c r="N169" s="1036"/>
      <c r="O169" s="1036"/>
      <c r="P169" s="1557"/>
      <c r="Q169" s="37"/>
      <c r="R169" s="448"/>
      <c r="S169" s="448"/>
      <c r="T169" s="448"/>
      <c r="U169" s="448"/>
      <c r="V169" s="448"/>
      <c r="W169" s="448"/>
      <c r="X169" s="448"/>
      <c r="Y169" s="1029" t="s">
        <v>230</v>
      </c>
      <c r="Z169" s="1029" t="s">
        <v>230</v>
      </c>
      <c r="AA169" s="1" t="s">
        <v>230</v>
      </c>
      <c r="AB169" s="1029" t="s">
        <v>230</v>
      </c>
      <c r="AC169" s="1029" t="s">
        <v>230</v>
      </c>
      <c r="AD169" s="1029" t="s">
        <v>230</v>
      </c>
      <c r="AE169" s="1029" t="s">
        <v>527</v>
      </c>
      <c r="AF169" s="1029" t="s">
        <v>530</v>
      </c>
      <c r="AG169" s="39" t="s">
        <v>230</v>
      </c>
      <c r="AH169" s="1029" t="s">
        <v>337</v>
      </c>
      <c r="AI169" s="40">
        <v>0.114</v>
      </c>
      <c r="AJ169" s="1037">
        <v>4869.1000000000004</v>
      </c>
      <c r="AK169" s="40">
        <f>AJ169*0.087/365</f>
        <v>1.1605799999999999</v>
      </c>
      <c r="AL169" s="40">
        <f t="shared" si="8"/>
        <v>0.36018</v>
      </c>
      <c r="AM169" s="41">
        <f t="shared" si="9"/>
        <v>1.5207599999999999</v>
      </c>
      <c r="AN169" s="40"/>
      <c r="AO169" s="40"/>
      <c r="AP169" s="40"/>
      <c r="AQ169" s="1644"/>
      <c r="AR169" s="1034"/>
      <c r="AS169" s="45"/>
      <c r="AT169" s="1029"/>
      <c r="AU169" s="1029"/>
      <c r="AV169" s="46"/>
      <c r="AW169" s="1029"/>
      <c r="AX169" s="46"/>
      <c r="AY169" s="2391"/>
    </row>
    <row r="170" spans="1:52" s="8" customFormat="1" ht="15.95" customHeight="1" x14ac:dyDescent="0.25">
      <c r="A170" s="36"/>
      <c r="B170" s="1029"/>
      <c r="C170" s="2"/>
      <c r="D170" s="1029"/>
      <c r="E170" s="1029"/>
      <c r="F170" s="1029"/>
      <c r="G170" s="1029"/>
      <c r="H170" s="1029"/>
      <c r="I170" s="1029"/>
      <c r="J170" s="1029"/>
      <c r="K170" s="1029"/>
      <c r="L170" s="1029"/>
      <c r="M170" s="1029"/>
      <c r="N170" s="1036"/>
      <c r="O170" s="1036"/>
      <c r="P170" s="1557"/>
      <c r="Q170" s="37"/>
      <c r="R170" s="448"/>
      <c r="S170" s="448"/>
      <c r="T170" s="448"/>
      <c r="U170" s="448"/>
      <c r="V170" s="448"/>
      <c r="W170" s="448"/>
      <c r="X170" s="448"/>
      <c r="Y170" s="1029" t="s">
        <v>230</v>
      </c>
      <c r="Z170" s="1029" t="s">
        <v>230</v>
      </c>
      <c r="AA170" s="1" t="s">
        <v>230</v>
      </c>
      <c r="AB170" s="1029" t="s">
        <v>230</v>
      </c>
      <c r="AC170" s="1029" t="s">
        <v>230</v>
      </c>
      <c r="AD170" s="1029" t="s">
        <v>230</v>
      </c>
      <c r="AE170" s="1029" t="s">
        <v>531</v>
      </c>
      <c r="AF170" s="1029" t="s">
        <v>532</v>
      </c>
      <c r="AG170" s="39" t="s">
        <v>230</v>
      </c>
      <c r="AH170" s="1029" t="s">
        <v>58</v>
      </c>
      <c r="AI170" s="40">
        <v>0.114</v>
      </c>
      <c r="AJ170" s="1036">
        <v>2900</v>
      </c>
      <c r="AK170" s="40">
        <f>AJ170*0.087/365</f>
        <v>0.69123287671232869</v>
      </c>
      <c r="AL170" s="40">
        <f t="shared" si="8"/>
        <v>0.21452054794520548</v>
      </c>
      <c r="AM170" s="41">
        <f t="shared" si="9"/>
        <v>0.90575342465753417</v>
      </c>
      <c r="AN170" s="40"/>
      <c r="AO170" s="40"/>
      <c r="AP170" s="40"/>
      <c r="AQ170" s="1644"/>
      <c r="AR170" s="1034"/>
      <c r="AS170" s="45"/>
      <c r="AT170" s="1029"/>
      <c r="AU170" s="1029"/>
      <c r="AV170" s="46"/>
      <c r="AW170" s="1029"/>
      <c r="AX170" s="46"/>
      <c r="AY170" s="2391"/>
    </row>
    <row r="171" spans="1:52" s="1099" customFormat="1" ht="15.95" customHeight="1" x14ac:dyDescent="0.25">
      <c r="A171" s="1061"/>
      <c r="B171" s="1801"/>
      <c r="C171" s="1062"/>
      <c r="D171" s="1801"/>
      <c r="E171" s="1801"/>
      <c r="F171" s="1801"/>
      <c r="G171" s="1801"/>
      <c r="H171" s="1801"/>
      <c r="I171" s="1801"/>
      <c r="J171" s="1801"/>
      <c r="K171" s="1801"/>
      <c r="L171" s="1801"/>
      <c r="M171" s="1801"/>
      <c r="N171" s="1806"/>
      <c r="O171" s="1806"/>
      <c r="P171" s="1806"/>
      <c r="Q171" s="831"/>
      <c r="R171" s="1807"/>
      <c r="S171" s="1807"/>
      <c r="T171" s="1807"/>
      <c r="U171" s="1807"/>
      <c r="V171" s="1807"/>
      <c r="W171" s="1807"/>
      <c r="X171" s="1807"/>
      <c r="Y171" s="1803" t="s">
        <v>230</v>
      </c>
      <c r="Z171" s="1803" t="s">
        <v>230</v>
      </c>
      <c r="AA171" s="1" t="s">
        <v>230</v>
      </c>
      <c r="AB171" s="1803" t="s">
        <v>230</v>
      </c>
      <c r="AC171" s="1801" t="s">
        <v>23610</v>
      </c>
      <c r="AD171" s="1013" t="s">
        <v>23611</v>
      </c>
      <c r="AE171" s="1801" t="s">
        <v>23616</v>
      </c>
      <c r="AF171" s="1801" t="s">
        <v>23615</v>
      </c>
      <c r="AG171" s="1802" t="s">
        <v>23612</v>
      </c>
      <c r="AH171" s="1801" t="s">
        <v>23613</v>
      </c>
      <c r="AI171" s="1806">
        <v>0.87</v>
      </c>
      <c r="AJ171" s="831">
        <v>5</v>
      </c>
      <c r="AK171" s="378">
        <f>AJ171*AI171/365</f>
        <v>1.191780821917808E-2</v>
      </c>
      <c r="AL171" s="378">
        <f t="shared" si="8"/>
        <v>3.6986301369863018E-4</v>
      </c>
      <c r="AM171" s="380">
        <f t="shared" si="9"/>
        <v>1.2287671232876711E-2</v>
      </c>
      <c r="AN171" s="378"/>
      <c r="AO171" s="378"/>
      <c r="AP171" s="378"/>
      <c r="AQ171" s="771"/>
      <c r="AR171" s="381"/>
      <c r="AS171" s="382"/>
      <c r="AT171" s="1801"/>
      <c r="AU171" s="1801"/>
      <c r="AV171" s="383"/>
      <c r="AW171" s="1801"/>
      <c r="AX171" s="2460" t="s">
        <v>23614</v>
      </c>
      <c r="AY171" s="2401"/>
    </row>
    <row r="172" spans="1:52" s="1099" customFormat="1" ht="15.95" customHeight="1" x14ac:dyDescent="0.25">
      <c r="A172" s="1061"/>
      <c r="B172" s="1801"/>
      <c r="C172" s="1062"/>
      <c r="D172" s="1801"/>
      <c r="E172" s="1801"/>
      <c r="F172" s="1801"/>
      <c r="G172" s="1801"/>
      <c r="H172" s="1801"/>
      <c r="I172" s="1801"/>
      <c r="J172" s="1801"/>
      <c r="K172" s="1801"/>
      <c r="L172" s="1801"/>
      <c r="M172" s="1801"/>
      <c r="N172" s="1806"/>
      <c r="O172" s="1806"/>
      <c r="P172" s="1806"/>
      <c r="Q172" s="831"/>
      <c r="R172" s="1807"/>
      <c r="S172" s="1807"/>
      <c r="T172" s="1807"/>
      <c r="U172" s="1807"/>
      <c r="V172" s="1807"/>
      <c r="W172" s="1807"/>
      <c r="X172" s="1807"/>
      <c r="Y172" s="1803" t="s">
        <v>230</v>
      </c>
      <c r="Z172" s="1803" t="s">
        <v>230</v>
      </c>
      <c r="AA172" s="1" t="s">
        <v>230</v>
      </c>
      <c r="AB172" s="1803" t="s">
        <v>230</v>
      </c>
      <c r="AC172" s="1801" t="s">
        <v>23617</v>
      </c>
      <c r="AD172" s="1013" t="s">
        <v>23618</v>
      </c>
      <c r="AE172" s="1801" t="s">
        <v>23619</v>
      </c>
      <c r="AF172" s="1801" t="s">
        <v>23622</v>
      </c>
      <c r="AG172" s="1802" t="s">
        <v>23620</v>
      </c>
      <c r="AH172" s="1801" t="s">
        <v>1070</v>
      </c>
      <c r="AI172" s="1806">
        <v>0.87</v>
      </c>
      <c r="AJ172" s="831">
        <v>26</v>
      </c>
      <c r="AK172" s="378">
        <f>AJ172*AI172/365</f>
        <v>6.1972602739726032E-2</v>
      </c>
      <c r="AL172" s="378">
        <v>0</v>
      </c>
      <c r="AM172" s="380">
        <f t="shared" si="9"/>
        <v>6.1972602739726032E-2</v>
      </c>
      <c r="AN172" s="378"/>
      <c r="AO172" s="378"/>
      <c r="AP172" s="378"/>
      <c r="AQ172" s="771"/>
      <c r="AR172" s="381"/>
      <c r="AS172" s="382"/>
      <c r="AT172" s="1801"/>
      <c r="AU172" s="1801"/>
      <c r="AV172" s="383"/>
      <c r="AW172" s="1801"/>
      <c r="AX172" s="2460" t="s">
        <v>23621</v>
      </c>
      <c r="AY172" s="2401"/>
    </row>
    <row r="173" spans="1:52" s="8" customFormat="1" ht="15.95" customHeight="1" x14ac:dyDescent="0.25">
      <c r="A173" s="36"/>
      <c r="B173" s="1029"/>
      <c r="C173" s="2"/>
      <c r="D173" s="1029"/>
      <c r="E173" s="1029"/>
      <c r="F173" s="1029"/>
      <c r="G173" s="1029"/>
      <c r="H173" s="1029"/>
      <c r="I173" s="1029"/>
      <c r="J173" s="1029"/>
      <c r="K173" s="1029"/>
      <c r="L173" s="1029"/>
      <c r="M173" s="1029"/>
      <c r="N173" s="1036"/>
      <c r="O173" s="1036"/>
      <c r="P173" s="1557"/>
      <c r="Q173" s="37"/>
      <c r="R173" s="448"/>
      <c r="S173" s="448"/>
      <c r="T173" s="448"/>
      <c r="U173" s="448"/>
      <c r="V173" s="448"/>
      <c r="W173" s="448"/>
      <c r="X173" s="448"/>
      <c r="Y173" s="1029" t="s">
        <v>230</v>
      </c>
      <c r="Z173" s="1029" t="s">
        <v>230</v>
      </c>
      <c r="AA173" s="1" t="s">
        <v>230</v>
      </c>
      <c r="AB173" s="1029" t="s">
        <v>230</v>
      </c>
      <c r="AC173" s="1029" t="s">
        <v>230</v>
      </c>
      <c r="AD173" s="1029" t="s">
        <v>230</v>
      </c>
      <c r="AE173" s="1029" t="s">
        <v>533</v>
      </c>
      <c r="AF173" s="1029" t="s">
        <v>534</v>
      </c>
      <c r="AG173" s="51">
        <v>1177746342322</v>
      </c>
      <c r="AH173" s="1029" t="s">
        <v>506</v>
      </c>
      <c r="AI173" s="1036">
        <v>2.7</v>
      </c>
      <c r="AJ173" s="1640">
        <v>45</v>
      </c>
      <c r="AK173" s="40">
        <f t="shared" ref="AK173:AK178" si="10">AJ173*AI173/365</f>
        <v>0.33287671232876714</v>
      </c>
      <c r="AL173" s="40">
        <v>0</v>
      </c>
      <c r="AM173" s="41">
        <f t="shared" ref="AM173:AM178" si="11">SUBTOTAL(9,AK173:AL173)</f>
        <v>0.33287671232876714</v>
      </c>
      <c r="AN173" s="40"/>
      <c r="AO173" s="40"/>
      <c r="AP173" s="40"/>
      <c r="AQ173" s="1644"/>
      <c r="AR173" s="1034"/>
      <c r="AS173" s="45"/>
      <c r="AT173" s="1029"/>
      <c r="AU173" s="1029"/>
      <c r="AV173" s="46"/>
      <c r="AW173" s="1029"/>
      <c r="AX173" s="46"/>
      <c r="AY173" s="2391"/>
    </row>
    <row r="174" spans="1:52" s="8" customFormat="1" ht="15.95" customHeight="1" x14ac:dyDescent="0.25">
      <c r="A174" s="36"/>
      <c r="B174" s="1029"/>
      <c r="C174" s="2"/>
      <c r="D174" s="1029"/>
      <c r="E174" s="1029"/>
      <c r="F174" s="1029"/>
      <c r="G174" s="1029"/>
      <c r="H174" s="1029"/>
      <c r="I174" s="1029"/>
      <c r="J174" s="1029"/>
      <c r="K174" s="1029"/>
      <c r="L174" s="1029"/>
      <c r="M174" s="1029"/>
      <c r="N174" s="1036"/>
      <c r="O174" s="1036"/>
      <c r="P174" s="1557"/>
      <c r="Q174" s="37"/>
      <c r="R174" s="448"/>
      <c r="S174" s="448"/>
      <c r="T174" s="448"/>
      <c r="U174" s="448"/>
      <c r="V174" s="448"/>
      <c r="W174" s="448"/>
      <c r="X174" s="448"/>
      <c r="Y174" s="1029" t="s">
        <v>230</v>
      </c>
      <c r="Z174" s="1029" t="s">
        <v>230</v>
      </c>
      <c r="AA174" s="1" t="s">
        <v>230</v>
      </c>
      <c r="AB174" s="1029" t="s">
        <v>230</v>
      </c>
      <c r="AC174" s="1029" t="s">
        <v>230</v>
      </c>
      <c r="AD174" s="1029" t="s">
        <v>230</v>
      </c>
      <c r="AE174" s="1029" t="s">
        <v>533</v>
      </c>
      <c r="AF174" s="1029" t="s">
        <v>535</v>
      </c>
      <c r="AG174" s="51">
        <v>1035001618475</v>
      </c>
      <c r="AH174" s="1029" t="s">
        <v>304</v>
      </c>
      <c r="AI174" s="1036">
        <v>1.1399999999999999</v>
      </c>
      <c r="AJ174" s="1036">
        <v>157</v>
      </c>
      <c r="AK174" s="40">
        <f t="shared" si="10"/>
        <v>0.49035616438356161</v>
      </c>
      <c r="AL174" s="40">
        <v>0</v>
      </c>
      <c r="AM174" s="14">
        <f t="shared" si="11"/>
        <v>0.49035616438356161</v>
      </c>
      <c r="AN174" s="40"/>
      <c r="AO174" s="40"/>
      <c r="AP174" s="40"/>
      <c r="AQ174" s="1644"/>
      <c r="AR174" s="1034"/>
      <c r="AS174" s="45"/>
      <c r="AT174" s="1029"/>
      <c r="AU174" s="1029"/>
      <c r="AV174" s="46"/>
      <c r="AW174" s="1029"/>
      <c r="AX174" s="46"/>
      <c r="AY174" s="2391"/>
    </row>
    <row r="175" spans="1:52" s="1099" customFormat="1" ht="15.95" customHeight="1" x14ac:dyDescent="0.25">
      <c r="A175" s="1061"/>
      <c r="B175" s="2688"/>
      <c r="C175" s="1062"/>
      <c r="D175" s="2688"/>
      <c r="E175" s="2688"/>
      <c r="F175" s="2688"/>
      <c r="G175" s="2688"/>
      <c r="H175" s="2688"/>
      <c r="I175" s="2688"/>
      <c r="J175" s="2688"/>
      <c r="K175" s="2688"/>
      <c r="L175" s="2688"/>
      <c r="M175" s="2688"/>
      <c r="N175" s="2684"/>
      <c r="O175" s="2684"/>
      <c r="P175" s="2684"/>
      <c r="Q175" s="831"/>
      <c r="R175" s="2683"/>
      <c r="S175" s="2683"/>
      <c r="T175" s="2683"/>
      <c r="U175" s="2683"/>
      <c r="V175" s="2683"/>
      <c r="W175" s="2683"/>
      <c r="X175" s="2683"/>
      <c r="Y175" s="2688" t="s">
        <v>230</v>
      </c>
      <c r="Z175" s="2688" t="s">
        <v>230</v>
      </c>
      <c r="AA175" s="754" t="s">
        <v>230</v>
      </c>
      <c r="AB175" s="2688" t="s">
        <v>230</v>
      </c>
      <c r="AC175" s="2688" t="s">
        <v>26019</v>
      </c>
      <c r="AD175" s="2688" t="s">
        <v>26020</v>
      </c>
      <c r="AE175" s="2688" t="s">
        <v>26017</v>
      </c>
      <c r="AF175" s="2688" t="s">
        <v>26018</v>
      </c>
      <c r="AG175" s="1153" t="s">
        <v>26021</v>
      </c>
      <c r="AH175" s="2688" t="s">
        <v>22841</v>
      </c>
      <c r="AI175" s="2684">
        <v>0.16</v>
      </c>
      <c r="AJ175" s="831">
        <v>190</v>
      </c>
      <c r="AK175" s="378">
        <f>AJ175*AI175/365</f>
        <v>8.3287671232876712E-2</v>
      </c>
      <c r="AL175" s="378">
        <v>0</v>
      </c>
      <c r="AM175" s="380">
        <f t="shared" si="11"/>
        <v>8.3287671232876712E-2</v>
      </c>
      <c r="AN175" s="378"/>
      <c r="AO175" s="378"/>
      <c r="AP175" s="378"/>
      <c r="AQ175" s="771"/>
      <c r="AR175" s="381"/>
      <c r="AS175" s="382"/>
      <c r="AT175" s="2688"/>
      <c r="AU175" s="2688"/>
      <c r="AV175" s="383"/>
      <c r="AW175" s="2688"/>
      <c r="AX175" s="2460" t="s">
        <v>26022</v>
      </c>
      <c r="AY175" s="2688"/>
    </row>
    <row r="176" spans="1:52" s="8" customFormat="1" ht="15.95" customHeight="1" x14ac:dyDescent="0.25">
      <c r="A176" s="36"/>
      <c r="B176" s="1029"/>
      <c r="C176" s="2"/>
      <c r="D176" s="1029"/>
      <c r="E176" s="1029"/>
      <c r="F176" s="1029"/>
      <c r="G176" s="1029"/>
      <c r="H176" s="1029"/>
      <c r="I176" s="1029"/>
      <c r="J176" s="1029"/>
      <c r="K176" s="1029"/>
      <c r="L176" s="1029"/>
      <c r="M176" s="1029"/>
      <c r="N176" s="1036"/>
      <c r="O176" s="1036"/>
      <c r="P176" s="1557"/>
      <c r="Q176" s="37"/>
      <c r="R176" s="448"/>
      <c r="S176" s="448"/>
      <c r="T176" s="448"/>
      <c r="U176" s="448"/>
      <c r="V176" s="448"/>
      <c r="W176" s="448"/>
      <c r="X176" s="448"/>
      <c r="Y176" s="1029" t="s">
        <v>230</v>
      </c>
      <c r="Z176" s="1029" t="s">
        <v>230</v>
      </c>
      <c r="AA176" s="1" t="s">
        <v>230</v>
      </c>
      <c r="AB176" s="1029" t="s">
        <v>230</v>
      </c>
      <c r="AC176" s="1029" t="s">
        <v>230</v>
      </c>
      <c r="AD176" s="1029" t="s">
        <v>230</v>
      </c>
      <c r="AE176" s="1029" t="s">
        <v>536</v>
      </c>
      <c r="AF176" s="1029" t="s">
        <v>538</v>
      </c>
      <c r="AG176" s="51">
        <v>311503031900052</v>
      </c>
      <c r="AH176" s="1029" t="s">
        <v>304</v>
      </c>
      <c r="AI176" s="1036">
        <v>1.1399999999999999</v>
      </c>
      <c r="AJ176" s="1036">
        <v>26</v>
      </c>
      <c r="AK176" s="40">
        <f t="shared" si="10"/>
        <v>8.120547945205478E-2</v>
      </c>
      <c r="AL176" s="40">
        <v>0</v>
      </c>
      <c r="AM176" s="14">
        <f t="shared" si="11"/>
        <v>8.120547945205478E-2</v>
      </c>
      <c r="AN176" s="40"/>
      <c r="AO176" s="40"/>
      <c r="AP176" s="40"/>
      <c r="AQ176" s="1644"/>
      <c r="AR176" s="1034"/>
      <c r="AS176" s="45"/>
      <c r="AT176" s="1029"/>
      <c r="AU176" s="1029"/>
      <c r="AV176" s="46"/>
      <c r="AW176" s="1029"/>
      <c r="AX176" s="46"/>
      <c r="AY176" s="2391"/>
    </row>
    <row r="177" spans="1:52" s="8" customFormat="1" ht="15.95" customHeight="1" x14ac:dyDescent="0.25">
      <c r="A177" s="36"/>
      <c r="B177" s="1029"/>
      <c r="C177" s="2"/>
      <c r="D177" s="1029"/>
      <c r="E177" s="1029"/>
      <c r="F177" s="1029"/>
      <c r="G177" s="1029"/>
      <c r="H177" s="1029"/>
      <c r="I177" s="1029"/>
      <c r="J177" s="1029"/>
      <c r="K177" s="1029"/>
      <c r="L177" s="1029"/>
      <c r="M177" s="1029"/>
      <c r="N177" s="1036"/>
      <c r="O177" s="1036"/>
      <c r="P177" s="1557"/>
      <c r="Q177" s="37"/>
      <c r="R177" s="448"/>
      <c r="S177" s="448"/>
      <c r="T177" s="448"/>
      <c r="U177" s="448"/>
      <c r="V177" s="448"/>
      <c r="W177" s="448"/>
      <c r="X177" s="448"/>
      <c r="Y177" s="1029" t="s">
        <v>230</v>
      </c>
      <c r="Z177" s="1029" t="s">
        <v>230</v>
      </c>
      <c r="AA177" s="1" t="s">
        <v>230</v>
      </c>
      <c r="AB177" s="1029" t="s">
        <v>230</v>
      </c>
      <c r="AC177" s="1029" t="s">
        <v>230</v>
      </c>
      <c r="AD177" s="1029" t="s">
        <v>230</v>
      </c>
      <c r="AE177" s="1029" t="s">
        <v>536</v>
      </c>
      <c r="AF177" s="1029" t="s">
        <v>539</v>
      </c>
      <c r="AG177" s="51">
        <v>1135030002326</v>
      </c>
      <c r="AH177" s="1029" t="s">
        <v>280</v>
      </c>
      <c r="AI177" s="1036">
        <v>0.87</v>
      </c>
      <c r="AJ177" s="37">
        <v>3</v>
      </c>
      <c r="AK177" s="40">
        <f t="shared" si="10"/>
        <v>7.1506849315068491E-3</v>
      </c>
      <c r="AL177" s="40">
        <v>0</v>
      </c>
      <c r="AM177" s="41">
        <f t="shared" si="11"/>
        <v>7.1506849315068491E-3</v>
      </c>
      <c r="AN177" s="40"/>
      <c r="AO177" s="40"/>
      <c r="AP177" s="40"/>
      <c r="AQ177" s="1644"/>
      <c r="AR177" s="1034"/>
      <c r="AS177" s="45"/>
      <c r="AT177" s="1029"/>
      <c r="AU177" s="1029"/>
      <c r="AV177" s="46"/>
      <c r="AW177" s="1029"/>
      <c r="AX177" s="46"/>
      <c r="AY177" s="2391"/>
    </row>
    <row r="178" spans="1:52" s="8" customFormat="1" ht="15.95" customHeight="1" x14ac:dyDescent="0.25">
      <c r="A178" s="36"/>
      <c r="B178" s="1029"/>
      <c r="C178" s="2"/>
      <c r="D178" s="1029"/>
      <c r="E178" s="1029"/>
      <c r="F178" s="1029"/>
      <c r="G178" s="1029"/>
      <c r="H178" s="1029"/>
      <c r="I178" s="1029"/>
      <c r="J178" s="1029"/>
      <c r="K178" s="1029"/>
      <c r="L178" s="1029"/>
      <c r="M178" s="1029"/>
      <c r="N178" s="1036"/>
      <c r="O178" s="1036"/>
      <c r="P178" s="1557"/>
      <c r="Q178" s="37"/>
      <c r="R178" s="448"/>
      <c r="S178" s="448"/>
      <c r="T178" s="448"/>
      <c r="U178" s="448"/>
      <c r="V178" s="448"/>
      <c r="W178" s="448"/>
      <c r="X178" s="448"/>
      <c r="Y178" s="1029" t="s">
        <v>230</v>
      </c>
      <c r="Z178" s="1029" t="s">
        <v>230</v>
      </c>
      <c r="AA178" s="1" t="s">
        <v>230</v>
      </c>
      <c r="AB178" s="1029" t="s">
        <v>230</v>
      </c>
      <c r="AC178" s="1029" t="s">
        <v>230</v>
      </c>
      <c r="AD178" s="1029" t="s">
        <v>230</v>
      </c>
      <c r="AE178" s="1029" t="s">
        <v>536</v>
      </c>
      <c r="AF178" s="1029" t="s">
        <v>540</v>
      </c>
      <c r="AG178" s="51">
        <v>304503035000060</v>
      </c>
      <c r="AH178" s="1029" t="s">
        <v>304</v>
      </c>
      <c r="AI178" s="1036">
        <v>1.1399999999999999</v>
      </c>
      <c r="AJ178" s="1036">
        <v>24</v>
      </c>
      <c r="AK178" s="40">
        <f t="shared" si="10"/>
        <v>7.4958904109589039E-2</v>
      </c>
      <c r="AL178" s="40">
        <v>0</v>
      </c>
      <c r="AM178" s="14">
        <f t="shared" si="11"/>
        <v>7.4958904109589039E-2</v>
      </c>
      <c r="AN178" s="40"/>
      <c r="AO178" s="40"/>
      <c r="AP178" s="40"/>
      <c r="AQ178" s="1644"/>
      <c r="AR178" s="1034"/>
      <c r="AS178" s="45"/>
      <c r="AT178" s="1029"/>
      <c r="AU178" s="1029"/>
      <c r="AV178" s="46"/>
      <c r="AW178" s="1029"/>
      <c r="AX178" s="46"/>
      <c r="AY178" s="2391"/>
    </row>
    <row r="179" spans="1:52" s="8" customFormat="1" ht="15.95" customHeight="1" x14ac:dyDescent="0.25">
      <c r="A179" s="36"/>
      <c r="B179" s="1029"/>
      <c r="C179" s="2"/>
      <c r="D179" s="1029"/>
      <c r="E179" s="1029"/>
      <c r="F179" s="1029"/>
      <c r="G179" s="1029"/>
      <c r="H179" s="1029"/>
      <c r="I179" s="1029"/>
      <c r="J179" s="1029"/>
      <c r="K179" s="1029"/>
      <c r="L179" s="1029"/>
      <c r="M179" s="1029"/>
      <c r="N179" s="1036"/>
      <c r="O179" s="1036"/>
      <c r="P179" s="1557"/>
      <c r="Q179" s="37"/>
      <c r="R179" s="448"/>
      <c r="S179" s="448"/>
      <c r="T179" s="448"/>
      <c r="U179" s="448"/>
      <c r="V179" s="448"/>
      <c r="W179" s="448"/>
      <c r="X179" s="448"/>
      <c r="Y179" s="1029" t="s">
        <v>230</v>
      </c>
      <c r="Z179" s="1029" t="s">
        <v>230</v>
      </c>
      <c r="AA179" s="1" t="s">
        <v>230</v>
      </c>
      <c r="AB179" s="1029" t="s">
        <v>230</v>
      </c>
      <c r="AC179" s="1029" t="s">
        <v>230</v>
      </c>
      <c r="AD179" s="1029" t="s">
        <v>230</v>
      </c>
      <c r="AE179" s="1029" t="s">
        <v>536</v>
      </c>
      <c r="AF179" s="1029" t="s">
        <v>541</v>
      </c>
      <c r="AG179" s="51">
        <v>307507423400041</v>
      </c>
      <c r="AH179" s="1029" t="s">
        <v>280</v>
      </c>
      <c r="AI179" s="1036">
        <v>0.87</v>
      </c>
      <c r="AJ179" s="37">
        <v>5</v>
      </c>
      <c r="AK179" s="40">
        <f>AJ179*AI179/365</f>
        <v>1.191780821917808E-2</v>
      </c>
      <c r="AL179" s="40">
        <v>0</v>
      </c>
      <c r="AM179" s="41">
        <f>SUBTOTAL(9,AK179:AL179)</f>
        <v>1.191780821917808E-2</v>
      </c>
      <c r="AN179" s="40"/>
      <c r="AO179" s="40"/>
      <c r="AP179" s="40"/>
      <c r="AQ179" s="1644"/>
      <c r="AR179" s="1034"/>
      <c r="AS179" s="45"/>
      <c r="AT179" s="1029"/>
      <c r="AU179" s="1029"/>
      <c r="AV179" s="46"/>
      <c r="AW179" s="1029"/>
      <c r="AX179" s="46"/>
      <c r="AY179" s="2391"/>
    </row>
    <row r="180" spans="1:52" s="8" customFormat="1" ht="15.95" customHeight="1" x14ac:dyDescent="0.25">
      <c r="A180" s="36"/>
      <c r="B180" s="896"/>
      <c r="C180" s="2"/>
      <c r="D180" s="896"/>
      <c r="E180" s="896"/>
      <c r="F180" s="896"/>
      <c r="G180" s="896"/>
      <c r="H180" s="896"/>
      <c r="I180" s="896"/>
      <c r="J180" s="896"/>
      <c r="K180" s="896"/>
      <c r="L180" s="896"/>
      <c r="M180" s="896"/>
      <c r="N180" s="897"/>
      <c r="O180" s="897"/>
      <c r="P180" s="1557"/>
      <c r="Q180" s="59"/>
      <c r="R180" s="340"/>
      <c r="S180" s="340"/>
      <c r="T180" s="340"/>
      <c r="U180" s="340"/>
      <c r="V180" s="448"/>
      <c r="W180" s="448"/>
      <c r="X180" s="448"/>
      <c r="Y180" s="896" t="s">
        <v>230</v>
      </c>
      <c r="Z180" s="896" t="s">
        <v>230</v>
      </c>
      <c r="AA180" s="1" t="s">
        <v>230</v>
      </c>
      <c r="AB180" s="896" t="s">
        <v>230</v>
      </c>
      <c r="AC180" s="896" t="s">
        <v>230</v>
      </c>
      <c r="AD180" s="896" t="s">
        <v>230</v>
      </c>
      <c r="AE180" s="896" t="s">
        <v>536</v>
      </c>
      <c r="AF180" s="896" t="s">
        <v>542</v>
      </c>
      <c r="AG180" s="51">
        <v>315502400007179</v>
      </c>
      <c r="AH180" s="896" t="s">
        <v>280</v>
      </c>
      <c r="AI180" s="897">
        <v>0.87</v>
      </c>
      <c r="AJ180" s="37">
        <v>5</v>
      </c>
      <c r="AK180" s="40">
        <f>AJ180*AI180/365</f>
        <v>1.191780821917808E-2</v>
      </c>
      <c r="AL180" s="40">
        <v>0</v>
      </c>
      <c r="AM180" s="41">
        <f>SUBTOTAL(9,AK180:AL180)</f>
        <v>1.191780821917808E-2</v>
      </c>
      <c r="AN180" s="40"/>
      <c r="AO180" s="40"/>
      <c r="AP180" s="40"/>
      <c r="AQ180" s="368"/>
      <c r="AR180" s="47"/>
      <c r="AS180" s="48"/>
      <c r="AT180" s="896"/>
      <c r="AU180" s="896"/>
      <c r="AV180" s="46"/>
      <c r="AW180" s="896"/>
      <c r="AX180" s="46"/>
      <c r="AY180" s="2391"/>
    </row>
    <row r="181" spans="1:52" s="8" customFormat="1" ht="15.95" customHeight="1" x14ac:dyDescent="0.25">
      <c r="A181" s="182">
        <v>22</v>
      </c>
      <c r="B181" s="366" t="s">
        <v>49</v>
      </c>
      <c r="C181" s="366" t="s">
        <v>59</v>
      </c>
      <c r="D181" s="354" t="s">
        <v>17274</v>
      </c>
      <c r="E181" s="272" t="s">
        <v>543</v>
      </c>
      <c r="F181" s="272" t="s">
        <v>544</v>
      </c>
      <c r="G181" s="354" t="s">
        <v>221</v>
      </c>
      <c r="H181" s="354" t="s">
        <v>219</v>
      </c>
      <c r="I181" s="354" t="s">
        <v>220</v>
      </c>
      <c r="J181" s="354" t="s">
        <v>221</v>
      </c>
      <c r="K181" s="354" t="s">
        <v>222</v>
      </c>
      <c r="L181" s="354" t="s">
        <v>221</v>
      </c>
      <c r="M181" s="354" t="s">
        <v>222</v>
      </c>
      <c r="N181" s="440">
        <v>10</v>
      </c>
      <c r="O181" s="440">
        <v>1.5</v>
      </c>
      <c r="P181" s="360">
        <f>N181*O181</f>
        <v>15</v>
      </c>
      <c r="Q181" s="503">
        <v>6</v>
      </c>
      <c r="R181" s="183"/>
      <c r="S181" s="183">
        <v>2</v>
      </c>
      <c r="T181" s="183"/>
      <c r="U181" s="183"/>
      <c r="V181" s="183"/>
      <c r="W181" s="183"/>
      <c r="X181" s="183"/>
      <c r="Y181" s="166" t="s">
        <v>62</v>
      </c>
      <c r="Z181" s="366" t="s">
        <v>224</v>
      </c>
      <c r="AA181" s="762" t="s">
        <v>225</v>
      </c>
      <c r="AB181" s="354" t="s">
        <v>1</v>
      </c>
      <c r="AC181" s="354" t="s">
        <v>226</v>
      </c>
      <c r="AD181" s="354" t="s">
        <v>227</v>
      </c>
      <c r="AE181" s="354" t="s">
        <v>545</v>
      </c>
      <c r="AF181" s="354" t="s">
        <v>546</v>
      </c>
      <c r="AG181" s="358" t="s">
        <v>230</v>
      </c>
      <c r="AH181" s="354" t="s">
        <v>337</v>
      </c>
      <c r="AI181" s="359">
        <v>0.114</v>
      </c>
      <c r="AJ181" s="168">
        <v>2428.96</v>
      </c>
      <c r="AK181" s="359">
        <f t="shared" ref="AK181:AK186" si="12">AJ181*0.087/365</f>
        <v>0.57895758904109584</v>
      </c>
      <c r="AL181" s="359">
        <f t="shared" ref="AL181:AL186" si="13">AJ181*0.027/365</f>
        <v>0.17967649315068493</v>
      </c>
      <c r="AM181" s="361">
        <f>SUM(AK181:AL181)</f>
        <v>0.75863408219178075</v>
      </c>
      <c r="AN181" s="359">
        <f>SUM(AK181:AK189)</f>
        <v>2.688193479452055</v>
      </c>
      <c r="AO181" s="359">
        <f>SUM(AL181:AL189)</f>
        <v>0.77332882191780827</v>
      </c>
      <c r="AP181" s="359">
        <f>SUM(AM181:AM189)</f>
        <v>3.4615223013698624</v>
      </c>
      <c r="AQ181" s="763">
        <f>AP181*30</f>
        <v>103.84566904109587</v>
      </c>
      <c r="AR181" s="764" t="s">
        <v>231</v>
      </c>
      <c r="AS181" s="765" t="s">
        <v>431</v>
      </c>
      <c r="AT181" s="354" t="s">
        <v>232</v>
      </c>
      <c r="AU181" s="354" t="s">
        <v>59</v>
      </c>
      <c r="AV181" s="916" t="s">
        <v>547</v>
      </c>
      <c r="AW181" s="166" t="s">
        <v>234</v>
      </c>
      <c r="AX181" s="805" t="s">
        <v>20563</v>
      </c>
      <c r="AY181" s="2391"/>
      <c r="AZ181" s="778" t="s">
        <v>20257</v>
      </c>
    </row>
    <row r="182" spans="1:52" s="8" customFormat="1" ht="15.95" customHeight="1" x14ac:dyDescent="0.25">
      <c r="A182" s="36"/>
      <c r="B182" s="1029"/>
      <c r="C182" s="2"/>
      <c r="D182" s="1029"/>
      <c r="E182" s="1029"/>
      <c r="F182" s="1029"/>
      <c r="G182" s="1029"/>
      <c r="H182" s="1029"/>
      <c r="I182" s="1029"/>
      <c r="J182" s="1029"/>
      <c r="K182" s="1029"/>
      <c r="L182" s="1029"/>
      <c r="M182" s="1029"/>
      <c r="N182" s="1036"/>
      <c r="O182" s="1036"/>
      <c r="P182" s="1557"/>
      <c r="Q182" s="37"/>
      <c r="R182" s="448"/>
      <c r="S182" s="448"/>
      <c r="T182" s="448"/>
      <c r="U182" s="448"/>
      <c r="V182" s="448"/>
      <c r="W182" s="448"/>
      <c r="X182" s="448"/>
      <c r="Y182" s="1029" t="s">
        <v>230</v>
      </c>
      <c r="Z182" s="1029" t="s">
        <v>230</v>
      </c>
      <c r="AA182" s="1" t="s">
        <v>230</v>
      </c>
      <c r="AB182" s="1029" t="s">
        <v>230</v>
      </c>
      <c r="AC182" s="1029" t="s">
        <v>230</v>
      </c>
      <c r="AD182" s="1029" t="s">
        <v>230</v>
      </c>
      <c r="AE182" s="1029" t="s">
        <v>548</v>
      </c>
      <c r="AF182" s="1029" t="s">
        <v>549</v>
      </c>
      <c r="AG182" s="39" t="s">
        <v>230</v>
      </c>
      <c r="AH182" s="1029" t="s">
        <v>337</v>
      </c>
      <c r="AI182" s="40">
        <v>0.114</v>
      </c>
      <c r="AJ182" s="1037">
        <v>2919.4</v>
      </c>
      <c r="AK182" s="40">
        <f t="shared" si="12"/>
        <v>0.69585698630136983</v>
      </c>
      <c r="AL182" s="40">
        <f t="shared" si="13"/>
        <v>0.21595561643835617</v>
      </c>
      <c r="AM182" s="41">
        <f>SUM(AK182:AL182)</f>
        <v>0.91181260273972597</v>
      </c>
      <c r="AN182" s="40"/>
      <c r="AO182" s="40"/>
      <c r="AP182" s="40"/>
      <c r="AQ182" s="367"/>
      <c r="AR182" s="42"/>
      <c r="AS182" s="43"/>
      <c r="AT182" s="1029"/>
      <c r="AU182" s="1029"/>
      <c r="AV182" s="44"/>
      <c r="AW182" s="1029"/>
      <c r="AX182" s="46"/>
      <c r="AY182" s="2391"/>
    </row>
    <row r="183" spans="1:52" s="8" customFormat="1" ht="15.95" customHeight="1" x14ac:dyDescent="0.25">
      <c r="A183" s="36"/>
      <c r="B183" s="1029"/>
      <c r="C183" s="2"/>
      <c r="D183" s="1029"/>
      <c r="E183" s="1029"/>
      <c r="F183" s="1029"/>
      <c r="G183" s="1029"/>
      <c r="H183" s="1029"/>
      <c r="I183" s="1029"/>
      <c r="J183" s="1029"/>
      <c r="K183" s="1029"/>
      <c r="L183" s="1029"/>
      <c r="M183" s="1029"/>
      <c r="N183" s="1036"/>
      <c r="O183" s="1036"/>
      <c r="P183" s="1557"/>
      <c r="Q183" s="37"/>
      <c r="R183" s="448"/>
      <c r="S183" s="448"/>
      <c r="T183" s="448"/>
      <c r="U183" s="448"/>
      <c r="V183" s="448"/>
      <c r="W183" s="448"/>
      <c r="X183" s="448"/>
      <c r="Y183" s="1029" t="s">
        <v>230</v>
      </c>
      <c r="Z183" s="1029" t="s">
        <v>230</v>
      </c>
      <c r="AA183" s="1" t="s">
        <v>230</v>
      </c>
      <c r="AB183" s="1029" t="s">
        <v>230</v>
      </c>
      <c r="AC183" s="1029" t="s">
        <v>230</v>
      </c>
      <c r="AD183" s="1029" t="s">
        <v>230</v>
      </c>
      <c r="AE183" s="1029" t="s">
        <v>550</v>
      </c>
      <c r="AF183" s="1029" t="s">
        <v>551</v>
      </c>
      <c r="AG183" s="39" t="s">
        <v>230</v>
      </c>
      <c r="AH183" s="1029" t="s">
        <v>337</v>
      </c>
      <c r="AI183" s="40">
        <v>0.114</v>
      </c>
      <c r="AJ183" s="1037">
        <v>2454.1999999999998</v>
      </c>
      <c r="AK183" s="40">
        <f t="shared" si="12"/>
        <v>0.58497369863013693</v>
      </c>
      <c r="AL183" s="40">
        <f t="shared" si="13"/>
        <v>0.18154356164383559</v>
      </c>
      <c r="AM183" s="41">
        <v>0.76651726027397249</v>
      </c>
      <c r="AN183" s="40"/>
      <c r="AO183" s="40"/>
      <c r="AP183" s="40"/>
      <c r="AQ183" s="1644"/>
      <c r="AR183" s="1034"/>
      <c r="AS183" s="45"/>
      <c r="AT183" s="1029"/>
      <c r="AU183" s="1029"/>
      <c r="AV183" s="46"/>
      <c r="AW183" s="1029"/>
      <c r="AX183" s="46"/>
      <c r="AY183" s="2391"/>
    </row>
    <row r="184" spans="1:52" s="8" customFormat="1" ht="15.95" customHeight="1" x14ac:dyDescent="0.25">
      <c r="A184" s="36"/>
      <c r="B184" s="1029"/>
      <c r="C184" s="2"/>
      <c r="D184" s="1029"/>
      <c r="E184" s="1029"/>
      <c r="F184" s="1029"/>
      <c r="G184" s="1029"/>
      <c r="H184" s="1029"/>
      <c r="I184" s="1029"/>
      <c r="J184" s="1029"/>
      <c r="K184" s="1029"/>
      <c r="L184" s="1029"/>
      <c r="M184" s="1029"/>
      <c r="N184" s="1036"/>
      <c r="O184" s="1036"/>
      <c r="P184" s="1557"/>
      <c r="Q184" s="37"/>
      <c r="R184" s="448"/>
      <c r="S184" s="448"/>
      <c r="T184" s="448"/>
      <c r="U184" s="448"/>
      <c r="V184" s="448"/>
      <c r="W184" s="448"/>
      <c r="X184" s="448"/>
      <c r="Y184" s="1029" t="s">
        <v>230</v>
      </c>
      <c r="Z184" s="1029" t="s">
        <v>230</v>
      </c>
      <c r="AA184" s="1" t="s">
        <v>230</v>
      </c>
      <c r="AB184" s="1029" t="s">
        <v>230</v>
      </c>
      <c r="AC184" s="1029" t="s">
        <v>230</v>
      </c>
      <c r="AD184" s="1029" t="s">
        <v>230</v>
      </c>
      <c r="AE184" s="1029" t="s">
        <v>552</v>
      </c>
      <c r="AF184" s="1029" t="s">
        <v>553</v>
      </c>
      <c r="AG184" s="39" t="s">
        <v>230</v>
      </c>
      <c r="AH184" s="1029" t="s">
        <v>337</v>
      </c>
      <c r="AI184" s="40">
        <v>0.114</v>
      </c>
      <c r="AJ184" s="1037">
        <v>597.4</v>
      </c>
      <c r="AK184" s="40">
        <f t="shared" si="12"/>
        <v>0.14239397260273973</v>
      </c>
      <c r="AL184" s="40">
        <f t="shared" si="13"/>
        <v>4.4191232876712325E-2</v>
      </c>
      <c r="AM184" s="41">
        <v>0.18658520547945207</v>
      </c>
      <c r="AN184" s="40"/>
      <c r="AO184" s="40"/>
      <c r="AP184" s="40"/>
      <c r="AQ184" s="1644"/>
      <c r="AR184" s="1034"/>
      <c r="AS184" s="45"/>
      <c r="AT184" s="1029"/>
      <c r="AU184" s="1029"/>
      <c r="AV184" s="46"/>
      <c r="AW184" s="1029"/>
      <c r="AX184" s="46"/>
      <c r="AY184" s="2391"/>
    </row>
    <row r="185" spans="1:52" s="8" customFormat="1" ht="15.95" customHeight="1" x14ac:dyDescent="0.25">
      <c r="A185" s="36"/>
      <c r="B185" s="1029"/>
      <c r="C185" s="2"/>
      <c r="D185" s="1029"/>
      <c r="E185" s="1029"/>
      <c r="F185" s="1029"/>
      <c r="G185" s="1029"/>
      <c r="H185" s="1029"/>
      <c r="I185" s="1029"/>
      <c r="J185" s="1029"/>
      <c r="K185" s="1029"/>
      <c r="L185" s="1029"/>
      <c r="M185" s="1029"/>
      <c r="N185" s="1036"/>
      <c r="O185" s="1036"/>
      <c r="P185" s="1557"/>
      <c r="Q185" s="37"/>
      <c r="R185" s="448"/>
      <c r="S185" s="448"/>
      <c r="T185" s="448"/>
      <c r="U185" s="448"/>
      <c r="V185" s="448"/>
      <c r="W185" s="448"/>
      <c r="X185" s="448"/>
      <c r="Y185" s="1029" t="s">
        <v>230</v>
      </c>
      <c r="Z185" s="1029" t="s">
        <v>230</v>
      </c>
      <c r="AA185" s="1" t="s">
        <v>230</v>
      </c>
      <c r="AB185" s="1029" t="s">
        <v>230</v>
      </c>
      <c r="AC185" s="1029" t="s">
        <v>230</v>
      </c>
      <c r="AD185" s="1029" t="s">
        <v>230</v>
      </c>
      <c r="AE185" s="1029" t="s">
        <v>1</v>
      </c>
      <c r="AF185" s="1029" t="s">
        <v>554</v>
      </c>
      <c r="AG185" s="39" t="s">
        <v>230</v>
      </c>
      <c r="AH185" s="1029" t="s">
        <v>337</v>
      </c>
      <c r="AI185" s="40">
        <v>0.114</v>
      </c>
      <c r="AJ185" s="1037">
        <v>1454.3</v>
      </c>
      <c r="AK185" s="40">
        <f t="shared" si="12"/>
        <v>0.34664136986301369</v>
      </c>
      <c r="AL185" s="40">
        <f t="shared" si="13"/>
        <v>0.10757835616438356</v>
      </c>
      <c r="AM185" s="41">
        <f t="shared" ref="AM185:AM191" si="14">SUM(AK185:AL185)</f>
        <v>0.45421972602739724</v>
      </c>
      <c r="AN185" s="40"/>
      <c r="AO185" s="40"/>
      <c r="AP185" s="40"/>
      <c r="AQ185" s="1644"/>
      <c r="AR185" s="1034"/>
      <c r="AS185" s="45"/>
      <c r="AT185" s="1029"/>
      <c r="AU185" s="1029"/>
      <c r="AV185" s="46"/>
      <c r="AW185" s="1029"/>
      <c r="AX185" s="46"/>
      <c r="AY185" s="2391"/>
    </row>
    <row r="186" spans="1:52" s="8" customFormat="1" ht="15.95" customHeight="1" x14ac:dyDescent="0.25">
      <c r="A186" s="36"/>
      <c r="B186" s="1029"/>
      <c r="C186" s="2"/>
      <c r="D186" s="1029"/>
      <c r="E186" s="1029"/>
      <c r="F186" s="1029"/>
      <c r="G186" s="1029"/>
      <c r="H186" s="1029"/>
      <c r="I186" s="1029"/>
      <c r="J186" s="1029"/>
      <c r="K186" s="1029"/>
      <c r="L186" s="1029"/>
      <c r="M186" s="1029"/>
      <c r="N186" s="1036"/>
      <c r="O186" s="1036"/>
      <c r="P186" s="1557"/>
      <c r="Q186" s="37"/>
      <c r="R186" s="448"/>
      <c r="S186" s="448"/>
      <c r="T186" s="448"/>
      <c r="U186" s="448"/>
      <c r="V186" s="448"/>
      <c r="W186" s="448"/>
      <c r="X186" s="448"/>
      <c r="Y186" s="1029" t="s">
        <v>230</v>
      </c>
      <c r="Z186" s="1029" t="s">
        <v>230</v>
      </c>
      <c r="AA186" s="1" t="s">
        <v>230</v>
      </c>
      <c r="AB186" s="1029" t="s">
        <v>230</v>
      </c>
      <c r="AC186" s="1029" t="s">
        <v>230</v>
      </c>
      <c r="AD186" s="1029" t="s">
        <v>230</v>
      </c>
      <c r="AE186" s="1029" t="s">
        <v>555</v>
      </c>
      <c r="AF186" s="1029" t="s">
        <v>405</v>
      </c>
      <c r="AG186" s="39" t="s">
        <v>230</v>
      </c>
      <c r="AH186" s="1029" t="s">
        <v>58</v>
      </c>
      <c r="AI186" s="40">
        <v>0.114</v>
      </c>
      <c r="AJ186" s="1036">
        <v>600</v>
      </c>
      <c r="AK186" s="40">
        <f t="shared" si="12"/>
        <v>0.14301369863013697</v>
      </c>
      <c r="AL186" s="40">
        <f t="shared" si="13"/>
        <v>4.4383561643835612E-2</v>
      </c>
      <c r="AM186" s="41">
        <f t="shared" si="14"/>
        <v>0.18739726027397258</v>
      </c>
      <c r="AN186" s="40"/>
      <c r="AO186" s="40"/>
      <c r="AP186" s="40"/>
      <c r="AQ186" s="1644"/>
      <c r="AR186" s="1034"/>
      <c r="AS186" s="45"/>
      <c r="AT186" s="1029"/>
      <c r="AU186" s="1029"/>
      <c r="AV186" s="46"/>
      <c r="AW186" s="1029"/>
      <c r="AX186" s="46"/>
      <c r="AY186" s="2391"/>
    </row>
    <row r="187" spans="1:52" s="1099" customFormat="1" ht="15.95" customHeight="1" x14ac:dyDescent="0.25">
      <c r="A187" s="1061"/>
      <c r="B187" s="2070"/>
      <c r="C187" s="1062"/>
      <c r="D187" s="2070"/>
      <c r="E187" s="2070"/>
      <c r="F187" s="2070"/>
      <c r="G187" s="2070"/>
      <c r="H187" s="2070"/>
      <c r="I187" s="2070"/>
      <c r="J187" s="2070"/>
      <c r="K187" s="2070"/>
      <c r="L187" s="2070"/>
      <c r="M187" s="2070"/>
      <c r="N187" s="2066"/>
      <c r="O187" s="2066"/>
      <c r="P187" s="2066"/>
      <c r="Q187" s="831"/>
      <c r="R187" s="2068"/>
      <c r="S187" s="2068"/>
      <c r="T187" s="2068"/>
      <c r="U187" s="2068"/>
      <c r="V187" s="2068"/>
      <c r="W187" s="2068"/>
      <c r="X187" s="2068"/>
      <c r="Y187" s="2070" t="s">
        <v>230</v>
      </c>
      <c r="Z187" s="2070" t="s">
        <v>230</v>
      </c>
      <c r="AA187" s="754" t="s">
        <v>230</v>
      </c>
      <c r="AB187" s="2070" t="s">
        <v>230</v>
      </c>
      <c r="AC187" s="2070" t="s">
        <v>24996</v>
      </c>
      <c r="AD187" s="1146" t="s">
        <v>24997</v>
      </c>
      <c r="AE187" s="1043" t="s">
        <v>1</v>
      </c>
      <c r="AF187" s="2070" t="s">
        <v>24900</v>
      </c>
      <c r="AG187" s="2071" t="s">
        <v>24999</v>
      </c>
      <c r="AH187" s="2070" t="s">
        <v>25000</v>
      </c>
      <c r="AI187" s="1089">
        <v>0.87</v>
      </c>
      <c r="AJ187" s="831">
        <v>8</v>
      </c>
      <c r="AK187" s="378">
        <f>AJ187*AI187/365</f>
        <v>1.9068493150684932E-2</v>
      </c>
      <c r="AL187" s="378">
        <v>0</v>
      </c>
      <c r="AM187" s="380">
        <f>SUBTOTAL(9,AK187:AL187)</f>
        <v>1.9068493150684932E-2</v>
      </c>
      <c r="AN187" s="378"/>
      <c r="AO187" s="378"/>
      <c r="AP187" s="378"/>
      <c r="AQ187" s="771"/>
      <c r="AR187" s="381"/>
      <c r="AS187" s="382"/>
      <c r="AT187" s="2070"/>
      <c r="AU187" s="2070"/>
      <c r="AV187" s="383"/>
      <c r="AW187" s="2070"/>
      <c r="AX187" s="2460" t="s">
        <v>25005</v>
      </c>
      <c r="AY187" s="2401"/>
    </row>
    <row r="188" spans="1:52" s="8" customFormat="1" ht="15.95" customHeight="1" x14ac:dyDescent="0.25">
      <c r="A188" s="36"/>
      <c r="B188" s="1029"/>
      <c r="C188" s="2"/>
      <c r="D188" s="1029"/>
      <c r="E188" s="1029"/>
      <c r="F188" s="1029"/>
      <c r="G188" s="1029"/>
      <c r="H188" s="1029"/>
      <c r="I188" s="1029"/>
      <c r="J188" s="1029"/>
      <c r="K188" s="1029"/>
      <c r="L188" s="1029"/>
      <c r="M188" s="1029"/>
      <c r="N188" s="1036"/>
      <c r="O188" s="1036"/>
      <c r="P188" s="1557"/>
      <c r="Q188" s="37"/>
      <c r="R188" s="448"/>
      <c r="S188" s="448"/>
      <c r="T188" s="448"/>
      <c r="U188" s="448"/>
      <c r="V188" s="448"/>
      <c r="W188" s="448"/>
      <c r="X188" s="448"/>
      <c r="Y188" s="1029" t="s">
        <v>230</v>
      </c>
      <c r="Z188" s="1029" t="s">
        <v>230</v>
      </c>
      <c r="AA188" s="1" t="s">
        <v>230</v>
      </c>
      <c r="AB188" s="1029" t="s">
        <v>230</v>
      </c>
      <c r="AC188" s="1029" t="s">
        <v>230</v>
      </c>
      <c r="AD188" s="1029" t="s">
        <v>230</v>
      </c>
      <c r="AE188" s="1029" t="s">
        <v>17275</v>
      </c>
      <c r="AF188" s="1029" t="s">
        <v>556</v>
      </c>
      <c r="AG188" s="51">
        <v>1125030003559</v>
      </c>
      <c r="AH188" s="1029" t="s">
        <v>280</v>
      </c>
      <c r="AI188" s="1036">
        <v>0.87</v>
      </c>
      <c r="AJ188" s="37">
        <v>3</v>
      </c>
      <c r="AK188" s="40">
        <f>AJ188*AI188/365</f>
        <v>7.1506849315068491E-3</v>
      </c>
      <c r="AL188" s="40">
        <v>0</v>
      </c>
      <c r="AM188" s="41">
        <f>SUBTOTAL(9,AK188:AL188)</f>
        <v>7.1506849315068491E-3</v>
      </c>
      <c r="AN188" s="40"/>
      <c r="AO188" s="40"/>
      <c r="AP188" s="40"/>
      <c r="AQ188" s="1644"/>
      <c r="AR188" s="1034"/>
      <c r="AS188" s="45"/>
      <c r="AT188" s="1029"/>
      <c r="AU188" s="1029"/>
      <c r="AV188" s="46"/>
      <c r="AW188" s="1029"/>
      <c r="AX188" s="46"/>
      <c r="AY188" s="2391"/>
    </row>
    <row r="189" spans="1:52" s="8" customFormat="1" ht="15.95" customHeight="1" x14ac:dyDescent="0.25">
      <c r="A189" s="36"/>
      <c r="B189" s="896"/>
      <c r="C189" s="2"/>
      <c r="D189" s="896"/>
      <c r="E189" s="896"/>
      <c r="F189" s="896"/>
      <c r="G189" s="896"/>
      <c r="H189" s="896"/>
      <c r="I189" s="896"/>
      <c r="J189" s="896"/>
      <c r="K189" s="896"/>
      <c r="L189" s="896"/>
      <c r="M189" s="896"/>
      <c r="N189" s="897"/>
      <c r="O189" s="897"/>
      <c r="P189" s="1557"/>
      <c r="Q189" s="59"/>
      <c r="R189" s="340"/>
      <c r="S189" s="340"/>
      <c r="T189" s="340"/>
      <c r="U189" s="340"/>
      <c r="V189" s="448"/>
      <c r="W189" s="448"/>
      <c r="X189" s="448"/>
      <c r="Y189" s="896" t="s">
        <v>230</v>
      </c>
      <c r="Z189" s="896" t="s">
        <v>230</v>
      </c>
      <c r="AA189" s="1" t="s">
        <v>230</v>
      </c>
      <c r="AB189" s="896" t="s">
        <v>230</v>
      </c>
      <c r="AC189" s="896" t="s">
        <v>230</v>
      </c>
      <c r="AD189" s="896" t="s">
        <v>230</v>
      </c>
      <c r="AE189" s="896" t="s">
        <v>17276</v>
      </c>
      <c r="AF189" s="896" t="s">
        <v>557</v>
      </c>
      <c r="AG189" s="39">
        <v>315503000007434</v>
      </c>
      <c r="AH189" s="896" t="s">
        <v>558</v>
      </c>
      <c r="AI189" s="897">
        <v>2.0699999999999998</v>
      </c>
      <c r="AJ189" s="1640">
        <v>30</v>
      </c>
      <c r="AK189" s="40">
        <f>AJ189*AI189/365</f>
        <v>0.17013698630136984</v>
      </c>
      <c r="AL189" s="40">
        <v>0</v>
      </c>
      <c r="AM189" s="41">
        <f>SUBTOTAL(9,AK189:AL189)</f>
        <v>0.17013698630136984</v>
      </c>
      <c r="AN189" s="40"/>
      <c r="AO189" s="40"/>
      <c r="AP189" s="40"/>
      <c r="AQ189" s="368"/>
      <c r="AR189" s="47"/>
      <c r="AS189" s="48"/>
      <c r="AT189" s="896"/>
      <c r="AU189" s="896"/>
      <c r="AV189" s="46"/>
      <c r="AW189" s="896"/>
      <c r="AX189" s="46"/>
      <c r="AY189" s="2391"/>
    </row>
    <row r="190" spans="1:52" s="1099" customFormat="1" ht="15.95" customHeight="1" x14ac:dyDescent="0.2">
      <c r="A190" s="353">
        <v>23</v>
      </c>
      <c r="B190" s="366" t="s">
        <v>49</v>
      </c>
      <c r="C190" s="366" t="s">
        <v>59</v>
      </c>
      <c r="D190" s="354" t="s">
        <v>18823</v>
      </c>
      <c r="E190" s="272" t="s">
        <v>20669</v>
      </c>
      <c r="F190" s="272" t="s">
        <v>20670</v>
      </c>
      <c r="G190" s="354" t="s">
        <v>221</v>
      </c>
      <c r="H190" s="354" t="s">
        <v>219</v>
      </c>
      <c r="I190" s="354" t="s">
        <v>220</v>
      </c>
      <c r="J190" s="354" t="s">
        <v>221</v>
      </c>
      <c r="K190" s="354" t="s">
        <v>879</v>
      </c>
      <c r="L190" s="354" t="s">
        <v>221</v>
      </c>
      <c r="M190" s="354" t="s">
        <v>879</v>
      </c>
      <c r="N190" s="440">
        <v>16</v>
      </c>
      <c r="O190" s="440">
        <v>2.2000000000000002</v>
      </c>
      <c r="P190" s="360">
        <f>O190*N190</f>
        <v>35.200000000000003</v>
      </c>
      <c r="Q190" s="503">
        <v>9</v>
      </c>
      <c r="R190" s="357"/>
      <c r="S190" s="357">
        <v>1</v>
      </c>
      <c r="T190" s="357"/>
      <c r="U190" s="357"/>
      <c r="V190" s="1444"/>
      <c r="W190" s="357"/>
      <c r="X190" s="357"/>
      <c r="Y190" s="354" t="s">
        <v>62</v>
      </c>
      <c r="Z190" s="366" t="s">
        <v>224</v>
      </c>
      <c r="AA190" s="762" t="s">
        <v>225</v>
      </c>
      <c r="AB190" s="354" t="s">
        <v>1</v>
      </c>
      <c r="AC190" s="354" t="s">
        <v>226</v>
      </c>
      <c r="AD190" s="354" t="s">
        <v>227</v>
      </c>
      <c r="AE190" s="354" t="s">
        <v>562</v>
      </c>
      <c r="AF190" s="354" t="s">
        <v>563</v>
      </c>
      <c r="AG190" s="358" t="s">
        <v>230</v>
      </c>
      <c r="AH190" s="769" t="s">
        <v>337</v>
      </c>
      <c r="AI190" s="359">
        <v>0.114</v>
      </c>
      <c r="AJ190" s="490">
        <v>2019.1</v>
      </c>
      <c r="AK190" s="359">
        <f>AJ190*0.086/365</f>
        <v>0.47573315068493149</v>
      </c>
      <c r="AL190" s="359">
        <f>AJ190*0.028/365</f>
        <v>0.15488986301369861</v>
      </c>
      <c r="AM190" s="361">
        <f t="shared" si="14"/>
        <v>0.63062301369863016</v>
      </c>
      <c r="AN190" s="359">
        <f>SUM(AK190:AK210)</f>
        <v>9.2303117808219195</v>
      </c>
      <c r="AO190" s="359">
        <f>SUM(AL190:AL210)</f>
        <v>2.7631024657534247</v>
      </c>
      <c r="AP190" s="359">
        <f>SUM(AM190:AM210)</f>
        <v>11.993414246575345</v>
      </c>
      <c r="AQ190" s="763">
        <f>AP190*30</f>
        <v>359.80242739726032</v>
      </c>
      <c r="AR190" s="764" t="s">
        <v>231</v>
      </c>
      <c r="AS190" s="765" t="s">
        <v>114</v>
      </c>
      <c r="AT190" s="354" t="s">
        <v>232</v>
      </c>
      <c r="AU190" s="354" t="s">
        <v>59</v>
      </c>
      <c r="AV190" s="916" t="s">
        <v>564</v>
      </c>
      <c r="AW190" s="354" t="s">
        <v>234</v>
      </c>
      <c r="AX190" s="805" t="s">
        <v>20856</v>
      </c>
      <c r="AY190" s="2401"/>
      <c r="AZ190" s="1099" t="s">
        <v>20857</v>
      </c>
    </row>
    <row r="191" spans="1:52" s="8" customFormat="1" ht="15.95" customHeight="1" x14ac:dyDescent="0.25">
      <c r="A191" s="36"/>
      <c r="B191" s="1029"/>
      <c r="C191" s="2"/>
      <c r="D191" s="1029"/>
      <c r="E191" s="1029"/>
      <c r="F191" s="1029"/>
      <c r="G191" s="1029"/>
      <c r="H191" s="1029"/>
      <c r="I191" s="1029"/>
      <c r="J191" s="1029"/>
      <c r="K191" s="1029"/>
      <c r="L191" s="1029"/>
      <c r="M191" s="1029"/>
      <c r="N191" s="1036"/>
      <c r="O191" s="1036"/>
      <c r="P191" s="1557"/>
      <c r="Q191" s="37"/>
      <c r="R191" s="448"/>
      <c r="S191" s="448"/>
      <c r="T191" s="448"/>
      <c r="U191" s="448"/>
      <c r="V191" s="448"/>
      <c r="W191" s="448"/>
      <c r="X191" s="448"/>
      <c r="Y191" s="1029" t="s">
        <v>230</v>
      </c>
      <c r="Z191" s="1029" t="s">
        <v>230</v>
      </c>
      <c r="AA191" s="1" t="s">
        <v>230</v>
      </c>
      <c r="AB191" s="1029" t="s">
        <v>230</v>
      </c>
      <c r="AC191" s="1029" t="s">
        <v>230</v>
      </c>
      <c r="AD191" s="1029" t="s">
        <v>230</v>
      </c>
      <c r="AE191" s="1029" t="s">
        <v>565</v>
      </c>
      <c r="AF191" s="1029" t="s">
        <v>566</v>
      </c>
      <c r="AG191" s="39" t="s">
        <v>230</v>
      </c>
      <c r="AH191" s="1029" t="s">
        <v>337</v>
      </c>
      <c r="AI191" s="40">
        <v>0.114</v>
      </c>
      <c r="AJ191" s="1037">
        <v>3161.6</v>
      </c>
      <c r="AK191" s="40">
        <f>AJ191*0.086/365</f>
        <v>0.74492493150684924</v>
      </c>
      <c r="AL191" s="40">
        <f>AJ191*0.028/365</f>
        <v>0.24253369863013699</v>
      </c>
      <c r="AM191" s="41">
        <f t="shared" si="14"/>
        <v>0.9874586301369862</v>
      </c>
      <c r="AN191" s="40"/>
      <c r="AO191" s="40"/>
      <c r="AP191" s="40"/>
      <c r="AQ191" s="367"/>
      <c r="AR191" s="42"/>
      <c r="AS191" s="43"/>
      <c r="AT191" s="1029"/>
      <c r="AU191" s="1029"/>
      <c r="AV191" s="44"/>
      <c r="AW191" s="1029"/>
      <c r="AX191" s="46"/>
      <c r="AY191" s="2391"/>
    </row>
    <row r="192" spans="1:52" s="8" customFormat="1" ht="15.95" customHeight="1" x14ac:dyDescent="0.25">
      <c r="A192" s="36"/>
      <c r="B192" s="1029"/>
      <c r="C192" s="2"/>
      <c r="D192" s="1029"/>
      <c r="E192" s="1029"/>
      <c r="F192" s="1029"/>
      <c r="G192" s="1029"/>
      <c r="H192" s="1029"/>
      <c r="I192" s="1029"/>
      <c r="J192" s="1029"/>
      <c r="K192" s="1029"/>
      <c r="L192" s="1029"/>
      <c r="M192" s="1029"/>
      <c r="N192" s="1036"/>
      <c r="O192" s="1036"/>
      <c r="P192" s="1557"/>
      <c r="Q192" s="37"/>
      <c r="R192" s="448"/>
      <c r="S192" s="448"/>
      <c r="T192" s="448"/>
      <c r="U192" s="448"/>
      <c r="V192" s="448"/>
      <c r="W192" s="448"/>
      <c r="X192" s="448"/>
      <c r="Y192" s="1029" t="s">
        <v>230</v>
      </c>
      <c r="Z192" s="1029" t="s">
        <v>230</v>
      </c>
      <c r="AA192" s="1" t="s">
        <v>230</v>
      </c>
      <c r="AB192" s="1029" t="s">
        <v>230</v>
      </c>
      <c r="AC192" s="1029" t="s">
        <v>230</v>
      </c>
      <c r="AD192" s="1029" t="s">
        <v>230</v>
      </c>
      <c r="AE192" s="1029" t="s">
        <v>567</v>
      </c>
      <c r="AF192" s="1029" t="s">
        <v>549</v>
      </c>
      <c r="AG192" s="39" t="s">
        <v>230</v>
      </c>
      <c r="AH192" s="1029" t="s">
        <v>337</v>
      </c>
      <c r="AI192" s="40">
        <v>0.114</v>
      </c>
      <c r="AJ192" s="1037">
        <v>106.8</v>
      </c>
      <c r="AK192" s="40">
        <f t="shared" ref="AK192:AK198" si="15">AJ192*0.086/365</f>
        <v>2.5163835616438354E-2</v>
      </c>
      <c r="AL192" s="40">
        <f t="shared" ref="AL192:AL198" si="16">AJ192*0.028/365</f>
        <v>8.1928767123287671E-3</v>
      </c>
      <c r="AM192" s="41">
        <f t="shared" ref="AM192:AM207" si="17">SUM(AK192:AL192)</f>
        <v>3.3356712328767121E-2</v>
      </c>
      <c r="AN192" s="40"/>
      <c r="AO192" s="40"/>
      <c r="AP192" s="40"/>
      <c r="AQ192" s="1644"/>
      <c r="AR192" s="1034"/>
      <c r="AS192" s="45"/>
      <c r="AT192" s="1029"/>
      <c r="AU192" s="1029"/>
      <c r="AV192" s="46"/>
      <c r="AW192" s="1029"/>
      <c r="AX192" s="46"/>
      <c r="AY192" s="2391"/>
    </row>
    <row r="193" spans="1:52" s="8" customFormat="1" ht="15.95" customHeight="1" x14ac:dyDescent="0.25">
      <c r="A193" s="36"/>
      <c r="B193" s="1029"/>
      <c r="C193" s="2"/>
      <c r="D193" s="1029"/>
      <c r="E193" s="1029"/>
      <c r="F193" s="1029"/>
      <c r="G193" s="1029"/>
      <c r="H193" s="1029"/>
      <c r="I193" s="1029"/>
      <c r="J193" s="1029"/>
      <c r="K193" s="1029"/>
      <c r="L193" s="1029"/>
      <c r="M193" s="1029"/>
      <c r="N193" s="1036"/>
      <c r="O193" s="1036"/>
      <c r="P193" s="1557"/>
      <c r="Q193" s="37"/>
      <c r="R193" s="448"/>
      <c r="S193" s="448"/>
      <c r="T193" s="448"/>
      <c r="U193" s="448"/>
      <c r="V193" s="448"/>
      <c r="W193" s="448"/>
      <c r="X193" s="448"/>
      <c r="Y193" s="1029" t="s">
        <v>230</v>
      </c>
      <c r="Z193" s="1029" t="s">
        <v>230</v>
      </c>
      <c r="AA193" s="1" t="s">
        <v>230</v>
      </c>
      <c r="AB193" s="1029" t="s">
        <v>230</v>
      </c>
      <c r="AC193" s="1029" t="s">
        <v>230</v>
      </c>
      <c r="AD193" s="1029" t="s">
        <v>230</v>
      </c>
      <c r="AE193" s="1029" t="s">
        <v>568</v>
      </c>
      <c r="AF193" s="1029" t="s">
        <v>569</v>
      </c>
      <c r="AG193" s="39" t="s">
        <v>230</v>
      </c>
      <c r="AH193" s="1029" t="s">
        <v>337</v>
      </c>
      <c r="AI193" s="40">
        <v>0.114</v>
      </c>
      <c r="AJ193" s="1037">
        <v>109</v>
      </c>
      <c r="AK193" s="40">
        <f t="shared" si="15"/>
        <v>2.5682191780821914E-2</v>
      </c>
      <c r="AL193" s="40">
        <f t="shared" si="16"/>
        <v>8.3616438356164391E-3</v>
      </c>
      <c r="AM193" s="41">
        <f t="shared" si="17"/>
        <v>3.4043835616438353E-2</v>
      </c>
      <c r="AN193" s="40"/>
      <c r="AO193" s="40"/>
      <c r="AP193" s="40"/>
      <c r="AQ193" s="1644"/>
      <c r="AR193" s="1034"/>
      <c r="AS193" s="45"/>
      <c r="AT193" s="1029"/>
      <c r="AU193" s="1029"/>
      <c r="AV193" s="46"/>
      <c r="AW193" s="1029"/>
      <c r="AX193" s="46"/>
      <c r="AY193" s="2391"/>
    </row>
    <row r="194" spans="1:52" s="8" customFormat="1" ht="15.95" customHeight="1" x14ac:dyDescent="0.25">
      <c r="A194" s="36"/>
      <c r="B194" s="1029"/>
      <c r="C194" s="2"/>
      <c r="D194" s="1029"/>
      <c r="E194" s="1029"/>
      <c r="F194" s="1029"/>
      <c r="G194" s="1029"/>
      <c r="H194" s="1029"/>
      <c r="I194" s="1029"/>
      <c r="J194" s="1029"/>
      <c r="K194" s="1029"/>
      <c r="L194" s="1029"/>
      <c r="M194" s="1029"/>
      <c r="N194" s="1036"/>
      <c r="O194" s="1036"/>
      <c r="P194" s="1557"/>
      <c r="Q194" s="37"/>
      <c r="R194" s="448"/>
      <c r="S194" s="448"/>
      <c r="T194" s="448"/>
      <c r="U194" s="448"/>
      <c r="V194" s="448"/>
      <c r="W194" s="448"/>
      <c r="X194" s="448"/>
      <c r="Y194" s="1029" t="s">
        <v>230</v>
      </c>
      <c r="Z194" s="1029" t="s">
        <v>230</v>
      </c>
      <c r="AA194" s="1" t="s">
        <v>230</v>
      </c>
      <c r="AB194" s="1029" t="s">
        <v>230</v>
      </c>
      <c r="AC194" s="1029" t="s">
        <v>230</v>
      </c>
      <c r="AD194" s="1029" t="s">
        <v>230</v>
      </c>
      <c r="AE194" s="1029" t="s">
        <v>570</v>
      </c>
      <c r="AF194" s="1029" t="s">
        <v>571</v>
      </c>
      <c r="AG194" s="39" t="s">
        <v>230</v>
      </c>
      <c r="AH194" s="1029" t="s">
        <v>337</v>
      </c>
      <c r="AI194" s="40">
        <v>0.114</v>
      </c>
      <c r="AJ194" s="1037">
        <v>2698.8</v>
      </c>
      <c r="AK194" s="40">
        <f t="shared" si="15"/>
        <v>0.63588164383561641</v>
      </c>
      <c r="AL194" s="40">
        <f t="shared" si="16"/>
        <v>0.20703123287671232</v>
      </c>
      <c r="AM194" s="41">
        <f t="shared" si="17"/>
        <v>0.84291287671232873</v>
      </c>
      <c r="AN194" s="40"/>
      <c r="AO194" s="40"/>
      <c r="AP194" s="40"/>
      <c r="AQ194" s="1644"/>
      <c r="AR194" s="1034"/>
      <c r="AS194" s="45"/>
      <c r="AT194" s="1029"/>
      <c r="AU194" s="1029"/>
      <c r="AV194" s="46"/>
      <c r="AW194" s="1029"/>
      <c r="AX194" s="46"/>
      <c r="AY194" s="2391"/>
    </row>
    <row r="195" spans="1:52" s="8" customFormat="1" ht="15.95" customHeight="1" x14ac:dyDescent="0.25">
      <c r="A195" s="36"/>
      <c r="B195" s="1029"/>
      <c r="C195" s="2"/>
      <c r="D195" s="1029"/>
      <c r="E195" s="1029"/>
      <c r="F195" s="1029"/>
      <c r="G195" s="1029"/>
      <c r="H195" s="1029"/>
      <c r="I195" s="1029"/>
      <c r="J195" s="1029"/>
      <c r="K195" s="1029"/>
      <c r="L195" s="1029"/>
      <c r="M195" s="1029"/>
      <c r="N195" s="1036"/>
      <c r="O195" s="1036"/>
      <c r="P195" s="1557"/>
      <c r="Q195" s="37"/>
      <c r="R195" s="448"/>
      <c r="S195" s="448"/>
      <c r="T195" s="448"/>
      <c r="U195" s="448"/>
      <c r="V195" s="448"/>
      <c r="W195" s="448"/>
      <c r="X195" s="448"/>
      <c r="Y195" s="1029" t="s">
        <v>230</v>
      </c>
      <c r="Z195" s="1029" t="s">
        <v>230</v>
      </c>
      <c r="AA195" s="1" t="s">
        <v>230</v>
      </c>
      <c r="AB195" s="1029" t="s">
        <v>230</v>
      </c>
      <c r="AC195" s="1029" t="s">
        <v>230</v>
      </c>
      <c r="AD195" s="1029" t="s">
        <v>230</v>
      </c>
      <c r="AE195" s="1029" t="s">
        <v>572</v>
      </c>
      <c r="AF195" s="1029" t="s">
        <v>573</v>
      </c>
      <c r="AG195" s="39" t="s">
        <v>230</v>
      </c>
      <c r="AH195" s="1029" t="s">
        <v>337</v>
      </c>
      <c r="AI195" s="40">
        <v>0.114</v>
      </c>
      <c r="AJ195" s="1037">
        <v>1521.2</v>
      </c>
      <c r="AK195" s="40">
        <f t="shared" si="15"/>
        <v>0.35841972602739725</v>
      </c>
      <c r="AL195" s="40">
        <f t="shared" si="16"/>
        <v>0.11669479452054796</v>
      </c>
      <c r="AM195" s="41">
        <f t="shared" si="17"/>
        <v>0.47511452054794523</v>
      </c>
      <c r="AN195" s="40"/>
      <c r="AO195" s="40"/>
      <c r="AP195" s="40"/>
      <c r="AQ195" s="1644"/>
      <c r="AR195" s="1034"/>
      <c r="AS195" s="45"/>
      <c r="AT195" s="1029"/>
      <c r="AU195" s="1029"/>
      <c r="AV195" s="46"/>
      <c r="AW195" s="1029"/>
      <c r="AX195" s="46"/>
      <c r="AY195" s="2391"/>
    </row>
    <row r="196" spans="1:52" s="8" customFormat="1" ht="15.95" customHeight="1" x14ac:dyDescent="0.25">
      <c r="A196" s="36"/>
      <c r="B196" s="1029"/>
      <c r="C196" s="2"/>
      <c r="D196" s="1029"/>
      <c r="E196" s="1029"/>
      <c r="F196" s="1029"/>
      <c r="G196" s="1029"/>
      <c r="H196" s="1029"/>
      <c r="I196" s="1029"/>
      <c r="J196" s="1029"/>
      <c r="K196" s="1029"/>
      <c r="L196" s="1029"/>
      <c r="M196" s="1029"/>
      <c r="N196" s="1036"/>
      <c r="O196" s="1036"/>
      <c r="P196" s="1557"/>
      <c r="Q196" s="37"/>
      <c r="R196" s="448"/>
      <c r="S196" s="448"/>
      <c r="T196" s="448"/>
      <c r="U196" s="448"/>
      <c r="V196" s="448"/>
      <c r="W196" s="448"/>
      <c r="X196" s="448"/>
      <c r="Y196" s="1029" t="s">
        <v>230</v>
      </c>
      <c r="Z196" s="1029" t="s">
        <v>230</v>
      </c>
      <c r="AA196" s="1" t="s">
        <v>230</v>
      </c>
      <c r="AB196" s="1029" t="s">
        <v>230</v>
      </c>
      <c r="AC196" s="1029" t="s">
        <v>230</v>
      </c>
      <c r="AD196" s="1029" t="s">
        <v>230</v>
      </c>
      <c r="AE196" s="1029" t="s">
        <v>574</v>
      </c>
      <c r="AF196" s="1029" t="s">
        <v>292</v>
      </c>
      <c r="AG196" s="39" t="s">
        <v>230</v>
      </c>
      <c r="AH196" s="1029" t="s">
        <v>337</v>
      </c>
      <c r="AI196" s="40">
        <v>0.114</v>
      </c>
      <c r="AJ196" s="1037">
        <v>2764</v>
      </c>
      <c r="AK196" s="40">
        <f t="shared" si="15"/>
        <v>0.65124383561643828</v>
      </c>
      <c r="AL196" s="40">
        <f t="shared" si="16"/>
        <v>0.21203287671232876</v>
      </c>
      <c r="AM196" s="41">
        <f t="shared" si="17"/>
        <v>0.86327671232876702</v>
      </c>
      <c r="AN196" s="40"/>
      <c r="AO196" s="40"/>
      <c r="AP196" s="40"/>
      <c r="AQ196" s="1644"/>
      <c r="AR196" s="1034"/>
      <c r="AS196" s="45"/>
      <c r="AT196" s="1029"/>
      <c r="AU196" s="1029"/>
      <c r="AV196" s="46"/>
      <c r="AW196" s="1029"/>
      <c r="AX196" s="46"/>
      <c r="AY196" s="2391"/>
    </row>
    <row r="197" spans="1:52" s="8" customFormat="1" ht="15.95" customHeight="1" x14ac:dyDescent="0.25">
      <c r="A197" s="36"/>
      <c r="B197" s="1029"/>
      <c r="C197" s="2"/>
      <c r="D197" s="1029"/>
      <c r="E197" s="1029"/>
      <c r="F197" s="1029"/>
      <c r="G197" s="1029"/>
      <c r="H197" s="1029"/>
      <c r="I197" s="1029"/>
      <c r="J197" s="1029"/>
      <c r="K197" s="1029"/>
      <c r="L197" s="1029"/>
      <c r="M197" s="1029"/>
      <c r="N197" s="1036"/>
      <c r="O197" s="1036"/>
      <c r="P197" s="1557"/>
      <c r="Q197" s="37"/>
      <c r="R197" s="448"/>
      <c r="S197" s="448"/>
      <c r="T197" s="448"/>
      <c r="U197" s="448"/>
      <c r="V197" s="448"/>
      <c r="W197" s="448"/>
      <c r="X197" s="448"/>
      <c r="Y197" s="1029" t="s">
        <v>230</v>
      </c>
      <c r="Z197" s="1029" t="s">
        <v>230</v>
      </c>
      <c r="AA197" s="1" t="s">
        <v>230</v>
      </c>
      <c r="AB197" s="1029" t="s">
        <v>230</v>
      </c>
      <c r="AC197" s="1029" t="s">
        <v>230</v>
      </c>
      <c r="AD197" s="1029" t="s">
        <v>230</v>
      </c>
      <c r="AE197" s="1029" t="s">
        <v>575</v>
      </c>
      <c r="AF197" s="1029" t="s">
        <v>576</v>
      </c>
      <c r="AG197" s="39" t="s">
        <v>230</v>
      </c>
      <c r="AH197" s="1029" t="s">
        <v>337</v>
      </c>
      <c r="AI197" s="40">
        <v>0.114</v>
      </c>
      <c r="AJ197" s="1037">
        <v>2595</v>
      </c>
      <c r="AK197" s="40">
        <f t="shared" si="15"/>
        <v>0.61142465753424657</v>
      </c>
      <c r="AL197" s="40">
        <f t="shared" si="16"/>
        <v>0.19906849315068492</v>
      </c>
      <c r="AM197" s="41">
        <f t="shared" si="17"/>
        <v>0.81049315068493155</v>
      </c>
      <c r="AN197" s="40"/>
      <c r="AO197" s="40"/>
      <c r="AP197" s="40"/>
      <c r="AQ197" s="1644"/>
      <c r="AR197" s="1034"/>
      <c r="AS197" s="45"/>
      <c r="AT197" s="1029"/>
      <c r="AU197" s="1029"/>
      <c r="AV197" s="46"/>
      <c r="AW197" s="1029"/>
      <c r="AX197" s="46"/>
      <c r="AY197" s="2391"/>
    </row>
    <row r="198" spans="1:52" s="8" customFormat="1" ht="15.95" customHeight="1" x14ac:dyDescent="0.25">
      <c r="A198" s="36"/>
      <c r="B198" s="1029"/>
      <c r="C198" s="2"/>
      <c r="D198" s="1029"/>
      <c r="E198" s="1029"/>
      <c r="F198" s="1029"/>
      <c r="G198" s="1029"/>
      <c r="H198" s="1029"/>
      <c r="I198" s="1029"/>
      <c r="J198" s="1029"/>
      <c r="K198" s="1029"/>
      <c r="L198" s="1029"/>
      <c r="M198" s="1029"/>
      <c r="N198" s="1036"/>
      <c r="O198" s="1036"/>
      <c r="P198" s="1557"/>
      <c r="Q198" s="37"/>
      <c r="R198" s="448"/>
      <c r="S198" s="448"/>
      <c r="T198" s="448"/>
      <c r="U198" s="448"/>
      <c r="V198" s="448"/>
      <c r="W198" s="448"/>
      <c r="X198" s="448"/>
      <c r="Y198" s="1029" t="s">
        <v>230</v>
      </c>
      <c r="Z198" s="1029" t="s">
        <v>230</v>
      </c>
      <c r="AA198" s="1" t="s">
        <v>230</v>
      </c>
      <c r="AB198" s="1029" t="s">
        <v>230</v>
      </c>
      <c r="AC198" s="1029" t="s">
        <v>230</v>
      </c>
      <c r="AD198" s="1029" t="s">
        <v>230</v>
      </c>
      <c r="AE198" s="1029" t="s">
        <v>577</v>
      </c>
      <c r="AF198" s="1029" t="s">
        <v>578</v>
      </c>
      <c r="AG198" s="39" t="s">
        <v>230</v>
      </c>
      <c r="AH198" s="1029" t="s">
        <v>337</v>
      </c>
      <c r="AI198" s="40">
        <v>0.114</v>
      </c>
      <c r="AJ198" s="1037">
        <v>3107.8</v>
      </c>
      <c r="AK198" s="40">
        <f t="shared" si="15"/>
        <v>0.73224876712328768</v>
      </c>
      <c r="AL198" s="40">
        <f t="shared" si="16"/>
        <v>0.23840657534246579</v>
      </c>
      <c r="AM198" s="41">
        <f t="shared" si="17"/>
        <v>0.97065534246575347</v>
      </c>
      <c r="AN198" s="40"/>
      <c r="AO198" s="40"/>
      <c r="AP198" s="40"/>
      <c r="AQ198" s="1644"/>
      <c r="AR198" s="1034"/>
      <c r="AS198" s="45"/>
      <c r="AT198" s="1029"/>
      <c r="AU198" s="1029"/>
      <c r="AV198" s="46"/>
      <c r="AW198" s="1029"/>
      <c r="AX198" s="46"/>
      <c r="AY198" s="2391"/>
    </row>
    <row r="199" spans="1:52" s="8" customFormat="1" ht="15.95" customHeight="1" x14ac:dyDescent="0.25">
      <c r="A199" s="36"/>
      <c r="B199" s="1029"/>
      <c r="C199" s="2"/>
      <c r="D199" s="1029"/>
      <c r="E199" s="1029"/>
      <c r="F199" s="1029"/>
      <c r="G199" s="1029"/>
      <c r="H199" s="1029"/>
      <c r="I199" s="1029"/>
      <c r="J199" s="1029"/>
      <c r="K199" s="1029"/>
      <c r="L199" s="1029"/>
      <c r="M199" s="1029"/>
      <c r="N199" s="1036"/>
      <c r="O199" s="1036"/>
      <c r="P199" s="1557"/>
      <c r="Q199" s="37"/>
      <c r="R199" s="448"/>
      <c r="S199" s="448"/>
      <c r="T199" s="448"/>
      <c r="U199" s="448"/>
      <c r="V199" s="448"/>
      <c r="W199" s="448"/>
      <c r="X199" s="448"/>
      <c r="Y199" s="1029" t="s">
        <v>230</v>
      </c>
      <c r="Z199" s="1029" t="s">
        <v>230</v>
      </c>
      <c r="AA199" s="1" t="s">
        <v>230</v>
      </c>
      <c r="AB199" s="1029" t="s">
        <v>230</v>
      </c>
      <c r="AC199" s="1029" t="s">
        <v>230</v>
      </c>
      <c r="AD199" s="1029" t="s">
        <v>230</v>
      </c>
      <c r="AE199" s="1029" t="s">
        <v>579</v>
      </c>
      <c r="AF199" s="1029" t="s">
        <v>580</v>
      </c>
      <c r="AG199" s="39" t="s">
        <v>230</v>
      </c>
      <c r="AH199" s="1029" t="s">
        <v>58</v>
      </c>
      <c r="AI199" s="40">
        <v>0.114</v>
      </c>
      <c r="AJ199" s="1036">
        <v>900</v>
      </c>
      <c r="AK199" s="40">
        <f t="shared" ref="AK199:AK205" si="18">AJ199*0.087/365</f>
        <v>0.21452054794520548</v>
      </c>
      <c r="AL199" s="40">
        <f t="shared" ref="AL199:AL205" si="19">AJ199*0.027/365</f>
        <v>6.6575342465753432E-2</v>
      </c>
      <c r="AM199" s="41">
        <f t="shared" si="17"/>
        <v>0.28109589041095889</v>
      </c>
      <c r="AN199" s="40"/>
      <c r="AO199" s="40"/>
      <c r="AP199" s="40"/>
      <c r="AQ199" s="1644"/>
      <c r="AR199" s="1034"/>
      <c r="AS199" s="45"/>
      <c r="AT199" s="1029"/>
      <c r="AU199" s="1029"/>
      <c r="AV199" s="46"/>
      <c r="AW199" s="1029"/>
      <c r="AX199" s="46"/>
      <c r="AY199" s="2391"/>
    </row>
    <row r="200" spans="1:52" s="8" customFormat="1" ht="15.95" customHeight="1" x14ac:dyDescent="0.25">
      <c r="A200" s="36"/>
      <c r="B200" s="1029"/>
      <c r="C200" s="2"/>
      <c r="D200" s="1029"/>
      <c r="E200" s="1029"/>
      <c r="F200" s="1029"/>
      <c r="G200" s="1029"/>
      <c r="H200" s="1029"/>
      <c r="I200" s="1029"/>
      <c r="J200" s="1029"/>
      <c r="K200" s="1029"/>
      <c r="L200" s="1029"/>
      <c r="M200" s="1029"/>
      <c r="N200" s="1036"/>
      <c r="O200" s="1036"/>
      <c r="P200" s="1557"/>
      <c r="Q200" s="37"/>
      <c r="R200" s="448"/>
      <c r="S200" s="448"/>
      <c r="T200" s="448"/>
      <c r="U200" s="448"/>
      <c r="V200" s="448"/>
      <c r="W200" s="448"/>
      <c r="X200" s="448"/>
      <c r="Y200" s="1029" t="s">
        <v>230</v>
      </c>
      <c r="Z200" s="1029" t="s">
        <v>230</v>
      </c>
      <c r="AA200" s="1" t="s">
        <v>230</v>
      </c>
      <c r="AB200" s="1029" t="s">
        <v>230</v>
      </c>
      <c r="AC200" s="1029" t="s">
        <v>230</v>
      </c>
      <c r="AD200" s="1029" t="s">
        <v>230</v>
      </c>
      <c r="AE200" s="1029" t="s">
        <v>581</v>
      </c>
      <c r="AF200" s="1029" t="s">
        <v>582</v>
      </c>
      <c r="AG200" s="39" t="s">
        <v>230</v>
      </c>
      <c r="AH200" s="1029" t="s">
        <v>58</v>
      </c>
      <c r="AI200" s="40">
        <v>0.114</v>
      </c>
      <c r="AJ200" s="1036">
        <v>4800</v>
      </c>
      <c r="AK200" s="40">
        <f t="shared" si="18"/>
        <v>1.1441095890410957</v>
      </c>
      <c r="AL200" s="40">
        <f t="shared" si="19"/>
        <v>0.35506849315068489</v>
      </c>
      <c r="AM200" s="41">
        <f t="shared" si="17"/>
        <v>1.4991780821917806</v>
      </c>
      <c r="AN200" s="40"/>
      <c r="AO200" s="40"/>
      <c r="AP200" s="40"/>
      <c r="AQ200" s="1644"/>
      <c r="AR200" s="1034"/>
      <c r="AS200" s="45"/>
      <c r="AT200" s="1029"/>
      <c r="AU200" s="1029"/>
      <c r="AV200" s="46"/>
      <c r="AW200" s="1029"/>
      <c r="AX200" s="46"/>
      <c r="AY200" s="2391"/>
    </row>
    <row r="201" spans="1:52" s="8" customFormat="1" ht="15.95" customHeight="1" x14ac:dyDescent="0.25">
      <c r="A201" s="36"/>
      <c r="B201" s="1029"/>
      <c r="C201" s="2"/>
      <c r="D201" s="1029"/>
      <c r="E201" s="1029"/>
      <c r="F201" s="1029"/>
      <c r="G201" s="1029"/>
      <c r="H201" s="1029"/>
      <c r="I201" s="1029"/>
      <c r="J201" s="1029"/>
      <c r="K201" s="1029"/>
      <c r="L201" s="1029"/>
      <c r="M201" s="1029"/>
      <c r="N201" s="1036"/>
      <c r="O201" s="1036"/>
      <c r="P201" s="1557"/>
      <c r="Q201" s="37"/>
      <c r="R201" s="448"/>
      <c r="S201" s="448"/>
      <c r="T201" s="448"/>
      <c r="U201" s="448"/>
      <c r="V201" s="448"/>
      <c r="W201" s="448"/>
      <c r="X201" s="448"/>
      <c r="Y201" s="1029"/>
      <c r="Z201" s="1029"/>
      <c r="AA201" s="1"/>
      <c r="AB201" s="1029"/>
      <c r="AC201" s="1029"/>
      <c r="AD201" s="1029"/>
      <c r="AE201" s="1029" t="s">
        <v>583</v>
      </c>
      <c r="AF201" s="1029" t="s">
        <v>494</v>
      </c>
      <c r="AG201" s="39" t="s">
        <v>230</v>
      </c>
      <c r="AH201" s="1029" t="s">
        <v>58</v>
      </c>
      <c r="AI201" s="40">
        <v>0.114</v>
      </c>
      <c r="AJ201" s="1036">
        <v>1500</v>
      </c>
      <c r="AK201" s="40">
        <f t="shared" si="18"/>
        <v>0.35753424657534244</v>
      </c>
      <c r="AL201" s="40">
        <f t="shared" si="19"/>
        <v>0.11095890410958904</v>
      </c>
      <c r="AM201" s="41">
        <f t="shared" si="17"/>
        <v>0.46849315068493147</v>
      </c>
      <c r="AN201" s="40"/>
      <c r="AO201" s="40"/>
      <c r="AP201" s="40"/>
      <c r="AQ201" s="1644"/>
      <c r="AR201" s="1034"/>
      <c r="AS201" s="45"/>
      <c r="AT201" s="1029"/>
      <c r="AU201" s="1029"/>
      <c r="AV201" s="46"/>
      <c r="AW201" s="1029"/>
      <c r="AX201" s="46"/>
      <c r="AY201" s="2391"/>
    </row>
    <row r="202" spans="1:52" s="8" customFormat="1" ht="15.95" customHeight="1" x14ac:dyDescent="0.25">
      <c r="A202" s="36"/>
      <c r="B202" s="1029"/>
      <c r="C202" s="2"/>
      <c r="D202" s="1029"/>
      <c r="E202" s="1029"/>
      <c r="F202" s="1029"/>
      <c r="G202" s="1029"/>
      <c r="H202" s="1029"/>
      <c r="I202" s="1029"/>
      <c r="J202" s="1029"/>
      <c r="K202" s="1029"/>
      <c r="L202" s="1029"/>
      <c r="M202" s="1029"/>
      <c r="N202" s="1036"/>
      <c r="O202" s="1036"/>
      <c r="P202" s="1557"/>
      <c r="Q202" s="37"/>
      <c r="R202" s="448"/>
      <c r="S202" s="448"/>
      <c r="T202" s="448"/>
      <c r="U202" s="448"/>
      <c r="V202" s="448"/>
      <c r="W202" s="448"/>
      <c r="X202" s="448"/>
      <c r="Y202" s="1029" t="s">
        <v>230</v>
      </c>
      <c r="Z202" s="1029" t="s">
        <v>230</v>
      </c>
      <c r="AA202" s="1" t="s">
        <v>230</v>
      </c>
      <c r="AB202" s="1029" t="s">
        <v>230</v>
      </c>
      <c r="AC202" s="1029" t="s">
        <v>230</v>
      </c>
      <c r="AD202" s="1029" t="s">
        <v>230</v>
      </c>
      <c r="AE202" s="1029" t="s">
        <v>584</v>
      </c>
      <c r="AF202" s="1029" t="s">
        <v>301</v>
      </c>
      <c r="AG202" s="39" t="s">
        <v>230</v>
      </c>
      <c r="AH202" s="1029" t="s">
        <v>58</v>
      </c>
      <c r="AI202" s="40">
        <v>0.114</v>
      </c>
      <c r="AJ202" s="1036">
        <v>2000</v>
      </c>
      <c r="AK202" s="40">
        <f t="shared" si="18"/>
        <v>0.47671232876712327</v>
      </c>
      <c r="AL202" s="40">
        <f t="shared" si="19"/>
        <v>0.14794520547945206</v>
      </c>
      <c r="AM202" s="41">
        <f t="shared" si="17"/>
        <v>0.62465753424657533</v>
      </c>
      <c r="AN202" s="40"/>
      <c r="AO202" s="40"/>
      <c r="AP202" s="40"/>
      <c r="AQ202" s="1644"/>
      <c r="AR202" s="1034"/>
      <c r="AS202" s="45"/>
      <c r="AT202" s="1029"/>
      <c r="AU202" s="1029"/>
      <c r="AV202" s="46"/>
      <c r="AW202" s="1029"/>
      <c r="AX202" s="46"/>
      <c r="AY202" s="2391"/>
    </row>
    <row r="203" spans="1:52" s="8" customFormat="1" ht="15.95" customHeight="1" x14ac:dyDescent="0.25">
      <c r="A203" s="36"/>
      <c r="B203" s="1029"/>
      <c r="C203" s="2"/>
      <c r="D203" s="1029"/>
      <c r="E203" s="1029"/>
      <c r="F203" s="1029"/>
      <c r="G203" s="1029"/>
      <c r="H203" s="1029"/>
      <c r="I203" s="1029"/>
      <c r="J203" s="1029"/>
      <c r="K203" s="1029"/>
      <c r="L203" s="1029"/>
      <c r="M203" s="1029"/>
      <c r="N203" s="1036"/>
      <c r="O203" s="1036"/>
      <c r="P203" s="1557"/>
      <c r="Q203" s="37"/>
      <c r="R203" s="448"/>
      <c r="S203" s="448"/>
      <c r="T203" s="448"/>
      <c r="U203" s="448"/>
      <c r="V203" s="448"/>
      <c r="W203" s="448"/>
      <c r="X203" s="448"/>
      <c r="Y203" s="1029" t="s">
        <v>230</v>
      </c>
      <c r="Z203" s="1029" t="s">
        <v>230</v>
      </c>
      <c r="AA203" s="1" t="s">
        <v>230</v>
      </c>
      <c r="AB203" s="1029" t="s">
        <v>230</v>
      </c>
      <c r="AC203" s="1029" t="s">
        <v>230</v>
      </c>
      <c r="AD203" s="1029" t="s">
        <v>230</v>
      </c>
      <c r="AE203" s="1029" t="s">
        <v>588</v>
      </c>
      <c r="AF203" s="1029" t="s">
        <v>589</v>
      </c>
      <c r="AG203" s="39" t="s">
        <v>230</v>
      </c>
      <c r="AH203" s="1029" t="s">
        <v>60</v>
      </c>
      <c r="AI203" s="40">
        <v>0.114</v>
      </c>
      <c r="AJ203" s="1036">
        <v>1200</v>
      </c>
      <c r="AK203" s="40">
        <f t="shared" si="18"/>
        <v>0.28602739726027393</v>
      </c>
      <c r="AL203" s="40">
        <f t="shared" si="19"/>
        <v>8.8767123287671224E-2</v>
      </c>
      <c r="AM203" s="41">
        <f t="shared" si="17"/>
        <v>0.37479452054794515</v>
      </c>
      <c r="AN203" s="40"/>
      <c r="AO203" s="40"/>
      <c r="AP203" s="40"/>
      <c r="AQ203" s="1644"/>
      <c r="AR203" s="1034"/>
      <c r="AS203" s="45"/>
      <c r="AT203" s="1029"/>
      <c r="AU203" s="1029"/>
      <c r="AV203" s="46"/>
      <c r="AW203" s="1029"/>
      <c r="AX203" s="46"/>
      <c r="AY203" s="2391"/>
    </row>
    <row r="204" spans="1:52" s="8" customFormat="1" ht="15.95" customHeight="1" x14ac:dyDescent="0.25">
      <c r="A204" s="36"/>
      <c r="B204" s="1029"/>
      <c r="C204" s="2"/>
      <c r="D204" s="1029"/>
      <c r="E204" s="1029"/>
      <c r="F204" s="1029"/>
      <c r="G204" s="1029"/>
      <c r="H204" s="1029"/>
      <c r="I204" s="1029"/>
      <c r="J204" s="1029"/>
      <c r="K204" s="1029"/>
      <c r="L204" s="1029"/>
      <c r="M204" s="1029"/>
      <c r="N204" s="1036"/>
      <c r="O204" s="1036"/>
      <c r="P204" s="1557"/>
      <c r="Q204" s="37"/>
      <c r="R204" s="448"/>
      <c r="S204" s="448"/>
      <c r="T204" s="448"/>
      <c r="U204" s="448"/>
      <c r="V204" s="448"/>
      <c r="W204" s="448"/>
      <c r="X204" s="448"/>
      <c r="Y204" s="1029" t="s">
        <v>230</v>
      </c>
      <c r="Z204" s="1029" t="s">
        <v>230</v>
      </c>
      <c r="AA204" s="1" t="s">
        <v>230</v>
      </c>
      <c r="AB204" s="1029" t="s">
        <v>230</v>
      </c>
      <c r="AC204" s="1029" t="s">
        <v>230</v>
      </c>
      <c r="AD204" s="1029" t="s">
        <v>230</v>
      </c>
      <c r="AE204" s="1029" t="s">
        <v>590</v>
      </c>
      <c r="AF204" s="1029" t="s">
        <v>582</v>
      </c>
      <c r="AG204" s="39" t="s">
        <v>230</v>
      </c>
      <c r="AH204" s="1029" t="s">
        <v>60</v>
      </c>
      <c r="AI204" s="40">
        <v>0.114</v>
      </c>
      <c r="AJ204" s="1036">
        <v>4800</v>
      </c>
      <c r="AK204" s="40">
        <f t="shared" si="18"/>
        <v>1.1441095890410957</v>
      </c>
      <c r="AL204" s="40">
        <f t="shared" si="19"/>
        <v>0.35506849315068489</v>
      </c>
      <c r="AM204" s="41">
        <f t="shared" si="17"/>
        <v>1.4991780821917806</v>
      </c>
      <c r="AN204" s="40"/>
      <c r="AO204" s="40"/>
      <c r="AP204" s="40"/>
      <c r="AQ204" s="1644"/>
      <c r="AR204" s="1034"/>
      <c r="AS204" s="45"/>
      <c r="AT204" s="1029"/>
      <c r="AU204" s="1029"/>
      <c r="AV204" s="46"/>
      <c r="AW204" s="1029"/>
      <c r="AX204" s="46"/>
      <c r="AY204" s="2391"/>
    </row>
    <row r="205" spans="1:52" s="8" customFormat="1" ht="15.95" customHeight="1" x14ac:dyDescent="0.25">
      <c r="A205" s="93"/>
      <c r="B205" s="88"/>
      <c r="C205" s="107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21"/>
      <c r="O205" s="21"/>
      <c r="P205" s="21"/>
      <c r="Q205" s="97"/>
      <c r="R205" s="94"/>
      <c r="S205" s="94"/>
      <c r="T205" s="94"/>
      <c r="U205" s="94"/>
      <c r="V205" s="94"/>
      <c r="W205" s="94"/>
      <c r="X205" s="94"/>
      <c r="Y205" s="88" t="s">
        <v>230</v>
      </c>
      <c r="Z205" s="88" t="s">
        <v>230</v>
      </c>
      <c r="AA205" s="90" t="s">
        <v>230</v>
      </c>
      <c r="AB205" s="88" t="s">
        <v>230</v>
      </c>
      <c r="AC205" s="88" t="s">
        <v>230</v>
      </c>
      <c r="AD205" s="88" t="s">
        <v>230</v>
      </c>
      <c r="AE205" s="88" t="s">
        <v>591</v>
      </c>
      <c r="AF205" s="88" t="s">
        <v>592</v>
      </c>
      <c r="AG205" s="2125" t="s">
        <v>230</v>
      </c>
      <c r="AH205" s="88" t="s">
        <v>60</v>
      </c>
      <c r="AI205" s="98">
        <v>0.114</v>
      </c>
      <c r="AJ205" s="21">
        <v>3400</v>
      </c>
      <c r="AK205" s="98">
        <f t="shared" si="18"/>
        <v>0.81041095890410941</v>
      </c>
      <c r="AL205" s="98">
        <f t="shared" si="19"/>
        <v>0.2515068493150685</v>
      </c>
      <c r="AM205" s="96">
        <f t="shared" si="17"/>
        <v>1.061917808219178</v>
      </c>
      <c r="AN205" s="98"/>
      <c r="AO205" s="98"/>
      <c r="AP205" s="98"/>
      <c r="AQ205" s="368"/>
      <c r="AR205" s="47"/>
      <c r="AS205" s="48"/>
      <c r="AT205" s="88"/>
      <c r="AU205" s="88"/>
      <c r="AV205" s="52"/>
      <c r="AW205" s="88"/>
      <c r="AX205" s="52"/>
      <c r="AY205" s="2391"/>
    </row>
    <row r="206" spans="1:52" s="55" customFormat="1" ht="15.95" customHeight="1" x14ac:dyDescent="0.25">
      <c r="A206" s="36"/>
      <c r="B206" s="2119"/>
      <c r="C206" s="2"/>
      <c r="D206" s="2119"/>
      <c r="E206" s="2119"/>
      <c r="F206" s="2119"/>
      <c r="G206" s="2119"/>
      <c r="H206" s="2119"/>
      <c r="I206" s="2119"/>
      <c r="J206" s="2119"/>
      <c r="K206" s="2119"/>
      <c r="L206" s="2119"/>
      <c r="M206" s="2119"/>
      <c r="N206" s="2120"/>
      <c r="O206" s="2120"/>
      <c r="P206" s="2120"/>
      <c r="Q206" s="37"/>
      <c r="R206" s="448"/>
      <c r="S206" s="448"/>
      <c r="T206" s="448"/>
      <c r="U206" s="448"/>
      <c r="V206" s="448"/>
      <c r="W206" s="448"/>
      <c r="X206" s="448"/>
      <c r="Y206" s="2119" t="s">
        <v>230</v>
      </c>
      <c r="Z206" s="2119" t="s">
        <v>230</v>
      </c>
      <c r="AA206" s="1" t="s">
        <v>230</v>
      </c>
      <c r="AB206" s="2119" t="s">
        <v>230</v>
      </c>
      <c r="AC206" s="2119" t="s">
        <v>230</v>
      </c>
      <c r="AD206" s="2119" t="s">
        <v>230</v>
      </c>
      <c r="AE206" s="2129" t="s">
        <v>17930</v>
      </c>
      <c r="AF206" s="2129" t="s">
        <v>6189</v>
      </c>
      <c r="AG206" s="1153" t="s">
        <v>22849</v>
      </c>
      <c r="AH206" s="2129" t="s">
        <v>17931</v>
      </c>
      <c r="AI206" s="2121">
        <v>0.19</v>
      </c>
      <c r="AJ206" s="831">
        <v>600</v>
      </c>
      <c r="AK206" s="378">
        <f>AJ206*AI206/365</f>
        <v>0.31232876712328766</v>
      </c>
      <c r="AL206" s="378">
        <v>0</v>
      </c>
      <c r="AM206" s="41">
        <f t="shared" si="17"/>
        <v>0.31232876712328766</v>
      </c>
      <c r="AN206" s="40"/>
      <c r="AO206" s="40"/>
      <c r="AP206" s="40"/>
      <c r="AQ206" s="40"/>
      <c r="AR206" s="2120"/>
      <c r="AS206" s="448"/>
      <c r="AT206" s="2119"/>
      <c r="AU206" s="2119"/>
      <c r="AV206" s="2119"/>
      <c r="AW206" s="2119"/>
      <c r="AX206" s="2460" t="s">
        <v>17932</v>
      </c>
      <c r="AY206" s="2391"/>
    </row>
    <row r="207" spans="1:52" s="1099" customFormat="1" ht="15.95" customHeight="1" x14ac:dyDescent="0.25">
      <c r="A207" s="1061"/>
      <c r="B207" s="2129"/>
      <c r="C207" s="1062"/>
      <c r="D207" s="2129"/>
      <c r="E207" s="2129"/>
      <c r="F207" s="2129"/>
      <c r="G207" s="2129"/>
      <c r="H207" s="2129"/>
      <c r="I207" s="2129"/>
      <c r="J207" s="2129"/>
      <c r="K207" s="2129"/>
      <c r="L207" s="2129"/>
      <c r="M207" s="2129"/>
      <c r="N207" s="2121"/>
      <c r="O207" s="2121"/>
      <c r="P207" s="2121"/>
      <c r="Q207" s="831"/>
      <c r="R207" s="2123"/>
      <c r="S207" s="2123"/>
      <c r="T207" s="2123"/>
      <c r="U207" s="2123"/>
      <c r="V207" s="2123"/>
      <c r="W207" s="2123"/>
      <c r="X207" s="2123"/>
      <c r="Y207" s="2129"/>
      <c r="Z207" s="2129"/>
      <c r="AA207" s="754"/>
      <c r="AB207" s="2129"/>
      <c r="AC207" s="2129" t="s">
        <v>26070</v>
      </c>
      <c r="AD207" s="1146" t="s">
        <v>26071</v>
      </c>
      <c r="AE207" s="2129" t="s">
        <v>20678</v>
      </c>
      <c r="AF207" s="2129" t="s">
        <v>26072</v>
      </c>
      <c r="AG207" s="1153" t="s">
        <v>26073</v>
      </c>
      <c r="AH207" s="2129" t="s">
        <v>20647</v>
      </c>
      <c r="AI207" s="2121">
        <v>0.37</v>
      </c>
      <c r="AJ207" s="831">
        <v>202</v>
      </c>
      <c r="AK207" s="378">
        <f>AJ207*AI207/365</f>
        <v>0.20476712328767122</v>
      </c>
      <c r="AL207" s="378">
        <v>0</v>
      </c>
      <c r="AM207" s="380">
        <f t="shared" si="17"/>
        <v>0.20476712328767122</v>
      </c>
      <c r="AN207" s="378"/>
      <c r="AO207" s="378"/>
      <c r="AP207" s="378"/>
      <c r="AQ207" s="378"/>
      <c r="AR207" s="2121"/>
      <c r="AS207" s="2123"/>
      <c r="AT207" s="2129"/>
      <c r="AU207" s="2129"/>
      <c r="AV207" s="2129"/>
      <c r="AW207" s="2129"/>
      <c r="AX207" s="2460" t="s">
        <v>26074</v>
      </c>
      <c r="AY207" s="2401"/>
      <c r="AZ207" s="1395"/>
    </row>
    <row r="208" spans="1:52" s="8" customFormat="1" ht="15.95" customHeight="1" x14ac:dyDescent="0.25">
      <c r="A208" s="36"/>
      <c r="B208" s="1029"/>
      <c r="C208" s="2"/>
      <c r="D208" s="1029"/>
      <c r="E208" s="1029"/>
      <c r="F208" s="1029"/>
      <c r="G208" s="1029"/>
      <c r="H208" s="1029"/>
      <c r="I208" s="1029"/>
      <c r="J208" s="1029"/>
      <c r="K208" s="1029"/>
      <c r="L208" s="1029"/>
      <c r="M208" s="1029"/>
      <c r="N208" s="1036"/>
      <c r="O208" s="1036"/>
      <c r="P208" s="1557"/>
      <c r="Q208" s="37"/>
      <c r="R208" s="448"/>
      <c r="S208" s="448"/>
      <c r="T208" s="448"/>
      <c r="U208" s="448"/>
      <c r="V208" s="448"/>
      <c r="W208" s="448"/>
      <c r="X208" s="448"/>
      <c r="Y208" s="1029" t="s">
        <v>230</v>
      </c>
      <c r="Z208" s="1029" t="s">
        <v>230</v>
      </c>
      <c r="AA208" s="1" t="s">
        <v>230</v>
      </c>
      <c r="AB208" s="1029" t="s">
        <v>230</v>
      </c>
      <c r="AC208" s="1029" t="s">
        <v>230</v>
      </c>
      <c r="AD208" s="1029" t="s">
        <v>230</v>
      </c>
      <c r="AE208" s="1029" t="s">
        <v>585</v>
      </c>
      <c r="AF208" s="2647" t="s">
        <v>247</v>
      </c>
      <c r="AG208" s="39">
        <v>1037724007276</v>
      </c>
      <c r="AH208" s="1029" t="s">
        <v>17031</v>
      </c>
      <c r="AI208" s="1036">
        <v>0.87</v>
      </c>
      <c r="AJ208" s="37">
        <v>6</v>
      </c>
      <c r="AK208" s="40">
        <f>AJ208*AI208/365</f>
        <v>1.4301369863013698E-2</v>
      </c>
      <c r="AL208" s="40">
        <v>0</v>
      </c>
      <c r="AM208" s="41">
        <f>SUBTOTAL(9,AK208:AL208)</f>
        <v>1.4301369863013698E-2</v>
      </c>
      <c r="AN208" s="40"/>
      <c r="AO208" s="40"/>
      <c r="AP208" s="40"/>
      <c r="AQ208" s="1644"/>
      <c r="AR208" s="1034"/>
      <c r="AS208" s="45"/>
      <c r="AT208" s="1029"/>
      <c r="AU208" s="1029"/>
      <c r="AV208" s="46"/>
      <c r="AW208" s="1029"/>
      <c r="AX208" s="46"/>
      <c r="AY208" s="2391"/>
    </row>
    <row r="209" spans="1:51" s="8" customFormat="1" ht="15.95" customHeight="1" x14ac:dyDescent="0.25">
      <c r="A209" s="36"/>
      <c r="B209" s="1029"/>
      <c r="C209" s="2"/>
      <c r="D209" s="1029"/>
      <c r="E209" s="1029"/>
      <c r="F209" s="1029"/>
      <c r="G209" s="1029"/>
      <c r="H209" s="1029"/>
      <c r="I209" s="1029"/>
      <c r="J209" s="1029"/>
      <c r="K209" s="1029"/>
      <c r="L209" s="1029"/>
      <c r="M209" s="1029"/>
      <c r="N209" s="1036"/>
      <c r="O209" s="1036"/>
      <c r="P209" s="1557"/>
      <c r="Q209" s="37"/>
      <c r="R209" s="448"/>
      <c r="S209" s="448"/>
      <c r="T209" s="448"/>
      <c r="U209" s="448"/>
      <c r="V209" s="448"/>
      <c r="W209" s="448"/>
      <c r="X209" s="448"/>
      <c r="Y209" s="1029" t="s">
        <v>230</v>
      </c>
      <c r="Z209" s="1029" t="s">
        <v>230</v>
      </c>
      <c r="AA209" s="1" t="s">
        <v>230</v>
      </c>
      <c r="AB209" s="1029" t="s">
        <v>230</v>
      </c>
      <c r="AC209" s="1029" t="s">
        <v>230</v>
      </c>
      <c r="AD209" s="1029" t="s">
        <v>230</v>
      </c>
      <c r="AE209" s="1029" t="s">
        <v>585</v>
      </c>
      <c r="AF209" s="1029" t="s">
        <v>586</v>
      </c>
      <c r="AG209" s="51">
        <v>304503014100026</v>
      </c>
      <c r="AH209" s="1029" t="s">
        <v>280</v>
      </c>
      <c r="AI209" s="1036">
        <v>0.87</v>
      </c>
      <c r="AJ209" s="37">
        <v>1</v>
      </c>
      <c r="AK209" s="40">
        <f>AJ209*AI209/365</f>
        <v>2.3835616438356165E-3</v>
      </c>
      <c r="AL209" s="40">
        <v>0</v>
      </c>
      <c r="AM209" s="41">
        <f>SUBTOTAL(9,AK209:AL209)</f>
        <v>2.3835616438356165E-3</v>
      </c>
      <c r="AN209" s="40"/>
      <c r="AO209" s="40"/>
      <c r="AP209" s="40"/>
      <c r="AQ209" s="1644"/>
      <c r="AR209" s="1034"/>
      <c r="AS209" s="45"/>
      <c r="AT209" s="1029"/>
      <c r="AU209" s="1029"/>
      <c r="AV209" s="46"/>
      <c r="AW209" s="1029"/>
      <c r="AX209" s="46"/>
      <c r="AY209" s="2391"/>
    </row>
    <row r="210" spans="1:51" s="8" customFormat="1" ht="15.95" customHeight="1" x14ac:dyDescent="0.25">
      <c r="A210" s="36"/>
      <c r="B210" s="1029"/>
      <c r="C210" s="2"/>
      <c r="D210" s="1029"/>
      <c r="E210" s="1029"/>
      <c r="F210" s="1029"/>
      <c r="G210" s="1029"/>
      <c r="H210" s="1029"/>
      <c r="I210" s="1029"/>
      <c r="J210" s="1029"/>
      <c r="K210" s="1029"/>
      <c r="L210" s="1029"/>
      <c r="M210" s="1029"/>
      <c r="N210" s="1036"/>
      <c r="O210" s="1036"/>
      <c r="P210" s="1557"/>
      <c r="Q210" s="37"/>
      <c r="R210" s="448"/>
      <c r="S210" s="448"/>
      <c r="T210" s="448"/>
      <c r="U210" s="448"/>
      <c r="V210" s="448"/>
      <c r="W210" s="448"/>
      <c r="X210" s="448"/>
      <c r="Y210" s="1029" t="s">
        <v>230</v>
      </c>
      <c r="Z210" s="1029" t="s">
        <v>230</v>
      </c>
      <c r="AA210" s="1" t="s">
        <v>230</v>
      </c>
      <c r="AB210" s="1029" t="s">
        <v>230</v>
      </c>
      <c r="AC210" s="1029" t="s">
        <v>230</v>
      </c>
      <c r="AD210" s="1029" t="s">
        <v>230</v>
      </c>
      <c r="AE210" s="1029" t="s">
        <v>585</v>
      </c>
      <c r="AF210" s="1029" t="s">
        <v>587</v>
      </c>
      <c r="AG210" s="51">
        <v>305503011900018</v>
      </c>
      <c r="AH210" s="1029" t="s">
        <v>280</v>
      </c>
      <c r="AI210" s="1036">
        <v>0.87</v>
      </c>
      <c r="AJ210" s="37">
        <v>1</v>
      </c>
      <c r="AK210" s="40">
        <f>AJ210*AI210/365</f>
        <v>2.3835616438356165E-3</v>
      </c>
      <c r="AL210" s="40">
        <v>0</v>
      </c>
      <c r="AM210" s="41">
        <f>SUBTOTAL(9,AK210:AL210)</f>
        <v>2.3835616438356165E-3</v>
      </c>
      <c r="AN210" s="40"/>
      <c r="AO210" s="40"/>
      <c r="AP210" s="40"/>
      <c r="AQ210" s="1644"/>
      <c r="AR210" s="1034"/>
      <c r="AS210" s="45"/>
      <c r="AT210" s="1029"/>
      <c r="AU210" s="1029"/>
      <c r="AV210" s="46"/>
      <c r="AW210" s="1029"/>
      <c r="AX210" s="46"/>
      <c r="AY210" s="2391"/>
    </row>
    <row r="211" spans="1:51" s="8" customFormat="1" ht="15.95" customHeight="1" x14ac:dyDescent="0.25">
      <c r="A211" s="182">
        <v>24</v>
      </c>
      <c r="B211" s="166" t="s">
        <v>49</v>
      </c>
      <c r="C211" s="170" t="s">
        <v>59</v>
      </c>
      <c r="D211" s="354" t="s">
        <v>17969</v>
      </c>
      <c r="E211" s="198" t="s">
        <v>17974</v>
      </c>
      <c r="F211" s="198" t="s">
        <v>17975</v>
      </c>
      <c r="G211" s="166"/>
      <c r="H211" s="354" t="s">
        <v>219</v>
      </c>
      <c r="I211" s="354" t="s">
        <v>220</v>
      </c>
      <c r="J211" s="354" t="s">
        <v>221</v>
      </c>
      <c r="K211" s="354" t="s">
        <v>879</v>
      </c>
      <c r="L211" s="354" t="s">
        <v>221</v>
      </c>
      <c r="M211" s="354" t="s">
        <v>879</v>
      </c>
      <c r="N211" s="440">
        <v>12.4</v>
      </c>
      <c r="O211" s="440">
        <v>2.2000000000000002</v>
      </c>
      <c r="P211" s="360">
        <f>O211*N211</f>
        <v>27.280000000000005</v>
      </c>
      <c r="Q211" s="184">
        <v>8</v>
      </c>
      <c r="R211" s="183"/>
      <c r="S211" s="183">
        <v>2</v>
      </c>
      <c r="T211" s="183"/>
      <c r="U211" s="183">
        <v>1</v>
      </c>
      <c r="V211" s="183"/>
      <c r="W211" s="183"/>
      <c r="X211" s="183"/>
      <c r="Y211" s="166" t="s">
        <v>62</v>
      </c>
      <c r="Z211" s="170" t="s">
        <v>224</v>
      </c>
      <c r="AA211" s="197" t="s">
        <v>225</v>
      </c>
      <c r="AB211" s="166" t="s">
        <v>1</v>
      </c>
      <c r="AC211" s="166" t="s">
        <v>226</v>
      </c>
      <c r="AD211" s="166" t="s">
        <v>227</v>
      </c>
      <c r="AE211" s="166" t="s">
        <v>596</v>
      </c>
      <c r="AF211" s="166" t="s">
        <v>286</v>
      </c>
      <c r="AG211" s="165" t="s">
        <v>230</v>
      </c>
      <c r="AH211" s="201" t="s">
        <v>337</v>
      </c>
      <c r="AI211" s="167">
        <v>0.114</v>
      </c>
      <c r="AJ211" s="168">
        <v>4967.37</v>
      </c>
      <c r="AK211" s="167">
        <v>1.1840032602739725</v>
      </c>
      <c r="AL211" s="167">
        <v>0.36744928767123286</v>
      </c>
      <c r="AM211" s="187">
        <f>AK211+AL211</f>
        <v>1.5514525479452055</v>
      </c>
      <c r="AN211" s="167">
        <f>SUM(AK211:AK223)</f>
        <v>4.6728908406830554</v>
      </c>
      <c r="AO211" s="167">
        <f>SUM(AL211:AL223)</f>
        <v>1.1590889041095889</v>
      </c>
      <c r="AP211" s="167">
        <f>SUM(AM211:AM223)</f>
        <v>5.8318427584912751</v>
      </c>
      <c r="AQ211" s="372">
        <f>AP211*30</f>
        <v>174.95528275473825</v>
      </c>
      <c r="AR211" s="189" t="s">
        <v>231</v>
      </c>
      <c r="AS211" s="765" t="s">
        <v>114</v>
      </c>
      <c r="AT211" s="166" t="s">
        <v>232</v>
      </c>
      <c r="AU211" s="166" t="s">
        <v>59</v>
      </c>
      <c r="AV211" s="915" t="s">
        <v>597</v>
      </c>
      <c r="AW211" s="166" t="s">
        <v>234</v>
      </c>
      <c r="AX211" s="46"/>
      <c r="AY211" s="2391"/>
    </row>
    <row r="212" spans="1:51" s="8" customFormat="1" ht="15.95" customHeight="1" x14ac:dyDescent="0.25">
      <c r="A212" s="36"/>
      <c r="B212" s="1029"/>
      <c r="C212" s="2"/>
      <c r="D212" s="1029"/>
      <c r="E212" s="1029"/>
      <c r="F212" s="1029"/>
      <c r="G212" s="1029"/>
      <c r="H212" s="1029"/>
      <c r="I212" s="1029"/>
      <c r="J212" s="1029"/>
      <c r="K212" s="1029"/>
      <c r="L212" s="1029"/>
      <c r="M212" s="1029"/>
      <c r="N212" s="1036"/>
      <c r="O212" s="1036"/>
      <c r="P212" s="1557"/>
      <c r="Q212" s="37"/>
      <c r="R212" s="448"/>
      <c r="S212" s="448"/>
      <c r="T212" s="448"/>
      <c r="U212" s="448"/>
      <c r="V212" s="448"/>
      <c r="W212" s="448"/>
      <c r="X212" s="448"/>
      <c r="Y212" s="1029" t="s">
        <v>230</v>
      </c>
      <c r="Z212" s="1029" t="s">
        <v>230</v>
      </c>
      <c r="AA212" s="1" t="s">
        <v>230</v>
      </c>
      <c r="AB212" s="1029" t="s">
        <v>230</v>
      </c>
      <c r="AC212" s="1029" t="s">
        <v>230</v>
      </c>
      <c r="AD212" s="1029" t="s">
        <v>230</v>
      </c>
      <c r="AE212" s="1029" t="s">
        <v>598</v>
      </c>
      <c r="AF212" s="1029" t="s">
        <v>348</v>
      </c>
      <c r="AG212" s="39" t="s">
        <v>230</v>
      </c>
      <c r="AH212" s="1029" t="s">
        <v>337</v>
      </c>
      <c r="AI212" s="40">
        <v>0.114</v>
      </c>
      <c r="AJ212" s="1037">
        <v>7327.38</v>
      </c>
      <c r="AK212" s="40">
        <v>1.7465261917808217</v>
      </c>
      <c r="AL212" s="40">
        <v>0.54202536986301364</v>
      </c>
      <c r="AM212" s="41">
        <v>2.2885515616438354</v>
      </c>
      <c r="AN212" s="40"/>
      <c r="AO212" s="40"/>
      <c r="AP212" s="40"/>
      <c r="AQ212" s="367"/>
      <c r="AR212" s="42"/>
      <c r="AS212" s="43"/>
      <c r="AT212" s="1029"/>
      <c r="AU212" s="1029"/>
      <c r="AV212" s="44"/>
      <c r="AW212" s="1029"/>
      <c r="AX212" s="46"/>
      <c r="AY212" s="2391"/>
    </row>
    <row r="213" spans="1:51" s="1099" customFormat="1" ht="15.95" customHeight="1" x14ac:dyDescent="0.25">
      <c r="A213" s="1061"/>
      <c r="B213" s="1453"/>
      <c r="C213" s="1062"/>
      <c r="D213" s="1453"/>
      <c r="E213" s="1453"/>
      <c r="F213" s="1453"/>
      <c r="G213" s="1453"/>
      <c r="H213" s="1453"/>
      <c r="I213" s="1453"/>
      <c r="J213" s="1453"/>
      <c r="K213" s="1453"/>
      <c r="L213" s="1453"/>
      <c r="M213" s="1453"/>
      <c r="N213" s="379"/>
      <c r="O213" s="379"/>
      <c r="P213" s="379"/>
      <c r="Q213" s="831"/>
      <c r="R213" s="1455"/>
      <c r="S213" s="1455"/>
      <c r="T213" s="1455"/>
      <c r="U213" s="1455"/>
      <c r="V213" s="1455"/>
      <c r="W213" s="1455"/>
      <c r="X213" s="1455"/>
      <c r="Y213" s="1453" t="s">
        <v>230</v>
      </c>
      <c r="Z213" s="1453" t="s">
        <v>230</v>
      </c>
      <c r="AA213" s="754" t="s">
        <v>230</v>
      </c>
      <c r="AB213" s="1453" t="s">
        <v>230</v>
      </c>
      <c r="AC213" s="1453" t="s">
        <v>230</v>
      </c>
      <c r="AD213" s="1453" t="s">
        <v>230</v>
      </c>
      <c r="AE213" s="1453" t="s">
        <v>599</v>
      </c>
      <c r="AF213" s="1453" t="s">
        <v>20966</v>
      </c>
      <c r="AG213" s="377" t="s">
        <v>20967</v>
      </c>
      <c r="AH213" s="1453" t="s">
        <v>337</v>
      </c>
      <c r="AI213" s="378">
        <v>0.114</v>
      </c>
      <c r="AJ213" s="1454">
        <v>1903.9</v>
      </c>
      <c r="AK213" s="378">
        <f>AJ213*0.086/365</f>
        <v>0.44859013698630135</v>
      </c>
      <c r="AL213" s="378">
        <f>AJ213*0.028/365</f>
        <v>0.14605260273972603</v>
      </c>
      <c r="AM213" s="380">
        <f>SUM(AK213:AL213)</f>
        <v>0.59464273972602744</v>
      </c>
      <c r="AN213" s="378"/>
      <c r="AO213" s="378"/>
      <c r="AP213" s="378"/>
      <c r="AQ213" s="771"/>
      <c r="AR213" s="381"/>
      <c r="AS213" s="382"/>
      <c r="AT213" s="1453"/>
      <c r="AU213" s="1453"/>
      <c r="AV213" s="383"/>
      <c r="AW213" s="1453"/>
      <c r="AX213" s="2525" t="s">
        <v>20968</v>
      </c>
      <c r="AY213" s="2401"/>
    </row>
    <row r="214" spans="1:51" s="8" customFormat="1" ht="15.95" customHeight="1" x14ac:dyDescent="0.25">
      <c r="A214" s="36"/>
      <c r="B214" s="1029"/>
      <c r="C214" s="2"/>
      <c r="D214" s="1029"/>
      <c r="E214" s="1029"/>
      <c r="F214" s="1029"/>
      <c r="G214" s="1029"/>
      <c r="H214" s="1029"/>
      <c r="I214" s="1029"/>
      <c r="J214" s="1029"/>
      <c r="K214" s="1029"/>
      <c r="L214" s="1029"/>
      <c r="M214" s="1029"/>
      <c r="N214" s="1036"/>
      <c r="O214" s="1036"/>
      <c r="P214" s="1557"/>
      <c r="Q214" s="37"/>
      <c r="R214" s="448"/>
      <c r="S214" s="448"/>
      <c r="T214" s="448"/>
      <c r="U214" s="448"/>
      <c r="V214" s="448"/>
      <c r="W214" s="448"/>
      <c r="X214" s="448"/>
      <c r="Y214" s="1029" t="s">
        <v>230</v>
      </c>
      <c r="Z214" s="1029" t="s">
        <v>230</v>
      </c>
      <c r="AA214" s="1" t="s">
        <v>230</v>
      </c>
      <c r="AB214" s="1029" t="s">
        <v>230</v>
      </c>
      <c r="AC214" s="1029" t="s">
        <v>230</v>
      </c>
      <c r="AD214" s="1029" t="s">
        <v>230</v>
      </c>
      <c r="AE214" s="1029" t="s">
        <v>598</v>
      </c>
      <c r="AF214" s="1029" t="s">
        <v>491</v>
      </c>
      <c r="AG214" s="39" t="s">
        <v>230</v>
      </c>
      <c r="AH214" s="1029" t="s">
        <v>60</v>
      </c>
      <c r="AI214" s="40">
        <v>0.114</v>
      </c>
      <c r="AJ214" s="1036">
        <v>1400</v>
      </c>
      <c r="AK214" s="40">
        <f>AJ214*0.087/365</f>
        <v>0.33369863013698631</v>
      </c>
      <c r="AL214" s="40">
        <f>AJ214*0.027/365</f>
        <v>0.10356164383561643</v>
      </c>
      <c r="AM214" s="40">
        <f>AK214+AL214</f>
        <v>0.43726027397260275</v>
      </c>
      <c r="AN214" s="40"/>
      <c r="AO214" s="40"/>
      <c r="AP214" s="40"/>
      <c r="AQ214" s="1644"/>
      <c r="AR214" s="1034"/>
      <c r="AS214" s="45"/>
      <c r="AT214" s="1029"/>
      <c r="AU214" s="1029"/>
      <c r="AV214" s="46"/>
      <c r="AW214" s="1029"/>
      <c r="AX214" s="46"/>
      <c r="AY214" s="2391"/>
    </row>
    <row r="215" spans="1:51" s="8" customFormat="1" ht="15.95" customHeight="1" x14ac:dyDescent="0.25">
      <c r="A215" s="36"/>
      <c r="B215" s="1029"/>
      <c r="C215" s="2"/>
      <c r="D215" s="1029"/>
      <c r="E215" s="1029"/>
      <c r="F215" s="1029"/>
      <c r="G215" s="1029"/>
      <c r="H215" s="1029"/>
      <c r="I215" s="1029"/>
      <c r="J215" s="1029"/>
      <c r="K215" s="1029"/>
      <c r="L215" s="1029"/>
      <c r="M215" s="1029"/>
      <c r="N215" s="1036"/>
      <c r="O215" s="1036"/>
      <c r="P215" s="1557"/>
      <c r="Q215" s="37"/>
      <c r="R215" s="448"/>
      <c r="S215" s="448"/>
      <c r="T215" s="448"/>
      <c r="U215" s="448"/>
      <c r="V215" s="448"/>
      <c r="W215" s="448"/>
      <c r="X215" s="448"/>
      <c r="Y215" s="1029" t="s">
        <v>230</v>
      </c>
      <c r="Z215" s="1029" t="s">
        <v>230</v>
      </c>
      <c r="AA215" s="1" t="s">
        <v>230</v>
      </c>
      <c r="AB215" s="1029" t="s">
        <v>230</v>
      </c>
      <c r="AC215" s="1029" t="s">
        <v>230</v>
      </c>
      <c r="AD215" s="1029" t="s">
        <v>230</v>
      </c>
      <c r="AE215" s="1029" t="s">
        <v>600</v>
      </c>
      <c r="AF215" s="1029" t="s">
        <v>601</v>
      </c>
      <c r="AG215" s="51">
        <v>1125030002646</v>
      </c>
      <c r="AH215" s="1029" t="s">
        <v>340</v>
      </c>
      <c r="AI215" s="1036">
        <v>0.87</v>
      </c>
      <c r="AJ215" s="37">
        <v>83</v>
      </c>
      <c r="AK215" s="116">
        <f>AJ215*AI215/365</f>
        <v>0.19783561643835615</v>
      </c>
      <c r="AL215" s="40">
        <v>0</v>
      </c>
      <c r="AM215" s="119">
        <f>SUBTOTAL(9,AK215:AL215)</f>
        <v>0.19783561643835615</v>
      </c>
      <c r="AN215" s="40"/>
      <c r="AO215" s="40"/>
      <c r="AP215" s="40"/>
      <c r="AQ215" s="1644"/>
      <c r="AR215" s="1034"/>
      <c r="AS215" s="45"/>
      <c r="AT215" s="1029"/>
      <c r="AU215" s="1029"/>
      <c r="AV215" s="46"/>
      <c r="AW215" s="1029"/>
      <c r="AX215" s="46"/>
      <c r="AY215" s="2391"/>
    </row>
    <row r="216" spans="1:51" s="8" customFormat="1" ht="15.95" customHeight="1" x14ac:dyDescent="0.25">
      <c r="A216" s="36"/>
      <c r="B216" s="1029"/>
      <c r="C216" s="2"/>
      <c r="D216" s="1029"/>
      <c r="E216" s="1029"/>
      <c r="F216" s="1029"/>
      <c r="G216" s="1029"/>
      <c r="H216" s="1029"/>
      <c r="I216" s="1029"/>
      <c r="J216" s="1029"/>
      <c r="K216" s="1029"/>
      <c r="L216" s="1029"/>
      <c r="M216" s="1029"/>
      <c r="N216" s="1036"/>
      <c r="O216" s="1036"/>
      <c r="P216" s="1557"/>
      <c r="Q216" s="37"/>
      <c r="R216" s="448"/>
      <c r="S216" s="448"/>
      <c r="T216" s="448"/>
      <c r="U216" s="448"/>
      <c r="V216" s="448"/>
      <c r="W216" s="448"/>
      <c r="X216" s="448"/>
      <c r="Y216" s="1029" t="s">
        <v>230</v>
      </c>
      <c r="Z216" s="1029" t="s">
        <v>230</v>
      </c>
      <c r="AA216" s="1" t="s">
        <v>230</v>
      </c>
      <c r="AB216" s="1029" t="s">
        <v>230</v>
      </c>
      <c r="AC216" s="1029" t="s">
        <v>230</v>
      </c>
      <c r="AD216" s="1029" t="s">
        <v>230</v>
      </c>
      <c r="AE216" s="1029" t="s">
        <v>600</v>
      </c>
      <c r="AF216" s="1029" t="s">
        <v>602</v>
      </c>
      <c r="AG216" s="51">
        <v>309325206900030</v>
      </c>
      <c r="AH216" s="1029" t="s">
        <v>304</v>
      </c>
      <c r="AI216" s="1036">
        <v>1.1399999999999999</v>
      </c>
      <c r="AJ216" s="1036">
        <v>12.8</v>
      </c>
      <c r="AK216" s="40">
        <f t="shared" ref="AK216:AK221" si="20">AJ216*AI216/365</f>
        <v>3.9978082191780819E-2</v>
      </c>
      <c r="AL216" s="40">
        <v>0</v>
      </c>
      <c r="AM216" s="14">
        <f t="shared" ref="AM216:AM221" si="21">SUBTOTAL(9,AK216:AL216)</f>
        <v>3.9978082191780819E-2</v>
      </c>
      <c r="AN216" s="40"/>
      <c r="AO216" s="40"/>
      <c r="AP216" s="40"/>
      <c r="AQ216" s="1644"/>
      <c r="AR216" s="1034"/>
      <c r="AS216" s="45"/>
      <c r="AT216" s="1029"/>
      <c r="AU216" s="1029"/>
      <c r="AV216" s="46"/>
      <c r="AW216" s="1029"/>
      <c r="AX216" s="46"/>
      <c r="AY216" s="2391"/>
    </row>
    <row r="217" spans="1:51" s="8" customFormat="1" ht="15.95" customHeight="1" x14ac:dyDescent="0.25">
      <c r="A217" s="36"/>
      <c r="B217" s="1029"/>
      <c r="C217" s="2"/>
      <c r="D217" s="1029"/>
      <c r="E217" s="1029"/>
      <c r="F217" s="1029"/>
      <c r="G217" s="1029"/>
      <c r="H217" s="1029"/>
      <c r="I217" s="1029"/>
      <c r="J217" s="1029"/>
      <c r="K217" s="1029"/>
      <c r="L217" s="1029"/>
      <c r="M217" s="1029"/>
      <c r="N217" s="1036"/>
      <c r="O217" s="1036"/>
      <c r="P217" s="1557"/>
      <c r="Q217" s="37"/>
      <c r="R217" s="448"/>
      <c r="S217" s="448"/>
      <c r="T217" s="448"/>
      <c r="U217" s="448"/>
      <c r="V217" s="448"/>
      <c r="W217" s="448"/>
      <c r="X217" s="448"/>
      <c r="Y217" s="1029" t="s">
        <v>230</v>
      </c>
      <c r="Z217" s="1029" t="s">
        <v>230</v>
      </c>
      <c r="AA217" s="1" t="s">
        <v>230</v>
      </c>
      <c r="AB217" s="1029" t="s">
        <v>230</v>
      </c>
      <c r="AC217" s="1029" t="s">
        <v>230</v>
      </c>
      <c r="AD217" s="1029" t="s">
        <v>230</v>
      </c>
      <c r="AE217" s="1029" t="s">
        <v>20083</v>
      </c>
      <c r="AF217" s="1029" t="s">
        <v>603</v>
      </c>
      <c r="AG217" s="51">
        <v>318774600570760</v>
      </c>
      <c r="AH217" s="1029" t="s">
        <v>304</v>
      </c>
      <c r="AI217" s="1036">
        <v>1.1399999999999999</v>
      </c>
      <c r="AJ217" s="1036">
        <v>16</v>
      </c>
      <c r="AK217" s="40">
        <f t="shared" si="20"/>
        <v>4.9972602739726021E-2</v>
      </c>
      <c r="AL217" s="40">
        <v>0</v>
      </c>
      <c r="AM217" s="14">
        <f t="shared" si="21"/>
        <v>4.9972602739726021E-2</v>
      </c>
      <c r="AN217" s="40"/>
      <c r="AO217" s="40"/>
      <c r="AP217" s="40"/>
      <c r="AQ217" s="1644"/>
      <c r="AR217" s="1034"/>
      <c r="AS217" s="45"/>
      <c r="AT217" s="1029"/>
      <c r="AU217" s="1029"/>
      <c r="AV217" s="46"/>
      <c r="AW217" s="1029"/>
      <c r="AX217" s="46"/>
      <c r="AY217" s="2391"/>
    </row>
    <row r="218" spans="1:51" s="8" customFormat="1" ht="15.95" customHeight="1" x14ac:dyDescent="0.25">
      <c r="A218" s="36"/>
      <c r="B218" s="1029"/>
      <c r="C218" s="2"/>
      <c r="D218" s="1029"/>
      <c r="E218" s="1029"/>
      <c r="F218" s="1029"/>
      <c r="G218" s="1029"/>
      <c r="H218" s="1029"/>
      <c r="I218" s="1029"/>
      <c r="J218" s="1029"/>
      <c r="K218" s="1029"/>
      <c r="L218" s="1029"/>
      <c r="M218" s="1029"/>
      <c r="N218" s="1036"/>
      <c r="O218" s="1036"/>
      <c r="P218" s="1557"/>
      <c r="Q218" s="37"/>
      <c r="R218" s="448"/>
      <c r="S218" s="448"/>
      <c r="T218" s="448"/>
      <c r="U218" s="448"/>
      <c r="V218" s="448"/>
      <c r="W218" s="448"/>
      <c r="X218" s="448"/>
      <c r="Y218" s="1029" t="s">
        <v>230</v>
      </c>
      <c r="Z218" s="1029" t="s">
        <v>230</v>
      </c>
      <c r="AA218" s="1" t="s">
        <v>230</v>
      </c>
      <c r="AB218" s="1029" t="s">
        <v>230</v>
      </c>
      <c r="AC218" s="1029" t="s">
        <v>230</v>
      </c>
      <c r="AD218" s="1029" t="s">
        <v>230</v>
      </c>
      <c r="AE218" s="1333" t="s">
        <v>20083</v>
      </c>
      <c r="AF218" s="1029" t="s">
        <v>604</v>
      </c>
      <c r="AG218" s="51">
        <v>309503030600076</v>
      </c>
      <c r="AH218" s="1029" t="s">
        <v>304</v>
      </c>
      <c r="AI218" s="1036">
        <v>1.1399999999999999</v>
      </c>
      <c r="AJ218" s="1036">
        <v>9.6</v>
      </c>
      <c r="AK218" s="40">
        <f t="shared" si="20"/>
        <v>2.9983561643835612E-2</v>
      </c>
      <c r="AL218" s="40">
        <v>0</v>
      </c>
      <c r="AM218" s="14">
        <f t="shared" si="21"/>
        <v>2.9983561643835612E-2</v>
      </c>
      <c r="AN218" s="40"/>
      <c r="AO218" s="40"/>
      <c r="AP218" s="40"/>
      <c r="AQ218" s="1644"/>
      <c r="AR218" s="1034"/>
      <c r="AS218" s="45"/>
      <c r="AT218" s="1029"/>
      <c r="AU218" s="1029"/>
      <c r="AV218" s="46"/>
      <c r="AW218" s="1029"/>
      <c r="AX218" s="46"/>
      <c r="AY218" s="2391"/>
    </row>
    <row r="219" spans="1:51" s="8" customFormat="1" ht="15.95" customHeight="1" x14ac:dyDescent="0.25">
      <c r="A219" s="36"/>
      <c r="B219" s="1029"/>
      <c r="C219" s="2"/>
      <c r="D219" s="1029"/>
      <c r="E219" s="1029"/>
      <c r="F219" s="1029"/>
      <c r="G219" s="1029"/>
      <c r="H219" s="1029"/>
      <c r="I219" s="1029"/>
      <c r="J219" s="1029"/>
      <c r="K219" s="1029"/>
      <c r="L219" s="1029"/>
      <c r="M219" s="1029"/>
      <c r="N219" s="1036"/>
      <c r="O219" s="1036"/>
      <c r="P219" s="1557"/>
      <c r="Q219" s="37"/>
      <c r="R219" s="448"/>
      <c r="S219" s="448"/>
      <c r="T219" s="448"/>
      <c r="U219" s="448"/>
      <c r="V219" s="448"/>
      <c r="W219" s="448"/>
      <c r="X219" s="448"/>
      <c r="Y219" s="1029" t="s">
        <v>230</v>
      </c>
      <c r="Z219" s="1029" t="s">
        <v>230</v>
      </c>
      <c r="AA219" s="1" t="s">
        <v>230</v>
      </c>
      <c r="AB219" s="1029" t="s">
        <v>230</v>
      </c>
      <c r="AC219" s="1029" t="s">
        <v>230</v>
      </c>
      <c r="AD219" s="1029" t="s">
        <v>230</v>
      </c>
      <c r="AE219" s="1333" t="s">
        <v>20083</v>
      </c>
      <c r="AF219" s="1029" t="s">
        <v>605</v>
      </c>
      <c r="AG219" s="51">
        <v>306503010700012</v>
      </c>
      <c r="AH219" s="1029" t="s">
        <v>304</v>
      </c>
      <c r="AI219" s="1036">
        <v>1.1399999999999999</v>
      </c>
      <c r="AJ219" s="1036">
        <v>1</v>
      </c>
      <c r="AK219" s="40">
        <f t="shared" si="20"/>
        <v>3.1232876712328763E-3</v>
      </c>
      <c r="AL219" s="40">
        <v>0</v>
      </c>
      <c r="AM219" s="14">
        <f t="shared" si="21"/>
        <v>3.1232876712328763E-3</v>
      </c>
      <c r="AN219" s="40"/>
      <c r="AO219" s="40"/>
      <c r="AP219" s="40"/>
      <c r="AQ219" s="1644"/>
      <c r="AR219" s="1034"/>
      <c r="AS219" s="45"/>
      <c r="AT219" s="1029"/>
      <c r="AU219" s="1029"/>
      <c r="AV219" s="46"/>
      <c r="AW219" s="1029"/>
      <c r="AX219" s="46"/>
      <c r="AY219" s="2391"/>
    </row>
    <row r="220" spans="1:51" s="8" customFormat="1" ht="15.95" customHeight="1" x14ac:dyDescent="0.25">
      <c r="A220" s="36"/>
      <c r="B220" s="1029"/>
      <c r="C220" s="2"/>
      <c r="D220" s="1029"/>
      <c r="E220" s="1029"/>
      <c r="F220" s="1029"/>
      <c r="G220" s="1029"/>
      <c r="H220" s="1029"/>
      <c r="I220" s="1029"/>
      <c r="J220" s="1029"/>
      <c r="K220" s="1029"/>
      <c r="L220" s="1029"/>
      <c r="M220" s="1029"/>
      <c r="N220" s="1036"/>
      <c r="O220" s="1036"/>
      <c r="P220" s="1557"/>
      <c r="Q220" s="37"/>
      <c r="R220" s="448"/>
      <c r="S220" s="448"/>
      <c r="T220" s="448"/>
      <c r="U220" s="448"/>
      <c r="V220" s="448"/>
      <c r="W220" s="448"/>
      <c r="X220" s="448"/>
      <c r="Y220" s="1029" t="s">
        <v>230</v>
      </c>
      <c r="Z220" s="1029" t="s">
        <v>230</v>
      </c>
      <c r="AA220" s="1" t="s">
        <v>230</v>
      </c>
      <c r="AB220" s="1029" t="s">
        <v>230</v>
      </c>
      <c r="AC220" s="1029" t="s">
        <v>230</v>
      </c>
      <c r="AD220" s="1029" t="s">
        <v>230</v>
      </c>
      <c r="AE220" s="1333" t="s">
        <v>20083</v>
      </c>
      <c r="AF220" s="1029" t="s">
        <v>606</v>
      </c>
      <c r="AG220" s="51">
        <v>1155030000179</v>
      </c>
      <c r="AH220" s="1029" t="s">
        <v>304</v>
      </c>
      <c r="AI220" s="1036">
        <v>1.1399999999999999</v>
      </c>
      <c r="AJ220" s="1036">
        <v>9.6</v>
      </c>
      <c r="AK220" s="40">
        <f t="shared" si="20"/>
        <v>2.9983561643835612E-2</v>
      </c>
      <c r="AL220" s="40">
        <v>0</v>
      </c>
      <c r="AM220" s="14">
        <f t="shared" si="21"/>
        <v>2.9983561643835612E-2</v>
      </c>
      <c r="AN220" s="40"/>
      <c r="AO220" s="40"/>
      <c r="AP220" s="40"/>
      <c r="AQ220" s="1644"/>
      <c r="AR220" s="1034"/>
      <c r="AS220" s="45"/>
      <c r="AT220" s="1029"/>
      <c r="AU220" s="1029"/>
      <c r="AV220" s="46"/>
      <c r="AW220" s="1029"/>
      <c r="AX220" s="46"/>
      <c r="AY220" s="2391"/>
    </row>
    <row r="221" spans="1:51" s="8" customFormat="1" ht="15.95" customHeight="1" x14ac:dyDescent="0.25">
      <c r="A221" s="36"/>
      <c r="B221" s="1029"/>
      <c r="C221" s="2"/>
      <c r="D221" s="1029"/>
      <c r="E221" s="1029"/>
      <c r="F221" s="1029"/>
      <c r="G221" s="1029"/>
      <c r="H221" s="1029"/>
      <c r="I221" s="1029"/>
      <c r="J221" s="1029"/>
      <c r="K221" s="1029"/>
      <c r="L221" s="1029"/>
      <c r="M221" s="1029"/>
      <c r="N221" s="1036"/>
      <c r="O221" s="1036"/>
      <c r="P221" s="1557"/>
      <c r="Q221" s="37"/>
      <c r="R221" s="448"/>
      <c r="S221" s="448"/>
      <c r="T221" s="448"/>
      <c r="U221" s="448"/>
      <c r="V221" s="448"/>
      <c r="W221" s="448"/>
      <c r="X221" s="448"/>
      <c r="Y221" s="1029" t="s">
        <v>230</v>
      </c>
      <c r="Z221" s="1029" t="s">
        <v>230</v>
      </c>
      <c r="AA221" s="1" t="s">
        <v>230</v>
      </c>
      <c r="AB221" s="1029" t="s">
        <v>230</v>
      </c>
      <c r="AC221" s="1029" t="s">
        <v>230</v>
      </c>
      <c r="AD221" s="1029" t="s">
        <v>230</v>
      </c>
      <c r="AE221" s="1333" t="s">
        <v>20083</v>
      </c>
      <c r="AF221" s="1029" t="s">
        <v>607</v>
      </c>
      <c r="AG221" s="51">
        <v>314503017800021</v>
      </c>
      <c r="AH221" s="1029" t="s">
        <v>304</v>
      </c>
      <c r="AI221" s="1036">
        <v>1.1399999999999999</v>
      </c>
      <c r="AJ221" s="1036">
        <v>6.4</v>
      </c>
      <c r="AK221" s="40">
        <f t="shared" si="20"/>
        <v>1.9989041095890409E-2</v>
      </c>
      <c r="AL221" s="40">
        <v>0</v>
      </c>
      <c r="AM221" s="14">
        <f t="shared" si="21"/>
        <v>1.9989041095890409E-2</v>
      </c>
      <c r="AN221" s="40"/>
      <c r="AO221" s="40"/>
      <c r="AP221" s="40"/>
      <c r="AQ221" s="1644"/>
      <c r="AR221" s="1034"/>
      <c r="AS221" s="45"/>
      <c r="AT221" s="1029"/>
      <c r="AU221" s="1029"/>
      <c r="AV221" s="46"/>
      <c r="AW221" s="1029"/>
      <c r="AX221" s="46"/>
      <c r="AY221" s="2391"/>
    </row>
    <row r="222" spans="1:51" s="8" customFormat="1" ht="15.95" customHeight="1" x14ac:dyDescent="0.25">
      <c r="A222" s="93"/>
      <c r="B222" s="88"/>
      <c r="C222" s="107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21"/>
      <c r="O222" s="21"/>
      <c r="P222" s="21"/>
      <c r="Q222" s="97"/>
      <c r="R222" s="94"/>
      <c r="S222" s="94"/>
      <c r="T222" s="94"/>
      <c r="U222" s="94"/>
      <c r="V222" s="94"/>
      <c r="W222" s="94"/>
      <c r="X222" s="94"/>
      <c r="Y222" s="88" t="s">
        <v>230</v>
      </c>
      <c r="Z222" s="88" t="s">
        <v>230</v>
      </c>
      <c r="AA222" s="90" t="s">
        <v>230</v>
      </c>
      <c r="AB222" s="88" t="s">
        <v>230</v>
      </c>
      <c r="AC222" s="88" t="s">
        <v>230</v>
      </c>
      <c r="AD222" s="88" t="s">
        <v>230</v>
      </c>
      <c r="AE222" s="88" t="s">
        <v>608</v>
      </c>
      <c r="AF222" s="88" t="s">
        <v>609</v>
      </c>
      <c r="AG222" s="99" t="s">
        <v>230</v>
      </c>
      <c r="AH222" s="88" t="s">
        <v>23141</v>
      </c>
      <c r="AI222" s="21">
        <v>0.62</v>
      </c>
      <c r="AJ222" s="97">
        <v>326.18630136986303</v>
      </c>
      <c r="AK222" s="98">
        <f>AJ222*AI222/365</f>
        <v>0.55406988177894545</v>
      </c>
      <c r="AL222" s="98">
        <v>0</v>
      </c>
      <c r="AM222" s="96">
        <f>SUBTOTAL(9,AK222:AL222)</f>
        <v>0.55406988177894545</v>
      </c>
      <c r="AN222" s="98"/>
      <c r="AO222" s="98"/>
      <c r="AP222" s="98"/>
      <c r="AQ222" s="368"/>
      <c r="AR222" s="47"/>
      <c r="AS222" s="48"/>
      <c r="AT222" s="88"/>
      <c r="AU222" s="88"/>
      <c r="AV222" s="52"/>
      <c r="AW222" s="88"/>
      <c r="AX222" s="52"/>
      <c r="AY222" s="2391"/>
    </row>
    <row r="223" spans="1:51" s="55" customFormat="1" ht="15.95" customHeight="1" x14ac:dyDescent="0.25">
      <c r="A223" s="36"/>
      <c r="B223" s="2119"/>
      <c r="C223" s="2"/>
      <c r="D223" s="2119"/>
      <c r="E223" s="2119"/>
      <c r="F223" s="2119"/>
      <c r="G223" s="2119"/>
      <c r="H223" s="2119"/>
      <c r="I223" s="2119"/>
      <c r="J223" s="2119"/>
      <c r="K223" s="2119"/>
      <c r="L223" s="2119"/>
      <c r="M223" s="2119"/>
      <c r="N223" s="2120"/>
      <c r="O223" s="2120"/>
      <c r="P223" s="2120"/>
      <c r="Q223" s="37"/>
      <c r="R223" s="448"/>
      <c r="S223" s="448"/>
      <c r="T223" s="448"/>
      <c r="U223" s="448"/>
      <c r="V223" s="448"/>
      <c r="W223" s="448"/>
      <c r="X223" s="448"/>
      <c r="Y223" s="2129" t="s">
        <v>230</v>
      </c>
      <c r="Z223" s="2129" t="s">
        <v>230</v>
      </c>
      <c r="AA223" s="754" t="s">
        <v>230</v>
      </c>
      <c r="AB223" s="2129" t="s">
        <v>230</v>
      </c>
      <c r="AC223" s="2129" t="s">
        <v>17970</v>
      </c>
      <c r="AD223" s="2175" t="s">
        <v>17971</v>
      </c>
      <c r="AE223" s="2129" t="s">
        <v>17972</v>
      </c>
      <c r="AF223" s="2129" t="s">
        <v>17976</v>
      </c>
      <c r="AG223" s="754">
        <v>313503027000012</v>
      </c>
      <c r="AH223" s="2129" t="s">
        <v>17977</v>
      </c>
      <c r="AI223" s="2129">
        <v>2.85</v>
      </c>
      <c r="AJ223" s="2129">
        <v>4.5</v>
      </c>
      <c r="AK223" s="380">
        <f>AJ223*AI223/365</f>
        <v>3.5136986301369869E-2</v>
      </c>
      <c r="AL223" s="380">
        <v>0</v>
      </c>
      <c r="AM223" s="380">
        <v>3.5000000000000003E-2</v>
      </c>
      <c r="AN223" s="40"/>
      <c r="AO223" s="40"/>
      <c r="AP223" s="40"/>
      <c r="AQ223" s="40"/>
      <c r="AR223" s="2120"/>
      <c r="AS223" s="448"/>
      <c r="AT223" s="2119"/>
      <c r="AU223" s="2119"/>
      <c r="AV223" s="2119"/>
      <c r="AW223" s="2119"/>
      <c r="AX223" s="2460" t="s">
        <v>17973</v>
      </c>
      <c r="AY223" s="2391"/>
    </row>
    <row r="224" spans="1:51" s="55" customFormat="1" ht="15.75" customHeight="1" x14ac:dyDescent="0.2">
      <c r="A224" s="204">
        <v>25</v>
      </c>
      <c r="B224" s="205" t="s">
        <v>49</v>
      </c>
      <c r="C224" s="205" t="s">
        <v>59</v>
      </c>
      <c r="D224" s="206" t="s">
        <v>19145</v>
      </c>
      <c r="E224" s="206" t="s">
        <v>610</v>
      </c>
      <c r="F224" s="206" t="s">
        <v>611</v>
      </c>
      <c r="G224" s="206"/>
      <c r="H224" s="206" t="s">
        <v>219</v>
      </c>
      <c r="I224" s="206" t="s">
        <v>220</v>
      </c>
      <c r="J224" s="206" t="s">
        <v>221</v>
      </c>
      <c r="K224" s="206" t="s">
        <v>222</v>
      </c>
      <c r="L224" s="206" t="s">
        <v>221</v>
      </c>
      <c r="M224" s="206" t="s">
        <v>223</v>
      </c>
      <c r="N224" s="214">
        <v>1.5</v>
      </c>
      <c r="O224" s="214">
        <v>1.6</v>
      </c>
      <c r="P224" s="214">
        <v>2.4</v>
      </c>
      <c r="Q224" s="1657">
        <v>6</v>
      </c>
      <c r="R224" s="207"/>
      <c r="S224" s="207">
        <v>1</v>
      </c>
      <c r="T224" s="207"/>
      <c r="U224" s="207">
        <v>0</v>
      </c>
      <c r="V224" s="2171"/>
      <c r="W224" s="207"/>
      <c r="X224" s="207"/>
      <c r="Y224" s="206" t="s">
        <v>330</v>
      </c>
      <c r="Z224" s="205" t="s">
        <v>425</v>
      </c>
      <c r="AA224" s="208" t="s">
        <v>426</v>
      </c>
      <c r="AB224" s="206" t="s">
        <v>427</v>
      </c>
      <c r="AC224" s="206" t="s">
        <v>428</v>
      </c>
      <c r="AD224" s="2172" t="s">
        <v>429</v>
      </c>
      <c r="AE224" s="206" t="s">
        <v>612</v>
      </c>
      <c r="AF224" s="206" t="s">
        <v>277</v>
      </c>
      <c r="AG224" s="211" t="s">
        <v>230</v>
      </c>
      <c r="AH224" s="210" t="s">
        <v>337</v>
      </c>
      <c r="AI224" s="212">
        <v>0.114</v>
      </c>
      <c r="AJ224" s="213">
        <v>20870</v>
      </c>
      <c r="AK224" s="212">
        <v>4.974493150684931</v>
      </c>
      <c r="AL224" s="212">
        <v>1.5438082191780822</v>
      </c>
      <c r="AM224" s="215">
        <f>AK224+AL224</f>
        <v>6.5183013698630132</v>
      </c>
      <c r="AN224" s="212">
        <f>SUM(AK224:AK236)</f>
        <v>6.4853205479452063</v>
      </c>
      <c r="AO224" s="212">
        <f>SUM(AL224:AL236)</f>
        <v>1.5438082191780822</v>
      </c>
      <c r="AP224" s="212">
        <f>AN224+AO224</f>
        <v>8.0291287671232894</v>
      </c>
      <c r="AQ224" s="212">
        <f>AP224*30</f>
        <v>240.87386301369867</v>
      </c>
      <c r="AR224" s="2173" t="s">
        <v>231</v>
      </c>
      <c r="AS224" s="206" t="s">
        <v>431</v>
      </c>
      <c r="AT224" s="206" t="s">
        <v>232</v>
      </c>
      <c r="AU224" s="206" t="s">
        <v>59</v>
      </c>
      <c r="AV224" s="2174" t="s">
        <v>613</v>
      </c>
      <c r="AW224" s="206" t="s">
        <v>234</v>
      </c>
      <c r="AX224" s="46"/>
      <c r="AY224" s="2391"/>
    </row>
    <row r="225" spans="1:52" s="8" customFormat="1" ht="15.95" customHeight="1" x14ac:dyDescent="0.25">
      <c r="A225" s="112"/>
      <c r="B225" s="113"/>
      <c r="C225" s="121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8"/>
      <c r="O225" s="118"/>
      <c r="P225" s="118"/>
      <c r="Q225" s="120"/>
      <c r="R225" s="114"/>
      <c r="S225" s="114"/>
      <c r="T225" s="114"/>
      <c r="U225" s="114"/>
      <c r="V225" s="114"/>
      <c r="W225" s="114"/>
      <c r="X225" s="114"/>
      <c r="Y225" s="113" t="s">
        <v>230</v>
      </c>
      <c r="Z225" s="113" t="s">
        <v>230</v>
      </c>
      <c r="AA225" s="132" t="s">
        <v>230</v>
      </c>
      <c r="AB225" s="113" t="s">
        <v>230</v>
      </c>
      <c r="AC225" s="113" t="s">
        <v>230</v>
      </c>
      <c r="AD225" s="113" t="s">
        <v>230</v>
      </c>
      <c r="AE225" s="113" t="s">
        <v>614</v>
      </c>
      <c r="AF225" s="113" t="s">
        <v>615</v>
      </c>
      <c r="AG225" s="115">
        <v>313503013600010</v>
      </c>
      <c r="AH225" s="113" t="s">
        <v>304</v>
      </c>
      <c r="AI225" s="118">
        <v>1.1399999999999999</v>
      </c>
      <c r="AJ225" s="118">
        <v>50</v>
      </c>
      <c r="AK225" s="116">
        <f t="shared" ref="AK225:AK234" si="22">AJ225*AI225/365</f>
        <v>0.1561643835616438</v>
      </c>
      <c r="AL225" s="116">
        <v>0</v>
      </c>
      <c r="AM225" s="14">
        <f t="shared" ref="AM225:AM233" si="23">SUBTOTAL(9,AK225:AL225)</f>
        <v>0.1561643835616438</v>
      </c>
      <c r="AN225" s="116"/>
      <c r="AO225" s="116"/>
      <c r="AP225" s="116"/>
      <c r="AQ225" s="367"/>
      <c r="AR225" s="42"/>
      <c r="AS225" s="43"/>
      <c r="AT225" s="113"/>
      <c r="AU225" s="113"/>
      <c r="AV225" s="44"/>
      <c r="AW225" s="113"/>
      <c r="AX225" s="46"/>
      <c r="AY225" s="2391"/>
      <c r="AZ225" s="55"/>
    </row>
    <row r="226" spans="1:52" s="8" customFormat="1" ht="15.95" customHeight="1" x14ac:dyDescent="0.25">
      <c r="A226" s="36"/>
      <c r="B226" s="1029"/>
      <c r="C226" s="2"/>
      <c r="D226" s="1029"/>
      <c r="E226" s="1029"/>
      <c r="F226" s="1029"/>
      <c r="G226" s="1029"/>
      <c r="H226" s="1029"/>
      <c r="I226" s="1029"/>
      <c r="J226" s="1029"/>
      <c r="K226" s="1029"/>
      <c r="L226" s="1029"/>
      <c r="M226" s="1029"/>
      <c r="N226" s="1036"/>
      <c r="O226" s="1036"/>
      <c r="P226" s="1557"/>
      <c r="Q226" s="37"/>
      <c r="R226" s="448"/>
      <c r="S226" s="448"/>
      <c r="T226" s="448"/>
      <c r="U226" s="448"/>
      <c r="V226" s="448"/>
      <c r="W226" s="448"/>
      <c r="X226" s="448"/>
      <c r="Y226" s="1029" t="s">
        <v>230</v>
      </c>
      <c r="Z226" s="1029" t="s">
        <v>230</v>
      </c>
      <c r="AA226" s="1" t="s">
        <v>230</v>
      </c>
      <c r="AB226" s="1029" t="s">
        <v>230</v>
      </c>
      <c r="AC226" s="1029" t="s">
        <v>230</v>
      </c>
      <c r="AD226" s="1029" t="s">
        <v>230</v>
      </c>
      <c r="AE226" s="1029" t="s">
        <v>614</v>
      </c>
      <c r="AF226" s="1029" t="s">
        <v>616</v>
      </c>
      <c r="AG226" s="39">
        <v>318507400021950</v>
      </c>
      <c r="AH226" s="1029" t="s">
        <v>617</v>
      </c>
      <c r="AI226" s="1036">
        <v>2.0699999999999998</v>
      </c>
      <c r="AJ226" s="37">
        <v>40</v>
      </c>
      <c r="AK226" s="40">
        <f t="shared" si="22"/>
        <v>0.22684931506849315</v>
      </c>
      <c r="AL226" s="40">
        <v>0</v>
      </c>
      <c r="AM226" s="41">
        <f t="shared" si="23"/>
        <v>0.22684931506849315</v>
      </c>
      <c r="AN226" s="40"/>
      <c r="AO226" s="40"/>
      <c r="AP226" s="40"/>
      <c r="AQ226" s="1644"/>
      <c r="AR226" s="1034"/>
      <c r="AS226" s="45"/>
      <c r="AT226" s="1029"/>
      <c r="AU226" s="1029"/>
      <c r="AV226" s="46"/>
      <c r="AW226" s="1029"/>
      <c r="AX226" s="46"/>
      <c r="AY226" s="2391"/>
      <c r="AZ226" s="55"/>
    </row>
    <row r="227" spans="1:52" s="8" customFormat="1" ht="15.95" customHeight="1" x14ac:dyDescent="0.25">
      <c r="A227" s="36"/>
      <c r="B227" s="1029"/>
      <c r="C227" s="2"/>
      <c r="D227" s="286"/>
      <c r="E227" s="286"/>
      <c r="F227" s="286"/>
      <c r="G227" s="286"/>
      <c r="H227" s="286"/>
      <c r="I227" s="286"/>
      <c r="J227" s="286"/>
      <c r="K227" s="286"/>
      <c r="L227" s="286"/>
      <c r="M227" s="286"/>
      <c r="N227" s="1335"/>
      <c r="O227" s="1335"/>
      <c r="P227" s="1335"/>
      <c r="Q227" s="1336"/>
      <c r="R227" s="1219"/>
      <c r="S227" s="1219"/>
      <c r="T227" s="1219"/>
      <c r="U227" s="1219"/>
      <c r="V227" s="1219"/>
      <c r="W227" s="1219"/>
      <c r="X227" s="1219"/>
      <c r="Y227" s="286" t="s">
        <v>230</v>
      </c>
      <c r="Z227" s="286" t="s">
        <v>230</v>
      </c>
      <c r="AA227" s="1221" t="s">
        <v>230</v>
      </c>
      <c r="AB227" s="286" t="s">
        <v>230</v>
      </c>
      <c r="AC227" s="735" t="s">
        <v>230</v>
      </c>
      <c r="AD227" s="735" t="s">
        <v>230</v>
      </c>
      <c r="AE227" s="735" t="s">
        <v>614</v>
      </c>
      <c r="AF227" s="735" t="s">
        <v>618</v>
      </c>
      <c r="AG227" s="742"/>
      <c r="AH227" s="735" t="s">
        <v>22967</v>
      </c>
      <c r="AI227" s="513">
        <v>0.6</v>
      </c>
      <c r="AJ227" s="743">
        <v>20</v>
      </c>
      <c r="AK227" s="828">
        <f t="shared" si="22"/>
        <v>3.287671232876712E-2</v>
      </c>
      <c r="AL227" s="828">
        <v>0</v>
      </c>
      <c r="AM227" s="745">
        <f t="shared" si="23"/>
        <v>3.287671232876712E-2</v>
      </c>
      <c r="AN227" s="828"/>
      <c r="AO227" s="828"/>
      <c r="AP227" s="515"/>
      <c r="AQ227" s="1675"/>
      <c r="AR227" s="1222"/>
      <c r="AS227" s="1223"/>
      <c r="AT227" s="286"/>
      <c r="AU227" s="286"/>
      <c r="AV227" s="804"/>
      <c r="AW227" s="735"/>
      <c r="AX227" s="1103" t="s">
        <v>23006</v>
      </c>
      <c r="AY227" s="2391"/>
      <c r="AZ227" s="55"/>
    </row>
    <row r="228" spans="1:52" s="8" customFormat="1" ht="15.95" customHeight="1" x14ac:dyDescent="0.25">
      <c r="A228" s="36"/>
      <c r="B228" s="1029"/>
      <c r="C228" s="2"/>
      <c r="D228" s="1029"/>
      <c r="E228" s="1029"/>
      <c r="F228" s="1029"/>
      <c r="G228" s="1029"/>
      <c r="H228" s="1029"/>
      <c r="I228" s="1029"/>
      <c r="J228" s="1029"/>
      <c r="K228" s="1029"/>
      <c r="L228" s="1029"/>
      <c r="M228" s="1029"/>
      <c r="N228" s="1036"/>
      <c r="O228" s="1036"/>
      <c r="P228" s="1557"/>
      <c r="Q228" s="37"/>
      <c r="R228" s="448"/>
      <c r="S228" s="448"/>
      <c r="T228" s="448"/>
      <c r="U228" s="448"/>
      <c r="V228" s="448"/>
      <c r="W228" s="448"/>
      <c r="X228" s="448"/>
      <c r="Y228" s="1029" t="s">
        <v>230</v>
      </c>
      <c r="Z228" s="1029" t="s">
        <v>230</v>
      </c>
      <c r="AA228" s="1" t="s">
        <v>230</v>
      </c>
      <c r="AB228" s="1029" t="s">
        <v>230</v>
      </c>
      <c r="AC228" s="1029" t="s">
        <v>230</v>
      </c>
      <c r="AD228" s="1029" t="s">
        <v>230</v>
      </c>
      <c r="AE228" s="1029" t="s">
        <v>614</v>
      </c>
      <c r="AF228" s="1029" t="s">
        <v>620</v>
      </c>
      <c r="AG228" s="39">
        <v>318507400032781</v>
      </c>
      <c r="AH228" s="1029" t="s">
        <v>621</v>
      </c>
      <c r="AI228" s="1036">
        <v>1.18</v>
      </c>
      <c r="AJ228" s="37">
        <v>40</v>
      </c>
      <c r="AK228" s="40">
        <f t="shared" si="22"/>
        <v>0.12931506849315066</v>
      </c>
      <c r="AL228" s="40">
        <v>0</v>
      </c>
      <c r="AM228" s="41">
        <f t="shared" si="23"/>
        <v>0.12931506849315066</v>
      </c>
      <c r="AN228" s="40"/>
      <c r="AO228" s="40"/>
      <c r="AP228" s="40"/>
      <c r="AQ228" s="1644"/>
      <c r="AR228" s="1034"/>
      <c r="AS228" s="45"/>
      <c r="AT228" s="1029"/>
      <c r="AU228" s="1029"/>
      <c r="AV228" s="46"/>
      <c r="AW228" s="1029"/>
      <c r="AX228" s="46"/>
      <c r="AY228" s="2391"/>
      <c r="AZ228" s="55"/>
    </row>
    <row r="229" spans="1:52" s="8" customFormat="1" ht="15.95" customHeight="1" x14ac:dyDescent="0.25">
      <c r="A229" s="36"/>
      <c r="B229" s="1029"/>
      <c r="C229" s="2"/>
      <c r="D229" s="1029"/>
      <c r="E229" s="1029"/>
      <c r="F229" s="1029"/>
      <c r="G229" s="1029"/>
      <c r="H229" s="1029"/>
      <c r="I229" s="1029"/>
      <c r="J229" s="1029"/>
      <c r="K229" s="1029"/>
      <c r="L229" s="1029"/>
      <c r="M229" s="1029"/>
      <c r="N229" s="1036"/>
      <c r="O229" s="1036"/>
      <c r="P229" s="1557"/>
      <c r="Q229" s="37"/>
      <c r="R229" s="448"/>
      <c r="S229" s="448"/>
      <c r="T229" s="448"/>
      <c r="U229" s="448"/>
      <c r="V229" s="448"/>
      <c r="W229" s="448"/>
      <c r="X229" s="448"/>
      <c r="Y229" s="1029" t="s">
        <v>230</v>
      </c>
      <c r="Z229" s="1029" t="s">
        <v>230</v>
      </c>
      <c r="AA229" s="1" t="s">
        <v>230</v>
      </c>
      <c r="AB229" s="1029" t="s">
        <v>230</v>
      </c>
      <c r="AC229" s="1029" t="s">
        <v>230</v>
      </c>
      <c r="AD229" s="1029" t="s">
        <v>230</v>
      </c>
      <c r="AE229" s="1029" t="s">
        <v>614</v>
      </c>
      <c r="AF229" s="1029" t="s">
        <v>622</v>
      </c>
      <c r="AG229" s="39" t="s">
        <v>23007</v>
      </c>
      <c r="AH229" s="1029" t="s">
        <v>22968</v>
      </c>
      <c r="AI229" s="1700">
        <v>0.6</v>
      </c>
      <c r="AJ229" s="1640">
        <v>30</v>
      </c>
      <c r="AK229" s="40">
        <f t="shared" si="22"/>
        <v>4.9315068493150684E-2</v>
      </c>
      <c r="AL229" s="40">
        <v>0</v>
      </c>
      <c r="AM229" s="41">
        <f t="shared" si="23"/>
        <v>4.9315068493150684E-2</v>
      </c>
      <c r="AN229" s="40"/>
      <c r="AO229" s="40"/>
      <c r="AP229" s="40"/>
      <c r="AQ229" s="1644"/>
      <c r="AR229" s="1034"/>
      <c r="AS229" s="45"/>
      <c r="AT229" s="1029"/>
      <c r="AU229" s="1029"/>
      <c r="AV229" s="46"/>
      <c r="AW229" s="1029"/>
      <c r="AX229" s="46"/>
      <c r="AY229" s="2391"/>
      <c r="AZ229" s="55"/>
    </row>
    <row r="230" spans="1:52" s="8" customFormat="1" ht="15.95" customHeight="1" x14ac:dyDescent="0.25">
      <c r="A230" s="36"/>
      <c r="B230" s="1029"/>
      <c r="C230" s="2"/>
      <c r="D230" s="1029"/>
      <c r="E230" s="1029"/>
      <c r="F230" s="1029"/>
      <c r="G230" s="1029"/>
      <c r="H230" s="1029"/>
      <c r="I230" s="1029"/>
      <c r="J230" s="1029"/>
      <c r="K230" s="1029"/>
      <c r="L230" s="1029"/>
      <c r="M230" s="1029"/>
      <c r="N230" s="1036"/>
      <c r="O230" s="1036"/>
      <c r="P230" s="1557"/>
      <c r="Q230" s="37"/>
      <c r="R230" s="448"/>
      <c r="S230" s="448"/>
      <c r="T230" s="448"/>
      <c r="U230" s="448"/>
      <c r="V230" s="448"/>
      <c r="W230" s="448"/>
      <c r="X230" s="448"/>
      <c r="Y230" s="1029" t="s">
        <v>230</v>
      </c>
      <c r="Z230" s="1029" t="s">
        <v>230</v>
      </c>
      <c r="AA230" s="1" t="s">
        <v>230</v>
      </c>
      <c r="AB230" s="1029" t="s">
        <v>230</v>
      </c>
      <c r="AC230" s="1029" t="s">
        <v>230</v>
      </c>
      <c r="AD230" s="1029" t="s">
        <v>230</v>
      </c>
      <c r="AE230" s="1029" t="s">
        <v>614</v>
      </c>
      <c r="AF230" s="1029" t="s">
        <v>623</v>
      </c>
      <c r="AG230" s="39">
        <v>1067746062449</v>
      </c>
      <c r="AH230" s="1029" t="s">
        <v>304</v>
      </c>
      <c r="AI230" s="1036">
        <v>1.1399999999999999</v>
      </c>
      <c r="AJ230" s="1036">
        <v>100</v>
      </c>
      <c r="AK230" s="40">
        <f t="shared" si="22"/>
        <v>0.31232876712328761</v>
      </c>
      <c r="AL230" s="40">
        <v>0</v>
      </c>
      <c r="AM230" s="14">
        <f t="shared" si="23"/>
        <v>0.31232876712328761</v>
      </c>
      <c r="AN230" s="40"/>
      <c r="AO230" s="40"/>
      <c r="AP230" s="40"/>
      <c r="AQ230" s="1644"/>
      <c r="AR230" s="1034"/>
      <c r="AS230" s="45"/>
      <c r="AT230" s="1029"/>
      <c r="AU230" s="1029"/>
      <c r="AV230" s="46"/>
      <c r="AW230" s="1029"/>
      <c r="AX230" s="46"/>
      <c r="AY230" s="2391"/>
      <c r="AZ230" s="55"/>
    </row>
    <row r="231" spans="1:52" s="8" customFormat="1" ht="15.95" customHeight="1" x14ac:dyDescent="0.25">
      <c r="A231" s="36"/>
      <c r="B231" s="1029"/>
      <c r="C231" s="2"/>
      <c r="D231" s="735"/>
      <c r="E231" s="735"/>
      <c r="F231" s="735"/>
      <c r="G231" s="735"/>
      <c r="H231" s="735"/>
      <c r="I231" s="735"/>
      <c r="J231" s="735"/>
      <c r="K231" s="735"/>
      <c r="L231" s="735"/>
      <c r="M231" s="735"/>
      <c r="N231" s="743"/>
      <c r="O231" s="743"/>
      <c r="P231" s="743"/>
      <c r="Q231" s="744"/>
      <c r="R231" s="739"/>
      <c r="S231" s="739"/>
      <c r="T231" s="739"/>
      <c r="U231" s="739"/>
      <c r="V231" s="739"/>
      <c r="W231" s="739"/>
      <c r="X231" s="739"/>
      <c r="Y231" s="735" t="s">
        <v>230</v>
      </c>
      <c r="Z231" s="735" t="s">
        <v>230</v>
      </c>
      <c r="AA231" s="741" t="s">
        <v>230</v>
      </c>
      <c r="AB231" s="735" t="s">
        <v>230</v>
      </c>
      <c r="AC231" s="735" t="s">
        <v>230</v>
      </c>
      <c r="AD231" s="735" t="s">
        <v>230</v>
      </c>
      <c r="AE231" s="735" t="s">
        <v>614</v>
      </c>
      <c r="AF231" s="735" t="s">
        <v>624</v>
      </c>
      <c r="AG231" s="742" t="s">
        <v>23008</v>
      </c>
      <c r="AH231" s="735" t="s">
        <v>22969</v>
      </c>
      <c r="AI231" s="743">
        <v>0.6</v>
      </c>
      <c r="AJ231" s="743">
        <v>26</v>
      </c>
      <c r="AK231" s="828">
        <f t="shared" si="22"/>
        <v>4.2739726027397257E-2</v>
      </c>
      <c r="AL231" s="828">
        <v>0</v>
      </c>
      <c r="AM231" s="745">
        <f t="shared" si="23"/>
        <v>4.2739726027397257E-2</v>
      </c>
      <c r="AN231" s="828"/>
      <c r="AO231" s="828"/>
      <c r="AP231" s="828"/>
      <c r="AQ231" s="1345"/>
      <c r="AR231" s="904"/>
      <c r="AS231" s="1102"/>
      <c r="AT231" s="735"/>
      <c r="AU231" s="735"/>
      <c r="AV231" s="1103"/>
      <c r="AW231" s="735"/>
      <c r="AX231" s="1103" t="s">
        <v>23006</v>
      </c>
      <c r="AY231" s="2391"/>
      <c r="AZ231" s="55"/>
    </row>
    <row r="232" spans="1:52" s="8" customFormat="1" ht="15.95" customHeight="1" x14ac:dyDescent="0.25">
      <c r="A232" s="36"/>
      <c r="B232" s="1029"/>
      <c r="C232" s="2"/>
      <c r="D232" s="1029"/>
      <c r="E232" s="1029"/>
      <c r="F232" s="1029"/>
      <c r="G232" s="1029"/>
      <c r="H232" s="1029"/>
      <c r="I232" s="1029"/>
      <c r="J232" s="1029"/>
      <c r="K232" s="1029"/>
      <c r="L232" s="1029"/>
      <c r="M232" s="1029"/>
      <c r="N232" s="1036"/>
      <c r="O232" s="1036"/>
      <c r="P232" s="1557"/>
      <c r="Q232" s="37"/>
      <c r="R232" s="448"/>
      <c r="S232" s="448"/>
      <c r="T232" s="448"/>
      <c r="U232" s="448"/>
      <c r="V232" s="448"/>
      <c r="W232" s="448"/>
      <c r="X232" s="448"/>
      <c r="Y232" s="1029" t="s">
        <v>230</v>
      </c>
      <c r="Z232" s="1029" t="s">
        <v>230</v>
      </c>
      <c r="AA232" s="1" t="s">
        <v>230</v>
      </c>
      <c r="AB232" s="1029" t="s">
        <v>230</v>
      </c>
      <c r="AC232" s="1029" t="s">
        <v>230</v>
      </c>
      <c r="AD232" s="1029" t="s">
        <v>230</v>
      </c>
      <c r="AE232" s="1029" t="s">
        <v>614</v>
      </c>
      <c r="AF232" s="1029" t="s">
        <v>625</v>
      </c>
      <c r="AG232" s="39" t="s">
        <v>626</v>
      </c>
      <c r="AH232" s="1" t="s">
        <v>627</v>
      </c>
      <c r="AI232" s="1036">
        <v>0.87</v>
      </c>
      <c r="AJ232" s="37">
        <v>2</v>
      </c>
      <c r="AK232" s="40">
        <f t="shared" si="22"/>
        <v>4.767123287671233E-3</v>
      </c>
      <c r="AL232" s="40">
        <v>0</v>
      </c>
      <c r="AM232" s="41">
        <f t="shared" si="23"/>
        <v>4.767123287671233E-3</v>
      </c>
      <c r="AN232" s="40"/>
      <c r="AO232" s="40"/>
      <c r="AP232" s="40"/>
      <c r="AQ232" s="1644"/>
      <c r="AR232" s="1034"/>
      <c r="AS232" s="45"/>
      <c r="AT232" s="1029"/>
      <c r="AU232" s="1029"/>
      <c r="AV232" s="46"/>
      <c r="AW232" s="1029"/>
      <c r="AX232" s="46"/>
      <c r="AY232" s="2391"/>
      <c r="AZ232" s="55"/>
    </row>
    <row r="233" spans="1:52" s="8" customFormat="1" ht="15.75" customHeight="1" x14ac:dyDescent="0.25">
      <c r="A233" s="36"/>
      <c r="B233" s="1029"/>
      <c r="C233" s="2"/>
      <c r="D233" s="1029"/>
      <c r="E233" s="1029"/>
      <c r="F233" s="1029"/>
      <c r="G233" s="1029"/>
      <c r="H233" s="1029"/>
      <c r="I233" s="1029"/>
      <c r="J233" s="1029"/>
      <c r="K233" s="1029"/>
      <c r="L233" s="1029"/>
      <c r="M233" s="1029"/>
      <c r="N233" s="1036"/>
      <c r="O233" s="1036"/>
      <c r="P233" s="1557"/>
      <c r="Q233" s="37"/>
      <c r="R233" s="448"/>
      <c r="S233" s="448"/>
      <c r="T233" s="448"/>
      <c r="U233" s="448"/>
      <c r="V233" s="448"/>
      <c r="W233" s="448"/>
      <c r="X233" s="448"/>
      <c r="Y233" s="1029" t="s">
        <v>230</v>
      </c>
      <c r="Z233" s="1029" t="s">
        <v>230</v>
      </c>
      <c r="AA233" s="1" t="s">
        <v>230</v>
      </c>
      <c r="AB233" s="1029" t="s">
        <v>230</v>
      </c>
      <c r="AC233" s="1029" t="s">
        <v>230</v>
      </c>
      <c r="AD233" s="1029" t="s">
        <v>230</v>
      </c>
      <c r="AE233" s="1029" t="s">
        <v>614</v>
      </c>
      <c r="AF233" s="1029" t="s">
        <v>628</v>
      </c>
      <c r="AG233" s="39" t="s">
        <v>22827</v>
      </c>
      <c r="AH233" s="1029" t="s">
        <v>22813</v>
      </c>
      <c r="AI233" s="1036">
        <v>0.16</v>
      </c>
      <c r="AJ233" s="37">
        <v>81</v>
      </c>
      <c r="AK233" s="40">
        <f t="shared" si="22"/>
        <v>3.5506849315068492E-2</v>
      </c>
      <c r="AL233" s="40">
        <v>0</v>
      </c>
      <c r="AM233" s="41">
        <f t="shared" si="23"/>
        <v>3.5506849315068492E-2</v>
      </c>
      <c r="AN233" s="40"/>
      <c r="AO233" s="40"/>
      <c r="AP233" s="40"/>
      <c r="AQ233" s="1644"/>
      <c r="AR233" s="1034"/>
      <c r="AS233" s="45"/>
      <c r="AT233" s="1029"/>
      <c r="AU233" s="1029"/>
      <c r="AV233" s="46"/>
      <c r="AW233" s="1029"/>
      <c r="AX233" s="46"/>
      <c r="AY233" s="2391"/>
      <c r="AZ233" s="55"/>
    </row>
    <row r="234" spans="1:52" s="8" customFormat="1" ht="15" customHeight="1" x14ac:dyDescent="0.25">
      <c r="A234" s="36"/>
      <c r="B234" s="1029"/>
      <c r="C234" s="2"/>
      <c r="D234" s="1029"/>
      <c r="E234" s="1029"/>
      <c r="F234" s="1029"/>
      <c r="G234" s="1029"/>
      <c r="H234" s="1029"/>
      <c r="I234" s="1029"/>
      <c r="J234" s="1029"/>
      <c r="K234" s="1029"/>
      <c r="L234" s="1029"/>
      <c r="M234" s="1029"/>
      <c r="N234" s="1036"/>
      <c r="O234" s="1036"/>
      <c r="P234" s="1557"/>
      <c r="Q234" s="37"/>
      <c r="R234" s="448"/>
      <c r="S234" s="448"/>
      <c r="T234" s="448"/>
      <c r="U234" s="448"/>
      <c r="V234" s="448"/>
      <c r="W234" s="448"/>
      <c r="X234" s="448"/>
      <c r="Y234" s="1029" t="s">
        <v>230</v>
      </c>
      <c r="Z234" s="1029" t="s">
        <v>230</v>
      </c>
      <c r="AA234" s="1" t="s">
        <v>230</v>
      </c>
      <c r="AB234" s="1029" t="s">
        <v>230</v>
      </c>
      <c r="AC234" s="1029" t="s">
        <v>230</v>
      </c>
      <c r="AD234" s="1029" t="s">
        <v>230</v>
      </c>
      <c r="AE234" s="1029" t="s">
        <v>614</v>
      </c>
      <c r="AF234" s="1029" t="s">
        <v>615</v>
      </c>
      <c r="AG234" s="39">
        <v>313503013600010</v>
      </c>
      <c r="AH234" s="1029" t="s">
        <v>629</v>
      </c>
      <c r="AI234" s="1036">
        <v>1.1399999999999999</v>
      </c>
      <c r="AJ234" s="1036">
        <v>50</v>
      </c>
      <c r="AK234" s="40">
        <f t="shared" si="22"/>
        <v>0.1561643835616438</v>
      </c>
      <c r="AL234" s="40">
        <v>0</v>
      </c>
      <c r="AM234" s="41">
        <v>3.5999999999999997E-2</v>
      </c>
      <c r="AN234" s="40"/>
      <c r="AO234" s="40"/>
      <c r="AP234" s="40"/>
      <c r="AQ234" s="1644"/>
      <c r="AR234" s="1034"/>
      <c r="AS234" s="45"/>
      <c r="AT234" s="1029"/>
      <c r="AU234" s="1029"/>
      <c r="AV234" s="46"/>
      <c r="AW234" s="1029"/>
      <c r="AX234" s="46"/>
      <c r="AY234" s="2391"/>
      <c r="AZ234" s="55"/>
    </row>
    <row r="235" spans="1:52" s="8" customFormat="1" ht="14.25" customHeight="1" x14ac:dyDescent="0.25">
      <c r="A235" s="36"/>
      <c r="B235" s="1029"/>
      <c r="C235" s="2"/>
      <c r="D235" s="1029"/>
      <c r="E235" s="1029"/>
      <c r="F235" s="1029"/>
      <c r="G235" s="1029"/>
      <c r="H235" s="1029"/>
      <c r="I235" s="1029"/>
      <c r="J235" s="1029"/>
      <c r="K235" s="1029"/>
      <c r="L235" s="1029"/>
      <c r="M235" s="1029"/>
      <c r="N235" s="1036"/>
      <c r="O235" s="1036"/>
      <c r="P235" s="1557"/>
      <c r="Q235" s="37"/>
      <c r="R235" s="448"/>
      <c r="S235" s="448"/>
      <c r="T235" s="448"/>
      <c r="U235" s="448"/>
      <c r="V235" s="448"/>
      <c r="W235" s="448"/>
      <c r="X235" s="448"/>
      <c r="Y235" s="1029" t="s">
        <v>230</v>
      </c>
      <c r="Z235" s="1029" t="s">
        <v>230</v>
      </c>
      <c r="AA235" s="1" t="s">
        <v>230</v>
      </c>
      <c r="AB235" s="1029" t="s">
        <v>230</v>
      </c>
      <c r="AC235" s="1029" t="s">
        <v>230</v>
      </c>
      <c r="AD235" s="1029" t="s">
        <v>230</v>
      </c>
      <c r="AE235" s="1029" t="s">
        <v>630</v>
      </c>
      <c r="AF235" s="1029" t="s">
        <v>631</v>
      </c>
      <c r="AG235" s="39">
        <v>1145030002435</v>
      </c>
      <c r="AH235" s="1029" t="s">
        <v>304</v>
      </c>
      <c r="AI235" s="1036">
        <v>1.1399999999999999</v>
      </c>
      <c r="AJ235" s="1036">
        <v>40</v>
      </c>
      <c r="AK235" s="40">
        <f>AJ235*AI235/365</f>
        <v>0.12493150684931505</v>
      </c>
      <c r="AL235" s="40">
        <v>0</v>
      </c>
      <c r="AM235" s="14">
        <f>SUBTOTAL(9,AK235:AL235)</f>
        <v>0.12493150684931505</v>
      </c>
      <c r="AN235" s="40"/>
      <c r="AO235" s="40"/>
      <c r="AP235" s="40"/>
      <c r="AQ235" s="1644"/>
      <c r="AR235" s="1034"/>
      <c r="AS235" s="45"/>
      <c r="AT235" s="1029"/>
      <c r="AU235" s="1029"/>
      <c r="AV235" s="46"/>
      <c r="AW235" s="1029"/>
      <c r="AX235" s="46"/>
      <c r="AY235" s="2391"/>
      <c r="AZ235" s="55"/>
    </row>
    <row r="236" spans="1:52" s="8" customFormat="1" ht="15.75" customHeight="1" x14ac:dyDescent="0.25">
      <c r="A236" s="36"/>
      <c r="B236" s="1029"/>
      <c r="C236" s="2"/>
      <c r="D236" s="1029"/>
      <c r="E236" s="1029"/>
      <c r="F236" s="1029"/>
      <c r="G236" s="1029"/>
      <c r="H236" s="1029"/>
      <c r="I236" s="1029"/>
      <c r="J236" s="1029"/>
      <c r="K236" s="1029"/>
      <c r="L236" s="1029"/>
      <c r="M236" s="1029"/>
      <c r="N236" s="1036"/>
      <c r="O236" s="1036"/>
      <c r="P236" s="1557"/>
      <c r="Q236" s="37"/>
      <c r="R236" s="448"/>
      <c r="S236" s="448"/>
      <c r="T236" s="448"/>
      <c r="U236" s="448"/>
      <c r="V236" s="448"/>
      <c r="W236" s="448"/>
      <c r="X236" s="448"/>
      <c r="Y236" s="1029" t="s">
        <v>230</v>
      </c>
      <c r="Z236" s="1029" t="s">
        <v>230</v>
      </c>
      <c r="AA236" s="1" t="s">
        <v>230</v>
      </c>
      <c r="AB236" s="1029" t="s">
        <v>230</v>
      </c>
      <c r="AC236" s="1029" t="s">
        <v>230</v>
      </c>
      <c r="AD236" s="1029" t="s">
        <v>230</v>
      </c>
      <c r="AE236" s="1029" t="s">
        <v>614</v>
      </c>
      <c r="AF236" s="1029" t="s">
        <v>632</v>
      </c>
      <c r="AG236" s="51">
        <v>1147746779014</v>
      </c>
      <c r="AH236" s="1029" t="s">
        <v>304</v>
      </c>
      <c r="AI236" s="1036">
        <v>1.1399999999999999</v>
      </c>
      <c r="AJ236" s="1036">
        <v>76.8</v>
      </c>
      <c r="AK236" s="40">
        <f>AJ236*AI236/365</f>
        <v>0.2398684931506849</v>
      </c>
      <c r="AL236" s="40">
        <v>0</v>
      </c>
      <c r="AM236" s="14">
        <f>SUBTOTAL(9,AK236:AL236)</f>
        <v>0.2398684931506849</v>
      </c>
      <c r="AN236" s="40"/>
      <c r="AO236" s="40"/>
      <c r="AP236" s="40"/>
      <c r="AQ236" s="368"/>
      <c r="AR236" s="47"/>
      <c r="AS236" s="48"/>
      <c r="AT236" s="1029"/>
      <c r="AU236" s="1029"/>
      <c r="AV236" s="46"/>
      <c r="AW236" s="1029"/>
      <c r="AX236" s="46"/>
      <c r="AY236" s="2391"/>
      <c r="AZ236" s="55"/>
    </row>
    <row r="237" spans="1:52" s="1099" customFormat="1" ht="15.75" customHeight="1" x14ac:dyDescent="0.25">
      <c r="A237" s="1061"/>
      <c r="B237" s="1612"/>
      <c r="C237" s="1062"/>
      <c r="D237" s="1612"/>
      <c r="E237" s="1612"/>
      <c r="F237" s="1612"/>
      <c r="G237" s="1612"/>
      <c r="H237" s="1612"/>
      <c r="I237" s="1612"/>
      <c r="J237" s="1612"/>
      <c r="K237" s="1612"/>
      <c r="L237" s="1612"/>
      <c r="M237" s="1612"/>
      <c r="N237" s="1613"/>
      <c r="O237" s="1613"/>
      <c r="P237" s="1613"/>
      <c r="Q237" s="831"/>
      <c r="R237" s="1614"/>
      <c r="S237" s="1614"/>
      <c r="T237" s="1614"/>
      <c r="U237" s="1614"/>
      <c r="V237" s="1406"/>
      <c r="W237" s="1614"/>
      <c r="X237" s="1614"/>
      <c r="Y237" s="1612"/>
      <c r="Z237" s="1612"/>
      <c r="AA237" s="754"/>
      <c r="AB237" s="1612"/>
      <c r="AC237" s="1612" t="s">
        <v>22238</v>
      </c>
      <c r="AD237" s="1146" t="s">
        <v>22239</v>
      </c>
      <c r="AE237" s="1612" t="s">
        <v>22235</v>
      </c>
      <c r="AF237" s="1612" t="s">
        <v>22236</v>
      </c>
      <c r="AG237" s="1153" t="s">
        <v>22237</v>
      </c>
      <c r="AH237" s="1612" t="s">
        <v>16701</v>
      </c>
      <c r="AI237" s="1613">
        <v>0.87</v>
      </c>
      <c r="AJ237" s="831">
        <v>8</v>
      </c>
      <c r="AK237" s="378">
        <f>AJ237*AI237/365</f>
        <v>1.9068493150684932E-2</v>
      </c>
      <c r="AL237" s="378">
        <v>0</v>
      </c>
      <c r="AM237" s="380">
        <f>SUBTOTAL(9,AK237:AL237)</f>
        <v>1.9068493150684932E-2</v>
      </c>
      <c r="AN237" s="378"/>
      <c r="AO237" s="378"/>
      <c r="AP237" s="378"/>
      <c r="AQ237" s="830"/>
      <c r="AR237" s="484"/>
      <c r="AS237" s="786"/>
      <c r="AT237" s="1612"/>
      <c r="AU237" s="1612"/>
      <c r="AV237" s="383"/>
      <c r="AW237" s="1612"/>
      <c r="AX237" s="2525" t="s">
        <v>22240</v>
      </c>
      <c r="AY237" s="2401"/>
      <c r="AZ237" s="1395"/>
    </row>
    <row r="238" spans="1:52" s="1099" customFormat="1" ht="15.95" customHeight="1" x14ac:dyDescent="0.2">
      <c r="A238" s="353">
        <v>26</v>
      </c>
      <c r="B238" s="366" t="s">
        <v>49</v>
      </c>
      <c r="C238" s="366" t="s">
        <v>59</v>
      </c>
      <c r="D238" s="354" t="s">
        <v>18824</v>
      </c>
      <c r="E238" s="272" t="s">
        <v>20858</v>
      </c>
      <c r="F238" s="272" t="s">
        <v>20859</v>
      </c>
      <c r="G238" s="354" t="s">
        <v>221</v>
      </c>
      <c r="H238" s="354" t="s">
        <v>219</v>
      </c>
      <c r="I238" s="354" t="s">
        <v>220</v>
      </c>
      <c r="J238" s="354" t="s">
        <v>221</v>
      </c>
      <c r="K238" s="354" t="s">
        <v>879</v>
      </c>
      <c r="L238" s="354" t="s">
        <v>221</v>
      </c>
      <c r="M238" s="354" t="s">
        <v>879</v>
      </c>
      <c r="N238" s="440">
        <v>9.4</v>
      </c>
      <c r="O238" s="440">
        <v>2.2000000000000002</v>
      </c>
      <c r="P238" s="360">
        <f>O238*N238</f>
        <v>20.680000000000003</v>
      </c>
      <c r="Q238" s="503">
        <v>5</v>
      </c>
      <c r="R238" s="357"/>
      <c r="S238" s="357">
        <v>1</v>
      </c>
      <c r="T238" s="357"/>
      <c r="U238" s="357"/>
      <c r="V238" s="1444"/>
      <c r="W238" s="357"/>
      <c r="X238" s="357"/>
      <c r="Y238" s="354" t="s">
        <v>62</v>
      </c>
      <c r="Z238" s="366" t="s">
        <v>224</v>
      </c>
      <c r="AA238" s="762" t="s">
        <v>225</v>
      </c>
      <c r="AB238" s="354" t="s">
        <v>1</v>
      </c>
      <c r="AC238" s="354" t="s">
        <v>226</v>
      </c>
      <c r="AD238" s="354" t="s">
        <v>227</v>
      </c>
      <c r="AE238" s="354" t="s">
        <v>636</v>
      </c>
      <c r="AF238" s="354" t="s">
        <v>637</v>
      </c>
      <c r="AG238" s="358" t="s">
        <v>230</v>
      </c>
      <c r="AH238" s="769" t="s">
        <v>337</v>
      </c>
      <c r="AI238" s="359">
        <v>0.114</v>
      </c>
      <c r="AJ238" s="490">
        <v>3293</v>
      </c>
      <c r="AK238" s="359">
        <f t="shared" ref="AK238:AK244" si="24">AJ238*0.086/365</f>
        <v>0.77588493150684923</v>
      </c>
      <c r="AL238" s="359">
        <f t="shared" ref="AL238:AL244" si="25">AJ238*0.028/365</f>
        <v>0.252613698630137</v>
      </c>
      <c r="AM238" s="361">
        <f t="shared" ref="AM238:AM244" si="26">SUM(AK238:AL238)</f>
        <v>1.0284986301369863</v>
      </c>
      <c r="AN238" s="359">
        <f>SUM(AK238:AK250)</f>
        <v>5.0431534246575342</v>
      </c>
      <c r="AO238" s="359">
        <f>SUM(AL238:AL250)</f>
        <v>1.4666246575342465</v>
      </c>
      <c r="AP238" s="359">
        <f>SUM(AM238:AM250)</f>
        <v>6.5097780821917803</v>
      </c>
      <c r="AQ238" s="763">
        <f>AP238*30</f>
        <v>195.2933424657534</v>
      </c>
      <c r="AR238" s="764" t="s">
        <v>231</v>
      </c>
      <c r="AS238" s="765" t="s">
        <v>114</v>
      </c>
      <c r="AT238" s="354" t="s">
        <v>232</v>
      </c>
      <c r="AU238" s="354" t="s">
        <v>59</v>
      </c>
      <c r="AV238" s="916" t="s">
        <v>638</v>
      </c>
      <c r="AW238" s="354" t="s">
        <v>234</v>
      </c>
      <c r="AX238" s="805" t="s">
        <v>20861</v>
      </c>
      <c r="AY238" s="2401"/>
      <c r="AZ238" s="2512" t="s">
        <v>20862</v>
      </c>
    </row>
    <row r="239" spans="1:52" s="8" customFormat="1" ht="15.95" customHeight="1" x14ac:dyDescent="0.25">
      <c r="A239" s="36"/>
      <c r="B239" s="1029"/>
      <c r="C239" s="2"/>
      <c r="D239" s="1029"/>
      <c r="E239" s="1029"/>
      <c r="F239" s="1029"/>
      <c r="G239" s="1029"/>
      <c r="H239" s="1029"/>
      <c r="I239" s="1029"/>
      <c r="J239" s="1029"/>
      <c r="K239" s="1029"/>
      <c r="L239" s="1029"/>
      <c r="M239" s="1029"/>
      <c r="N239" s="1036"/>
      <c r="O239" s="1036"/>
      <c r="P239" s="1557"/>
      <c r="Q239" s="37"/>
      <c r="R239" s="448"/>
      <c r="S239" s="448"/>
      <c r="T239" s="448"/>
      <c r="U239" s="448"/>
      <c r="V239" s="448"/>
      <c r="W239" s="448"/>
      <c r="X239" s="448"/>
      <c r="Y239" s="1029" t="s">
        <v>230</v>
      </c>
      <c r="Z239" s="1029" t="s">
        <v>230</v>
      </c>
      <c r="AA239" s="1" t="s">
        <v>230</v>
      </c>
      <c r="AB239" s="1029" t="s">
        <v>230</v>
      </c>
      <c r="AC239" s="1029" t="s">
        <v>230</v>
      </c>
      <c r="AD239" s="1029" t="s">
        <v>230</v>
      </c>
      <c r="AE239" s="1029" t="s">
        <v>639</v>
      </c>
      <c r="AF239" s="1029" t="s">
        <v>640</v>
      </c>
      <c r="AG239" s="39" t="s">
        <v>230</v>
      </c>
      <c r="AH239" s="1029" t="s">
        <v>337</v>
      </c>
      <c r="AI239" s="40">
        <v>0.114</v>
      </c>
      <c r="AJ239" s="1037">
        <v>3266</v>
      </c>
      <c r="AK239" s="40">
        <f t="shared" si="24"/>
        <v>0.76952328767123279</v>
      </c>
      <c r="AL239" s="40">
        <f t="shared" si="25"/>
        <v>0.2505424657534247</v>
      </c>
      <c r="AM239" s="41">
        <f t="shared" si="26"/>
        <v>1.0200657534246576</v>
      </c>
      <c r="AN239" s="40"/>
      <c r="AO239" s="40"/>
      <c r="AP239" s="40"/>
      <c r="AQ239" s="367"/>
      <c r="AR239" s="42"/>
      <c r="AS239" s="43"/>
      <c r="AT239" s="1029"/>
      <c r="AU239" s="1029"/>
      <c r="AV239" s="44"/>
      <c r="AW239" s="1029"/>
      <c r="AX239" s="46"/>
      <c r="AY239" s="2391"/>
      <c r="AZ239" s="55"/>
    </row>
    <row r="240" spans="1:52" s="8" customFormat="1" ht="15.95" customHeight="1" x14ac:dyDescent="0.25">
      <c r="A240" s="36"/>
      <c r="B240" s="1029"/>
      <c r="C240" s="2"/>
      <c r="D240" s="1029"/>
      <c r="E240" s="1029"/>
      <c r="F240" s="1029"/>
      <c r="G240" s="1029"/>
      <c r="H240" s="1029"/>
      <c r="I240" s="1029"/>
      <c r="J240" s="1029"/>
      <c r="K240" s="1029"/>
      <c r="L240" s="1029"/>
      <c r="M240" s="1029"/>
      <c r="N240" s="1036"/>
      <c r="O240" s="1036"/>
      <c r="P240" s="1557"/>
      <c r="Q240" s="37"/>
      <c r="R240" s="448"/>
      <c r="S240" s="448"/>
      <c r="T240" s="448"/>
      <c r="U240" s="448"/>
      <c r="V240" s="448"/>
      <c r="W240" s="448"/>
      <c r="X240" s="448"/>
      <c r="Y240" s="1029" t="s">
        <v>230</v>
      </c>
      <c r="Z240" s="1029" t="s">
        <v>230</v>
      </c>
      <c r="AA240" s="1" t="s">
        <v>230</v>
      </c>
      <c r="AB240" s="1029" t="s">
        <v>230</v>
      </c>
      <c r="AC240" s="1029" t="s">
        <v>230</v>
      </c>
      <c r="AD240" s="1029" t="s">
        <v>230</v>
      </c>
      <c r="AE240" s="1029" t="s">
        <v>641</v>
      </c>
      <c r="AF240" s="1029" t="s">
        <v>642</v>
      </c>
      <c r="AG240" s="39" t="s">
        <v>230</v>
      </c>
      <c r="AH240" s="1029" t="s">
        <v>337</v>
      </c>
      <c r="AI240" s="40">
        <v>0.114</v>
      </c>
      <c r="AJ240" s="1037">
        <v>3269</v>
      </c>
      <c r="AK240" s="40">
        <f t="shared" si="24"/>
        <v>0.77023013698630127</v>
      </c>
      <c r="AL240" s="40">
        <f t="shared" si="25"/>
        <v>0.25077260273972601</v>
      </c>
      <c r="AM240" s="41">
        <f t="shared" si="26"/>
        <v>1.0210027397260273</v>
      </c>
      <c r="AN240" s="40"/>
      <c r="AO240" s="40"/>
      <c r="AP240" s="40"/>
      <c r="AQ240" s="1644"/>
      <c r="AR240" s="1034"/>
      <c r="AS240" s="45"/>
      <c r="AT240" s="1029"/>
      <c r="AU240" s="1029"/>
      <c r="AV240" s="46"/>
      <c r="AW240" s="1029"/>
      <c r="AX240" s="46"/>
      <c r="AY240" s="2391"/>
      <c r="AZ240" s="55"/>
    </row>
    <row r="241" spans="1:52" s="8" customFormat="1" ht="15.95" customHeight="1" x14ac:dyDescent="0.25">
      <c r="A241" s="36"/>
      <c r="B241" s="1029"/>
      <c r="C241" s="2"/>
      <c r="D241" s="1029"/>
      <c r="E241" s="1029"/>
      <c r="F241" s="1029"/>
      <c r="G241" s="1029"/>
      <c r="H241" s="1029"/>
      <c r="I241" s="1029"/>
      <c r="J241" s="1029"/>
      <c r="K241" s="1029"/>
      <c r="L241" s="1029"/>
      <c r="M241" s="1029"/>
      <c r="N241" s="1036"/>
      <c r="O241" s="1036"/>
      <c r="P241" s="1557"/>
      <c r="Q241" s="37"/>
      <c r="R241" s="448"/>
      <c r="S241" s="448"/>
      <c r="T241" s="448"/>
      <c r="U241" s="448"/>
      <c r="V241" s="448"/>
      <c r="W241" s="448"/>
      <c r="X241" s="448"/>
      <c r="Y241" s="1029" t="s">
        <v>230</v>
      </c>
      <c r="Z241" s="1029" t="s">
        <v>230</v>
      </c>
      <c r="AA241" s="1" t="s">
        <v>230</v>
      </c>
      <c r="AB241" s="1029" t="s">
        <v>230</v>
      </c>
      <c r="AC241" s="1029" t="s">
        <v>230</v>
      </c>
      <c r="AD241" s="1029" t="s">
        <v>230</v>
      </c>
      <c r="AE241" s="1029" t="s">
        <v>645</v>
      </c>
      <c r="AF241" s="1029" t="s">
        <v>646</v>
      </c>
      <c r="AG241" s="39" t="s">
        <v>230</v>
      </c>
      <c r="AH241" s="1029" t="s">
        <v>337</v>
      </c>
      <c r="AI241" s="40">
        <v>0.114</v>
      </c>
      <c r="AJ241" s="1037">
        <v>3279</v>
      </c>
      <c r="AK241" s="40">
        <f t="shared" si="24"/>
        <v>0.77258630136986295</v>
      </c>
      <c r="AL241" s="40">
        <f t="shared" si="25"/>
        <v>0.25153972602739727</v>
      </c>
      <c r="AM241" s="41">
        <f t="shared" si="26"/>
        <v>1.0241260273972603</v>
      </c>
      <c r="AN241" s="40"/>
      <c r="AO241" s="40"/>
      <c r="AP241" s="40"/>
      <c r="AQ241" s="1644"/>
      <c r="AR241" s="1034"/>
      <c r="AS241" s="45"/>
      <c r="AT241" s="1029"/>
      <c r="AU241" s="1029"/>
      <c r="AV241" s="46"/>
      <c r="AW241" s="1029"/>
      <c r="AX241" s="46"/>
      <c r="AY241" s="2391"/>
      <c r="AZ241" s="55"/>
    </row>
    <row r="242" spans="1:52" s="8" customFormat="1" ht="15.95" customHeight="1" x14ac:dyDescent="0.25">
      <c r="A242" s="36"/>
      <c r="B242" s="1029"/>
      <c r="C242" s="2"/>
      <c r="D242" s="1029"/>
      <c r="E242" s="1029"/>
      <c r="F242" s="1029"/>
      <c r="G242" s="1029"/>
      <c r="H242" s="1029"/>
      <c r="I242" s="1029"/>
      <c r="J242" s="1029"/>
      <c r="K242" s="1029"/>
      <c r="L242" s="1029"/>
      <c r="M242" s="1029"/>
      <c r="N242" s="1036"/>
      <c r="O242" s="1036"/>
      <c r="P242" s="1557"/>
      <c r="Q242" s="37"/>
      <c r="R242" s="448"/>
      <c r="S242" s="448"/>
      <c r="T242" s="448"/>
      <c r="U242" s="448"/>
      <c r="V242" s="448"/>
      <c r="W242" s="448"/>
      <c r="X242" s="448"/>
      <c r="Y242" s="1029" t="s">
        <v>230</v>
      </c>
      <c r="Z242" s="1029" t="s">
        <v>230</v>
      </c>
      <c r="AA242" s="1" t="s">
        <v>230</v>
      </c>
      <c r="AB242" s="1029" t="s">
        <v>230</v>
      </c>
      <c r="AC242" s="1029" t="s">
        <v>230</v>
      </c>
      <c r="AD242" s="1029" t="s">
        <v>230</v>
      </c>
      <c r="AE242" s="1029" t="s">
        <v>647</v>
      </c>
      <c r="AF242" s="1029" t="s">
        <v>648</v>
      </c>
      <c r="AG242" s="39" t="s">
        <v>230</v>
      </c>
      <c r="AH242" s="1029" t="s">
        <v>337</v>
      </c>
      <c r="AI242" s="40">
        <v>0.114</v>
      </c>
      <c r="AJ242" s="1037">
        <v>1939.5</v>
      </c>
      <c r="AK242" s="40">
        <f t="shared" si="24"/>
        <v>0.45697808219178082</v>
      </c>
      <c r="AL242" s="40">
        <f t="shared" si="25"/>
        <v>0.14878356164383563</v>
      </c>
      <c r="AM242" s="41">
        <f t="shared" si="26"/>
        <v>0.60576164383561648</v>
      </c>
      <c r="AN242" s="40"/>
      <c r="AO242" s="40"/>
      <c r="AP242" s="40"/>
      <c r="AQ242" s="1644"/>
      <c r="AR242" s="1034"/>
      <c r="AS242" s="45"/>
      <c r="AT242" s="1029"/>
      <c r="AU242" s="1029"/>
      <c r="AV242" s="46"/>
      <c r="AW242" s="1029"/>
      <c r="AX242" s="46"/>
      <c r="AY242" s="2391"/>
      <c r="AZ242" s="55"/>
    </row>
    <row r="243" spans="1:52" s="8" customFormat="1" ht="15.95" customHeight="1" x14ac:dyDescent="0.25">
      <c r="A243" s="36"/>
      <c r="B243" s="1029"/>
      <c r="C243" s="2"/>
      <c r="D243" s="1029"/>
      <c r="E243" s="1029"/>
      <c r="F243" s="1029"/>
      <c r="G243" s="1029"/>
      <c r="H243" s="1029"/>
      <c r="I243" s="1029"/>
      <c r="J243" s="1029"/>
      <c r="K243" s="1029"/>
      <c r="L243" s="1029"/>
      <c r="M243" s="1029"/>
      <c r="N243" s="1036"/>
      <c r="O243" s="1036"/>
      <c r="P243" s="1557"/>
      <c r="Q243" s="37"/>
      <c r="R243" s="448"/>
      <c r="S243" s="448"/>
      <c r="T243" s="448"/>
      <c r="U243" s="448"/>
      <c r="V243" s="448"/>
      <c r="W243" s="448"/>
      <c r="X243" s="448"/>
      <c r="Y243" s="1029" t="s">
        <v>230</v>
      </c>
      <c r="Z243" s="1029" t="s">
        <v>230</v>
      </c>
      <c r="AA243" s="1" t="s">
        <v>230</v>
      </c>
      <c r="AB243" s="1029" t="s">
        <v>230</v>
      </c>
      <c r="AC243" s="1029" t="s">
        <v>230</v>
      </c>
      <c r="AD243" s="1029" t="s">
        <v>230</v>
      </c>
      <c r="AE243" s="1029" t="s">
        <v>649</v>
      </c>
      <c r="AF243" s="1029" t="s">
        <v>650</v>
      </c>
      <c r="AG243" s="39" t="s">
        <v>230</v>
      </c>
      <c r="AH243" s="1029" t="s">
        <v>337</v>
      </c>
      <c r="AI243" s="40">
        <v>0.114</v>
      </c>
      <c r="AJ243" s="1037">
        <v>2030</v>
      </c>
      <c r="AK243" s="40">
        <f t="shared" si="24"/>
        <v>0.47830136986301364</v>
      </c>
      <c r="AL243" s="40">
        <f t="shared" si="25"/>
        <v>0.1557260273972603</v>
      </c>
      <c r="AM243" s="41">
        <f t="shared" si="26"/>
        <v>0.63402739726027391</v>
      </c>
      <c r="AN243" s="40"/>
      <c r="AO243" s="40"/>
      <c r="AP243" s="40"/>
      <c r="AQ243" s="1644"/>
      <c r="AR243" s="1034"/>
      <c r="AS243" s="45"/>
      <c r="AT243" s="1029"/>
      <c r="AU243" s="1029"/>
      <c r="AV243" s="46"/>
      <c r="AW243" s="1029"/>
      <c r="AX243" s="46"/>
      <c r="AY243" s="2391"/>
      <c r="AZ243" s="55"/>
    </row>
    <row r="244" spans="1:52" s="8" customFormat="1" ht="15.95" customHeight="1" x14ac:dyDescent="0.25">
      <c r="A244" s="36"/>
      <c r="B244" s="1029"/>
      <c r="C244" s="2"/>
      <c r="D244" s="1029"/>
      <c r="E244" s="1029"/>
      <c r="F244" s="1029"/>
      <c r="G244" s="1029"/>
      <c r="H244" s="1029"/>
      <c r="I244" s="1029"/>
      <c r="J244" s="1029"/>
      <c r="K244" s="1029"/>
      <c r="L244" s="1029"/>
      <c r="M244" s="1029"/>
      <c r="N244" s="1036"/>
      <c r="O244" s="1036"/>
      <c r="P244" s="1557"/>
      <c r="Q244" s="37"/>
      <c r="R244" s="448"/>
      <c r="S244" s="448"/>
      <c r="T244" s="448"/>
      <c r="U244" s="448"/>
      <c r="V244" s="448"/>
      <c r="W244" s="448"/>
      <c r="X244" s="448"/>
      <c r="Y244" s="1029" t="s">
        <v>230</v>
      </c>
      <c r="Z244" s="1029" t="s">
        <v>230</v>
      </c>
      <c r="AA244" s="1" t="s">
        <v>230</v>
      </c>
      <c r="AB244" s="1029" t="s">
        <v>230</v>
      </c>
      <c r="AC244" s="1029" t="s">
        <v>230</v>
      </c>
      <c r="AD244" s="1029" t="s">
        <v>230</v>
      </c>
      <c r="AE244" s="1029" t="s">
        <v>651</v>
      </c>
      <c r="AF244" s="1029" t="s">
        <v>652</v>
      </c>
      <c r="AG244" s="39" t="s">
        <v>230</v>
      </c>
      <c r="AH244" s="1029" t="s">
        <v>337</v>
      </c>
      <c r="AI244" s="40">
        <v>0.114</v>
      </c>
      <c r="AJ244" s="1037">
        <v>2042</v>
      </c>
      <c r="AK244" s="40">
        <f t="shared" si="24"/>
        <v>0.48112876712328767</v>
      </c>
      <c r="AL244" s="40">
        <f t="shared" si="25"/>
        <v>0.15664657534246576</v>
      </c>
      <c r="AM244" s="41">
        <f t="shared" si="26"/>
        <v>0.6377753424657534</v>
      </c>
      <c r="AN244" s="40"/>
      <c r="AO244" s="40"/>
      <c r="AP244" s="40"/>
      <c r="AQ244" s="1644"/>
      <c r="AR244" s="1034"/>
      <c r="AS244" s="45"/>
      <c r="AT244" s="1029"/>
      <c r="AU244" s="1029"/>
      <c r="AV244" s="46"/>
      <c r="AW244" s="1029"/>
      <c r="AX244" s="46"/>
      <c r="AY244" s="2391"/>
      <c r="AZ244" s="55"/>
    </row>
    <row r="245" spans="1:52" s="8" customFormat="1" ht="15.95" customHeight="1" x14ac:dyDescent="0.25">
      <c r="A245" s="36"/>
      <c r="B245" s="1029"/>
      <c r="C245" s="2"/>
      <c r="D245" s="1029"/>
      <c r="E245" s="1029"/>
      <c r="F245" s="1029"/>
      <c r="G245" s="1029"/>
      <c r="H245" s="1029"/>
      <c r="I245" s="1029"/>
      <c r="J245" s="1029"/>
      <c r="K245" s="1029"/>
      <c r="L245" s="1029"/>
      <c r="M245" s="1029"/>
      <c r="N245" s="1036"/>
      <c r="O245" s="1036"/>
      <c r="P245" s="1557"/>
      <c r="Q245" s="37"/>
      <c r="R245" s="448"/>
      <c r="S245" s="448"/>
      <c r="T245" s="448"/>
      <c r="U245" s="448"/>
      <c r="V245" s="448"/>
      <c r="W245" s="448"/>
      <c r="X245" s="448"/>
      <c r="Y245" s="1029" t="s">
        <v>230</v>
      </c>
      <c r="Z245" s="1029" t="s">
        <v>230</v>
      </c>
      <c r="AA245" s="1" t="s">
        <v>230</v>
      </c>
      <c r="AB245" s="1029" t="s">
        <v>230</v>
      </c>
      <c r="AC245" s="1029" t="s">
        <v>230</v>
      </c>
      <c r="AD245" s="1029" t="s">
        <v>230</v>
      </c>
      <c r="AE245" s="1029" t="s">
        <v>655</v>
      </c>
      <c r="AF245" s="1029" t="s">
        <v>656</v>
      </c>
      <c r="AG245" s="39">
        <v>1035005902470</v>
      </c>
      <c r="AH245" s="1029" t="s">
        <v>657</v>
      </c>
      <c r="AI245" s="1036">
        <v>2.0699999999999998</v>
      </c>
      <c r="AJ245" s="40">
        <v>80</v>
      </c>
      <c r="AK245" s="40">
        <f t="shared" ref="AK245:AK250" si="27">AJ245*AI245/365</f>
        <v>0.4536986301369863</v>
      </c>
      <c r="AL245" s="40">
        <v>0</v>
      </c>
      <c r="AM245" s="41">
        <f t="shared" ref="AM245:AM250" si="28">SUBTOTAL(9,AK245:AL245)</f>
        <v>0.4536986301369863</v>
      </c>
      <c r="AN245" s="40"/>
      <c r="AO245" s="40"/>
      <c r="AP245" s="40"/>
      <c r="AQ245" s="1644"/>
      <c r="AR245" s="1034"/>
      <c r="AS245" s="45"/>
      <c r="AT245" s="1029"/>
      <c r="AU245" s="1029"/>
      <c r="AV245" s="46"/>
      <c r="AW245" s="1029"/>
      <c r="AX245" s="46"/>
      <c r="AY245" s="2391"/>
      <c r="AZ245" s="55"/>
    </row>
    <row r="246" spans="1:52" s="8" customFormat="1" ht="15.95" customHeight="1" x14ac:dyDescent="0.25">
      <c r="A246" s="36"/>
      <c r="B246" s="1029"/>
      <c r="C246" s="2"/>
      <c r="D246" s="1029"/>
      <c r="E246" s="1029"/>
      <c r="F246" s="1029"/>
      <c r="G246" s="1029"/>
      <c r="H246" s="1029"/>
      <c r="I246" s="1029"/>
      <c r="J246" s="1029"/>
      <c r="K246" s="1029"/>
      <c r="L246" s="1029"/>
      <c r="M246" s="1029"/>
      <c r="N246" s="1036"/>
      <c r="O246" s="1036"/>
      <c r="P246" s="1557"/>
      <c r="Q246" s="37"/>
      <c r="R246" s="448"/>
      <c r="S246" s="448"/>
      <c r="T246" s="448"/>
      <c r="U246" s="448"/>
      <c r="V246" s="448"/>
      <c r="W246" s="448"/>
      <c r="X246" s="448"/>
      <c r="Y246" s="1029" t="s">
        <v>230</v>
      </c>
      <c r="Z246" s="1029" t="s">
        <v>230</v>
      </c>
      <c r="AA246" s="1" t="s">
        <v>230</v>
      </c>
      <c r="AB246" s="1029" t="s">
        <v>230</v>
      </c>
      <c r="AC246" s="1029" t="s">
        <v>230</v>
      </c>
      <c r="AD246" s="1029" t="s">
        <v>230</v>
      </c>
      <c r="AE246" s="1029" t="s">
        <v>658</v>
      </c>
      <c r="AF246" s="1029" t="s">
        <v>659</v>
      </c>
      <c r="AG246" s="39">
        <v>5087746653715</v>
      </c>
      <c r="AH246" s="1029" t="s">
        <v>280</v>
      </c>
      <c r="AI246" s="1036">
        <v>0.87</v>
      </c>
      <c r="AJ246" s="37">
        <v>3</v>
      </c>
      <c r="AK246" s="40">
        <f t="shared" si="27"/>
        <v>7.1506849315068491E-3</v>
      </c>
      <c r="AL246" s="40">
        <v>0</v>
      </c>
      <c r="AM246" s="41">
        <f t="shared" si="28"/>
        <v>7.1506849315068491E-3</v>
      </c>
      <c r="AN246" s="40"/>
      <c r="AO246" s="40"/>
      <c r="AP246" s="40"/>
      <c r="AQ246" s="1644"/>
      <c r="AR246" s="1034"/>
      <c r="AS246" s="45"/>
      <c r="AT246" s="1029"/>
      <c r="AU246" s="1029"/>
      <c r="AV246" s="46"/>
      <c r="AW246" s="1029"/>
      <c r="AX246" s="46"/>
      <c r="AY246" s="2391"/>
      <c r="AZ246" s="55"/>
    </row>
    <row r="247" spans="1:52" s="8" customFormat="1" ht="15.95" customHeight="1" x14ac:dyDescent="0.25">
      <c r="A247" s="36"/>
      <c r="B247" s="1029"/>
      <c r="C247" s="2"/>
      <c r="D247" s="1029"/>
      <c r="E247" s="1029"/>
      <c r="F247" s="1029"/>
      <c r="G247" s="1029"/>
      <c r="H247" s="1029"/>
      <c r="I247" s="1029"/>
      <c r="J247" s="1029"/>
      <c r="K247" s="1029"/>
      <c r="L247" s="1029"/>
      <c r="M247" s="1029"/>
      <c r="N247" s="1036"/>
      <c r="O247" s="1036"/>
      <c r="P247" s="1557"/>
      <c r="Q247" s="37"/>
      <c r="R247" s="448"/>
      <c r="S247" s="448"/>
      <c r="T247" s="448"/>
      <c r="U247" s="448"/>
      <c r="V247" s="448"/>
      <c r="W247" s="448"/>
      <c r="X247" s="448"/>
      <c r="Y247" s="1029" t="s">
        <v>230</v>
      </c>
      <c r="Z247" s="1029" t="s">
        <v>230</v>
      </c>
      <c r="AA247" s="1" t="s">
        <v>230</v>
      </c>
      <c r="AB247" s="1029" t="s">
        <v>230</v>
      </c>
      <c r="AC247" s="1029" t="s">
        <v>230</v>
      </c>
      <c r="AD247" s="1029" t="s">
        <v>230</v>
      </c>
      <c r="AE247" s="1029" t="s">
        <v>658</v>
      </c>
      <c r="AF247" s="2647" t="s">
        <v>247</v>
      </c>
      <c r="AG247" s="39">
        <v>1037724007276</v>
      </c>
      <c r="AH247" s="1029" t="s">
        <v>245</v>
      </c>
      <c r="AI247" s="1036">
        <v>1.51</v>
      </c>
      <c r="AJ247" s="37">
        <v>6</v>
      </c>
      <c r="AK247" s="40">
        <f t="shared" si="27"/>
        <v>2.4821917808219178E-2</v>
      </c>
      <c r="AL247" s="40">
        <v>0</v>
      </c>
      <c r="AM247" s="41">
        <f t="shared" si="28"/>
        <v>2.4821917808219178E-2</v>
      </c>
      <c r="AN247" s="40"/>
      <c r="AO247" s="40"/>
      <c r="AP247" s="40"/>
      <c r="AQ247" s="1644"/>
      <c r="AR247" s="1034"/>
      <c r="AS247" s="45"/>
      <c r="AT247" s="1029"/>
      <c r="AU247" s="1029"/>
      <c r="AV247" s="46"/>
      <c r="AW247" s="1029"/>
      <c r="AX247" s="46"/>
      <c r="AY247" s="2391"/>
      <c r="AZ247" s="55"/>
    </row>
    <row r="248" spans="1:52" s="8" customFormat="1" ht="15.95" customHeight="1" x14ac:dyDescent="0.25">
      <c r="A248" s="36"/>
      <c r="B248" s="1029"/>
      <c r="C248" s="2"/>
      <c r="D248" s="1029"/>
      <c r="E248" s="1029"/>
      <c r="F248" s="1029"/>
      <c r="G248" s="1029"/>
      <c r="H248" s="1029"/>
      <c r="I248" s="1029"/>
      <c r="J248" s="1029"/>
      <c r="K248" s="1029"/>
      <c r="L248" s="1029"/>
      <c r="M248" s="1029"/>
      <c r="N248" s="1036"/>
      <c r="O248" s="1036"/>
      <c r="P248" s="1557"/>
      <c r="Q248" s="37"/>
      <c r="R248" s="448"/>
      <c r="S248" s="448"/>
      <c r="T248" s="448"/>
      <c r="U248" s="448"/>
      <c r="V248" s="448"/>
      <c r="W248" s="448"/>
      <c r="X248" s="448"/>
      <c r="Y248" s="1029" t="s">
        <v>230</v>
      </c>
      <c r="Z248" s="1029" t="s">
        <v>230</v>
      </c>
      <c r="AA248" s="1" t="s">
        <v>230</v>
      </c>
      <c r="AB248" s="1029" t="s">
        <v>230</v>
      </c>
      <c r="AC248" s="1029" t="s">
        <v>230</v>
      </c>
      <c r="AD248" s="1029" t="s">
        <v>230</v>
      </c>
      <c r="AE248" s="1029" t="s">
        <v>658</v>
      </c>
      <c r="AF248" s="1029" t="s">
        <v>660</v>
      </c>
      <c r="AG248" s="39">
        <v>1027700198767</v>
      </c>
      <c r="AH248" s="1029" t="s">
        <v>245</v>
      </c>
      <c r="AI248" s="1036">
        <v>1.51</v>
      </c>
      <c r="AJ248" s="37">
        <v>6</v>
      </c>
      <c r="AK248" s="40">
        <f t="shared" si="27"/>
        <v>2.4821917808219178E-2</v>
      </c>
      <c r="AL248" s="40">
        <v>0</v>
      </c>
      <c r="AM248" s="41">
        <f t="shared" si="28"/>
        <v>2.4821917808219178E-2</v>
      </c>
      <c r="AN248" s="40"/>
      <c r="AO248" s="40"/>
      <c r="AP248" s="40"/>
      <c r="AQ248" s="1644"/>
      <c r="AR248" s="1034"/>
      <c r="AS248" s="45"/>
      <c r="AT248" s="1029"/>
      <c r="AU248" s="1029"/>
      <c r="AV248" s="46"/>
      <c r="AW248" s="1029"/>
      <c r="AX248" s="46"/>
      <c r="AY248" s="2391"/>
      <c r="AZ248" s="55"/>
    </row>
    <row r="249" spans="1:52" s="8" customFormat="1" ht="15.95" customHeight="1" x14ac:dyDescent="0.25">
      <c r="A249" s="36"/>
      <c r="B249" s="1136"/>
      <c r="C249" s="2"/>
      <c r="D249" s="1136"/>
      <c r="E249" s="1136"/>
      <c r="F249" s="1136"/>
      <c r="G249" s="1136"/>
      <c r="H249" s="1136"/>
      <c r="I249" s="1136"/>
      <c r="J249" s="1136"/>
      <c r="K249" s="1136"/>
      <c r="L249" s="1136"/>
      <c r="M249" s="1136"/>
      <c r="N249" s="1137"/>
      <c r="O249" s="1137"/>
      <c r="P249" s="1557"/>
      <c r="Q249" s="37"/>
      <c r="R249" s="448"/>
      <c r="S249" s="448"/>
      <c r="T249" s="448"/>
      <c r="U249" s="448"/>
      <c r="V249" s="448"/>
      <c r="W249" s="448"/>
      <c r="X249" s="448"/>
      <c r="Y249" s="1136" t="s">
        <v>230</v>
      </c>
      <c r="Z249" s="1136" t="s">
        <v>230</v>
      </c>
      <c r="AA249" s="1" t="s">
        <v>230</v>
      </c>
      <c r="AB249" s="1136" t="s">
        <v>230</v>
      </c>
      <c r="AC249" s="1136" t="s">
        <v>230</v>
      </c>
      <c r="AD249" s="1136" t="s">
        <v>230</v>
      </c>
      <c r="AE249" s="1029" t="s">
        <v>661</v>
      </c>
      <c r="AF249" s="1029" t="s">
        <v>662</v>
      </c>
      <c r="AG249" s="39">
        <v>1027700132195</v>
      </c>
      <c r="AH249" s="1029" t="s">
        <v>663</v>
      </c>
      <c r="AI249" s="1036">
        <v>1.17</v>
      </c>
      <c r="AJ249" s="37">
        <v>8</v>
      </c>
      <c r="AK249" s="40">
        <f t="shared" si="27"/>
        <v>2.5643835616438355E-2</v>
      </c>
      <c r="AL249" s="40">
        <v>0</v>
      </c>
      <c r="AM249" s="41">
        <f t="shared" si="28"/>
        <v>2.5643835616438355E-2</v>
      </c>
      <c r="AN249" s="40"/>
      <c r="AO249" s="40"/>
      <c r="AP249" s="40"/>
      <c r="AQ249" s="368"/>
      <c r="AR249" s="47"/>
      <c r="AS249" s="48"/>
      <c r="AT249" s="1136"/>
      <c r="AU249" s="1136"/>
      <c r="AV249" s="46"/>
      <c r="AW249" s="1136"/>
      <c r="AX249" s="46"/>
      <c r="AY249" s="2391"/>
      <c r="AZ249" s="55"/>
    </row>
    <row r="250" spans="1:52" s="8" customFormat="1" ht="15.95" customHeight="1" x14ac:dyDescent="0.25">
      <c r="A250" s="36"/>
      <c r="B250" s="1029"/>
      <c r="C250" s="2"/>
      <c r="D250" s="1029"/>
      <c r="E250" s="1029"/>
      <c r="F250" s="1029"/>
      <c r="G250" s="1029"/>
      <c r="H250" s="1029"/>
      <c r="I250" s="1029"/>
      <c r="J250" s="1029"/>
      <c r="K250" s="1029"/>
      <c r="L250" s="1029"/>
      <c r="M250" s="1029"/>
      <c r="N250" s="1036"/>
      <c r="O250" s="1036"/>
      <c r="P250" s="1557"/>
      <c r="Q250" s="37"/>
      <c r="R250" s="448"/>
      <c r="S250" s="448"/>
      <c r="T250" s="448"/>
      <c r="U250" s="448"/>
      <c r="V250" s="448"/>
      <c r="W250" s="448"/>
      <c r="X250" s="448"/>
      <c r="Y250" s="1136" t="s">
        <v>230</v>
      </c>
      <c r="Z250" s="1136" t="s">
        <v>230</v>
      </c>
      <c r="AA250" s="1" t="s">
        <v>230</v>
      </c>
      <c r="AB250" s="1136" t="s">
        <v>230</v>
      </c>
      <c r="AC250" s="1136" t="s">
        <v>17813</v>
      </c>
      <c r="AD250" t="s">
        <v>17814</v>
      </c>
      <c r="AE250" s="1099" t="s">
        <v>17815</v>
      </c>
      <c r="AF250" s="1099" t="s">
        <v>17811</v>
      </c>
      <c r="AG250" s="1140" t="s">
        <v>17812</v>
      </c>
      <c r="AH250" s="1099" t="s">
        <v>623</v>
      </c>
      <c r="AI250" s="1099">
        <v>0.87</v>
      </c>
      <c r="AJ250" s="1656">
        <v>1</v>
      </c>
      <c r="AK250" s="40">
        <f t="shared" si="27"/>
        <v>2.3835616438356165E-3</v>
      </c>
      <c r="AL250" s="14">
        <v>0</v>
      </c>
      <c r="AM250" s="41">
        <f t="shared" si="28"/>
        <v>2.3835616438356165E-3</v>
      </c>
      <c r="AN250" s="40"/>
      <c r="AO250" s="40"/>
      <c r="AP250" s="40"/>
      <c r="AQ250" s="368"/>
      <c r="AR250" s="47"/>
      <c r="AS250" s="48"/>
      <c r="AT250" s="1029"/>
      <c r="AU250" s="1029"/>
      <c r="AV250" s="46"/>
      <c r="AW250" s="1029"/>
      <c r="AX250" s="2526" t="s">
        <v>17810</v>
      </c>
      <c r="AY250" s="2391"/>
      <c r="AZ250" s="55"/>
    </row>
    <row r="251" spans="1:52" s="8" customFormat="1" ht="15.95" customHeight="1" x14ac:dyDescent="0.25">
      <c r="A251" s="36"/>
      <c r="B251" s="1029"/>
      <c r="C251" s="2"/>
      <c r="D251" s="1029"/>
      <c r="E251" s="1029"/>
      <c r="F251" s="1029"/>
      <c r="G251" s="1029"/>
      <c r="H251" s="1029"/>
      <c r="I251" s="1029"/>
      <c r="J251" s="1029"/>
      <c r="K251" s="1029"/>
      <c r="L251" s="1029"/>
      <c r="M251" s="1029"/>
      <c r="N251" s="1036"/>
      <c r="O251" s="1036"/>
      <c r="P251" s="1557"/>
      <c r="Q251" s="37"/>
      <c r="R251" s="448"/>
      <c r="S251" s="448"/>
      <c r="T251" s="448"/>
      <c r="U251" s="448"/>
      <c r="V251" s="448"/>
      <c r="W251" s="448"/>
      <c r="X251" s="448"/>
      <c r="Y251" s="1029" t="s">
        <v>230</v>
      </c>
      <c r="Z251" s="1029" t="s">
        <v>230</v>
      </c>
      <c r="AA251" s="1" t="s">
        <v>230</v>
      </c>
      <c r="AB251" s="735" t="s">
        <v>230</v>
      </c>
      <c r="AC251" s="735" t="s">
        <v>230</v>
      </c>
      <c r="AD251" s="735" t="s">
        <v>230</v>
      </c>
      <c r="AE251" s="735" t="s">
        <v>643</v>
      </c>
      <c r="AF251" s="735" t="s">
        <v>644</v>
      </c>
      <c r="AG251" s="742" t="s">
        <v>230</v>
      </c>
      <c r="AH251" s="735" t="s">
        <v>337</v>
      </c>
      <c r="AI251" s="828">
        <v>0.114</v>
      </c>
      <c r="AJ251" s="903">
        <v>3282</v>
      </c>
      <c r="AK251" s="828">
        <v>0.7822849315068493</v>
      </c>
      <c r="AL251" s="828">
        <v>0.24277808219178085</v>
      </c>
      <c r="AM251" s="745">
        <v>1.0250630136986301</v>
      </c>
      <c r="AN251" s="40"/>
      <c r="AO251" s="40"/>
      <c r="AP251" s="40"/>
      <c r="AQ251" s="1644"/>
      <c r="AR251" s="1034"/>
      <c r="AS251" s="45"/>
      <c r="AT251" s="1029"/>
      <c r="AU251" s="1029"/>
      <c r="AV251" s="46"/>
      <c r="AW251" s="1029"/>
      <c r="AX251" s="46"/>
      <c r="AY251" s="2391"/>
      <c r="AZ251" s="55"/>
    </row>
    <row r="252" spans="1:52" s="8" customFormat="1" ht="15.95" customHeight="1" x14ac:dyDescent="0.25">
      <c r="A252" s="36"/>
      <c r="B252" s="1029"/>
      <c r="C252" s="2"/>
      <c r="D252" s="1029"/>
      <c r="E252" s="1029"/>
      <c r="F252" s="1029"/>
      <c r="G252" s="1029"/>
      <c r="H252" s="1029"/>
      <c r="I252" s="1029"/>
      <c r="J252" s="1029"/>
      <c r="K252" s="1029"/>
      <c r="L252" s="1029"/>
      <c r="M252" s="1029"/>
      <c r="N252" s="1036"/>
      <c r="O252" s="1036"/>
      <c r="P252" s="1557"/>
      <c r="Q252" s="37"/>
      <c r="R252" s="448"/>
      <c r="S252" s="448"/>
      <c r="T252" s="448"/>
      <c r="U252" s="448"/>
      <c r="V252" s="448"/>
      <c r="W252" s="448"/>
      <c r="X252" s="448"/>
      <c r="Y252" s="1029" t="s">
        <v>230</v>
      </c>
      <c r="Z252" s="1029" t="s">
        <v>230</v>
      </c>
      <c r="AA252" s="1" t="s">
        <v>230</v>
      </c>
      <c r="AB252" s="735" t="s">
        <v>230</v>
      </c>
      <c r="AC252" s="735" t="s">
        <v>230</v>
      </c>
      <c r="AD252" s="735" t="s">
        <v>230</v>
      </c>
      <c r="AE252" s="735" t="s">
        <v>653</v>
      </c>
      <c r="AF252" s="735" t="s">
        <v>654</v>
      </c>
      <c r="AG252" s="742" t="s">
        <v>230</v>
      </c>
      <c r="AH252" s="1331" t="s">
        <v>337</v>
      </c>
      <c r="AI252" s="828">
        <v>0.114</v>
      </c>
      <c r="AJ252" s="903">
        <v>644.79999999999995</v>
      </c>
      <c r="AK252" s="828">
        <v>0.15369205479452053</v>
      </c>
      <c r="AL252" s="828">
        <v>4.7697534246575336E-2</v>
      </c>
      <c r="AM252" s="745">
        <v>0.20138958904109586</v>
      </c>
      <c r="AN252" s="40"/>
      <c r="AO252" s="40"/>
      <c r="AP252" s="40"/>
      <c r="AQ252" s="1644"/>
      <c r="AR252" s="1034"/>
      <c r="AS252" s="45"/>
      <c r="AT252" s="1029"/>
      <c r="AU252" s="1029"/>
      <c r="AV252" s="46"/>
      <c r="AW252" s="1029"/>
      <c r="AX252" s="46"/>
      <c r="AY252" s="2391"/>
      <c r="AZ252" s="55"/>
    </row>
    <row r="253" spans="1:52" s="8" customFormat="1" ht="19.5" customHeight="1" x14ac:dyDescent="0.25">
      <c r="A253" s="182">
        <v>27</v>
      </c>
      <c r="B253" s="170" t="s">
        <v>49</v>
      </c>
      <c r="C253" s="170" t="s">
        <v>59</v>
      </c>
      <c r="D253" s="166" t="s">
        <v>19146</v>
      </c>
      <c r="E253" s="166" t="s">
        <v>665</v>
      </c>
      <c r="F253" s="166" t="s">
        <v>666</v>
      </c>
      <c r="G253" s="166"/>
      <c r="H253" s="166" t="s">
        <v>219</v>
      </c>
      <c r="I253" s="166" t="s">
        <v>220</v>
      </c>
      <c r="J253" s="166" t="s">
        <v>221</v>
      </c>
      <c r="K253" s="166" t="s">
        <v>484</v>
      </c>
      <c r="L253" s="166" t="s">
        <v>317</v>
      </c>
      <c r="M253" s="166">
        <v>0</v>
      </c>
      <c r="N253" s="199">
        <v>13.5</v>
      </c>
      <c r="O253" s="199">
        <v>3</v>
      </c>
      <c r="P253" s="186">
        <f>N253*O253</f>
        <v>40.5</v>
      </c>
      <c r="Q253" s="184">
        <v>4</v>
      </c>
      <c r="R253" s="183"/>
      <c r="S253" s="183">
        <v>2</v>
      </c>
      <c r="T253" s="183"/>
      <c r="U253" s="183">
        <v>1</v>
      </c>
      <c r="V253" s="183"/>
      <c r="W253" s="183"/>
      <c r="X253" s="183"/>
      <c r="Y253" s="166" t="s">
        <v>62</v>
      </c>
      <c r="Z253" s="170" t="s">
        <v>224</v>
      </c>
      <c r="AA253" s="197" t="s">
        <v>225</v>
      </c>
      <c r="AB253" s="166" t="s">
        <v>1</v>
      </c>
      <c r="AC253" s="166" t="s">
        <v>226</v>
      </c>
      <c r="AD253" s="166" t="s">
        <v>227</v>
      </c>
      <c r="AE253" s="166" t="s">
        <v>667</v>
      </c>
      <c r="AF253" s="166" t="s">
        <v>668</v>
      </c>
      <c r="AG253" s="165" t="s">
        <v>230</v>
      </c>
      <c r="AH253" s="201" t="s">
        <v>337</v>
      </c>
      <c r="AI253" s="167">
        <v>0.114</v>
      </c>
      <c r="AJ253" s="168">
        <v>3253.3</v>
      </c>
      <c r="AK253" s="167">
        <v>0.77544410958904109</v>
      </c>
      <c r="AL253" s="167">
        <v>0.24065506849315069</v>
      </c>
      <c r="AM253" s="187">
        <f>AK253+AL253</f>
        <v>1.0160991780821917</v>
      </c>
      <c r="AN253" s="167">
        <f>SUM(AK253:AK266)</f>
        <v>6.3422486027397262</v>
      </c>
      <c r="AO253" s="167">
        <f>SUM(AL253:AL266)</f>
        <v>1.6057247671232877</v>
      </c>
      <c r="AP253" s="167">
        <f>SUM(AM253:AM266)</f>
        <v>7.9479733698630133</v>
      </c>
      <c r="AQ253" s="372">
        <f>AP253*30</f>
        <v>238.43920109589041</v>
      </c>
      <c r="AR253" s="189" t="s">
        <v>231</v>
      </c>
      <c r="AS253" s="190"/>
      <c r="AT253" s="166" t="s">
        <v>232</v>
      </c>
      <c r="AU253" s="166" t="s">
        <v>59</v>
      </c>
      <c r="AV253" s="1931" t="s">
        <v>669</v>
      </c>
      <c r="AW253" s="166" t="s">
        <v>1122</v>
      </c>
      <c r="AX253" s="46"/>
      <c r="AY253" s="2391"/>
      <c r="AZ253" s="55"/>
    </row>
    <row r="254" spans="1:52" s="8" customFormat="1" ht="15.95" customHeight="1" x14ac:dyDescent="0.25">
      <c r="A254" s="36"/>
      <c r="B254" s="1029"/>
      <c r="C254" s="2"/>
      <c r="D254" s="1029"/>
      <c r="E254" s="1029"/>
      <c r="F254" s="1029"/>
      <c r="G254" s="1029"/>
      <c r="H254" s="1029"/>
      <c r="I254" s="1029"/>
      <c r="J254" s="1029"/>
      <c r="K254" s="1029"/>
      <c r="L254" s="1029"/>
      <c r="M254" s="1029"/>
      <c r="N254" s="1036"/>
      <c r="O254" s="1036"/>
      <c r="P254" s="1557"/>
      <c r="Q254" s="37"/>
      <c r="R254" s="448"/>
      <c r="S254" s="448"/>
      <c r="T254" s="448"/>
      <c r="U254" s="448"/>
      <c r="V254" s="448"/>
      <c r="W254" s="448"/>
      <c r="X254" s="448"/>
      <c r="Y254" s="1029" t="s">
        <v>230</v>
      </c>
      <c r="Z254" s="1029" t="s">
        <v>230</v>
      </c>
      <c r="AA254" s="1" t="s">
        <v>230</v>
      </c>
      <c r="AB254" s="1029" t="s">
        <v>230</v>
      </c>
      <c r="AC254" s="1029" t="s">
        <v>230</v>
      </c>
      <c r="AD254" s="1029" t="s">
        <v>230</v>
      </c>
      <c r="AE254" s="1029" t="s">
        <v>2</v>
      </c>
      <c r="AF254" s="1029" t="s">
        <v>670</v>
      </c>
      <c r="AG254" s="39" t="s">
        <v>230</v>
      </c>
      <c r="AH254" s="1029" t="s">
        <v>337</v>
      </c>
      <c r="AI254" s="40">
        <v>0.114</v>
      </c>
      <c r="AJ254" s="1037">
        <v>1286</v>
      </c>
      <c r="AK254" s="40">
        <v>0.30652602739726026</v>
      </c>
      <c r="AL254" s="40">
        <v>9.5128767123287675E-2</v>
      </c>
      <c r="AM254" s="41">
        <v>0.40165479452054792</v>
      </c>
      <c r="AN254" s="40"/>
      <c r="AO254" s="40"/>
      <c r="AP254" s="40"/>
      <c r="AQ254" s="367"/>
      <c r="AR254" s="42"/>
      <c r="AS254" s="43"/>
      <c r="AT254" s="1029"/>
      <c r="AU254" s="1029"/>
      <c r="AV254" s="44"/>
      <c r="AW254" s="1029"/>
      <c r="AX254" s="46"/>
      <c r="AY254" s="2391"/>
      <c r="AZ254" s="55"/>
    </row>
    <row r="255" spans="1:52" s="8" customFormat="1" ht="15.95" customHeight="1" x14ac:dyDescent="0.25">
      <c r="A255" s="36"/>
      <c r="B255" s="1029"/>
      <c r="C255" s="2"/>
      <c r="D255" s="1029"/>
      <c r="E255" s="1029"/>
      <c r="F255" s="1029"/>
      <c r="G255" s="1029"/>
      <c r="H255" s="1029"/>
      <c r="I255" s="1029"/>
      <c r="J255" s="1029"/>
      <c r="K255" s="1029"/>
      <c r="L255" s="1029"/>
      <c r="M255" s="1029"/>
      <c r="N255" s="1036"/>
      <c r="O255" s="1036"/>
      <c r="P255" s="1557"/>
      <c r="Q255" s="37"/>
      <c r="R255" s="448"/>
      <c r="S255" s="448"/>
      <c r="T255" s="448"/>
      <c r="U255" s="448"/>
      <c r="V255" s="448"/>
      <c r="W255" s="448"/>
      <c r="X255" s="448"/>
      <c r="Y255" s="1029" t="s">
        <v>230</v>
      </c>
      <c r="Z255" s="1029" t="s">
        <v>230</v>
      </c>
      <c r="AA255" s="1" t="s">
        <v>230</v>
      </c>
      <c r="AB255" s="1029" t="s">
        <v>230</v>
      </c>
      <c r="AC255" s="1029" t="s">
        <v>230</v>
      </c>
      <c r="AD255" s="1029" t="s">
        <v>230</v>
      </c>
      <c r="AE255" s="1029" t="s">
        <v>671</v>
      </c>
      <c r="AF255" s="1029" t="s">
        <v>672</v>
      </c>
      <c r="AG255" s="39" t="s">
        <v>230</v>
      </c>
      <c r="AH255" s="1029" t="s">
        <v>337</v>
      </c>
      <c r="AI255" s="40">
        <v>0.114</v>
      </c>
      <c r="AJ255" s="1037">
        <v>633</v>
      </c>
      <c r="AK255" s="40">
        <v>0.15087945205479453</v>
      </c>
      <c r="AL255" s="40">
        <v>4.6824657534246576E-2</v>
      </c>
      <c r="AM255" s="41">
        <v>0.19770410958904111</v>
      </c>
      <c r="AN255" s="40"/>
      <c r="AO255" s="40"/>
      <c r="AP255" s="40"/>
      <c r="AQ255" s="1644"/>
      <c r="AR255" s="1034"/>
      <c r="AS255" s="45"/>
      <c r="AT255" s="1029"/>
      <c r="AU255" s="1029"/>
      <c r="AV255" s="46"/>
      <c r="AW255" s="1029"/>
      <c r="AX255" s="46"/>
      <c r="AY255" s="2391"/>
      <c r="AZ255" s="55"/>
    </row>
    <row r="256" spans="1:52" s="8" customFormat="1" ht="15.95" customHeight="1" x14ac:dyDescent="0.25">
      <c r="A256" s="36"/>
      <c r="B256" s="1029"/>
      <c r="C256" s="2"/>
      <c r="D256" s="1029"/>
      <c r="E256" s="1029"/>
      <c r="F256" s="1029"/>
      <c r="G256" s="1029"/>
      <c r="H256" s="1029"/>
      <c r="I256" s="1029"/>
      <c r="J256" s="1029"/>
      <c r="K256" s="1029"/>
      <c r="L256" s="1029"/>
      <c r="M256" s="1029"/>
      <c r="N256" s="1036"/>
      <c r="O256" s="1036"/>
      <c r="P256" s="1557"/>
      <c r="Q256" s="37"/>
      <c r="R256" s="448"/>
      <c r="S256" s="448"/>
      <c r="T256" s="448"/>
      <c r="U256" s="448"/>
      <c r="V256" s="448"/>
      <c r="W256" s="448"/>
      <c r="X256" s="448"/>
      <c r="Y256" s="1029" t="s">
        <v>230</v>
      </c>
      <c r="Z256" s="1029" t="s">
        <v>230</v>
      </c>
      <c r="AA256" s="1" t="s">
        <v>230</v>
      </c>
      <c r="AB256" s="1029" t="s">
        <v>230</v>
      </c>
      <c r="AC256" s="1029" t="s">
        <v>230</v>
      </c>
      <c r="AD256" s="1029" t="s">
        <v>230</v>
      </c>
      <c r="AE256" s="1029" t="s">
        <v>673</v>
      </c>
      <c r="AF256" s="1029" t="s">
        <v>674</v>
      </c>
      <c r="AG256" s="39" t="s">
        <v>230</v>
      </c>
      <c r="AH256" s="1029" t="s">
        <v>337</v>
      </c>
      <c r="AI256" s="40">
        <v>0.114</v>
      </c>
      <c r="AJ256" s="1037">
        <v>642</v>
      </c>
      <c r="AK256" s="40">
        <v>0.15302465753424657</v>
      </c>
      <c r="AL256" s="40">
        <v>4.7490410958904106E-2</v>
      </c>
      <c r="AM256" s="41">
        <v>0.20051506849315068</v>
      </c>
      <c r="AN256" s="40"/>
      <c r="AO256" s="40"/>
      <c r="AP256" s="40"/>
      <c r="AQ256" s="1644"/>
      <c r="AR256" s="1034"/>
      <c r="AS256" s="45"/>
      <c r="AT256" s="1029"/>
      <c r="AU256" s="1029"/>
      <c r="AV256" s="46"/>
      <c r="AW256" s="1029"/>
      <c r="AX256" s="46"/>
      <c r="AY256" s="2391"/>
      <c r="AZ256" s="55"/>
    </row>
    <row r="257" spans="1:52" s="8" customFormat="1" ht="15.95" customHeight="1" x14ac:dyDescent="0.25">
      <c r="A257" s="36"/>
      <c r="B257" s="1029"/>
      <c r="C257" s="2"/>
      <c r="D257" s="1029"/>
      <c r="E257" s="1029"/>
      <c r="F257" s="1029"/>
      <c r="G257" s="1029"/>
      <c r="H257" s="1029"/>
      <c r="I257" s="1029"/>
      <c r="J257" s="1029"/>
      <c r="K257" s="1029"/>
      <c r="L257" s="1029"/>
      <c r="M257" s="1029"/>
      <c r="N257" s="1036"/>
      <c r="O257" s="1036"/>
      <c r="P257" s="1557"/>
      <c r="Q257" s="37"/>
      <c r="R257" s="448"/>
      <c r="S257" s="448"/>
      <c r="T257" s="448"/>
      <c r="U257" s="448"/>
      <c r="V257" s="448"/>
      <c r="W257" s="448"/>
      <c r="X257" s="448"/>
      <c r="Y257" s="1029" t="s">
        <v>230</v>
      </c>
      <c r="Z257" s="1029" t="s">
        <v>230</v>
      </c>
      <c r="AA257" s="1" t="s">
        <v>230</v>
      </c>
      <c r="AB257" s="1029" t="s">
        <v>230</v>
      </c>
      <c r="AC257" s="1029" t="s">
        <v>230</v>
      </c>
      <c r="AD257" s="1029" t="s">
        <v>230</v>
      </c>
      <c r="AE257" s="1029" t="s">
        <v>675</v>
      </c>
      <c r="AF257" s="1029" t="s">
        <v>676</v>
      </c>
      <c r="AG257" s="39" t="s">
        <v>230</v>
      </c>
      <c r="AH257" s="1029" t="s">
        <v>337</v>
      </c>
      <c r="AI257" s="40">
        <v>0.114</v>
      </c>
      <c r="AJ257" s="1037">
        <v>4446</v>
      </c>
      <c r="AK257" s="40">
        <v>1.0597315068493149</v>
      </c>
      <c r="AL257" s="40">
        <v>0.3288821917808219</v>
      </c>
      <c r="AM257" s="41">
        <v>1.3886136986301367</v>
      </c>
      <c r="AN257" s="40"/>
      <c r="AO257" s="40"/>
      <c r="AP257" s="40"/>
      <c r="AQ257" s="1644"/>
      <c r="AR257" s="1034"/>
      <c r="AS257" s="45"/>
      <c r="AT257" s="1029"/>
      <c r="AU257" s="1029"/>
      <c r="AV257" s="46"/>
      <c r="AW257" s="1029"/>
      <c r="AX257" s="46"/>
      <c r="AY257" s="2391"/>
      <c r="AZ257" s="55"/>
    </row>
    <row r="258" spans="1:52" s="8" customFormat="1" ht="15.95" customHeight="1" x14ac:dyDescent="0.25">
      <c r="A258" s="36"/>
      <c r="B258" s="1029"/>
      <c r="C258" s="2"/>
      <c r="D258" s="1029"/>
      <c r="E258" s="1029"/>
      <c r="F258" s="1029"/>
      <c r="G258" s="1029"/>
      <c r="H258" s="1029"/>
      <c r="I258" s="1029"/>
      <c r="J258" s="1029"/>
      <c r="K258" s="1029"/>
      <c r="L258" s="1029"/>
      <c r="M258" s="1029"/>
      <c r="N258" s="1036"/>
      <c r="O258" s="1036"/>
      <c r="P258" s="1557"/>
      <c r="Q258" s="37"/>
      <c r="R258" s="448"/>
      <c r="S258" s="448"/>
      <c r="T258" s="448"/>
      <c r="U258" s="448"/>
      <c r="V258" s="448"/>
      <c r="W258" s="448"/>
      <c r="X258" s="448"/>
      <c r="Y258" s="1029" t="s">
        <v>230</v>
      </c>
      <c r="Z258" s="1029" t="s">
        <v>230</v>
      </c>
      <c r="AA258" s="1" t="s">
        <v>230</v>
      </c>
      <c r="AB258" s="1029" t="s">
        <v>230</v>
      </c>
      <c r="AC258" s="1029" t="s">
        <v>230</v>
      </c>
      <c r="AD258" s="1029" t="s">
        <v>230</v>
      </c>
      <c r="AE258" s="1029" t="s">
        <v>677</v>
      </c>
      <c r="AF258" s="1029" t="s">
        <v>678</v>
      </c>
      <c r="AG258" s="39" t="s">
        <v>230</v>
      </c>
      <c r="AH258" s="1029" t="s">
        <v>337</v>
      </c>
      <c r="AI258" s="40">
        <v>0.114</v>
      </c>
      <c r="AJ258" s="1037">
        <v>4146.5</v>
      </c>
      <c r="AK258" s="40">
        <v>0.98834383561643835</v>
      </c>
      <c r="AL258" s="40">
        <v>0.30672739726027398</v>
      </c>
      <c r="AM258" s="41">
        <v>1.2950712328767122</v>
      </c>
      <c r="AN258" s="40"/>
      <c r="AO258" s="40"/>
      <c r="AP258" s="40"/>
      <c r="AQ258" s="1644"/>
      <c r="AR258" s="1034"/>
      <c r="AS258" s="45"/>
      <c r="AT258" s="1029"/>
      <c r="AU258" s="1029"/>
      <c r="AV258" s="46"/>
      <c r="AW258" s="1029"/>
      <c r="AX258" s="46"/>
      <c r="AY258" s="2391"/>
      <c r="AZ258" s="55"/>
    </row>
    <row r="259" spans="1:52" s="8" customFormat="1" ht="15.95" customHeight="1" x14ac:dyDescent="0.25">
      <c r="A259" s="36"/>
      <c r="B259" s="1029"/>
      <c r="C259" s="2"/>
      <c r="D259" s="1029"/>
      <c r="E259" s="1029"/>
      <c r="F259" s="1029"/>
      <c r="G259" s="1029"/>
      <c r="H259" s="1029"/>
      <c r="I259" s="1029"/>
      <c r="J259" s="1029"/>
      <c r="K259" s="1029"/>
      <c r="L259" s="1029"/>
      <c r="M259" s="1029"/>
      <c r="N259" s="1036"/>
      <c r="O259" s="1036"/>
      <c r="P259" s="1557"/>
      <c r="Q259" s="37"/>
      <c r="R259" s="448"/>
      <c r="S259" s="448"/>
      <c r="T259" s="448"/>
      <c r="U259" s="448"/>
      <c r="V259" s="448"/>
      <c r="W259" s="448"/>
      <c r="X259" s="448"/>
      <c r="Y259" s="1029" t="s">
        <v>230</v>
      </c>
      <c r="Z259" s="1029" t="s">
        <v>230</v>
      </c>
      <c r="AA259" s="1" t="s">
        <v>230</v>
      </c>
      <c r="AB259" s="1029" t="s">
        <v>230</v>
      </c>
      <c r="AC259" s="1029" t="s">
        <v>230</v>
      </c>
      <c r="AD259" s="1029" t="s">
        <v>230</v>
      </c>
      <c r="AE259" s="1029" t="s">
        <v>679</v>
      </c>
      <c r="AF259" s="1029" t="s">
        <v>680</v>
      </c>
      <c r="AG259" s="39" t="s">
        <v>230</v>
      </c>
      <c r="AH259" s="1029" t="s">
        <v>337</v>
      </c>
      <c r="AI259" s="40">
        <v>0.114</v>
      </c>
      <c r="AJ259" s="1037">
        <v>3142.42</v>
      </c>
      <c r="AK259" s="40">
        <v>0.74901517808219176</v>
      </c>
      <c r="AL259" s="40">
        <v>0.23245298630136987</v>
      </c>
      <c r="AM259" s="41">
        <v>0.98146816438356166</v>
      </c>
      <c r="AN259" s="40"/>
      <c r="AO259" s="40"/>
      <c r="AP259" s="40"/>
      <c r="AQ259" s="1644"/>
      <c r="AR259" s="1034"/>
      <c r="AS259" s="45"/>
      <c r="AT259" s="1029"/>
      <c r="AU259" s="1029"/>
      <c r="AV259" s="46"/>
      <c r="AW259" s="1029"/>
      <c r="AX259" s="46"/>
      <c r="AY259" s="2391"/>
    </row>
    <row r="260" spans="1:52" s="8" customFormat="1" ht="15.95" customHeight="1" x14ac:dyDescent="0.25">
      <c r="A260" s="36"/>
      <c r="B260" s="1029"/>
      <c r="C260" s="2"/>
      <c r="D260" s="1029"/>
      <c r="E260" s="1029"/>
      <c r="F260" s="1029"/>
      <c r="G260" s="1029"/>
      <c r="H260" s="1029"/>
      <c r="I260" s="1029"/>
      <c r="J260" s="1029"/>
      <c r="K260" s="1029"/>
      <c r="L260" s="1029"/>
      <c r="M260" s="1029"/>
      <c r="N260" s="1036"/>
      <c r="O260" s="1036"/>
      <c r="P260" s="1557"/>
      <c r="Q260" s="37"/>
      <c r="R260" s="448"/>
      <c r="S260" s="448"/>
      <c r="T260" s="448"/>
      <c r="U260" s="448"/>
      <c r="V260" s="448"/>
      <c r="W260" s="448"/>
      <c r="X260" s="448"/>
      <c r="Y260" s="1029" t="s">
        <v>230</v>
      </c>
      <c r="Z260" s="1029" t="s">
        <v>230</v>
      </c>
      <c r="AA260" s="1" t="s">
        <v>230</v>
      </c>
      <c r="AB260" s="1029" t="s">
        <v>230</v>
      </c>
      <c r="AC260" s="1029" t="s">
        <v>230</v>
      </c>
      <c r="AD260" s="1029" t="s">
        <v>230</v>
      </c>
      <c r="AE260" s="1029" t="s">
        <v>681</v>
      </c>
      <c r="AF260" s="1029" t="s">
        <v>682</v>
      </c>
      <c r="AG260" s="39" t="s">
        <v>230</v>
      </c>
      <c r="AH260" s="3" t="s">
        <v>337</v>
      </c>
      <c r="AI260" s="40">
        <v>0.114</v>
      </c>
      <c r="AJ260" s="1037">
        <v>4157.8</v>
      </c>
      <c r="AK260" s="40">
        <v>0.99103726027397254</v>
      </c>
      <c r="AL260" s="40">
        <v>0.30756328767123287</v>
      </c>
      <c r="AM260" s="41">
        <v>1.2986005479452054</v>
      </c>
      <c r="AN260" s="40"/>
      <c r="AO260" s="40"/>
      <c r="AP260" s="40"/>
      <c r="AQ260" s="1644"/>
      <c r="AR260" s="1034"/>
      <c r="AS260" s="45"/>
      <c r="AT260" s="1029"/>
      <c r="AU260" s="1029"/>
      <c r="AV260" s="46"/>
      <c r="AW260" s="1029"/>
      <c r="AX260" s="46"/>
      <c r="AY260" s="2391"/>
    </row>
    <row r="261" spans="1:52" s="8" customFormat="1" ht="15.95" customHeight="1" x14ac:dyDescent="0.25">
      <c r="A261" s="36"/>
      <c r="B261" s="1490"/>
      <c r="C261" s="2"/>
      <c r="D261" s="1490"/>
      <c r="E261" s="1490"/>
      <c r="F261" s="1490"/>
      <c r="G261" s="1490"/>
      <c r="H261" s="1490"/>
      <c r="I261" s="1490"/>
      <c r="J261" s="1490"/>
      <c r="K261" s="1490"/>
      <c r="L261" s="1490"/>
      <c r="M261" s="1490"/>
      <c r="N261" s="1491"/>
      <c r="O261" s="1491"/>
      <c r="P261" s="1557"/>
      <c r="Q261" s="37"/>
      <c r="R261" s="448"/>
      <c r="S261" s="448"/>
      <c r="T261" s="448"/>
      <c r="U261" s="448"/>
      <c r="V261" s="448"/>
      <c r="W261" s="448"/>
      <c r="X261" s="448"/>
      <c r="Y261" s="2064" t="s">
        <v>230</v>
      </c>
      <c r="Z261" s="2064" t="s">
        <v>230</v>
      </c>
      <c r="AA261" s="1" t="s">
        <v>230</v>
      </c>
      <c r="AB261" s="2064" t="s">
        <v>230</v>
      </c>
      <c r="AC261" s="1494" t="s">
        <v>21268</v>
      </c>
      <c r="AD261" s="1146" t="s">
        <v>21269</v>
      </c>
      <c r="AE261" s="1043" t="s">
        <v>21274</v>
      </c>
      <c r="AF261" s="1494" t="s">
        <v>21275</v>
      </c>
      <c r="AG261" s="377" t="s">
        <v>21273</v>
      </c>
      <c r="AH261" s="1494" t="s">
        <v>17019</v>
      </c>
      <c r="AI261" s="1089">
        <v>0.87</v>
      </c>
      <c r="AJ261" s="831">
        <v>6</v>
      </c>
      <c r="AK261" s="378">
        <f t="shared" ref="AK261:AK265" si="29">AJ261*AI261/365</f>
        <v>1.4301369863013698E-2</v>
      </c>
      <c r="AL261" s="378">
        <v>0</v>
      </c>
      <c r="AM261" s="380">
        <f>SUM(AK261:AL261)</f>
        <v>1.4301369863013698E-2</v>
      </c>
      <c r="AN261" s="40"/>
      <c r="AO261" s="40"/>
      <c r="AP261" s="40"/>
      <c r="AQ261" s="1644"/>
      <c r="AR261" s="1493"/>
      <c r="AS261" s="45"/>
      <c r="AT261" s="1490"/>
      <c r="AU261" s="1490"/>
      <c r="AV261" s="46"/>
      <c r="AW261" s="1490"/>
      <c r="AX261" s="2460" t="s">
        <v>21271</v>
      </c>
      <c r="AY261" s="2391"/>
    </row>
    <row r="262" spans="1:52" s="8" customFormat="1" ht="15.95" customHeight="1" x14ac:dyDescent="0.25">
      <c r="A262" s="36"/>
      <c r="B262" s="2064"/>
      <c r="C262" s="2"/>
      <c r="D262" s="2064"/>
      <c r="E262" s="2064"/>
      <c r="F262" s="2064"/>
      <c r="G262" s="2064"/>
      <c r="H262" s="2064"/>
      <c r="I262" s="2064"/>
      <c r="J262" s="2064"/>
      <c r="K262" s="2064"/>
      <c r="L262" s="2064"/>
      <c r="M262" s="2064"/>
      <c r="N262" s="2065"/>
      <c r="O262" s="2065"/>
      <c r="P262" s="2065"/>
      <c r="Q262" s="37"/>
      <c r="R262" s="448"/>
      <c r="S262" s="448"/>
      <c r="T262" s="448"/>
      <c r="U262" s="448"/>
      <c r="V262" s="448"/>
      <c r="W262" s="448"/>
      <c r="X262" s="448"/>
      <c r="Y262" s="2064" t="s">
        <v>230</v>
      </c>
      <c r="Z262" s="2064" t="s">
        <v>230</v>
      </c>
      <c r="AA262" s="1" t="s">
        <v>230</v>
      </c>
      <c r="AB262" s="2064" t="s">
        <v>230</v>
      </c>
      <c r="AC262" s="2070" t="s">
        <v>24996</v>
      </c>
      <c r="AD262" s="1013" t="s">
        <v>24997</v>
      </c>
      <c r="AE262" s="1043" t="s">
        <v>24998</v>
      </c>
      <c r="AF262" s="2070" t="s">
        <v>24900</v>
      </c>
      <c r="AG262" s="2071" t="s">
        <v>24999</v>
      </c>
      <c r="AH262" s="2070" t="s">
        <v>25000</v>
      </c>
      <c r="AI262" s="1089">
        <v>0.87</v>
      </c>
      <c r="AJ262" s="831">
        <v>2</v>
      </c>
      <c r="AK262" s="378">
        <f t="shared" si="29"/>
        <v>4.767123287671233E-3</v>
      </c>
      <c r="AL262" s="378">
        <v>0</v>
      </c>
      <c r="AM262" s="380">
        <f>SUM(AK262:AL262)</f>
        <v>4.767123287671233E-3</v>
      </c>
      <c r="AN262" s="40"/>
      <c r="AO262" s="40"/>
      <c r="AP262" s="40"/>
      <c r="AQ262" s="2069"/>
      <c r="AR262" s="2072"/>
      <c r="AS262" s="45"/>
      <c r="AT262" s="2064"/>
      <c r="AU262" s="2064"/>
      <c r="AV262" s="46"/>
      <c r="AW262" s="2064"/>
      <c r="AX262" s="2460" t="s">
        <v>25001</v>
      </c>
      <c r="AY262" s="2391"/>
    </row>
    <row r="263" spans="1:52" s="1099" customFormat="1" ht="15.95" customHeight="1" x14ac:dyDescent="0.25">
      <c r="A263" s="1061"/>
      <c r="B263" s="2590"/>
      <c r="C263" s="1062"/>
      <c r="D263" s="2590"/>
      <c r="E263" s="2590"/>
      <c r="F263" s="2590"/>
      <c r="G263" s="2590"/>
      <c r="H263" s="2590"/>
      <c r="I263" s="2590"/>
      <c r="J263" s="2590"/>
      <c r="K263" s="2590"/>
      <c r="L263" s="2590"/>
      <c r="M263" s="2590"/>
      <c r="N263" s="2586"/>
      <c r="O263" s="2586"/>
      <c r="P263" s="2586"/>
      <c r="Q263" s="831"/>
      <c r="R263" s="2585"/>
      <c r="S263" s="2585"/>
      <c r="T263" s="2585"/>
      <c r="U263" s="2585"/>
      <c r="V263" s="2585"/>
      <c r="W263" s="2585"/>
      <c r="X263" s="2585"/>
      <c r="Y263" s="2590" t="s">
        <v>230</v>
      </c>
      <c r="Z263" s="2590" t="s">
        <v>230</v>
      </c>
      <c r="AA263" s="754" t="s">
        <v>230</v>
      </c>
      <c r="AB263" s="2590" t="s">
        <v>230</v>
      </c>
      <c r="AC263" s="2590" t="s">
        <v>25517</v>
      </c>
      <c r="AD263" s="1146" t="s">
        <v>25518</v>
      </c>
      <c r="AE263" s="2590" t="s">
        <v>20084</v>
      </c>
      <c r="AF263" s="2590" t="s">
        <v>25523</v>
      </c>
      <c r="AG263" s="2591" t="s">
        <v>22935</v>
      </c>
      <c r="AH263" s="2590" t="s">
        <v>20647</v>
      </c>
      <c r="AI263" s="2586">
        <v>0.37</v>
      </c>
      <c r="AJ263" s="831">
        <v>386</v>
      </c>
      <c r="AK263" s="378">
        <f>AJ263*AI263/365</f>
        <v>0.39128767123287667</v>
      </c>
      <c r="AL263" s="378">
        <v>0</v>
      </c>
      <c r="AM263" s="380">
        <f>SUBTOTAL(9,AK263:AL263)</f>
        <v>0.39128767123287667</v>
      </c>
      <c r="AN263" s="378"/>
      <c r="AO263" s="378"/>
      <c r="AP263" s="378"/>
      <c r="AQ263" s="771"/>
      <c r="AR263" s="381"/>
      <c r="AS263" s="382"/>
      <c r="AT263" s="2590"/>
      <c r="AU263" s="2590"/>
      <c r="AV263" s="383"/>
      <c r="AW263" s="2590"/>
      <c r="AX263" s="2460" t="s">
        <v>25524</v>
      </c>
      <c r="AY263" s="2590"/>
    </row>
    <row r="264" spans="1:52" s="1099" customFormat="1" ht="15.95" customHeight="1" x14ac:dyDescent="0.25">
      <c r="A264" s="1061"/>
      <c r="B264" s="2699"/>
      <c r="C264" s="1062"/>
      <c r="D264" s="2699"/>
      <c r="E264" s="2699"/>
      <c r="F264" s="2699"/>
      <c r="G264" s="2699"/>
      <c r="H264" s="2699"/>
      <c r="I264" s="2699"/>
      <c r="J264" s="2699"/>
      <c r="K264" s="2699"/>
      <c r="L264" s="2699"/>
      <c r="M264" s="2699"/>
      <c r="N264" s="2698"/>
      <c r="O264" s="2698"/>
      <c r="P264" s="2698"/>
      <c r="Q264" s="831"/>
      <c r="R264" s="2697"/>
      <c r="S264" s="2697"/>
      <c r="T264" s="2697"/>
      <c r="U264" s="2697"/>
      <c r="V264" s="2697"/>
      <c r="W264" s="2697"/>
      <c r="X264" s="2697"/>
      <c r="Y264" s="2699" t="s">
        <v>230</v>
      </c>
      <c r="Z264" s="2699" t="s">
        <v>230</v>
      </c>
      <c r="AA264" s="754" t="s">
        <v>230</v>
      </c>
      <c r="AB264" s="2699" t="s">
        <v>230</v>
      </c>
      <c r="AC264" s="2699" t="s">
        <v>26075</v>
      </c>
      <c r="AD264" s="2699" t="s">
        <v>26071</v>
      </c>
      <c r="AE264" s="2699" t="s">
        <v>26076</v>
      </c>
      <c r="AF264" s="2699" t="s">
        <v>26083</v>
      </c>
      <c r="AG264" s="2700" t="s">
        <v>26073</v>
      </c>
      <c r="AH264" s="2699" t="s">
        <v>22844</v>
      </c>
      <c r="AI264" s="2698">
        <v>0.19</v>
      </c>
      <c r="AJ264" s="831">
        <v>909</v>
      </c>
      <c r="AK264" s="378">
        <f>AJ264*AI264/365</f>
        <v>0.47317808219178087</v>
      </c>
      <c r="AL264" s="378">
        <v>0</v>
      </c>
      <c r="AM264" s="380">
        <f>SUBTOTAL(9,AK264:AL264)</f>
        <v>0.47317808219178087</v>
      </c>
      <c r="AN264" s="378"/>
      <c r="AO264" s="378"/>
      <c r="AP264" s="378"/>
      <c r="AQ264" s="771"/>
      <c r="AR264" s="381"/>
      <c r="AS264" s="382"/>
      <c r="AT264" s="2699"/>
      <c r="AU264" s="2699"/>
      <c r="AV264" s="383"/>
      <c r="AW264" s="2699"/>
      <c r="AX264" s="2460" t="s">
        <v>26077</v>
      </c>
      <c r="AY264" s="2699"/>
    </row>
    <row r="265" spans="1:52" s="8" customFormat="1" ht="15.95" customHeight="1" x14ac:dyDescent="0.25">
      <c r="A265" s="36"/>
      <c r="B265" s="1029"/>
      <c r="C265" s="2"/>
      <c r="D265" s="1029"/>
      <c r="E265" s="1029"/>
      <c r="F265" s="1029"/>
      <c r="G265" s="1029"/>
      <c r="H265" s="1029"/>
      <c r="I265" s="1029"/>
      <c r="J265" s="1029"/>
      <c r="K265" s="1029"/>
      <c r="L265" s="1029"/>
      <c r="M265" s="1029"/>
      <c r="N265" s="1036"/>
      <c r="O265" s="1036"/>
      <c r="P265" s="1557"/>
      <c r="Q265" s="37"/>
      <c r="R265" s="448"/>
      <c r="S265" s="448"/>
      <c r="T265" s="448"/>
      <c r="U265" s="448"/>
      <c r="V265" s="448"/>
      <c r="W265" s="448"/>
      <c r="X265" s="448"/>
      <c r="Y265" s="1029" t="s">
        <v>230</v>
      </c>
      <c r="Z265" s="1029" t="s">
        <v>230</v>
      </c>
      <c r="AA265" s="1" t="s">
        <v>230</v>
      </c>
      <c r="AB265" s="1029" t="s">
        <v>230</v>
      </c>
      <c r="AC265" s="1029" t="s">
        <v>230</v>
      </c>
      <c r="AD265" s="1029" t="s">
        <v>230</v>
      </c>
      <c r="AE265" s="1029" t="s">
        <v>683</v>
      </c>
      <c r="AF265" s="1029" t="s">
        <v>684</v>
      </c>
      <c r="AG265" s="39">
        <v>1147746779014</v>
      </c>
      <c r="AH265" s="1029" t="s">
        <v>304</v>
      </c>
      <c r="AI265" s="1036">
        <v>1.1399999999999999</v>
      </c>
      <c r="AJ265" s="1036">
        <v>82</v>
      </c>
      <c r="AK265" s="40">
        <f t="shared" si="29"/>
        <v>0.25610958904109588</v>
      </c>
      <c r="AL265" s="40">
        <v>0</v>
      </c>
      <c r="AM265" s="14">
        <f>SUBTOTAL(9,AK265:AL265)</f>
        <v>0.25610958904109588</v>
      </c>
      <c r="AN265" s="40"/>
      <c r="AO265" s="40"/>
      <c r="AP265" s="40"/>
      <c r="AQ265" s="1644"/>
      <c r="AR265" s="1034"/>
      <c r="AS265" s="45"/>
      <c r="AT265" s="1029"/>
      <c r="AU265" s="1029"/>
      <c r="AV265" s="46"/>
      <c r="AW265" s="1029"/>
      <c r="AX265" s="46"/>
      <c r="AY265" s="2391"/>
    </row>
    <row r="266" spans="1:52" s="1099" customFormat="1" ht="15.95" customHeight="1" x14ac:dyDescent="0.25">
      <c r="A266" s="1061"/>
      <c r="B266" s="2566"/>
      <c r="C266" s="1062"/>
      <c r="D266" s="2566"/>
      <c r="E266" s="2566"/>
      <c r="F266" s="2566"/>
      <c r="G266" s="2566"/>
      <c r="H266" s="2566"/>
      <c r="I266" s="2566"/>
      <c r="J266" s="2566"/>
      <c r="K266" s="2566"/>
      <c r="L266" s="2566"/>
      <c r="M266" s="2566"/>
      <c r="N266" s="2565"/>
      <c r="O266" s="2565"/>
      <c r="P266" s="2565"/>
      <c r="Q266" s="831"/>
      <c r="R266" s="2564"/>
      <c r="S266" s="2564"/>
      <c r="T266" s="2564"/>
      <c r="U266" s="2564"/>
      <c r="V266" s="2564"/>
      <c r="W266" s="2564"/>
      <c r="X266" s="2564"/>
      <c r="Y266" s="2566" t="s">
        <v>230</v>
      </c>
      <c r="Z266" s="2566" t="s">
        <v>230</v>
      </c>
      <c r="AA266" s="754" t="s">
        <v>230</v>
      </c>
      <c r="AB266" s="2566" t="s">
        <v>230</v>
      </c>
      <c r="AC266" s="2566" t="s">
        <v>25461</v>
      </c>
      <c r="AD266" s="1146" t="s">
        <v>25462</v>
      </c>
      <c r="AE266" s="2566" t="s">
        <v>25463</v>
      </c>
      <c r="AF266" s="2566" t="s">
        <v>25464</v>
      </c>
      <c r="AG266" s="2567" t="s">
        <v>25465</v>
      </c>
      <c r="AH266" s="2566" t="s">
        <v>25466</v>
      </c>
      <c r="AI266" s="2565">
        <v>0.87</v>
      </c>
      <c r="AJ266" s="831">
        <v>12</v>
      </c>
      <c r="AK266" s="378">
        <f>AJ266*AI266/365</f>
        <v>2.8602739726027396E-2</v>
      </c>
      <c r="AL266" s="378">
        <v>0</v>
      </c>
      <c r="AM266" s="380">
        <f>SUBTOTAL(9,AK266:AL266)</f>
        <v>2.8602739726027396E-2</v>
      </c>
      <c r="AN266" s="378"/>
      <c r="AO266" s="378"/>
      <c r="AP266" s="378"/>
      <c r="AQ266" s="830"/>
      <c r="AR266" s="484"/>
      <c r="AS266" s="786"/>
      <c r="AT266" s="2566"/>
      <c r="AU266" s="2566"/>
      <c r="AV266" s="383"/>
      <c r="AW266" s="2566"/>
      <c r="AX266" s="2460" t="s">
        <v>25467</v>
      </c>
      <c r="AY266" s="2566"/>
    </row>
    <row r="267" spans="1:52" s="1099" customFormat="1" ht="15.95" customHeight="1" x14ac:dyDescent="0.25">
      <c r="A267" s="353">
        <v>28</v>
      </c>
      <c r="B267" s="366" t="s">
        <v>49</v>
      </c>
      <c r="C267" s="366" t="s">
        <v>59</v>
      </c>
      <c r="D267" s="354" t="s">
        <v>18827</v>
      </c>
      <c r="E267" s="354" t="s">
        <v>20814</v>
      </c>
      <c r="F267" s="354" t="s">
        <v>20815</v>
      </c>
      <c r="G267" s="354" t="s">
        <v>221</v>
      </c>
      <c r="H267" s="354" t="s">
        <v>219</v>
      </c>
      <c r="I267" s="354" t="s">
        <v>220</v>
      </c>
      <c r="J267" s="354" t="s">
        <v>221</v>
      </c>
      <c r="K267" s="354" t="s">
        <v>879</v>
      </c>
      <c r="L267" s="354" t="s">
        <v>221</v>
      </c>
      <c r="M267" s="354" t="s">
        <v>879</v>
      </c>
      <c r="N267" s="360">
        <v>9.4</v>
      </c>
      <c r="O267" s="360">
        <v>2.2000000000000002</v>
      </c>
      <c r="P267" s="360">
        <f>O267*N267</f>
        <v>20.680000000000003</v>
      </c>
      <c r="Q267" s="503">
        <v>5</v>
      </c>
      <c r="R267" s="357"/>
      <c r="S267" s="357">
        <v>1</v>
      </c>
      <c r="T267" s="357"/>
      <c r="U267" s="357">
        <v>0</v>
      </c>
      <c r="V267" s="357">
        <v>0</v>
      </c>
      <c r="W267" s="357"/>
      <c r="X267" s="357"/>
      <c r="Y267" s="354" t="s">
        <v>62</v>
      </c>
      <c r="Z267" s="366" t="s">
        <v>224</v>
      </c>
      <c r="AA267" s="762" t="s">
        <v>225</v>
      </c>
      <c r="AB267" s="354" t="s">
        <v>1</v>
      </c>
      <c r="AC267" s="354" t="s">
        <v>226</v>
      </c>
      <c r="AD267" s="354" t="s">
        <v>227</v>
      </c>
      <c r="AE267" s="354" t="s">
        <v>687</v>
      </c>
      <c r="AF267" s="354" t="s">
        <v>688</v>
      </c>
      <c r="AG267" s="358" t="s">
        <v>230</v>
      </c>
      <c r="AH267" s="769" t="s">
        <v>337</v>
      </c>
      <c r="AI267" s="359">
        <v>0.114</v>
      </c>
      <c r="AJ267" s="490">
        <v>393.9</v>
      </c>
      <c r="AK267" s="359">
        <f>AJ267*0.086/365</f>
        <v>9.2809315068493131E-2</v>
      </c>
      <c r="AL267" s="359">
        <f>AJ267*0.028/365</f>
        <v>3.0216986301369861E-2</v>
      </c>
      <c r="AM267" s="361">
        <f>SUM(AK267:AL267)</f>
        <v>0.12302630136986299</v>
      </c>
      <c r="AN267" s="359">
        <f>SUM(AK267:AK284)</f>
        <v>11.061992302495778</v>
      </c>
      <c r="AO267" s="359">
        <f>SUM(AL267:AL284)</f>
        <v>2.8980273972602739</v>
      </c>
      <c r="AP267" s="359">
        <f>SUM(AM267:AM284)</f>
        <v>13.960019699756051</v>
      </c>
      <c r="AQ267" s="763">
        <f>AP267*30</f>
        <v>418.80059099268152</v>
      </c>
      <c r="AR267" s="764" t="s">
        <v>231</v>
      </c>
      <c r="AS267" s="765" t="s">
        <v>114</v>
      </c>
      <c r="AT267" s="354" t="s">
        <v>232</v>
      </c>
      <c r="AU267" s="354" t="s">
        <v>59</v>
      </c>
      <c r="AV267" s="916" t="s">
        <v>689</v>
      </c>
      <c r="AW267" s="354" t="s">
        <v>234</v>
      </c>
      <c r="AX267" s="805" t="s">
        <v>20817</v>
      </c>
      <c r="AY267" s="2401"/>
      <c r="AZ267" s="792" t="s">
        <v>20818</v>
      </c>
    </row>
    <row r="268" spans="1:52" s="8" customFormat="1" ht="15.95" customHeight="1" x14ac:dyDescent="0.25">
      <c r="A268" s="36"/>
      <c r="B268" s="1029"/>
      <c r="C268" s="2"/>
      <c r="D268" s="1029"/>
      <c r="E268" s="1029"/>
      <c r="F268" s="1029"/>
      <c r="G268" s="1029"/>
      <c r="H268" s="1029"/>
      <c r="I268" s="1029"/>
      <c r="J268" s="1029"/>
      <c r="K268" s="1029"/>
      <c r="L268" s="1029"/>
      <c r="M268" s="1029"/>
      <c r="N268" s="1036"/>
      <c r="O268" s="1036"/>
      <c r="P268" s="1557"/>
      <c r="Q268" s="37"/>
      <c r="R268" s="448"/>
      <c r="S268" s="448"/>
      <c r="T268" s="448"/>
      <c r="U268" s="448"/>
      <c r="V268" s="448"/>
      <c r="W268" s="448"/>
      <c r="X268" s="448"/>
      <c r="Y268" s="1029" t="s">
        <v>230</v>
      </c>
      <c r="Z268" s="1029" t="s">
        <v>230</v>
      </c>
      <c r="AA268" s="1" t="s">
        <v>230</v>
      </c>
      <c r="AB268" s="1029" t="s">
        <v>230</v>
      </c>
      <c r="AC268" s="1029" t="s">
        <v>230</v>
      </c>
      <c r="AD268" s="1029" t="s">
        <v>230</v>
      </c>
      <c r="AE268" s="1029" t="s">
        <v>690</v>
      </c>
      <c r="AF268" s="1029" t="s">
        <v>691</v>
      </c>
      <c r="AG268" s="39" t="s">
        <v>230</v>
      </c>
      <c r="AH268" s="1029" t="s">
        <v>337</v>
      </c>
      <c r="AI268" s="40">
        <v>0.114</v>
      </c>
      <c r="AJ268" s="1037">
        <v>393.9</v>
      </c>
      <c r="AK268" s="40">
        <f>AJ268*0.086/365</f>
        <v>9.2809315068493131E-2</v>
      </c>
      <c r="AL268" s="40">
        <f>AJ268*0.028/365</f>
        <v>3.0216986301369861E-2</v>
      </c>
      <c r="AM268" s="41">
        <f>SUM(AK268:AL268)</f>
        <v>0.12302630136986299</v>
      </c>
      <c r="AN268" s="40"/>
      <c r="AO268" s="40"/>
      <c r="AP268" s="40"/>
      <c r="AQ268" s="367"/>
      <c r="AR268" s="42"/>
      <c r="AS268" s="43"/>
      <c r="AT268" s="1029"/>
      <c r="AU268" s="1029"/>
      <c r="AV268" s="44"/>
      <c r="AW268" s="1029"/>
      <c r="AX268" s="46"/>
      <c r="AY268" s="2391"/>
    </row>
    <row r="269" spans="1:52" s="8" customFormat="1" ht="15.95" customHeight="1" x14ac:dyDescent="0.25">
      <c r="A269" s="36"/>
      <c r="B269" s="1029"/>
      <c r="C269" s="2"/>
      <c r="D269" s="1029"/>
      <c r="E269" s="1029"/>
      <c r="F269" s="1029"/>
      <c r="G269" s="1029"/>
      <c r="H269" s="1029"/>
      <c r="I269" s="1029"/>
      <c r="J269" s="1029"/>
      <c r="K269" s="1029"/>
      <c r="L269" s="1029"/>
      <c r="M269" s="1029"/>
      <c r="N269" s="1036"/>
      <c r="O269" s="1036"/>
      <c r="P269" s="1557"/>
      <c r="Q269" s="37"/>
      <c r="R269" s="448"/>
      <c r="S269" s="448"/>
      <c r="T269" s="448"/>
      <c r="U269" s="448"/>
      <c r="V269" s="448"/>
      <c r="W269" s="448"/>
      <c r="X269" s="448"/>
      <c r="Y269" s="1029" t="s">
        <v>230</v>
      </c>
      <c r="Z269" s="1029" t="s">
        <v>230</v>
      </c>
      <c r="AA269" s="1" t="s">
        <v>230</v>
      </c>
      <c r="AB269" s="1029" t="s">
        <v>230</v>
      </c>
      <c r="AC269" s="1029" t="s">
        <v>230</v>
      </c>
      <c r="AD269" s="1029" t="s">
        <v>230</v>
      </c>
      <c r="AE269" s="1029" t="s">
        <v>692</v>
      </c>
      <c r="AF269" s="1029" t="s">
        <v>291</v>
      </c>
      <c r="AG269" s="39" t="s">
        <v>230</v>
      </c>
      <c r="AH269" s="1029" t="s">
        <v>337</v>
      </c>
      <c r="AI269" s="40">
        <v>0.114</v>
      </c>
      <c r="AJ269" s="1037">
        <v>389.3</v>
      </c>
      <c r="AK269" s="40">
        <v>9.2792054794520532E-2</v>
      </c>
      <c r="AL269" s="40">
        <f>AJ269*0.028/365</f>
        <v>2.98641095890411E-2</v>
      </c>
      <c r="AM269" s="41">
        <f t="shared" ref="AM269:AM283" si="30">SUM(AK269:AL269)</f>
        <v>0.12265616438356164</v>
      </c>
      <c r="AN269" s="40"/>
      <c r="AO269" s="40"/>
      <c r="AP269" s="40"/>
      <c r="AQ269" s="1644"/>
      <c r="AR269" s="1034"/>
      <c r="AS269" s="45"/>
      <c r="AT269" s="1029"/>
      <c r="AU269" s="1029"/>
      <c r="AV269" s="46"/>
      <c r="AW269" s="1029"/>
      <c r="AX269" s="46"/>
      <c r="AY269" s="2391"/>
    </row>
    <row r="270" spans="1:52" s="8" customFormat="1" ht="15.95" customHeight="1" x14ac:dyDescent="0.25">
      <c r="A270" s="36"/>
      <c r="B270" s="1029"/>
      <c r="C270" s="2"/>
      <c r="D270" s="1029"/>
      <c r="E270" s="1029"/>
      <c r="F270" s="1029"/>
      <c r="G270" s="1029"/>
      <c r="H270" s="1029"/>
      <c r="I270" s="1029"/>
      <c r="J270" s="1029"/>
      <c r="K270" s="1029"/>
      <c r="L270" s="1029"/>
      <c r="M270" s="1029"/>
      <c r="N270" s="1036"/>
      <c r="O270" s="1036"/>
      <c r="P270" s="1557"/>
      <c r="Q270" s="37"/>
      <c r="R270" s="448"/>
      <c r="S270" s="448"/>
      <c r="T270" s="448"/>
      <c r="U270" s="448"/>
      <c r="V270" s="448"/>
      <c r="W270" s="448"/>
      <c r="X270" s="448"/>
      <c r="Y270" s="1029" t="s">
        <v>230</v>
      </c>
      <c r="Z270" s="1029" t="s">
        <v>230</v>
      </c>
      <c r="AA270" s="1" t="s">
        <v>230</v>
      </c>
      <c r="AB270" s="1029" t="s">
        <v>230</v>
      </c>
      <c r="AC270" s="1029" t="s">
        <v>230</v>
      </c>
      <c r="AD270" s="1029" t="s">
        <v>230</v>
      </c>
      <c r="AE270" s="1029" t="s">
        <v>693</v>
      </c>
      <c r="AF270" s="1029" t="s">
        <v>549</v>
      </c>
      <c r="AG270" s="39" t="s">
        <v>230</v>
      </c>
      <c r="AH270" s="1029" t="s">
        <v>337</v>
      </c>
      <c r="AI270" s="40">
        <v>0.114</v>
      </c>
      <c r="AJ270" s="1037">
        <v>509.9</v>
      </c>
      <c r="AK270" s="40">
        <f>AJ270*0.086/365</f>
        <v>0.1201408219178082</v>
      </c>
      <c r="AL270" s="40">
        <f>AJ270*0.028/365</f>
        <v>3.9115616438356163E-2</v>
      </c>
      <c r="AM270" s="41">
        <f t="shared" si="30"/>
        <v>0.15925643835616438</v>
      </c>
      <c r="AN270" s="40"/>
      <c r="AO270" s="40"/>
      <c r="AP270" s="40"/>
      <c r="AQ270" s="1644"/>
      <c r="AR270" s="1034"/>
      <c r="AS270" s="45"/>
      <c r="AT270" s="1029"/>
      <c r="AU270" s="1029"/>
      <c r="AV270" s="46"/>
      <c r="AW270" s="1029"/>
      <c r="AX270" s="46"/>
      <c r="AY270" s="2391"/>
    </row>
    <row r="271" spans="1:52" s="8" customFormat="1" ht="15.95" customHeight="1" x14ac:dyDescent="0.25">
      <c r="A271" s="36"/>
      <c r="B271" s="1029"/>
      <c r="C271" s="2"/>
      <c r="D271" s="1029"/>
      <c r="E271" s="1029"/>
      <c r="F271" s="1029"/>
      <c r="G271" s="1029"/>
      <c r="H271" s="1029"/>
      <c r="I271" s="1029"/>
      <c r="J271" s="1029"/>
      <c r="K271" s="1029"/>
      <c r="L271" s="1029"/>
      <c r="M271" s="1029"/>
      <c r="N271" s="1036"/>
      <c r="O271" s="1036"/>
      <c r="P271" s="1557"/>
      <c r="Q271" s="37"/>
      <c r="R271" s="448"/>
      <c r="S271" s="448"/>
      <c r="T271" s="448"/>
      <c r="U271" s="448"/>
      <c r="V271" s="448"/>
      <c r="W271" s="448"/>
      <c r="X271" s="448"/>
      <c r="Y271" s="1028" t="s">
        <v>230</v>
      </c>
      <c r="Z271" s="1028" t="s">
        <v>230</v>
      </c>
      <c r="AA271" s="754" t="s">
        <v>230</v>
      </c>
      <c r="AB271" s="1028" t="s">
        <v>230</v>
      </c>
      <c r="AC271" s="1028" t="s">
        <v>230</v>
      </c>
      <c r="AD271" s="1028" t="s">
        <v>230</v>
      </c>
      <c r="AE271" s="1028" t="s">
        <v>16645</v>
      </c>
      <c r="AF271" s="1028" t="s">
        <v>16646</v>
      </c>
      <c r="AG271" s="39" t="s">
        <v>230</v>
      </c>
      <c r="AH271" s="1029" t="s">
        <v>337</v>
      </c>
      <c r="AI271" s="378">
        <v>0.114</v>
      </c>
      <c r="AJ271" s="1032">
        <v>7548</v>
      </c>
      <c r="AK271" s="378">
        <f>AJ271*0.086/365</f>
        <v>1.7784328767123285</v>
      </c>
      <c r="AL271" s="378">
        <f>AJ271*0.028/365</f>
        <v>0.57902465753424659</v>
      </c>
      <c r="AM271" s="41">
        <f t="shared" si="30"/>
        <v>2.3574575342465751</v>
      </c>
      <c r="AN271" s="378"/>
      <c r="AO271" s="378"/>
      <c r="AP271" s="378"/>
      <c r="AQ271" s="771"/>
      <c r="AR271" s="381"/>
      <c r="AS271" s="382"/>
      <c r="AT271" s="1028"/>
      <c r="AU271" s="1028"/>
      <c r="AV271" s="383"/>
      <c r="AW271" s="1028"/>
      <c r="AX271" s="2460" t="s">
        <v>16651</v>
      </c>
      <c r="AY271" s="2391"/>
    </row>
    <row r="272" spans="1:52" s="8" customFormat="1" ht="15.95" customHeight="1" x14ac:dyDescent="0.25">
      <c r="A272" s="36"/>
      <c r="B272" s="1029"/>
      <c r="C272" s="2"/>
      <c r="D272" s="1029"/>
      <c r="E272" s="1029"/>
      <c r="F272" s="1029"/>
      <c r="G272" s="1029"/>
      <c r="H272" s="1029"/>
      <c r="I272" s="1029"/>
      <c r="J272" s="1029"/>
      <c r="K272" s="1029"/>
      <c r="L272" s="1029"/>
      <c r="M272" s="1029"/>
      <c r="N272" s="1036"/>
      <c r="O272" s="1036"/>
      <c r="P272" s="1557"/>
      <c r="Q272" s="37"/>
      <c r="R272" s="448"/>
      <c r="S272" s="448"/>
      <c r="T272" s="448"/>
      <c r="U272" s="448"/>
      <c r="V272" s="448"/>
      <c r="W272" s="448"/>
      <c r="X272" s="448"/>
      <c r="Y272" s="1029" t="s">
        <v>230</v>
      </c>
      <c r="Z272" s="1029" t="s">
        <v>230</v>
      </c>
      <c r="AA272" s="1" t="s">
        <v>230</v>
      </c>
      <c r="AB272" s="1029" t="s">
        <v>230</v>
      </c>
      <c r="AC272" s="1029" t="s">
        <v>230</v>
      </c>
      <c r="AD272" s="1029" t="s">
        <v>230</v>
      </c>
      <c r="AE272" s="1029" t="s">
        <v>694</v>
      </c>
      <c r="AF272" s="1029" t="s">
        <v>695</v>
      </c>
      <c r="AG272" s="39" t="s">
        <v>230</v>
      </c>
      <c r="AH272" s="1029" t="s">
        <v>60</v>
      </c>
      <c r="AI272" s="40">
        <v>0.114</v>
      </c>
      <c r="AJ272" s="1036">
        <v>2800</v>
      </c>
      <c r="AK272" s="40">
        <f>AJ272*0.087/365</f>
        <v>0.66739726027397261</v>
      </c>
      <c r="AL272" s="40">
        <f>AJ272*0.027/365</f>
        <v>0.20712328767123286</v>
      </c>
      <c r="AM272" s="41">
        <f t="shared" si="30"/>
        <v>0.87452054794520551</v>
      </c>
      <c r="AN272" s="40"/>
      <c r="AO272" s="40"/>
      <c r="AP272" s="40"/>
      <c r="AQ272" s="1644"/>
      <c r="AR272" s="1034"/>
      <c r="AS272" s="45"/>
      <c r="AT272" s="1029"/>
      <c r="AU272" s="1029"/>
      <c r="AV272" s="46"/>
      <c r="AW272" s="1029"/>
      <c r="AX272" s="46"/>
      <c r="AY272" s="2391"/>
    </row>
    <row r="273" spans="1:51" s="8" customFormat="1" ht="15.95" customHeight="1" x14ac:dyDescent="0.25">
      <c r="A273" s="36"/>
      <c r="B273" s="1029"/>
      <c r="C273" s="2"/>
      <c r="D273" s="1029"/>
      <c r="E273" s="1029"/>
      <c r="F273" s="1029"/>
      <c r="G273" s="1029"/>
      <c r="H273" s="1029"/>
      <c r="I273" s="1029"/>
      <c r="J273" s="1029"/>
      <c r="K273" s="1029"/>
      <c r="L273" s="1029"/>
      <c r="M273" s="1029"/>
      <c r="N273" s="1036"/>
      <c r="O273" s="1036"/>
      <c r="P273" s="1557"/>
      <c r="Q273" s="37"/>
      <c r="R273" s="448"/>
      <c r="S273" s="448"/>
      <c r="T273" s="448"/>
      <c r="U273" s="448"/>
      <c r="V273" s="448"/>
      <c r="W273" s="448"/>
      <c r="X273" s="448"/>
      <c r="Y273" s="1029" t="s">
        <v>230</v>
      </c>
      <c r="Z273" s="1029" t="s">
        <v>230</v>
      </c>
      <c r="AA273" s="1" t="s">
        <v>230</v>
      </c>
      <c r="AB273" s="1029" t="s">
        <v>230</v>
      </c>
      <c r="AC273" s="1029" t="s">
        <v>230</v>
      </c>
      <c r="AD273" s="1029" t="s">
        <v>230</v>
      </c>
      <c r="AE273" s="1029" t="s">
        <v>696</v>
      </c>
      <c r="AF273" s="1029" t="s">
        <v>697</v>
      </c>
      <c r="AG273" s="39" t="s">
        <v>230</v>
      </c>
      <c r="AH273" s="1029" t="s">
        <v>60</v>
      </c>
      <c r="AI273" s="40">
        <v>0.114</v>
      </c>
      <c r="AJ273" s="1036">
        <v>1200</v>
      </c>
      <c r="AK273" s="40">
        <f>AJ273*0.087/365</f>
        <v>0.28602739726027393</v>
      </c>
      <c r="AL273" s="40">
        <f>AJ273*0.027/365</f>
        <v>8.8767123287671224E-2</v>
      </c>
      <c r="AM273" s="41">
        <f t="shared" si="30"/>
        <v>0.37479452054794515</v>
      </c>
      <c r="AN273" s="40"/>
      <c r="AO273" s="40"/>
      <c r="AP273" s="40"/>
      <c r="AQ273" s="1644"/>
      <c r="AR273" s="1034"/>
      <c r="AS273" s="45"/>
      <c r="AT273" s="1029"/>
      <c r="AU273" s="1029"/>
      <c r="AV273" s="46"/>
      <c r="AW273" s="1029"/>
      <c r="AX273" s="46"/>
      <c r="AY273" s="2391"/>
    </row>
    <row r="274" spans="1:51" s="8" customFormat="1" ht="15.95" customHeight="1" x14ac:dyDescent="0.25">
      <c r="A274" s="36"/>
      <c r="B274" s="1029"/>
      <c r="C274" s="2"/>
      <c r="D274" s="1029"/>
      <c r="E274" s="1029"/>
      <c r="F274" s="1029"/>
      <c r="G274" s="1029"/>
      <c r="H274" s="1029"/>
      <c r="I274" s="1029"/>
      <c r="J274" s="1029"/>
      <c r="K274" s="1029"/>
      <c r="L274" s="1029"/>
      <c r="M274" s="1029"/>
      <c r="N274" s="1036"/>
      <c r="O274" s="1036"/>
      <c r="P274" s="1557"/>
      <c r="Q274" s="37"/>
      <c r="R274" s="448"/>
      <c r="S274" s="448"/>
      <c r="T274" s="448"/>
      <c r="U274" s="448"/>
      <c r="V274" s="448"/>
      <c r="W274" s="448"/>
      <c r="X274" s="448"/>
      <c r="Y274" s="1029" t="s">
        <v>230</v>
      </c>
      <c r="Z274" s="1029" t="s">
        <v>230</v>
      </c>
      <c r="AA274" s="1" t="s">
        <v>230</v>
      </c>
      <c r="AB274" s="1029" t="s">
        <v>230</v>
      </c>
      <c r="AC274" s="1029" t="s">
        <v>230</v>
      </c>
      <c r="AD274" s="1029" t="s">
        <v>230</v>
      </c>
      <c r="AE274" s="1029" t="s">
        <v>698</v>
      </c>
      <c r="AF274" s="1029" t="s">
        <v>699</v>
      </c>
      <c r="AG274" s="39" t="s">
        <v>230</v>
      </c>
      <c r="AH274" s="1029" t="s">
        <v>60</v>
      </c>
      <c r="AI274" s="40">
        <v>0.114</v>
      </c>
      <c r="AJ274" s="1036">
        <v>1300</v>
      </c>
      <c r="AK274" s="40">
        <f t="shared" ref="AK274:AK282" si="31">AJ274*0.087/365</f>
        <v>0.30986301369863012</v>
      </c>
      <c r="AL274" s="40">
        <f t="shared" ref="AL274:AL282" si="32">AJ274*0.027/365</f>
        <v>9.6164383561643835E-2</v>
      </c>
      <c r="AM274" s="41">
        <f t="shared" si="30"/>
        <v>0.40602739726027393</v>
      </c>
      <c r="AN274" s="40"/>
      <c r="AO274" s="40"/>
      <c r="AP274" s="40"/>
      <c r="AQ274" s="1644"/>
      <c r="AR274" s="1034"/>
      <c r="AS274" s="45"/>
      <c r="AT274" s="1029"/>
      <c r="AU274" s="1029"/>
      <c r="AV274" s="46"/>
      <c r="AW274" s="1029"/>
      <c r="AX274" s="46"/>
      <c r="AY274" s="2391"/>
    </row>
    <row r="275" spans="1:51" s="8" customFormat="1" ht="15.95" customHeight="1" x14ac:dyDescent="0.25">
      <c r="A275" s="36"/>
      <c r="B275" s="1029"/>
      <c r="C275" s="2"/>
      <c r="D275" s="1029"/>
      <c r="E275" s="1029"/>
      <c r="F275" s="1029"/>
      <c r="G275" s="1029"/>
      <c r="H275" s="1029"/>
      <c r="I275" s="1029"/>
      <c r="J275" s="1029"/>
      <c r="K275" s="1029"/>
      <c r="L275" s="1029"/>
      <c r="M275" s="1029"/>
      <c r="N275" s="1036"/>
      <c r="O275" s="1036"/>
      <c r="P275" s="1557"/>
      <c r="Q275" s="37"/>
      <c r="R275" s="448"/>
      <c r="S275" s="448"/>
      <c r="T275" s="448"/>
      <c r="U275" s="448"/>
      <c r="V275" s="448"/>
      <c r="W275" s="448"/>
      <c r="X275" s="448"/>
      <c r="Y275" s="1029" t="s">
        <v>230</v>
      </c>
      <c r="Z275" s="1029" t="s">
        <v>230</v>
      </c>
      <c r="AA275" s="1" t="s">
        <v>230</v>
      </c>
      <c r="AB275" s="1029" t="s">
        <v>230</v>
      </c>
      <c r="AC275" s="1029" t="s">
        <v>230</v>
      </c>
      <c r="AD275" s="1029" t="s">
        <v>230</v>
      </c>
      <c r="AE275" s="1029" t="s">
        <v>700</v>
      </c>
      <c r="AF275" s="1029" t="s">
        <v>701</v>
      </c>
      <c r="AG275" s="39" t="s">
        <v>230</v>
      </c>
      <c r="AH275" s="1029" t="s">
        <v>60</v>
      </c>
      <c r="AI275" s="40">
        <v>0.114</v>
      </c>
      <c r="AJ275" s="1036">
        <v>2500</v>
      </c>
      <c r="AK275" s="40">
        <f t="shared" si="31"/>
        <v>0.59589041095890405</v>
      </c>
      <c r="AL275" s="40">
        <f t="shared" si="32"/>
        <v>0.18493150684931506</v>
      </c>
      <c r="AM275" s="41">
        <f t="shared" si="30"/>
        <v>0.78082191780821908</v>
      </c>
      <c r="AN275" s="40"/>
      <c r="AO275" s="40"/>
      <c r="AP275" s="40"/>
      <c r="AQ275" s="1644"/>
      <c r="AR275" s="1034"/>
      <c r="AS275" s="45"/>
      <c r="AT275" s="1029"/>
      <c r="AU275" s="1029"/>
      <c r="AV275" s="46"/>
      <c r="AW275" s="1029"/>
      <c r="AX275" s="46"/>
      <c r="AY275" s="2391"/>
    </row>
    <row r="276" spans="1:51" s="8" customFormat="1" ht="15.95" customHeight="1" x14ac:dyDescent="0.25">
      <c r="A276" s="36"/>
      <c r="B276" s="1029"/>
      <c r="C276" s="2"/>
      <c r="D276" s="1029"/>
      <c r="E276" s="1029"/>
      <c r="F276" s="1029"/>
      <c r="G276" s="1029"/>
      <c r="H276" s="1029"/>
      <c r="I276" s="1029"/>
      <c r="J276" s="1029"/>
      <c r="K276" s="1029"/>
      <c r="L276" s="1029"/>
      <c r="M276" s="1029"/>
      <c r="N276" s="1036"/>
      <c r="O276" s="1036"/>
      <c r="P276" s="1557"/>
      <c r="Q276" s="37"/>
      <c r="R276" s="448"/>
      <c r="S276" s="448"/>
      <c r="T276" s="448"/>
      <c r="U276" s="448"/>
      <c r="V276" s="448"/>
      <c r="W276" s="448"/>
      <c r="X276" s="448"/>
      <c r="Y276" s="1029" t="s">
        <v>230</v>
      </c>
      <c r="Z276" s="1029" t="s">
        <v>230</v>
      </c>
      <c r="AA276" s="1" t="s">
        <v>230</v>
      </c>
      <c r="AB276" s="1029" t="s">
        <v>230</v>
      </c>
      <c r="AC276" s="1029" t="s">
        <v>230</v>
      </c>
      <c r="AD276" s="1029" t="s">
        <v>230</v>
      </c>
      <c r="AE276" s="1029" t="s">
        <v>702</v>
      </c>
      <c r="AF276" s="1029" t="s">
        <v>703</v>
      </c>
      <c r="AG276" s="39" t="s">
        <v>230</v>
      </c>
      <c r="AH276" s="1029" t="s">
        <v>60</v>
      </c>
      <c r="AI276" s="40">
        <v>0.114</v>
      </c>
      <c r="AJ276" s="1036">
        <v>3200</v>
      </c>
      <c r="AK276" s="40">
        <f t="shared" si="31"/>
        <v>0.76273972602739715</v>
      </c>
      <c r="AL276" s="40">
        <f t="shared" si="32"/>
        <v>0.23671232876712331</v>
      </c>
      <c r="AM276" s="41">
        <f t="shared" si="30"/>
        <v>0.99945205479452048</v>
      </c>
      <c r="AN276" s="40"/>
      <c r="AO276" s="40"/>
      <c r="AP276" s="40"/>
      <c r="AQ276" s="1644"/>
      <c r="AR276" s="1034"/>
      <c r="AS276" s="45"/>
      <c r="AT276" s="1029"/>
      <c r="AU276" s="1029"/>
      <c r="AV276" s="46"/>
      <c r="AW276" s="1029"/>
      <c r="AX276" s="46"/>
      <c r="AY276" s="2391"/>
    </row>
    <row r="277" spans="1:51" s="8" customFormat="1" ht="15.95" customHeight="1" x14ac:dyDescent="0.25">
      <c r="A277" s="36"/>
      <c r="B277" s="1029"/>
      <c r="C277" s="2"/>
      <c r="D277" s="1029"/>
      <c r="E277" s="1029"/>
      <c r="F277" s="1029"/>
      <c r="G277" s="1029"/>
      <c r="H277" s="1029"/>
      <c r="I277" s="1029"/>
      <c r="J277" s="1029"/>
      <c r="K277" s="1029"/>
      <c r="L277" s="1029"/>
      <c r="M277" s="1029"/>
      <c r="N277" s="1036"/>
      <c r="O277" s="1036"/>
      <c r="P277" s="1557"/>
      <c r="Q277" s="37"/>
      <c r="R277" s="448"/>
      <c r="S277" s="448"/>
      <c r="T277" s="448"/>
      <c r="U277" s="448"/>
      <c r="V277" s="448"/>
      <c r="W277" s="448"/>
      <c r="X277" s="448"/>
      <c r="Y277" s="1029" t="s">
        <v>230</v>
      </c>
      <c r="Z277" s="1029" t="s">
        <v>230</v>
      </c>
      <c r="AA277" s="1" t="s">
        <v>230</v>
      </c>
      <c r="AB277" s="1029" t="s">
        <v>230</v>
      </c>
      <c r="AC277" s="1029" t="s">
        <v>230</v>
      </c>
      <c r="AD277" s="1029" t="s">
        <v>230</v>
      </c>
      <c r="AE277" s="1029" t="s">
        <v>416</v>
      </c>
      <c r="AF277" s="1029" t="s">
        <v>704</v>
      </c>
      <c r="AG277" s="39" t="s">
        <v>230</v>
      </c>
      <c r="AH277" s="1029" t="s">
        <v>60</v>
      </c>
      <c r="AI277" s="40">
        <v>0.114</v>
      </c>
      <c r="AJ277" s="1036">
        <v>2400</v>
      </c>
      <c r="AK277" s="40">
        <f t="shared" si="31"/>
        <v>0.57205479452054786</v>
      </c>
      <c r="AL277" s="40">
        <f t="shared" si="32"/>
        <v>0.17753424657534245</v>
      </c>
      <c r="AM277" s="41">
        <f t="shared" si="30"/>
        <v>0.74958904109589031</v>
      </c>
      <c r="AN277" s="40"/>
      <c r="AO277" s="40"/>
      <c r="AP277" s="40"/>
      <c r="AQ277" s="368"/>
      <c r="AR277" s="47"/>
      <c r="AS277" s="48"/>
      <c r="AT277" s="1029"/>
      <c r="AU277" s="1029"/>
      <c r="AV277" s="46"/>
      <c r="AW277" s="1029"/>
      <c r="AX277" s="46"/>
      <c r="AY277" s="2391"/>
    </row>
    <row r="278" spans="1:51" s="8" customFormat="1" ht="15.95" customHeight="1" x14ac:dyDescent="0.25">
      <c r="A278" s="36"/>
      <c r="B278" s="1029"/>
      <c r="C278" s="2"/>
      <c r="D278" s="1029"/>
      <c r="E278" s="1029"/>
      <c r="F278" s="1029"/>
      <c r="G278" s="1029"/>
      <c r="H278" s="1029"/>
      <c r="I278" s="1029"/>
      <c r="J278" s="1029"/>
      <c r="K278" s="1029"/>
      <c r="L278" s="1029"/>
      <c r="M278" s="1029"/>
      <c r="N278" s="1036"/>
      <c r="O278" s="1036"/>
      <c r="P278" s="1557"/>
      <c r="Q278" s="37"/>
      <c r="R278" s="448"/>
      <c r="S278" s="448"/>
      <c r="T278" s="448"/>
      <c r="U278" s="448"/>
      <c r="V278" s="53"/>
      <c r="W278" s="448"/>
      <c r="X278" s="448"/>
      <c r="Y278" s="1029" t="s">
        <v>230</v>
      </c>
      <c r="Z278" s="1029" t="s">
        <v>230</v>
      </c>
      <c r="AA278" s="1" t="s">
        <v>230</v>
      </c>
      <c r="AB278" s="1029" t="s">
        <v>230</v>
      </c>
      <c r="AC278" s="1029" t="s">
        <v>230</v>
      </c>
      <c r="AD278" s="1029" t="s">
        <v>230</v>
      </c>
      <c r="AE278" s="1029" t="s">
        <v>705</v>
      </c>
      <c r="AF278" s="1029" t="s">
        <v>706</v>
      </c>
      <c r="AG278" s="39" t="s">
        <v>230</v>
      </c>
      <c r="AH278" s="1029" t="s">
        <v>58</v>
      </c>
      <c r="AI278" s="40">
        <v>0.114</v>
      </c>
      <c r="AJ278" s="1036">
        <v>3600</v>
      </c>
      <c r="AK278" s="40">
        <f t="shared" si="31"/>
        <v>0.8580821917808219</v>
      </c>
      <c r="AL278" s="40">
        <f t="shared" si="32"/>
        <v>0.26630136986301373</v>
      </c>
      <c r="AM278" s="41">
        <f t="shared" si="30"/>
        <v>1.1243835616438356</v>
      </c>
      <c r="AN278" s="40"/>
      <c r="AO278" s="40"/>
      <c r="AP278" s="40"/>
      <c r="AQ278" s="368"/>
      <c r="AR278" s="47"/>
      <c r="AS278" s="48"/>
      <c r="AT278" s="1029"/>
      <c r="AU278" s="1029"/>
      <c r="AV278" s="46"/>
      <c r="AW278" s="1029"/>
      <c r="AX278" s="46"/>
      <c r="AY278" s="2391"/>
    </row>
    <row r="279" spans="1:51" s="8" customFormat="1" ht="15.95" customHeight="1" x14ac:dyDescent="0.25">
      <c r="A279" s="36"/>
      <c r="B279" s="1029"/>
      <c r="C279" s="2"/>
      <c r="D279" s="1029"/>
      <c r="E279" s="1029"/>
      <c r="F279" s="1029"/>
      <c r="G279" s="1029"/>
      <c r="H279" s="1029"/>
      <c r="I279" s="1029"/>
      <c r="J279" s="1029"/>
      <c r="K279" s="1029"/>
      <c r="L279" s="1029"/>
      <c r="M279" s="1029"/>
      <c r="N279" s="1036"/>
      <c r="O279" s="1036"/>
      <c r="P279" s="1557"/>
      <c r="Q279" s="37"/>
      <c r="R279" s="448"/>
      <c r="S279" s="448"/>
      <c r="T279" s="448"/>
      <c r="U279" s="448"/>
      <c r="V279" s="53"/>
      <c r="W279" s="448"/>
      <c r="X279" s="448"/>
      <c r="Y279" s="1029" t="s">
        <v>230</v>
      </c>
      <c r="Z279" s="1029" t="s">
        <v>230</v>
      </c>
      <c r="AA279" s="1" t="s">
        <v>230</v>
      </c>
      <c r="AB279" s="1029" t="s">
        <v>230</v>
      </c>
      <c r="AC279" s="1029" t="s">
        <v>230</v>
      </c>
      <c r="AD279" s="1029" t="s">
        <v>230</v>
      </c>
      <c r="AE279" s="1029" t="s">
        <v>707</v>
      </c>
      <c r="AF279" s="1029" t="s">
        <v>20816</v>
      </c>
      <c r="AG279" s="39" t="s">
        <v>230</v>
      </c>
      <c r="AH279" s="1029" t="s">
        <v>58</v>
      </c>
      <c r="AI279" s="40">
        <v>0.114</v>
      </c>
      <c r="AJ279" s="1036">
        <v>2200</v>
      </c>
      <c r="AK279" s="40">
        <f t="shared" si="31"/>
        <v>0.52438356164383559</v>
      </c>
      <c r="AL279" s="40">
        <f t="shared" si="32"/>
        <v>0.16273972602739725</v>
      </c>
      <c r="AM279" s="41">
        <f t="shared" si="30"/>
        <v>0.68712328767123287</v>
      </c>
      <c r="AN279" s="40"/>
      <c r="AO279" s="40"/>
      <c r="AP279" s="40"/>
      <c r="AQ279" s="368"/>
      <c r="AR279" s="47"/>
      <c r="AS279" s="48"/>
      <c r="AT279" s="1029"/>
      <c r="AU279" s="1029"/>
      <c r="AV279" s="46"/>
      <c r="AW279" s="1029"/>
      <c r="AX279" s="46"/>
      <c r="AY279" s="2391"/>
    </row>
    <row r="280" spans="1:51" s="8" customFormat="1" ht="15.95" customHeight="1" x14ac:dyDescent="0.25">
      <c r="A280" s="36"/>
      <c r="B280" s="1029"/>
      <c r="C280" s="2"/>
      <c r="D280" s="1029"/>
      <c r="E280" s="1029"/>
      <c r="F280" s="1029"/>
      <c r="G280" s="1029"/>
      <c r="H280" s="1029"/>
      <c r="I280" s="1029"/>
      <c r="J280" s="1029"/>
      <c r="K280" s="1029"/>
      <c r="L280" s="1029"/>
      <c r="M280" s="1029"/>
      <c r="N280" s="1036"/>
      <c r="O280" s="1036"/>
      <c r="P280" s="1557"/>
      <c r="Q280" s="37"/>
      <c r="R280" s="448"/>
      <c r="S280" s="448"/>
      <c r="T280" s="448"/>
      <c r="U280" s="448"/>
      <c r="V280" s="53"/>
      <c r="W280" s="448"/>
      <c r="X280" s="448"/>
      <c r="Y280" s="1029" t="s">
        <v>230</v>
      </c>
      <c r="Z280" s="1029" t="s">
        <v>230</v>
      </c>
      <c r="AA280" s="1" t="s">
        <v>230</v>
      </c>
      <c r="AB280" s="1029" t="s">
        <v>230</v>
      </c>
      <c r="AC280" s="1029" t="s">
        <v>230</v>
      </c>
      <c r="AD280" s="1029" t="s">
        <v>230</v>
      </c>
      <c r="AE280" s="1029" t="s">
        <v>708</v>
      </c>
      <c r="AF280" s="1029" t="s">
        <v>709</v>
      </c>
      <c r="AG280" s="39" t="s">
        <v>230</v>
      </c>
      <c r="AH280" s="1029" t="s">
        <v>58</v>
      </c>
      <c r="AI280" s="40">
        <v>0.114</v>
      </c>
      <c r="AJ280" s="1036">
        <v>3700</v>
      </c>
      <c r="AK280" s="40">
        <f t="shared" si="31"/>
        <v>0.88191780821917798</v>
      </c>
      <c r="AL280" s="40">
        <f t="shared" si="32"/>
        <v>0.27369863013698631</v>
      </c>
      <c r="AM280" s="41">
        <f t="shared" si="30"/>
        <v>1.1556164383561642</v>
      </c>
      <c r="AN280" s="40"/>
      <c r="AO280" s="40"/>
      <c r="AP280" s="40"/>
      <c r="AQ280" s="368"/>
      <c r="AR280" s="47"/>
      <c r="AS280" s="48"/>
      <c r="AT280" s="1029"/>
      <c r="AU280" s="1029"/>
      <c r="AV280" s="46"/>
      <c r="AW280" s="1029"/>
      <c r="AX280" s="46"/>
      <c r="AY280" s="2391"/>
    </row>
    <row r="281" spans="1:51" s="8" customFormat="1" ht="15.95" customHeight="1" x14ac:dyDescent="0.25">
      <c r="A281" s="36"/>
      <c r="B281" s="1029"/>
      <c r="C281" s="2"/>
      <c r="D281" s="1029"/>
      <c r="E281" s="1029"/>
      <c r="F281" s="1029"/>
      <c r="G281" s="1029"/>
      <c r="H281" s="1029"/>
      <c r="I281" s="1029"/>
      <c r="J281" s="1029"/>
      <c r="K281" s="1029"/>
      <c r="L281" s="1029"/>
      <c r="M281" s="1029"/>
      <c r="N281" s="1036"/>
      <c r="O281" s="1036"/>
      <c r="P281" s="1557"/>
      <c r="Q281" s="37"/>
      <c r="R281" s="448"/>
      <c r="S281" s="448"/>
      <c r="T281" s="448"/>
      <c r="U281" s="448"/>
      <c r="V281" s="53"/>
      <c r="W281" s="448"/>
      <c r="X281" s="448"/>
      <c r="Y281" s="1029" t="s">
        <v>230</v>
      </c>
      <c r="Z281" s="1029" t="s">
        <v>230</v>
      </c>
      <c r="AA281" s="1" t="s">
        <v>230</v>
      </c>
      <c r="AB281" s="1029" t="s">
        <v>230</v>
      </c>
      <c r="AC281" s="1029" t="s">
        <v>230</v>
      </c>
      <c r="AD281" s="1029" t="s">
        <v>230</v>
      </c>
      <c r="AE281" s="1029" t="s">
        <v>710</v>
      </c>
      <c r="AF281" s="1029" t="s">
        <v>711</v>
      </c>
      <c r="AG281" s="39" t="s">
        <v>230</v>
      </c>
      <c r="AH281" s="1029" t="s">
        <v>58</v>
      </c>
      <c r="AI281" s="40">
        <v>0.114</v>
      </c>
      <c r="AJ281" s="1036">
        <v>2800</v>
      </c>
      <c r="AK281" s="40">
        <f t="shared" si="31"/>
        <v>0.66739726027397261</v>
      </c>
      <c r="AL281" s="40">
        <f t="shared" si="32"/>
        <v>0.20712328767123286</v>
      </c>
      <c r="AM281" s="41">
        <f t="shared" si="30"/>
        <v>0.87452054794520551</v>
      </c>
      <c r="AN281" s="40"/>
      <c r="AO281" s="40"/>
      <c r="AP281" s="40"/>
      <c r="AQ281" s="368"/>
      <c r="AR281" s="47"/>
      <c r="AS281" s="48"/>
      <c r="AT281" s="1029"/>
      <c r="AU281" s="1029"/>
      <c r="AV281" s="46"/>
      <c r="AW281" s="1029"/>
      <c r="AX281" s="46"/>
      <c r="AY281" s="2391"/>
    </row>
    <row r="282" spans="1:51" s="8" customFormat="1" ht="15.95" customHeight="1" x14ac:dyDescent="0.25">
      <c r="A282" s="36"/>
      <c r="B282" s="1029"/>
      <c r="C282" s="2"/>
      <c r="D282" s="1029"/>
      <c r="E282" s="1029"/>
      <c r="F282" s="1029"/>
      <c r="G282" s="1029"/>
      <c r="H282" s="1029"/>
      <c r="I282" s="1029"/>
      <c r="J282" s="1029"/>
      <c r="K282" s="1029"/>
      <c r="L282" s="1029"/>
      <c r="M282" s="1029"/>
      <c r="N282" s="1036"/>
      <c r="O282" s="1036"/>
      <c r="P282" s="1557"/>
      <c r="Q282" s="37"/>
      <c r="R282" s="448"/>
      <c r="S282" s="448"/>
      <c r="T282" s="448"/>
      <c r="U282" s="448"/>
      <c r="V282" s="53"/>
      <c r="W282" s="448"/>
      <c r="X282" s="448"/>
      <c r="Y282" s="1029" t="s">
        <v>230</v>
      </c>
      <c r="Z282" s="1029" t="s">
        <v>230</v>
      </c>
      <c r="AA282" s="1" t="s">
        <v>230</v>
      </c>
      <c r="AB282" s="1029" t="s">
        <v>230</v>
      </c>
      <c r="AC282" s="1029" t="s">
        <v>230</v>
      </c>
      <c r="AD282" s="1029" t="s">
        <v>230</v>
      </c>
      <c r="AE282" s="1029" t="s">
        <v>712</v>
      </c>
      <c r="AF282" s="1029" t="s">
        <v>378</v>
      </c>
      <c r="AG282" s="39" t="s">
        <v>230</v>
      </c>
      <c r="AH282" s="1029" t="s">
        <v>58</v>
      </c>
      <c r="AI282" s="40">
        <v>0.114</v>
      </c>
      <c r="AJ282" s="1036">
        <v>3900</v>
      </c>
      <c r="AK282" s="40">
        <f t="shared" si="31"/>
        <v>0.92958904109589025</v>
      </c>
      <c r="AL282" s="40">
        <f t="shared" si="32"/>
        <v>0.28849315068493148</v>
      </c>
      <c r="AM282" s="41">
        <f t="shared" si="30"/>
        <v>1.2180821917808218</v>
      </c>
      <c r="AN282" s="40"/>
      <c r="AO282" s="40"/>
      <c r="AP282" s="40"/>
      <c r="AQ282" s="368"/>
      <c r="AR282" s="47"/>
      <c r="AS282" s="48"/>
      <c r="AT282" s="1029"/>
      <c r="AU282" s="1029"/>
      <c r="AV282" s="46"/>
      <c r="AW282" s="1029"/>
      <c r="AX282" s="46"/>
      <c r="AY282" s="2391"/>
    </row>
    <row r="283" spans="1:51" s="1099" customFormat="1" ht="15.95" customHeight="1" x14ac:dyDescent="0.25">
      <c r="A283" s="781"/>
      <c r="B283" s="782"/>
      <c r="C283" s="1003"/>
      <c r="D283" s="782"/>
      <c r="E283" s="782"/>
      <c r="F283" s="782"/>
      <c r="G283" s="782"/>
      <c r="H283" s="782"/>
      <c r="I283" s="782"/>
      <c r="J283" s="782"/>
      <c r="K283" s="782"/>
      <c r="L283" s="782"/>
      <c r="M283" s="782"/>
      <c r="N283" s="1689"/>
      <c r="O283" s="1689"/>
      <c r="P283" s="1689"/>
      <c r="Q283" s="785"/>
      <c r="R283" s="783"/>
      <c r="S283" s="783"/>
      <c r="T283" s="783"/>
      <c r="U283" s="783"/>
      <c r="V283" s="1406"/>
      <c r="W283" s="783"/>
      <c r="X283" s="783"/>
      <c r="Y283" s="782"/>
      <c r="Z283" s="782"/>
      <c r="AA283" s="784"/>
      <c r="AB283" s="782"/>
      <c r="AC283" s="782" t="s">
        <v>22922</v>
      </c>
      <c r="AD283" s="1317" t="s">
        <v>22923</v>
      </c>
      <c r="AE283" s="782" t="s">
        <v>22924</v>
      </c>
      <c r="AF283" s="782" t="s">
        <v>22925</v>
      </c>
      <c r="AG283" s="1690">
        <v>503020553299</v>
      </c>
      <c r="AH283" s="782" t="s">
        <v>21224</v>
      </c>
      <c r="AI283" s="2395">
        <v>1.1399999999999999</v>
      </c>
      <c r="AJ283" s="1689">
        <v>103.4</v>
      </c>
      <c r="AK283" s="378">
        <f>AJ283*AI283/365</f>
        <v>0.32294794520547943</v>
      </c>
      <c r="AL283" s="430">
        <v>0</v>
      </c>
      <c r="AM283" s="380">
        <f t="shared" si="30"/>
        <v>0.32294794520547943</v>
      </c>
      <c r="AN283" s="430"/>
      <c r="AO283" s="430"/>
      <c r="AP283" s="430"/>
      <c r="AQ283" s="830"/>
      <c r="AR283" s="484"/>
      <c r="AS283" s="786"/>
      <c r="AT283" s="782"/>
      <c r="AU283" s="782"/>
      <c r="AV283" s="787"/>
      <c r="AW283" s="782"/>
      <c r="AX283" s="2525" t="s">
        <v>22926</v>
      </c>
      <c r="AY283" s="2401"/>
    </row>
    <row r="284" spans="1:51" s="8" customFormat="1" ht="15.95" customHeight="1" x14ac:dyDescent="0.25">
      <c r="A284" s="93"/>
      <c r="B284" s="88"/>
      <c r="C284" s="107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21"/>
      <c r="O284" s="21"/>
      <c r="P284" s="21"/>
      <c r="Q284" s="97"/>
      <c r="R284" s="94"/>
      <c r="S284" s="94"/>
      <c r="T284" s="94"/>
      <c r="U284" s="94"/>
      <c r="V284" s="53"/>
      <c r="W284" s="94"/>
      <c r="X284" s="94"/>
      <c r="Y284" s="88" t="s">
        <v>230</v>
      </c>
      <c r="Z284" s="88" t="s">
        <v>230</v>
      </c>
      <c r="AA284" s="90" t="s">
        <v>230</v>
      </c>
      <c r="AB284" s="88" t="s">
        <v>230</v>
      </c>
      <c r="AC284" s="88" t="s">
        <v>230</v>
      </c>
      <c r="AD284" s="88" t="s">
        <v>230</v>
      </c>
      <c r="AE284" s="88" t="s">
        <v>713</v>
      </c>
      <c r="AF284" s="88" t="s">
        <v>609</v>
      </c>
      <c r="AG284" s="95" t="s">
        <v>230</v>
      </c>
      <c r="AH284" s="88" t="s">
        <v>23141</v>
      </c>
      <c r="AI284" s="21">
        <v>0.62</v>
      </c>
      <c r="AJ284" s="97">
        <v>887.01917808219173</v>
      </c>
      <c r="AK284" s="98">
        <f>AJ284*AI284/365</f>
        <v>1.5067175079752297</v>
      </c>
      <c r="AL284" s="98">
        <v>0</v>
      </c>
      <c r="AM284" s="96">
        <f>SUBTOTAL(9,AK284:AL284)</f>
        <v>1.5067175079752297</v>
      </c>
      <c r="AN284" s="98"/>
      <c r="AO284" s="98"/>
      <c r="AP284" s="98"/>
      <c r="AQ284" s="368"/>
      <c r="AR284" s="47"/>
      <c r="AS284" s="48"/>
      <c r="AT284" s="88"/>
      <c r="AU284" s="88"/>
      <c r="AV284" s="52"/>
      <c r="AW284" s="88"/>
      <c r="AX284" s="52"/>
      <c r="AY284" s="2391"/>
    </row>
    <row r="285" spans="1:51" s="55" customFormat="1" ht="15.95" customHeight="1" x14ac:dyDescent="0.2">
      <c r="A285" s="182">
        <v>29</v>
      </c>
      <c r="B285" s="166" t="s">
        <v>49</v>
      </c>
      <c r="C285" s="170" t="s">
        <v>59</v>
      </c>
      <c r="D285" s="166" t="s">
        <v>19147</v>
      </c>
      <c r="E285" s="166" t="s">
        <v>715</v>
      </c>
      <c r="F285" s="166" t="s">
        <v>716</v>
      </c>
      <c r="G285" s="166"/>
      <c r="H285" s="166" t="s">
        <v>219</v>
      </c>
      <c r="I285" s="166" t="s">
        <v>220</v>
      </c>
      <c r="J285" s="166" t="s">
        <v>221</v>
      </c>
      <c r="K285" s="166" t="s">
        <v>222</v>
      </c>
      <c r="L285" s="166" t="s">
        <v>221</v>
      </c>
      <c r="M285" s="166" t="s">
        <v>223</v>
      </c>
      <c r="N285" s="186">
        <v>8</v>
      </c>
      <c r="O285" s="186">
        <v>2</v>
      </c>
      <c r="P285" s="186">
        <v>16</v>
      </c>
      <c r="Q285" s="184">
        <v>5</v>
      </c>
      <c r="R285" s="183"/>
      <c r="S285" s="183">
        <v>2</v>
      </c>
      <c r="T285" s="183"/>
      <c r="U285" s="183">
        <v>0</v>
      </c>
      <c r="V285" s="918"/>
      <c r="W285" s="183"/>
      <c r="X285" s="183"/>
      <c r="Y285" s="166" t="s">
        <v>330</v>
      </c>
      <c r="Z285" s="170" t="s">
        <v>425</v>
      </c>
      <c r="AA285" s="197" t="s">
        <v>426</v>
      </c>
      <c r="AB285" s="166" t="s">
        <v>427</v>
      </c>
      <c r="AC285" s="166" t="s">
        <v>428</v>
      </c>
      <c r="AD285" s="166" t="s">
        <v>429</v>
      </c>
      <c r="AE285" s="166" t="s">
        <v>717</v>
      </c>
      <c r="AF285" s="166" t="s">
        <v>434</v>
      </c>
      <c r="AG285" s="165" t="s">
        <v>230</v>
      </c>
      <c r="AH285" s="201" t="s">
        <v>337</v>
      </c>
      <c r="AI285" s="186">
        <v>1.1399999999999999</v>
      </c>
      <c r="AJ285" s="168">
        <v>11968.7</v>
      </c>
      <c r="AK285" s="167">
        <v>2.8528134246575343</v>
      </c>
      <c r="AL285" s="167">
        <v>0.88535589041095886</v>
      </c>
      <c r="AM285" s="187">
        <f>AK285+AL285</f>
        <v>3.7381693150684931</v>
      </c>
      <c r="AN285" s="167">
        <f>SUM(AK285:AK291)</f>
        <v>3.3468682191780816</v>
      </c>
      <c r="AO285" s="167">
        <f>SUM(AL285:AL291)</f>
        <v>0.88535589041095886</v>
      </c>
      <c r="AP285" s="167">
        <f>AN285+AO285</f>
        <v>4.2322241095890405</v>
      </c>
      <c r="AQ285" s="167">
        <f>AP285*30</f>
        <v>126.96672328767121</v>
      </c>
      <c r="AR285" s="193" t="s">
        <v>231</v>
      </c>
      <c r="AS285" s="194" t="s">
        <v>431</v>
      </c>
      <c r="AT285" s="166" t="s">
        <v>232</v>
      </c>
      <c r="AU285" s="166" t="s">
        <v>59</v>
      </c>
      <c r="AV285" s="679" t="s">
        <v>718</v>
      </c>
      <c r="AW285" s="166" t="s">
        <v>234</v>
      </c>
      <c r="AX285" s="46"/>
      <c r="AY285" s="2391"/>
    </row>
    <row r="286" spans="1:51" s="8" customFormat="1" ht="15.95" customHeight="1" x14ac:dyDescent="0.25">
      <c r="A286" s="112"/>
      <c r="B286" s="113"/>
      <c r="C286" s="121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8"/>
      <c r="O286" s="118"/>
      <c r="P286" s="118"/>
      <c r="Q286" s="120"/>
      <c r="R286" s="114"/>
      <c r="S286" s="114"/>
      <c r="T286" s="114"/>
      <c r="U286" s="114"/>
      <c r="V286" s="114"/>
      <c r="W286" s="114"/>
      <c r="X286" s="114"/>
      <c r="Y286" s="113" t="s">
        <v>230</v>
      </c>
      <c r="Z286" s="113" t="s">
        <v>230</v>
      </c>
      <c r="AA286" s="132" t="s">
        <v>230</v>
      </c>
      <c r="AB286" s="113" t="s">
        <v>230</v>
      </c>
      <c r="AC286" s="113" t="s">
        <v>230</v>
      </c>
      <c r="AD286" s="113" t="s">
        <v>230</v>
      </c>
      <c r="AE286" s="113" t="s">
        <v>719</v>
      </c>
      <c r="AF286" s="113" t="s">
        <v>720</v>
      </c>
      <c r="AG286" s="115" t="s">
        <v>23009</v>
      </c>
      <c r="AH286" s="113" t="s">
        <v>22968</v>
      </c>
      <c r="AI286" s="118">
        <v>0.6</v>
      </c>
      <c r="AJ286" s="118">
        <v>25</v>
      </c>
      <c r="AK286" s="116">
        <f>AJ286*AI286/365</f>
        <v>4.1095890410958902E-2</v>
      </c>
      <c r="AL286" s="116">
        <v>0</v>
      </c>
      <c r="AM286" s="119">
        <f>SUBTOTAL(9,AK286:AL286)</f>
        <v>4.1095890410958902E-2</v>
      </c>
      <c r="AN286" s="116"/>
      <c r="AO286" s="116"/>
      <c r="AP286" s="116"/>
      <c r="AQ286" s="367"/>
      <c r="AR286" s="42"/>
      <c r="AS286" s="43"/>
      <c r="AT286" s="113"/>
      <c r="AU286" s="113"/>
      <c r="AV286" s="44"/>
      <c r="AW286" s="113"/>
      <c r="AX286" s="44"/>
      <c r="AY286" s="2391"/>
    </row>
    <row r="287" spans="1:51" s="8" customFormat="1" ht="15.95" customHeight="1" x14ac:dyDescent="0.25">
      <c r="A287" s="36"/>
      <c r="B287" s="1029"/>
      <c r="C287" s="2"/>
      <c r="D287" s="1029"/>
      <c r="E287" s="1029"/>
      <c r="F287" s="1029"/>
      <c r="G287" s="1029"/>
      <c r="H287" s="1029"/>
      <c r="I287" s="1029"/>
      <c r="J287" s="1029"/>
      <c r="K287" s="1029"/>
      <c r="L287" s="1029"/>
      <c r="M287" s="1029"/>
      <c r="N287" s="1036"/>
      <c r="O287" s="1036"/>
      <c r="P287" s="1557"/>
      <c r="Q287" s="37"/>
      <c r="R287" s="448"/>
      <c r="S287" s="448"/>
      <c r="T287" s="448"/>
      <c r="U287" s="448"/>
      <c r="V287" s="448"/>
      <c r="W287" s="448"/>
      <c r="X287" s="448"/>
      <c r="Y287" s="1029" t="s">
        <v>230</v>
      </c>
      <c r="Z287" s="1029" t="s">
        <v>230</v>
      </c>
      <c r="AA287" s="1" t="s">
        <v>230</v>
      </c>
      <c r="AB287" s="1029" t="s">
        <v>230</v>
      </c>
      <c r="AC287" s="1029" t="s">
        <v>230</v>
      </c>
      <c r="AD287" s="1029" t="s">
        <v>230</v>
      </c>
      <c r="AE287" s="1029" t="s">
        <v>719</v>
      </c>
      <c r="AF287" s="1029" t="s">
        <v>721</v>
      </c>
      <c r="AG287" s="39">
        <v>305503025000011</v>
      </c>
      <c r="AH287" s="1029" t="s">
        <v>722</v>
      </c>
      <c r="AI287" s="1036">
        <v>1.1399999999999999</v>
      </c>
      <c r="AJ287" s="37">
        <v>60</v>
      </c>
      <c r="AK287" s="40">
        <f>AJ287*AI287/365</f>
        <v>0.18739726027397258</v>
      </c>
      <c r="AL287" s="40">
        <v>0</v>
      </c>
      <c r="AM287" s="41">
        <f>SUBTOTAL(9,AK287:AL287)</f>
        <v>0.18739726027397258</v>
      </c>
      <c r="AN287" s="40"/>
      <c r="AO287" s="40"/>
      <c r="AP287" s="40"/>
      <c r="AQ287" s="1644"/>
      <c r="AR287" s="1034"/>
      <c r="AS287" s="45"/>
      <c r="AT287" s="1029"/>
      <c r="AU287" s="1029"/>
      <c r="AV287" s="46"/>
      <c r="AW287" s="1029"/>
      <c r="AX287" s="46"/>
      <c r="AY287" s="2391"/>
    </row>
    <row r="288" spans="1:51" s="8" customFormat="1" ht="15.95" customHeight="1" x14ac:dyDescent="0.25">
      <c r="A288" s="36"/>
      <c r="B288" s="1029"/>
      <c r="C288" s="2"/>
      <c r="D288" s="1029"/>
      <c r="E288" s="1029"/>
      <c r="F288" s="1029"/>
      <c r="G288" s="1029"/>
      <c r="H288" s="1029"/>
      <c r="I288" s="1029"/>
      <c r="J288" s="1029"/>
      <c r="K288" s="1029"/>
      <c r="L288" s="1029"/>
      <c r="M288" s="1029"/>
      <c r="N288" s="1036"/>
      <c r="O288" s="1036"/>
      <c r="P288" s="1557"/>
      <c r="Q288" s="37"/>
      <c r="R288" s="448"/>
      <c r="S288" s="448"/>
      <c r="T288" s="448"/>
      <c r="U288" s="448"/>
      <c r="V288" s="448"/>
      <c r="W288" s="448"/>
      <c r="X288" s="448"/>
      <c r="Y288" s="1029" t="s">
        <v>230</v>
      </c>
      <c r="Z288" s="1029" t="s">
        <v>230</v>
      </c>
      <c r="AA288" s="1" t="s">
        <v>230</v>
      </c>
      <c r="AB288" s="1029" t="s">
        <v>230</v>
      </c>
      <c r="AC288" s="1029" t="s">
        <v>230</v>
      </c>
      <c r="AD288" s="1029" t="s">
        <v>230</v>
      </c>
      <c r="AE288" s="1029" t="s">
        <v>719</v>
      </c>
      <c r="AF288" s="1029" t="s">
        <v>723</v>
      </c>
      <c r="AG288" s="39">
        <v>5167746379455</v>
      </c>
      <c r="AH288" s="1029" t="s">
        <v>280</v>
      </c>
      <c r="AI288" s="1036">
        <v>0.87</v>
      </c>
      <c r="AJ288" s="37">
        <v>4</v>
      </c>
      <c r="AK288" s="40">
        <f>AJ288*AI288/365</f>
        <v>9.5342465753424661E-3</v>
      </c>
      <c r="AL288" s="40">
        <v>0</v>
      </c>
      <c r="AM288" s="41">
        <f>SUBTOTAL(9,AK288:AL288)</f>
        <v>9.5342465753424661E-3</v>
      </c>
      <c r="AN288" s="40"/>
      <c r="AO288" s="40"/>
      <c r="AP288" s="40"/>
      <c r="AQ288" s="1644"/>
      <c r="AR288" s="1034"/>
      <c r="AS288" s="45"/>
      <c r="AT288" s="1029"/>
      <c r="AU288" s="1029"/>
      <c r="AV288" s="46"/>
      <c r="AW288" s="1029"/>
      <c r="AX288" s="46"/>
      <c r="AY288" s="2391"/>
    </row>
    <row r="289" spans="1:52" s="8" customFormat="1" ht="15.95" customHeight="1" x14ac:dyDescent="0.25">
      <c r="A289" s="36"/>
      <c r="B289" s="1029"/>
      <c r="C289" s="2"/>
      <c r="D289" s="1029"/>
      <c r="E289" s="1029"/>
      <c r="F289" s="1029"/>
      <c r="G289" s="1029"/>
      <c r="H289" s="1029"/>
      <c r="I289" s="1029"/>
      <c r="J289" s="1029"/>
      <c r="K289" s="1029"/>
      <c r="L289" s="1029"/>
      <c r="M289" s="1029"/>
      <c r="N289" s="1036"/>
      <c r="O289" s="1036"/>
      <c r="P289" s="1557"/>
      <c r="Q289" s="37"/>
      <c r="R289" s="448"/>
      <c r="S289" s="448"/>
      <c r="T289" s="448"/>
      <c r="U289" s="448"/>
      <c r="V289" s="448"/>
      <c r="W289" s="448"/>
      <c r="X289" s="448"/>
      <c r="Y289" s="1029" t="s">
        <v>230</v>
      </c>
      <c r="Z289" s="1029" t="s">
        <v>230</v>
      </c>
      <c r="AA289" s="1" t="s">
        <v>230</v>
      </c>
      <c r="AB289" s="1029" t="s">
        <v>230</v>
      </c>
      <c r="AC289" s="1029" t="s">
        <v>230</v>
      </c>
      <c r="AD289" s="1029" t="s">
        <v>230</v>
      </c>
      <c r="AE289" s="1029" t="s">
        <v>719</v>
      </c>
      <c r="AF289" s="1029" t="s">
        <v>724</v>
      </c>
      <c r="AG289" s="39" t="s">
        <v>22955</v>
      </c>
      <c r="AH289" s="113" t="s">
        <v>20647</v>
      </c>
      <c r="AI289" s="1036">
        <v>0.37</v>
      </c>
      <c r="AJ289" s="37">
        <v>45</v>
      </c>
      <c r="AK289" s="40">
        <f>AM289</f>
        <v>4.8082191780821917E-2</v>
      </c>
      <c r="AL289" s="40">
        <v>0</v>
      </c>
      <c r="AM289" s="41">
        <v>4.8082191780821917E-2</v>
      </c>
      <c r="AN289" s="40"/>
      <c r="AO289" s="40"/>
      <c r="AP289" s="40"/>
      <c r="AQ289" s="1644"/>
      <c r="AR289" s="1034"/>
      <c r="AS289" s="45"/>
      <c r="AT289" s="1029"/>
      <c r="AU289" s="1029"/>
      <c r="AV289" s="46"/>
      <c r="AW289" s="1029"/>
      <c r="AX289" s="46"/>
      <c r="AY289" s="2391"/>
    </row>
    <row r="290" spans="1:52" s="8" customFormat="1" ht="15.95" customHeight="1" x14ac:dyDescent="0.25">
      <c r="A290" s="36"/>
      <c r="B290" s="1029"/>
      <c r="C290" s="2"/>
      <c r="D290" s="1029"/>
      <c r="E290" s="1029"/>
      <c r="F290" s="1029"/>
      <c r="G290" s="1029"/>
      <c r="H290" s="1029"/>
      <c r="I290" s="1029"/>
      <c r="J290" s="1029"/>
      <c r="K290" s="1029"/>
      <c r="L290" s="1029"/>
      <c r="M290" s="1029"/>
      <c r="N290" s="1036"/>
      <c r="O290" s="1036"/>
      <c r="P290" s="1557"/>
      <c r="Q290" s="37"/>
      <c r="R290" s="448"/>
      <c r="S290" s="448"/>
      <c r="T290" s="448"/>
      <c r="U290" s="448"/>
      <c r="V290" s="448"/>
      <c r="W290" s="448"/>
      <c r="X290" s="448"/>
      <c r="Y290" s="1029" t="s">
        <v>230</v>
      </c>
      <c r="Z290" s="1029" t="s">
        <v>230</v>
      </c>
      <c r="AA290" s="1" t="s">
        <v>230</v>
      </c>
      <c r="AB290" s="1029" t="s">
        <v>230</v>
      </c>
      <c r="AC290" s="1029" t="s">
        <v>230</v>
      </c>
      <c r="AD290" s="1029" t="s">
        <v>230</v>
      </c>
      <c r="AE290" s="1029" t="s">
        <v>725</v>
      </c>
      <c r="AF290" s="1029" t="s">
        <v>726</v>
      </c>
      <c r="AG290" s="39">
        <v>312503030400027</v>
      </c>
      <c r="AH290" s="1029" t="s">
        <v>304</v>
      </c>
      <c r="AI290" s="1036">
        <v>1.1399999999999999</v>
      </c>
      <c r="AJ290" s="1036">
        <v>23</v>
      </c>
      <c r="AK290" s="40">
        <f>AJ290*AI290/365</f>
        <v>7.1835616438356162E-2</v>
      </c>
      <c r="AL290" s="40">
        <v>0</v>
      </c>
      <c r="AM290" s="14">
        <f>SUBTOTAL(9,AK290:AL290)</f>
        <v>7.1835616438356162E-2</v>
      </c>
      <c r="AN290" s="40"/>
      <c r="AO290" s="40"/>
      <c r="AP290" s="40"/>
      <c r="AQ290" s="1644"/>
      <c r="AR290" s="1034"/>
      <c r="AS290" s="45"/>
      <c r="AT290" s="1029"/>
      <c r="AU290" s="1029"/>
      <c r="AV290" s="46"/>
      <c r="AW290" s="1029"/>
      <c r="AX290" s="46"/>
      <c r="AY290" s="2391"/>
    </row>
    <row r="291" spans="1:52" s="8" customFormat="1" ht="15.95" customHeight="1" x14ac:dyDescent="0.25">
      <c r="A291" s="93"/>
      <c r="B291" s="88"/>
      <c r="C291" s="107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21"/>
      <c r="O291" s="21"/>
      <c r="P291" s="21"/>
      <c r="Q291" s="97"/>
      <c r="R291" s="94"/>
      <c r="S291" s="94"/>
      <c r="T291" s="94"/>
      <c r="U291" s="94"/>
      <c r="V291" s="94"/>
      <c r="W291" s="94"/>
      <c r="X291" s="94"/>
      <c r="Y291" s="88" t="s">
        <v>230</v>
      </c>
      <c r="Z291" s="88" t="s">
        <v>230</v>
      </c>
      <c r="AA291" s="90" t="s">
        <v>230</v>
      </c>
      <c r="AB291" s="88" t="s">
        <v>230</v>
      </c>
      <c r="AC291" s="88" t="s">
        <v>230</v>
      </c>
      <c r="AD291" s="88" t="s">
        <v>230</v>
      </c>
      <c r="AE291" s="88" t="s">
        <v>719</v>
      </c>
      <c r="AF291" s="88" t="s">
        <v>727</v>
      </c>
      <c r="AG291" s="95">
        <v>315774600380678</v>
      </c>
      <c r="AH291" s="88" t="s">
        <v>728</v>
      </c>
      <c r="AI291" s="21">
        <v>2.0699999999999998</v>
      </c>
      <c r="AJ291" s="97">
        <v>24</v>
      </c>
      <c r="AK291" s="98">
        <f>AJ291*AI291/365</f>
        <v>0.13610958904109588</v>
      </c>
      <c r="AL291" s="98">
        <v>0</v>
      </c>
      <c r="AM291" s="96">
        <f>SUBTOTAL(9,AK291:AL291)</f>
        <v>0.13610958904109588</v>
      </c>
      <c r="AN291" s="98"/>
      <c r="AO291" s="98"/>
      <c r="AP291" s="98"/>
      <c r="AQ291" s="368"/>
      <c r="AR291" s="47"/>
      <c r="AS291" s="48"/>
      <c r="AT291" s="88"/>
      <c r="AU291" s="88"/>
      <c r="AV291" s="52"/>
      <c r="AW291" s="88"/>
      <c r="AX291" s="52"/>
      <c r="AY291" s="2391"/>
    </row>
    <row r="292" spans="1:52" s="1395" customFormat="1" ht="15.95" customHeight="1" x14ac:dyDescent="0.2">
      <c r="A292" s="353">
        <v>30</v>
      </c>
      <c r="B292" s="366" t="s">
        <v>49</v>
      </c>
      <c r="C292" s="366" t="s">
        <v>59</v>
      </c>
      <c r="D292" s="354" t="s">
        <v>18828</v>
      </c>
      <c r="E292" s="354" t="s">
        <v>21376</v>
      </c>
      <c r="F292" s="354" t="s">
        <v>21377</v>
      </c>
      <c r="G292" s="354" t="s">
        <v>221</v>
      </c>
      <c r="H292" s="354" t="s">
        <v>219</v>
      </c>
      <c r="I292" s="354" t="s">
        <v>220</v>
      </c>
      <c r="J292" s="354" t="s">
        <v>221</v>
      </c>
      <c r="K292" s="354" t="s">
        <v>879</v>
      </c>
      <c r="L292" s="354" t="s">
        <v>221</v>
      </c>
      <c r="M292" s="354" t="s">
        <v>879</v>
      </c>
      <c r="N292" s="360">
        <v>6.4</v>
      </c>
      <c r="O292" s="360">
        <v>2.2000000000000002</v>
      </c>
      <c r="P292" s="360">
        <f>O292*N292</f>
        <v>14.080000000000002</v>
      </c>
      <c r="Q292" s="503">
        <v>2</v>
      </c>
      <c r="R292" s="357"/>
      <c r="S292" s="357">
        <v>1</v>
      </c>
      <c r="T292" s="357"/>
      <c r="U292" s="357">
        <v>0</v>
      </c>
      <c r="V292" s="924"/>
      <c r="W292" s="357"/>
      <c r="X292" s="357"/>
      <c r="Y292" s="354" t="s">
        <v>62</v>
      </c>
      <c r="Z292" s="366" t="s">
        <v>224</v>
      </c>
      <c r="AA292" s="762" t="s">
        <v>225</v>
      </c>
      <c r="AB292" s="354" t="s">
        <v>1</v>
      </c>
      <c r="AC292" s="354" t="s">
        <v>226</v>
      </c>
      <c r="AD292" s="354" t="s">
        <v>227</v>
      </c>
      <c r="AE292" s="354" t="s">
        <v>733</v>
      </c>
      <c r="AF292" s="354" t="s">
        <v>688</v>
      </c>
      <c r="AG292" s="358" t="s">
        <v>230</v>
      </c>
      <c r="AH292" s="769" t="s">
        <v>337</v>
      </c>
      <c r="AI292" s="359">
        <v>0.114</v>
      </c>
      <c r="AJ292" s="490">
        <v>135.30000000000001</v>
      </c>
      <c r="AK292" s="359">
        <f>AJ292*0.086/365</f>
        <v>3.1878904109589039E-2</v>
      </c>
      <c r="AL292" s="359">
        <f>AJ292*0.028/365</f>
        <v>1.0379178082191782E-2</v>
      </c>
      <c r="AM292" s="361">
        <f>SUM(AK292:AL292)</f>
        <v>4.2258082191780823E-2</v>
      </c>
      <c r="AN292" s="359">
        <f>SUM(AK292:AK330)</f>
        <v>2.6177868493150682</v>
      </c>
      <c r="AO292" s="359">
        <f>SUM(AL292:AL330)</f>
        <v>0.37709479452054795</v>
      </c>
      <c r="AP292" s="359">
        <f>SUM(AM292:AM330)</f>
        <v>2.9948816438356158</v>
      </c>
      <c r="AQ292" s="359">
        <f>AP292*30</f>
        <v>89.846449315068469</v>
      </c>
      <c r="AR292" s="362" t="s">
        <v>231</v>
      </c>
      <c r="AS292" s="363" t="s">
        <v>114</v>
      </c>
      <c r="AT292" s="354" t="s">
        <v>232</v>
      </c>
      <c r="AU292" s="354" t="s">
        <v>59</v>
      </c>
      <c r="AV292" s="923" t="s">
        <v>734</v>
      </c>
      <c r="AW292" s="354" t="s">
        <v>234</v>
      </c>
      <c r="AX292" s="805" t="s">
        <v>21378</v>
      </c>
      <c r="AY292" s="2401"/>
      <c r="AZ292" s="778" t="s">
        <v>21379</v>
      </c>
    </row>
    <row r="293" spans="1:52" s="8" customFormat="1" ht="15.95" customHeight="1" x14ac:dyDescent="0.25">
      <c r="A293" s="112"/>
      <c r="B293" s="113"/>
      <c r="C293" s="121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8"/>
      <c r="O293" s="118"/>
      <c r="P293" s="118"/>
      <c r="Q293" s="120"/>
      <c r="R293" s="114"/>
      <c r="S293" s="114"/>
      <c r="T293" s="114"/>
      <c r="U293" s="114"/>
      <c r="V293" s="114"/>
      <c r="W293" s="114"/>
      <c r="X293" s="114"/>
      <c r="Y293" s="113" t="s">
        <v>230</v>
      </c>
      <c r="Z293" s="113" t="s">
        <v>230</v>
      </c>
      <c r="AA293" s="132" t="s">
        <v>230</v>
      </c>
      <c r="AB293" s="113" t="s">
        <v>230</v>
      </c>
      <c r="AC293" s="113" t="s">
        <v>230</v>
      </c>
      <c r="AD293" s="113" t="s">
        <v>230</v>
      </c>
      <c r="AE293" s="113" t="s">
        <v>735</v>
      </c>
      <c r="AF293" s="113" t="s">
        <v>736</v>
      </c>
      <c r="AG293" s="115" t="s">
        <v>230</v>
      </c>
      <c r="AH293" s="113" t="s">
        <v>337</v>
      </c>
      <c r="AI293" s="116">
        <v>0.114</v>
      </c>
      <c r="AJ293" s="117">
        <v>129</v>
      </c>
      <c r="AK293" s="116">
        <f>AJ293*0.086/365</f>
        <v>3.0394520547945204E-2</v>
      </c>
      <c r="AL293" s="116">
        <f>AJ293*0.028/365</f>
        <v>9.895890410958905E-3</v>
      </c>
      <c r="AM293" s="119">
        <f>SUM(AK293:AL293)</f>
        <v>4.0290410958904108E-2</v>
      </c>
      <c r="AN293" s="116"/>
      <c r="AO293" s="116"/>
      <c r="AP293" s="116"/>
      <c r="AQ293" s="367"/>
      <c r="AR293" s="42"/>
      <c r="AS293" s="43"/>
      <c r="AT293" s="113"/>
      <c r="AU293" s="113"/>
      <c r="AV293" s="44"/>
      <c r="AW293" s="113"/>
      <c r="AX293" s="44"/>
      <c r="AY293" s="2391"/>
    </row>
    <row r="294" spans="1:52" s="8" customFormat="1" ht="15.95" customHeight="1" x14ac:dyDescent="0.25">
      <c r="A294" s="36"/>
      <c r="B294" s="1029"/>
      <c r="C294" s="2"/>
      <c r="D294" s="1029"/>
      <c r="E294" s="1029"/>
      <c r="F294" s="1029"/>
      <c r="G294" s="1029"/>
      <c r="H294" s="1029"/>
      <c r="I294" s="1029"/>
      <c r="J294" s="1029"/>
      <c r="K294" s="1029"/>
      <c r="L294" s="1029"/>
      <c r="M294" s="1029"/>
      <c r="N294" s="1036"/>
      <c r="O294" s="1036"/>
      <c r="P294" s="1557"/>
      <c r="Q294" s="37"/>
      <c r="R294" s="448"/>
      <c r="S294" s="448"/>
      <c r="T294" s="448"/>
      <c r="U294" s="448"/>
      <c r="V294" s="448"/>
      <c r="W294" s="448"/>
      <c r="X294" s="448"/>
      <c r="Y294" s="1029" t="s">
        <v>230</v>
      </c>
      <c r="Z294" s="1029" t="s">
        <v>230</v>
      </c>
      <c r="AA294" s="1" t="s">
        <v>230</v>
      </c>
      <c r="AB294" s="1029" t="s">
        <v>230</v>
      </c>
      <c r="AC294" s="1029" t="s">
        <v>230</v>
      </c>
      <c r="AD294" s="1029" t="s">
        <v>230</v>
      </c>
      <c r="AE294" s="1029" t="s">
        <v>737</v>
      </c>
      <c r="AF294" s="1029" t="s">
        <v>738</v>
      </c>
      <c r="AG294" s="39" t="s">
        <v>230</v>
      </c>
      <c r="AH294" s="1029" t="s">
        <v>337</v>
      </c>
      <c r="AI294" s="40">
        <v>0.114</v>
      </c>
      <c r="AJ294" s="1037">
        <v>193.7</v>
      </c>
      <c r="AK294" s="116">
        <f t="shared" ref="AK294:AK307" si="33">AJ294*0.086/365</f>
        <v>4.5638904109589033E-2</v>
      </c>
      <c r="AL294" s="116">
        <f t="shared" ref="AL294:AL307" si="34">AJ294*0.028/365</f>
        <v>1.485917808219178E-2</v>
      </c>
      <c r="AM294" s="119">
        <f t="shared" ref="AM294:AM307" si="35">SUM(AK294:AL294)</f>
        <v>6.0498082191780815E-2</v>
      </c>
      <c r="AN294" s="40"/>
      <c r="AO294" s="40"/>
      <c r="AP294" s="40"/>
      <c r="AQ294" s="1644"/>
      <c r="AR294" s="1034"/>
      <c r="AS294" s="45"/>
      <c r="AT294" s="1029"/>
      <c r="AU294" s="1029"/>
      <c r="AV294" s="46"/>
      <c r="AW294" s="1029"/>
      <c r="AX294" s="46"/>
      <c r="AY294" s="2391"/>
    </row>
    <row r="295" spans="1:52" s="8" customFormat="1" ht="15.95" customHeight="1" x14ac:dyDescent="0.25">
      <c r="A295" s="36"/>
      <c r="B295" s="1029"/>
      <c r="C295" s="2"/>
      <c r="D295" s="1029"/>
      <c r="E295" s="1029"/>
      <c r="F295" s="1029"/>
      <c r="G295" s="1029"/>
      <c r="H295" s="1029"/>
      <c r="I295" s="1029"/>
      <c r="J295" s="1029"/>
      <c r="K295" s="1029"/>
      <c r="L295" s="1029"/>
      <c r="M295" s="1029"/>
      <c r="N295" s="1036"/>
      <c r="O295" s="1036"/>
      <c r="P295" s="1557"/>
      <c r="Q295" s="37"/>
      <c r="R295" s="448"/>
      <c r="S295" s="448"/>
      <c r="T295" s="448"/>
      <c r="U295" s="448"/>
      <c r="V295" s="448"/>
      <c r="W295" s="448"/>
      <c r="X295" s="448"/>
      <c r="Y295" s="1029" t="s">
        <v>230</v>
      </c>
      <c r="Z295" s="1029" t="s">
        <v>230</v>
      </c>
      <c r="AA295" s="1" t="s">
        <v>230</v>
      </c>
      <c r="AB295" s="1029" t="s">
        <v>230</v>
      </c>
      <c r="AC295" s="1029" t="s">
        <v>230</v>
      </c>
      <c r="AD295" s="1029" t="s">
        <v>230</v>
      </c>
      <c r="AE295" s="1029" t="s">
        <v>739</v>
      </c>
      <c r="AF295" s="1029" t="s">
        <v>291</v>
      </c>
      <c r="AG295" s="39" t="s">
        <v>230</v>
      </c>
      <c r="AH295" s="1029" t="s">
        <v>337</v>
      </c>
      <c r="AI295" s="40">
        <v>0.114</v>
      </c>
      <c r="AJ295" s="1037">
        <v>233.3</v>
      </c>
      <c r="AK295" s="116">
        <f t="shared" si="33"/>
        <v>5.4969315068493153E-2</v>
      </c>
      <c r="AL295" s="116">
        <f t="shared" si="34"/>
        <v>1.7896986301369867E-2</v>
      </c>
      <c r="AM295" s="119">
        <f t="shared" si="35"/>
        <v>7.2866301369863024E-2</v>
      </c>
      <c r="AN295" s="40"/>
      <c r="AO295" s="40"/>
      <c r="AP295" s="40"/>
      <c r="AQ295" s="1644"/>
      <c r="AR295" s="1034"/>
      <c r="AS295" s="45"/>
      <c r="AT295" s="1029"/>
      <c r="AU295" s="1029"/>
      <c r="AV295" s="46"/>
      <c r="AW295" s="1029"/>
      <c r="AX295" s="46"/>
      <c r="AY295" s="2391"/>
    </row>
    <row r="296" spans="1:52" s="8" customFormat="1" ht="15.95" customHeight="1" x14ac:dyDescent="0.25">
      <c r="A296" s="36"/>
      <c r="B296" s="1029"/>
      <c r="C296" s="2"/>
      <c r="D296" s="1029"/>
      <c r="E296" s="1029"/>
      <c r="F296" s="1029"/>
      <c r="G296" s="1029"/>
      <c r="H296" s="1029"/>
      <c r="I296" s="1029"/>
      <c r="J296" s="1029"/>
      <c r="K296" s="1029"/>
      <c r="L296" s="1029"/>
      <c r="M296" s="1029"/>
      <c r="N296" s="1036"/>
      <c r="O296" s="1036"/>
      <c r="P296" s="1557"/>
      <c r="Q296" s="37"/>
      <c r="R296" s="448"/>
      <c r="S296" s="448"/>
      <c r="T296" s="448"/>
      <c r="U296" s="448"/>
      <c r="V296" s="448"/>
      <c r="W296" s="448"/>
      <c r="X296" s="448"/>
      <c r="Y296" s="1029" t="s">
        <v>230</v>
      </c>
      <c r="Z296" s="1029" t="s">
        <v>230</v>
      </c>
      <c r="AA296" s="1" t="s">
        <v>230</v>
      </c>
      <c r="AB296" s="1029" t="s">
        <v>230</v>
      </c>
      <c r="AC296" s="1029" t="s">
        <v>230</v>
      </c>
      <c r="AD296" s="1029" t="s">
        <v>230</v>
      </c>
      <c r="AE296" s="1029" t="s">
        <v>740</v>
      </c>
      <c r="AF296" s="1029" t="s">
        <v>520</v>
      </c>
      <c r="AG296" s="39" t="s">
        <v>230</v>
      </c>
      <c r="AH296" s="1029" t="s">
        <v>337</v>
      </c>
      <c r="AI296" s="40">
        <v>0.114</v>
      </c>
      <c r="AJ296" s="1037">
        <v>131.9</v>
      </c>
      <c r="AK296" s="116">
        <f t="shared" si="33"/>
        <v>3.107780821917808E-2</v>
      </c>
      <c r="AL296" s="116">
        <f t="shared" si="34"/>
        <v>1.0118356164383563E-2</v>
      </c>
      <c r="AM296" s="119">
        <f t="shared" si="35"/>
        <v>4.1196164383561641E-2</v>
      </c>
      <c r="AN296" s="40"/>
      <c r="AO296" s="40"/>
      <c r="AP296" s="40"/>
      <c r="AQ296" s="1644"/>
      <c r="AR296" s="1034"/>
      <c r="AS296" s="45"/>
      <c r="AT296" s="1029"/>
      <c r="AU296" s="1029"/>
      <c r="AV296" s="46"/>
      <c r="AW296" s="1029"/>
      <c r="AX296" s="46"/>
      <c r="AY296" s="2391"/>
    </row>
    <row r="297" spans="1:52" s="8" customFormat="1" ht="15.95" customHeight="1" x14ac:dyDescent="0.25">
      <c r="A297" s="36"/>
      <c r="B297" s="1029"/>
      <c r="C297" s="2"/>
      <c r="D297" s="1029"/>
      <c r="E297" s="1029"/>
      <c r="F297" s="1029"/>
      <c r="G297" s="1029"/>
      <c r="H297" s="1029"/>
      <c r="I297" s="1029"/>
      <c r="J297" s="1029"/>
      <c r="K297" s="1029"/>
      <c r="L297" s="1029"/>
      <c r="M297" s="1029"/>
      <c r="N297" s="1036"/>
      <c r="O297" s="1036"/>
      <c r="P297" s="1557"/>
      <c r="Q297" s="37"/>
      <c r="R297" s="448"/>
      <c r="S297" s="448"/>
      <c r="T297" s="448"/>
      <c r="U297" s="448"/>
      <c r="V297" s="448"/>
      <c r="W297" s="448"/>
      <c r="X297" s="448"/>
      <c r="Y297" s="1029" t="s">
        <v>230</v>
      </c>
      <c r="Z297" s="1029" t="s">
        <v>230</v>
      </c>
      <c r="AA297" s="1" t="s">
        <v>230</v>
      </c>
      <c r="AB297" s="1029" t="s">
        <v>230</v>
      </c>
      <c r="AC297" s="1029" t="s">
        <v>230</v>
      </c>
      <c r="AD297" s="1029" t="s">
        <v>230</v>
      </c>
      <c r="AE297" s="1029" t="s">
        <v>741</v>
      </c>
      <c r="AF297" s="1029" t="s">
        <v>569</v>
      </c>
      <c r="AG297" s="39" t="s">
        <v>230</v>
      </c>
      <c r="AH297" s="1029" t="s">
        <v>337</v>
      </c>
      <c r="AI297" s="40">
        <v>0.114</v>
      </c>
      <c r="AJ297" s="1037">
        <v>135.6</v>
      </c>
      <c r="AK297" s="116">
        <f t="shared" si="33"/>
        <v>3.1949589041095884E-2</v>
      </c>
      <c r="AL297" s="116">
        <f t="shared" si="34"/>
        <v>1.0402191780821917E-2</v>
      </c>
      <c r="AM297" s="119">
        <f t="shared" si="35"/>
        <v>4.2351780821917803E-2</v>
      </c>
      <c r="AN297" s="40"/>
      <c r="AO297" s="40"/>
      <c r="AP297" s="40"/>
      <c r="AQ297" s="1644"/>
      <c r="AR297" s="1034"/>
      <c r="AS297" s="45"/>
      <c r="AT297" s="1029"/>
      <c r="AU297" s="1029"/>
      <c r="AV297" s="46"/>
      <c r="AW297" s="1029"/>
      <c r="AX297" s="46"/>
      <c r="AY297" s="2391"/>
    </row>
    <row r="298" spans="1:52" s="8" customFormat="1" ht="15.95" customHeight="1" x14ac:dyDescent="0.25">
      <c r="A298" s="36"/>
      <c r="B298" s="1029"/>
      <c r="C298" s="2"/>
      <c r="D298" s="1029"/>
      <c r="E298" s="1029"/>
      <c r="F298" s="1029"/>
      <c r="G298" s="1029"/>
      <c r="H298" s="1029"/>
      <c r="I298" s="1029"/>
      <c r="J298" s="1029"/>
      <c r="K298" s="1029"/>
      <c r="L298" s="1029"/>
      <c r="M298" s="1029"/>
      <c r="N298" s="1036"/>
      <c r="O298" s="1036"/>
      <c r="P298" s="1557"/>
      <c r="Q298" s="37"/>
      <c r="R298" s="448"/>
      <c r="S298" s="448"/>
      <c r="T298" s="448"/>
      <c r="U298" s="448"/>
      <c r="V298" s="448"/>
      <c r="W298" s="448"/>
      <c r="X298" s="448"/>
      <c r="Y298" s="1029" t="s">
        <v>230</v>
      </c>
      <c r="Z298" s="1029" t="s">
        <v>230</v>
      </c>
      <c r="AA298" s="1" t="s">
        <v>230</v>
      </c>
      <c r="AB298" s="1029" t="s">
        <v>230</v>
      </c>
      <c r="AC298" s="1029" t="s">
        <v>230</v>
      </c>
      <c r="AD298" s="1029" t="s">
        <v>230</v>
      </c>
      <c r="AE298" s="1029" t="s">
        <v>742</v>
      </c>
      <c r="AF298" s="1029" t="s">
        <v>571</v>
      </c>
      <c r="AG298" s="39" t="s">
        <v>230</v>
      </c>
      <c r="AH298" s="1029" t="s">
        <v>337</v>
      </c>
      <c r="AI298" s="40">
        <v>0.114</v>
      </c>
      <c r="AJ298" s="1037">
        <v>134.1</v>
      </c>
      <c r="AK298" s="116">
        <f t="shared" si="33"/>
        <v>3.1596164383561637E-2</v>
      </c>
      <c r="AL298" s="116">
        <f t="shared" si="34"/>
        <v>1.0287123287671233E-2</v>
      </c>
      <c r="AM298" s="119">
        <f t="shared" si="35"/>
        <v>4.1883287671232866E-2</v>
      </c>
      <c r="AN298" s="40"/>
      <c r="AO298" s="40"/>
      <c r="AP298" s="40"/>
      <c r="AQ298" s="1644"/>
      <c r="AR298" s="1034"/>
      <c r="AS298" s="45"/>
      <c r="AT298" s="1029"/>
      <c r="AU298" s="1029"/>
      <c r="AV298" s="46"/>
      <c r="AW298" s="1029"/>
      <c r="AX298" s="46"/>
      <c r="AY298" s="2391"/>
    </row>
    <row r="299" spans="1:52" s="8" customFormat="1" ht="15.95" customHeight="1" x14ac:dyDescent="0.25">
      <c r="A299" s="36"/>
      <c r="B299" s="1029"/>
      <c r="C299" s="2"/>
      <c r="D299" s="1029"/>
      <c r="E299" s="1029"/>
      <c r="F299" s="1029"/>
      <c r="G299" s="1029"/>
      <c r="H299" s="1029"/>
      <c r="I299" s="1029"/>
      <c r="J299" s="1029"/>
      <c r="K299" s="1029"/>
      <c r="L299" s="1029"/>
      <c r="M299" s="1029"/>
      <c r="N299" s="1036"/>
      <c r="O299" s="1036"/>
      <c r="P299" s="1557"/>
      <c r="Q299" s="37"/>
      <c r="R299" s="448"/>
      <c r="S299" s="448"/>
      <c r="T299" s="448"/>
      <c r="U299" s="448"/>
      <c r="V299" s="448"/>
      <c r="W299" s="448"/>
      <c r="X299" s="448"/>
      <c r="Y299" s="1029" t="s">
        <v>230</v>
      </c>
      <c r="Z299" s="1029" t="s">
        <v>230</v>
      </c>
      <c r="AA299" s="1" t="s">
        <v>230</v>
      </c>
      <c r="AB299" s="1029" t="s">
        <v>230</v>
      </c>
      <c r="AC299" s="1029" t="s">
        <v>230</v>
      </c>
      <c r="AD299" s="1029" t="s">
        <v>230</v>
      </c>
      <c r="AE299" s="1029" t="s">
        <v>743</v>
      </c>
      <c r="AF299" s="1029" t="s">
        <v>235</v>
      </c>
      <c r="AG299" s="39" t="s">
        <v>230</v>
      </c>
      <c r="AH299" s="1029" t="s">
        <v>337</v>
      </c>
      <c r="AI299" s="40">
        <v>0.114</v>
      </c>
      <c r="AJ299" s="1037">
        <v>141</v>
      </c>
      <c r="AK299" s="116">
        <f t="shared" si="33"/>
        <v>3.3221917808219176E-2</v>
      </c>
      <c r="AL299" s="116">
        <f t="shared" si="34"/>
        <v>1.0816438356164384E-2</v>
      </c>
      <c r="AM299" s="119">
        <f t="shared" si="35"/>
        <v>4.4038356164383563E-2</v>
      </c>
      <c r="AN299" s="40"/>
      <c r="AO299" s="40"/>
      <c r="AP299" s="40"/>
      <c r="AQ299" s="1644"/>
      <c r="AR299" s="1034"/>
      <c r="AS299" s="45"/>
      <c r="AT299" s="1029"/>
      <c r="AU299" s="1029"/>
      <c r="AV299" s="46"/>
      <c r="AW299" s="1029"/>
      <c r="AX299" s="46"/>
      <c r="AY299" s="2391"/>
    </row>
    <row r="300" spans="1:52" s="8" customFormat="1" ht="15.95" customHeight="1" x14ac:dyDescent="0.25">
      <c r="A300" s="36"/>
      <c r="B300" s="1029"/>
      <c r="C300" s="2"/>
      <c r="D300" s="1029"/>
      <c r="E300" s="1029"/>
      <c r="F300" s="1029"/>
      <c r="G300" s="1029"/>
      <c r="H300" s="1029"/>
      <c r="I300" s="1029"/>
      <c r="J300" s="1029"/>
      <c r="K300" s="1029"/>
      <c r="L300" s="1029"/>
      <c r="M300" s="1029"/>
      <c r="N300" s="1036"/>
      <c r="O300" s="1036"/>
      <c r="P300" s="1557"/>
      <c r="Q300" s="37"/>
      <c r="R300" s="448"/>
      <c r="S300" s="448"/>
      <c r="T300" s="448"/>
      <c r="U300" s="448"/>
      <c r="V300" s="448"/>
      <c r="W300" s="448"/>
      <c r="X300" s="448"/>
      <c r="Y300" s="1029" t="s">
        <v>230</v>
      </c>
      <c r="Z300" s="1029" t="s">
        <v>230</v>
      </c>
      <c r="AA300" s="1" t="s">
        <v>230</v>
      </c>
      <c r="AB300" s="1029" t="s">
        <v>230</v>
      </c>
      <c r="AC300" s="1029" t="s">
        <v>230</v>
      </c>
      <c r="AD300" s="1029" t="s">
        <v>230</v>
      </c>
      <c r="AE300" s="1029" t="s">
        <v>744</v>
      </c>
      <c r="AF300" s="1029" t="s">
        <v>236</v>
      </c>
      <c r="AG300" s="39" t="s">
        <v>230</v>
      </c>
      <c r="AH300" s="1029" t="s">
        <v>337</v>
      </c>
      <c r="AI300" s="40">
        <v>0.114</v>
      </c>
      <c r="AJ300" s="1037">
        <v>144.1</v>
      </c>
      <c r="AK300" s="116">
        <f t="shared" si="33"/>
        <v>3.3952328767123285E-2</v>
      </c>
      <c r="AL300" s="116">
        <f t="shared" si="34"/>
        <v>1.1054246575342465E-2</v>
      </c>
      <c r="AM300" s="119">
        <f t="shared" si="35"/>
        <v>4.500657534246575E-2</v>
      </c>
      <c r="AN300" s="40"/>
      <c r="AO300" s="40"/>
      <c r="AP300" s="40"/>
      <c r="AQ300" s="1644"/>
      <c r="AR300" s="1034"/>
      <c r="AS300" s="45"/>
      <c r="AT300" s="1029"/>
      <c r="AU300" s="1029"/>
      <c r="AV300" s="46"/>
      <c r="AW300" s="1029"/>
      <c r="AX300" s="46"/>
      <c r="AY300" s="2391"/>
    </row>
    <row r="301" spans="1:52" s="8" customFormat="1" ht="15.95" customHeight="1" x14ac:dyDescent="0.25">
      <c r="A301" s="36"/>
      <c r="B301" s="1029"/>
      <c r="C301" s="2"/>
      <c r="D301" s="1029"/>
      <c r="E301" s="1029"/>
      <c r="F301" s="1029"/>
      <c r="G301" s="1029"/>
      <c r="H301" s="1029"/>
      <c r="I301" s="1029"/>
      <c r="J301" s="1029"/>
      <c r="K301" s="1029"/>
      <c r="L301" s="1029"/>
      <c r="M301" s="1029"/>
      <c r="N301" s="1036"/>
      <c r="O301" s="1036"/>
      <c r="P301" s="1557"/>
      <c r="Q301" s="37"/>
      <c r="R301" s="448"/>
      <c r="S301" s="448"/>
      <c r="T301" s="448"/>
      <c r="U301" s="448"/>
      <c r="V301" s="448"/>
      <c r="W301" s="448"/>
      <c r="X301" s="448"/>
      <c r="Y301" s="1029" t="s">
        <v>230</v>
      </c>
      <c r="Z301" s="1029" t="s">
        <v>230</v>
      </c>
      <c r="AA301" s="1" t="s">
        <v>230</v>
      </c>
      <c r="AB301" s="1029" t="s">
        <v>230</v>
      </c>
      <c r="AC301" s="1029" t="s">
        <v>230</v>
      </c>
      <c r="AD301" s="1029" t="s">
        <v>230</v>
      </c>
      <c r="AE301" s="1029" t="s">
        <v>745</v>
      </c>
      <c r="AF301" s="1029" t="s">
        <v>238</v>
      </c>
      <c r="AG301" s="39" t="s">
        <v>230</v>
      </c>
      <c r="AH301" s="1029" t="s">
        <v>337</v>
      </c>
      <c r="AI301" s="40">
        <v>0.114</v>
      </c>
      <c r="AJ301" s="1037">
        <v>134.1</v>
      </c>
      <c r="AK301" s="116">
        <f t="shared" si="33"/>
        <v>3.1596164383561637E-2</v>
      </c>
      <c r="AL301" s="116">
        <f t="shared" si="34"/>
        <v>1.0287123287671233E-2</v>
      </c>
      <c r="AM301" s="119">
        <f t="shared" si="35"/>
        <v>4.1883287671232866E-2</v>
      </c>
      <c r="AN301" s="40"/>
      <c r="AO301" s="40"/>
      <c r="AP301" s="40"/>
      <c r="AQ301" s="1644"/>
      <c r="AR301" s="1034"/>
      <c r="AS301" s="45"/>
      <c r="AT301" s="1029"/>
      <c r="AU301" s="1029"/>
      <c r="AV301" s="46"/>
      <c r="AW301" s="1029"/>
      <c r="AX301" s="46"/>
      <c r="AY301" s="2391"/>
    </row>
    <row r="302" spans="1:52" s="8" customFormat="1" ht="15.95" customHeight="1" x14ac:dyDescent="0.25">
      <c r="A302" s="36"/>
      <c r="B302" s="1029"/>
      <c r="C302" s="2"/>
      <c r="D302" s="1029"/>
      <c r="E302" s="1029"/>
      <c r="F302" s="1029"/>
      <c r="G302" s="1029"/>
      <c r="H302" s="1029"/>
      <c r="I302" s="1029"/>
      <c r="J302" s="1029"/>
      <c r="K302" s="1029"/>
      <c r="L302" s="1029"/>
      <c r="M302" s="1029"/>
      <c r="N302" s="1036"/>
      <c r="O302" s="1036"/>
      <c r="P302" s="1557"/>
      <c r="Q302" s="37"/>
      <c r="R302" s="448"/>
      <c r="S302" s="448"/>
      <c r="T302" s="448"/>
      <c r="U302" s="448"/>
      <c r="V302" s="448"/>
      <c r="W302" s="448"/>
      <c r="X302" s="448"/>
      <c r="Y302" s="1029" t="s">
        <v>230</v>
      </c>
      <c r="Z302" s="1029" t="s">
        <v>230</v>
      </c>
      <c r="AA302" s="1" t="s">
        <v>230</v>
      </c>
      <c r="AB302" s="1029" t="s">
        <v>230</v>
      </c>
      <c r="AC302" s="1029" t="s">
        <v>230</v>
      </c>
      <c r="AD302" s="1029" t="s">
        <v>230</v>
      </c>
      <c r="AE302" s="1029" t="s">
        <v>746</v>
      </c>
      <c r="AF302" s="1029" t="s">
        <v>747</v>
      </c>
      <c r="AG302" s="39" t="s">
        <v>230</v>
      </c>
      <c r="AH302" s="1029" t="s">
        <v>337</v>
      </c>
      <c r="AI302" s="40">
        <v>0.114</v>
      </c>
      <c r="AJ302" s="1037">
        <v>132.80000000000001</v>
      </c>
      <c r="AK302" s="116">
        <f t="shared" si="33"/>
        <v>3.1289863013698627E-2</v>
      </c>
      <c r="AL302" s="116">
        <f t="shared" si="34"/>
        <v>1.0187397260273973E-2</v>
      </c>
      <c r="AM302" s="119">
        <f t="shared" si="35"/>
        <v>4.1477260273972597E-2</v>
      </c>
      <c r="AN302" s="40"/>
      <c r="AO302" s="40"/>
      <c r="AP302" s="40"/>
      <c r="AQ302" s="1644"/>
      <c r="AR302" s="1034"/>
      <c r="AS302" s="45"/>
      <c r="AT302" s="1029"/>
      <c r="AU302" s="1029"/>
      <c r="AV302" s="46"/>
      <c r="AW302" s="1029"/>
      <c r="AX302" s="46"/>
      <c r="AY302" s="2391"/>
    </row>
    <row r="303" spans="1:52" s="8" customFormat="1" ht="15.95" customHeight="1" x14ac:dyDescent="0.25">
      <c r="A303" s="36"/>
      <c r="B303" s="1029"/>
      <c r="C303" s="2"/>
      <c r="D303" s="1029"/>
      <c r="E303" s="1029"/>
      <c r="F303" s="1029"/>
      <c r="G303" s="1029"/>
      <c r="H303" s="1029"/>
      <c r="I303" s="1029"/>
      <c r="J303" s="1029"/>
      <c r="K303" s="1029"/>
      <c r="L303" s="1029"/>
      <c r="M303" s="1029"/>
      <c r="N303" s="1036"/>
      <c r="O303" s="1036"/>
      <c r="P303" s="1557"/>
      <c r="Q303" s="37"/>
      <c r="R303" s="448"/>
      <c r="S303" s="448"/>
      <c r="T303" s="448"/>
      <c r="U303" s="448"/>
      <c r="V303" s="448"/>
      <c r="W303" s="448"/>
      <c r="X303" s="448"/>
      <c r="Y303" s="1029" t="s">
        <v>230</v>
      </c>
      <c r="Z303" s="1029" t="s">
        <v>230</v>
      </c>
      <c r="AA303" s="1" t="s">
        <v>230</v>
      </c>
      <c r="AB303" s="1029" t="s">
        <v>230</v>
      </c>
      <c r="AC303" s="1029" t="s">
        <v>230</v>
      </c>
      <c r="AD303" s="1029" t="s">
        <v>230</v>
      </c>
      <c r="AE303" s="1029" t="s">
        <v>748</v>
      </c>
      <c r="AF303" s="1029" t="s">
        <v>551</v>
      </c>
      <c r="AG303" s="39" t="s">
        <v>230</v>
      </c>
      <c r="AH303" s="1029" t="s">
        <v>337</v>
      </c>
      <c r="AI303" s="40">
        <v>0.114</v>
      </c>
      <c r="AJ303" s="1037">
        <v>127.7</v>
      </c>
      <c r="AK303" s="116">
        <f t="shared" si="33"/>
        <v>3.0088219178082187E-2</v>
      </c>
      <c r="AL303" s="116">
        <f t="shared" si="34"/>
        <v>9.7961643835616438E-3</v>
      </c>
      <c r="AM303" s="119">
        <f t="shared" si="35"/>
        <v>3.9884383561643831E-2</v>
      </c>
      <c r="AN303" s="40"/>
      <c r="AO303" s="40"/>
      <c r="AP303" s="40"/>
      <c r="AQ303" s="1644"/>
      <c r="AR303" s="1034"/>
      <c r="AS303" s="45"/>
      <c r="AT303" s="1029"/>
      <c r="AU303" s="1029"/>
      <c r="AV303" s="46"/>
      <c r="AW303" s="1029"/>
      <c r="AX303" s="46"/>
      <c r="AY303" s="2391"/>
    </row>
    <row r="304" spans="1:52" s="8" customFormat="1" ht="15.95" customHeight="1" x14ac:dyDescent="0.25">
      <c r="A304" s="36"/>
      <c r="B304" s="1029"/>
      <c r="C304" s="2"/>
      <c r="D304" s="1029"/>
      <c r="E304" s="1029"/>
      <c r="F304" s="1029"/>
      <c r="G304" s="1029"/>
      <c r="H304" s="1029"/>
      <c r="I304" s="1029"/>
      <c r="J304" s="1029"/>
      <c r="K304" s="1029"/>
      <c r="L304" s="1029"/>
      <c r="M304" s="1029"/>
      <c r="N304" s="1036"/>
      <c r="O304" s="1036"/>
      <c r="P304" s="1557"/>
      <c r="Q304" s="37"/>
      <c r="R304" s="448"/>
      <c r="S304" s="448"/>
      <c r="T304" s="448"/>
      <c r="U304" s="448"/>
      <c r="V304" s="448"/>
      <c r="W304" s="448"/>
      <c r="X304" s="448"/>
      <c r="Y304" s="1029" t="s">
        <v>230</v>
      </c>
      <c r="Z304" s="1029" t="s">
        <v>230</v>
      </c>
      <c r="AA304" s="1" t="s">
        <v>230</v>
      </c>
      <c r="AB304" s="1029" t="s">
        <v>230</v>
      </c>
      <c r="AC304" s="1029" t="s">
        <v>230</v>
      </c>
      <c r="AD304" s="1029" t="s">
        <v>230</v>
      </c>
      <c r="AE304" s="1029" t="s">
        <v>749</v>
      </c>
      <c r="AF304" s="1029" t="s">
        <v>750</v>
      </c>
      <c r="AG304" s="39" t="s">
        <v>230</v>
      </c>
      <c r="AH304" s="1029" t="s">
        <v>337</v>
      </c>
      <c r="AI304" s="40">
        <v>0.114</v>
      </c>
      <c r="AJ304" s="1037">
        <v>128.30000000000001</v>
      </c>
      <c r="AK304" s="116">
        <f t="shared" si="33"/>
        <v>3.0229589041095888E-2</v>
      </c>
      <c r="AL304" s="116">
        <f t="shared" si="34"/>
        <v>9.8421917808219194E-3</v>
      </c>
      <c r="AM304" s="119">
        <f t="shared" si="35"/>
        <v>4.0071780821917806E-2</v>
      </c>
      <c r="AN304" s="40"/>
      <c r="AO304" s="40"/>
      <c r="AP304" s="40"/>
      <c r="AQ304" s="1644"/>
      <c r="AR304" s="1034"/>
      <c r="AS304" s="45"/>
      <c r="AT304" s="1029"/>
      <c r="AU304" s="1029"/>
      <c r="AV304" s="46"/>
      <c r="AW304" s="1029"/>
      <c r="AX304" s="46"/>
      <c r="AY304" s="2391"/>
    </row>
    <row r="305" spans="1:51" s="8" customFormat="1" ht="15.95" customHeight="1" x14ac:dyDescent="0.25">
      <c r="A305" s="36"/>
      <c r="B305" s="1029"/>
      <c r="C305" s="2"/>
      <c r="D305" s="1029"/>
      <c r="E305" s="1029"/>
      <c r="F305" s="1029"/>
      <c r="G305" s="1029"/>
      <c r="H305" s="1029"/>
      <c r="I305" s="1029"/>
      <c r="J305" s="1029"/>
      <c r="K305" s="1029"/>
      <c r="L305" s="1029"/>
      <c r="M305" s="1029"/>
      <c r="N305" s="1036"/>
      <c r="O305" s="1036"/>
      <c r="P305" s="1557"/>
      <c r="Q305" s="37"/>
      <c r="R305" s="448"/>
      <c r="S305" s="448"/>
      <c r="T305" s="448"/>
      <c r="U305" s="448"/>
      <c r="V305" s="448"/>
      <c r="W305" s="448"/>
      <c r="X305" s="448"/>
      <c r="Y305" s="1029" t="s">
        <v>230</v>
      </c>
      <c r="Z305" s="1029" t="s">
        <v>230</v>
      </c>
      <c r="AA305" s="1" t="s">
        <v>230</v>
      </c>
      <c r="AB305" s="1029" t="s">
        <v>230</v>
      </c>
      <c r="AC305" s="1029" t="s">
        <v>230</v>
      </c>
      <c r="AD305" s="1029" t="s">
        <v>230</v>
      </c>
      <c r="AE305" s="1029" t="s">
        <v>751</v>
      </c>
      <c r="AF305" s="1029" t="s">
        <v>434</v>
      </c>
      <c r="AG305" s="39" t="s">
        <v>230</v>
      </c>
      <c r="AH305" s="1029" t="s">
        <v>337</v>
      </c>
      <c r="AI305" s="40">
        <v>0.114</v>
      </c>
      <c r="AJ305" s="1037">
        <v>108.8</v>
      </c>
      <c r="AK305" s="116">
        <f t="shared" si="33"/>
        <v>2.5635068493150684E-2</v>
      </c>
      <c r="AL305" s="116">
        <f t="shared" si="34"/>
        <v>8.3463013698630139E-3</v>
      </c>
      <c r="AM305" s="119">
        <f t="shared" si="35"/>
        <v>3.39813698630137E-2</v>
      </c>
      <c r="AN305" s="40"/>
      <c r="AO305" s="40"/>
      <c r="AP305" s="40"/>
      <c r="AQ305" s="1644"/>
      <c r="AR305" s="1034"/>
      <c r="AS305" s="45"/>
      <c r="AT305" s="1029"/>
      <c r="AU305" s="1029"/>
      <c r="AV305" s="46"/>
      <c r="AW305" s="1029"/>
      <c r="AX305" s="46"/>
      <c r="AY305" s="2391"/>
    </row>
    <row r="306" spans="1:51" s="8" customFormat="1" ht="15.95" customHeight="1" x14ac:dyDescent="0.25">
      <c r="A306" s="36"/>
      <c r="B306" s="1029"/>
      <c r="C306" s="2"/>
      <c r="D306" s="1029"/>
      <c r="E306" s="1029"/>
      <c r="F306" s="1029"/>
      <c r="G306" s="1029"/>
      <c r="H306" s="1029"/>
      <c r="I306" s="1029"/>
      <c r="J306" s="1029"/>
      <c r="K306" s="1029"/>
      <c r="L306" s="1029"/>
      <c r="M306" s="1029"/>
      <c r="N306" s="1036"/>
      <c r="O306" s="1036"/>
      <c r="P306" s="1557"/>
      <c r="Q306" s="37"/>
      <c r="R306" s="448"/>
      <c r="S306" s="448"/>
      <c r="T306" s="448"/>
      <c r="U306" s="448"/>
      <c r="V306" s="448"/>
      <c r="W306" s="448"/>
      <c r="X306" s="448"/>
      <c r="Y306" s="1029" t="s">
        <v>230</v>
      </c>
      <c r="Z306" s="1029" t="s">
        <v>230</v>
      </c>
      <c r="AA306" s="1" t="s">
        <v>230</v>
      </c>
      <c r="AB306" s="1029" t="s">
        <v>230</v>
      </c>
      <c r="AC306" s="1029" t="s">
        <v>230</v>
      </c>
      <c r="AD306" s="1029" t="s">
        <v>230</v>
      </c>
      <c r="AE306" s="1029" t="s">
        <v>752</v>
      </c>
      <c r="AF306" s="1029" t="s">
        <v>229</v>
      </c>
      <c r="AG306" s="39" t="s">
        <v>230</v>
      </c>
      <c r="AH306" s="1029" t="s">
        <v>337</v>
      </c>
      <c r="AI306" s="40">
        <v>0.114</v>
      </c>
      <c r="AJ306" s="1037">
        <v>73.3</v>
      </c>
      <c r="AK306" s="116">
        <f t="shared" si="33"/>
        <v>1.7270684931506845E-2</v>
      </c>
      <c r="AL306" s="116">
        <f t="shared" si="34"/>
        <v>5.6230136986301369E-3</v>
      </c>
      <c r="AM306" s="119">
        <f t="shared" si="35"/>
        <v>2.2893698630136981E-2</v>
      </c>
      <c r="AN306" s="40"/>
      <c r="AO306" s="40"/>
      <c r="AP306" s="40"/>
      <c r="AQ306" s="1644"/>
      <c r="AR306" s="1034"/>
      <c r="AS306" s="45"/>
      <c r="AT306" s="1029"/>
      <c r="AU306" s="1029"/>
      <c r="AV306" s="46"/>
      <c r="AW306" s="1029"/>
      <c r="AX306" s="46"/>
      <c r="AY306" s="2391"/>
    </row>
    <row r="307" spans="1:51" s="8" customFormat="1" ht="15.95" customHeight="1" x14ac:dyDescent="0.25">
      <c r="A307" s="36"/>
      <c r="B307" s="1029"/>
      <c r="C307" s="2"/>
      <c r="D307" s="1029"/>
      <c r="E307" s="1029"/>
      <c r="F307" s="1029"/>
      <c r="G307" s="1029"/>
      <c r="H307" s="1029"/>
      <c r="I307" s="1029"/>
      <c r="J307" s="1029"/>
      <c r="K307" s="1029"/>
      <c r="L307" s="1029"/>
      <c r="M307" s="1029"/>
      <c r="N307" s="1036"/>
      <c r="O307" s="1036"/>
      <c r="P307" s="1557"/>
      <c r="Q307" s="37"/>
      <c r="R307" s="448"/>
      <c r="S307" s="448"/>
      <c r="T307" s="448"/>
      <c r="U307" s="448"/>
      <c r="V307" s="448"/>
      <c r="W307" s="448"/>
      <c r="X307" s="448"/>
      <c r="Y307" s="1029" t="s">
        <v>230</v>
      </c>
      <c r="Z307" s="1029" t="s">
        <v>230</v>
      </c>
      <c r="AA307" s="1" t="s">
        <v>230</v>
      </c>
      <c r="AB307" s="1029" t="s">
        <v>230</v>
      </c>
      <c r="AC307" s="1029" t="s">
        <v>230</v>
      </c>
      <c r="AD307" s="1029" t="s">
        <v>230</v>
      </c>
      <c r="AE307" s="1029" t="s">
        <v>753</v>
      </c>
      <c r="AF307" s="1029" t="s">
        <v>292</v>
      </c>
      <c r="AG307" s="39" t="s">
        <v>230</v>
      </c>
      <c r="AH307" s="1029" t="s">
        <v>337</v>
      </c>
      <c r="AI307" s="40">
        <v>0.114</v>
      </c>
      <c r="AJ307" s="1037">
        <v>132.69999999999999</v>
      </c>
      <c r="AK307" s="116">
        <f t="shared" si="33"/>
        <v>3.1266301369863012E-2</v>
      </c>
      <c r="AL307" s="116">
        <f t="shared" si="34"/>
        <v>1.017972602739726E-2</v>
      </c>
      <c r="AM307" s="119">
        <f t="shared" si="35"/>
        <v>4.144602739726027E-2</v>
      </c>
      <c r="AN307" s="40"/>
      <c r="AO307" s="40"/>
      <c r="AP307" s="40"/>
      <c r="AQ307" s="1644"/>
      <c r="AR307" s="1034"/>
      <c r="AS307" s="45"/>
      <c r="AT307" s="1029"/>
      <c r="AU307" s="1029"/>
      <c r="AV307" s="46"/>
      <c r="AW307" s="1029"/>
      <c r="AX307" s="46"/>
      <c r="AY307" s="2391"/>
    </row>
    <row r="308" spans="1:51" s="8" customFormat="1" ht="15.95" customHeight="1" x14ac:dyDescent="0.25">
      <c r="A308" s="36"/>
      <c r="B308" s="1029"/>
      <c r="C308" s="2"/>
      <c r="D308" s="1029"/>
      <c r="E308" s="1029"/>
      <c r="F308" s="1029"/>
      <c r="G308" s="1029"/>
      <c r="H308" s="1029"/>
      <c r="I308" s="1029"/>
      <c r="J308" s="1029"/>
      <c r="K308" s="1029"/>
      <c r="L308" s="1029"/>
      <c r="M308" s="1029"/>
      <c r="N308" s="1036"/>
      <c r="O308" s="1036"/>
      <c r="P308" s="1557"/>
      <c r="Q308" s="37"/>
      <c r="R308" s="448"/>
      <c r="S308" s="448"/>
      <c r="T308" s="448"/>
      <c r="U308" s="448"/>
      <c r="V308" s="448"/>
      <c r="W308" s="448"/>
      <c r="X308" s="448"/>
      <c r="Y308" s="1029" t="s">
        <v>230</v>
      </c>
      <c r="Z308" s="1029" t="s">
        <v>230</v>
      </c>
      <c r="AA308" s="1" t="s">
        <v>230</v>
      </c>
      <c r="AB308" s="1029" t="s">
        <v>230</v>
      </c>
      <c r="AC308" s="1029" t="s">
        <v>230</v>
      </c>
      <c r="AD308" s="1029" t="s">
        <v>230</v>
      </c>
      <c r="AE308" s="1029" t="s">
        <v>754</v>
      </c>
      <c r="AF308" s="1029" t="s">
        <v>711</v>
      </c>
      <c r="AG308" s="39" t="s">
        <v>230</v>
      </c>
      <c r="AH308" s="1029" t="s">
        <v>58</v>
      </c>
      <c r="AI308" s="40">
        <v>0.114</v>
      </c>
      <c r="AJ308" s="1036">
        <v>2800</v>
      </c>
      <c r="AK308" s="40">
        <f>AJ308*0.087/365</f>
        <v>0.66739726027397261</v>
      </c>
      <c r="AL308" s="40">
        <f>AJ308*0.027/365</f>
        <v>0.20712328767123286</v>
      </c>
      <c r="AM308" s="40">
        <f>SUM(AK308:AL308)</f>
        <v>0.87452054794520551</v>
      </c>
      <c r="AN308" s="40"/>
      <c r="AO308" s="40"/>
      <c r="AP308" s="40"/>
      <c r="AQ308" s="1644"/>
      <c r="AR308" s="1034"/>
      <c r="AS308" s="45"/>
      <c r="AT308" s="1029"/>
      <c r="AU308" s="1029"/>
      <c r="AV308" s="46"/>
      <c r="AW308" s="1029"/>
      <c r="AX308" s="46"/>
      <c r="AY308" s="2391"/>
    </row>
    <row r="309" spans="1:51" s="8" customFormat="1" ht="15.95" customHeight="1" x14ac:dyDescent="0.25">
      <c r="A309" s="36"/>
      <c r="B309" s="1029"/>
      <c r="C309" s="2"/>
      <c r="D309" s="1029"/>
      <c r="E309" s="1029"/>
      <c r="F309" s="1029"/>
      <c r="G309" s="1029"/>
      <c r="H309" s="1029"/>
      <c r="I309" s="1029"/>
      <c r="J309" s="1029"/>
      <c r="K309" s="1029"/>
      <c r="L309" s="1029"/>
      <c r="M309" s="1029"/>
      <c r="N309" s="1036"/>
      <c r="O309" s="1036"/>
      <c r="P309" s="1557"/>
      <c r="Q309" s="37"/>
      <c r="R309" s="448"/>
      <c r="S309" s="448"/>
      <c r="T309" s="448"/>
      <c r="U309" s="448"/>
      <c r="V309" s="448"/>
      <c r="W309" s="448"/>
      <c r="X309" s="448"/>
      <c r="Y309" s="1029" t="s">
        <v>230</v>
      </c>
      <c r="Z309" s="1029" t="s">
        <v>230</v>
      </c>
      <c r="AA309" s="1" t="s">
        <v>230</v>
      </c>
      <c r="AB309" s="1029" t="s">
        <v>230</v>
      </c>
      <c r="AC309" s="1803" t="s">
        <v>11839</v>
      </c>
      <c r="AD309" s="1803" t="s">
        <v>11840</v>
      </c>
      <c r="AE309" s="1029" t="s">
        <v>23727</v>
      </c>
      <c r="AF309" s="1029" t="s">
        <v>756</v>
      </c>
      <c r="AG309" s="39" t="s">
        <v>23310</v>
      </c>
      <c r="AH309" s="1029" t="s">
        <v>260</v>
      </c>
      <c r="AI309" s="21">
        <v>0.85</v>
      </c>
      <c r="AJ309" s="37">
        <v>123</v>
      </c>
      <c r="AK309" s="98">
        <f t="shared" ref="AK309:AK332" si="36">AJ309*AI309/365</f>
        <v>0.28643835616438357</v>
      </c>
      <c r="AL309" s="40">
        <v>0</v>
      </c>
      <c r="AM309" s="41">
        <f>SUBTOTAL(9,AK309:AL309)</f>
        <v>0.28643835616438357</v>
      </c>
      <c r="AN309" s="40"/>
      <c r="AO309" s="40"/>
      <c r="AP309" s="40"/>
      <c r="AQ309" s="1644"/>
      <c r="AR309" s="1034"/>
      <c r="AS309" s="45"/>
      <c r="AT309" s="1029"/>
      <c r="AU309" s="1029"/>
      <c r="AV309" s="46"/>
      <c r="AW309" s="1029"/>
      <c r="AX309" s="46"/>
      <c r="AY309" s="2391"/>
    </row>
    <row r="310" spans="1:51" s="8" customFormat="1" ht="15.95" customHeight="1" x14ac:dyDescent="0.25">
      <c r="A310" s="36"/>
      <c r="B310" s="1029"/>
      <c r="C310" s="2"/>
      <c r="D310" s="1029"/>
      <c r="E310" s="1029"/>
      <c r="F310" s="1029"/>
      <c r="G310" s="1029"/>
      <c r="H310" s="1029"/>
      <c r="I310" s="1029"/>
      <c r="J310" s="1029"/>
      <c r="K310" s="1029"/>
      <c r="L310" s="1029"/>
      <c r="M310" s="1029"/>
      <c r="N310" s="1036"/>
      <c r="O310" s="1036"/>
      <c r="P310" s="1557"/>
      <c r="Q310" s="37"/>
      <c r="R310" s="448"/>
      <c r="S310" s="448"/>
      <c r="T310" s="448"/>
      <c r="U310" s="448"/>
      <c r="V310" s="448"/>
      <c r="W310" s="448"/>
      <c r="X310" s="448"/>
      <c r="Y310" s="1029" t="s">
        <v>230</v>
      </c>
      <c r="Z310" s="1029" t="s">
        <v>230</v>
      </c>
      <c r="AA310" s="1" t="s">
        <v>230</v>
      </c>
      <c r="AB310" s="1029" t="s">
        <v>230</v>
      </c>
      <c r="AC310" s="1029" t="s">
        <v>230</v>
      </c>
      <c r="AD310" s="1029" t="s">
        <v>230</v>
      </c>
      <c r="AE310" s="1029" t="s">
        <v>755</v>
      </c>
      <c r="AF310" s="1029" t="s">
        <v>757</v>
      </c>
      <c r="AG310" s="1770" t="s">
        <v>23311</v>
      </c>
      <c r="AH310" s="1029" t="s">
        <v>260</v>
      </c>
      <c r="AI310" s="21">
        <v>0.85</v>
      </c>
      <c r="AJ310" s="37">
        <v>60</v>
      </c>
      <c r="AK310" s="98">
        <f t="shared" si="36"/>
        <v>0.13972602739726028</v>
      </c>
      <c r="AL310" s="40">
        <v>0</v>
      </c>
      <c r="AM310" s="41">
        <f>SUBTOTAL(9,AK310:AL310)</f>
        <v>0.13972602739726028</v>
      </c>
      <c r="AN310" s="40"/>
      <c r="AO310" s="40"/>
      <c r="AP310" s="40"/>
      <c r="AQ310" s="1644"/>
      <c r="AR310" s="1034"/>
      <c r="AS310" s="45"/>
      <c r="AT310" s="1029"/>
      <c r="AU310" s="1029"/>
      <c r="AV310" s="46"/>
      <c r="AW310" s="1029"/>
      <c r="AX310" s="46"/>
      <c r="AY310" s="2391"/>
    </row>
    <row r="311" spans="1:51" s="8" customFormat="1" ht="15.95" customHeight="1" x14ac:dyDescent="0.25">
      <c r="A311" s="36"/>
      <c r="B311" s="1029"/>
      <c r="C311" s="2"/>
      <c r="D311" s="1029"/>
      <c r="E311" s="1029"/>
      <c r="F311" s="1029"/>
      <c r="G311" s="1029"/>
      <c r="H311" s="1029"/>
      <c r="I311" s="1029"/>
      <c r="J311" s="1029"/>
      <c r="K311" s="1029"/>
      <c r="L311" s="1029"/>
      <c r="M311" s="1029"/>
      <c r="N311" s="1036"/>
      <c r="O311" s="1036"/>
      <c r="P311" s="1557"/>
      <c r="Q311" s="37"/>
      <c r="R311" s="448"/>
      <c r="S311" s="448"/>
      <c r="T311" s="448"/>
      <c r="U311" s="448"/>
      <c r="V311" s="448"/>
      <c r="W311" s="448"/>
      <c r="X311" s="448"/>
      <c r="Y311" s="1029" t="s">
        <v>230</v>
      </c>
      <c r="Z311" s="1029" t="s">
        <v>230</v>
      </c>
      <c r="AA311" s="1" t="s">
        <v>230</v>
      </c>
      <c r="AB311" s="1029" t="s">
        <v>230</v>
      </c>
      <c r="AC311" s="1029" t="s">
        <v>230</v>
      </c>
      <c r="AD311" s="1029" t="s">
        <v>230</v>
      </c>
      <c r="AE311" s="1029" t="s">
        <v>758</v>
      </c>
      <c r="AF311" s="1029" t="s">
        <v>759</v>
      </c>
      <c r="AG311" s="1770" t="s">
        <v>23312</v>
      </c>
      <c r="AH311" s="1029" t="s">
        <v>260</v>
      </c>
      <c r="AI311" s="21">
        <v>0.85</v>
      </c>
      <c r="AJ311" s="37">
        <v>34</v>
      </c>
      <c r="AK311" s="98">
        <f t="shared" si="36"/>
        <v>7.9178082191780824E-2</v>
      </c>
      <c r="AL311" s="40">
        <v>0</v>
      </c>
      <c r="AM311" s="41">
        <f>SUBTOTAL(9,AK311:AL311)</f>
        <v>7.9178082191780824E-2</v>
      </c>
      <c r="AN311" s="40"/>
      <c r="AO311" s="40"/>
      <c r="AP311" s="40"/>
      <c r="AQ311" s="1644"/>
      <c r="AR311" s="1034"/>
      <c r="AS311" s="45"/>
      <c r="AT311" s="1029"/>
      <c r="AU311" s="1029"/>
      <c r="AV311" s="46"/>
      <c r="AW311" s="1029"/>
      <c r="AX311" s="46"/>
      <c r="AY311" s="2391"/>
    </row>
    <row r="312" spans="1:51" s="8" customFormat="1" ht="15.95" customHeight="1" x14ac:dyDescent="0.25">
      <c r="A312" s="36"/>
      <c r="B312" s="1029"/>
      <c r="C312" s="2"/>
      <c r="D312" s="1029"/>
      <c r="E312" s="1029"/>
      <c r="F312" s="1029"/>
      <c r="G312" s="1029"/>
      <c r="H312" s="1029"/>
      <c r="I312" s="1029"/>
      <c r="J312" s="1029"/>
      <c r="K312" s="1029"/>
      <c r="L312" s="1029"/>
      <c r="M312" s="1029"/>
      <c r="N312" s="1036"/>
      <c r="O312" s="1036"/>
      <c r="P312" s="1557"/>
      <c r="Q312" s="37"/>
      <c r="R312" s="448"/>
      <c r="S312" s="448"/>
      <c r="T312" s="448"/>
      <c r="U312" s="448"/>
      <c r="V312" s="448"/>
      <c r="W312" s="448"/>
      <c r="X312" s="448"/>
      <c r="Y312" s="1029" t="s">
        <v>230</v>
      </c>
      <c r="Z312" s="1029" t="s">
        <v>230</v>
      </c>
      <c r="AA312" s="1" t="s">
        <v>230</v>
      </c>
      <c r="AB312" s="1029" t="s">
        <v>230</v>
      </c>
      <c r="AC312" s="1029" t="s">
        <v>230</v>
      </c>
      <c r="AD312" s="1029" t="s">
        <v>230</v>
      </c>
      <c r="AE312" s="1029" t="s">
        <v>758</v>
      </c>
      <c r="AF312" s="1029" t="s">
        <v>760</v>
      </c>
      <c r="AG312" s="1770" t="s">
        <v>23313</v>
      </c>
      <c r="AH312" s="1029" t="s">
        <v>260</v>
      </c>
      <c r="AI312" s="21">
        <v>0.85</v>
      </c>
      <c r="AJ312" s="37">
        <v>24</v>
      </c>
      <c r="AK312" s="98">
        <f t="shared" si="36"/>
        <v>5.5890410958904103E-2</v>
      </c>
      <c r="AL312" s="40">
        <v>0</v>
      </c>
      <c r="AM312" s="41">
        <f>SUBTOTAL(9,AK312:AL312)</f>
        <v>5.5890410958904103E-2</v>
      </c>
      <c r="AN312" s="40"/>
      <c r="AO312" s="40"/>
      <c r="AP312" s="40"/>
      <c r="AQ312" s="1644"/>
      <c r="AR312" s="1034"/>
      <c r="AS312" s="45"/>
      <c r="AT312" s="1029"/>
      <c r="AU312" s="1029"/>
      <c r="AV312" s="46"/>
      <c r="AW312" s="1029"/>
      <c r="AX312" s="46"/>
      <c r="AY312" s="2391"/>
    </row>
    <row r="313" spans="1:51" s="8" customFormat="1" ht="15.95" customHeight="1" x14ac:dyDescent="0.25">
      <c r="A313" s="36"/>
      <c r="B313" s="1029"/>
      <c r="C313" s="2"/>
      <c r="D313" s="1029"/>
      <c r="E313" s="1029"/>
      <c r="F313" s="1029"/>
      <c r="G313" s="1029"/>
      <c r="H313" s="1029"/>
      <c r="I313" s="1029"/>
      <c r="J313" s="1029"/>
      <c r="K313" s="1029"/>
      <c r="L313" s="1029"/>
      <c r="M313" s="1029"/>
      <c r="N313" s="1036"/>
      <c r="O313" s="1036"/>
      <c r="P313" s="1557"/>
      <c r="Q313" s="37"/>
      <c r="R313" s="448"/>
      <c r="S313" s="448"/>
      <c r="T313" s="448"/>
      <c r="U313" s="448"/>
      <c r="V313" s="448"/>
      <c r="W313" s="448"/>
      <c r="X313" s="448"/>
      <c r="Y313" s="1029" t="s">
        <v>230</v>
      </c>
      <c r="Z313" s="1029" t="s">
        <v>230</v>
      </c>
      <c r="AA313" s="1" t="s">
        <v>230</v>
      </c>
      <c r="AB313" s="1029" t="s">
        <v>230</v>
      </c>
      <c r="AC313" s="1029" t="s">
        <v>230</v>
      </c>
      <c r="AD313" s="1029" t="s">
        <v>230</v>
      </c>
      <c r="AE313" s="1029" t="s">
        <v>761</v>
      </c>
      <c r="AF313" s="1029" t="s">
        <v>762</v>
      </c>
      <c r="AG313" s="39" t="s">
        <v>23010</v>
      </c>
      <c r="AH313" s="1029" t="s">
        <v>763</v>
      </c>
      <c r="AI313" s="1700">
        <v>1.1200000000000001</v>
      </c>
      <c r="AJ313" s="1640">
        <v>70</v>
      </c>
      <c r="AK313" s="40">
        <f t="shared" si="36"/>
        <v>0.21479452054794523</v>
      </c>
      <c r="AL313" s="40">
        <v>0</v>
      </c>
      <c r="AM313" s="40">
        <f>SUM(AK313:AL313)</f>
        <v>0.21479452054794523</v>
      </c>
      <c r="AN313" s="40"/>
      <c r="AO313" s="40"/>
      <c r="AP313" s="40"/>
      <c r="AQ313" s="1644"/>
      <c r="AR313" s="1034"/>
      <c r="AS313" s="45"/>
      <c r="AT313" s="1029"/>
      <c r="AU313" s="1029"/>
      <c r="AV313" s="46"/>
      <c r="AW313" s="1029"/>
      <c r="AX313" s="46"/>
      <c r="AY313" s="2391"/>
    </row>
    <row r="314" spans="1:51" s="8" customFormat="1" ht="15.95" customHeight="1" x14ac:dyDescent="0.25">
      <c r="A314" s="36"/>
      <c r="B314" s="1029"/>
      <c r="C314" s="2"/>
      <c r="D314" s="1029"/>
      <c r="E314" s="1029"/>
      <c r="F314" s="1029"/>
      <c r="G314" s="1029"/>
      <c r="H314" s="1029"/>
      <c r="I314" s="1029"/>
      <c r="J314" s="1029"/>
      <c r="K314" s="1029"/>
      <c r="L314" s="1029"/>
      <c r="M314" s="1029"/>
      <c r="N314" s="1036"/>
      <c r="O314" s="1036"/>
      <c r="P314" s="1557"/>
      <c r="Q314" s="37"/>
      <c r="R314" s="448"/>
      <c r="S314" s="448"/>
      <c r="T314" s="448"/>
      <c r="U314" s="448"/>
      <c r="V314" s="448"/>
      <c r="W314" s="448"/>
      <c r="X314" s="448"/>
      <c r="Y314" s="1029" t="s">
        <v>230</v>
      </c>
      <c r="Z314" s="1029" t="s">
        <v>230</v>
      </c>
      <c r="AA314" s="1" t="s">
        <v>230</v>
      </c>
      <c r="AB314" s="1029" t="s">
        <v>230</v>
      </c>
      <c r="AC314" s="1029" t="s">
        <v>230</v>
      </c>
      <c r="AD314" s="1029" t="s">
        <v>230</v>
      </c>
      <c r="AE314" s="1029" t="s">
        <v>764</v>
      </c>
      <c r="AF314" s="1029" t="s">
        <v>765</v>
      </c>
      <c r="AG314" s="39">
        <v>251801393465</v>
      </c>
      <c r="AH314" s="1029" t="s">
        <v>280</v>
      </c>
      <c r="AI314" s="1036">
        <v>0.87</v>
      </c>
      <c r="AJ314" s="37">
        <v>2</v>
      </c>
      <c r="AK314" s="40">
        <f t="shared" si="36"/>
        <v>4.767123287671233E-3</v>
      </c>
      <c r="AL314" s="40">
        <v>0</v>
      </c>
      <c r="AM314" s="41">
        <f t="shared" ref="AM314:AM332" si="37">SUBTOTAL(9,AK314:AL314)</f>
        <v>4.767123287671233E-3</v>
      </c>
      <c r="AN314" s="40"/>
      <c r="AO314" s="40"/>
      <c r="AP314" s="40"/>
      <c r="AQ314" s="1644"/>
      <c r="AR314" s="1034"/>
      <c r="AS314" s="45"/>
      <c r="AT314" s="1029"/>
      <c r="AU314" s="1029"/>
      <c r="AV314" s="46"/>
      <c r="AW314" s="1029"/>
      <c r="AX314" s="46"/>
      <c r="AY314" s="2391"/>
    </row>
    <row r="315" spans="1:51" s="8" customFormat="1" ht="15.95" customHeight="1" x14ac:dyDescent="0.25">
      <c r="A315" s="36"/>
      <c r="B315" s="1029"/>
      <c r="C315" s="2"/>
      <c r="D315" s="1029"/>
      <c r="E315" s="1029"/>
      <c r="F315" s="1029"/>
      <c r="G315" s="1029"/>
      <c r="H315" s="1029"/>
      <c r="I315" s="1029"/>
      <c r="J315" s="1029"/>
      <c r="K315" s="1029"/>
      <c r="L315" s="1029"/>
      <c r="M315" s="1029"/>
      <c r="N315" s="1036"/>
      <c r="O315" s="1036"/>
      <c r="P315" s="1557"/>
      <c r="Q315" s="37"/>
      <c r="R315" s="448"/>
      <c r="S315" s="448"/>
      <c r="T315" s="448"/>
      <c r="U315" s="448"/>
      <c r="V315" s="448"/>
      <c r="W315" s="448"/>
      <c r="X315" s="448"/>
      <c r="Y315" s="1029" t="s">
        <v>230</v>
      </c>
      <c r="Z315" s="1029" t="s">
        <v>230</v>
      </c>
      <c r="AA315" s="1" t="s">
        <v>230</v>
      </c>
      <c r="AB315" s="1029" t="s">
        <v>230</v>
      </c>
      <c r="AC315" s="1029" t="s">
        <v>230</v>
      </c>
      <c r="AD315" s="1029" t="s">
        <v>230</v>
      </c>
      <c r="AE315" s="1029" t="s">
        <v>764</v>
      </c>
      <c r="AF315" s="1029" t="s">
        <v>765</v>
      </c>
      <c r="AG315" s="39">
        <v>251801393465</v>
      </c>
      <c r="AH315" s="1029" t="s">
        <v>304</v>
      </c>
      <c r="AI315" s="1036">
        <v>1.1399999999999999</v>
      </c>
      <c r="AJ315" s="1036">
        <v>18</v>
      </c>
      <c r="AK315" s="40">
        <f t="shared" si="36"/>
        <v>5.6219178082191783E-2</v>
      </c>
      <c r="AL315" s="40">
        <v>0</v>
      </c>
      <c r="AM315" s="14">
        <f t="shared" si="37"/>
        <v>5.6219178082191783E-2</v>
      </c>
      <c r="AN315" s="40"/>
      <c r="AO315" s="40"/>
      <c r="AP315" s="40"/>
      <c r="AQ315" s="1644"/>
      <c r="AR315" s="1034"/>
      <c r="AS315" s="45"/>
      <c r="AT315" s="1029"/>
      <c r="AU315" s="1029"/>
      <c r="AV315" s="46"/>
      <c r="AW315" s="1029"/>
      <c r="AX315" s="46"/>
      <c r="AY315" s="2391"/>
    </row>
    <row r="316" spans="1:51" s="8" customFormat="1" ht="15.95" customHeight="1" x14ac:dyDescent="0.25">
      <c r="A316" s="36"/>
      <c r="B316" s="1029"/>
      <c r="C316" s="2"/>
      <c r="D316" s="1029"/>
      <c r="E316" s="1029"/>
      <c r="F316" s="1029"/>
      <c r="G316" s="1029"/>
      <c r="H316" s="1029"/>
      <c r="I316" s="1029"/>
      <c r="J316" s="1029"/>
      <c r="K316" s="1029"/>
      <c r="L316" s="1029"/>
      <c r="M316" s="1029"/>
      <c r="N316" s="1036"/>
      <c r="O316" s="1036"/>
      <c r="P316" s="1557"/>
      <c r="Q316" s="37"/>
      <c r="R316" s="448"/>
      <c r="S316" s="448"/>
      <c r="T316" s="448"/>
      <c r="U316" s="448"/>
      <c r="V316" s="448"/>
      <c r="W316" s="448"/>
      <c r="X316" s="448"/>
      <c r="Y316" s="1029" t="s">
        <v>230</v>
      </c>
      <c r="Z316" s="1029" t="s">
        <v>230</v>
      </c>
      <c r="AA316" s="1" t="s">
        <v>230</v>
      </c>
      <c r="AB316" s="1029" t="s">
        <v>230</v>
      </c>
      <c r="AC316" s="1029" t="s">
        <v>230</v>
      </c>
      <c r="AD316" s="1029" t="s">
        <v>230</v>
      </c>
      <c r="AE316" s="1029" t="s">
        <v>764</v>
      </c>
      <c r="AF316" s="1029" t="s">
        <v>766</v>
      </c>
      <c r="AG316" s="39">
        <v>11550247009656</v>
      </c>
      <c r="AH316" s="1029" t="s">
        <v>767</v>
      </c>
      <c r="AI316" s="1036">
        <v>1.32</v>
      </c>
      <c r="AJ316" s="37">
        <v>18</v>
      </c>
      <c r="AK316" s="40">
        <f t="shared" si="36"/>
        <v>6.5095890410958909E-2</v>
      </c>
      <c r="AL316" s="40">
        <v>0</v>
      </c>
      <c r="AM316" s="40">
        <f t="shared" si="37"/>
        <v>6.5095890410958909E-2</v>
      </c>
      <c r="AN316" s="40"/>
      <c r="AO316" s="40"/>
      <c r="AP316" s="40"/>
      <c r="AQ316" s="1644"/>
      <c r="AR316" s="1034"/>
      <c r="AS316" s="45"/>
      <c r="AT316" s="1029"/>
      <c r="AU316" s="1029"/>
      <c r="AV316" s="46"/>
      <c r="AW316" s="1029"/>
      <c r="AX316" s="46"/>
      <c r="AY316" s="2391"/>
    </row>
    <row r="317" spans="1:51" s="8" customFormat="1" ht="15.95" customHeight="1" x14ac:dyDescent="0.25">
      <c r="A317" s="36"/>
      <c r="B317" s="1029"/>
      <c r="C317" s="2"/>
      <c r="D317" s="1029"/>
      <c r="E317" s="1029"/>
      <c r="F317" s="1029"/>
      <c r="G317" s="1029"/>
      <c r="H317" s="1029"/>
      <c r="I317" s="1029"/>
      <c r="J317" s="1029"/>
      <c r="K317" s="1029"/>
      <c r="L317" s="1029"/>
      <c r="M317" s="1029"/>
      <c r="N317" s="1036"/>
      <c r="O317" s="1036"/>
      <c r="P317" s="1557"/>
      <c r="Q317" s="37"/>
      <c r="R317" s="448"/>
      <c r="S317" s="448"/>
      <c r="T317" s="448"/>
      <c r="U317" s="448"/>
      <c r="V317" s="448"/>
      <c r="W317" s="448"/>
      <c r="X317" s="448"/>
      <c r="Y317" s="1029" t="s">
        <v>230</v>
      </c>
      <c r="Z317" s="1029" t="s">
        <v>230</v>
      </c>
      <c r="AA317" s="1" t="s">
        <v>230</v>
      </c>
      <c r="AB317" s="1029" t="s">
        <v>230</v>
      </c>
      <c r="AC317" s="1029" t="s">
        <v>230</v>
      </c>
      <c r="AD317" s="1029" t="s">
        <v>230</v>
      </c>
      <c r="AE317" s="1029" t="s">
        <v>764</v>
      </c>
      <c r="AF317" s="1029" t="s">
        <v>768</v>
      </c>
      <c r="AG317" s="39">
        <v>304501417400050</v>
      </c>
      <c r="AH317" s="1029" t="s">
        <v>304</v>
      </c>
      <c r="AI317" s="1036">
        <v>1.1399999999999999</v>
      </c>
      <c r="AJ317" s="1036">
        <v>3.5</v>
      </c>
      <c r="AK317" s="40">
        <f t="shared" si="36"/>
        <v>1.0931506849315068E-2</v>
      </c>
      <c r="AL317" s="40">
        <v>0</v>
      </c>
      <c r="AM317" s="14">
        <f t="shared" si="37"/>
        <v>1.0931506849315068E-2</v>
      </c>
      <c r="AN317" s="40"/>
      <c r="AO317" s="40"/>
      <c r="AP317" s="40"/>
      <c r="AQ317" s="1644"/>
      <c r="AR317" s="1034"/>
      <c r="AS317" s="45"/>
      <c r="AT317" s="1029"/>
      <c r="AU317" s="1029"/>
      <c r="AV317" s="46"/>
      <c r="AW317" s="1029"/>
      <c r="AX317" s="46"/>
      <c r="AY317" s="2391"/>
    </row>
    <row r="318" spans="1:51" s="8" customFormat="1" ht="15.95" customHeight="1" x14ac:dyDescent="0.25">
      <c r="A318" s="36"/>
      <c r="B318" s="1029"/>
      <c r="C318" s="2"/>
      <c r="D318" s="1029"/>
      <c r="E318" s="1029"/>
      <c r="F318" s="1029"/>
      <c r="G318" s="1029"/>
      <c r="H318" s="1029"/>
      <c r="I318" s="1029"/>
      <c r="J318" s="1029"/>
      <c r="K318" s="1029"/>
      <c r="L318" s="1029"/>
      <c r="M318" s="1029"/>
      <c r="N318" s="1036"/>
      <c r="O318" s="1036"/>
      <c r="P318" s="1557"/>
      <c r="Q318" s="37"/>
      <c r="R318" s="448"/>
      <c r="S318" s="448"/>
      <c r="T318" s="448"/>
      <c r="U318" s="448"/>
      <c r="V318" s="448"/>
      <c r="W318" s="448"/>
      <c r="X318" s="448"/>
      <c r="Y318" s="1029" t="s">
        <v>230</v>
      </c>
      <c r="Z318" s="1029" t="s">
        <v>230</v>
      </c>
      <c r="AA318" s="1" t="s">
        <v>230</v>
      </c>
      <c r="AB318" s="1029" t="s">
        <v>230</v>
      </c>
      <c r="AC318" s="1029" t="s">
        <v>230</v>
      </c>
      <c r="AD318" s="1029" t="s">
        <v>230</v>
      </c>
      <c r="AE318" s="1029" t="s">
        <v>764</v>
      </c>
      <c r="AF318" s="1029" t="s">
        <v>769</v>
      </c>
      <c r="AG318" s="39" t="s">
        <v>770</v>
      </c>
      <c r="AH318" s="1029" t="s">
        <v>280</v>
      </c>
      <c r="AI318" s="1036">
        <v>0.87</v>
      </c>
      <c r="AJ318" s="37">
        <v>1</v>
      </c>
      <c r="AK318" s="40">
        <f t="shared" si="36"/>
        <v>2.3835616438356165E-3</v>
      </c>
      <c r="AL318" s="40">
        <v>0</v>
      </c>
      <c r="AM318" s="41">
        <f t="shared" si="37"/>
        <v>2.3835616438356165E-3</v>
      </c>
      <c r="AN318" s="40"/>
      <c r="AO318" s="40"/>
      <c r="AP318" s="40"/>
      <c r="AQ318" s="1644"/>
      <c r="AR318" s="1034"/>
      <c r="AS318" s="45"/>
      <c r="AT318" s="1029"/>
      <c r="AU318" s="1029"/>
      <c r="AV318" s="46"/>
      <c r="AW318" s="1029"/>
      <c r="AX318" s="46"/>
      <c r="AY318" s="2391"/>
    </row>
    <row r="319" spans="1:51" s="8" customFormat="1" ht="15.95" customHeight="1" x14ac:dyDescent="0.25">
      <c r="A319" s="36"/>
      <c r="B319" s="1029"/>
      <c r="C319" s="2"/>
      <c r="D319" s="1029"/>
      <c r="E319" s="1029"/>
      <c r="F319" s="1029"/>
      <c r="G319" s="1029"/>
      <c r="H319" s="1029"/>
      <c r="I319" s="1029"/>
      <c r="J319" s="1029"/>
      <c r="K319" s="1029"/>
      <c r="L319" s="1029"/>
      <c r="M319" s="1029"/>
      <c r="N319" s="1036"/>
      <c r="O319" s="1036"/>
      <c r="P319" s="1557"/>
      <c r="Q319" s="37"/>
      <c r="R319" s="448"/>
      <c r="S319" s="448"/>
      <c r="T319" s="448"/>
      <c r="U319" s="448"/>
      <c r="V319" s="448"/>
      <c r="W319" s="448"/>
      <c r="X319" s="448"/>
      <c r="Y319" s="1029" t="s">
        <v>230</v>
      </c>
      <c r="Z319" s="1029" t="s">
        <v>230</v>
      </c>
      <c r="AA319" s="1" t="s">
        <v>230</v>
      </c>
      <c r="AB319" s="1029" t="s">
        <v>230</v>
      </c>
      <c r="AC319" s="1029" t="s">
        <v>230</v>
      </c>
      <c r="AD319" s="1029" t="s">
        <v>230</v>
      </c>
      <c r="AE319" s="1029" t="s">
        <v>764</v>
      </c>
      <c r="AF319" s="1029" t="s">
        <v>771</v>
      </c>
      <c r="AG319" s="39">
        <v>312774609401476</v>
      </c>
      <c r="AH319" s="1029" t="s">
        <v>280</v>
      </c>
      <c r="AI319" s="1036">
        <v>0.87</v>
      </c>
      <c r="AJ319" s="37">
        <v>1</v>
      </c>
      <c r="AK319" s="40">
        <f t="shared" si="36"/>
        <v>2.3835616438356165E-3</v>
      </c>
      <c r="AL319" s="40">
        <v>0</v>
      </c>
      <c r="AM319" s="41">
        <f t="shared" si="37"/>
        <v>2.3835616438356165E-3</v>
      </c>
      <c r="AN319" s="40"/>
      <c r="AO319" s="40"/>
      <c r="AP319" s="40"/>
      <c r="AQ319" s="1644"/>
      <c r="AR319" s="1034"/>
      <c r="AS319" s="45"/>
      <c r="AT319" s="1029"/>
      <c r="AU319" s="1029"/>
      <c r="AV319" s="46"/>
      <c r="AW319" s="1029"/>
      <c r="AX319" s="46"/>
      <c r="AY319" s="2391"/>
    </row>
    <row r="320" spans="1:51" s="8" customFormat="1" ht="15.95" customHeight="1" x14ac:dyDescent="0.25">
      <c r="A320" s="36"/>
      <c r="B320" s="1029"/>
      <c r="C320" s="2"/>
      <c r="D320" s="1029"/>
      <c r="E320" s="1029"/>
      <c r="F320" s="1029"/>
      <c r="G320" s="1029"/>
      <c r="H320" s="1029"/>
      <c r="I320" s="1029"/>
      <c r="J320" s="1029"/>
      <c r="K320" s="1029"/>
      <c r="L320" s="1029"/>
      <c r="M320" s="1029"/>
      <c r="N320" s="1036"/>
      <c r="O320" s="1036"/>
      <c r="P320" s="1557"/>
      <c r="Q320" s="37"/>
      <c r="R320" s="448"/>
      <c r="S320" s="448"/>
      <c r="T320" s="448"/>
      <c r="U320" s="448"/>
      <c r="V320" s="448"/>
      <c r="W320" s="448"/>
      <c r="X320" s="448"/>
      <c r="Y320" s="1029" t="s">
        <v>230</v>
      </c>
      <c r="Z320" s="1029" t="s">
        <v>230</v>
      </c>
      <c r="AA320" s="1" t="s">
        <v>230</v>
      </c>
      <c r="AB320" s="1029" t="s">
        <v>230</v>
      </c>
      <c r="AC320" s="1029" t="s">
        <v>230</v>
      </c>
      <c r="AD320" s="1029" t="s">
        <v>230</v>
      </c>
      <c r="AE320" s="1029" t="s">
        <v>764</v>
      </c>
      <c r="AF320" s="1029" t="s">
        <v>772</v>
      </c>
      <c r="AG320" s="39">
        <v>31650300005738</v>
      </c>
      <c r="AH320" s="1029" t="s">
        <v>304</v>
      </c>
      <c r="AI320" s="1036">
        <v>1.1399999999999999</v>
      </c>
      <c r="AJ320" s="1036">
        <v>6.5</v>
      </c>
      <c r="AK320" s="40">
        <f t="shared" si="36"/>
        <v>2.0301369863013695E-2</v>
      </c>
      <c r="AL320" s="40">
        <v>0</v>
      </c>
      <c r="AM320" s="14">
        <f t="shared" si="37"/>
        <v>2.0301369863013695E-2</v>
      </c>
      <c r="AN320" s="40"/>
      <c r="AO320" s="40"/>
      <c r="AP320" s="40"/>
      <c r="AQ320" s="1644"/>
      <c r="AR320" s="1034"/>
      <c r="AS320" s="45"/>
      <c r="AT320" s="1029"/>
      <c r="AU320" s="1029"/>
      <c r="AV320" s="46"/>
      <c r="AW320" s="1029"/>
      <c r="AX320" s="46"/>
      <c r="AY320" s="2391"/>
    </row>
    <row r="321" spans="1:52" s="8" customFormat="1" ht="15.95" customHeight="1" x14ac:dyDescent="0.25">
      <c r="A321" s="36"/>
      <c r="B321" s="1029"/>
      <c r="C321" s="2"/>
      <c r="D321" s="1029"/>
      <c r="E321" s="1029"/>
      <c r="F321" s="1029"/>
      <c r="G321" s="1029"/>
      <c r="H321" s="1029"/>
      <c r="I321" s="1029"/>
      <c r="J321" s="1029"/>
      <c r="K321" s="1029"/>
      <c r="L321" s="1029"/>
      <c r="M321" s="1029"/>
      <c r="N321" s="1036"/>
      <c r="O321" s="1036"/>
      <c r="P321" s="1557"/>
      <c r="Q321" s="37"/>
      <c r="R321" s="448"/>
      <c r="S321" s="448"/>
      <c r="T321" s="448"/>
      <c r="U321" s="448"/>
      <c r="V321" s="448"/>
      <c r="W321" s="448"/>
      <c r="X321" s="448"/>
      <c r="Y321" s="1029" t="s">
        <v>230</v>
      </c>
      <c r="Z321" s="1029" t="s">
        <v>230</v>
      </c>
      <c r="AA321" s="1" t="s">
        <v>230</v>
      </c>
      <c r="AB321" s="1029" t="s">
        <v>230</v>
      </c>
      <c r="AC321" s="1029" t="s">
        <v>230</v>
      </c>
      <c r="AD321" s="1029" t="s">
        <v>230</v>
      </c>
      <c r="AE321" s="1029" t="s">
        <v>764</v>
      </c>
      <c r="AF321" s="1029" t="s">
        <v>773</v>
      </c>
      <c r="AG321" s="39">
        <v>315774600178929</v>
      </c>
      <c r="AH321" s="1029" t="s">
        <v>304</v>
      </c>
      <c r="AI321" s="1036">
        <v>1.1399999999999999</v>
      </c>
      <c r="AJ321" s="1036">
        <v>16</v>
      </c>
      <c r="AK321" s="40">
        <f t="shared" si="36"/>
        <v>4.9972602739726021E-2</v>
      </c>
      <c r="AL321" s="40">
        <v>0</v>
      </c>
      <c r="AM321" s="14">
        <f t="shared" si="37"/>
        <v>4.9972602739726021E-2</v>
      </c>
      <c r="AN321" s="40"/>
      <c r="AO321" s="40"/>
      <c r="AP321" s="40"/>
      <c r="AQ321" s="1644"/>
      <c r="AR321" s="1034"/>
      <c r="AS321" s="45"/>
      <c r="AT321" s="1029"/>
      <c r="AU321" s="1029"/>
      <c r="AV321" s="46"/>
      <c r="AW321" s="1029"/>
      <c r="AX321" s="46"/>
      <c r="AY321" s="2391"/>
    </row>
    <row r="322" spans="1:52" s="8" customFormat="1" ht="15.95" customHeight="1" x14ac:dyDescent="0.25">
      <c r="A322" s="36"/>
      <c r="B322" s="1029"/>
      <c r="C322" s="2"/>
      <c r="D322" s="1029"/>
      <c r="E322" s="1029"/>
      <c r="F322" s="1029"/>
      <c r="G322" s="1029"/>
      <c r="H322" s="1029"/>
      <c r="I322" s="1029"/>
      <c r="J322" s="1029"/>
      <c r="K322" s="1029"/>
      <c r="L322" s="1029"/>
      <c r="M322" s="1029"/>
      <c r="N322" s="1036"/>
      <c r="O322" s="1036"/>
      <c r="P322" s="1557"/>
      <c r="Q322" s="37"/>
      <c r="R322" s="448"/>
      <c r="S322" s="448"/>
      <c r="T322" s="448"/>
      <c r="U322" s="448"/>
      <c r="V322" s="448"/>
      <c r="W322" s="448"/>
      <c r="X322" s="448"/>
      <c r="Y322" s="1029" t="s">
        <v>230</v>
      </c>
      <c r="Z322" s="1029" t="s">
        <v>230</v>
      </c>
      <c r="AA322" s="1" t="s">
        <v>230</v>
      </c>
      <c r="AB322" s="1029" t="s">
        <v>230</v>
      </c>
      <c r="AC322" s="1029" t="s">
        <v>230</v>
      </c>
      <c r="AD322" s="1029" t="s">
        <v>230</v>
      </c>
      <c r="AE322" s="1029" t="s">
        <v>764</v>
      </c>
      <c r="AF322" s="1029" t="s">
        <v>774</v>
      </c>
      <c r="AG322" s="39">
        <v>312503024400029</v>
      </c>
      <c r="AH322" s="1029" t="s">
        <v>280</v>
      </c>
      <c r="AI322" s="1036">
        <v>0.87</v>
      </c>
      <c r="AJ322" s="37">
        <v>4</v>
      </c>
      <c r="AK322" s="40">
        <f t="shared" si="36"/>
        <v>9.5342465753424661E-3</v>
      </c>
      <c r="AL322" s="40">
        <v>0</v>
      </c>
      <c r="AM322" s="41">
        <f t="shared" si="37"/>
        <v>9.5342465753424661E-3</v>
      </c>
      <c r="AN322" s="40"/>
      <c r="AO322" s="40"/>
      <c r="AP322" s="40"/>
      <c r="AQ322" s="1644"/>
      <c r="AR322" s="1034"/>
      <c r="AS322" s="45"/>
      <c r="AT322" s="1029"/>
      <c r="AU322" s="1029"/>
      <c r="AV322" s="46"/>
      <c r="AW322" s="1029"/>
      <c r="AX322" s="46"/>
      <c r="AY322" s="2391"/>
    </row>
    <row r="323" spans="1:52" s="8" customFormat="1" ht="15.95" customHeight="1" x14ac:dyDescent="0.25">
      <c r="A323" s="36"/>
      <c r="B323" s="1029"/>
      <c r="C323" s="2"/>
      <c r="D323" s="1029"/>
      <c r="E323" s="1029"/>
      <c r="F323" s="1029"/>
      <c r="G323" s="1029"/>
      <c r="H323" s="1029"/>
      <c r="I323" s="1029"/>
      <c r="J323" s="1029"/>
      <c r="K323" s="1029"/>
      <c r="L323" s="1029"/>
      <c r="M323" s="1029"/>
      <c r="N323" s="1036"/>
      <c r="O323" s="1036"/>
      <c r="P323" s="1557"/>
      <c r="Q323" s="37"/>
      <c r="R323" s="448"/>
      <c r="S323" s="448"/>
      <c r="T323" s="448"/>
      <c r="U323" s="448"/>
      <c r="V323" s="448"/>
      <c r="W323" s="448"/>
      <c r="X323" s="448"/>
      <c r="Y323" s="1029" t="s">
        <v>230</v>
      </c>
      <c r="Z323" s="1029" t="s">
        <v>230</v>
      </c>
      <c r="AA323" s="1" t="s">
        <v>230</v>
      </c>
      <c r="AB323" s="1029" t="s">
        <v>230</v>
      </c>
      <c r="AC323" s="1029" t="s">
        <v>230</v>
      </c>
      <c r="AD323" s="1029" t="s">
        <v>230</v>
      </c>
      <c r="AE323" s="1029" t="s">
        <v>764</v>
      </c>
      <c r="AF323" s="1029" t="s">
        <v>775</v>
      </c>
      <c r="AG323" s="39">
        <v>307503030300019</v>
      </c>
      <c r="AH323" s="1029" t="s">
        <v>304</v>
      </c>
      <c r="AI323" s="1036">
        <v>1.1399999999999999</v>
      </c>
      <c r="AJ323" s="1036">
        <v>9.6</v>
      </c>
      <c r="AK323" s="40">
        <f t="shared" si="36"/>
        <v>2.9983561643835612E-2</v>
      </c>
      <c r="AL323" s="40">
        <v>0</v>
      </c>
      <c r="AM323" s="14">
        <f t="shared" si="37"/>
        <v>2.9983561643835612E-2</v>
      </c>
      <c r="AN323" s="40"/>
      <c r="AO323" s="40"/>
      <c r="AP323" s="40"/>
      <c r="AQ323" s="1644"/>
      <c r="AR323" s="1034"/>
      <c r="AS323" s="45"/>
      <c r="AT323" s="1029"/>
      <c r="AU323" s="1029"/>
      <c r="AV323" s="46"/>
      <c r="AW323" s="1029"/>
      <c r="AX323" s="46"/>
      <c r="AY323" s="2391"/>
    </row>
    <row r="324" spans="1:52" s="8" customFormat="1" ht="15.95" customHeight="1" x14ac:dyDescent="0.25">
      <c r="A324" s="36"/>
      <c r="B324" s="1029"/>
      <c r="C324" s="2"/>
      <c r="D324" s="1029"/>
      <c r="E324" s="1029"/>
      <c r="F324" s="1029"/>
      <c r="G324" s="1029"/>
      <c r="H324" s="1029"/>
      <c r="I324" s="1029"/>
      <c r="J324" s="1029"/>
      <c r="K324" s="1029"/>
      <c r="L324" s="1029"/>
      <c r="M324" s="1029"/>
      <c r="N324" s="1036"/>
      <c r="O324" s="1036"/>
      <c r="P324" s="1557"/>
      <c r="Q324" s="37"/>
      <c r="R324" s="448"/>
      <c r="S324" s="448"/>
      <c r="T324" s="448"/>
      <c r="U324" s="448"/>
      <c r="V324" s="448"/>
      <c r="W324" s="448"/>
      <c r="X324" s="448"/>
      <c r="Y324" s="1029" t="s">
        <v>230</v>
      </c>
      <c r="Z324" s="1029" t="s">
        <v>230</v>
      </c>
      <c r="AA324" s="1" t="s">
        <v>230</v>
      </c>
      <c r="AB324" s="1029" t="s">
        <v>230</v>
      </c>
      <c r="AC324" s="1029" t="s">
        <v>230</v>
      </c>
      <c r="AD324" s="1029" t="s">
        <v>230</v>
      </c>
      <c r="AE324" s="1029" t="s">
        <v>764</v>
      </c>
      <c r="AF324" s="1029" t="s">
        <v>777</v>
      </c>
      <c r="AG324" s="39">
        <v>1025003757459</v>
      </c>
      <c r="AH324" s="1029" t="s">
        <v>304</v>
      </c>
      <c r="AI324" s="1036">
        <v>1.1399999999999999</v>
      </c>
      <c r="AJ324" s="1036">
        <v>35.200000000000003</v>
      </c>
      <c r="AK324" s="40">
        <f t="shared" si="36"/>
        <v>0.10993972602739727</v>
      </c>
      <c r="AL324" s="40">
        <v>0</v>
      </c>
      <c r="AM324" s="14">
        <f t="shared" si="37"/>
        <v>0.10993972602739727</v>
      </c>
      <c r="AN324" s="40"/>
      <c r="AO324" s="40"/>
      <c r="AP324" s="40"/>
      <c r="AQ324" s="1644"/>
      <c r="AR324" s="1034"/>
      <c r="AS324" s="45"/>
      <c r="AT324" s="1029"/>
      <c r="AU324" s="1029"/>
      <c r="AV324" s="46"/>
      <c r="AW324" s="1029"/>
      <c r="AX324" s="46"/>
      <c r="AY324" s="2391"/>
    </row>
    <row r="325" spans="1:52" s="8" customFormat="1" ht="15.95" customHeight="1" x14ac:dyDescent="0.25">
      <c r="A325" s="36"/>
      <c r="B325" s="1029"/>
      <c r="C325" s="2"/>
      <c r="D325" s="1029"/>
      <c r="E325" s="1029"/>
      <c r="F325" s="1029"/>
      <c r="G325" s="1029"/>
      <c r="H325" s="1029"/>
      <c r="I325" s="1029"/>
      <c r="J325" s="1029"/>
      <c r="K325" s="1029"/>
      <c r="L325" s="1029"/>
      <c r="M325" s="1029"/>
      <c r="N325" s="1036"/>
      <c r="O325" s="1036"/>
      <c r="P325" s="1557"/>
      <c r="Q325" s="37"/>
      <c r="R325" s="448"/>
      <c r="S325" s="448"/>
      <c r="T325" s="448"/>
      <c r="U325" s="448"/>
      <c r="V325" s="448"/>
      <c r="W325" s="448"/>
      <c r="X325" s="448"/>
      <c r="Y325" s="1029" t="s">
        <v>230</v>
      </c>
      <c r="Z325" s="1029" t="s">
        <v>230</v>
      </c>
      <c r="AA325" s="1" t="s">
        <v>230</v>
      </c>
      <c r="AB325" s="1029" t="s">
        <v>230</v>
      </c>
      <c r="AC325" s="1029" t="s">
        <v>230</v>
      </c>
      <c r="AD325" s="1029" t="s">
        <v>230</v>
      </c>
      <c r="AE325" s="1029" t="s">
        <v>764</v>
      </c>
      <c r="AF325" s="1029" t="s">
        <v>778</v>
      </c>
      <c r="AG325" s="39" t="s">
        <v>779</v>
      </c>
      <c r="AH325" s="1029" t="s">
        <v>506</v>
      </c>
      <c r="AI325" s="1036">
        <v>2.0699999999999998</v>
      </c>
      <c r="AJ325" s="1640">
        <v>13</v>
      </c>
      <c r="AK325" s="40">
        <f t="shared" si="36"/>
        <v>7.3726027397260266E-2</v>
      </c>
      <c r="AL325" s="40">
        <v>0</v>
      </c>
      <c r="AM325" s="41">
        <f t="shared" si="37"/>
        <v>7.3726027397260266E-2</v>
      </c>
      <c r="AN325" s="40"/>
      <c r="AO325" s="40"/>
      <c r="AP325" s="40"/>
      <c r="AQ325" s="1644"/>
      <c r="AR325" s="1034"/>
      <c r="AS325" s="45"/>
      <c r="AT325" s="1029"/>
      <c r="AU325" s="1029"/>
      <c r="AV325" s="46"/>
      <c r="AW325" s="1029"/>
      <c r="AX325" s="46"/>
      <c r="AY325" s="2391"/>
    </row>
    <row r="326" spans="1:52" s="8" customFormat="1" ht="15.95" customHeight="1" x14ac:dyDescent="0.25">
      <c r="A326" s="36"/>
      <c r="B326" s="1029"/>
      <c r="C326" s="2"/>
      <c r="D326" s="1029"/>
      <c r="E326" s="1029"/>
      <c r="F326" s="1029"/>
      <c r="G326" s="1029"/>
      <c r="H326" s="1029"/>
      <c r="I326" s="1029"/>
      <c r="J326" s="1029"/>
      <c r="K326" s="1029"/>
      <c r="L326" s="1029"/>
      <c r="M326" s="1029"/>
      <c r="N326" s="1036"/>
      <c r="O326" s="1036"/>
      <c r="P326" s="1557"/>
      <c r="Q326" s="37"/>
      <c r="R326" s="448"/>
      <c r="S326" s="448"/>
      <c r="T326" s="448"/>
      <c r="U326" s="448"/>
      <c r="V326" s="448"/>
      <c r="W326" s="448"/>
      <c r="X326" s="448"/>
      <c r="Y326" s="1029" t="s">
        <v>230</v>
      </c>
      <c r="Z326" s="1029" t="s">
        <v>230</v>
      </c>
      <c r="AA326" s="1" t="s">
        <v>230</v>
      </c>
      <c r="AB326" s="1029" t="s">
        <v>230</v>
      </c>
      <c r="AC326" s="1029" t="s">
        <v>230</v>
      </c>
      <c r="AD326" s="1029" t="s">
        <v>230</v>
      </c>
      <c r="AE326" s="1029" t="s">
        <v>782</v>
      </c>
      <c r="AF326" s="1029" t="s">
        <v>783</v>
      </c>
      <c r="AG326" s="39">
        <v>318507400053484</v>
      </c>
      <c r="AH326" s="1029" t="s">
        <v>280</v>
      </c>
      <c r="AI326" s="1036">
        <v>0.87</v>
      </c>
      <c r="AJ326" s="37">
        <v>1</v>
      </c>
      <c r="AK326" s="40">
        <f t="shared" si="36"/>
        <v>2.3835616438356165E-3</v>
      </c>
      <c r="AL326" s="40">
        <v>0</v>
      </c>
      <c r="AM326" s="41">
        <f t="shared" si="37"/>
        <v>2.3835616438356165E-3</v>
      </c>
      <c r="AN326" s="40"/>
      <c r="AO326" s="40"/>
      <c r="AP326" s="40"/>
      <c r="AQ326" s="1644"/>
      <c r="AR326" s="1034"/>
      <c r="AS326" s="45"/>
      <c r="AT326" s="1029"/>
      <c r="AU326" s="1029"/>
      <c r="AV326" s="46"/>
      <c r="AW326" s="1029"/>
      <c r="AX326" s="46"/>
      <c r="AY326" s="2391"/>
    </row>
    <row r="327" spans="1:52" s="8" customFormat="1" ht="15.95" customHeight="1" x14ac:dyDescent="0.25">
      <c r="A327" s="36"/>
      <c r="B327" s="1029"/>
      <c r="C327" s="2"/>
      <c r="D327" s="1029"/>
      <c r="E327" s="1029"/>
      <c r="F327" s="1029"/>
      <c r="G327" s="1029"/>
      <c r="H327" s="1029"/>
      <c r="I327" s="1029"/>
      <c r="J327" s="1029"/>
      <c r="K327" s="1029"/>
      <c r="L327" s="1029"/>
      <c r="M327" s="1029"/>
      <c r="N327" s="1036"/>
      <c r="O327" s="1036"/>
      <c r="P327" s="1557"/>
      <c r="Q327" s="37"/>
      <c r="R327" s="448"/>
      <c r="S327" s="448"/>
      <c r="T327" s="448"/>
      <c r="U327" s="448"/>
      <c r="V327" s="448"/>
      <c r="W327" s="448"/>
      <c r="X327" s="448"/>
      <c r="Y327" s="1029" t="s">
        <v>230</v>
      </c>
      <c r="Z327" s="1029" t="s">
        <v>230</v>
      </c>
      <c r="AA327" s="1" t="s">
        <v>230</v>
      </c>
      <c r="AB327" s="1029" t="s">
        <v>230</v>
      </c>
      <c r="AC327" s="1029" t="s">
        <v>230</v>
      </c>
      <c r="AD327" s="1029" t="s">
        <v>230</v>
      </c>
      <c r="AE327" s="1029" t="s">
        <v>764</v>
      </c>
      <c r="AF327" s="1029" t="s">
        <v>784</v>
      </c>
      <c r="AG327" s="39">
        <v>304503035600217</v>
      </c>
      <c r="AH327" s="1029" t="s">
        <v>280</v>
      </c>
      <c r="AI327" s="1036">
        <v>0.87</v>
      </c>
      <c r="AJ327" s="37">
        <v>3</v>
      </c>
      <c r="AK327" s="40">
        <f t="shared" si="36"/>
        <v>7.1506849315068491E-3</v>
      </c>
      <c r="AL327" s="40">
        <v>0</v>
      </c>
      <c r="AM327" s="41">
        <f t="shared" si="37"/>
        <v>7.1506849315068491E-3</v>
      </c>
      <c r="AN327" s="40"/>
      <c r="AO327" s="40"/>
      <c r="AP327" s="40"/>
      <c r="AQ327" s="1644"/>
      <c r="AR327" s="1034"/>
      <c r="AS327" s="45"/>
      <c r="AT327" s="1029"/>
      <c r="AU327" s="1029"/>
      <c r="AV327" s="46"/>
      <c r="AW327" s="1029"/>
      <c r="AX327" s="46"/>
      <c r="AY327" s="2391"/>
    </row>
    <row r="328" spans="1:52" s="8" customFormat="1" ht="15.95" customHeight="1" x14ac:dyDescent="0.25">
      <c r="A328" s="36"/>
      <c r="B328" s="1029"/>
      <c r="C328" s="2"/>
      <c r="D328" s="1029"/>
      <c r="E328" s="1029"/>
      <c r="F328" s="1029"/>
      <c r="G328" s="1029"/>
      <c r="H328" s="1029"/>
      <c r="I328" s="1029"/>
      <c r="J328" s="1029"/>
      <c r="K328" s="1029"/>
      <c r="L328" s="1029"/>
      <c r="M328" s="1029"/>
      <c r="N328" s="1036"/>
      <c r="O328" s="1036"/>
      <c r="P328" s="1557"/>
      <c r="Q328" s="37"/>
      <c r="R328" s="448"/>
      <c r="S328" s="448"/>
      <c r="T328" s="448"/>
      <c r="U328" s="448"/>
      <c r="V328" s="448"/>
      <c r="W328" s="448"/>
      <c r="X328" s="448"/>
      <c r="Y328" s="1029" t="s">
        <v>230</v>
      </c>
      <c r="Z328" s="1029" t="s">
        <v>230</v>
      </c>
      <c r="AA328" s="1" t="s">
        <v>230</v>
      </c>
      <c r="AB328" s="1029" t="s">
        <v>230</v>
      </c>
      <c r="AC328" s="1029" t="s">
        <v>230</v>
      </c>
      <c r="AD328" s="1029" t="s">
        <v>230</v>
      </c>
      <c r="AE328" s="1029" t="s">
        <v>785</v>
      </c>
      <c r="AF328" s="1029" t="s">
        <v>786</v>
      </c>
      <c r="AG328" s="39">
        <v>305503002500097</v>
      </c>
      <c r="AH328" s="1029" t="s">
        <v>304</v>
      </c>
      <c r="AI328" s="1036">
        <v>1.1399999999999999</v>
      </c>
      <c r="AJ328" s="1036">
        <v>6.5</v>
      </c>
      <c r="AK328" s="40">
        <f t="shared" si="36"/>
        <v>2.0301369863013695E-2</v>
      </c>
      <c r="AL328" s="40">
        <v>0</v>
      </c>
      <c r="AM328" s="14">
        <f t="shared" si="37"/>
        <v>2.0301369863013695E-2</v>
      </c>
      <c r="AN328" s="40"/>
      <c r="AO328" s="40"/>
      <c r="AP328" s="40"/>
      <c r="AQ328" s="1644"/>
      <c r="AR328" s="1034"/>
      <c r="AS328" s="45"/>
      <c r="AT328" s="1029"/>
      <c r="AU328" s="1029"/>
      <c r="AV328" s="46"/>
      <c r="AW328" s="1029"/>
      <c r="AX328" s="46"/>
      <c r="AY328" s="2391"/>
    </row>
    <row r="329" spans="1:52" s="8" customFormat="1" ht="15.95" customHeight="1" x14ac:dyDescent="0.25">
      <c r="A329" s="36"/>
      <c r="B329" s="1029"/>
      <c r="C329" s="2"/>
      <c r="D329" s="1029"/>
      <c r="E329" s="1029"/>
      <c r="F329" s="1029"/>
      <c r="G329" s="1029"/>
      <c r="H329" s="1029"/>
      <c r="I329" s="1029"/>
      <c r="J329" s="1029"/>
      <c r="K329" s="1029"/>
      <c r="L329" s="1029"/>
      <c r="M329" s="1029"/>
      <c r="N329" s="1036"/>
      <c r="O329" s="1036"/>
      <c r="P329" s="1557"/>
      <c r="Q329" s="37"/>
      <c r="R329" s="448"/>
      <c r="S329" s="448"/>
      <c r="T329" s="448"/>
      <c r="U329" s="448"/>
      <c r="V329" s="448"/>
      <c r="W329" s="448"/>
      <c r="X329" s="448"/>
      <c r="Y329" s="1029" t="s">
        <v>230</v>
      </c>
      <c r="Z329" s="1029" t="s">
        <v>230</v>
      </c>
      <c r="AA329" s="1" t="s">
        <v>230</v>
      </c>
      <c r="AB329" s="1029" t="s">
        <v>230</v>
      </c>
      <c r="AC329" s="1029" t="s">
        <v>230</v>
      </c>
      <c r="AD329" s="1029" t="s">
        <v>230</v>
      </c>
      <c r="AE329" s="1029" t="s">
        <v>780</v>
      </c>
      <c r="AF329" s="1029" t="s">
        <v>787</v>
      </c>
      <c r="AG329" s="39">
        <v>5167746379455</v>
      </c>
      <c r="AH329" s="1029" t="s">
        <v>280</v>
      </c>
      <c r="AI329" s="1036">
        <v>0.87</v>
      </c>
      <c r="AJ329" s="37">
        <v>2</v>
      </c>
      <c r="AK329" s="40">
        <f t="shared" si="36"/>
        <v>4.767123287671233E-3</v>
      </c>
      <c r="AL329" s="40">
        <v>0</v>
      </c>
      <c r="AM329" s="41">
        <f t="shared" si="37"/>
        <v>4.767123287671233E-3</v>
      </c>
      <c r="AN329" s="40"/>
      <c r="AO329" s="40"/>
      <c r="AP329" s="40"/>
      <c r="AQ329" s="1644"/>
      <c r="AR329" s="1034"/>
      <c r="AS329" s="45"/>
      <c r="AT329" s="1029"/>
      <c r="AU329" s="1029"/>
      <c r="AV329" s="46"/>
      <c r="AW329" s="1029"/>
      <c r="AX329" s="46"/>
      <c r="AY329" s="2391"/>
    </row>
    <row r="330" spans="1:52" s="8" customFormat="1" ht="15.95" customHeight="1" x14ac:dyDescent="0.25">
      <c r="A330" s="36"/>
      <c r="B330" s="1029"/>
      <c r="C330" s="2"/>
      <c r="D330" s="1029"/>
      <c r="E330" s="1029"/>
      <c r="F330" s="1029"/>
      <c r="G330" s="1029"/>
      <c r="H330" s="1029"/>
      <c r="I330" s="1029"/>
      <c r="J330" s="1029"/>
      <c r="K330" s="1029"/>
      <c r="L330" s="1029"/>
      <c r="M330" s="1029"/>
      <c r="N330" s="1036"/>
      <c r="O330" s="1036"/>
      <c r="P330" s="1557"/>
      <c r="Q330" s="37"/>
      <c r="R330" s="448"/>
      <c r="S330" s="448"/>
      <c r="T330" s="448"/>
      <c r="U330" s="448"/>
      <c r="V330" s="448"/>
      <c r="W330" s="448"/>
      <c r="X330" s="448"/>
      <c r="Y330" s="1029" t="s">
        <v>230</v>
      </c>
      <c r="Z330" s="1029" t="s">
        <v>230</v>
      </c>
      <c r="AA330" s="1" t="s">
        <v>230</v>
      </c>
      <c r="AB330" s="1029" t="s">
        <v>230</v>
      </c>
      <c r="AC330" s="2102" t="s">
        <v>7988</v>
      </c>
      <c r="AD330" s="2102" t="s">
        <v>25177</v>
      </c>
      <c r="AE330" s="1029" t="s">
        <v>788</v>
      </c>
      <c r="AF330" s="1029" t="s">
        <v>24123</v>
      </c>
      <c r="AG330" s="39" t="s">
        <v>22728</v>
      </c>
      <c r="AH330" s="1029" t="s">
        <v>790</v>
      </c>
      <c r="AI330" s="1036">
        <v>1.48</v>
      </c>
      <c r="AJ330" s="37">
        <v>45</v>
      </c>
      <c r="AK330" s="40">
        <f t="shared" si="36"/>
        <v>0.18246575342465751</v>
      </c>
      <c r="AL330" s="40">
        <v>0</v>
      </c>
      <c r="AM330" s="41">
        <f t="shared" si="37"/>
        <v>0.18246575342465751</v>
      </c>
      <c r="AN330" s="40"/>
      <c r="AO330" s="40"/>
      <c r="AP330" s="40"/>
      <c r="AQ330" s="368"/>
      <c r="AR330" s="47"/>
      <c r="AS330" s="48"/>
      <c r="AT330" s="1029"/>
      <c r="AU330" s="1029"/>
      <c r="AV330" s="46"/>
      <c r="AW330" s="1029"/>
      <c r="AX330" s="46"/>
      <c r="AY330" s="2391"/>
    </row>
    <row r="331" spans="1:52" s="8" customFormat="1" ht="15.95" customHeight="1" x14ac:dyDescent="0.25">
      <c r="A331" s="734"/>
      <c r="B331" s="735"/>
      <c r="C331" s="988"/>
      <c r="D331" s="735"/>
      <c r="E331" s="735"/>
      <c r="F331" s="735"/>
      <c r="G331" s="735"/>
      <c r="H331" s="735"/>
      <c r="I331" s="735"/>
      <c r="J331" s="735"/>
      <c r="K331" s="735"/>
      <c r="L331" s="735"/>
      <c r="M331" s="735"/>
      <c r="N331" s="743"/>
      <c r="O331" s="743"/>
      <c r="P331" s="743"/>
      <c r="Q331" s="744"/>
      <c r="R331" s="739"/>
      <c r="S331" s="739"/>
      <c r="T331" s="739"/>
      <c r="U331" s="739"/>
      <c r="V331" s="739"/>
      <c r="W331" s="739"/>
      <c r="X331" s="739"/>
      <c r="Y331" s="735" t="s">
        <v>230</v>
      </c>
      <c r="Z331" s="735" t="s">
        <v>230</v>
      </c>
      <c r="AA331" s="741" t="s">
        <v>230</v>
      </c>
      <c r="AB331" s="735" t="s">
        <v>230</v>
      </c>
      <c r="AC331" s="735" t="s">
        <v>230</v>
      </c>
      <c r="AD331" s="735" t="s">
        <v>230</v>
      </c>
      <c r="AE331" s="735" t="s">
        <v>764</v>
      </c>
      <c r="AF331" s="735" t="s">
        <v>776</v>
      </c>
      <c r="AG331" s="742">
        <v>1135030002337</v>
      </c>
      <c r="AH331" s="735" t="s">
        <v>280</v>
      </c>
      <c r="AI331" s="743">
        <v>0.87</v>
      </c>
      <c r="AJ331" s="744">
        <v>4</v>
      </c>
      <c r="AK331" s="828">
        <f t="shared" si="36"/>
        <v>9.5342465753424661E-3</v>
      </c>
      <c r="AL331" s="828">
        <v>0</v>
      </c>
      <c r="AM331" s="745">
        <f t="shared" si="37"/>
        <v>9.5342465753424661E-3</v>
      </c>
      <c r="AN331" s="828"/>
      <c r="AO331" s="828"/>
      <c r="AP331" s="828"/>
      <c r="AQ331" s="1345"/>
      <c r="AR331" s="904"/>
      <c r="AS331" s="1102"/>
      <c r="AT331" s="735"/>
      <c r="AU331" s="735"/>
      <c r="AV331" s="1103"/>
      <c r="AW331" s="735"/>
      <c r="AX331" s="1103" t="s">
        <v>22771</v>
      </c>
      <c r="AY331" s="2391"/>
    </row>
    <row r="332" spans="1:52" s="8" customFormat="1" ht="15.95" customHeight="1" x14ac:dyDescent="0.25">
      <c r="A332" s="734"/>
      <c r="B332" s="735"/>
      <c r="C332" s="988"/>
      <c r="D332" s="735"/>
      <c r="E332" s="735"/>
      <c r="F332" s="735"/>
      <c r="G332" s="735"/>
      <c r="H332" s="735"/>
      <c r="I332" s="735"/>
      <c r="J332" s="735"/>
      <c r="K332" s="735"/>
      <c r="L332" s="735"/>
      <c r="M332" s="735"/>
      <c r="N332" s="743"/>
      <c r="O332" s="743"/>
      <c r="P332" s="743"/>
      <c r="Q332" s="744"/>
      <c r="R332" s="739"/>
      <c r="S332" s="739"/>
      <c r="T332" s="739"/>
      <c r="U332" s="739"/>
      <c r="V332" s="739"/>
      <c r="W332" s="739"/>
      <c r="X332" s="739"/>
      <c r="Y332" s="735" t="s">
        <v>230</v>
      </c>
      <c r="Z332" s="735" t="s">
        <v>230</v>
      </c>
      <c r="AA332" s="741" t="s">
        <v>230</v>
      </c>
      <c r="AB332" s="735" t="s">
        <v>230</v>
      </c>
      <c r="AC332" s="735" t="s">
        <v>230</v>
      </c>
      <c r="AD332" s="735" t="s">
        <v>230</v>
      </c>
      <c r="AE332" s="735" t="s">
        <v>780</v>
      </c>
      <c r="AF332" s="735" t="s">
        <v>781</v>
      </c>
      <c r="AG332" s="742">
        <v>1175074016611</v>
      </c>
      <c r="AH332" s="735" t="s">
        <v>439</v>
      </c>
      <c r="AI332" s="743">
        <v>1.6</v>
      </c>
      <c r="AJ332" s="743">
        <v>6</v>
      </c>
      <c r="AK332" s="511">
        <f t="shared" si="36"/>
        <v>2.6301369863013704E-2</v>
      </c>
      <c r="AL332" s="828">
        <v>0</v>
      </c>
      <c r="AM332" s="514">
        <f t="shared" si="37"/>
        <v>2.6301369863013704E-2</v>
      </c>
      <c r="AN332" s="828"/>
      <c r="AO332" s="828"/>
      <c r="AP332" s="828"/>
      <c r="AQ332" s="1345"/>
      <c r="AR332" s="904"/>
      <c r="AS332" s="1102"/>
      <c r="AT332" s="735"/>
      <c r="AU332" s="735"/>
      <c r="AV332" s="1103"/>
      <c r="AW332" s="735"/>
      <c r="AX332" s="1103" t="s">
        <v>22772</v>
      </c>
      <c r="AY332" s="2391"/>
    </row>
    <row r="333" spans="1:52" s="1099" customFormat="1" ht="15.95" customHeight="1" x14ac:dyDescent="0.25">
      <c r="A333" s="353">
        <v>31</v>
      </c>
      <c r="B333" s="366" t="s">
        <v>49</v>
      </c>
      <c r="C333" s="366" t="s">
        <v>59</v>
      </c>
      <c r="D333" s="354" t="s">
        <v>18829</v>
      </c>
      <c r="E333" s="354" t="s">
        <v>20798</v>
      </c>
      <c r="F333" s="354" t="s">
        <v>20799</v>
      </c>
      <c r="G333" s="354" t="s">
        <v>221</v>
      </c>
      <c r="H333" s="354" t="s">
        <v>219</v>
      </c>
      <c r="I333" s="354" t="s">
        <v>220</v>
      </c>
      <c r="J333" s="354" t="s">
        <v>221</v>
      </c>
      <c r="K333" s="354" t="s">
        <v>879</v>
      </c>
      <c r="L333" s="354" t="s">
        <v>221</v>
      </c>
      <c r="M333" s="354" t="s">
        <v>879</v>
      </c>
      <c r="N333" s="360">
        <v>12.4</v>
      </c>
      <c r="O333" s="360">
        <v>2.2000000000000002</v>
      </c>
      <c r="P333" s="360">
        <f>O333*N333</f>
        <v>27.280000000000005</v>
      </c>
      <c r="Q333" s="503">
        <v>7</v>
      </c>
      <c r="R333" s="357"/>
      <c r="S333" s="357">
        <v>1</v>
      </c>
      <c r="T333" s="357"/>
      <c r="U333" s="357"/>
      <c r="V333" s="357"/>
      <c r="W333" s="357"/>
      <c r="X333" s="357"/>
      <c r="Y333" s="354" t="s">
        <v>62</v>
      </c>
      <c r="Z333" s="366" t="s">
        <v>224</v>
      </c>
      <c r="AA333" s="762" t="s">
        <v>225</v>
      </c>
      <c r="AB333" s="354" t="s">
        <v>1</v>
      </c>
      <c r="AC333" s="354" t="s">
        <v>226</v>
      </c>
      <c r="AD333" s="354" t="s">
        <v>227</v>
      </c>
      <c r="AE333" s="354" t="s">
        <v>794</v>
      </c>
      <c r="AF333" s="354" t="s">
        <v>795</v>
      </c>
      <c r="AG333" s="358" t="s">
        <v>230</v>
      </c>
      <c r="AH333" s="769" t="s">
        <v>337</v>
      </c>
      <c r="AI333" s="359">
        <v>0.114</v>
      </c>
      <c r="AJ333" s="490">
        <v>386.3</v>
      </c>
      <c r="AK333" s="359">
        <f>AJ333*0.086/365</f>
        <v>9.10186301369863E-2</v>
      </c>
      <c r="AL333" s="359">
        <f>AJ333*0.028/365</f>
        <v>2.9633972602739724E-2</v>
      </c>
      <c r="AM333" s="361">
        <f>SUM(AK333:AL333)</f>
        <v>0.12065260273972603</v>
      </c>
      <c r="AN333" s="359">
        <f>SUM(AK333:AK344)</f>
        <v>7.1221057534246555</v>
      </c>
      <c r="AO333" s="359">
        <f>SUM(AL333:AL344)</f>
        <v>2.2902542465753424</v>
      </c>
      <c r="AP333" s="359">
        <f>SUM(AM333:AM344)</f>
        <v>9.4123599999999978</v>
      </c>
      <c r="AQ333" s="763">
        <f>AP333*30</f>
        <v>282.37079999999992</v>
      </c>
      <c r="AR333" s="764" t="s">
        <v>231</v>
      </c>
      <c r="AS333" s="765" t="s">
        <v>114</v>
      </c>
      <c r="AT333" s="354" t="s">
        <v>232</v>
      </c>
      <c r="AU333" s="354" t="s">
        <v>59</v>
      </c>
      <c r="AV333" s="916" t="s">
        <v>796</v>
      </c>
      <c r="AW333" s="354" t="s">
        <v>234</v>
      </c>
      <c r="AX333" s="805" t="s">
        <v>20800</v>
      </c>
      <c r="AY333" s="2401"/>
      <c r="AZ333" s="792" t="s">
        <v>20801</v>
      </c>
    </row>
    <row r="334" spans="1:52" s="8" customFormat="1" ht="15.95" customHeight="1" x14ac:dyDescent="0.25">
      <c r="A334" s="36"/>
      <c r="B334" s="1029"/>
      <c r="C334" s="2"/>
      <c r="D334" s="1029"/>
      <c r="E334" s="1029"/>
      <c r="F334" s="1029"/>
      <c r="G334" s="1029"/>
      <c r="H334" s="1029"/>
      <c r="I334" s="1029"/>
      <c r="J334" s="1029"/>
      <c r="K334" s="1029"/>
      <c r="L334" s="1029"/>
      <c r="M334" s="1029"/>
      <c r="N334" s="1036"/>
      <c r="O334" s="1036"/>
      <c r="P334" s="1557"/>
      <c r="Q334" s="37"/>
      <c r="R334" s="448"/>
      <c r="S334" s="448"/>
      <c r="T334" s="448"/>
      <c r="U334" s="448"/>
      <c r="V334" s="448"/>
      <c r="W334" s="448"/>
      <c r="X334" s="448"/>
      <c r="Y334" s="1029" t="s">
        <v>230</v>
      </c>
      <c r="Z334" s="1029" t="s">
        <v>230</v>
      </c>
      <c r="AA334" s="1" t="s">
        <v>230</v>
      </c>
      <c r="AB334" s="1029" t="s">
        <v>230</v>
      </c>
      <c r="AC334" s="1029" t="s">
        <v>230</v>
      </c>
      <c r="AD334" s="1029" t="s">
        <v>230</v>
      </c>
      <c r="AE334" s="1029" t="s">
        <v>797</v>
      </c>
      <c r="AF334" s="1029" t="s">
        <v>798</v>
      </c>
      <c r="AG334" s="39" t="s">
        <v>230</v>
      </c>
      <c r="AH334" s="3" t="s">
        <v>337</v>
      </c>
      <c r="AI334" s="40">
        <v>0.114</v>
      </c>
      <c r="AJ334" s="1037">
        <v>1327.5</v>
      </c>
      <c r="AK334" s="40">
        <f>AJ334*0.086/365</f>
        <v>0.3127808219178082</v>
      </c>
      <c r="AL334" s="40">
        <f>AJ334*0.028/365</f>
        <v>0.10183561643835617</v>
      </c>
      <c r="AM334" s="41">
        <f>SUM(AK334:AL334)</f>
        <v>0.41461643835616435</v>
      </c>
      <c r="AN334" s="40"/>
      <c r="AO334" s="40"/>
      <c r="AP334" s="40"/>
      <c r="AQ334" s="367"/>
      <c r="AR334" s="42"/>
      <c r="AS334" s="43"/>
      <c r="AT334" s="1029"/>
      <c r="AU334" s="1029"/>
      <c r="AV334" s="44"/>
      <c r="AW334" s="1029"/>
      <c r="AX334" s="46"/>
      <c r="AY334" s="2391"/>
    </row>
    <row r="335" spans="1:52" s="8" customFormat="1" ht="15.95" customHeight="1" x14ac:dyDescent="0.25">
      <c r="A335" s="36"/>
      <c r="B335" s="1029"/>
      <c r="C335" s="2"/>
      <c r="D335" s="1029"/>
      <c r="E335" s="1029"/>
      <c r="F335" s="1029"/>
      <c r="G335" s="1029"/>
      <c r="H335" s="1029"/>
      <c r="I335" s="1029"/>
      <c r="J335" s="1029"/>
      <c r="K335" s="1029"/>
      <c r="L335" s="1029"/>
      <c r="M335" s="1029"/>
      <c r="N335" s="1036"/>
      <c r="O335" s="1036"/>
      <c r="P335" s="1557"/>
      <c r="Q335" s="37"/>
      <c r="R335" s="448"/>
      <c r="S335" s="448"/>
      <c r="T335" s="448"/>
      <c r="U335" s="448"/>
      <c r="V335" s="448"/>
      <c r="W335" s="448"/>
      <c r="X335" s="448"/>
      <c r="Y335" s="1029" t="s">
        <v>230</v>
      </c>
      <c r="Z335" s="1029" t="s">
        <v>230</v>
      </c>
      <c r="AA335" s="1" t="s">
        <v>230</v>
      </c>
      <c r="AB335" s="1029" t="s">
        <v>230</v>
      </c>
      <c r="AC335" s="1029" t="s">
        <v>230</v>
      </c>
      <c r="AD335" s="1029" t="s">
        <v>230</v>
      </c>
      <c r="AE335" s="1029" t="s">
        <v>799</v>
      </c>
      <c r="AF335" s="1029" t="s">
        <v>800</v>
      </c>
      <c r="AG335" s="39" t="s">
        <v>230</v>
      </c>
      <c r="AH335" s="3" t="s">
        <v>337</v>
      </c>
      <c r="AI335" s="40">
        <v>0.114</v>
      </c>
      <c r="AJ335" s="1037">
        <v>3245.1</v>
      </c>
      <c r="AK335" s="40">
        <f t="shared" ref="AK335:AK342" si="38">AJ335*0.086/365</f>
        <v>0.76459890410958897</v>
      </c>
      <c r="AL335" s="40">
        <f t="shared" ref="AL335:AL342" si="39">AJ335*0.028/365</f>
        <v>0.24893917808219176</v>
      </c>
      <c r="AM335" s="41">
        <f t="shared" ref="AM335:AM342" si="40">SUM(AK335:AL335)</f>
        <v>1.0135380821917808</v>
      </c>
      <c r="AN335" s="40"/>
      <c r="AO335" s="40"/>
      <c r="AP335" s="40"/>
      <c r="AQ335" s="1644"/>
      <c r="AR335" s="1034"/>
      <c r="AS335" s="45"/>
      <c r="AT335" s="1029"/>
      <c r="AU335" s="1029"/>
      <c r="AV335" s="46"/>
      <c r="AW335" s="1029"/>
      <c r="AX335" s="46"/>
      <c r="AY335" s="2391"/>
    </row>
    <row r="336" spans="1:52" s="8" customFormat="1" ht="15.95" customHeight="1" x14ac:dyDescent="0.25">
      <c r="A336" s="36"/>
      <c r="B336" s="1029"/>
      <c r="C336" s="2"/>
      <c r="D336" s="1029"/>
      <c r="E336" s="1029"/>
      <c r="F336" s="1029"/>
      <c r="G336" s="1029"/>
      <c r="H336" s="1029"/>
      <c r="I336" s="1029"/>
      <c r="J336" s="1029"/>
      <c r="K336" s="1029"/>
      <c r="L336" s="1029"/>
      <c r="M336" s="1029"/>
      <c r="N336" s="1036"/>
      <c r="O336" s="1036"/>
      <c r="P336" s="1557"/>
      <c r="Q336" s="37"/>
      <c r="R336" s="448"/>
      <c r="S336" s="448"/>
      <c r="T336" s="448"/>
      <c r="U336" s="448"/>
      <c r="V336" s="448"/>
      <c r="W336" s="448"/>
      <c r="X336" s="448"/>
      <c r="Y336" s="1029" t="s">
        <v>230</v>
      </c>
      <c r="Z336" s="1029" t="s">
        <v>230</v>
      </c>
      <c r="AA336" s="1" t="s">
        <v>230</v>
      </c>
      <c r="AB336" s="1029" t="s">
        <v>230</v>
      </c>
      <c r="AC336" s="1029" t="s">
        <v>230</v>
      </c>
      <c r="AD336" s="1029" t="s">
        <v>230</v>
      </c>
      <c r="AE336" s="1029" t="s">
        <v>801</v>
      </c>
      <c r="AF336" s="1029" t="s">
        <v>802</v>
      </c>
      <c r="AG336" s="39" t="s">
        <v>230</v>
      </c>
      <c r="AH336" s="3" t="s">
        <v>337</v>
      </c>
      <c r="AI336" s="40">
        <v>0.114</v>
      </c>
      <c r="AJ336" s="1037">
        <v>390.5</v>
      </c>
      <c r="AK336" s="40">
        <f t="shared" si="38"/>
        <v>9.200821917808219E-2</v>
      </c>
      <c r="AL336" s="40">
        <f t="shared" si="39"/>
        <v>2.9956164383561648E-2</v>
      </c>
      <c r="AM336" s="41">
        <f t="shared" si="40"/>
        <v>0.12196438356164384</v>
      </c>
      <c r="AN336" s="40"/>
      <c r="AO336" s="40"/>
      <c r="AP336" s="40"/>
      <c r="AQ336" s="1644"/>
      <c r="AR336" s="1034"/>
      <c r="AS336" s="45"/>
      <c r="AT336" s="1029"/>
      <c r="AU336" s="1029"/>
      <c r="AV336" s="46"/>
      <c r="AW336" s="1029"/>
      <c r="AX336" s="46"/>
      <c r="AY336" s="2391"/>
    </row>
    <row r="337" spans="1:51" s="8" customFormat="1" ht="15.95" customHeight="1" x14ac:dyDescent="0.25">
      <c r="A337" s="36"/>
      <c r="B337" s="1029"/>
      <c r="C337" s="2"/>
      <c r="D337" s="1029"/>
      <c r="E337" s="1029"/>
      <c r="F337" s="1029"/>
      <c r="G337" s="1029"/>
      <c r="H337" s="1029"/>
      <c r="I337" s="1029"/>
      <c r="J337" s="1029"/>
      <c r="K337" s="1029"/>
      <c r="L337" s="1029"/>
      <c r="M337" s="1029"/>
      <c r="N337" s="1036"/>
      <c r="O337" s="1036"/>
      <c r="P337" s="1557"/>
      <c r="Q337" s="37"/>
      <c r="R337" s="448"/>
      <c r="S337" s="448"/>
      <c r="T337" s="448"/>
      <c r="U337" s="448"/>
      <c r="V337" s="448"/>
      <c r="W337" s="448"/>
      <c r="X337" s="448"/>
      <c r="Y337" s="1029" t="s">
        <v>230</v>
      </c>
      <c r="Z337" s="1029" t="s">
        <v>230</v>
      </c>
      <c r="AA337" s="1" t="s">
        <v>230</v>
      </c>
      <c r="AB337" s="1029" t="s">
        <v>230</v>
      </c>
      <c r="AC337" s="1029" t="s">
        <v>230</v>
      </c>
      <c r="AD337" s="1029" t="s">
        <v>230</v>
      </c>
      <c r="AE337" s="1029" t="s">
        <v>803</v>
      </c>
      <c r="AF337" s="1029" t="s">
        <v>654</v>
      </c>
      <c r="AG337" s="39" t="s">
        <v>230</v>
      </c>
      <c r="AH337" s="3" t="s">
        <v>337</v>
      </c>
      <c r="AI337" s="40">
        <v>0.114</v>
      </c>
      <c r="AJ337" s="1037">
        <v>4430.5</v>
      </c>
      <c r="AK337" s="40">
        <f t="shared" si="38"/>
        <v>1.0438986301369861</v>
      </c>
      <c r="AL337" s="40">
        <f t="shared" si="39"/>
        <v>0.33987397260273972</v>
      </c>
      <c r="AM337" s="41">
        <f t="shared" si="40"/>
        <v>1.3837726027397259</v>
      </c>
      <c r="AN337" s="40"/>
      <c r="AO337" s="40"/>
      <c r="AP337" s="40"/>
      <c r="AQ337" s="1644"/>
      <c r="AR337" s="1034"/>
      <c r="AS337" s="45"/>
      <c r="AT337" s="1029"/>
      <c r="AU337" s="1029"/>
      <c r="AV337" s="46"/>
      <c r="AW337" s="1029"/>
      <c r="AX337" s="46"/>
      <c r="AY337" s="2391"/>
    </row>
    <row r="338" spans="1:51" s="8" customFormat="1" ht="15.95" customHeight="1" x14ac:dyDescent="0.25">
      <c r="A338" s="36"/>
      <c r="B338" s="1029"/>
      <c r="C338" s="2"/>
      <c r="D338" s="1029"/>
      <c r="E338" s="1029"/>
      <c r="F338" s="1029"/>
      <c r="G338" s="1029"/>
      <c r="H338" s="1029"/>
      <c r="I338" s="1029"/>
      <c r="J338" s="1029"/>
      <c r="K338" s="1029"/>
      <c r="L338" s="1029"/>
      <c r="M338" s="1029"/>
      <c r="N338" s="1036"/>
      <c r="O338" s="1036"/>
      <c r="P338" s="1557"/>
      <c r="Q338" s="37"/>
      <c r="R338" s="448"/>
      <c r="S338" s="448"/>
      <c r="T338" s="448"/>
      <c r="U338" s="448"/>
      <c r="V338" s="448"/>
      <c r="W338" s="448"/>
      <c r="X338" s="448"/>
      <c r="Y338" s="1029" t="s">
        <v>230</v>
      </c>
      <c r="Z338" s="1029" t="s">
        <v>230</v>
      </c>
      <c r="AA338" s="1" t="s">
        <v>230</v>
      </c>
      <c r="AB338" s="1029" t="s">
        <v>230</v>
      </c>
      <c r="AC338" s="1029" t="s">
        <v>230</v>
      </c>
      <c r="AD338" s="1029" t="s">
        <v>230</v>
      </c>
      <c r="AE338" s="1029" t="s">
        <v>804</v>
      </c>
      <c r="AF338" s="1029" t="s">
        <v>805</v>
      </c>
      <c r="AG338" s="39" t="s">
        <v>230</v>
      </c>
      <c r="AH338" s="3" t="s">
        <v>337</v>
      </c>
      <c r="AI338" s="40">
        <v>0.114</v>
      </c>
      <c r="AJ338" s="1037">
        <v>4664.2</v>
      </c>
      <c r="AK338" s="40">
        <f t="shared" si="38"/>
        <v>1.0989621917808217</v>
      </c>
      <c r="AL338" s="40">
        <f t="shared" si="39"/>
        <v>0.35780164383561641</v>
      </c>
      <c r="AM338" s="41">
        <f t="shared" si="40"/>
        <v>1.4567638356164381</v>
      </c>
      <c r="AN338" s="40"/>
      <c r="AO338" s="40"/>
      <c r="AP338" s="40"/>
      <c r="AQ338" s="1644"/>
      <c r="AR338" s="1034"/>
      <c r="AS338" s="45"/>
      <c r="AT338" s="1029"/>
      <c r="AU338" s="1029"/>
      <c r="AV338" s="46"/>
      <c r="AW338" s="1029"/>
      <c r="AX338" s="46"/>
      <c r="AY338" s="2391"/>
    </row>
    <row r="339" spans="1:51" s="8" customFormat="1" ht="15.95" customHeight="1" x14ac:dyDescent="0.25">
      <c r="A339" s="36"/>
      <c r="B339" s="1029"/>
      <c r="C339" s="2"/>
      <c r="D339" s="1029"/>
      <c r="E339" s="1029"/>
      <c r="F339" s="1029"/>
      <c r="G339" s="1029"/>
      <c r="H339" s="1029"/>
      <c r="I339" s="1029"/>
      <c r="J339" s="1029"/>
      <c r="K339" s="1029"/>
      <c r="L339" s="1029"/>
      <c r="M339" s="1029"/>
      <c r="N339" s="1036"/>
      <c r="O339" s="1036"/>
      <c r="P339" s="1557"/>
      <c r="Q339" s="37"/>
      <c r="R339" s="448"/>
      <c r="S339" s="448"/>
      <c r="T339" s="448"/>
      <c r="U339" s="448"/>
      <c r="V339" s="448"/>
      <c r="W339" s="448"/>
      <c r="X339" s="448"/>
      <c r="Y339" s="1029" t="s">
        <v>230</v>
      </c>
      <c r="Z339" s="1029" t="s">
        <v>230</v>
      </c>
      <c r="AA339" s="1" t="s">
        <v>230</v>
      </c>
      <c r="AB339" s="1029" t="s">
        <v>230</v>
      </c>
      <c r="AC339" s="1029" t="s">
        <v>230</v>
      </c>
      <c r="AD339" s="1029" t="s">
        <v>230</v>
      </c>
      <c r="AE339" s="1029" t="s">
        <v>806</v>
      </c>
      <c r="AF339" s="1029" t="s">
        <v>807</v>
      </c>
      <c r="AG339" s="39" t="s">
        <v>230</v>
      </c>
      <c r="AH339" s="3" t="s">
        <v>337</v>
      </c>
      <c r="AI339" s="40">
        <v>0.114</v>
      </c>
      <c r="AJ339" s="1037">
        <v>3376.1</v>
      </c>
      <c r="AK339" s="40">
        <f t="shared" si="38"/>
        <v>0.79546465753424644</v>
      </c>
      <c r="AL339" s="40">
        <f t="shared" si="39"/>
        <v>0.25898849315068495</v>
      </c>
      <c r="AM339" s="41">
        <f t="shared" si="40"/>
        <v>1.0544531506849313</v>
      </c>
      <c r="AN339" s="40"/>
      <c r="AO339" s="40"/>
      <c r="AP339" s="40"/>
      <c r="AQ339" s="1644"/>
      <c r="AR339" s="1034"/>
      <c r="AS339" s="45"/>
      <c r="AT339" s="1029"/>
      <c r="AU339" s="1029"/>
      <c r="AV339" s="46"/>
      <c r="AW339" s="1029"/>
      <c r="AX339" s="46"/>
      <c r="AY339" s="2391"/>
    </row>
    <row r="340" spans="1:51" s="8" customFormat="1" ht="15.95" customHeight="1" x14ac:dyDescent="0.25">
      <c r="A340" s="36"/>
      <c r="B340" s="1029"/>
      <c r="C340" s="2"/>
      <c r="D340" s="1029"/>
      <c r="E340" s="1029"/>
      <c r="F340" s="1029"/>
      <c r="G340" s="1029"/>
      <c r="H340" s="1029"/>
      <c r="I340" s="1029"/>
      <c r="J340" s="1029"/>
      <c r="K340" s="1029"/>
      <c r="L340" s="1029"/>
      <c r="M340" s="1029"/>
      <c r="N340" s="1036"/>
      <c r="O340" s="1036"/>
      <c r="P340" s="1557"/>
      <c r="Q340" s="37"/>
      <c r="R340" s="448"/>
      <c r="S340" s="448"/>
      <c r="T340" s="448"/>
      <c r="U340" s="448"/>
      <c r="V340" s="448"/>
      <c r="W340" s="448"/>
      <c r="X340" s="448"/>
      <c r="Y340" s="1029" t="s">
        <v>230</v>
      </c>
      <c r="Z340" s="1029" t="s">
        <v>230</v>
      </c>
      <c r="AA340" s="1" t="s">
        <v>230</v>
      </c>
      <c r="AB340" s="1029" t="s">
        <v>230</v>
      </c>
      <c r="AC340" s="1029" t="s">
        <v>230</v>
      </c>
      <c r="AD340" s="1029" t="s">
        <v>230</v>
      </c>
      <c r="AE340" s="1029" t="s">
        <v>808</v>
      </c>
      <c r="AF340" s="1029" t="s">
        <v>809</v>
      </c>
      <c r="AG340" s="39" t="s">
        <v>230</v>
      </c>
      <c r="AH340" s="3" t="s">
        <v>337</v>
      </c>
      <c r="AI340" s="40">
        <v>0.114</v>
      </c>
      <c r="AJ340" s="1037">
        <v>4126.5</v>
      </c>
      <c r="AK340" s="40">
        <f t="shared" si="38"/>
        <v>0.97227123287671224</v>
      </c>
      <c r="AL340" s="40">
        <f t="shared" si="39"/>
        <v>0.31655342465753428</v>
      </c>
      <c r="AM340" s="41">
        <f t="shared" si="40"/>
        <v>1.2888246575342466</v>
      </c>
      <c r="AN340" s="40"/>
      <c r="AO340" s="40"/>
      <c r="AP340" s="40"/>
      <c r="AQ340" s="1644"/>
      <c r="AR340" s="1034"/>
      <c r="AS340" s="45"/>
      <c r="AT340" s="1029"/>
      <c r="AU340" s="1029"/>
      <c r="AV340" s="46"/>
      <c r="AW340" s="1029"/>
      <c r="AX340" s="46"/>
      <c r="AY340" s="2391"/>
    </row>
    <row r="341" spans="1:51" s="8" customFormat="1" ht="15.95" customHeight="1" x14ac:dyDescent="0.25">
      <c r="A341" s="36"/>
      <c r="B341" s="1029"/>
      <c r="C341" s="2"/>
      <c r="D341" s="1029"/>
      <c r="E341" s="1029"/>
      <c r="F341" s="1029"/>
      <c r="G341" s="1029"/>
      <c r="H341" s="1029"/>
      <c r="I341" s="1029"/>
      <c r="J341" s="1029"/>
      <c r="K341" s="1029"/>
      <c r="L341" s="1029"/>
      <c r="M341" s="1029"/>
      <c r="N341" s="1036"/>
      <c r="O341" s="1036"/>
      <c r="P341" s="1557"/>
      <c r="Q341" s="37"/>
      <c r="R341" s="448"/>
      <c r="S341" s="448"/>
      <c r="T341" s="448"/>
      <c r="U341" s="448"/>
      <c r="V341" s="448"/>
      <c r="W341" s="448"/>
      <c r="X341" s="448"/>
      <c r="Y341" s="1029" t="s">
        <v>230</v>
      </c>
      <c r="Z341" s="1029" t="s">
        <v>230</v>
      </c>
      <c r="AA341" s="1" t="s">
        <v>230</v>
      </c>
      <c r="AB341" s="1029" t="s">
        <v>230</v>
      </c>
      <c r="AC341" s="1029" t="s">
        <v>230</v>
      </c>
      <c r="AD341" s="1029" t="s">
        <v>230</v>
      </c>
      <c r="AE341" s="1029" t="s">
        <v>4</v>
      </c>
      <c r="AF341" s="1029" t="s">
        <v>810</v>
      </c>
      <c r="AG341" s="39" t="s">
        <v>230</v>
      </c>
      <c r="AH341" s="3" t="s">
        <v>337</v>
      </c>
      <c r="AI341" s="40">
        <v>0.114</v>
      </c>
      <c r="AJ341" s="1037">
        <v>4486.7</v>
      </c>
      <c r="AK341" s="40">
        <f t="shared" si="38"/>
        <v>1.0571402739726026</v>
      </c>
      <c r="AL341" s="40">
        <f t="shared" si="39"/>
        <v>0.34418520547945208</v>
      </c>
      <c r="AM341" s="41">
        <f t="shared" si="40"/>
        <v>1.4013254794520547</v>
      </c>
      <c r="AN341" s="40"/>
      <c r="AO341" s="40"/>
      <c r="AP341" s="40"/>
      <c r="AQ341" s="1644"/>
      <c r="AR341" s="1034"/>
      <c r="AS341" s="45"/>
      <c r="AT341" s="1029"/>
      <c r="AU341" s="1029"/>
      <c r="AV341" s="46"/>
      <c r="AW341" s="1029"/>
      <c r="AX341" s="46"/>
      <c r="AY341" s="2391"/>
    </row>
    <row r="342" spans="1:51" s="8" customFormat="1" ht="15.95" customHeight="1" x14ac:dyDescent="0.25">
      <c r="A342" s="36"/>
      <c r="B342" s="1029"/>
      <c r="C342" s="2"/>
      <c r="D342" s="1029"/>
      <c r="E342" s="1029"/>
      <c r="F342" s="1029"/>
      <c r="G342" s="1029"/>
      <c r="H342" s="1029"/>
      <c r="I342" s="1029"/>
      <c r="J342" s="1029"/>
      <c r="K342" s="1029"/>
      <c r="L342" s="1029"/>
      <c r="M342" s="1029"/>
      <c r="N342" s="1036"/>
      <c r="O342" s="1036"/>
      <c r="P342" s="1557"/>
      <c r="Q342" s="37"/>
      <c r="R342" s="448"/>
      <c r="S342" s="448"/>
      <c r="T342" s="448"/>
      <c r="U342" s="448"/>
      <c r="V342" s="448"/>
      <c r="W342" s="448"/>
      <c r="X342" s="448"/>
      <c r="Y342" s="1029" t="s">
        <v>230</v>
      </c>
      <c r="Z342" s="1029" t="s">
        <v>230</v>
      </c>
      <c r="AA342" s="1" t="s">
        <v>230</v>
      </c>
      <c r="AB342" s="1029" t="s">
        <v>230</v>
      </c>
      <c r="AC342" s="1029" t="s">
        <v>230</v>
      </c>
      <c r="AD342" s="1029" t="s">
        <v>230</v>
      </c>
      <c r="AE342" s="1029" t="s">
        <v>811</v>
      </c>
      <c r="AF342" s="1029" t="s">
        <v>812</v>
      </c>
      <c r="AG342" s="39" t="s">
        <v>230</v>
      </c>
      <c r="AH342" s="3" t="s">
        <v>337</v>
      </c>
      <c r="AI342" s="40">
        <v>0.114</v>
      </c>
      <c r="AJ342" s="1037">
        <v>3421.7</v>
      </c>
      <c r="AK342" s="40">
        <f t="shared" si="38"/>
        <v>0.8062087671232876</v>
      </c>
      <c r="AL342" s="40">
        <f t="shared" si="39"/>
        <v>0.26248657534246572</v>
      </c>
      <c r="AM342" s="41">
        <f t="shared" si="40"/>
        <v>1.0686953424657533</v>
      </c>
      <c r="AN342" s="40"/>
      <c r="AO342" s="40"/>
      <c r="AP342" s="40"/>
      <c r="AQ342" s="1644"/>
      <c r="AR342" s="1034"/>
      <c r="AS342" s="45"/>
      <c r="AT342" s="1029"/>
      <c r="AU342" s="1029"/>
      <c r="AV342" s="46"/>
      <c r="AW342" s="1029"/>
      <c r="AX342" s="46"/>
      <c r="AY342" s="2391"/>
    </row>
    <row r="343" spans="1:51" s="1099" customFormat="1" ht="15.95" customHeight="1" x14ac:dyDescent="0.25">
      <c r="A343" s="1061"/>
      <c r="B343" s="1442"/>
      <c r="C343" s="1062"/>
      <c r="D343" s="1442"/>
      <c r="E343" s="1442"/>
      <c r="F343" s="1442"/>
      <c r="G343" s="1442"/>
      <c r="H343" s="1442"/>
      <c r="I343" s="1442"/>
      <c r="J343" s="1442"/>
      <c r="K343" s="1442"/>
      <c r="L343" s="1442"/>
      <c r="M343" s="1442"/>
      <c r="N343" s="379"/>
      <c r="O343" s="379"/>
      <c r="P343" s="379"/>
      <c r="Q343" s="831"/>
      <c r="R343" s="1441"/>
      <c r="S343" s="1441"/>
      <c r="T343" s="1441"/>
      <c r="U343" s="1441"/>
      <c r="V343" s="1441"/>
      <c r="W343" s="1441"/>
      <c r="X343" s="1441"/>
      <c r="Y343" s="1440" t="s">
        <v>230</v>
      </c>
      <c r="Z343" s="1440" t="s">
        <v>230</v>
      </c>
      <c r="AA343" s="1" t="s">
        <v>230</v>
      </c>
      <c r="AB343" s="1440" t="s">
        <v>230</v>
      </c>
      <c r="AC343" s="1442" t="s">
        <v>20875</v>
      </c>
      <c r="AD343" s="1146" t="s">
        <v>20876</v>
      </c>
      <c r="AE343" s="1442" t="s">
        <v>22904</v>
      </c>
      <c r="AF343" s="1442" t="s">
        <v>20877</v>
      </c>
      <c r="AG343" s="377" t="s">
        <v>20878</v>
      </c>
      <c r="AH343" s="779" t="s">
        <v>2279</v>
      </c>
      <c r="AI343" s="1687">
        <v>0.28999999999999998</v>
      </c>
      <c r="AJ343" s="831">
        <v>7</v>
      </c>
      <c r="AK343" s="378">
        <f>AJ343*AI343/365</f>
        <v>5.5616438356164378E-3</v>
      </c>
      <c r="AL343" s="378">
        <v>0</v>
      </c>
      <c r="AM343" s="380">
        <f>SUBTOTAL(9,AK343:AL343)</f>
        <v>5.5616438356164378E-3</v>
      </c>
      <c r="AN343" s="378"/>
      <c r="AO343" s="378"/>
      <c r="AP343" s="378"/>
      <c r="AQ343" s="771"/>
      <c r="AR343" s="381"/>
      <c r="AS343" s="382"/>
      <c r="AT343" s="1442"/>
      <c r="AU343" s="1442"/>
      <c r="AV343" s="383"/>
      <c r="AW343" s="1442"/>
      <c r="AX343" s="2525" t="s">
        <v>20879</v>
      </c>
      <c r="AY343" s="2401"/>
    </row>
    <row r="344" spans="1:51" s="1099" customFormat="1" ht="15.95" customHeight="1" x14ac:dyDescent="0.25">
      <c r="A344" s="1061"/>
      <c r="B344" s="1518"/>
      <c r="C344" s="1062"/>
      <c r="D344" s="1518"/>
      <c r="E344" s="1518"/>
      <c r="F344" s="1518"/>
      <c r="G344" s="1518"/>
      <c r="H344" s="1518"/>
      <c r="I344" s="1518"/>
      <c r="J344" s="1518"/>
      <c r="K344" s="1518"/>
      <c r="L344" s="1518"/>
      <c r="M344" s="1518"/>
      <c r="N344" s="379"/>
      <c r="O344" s="379"/>
      <c r="P344" s="379"/>
      <c r="Q344" s="831"/>
      <c r="R344" s="1520"/>
      <c r="S344" s="1520"/>
      <c r="T344" s="1520"/>
      <c r="U344" s="1520"/>
      <c r="V344" s="1520"/>
      <c r="W344" s="1520"/>
      <c r="X344" s="1520"/>
      <c r="Y344" s="1519"/>
      <c r="Z344" s="1519"/>
      <c r="AA344" s="1"/>
      <c r="AB344" s="1519"/>
      <c r="AC344" s="1518" t="s">
        <v>21399</v>
      </c>
      <c r="AD344" s="1146" t="s">
        <v>21400</v>
      </c>
      <c r="AE344" s="1518" t="s">
        <v>21401</v>
      </c>
      <c r="AF344" s="1518" t="s">
        <v>21402</v>
      </c>
      <c r="AG344" s="377" t="s">
        <v>21403</v>
      </c>
      <c r="AH344" s="779" t="s">
        <v>22965</v>
      </c>
      <c r="AI344" s="1701">
        <v>0.6</v>
      </c>
      <c r="AJ344" s="1638">
        <v>50</v>
      </c>
      <c r="AK344" s="40">
        <f>AJ344*AI344/365</f>
        <v>8.2191780821917804E-2</v>
      </c>
      <c r="AL344" s="40">
        <v>0</v>
      </c>
      <c r="AM344" s="41">
        <f>SUBTOTAL(9,AK344:AL344)</f>
        <v>8.2191780821917804E-2</v>
      </c>
      <c r="AN344" s="378"/>
      <c r="AO344" s="378"/>
      <c r="AP344" s="378"/>
      <c r="AQ344" s="771"/>
      <c r="AR344" s="381"/>
      <c r="AS344" s="382"/>
      <c r="AT344" s="1518"/>
      <c r="AU344" s="1518"/>
      <c r="AV344" s="383"/>
      <c r="AW344" s="1518"/>
      <c r="AX344" s="2525" t="s">
        <v>21404</v>
      </c>
      <c r="AY344" s="2401"/>
    </row>
    <row r="345" spans="1:51" s="8" customFormat="1" ht="15.95" customHeight="1" x14ac:dyDescent="0.25">
      <c r="A345" s="36"/>
      <c r="B345" s="1029"/>
      <c r="C345" s="2"/>
      <c r="D345" s="1029"/>
      <c r="E345" s="1029"/>
      <c r="F345" s="1029"/>
      <c r="G345" s="1029"/>
      <c r="H345" s="1029"/>
      <c r="I345" s="1029"/>
      <c r="J345" s="1029"/>
      <c r="K345" s="1029"/>
      <c r="L345" s="1029"/>
      <c r="M345" s="1029"/>
      <c r="N345" s="1036"/>
      <c r="O345" s="1036"/>
      <c r="P345" s="1557"/>
      <c r="Q345" s="37"/>
      <c r="R345" s="448"/>
      <c r="S345" s="448"/>
      <c r="T345" s="448"/>
      <c r="U345" s="448"/>
      <c r="V345" s="448"/>
      <c r="W345" s="448"/>
      <c r="X345" s="448"/>
      <c r="Y345" s="1029" t="s">
        <v>230</v>
      </c>
      <c r="Z345" s="1029" t="s">
        <v>230</v>
      </c>
      <c r="AA345" s="1" t="s">
        <v>230</v>
      </c>
      <c r="AB345" s="1029" t="s">
        <v>230</v>
      </c>
      <c r="AC345" s="735" t="s">
        <v>230</v>
      </c>
      <c r="AD345" s="735" t="s">
        <v>230</v>
      </c>
      <c r="AE345" s="735" t="s">
        <v>797</v>
      </c>
      <c r="AF345" s="735" t="s">
        <v>813</v>
      </c>
      <c r="AG345" s="742">
        <v>317507400045118</v>
      </c>
      <c r="AH345" s="735" t="s">
        <v>304</v>
      </c>
      <c r="AI345" s="1265">
        <v>1.1399999999999999</v>
      </c>
      <c r="AJ345" s="1265">
        <v>3.2</v>
      </c>
      <c r="AK345" s="1628">
        <f>AJ345*AI345/365</f>
        <v>9.9945205479452046E-3</v>
      </c>
      <c r="AL345" s="1628">
        <v>0</v>
      </c>
      <c r="AM345" s="1661">
        <f>SUBTOTAL(9,AK345:AL345)</f>
        <v>9.9945205479452046E-3</v>
      </c>
      <c r="AN345" s="40"/>
      <c r="AO345" s="40"/>
      <c r="AP345" s="40"/>
      <c r="AQ345" s="1644"/>
      <c r="AR345" s="1034"/>
      <c r="AS345" s="45"/>
      <c r="AT345" s="1029"/>
      <c r="AU345" s="1029"/>
      <c r="AV345" s="46"/>
      <c r="AW345" s="1029"/>
      <c r="AX345" s="46"/>
      <c r="AY345" s="2391"/>
    </row>
    <row r="346" spans="1:51" s="8" customFormat="1" ht="15.95" customHeight="1" x14ac:dyDescent="0.25">
      <c r="A346" s="36"/>
      <c r="B346" s="1029"/>
      <c r="C346" s="2"/>
      <c r="D346" s="1029"/>
      <c r="E346" s="1029"/>
      <c r="F346" s="1029"/>
      <c r="G346" s="1029"/>
      <c r="H346" s="1029"/>
      <c r="I346" s="1029"/>
      <c r="J346" s="1029"/>
      <c r="K346" s="1029"/>
      <c r="L346" s="1029"/>
      <c r="M346" s="1029"/>
      <c r="N346" s="1036"/>
      <c r="O346" s="1036"/>
      <c r="P346" s="1557"/>
      <c r="Q346" s="37"/>
      <c r="R346" s="448"/>
      <c r="S346" s="448"/>
      <c r="T346" s="448"/>
      <c r="U346" s="448"/>
      <c r="V346" s="448"/>
      <c r="W346" s="448"/>
      <c r="X346" s="448"/>
      <c r="Y346" s="1029" t="s">
        <v>230</v>
      </c>
      <c r="Z346" s="1029" t="s">
        <v>230</v>
      </c>
      <c r="AA346" s="1" t="s">
        <v>230</v>
      </c>
      <c r="AB346" s="1029" t="s">
        <v>230</v>
      </c>
      <c r="AC346" s="735" t="s">
        <v>230</v>
      </c>
      <c r="AD346" s="735" t="s">
        <v>230</v>
      </c>
      <c r="AE346" s="735" t="s">
        <v>797</v>
      </c>
      <c r="AF346" s="735" t="s">
        <v>814</v>
      </c>
      <c r="AG346" s="742">
        <v>1035004253591</v>
      </c>
      <c r="AH346" s="735" t="s">
        <v>304</v>
      </c>
      <c r="AI346" s="1265">
        <v>1.1399999999999999</v>
      </c>
      <c r="AJ346" s="1265">
        <v>22.5</v>
      </c>
      <c r="AK346" s="1628">
        <f>AJ346*AI346/365</f>
        <v>7.0273972602739723E-2</v>
      </c>
      <c r="AL346" s="1628">
        <v>0</v>
      </c>
      <c r="AM346" s="1661">
        <f>SUBTOTAL(9,AK346:AL346)</f>
        <v>7.0273972602739723E-2</v>
      </c>
      <c r="AN346" s="40"/>
      <c r="AO346" s="40"/>
      <c r="AP346" s="40"/>
      <c r="AQ346" s="368"/>
      <c r="AR346" s="47"/>
      <c r="AS346" s="48"/>
      <c r="AT346" s="1029"/>
      <c r="AU346" s="1029"/>
      <c r="AV346" s="46"/>
      <c r="AW346" s="1029"/>
      <c r="AX346" s="46"/>
      <c r="AY346" s="2391"/>
    </row>
    <row r="347" spans="1:51" s="8" customFormat="1" ht="15.95" customHeight="1" x14ac:dyDescent="0.25">
      <c r="A347" s="182">
        <v>32</v>
      </c>
      <c r="B347" s="170" t="s">
        <v>49</v>
      </c>
      <c r="C347" s="170" t="s">
        <v>59</v>
      </c>
      <c r="D347" s="166" t="s">
        <v>18029</v>
      </c>
      <c r="E347" s="354" t="s">
        <v>18036</v>
      </c>
      <c r="F347" s="354" t="s">
        <v>18037</v>
      </c>
      <c r="G347" s="198"/>
      <c r="H347" s="166" t="s">
        <v>219</v>
      </c>
      <c r="I347" s="166" t="s">
        <v>220</v>
      </c>
      <c r="J347" s="166" t="s">
        <v>818</v>
      </c>
      <c r="K347" s="166" t="s">
        <v>819</v>
      </c>
      <c r="L347" s="166" t="s">
        <v>317</v>
      </c>
      <c r="M347" s="166">
        <v>0</v>
      </c>
      <c r="N347" s="199">
        <v>7</v>
      </c>
      <c r="O347" s="199">
        <v>3</v>
      </c>
      <c r="P347" s="186">
        <f>N347*O347</f>
        <v>21</v>
      </c>
      <c r="Q347" s="184">
        <v>5</v>
      </c>
      <c r="R347" s="183"/>
      <c r="S347" s="183">
        <v>2</v>
      </c>
      <c r="T347" s="183"/>
      <c r="U347" s="183">
        <v>0</v>
      </c>
      <c r="V347" s="183"/>
      <c r="W347" s="183"/>
      <c r="X347" s="183"/>
      <c r="Y347" s="166" t="s">
        <v>62</v>
      </c>
      <c r="Z347" s="170" t="s">
        <v>224</v>
      </c>
      <c r="AA347" s="197" t="s">
        <v>225</v>
      </c>
      <c r="AB347" s="166" t="s">
        <v>1</v>
      </c>
      <c r="AC347" s="166" t="s">
        <v>226</v>
      </c>
      <c r="AD347" s="166" t="s">
        <v>227</v>
      </c>
      <c r="AE347" s="166" t="s">
        <v>820</v>
      </c>
      <c r="AF347" s="166" t="s">
        <v>821</v>
      </c>
      <c r="AG347" s="165" t="s">
        <v>230</v>
      </c>
      <c r="AH347" s="201" t="s">
        <v>337</v>
      </c>
      <c r="AI347" s="167">
        <v>0.114</v>
      </c>
      <c r="AJ347" s="168">
        <v>3578</v>
      </c>
      <c r="AK347" s="167">
        <v>0.85283835616438353</v>
      </c>
      <c r="AL347" s="167">
        <v>0.26467397260273973</v>
      </c>
      <c r="AM347" s="187">
        <f>AK347+AL347</f>
        <v>1.1175123287671234</v>
      </c>
      <c r="AN347" s="167">
        <f>SUM(AK347:AK355)</f>
        <v>3.8673328767123278</v>
      </c>
      <c r="AO347" s="167">
        <f>SUM(AL347:AL355)</f>
        <v>1.1243465753424657</v>
      </c>
      <c r="AP347" s="167">
        <f>SUM(AM347:AM355)</f>
        <v>4.991679452054794</v>
      </c>
      <c r="AQ347" s="372">
        <f>AP347*30</f>
        <v>149.75038356164382</v>
      </c>
      <c r="AR347" s="189" t="s">
        <v>231</v>
      </c>
      <c r="AS347" s="190"/>
      <c r="AT347" s="166" t="s">
        <v>232</v>
      </c>
      <c r="AU347" s="166" t="s">
        <v>59</v>
      </c>
      <c r="AV347" s="1931" t="s">
        <v>822</v>
      </c>
      <c r="AW347" s="166" t="s">
        <v>1122</v>
      </c>
      <c r="AX347" s="46"/>
      <c r="AY347" s="2391"/>
    </row>
    <row r="348" spans="1:51" s="8" customFormat="1" ht="15.95" customHeight="1" x14ac:dyDescent="0.25">
      <c r="A348" s="36"/>
      <c r="B348" s="1029"/>
      <c r="C348" s="2"/>
      <c r="D348" s="1029"/>
      <c r="E348" s="1029"/>
      <c r="F348" s="1029"/>
      <c r="G348" s="1029"/>
      <c r="H348" s="1029"/>
      <c r="I348" s="1029"/>
      <c r="J348" s="1029"/>
      <c r="K348" s="1029"/>
      <c r="L348" s="1029"/>
      <c r="M348" s="1029"/>
      <c r="N348" s="1036"/>
      <c r="O348" s="1036"/>
      <c r="P348" s="1557"/>
      <c r="Q348" s="37"/>
      <c r="R348" s="448"/>
      <c r="S348" s="448"/>
      <c r="T348" s="448"/>
      <c r="U348" s="448"/>
      <c r="V348" s="448"/>
      <c r="W348" s="448"/>
      <c r="X348" s="448"/>
      <c r="Y348" s="1029" t="s">
        <v>230</v>
      </c>
      <c r="Z348" s="1029" t="s">
        <v>230</v>
      </c>
      <c r="AA348" s="1" t="s">
        <v>230</v>
      </c>
      <c r="AB348" s="1029" t="s">
        <v>230</v>
      </c>
      <c r="AC348" s="1029" t="s">
        <v>230</v>
      </c>
      <c r="AD348" s="1029" t="s">
        <v>230</v>
      </c>
      <c r="AE348" s="1029" t="s">
        <v>823</v>
      </c>
      <c r="AF348" s="1029" t="s">
        <v>824</v>
      </c>
      <c r="AG348" s="39" t="s">
        <v>230</v>
      </c>
      <c r="AH348" s="1029" t="s">
        <v>337</v>
      </c>
      <c r="AI348" s="40">
        <v>0.114</v>
      </c>
      <c r="AJ348" s="1037">
        <v>4411.8</v>
      </c>
      <c r="AK348" s="40">
        <v>1.0515797260273971</v>
      </c>
      <c r="AL348" s="40">
        <v>0.32635232876712328</v>
      </c>
      <c r="AM348" s="41">
        <v>1.3779320547945204</v>
      </c>
      <c r="AN348" s="40"/>
      <c r="AO348" s="40"/>
      <c r="AP348" s="40"/>
      <c r="AQ348" s="367"/>
      <c r="AR348" s="42"/>
      <c r="AS348" s="43"/>
      <c r="AT348" s="1029"/>
      <c r="AU348" s="1029"/>
      <c r="AV348" s="44"/>
      <c r="AW348" s="1029"/>
      <c r="AX348" s="46"/>
      <c r="AY348" s="2391"/>
    </row>
    <row r="349" spans="1:51" s="8" customFormat="1" ht="15.95" customHeight="1" x14ac:dyDescent="0.25">
      <c r="A349" s="36"/>
      <c r="B349" s="1029"/>
      <c r="C349" s="2"/>
      <c r="D349" s="1029"/>
      <c r="E349" s="1029"/>
      <c r="F349" s="1029"/>
      <c r="G349" s="1029"/>
      <c r="H349" s="1029"/>
      <c r="I349" s="1029"/>
      <c r="J349" s="1029"/>
      <c r="K349" s="1029"/>
      <c r="L349" s="1029"/>
      <c r="M349" s="1029"/>
      <c r="N349" s="1036"/>
      <c r="O349" s="1036"/>
      <c r="P349" s="1557"/>
      <c r="Q349" s="37"/>
      <c r="R349" s="448"/>
      <c r="S349" s="448"/>
      <c r="T349" s="448"/>
      <c r="U349" s="448"/>
      <c r="V349" s="448"/>
      <c r="W349" s="448"/>
      <c r="X349" s="448"/>
      <c r="Y349" s="1029" t="s">
        <v>230</v>
      </c>
      <c r="Z349" s="1029" t="s">
        <v>230</v>
      </c>
      <c r="AA349" s="1" t="s">
        <v>230</v>
      </c>
      <c r="AB349" s="1029" t="s">
        <v>230</v>
      </c>
      <c r="AC349" s="1029" t="s">
        <v>230</v>
      </c>
      <c r="AD349" s="1029" t="s">
        <v>230</v>
      </c>
      <c r="AE349" s="1029" t="s">
        <v>3</v>
      </c>
      <c r="AF349" s="1029" t="s">
        <v>825</v>
      </c>
      <c r="AG349" s="39" t="s">
        <v>230</v>
      </c>
      <c r="AH349" s="1029" t="s">
        <v>59</v>
      </c>
      <c r="AI349" s="40">
        <v>0.114</v>
      </c>
      <c r="AJ349" s="1037">
        <v>6710.1</v>
      </c>
      <c r="AK349" s="40">
        <v>1.5993936986301369</v>
      </c>
      <c r="AL349" s="40">
        <v>0.49636356164383566</v>
      </c>
      <c r="AM349" s="41">
        <v>2.0957572602739725</v>
      </c>
      <c r="AN349" s="40"/>
      <c r="AO349" s="40"/>
      <c r="AP349" s="40"/>
      <c r="AQ349" s="1644"/>
      <c r="AR349" s="1034"/>
      <c r="AS349" s="45"/>
      <c r="AT349" s="1029"/>
      <c r="AU349" s="1029"/>
      <c r="AV349" s="46"/>
      <c r="AW349" s="1029"/>
      <c r="AX349" s="46"/>
      <c r="AY349" s="2391"/>
    </row>
    <row r="350" spans="1:51" s="8" customFormat="1" ht="15.95" customHeight="1" x14ac:dyDescent="0.25">
      <c r="A350" s="36"/>
      <c r="B350" s="1029"/>
      <c r="C350" s="2"/>
      <c r="D350" s="1029"/>
      <c r="E350" s="1029"/>
      <c r="F350" s="1029"/>
      <c r="G350" s="1029"/>
      <c r="H350" s="1029"/>
      <c r="I350" s="1029"/>
      <c r="J350" s="1029"/>
      <c r="K350" s="1029"/>
      <c r="L350" s="1029"/>
      <c r="M350" s="1029"/>
      <c r="N350" s="1036"/>
      <c r="O350" s="1036"/>
      <c r="P350" s="1557"/>
      <c r="Q350" s="37"/>
      <c r="R350" s="448"/>
      <c r="S350" s="448"/>
      <c r="T350" s="448"/>
      <c r="U350" s="448"/>
      <c r="V350" s="448"/>
      <c r="W350" s="448"/>
      <c r="X350" s="448"/>
      <c r="Y350" s="1029" t="s">
        <v>230</v>
      </c>
      <c r="Z350" s="1029" t="s">
        <v>230</v>
      </c>
      <c r="AA350" s="1" t="s">
        <v>230</v>
      </c>
      <c r="AB350" s="1029" t="s">
        <v>230</v>
      </c>
      <c r="AC350" s="1029" t="s">
        <v>230</v>
      </c>
      <c r="AD350" s="1029" t="s">
        <v>230</v>
      </c>
      <c r="AE350" s="1029" t="s">
        <v>826</v>
      </c>
      <c r="AF350" s="1029" t="s">
        <v>827</v>
      </c>
      <c r="AG350" s="39" t="s">
        <v>230</v>
      </c>
      <c r="AH350" s="1029" t="s">
        <v>337</v>
      </c>
      <c r="AI350" s="40">
        <v>0.114</v>
      </c>
      <c r="AJ350" s="1037">
        <v>499.6</v>
      </c>
      <c r="AK350" s="40">
        <v>0.11908273972602738</v>
      </c>
      <c r="AL350" s="40">
        <v>3.6956712328767127E-2</v>
      </c>
      <c r="AM350" s="41">
        <v>0.15603945205479453</v>
      </c>
      <c r="AN350" s="40"/>
      <c r="AO350" s="40"/>
      <c r="AP350" s="40"/>
      <c r="AQ350" s="1644"/>
      <c r="AR350" s="1034"/>
      <c r="AS350" s="45"/>
      <c r="AT350" s="1029"/>
      <c r="AU350" s="1029"/>
      <c r="AV350" s="46"/>
      <c r="AW350" s="1029"/>
      <c r="AX350" s="46"/>
      <c r="AY350" s="2391"/>
    </row>
    <row r="351" spans="1:51" s="8" customFormat="1" ht="15.95" customHeight="1" x14ac:dyDescent="0.25">
      <c r="A351" s="36"/>
      <c r="B351" s="1029"/>
      <c r="C351" s="2"/>
      <c r="D351" s="1029"/>
      <c r="E351" s="1029"/>
      <c r="F351" s="1029"/>
      <c r="G351" s="1029"/>
      <c r="H351" s="1029"/>
      <c r="I351" s="1029"/>
      <c r="J351" s="1029"/>
      <c r="K351" s="1029"/>
      <c r="L351" s="1029"/>
      <c r="M351" s="1029"/>
      <c r="N351" s="1036"/>
      <c r="O351" s="1036"/>
      <c r="P351" s="1557"/>
      <c r="Q351" s="37"/>
      <c r="R351" s="448"/>
      <c r="S351" s="448"/>
      <c r="T351" s="448"/>
      <c r="U351" s="448"/>
      <c r="V351" s="448"/>
      <c r="W351" s="448"/>
      <c r="X351" s="448"/>
      <c r="Y351" s="1029" t="s">
        <v>230</v>
      </c>
      <c r="Z351" s="1029" t="s">
        <v>230</v>
      </c>
      <c r="AA351" s="1" t="s">
        <v>230</v>
      </c>
      <c r="AB351" s="1029" t="s">
        <v>230</v>
      </c>
      <c r="AC351" s="1029" t="s">
        <v>230</v>
      </c>
      <c r="AD351" s="1029" t="s">
        <v>230</v>
      </c>
      <c r="AE351" s="1029" t="s">
        <v>829</v>
      </c>
      <c r="AF351" s="1029" t="s">
        <v>662</v>
      </c>
      <c r="AG351" s="39">
        <v>1027700132195</v>
      </c>
      <c r="AH351" s="1029" t="s">
        <v>663</v>
      </c>
      <c r="AI351" s="1640">
        <v>1.17</v>
      </c>
      <c r="AJ351" s="37">
        <v>6</v>
      </c>
      <c r="AK351" s="40">
        <f>AJ351*AI351/365</f>
        <v>1.9232876712328765E-2</v>
      </c>
      <c r="AL351" s="40">
        <v>0</v>
      </c>
      <c r="AM351" s="41">
        <f>SUBTOTAL(9,AK351:AL351)</f>
        <v>1.9232876712328765E-2</v>
      </c>
      <c r="AN351" s="40"/>
      <c r="AO351" s="40"/>
      <c r="AP351" s="40"/>
      <c r="AQ351" s="1644"/>
      <c r="AR351" s="1034"/>
      <c r="AS351" s="45"/>
      <c r="AT351" s="1029"/>
      <c r="AU351" s="1029"/>
      <c r="AV351" s="46"/>
      <c r="AW351" s="1029"/>
      <c r="AX351" s="46"/>
      <c r="AY351" s="2391"/>
    </row>
    <row r="352" spans="1:51" s="8" customFormat="1" ht="15.95" customHeight="1" x14ac:dyDescent="0.25">
      <c r="A352" s="36"/>
      <c r="B352" s="1177"/>
      <c r="C352" s="2"/>
      <c r="D352" s="2074"/>
      <c r="E352" s="1177"/>
      <c r="F352" s="1177"/>
      <c r="G352" s="1177"/>
      <c r="H352" s="1177"/>
      <c r="I352" s="1177"/>
      <c r="J352" s="1177"/>
      <c r="K352" s="1177"/>
      <c r="L352" s="1177"/>
      <c r="M352" s="1177"/>
      <c r="N352" s="1178"/>
      <c r="O352" s="1178"/>
      <c r="P352" s="1557"/>
      <c r="Q352" s="37"/>
      <c r="R352" s="448"/>
      <c r="S352" s="448"/>
      <c r="T352" s="448"/>
      <c r="U352" s="448"/>
      <c r="V352" s="448"/>
      <c r="W352" s="448"/>
      <c r="X352" s="448"/>
      <c r="Y352" s="1029" t="s">
        <v>230</v>
      </c>
      <c r="Z352" s="1029" t="s">
        <v>230</v>
      </c>
      <c r="AA352" s="1" t="s">
        <v>230</v>
      </c>
      <c r="AB352" s="1029" t="s">
        <v>230</v>
      </c>
      <c r="AC352" s="1029" t="s">
        <v>230</v>
      </c>
      <c r="AD352" s="1029" t="s">
        <v>230</v>
      </c>
      <c r="AE352" s="1029" t="s">
        <v>829</v>
      </c>
      <c r="AF352" s="1029" t="s">
        <v>830</v>
      </c>
      <c r="AG352" s="39">
        <v>318507400053031</v>
      </c>
      <c r="AH352" s="1029" t="s">
        <v>304</v>
      </c>
      <c r="AI352" s="1036">
        <v>1.1399999999999999</v>
      </c>
      <c r="AJ352" s="1036">
        <v>20</v>
      </c>
      <c r="AK352" s="40">
        <f>AJ352*AI352/365</f>
        <v>6.2465753424657523E-2</v>
      </c>
      <c r="AL352" s="40">
        <v>0</v>
      </c>
      <c r="AM352" s="14">
        <f>SUBTOTAL(9,AK352:AL352)</f>
        <v>6.2465753424657523E-2</v>
      </c>
      <c r="AN352" s="40"/>
      <c r="AO352" s="40"/>
      <c r="AP352" s="40"/>
      <c r="AQ352" s="368"/>
      <c r="AR352" s="47"/>
      <c r="AS352" s="48"/>
      <c r="AT352" s="1177"/>
      <c r="AU352" s="1177"/>
      <c r="AV352" s="46"/>
      <c r="AW352" s="1177"/>
      <c r="AX352" s="46"/>
      <c r="AY352" s="2391"/>
    </row>
    <row r="353" spans="1:52" s="1099" customFormat="1" ht="15.95" customHeight="1" x14ac:dyDescent="0.25">
      <c r="A353" s="1061"/>
      <c r="B353" s="1988"/>
      <c r="C353" s="1062"/>
      <c r="D353" s="1988"/>
      <c r="E353" s="1988"/>
      <c r="F353" s="1988"/>
      <c r="G353" s="1988"/>
      <c r="H353" s="1988"/>
      <c r="I353" s="1988"/>
      <c r="J353" s="1988"/>
      <c r="K353" s="1988"/>
      <c r="L353" s="1988"/>
      <c r="M353" s="1988"/>
      <c r="N353" s="1991"/>
      <c r="O353" s="1991"/>
      <c r="P353" s="1991"/>
      <c r="Q353" s="831"/>
      <c r="R353" s="1992"/>
      <c r="S353" s="1992"/>
      <c r="T353" s="1992"/>
      <c r="U353" s="1992"/>
      <c r="V353" s="1992"/>
      <c r="W353" s="1992"/>
      <c r="X353" s="1992"/>
      <c r="Y353" s="1988"/>
      <c r="Z353" s="1988"/>
      <c r="AA353" s="754"/>
      <c r="AB353" s="1988"/>
      <c r="AC353" s="782" t="s">
        <v>23854</v>
      </c>
      <c r="AD353" s="1339" t="s">
        <v>23855</v>
      </c>
      <c r="AE353" s="1015" t="s">
        <v>24023</v>
      </c>
      <c r="AF353" s="1015" t="s">
        <v>23857</v>
      </c>
      <c r="AG353" s="1993" t="s">
        <v>23858</v>
      </c>
      <c r="AH353" s="782" t="s">
        <v>23859</v>
      </c>
      <c r="AI353" s="1990">
        <v>0.87</v>
      </c>
      <c r="AJ353" s="1991">
        <v>5</v>
      </c>
      <c r="AK353" s="378">
        <f>AJ353*AI353/365</f>
        <v>1.191780821917808E-2</v>
      </c>
      <c r="AL353" s="378">
        <v>0</v>
      </c>
      <c r="AM353" s="1162">
        <f>SUM(AK353:AL353)</f>
        <v>1.191780821917808E-2</v>
      </c>
      <c r="AN353" s="378"/>
      <c r="AO353" s="378"/>
      <c r="AP353" s="378"/>
      <c r="AQ353" s="830"/>
      <c r="AR353" s="484"/>
      <c r="AS353" s="786"/>
      <c r="AT353" s="1988"/>
      <c r="AU353" s="1988"/>
      <c r="AV353" s="383"/>
      <c r="AW353" s="1988"/>
      <c r="AX353" s="2460" t="s">
        <v>24024</v>
      </c>
      <c r="AY353" s="2401"/>
    </row>
    <row r="354" spans="1:52" s="1099" customFormat="1" ht="15.95" customHeight="1" x14ac:dyDescent="0.25">
      <c r="A354" s="1061"/>
      <c r="B354" s="2070"/>
      <c r="C354" s="1062"/>
      <c r="D354" s="2070"/>
      <c r="E354" s="2070"/>
      <c r="F354" s="2070"/>
      <c r="G354" s="2070"/>
      <c r="H354" s="2070"/>
      <c r="I354" s="2070"/>
      <c r="J354" s="2070"/>
      <c r="K354" s="2070"/>
      <c r="L354" s="2070"/>
      <c r="M354" s="2070"/>
      <c r="N354" s="2066"/>
      <c r="O354" s="2066"/>
      <c r="P354" s="2066"/>
      <c r="Q354" s="831"/>
      <c r="R354" s="2068"/>
      <c r="S354" s="2068"/>
      <c r="T354" s="2068"/>
      <c r="U354" s="2068"/>
      <c r="V354" s="2068"/>
      <c r="W354" s="2068"/>
      <c r="X354" s="2068"/>
      <c r="Y354" s="2070"/>
      <c r="Z354" s="2070"/>
      <c r="AA354" s="754"/>
      <c r="AB354" s="2070"/>
      <c r="AC354" s="1395" t="s">
        <v>25006</v>
      </c>
      <c r="AD354" s="1411" t="s">
        <v>25013</v>
      </c>
      <c r="AE354" s="2077" t="s">
        <v>25007</v>
      </c>
      <c r="AF354" s="2077" t="s">
        <v>508</v>
      </c>
      <c r="AG354" s="2078" t="s">
        <v>25008</v>
      </c>
      <c r="AH354" s="782" t="s">
        <v>25009</v>
      </c>
      <c r="AI354" s="2067">
        <v>0.14000000000000001</v>
      </c>
      <c r="AJ354" s="831">
        <v>387</v>
      </c>
      <c r="AK354" s="378">
        <f>AJ354*AI354/365</f>
        <v>0.14843835616438358</v>
      </c>
      <c r="AL354" s="378">
        <v>0</v>
      </c>
      <c r="AM354" s="1162">
        <f>SUM(AK354:AL354)</f>
        <v>0.14843835616438358</v>
      </c>
      <c r="AN354" s="378"/>
      <c r="AO354" s="378"/>
      <c r="AP354" s="378"/>
      <c r="AQ354" s="830"/>
      <c r="AR354" s="484"/>
      <c r="AS354" s="786"/>
      <c r="AT354" s="2070"/>
      <c r="AU354" s="2070"/>
      <c r="AV354" s="383"/>
      <c r="AW354" s="2070"/>
      <c r="AX354" s="2460" t="s">
        <v>25010</v>
      </c>
      <c r="AY354" s="2401"/>
    </row>
    <row r="355" spans="1:52" s="8" customFormat="1" ht="15.95" customHeight="1" x14ac:dyDescent="0.25">
      <c r="A355" s="36"/>
      <c r="B355" s="1029"/>
      <c r="C355" s="2"/>
      <c r="D355" s="1029"/>
      <c r="E355" s="1029"/>
      <c r="F355" s="1029"/>
      <c r="G355" s="1029"/>
      <c r="H355" s="1029"/>
      <c r="I355" s="1029"/>
      <c r="J355" s="1029"/>
      <c r="K355" s="1029"/>
      <c r="L355" s="1029"/>
      <c r="M355" s="1029"/>
      <c r="N355" s="1036"/>
      <c r="O355" s="1036"/>
      <c r="P355" s="1557"/>
      <c r="Q355" s="37"/>
      <c r="R355" s="448"/>
      <c r="S355" s="448"/>
      <c r="T355" s="448"/>
      <c r="U355" s="448"/>
      <c r="V355" s="448"/>
      <c r="W355" s="448"/>
      <c r="X355" s="448"/>
      <c r="Y355" s="1176" t="s">
        <v>230</v>
      </c>
      <c r="Z355" s="1176" t="s">
        <v>230</v>
      </c>
      <c r="AA355" s="754" t="s">
        <v>230</v>
      </c>
      <c r="AB355" s="1176" t="s">
        <v>230</v>
      </c>
      <c r="AC355" s="1140" t="s">
        <v>18030</v>
      </c>
      <c r="AD355" s="1013" t="s">
        <v>18031</v>
      </c>
      <c r="AE355" s="1140" t="s">
        <v>18032</v>
      </c>
      <c r="AF355" s="1140" t="s">
        <v>18033</v>
      </c>
      <c r="AG355" s="1140">
        <v>321508100021282</v>
      </c>
      <c r="AH355" s="754" t="s">
        <v>18034</v>
      </c>
      <c r="AI355" s="779">
        <v>0.87</v>
      </c>
      <c r="AJ355" s="754">
        <v>1</v>
      </c>
      <c r="AK355" s="380">
        <f>AJ355*AI355/365</f>
        <v>2.3835616438356165E-3</v>
      </c>
      <c r="AL355" s="380">
        <v>0</v>
      </c>
      <c r="AM355" s="380">
        <f>SUBTOTAL(9,AK355:AL355)</f>
        <v>2.3835616438356165E-3</v>
      </c>
      <c r="AN355" s="40"/>
      <c r="AO355" s="40"/>
      <c r="AP355" s="40"/>
      <c r="AQ355" s="368"/>
      <c r="AR355" s="47"/>
      <c r="AS355" s="48"/>
      <c r="AT355" s="1029"/>
      <c r="AU355" s="1029"/>
      <c r="AV355" s="46"/>
      <c r="AW355" s="1029"/>
      <c r="AX355" s="2460" t="s">
        <v>18035</v>
      </c>
      <c r="AY355" s="2391"/>
    </row>
    <row r="356" spans="1:52" s="1099" customFormat="1" ht="15.95" customHeight="1" x14ac:dyDescent="0.25">
      <c r="A356" s="353">
        <v>33</v>
      </c>
      <c r="B356" s="366" t="s">
        <v>49</v>
      </c>
      <c r="C356" s="366" t="s">
        <v>59</v>
      </c>
      <c r="D356" s="354" t="s">
        <v>19148</v>
      </c>
      <c r="E356" s="354" t="s">
        <v>20781</v>
      </c>
      <c r="F356" s="354" t="s">
        <v>20782</v>
      </c>
      <c r="G356" s="272" t="s">
        <v>16904</v>
      </c>
      <c r="H356" s="354" t="s">
        <v>219</v>
      </c>
      <c r="I356" s="354" t="s">
        <v>220</v>
      </c>
      <c r="J356" s="354" t="s">
        <v>221</v>
      </c>
      <c r="K356" s="354" t="s">
        <v>222</v>
      </c>
      <c r="L356" s="354" t="s">
        <v>221</v>
      </c>
      <c r="M356" s="354" t="s">
        <v>222</v>
      </c>
      <c r="N356" s="440">
        <v>9.4</v>
      </c>
      <c r="O356" s="440">
        <v>2.2000000000000002</v>
      </c>
      <c r="P356" s="360">
        <f>O356*N356</f>
        <v>20.680000000000003</v>
      </c>
      <c r="Q356" s="503">
        <v>5</v>
      </c>
      <c r="R356" s="357"/>
      <c r="S356" s="357">
        <v>1</v>
      </c>
      <c r="T356" s="357"/>
      <c r="U356" s="357"/>
      <c r="V356" s="357"/>
      <c r="W356" s="357"/>
      <c r="X356" s="357"/>
      <c r="Y356" s="354" t="s">
        <v>62</v>
      </c>
      <c r="Z356" s="366" t="s">
        <v>224</v>
      </c>
      <c r="AA356" s="762" t="s">
        <v>225</v>
      </c>
      <c r="AB356" s="354" t="s">
        <v>1</v>
      </c>
      <c r="AC356" s="354" t="s">
        <v>226</v>
      </c>
      <c r="AD356" s="354" t="s">
        <v>227</v>
      </c>
      <c r="AE356" s="354" t="s">
        <v>4</v>
      </c>
      <c r="AF356" s="354" t="s">
        <v>810</v>
      </c>
      <c r="AG356" s="358" t="s">
        <v>230</v>
      </c>
      <c r="AH356" s="769" t="s">
        <v>337</v>
      </c>
      <c r="AI356" s="359">
        <v>0.114</v>
      </c>
      <c r="AJ356" s="359">
        <v>4352.0990000000002</v>
      </c>
      <c r="AK356" s="359">
        <f>AJ356*0.086/365</f>
        <v>1.0254260657534247</v>
      </c>
      <c r="AL356" s="359">
        <f>AJ356*0.028/365</f>
        <v>0.33385964931506851</v>
      </c>
      <c r="AM356" s="361">
        <f t="shared" ref="AM356:AM361" si="41">SUM(AK356:AL356)</f>
        <v>1.3592857150684932</v>
      </c>
      <c r="AN356" s="359">
        <f>SUM(AK356:AK362)</f>
        <v>5.0630436602739719</v>
      </c>
      <c r="AO356" s="359">
        <f>SUM(AL356:AL362)</f>
        <v>1.5634337753424656</v>
      </c>
      <c r="AP356" s="359">
        <f>SUM(AM356:AM362)</f>
        <v>6.6264774356164375</v>
      </c>
      <c r="AQ356" s="763">
        <f>AP356*30</f>
        <v>198.79432306849313</v>
      </c>
      <c r="AR356" s="764" t="s">
        <v>231</v>
      </c>
      <c r="AS356" s="765" t="s">
        <v>431</v>
      </c>
      <c r="AT356" s="354" t="s">
        <v>232</v>
      </c>
      <c r="AU356" s="354" t="s">
        <v>59</v>
      </c>
      <c r="AV356" s="916" t="s">
        <v>834</v>
      </c>
      <c r="AW356" s="354" t="s">
        <v>9675</v>
      </c>
      <c r="AX356" s="805" t="s">
        <v>20786</v>
      </c>
      <c r="AY356" s="2401"/>
      <c r="AZ356" s="778" t="s">
        <v>20785</v>
      </c>
    </row>
    <row r="357" spans="1:52" s="8" customFormat="1" ht="15.95" customHeight="1" x14ac:dyDescent="0.25">
      <c r="A357" s="36"/>
      <c r="B357" s="1029"/>
      <c r="C357" s="2"/>
      <c r="D357" s="1029"/>
      <c r="E357" s="1029"/>
      <c r="F357" s="1029"/>
      <c r="G357" s="1029"/>
      <c r="H357" s="1029"/>
      <c r="I357" s="1029"/>
      <c r="J357" s="1029"/>
      <c r="K357" s="1029"/>
      <c r="L357" s="1029"/>
      <c r="M357" s="1029"/>
      <c r="N357" s="1036"/>
      <c r="O357" s="1036"/>
      <c r="P357" s="1557"/>
      <c r="Q357" s="37"/>
      <c r="R357" s="448"/>
      <c r="S357" s="448"/>
      <c r="T357" s="448"/>
      <c r="U357" s="448"/>
      <c r="V357" s="448"/>
      <c r="W357" s="448"/>
      <c r="X357" s="448"/>
      <c r="Y357" s="1029" t="s">
        <v>230</v>
      </c>
      <c r="Z357" s="1029" t="s">
        <v>230</v>
      </c>
      <c r="AA357" s="1" t="s">
        <v>230</v>
      </c>
      <c r="AB357" s="1029" t="s">
        <v>230</v>
      </c>
      <c r="AC357" s="1029" t="s">
        <v>230</v>
      </c>
      <c r="AD357" s="1029" t="s">
        <v>230</v>
      </c>
      <c r="AE357" s="1029" t="s">
        <v>835</v>
      </c>
      <c r="AF357" s="1029" t="s">
        <v>807</v>
      </c>
      <c r="AG357" s="39" t="s">
        <v>230</v>
      </c>
      <c r="AH357" s="1029" t="s">
        <v>337</v>
      </c>
      <c r="AI357" s="40">
        <v>0.114</v>
      </c>
      <c r="AJ357" s="1036">
        <v>3274.817</v>
      </c>
      <c r="AK357" s="40">
        <f>AJ357*0.086/365</f>
        <v>0.77160071780821915</v>
      </c>
      <c r="AL357" s="40">
        <f>AJ357*0.028/365</f>
        <v>0.25121883835616443</v>
      </c>
      <c r="AM357" s="41">
        <f t="shared" si="41"/>
        <v>1.0228195561643836</v>
      </c>
      <c r="AN357" s="40"/>
      <c r="AO357" s="40"/>
      <c r="AP357" s="40"/>
      <c r="AQ357" s="367"/>
      <c r="AR357" s="42"/>
      <c r="AS357" s="43"/>
      <c r="AT357" s="1029"/>
      <c r="AU357" s="1029"/>
      <c r="AV357" s="44"/>
      <c r="AW357" s="1029"/>
      <c r="AX357" s="46"/>
      <c r="AY357" s="2391"/>
    </row>
    <row r="358" spans="1:52" s="8" customFormat="1" ht="15.95" customHeight="1" x14ac:dyDescent="0.25">
      <c r="A358" s="36"/>
      <c r="B358" s="1029"/>
      <c r="C358" s="2"/>
      <c r="D358" s="1029"/>
      <c r="E358" s="1029"/>
      <c r="F358" s="1029"/>
      <c r="G358" s="1029"/>
      <c r="H358" s="1029"/>
      <c r="I358" s="1029"/>
      <c r="J358" s="1029"/>
      <c r="K358" s="1029"/>
      <c r="L358" s="1029"/>
      <c r="M358" s="1029"/>
      <c r="N358" s="1036"/>
      <c r="O358" s="1036"/>
      <c r="P358" s="1557"/>
      <c r="Q358" s="37"/>
      <c r="R358" s="448"/>
      <c r="S358" s="448"/>
      <c r="T358" s="448"/>
      <c r="U358" s="448"/>
      <c r="V358" s="448"/>
      <c r="W358" s="448"/>
      <c r="X358" s="448"/>
      <c r="Y358" s="1029" t="s">
        <v>230</v>
      </c>
      <c r="Z358" s="1029" t="s">
        <v>230</v>
      </c>
      <c r="AA358" s="1" t="s">
        <v>230</v>
      </c>
      <c r="AB358" s="1029" t="s">
        <v>230</v>
      </c>
      <c r="AC358" s="1029" t="s">
        <v>230</v>
      </c>
      <c r="AD358" s="1029" t="s">
        <v>230</v>
      </c>
      <c r="AE358" s="1029" t="s">
        <v>836</v>
      </c>
      <c r="AF358" s="1029" t="s">
        <v>837</v>
      </c>
      <c r="AG358" s="39" t="s">
        <v>230</v>
      </c>
      <c r="AH358" s="1029" t="s">
        <v>337</v>
      </c>
      <c r="AI358" s="40">
        <v>0.114</v>
      </c>
      <c r="AJ358" s="1036">
        <v>4109.5020000000004</v>
      </c>
      <c r="AK358" s="40">
        <f>AJ358*0.086/365</f>
        <v>0.9682662246575342</v>
      </c>
      <c r="AL358" s="40">
        <f>AJ358*0.028/365</f>
        <v>0.31524946849315072</v>
      </c>
      <c r="AM358" s="41">
        <f t="shared" si="41"/>
        <v>1.2835156931506848</v>
      </c>
      <c r="AN358" s="40"/>
      <c r="AO358" s="40"/>
      <c r="AP358" s="40"/>
      <c r="AQ358" s="1644"/>
      <c r="AR358" s="1034"/>
      <c r="AS358" s="45"/>
      <c r="AT358" s="1029"/>
      <c r="AU358" s="1029"/>
      <c r="AV358" s="46"/>
      <c r="AW358" s="1029"/>
      <c r="AX358" s="46"/>
      <c r="AY358" s="2391"/>
    </row>
    <row r="359" spans="1:52" s="8" customFormat="1" ht="15.95" customHeight="1" x14ac:dyDescent="0.25">
      <c r="A359" s="36"/>
      <c r="B359" s="1029"/>
      <c r="C359" s="2"/>
      <c r="D359" s="1029"/>
      <c r="E359" s="1029"/>
      <c r="F359" s="1029"/>
      <c r="G359" s="1029"/>
      <c r="H359" s="1029"/>
      <c r="I359" s="1029"/>
      <c r="J359" s="1029"/>
      <c r="K359" s="1029"/>
      <c r="L359" s="1029"/>
      <c r="M359" s="1029"/>
      <c r="N359" s="1036"/>
      <c r="O359" s="1036"/>
      <c r="P359" s="1557"/>
      <c r="Q359" s="37"/>
      <c r="R359" s="448"/>
      <c r="S359" s="448"/>
      <c r="T359" s="448"/>
      <c r="U359" s="448"/>
      <c r="V359" s="448"/>
      <c r="W359" s="448"/>
      <c r="X359" s="448"/>
      <c r="Y359" s="1029" t="s">
        <v>230</v>
      </c>
      <c r="Z359" s="1029" t="s">
        <v>230</v>
      </c>
      <c r="AA359" s="1" t="s">
        <v>230</v>
      </c>
      <c r="AB359" s="1029" t="s">
        <v>230</v>
      </c>
      <c r="AC359" s="1029" t="s">
        <v>230</v>
      </c>
      <c r="AD359" s="1029" t="s">
        <v>230</v>
      </c>
      <c r="AE359" s="1029" t="s">
        <v>823</v>
      </c>
      <c r="AF359" s="1029" t="s">
        <v>838</v>
      </c>
      <c r="AG359" s="39" t="s">
        <v>230</v>
      </c>
      <c r="AH359" s="1029" t="s">
        <v>337</v>
      </c>
      <c r="AI359" s="40">
        <v>0.114</v>
      </c>
      <c r="AJ359" s="1036">
        <v>4279.4459999999999</v>
      </c>
      <c r="AK359" s="40">
        <f>AJ359*0.086/365</f>
        <v>1.0083078246575341</v>
      </c>
      <c r="AL359" s="40">
        <f>AJ359*0.028/365</f>
        <v>0.32828626849315068</v>
      </c>
      <c r="AM359" s="41">
        <f t="shared" si="41"/>
        <v>1.3365940931506848</v>
      </c>
      <c r="AN359" s="40"/>
      <c r="AO359" s="40"/>
      <c r="AP359" s="40"/>
      <c r="AQ359" s="1644"/>
      <c r="AR359" s="1034"/>
      <c r="AS359" s="45"/>
      <c r="AT359" s="1029"/>
      <c r="AU359" s="1029"/>
      <c r="AV359" s="46"/>
      <c r="AW359" s="1029"/>
      <c r="AX359" s="46"/>
      <c r="AY359" s="2391"/>
    </row>
    <row r="360" spans="1:52" s="8" customFormat="1" ht="15.95" customHeight="1" x14ac:dyDescent="0.25">
      <c r="A360" s="36"/>
      <c r="B360" s="1029"/>
      <c r="C360" s="2"/>
      <c r="D360" s="1029"/>
      <c r="E360" s="1029"/>
      <c r="F360" s="1029"/>
      <c r="G360" s="1029"/>
      <c r="H360" s="1029"/>
      <c r="I360" s="1029"/>
      <c r="J360" s="1029"/>
      <c r="K360" s="1029"/>
      <c r="L360" s="1029"/>
      <c r="M360" s="1029"/>
      <c r="N360" s="1036"/>
      <c r="O360" s="1036"/>
      <c r="P360" s="1557"/>
      <c r="Q360" s="37"/>
      <c r="R360" s="448"/>
      <c r="S360" s="448"/>
      <c r="T360" s="448"/>
      <c r="U360" s="448"/>
      <c r="V360" s="448"/>
      <c r="W360" s="448"/>
      <c r="X360" s="448"/>
      <c r="Y360" s="1029" t="s">
        <v>230</v>
      </c>
      <c r="Z360" s="1029" t="s">
        <v>230</v>
      </c>
      <c r="AA360" s="1" t="s">
        <v>230</v>
      </c>
      <c r="AB360" s="1029" t="s">
        <v>230</v>
      </c>
      <c r="AC360" s="1029" t="s">
        <v>230</v>
      </c>
      <c r="AD360" s="1029" t="s">
        <v>230</v>
      </c>
      <c r="AE360" s="1029" t="s">
        <v>826</v>
      </c>
      <c r="AF360" s="1029" t="s">
        <v>827</v>
      </c>
      <c r="AG360" s="39" t="s">
        <v>230</v>
      </c>
      <c r="AH360" s="1029" t="s">
        <v>337</v>
      </c>
      <c r="AI360" s="40">
        <v>0.114</v>
      </c>
      <c r="AJ360" s="1036">
        <v>4364.6120000000001</v>
      </c>
      <c r="AK360" s="40">
        <f>AJ360*0.086/365</f>
        <v>1.0283743342465752</v>
      </c>
      <c r="AL360" s="40">
        <f>AJ360*0.028/365</f>
        <v>0.33481955068493152</v>
      </c>
      <c r="AM360" s="41">
        <f t="shared" si="41"/>
        <v>1.3631938849315066</v>
      </c>
      <c r="AN360" s="40"/>
      <c r="AO360" s="40"/>
      <c r="AP360" s="40"/>
      <c r="AQ360" s="1644"/>
      <c r="AR360" s="1034"/>
      <c r="AS360" s="45"/>
      <c r="AT360" s="1029"/>
      <c r="AU360" s="1029"/>
      <c r="AV360" s="46"/>
      <c r="AW360" s="1029"/>
      <c r="AX360" s="46"/>
      <c r="AY360" s="2391"/>
    </row>
    <row r="361" spans="1:52" s="1099" customFormat="1" ht="15.95" customHeight="1" x14ac:dyDescent="0.25">
      <c r="A361" s="1061"/>
      <c r="B361" s="1419"/>
      <c r="C361" s="1062"/>
      <c r="D361" s="1419"/>
      <c r="E361" s="1419"/>
      <c r="F361" s="1419"/>
      <c r="G361" s="1419"/>
      <c r="H361" s="1419"/>
      <c r="I361" s="1419"/>
      <c r="J361" s="1419"/>
      <c r="K361" s="1419"/>
      <c r="L361" s="1419"/>
      <c r="M361" s="1419"/>
      <c r="N361" s="379"/>
      <c r="O361" s="379"/>
      <c r="P361" s="379"/>
      <c r="Q361" s="831"/>
      <c r="R361" s="1420"/>
      <c r="S361" s="1420"/>
      <c r="T361" s="1420"/>
      <c r="U361" s="1420"/>
      <c r="V361" s="1420"/>
      <c r="W361" s="1420"/>
      <c r="X361" s="1420"/>
      <c r="Y361" s="1419"/>
      <c r="Z361" s="1419"/>
      <c r="AA361" s="754"/>
      <c r="AB361" s="1419"/>
      <c r="AC361" s="1419" t="s">
        <v>20723</v>
      </c>
      <c r="AD361" s="1013" t="s">
        <v>20724</v>
      </c>
      <c r="AE361" s="1419" t="s">
        <v>828</v>
      </c>
      <c r="AF361" s="1419" t="s">
        <v>20725</v>
      </c>
      <c r="AG361" s="377" t="s">
        <v>22936</v>
      </c>
      <c r="AH361" s="1419" t="s">
        <v>20726</v>
      </c>
      <c r="AI361" s="379">
        <v>0.37</v>
      </c>
      <c r="AJ361" s="831">
        <v>187</v>
      </c>
      <c r="AK361" s="378">
        <f t="shared" ref="AK361:AK367" si="42">AJ361*AI361/365</f>
        <v>0.18956164383561644</v>
      </c>
      <c r="AL361" s="378">
        <v>0</v>
      </c>
      <c r="AM361" s="41">
        <f t="shared" si="41"/>
        <v>0.18956164383561644</v>
      </c>
      <c r="AN361" s="378"/>
      <c r="AO361" s="378"/>
      <c r="AP361" s="378"/>
      <c r="AQ361" s="771"/>
      <c r="AR361" s="381"/>
      <c r="AS361" s="382"/>
      <c r="AT361" s="1419"/>
      <c r="AU361" s="1419"/>
      <c r="AV361" s="383"/>
      <c r="AW361" s="1419"/>
      <c r="AX361" s="2460" t="s">
        <v>20727</v>
      </c>
      <c r="AY361" s="2401"/>
    </row>
    <row r="362" spans="1:52" s="1099" customFormat="1" ht="15.95" customHeight="1" x14ac:dyDescent="0.25">
      <c r="A362" s="1061"/>
      <c r="B362" s="1435"/>
      <c r="C362" s="1062"/>
      <c r="D362" s="1435"/>
      <c r="E362" s="1435"/>
      <c r="F362" s="1435"/>
      <c r="G362" s="1435"/>
      <c r="H362" s="1435"/>
      <c r="I362" s="1435"/>
      <c r="J362" s="1435"/>
      <c r="K362" s="1435"/>
      <c r="L362" s="1435"/>
      <c r="M362" s="1435"/>
      <c r="N362" s="379"/>
      <c r="O362" s="379"/>
      <c r="P362" s="379"/>
      <c r="Q362" s="831"/>
      <c r="R362" s="1433"/>
      <c r="S362" s="1433"/>
      <c r="T362" s="1433"/>
      <c r="U362" s="1433"/>
      <c r="V362" s="1433"/>
      <c r="W362" s="1433"/>
      <c r="X362" s="1433"/>
      <c r="Y362" s="1435"/>
      <c r="Z362" s="1435"/>
      <c r="AA362" s="754"/>
      <c r="AB362" s="1432" t="s">
        <v>230</v>
      </c>
      <c r="AC362" s="1432" t="s">
        <v>230</v>
      </c>
      <c r="AD362" s="1029" t="s">
        <v>230</v>
      </c>
      <c r="AE362" s="1029" t="s">
        <v>20783</v>
      </c>
      <c r="AF362" s="1029" t="s">
        <v>20784</v>
      </c>
      <c r="AG362" s="39">
        <v>1025000006514</v>
      </c>
      <c r="AH362" s="1029" t="s">
        <v>842</v>
      </c>
      <c r="AI362" s="1036">
        <v>0.87</v>
      </c>
      <c r="AJ362" s="37">
        <v>30</v>
      </c>
      <c r="AK362" s="40">
        <f t="shared" si="42"/>
        <v>7.1506849315068496E-2</v>
      </c>
      <c r="AL362" s="40">
        <v>0</v>
      </c>
      <c r="AM362" s="41">
        <f t="shared" ref="AM362:AM367" si="43">SUBTOTAL(9,AK362:AL362)</f>
        <v>7.1506849315068496E-2</v>
      </c>
      <c r="AN362" s="378"/>
      <c r="AO362" s="378"/>
      <c r="AP362" s="378"/>
      <c r="AQ362" s="771"/>
      <c r="AR362" s="381"/>
      <c r="AS362" s="382"/>
      <c r="AT362" s="1435"/>
      <c r="AU362" s="1435"/>
      <c r="AV362" s="383"/>
      <c r="AW362" s="1435"/>
      <c r="AX362" s="2460"/>
      <c r="AY362" s="2401"/>
    </row>
    <row r="363" spans="1:52" s="8" customFormat="1" ht="15.95" customHeight="1" x14ac:dyDescent="0.25">
      <c r="A363" s="36"/>
      <c r="B363" s="1029"/>
      <c r="C363" s="2"/>
      <c r="D363" s="1029"/>
      <c r="E363" s="1029"/>
      <c r="F363" s="1029"/>
      <c r="G363" s="1029"/>
      <c r="H363" s="1029"/>
      <c r="I363" s="1029"/>
      <c r="J363" s="1029"/>
      <c r="K363" s="1029"/>
      <c r="L363" s="1029"/>
      <c r="M363" s="1029"/>
      <c r="N363" s="1036"/>
      <c r="O363" s="1036"/>
      <c r="P363" s="1557"/>
      <c r="Q363" s="37"/>
      <c r="R363" s="448"/>
      <c r="S363" s="448"/>
      <c r="T363" s="448"/>
      <c r="U363" s="448"/>
      <c r="V363" s="448"/>
      <c r="W363" s="448"/>
      <c r="X363" s="448"/>
      <c r="Y363" s="1029" t="s">
        <v>230</v>
      </c>
      <c r="Z363" s="1029" t="s">
        <v>230</v>
      </c>
      <c r="AA363" s="1" t="s">
        <v>230</v>
      </c>
      <c r="AB363" s="1029" t="s">
        <v>230</v>
      </c>
      <c r="AC363" s="1029" t="s">
        <v>230</v>
      </c>
      <c r="AD363" s="735" t="s">
        <v>230</v>
      </c>
      <c r="AE363" s="735" t="s">
        <v>839</v>
      </c>
      <c r="AF363" s="735" t="s">
        <v>840</v>
      </c>
      <c r="AG363" s="742">
        <v>318673300004131</v>
      </c>
      <c r="AH363" s="735" t="s">
        <v>304</v>
      </c>
      <c r="AI363" s="743">
        <v>1.1399999999999999</v>
      </c>
      <c r="AJ363" s="1265">
        <v>3.2</v>
      </c>
      <c r="AK363" s="1628">
        <f t="shared" si="42"/>
        <v>9.9945205479452046E-3</v>
      </c>
      <c r="AL363" s="1628">
        <v>0</v>
      </c>
      <c r="AM363" s="1661">
        <f t="shared" si="43"/>
        <v>9.9945205479452046E-3</v>
      </c>
      <c r="AN363" s="40"/>
      <c r="AO363" s="40"/>
      <c r="AP363" s="40"/>
      <c r="AQ363" s="1644"/>
      <c r="AR363" s="1034"/>
      <c r="AS363" s="45"/>
      <c r="AT363" s="1029"/>
      <c r="AU363" s="1029"/>
      <c r="AV363" s="46"/>
      <c r="AW363" s="1029"/>
      <c r="AX363" s="46"/>
      <c r="AY363" s="2391"/>
    </row>
    <row r="364" spans="1:52" s="8" customFormat="1" ht="15.95" customHeight="1" x14ac:dyDescent="0.25">
      <c r="A364" s="36"/>
      <c r="B364" s="1029"/>
      <c r="C364" s="2"/>
      <c r="D364" s="1029"/>
      <c r="E364" s="1029"/>
      <c r="F364" s="1029"/>
      <c r="G364" s="1029"/>
      <c r="H364" s="1029"/>
      <c r="I364" s="1029"/>
      <c r="J364" s="1029"/>
      <c r="K364" s="1029"/>
      <c r="L364" s="1029"/>
      <c r="M364" s="1029"/>
      <c r="N364" s="1036"/>
      <c r="O364" s="1036"/>
      <c r="P364" s="1557"/>
      <c r="Q364" s="37"/>
      <c r="R364" s="448"/>
      <c r="S364" s="448"/>
      <c r="T364" s="448"/>
      <c r="U364" s="448"/>
      <c r="V364" s="448"/>
      <c r="W364" s="448"/>
      <c r="X364" s="448"/>
      <c r="Y364" s="1029" t="s">
        <v>230</v>
      </c>
      <c r="Z364" s="1029" t="s">
        <v>230</v>
      </c>
      <c r="AA364" s="1" t="s">
        <v>230</v>
      </c>
      <c r="AB364" s="1029" t="s">
        <v>230</v>
      </c>
      <c r="AC364" s="1029" t="s">
        <v>230</v>
      </c>
      <c r="AD364" s="735" t="s">
        <v>230</v>
      </c>
      <c r="AE364" s="735" t="s">
        <v>839</v>
      </c>
      <c r="AF364" s="735" t="s">
        <v>841</v>
      </c>
      <c r="AG364" s="742">
        <v>314505029000013</v>
      </c>
      <c r="AH364" s="735" t="s">
        <v>280</v>
      </c>
      <c r="AI364" s="743">
        <v>0.87</v>
      </c>
      <c r="AJ364" s="744">
        <v>4</v>
      </c>
      <c r="AK364" s="828">
        <f t="shared" si="42"/>
        <v>9.5342465753424661E-3</v>
      </c>
      <c r="AL364" s="828">
        <v>0</v>
      </c>
      <c r="AM364" s="745">
        <f t="shared" si="43"/>
        <v>9.5342465753424661E-3</v>
      </c>
      <c r="AN364" s="40"/>
      <c r="AO364" s="40"/>
      <c r="AP364" s="40"/>
      <c r="AQ364" s="1644"/>
      <c r="AR364" s="1034"/>
      <c r="AS364" s="45"/>
      <c r="AT364" s="1029"/>
      <c r="AU364" s="1029"/>
      <c r="AV364" s="46"/>
      <c r="AW364" s="1029"/>
      <c r="AX364" s="46"/>
      <c r="AY364" s="2391"/>
    </row>
    <row r="365" spans="1:52" s="8" customFormat="1" ht="15.95" customHeight="1" x14ac:dyDescent="0.25">
      <c r="A365" s="36"/>
      <c r="B365" s="1029"/>
      <c r="C365" s="2"/>
      <c r="D365" s="1029"/>
      <c r="E365" s="1029"/>
      <c r="F365" s="1029"/>
      <c r="G365" s="1029"/>
      <c r="H365" s="1029"/>
      <c r="I365" s="1029"/>
      <c r="J365" s="1029"/>
      <c r="K365" s="1029"/>
      <c r="L365" s="1029"/>
      <c r="M365" s="1029"/>
      <c r="N365" s="1036"/>
      <c r="O365" s="1036"/>
      <c r="P365" s="1557"/>
      <c r="Q365" s="37"/>
      <c r="R365" s="448"/>
      <c r="S365" s="448"/>
      <c r="T365" s="448"/>
      <c r="U365" s="448"/>
      <c r="V365" s="448"/>
      <c r="W365" s="448"/>
      <c r="X365" s="448"/>
      <c r="Y365" s="1029" t="s">
        <v>230</v>
      </c>
      <c r="Z365" s="1029" t="s">
        <v>230</v>
      </c>
      <c r="AA365" s="1" t="s">
        <v>230</v>
      </c>
      <c r="AB365" s="1029" t="s">
        <v>230</v>
      </c>
      <c r="AC365" s="1029" t="s">
        <v>230</v>
      </c>
      <c r="AD365" s="735" t="s">
        <v>230</v>
      </c>
      <c r="AE365" s="735" t="s">
        <v>839</v>
      </c>
      <c r="AF365" s="735" t="s">
        <v>843</v>
      </c>
      <c r="AG365" s="742">
        <v>1075030001133</v>
      </c>
      <c r="AH365" s="735" t="s">
        <v>280</v>
      </c>
      <c r="AI365" s="743">
        <v>0.87</v>
      </c>
      <c r="AJ365" s="744">
        <v>4</v>
      </c>
      <c r="AK365" s="828">
        <f t="shared" si="42"/>
        <v>9.5342465753424661E-3</v>
      </c>
      <c r="AL365" s="828">
        <v>0</v>
      </c>
      <c r="AM365" s="745">
        <f t="shared" si="43"/>
        <v>9.5342465753424661E-3</v>
      </c>
      <c r="AN365" s="40"/>
      <c r="AO365" s="40"/>
      <c r="AP365" s="40"/>
      <c r="AQ365" s="1644"/>
      <c r="AR365" s="1034"/>
      <c r="AS365" s="45"/>
      <c r="AT365" s="1029"/>
      <c r="AU365" s="1029"/>
      <c r="AV365" s="46"/>
      <c r="AW365" s="1029"/>
      <c r="AX365" s="46"/>
      <c r="AY365" s="2391"/>
    </row>
    <row r="366" spans="1:52" s="8" customFormat="1" ht="15.95" customHeight="1" x14ac:dyDescent="0.25">
      <c r="A366" s="36"/>
      <c r="B366" s="1029"/>
      <c r="C366" s="2"/>
      <c r="D366" s="1029"/>
      <c r="E366" s="1029"/>
      <c r="F366" s="1029"/>
      <c r="G366" s="1029"/>
      <c r="H366" s="1029"/>
      <c r="I366" s="1029"/>
      <c r="J366" s="1029"/>
      <c r="K366" s="1029"/>
      <c r="L366" s="1029"/>
      <c r="M366" s="1029"/>
      <c r="N366" s="1036"/>
      <c r="O366" s="1036"/>
      <c r="P366" s="1557"/>
      <c r="Q366" s="37"/>
      <c r="R366" s="448"/>
      <c r="S366" s="448"/>
      <c r="T366" s="448"/>
      <c r="U366" s="448"/>
      <c r="V366" s="448"/>
      <c r="W366" s="448"/>
      <c r="X366" s="448"/>
      <c r="Y366" s="1029" t="s">
        <v>230</v>
      </c>
      <c r="Z366" s="1029" t="s">
        <v>230</v>
      </c>
      <c r="AA366" s="1" t="s">
        <v>230</v>
      </c>
      <c r="AB366" s="1029" t="s">
        <v>230</v>
      </c>
      <c r="AC366" s="1029" t="s">
        <v>230</v>
      </c>
      <c r="AD366" s="735" t="s">
        <v>230</v>
      </c>
      <c r="AE366" s="735" t="s">
        <v>839</v>
      </c>
      <c r="AF366" s="735" t="s">
        <v>844</v>
      </c>
      <c r="AG366" s="742">
        <v>1065030019680</v>
      </c>
      <c r="AH366" s="735" t="s">
        <v>304</v>
      </c>
      <c r="AI366" s="743">
        <v>1.1399999999999999</v>
      </c>
      <c r="AJ366" s="1265">
        <v>14</v>
      </c>
      <c r="AK366" s="1628">
        <f t="shared" si="42"/>
        <v>4.3726027397260274E-2</v>
      </c>
      <c r="AL366" s="1628">
        <v>0</v>
      </c>
      <c r="AM366" s="1661">
        <f t="shared" si="43"/>
        <v>4.3726027397260274E-2</v>
      </c>
      <c r="AN366" s="40"/>
      <c r="AO366" s="40"/>
      <c r="AP366" s="40"/>
      <c r="AQ366" s="1644"/>
      <c r="AR366" s="1034"/>
      <c r="AS366" s="45"/>
      <c r="AT366" s="1029"/>
      <c r="AU366" s="1029"/>
      <c r="AV366" s="46"/>
      <c r="AW366" s="1029"/>
      <c r="AX366" s="46"/>
      <c r="AY366" s="2391"/>
    </row>
    <row r="367" spans="1:52" s="8" customFormat="1" ht="15.95" customHeight="1" x14ac:dyDescent="0.25">
      <c r="A367" s="36"/>
      <c r="B367" s="1029"/>
      <c r="C367" s="2"/>
      <c r="D367" s="1029"/>
      <c r="E367" s="1029"/>
      <c r="F367" s="1029"/>
      <c r="G367" s="1029"/>
      <c r="H367" s="1029"/>
      <c r="I367" s="1029"/>
      <c r="J367" s="1029"/>
      <c r="K367" s="1029"/>
      <c r="L367" s="1029"/>
      <c r="M367" s="1029"/>
      <c r="N367" s="1036"/>
      <c r="O367" s="1036"/>
      <c r="P367" s="1557"/>
      <c r="Q367" s="37"/>
      <c r="R367" s="448"/>
      <c r="S367" s="448"/>
      <c r="T367" s="448"/>
      <c r="U367" s="448"/>
      <c r="V367" s="448"/>
      <c r="W367" s="448"/>
      <c r="X367" s="448"/>
      <c r="Y367" s="1029" t="s">
        <v>230</v>
      </c>
      <c r="Z367" s="1029" t="s">
        <v>230</v>
      </c>
      <c r="AA367" s="1" t="s">
        <v>230</v>
      </c>
      <c r="AB367" s="1029" t="s">
        <v>230</v>
      </c>
      <c r="AC367" s="1029" t="s">
        <v>230</v>
      </c>
      <c r="AD367" s="735" t="s">
        <v>230</v>
      </c>
      <c r="AE367" s="735" t="s">
        <v>839</v>
      </c>
      <c r="AF367" s="735" t="s">
        <v>845</v>
      </c>
      <c r="AG367" s="742">
        <v>1165029051296</v>
      </c>
      <c r="AH367" s="735" t="s">
        <v>304</v>
      </c>
      <c r="AI367" s="743">
        <v>1.1399999999999999</v>
      </c>
      <c r="AJ367" s="1265">
        <v>6</v>
      </c>
      <c r="AK367" s="1628">
        <f t="shared" si="42"/>
        <v>1.873972602739726E-2</v>
      </c>
      <c r="AL367" s="1628">
        <v>0</v>
      </c>
      <c r="AM367" s="1661">
        <f t="shared" si="43"/>
        <v>1.873972602739726E-2</v>
      </c>
      <c r="AN367" s="40"/>
      <c r="AO367" s="40"/>
      <c r="AP367" s="40"/>
      <c r="AQ367" s="1644"/>
      <c r="AR367" s="1034"/>
      <c r="AS367" s="45"/>
      <c r="AT367" s="1029"/>
      <c r="AU367" s="1029"/>
      <c r="AV367" s="46"/>
      <c r="AW367" s="1029"/>
      <c r="AX367" s="46"/>
      <c r="AY367" s="2391"/>
    </row>
    <row r="368" spans="1:52" s="8" customFormat="1" ht="15.95" customHeight="1" x14ac:dyDescent="0.25">
      <c r="A368" s="36"/>
      <c r="B368" s="1029"/>
      <c r="C368" s="2"/>
      <c r="D368" s="1029"/>
      <c r="E368" s="1029"/>
      <c r="F368" s="1029"/>
      <c r="G368" s="1029"/>
      <c r="H368" s="1029"/>
      <c r="I368" s="1029"/>
      <c r="J368" s="1029"/>
      <c r="K368" s="1029"/>
      <c r="L368" s="1029"/>
      <c r="M368" s="1029"/>
      <c r="N368" s="1036"/>
      <c r="O368" s="1036"/>
      <c r="P368" s="1557"/>
      <c r="Q368" s="37"/>
      <c r="R368" s="448"/>
      <c r="S368" s="448"/>
      <c r="T368" s="448"/>
      <c r="U368" s="448"/>
      <c r="V368" s="448"/>
      <c r="W368" s="448"/>
      <c r="X368" s="448"/>
      <c r="Y368" s="1029" t="s">
        <v>230</v>
      </c>
      <c r="Z368" s="1029" t="s">
        <v>230</v>
      </c>
      <c r="AA368" s="1" t="s">
        <v>230</v>
      </c>
      <c r="AB368" s="1029" t="s">
        <v>230</v>
      </c>
      <c r="AC368" s="1029" t="s">
        <v>230</v>
      </c>
      <c r="AD368" s="735" t="s">
        <v>230</v>
      </c>
      <c r="AE368" s="735" t="s">
        <v>839</v>
      </c>
      <c r="AF368" s="735" t="s">
        <v>846</v>
      </c>
      <c r="AG368" s="742">
        <v>1027739049689</v>
      </c>
      <c r="AH368" s="735" t="s">
        <v>847</v>
      </c>
      <c r="AI368" s="743">
        <v>0.87</v>
      </c>
      <c r="AJ368" s="744">
        <v>6</v>
      </c>
      <c r="AK368" s="828">
        <f>AM368</f>
        <v>1.4301369863013698E-2</v>
      </c>
      <c r="AL368" s="828">
        <v>0</v>
      </c>
      <c r="AM368" s="745">
        <v>1.4301369863013698E-2</v>
      </c>
      <c r="AN368" s="40"/>
      <c r="AO368" s="40"/>
      <c r="AP368" s="40"/>
      <c r="AQ368" s="368"/>
      <c r="AR368" s="47"/>
      <c r="AS368" s="48"/>
      <c r="AT368" s="1029"/>
      <c r="AU368" s="1029"/>
      <c r="AV368" s="46"/>
      <c r="AW368" s="1029"/>
      <c r="AX368" s="46"/>
      <c r="AY368" s="2391"/>
    </row>
    <row r="369" spans="1:57" s="8" customFormat="1" ht="15.95" customHeight="1" x14ac:dyDescent="0.25">
      <c r="A369" s="709">
        <v>34</v>
      </c>
      <c r="B369" s="434" t="s">
        <v>49</v>
      </c>
      <c r="C369" s="834" t="s">
        <v>59</v>
      </c>
      <c r="D369" s="434" t="s">
        <v>848</v>
      </c>
      <c r="E369" s="434" t="s">
        <v>849</v>
      </c>
      <c r="F369" s="434" t="s">
        <v>850</v>
      </c>
      <c r="G369" s="434"/>
      <c r="H369" s="434" t="s">
        <v>219</v>
      </c>
      <c r="I369" s="434" t="s">
        <v>220</v>
      </c>
      <c r="J369" s="434" t="s">
        <v>317</v>
      </c>
      <c r="K369" s="434">
        <v>0</v>
      </c>
      <c r="L369" s="434" t="s">
        <v>317</v>
      </c>
      <c r="M369" s="434">
        <v>0</v>
      </c>
      <c r="N369" s="513">
        <v>9</v>
      </c>
      <c r="O369" s="513">
        <v>1.5</v>
      </c>
      <c r="P369" s="513">
        <f>N369*O369</f>
        <v>13.5</v>
      </c>
      <c r="Q369" s="788">
        <v>5</v>
      </c>
      <c r="R369" s="712"/>
      <c r="S369" s="712">
        <v>0</v>
      </c>
      <c r="T369" s="712"/>
      <c r="U369" s="712">
        <v>0</v>
      </c>
      <c r="V369" s="712"/>
      <c r="W369" s="712">
        <v>1</v>
      </c>
      <c r="X369" s="712"/>
      <c r="Y369" s="434" t="s">
        <v>62</v>
      </c>
      <c r="Z369" s="834" t="s">
        <v>224</v>
      </c>
      <c r="AA369" s="1363" t="s">
        <v>225</v>
      </c>
      <c r="AB369" s="434" t="s">
        <v>1</v>
      </c>
      <c r="AC369" s="434" t="s">
        <v>226</v>
      </c>
      <c r="AD369" s="434" t="s">
        <v>227</v>
      </c>
      <c r="AE369" s="434" t="s">
        <v>851</v>
      </c>
      <c r="AF369" s="434" t="s">
        <v>346</v>
      </c>
      <c r="AG369" s="438" t="s">
        <v>230</v>
      </c>
      <c r="AH369" s="1094" t="s">
        <v>337</v>
      </c>
      <c r="AI369" s="511">
        <v>0</v>
      </c>
      <c r="AJ369" s="512">
        <v>0</v>
      </c>
      <c r="AK369" s="511">
        <v>0</v>
      </c>
      <c r="AL369" s="511">
        <v>0</v>
      </c>
      <c r="AM369" s="514">
        <v>0</v>
      </c>
      <c r="AN369" s="511">
        <v>0</v>
      </c>
      <c r="AO369" s="511">
        <v>0</v>
      </c>
      <c r="AP369" s="511">
        <v>0</v>
      </c>
      <c r="AQ369" s="1669">
        <f>AP369*30</f>
        <v>0</v>
      </c>
      <c r="AR369" s="1364" t="s">
        <v>231</v>
      </c>
      <c r="AS369" s="1319"/>
      <c r="AT369" s="434" t="s">
        <v>232</v>
      </c>
      <c r="AU369" s="434" t="s">
        <v>59</v>
      </c>
      <c r="AV369" s="1365" t="s">
        <v>852</v>
      </c>
      <c r="AW369" s="735" t="s">
        <v>16435</v>
      </c>
      <c r="AX369" s="2080" t="s">
        <v>16508</v>
      </c>
      <c r="AY369" s="2391"/>
      <c r="AZ369" s="55"/>
    </row>
    <row r="370" spans="1:57" s="8" customFormat="1" ht="15.95" customHeight="1" x14ac:dyDescent="0.25">
      <c r="A370" s="320"/>
      <c r="B370" s="302"/>
      <c r="C370" s="987"/>
      <c r="D370" s="302"/>
      <c r="E370" s="302"/>
      <c r="F370" s="302"/>
      <c r="G370" s="302"/>
      <c r="H370" s="302"/>
      <c r="I370" s="302"/>
      <c r="J370" s="302"/>
      <c r="K370" s="302"/>
      <c r="L370" s="302"/>
      <c r="M370" s="302"/>
      <c r="N370" s="308"/>
      <c r="O370" s="308"/>
      <c r="P370" s="308"/>
      <c r="Q370" s="408"/>
      <c r="R370" s="321"/>
      <c r="S370" s="321"/>
      <c r="T370" s="321"/>
      <c r="U370" s="321"/>
      <c r="V370" s="321"/>
      <c r="W370" s="321"/>
      <c r="X370" s="321"/>
      <c r="Y370" s="302" t="s">
        <v>230</v>
      </c>
      <c r="Z370" s="302" t="s">
        <v>230</v>
      </c>
      <c r="AA370" s="305" t="s">
        <v>230</v>
      </c>
      <c r="AB370" s="302" t="s">
        <v>230</v>
      </c>
      <c r="AC370" s="302" t="s">
        <v>230</v>
      </c>
      <c r="AD370" s="302" t="s">
        <v>230</v>
      </c>
      <c r="AE370" s="434" t="s">
        <v>853</v>
      </c>
      <c r="AF370" s="434" t="s">
        <v>347</v>
      </c>
      <c r="AG370" s="438" t="s">
        <v>230</v>
      </c>
      <c r="AH370" s="434" t="s">
        <v>337</v>
      </c>
      <c r="AI370" s="511">
        <v>0</v>
      </c>
      <c r="AJ370" s="512">
        <v>0</v>
      </c>
      <c r="AK370" s="511">
        <v>0</v>
      </c>
      <c r="AL370" s="511">
        <v>0</v>
      </c>
      <c r="AM370" s="514">
        <v>0</v>
      </c>
      <c r="AN370" s="306"/>
      <c r="AO370" s="306"/>
      <c r="AP370" s="306"/>
      <c r="AQ370" s="1670"/>
      <c r="AR370" s="322"/>
      <c r="AS370" s="323"/>
      <c r="AT370" s="302"/>
      <c r="AU370" s="302"/>
      <c r="AV370" s="324"/>
      <c r="AW370" s="302"/>
      <c r="AX370" s="383"/>
      <c r="AY370" s="2391"/>
    </row>
    <row r="371" spans="1:57" s="8" customFormat="1" ht="15.95" customHeight="1" x14ac:dyDescent="0.25">
      <c r="A371" s="353">
        <v>35</v>
      </c>
      <c r="B371" s="354" t="s">
        <v>49</v>
      </c>
      <c r="C371" s="366" t="s">
        <v>59</v>
      </c>
      <c r="D371" s="354" t="s">
        <v>17402</v>
      </c>
      <c r="E371" s="354" t="s">
        <v>16913</v>
      </c>
      <c r="F371" s="354" t="s">
        <v>16914</v>
      </c>
      <c r="G371" s="354" t="s">
        <v>221</v>
      </c>
      <c r="H371" s="354" t="s">
        <v>219</v>
      </c>
      <c r="I371" s="354" t="s">
        <v>220</v>
      </c>
      <c r="J371" s="354" t="s">
        <v>221</v>
      </c>
      <c r="K371" s="354" t="s">
        <v>222</v>
      </c>
      <c r="L371" s="354" t="s">
        <v>221</v>
      </c>
      <c r="M371" s="354" t="s">
        <v>222</v>
      </c>
      <c r="N371" s="360">
        <v>11</v>
      </c>
      <c r="O371" s="360">
        <v>1.5</v>
      </c>
      <c r="P371" s="360">
        <f>N371*O371</f>
        <v>16.5</v>
      </c>
      <c r="Q371" s="503">
        <v>7</v>
      </c>
      <c r="R371" s="357"/>
      <c r="S371" s="357">
        <v>2</v>
      </c>
      <c r="T371" s="357"/>
      <c r="U371" s="357">
        <v>0</v>
      </c>
      <c r="V371" s="357"/>
      <c r="W371" s="357"/>
      <c r="X371" s="357"/>
      <c r="Y371" s="354" t="s">
        <v>62</v>
      </c>
      <c r="Z371" s="366" t="s">
        <v>224</v>
      </c>
      <c r="AA371" s="762" t="s">
        <v>225</v>
      </c>
      <c r="AB371" s="354" t="s">
        <v>1</v>
      </c>
      <c r="AC371" s="354" t="s">
        <v>226</v>
      </c>
      <c r="AD371" s="354" t="s">
        <v>227</v>
      </c>
      <c r="AE371" s="354" t="s">
        <v>855</v>
      </c>
      <c r="AF371" s="354" t="s">
        <v>348</v>
      </c>
      <c r="AG371" s="358" t="s">
        <v>230</v>
      </c>
      <c r="AH371" s="769" t="s">
        <v>337</v>
      </c>
      <c r="AI371" s="359">
        <v>0.114</v>
      </c>
      <c r="AJ371" s="490">
        <v>18319.904999999999</v>
      </c>
      <c r="AK371" s="359">
        <f>AJ371*0.087/365</f>
        <v>4.3666622876712324</v>
      </c>
      <c r="AL371" s="359">
        <v>0</v>
      </c>
      <c r="AM371" s="361">
        <f>AK371+AL371</f>
        <v>4.3666622876712324</v>
      </c>
      <c r="AN371" s="359">
        <f>AK371</f>
        <v>4.3666622876712324</v>
      </c>
      <c r="AO371" s="359">
        <f>AL371</f>
        <v>0</v>
      </c>
      <c r="AP371" s="359">
        <f>AN371+AO371</f>
        <v>4.3666622876712324</v>
      </c>
      <c r="AQ371" s="763">
        <f>AP371*30</f>
        <v>130.99986863013697</v>
      </c>
      <c r="AR371" s="764" t="s">
        <v>231</v>
      </c>
      <c r="AS371" s="813" t="s">
        <v>431</v>
      </c>
      <c r="AT371" s="354" t="s">
        <v>232</v>
      </c>
      <c r="AU371" s="354" t="s">
        <v>59</v>
      </c>
      <c r="AV371" s="916" t="s">
        <v>856</v>
      </c>
      <c r="AW371" s="166" t="s">
        <v>234</v>
      </c>
      <c r="AX371" s="805" t="s">
        <v>20259</v>
      </c>
      <c r="AY371" s="2401" t="s">
        <v>17398</v>
      </c>
      <c r="AZ371" s="778" t="s">
        <v>20260</v>
      </c>
      <c r="BA371" s="1099"/>
      <c r="BB371" s="1099"/>
      <c r="BC371" s="1099"/>
      <c r="BD371" s="1099"/>
      <c r="BE371" s="1099"/>
    </row>
    <row r="372" spans="1:57" s="8" customFormat="1" ht="15.95" customHeight="1" x14ac:dyDescent="0.25">
      <c r="A372" s="709">
        <v>36</v>
      </c>
      <c r="B372" s="434" t="s">
        <v>49</v>
      </c>
      <c r="C372" s="834" t="s">
        <v>59</v>
      </c>
      <c r="D372" s="434" t="s">
        <v>857</v>
      </c>
      <c r="E372" s="434" t="s">
        <v>858</v>
      </c>
      <c r="F372" s="434" t="s">
        <v>859</v>
      </c>
      <c r="G372" s="434"/>
      <c r="H372" s="434" t="s">
        <v>219</v>
      </c>
      <c r="I372" s="434" t="s">
        <v>220</v>
      </c>
      <c r="J372" s="434" t="s">
        <v>317</v>
      </c>
      <c r="K372" s="434">
        <v>0</v>
      </c>
      <c r="L372" s="434" t="s">
        <v>317</v>
      </c>
      <c r="M372" s="434">
        <v>0</v>
      </c>
      <c r="N372" s="513">
        <v>9</v>
      </c>
      <c r="O372" s="513">
        <v>1.5</v>
      </c>
      <c r="P372" s="513">
        <f>N372*O372</f>
        <v>13.5</v>
      </c>
      <c r="Q372" s="788">
        <v>4</v>
      </c>
      <c r="R372" s="712"/>
      <c r="S372" s="712">
        <v>2</v>
      </c>
      <c r="T372" s="712"/>
      <c r="U372" s="712">
        <v>0</v>
      </c>
      <c r="V372" s="712"/>
      <c r="W372" s="712"/>
      <c r="X372" s="712"/>
      <c r="Y372" s="434" t="s">
        <v>62</v>
      </c>
      <c r="Z372" s="834" t="s">
        <v>224</v>
      </c>
      <c r="AA372" s="1363" t="s">
        <v>225</v>
      </c>
      <c r="AB372" s="434" t="s">
        <v>1</v>
      </c>
      <c r="AC372" s="434" t="s">
        <v>226</v>
      </c>
      <c r="AD372" s="434" t="s">
        <v>227</v>
      </c>
      <c r="AE372" s="434" t="s">
        <v>855</v>
      </c>
      <c r="AF372" s="434" t="s">
        <v>349</v>
      </c>
      <c r="AG372" s="438" t="s">
        <v>230</v>
      </c>
      <c r="AH372" s="1094" t="s">
        <v>337</v>
      </c>
      <c r="AI372" s="511">
        <v>0</v>
      </c>
      <c r="AJ372" s="512">
        <v>0</v>
      </c>
      <c r="AK372" s="511">
        <v>0</v>
      </c>
      <c r="AL372" s="511">
        <v>0</v>
      </c>
      <c r="AM372" s="514">
        <v>0</v>
      </c>
      <c r="AN372" s="511">
        <f>AK372</f>
        <v>0</v>
      </c>
      <c r="AO372" s="511">
        <f>AL372</f>
        <v>0</v>
      </c>
      <c r="AP372" s="511">
        <f>AN372+AO372</f>
        <v>0</v>
      </c>
      <c r="AQ372" s="1669">
        <f>AP372*30</f>
        <v>0</v>
      </c>
      <c r="AR372" s="1364" t="s">
        <v>231</v>
      </c>
      <c r="AS372" s="1319"/>
      <c r="AT372" s="434" t="s">
        <v>232</v>
      </c>
      <c r="AU372" s="434" t="s">
        <v>59</v>
      </c>
      <c r="AV372" s="1365" t="s">
        <v>860</v>
      </c>
      <c r="AW372" s="735" t="s">
        <v>16435</v>
      </c>
      <c r="AX372" s="2080" t="s">
        <v>16509</v>
      </c>
      <c r="AY372" s="2391"/>
      <c r="AZ372" s="164"/>
    </row>
    <row r="373" spans="1:57" s="8" customFormat="1" ht="15.95" customHeight="1" x14ac:dyDescent="0.25">
      <c r="A373" s="353">
        <v>37</v>
      </c>
      <c r="B373" s="354" t="s">
        <v>49</v>
      </c>
      <c r="C373" s="366" t="s">
        <v>59</v>
      </c>
      <c r="D373" s="354" t="s">
        <v>17403</v>
      </c>
      <c r="E373" s="354" t="s">
        <v>20770</v>
      </c>
      <c r="F373" s="354" t="s">
        <v>20771</v>
      </c>
      <c r="G373" s="354" t="s">
        <v>221</v>
      </c>
      <c r="H373" s="354" t="s">
        <v>219</v>
      </c>
      <c r="I373" s="354" t="s">
        <v>220</v>
      </c>
      <c r="J373" s="354" t="s">
        <v>221</v>
      </c>
      <c r="K373" s="354" t="s">
        <v>222</v>
      </c>
      <c r="L373" s="354" t="s">
        <v>221</v>
      </c>
      <c r="M373" s="354" t="s">
        <v>222</v>
      </c>
      <c r="N373" s="360">
        <v>9.4</v>
      </c>
      <c r="O373" s="360">
        <v>2.2000000000000002</v>
      </c>
      <c r="P373" s="360">
        <f>O373*N373</f>
        <v>20.680000000000003</v>
      </c>
      <c r="Q373" s="503">
        <v>5</v>
      </c>
      <c r="R373" s="357"/>
      <c r="S373" s="357">
        <v>1</v>
      </c>
      <c r="T373" s="357"/>
      <c r="U373" s="357">
        <v>0</v>
      </c>
      <c r="V373" s="183"/>
      <c r="W373" s="183"/>
      <c r="X373" s="183"/>
      <c r="Y373" s="166" t="s">
        <v>62</v>
      </c>
      <c r="Z373" s="170" t="s">
        <v>224</v>
      </c>
      <c r="AA373" s="197" t="s">
        <v>225</v>
      </c>
      <c r="AB373" s="166" t="s">
        <v>1</v>
      </c>
      <c r="AC373" s="166" t="s">
        <v>226</v>
      </c>
      <c r="AD373" s="166" t="s">
        <v>227</v>
      </c>
      <c r="AE373" s="354" t="s">
        <v>855</v>
      </c>
      <c r="AF373" s="354" t="s">
        <v>350</v>
      </c>
      <c r="AG373" s="358" t="s">
        <v>230</v>
      </c>
      <c r="AH373" s="769" t="s">
        <v>337</v>
      </c>
      <c r="AI373" s="359">
        <v>0.114</v>
      </c>
      <c r="AJ373" s="490">
        <v>17717.728999999999</v>
      </c>
      <c r="AK373" s="359">
        <f>AJ373*0.086/365</f>
        <v>4.1745882027397254</v>
      </c>
      <c r="AL373" s="359">
        <v>0</v>
      </c>
      <c r="AM373" s="361">
        <f>SUM(AK373:AL373)</f>
        <v>4.1745882027397254</v>
      </c>
      <c r="AN373" s="359">
        <f>SUM(AK373:AK374)</f>
        <v>8.3851717643835606</v>
      </c>
      <c r="AO373" s="359">
        <f>SUM(AL373:AL374)</f>
        <v>0</v>
      </c>
      <c r="AP373" s="359">
        <f>AN373+AO373</f>
        <v>8.3851717643835606</v>
      </c>
      <c r="AQ373" s="763">
        <f>AP373*30</f>
        <v>251.55515293150683</v>
      </c>
      <c r="AR373" s="189" t="s">
        <v>231</v>
      </c>
      <c r="AS373" s="765" t="s">
        <v>114</v>
      </c>
      <c r="AT373" s="166" t="s">
        <v>232</v>
      </c>
      <c r="AU373" s="166" t="s">
        <v>59</v>
      </c>
      <c r="AV373" s="915" t="s">
        <v>864</v>
      </c>
      <c r="AW373" s="166" t="s">
        <v>234</v>
      </c>
      <c r="AX373" s="805" t="s">
        <v>20772</v>
      </c>
      <c r="AY373" s="2391" t="s">
        <v>17404</v>
      </c>
      <c r="AZ373" s="778" t="s">
        <v>20773</v>
      </c>
    </row>
    <row r="374" spans="1:57" s="8" customFormat="1" ht="15.95" customHeight="1" x14ac:dyDescent="0.25">
      <c r="A374" s="93"/>
      <c r="B374" s="88"/>
      <c r="C374" s="107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21"/>
      <c r="O374" s="21"/>
      <c r="P374" s="21"/>
      <c r="Q374" s="97"/>
      <c r="R374" s="94"/>
      <c r="S374" s="94"/>
      <c r="T374" s="94"/>
      <c r="U374" s="94"/>
      <c r="V374" s="94"/>
      <c r="W374" s="94"/>
      <c r="X374" s="94"/>
      <c r="Y374" s="88" t="s">
        <v>230</v>
      </c>
      <c r="Z374" s="88" t="s">
        <v>230</v>
      </c>
      <c r="AA374" s="90" t="s">
        <v>230</v>
      </c>
      <c r="AB374" s="88" t="s">
        <v>230</v>
      </c>
      <c r="AC374" s="88" t="s">
        <v>230</v>
      </c>
      <c r="AD374" s="88" t="s">
        <v>230</v>
      </c>
      <c r="AE374" s="88" t="s">
        <v>855</v>
      </c>
      <c r="AF374" s="88" t="s">
        <v>351</v>
      </c>
      <c r="AG374" s="95" t="s">
        <v>230</v>
      </c>
      <c r="AH374" s="88" t="s">
        <v>337</v>
      </c>
      <c r="AI374" s="98">
        <v>0.114</v>
      </c>
      <c r="AJ374" s="100">
        <v>17870.5</v>
      </c>
      <c r="AK374" s="98">
        <f>AJ374*0.086/365</f>
        <v>4.2105835616438352</v>
      </c>
      <c r="AL374" s="98">
        <v>0</v>
      </c>
      <c r="AM374" s="96">
        <f>SUM(AK374:AL374)</f>
        <v>4.2105835616438352</v>
      </c>
      <c r="AN374" s="98"/>
      <c r="AO374" s="98"/>
      <c r="AP374" s="98"/>
      <c r="AQ374" s="369"/>
      <c r="AR374" s="49"/>
      <c r="AS374" s="50"/>
      <c r="AT374" s="88"/>
      <c r="AU374" s="88"/>
      <c r="AV374" s="73"/>
      <c r="AW374" s="88"/>
      <c r="AX374" s="52"/>
      <c r="AY374" s="2391"/>
    </row>
    <row r="375" spans="1:57" s="55" customFormat="1" ht="15.95" customHeight="1" x14ac:dyDescent="0.25">
      <c r="A375" s="182">
        <v>38</v>
      </c>
      <c r="B375" s="166" t="s">
        <v>49</v>
      </c>
      <c r="C375" s="170" t="s">
        <v>59</v>
      </c>
      <c r="D375" s="166" t="s">
        <v>19149</v>
      </c>
      <c r="E375" s="166" t="s">
        <v>866</v>
      </c>
      <c r="F375" s="166" t="s">
        <v>867</v>
      </c>
      <c r="G375" s="166"/>
      <c r="H375" s="166" t="s">
        <v>219</v>
      </c>
      <c r="I375" s="166" t="s">
        <v>316</v>
      </c>
      <c r="J375" s="166" t="s">
        <v>221</v>
      </c>
      <c r="K375" s="166" t="s">
        <v>222</v>
      </c>
      <c r="L375" s="166" t="s">
        <v>221</v>
      </c>
      <c r="M375" s="166" t="s">
        <v>223</v>
      </c>
      <c r="N375" s="186">
        <v>7</v>
      </c>
      <c r="O375" s="186">
        <v>1.5</v>
      </c>
      <c r="P375" s="186">
        <v>10.5</v>
      </c>
      <c r="Q375" s="184">
        <v>6</v>
      </c>
      <c r="R375" s="183"/>
      <c r="S375" s="183">
        <v>1</v>
      </c>
      <c r="T375" s="183"/>
      <c r="U375" s="183">
        <v>0</v>
      </c>
      <c r="V375" s="183"/>
      <c r="W375" s="183"/>
      <c r="X375" s="183"/>
      <c r="Y375" s="166" t="s">
        <v>868</v>
      </c>
      <c r="Z375" s="166" t="s">
        <v>869</v>
      </c>
      <c r="AA375" s="203" t="s">
        <v>870</v>
      </c>
      <c r="AB375" s="166" t="s">
        <v>871</v>
      </c>
      <c r="AC375" s="166">
        <v>89251605573</v>
      </c>
      <c r="AD375" s="166" t="s">
        <v>872</v>
      </c>
      <c r="AE375" s="166" t="s">
        <v>873</v>
      </c>
      <c r="AF375" s="166" t="s">
        <v>874</v>
      </c>
      <c r="AG375" s="165">
        <v>1095030001615</v>
      </c>
      <c r="AH375" s="201" t="s">
        <v>337</v>
      </c>
      <c r="AI375" s="167">
        <v>0.114</v>
      </c>
      <c r="AJ375" s="168">
        <v>16706.400000000001</v>
      </c>
      <c r="AK375" s="167">
        <v>3.9820734246575342</v>
      </c>
      <c r="AL375" s="167">
        <v>1.2358158904109591</v>
      </c>
      <c r="AM375" s="187">
        <f>AK375+AL375</f>
        <v>5.2178893150684935</v>
      </c>
      <c r="AN375" s="167">
        <f>AK375</f>
        <v>3.9820734246575342</v>
      </c>
      <c r="AO375" s="167">
        <f>AL375</f>
        <v>1.2358158904109591</v>
      </c>
      <c r="AP375" s="167">
        <f>AN375+AO375</f>
        <v>5.2178893150684935</v>
      </c>
      <c r="AQ375" s="167">
        <f>AP375*30</f>
        <v>156.53667945205481</v>
      </c>
      <c r="AR375" s="193" t="s">
        <v>231</v>
      </c>
      <c r="AS375" s="166" t="s">
        <v>431</v>
      </c>
      <c r="AT375" s="166" t="s">
        <v>232</v>
      </c>
      <c r="AU375" s="166" t="s">
        <v>59</v>
      </c>
      <c r="AV375" s="679" t="s">
        <v>875</v>
      </c>
      <c r="AW375" s="166" t="s">
        <v>234</v>
      </c>
      <c r="AX375" s="46"/>
      <c r="AY375" s="2391"/>
    </row>
    <row r="376" spans="1:57" s="55" customFormat="1" ht="15.95" customHeight="1" x14ac:dyDescent="0.2">
      <c r="A376" s="182">
        <v>39</v>
      </c>
      <c r="B376" s="166" t="s">
        <v>49</v>
      </c>
      <c r="C376" s="170" t="s">
        <v>337</v>
      </c>
      <c r="D376" s="166" t="s">
        <v>19150</v>
      </c>
      <c r="E376" s="166" t="s">
        <v>877</v>
      </c>
      <c r="F376" s="166" t="s">
        <v>878</v>
      </c>
      <c r="G376" s="166"/>
      <c r="H376" s="166" t="s">
        <v>219</v>
      </c>
      <c r="I376" s="166" t="s">
        <v>220</v>
      </c>
      <c r="J376" s="166" t="s">
        <v>221</v>
      </c>
      <c r="K376" s="166" t="s">
        <v>879</v>
      </c>
      <c r="L376" s="166" t="s">
        <v>221</v>
      </c>
      <c r="M376" s="166" t="s">
        <v>879</v>
      </c>
      <c r="N376" s="186">
        <v>9</v>
      </c>
      <c r="O376" s="186">
        <v>2</v>
      </c>
      <c r="P376" s="186">
        <v>18</v>
      </c>
      <c r="Q376" s="184">
        <v>6</v>
      </c>
      <c r="R376" s="183"/>
      <c r="S376" s="183">
        <v>2</v>
      </c>
      <c r="T376" s="183"/>
      <c r="U376" s="183">
        <v>0</v>
      </c>
      <c r="V376" s="918"/>
      <c r="W376" s="183"/>
      <c r="X376" s="183"/>
      <c r="Y376" s="166" t="s">
        <v>330</v>
      </c>
      <c r="Z376" s="170" t="s">
        <v>425</v>
      </c>
      <c r="AA376" s="197" t="s">
        <v>426</v>
      </c>
      <c r="AB376" s="166" t="s">
        <v>427</v>
      </c>
      <c r="AC376" s="166" t="s">
        <v>428</v>
      </c>
      <c r="AD376" s="166" t="s">
        <v>429</v>
      </c>
      <c r="AE376" s="166" t="s">
        <v>880</v>
      </c>
      <c r="AF376" s="166" t="s">
        <v>881</v>
      </c>
      <c r="AG376" s="165" t="s">
        <v>230</v>
      </c>
      <c r="AH376" s="201" t="s">
        <v>337</v>
      </c>
      <c r="AI376" s="167">
        <v>0.114</v>
      </c>
      <c r="AJ376" s="168">
        <v>22071</v>
      </c>
      <c r="AK376" s="167">
        <v>5.260758904109589</v>
      </c>
      <c r="AL376" s="167">
        <v>1.6326493150684933</v>
      </c>
      <c r="AM376" s="187">
        <f>AK376+AL376</f>
        <v>6.8934082191780828</v>
      </c>
      <c r="AN376" s="167">
        <f>SUM(AK376:AK387)</f>
        <v>7.8863753424657546</v>
      </c>
      <c r="AO376" s="167">
        <f>SUM(AL376:AL387)</f>
        <v>1.6326493150684933</v>
      </c>
      <c r="AP376" s="167">
        <f>SUM(AM376:AM387)</f>
        <v>9.5190246575342421</v>
      </c>
      <c r="AQ376" s="167">
        <f>AP376*30</f>
        <v>285.57073972602728</v>
      </c>
      <c r="AR376" s="193" t="s">
        <v>231</v>
      </c>
      <c r="AS376" s="166" t="s">
        <v>431</v>
      </c>
      <c r="AT376" s="166" t="s">
        <v>232</v>
      </c>
      <c r="AU376" s="166" t="s">
        <v>337</v>
      </c>
      <c r="AV376" s="679" t="s">
        <v>882</v>
      </c>
      <c r="AW376" s="166" t="s">
        <v>234</v>
      </c>
      <c r="AX376" s="46"/>
      <c r="AY376" s="2391"/>
    </row>
    <row r="377" spans="1:57" s="8" customFormat="1" ht="15.95" customHeight="1" x14ac:dyDescent="0.25">
      <c r="A377" s="112"/>
      <c r="B377" s="113"/>
      <c r="C377" s="121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8"/>
      <c r="O377" s="118"/>
      <c r="P377" s="118"/>
      <c r="Q377" s="120"/>
      <c r="R377" s="114"/>
      <c r="S377" s="114"/>
      <c r="T377" s="114"/>
      <c r="U377" s="114"/>
      <c r="V377" s="114"/>
      <c r="W377" s="114"/>
      <c r="X377" s="114"/>
      <c r="Y377" s="113" t="s">
        <v>230</v>
      </c>
      <c r="Z377" s="113" t="s">
        <v>230</v>
      </c>
      <c r="AA377" s="132" t="s">
        <v>230</v>
      </c>
      <c r="AB377" s="113" t="s">
        <v>230</v>
      </c>
      <c r="AC377" s="113" t="s">
        <v>230</v>
      </c>
      <c r="AD377" s="113" t="s">
        <v>230</v>
      </c>
      <c r="AE377" s="113" t="s">
        <v>883</v>
      </c>
      <c r="AF377" s="113" t="s">
        <v>632</v>
      </c>
      <c r="AG377" s="115">
        <v>1147746779014</v>
      </c>
      <c r="AH377" s="113" t="s">
        <v>304</v>
      </c>
      <c r="AI377" s="118">
        <v>1.1399999999999999</v>
      </c>
      <c r="AJ377" s="118">
        <v>320</v>
      </c>
      <c r="AK377" s="116">
        <f t="shared" ref="AK377:AK383" si="44">AJ377*AI377/365</f>
        <v>0.99945205479452037</v>
      </c>
      <c r="AL377" s="116">
        <v>0</v>
      </c>
      <c r="AM377" s="14">
        <f t="shared" ref="AM377:AM383" si="45">SUBTOTAL(9,AK377:AL377)</f>
        <v>0.99945205479452037</v>
      </c>
      <c r="AN377" s="116"/>
      <c r="AO377" s="116"/>
      <c r="AP377" s="116"/>
      <c r="AQ377" s="367"/>
      <c r="AR377" s="42"/>
      <c r="AS377" s="43"/>
      <c r="AT377" s="113"/>
      <c r="AU377" s="113"/>
      <c r="AV377" s="44"/>
      <c r="AW377" s="113"/>
      <c r="AX377" s="44"/>
      <c r="AY377" s="2391"/>
    </row>
    <row r="378" spans="1:57" s="8" customFormat="1" ht="15.95" customHeight="1" x14ac:dyDescent="0.25">
      <c r="A378" s="36"/>
      <c r="B378" s="1029"/>
      <c r="C378" s="2"/>
      <c r="D378" s="1029"/>
      <c r="E378" s="1029"/>
      <c r="F378" s="1029"/>
      <c r="G378" s="1029"/>
      <c r="H378" s="1029"/>
      <c r="I378" s="1029"/>
      <c r="J378" s="1029"/>
      <c r="K378" s="1029"/>
      <c r="L378" s="1029"/>
      <c r="M378" s="1029"/>
      <c r="N378" s="1036"/>
      <c r="O378" s="1036"/>
      <c r="P378" s="1557"/>
      <c r="Q378" s="37"/>
      <c r="R378" s="448"/>
      <c r="S378" s="448"/>
      <c r="T378" s="448"/>
      <c r="U378" s="448"/>
      <c r="V378" s="448"/>
      <c r="W378" s="448"/>
      <c r="X378" s="448"/>
      <c r="Y378" s="1029" t="s">
        <v>230</v>
      </c>
      <c r="Z378" s="1029" t="s">
        <v>230</v>
      </c>
      <c r="AA378" s="1" t="s">
        <v>230</v>
      </c>
      <c r="AB378" s="1029" t="s">
        <v>230</v>
      </c>
      <c r="AC378" s="1029" t="s">
        <v>230</v>
      </c>
      <c r="AD378" s="1029" t="s">
        <v>230</v>
      </c>
      <c r="AE378" s="1029" t="s">
        <v>884</v>
      </c>
      <c r="AF378" s="1029" t="s">
        <v>23012</v>
      </c>
      <c r="AG378" s="39" t="s">
        <v>23011</v>
      </c>
      <c r="AH378" s="1029" t="s">
        <v>22967</v>
      </c>
      <c r="AI378" s="1700">
        <v>0.6</v>
      </c>
      <c r="AJ378" s="1640">
        <v>30</v>
      </c>
      <c r="AK378" s="40">
        <f t="shared" si="44"/>
        <v>4.9315068493150684E-2</v>
      </c>
      <c r="AL378" s="40">
        <v>0</v>
      </c>
      <c r="AM378" s="41">
        <f t="shared" si="45"/>
        <v>4.9315068493150684E-2</v>
      </c>
      <c r="AN378" s="40"/>
      <c r="AO378" s="40"/>
      <c r="AP378" s="40"/>
      <c r="AQ378" s="1644"/>
      <c r="AR378" s="1034"/>
      <c r="AS378" s="45"/>
      <c r="AT378" s="1029"/>
      <c r="AU378" s="1029"/>
      <c r="AV378" s="46"/>
      <c r="AW378" s="1029"/>
      <c r="AX378" s="46"/>
      <c r="AY378" s="2391"/>
    </row>
    <row r="379" spans="1:57" s="8" customFormat="1" ht="15.95" customHeight="1" x14ac:dyDescent="0.25">
      <c r="A379" s="36"/>
      <c r="B379" s="1029"/>
      <c r="C379" s="2"/>
      <c r="D379" s="1029"/>
      <c r="E379" s="1029"/>
      <c r="F379" s="1029"/>
      <c r="G379" s="1029"/>
      <c r="H379" s="1029"/>
      <c r="I379" s="1029"/>
      <c r="J379" s="1029"/>
      <c r="K379" s="1029"/>
      <c r="L379" s="1029"/>
      <c r="M379" s="1029"/>
      <c r="N379" s="1036"/>
      <c r="O379" s="1036"/>
      <c r="P379" s="1557"/>
      <c r="Q379" s="37"/>
      <c r="R379" s="448"/>
      <c r="S379" s="448"/>
      <c r="T379" s="448"/>
      <c r="U379" s="448"/>
      <c r="V379" s="448"/>
      <c r="W379" s="448"/>
      <c r="X379" s="448"/>
      <c r="Y379" s="1029" t="s">
        <v>230</v>
      </c>
      <c r="Z379" s="1029" t="s">
        <v>230</v>
      </c>
      <c r="AA379" s="1" t="s">
        <v>230</v>
      </c>
      <c r="AB379" s="1029" t="s">
        <v>230</v>
      </c>
      <c r="AC379" s="1029" t="s">
        <v>230</v>
      </c>
      <c r="AD379" s="1029" t="s">
        <v>230</v>
      </c>
      <c r="AE379" s="1029" t="s">
        <v>884</v>
      </c>
      <c r="AF379" s="1029" t="s">
        <v>886</v>
      </c>
      <c r="AG379" s="39">
        <v>1177746687656</v>
      </c>
      <c r="AH379" s="1029" t="s">
        <v>722</v>
      </c>
      <c r="AI379" s="1036">
        <v>1.1399999999999999</v>
      </c>
      <c r="AJ379" s="1036">
        <v>80</v>
      </c>
      <c r="AK379" s="40">
        <f t="shared" si="44"/>
        <v>0.24986301369863009</v>
      </c>
      <c r="AL379" s="40">
        <v>0</v>
      </c>
      <c r="AM379" s="41">
        <f t="shared" si="45"/>
        <v>0.24986301369863009</v>
      </c>
      <c r="AN379" s="40"/>
      <c r="AO379" s="40"/>
      <c r="AP379" s="40"/>
      <c r="AQ379" s="1644"/>
      <c r="AR379" s="1034"/>
      <c r="AS379" s="45"/>
      <c r="AT379" s="1029"/>
      <c r="AU379" s="1029"/>
      <c r="AV379" s="46"/>
      <c r="AW379" s="1029"/>
      <c r="AX379" s="46"/>
      <c r="AY379" s="2391"/>
    </row>
    <row r="380" spans="1:57" s="1099" customFormat="1" ht="15.95" customHeight="1" x14ac:dyDescent="0.25">
      <c r="A380" s="1061"/>
      <c r="B380" s="2000"/>
      <c r="C380" s="1062"/>
      <c r="D380" s="2000"/>
      <c r="E380" s="2000"/>
      <c r="F380" s="2000"/>
      <c r="G380" s="2000"/>
      <c r="H380" s="2000"/>
      <c r="I380" s="2000"/>
      <c r="J380" s="2000"/>
      <c r="K380" s="2000"/>
      <c r="L380" s="2000"/>
      <c r="M380" s="2000"/>
      <c r="N380" s="1996"/>
      <c r="O380" s="1996"/>
      <c r="P380" s="1996"/>
      <c r="Q380" s="831"/>
      <c r="R380" s="1998"/>
      <c r="S380" s="1998"/>
      <c r="T380" s="1998"/>
      <c r="U380" s="1998"/>
      <c r="V380" s="1998"/>
      <c r="W380" s="1998"/>
      <c r="X380" s="1998"/>
      <c r="Y380" s="2000" t="s">
        <v>230</v>
      </c>
      <c r="Z380" s="2000" t="s">
        <v>230</v>
      </c>
      <c r="AA380" s="754" t="s">
        <v>230</v>
      </c>
      <c r="AB380" s="2000" t="s">
        <v>230</v>
      </c>
      <c r="AC380" s="2000" t="s">
        <v>24107</v>
      </c>
      <c r="AD380" s="1146" t="s">
        <v>24108</v>
      </c>
      <c r="AE380" s="2000" t="s">
        <v>24109</v>
      </c>
      <c r="AF380" s="2000" t="s">
        <v>887</v>
      </c>
      <c r="AG380" s="2001" t="s">
        <v>24110</v>
      </c>
      <c r="AH380" s="2000" t="s">
        <v>23357</v>
      </c>
      <c r="AI380" s="1996">
        <v>0.76</v>
      </c>
      <c r="AJ380" s="1996">
        <v>90</v>
      </c>
      <c r="AK380" s="378">
        <f>AJ380*AI380/365</f>
        <v>0.1873972602739726</v>
      </c>
      <c r="AL380" s="378">
        <v>0</v>
      </c>
      <c r="AM380" s="1162">
        <f t="shared" si="45"/>
        <v>0.1873972602739726</v>
      </c>
      <c r="AN380" s="378"/>
      <c r="AO380" s="378"/>
      <c r="AP380" s="378"/>
      <c r="AQ380" s="771"/>
      <c r="AR380" s="381"/>
      <c r="AS380" s="382"/>
      <c r="AT380" s="2000"/>
      <c r="AU380" s="2000"/>
      <c r="AV380" s="383"/>
      <c r="AW380" s="2000"/>
      <c r="AX380" s="2460" t="s">
        <v>24111</v>
      </c>
      <c r="AY380" s="2401"/>
    </row>
    <row r="381" spans="1:57" s="8" customFormat="1" ht="15.95" customHeight="1" x14ac:dyDescent="0.25">
      <c r="A381" s="36"/>
      <c r="B381" s="1165"/>
      <c r="C381" s="2"/>
      <c r="D381" s="1165"/>
      <c r="E381" s="1165"/>
      <c r="F381" s="1165"/>
      <c r="G381" s="1165"/>
      <c r="H381" s="1165"/>
      <c r="I381" s="1165"/>
      <c r="J381" s="1165"/>
      <c r="K381" s="1165"/>
      <c r="L381" s="1165"/>
      <c r="M381" s="1165"/>
      <c r="N381" s="1166"/>
      <c r="O381" s="1166"/>
      <c r="P381" s="1557"/>
      <c r="Q381" s="37"/>
      <c r="R381" s="448"/>
      <c r="S381" s="448"/>
      <c r="T381" s="448"/>
      <c r="U381" s="448"/>
      <c r="V381" s="448"/>
      <c r="W381" s="448"/>
      <c r="X381" s="448"/>
      <c r="Y381" s="1165" t="s">
        <v>230</v>
      </c>
      <c r="Z381" s="1165" t="s">
        <v>230</v>
      </c>
      <c r="AA381" s="1" t="s">
        <v>230</v>
      </c>
      <c r="AB381" s="1165" t="s">
        <v>230</v>
      </c>
      <c r="AC381" s="1168" t="s">
        <v>18003</v>
      </c>
      <c r="AD381" s="1149" t="s">
        <v>18004</v>
      </c>
      <c r="AE381" s="1168" t="s">
        <v>18005</v>
      </c>
      <c r="AF381" s="1168" t="s">
        <v>18006</v>
      </c>
      <c r="AG381" s="377">
        <v>309503036300023</v>
      </c>
      <c r="AH381" s="1168" t="s">
        <v>1811</v>
      </c>
      <c r="AI381" s="379">
        <v>0.87</v>
      </c>
      <c r="AJ381" s="379">
        <v>5</v>
      </c>
      <c r="AK381" s="378">
        <f t="shared" si="44"/>
        <v>1.191780821917808E-2</v>
      </c>
      <c r="AL381" s="378">
        <v>0</v>
      </c>
      <c r="AM381" s="380">
        <f t="shared" si="45"/>
        <v>1.191780821917808E-2</v>
      </c>
      <c r="AN381" s="378"/>
      <c r="AO381" s="40"/>
      <c r="AP381" s="40"/>
      <c r="AQ381" s="1644"/>
      <c r="AR381" s="1167"/>
      <c r="AS381" s="45"/>
      <c r="AT381" s="1165"/>
      <c r="AU381" s="1165"/>
      <c r="AV381" s="46"/>
      <c r="AW381" s="1165"/>
      <c r="AX381" s="2460" t="s">
        <v>18169</v>
      </c>
      <c r="AY381" s="2391"/>
    </row>
    <row r="382" spans="1:57" s="8" customFormat="1" ht="15.95" customHeight="1" x14ac:dyDescent="0.25">
      <c r="A382" s="36"/>
      <c r="B382" s="1029"/>
      <c r="C382" s="2"/>
      <c r="D382" s="1029"/>
      <c r="E382" s="1029"/>
      <c r="F382" s="1029"/>
      <c r="G382" s="1029"/>
      <c r="H382" s="1029"/>
      <c r="I382" s="1029"/>
      <c r="J382" s="1029"/>
      <c r="K382" s="1029"/>
      <c r="L382" s="1029"/>
      <c r="M382" s="1029"/>
      <c r="N382" s="1036"/>
      <c r="O382" s="1036"/>
      <c r="P382" s="1557"/>
      <c r="Q382" s="37"/>
      <c r="R382" s="448"/>
      <c r="S382" s="448"/>
      <c r="T382" s="448"/>
      <c r="U382" s="448"/>
      <c r="V382" s="448"/>
      <c r="W382" s="448"/>
      <c r="X382" s="448"/>
      <c r="Y382" s="1029" t="s">
        <v>230</v>
      </c>
      <c r="Z382" s="1029" t="s">
        <v>230</v>
      </c>
      <c r="AA382" s="1" t="s">
        <v>230</v>
      </c>
      <c r="AB382" s="1029" t="s">
        <v>230</v>
      </c>
      <c r="AC382" s="1029" t="s">
        <v>230</v>
      </c>
      <c r="AD382" s="1029" t="s">
        <v>230</v>
      </c>
      <c r="AE382" s="1029" t="s">
        <v>888</v>
      </c>
      <c r="AF382" s="1029" t="s">
        <v>889</v>
      </c>
      <c r="AG382" s="39">
        <v>1025202393677</v>
      </c>
      <c r="AH382" s="1029" t="s">
        <v>304</v>
      </c>
      <c r="AI382" s="1036">
        <v>1.1399999999999999</v>
      </c>
      <c r="AJ382" s="1036">
        <v>80</v>
      </c>
      <c r="AK382" s="40">
        <f t="shared" si="44"/>
        <v>0.24986301369863009</v>
      </c>
      <c r="AL382" s="40">
        <v>0</v>
      </c>
      <c r="AM382" s="14">
        <f t="shared" si="45"/>
        <v>0.24986301369863009</v>
      </c>
      <c r="AN382" s="40"/>
      <c r="AO382" s="40"/>
      <c r="AP382" s="40"/>
      <c r="AQ382" s="1644"/>
      <c r="AR382" s="1034"/>
      <c r="AS382" s="45"/>
      <c r="AT382" s="1029"/>
      <c r="AU382" s="1029"/>
      <c r="AV382" s="46"/>
      <c r="AW382" s="1029"/>
      <c r="AX382" s="46"/>
      <c r="AY382" s="2391"/>
    </row>
    <row r="383" spans="1:57" s="8" customFormat="1" ht="15.95" customHeight="1" x14ac:dyDescent="0.25">
      <c r="A383" s="36"/>
      <c r="B383" s="1029"/>
      <c r="C383" s="2"/>
      <c r="D383" s="1029"/>
      <c r="E383" s="1029"/>
      <c r="F383" s="1029"/>
      <c r="G383" s="1029"/>
      <c r="H383" s="1029"/>
      <c r="I383" s="1029"/>
      <c r="J383" s="1029"/>
      <c r="K383" s="1029"/>
      <c r="L383" s="1029"/>
      <c r="M383" s="1029"/>
      <c r="N383" s="1036"/>
      <c r="O383" s="1036"/>
      <c r="P383" s="1557"/>
      <c r="Q383" s="37"/>
      <c r="R383" s="448"/>
      <c r="S383" s="448"/>
      <c r="T383" s="448"/>
      <c r="U383" s="448"/>
      <c r="V383" s="448"/>
      <c r="W383" s="448"/>
      <c r="X383" s="448"/>
      <c r="Y383" s="1029" t="s">
        <v>230</v>
      </c>
      <c r="Z383" s="1029" t="s">
        <v>230</v>
      </c>
      <c r="AA383" s="1" t="s">
        <v>230</v>
      </c>
      <c r="AB383" s="1029" t="s">
        <v>230</v>
      </c>
      <c r="AC383" s="1029" t="s">
        <v>230</v>
      </c>
      <c r="AD383" s="1029" t="s">
        <v>230</v>
      </c>
      <c r="AE383" s="1029" t="s">
        <v>890</v>
      </c>
      <c r="AF383" s="1029" t="s">
        <v>891</v>
      </c>
      <c r="AG383" s="39" t="s">
        <v>23146</v>
      </c>
      <c r="AH383" s="1" t="s">
        <v>23153</v>
      </c>
      <c r="AI383" s="1036">
        <v>0.76</v>
      </c>
      <c r="AJ383" s="1707">
        <v>60</v>
      </c>
      <c r="AK383" s="40">
        <f t="shared" si="44"/>
        <v>0.12493150684931507</v>
      </c>
      <c r="AL383" s="40">
        <v>0</v>
      </c>
      <c r="AM383" s="41">
        <f t="shared" si="45"/>
        <v>0.12493150684931507</v>
      </c>
      <c r="AN383" s="40"/>
      <c r="AO383" s="40"/>
      <c r="AP383" s="40"/>
      <c r="AQ383" s="1644"/>
      <c r="AR383" s="1034"/>
      <c r="AS383" s="45"/>
      <c r="AT383" s="1029"/>
      <c r="AU383" s="1029"/>
      <c r="AV383" s="46"/>
      <c r="AW383" s="1029"/>
      <c r="AX383" s="46"/>
      <c r="AY383" s="2391"/>
    </row>
    <row r="384" spans="1:57" s="8" customFormat="1" ht="15.95" customHeight="1" x14ac:dyDescent="0.25">
      <c r="A384" s="36"/>
      <c r="B384" s="1029"/>
      <c r="C384" s="2"/>
      <c r="D384" s="1029"/>
      <c r="E384" s="1029"/>
      <c r="F384" s="1029"/>
      <c r="G384" s="1029"/>
      <c r="H384" s="1029"/>
      <c r="I384" s="1029"/>
      <c r="J384" s="1029"/>
      <c r="K384" s="1029"/>
      <c r="L384" s="1029"/>
      <c r="M384" s="1029"/>
      <c r="N384" s="1036"/>
      <c r="O384" s="1036"/>
      <c r="P384" s="1557"/>
      <c r="Q384" s="37"/>
      <c r="R384" s="448"/>
      <c r="S384" s="448"/>
      <c r="T384" s="448"/>
      <c r="U384" s="448"/>
      <c r="V384" s="448"/>
      <c r="W384" s="448"/>
      <c r="X384" s="448"/>
      <c r="Y384" s="1029" t="s">
        <v>230</v>
      </c>
      <c r="Z384" s="1029" t="s">
        <v>230</v>
      </c>
      <c r="AA384" s="1" t="s">
        <v>230</v>
      </c>
      <c r="AB384" s="1029" t="s">
        <v>230</v>
      </c>
      <c r="AC384" s="1029" t="s">
        <v>230</v>
      </c>
      <c r="AD384" s="1029" t="s">
        <v>230</v>
      </c>
      <c r="AE384" s="1029" t="s">
        <v>890</v>
      </c>
      <c r="AF384" s="1029" t="s">
        <v>892</v>
      </c>
      <c r="AG384" s="39">
        <v>1145030000610</v>
      </c>
      <c r="AH384" s="1029" t="s">
        <v>304</v>
      </c>
      <c r="AI384" s="1036">
        <v>1.1399999999999999</v>
      </c>
      <c r="AJ384" s="1036">
        <v>60</v>
      </c>
      <c r="AK384" s="40">
        <f>AJ384*AI384/365</f>
        <v>0.18739726027397258</v>
      </c>
      <c r="AL384" s="40">
        <v>0</v>
      </c>
      <c r="AM384" s="14">
        <f>SUBTOTAL(9,AK384:AL384)</f>
        <v>0.18739726027397258</v>
      </c>
      <c r="AN384" s="40"/>
      <c r="AO384" s="40"/>
      <c r="AP384" s="40"/>
      <c r="AQ384" s="1644"/>
      <c r="AR384" s="1034"/>
      <c r="AS384" s="45"/>
      <c r="AT384" s="1029"/>
      <c r="AU384" s="1029"/>
      <c r="AV384" s="46"/>
      <c r="AW384" s="1029"/>
      <c r="AX384" s="46"/>
      <c r="AY384" s="2391"/>
    </row>
    <row r="385" spans="1:51" s="8" customFormat="1" ht="15.95" customHeight="1" x14ac:dyDescent="0.25">
      <c r="A385" s="36"/>
      <c r="B385" s="1029"/>
      <c r="C385" s="2"/>
      <c r="D385" s="1029"/>
      <c r="E385" s="1029"/>
      <c r="F385" s="1029"/>
      <c r="G385" s="1029"/>
      <c r="H385" s="1029"/>
      <c r="I385" s="1029"/>
      <c r="J385" s="1029"/>
      <c r="K385" s="1029"/>
      <c r="L385" s="1029"/>
      <c r="M385" s="1029"/>
      <c r="N385" s="1036"/>
      <c r="O385" s="1036"/>
      <c r="P385" s="1557"/>
      <c r="Q385" s="37"/>
      <c r="R385" s="448"/>
      <c r="S385" s="448"/>
      <c r="T385" s="448"/>
      <c r="U385" s="448"/>
      <c r="V385" s="448"/>
      <c r="W385" s="448"/>
      <c r="X385" s="448"/>
      <c r="Y385" s="1029" t="s">
        <v>230</v>
      </c>
      <c r="Z385" s="1029" t="s">
        <v>230</v>
      </c>
      <c r="AA385" s="1" t="s">
        <v>230</v>
      </c>
      <c r="AB385" s="1029" t="s">
        <v>230</v>
      </c>
      <c r="AC385" s="1029" t="s">
        <v>230</v>
      </c>
      <c r="AD385" s="1029" t="s">
        <v>230</v>
      </c>
      <c r="AE385" s="1029" t="s">
        <v>883</v>
      </c>
      <c r="AF385" s="1029" t="s">
        <v>632</v>
      </c>
      <c r="AG385" s="39">
        <v>1147746779014</v>
      </c>
      <c r="AH385" s="1029" t="s">
        <v>304</v>
      </c>
      <c r="AI385" s="1036">
        <v>1.1399999999999999</v>
      </c>
      <c r="AJ385" s="1036">
        <v>86</v>
      </c>
      <c r="AK385" s="40">
        <f>AJ385*AI385/365</f>
        <v>0.26860273972602738</v>
      </c>
      <c r="AL385" s="40">
        <v>0</v>
      </c>
      <c r="AM385" s="14">
        <f>SUBTOTAL(9,AK385:AL385)</f>
        <v>0.26860273972602738</v>
      </c>
      <c r="AN385" s="40"/>
      <c r="AO385" s="40"/>
      <c r="AP385" s="40"/>
      <c r="AQ385" s="1644"/>
      <c r="AR385" s="1034"/>
      <c r="AS385" s="45"/>
      <c r="AT385" s="1029"/>
      <c r="AU385" s="1029"/>
      <c r="AV385" s="46"/>
      <c r="AW385" s="1029"/>
      <c r="AX385" s="46"/>
      <c r="AY385" s="2391"/>
    </row>
    <row r="386" spans="1:51" s="8" customFormat="1" ht="15.95" customHeight="1" x14ac:dyDescent="0.25">
      <c r="A386" s="36"/>
      <c r="B386" s="1029"/>
      <c r="C386" s="2"/>
      <c r="D386" s="1029"/>
      <c r="E386" s="1029"/>
      <c r="F386" s="1029"/>
      <c r="G386" s="1029"/>
      <c r="H386" s="1029"/>
      <c r="I386" s="1029"/>
      <c r="J386" s="1029"/>
      <c r="K386" s="1029"/>
      <c r="L386" s="1029"/>
      <c r="M386" s="1029"/>
      <c r="N386" s="1036"/>
      <c r="O386" s="1036"/>
      <c r="P386" s="1557"/>
      <c r="Q386" s="37"/>
      <c r="R386" s="448"/>
      <c r="S386" s="448"/>
      <c r="T386" s="448"/>
      <c r="U386" s="448"/>
      <c r="V386" s="448"/>
      <c r="W386" s="448"/>
      <c r="X386" s="448"/>
      <c r="Y386" s="1029" t="s">
        <v>230</v>
      </c>
      <c r="Z386" s="1029" t="s">
        <v>230</v>
      </c>
      <c r="AA386" s="1" t="s">
        <v>230</v>
      </c>
      <c r="AB386" s="1029" t="s">
        <v>230</v>
      </c>
      <c r="AC386" s="1029" t="s">
        <v>230</v>
      </c>
      <c r="AD386" s="1029" t="s">
        <v>230</v>
      </c>
      <c r="AE386" s="1029" t="s">
        <v>893</v>
      </c>
      <c r="AF386" s="1029" t="s">
        <v>894</v>
      </c>
      <c r="AG386" s="39">
        <v>1127746183135</v>
      </c>
      <c r="AH386" s="1029" t="s">
        <v>304</v>
      </c>
      <c r="AI386" s="1036">
        <v>1.1399999999999999</v>
      </c>
      <c r="AJ386" s="1036">
        <v>92</v>
      </c>
      <c r="AK386" s="40">
        <f>AJ386*AI386/365</f>
        <v>0.28734246575342465</v>
      </c>
      <c r="AL386" s="40">
        <v>0</v>
      </c>
      <c r="AM386" s="14">
        <f>SUBTOTAL(9,AK386:AL386)</f>
        <v>0.28734246575342465</v>
      </c>
      <c r="AN386" s="40"/>
      <c r="AO386" s="40"/>
      <c r="AP386" s="40"/>
      <c r="AQ386" s="1644"/>
      <c r="AR386" s="1034"/>
      <c r="AS386" s="45"/>
      <c r="AT386" s="1029"/>
      <c r="AU386" s="1029"/>
      <c r="AV386" s="46"/>
      <c r="AW386" s="1029"/>
      <c r="AX386" s="46"/>
      <c r="AY386" s="2391"/>
    </row>
    <row r="387" spans="1:51" s="8" customFormat="1" ht="15.95" customHeight="1" x14ac:dyDescent="0.25">
      <c r="A387" s="93"/>
      <c r="B387" s="88"/>
      <c r="C387" s="107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21"/>
      <c r="O387" s="21"/>
      <c r="P387" s="21"/>
      <c r="Q387" s="97"/>
      <c r="R387" s="94"/>
      <c r="S387" s="94"/>
      <c r="T387" s="94"/>
      <c r="U387" s="94"/>
      <c r="V387" s="94"/>
      <c r="W387" s="94"/>
      <c r="X387" s="94"/>
      <c r="Y387" s="88" t="s">
        <v>230</v>
      </c>
      <c r="Z387" s="88" t="s">
        <v>230</v>
      </c>
      <c r="AA387" s="90" t="s">
        <v>230</v>
      </c>
      <c r="AB387" s="88" t="s">
        <v>230</v>
      </c>
      <c r="AC387" s="88" t="s">
        <v>230</v>
      </c>
      <c r="AD387" s="88" t="s">
        <v>230</v>
      </c>
      <c r="AE387" s="88" t="s">
        <v>890</v>
      </c>
      <c r="AF387" s="88" t="s">
        <v>895</v>
      </c>
      <c r="AG387" s="95">
        <v>319508100232437</v>
      </c>
      <c r="AH387" s="88" t="s">
        <v>280</v>
      </c>
      <c r="AI387" s="21">
        <v>0.87</v>
      </c>
      <c r="AJ387" s="97">
        <v>4</v>
      </c>
      <c r="AK387" s="40">
        <f>AJ387*AI387/365</f>
        <v>9.5342465753424661E-3</v>
      </c>
      <c r="AL387" s="98">
        <v>0</v>
      </c>
      <c r="AM387" s="41">
        <f>SUBTOTAL(9,AK387:AL387)</f>
        <v>9.5342465753424661E-3</v>
      </c>
      <c r="AN387" s="98"/>
      <c r="AO387" s="98"/>
      <c r="AP387" s="98"/>
      <c r="AQ387" s="368"/>
      <c r="AR387" s="47"/>
      <c r="AS387" s="48"/>
      <c r="AT387" s="88"/>
      <c r="AU387" s="88"/>
      <c r="AV387" s="52"/>
      <c r="AW387" s="88"/>
      <c r="AX387" s="46"/>
      <c r="AY387" s="2391"/>
    </row>
    <row r="388" spans="1:51" s="8" customFormat="1" ht="15.95" customHeight="1" x14ac:dyDescent="0.25">
      <c r="A388" s="1553"/>
      <c r="B388" s="1022"/>
      <c r="C388" s="2003"/>
      <c r="D388" s="1022"/>
      <c r="E388" s="1022"/>
      <c r="F388" s="1022"/>
      <c r="G388" s="1022"/>
      <c r="H388" s="1022"/>
      <c r="I388" s="1022"/>
      <c r="J388" s="1022"/>
      <c r="K388" s="1022"/>
      <c r="L388" s="1022"/>
      <c r="M388" s="1022"/>
      <c r="N388" s="1025"/>
      <c r="O388" s="1025"/>
      <c r="P388" s="1025"/>
      <c r="Q388" s="2004"/>
      <c r="R388" s="1485"/>
      <c r="S388" s="1485"/>
      <c r="T388" s="1485"/>
      <c r="U388" s="1485"/>
      <c r="V388" s="1485"/>
      <c r="W388" s="1485"/>
      <c r="X388" s="1485"/>
      <c r="Y388" s="1022" t="s">
        <v>230</v>
      </c>
      <c r="Z388" s="1022" t="s">
        <v>230</v>
      </c>
      <c r="AA388" s="1019" t="s">
        <v>230</v>
      </c>
      <c r="AB388" s="1022" t="s">
        <v>230</v>
      </c>
      <c r="AC388" s="1022" t="s">
        <v>230</v>
      </c>
      <c r="AD388" s="1022" t="s">
        <v>230</v>
      </c>
      <c r="AE388" s="1022" t="s">
        <v>883</v>
      </c>
      <c r="AF388" s="1022" t="s">
        <v>885</v>
      </c>
      <c r="AG388" s="1023">
        <v>1163668122947</v>
      </c>
      <c r="AH388" s="1022" t="s">
        <v>22880</v>
      </c>
      <c r="AI388" s="1025">
        <v>0.28999999999999998</v>
      </c>
      <c r="AJ388" s="2004">
        <v>20</v>
      </c>
      <c r="AK388" s="1024">
        <f>AJ388*AI388/365</f>
        <v>1.589041095890411E-2</v>
      </c>
      <c r="AL388" s="1024">
        <v>0</v>
      </c>
      <c r="AM388" s="1486">
        <f>SUBTOTAL(9,AK388:AL388)</f>
        <v>1.589041095890411E-2</v>
      </c>
      <c r="AN388" s="1024"/>
      <c r="AO388" s="1024"/>
      <c r="AP388" s="1024"/>
      <c r="AQ388" s="1668"/>
      <c r="AR388" s="1104"/>
      <c r="AS388" s="1105"/>
      <c r="AT388" s="1022"/>
      <c r="AU388" s="1022"/>
      <c r="AV388" s="1489"/>
      <c r="AW388" s="1022" t="s">
        <v>16781</v>
      </c>
      <c r="AX388" s="1489" t="s">
        <v>16781</v>
      </c>
      <c r="AY388" s="2391"/>
    </row>
    <row r="389" spans="1:51" s="55" customFormat="1" ht="15.95" customHeight="1" x14ac:dyDescent="0.25">
      <c r="A389" s="182">
        <v>40</v>
      </c>
      <c r="B389" s="166" t="s">
        <v>49</v>
      </c>
      <c r="C389" s="170" t="s">
        <v>17639</v>
      </c>
      <c r="D389" s="166" t="s">
        <v>19151</v>
      </c>
      <c r="E389" s="166" t="s">
        <v>897</v>
      </c>
      <c r="F389" s="166" t="s">
        <v>898</v>
      </c>
      <c r="G389" s="166"/>
      <c r="H389" s="166" t="s">
        <v>219</v>
      </c>
      <c r="I389" s="166" t="s">
        <v>220</v>
      </c>
      <c r="J389" s="166" t="s">
        <v>317</v>
      </c>
      <c r="K389" s="166">
        <v>0</v>
      </c>
      <c r="L389" s="166" t="s">
        <v>317</v>
      </c>
      <c r="M389" s="166">
        <v>0</v>
      </c>
      <c r="N389" s="186">
        <v>2</v>
      </c>
      <c r="O389" s="186">
        <v>1</v>
      </c>
      <c r="P389" s="186">
        <v>2</v>
      </c>
      <c r="Q389" s="184">
        <v>16</v>
      </c>
      <c r="R389" s="183"/>
      <c r="S389" s="183">
        <v>0</v>
      </c>
      <c r="T389" s="183"/>
      <c r="U389" s="183">
        <v>0</v>
      </c>
      <c r="V389" s="183"/>
      <c r="W389" s="183">
        <v>2</v>
      </c>
      <c r="X389" s="183"/>
      <c r="Y389" s="166" t="s">
        <v>899</v>
      </c>
      <c r="Z389" s="166" t="s">
        <v>900</v>
      </c>
      <c r="AA389" s="203" t="s">
        <v>901</v>
      </c>
      <c r="AB389" s="166" t="s">
        <v>902</v>
      </c>
      <c r="AC389" s="166" t="s">
        <v>903</v>
      </c>
      <c r="AD389" s="919" t="s">
        <v>904</v>
      </c>
      <c r="AE389" s="166" t="s">
        <v>905</v>
      </c>
      <c r="AF389" s="166" t="s">
        <v>906</v>
      </c>
      <c r="AG389" s="165" t="s">
        <v>230</v>
      </c>
      <c r="AH389" s="201" t="s">
        <v>337</v>
      </c>
      <c r="AI389" s="167">
        <v>0.114</v>
      </c>
      <c r="AJ389" s="168">
        <v>28441.7</v>
      </c>
      <c r="AK389" s="167">
        <v>6.7792545205479442</v>
      </c>
      <c r="AL389" s="167">
        <v>2.1039065753424655</v>
      </c>
      <c r="AM389" s="187">
        <f>AK389+AL389</f>
        <v>8.8831610958904097</v>
      </c>
      <c r="AN389" s="167">
        <f>AK389</f>
        <v>6.7792545205479442</v>
      </c>
      <c r="AO389" s="167">
        <f>AL389</f>
        <v>2.1039065753424655</v>
      </c>
      <c r="AP389" s="167">
        <f>AN389+AO389</f>
        <v>8.8831610958904097</v>
      </c>
      <c r="AQ389" s="167">
        <f>AP389*30</f>
        <v>266.49483287671228</v>
      </c>
      <c r="AR389" s="193" t="s">
        <v>231</v>
      </c>
      <c r="AS389" s="194" t="s">
        <v>907</v>
      </c>
      <c r="AT389" s="166" t="s">
        <v>232</v>
      </c>
      <c r="AU389" s="166" t="s">
        <v>896</v>
      </c>
      <c r="AV389" s="679" t="s">
        <v>908</v>
      </c>
      <c r="AW389" s="166" t="s">
        <v>19923</v>
      </c>
      <c r="AX389" s="46"/>
      <c r="AY389" s="2391"/>
    </row>
    <row r="390" spans="1:51" s="55" customFormat="1" ht="20.25" customHeight="1" x14ac:dyDescent="0.25">
      <c r="A390" s="182">
        <v>41</v>
      </c>
      <c r="B390" s="166" t="s">
        <v>49</v>
      </c>
      <c r="C390" s="170" t="s">
        <v>17639</v>
      </c>
      <c r="D390" s="166" t="s">
        <v>19152</v>
      </c>
      <c r="E390" s="166" t="s">
        <v>909</v>
      </c>
      <c r="F390" s="166" t="s">
        <v>910</v>
      </c>
      <c r="G390" s="166"/>
      <c r="H390" s="166" t="s">
        <v>219</v>
      </c>
      <c r="I390" s="166" t="s">
        <v>220</v>
      </c>
      <c r="J390" s="166" t="s">
        <v>221</v>
      </c>
      <c r="K390" s="166" t="s">
        <v>222</v>
      </c>
      <c r="L390" s="166" t="s">
        <v>317</v>
      </c>
      <c r="M390" s="166">
        <v>0</v>
      </c>
      <c r="N390" s="186">
        <v>3</v>
      </c>
      <c r="O390" s="186">
        <v>3</v>
      </c>
      <c r="P390" s="186">
        <v>9</v>
      </c>
      <c r="Q390" s="184">
        <v>6</v>
      </c>
      <c r="R390" s="183"/>
      <c r="S390" s="183">
        <v>0</v>
      </c>
      <c r="T390" s="183"/>
      <c r="U390" s="183">
        <v>0</v>
      </c>
      <c r="V390" s="918" t="s">
        <v>911</v>
      </c>
      <c r="W390" s="183">
        <v>1</v>
      </c>
      <c r="X390" s="183"/>
      <c r="Y390" s="166" t="s">
        <v>899</v>
      </c>
      <c r="Z390" s="166" t="s">
        <v>912</v>
      </c>
      <c r="AA390" s="203">
        <v>1157746721252</v>
      </c>
      <c r="AB390" s="166" t="s">
        <v>913</v>
      </c>
      <c r="AC390" s="166" t="s">
        <v>914</v>
      </c>
      <c r="AD390" s="673" t="s">
        <v>904</v>
      </c>
      <c r="AE390" s="166" t="s">
        <v>915</v>
      </c>
      <c r="AF390" s="166" t="s">
        <v>273</v>
      </c>
      <c r="AG390" s="165" t="s">
        <v>230</v>
      </c>
      <c r="AH390" s="201" t="s">
        <v>337</v>
      </c>
      <c r="AI390" s="167">
        <v>0.114</v>
      </c>
      <c r="AJ390" s="168">
        <v>11732.5</v>
      </c>
      <c r="AK390" s="167">
        <v>2.7965136986301369</v>
      </c>
      <c r="AL390" s="167">
        <v>0.86788356164383551</v>
      </c>
      <c r="AM390" s="187">
        <f>AK390+AL390</f>
        <v>3.6643972602739723</v>
      </c>
      <c r="AN390" s="167">
        <f>SUM(AK390:AK391)</f>
        <v>7.7491972602739727</v>
      </c>
      <c r="AO390" s="167">
        <f>SUM(AL390:AL391)</f>
        <v>2.4049232876712328</v>
      </c>
      <c r="AP390" s="167">
        <f>AN390+AO390</f>
        <v>10.154120547945205</v>
      </c>
      <c r="AQ390" s="167">
        <f>AP390*30</f>
        <v>304.62361643835612</v>
      </c>
      <c r="AR390" s="193" t="s">
        <v>231</v>
      </c>
      <c r="AS390" s="194" t="s">
        <v>907</v>
      </c>
      <c r="AT390" s="166" t="s">
        <v>232</v>
      </c>
      <c r="AU390" s="166" t="s">
        <v>896</v>
      </c>
      <c r="AV390" s="679" t="s">
        <v>916</v>
      </c>
      <c r="AW390" s="166" t="s">
        <v>19923</v>
      </c>
      <c r="AX390" s="46"/>
      <c r="AY390" s="2391"/>
    </row>
    <row r="391" spans="1:51" s="8" customFormat="1" ht="18.75" customHeight="1" x14ac:dyDescent="0.25">
      <c r="A391" s="122"/>
      <c r="B391" s="123"/>
      <c r="C391" s="144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8"/>
      <c r="O391" s="128"/>
      <c r="P391" s="128"/>
      <c r="Q391" s="140"/>
      <c r="R391" s="124"/>
      <c r="S391" s="124"/>
      <c r="T391" s="124"/>
      <c r="U391" s="124"/>
      <c r="V391" s="124"/>
      <c r="W391" s="124"/>
      <c r="X391" s="124"/>
      <c r="Y391" s="123" t="s">
        <v>230</v>
      </c>
      <c r="Z391" s="123" t="s">
        <v>230</v>
      </c>
      <c r="AA391" s="135" t="s">
        <v>230</v>
      </c>
      <c r="AB391" s="123" t="s">
        <v>230</v>
      </c>
      <c r="AC391" s="123" t="s">
        <v>230</v>
      </c>
      <c r="AD391" s="123" t="s">
        <v>230</v>
      </c>
      <c r="AE391" s="123" t="s">
        <v>917</v>
      </c>
      <c r="AF391" s="123" t="s">
        <v>275</v>
      </c>
      <c r="AG391" s="125" t="s">
        <v>230</v>
      </c>
      <c r="AH391" s="123" t="s">
        <v>59</v>
      </c>
      <c r="AI391" s="126">
        <v>0.114</v>
      </c>
      <c r="AJ391" s="127">
        <v>20778.5</v>
      </c>
      <c r="AK391" s="126">
        <v>4.9526835616438358</v>
      </c>
      <c r="AL391" s="126">
        <v>1.5370397260273971</v>
      </c>
      <c r="AM391" s="129">
        <v>6.4897232876712332</v>
      </c>
      <c r="AN391" s="126"/>
      <c r="AO391" s="126"/>
      <c r="AP391" s="126"/>
      <c r="AQ391" s="369"/>
      <c r="AR391" s="49"/>
      <c r="AS391" s="50"/>
      <c r="AT391" s="123"/>
      <c r="AU391" s="123"/>
      <c r="AV391" s="73"/>
      <c r="AW391" s="123"/>
      <c r="AX391" s="73"/>
      <c r="AY391" s="2391"/>
    </row>
    <row r="392" spans="1:51" s="55" customFormat="1" ht="15.95" customHeight="1" x14ac:dyDescent="0.25">
      <c r="A392" s="182">
        <v>42</v>
      </c>
      <c r="B392" s="166" t="s">
        <v>49</v>
      </c>
      <c r="C392" s="170" t="s">
        <v>17639</v>
      </c>
      <c r="D392" s="166" t="s">
        <v>22531</v>
      </c>
      <c r="E392" s="166" t="s">
        <v>918</v>
      </c>
      <c r="F392" s="166" t="s">
        <v>919</v>
      </c>
      <c r="G392" s="166"/>
      <c r="H392" s="166" t="s">
        <v>219</v>
      </c>
      <c r="I392" s="166" t="s">
        <v>220</v>
      </c>
      <c r="J392" s="166" t="s">
        <v>221</v>
      </c>
      <c r="K392" s="166" t="s">
        <v>222</v>
      </c>
      <c r="L392" s="166" t="s">
        <v>317</v>
      </c>
      <c r="M392" s="166">
        <v>0</v>
      </c>
      <c r="N392" s="186">
        <v>2.2000000000000002</v>
      </c>
      <c r="O392" s="186">
        <v>1</v>
      </c>
      <c r="P392" s="186">
        <v>2.2000000000000002</v>
      </c>
      <c r="Q392" s="184">
        <v>3</v>
      </c>
      <c r="R392" s="183"/>
      <c r="S392" s="183">
        <v>0</v>
      </c>
      <c r="T392" s="183"/>
      <c r="U392" s="183">
        <v>0</v>
      </c>
      <c r="V392" s="183"/>
      <c r="W392" s="183">
        <v>1</v>
      </c>
      <c r="X392" s="183"/>
      <c r="Y392" s="166" t="s">
        <v>920</v>
      </c>
      <c r="Z392" s="166" t="s">
        <v>921</v>
      </c>
      <c r="AA392" s="203" t="s">
        <v>922</v>
      </c>
      <c r="AB392" s="166" t="s">
        <v>923</v>
      </c>
      <c r="AC392" s="166" t="s">
        <v>924</v>
      </c>
      <c r="AD392" s="166" t="s">
        <v>925</v>
      </c>
      <c r="AE392" s="166" t="s">
        <v>926</v>
      </c>
      <c r="AF392" s="166" t="s">
        <v>927</v>
      </c>
      <c r="AG392" s="165" t="s">
        <v>230</v>
      </c>
      <c r="AH392" s="201" t="s">
        <v>337</v>
      </c>
      <c r="AI392" s="167">
        <v>0.114</v>
      </c>
      <c r="AJ392" s="168">
        <v>9173.5</v>
      </c>
      <c r="AK392" s="167">
        <v>2.1865602739726024</v>
      </c>
      <c r="AL392" s="167">
        <v>0.67858767123287667</v>
      </c>
      <c r="AM392" s="187">
        <f t="shared" ref="AM392:AM398" si="46">AK392+AL392</f>
        <v>2.8651479452054791</v>
      </c>
      <c r="AN392" s="167">
        <f t="shared" ref="AN392:AO397" si="47">AK392</f>
        <v>2.1865602739726024</v>
      </c>
      <c r="AO392" s="167">
        <f t="shared" si="47"/>
        <v>0.67858767123287667</v>
      </c>
      <c r="AP392" s="167">
        <f t="shared" ref="AP392:AP398" si="48">AN392+AO392</f>
        <v>2.8651479452054791</v>
      </c>
      <c r="AQ392" s="167">
        <f t="shared" ref="AQ392:AQ398" si="49">AP392*30</f>
        <v>85.954438356164374</v>
      </c>
      <c r="AR392" s="193" t="s">
        <v>231</v>
      </c>
      <c r="AS392" s="194" t="s">
        <v>907</v>
      </c>
      <c r="AT392" s="166" t="s">
        <v>232</v>
      </c>
      <c r="AU392" s="166" t="s">
        <v>896</v>
      </c>
      <c r="AV392" s="679" t="s">
        <v>928</v>
      </c>
      <c r="AW392" s="166" t="s">
        <v>19923</v>
      </c>
      <c r="AX392" s="46"/>
      <c r="AY392" s="2391"/>
    </row>
    <row r="393" spans="1:51" s="55" customFormat="1" ht="15.95" customHeight="1" x14ac:dyDescent="0.25">
      <c r="A393" s="182">
        <v>43</v>
      </c>
      <c r="B393" s="166" t="s">
        <v>49</v>
      </c>
      <c r="C393" s="170" t="s">
        <v>17639</v>
      </c>
      <c r="D393" s="166" t="s">
        <v>19153</v>
      </c>
      <c r="E393" s="166" t="s">
        <v>929</v>
      </c>
      <c r="F393" s="166" t="s">
        <v>930</v>
      </c>
      <c r="G393" s="166"/>
      <c r="H393" s="166" t="s">
        <v>219</v>
      </c>
      <c r="I393" s="166" t="s">
        <v>220</v>
      </c>
      <c r="J393" s="166" t="s">
        <v>221</v>
      </c>
      <c r="K393" s="166" t="s">
        <v>222</v>
      </c>
      <c r="L393" s="166" t="s">
        <v>221</v>
      </c>
      <c r="M393" s="166" t="s">
        <v>223</v>
      </c>
      <c r="N393" s="186">
        <v>4</v>
      </c>
      <c r="O393" s="186">
        <v>3</v>
      </c>
      <c r="P393" s="186">
        <v>12</v>
      </c>
      <c r="Q393" s="184">
        <v>2</v>
      </c>
      <c r="R393" s="183"/>
      <c r="S393" s="183">
        <v>0</v>
      </c>
      <c r="T393" s="183"/>
      <c r="U393" s="183">
        <v>0</v>
      </c>
      <c r="V393" s="183"/>
      <c r="W393" s="183">
        <v>1</v>
      </c>
      <c r="X393" s="183"/>
      <c r="Y393" s="166" t="s">
        <v>920</v>
      </c>
      <c r="Z393" s="166" t="s">
        <v>921</v>
      </c>
      <c r="AA393" s="203" t="s">
        <v>922</v>
      </c>
      <c r="AB393" s="166" t="s">
        <v>923</v>
      </c>
      <c r="AC393" s="166" t="s">
        <v>924</v>
      </c>
      <c r="AD393" s="166" t="s">
        <v>925</v>
      </c>
      <c r="AE393" s="166" t="s">
        <v>931</v>
      </c>
      <c r="AF393" s="166" t="s">
        <v>932</v>
      </c>
      <c r="AG393" s="165" t="s">
        <v>230</v>
      </c>
      <c r="AH393" s="201" t="s">
        <v>337</v>
      </c>
      <c r="AI393" s="167">
        <v>0.114</v>
      </c>
      <c r="AJ393" s="168">
        <v>9173.5</v>
      </c>
      <c r="AK393" s="167">
        <v>2.1865602739726024</v>
      </c>
      <c r="AL393" s="167">
        <v>0.67858767123287667</v>
      </c>
      <c r="AM393" s="187">
        <f t="shared" si="46"/>
        <v>2.8651479452054791</v>
      </c>
      <c r="AN393" s="167">
        <f t="shared" si="47"/>
        <v>2.1865602739726024</v>
      </c>
      <c r="AO393" s="167">
        <f t="shared" si="47"/>
        <v>0.67858767123287667</v>
      </c>
      <c r="AP393" s="167">
        <f t="shared" si="48"/>
        <v>2.8651479452054791</v>
      </c>
      <c r="AQ393" s="167">
        <f t="shared" si="49"/>
        <v>85.954438356164374</v>
      </c>
      <c r="AR393" s="193" t="s">
        <v>231</v>
      </c>
      <c r="AS393" s="194" t="s">
        <v>907</v>
      </c>
      <c r="AT393" s="166" t="s">
        <v>232</v>
      </c>
      <c r="AU393" s="166" t="s">
        <v>896</v>
      </c>
      <c r="AV393" s="679" t="s">
        <v>933</v>
      </c>
      <c r="AW393" s="166" t="s">
        <v>19923</v>
      </c>
      <c r="AX393" s="46"/>
      <c r="AY393" s="2391"/>
    </row>
    <row r="394" spans="1:51" s="55" customFormat="1" ht="15.95" customHeight="1" x14ac:dyDescent="0.25">
      <c r="A394" s="182">
        <v>44</v>
      </c>
      <c r="B394" s="166" t="s">
        <v>49</v>
      </c>
      <c r="C394" s="170" t="s">
        <v>17639</v>
      </c>
      <c r="D394" s="166" t="s">
        <v>19154</v>
      </c>
      <c r="E394" s="166" t="s">
        <v>934</v>
      </c>
      <c r="F394" s="166" t="s">
        <v>935</v>
      </c>
      <c r="G394" s="166"/>
      <c r="H394" s="166" t="s">
        <v>219</v>
      </c>
      <c r="I394" s="166" t="s">
        <v>220</v>
      </c>
      <c r="J394" s="166" t="s">
        <v>221</v>
      </c>
      <c r="K394" s="166" t="s">
        <v>222</v>
      </c>
      <c r="L394" s="166" t="s">
        <v>317</v>
      </c>
      <c r="M394" s="166">
        <v>0</v>
      </c>
      <c r="N394" s="186">
        <v>2.5</v>
      </c>
      <c r="O394" s="186">
        <v>1.5</v>
      </c>
      <c r="P394" s="186">
        <v>3.75</v>
      </c>
      <c r="Q394" s="184">
        <v>3</v>
      </c>
      <c r="R394" s="183"/>
      <c r="S394" s="183">
        <v>0</v>
      </c>
      <c r="T394" s="183"/>
      <c r="U394" s="183">
        <v>0</v>
      </c>
      <c r="V394" s="183"/>
      <c r="W394" s="183">
        <v>1</v>
      </c>
      <c r="X394" s="183"/>
      <c r="Y394" s="166" t="s">
        <v>920</v>
      </c>
      <c r="Z394" s="166" t="s">
        <v>921</v>
      </c>
      <c r="AA394" s="203" t="s">
        <v>922</v>
      </c>
      <c r="AB394" s="166" t="s">
        <v>936</v>
      </c>
      <c r="AC394" s="166" t="s">
        <v>924</v>
      </c>
      <c r="AD394" s="166" t="s">
        <v>925</v>
      </c>
      <c r="AE394" s="166" t="s">
        <v>937</v>
      </c>
      <c r="AF394" s="166" t="s">
        <v>938</v>
      </c>
      <c r="AG394" s="165" t="s">
        <v>230</v>
      </c>
      <c r="AH394" s="201" t="s">
        <v>337</v>
      </c>
      <c r="AI394" s="167">
        <v>0.114</v>
      </c>
      <c r="AJ394" s="168">
        <v>10647.9</v>
      </c>
      <c r="AK394" s="167">
        <v>2.5379926027397257</v>
      </c>
      <c r="AL394" s="167">
        <v>0.78765287671232875</v>
      </c>
      <c r="AM394" s="187">
        <f t="shared" si="46"/>
        <v>3.3256454794520547</v>
      </c>
      <c r="AN394" s="167">
        <f t="shared" si="47"/>
        <v>2.5379926027397257</v>
      </c>
      <c r="AO394" s="167">
        <f t="shared" si="47"/>
        <v>0.78765287671232875</v>
      </c>
      <c r="AP394" s="167">
        <f t="shared" si="48"/>
        <v>3.3256454794520547</v>
      </c>
      <c r="AQ394" s="167">
        <f t="shared" si="49"/>
        <v>99.769364383561637</v>
      </c>
      <c r="AR394" s="193" t="s">
        <v>231</v>
      </c>
      <c r="AS394" s="194" t="s">
        <v>907</v>
      </c>
      <c r="AT394" s="166" t="s">
        <v>232</v>
      </c>
      <c r="AU394" s="166" t="s">
        <v>896</v>
      </c>
      <c r="AV394" s="679" t="s">
        <v>939</v>
      </c>
      <c r="AW394" s="166" t="s">
        <v>19923</v>
      </c>
      <c r="AX394" s="46"/>
      <c r="AY394" s="2391"/>
    </row>
    <row r="395" spans="1:51" s="55" customFormat="1" ht="15.95" customHeight="1" x14ac:dyDescent="0.25">
      <c r="A395" s="182">
        <v>45</v>
      </c>
      <c r="B395" s="166" t="s">
        <v>49</v>
      </c>
      <c r="C395" s="170" t="s">
        <v>17639</v>
      </c>
      <c r="D395" s="166" t="s">
        <v>19155</v>
      </c>
      <c r="E395" s="166" t="s">
        <v>940</v>
      </c>
      <c r="F395" s="166" t="s">
        <v>941</v>
      </c>
      <c r="G395" s="166"/>
      <c r="H395" s="166" t="s">
        <v>219</v>
      </c>
      <c r="I395" s="166" t="s">
        <v>220</v>
      </c>
      <c r="J395" s="166" t="s">
        <v>221</v>
      </c>
      <c r="K395" s="166" t="s">
        <v>222</v>
      </c>
      <c r="L395" s="166" t="s">
        <v>317</v>
      </c>
      <c r="M395" s="166">
        <v>0</v>
      </c>
      <c r="N395" s="186">
        <v>6</v>
      </c>
      <c r="O395" s="186">
        <v>2.2999999999999998</v>
      </c>
      <c r="P395" s="186">
        <v>13.8</v>
      </c>
      <c r="Q395" s="184">
        <v>2</v>
      </c>
      <c r="R395" s="183"/>
      <c r="S395" s="183">
        <v>0</v>
      </c>
      <c r="T395" s="183"/>
      <c r="U395" s="183">
        <v>0</v>
      </c>
      <c r="V395" s="183"/>
      <c r="W395" s="183">
        <v>1</v>
      </c>
      <c r="X395" s="183"/>
      <c r="Y395" s="166" t="s">
        <v>920</v>
      </c>
      <c r="Z395" s="166" t="s">
        <v>921</v>
      </c>
      <c r="AA395" s="203" t="s">
        <v>922</v>
      </c>
      <c r="AB395" s="166" t="s">
        <v>936</v>
      </c>
      <c r="AC395" s="166" t="s">
        <v>924</v>
      </c>
      <c r="AD395" s="166" t="s">
        <v>925</v>
      </c>
      <c r="AE395" s="166" t="s">
        <v>942</v>
      </c>
      <c r="AF395" s="166" t="s">
        <v>943</v>
      </c>
      <c r="AG395" s="165" t="s">
        <v>230</v>
      </c>
      <c r="AH395" s="201" t="s">
        <v>337</v>
      </c>
      <c r="AI395" s="167">
        <v>0.114</v>
      </c>
      <c r="AJ395" s="168">
        <v>4241.1000000000004</v>
      </c>
      <c r="AK395" s="167">
        <v>1.0108923287671234</v>
      </c>
      <c r="AL395" s="167">
        <v>0.3137252054794521</v>
      </c>
      <c r="AM395" s="187">
        <f t="shared" si="46"/>
        <v>1.3246175342465756</v>
      </c>
      <c r="AN395" s="167">
        <f t="shared" si="47"/>
        <v>1.0108923287671234</v>
      </c>
      <c r="AO395" s="167">
        <f t="shared" si="47"/>
        <v>0.3137252054794521</v>
      </c>
      <c r="AP395" s="167">
        <f t="shared" si="48"/>
        <v>1.3246175342465756</v>
      </c>
      <c r="AQ395" s="167">
        <f t="shared" si="49"/>
        <v>39.73852602739727</v>
      </c>
      <c r="AR395" s="193" t="s">
        <v>231</v>
      </c>
      <c r="AS395" s="194" t="s">
        <v>907</v>
      </c>
      <c r="AT395" s="166" t="s">
        <v>232</v>
      </c>
      <c r="AU395" s="166" t="s">
        <v>896</v>
      </c>
      <c r="AV395" s="679" t="s">
        <v>944</v>
      </c>
      <c r="AW395" s="166" t="s">
        <v>19923</v>
      </c>
      <c r="AX395" s="46"/>
      <c r="AY395" s="2391"/>
    </row>
    <row r="396" spans="1:51" s="55" customFormat="1" ht="15.95" customHeight="1" x14ac:dyDescent="0.25">
      <c r="A396" s="182">
        <v>46</v>
      </c>
      <c r="B396" s="166" t="s">
        <v>49</v>
      </c>
      <c r="C396" s="170" t="s">
        <v>17639</v>
      </c>
      <c r="D396" s="166" t="s">
        <v>19156</v>
      </c>
      <c r="E396" s="166" t="s">
        <v>945</v>
      </c>
      <c r="F396" s="166" t="s">
        <v>946</v>
      </c>
      <c r="G396" s="166"/>
      <c r="H396" s="166" t="s">
        <v>219</v>
      </c>
      <c r="I396" s="166" t="s">
        <v>220</v>
      </c>
      <c r="J396" s="166" t="s">
        <v>221</v>
      </c>
      <c r="K396" s="166" t="s">
        <v>223</v>
      </c>
      <c r="L396" s="166" t="s">
        <v>221</v>
      </c>
      <c r="M396" s="166" t="s">
        <v>223</v>
      </c>
      <c r="N396" s="186">
        <v>3.25</v>
      </c>
      <c r="O396" s="186">
        <v>1.35</v>
      </c>
      <c r="P396" s="186">
        <v>4.3899999999999997</v>
      </c>
      <c r="Q396" s="184">
        <v>6</v>
      </c>
      <c r="R396" s="183"/>
      <c r="S396" s="183">
        <v>0</v>
      </c>
      <c r="T396" s="183"/>
      <c r="U396" s="183">
        <v>0</v>
      </c>
      <c r="V396" s="183"/>
      <c r="W396" s="183">
        <v>1</v>
      </c>
      <c r="X396" s="183"/>
      <c r="Y396" s="166" t="s">
        <v>899</v>
      </c>
      <c r="Z396" s="166" t="s">
        <v>900</v>
      </c>
      <c r="AA396" s="203" t="s">
        <v>901</v>
      </c>
      <c r="AB396" s="166" t="s">
        <v>902</v>
      </c>
      <c r="AC396" s="166" t="s">
        <v>903</v>
      </c>
      <c r="AD396" s="166" t="s">
        <v>904</v>
      </c>
      <c r="AE396" s="166" t="s">
        <v>947</v>
      </c>
      <c r="AF396" s="166" t="s">
        <v>948</v>
      </c>
      <c r="AG396" s="165" t="s">
        <v>230</v>
      </c>
      <c r="AH396" s="201" t="s">
        <v>337</v>
      </c>
      <c r="AI396" s="167">
        <v>0.114</v>
      </c>
      <c r="AJ396" s="168">
        <v>19524.3</v>
      </c>
      <c r="AK396" s="167">
        <v>4.6537372602739717</v>
      </c>
      <c r="AL396" s="167">
        <v>1.4442632876712327</v>
      </c>
      <c r="AM396" s="187">
        <f t="shared" si="46"/>
        <v>6.0980005479452046</v>
      </c>
      <c r="AN396" s="167">
        <f t="shared" si="47"/>
        <v>4.6537372602739717</v>
      </c>
      <c r="AO396" s="167">
        <f t="shared" si="47"/>
        <v>1.4442632876712327</v>
      </c>
      <c r="AP396" s="167">
        <f t="shared" si="48"/>
        <v>6.0980005479452046</v>
      </c>
      <c r="AQ396" s="167">
        <f t="shared" si="49"/>
        <v>182.94001643835614</v>
      </c>
      <c r="AR396" s="193" t="s">
        <v>231</v>
      </c>
      <c r="AS396" s="194" t="s">
        <v>907</v>
      </c>
      <c r="AT396" s="166" t="s">
        <v>232</v>
      </c>
      <c r="AU396" s="166" t="s">
        <v>896</v>
      </c>
      <c r="AV396" s="679" t="s">
        <v>949</v>
      </c>
      <c r="AW396" s="166" t="s">
        <v>19923</v>
      </c>
      <c r="AX396" s="46"/>
      <c r="AY396" s="2391"/>
    </row>
    <row r="397" spans="1:51" s="55" customFormat="1" ht="15.95" customHeight="1" x14ac:dyDescent="0.25">
      <c r="A397" s="182">
        <v>47</v>
      </c>
      <c r="B397" s="166" t="s">
        <v>49</v>
      </c>
      <c r="C397" s="170" t="s">
        <v>17639</v>
      </c>
      <c r="D397" s="166" t="s">
        <v>19157</v>
      </c>
      <c r="E397" s="166" t="s">
        <v>950</v>
      </c>
      <c r="F397" s="166" t="s">
        <v>951</v>
      </c>
      <c r="G397" s="166"/>
      <c r="H397" s="166" t="s">
        <v>219</v>
      </c>
      <c r="I397" s="166" t="s">
        <v>220</v>
      </c>
      <c r="J397" s="166" t="s">
        <v>317</v>
      </c>
      <c r="K397" s="166">
        <v>0</v>
      </c>
      <c r="L397" s="166" t="s">
        <v>317</v>
      </c>
      <c r="M397" s="166">
        <v>0</v>
      </c>
      <c r="N397" s="186">
        <v>10</v>
      </c>
      <c r="O397" s="186">
        <v>10</v>
      </c>
      <c r="P397" s="186">
        <v>100</v>
      </c>
      <c r="Q397" s="184">
        <v>4</v>
      </c>
      <c r="R397" s="183"/>
      <c r="S397" s="183">
        <v>0</v>
      </c>
      <c r="T397" s="183"/>
      <c r="U397" s="183">
        <v>0</v>
      </c>
      <c r="V397" s="183"/>
      <c r="W397" s="183">
        <v>1</v>
      </c>
      <c r="X397" s="183"/>
      <c r="Y397" s="166" t="s">
        <v>899</v>
      </c>
      <c r="Z397" s="166" t="s">
        <v>900</v>
      </c>
      <c r="AA397" s="203" t="s">
        <v>901</v>
      </c>
      <c r="AB397" s="166" t="s">
        <v>902</v>
      </c>
      <c r="AC397" s="166" t="s">
        <v>903</v>
      </c>
      <c r="AD397" s="166" t="s">
        <v>904</v>
      </c>
      <c r="AE397" s="166" t="s">
        <v>952</v>
      </c>
      <c r="AF397" s="166" t="s">
        <v>953</v>
      </c>
      <c r="AG397" s="165" t="s">
        <v>230</v>
      </c>
      <c r="AH397" s="201" t="s">
        <v>337</v>
      </c>
      <c r="AI397" s="167">
        <v>0.114</v>
      </c>
      <c r="AJ397" s="168">
        <v>13068.1</v>
      </c>
      <c r="AK397" s="167">
        <v>3.1148621917808219</v>
      </c>
      <c r="AL397" s="167">
        <v>0.96668136986301378</v>
      </c>
      <c r="AM397" s="187">
        <f t="shared" si="46"/>
        <v>4.0815435616438354</v>
      </c>
      <c r="AN397" s="167">
        <f t="shared" si="47"/>
        <v>3.1148621917808219</v>
      </c>
      <c r="AO397" s="167">
        <f t="shared" si="47"/>
        <v>0.96668136986301378</v>
      </c>
      <c r="AP397" s="167">
        <f t="shared" si="48"/>
        <v>4.0815435616438354</v>
      </c>
      <c r="AQ397" s="167">
        <f t="shared" si="49"/>
        <v>122.44630684931506</v>
      </c>
      <c r="AR397" s="193" t="s">
        <v>231</v>
      </c>
      <c r="AS397" s="194" t="s">
        <v>907</v>
      </c>
      <c r="AT397" s="166" t="s">
        <v>232</v>
      </c>
      <c r="AU397" s="166" t="s">
        <v>896</v>
      </c>
      <c r="AV397" s="679" t="s">
        <v>954</v>
      </c>
      <c r="AW397" s="166" t="s">
        <v>19923</v>
      </c>
      <c r="AX397" s="46"/>
      <c r="AY397" s="2391"/>
    </row>
    <row r="398" spans="1:51" s="55" customFormat="1" ht="15.95" customHeight="1" x14ac:dyDescent="0.25">
      <c r="A398" s="182">
        <v>48</v>
      </c>
      <c r="B398" s="170" t="s">
        <v>50</v>
      </c>
      <c r="C398" s="170" t="s">
        <v>59</v>
      </c>
      <c r="D398" s="166" t="s">
        <v>19158</v>
      </c>
      <c r="E398" s="166" t="s">
        <v>956</v>
      </c>
      <c r="F398" s="166" t="s">
        <v>957</v>
      </c>
      <c r="G398" s="166" t="s">
        <v>958</v>
      </c>
      <c r="H398" s="166" t="s">
        <v>219</v>
      </c>
      <c r="I398" s="166" t="s">
        <v>316</v>
      </c>
      <c r="J398" s="166" t="s">
        <v>221</v>
      </c>
      <c r="K398" s="166" t="s">
        <v>222</v>
      </c>
      <c r="L398" s="166" t="s">
        <v>221</v>
      </c>
      <c r="M398" s="166" t="s">
        <v>222</v>
      </c>
      <c r="N398" s="186">
        <v>5</v>
      </c>
      <c r="O398" s="186">
        <v>1.5</v>
      </c>
      <c r="P398" s="186">
        <f>N398*O398</f>
        <v>7.5</v>
      </c>
      <c r="Q398" s="184">
        <v>4</v>
      </c>
      <c r="R398" s="183"/>
      <c r="S398" s="183">
        <v>1</v>
      </c>
      <c r="T398" s="183"/>
      <c r="U398" s="183">
        <v>0</v>
      </c>
      <c r="V398" s="183">
        <v>0</v>
      </c>
      <c r="W398" s="183"/>
      <c r="X398" s="183">
        <v>0</v>
      </c>
      <c r="Y398" s="166" t="s">
        <v>62</v>
      </c>
      <c r="Z398" s="170" t="s">
        <v>224</v>
      </c>
      <c r="AA398" s="197" t="s">
        <v>959</v>
      </c>
      <c r="AB398" s="166" t="s">
        <v>960</v>
      </c>
      <c r="AC398" s="166" t="s">
        <v>961</v>
      </c>
      <c r="AD398" s="198" t="s">
        <v>962</v>
      </c>
      <c r="AE398" s="201" t="s">
        <v>963</v>
      </c>
      <c r="AF398" s="166" t="s">
        <v>238</v>
      </c>
      <c r="AG398" s="165" t="s">
        <v>230</v>
      </c>
      <c r="AH398" s="166" t="s">
        <v>59</v>
      </c>
      <c r="AI398" s="167">
        <v>0.114</v>
      </c>
      <c r="AJ398" s="168">
        <v>680.45500000000004</v>
      </c>
      <c r="AK398" s="167">
        <v>0.16219064383561643</v>
      </c>
      <c r="AL398" s="167">
        <v>5.0335027397260278E-2</v>
      </c>
      <c r="AM398" s="187">
        <f t="shared" si="46"/>
        <v>0.21252567123287672</v>
      </c>
      <c r="AN398" s="167">
        <f>SUM(AK398:AK401)</f>
        <v>0.8370188958904109</v>
      </c>
      <c r="AO398" s="167">
        <f>SUM(AL398:AL401)</f>
        <v>0.25976448493150683</v>
      </c>
      <c r="AP398" s="167">
        <f t="shared" si="48"/>
        <v>1.0967833808219178</v>
      </c>
      <c r="AQ398" s="167">
        <f t="shared" si="49"/>
        <v>32.903501424657534</v>
      </c>
      <c r="AR398" s="193" t="s">
        <v>231</v>
      </c>
      <c r="AS398" s="194" t="s">
        <v>431</v>
      </c>
      <c r="AT398" s="166" t="s">
        <v>232</v>
      </c>
      <c r="AU398" s="166" t="s">
        <v>59</v>
      </c>
      <c r="AV398" s="679" t="s">
        <v>964</v>
      </c>
      <c r="AW398" s="166" t="s">
        <v>234</v>
      </c>
      <c r="AX398" s="46"/>
      <c r="AY398" s="2391"/>
    </row>
    <row r="399" spans="1:51" s="8" customFormat="1" ht="15.95" customHeight="1" x14ac:dyDescent="0.25">
      <c r="A399" s="112"/>
      <c r="B399" s="113"/>
      <c r="C399" s="121"/>
      <c r="D399" s="113"/>
      <c r="E399" s="113"/>
      <c r="F399" s="113"/>
      <c r="G399" s="113" t="s">
        <v>958</v>
      </c>
      <c r="H399" s="113"/>
      <c r="I399" s="113"/>
      <c r="J399" s="113"/>
      <c r="K399" s="113"/>
      <c r="L399" s="113"/>
      <c r="M399" s="113"/>
      <c r="N399" s="118"/>
      <c r="O399" s="118"/>
      <c r="P399" s="118"/>
      <c r="Q399" s="120"/>
      <c r="R399" s="114"/>
      <c r="S399" s="114"/>
      <c r="T399" s="114"/>
      <c r="U399" s="114"/>
      <c r="V399" s="114"/>
      <c r="W399" s="114"/>
      <c r="X399" s="114"/>
      <c r="Y399" s="113" t="s">
        <v>230</v>
      </c>
      <c r="Z399" s="113" t="s">
        <v>230</v>
      </c>
      <c r="AA399" s="132" t="s">
        <v>230</v>
      </c>
      <c r="AB399" s="113" t="s">
        <v>230</v>
      </c>
      <c r="AC399" s="113" t="s">
        <v>230</v>
      </c>
      <c r="AD399" s="113" t="s">
        <v>230</v>
      </c>
      <c r="AE399" s="146" t="s">
        <v>965</v>
      </c>
      <c r="AF399" s="113" t="s">
        <v>239</v>
      </c>
      <c r="AG399" s="115" t="s">
        <v>230</v>
      </c>
      <c r="AH399" s="113" t="s">
        <v>59</v>
      </c>
      <c r="AI399" s="116">
        <v>0.114</v>
      </c>
      <c r="AJ399" s="117">
        <v>159.08000000000001</v>
      </c>
      <c r="AK399" s="116">
        <v>3.7917698630136984E-2</v>
      </c>
      <c r="AL399" s="116">
        <v>1.1767561643835616E-2</v>
      </c>
      <c r="AM399" s="119">
        <v>4.9685260273972603E-2</v>
      </c>
      <c r="AN399" s="116"/>
      <c r="AO399" s="116"/>
      <c r="AP399" s="116"/>
      <c r="AQ399" s="367"/>
      <c r="AR399" s="42"/>
      <c r="AS399" s="43"/>
      <c r="AT399" s="113"/>
      <c r="AU399" s="113"/>
      <c r="AV399" s="44"/>
      <c r="AW399" s="113"/>
      <c r="AX399" s="44"/>
      <c r="AY399" s="2391"/>
    </row>
    <row r="400" spans="1:51" s="8" customFormat="1" ht="15.95" customHeight="1" x14ac:dyDescent="0.25">
      <c r="A400" s="36"/>
      <c r="B400" s="1029"/>
      <c r="C400" s="2"/>
      <c r="D400" s="1029"/>
      <c r="E400" s="1029"/>
      <c r="F400" s="1029"/>
      <c r="G400" s="1029"/>
      <c r="H400" s="1029"/>
      <c r="I400" s="1029"/>
      <c r="J400" s="1029"/>
      <c r="K400" s="1029"/>
      <c r="L400" s="1029"/>
      <c r="M400" s="1029"/>
      <c r="N400" s="1036"/>
      <c r="O400" s="1036"/>
      <c r="P400" s="1557"/>
      <c r="Q400" s="37"/>
      <c r="R400" s="448"/>
      <c r="S400" s="448"/>
      <c r="T400" s="448"/>
      <c r="U400" s="448"/>
      <c r="V400" s="448"/>
      <c r="W400" s="448"/>
      <c r="X400" s="448"/>
      <c r="Y400" s="1029" t="s">
        <v>230</v>
      </c>
      <c r="Z400" s="1029" t="s">
        <v>230</v>
      </c>
      <c r="AA400" s="1" t="s">
        <v>230</v>
      </c>
      <c r="AB400" s="1029" t="s">
        <v>230</v>
      </c>
      <c r="AC400" s="1029" t="s">
        <v>230</v>
      </c>
      <c r="AD400" s="1029" t="s">
        <v>230</v>
      </c>
      <c r="AE400" s="3" t="s">
        <v>966</v>
      </c>
      <c r="AF400" s="1029" t="s">
        <v>500</v>
      </c>
      <c r="AG400" s="39" t="s">
        <v>230</v>
      </c>
      <c r="AH400" s="1029" t="s">
        <v>59</v>
      </c>
      <c r="AI400" s="40">
        <v>0.114</v>
      </c>
      <c r="AJ400" s="1037">
        <v>152.096</v>
      </c>
      <c r="AK400" s="40">
        <v>3.6253019178082185E-2</v>
      </c>
      <c r="AL400" s="40">
        <v>1.125093698630137E-2</v>
      </c>
      <c r="AM400" s="41">
        <v>4.7503956164383555E-2</v>
      </c>
      <c r="AN400" s="40"/>
      <c r="AO400" s="40"/>
      <c r="AP400" s="40"/>
      <c r="AQ400" s="1644"/>
      <c r="AR400" s="1034"/>
      <c r="AS400" s="45"/>
      <c r="AT400" s="1029"/>
      <c r="AU400" s="1029"/>
      <c r="AV400" s="46"/>
      <c r="AW400" s="1029"/>
      <c r="AX400" s="46"/>
      <c r="AY400" s="2391"/>
    </row>
    <row r="401" spans="1:51" s="8" customFormat="1" ht="15.95" customHeight="1" x14ac:dyDescent="0.25">
      <c r="A401" s="36"/>
      <c r="B401" s="1029"/>
      <c r="C401" s="2"/>
      <c r="D401" s="1029"/>
      <c r="E401" s="1029"/>
      <c r="F401" s="1029"/>
      <c r="G401" s="1029"/>
      <c r="H401" s="1029"/>
      <c r="I401" s="1029"/>
      <c r="J401" s="1029"/>
      <c r="K401" s="1029"/>
      <c r="L401" s="1029"/>
      <c r="M401" s="1029"/>
      <c r="N401" s="1036"/>
      <c r="O401" s="1036"/>
      <c r="P401" s="1557"/>
      <c r="Q401" s="37"/>
      <c r="R401" s="448"/>
      <c r="S401" s="448"/>
      <c r="T401" s="448"/>
      <c r="U401" s="448"/>
      <c r="V401" s="448"/>
      <c r="W401" s="448"/>
      <c r="X401" s="448"/>
      <c r="Y401" s="1029" t="s">
        <v>230</v>
      </c>
      <c r="Z401" s="1029" t="s">
        <v>230</v>
      </c>
      <c r="AA401" s="1" t="s">
        <v>230</v>
      </c>
      <c r="AB401" s="1029" t="s">
        <v>230</v>
      </c>
      <c r="AC401" s="1029" t="s">
        <v>230</v>
      </c>
      <c r="AD401" s="1029" t="s">
        <v>230</v>
      </c>
      <c r="AE401" s="1029" t="s">
        <v>967</v>
      </c>
      <c r="AF401" s="1029" t="s">
        <v>968</v>
      </c>
      <c r="AG401" s="39" t="s">
        <v>230</v>
      </c>
      <c r="AH401" s="1029" t="s">
        <v>58</v>
      </c>
      <c r="AI401" s="1029">
        <v>0.114</v>
      </c>
      <c r="AJ401" s="1036">
        <v>2520</v>
      </c>
      <c r="AK401" s="40">
        <f>AJ401*0.087/365</f>
        <v>0.60065753424657531</v>
      </c>
      <c r="AL401" s="40">
        <f>AJ401*0.027/365</f>
        <v>0.18641095890410961</v>
      </c>
      <c r="AM401" s="40">
        <f>AK401+AL401</f>
        <v>0.78706849315068494</v>
      </c>
      <c r="AN401" s="40"/>
      <c r="AO401" s="40"/>
      <c r="AP401" s="40"/>
      <c r="AQ401" s="368"/>
      <c r="AR401" s="47"/>
      <c r="AS401" s="48"/>
      <c r="AT401" s="1029"/>
      <c r="AU401" s="1029"/>
      <c r="AV401" s="46"/>
      <c r="AW401" s="1029"/>
      <c r="AX401" s="46"/>
      <c r="AY401" s="2391"/>
    </row>
    <row r="402" spans="1:51" s="8" customFormat="1" ht="33" customHeight="1" x14ac:dyDescent="0.25">
      <c r="A402" s="182">
        <v>49</v>
      </c>
      <c r="B402" s="170" t="s">
        <v>50</v>
      </c>
      <c r="C402" s="170" t="s">
        <v>59</v>
      </c>
      <c r="D402" s="166" t="s">
        <v>19159</v>
      </c>
      <c r="E402" s="166" t="s">
        <v>970</v>
      </c>
      <c r="F402" s="166" t="s">
        <v>971</v>
      </c>
      <c r="G402" s="166" t="s">
        <v>958</v>
      </c>
      <c r="H402" s="166" t="s">
        <v>219</v>
      </c>
      <c r="I402" s="166" t="s">
        <v>316</v>
      </c>
      <c r="J402" s="166" t="s">
        <v>221</v>
      </c>
      <c r="K402" s="166" t="s">
        <v>222</v>
      </c>
      <c r="L402" s="166" t="s">
        <v>221</v>
      </c>
      <c r="M402" s="166" t="s">
        <v>222</v>
      </c>
      <c r="N402" s="186">
        <v>4</v>
      </c>
      <c r="O402" s="186">
        <v>1.5</v>
      </c>
      <c r="P402" s="186">
        <v>6</v>
      </c>
      <c r="Q402" s="184">
        <v>1</v>
      </c>
      <c r="R402" s="183"/>
      <c r="S402" s="183">
        <v>1</v>
      </c>
      <c r="T402" s="183"/>
      <c r="U402" s="183">
        <v>0</v>
      </c>
      <c r="V402" s="183"/>
      <c r="W402" s="183"/>
      <c r="X402" s="183"/>
      <c r="Y402" s="166" t="s">
        <v>62</v>
      </c>
      <c r="Z402" s="170" t="s">
        <v>224</v>
      </c>
      <c r="AA402" s="197" t="s">
        <v>959</v>
      </c>
      <c r="AB402" s="166" t="s">
        <v>960</v>
      </c>
      <c r="AC402" s="166" t="s">
        <v>961</v>
      </c>
      <c r="AD402" s="198" t="s">
        <v>962</v>
      </c>
      <c r="AE402" s="201" t="s">
        <v>972</v>
      </c>
      <c r="AF402" s="166" t="s">
        <v>973</v>
      </c>
      <c r="AG402" s="165" t="s">
        <v>230</v>
      </c>
      <c r="AH402" s="166" t="s">
        <v>59</v>
      </c>
      <c r="AI402" s="220">
        <v>0.114</v>
      </c>
      <c r="AJ402" s="168">
        <v>373.15899999999999</v>
      </c>
      <c r="AK402" s="167">
        <v>8.8944747945205474E-2</v>
      </c>
      <c r="AL402" s="167">
        <v>2.7603542465753424E-2</v>
      </c>
      <c r="AM402" s="187">
        <f>AK402+AL402</f>
        <v>0.1165482904109589</v>
      </c>
      <c r="AN402" s="167">
        <f>SUM(AK402:AK404)</f>
        <v>0.33871602739726026</v>
      </c>
      <c r="AO402" s="167">
        <f>SUM(AL402:AL404)</f>
        <v>0.10511876712328766</v>
      </c>
      <c r="AP402" s="167">
        <f>AN402+AO402</f>
        <v>0.44383479452054792</v>
      </c>
      <c r="AQ402" s="372">
        <f>AP402*30</f>
        <v>13.315043835616438</v>
      </c>
      <c r="AR402" s="189" t="s">
        <v>231</v>
      </c>
      <c r="AS402" s="190" t="s">
        <v>431</v>
      </c>
      <c r="AT402" s="166" t="s">
        <v>232</v>
      </c>
      <c r="AU402" s="166" t="s">
        <v>59</v>
      </c>
      <c r="AV402" s="915" t="s">
        <v>974</v>
      </c>
      <c r="AW402" s="166" t="s">
        <v>234</v>
      </c>
      <c r="AX402" s="46"/>
      <c r="AY402" s="2391"/>
    </row>
    <row r="403" spans="1:51" s="8" customFormat="1" ht="15.95" customHeight="1" x14ac:dyDescent="0.25">
      <c r="A403" s="36"/>
      <c r="B403" s="1029"/>
      <c r="C403" s="2"/>
      <c r="D403" s="1029"/>
      <c r="E403" s="1029"/>
      <c r="F403" s="1029"/>
      <c r="G403" s="1029"/>
      <c r="H403" s="1029"/>
      <c r="I403" s="1029"/>
      <c r="J403" s="1029"/>
      <c r="K403" s="1029"/>
      <c r="L403" s="1029"/>
      <c r="M403" s="1029"/>
      <c r="N403" s="1036"/>
      <c r="O403" s="1036"/>
      <c r="P403" s="1557"/>
      <c r="Q403" s="37"/>
      <c r="R403" s="448"/>
      <c r="S403" s="448"/>
      <c r="T403" s="448"/>
      <c r="U403" s="448"/>
      <c r="V403" s="448"/>
      <c r="W403" s="448"/>
      <c r="X403" s="448"/>
      <c r="Y403" s="1029" t="s">
        <v>230</v>
      </c>
      <c r="Z403" s="1029" t="s">
        <v>230</v>
      </c>
      <c r="AA403" s="1" t="s">
        <v>230</v>
      </c>
      <c r="AB403" s="1029" t="s">
        <v>230</v>
      </c>
      <c r="AC403" s="1029" t="s">
        <v>230</v>
      </c>
      <c r="AD403" s="1029" t="s">
        <v>230</v>
      </c>
      <c r="AE403" s="3" t="s">
        <v>975</v>
      </c>
      <c r="AF403" s="1029" t="s">
        <v>976</v>
      </c>
      <c r="AG403" s="39" t="s">
        <v>230</v>
      </c>
      <c r="AH403" s="1029" t="s">
        <v>59</v>
      </c>
      <c r="AI403" s="54">
        <v>0.114</v>
      </c>
      <c r="AJ403" s="1037">
        <v>547.75900000000001</v>
      </c>
      <c r="AK403" s="40">
        <v>0.13056173424657533</v>
      </c>
      <c r="AL403" s="40">
        <v>4.0519158904109592E-2</v>
      </c>
      <c r="AM403" s="41">
        <v>0.17108089315068492</v>
      </c>
      <c r="AN403" s="40"/>
      <c r="AO403" s="40"/>
      <c r="AP403" s="40"/>
      <c r="AQ403" s="367"/>
      <c r="AR403" s="42"/>
      <c r="AS403" s="43"/>
      <c r="AT403" s="1029"/>
      <c r="AU403" s="1029"/>
      <c r="AV403" s="44"/>
      <c r="AW403" s="1029"/>
      <c r="AX403" s="46"/>
      <c r="AY403" s="2391"/>
    </row>
    <row r="404" spans="1:51" s="8" customFormat="1" ht="15.95" customHeight="1" x14ac:dyDescent="0.25">
      <c r="A404" s="36"/>
      <c r="B404" s="1029"/>
      <c r="C404" s="2"/>
      <c r="D404" s="1029"/>
      <c r="E404" s="1029"/>
      <c r="F404" s="1029"/>
      <c r="G404" s="1029"/>
      <c r="H404" s="1029"/>
      <c r="I404" s="1029"/>
      <c r="J404" s="1029"/>
      <c r="K404" s="1029"/>
      <c r="L404" s="1029"/>
      <c r="M404" s="1029"/>
      <c r="N404" s="1036"/>
      <c r="O404" s="1036"/>
      <c r="P404" s="1557"/>
      <c r="Q404" s="37"/>
      <c r="R404" s="448"/>
      <c r="S404" s="448"/>
      <c r="T404" s="448"/>
      <c r="U404" s="448"/>
      <c r="V404" s="448"/>
      <c r="W404" s="448"/>
      <c r="X404" s="448"/>
      <c r="Y404" s="1029" t="s">
        <v>230</v>
      </c>
      <c r="Z404" s="1029" t="s">
        <v>230</v>
      </c>
      <c r="AA404" s="1" t="s">
        <v>230</v>
      </c>
      <c r="AB404" s="1029" t="s">
        <v>230</v>
      </c>
      <c r="AC404" s="1029" t="s">
        <v>230</v>
      </c>
      <c r="AD404" s="1029" t="s">
        <v>230</v>
      </c>
      <c r="AE404" s="3" t="s">
        <v>977</v>
      </c>
      <c r="AF404" s="1029" t="s">
        <v>978</v>
      </c>
      <c r="AG404" s="39" t="s">
        <v>230</v>
      </c>
      <c r="AH404" s="1029" t="s">
        <v>59</v>
      </c>
      <c r="AI404" s="54">
        <v>0.114</v>
      </c>
      <c r="AJ404" s="1037">
        <v>500.13200000000001</v>
      </c>
      <c r="AK404" s="40">
        <v>0.11920954520547944</v>
      </c>
      <c r="AL404" s="40">
        <v>3.6996065753424658E-2</v>
      </c>
      <c r="AM404" s="41">
        <v>0.15620561095890409</v>
      </c>
      <c r="AN404" s="40"/>
      <c r="AO404" s="40"/>
      <c r="AP404" s="40"/>
      <c r="AQ404" s="368"/>
      <c r="AR404" s="47"/>
      <c r="AS404" s="48"/>
      <c r="AT404" s="1029"/>
      <c r="AU404" s="1029"/>
      <c r="AV404" s="46"/>
      <c r="AW404" s="1029"/>
      <c r="AX404" s="46"/>
      <c r="AY404" s="2391"/>
    </row>
    <row r="405" spans="1:51" s="8" customFormat="1" ht="35.25" customHeight="1" x14ac:dyDescent="0.25">
      <c r="A405" s="182">
        <v>50</v>
      </c>
      <c r="B405" s="170" t="s">
        <v>50</v>
      </c>
      <c r="C405" s="170" t="s">
        <v>59</v>
      </c>
      <c r="D405" s="166" t="s">
        <v>19160</v>
      </c>
      <c r="E405" s="166" t="s">
        <v>980</v>
      </c>
      <c r="F405" s="166" t="s">
        <v>981</v>
      </c>
      <c r="G405" s="166" t="s">
        <v>958</v>
      </c>
      <c r="H405" s="166" t="s">
        <v>219</v>
      </c>
      <c r="I405" s="166" t="s">
        <v>316</v>
      </c>
      <c r="J405" s="166" t="s">
        <v>221</v>
      </c>
      <c r="K405" s="166" t="s">
        <v>222</v>
      </c>
      <c r="L405" s="166" t="s">
        <v>221</v>
      </c>
      <c r="M405" s="166" t="s">
        <v>222</v>
      </c>
      <c r="N405" s="186">
        <v>6</v>
      </c>
      <c r="O405" s="186">
        <v>1.5</v>
      </c>
      <c r="P405" s="186">
        <v>9</v>
      </c>
      <c r="Q405" s="184">
        <v>4</v>
      </c>
      <c r="R405" s="183"/>
      <c r="S405" s="183">
        <v>2</v>
      </c>
      <c r="T405" s="183"/>
      <c r="U405" s="183">
        <v>0</v>
      </c>
      <c r="V405" s="183"/>
      <c r="W405" s="183"/>
      <c r="X405" s="183"/>
      <c r="Y405" s="166" t="s">
        <v>62</v>
      </c>
      <c r="Z405" s="170" t="s">
        <v>224</v>
      </c>
      <c r="AA405" s="197" t="s">
        <v>959</v>
      </c>
      <c r="AB405" s="166" t="s">
        <v>960</v>
      </c>
      <c r="AC405" s="166" t="s">
        <v>961</v>
      </c>
      <c r="AD405" s="198" t="s">
        <v>962</v>
      </c>
      <c r="AE405" s="201" t="s">
        <v>982</v>
      </c>
      <c r="AF405" s="166" t="s">
        <v>239</v>
      </c>
      <c r="AG405" s="165" t="s">
        <v>230</v>
      </c>
      <c r="AH405" s="166" t="s">
        <v>59</v>
      </c>
      <c r="AI405" s="220">
        <v>0.114</v>
      </c>
      <c r="AJ405" s="168">
        <v>738.26700000000005</v>
      </c>
      <c r="AK405" s="167">
        <v>0.17597049041095891</v>
      </c>
      <c r="AL405" s="167">
        <v>5.4611531506849317E-2</v>
      </c>
      <c r="AM405" s="187">
        <f>AK405+AL405</f>
        <v>0.23058202191780824</v>
      </c>
      <c r="AN405" s="167">
        <f>SUM(AK405:AK410)</f>
        <v>1.726179295890411</v>
      </c>
      <c r="AO405" s="167">
        <f>SUM(AL405:AL410)</f>
        <v>0.23561672054794522</v>
      </c>
      <c r="AP405" s="167">
        <f>AN405+AO405</f>
        <v>1.9617960164383561</v>
      </c>
      <c r="AQ405" s="372">
        <f>AP405*30</f>
        <v>58.853880493150683</v>
      </c>
      <c r="AR405" s="189" t="s">
        <v>231</v>
      </c>
      <c r="AS405" s="190" t="s">
        <v>431</v>
      </c>
      <c r="AT405" s="166" t="s">
        <v>232</v>
      </c>
      <c r="AU405" s="166" t="s">
        <v>59</v>
      </c>
      <c r="AV405" s="915" t="s">
        <v>983</v>
      </c>
      <c r="AW405" s="166" t="s">
        <v>234</v>
      </c>
      <c r="AX405" s="46"/>
      <c r="AY405" s="2391"/>
    </row>
    <row r="406" spans="1:51" s="8" customFormat="1" ht="15.95" customHeight="1" x14ac:dyDescent="0.25">
      <c r="A406" s="36"/>
      <c r="B406" s="1029"/>
      <c r="C406" s="2"/>
      <c r="D406" s="1029"/>
      <c r="E406" s="1029"/>
      <c r="F406" s="1029"/>
      <c r="G406" s="1029"/>
      <c r="H406" s="1029"/>
      <c r="I406" s="1029"/>
      <c r="J406" s="1029"/>
      <c r="K406" s="1029"/>
      <c r="L406" s="1029"/>
      <c r="M406" s="1029"/>
      <c r="N406" s="1036"/>
      <c r="O406" s="1036"/>
      <c r="P406" s="1557"/>
      <c r="Q406" s="37"/>
      <c r="R406" s="448"/>
      <c r="S406" s="448"/>
      <c r="T406" s="448"/>
      <c r="U406" s="448"/>
      <c r="V406" s="448"/>
      <c r="W406" s="448"/>
      <c r="X406" s="448"/>
      <c r="Y406" s="1029" t="s">
        <v>230</v>
      </c>
      <c r="Z406" s="1029" t="s">
        <v>230</v>
      </c>
      <c r="AA406" s="1" t="s">
        <v>230</v>
      </c>
      <c r="AB406" s="1029" t="s">
        <v>230</v>
      </c>
      <c r="AC406" s="1029" t="s">
        <v>230</v>
      </c>
      <c r="AD406" s="1029" t="s">
        <v>230</v>
      </c>
      <c r="AE406" s="3" t="s">
        <v>984</v>
      </c>
      <c r="AF406" s="1029" t="s">
        <v>985</v>
      </c>
      <c r="AG406" s="39" t="s">
        <v>230</v>
      </c>
      <c r="AH406" s="1029" t="s">
        <v>59</v>
      </c>
      <c r="AI406" s="54">
        <v>0.114</v>
      </c>
      <c r="AJ406" s="1037">
        <v>241.142</v>
      </c>
      <c r="AK406" s="40">
        <v>5.7477682191780816E-2</v>
      </c>
      <c r="AL406" s="40">
        <v>1.7837901369863015E-2</v>
      </c>
      <c r="AM406" s="41">
        <v>7.5315583561643834E-2</v>
      </c>
      <c r="AN406" s="40"/>
      <c r="AO406" s="40"/>
      <c r="AP406" s="40"/>
      <c r="AQ406" s="367"/>
      <c r="AR406" s="42"/>
      <c r="AS406" s="43"/>
      <c r="AT406" s="1029"/>
      <c r="AU406" s="1029"/>
      <c r="AV406" s="44"/>
      <c r="AW406" s="1029"/>
      <c r="AX406" s="46"/>
      <c r="AY406" s="2391"/>
    </row>
    <row r="407" spans="1:51" s="8" customFormat="1" ht="15.95" customHeight="1" x14ac:dyDescent="0.25">
      <c r="A407" s="36"/>
      <c r="B407" s="1029"/>
      <c r="C407" s="2"/>
      <c r="D407" s="1029"/>
      <c r="E407" s="1029"/>
      <c r="F407" s="1029"/>
      <c r="G407" s="1029"/>
      <c r="H407" s="1029"/>
      <c r="I407" s="1029"/>
      <c r="J407" s="1029"/>
      <c r="K407" s="1029"/>
      <c r="L407" s="1029"/>
      <c r="M407" s="1029"/>
      <c r="N407" s="1036"/>
      <c r="O407" s="1036"/>
      <c r="P407" s="1557"/>
      <c r="Q407" s="37"/>
      <c r="R407" s="448"/>
      <c r="S407" s="448"/>
      <c r="T407" s="448"/>
      <c r="U407" s="448"/>
      <c r="V407" s="448"/>
      <c r="W407" s="448"/>
      <c r="X407" s="448"/>
      <c r="Y407" s="1029" t="s">
        <v>230</v>
      </c>
      <c r="Z407" s="1029" t="s">
        <v>230</v>
      </c>
      <c r="AA407" s="1" t="s">
        <v>230</v>
      </c>
      <c r="AB407" s="1029" t="s">
        <v>230</v>
      </c>
      <c r="AC407" s="1029" t="s">
        <v>230</v>
      </c>
      <c r="AD407" s="1029" t="s">
        <v>230</v>
      </c>
      <c r="AE407" s="3" t="s">
        <v>986</v>
      </c>
      <c r="AF407" s="1029" t="s">
        <v>500</v>
      </c>
      <c r="AG407" s="39" t="s">
        <v>230</v>
      </c>
      <c r="AH407" s="1029" t="s">
        <v>59</v>
      </c>
      <c r="AI407" s="54">
        <v>0.114</v>
      </c>
      <c r="AJ407" s="1037">
        <v>739.91599999999994</v>
      </c>
      <c r="AK407" s="40">
        <v>0.17636353972602736</v>
      </c>
      <c r="AL407" s="40">
        <v>5.4733512328767123E-2</v>
      </c>
      <c r="AM407" s="41">
        <v>0.23109705205479447</v>
      </c>
      <c r="AN407" s="40"/>
      <c r="AO407" s="40"/>
      <c r="AP407" s="40"/>
      <c r="AQ407" s="1644"/>
      <c r="AR407" s="1034"/>
      <c r="AS407" s="45"/>
      <c r="AT407" s="1029"/>
      <c r="AU407" s="1029"/>
      <c r="AV407" s="46"/>
      <c r="AW407" s="1029"/>
      <c r="AX407" s="46"/>
      <c r="AY407" s="2391"/>
    </row>
    <row r="408" spans="1:51" s="8" customFormat="1" ht="15.95" customHeight="1" x14ac:dyDescent="0.25">
      <c r="A408" s="36"/>
      <c r="B408" s="1029"/>
      <c r="C408" s="2"/>
      <c r="D408" s="1029"/>
      <c r="E408" s="1029"/>
      <c r="F408" s="1029"/>
      <c r="G408" s="1029"/>
      <c r="H408" s="1029"/>
      <c r="I408" s="1029"/>
      <c r="J408" s="1029"/>
      <c r="K408" s="1029"/>
      <c r="L408" s="1029"/>
      <c r="M408" s="1029"/>
      <c r="N408" s="1036"/>
      <c r="O408" s="1036"/>
      <c r="P408" s="1557"/>
      <c r="Q408" s="37"/>
      <c r="R408" s="448"/>
      <c r="S408" s="448"/>
      <c r="T408" s="448"/>
      <c r="U408" s="448"/>
      <c r="V408" s="448"/>
      <c r="W408" s="448"/>
      <c r="X408" s="448"/>
      <c r="Y408" s="1029" t="s">
        <v>230</v>
      </c>
      <c r="Z408" s="1029" t="s">
        <v>230</v>
      </c>
      <c r="AA408" s="1" t="s">
        <v>230</v>
      </c>
      <c r="AB408" s="1029" t="s">
        <v>230</v>
      </c>
      <c r="AC408" s="1029" t="s">
        <v>230</v>
      </c>
      <c r="AD408" s="1029" t="s">
        <v>230</v>
      </c>
      <c r="AE408" s="3" t="s">
        <v>987</v>
      </c>
      <c r="AF408" s="1029" t="s">
        <v>988</v>
      </c>
      <c r="AG408" s="39" t="s">
        <v>230</v>
      </c>
      <c r="AH408" s="1029" t="s">
        <v>59</v>
      </c>
      <c r="AI408" s="54">
        <v>0.114</v>
      </c>
      <c r="AJ408" s="1037">
        <v>743.69900000000007</v>
      </c>
      <c r="AK408" s="40">
        <v>0.17726524109589042</v>
      </c>
      <c r="AL408" s="40">
        <v>5.5013350684931517E-2</v>
      </c>
      <c r="AM408" s="41">
        <v>0.23227859178082194</v>
      </c>
      <c r="AN408" s="40"/>
      <c r="AO408" s="40"/>
      <c r="AP408" s="40"/>
      <c r="AQ408" s="1644"/>
      <c r="AR408" s="1034"/>
      <c r="AS408" s="45"/>
      <c r="AT408" s="1029"/>
      <c r="AU408" s="1029"/>
      <c r="AV408" s="46"/>
      <c r="AW408" s="1029"/>
      <c r="AX408" s="46"/>
      <c r="AY408" s="2391"/>
    </row>
    <row r="409" spans="1:51" s="8" customFormat="1" ht="15.95" customHeight="1" x14ac:dyDescent="0.25">
      <c r="A409" s="36"/>
      <c r="B409" s="1029"/>
      <c r="C409" s="2"/>
      <c r="D409" s="1029"/>
      <c r="E409" s="1029"/>
      <c r="F409" s="1029"/>
      <c r="G409" s="1029"/>
      <c r="H409" s="1029"/>
      <c r="I409" s="1029"/>
      <c r="J409" s="1029"/>
      <c r="K409" s="1029"/>
      <c r="L409" s="1029"/>
      <c r="M409" s="1029"/>
      <c r="N409" s="1036"/>
      <c r="O409" s="1036"/>
      <c r="P409" s="1557"/>
      <c r="Q409" s="37"/>
      <c r="R409" s="448"/>
      <c r="S409" s="448"/>
      <c r="T409" s="448"/>
      <c r="U409" s="448"/>
      <c r="V409" s="448"/>
      <c r="W409" s="448"/>
      <c r="X409" s="448"/>
      <c r="Y409" s="1029" t="s">
        <v>230</v>
      </c>
      <c r="Z409" s="1029" t="s">
        <v>230</v>
      </c>
      <c r="AA409" s="1" t="s">
        <v>230</v>
      </c>
      <c r="AB409" s="1029" t="s">
        <v>230</v>
      </c>
      <c r="AC409" s="1029" t="s">
        <v>230</v>
      </c>
      <c r="AD409" s="1029" t="s">
        <v>230</v>
      </c>
      <c r="AE409" s="3" t="s">
        <v>989</v>
      </c>
      <c r="AF409" s="1029" t="s">
        <v>336</v>
      </c>
      <c r="AG409" s="39" t="s">
        <v>230</v>
      </c>
      <c r="AH409" s="1029" t="s">
        <v>59</v>
      </c>
      <c r="AI409" s="54">
        <v>0.114</v>
      </c>
      <c r="AJ409" s="1037">
        <v>722.16499999999996</v>
      </c>
      <c r="AK409" s="40">
        <v>0.17213247945205479</v>
      </c>
      <c r="AL409" s="40">
        <v>5.3420424657534243E-2</v>
      </c>
      <c r="AM409" s="41">
        <v>0.22555290410958903</v>
      </c>
      <c r="AN409" s="40"/>
      <c r="AO409" s="40"/>
      <c r="AP409" s="40"/>
      <c r="AQ409" s="1644"/>
      <c r="AR409" s="1034"/>
      <c r="AS409" s="45"/>
      <c r="AT409" s="1029"/>
      <c r="AU409" s="1029"/>
      <c r="AV409" s="46"/>
      <c r="AW409" s="1029"/>
      <c r="AX409" s="46"/>
      <c r="AY409" s="2391"/>
    </row>
    <row r="410" spans="1:51" s="8" customFormat="1" ht="15.95" customHeight="1" x14ac:dyDescent="0.25">
      <c r="A410" s="36"/>
      <c r="B410" s="1029"/>
      <c r="C410" s="2"/>
      <c r="D410" s="1029"/>
      <c r="E410" s="1029"/>
      <c r="F410" s="1029"/>
      <c r="G410" s="1029"/>
      <c r="H410" s="1029"/>
      <c r="I410" s="1029"/>
      <c r="J410" s="1029"/>
      <c r="K410" s="1029"/>
      <c r="L410" s="1029"/>
      <c r="M410" s="1029"/>
      <c r="N410" s="1036"/>
      <c r="O410" s="1036"/>
      <c r="P410" s="1557"/>
      <c r="Q410" s="37"/>
      <c r="R410" s="448"/>
      <c r="S410" s="448"/>
      <c r="T410" s="448"/>
      <c r="U410" s="448"/>
      <c r="V410" s="448"/>
      <c r="W410" s="448"/>
      <c r="X410" s="448"/>
      <c r="Y410" s="1029" t="s">
        <v>230</v>
      </c>
      <c r="Z410" s="1029" t="s">
        <v>230</v>
      </c>
      <c r="AA410" s="1" t="s">
        <v>230</v>
      </c>
      <c r="AB410" s="1029" t="s">
        <v>230</v>
      </c>
      <c r="AC410" s="1029" t="s">
        <v>230</v>
      </c>
      <c r="AD410" s="1029" t="s">
        <v>230</v>
      </c>
      <c r="AE410" s="3" t="s">
        <v>990</v>
      </c>
      <c r="AF410" s="1029" t="s">
        <v>991</v>
      </c>
      <c r="AG410" s="39">
        <v>304503035200066</v>
      </c>
      <c r="AH410" s="1029" t="s">
        <v>992</v>
      </c>
      <c r="AI410" s="1036">
        <v>1.1399999999999999</v>
      </c>
      <c r="AJ410" s="1640">
        <v>309.60000000000002</v>
      </c>
      <c r="AK410" s="40">
        <f>AJ410*AI410/365</f>
        <v>0.96696986301369869</v>
      </c>
      <c r="AL410" s="40">
        <v>0</v>
      </c>
      <c r="AM410" s="41">
        <f>SUBTOTAL(9,AK410:AL410)</f>
        <v>0.96696986301369869</v>
      </c>
      <c r="AN410" s="40"/>
      <c r="AO410" s="40"/>
      <c r="AP410" s="40"/>
      <c r="AQ410" s="368"/>
      <c r="AR410" s="47"/>
      <c r="AS410" s="48"/>
      <c r="AT410" s="1029"/>
      <c r="AU410" s="1029"/>
      <c r="AV410" s="46"/>
      <c r="AW410" s="1029"/>
      <c r="AX410" s="46"/>
      <c r="AY410" s="2391"/>
    </row>
    <row r="411" spans="1:51" s="8" customFormat="1" ht="15.95" customHeight="1" x14ac:dyDescent="0.25">
      <c r="A411" s="182">
        <v>51</v>
      </c>
      <c r="B411" s="170" t="s">
        <v>50</v>
      </c>
      <c r="C411" s="170" t="s">
        <v>59</v>
      </c>
      <c r="D411" s="166" t="s">
        <v>19161</v>
      </c>
      <c r="E411" s="166" t="s">
        <v>994</v>
      </c>
      <c r="F411" s="166" t="s">
        <v>995</v>
      </c>
      <c r="G411" s="166" t="s">
        <v>958</v>
      </c>
      <c r="H411" s="166" t="s">
        <v>219</v>
      </c>
      <c r="I411" s="166" t="s">
        <v>316</v>
      </c>
      <c r="J411" s="166" t="s">
        <v>221</v>
      </c>
      <c r="K411" s="166" t="s">
        <v>222</v>
      </c>
      <c r="L411" s="166" t="s">
        <v>221</v>
      </c>
      <c r="M411" s="166" t="s">
        <v>222</v>
      </c>
      <c r="N411" s="186">
        <v>6</v>
      </c>
      <c r="O411" s="186">
        <v>1.5</v>
      </c>
      <c r="P411" s="186">
        <v>9</v>
      </c>
      <c r="Q411" s="184">
        <v>5</v>
      </c>
      <c r="R411" s="183"/>
      <c r="S411" s="183">
        <v>2</v>
      </c>
      <c r="T411" s="183"/>
      <c r="U411" s="183">
        <v>0</v>
      </c>
      <c r="V411" s="183"/>
      <c r="W411" s="183"/>
      <c r="X411" s="183"/>
      <c r="Y411" s="166" t="s">
        <v>62</v>
      </c>
      <c r="Z411" s="170" t="s">
        <v>224</v>
      </c>
      <c r="AA411" s="197" t="s">
        <v>959</v>
      </c>
      <c r="AB411" s="166" t="s">
        <v>960</v>
      </c>
      <c r="AC411" s="166" t="s">
        <v>961</v>
      </c>
      <c r="AD411" s="198" t="s">
        <v>962</v>
      </c>
      <c r="AE411" s="201" t="s">
        <v>996</v>
      </c>
      <c r="AF411" s="166" t="s">
        <v>997</v>
      </c>
      <c r="AG411" s="165" t="s">
        <v>230</v>
      </c>
      <c r="AH411" s="166" t="s">
        <v>59</v>
      </c>
      <c r="AI411" s="220">
        <v>0.114</v>
      </c>
      <c r="AJ411" s="168">
        <v>763.875</v>
      </c>
      <c r="AK411" s="167">
        <v>0.18207431506849311</v>
      </c>
      <c r="AL411" s="167">
        <v>5.6505821917808216E-2</v>
      </c>
      <c r="AM411" s="187">
        <f>AK411+AL411</f>
        <v>0.23858013698630132</v>
      </c>
      <c r="AN411" s="167">
        <f>SUM(AK411:AK414)</f>
        <v>0.7294070465753425</v>
      </c>
      <c r="AO411" s="167">
        <f>SUM(AL411:AL414)</f>
        <v>0.22636770410958904</v>
      </c>
      <c r="AP411" s="167">
        <f>AN411+AO411</f>
        <v>0.95577475068493156</v>
      </c>
      <c r="AQ411" s="372">
        <f>AP411*30</f>
        <v>28.673242520547948</v>
      </c>
      <c r="AR411" s="189" t="s">
        <v>231</v>
      </c>
      <c r="AS411" s="190" t="s">
        <v>431</v>
      </c>
      <c r="AT411" s="166" t="s">
        <v>232</v>
      </c>
      <c r="AU411" s="166" t="s">
        <v>59</v>
      </c>
      <c r="AV411" s="915" t="s">
        <v>998</v>
      </c>
      <c r="AW411" s="166" t="s">
        <v>234</v>
      </c>
      <c r="AX411" s="46"/>
      <c r="AY411" s="2391"/>
    </row>
    <row r="412" spans="1:51" s="8" customFormat="1" ht="15.95" customHeight="1" x14ac:dyDescent="0.25">
      <c r="A412" s="36"/>
      <c r="B412" s="1029"/>
      <c r="C412" s="2"/>
      <c r="D412" s="1029"/>
      <c r="E412" s="1029"/>
      <c r="F412" s="1029"/>
      <c r="G412" s="1029"/>
      <c r="H412" s="1029"/>
      <c r="I412" s="1029"/>
      <c r="J412" s="1029"/>
      <c r="K412" s="1029"/>
      <c r="L412" s="1029"/>
      <c r="M412" s="1029"/>
      <c r="N412" s="1036"/>
      <c r="O412" s="1036"/>
      <c r="P412" s="1557"/>
      <c r="Q412" s="37"/>
      <c r="R412" s="448"/>
      <c r="S412" s="448"/>
      <c r="T412" s="448"/>
      <c r="U412" s="448"/>
      <c r="V412" s="448"/>
      <c r="W412" s="448"/>
      <c r="X412" s="448"/>
      <c r="Y412" s="1029" t="s">
        <v>230</v>
      </c>
      <c r="Z412" s="1029" t="s">
        <v>230</v>
      </c>
      <c r="AA412" s="1" t="s">
        <v>230</v>
      </c>
      <c r="AB412" s="1029" t="s">
        <v>230</v>
      </c>
      <c r="AC412" s="1029" t="s">
        <v>230</v>
      </c>
      <c r="AD412" s="1029" t="s">
        <v>230</v>
      </c>
      <c r="AE412" s="3" t="s">
        <v>996</v>
      </c>
      <c r="AF412" s="1029" t="s">
        <v>999</v>
      </c>
      <c r="AG412" s="39" t="s">
        <v>230</v>
      </c>
      <c r="AH412" s="1029" t="s">
        <v>59</v>
      </c>
      <c r="AI412" s="54">
        <v>0.114</v>
      </c>
      <c r="AJ412" s="1037">
        <v>762.71100000000001</v>
      </c>
      <c r="AK412" s="40">
        <v>0.18179686849315069</v>
      </c>
      <c r="AL412" s="40">
        <v>5.641971780821918E-2</v>
      </c>
      <c r="AM412" s="41">
        <v>0.23821658630136988</v>
      </c>
      <c r="AN412" s="40"/>
      <c r="AO412" s="40"/>
      <c r="AP412" s="40"/>
      <c r="AQ412" s="367"/>
      <c r="AR412" s="42"/>
      <c r="AS412" s="43"/>
      <c r="AT412" s="1029"/>
      <c r="AU412" s="1029"/>
      <c r="AV412" s="44"/>
      <c r="AW412" s="1029"/>
      <c r="AX412" s="46"/>
      <c r="AY412" s="2391"/>
    </row>
    <row r="413" spans="1:51" s="8" customFormat="1" ht="15.95" customHeight="1" x14ac:dyDescent="0.25">
      <c r="A413" s="36"/>
      <c r="B413" s="1029"/>
      <c r="C413" s="2"/>
      <c r="D413" s="1029"/>
      <c r="E413" s="1029"/>
      <c r="F413" s="1029"/>
      <c r="G413" s="1029"/>
      <c r="H413" s="1029"/>
      <c r="I413" s="1029"/>
      <c r="J413" s="1029"/>
      <c r="K413" s="1029"/>
      <c r="L413" s="1029"/>
      <c r="M413" s="1029"/>
      <c r="N413" s="1036"/>
      <c r="O413" s="1036"/>
      <c r="P413" s="1557"/>
      <c r="Q413" s="37"/>
      <c r="R413" s="448"/>
      <c r="S413" s="448"/>
      <c r="T413" s="448"/>
      <c r="U413" s="448"/>
      <c r="V413" s="448"/>
      <c r="W413" s="448"/>
      <c r="X413" s="448"/>
      <c r="Y413" s="1029" t="s">
        <v>230</v>
      </c>
      <c r="Z413" s="1029" t="s">
        <v>230</v>
      </c>
      <c r="AA413" s="1" t="s">
        <v>230</v>
      </c>
      <c r="AB413" s="1029" t="s">
        <v>230</v>
      </c>
      <c r="AC413" s="1029" t="s">
        <v>230</v>
      </c>
      <c r="AD413" s="1029" t="s">
        <v>230</v>
      </c>
      <c r="AE413" s="3" t="s">
        <v>996</v>
      </c>
      <c r="AF413" s="1029" t="s">
        <v>1000</v>
      </c>
      <c r="AG413" s="39" t="s">
        <v>230</v>
      </c>
      <c r="AH413" s="1029" t="s">
        <v>59</v>
      </c>
      <c r="AI413" s="54">
        <v>0.114</v>
      </c>
      <c r="AJ413" s="1037">
        <v>769.404</v>
      </c>
      <c r="AK413" s="40">
        <v>0.18339218630136986</v>
      </c>
      <c r="AL413" s="40">
        <v>5.6914816438356164E-2</v>
      </c>
      <c r="AM413" s="41">
        <v>0.24030700273972602</v>
      </c>
      <c r="AN413" s="40"/>
      <c r="AO413" s="40"/>
      <c r="AP413" s="40"/>
      <c r="AQ413" s="1644"/>
      <c r="AR413" s="1034"/>
      <c r="AS413" s="45"/>
      <c r="AT413" s="1029"/>
      <c r="AU413" s="1029"/>
      <c r="AV413" s="46"/>
      <c r="AW413" s="1029"/>
      <c r="AX413" s="46"/>
      <c r="AY413" s="2391"/>
    </row>
    <row r="414" spans="1:51" s="8" customFormat="1" ht="15.95" customHeight="1" x14ac:dyDescent="0.25">
      <c r="A414" s="36"/>
      <c r="B414" s="1029"/>
      <c r="C414" s="2"/>
      <c r="D414" s="1029"/>
      <c r="E414" s="1029"/>
      <c r="F414" s="1029"/>
      <c r="G414" s="1029"/>
      <c r="H414" s="1029"/>
      <c r="I414" s="1029"/>
      <c r="J414" s="1029"/>
      <c r="K414" s="1029"/>
      <c r="L414" s="1029"/>
      <c r="M414" s="1029"/>
      <c r="N414" s="1036"/>
      <c r="O414" s="1036"/>
      <c r="P414" s="1557"/>
      <c r="Q414" s="37"/>
      <c r="R414" s="448"/>
      <c r="S414" s="448"/>
      <c r="T414" s="448"/>
      <c r="U414" s="448"/>
      <c r="V414" s="448"/>
      <c r="W414" s="448"/>
      <c r="X414" s="448"/>
      <c r="Y414" s="1029" t="s">
        <v>230</v>
      </c>
      <c r="Z414" s="1029" t="s">
        <v>230</v>
      </c>
      <c r="AA414" s="1" t="s">
        <v>230</v>
      </c>
      <c r="AB414" s="1029" t="s">
        <v>230</v>
      </c>
      <c r="AC414" s="1029" t="s">
        <v>230</v>
      </c>
      <c r="AD414" s="1029" t="s">
        <v>230</v>
      </c>
      <c r="AE414" s="3" t="s">
        <v>996</v>
      </c>
      <c r="AF414" s="1029" t="s">
        <v>1001</v>
      </c>
      <c r="AG414" s="39" t="s">
        <v>230</v>
      </c>
      <c r="AH414" s="1029" t="s">
        <v>59</v>
      </c>
      <c r="AI414" s="54">
        <v>0.114</v>
      </c>
      <c r="AJ414" s="1037">
        <v>764.16599999999994</v>
      </c>
      <c r="AK414" s="40">
        <v>0.18214367671232876</v>
      </c>
      <c r="AL414" s="40">
        <v>5.6527347945205475E-2</v>
      </c>
      <c r="AM414" s="41">
        <v>0.23867102465753423</v>
      </c>
      <c r="AN414" s="40"/>
      <c r="AO414" s="40"/>
      <c r="AP414" s="40"/>
      <c r="AQ414" s="368"/>
      <c r="AR414" s="47"/>
      <c r="AS414" s="48"/>
      <c r="AT414" s="1029"/>
      <c r="AU414" s="1029"/>
      <c r="AV414" s="46"/>
      <c r="AW414" s="1029"/>
      <c r="AX414" s="46"/>
      <c r="AY414" s="2391"/>
    </row>
    <row r="415" spans="1:51" s="8" customFormat="1" ht="31.5" customHeight="1" x14ac:dyDescent="0.25">
      <c r="A415" s="182">
        <v>52</v>
      </c>
      <c r="B415" s="170" t="s">
        <v>50</v>
      </c>
      <c r="C415" s="170" t="s">
        <v>59</v>
      </c>
      <c r="D415" s="166" t="s">
        <v>19162</v>
      </c>
      <c r="E415" s="166" t="s">
        <v>1003</v>
      </c>
      <c r="F415" s="166" t="s">
        <v>1004</v>
      </c>
      <c r="G415" s="166" t="s">
        <v>958</v>
      </c>
      <c r="H415" s="166" t="s">
        <v>219</v>
      </c>
      <c r="I415" s="166" t="s">
        <v>316</v>
      </c>
      <c r="J415" s="166" t="s">
        <v>221</v>
      </c>
      <c r="K415" s="166" t="s">
        <v>222</v>
      </c>
      <c r="L415" s="166" t="s">
        <v>221</v>
      </c>
      <c r="M415" s="166" t="s">
        <v>222</v>
      </c>
      <c r="N415" s="186">
        <v>6</v>
      </c>
      <c r="O415" s="186">
        <v>1.5</v>
      </c>
      <c r="P415" s="186">
        <v>9</v>
      </c>
      <c r="Q415" s="184">
        <v>4</v>
      </c>
      <c r="R415" s="183"/>
      <c r="S415" s="183">
        <v>1</v>
      </c>
      <c r="T415" s="183"/>
      <c r="U415" s="183">
        <v>0</v>
      </c>
      <c r="V415" s="183"/>
      <c r="W415" s="183"/>
      <c r="X415" s="183"/>
      <c r="Y415" s="166" t="s">
        <v>62</v>
      </c>
      <c r="Z415" s="170" t="s">
        <v>224</v>
      </c>
      <c r="AA415" s="197" t="s">
        <v>959</v>
      </c>
      <c r="AB415" s="166" t="s">
        <v>960</v>
      </c>
      <c r="AC415" s="166" t="s">
        <v>961</v>
      </c>
      <c r="AD415" s="198" t="s">
        <v>962</v>
      </c>
      <c r="AE415" s="201" t="s">
        <v>1005</v>
      </c>
      <c r="AF415" s="166" t="s">
        <v>1006</v>
      </c>
      <c r="AG415" s="165" t="s">
        <v>230</v>
      </c>
      <c r="AH415" s="166" t="s">
        <v>59</v>
      </c>
      <c r="AI415" s="220">
        <v>0.114</v>
      </c>
      <c r="AJ415" s="168">
        <v>578.60500000000002</v>
      </c>
      <c r="AK415" s="167">
        <v>0.13791406849315069</v>
      </c>
      <c r="AL415" s="167">
        <v>4.280091780821918E-2</v>
      </c>
      <c r="AM415" s="187">
        <f>AK415+AL415</f>
        <v>0.18071498630136987</v>
      </c>
      <c r="AN415" s="167">
        <f>SUM(AK415:AK420)</f>
        <v>2.8782896794520543</v>
      </c>
      <c r="AO415" s="167">
        <f>SUM(AL415:AL420)</f>
        <v>0.40861422739726022</v>
      </c>
      <c r="AP415" s="167">
        <f>SUM(AM415:AM420)</f>
        <v>3.2869039068493149</v>
      </c>
      <c r="AQ415" s="372">
        <f>AP415*30</f>
        <v>98.60711720547944</v>
      </c>
      <c r="AR415" s="189" t="s">
        <v>231</v>
      </c>
      <c r="AS415" s="190" t="s">
        <v>431</v>
      </c>
      <c r="AT415" s="166" t="s">
        <v>232</v>
      </c>
      <c r="AU415" s="166" t="s">
        <v>59</v>
      </c>
      <c r="AV415" s="915" t="s">
        <v>1007</v>
      </c>
      <c r="AW415" s="166" t="s">
        <v>234</v>
      </c>
      <c r="AX415" s="46"/>
      <c r="AY415" s="2391"/>
    </row>
    <row r="416" spans="1:51" s="8" customFormat="1" ht="15.95" customHeight="1" x14ac:dyDescent="0.25">
      <c r="A416" s="36"/>
      <c r="B416" s="1029"/>
      <c r="C416" s="2"/>
      <c r="D416" s="1029"/>
      <c r="E416" s="1029"/>
      <c r="F416" s="1029"/>
      <c r="G416" s="1029"/>
      <c r="H416" s="1029"/>
      <c r="I416" s="1029"/>
      <c r="J416" s="1029"/>
      <c r="K416" s="1029"/>
      <c r="L416" s="1029"/>
      <c r="M416" s="1029"/>
      <c r="N416" s="1036"/>
      <c r="O416" s="1036"/>
      <c r="P416" s="1557"/>
      <c r="Q416" s="37"/>
      <c r="R416" s="448"/>
      <c r="S416" s="448"/>
      <c r="T416" s="448"/>
      <c r="U416" s="448"/>
      <c r="V416" s="448"/>
      <c r="W416" s="448"/>
      <c r="X416" s="448"/>
      <c r="Y416" s="1029" t="s">
        <v>230</v>
      </c>
      <c r="Z416" s="1029" t="s">
        <v>230</v>
      </c>
      <c r="AA416" s="1" t="s">
        <v>230</v>
      </c>
      <c r="AB416" s="1029" t="s">
        <v>230</v>
      </c>
      <c r="AC416" s="1029" t="s">
        <v>230</v>
      </c>
      <c r="AD416" s="1029" t="s">
        <v>230</v>
      </c>
      <c r="AE416" s="3" t="s">
        <v>1005</v>
      </c>
      <c r="AF416" s="1029" t="s">
        <v>1008</v>
      </c>
      <c r="AG416" s="39" t="s">
        <v>230</v>
      </c>
      <c r="AH416" s="1029" t="s">
        <v>59</v>
      </c>
      <c r="AI416" s="54">
        <v>0.114</v>
      </c>
      <c r="AJ416" s="1037">
        <v>1246.3530000000001</v>
      </c>
      <c r="AK416" s="40">
        <v>0.29707592054794518</v>
      </c>
      <c r="AL416" s="40">
        <v>9.219597534246575E-2</v>
      </c>
      <c r="AM416" s="41">
        <v>0.38927189589041095</v>
      </c>
      <c r="AN416" s="40"/>
      <c r="AO416" s="40"/>
      <c r="AP416" s="40"/>
      <c r="AQ416" s="367"/>
      <c r="AR416" s="42"/>
      <c r="AS416" s="43"/>
      <c r="AT416" s="1029"/>
      <c r="AU416" s="1029"/>
      <c r="AV416" s="44"/>
      <c r="AW416" s="1029"/>
      <c r="AX416" s="46"/>
      <c r="AY416" s="2391"/>
    </row>
    <row r="417" spans="1:52" s="8" customFormat="1" ht="15.95" customHeight="1" x14ac:dyDescent="0.25">
      <c r="A417" s="36"/>
      <c r="B417" s="1029"/>
      <c r="C417" s="2"/>
      <c r="D417" s="1029"/>
      <c r="E417" s="1029"/>
      <c r="F417" s="1029"/>
      <c r="G417" s="1029"/>
      <c r="H417" s="1029"/>
      <c r="I417" s="1029"/>
      <c r="J417" s="1029"/>
      <c r="K417" s="1029"/>
      <c r="L417" s="1029"/>
      <c r="M417" s="1029"/>
      <c r="N417" s="1036"/>
      <c r="O417" s="1036"/>
      <c r="P417" s="1557"/>
      <c r="Q417" s="37"/>
      <c r="R417" s="448"/>
      <c r="S417" s="448"/>
      <c r="T417" s="448"/>
      <c r="U417" s="448"/>
      <c r="V417" s="448"/>
      <c r="W417" s="448"/>
      <c r="X417" s="448"/>
      <c r="Y417" s="1029" t="s">
        <v>230</v>
      </c>
      <c r="Z417" s="1029" t="s">
        <v>230</v>
      </c>
      <c r="AA417" s="1" t="s">
        <v>230</v>
      </c>
      <c r="AB417" s="1029" t="s">
        <v>230</v>
      </c>
      <c r="AC417" s="1029" t="s">
        <v>230</v>
      </c>
      <c r="AD417" s="1029" t="s">
        <v>230</v>
      </c>
      <c r="AE417" s="3" t="s">
        <v>1005</v>
      </c>
      <c r="AF417" s="1029" t="s">
        <v>1009</v>
      </c>
      <c r="AG417" s="39" t="s">
        <v>230</v>
      </c>
      <c r="AH417" s="1029" t="s">
        <v>59</v>
      </c>
      <c r="AI417" s="54">
        <v>0.114</v>
      </c>
      <c r="AJ417" s="1037">
        <v>1215.5069999999998</v>
      </c>
      <c r="AK417" s="40">
        <v>0.2897235863013698</v>
      </c>
      <c r="AL417" s="40">
        <v>8.9914216438356148E-2</v>
      </c>
      <c r="AM417" s="41">
        <v>0.37963780273972592</v>
      </c>
      <c r="AN417" s="40"/>
      <c r="AO417" s="40"/>
      <c r="AP417" s="40"/>
      <c r="AQ417" s="1644"/>
      <c r="AR417" s="1034"/>
      <c r="AS417" s="45"/>
      <c r="AT417" s="1029"/>
      <c r="AU417" s="1029"/>
      <c r="AV417" s="46"/>
      <c r="AW417" s="1029"/>
      <c r="AX417" s="46"/>
      <c r="AY417" s="2391"/>
    </row>
    <row r="418" spans="1:52" s="8" customFormat="1" ht="15.95" customHeight="1" x14ac:dyDescent="0.25">
      <c r="A418" s="36"/>
      <c r="B418" s="1029"/>
      <c r="C418" s="2"/>
      <c r="D418" s="1029"/>
      <c r="E418" s="1029"/>
      <c r="F418" s="1029"/>
      <c r="G418" s="1029"/>
      <c r="H418" s="1029"/>
      <c r="I418" s="1029"/>
      <c r="J418" s="1029"/>
      <c r="K418" s="1029"/>
      <c r="L418" s="1029"/>
      <c r="M418" s="1029"/>
      <c r="N418" s="1036"/>
      <c r="O418" s="1036"/>
      <c r="P418" s="1557"/>
      <c r="Q418" s="37"/>
      <c r="R418" s="448"/>
      <c r="S418" s="448"/>
      <c r="T418" s="448"/>
      <c r="U418" s="448"/>
      <c r="V418" s="448"/>
      <c r="W418" s="448"/>
      <c r="X418" s="448"/>
      <c r="Y418" s="1029" t="s">
        <v>230</v>
      </c>
      <c r="Z418" s="1029" t="s">
        <v>230</v>
      </c>
      <c r="AA418" s="1" t="s">
        <v>230</v>
      </c>
      <c r="AB418" s="1029" t="s">
        <v>230</v>
      </c>
      <c r="AC418" s="1029" t="s">
        <v>230</v>
      </c>
      <c r="AD418" s="1029" t="s">
        <v>230</v>
      </c>
      <c r="AE418" s="3" t="s">
        <v>1005</v>
      </c>
      <c r="AF418" s="1029" t="s">
        <v>1010</v>
      </c>
      <c r="AG418" s="39" t="s">
        <v>230</v>
      </c>
      <c r="AH418" s="1029" t="s">
        <v>59</v>
      </c>
      <c r="AI418" s="54">
        <v>0.114</v>
      </c>
      <c r="AJ418" s="1037">
        <v>1250.4269999999999</v>
      </c>
      <c r="AK418" s="40">
        <v>0.29804698356164377</v>
      </c>
      <c r="AL418" s="40">
        <v>9.2497339726027389E-2</v>
      </c>
      <c r="AM418" s="41">
        <v>0.39054432328767119</v>
      </c>
      <c r="AN418" s="40"/>
      <c r="AO418" s="40"/>
      <c r="AP418" s="40"/>
      <c r="AQ418" s="1644"/>
      <c r="AR418" s="1034"/>
      <c r="AS418" s="45"/>
      <c r="AT418" s="1029"/>
      <c r="AU418" s="1029"/>
      <c r="AV418" s="46"/>
      <c r="AW418" s="1029"/>
      <c r="AX418" s="46"/>
      <c r="AY418" s="2391"/>
    </row>
    <row r="419" spans="1:52" s="8" customFormat="1" ht="15.95" customHeight="1" x14ac:dyDescent="0.25">
      <c r="A419" s="36"/>
      <c r="B419" s="1029"/>
      <c r="C419" s="2"/>
      <c r="D419" s="1029"/>
      <c r="E419" s="1029"/>
      <c r="F419" s="1029"/>
      <c r="G419" s="1029"/>
      <c r="H419" s="1029"/>
      <c r="I419" s="1029"/>
      <c r="J419" s="1029"/>
      <c r="K419" s="1029"/>
      <c r="L419" s="1029"/>
      <c r="M419" s="1029"/>
      <c r="N419" s="1036"/>
      <c r="O419" s="1036"/>
      <c r="P419" s="1557"/>
      <c r="Q419" s="37"/>
      <c r="R419" s="448"/>
      <c r="S419" s="448"/>
      <c r="T419" s="448"/>
      <c r="U419" s="448"/>
      <c r="V419" s="448"/>
      <c r="W419" s="448"/>
      <c r="X419" s="448"/>
      <c r="Y419" s="1029" t="s">
        <v>230</v>
      </c>
      <c r="Z419" s="1029" t="s">
        <v>230</v>
      </c>
      <c r="AA419" s="1" t="s">
        <v>230</v>
      </c>
      <c r="AB419" s="1029" t="s">
        <v>230</v>
      </c>
      <c r="AC419" s="1029" t="s">
        <v>230</v>
      </c>
      <c r="AD419" s="1029" t="s">
        <v>230</v>
      </c>
      <c r="AE419" s="3" t="s">
        <v>1005</v>
      </c>
      <c r="AF419" s="1029" t="s">
        <v>1011</v>
      </c>
      <c r="AG419" s="39" t="s">
        <v>230</v>
      </c>
      <c r="AH419" s="1029" t="s">
        <v>59</v>
      </c>
      <c r="AI419" s="54">
        <v>0.114</v>
      </c>
      <c r="AJ419" s="1037">
        <v>1232.9669999999999</v>
      </c>
      <c r="AK419" s="40">
        <v>0.29388528493150684</v>
      </c>
      <c r="AL419" s="40">
        <v>9.1205778082191769E-2</v>
      </c>
      <c r="AM419" s="41">
        <v>0.38509106301369861</v>
      </c>
      <c r="AN419" s="40"/>
      <c r="AO419" s="40"/>
      <c r="AP419" s="40"/>
      <c r="AQ419" s="1644"/>
      <c r="AR419" s="1034"/>
      <c r="AS419" s="45"/>
      <c r="AT419" s="1029"/>
      <c r="AU419" s="1029"/>
      <c r="AV419" s="46"/>
      <c r="AW419" s="1029"/>
      <c r="AX419" s="46"/>
      <c r="AY419" s="2391"/>
    </row>
    <row r="420" spans="1:52" s="8" customFormat="1" ht="15.95" customHeight="1" x14ac:dyDescent="0.25">
      <c r="A420" s="36"/>
      <c r="B420" s="1029"/>
      <c r="C420" s="2"/>
      <c r="D420" s="1029"/>
      <c r="E420" s="1029"/>
      <c r="F420" s="1029"/>
      <c r="G420" s="1029"/>
      <c r="H420" s="1029"/>
      <c r="I420" s="1029"/>
      <c r="J420" s="1029"/>
      <c r="K420" s="1029"/>
      <c r="L420" s="1029"/>
      <c r="M420" s="1029"/>
      <c r="N420" s="1036"/>
      <c r="O420" s="1036"/>
      <c r="P420" s="1557"/>
      <c r="Q420" s="37"/>
      <c r="R420" s="448"/>
      <c r="S420" s="448"/>
      <c r="T420" s="448"/>
      <c r="U420" s="448"/>
      <c r="V420" s="448"/>
      <c r="W420" s="448"/>
      <c r="X420" s="448"/>
      <c r="Y420" s="1029" t="s">
        <v>230</v>
      </c>
      <c r="Z420" s="1029" t="s">
        <v>230</v>
      </c>
      <c r="AA420" s="1" t="s">
        <v>230</v>
      </c>
      <c r="AB420" s="1029" t="s">
        <v>230</v>
      </c>
      <c r="AC420" s="1029" t="s">
        <v>230</v>
      </c>
      <c r="AD420" s="1029" t="s">
        <v>230</v>
      </c>
      <c r="AE420" s="3" t="s">
        <v>1012</v>
      </c>
      <c r="AF420" s="1029" t="s">
        <v>1013</v>
      </c>
      <c r="AG420" s="39">
        <v>304503033200180</v>
      </c>
      <c r="AH420" s="1029" t="s">
        <v>992</v>
      </c>
      <c r="AI420" s="1036">
        <v>1.1399999999999999</v>
      </c>
      <c r="AJ420" s="1640">
        <v>500</v>
      </c>
      <c r="AK420" s="40">
        <f>AJ420*AI420/365</f>
        <v>1.5616438356164384</v>
      </c>
      <c r="AL420" s="40">
        <v>0</v>
      </c>
      <c r="AM420" s="41">
        <f>SUBTOTAL(9,AK420:AL420)</f>
        <v>1.5616438356164384</v>
      </c>
      <c r="AN420" s="40"/>
      <c r="AO420" s="40"/>
      <c r="AP420" s="40"/>
      <c r="AQ420" s="368"/>
      <c r="AR420" s="47"/>
      <c r="AS420" s="48"/>
      <c r="AT420" s="1029"/>
      <c r="AU420" s="1029"/>
      <c r="AV420" s="46"/>
      <c r="AW420" s="1029"/>
      <c r="AX420" s="46"/>
      <c r="AY420" s="2391"/>
    </row>
    <row r="421" spans="1:52" s="8" customFormat="1" ht="27.75" customHeight="1" x14ac:dyDescent="0.25">
      <c r="A421" s="182">
        <v>53</v>
      </c>
      <c r="B421" s="170" t="s">
        <v>50</v>
      </c>
      <c r="C421" s="170" t="s">
        <v>59</v>
      </c>
      <c r="D421" s="166" t="s">
        <v>19163</v>
      </c>
      <c r="E421" s="166" t="s">
        <v>1015</v>
      </c>
      <c r="F421" s="166" t="s">
        <v>1016</v>
      </c>
      <c r="G421" s="166" t="s">
        <v>958</v>
      </c>
      <c r="H421" s="166" t="s">
        <v>219</v>
      </c>
      <c r="I421" s="166" t="s">
        <v>316</v>
      </c>
      <c r="J421" s="166" t="s">
        <v>221</v>
      </c>
      <c r="K421" s="166" t="s">
        <v>222</v>
      </c>
      <c r="L421" s="166" t="s">
        <v>221</v>
      </c>
      <c r="M421" s="166" t="s">
        <v>222</v>
      </c>
      <c r="N421" s="186">
        <v>6</v>
      </c>
      <c r="O421" s="186">
        <v>1.5</v>
      </c>
      <c r="P421" s="186">
        <v>9</v>
      </c>
      <c r="Q421" s="184">
        <v>2</v>
      </c>
      <c r="R421" s="183"/>
      <c r="S421" s="183">
        <v>1</v>
      </c>
      <c r="T421" s="183"/>
      <c r="U421" s="183">
        <v>0</v>
      </c>
      <c r="V421" s="183">
        <v>1</v>
      </c>
      <c r="W421" s="183"/>
      <c r="X421" s="183"/>
      <c r="Y421" s="166" t="s">
        <v>62</v>
      </c>
      <c r="Z421" s="170" t="s">
        <v>224</v>
      </c>
      <c r="AA421" s="197" t="s">
        <v>959</v>
      </c>
      <c r="AB421" s="166" t="s">
        <v>960</v>
      </c>
      <c r="AC421" s="166" t="s">
        <v>961</v>
      </c>
      <c r="AD421" s="198" t="s">
        <v>962</v>
      </c>
      <c r="AE421" s="201" t="s">
        <v>1005</v>
      </c>
      <c r="AF421" s="166" t="s">
        <v>1017</v>
      </c>
      <c r="AG421" s="165" t="s">
        <v>230</v>
      </c>
      <c r="AH421" s="166" t="s">
        <v>59</v>
      </c>
      <c r="AI421" s="220">
        <v>0.114</v>
      </c>
      <c r="AJ421" s="168">
        <v>727.69400000000007</v>
      </c>
      <c r="AK421" s="167">
        <f>AJ421*0.087/365</f>
        <v>0.1734503506849315</v>
      </c>
      <c r="AL421" s="167">
        <v>5.3829419178082191E-2</v>
      </c>
      <c r="AM421" s="187">
        <f>AK421+AL421</f>
        <v>0.22727976986301368</v>
      </c>
      <c r="AN421" s="167">
        <f>SUM(AK421:AK424)</f>
        <v>0.693130906849315</v>
      </c>
      <c r="AO421" s="167">
        <f>SUM(AL421:AL424)</f>
        <v>0.21510959178082192</v>
      </c>
      <c r="AP421" s="167">
        <f>AN421+AO421</f>
        <v>0.90824049863013689</v>
      </c>
      <c r="AQ421" s="372">
        <f>AP421*30</f>
        <v>27.247214958904106</v>
      </c>
      <c r="AR421" s="189" t="s">
        <v>231</v>
      </c>
      <c r="AS421" s="190" t="s">
        <v>431</v>
      </c>
      <c r="AT421" s="166" t="s">
        <v>232</v>
      </c>
      <c r="AU421" s="166" t="s">
        <v>59</v>
      </c>
      <c r="AV421" s="915" t="s">
        <v>1018</v>
      </c>
      <c r="AW421" s="166" t="s">
        <v>234</v>
      </c>
      <c r="AX421" s="46"/>
      <c r="AY421" s="2391"/>
    </row>
    <row r="422" spans="1:52" s="8" customFormat="1" ht="15.95" customHeight="1" x14ac:dyDescent="0.25">
      <c r="A422" s="36"/>
      <c r="B422" s="1029"/>
      <c r="C422" s="2"/>
      <c r="D422" s="1029"/>
      <c r="E422" s="1029"/>
      <c r="F422" s="1029"/>
      <c r="G422" s="1029"/>
      <c r="H422" s="1029"/>
      <c r="I422" s="1029"/>
      <c r="J422" s="1029"/>
      <c r="K422" s="1029"/>
      <c r="L422" s="1029"/>
      <c r="M422" s="1029"/>
      <c r="N422" s="1036"/>
      <c r="O422" s="1036"/>
      <c r="P422" s="1557"/>
      <c r="Q422" s="37"/>
      <c r="R422" s="448"/>
      <c r="S422" s="448"/>
      <c r="T422" s="448"/>
      <c r="U422" s="448"/>
      <c r="V422" s="448"/>
      <c r="W422" s="448"/>
      <c r="X422" s="448"/>
      <c r="Y422" s="1029" t="s">
        <v>230</v>
      </c>
      <c r="Z422" s="1029" t="s">
        <v>230</v>
      </c>
      <c r="AA422" s="1" t="s">
        <v>230</v>
      </c>
      <c r="AB422" s="1029" t="s">
        <v>230</v>
      </c>
      <c r="AC422" s="1029" t="s">
        <v>230</v>
      </c>
      <c r="AD422" s="1029" t="s">
        <v>230</v>
      </c>
      <c r="AE422" s="3" t="s">
        <v>1005</v>
      </c>
      <c r="AF422" s="1029" t="s">
        <v>1019</v>
      </c>
      <c r="AG422" s="39" t="s">
        <v>230</v>
      </c>
      <c r="AH422" s="1029" t="s">
        <v>59</v>
      </c>
      <c r="AI422" s="54">
        <v>0.114</v>
      </c>
      <c r="AJ422" s="1037">
        <v>727.30599999999993</v>
      </c>
      <c r="AK422" s="40">
        <v>0.17335786849315066</v>
      </c>
      <c r="AL422" s="40">
        <v>5.380071780821917E-2</v>
      </c>
      <c r="AM422" s="41">
        <v>0.22715858630136981</v>
      </c>
      <c r="AN422" s="40"/>
      <c r="AO422" s="40"/>
      <c r="AP422" s="40"/>
      <c r="AQ422" s="367"/>
      <c r="AR422" s="42"/>
      <c r="AS422" s="43"/>
      <c r="AT422" s="1029"/>
      <c r="AU422" s="1029"/>
      <c r="AV422" s="44"/>
      <c r="AW422" s="1029"/>
      <c r="AX422" s="46"/>
      <c r="AY422" s="2391"/>
    </row>
    <row r="423" spans="1:52" s="8" customFormat="1" ht="15.95" customHeight="1" x14ac:dyDescent="0.25">
      <c r="A423" s="36"/>
      <c r="B423" s="1029"/>
      <c r="C423" s="2"/>
      <c r="D423" s="1029"/>
      <c r="E423" s="1029"/>
      <c r="F423" s="1029"/>
      <c r="G423" s="1029"/>
      <c r="H423" s="1029"/>
      <c r="I423" s="1029"/>
      <c r="J423" s="1029"/>
      <c r="K423" s="1029"/>
      <c r="L423" s="1029"/>
      <c r="M423" s="1029"/>
      <c r="N423" s="1036"/>
      <c r="O423" s="1036"/>
      <c r="P423" s="1557"/>
      <c r="Q423" s="37"/>
      <c r="R423" s="448"/>
      <c r="S423" s="448"/>
      <c r="T423" s="448"/>
      <c r="U423" s="448"/>
      <c r="V423" s="448"/>
      <c r="W423" s="448"/>
      <c r="X423" s="448"/>
      <c r="Y423" s="1029" t="s">
        <v>230</v>
      </c>
      <c r="Z423" s="1029" t="s">
        <v>230</v>
      </c>
      <c r="AA423" s="1" t="s">
        <v>230</v>
      </c>
      <c r="AB423" s="1029" t="s">
        <v>230</v>
      </c>
      <c r="AC423" s="1029" t="s">
        <v>230</v>
      </c>
      <c r="AD423" s="1029" t="s">
        <v>230</v>
      </c>
      <c r="AE423" s="3" t="s">
        <v>1005</v>
      </c>
      <c r="AF423" s="1029" t="s">
        <v>1020</v>
      </c>
      <c r="AG423" s="39" t="s">
        <v>230</v>
      </c>
      <c r="AH423" s="1029" t="s">
        <v>59</v>
      </c>
      <c r="AI423" s="54">
        <v>0.114</v>
      </c>
      <c r="AJ423" s="1037">
        <v>714.50200000000007</v>
      </c>
      <c r="AK423" s="40">
        <v>0.17030595616438357</v>
      </c>
      <c r="AL423" s="40">
        <v>5.2853572602739728E-2</v>
      </c>
      <c r="AM423" s="41">
        <v>0.22315952876712331</v>
      </c>
      <c r="AN423" s="40"/>
      <c r="AO423" s="40"/>
      <c r="AP423" s="40"/>
      <c r="AQ423" s="1644"/>
      <c r="AR423" s="1034"/>
      <c r="AS423" s="45"/>
      <c r="AT423" s="1029"/>
      <c r="AU423" s="1029"/>
      <c r="AV423" s="46"/>
      <c r="AW423" s="1029"/>
      <c r="AX423" s="46"/>
      <c r="AY423" s="2391"/>
    </row>
    <row r="424" spans="1:52" s="8" customFormat="1" ht="15.95" customHeight="1" x14ac:dyDescent="0.25">
      <c r="A424" s="93"/>
      <c r="B424" s="88"/>
      <c r="C424" s="107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21"/>
      <c r="O424" s="21"/>
      <c r="P424" s="21"/>
      <c r="Q424" s="97"/>
      <c r="R424" s="94"/>
      <c r="S424" s="94"/>
      <c r="T424" s="94"/>
      <c r="U424" s="94"/>
      <c r="V424" s="94"/>
      <c r="W424" s="94"/>
      <c r="X424" s="94"/>
      <c r="Y424" s="88" t="s">
        <v>230</v>
      </c>
      <c r="Z424" s="88" t="s">
        <v>230</v>
      </c>
      <c r="AA424" s="90" t="s">
        <v>230</v>
      </c>
      <c r="AB424" s="88" t="s">
        <v>230</v>
      </c>
      <c r="AC424" s="88" t="s">
        <v>230</v>
      </c>
      <c r="AD424" s="88" t="s">
        <v>230</v>
      </c>
      <c r="AE424" s="101" t="s">
        <v>1005</v>
      </c>
      <c r="AF424" s="88" t="s">
        <v>1021</v>
      </c>
      <c r="AG424" s="95" t="s">
        <v>230</v>
      </c>
      <c r="AH424" s="88" t="s">
        <v>59</v>
      </c>
      <c r="AI424" s="102">
        <v>0.114</v>
      </c>
      <c r="AJ424" s="100">
        <v>738.46100000000001</v>
      </c>
      <c r="AK424" s="98">
        <v>0.17601673150684929</v>
      </c>
      <c r="AL424" s="98">
        <v>5.4625882191780821E-2</v>
      </c>
      <c r="AM424" s="96">
        <v>0.23064261369863012</v>
      </c>
      <c r="AN424" s="98"/>
      <c r="AO424" s="98"/>
      <c r="AP424" s="98"/>
      <c r="AQ424" s="368"/>
      <c r="AR424" s="47"/>
      <c r="AS424" s="48"/>
      <c r="AT424" s="88"/>
      <c r="AU424" s="88"/>
      <c r="AV424" s="52"/>
      <c r="AW424" s="88"/>
      <c r="AX424" s="52"/>
      <c r="AY424" s="2391"/>
    </row>
    <row r="425" spans="1:52" s="1395" customFormat="1" ht="15.95" customHeight="1" x14ac:dyDescent="0.25">
      <c r="A425" s="353">
        <v>54</v>
      </c>
      <c r="B425" s="354" t="s">
        <v>50</v>
      </c>
      <c r="C425" s="366" t="s">
        <v>59</v>
      </c>
      <c r="D425" s="354" t="s">
        <v>18792</v>
      </c>
      <c r="E425" s="354" t="s">
        <v>18799</v>
      </c>
      <c r="F425" s="354" t="s">
        <v>18800</v>
      </c>
      <c r="G425" s="354" t="s">
        <v>221</v>
      </c>
      <c r="H425" s="354" t="s">
        <v>219</v>
      </c>
      <c r="I425" s="354" t="s">
        <v>220</v>
      </c>
      <c r="J425" s="354" t="s">
        <v>221</v>
      </c>
      <c r="K425" s="354" t="s">
        <v>222</v>
      </c>
      <c r="L425" s="354" t="s">
        <v>221</v>
      </c>
      <c r="M425" s="354" t="s">
        <v>222</v>
      </c>
      <c r="N425" s="360">
        <v>4</v>
      </c>
      <c r="O425" s="360">
        <v>2.5</v>
      </c>
      <c r="P425" s="360">
        <f>O425*N425</f>
        <v>10</v>
      </c>
      <c r="Q425" s="503">
        <v>2</v>
      </c>
      <c r="R425" s="357"/>
      <c r="S425" s="357">
        <v>2</v>
      </c>
      <c r="T425" s="357"/>
      <c r="U425" s="357">
        <v>1</v>
      </c>
      <c r="V425" s="357"/>
      <c r="W425" s="357"/>
      <c r="X425" s="357"/>
      <c r="Y425" s="354" t="s">
        <v>1025</v>
      </c>
      <c r="Z425" s="354" t="s">
        <v>18801</v>
      </c>
      <c r="AA425" s="443">
        <v>1085030002012</v>
      </c>
      <c r="AB425" s="354" t="s">
        <v>1027</v>
      </c>
      <c r="AC425" s="354" t="s">
        <v>18802</v>
      </c>
      <c r="AD425" s="1150" t="s">
        <v>18803</v>
      </c>
      <c r="AE425" s="769" t="s">
        <v>18796</v>
      </c>
      <c r="AF425" s="354" t="s">
        <v>351</v>
      </c>
      <c r="AG425" s="358">
        <v>5030062300</v>
      </c>
      <c r="AH425" s="354" t="s">
        <v>59</v>
      </c>
      <c r="AI425" s="1313">
        <v>0.114</v>
      </c>
      <c r="AJ425" s="490">
        <v>5229.5</v>
      </c>
      <c r="AK425" s="359">
        <f>AJ425*0.087/365</f>
        <v>1.2464835616438357</v>
      </c>
      <c r="AL425" s="359">
        <f>AJ425*0.027/365</f>
        <v>0.38683972602739725</v>
      </c>
      <c r="AM425" s="361">
        <f>SUM(AK425:AL425)</f>
        <v>1.6333232876712329</v>
      </c>
      <c r="AN425" s="359">
        <f>AK425</f>
        <v>1.2464835616438357</v>
      </c>
      <c r="AO425" s="359">
        <f>AL425</f>
        <v>0.38683972602739725</v>
      </c>
      <c r="AP425" s="359">
        <f>AN425+AO425</f>
        <v>1.6333232876712329</v>
      </c>
      <c r="AQ425" s="359">
        <f>AP425*30</f>
        <v>48.99969863013699</v>
      </c>
      <c r="AR425" s="362" t="s">
        <v>231</v>
      </c>
      <c r="AS425" s="194" t="s">
        <v>431</v>
      </c>
      <c r="AT425" s="354" t="s">
        <v>232</v>
      </c>
      <c r="AU425" s="354" t="s">
        <v>59</v>
      </c>
      <c r="AV425" s="923" t="s">
        <v>1031</v>
      </c>
      <c r="AW425" s="354" t="s">
        <v>234</v>
      </c>
      <c r="AX425" s="805" t="s">
        <v>18814</v>
      </c>
      <c r="AY425" s="2401"/>
      <c r="AZ425" s="778" t="s">
        <v>18795</v>
      </c>
    </row>
    <row r="426" spans="1:52" s="55" customFormat="1" ht="15.95" customHeight="1" x14ac:dyDescent="0.25">
      <c r="A426" s="182">
        <v>55</v>
      </c>
      <c r="B426" s="170" t="s">
        <v>50</v>
      </c>
      <c r="C426" s="170" t="s">
        <v>59</v>
      </c>
      <c r="D426" s="166" t="s">
        <v>19164</v>
      </c>
      <c r="E426" s="166" t="s">
        <v>1033</v>
      </c>
      <c r="F426" s="166" t="s">
        <v>1034</v>
      </c>
      <c r="G426" s="166" t="s">
        <v>958</v>
      </c>
      <c r="H426" s="166" t="s">
        <v>219</v>
      </c>
      <c r="I426" s="166" t="s">
        <v>316</v>
      </c>
      <c r="J426" s="166" t="s">
        <v>221</v>
      </c>
      <c r="K426" s="166" t="s">
        <v>222</v>
      </c>
      <c r="L426" s="166" t="s">
        <v>221</v>
      </c>
      <c r="M426" s="166" t="s">
        <v>222</v>
      </c>
      <c r="N426" s="186">
        <v>6</v>
      </c>
      <c r="O426" s="186">
        <v>1.5</v>
      </c>
      <c r="P426" s="186">
        <v>9</v>
      </c>
      <c r="Q426" s="184">
        <v>5</v>
      </c>
      <c r="R426" s="183"/>
      <c r="S426" s="183">
        <v>2</v>
      </c>
      <c r="T426" s="183"/>
      <c r="U426" s="183">
        <v>0</v>
      </c>
      <c r="V426" s="183"/>
      <c r="W426" s="183"/>
      <c r="X426" s="183"/>
      <c r="Y426" s="166" t="s">
        <v>62</v>
      </c>
      <c r="Z426" s="170" t="s">
        <v>224</v>
      </c>
      <c r="AA426" s="197" t="s">
        <v>959</v>
      </c>
      <c r="AB426" s="166" t="s">
        <v>960</v>
      </c>
      <c r="AC426" s="166" t="s">
        <v>961</v>
      </c>
      <c r="AD426" s="198" t="s">
        <v>962</v>
      </c>
      <c r="AE426" s="201" t="s">
        <v>1035</v>
      </c>
      <c r="AF426" s="166" t="s">
        <v>528</v>
      </c>
      <c r="AG426" s="165" t="s">
        <v>230</v>
      </c>
      <c r="AH426" s="166" t="s">
        <v>59</v>
      </c>
      <c r="AI426" s="167">
        <v>0.114</v>
      </c>
      <c r="AJ426" s="168">
        <v>406.721</v>
      </c>
      <c r="AK426" s="167">
        <v>9.6944457534246575E-2</v>
      </c>
      <c r="AL426" s="167">
        <v>3.0086210958904111E-2</v>
      </c>
      <c r="AM426" s="187">
        <f>AK426+AL426</f>
        <v>0.1270306684931507</v>
      </c>
      <c r="AN426" s="167">
        <f>SUM(AK426:AK436)</f>
        <v>2.5830711780821916</v>
      </c>
      <c r="AO426" s="167">
        <f>SUM(AL426:AL436)</f>
        <v>0.68103172602739726</v>
      </c>
      <c r="AP426" s="167">
        <f>SUM(AM426:AM436)</f>
        <v>3.2641029041095893</v>
      </c>
      <c r="AQ426" s="167">
        <f>AP426*30</f>
        <v>97.923087123287672</v>
      </c>
      <c r="AR426" s="193" t="s">
        <v>231</v>
      </c>
      <c r="AS426" s="194" t="s">
        <v>431</v>
      </c>
      <c r="AT426" s="166" t="s">
        <v>232</v>
      </c>
      <c r="AU426" s="166" t="s">
        <v>59</v>
      </c>
      <c r="AV426" s="679" t="s">
        <v>1036</v>
      </c>
      <c r="AW426" s="166" t="s">
        <v>234</v>
      </c>
      <c r="AX426" s="46"/>
      <c r="AY426" s="2391"/>
    </row>
    <row r="427" spans="1:52" s="8" customFormat="1" ht="15.95" customHeight="1" x14ac:dyDescent="0.25">
      <c r="A427" s="112"/>
      <c r="B427" s="113"/>
      <c r="C427" s="121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8"/>
      <c r="O427" s="118"/>
      <c r="P427" s="118"/>
      <c r="Q427" s="120"/>
      <c r="R427" s="114"/>
      <c r="S427" s="114"/>
      <c r="T427" s="114"/>
      <c r="U427" s="114"/>
      <c r="V427" s="114"/>
      <c r="W427" s="114"/>
      <c r="X427" s="114"/>
      <c r="Y427" s="113" t="s">
        <v>230</v>
      </c>
      <c r="Z427" s="113" t="s">
        <v>230</v>
      </c>
      <c r="AA427" s="132" t="s">
        <v>230</v>
      </c>
      <c r="AB427" s="113" t="s">
        <v>230</v>
      </c>
      <c r="AC427" s="113" t="s">
        <v>230</v>
      </c>
      <c r="AD427" s="113" t="s">
        <v>230</v>
      </c>
      <c r="AE427" s="146" t="s">
        <v>1035</v>
      </c>
      <c r="AF427" s="113" t="s">
        <v>286</v>
      </c>
      <c r="AG427" s="115" t="s">
        <v>230</v>
      </c>
      <c r="AH427" s="113" t="s">
        <v>59</v>
      </c>
      <c r="AI427" s="116">
        <v>0.114</v>
      </c>
      <c r="AJ427" s="117">
        <v>336.97799999999995</v>
      </c>
      <c r="AK427" s="116">
        <v>8.0320783561643821E-2</v>
      </c>
      <c r="AL427" s="116">
        <v>2.4927139726027395E-2</v>
      </c>
      <c r="AM427" s="119">
        <v>0.10524792328767121</v>
      </c>
      <c r="AN427" s="116"/>
      <c r="AO427" s="116"/>
      <c r="AP427" s="116"/>
      <c r="AQ427" s="367"/>
      <c r="AR427" s="42"/>
      <c r="AS427" s="43"/>
      <c r="AT427" s="113"/>
      <c r="AU427" s="113"/>
      <c r="AV427" s="44"/>
      <c r="AW427" s="113"/>
      <c r="AX427" s="44"/>
      <c r="AY427" s="2391"/>
    </row>
    <row r="428" spans="1:52" s="8" customFormat="1" ht="15.95" customHeight="1" x14ac:dyDescent="0.25">
      <c r="A428" s="36"/>
      <c r="B428" s="1029"/>
      <c r="C428" s="2"/>
      <c r="D428" s="1029"/>
      <c r="E428" s="1029"/>
      <c r="F428" s="1029"/>
      <c r="G428" s="1029"/>
      <c r="H428" s="1029"/>
      <c r="I428" s="1029"/>
      <c r="J428" s="1029"/>
      <c r="K428" s="1029"/>
      <c r="L428" s="1029"/>
      <c r="M428" s="1029"/>
      <c r="N428" s="1036"/>
      <c r="O428" s="1036"/>
      <c r="P428" s="1557"/>
      <c r="Q428" s="37"/>
      <c r="R428" s="448"/>
      <c r="S428" s="448"/>
      <c r="T428" s="448"/>
      <c r="U428" s="448"/>
      <c r="V428" s="448"/>
      <c r="W428" s="448"/>
      <c r="X428" s="448"/>
      <c r="Y428" s="1029" t="s">
        <v>230</v>
      </c>
      <c r="Z428" s="1029" t="s">
        <v>230</v>
      </c>
      <c r="AA428" s="1" t="s">
        <v>230</v>
      </c>
      <c r="AB428" s="1029" t="s">
        <v>230</v>
      </c>
      <c r="AC428" s="1029" t="s">
        <v>230</v>
      </c>
      <c r="AD428" s="1029" t="s">
        <v>230</v>
      </c>
      <c r="AE428" s="3" t="s">
        <v>1035</v>
      </c>
      <c r="AF428" s="1029" t="s">
        <v>347</v>
      </c>
      <c r="AG428" s="39" t="s">
        <v>230</v>
      </c>
      <c r="AH428" s="1029" t="s">
        <v>59</v>
      </c>
      <c r="AI428" s="40">
        <v>0.114</v>
      </c>
      <c r="AJ428" s="1037">
        <v>415.548</v>
      </c>
      <c r="AK428" s="40">
        <v>9.9048427397260275E-2</v>
      </c>
      <c r="AL428" s="40">
        <v>3.0739167123287673E-2</v>
      </c>
      <c r="AM428" s="41">
        <v>0.12978759452054794</v>
      </c>
      <c r="AN428" s="40"/>
      <c r="AO428" s="40"/>
      <c r="AP428" s="40"/>
      <c r="AQ428" s="1644"/>
      <c r="AR428" s="1034"/>
      <c r="AS428" s="45"/>
      <c r="AT428" s="1029"/>
      <c r="AU428" s="1029"/>
      <c r="AV428" s="46"/>
      <c r="AW428" s="1029"/>
      <c r="AX428" s="46"/>
      <c r="AY428" s="2391"/>
    </row>
    <row r="429" spans="1:52" s="8" customFormat="1" ht="15.95" customHeight="1" x14ac:dyDescent="0.25">
      <c r="A429" s="36"/>
      <c r="B429" s="1029"/>
      <c r="C429" s="2"/>
      <c r="D429" s="1029"/>
      <c r="E429" s="1029"/>
      <c r="F429" s="1029"/>
      <c r="G429" s="1029"/>
      <c r="H429" s="1029"/>
      <c r="I429" s="1029"/>
      <c r="J429" s="1029"/>
      <c r="K429" s="1029"/>
      <c r="L429" s="1029"/>
      <c r="M429" s="1029"/>
      <c r="N429" s="1036"/>
      <c r="O429" s="1036"/>
      <c r="P429" s="1557"/>
      <c r="Q429" s="37"/>
      <c r="R429" s="448"/>
      <c r="S429" s="448"/>
      <c r="T429" s="448"/>
      <c r="U429" s="448"/>
      <c r="V429" s="448"/>
      <c r="W429" s="448"/>
      <c r="X429" s="448"/>
      <c r="Y429" s="1029" t="s">
        <v>230</v>
      </c>
      <c r="Z429" s="1029" t="s">
        <v>230</v>
      </c>
      <c r="AA429" s="1" t="s">
        <v>230</v>
      </c>
      <c r="AB429" s="1029" t="s">
        <v>230</v>
      </c>
      <c r="AC429" s="1029" t="s">
        <v>230</v>
      </c>
      <c r="AD429" s="1029" t="s">
        <v>230</v>
      </c>
      <c r="AE429" s="3" t="s">
        <v>1035</v>
      </c>
      <c r="AF429" s="1029" t="s">
        <v>348</v>
      </c>
      <c r="AG429" s="39" t="s">
        <v>230</v>
      </c>
      <c r="AH429" s="1029" t="s">
        <v>59</v>
      </c>
      <c r="AI429" s="40">
        <v>0.114</v>
      </c>
      <c r="AJ429" s="1037">
        <v>384.411</v>
      </c>
      <c r="AK429" s="40">
        <v>9.1626731506849315E-2</v>
      </c>
      <c r="AL429" s="40">
        <v>2.8435882191780823E-2</v>
      </c>
      <c r="AM429" s="41">
        <v>0.12006261369863014</v>
      </c>
      <c r="AN429" s="40"/>
      <c r="AO429" s="40"/>
      <c r="AP429" s="40"/>
      <c r="AQ429" s="1644"/>
      <c r="AR429" s="1034"/>
      <c r="AS429" s="45"/>
      <c r="AT429" s="1029"/>
      <c r="AU429" s="1029"/>
      <c r="AV429" s="46"/>
      <c r="AW429" s="1029"/>
      <c r="AX429" s="46"/>
      <c r="AY429" s="2391"/>
    </row>
    <row r="430" spans="1:52" s="8" customFormat="1" ht="15.95" customHeight="1" x14ac:dyDescent="0.25">
      <c r="A430" s="36"/>
      <c r="B430" s="1029"/>
      <c r="C430" s="2"/>
      <c r="D430" s="1029"/>
      <c r="E430" s="1029"/>
      <c r="F430" s="1029"/>
      <c r="G430" s="1029"/>
      <c r="H430" s="1029"/>
      <c r="I430" s="1029"/>
      <c r="J430" s="1029"/>
      <c r="K430" s="1029"/>
      <c r="L430" s="1029"/>
      <c r="M430" s="1029"/>
      <c r="N430" s="1036"/>
      <c r="O430" s="1036"/>
      <c r="P430" s="1557"/>
      <c r="Q430" s="37"/>
      <c r="R430" s="448"/>
      <c r="S430" s="448"/>
      <c r="T430" s="448"/>
      <c r="U430" s="448"/>
      <c r="V430" s="448"/>
      <c r="W430" s="448"/>
      <c r="X430" s="448"/>
      <c r="Y430" s="1029" t="s">
        <v>230</v>
      </c>
      <c r="Z430" s="1029" t="s">
        <v>230</v>
      </c>
      <c r="AA430" s="1" t="s">
        <v>230</v>
      </c>
      <c r="AB430" s="1029" t="s">
        <v>230</v>
      </c>
      <c r="AC430" s="1029" t="s">
        <v>230</v>
      </c>
      <c r="AD430" s="1029" t="s">
        <v>230</v>
      </c>
      <c r="AE430" s="3" t="s">
        <v>1035</v>
      </c>
      <c r="AF430" s="1029" t="s">
        <v>488</v>
      </c>
      <c r="AG430" s="39" t="s">
        <v>230</v>
      </c>
      <c r="AH430" s="1029" t="s">
        <v>59</v>
      </c>
      <c r="AI430" s="40">
        <v>0.114</v>
      </c>
      <c r="AJ430" s="1037">
        <v>1806.3340000000001</v>
      </c>
      <c r="AK430" s="40">
        <v>0.43055084383561648</v>
      </c>
      <c r="AL430" s="40">
        <v>0.13361922739726026</v>
      </c>
      <c r="AM430" s="41">
        <v>0.56417007123287677</v>
      </c>
      <c r="AN430" s="40"/>
      <c r="AO430" s="40"/>
      <c r="AP430" s="40"/>
      <c r="AQ430" s="1644"/>
      <c r="AR430" s="1034"/>
      <c r="AS430" s="45"/>
      <c r="AT430" s="1029"/>
      <c r="AU430" s="1029"/>
      <c r="AV430" s="46"/>
      <c r="AW430" s="1029"/>
      <c r="AX430" s="46"/>
      <c r="AY430" s="2391"/>
    </row>
    <row r="431" spans="1:52" s="8" customFormat="1" ht="15.95" customHeight="1" x14ac:dyDescent="0.25">
      <c r="A431" s="36"/>
      <c r="B431" s="1029"/>
      <c r="C431" s="2"/>
      <c r="D431" s="1029"/>
      <c r="E431" s="1029"/>
      <c r="F431" s="1029"/>
      <c r="G431" s="1029"/>
      <c r="H431" s="1029"/>
      <c r="I431" s="1029"/>
      <c r="J431" s="1029"/>
      <c r="K431" s="1029"/>
      <c r="L431" s="1029"/>
      <c r="M431" s="1029"/>
      <c r="N431" s="1036"/>
      <c r="O431" s="1036"/>
      <c r="P431" s="1557"/>
      <c r="Q431" s="37"/>
      <c r="R431" s="448"/>
      <c r="S431" s="448"/>
      <c r="T431" s="448"/>
      <c r="U431" s="448"/>
      <c r="V431" s="448"/>
      <c r="W431" s="448"/>
      <c r="X431" s="448"/>
      <c r="Y431" s="1029" t="s">
        <v>230</v>
      </c>
      <c r="Z431" s="1029" t="s">
        <v>230</v>
      </c>
      <c r="AA431" s="1" t="s">
        <v>230</v>
      </c>
      <c r="AB431" s="1029" t="s">
        <v>230</v>
      </c>
      <c r="AC431" s="1029" t="s">
        <v>230</v>
      </c>
      <c r="AD431" s="1029" t="s">
        <v>230</v>
      </c>
      <c r="AE431" s="3" t="s">
        <v>1035</v>
      </c>
      <c r="AF431" s="1029" t="s">
        <v>336</v>
      </c>
      <c r="AG431" s="39" t="s">
        <v>230</v>
      </c>
      <c r="AH431" s="1029" t="s">
        <v>59</v>
      </c>
      <c r="AI431" s="40">
        <v>0.114</v>
      </c>
      <c r="AJ431" s="1037">
        <v>1808.08</v>
      </c>
      <c r="AK431" s="40">
        <v>0.43096701369863011</v>
      </c>
      <c r="AL431" s="40">
        <v>0.13374838356164384</v>
      </c>
      <c r="AM431" s="41">
        <v>0.56471539726027398</v>
      </c>
      <c r="AN431" s="40"/>
      <c r="AO431" s="40"/>
      <c r="AP431" s="40"/>
      <c r="AQ431" s="1644"/>
      <c r="AR431" s="1034"/>
      <c r="AS431" s="45"/>
      <c r="AT431" s="1029"/>
      <c r="AU431" s="1029"/>
      <c r="AV431" s="46"/>
      <c r="AW431" s="1029"/>
      <c r="AX431" s="46"/>
      <c r="AY431" s="2391"/>
    </row>
    <row r="432" spans="1:52" s="8" customFormat="1" ht="15.95" customHeight="1" x14ac:dyDescent="0.25">
      <c r="A432" s="36"/>
      <c r="B432" s="1029"/>
      <c r="C432" s="2"/>
      <c r="D432" s="1029"/>
      <c r="E432" s="1029"/>
      <c r="F432" s="1029"/>
      <c r="G432" s="1029"/>
      <c r="H432" s="1029"/>
      <c r="I432" s="1029"/>
      <c r="J432" s="1029"/>
      <c r="K432" s="1029"/>
      <c r="L432" s="1029"/>
      <c r="M432" s="1029"/>
      <c r="N432" s="1036"/>
      <c r="O432" s="1036"/>
      <c r="P432" s="1557"/>
      <c r="Q432" s="37"/>
      <c r="R432" s="448"/>
      <c r="S432" s="448"/>
      <c r="T432" s="448"/>
      <c r="U432" s="448"/>
      <c r="V432" s="448"/>
      <c r="W432" s="448"/>
      <c r="X432" s="448"/>
      <c r="Y432" s="1029" t="s">
        <v>230</v>
      </c>
      <c r="Z432" s="1029" t="s">
        <v>230</v>
      </c>
      <c r="AA432" s="1" t="s">
        <v>230</v>
      </c>
      <c r="AB432" s="1029" t="s">
        <v>230</v>
      </c>
      <c r="AC432" s="1029" t="s">
        <v>230</v>
      </c>
      <c r="AD432" s="1029" t="s">
        <v>230</v>
      </c>
      <c r="AE432" s="3" t="s">
        <v>1035</v>
      </c>
      <c r="AF432" s="1029" t="s">
        <v>1037</v>
      </c>
      <c r="AG432" s="39" t="s">
        <v>230</v>
      </c>
      <c r="AH432" s="1029" t="s">
        <v>59</v>
      </c>
      <c r="AI432" s="40">
        <v>0.114</v>
      </c>
      <c r="AJ432" s="1037">
        <v>1808.4680000000001</v>
      </c>
      <c r="AK432" s="40">
        <v>0.43105949589041093</v>
      </c>
      <c r="AL432" s="40">
        <v>0.13377708493150686</v>
      </c>
      <c r="AM432" s="41">
        <v>0.56483658082191779</v>
      </c>
      <c r="AN432" s="40"/>
      <c r="AO432" s="40"/>
      <c r="AP432" s="40"/>
      <c r="AQ432" s="1644"/>
      <c r="AR432" s="1034"/>
      <c r="AS432" s="45"/>
      <c r="AT432" s="1029"/>
      <c r="AU432" s="1029"/>
      <c r="AV432" s="46"/>
      <c r="AW432" s="1029"/>
      <c r="AX432" s="46"/>
      <c r="AY432" s="2391"/>
    </row>
    <row r="433" spans="1:52" s="1099" customFormat="1" ht="15.95" customHeight="1" x14ac:dyDescent="0.25">
      <c r="A433" s="1061"/>
      <c r="B433" s="1615"/>
      <c r="C433" s="1062"/>
      <c r="D433" s="1615"/>
      <c r="E433" s="1615"/>
      <c r="F433" s="1615"/>
      <c r="G433" s="1615"/>
      <c r="H433" s="1615"/>
      <c r="I433" s="1615"/>
      <c r="J433" s="1615"/>
      <c r="K433" s="1615"/>
      <c r="L433" s="1615"/>
      <c r="M433" s="1615"/>
      <c r="N433" s="1616"/>
      <c r="O433" s="1616"/>
      <c r="P433" s="1616"/>
      <c r="Q433" s="831"/>
      <c r="R433" s="1617"/>
      <c r="S433" s="1617"/>
      <c r="T433" s="1617"/>
      <c r="U433" s="1617"/>
      <c r="V433" s="1617"/>
      <c r="W433" s="1617"/>
      <c r="X433" s="1617"/>
      <c r="Y433" s="1615"/>
      <c r="Z433" s="1615"/>
      <c r="AA433" s="754"/>
      <c r="AB433" s="1615"/>
      <c r="AC433" s="1615" t="s">
        <v>22252</v>
      </c>
      <c r="AD433" s="1146" t="s">
        <v>22251</v>
      </c>
      <c r="AE433" s="779" t="s">
        <v>1035</v>
      </c>
      <c r="AF433" s="1615" t="s">
        <v>22250</v>
      </c>
      <c r="AG433" s="377" t="s">
        <v>22249</v>
      </c>
      <c r="AH433" s="1615" t="s">
        <v>21223</v>
      </c>
      <c r="AI433" s="2394">
        <v>1.1399999999999999</v>
      </c>
      <c r="AJ433" s="1638">
        <v>19.5</v>
      </c>
      <c r="AK433" s="378">
        <f>AJ433*AI433/365</f>
        <v>6.0904109589041085E-2</v>
      </c>
      <c r="AL433" s="378">
        <v>0</v>
      </c>
      <c r="AM433" s="380">
        <f>SUBTOTAL(9,AK433:AL433)</f>
        <v>6.0904109589041085E-2</v>
      </c>
      <c r="AN433" s="378"/>
      <c r="AO433" s="378"/>
      <c r="AP433" s="378"/>
      <c r="AQ433" s="771"/>
      <c r="AR433" s="381"/>
      <c r="AS433" s="382"/>
      <c r="AT433" s="1615"/>
      <c r="AU433" s="1615"/>
      <c r="AV433" s="383"/>
      <c r="AW433" s="1615"/>
      <c r="AX433" s="2460" t="s">
        <v>22253</v>
      </c>
      <c r="AY433" s="2401"/>
    </row>
    <row r="434" spans="1:52" s="1099" customFormat="1" ht="15.95" customHeight="1" x14ac:dyDescent="0.25">
      <c r="A434" s="1061"/>
      <c r="B434" s="2601"/>
      <c r="C434" s="1062"/>
      <c r="D434" s="2601"/>
      <c r="E434" s="2601"/>
      <c r="F434" s="2601"/>
      <c r="G434" s="2601"/>
      <c r="H434" s="2601"/>
      <c r="I434" s="2601"/>
      <c r="J434" s="2601"/>
      <c r="K434" s="2601"/>
      <c r="L434" s="2601"/>
      <c r="M434" s="2601"/>
      <c r="N434" s="2600"/>
      <c r="O434" s="2600"/>
      <c r="P434" s="2600"/>
      <c r="Q434" s="831"/>
      <c r="R434" s="2599"/>
      <c r="S434" s="2599"/>
      <c r="T434" s="2599"/>
      <c r="U434" s="2599"/>
      <c r="V434" s="2599"/>
      <c r="W434" s="2599"/>
      <c r="X434" s="2599"/>
      <c r="Y434" s="2601" t="s">
        <v>230</v>
      </c>
      <c r="Z434" s="2601" t="s">
        <v>230</v>
      </c>
      <c r="AA434" s="754" t="s">
        <v>230</v>
      </c>
      <c r="AB434" s="2601" t="s">
        <v>230</v>
      </c>
      <c r="AC434" s="2601" t="s">
        <v>25672</v>
      </c>
      <c r="AD434" s="2601" t="s">
        <v>25673</v>
      </c>
      <c r="AE434" s="779" t="s">
        <v>1038</v>
      </c>
      <c r="AF434" s="2601" t="s">
        <v>25674</v>
      </c>
      <c r="AG434" s="2602" t="s">
        <v>25675</v>
      </c>
      <c r="AH434" s="2601" t="s">
        <v>25676</v>
      </c>
      <c r="AI434" s="2600">
        <v>0.87</v>
      </c>
      <c r="AJ434" s="831">
        <v>10</v>
      </c>
      <c r="AK434" s="378">
        <f>AJ434*AI434/365</f>
        <v>2.3835616438356161E-2</v>
      </c>
      <c r="AL434" s="378">
        <v>0</v>
      </c>
      <c r="AM434" s="380">
        <f>SUBTOTAL(9,AK434:AL434)</f>
        <v>2.3835616438356161E-2</v>
      </c>
      <c r="AN434" s="378"/>
      <c r="AO434" s="378"/>
      <c r="AP434" s="378"/>
      <c r="AQ434" s="771"/>
      <c r="AR434" s="381"/>
      <c r="AS434" s="382"/>
      <c r="AT434" s="2601"/>
      <c r="AU434" s="2601"/>
      <c r="AV434" s="383"/>
      <c r="AW434" s="2601"/>
      <c r="AX434" s="2460" t="s">
        <v>25677</v>
      </c>
      <c r="AY434" s="2601"/>
    </row>
    <row r="435" spans="1:52" s="8" customFormat="1" ht="15.95" customHeight="1" x14ac:dyDescent="0.25">
      <c r="A435" s="36"/>
      <c r="B435" s="1029"/>
      <c r="C435" s="2"/>
      <c r="D435" s="1029"/>
      <c r="E435" s="1029"/>
      <c r="F435" s="1029"/>
      <c r="G435" s="1029"/>
      <c r="H435" s="1029"/>
      <c r="I435" s="1029"/>
      <c r="J435" s="1029"/>
      <c r="K435" s="1029"/>
      <c r="L435" s="1029"/>
      <c r="M435" s="1029"/>
      <c r="N435" s="1036"/>
      <c r="O435" s="1036"/>
      <c r="P435" s="1557"/>
      <c r="Q435" s="37"/>
      <c r="R435" s="448"/>
      <c r="S435" s="448"/>
      <c r="T435" s="448"/>
      <c r="U435" s="448"/>
      <c r="V435" s="448"/>
      <c r="W435" s="448"/>
      <c r="X435" s="448"/>
      <c r="Y435" s="1029" t="s">
        <v>230</v>
      </c>
      <c r="Z435" s="1029" t="s">
        <v>230</v>
      </c>
      <c r="AA435" s="1" t="s">
        <v>230</v>
      </c>
      <c r="AB435" s="1029" t="s">
        <v>230</v>
      </c>
      <c r="AC435" s="1029" t="s">
        <v>230</v>
      </c>
      <c r="AD435" s="1029" t="s">
        <v>230</v>
      </c>
      <c r="AE435" s="3" t="s">
        <v>1035</v>
      </c>
      <c r="AF435" s="1029" t="s">
        <v>1039</v>
      </c>
      <c r="AG435" s="39">
        <v>314503030200018</v>
      </c>
      <c r="AH435" s="1029" t="s">
        <v>304</v>
      </c>
      <c r="AI435" s="1036">
        <v>1.1399999999999999</v>
      </c>
      <c r="AJ435" s="1036">
        <v>97.3</v>
      </c>
      <c r="AK435" s="40">
        <f>AJ435*AI435/365</f>
        <v>0.30389589041095888</v>
      </c>
      <c r="AL435" s="40">
        <v>0</v>
      </c>
      <c r="AM435" s="14">
        <f>SUBTOTAL(9,AK435:AL435)</f>
        <v>0.30389589041095888</v>
      </c>
      <c r="AN435" s="40"/>
      <c r="AO435" s="40"/>
      <c r="AP435" s="40"/>
      <c r="AQ435" s="1644"/>
      <c r="AR435" s="1034"/>
      <c r="AS435" s="45"/>
      <c r="AT435" s="1029"/>
      <c r="AU435" s="1029"/>
      <c r="AV435" s="46"/>
      <c r="AW435" s="1029"/>
      <c r="AX435" s="46"/>
      <c r="AY435" s="2391"/>
    </row>
    <row r="436" spans="1:52" s="8" customFormat="1" ht="15.95" customHeight="1" x14ac:dyDescent="0.25">
      <c r="A436" s="93"/>
      <c r="B436" s="88"/>
      <c r="C436" s="107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21"/>
      <c r="O436" s="21"/>
      <c r="P436" s="21"/>
      <c r="Q436" s="97"/>
      <c r="R436" s="94"/>
      <c r="S436" s="94"/>
      <c r="T436" s="94"/>
      <c r="U436" s="94"/>
      <c r="V436" s="94"/>
      <c r="W436" s="94"/>
      <c r="X436" s="94"/>
      <c r="Y436" s="88" t="s">
        <v>230</v>
      </c>
      <c r="Z436" s="88" t="s">
        <v>230</v>
      </c>
      <c r="AA436" s="90" t="s">
        <v>230</v>
      </c>
      <c r="AB436" s="88" t="s">
        <v>230</v>
      </c>
      <c r="AC436" s="88" t="s">
        <v>230</v>
      </c>
      <c r="AD436" s="88" t="s">
        <v>230</v>
      </c>
      <c r="AE436" s="101" t="s">
        <v>1040</v>
      </c>
      <c r="AF436" s="88" t="s">
        <v>1041</v>
      </c>
      <c r="AG436" s="95" t="s">
        <v>230</v>
      </c>
      <c r="AH436" s="88" t="s">
        <v>58</v>
      </c>
      <c r="AI436" s="88">
        <v>0.114</v>
      </c>
      <c r="AJ436" s="21">
        <v>2240</v>
      </c>
      <c r="AK436" s="98">
        <f>AJ436*0.087/365</f>
        <v>0.53391780821917811</v>
      </c>
      <c r="AL436" s="98">
        <f>AJ436*0.027/365</f>
        <v>0.1656986301369863</v>
      </c>
      <c r="AM436" s="98">
        <f>AK436+AL436</f>
        <v>0.69961643835616438</v>
      </c>
      <c r="AN436" s="98"/>
      <c r="AO436" s="98"/>
      <c r="AP436" s="98"/>
      <c r="AQ436" s="368"/>
      <c r="AR436" s="47"/>
      <c r="AS436" s="48"/>
      <c r="AT436" s="88"/>
      <c r="AU436" s="88"/>
      <c r="AV436" s="52"/>
      <c r="AW436" s="88"/>
      <c r="AX436" s="52"/>
      <c r="AY436" s="2391"/>
    </row>
    <row r="437" spans="1:52" s="1395" customFormat="1" ht="15.95" customHeight="1" x14ac:dyDescent="0.25">
      <c r="A437" s="353">
        <v>56</v>
      </c>
      <c r="B437" s="354" t="s">
        <v>50</v>
      </c>
      <c r="C437" s="366" t="s">
        <v>59</v>
      </c>
      <c r="D437" s="354" t="s">
        <v>18804</v>
      </c>
      <c r="E437" s="354" t="s">
        <v>18793</v>
      </c>
      <c r="F437" s="354" t="s">
        <v>18794</v>
      </c>
      <c r="G437" s="354" t="s">
        <v>221</v>
      </c>
      <c r="H437" s="354" t="s">
        <v>219</v>
      </c>
      <c r="I437" s="354" t="s">
        <v>220</v>
      </c>
      <c r="J437" s="354" t="s">
        <v>221</v>
      </c>
      <c r="K437" s="354" t="s">
        <v>222</v>
      </c>
      <c r="L437" s="354" t="s">
        <v>221</v>
      </c>
      <c r="M437" s="354" t="s">
        <v>222</v>
      </c>
      <c r="N437" s="360">
        <v>4.55</v>
      </c>
      <c r="O437" s="360">
        <v>1.5</v>
      </c>
      <c r="P437" s="360">
        <f>O437*N437</f>
        <v>6.8249999999999993</v>
      </c>
      <c r="Q437" s="503">
        <v>1</v>
      </c>
      <c r="R437" s="357"/>
      <c r="S437" s="357">
        <v>1</v>
      </c>
      <c r="T437" s="357"/>
      <c r="U437" s="357">
        <v>1</v>
      </c>
      <c r="V437" s="357"/>
      <c r="W437" s="357"/>
      <c r="X437" s="357"/>
      <c r="Y437" s="354" t="s">
        <v>1025</v>
      </c>
      <c r="Z437" s="354" t="s">
        <v>18805</v>
      </c>
      <c r="AA437" s="443">
        <v>1135030002392</v>
      </c>
      <c r="AB437" s="354" t="s">
        <v>18806</v>
      </c>
      <c r="AC437" s="354" t="s">
        <v>18798</v>
      </c>
      <c r="AD437" s="354" t="s">
        <v>18797</v>
      </c>
      <c r="AE437" s="769" t="s">
        <v>1049</v>
      </c>
      <c r="AF437" s="354" t="s">
        <v>350</v>
      </c>
      <c r="AG437" s="358">
        <v>5030080958</v>
      </c>
      <c r="AH437" s="354" t="s">
        <v>59</v>
      </c>
      <c r="AI437" s="359">
        <v>0.114</v>
      </c>
      <c r="AJ437" s="490">
        <v>5079.8</v>
      </c>
      <c r="AK437" s="359">
        <f>AJ437*0.087/365</f>
        <v>1.2108016438356164</v>
      </c>
      <c r="AL437" s="359">
        <f>AJ437*0.027/365</f>
        <v>0.37576602739726034</v>
      </c>
      <c r="AM437" s="361">
        <f>SUM(AK437:AL437)</f>
        <v>1.5865676712328767</v>
      </c>
      <c r="AN437" s="359">
        <f>AK437</f>
        <v>1.2108016438356164</v>
      </c>
      <c r="AO437" s="359">
        <f>AL437</f>
        <v>0.37576602739726034</v>
      </c>
      <c r="AP437" s="359">
        <f>AN437+AO437</f>
        <v>1.5865676712328767</v>
      </c>
      <c r="AQ437" s="359">
        <f>AP437*30</f>
        <v>47.597030136986298</v>
      </c>
      <c r="AR437" s="362" t="s">
        <v>231</v>
      </c>
      <c r="AS437" s="194" t="s">
        <v>431</v>
      </c>
      <c r="AT437" s="354" t="s">
        <v>232</v>
      </c>
      <c r="AU437" s="354" t="s">
        <v>59</v>
      </c>
      <c r="AV437" s="923" t="s">
        <v>1050</v>
      </c>
      <c r="AW437" s="354" t="s">
        <v>234</v>
      </c>
      <c r="AX437" s="805" t="s">
        <v>18815</v>
      </c>
      <c r="AY437" s="2401"/>
      <c r="AZ437" s="778" t="s">
        <v>18807</v>
      </c>
    </row>
    <row r="438" spans="1:52" s="55" customFormat="1" ht="15.95" customHeight="1" x14ac:dyDescent="0.25">
      <c r="A438" s="182">
        <v>57</v>
      </c>
      <c r="B438" s="170" t="s">
        <v>50</v>
      </c>
      <c r="C438" s="170" t="s">
        <v>59</v>
      </c>
      <c r="D438" s="166" t="s">
        <v>19165</v>
      </c>
      <c r="E438" s="166" t="s">
        <v>1052</v>
      </c>
      <c r="F438" s="166" t="s">
        <v>1053</v>
      </c>
      <c r="G438" s="166" t="s">
        <v>958</v>
      </c>
      <c r="H438" s="166" t="s">
        <v>219</v>
      </c>
      <c r="I438" s="166" t="s">
        <v>316</v>
      </c>
      <c r="J438" s="166" t="s">
        <v>221</v>
      </c>
      <c r="K438" s="166" t="s">
        <v>222</v>
      </c>
      <c r="L438" s="166" t="s">
        <v>221</v>
      </c>
      <c r="M438" s="166" t="s">
        <v>222</v>
      </c>
      <c r="N438" s="186">
        <v>6</v>
      </c>
      <c r="O438" s="186">
        <v>1.5</v>
      </c>
      <c r="P438" s="186">
        <v>9</v>
      </c>
      <c r="Q438" s="184">
        <v>3</v>
      </c>
      <c r="R438" s="183"/>
      <c r="S438" s="183">
        <v>2</v>
      </c>
      <c r="T438" s="183"/>
      <c r="U438" s="183">
        <v>0</v>
      </c>
      <c r="V438" s="183"/>
      <c r="W438" s="183"/>
      <c r="X438" s="183"/>
      <c r="Y438" s="166" t="s">
        <v>62</v>
      </c>
      <c r="Z438" s="170" t="s">
        <v>224</v>
      </c>
      <c r="AA438" s="197" t="s">
        <v>959</v>
      </c>
      <c r="AB438" s="166" t="s">
        <v>960</v>
      </c>
      <c r="AC438" s="166" t="s">
        <v>961</v>
      </c>
      <c r="AD438" s="198" t="s">
        <v>962</v>
      </c>
      <c r="AE438" s="201" t="s">
        <v>1054</v>
      </c>
      <c r="AF438" s="166" t="s">
        <v>353</v>
      </c>
      <c r="AG438" s="165" t="s">
        <v>230</v>
      </c>
      <c r="AH438" s="166" t="s">
        <v>59</v>
      </c>
      <c r="AI438" s="167">
        <v>0.114</v>
      </c>
      <c r="AJ438" s="168">
        <v>3128.056</v>
      </c>
      <c r="AK438" s="167">
        <v>0.74559143013698626</v>
      </c>
      <c r="AL438" s="167">
        <v>0.23139044383561641</v>
      </c>
      <c r="AM438" s="187">
        <f>AK438+AL438</f>
        <v>0.97698187397260261</v>
      </c>
      <c r="AN438" s="167">
        <f>SUM(AK438:AK441)</f>
        <v>2.4597257342465757</v>
      </c>
      <c r="AO438" s="167">
        <f>SUM(AL438:AL441)</f>
        <v>0.76336315890410966</v>
      </c>
      <c r="AP438" s="167">
        <f>AN438+AO438</f>
        <v>3.2230888931506856</v>
      </c>
      <c r="AQ438" s="167">
        <f>AP438*30</f>
        <v>96.692666794520562</v>
      </c>
      <c r="AR438" s="193" t="s">
        <v>231</v>
      </c>
      <c r="AS438" s="194" t="s">
        <v>431</v>
      </c>
      <c r="AT438" s="166" t="s">
        <v>232</v>
      </c>
      <c r="AU438" s="166" t="s">
        <v>59</v>
      </c>
      <c r="AV438" s="679" t="s">
        <v>1055</v>
      </c>
      <c r="AW438" s="166" t="s">
        <v>234</v>
      </c>
      <c r="AX438" s="46"/>
      <c r="AY438" s="2391"/>
    </row>
    <row r="439" spans="1:52" s="8" customFormat="1" ht="15.95" customHeight="1" x14ac:dyDescent="0.25">
      <c r="A439" s="112"/>
      <c r="B439" s="113"/>
      <c r="C439" s="121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8"/>
      <c r="O439" s="118"/>
      <c r="P439" s="118"/>
      <c r="Q439" s="120"/>
      <c r="R439" s="114"/>
      <c r="S439" s="114"/>
      <c r="T439" s="114"/>
      <c r="U439" s="114"/>
      <c r="V439" s="114"/>
      <c r="W439" s="114"/>
      <c r="X439" s="114"/>
      <c r="Y439" s="113" t="s">
        <v>230</v>
      </c>
      <c r="Z439" s="113" t="s">
        <v>230</v>
      </c>
      <c r="AA439" s="132" t="s">
        <v>230</v>
      </c>
      <c r="AB439" s="113" t="s">
        <v>230</v>
      </c>
      <c r="AC439" s="113" t="s">
        <v>230</v>
      </c>
      <c r="AD439" s="113" t="s">
        <v>230</v>
      </c>
      <c r="AE439" s="146" t="s">
        <v>1056</v>
      </c>
      <c r="AF439" s="113" t="s">
        <v>434</v>
      </c>
      <c r="AG439" s="115" t="s">
        <v>230</v>
      </c>
      <c r="AH439" s="113" t="s">
        <v>59</v>
      </c>
      <c r="AI439" s="116">
        <v>0.114</v>
      </c>
      <c r="AJ439" s="117">
        <v>3105.94</v>
      </c>
      <c r="AK439" s="116">
        <v>0.74031994520547939</v>
      </c>
      <c r="AL439" s="116">
        <v>0.22975446575342467</v>
      </c>
      <c r="AM439" s="119">
        <v>0.97007441095890412</v>
      </c>
      <c r="AN439" s="116"/>
      <c r="AO439" s="116"/>
      <c r="AP439" s="116"/>
      <c r="AQ439" s="367"/>
      <c r="AR439" s="42"/>
      <c r="AS439" s="43"/>
      <c r="AT439" s="113"/>
      <c r="AU439" s="113"/>
      <c r="AV439" s="44"/>
      <c r="AW439" s="113"/>
      <c r="AX439" s="46"/>
      <c r="AY439" s="2391"/>
    </row>
    <row r="440" spans="1:52" s="8" customFormat="1" ht="15.95" customHeight="1" x14ac:dyDescent="0.25">
      <c r="A440" s="36"/>
      <c r="B440" s="1029"/>
      <c r="C440" s="2"/>
      <c r="D440" s="1029"/>
      <c r="E440" s="1029"/>
      <c r="F440" s="1029"/>
      <c r="G440" s="1029"/>
      <c r="H440" s="1029"/>
      <c r="I440" s="1029"/>
      <c r="J440" s="1029"/>
      <c r="K440" s="1029"/>
      <c r="L440" s="1029"/>
      <c r="M440" s="1029"/>
      <c r="N440" s="1036"/>
      <c r="O440" s="1036"/>
      <c r="P440" s="1557"/>
      <c r="Q440" s="37"/>
      <c r="R440" s="448"/>
      <c r="S440" s="448"/>
      <c r="T440" s="448"/>
      <c r="U440" s="448"/>
      <c r="V440" s="448"/>
      <c r="W440" s="448"/>
      <c r="X440" s="448"/>
      <c r="Y440" s="1029" t="s">
        <v>230</v>
      </c>
      <c r="Z440" s="1029" t="s">
        <v>230</v>
      </c>
      <c r="AA440" s="1" t="s">
        <v>230</v>
      </c>
      <c r="AB440" s="1029" t="s">
        <v>230</v>
      </c>
      <c r="AC440" s="1029" t="s">
        <v>230</v>
      </c>
      <c r="AD440" s="1029" t="s">
        <v>230</v>
      </c>
      <c r="AE440" s="3" t="s">
        <v>1057</v>
      </c>
      <c r="AF440" s="1029" t="s">
        <v>488</v>
      </c>
      <c r="AG440" s="39" t="s">
        <v>230</v>
      </c>
      <c r="AH440" s="1029" t="s">
        <v>59</v>
      </c>
      <c r="AI440" s="40">
        <v>0.114</v>
      </c>
      <c r="AJ440" s="1037">
        <v>2239.0510000000004</v>
      </c>
      <c r="AK440" s="40">
        <v>0.53369160821917816</v>
      </c>
      <c r="AL440" s="40">
        <v>0.16562843013698633</v>
      </c>
      <c r="AM440" s="41">
        <v>0.69932003835616452</v>
      </c>
      <c r="AN440" s="40"/>
      <c r="AO440" s="40"/>
      <c r="AP440" s="40"/>
      <c r="AQ440" s="1644"/>
      <c r="AR440" s="1034"/>
      <c r="AS440" s="45"/>
      <c r="AT440" s="1029"/>
      <c r="AU440" s="1029"/>
      <c r="AV440" s="46"/>
      <c r="AW440" s="1029"/>
      <c r="AX440" s="46"/>
      <c r="AY440" s="2391"/>
    </row>
    <row r="441" spans="1:52" s="8" customFormat="1" ht="15.95" customHeight="1" x14ac:dyDescent="0.25">
      <c r="A441" s="36"/>
      <c r="B441" s="1029"/>
      <c r="C441" s="2"/>
      <c r="D441" s="1029"/>
      <c r="E441" s="1029"/>
      <c r="F441" s="1029"/>
      <c r="G441" s="1029"/>
      <c r="H441" s="1029"/>
      <c r="I441" s="1029"/>
      <c r="J441" s="1029"/>
      <c r="K441" s="1029"/>
      <c r="L441" s="1029"/>
      <c r="M441" s="1029"/>
      <c r="N441" s="1036"/>
      <c r="O441" s="1036"/>
      <c r="P441" s="1557"/>
      <c r="Q441" s="37"/>
      <c r="R441" s="448"/>
      <c r="S441" s="448"/>
      <c r="T441" s="448"/>
      <c r="U441" s="448"/>
      <c r="V441" s="448"/>
      <c r="W441" s="448"/>
      <c r="X441" s="448"/>
      <c r="Y441" s="1029" t="s">
        <v>230</v>
      </c>
      <c r="Z441" s="1029" t="s">
        <v>230</v>
      </c>
      <c r="AA441" s="1" t="s">
        <v>230</v>
      </c>
      <c r="AB441" s="1029" t="s">
        <v>230</v>
      </c>
      <c r="AC441" s="1029" t="s">
        <v>230</v>
      </c>
      <c r="AD441" s="1029" t="s">
        <v>230</v>
      </c>
      <c r="AE441" s="3" t="s">
        <v>1058</v>
      </c>
      <c r="AF441" s="1029" t="s">
        <v>229</v>
      </c>
      <c r="AG441" s="39" t="s">
        <v>230</v>
      </c>
      <c r="AH441" s="1029" t="s">
        <v>59</v>
      </c>
      <c r="AI441" s="40">
        <v>0.114</v>
      </c>
      <c r="AJ441" s="1037">
        <v>1846.492</v>
      </c>
      <c r="AK441" s="40">
        <v>0.44012275068493151</v>
      </c>
      <c r="AL441" s="40">
        <v>0.13658981917808219</v>
      </c>
      <c r="AM441" s="41">
        <v>0.57671256986301367</v>
      </c>
      <c r="AN441" s="40"/>
      <c r="AO441" s="40"/>
      <c r="AP441" s="40"/>
      <c r="AQ441" s="368"/>
      <c r="AR441" s="47"/>
      <c r="AS441" s="48"/>
      <c r="AT441" s="1029"/>
      <c r="AU441" s="1029"/>
      <c r="AV441" s="46"/>
      <c r="AW441" s="1029"/>
      <c r="AX441" s="46"/>
      <c r="AY441" s="2391"/>
    </row>
    <row r="442" spans="1:52" s="8" customFormat="1" ht="15.95" customHeight="1" x14ac:dyDescent="0.25">
      <c r="A442" s="182">
        <v>58</v>
      </c>
      <c r="B442" s="170" t="s">
        <v>50</v>
      </c>
      <c r="C442" s="170" t="s">
        <v>59</v>
      </c>
      <c r="D442" s="166" t="s">
        <v>19166</v>
      </c>
      <c r="E442" s="166" t="s">
        <v>1060</v>
      </c>
      <c r="F442" s="166" t="s">
        <v>1061</v>
      </c>
      <c r="G442" s="166" t="s">
        <v>958</v>
      </c>
      <c r="H442" s="166" t="s">
        <v>219</v>
      </c>
      <c r="I442" s="166" t="s">
        <v>316</v>
      </c>
      <c r="J442" s="166" t="s">
        <v>221</v>
      </c>
      <c r="K442" s="166" t="s">
        <v>222</v>
      </c>
      <c r="L442" s="166" t="s">
        <v>221</v>
      </c>
      <c r="M442" s="166" t="s">
        <v>222</v>
      </c>
      <c r="N442" s="186">
        <v>6</v>
      </c>
      <c r="O442" s="186">
        <v>3</v>
      </c>
      <c r="P442" s="186">
        <v>18</v>
      </c>
      <c r="Q442" s="184">
        <v>6</v>
      </c>
      <c r="R442" s="183"/>
      <c r="S442" s="183">
        <v>2</v>
      </c>
      <c r="T442" s="183"/>
      <c r="U442" s="183">
        <v>1</v>
      </c>
      <c r="V442" s="183"/>
      <c r="W442" s="183"/>
      <c r="X442" s="183"/>
      <c r="Y442" s="166" t="s">
        <v>62</v>
      </c>
      <c r="Z442" s="170" t="s">
        <v>224</v>
      </c>
      <c r="AA442" s="197" t="s">
        <v>959</v>
      </c>
      <c r="AB442" s="166" t="s">
        <v>960</v>
      </c>
      <c r="AC442" s="166" t="s">
        <v>961</v>
      </c>
      <c r="AD442" s="198" t="s">
        <v>962</v>
      </c>
      <c r="AE442" s="201" t="s">
        <v>1062</v>
      </c>
      <c r="AF442" s="166" t="s">
        <v>528</v>
      </c>
      <c r="AG442" s="165" t="s">
        <v>230</v>
      </c>
      <c r="AH442" s="166" t="s">
        <v>59</v>
      </c>
      <c r="AI442" s="167">
        <v>0.114</v>
      </c>
      <c r="AJ442" s="168">
        <v>1235.1980000000001</v>
      </c>
      <c r="AK442" s="167">
        <v>0.29441705753424657</v>
      </c>
      <c r="AL442" s="167">
        <v>9.137081095890412E-2</v>
      </c>
      <c r="AM442" s="187">
        <f>AK442+AL442</f>
        <v>0.38578786849315072</v>
      </c>
      <c r="AN442" s="167">
        <f>SUM(AK442:AK449)</f>
        <v>2.0233698575342465</v>
      </c>
      <c r="AO442" s="167">
        <f>SUM(AL442:AL449)</f>
        <v>0.58896646027397259</v>
      </c>
      <c r="AP442" s="167">
        <f>SUM(AM442:AM449)</f>
        <v>2.6123363178082193</v>
      </c>
      <c r="AQ442" s="372">
        <f>AP442*30</f>
        <v>78.370089534246574</v>
      </c>
      <c r="AR442" s="189" t="s">
        <v>231</v>
      </c>
      <c r="AS442" s="190" t="s">
        <v>431</v>
      </c>
      <c r="AT442" s="166" t="s">
        <v>232</v>
      </c>
      <c r="AU442" s="166" t="s">
        <v>59</v>
      </c>
      <c r="AV442" s="915" t="s">
        <v>1063</v>
      </c>
      <c r="AW442" s="166" t="s">
        <v>234</v>
      </c>
      <c r="AX442" s="46"/>
      <c r="AY442" s="2391"/>
    </row>
    <row r="443" spans="1:52" s="8" customFormat="1" ht="15.95" customHeight="1" x14ac:dyDescent="0.25">
      <c r="A443" s="36"/>
      <c r="B443" s="1029"/>
      <c r="C443" s="2"/>
      <c r="D443" s="1029"/>
      <c r="E443" s="1029"/>
      <c r="F443" s="1029"/>
      <c r="G443" s="1029" t="s">
        <v>958</v>
      </c>
      <c r="H443" s="1029"/>
      <c r="I443" s="1029"/>
      <c r="J443" s="1029"/>
      <c r="K443" s="1029"/>
      <c r="L443" s="1029"/>
      <c r="M443" s="1029"/>
      <c r="N443" s="1036"/>
      <c r="O443" s="1036"/>
      <c r="P443" s="1557"/>
      <c r="Q443" s="37"/>
      <c r="R443" s="448"/>
      <c r="S443" s="448"/>
      <c r="T443" s="448"/>
      <c r="U443" s="448"/>
      <c r="V443" s="448"/>
      <c r="W443" s="448"/>
      <c r="X443" s="448"/>
      <c r="Y443" s="1029" t="s">
        <v>230</v>
      </c>
      <c r="Z443" s="1029" t="s">
        <v>230</v>
      </c>
      <c r="AA443" s="1" t="s">
        <v>230</v>
      </c>
      <c r="AB443" s="1029" t="s">
        <v>230</v>
      </c>
      <c r="AC443" s="1029" t="s">
        <v>230</v>
      </c>
      <c r="AD443" s="1029" t="s">
        <v>230</v>
      </c>
      <c r="AE443" s="3" t="s">
        <v>1064</v>
      </c>
      <c r="AF443" s="1029" t="s">
        <v>286</v>
      </c>
      <c r="AG443" s="39" t="s">
        <v>230</v>
      </c>
      <c r="AH443" s="1029" t="s">
        <v>59</v>
      </c>
      <c r="AI443" s="40">
        <v>0.114</v>
      </c>
      <c r="AJ443" s="1037">
        <v>1998.0060000000001</v>
      </c>
      <c r="AK443" s="40">
        <v>0.47623704657534244</v>
      </c>
      <c r="AL443" s="40">
        <v>0.14779770410958903</v>
      </c>
      <c r="AM443" s="41">
        <v>0.62403475068493153</v>
      </c>
      <c r="AN443" s="40"/>
      <c r="AO443" s="40"/>
      <c r="AP443" s="40"/>
      <c r="AQ443" s="367"/>
      <c r="AR443" s="42"/>
      <c r="AS443" s="43"/>
      <c r="AT443" s="1029"/>
      <c r="AU443" s="1029"/>
      <c r="AV443" s="44"/>
      <c r="AW443" s="1029"/>
      <c r="AX443" s="46"/>
      <c r="AY443" s="2391"/>
    </row>
    <row r="444" spans="1:52" s="8" customFormat="1" ht="15.95" customHeight="1" x14ac:dyDescent="0.25">
      <c r="A444" s="36"/>
      <c r="B444" s="1029"/>
      <c r="C444" s="2"/>
      <c r="D444" s="1029"/>
      <c r="E444" s="1029"/>
      <c r="F444" s="1029"/>
      <c r="G444" s="1029" t="s">
        <v>958</v>
      </c>
      <c r="H444" s="1029"/>
      <c r="I444" s="1029"/>
      <c r="J444" s="1029"/>
      <c r="K444" s="1029"/>
      <c r="L444" s="1029"/>
      <c r="M444" s="1029"/>
      <c r="N444" s="1036"/>
      <c r="O444" s="1036"/>
      <c r="P444" s="1557"/>
      <c r="Q444" s="37"/>
      <c r="R444" s="448"/>
      <c r="S444" s="448"/>
      <c r="T444" s="448"/>
      <c r="U444" s="448"/>
      <c r="V444" s="448"/>
      <c r="W444" s="448"/>
      <c r="X444" s="448"/>
      <c r="Y444" s="1029" t="s">
        <v>230</v>
      </c>
      <c r="Z444" s="1029" t="s">
        <v>230</v>
      </c>
      <c r="AA444" s="1" t="s">
        <v>230</v>
      </c>
      <c r="AB444" s="1029" t="s">
        <v>230</v>
      </c>
      <c r="AC444" s="1029" t="s">
        <v>230</v>
      </c>
      <c r="AD444" s="1029" t="s">
        <v>230</v>
      </c>
      <c r="AE444" s="3" t="s">
        <v>1065</v>
      </c>
      <c r="AF444" s="1029" t="s">
        <v>346</v>
      </c>
      <c r="AG444" s="39" t="s">
        <v>230</v>
      </c>
      <c r="AH444" s="1029" t="s">
        <v>59</v>
      </c>
      <c r="AI444" s="40">
        <v>0.114</v>
      </c>
      <c r="AJ444" s="1037">
        <v>2911.7460000000001</v>
      </c>
      <c r="AK444" s="40">
        <v>0.69403260821917812</v>
      </c>
      <c r="AL444" s="40">
        <v>0.2153894301369863</v>
      </c>
      <c r="AM444" s="41">
        <v>0.90942203835616442</v>
      </c>
      <c r="AN444" s="40"/>
      <c r="AO444" s="40"/>
      <c r="AP444" s="40"/>
      <c r="AQ444" s="1644"/>
      <c r="AR444" s="1034"/>
      <c r="AS444" s="45"/>
      <c r="AT444" s="1029"/>
      <c r="AU444" s="1029"/>
      <c r="AV444" s="46"/>
      <c r="AW444" s="1029"/>
      <c r="AX444" s="46"/>
      <c r="AY444" s="2391"/>
    </row>
    <row r="445" spans="1:52" s="8" customFormat="1" ht="15.95" customHeight="1" x14ac:dyDescent="0.25">
      <c r="A445" s="36"/>
      <c r="B445" s="1029"/>
      <c r="C445" s="2"/>
      <c r="D445" s="1029"/>
      <c r="E445" s="1029"/>
      <c r="F445" s="1029"/>
      <c r="G445" s="1029" t="s">
        <v>958</v>
      </c>
      <c r="H445" s="1029"/>
      <c r="I445" s="1029"/>
      <c r="J445" s="1029"/>
      <c r="K445" s="1029"/>
      <c r="L445" s="1029"/>
      <c r="M445" s="1029"/>
      <c r="N445" s="1036"/>
      <c r="O445" s="1036"/>
      <c r="P445" s="1557"/>
      <c r="Q445" s="37"/>
      <c r="R445" s="448"/>
      <c r="S445" s="448"/>
      <c r="T445" s="448"/>
      <c r="U445" s="448"/>
      <c r="V445" s="448"/>
      <c r="W445" s="448"/>
      <c r="X445" s="448"/>
      <c r="Y445" s="1029" t="s">
        <v>230</v>
      </c>
      <c r="Z445" s="1029" t="s">
        <v>230</v>
      </c>
      <c r="AA445" s="1" t="s">
        <v>230</v>
      </c>
      <c r="AB445" s="1029" t="s">
        <v>230</v>
      </c>
      <c r="AC445" s="1029" t="s">
        <v>230</v>
      </c>
      <c r="AD445" s="1029" t="s">
        <v>230</v>
      </c>
      <c r="AE445" s="3" t="s">
        <v>1066</v>
      </c>
      <c r="AF445" s="1029" t="s">
        <v>347</v>
      </c>
      <c r="AG445" s="39" t="s">
        <v>230</v>
      </c>
      <c r="AH445" s="1029" t="s">
        <v>59</v>
      </c>
      <c r="AI445" s="40">
        <v>0.114</v>
      </c>
      <c r="AJ445" s="1037">
        <v>1817.0040000000001</v>
      </c>
      <c r="AK445" s="40">
        <v>0.4330941041095891</v>
      </c>
      <c r="AL445" s="40">
        <v>0.13440851506849316</v>
      </c>
      <c r="AM445" s="41">
        <v>0.56750261917808231</v>
      </c>
      <c r="AN445" s="40"/>
      <c r="AO445" s="40"/>
      <c r="AP445" s="40"/>
      <c r="AQ445" s="1644"/>
      <c r="AR445" s="1034"/>
      <c r="AS445" s="45"/>
      <c r="AT445" s="1029"/>
      <c r="AU445" s="1029"/>
      <c r="AV445" s="46"/>
      <c r="AW445" s="1029"/>
      <c r="AX445" s="46"/>
      <c r="AY445" s="2391"/>
    </row>
    <row r="446" spans="1:52" s="1099" customFormat="1" ht="15.75" customHeight="1" x14ac:dyDescent="0.25">
      <c r="A446" s="1061"/>
      <c r="B446" s="2688"/>
      <c r="C446" s="1062"/>
      <c r="D446" s="2688"/>
      <c r="E446" s="2688"/>
      <c r="F446" s="2688"/>
      <c r="G446" s="2688" t="s">
        <v>958</v>
      </c>
      <c r="H446" s="2688"/>
      <c r="I446" s="2688"/>
      <c r="J446" s="2688"/>
      <c r="K446" s="2688"/>
      <c r="L446" s="2688"/>
      <c r="M446" s="2688"/>
      <c r="N446" s="2684"/>
      <c r="O446" s="2684"/>
      <c r="P446" s="2684"/>
      <c r="Q446" s="831"/>
      <c r="R446" s="2683"/>
      <c r="S446" s="2683"/>
      <c r="T446" s="2683"/>
      <c r="U446" s="2683"/>
      <c r="V446" s="2683"/>
      <c r="W446" s="2683"/>
      <c r="X446" s="2683"/>
      <c r="Y446" s="2688" t="s">
        <v>230</v>
      </c>
      <c r="Z446" s="2688" t="s">
        <v>230</v>
      </c>
      <c r="AA446" s="754" t="s">
        <v>230</v>
      </c>
      <c r="AB446" s="2688" t="s">
        <v>230</v>
      </c>
      <c r="AC446" s="2688" t="s">
        <v>25974</v>
      </c>
      <c r="AD446" s="2688" t="s">
        <v>25989</v>
      </c>
      <c r="AE446" s="779" t="s">
        <v>1067</v>
      </c>
      <c r="AF446" s="2688" t="s">
        <v>25975</v>
      </c>
      <c r="AG446" s="2689" t="s">
        <v>22027</v>
      </c>
      <c r="AH446" s="2688" t="s">
        <v>25976</v>
      </c>
      <c r="AI446" s="2684">
        <v>0.28999999999999998</v>
      </c>
      <c r="AJ446" s="1478">
        <v>120</v>
      </c>
      <c r="AK446" s="378">
        <f>AJ446*AI446/365</f>
        <v>9.5342465753424643E-2</v>
      </c>
      <c r="AL446" s="378">
        <v>0</v>
      </c>
      <c r="AM446" s="380">
        <f>SUBTOTAL(9,AK446:AL446)</f>
        <v>9.5342465753424643E-2</v>
      </c>
      <c r="AN446" s="378"/>
      <c r="AO446" s="378"/>
      <c r="AP446" s="378"/>
      <c r="AQ446" s="771"/>
      <c r="AR446" s="381"/>
      <c r="AS446" s="382"/>
      <c r="AT446" s="2688"/>
      <c r="AU446" s="2688"/>
      <c r="AV446" s="383"/>
      <c r="AW446" s="2688"/>
      <c r="AX446" s="2460" t="s">
        <v>25977</v>
      </c>
      <c r="AY446" s="2688"/>
    </row>
    <row r="447" spans="1:52" s="8" customFormat="1" ht="15.95" customHeight="1" x14ac:dyDescent="0.25">
      <c r="A447" s="36"/>
      <c r="B447" s="1029"/>
      <c r="C447" s="2"/>
      <c r="D447" s="1029"/>
      <c r="E447" s="1029"/>
      <c r="F447" s="1029"/>
      <c r="G447" s="1029" t="s">
        <v>958</v>
      </c>
      <c r="H447" s="1029"/>
      <c r="I447" s="1029"/>
      <c r="J447" s="1029"/>
      <c r="K447" s="1029"/>
      <c r="L447" s="1029"/>
      <c r="M447" s="1029"/>
      <c r="N447" s="1036"/>
      <c r="O447" s="1036"/>
      <c r="P447" s="1557"/>
      <c r="Q447" s="37"/>
      <c r="R447" s="448"/>
      <c r="S447" s="448"/>
      <c r="T447" s="448"/>
      <c r="U447" s="448"/>
      <c r="V447" s="448"/>
      <c r="W447" s="448"/>
      <c r="X447" s="448"/>
      <c r="Y447" s="1029" t="s">
        <v>230</v>
      </c>
      <c r="Z447" s="1029" t="s">
        <v>230</v>
      </c>
      <c r="AA447" s="1" t="s">
        <v>230</v>
      </c>
      <c r="AB447" s="1029" t="s">
        <v>230</v>
      </c>
      <c r="AC447" s="1029" t="s">
        <v>230</v>
      </c>
      <c r="AD447" s="1029" t="s">
        <v>230</v>
      </c>
      <c r="AE447" s="3" t="s">
        <v>1068</v>
      </c>
      <c r="AF447" s="1029" t="s">
        <v>1069</v>
      </c>
      <c r="AG447" s="39">
        <v>1135030003130</v>
      </c>
      <c r="AH447" s="1029" t="s">
        <v>1070</v>
      </c>
      <c r="AI447" s="448">
        <v>0.87</v>
      </c>
      <c r="AJ447" s="37">
        <v>6</v>
      </c>
      <c r="AK447" s="40">
        <f>AJ447*AI447/365</f>
        <v>1.4301369863013698E-2</v>
      </c>
      <c r="AL447" s="40">
        <v>0</v>
      </c>
      <c r="AM447" s="41">
        <f>SUBTOTAL(9,AK447:AL447)</f>
        <v>1.4301369863013698E-2</v>
      </c>
      <c r="AN447" s="40"/>
      <c r="AO447" s="40"/>
      <c r="AP447" s="40"/>
      <c r="AQ447" s="1644"/>
      <c r="AR447" s="1034"/>
      <c r="AS447" s="45"/>
      <c r="AT447" s="1029"/>
      <c r="AU447" s="1029"/>
      <c r="AV447" s="46"/>
      <c r="AW447" s="1029"/>
      <c r="AX447" s="46"/>
      <c r="AY447" s="2391"/>
    </row>
    <row r="448" spans="1:52" s="8" customFormat="1" ht="15.95" customHeight="1" x14ac:dyDescent="0.25">
      <c r="A448" s="36"/>
      <c r="B448" s="1029"/>
      <c r="C448" s="2"/>
      <c r="D448" s="1029"/>
      <c r="E448" s="1029"/>
      <c r="F448" s="1029"/>
      <c r="G448" s="1029" t="s">
        <v>958</v>
      </c>
      <c r="H448" s="1029"/>
      <c r="I448" s="1029"/>
      <c r="J448" s="1029"/>
      <c r="K448" s="1029"/>
      <c r="L448" s="1029"/>
      <c r="M448" s="1029"/>
      <c r="N448" s="1036"/>
      <c r="O448" s="1036"/>
      <c r="P448" s="1557"/>
      <c r="Q448" s="37"/>
      <c r="R448" s="448"/>
      <c r="S448" s="448"/>
      <c r="T448" s="448"/>
      <c r="U448" s="448"/>
      <c r="V448" s="448"/>
      <c r="W448" s="448"/>
      <c r="X448" s="448"/>
      <c r="Y448" s="1029" t="s">
        <v>230</v>
      </c>
      <c r="Z448" s="1029" t="s">
        <v>230</v>
      </c>
      <c r="AA448" s="1" t="s">
        <v>230</v>
      </c>
      <c r="AB448" s="1029" t="s">
        <v>230</v>
      </c>
      <c r="AC448" s="1029" t="s">
        <v>230</v>
      </c>
      <c r="AD448" s="1029" t="s">
        <v>230</v>
      </c>
      <c r="AE448" s="3" t="s">
        <v>1071</v>
      </c>
      <c r="AF448" s="1029" t="s">
        <v>662</v>
      </c>
      <c r="AG448" s="39">
        <v>1027700132195</v>
      </c>
      <c r="AH448" s="1029" t="s">
        <v>663</v>
      </c>
      <c r="AI448" s="1640">
        <v>1.17</v>
      </c>
      <c r="AJ448" s="37">
        <v>2</v>
      </c>
      <c r="AK448" s="40">
        <f>AJ448*AI448/365</f>
        <v>6.4109589041095889E-3</v>
      </c>
      <c r="AL448" s="40">
        <v>0</v>
      </c>
      <c r="AM448" s="41">
        <f>SUBTOTAL(9,AK448:AL448)</f>
        <v>6.4109589041095889E-3</v>
      </c>
      <c r="AN448" s="40"/>
      <c r="AO448" s="40"/>
      <c r="AP448" s="40"/>
      <c r="AQ448" s="1644"/>
      <c r="AR448" s="1034"/>
      <c r="AS448" s="45"/>
      <c r="AT448" s="1029"/>
      <c r="AU448" s="1029"/>
      <c r="AV448" s="46"/>
      <c r="AW448" s="1029"/>
      <c r="AX448" s="46"/>
      <c r="AY448" s="2391"/>
    </row>
    <row r="449" spans="1:51" s="8" customFormat="1" ht="15.95" customHeight="1" x14ac:dyDescent="0.25">
      <c r="A449" s="36"/>
      <c r="B449" s="1029"/>
      <c r="C449" s="2"/>
      <c r="D449" s="1029"/>
      <c r="E449" s="1029"/>
      <c r="F449" s="1029"/>
      <c r="G449" s="1029" t="s">
        <v>958</v>
      </c>
      <c r="H449" s="1029"/>
      <c r="I449" s="1029"/>
      <c r="J449" s="1029"/>
      <c r="K449" s="1029"/>
      <c r="L449" s="1029"/>
      <c r="M449" s="1029"/>
      <c r="N449" s="1036"/>
      <c r="O449" s="1036"/>
      <c r="P449" s="1557"/>
      <c r="Q449" s="37"/>
      <c r="R449" s="448"/>
      <c r="S449" s="448"/>
      <c r="T449" s="448"/>
      <c r="U449" s="448"/>
      <c r="V449" s="448"/>
      <c r="W449" s="448"/>
      <c r="X449" s="448"/>
      <c r="Y449" s="1029" t="s">
        <v>230</v>
      </c>
      <c r="Z449" s="1029" t="s">
        <v>230</v>
      </c>
      <c r="AA449" s="1" t="s">
        <v>230</v>
      </c>
      <c r="AB449" s="1029" t="s">
        <v>230</v>
      </c>
      <c r="AC449" s="1029" t="s">
        <v>230</v>
      </c>
      <c r="AD449" s="1029" t="s">
        <v>230</v>
      </c>
      <c r="AE449" s="3" t="s">
        <v>1064</v>
      </c>
      <c r="AF449" s="5" t="s">
        <v>247</v>
      </c>
      <c r="AG449" s="39">
        <v>1037724007276</v>
      </c>
      <c r="AH449" s="1029" t="s">
        <v>17036</v>
      </c>
      <c r="AI449" s="1036">
        <v>0.87</v>
      </c>
      <c r="AJ449" s="37">
        <v>4</v>
      </c>
      <c r="AK449" s="40">
        <f>AJ449*AI449/365</f>
        <v>9.5342465753424661E-3</v>
      </c>
      <c r="AL449" s="40">
        <v>0</v>
      </c>
      <c r="AM449" s="41">
        <f>SUBTOTAL(9,AK449:AL449)</f>
        <v>9.5342465753424661E-3</v>
      </c>
      <c r="AN449" s="40"/>
      <c r="AO449" s="40"/>
      <c r="AP449" s="40"/>
      <c r="AQ449" s="368"/>
      <c r="AR449" s="47"/>
      <c r="AS449" s="48"/>
      <c r="AT449" s="1029"/>
      <c r="AU449" s="1029"/>
      <c r="AV449" s="46"/>
      <c r="AW449" s="1029"/>
      <c r="AX449" s="46"/>
      <c r="AY449" s="2391"/>
    </row>
    <row r="450" spans="1:51" s="8" customFormat="1" ht="15.95" customHeight="1" x14ac:dyDescent="0.25">
      <c r="A450" s="182">
        <v>59</v>
      </c>
      <c r="B450" s="170" t="s">
        <v>50</v>
      </c>
      <c r="C450" s="170" t="s">
        <v>59</v>
      </c>
      <c r="D450" s="166" t="s">
        <v>19167</v>
      </c>
      <c r="E450" s="166" t="s">
        <v>1073</v>
      </c>
      <c r="F450" s="166" t="s">
        <v>1074</v>
      </c>
      <c r="G450" s="166" t="s">
        <v>958</v>
      </c>
      <c r="H450" s="166" t="s">
        <v>219</v>
      </c>
      <c r="I450" s="166" t="s">
        <v>316</v>
      </c>
      <c r="J450" s="166" t="s">
        <v>221</v>
      </c>
      <c r="K450" s="166" t="s">
        <v>222</v>
      </c>
      <c r="L450" s="166" t="s">
        <v>221</v>
      </c>
      <c r="M450" s="166" t="s">
        <v>222</v>
      </c>
      <c r="N450" s="186">
        <v>6</v>
      </c>
      <c r="O450" s="186">
        <v>1.5</v>
      </c>
      <c r="P450" s="186">
        <v>9</v>
      </c>
      <c r="Q450" s="184">
        <v>4</v>
      </c>
      <c r="R450" s="183"/>
      <c r="S450" s="183">
        <v>2</v>
      </c>
      <c r="T450" s="183"/>
      <c r="U450" s="183">
        <v>1</v>
      </c>
      <c r="V450" s="183"/>
      <c r="W450" s="183"/>
      <c r="X450" s="183"/>
      <c r="Y450" s="166" t="s">
        <v>62</v>
      </c>
      <c r="Z450" s="170" t="s">
        <v>224</v>
      </c>
      <c r="AA450" s="197" t="s">
        <v>959</v>
      </c>
      <c r="AB450" s="166" t="s">
        <v>960</v>
      </c>
      <c r="AC450" s="166" t="s">
        <v>961</v>
      </c>
      <c r="AD450" s="198" t="s">
        <v>962</v>
      </c>
      <c r="AE450" s="201" t="s">
        <v>1075</v>
      </c>
      <c r="AF450" s="166" t="s">
        <v>348</v>
      </c>
      <c r="AG450" s="165" t="s">
        <v>230</v>
      </c>
      <c r="AH450" s="166" t="s">
        <v>59</v>
      </c>
      <c r="AI450" s="220">
        <v>0.114</v>
      </c>
      <c r="AJ450" s="168">
        <v>1792.8509999999999</v>
      </c>
      <c r="AK450" s="167">
        <v>0.4273370876712328</v>
      </c>
      <c r="AL450" s="167">
        <v>0.13262185479452054</v>
      </c>
      <c r="AM450" s="187">
        <f>AK450+AL450</f>
        <v>0.5599589424657534</v>
      </c>
      <c r="AN450" s="167">
        <f>SUM(AK450:AK453)</f>
        <v>1.7410946821917808</v>
      </c>
      <c r="AO450" s="167">
        <f>SUM(AL450:AL453)</f>
        <v>0.45980312054794525</v>
      </c>
      <c r="AP450" s="167">
        <f>AN450+AO450</f>
        <v>2.2008978027397261</v>
      </c>
      <c r="AQ450" s="372">
        <f>AP450*30</f>
        <v>66.026934082191787</v>
      </c>
      <c r="AR450" s="189" t="s">
        <v>231</v>
      </c>
      <c r="AS450" s="190" t="s">
        <v>431</v>
      </c>
      <c r="AT450" s="166" t="s">
        <v>232</v>
      </c>
      <c r="AU450" s="166" t="s">
        <v>59</v>
      </c>
      <c r="AV450" s="915" t="s">
        <v>1076</v>
      </c>
      <c r="AW450" s="166" t="s">
        <v>234</v>
      </c>
      <c r="AX450" s="46"/>
      <c r="AY450" s="2391"/>
    </row>
    <row r="451" spans="1:51" s="8" customFormat="1" ht="15.95" customHeight="1" x14ac:dyDescent="0.25">
      <c r="A451" s="36"/>
      <c r="B451" s="1029"/>
      <c r="C451" s="2"/>
      <c r="D451" s="1029"/>
      <c r="E451" s="1029"/>
      <c r="F451" s="1029"/>
      <c r="G451" s="1029"/>
      <c r="H451" s="1029"/>
      <c r="I451" s="1029"/>
      <c r="J451" s="1029"/>
      <c r="K451" s="1029"/>
      <c r="L451" s="1029"/>
      <c r="M451" s="1029"/>
      <c r="N451" s="1036"/>
      <c r="O451" s="1036"/>
      <c r="P451" s="1557"/>
      <c r="Q451" s="37"/>
      <c r="R451" s="448"/>
      <c r="S451" s="448"/>
      <c r="T451" s="448"/>
      <c r="U451" s="448"/>
      <c r="V451" s="448"/>
      <c r="W451" s="448"/>
      <c r="X451" s="448"/>
      <c r="Y451" s="1029" t="s">
        <v>230</v>
      </c>
      <c r="Z451" s="1029" t="s">
        <v>230</v>
      </c>
      <c r="AA451" s="1" t="s">
        <v>230</v>
      </c>
      <c r="AB451" s="1029" t="s">
        <v>230</v>
      </c>
      <c r="AC451" s="1029" t="s">
        <v>230</v>
      </c>
      <c r="AD451" s="1029" t="s">
        <v>230</v>
      </c>
      <c r="AE451" s="3" t="s">
        <v>1077</v>
      </c>
      <c r="AF451" s="1029" t="s">
        <v>349</v>
      </c>
      <c r="AG451" s="39" t="s">
        <v>230</v>
      </c>
      <c r="AH451" s="1029" t="s">
        <v>59</v>
      </c>
      <c r="AI451" s="54">
        <v>0.114</v>
      </c>
      <c r="AJ451" s="1037">
        <v>1819.623</v>
      </c>
      <c r="AK451" s="40">
        <v>0.43371835890410959</v>
      </c>
      <c r="AL451" s="40">
        <v>0.13460224931506851</v>
      </c>
      <c r="AM451" s="41">
        <v>0.56832060821917807</v>
      </c>
      <c r="AN451" s="40"/>
      <c r="AO451" s="40"/>
      <c r="AP451" s="40"/>
      <c r="AQ451" s="367"/>
      <c r="AR451" s="42"/>
      <c r="AS451" s="43"/>
      <c r="AT451" s="1029"/>
      <c r="AU451" s="1029"/>
      <c r="AV451" s="44"/>
      <c r="AW451" s="1029"/>
      <c r="AX451" s="46"/>
      <c r="AY451" s="2391"/>
    </row>
    <row r="452" spans="1:51" s="8" customFormat="1" ht="15.95" customHeight="1" x14ac:dyDescent="0.25">
      <c r="A452" s="36"/>
      <c r="B452" s="1029"/>
      <c r="C452" s="2"/>
      <c r="D452" s="1029"/>
      <c r="E452" s="1029"/>
      <c r="F452" s="1029"/>
      <c r="G452" s="1029"/>
      <c r="H452" s="1029"/>
      <c r="I452" s="1029"/>
      <c r="J452" s="1029"/>
      <c r="K452" s="1029"/>
      <c r="L452" s="1029"/>
      <c r="M452" s="1029"/>
      <c r="N452" s="1036"/>
      <c r="O452" s="1036"/>
      <c r="P452" s="1557"/>
      <c r="Q452" s="37"/>
      <c r="R452" s="448"/>
      <c r="S452" s="448"/>
      <c r="T452" s="448"/>
      <c r="U452" s="448"/>
      <c r="V452" s="448"/>
      <c r="W452" s="448"/>
      <c r="X452" s="448"/>
      <c r="Y452" s="1029" t="s">
        <v>230</v>
      </c>
      <c r="Z452" s="1029" t="s">
        <v>230</v>
      </c>
      <c r="AA452" s="1" t="s">
        <v>230</v>
      </c>
      <c r="AB452" s="1029" t="s">
        <v>230</v>
      </c>
      <c r="AC452" s="1029" t="s">
        <v>230</v>
      </c>
      <c r="AD452" s="1029" t="s">
        <v>230</v>
      </c>
      <c r="AE452" s="3" t="s">
        <v>1078</v>
      </c>
      <c r="AF452" s="1029" t="s">
        <v>350</v>
      </c>
      <c r="AG452" s="39" t="s">
        <v>230</v>
      </c>
      <c r="AH452" s="1029" t="s">
        <v>59</v>
      </c>
      <c r="AI452" s="54">
        <v>0.114</v>
      </c>
      <c r="AJ452" s="1037">
        <v>2603.3830000000003</v>
      </c>
      <c r="AK452" s="40">
        <v>0.62053238630136986</v>
      </c>
      <c r="AL452" s="40">
        <v>0.19257901643835618</v>
      </c>
      <c r="AM452" s="41">
        <v>0.81311140273972604</v>
      </c>
      <c r="AN452" s="40"/>
      <c r="AO452" s="40"/>
      <c r="AP452" s="40"/>
      <c r="AQ452" s="1644"/>
      <c r="AR452" s="1034"/>
      <c r="AS452" s="45"/>
      <c r="AT452" s="1029"/>
      <c r="AU452" s="1029"/>
      <c r="AV452" s="46"/>
      <c r="AW452" s="1029"/>
      <c r="AX452" s="46"/>
      <c r="AY452" s="2391"/>
    </row>
    <row r="453" spans="1:51" s="8" customFormat="1" ht="15.95" customHeight="1" x14ac:dyDescent="0.25">
      <c r="A453" s="36"/>
      <c r="B453" s="1029"/>
      <c r="C453" s="2"/>
      <c r="D453" s="1029"/>
      <c r="E453" s="1029"/>
      <c r="F453" s="1029"/>
      <c r="G453" s="1029"/>
      <c r="H453" s="1029"/>
      <c r="I453" s="1029"/>
      <c r="J453" s="1029"/>
      <c r="K453" s="1029"/>
      <c r="L453" s="1029"/>
      <c r="M453" s="1029"/>
      <c r="N453" s="1036"/>
      <c r="O453" s="1036"/>
      <c r="P453" s="1557"/>
      <c r="Q453" s="37"/>
      <c r="R453" s="448"/>
      <c r="S453" s="448"/>
      <c r="T453" s="448"/>
      <c r="U453" s="448"/>
      <c r="V453" s="448"/>
      <c r="W453" s="448"/>
      <c r="X453" s="448"/>
      <c r="Y453" s="1029" t="s">
        <v>230</v>
      </c>
      <c r="Z453" s="1029" t="s">
        <v>230</v>
      </c>
      <c r="AA453" s="1" t="s">
        <v>230</v>
      </c>
      <c r="AB453" s="1029" t="s">
        <v>230</v>
      </c>
      <c r="AC453" s="1029" t="s">
        <v>230</v>
      </c>
      <c r="AD453" s="1029" t="s">
        <v>230</v>
      </c>
      <c r="AE453" s="3" t="s">
        <v>1079</v>
      </c>
      <c r="AF453" s="1029" t="s">
        <v>1080</v>
      </c>
      <c r="AG453" s="39" t="s">
        <v>22937</v>
      </c>
      <c r="AH453" s="1697" t="s">
        <v>20647</v>
      </c>
      <c r="AI453" s="1036">
        <v>0.37</v>
      </c>
      <c r="AJ453" s="37">
        <v>256</v>
      </c>
      <c r="AK453" s="40">
        <f>AJ453*AI453/365</f>
        <v>0.25950684931506851</v>
      </c>
      <c r="AL453" s="40">
        <v>0</v>
      </c>
      <c r="AM453" s="41">
        <f>SUBTOTAL(9,AK453:AL453)</f>
        <v>0.25950684931506851</v>
      </c>
      <c r="AN453" s="40"/>
      <c r="AO453" s="40"/>
      <c r="AP453" s="40"/>
      <c r="AQ453" s="368"/>
      <c r="AR453" s="47"/>
      <c r="AS453" s="48"/>
      <c r="AT453" s="1029"/>
      <c r="AU453" s="1029"/>
      <c r="AV453" s="46"/>
      <c r="AW453" s="1029"/>
      <c r="AX453" s="46"/>
      <c r="AY453" s="2391"/>
    </row>
    <row r="454" spans="1:51" s="8" customFormat="1" ht="15.95" customHeight="1" x14ac:dyDescent="0.25">
      <c r="A454" s="182">
        <v>60</v>
      </c>
      <c r="B454" s="170" t="s">
        <v>50</v>
      </c>
      <c r="C454" s="170" t="s">
        <v>59</v>
      </c>
      <c r="D454" s="166" t="s">
        <v>19168</v>
      </c>
      <c r="E454" s="166" t="s">
        <v>1082</v>
      </c>
      <c r="F454" s="166" t="s">
        <v>1083</v>
      </c>
      <c r="G454" s="166" t="s">
        <v>958</v>
      </c>
      <c r="H454" s="166" t="s">
        <v>219</v>
      </c>
      <c r="I454" s="166" t="s">
        <v>316</v>
      </c>
      <c r="J454" s="166" t="s">
        <v>221</v>
      </c>
      <c r="K454" s="166" t="s">
        <v>222</v>
      </c>
      <c r="L454" s="166" t="s">
        <v>221</v>
      </c>
      <c r="M454" s="166" t="s">
        <v>222</v>
      </c>
      <c r="N454" s="186">
        <v>6</v>
      </c>
      <c r="O454" s="186">
        <v>1.5</v>
      </c>
      <c r="P454" s="186">
        <v>9</v>
      </c>
      <c r="Q454" s="184">
        <v>4</v>
      </c>
      <c r="R454" s="183"/>
      <c r="S454" s="183">
        <v>2</v>
      </c>
      <c r="T454" s="183"/>
      <c r="U454" s="183">
        <v>1</v>
      </c>
      <c r="V454" s="183"/>
      <c r="W454" s="183"/>
      <c r="X454" s="183"/>
      <c r="Y454" s="166" t="s">
        <v>62</v>
      </c>
      <c r="Z454" s="170" t="s">
        <v>224</v>
      </c>
      <c r="AA454" s="197" t="s">
        <v>959</v>
      </c>
      <c r="AB454" s="166" t="s">
        <v>960</v>
      </c>
      <c r="AC454" s="166" t="s">
        <v>961</v>
      </c>
      <c r="AD454" s="198" t="s">
        <v>962</v>
      </c>
      <c r="AE454" s="201" t="s">
        <v>1084</v>
      </c>
      <c r="AF454" s="166" t="s">
        <v>351</v>
      </c>
      <c r="AG454" s="165" t="s">
        <v>230</v>
      </c>
      <c r="AH454" s="166" t="s">
        <v>59</v>
      </c>
      <c r="AI454" s="220">
        <v>0.114</v>
      </c>
      <c r="AJ454" s="168">
        <v>2619.2910000000002</v>
      </c>
      <c r="AK454" s="167">
        <v>0.62432415616438364</v>
      </c>
      <c r="AL454" s="167">
        <v>0.19375577260273974</v>
      </c>
      <c r="AM454" s="187">
        <f>AK454+AL454</f>
        <v>0.81807992876712343</v>
      </c>
      <c r="AN454" s="167">
        <f>SUM(AK454:AK458)</f>
        <v>2.097321506849315</v>
      </c>
      <c r="AO454" s="167">
        <f>SUM(AL454:AL455)</f>
        <v>0.38495712328767129</v>
      </c>
      <c r="AP454" s="167">
        <f>SUM(AM454:AM458)</f>
        <v>2.4822786301369861</v>
      </c>
      <c r="AQ454" s="372">
        <f>AP454*30</f>
        <v>74.468358904109579</v>
      </c>
      <c r="AR454" s="189" t="s">
        <v>231</v>
      </c>
      <c r="AS454" s="190" t="s">
        <v>431</v>
      </c>
      <c r="AT454" s="166" t="s">
        <v>232</v>
      </c>
      <c r="AU454" s="166" t="s">
        <v>59</v>
      </c>
      <c r="AV454" s="915" t="s">
        <v>1085</v>
      </c>
      <c r="AW454" s="166" t="s">
        <v>234</v>
      </c>
      <c r="AX454" s="46"/>
      <c r="AY454" s="2391"/>
    </row>
    <row r="455" spans="1:51" s="8" customFormat="1" ht="15.95" customHeight="1" x14ac:dyDescent="0.25">
      <c r="A455" s="36"/>
      <c r="B455" s="1029"/>
      <c r="C455" s="2"/>
      <c r="D455" s="1029"/>
      <c r="E455" s="1029"/>
      <c r="F455" s="1029"/>
      <c r="G455" s="1029"/>
      <c r="H455" s="1029"/>
      <c r="I455" s="1029"/>
      <c r="J455" s="1029"/>
      <c r="K455" s="1029"/>
      <c r="L455" s="1029"/>
      <c r="M455" s="1029"/>
      <c r="N455" s="1036"/>
      <c r="O455" s="1036"/>
      <c r="P455" s="1557"/>
      <c r="Q455" s="37"/>
      <c r="R455" s="448"/>
      <c r="S455" s="448"/>
      <c r="T455" s="448"/>
      <c r="U455" s="448"/>
      <c r="V455" s="448"/>
      <c r="W455" s="448"/>
      <c r="X455" s="448"/>
      <c r="Y455" s="1029" t="s">
        <v>230</v>
      </c>
      <c r="Z455" s="1029" t="s">
        <v>230</v>
      </c>
      <c r="AA455" s="1" t="s">
        <v>230</v>
      </c>
      <c r="AB455" s="1029" t="s">
        <v>230</v>
      </c>
      <c r="AC455" s="1029" t="s">
        <v>230</v>
      </c>
      <c r="AD455" s="1029" t="s">
        <v>230</v>
      </c>
      <c r="AE455" s="3" t="s">
        <v>1086</v>
      </c>
      <c r="AF455" s="1029" t="s">
        <v>881</v>
      </c>
      <c r="AG455" s="39" t="s">
        <v>230</v>
      </c>
      <c r="AH455" s="1029" t="s">
        <v>59</v>
      </c>
      <c r="AI455" s="54">
        <v>0.114</v>
      </c>
      <c r="AJ455" s="1037">
        <v>2584.759</v>
      </c>
      <c r="AK455" s="40">
        <v>0.61609324109589036</v>
      </c>
      <c r="AL455" s="40">
        <v>0.19120135068493152</v>
      </c>
      <c r="AM455" s="41">
        <v>0.80729459178082186</v>
      </c>
      <c r="AN455" s="40"/>
      <c r="AO455" s="40"/>
      <c r="AP455" s="40"/>
      <c r="AQ455" s="369"/>
      <c r="AR455" s="1809"/>
      <c r="AS455" s="448"/>
      <c r="AT455" s="1803"/>
      <c r="AU455" s="1803"/>
      <c r="AV455" s="1803"/>
      <c r="AW455" s="1803"/>
      <c r="AX455" s="46"/>
      <c r="AY455" s="2391"/>
    </row>
    <row r="456" spans="1:51" s="1099" customFormat="1" ht="15.95" customHeight="1" x14ac:dyDescent="0.25">
      <c r="A456" s="1061"/>
      <c r="B456" s="1799"/>
      <c r="C456" s="1062"/>
      <c r="D456" s="1799"/>
      <c r="E456" s="1799"/>
      <c r="F456" s="1799"/>
      <c r="G456" s="1799"/>
      <c r="H456" s="1799"/>
      <c r="I456" s="1799"/>
      <c r="J456" s="1799"/>
      <c r="K456" s="1799"/>
      <c r="L456" s="1799"/>
      <c r="M456" s="1799"/>
      <c r="N456" s="1795"/>
      <c r="O456" s="1795"/>
      <c r="P456" s="1795"/>
      <c r="Q456" s="831"/>
      <c r="R456" s="1797"/>
      <c r="S456" s="1797"/>
      <c r="T456" s="1797"/>
      <c r="U456" s="1797"/>
      <c r="V456" s="1797"/>
      <c r="W456" s="1797"/>
      <c r="X456" s="1797"/>
      <c r="Y456" s="1803" t="s">
        <v>230</v>
      </c>
      <c r="Z456" s="1803" t="s">
        <v>230</v>
      </c>
      <c r="AA456" s="1" t="s">
        <v>230</v>
      </c>
      <c r="AB456" s="1803" t="s">
        <v>230</v>
      </c>
      <c r="AC456" s="1799" t="s">
        <v>23596</v>
      </c>
      <c r="AD456" s="1149" t="s">
        <v>23597</v>
      </c>
      <c r="AE456" s="779" t="s">
        <v>8661</v>
      </c>
      <c r="AF456" s="1799" t="s">
        <v>23598</v>
      </c>
      <c r="AG456" s="1800" t="s">
        <v>23599</v>
      </c>
      <c r="AH456" s="1799" t="s">
        <v>1509</v>
      </c>
      <c r="AI456" s="1478">
        <v>1.48</v>
      </c>
      <c r="AJ456" s="831">
        <v>90</v>
      </c>
      <c r="AK456" s="378">
        <f>AJ456*AI456/365</f>
        <v>0.36493150684931502</v>
      </c>
      <c r="AL456" s="378">
        <v>0</v>
      </c>
      <c r="AM456" s="380">
        <f>SUM(AK456:AL456)</f>
        <v>0.36493150684931502</v>
      </c>
      <c r="AN456" s="378"/>
      <c r="AO456" s="378"/>
      <c r="AP456" s="378"/>
      <c r="AQ456" s="1510"/>
      <c r="AR456" s="1806"/>
      <c r="AS456" s="1807"/>
      <c r="AT456" s="1801"/>
      <c r="AU456" s="1801"/>
      <c r="AV456" s="1801"/>
      <c r="AW456" s="1801"/>
      <c r="AX456" s="2460" t="s">
        <v>23600</v>
      </c>
      <c r="AY456" s="2401"/>
    </row>
    <row r="457" spans="1:51" s="1099" customFormat="1" ht="15.95" customHeight="1" x14ac:dyDescent="0.25">
      <c r="A457" s="1061"/>
      <c r="B457" s="1801"/>
      <c r="C457" s="1062"/>
      <c r="D457" s="1972"/>
      <c r="E457" s="1801"/>
      <c r="F457" s="1801"/>
      <c r="G457" s="1801"/>
      <c r="H457" s="1801"/>
      <c r="I457" s="1801"/>
      <c r="J457" s="1801"/>
      <c r="K457" s="1801"/>
      <c r="L457" s="1801"/>
      <c r="M457" s="1801"/>
      <c r="N457" s="1806"/>
      <c r="O457" s="1806"/>
      <c r="P457" s="1806"/>
      <c r="Q457" s="831"/>
      <c r="R457" s="1807"/>
      <c r="S457" s="1807"/>
      <c r="T457" s="1807"/>
      <c r="U457" s="1807"/>
      <c r="V457" s="1807"/>
      <c r="W457" s="1807"/>
      <c r="X457" s="1807"/>
      <c r="Y457" s="1803" t="s">
        <v>230</v>
      </c>
      <c r="Z457" s="1803" t="s">
        <v>230</v>
      </c>
      <c r="AA457" s="1" t="s">
        <v>230</v>
      </c>
      <c r="AB457" s="1803" t="s">
        <v>230</v>
      </c>
      <c r="AC457" s="1801" t="s">
        <v>23690</v>
      </c>
      <c r="AD457" s="1149" t="s">
        <v>8677</v>
      </c>
      <c r="AE457" s="779" t="s">
        <v>8661</v>
      </c>
      <c r="AF457" s="1801" t="s">
        <v>23684</v>
      </c>
      <c r="AG457" s="1802" t="s">
        <v>23685</v>
      </c>
      <c r="AH457" s="1801" t="s">
        <v>1509</v>
      </c>
      <c r="AI457" s="1478">
        <v>1.48</v>
      </c>
      <c r="AJ457" s="831">
        <v>84</v>
      </c>
      <c r="AK457" s="378">
        <f>AJ457*AI457/365</f>
        <v>0.34060273972602739</v>
      </c>
      <c r="AL457" s="378">
        <v>0</v>
      </c>
      <c r="AM457" s="380">
        <f>SUM(AK457:AL457)</f>
        <v>0.34060273972602739</v>
      </c>
      <c r="AN457" s="378"/>
      <c r="AO457" s="378"/>
      <c r="AP457" s="378"/>
      <c r="AQ457" s="1510"/>
      <c r="AR457" s="1806"/>
      <c r="AS457" s="1807"/>
      <c r="AT457" s="1801"/>
      <c r="AU457" s="1801"/>
      <c r="AV457" s="1801"/>
      <c r="AW457" s="1801"/>
      <c r="AX457" s="2527" t="s">
        <v>23681</v>
      </c>
      <c r="AY457" s="2401"/>
    </row>
    <row r="458" spans="1:51" s="1099" customFormat="1" ht="15.95" customHeight="1" x14ac:dyDescent="0.25">
      <c r="A458" s="1061"/>
      <c r="B458" s="1801"/>
      <c r="C458" s="1062"/>
      <c r="D458" s="1801"/>
      <c r="E458" s="1801"/>
      <c r="F458" s="1801"/>
      <c r="G458" s="1801"/>
      <c r="H458" s="1801"/>
      <c r="I458" s="1801"/>
      <c r="J458" s="1801"/>
      <c r="K458" s="1801"/>
      <c r="L458" s="1801"/>
      <c r="M458" s="1801"/>
      <c r="N458" s="1806"/>
      <c r="O458" s="1806"/>
      <c r="P458" s="1806"/>
      <c r="Q458" s="831"/>
      <c r="R458" s="1807"/>
      <c r="S458" s="1807"/>
      <c r="T458" s="1807"/>
      <c r="U458" s="1807"/>
      <c r="V458" s="1807"/>
      <c r="W458" s="1807"/>
      <c r="X458" s="1807"/>
      <c r="Y458" s="1803" t="s">
        <v>230</v>
      </c>
      <c r="Z458" s="1803" t="s">
        <v>230</v>
      </c>
      <c r="AA458" s="1" t="s">
        <v>230</v>
      </c>
      <c r="AB458" s="1803" t="s">
        <v>230</v>
      </c>
      <c r="AC458" s="1801" t="s">
        <v>23691</v>
      </c>
      <c r="AD458" s="1801" t="s">
        <v>230</v>
      </c>
      <c r="AE458" s="779" t="s">
        <v>8197</v>
      </c>
      <c r="AF458" s="1801" t="s">
        <v>23688</v>
      </c>
      <c r="AG458" s="1802" t="s">
        <v>23689</v>
      </c>
      <c r="AH458" s="1801" t="s">
        <v>11843</v>
      </c>
      <c r="AI458" s="1478">
        <v>0.85</v>
      </c>
      <c r="AJ458" s="831">
        <v>65</v>
      </c>
      <c r="AK458" s="378">
        <f>AJ458*AI458/365</f>
        <v>0.15136986301369862</v>
      </c>
      <c r="AL458" s="378">
        <v>0</v>
      </c>
      <c r="AM458" s="380">
        <f>SUM(AK458:AL458)</f>
        <v>0.15136986301369862</v>
      </c>
      <c r="AN458" s="378"/>
      <c r="AO458" s="378"/>
      <c r="AP458" s="378"/>
      <c r="AQ458" s="1510"/>
      <c r="AR458" s="1806"/>
      <c r="AS458" s="1807"/>
      <c r="AT458" s="1801"/>
      <c r="AU458" s="1801"/>
      <c r="AV458" s="1801"/>
      <c r="AW458" s="1801"/>
      <c r="AX458" s="2527" t="s">
        <v>23681</v>
      </c>
      <c r="AY458" s="2401"/>
    </row>
    <row r="459" spans="1:51" s="1099" customFormat="1" ht="15.95" customHeight="1" x14ac:dyDescent="0.2">
      <c r="A459" s="709"/>
      <c r="B459" s="434"/>
      <c r="C459" s="834"/>
      <c r="D459" s="434"/>
      <c r="E459" s="434"/>
      <c r="F459" s="434"/>
      <c r="G459" s="434"/>
      <c r="H459" s="434"/>
      <c r="I459" s="434"/>
      <c r="J459" s="434"/>
      <c r="K459" s="434"/>
      <c r="L459" s="434"/>
      <c r="M459" s="434"/>
      <c r="N459" s="513"/>
      <c r="O459" s="513"/>
      <c r="P459" s="513"/>
      <c r="Q459" s="788"/>
      <c r="R459" s="712"/>
      <c r="S459" s="712"/>
      <c r="T459" s="712"/>
      <c r="U459" s="712"/>
      <c r="V459" s="712"/>
      <c r="W459" s="712"/>
      <c r="X459" s="712"/>
      <c r="Y459" s="735" t="s">
        <v>230</v>
      </c>
      <c r="Z459" s="735" t="s">
        <v>230</v>
      </c>
      <c r="AA459" s="741" t="s">
        <v>230</v>
      </c>
      <c r="AB459" s="735" t="s">
        <v>230</v>
      </c>
      <c r="AC459" s="434" t="s">
        <v>23793</v>
      </c>
      <c r="AD459" s="2621" t="s">
        <v>8695</v>
      </c>
      <c r="AE459" s="1094" t="s">
        <v>8661</v>
      </c>
      <c r="AF459" s="434" t="s">
        <v>23795</v>
      </c>
      <c r="AG459" s="438" t="s">
        <v>23794</v>
      </c>
      <c r="AH459" s="434" t="s">
        <v>1509</v>
      </c>
      <c r="AI459" s="2622">
        <v>1.48</v>
      </c>
      <c r="AJ459" s="788">
        <v>90</v>
      </c>
      <c r="AK459" s="511">
        <f>AJ459*AI459/365</f>
        <v>0.36493150684931502</v>
      </c>
      <c r="AL459" s="511">
        <v>0</v>
      </c>
      <c r="AM459" s="514">
        <f>SUM(AK459:AL459)</f>
        <v>0.36493150684931502</v>
      </c>
      <c r="AN459" s="511"/>
      <c r="AO459" s="511"/>
      <c r="AP459" s="511"/>
      <c r="AQ459" s="2623"/>
      <c r="AR459" s="513"/>
      <c r="AS459" s="712"/>
      <c r="AT459" s="434"/>
      <c r="AU459" s="434"/>
      <c r="AV459" s="434"/>
      <c r="AW459" s="434"/>
      <c r="AX459" s="2624" t="s">
        <v>25712</v>
      </c>
      <c r="AY459" s="2401"/>
    </row>
    <row r="460" spans="1:51" s="8" customFormat="1" ht="15.95" customHeight="1" x14ac:dyDescent="0.25">
      <c r="A460" s="182">
        <v>61</v>
      </c>
      <c r="B460" s="170" t="s">
        <v>50</v>
      </c>
      <c r="C460" s="170" t="s">
        <v>59</v>
      </c>
      <c r="D460" s="166" t="s">
        <v>26147</v>
      </c>
      <c r="E460" s="166" t="s">
        <v>1088</v>
      </c>
      <c r="F460" s="166" t="s">
        <v>1089</v>
      </c>
      <c r="G460" s="166" t="s">
        <v>958</v>
      </c>
      <c r="H460" s="166" t="s">
        <v>219</v>
      </c>
      <c r="I460" s="166" t="s">
        <v>316</v>
      </c>
      <c r="J460" s="166" t="s">
        <v>221</v>
      </c>
      <c r="K460" s="166" t="s">
        <v>222</v>
      </c>
      <c r="L460" s="166" t="s">
        <v>221</v>
      </c>
      <c r="M460" s="166" t="s">
        <v>222</v>
      </c>
      <c r="N460" s="186">
        <v>4</v>
      </c>
      <c r="O460" s="186">
        <v>1.5</v>
      </c>
      <c r="P460" s="186">
        <v>6</v>
      </c>
      <c r="Q460" s="184">
        <v>4</v>
      </c>
      <c r="R460" s="183"/>
      <c r="S460" s="183">
        <v>2</v>
      </c>
      <c r="T460" s="183"/>
      <c r="U460" s="183">
        <v>0</v>
      </c>
      <c r="V460" s="183"/>
      <c r="W460" s="183"/>
      <c r="X460" s="183"/>
      <c r="Y460" s="166" t="s">
        <v>62</v>
      </c>
      <c r="Z460" s="170" t="s">
        <v>224</v>
      </c>
      <c r="AA460" s="197" t="s">
        <v>959</v>
      </c>
      <c r="AB460" s="166" t="s">
        <v>960</v>
      </c>
      <c r="AC460" s="166" t="s">
        <v>961</v>
      </c>
      <c r="AD460" s="198" t="s">
        <v>962</v>
      </c>
      <c r="AE460" s="201" t="s">
        <v>1090</v>
      </c>
      <c r="AF460" s="166" t="s">
        <v>488</v>
      </c>
      <c r="AG460" s="165" t="s">
        <v>230</v>
      </c>
      <c r="AH460" s="166" t="s">
        <v>59</v>
      </c>
      <c r="AI460" s="220">
        <v>0.114</v>
      </c>
      <c r="AJ460" s="168">
        <v>473.45699999999999</v>
      </c>
      <c r="AK460" s="167">
        <v>0.11285139452054795</v>
      </c>
      <c r="AL460" s="167">
        <v>3.5022846575342464E-2</v>
      </c>
      <c r="AM460" s="187">
        <f>AK460+AL460</f>
        <v>0.14787424109589042</v>
      </c>
      <c r="AN460" s="167">
        <f>SUM(AK460:AK468)</f>
        <v>1.2636279616438355</v>
      </c>
      <c r="AO460" s="167">
        <f>SUM(AL460:AL468)</f>
        <v>0.29816418082191776</v>
      </c>
      <c r="AP460" s="167">
        <f>SUM(AM460:AM468)</f>
        <v>1.561792142465753</v>
      </c>
      <c r="AQ460" s="372">
        <f>AP460*30</f>
        <v>46.853764273972594</v>
      </c>
      <c r="AR460" s="189" t="s">
        <v>231</v>
      </c>
      <c r="AS460" s="190" t="s">
        <v>431</v>
      </c>
      <c r="AT460" s="166" t="s">
        <v>232</v>
      </c>
      <c r="AU460" s="166" t="s">
        <v>59</v>
      </c>
      <c r="AV460" s="915" t="s">
        <v>1091</v>
      </c>
      <c r="AW460" s="166" t="s">
        <v>234</v>
      </c>
      <c r="AX460" s="46"/>
      <c r="AY460" s="2391"/>
    </row>
    <row r="461" spans="1:51" s="8" customFormat="1" ht="15.95" customHeight="1" x14ac:dyDescent="0.25">
      <c r="A461" s="36"/>
      <c r="B461" s="1029"/>
      <c r="C461" s="2"/>
      <c r="D461" s="1029"/>
      <c r="E461" s="1029"/>
      <c r="F461" s="1029"/>
      <c r="G461" s="1029"/>
      <c r="H461" s="1029"/>
      <c r="I461" s="1029"/>
      <c r="J461" s="1029"/>
      <c r="K461" s="1029"/>
      <c r="L461" s="1029"/>
      <c r="M461" s="1029"/>
      <c r="N461" s="1036"/>
      <c r="O461" s="1036"/>
      <c r="P461" s="1557"/>
      <c r="Q461" s="37"/>
      <c r="R461" s="448"/>
      <c r="S461" s="448"/>
      <c r="T461" s="448"/>
      <c r="U461" s="448"/>
      <c r="V461" s="448"/>
      <c r="W461" s="448"/>
      <c r="X461" s="448"/>
      <c r="Y461" s="1029" t="s">
        <v>230</v>
      </c>
      <c r="Z461" s="1029" t="s">
        <v>230</v>
      </c>
      <c r="AA461" s="1" t="s">
        <v>230</v>
      </c>
      <c r="AB461" s="1029" t="s">
        <v>230</v>
      </c>
      <c r="AC461" s="1029" t="s">
        <v>230</v>
      </c>
      <c r="AD461" s="1029" t="s">
        <v>230</v>
      </c>
      <c r="AE461" s="3" t="s">
        <v>1092</v>
      </c>
      <c r="AF461" s="1029" t="s">
        <v>229</v>
      </c>
      <c r="AG461" s="39" t="s">
        <v>230</v>
      </c>
      <c r="AH461" s="1029" t="s">
        <v>59</v>
      </c>
      <c r="AI461" s="54">
        <v>0.114</v>
      </c>
      <c r="AJ461" s="1037">
        <v>439.21600000000001</v>
      </c>
      <c r="AK461" s="40">
        <v>0.1046898410958904</v>
      </c>
      <c r="AL461" s="40">
        <v>3.2489950684931504E-2</v>
      </c>
      <c r="AM461" s="41">
        <v>0.1371797917808219</v>
      </c>
      <c r="AN461" s="40"/>
      <c r="AO461" s="40"/>
      <c r="AP461" s="40"/>
      <c r="AQ461" s="367"/>
      <c r="AR461" s="42"/>
      <c r="AS461" s="43"/>
      <c r="AT461" s="1029"/>
      <c r="AU461" s="1029"/>
      <c r="AV461" s="44"/>
      <c r="AW461" s="1029"/>
      <c r="AX461" s="46"/>
      <c r="AY461" s="2391"/>
    </row>
    <row r="462" spans="1:51" s="8" customFormat="1" ht="15.95" customHeight="1" x14ac:dyDescent="0.25">
      <c r="A462" s="36"/>
      <c r="B462" s="1029"/>
      <c r="C462" s="2"/>
      <c r="D462" s="1029"/>
      <c r="E462" s="1029"/>
      <c r="F462" s="1029"/>
      <c r="G462" s="1029"/>
      <c r="H462" s="1029"/>
      <c r="I462" s="1029"/>
      <c r="J462" s="1029"/>
      <c r="K462" s="1029"/>
      <c r="L462" s="1029"/>
      <c r="M462" s="1029"/>
      <c r="N462" s="1036"/>
      <c r="O462" s="1036"/>
      <c r="P462" s="1557"/>
      <c r="Q462" s="37"/>
      <c r="R462" s="448"/>
      <c r="S462" s="448"/>
      <c r="T462" s="448"/>
      <c r="U462" s="448"/>
      <c r="V462" s="448"/>
      <c r="W462" s="448"/>
      <c r="X462" s="448"/>
      <c r="Y462" s="1029" t="s">
        <v>230</v>
      </c>
      <c r="Z462" s="1029" t="s">
        <v>230</v>
      </c>
      <c r="AA462" s="1" t="s">
        <v>230</v>
      </c>
      <c r="AB462" s="1029" t="s">
        <v>230</v>
      </c>
      <c r="AC462" s="1029" t="s">
        <v>230</v>
      </c>
      <c r="AD462" s="1029" t="s">
        <v>230</v>
      </c>
      <c r="AE462" s="3" t="s">
        <v>1093</v>
      </c>
      <c r="AF462" s="1029" t="s">
        <v>235</v>
      </c>
      <c r="AG462" s="39" t="s">
        <v>230</v>
      </c>
      <c r="AH462" s="1029" t="s">
        <v>59</v>
      </c>
      <c r="AI462" s="54">
        <v>0.114</v>
      </c>
      <c r="AJ462" s="1037">
        <v>1822.242</v>
      </c>
      <c r="AK462" s="40">
        <v>0.43434261369863009</v>
      </c>
      <c r="AL462" s="40">
        <v>0.13479598356164382</v>
      </c>
      <c r="AM462" s="41">
        <v>0.56913859726027394</v>
      </c>
      <c r="AN462" s="40"/>
      <c r="AO462" s="40"/>
      <c r="AP462" s="40"/>
      <c r="AQ462" s="1644"/>
      <c r="AR462" s="1034"/>
      <c r="AS462" s="45"/>
      <c r="AT462" s="1029"/>
      <c r="AU462" s="1029"/>
      <c r="AV462" s="46"/>
      <c r="AW462" s="1029"/>
      <c r="AX462" s="46"/>
      <c r="AY462" s="2391"/>
    </row>
    <row r="463" spans="1:51" s="8" customFormat="1" ht="15.95" customHeight="1" x14ac:dyDescent="0.25">
      <c r="A463" s="36"/>
      <c r="B463" s="1029"/>
      <c r="C463" s="2"/>
      <c r="D463" s="1029"/>
      <c r="E463" s="1029"/>
      <c r="F463" s="1029"/>
      <c r="G463" s="1029"/>
      <c r="H463" s="1029"/>
      <c r="I463" s="1029"/>
      <c r="J463" s="1029"/>
      <c r="K463" s="1029"/>
      <c r="L463" s="1029"/>
      <c r="M463" s="1029"/>
      <c r="N463" s="1036"/>
      <c r="O463" s="1036"/>
      <c r="P463" s="1557"/>
      <c r="Q463" s="37"/>
      <c r="R463" s="448"/>
      <c r="S463" s="448"/>
      <c r="T463" s="448"/>
      <c r="U463" s="448"/>
      <c r="V463" s="448"/>
      <c r="W463" s="448"/>
      <c r="X463" s="448"/>
      <c r="Y463" s="1029" t="s">
        <v>230</v>
      </c>
      <c r="Z463" s="1029" t="s">
        <v>230</v>
      </c>
      <c r="AA463" s="1" t="s">
        <v>230</v>
      </c>
      <c r="AB463" s="1029" t="s">
        <v>230</v>
      </c>
      <c r="AC463" s="1029" t="s">
        <v>230</v>
      </c>
      <c r="AD463" s="1029" t="s">
        <v>230</v>
      </c>
      <c r="AE463" s="3" t="s">
        <v>1094</v>
      </c>
      <c r="AF463" s="1029" t="s">
        <v>265</v>
      </c>
      <c r="AG463" s="39" t="s">
        <v>230</v>
      </c>
      <c r="AH463" s="1029" t="s">
        <v>59</v>
      </c>
      <c r="AI463" s="54">
        <v>0.114</v>
      </c>
      <c r="AJ463" s="1037">
        <v>407.4</v>
      </c>
      <c r="AK463" s="40">
        <v>9.7106301369863007E-2</v>
      </c>
      <c r="AL463" s="40">
        <v>3.0136438356164381E-2</v>
      </c>
      <c r="AM463" s="41">
        <v>0.1272427397260274</v>
      </c>
      <c r="AN463" s="40"/>
      <c r="AO463" s="40"/>
      <c r="AP463" s="40"/>
      <c r="AQ463" s="1644"/>
      <c r="AR463" s="1034"/>
      <c r="AS463" s="45"/>
      <c r="AT463" s="1029"/>
      <c r="AU463" s="1029"/>
      <c r="AV463" s="46"/>
      <c r="AW463" s="1029"/>
      <c r="AX463" s="46"/>
      <c r="AY463" s="2391"/>
    </row>
    <row r="464" spans="1:51" s="8" customFormat="1" ht="15.95" customHeight="1" x14ac:dyDescent="0.25">
      <c r="A464" s="36"/>
      <c r="B464" s="1029"/>
      <c r="C464" s="2"/>
      <c r="D464" s="1029"/>
      <c r="E464" s="1029"/>
      <c r="F464" s="1029"/>
      <c r="G464" s="1029"/>
      <c r="H464" s="1029"/>
      <c r="I464" s="1029"/>
      <c r="J464" s="1029"/>
      <c r="K464" s="1029"/>
      <c r="L464" s="1029"/>
      <c r="M464" s="1029"/>
      <c r="N464" s="1036"/>
      <c r="O464" s="1036"/>
      <c r="P464" s="1557"/>
      <c r="Q464" s="37"/>
      <c r="R464" s="448"/>
      <c r="S464" s="448"/>
      <c r="T464" s="448"/>
      <c r="U464" s="448"/>
      <c r="V464" s="448"/>
      <c r="W464" s="448"/>
      <c r="X464" s="448"/>
      <c r="Y464" s="1029" t="s">
        <v>230</v>
      </c>
      <c r="Z464" s="1029" t="s">
        <v>230</v>
      </c>
      <c r="AA464" s="1" t="s">
        <v>230</v>
      </c>
      <c r="AB464" s="1029" t="s">
        <v>230</v>
      </c>
      <c r="AC464" s="1029" t="s">
        <v>230</v>
      </c>
      <c r="AD464" s="1029" t="s">
        <v>230</v>
      </c>
      <c r="AE464" s="3" t="s">
        <v>1095</v>
      </c>
      <c r="AF464" s="1029" t="s">
        <v>236</v>
      </c>
      <c r="AG464" s="39" t="s">
        <v>230</v>
      </c>
      <c r="AH464" s="1029" t="s">
        <v>59</v>
      </c>
      <c r="AI464" s="54">
        <v>0.114</v>
      </c>
      <c r="AJ464" s="1037">
        <v>408.952</v>
      </c>
      <c r="AK464" s="40">
        <v>9.7476230136986294E-2</v>
      </c>
      <c r="AL464" s="40">
        <v>3.0251243835616438E-2</v>
      </c>
      <c r="AM464" s="41">
        <v>0.12772747397260273</v>
      </c>
      <c r="AN464" s="40"/>
      <c r="AO464" s="40"/>
      <c r="AP464" s="40"/>
      <c r="AQ464" s="1644"/>
      <c r="AR464" s="1034"/>
      <c r="AS464" s="45"/>
      <c r="AT464" s="1029"/>
      <c r="AU464" s="1029"/>
      <c r="AV464" s="46"/>
      <c r="AW464" s="1029"/>
      <c r="AX464" s="46"/>
      <c r="AY464" s="2391"/>
    </row>
    <row r="465" spans="1:51" s="8" customFormat="1" ht="15.95" customHeight="1" x14ac:dyDescent="0.25">
      <c r="A465" s="36"/>
      <c r="B465" s="1029"/>
      <c r="C465" s="2"/>
      <c r="D465" s="1029"/>
      <c r="E465" s="1029"/>
      <c r="F465" s="1029"/>
      <c r="G465" s="1029"/>
      <c r="H465" s="1029"/>
      <c r="I465" s="1029"/>
      <c r="J465" s="1029"/>
      <c r="K465" s="1029"/>
      <c r="L465" s="1029"/>
      <c r="M465" s="1029"/>
      <c r="N465" s="1036"/>
      <c r="O465" s="1036"/>
      <c r="P465" s="1557"/>
      <c r="Q465" s="37"/>
      <c r="R465" s="448"/>
      <c r="S465" s="448"/>
      <c r="T465" s="448"/>
      <c r="U465" s="448"/>
      <c r="V465" s="448"/>
      <c r="W465" s="448"/>
      <c r="X465" s="448"/>
      <c r="Y465" s="1029" t="s">
        <v>230</v>
      </c>
      <c r="Z465" s="1029" t="s">
        <v>230</v>
      </c>
      <c r="AA465" s="1" t="s">
        <v>230</v>
      </c>
      <c r="AB465" s="1029" t="s">
        <v>230</v>
      </c>
      <c r="AC465" s="1029" t="s">
        <v>230</v>
      </c>
      <c r="AD465" s="1029" t="s">
        <v>230</v>
      </c>
      <c r="AE465" s="3" t="s">
        <v>1096</v>
      </c>
      <c r="AF465" s="1029" t="s">
        <v>239</v>
      </c>
      <c r="AG465" s="39" t="s">
        <v>230</v>
      </c>
      <c r="AH465" s="1029" t="s">
        <v>59</v>
      </c>
      <c r="AI465" s="54">
        <v>0.114</v>
      </c>
      <c r="AJ465" s="1037">
        <v>479.471</v>
      </c>
      <c r="AK465" s="40">
        <v>0.11428486849315068</v>
      </c>
      <c r="AL465" s="40">
        <v>3.5467717808219182E-2</v>
      </c>
      <c r="AM465" s="41">
        <v>0.14975258630136987</v>
      </c>
      <c r="AN465" s="40"/>
      <c r="AO465" s="40"/>
      <c r="AP465" s="40"/>
      <c r="AQ465" s="1644"/>
      <c r="AR465" s="1034"/>
      <c r="AS465" s="45"/>
      <c r="AT465" s="1029"/>
      <c r="AU465" s="1029"/>
      <c r="AV465" s="46"/>
      <c r="AW465" s="1029"/>
      <c r="AX465" s="46"/>
      <c r="AY465" s="2391"/>
    </row>
    <row r="466" spans="1:51" s="1099" customFormat="1" ht="15.95" customHeight="1" x14ac:dyDescent="0.25">
      <c r="A466" s="1061"/>
      <c r="B466" s="2711"/>
      <c r="C466" s="1062"/>
      <c r="D466" s="2711"/>
      <c r="E466" s="2711"/>
      <c r="F466" s="2711"/>
      <c r="G466" s="2711"/>
      <c r="H466" s="2711"/>
      <c r="I466" s="2711"/>
      <c r="J466" s="2711"/>
      <c r="K466" s="2711"/>
      <c r="L466" s="2711"/>
      <c r="M466" s="2711"/>
      <c r="N466" s="2708"/>
      <c r="O466" s="2708"/>
      <c r="P466" s="2708"/>
      <c r="Q466" s="831"/>
      <c r="R466" s="2707"/>
      <c r="S466" s="2707"/>
      <c r="T466" s="2707"/>
      <c r="U466" s="2707"/>
      <c r="V466" s="2707"/>
      <c r="W466" s="2707"/>
      <c r="X466" s="2707"/>
      <c r="Y466" s="2711"/>
      <c r="Z466" s="2711"/>
      <c r="AA466" s="754"/>
      <c r="AB466" s="2711"/>
      <c r="AC466" s="2711" t="s">
        <v>26167</v>
      </c>
      <c r="AD466" s="2175" t="s">
        <v>6257</v>
      </c>
      <c r="AE466" s="779" t="s">
        <v>8717</v>
      </c>
      <c r="AF466" s="2711" t="s">
        <v>26168</v>
      </c>
      <c r="AG466" s="2712" t="s">
        <v>22863</v>
      </c>
      <c r="AH466" s="2711" t="s">
        <v>17931</v>
      </c>
      <c r="AI466" s="1478">
        <v>0.19</v>
      </c>
      <c r="AJ466" s="831">
        <v>143</v>
      </c>
      <c r="AK466" s="378">
        <f>AJ466*AI466/365</f>
        <v>7.443835616438356E-2</v>
      </c>
      <c r="AL466" s="378">
        <v>0</v>
      </c>
      <c r="AM466" s="380">
        <f>SUM(AK466:AL466)</f>
        <v>7.443835616438356E-2</v>
      </c>
      <c r="AN466" s="378"/>
      <c r="AO466" s="378"/>
      <c r="AP466" s="378"/>
      <c r="AQ466" s="830"/>
      <c r="AR466" s="484"/>
      <c r="AS466" s="786"/>
      <c r="AT466" s="2711"/>
      <c r="AU466" s="2711"/>
      <c r="AV466" s="383"/>
      <c r="AW466" s="2711"/>
      <c r="AX466" s="2460" t="s">
        <v>26170</v>
      </c>
      <c r="AY466" s="2711"/>
    </row>
    <row r="467" spans="1:51" s="1099" customFormat="1" ht="15.95" customHeight="1" x14ac:dyDescent="0.25">
      <c r="A467" s="1061"/>
      <c r="B467" s="2711"/>
      <c r="C467" s="1062"/>
      <c r="D467" s="2711"/>
      <c r="E467" s="2711"/>
      <c r="F467" s="2711"/>
      <c r="G467" s="2711"/>
      <c r="H467" s="2711"/>
      <c r="I467" s="2711"/>
      <c r="J467" s="2711"/>
      <c r="K467" s="2711"/>
      <c r="L467" s="2711"/>
      <c r="M467" s="2711"/>
      <c r="N467" s="2708"/>
      <c r="O467" s="2708"/>
      <c r="P467" s="2708"/>
      <c r="Q467" s="831"/>
      <c r="R467" s="2707"/>
      <c r="S467" s="2707"/>
      <c r="T467" s="2707"/>
      <c r="U467" s="2707"/>
      <c r="V467" s="2707"/>
      <c r="W467" s="2707"/>
      <c r="X467" s="2707"/>
      <c r="Y467" s="2711" t="s">
        <v>230</v>
      </c>
      <c r="Z467" s="2711" t="s">
        <v>230</v>
      </c>
      <c r="AA467" s="754" t="s">
        <v>230</v>
      </c>
      <c r="AB467" s="2711"/>
      <c r="AC467" s="2711" t="s">
        <v>26167</v>
      </c>
      <c r="AD467" s="2175" t="s">
        <v>6257</v>
      </c>
      <c r="AE467" s="779" t="s">
        <v>26172</v>
      </c>
      <c r="AF467" s="2711" t="s">
        <v>26169</v>
      </c>
      <c r="AG467" s="2712" t="s">
        <v>22863</v>
      </c>
      <c r="AH467" s="2711" t="s">
        <v>20647</v>
      </c>
      <c r="AI467" s="2708">
        <v>0.37</v>
      </c>
      <c r="AJ467" s="831">
        <v>79</v>
      </c>
      <c r="AK467" s="378">
        <f>AJ467*AI467/365</f>
        <v>8.0082191780821918E-2</v>
      </c>
      <c r="AL467" s="378">
        <v>0</v>
      </c>
      <c r="AM467" s="380">
        <f>SUBTOTAL(9,AK467:AL467)</f>
        <v>8.0082191780821918E-2</v>
      </c>
      <c r="AN467" s="378"/>
      <c r="AO467" s="378"/>
      <c r="AP467" s="378"/>
      <c r="AQ467" s="830"/>
      <c r="AR467" s="484"/>
      <c r="AS467" s="786"/>
      <c r="AT467" s="2711"/>
      <c r="AU467" s="2711"/>
      <c r="AV467" s="383"/>
      <c r="AW467" s="2711"/>
      <c r="AX467" s="2460" t="s">
        <v>26171</v>
      </c>
      <c r="AY467" s="2711"/>
    </row>
    <row r="468" spans="1:51" s="1099" customFormat="1" ht="15.95" customHeight="1" x14ac:dyDescent="0.25">
      <c r="A468" s="1061"/>
      <c r="B468" s="1766"/>
      <c r="C468" s="1062"/>
      <c r="D468" s="1766"/>
      <c r="E468" s="1766"/>
      <c r="F468" s="1766"/>
      <c r="G468" s="1766"/>
      <c r="H468" s="1766"/>
      <c r="I468" s="1766"/>
      <c r="J468" s="1766"/>
      <c r="K468" s="1766"/>
      <c r="L468" s="1766"/>
      <c r="M468" s="1766"/>
      <c r="N468" s="1762"/>
      <c r="O468" s="1762"/>
      <c r="P468" s="1762"/>
      <c r="Q468" s="831"/>
      <c r="R468" s="1764"/>
      <c r="S468" s="1764"/>
      <c r="T468" s="1764"/>
      <c r="U468" s="1764"/>
      <c r="V468" s="1406"/>
      <c r="W468" s="1764"/>
      <c r="X468" s="1764"/>
      <c r="Y468" s="1766"/>
      <c r="Z468" s="1766"/>
      <c r="AA468" s="754"/>
      <c r="AB468" s="1766"/>
      <c r="AC468" s="1766" t="s">
        <v>23328</v>
      </c>
      <c r="AD468" s="1766" t="s">
        <v>23329</v>
      </c>
      <c r="AE468" s="779" t="s">
        <v>23327</v>
      </c>
      <c r="AF468" s="2711" t="s">
        <v>23330</v>
      </c>
      <c r="AG468" s="1767" t="s">
        <v>23331</v>
      </c>
      <c r="AH468" s="1148" t="s">
        <v>23359</v>
      </c>
      <c r="AI468" s="1762">
        <v>1.1399999999999999</v>
      </c>
      <c r="AJ468" s="1762">
        <v>47.5</v>
      </c>
      <c r="AK468" s="378">
        <f>AJ468*AI468/365</f>
        <v>0.14835616438356164</v>
      </c>
      <c r="AL468" s="378">
        <v>0</v>
      </c>
      <c r="AM468" s="380">
        <f>SUM(AK468:AL468)</f>
        <v>0.14835616438356164</v>
      </c>
      <c r="AN468" s="378"/>
      <c r="AO468" s="378"/>
      <c r="AP468" s="378"/>
      <c r="AQ468" s="830"/>
      <c r="AR468" s="484"/>
      <c r="AS468" s="786"/>
      <c r="AT468" s="1766"/>
      <c r="AU468" s="1766"/>
      <c r="AV468" s="383"/>
      <c r="AW468" s="1766"/>
      <c r="AX468" s="2525" t="s">
        <v>23332</v>
      </c>
      <c r="AY468" s="2401"/>
    </row>
    <row r="469" spans="1:51" s="8" customFormat="1" ht="15.95" customHeight="1" x14ac:dyDescent="0.2">
      <c r="A469" s="182">
        <v>62</v>
      </c>
      <c r="B469" s="170" t="s">
        <v>50</v>
      </c>
      <c r="C469" s="170" t="s">
        <v>59</v>
      </c>
      <c r="D469" s="166" t="s">
        <v>19169</v>
      </c>
      <c r="E469" s="166" t="s">
        <v>1099</v>
      </c>
      <c r="F469" s="166" t="s">
        <v>1100</v>
      </c>
      <c r="G469" s="166" t="s">
        <v>958</v>
      </c>
      <c r="H469" s="166" t="s">
        <v>219</v>
      </c>
      <c r="I469" s="166" t="s">
        <v>316</v>
      </c>
      <c r="J469" s="166" t="s">
        <v>221</v>
      </c>
      <c r="K469" s="166" t="s">
        <v>222</v>
      </c>
      <c r="L469" s="166" t="s">
        <v>221</v>
      </c>
      <c r="M469" s="166" t="s">
        <v>222</v>
      </c>
      <c r="N469" s="186">
        <v>6</v>
      </c>
      <c r="O469" s="186">
        <v>3</v>
      </c>
      <c r="P469" s="186">
        <v>18</v>
      </c>
      <c r="Q469" s="184">
        <v>4</v>
      </c>
      <c r="R469" s="183"/>
      <c r="S469" s="183">
        <v>2</v>
      </c>
      <c r="T469" s="183"/>
      <c r="U469" s="183">
        <v>1</v>
      </c>
      <c r="V469" s="917"/>
      <c r="W469" s="183"/>
      <c r="X469" s="183"/>
      <c r="Y469" s="166" t="s">
        <v>62</v>
      </c>
      <c r="Z469" s="170" t="s">
        <v>224</v>
      </c>
      <c r="AA469" s="197" t="s">
        <v>959</v>
      </c>
      <c r="AB469" s="166" t="s">
        <v>960</v>
      </c>
      <c r="AC469" s="166" t="s">
        <v>961</v>
      </c>
      <c r="AD469" s="198" t="s">
        <v>962</v>
      </c>
      <c r="AE469" s="201" t="s">
        <v>1101</v>
      </c>
      <c r="AF469" s="166" t="s">
        <v>273</v>
      </c>
      <c r="AG469" s="165" t="s">
        <v>230</v>
      </c>
      <c r="AH469" s="166" t="s">
        <v>59</v>
      </c>
      <c r="AI469" s="220">
        <v>0.114</v>
      </c>
      <c r="AJ469" s="168">
        <v>2595.0410000000002</v>
      </c>
      <c r="AK469" s="167">
        <v>0.61854401917808222</v>
      </c>
      <c r="AL469" s="167">
        <v>0.19196193698630137</v>
      </c>
      <c r="AM469" s="187">
        <f>AK469+AL469</f>
        <v>0.81050595616438359</v>
      </c>
      <c r="AN469" s="167">
        <f>SUM(AK469:AK484)</f>
        <v>10.217185323561642</v>
      </c>
      <c r="AO469" s="167">
        <f>SUM(AL469:AL484)</f>
        <v>0.61014017835616452</v>
      </c>
      <c r="AP469" s="167">
        <f>SUM(AM469:AM484)</f>
        <v>10.827325501917807</v>
      </c>
      <c r="AQ469" s="372">
        <f>AP469*30</f>
        <v>324.8197650575342</v>
      </c>
      <c r="AR469" s="189" t="s">
        <v>231</v>
      </c>
      <c r="AS469" s="190" t="s">
        <v>431</v>
      </c>
      <c r="AT469" s="166" t="s">
        <v>232</v>
      </c>
      <c r="AU469" s="166" t="s">
        <v>59</v>
      </c>
      <c r="AV469" s="915" t="s">
        <v>1102</v>
      </c>
      <c r="AW469" s="166" t="s">
        <v>234</v>
      </c>
      <c r="AX469" s="46"/>
      <c r="AY469" s="2391"/>
    </row>
    <row r="470" spans="1:51" s="8" customFormat="1" ht="15.95" customHeight="1" x14ac:dyDescent="0.25">
      <c r="A470" s="36"/>
      <c r="B470" s="1029"/>
      <c r="C470" s="2"/>
      <c r="D470" s="1029"/>
      <c r="E470" s="1029"/>
      <c r="F470" s="1029"/>
      <c r="G470" s="1029"/>
      <c r="H470" s="1029"/>
      <c r="I470" s="1029"/>
      <c r="J470" s="1029"/>
      <c r="K470" s="1029"/>
      <c r="L470" s="1029"/>
      <c r="M470" s="1029"/>
      <c r="N470" s="1036"/>
      <c r="O470" s="1036"/>
      <c r="P470" s="1557"/>
      <c r="Q470" s="37"/>
      <c r="R470" s="448"/>
      <c r="S470" s="448"/>
      <c r="T470" s="448"/>
      <c r="U470" s="448"/>
      <c r="V470" s="448"/>
      <c r="W470" s="448"/>
      <c r="X470" s="448"/>
      <c r="Y470" s="1029" t="s">
        <v>230</v>
      </c>
      <c r="Z470" s="1029" t="s">
        <v>230</v>
      </c>
      <c r="AA470" s="1" t="s">
        <v>230</v>
      </c>
      <c r="AB470" s="1029" t="s">
        <v>230</v>
      </c>
      <c r="AC470" s="1029" t="s">
        <v>230</v>
      </c>
      <c r="AD470" s="1029" t="s">
        <v>230</v>
      </c>
      <c r="AE470" s="3" t="s">
        <v>1103</v>
      </c>
      <c r="AF470" s="1029" t="s">
        <v>237</v>
      </c>
      <c r="AG470" s="39" t="s">
        <v>230</v>
      </c>
      <c r="AH470" s="1029" t="s">
        <v>59</v>
      </c>
      <c r="AI470" s="54">
        <v>0.114</v>
      </c>
      <c r="AJ470" s="1037">
        <v>1825.1423</v>
      </c>
      <c r="AK470" s="40">
        <v>0.43503391808219172</v>
      </c>
      <c r="AL470" s="40">
        <v>0.13501052630136987</v>
      </c>
      <c r="AM470" s="41">
        <v>0.57004444438356161</v>
      </c>
      <c r="AN470" s="40"/>
      <c r="AO470" s="40"/>
      <c r="AP470" s="40"/>
      <c r="AQ470" s="367"/>
      <c r="AR470" s="42"/>
      <c r="AS470" s="43"/>
      <c r="AT470" s="1029"/>
      <c r="AU470" s="1029"/>
      <c r="AV470" s="44"/>
      <c r="AW470" s="1029"/>
      <c r="AX470" s="46"/>
      <c r="AY470" s="2391"/>
    </row>
    <row r="471" spans="1:51" s="8" customFormat="1" ht="15.95" customHeight="1" x14ac:dyDescent="0.25">
      <c r="A471" s="36"/>
      <c r="B471" s="1029"/>
      <c r="C471" s="2"/>
      <c r="D471" s="1029"/>
      <c r="E471" s="1029"/>
      <c r="F471" s="1029"/>
      <c r="G471" s="1029"/>
      <c r="H471" s="1029"/>
      <c r="I471" s="1029"/>
      <c r="J471" s="1029"/>
      <c r="K471" s="1029"/>
      <c r="L471" s="1029"/>
      <c r="M471" s="1029"/>
      <c r="N471" s="1036"/>
      <c r="O471" s="1036"/>
      <c r="P471" s="1557"/>
      <c r="Q471" s="37"/>
      <c r="R471" s="448"/>
      <c r="S471" s="448"/>
      <c r="T471" s="448"/>
      <c r="U471" s="448"/>
      <c r="V471" s="448"/>
      <c r="W471" s="448"/>
      <c r="X471" s="448"/>
      <c r="Y471" s="1029" t="s">
        <v>230</v>
      </c>
      <c r="Z471" s="1029" t="s">
        <v>230</v>
      </c>
      <c r="AA471" s="1" t="s">
        <v>230</v>
      </c>
      <c r="AB471" s="1029" t="s">
        <v>230</v>
      </c>
      <c r="AC471" s="1029" t="s">
        <v>230</v>
      </c>
      <c r="AD471" s="1029" t="s">
        <v>230</v>
      </c>
      <c r="AE471" s="3" t="s">
        <v>1104</v>
      </c>
      <c r="AF471" s="1029" t="s">
        <v>238</v>
      </c>
      <c r="AG471" s="39" t="s">
        <v>230</v>
      </c>
      <c r="AH471" s="1029" t="s">
        <v>59</v>
      </c>
      <c r="AI471" s="54">
        <v>0.114</v>
      </c>
      <c r="AJ471" s="1037">
        <v>1840.09</v>
      </c>
      <c r="AK471" s="40">
        <v>0.43859679452054784</v>
      </c>
      <c r="AL471" s="40">
        <v>0.13611624657534246</v>
      </c>
      <c r="AM471" s="41">
        <v>0.57471304109589028</v>
      </c>
      <c r="AN471" s="40"/>
      <c r="AO471" s="40"/>
      <c r="AP471" s="40"/>
      <c r="AQ471" s="1644"/>
      <c r="AR471" s="1034"/>
      <c r="AS471" s="45"/>
      <c r="AT471" s="1029"/>
      <c r="AU471" s="1029"/>
      <c r="AV471" s="46"/>
      <c r="AW471" s="1029"/>
      <c r="AX471" s="46"/>
      <c r="AY471" s="2391"/>
    </row>
    <row r="472" spans="1:51" s="8" customFormat="1" ht="15.95" customHeight="1" x14ac:dyDescent="0.25">
      <c r="A472" s="36"/>
      <c r="B472" s="1029"/>
      <c r="C472" s="2"/>
      <c r="D472" s="1029"/>
      <c r="E472" s="1029"/>
      <c r="F472" s="1029"/>
      <c r="G472" s="1029"/>
      <c r="H472" s="1029"/>
      <c r="I472" s="1029"/>
      <c r="J472" s="1029"/>
      <c r="K472" s="1029"/>
      <c r="L472" s="1029"/>
      <c r="M472" s="1029"/>
      <c r="N472" s="1036"/>
      <c r="O472" s="1036"/>
      <c r="P472" s="1557"/>
      <c r="Q472" s="37"/>
      <c r="R472" s="448"/>
      <c r="S472" s="448"/>
      <c r="T472" s="448"/>
      <c r="U472" s="448"/>
      <c r="V472" s="448"/>
      <c r="W472" s="448"/>
      <c r="X472" s="448"/>
      <c r="Y472" s="1029" t="s">
        <v>230</v>
      </c>
      <c r="Z472" s="1029" t="s">
        <v>230</v>
      </c>
      <c r="AA472" s="1" t="s">
        <v>230</v>
      </c>
      <c r="AB472" s="1029" t="s">
        <v>230</v>
      </c>
      <c r="AC472" s="1029" t="s">
        <v>230</v>
      </c>
      <c r="AD472" s="1029" t="s">
        <v>230</v>
      </c>
      <c r="AE472" s="3" t="s">
        <v>1105</v>
      </c>
      <c r="AF472" s="1029" t="s">
        <v>528</v>
      </c>
      <c r="AG472" s="39" t="s">
        <v>230</v>
      </c>
      <c r="AH472" s="1029" t="s">
        <v>59</v>
      </c>
      <c r="AI472" s="54">
        <v>0.114</v>
      </c>
      <c r="AJ472" s="1037">
        <v>268.59299999999996</v>
      </c>
      <c r="AK472" s="40">
        <v>6.4020797260273959E-2</v>
      </c>
      <c r="AL472" s="40">
        <v>1.986852328767123E-2</v>
      </c>
      <c r="AM472" s="41">
        <v>8.3889320547945193E-2</v>
      </c>
      <c r="AN472" s="40"/>
      <c r="AO472" s="40"/>
      <c r="AP472" s="40"/>
      <c r="AQ472" s="1644"/>
      <c r="AR472" s="1034"/>
      <c r="AS472" s="45"/>
      <c r="AT472" s="1029"/>
      <c r="AU472" s="1029"/>
      <c r="AV472" s="46"/>
      <c r="AW472" s="1029"/>
      <c r="AX472" s="46"/>
      <c r="AY472" s="2391"/>
    </row>
    <row r="473" spans="1:51" s="8" customFormat="1" ht="15.95" customHeight="1" x14ac:dyDescent="0.25">
      <c r="A473" s="36"/>
      <c r="B473" s="1029"/>
      <c r="C473" s="2"/>
      <c r="D473" s="1029"/>
      <c r="E473" s="1029"/>
      <c r="F473" s="1029"/>
      <c r="G473" s="1029"/>
      <c r="H473" s="1029"/>
      <c r="I473" s="1029"/>
      <c r="J473" s="1029"/>
      <c r="K473" s="1029"/>
      <c r="L473" s="1029"/>
      <c r="M473" s="1029"/>
      <c r="N473" s="1036"/>
      <c r="O473" s="1036"/>
      <c r="P473" s="1557"/>
      <c r="Q473" s="37"/>
      <c r="R473" s="448"/>
      <c r="S473" s="448"/>
      <c r="T473" s="448"/>
      <c r="U473" s="448"/>
      <c r="V473" s="448"/>
      <c r="W473" s="448"/>
      <c r="X473" s="448"/>
      <c r="Y473" s="1029" t="s">
        <v>230</v>
      </c>
      <c r="Z473" s="1029" t="s">
        <v>230</v>
      </c>
      <c r="AA473" s="1" t="s">
        <v>230</v>
      </c>
      <c r="AB473" s="1029" t="s">
        <v>230</v>
      </c>
      <c r="AC473" s="1029" t="s">
        <v>230</v>
      </c>
      <c r="AD473" s="1029" t="s">
        <v>230</v>
      </c>
      <c r="AE473" s="3" t="s">
        <v>1106</v>
      </c>
      <c r="AF473" s="1029" t="s">
        <v>286</v>
      </c>
      <c r="AG473" s="39" t="s">
        <v>230</v>
      </c>
      <c r="AH473" s="1029" t="s">
        <v>59</v>
      </c>
      <c r="AI473" s="54">
        <v>0.114</v>
      </c>
      <c r="AJ473" s="1037">
        <v>412.15299999999996</v>
      </c>
      <c r="AK473" s="40">
        <v>9.8239208219178073E-2</v>
      </c>
      <c r="AL473" s="40">
        <v>3.0488030136986297E-2</v>
      </c>
      <c r="AM473" s="41">
        <v>0.12872723835616437</v>
      </c>
      <c r="AN473" s="40"/>
      <c r="AO473" s="40"/>
      <c r="AP473" s="40"/>
      <c r="AQ473" s="1644"/>
      <c r="AR473" s="1034"/>
      <c r="AS473" s="45"/>
      <c r="AT473" s="1029"/>
      <c r="AU473" s="1029"/>
      <c r="AV473" s="46"/>
      <c r="AW473" s="1029"/>
      <c r="AX473" s="46"/>
      <c r="AY473" s="2391"/>
    </row>
    <row r="474" spans="1:51" s="8" customFormat="1" ht="15.95" customHeight="1" x14ac:dyDescent="0.25">
      <c r="A474" s="36"/>
      <c r="B474" s="1029"/>
      <c r="C474" s="2"/>
      <c r="D474" s="1029"/>
      <c r="E474" s="1029"/>
      <c r="F474" s="1029"/>
      <c r="G474" s="1029"/>
      <c r="H474" s="1029"/>
      <c r="I474" s="1029"/>
      <c r="J474" s="1029"/>
      <c r="K474" s="1029"/>
      <c r="L474" s="1029"/>
      <c r="M474" s="1029"/>
      <c r="N474" s="1036"/>
      <c r="O474" s="1036"/>
      <c r="P474" s="1557"/>
      <c r="Q474" s="37"/>
      <c r="R474" s="448"/>
      <c r="S474" s="448"/>
      <c r="T474" s="448"/>
      <c r="U474" s="448"/>
      <c r="V474" s="448"/>
      <c r="W474" s="448"/>
      <c r="X474" s="448"/>
      <c r="Y474" s="1029" t="s">
        <v>230</v>
      </c>
      <c r="Z474" s="1029" t="s">
        <v>230</v>
      </c>
      <c r="AA474" s="1" t="s">
        <v>230</v>
      </c>
      <c r="AB474" s="1029" t="s">
        <v>230</v>
      </c>
      <c r="AC474" s="1029" t="s">
        <v>230</v>
      </c>
      <c r="AD474" s="1029" t="s">
        <v>230</v>
      </c>
      <c r="AE474" s="3" t="s">
        <v>1101</v>
      </c>
      <c r="AF474" s="1029" t="s">
        <v>346</v>
      </c>
      <c r="AG474" s="39" t="s">
        <v>230</v>
      </c>
      <c r="AH474" s="1029" t="s">
        <v>59</v>
      </c>
      <c r="AI474" s="54">
        <v>0.114</v>
      </c>
      <c r="AJ474" s="1037">
        <v>472.875</v>
      </c>
      <c r="AK474" s="40">
        <v>0.1127126712328767</v>
      </c>
      <c r="AL474" s="40">
        <v>3.4979794520547947E-2</v>
      </c>
      <c r="AM474" s="41">
        <v>0.14769246575342465</v>
      </c>
      <c r="AN474" s="40"/>
      <c r="AO474" s="40"/>
      <c r="AP474" s="40"/>
      <c r="AQ474" s="1644"/>
      <c r="AR474" s="1034"/>
      <c r="AS474" s="45"/>
      <c r="AT474" s="1029"/>
      <c r="AU474" s="1029"/>
      <c r="AV474" s="46"/>
      <c r="AW474" s="1029"/>
      <c r="AX474" s="46"/>
      <c r="AY474" s="2391"/>
    </row>
    <row r="475" spans="1:51" s="8" customFormat="1" ht="15.95" customHeight="1" x14ac:dyDescent="0.25">
      <c r="A475" s="36"/>
      <c r="B475" s="1029"/>
      <c r="C475" s="2"/>
      <c r="D475" s="1029"/>
      <c r="E475" s="1029"/>
      <c r="F475" s="1029"/>
      <c r="G475" s="1029"/>
      <c r="H475" s="1029"/>
      <c r="I475" s="1029"/>
      <c r="J475" s="1029"/>
      <c r="K475" s="1029"/>
      <c r="L475" s="1029"/>
      <c r="M475" s="1029"/>
      <c r="N475" s="1036"/>
      <c r="O475" s="1036"/>
      <c r="P475" s="1557"/>
      <c r="Q475" s="37"/>
      <c r="R475" s="448"/>
      <c r="S475" s="448"/>
      <c r="T475" s="448"/>
      <c r="U475" s="448"/>
      <c r="V475" s="448"/>
      <c r="W475" s="448"/>
      <c r="X475" s="448"/>
      <c r="Y475" s="1029" t="s">
        <v>230</v>
      </c>
      <c r="Z475" s="1029" t="s">
        <v>230</v>
      </c>
      <c r="AA475" s="1" t="s">
        <v>230</v>
      </c>
      <c r="AB475" s="1029" t="s">
        <v>230</v>
      </c>
      <c r="AC475" s="1029" t="s">
        <v>230</v>
      </c>
      <c r="AD475" s="1029" t="s">
        <v>230</v>
      </c>
      <c r="AE475" s="3" t="s">
        <v>1107</v>
      </c>
      <c r="AF475" s="1029" t="s">
        <v>347</v>
      </c>
      <c r="AG475" s="39" t="s">
        <v>230</v>
      </c>
      <c r="AH475" s="1029" t="s">
        <v>59</v>
      </c>
      <c r="AI475" s="54">
        <v>0.114</v>
      </c>
      <c r="AJ475" s="1037">
        <v>465.01799999999997</v>
      </c>
      <c r="AK475" s="40">
        <v>0.11083990684931505</v>
      </c>
      <c r="AL475" s="40">
        <v>3.4398591780821913E-2</v>
      </c>
      <c r="AM475" s="41">
        <v>0.14523849863013696</v>
      </c>
      <c r="AN475" s="40"/>
      <c r="AO475" s="40"/>
      <c r="AP475" s="40"/>
      <c r="AQ475" s="1644"/>
      <c r="AR475" s="1034"/>
      <c r="AS475" s="45"/>
      <c r="AT475" s="1029"/>
      <c r="AU475" s="1029"/>
      <c r="AV475" s="46"/>
      <c r="AW475" s="1029"/>
      <c r="AX475" s="46"/>
      <c r="AY475" s="2391"/>
    </row>
    <row r="476" spans="1:51" s="8" customFormat="1" ht="15.95" customHeight="1" x14ac:dyDescent="0.25">
      <c r="A476" s="36"/>
      <c r="B476" s="1029"/>
      <c r="C476" s="2"/>
      <c r="D476" s="1029"/>
      <c r="E476" s="1029"/>
      <c r="F476" s="1029"/>
      <c r="G476" s="1029"/>
      <c r="H476" s="1029"/>
      <c r="I476" s="1029"/>
      <c r="J476" s="1029"/>
      <c r="K476" s="1029"/>
      <c r="L476" s="1029"/>
      <c r="M476" s="1029"/>
      <c r="N476" s="1036"/>
      <c r="O476" s="1036"/>
      <c r="P476" s="1557"/>
      <c r="Q476" s="37"/>
      <c r="R476" s="448"/>
      <c r="S476" s="448"/>
      <c r="T476" s="448"/>
      <c r="U476" s="448"/>
      <c r="V476" s="448"/>
      <c r="W476" s="448"/>
      <c r="X476" s="448"/>
      <c r="Y476" s="1029" t="s">
        <v>230</v>
      </c>
      <c r="Z476" s="1029" t="s">
        <v>230</v>
      </c>
      <c r="AA476" s="1" t="s">
        <v>230</v>
      </c>
      <c r="AB476" s="1029" t="s">
        <v>230</v>
      </c>
      <c r="AC476" s="1029" t="s">
        <v>230</v>
      </c>
      <c r="AD476" s="1029" t="s">
        <v>230</v>
      </c>
      <c r="AE476" s="3" t="s">
        <v>1108</v>
      </c>
      <c r="AF476" s="1029" t="s">
        <v>500</v>
      </c>
      <c r="AG476" s="39" t="s">
        <v>230</v>
      </c>
      <c r="AH476" s="1029" t="s">
        <v>59</v>
      </c>
      <c r="AI476" s="54">
        <v>0.114</v>
      </c>
      <c r="AJ476" s="1037">
        <v>369.279</v>
      </c>
      <c r="AK476" s="40">
        <v>8.8019926027397249E-2</v>
      </c>
      <c r="AL476" s="40">
        <v>2.7316528767123288E-2</v>
      </c>
      <c r="AM476" s="41">
        <v>0.11533645479452054</v>
      </c>
      <c r="AN476" s="40"/>
      <c r="AO476" s="40"/>
      <c r="AP476" s="40"/>
      <c r="AQ476" s="1644"/>
      <c r="AR476" s="1034"/>
      <c r="AS476" s="45"/>
      <c r="AT476" s="1029"/>
      <c r="AU476" s="1029"/>
      <c r="AV476" s="46"/>
      <c r="AW476" s="1029"/>
      <c r="AX476" s="46"/>
      <c r="AY476" s="2391"/>
    </row>
    <row r="477" spans="1:51" s="8" customFormat="1" ht="15.95" customHeight="1" x14ac:dyDescent="0.25">
      <c r="A477" s="36"/>
      <c r="B477" s="1029"/>
      <c r="C477" s="2"/>
      <c r="D477" s="1029"/>
      <c r="E477" s="1029"/>
      <c r="F477" s="1029"/>
      <c r="G477" s="1029"/>
      <c r="H477" s="1029"/>
      <c r="I477" s="1029"/>
      <c r="J477" s="1029"/>
      <c r="K477" s="1029"/>
      <c r="L477" s="1029"/>
      <c r="M477" s="1029"/>
      <c r="N477" s="1036"/>
      <c r="O477" s="1036"/>
      <c r="P477" s="1557"/>
      <c r="Q477" s="37"/>
      <c r="R477" s="448"/>
      <c r="S477" s="448"/>
      <c r="T477" s="448"/>
      <c r="U477" s="448"/>
      <c r="V477" s="448"/>
      <c r="W477" s="448"/>
      <c r="X477" s="448"/>
      <c r="Y477" s="1029" t="s">
        <v>230</v>
      </c>
      <c r="Z477" s="1029" t="s">
        <v>230</v>
      </c>
      <c r="AA477" s="1" t="s">
        <v>230</v>
      </c>
      <c r="AB477" s="1029" t="s">
        <v>230</v>
      </c>
      <c r="AC477" s="1029" t="s">
        <v>230</v>
      </c>
      <c r="AD477" s="1029" t="s">
        <v>230</v>
      </c>
      <c r="AE477" s="3" t="s">
        <v>1109</v>
      </c>
      <c r="AF477" s="1029" t="s">
        <v>1110</v>
      </c>
      <c r="AG477" s="39">
        <v>1075030003377</v>
      </c>
      <c r="AH477" s="1029" t="s">
        <v>304</v>
      </c>
      <c r="AI477" s="1036">
        <v>1.1399999999999999</v>
      </c>
      <c r="AJ477" s="1036">
        <v>1680</v>
      </c>
      <c r="AK477" s="40">
        <f t="shared" ref="AK477:AK484" si="50">AJ477*AI477/365</f>
        <v>5.2471232876712328</v>
      </c>
      <c r="AL477" s="40">
        <v>0</v>
      </c>
      <c r="AM477" s="14">
        <f t="shared" ref="AM477:AM484" si="51">SUBTOTAL(9,AK477:AL477)</f>
        <v>5.2471232876712328</v>
      </c>
      <c r="AN477" s="40"/>
      <c r="AO477" s="40"/>
      <c r="AP477" s="40"/>
      <c r="AQ477" s="1644"/>
      <c r="AR477" s="1034"/>
      <c r="AS477" s="45"/>
      <c r="AT477" s="1029"/>
      <c r="AU477" s="1029"/>
      <c r="AV477" s="46"/>
      <c r="AW477" s="1029"/>
      <c r="AX477" s="46"/>
      <c r="AY477" s="2391"/>
    </row>
    <row r="478" spans="1:51" s="8" customFormat="1" ht="15.95" customHeight="1" x14ac:dyDescent="0.25">
      <c r="A478" s="36"/>
      <c r="B478" s="1029"/>
      <c r="C478" s="2"/>
      <c r="D478" s="1029"/>
      <c r="E478" s="1029"/>
      <c r="F478" s="1029"/>
      <c r="G478" s="1029"/>
      <c r="H478" s="1029"/>
      <c r="I478" s="1029"/>
      <c r="J478" s="1029"/>
      <c r="K478" s="1029"/>
      <c r="L478" s="1029"/>
      <c r="M478" s="1029"/>
      <c r="N478" s="1036"/>
      <c r="O478" s="1036"/>
      <c r="P478" s="1557"/>
      <c r="Q478" s="37"/>
      <c r="R478" s="448"/>
      <c r="S478" s="448"/>
      <c r="T478" s="448"/>
      <c r="U478" s="448"/>
      <c r="V478" s="448"/>
      <c r="W478" s="448"/>
      <c r="X478" s="448"/>
      <c r="Y478" s="1029" t="s">
        <v>230</v>
      </c>
      <c r="Z478" s="1029" t="s">
        <v>230</v>
      </c>
      <c r="AA478" s="1" t="s">
        <v>230</v>
      </c>
      <c r="AB478" s="1029" t="s">
        <v>230</v>
      </c>
      <c r="AC478" s="1029" t="s">
        <v>230</v>
      </c>
      <c r="AD478" s="1029" t="s">
        <v>230</v>
      </c>
      <c r="AE478" s="3" t="s">
        <v>1097</v>
      </c>
      <c r="AF478" s="1029" t="s">
        <v>1111</v>
      </c>
      <c r="AG478" s="39">
        <v>315503000003805</v>
      </c>
      <c r="AH478" s="1029" t="s">
        <v>304</v>
      </c>
      <c r="AI478" s="1036">
        <v>1.1399999999999999</v>
      </c>
      <c r="AJ478" s="1036">
        <v>56.5</v>
      </c>
      <c r="AK478" s="40">
        <f t="shared" si="50"/>
        <v>0.17646575342465753</v>
      </c>
      <c r="AL478" s="40">
        <v>0</v>
      </c>
      <c r="AM478" s="14">
        <f t="shared" si="51"/>
        <v>0.17646575342465753</v>
      </c>
      <c r="AN478" s="40"/>
      <c r="AO478" s="40"/>
      <c r="AP478" s="40"/>
      <c r="AQ478" s="1644"/>
      <c r="AR478" s="1034"/>
      <c r="AS478" s="45"/>
      <c r="AT478" s="1029"/>
      <c r="AU478" s="1029"/>
      <c r="AV478" s="46"/>
      <c r="AW478" s="1029"/>
      <c r="AX478" s="46"/>
      <c r="AY478" s="2391"/>
    </row>
    <row r="479" spans="1:51" s="8" customFormat="1" ht="15.95" customHeight="1" x14ac:dyDescent="0.25">
      <c r="A479" s="36"/>
      <c r="B479" s="1029"/>
      <c r="C479" s="2"/>
      <c r="D479" s="1029"/>
      <c r="E479" s="1029"/>
      <c r="F479" s="1029"/>
      <c r="G479" s="1029"/>
      <c r="H479" s="1029"/>
      <c r="I479" s="1029"/>
      <c r="J479" s="1029"/>
      <c r="K479" s="1029"/>
      <c r="L479" s="1029"/>
      <c r="M479" s="1029"/>
      <c r="N479" s="1036"/>
      <c r="O479" s="1036"/>
      <c r="P479" s="1557"/>
      <c r="Q479" s="37"/>
      <c r="R479" s="448"/>
      <c r="S479" s="448"/>
      <c r="T479" s="448"/>
      <c r="U479" s="448"/>
      <c r="V479" s="448"/>
      <c r="W479" s="448"/>
      <c r="X479" s="448"/>
      <c r="Y479" s="1029" t="s">
        <v>230</v>
      </c>
      <c r="Z479" s="1029" t="s">
        <v>230</v>
      </c>
      <c r="AA479" s="1" t="s">
        <v>230</v>
      </c>
      <c r="AB479" s="1029" t="s">
        <v>230</v>
      </c>
      <c r="AC479" s="1029" t="s">
        <v>230</v>
      </c>
      <c r="AD479" s="1029" t="s">
        <v>230</v>
      </c>
      <c r="AE479" s="3" t="s">
        <v>1112</v>
      </c>
      <c r="AF479" s="1029" t="s">
        <v>1113</v>
      </c>
      <c r="AG479" s="39">
        <v>304503007500034</v>
      </c>
      <c r="AH479" s="1029" t="s">
        <v>304</v>
      </c>
      <c r="AI479" s="1036">
        <v>1.1399999999999999</v>
      </c>
      <c r="AJ479" s="1036">
        <v>560</v>
      </c>
      <c r="AK479" s="40">
        <f t="shared" si="50"/>
        <v>1.7490410958904108</v>
      </c>
      <c r="AL479" s="40">
        <v>0</v>
      </c>
      <c r="AM479" s="14">
        <f t="shared" si="51"/>
        <v>1.7490410958904108</v>
      </c>
      <c r="AN479" s="40"/>
      <c r="AO479" s="40"/>
      <c r="AP479" s="40"/>
      <c r="AQ479" s="1644"/>
      <c r="AR479" s="1034"/>
      <c r="AS479" s="45"/>
      <c r="AT479" s="1029"/>
      <c r="AU479" s="1029"/>
      <c r="AV479" s="46"/>
      <c r="AW479" s="1029"/>
      <c r="AX479" s="46"/>
      <c r="AY479" s="2391"/>
    </row>
    <row r="480" spans="1:51" s="8" customFormat="1" ht="15.95" customHeight="1" x14ac:dyDescent="0.25">
      <c r="A480" s="36"/>
      <c r="B480" s="1029"/>
      <c r="C480" s="2"/>
      <c r="D480" s="1029"/>
      <c r="E480" s="1029"/>
      <c r="F480" s="1029"/>
      <c r="G480" s="1029"/>
      <c r="H480" s="1029"/>
      <c r="I480" s="1029"/>
      <c r="J480" s="1029"/>
      <c r="K480" s="1029"/>
      <c r="L480" s="1029"/>
      <c r="M480" s="1029"/>
      <c r="N480" s="1036"/>
      <c r="O480" s="1036"/>
      <c r="P480" s="1557"/>
      <c r="Q480" s="37"/>
      <c r="R480" s="448"/>
      <c r="S480" s="448"/>
      <c r="T480" s="448"/>
      <c r="U480" s="448"/>
      <c r="V480" s="448"/>
      <c r="W480" s="448"/>
      <c r="X480" s="448"/>
      <c r="Y480" s="1029" t="s">
        <v>230</v>
      </c>
      <c r="Z480" s="1029" t="s">
        <v>230</v>
      </c>
      <c r="AA480" s="1" t="s">
        <v>230</v>
      </c>
      <c r="AB480" s="1029" t="s">
        <v>230</v>
      </c>
      <c r="AC480" s="1029" t="s">
        <v>230</v>
      </c>
      <c r="AD480" s="1029" t="s">
        <v>230</v>
      </c>
      <c r="AE480" s="3" t="s">
        <v>1116</v>
      </c>
      <c r="AF480" s="2647" t="s">
        <v>247</v>
      </c>
      <c r="AG480" s="39">
        <v>1037724007276</v>
      </c>
      <c r="AH480" s="1029" t="s">
        <v>17036</v>
      </c>
      <c r="AI480" s="1036">
        <v>0.87</v>
      </c>
      <c r="AJ480" s="37">
        <v>3</v>
      </c>
      <c r="AK480" s="40">
        <f t="shared" si="50"/>
        <v>7.1506849315068491E-3</v>
      </c>
      <c r="AL480" s="40">
        <v>0</v>
      </c>
      <c r="AM480" s="41">
        <f t="shared" si="51"/>
        <v>7.1506849315068491E-3</v>
      </c>
      <c r="AN480" s="40"/>
      <c r="AO480" s="40"/>
      <c r="AP480" s="40"/>
      <c r="AQ480" s="368"/>
      <c r="AR480" s="47"/>
      <c r="AS480" s="48"/>
      <c r="AT480" s="1029"/>
      <c r="AU480" s="1029"/>
      <c r="AV480" s="46"/>
      <c r="AW480" s="1029"/>
      <c r="AX480" s="46"/>
      <c r="AY480" s="2391"/>
    </row>
    <row r="481" spans="1:51" s="1099" customFormat="1" ht="15.95" customHeight="1" x14ac:dyDescent="0.25">
      <c r="A481" s="1061"/>
      <c r="B481" s="2688"/>
      <c r="C481" s="1062"/>
      <c r="D481" s="2688"/>
      <c r="E481" s="2688"/>
      <c r="F481" s="2688"/>
      <c r="G481" s="2688"/>
      <c r="H481" s="2688"/>
      <c r="I481" s="2688"/>
      <c r="J481" s="2688"/>
      <c r="K481" s="2688"/>
      <c r="L481" s="2688"/>
      <c r="M481" s="2688"/>
      <c r="N481" s="2684"/>
      <c r="O481" s="2684"/>
      <c r="P481" s="2684"/>
      <c r="Q481" s="831"/>
      <c r="R481" s="2683"/>
      <c r="S481" s="2683"/>
      <c r="T481" s="2683"/>
      <c r="U481" s="2683"/>
      <c r="V481" s="2683"/>
      <c r="W481" s="2683"/>
      <c r="X481" s="2683"/>
      <c r="Y481" s="2688"/>
      <c r="Z481" s="2688"/>
      <c r="AA481" s="754"/>
      <c r="AB481" s="2688"/>
      <c r="AC481" s="2688" t="s">
        <v>25974</v>
      </c>
      <c r="AD481" s="2688" t="s">
        <v>25989</v>
      </c>
      <c r="AE481" s="779" t="s">
        <v>25978</v>
      </c>
      <c r="AF481" s="1043" t="s">
        <v>25979</v>
      </c>
      <c r="AG481" s="2689" t="s">
        <v>22027</v>
      </c>
      <c r="AH481" s="2688" t="s">
        <v>25009</v>
      </c>
      <c r="AI481" s="2684">
        <v>0.14000000000000001</v>
      </c>
      <c r="AJ481" s="831">
        <v>120</v>
      </c>
      <c r="AK481" s="378">
        <f>AJ481*AI481/365</f>
        <v>4.6027397260273974E-2</v>
      </c>
      <c r="AL481" s="378">
        <v>0</v>
      </c>
      <c r="AM481" s="380">
        <f t="shared" si="51"/>
        <v>4.6027397260273974E-2</v>
      </c>
      <c r="AN481" s="378"/>
      <c r="AO481" s="378"/>
      <c r="AP481" s="378"/>
      <c r="AQ481" s="830"/>
      <c r="AR481" s="484"/>
      <c r="AS481" s="786"/>
      <c r="AT481" s="2688"/>
      <c r="AU481" s="2688"/>
      <c r="AV481" s="383"/>
      <c r="AW481" s="2688"/>
      <c r="AX481" s="2460" t="s">
        <v>25980</v>
      </c>
      <c r="AY481" s="2688"/>
    </row>
    <row r="482" spans="1:51" s="1099" customFormat="1" ht="15.95" customHeight="1" x14ac:dyDescent="0.25">
      <c r="A482" s="1061"/>
      <c r="B482" s="1801"/>
      <c r="C482" s="1062"/>
      <c r="D482" s="1801"/>
      <c r="E482" s="1801"/>
      <c r="F482" s="1801"/>
      <c r="G482" s="1801"/>
      <c r="H482" s="1801"/>
      <c r="I482" s="1801"/>
      <c r="J482" s="1801"/>
      <c r="K482" s="1801"/>
      <c r="L482" s="1801"/>
      <c r="M482" s="1801"/>
      <c r="N482" s="1806"/>
      <c r="O482" s="1806"/>
      <c r="P482" s="1806"/>
      <c r="Q482" s="831"/>
      <c r="R482" s="1807"/>
      <c r="S482" s="1807"/>
      <c r="T482" s="1807"/>
      <c r="U482" s="1807"/>
      <c r="V482" s="1807"/>
      <c r="W482" s="1807"/>
      <c r="X482" s="1807"/>
      <c r="Y482" s="1803" t="s">
        <v>230</v>
      </c>
      <c r="Z482" s="1803" t="s">
        <v>230</v>
      </c>
      <c r="AA482" s="1" t="s">
        <v>230</v>
      </c>
      <c r="AB482" s="1803" t="s">
        <v>230</v>
      </c>
      <c r="AC482" s="1801" t="s">
        <v>8771</v>
      </c>
      <c r="AD482" s="1801" t="s">
        <v>8772</v>
      </c>
      <c r="AE482" s="779" t="s">
        <v>8506</v>
      </c>
      <c r="AF482" s="1043" t="s">
        <v>23694</v>
      </c>
      <c r="AG482" s="1802" t="s">
        <v>23695</v>
      </c>
      <c r="AH482" s="1801" t="s">
        <v>1509</v>
      </c>
      <c r="AI482" s="1806">
        <v>1.48</v>
      </c>
      <c r="AJ482" s="831">
        <v>230</v>
      </c>
      <c r="AK482" s="378">
        <f>AJ482*AI482/365</f>
        <v>0.93260273972602736</v>
      </c>
      <c r="AL482" s="378">
        <v>0</v>
      </c>
      <c r="AM482" s="380">
        <f t="shared" si="51"/>
        <v>0.93260273972602736</v>
      </c>
      <c r="AN482" s="378"/>
      <c r="AO482" s="378"/>
      <c r="AP482" s="378"/>
      <c r="AQ482" s="830"/>
      <c r="AR482" s="484"/>
      <c r="AS482" s="786"/>
      <c r="AT482" s="1801"/>
      <c r="AU482" s="1801"/>
      <c r="AV482" s="383"/>
      <c r="AW482" s="1801"/>
      <c r="AX482" s="2528" t="s">
        <v>23693</v>
      </c>
      <c r="AY482" s="2401"/>
    </row>
    <row r="483" spans="1:51" s="1099" customFormat="1" ht="15.95" customHeight="1" x14ac:dyDescent="0.25">
      <c r="A483" s="1061"/>
      <c r="B483" s="1570"/>
      <c r="C483" s="1062"/>
      <c r="D483" s="1570"/>
      <c r="E483" s="1570"/>
      <c r="F483" s="1570"/>
      <c r="G483" s="1570"/>
      <c r="H483" s="1570"/>
      <c r="I483" s="1570"/>
      <c r="J483" s="1570"/>
      <c r="K483" s="1570"/>
      <c r="L483" s="1570"/>
      <c r="M483" s="1570"/>
      <c r="N483" s="1571"/>
      <c r="O483" s="1571"/>
      <c r="P483" s="1571"/>
      <c r="Q483" s="831"/>
      <c r="R483" s="1572"/>
      <c r="S483" s="1572"/>
      <c r="T483" s="1572"/>
      <c r="U483" s="1572"/>
      <c r="V483" s="1572"/>
      <c r="W483" s="1572"/>
      <c r="X483" s="1572"/>
      <c r="Y483" s="1803" t="s">
        <v>230</v>
      </c>
      <c r="Z483" s="1803" t="s">
        <v>230</v>
      </c>
      <c r="AA483" s="1" t="s">
        <v>230</v>
      </c>
      <c r="AB483" s="1803" t="s">
        <v>230</v>
      </c>
      <c r="AC483" s="2103" t="s">
        <v>25221</v>
      </c>
      <c r="AD483" s="2109" t="s">
        <v>25222</v>
      </c>
      <c r="AE483" s="779" t="s">
        <v>8717</v>
      </c>
      <c r="AF483" s="1043" t="s">
        <v>21853</v>
      </c>
      <c r="AG483" s="377" t="s">
        <v>21854</v>
      </c>
      <c r="AH483" s="1570" t="s">
        <v>1509</v>
      </c>
      <c r="AI483" s="1638">
        <v>1.48</v>
      </c>
      <c r="AJ483" s="831">
        <v>17</v>
      </c>
      <c r="AK483" s="378">
        <f t="shared" si="50"/>
        <v>6.8931506849315066E-2</v>
      </c>
      <c r="AL483" s="378">
        <v>0</v>
      </c>
      <c r="AM483" s="380">
        <f t="shared" si="51"/>
        <v>6.8931506849315066E-2</v>
      </c>
      <c r="AN483" s="378"/>
      <c r="AO483" s="378"/>
      <c r="AP483" s="378"/>
      <c r="AQ483" s="830"/>
      <c r="AR483" s="484"/>
      <c r="AS483" s="786"/>
      <c r="AT483" s="1570"/>
      <c r="AU483" s="1570"/>
      <c r="AV483" s="383"/>
      <c r="AW483" s="1570"/>
      <c r="AX483" s="2525" t="s">
        <v>21855</v>
      </c>
      <c r="AY483" s="2401"/>
    </row>
    <row r="484" spans="1:51" s="8" customFormat="1" ht="15.95" customHeight="1" x14ac:dyDescent="0.25">
      <c r="A484" s="36"/>
      <c r="B484" s="1472"/>
      <c r="C484" s="2"/>
      <c r="D484" s="1472"/>
      <c r="E484" s="1472"/>
      <c r="F484" s="1472"/>
      <c r="G484" s="1472"/>
      <c r="H484" s="1472"/>
      <c r="I484" s="1472"/>
      <c r="J484" s="1472"/>
      <c r="K484" s="1472"/>
      <c r="L484" s="1472"/>
      <c r="M484" s="1472"/>
      <c r="N484" s="1473"/>
      <c r="O484" s="1473"/>
      <c r="P484" s="1557"/>
      <c r="Q484" s="37"/>
      <c r="R484" s="448"/>
      <c r="S484" s="448"/>
      <c r="T484" s="448"/>
      <c r="U484" s="448"/>
      <c r="V484" s="448"/>
      <c r="W484" s="448"/>
      <c r="X484" s="448"/>
      <c r="Y484" s="1803" t="s">
        <v>230</v>
      </c>
      <c r="Z484" s="1803" t="s">
        <v>230</v>
      </c>
      <c r="AA484" s="1" t="s">
        <v>230</v>
      </c>
      <c r="AB484" s="1803" t="s">
        <v>230</v>
      </c>
      <c r="AC484" s="1477" t="s">
        <v>6140</v>
      </c>
      <c r="AD484" s="1161" t="s">
        <v>6141</v>
      </c>
      <c r="AE484" s="1477" t="s">
        <v>21131</v>
      </c>
      <c r="AF484" s="1477" t="s">
        <v>23333</v>
      </c>
      <c r="AG484" s="377" t="s">
        <v>21125</v>
      </c>
      <c r="AH484" s="1477" t="s">
        <v>21132</v>
      </c>
      <c r="AI484" s="1638">
        <v>0.87</v>
      </c>
      <c r="AJ484" s="831">
        <v>10</v>
      </c>
      <c r="AK484" s="378">
        <f t="shared" si="50"/>
        <v>2.3835616438356161E-2</v>
      </c>
      <c r="AL484" s="378">
        <v>0</v>
      </c>
      <c r="AM484" s="380">
        <f t="shared" si="51"/>
        <v>2.3835616438356161E-2</v>
      </c>
      <c r="AN484" s="40"/>
      <c r="AO484" s="40"/>
      <c r="AP484" s="40"/>
      <c r="AQ484" s="368"/>
      <c r="AR484" s="47"/>
      <c r="AS484" s="48"/>
      <c r="AT484" s="1472"/>
      <c r="AU484" s="1472"/>
      <c r="AV484" s="46"/>
      <c r="AW484" s="1472"/>
      <c r="AX484" s="2460" t="s">
        <v>21177</v>
      </c>
      <c r="AY484" s="2391"/>
    </row>
    <row r="485" spans="1:51" s="8" customFormat="1" ht="15.95" customHeight="1" x14ac:dyDescent="0.25">
      <c r="A485" s="734"/>
      <c r="B485" s="735"/>
      <c r="C485" s="988"/>
      <c r="D485" s="735"/>
      <c r="E485" s="735"/>
      <c r="F485" s="735"/>
      <c r="G485" s="735"/>
      <c r="H485" s="735"/>
      <c r="I485" s="735"/>
      <c r="J485" s="735"/>
      <c r="K485" s="735"/>
      <c r="L485" s="735"/>
      <c r="M485" s="735"/>
      <c r="N485" s="743"/>
      <c r="O485" s="743"/>
      <c r="P485" s="743"/>
      <c r="Q485" s="744"/>
      <c r="R485" s="739"/>
      <c r="S485" s="739"/>
      <c r="T485" s="739"/>
      <c r="U485" s="739"/>
      <c r="V485" s="739"/>
      <c r="W485" s="739"/>
      <c r="X485" s="739"/>
      <c r="Y485" s="735" t="s">
        <v>230</v>
      </c>
      <c r="Z485" s="735" t="s">
        <v>230</v>
      </c>
      <c r="AA485" s="741" t="s">
        <v>230</v>
      </c>
      <c r="AB485" s="735" t="s">
        <v>230</v>
      </c>
      <c r="AC485" s="735" t="s">
        <v>230</v>
      </c>
      <c r="AD485" s="735" t="s">
        <v>230</v>
      </c>
      <c r="AE485" s="1331" t="s">
        <v>1114</v>
      </c>
      <c r="AF485" s="735" t="s">
        <v>1115</v>
      </c>
      <c r="AG485" s="742">
        <v>1144025001284</v>
      </c>
      <c r="AH485" s="735" t="s">
        <v>304</v>
      </c>
      <c r="AI485" s="743">
        <v>1.1399999999999999</v>
      </c>
      <c r="AJ485" s="743">
        <v>120</v>
      </c>
      <c r="AK485" s="828">
        <f>AJ485*AI485/365</f>
        <v>0.37479452054794515</v>
      </c>
      <c r="AL485" s="828">
        <v>0</v>
      </c>
      <c r="AM485" s="1772">
        <f>SUBTOTAL(9,AK485:AL485)</f>
        <v>0.37479452054794515</v>
      </c>
      <c r="AN485" s="828"/>
      <c r="AO485" s="828"/>
      <c r="AP485" s="828"/>
      <c r="AQ485" s="1345"/>
      <c r="AR485" s="904"/>
      <c r="AS485" s="1102"/>
      <c r="AT485" s="735"/>
      <c r="AU485" s="735"/>
      <c r="AV485" s="1103"/>
      <c r="AW485" s="735" t="s">
        <v>16781</v>
      </c>
      <c r="AX485" s="1103" t="s">
        <v>23334</v>
      </c>
      <c r="AY485" s="2391"/>
    </row>
    <row r="486" spans="1:51" s="8" customFormat="1" ht="15.95" customHeight="1" x14ac:dyDescent="0.25">
      <c r="A486" s="182">
        <v>63</v>
      </c>
      <c r="B486" s="166" t="s">
        <v>51</v>
      </c>
      <c r="C486" s="170" t="s">
        <v>59</v>
      </c>
      <c r="D486" s="166" t="s">
        <v>18981</v>
      </c>
      <c r="E486" s="166" t="s">
        <v>1118</v>
      </c>
      <c r="F486" s="166" t="s">
        <v>1119</v>
      </c>
      <c r="G486" s="166"/>
      <c r="H486" s="166" t="s">
        <v>732</v>
      </c>
      <c r="I486" s="166">
        <v>0</v>
      </c>
      <c r="J486" s="166" t="s">
        <v>317</v>
      </c>
      <c r="K486" s="166">
        <v>0</v>
      </c>
      <c r="L486" s="166" t="s">
        <v>317</v>
      </c>
      <c r="M486" s="166">
        <v>0</v>
      </c>
      <c r="N486" s="186">
        <v>2.5</v>
      </c>
      <c r="O486" s="186">
        <v>1.5</v>
      </c>
      <c r="P486" s="186">
        <f t="shared" ref="P486:P511" si="52">N486*O486</f>
        <v>3.75</v>
      </c>
      <c r="Q486" s="184">
        <v>1</v>
      </c>
      <c r="R486" s="184"/>
      <c r="S486" s="183">
        <v>1</v>
      </c>
      <c r="T486" s="183"/>
      <c r="U486" s="183">
        <v>0</v>
      </c>
      <c r="V486" s="183"/>
      <c r="W486" s="183"/>
      <c r="X486" s="183"/>
      <c r="Y486" s="166" t="s">
        <v>61</v>
      </c>
      <c r="Z486" s="166" t="s">
        <v>230</v>
      </c>
      <c r="AA486" s="203" t="s">
        <v>230</v>
      </c>
      <c r="AB486" s="166" t="s">
        <v>230</v>
      </c>
      <c r="AC486" s="166" t="s">
        <v>230</v>
      </c>
      <c r="AD486" s="166" t="s">
        <v>230</v>
      </c>
      <c r="AE486" s="166" t="s">
        <v>1120</v>
      </c>
      <c r="AF486" s="166" t="s">
        <v>240</v>
      </c>
      <c r="AG486" s="165" t="s">
        <v>230</v>
      </c>
      <c r="AH486" s="203" t="s">
        <v>59</v>
      </c>
      <c r="AI486" s="167">
        <v>0.114</v>
      </c>
      <c r="AJ486" s="221">
        <v>745.154</v>
      </c>
      <c r="AK486" s="167">
        <v>0.17761204931506847</v>
      </c>
      <c r="AL486" s="167">
        <v>5.5120980821917805E-2</v>
      </c>
      <c r="AM486" s="187">
        <f>AK486+AL486</f>
        <v>0.23273303013698626</v>
      </c>
      <c r="AN486" s="167">
        <f>SUM(AK486:AK491)</f>
        <v>0.73509630410958904</v>
      </c>
      <c r="AO486" s="167">
        <f>SUM(AL486:AL491)</f>
        <v>0.19953909863013697</v>
      </c>
      <c r="AP486" s="167">
        <f>SUM(AM486:AM491)</f>
        <v>0.9346354027397259</v>
      </c>
      <c r="AQ486" s="372">
        <f>AP486*30</f>
        <v>28.039062082191776</v>
      </c>
      <c r="AR486" s="189" t="s">
        <v>231</v>
      </c>
      <c r="AS486" s="190"/>
      <c r="AT486" s="166" t="s">
        <v>232</v>
      </c>
      <c r="AU486" s="166" t="s">
        <v>59</v>
      </c>
      <c r="AV486" s="1931" t="s">
        <v>1121</v>
      </c>
      <c r="AW486" s="166" t="s">
        <v>1122</v>
      </c>
      <c r="AX486" s="46"/>
      <c r="AY486" s="2391"/>
    </row>
    <row r="487" spans="1:51" s="8" customFormat="1" ht="15.95" customHeight="1" x14ac:dyDescent="0.25">
      <c r="A487" s="36"/>
      <c r="B487" s="1029"/>
      <c r="C487" s="2"/>
      <c r="D487" s="1029"/>
      <c r="E487" s="1029"/>
      <c r="F487" s="1029"/>
      <c r="G487" s="1029"/>
      <c r="H487" s="1029"/>
      <c r="I487" s="1029"/>
      <c r="J487" s="1029"/>
      <c r="K487" s="1029"/>
      <c r="L487" s="1029"/>
      <c r="M487" s="1029"/>
      <c r="N487" s="1036"/>
      <c r="O487" s="1036"/>
      <c r="P487" s="1557"/>
      <c r="Q487" s="37"/>
      <c r="R487" s="448"/>
      <c r="S487" s="448"/>
      <c r="T487" s="448"/>
      <c r="U487" s="448"/>
      <c r="V487" s="448"/>
      <c r="W487" s="448"/>
      <c r="X487" s="448"/>
      <c r="Y487" s="1029"/>
      <c r="Z487" s="1029"/>
      <c r="AA487" s="1"/>
      <c r="AB487" s="1029"/>
      <c r="AC487" s="1029"/>
      <c r="AD487" s="1029"/>
      <c r="AE487" s="1029" t="s">
        <v>1120</v>
      </c>
      <c r="AF487" s="1029" t="s">
        <v>1123</v>
      </c>
      <c r="AG487" s="39" t="s">
        <v>230</v>
      </c>
      <c r="AH487" s="1" t="s">
        <v>59</v>
      </c>
      <c r="AI487" s="40">
        <v>0.114</v>
      </c>
      <c r="AJ487" s="1037">
        <v>786.476</v>
      </c>
      <c r="AK487" s="40">
        <v>0.18746140273972603</v>
      </c>
      <c r="AL487" s="40">
        <v>5.817767671232877E-2</v>
      </c>
      <c r="AM487" s="41">
        <v>0.24563907945205479</v>
      </c>
      <c r="AN487" s="40"/>
      <c r="AO487" s="40"/>
      <c r="AP487" s="40"/>
      <c r="AQ487" s="367"/>
      <c r="AR487" s="42"/>
      <c r="AS487" s="43"/>
      <c r="AT487" s="1029"/>
      <c r="AU487" s="1029"/>
      <c r="AV487" s="44"/>
      <c r="AW487" s="1029"/>
      <c r="AX487" s="46"/>
      <c r="AY487" s="2391"/>
    </row>
    <row r="488" spans="1:51" s="8" customFormat="1" ht="15.95" customHeight="1" x14ac:dyDescent="0.25">
      <c r="A488" s="36"/>
      <c r="B488" s="1029"/>
      <c r="C488" s="2"/>
      <c r="D488" s="1029"/>
      <c r="E488" s="1029"/>
      <c r="F488" s="1029"/>
      <c r="G488" s="1029"/>
      <c r="H488" s="1029"/>
      <c r="I488" s="1029"/>
      <c r="J488" s="1029"/>
      <c r="K488" s="1029"/>
      <c r="L488" s="1029"/>
      <c r="M488" s="1029"/>
      <c r="N488" s="1036"/>
      <c r="O488" s="1036"/>
      <c r="P488" s="1557"/>
      <c r="Q488" s="37"/>
      <c r="R488" s="448"/>
      <c r="S488" s="448"/>
      <c r="T488" s="448"/>
      <c r="U488" s="448"/>
      <c r="V488" s="448"/>
      <c r="W488" s="448"/>
      <c r="X488" s="448"/>
      <c r="Y488" s="1029"/>
      <c r="Z488" s="1029"/>
      <c r="AA488" s="1"/>
      <c r="AB488" s="1029"/>
      <c r="AC488" s="1029"/>
      <c r="AD488" s="1029"/>
      <c r="AE488" s="1029" t="s">
        <v>1120</v>
      </c>
      <c r="AF488" s="1029" t="s">
        <v>1124</v>
      </c>
      <c r="AG488" s="39" t="s">
        <v>230</v>
      </c>
      <c r="AH488" s="1" t="s">
        <v>59</v>
      </c>
      <c r="AI488" s="40">
        <v>0.114</v>
      </c>
      <c r="AJ488" s="1037">
        <v>564.346</v>
      </c>
      <c r="AK488" s="40">
        <v>0.13451534794520548</v>
      </c>
      <c r="AL488" s="40">
        <v>4.1746142465753422E-2</v>
      </c>
      <c r="AM488" s="41">
        <v>0.1762614904109589</v>
      </c>
      <c r="AN488" s="40"/>
      <c r="AO488" s="40"/>
      <c r="AP488" s="40"/>
      <c r="AQ488" s="1644"/>
      <c r="AR488" s="1034"/>
      <c r="AS488" s="45"/>
      <c r="AT488" s="1029"/>
      <c r="AU488" s="1029"/>
      <c r="AV488" s="46"/>
      <c r="AW488" s="1029"/>
      <c r="AX488" s="46"/>
      <c r="AY488" s="2391"/>
    </row>
    <row r="489" spans="1:51" s="8" customFormat="1" ht="15.95" customHeight="1" x14ac:dyDescent="0.25">
      <c r="A489" s="36"/>
      <c r="B489" s="1029"/>
      <c r="C489" s="2"/>
      <c r="D489" s="1029"/>
      <c r="E489" s="1029"/>
      <c r="F489" s="1029"/>
      <c r="G489" s="1029"/>
      <c r="H489" s="1029"/>
      <c r="I489" s="1029"/>
      <c r="J489" s="1029"/>
      <c r="K489" s="1029"/>
      <c r="L489" s="1029"/>
      <c r="M489" s="1029"/>
      <c r="N489" s="1036"/>
      <c r="O489" s="1036"/>
      <c r="P489" s="1557"/>
      <c r="Q489" s="37"/>
      <c r="R489" s="448"/>
      <c r="S489" s="448"/>
      <c r="T489" s="448"/>
      <c r="U489" s="448"/>
      <c r="V489" s="448"/>
      <c r="W489" s="448"/>
      <c r="X489" s="448"/>
      <c r="Y489" s="1029"/>
      <c r="Z489" s="1029"/>
      <c r="AA489" s="1"/>
      <c r="AB489" s="1029"/>
      <c r="AC489" s="1029"/>
      <c r="AD489" s="1029"/>
      <c r="AE489" s="1029" t="s">
        <v>1120</v>
      </c>
      <c r="AF489" s="1029" t="s">
        <v>906</v>
      </c>
      <c r="AG489" s="39" t="s">
        <v>230</v>
      </c>
      <c r="AH489" s="1" t="s">
        <v>59</v>
      </c>
      <c r="AI489" s="40">
        <v>0.114</v>
      </c>
      <c r="AJ489" s="1037">
        <v>558.81700000000001</v>
      </c>
      <c r="AK489" s="40">
        <v>0.13319747671232876</v>
      </c>
      <c r="AL489" s="40">
        <v>4.1337147945205481E-2</v>
      </c>
      <c r="AM489" s="41">
        <v>0.17453462465753425</v>
      </c>
      <c r="AN489" s="40"/>
      <c r="AO489" s="40"/>
      <c r="AP489" s="40"/>
      <c r="AQ489" s="1644"/>
      <c r="AR489" s="1034"/>
      <c r="AS489" s="45"/>
      <c r="AT489" s="1029"/>
      <c r="AU489" s="1029"/>
      <c r="AV489" s="46"/>
      <c r="AW489" s="1029"/>
      <c r="AX489" s="46"/>
      <c r="AY489" s="2391"/>
    </row>
    <row r="490" spans="1:51" s="8" customFormat="1" ht="15.95" customHeight="1" x14ac:dyDescent="0.25">
      <c r="A490" s="36"/>
      <c r="B490" s="1029"/>
      <c r="C490" s="2"/>
      <c r="D490" s="1029"/>
      <c r="E490" s="1029"/>
      <c r="F490" s="1029"/>
      <c r="G490" s="1029"/>
      <c r="H490" s="1029"/>
      <c r="I490" s="1029"/>
      <c r="J490" s="1029"/>
      <c r="K490" s="1029"/>
      <c r="L490" s="1029"/>
      <c r="M490" s="1029"/>
      <c r="N490" s="1036"/>
      <c r="O490" s="1036"/>
      <c r="P490" s="1557"/>
      <c r="Q490" s="37"/>
      <c r="R490" s="448"/>
      <c r="S490" s="448"/>
      <c r="T490" s="448"/>
      <c r="U490" s="448"/>
      <c r="V490" s="448"/>
      <c r="W490" s="448"/>
      <c r="X490" s="448"/>
      <c r="Y490" s="1029"/>
      <c r="Z490" s="1029"/>
      <c r="AA490" s="1"/>
      <c r="AB490" s="1029"/>
      <c r="AC490" s="1029"/>
      <c r="AD490" s="1029"/>
      <c r="AE490" s="1029" t="s">
        <v>1120</v>
      </c>
      <c r="AF490" s="1029" t="s">
        <v>1125</v>
      </c>
      <c r="AG490" s="39" t="s">
        <v>230</v>
      </c>
      <c r="AH490" s="1" t="s">
        <v>59</v>
      </c>
      <c r="AI490" s="40">
        <v>0.114</v>
      </c>
      <c r="AJ490" s="1037">
        <v>42.68</v>
      </c>
      <c r="AK490" s="40">
        <v>1.0173041095890411E-2</v>
      </c>
      <c r="AL490" s="40">
        <v>3.157150684931507E-3</v>
      </c>
      <c r="AM490" s="41">
        <v>1.3330191780821917E-2</v>
      </c>
      <c r="AN490" s="40"/>
      <c r="AO490" s="40"/>
      <c r="AP490" s="40"/>
      <c r="AQ490" s="1644"/>
      <c r="AR490" s="1034"/>
      <c r="AS490" s="45"/>
      <c r="AT490" s="1029"/>
      <c r="AU490" s="1029"/>
      <c r="AV490" s="46"/>
      <c r="AW490" s="1029"/>
      <c r="AX490" s="46"/>
      <c r="AY490" s="2391"/>
    </row>
    <row r="491" spans="1:51" s="1099" customFormat="1" ht="15.95" customHeight="1" x14ac:dyDescent="0.25">
      <c r="A491" s="1061"/>
      <c r="B491" s="1766"/>
      <c r="C491" s="1062"/>
      <c r="D491" s="1766"/>
      <c r="E491" s="1766"/>
      <c r="F491" s="1766"/>
      <c r="G491" s="1766"/>
      <c r="H491" s="1766"/>
      <c r="I491" s="1766"/>
      <c r="J491" s="1766"/>
      <c r="K491" s="1766"/>
      <c r="L491" s="1766"/>
      <c r="M491" s="1766"/>
      <c r="N491" s="1762"/>
      <c r="O491" s="1762"/>
      <c r="P491" s="1762"/>
      <c r="Q491" s="831"/>
      <c r="R491" s="1764"/>
      <c r="S491" s="1764"/>
      <c r="T491" s="1764"/>
      <c r="U491" s="1764"/>
      <c r="V491" s="1764"/>
      <c r="W491" s="1764"/>
      <c r="X491" s="1764"/>
      <c r="Y491" s="1766"/>
      <c r="Z491" s="1766"/>
      <c r="AA491" s="754"/>
      <c r="AB491" s="1766"/>
      <c r="AC491" s="1766"/>
      <c r="AD491" s="1766"/>
      <c r="AE491" s="1766" t="s">
        <v>1126</v>
      </c>
      <c r="AF491" s="1766" t="s">
        <v>1127</v>
      </c>
      <c r="AG491" s="1767" t="s">
        <v>23351</v>
      </c>
      <c r="AH491" s="754" t="s">
        <v>21224</v>
      </c>
      <c r="AI491" s="2394">
        <v>1.1399999999999999</v>
      </c>
      <c r="AJ491" s="1762">
        <v>29.5</v>
      </c>
      <c r="AK491" s="378">
        <f>AJ491*AI491/365</f>
        <v>9.213698630136985E-2</v>
      </c>
      <c r="AL491" s="378">
        <v>0</v>
      </c>
      <c r="AM491" s="1162">
        <f>SUBTOTAL(9,AK491:AL491)</f>
        <v>9.213698630136985E-2</v>
      </c>
      <c r="AN491" s="378"/>
      <c r="AO491" s="378"/>
      <c r="AP491" s="378"/>
      <c r="AQ491" s="830"/>
      <c r="AR491" s="484"/>
      <c r="AS491" s="786"/>
      <c r="AT491" s="1766"/>
      <c r="AU491" s="1766"/>
      <c r="AV491" s="383"/>
      <c r="AW491" s="1766"/>
      <c r="AX491" s="2525" t="s">
        <v>23352</v>
      </c>
      <c r="AY491" s="2401"/>
    </row>
    <row r="492" spans="1:51" s="55" customFormat="1" ht="15.95" customHeight="1" x14ac:dyDescent="0.25">
      <c r="A492" s="182">
        <v>64</v>
      </c>
      <c r="B492" s="166" t="s">
        <v>51</v>
      </c>
      <c r="C492" s="170" t="s">
        <v>59</v>
      </c>
      <c r="D492" s="166" t="s">
        <v>18982</v>
      </c>
      <c r="E492" s="166" t="s">
        <v>1129</v>
      </c>
      <c r="F492" s="166" t="s">
        <v>1130</v>
      </c>
      <c r="G492" s="166"/>
      <c r="H492" s="166" t="s">
        <v>219</v>
      </c>
      <c r="I492" s="166" t="s">
        <v>316</v>
      </c>
      <c r="J492" s="166" t="s">
        <v>221</v>
      </c>
      <c r="K492" s="166" t="s">
        <v>222</v>
      </c>
      <c r="L492" s="166" t="s">
        <v>221</v>
      </c>
      <c r="M492" s="166" t="s">
        <v>222</v>
      </c>
      <c r="N492" s="186">
        <v>2.5</v>
      </c>
      <c r="O492" s="186">
        <v>1.5</v>
      </c>
      <c r="P492" s="186">
        <f t="shared" si="52"/>
        <v>3.75</v>
      </c>
      <c r="Q492" s="184">
        <v>1</v>
      </c>
      <c r="R492" s="184"/>
      <c r="S492" s="183">
        <v>1</v>
      </c>
      <c r="T492" s="183"/>
      <c r="U492" s="183">
        <v>0</v>
      </c>
      <c r="V492" s="183"/>
      <c r="W492" s="183"/>
      <c r="X492" s="183"/>
      <c r="Y492" s="673" t="s">
        <v>61</v>
      </c>
      <c r="Z492" s="166" t="s">
        <v>230</v>
      </c>
      <c r="AA492" s="203" t="s">
        <v>230</v>
      </c>
      <c r="AB492" s="166" t="s">
        <v>230</v>
      </c>
      <c r="AC492" s="166" t="s">
        <v>230</v>
      </c>
      <c r="AD492" s="166" t="s">
        <v>230</v>
      </c>
      <c r="AE492" s="166" t="s">
        <v>1131</v>
      </c>
      <c r="AF492" s="166" t="s">
        <v>349</v>
      </c>
      <c r="AG492" s="165" t="s">
        <v>230</v>
      </c>
      <c r="AH492" s="203" t="s">
        <v>59</v>
      </c>
      <c r="AI492" s="167">
        <v>0.114</v>
      </c>
      <c r="AJ492" s="168">
        <v>178.67399999999998</v>
      </c>
      <c r="AK492" s="167">
        <v>4.2588049315068488E-2</v>
      </c>
      <c r="AL492" s="167">
        <v>1.3216980821917806E-2</v>
      </c>
      <c r="AM492" s="187">
        <f>AK492+AL492</f>
        <v>5.5805030136986296E-2</v>
      </c>
      <c r="AN492" s="167">
        <f>SUM(AK492:AK493)</f>
        <v>5.4505857534246568E-2</v>
      </c>
      <c r="AO492" s="167">
        <f>SUM(AL492:AL493)</f>
        <v>1.3216980821917806E-2</v>
      </c>
      <c r="AP492" s="167">
        <f>AN492+AO492</f>
        <v>6.7722838356164369E-2</v>
      </c>
      <c r="AQ492" s="372">
        <f>AP492*30</f>
        <v>2.0316851506849312</v>
      </c>
      <c r="AR492" s="189" t="s">
        <v>231</v>
      </c>
      <c r="AS492" s="190"/>
      <c r="AT492" s="166" t="s">
        <v>232</v>
      </c>
      <c r="AU492" s="166" t="s">
        <v>59</v>
      </c>
      <c r="AV492" s="1931" t="s">
        <v>1132</v>
      </c>
      <c r="AW492" s="166" t="s">
        <v>1122</v>
      </c>
      <c r="AX492" s="46"/>
      <c r="AY492" s="2391"/>
    </row>
    <row r="493" spans="1:51" s="55" customFormat="1" ht="15.95" customHeight="1" x14ac:dyDescent="0.25">
      <c r="A493" s="36"/>
      <c r="B493" s="1029"/>
      <c r="C493" s="2"/>
      <c r="D493" s="1029"/>
      <c r="E493" s="1029"/>
      <c r="F493" s="1029"/>
      <c r="G493" s="1029"/>
      <c r="H493" s="1029"/>
      <c r="I493" s="1029"/>
      <c r="J493" s="1029"/>
      <c r="K493" s="1029"/>
      <c r="L493" s="1029"/>
      <c r="M493" s="1029"/>
      <c r="N493" s="1036"/>
      <c r="O493" s="1036"/>
      <c r="P493" s="1557"/>
      <c r="Q493" s="37"/>
      <c r="R493" s="448"/>
      <c r="S493" s="448"/>
      <c r="T493" s="448"/>
      <c r="U493" s="448"/>
      <c r="V493" s="448"/>
      <c r="W493" s="448"/>
      <c r="X493" s="448"/>
      <c r="Y493" s="1029"/>
      <c r="Z493" s="1029"/>
      <c r="AA493" s="1"/>
      <c r="AB493" s="1029"/>
      <c r="AC493" s="1029"/>
      <c r="AD493" s="1029"/>
      <c r="AE493" s="1029" t="s">
        <v>1133</v>
      </c>
      <c r="AF493" s="1029" t="s">
        <v>1134</v>
      </c>
      <c r="AG493" s="39" t="s">
        <v>1135</v>
      </c>
      <c r="AH493" s="1" t="s">
        <v>1136</v>
      </c>
      <c r="AI493" s="40">
        <v>0.87</v>
      </c>
      <c r="AJ493" s="37">
        <v>5</v>
      </c>
      <c r="AK493" s="40">
        <f>AJ493*AI493/365</f>
        <v>1.191780821917808E-2</v>
      </c>
      <c r="AL493" s="40">
        <v>0</v>
      </c>
      <c r="AM493" s="41">
        <f>SUBTOTAL(9,AK493:AL493)</f>
        <v>1.191780821917808E-2</v>
      </c>
      <c r="AN493" s="40"/>
      <c r="AO493" s="40"/>
      <c r="AP493" s="40"/>
      <c r="AQ493" s="369"/>
      <c r="AR493" s="49"/>
      <c r="AS493" s="50"/>
      <c r="AT493" s="1029"/>
      <c r="AU493" s="1029"/>
      <c r="AV493" s="44"/>
      <c r="AW493" s="1029"/>
      <c r="AX493" s="46"/>
      <c r="AY493" s="2391"/>
    </row>
    <row r="494" spans="1:51" s="8" customFormat="1" ht="15.95" customHeight="1" x14ac:dyDescent="0.25">
      <c r="A494" s="182">
        <v>65</v>
      </c>
      <c r="B494" s="166" t="s">
        <v>51</v>
      </c>
      <c r="C494" s="170" t="s">
        <v>59</v>
      </c>
      <c r="D494" s="166" t="s">
        <v>18983</v>
      </c>
      <c r="E494" s="166" t="s">
        <v>1138</v>
      </c>
      <c r="F494" s="166" t="s">
        <v>1139</v>
      </c>
      <c r="G494" s="166"/>
      <c r="H494" s="166" t="s">
        <v>732</v>
      </c>
      <c r="I494" s="166">
        <v>0</v>
      </c>
      <c r="J494" s="166" t="s">
        <v>317</v>
      </c>
      <c r="K494" s="166">
        <v>0</v>
      </c>
      <c r="L494" s="166" t="s">
        <v>317</v>
      </c>
      <c r="M494" s="166">
        <v>0</v>
      </c>
      <c r="N494" s="186">
        <v>2.5</v>
      </c>
      <c r="O494" s="186">
        <v>1.5</v>
      </c>
      <c r="P494" s="186">
        <f t="shared" si="52"/>
        <v>3.75</v>
      </c>
      <c r="Q494" s="184">
        <v>1</v>
      </c>
      <c r="R494" s="184"/>
      <c r="S494" s="183">
        <v>0</v>
      </c>
      <c r="T494" s="183"/>
      <c r="U494" s="183">
        <v>0</v>
      </c>
      <c r="V494" s="183"/>
      <c r="W494" s="183">
        <v>1</v>
      </c>
      <c r="X494" s="183"/>
      <c r="Y494" s="166" t="s">
        <v>61</v>
      </c>
      <c r="Z494" s="166" t="s">
        <v>230</v>
      </c>
      <c r="AA494" s="203" t="s">
        <v>230</v>
      </c>
      <c r="AB494" s="166" t="s">
        <v>230</v>
      </c>
      <c r="AC494" s="166" t="s">
        <v>230</v>
      </c>
      <c r="AD494" s="166" t="s">
        <v>230</v>
      </c>
      <c r="AE494" s="166" t="s">
        <v>1140</v>
      </c>
      <c r="AF494" s="166" t="s">
        <v>1124</v>
      </c>
      <c r="AG494" s="165" t="s">
        <v>230</v>
      </c>
      <c r="AH494" s="203" t="s">
        <v>59</v>
      </c>
      <c r="AI494" s="167">
        <v>0.114</v>
      </c>
      <c r="AJ494" s="168">
        <v>179.83799999999999</v>
      </c>
      <c r="AK494" s="167">
        <v>4.2865495890410957E-2</v>
      </c>
      <c r="AL494" s="167">
        <v>1.3303084931506849E-2</v>
      </c>
      <c r="AM494" s="187">
        <f t="shared" ref="AM494:AM501" si="53">AK494+AL494</f>
        <v>5.6168580821917807E-2</v>
      </c>
      <c r="AN494" s="167">
        <f t="shared" ref="AN494:AO500" si="54">AK494</f>
        <v>4.2865495890410957E-2</v>
      </c>
      <c r="AO494" s="167">
        <f t="shared" si="54"/>
        <v>1.3303084931506849E-2</v>
      </c>
      <c r="AP494" s="167">
        <f t="shared" ref="AP494:AP501" si="55">AN494+AO494</f>
        <v>5.6168580821917807E-2</v>
      </c>
      <c r="AQ494" s="372">
        <f t="shared" ref="AQ494:AQ500" si="56">AP494*30</f>
        <v>1.6850574246575343</v>
      </c>
      <c r="AR494" s="189" t="s">
        <v>231</v>
      </c>
      <c r="AS494" s="190"/>
      <c r="AT494" s="166" t="s">
        <v>232</v>
      </c>
      <c r="AU494" s="166" t="s">
        <v>59</v>
      </c>
      <c r="AV494" s="1931" t="s">
        <v>1141</v>
      </c>
      <c r="AW494" s="166" t="s">
        <v>1122</v>
      </c>
      <c r="AX494" s="46"/>
      <c r="AY494" s="2391"/>
    </row>
    <row r="495" spans="1:51" s="8" customFormat="1" ht="15.95" customHeight="1" x14ac:dyDescent="0.25">
      <c r="A495" s="182">
        <v>66</v>
      </c>
      <c r="B495" s="166" t="s">
        <v>51</v>
      </c>
      <c r="C495" s="170" t="s">
        <v>59</v>
      </c>
      <c r="D495" s="166" t="s">
        <v>18984</v>
      </c>
      <c r="E495" s="166" t="s">
        <v>1143</v>
      </c>
      <c r="F495" s="166" t="s">
        <v>1144</v>
      </c>
      <c r="G495" s="166"/>
      <c r="H495" s="166" t="s">
        <v>732</v>
      </c>
      <c r="I495" s="166">
        <v>0</v>
      </c>
      <c r="J495" s="166" t="s">
        <v>317</v>
      </c>
      <c r="K495" s="166">
        <v>0</v>
      </c>
      <c r="L495" s="166" t="s">
        <v>317</v>
      </c>
      <c r="M495" s="166">
        <v>0</v>
      </c>
      <c r="N495" s="186">
        <v>2.5</v>
      </c>
      <c r="O495" s="186">
        <v>1.5</v>
      </c>
      <c r="P495" s="186">
        <f t="shared" si="52"/>
        <v>3.75</v>
      </c>
      <c r="Q495" s="184">
        <v>1</v>
      </c>
      <c r="R495" s="184"/>
      <c r="S495" s="183">
        <v>1</v>
      </c>
      <c r="T495" s="183"/>
      <c r="U495" s="183">
        <v>0</v>
      </c>
      <c r="V495" s="183"/>
      <c r="W495" s="183"/>
      <c r="X495" s="183"/>
      <c r="Y495" s="166" t="s">
        <v>61</v>
      </c>
      <c r="Z495" s="166" t="s">
        <v>230</v>
      </c>
      <c r="AA495" s="203" t="s">
        <v>230</v>
      </c>
      <c r="AB495" s="166" t="s">
        <v>230</v>
      </c>
      <c r="AC495" s="166" t="s">
        <v>230</v>
      </c>
      <c r="AD495" s="166" t="s">
        <v>230</v>
      </c>
      <c r="AE495" s="166" t="s">
        <v>1145</v>
      </c>
      <c r="AF495" s="166" t="s">
        <v>434</v>
      </c>
      <c r="AG495" s="165" t="s">
        <v>230</v>
      </c>
      <c r="AH495" s="203" t="s">
        <v>59</v>
      </c>
      <c r="AI495" s="167">
        <v>0.114</v>
      </c>
      <c r="AJ495" s="168">
        <v>244.149</v>
      </c>
      <c r="AK495" s="167">
        <v>5.8194419178082185E-2</v>
      </c>
      <c r="AL495" s="167">
        <v>1.806033698630137E-2</v>
      </c>
      <c r="AM495" s="187">
        <f t="shared" si="53"/>
        <v>7.6254756164383555E-2</v>
      </c>
      <c r="AN495" s="167">
        <f t="shared" si="54"/>
        <v>5.8194419178082185E-2</v>
      </c>
      <c r="AO495" s="167">
        <f t="shared" si="54"/>
        <v>1.806033698630137E-2</v>
      </c>
      <c r="AP495" s="167">
        <f t="shared" si="55"/>
        <v>7.6254756164383555E-2</v>
      </c>
      <c r="AQ495" s="372">
        <f t="shared" si="56"/>
        <v>2.2876426849315066</v>
      </c>
      <c r="AR495" s="189" t="s">
        <v>231</v>
      </c>
      <c r="AS495" s="190"/>
      <c r="AT495" s="166" t="s">
        <v>232</v>
      </c>
      <c r="AU495" s="166" t="s">
        <v>59</v>
      </c>
      <c r="AV495" s="1931" t="s">
        <v>1146</v>
      </c>
      <c r="AW495" s="166" t="s">
        <v>1122</v>
      </c>
      <c r="AX495" s="46"/>
      <c r="AY495" s="2391"/>
    </row>
    <row r="496" spans="1:51" s="8" customFormat="1" ht="15.95" customHeight="1" x14ac:dyDescent="0.25">
      <c r="A496" s="182">
        <v>67</v>
      </c>
      <c r="B496" s="166" t="s">
        <v>51</v>
      </c>
      <c r="C496" s="170" t="s">
        <v>59</v>
      </c>
      <c r="D496" s="166" t="s">
        <v>18985</v>
      </c>
      <c r="E496" s="166" t="s">
        <v>1148</v>
      </c>
      <c r="F496" s="166" t="s">
        <v>1149</v>
      </c>
      <c r="G496" s="166"/>
      <c r="H496" s="166" t="s">
        <v>732</v>
      </c>
      <c r="I496" s="166">
        <v>0</v>
      </c>
      <c r="J496" s="166" t="s">
        <v>317</v>
      </c>
      <c r="K496" s="166">
        <v>0</v>
      </c>
      <c r="L496" s="166" t="s">
        <v>317</v>
      </c>
      <c r="M496" s="166">
        <v>0</v>
      </c>
      <c r="N496" s="186">
        <v>4</v>
      </c>
      <c r="O496" s="186">
        <v>1.5</v>
      </c>
      <c r="P496" s="186">
        <f t="shared" si="52"/>
        <v>6</v>
      </c>
      <c r="Q496" s="184">
        <v>1</v>
      </c>
      <c r="R496" s="184"/>
      <c r="S496" s="183">
        <v>1</v>
      </c>
      <c r="T496" s="183"/>
      <c r="U496" s="183">
        <v>0</v>
      </c>
      <c r="V496" s="183"/>
      <c r="W496" s="183"/>
      <c r="X496" s="183"/>
      <c r="Y496" s="166" t="s">
        <v>61</v>
      </c>
      <c r="Z496" s="166" t="s">
        <v>230</v>
      </c>
      <c r="AA496" s="203" t="s">
        <v>230</v>
      </c>
      <c r="AB496" s="166" t="s">
        <v>230</v>
      </c>
      <c r="AC496" s="166" t="s">
        <v>230</v>
      </c>
      <c r="AD496" s="166" t="s">
        <v>230</v>
      </c>
      <c r="AE496" s="166" t="s">
        <v>1150</v>
      </c>
      <c r="AF496" s="166" t="s">
        <v>1151</v>
      </c>
      <c r="AG496" s="165" t="s">
        <v>230</v>
      </c>
      <c r="AH496" s="203" t="s">
        <v>59</v>
      </c>
      <c r="AI496" s="167">
        <v>0.114</v>
      </c>
      <c r="AJ496" s="168">
        <v>950.01800000000003</v>
      </c>
      <c r="AK496" s="167">
        <v>0.22644264657534247</v>
      </c>
      <c r="AL496" s="167">
        <v>7.0275304109589043E-2</v>
      </c>
      <c r="AM496" s="187">
        <f t="shared" si="53"/>
        <v>0.29671795068493151</v>
      </c>
      <c r="AN496" s="167">
        <f>SUM(AK496:AK499)</f>
        <v>1.9560316876712327</v>
      </c>
      <c r="AO496" s="167">
        <f>SUM(AL496:AL499)</f>
        <v>0.5954807835616438</v>
      </c>
      <c r="AP496" s="167">
        <f>SUM(AM496:AM499)</f>
        <v>2.5515124712328765</v>
      </c>
      <c r="AQ496" s="372">
        <f>AP496*30</f>
        <v>76.545374136986297</v>
      </c>
      <c r="AR496" s="189" t="s">
        <v>231</v>
      </c>
      <c r="AS496" s="190"/>
      <c r="AT496" s="166" t="s">
        <v>232</v>
      </c>
      <c r="AU496" s="166" t="s">
        <v>59</v>
      </c>
      <c r="AV496" s="1931" t="s">
        <v>1152</v>
      </c>
      <c r="AW496" s="166" t="s">
        <v>1122</v>
      </c>
      <c r="AX496" s="46"/>
      <c r="AY496" s="2391"/>
    </row>
    <row r="497" spans="1:51" s="8" customFormat="1" ht="15.95" customHeight="1" x14ac:dyDescent="0.25">
      <c r="A497" s="36"/>
      <c r="B497" s="1029"/>
      <c r="C497" s="2"/>
      <c r="D497" s="1029"/>
      <c r="E497" s="1029"/>
      <c r="F497" s="1029"/>
      <c r="G497" s="1029"/>
      <c r="H497" s="1029"/>
      <c r="I497" s="1029"/>
      <c r="J497" s="1029"/>
      <c r="K497" s="1029"/>
      <c r="L497" s="1029"/>
      <c r="M497" s="1029"/>
      <c r="N497" s="1036"/>
      <c r="O497" s="1036"/>
      <c r="P497" s="1557"/>
      <c r="Q497" s="37"/>
      <c r="R497" s="37"/>
      <c r="S497" s="448"/>
      <c r="T497" s="448"/>
      <c r="U497" s="448"/>
      <c r="V497" s="448"/>
      <c r="W497" s="448"/>
      <c r="X497" s="448"/>
      <c r="Y497" s="1029"/>
      <c r="Z497" s="1029"/>
      <c r="AA497" s="1"/>
      <c r="AB497" s="1029"/>
      <c r="AC497" s="1029"/>
      <c r="AD497" s="1029"/>
      <c r="AE497" s="1029" t="s">
        <v>1153</v>
      </c>
      <c r="AF497" s="1029" t="s">
        <v>1154</v>
      </c>
      <c r="AG497" s="39" t="s">
        <v>230</v>
      </c>
      <c r="AH497" s="1" t="s">
        <v>60</v>
      </c>
      <c r="AI497" s="54">
        <v>0.114</v>
      </c>
      <c r="AJ497" s="37">
        <v>2800</v>
      </c>
      <c r="AK497" s="40">
        <f>AJ497*0.087/365</f>
        <v>0.66739726027397261</v>
      </c>
      <c r="AL497" s="40">
        <f>AJ497*0.027/365</f>
        <v>0.20712328767123286</v>
      </c>
      <c r="AM497" s="40">
        <f>AK497+AL497</f>
        <v>0.87452054794520551</v>
      </c>
      <c r="AN497" s="40"/>
      <c r="AO497" s="40"/>
      <c r="AP497" s="40"/>
      <c r="AQ497" s="1644"/>
      <c r="AR497" s="91"/>
      <c r="AS497" s="56"/>
      <c r="AT497" s="1029"/>
      <c r="AU497" s="1029"/>
      <c r="AV497" s="920"/>
      <c r="AW497" s="1029"/>
      <c r="AX497" s="46"/>
      <c r="AY497" s="2391"/>
    </row>
    <row r="498" spans="1:51" s="8" customFormat="1" ht="15.95" customHeight="1" x14ac:dyDescent="0.25">
      <c r="A498" s="36"/>
      <c r="B498" s="1029"/>
      <c r="C498" s="2"/>
      <c r="D498" s="1029"/>
      <c r="E498" s="1029"/>
      <c r="F498" s="1029"/>
      <c r="G498" s="1029"/>
      <c r="H498" s="1029"/>
      <c r="I498" s="1029"/>
      <c r="J498" s="1029"/>
      <c r="K498" s="1029"/>
      <c r="L498" s="1029"/>
      <c r="M498" s="1029"/>
      <c r="N498" s="1036"/>
      <c r="O498" s="1036"/>
      <c r="P498" s="1557"/>
      <c r="Q498" s="37"/>
      <c r="R498" s="37"/>
      <c r="S498" s="448"/>
      <c r="T498" s="448"/>
      <c r="U498" s="448"/>
      <c r="V498" s="448"/>
      <c r="W498" s="448"/>
      <c r="X498" s="448"/>
      <c r="Y498" s="1029"/>
      <c r="Z498" s="1029"/>
      <c r="AA498" s="1"/>
      <c r="AB498" s="1029"/>
      <c r="AC498" s="1029"/>
      <c r="AD498" s="1029"/>
      <c r="AE498" s="1029" t="s">
        <v>1155</v>
      </c>
      <c r="AF498" s="1029" t="s">
        <v>1156</v>
      </c>
      <c r="AG498" s="39" t="s">
        <v>230</v>
      </c>
      <c r="AH498" s="1" t="s">
        <v>60</v>
      </c>
      <c r="AI498" s="54">
        <v>0.114</v>
      </c>
      <c r="AJ498" s="37">
        <v>4300</v>
      </c>
      <c r="AK498" s="40">
        <f>AJ498*0.087/365</f>
        <v>1.024931506849315</v>
      </c>
      <c r="AL498" s="40">
        <f>AJ498*0.027/365</f>
        <v>0.31808219178082192</v>
      </c>
      <c r="AM498" s="40">
        <f>AK498+AL498</f>
        <v>1.3430136986301369</v>
      </c>
      <c r="AN498" s="40"/>
      <c r="AO498" s="40"/>
      <c r="AP498" s="40"/>
      <c r="AQ498" s="1644"/>
      <c r="AR498" s="91"/>
      <c r="AS498" s="56"/>
      <c r="AT498" s="1029"/>
      <c r="AU498" s="1029"/>
      <c r="AV498" s="920"/>
      <c r="AW498" s="1029"/>
      <c r="AX498" s="46"/>
      <c r="AY498" s="2391"/>
    </row>
    <row r="499" spans="1:51" s="1099" customFormat="1" ht="15.95" customHeight="1" x14ac:dyDescent="0.25">
      <c r="A499" s="1061"/>
      <c r="B499" s="2688"/>
      <c r="C499" s="1062"/>
      <c r="D499" s="2688"/>
      <c r="E499" s="2688"/>
      <c r="F499" s="2688"/>
      <c r="G499" s="2688"/>
      <c r="H499" s="2688"/>
      <c r="I499" s="2688"/>
      <c r="J499" s="2688"/>
      <c r="K499" s="2688"/>
      <c r="L499" s="2688"/>
      <c r="M499" s="2688"/>
      <c r="N499" s="2684"/>
      <c r="O499" s="2684"/>
      <c r="P499" s="2684"/>
      <c r="Q499" s="831"/>
      <c r="R499" s="831"/>
      <c r="S499" s="2683"/>
      <c r="T499" s="2683"/>
      <c r="U499" s="2683"/>
      <c r="V499" s="2683"/>
      <c r="W499" s="2683"/>
      <c r="X499" s="2683"/>
      <c r="Y499" s="2688"/>
      <c r="Z499" s="2688"/>
      <c r="AA499" s="754"/>
      <c r="AB499" s="2688"/>
      <c r="AC499" s="2688" t="s">
        <v>26034</v>
      </c>
      <c r="AD499" s="1146" t="s">
        <v>26035</v>
      </c>
      <c r="AE499" s="2688" t="s">
        <v>26036</v>
      </c>
      <c r="AF499" s="2688" t="s">
        <v>26037</v>
      </c>
      <c r="AG499" s="2689" t="s">
        <v>22848</v>
      </c>
      <c r="AH499" s="754" t="s">
        <v>26038</v>
      </c>
      <c r="AI499" s="1478">
        <v>0.16</v>
      </c>
      <c r="AJ499" s="831">
        <v>85</v>
      </c>
      <c r="AK499" s="378">
        <f>AJ499*AI499/365</f>
        <v>3.7260273972602738E-2</v>
      </c>
      <c r="AL499" s="378">
        <v>0</v>
      </c>
      <c r="AM499" s="378">
        <f>SUM(AK499:AL499)</f>
        <v>3.7260273972602738E-2</v>
      </c>
      <c r="AN499" s="378"/>
      <c r="AO499" s="378"/>
      <c r="AP499" s="378"/>
      <c r="AQ499" s="771"/>
      <c r="AR499" s="1096"/>
      <c r="AS499" s="1097"/>
      <c r="AT499" s="2688"/>
      <c r="AU499" s="2688"/>
      <c r="AV499" s="1098"/>
      <c r="AW499" s="2688"/>
      <c r="AX499" s="2460" t="s">
        <v>26039</v>
      </c>
      <c r="AY499" s="2688"/>
    </row>
    <row r="500" spans="1:51" s="8" customFormat="1" ht="15.95" customHeight="1" x14ac:dyDescent="0.25">
      <c r="A500" s="182">
        <v>68</v>
      </c>
      <c r="B500" s="166" t="s">
        <v>51</v>
      </c>
      <c r="C500" s="170" t="s">
        <v>59</v>
      </c>
      <c r="D500" s="166" t="s">
        <v>18986</v>
      </c>
      <c r="E500" s="166" t="s">
        <v>1158</v>
      </c>
      <c r="F500" s="166" t="s">
        <v>1159</v>
      </c>
      <c r="G500" s="166"/>
      <c r="H500" s="166" t="s">
        <v>732</v>
      </c>
      <c r="I500" s="166">
        <v>0</v>
      </c>
      <c r="J500" s="166" t="s">
        <v>317</v>
      </c>
      <c r="K500" s="166">
        <v>0</v>
      </c>
      <c r="L500" s="166" t="s">
        <v>317</v>
      </c>
      <c r="M500" s="166">
        <v>0</v>
      </c>
      <c r="N500" s="186">
        <v>2.5</v>
      </c>
      <c r="O500" s="186">
        <v>1.5</v>
      </c>
      <c r="P500" s="186">
        <f t="shared" si="52"/>
        <v>3.75</v>
      </c>
      <c r="Q500" s="184">
        <v>1</v>
      </c>
      <c r="R500" s="184"/>
      <c r="S500" s="183">
        <v>1</v>
      </c>
      <c r="T500" s="183"/>
      <c r="U500" s="183">
        <v>0</v>
      </c>
      <c r="V500" s="183"/>
      <c r="W500" s="183"/>
      <c r="X500" s="183"/>
      <c r="Y500" s="166" t="s">
        <v>61</v>
      </c>
      <c r="Z500" s="166" t="s">
        <v>230</v>
      </c>
      <c r="AA500" s="203" t="s">
        <v>230</v>
      </c>
      <c r="AB500" s="166" t="s">
        <v>230</v>
      </c>
      <c r="AC500" s="166" t="s">
        <v>230</v>
      </c>
      <c r="AD500" s="166" t="s">
        <v>230</v>
      </c>
      <c r="AE500" s="166" t="s">
        <v>1160</v>
      </c>
      <c r="AF500" s="166" t="s">
        <v>1161</v>
      </c>
      <c r="AG500" s="165" t="s">
        <v>230</v>
      </c>
      <c r="AH500" s="203" t="s">
        <v>59</v>
      </c>
      <c r="AI500" s="167">
        <v>0.114</v>
      </c>
      <c r="AJ500" s="168">
        <v>142.39600000000002</v>
      </c>
      <c r="AK500" s="167">
        <v>3.3940964383561645E-2</v>
      </c>
      <c r="AL500" s="167">
        <v>1.0533402739726028E-2</v>
      </c>
      <c r="AM500" s="187">
        <f t="shared" si="53"/>
        <v>4.4474367123287672E-2</v>
      </c>
      <c r="AN500" s="167">
        <f t="shared" si="54"/>
        <v>3.3940964383561645E-2</v>
      </c>
      <c r="AO500" s="167">
        <f t="shared" si="54"/>
        <v>1.0533402739726028E-2</v>
      </c>
      <c r="AP500" s="167">
        <f t="shared" si="55"/>
        <v>4.4474367123287672E-2</v>
      </c>
      <c r="AQ500" s="372">
        <f t="shared" si="56"/>
        <v>1.3342310136986302</v>
      </c>
      <c r="AR500" s="189" t="s">
        <v>231</v>
      </c>
      <c r="AS500" s="190"/>
      <c r="AT500" s="166" t="s">
        <v>232</v>
      </c>
      <c r="AU500" s="166" t="s">
        <v>59</v>
      </c>
      <c r="AV500" s="1931" t="s">
        <v>1162</v>
      </c>
      <c r="AW500" s="166" t="s">
        <v>1122</v>
      </c>
      <c r="AX500" s="46"/>
      <c r="AY500" s="2391"/>
    </row>
    <row r="501" spans="1:51" s="8" customFormat="1" ht="15.95" customHeight="1" x14ac:dyDescent="0.25">
      <c r="A501" s="182">
        <v>69</v>
      </c>
      <c r="B501" s="166" t="s">
        <v>51</v>
      </c>
      <c r="C501" s="170" t="s">
        <v>59</v>
      </c>
      <c r="D501" s="166" t="s">
        <v>18987</v>
      </c>
      <c r="E501" s="166" t="s">
        <v>1164</v>
      </c>
      <c r="F501" s="166" t="s">
        <v>1165</v>
      </c>
      <c r="G501" s="166"/>
      <c r="H501" s="166" t="s">
        <v>732</v>
      </c>
      <c r="I501" s="166">
        <v>0</v>
      </c>
      <c r="J501" s="166" t="s">
        <v>317</v>
      </c>
      <c r="K501" s="166">
        <v>0</v>
      </c>
      <c r="L501" s="166" t="s">
        <v>317</v>
      </c>
      <c r="M501" s="166">
        <v>0</v>
      </c>
      <c r="N501" s="186">
        <v>4</v>
      </c>
      <c r="O501" s="186">
        <v>1.5</v>
      </c>
      <c r="P501" s="186">
        <f t="shared" si="52"/>
        <v>6</v>
      </c>
      <c r="Q501" s="184">
        <v>1</v>
      </c>
      <c r="R501" s="184"/>
      <c r="S501" s="183"/>
      <c r="T501" s="183"/>
      <c r="U501" s="183">
        <v>0</v>
      </c>
      <c r="V501" s="183"/>
      <c r="W501" s="183">
        <v>1</v>
      </c>
      <c r="X501" s="183"/>
      <c r="Y501" s="166" t="s">
        <v>61</v>
      </c>
      <c r="Z501" s="166" t="s">
        <v>230</v>
      </c>
      <c r="AA501" s="203" t="s">
        <v>230</v>
      </c>
      <c r="AB501" s="166" t="s">
        <v>230</v>
      </c>
      <c r="AC501" s="166" t="s">
        <v>230</v>
      </c>
      <c r="AD501" s="166" t="s">
        <v>230</v>
      </c>
      <c r="AE501" s="166" t="s">
        <v>1166</v>
      </c>
      <c r="AF501" s="166" t="s">
        <v>1167</v>
      </c>
      <c r="AG501" s="165" t="s">
        <v>230</v>
      </c>
      <c r="AH501" s="203" t="s">
        <v>59</v>
      </c>
      <c r="AI501" s="167">
        <v>0.114</v>
      </c>
      <c r="AJ501" s="168">
        <v>389.649</v>
      </c>
      <c r="AK501" s="167">
        <v>9.2875241095890404E-2</v>
      </c>
      <c r="AL501" s="167">
        <v>2.8823350684931508E-2</v>
      </c>
      <c r="AM501" s="187">
        <f t="shared" si="53"/>
        <v>0.12169859178082192</v>
      </c>
      <c r="AN501" s="167">
        <f>SUM(AK501:AK503)</f>
        <v>0.11810619452054794</v>
      </c>
      <c r="AO501" s="167">
        <f>SUM(AL501:AL502)</f>
        <v>3.443446849315069E-2</v>
      </c>
      <c r="AP501" s="167">
        <f t="shared" si="55"/>
        <v>0.15254066301369862</v>
      </c>
      <c r="AQ501" s="372">
        <f>AP501*30</f>
        <v>4.5762198904109583</v>
      </c>
      <c r="AR501" s="189" t="s">
        <v>231</v>
      </c>
      <c r="AS501" s="190"/>
      <c r="AT501" s="166" t="s">
        <v>232</v>
      </c>
      <c r="AU501" s="166" t="s">
        <v>59</v>
      </c>
      <c r="AV501" s="1931" t="s">
        <v>1168</v>
      </c>
      <c r="AW501" s="166" t="s">
        <v>1122</v>
      </c>
      <c r="AX501" s="46"/>
      <c r="AY501" s="2391"/>
    </row>
    <row r="502" spans="1:51" s="8" customFormat="1" ht="15.95" customHeight="1" x14ac:dyDescent="0.25">
      <c r="A502" s="36"/>
      <c r="B502" s="1029"/>
      <c r="C502" s="2"/>
      <c r="D502" s="1029"/>
      <c r="E502" s="1029"/>
      <c r="F502" s="1029"/>
      <c r="G502" s="1029"/>
      <c r="H502" s="1029"/>
      <c r="I502" s="1029"/>
      <c r="J502" s="1029"/>
      <c r="K502" s="1029"/>
      <c r="L502" s="1029"/>
      <c r="M502" s="1029"/>
      <c r="N502" s="1036"/>
      <c r="O502" s="1036"/>
      <c r="P502" s="1557"/>
      <c r="Q502" s="37"/>
      <c r="R502" s="448"/>
      <c r="S502" s="448"/>
      <c r="T502" s="448"/>
      <c r="U502" s="448"/>
      <c r="V502" s="448"/>
      <c r="W502" s="448"/>
      <c r="X502" s="448"/>
      <c r="Y502" s="1029"/>
      <c r="Z502" s="1029"/>
      <c r="AA502" s="1"/>
      <c r="AB502" s="1029"/>
      <c r="AC502" s="1029"/>
      <c r="AD502" s="1029"/>
      <c r="AE502" s="1029" t="s">
        <v>1169</v>
      </c>
      <c r="AF502" s="1029" t="s">
        <v>1170</v>
      </c>
      <c r="AG502" s="39" t="s">
        <v>230</v>
      </c>
      <c r="AH502" s="1" t="s">
        <v>59</v>
      </c>
      <c r="AI502" s="40">
        <v>0.114</v>
      </c>
      <c r="AJ502" s="1037">
        <v>75.853999999999999</v>
      </c>
      <c r="AK502" s="40">
        <v>1.8080268493150684E-2</v>
      </c>
      <c r="AL502" s="40">
        <v>5.6111178082191788E-3</v>
      </c>
      <c r="AM502" s="41">
        <v>2.3691386301369861E-2</v>
      </c>
      <c r="AN502" s="40"/>
      <c r="AO502" s="40"/>
      <c r="AP502" s="40"/>
      <c r="AQ502" s="369"/>
      <c r="AR502" s="49"/>
      <c r="AS502" s="50"/>
      <c r="AT502" s="1029"/>
      <c r="AU502" s="1029"/>
      <c r="AV502" s="44"/>
      <c r="AW502" s="1029"/>
      <c r="AX502" s="46"/>
      <c r="AY502" s="2391"/>
    </row>
    <row r="503" spans="1:51" s="1099" customFormat="1" ht="15.95" customHeight="1" x14ac:dyDescent="0.25">
      <c r="A503" s="1061"/>
      <c r="B503" s="1611"/>
      <c r="C503" s="1062"/>
      <c r="D503" s="1611"/>
      <c r="E503" s="1611"/>
      <c r="F503" s="1611"/>
      <c r="G503" s="1611"/>
      <c r="H503" s="1611"/>
      <c r="I503" s="1611"/>
      <c r="J503" s="1611"/>
      <c r="K503" s="1611"/>
      <c r="L503" s="1611"/>
      <c r="M503" s="1611"/>
      <c r="N503" s="1608"/>
      <c r="O503" s="1608"/>
      <c r="P503" s="1608"/>
      <c r="Q503" s="831"/>
      <c r="R503" s="1609"/>
      <c r="S503" s="1609"/>
      <c r="T503" s="1609"/>
      <c r="U503" s="1609"/>
      <c r="V503" s="1609"/>
      <c r="W503" s="1609"/>
      <c r="X503" s="1609"/>
      <c r="Y503" s="1611"/>
      <c r="Z503" s="1611"/>
      <c r="AA503" s="754"/>
      <c r="AB503" s="1611"/>
      <c r="AC503" s="1611" t="s">
        <v>22224</v>
      </c>
      <c r="AD503" s="1383" t="s">
        <v>22223</v>
      </c>
      <c r="AE503" s="1611" t="s">
        <v>22222</v>
      </c>
      <c r="AF503" s="1611" t="s">
        <v>22221</v>
      </c>
      <c r="AG503" s="377" t="s">
        <v>22225</v>
      </c>
      <c r="AH503" s="754" t="s">
        <v>22226</v>
      </c>
      <c r="AI503" s="378">
        <v>0.87</v>
      </c>
      <c r="AJ503" s="831">
        <v>3</v>
      </c>
      <c r="AK503" s="378">
        <f>AJ503*AI503/365</f>
        <v>7.1506849315068491E-3</v>
      </c>
      <c r="AL503" s="378">
        <v>0</v>
      </c>
      <c r="AM503" s="380">
        <f>SUM(AK503:AL503)</f>
        <v>7.1506849315068491E-3</v>
      </c>
      <c r="AN503" s="378"/>
      <c r="AO503" s="378"/>
      <c r="AP503" s="378"/>
      <c r="AQ503" s="1510"/>
      <c r="AR503" s="1408"/>
      <c r="AS503" s="1409"/>
      <c r="AT503" s="1611"/>
      <c r="AU503" s="1611"/>
      <c r="AV503" s="1410"/>
      <c r="AW503" s="1611"/>
      <c r="AX503" s="2525" t="s">
        <v>22227</v>
      </c>
      <c r="AY503" s="2401"/>
    </row>
    <row r="504" spans="1:51" s="8" customFormat="1" ht="15.95" customHeight="1" x14ac:dyDescent="0.25">
      <c r="A504" s="182">
        <v>70</v>
      </c>
      <c r="B504" s="166" t="s">
        <v>51</v>
      </c>
      <c r="C504" s="170" t="s">
        <v>59</v>
      </c>
      <c r="D504" s="166" t="s">
        <v>18988</v>
      </c>
      <c r="E504" s="166" t="s">
        <v>1143</v>
      </c>
      <c r="F504" s="166" t="s">
        <v>1172</v>
      </c>
      <c r="G504" s="166"/>
      <c r="H504" s="166" t="s">
        <v>732</v>
      </c>
      <c r="I504" s="166">
        <v>0</v>
      </c>
      <c r="J504" s="166" t="s">
        <v>317</v>
      </c>
      <c r="K504" s="166">
        <v>0</v>
      </c>
      <c r="L504" s="166" t="s">
        <v>317</v>
      </c>
      <c r="M504" s="166">
        <v>0</v>
      </c>
      <c r="N504" s="186">
        <v>2.5</v>
      </c>
      <c r="O504" s="186">
        <v>1.5</v>
      </c>
      <c r="P504" s="186">
        <f t="shared" si="52"/>
        <v>3.75</v>
      </c>
      <c r="Q504" s="184">
        <v>1</v>
      </c>
      <c r="R504" s="184"/>
      <c r="S504" s="183">
        <v>1</v>
      </c>
      <c r="T504" s="183"/>
      <c r="U504" s="183">
        <v>0</v>
      </c>
      <c r="V504" s="183"/>
      <c r="W504" s="183"/>
      <c r="X504" s="183"/>
      <c r="Y504" s="166" t="s">
        <v>61</v>
      </c>
      <c r="Z504" s="166" t="s">
        <v>230</v>
      </c>
      <c r="AA504" s="203" t="s">
        <v>230</v>
      </c>
      <c r="AB504" s="166" t="s">
        <v>230</v>
      </c>
      <c r="AC504" s="166" t="s">
        <v>230</v>
      </c>
      <c r="AD504" s="166" t="s">
        <v>230</v>
      </c>
      <c r="AE504" s="166" t="s">
        <v>1173</v>
      </c>
      <c r="AF504" s="166" t="s">
        <v>349</v>
      </c>
      <c r="AG504" s="165" t="s">
        <v>230</v>
      </c>
      <c r="AH504" s="203" t="s">
        <v>59</v>
      </c>
      <c r="AI504" s="167">
        <v>0.114</v>
      </c>
      <c r="AJ504" s="168">
        <v>357.05700000000002</v>
      </c>
      <c r="AK504" s="167">
        <v>8.5106736986301376E-2</v>
      </c>
      <c r="AL504" s="167">
        <v>2.6412435616438357E-2</v>
      </c>
      <c r="AM504" s="187">
        <f>AK504+AL504</f>
        <v>0.11151917260273973</v>
      </c>
      <c r="AN504" s="167">
        <f t="shared" ref="AN504:AO507" si="57">AK504</f>
        <v>8.5106736986301376E-2</v>
      </c>
      <c r="AO504" s="167">
        <f t="shared" si="57"/>
        <v>2.6412435616438357E-2</v>
      </c>
      <c r="AP504" s="167">
        <f>AN504+AO504</f>
        <v>0.11151917260273973</v>
      </c>
      <c r="AQ504" s="372">
        <f>AP504*30</f>
        <v>3.3455751780821918</v>
      </c>
      <c r="AR504" s="189" t="s">
        <v>231</v>
      </c>
      <c r="AS504" s="190"/>
      <c r="AT504" s="166" t="s">
        <v>232</v>
      </c>
      <c r="AU504" s="166" t="s">
        <v>59</v>
      </c>
      <c r="AV504" s="1931" t="s">
        <v>1174</v>
      </c>
      <c r="AW504" s="166" t="s">
        <v>1122</v>
      </c>
      <c r="AX504" s="46"/>
      <c r="AY504" s="2391"/>
    </row>
    <row r="505" spans="1:51" s="8" customFormat="1" ht="15.95" customHeight="1" x14ac:dyDescent="0.25">
      <c r="A505" s="182">
        <v>71</v>
      </c>
      <c r="B505" s="166" t="s">
        <v>51</v>
      </c>
      <c r="C505" s="170" t="s">
        <v>59</v>
      </c>
      <c r="D505" s="166" t="s">
        <v>18989</v>
      </c>
      <c r="E505" s="166" t="s">
        <v>1176</v>
      </c>
      <c r="F505" s="166" t="s">
        <v>1177</v>
      </c>
      <c r="G505" s="166"/>
      <c r="H505" s="166" t="s">
        <v>732</v>
      </c>
      <c r="I505" s="166">
        <v>0</v>
      </c>
      <c r="J505" s="166" t="s">
        <v>317</v>
      </c>
      <c r="K505" s="166">
        <v>0</v>
      </c>
      <c r="L505" s="166" t="s">
        <v>317</v>
      </c>
      <c r="M505" s="166">
        <v>0</v>
      </c>
      <c r="N505" s="186">
        <v>2.5</v>
      </c>
      <c r="O505" s="186">
        <v>1.5</v>
      </c>
      <c r="P505" s="186">
        <f t="shared" si="52"/>
        <v>3.75</v>
      </c>
      <c r="Q505" s="184">
        <v>1</v>
      </c>
      <c r="R505" s="184"/>
      <c r="S505" s="183">
        <v>1</v>
      </c>
      <c r="T505" s="183"/>
      <c r="U505" s="183">
        <v>0</v>
      </c>
      <c r="V505" s="183"/>
      <c r="W505" s="183"/>
      <c r="X505" s="183"/>
      <c r="Y505" s="166" t="s">
        <v>61</v>
      </c>
      <c r="Z505" s="166" t="s">
        <v>230</v>
      </c>
      <c r="AA505" s="203" t="s">
        <v>230</v>
      </c>
      <c r="AB505" s="166" t="s">
        <v>230</v>
      </c>
      <c r="AC505" s="166" t="s">
        <v>230</v>
      </c>
      <c r="AD505" s="166" t="s">
        <v>230</v>
      </c>
      <c r="AE505" s="166" t="s">
        <v>1178</v>
      </c>
      <c r="AF505" s="166" t="s">
        <v>351</v>
      </c>
      <c r="AG505" s="165" t="s">
        <v>230</v>
      </c>
      <c r="AH505" s="203" t="s">
        <v>59</v>
      </c>
      <c r="AI505" s="167">
        <v>0.114</v>
      </c>
      <c r="AJ505" s="168">
        <v>210.393</v>
      </c>
      <c r="AK505" s="167">
        <v>5.0148468493150682E-2</v>
      </c>
      <c r="AL505" s="167">
        <v>1.5563317808219177E-2</v>
      </c>
      <c r="AM505" s="187">
        <f>AK505+AL505</f>
        <v>6.5711786301369854E-2</v>
      </c>
      <c r="AN505" s="167">
        <f t="shared" si="57"/>
        <v>5.0148468493150682E-2</v>
      </c>
      <c r="AO505" s="167">
        <f t="shared" si="57"/>
        <v>1.5563317808219177E-2</v>
      </c>
      <c r="AP505" s="167">
        <f>AN505+AO505</f>
        <v>6.5711786301369854E-2</v>
      </c>
      <c r="AQ505" s="372">
        <f>AP505*30</f>
        <v>1.9713535890410956</v>
      </c>
      <c r="AR505" s="189" t="s">
        <v>231</v>
      </c>
      <c r="AS505" s="190"/>
      <c r="AT505" s="166" t="s">
        <v>232</v>
      </c>
      <c r="AU505" s="166" t="s">
        <v>59</v>
      </c>
      <c r="AV505" s="1931" t="s">
        <v>1179</v>
      </c>
      <c r="AW505" s="166" t="s">
        <v>1122</v>
      </c>
      <c r="AX505" s="46"/>
      <c r="AY505" s="2391"/>
    </row>
    <row r="506" spans="1:51" s="8" customFormat="1" ht="15.95" customHeight="1" x14ac:dyDescent="0.25">
      <c r="A506" s="182">
        <v>72</v>
      </c>
      <c r="B506" s="166" t="s">
        <v>51</v>
      </c>
      <c r="C506" s="170" t="s">
        <v>59</v>
      </c>
      <c r="D506" s="166" t="s">
        <v>18990</v>
      </c>
      <c r="E506" s="166" t="s">
        <v>1143</v>
      </c>
      <c r="F506" s="166" t="s">
        <v>1144</v>
      </c>
      <c r="G506" s="166"/>
      <c r="H506" s="166" t="s">
        <v>732</v>
      </c>
      <c r="I506" s="166">
        <v>0</v>
      </c>
      <c r="J506" s="166" t="s">
        <v>317</v>
      </c>
      <c r="K506" s="166">
        <v>0</v>
      </c>
      <c r="L506" s="166" t="s">
        <v>317</v>
      </c>
      <c r="M506" s="166">
        <v>0</v>
      </c>
      <c r="N506" s="186">
        <v>2.5</v>
      </c>
      <c r="O506" s="186">
        <v>1.5</v>
      </c>
      <c r="P506" s="186">
        <f t="shared" si="52"/>
        <v>3.75</v>
      </c>
      <c r="Q506" s="184">
        <v>1</v>
      </c>
      <c r="R506" s="184"/>
      <c r="S506" s="183">
        <v>1</v>
      </c>
      <c r="T506" s="183"/>
      <c r="U506" s="183">
        <v>0</v>
      </c>
      <c r="V506" s="183"/>
      <c r="W506" s="183"/>
      <c r="X506" s="183"/>
      <c r="Y506" s="166" t="s">
        <v>61</v>
      </c>
      <c r="Z506" s="166" t="s">
        <v>230</v>
      </c>
      <c r="AA506" s="203" t="s">
        <v>230</v>
      </c>
      <c r="AB506" s="166" t="s">
        <v>230</v>
      </c>
      <c r="AC506" s="166" t="s">
        <v>230</v>
      </c>
      <c r="AD506" s="166" t="s">
        <v>230</v>
      </c>
      <c r="AE506" s="166" t="s">
        <v>1181</v>
      </c>
      <c r="AF506" s="166" t="s">
        <v>881</v>
      </c>
      <c r="AG506" s="165" t="s">
        <v>230</v>
      </c>
      <c r="AH506" s="203" t="s">
        <v>59</v>
      </c>
      <c r="AI506" s="167">
        <v>0.114</v>
      </c>
      <c r="AJ506" s="168">
        <v>232.12100000000001</v>
      </c>
      <c r="AK506" s="167">
        <v>5.5327471232876714E-2</v>
      </c>
      <c r="AL506" s="167">
        <v>1.7170594520547946E-2</v>
      </c>
      <c r="AM506" s="187">
        <f>AK506+AL506</f>
        <v>7.2498065753424656E-2</v>
      </c>
      <c r="AN506" s="167">
        <f t="shared" si="57"/>
        <v>5.5327471232876714E-2</v>
      </c>
      <c r="AO506" s="167">
        <f t="shared" si="57"/>
        <v>1.7170594520547946E-2</v>
      </c>
      <c r="AP506" s="167">
        <f>AN506+AO506</f>
        <v>7.2498065753424656E-2</v>
      </c>
      <c r="AQ506" s="372">
        <f>AP506*30</f>
        <v>2.1749419726027397</v>
      </c>
      <c r="AR506" s="189" t="s">
        <v>231</v>
      </c>
      <c r="AS506" s="190"/>
      <c r="AT506" s="166" t="s">
        <v>232</v>
      </c>
      <c r="AU506" s="166" t="s">
        <v>59</v>
      </c>
      <c r="AV506" s="1931" t="s">
        <v>1182</v>
      </c>
      <c r="AW506" s="166" t="s">
        <v>1122</v>
      </c>
      <c r="AX506" s="46"/>
      <c r="AY506" s="2391"/>
    </row>
    <row r="507" spans="1:51" s="8" customFormat="1" ht="15.95" customHeight="1" x14ac:dyDescent="0.25">
      <c r="A507" s="182">
        <v>73</v>
      </c>
      <c r="B507" s="166" t="s">
        <v>51</v>
      </c>
      <c r="C507" s="170" t="s">
        <v>59</v>
      </c>
      <c r="D507" s="166" t="s">
        <v>18991</v>
      </c>
      <c r="E507" s="166" t="s">
        <v>1184</v>
      </c>
      <c r="F507" s="166" t="s">
        <v>1185</v>
      </c>
      <c r="G507" s="166"/>
      <c r="H507" s="166" t="s">
        <v>732</v>
      </c>
      <c r="I507" s="166">
        <v>0</v>
      </c>
      <c r="J507" s="166" t="s">
        <v>317</v>
      </c>
      <c r="K507" s="166">
        <v>0</v>
      </c>
      <c r="L507" s="166" t="s">
        <v>317</v>
      </c>
      <c r="M507" s="166">
        <v>0</v>
      </c>
      <c r="N507" s="186">
        <v>2.5</v>
      </c>
      <c r="O507" s="186">
        <v>1.5</v>
      </c>
      <c r="P507" s="186">
        <f t="shared" si="52"/>
        <v>3.75</v>
      </c>
      <c r="Q507" s="184">
        <v>1</v>
      </c>
      <c r="R507" s="184"/>
      <c r="S507" s="183">
        <v>0</v>
      </c>
      <c r="T507" s="183"/>
      <c r="U507" s="183">
        <v>0</v>
      </c>
      <c r="V507" s="183"/>
      <c r="W507" s="183">
        <v>1</v>
      </c>
      <c r="X507" s="183"/>
      <c r="Y507" s="166" t="s">
        <v>61</v>
      </c>
      <c r="Z507" s="166" t="s">
        <v>230</v>
      </c>
      <c r="AA507" s="203" t="s">
        <v>230</v>
      </c>
      <c r="AB507" s="166" t="s">
        <v>230</v>
      </c>
      <c r="AC507" s="166" t="s">
        <v>230</v>
      </c>
      <c r="AD507" s="166" t="s">
        <v>230</v>
      </c>
      <c r="AE507" s="166" t="s">
        <v>1186</v>
      </c>
      <c r="AF507" s="166" t="s">
        <v>353</v>
      </c>
      <c r="AG507" s="165" t="s">
        <v>230</v>
      </c>
      <c r="AH507" s="203" t="s">
        <v>59</v>
      </c>
      <c r="AI507" s="167">
        <v>0.114</v>
      </c>
      <c r="AJ507" s="168">
        <v>103.79</v>
      </c>
      <c r="AK507" s="167">
        <v>2.4738986301369864E-2</v>
      </c>
      <c r="AL507" s="167">
        <v>7.6776164383561647E-3</v>
      </c>
      <c r="AM507" s="187">
        <f>AK507+AL507</f>
        <v>3.2416602739726026E-2</v>
      </c>
      <c r="AN507" s="167">
        <f t="shared" si="57"/>
        <v>2.4738986301369864E-2</v>
      </c>
      <c r="AO507" s="167">
        <f t="shared" si="57"/>
        <v>7.6776164383561647E-3</v>
      </c>
      <c r="AP507" s="167">
        <f>AN507+AO507</f>
        <v>3.2416602739726026E-2</v>
      </c>
      <c r="AQ507" s="372">
        <f>AP507*30</f>
        <v>0.9724980821917808</v>
      </c>
      <c r="AR507" s="189" t="s">
        <v>231</v>
      </c>
      <c r="AS507" s="190"/>
      <c r="AT507" s="166" t="s">
        <v>232</v>
      </c>
      <c r="AU507" s="166" t="s">
        <v>59</v>
      </c>
      <c r="AV507" s="1931" t="s">
        <v>1187</v>
      </c>
      <c r="AW507" s="166" t="s">
        <v>1122</v>
      </c>
      <c r="AX507" s="46"/>
      <c r="AY507" s="2391"/>
    </row>
    <row r="508" spans="1:51" s="8" customFormat="1" ht="15.95" customHeight="1" x14ac:dyDescent="0.25">
      <c r="A508" s="182">
        <v>74</v>
      </c>
      <c r="B508" s="166" t="s">
        <v>51</v>
      </c>
      <c r="C508" s="170" t="s">
        <v>59</v>
      </c>
      <c r="D508" s="166" t="s">
        <v>18992</v>
      </c>
      <c r="E508" s="166" t="s">
        <v>1189</v>
      </c>
      <c r="F508" s="166" t="s">
        <v>1190</v>
      </c>
      <c r="G508" s="166"/>
      <c r="H508" s="166" t="s">
        <v>732</v>
      </c>
      <c r="I508" s="166">
        <v>0</v>
      </c>
      <c r="J508" s="166" t="s">
        <v>317</v>
      </c>
      <c r="K508" s="166">
        <v>0</v>
      </c>
      <c r="L508" s="166" t="s">
        <v>317</v>
      </c>
      <c r="M508" s="166">
        <v>0</v>
      </c>
      <c r="N508" s="186">
        <v>2.5</v>
      </c>
      <c r="O508" s="186">
        <v>1.5</v>
      </c>
      <c r="P508" s="186">
        <f t="shared" si="52"/>
        <v>3.75</v>
      </c>
      <c r="Q508" s="184">
        <v>1</v>
      </c>
      <c r="R508" s="184"/>
      <c r="S508" s="183">
        <v>1</v>
      </c>
      <c r="T508" s="183"/>
      <c r="U508" s="183">
        <v>0</v>
      </c>
      <c r="V508" s="183"/>
      <c r="W508" s="183"/>
      <c r="X508" s="183"/>
      <c r="Y508" s="166" t="s">
        <v>61</v>
      </c>
      <c r="Z508" s="166" t="s">
        <v>230</v>
      </c>
      <c r="AA508" s="203" t="s">
        <v>230</v>
      </c>
      <c r="AB508" s="166" t="s">
        <v>230</v>
      </c>
      <c r="AC508" s="166" t="s">
        <v>230</v>
      </c>
      <c r="AD508" s="166" t="s">
        <v>230</v>
      </c>
      <c r="AE508" s="166" t="s">
        <v>71</v>
      </c>
      <c r="AF508" s="166" t="s">
        <v>1191</v>
      </c>
      <c r="AG508" s="165" t="s">
        <v>230</v>
      </c>
      <c r="AH508" s="203" t="s">
        <v>59</v>
      </c>
      <c r="AI508" s="167">
        <v>0.114</v>
      </c>
      <c r="AJ508" s="168">
        <v>201.66300000000001</v>
      </c>
      <c r="AK508" s="167">
        <v>4.8067619178082194E-2</v>
      </c>
      <c r="AL508" s="167">
        <v>1.4917536986301373E-2</v>
      </c>
      <c r="AM508" s="187">
        <f>AK508+AL508</f>
        <v>6.2985156164383563E-2</v>
      </c>
      <c r="AN508" s="167">
        <f>SUM(AK508:AK510)</f>
        <v>8.2101065753424657E-2</v>
      </c>
      <c r="AO508" s="167">
        <f>SUM(AL508:AL510)</f>
        <v>2.5479641095890414E-2</v>
      </c>
      <c r="AP508" s="167">
        <f>AN508+AO508</f>
        <v>0.10758070684931507</v>
      </c>
      <c r="AQ508" s="372">
        <f>AP508*30</f>
        <v>3.2274212054794522</v>
      </c>
      <c r="AR508" s="189" t="s">
        <v>231</v>
      </c>
      <c r="AS508" s="190"/>
      <c r="AT508" s="166" t="s">
        <v>232</v>
      </c>
      <c r="AU508" s="166" t="s">
        <v>59</v>
      </c>
      <c r="AV508" s="1931" t="s">
        <v>1192</v>
      </c>
      <c r="AW508" s="166" t="s">
        <v>1122</v>
      </c>
      <c r="AX508" s="46"/>
      <c r="AY508" s="2391"/>
    </row>
    <row r="509" spans="1:51" s="8" customFormat="1" ht="15.95" customHeight="1" x14ac:dyDescent="0.25">
      <c r="A509" s="36"/>
      <c r="B509" s="1029"/>
      <c r="C509" s="2"/>
      <c r="D509" s="1029"/>
      <c r="E509" s="1029"/>
      <c r="F509" s="1029"/>
      <c r="G509" s="1029"/>
      <c r="H509" s="1029"/>
      <c r="I509" s="1029"/>
      <c r="J509" s="1029"/>
      <c r="K509" s="1029"/>
      <c r="L509" s="1029"/>
      <c r="M509" s="1029"/>
      <c r="N509" s="1036"/>
      <c r="O509" s="1036"/>
      <c r="P509" s="1557"/>
      <c r="Q509" s="37"/>
      <c r="R509" s="448"/>
      <c r="S509" s="448"/>
      <c r="T509" s="448"/>
      <c r="U509" s="448"/>
      <c r="V509" s="448"/>
      <c r="W509" s="448"/>
      <c r="X509" s="448"/>
      <c r="Y509" s="1029"/>
      <c r="Z509" s="1029"/>
      <c r="AA509" s="1"/>
      <c r="AB509" s="1029"/>
      <c r="AC509" s="1029"/>
      <c r="AD509" s="1029"/>
      <c r="AE509" s="1029" t="s">
        <v>1193</v>
      </c>
      <c r="AF509" s="1029" t="s">
        <v>1021</v>
      </c>
      <c r="AG509" s="39" t="s">
        <v>230</v>
      </c>
      <c r="AH509" s="1" t="s">
        <v>59</v>
      </c>
      <c r="AI509" s="40">
        <v>0.114</v>
      </c>
      <c r="AJ509" s="1037">
        <v>54.222999999999999</v>
      </c>
      <c r="AK509" s="40">
        <v>1.2924386301369863E-2</v>
      </c>
      <c r="AL509" s="40">
        <v>4.0110164383561648E-3</v>
      </c>
      <c r="AM509" s="41">
        <v>1.6935402739726026E-2</v>
      </c>
      <c r="AN509" s="40"/>
      <c r="AO509" s="40"/>
      <c r="AP509" s="40"/>
      <c r="AQ509" s="367"/>
      <c r="AR509" s="42"/>
      <c r="AS509" s="43"/>
      <c r="AT509" s="1029"/>
      <c r="AU509" s="1029"/>
      <c r="AV509" s="44"/>
      <c r="AW509" s="1029"/>
      <c r="AX509" s="46"/>
      <c r="AY509" s="2391"/>
    </row>
    <row r="510" spans="1:51" s="8" customFormat="1" ht="15.95" customHeight="1" x14ac:dyDescent="0.25">
      <c r="A510" s="36"/>
      <c r="B510" s="1029"/>
      <c r="C510" s="2"/>
      <c r="D510" s="1029"/>
      <c r="E510" s="1029"/>
      <c r="F510" s="1029"/>
      <c r="G510" s="1029"/>
      <c r="H510" s="1029"/>
      <c r="I510" s="1029"/>
      <c r="J510" s="1029"/>
      <c r="K510" s="1029"/>
      <c r="L510" s="1029"/>
      <c r="M510" s="1029"/>
      <c r="N510" s="1036"/>
      <c r="O510" s="1036"/>
      <c r="P510" s="1557"/>
      <c r="Q510" s="37"/>
      <c r="R510" s="448"/>
      <c r="S510" s="448"/>
      <c r="T510" s="448"/>
      <c r="U510" s="448"/>
      <c r="V510" s="448"/>
      <c r="W510" s="448"/>
      <c r="X510" s="448"/>
      <c r="Y510" s="1029"/>
      <c r="Z510" s="1029"/>
      <c r="AA510" s="1"/>
      <c r="AB510" s="1029"/>
      <c r="AC510" s="1029"/>
      <c r="AD510" s="1029"/>
      <c r="AE510" s="1029" t="s">
        <v>1194</v>
      </c>
      <c r="AF510" s="1029" t="s">
        <v>1195</v>
      </c>
      <c r="AG510" s="39" t="s">
        <v>230</v>
      </c>
      <c r="AH510" s="1" t="s">
        <v>59</v>
      </c>
      <c r="AI510" s="40">
        <v>0.114</v>
      </c>
      <c r="AJ510" s="1037">
        <v>88.560999999999993</v>
      </c>
      <c r="AK510" s="40">
        <v>2.11090602739726E-2</v>
      </c>
      <c r="AL510" s="40">
        <v>6.5510876712328763E-3</v>
      </c>
      <c r="AM510" s="41">
        <v>2.7660147945205476E-2</v>
      </c>
      <c r="AN510" s="40"/>
      <c r="AO510" s="40"/>
      <c r="AP510" s="40"/>
      <c r="AQ510" s="368"/>
      <c r="AR510" s="47"/>
      <c r="AS510" s="48"/>
      <c r="AT510" s="1029"/>
      <c r="AU510" s="1029"/>
      <c r="AV510" s="46"/>
      <c r="AW510" s="1029"/>
      <c r="AX510" s="46"/>
      <c r="AY510" s="2391"/>
    </row>
    <row r="511" spans="1:51" s="8" customFormat="1" ht="15.95" customHeight="1" x14ac:dyDescent="0.25">
      <c r="A511" s="182">
        <v>75</v>
      </c>
      <c r="B511" s="166" t="s">
        <v>51</v>
      </c>
      <c r="C511" s="170" t="s">
        <v>59</v>
      </c>
      <c r="D511" s="166" t="s">
        <v>18993</v>
      </c>
      <c r="E511" s="166" t="s">
        <v>1197</v>
      </c>
      <c r="F511" s="166" t="s">
        <v>1198</v>
      </c>
      <c r="G511" s="166"/>
      <c r="H511" s="166" t="s">
        <v>732</v>
      </c>
      <c r="I511" s="166">
        <v>0</v>
      </c>
      <c r="J511" s="166" t="s">
        <v>317</v>
      </c>
      <c r="K511" s="166">
        <v>0</v>
      </c>
      <c r="L511" s="166" t="s">
        <v>317</v>
      </c>
      <c r="M511" s="166">
        <v>0</v>
      </c>
      <c r="N511" s="186">
        <v>4</v>
      </c>
      <c r="O511" s="186">
        <v>1.5</v>
      </c>
      <c r="P511" s="186">
        <f t="shared" si="52"/>
        <v>6</v>
      </c>
      <c r="Q511" s="184">
        <v>1</v>
      </c>
      <c r="R511" s="184"/>
      <c r="S511" s="183">
        <v>0</v>
      </c>
      <c r="T511" s="183"/>
      <c r="U511" s="183">
        <v>0</v>
      </c>
      <c r="V511" s="183"/>
      <c r="W511" s="183">
        <v>1</v>
      </c>
      <c r="X511" s="183"/>
      <c r="Y511" s="166" t="s">
        <v>61</v>
      </c>
      <c r="Z511" s="166" t="s">
        <v>230</v>
      </c>
      <c r="AA511" s="203" t="s">
        <v>230</v>
      </c>
      <c r="AB511" s="166" t="s">
        <v>230</v>
      </c>
      <c r="AC511" s="166" t="s">
        <v>230</v>
      </c>
      <c r="AD511" s="166" t="s">
        <v>230</v>
      </c>
      <c r="AE511" s="166" t="s">
        <v>72</v>
      </c>
      <c r="AF511" s="166" t="s">
        <v>350</v>
      </c>
      <c r="AG511" s="165" t="s">
        <v>230</v>
      </c>
      <c r="AH511" s="203" t="s">
        <v>59</v>
      </c>
      <c r="AI511" s="167">
        <v>0.114</v>
      </c>
      <c r="AJ511" s="168">
        <v>146.37300000000002</v>
      </c>
      <c r="AK511" s="167">
        <v>3.4888906849315067E-2</v>
      </c>
      <c r="AL511" s="167">
        <v>1.0827591780821919E-2</v>
      </c>
      <c r="AM511" s="187">
        <f>AK511+AL511</f>
        <v>4.5716498630136986E-2</v>
      </c>
      <c r="AN511" s="167">
        <f>SUM(AK511:AK512)</f>
        <v>7.9789010958904102E-2</v>
      </c>
      <c r="AO511" s="167">
        <f>SUM(AL511:AL512)</f>
        <v>2.4762106849315069E-2</v>
      </c>
      <c r="AP511" s="167">
        <f>AN511+AO511</f>
        <v>0.10455111780821917</v>
      </c>
      <c r="AQ511" s="372">
        <f>AP511*30</f>
        <v>3.136533534246575</v>
      </c>
      <c r="AR511" s="189" t="s">
        <v>231</v>
      </c>
      <c r="AS511" s="190"/>
      <c r="AT511" s="166" t="s">
        <v>232</v>
      </c>
      <c r="AU511" s="166" t="s">
        <v>59</v>
      </c>
      <c r="AV511" s="1931" t="s">
        <v>1199</v>
      </c>
      <c r="AW511" s="166" t="s">
        <v>1122</v>
      </c>
      <c r="AX511" s="46"/>
      <c r="AY511" s="2391"/>
    </row>
    <row r="512" spans="1:51" s="8" customFormat="1" ht="15.95" customHeight="1" x14ac:dyDescent="0.25">
      <c r="A512" s="36"/>
      <c r="B512" s="1029"/>
      <c r="C512" s="2"/>
      <c r="D512" s="1029"/>
      <c r="E512" s="1029"/>
      <c r="F512" s="1029"/>
      <c r="G512" s="1029"/>
      <c r="H512" s="1029"/>
      <c r="I512" s="1029"/>
      <c r="J512" s="1029"/>
      <c r="K512" s="1029"/>
      <c r="L512" s="1029"/>
      <c r="M512" s="1029"/>
      <c r="N512" s="1036"/>
      <c r="O512" s="1036"/>
      <c r="P512" s="1557"/>
      <c r="Q512" s="37"/>
      <c r="R512" s="448"/>
      <c r="S512" s="448"/>
      <c r="T512" s="448"/>
      <c r="U512" s="448"/>
      <c r="V512" s="448"/>
      <c r="W512" s="448"/>
      <c r="X512" s="448"/>
      <c r="Y512" s="1029"/>
      <c r="Z512" s="1029"/>
      <c r="AA512" s="1"/>
      <c r="AB512" s="1029"/>
      <c r="AC512" s="1029"/>
      <c r="AD512" s="1029"/>
      <c r="AE512" s="1029" t="s">
        <v>1200</v>
      </c>
      <c r="AF512" s="1029" t="s">
        <v>881</v>
      </c>
      <c r="AG512" s="39" t="s">
        <v>230</v>
      </c>
      <c r="AH512" s="1" t="s">
        <v>59</v>
      </c>
      <c r="AI512" s="40">
        <v>0.114</v>
      </c>
      <c r="AJ512" s="57">
        <v>188.374</v>
      </c>
      <c r="AK512" s="40">
        <v>4.4900104109589035E-2</v>
      </c>
      <c r="AL512" s="40">
        <v>1.393451506849315E-2</v>
      </c>
      <c r="AM512" s="41">
        <v>5.8834619178082186E-2</v>
      </c>
      <c r="AN512" s="40"/>
      <c r="AO512" s="40"/>
      <c r="AP512" s="40"/>
      <c r="AQ512" s="369"/>
      <c r="AR512" s="49"/>
      <c r="AS512" s="50"/>
      <c r="AT512" s="1029"/>
      <c r="AU512" s="1029"/>
      <c r="AV512" s="44"/>
      <c r="AW512" s="1029"/>
      <c r="AX512" s="46"/>
      <c r="AY512" s="2391"/>
    </row>
    <row r="513" spans="1:51" s="8" customFormat="1" ht="15.95" customHeight="1" x14ac:dyDescent="0.2">
      <c r="A513" s="182">
        <v>76</v>
      </c>
      <c r="B513" s="166" t="s">
        <v>51</v>
      </c>
      <c r="C513" s="170" t="s">
        <v>59</v>
      </c>
      <c r="D513" s="354" t="s">
        <v>18936</v>
      </c>
      <c r="E513" s="166" t="s">
        <v>1202</v>
      </c>
      <c r="F513" s="166" t="s">
        <v>1203</v>
      </c>
      <c r="G513" s="166"/>
      <c r="H513" s="354" t="s">
        <v>219</v>
      </c>
      <c r="I513" s="354" t="s">
        <v>220</v>
      </c>
      <c r="J513" s="354" t="s">
        <v>221</v>
      </c>
      <c r="K513" s="354" t="s">
        <v>17587</v>
      </c>
      <c r="L513" s="354" t="s">
        <v>221</v>
      </c>
      <c r="M513" s="354" t="s">
        <v>879</v>
      </c>
      <c r="N513" s="360">
        <v>9.4</v>
      </c>
      <c r="O513" s="360">
        <v>2.2000000000000002</v>
      </c>
      <c r="P513" s="360">
        <f>O513*N513</f>
        <v>20.680000000000003</v>
      </c>
      <c r="Q513" s="184">
        <v>2</v>
      </c>
      <c r="R513" s="184"/>
      <c r="S513" s="183">
        <v>2</v>
      </c>
      <c r="T513" s="183"/>
      <c r="U513" s="183">
        <v>0</v>
      </c>
      <c r="V513" s="183"/>
      <c r="W513" s="183"/>
      <c r="X513" s="183"/>
      <c r="Y513" s="354" t="s">
        <v>63</v>
      </c>
      <c r="Z513" s="366" t="s">
        <v>224</v>
      </c>
      <c r="AA513" s="762" t="s">
        <v>225</v>
      </c>
      <c r="AB513" s="354" t="s">
        <v>1291</v>
      </c>
      <c r="AC513" s="354" t="s">
        <v>1292</v>
      </c>
      <c r="AD513" s="946" t="s">
        <v>1293</v>
      </c>
      <c r="AE513" s="166" t="s">
        <v>73</v>
      </c>
      <c r="AF513" s="166" t="s">
        <v>906</v>
      </c>
      <c r="AG513" s="165" t="s">
        <v>230</v>
      </c>
      <c r="AH513" s="203" t="s">
        <v>59</v>
      </c>
      <c r="AI513" s="167">
        <v>0.114</v>
      </c>
      <c r="AJ513" s="168">
        <v>395.56600000000003</v>
      </c>
      <c r="AK513" s="167">
        <v>9.4285594520547952E-2</v>
      </c>
      <c r="AL513" s="167">
        <v>2.9261046575342467E-2</v>
      </c>
      <c r="AM513" s="187">
        <f>AK513+AL513</f>
        <v>0.12354664109589042</v>
      </c>
      <c r="AN513" s="167">
        <f>SUM(AK513:AK535)</f>
        <v>3.1242648657534251</v>
      </c>
      <c r="AO513" s="167">
        <f>SUM(AL513:AL535)</f>
        <v>0.96959944109589058</v>
      </c>
      <c r="AP513" s="167">
        <f>AN513+AO513</f>
        <v>4.0938643068493157</v>
      </c>
      <c r="AQ513" s="372">
        <f>AP513*30</f>
        <v>122.81592920547948</v>
      </c>
      <c r="AR513" s="189" t="s">
        <v>231</v>
      </c>
      <c r="AS513" s="765" t="s">
        <v>431</v>
      </c>
      <c r="AT513" s="166" t="s">
        <v>232</v>
      </c>
      <c r="AU513" s="166" t="s">
        <v>59</v>
      </c>
      <c r="AV513" s="915" t="s">
        <v>1204</v>
      </c>
      <c r="AW513" s="166" t="s">
        <v>234</v>
      </c>
      <c r="AX513" s="46"/>
      <c r="AY513" s="2391"/>
    </row>
    <row r="514" spans="1:51" s="8" customFormat="1" ht="15.95" customHeight="1" x14ac:dyDescent="0.25">
      <c r="A514" s="36"/>
      <c r="B514" s="1029"/>
      <c r="C514" s="2"/>
      <c r="D514" s="1029"/>
      <c r="E514" s="1029"/>
      <c r="F514" s="1029"/>
      <c r="G514" s="1029"/>
      <c r="H514" s="1029"/>
      <c r="I514" s="1029"/>
      <c r="J514" s="1029"/>
      <c r="K514" s="1029"/>
      <c r="L514" s="1029"/>
      <c r="M514" s="1029"/>
      <c r="N514" s="1036"/>
      <c r="O514" s="1036"/>
      <c r="P514" s="1557"/>
      <c r="Q514" s="37"/>
      <c r="R514" s="448"/>
      <c r="S514" s="448"/>
      <c r="T514" s="448"/>
      <c r="U514" s="448"/>
      <c r="V514" s="448"/>
      <c r="W514" s="448"/>
      <c r="X514" s="448"/>
      <c r="Y514" s="1029"/>
      <c r="Z514" s="1029"/>
      <c r="AA514" s="1"/>
      <c r="AB514" s="1029"/>
      <c r="AC514" s="1029"/>
      <c r="AD514" s="1029"/>
      <c r="AE514" s="1029" t="s">
        <v>1205</v>
      </c>
      <c r="AF514" s="1029" t="s">
        <v>229</v>
      </c>
      <c r="AG514" s="39" t="s">
        <v>230</v>
      </c>
      <c r="AH514" s="1" t="s">
        <v>59</v>
      </c>
      <c r="AI514" s="40">
        <v>0.114</v>
      </c>
      <c r="AJ514" s="1037">
        <v>129.01</v>
      </c>
      <c r="AK514" s="40">
        <v>3.0750328767123282E-2</v>
      </c>
      <c r="AL514" s="40">
        <v>9.5432054794520535E-3</v>
      </c>
      <c r="AM514" s="41">
        <v>4.0293534246575335E-2</v>
      </c>
      <c r="AN514" s="40"/>
      <c r="AO514" s="40"/>
      <c r="AP514" s="40"/>
      <c r="AQ514" s="367"/>
      <c r="AR514" s="42"/>
      <c r="AS514" s="43"/>
      <c r="AT514" s="1029"/>
      <c r="AU514" s="1029"/>
      <c r="AV514" s="44"/>
      <c r="AW514" s="1029"/>
      <c r="AX514" s="46"/>
      <c r="AY514" s="2391"/>
    </row>
    <row r="515" spans="1:51" s="8" customFormat="1" ht="15.95" customHeight="1" x14ac:dyDescent="0.25">
      <c r="A515" s="36"/>
      <c r="B515" s="1029"/>
      <c r="C515" s="2"/>
      <c r="D515" s="1029"/>
      <c r="E515" s="1029"/>
      <c r="F515" s="1029"/>
      <c r="G515" s="1029"/>
      <c r="H515" s="1029"/>
      <c r="I515" s="1029"/>
      <c r="J515" s="1029"/>
      <c r="K515" s="1029"/>
      <c r="L515" s="1029"/>
      <c r="M515" s="1029"/>
      <c r="N515" s="1036"/>
      <c r="O515" s="1036"/>
      <c r="P515" s="1557"/>
      <c r="Q515" s="37"/>
      <c r="R515" s="448"/>
      <c r="S515" s="448"/>
      <c r="T515" s="448"/>
      <c r="U515" s="448"/>
      <c r="V515" s="448"/>
      <c r="W515" s="448"/>
      <c r="X515" s="448"/>
      <c r="Y515" s="1029"/>
      <c r="Z515" s="1029"/>
      <c r="AA515" s="1"/>
      <c r="AB515" s="1029"/>
      <c r="AC515" s="1029"/>
      <c r="AD515" s="1029"/>
      <c r="AE515" s="1029" t="s">
        <v>1206</v>
      </c>
      <c r="AF515" s="1029" t="s">
        <v>238</v>
      </c>
      <c r="AG515" s="39" t="s">
        <v>230</v>
      </c>
      <c r="AH515" s="1" t="s">
        <v>59</v>
      </c>
      <c r="AI515" s="40">
        <v>0.114</v>
      </c>
      <c r="AJ515" s="1037">
        <v>25.704999999999998</v>
      </c>
      <c r="AK515" s="40">
        <v>6.1269452054794511E-3</v>
      </c>
      <c r="AL515" s="40">
        <v>1.9014657534246575E-3</v>
      </c>
      <c r="AM515" s="41">
        <v>8.0284109589041086E-3</v>
      </c>
      <c r="AN515" s="40"/>
      <c r="AO515" s="40"/>
      <c r="AP515" s="40"/>
      <c r="AQ515" s="1644"/>
      <c r="AR515" s="1034"/>
      <c r="AS515" s="45"/>
      <c r="AT515" s="1029"/>
      <c r="AU515" s="1029"/>
      <c r="AV515" s="46"/>
      <c r="AW515" s="1029"/>
      <c r="AX515" s="46"/>
      <c r="AY515" s="2391"/>
    </row>
    <row r="516" spans="1:51" s="8" customFormat="1" ht="15.95" customHeight="1" x14ac:dyDescent="0.25">
      <c r="A516" s="36"/>
      <c r="B516" s="1029"/>
      <c r="C516" s="2"/>
      <c r="D516" s="1029"/>
      <c r="E516" s="1029"/>
      <c r="F516" s="1029"/>
      <c r="G516" s="1029"/>
      <c r="H516" s="1029"/>
      <c r="I516" s="1029"/>
      <c r="J516" s="1029"/>
      <c r="K516" s="1029"/>
      <c r="L516" s="1029"/>
      <c r="M516" s="1029"/>
      <c r="N516" s="1036"/>
      <c r="O516" s="1036"/>
      <c r="P516" s="1557"/>
      <c r="Q516" s="37"/>
      <c r="R516" s="448"/>
      <c r="S516" s="448"/>
      <c r="T516" s="448"/>
      <c r="U516" s="448"/>
      <c r="V516" s="448"/>
      <c r="W516" s="448"/>
      <c r="X516" s="448"/>
      <c r="Y516" s="1029"/>
      <c r="Z516" s="1029"/>
      <c r="AA516" s="1"/>
      <c r="AB516" s="1029"/>
      <c r="AC516" s="1029"/>
      <c r="AD516" s="1029"/>
      <c r="AE516" s="1029" t="s">
        <v>1207</v>
      </c>
      <c r="AF516" s="1029" t="s">
        <v>1017</v>
      </c>
      <c r="AG516" s="39" t="s">
        <v>230</v>
      </c>
      <c r="AH516" s="1" t="s">
        <v>59</v>
      </c>
      <c r="AI516" s="40">
        <v>0.114</v>
      </c>
      <c r="AJ516" s="1037">
        <v>400.80399999999997</v>
      </c>
      <c r="AK516" s="40">
        <v>9.5534104109589027E-2</v>
      </c>
      <c r="AL516" s="40">
        <v>2.9648515068493149E-2</v>
      </c>
      <c r="AM516" s="41">
        <v>0.12518261917808218</v>
      </c>
      <c r="AN516" s="40"/>
      <c r="AO516" s="40"/>
      <c r="AP516" s="40"/>
      <c r="AQ516" s="1644"/>
      <c r="AR516" s="1034"/>
      <c r="AS516" s="45"/>
      <c r="AT516" s="1029"/>
      <c r="AU516" s="1029"/>
      <c r="AV516" s="46"/>
      <c r="AW516" s="1029"/>
      <c r="AX516" s="46"/>
      <c r="AY516" s="2391"/>
    </row>
    <row r="517" spans="1:51" s="8" customFormat="1" ht="15.95" customHeight="1" x14ac:dyDescent="0.25">
      <c r="A517" s="36"/>
      <c r="B517" s="1029"/>
      <c r="C517" s="2"/>
      <c r="D517" s="1029"/>
      <c r="E517" s="1029"/>
      <c r="F517" s="1029"/>
      <c r="G517" s="1029"/>
      <c r="H517" s="1029"/>
      <c r="I517" s="1029"/>
      <c r="J517" s="1029"/>
      <c r="K517" s="1029"/>
      <c r="L517" s="1029"/>
      <c r="M517" s="1029"/>
      <c r="N517" s="1036"/>
      <c r="O517" s="1036"/>
      <c r="P517" s="1557"/>
      <c r="Q517" s="37"/>
      <c r="R517" s="448"/>
      <c r="S517" s="448"/>
      <c r="T517" s="448"/>
      <c r="U517" s="448"/>
      <c r="V517" s="448"/>
      <c r="W517" s="448"/>
      <c r="X517" s="448"/>
      <c r="Y517" s="1029"/>
      <c r="Z517" s="1029"/>
      <c r="AA517" s="1"/>
      <c r="AB517" s="1029"/>
      <c r="AC517" s="1029"/>
      <c r="AD517" s="1029"/>
      <c r="AE517" s="1029" t="s">
        <v>1208</v>
      </c>
      <c r="AF517" s="1029" t="s">
        <v>1037</v>
      </c>
      <c r="AG517" s="39" t="s">
        <v>230</v>
      </c>
      <c r="AH517" s="1" t="s">
        <v>59</v>
      </c>
      <c r="AI517" s="40">
        <v>0.114</v>
      </c>
      <c r="AJ517" s="1037">
        <v>408.56399999999996</v>
      </c>
      <c r="AK517" s="40">
        <v>9.7383747945205462E-2</v>
      </c>
      <c r="AL517" s="40">
        <v>3.022254246575342E-2</v>
      </c>
      <c r="AM517" s="41">
        <v>0.12760629041095889</v>
      </c>
      <c r="AN517" s="40"/>
      <c r="AO517" s="40"/>
      <c r="AP517" s="40"/>
      <c r="AQ517" s="1644"/>
      <c r="AR517" s="1034"/>
      <c r="AS517" s="45"/>
      <c r="AT517" s="1029"/>
      <c r="AU517" s="1029"/>
      <c r="AV517" s="46"/>
      <c r="AW517" s="1029"/>
      <c r="AX517" s="46"/>
      <c r="AY517" s="2391"/>
    </row>
    <row r="518" spans="1:51" s="8" customFormat="1" ht="15.95" customHeight="1" x14ac:dyDescent="0.25">
      <c r="A518" s="36"/>
      <c r="B518" s="1029"/>
      <c r="C518" s="2"/>
      <c r="D518" s="1029"/>
      <c r="E518" s="1029"/>
      <c r="F518" s="1029"/>
      <c r="G518" s="1029"/>
      <c r="H518" s="1029"/>
      <c r="I518" s="1029"/>
      <c r="J518" s="1029"/>
      <c r="K518" s="1029"/>
      <c r="L518" s="1029"/>
      <c r="M518" s="1029"/>
      <c r="N518" s="1036"/>
      <c r="O518" s="1036"/>
      <c r="P518" s="1557"/>
      <c r="Q518" s="37"/>
      <c r="R518" s="448"/>
      <c r="S518" s="448"/>
      <c r="T518" s="448"/>
      <c r="U518" s="448"/>
      <c r="V518" s="448"/>
      <c r="W518" s="448"/>
      <c r="X518" s="448"/>
      <c r="Y518" s="1029"/>
      <c r="Z518" s="1029"/>
      <c r="AA518" s="1"/>
      <c r="AB518" s="1029"/>
      <c r="AC518" s="1029"/>
      <c r="AD518" s="1029"/>
      <c r="AE518" s="1029" t="s">
        <v>1209</v>
      </c>
      <c r="AF518" s="1029" t="s">
        <v>1210</v>
      </c>
      <c r="AG518" s="39" t="s">
        <v>230</v>
      </c>
      <c r="AH518" s="1" t="s">
        <v>59</v>
      </c>
      <c r="AI518" s="40">
        <v>0.114</v>
      </c>
      <c r="AJ518" s="1037">
        <v>401.28899999999999</v>
      </c>
      <c r="AK518" s="40">
        <v>9.564970684931505E-2</v>
      </c>
      <c r="AL518" s="40">
        <v>2.9684391780821915E-2</v>
      </c>
      <c r="AM518" s="41">
        <v>0.12533409863013698</v>
      </c>
      <c r="AN518" s="40"/>
      <c r="AO518" s="40"/>
      <c r="AP518" s="40"/>
      <c r="AQ518" s="1644"/>
      <c r="AR518" s="1034"/>
      <c r="AS518" s="45"/>
      <c r="AT518" s="1029"/>
      <c r="AU518" s="1029"/>
      <c r="AV518" s="46"/>
      <c r="AW518" s="1029"/>
      <c r="AX518" s="46"/>
      <c r="AY518" s="2391"/>
    </row>
    <row r="519" spans="1:51" s="8" customFormat="1" ht="15.95" customHeight="1" x14ac:dyDescent="0.25">
      <c r="A519" s="36"/>
      <c r="B519" s="1029"/>
      <c r="C519" s="2"/>
      <c r="D519" s="1029"/>
      <c r="E519" s="1029"/>
      <c r="F519" s="1029"/>
      <c r="G519" s="1029"/>
      <c r="H519" s="1029"/>
      <c r="I519" s="1029"/>
      <c r="J519" s="1029"/>
      <c r="K519" s="1029"/>
      <c r="L519" s="1029"/>
      <c r="M519" s="1029"/>
      <c r="N519" s="1036"/>
      <c r="O519" s="1036"/>
      <c r="P519" s="1557"/>
      <c r="Q519" s="37"/>
      <c r="R519" s="448"/>
      <c r="S519" s="448"/>
      <c r="T519" s="448"/>
      <c r="U519" s="448"/>
      <c r="V519" s="448"/>
      <c r="W519" s="448"/>
      <c r="X519" s="448"/>
      <c r="Y519" s="1029"/>
      <c r="Z519" s="1029"/>
      <c r="AA519" s="1"/>
      <c r="AB519" s="1029"/>
      <c r="AC519" s="1029"/>
      <c r="AD519" s="1029"/>
      <c r="AE519" s="1029" t="s">
        <v>1211</v>
      </c>
      <c r="AF519" s="1029" t="s">
        <v>1212</v>
      </c>
      <c r="AG519" s="39" t="s">
        <v>230</v>
      </c>
      <c r="AH519" s="1" t="s">
        <v>59</v>
      </c>
      <c r="AI519" s="40">
        <v>0.114</v>
      </c>
      <c r="AJ519" s="1037">
        <v>410.69799999999998</v>
      </c>
      <c r="AK519" s="40">
        <v>9.7892399999999991E-2</v>
      </c>
      <c r="AL519" s="40">
        <v>3.0380399999999995E-2</v>
      </c>
      <c r="AM519" s="41">
        <v>0.12827279999999999</v>
      </c>
      <c r="AN519" s="40"/>
      <c r="AO519" s="40"/>
      <c r="AP519" s="40"/>
      <c r="AQ519" s="1644"/>
      <c r="AR519" s="1034"/>
      <c r="AS519" s="45"/>
      <c r="AT519" s="1029"/>
      <c r="AU519" s="1029"/>
      <c r="AV519" s="46"/>
      <c r="AW519" s="1029"/>
      <c r="AX519" s="46"/>
      <c r="AY519" s="2391"/>
    </row>
    <row r="520" spans="1:51" s="8" customFormat="1" ht="15.95" customHeight="1" x14ac:dyDescent="0.25">
      <c r="A520" s="36"/>
      <c r="B520" s="1029"/>
      <c r="C520" s="2"/>
      <c r="D520" s="1029"/>
      <c r="E520" s="1029"/>
      <c r="F520" s="1029"/>
      <c r="G520" s="1029"/>
      <c r="H520" s="1029"/>
      <c r="I520" s="1029"/>
      <c r="J520" s="1029"/>
      <c r="K520" s="1029"/>
      <c r="L520" s="1029"/>
      <c r="M520" s="1029"/>
      <c r="N520" s="1036"/>
      <c r="O520" s="1036"/>
      <c r="P520" s="1557"/>
      <c r="Q520" s="37"/>
      <c r="R520" s="448"/>
      <c r="S520" s="448"/>
      <c r="T520" s="448"/>
      <c r="U520" s="448"/>
      <c r="V520" s="448"/>
      <c r="W520" s="448"/>
      <c r="X520" s="448"/>
      <c r="Y520" s="1029"/>
      <c r="Z520" s="1029"/>
      <c r="AA520" s="1"/>
      <c r="AB520" s="1029"/>
      <c r="AC520" s="1029"/>
      <c r="AD520" s="1029"/>
      <c r="AE520" s="1029" t="s">
        <v>1213</v>
      </c>
      <c r="AF520" s="1029" t="s">
        <v>1214</v>
      </c>
      <c r="AG520" s="39" t="s">
        <v>230</v>
      </c>
      <c r="AH520" s="1" t="s">
        <v>59</v>
      </c>
      <c r="AI520" s="40">
        <v>0.114</v>
      </c>
      <c r="AJ520" s="1037">
        <v>411.959</v>
      </c>
      <c r="AK520" s="40">
        <v>9.8192967123287664E-2</v>
      </c>
      <c r="AL520" s="40">
        <v>3.0473679452054793E-2</v>
      </c>
      <c r="AM520" s="41">
        <v>0.12866664657534246</v>
      </c>
      <c r="AN520" s="40"/>
      <c r="AO520" s="40"/>
      <c r="AP520" s="40"/>
      <c r="AQ520" s="1644"/>
      <c r="AR520" s="1034"/>
      <c r="AS520" s="45"/>
      <c r="AT520" s="1029"/>
      <c r="AU520" s="1029"/>
      <c r="AV520" s="46"/>
      <c r="AW520" s="1029"/>
      <c r="AX520" s="46"/>
      <c r="AY520" s="2391"/>
    </row>
    <row r="521" spans="1:51" s="8" customFormat="1" ht="15.95" customHeight="1" x14ac:dyDescent="0.25">
      <c r="A521" s="36"/>
      <c r="B521" s="1029"/>
      <c r="C521" s="2"/>
      <c r="D521" s="1029"/>
      <c r="E521" s="1029"/>
      <c r="F521" s="1029"/>
      <c r="G521" s="1029"/>
      <c r="H521" s="1029"/>
      <c r="I521" s="1029"/>
      <c r="J521" s="1029"/>
      <c r="K521" s="1029"/>
      <c r="L521" s="1029"/>
      <c r="M521" s="1029"/>
      <c r="N521" s="1036"/>
      <c r="O521" s="1036"/>
      <c r="P521" s="1557"/>
      <c r="Q521" s="37"/>
      <c r="R521" s="448"/>
      <c r="S521" s="448"/>
      <c r="T521" s="448"/>
      <c r="U521" s="448"/>
      <c r="V521" s="448"/>
      <c r="W521" s="448"/>
      <c r="X521" s="448"/>
      <c r="Y521" s="1029"/>
      <c r="Z521" s="1029"/>
      <c r="AA521" s="1"/>
      <c r="AB521" s="1029"/>
      <c r="AC521" s="1029"/>
      <c r="AD521" s="1029"/>
      <c r="AE521" s="1029" t="s">
        <v>1215</v>
      </c>
      <c r="AF521" s="1029" t="s">
        <v>1216</v>
      </c>
      <c r="AG521" s="39" t="s">
        <v>230</v>
      </c>
      <c r="AH521" s="1" t="s">
        <v>59</v>
      </c>
      <c r="AI521" s="40">
        <v>0.114</v>
      </c>
      <c r="AJ521" s="1037">
        <v>340.858</v>
      </c>
      <c r="AK521" s="40">
        <v>8.124560547945206E-2</v>
      </c>
      <c r="AL521" s="40">
        <v>2.5214153424657534E-2</v>
      </c>
      <c r="AM521" s="41">
        <v>0.10645975890410959</v>
      </c>
      <c r="AN521" s="40"/>
      <c r="AO521" s="40"/>
      <c r="AP521" s="40"/>
      <c r="AQ521" s="1644"/>
      <c r="AR521" s="1034"/>
      <c r="AS521" s="45"/>
      <c r="AT521" s="1029"/>
      <c r="AU521" s="1029"/>
      <c r="AV521" s="46"/>
      <c r="AW521" s="1029"/>
      <c r="AX521" s="46"/>
      <c r="AY521" s="2391"/>
    </row>
    <row r="522" spans="1:51" s="8" customFormat="1" ht="15.95" customHeight="1" x14ac:dyDescent="0.25">
      <c r="A522" s="36"/>
      <c r="B522" s="1029"/>
      <c r="C522" s="2"/>
      <c r="D522" s="1029"/>
      <c r="E522" s="1029"/>
      <c r="F522" s="1029"/>
      <c r="G522" s="1029"/>
      <c r="H522" s="1029"/>
      <c r="I522" s="1029"/>
      <c r="J522" s="1029"/>
      <c r="K522" s="1029"/>
      <c r="L522" s="1029"/>
      <c r="M522" s="1029"/>
      <c r="N522" s="1036"/>
      <c r="O522" s="1036"/>
      <c r="P522" s="1557"/>
      <c r="Q522" s="37"/>
      <c r="R522" s="448"/>
      <c r="S522" s="448"/>
      <c r="T522" s="448"/>
      <c r="U522" s="448"/>
      <c r="V522" s="448"/>
      <c r="W522" s="448"/>
      <c r="X522" s="448"/>
      <c r="Y522" s="1029"/>
      <c r="Z522" s="1029"/>
      <c r="AA522" s="1"/>
      <c r="AB522" s="1029"/>
      <c r="AC522" s="1029"/>
      <c r="AD522" s="1029"/>
      <c r="AE522" s="1029" t="s">
        <v>1217</v>
      </c>
      <c r="AF522" s="1029" t="s">
        <v>1218</v>
      </c>
      <c r="AG522" s="39" t="s">
        <v>230</v>
      </c>
      <c r="AH522" s="1" t="s">
        <v>59</v>
      </c>
      <c r="AI522" s="40">
        <v>0.114</v>
      </c>
      <c r="AJ522" s="1037">
        <v>338.04500000000002</v>
      </c>
      <c r="AK522" s="40">
        <v>8.0575109589041086E-2</v>
      </c>
      <c r="AL522" s="40">
        <v>2.5006068493150683E-2</v>
      </c>
      <c r="AM522" s="41">
        <v>0.10558117808219177</v>
      </c>
      <c r="AN522" s="40"/>
      <c r="AO522" s="40"/>
      <c r="AP522" s="40"/>
      <c r="AQ522" s="368"/>
      <c r="AR522" s="47"/>
      <c r="AS522" s="48"/>
      <c r="AT522" s="1029"/>
      <c r="AU522" s="1029"/>
      <c r="AV522" s="46"/>
      <c r="AW522" s="1029"/>
      <c r="AX522" s="46"/>
      <c r="AY522" s="2391"/>
    </row>
    <row r="523" spans="1:51" s="8" customFormat="1" ht="15.95" customHeight="1" x14ac:dyDescent="0.25">
      <c r="A523" s="36"/>
      <c r="B523" s="1029"/>
      <c r="C523" s="2"/>
      <c r="D523" s="1029"/>
      <c r="E523" s="1029"/>
      <c r="F523" s="1029"/>
      <c r="G523" s="1029"/>
      <c r="H523" s="1029"/>
      <c r="I523" s="1029"/>
      <c r="J523" s="1029"/>
      <c r="K523" s="1029"/>
      <c r="L523" s="1029"/>
      <c r="M523" s="1029"/>
      <c r="N523" s="1036"/>
      <c r="O523" s="1036"/>
      <c r="P523" s="1557"/>
      <c r="Q523" s="37"/>
      <c r="R523" s="448"/>
      <c r="S523" s="448"/>
      <c r="T523" s="448"/>
      <c r="U523" s="448"/>
      <c r="V523" s="448"/>
      <c r="W523" s="448"/>
      <c r="X523" s="448"/>
      <c r="Y523" s="1029"/>
      <c r="Z523" s="1029"/>
      <c r="AA523" s="1"/>
      <c r="AB523" s="1029"/>
      <c r="AC523" s="1029"/>
      <c r="AD523" s="1029"/>
      <c r="AE523" s="1029" t="s">
        <v>1219</v>
      </c>
      <c r="AF523" s="1029" t="s">
        <v>1220</v>
      </c>
      <c r="AG523" s="39" t="s">
        <v>230</v>
      </c>
      <c r="AH523" s="1" t="s">
        <v>60</v>
      </c>
      <c r="AI523" s="54">
        <v>0.114</v>
      </c>
      <c r="AJ523" s="37">
        <v>500</v>
      </c>
      <c r="AK523" s="40">
        <f t="shared" ref="AK523:AK535" si="58">AJ523*0.087/365</f>
        <v>0.11917808219178082</v>
      </c>
      <c r="AL523" s="40">
        <f t="shared" ref="AL523:AL535" si="59">AJ523*0.027/365</f>
        <v>3.6986301369863014E-2</v>
      </c>
      <c r="AM523" s="40">
        <f t="shared" ref="AM523:AM536" si="60">AK523+AL523</f>
        <v>0.15616438356164383</v>
      </c>
      <c r="AN523" s="40"/>
      <c r="AO523" s="40"/>
      <c r="AP523" s="40"/>
      <c r="AQ523" s="368"/>
      <c r="AR523" s="47"/>
      <c r="AS523" s="48"/>
      <c r="AT523" s="1029"/>
      <c r="AU523" s="1029"/>
      <c r="AV523" s="46"/>
      <c r="AW523" s="1029"/>
      <c r="AX523" s="46"/>
      <c r="AY523" s="2391"/>
    </row>
    <row r="524" spans="1:51" s="8" customFormat="1" ht="15.95" customHeight="1" x14ac:dyDescent="0.25">
      <c r="A524" s="36"/>
      <c r="B524" s="1029"/>
      <c r="C524" s="2"/>
      <c r="D524" s="1029"/>
      <c r="E524" s="1029"/>
      <c r="F524" s="1029"/>
      <c r="G524" s="1029"/>
      <c r="H524" s="1029"/>
      <c r="I524" s="1029"/>
      <c r="J524" s="1029"/>
      <c r="K524" s="1029"/>
      <c r="L524" s="1029"/>
      <c r="M524" s="1029"/>
      <c r="N524" s="1036"/>
      <c r="O524" s="1036"/>
      <c r="P524" s="1557"/>
      <c r="Q524" s="37"/>
      <c r="R524" s="448"/>
      <c r="S524" s="448"/>
      <c r="T524" s="448"/>
      <c r="U524" s="448"/>
      <c r="V524" s="448"/>
      <c r="W524" s="448"/>
      <c r="X524" s="448"/>
      <c r="Y524" s="1029"/>
      <c r="Z524" s="1029"/>
      <c r="AA524" s="1"/>
      <c r="AB524" s="1029"/>
      <c r="AC524" s="1029"/>
      <c r="AD524" s="1029"/>
      <c r="AE524" s="1029" t="s">
        <v>1221</v>
      </c>
      <c r="AF524" s="1029" t="s">
        <v>1222</v>
      </c>
      <c r="AG524" s="39" t="s">
        <v>230</v>
      </c>
      <c r="AH524" s="1" t="s">
        <v>60</v>
      </c>
      <c r="AI524" s="54">
        <v>0.114</v>
      </c>
      <c r="AJ524" s="37">
        <v>2100</v>
      </c>
      <c r="AK524" s="40">
        <f t="shared" si="58"/>
        <v>0.50054794520547941</v>
      </c>
      <c r="AL524" s="40">
        <f t="shared" si="59"/>
        <v>0.15534246575342467</v>
      </c>
      <c r="AM524" s="40">
        <f t="shared" si="60"/>
        <v>0.6558904109589041</v>
      </c>
      <c r="AN524" s="40"/>
      <c r="AO524" s="40"/>
      <c r="AP524" s="40"/>
      <c r="AQ524" s="368"/>
      <c r="AR524" s="47"/>
      <c r="AS524" s="48"/>
      <c r="AT524" s="1029"/>
      <c r="AU524" s="1029"/>
      <c r="AV524" s="46"/>
      <c r="AW524" s="1029"/>
      <c r="AX524" s="46"/>
      <c r="AY524" s="2391"/>
    </row>
    <row r="525" spans="1:51" s="8" customFormat="1" ht="15.95" customHeight="1" x14ac:dyDescent="0.25">
      <c r="A525" s="36"/>
      <c r="B525" s="1029"/>
      <c r="C525" s="2"/>
      <c r="D525" s="1029"/>
      <c r="E525" s="1029"/>
      <c r="F525" s="1029"/>
      <c r="G525" s="1029"/>
      <c r="H525" s="1029"/>
      <c r="I525" s="1029"/>
      <c r="J525" s="1029"/>
      <c r="K525" s="1029"/>
      <c r="L525" s="1029"/>
      <c r="M525" s="1029"/>
      <c r="N525" s="1036"/>
      <c r="O525" s="1036"/>
      <c r="P525" s="1557"/>
      <c r="Q525" s="37"/>
      <c r="R525" s="448"/>
      <c r="S525" s="448"/>
      <c r="T525" s="448"/>
      <c r="U525" s="448"/>
      <c r="V525" s="448"/>
      <c r="W525" s="448"/>
      <c r="X525" s="448"/>
      <c r="Y525" s="1029"/>
      <c r="Z525" s="1029"/>
      <c r="AA525" s="1"/>
      <c r="AB525" s="1029"/>
      <c r="AC525" s="1029"/>
      <c r="AD525" s="1029"/>
      <c r="AE525" s="1029" t="s">
        <v>1223</v>
      </c>
      <c r="AF525" s="1029" t="s">
        <v>1224</v>
      </c>
      <c r="AG525" s="39" t="s">
        <v>230</v>
      </c>
      <c r="AH525" s="1" t="s">
        <v>60</v>
      </c>
      <c r="AI525" s="54">
        <v>0.114</v>
      </c>
      <c r="AJ525" s="37">
        <v>500</v>
      </c>
      <c r="AK525" s="40">
        <f t="shared" si="58"/>
        <v>0.11917808219178082</v>
      </c>
      <c r="AL525" s="40">
        <f t="shared" si="59"/>
        <v>3.6986301369863014E-2</v>
      </c>
      <c r="AM525" s="40">
        <f t="shared" si="60"/>
        <v>0.15616438356164383</v>
      </c>
      <c r="AN525" s="40"/>
      <c r="AO525" s="40"/>
      <c r="AP525" s="40"/>
      <c r="AQ525" s="368"/>
      <c r="AR525" s="47"/>
      <c r="AS525" s="48"/>
      <c r="AT525" s="1029"/>
      <c r="AU525" s="1029"/>
      <c r="AV525" s="46"/>
      <c r="AW525" s="1029"/>
      <c r="AX525" s="46"/>
      <c r="AY525" s="2391"/>
    </row>
    <row r="526" spans="1:51" s="8" customFormat="1" ht="15.95" customHeight="1" x14ac:dyDescent="0.25">
      <c r="A526" s="36"/>
      <c r="B526" s="1029"/>
      <c r="C526" s="2"/>
      <c r="D526" s="1029"/>
      <c r="E526" s="1029"/>
      <c r="F526" s="1029"/>
      <c r="G526" s="1029"/>
      <c r="H526" s="1029"/>
      <c r="I526" s="1029"/>
      <c r="J526" s="1029"/>
      <c r="K526" s="1029"/>
      <c r="L526" s="1029"/>
      <c r="M526" s="1029"/>
      <c r="N526" s="1036"/>
      <c r="O526" s="1036"/>
      <c r="P526" s="1557"/>
      <c r="Q526" s="37"/>
      <c r="R526" s="448"/>
      <c r="S526" s="448"/>
      <c r="T526" s="448"/>
      <c r="U526" s="448"/>
      <c r="V526" s="448"/>
      <c r="W526" s="448"/>
      <c r="X526" s="448"/>
      <c r="Y526" s="1029"/>
      <c r="Z526" s="1029"/>
      <c r="AA526" s="1"/>
      <c r="AB526" s="1029"/>
      <c r="AC526" s="1029"/>
      <c r="AD526" s="1029"/>
      <c r="AE526" s="1029" t="s">
        <v>1225</v>
      </c>
      <c r="AF526" s="1029" t="s">
        <v>1226</v>
      </c>
      <c r="AG526" s="39" t="s">
        <v>230</v>
      </c>
      <c r="AH526" s="1" t="s">
        <v>60</v>
      </c>
      <c r="AI526" s="54">
        <v>0.114</v>
      </c>
      <c r="AJ526" s="37">
        <v>1000</v>
      </c>
      <c r="AK526" s="40">
        <f t="shared" si="58"/>
        <v>0.23835616438356164</v>
      </c>
      <c r="AL526" s="40">
        <f t="shared" si="59"/>
        <v>7.3972602739726029E-2</v>
      </c>
      <c r="AM526" s="40">
        <f t="shared" si="60"/>
        <v>0.31232876712328766</v>
      </c>
      <c r="AN526" s="40"/>
      <c r="AO526" s="40"/>
      <c r="AP526" s="40"/>
      <c r="AQ526" s="368"/>
      <c r="AR526" s="47"/>
      <c r="AS526" s="48"/>
      <c r="AT526" s="1029"/>
      <c r="AU526" s="1029"/>
      <c r="AV526" s="46"/>
      <c r="AW526" s="1029"/>
      <c r="AX526" s="46"/>
      <c r="AY526" s="2391"/>
    </row>
    <row r="527" spans="1:51" s="8" customFormat="1" ht="15.95" customHeight="1" x14ac:dyDescent="0.25">
      <c r="A527" s="36"/>
      <c r="B527" s="1029"/>
      <c r="C527" s="2"/>
      <c r="D527" s="1029"/>
      <c r="E527" s="1029"/>
      <c r="F527" s="1029"/>
      <c r="G527" s="1029"/>
      <c r="H527" s="1029"/>
      <c r="I527" s="1029"/>
      <c r="J527" s="1029"/>
      <c r="K527" s="1029"/>
      <c r="L527" s="1029"/>
      <c r="M527" s="1029"/>
      <c r="N527" s="1036"/>
      <c r="O527" s="1036"/>
      <c r="P527" s="1557"/>
      <c r="Q527" s="37"/>
      <c r="R527" s="448"/>
      <c r="S527" s="448"/>
      <c r="T527" s="448"/>
      <c r="U527" s="448"/>
      <c r="V527" s="448"/>
      <c r="W527" s="448"/>
      <c r="X527" s="448"/>
      <c r="Y527" s="1029"/>
      <c r="Z527" s="1029"/>
      <c r="AA527" s="1"/>
      <c r="AB527" s="1029"/>
      <c r="AC527" s="1029"/>
      <c r="AD527" s="1029"/>
      <c r="AE527" s="1029" t="s">
        <v>1227</v>
      </c>
      <c r="AF527" s="1029" t="s">
        <v>1222</v>
      </c>
      <c r="AG527" s="39" t="s">
        <v>230</v>
      </c>
      <c r="AH527" s="1" t="s">
        <v>60</v>
      </c>
      <c r="AI527" s="54">
        <v>0.114</v>
      </c>
      <c r="AJ527" s="37">
        <v>2100</v>
      </c>
      <c r="AK527" s="40">
        <f t="shared" si="58"/>
        <v>0.50054794520547941</v>
      </c>
      <c r="AL527" s="40">
        <f t="shared" si="59"/>
        <v>0.15534246575342467</v>
      </c>
      <c r="AM527" s="40">
        <f t="shared" si="60"/>
        <v>0.6558904109589041</v>
      </c>
      <c r="AN527" s="40"/>
      <c r="AO527" s="40"/>
      <c r="AP527" s="40"/>
      <c r="AQ527" s="368"/>
      <c r="AR527" s="47"/>
      <c r="AS527" s="48"/>
      <c r="AT527" s="1029"/>
      <c r="AU527" s="1029"/>
      <c r="AV527" s="46"/>
      <c r="AW527" s="1029"/>
      <c r="AX527" s="46"/>
      <c r="AY527" s="2391"/>
    </row>
    <row r="528" spans="1:51" s="8" customFormat="1" ht="15.95" customHeight="1" x14ac:dyDescent="0.25">
      <c r="A528" s="36"/>
      <c r="B528" s="1029"/>
      <c r="C528" s="2"/>
      <c r="D528" s="1029"/>
      <c r="E528" s="1029"/>
      <c r="F528" s="1029"/>
      <c r="G528" s="1029"/>
      <c r="H528" s="1029"/>
      <c r="I528" s="1029"/>
      <c r="J528" s="1029"/>
      <c r="K528" s="1029"/>
      <c r="L528" s="1029"/>
      <c r="M528" s="1029"/>
      <c r="N528" s="1036"/>
      <c r="O528" s="1036"/>
      <c r="P528" s="1557"/>
      <c r="Q528" s="37"/>
      <c r="R528" s="448"/>
      <c r="S528" s="448"/>
      <c r="T528" s="448"/>
      <c r="U528" s="448"/>
      <c r="V528" s="448"/>
      <c r="W528" s="448"/>
      <c r="X528" s="448"/>
      <c r="Y528" s="1029"/>
      <c r="Z528" s="1029"/>
      <c r="AA528" s="1"/>
      <c r="AB528" s="1029"/>
      <c r="AC528" s="1029"/>
      <c r="AD528" s="1029"/>
      <c r="AE528" s="1029" t="s">
        <v>1228</v>
      </c>
      <c r="AF528" s="1029" t="s">
        <v>491</v>
      </c>
      <c r="AG528" s="39" t="s">
        <v>230</v>
      </c>
      <c r="AH528" s="1" t="s">
        <v>58</v>
      </c>
      <c r="AI528" s="54">
        <v>0.114</v>
      </c>
      <c r="AJ528" s="37">
        <v>1062.05</v>
      </c>
      <c r="AK528" s="40">
        <f t="shared" si="58"/>
        <v>0.25314616438356163</v>
      </c>
      <c r="AL528" s="40">
        <f t="shared" si="59"/>
        <v>7.8562602739726026E-2</v>
      </c>
      <c r="AM528" s="41">
        <f t="shared" si="60"/>
        <v>0.33170876712328767</v>
      </c>
      <c r="AN528" s="40"/>
      <c r="AO528" s="40"/>
      <c r="AP528" s="40"/>
      <c r="AQ528" s="368"/>
      <c r="AR528" s="47"/>
      <c r="AS528" s="48"/>
      <c r="AT528" s="1029"/>
      <c r="AU528" s="1029"/>
      <c r="AV528" s="46"/>
      <c r="AW528" s="1029"/>
      <c r="AX528" s="46"/>
      <c r="AY528" s="2391"/>
    </row>
    <row r="529" spans="1:51" s="8" customFormat="1" ht="15.95" customHeight="1" x14ac:dyDescent="0.25">
      <c r="A529" s="36"/>
      <c r="B529" s="1029"/>
      <c r="C529" s="2"/>
      <c r="D529" s="1029"/>
      <c r="E529" s="1029"/>
      <c r="F529" s="1029"/>
      <c r="G529" s="1029"/>
      <c r="H529" s="1029"/>
      <c r="I529" s="1029"/>
      <c r="J529" s="1029"/>
      <c r="K529" s="1029"/>
      <c r="L529" s="1029"/>
      <c r="M529" s="1029"/>
      <c r="N529" s="1036"/>
      <c r="O529" s="1036"/>
      <c r="P529" s="1557"/>
      <c r="Q529" s="37"/>
      <c r="R529" s="448"/>
      <c r="S529" s="448"/>
      <c r="T529" s="448"/>
      <c r="U529" s="448"/>
      <c r="V529" s="448"/>
      <c r="W529" s="448"/>
      <c r="X529" s="448"/>
      <c r="Y529" s="1029"/>
      <c r="Z529" s="1029"/>
      <c r="AA529" s="1"/>
      <c r="AB529" s="1029"/>
      <c r="AC529" s="1029"/>
      <c r="AD529" s="1029"/>
      <c r="AE529" s="1029" t="s">
        <v>1229</v>
      </c>
      <c r="AF529" s="1029" t="s">
        <v>1230</v>
      </c>
      <c r="AG529" s="39" t="s">
        <v>230</v>
      </c>
      <c r="AH529" s="1" t="s">
        <v>58</v>
      </c>
      <c r="AI529" s="54">
        <v>0.114</v>
      </c>
      <c r="AJ529" s="37">
        <v>875</v>
      </c>
      <c r="AK529" s="40">
        <f t="shared" si="58"/>
        <v>0.20856164383561643</v>
      </c>
      <c r="AL529" s="40">
        <f t="shared" si="59"/>
        <v>6.4726027397260272E-2</v>
      </c>
      <c r="AM529" s="41">
        <f t="shared" si="60"/>
        <v>0.27328767123287667</v>
      </c>
      <c r="AN529" s="40"/>
      <c r="AO529" s="40"/>
      <c r="AP529" s="40"/>
      <c r="AQ529" s="368"/>
      <c r="AR529" s="47"/>
      <c r="AS529" s="48"/>
      <c r="AT529" s="1029"/>
      <c r="AU529" s="1029"/>
      <c r="AV529" s="46"/>
      <c r="AW529" s="1029"/>
      <c r="AX529" s="46"/>
      <c r="AY529" s="2391"/>
    </row>
    <row r="530" spans="1:51" s="8" customFormat="1" ht="15.95" customHeight="1" x14ac:dyDescent="0.25">
      <c r="A530" s="36"/>
      <c r="B530" s="1029"/>
      <c r="C530" s="2"/>
      <c r="D530" s="1029"/>
      <c r="E530" s="1029"/>
      <c r="F530" s="1029"/>
      <c r="G530" s="1029"/>
      <c r="H530" s="1029"/>
      <c r="I530" s="1029"/>
      <c r="J530" s="1029"/>
      <c r="K530" s="1029"/>
      <c r="L530" s="1029"/>
      <c r="M530" s="1029"/>
      <c r="N530" s="1036"/>
      <c r="O530" s="1036"/>
      <c r="P530" s="1557"/>
      <c r="Q530" s="37"/>
      <c r="R530" s="448"/>
      <c r="S530" s="448"/>
      <c r="T530" s="448"/>
      <c r="U530" s="448"/>
      <c r="V530" s="448"/>
      <c r="W530" s="448"/>
      <c r="X530" s="448"/>
      <c r="Y530" s="1029"/>
      <c r="Z530" s="1029"/>
      <c r="AA530" s="1"/>
      <c r="AB530" s="1029"/>
      <c r="AC530" s="1029"/>
      <c r="AD530" s="1029"/>
      <c r="AE530" s="1029" t="s">
        <v>1231</v>
      </c>
      <c r="AF530" s="1029" t="s">
        <v>299</v>
      </c>
      <c r="AG530" s="39" t="s">
        <v>230</v>
      </c>
      <c r="AH530" s="1" t="s">
        <v>58</v>
      </c>
      <c r="AI530" s="54">
        <v>0.114</v>
      </c>
      <c r="AJ530" s="37">
        <v>397</v>
      </c>
      <c r="AK530" s="40">
        <f t="shared" si="58"/>
        <v>9.4627397260273957E-2</v>
      </c>
      <c r="AL530" s="40">
        <f t="shared" si="59"/>
        <v>2.9367123287671233E-2</v>
      </c>
      <c r="AM530" s="41">
        <f t="shared" si="60"/>
        <v>0.12399452054794519</v>
      </c>
      <c r="AN530" s="40"/>
      <c r="AO530" s="40"/>
      <c r="AP530" s="40"/>
      <c r="AQ530" s="368"/>
      <c r="AR530" s="47"/>
      <c r="AS530" s="48"/>
      <c r="AT530" s="1029"/>
      <c r="AU530" s="1029"/>
      <c r="AV530" s="46"/>
      <c r="AW530" s="1029"/>
      <c r="AX530" s="46"/>
      <c r="AY530" s="2391"/>
    </row>
    <row r="531" spans="1:51" s="8" customFormat="1" ht="15.95" customHeight="1" x14ac:dyDescent="0.25">
      <c r="A531" s="36"/>
      <c r="B531" s="1029"/>
      <c r="C531" s="2"/>
      <c r="D531" s="1029"/>
      <c r="E531" s="1029"/>
      <c r="F531" s="1029"/>
      <c r="G531" s="1029"/>
      <c r="H531" s="1029"/>
      <c r="I531" s="1029"/>
      <c r="J531" s="1029"/>
      <c r="K531" s="1029"/>
      <c r="L531" s="1029"/>
      <c r="M531" s="1029"/>
      <c r="N531" s="1036"/>
      <c r="O531" s="1036"/>
      <c r="P531" s="1557"/>
      <c r="Q531" s="37"/>
      <c r="R531" s="448"/>
      <c r="S531" s="448"/>
      <c r="T531" s="448"/>
      <c r="U531" s="448"/>
      <c r="V531" s="448"/>
      <c r="W531" s="448"/>
      <c r="X531" s="448"/>
      <c r="Y531" s="1029"/>
      <c r="Z531" s="1029"/>
      <c r="AA531" s="1"/>
      <c r="AB531" s="1029"/>
      <c r="AC531" s="1029"/>
      <c r="AD531" s="1029"/>
      <c r="AE531" s="1029" t="s">
        <v>1232</v>
      </c>
      <c r="AF531" s="1029" t="s">
        <v>299</v>
      </c>
      <c r="AG531" s="39" t="s">
        <v>230</v>
      </c>
      <c r="AH531" s="1" t="s">
        <v>58</v>
      </c>
      <c r="AI531" s="54">
        <v>0.114</v>
      </c>
      <c r="AJ531" s="37">
        <v>389.5</v>
      </c>
      <c r="AK531" s="40">
        <f t="shared" si="58"/>
        <v>9.2839726027397249E-2</v>
      </c>
      <c r="AL531" s="40">
        <f t="shared" si="59"/>
        <v>2.881232876712329E-2</v>
      </c>
      <c r="AM531" s="41">
        <f t="shared" si="60"/>
        <v>0.12165205479452054</v>
      </c>
      <c r="AN531" s="40"/>
      <c r="AO531" s="40"/>
      <c r="AP531" s="40"/>
      <c r="AQ531" s="368"/>
      <c r="AR531" s="47"/>
      <c r="AS531" s="48"/>
      <c r="AT531" s="1029"/>
      <c r="AU531" s="1029"/>
      <c r="AV531" s="46"/>
      <c r="AW531" s="1029"/>
      <c r="AX531" s="46"/>
      <c r="AY531" s="2391"/>
    </row>
    <row r="532" spans="1:51" s="8" customFormat="1" ht="15.95" customHeight="1" x14ac:dyDescent="0.25">
      <c r="A532" s="36"/>
      <c r="B532" s="1029"/>
      <c r="C532" s="2"/>
      <c r="D532" s="1029"/>
      <c r="E532" s="1029"/>
      <c r="F532" s="1029"/>
      <c r="G532" s="1029"/>
      <c r="H532" s="1029"/>
      <c r="I532" s="1029"/>
      <c r="J532" s="1029"/>
      <c r="K532" s="1029"/>
      <c r="L532" s="1029"/>
      <c r="M532" s="1029"/>
      <c r="N532" s="1036"/>
      <c r="O532" s="1036"/>
      <c r="P532" s="1557"/>
      <c r="Q532" s="37"/>
      <c r="R532" s="448"/>
      <c r="S532" s="448"/>
      <c r="T532" s="448"/>
      <c r="U532" s="448"/>
      <c r="V532" s="448"/>
      <c r="W532" s="448"/>
      <c r="X532" s="448"/>
      <c r="Y532" s="1029"/>
      <c r="Z532" s="1029"/>
      <c r="AA532" s="1"/>
      <c r="AB532" s="1029"/>
      <c r="AC532" s="1029"/>
      <c r="AD532" s="1029"/>
      <c r="AE532" s="1029" t="s">
        <v>1233</v>
      </c>
      <c r="AF532" s="1029" t="s">
        <v>299</v>
      </c>
      <c r="AG532" s="39" t="s">
        <v>230</v>
      </c>
      <c r="AH532" s="1" t="s">
        <v>58</v>
      </c>
      <c r="AI532" s="54">
        <v>0.114</v>
      </c>
      <c r="AJ532" s="37">
        <v>397.2</v>
      </c>
      <c r="AK532" s="40">
        <f t="shared" si="58"/>
        <v>9.4675068493150674E-2</v>
      </c>
      <c r="AL532" s="40">
        <f t="shared" si="59"/>
        <v>2.9381917808219176E-2</v>
      </c>
      <c r="AM532" s="41">
        <f t="shared" si="60"/>
        <v>0.12405698630136985</v>
      </c>
      <c r="AN532" s="40"/>
      <c r="AO532" s="40"/>
      <c r="AP532" s="40"/>
      <c r="AQ532" s="368"/>
      <c r="AR532" s="47"/>
      <c r="AS532" s="48"/>
      <c r="AT532" s="1029"/>
      <c r="AU532" s="1029"/>
      <c r="AV532" s="46"/>
      <c r="AW532" s="1029"/>
      <c r="AX532" s="46"/>
      <c r="AY532" s="2391"/>
    </row>
    <row r="533" spans="1:51" s="8" customFormat="1" ht="15.95" customHeight="1" x14ac:dyDescent="0.25">
      <c r="A533" s="36"/>
      <c r="B533" s="1029"/>
      <c r="C533" s="2"/>
      <c r="D533" s="1029"/>
      <c r="E533" s="1029"/>
      <c r="F533" s="1029"/>
      <c r="G533" s="1029"/>
      <c r="H533" s="1029"/>
      <c r="I533" s="1029"/>
      <c r="J533" s="1029"/>
      <c r="K533" s="1029"/>
      <c r="L533" s="1029"/>
      <c r="M533" s="1029"/>
      <c r="N533" s="1036"/>
      <c r="O533" s="1036"/>
      <c r="P533" s="1557"/>
      <c r="Q533" s="37"/>
      <c r="R533" s="448"/>
      <c r="S533" s="448"/>
      <c r="T533" s="448"/>
      <c r="U533" s="448"/>
      <c r="V533" s="448"/>
      <c r="W533" s="448"/>
      <c r="X533" s="448"/>
      <c r="Y533" s="1029"/>
      <c r="Z533" s="1029"/>
      <c r="AA533" s="1"/>
      <c r="AB533" s="1029"/>
      <c r="AC533" s="1029"/>
      <c r="AD533" s="1029"/>
      <c r="AE533" s="1029" t="s">
        <v>1234</v>
      </c>
      <c r="AF533" s="1029" t="s">
        <v>1235</v>
      </c>
      <c r="AG533" s="39" t="s">
        <v>230</v>
      </c>
      <c r="AH533" s="1" t="s">
        <v>58</v>
      </c>
      <c r="AI533" s="54">
        <v>0.114</v>
      </c>
      <c r="AJ533" s="37">
        <v>126.9</v>
      </c>
      <c r="AK533" s="40">
        <f t="shared" si="58"/>
        <v>3.0247397260273975E-2</v>
      </c>
      <c r="AL533" s="40">
        <f t="shared" si="59"/>
        <v>9.387123287671233E-3</v>
      </c>
      <c r="AM533" s="41">
        <f t="shared" si="60"/>
        <v>3.963452054794521E-2</v>
      </c>
      <c r="AN533" s="40"/>
      <c r="AO533" s="40"/>
      <c r="AP533" s="40"/>
      <c r="AQ533" s="368"/>
      <c r="AR533" s="47"/>
      <c r="AS533" s="48"/>
      <c r="AT533" s="1029"/>
      <c r="AU533" s="1029"/>
      <c r="AV533" s="46"/>
      <c r="AW533" s="1029"/>
      <c r="AX533" s="46"/>
      <c r="AY533" s="2391"/>
    </row>
    <row r="534" spans="1:51" s="8" customFormat="1" ht="15.95" customHeight="1" x14ac:dyDescent="0.25">
      <c r="A534" s="36"/>
      <c r="B534" s="1029"/>
      <c r="C534" s="2"/>
      <c r="D534" s="1029"/>
      <c r="E534" s="1029"/>
      <c r="F534" s="1029"/>
      <c r="G534" s="1029"/>
      <c r="H534" s="1029"/>
      <c r="I534" s="1029"/>
      <c r="J534" s="1029"/>
      <c r="K534" s="1029"/>
      <c r="L534" s="1029"/>
      <c r="M534" s="1029"/>
      <c r="N534" s="1036"/>
      <c r="O534" s="1036"/>
      <c r="P534" s="1557"/>
      <c r="Q534" s="37"/>
      <c r="R534" s="448"/>
      <c r="S534" s="448"/>
      <c r="T534" s="448"/>
      <c r="U534" s="448"/>
      <c r="V534" s="448"/>
      <c r="W534" s="448"/>
      <c r="X534" s="448"/>
      <c r="Y534" s="1029"/>
      <c r="Z534" s="1029"/>
      <c r="AA534" s="1"/>
      <c r="AB534" s="1029"/>
      <c r="AC534" s="1029"/>
      <c r="AD534" s="1029"/>
      <c r="AE534" s="1029" t="s">
        <v>1236</v>
      </c>
      <c r="AF534" s="1029" t="s">
        <v>1235</v>
      </c>
      <c r="AG534" s="39" t="s">
        <v>230</v>
      </c>
      <c r="AH534" s="1" t="s">
        <v>58</v>
      </c>
      <c r="AI534" s="54">
        <v>0.114</v>
      </c>
      <c r="AJ534" s="37">
        <v>165.4</v>
      </c>
      <c r="AK534" s="40">
        <f t="shared" si="58"/>
        <v>3.9424109589041093E-2</v>
      </c>
      <c r="AL534" s="40">
        <f t="shared" si="59"/>
        <v>1.2235068493150683E-2</v>
      </c>
      <c r="AM534" s="41">
        <f t="shared" si="60"/>
        <v>5.1659178082191774E-2</v>
      </c>
      <c r="AN534" s="40"/>
      <c r="AO534" s="40"/>
      <c r="AP534" s="40"/>
      <c r="AQ534" s="368"/>
      <c r="AR534" s="47"/>
      <c r="AS534" s="48"/>
      <c r="AT534" s="1029"/>
      <c r="AU534" s="1029"/>
      <c r="AV534" s="46"/>
      <c r="AW534" s="1029"/>
      <c r="AX534" s="46"/>
      <c r="AY534" s="2391"/>
    </row>
    <row r="535" spans="1:51" s="8" customFormat="1" ht="15.95" customHeight="1" x14ac:dyDescent="0.25">
      <c r="A535" s="36"/>
      <c r="B535" s="1029"/>
      <c r="C535" s="2"/>
      <c r="D535" s="1029"/>
      <c r="E535" s="1029"/>
      <c r="F535" s="1029"/>
      <c r="G535" s="1029"/>
      <c r="H535" s="1029"/>
      <c r="I535" s="1029"/>
      <c r="J535" s="1029"/>
      <c r="K535" s="1029"/>
      <c r="L535" s="1029"/>
      <c r="M535" s="1029"/>
      <c r="N535" s="1036"/>
      <c r="O535" s="1036"/>
      <c r="P535" s="1557"/>
      <c r="Q535" s="37"/>
      <c r="R535" s="448"/>
      <c r="S535" s="448"/>
      <c r="T535" s="448"/>
      <c r="U535" s="448"/>
      <c r="V535" s="448"/>
      <c r="W535" s="448"/>
      <c r="X535" s="448"/>
      <c r="Y535" s="1029"/>
      <c r="Z535" s="1029"/>
      <c r="AA535" s="1"/>
      <c r="AB535" s="1029"/>
      <c r="AC535" s="1029"/>
      <c r="AD535" s="1029"/>
      <c r="AE535" s="1029" t="s">
        <v>1237</v>
      </c>
      <c r="AF535" s="1029" t="s">
        <v>1238</v>
      </c>
      <c r="AG535" s="39" t="s">
        <v>230</v>
      </c>
      <c r="AH535" s="1" t="s">
        <v>58</v>
      </c>
      <c r="AI535" s="54">
        <v>0.114</v>
      </c>
      <c r="AJ535" s="37">
        <v>232</v>
      </c>
      <c r="AK535" s="40">
        <f t="shared" si="58"/>
        <v>5.5298630136986292E-2</v>
      </c>
      <c r="AL535" s="40">
        <f t="shared" si="59"/>
        <v>1.7161643835616438E-2</v>
      </c>
      <c r="AM535" s="41">
        <f t="shared" si="60"/>
        <v>7.2460273972602726E-2</v>
      </c>
      <c r="AN535" s="40"/>
      <c r="AO535" s="40"/>
      <c r="AP535" s="40"/>
      <c r="AQ535" s="368"/>
      <c r="AR535" s="47"/>
      <c r="AS535" s="48"/>
      <c r="AT535" s="1029"/>
      <c r="AU535" s="1029"/>
      <c r="AV535" s="46"/>
      <c r="AW535" s="1029"/>
      <c r="AX535" s="46"/>
      <c r="AY535" s="2391"/>
    </row>
    <row r="536" spans="1:51" s="8" customFormat="1" ht="15.95" customHeight="1" x14ac:dyDescent="0.25">
      <c r="A536" s="182">
        <v>77</v>
      </c>
      <c r="B536" s="166" t="s">
        <v>51</v>
      </c>
      <c r="C536" s="170" t="s">
        <v>59</v>
      </c>
      <c r="D536" s="166" t="s">
        <v>16633</v>
      </c>
      <c r="E536" s="166" t="s">
        <v>1239</v>
      </c>
      <c r="F536" s="166" t="s">
        <v>1240</v>
      </c>
      <c r="G536" s="166"/>
      <c r="H536" s="166" t="s">
        <v>221</v>
      </c>
      <c r="I536" s="166" t="s">
        <v>316</v>
      </c>
      <c r="J536" s="166" t="s">
        <v>221</v>
      </c>
      <c r="K536" s="166" t="s">
        <v>16402</v>
      </c>
      <c r="L536" s="166" t="s">
        <v>221</v>
      </c>
      <c r="M536" s="166" t="s">
        <v>16402</v>
      </c>
      <c r="N536" s="186">
        <v>2.5</v>
      </c>
      <c r="O536" s="186">
        <v>1.5</v>
      </c>
      <c r="P536" s="186">
        <f>N536*O536</f>
        <v>3.75</v>
      </c>
      <c r="Q536" s="184">
        <v>2</v>
      </c>
      <c r="R536" s="184"/>
      <c r="S536" s="183">
        <v>0</v>
      </c>
      <c r="T536" s="183"/>
      <c r="U536" s="183">
        <v>0</v>
      </c>
      <c r="V536" s="183"/>
      <c r="W536" s="183">
        <v>1</v>
      </c>
      <c r="X536" s="183"/>
      <c r="Y536" s="673" t="s">
        <v>16652</v>
      </c>
      <c r="Z536" s="166" t="s">
        <v>230</v>
      </c>
      <c r="AA536" s="203" t="s">
        <v>230</v>
      </c>
      <c r="AB536" s="166" t="s">
        <v>230</v>
      </c>
      <c r="AC536" s="166" t="s">
        <v>230</v>
      </c>
      <c r="AD536" s="166" t="s">
        <v>230</v>
      </c>
      <c r="AE536" s="166" t="s">
        <v>1241</v>
      </c>
      <c r="AF536" s="166" t="s">
        <v>1124</v>
      </c>
      <c r="AG536" s="165" t="s">
        <v>230</v>
      </c>
      <c r="AH536" s="203" t="s">
        <v>59</v>
      </c>
      <c r="AI536" s="167">
        <v>0.114</v>
      </c>
      <c r="AJ536" s="168">
        <v>24.25</v>
      </c>
      <c r="AK536" s="167">
        <v>5.7801369863013695E-3</v>
      </c>
      <c r="AL536" s="167">
        <v>1.793835616438356E-3</v>
      </c>
      <c r="AM536" s="187">
        <f t="shared" si="60"/>
        <v>7.5739726027397253E-3</v>
      </c>
      <c r="AN536" s="167">
        <f>SUM(AK536:AK540)</f>
        <v>1.2437591506849315</v>
      </c>
      <c r="AO536" s="167">
        <f>SUM(AL536:AL540)</f>
        <v>0.38599421917808224</v>
      </c>
      <c r="AP536" s="167">
        <f>AN536+AO536</f>
        <v>1.6297533698630138</v>
      </c>
      <c r="AQ536" s="372">
        <f>AP536*30</f>
        <v>48.892601095890413</v>
      </c>
      <c r="AR536" s="189" t="s">
        <v>231</v>
      </c>
      <c r="AS536" s="190" t="s">
        <v>431</v>
      </c>
      <c r="AT536" s="166" t="s">
        <v>232</v>
      </c>
      <c r="AU536" s="166" t="s">
        <v>59</v>
      </c>
      <c r="AV536" s="915" t="s">
        <v>1242</v>
      </c>
      <c r="AW536" s="166" t="s">
        <v>234</v>
      </c>
      <c r="AX536" s="46"/>
      <c r="AY536" s="2391"/>
    </row>
    <row r="537" spans="1:51" s="8" customFormat="1" ht="15.95" customHeight="1" x14ac:dyDescent="0.25">
      <c r="A537" s="36"/>
      <c r="B537" s="1029"/>
      <c r="C537" s="2"/>
      <c r="D537" s="1029"/>
      <c r="E537" s="1029"/>
      <c r="F537" s="1029"/>
      <c r="G537" s="1029"/>
      <c r="H537" s="1029"/>
      <c r="I537" s="1029"/>
      <c r="J537" s="1029"/>
      <c r="K537" s="1029"/>
      <c r="L537" s="1029"/>
      <c r="M537" s="1029"/>
      <c r="N537" s="1036"/>
      <c r="O537" s="1036"/>
      <c r="P537" s="1557"/>
      <c r="Q537" s="37"/>
      <c r="R537" s="448"/>
      <c r="S537" s="448"/>
      <c r="T537" s="448"/>
      <c r="U537" s="448"/>
      <c r="V537" s="448"/>
      <c r="W537" s="448"/>
      <c r="X537" s="448"/>
      <c r="Y537" s="1029"/>
      <c r="Z537" s="1029"/>
      <c r="AA537" s="1"/>
      <c r="AB537" s="1029"/>
      <c r="AC537" s="1029"/>
      <c r="AD537" s="1029"/>
      <c r="AE537" s="1029" t="s">
        <v>1243</v>
      </c>
      <c r="AF537" s="1029" t="s">
        <v>1244</v>
      </c>
      <c r="AG537" s="39" t="s">
        <v>230</v>
      </c>
      <c r="AH537" s="1" t="s">
        <v>59</v>
      </c>
      <c r="AI537" s="40">
        <v>0.114</v>
      </c>
      <c r="AJ537" s="1037">
        <v>61.789000000000001</v>
      </c>
      <c r="AK537" s="40">
        <v>1.472778904109589E-2</v>
      </c>
      <c r="AL537" s="40">
        <v>4.5706931506849314E-3</v>
      </c>
      <c r="AM537" s="41">
        <v>1.9298482191780823E-2</v>
      </c>
      <c r="AN537" s="40"/>
      <c r="AO537" s="40"/>
      <c r="AP537" s="40"/>
      <c r="AQ537" s="367"/>
      <c r="AR537" s="42"/>
      <c r="AS537" s="43"/>
      <c r="AT537" s="1029"/>
      <c r="AU537" s="1029"/>
      <c r="AV537" s="44"/>
      <c r="AW537" s="1029"/>
      <c r="AX537" s="46"/>
      <c r="AY537" s="2391"/>
    </row>
    <row r="538" spans="1:51" s="8" customFormat="1" ht="15.95" customHeight="1" x14ac:dyDescent="0.25">
      <c r="A538" s="36"/>
      <c r="B538" s="1029"/>
      <c r="C538" s="2"/>
      <c r="D538" s="1029"/>
      <c r="E538" s="1029"/>
      <c r="F538" s="1029"/>
      <c r="G538" s="1029"/>
      <c r="H538" s="1029"/>
      <c r="I538" s="1029"/>
      <c r="J538" s="1029"/>
      <c r="K538" s="1029"/>
      <c r="L538" s="1029"/>
      <c r="M538" s="1029"/>
      <c r="N538" s="1036"/>
      <c r="O538" s="1036"/>
      <c r="P538" s="1557"/>
      <c r="Q538" s="37"/>
      <c r="R538" s="448"/>
      <c r="S538" s="448"/>
      <c r="T538" s="448"/>
      <c r="U538" s="448"/>
      <c r="V538" s="448"/>
      <c r="W538" s="448"/>
      <c r="X538" s="448"/>
      <c r="Y538" s="1029"/>
      <c r="Z538" s="1029"/>
      <c r="AA538" s="1"/>
      <c r="AB538" s="1029"/>
      <c r="AC538" s="1029"/>
      <c r="AD538" s="1029"/>
      <c r="AE538" s="1029" t="s">
        <v>1245</v>
      </c>
      <c r="AF538" s="1029" t="s">
        <v>809</v>
      </c>
      <c r="AG538" s="39" t="s">
        <v>230</v>
      </c>
      <c r="AH538" s="1" t="s">
        <v>59</v>
      </c>
      <c r="AI538" s="40">
        <v>0.114</v>
      </c>
      <c r="AJ538" s="1037">
        <v>41.030999999999999</v>
      </c>
      <c r="AK538" s="40">
        <v>9.7799917808219176E-3</v>
      </c>
      <c r="AL538" s="40">
        <v>3.0351698630136986E-3</v>
      </c>
      <c r="AM538" s="41">
        <v>1.2815161643835615E-2</v>
      </c>
      <c r="AN538" s="40"/>
      <c r="AO538" s="40"/>
      <c r="AP538" s="40"/>
      <c r="AQ538" s="368"/>
      <c r="AR538" s="47"/>
      <c r="AS538" s="48"/>
      <c r="AT538" s="1029"/>
      <c r="AU538" s="1029"/>
      <c r="AV538" s="46"/>
      <c r="AW538" s="1029"/>
      <c r="AX538" s="46"/>
      <c r="AY538" s="2391"/>
    </row>
    <row r="539" spans="1:51" s="8" customFormat="1" ht="15.95" customHeight="1" x14ac:dyDescent="0.25">
      <c r="A539" s="36"/>
      <c r="B539" s="1029"/>
      <c r="C539" s="2"/>
      <c r="D539" s="1029"/>
      <c r="E539" s="1029"/>
      <c r="F539" s="1029"/>
      <c r="G539" s="1029"/>
      <c r="H539" s="1029"/>
      <c r="I539" s="1029"/>
      <c r="J539" s="1029"/>
      <c r="K539" s="1029"/>
      <c r="L539" s="1029"/>
      <c r="M539" s="1029"/>
      <c r="N539" s="1036"/>
      <c r="O539" s="1036"/>
      <c r="P539" s="1557"/>
      <c r="Q539" s="37"/>
      <c r="R539" s="448"/>
      <c r="S539" s="448"/>
      <c r="T539" s="448"/>
      <c r="U539" s="448"/>
      <c r="V539" s="448"/>
      <c r="W539" s="448"/>
      <c r="X539" s="448"/>
      <c r="Y539" s="1029"/>
      <c r="Z539" s="1029"/>
      <c r="AA539" s="1"/>
      <c r="AB539" s="1029"/>
      <c r="AC539" s="1029"/>
      <c r="AD539" s="1029"/>
      <c r="AE539" s="1029" t="s">
        <v>1246</v>
      </c>
      <c r="AF539" s="1029" t="s">
        <v>1247</v>
      </c>
      <c r="AG539" s="39" t="s">
        <v>230</v>
      </c>
      <c r="AH539" s="1" t="s">
        <v>60</v>
      </c>
      <c r="AI539" s="54">
        <v>0.114</v>
      </c>
      <c r="AJ539" s="37">
        <v>4000</v>
      </c>
      <c r="AK539" s="40">
        <f>AJ539*0.087/365</f>
        <v>0.95342465753424654</v>
      </c>
      <c r="AL539" s="40">
        <f>AJ539*0.027/365</f>
        <v>0.29589041095890412</v>
      </c>
      <c r="AM539" s="41">
        <f>AK539+AL539</f>
        <v>1.2493150684931507</v>
      </c>
      <c r="AN539" s="40"/>
      <c r="AO539" s="40"/>
      <c r="AP539" s="40"/>
      <c r="AQ539" s="368"/>
      <c r="AR539" s="47"/>
      <c r="AS539" s="48"/>
      <c r="AT539" s="1029"/>
      <c r="AU539" s="1029"/>
      <c r="AV539" s="46"/>
      <c r="AW539" s="1029"/>
      <c r="AX539" s="46"/>
      <c r="AY539" s="2391"/>
    </row>
    <row r="540" spans="1:51" s="8" customFormat="1" ht="15.95" customHeight="1" x14ac:dyDescent="0.25">
      <c r="A540" s="36"/>
      <c r="B540" s="1029"/>
      <c r="C540" s="2"/>
      <c r="D540" s="1029"/>
      <c r="E540" s="1029"/>
      <c r="F540" s="1029"/>
      <c r="G540" s="1029"/>
      <c r="H540" s="1029"/>
      <c r="I540" s="1029"/>
      <c r="J540" s="1029"/>
      <c r="K540" s="1029"/>
      <c r="L540" s="1029"/>
      <c r="M540" s="1029"/>
      <c r="N540" s="1036"/>
      <c r="O540" s="1036"/>
      <c r="P540" s="1557"/>
      <c r="Q540" s="37"/>
      <c r="R540" s="448"/>
      <c r="S540" s="448"/>
      <c r="T540" s="448"/>
      <c r="U540" s="448"/>
      <c r="V540" s="448"/>
      <c r="W540" s="448"/>
      <c r="X540" s="448"/>
      <c r="Y540" s="1029"/>
      <c r="Z540" s="1029"/>
      <c r="AA540" s="1"/>
      <c r="AB540" s="1029"/>
      <c r="AC540" s="1029"/>
      <c r="AD540" s="1029"/>
      <c r="AE540" s="1029" t="s">
        <v>1248</v>
      </c>
      <c r="AF540" s="1029" t="s">
        <v>301</v>
      </c>
      <c r="AG540" s="39" t="s">
        <v>230</v>
      </c>
      <c r="AH540" s="1" t="s">
        <v>58</v>
      </c>
      <c r="AI540" s="54">
        <v>0.114</v>
      </c>
      <c r="AJ540" s="37">
        <v>1091</v>
      </c>
      <c r="AK540" s="40">
        <f>AJ540*0.087/365</f>
        <v>0.26004657534246572</v>
      </c>
      <c r="AL540" s="40">
        <f>AJ540*0.027/365</f>
        <v>8.0704109589041104E-2</v>
      </c>
      <c r="AM540" s="41">
        <f>AK540+AL540</f>
        <v>0.34075068493150684</v>
      </c>
      <c r="AN540" s="40"/>
      <c r="AO540" s="40"/>
      <c r="AP540" s="40"/>
      <c r="AQ540" s="368"/>
      <c r="AR540" s="47"/>
      <c r="AS540" s="48"/>
      <c r="AT540" s="1029"/>
      <c r="AU540" s="1029"/>
      <c r="AV540" s="46"/>
      <c r="AW540" s="1029"/>
      <c r="AX540" s="46"/>
      <c r="AY540" s="2391"/>
    </row>
    <row r="541" spans="1:51" s="8" customFormat="1" ht="15.95" customHeight="1" x14ac:dyDescent="0.2">
      <c r="A541" s="182">
        <v>78</v>
      </c>
      <c r="B541" s="166" t="s">
        <v>51</v>
      </c>
      <c r="C541" s="170" t="s">
        <v>59</v>
      </c>
      <c r="D541" s="354" t="s">
        <v>18937</v>
      </c>
      <c r="E541" s="166" t="s">
        <v>1250</v>
      </c>
      <c r="F541" s="166" t="s">
        <v>1251</v>
      </c>
      <c r="G541" s="166"/>
      <c r="H541" s="354" t="s">
        <v>219</v>
      </c>
      <c r="I541" s="354" t="s">
        <v>220</v>
      </c>
      <c r="J541" s="354" t="s">
        <v>221</v>
      </c>
      <c r="K541" s="354" t="s">
        <v>17587</v>
      </c>
      <c r="L541" s="354" t="s">
        <v>221</v>
      </c>
      <c r="M541" s="354" t="s">
        <v>879</v>
      </c>
      <c r="N541" s="360">
        <v>9.4</v>
      </c>
      <c r="O541" s="360">
        <v>2.2000000000000002</v>
      </c>
      <c r="P541" s="360">
        <f>O541*N541</f>
        <v>20.680000000000003</v>
      </c>
      <c r="Q541" s="184">
        <v>2</v>
      </c>
      <c r="R541" s="184"/>
      <c r="S541" s="183">
        <v>2</v>
      </c>
      <c r="T541" s="183"/>
      <c r="U541" s="183">
        <v>0</v>
      </c>
      <c r="V541" s="183"/>
      <c r="W541" s="183"/>
      <c r="X541" s="183"/>
      <c r="Y541" s="354" t="s">
        <v>63</v>
      </c>
      <c r="Z541" s="366" t="s">
        <v>224</v>
      </c>
      <c r="AA541" s="762" t="s">
        <v>225</v>
      </c>
      <c r="AB541" s="354" t="s">
        <v>1291</v>
      </c>
      <c r="AC541" s="354" t="s">
        <v>1292</v>
      </c>
      <c r="AD541" s="946" t="s">
        <v>1293</v>
      </c>
      <c r="AE541" s="166" t="s">
        <v>74</v>
      </c>
      <c r="AF541" s="166" t="s">
        <v>286</v>
      </c>
      <c r="AG541" s="165" t="s">
        <v>230</v>
      </c>
      <c r="AH541" s="203" t="s">
        <v>59</v>
      </c>
      <c r="AI541" s="167">
        <v>0.114</v>
      </c>
      <c r="AJ541" s="168">
        <v>690.34900000000005</v>
      </c>
      <c r="AK541" s="167">
        <v>0.16454893972602741</v>
      </c>
      <c r="AL541" s="167">
        <v>5.1066912328767124E-2</v>
      </c>
      <c r="AM541" s="187">
        <f>AK541+AL541</f>
        <v>0.21561585205479453</v>
      </c>
      <c r="AN541" s="167">
        <f>SUM(AK541:AK542)</f>
        <v>0.31580356438356166</v>
      </c>
      <c r="AO541" s="167">
        <f>SUM(AL541:AL542)</f>
        <v>9.8008002739726041E-2</v>
      </c>
      <c r="AP541" s="167">
        <f>AN541+AO541</f>
        <v>0.4138115671232877</v>
      </c>
      <c r="AQ541" s="372">
        <f>AP541*30</f>
        <v>12.414347013698631</v>
      </c>
      <c r="AR541" s="189" t="s">
        <v>231</v>
      </c>
      <c r="AS541" s="765" t="s">
        <v>431</v>
      </c>
      <c r="AT541" s="166" t="s">
        <v>232</v>
      </c>
      <c r="AU541" s="166" t="s">
        <v>59</v>
      </c>
      <c r="AV541" s="915" t="s">
        <v>1252</v>
      </c>
      <c r="AW541" s="166" t="s">
        <v>234</v>
      </c>
      <c r="AX541" s="46"/>
      <c r="AY541" s="2391"/>
    </row>
    <row r="542" spans="1:51" s="8" customFormat="1" ht="15.95" customHeight="1" x14ac:dyDescent="0.25">
      <c r="A542" s="36"/>
      <c r="B542" s="1029"/>
      <c r="C542" s="2"/>
      <c r="D542" s="1029"/>
      <c r="E542" s="1029"/>
      <c r="F542" s="1029"/>
      <c r="G542" s="1029"/>
      <c r="H542" s="1029"/>
      <c r="I542" s="1029"/>
      <c r="J542" s="1029"/>
      <c r="K542" s="1029"/>
      <c r="L542" s="1029"/>
      <c r="M542" s="1029"/>
      <c r="N542" s="1036"/>
      <c r="O542" s="1036"/>
      <c r="P542" s="1557"/>
      <c r="Q542" s="37"/>
      <c r="R542" s="448"/>
      <c r="S542" s="448"/>
      <c r="T542" s="448"/>
      <c r="U542" s="448"/>
      <c r="V542" s="448"/>
      <c r="W542" s="448"/>
      <c r="X542" s="448"/>
      <c r="Y542" s="1029"/>
      <c r="Z542" s="1029"/>
      <c r="AA542" s="1"/>
      <c r="AB542" s="1029"/>
      <c r="AC542" s="1029"/>
      <c r="AD542" s="1029"/>
      <c r="AE542" s="1029" t="s">
        <v>1253</v>
      </c>
      <c r="AF542" s="1029" t="s">
        <v>347</v>
      </c>
      <c r="AG542" s="39" t="s">
        <v>230</v>
      </c>
      <c r="AH542" s="1" t="s">
        <v>59</v>
      </c>
      <c r="AI542" s="40">
        <v>0.114</v>
      </c>
      <c r="AJ542" s="1037">
        <v>634.57400000000007</v>
      </c>
      <c r="AK542" s="40">
        <v>0.15125462465753425</v>
      </c>
      <c r="AL542" s="40">
        <v>4.6941090410958911E-2</v>
      </c>
      <c r="AM542" s="41">
        <v>0.19819571506849315</v>
      </c>
      <c r="AN542" s="40"/>
      <c r="AO542" s="40"/>
      <c r="AP542" s="40"/>
      <c r="AQ542" s="369"/>
      <c r="AR542" s="49"/>
      <c r="AS542" s="50"/>
      <c r="AT542" s="1029"/>
      <c r="AU542" s="1029"/>
      <c r="AV542" s="44"/>
      <c r="AW542" s="1029"/>
      <c r="AX542" s="46"/>
      <c r="AY542" s="2391"/>
    </row>
    <row r="543" spans="1:51" s="8" customFormat="1" ht="15.95" customHeight="1" x14ac:dyDescent="0.25">
      <c r="A543" s="182">
        <v>79</v>
      </c>
      <c r="B543" s="166" t="s">
        <v>51</v>
      </c>
      <c r="C543" s="170" t="s">
        <v>59</v>
      </c>
      <c r="D543" s="166" t="s">
        <v>18994</v>
      </c>
      <c r="E543" s="166" t="s">
        <v>1255</v>
      </c>
      <c r="F543" s="166" t="s">
        <v>1256</v>
      </c>
      <c r="G543" s="166"/>
      <c r="H543" s="166" t="s">
        <v>732</v>
      </c>
      <c r="I543" s="166">
        <v>0</v>
      </c>
      <c r="J543" s="166" t="s">
        <v>317</v>
      </c>
      <c r="K543" s="166">
        <v>0</v>
      </c>
      <c r="L543" s="166" t="s">
        <v>317</v>
      </c>
      <c r="M543" s="166">
        <v>0</v>
      </c>
      <c r="N543" s="186">
        <v>2.5</v>
      </c>
      <c r="O543" s="186">
        <v>1.5</v>
      </c>
      <c r="P543" s="186">
        <f>N543*O543</f>
        <v>3.75</v>
      </c>
      <c r="Q543" s="184">
        <v>1</v>
      </c>
      <c r="R543" s="184"/>
      <c r="S543" s="183">
        <v>0</v>
      </c>
      <c r="T543" s="183"/>
      <c r="U543" s="183">
        <v>0</v>
      </c>
      <c r="V543" s="183"/>
      <c r="W543" s="183">
        <v>1</v>
      </c>
      <c r="X543" s="183"/>
      <c r="Y543" s="166" t="s">
        <v>61</v>
      </c>
      <c r="Z543" s="166" t="s">
        <v>230</v>
      </c>
      <c r="AA543" s="203" t="s">
        <v>230</v>
      </c>
      <c r="AB543" s="166" t="s">
        <v>230</v>
      </c>
      <c r="AC543" s="166" t="s">
        <v>230</v>
      </c>
      <c r="AD543" s="166" t="s">
        <v>230</v>
      </c>
      <c r="AE543" s="166" t="s">
        <v>75</v>
      </c>
      <c r="AF543" s="166" t="s">
        <v>229</v>
      </c>
      <c r="AG543" s="165" t="s">
        <v>230</v>
      </c>
      <c r="AH543" s="203" t="s">
        <v>59</v>
      </c>
      <c r="AI543" s="167">
        <v>0.114</v>
      </c>
      <c r="AJ543" s="168">
        <v>385.38100000000003</v>
      </c>
      <c r="AK543" s="167">
        <v>9.1857936986301361E-2</v>
      </c>
      <c r="AL543" s="167">
        <v>2.8507635616438359E-2</v>
      </c>
      <c r="AM543" s="187">
        <f>AK543+AL543</f>
        <v>0.12036557260273972</v>
      </c>
      <c r="AN543" s="167">
        <f>SUM(AK543:AK545)</f>
        <v>0.14920547671232876</v>
      </c>
      <c r="AO543" s="167">
        <f>SUM(AL543:AL545)</f>
        <v>4.3346243835616444E-2</v>
      </c>
      <c r="AP543" s="167">
        <f>SUM(AM543:AM545)</f>
        <v>0.1925517205479452</v>
      </c>
      <c r="AQ543" s="372">
        <f>AP543*30</f>
        <v>5.7765516164383559</v>
      </c>
      <c r="AR543" s="189" t="s">
        <v>231</v>
      </c>
      <c r="AS543" s="190"/>
      <c r="AT543" s="166" t="s">
        <v>232</v>
      </c>
      <c r="AU543" s="166" t="s">
        <v>59</v>
      </c>
      <c r="AV543" s="1931" t="s">
        <v>1257</v>
      </c>
      <c r="AW543" s="166" t="s">
        <v>1122</v>
      </c>
      <c r="AX543" s="46"/>
      <c r="AY543" s="2391"/>
    </row>
    <row r="544" spans="1:51" s="8" customFormat="1" ht="15.95" customHeight="1" x14ac:dyDescent="0.25">
      <c r="A544" s="36"/>
      <c r="B544" s="1029"/>
      <c r="C544" s="2"/>
      <c r="D544" s="1029"/>
      <c r="E544" s="1029"/>
      <c r="F544" s="1029"/>
      <c r="G544" s="1029"/>
      <c r="H544" s="1029"/>
      <c r="I544" s="1029"/>
      <c r="J544" s="1029"/>
      <c r="K544" s="1029"/>
      <c r="L544" s="1029"/>
      <c r="M544" s="1029"/>
      <c r="N544" s="1036"/>
      <c r="O544" s="1036"/>
      <c r="P544" s="1557"/>
      <c r="Q544" s="37"/>
      <c r="R544" s="448"/>
      <c r="S544" s="448"/>
      <c r="T544" s="448"/>
      <c r="U544" s="448"/>
      <c r="V544" s="448"/>
      <c r="W544" s="448"/>
      <c r="X544" s="448"/>
      <c r="Y544" s="1029"/>
      <c r="Z544" s="1029"/>
      <c r="AA544" s="1"/>
      <c r="AB544" s="1029"/>
      <c r="AC544" s="1029"/>
      <c r="AD544" s="1029"/>
      <c r="AE544" s="1029" t="s">
        <v>1258</v>
      </c>
      <c r="AF544" s="1029" t="s">
        <v>838</v>
      </c>
      <c r="AG544" s="39" t="s">
        <v>230</v>
      </c>
      <c r="AH544" s="1" t="s">
        <v>59</v>
      </c>
      <c r="AI544" s="40">
        <v>0.114</v>
      </c>
      <c r="AJ544" s="1037">
        <v>200.596</v>
      </c>
      <c r="AK544" s="40">
        <v>4.781329315068493E-2</v>
      </c>
      <c r="AL544" s="40">
        <v>1.4838608219178082E-2</v>
      </c>
      <c r="AM544" s="41">
        <v>6.2651901369863011E-2</v>
      </c>
      <c r="AN544" s="40"/>
      <c r="AO544" s="40"/>
      <c r="AP544" s="40"/>
      <c r="AQ544" s="369"/>
      <c r="AR544" s="49"/>
      <c r="AS544" s="50"/>
      <c r="AT544" s="1029"/>
      <c r="AU544" s="1029"/>
      <c r="AV544" s="44"/>
      <c r="AW544" s="1029"/>
      <c r="AX544" s="46"/>
      <c r="AY544" s="2391"/>
    </row>
    <row r="545" spans="1:52" s="8" customFormat="1" ht="15.95" customHeight="1" x14ac:dyDescent="0.25">
      <c r="A545" s="36"/>
      <c r="B545" s="1490"/>
      <c r="C545" s="2"/>
      <c r="D545" s="1490"/>
      <c r="E545" s="1490"/>
      <c r="F545" s="1490"/>
      <c r="G545" s="1490"/>
      <c r="H545" s="1490"/>
      <c r="I545" s="1490"/>
      <c r="J545" s="1490"/>
      <c r="K545" s="1490"/>
      <c r="L545" s="1490"/>
      <c r="M545" s="1490"/>
      <c r="N545" s="1491"/>
      <c r="O545" s="1491"/>
      <c r="P545" s="1557"/>
      <c r="Q545" s="37"/>
      <c r="R545" s="448"/>
      <c r="S545" s="448"/>
      <c r="T545" s="448"/>
      <c r="U545" s="448"/>
      <c r="V545" s="448"/>
      <c r="W545" s="448"/>
      <c r="X545" s="448"/>
      <c r="Y545" s="1490"/>
      <c r="Z545" s="1490"/>
      <c r="AA545" s="1"/>
      <c r="AB545" s="1490"/>
      <c r="AC545" s="1494" t="s">
        <v>21268</v>
      </c>
      <c r="AD545" s="1146" t="s">
        <v>21269</v>
      </c>
      <c r="AE545" s="1043" t="s">
        <v>21276</v>
      </c>
      <c r="AF545" s="1494" t="s">
        <v>21277</v>
      </c>
      <c r="AG545" s="377" t="s">
        <v>21273</v>
      </c>
      <c r="AH545" s="1494" t="s">
        <v>17019</v>
      </c>
      <c r="AI545" s="1089">
        <v>0.87</v>
      </c>
      <c r="AJ545" s="831">
        <v>4</v>
      </c>
      <c r="AK545" s="378">
        <f>AJ545*AI545/365</f>
        <v>9.5342465753424661E-3</v>
      </c>
      <c r="AL545" s="378">
        <v>0</v>
      </c>
      <c r="AM545" s="380">
        <f>SUM(AK545:AL545)</f>
        <v>9.5342465753424661E-3</v>
      </c>
      <c r="AN545" s="40"/>
      <c r="AO545" s="40"/>
      <c r="AP545" s="40"/>
      <c r="AQ545" s="1644"/>
      <c r="AR545" s="1493"/>
      <c r="AS545" s="45"/>
      <c r="AT545" s="1490"/>
      <c r="AU545" s="1490"/>
      <c r="AV545" s="46"/>
      <c r="AW545" s="1490"/>
      <c r="AX545" s="2525" t="s">
        <v>21271</v>
      </c>
      <c r="AY545" s="2391"/>
    </row>
    <row r="546" spans="1:52" s="8" customFormat="1" ht="15.95" customHeight="1" x14ac:dyDescent="0.2">
      <c r="A546" s="353">
        <v>80</v>
      </c>
      <c r="B546" s="354" t="s">
        <v>51</v>
      </c>
      <c r="C546" s="366" t="s">
        <v>59</v>
      </c>
      <c r="D546" s="354" t="s">
        <v>17636</v>
      </c>
      <c r="E546" s="354" t="s">
        <v>1260</v>
      </c>
      <c r="F546" s="354" t="s">
        <v>1261</v>
      </c>
      <c r="G546" s="354"/>
      <c r="H546" s="354" t="s">
        <v>219</v>
      </c>
      <c r="I546" s="354" t="s">
        <v>220</v>
      </c>
      <c r="J546" s="354" t="s">
        <v>221</v>
      </c>
      <c r="K546" s="354" t="s">
        <v>17587</v>
      </c>
      <c r="L546" s="354" t="s">
        <v>221</v>
      </c>
      <c r="M546" s="354" t="s">
        <v>879</v>
      </c>
      <c r="N546" s="360">
        <v>7.5</v>
      </c>
      <c r="O546" s="360">
        <v>1.5</v>
      </c>
      <c r="P546" s="360">
        <f>N546*O546</f>
        <v>11.25</v>
      </c>
      <c r="Q546" s="503">
        <v>3</v>
      </c>
      <c r="R546" s="503"/>
      <c r="S546" s="357">
        <v>1</v>
      </c>
      <c r="T546" s="357"/>
      <c r="U546" s="357">
        <v>0</v>
      </c>
      <c r="V546" s="357"/>
      <c r="W546" s="357"/>
      <c r="X546" s="357"/>
      <c r="Y546" s="354" t="s">
        <v>63</v>
      </c>
      <c r="Z546" s="366" t="s">
        <v>224</v>
      </c>
      <c r="AA546" s="762" t="s">
        <v>225</v>
      </c>
      <c r="AB546" s="354" t="s">
        <v>1291</v>
      </c>
      <c r="AC546" s="354" t="s">
        <v>1292</v>
      </c>
      <c r="AD546" s="946" t="s">
        <v>1293</v>
      </c>
      <c r="AE546" s="354" t="s">
        <v>76</v>
      </c>
      <c r="AF546" s="354" t="s">
        <v>1262</v>
      </c>
      <c r="AG546" s="358" t="s">
        <v>230</v>
      </c>
      <c r="AH546" s="443" t="s">
        <v>59</v>
      </c>
      <c r="AI546" s="359">
        <v>0.114</v>
      </c>
      <c r="AJ546" s="490">
        <v>3191.3</v>
      </c>
      <c r="AK546" s="359">
        <f>AJ546*0.087/365</f>
        <v>0.7606660273972603</v>
      </c>
      <c r="AL546" s="359">
        <f>AJ546*0.027/365</f>
        <v>0.2360687671232877</v>
      </c>
      <c r="AM546" s="361">
        <f t="shared" ref="AM546:AM552" si="61">SUM(AK546:AL546)</f>
        <v>0.99673479452054803</v>
      </c>
      <c r="AN546" s="359">
        <f>SUM(AK546:AK552)</f>
        <v>2.5525519397260275</v>
      </c>
      <c r="AO546" s="359">
        <f>SUM(AL546:AL552)</f>
        <v>0.72238196712328762</v>
      </c>
      <c r="AP546" s="359">
        <f>SUM(AM546:AM552)</f>
        <v>3.2749339068493151</v>
      </c>
      <c r="AQ546" s="763">
        <f>AP546*30</f>
        <v>98.248017205479456</v>
      </c>
      <c r="AR546" s="764" t="s">
        <v>231</v>
      </c>
      <c r="AS546" s="765" t="s">
        <v>114</v>
      </c>
      <c r="AT546" s="354" t="s">
        <v>232</v>
      </c>
      <c r="AU546" s="354" t="s">
        <v>59</v>
      </c>
      <c r="AV546" s="916" t="s">
        <v>1263</v>
      </c>
      <c r="AW546" s="166" t="s">
        <v>234</v>
      </c>
      <c r="AX546" s="383" t="s">
        <v>17635</v>
      </c>
      <c r="AY546" s="2391"/>
      <c r="AZ546" s="55"/>
    </row>
    <row r="547" spans="1:52" s="8" customFormat="1" ht="15.95" customHeight="1" x14ac:dyDescent="0.25">
      <c r="A547" s="36"/>
      <c r="B547" s="1029"/>
      <c r="C547" s="2"/>
      <c r="D547" s="1029"/>
      <c r="E547" s="1029"/>
      <c r="F547" s="1029"/>
      <c r="G547" s="1029"/>
      <c r="H547" s="1029"/>
      <c r="I547" s="1029"/>
      <c r="J547" s="1029"/>
      <c r="K547" s="1029"/>
      <c r="L547" s="1029"/>
      <c r="M547" s="1029"/>
      <c r="N547" s="1036"/>
      <c r="O547" s="1036"/>
      <c r="P547" s="1557"/>
      <c r="Q547" s="37"/>
      <c r="R547" s="448"/>
      <c r="S547" s="448"/>
      <c r="T547" s="448"/>
      <c r="U547" s="448"/>
      <c r="V547" s="448"/>
      <c r="W547" s="448"/>
      <c r="X547" s="448"/>
      <c r="Y547" s="1029"/>
      <c r="Z547" s="1029"/>
      <c r="AA547" s="1"/>
      <c r="AB547" s="1029"/>
      <c r="AC547" s="1029"/>
      <c r="AD547" s="1029"/>
      <c r="AE547" s="1029" t="s">
        <v>1264</v>
      </c>
      <c r="AF547" s="1029" t="s">
        <v>351</v>
      </c>
      <c r="AG547" s="39" t="s">
        <v>230</v>
      </c>
      <c r="AH547" s="1" t="s">
        <v>59</v>
      </c>
      <c r="AI547" s="40">
        <v>0.114</v>
      </c>
      <c r="AJ547" s="1037">
        <v>1242.376</v>
      </c>
      <c r="AK547" s="40">
        <f>AJ547*0.087/365</f>
        <v>0.29612797808219177</v>
      </c>
      <c r="AL547" s="40">
        <f>AJ547*0.027/365</f>
        <v>9.1901786301369859E-2</v>
      </c>
      <c r="AM547" s="41">
        <f t="shared" si="61"/>
        <v>0.38802976438356163</v>
      </c>
      <c r="AN547" s="40"/>
      <c r="AO547" s="40"/>
      <c r="AP547" s="40"/>
      <c r="AQ547" s="369"/>
      <c r="AR547" s="49"/>
      <c r="AS547" s="50"/>
      <c r="AT547" s="1029"/>
      <c r="AU547" s="1029"/>
      <c r="AV547" s="44"/>
      <c r="AW547" s="1029"/>
      <c r="AX547" s="46"/>
      <c r="AY547" s="2391"/>
    </row>
    <row r="548" spans="1:52" s="8" customFormat="1" ht="15.95" customHeight="1" x14ac:dyDescent="0.25">
      <c r="A548" s="36"/>
      <c r="B548" s="1029"/>
      <c r="C548" s="2"/>
      <c r="D548" s="1029"/>
      <c r="E548" s="1029"/>
      <c r="F548" s="1029"/>
      <c r="G548" s="1029"/>
      <c r="H548" s="1029"/>
      <c r="I548" s="1029"/>
      <c r="J548" s="1029"/>
      <c r="K548" s="1029"/>
      <c r="L548" s="1029"/>
      <c r="M548" s="1029"/>
      <c r="N548" s="1036"/>
      <c r="O548" s="1036"/>
      <c r="P548" s="1557"/>
      <c r="Q548" s="37"/>
      <c r="R548" s="448"/>
      <c r="S548" s="448"/>
      <c r="T548" s="448"/>
      <c r="U548" s="448"/>
      <c r="V548" s="448"/>
      <c r="W548" s="448"/>
      <c r="X548" s="448"/>
      <c r="Y548" s="1029"/>
      <c r="Z548" s="1029"/>
      <c r="AA548" s="1"/>
      <c r="AB548" s="1029"/>
      <c r="AC548" s="1029"/>
      <c r="AD548" s="1029"/>
      <c r="AE548" s="1029" t="s">
        <v>1398</v>
      </c>
      <c r="AF548" s="1029" t="s">
        <v>353</v>
      </c>
      <c r="AG548" s="39" t="s">
        <v>230</v>
      </c>
      <c r="AH548" s="1" t="s">
        <v>59</v>
      </c>
      <c r="AI548" s="40">
        <v>0.114</v>
      </c>
      <c r="AJ548" s="1037">
        <v>320.68200000000002</v>
      </c>
      <c r="AK548" s="40">
        <f>AJ548*0.087/365</f>
        <v>7.6436531506849315E-2</v>
      </c>
      <c r="AL548" s="40">
        <f>AJ548*0.027/365</f>
        <v>2.3721682191780825E-2</v>
      </c>
      <c r="AM548" s="41">
        <f t="shared" si="61"/>
        <v>0.10015821369863014</v>
      </c>
      <c r="AN548" s="40"/>
      <c r="AO548" s="40"/>
      <c r="AP548" s="40"/>
      <c r="AQ548" s="369"/>
      <c r="AR548" s="49"/>
      <c r="AS548" s="50"/>
      <c r="AT548" s="1029"/>
      <c r="AU548" s="1029"/>
      <c r="AV548" s="44"/>
      <c r="AW548" s="1029"/>
      <c r="AX548" s="46"/>
      <c r="AY548" s="2391"/>
    </row>
    <row r="549" spans="1:52" s="8" customFormat="1" ht="15.95" customHeight="1" x14ac:dyDescent="0.25">
      <c r="A549" s="36"/>
      <c r="B549" s="1029"/>
      <c r="C549" s="2"/>
      <c r="D549" s="1029"/>
      <c r="E549" s="1029"/>
      <c r="F549" s="1029"/>
      <c r="G549" s="1029"/>
      <c r="H549" s="1029"/>
      <c r="I549" s="1029"/>
      <c r="J549" s="1029"/>
      <c r="K549" s="1029"/>
      <c r="L549" s="1029"/>
      <c r="M549" s="1029"/>
      <c r="N549" s="1036"/>
      <c r="O549" s="1036"/>
      <c r="P549" s="1557"/>
      <c r="Q549" s="37"/>
      <c r="R549" s="448"/>
      <c r="S549" s="448"/>
      <c r="T549" s="448"/>
      <c r="U549" s="448"/>
      <c r="V549" s="448"/>
      <c r="W549" s="448"/>
      <c r="X549" s="448"/>
      <c r="Y549" s="1029"/>
      <c r="Z549" s="1029"/>
      <c r="AA549" s="1"/>
      <c r="AB549" s="1029"/>
      <c r="AC549" s="1029"/>
      <c r="AD549" s="1029"/>
      <c r="AE549" s="1029" t="s">
        <v>1400</v>
      </c>
      <c r="AF549" s="1029" t="s">
        <v>1401</v>
      </c>
      <c r="AG549" s="39" t="s">
        <v>230</v>
      </c>
      <c r="AH549" s="1" t="s">
        <v>59</v>
      </c>
      <c r="AI549" s="40">
        <v>0.114</v>
      </c>
      <c r="AJ549" s="1037">
        <v>311.17599999999999</v>
      </c>
      <c r="AK549" s="40">
        <f>AJ549*0.087/365</f>
        <v>7.4170717808219169E-2</v>
      </c>
      <c r="AL549" s="40">
        <f>AJ549*0.027/365</f>
        <v>2.3018498630136986E-2</v>
      </c>
      <c r="AM549" s="41">
        <f t="shared" si="61"/>
        <v>9.7189216438356152E-2</v>
      </c>
      <c r="AN549" s="40"/>
      <c r="AO549" s="40"/>
      <c r="AP549" s="40"/>
      <c r="AQ549" s="369"/>
      <c r="AR549" s="49"/>
      <c r="AS549" s="50"/>
      <c r="AT549" s="1029"/>
      <c r="AU549" s="1029"/>
      <c r="AV549" s="44"/>
      <c r="AW549" s="1029"/>
      <c r="AX549" s="46"/>
      <c r="AY549" s="2391"/>
    </row>
    <row r="550" spans="1:52" s="8" customFormat="1" ht="15.95" customHeight="1" x14ac:dyDescent="0.25">
      <c r="A550" s="36"/>
      <c r="B550" s="1029"/>
      <c r="C550" s="2"/>
      <c r="D550" s="1029"/>
      <c r="E550" s="1029"/>
      <c r="F550" s="1029"/>
      <c r="G550" s="1029"/>
      <c r="H550" s="1029"/>
      <c r="I550" s="1029"/>
      <c r="J550" s="1029"/>
      <c r="K550" s="1029"/>
      <c r="L550" s="1029"/>
      <c r="M550" s="1029"/>
      <c r="N550" s="1036"/>
      <c r="O550" s="1036"/>
      <c r="P550" s="1557"/>
      <c r="Q550" s="37"/>
      <c r="R550" s="448"/>
      <c r="S550" s="448"/>
      <c r="T550" s="448"/>
      <c r="U550" s="448"/>
      <c r="V550" s="448"/>
      <c r="W550" s="448"/>
      <c r="X550" s="448"/>
      <c r="Y550" s="1029"/>
      <c r="Z550" s="1029"/>
      <c r="AA550" s="1"/>
      <c r="AB550" s="1029"/>
      <c r="AC550" s="1029"/>
      <c r="AD550" s="1029"/>
      <c r="AE550" s="1029" t="s">
        <v>1402</v>
      </c>
      <c r="AF550" s="1029" t="s">
        <v>1403</v>
      </c>
      <c r="AG550" s="39" t="s">
        <v>1404</v>
      </c>
      <c r="AH550" s="1" t="s">
        <v>304</v>
      </c>
      <c r="AI550" s="2392">
        <v>1.1399999999999999</v>
      </c>
      <c r="AJ550" s="1036">
        <v>72</v>
      </c>
      <c r="AK550" s="40">
        <f>AJ550*AI550/365</f>
        <v>0.22487671232876713</v>
      </c>
      <c r="AL550" s="40">
        <v>0</v>
      </c>
      <c r="AM550" s="14">
        <f>SUBTOTAL(9,AK550:AL550)</f>
        <v>0.22487671232876713</v>
      </c>
      <c r="AN550" s="40"/>
      <c r="AO550" s="40"/>
      <c r="AP550" s="40"/>
      <c r="AQ550" s="369"/>
      <c r="AR550" s="49"/>
      <c r="AS550" s="50"/>
      <c r="AT550" s="1029"/>
      <c r="AU550" s="1029"/>
      <c r="AV550" s="44"/>
      <c r="AW550" s="1029"/>
      <c r="AX550" s="46"/>
      <c r="AY550" s="2391"/>
    </row>
    <row r="551" spans="1:52" s="8" customFormat="1" ht="15.95" customHeight="1" x14ac:dyDescent="0.25">
      <c r="A551" s="36"/>
      <c r="B551" s="1029"/>
      <c r="C551" s="2"/>
      <c r="D551" s="1029"/>
      <c r="E551" s="1029"/>
      <c r="F551" s="1029"/>
      <c r="G551" s="1029"/>
      <c r="H551" s="1029"/>
      <c r="I551" s="1029"/>
      <c r="J551" s="1029"/>
      <c r="K551" s="1029"/>
      <c r="L551" s="1029"/>
      <c r="M551" s="1029"/>
      <c r="N551" s="1036"/>
      <c r="O551" s="1036"/>
      <c r="P551" s="1557"/>
      <c r="Q551" s="37"/>
      <c r="R551" s="448"/>
      <c r="S551" s="448"/>
      <c r="T551" s="448"/>
      <c r="U551" s="448"/>
      <c r="V551" s="448"/>
      <c r="W551" s="448"/>
      <c r="X551" s="448"/>
      <c r="Y551" s="1029"/>
      <c r="Z551" s="1029"/>
      <c r="AA551" s="1"/>
      <c r="AB551" s="1029"/>
      <c r="AC551" s="1029"/>
      <c r="AD551" s="1029"/>
      <c r="AE551" s="1029" t="s">
        <v>1405</v>
      </c>
      <c r="AF551" s="1029" t="s">
        <v>1406</v>
      </c>
      <c r="AG551" s="39" t="s">
        <v>230</v>
      </c>
      <c r="AH551" s="1" t="s">
        <v>60</v>
      </c>
      <c r="AI551" s="54">
        <v>0.114</v>
      </c>
      <c r="AJ551" s="37">
        <v>2700</v>
      </c>
      <c r="AK551" s="40">
        <f>AJ551*0.087/365</f>
        <v>0.64356164383561643</v>
      </c>
      <c r="AL551" s="40">
        <f>AJ551*0.027/365</f>
        <v>0.19972602739726028</v>
      </c>
      <c r="AM551" s="41">
        <f t="shared" si="61"/>
        <v>0.84328767123287673</v>
      </c>
      <c r="AN551" s="40"/>
      <c r="AO551" s="40"/>
      <c r="AP551" s="40"/>
      <c r="AQ551" s="369"/>
      <c r="AR551" s="49"/>
      <c r="AS551" s="50"/>
      <c r="AT551" s="1029"/>
      <c r="AU551" s="1029"/>
      <c r="AV551" s="44"/>
      <c r="AW551" s="1029"/>
      <c r="AX551" s="46"/>
      <c r="AY551" s="2391"/>
    </row>
    <row r="552" spans="1:52" s="8" customFormat="1" ht="15.95" customHeight="1" x14ac:dyDescent="0.25">
      <c r="A552" s="36"/>
      <c r="B552" s="1029"/>
      <c r="C552" s="2"/>
      <c r="D552" s="1029"/>
      <c r="E552" s="1029"/>
      <c r="F552" s="1029"/>
      <c r="G552" s="1029"/>
      <c r="H552" s="1029"/>
      <c r="I552" s="1029"/>
      <c r="J552" s="1029"/>
      <c r="K552" s="1029"/>
      <c r="L552" s="1029"/>
      <c r="M552" s="1029"/>
      <c r="N552" s="1036"/>
      <c r="O552" s="1036"/>
      <c r="P552" s="1557"/>
      <c r="Q552" s="37"/>
      <c r="R552" s="448"/>
      <c r="S552" s="448"/>
      <c r="T552" s="448"/>
      <c r="U552" s="448"/>
      <c r="V552" s="448"/>
      <c r="W552" s="448"/>
      <c r="X552" s="448"/>
      <c r="Y552" s="1029"/>
      <c r="Z552" s="1029"/>
      <c r="AA552" s="1"/>
      <c r="AB552" s="1029"/>
      <c r="AC552" s="1029"/>
      <c r="AD552" s="1029"/>
      <c r="AE552" s="1029" t="s">
        <v>1407</v>
      </c>
      <c r="AF552" s="1029" t="s">
        <v>1408</v>
      </c>
      <c r="AG552" s="39" t="s">
        <v>230</v>
      </c>
      <c r="AH552" s="1" t="s">
        <v>60</v>
      </c>
      <c r="AI552" s="54">
        <v>0.114</v>
      </c>
      <c r="AJ552" s="37">
        <v>2000</v>
      </c>
      <c r="AK552" s="40">
        <f>AJ552*0.087/365</f>
        <v>0.47671232876712327</v>
      </c>
      <c r="AL552" s="40">
        <f>AJ552*0.027/365</f>
        <v>0.14794520547945206</v>
      </c>
      <c r="AM552" s="41">
        <f t="shared" si="61"/>
        <v>0.62465753424657533</v>
      </c>
      <c r="AN552" s="40"/>
      <c r="AO552" s="40"/>
      <c r="AP552" s="40"/>
      <c r="AQ552" s="369"/>
      <c r="AR552" s="49"/>
      <c r="AS552" s="50"/>
      <c r="AT552" s="1029"/>
      <c r="AU552" s="1029"/>
      <c r="AV552" s="44"/>
      <c r="AW552" s="1029"/>
      <c r="AX552" s="46"/>
      <c r="AY552" s="2391"/>
    </row>
    <row r="553" spans="1:52" s="8" customFormat="1" ht="15.95" customHeight="1" x14ac:dyDescent="0.25">
      <c r="A553" s="182">
        <v>81</v>
      </c>
      <c r="B553" s="166" t="s">
        <v>51</v>
      </c>
      <c r="C553" s="170" t="s">
        <v>59</v>
      </c>
      <c r="D553" s="166" t="s">
        <v>18995</v>
      </c>
      <c r="E553" s="166" t="s">
        <v>1266</v>
      </c>
      <c r="F553" s="166" t="s">
        <v>1267</v>
      </c>
      <c r="G553" s="166"/>
      <c r="H553" s="166" t="s">
        <v>732</v>
      </c>
      <c r="I553" s="166">
        <v>0</v>
      </c>
      <c r="J553" s="166" t="s">
        <v>317</v>
      </c>
      <c r="K553" s="166">
        <v>0</v>
      </c>
      <c r="L553" s="166" t="s">
        <v>317</v>
      </c>
      <c r="M553" s="166">
        <v>0</v>
      </c>
      <c r="N553" s="186">
        <v>5</v>
      </c>
      <c r="O553" s="186">
        <v>1.5</v>
      </c>
      <c r="P553" s="186">
        <f>N553*O553</f>
        <v>7.5</v>
      </c>
      <c r="Q553" s="184">
        <v>1</v>
      </c>
      <c r="R553" s="184"/>
      <c r="S553" s="183">
        <v>0</v>
      </c>
      <c r="T553" s="183"/>
      <c r="U553" s="183">
        <v>0</v>
      </c>
      <c r="V553" s="183"/>
      <c r="W553" s="183">
        <v>1</v>
      </c>
      <c r="X553" s="183"/>
      <c r="Y553" s="166" t="s">
        <v>61</v>
      </c>
      <c r="Z553" s="166" t="s">
        <v>230</v>
      </c>
      <c r="AA553" s="203" t="s">
        <v>230</v>
      </c>
      <c r="AB553" s="166" t="s">
        <v>230</v>
      </c>
      <c r="AC553" s="166" t="s">
        <v>230</v>
      </c>
      <c r="AD553" s="166" t="s">
        <v>230</v>
      </c>
      <c r="AE553" s="166" t="s">
        <v>1268</v>
      </c>
      <c r="AF553" s="166" t="s">
        <v>1017</v>
      </c>
      <c r="AG553" s="165" t="s">
        <v>230</v>
      </c>
      <c r="AH553" s="203" t="s">
        <v>59</v>
      </c>
      <c r="AI553" s="167">
        <v>0.114</v>
      </c>
      <c r="AJ553" s="168">
        <v>147.44</v>
      </c>
      <c r="AK553" s="167">
        <v>3.5143232876712324E-2</v>
      </c>
      <c r="AL553" s="167">
        <v>1.0906520547945206E-2</v>
      </c>
      <c r="AM553" s="187">
        <f>AK553+AL553</f>
        <v>4.604975342465753E-2</v>
      </c>
      <c r="AN553" s="167">
        <f>SUM(AK553:AK554)</f>
        <v>6.7003347945205474E-2</v>
      </c>
      <c r="AO553" s="167">
        <f>SUM(AL553:AL554)</f>
        <v>2.0794142465753424E-2</v>
      </c>
      <c r="AP553" s="167">
        <f>AN553+AO553</f>
        <v>8.7797490410958898E-2</v>
      </c>
      <c r="AQ553" s="372">
        <f>AP553*30</f>
        <v>2.633924712328767</v>
      </c>
      <c r="AR553" s="189" t="s">
        <v>231</v>
      </c>
      <c r="AS553" s="190"/>
      <c r="AT553" s="166" t="s">
        <v>232</v>
      </c>
      <c r="AU553" s="166" t="s">
        <v>59</v>
      </c>
      <c r="AV553" s="1931" t="s">
        <v>1269</v>
      </c>
      <c r="AW553" s="166" t="s">
        <v>1122</v>
      </c>
      <c r="AX553" s="46"/>
      <c r="AY553" s="2391"/>
    </row>
    <row r="554" spans="1:52" s="8" customFormat="1" ht="15.95" customHeight="1" x14ac:dyDescent="0.25">
      <c r="A554" s="36"/>
      <c r="B554" s="1029"/>
      <c r="C554" s="2"/>
      <c r="D554" s="1029"/>
      <c r="E554" s="1029"/>
      <c r="F554" s="1029"/>
      <c r="G554" s="1029"/>
      <c r="H554" s="1029"/>
      <c r="I554" s="1029"/>
      <c r="J554" s="1029"/>
      <c r="K554" s="1029"/>
      <c r="L554" s="1029"/>
      <c r="M554" s="1029"/>
      <c r="N554" s="1036"/>
      <c r="O554" s="1036"/>
      <c r="P554" s="1557"/>
      <c r="Q554" s="37"/>
      <c r="R554" s="448"/>
      <c r="S554" s="448"/>
      <c r="T554" s="448"/>
      <c r="U554" s="448"/>
      <c r="V554" s="448"/>
      <c r="W554" s="448"/>
      <c r="X554" s="448"/>
      <c r="Y554" s="1029"/>
      <c r="Z554" s="1029"/>
      <c r="AA554" s="1"/>
      <c r="AB554" s="1029"/>
      <c r="AC554" s="1029"/>
      <c r="AD554" s="1029"/>
      <c r="AE554" s="1029" t="s">
        <v>1270</v>
      </c>
      <c r="AF554" s="1029" t="s">
        <v>1271</v>
      </c>
      <c r="AG554" s="39" t="s">
        <v>230</v>
      </c>
      <c r="AH554" s="1" t="s">
        <v>59</v>
      </c>
      <c r="AI554" s="40">
        <v>0.114</v>
      </c>
      <c r="AJ554" s="1037">
        <v>133.666</v>
      </c>
      <c r="AK554" s="40">
        <v>3.186011506849315E-2</v>
      </c>
      <c r="AL554" s="40">
        <v>9.8876219178082175E-3</v>
      </c>
      <c r="AM554" s="41">
        <v>4.1747736986301368E-2</v>
      </c>
      <c r="AN554" s="40"/>
      <c r="AO554" s="40"/>
      <c r="AP554" s="40"/>
      <c r="AQ554" s="369"/>
      <c r="AR554" s="49"/>
      <c r="AS554" s="50"/>
      <c r="AT554" s="1029"/>
      <c r="AU554" s="1029"/>
      <c r="AV554" s="44"/>
      <c r="AW554" s="1029"/>
      <c r="AX554" s="46"/>
      <c r="AY554" s="2391"/>
    </row>
    <row r="555" spans="1:52" s="8" customFormat="1" ht="15.95" customHeight="1" x14ac:dyDescent="0.25">
      <c r="A555" s="182">
        <v>82</v>
      </c>
      <c r="B555" s="166" t="s">
        <v>51</v>
      </c>
      <c r="C555" s="170" t="s">
        <v>59</v>
      </c>
      <c r="D555" s="166" t="s">
        <v>18996</v>
      </c>
      <c r="E555" s="166" t="s">
        <v>1273</v>
      </c>
      <c r="F555" s="166" t="s">
        <v>1274</v>
      </c>
      <c r="G555" s="166"/>
      <c r="H555" s="166" t="s">
        <v>732</v>
      </c>
      <c r="I555" s="166"/>
      <c r="J555" s="166" t="s">
        <v>317</v>
      </c>
      <c r="K555" s="166">
        <v>0</v>
      </c>
      <c r="L555" s="166" t="s">
        <v>317</v>
      </c>
      <c r="M555" s="166">
        <v>0</v>
      </c>
      <c r="N555" s="186">
        <v>2.5</v>
      </c>
      <c r="O555" s="186">
        <v>1.5</v>
      </c>
      <c r="P555" s="186">
        <f>N555*O555</f>
        <v>3.75</v>
      </c>
      <c r="Q555" s="184">
        <v>1</v>
      </c>
      <c r="R555" s="184"/>
      <c r="S555" s="183">
        <v>0</v>
      </c>
      <c r="T555" s="183"/>
      <c r="U555" s="183">
        <v>0</v>
      </c>
      <c r="V555" s="183"/>
      <c r="W555" s="183">
        <v>1</v>
      </c>
      <c r="X555" s="183"/>
      <c r="Y555" s="166" t="s">
        <v>61</v>
      </c>
      <c r="Z555" s="166" t="s">
        <v>230</v>
      </c>
      <c r="AA555" s="203" t="s">
        <v>230</v>
      </c>
      <c r="AB555" s="166" t="s">
        <v>230</v>
      </c>
      <c r="AC555" s="166" t="s">
        <v>230</v>
      </c>
      <c r="AD555" s="166" t="s">
        <v>230</v>
      </c>
      <c r="AE555" s="166" t="s">
        <v>77</v>
      </c>
      <c r="AF555" s="166" t="s">
        <v>1275</v>
      </c>
      <c r="AG555" s="165" t="s">
        <v>230</v>
      </c>
      <c r="AH555" s="203" t="s">
        <v>59</v>
      </c>
      <c r="AI555" s="167">
        <v>0.114</v>
      </c>
      <c r="AJ555" s="168">
        <v>134.63600000000002</v>
      </c>
      <c r="AK555" s="167">
        <v>3.209132054794521E-2</v>
      </c>
      <c r="AL555" s="167">
        <v>9.9593753424657549E-3</v>
      </c>
      <c r="AM555" s="187">
        <f>AK555+AL555</f>
        <v>4.2050695890410966E-2</v>
      </c>
      <c r="AN555" s="167">
        <f>AK555</f>
        <v>3.209132054794521E-2</v>
      </c>
      <c r="AO555" s="167">
        <f>AL555</f>
        <v>9.9593753424657549E-3</v>
      </c>
      <c r="AP555" s="167">
        <f>AN555+AO555</f>
        <v>4.2050695890410966E-2</v>
      </c>
      <c r="AQ555" s="372">
        <f>AP555*30</f>
        <v>1.2615208767123289</v>
      </c>
      <c r="AR555" s="189" t="s">
        <v>231</v>
      </c>
      <c r="AS555" s="190"/>
      <c r="AT555" s="166" t="s">
        <v>232</v>
      </c>
      <c r="AU555" s="166" t="s">
        <v>59</v>
      </c>
      <c r="AV555" s="1931" t="s">
        <v>1276</v>
      </c>
      <c r="AW555" s="166" t="s">
        <v>1122</v>
      </c>
      <c r="AX555" s="46"/>
      <c r="AY555" s="2391"/>
    </row>
    <row r="556" spans="1:52" s="8" customFormat="1" ht="15.95" customHeight="1" x14ac:dyDescent="0.25">
      <c r="A556" s="182">
        <v>83</v>
      </c>
      <c r="B556" s="166" t="s">
        <v>51</v>
      </c>
      <c r="C556" s="170" t="s">
        <v>59</v>
      </c>
      <c r="D556" s="166" t="s">
        <v>18997</v>
      </c>
      <c r="E556" s="166" t="s">
        <v>1278</v>
      </c>
      <c r="F556" s="166" t="s">
        <v>1279</v>
      </c>
      <c r="G556" s="166"/>
      <c r="H556" s="166" t="s">
        <v>732</v>
      </c>
      <c r="I556" s="166">
        <v>0</v>
      </c>
      <c r="J556" s="166" t="s">
        <v>317</v>
      </c>
      <c r="K556" s="166">
        <v>0</v>
      </c>
      <c r="L556" s="166" t="s">
        <v>317</v>
      </c>
      <c r="M556" s="166">
        <v>0</v>
      </c>
      <c r="N556" s="186">
        <v>2.5</v>
      </c>
      <c r="O556" s="186">
        <v>1.5</v>
      </c>
      <c r="P556" s="186">
        <f>N556*O556</f>
        <v>3.75</v>
      </c>
      <c r="Q556" s="184">
        <v>1</v>
      </c>
      <c r="R556" s="184"/>
      <c r="S556" s="183">
        <v>0</v>
      </c>
      <c r="T556" s="183"/>
      <c r="U556" s="183">
        <v>0</v>
      </c>
      <c r="V556" s="183"/>
      <c r="W556" s="183">
        <v>1</v>
      </c>
      <c r="X556" s="183"/>
      <c r="Y556" s="166" t="s">
        <v>61</v>
      </c>
      <c r="Z556" s="166" t="s">
        <v>230</v>
      </c>
      <c r="AA556" s="203" t="s">
        <v>230</v>
      </c>
      <c r="AB556" s="166" t="s">
        <v>230</v>
      </c>
      <c r="AC556" s="166" t="s">
        <v>230</v>
      </c>
      <c r="AD556" s="166" t="s">
        <v>230</v>
      </c>
      <c r="AE556" s="166" t="s">
        <v>1280</v>
      </c>
      <c r="AF556" s="166" t="s">
        <v>1244</v>
      </c>
      <c r="AG556" s="165" t="s">
        <v>230</v>
      </c>
      <c r="AH556" s="203" t="s">
        <v>59</v>
      </c>
      <c r="AI556" s="167">
        <v>0.114</v>
      </c>
      <c r="AJ556" s="168">
        <v>178.86799999999999</v>
      </c>
      <c r="AK556" s="167">
        <v>4.2634290410958904E-2</v>
      </c>
      <c r="AL556" s="167">
        <v>1.3231331506849313E-2</v>
      </c>
      <c r="AM556" s="187">
        <f>AK556+AL556</f>
        <v>5.5865621917808216E-2</v>
      </c>
      <c r="AN556" s="167">
        <f>SUM(AK556:AK557)</f>
        <v>9.9950128767123281E-2</v>
      </c>
      <c r="AO556" s="167">
        <f>SUM(AL556:AL557)</f>
        <v>3.101900547945205E-2</v>
      </c>
      <c r="AP556" s="167">
        <f>AN556+AO556</f>
        <v>0.13096913424657533</v>
      </c>
      <c r="AQ556" s="372">
        <f>AP556*30</f>
        <v>3.92907402739726</v>
      </c>
      <c r="AR556" s="189" t="s">
        <v>231</v>
      </c>
      <c r="AS556" s="190"/>
      <c r="AT556" s="166" t="s">
        <v>232</v>
      </c>
      <c r="AU556" s="166" t="s">
        <v>59</v>
      </c>
      <c r="AV556" s="1931" t="s">
        <v>1281</v>
      </c>
      <c r="AW556" s="166" t="s">
        <v>1122</v>
      </c>
      <c r="AX556" s="46"/>
      <c r="AY556" s="2391"/>
    </row>
    <row r="557" spans="1:52" s="8" customFormat="1" ht="15.95" customHeight="1" x14ac:dyDescent="0.25">
      <c r="A557" s="36"/>
      <c r="B557" s="1029"/>
      <c r="C557" s="2"/>
      <c r="D557" s="1029"/>
      <c r="E557" s="1029"/>
      <c r="F557" s="1029"/>
      <c r="G557" s="1029"/>
      <c r="H557" s="1029"/>
      <c r="I557" s="1029"/>
      <c r="J557" s="1029"/>
      <c r="K557" s="1029"/>
      <c r="L557" s="1029"/>
      <c r="M557" s="1029"/>
      <c r="N557" s="1036"/>
      <c r="O557" s="1036"/>
      <c r="P557" s="1557"/>
      <c r="Q557" s="37"/>
      <c r="R557" s="448"/>
      <c r="S557" s="448"/>
      <c r="T557" s="448"/>
      <c r="U557" s="448"/>
      <c r="V557" s="448"/>
      <c r="W557" s="448"/>
      <c r="X557" s="448"/>
      <c r="Y557" s="1029"/>
      <c r="Z557" s="1029"/>
      <c r="AA557" s="1"/>
      <c r="AB557" s="1029"/>
      <c r="AC557" s="1029"/>
      <c r="AD557" s="1029"/>
      <c r="AE557" s="1029" t="s">
        <v>78</v>
      </c>
      <c r="AF557" s="1029" t="s">
        <v>800</v>
      </c>
      <c r="AG557" s="39" t="s">
        <v>230</v>
      </c>
      <c r="AH557" s="1" t="s">
        <v>59</v>
      </c>
      <c r="AI557" s="40">
        <v>0.114</v>
      </c>
      <c r="AJ557" s="1037">
        <v>240.46299999999999</v>
      </c>
      <c r="AK557" s="40">
        <v>5.7315838356164384E-2</v>
      </c>
      <c r="AL557" s="40">
        <v>1.7787673972602738E-2</v>
      </c>
      <c r="AM557" s="41">
        <v>7.5103512328767122E-2</v>
      </c>
      <c r="AN557" s="40"/>
      <c r="AO557" s="40"/>
      <c r="AP557" s="40"/>
      <c r="AQ557" s="369"/>
      <c r="AR557" s="49"/>
      <c r="AS557" s="50"/>
      <c r="AT557" s="1029"/>
      <c r="AU557" s="1029"/>
      <c r="AV557" s="44"/>
      <c r="AW557" s="1029"/>
      <c r="AX557" s="46"/>
      <c r="AY557" s="2391"/>
    </row>
    <row r="558" spans="1:52" s="8" customFormat="1" ht="15.95" customHeight="1" x14ac:dyDescent="0.25">
      <c r="A558" s="182">
        <v>84</v>
      </c>
      <c r="B558" s="166" t="s">
        <v>51</v>
      </c>
      <c r="C558" s="170" t="s">
        <v>59</v>
      </c>
      <c r="D558" s="166" t="s">
        <v>18998</v>
      </c>
      <c r="E558" s="166" t="s">
        <v>1283</v>
      </c>
      <c r="F558" s="166" t="s">
        <v>1284</v>
      </c>
      <c r="G558" s="166"/>
      <c r="H558" s="166" t="s">
        <v>732</v>
      </c>
      <c r="I558" s="166"/>
      <c r="J558" s="166" t="s">
        <v>317</v>
      </c>
      <c r="K558" s="166">
        <v>0</v>
      </c>
      <c r="L558" s="166" t="s">
        <v>317</v>
      </c>
      <c r="M558" s="166">
        <v>0</v>
      </c>
      <c r="N558" s="186">
        <v>2.5</v>
      </c>
      <c r="O558" s="186">
        <v>1.5</v>
      </c>
      <c r="P558" s="186">
        <f>N558*O558</f>
        <v>3.75</v>
      </c>
      <c r="Q558" s="184">
        <v>1</v>
      </c>
      <c r="R558" s="184"/>
      <c r="S558" s="183">
        <v>0</v>
      </c>
      <c r="T558" s="183"/>
      <c r="U558" s="183">
        <v>0</v>
      </c>
      <c r="V558" s="183"/>
      <c r="W558" s="183">
        <v>1</v>
      </c>
      <c r="X558" s="183"/>
      <c r="Y558" s="166" t="s">
        <v>61</v>
      </c>
      <c r="Z558" s="166" t="s">
        <v>230</v>
      </c>
      <c r="AA558" s="203" t="s">
        <v>230</v>
      </c>
      <c r="AB558" s="166" t="s">
        <v>230</v>
      </c>
      <c r="AC558" s="166" t="s">
        <v>230</v>
      </c>
      <c r="AD558" s="166" t="s">
        <v>230</v>
      </c>
      <c r="AE558" s="166" t="s">
        <v>1285</v>
      </c>
      <c r="AF558" s="166" t="s">
        <v>973</v>
      </c>
      <c r="AG558" s="165" t="s">
        <v>230</v>
      </c>
      <c r="AH558" s="203" t="s">
        <v>59</v>
      </c>
      <c r="AI558" s="167">
        <v>0.114</v>
      </c>
      <c r="AJ558" s="168">
        <v>167.81</v>
      </c>
      <c r="AK558" s="167">
        <v>3.9998547945205472E-2</v>
      </c>
      <c r="AL558" s="167">
        <v>1.2413342465753424E-2</v>
      </c>
      <c r="AM558" s="187">
        <f>AK558+AL558</f>
        <v>5.2411890410958895E-2</v>
      </c>
      <c r="AN558" s="167">
        <f>AK558+AK559</f>
        <v>1.3032862191780821</v>
      </c>
      <c r="AO558" s="167">
        <f>AL558+AL559</f>
        <v>0.40446813698630135</v>
      </c>
      <c r="AP558" s="167">
        <f>AN558+AO558</f>
        <v>1.7077543561643833</v>
      </c>
      <c r="AQ558" s="372">
        <f>AP558*30</f>
        <v>51.2326306849315</v>
      </c>
      <c r="AR558" s="189" t="s">
        <v>231</v>
      </c>
      <c r="AS558" s="190"/>
      <c r="AT558" s="166" t="s">
        <v>232</v>
      </c>
      <c r="AU558" s="166" t="s">
        <v>59</v>
      </c>
      <c r="AV558" s="1931" t="s">
        <v>1286</v>
      </c>
      <c r="AW558" s="166" t="s">
        <v>1122</v>
      </c>
      <c r="AX558" s="46"/>
      <c r="AY558" s="2391"/>
    </row>
    <row r="559" spans="1:52" s="8" customFormat="1" ht="15.95" customHeight="1" x14ac:dyDescent="0.25">
      <c r="A559" s="36"/>
      <c r="B559" s="1029"/>
      <c r="C559" s="2"/>
      <c r="D559" s="1029"/>
      <c r="E559" s="1029"/>
      <c r="F559" s="1029"/>
      <c r="G559" s="1029"/>
      <c r="H559" s="1029"/>
      <c r="I559" s="1029"/>
      <c r="J559" s="1029"/>
      <c r="K559" s="1029"/>
      <c r="L559" s="1029"/>
      <c r="M559" s="1029"/>
      <c r="N559" s="1036"/>
      <c r="O559" s="1036"/>
      <c r="P559" s="1557"/>
      <c r="Q559" s="37"/>
      <c r="R559" s="37"/>
      <c r="S559" s="448"/>
      <c r="T559" s="448"/>
      <c r="U559" s="448"/>
      <c r="V559" s="448"/>
      <c r="W559" s="448"/>
      <c r="X559" s="448"/>
      <c r="Y559" s="1029"/>
      <c r="Z559" s="1029"/>
      <c r="AA559" s="1"/>
      <c r="AB559" s="1029"/>
      <c r="AC559" s="1029"/>
      <c r="AD559" s="55"/>
      <c r="AE559" s="1029" t="s">
        <v>1285</v>
      </c>
      <c r="AF559" s="1029" t="s">
        <v>1287</v>
      </c>
      <c r="AG559" s="39" t="s">
        <v>230</v>
      </c>
      <c r="AH559" s="1" t="s">
        <v>60</v>
      </c>
      <c r="AI559" s="54">
        <v>0.114</v>
      </c>
      <c r="AJ559" s="37">
        <v>5300</v>
      </c>
      <c r="AK559" s="40">
        <f>AJ559*0.087/365</f>
        <v>1.2632876712328767</v>
      </c>
      <c r="AL559" s="40">
        <f>AJ559*0.027/365</f>
        <v>0.39205479452054792</v>
      </c>
      <c r="AM559" s="40">
        <f>AK559+AL559</f>
        <v>1.6553424657534246</v>
      </c>
      <c r="AN559" s="40"/>
      <c r="AO559" s="40"/>
      <c r="AP559" s="40"/>
      <c r="AQ559" s="1644"/>
      <c r="AR559" s="91"/>
      <c r="AS559" s="56"/>
      <c r="AT559" s="1029"/>
      <c r="AU559" s="1029"/>
      <c r="AV559" s="920"/>
      <c r="AW559" s="1029"/>
      <c r="AX559" s="46"/>
      <c r="AY559" s="2391"/>
    </row>
    <row r="560" spans="1:52" s="8" customFormat="1" ht="15.95" customHeight="1" x14ac:dyDescent="0.25">
      <c r="A560" s="182">
        <v>85</v>
      </c>
      <c r="B560" s="170" t="s">
        <v>51</v>
      </c>
      <c r="C560" s="170" t="s">
        <v>59</v>
      </c>
      <c r="D560" s="166" t="s">
        <v>18999</v>
      </c>
      <c r="E560" s="166" t="s">
        <v>1289</v>
      </c>
      <c r="F560" s="166" t="s">
        <v>1290</v>
      </c>
      <c r="G560" s="166"/>
      <c r="H560" s="166" t="s">
        <v>219</v>
      </c>
      <c r="I560" s="166" t="s">
        <v>316</v>
      </c>
      <c r="J560" s="166" t="s">
        <v>221</v>
      </c>
      <c r="K560" s="166" t="s">
        <v>222</v>
      </c>
      <c r="L560" s="166" t="s">
        <v>221</v>
      </c>
      <c r="M560" s="166" t="s">
        <v>222</v>
      </c>
      <c r="N560" s="186">
        <v>2.5</v>
      </c>
      <c r="O560" s="186">
        <v>1.5</v>
      </c>
      <c r="P560" s="186">
        <f>N560*O560</f>
        <v>3.75</v>
      </c>
      <c r="Q560" s="184">
        <v>3</v>
      </c>
      <c r="R560" s="184"/>
      <c r="S560" s="183">
        <v>1</v>
      </c>
      <c r="T560" s="183"/>
      <c r="U560" s="183">
        <v>0</v>
      </c>
      <c r="V560" s="183"/>
      <c r="W560" s="183"/>
      <c r="X560" s="183"/>
      <c r="Y560" s="166" t="s">
        <v>63</v>
      </c>
      <c r="Z560" s="170" t="s">
        <v>224</v>
      </c>
      <c r="AA560" s="197" t="s">
        <v>225</v>
      </c>
      <c r="AB560" s="166" t="s">
        <v>1291</v>
      </c>
      <c r="AC560" s="166" t="s">
        <v>1292</v>
      </c>
      <c r="AD560" s="921" t="s">
        <v>1293</v>
      </c>
      <c r="AE560" s="166" t="s">
        <v>1294</v>
      </c>
      <c r="AF560" s="166" t="s">
        <v>348</v>
      </c>
      <c r="AG560" s="165" t="s">
        <v>230</v>
      </c>
      <c r="AH560" s="203" t="s">
        <v>59</v>
      </c>
      <c r="AI560" s="167">
        <v>0.114</v>
      </c>
      <c r="AJ560" s="168">
        <v>527.00099999999998</v>
      </c>
      <c r="AK560" s="167">
        <v>0.12561393698630136</v>
      </c>
      <c r="AL560" s="167">
        <v>3.8983635616438354E-2</v>
      </c>
      <c r="AM560" s="187">
        <f>AK560+AL560</f>
        <v>0.16459757260273972</v>
      </c>
      <c r="AN560" s="167">
        <f>SUM(AK560:AK564)</f>
        <v>1.0153186027397259</v>
      </c>
      <c r="AO560" s="167">
        <f>SUM(AL560:AL564)</f>
        <v>0.31509887671232878</v>
      </c>
      <c r="AP560" s="167">
        <f>AN560+AO560</f>
        <v>1.3304174794520547</v>
      </c>
      <c r="AQ560" s="372">
        <f>AP560*30</f>
        <v>39.912524383561639</v>
      </c>
      <c r="AR560" s="189" t="s">
        <v>231</v>
      </c>
      <c r="AS560" s="190" t="s">
        <v>431</v>
      </c>
      <c r="AT560" s="166" t="s">
        <v>232</v>
      </c>
      <c r="AU560" s="166" t="s">
        <v>59</v>
      </c>
      <c r="AV560" s="915" t="s">
        <v>1295</v>
      </c>
      <c r="AW560" s="166" t="s">
        <v>234</v>
      </c>
      <c r="AX560" s="46"/>
      <c r="AY560" s="2391"/>
    </row>
    <row r="561" spans="1:51" s="8" customFormat="1" ht="15.95" customHeight="1" x14ac:dyDescent="0.25">
      <c r="A561" s="36"/>
      <c r="B561" s="1029"/>
      <c r="C561" s="2"/>
      <c r="D561" s="1029"/>
      <c r="E561" s="1029"/>
      <c r="F561" s="1029"/>
      <c r="G561" s="1029"/>
      <c r="H561" s="1029"/>
      <c r="I561" s="1029"/>
      <c r="J561" s="1029"/>
      <c r="K561" s="1029"/>
      <c r="L561" s="1029"/>
      <c r="M561" s="1029"/>
      <c r="N561" s="1036"/>
      <c r="O561" s="1036"/>
      <c r="P561" s="1557"/>
      <c r="Q561" s="37"/>
      <c r="R561" s="448"/>
      <c r="S561" s="448"/>
      <c r="T561" s="448"/>
      <c r="U561" s="448"/>
      <c r="V561" s="448"/>
      <c r="W561" s="448"/>
      <c r="X561" s="448"/>
      <c r="Y561" s="1029"/>
      <c r="Z561" s="1029"/>
      <c r="AA561" s="1"/>
      <c r="AB561" s="1029"/>
      <c r="AC561" s="1029"/>
      <c r="AD561" s="60"/>
      <c r="AE561" s="1029" t="s">
        <v>1296</v>
      </c>
      <c r="AF561" s="1029" t="s">
        <v>350</v>
      </c>
      <c r="AG561" s="39" t="s">
        <v>230</v>
      </c>
      <c r="AH561" s="1" t="s">
        <v>59</v>
      </c>
      <c r="AI561" s="40">
        <v>0.114</v>
      </c>
      <c r="AJ561" s="1037">
        <v>521.27800000000002</v>
      </c>
      <c r="AK561" s="40">
        <v>0.12424982465753424</v>
      </c>
      <c r="AL561" s="40">
        <v>3.8560290410958903E-2</v>
      </c>
      <c r="AM561" s="41">
        <v>0.16281011506849313</v>
      </c>
      <c r="AN561" s="40"/>
      <c r="AO561" s="40"/>
      <c r="AP561" s="40"/>
      <c r="AQ561" s="367"/>
      <c r="AR561" s="42"/>
      <c r="AS561" s="43"/>
      <c r="AT561" s="1029"/>
      <c r="AU561" s="1029"/>
      <c r="AV561" s="44"/>
      <c r="AW561" s="1029"/>
      <c r="AX561" s="46"/>
      <c r="AY561" s="2391"/>
    </row>
    <row r="562" spans="1:51" s="8" customFormat="1" ht="15.95" customHeight="1" x14ac:dyDescent="0.25">
      <c r="A562" s="36"/>
      <c r="B562" s="1029"/>
      <c r="C562" s="2"/>
      <c r="D562" s="1029"/>
      <c r="E562" s="1029"/>
      <c r="F562" s="1029"/>
      <c r="G562" s="1029"/>
      <c r="H562" s="1029"/>
      <c r="I562" s="1029"/>
      <c r="J562" s="1029"/>
      <c r="K562" s="1029"/>
      <c r="L562" s="1029"/>
      <c r="M562" s="1029"/>
      <c r="N562" s="1036"/>
      <c r="O562" s="1036"/>
      <c r="P562" s="1557"/>
      <c r="Q562" s="37"/>
      <c r="R562" s="448"/>
      <c r="S562" s="448"/>
      <c r="T562" s="448"/>
      <c r="U562" s="448"/>
      <c r="V562" s="448"/>
      <c r="W562" s="448"/>
      <c r="X562" s="448"/>
      <c r="Y562" s="1029"/>
      <c r="Z562" s="1029"/>
      <c r="AA562" s="1"/>
      <c r="AB562" s="1029"/>
      <c r="AC562" s="1029"/>
      <c r="AD562" s="60"/>
      <c r="AE562" s="1029" t="s">
        <v>1297</v>
      </c>
      <c r="AF562" s="1029" t="s">
        <v>881</v>
      </c>
      <c r="AG562" s="39" t="s">
        <v>230</v>
      </c>
      <c r="AH562" s="1" t="s">
        <v>59</v>
      </c>
      <c r="AI562" s="40">
        <v>0.114</v>
      </c>
      <c r="AJ562" s="1037">
        <v>540.29</v>
      </c>
      <c r="AK562" s="40">
        <v>0.12878145205479449</v>
      </c>
      <c r="AL562" s="40">
        <v>3.9966657534246573E-2</v>
      </c>
      <c r="AM562" s="41">
        <v>0.16874810958904107</v>
      </c>
      <c r="AN562" s="40"/>
      <c r="AO562" s="40"/>
      <c r="AP562" s="40"/>
      <c r="AQ562" s="1644"/>
      <c r="AR562" s="1034"/>
      <c r="AS562" s="45"/>
      <c r="AT562" s="1029"/>
      <c r="AU562" s="1029"/>
      <c r="AV562" s="46"/>
      <c r="AW562" s="1029"/>
      <c r="AX562" s="46"/>
      <c r="AY562" s="2391"/>
    </row>
    <row r="563" spans="1:51" s="8" customFormat="1" ht="15.95" customHeight="1" x14ac:dyDescent="0.25">
      <c r="A563" s="36"/>
      <c r="B563" s="1029"/>
      <c r="C563" s="2"/>
      <c r="D563" s="1029"/>
      <c r="E563" s="1029"/>
      <c r="F563" s="1029"/>
      <c r="G563" s="1029"/>
      <c r="H563" s="1029"/>
      <c r="I563" s="1029"/>
      <c r="J563" s="1029"/>
      <c r="K563" s="1029"/>
      <c r="L563" s="1029"/>
      <c r="M563" s="1029"/>
      <c r="N563" s="1036"/>
      <c r="O563" s="1036"/>
      <c r="P563" s="1557"/>
      <c r="Q563" s="37"/>
      <c r="R563" s="448"/>
      <c r="S563" s="448"/>
      <c r="T563" s="448"/>
      <c r="U563" s="448"/>
      <c r="V563" s="448"/>
      <c r="W563" s="448"/>
      <c r="X563" s="448"/>
      <c r="Y563" s="1029"/>
      <c r="Z563" s="1029"/>
      <c r="AA563" s="1"/>
      <c r="AB563" s="1029"/>
      <c r="AC563" s="1029"/>
      <c r="AD563" s="60"/>
      <c r="AE563" s="1029" t="s">
        <v>1298</v>
      </c>
      <c r="AF563" s="1029" t="s">
        <v>238</v>
      </c>
      <c r="AG563" s="39" t="s">
        <v>230</v>
      </c>
      <c r="AH563" s="1" t="s">
        <v>59</v>
      </c>
      <c r="AI563" s="40">
        <v>0.114</v>
      </c>
      <c r="AJ563" s="1037">
        <v>71.100999999999999</v>
      </c>
      <c r="AK563" s="40">
        <v>1.69473616438356E-2</v>
      </c>
      <c r="AL563" s="40">
        <v>5.2595260273972603E-3</v>
      </c>
      <c r="AM563" s="41">
        <v>2.2206887671232876E-2</v>
      </c>
      <c r="AN563" s="40"/>
      <c r="AO563" s="40"/>
      <c r="AP563" s="40"/>
      <c r="AQ563" s="368"/>
      <c r="AR563" s="47"/>
      <c r="AS563" s="48"/>
      <c r="AT563" s="1029"/>
      <c r="AU563" s="1029"/>
      <c r="AV563" s="46"/>
      <c r="AW563" s="1029"/>
      <c r="AX563" s="46"/>
      <c r="AY563" s="2391"/>
    </row>
    <row r="564" spans="1:51" s="8" customFormat="1" ht="15.95" customHeight="1" x14ac:dyDescent="0.25">
      <c r="A564" s="36"/>
      <c r="B564" s="1029"/>
      <c r="C564" s="2"/>
      <c r="D564" s="1029"/>
      <c r="E564" s="1029"/>
      <c r="F564" s="1029"/>
      <c r="G564" s="1029"/>
      <c r="H564" s="1029"/>
      <c r="I564" s="1029"/>
      <c r="J564" s="1029"/>
      <c r="K564" s="1029"/>
      <c r="L564" s="1029"/>
      <c r="M564" s="1029"/>
      <c r="N564" s="1036"/>
      <c r="O564" s="1036"/>
      <c r="P564" s="1557"/>
      <c r="Q564" s="37"/>
      <c r="R564" s="448"/>
      <c r="S564" s="448"/>
      <c r="T564" s="448"/>
      <c r="U564" s="448"/>
      <c r="V564" s="448"/>
      <c r="W564" s="448"/>
      <c r="X564" s="448"/>
      <c r="Y564" s="1029"/>
      <c r="Z564" s="1029"/>
      <c r="AA564" s="1"/>
      <c r="AB564" s="1029"/>
      <c r="AC564" s="1029"/>
      <c r="AD564" s="60"/>
      <c r="AE564" s="1029" t="s">
        <v>1285</v>
      </c>
      <c r="AF564" s="1029" t="s">
        <v>1041</v>
      </c>
      <c r="AG564" s="39" t="s">
        <v>230</v>
      </c>
      <c r="AH564" s="1" t="s">
        <v>60</v>
      </c>
      <c r="AI564" s="54">
        <v>0.114</v>
      </c>
      <c r="AJ564" s="37">
        <v>2600</v>
      </c>
      <c r="AK564" s="40">
        <f>AJ564*0.087/365</f>
        <v>0.61972602739726024</v>
      </c>
      <c r="AL564" s="40">
        <f>AJ564*0.027/365</f>
        <v>0.19232876712328767</v>
      </c>
      <c r="AM564" s="40">
        <f>AK564+AL564</f>
        <v>0.81205479452054785</v>
      </c>
      <c r="AN564" s="40"/>
      <c r="AO564" s="40"/>
      <c r="AP564" s="40"/>
      <c r="AQ564" s="368"/>
      <c r="AR564" s="47"/>
      <c r="AS564" s="48"/>
      <c r="AT564" s="1029"/>
      <c r="AU564" s="1029"/>
      <c r="AV564" s="46"/>
      <c r="AW564" s="1029"/>
      <c r="AX564" s="46"/>
      <c r="AY564" s="2391"/>
    </row>
    <row r="565" spans="1:51" s="8" customFormat="1" ht="15.95" customHeight="1" x14ac:dyDescent="0.25">
      <c r="A565" s="2145">
        <v>86</v>
      </c>
      <c r="B565" s="2147" t="s">
        <v>51</v>
      </c>
      <c r="C565" s="2146" t="s">
        <v>59</v>
      </c>
      <c r="D565" s="2147" t="s">
        <v>19000</v>
      </c>
      <c r="E565" s="2147" t="s">
        <v>1300</v>
      </c>
      <c r="F565" s="2147" t="s">
        <v>1301</v>
      </c>
      <c r="G565" s="2147"/>
      <c r="H565" s="2147" t="s">
        <v>732</v>
      </c>
      <c r="I565" s="2147">
        <v>0</v>
      </c>
      <c r="J565" s="2147" t="s">
        <v>317</v>
      </c>
      <c r="K565" s="2147">
        <v>0</v>
      </c>
      <c r="L565" s="2147" t="s">
        <v>317</v>
      </c>
      <c r="M565" s="2147">
        <v>0</v>
      </c>
      <c r="N565" s="2148">
        <v>3</v>
      </c>
      <c r="O565" s="2148">
        <v>1.5</v>
      </c>
      <c r="P565" s="2148">
        <f>N565*O565</f>
        <v>4.5</v>
      </c>
      <c r="Q565" s="2149">
        <v>1</v>
      </c>
      <c r="R565" s="2149"/>
      <c r="S565" s="2150">
        <v>1</v>
      </c>
      <c r="T565" s="2150"/>
      <c r="U565" s="2150">
        <v>0</v>
      </c>
      <c r="V565" s="2150"/>
      <c r="W565" s="2150"/>
      <c r="X565" s="2150"/>
      <c r="Y565" s="2147" t="s">
        <v>61</v>
      </c>
      <c r="Z565" s="2147" t="s">
        <v>230</v>
      </c>
      <c r="AA565" s="2176" t="s">
        <v>230</v>
      </c>
      <c r="AB565" s="2147" t="s">
        <v>230</v>
      </c>
      <c r="AC565" s="2147" t="s">
        <v>230</v>
      </c>
      <c r="AD565" s="2147" t="s">
        <v>230</v>
      </c>
      <c r="AE565" s="2147" t="s">
        <v>79</v>
      </c>
      <c r="AF565" s="2147" t="s">
        <v>434</v>
      </c>
      <c r="AG565" s="2151" t="s">
        <v>230</v>
      </c>
      <c r="AH565" s="2176" t="s">
        <v>59</v>
      </c>
      <c r="AI565" s="2152">
        <v>0.114</v>
      </c>
      <c r="AJ565" s="2153">
        <v>245.89500000000001</v>
      </c>
      <c r="AK565" s="2152">
        <v>5.8610589041095888E-2</v>
      </c>
      <c r="AL565" s="2152">
        <v>1.8189493150684931E-2</v>
      </c>
      <c r="AM565" s="2154">
        <f>AK565+AL565</f>
        <v>7.6800082191780819E-2</v>
      </c>
      <c r="AN565" s="2152">
        <f>SUM(AK565:AK566)</f>
        <v>7.1719939726027387E-2</v>
      </c>
      <c r="AO565" s="2152">
        <f>SUM(AL565:AL566)</f>
        <v>2.2257912328767122E-2</v>
      </c>
      <c r="AP565" s="2152">
        <f>AN565+AO565</f>
        <v>9.3977852054794503E-2</v>
      </c>
      <c r="AQ565" s="2155">
        <f>AP565*30</f>
        <v>2.8193355616438351</v>
      </c>
      <c r="AR565" s="2156" t="s">
        <v>231</v>
      </c>
      <c r="AS565" s="2158"/>
      <c r="AT565" s="2147" t="s">
        <v>232</v>
      </c>
      <c r="AU565" s="2147" t="s">
        <v>59</v>
      </c>
      <c r="AV565" s="2159" t="s">
        <v>1302</v>
      </c>
      <c r="AW565" s="2147" t="s">
        <v>1122</v>
      </c>
      <c r="AX565" s="46"/>
      <c r="AY565" s="2391"/>
    </row>
    <row r="566" spans="1:51" s="8" customFormat="1" ht="15.95" customHeight="1" x14ac:dyDescent="0.25">
      <c r="A566" s="36"/>
      <c r="B566" s="1029"/>
      <c r="C566" s="2"/>
      <c r="D566" s="1029"/>
      <c r="E566" s="1029"/>
      <c r="F566" s="1029"/>
      <c r="G566" s="1029"/>
      <c r="H566" s="1029"/>
      <c r="I566" s="1029"/>
      <c r="J566" s="1029"/>
      <c r="K566" s="1029"/>
      <c r="L566" s="1029"/>
      <c r="M566" s="1029"/>
      <c r="N566" s="1036"/>
      <c r="O566" s="1036"/>
      <c r="P566" s="1557"/>
      <c r="Q566" s="37"/>
      <c r="R566" s="448"/>
      <c r="S566" s="448"/>
      <c r="T566" s="448"/>
      <c r="U566" s="448"/>
      <c r="V566" s="448"/>
      <c r="W566" s="448"/>
      <c r="X566" s="448"/>
      <c r="Y566" s="1029"/>
      <c r="Z566" s="1029"/>
      <c r="AA566" s="1"/>
      <c r="AB566" s="1029"/>
      <c r="AC566" s="1029"/>
      <c r="AD566" s="1029"/>
      <c r="AE566" s="1029" t="s">
        <v>1303</v>
      </c>
      <c r="AF566" s="1029" t="s">
        <v>229</v>
      </c>
      <c r="AG566" s="39" t="s">
        <v>230</v>
      </c>
      <c r="AH566" s="1" t="s">
        <v>59</v>
      </c>
      <c r="AI566" s="40">
        <v>0.114</v>
      </c>
      <c r="AJ566" s="1037">
        <v>54.999000000000002</v>
      </c>
      <c r="AK566" s="40">
        <v>1.3109350684931506E-2</v>
      </c>
      <c r="AL566" s="40">
        <v>4.0684191780821924E-3</v>
      </c>
      <c r="AM566" s="41">
        <v>1.7177769863013698E-2</v>
      </c>
      <c r="AN566" s="40"/>
      <c r="AO566" s="40"/>
      <c r="AP566" s="40"/>
      <c r="AQ566" s="369"/>
      <c r="AR566" s="49"/>
      <c r="AS566" s="50"/>
      <c r="AT566" s="1029"/>
      <c r="AU566" s="1029"/>
      <c r="AV566" s="44"/>
      <c r="AW566" s="1029"/>
      <c r="AX566" s="46"/>
      <c r="AY566" s="2391"/>
    </row>
    <row r="567" spans="1:51" s="8" customFormat="1" ht="15.95" customHeight="1" x14ac:dyDescent="0.25">
      <c r="A567" s="182">
        <v>87</v>
      </c>
      <c r="B567" s="166" t="s">
        <v>51</v>
      </c>
      <c r="C567" s="170" t="s">
        <v>59</v>
      </c>
      <c r="D567" s="166" t="s">
        <v>19001</v>
      </c>
      <c r="E567" s="166" t="s">
        <v>1305</v>
      </c>
      <c r="F567" s="166" t="s">
        <v>1306</v>
      </c>
      <c r="G567" s="166"/>
      <c r="H567" s="166" t="s">
        <v>219</v>
      </c>
      <c r="I567" s="166" t="s">
        <v>220</v>
      </c>
      <c r="J567" s="166" t="s">
        <v>221</v>
      </c>
      <c r="K567" s="166" t="s">
        <v>222</v>
      </c>
      <c r="L567" s="166" t="s">
        <v>317</v>
      </c>
      <c r="M567" s="166">
        <v>0</v>
      </c>
      <c r="N567" s="186">
        <v>9.5</v>
      </c>
      <c r="O567" s="186">
        <v>2.35</v>
      </c>
      <c r="P567" s="186">
        <f>N567*O567</f>
        <v>22.324999999999999</v>
      </c>
      <c r="Q567" s="184">
        <v>1</v>
      </c>
      <c r="R567" s="184"/>
      <c r="S567" s="183">
        <v>1</v>
      </c>
      <c r="T567" s="183"/>
      <c r="U567" s="183">
        <v>0</v>
      </c>
      <c r="V567" s="183"/>
      <c r="W567" s="183"/>
      <c r="X567" s="183"/>
      <c r="Y567" s="166" t="s">
        <v>61</v>
      </c>
      <c r="Z567" s="166" t="s">
        <v>230</v>
      </c>
      <c r="AA567" s="203" t="s">
        <v>230</v>
      </c>
      <c r="AB567" s="166" t="s">
        <v>230</v>
      </c>
      <c r="AC567" s="166" t="s">
        <v>230</v>
      </c>
      <c r="AD567" s="166" t="s">
        <v>230</v>
      </c>
      <c r="AE567" s="166" t="s">
        <v>80</v>
      </c>
      <c r="AF567" s="166" t="s">
        <v>1307</v>
      </c>
      <c r="AG567" s="165" t="s">
        <v>230</v>
      </c>
      <c r="AH567" s="203" t="s">
        <v>59</v>
      </c>
      <c r="AI567" s="167">
        <v>0.114</v>
      </c>
      <c r="AJ567" s="168">
        <v>210.87800000000001</v>
      </c>
      <c r="AK567" s="167">
        <v>5.0264071232876711E-2</v>
      </c>
      <c r="AL567" s="167">
        <v>1.5599194520547947E-2</v>
      </c>
      <c r="AM567" s="187">
        <f t="shared" ref="AM567:AM573" si="62">AK567+AL567</f>
        <v>6.586326575342466E-2</v>
      </c>
      <c r="AN567" s="167">
        <f t="shared" ref="AN567:AO572" si="63">AK567</f>
        <v>5.0264071232876711E-2</v>
      </c>
      <c r="AO567" s="167">
        <f t="shared" si="63"/>
        <v>1.5599194520547947E-2</v>
      </c>
      <c r="AP567" s="167">
        <f>AN567+AO567</f>
        <v>6.586326575342466E-2</v>
      </c>
      <c r="AQ567" s="372">
        <f t="shared" ref="AQ567:AQ572" si="64">AP567*30</f>
        <v>1.9758979726027399</v>
      </c>
      <c r="AR567" s="189" t="s">
        <v>231</v>
      </c>
      <c r="AS567" s="190"/>
      <c r="AT567" s="166" t="s">
        <v>232</v>
      </c>
      <c r="AU567" s="166" t="s">
        <v>59</v>
      </c>
      <c r="AV567" s="1931" t="s">
        <v>1308</v>
      </c>
      <c r="AW567" s="166" t="s">
        <v>1122</v>
      </c>
      <c r="AX567" s="46"/>
      <c r="AY567" s="2391"/>
    </row>
    <row r="568" spans="1:51" s="8" customFormat="1" ht="15.95" customHeight="1" x14ac:dyDescent="0.25">
      <c r="A568" s="182">
        <v>88</v>
      </c>
      <c r="B568" s="166" t="s">
        <v>51</v>
      </c>
      <c r="C568" s="170" t="s">
        <v>59</v>
      </c>
      <c r="D568" s="166" t="s">
        <v>19002</v>
      </c>
      <c r="E568" s="166" t="s">
        <v>1310</v>
      </c>
      <c r="F568" s="166" t="s">
        <v>1311</v>
      </c>
      <c r="G568" s="166"/>
      <c r="H568" s="166" t="s">
        <v>219</v>
      </c>
      <c r="I568" s="166" t="s">
        <v>220</v>
      </c>
      <c r="J568" s="166" t="s">
        <v>221</v>
      </c>
      <c r="K568" s="166" t="s">
        <v>222</v>
      </c>
      <c r="L568" s="166" t="s">
        <v>317</v>
      </c>
      <c r="M568" s="166">
        <v>0</v>
      </c>
      <c r="N568" s="186">
        <v>3</v>
      </c>
      <c r="O568" s="186">
        <v>1.5</v>
      </c>
      <c r="P568" s="186">
        <f>N568*O568</f>
        <v>4.5</v>
      </c>
      <c r="Q568" s="184">
        <v>1</v>
      </c>
      <c r="R568" s="184"/>
      <c r="S568" s="183">
        <v>1</v>
      </c>
      <c r="T568" s="183"/>
      <c r="U568" s="183">
        <v>0</v>
      </c>
      <c r="V568" s="183"/>
      <c r="W568" s="183"/>
      <c r="X568" s="183"/>
      <c r="Y568" s="166" t="s">
        <v>61</v>
      </c>
      <c r="Z568" s="166" t="s">
        <v>230</v>
      </c>
      <c r="AA568" s="203" t="s">
        <v>230</v>
      </c>
      <c r="AB568" s="166" t="s">
        <v>230</v>
      </c>
      <c r="AC568" s="166" t="s">
        <v>230</v>
      </c>
      <c r="AD568" s="166" t="s">
        <v>230</v>
      </c>
      <c r="AE568" s="166" t="s">
        <v>81</v>
      </c>
      <c r="AF568" s="166" t="s">
        <v>1124</v>
      </c>
      <c r="AG568" s="165" t="s">
        <v>230</v>
      </c>
      <c r="AH568" s="203" t="s">
        <v>59</v>
      </c>
      <c r="AI568" s="167">
        <v>0.114</v>
      </c>
      <c r="AJ568" s="168">
        <v>126.1</v>
      </c>
      <c r="AK568" s="167">
        <v>3.005671232876712E-2</v>
      </c>
      <c r="AL568" s="167">
        <v>9.3279452054794518E-3</v>
      </c>
      <c r="AM568" s="187">
        <f t="shared" si="62"/>
        <v>3.9384657534246574E-2</v>
      </c>
      <c r="AN568" s="167">
        <f t="shared" si="63"/>
        <v>3.005671232876712E-2</v>
      </c>
      <c r="AO568" s="167">
        <f t="shared" si="63"/>
        <v>9.3279452054794518E-3</v>
      </c>
      <c r="AP568" s="167">
        <f>AN568+AO568</f>
        <v>3.9384657534246574E-2</v>
      </c>
      <c r="AQ568" s="372">
        <f t="shared" si="64"/>
        <v>1.1815397260273972</v>
      </c>
      <c r="AR568" s="189" t="s">
        <v>231</v>
      </c>
      <c r="AS568" s="190"/>
      <c r="AT568" s="166" t="s">
        <v>232</v>
      </c>
      <c r="AU568" s="166" t="s">
        <v>59</v>
      </c>
      <c r="AV568" s="1931" t="s">
        <v>1312</v>
      </c>
      <c r="AW568" s="166" t="s">
        <v>1122</v>
      </c>
      <c r="AX568" s="46"/>
      <c r="AY568" s="2391"/>
    </row>
    <row r="569" spans="1:51" s="8" customFormat="1" ht="15.95" customHeight="1" x14ac:dyDescent="0.25">
      <c r="A569" s="182">
        <v>89</v>
      </c>
      <c r="B569" s="166" t="s">
        <v>51</v>
      </c>
      <c r="C569" s="170" t="s">
        <v>59</v>
      </c>
      <c r="D569" s="166" t="s">
        <v>19003</v>
      </c>
      <c r="E569" s="166" t="s">
        <v>1314</v>
      </c>
      <c r="F569" s="166" t="s">
        <v>1315</v>
      </c>
      <c r="G569" s="166"/>
      <c r="H569" s="166" t="s">
        <v>219</v>
      </c>
      <c r="I569" s="166" t="s">
        <v>220</v>
      </c>
      <c r="J569" s="166" t="s">
        <v>221</v>
      </c>
      <c r="K569" s="166" t="s">
        <v>222</v>
      </c>
      <c r="L569" s="166" t="s">
        <v>317</v>
      </c>
      <c r="M569" s="166">
        <v>0</v>
      </c>
      <c r="N569" s="186">
        <v>3</v>
      </c>
      <c r="O569" s="186">
        <v>1.5</v>
      </c>
      <c r="P569" s="186">
        <f>N569*O569</f>
        <v>4.5</v>
      </c>
      <c r="Q569" s="184">
        <v>1</v>
      </c>
      <c r="R569" s="184"/>
      <c r="S569" s="183">
        <v>1</v>
      </c>
      <c r="T569" s="183"/>
      <c r="U569" s="183">
        <v>0</v>
      </c>
      <c r="V569" s="183"/>
      <c r="W569" s="183"/>
      <c r="X569" s="183"/>
      <c r="Y569" s="166" t="s">
        <v>61</v>
      </c>
      <c r="Z569" s="166" t="s">
        <v>230</v>
      </c>
      <c r="AA569" s="203" t="s">
        <v>230</v>
      </c>
      <c r="AB569" s="166" t="s">
        <v>230</v>
      </c>
      <c r="AC569" s="166" t="s">
        <v>230</v>
      </c>
      <c r="AD569" s="166" t="s">
        <v>230</v>
      </c>
      <c r="AE569" s="166" t="s">
        <v>82</v>
      </c>
      <c r="AF569" s="166" t="s">
        <v>1316</v>
      </c>
      <c r="AG569" s="165" t="s">
        <v>230</v>
      </c>
      <c r="AH569" s="203" t="s">
        <v>59</v>
      </c>
      <c r="AI569" s="167">
        <v>0.114</v>
      </c>
      <c r="AJ569" s="168">
        <v>229.79300000000001</v>
      </c>
      <c r="AK569" s="167">
        <v>5.4772578082191777E-2</v>
      </c>
      <c r="AL569" s="167">
        <v>1.6998386301369864E-2</v>
      </c>
      <c r="AM569" s="187">
        <f t="shared" si="62"/>
        <v>7.1770964383561647E-2</v>
      </c>
      <c r="AN569" s="167">
        <f t="shared" si="63"/>
        <v>5.4772578082191777E-2</v>
      </c>
      <c r="AO569" s="167">
        <f t="shared" si="63"/>
        <v>1.6998386301369864E-2</v>
      </c>
      <c r="AP569" s="167">
        <f>AN569+AO569</f>
        <v>7.1770964383561647E-2</v>
      </c>
      <c r="AQ569" s="372">
        <f t="shared" si="64"/>
        <v>2.1531289315068496</v>
      </c>
      <c r="AR569" s="189" t="s">
        <v>231</v>
      </c>
      <c r="AS569" s="190"/>
      <c r="AT569" s="166" t="s">
        <v>232</v>
      </c>
      <c r="AU569" s="166" t="s">
        <v>59</v>
      </c>
      <c r="AV569" s="1931" t="s">
        <v>1317</v>
      </c>
      <c r="AW569" s="166" t="s">
        <v>1122</v>
      </c>
      <c r="AX569" s="46"/>
      <c r="AY569" s="2391"/>
    </row>
    <row r="570" spans="1:51" s="8" customFormat="1" ht="15.95" customHeight="1" x14ac:dyDescent="0.25">
      <c r="A570" s="182">
        <v>90</v>
      </c>
      <c r="B570" s="166" t="s">
        <v>51</v>
      </c>
      <c r="C570" s="170" t="s">
        <v>59</v>
      </c>
      <c r="D570" s="166" t="s">
        <v>19004</v>
      </c>
      <c r="E570" s="166" t="s">
        <v>1319</v>
      </c>
      <c r="F570" s="166" t="s">
        <v>1320</v>
      </c>
      <c r="G570" s="166"/>
      <c r="H570" s="166" t="s">
        <v>219</v>
      </c>
      <c r="I570" s="166" t="s">
        <v>220</v>
      </c>
      <c r="J570" s="166" t="s">
        <v>221</v>
      </c>
      <c r="K570" s="166" t="s">
        <v>222</v>
      </c>
      <c r="L570" s="166" t="s">
        <v>317</v>
      </c>
      <c r="M570" s="166">
        <v>0</v>
      </c>
      <c r="N570" s="186">
        <v>3</v>
      </c>
      <c r="O570" s="186">
        <v>1.5</v>
      </c>
      <c r="P570" s="186">
        <f>N570*O570</f>
        <v>4.5</v>
      </c>
      <c r="Q570" s="184">
        <v>1</v>
      </c>
      <c r="R570" s="184"/>
      <c r="S570" s="183">
        <v>1</v>
      </c>
      <c r="T570" s="183"/>
      <c r="U570" s="183">
        <v>0</v>
      </c>
      <c r="V570" s="183"/>
      <c r="W570" s="183"/>
      <c r="X570" s="183"/>
      <c r="Y570" s="166" t="s">
        <v>61</v>
      </c>
      <c r="Z570" s="166" t="s">
        <v>230</v>
      </c>
      <c r="AA570" s="203" t="s">
        <v>230</v>
      </c>
      <c r="AB570" s="166" t="s">
        <v>230</v>
      </c>
      <c r="AC570" s="166" t="s">
        <v>230</v>
      </c>
      <c r="AD570" s="166" t="s">
        <v>230</v>
      </c>
      <c r="AE570" s="166" t="s">
        <v>83</v>
      </c>
      <c r="AF570" s="166" t="s">
        <v>810</v>
      </c>
      <c r="AG570" s="165" t="s">
        <v>230</v>
      </c>
      <c r="AH570" s="203" t="s">
        <v>59</v>
      </c>
      <c r="AI570" s="167">
        <v>0.114</v>
      </c>
      <c r="AJ570" s="168">
        <v>149.089</v>
      </c>
      <c r="AK570" s="167">
        <v>3.5536282191780816E-2</v>
      </c>
      <c r="AL570" s="167">
        <v>1.1028501369863013E-2</v>
      </c>
      <c r="AM570" s="187">
        <f t="shared" si="62"/>
        <v>4.6564783561643827E-2</v>
      </c>
      <c r="AN570" s="167">
        <f>SUM(AK570:AK571)</f>
        <v>0.14896093972602739</v>
      </c>
      <c r="AO570" s="167">
        <f t="shared" si="63"/>
        <v>1.1028501369863013E-2</v>
      </c>
      <c r="AP570" s="167">
        <f>SUM(AM570:AM571)</f>
        <v>0.15998944109589042</v>
      </c>
      <c r="AQ570" s="372">
        <f>AP570*30</f>
        <v>4.7996832328767125</v>
      </c>
      <c r="AR570" s="189" t="s">
        <v>231</v>
      </c>
      <c r="AS570" s="190"/>
      <c r="AT570" s="166" t="s">
        <v>232</v>
      </c>
      <c r="AU570" s="166" t="s">
        <v>59</v>
      </c>
      <c r="AV570" s="1931" t="s">
        <v>1321</v>
      </c>
      <c r="AW570" s="166" t="s">
        <v>1122</v>
      </c>
      <c r="AX570" s="46"/>
      <c r="AY570" s="2391"/>
    </row>
    <row r="571" spans="1:51" s="1099" customFormat="1" ht="15.95" customHeight="1" x14ac:dyDescent="0.25">
      <c r="A571" s="1061"/>
      <c r="B571" s="2604"/>
      <c r="C571" s="1062"/>
      <c r="D571" s="2604"/>
      <c r="E571" s="2604"/>
      <c r="F571" s="2604"/>
      <c r="G571" s="2604"/>
      <c r="H571" s="2604"/>
      <c r="I571" s="2604"/>
      <c r="J571" s="2604"/>
      <c r="K571" s="2604"/>
      <c r="L571" s="2604"/>
      <c r="M571" s="2604"/>
      <c r="N571" s="2609"/>
      <c r="O571" s="2609"/>
      <c r="P571" s="2609"/>
      <c r="Q571" s="831"/>
      <c r="R571" s="831"/>
      <c r="S571" s="2608"/>
      <c r="T571" s="2608"/>
      <c r="U571" s="2608"/>
      <c r="V571" s="2608"/>
      <c r="W571" s="2608"/>
      <c r="X571" s="2608"/>
      <c r="Y571" s="2604"/>
      <c r="Z571" s="2604"/>
      <c r="AA571" s="754"/>
      <c r="AB571" s="2604"/>
      <c r="AC571" s="2604" t="s">
        <v>25718</v>
      </c>
      <c r="AD571" s="1383" t="s">
        <v>12863</v>
      </c>
      <c r="AE571" s="2604" t="s">
        <v>25719</v>
      </c>
      <c r="AF571" s="2604" t="s">
        <v>12860</v>
      </c>
      <c r="AG571" s="2605" t="s">
        <v>25720</v>
      </c>
      <c r="AH571" s="754" t="s">
        <v>506</v>
      </c>
      <c r="AI571" s="2609">
        <v>2.0699999999999998</v>
      </c>
      <c r="AJ571" s="831">
        <v>20</v>
      </c>
      <c r="AK571" s="378">
        <f>AJ571*AI571/365</f>
        <v>0.11342465753424658</v>
      </c>
      <c r="AL571" s="378">
        <v>0</v>
      </c>
      <c r="AM571" s="380">
        <f>SUM(AK571:AL571)</f>
        <v>0.11342465753424658</v>
      </c>
      <c r="AN571" s="378"/>
      <c r="AO571" s="378"/>
      <c r="AP571" s="378"/>
      <c r="AQ571" s="771"/>
      <c r="AR571" s="1096"/>
      <c r="AS571" s="1097"/>
      <c r="AT571" s="2604"/>
      <c r="AU571" s="2604"/>
      <c r="AV571" s="2625"/>
      <c r="AW571" s="2604"/>
      <c r="AX571" s="2460" t="s">
        <v>25721</v>
      </c>
      <c r="AY571" s="2604"/>
    </row>
    <row r="572" spans="1:51" s="8" customFormat="1" ht="15.95" customHeight="1" x14ac:dyDescent="0.25">
      <c r="A572" s="182">
        <v>91</v>
      </c>
      <c r="B572" s="166" t="s">
        <v>51</v>
      </c>
      <c r="C572" s="170" t="s">
        <v>59</v>
      </c>
      <c r="D572" s="166" t="s">
        <v>19005</v>
      </c>
      <c r="E572" s="166" t="s">
        <v>1310</v>
      </c>
      <c r="F572" s="166" t="s">
        <v>1323</v>
      </c>
      <c r="G572" s="166"/>
      <c r="H572" s="166" t="s">
        <v>219</v>
      </c>
      <c r="I572" s="166" t="s">
        <v>220</v>
      </c>
      <c r="J572" s="166" t="s">
        <v>221</v>
      </c>
      <c r="K572" s="166" t="s">
        <v>222</v>
      </c>
      <c r="L572" s="166" t="s">
        <v>317</v>
      </c>
      <c r="M572" s="166">
        <v>0</v>
      </c>
      <c r="N572" s="186">
        <v>3</v>
      </c>
      <c r="O572" s="186">
        <v>1.5</v>
      </c>
      <c r="P572" s="186">
        <f>N572*O572</f>
        <v>4.5</v>
      </c>
      <c r="Q572" s="184">
        <v>3</v>
      </c>
      <c r="R572" s="184"/>
      <c r="S572" s="183">
        <v>1</v>
      </c>
      <c r="T572" s="183"/>
      <c r="U572" s="183">
        <v>0</v>
      </c>
      <c r="V572" s="183"/>
      <c r="W572" s="183"/>
      <c r="X572" s="183"/>
      <c r="Y572" s="166" t="s">
        <v>61</v>
      </c>
      <c r="Z572" s="166" t="s">
        <v>230</v>
      </c>
      <c r="AA572" s="203" t="s">
        <v>230</v>
      </c>
      <c r="AB572" s="166" t="s">
        <v>230</v>
      </c>
      <c r="AC572" s="166" t="s">
        <v>230</v>
      </c>
      <c r="AD572" s="166" t="s">
        <v>230</v>
      </c>
      <c r="AE572" s="166" t="s">
        <v>1324</v>
      </c>
      <c r="AF572" s="166" t="s">
        <v>1325</v>
      </c>
      <c r="AG572" s="165" t="s">
        <v>230</v>
      </c>
      <c r="AH572" s="203" t="s">
        <v>59</v>
      </c>
      <c r="AI572" s="167">
        <v>0.114</v>
      </c>
      <c r="AJ572" s="168">
        <v>200.01399999999998</v>
      </c>
      <c r="AK572" s="167">
        <v>4.7674569863013688E-2</v>
      </c>
      <c r="AL572" s="167">
        <v>1.4795556164383558E-2</v>
      </c>
      <c r="AM572" s="187">
        <f t="shared" si="62"/>
        <v>6.2470126027397245E-2</v>
      </c>
      <c r="AN572" s="167">
        <f t="shared" si="63"/>
        <v>4.7674569863013688E-2</v>
      </c>
      <c r="AO572" s="167">
        <f t="shared" si="63"/>
        <v>1.4795556164383558E-2</v>
      </c>
      <c r="AP572" s="167">
        <f>AN572+AO572</f>
        <v>6.2470126027397245E-2</v>
      </c>
      <c r="AQ572" s="372">
        <f t="shared" si="64"/>
        <v>1.8741037808219174</v>
      </c>
      <c r="AR572" s="189" t="s">
        <v>231</v>
      </c>
      <c r="AS572" s="190"/>
      <c r="AT572" s="166" t="s">
        <v>232</v>
      </c>
      <c r="AU572" s="166" t="s">
        <v>59</v>
      </c>
      <c r="AV572" s="1931" t="s">
        <v>1326</v>
      </c>
      <c r="AW572" s="166" t="s">
        <v>1122</v>
      </c>
      <c r="AX572" s="46"/>
      <c r="AY572" s="2391"/>
    </row>
    <row r="573" spans="1:51" s="8" customFormat="1" ht="15.95" customHeight="1" x14ac:dyDescent="0.2">
      <c r="A573" s="182">
        <v>92</v>
      </c>
      <c r="B573" s="166" t="s">
        <v>51</v>
      </c>
      <c r="C573" s="170" t="s">
        <v>59</v>
      </c>
      <c r="D573" s="354" t="s">
        <v>18938</v>
      </c>
      <c r="E573" s="166" t="s">
        <v>1328</v>
      </c>
      <c r="F573" s="166" t="s">
        <v>1329</v>
      </c>
      <c r="G573" s="166"/>
      <c r="H573" s="354" t="s">
        <v>219</v>
      </c>
      <c r="I573" s="354" t="s">
        <v>220</v>
      </c>
      <c r="J573" s="354" t="s">
        <v>221</v>
      </c>
      <c r="K573" s="354" t="s">
        <v>17587</v>
      </c>
      <c r="L573" s="354" t="s">
        <v>221</v>
      </c>
      <c r="M573" s="354" t="s">
        <v>879</v>
      </c>
      <c r="N573" s="360">
        <v>6.4</v>
      </c>
      <c r="O573" s="360">
        <v>2.2000000000000002</v>
      </c>
      <c r="P573" s="360">
        <f>O573*N573</f>
        <v>14.080000000000002</v>
      </c>
      <c r="Q573" s="184">
        <v>3</v>
      </c>
      <c r="R573" s="184"/>
      <c r="S573" s="183">
        <v>1</v>
      </c>
      <c r="T573" s="183"/>
      <c r="U573" s="183">
        <v>0</v>
      </c>
      <c r="V573" s="183"/>
      <c r="W573" s="183"/>
      <c r="X573" s="183"/>
      <c r="Y573" s="354" t="s">
        <v>63</v>
      </c>
      <c r="Z573" s="366" t="s">
        <v>224</v>
      </c>
      <c r="AA573" s="762" t="s">
        <v>225</v>
      </c>
      <c r="AB573" s="354" t="s">
        <v>1291</v>
      </c>
      <c r="AC573" s="354" t="s">
        <v>1292</v>
      </c>
      <c r="AD573" s="946" t="s">
        <v>1293</v>
      </c>
      <c r="AE573" s="166" t="s">
        <v>1330</v>
      </c>
      <c r="AF573" s="166" t="s">
        <v>881</v>
      </c>
      <c r="AG573" s="165" t="s">
        <v>230</v>
      </c>
      <c r="AH573" s="203" t="s">
        <v>59</v>
      </c>
      <c r="AI573" s="167">
        <v>0.114</v>
      </c>
      <c r="AJ573" s="168">
        <v>894.92200000000003</v>
      </c>
      <c r="AK573" s="167">
        <v>0.21331017534246577</v>
      </c>
      <c r="AL573" s="167">
        <v>6.6199709589041103E-2</v>
      </c>
      <c r="AM573" s="187">
        <f t="shared" si="62"/>
        <v>0.27950988493150686</v>
      </c>
      <c r="AN573" s="167">
        <f>SUM(AK573:AK578)</f>
        <v>0.73267776986301369</v>
      </c>
      <c r="AO573" s="167">
        <f>SUM(AL573:AL578)</f>
        <v>0.22368412602739729</v>
      </c>
      <c r="AP573" s="167">
        <f>SUM(AM573:AM578)</f>
        <v>0.95636189589041098</v>
      </c>
      <c r="AQ573" s="372">
        <f>AP573*30</f>
        <v>28.690856876712331</v>
      </c>
      <c r="AR573" s="189" t="s">
        <v>231</v>
      </c>
      <c r="AS573" s="765" t="s">
        <v>431</v>
      </c>
      <c r="AT573" s="166" t="s">
        <v>232</v>
      </c>
      <c r="AU573" s="166" t="s">
        <v>59</v>
      </c>
      <c r="AV573" s="915" t="s">
        <v>1331</v>
      </c>
      <c r="AW573" s="166" t="s">
        <v>234</v>
      </c>
      <c r="AX573" s="46"/>
      <c r="AY573" s="2391"/>
    </row>
    <row r="574" spans="1:51" s="8" customFormat="1" ht="15.95" customHeight="1" x14ac:dyDescent="0.25">
      <c r="A574" s="36"/>
      <c r="B574" s="1029"/>
      <c r="C574" s="2"/>
      <c r="D574" s="1029"/>
      <c r="E574" s="1029"/>
      <c r="F574" s="1029"/>
      <c r="G574" s="1029"/>
      <c r="H574" s="1029"/>
      <c r="I574" s="1029"/>
      <c r="J574" s="1029"/>
      <c r="K574" s="1029"/>
      <c r="L574" s="1029"/>
      <c r="M574" s="1029"/>
      <c r="N574" s="1036"/>
      <c r="O574" s="1036"/>
      <c r="P574" s="1557"/>
      <c r="Q574" s="37"/>
      <c r="R574" s="448"/>
      <c r="S574" s="448"/>
      <c r="T574" s="448"/>
      <c r="U574" s="448"/>
      <c r="V574" s="448"/>
      <c r="W574" s="448"/>
      <c r="X574" s="448"/>
      <c r="Y574" s="1029"/>
      <c r="Z574" s="1029"/>
      <c r="AA574" s="1"/>
      <c r="AB574" s="1029"/>
      <c r="AC574" s="1029"/>
      <c r="AD574" s="1029"/>
      <c r="AE574" s="1029" t="s">
        <v>84</v>
      </c>
      <c r="AF574" s="1029" t="s">
        <v>434</v>
      </c>
      <c r="AG574" s="39" t="s">
        <v>230</v>
      </c>
      <c r="AH574" s="1" t="s">
        <v>59</v>
      </c>
      <c r="AI574" s="40">
        <v>0.114</v>
      </c>
      <c r="AJ574" s="1037">
        <v>719.93400000000008</v>
      </c>
      <c r="AK574" s="40">
        <v>0.17160070684931508</v>
      </c>
      <c r="AL574" s="40">
        <v>5.3255391780821927E-2</v>
      </c>
      <c r="AM574" s="41">
        <v>0.224856098630137</v>
      </c>
      <c r="AN574" s="40"/>
      <c r="AO574" s="40"/>
      <c r="AP574" s="40"/>
      <c r="AQ574" s="367"/>
      <c r="AR574" s="42"/>
      <c r="AS574" s="43"/>
      <c r="AT574" s="1029"/>
      <c r="AU574" s="1029"/>
      <c r="AV574" s="44"/>
      <c r="AW574" s="1029"/>
      <c r="AX574" s="46"/>
      <c r="AY574" s="2391"/>
    </row>
    <row r="575" spans="1:51" s="8" customFormat="1" ht="15.95" customHeight="1" x14ac:dyDescent="0.25">
      <c r="A575" s="36"/>
      <c r="B575" s="1029"/>
      <c r="C575" s="2"/>
      <c r="D575" s="1029"/>
      <c r="E575" s="1029"/>
      <c r="F575" s="1029"/>
      <c r="G575" s="1029"/>
      <c r="H575" s="1029"/>
      <c r="I575" s="1029"/>
      <c r="J575" s="1029"/>
      <c r="K575" s="1029"/>
      <c r="L575" s="1029"/>
      <c r="M575" s="1029"/>
      <c r="N575" s="1036"/>
      <c r="O575" s="1036"/>
      <c r="P575" s="1557"/>
      <c r="Q575" s="37"/>
      <c r="R575" s="448"/>
      <c r="S575" s="448"/>
      <c r="T575" s="448"/>
      <c r="U575" s="448"/>
      <c r="V575" s="448"/>
      <c r="W575" s="448"/>
      <c r="X575" s="448"/>
      <c r="Y575" s="1029"/>
      <c r="Z575" s="1029"/>
      <c r="AA575" s="1"/>
      <c r="AB575" s="1029"/>
      <c r="AC575" s="1029"/>
      <c r="AD575" s="1029"/>
      <c r="AE575" s="1029" t="s">
        <v>1332</v>
      </c>
      <c r="AF575" s="1029" t="s">
        <v>236</v>
      </c>
      <c r="AG575" s="39" t="s">
        <v>230</v>
      </c>
      <c r="AH575" s="1" t="s">
        <v>59</v>
      </c>
      <c r="AI575" s="40">
        <v>0.114</v>
      </c>
      <c r="AJ575" s="1037">
        <v>709.45799999999997</v>
      </c>
      <c r="AK575" s="40">
        <v>0.16910368767123285</v>
      </c>
      <c r="AL575" s="40">
        <v>5.2480454794520542E-2</v>
      </c>
      <c r="AM575" s="41">
        <v>0.22158414246575339</v>
      </c>
      <c r="AN575" s="40"/>
      <c r="AO575" s="40"/>
      <c r="AP575" s="40"/>
      <c r="AQ575" s="1644"/>
      <c r="AR575" s="1034"/>
      <c r="AS575" s="45"/>
      <c r="AT575" s="1029"/>
      <c r="AU575" s="1029"/>
      <c r="AV575" s="46"/>
      <c r="AW575" s="1029"/>
      <c r="AX575" s="46"/>
      <c r="AY575" s="2391"/>
    </row>
    <row r="576" spans="1:51" s="8" customFormat="1" ht="15.95" customHeight="1" x14ac:dyDescent="0.25">
      <c r="A576" s="36"/>
      <c r="B576" s="1029"/>
      <c r="C576" s="2"/>
      <c r="D576" s="1029"/>
      <c r="E576" s="1029"/>
      <c r="F576" s="1029"/>
      <c r="G576" s="1029"/>
      <c r="H576" s="1029"/>
      <c r="I576" s="1029"/>
      <c r="J576" s="1029"/>
      <c r="K576" s="1029"/>
      <c r="L576" s="1029"/>
      <c r="M576" s="1029"/>
      <c r="N576" s="1036"/>
      <c r="O576" s="1036"/>
      <c r="P576" s="1557"/>
      <c r="Q576" s="37"/>
      <c r="R576" s="448"/>
      <c r="S576" s="448"/>
      <c r="T576" s="448"/>
      <c r="U576" s="448"/>
      <c r="V576" s="448"/>
      <c r="W576" s="448"/>
      <c r="X576" s="448"/>
      <c r="Y576" s="1029"/>
      <c r="Z576" s="1029"/>
      <c r="AA576" s="1"/>
      <c r="AB576" s="1029"/>
      <c r="AC576" s="1029"/>
      <c r="AD576" s="1029"/>
      <c r="AE576" s="1029" t="s">
        <v>1333</v>
      </c>
      <c r="AF576" s="1029" t="s">
        <v>237</v>
      </c>
      <c r="AG576" s="39" t="s">
        <v>230</v>
      </c>
      <c r="AH576" s="1" t="s">
        <v>59</v>
      </c>
      <c r="AI576" s="40">
        <v>0.114</v>
      </c>
      <c r="AJ576" s="1037">
        <v>699.56400000000008</v>
      </c>
      <c r="AK576" s="40">
        <v>0.16674539178082193</v>
      </c>
      <c r="AL576" s="40">
        <v>5.1748569863013703E-2</v>
      </c>
      <c r="AM576" s="41">
        <v>0.21849396164383564</v>
      </c>
      <c r="AN576" s="40"/>
      <c r="AO576" s="40"/>
      <c r="AP576" s="40"/>
      <c r="AQ576" s="368"/>
      <c r="AR576" s="47"/>
      <c r="AS576" s="48"/>
      <c r="AT576" s="1029"/>
      <c r="AU576" s="1029"/>
      <c r="AV576" s="46"/>
      <c r="AW576" s="1029"/>
      <c r="AX576" s="46"/>
      <c r="AY576" s="2391"/>
    </row>
    <row r="577" spans="1:51" s="8" customFormat="1" ht="15.95" customHeight="1" x14ac:dyDescent="0.25">
      <c r="A577" s="36"/>
      <c r="B577" s="1490"/>
      <c r="C577" s="2"/>
      <c r="D577" s="1490"/>
      <c r="E577" s="1490"/>
      <c r="F577" s="1490"/>
      <c r="G577" s="1490"/>
      <c r="H577" s="1490"/>
      <c r="I577" s="1490"/>
      <c r="J577" s="1490"/>
      <c r="K577" s="1490"/>
      <c r="L577" s="1490"/>
      <c r="M577" s="1490"/>
      <c r="N577" s="1491"/>
      <c r="O577" s="1491"/>
      <c r="P577" s="1557"/>
      <c r="Q577" s="37"/>
      <c r="R577" s="448"/>
      <c r="S577" s="448"/>
      <c r="T577" s="448"/>
      <c r="U577" s="448"/>
      <c r="V577" s="448"/>
      <c r="W577" s="448"/>
      <c r="X577" s="448"/>
      <c r="Y577" s="1490"/>
      <c r="Z577" s="1490"/>
      <c r="AA577" s="1"/>
      <c r="AB577" s="1490"/>
      <c r="AC577" s="1494" t="s">
        <v>21268</v>
      </c>
      <c r="AD577" s="1146" t="s">
        <v>21269</v>
      </c>
      <c r="AE577" s="1043" t="s">
        <v>21278</v>
      </c>
      <c r="AF577" s="1494" t="s">
        <v>21279</v>
      </c>
      <c r="AG577" s="377" t="s">
        <v>21273</v>
      </c>
      <c r="AH577" s="1494" t="s">
        <v>17019</v>
      </c>
      <c r="AI577" s="1089">
        <v>0.87</v>
      </c>
      <c r="AJ577" s="831">
        <v>4</v>
      </c>
      <c r="AK577" s="378">
        <f>AJ577*AI577/365</f>
        <v>9.5342465753424661E-3</v>
      </c>
      <c r="AL577" s="378">
        <v>0</v>
      </c>
      <c r="AM577" s="380">
        <f>SUM(AK577:AL577)</f>
        <v>9.5342465753424661E-3</v>
      </c>
      <c r="AN577" s="40"/>
      <c r="AO577" s="40"/>
      <c r="AP577" s="40"/>
      <c r="AQ577" s="1644"/>
      <c r="AR577" s="1493"/>
      <c r="AS577" s="45"/>
      <c r="AT577" s="1490"/>
      <c r="AU577" s="1490"/>
      <c r="AV577" s="46"/>
      <c r="AW577" s="1490"/>
      <c r="AX577" s="2525" t="s">
        <v>21271</v>
      </c>
      <c r="AY577" s="2391"/>
    </row>
    <row r="578" spans="1:51" s="8" customFormat="1" ht="15.95" customHeight="1" x14ac:dyDescent="0.25">
      <c r="A578" s="36"/>
      <c r="B578" s="2637"/>
      <c r="C578" s="2"/>
      <c r="D578" s="2637"/>
      <c r="E578" s="2637"/>
      <c r="F578" s="2637"/>
      <c r="G578" s="2637"/>
      <c r="H578" s="2637"/>
      <c r="I578" s="2637"/>
      <c r="J578" s="2637"/>
      <c r="K578" s="2637"/>
      <c r="L578" s="2637"/>
      <c r="M578" s="2637"/>
      <c r="N578" s="2638"/>
      <c r="O578" s="2638"/>
      <c r="P578" s="2638"/>
      <c r="Q578" s="37"/>
      <c r="R578" s="448"/>
      <c r="S578" s="448"/>
      <c r="T578" s="448"/>
      <c r="U578" s="448"/>
      <c r="V578" s="448"/>
      <c r="W578" s="448"/>
      <c r="X578" s="448"/>
      <c r="Y578" s="2637"/>
      <c r="Z578" s="2637"/>
      <c r="AA578" s="1"/>
      <c r="AB578" s="2637"/>
      <c r="AC578" s="2643" t="s">
        <v>25861</v>
      </c>
      <c r="AD578" s="1411" t="s">
        <v>25862</v>
      </c>
      <c r="AE578" s="1043" t="s">
        <v>25863</v>
      </c>
      <c r="AF578" s="2643" t="s">
        <v>25858</v>
      </c>
      <c r="AG578" s="2644" t="s">
        <v>25857</v>
      </c>
      <c r="AH578" s="2643" t="s">
        <v>25859</v>
      </c>
      <c r="AI578" s="1089">
        <v>0.87</v>
      </c>
      <c r="AJ578" s="831">
        <v>1</v>
      </c>
      <c r="AK578" s="378">
        <f>AJ578*AI578/365</f>
        <v>2.3835616438356165E-3</v>
      </c>
      <c r="AL578" s="378">
        <v>0</v>
      </c>
      <c r="AM578" s="380">
        <f>SUM(AK578:AL578)</f>
        <v>2.3835616438356165E-3</v>
      </c>
      <c r="AN578" s="40"/>
      <c r="AO578" s="40"/>
      <c r="AP578" s="40"/>
      <c r="AQ578" s="2641"/>
      <c r="AR578" s="2645"/>
      <c r="AS578" s="45"/>
      <c r="AT578" s="2637"/>
      <c r="AU578" s="2637"/>
      <c r="AV578" s="46"/>
      <c r="AW578" s="2637"/>
      <c r="AX578" s="2525" t="s">
        <v>25860</v>
      </c>
      <c r="AY578" s="2637"/>
    </row>
    <row r="579" spans="1:51" s="8" customFormat="1" ht="15.95" customHeight="1" x14ac:dyDescent="0.2">
      <c r="A579" s="182">
        <v>93</v>
      </c>
      <c r="B579" s="166" t="s">
        <v>51</v>
      </c>
      <c r="C579" s="170" t="s">
        <v>59</v>
      </c>
      <c r="D579" s="354" t="s">
        <v>18939</v>
      </c>
      <c r="E579" s="166" t="s">
        <v>1335</v>
      </c>
      <c r="F579" s="166" t="s">
        <v>1336</v>
      </c>
      <c r="G579" s="166"/>
      <c r="H579" s="354" t="s">
        <v>219</v>
      </c>
      <c r="I579" s="354" t="s">
        <v>220</v>
      </c>
      <c r="J579" s="354" t="s">
        <v>221</v>
      </c>
      <c r="K579" s="354" t="s">
        <v>17587</v>
      </c>
      <c r="L579" s="354" t="s">
        <v>221</v>
      </c>
      <c r="M579" s="354" t="s">
        <v>879</v>
      </c>
      <c r="N579" s="360">
        <v>6.4</v>
      </c>
      <c r="O579" s="360">
        <v>2.2000000000000002</v>
      </c>
      <c r="P579" s="360">
        <f>O579*N579</f>
        <v>14.080000000000002</v>
      </c>
      <c r="Q579" s="184">
        <v>2</v>
      </c>
      <c r="R579" s="184"/>
      <c r="S579" s="183">
        <v>2</v>
      </c>
      <c r="T579" s="183"/>
      <c r="U579" s="183">
        <v>0</v>
      </c>
      <c r="V579" s="183"/>
      <c r="W579" s="183"/>
      <c r="X579" s="183"/>
      <c r="Y579" s="354" t="s">
        <v>63</v>
      </c>
      <c r="Z579" s="366" t="s">
        <v>224</v>
      </c>
      <c r="AA579" s="762" t="s">
        <v>225</v>
      </c>
      <c r="AB579" s="354" t="s">
        <v>1291</v>
      </c>
      <c r="AC579" s="354" t="s">
        <v>1292</v>
      </c>
      <c r="AD579" s="946" t="s">
        <v>1293</v>
      </c>
      <c r="AE579" s="166" t="s">
        <v>85</v>
      </c>
      <c r="AF579" s="166" t="s">
        <v>528</v>
      </c>
      <c r="AG579" s="165" t="s">
        <v>230</v>
      </c>
      <c r="AH579" s="203" t="s">
        <v>59</v>
      </c>
      <c r="AI579" s="167">
        <v>0.114</v>
      </c>
      <c r="AJ579" s="168">
        <v>2667.7910000000002</v>
      </c>
      <c r="AK579" s="167">
        <v>0.63588443013698626</v>
      </c>
      <c r="AL579" s="167">
        <v>0.19734344383561647</v>
      </c>
      <c r="AM579" s="187">
        <f>AK579+AL579</f>
        <v>0.83322787397260267</v>
      </c>
      <c r="AN579" s="167">
        <f>AK579</f>
        <v>0.63588443013698626</v>
      </c>
      <c r="AO579" s="167">
        <f>AL579</f>
        <v>0.19734344383561647</v>
      </c>
      <c r="AP579" s="167">
        <f>AN579+AO579</f>
        <v>0.83322787397260267</v>
      </c>
      <c r="AQ579" s="372">
        <f>AP579*30</f>
        <v>24.996836219178078</v>
      </c>
      <c r="AR579" s="189" t="s">
        <v>231</v>
      </c>
      <c r="AS579" s="765" t="s">
        <v>431</v>
      </c>
      <c r="AT579" s="166" t="s">
        <v>232</v>
      </c>
      <c r="AU579" s="166" t="s">
        <v>59</v>
      </c>
      <c r="AV579" s="915" t="s">
        <v>1338</v>
      </c>
      <c r="AW579" s="166" t="s">
        <v>234</v>
      </c>
      <c r="AX579" s="46"/>
      <c r="AY579" s="2391"/>
    </row>
    <row r="580" spans="1:51" s="8" customFormat="1" ht="15.95" customHeight="1" x14ac:dyDescent="0.2">
      <c r="A580" s="182">
        <v>94</v>
      </c>
      <c r="B580" s="166" t="s">
        <v>51</v>
      </c>
      <c r="C580" s="170" t="s">
        <v>59</v>
      </c>
      <c r="D580" s="166" t="s">
        <v>19006</v>
      </c>
      <c r="E580" s="166" t="s">
        <v>1340</v>
      </c>
      <c r="F580" s="166" t="s">
        <v>1341</v>
      </c>
      <c r="G580" s="166"/>
      <c r="H580" s="166" t="s">
        <v>219</v>
      </c>
      <c r="I580" s="166" t="s">
        <v>1342</v>
      </c>
      <c r="J580" s="166" t="s">
        <v>221</v>
      </c>
      <c r="K580" s="166" t="s">
        <v>222</v>
      </c>
      <c r="L580" s="166" t="s">
        <v>221</v>
      </c>
      <c r="M580" s="166" t="s">
        <v>879</v>
      </c>
      <c r="N580" s="186">
        <v>11.5</v>
      </c>
      <c r="O580" s="186">
        <v>3.5</v>
      </c>
      <c r="P580" s="186">
        <f>O580*N580</f>
        <v>40.25</v>
      </c>
      <c r="Q580" s="184">
        <v>2</v>
      </c>
      <c r="R580" s="184"/>
      <c r="S580" s="183">
        <v>1</v>
      </c>
      <c r="T580" s="183"/>
      <c r="U580" s="183">
        <v>1</v>
      </c>
      <c r="V580" s="183"/>
      <c r="W580" s="183"/>
      <c r="X580" s="183"/>
      <c r="Y580" s="354" t="s">
        <v>63</v>
      </c>
      <c r="Z580" s="366" t="s">
        <v>224</v>
      </c>
      <c r="AA580" s="762" t="s">
        <v>225</v>
      </c>
      <c r="AB580" s="354" t="s">
        <v>1291</v>
      </c>
      <c r="AC580" s="354" t="s">
        <v>1292</v>
      </c>
      <c r="AD580" s="946" t="s">
        <v>1293</v>
      </c>
      <c r="AE580" s="166" t="s">
        <v>1344</v>
      </c>
      <c r="AF580" s="166" t="s">
        <v>434</v>
      </c>
      <c r="AG580" s="165" t="s">
        <v>230</v>
      </c>
      <c r="AH580" s="203" t="s">
        <v>59</v>
      </c>
      <c r="AI580" s="167">
        <v>0.114</v>
      </c>
      <c r="AJ580" s="168">
        <v>728.85799999999995</v>
      </c>
      <c r="AK580" s="167">
        <v>0.17372779726027396</v>
      </c>
      <c r="AL580" s="167">
        <v>5.3915523287671227E-2</v>
      </c>
      <c r="AM580" s="187">
        <f>AK580+AL580</f>
        <v>0.22764332054794517</v>
      </c>
      <c r="AN580" s="167">
        <f>SUM(AK580:AK583)</f>
        <v>0.62439399452054789</v>
      </c>
      <c r="AO580" s="167">
        <f>SUM(AL580:AL582)</f>
        <v>0.18564046027397257</v>
      </c>
      <c r="AP580" s="167">
        <f>SUM(AM580:AM583)</f>
        <v>0.8100344547945203</v>
      </c>
      <c r="AQ580" s="372">
        <f>AP580*30</f>
        <v>24.301033643835609</v>
      </c>
      <c r="AR580" s="189" t="s">
        <v>231</v>
      </c>
      <c r="AS580" s="714" t="s">
        <v>431</v>
      </c>
      <c r="AT580" s="166" t="s">
        <v>232</v>
      </c>
      <c r="AU580" s="166" t="s">
        <v>59</v>
      </c>
      <c r="AV580" s="915" t="s">
        <v>1345</v>
      </c>
      <c r="AW580" s="166" t="s">
        <v>234</v>
      </c>
      <c r="AX580" s="46"/>
      <c r="AY580" s="2391"/>
    </row>
    <row r="581" spans="1:51" s="8" customFormat="1" ht="15.95" customHeight="1" x14ac:dyDescent="0.25">
      <c r="A581" s="36"/>
      <c r="B581" s="1029"/>
      <c r="C581" s="2"/>
      <c r="D581" s="1029"/>
      <c r="E581" s="1029"/>
      <c r="F581" s="1029"/>
      <c r="G581" s="1029"/>
      <c r="H581" s="1029"/>
      <c r="I581" s="1029"/>
      <c r="J581" s="1029"/>
      <c r="K581" s="1029"/>
      <c r="L581" s="1029"/>
      <c r="M581" s="1029"/>
      <c r="N581" s="1036"/>
      <c r="O581" s="1036"/>
      <c r="P581" s="1557"/>
      <c r="Q581" s="37"/>
      <c r="R581" s="448"/>
      <c r="S581" s="448"/>
      <c r="T581" s="448"/>
      <c r="U581" s="448"/>
      <c r="V581" s="448"/>
      <c r="W581" s="448"/>
      <c r="X581" s="448"/>
      <c r="Y581" s="1029"/>
      <c r="Z581" s="1029"/>
      <c r="AA581" s="1"/>
      <c r="AB581" s="1029"/>
      <c r="AC581" s="1029"/>
      <c r="AD581" s="1029"/>
      <c r="AE581" s="1029" t="s">
        <v>86</v>
      </c>
      <c r="AF581" s="1029" t="s">
        <v>488</v>
      </c>
      <c r="AG581" s="39" t="s">
        <v>230</v>
      </c>
      <c r="AH581" s="1" t="s">
        <v>59</v>
      </c>
      <c r="AI581" s="40">
        <v>0.114</v>
      </c>
      <c r="AJ581" s="1037">
        <v>1024.32</v>
      </c>
      <c r="AK581" s="40">
        <v>0.24415298630136983</v>
      </c>
      <c r="AL581" s="40">
        <v>7.5771616438356157E-2</v>
      </c>
      <c r="AM581" s="41">
        <v>0.31992460273972601</v>
      </c>
      <c r="AN581" s="40"/>
      <c r="AO581" s="40"/>
      <c r="AP581" s="40"/>
      <c r="AQ581" s="367"/>
      <c r="AR581" s="42"/>
      <c r="AS581" s="43"/>
      <c r="AT581" s="1029"/>
      <c r="AU581" s="1029"/>
      <c r="AV581" s="44"/>
      <c r="AW581" s="1029"/>
      <c r="AX581" s="46"/>
      <c r="AY581" s="2391"/>
    </row>
    <row r="582" spans="1:51" s="8" customFormat="1" ht="15.95" customHeight="1" x14ac:dyDescent="0.25">
      <c r="A582" s="36"/>
      <c r="B582" s="1029"/>
      <c r="C582" s="2"/>
      <c r="D582" s="1029"/>
      <c r="E582" s="1029"/>
      <c r="F582" s="1029"/>
      <c r="G582" s="1029"/>
      <c r="H582" s="1029"/>
      <c r="I582" s="1029"/>
      <c r="J582" s="1029"/>
      <c r="K582" s="1029"/>
      <c r="L582" s="1029"/>
      <c r="M582" s="1029"/>
      <c r="N582" s="1036"/>
      <c r="O582" s="1036"/>
      <c r="P582" s="1557"/>
      <c r="Q582" s="37"/>
      <c r="R582" s="448"/>
      <c r="S582" s="448"/>
      <c r="T582" s="448"/>
      <c r="U582" s="448"/>
      <c r="V582" s="448"/>
      <c r="W582" s="448"/>
      <c r="X582" s="448"/>
      <c r="Y582" s="1029"/>
      <c r="Z582" s="1029"/>
      <c r="AA582" s="1"/>
      <c r="AB582" s="1029"/>
      <c r="AC582" s="1029"/>
      <c r="AD582" s="1029"/>
      <c r="AE582" s="1029" t="s">
        <v>1346</v>
      </c>
      <c r="AF582" s="1029" t="s">
        <v>229</v>
      </c>
      <c r="AG582" s="39" t="s">
        <v>230</v>
      </c>
      <c r="AH582" s="1" t="s">
        <v>59</v>
      </c>
      <c r="AI582" s="40">
        <v>0.114</v>
      </c>
      <c r="AJ582" s="1037">
        <v>756.40599999999995</v>
      </c>
      <c r="AK582" s="40">
        <v>0.18029403287671228</v>
      </c>
      <c r="AL582" s="40">
        <v>5.5953320547945204E-2</v>
      </c>
      <c r="AM582" s="41">
        <v>0.23624735342465747</v>
      </c>
      <c r="AN582" s="40"/>
      <c r="AO582" s="40"/>
      <c r="AP582" s="40"/>
      <c r="AQ582" s="368"/>
      <c r="AR582" s="47"/>
      <c r="AS582" s="48"/>
      <c r="AT582" s="1029"/>
      <c r="AU582" s="1029"/>
      <c r="AV582" s="46"/>
      <c r="AW582" s="1029"/>
      <c r="AX582" s="46"/>
      <c r="AY582" s="2391"/>
    </row>
    <row r="583" spans="1:51" s="1099" customFormat="1" ht="15.95" customHeight="1" x14ac:dyDescent="0.25">
      <c r="A583" s="1061"/>
      <c r="B583" s="1788"/>
      <c r="C583" s="1062"/>
      <c r="D583" s="1788"/>
      <c r="E583" s="1788"/>
      <c r="F583" s="1788"/>
      <c r="G583" s="1788"/>
      <c r="H583" s="1788"/>
      <c r="I583" s="1788"/>
      <c r="J583" s="1788"/>
      <c r="K583" s="1788"/>
      <c r="L583" s="1788"/>
      <c r="M583" s="1788"/>
      <c r="N583" s="1791"/>
      <c r="O583" s="1791"/>
      <c r="P583" s="1791"/>
      <c r="Q583" s="831"/>
      <c r="R583" s="1792"/>
      <c r="S583" s="1792"/>
      <c r="T583" s="1792"/>
      <c r="U583" s="1792"/>
      <c r="V583" s="1406"/>
      <c r="W583" s="1792"/>
      <c r="X583" s="1792"/>
      <c r="Y583" s="1788"/>
      <c r="Z583" s="1788"/>
      <c r="AA583" s="754"/>
      <c r="AB583" s="1788"/>
      <c r="AC583" s="1788" t="s">
        <v>23537</v>
      </c>
      <c r="AD583" s="1395" t="s">
        <v>23535</v>
      </c>
      <c r="AE583" s="1788" t="s">
        <v>1346</v>
      </c>
      <c r="AF583" s="1788" t="s">
        <v>23528</v>
      </c>
      <c r="AG583" s="1789" t="s">
        <v>23529</v>
      </c>
      <c r="AH583" s="754" t="s">
        <v>23536</v>
      </c>
      <c r="AI583" s="1791">
        <v>0.87</v>
      </c>
      <c r="AJ583" s="831">
        <v>11</v>
      </c>
      <c r="AK583" s="378">
        <f>AJ583*AI583/365</f>
        <v>2.621917808219178E-2</v>
      </c>
      <c r="AL583" s="378">
        <v>0</v>
      </c>
      <c r="AM583" s="380">
        <f>SUM(AK583:AL583)</f>
        <v>2.621917808219178E-2</v>
      </c>
      <c r="AN583" s="378"/>
      <c r="AO583" s="378"/>
      <c r="AP583" s="378"/>
      <c r="AQ583" s="830"/>
      <c r="AR583" s="484"/>
      <c r="AS583" s="786"/>
      <c r="AT583" s="1788"/>
      <c r="AU583" s="1788"/>
      <c r="AV583" s="383"/>
      <c r="AW583" s="1788"/>
      <c r="AX583" s="2525" t="s">
        <v>23538</v>
      </c>
      <c r="AY583" s="2401"/>
    </row>
    <row r="584" spans="1:51" s="8" customFormat="1" ht="15.95" customHeight="1" x14ac:dyDescent="0.2">
      <c r="A584" s="182">
        <v>95</v>
      </c>
      <c r="B584" s="166" t="s">
        <v>51</v>
      </c>
      <c r="C584" s="170" t="s">
        <v>59</v>
      </c>
      <c r="D584" s="354" t="s">
        <v>18940</v>
      </c>
      <c r="E584" s="166" t="s">
        <v>1348</v>
      </c>
      <c r="F584" s="166" t="s">
        <v>1349</v>
      </c>
      <c r="G584" s="166"/>
      <c r="H584" s="354" t="s">
        <v>219</v>
      </c>
      <c r="I584" s="354" t="s">
        <v>220</v>
      </c>
      <c r="J584" s="354" t="s">
        <v>221</v>
      </c>
      <c r="K584" s="354" t="s">
        <v>17587</v>
      </c>
      <c r="L584" s="354" t="s">
        <v>221</v>
      </c>
      <c r="M584" s="354" t="s">
        <v>879</v>
      </c>
      <c r="N584" s="360">
        <v>6.4</v>
      </c>
      <c r="O584" s="360">
        <v>2.2000000000000002</v>
      </c>
      <c r="P584" s="360">
        <f>O584*N584</f>
        <v>14.080000000000002</v>
      </c>
      <c r="Q584" s="184">
        <v>2</v>
      </c>
      <c r="R584" s="184"/>
      <c r="S584" s="183">
        <v>2</v>
      </c>
      <c r="T584" s="183"/>
      <c r="U584" s="183">
        <v>1</v>
      </c>
      <c r="V584" s="917"/>
      <c r="W584" s="183"/>
      <c r="X584" s="183"/>
      <c r="Y584" s="354" t="s">
        <v>63</v>
      </c>
      <c r="Z584" s="366" t="s">
        <v>224</v>
      </c>
      <c r="AA584" s="762" t="s">
        <v>225</v>
      </c>
      <c r="AB584" s="354" t="s">
        <v>1291</v>
      </c>
      <c r="AC584" s="354" t="s">
        <v>1292</v>
      </c>
      <c r="AD584" s="946" t="s">
        <v>1293</v>
      </c>
      <c r="AE584" s="166" t="s">
        <v>87</v>
      </c>
      <c r="AF584" s="166" t="s">
        <v>351</v>
      </c>
      <c r="AG584" s="165" t="s">
        <v>230</v>
      </c>
      <c r="AH584" s="203" t="s">
        <v>59</v>
      </c>
      <c r="AI584" s="167">
        <v>0.114</v>
      </c>
      <c r="AJ584" s="168">
        <v>3227.0930000000003</v>
      </c>
      <c r="AK584" s="167">
        <v>0.7691975095890411</v>
      </c>
      <c r="AL584" s="167">
        <v>0.2387164684931507</v>
      </c>
      <c r="AM584" s="187">
        <f>AK584+AL584</f>
        <v>1.0079139780821917</v>
      </c>
      <c r="AN584" s="167">
        <f>SUM(AK584:AK586)</f>
        <v>1.1251152246575342</v>
      </c>
      <c r="AO584" s="167">
        <f>SUM(AL584:AL586)</f>
        <v>0.34917369041095891</v>
      </c>
      <c r="AP584" s="167">
        <f>AN584+AO584</f>
        <v>1.474288915068493</v>
      </c>
      <c r="AQ584" s="372">
        <f>AP584*30</f>
        <v>44.228667452054793</v>
      </c>
      <c r="AR584" s="189" t="s">
        <v>231</v>
      </c>
      <c r="AS584" s="765" t="s">
        <v>431</v>
      </c>
      <c r="AT584" s="166" t="s">
        <v>232</v>
      </c>
      <c r="AU584" s="166" t="s">
        <v>59</v>
      </c>
      <c r="AV584" s="915" t="s">
        <v>1351</v>
      </c>
      <c r="AW584" s="166" t="s">
        <v>234</v>
      </c>
      <c r="AX584" s="46"/>
      <c r="AY584" s="2391"/>
    </row>
    <row r="585" spans="1:51" s="8" customFormat="1" ht="15.95" customHeight="1" x14ac:dyDescent="0.25">
      <c r="A585" s="36"/>
      <c r="B585" s="1029"/>
      <c r="C585" s="2"/>
      <c r="D585" s="1029"/>
      <c r="E585" s="1029"/>
      <c r="F585" s="1029"/>
      <c r="G585" s="1029"/>
      <c r="H585" s="1029"/>
      <c r="I585" s="1029"/>
      <c r="J585" s="1029"/>
      <c r="K585" s="1029"/>
      <c r="L585" s="1029"/>
      <c r="M585" s="1029"/>
      <c r="N585" s="1036"/>
      <c r="O585" s="1036"/>
      <c r="P585" s="1557"/>
      <c r="Q585" s="37"/>
      <c r="R585" s="448"/>
      <c r="S585" s="448"/>
      <c r="T585" s="448"/>
      <c r="U585" s="448"/>
      <c r="V585" s="448"/>
      <c r="W585" s="448"/>
      <c r="X585" s="448"/>
      <c r="Y585" s="1029"/>
      <c r="Z585" s="1029"/>
      <c r="AA585" s="1"/>
      <c r="AB585" s="1029"/>
      <c r="AC585" s="1029"/>
      <c r="AD585" s="1029"/>
      <c r="AE585" s="1029" t="s">
        <v>1352</v>
      </c>
      <c r="AF585" s="1029" t="s">
        <v>881</v>
      </c>
      <c r="AG585" s="39" t="s">
        <v>230</v>
      </c>
      <c r="AH585" s="1" t="s">
        <v>59</v>
      </c>
      <c r="AI585" s="40">
        <v>0.114</v>
      </c>
      <c r="AJ585" s="1037">
        <v>746.12400000000002</v>
      </c>
      <c r="AK585" s="40">
        <v>0.17784325479452054</v>
      </c>
      <c r="AL585" s="40">
        <v>5.5192734246575351E-2</v>
      </c>
      <c r="AM585" s="41">
        <v>0.2330359890410959</v>
      </c>
      <c r="AN585" s="40"/>
      <c r="AO585" s="40"/>
      <c r="AP585" s="40"/>
      <c r="AQ585" s="367"/>
      <c r="AR585" s="42"/>
      <c r="AS585" s="43"/>
      <c r="AT585" s="1029"/>
      <c r="AU585" s="1029"/>
      <c r="AV585" s="44"/>
      <c r="AW585" s="1029"/>
      <c r="AX585" s="46"/>
      <c r="AY585" s="2391"/>
    </row>
    <row r="586" spans="1:51" s="8" customFormat="1" ht="15.95" customHeight="1" x14ac:dyDescent="0.25">
      <c r="A586" s="36"/>
      <c r="B586" s="1029"/>
      <c r="C586" s="2"/>
      <c r="D586" s="1029"/>
      <c r="E586" s="1029"/>
      <c r="F586" s="1029"/>
      <c r="G586" s="1029"/>
      <c r="H586" s="1029"/>
      <c r="I586" s="1029"/>
      <c r="J586" s="1029"/>
      <c r="K586" s="1029"/>
      <c r="L586" s="1029"/>
      <c r="M586" s="1029"/>
      <c r="N586" s="1036"/>
      <c r="O586" s="1036"/>
      <c r="P586" s="1557"/>
      <c r="Q586" s="37"/>
      <c r="R586" s="448"/>
      <c r="S586" s="448"/>
      <c r="T586" s="448"/>
      <c r="U586" s="448"/>
      <c r="V586" s="448"/>
      <c r="W586" s="448"/>
      <c r="X586" s="448"/>
      <c r="Y586" s="1029"/>
      <c r="Z586" s="1029"/>
      <c r="AA586" s="1"/>
      <c r="AB586" s="1029"/>
      <c r="AC586" s="1029"/>
      <c r="AD586" s="1029"/>
      <c r="AE586" s="1029" t="s">
        <v>1353</v>
      </c>
      <c r="AF586" s="1029" t="s">
        <v>353</v>
      </c>
      <c r="AG586" s="39" t="s">
        <v>230</v>
      </c>
      <c r="AH586" s="1" t="s">
        <v>59</v>
      </c>
      <c r="AI586" s="40">
        <v>0.114</v>
      </c>
      <c r="AJ586" s="1037">
        <v>747.09400000000005</v>
      </c>
      <c r="AK586" s="40">
        <v>0.17807446027397261</v>
      </c>
      <c r="AL586" s="40">
        <v>5.5264487671232883E-2</v>
      </c>
      <c r="AM586" s="41">
        <v>0.23333894794520549</v>
      </c>
      <c r="AN586" s="40"/>
      <c r="AO586" s="40"/>
      <c r="AP586" s="40"/>
      <c r="AQ586" s="368"/>
      <c r="AR586" s="47"/>
      <c r="AS586" s="48"/>
      <c r="AT586" s="1029"/>
      <c r="AU586" s="1029"/>
      <c r="AV586" s="46"/>
      <c r="AW586" s="1029"/>
      <c r="AX586" s="46"/>
      <c r="AY586" s="2391"/>
    </row>
    <row r="587" spans="1:51" s="8" customFormat="1" ht="15.95" customHeight="1" x14ac:dyDescent="0.2">
      <c r="A587" s="182">
        <v>96</v>
      </c>
      <c r="B587" s="166" t="s">
        <v>51</v>
      </c>
      <c r="C587" s="170" t="s">
        <v>59</v>
      </c>
      <c r="D587" s="354" t="s">
        <v>18941</v>
      </c>
      <c r="E587" s="166" t="s">
        <v>1355</v>
      </c>
      <c r="F587" s="166" t="s">
        <v>1356</v>
      </c>
      <c r="G587" s="166"/>
      <c r="H587" s="354" t="s">
        <v>219</v>
      </c>
      <c r="I587" s="354" t="s">
        <v>220</v>
      </c>
      <c r="J587" s="354" t="s">
        <v>221</v>
      </c>
      <c r="K587" s="354" t="s">
        <v>17587</v>
      </c>
      <c r="L587" s="354" t="s">
        <v>221</v>
      </c>
      <c r="M587" s="354" t="s">
        <v>879</v>
      </c>
      <c r="N587" s="360">
        <v>6.4</v>
      </c>
      <c r="O587" s="360">
        <v>2.2000000000000002</v>
      </c>
      <c r="P587" s="360">
        <f>O587*N587</f>
        <v>14.080000000000002</v>
      </c>
      <c r="Q587" s="184">
        <v>1</v>
      </c>
      <c r="R587" s="184"/>
      <c r="S587" s="183">
        <v>1</v>
      </c>
      <c r="T587" s="183"/>
      <c r="U587" s="183">
        <v>0</v>
      </c>
      <c r="V587" s="183"/>
      <c r="W587" s="183"/>
      <c r="X587" s="183"/>
      <c r="Y587" s="354" t="s">
        <v>63</v>
      </c>
      <c r="Z587" s="366" t="s">
        <v>224</v>
      </c>
      <c r="AA587" s="762" t="s">
        <v>225</v>
      </c>
      <c r="AB587" s="354" t="s">
        <v>1291</v>
      </c>
      <c r="AC587" s="354" t="s">
        <v>1292</v>
      </c>
      <c r="AD587" s="946" t="s">
        <v>1293</v>
      </c>
      <c r="AE587" s="166" t="s">
        <v>1357</v>
      </c>
      <c r="AF587" s="166" t="s">
        <v>286</v>
      </c>
      <c r="AG587" s="165" t="s">
        <v>230</v>
      </c>
      <c r="AH587" s="203" t="s">
        <v>59</v>
      </c>
      <c r="AI587" s="167">
        <v>0.114</v>
      </c>
      <c r="AJ587" s="168">
        <v>690.44599999999991</v>
      </c>
      <c r="AK587" s="167">
        <v>0.16457206027397259</v>
      </c>
      <c r="AL587" s="167">
        <v>5.1074087671232865E-2</v>
      </c>
      <c r="AM587" s="187">
        <f>AK587+AL587</f>
        <v>0.21564614794520545</v>
      </c>
      <c r="AN587" s="167">
        <f>SUM(AK587:AK589)</f>
        <v>0.35043767397260273</v>
      </c>
      <c r="AO587" s="167">
        <f>SUM(AL587:AL589)</f>
        <v>0.10195444109589039</v>
      </c>
      <c r="AP587" s="167">
        <f>AN587+AO587</f>
        <v>0.45239211506849308</v>
      </c>
      <c r="AQ587" s="372">
        <f>AP587*30</f>
        <v>13.571763452054793</v>
      </c>
      <c r="AR587" s="189" t="s">
        <v>231</v>
      </c>
      <c r="AS587" s="765" t="s">
        <v>431</v>
      </c>
      <c r="AT587" s="166" t="s">
        <v>232</v>
      </c>
      <c r="AU587" s="166" t="s">
        <v>59</v>
      </c>
      <c r="AV587" s="915" t="s">
        <v>1358</v>
      </c>
      <c r="AW587" s="166" t="s">
        <v>234</v>
      </c>
      <c r="AX587" s="46"/>
      <c r="AY587" s="2391"/>
    </row>
    <row r="588" spans="1:51" s="8" customFormat="1" ht="15.95" customHeight="1" x14ac:dyDescent="0.25">
      <c r="A588" s="36"/>
      <c r="B588" s="1029"/>
      <c r="C588" s="2"/>
      <c r="D588" s="1029"/>
      <c r="E588" s="1029"/>
      <c r="F588" s="1029"/>
      <c r="G588" s="1029"/>
      <c r="H588" s="1029"/>
      <c r="I588" s="1029"/>
      <c r="J588" s="1029"/>
      <c r="K588" s="1029"/>
      <c r="L588" s="1029"/>
      <c r="M588" s="1029"/>
      <c r="N588" s="1036"/>
      <c r="O588" s="1036"/>
      <c r="P588" s="1557"/>
      <c r="Q588" s="37"/>
      <c r="R588" s="448"/>
      <c r="S588" s="448"/>
      <c r="T588" s="448"/>
      <c r="U588" s="448"/>
      <c r="V588" s="448"/>
      <c r="W588" s="448"/>
      <c r="X588" s="448"/>
      <c r="Y588" s="1029"/>
      <c r="Z588" s="1029"/>
      <c r="AA588" s="1"/>
      <c r="AB588" s="1029"/>
      <c r="AC588" s="1029"/>
      <c r="AD588" s="1029"/>
      <c r="AE588" s="1029" t="s">
        <v>1359</v>
      </c>
      <c r="AF588" s="1029" t="s">
        <v>346</v>
      </c>
      <c r="AG588" s="39" t="s">
        <v>230</v>
      </c>
      <c r="AH588" s="1" t="s">
        <v>59</v>
      </c>
      <c r="AI588" s="40">
        <v>0.114</v>
      </c>
      <c r="AJ588" s="1037">
        <v>687.827</v>
      </c>
      <c r="AK588" s="40">
        <v>0.16394780547945204</v>
      </c>
      <c r="AL588" s="40">
        <v>5.0880353424657528E-2</v>
      </c>
      <c r="AM588" s="41">
        <v>0.21482815890410956</v>
      </c>
      <c r="AN588" s="40"/>
      <c r="AO588" s="40"/>
      <c r="AP588" s="40"/>
      <c r="AQ588" s="367"/>
      <c r="AR588" s="42"/>
      <c r="AS588" s="43"/>
      <c r="AT588" s="1029"/>
      <c r="AU588" s="1029"/>
      <c r="AV588" s="44"/>
      <c r="AW588" s="1029"/>
      <c r="AX588" s="46"/>
      <c r="AY588" s="2391"/>
    </row>
    <row r="589" spans="1:51" s="8" customFormat="1" ht="15.95" customHeight="1" x14ac:dyDescent="0.25">
      <c r="A589" s="36"/>
      <c r="B589" s="1029"/>
      <c r="C589" s="2"/>
      <c r="D589" s="1029"/>
      <c r="E589" s="1029"/>
      <c r="F589" s="1029"/>
      <c r="G589" s="1029"/>
      <c r="H589" s="1029"/>
      <c r="I589" s="1029"/>
      <c r="J589" s="1029"/>
      <c r="K589" s="1029"/>
      <c r="L589" s="1029"/>
      <c r="M589" s="1029"/>
      <c r="N589" s="1036"/>
      <c r="O589" s="1036"/>
      <c r="P589" s="1557"/>
      <c r="Q589" s="37"/>
      <c r="R589" s="448"/>
      <c r="S589" s="448"/>
      <c r="T589" s="448"/>
      <c r="U589" s="448"/>
      <c r="V589" s="448"/>
      <c r="W589" s="448"/>
      <c r="X589" s="448"/>
      <c r="Y589" s="1029"/>
      <c r="Z589" s="1029"/>
      <c r="AA589" s="1"/>
      <c r="AB589" s="1029"/>
      <c r="AC589" s="1029"/>
      <c r="AD589" s="1029"/>
      <c r="AE589" s="1029" t="s">
        <v>1360</v>
      </c>
      <c r="AF589" s="2646" t="s">
        <v>1361</v>
      </c>
      <c r="AG589" s="39" t="s">
        <v>22892</v>
      </c>
      <c r="AH589" s="1" t="s">
        <v>22881</v>
      </c>
      <c r="AI589" s="1688">
        <v>0.16</v>
      </c>
      <c r="AJ589" s="1036">
        <v>50</v>
      </c>
      <c r="AK589" s="40">
        <f>AJ589*AI589/365</f>
        <v>2.1917808219178082E-2</v>
      </c>
      <c r="AL589" s="40">
        <v>0</v>
      </c>
      <c r="AM589" s="41">
        <f>SUBTOTAL(9,AK589:AL589)</f>
        <v>2.1917808219178082E-2</v>
      </c>
      <c r="AN589" s="40"/>
      <c r="AO589" s="40"/>
      <c r="AP589" s="40"/>
      <c r="AQ589" s="368"/>
      <c r="AR589" s="47"/>
      <c r="AS589" s="48"/>
      <c r="AT589" s="1029"/>
      <c r="AU589" s="1029"/>
      <c r="AV589" s="46"/>
      <c r="AW589" s="1029"/>
      <c r="AX589" s="46"/>
      <c r="AY589" s="2391"/>
    </row>
    <row r="590" spans="1:51" s="8" customFormat="1" ht="15.95" customHeight="1" x14ac:dyDescent="0.2">
      <c r="A590" s="182">
        <v>97</v>
      </c>
      <c r="B590" s="166" t="s">
        <v>51</v>
      </c>
      <c r="C590" s="170" t="s">
        <v>59</v>
      </c>
      <c r="D590" s="354" t="s">
        <v>18942</v>
      </c>
      <c r="E590" s="166" t="s">
        <v>1363</v>
      </c>
      <c r="F590" s="166" t="s">
        <v>1364</v>
      </c>
      <c r="G590" s="166"/>
      <c r="H590" s="354" t="s">
        <v>219</v>
      </c>
      <c r="I590" s="354" t="s">
        <v>220</v>
      </c>
      <c r="J590" s="354" t="s">
        <v>221</v>
      </c>
      <c r="K590" s="354" t="s">
        <v>17587</v>
      </c>
      <c r="L590" s="354" t="s">
        <v>221</v>
      </c>
      <c r="M590" s="354" t="s">
        <v>879</v>
      </c>
      <c r="N590" s="360">
        <v>6.4</v>
      </c>
      <c r="O590" s="360">
        <v>2.2000000000000002</v>
      </c>
      <c r="P590" s="360">
        <f>O590*N590</f>
        <v>14.080000000000002</v>
      </c>
      <c r="Q590" s="184">
        <v>1</v>
      </c>
      <c r="R590" s="184"/>
      <c r="S590" s="183">
        <v>1</v>
      </c>
      <c r="T590" s="183"/>
      <c r="U590" s="183">
        <v>0</v>
      </c>
      <c r="V590" s="183"/>
      <c r="W590" s="183"/>
      <c r="X590" s="183"/>
      <c r="Y590" s="354" t="s">
        <v>63</v>
      </c>
      <c r="Z590" s="366" t="s">
        <v>224</v>
      </c>
      <c r="AA590" s="762" t="s">
        <v>225</v>
      </c>
      <c r="AB590" s="354" t="s">
        <v>1291</v>
      </c>
      <c r="AC590" s="354" t="s">
        <v>1292</v>
      </c>
      <c r="AD590" s="946" t="s">
        <v>1293</v>
      </c>
      <c r="AE590" s="166" t="s">
        <v>1365</v>
      </c>
      <c r="AF590" s="166" t="s">
        <v>347</v>
      </c>
      <c r="AG590" s="165" t="s">
        <v>230</v>
      </c>
      <c r="AH590" s="203" t="s">
        <v>59</v>
      </c>
      <c r="AI590" s="167">
        <v>0.114</v>
      </c>
      <c r="AJ590" s="221">
        <v>691.31900000000007</v>
      </c>
      <c r="AK590" s="167">
        <v>0.16478014520547946</v>
      </c>
      <c r="AL590" s="167">
        <v>5.1138665753424656E-2</v>
      </c>
      <c r="AM590" s="187">
        <f>AK590+AL590</f>
        <v>0.21591881095890411</v>
      </c>
      <c r="AN590" s="167">
        <f>SUM(AK590:AK594)</f>
        <v>0.78223749863013692</v>
      </c>
      <c r="AO590" s="167">
        <f>SUM(AL590:AL594)</f>
        <v>0.24276336164383563</v>
      </c>
      <c r="AP590" s="167">
        <f>AN590+AO590</f>
        <v>1.0250008602739726</v>
      </c>
      <c r="AQ590" s="372">
        <f>AP590*30</f>
        <v>30.750025808219178</v>
      </c>
      <c r="AR590" s="189" t="s">
        <v>231</v>
      </c>
      <c r="AS590" s="765" t="s">
        <v>431</v>
      </c>
      <c r="AT590" s="166" t="s">
        <v>232</v>
      </c>
      <c r="AU590" s="166" t="s">
        <v>59</v>
      </c>
      <c r="AV590" s="915" t="s">
        <v>1366</v>
      </c>
      <c r="AW590" s="166" t="s">
        <v>234</v>
      </c>
      <c r="AX590" s="46"/>
      <c r="AY590" s="2391"/>
    </row>
    <row r="591" spans="1:51" s="8" customFormat="1" ht="15.95" customHeight="1" x14ac:dyDescent="0.25">
      <c r="A591" s="36"/>
      <c r="B591" s="1029"/>
      <c r="C591" s="2"/>
      <c r="D591" s="1029"/>
      <c r="E591" s="1029"/>
      <c r="F591" s="1029"/>
      <c r="G591" s="1029"/>
      <c r="H591" s="1029"/>
      <c r="I591" s="1029"/>
      <c r="J591" s="1029"/>
      <c r="K591" s="1029"/>
      <c r="L591" s="1029"/>
      <c r="M591" s="1029"/>
      <c r="N591" s="1036"/>
      <c r="O591" s="1036"/>
      <c r="P591" s="1557"/>
      <c r="Q591" s="37"/>
      <c r="R591" s="448"/>
      <c r="S591" s="448"/>
      <c r="T591" s="448"/>
      <c r="U591" s="448"/>
      <c r="V591" s="448"/>
      <c r="W591" s="448"/>
      <c r="X591" s="448"/>
      <c r="Y591" s="1029"/>
      <c r="Z591" s="1029"/>
      <c r="AA591" s="1"/>
      <c r="AB591" s="1029"/>
      <c r="AC591" s="1029"/>
      <c r="AD591" s="1029"/>
      <c r="AE591" s="1029" t="s">
        <v>1367</v>
      </c>
      <c r="AF591" s="1029" t="s">
        <v>348</v>
      </c>
      <c r="AG591" s="39" t="s">
        <v>230</v>
      </c>
      <c r="AH591" s="1" t="s">
        <v>59</v>
      </c>
      <c r="AI591" s="40">
        <v>0.114</v>
      </c>
      <c r="AJ591" s="57">
        <v>695.39300000000014</v>
      </c>
      <c r="AK591" s="40">
        <v>0.1657512082191781</v>
      </c>
      <c r="AL591" s="40">
        <v>5.1440030136986316E-2</v>
      </c>
      <c r="AM591" s="41">
        <v>0.21719123835616441</v>
      </c>
      <c r="AN591" s="40"/>
      <c r="AO591" s="40"/>
      <c r="AP591" s="40"/>
      <c r="AQ591" s="367"/>
      <c r="AR591" s="42"/>
      <c r="AS591" s="43"/>
      <c r="AT591" s="1029"/>
      <c r="AU591" s="1029"/>
      <c r="AV591" s="44"/>
      <c r="AW591" s="1029"/>
      <c r="AX591" s="46"/>
      <c r="AY591" s="2391"/>
    </row>
    <row r="592" spans="1:51" s="8" customFormat="1" ht="15.95" customHeight="1" x14ac:dyDescent="0.25">
      <c r="A592" s="36"/>
      <c r="B592" s="1029"/>
      <c r="C592" s="2"/>
      <c r="D592" s="1029"/>
      <c r="E592" s="1029"/>
      <c r="F592" s="1029"/>
      <c r="G592" s="1029"/>
      <c r="H592" s="1029"/>
      <c r="I592" s="1029"/>
      <c r="J592" s="1029"/>
      <c r="K592" s="1029"/>
      <c r="L592" s="1029"/>
      <c r="M592" s="1029"/>
      <c r="N592" s="1036"/>
      <c r="O592" s="1036"/>
      <c r="P592" s="1557"/>
      <c r="Q592" s="37"/>
      <c r="R592" s="448"/>
      <c r="S592" s="448"/>
      <c r="T592" s="448"/>
      <c r="U592" s="448"/>
      <c r="V592" s="448"/>
      <c r="W592" s="448"/>
      <c r="X592" s="448"/>
      <c r="Y592" s="1029"/>
      <c r="Z592" s="1029"/>
      <c r="AA592" s="1"/>
      <c r="AB592" s="1029"/>
      <c r="AC592" s="1029"/>
      <c r="AD592" s="1029"/>
      <c r="AE592" s="1029" t="s">
        <v>1368</v>
      </c>
      <c r="AF592" s="1029" t="s">
        <v>349</v>
      </c>
      <c r="AG592" s="39" t="s">
        <v>230</v>
      </c>
      <c r="AH592" s="1" t="s">
        <v>59</v>
      </c>
      <c r="AI592" s="40">
        <v>0.114</v>
      </c>
      <c r="AJ592" s="57">
        <v>1215.2159999999999</v>
      </c>
      <c r="AK592" s="40">
        <v>0.28965422465753421</v>
      </c>
      <c r="AL592" s="40">
        <v>8.9892690410958903E-2</v>
      </c>
      <c r="AM592" s="41">
        <v>0.37954691506849314</v>
      </c>
      <c r="AN592" s="40"/>
      <c r="AO592" s="40"/>
      <c r="AP592" s="40"/>
      <c r="AQ592" s="1644"/>
      <c r="AR592" s="1034"/>
      <c r="AS592" s="45"/>
      <c r="AT592" s="1029"/>
      <c r="AU592" s="1029"/>
      <c r="AV592" s="46"/>
      <c r="AW592" s="1029"/>
      <c r="AX592" s="46"/>
      <c r="AY592" s="2391"/>
    </row>
    <row r="593" spans="1:51" s="8" customFormat="1" ht="15.95" customHeight="1" x14ac:dyDescent="0.25">
      <c r="A593" s="36"/>
      <c r="B593" s="1029"/>
      <c r="C593" s="2"/>
      <c r="D593" s="1029"/>
      <c r="E593" s="1029"/>
      <c r="F593" s="1029"/>
      <c r="G593" s="1029"/>
      <c r="H593" s="1029"/>
      <c r="I593" s="1029"/>
      <c r="J593" s="1029"/>
      <c r="K593" s="1029"/>
      <c r="L593" s="1029"/>
      <c r="M593" s="1029"/>
      <c r="N593" s="1036"/>
      <c r="O593" s="1036"/>
      <c r="P593" s="1557"/>
      <c r="Q593" s="37"/>
      <c r="R593" s="448"/>
      <c r="S593" s="448"/>
      <c r="T593" s="448"/>
      <c r="U593" s="448"/>
      <c r="V593" s="448"/>
      <c r="W593" s="448"/>
      <c r="X593" s="448"/>
      <c r="Y593" s="1029"/>
      <c r="Z593" s="1029"/>
      <c r="AA593" s="1"/>
      <c r="AB593" s="1029"/>
      <c r="AC593" s="1029"/>
      <c r="AD593" s="1029"/>
      <c r="AE593" s="1029" t="s">
        <v>1369</v>
      </c>
      <c r="AF593" s="1029" t="s">
        <v>350</v>
      </c>
      <c r="AG593" s="39" t="s">
        <v>230</v>
      </c>
      <c r="AH593" s="1" t="s">
        <v>59</v>
      </c>
      <c r="AI593" s="40">
        <v>0.114</v>
      </c>
      <c r="AJ593" s="57">
        <v>295.85000000000002</v>
      </c>
      <c r="AK593" s="40">
        <v>7.0517671232876708E-2</v>
      </c>
      <c r="AL593" s="40">
        <v>2.1884794520547948E-2</v>
      </c>
      <c r="AM593" s="41">
        <v>9.2402465753424659E-2</v>
      </c>
      <c r="AN593" s="40"/>
      <c r="AO593" s="40"/>
      <c r="AP593" s="40"/>
      <c r="AQ593" s="1644"/>
      <c r="AR593" s="1034"/>
      <c r="AS593" s="45"/>
      <c r="AT593" s="1029"/>
      <c r="AU593" s="1029"/>
      <c r="AV593" s="46"/>
      <c r="AW593" s="1029"/>
      <c r="AX593" s="46"/>
      <c r="AY593" s="2391"/>
    </row>
    <row r="594" spans="1:51" s="8" customFormat="1" ht="15.95" customHeight="1" x14ac:dyDescent="0.25">
      <c r="A594" s="36"/>
      <c r="B594" s="1029"/>
      <c r="C594" s="2"/>
      <c r="D594" s="1029"/>
      <c r="E594" s="1029"/>
      <c r="F594" s="1029"/>
      <c r="G594" s="1029"/>
      <c r="H594" s="1029"/>
      <c r="I594" s="1029"/>
      <c r="J594" s="1029"/>
      <c r="K594" s="1029"/>
      <c r="L594" s="1029"/>
      <c r="M594" s="1029"/>
      <c r="N594" s="1036"/>
      <c r="O594" s="1036"/>
      <c r="P594" s="1557"/>
      <c r="Q594" s="37"/>
      <c r="R594" s="448"/>
      <c r="S594" s="448"/>
      <c r="T594" s="448"/>
      <c r="U594" s="448"/>
      <c r="V594" s="448"/>
      <c r="W594" s="448"/>
      <c r="X594" s="448"/>
      <c r="Y594" s="1029"/>
      <c r="Z594" s="1029"/>
      <c r="AA594" s="1"/>
      <c r="AB594" s="1029"/>
      <c r="AC594" s="1029"/>
      <c r="AD594" s="1029"/>
      <c r="AE594" s="1029" t="s">
        <v>1370</v>
      </c>
      <c r="AF594" s="1029" t="s">
        <v>351</v>
      </c>
      <c r="AG594" s="39" t="s">
        <v>230</v>
      </c>
      <c r="AH594" s="1" t="s">
        <v>59</v>
      </c>
      <c r="AI594" s="40">
        <v>0.114</v>
      </c>
      <c r="AJ594" s="57">
        <v>384.02299999999997</v>
      </c>
      <c r="AK594" s="40">
        <v>9.1534249315068483E-2</v>
      </c>
      <c r="AL594" s="40">
        <v>2.8407180821917805E-2</v>
      </c>
      <c r="AM594" s="41">
        <v>0.11994143013698629</v>
      </c>
      <c r="AN594" s="40"/>
      <c r="AO594" s="40"/>
      <c r="AP594" s="40"/>
      <c r="AQ594" s="368"/>
      <c r="AR594" s="47"/>
      <c r="AS594" s="48"/>
      <c r="AT594" s="1029"/>
      <c r="AU594" s="1029"/>
      <c r="AV594" s="46"/>
      <c r="AW594" s="1029"/>
      <c r="AX594" s="46"/>
      <c r="AY594" s="2391"/>
    </row>
    <row r="595" spans="1:51" s="8" customFormat="1" ht="15.95" customHeight="1" x14ac:dyDescent="0.25">
      <c r="A595" s="182">
        <v>98</v>
      </c>
      <c r="B595" s="166" t="s">
        <v>51</v>
      </c>
      <c r="C595" s="170" t="s">
        <v>59</v>
      </c>
      <c r="D595" s="166" t="s">
        <v>19007</v>
      </c>
      <c r="E595" s="166" t="s">
        <v>1372</v>
      </c>
      <c r="F595" s="166" t="s">
        <v>1373</v>
      </c>
      <c r="G595" s="166"/>
      <c r="H595" s="166" t="s">
        <v>219</v>
      </c>
      <c r="I595" s="166" t="s">
        <v>220</v>
      </c>
      <c r="J595" s="166" t="s">
        <v>317</v>
      </c>
      <c r="K595" s="166">
        <v>0</v>
      </c>
      <c r="L595" s="166" t="s">
        <v>317</v>
      </c>
      <c r="M595" s="166">
        <v>0</v>
      </c>
      <c r="N595" s="186">
        <v>3</v>
      </c>
      <c r="O595" s="186">
        <v>2</v>
      </c>
      <c r="P595" s="186">
        <f>N595*O595</f>
        <v>6</v>
      </c>
      <c r="Q595" s="184">
        <v>1</v>
      </c>
      <c r="R595" s="184"/>
      <c r="S595" s="183">
        <v>1</v>
      </c>
      <c r="T595" s="183"/>
      <c r="U595" s="183">
        <v>0</v>
      </c>
      <c r="V595" s="183"/>
      <c r="W595" s="183"/>
      <c r="X595" s="183"/>
      <c r="Y595" s="166" t="s">
        <v>61</v>
      </c>
      <c r="Z595" s="166" t="s">
        <v>230</v>
      </c>
      <c r="AA595" s="203" t="s">
        <v>230</v>
      </c>
      <c r="AB595" s="166" t="s">
        <v>230</v>
      </c>
      <c r="AC595" s="166" t="s">
        <v>230</v>
      </c>
      <c r="AD595" s="166" t="s">
        <v>230</v>
      </c>
      <c r="AE595" s="166" t="s">
        <v>88</v>
      </c>
      <c r="AF595" s="166" t="s">
        <v>1017</v>
      </c>
      <c r="AG595" s="165" t="s">
        <v>230</v>
      </c>
      <c r="AH595" s="203" t="s">
        <v>59</v>
      </c>
      <c r="AI595" s="167">
        <v>0.114</v>
      </c>
      <c r="AJ595" s="221">
        <v>324.56200000000001</v>
      </c>
      <c r="AK595" s="167">
        <v>7.7361353424657539E-2</v>
      </c>
      <c r="AL595" s="167">
        <v>2.4008695890410957E-2</v>
      </c>
      <c r="AM595" s="187">
        <f t="shared" ref="AM595:AM603" si="65">AK595+AL595</f>
        <v>0.10137004931506849</v>
      </c>
      <c r="AN595" s="167">
        <f>AK595</f>
        <v>7.7361353424657539E-2</v>
      </c>
      <c r="AO595" s="167">
        <f>AL595</f>
        <v>2.4008695890410957E-2</v>
      </c>
      <c r="AP595" s="167">
        <f t="shared" ref="AP595:AP603" si="66">AN595+AO595</f>
        <v>0.10137004931506849</v>
      </c>
      <c r="AQ595" s="372">
        <f t="shared" ref="AQ595:AQ603" si="67">AP595*30</f>
        <v>3.0411014794520548</v>
      </c>
      <c r="AR595" s="189" t="s">
        <v>231</v>
      </c>
      <c r="AS595" s="190"/>
      <c r="AT595" s="166" t="s">
        <v>232</v>
      </c>
      <c r="AU595" s="166" t="s">
        <v>59</v>
      </c>
      <c r="AV595" s="1931" t="s">
        <v>1374</v>
      </c>
      <c r="AW595" s="166" t="s">
        <v>1122</v>
      </c>
      <c r="AX595" s="46"/>
      <c r="AY595" s="2391"/>
    </row>
    <row r="596" spans="1:51" s="8" customFormat="1" ht="15.95" customHeight="1" x14ac:dyDescent="0.25">
      <c r="A596" s="182">
        <v>99</v>
      </c>
      <c r="B596" s="166" t="s">
        <v>51</v>
      </c>
      <c r="C596" s="170" t="s">
        <v>59</v>
      </c>
      <c r="D596" s="166" t="s">
        <v>16632</v>
      </c>
      <c r="E596" s="166" t="s">
        <v>1375</v>
      </c>
      <c r="F596" s="166" t="s">
        <v>1376</v>
      </c>
      <c r="G596" s="166"/>
      <c r="H596" s="166" t="s">
        <v>219</v>
      </c>
      <c r="I596" s="166" t="s">
        <v>316</v>
      </c>
      <c r="J596" s="166" t="s">
        <v>221</v>
      </c>
      <c r="K596" s="166" t="s">
        <v>222</v>
      </c>
      <c r="L596" s="166" t="s">
        <v>221</v>
      </c>
      <c r="M596" s="166" t="s">
        <v>222</v>
      </c>
      <c r="N596" s="186">
        <v>2.9</v>
      </c>
      <c r="O596" s="186">
        <v>1.65</v>
      </c>
      <c r="P596" s="186">
        <f>N596*O596</f>
        <v>4.7849999999999993</v>
      </c>
      <c r="Q596" s="184">
        <v>1</v>
      </c>
      <c r="R596" s="184"/>
      <c r="S596" s="183">
        <v>1</v>
      </c>
      <c r="T596" s="183"/>
      <c r="U596" s="183">
        <v>0</v>
      </c>
      <c r="V596" s="183"/>
      <c r="W596" s="183"/>
      <c r="X596" s="183"/>
      <c r="Y596" s="673" t="s">
        <v>16652</v>
      </c>
      <c r="Z596" s="166" t="s">
        <v>230</v>
      </c>
      <c r="AA596" s="203" t="s">
        <v>230</v>
      </c>
      <c r="AB596" s="166" t="s">
        <v>230</v>
      </c>
      <c r="AC596" s="166" t="s">
        <v>230</v>
      </c>
      <c r="AD596" s="166" t="s">
        <v>230</v>
      </c>
      <c r="AE596" s="166" t="s">
        <v>89</v>
      </c>
      <c r="AF596" s="166" t="s">
        <v>1210</v>
      </c>
      <c r="AG596" s="165" t="s">
        <v>230</v>
      </c>
      <c r="AH596" s="203" t="s">
        <v>59</v>
      </c>
      <c r="AI596" s="167">
        <v>0.114</v>
      </c>
      <c r="AJ596" s="221">
        <v>719.35200000000009</v>
      </c>
      <c r="AK596" s="167">
        <v>0.17146198356164383</v>
      </c>
      <c r="AL596" s="167">
        <v>5.3212339726027409E-2</v>
      </c>
      <c r="AM596" s="187">
        <f t="shared" si="65"/>
        <v>0.22467432328767123</v>
      </c>
      <c r="AN596" s="167">
        <f>AK596</f>
        <v>0.17146198356164383</v>
      </c>
      <c r="AO596" s="167">
        <f>AL596</f>
        <v>5.3212339726027409E-2</v>
      </c>
      <c r="AP596" s="167">
        <f t="shared" si="66"/>
        <v>0.22467432328767123</v>
      </c>
      <c r="AQ596" s="372">
        <f t="shared" si="67"/>
        <v>6.7402296986301371</v>
      </c>
      <c r="AR596" s="189" t="s">
        <v>231</v>
      </c>
      <c r="AS596" s="190" t="s">
        <v>431</v>
      </c>
      <c r="AT596" s="166" t="s">
        <v>232</v>
      </c>
      <c r="AU596" s="166" t="s">
        <v>59</v>
      </c>
      <c r="AV596" s="915" t="s">
        <v>1377</v>
      </c>
      <c r="AW596" s="166" t="s">
        <v>234</v>
      </c>
      <c r="AX596" s="46"/>
      <c r="AY596" s="2391"/>
    </row>
    <row r="597" spans="1:51" s="8" customFormat="1" ht="15.95" customHeight="1" x14ac:dyDescent="0.25">
      <c r="A597" s="182">
        <v>100</v>
      </c>
      <c r="B597" s="166" t="s">
        <v>51</v>
      </c>
      <c r="C597" s="170" t="s">
        <v>59</v>
      </c>
      <c r="D597" s="166" t="s">
        <v>19008</v>
      </c>
      <c r="E597" s="166" t="s">
        <v>1379</v>
      </c>
      <c r="F597" s="166" t="s">
        <v>1380</v>
      </c>
      <c r="G597" s="166"/>
      <c r="H597" s="166" t="s">
        <v>219</v>
      </c>
      <c r="I597" s="166" t="s">
        <v>220</v>
      </c>
      <c r="J597" s="166" t="s">
        <v>317</v>
      </c>
      <c r="K597" s="166">
        <v>0</v>
      </c>
      <c r="L597" s="166" t="s">
        <v>317</v>
      </c>
      <c r="M597" s="166">
        <v>0</v>
      </c>
      <c r="N597" s="186">
        <v>2</v>
      </c>
      <c r="O597" s="186">
        <v>2</v>
      </c>
      <c r="P597" s="186">
        <f>N597*O597</f>
        <v>4</v>
      </c>
      <c r="Q597" s="184">
        <v>1</v>
      </c>
      <c r="R597" s="184"/>
      <c r="S597" s="183">
        <v>1</v>
      </c>
      <c r="T597" s="183"/>
      <c r="U597" s="183">
        <v>0</v>
      </c>
      <c r="V597" s="183"/>
      <c r="W597" s="183"/>
      <c r="X597" s="183"/>
      <c r="Y597" s="166" t="s">
        <v>61</v>
      </c>
      <c r="Z597" s="166" t="s">
        <v>230</v>
      </c>
      <c r="AA597" s="203" t="s">
        <v>230</v>
      </c>
      <c r="AB597" s="166" t="s">
        <v>230</v>
      </c>
      <c r="AC597" s="166" t="s">
        <v>230</v>
      </c>
      <c r="AD597" s="166" t="s">
        <v>230</v>
      </c>
      <c r="AE597" s="166" t="s">
        <v>1381</v>
      </c>
      <c r="AF597" s="166" t="s">
        <v>351</v>
      </c>
      <c r="AG597" s="165" t="s">
        <v>230</v>
      </c>
      <c r="AH597" s="203" t="s">
        <v>59</v>
      </c>
      <c r="AI597" s="167">
        <v>0.114</v>
      </c>
      <c r="AJ597" s="168">
        <v>257.82600000000002</v>
      </c>
      <c r="AK597" s="167">
        <v>6.1454416438356169E-2</v>
      </c>
      <c r="AL597" s="167">
        <v>1.9072060273972603E-2</v>
      </c>
      <c r="AM597" s="187">
        <f t="shared" si="65"/>
        <v>8.0526476712328765E-2</v>
      </c>
      <c r="AN597" s="167">
        <f>AK597+AK598</f>
        <v>1.0267968821917808</v>
      </c>
      <c r="AO597" s="167">
        <f>AL597+AL598</f>
        <v>0.31866110136986303</v>
      </c>
      <c r="AP597" s="167">
        <f t="shared" si="66"/>
        <v>1.3454579835616438</v>
      </c>
      <c r="AQ597" s="372">
        <f t="shared" si="67"/>
        <v>40.363739506849313</v>
      </c>
      <c r="AR597" s="189" t="s">
        <v>231</v>
      </c>
      <c r="AS597" s="190"/>
      <c r="AT597" s="166" t="s">
        <v>232</v>
      </c>
      <c r="AU597" s="166" t="s">
        <v>59</v>
      </c>
      <c r="AV597" s="1931" t="s">
        <v>1382</v>
      </c>
      <c r="AW597" s="166" t="s">
        <v>1122</v>
      </c>
      <c r="AX597" s="46"/>
      <c r="AY597" s="2391"/>
    </row>
    <row r="598" spans="1:51" s="8" customFormat="1" ht="15.95" customHeight="1" x14ac:dyDescent="0.25">
      <c r="A598" s="36"/>
      <c r="B598" s="1029"/>
      <c r="C598" s="2"/>
      <c r="D598" s="1029"/>
      <c r="E598" s="1029"/>
      <c r="F598" s="1029"/>
      <c r="G598" s="1029"/>
      <c r="H598" s="1029"/>
      <c r="I598" s="1029"/>
      <c r="J598" s="1029"/>
      <c r="K598" s="1029"/>
      <c r="L598" s="1029"/>
      <c r="M598" s="1029"/>
      <c r="N598" s="1036"/>
      <c r="O598" s="1036"/>
      <c r="P598" s="1557"/>
      <c r="Q598" s="37"/>
      <c r="R598" s="37"/>
      <c r="S598" s="448"/>
      <c r="T598" s="448"/>
      <c r="U598" s="448"/>
      <c r="V598" s="448"/>
      <c r="W598" s="448"/>
      <c r="X598" s="448"/>
      <c r="Y598" s="1029"/>
      <c r="Z598" s="1029"/>
      <c r="AA598" s="1"/>
      <c r="AB598" s="1029"/>
      <c r="AC598" s="1029"/>
      <c r="AD598" s="1029"/>
      <c r="AE598" s="1029" t="s">
        <v>1383</v>
      </c>
      <c r="AF598" s="1029" t="s">
        <v>1384</v>
      </c>
      <c r="AG598" s="39" t="s">
        <v>230</v>
      </c>
      <c r="AH598" s="1" t="s">
        <v>60</v>
      </c>
      <c r="AI598" s="54">
        <v>0.114</v>
      </c>
      <c r="AJ598" s="37">
        <v>4050</v>
      </c>
      <c r="AK598" s="40">
        <f>AJ598*0.087/365</f>
        <v>0.96534246575342453</v>
      </c>
      <c r="AL598" s="40">
        <f>AJ598*0.027/365</f>
        <v>0.29958904109589041</v>
      </c>
      <c r="AM598" s="40">
        <f t="shared" si="65"/>
        <v>1.264931506849315</v>
      </c>
      <c r="AN598" s="40"/>
      <c r="AO598" s="40"/>
      <c r="AP598" s="40"/>
      <c r="AQ598" s="1644"/>
      <c r="AR598" s="91"/>
      <c r="AS598" s="56"/>
      <c r="AT598" s="1029"/>
      <c r="AU598" s="1029"/>
      <c r="AV598" s="920"/>
      <c r="AW598" s="1029"/>
      <c r="AX598" s="46"/>
      <c r="AY598" s="2391"/>
    </row>
    <row r="599" spans="1:51" s="8" customFormat="1" ht="15.95" customHeight="1" x14ac:dyDescent="0.2">
      <c r="A599" s="182">
        <v>101</v>
      </c>
      <c r="B599" s="166" t="s">
        <v>51</v>
      </c>
      <c r="C599" s="170" t="s">
        <v>59</v>
      </c>
      <c r="D599" s="166" t="s">
        <v>19009</v>
      </c>
      <c r="E599" s="166" t="s">
        <v>1386</v>
      </c>
      <c r="F599" s="166" t="s">
        <v>1387</v>
      </c>
      <c r="G599" s="166"/>
      <c r="H599" s="166" t="s">
        <v>219</v>
      </c>
      <c r="I599" s="166" t="s">
        <v>220</v>
      </c>
      <c r="J599" s="166" t="s">
        <v>221</v>
      </c>
      <c r="K599" s="166" t="s">
        <v>879</v>
      </c>
      <c r="L599" s="166" t="s">
        <v>221</v>
      </c>
      <c r="M599" s="166" t="s">
        <v>17587</v>
      </c>
      <c r="N599" s="186">
        <v>2.5</v>
      </c>
      <c r="O599" s="186">
        <v>1.5</v>
      </c>
      <c r="P599" s="186">
        <f>N599*O599</f>
        <v>3.75</v>
      </c>
      <c r="Q599" s="184">
        <v>1</v>
      </c>
      <c r="R599" s="184"/>
      <c r="S599" s="183">
        <v>0</v>
      </c>
      <c r="T599" s="183"/>
      <c r="U599" s="183">
        <v>0</v>
      </c>
      <c r="V599" s="183"/>
      <c r="W599" s="183">
        <v>1</v>
      </c>
      <c r="X599" s="183"/>
      <c r="Y599" s="354" t="s">
        <v>63</v>
      </c>
      <c r="Z599" s="366" t="s">
        <v>224</v>
      </c>
      <c r="AA599" s="762" t="s">
        <v>225</v>
      </c>
      <c r="AB599" s="354" t="s">
        <v>1291</v>
      </c>
      <c r="AC599" s="354" t="s">
        <v>1292</v>
      </c>
      <c r="AD599" s="946" t="s">
        <v>1293</v>
      </c>
      <c r="AE599" s="166" t="s">
        <v>90</v>
      </c>
      <c r="AF599" s="166" t="s">
        <v>1388</v>
      </c>
      <c r="AG599" s="165" t="s">
        <v>230</v>
      </c>
      <c r="AH599" s="203" t="s">
        <v>59</v>
      </c>
      <c r="AI599" s="167">
        <v>0.114</v>
      </c>
      <c r="AJ599" s="168">
        <v>235.80699999999999</v>
      </c>
      <c r="AK599" s="167">
        <v>5.6206052054794516E-2</v>
      </c>
      <c r="AL599" s="167">
        <v>1.7443257534246574E-2</v>
      </c>
      <c r="AM599" s="187">
        <f t="shared" si="65"/>
        <v>7.364930958904109E-2</v>
      </c>
      <c r="AN599" s="167">
        <f>SUM(AK599:AK602)</f>
        <v>2.3325074219178079</v>
      </c>
      <c r="AO599" s="167">
        <f>SUM(AL599:AL602)</f>
        <v>0.72388161369863013</v>
      </c>
      <c r="AP599" s="167">
        <f t="shared" si="66"/>
        <v>3.056389035616438</v>
      </c>
      <c r="AQ599" s="372">
        <f t="shared" si="67"/>
        <v>91.691671068493136</v>
      </c>
      <c r="AR599" s="189" t="s">
        <v>231</v>
      </c>
      <c r="AS599" s="714" t="s">
        <v>431</v>
      </c>
      <c r="AT599" s="166" t="s">
        <v>232</v>
      </c>
      <c r="AU599" s="166" t="s">
        <v>59</v>
      </c>
      <c r="AV599" s="915" t="s">
        <v>1389</v>
      </c>
      <c r="AW599" s="166" t="s">
        <v>234</v>
      </c>
      <c r="AX599" s="46"/>
      <c r="AY599" s="2391"/>
    </row>
    <row r="600" spans="1:51" s="8" customFormat="1" ht="15.95" customHeight="1" x14ac:dyDescent="0.25">
      <c r="A600" s="36"/>
      <c r="B600" s="1029"/>
      <c r="C600" s="2"/>
      <c r="D600" s="1029"/>
      <c r="E600" s="1029"/>
      <c r="F600" s="1029"/>
      <c r="G600" s="1029"/>
      <c r="H600" s="1029"/>
      <c r="I600" s="1029"/>
      <c r="J600" s="1029"/>
      <c r="K600" s="1029"/>
      <c r="L600" s="1029"/>
      <c r="M600" s="1029"/>
      <c r="N600" s="1036"/>
      <c r="O600" s="1036"/>
      <c r="P600" s="1557"/>
      <c r="Q600" s="37"/>
      <c r="R600" s="37"/>
      <c r="S600" s="448"/>
      <c r="T600" s="448"/>
      <c r="U600" s="448"/>
      <c r="V600" s="448"/>
      <c r="W600" s="448"/>
      <c r="X600" s="448"/>
      <c r="Y600" s="1029"/>
      <c r="Z600" s="1029"/>
      <c r="AA600" s="1"/>
      <c r="AB600" s="1029"/>
      <c r="AC600" s="1029"/>
      <c r="AD600" s="1029"/>
      <c r="AE600" s="1029" t="s">
        <v>1390</v>
      </c>
      <c r="AF600" s="1029" t="s">
        <v>703</v>
      </c>
      <c r="AG600" s="39" t="s">
        <v>230</v>
      </c>
      <c r="AH600" s="1" t="s">
        <v>60</v>
      </c>
      <c r="AI600" s="54">
        <v>0.114</v>
      </c>
      <c r="AJ600" s="37">
        <v>3200</v>
      </c>
      <c r="AK600" s="40">
        <f>AJ600*0.087/365</f>
        <v>0.76273972602739715</v>
      </c>
      <c r="AL600" s="40">
        <f>AJ600*0.027/365</f>
        <v>0.23671232876712331</v>
      </c>
      <c r="AM600" s="40">
        <f t="shared" si="65"/>
        <v>0.99945205479452048</v>
      </c>
      <c r="AN600" s="40"/>
      <c r="AO600" s="40"/>
      <c r="AP600" s="40"/>
      <c r="AQ600" s="1644"/>
      <c r="AR600" s="91"/>
      <c r="AS600" s="56"/>
      <c r="AT600" s="1029"/>
      <c r="AU600" s="1029"/>
      <c r="AV600" s="920"/>
      <c r="AW600" s="1029"/>
      <c r="AX600" s="46"/>
      <c r="AY600" s="2391"/>
    </row>
    <row r="601" spans="1:51" s="8" customFormat="1" ht="15.95" customHeight="1" x14ac:dyDescent="0.25">
      <c r="A601" s="36"/>
      <c r="B601" s="1029"/>
      <c r="C601" s="2"/>
      <c r="D601" s="1029"/>
      <c r="E601" s="1029"/>
      <c r="F601" s="1029"/>
      <c r="G601" s="1029"/>
      <c r="H601" s="1029"/>
      <c r="I601" s="1029"/>
      <c r="J601" s="1029"/>
      <c r="K601" s="1029"/>
      <c r="L601" s="1029"/>
      <c r="M601" s="1029"/>
      <c r="N601" s="1036"/>
      <c r="O601" s="1036"/>
      <c r="P601" s="1557"/>
      <c r="Q601" s="37"/>
      <c r="R601" s="37"/>
      <c r="S601" s="448"/>
      <c r="T601" s="448"/>
      <c r="U601" s="448"/>
      <c r="V601" s="448"/>
      <c r="W601" s="448"/>
      <c r="X601" s="448"/>
      <c r="Y601" s="1029"/>
      <c r="Z601" s="1029"/>
      <c r="AA601" s="1"/>
      <c r="AB601" s="1029"/>
      <c r="AC601" s="1029"/>
      <c r="AD601" s="1029"/>
      <c r="AE601" s="1029" t="s">
        <v>1391</v>
      </c>
      <c r="AF601" s="1029" t="s">
        <v>1392</v>
      </c>
      <c r="AG601" s="39" t="s">
        <v>230</v>
      </c>
      <c r="AH601" s="1" t="s">
        <v>60</v>
      </c>
      <c r="AI601" s="54">
        <v>0.114</v>
      </c>
      <c r="AJ601" s="37">
        <v>600</v>
      </c>
      <c r="AK601" s="40">
        <f>AJ601*0.087/365</f>
        <v>0.14301369863013697</v>
      </c>
      <c r="AL601" s="40">
        <f>AJ601*0.027/365</f>
        <v>4.4383561643835612E-2</v>
      </c>
      <c r="AM601" s="40">
        <f t="shared" si="65"/>
        <v>0.18739726027397258</v>
      </c>
      <c r="AN601" s="40"/>
      <c r="AO601" s="40"/>
      <c r="AP601" s="40"/>
      <c r="AQ601" s="1644"/>
      <c r="AR601" s="91"/>
      <c r="AS601" s="56"/>
      <c r="AT601" s="1029"/>
      <c r="AU601" s="1029"/>
      <c r="AV601" s="920"/>
      <c r="AW601" s="1029"/>
      <c r="AX601" s="46"/>
      <c r="AY601" s="2391"/>
    </row>
    <row r="602" spans="1:51" s="8" customFormat="1" ht="15.95" customHeight="1" x14ac:dyDescent="0.25">
      <c r="A602" s="93"/>
      <c r="B602" s="88"/>
      <c r="C602" s="107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21"/>
      <c r="O602" s="21"/>
      <c r="P602" s="21"/>
      <c r="Q602" s="97"/>
      <c r="R602" s="97"/>
      <c r="S602" s="94"/>
      <c r="T602" s="94"/>
      <c r="U602" s="94"/>
      <c r="V602" s="94"/>
      <c r="W602" s="94"/>
      <c r="X602" s="94"/>
      <c r="Y602" s="88"/>
      <c r="Z602" s="88"/>
      <c r="AA602" s="90"/>
      <c r="AB602" s="88"/>
      <c r="AC602" s="88"/>
      <c r="AD602" s="88"/>
      <c r="AE602" s="88" t="s">
        <v>1393</v>
      </c>
      <c r="AF602" s="88" t="s">
        <v>1394</v>
      </c>
      <c r="AG602" s="2125" t="s">
        <v>230</v>
      </c>
      <c r="AH602" s="90" t="s">
        <v>60</v>
      </c>
      <c r="AI602" s="102">
        <v>0.114</v>
      </c>
      <c r="AJ602" s="97">
        <v>5750</v>
      </c>
      <c r="AK602" s="98">
        <f>AJ602*0.087/365</f>
        <v>1.3705479452054794</v>
      </c>
      <c r="AL602" s="98">
        <f>AJ602*0.027/365</f>
        <v>0.42534246575342466</v>
      </c>
      <c r="AM602" s="98">
        <f t="shared" si="65"/>
        <v>1.795890410958904</v>
      </c>
      <c r="AN602" s="98"/>
      <c r="AO602" s="98"/>
      <c r="AP602" s="98"/>
      <c r="AQ602" s="368"/>
      <c r="AR602" s="109"/>
      <c r="AS602" s="110"/>
      <c r="AT602" s="88"/>
      <c r="AU602" s="88"/>
      <c r="AV602" s="930"/>
      <c r="AW602" s="88"/>
      <c r="AX602" s="52"/>
      <c r="AY602" s="2391"/>
    </row>
    <row r="603" spans="1:51" s="55" customFormat="1" ht="15.95" customHeight="1" x14ac:dyDescent="0.25">
      <c r="A603" s="734">
        <v>102</v>
      </c>
      <c r="B603" s="735" t="s">
        <v>51</v>
      </c>
      <c r="C603" s="988" t="s">
        <v>59</v>
      </c>
      <c r="D603" s="735" t="s">
        <v>1395</v>
      </c>
      <c r="E603" s="735" t="s">
        <v>1396</v>
      </c>
      <c r="F603" s="735" t="s">
        <v>1397</v>
      </c>
      <c r="G603" s="735"/>
      <c r="H603" s="735" t="s">
        <v>732</v>
      </c>
      <c r="I603" s="735" t="s">
        <v>1413</v>
      </c>
      <c r="J603" s="735" t="s">
        <v>317</v>
      </c>
      <c r="K603" s="735">
        <v>0</v>
      </c>
      <c r="L603" s="735" t="s">
        <v>317</v>
      </c>
      <c r="M603" s="735">
        <v>0</v>
      </c>
      <c r="N603" s="743">
        <v>3</v>
      </c>
      <c r="O603" s="743">
        <v>2</v>
      </c>
      <c r="P603" s="743">
        <f>N603*O603</f>
        <v>6</v>
      </c>
      <c r="Q603" s="744">
        <v>1</v>
      </c>
      <c r="R603" s="744"/>
      <c r="S603" s="739">
        <v>1</v>
      </c>
      <c r="T603" s="739"/>
      <c r="U603" s="739">
        <v>0</v>
      </c>
      <c r="V603" s="739"/>
      <c r="W603" s="739"/>
      <c r="X603" s="739"/>
      <c r="Y603" s="735" t="s">
        <v>61</v>
      </c>
      <c r="Z603" s="735" t="s">
        <v>230</v>
      </c>
      <c r="AA603" s="741" t="s">
        <v>230</v>
      </c>
      <c r="AB603" s="735" t="s">
        <v>230</v>
      </c>
      <c r="AC603" s="735" t="s">
        <v>230</v>
      </c>
      <c r="AD603" s="735" t="s">
        <v>230</v>
      </c>
      <c r="AE603" s="735" t="s">
        <v>1398</v>
      </c>
      <c r="AF603" s="735" t="s">
        <v>353</v>
      </c>
      <c r="AG603" s="742" t="s">
        <v>230</v>
      </c>
      <c r="AH603" s="741" t="s">
        <v>59</v>
      </c>
      <c r="AI603" s="828">
        <v>0.114</v>
      </c>
      <c r="AJ603" s="903">
        <v>320.68200000000002</v>
      </c>
      <c r="AK603" s="828">
        <v>7.6436531506849315E-2</v>
      </c>
      <c r="AL603" s="828">
        <v>2.3721682191780825E-2</v>
      </c>
      <c r="AM603" s="745">
        <f t="shared" si="65"/>
        <v>0.10015821369863014</v>
      </c>
      <c r="AN603" s="828">
        <f>SUM(AK603:AK607)</f>
        <v>1.4957579342465754</v>
      </c>
      <c r="AO603" s="828">
        <f>SUM(AL603:AL607)</f>
        <v>0.39441141369863014</v>
      </c>
      <c r="AP603" s="828">
        <f t="shared" si="66"/>
        <v>1.8901693479452055</v>
      </c>
      <c r="AQ603" s="828">
        <f t="shared" si="67"/>
        <v>56.705080438356163</v>
      </c>
      <c r="AR603" s="746" t="s">
        <v>231</v>
      </c>
      <c r="AS603" s="747"/>
      <c r="AT603" s="735" t="s">
        <v>232</v>
      </c>
      <c r="AU603" s="735" t="s">
        <v>59</v>
      </c>
      <c r="AV603" s="935" t="s">
        <v>1399</v>
      </c>
      <c r="AW603" s="735" t="s">
        <v>18131</v>
      </c>
      <c r="AX603" s="1103" t="s">
        <v>17637</v>
      </c>
      <c r="AY603" s="2391"/>
    </row>
    <row r="604" spans="1:51" s="8" customFormat="1" ht="15.95" customHeight="1" x14ac:dyDescent="0.25">
      <c r="A604" s="855"/>
      <c r="B604" s="856"/>
      <c r="C604" s="2178"/>
      <c r="D604" s="856"/>
      <c r="E604" s="856"/>
      <c r="F604" s="856"/>
      <c r="G604" s="856"/>
      <c r="H604" s="856"/>
      <c r="I604" s="856"/>
      <c r="J604" s="856"/>
      <c r="K604" s="856"/>
      <c r="L604" s="856"/>
      <c r="M604" s="856"/>
      <c r="N604" s="864"/>
      <c r="O604" s="864"/>
      <c r="P604" s="864"/>
      <c r="Q604" s="2179"/>
      <c r="R604" s="859"/>
      <c r="S604" s="859"/>
      <c r="T604" s="859"/>
      <c r="U604" s="859"/>
      <c r="V604" s="859"/>
      <c r="W604" s="859"/>
      <c r="X604" s="859"/>
      <c r="Y604" s="856"/>
      <c r="Z604" s="856"/>
      <c r="AA604" s="860"/>
      <c r="AB604" s="856"/>
      <c r="AC604" s="856"/>
      <c r="AD604" s="856"/>
      <c r="AE604" s="1017" t="s">
        <v>1400</v>
      </c>
      <c r="AF604" s="1017" t="s">
        <v>1401</v>
      </c>
      <c r="AG604" s="1018" t="s">
        <v>230</v>
      </c>
      <c r="AH604" s="1081" t="s">
        <v>59</v>
      </c>
      <c r="AI604" s="1020">
        <v>0.114</v>
      </c>
      <c r="AJ604" s="2180">
        <v>311.17599999999999</v>
      </c>
      <c r="AK604" s="1020">
        <v>7.4170717808219169E-2</v>
      </c>
      <c r="AL604" s="1020">
        <v>2.3018498630136986E-2</v>
      </c>
      <c r="AM604" s="829">
        <v>9.7189216438356152E-2</v>
      </c>
      <c r="AN604" s="862"/>
      <c r="AO604" s="862"/>
      <c r="AP604" s="862"/>
      <c r="AQ604" s="1671"/>
      <c r="AR604" s="865"/>
      <c r="AS604" s="43"/>
      <c r="AT604" s="113"/>
      <c r="AU604" s="113"/>
      <c r="AV604" s="44"/>
      <c r="AW604" s="113"/>
      <c r="AX604" s="44"/>
      <c r="AY604" s="2391"/>
    </row>
    <row r="605" spans="1:51" s="8" customFormat="1" ht="15.95" customHeight="1" x14ac:dyDescent="0.25">
      <c r="A605" s="869"/>
      <c r="B605" s="868"/>
      <c r="C605" s="1092"/>
      <c r="D605" s="868"/>
      <c r="E605" s="868"/>
      <c r="F605" s="868"/>
      <c r="G605" s="868"/>
      <c r="H605" s="868"/>
      <c r="I605" s="868"/>
      <c r="J605" s="868"/>
      <c r="K605" s="868"/>
      <c r="L605" s="868"/>
      <c r="M605" s="868"/>
      <c r="N605" s="877"/>
      <c r="O605" s="877"/>
      <c r="P605" s="877"/>
      <c r="Q605" s="1093"/>
      <c r="R605" s="872"/>
      <c r="S605" s="872"/>
      <c r="T605" s="872"/>
      <c r="U605" s="872"/>
      <c r="V605" s="872"/>
      <c r="W605" s="872"/>
      <c r="X605" s="872"/>
      <c r="Y605" s="868"/>
      <c r="Z605" s="868"/>
      <c r="AA605" s="873"/>
      <c r="AB605" s="868"/>
      <c r="AC605" s="868"/>
      <c r="AD605" s="868"/>
      <c r="AE605" s="735" t="s">
        <v>1402</v>
      </c>
      <c r="AF605" s="735" t="s">
        <v>1403</v>
      </c>
      <c r="AG605" s="742" t="s">
        <v>1404</v>
      </c>
      <c r="AH605" s="741" t="s">
        <v>304</v>
      </c>
      <c r="AI605" s="743">
        <v>1.1399999999999999</v>
      </c>
      <c r="AJ605" s="1265">
        <v>72</v>
      </c>
      <c r="AK605" s="1628">
        <f>AJ605*AI605/365</f>
        <v>0.22487671232876713</v>
      </c>
      <c r="AL605" s="1628">
        <v>0</v>
      </c>
      <c r="AM605" s="1661">
        <f>SUBTOTAL(9,AK605:AL605)</f>
        <v>0.22487671232876713</v>
      </c>
      <c r="AN605" s="875"/>
      <c r="AO605" s="875"/>
      <c r="AP605" s="875"/>
      <c r="AQ605" s="1658"/>
      <c r="AR605" s="891"/>
      <c r="AS605" s="48"/>
      <c r="AT605" s="1029"/>
      <c r="AU605" s="1029"/>
      <c r="AV605" s="46"/>
      <c r="AW605" s="1029"/>
      <c r="AX605" s="46"/>
      <c r="AY605" s="2391"/>
    </row>
    <row r="606" spans="1:51" s="8" customFormat="1" ht="15.95" customHeight="1" x14ac:dyDescent="0.25">
      <c r="A606" s="869"/>
      <c r="B606" s="868"/>
      <c r="C606" s="1092"/>
      <c r="D606" s="868"/>
      <c r="E606" s="868"/>
      <c r="F606" s="868"/>
      <c r="G606" s="868"/>
      <c r="H606" s="868"/>
      <c r="I606" s="868"/>
      <c r="J606" s="868"/>
      <c r="K606" s="868"/>
      <c r="L606" s="868"/>
      <c r="M606" s="868"/>
      <c r="N606" s="877"/>
      <c r="O606" s="877"/>
      <c r="P606" s="877"/>
      <c r="Q606" s="1093"/>
      <c r="R606" s="872"/>
      <c r="S606" s="872"/>
      <c r="T606" s="872"/>
      <c r="U606" s="872"/>
      <c r="V606" s="872"/>
      <c r="W606" s="872"/>
      <c r="X606" s="872"/>
      <c r="Y606" s="868"/>
      <c r="Z606" s="868"/>
      <c r="AA606" s="873"/>
      <c r="AB606" s="868"/>
      <c r="AC606" s="868"/>
      <c r="AD606" s="868"/>
      <c r="AE606" s="735" t="s">
        <v>1405</v>
      </c>
      <c r="AF606" s="735" t="s">
        <v>1406</v>
      </c>
      <c r="AG606" s="742" t="s">
        <v>230</v>
      </c>
      <c r="AH606" s="741" t="s">
        <v>60</v>
      </c>
      <c r="AI606" s="905">
        <v>0.114</v>
      </c>
      <c r="AJ606" s="744">
        <v>2700</v>
      </c>
      <c r="AK606" s="828">
        <f>AJ606*0.087/365</f>
        <v>0.64356164383561643</v>
      </c>
      <c r="AL606" s="828">
        <f>AJ606*0.027/365</f>
        <v>0.19972602739726028</v>
      </c>
      <c r="AM606" s="828">
        <f>AK606+AL606</f>
        <v>0.84328767123287673</v>
      </c>
      <c r="AN606" s="875"/>
      <c r="AO606" s="875"/>
      <c r="AP606" s="875"/>
      <c r="AQ606" s="1658"/>
      <c r="AR606" s="891"/>
      <c r="AS606" s="48"/>
      <c r="AT606" s="1029"/>
      <c r="AU606" s="1029"/>
      <c r="AV606" s="46"/>
      <c r="AW606" s="1029"/>
      <c r="AX606" s="46"/>
      <c r="AY606" s="2391"/>
    </row>
    <row r="607" spans="1:51" s="8" customFormat="1" ht="15.95" customHeight="1" x14ac:dyDescent="0.25">
      <c r="A607" s="869"/>
      <c r="B607" s="868"/>
      <c r="C607" s="1092"/>
      <c r="D607" s="868"/>
      <c r="E607" s="868"/>
      <c r="F607" s="868"/>
      <c r="G607" s="868"/>
      <c r="H607" s="868"/>
      <c r="I607" s="868"/>
      <c r="J607" s="868"/>
      <c r="K607" s="868"/>
      <c r="L607" s="868"/>
      <c r="M607" s="868"/>
      <c r="N607" s="877"/>
      <c r="O607" s="877"/>
      <c r="P607" s="877"/>
      <c r="Q607" s="1093"/>
      <c r="R607" s="872"/>
      <c r="S607" s="872"/>
      <c r="T607" s="872"/>
      <c r="U607" s="872"/>
      <c r="V607" s="872"/>
      <c r="W607" s="872"/>
      <c r="X607" s="872"/>
      <c r="Y607" s="868"/>
      <c r="Z607" s="868"/>
      <c r="AA607" s="873"/>
      <c r="AB607" s="868"/>
      <c r="AC607" s="868"/>
      <c r="AD607" s="868"/>
      <c r="AE607" s="735" t="s">
        <v>1407</v>
      </c>
      <c r="AF607" s="735" t="s">
        <v>1408</v>
      </c>
      <c r="AG607" s="742" t="s">
        <v>230</v>
      </c>
      <c r="AH607" s="741" t="s">
        <v>60</v>
      </c>
      <c r="AI607" s="905">
        <v>0.114</v>
      </c>
      <c r="AJ607" s="744">
        <v>2000</v>
      </c>
      <c r="AK607" s="828">
        <f>AJ607*0.087/365</f>
        <v>0.47671232876712327</v>
      </c>
      <c r="AL607" s="828">
        <f>AJ607*0.027/365</f>
        <v>0.14794520547945206</v>
      </c>
      <c r="AM607" s="745">
        <f>AK607+AL607</f>
        <v>0.62465753424657533</v>
      </c>
      <c r="AN607" s="875"/>
      <c r="AO607" s="875"/>
      <c r="AP607" s="875"/>
      <c r="AQ607" s="1658"/>
      <c r="AR607" s="891"/>
      <c r="AS607" s="48"/>
      <c r="AT607" s="1029"/>
      <c r="AU607" s="1029"/>
      <c r="AV607" s="46"/>
      <c r="AW607" s="1029"/>
      <c r="AX607" s="46"/>
      <c r="AY607" s="2391"/>
    </row>
    <row r="608" spans="1:51" s="8" customFormat="1" ht="15.95" customHeight="1" x14ac:dyDescent="0.2">
      <c r="A608" s="182">
        <v>103</v>
      </c>
      <c r="B608" s="166" t="s">
        <v>51</v>
      </c>
      <c r="C608" s="170" t="s">
        <v>59</v>
      </c>
      <c r="D608" s="166" t="s">
        <v>19010</v>
      </c>
      <c r="E608" s="166" t="s">
        <v>1410</v>
      </c>
      <c r="F608" s="166" t="s">
        <v>1411</v>
      </c>
      <c r="G608" s="166"/>
      <c r="H608" s="354" t="s">
        <v>219</v>
      </c>
      <c r="I608" s="354" t="s">
        <v>220</v>
      </c>
      <c r="J608" s="354" t="s">
        <v>221</v>
      </c>
      <c r="K608" s="354" t="s">
        <v>17587</v>
      </c>
      <c r="L608" s="354" t="s">
        <v>221</v>
      </c>
      <c r="M608" s="354" t="s">
        <v>879</v>
      </c>
      <c r="N608" s="186">
        <v>4.5</v>
      </c>
      <c r="O608" s="186">
        <v>1.5</v>
      </c>
      <c r="P608" s="186">
        <f>N608*O608</f>
        <v>6.75</v>
      </c>
      <c r="Q608" s="184">
        <v>2</v>
      </c>
      <c r="R608" s="184"/>
      <c r="S608" s="183">
        <v>1</v>
      </c>
      <c r="T608" s="183"/>
      <c r="U608" s="183">
        <v>0</v>
      </c>
      <c r="V608" s="183"/>
      <c r="W608" s="183"/>
      <c r="X608" s="183"/>
      <c r="Y608" s="354" t="s">
        <v>63</v>
      </c>
      <c r="Z608" s="366" t="s">
        <v>224</v>
      </c>
      <c r="AA608" s="762" t="s">
        <v>225</v>
      </c>
      <c r="AB608" s="354" t="s">
        <v>1291</v>
      </c>
      <c r="AC608" s="354" t="s">
        <v>1292</v>
      </c>
      <c r="AD608" s="946" t="s">
        <v>1293</v>
      </c>
      <c r="AE608" s="166" t="s">
        <v>1414</v>
      </c>
      <c r="AF608" s="166" t="s">
        <v>235</v>
      </c>
      <c r="AG608" s="165" t="s">
        <v>230</v>
      </c>
      <c r="AH608" s="203" t="s">
        <v>59</v>
      </c>
      <c r="AI608" s="167">
        <v>0.114</v>
      </c>
      <c r="AJ608" s="168">
        <v>121.444</v>
      </c>
      <c r="AK608" s="167">
        <f>AJ608*0.086/365</f>
        <v>2.8614202739726029E-2</v>
      </c>
      <c r="AL608" s="167">
        <f>AJ608*0.028/365</f>
        <v>9.3162520547945219E-3</v>
      </c>
      <c r="AM608" s="187">
        <f>AK608+AL608</f>
        <v>3.7930454794520549E-2</v>
      </c>
      <c r="AN608" s="167">
        <f>SUM(AK608:AK609)</f>
        <v>3.2410794420076328E-2</v>
      </c>
      <c r="AO608" s="167">
        <f>SUM(AL608:AL609)</f>
        <v>2.1690794520547948E-2</v>
      </c>
      <c r="AP608" s="167">
        <f>SUM(AM608:AM609)</f>
        <v>5.4101588940624279E-2</v>
      </c>
      <c r="AQ608" s="372">
        <f>AP608*30</f>
        <v>1.6230476682187285</v>
      </c>
      <c r="AR608" s="189" t="s">
        <v>231</v>
      </c>
      <c r="AS608" s="190" t="s">
        <v>114</v>
      </c>
      <c r="AT608" s="166" t="s">
        <v>232</v>
      </c>
      <c r="AU608" s="166" t="s">
        <v>59</v>
      </c>
      <c r="AV608" s="1931" t="s">
        <v>1415</v>
      </c>
      <c r="AW608" s="166" t="s">
        <v>25939</v>
      </c>
      <c r="AX608" s="2511" t="s">
        <v>25940</v>
      </c>
      <c r="AY608" s="2391"/>
    </row>
    <row r="609" spans="1:51" s="8" customFormat="1" ht="15.95" customHeight="1" x14ac:dyDescent="0.2">
      <c r="A609" s="36"/>
      <c r="B609" s="2667"/>
      <c r="C609" s="2"/>
      <c r="D609" s="2667"/>
      <c r="E609" s="2667"/>
      <c r="F609" s="2667"/>
      <c r="G609" s="2667"/>
      <c r="H609" s="2665"/>
      <c r="I609" s="2665"/>
      <c r="J609" s="2665"/>
      <c r="K609" s="2665"/>
      <c r="L609" s="2665"/>
      <c r="M609" s="2665"/>
      <c r="N609" s="2673"/>
      <c r="O609" s="2673"/>
      <c r="P609" s="2673"/>
      <c r="Q609" s="37"/>
      <c r="R609" s="37"/>
      <c r="S609" s="448"/>
      <c r="T609" s="448"/>
      <c r="U609" s="448"/>
      <c r="V609" s="448"/>
      <c r="W609" s="448"/>
      <c r="X609" s="448"/>
      <c r="Y609" s="2665"/>
      <c r="Z609" s="1062"/>
      <c r="AA609" s="1095"/>
      <c r="AB609" s="2665"/>
      <c r="AC609" s="2665"/>
      <c r="AD609" s="1289"/>
      <c r="AE609" s="2667" t="s">
        <v>1419</v>
      </c>
      <c r="AF609" s="2667" t="s">
        <v>236</v>
      </c>
      <c r="AG609" s="39" t="s">
        <v>230</v>
      </c>
      <c r="AH609" s="1" t="s">
        <v>59</v>
      </c>
      <c r="AI609" s="40">
        <v>0.114</v>
      </c>
      <c r="AJ609" s="1326">
        <v>161.31100000000001</v>
      </c>
      <c r="AK609" s="40">
        <f>AJ609*0.086/3654</f>
        <v>3.796591680350301E-3</v>
      </c>
      <c r="AL609" s="40">
        <f>AJ609*0.028/365</f>
        <v>1.2374542465753426E-2</v>
      </c>
      <c r="AM609" s="41">
        <f>SUM(AK609:AL609)</f>
        <v>1.6171134146103727E-2</v>
      </c>
      <c r="AN609" s="40"/>
      <c r="AO609" s="40"/>
      <c r="AP609" s="40"/>
      <c r="AQ609" s="2671"/>
      <c r="AR609" s="91"/>
      <c r="AS609" s="56"/>
      <c r="AT609" s="2667"/>
      <c r="AU609" s="2667"/>
      <c r="AV609" s="2690"/>
      <c r="AW609" s="2667"/>
      <c r="AX609" s="46"/>
      <c r="AY609" s="2667"/>
    </row>
    <row r="610" spans="1:51" s="8" customFormat="1" ht="15.95" customHeight="1" x14ac:dyDescent="0.25">
      <c r="A610" s="734">
        <v>104</v>
      </c>
      <c r="B610" s="735" t="s">
        <v>51</v>
      </c>
      <c r="C610" s="988" t="s">
        <v>59</v>
      </c>
      <c r="D610" s="735" t="s">
        <v>19011</v>
      </c>
      <c r="E610" s="735" t="s">
        <v>1417</v>
      </c>
      <c r="F610" s="735" t="s">
        <v>1418</v>
      </c>
      <c r="G610" s="735"/>
      <c r="H610" s="735" t="s">
        <v>1412</v>
      </c>
      <c r="I610" s="735" t="s">
        <v>1413</v>
      </c>
      <c r="J610" s="735" t="s">
        <v>317</v>
      </c>
      <c r="K610" s="735">
        <v>0</v>
      </c>
      <c r="L610" s="735" t="s">
        <v>317</v>
      </c>
      <c r="M610" s="735">
        <v>0</v>
      </c>
      <c r="N610" s="743">
        <v>4</v>
      </c>
      <c r="O610" s="743">
        <v>1.5</v>
      </c>
      <c r="P610" s="743">
        <f>N610*O610</f>
        <v>6</v>
      </c>
      <c r="Q610" s="744">
        <v>1</v>
      </c>
      <c r="R610" s="744"/>
      <c r="S610" s="739">
        <v>1</v>
      </c>
      <c r="T610" s="739"/>
      <c r="U610" s="739">
        <v>0</v>
      </c>
      <c r="V610" s="739"/>
      <c r="W610" s="739"/>
      <c r="X610" s="739"/>
      <c r="Y610" s="735" t="s">
        <v>61</v>
      </c>
      <c r="Z610" s="735" t="s">
        <v>230</v>
      </c>
      <c r="AA610" s="741" t="s">
        <v>230</v>
      </c>
      <c r="AB610" s="735" t="s">
        <v>230</v>
      </c>
      <c r="AC610" s="735" t="s">
        <v>230</v>
      </c>
      <c r="AD610" s="735" t="s">
        <v>230</v>
      </c>
      <c r="AE610" s="735" t="s">
        <v>1419</v>
      </c>
      <c r="AF610" s="735" t="s">
        <v>236</v>
      </c>
      <c r="AG610" s="742" t="s">
        <v>230</v>
      </c>
      <c r="AH610" s="741" t="s">
        <v>59</v>
      </c>
      <c r="AI610" s="828">
        <v>0.114</v>
      </c>
      <c r="AJ610" s="903">
        <v>161.31100000000001</v>
      </c>
      <c r="AK610" s="828">
        <v>3.844947123287671E-2</v>
      </c>
      <c r="AL610" s="828">
        <v>1.1932594520547945E-2</v>
      </c>
      <c r="AM610" s="745">
        <f>AK610+AL610</f>
        <v>5.0382065753424653E-2</v>
      </c>
      <c r="AN610" s="828">
        <f>AK610</f>
        <v>3.844947123287671E-2</v>
      </c>
      <c r="AO610" s="828">
        <f>AL610</f>
        <v>1.1932594520547945E-2</v>
      </c>
      <c r="AP610" s="828">
        <f>AN610+AO610</f>
        <v>5.0382065753424653E-2</v>
      </c>
      <c r="AQ610" s="1345">
        <f>AP610*30</f>
        <v>1.5114619726027396</v>
      </c>
      <c r="AR610" s="2691" t="s">
        <v>231</v>
      </c>
      <c r="AS610" s="2692"/>
      <c r="AT610" s="735" t="s">
        <v>232</v>
      </c>
      <c r="AU610" s="735" t="s">
        <v>59</v>
      </c>
      <c r="AV610" s="2693" t="s">
        <v>1420</v>
      </c>
      <c r="AW610" s="735" t="s">
        <v>18131</v>
      </c>
      <c r="AX610" s="1103" t="s">
        <v>25938</v>
      </c>
      <c r="AY610" s="2391"/>
    </row>
    <row r="611" spans="1:51" s="8" customFormat="1" ht="15.95" customHeight="1" x14ac:dyDescent="0.2">
      <c r="A611" s="182">
        <v>105</v>
      </c>
      <c r="B611" s="166" t="s">
        <v>51</v>
      </c>
      <c r="C611" s="170" t="s">
        <v>59</v>
      </c>
      <c r="D611" s="166" t="s">
        <v>19012</v>
      </c>
      <c r="E611" s="166" t="s">
        <v>1422</v>
      </c>
      <c r="F611" s="166" t="s">
        <v>1423</v>
      </c>
      <c r="G611" s="166"/>
      <c r="H611" s="354" t="s">
        <v>219</v>
      </c>
      <c r="I611" s="354" t="s">
        <v>220</v>
      </c>
      <c r="J611" s="354" t="s">
        <v>221</v>
      </c>
      <c r="K611" s="354" t="s">
        <v>17587</v>
      </c>
      <c r="L611" s="354" t="s">
        <v>221</v>
      </c>
      <c r="M611" s="354" t="s">
        <v>879</v>
      </c>
      <c r="N611" s="186">
        <v>10</v>
      </c>
      <c r="O611" s="186">
        <v>3.5</v>
      </c>
      <c r="P611" s="186">
        <f>N611*O611</f>
        <v>35</v>
      </c>
      <c r="Q611" s="184">
        <v>2</v>
      </c>
      <c r="R611" s="184"/>
      <c r="S611" s="183">
        <v>1</v>
      </c>
      <c r="T611" s="183"/>
      <c r="U611" s="183">
        <v>1</v>
      </c>
      <c r="V611" s="183"/>
      <c r="W611" s="183"/>
      <c r="X611" s="183"/>
      <c r="Y611" s="354" t="s">
        <v>63</v>
      </c>
      <c r="Z611" s="366" t="s">
        <v>224</v>
      </c>
      <c r="AA611" s="762" t="s">
        <v>225</v>
      </c>
      <c r="AB611" s="354" t="s">
        <v>1291</v>
      </c>
      <c r="AC611" s="354" t="s">
        <v>24025</v>
      </c>
      <c r="AD611" s="946" t="s">
        <v>1293</v>
      </c>
      <c r="AE611" s="166" t="s">
        <v>1424</v>
      </c>
      <c r="AF611" s="166" t="s">
        <v>1425</v>
      </c>
      <c r="AG611" s="165" t="s">
        <v>230</v>
      </c>
      <c r="AH611" s="203" t="s">
        <v>59</v>
      </c>
      <c r="AI611" s="167">
        <v>0.114</v>
      </c>
      <c r="AJ611" s="168">
        <v>1007.9269999999999</v>
      </c>
      <c r="AK611" s="167">
        <v>0.24024561369863009</v>
      </c>
      <c r="AL611" s="167">
        <v>7.4558983561643824E-2</v>
      </c>
      <c r="AM611" s="187">
        <f>AK611+AL611</f>
        <v>0.31480459726027393</v>
      </c>
      <c r="AN611" s="167">
        <f>SUM(AK611:AK617)</f>
        <v>1.4268593123287669</v>
      </c>
      <c r="AO611" s="167">
        <f>SUM(AL611:AL617)</f>
        <v>7.4558983561643824E-2</v>
      </c>
      <c r="AP611" s="167">
        <f>SUM(AM611:AM617)</f>
        <v>1.5014182958904108</v>
      </c>
      <c r="AQ611" s="372">
        <f>AP611*30</f>
        <v>45.042548876712324</v>
      </c>
      <c r="AR611" s="189" t="s">
        <v>231</v>
      </c>
      <c r="AS611" s="190"/>
      <c r="AT611" s="166" t="s">
        <v>232</v>
      </c>
      <c r="AU611" s="166" t="s">
        <v>59</v>
      </c>
      <c r="AV611" s="1931" t="s">
        <v>1426</v>
      </c>
      <c r="AW611" s="166" t="s">
        <v>1122</v>
      </c>
      <c r="AX611" s="46"/>
      <c r="AY611" s="2391"/>
    </row>
    <row r="612" spans="1:51" s="8" customFormat="1" ht="18.75" customHeight="1" x14ac:dyDescent="0.25">
      <c r="A612" s="36"/>
      <c r="B612" s="1029"/>
      <c r="C612" s="2"/>
      <c r="D612" s="1029"/>
      <c r="E612" s="1029"/>
      <c r="F612" s="1029"/>
      <c r="G612" s="1029"/>
      <c r="H612" s="1029"/>
      <c r="I612" s="1029"/>
      <c r="J612" s="1029"/>
      <c r="K612" s="1029"/>
      <c r="L612" s="1029"/>
      <c r="M612" s="1029"/>
      <c r="N612" s="1036"/>
      <c r="O612" s="1036"/>
      <c r="P612" s="1557"/>
      <c r="Q612" s="37"/>
      <c r="R612" s="448"/>
      <c r="S612" s="448"/>
      <c r="T612" s="448"/>
      <c r="U612" s="448"/>
      <c r="V612" s="448"/>
      <c r="W612" s="448"/>
      <c r="X612" s="448"/>
      <c r="Y612" s="1029" t="s">
        <v>230</v>
      </c>
      <c r="Z612" s="1029" t="s">
        <v>230</v>
      </c>
      <c r="AA612" s="1" t="s">
        <v>230</v>
      </c>
      <c r="AB612" s="1029" t="s">
        <v>230</v>
      </c>
      <c r="AC612" s="1029" t="s">
        <v>230</v>
      </c>
      <c r="AD612" s="1029" t="s">
        <v>230</v>
      </c>
      <c r="AE612" s="1029" t="s">
        <v>1427</v>
      </c>
      <c r="AF612" s="1029" t="s">
        <v>662</v>
      </c>
      <c r="AG612" s="39" t="s">
        <v>1428</v>
      </c>
      <c r="AH612" s="1" t="s">
        <v>663</v>
      </c>
      <c r="AI612" s="2392">
        <v>1.17</v>
      </c>
      <c r="AJ612" s="37">
        <v>6</v>
      </c>
      <c r="AK612" s="40">
        <f t="shared" ref="AK612:AK617" si="68">AJ612*AI612/365</f>
        <v>1.9232876712328765E-2</v>
      </c>
      <c r="AL612" s="40">
        <v>0</v>
      </c>
      <c r="AM612" s="41">
        <f t="shared" ref="AM612:AM617" si="69">SUBTOTAL(9,AK612:AL612)</f>
        <v>1.9232876712328765E-2</v>
      </c>
      <c r="AN612" s="40"/>
      <c r="AO612" s="40"/>
      <c r="AP612" s="40"/>
      <c r="AQ612" s="367"/>
      <c r="AR612" s="42"/>
      <c r="AS612" s="43"/>
      <c r="AT612" s="1029"/>
      <c r="AU612" s="1029"/>
      <c r="AV612" s="44"/>
      <c r="AW612" s="1029"/>
      <c r="AX612" s="46"/>
      <c r="AY612" s="2391"/>
    </row>
    <row r="613" spans="1:51" s="8" customFormat="1" ht="13.5" customHeight="1" x14ac:dyDescent="0.25">
      <c r="A613" s="36"/>
      <c r="B613" s="1029"/>
      <c r="C613" s="2"/>
      <c r="D613" s="1029"/>
      <c r="E613" s="1029"/>
      <c r="F613" s="1029"/>
      <c r="G613" s="1029"/>
      <c r="H613" s="1029"/>
      <c r="I613" s="1029"/>
      <c r="J613" s="1029"/>
      <c r="K613" s="1029"/>
      <c r="L613" s="1029"/>
      <c r="M613" s="1029"/>
      <c r="N613" s="1036"/>
      <c r="O613" s="1036"/>
      <c r="P613" s="1557"/>
      <c r="Q613" s="37"/>
      <c r="R613" s="448"/>
      <c r="S613" s="448"/>
      <c r="T613" s="448"/>
      <c r="U613" s="448"/>
      <c r="V613" s="448"/>
      <c r="W613" s="448"/>
      <c r="X613" s="448"/>
      <c r="Y613" s="1029" t="s">
        <v>230</v>
      </c>
      <c r="Z613" s="1029" t="s">
        <v>230</v>
      </c>
      <c r="AA613" s="1" t="s">
        <v>230</v>
      </c>
      <c r="AB613" s="1029" t="s">
        <v>230</v>
      </c>
      <c r="AC613" s="1029" t="s">
        <v>230</v>
      </c>
      <c r="AD613" s="1029" t="s">
        <v>230</v>
      </c>
      <c r="AE613" s="1029" t="s">
        <v>1429</v>
      </c>
      <c r="AF613" s="1029" t="s">
        <v>1430</v>
      </c>
      <c r="AG613" s="39" t="s">
        <v>1431</v>
      </c>
      <c r="AH613" s="1" t="s">
        <v>304</v>
      </c>
      <c r="AI613" s="2392">
        <v>1.1399999999999999</v>
      </c>
      <c r="AJ613" s="37">
        <v>44</v>
      </c>
      <c r="AK613" s="40">
        <f t="shared" si="68"/>
        <v>0.13742465753424657</v>
      </c>
      <c r="AL613" s="40">
        <v>0</v>
      </c>
      <c r="AM613" s="14">
        <f t="shared" si="69"/>
        <v>0.13742465753424657</v>
      </c>
      <c r="AN613" s="40"/>
      <c r="AO613" s="40"/>
      <c r="AP613" s="40"/>
      <c r="AQ613" s="1644"/>
      <c r="AR613" s="1034"/>
      <c r="AS613" s="45"/>
      <c r="AT613" s="1029"/>
      <c r="AU613" s="1029"/>
      <c r="AV613" s="46"/>
      <c r="AW613" s="1029"/>
      <c r="AX613" s="46"/>
      <c r="AY613" s="2391"/>
    </row>
    <row r="614" spans="1:51" s="8" customFormat="1" ht="15.75" customHeight="1" x14ac:dyDescent="0.25">
      <c r="A614" s="36"/>
      <c r="B614" s="1029"/>
      <c r="C614" s="2"/>
      <c r="D614" s="1029"/>
      <c r="E614" s="1029"/>
      <c r="F614" s="1029"/>
      <c r="G614" s="1029"/>
      <c r="H614" s="1029"/>
      <c r="I614" s="1029"/>
      <c r="J614" s="1029"/>
      <c r="K614" s="1029"/>
      <c r="L614" s="1029"/>
      <c r="M614" s="1029"/>
      <c r="N614" s="1036"/>
      <c r="O614" s="1036"/>
      <c r="P614" s="1557"/>
      <c r="Q614" s="37"/>
      <c r="R614" s="448"/>
      <c r="S614" s="448"/>
      <c r="T614" s="448"/>
      <c r="U614" s="448"/>
      <c r="V614" s="448"/>
      <c r="W614" s="448"/>
      <c r="X614" s="448"/>
      <c r="Y614" s="1029" t="s">
        <v>230</v>
      </c>
      <c r="Z614" s="1029" t="s">
        <v>230</v>
      </c>
      <c r="AA614" s="1" t="s">
        <v>230</v>
      </c>
      <c r="AB614" s="1029" t="s">
        <v>230</v>
      </c>
      <c r="AC614" s="1029" t="s">
        <v>230</v>
      </c>
      <c r="AD614" s="1029" t="s">
        <v>230</v>
      </c>
      <c r="AE614" s="1029" t="s">
        <v>1432</v>
      </c>
      <c r="AF614" s="1029" t="s">
        <v>1433</v>
      </c>
      <c r="AG614" s="39" t="s">
        <v>230</v>
      </c>
      <c r="AH614" s="1" t="s">
        <v>23144</v>
      </c>
      <c r="AI614" s="1700">
        <v>0.62</v>
      </c>
      <c r="AJ614" s="37">
        <v>450</v>
      </c>
      <c r="AK614" s="40">
        <f t="shared" si="68"/>
        <v>0.76438356164383559</v>
      </c>
      <c r="AL614" s="40">
        <v>0</v>
      </c>
      <c r="AM614" s="41">
        <f t="shared" si="69"/>
        <v>0.76438356164383559</v>
      </c>
      <c r="AN614" s="40"/>
      <c r="AO614" s="40"/>
      <c r="AP614" s="40"/>
      <c r="AQ614" s="368"/>
      <c r="AR614" s="47"/>
      <c r="AS614" s="48"/>
      <c r="AT614" s="1029"/>
      <c r="AU614" s="1029"/>
      <c r="AV614" s="46"/>
      <c r="AW614" s="1029"/>
      <c r="AX614" s="46"/>
      <c r="AY614" s="2391"/>
    </row>
    <row r="615" spans="1:51" s="1099" customFormat="1" ht="15.75" customHeight="1" x14ac:dyDescent="0.25">
      <c r="A615" s="1061"/>
      <c r="B615" s="1599"/>
      <c r="C615" s="1062"/>
      <c r="D615" s="1599"/>
      <c r="E615" s="1599"/>
      <c r="F615" s="1599"/>
      <c r="G615" s="1599"/>
      <c r="H615" s="1599"/>
      <c r="I615" s="1599"/>
      <c r="J615" s="1599"/>
      <c r="K615" s="1599"/>
      <c r="L615" s="1599"/>
      <c r="M615" s="1599"/>
      <c r="N615" s="1600"/>
      <c r="O615" s="1600"/>
      <c r="P615" s="1600"/>
      <c r="Q615" s="831"/>
      <c r="R615" s="1601"/>
      <c r="S615" s="1601"/>
      <c r="T615" s="1601"/>
      <c r="U615" s="1601"/>
      <c r="V615" s="1601"/>
      <c r="W615" s="1601"/>
      <c r="X615" s="1601"/>
      <c r="Y615" s="1599"/>
      <c r="Z615" s="1599"/>
      <c r="AA615" s="754"/>
      <c r="AB615" s="1599"/>
      <c r="AC615" s="1599" t="s">
        <v>22090</v>
      </c>
      <c r="AD615" s="1013" t="s">
        <v>22091</v>
      </c>
      <c r="AE615" s="1599" t="s">
        <v>22092</v>
      </c>
      <c r="AF615" s="1599" t="s">
        <v>22093</v>
      </c>
      <c r="AG615" s="377" t="s">
        <v>22094</v>
      </c>
      <c r="AH615" s="754" t="s">
        <v>22095</v>
      </c>
      <c r="AI615" s="1991">
        <v>0.87</v>
      </c>
      <c r="AJ615" s="831">
        <v>1</v>
      </c>
      <c r="AK615" s="378">
        <f t="shared" si="68"/>
        <v>2.3835616438356165E-3</v>
      </c>
      <c r="AL615" s="378">
        <v>0</v>
      </c>
      <c r="AM615" s="380">
        <f t="shared" si="69"/>
        <v>2.3835616438356165E-3</v>
      </c>
      <c r="AN615" s="378"/>
      <c r="AO615" s="378"/>
      <c r="AP615" s="378"/>
      <c r="AQ615" s="830"/>
      <c r="AR615" s="484"/>
      <c r="AS615" s="786"/>
      <c r="AT615" s="1599"/>
      <c r="AU615" s="1599"/>
      <c r="AV615" s="383"/>
      <c r="AW615" s="1599"/>
      <c r="AX615" s="2500" t="s">
        <v>22096</v>
      </c>
      <c r="AY615" s="2401"/>
    </row>
    <row r="616" spans="1:51" s="1099" customFormat="1" ht="15.75" customHeight="1" x14ac:dyDescent="0.25">
      <c r="A616" s="1061"/>
      <c r="B616" s="2653"/>
      <c r="C616" s="1062"/>
      <c r="D616" s="2653"/>
      <c r="E616" s="2653"/>
      <c r="F616" s="2653"/>
      <c r="G616" s="2653"/>
      <c r="H616" s="2653"/>
      <c r="I616" s="2653"/>
      <c r="J616" s="2653"/>
      <c r="K616" s="2653"/>
      <c r="L616" s="2653"/>
      <c r="M616" s="2653"/>
      <c r="N616" s="2656"/>
      <c r="O616" s="2656"/>
      <c r="P616" s="2656"/>
      <c r="Q616" s="831"/>
      <c r="R616" s="2655"/>
      <c r="S616" s="2655"/>
      <c r="T616" s="2655"/>
      <c r="U616" s="2655"/>
      <c r="V616" s="2655"/>
      <c r="W616" s="2655"/>
      <c r="X616" s="2655"/>
      <c r="Y616" s="2653"/>
      <c r="Z616" s="2653"/>
      <c r="AA616" s="754"/>
      <c r="AB616" s="2653"/>
      <c r="AC616" s="2653" t="s">
        <v>13108</v>
      </c>
      <c r="AD616" s="1013" t="s">
        <v>25891</v>
      </c>
      <c r="AE616" s="2653" t="s">
        <v>25893</v>
      </c>
      <c r="AF616" s="2653" t="s">
        <v>25892</v>
      </c>
      <c r="AG616" s="2654" t="s">
        <v>25894</v>
      </c>
      <c r="AH616" s="754" t="s">
        <v>25421</v>
      </c>
      <c r="AI616" s="2656">
        <v>1.1399999999999999</v>
      </c>
      <c r="AJ616" s="831">
        <v>82.6</v>
      </c>
      <c r="AK616" s="378">
        <f t="shared" si="68"/>
        <v>0.25798356164383557</v>
      </c>
      <c r="AL616" s="378">
        <v>0</v>
      </c>
      <c r="AM616" s="380">
        <f t="shared" si="69"/>
        <v>0.25798356164383557</v>
      </c>
      <c r="AN616" s="378"/>
      <c r="AO616" s="378"/>
      <c r="AP616" s="378"/>
      <c r="AQ616" s="830"/>
      <c r="AR616" s="484"/>
      <c r="AS616" s="786"/>
      <c r="AT616" s="2653"/>
      <c r="AU616" s="2653"/>
      <c r="AV616" s="383"/>
      <c r="AW616" s="2653"/>
      <c r="AX616" s="2500" t="s">
        <v>25895</v>
      </c>
      <c r="AY616" s="2653"/>
    </row>
    <row r="617" spans="1:51" s="1099" customFormat="1" ht="15.75" customHeight="1" x14ac:dyDescent="0.25">
      <c r="A617" s="1061"/>
      <c r="B617" s="1988"/>
      <c r="C617" s="1062"/>
      <c r="D617" s="1988"/>
      <c r="E617" s="1988"/>
      <c r="F617" s="1988"/>
      <c r="G617" s="1988"/>
      <c r="H617" s="1988"/>
      <c r="I617" s="1988"/>
      <c r="J617" s="1988"/>
      <c r="K617" s="1988"/>
      <c r="L617" s="1988"/>
      <c r="M617" s="1988"/>
      <c r="N617" s="1991"/>
      <c r="O617" s="1991"/>
      <c r="P617" s="1991"/>
      <c r="Q617" s="831"/>
      <c r="R617" s="1992"/>
      <c r="S617" s="1992"/>
      <c r="T617" s="1992"/>
      <c r="U617" s="1992"/>
      <c r="V617" s="1992"/>
      <c r="W617" s="1992"/>
      <c r="X617" s="1992"/>
      <c r="Y617" s="1988"/>
      <c r="Z617" s="1988"/>
      <c r="AA617" s="754"/>
      <c r="AB617" s="1988"/>
      <c r="AC617" s="1988" t="s">
        <v>24026</v>
      </c>
      <c r="AD617" s="1013" t="s">
        <v>23855</v>
      </c>
      <c r="AE617" s="1988" t="s">
        <v>24027</v>
      </c>
      <c r="AF617" s="1988" t="s">
        <v>24028</v>
      </c>
      <c r="AG617" s="1989" t="s">
        <v>23858</v>
      </c>
      <c r="AH617" s="754" t="s">
        <v>24029</v>
      </c>
      <c r="AI617" s="1991">
        <v>0.19</v>
      </c>
      <c r="AJ617" s="831">
        <v>10</v>
      </c>
      <c r="AK617" s="378">
        <f t="shared" si="68"/>
        <v>5.2054794520547945E-3</v>
      </c>
      <c r="AL617" s="378">
        <v>0</v>
      </c>
      <c r="AM617" s="380">
        <f t="shared" si="69"/>
        <v>5.2054794520547945E-3</v>
      </c>
      <c r="AN617" s="378"/>
      <c r="AO617" s="378"/>
      <c r="AP617" s="378"/>
      <c r="AQ617" s="830"/>
      <c r="AR617" s="484"/>
      <c r="AS617" s="786"/>
      <c r="AT617" s="1988"/>
      <c r="AU617" s="1988"/>
      <c r="AV617" s="383"/>
      <c r="AW617" s="1988"/>
      <c r="AX617" s="2500" t="s">
        <v>24030</v>
      </c>
      <c r="AY617" s="2401"/>
    </row>
    <row r="618" spans="1:51" s="8" customFormat="1" ht="15.95" customHeight="1" x14ac:dyDescent="0.25">
      <c r="A618" s="182">
        <v>106</v>
      </c>
      <c r="B618" s="166" t="s">
        <v>51</v>
      </c>
      <c r="C618" s="170" t="s">
        <v>59</v>
      </c>
      <c r="D618" s="166" t="s">
        <v>19013</v>
      </c>
      <c r="E618" s="166" t="s">
        <v>1435</v>
      </c>
      <c r="F618" s="166" t="s">
        <v>1436</v>
      </c>
      <c r="G618" s="166"/>
      <c r="H618" s="166" t="s">
        <v>219</v>
      </c>
      <c r="I618" s="166" t="s">
        <v>220</v>
      </c>
      <c r="J618" s="166" t="s">
        <v>317</v>
      </c>
      <c r="K618" s="166">
        <v>0</v>
      </c>
      <c r="L618" s="166" t="s">
        <v>317</v>
      </c>
      <c r="M618" s="166">
        <v>0</v>
      </c>
      <c r="N618" s="186">
        <v>2.5</v>
      </c>
      <c r="O618" s="186">
        <v>1.5</v>
      </c>
      <c r="P618" s="186">
        <f>N618*O618</f>
        <v>3.75</v>
      </c>
      <c r="Q618" s="184">
        <v>2</v>
      </c>
      <c r="R618" s="184"/>
      <c r="S618" s="183">
        <v>3</v>
      </c>
      <c r="T618" s="183"/>
      <c r="U618" s="183">
        <v>0</v>
      </c>
      <c r="V618" s="183"/>
      <c r="W618" s="183"/>
      <c r="X618" s="183"/>
      <c r="Y618" s="166" t="s">
        <v>61</v>
      </c>
      <c r="Z618" s="166" t="s">
        <v>230</v>
      </c>
      <c r="AA618" s="203" t="s">
        <v>230</v>
      </c>
      <c r="AB618" s="166" t="s">
        <v>230</v>
      </c>
      <c r="AC618" s="166" t="s">
        <v>230</v>
      </c>
      <c r="AD618" s="166" t="s">
        <v>230</v>
      </c>
      <c r="AE618" s="166" t="s">
        <v>91</v>
      </c>
      <c r="AF618" s="166" t="s">
        <v>528</v>
      </c>
      <c r="AG618" s="165" t="s">
        <v>230</v>
      </c>
      <c r="AH618" s="203" t="s">
        <v>59</v>
      </c>
      <c r="AI618" s="167">
        <v>0.114</v>
      </c>
      <c r="AJ618" s="168">
        <v>1466.931</v>
      </c>
      <c r="AK618" s="167">
        <v>0.34965204657534243</v>
      </c>
      <c r="AL618" s="167">
        <v>0.10851270410958905</v>
      </c>
      <c r="AM618" s="187">
        <f>AK618+AL618</f>
        <v>0.45816475068493145</v>
      </c>
      <c r="AN618" s="167">
        <f>AK618</f>
        <v>0.34965204657534243</v>
      </c>
      <c r="AO618" s="167">
        <f>AL618</f>
        <v>0.10851270410958905</v>
      </c>
      <c r="AP618" s="167">
        <f>AN618+AO618</f>
        <v>0.45816475068493145</v>
      </c>
      <c r="AQ618" s="372">
        <f>AP618*30</f>
        <v>13.744942520547944</v>
      </c>
      <c r="AR618" s="189" t="s">
        <v>231</v>
      </c>
      <c r="AS618" s="190"/>
      <c r="AT618" s="166" t="s">
        <v>232</v>
      </c>
      <c r="AU618" s="166" t="s">
        <v>59</v>
      </c>
      <c r="AV618" s="1931" t="s">
        <v>1437</v>
      </c>
      <c r="AW618" s="166" t="s">
        <v>1122</v>
      </c>
      <c r="AX618" s="46"/>
      <c r="AY618" s="2391"/>
    </row>
    <row r="619" spans="1:51" s="8" customFormat="1" ht="15.95" customHeight="1" x14ac:dyDescent="0.2">
      <c r="A619" s="182">
        <v>107</v>
      </c>
      <c r="B619" s="166" t="s">
        <v>51</v>
      </c>
      <c r="C619" s="170" t="s">
        <v>59</v>
      </c>
      <c r="D619" s="354" t="s">
        <v>18943</v>
      </c>
      <c r="E619" s="166" t="s">
        <v>1439</v>
      </c>
      <c r="F619" s="166" t="s">
        <v>1440</v>
      </c>
      <c r="G619" s="166"/>
      <c r="H619" s="354" t="s">
        <v>219</v>
      </c>
      <c r="I619" s="354" t="s">
        <v>220</v>
      </c>
      <c r="J619" s="354" t="s">
        <v>221</v>
      </c>
      <c r="K619" s="354" t="s">
        <v>17587</v>
      </c>
      <c r="L619" s="354" t="s">
        <v>221</v>
      </c>
      <c r="M619" s="354" t="s">
        <v>879</v>
      </c>
      <c r="N619" s="360">
        <v>6.4</v>
      </c>
      <c r="O619" s="360">
        <v>2.2000000000000002</v>
      </c>
      <c r="P619" s="360">
        <f>O619*N619</f>
        <v>14.080000000000002</v>
      </c>
      <c r="Q619" s="184">
        <v>2</v>
      </c>
      <c r="R619" s="184"/>
      <c r="S619" s="183">
        <v>1</v>
      </c>
      <c r="T619" s="183"/>
      <c r="U619" s="183">
        <v>0</v>
      </c>
      <c r="V619" s="183"/>
      <c r="W619" s="183"/>
      <c r="X619" s="183"/>
      <c r="Y619" s="354" t="s">
        <v>63</v>
      </c>
      <c r="Z619" s="366" t="s">
        <v>224</v>
      </c>
      <c r="AA619" s="762" t="s">
        <v>225</v>
      </c>
      <c r="AB619" s="354" t="s">
        <v>1291</v>
      </c>
      <c r="AC619" s="354" t="s">
        <v>1292</v>
      </c>
      <c r="AD619" s="946" t="s">
        <v>1293</v>
      </c>
      <c r="AE619" s="166" t="s">
        <v>92</v>
      </c>
      <c r="AF619" s="166" t="s">
        <v>353</v>
      </c>
      <c r="AG619" s="165" t="s">
        <v>230</v>
      </c>
      <c r="AH619" s="203" t="s">
        <v>59</v>
      </c>
      <c r="AI619" s="167">
        <v>0.114</v>
      </c>
      <c r="AJ619" s="168">
        <v>3109.82</v>
      </c>
      <c r="AK619" s="167">
        <v>0.74124476712328757</v>
      </c>
      <c r="AL619" s="167">
        <v>0.2300414794520548</v>
      </c>
      <c r="AM619" s="187">
        <f>AK619+AL619</f>
        <v>0.97128624657534235</v>
      </c>
      <c r="AN619" s="167">
        <f>AK619</f>
        <v>0.74124476712328757</v>
      </c>
      <c r="AO619" s="167">
        <f>AL619</f>
        <v>0.2300414794520548</v>
      </c>
      <c r="AP619" s="167">
        <f>AN619+AO619</f>
        <v>0.97128624657534235</v>
      </c>
      <c r="AQ619" s="372">
        <f>AP619*30</f>
        <v>29.13858739726027</v>
      </c>
      <c r="AR619" s="189" t="s">
        <v>231</v>
      </c>
      <c r="AS619" s="765" t="s">
        <v>431</v>
      </c>
      <c r="AT619" s="166" t="s">
        <v>232</v>
      </c>
      <c r="AU619" s="166" t="s">
        <v>59</v>
      </c>
      <c r="AV619" s="915" t="s">
        <v>1441</v>
      </c>
      <c r="AW619" s="166" t="s">
        <v>234</v>
      </c>
      <c r="AX619" s="46"/>
      <c r="AY619" s="2391"/>
    </row>
    <row r="620" spans="1:51" s="8" customFormat="1" ht="15.95" customHeight="1" x14ac:dyDescent="0.2">
      <c r="A620" s="182">
        <v>108</v>
      </c>
      <c r="B620" s="166" t="s">
        <v>51</v>
      </c>
      <c r="C620" s="170" t="s">
        <v>59</v>
      </c>
      <c r="D620" s="166" t="s">
        <v>19014</v>
      </c>
      <c r="E620" s="166" t="s">
        <v>1443</v>
      </c>
      <c r="F620" s="166" t="s">
        <v>1444</v>
      </c>
      <c r="G620" s="166"/>
      <c r="H620" s="354" t="s">
        <v>219</v>
      </c>
      <c r="I620" s="354" t="s">
        <v>220</v>
      </c>
      <c r="J620" s="354" t="s">
        <v>221</v>
      </c>
      <c r="K620" s="354" t="s">
        <v>222</v>
      </c>
      <c r="L620" s="354" t="s">
        <v>221</v>
      </c>
      <c r="M620" s="354" t="s">
        <v>879</v>
      </c>
      <c r="N620" s="360">
        <v>11.5</v>
      </c>
      <c r="O620" s="360">
        <v>1.5</v>
      </c>
      <c r="P620" s="360">
        <f>N620*O620</f>
        <v>17.25</v>
      </c>
      <c r="Q620" s="184">
        <v>1</v>
      </c>
      <c r="R620" s="184"/>
      <c r="S620" s="183">
        <v>1</v>
      </c>
      <c r="T620" s="183"/>
      <c r="U620" s="183">
        <v>1</v>
      </c>
      <c r="V620" s="183"/>
      <c r="W620" s="183"/>
      <c r="X620" s="183"/>
      <c r="Y620" s="354" t="s">
        <v>63</v>
      </c>
      <c r="Z620" s="366" t="s">
        <v>224</v>
      </c>
      <c r="AA620" s="762" t="s">
        <v>225</v>
      </c>
      <c r="AB620" s="354" t="s">
        <v>1291</v>
      </c>
      <c r="AC620" s="354" t="s">
        <v>1292</v>
      </c>
      <c r="AD620" s="946" t="s">
        <v>1293</v>
      </c>
      <c r="AE620" s="166" t="s">
        <v>1445</v>
      </c>
      <c r="AF620" s="166" t="s">
        <v>286</v>
      </c>
      <c r="AG620" s="165" t="s">
        <v>230</v>
      </c>
      <c r="AH620" s="203" t="s">
        <v>59</v>
      </c>
      <c r="AI620" s="167">
        <v>0.114</v>
      </c>
      <c r="AJ620" s="168">
        <v>1446.367</v>
      </c>
      <c r="AK620" s="167">
        <v>0.34475049041095884</v>
      </c>
      <c r="AL620" s="167">
        <v>0.10699153150684933</v>
      </c>
      <c r="AM620" s="187">
        <f>AK620+AL620</f>
        <v>0.45174202191780816</v>
      </c>
      <c r="AN620" s="167">
        <f>SUM(AK620:AK621)</f>
        <v>0.68735076986301369</v>
      </c>
      <c r="AO620" s="167">
        <f>SUM(AL620:AL621)</f>
        <v>0.21331575616438356</v>
      </c>
      <c r="AP620" s="167">
        <f>AN620+AO620</f>
        <v>0.90066652602739727</v>
      </c>
      <c r="AQ620" s="372">
        <f>AP620*30</f>
        <v>27.019995780821919</v>
      </c>
      <c r="AR620" s="189" t="s">
        <v>231</v>
      </c>
      <c r="AS620" s="714" t="s">
        <v>431</v>
      </c>
      <c r="AT620" s="166" t="s">
        <v>232</v>
      </c>
      <c r="AU620" s="166" t="s">
        <v>59</v>
      </c>
      <c r="AV620" s="915" t="s">
        <v>1446</v>
      </c>
      <c r="AW620" s="166" t="s">
        <v>234</v>
      </c>
      <c r="AX620" s="46"/>
      <c r="AY620" s="2391"/>
    </row>
    <row r="621" spans="1:51" s="8" customFormat="1" ht="15.95" customHeight="1" x14ac:dyDescent="0.25">
      <c r="A621" s="36"/>
      <c r="B621" s="1029"/>
      <c r="C621" s="2"/>
      <c r="D621" s="1029"/>
      <c r="E621" s="1029"/>
      <c r="F621" s="1029"/>
      <c r="G621" s="1029"/>
      <c r="H621" s="1029"/>
      <c r="I621" s="1029"/>
      <c r="J621" s="1029"/>
      <c r="K621" s="1029"/>
      <c r="L621" s="1029"/>
      <c r="M621" s="1029"/>
      <c r="N621" s="1036"/>
      <c r="O621" s="1036"/>
      <c r="P621" s="1557"/>
      <c r="Q621" s="37"/>
      <c r="R621" s="448"/>
      <c r="S621" s="448"/>
      <c r="T621" s="448"/>
      <c r="U621" s="448"/>
      <c r="V621" s="448"/>
      <c r="W621" s="448"/>
      <c r="X621" s="448"/>
      <c r="Y621" s="1029"/>
      <c r="Z621" s="1029"/>
      <c r="AA621" s="1"/>
      <c r="AB621" s="1029"/>
      <c r="AC621" s="1029"/>
      <c r="AD621" s="1029"/>
      <c r="AE621" s="1029" t="s">
        <v>93</v>
      </c>
      <c r="AF621" s="1029" t="s">
        <v>346</v>
      </c>
      <c r="AG621" s="39" t="s">
        <v>230</v>
      </c>
      <c r="AH621" s="1" t="s">
        <v>59</v>
      </c>
      <c r="AI621" s="40">
        <v>0.114</v>
      </c>
      <c r="AJ621" s="1037">
        <v>1437.346</v>
      </c>
      <c r="AK621" s="40">
        <v>0.34260027945205479</v>
      </c>
      <c r="AL621" s="40">
        <v>0.10632422465753423</v>
      </c>
      <c r="AM621" s="41">
        <v>0.44892450410958901</v>
      </c>
      <c r="AN621" s="40"/>
      <c r="AO621" s="40"/>
      <c r="AP621" s="40"/>
      <c r="AQ621" s="369"/>
      <c r="AR621" s="49"/>
      <c r="AS621" s="50"/>
      <c r="AT621" s="1029"/>
      <c r="AU621" s="1029"/>
      <c r="AV621" s="44"/>
      <c r="AW621" s="1029"/>
      <c r="AX621" s="46"/>
      <c r="AY621" s="2391"/>
    </row>
    <row r="622" spans="1:51" s="8" customFormat="1" ht="15.95" customHeight="1" x14ac:dyDescent="0.2">
      <c r="A622" s="182">
        <v>109</v>
      </c>
      <c r="B622" s="166" t="s">
        <v>51</v>
      </c>
      <c r="C622" s="170" t="s">
        <v>59</v>
      </c>
      <c r="D622" s="354" t="s">
        <v>18944</v>
      </c>
      <c r="E622" s="166" t="s">
        <v>1448</v>
      </c>
      <c r="F622" s="166" t="s">
        <v>1449</v>
      </c>
      <c r="G622" s="166"/>
      <c r="H622" s="354" t="s">
        <v>219</v>
      </c>
      <c r="I622" s="354" t="s">
        <v>220</v>
      </c>
      <c r="J622" s="354" t="s">
        <v>221</v>
      </c>
      <c r="K622" s="354" t="s">
        <v>17587</v>
      </c>
      <c r="L622" s="354" t="s">
        <v>221</v>
      </c>
      <c r="M622" s="354" t="s">
        <v>879</v>
      </c>
      <c r="N622" s="360">
        <v>6.4</v>
      </c>
      <c r="O622" s="360">
        <v>2.2000000000000002</v>
      </c>
      <c r="P622" s="360">
        <f>O622*N622</f>
        <v>14.080000000000002</v>
      </c>
      <c r="Q622" s="184">
        <v>1</v>
      </c>
      <c r="R622" s="184"/>
      <c r="S622" s="183">
        <v>1</v>
      </c>
      <c r="T622" s="183"/>
      <c r="U622" s="183">
        <v>0</v>
      </c>
      <c r="V622" s="183"/>
      <c r="W622" s="183"/>
      <c r="X622" s="183"/>
      <c r="Y622" s="354" t="s">
        <v>63</v>
      </c>
      <c r="Z622" s="366" t="s">
        <v>224</v>
      </c>
      <c r="AA622" s="762" t="s">
        <v>225</v>
      </c>
      <c r="AB622" s="354" t="s">
        <v>1291</v>
      </c>
      <c r="AC622" s="354" t="s">
        <v>1292</v>
      </c>
      <c r="AD622" s="946" t="s">
        <v>1293</v>
      </c>
      <c r="AE622" s="166" t="s">
        <v>94</v>
      </c>
      <c r="AF622" s="166" t="s">
        <v>347</v>
      </c>
      <c r="AG622" s="165" t="s">
        <v>230</v>
      </c>
      <c r="AH622" s="203" t="s">
        <v>59</v>
      </c>
      <c r="AI622" s="167">
        <v>0.114</v>
      </c>
      <c r="AJ622" s="168">
        <v>1440.9349999999999</v>
      </c>
      <c r="AK622" s="167">
        <v>0.34345573972602733</v>
      </c>
      <c r="AL622" s="167">
        <v>0.10658971232876713</v>
      </c>
      <c r="AM622" s="187">
        <f>AK622+AL622</f>
        <v>0.45004545205479446</v>
      </c>
      <c r="AN622" s="167">
        <f>SUM(AK622:AK624)</f>
        <v>0.75646003013698615</v>
      </c>
      <c r="AO622" s="167">
        <f>SUM(AL622:AL623)</f>
        <v>0.21274172876712327</v>
      </c>
      <c r="AP622" s="167">
        <f>SUM(AM622:AM624)</f>
        <v>0.96920175890410953</v>
      </c>
      <c r="AQ622" s="372">
        <f>AP622*30</f>
        <v>29.076052767123286</v>
      </c>
      <c r="AR622" s="189" t="s">
        <v>231</v>
      </c>
      <c r="AS622" s="765" t="s">
        <v>431</v>
      </c>
      <c r="AT622" s="166" t="s">
        <v>232</v>
      </c>
      <c r="AU622" s="166" t="s">
        <v>59</v>
      </c>
      <c r="AV622" s="915" t="s">
        <v>1450</v>
      </c>
      <c r="AW622" s="166" t="s">
        <v>234</v>
      </c>
      <c r="AX622" s="46"/>
      <c r="AY622" s="2391"/>
    </row>
    <row r="623" spans="1:51" s="8" customFormat="1" ht="15.95" customHeight="1" x14ac:dyDescent="0.25">
      <c r="A623" s="36"/>
      <c r="B623" s="896"/>
      <c r="C623" s="2"/>
      <c r="D623" s="896"/>
      <c r="E623" s="896"/>
      <c r="F623" s="896"/>
      <c r="G623" s="896"/>
      <c r="H623" s="896"/>
      <c r="I623" s="896"/>
      <c r="J623" s="896"/>
      <c r="K623" s="896"/>
      <c r="L623" s="896"/>
      <c r="M623" s="896"/>
      <c r="N623" s="897"/>
      <c r="O623" s="897"/>
      <c r="P623" s="1557"/>
      <c r="Q623" s="59"/>
      <c r="R623" s="340"/>
      <c r="S623" s="340"/>
      <c r="T623" s="340"/>
      <c r="U623" s="340"/>
      <c r="V623" s="448"/>
      <c r="W623" s="448"/>
      <c r="X623" s="448"/>
      <c r="Y623" s="896"/>
      <c r="Z623" s="896"/>
      <c r="AA623" s="1"/>
      <c r="AB623" s="896"/>
      <c r="AC623" s="896"/>
      <c r="AD623" s="896"/>
      <c r="AE623" s="896" t="s">
        <v>1451</v>
      </c>
      <c r="AF623" s="896" t="s">
        <v>350</v>
      </c>
      <c r="AG623" s="39" t="s">
        <v>230</v>
      </c>
      <c r="AH623" s="1" t="s">
        <v>59</v>
      </c>
      <c r="AI623" s="40">
        <v>0.114</v>
      </c>
      <c r="AJ623" s="898">
        <v>1435.018</v>
      </c>
      <c r="AK623" s="40">
        <v>0.34204538630136982</v>
      </c>
      <c r="AL623" s="40">
        <v>0.10615201643835616</v>
      </c>
      <c r="AM623" s="41">
        <v>0.44819740273972597</v>
      </c>
      <c r="AN623" s="40"/>
      <c r="AO623" s="40"/>
      <c r="AP623" s="40"/>
      <c r="AQ623" s="369"/>
      <c r="AR623" s="49"/>
      <c r="AS623" s="50"/>
      <c r="AT623" s="896"/>
      <c r="AU623" s="896"/>
      <c r="AV623" s="44"/>
      <c r="AW623" s="896"/>
      <c r="AX623" s="46"/>
      <c r="AY623" s="2391"/>
    </row>
    <row r="624" spans="1:51" s="1099" customFormat="1" ht="15.95" customHeight="1" x14ac:dyDescent="0.25">
      <c r="A624" s="1061"/>
      <c r="B624" s="1403"/>
      <c r="C624" s="1062"/>
      <c r="D624" s="1403"/>
      <c r="E624" s="1403"/>
      <c r="F624" s="1403"/>
      <c r="G624" s="1403"/>
      <c r="H624" s="1403"/>
      <c r="I624" s="1403"/>
      <c r="J624" s="1403"/>
      <c r="K624" s="1403"/>
      <c r="L624" s="1403"/>
      <c r="M624" s="1403"/>
      <c r="N624" s="379"/>
      <c r="O624" s="379"/>
      <c r="P624" s="379"/>
      <c r="Q624" s="356"/>
      <c r="R624" s="1404"/>
      <c r="S624" s="1404"/>
      <c r="T624" s="1404"/>
      <c r="U624" s="1404"/>
      <c r="V624" s="1405"/>
      <c r="W624" s="1405"/>
      <c r="X624" s="1405"/>
      <c r="Y624" s="1403"/>
      <c r="Z624" s="1403"/>
      <c r="AA624" s="754"/>
      <c r="AB624" s="1403"/>
      <c r="AC624" s="1403" t="s">
        <v>20688</v>
      </c>
      <c r="AD624" s="1411" t="s">
        <v>20690</v>
      </c>
      <c r="AE624" s="1403" t="s">
        <v>20689</v>
      </c>
      <c r="AF624" s="1403" t="s">
        <v>20691</v>
      </c>
      <c r="AG624" s="377" t="s">
        <v>20684</v>
      </c>
      <c r="AH624" s="754" t="s">
        <v>20647</v>
      </c>
      <c r="AI624" s="1698">
        <v>0.37</v>
      </c>
      <c r="AJ624" s="831">
        <v>70</v>
      </c>
      <c r="AK624" s="378">
        <f>AJ624*AI624/365</f>
        <v>7.0958904109589035E-2</v>
      </c>
      <c r="AL624" s="378">
        <v>0</v>
      </c>
      <c r="AM624" s="380">
        <f>SUM(AK624:AL624)</f>
        <v>7.0958904109589035E-2</v>
      </c>
      <c r="AN624" s="378"/>
      <c r="AO624" s="378"/>
      <c r="AP624" s="378"/>
      <c r="AQ624" s="1510"/>
      <c r="AR624" s="1408"/>
      <c r="AS624" s="1409"/>
      <c r="AT624" s="1403"/>
      <c r="AU624" s="1403"/>
      <c r="AV624" s="1410"/>
      <c r="AW624" s="1403"/>
      <c r="AX624" s="2460" t="s">
        <v>20692</v>
      </c>
      <c r="AY624" s="2401"/>
    </row>
    <row r="625" spans="1:51" s="8" customFormat="1" ht="15.95" customHeight="1" x14ac:dyDescent="0.2">
      <c r="A625" s="182">
        <v>110</v>
      </c>
      <c r="B625" s="166" t="s">
        <v>51</v>
      </c>
      <c r="C625" s="170" t="s">
        <v>59</v>
      </c>
      <c r="D625" s="354" t="s">
        <v>18945</v>
      </c>
      <c r="E625" s="166" t="s">
        <v>1453</v>
      </c>
      <c r="F625" s="166" t="s">
        <v>1454</v>
      </c>
      <c r="G625" s="166"/>
      <c r="H625" s="354" t="s">
        <v>219</v>
      </c>
      <c r="I625" s="354" t="s">
        <v>220</v>
      </c>
      <c r="J625" s="354" t="s">
        <v>221</v>
      </c>
      <c r="K625" s="354" t="s">
        <v>17587</v>
      </c>
      <c r="L625" s="354" t="s">
        <v>221</v>
      </c>
      <c r="M625" s="354" t="s">
        <v>879</v>
      </c>
      <c r="N625" s="360">
        <v>6.4</v>
      </c>
      <c r="O625" s="360">
        <v>2.2000000000000002</v>
      </c>
      <c r="P625" s="360">
        <f>O625*N625</f>
        <v>14.080000000000002</v>
      </c>
      <c r="Q625" s="184">
        <v>1</v>
      </c>
      <c r="R625" s="184"/>
      <c r="S625" s="183">
        <v>1</v>
      </c>
      <c r="T625" s="183"/>
      <c r="U625" s="183">
        <v>0</v>
      </c>
      <c r="V625" s="183"/>
      <c r="W625" s="183"/>
      <c r="X625" s="183"/>
      <c r="Y625" s="354" t="s">
        <v>63</v>
      </c>
      <c r="Z625" s="366" t="s">
        <v>224</v>
      </c>
      <c r="AA625" s="762" t="s">
        <v>225</v>
      </c>
      <c r="AB625" s="354" t="s">
        <v>1291</v>
      </c>
      <c r="AC625" s="354" t="s">
        <v>1292</v>
      </c>
      <c r="AD625" s="946" t="s">
        <v>1293</v>
      </c>
      <c r="AE625" s="166" t="s">
        <v>95</v>
      </c>
      <c r="AF625" s="166" t="s">
        <v>348</v>
      </c>
      <c r="AG625" s="165" t="s">
        <v>230</v>
      </c>
      <c r="AH625" s="203" t="s">
        <v>59</v>
      </c>
      <c r="AI625" s="167">
        <v>0.114</v>
      </c>
      <c r="AJ625" s="168">
        <v>2575.2530000000002</v>
      </c>
      <c r="AK625" s="167">
        <v>0.61382742739726026</v>
      </c>
      <c r="AL625" s="167">
        <v>0.19049816712328765</v>
      </c>
      <c r="AM625" s="187">
        <f>AK625+AL625</f>
        <v>0.80432559452054786</v>
      </c>
      <c r="AN625" s="167">
        <f>SUM(AK625:AK627)</f>
        <v>0.9615163726027397</v>
      </c>
      <c r="AO625" s="167">
        <f>SUM(AL625:AL627)</f>
        <v>0.29766190684931504</v>
      </c>
      <c r="AP625" s="167">
        <f>SUM(AM625:AM627)</f>
        <v>1.2591782794520547</v>
      </c>
      <c r="AQ625" s="372">
        <f>AP625*30</f>
        <v>37.775348383561642</v>
      </c>
      <c r="AR625" s="189" t="s">
        <v>231</v>
      </c>
      <c r="AS625" s="765" t="s">
        <v>431</v>
      </c>
      <c r="AT625" s="166" t="s">
        <v>232</v>
      </c>
      <c r="AU625" s="166" t="s">
        <v>59</v>
      </c>
      <c r="AV625" s="915" t="s">
        <v>1455</v>
      </c>
      <c r="AW625" s="166" t="s">
        <v>234</v>
      </c>
      <c r="AX625" s="46"/>
      <c r="AY625" s="2391"/>
    </row>
    <row r="626" spans="1:51" s="8" customFormat="1" ht="15.95" customHeight="1" x14ac:dyDescent="0.25">
      <c r="A626" s="36"/>
      <c r="B626" s="1029"/>
      <c r="C626" s="2"/>
      <c r="D626" s="1029"/>
      <c r="E626" s="1029"/>
      <c r="F626" s="1029"/>
      <c r="G626" s="1029"/>
      <c r="H626" s="1029"/>
      <c r="I626" s="1029"/>
      <c r="J626" s="1029"/>
      <c r="K626" s="1029"/>
      <c r="L626" s="1029"/>
      <c r="M626" s="1029"/>
      <c r="N626" s="1036"/>
      <c r="O626" s="1036"/>
      <c r="P626" s="1557"/>
      <c r="Q626" s="37"/>
      <c r="R626" s="448"/>
      <c r="S626" s="448"/>
      <c r="T626" s="448"/>
      <c r="U626" s="448"/>
      <c r="V626" s="448"/>
      <c r="W626" s="448"/>
      <c r="X626" s="448"/>
      <c r="Y626" s="1029"/>
      <c r="Z626" s="1029"/>
      <c r="AA626" s="1"/>
      <c r="AB626" s="1029"/>
      <c r="AC626" s="1029"/>
      <c r="AD626" s="1029"/>
      <c r="AE626" s="1029" t="s">
        <v>1456</v>
      </c>
      <c r="AF626" s="1029" t="s">
        <v>349</v>
      </c>
      <c r="AG626" s="39" t="s">
        <v>230</v>
      </c>
      <c r="AH626" s="1" t="s">
        <v>59</v>
      </c>
      <c r="AI626" s="40">
        <v>0.114</v>
      </c>
      <c r="AJ626" s="1037">
        <v>1448.6949999999999</v>
      </c>
      <c r="AK626" s="40">
        <v>0.34530538356164381</v>
      </c>
      <c r="AL626" s="40">
        <v>0.1071637397260274</v>
      </c>
      <c r="AM626" s="41">
        <v>0.45246912328767119</v>
      </c>
      <c r="AN626" s="40"/>
      <c r="AO626" s="40"/>
      <c r="AP626" s="40"/>
      <c r="AQ626" s="40"/>
      <c r="AR626" s="2619"/>
      <c r="AS626" s="448"/>
      <c r="AT626" s="2618"/>
      <c r="AU626" s="2618"/>
      <c r="AV626" s="2618"/>
      <c r="AW626" s="1029"/>
      <c r="AX626" s="46"/>
      <c r="AY626" s="2391"/>
    </row>
    <row r="627" spans="1:51" s="8" customFormat="1" ht="15.95" customHeight="1" x14ac:dyDescent="0.25">
      <c r="A627" s="734"/>
      <c r="B627" s="735"/>
      <c r="C627" s="988"/>
      <c r="D627" s="735"/>
      <c r="E627" s="735"/>
      <c r="F627" s="735"/>
      <c r="G627" s="735"/>
      <c r="H627" s="735"/>
      <c r="I627" s="735"/>
      <c r="J627" s="735"/>
      <c r="K627" s="735"/>
      <c r="L627" s="735"/>
      <c r="M627" s="735"/>
      <c r="N627" s="743"/>
      <c r="O627" s="743"/>
      <c r="P627" s="743"/>
      <c r="Q627" s="744"/>
      <c r="R627" s="739"/>
      <c r="S627" s="739"/>
      <c r="T627" s="739"/>
      <c r="U627" s="739"/>
      <c r="V627" s="739"/>
      <c r="W627" s="739"/>
      <c r="X627" s="739"/>
      <c r="Y627" s="735"/>
      <c r="Z627" s="735"/>
      <c r="AA627" s="741"/>
      <c r="AB627" s="735"/>
      <c r="AC627" s="434" t="s">
        <v>6140</v>
      </c>
      <c r="AD627" s="2627" t="s">
        <v>6141</v>
      </c>
      <c r="AE627" s="434" t="s">
        <v>6348</v>
      </c>
      <c r="AF627" s="434" t="s">
        <v>21180</v>
      </c>
      <c r="AG627" s="438" t="s">
        <v>21125</v>
      </c>
      <c r="AH627" s="434" t="s">
        <v>21132</v>
      </c>
      <c r="AI627" s="513">
        <v>0.87</v>
      </c>
      <c r="AJ627" s="788">
        <v>1</v>
      </c>
      <c r="AK627" s="511">
        <f>AJ627*AI627/365</f>
        <v>2.3835616438356165E-3</v>
      </c>
      <c r="AL627" s="511">
        <v>0</v>
      </c>
      <c r="AM627" s="514">
        <f>SUBTOTAL(9,AK627:AL627)</f>
        <v>2.3835616438356165E-3</v>
      </c>
      <c r="AN627" s="828"/>
      <c r="AO627" s="828"/>
      <c r="AP627" s="828"/>
      <c r="AQ627" s="828"/>
      <c r="AR627" s="743"/>
      <c r="AS627" s="739"/>
      <c r="AT627" s="735"/>
      <c r="AU627" s="735"/>
      <c r="AV627" s="735"/>
      <c r="AW627" s="735"/>
      <c r="AX627" s="2080" t="s">
        <v>25765</v>
      </c>
      <c r="AY627" s="2391"/>
    </row>
    <row r="628" spans="1:51" s="8" customFormat="1" ht="15.95" customHeight="1" x14ac:dyDescent="0.25">
      <c r="A628" s="734"/>
      <c r="B628" s="735"/>
      <c r="C628" s="988"/>
      <c r="D628" s="735"/>
      <c r="E628" s="735"/>
      <c r="F628" s="735"/>
      <c r="G628" s="735"/>
      <c r="H628" s="735"/>
      <c r="I628" s="735"/>
      <c r="J628" s="735"/>
      <c r="K628" s="735"/>
      <c r="L628" s="735"/>
      <c r="M628" s="735"/>
      <c r="N628" s="743"/>
      <c r="O628" s="743"/>
      <c r="P628" s="743"/>
      <c r="Q628" s="744"/>
      <c r="R628" s="739"/>
      <c r="S628" s="739"/>
      <c r="T628" s="739"/>
      <c r="U628" s="739"/>
      <c r="V628" s="739"/>
      <c r="W628" s="739"/>
      <c r="X628" s="739"/>
      <c r="Y628" s="735"/>
      <c r="Z628" s="735"/>
      <c r="AA628" s="741"/>
      <c r="AB628" s="735"/>
      <c r="AC628" s="434" t="s">
        <v>6140</v>
      </c>
      <c r="AD628" s="2627" t="s">
        <v>6141</v>
      </c>
      <c r="AE628" s="434" t="s">
        <v>6316</v>
      </c>
      <c r="AF628" s="434" t="s">
        <v>21181</v>
      </c>
      <c r="AG628" s="438" t="s">
        <v>21125</v>
      </c>
      <c r="AH628" s="434" t="s">
        <v>21132</v>
      </c>
      <c r="AI628" s="513">
        <v>0.87</v>
      </c>
      <c r="AJ628" s="788">
        <v>1</v>
      </c>
      <c r="AK628" s="511">
        <f>AJ628*AI628/365</f>
        <v>2.3835616438356165E-3</v>
      </c>
      <c r="AL628" s="511">
        <v>0</v>
      </c>
      <c r="AM628" s="514">
        <f>SUBTOTAL(9,AK628:AL628)</f>
        <v>2.3835616438356165E-3</v>
      </c>
      <c r="AN628" s="828"/>
      <c r="AO628" s="828"/>
      <c r="AP628" s="828"/>
      <c r="AQ628" s="2005"/>
      <c r="AR628" s="2006"/>
      <c r="AS628" s="2007"/>
      <c r="AT628" s="1017"/>
      <c r="AU628" s="1017"/>
      <c r="AV628" s="1101"/>
      <c r="AW628" s="735"/>
      <c r="AX628" s="2080" t="s">
        <v>25764</v>
      </c>
      <c r="AY628" s="2391"/>
    </row>
    <row r="629" spans="1:51" s="8" customFormat="1" ht="15.95" customHeight="1" x14ac:dyDescent="0.2">
      <c r="A629" s="182">
        <v>111</v>
      </c>
      <c r="B629" s="166" t="s">
        <v>51</v>
      </c>
      <c r="C629" s="170" t="s">
        <v>59</v>
      </c>
      <c r="D629" s="354" t="s">
        <v>18946</v>
      </c>
      <c r="E629" s="166" t="s">
        <v>1458</v>
      </c>
      <c r="F629" s="166" t="s">
        <v>1459</v>
      </c>
      <c r="G629" s="166"/>
      <c r="H629" s="354" t="s">
        <v>219</v>
      </c>
      <c r="I629" s="354" t="s">
        <v>220</v>
      </c>
      <c r="J629" s="354" t="s">
        <v>221</v>
      </c>
      <c r="K629" s="354" t="s">
        <v>17587</v>
      </c>
      <c r="L629" s="354" t="s">
        <v>221</v>
      </c>
      <c r="M629" s="354" t="s">
        <v>879</v>
      </c>
      <c r="N629" s="360">
        <v>6.4</v>
      </c>
      <c r="O629" s="360">
        <v>2.2000000000000002</v>
      </c>
      <c r="P629" s="360">
        <f>O629*N629</f>
        <v>14.080000000000002</v>
      </c>
      <c r="Q629" s="184">
        <v>1</v>
      </c>
      <c r="R629" s="184"/>
      <c r="S629" s="183">
        <v>2</v>
      </c>
      <c r="T629" s="183"/>
      <c r="U629" s="183">
        <v>0</v>
      </c>
      <c r="V629" s="183"/>
      <c r="W629" s="183"/>
      <c r="X629" s="183"/>
      <c r="Y629" s="354" t="s">
        <v>63</v>
      </c>
      <c r="Z629" s="366" t="s">
        <v>224</v>
      </c>
      <c r="AA629" s="762" t="s">
        <v>225</v>
      </c>
      <c r="AB629" s="354" t="s">
        <v>1291</v>
      </c>
      <c r="AC629" s="354" t="s">
        <v>1292</v>
      </c>
      <c r="AD629" s="946" t="s">
        <v>1293</v>
      </c>
      <c r="AE629" s="166" t="s">
        <v>1460</v>
      </c>
      <c r="AF629" s="166" t="s">
        <v>809</v>
      </c>
      <c r="AG629" s="165" t="s">
        <v>230</v>
      </c>
      <c r="AH629" s="203" t="s">
        <v>59</v>
      </c>
      <c r="AI629" s="167">
        <v>0.114</v>
      </c>
      <c r="AJ629" s="168">
        <v>681.71600000000001</v>
      </c>
      <c r="AK629" s="167">
        <v>0.16249121095890412</v>
      </c>
      <c r="AL629" s="167">
        <v>5.0428306849315069E-2</v>
      </c>
      <c r="AM629" s="187">
        <f>AK629+AL629</f>
        <v>0.21291951780821919</v>
      </c>
      <c r="AN629" s="167">
        <f>AK629</f>
        <v>0.16249121095890412</v>
      </c>
      <c r="AO629" s="167">
        <f>AL629</f>
        <v>5.0428306849315069E-2</v>
      </c>
      <c r="AP629" s="167">
        <f>AN629+AO629</f>
        <v>0.21291951780821919</v>
      </c>
      <c r="AQ629" s="372">
        <f>AP629*30</f>
        <v>6.3875855342465755</v>
      </c>
      <c r="AR629" s="189" t="s">
        <v>231</v>
      </c>
      <c r="AS629" s="765" t="s">
        <v>431</v>
      </c>
      <c r="AT629" s="166" t="s">
        <v>232</v>
      </c>
      <c r="AU629" s="166" t="s">
        <v>59</v>
      </c>
      <c r="AV629" s="915" t="s">
        <v>1461</v>
      </c>
      <c r="AW629" s="166" t="s">
        <v>234</v>
      </c>
      <c r="AX629" s="46"/>
      <c r="AY629" s="2391"/>
    </row>
    <row r="630" spans="1:51" s="8" customFormat="1" ht="15.95" customHeight="1" x14ac:dyDescent="0.25">
      <c r="A630" s="182">
        <v>112</v>
      </c>
      <c r="B630" s="166" t="s">
        <v>51</v>
      </c>
      <c r="C630" s="170" t="s">
        <v>59</v>
      </c>
      <c r="D630" s="166" t="s">
        <v>18980</v>
      </c>
      <c r="E630" s="166" t="s">
        <v>1463</v>
      </c>
      <c r="F630" s="166" t="s">
        <v>1464</v>
      </c>
      <c r="G630" s="166"/>
      <c r="H630" s="166" t="s">
        <v>732</v>
      </c>
      <c r="I630" s="166">
        <v>0</v>
      </c>
      <c r="J630" s="166" t="s">
        <v>317</v>
      </c>
      <c r="K630" s="166">
        <v>0</v>
      </c>
      <c r="L630" s="166" t="s">
        <v>317</v>
      </c>
      <c r="M630" s="166">
        <v>0</v>
      </c>
      <c r="N630" s="186">
        <v>2.5</v>
      </c>
      <c r="O630" s="186">
        <v>1.5</v>
      </c>
      <c r="P630" s="186">
        <f>N630*O630</f>
        <v>3.75</v>
      </c>
      <c r="Q630" s="184">
        <v>1</v>
      </c>
      <c r="R630" s="184"/>
      <c r="S630" s="183">
        <v>1</v>
      </c>
      <c r="T630" s="183"/>
      <c r="U630" s="183">
        <v>0</v>
      </c>
      <c r="V630" s="183"/>
      <c r="W630" s="183"/>
      <c r="X630" s="183"/>
      <c r="Y630" s="166" t="s">
        <v>61</v>
      </c>
      <c r="Z630" s="166" t="s">
        <v>230</v>
      </c>
      <c r="AA630" s="203" t="s">
        <v>230</v>
      </c>
      <c r="AB630" s="166" t="s">
        <v>230</v>
      </c>
      <c r="AC630" s="166" t="s">
        <v>230</v>
      </c>
      <c r="AD630" s="166" t="s">
        <v>230</v>
      </c>
      <c r="AE630" s="166" t="s">
        <v>1465</v>
      </c>
      <c r="AF630" s="166" t="s">
        <v>240</v>
      </c>
      <c r="AG630" s="165" t="s">
        <v>230</v>
      </c>
      <c r="AH630" s="203" t="s">
        <v>59</v>
      </c>
      <c r="AI630" s="167">
        <v>0.114</v>
      </c>
      <c r="AJ630" s="168">
        <v>170.429</v>
      </c>
      <c r="AK630" s="167">
        <v>4.062280273972603E-2</v>
      </c>
      <c r="AL630" s="167">
        <v>1.2607076712328767E-2</v>
      </c>
      <c r="AM630" s="187">
        <f>AK630+AL630</f>
        <v>5.3229879452054797E-2</v>
      </c>
      <c r="AN630" s="167">
        <f>SUM(AK630:AK631)</f>
        <v>6.1639380821917805E-2</v>
      </c>
      <c r="AO630" s="167">
        <f>SUM(AL630:AL631)</f>
        <v>1.9129463013698632E-2</v>
      </c>
      <c r="AP630" s="167">
        <f>AN630+AO630</f>
        <v>8.0768843835616444E-2</v>
      </c>
      <c r="AQ630" s="372">
        <f>AP630*30</f>
        <v>2.4230653150684933</v>
      </c>
      <c r="AR630" s="189" t="s">
        <v>231</v>
      </c>
      <c r="AS630" s="190"/>
      <c r="AT630" s="166" t="s">
        <v>232</v>
      </c>
      <c r="AU630" s="166" t="s">
        <v>59</v>
      </c>
      <c r="AV630" s="1931" t="s">
        <v>1466</v>
      </c>
      <c r="AW630" s="166" t="s">
        <v>1122</v>
      </c>
      <c r="AX630" s="46"/>
      <c r="AY630" s="2391"/>
    </row>
    <row r="631" spans="1:51" s="8" customFormat="1" ht="15.95" customHeight="1" x14ac:dyDescent="0.25">
      <c r="A631" s="36"/>
      <c r="B631" s="1029"/>
      <c r="C631" s="2"/>
      <c r="D631" s="1029"/>
      <c r="E631" s="1029"/>
      <c r="F631" s="1029"/>
      <c r="G631" s="1029"/>
      <c r="H631" s="1029"/>
      <c r="I631" s="1029"/>
      <c r="J631" s="1029"/>
      <c r="K631" s="1029"/>
      <c r="L631" s="1029"/>
      <c r="M631" s="1029"/>
      <c r="N631" s="1036"/>
      <c r="O631" s="1036"/>
      <c r="P631" s="1557"/>
      <c r="Q631" s="37"/>
      <c r="R631" s="448"/>
      <c r="S631" s="448"/>
      <c r="T631" s="448"/>
      <c r="U631" s="448"/>
      <c r="V631" s="448"/>
      <c r="W631" s="448"/>
      <c r="X631" s="448"/>
      <c r="Y631" s="1029"/>
      <c r="Z631" s="1029"/>
      <c r="AA631" s="1"/>
      <c r="AB631" s="1029"/>
      <c r="AC631" s="1029"/>
      <c r="AD631" s="1029"/>
      <c r="AE631" s="1029" t="s">
        <v>1467</v>
      </c>
      <c r="AF631" s="1029" t="s">
        <v>229</v>
      </c>
      <c r="AG631" s="39" t="s">
        <v>230</v>
      </c>
      <c r="AH631" s="1" t="s">
        <v>59</v>
      </c>
      <c r="AI631" s="40">
        <v>0.114</v>
      </c>
      <c r="AJ631" s="1037">
        <v>88.173000000000002</v>
      </c>
      <c r="AK631" s="40">
        <v>2.1016578082191779E-2</v>
      </c>
      <c r="AL631" s="40">
        <v>6.5223863013698629E-3</v>
      </c>
      <c r="AM631" s="41">
        <v>2.753896438356164E-2</v>
      </c>
      <c r="AN631" s="40"/>
      <c r="AO631" s="40"/>
      <c r="AP631" s="40"/>
      <c r="AQ631" s="369"/>
      <c r="AR631" s="49"/>
      <c r="AS631" s="50"/>
      <c r="AT631" s="1029"/>
      <c r="AU631" s="1029"/>
      <c r="AV631" s="44"/>
      <c r="AW631" s="1029"/>
      <c r="AX631" s="46"/>
      <c r="AY631" s="2391"/>
    </row>
    <row r="632" spans="1:51" s="8" customFormat="1" ht="15.95" customHeight="1" x14ac:dyDescent="0.25">
      <c r="A632" s="182">
        <v>113</v>
      </c>
      <c r="B632" s="166" t="s">
        <v>51</v>
      </c>
      <c r="C632" s="170" t="s">
        <v>59</v>
      </c>
      <c r="D632" s="166" t="s">
        <v>18979</v>
      </c>
      <c r="E632" s="166" t="s">
        <v>1469</v>
      </c>
      <c r="F632" s="166" t="s">
        <v>1470</v>
      </c>
      <c r="G632" s="166"/>
      <c r="H632" s="166" t="s">
        <v>219</v>
      </c>
      <c r="I632" s="166" t="s">
        <v>316</v>
      </c>
      <c r="J632" s="166" t="s">
        <v>221</v>
      </c>
      <c r="K632" s="166" t="s">
        <v>1471</v>
      </c>
      <c r="L632" s="166" t="s">
        <v>317</v>
      </c>
      <c r="M632" s="166">
        <v>0</v>
      </c>
      <c r="N632" s="186">
        <v>3</v>
      </c>
      <c r="O632" s="186">
        <v>1.5</v>
      </c>
      <c r="P632" s="186">
        <f>N632*O632</f>
        <v>4.5</v>
      </c>
      <c r="Q632" s="184">
        <v>1</v>
      </c>
      <c r="R632" s="184"/>
      <c r="S632" s="183">
        <v>0</v>
      </c>
      <c r="T632" s="183"/>
      <c r="U632" s="183">
        <v>0</v>
      </c>
      <c r="V632" s="183"/>
      <c r="W632" s="183">
        <v>1</v>
      </c>
      <c r="X632" s="183"/>
      <c r="Y632" s="166" t="s">
        <v>61</v>
      </c>
      <c r="Z632" s="166" t="s">
        <v>230</v>
      </c>
      <c r="AA632" s="203" t="s">
        <v>230</v>
      </c>
      <c r="AB632" s="166" t="s">
        <v>230</v>
      </c>
      <c r="AC632" s="166" t="s">
        <v>230</v>
      </c>
      <c r="AD632" s="166" t="s">
        <v>230</v>
      </c>
      <c r="AE632" s="166" t="s">
        <v>96</v>
      </c>
      <c r="AF632" s="166" t="s">
        <v>351</v>
      </c>
      <c r="AG632" s="165" t="s">
        <v>230</v>
      </c>
      <c r="AH632" s="203" t="s">
        <v>59</v>
      </c>
      <c r="AI632" s="167">
        <v>0.114</v>
      </c>
      <c r="AJ632" s="168">
        <v>414.57799999999997</v>
      </c>
      <c r="AK632" s="167">
        <v>9.8817221917808201E-2</v>
      </c>
      <c r="AL632" s="167">
        <v>3.0667413698630134E-2</v>
      </c>
      <c r="AM632" s="187">
        <f>AK632+AL632</f>
        <v>0.12948463561643833</v>
      </c>
      <c r="AN632" s="167">
        <f>SUM(AK632:AK634)</f>
        <v>0.14857264109589041</v>
      </c>
      <c r="AO632" s="167">
        <f>SUM(AL632:AL634)</f>
        <v>4.6108750684931504E-2</v>
      </c>
      <c r="AP632" s="167">
        <f>AN632+AO632</f>
        <v>0.19468139178082192</v>
      </c>
      <c r="AQ632" s="372">
        <f>AP632*30</f>
        <v>5.8404417534246571</v>
      </c>
      <c r="AR632" s="189" t="s">
        <v>231</v>
      </c>
      <c r="AS632" s="190"/>
      <c r="AT632" s="166" t="s">
        <v>232</v>
      </c>
      <c r="AU632" s="166" t="s">
        <v>59</v>
      </c>
      <c r="AV632" s="1931" t="s">
        <v>1472</v>
      </c>
      <c r="AW632" s="166" t="s">
        <v>1122</v>
      </c>
      <c r="AX632" s="46"/>
      <c r="AY632" s="2391"/>
    </row>
    <row r="633" spans="1:51" s="8" customFormat="1" ht="15.95" customHeight="1" x14ac:dyDescent="0.25">
      <c r="A633" s="36"/>
      <c r="B633" s="1029"/>
      <c r="C633" s="2"/>
      <c r="D633" s="1029"/>
      <c r="E633" s="1029"/>
      <c r="F633" s="1029"/>
      <c r="G633" s="1029"/>
      <c r="H633" s="1029"/>
      <c r="I633" s="1029"/>
      <c r="J633" s="1029"/>
      <c r="K633" s="1029"/>
      <c r="L633" s="1029"/>
      <c r="M633" s="1029"/>
      <c r="N633" s="1036"/>
      <c r="O633" s="1036"/>
      <c r="P633" s="1557"/>
      <c r="Q633" s="37"/>
      <c r="R633" s="448"/>
      <c r="S633" s="448"/>
      <c r="T633" s="448"/>
      <c r="U633" s="448"/>
      <c r="V633" s="448"/>
      <c r="W633" s="448"/>
      <c r="X633" s="448"/>
      <c r="Y633" s="1029"/>
      <c r="Z633" s="1029"/>
      <c r="AA633" s="1"/>
      <c r="AB633" s="1029"/>
      <c r="AC633" s="1029"/>
      <c r="AD633" s="1029"/>
      <c r="AE633" s="1029" t="s">
        <v>1473</v>
      </c>
      <c r="AF633" s="1029" t="s">
        <v>351</v>
      </c>
      <c r="AG633" s="39" t="s">
        <v>230</v>
      </c>
      <c r="AH633" s="1" t="s">
        <v>59</v>
      </c>
      <c r="AI633" s="40">
        <v>0.114</v>
      </c>
      <c r="AJ633" s="1037">
        <v>79.249000000000009</v>
      </c>
      <c r="AK633" s="40">
        <v>1.8889487671232878E-2</v>
      </c>
      <c r="AL633" s="40">
        <v>5.8622547945205482E-3</v>
      </c>
      <c r="AM633" s="41">
        <v>2.4751742465753426E-2</v>
      </c>
      <c r="AN633" s="40"/>
      <c r="AO633" s="40"/>
      <c r="AP633" s="40"/>
      <c r="AQ633" s="367"/>
      <c r="AR633" s="42"/>
      <c r="AS633" s="43"/>
      <c r="AT633" s="1029"/>
      <c r="AU633" s="1029"/>
      <c r="AV633" s="44"/>
      <c r="AW633" s="1029"/>
      <c r="AX633" s="46"/>
      <c r="AY633" s="2391"/>
    </row>
    <row r="634" spans="1:51" s="8" customFormat="1" ht="15.95" customHeight="1" x14ac:dyDescent="0.25">
      <c r="A634" s="36"/>
      <c r="B634" s="1029"/>
      <c r="C634" s="2"/>
      <c r="D634" s="1029"/>
      <c r="E634" s="1029"/>
      <c r="F634" s="1029"/>
      <c r="G634" s="1029"/>
      <c r="H634" s="1029"/>
      <c r="I634" s="1029"/>
      <c r="J634" s="1029"/>
      <c r="K634" s="1029"/>
      <c r="L634" s="1029"/>
      <c r="M634" s="1029"/>
      <c r="N634" s="1036"/>
      <c r="O634" s="1036"/>
      <c r="P634" s="1557"/>
      <c r="Q634" s="37"/>
      <c r="R634" s="448"/>
      <c r="S634" s="448"/>
      <c r="T634" s="448"/>
      <c r="U634" s="448"/>
      <c r="V634" s="448"/>
      <c r="W634" s="448"/>
      <c r="X634" s="448"/>
      <c r="Y634" s="1029"/>
      <c r="Z634" s="1029"/>
      <c r="AA634" s="1"/>
      <c r="AB634" s="1029"/>
      <c r="AC634" s="1029"/>
      <c r="AD634" s="1029"/>
      <c r="AE634" s="1029" t="s">
        <v>1474</v>
      </c>
      <c r="AF634" s="1029" t="s">
        <v>881</v>
      </c>
      <c r="AG634" s="39" t="s">
        <v>230</v>
      </c>
      <c r="AH634" s="1" t="s">
        <v>59</v>
      </c>
      <c r="AI634" s="40">
        <v>0.114</v>
      </c>
      <c r="AJ634" s="1037">
        <v>129.495</v>
      </c>
      <c r="AK634" s="40">
        <v>3.0865931506849312E-2</v>
      </c>
      <c r="AL634" s="40">
        <v>9.5790821917808213E-3</v>
      </c>
      <c r="AM634" s="41">
        <v>4.0445013698630135E-2</v>
      </c>
      <c r="AN634" s="40"/>
      <c r="AO634" s="40"/>
      <c r="AP634" s="40"/>
      <c r="AQ634" s="368"/>
      <c r="AR634" s="47"/>
      <c r="AS634" s="48"/>
      <c r="AT634" s="1029"/>
      <c r="AU634" s="1029"/>
      <c r="AV634" s="46"/>
      <c r="AW634" s="1029"/>
      <c r="AX634" s="46"/>
      <c r="AY634" s="2391"/>
    </row>
    <row r="635" spans="1:51" s="8" customFormat="1" ht="18" customHeight="1" x14ac:dyDescent="0.25">
      <c r="A635" s="182">
        <v>114</v>
      </c>
      <c r="B635" s="166" t="s">
        <v>51</v>
      </c>
      <c r="C635" s="170" t="s">
        <v>59</v>
      </c>
      <c r="D635" s="166" t="s">
        <v>18965</v>
      </c>
      <c r="E635" s="166" t="s">
        <v>1476</v>
      </c>
      <c r="F635" s="166" t="s">
        <v>1477</v>
      </c>
      <c r="G635" s="166"/>
      <c r="H635" s="166" t="s">
        <v>219</v>
      </c>
      <c r="I635" s="166" t="s">
        <v>316</v>
      </c>
      <c r="J635" s="166" t="s">
        <v>221</v>
      </c>
      <c r="K635" s="166" t="s">
        <v>222</v>
      </c>
      <c r="L635" s="166" t="s">
        <v>317</v>
      </c>
      <c r="M635" s="166">
        <v>0</v>
      </c>
      <c r="N635" s="186">
        <v>3</v>
      </c>
      <c r="O635" s="186">
        <v>2</v>
      </c>
      <c r="P635" s="186">
        <f>N635*O635</f>
        <v>6</v>
      </c>
      <c r="Q635" s="184">
        <v>2</v>
      </c>
      <c r="R635" s="184"/>
      <c r="S635" s="183">
        <v>0</v>
      </c>
      <c r="T635" s="183"/>
      <c r="U635" s="183">
        <v>0</v>
      </c>
      <c r="V635" s="183"/>
      <c r="W635" s="183">
        <v>1</v>
      </c>
      <c r="X635" s="183"/>
      <c r="Y635" s="166" t="s">
        <v>61</v>
      </c>
      <c r="Z635" s="166" t="s">
        <v>230</v>
      </c>
      <c r="AA635" s="203" t="s">
        <v>230</v>
      </c>
      <c r="AB635" s="166" t="s">
        <v>230</v>
      </c>
      <c r="AC635" s="166" t="s">
        <v>230</v>
      </c>
      <c r="AD635" s="166" t="s">
        <v>230</v>
      </c>
      <c r="AE635" s="166" t="s">
        <v>1478</v>
      </c>
      <c r="AF635" s="166" t="s">
        <v>236</v>
      </c>
      <c r="AG635" s="165" t="s">
        <v>230</v>
      </c>
      <c r="AH635" s="203" t="s">
        <v>59</v>
      </c>
      <c r="AI635" s="167">
        <v>0.114</v>
      </c>
      <c r="AJ635" s="168">
        <v>97.775999999999996</v>
      </c>
      <c r="AK635" s="167">
        <v>2.3305512328767122E-2</v>
      </c>
      <c r="AL635" s="167">
        <v>7.2327452054794525E-3</v>
      </c>
      <c r="AM635" s="187">
        <f>AK635+AL635</f>
        <v>3.0538257534246573E-2</v>
      </c>
      <c r="AN635" s="167">
        <f>SUM(AK635:AK637)</f>
        <v>0.17045296986301367</v>
      </c>
      <c r="AO635" s="167">
        <f>SUM(AL635:AL637)</f>
        <v>5.2423052054794514E-2</v>
      </c>
      <c r="AP635" s="167">
        <f>AN635+AO635</f>
        <v>0.2228760219178082</v>
      </c>
      <c r="AQ635" s="372">
        <f>AP635*30</f>
        <v>6.6862806575342457</v>
      </c>
      <c r="AR635" s="189" t="s">
        <v>231</v>
      </c>
      <c r="AS635" s="190"/>
      <c r="AT635" s="166" t="s">
        <v>232</v>
      </c>
      <c r="AU635" s="166" t="s">
        <v>59</v>
      </c>
      <c r="AV635" s="1931" t="s">
        <v>1479</v>
      </c>
      <c r="AW635" s="166" t="s">
        <v>1122</v>
      </c>
      <c r="AX635" s="46"/>
      <c r="AY635" s="2391"/>
    </row>
    <row r="636" spans="1:51" s="8" customFormat="1" ht="15.95" customHeight="1" x14ac:dyDescent="0.25">
      <c r="A636" s="36"/>
      <c r="B636" s="1029"/>
      <c r="C636" s="2"/>
      <c r="D636" s="1029"/>
      <c r="E636" s="1029"/>
      <c r="F636" s="1029"/>
      <c r="G636" s="1029"/>
      <c r="H636" s="1029"/>
      <c r="I636" s="1029"/>
      <c r="J636" s="1029"/>
      <c r="K636" s="1029"/>
      <c r="L636" s="1029"/>
      <c r="M636" s="1029"/>
      <c r="N636" s="1036"/>
      <c r="O636" s="1036"/>
      <c r="P636" s="1557"/>
      <c r="Q636" s="37"/>
      <c r="R636" s="448"/>
      <c r="S636" s="448"/>
      <c r="T636" s="448"/>
      <c r="U636" s="448"/>
      <c r="V636" s="448"/>
      <c r="W636" s="448"/>
      <c r="X636" s="448"/>
      <c r="Y636" s="1029"/>
      <c r="Z636" s="1029"/>
      <c r="AA636" s="1"/>
      <c r="AB636" s="1029"/>
      <c r="AC636" s="1029"/>
      <c r="AD636" s="1029"/>
      <c r="AE636" s="1029" t="s">
        <v>1480</v>
      </c>
      <c r="AF636" s="1029" t="s">
        <v>240</v>
      </c>
      <c r="AG636" s="39" t="s">
        <v>230</v>
      </c>
      <c r="AH636" s="1" t="s">
        <v>59</v>
      </c>
      <c r="AI636" s="40">
        <v>0.114</v>
      </c>
      <c r="AJ636" s="1037">
        <v>610.90599999999995</v>
      </c>
      <c r="AK636" s="40">
        <v>0.14561321095890409</v>
      </c>
      <c r="AL636" s="40">
        <v>4.5190306849315062E-2</v>
      </c>
      <c r="AM636" s="41">
        <v>0.19080351780821914</v>
      </c>
      <c r="AN636" s="40"/>
      <c r="AO636" s="40"/>
      <c r="AP636" s="40"/>
      <c r="AQ636" s="367"/>
      <c r="AR636" s="42"/>
      <c r="AS636" s="43"/>
      <c r="AT636" s="1029"/>
      <c r="AU636" s="1029"/>
      <c r="AV636" s="44"/>
      <c r="AW636" s="1029"/>
      <c r="AX636" s="46"/>
      <c r="AY636" s="2391"/>
    </row>
    <row r="637" spans="1:51" s="8" customFormat="1" ht="15.75" customHeight="1" x14ac:dyDescent="0.25">
      <c r="A637" s="36"/>
      <c r="B637" s="1029"/>
      <c r="C637" s="2"/>
      <c r="D637" s="1029"/>
      <c r="E637" s="1029"/>
      <c r="F637" s="1029"/>
      <c r="G637" s="1029"/>
      <c r="H637" s="1029"/>
      <c r="I637" s="1029"/>
      <c r="J637" s="1029"/>
      <c r="K637" s="1029"/>
      <c r="L637" s="1029"/>
      <c r="M637" s="1029"/>
      <c r="N637" s="1036"/>
      <c r="O637" s="1036"/>
      <c r="P637" s="1557"/>
      <c r="Q637" s="37"/>
      <c r="R637" s="448"/>
      <c r="S637" s="448"/>
      <c r="T637" s="448"/>
      <c r="U637" s="448"/>
      <c r="V637" s="448"/>
      <c r="W637" s="448"/>
      <c r="X637" s="448"/>
      <c r="Y637" s="1029"/>
      <c r="Z637" s="1029"/>
      <c r="AA637" s="1"/>
      <c r="AB637" s="1029"/>
      <c r="AC637" s="1029"/>
      <c r="AD637" s="1029"/>
      <c r="AE637" s="1029" t="s">
        <v>1481</v>
      </c>
      <c r="AF637" s="2646" t="s">
        <v>1482</v>
      </c>
      <c r="AG637" s="39" t="s">
        <v>22800</v>
      </c>
      <c r="AH637" s="1686" t="s">
        <v>22787</v>
      </c>
      <c r="AI637" s="1640">
        <v>0.14000000000000001</v>
      </c>
      <c r="AJ637" s="1036">
        <v>4</v>
      </c>
      <c r="AK637" s="40">
        <f>AJ637*AI637/365</f>
        <v>1.5342465753424659E-3</v>
      </c>
      <c r="AL637" s="40">
        <v>0</v>
      </c>
      <c r="AM637" s="41">
        <f>SUBTOTAL(9,AK637:AL637)</f>
        <v>1.5342465753424659E-3</v>
      </c>
      <c r="AN637" s="40"/>
      <c r="AO637" s="40"/>
      <c r="AP637" s="40"/>
      <c r="AQ637" s="368"/>
      <c r="AR637" s="47"/>
      <c r="AS637" s="48"/>
      <c r="AT637" s="1029"/>
      <c r="AU637" s="1029"/>
      <c r="AV637" s="46"/>
      <c r="AW637" s="1029"/>
      <c r="AX637" s="46"/>
      <c r="AY637" s="2391"/>
    </row>
    <row r="638" spans="1:51" s="8" customFormat="1" ht="15.95" customHeight="1" x14ac:dyDescent="0.2">
      <c r="A638" s="182">
        <v>115</v>
      </c>
      <c r="B638" s="166" t="s">
        <v>51</v>
      </c>
      <c r="C638" s="170" t="s">
        <v>59</v>
      </c>
      <c r="D638" s="354" t="s">
        <v>18947</v>
      </c>
      <c r="E638" s="166" t="s">
        <v>1484</v>
      </c>
      <c r="F638" s="166" t="s">
        <v>1485</v>
      </c>
      <c r="G638" s="166"/>
      <c r="H638" s="354" t="s">
        <v>219</v>
      </c>
      <c r="I638" s="354" t="s">
        <v>220</v>
      </c>
      <c r="J638" s="354" t="s">
        <v>221</v>
      </c>
      <c r="K638" s="354" t="s">
        <v>17587</v>
      </c>
      <c r="L638" s="354" t="s">
        <v>221</v>
      </c>
      <c r="M638" s="354" t="s">
        <v>879</v>
      </c>
      <c r="N638" s="360">
        <v>6.4</v>
      </c>
      <c r="O638" s="360">
        <v>2.2000000000000002</v>
      </c>
      <c r="P638" s="360">
        <f>O638*N638</f>
        <v>14.080000000000002</v>
      </c>
      <c r="Q638" s="184">
        <v>1</v>
      </c>
      <c r="R638" s="184"/>
      <c r="S638" s="183">
        <v>1</v>
      </c>
      <c r="T638" s="183"/>
      <c r="U638" s="183">
        <v>0</v>
      </c>
      <c r="V638" s="183"/>
      <c r="W638" s="183"/>
      <c r="X638" s="183"/>
      <c r="Y638" s="354" t="s">
        <v>63</v>
      </c>
      <c r="Z638" s="366" t="s">
        <v>224</v>
      </c>
      <c r="AA638" s="762" t="s">
        <v>225</v>
      </c>
      <c r="AB638" s="354" t="s">
        <v>1291</v>
      </c>
      <c r="AC638" s="354" t="s">
        <v>1292</v>
      </c>
      <c r="AD638" s="946" t="s">
        <v>1293</v>
      </c>
      <c r="AE638" s="166" t="s">
        <v>1486</v>
      </c>
      <c r="AF638" s="166" t="s">
        <v>528</v>
      </c>
      <c r="AG638" s="165" t="s">
        <v>230</v>
      </c>
      <c r="AH638" s="203" t="s">
        <v>59</v>
      </c>
      <c r="AI638" s="167">
        <v>0.114</v>
      </c>
      <c r="AJ638" s="221">
        <v>515.846</v>
      </c>
      <c r="AK638" s="167">
        <v>0.12295507397260275</v>
      </c>
      <c r="AL638" s="167">
        <v>3.815847123287671E-2</v>
      </c>
      <c r="AM638" s="187">
        <f>AK638+AL638</f>
        <v>0.16111354520547946</v>
      </c>
      <c r="AN638" s="167">
        <f>SUM(AK638:AK639)</f>
        <v>0.24579454520547944</v>
      </c>
      <c r="AO638" s="167">
        <f>SUM(AL638:AL639)</f>
        <v>7.6281065753424665E-2</v>
      </c>
      <c r="AP638" s="167">
        <f>AN638+AO638</f>
        <v>0.32207561095890413</v>
      </c>
      <c r="AQ638" s="372">
        <f>AP638*30</f>
        <v>9.6622683287671247</v>
      </c>
      <c r="AR638" s="189" t="s">
        <v>231</v>
      </c>
      <c r="AS638" s="765" t="s">
        <v>431</v>
      </c>
      <c r="AT638" s="166" t="s">
        <v>232</v>
      </c>
      <c r="AU638" s="166" t="s">
        <v>59</v>
      </c>
      <c r="AV638" s="915" t="s">
        <v>1487</v>
      </c>
      <c r="AW638" s="166" t="s">
        <v>234</v>
      </c>
      <c r="AX638" s="46"/>
      <c r="AY638" s="2391"/>
    </row>
    <row r="639" spans="1:51" s="8" customFormat="1" ht="15.95" customHeight="1" x14ac:dyDescent="0.25">
      <c r="A639" s="36"/>
      <c r="B639" s="1029"/>
      <c r="C639" s="2"/>
      <c r="D639" s="1029"/>
      <c r="E639" s="1029"/>
      <c r="F639" s="1029"/>
      <c r="G639" s="1029"/>
      <c r="H639" s="1029"/>
      <c r="I639" s="1029"/>
      <c r="J639" s="1029"/>
      <c r="K639" s="1029"/>
      <c r="L639" s="1029"/>
      <c r="M639" s="1029"/>
      <c r="N639" s="1036"/>
      <c r="O639" s="1036"/>
      <c r="P639" s="1557"/>
      <c r="Q639" s="37"/>
      <c r="R639" s="448"/>
      <c r="S639" s="448"/>
      <c r="T639" s="448"/>
      <c r="U639" s="448"/>
      <c r="V639" s="448"/>
      <c r="W639" s="448"/>
      <c r="X639" s="448"/>
      <c r="Y639" s="1029"/>
      <c r="Z639" s="1029"/>
      <c r="AA639" s="1"/>
      <c r="AB639" s="1029"/>
      <c r="AC639" s="1029"/>
      <c r="AD639" s="1029"/>
      <c r="AE639" s="1029" t="s">
        <v>97</v>
      </c>
      <c r="AF639" s="1029" t="s">
        <v>286</v>
      </c>
      <c r="AG639" s="39" t="s">
        <v>230</v>
      </c>
      <c r="AH639" s="1" t="s">
        <v>59</v>
      </c>
      <c r="AI639" s="40">
        <v>0.114</v>
      </c>
      <c r="AJ639" s="57">
        <v>515.36099999999999</v>
      </c>
      <c r="AK639" s="40">
        <v>0.1228394712328767</v>
      </c>
      <c r="AL639" s="40">
        <v>3.8122594520547948E-2</v>
      </c>
      <c r="AM639" s="41">
        <v>0.16096206575342464</v>
      </c>
      <c r="AN639" s="40"/>
      <c r="AO639" s="40"/>
      <c r="AP639" s="40"/>
      <c r="AQ639" s="369"/>
      <c r="AR639" s="49"/>
      <c r="AS639" s="50"/>
      <c r="AT639" s="1029"/>
      <c r="AU639" s="1029"/>
      <c r="AV639" s="44"/>
      <c r="AW639" s="1029"/>
      <c r="AX639" s="46"/>
      <c r="AY639" s="2391"/>
    </row>
    <row r="640" spans="1:51" s="8" customFormat="1" ht="18.75" customHeight="1" x14ac:dyDescent="0.2">
      <c r="A640" s="182">
        <v>116</v>
      </c>
      <c r="B640" s="166" t="s">
        <v>51</v>
      </c>
      <c r="C640" s="170" t="s">
        <v>59</v>
      </c>
      <c r="D640" s="166" t="s">
        <v>18978</v>
      </c>
      <c r="E640" s="166" t="s">
        <v>1489</v>
      </c>
      <c r="F640" s="166" t="s">
        <v>1490</v>
      </c>
      <c r="G640" s="166"/>
      <c r="H640" s="166" t="s">
        <v>219</v>
      </c>
      <c r="I640" s="166" t="s">
        <v>220</v>
      </c>
      <c r="J640" s="166" t="s">
        <v>221</v>
      </c>
      <c r="K640" s="166" t="s">
        <v>222</v>
      </c>
      <c r="L640" s="166" t="s">
        <v>221</v>
      </c>
      <c r="M640" s="166" t="s">
        <v>879</v>
      </c>
      <c r="N640" s="186">
        <v>3</v>
      </c>
      <c r="O640" s="186">
        <v>2</v>
      </c>
      <c r="P640" s="186">
        <f>N640*O640</f>
        <v>6</v>
      </c>
      <c r="Q640" s="184">
        <v>3</v>
      </c>
      <c r="R640" s="184"/>
      <c r="S640" s="183">
        <v>1</v>
      </c>
      <c r="T640" s="183"/>
      <c r="U640" s="183">
        <v>1</v>
      </c>
      <c r="V640" s="183"/>
      <c r="W640" s="183"/>
      <c r="X640" s="183"/>
      <c r="Y640" s="354" t="s">
        <v>63</v>
      </c>
      <c r="Z640" s="366" t="s">
        <v>224</v>
      </c>
      <c r="AA640" s="762" t="s">
        <v>225</v>
      </c>
      <c r="AB640" s="354" t="s">
        <v>1291</v>
      </c>
      <c r="AC640" s="354" t="s">
        <v>1292</v>
      </c>
      <c r="AD640" s="946" t="s">
        <v>1293</v>
      </c>
      <c r="AE640" s="166" t="s">
        <v>1491</v>
      </c>
      <c r="AF640" s="166" t="s">
        <v>528</v>
      </c>
      <c r="AG640" s="165" t="s">
        <v>230</v>
      </c>
      <c r="AH640" s="203" t="s">
        <v>59</v>
      </c>
      <c r="AI640" s="167">
        <v>0.114</v>
      </c>
      <c r="AJ640" s="221">
        <v>690.93099999999993</v>
      </c>
      <c r="AK640" s="167">
        <v>0.16468766301369861</v>
      </c>
      <c r="AL640" s="167">
        <v>5.1109964383561635E-2</v>
      </c>
      <c r="AM640" s="187">
        <f>AK640+AL640</f>
        <v>0.21579762739726024</v>
      </c>
      <c r="AN640" s="167">
        <f>SUM(AK640:AK646)</f>
        <v>1.1418289038356164</v>
      </c>
      <c r="AO640" s="167">
        <f>SUM(AL640:AL646)</f>
        <v>0.35197996684931504</v>
      </c>
      <c r="AP640" s="167">
        <f>AN640+AO640</f>
        <v>1.4938088706849315</v>
      </c>
      <c r="AQ640" s="372">
        <f>AP640*30</f>
        <v>44.814266120547948</v>
      </c>
      <c r="AR640" s="189" t="s">
        <v>231</v>
      </c>
      <c r="AS640" s="714" t="s">
        <v>431</v>
      </c>
      <c r="AT640" s="166" t="s">
        <v>232</v>
      </c>
      <c r="AU640" s="166" t="s">
        <v>59</v>
      </c>
      <c r="AV640" s="915" t="s">
        <v>1492</v>
      </c>
      <c r="AW640" s="166" t="s">
        <v>234</v>
      </c>
      <c r="AX640" s="46"/>
      <c r="AY640" s="2391"/>
    </row>
    <row r="641" spans="1:52" s="8" customFormat="1" ht="15.95" customHeight="1" x14ac:dyDescent="0.25">
      <c r="A641" s="36"/>
      <c r="B641" s="1029"/>
      <c r="C641" s="2"/>
      <c r="D641" s="1029"/>
      <c r="E641" s="1029"/>
      <c r="F641" s="1029"/>
      <c r="G641" s="1029"/>
      <c r="H641" s="1029"/>
      <c r="I641" s="1029"/>
      <c r="J641" s="1029"/>
      <c r="K641" s="1029"/>
      <c r="L641" s="1029"/>
      <c r="M641" s="1029"/>
      <c r="N641" s="1036"/>
      <c r="O641" s="1036"/>
      <c r="P641" s="1557"/>
      <c r="Q641" s="37"/>
      <c r="R641" s="448"/>
      <c r="S641" s="448"/>
      <c r="T641" s="448"/>
      <c r="U641" s="448"/>
      <c r="V641" s="448"/>
      <c r="W641" s="448"/>
      <c r="X641" s="448"/>
      <c r="Y641" s="1029"/>
      <c r="Z641" s="1029"/>
      <c r="AA641" s="1"/>
      <c r="AB641" s="1029"/>
      <c r="AC641" s="1029"/>
      <c r="AD641" s="1029"/>
      <c r="AE641" s="1029" t="s">
        <v>1493</v>
      </c>
      <c r="AF641" s="1029" t="s">
        <v>286</v>
      </c>
      <c r="AG641" s="39" t="s">
        <v>230</v>
      </c>
      <c r="AH641" s="1" t="s">
        <v>59</v>
      </c>
      <c r="AI641" s="40">
        <v>0.114</v>
      </c>
      <c r="AJ641" s="57">
        <v>694.22900000000004</v>
      </c>
      <c r="AK641" s="40">
        <v>0.16547376164383562</v>
      </c>
      <c r="AL641" s="40">
        <v>5.1353926027397259E-2</v>
      </c>
      <c r="AM641" s="41">
        <v>0.21682768767123289</v>
      </c>
      <c r="AN641" s="40"/>
      <c r="AO641" s="40"/>
      <c r="AP641" s="40"/>
      <c r="AQ641" s="367"/>
      <c r="AR641" s="42"/>
      <c r="AS641" s="43"/>
      <c r="AT641" s="1029"/>
      <c r="AU641" s="1029"/>
      <c r="AV641" s="44"/>
      <c r="AW641" s="1029"/>
      <c r="AX641" s="46"/>
      <c r="AY641" s="2391"/>
    </row>
    <row r="642" spans="1:52" s="8" customFormat="1" ht="15.95" customHeight="1" x14ac:dyDescent="0.25">
      <c r="A642" s="36"/>
      <c r="B642" s="1029"/>
      <c r="C642" s="2"/>
      <c r="D642" s="1029"/>
      <c r="E642" s="1029"/>
      <c r="F642" s="1029"/>
      <c r="G642" s="1029"/>
      <c r="H642" s="1029"/>
      <c r="I642" s="1029"/>
      <c r="J642" s="1029"/>
      <c r="K642" s="1029"/>
      <c r="L642" s="1029"/>
      <c r="M642" s="1029"/>
      <c r="N642" s="1036"/>
      <c r="O642" s="1036"/>
      <c r="P642" s="1557"/>
      <c r="Q642" s="37"/>
      <c r="R642" s="448"/>
      <c r="S642" s="448"/>
      <c r="T642" s="448"/>
      <c r="U642" s="448"/>
      <c r="V642" s="448"/>
      <c r="W642" s="448"/>
      <c r="X642" s="448"/>
      <c r="Y642" s="1029"/>
      <c r="Z642" s="1029"/>
      <c r="AA642" s="1"/>
      <c r="AB642" s="1029"/>
      <c r="AC642" s="1029"/>
      <c r="AD642" s="1029"/>
      <c r="AE642" s="1029" t="s">
        <v>1494</v>
      </c>
      <c r="AF642" s="1029" t="s">
        <v>346</v>
      </c>
      <c r="AG642" s="39" t="s">
        <v>230</v>
      </c>
      <c r="AH642" s="1" t="s">
        <v>59</v>
      </c>
      <c r="AI642" s="40">
        <v>0.114</v>
      </c>
      <c r="AJ642" s="57">
        <v>720.22500000000014</v>
      </c>
      <c r="AK642" s="40">
        <v>0.17167006849315072</v>
      </c>
      <c r="AL642" s="40">
        <v>5.3276917808219186E-2</v>
      </c>
      <c r="AM642" s="41">
        <v>0.22494698630136992</v>
      </c>
      <c r="AN642" s="40"/>
      <c r="AO642" s="40"/>
      <c r="AP642" s="40"/>
      <c r="AQ642" s="1644"/>
      <c r="AR642" s="1034"/>
      <c r="AS642" s="45"/>
      <c r="AT642" s="1029"/>
      <c r="AU642" s="1029"/>
      <c r="AV642" s="46"/>
      <c r="AW642" s="1029"/>
      <c r="AX642" s="46"/>
      <c r="AY642" s="2391"/>
    </row>
    <row r="643" spans="1:52" s="8" customFormat="1" ht="15.95" customHeight="1" x14ac:dyDescent="0.25">
      <c r="A643" s="36"/>
      <c r="B643" s="1029"/>
      <c r="C643" s="2"/>
      <c r="D643" s="1029"/>
      <c r="E643" s="1029"/>
      <c r="F643" s="1029"/>
      <c r="G643" s="1029"/>
      <c r="H643" s="1029"/>
      <c r="I643" s="1029"/>
      <c r="J643" s="1029"/>
      <c r="K643" s="1029"/>
      <c r="L643" s="1029"/>
      <c r="M643" s="1029"/>
      <c r="N643" s="1036"/>
      <c r="O643" s="1036"/>
      <c r="P643" s="1557"/>
      <c r="Q643" s="37"/>
      <c r="R643" s="448"/>
      <c r="S643" s="448"/>
      <c r="T643" s="448"/>
      <c r="U643" s="448"/>
      <c r="V643" s="448"/>
      <c r="W643" s="448"/>
      <c r="X643" s="448"/>
      <c r="Y643" s="1029"/>
      <c r="Z643" s="1029"/>
      <c r="AA643" s="1"/>
      <c r="AB643" s="1029"/>
      <c r="AC643" s="1029"/>
      <c r="AD643" s="1029"/>
      <c r="AE643" s="1029" t="s">
        <v>1495</v>
      </c>
      <c r="AF643" s="1029" t="s">
        <v>347</v>
      </c>
      <c r="AG643" s="39" t="s">
        <v>230</v>
      </c>
      <c r="AH643" s="1" t="s">
        <v>59</v>
      </c>
      <c r="AI643" s="40">
        <v>0.114</v>
      </c>
      <c r="AJ643" s="57">
        <v>747.10369999999989</v>
      </c>
      <c r="AK643" s="40">
        <v>0.17807677232876709</v>
      </c>
      <c r="AL643" s="40">
        <v>5.5265205205479444E-2</v>
      </c>
      <c r="AM643" s="41">
        <v>0.23334197753424654</v>
      </c>
      <c r="AN643" s="40"/>
      <c r="AO643" s="40"/>
      <c r="AP643" s="40"/>
      <c r="AQ643" s="1644"/>
      <c r="AR643" s="1034"/>
      <c r="AS643" s="45"/>
      <c r="AT643" s="1029"/>
      <c r="AU643" s="1029"/>
      <c r="AV643" s="46"/>
      <c r="AW643" s="1029"/>
      <c r="AX643" s="46"/>
      <c r="AY643" s="2391"/>
    </row>
    <row r="644" spans="1:52" s="8" customFormat="1" ht="15.75" customHeight="1" x14ac:dyDescent="0.25">
      <c r="A644" s="36"/>
      <c r="B644" s="1029"/>
      <c r="C644" s="2"/>
      <c r="D644" s="1029"/>
      <c r="E644" s="1029"/>
      <c r="F644" s="1029"/>
      <c r="G644" s="1029"/>
      <c r="H644" s="1029"/>
      <c r="I644" s="1029"/>
      <c r="J644" s="1029"/>
      <c r="K644" s="1029"/>
      <c r="L644" s="1029"/>
      <c r="M644" s="1029"/>
      <c r="N644" s="1036"/>
      <c r="O644" s="1036"/>
      <c r="P644" s="1557"/>
      <c r="Q644" s="37"/>
      <c r="R644" s="448"/>
      <c r="S644" s="448"/>
      <c r="T644" s="448"/>
      <c r="U644" s="448"/>
      <c r="V644" s="448"/>
      <c r="W644" s="448"/>
      <c r="X644" s="448"/>
      <c r="Y644" s="1029"/>
      <c r="Z644" s="1029"/>
      <c r="AA644" s="1"/>
      <c r="AB644" s="1029"/>
      <c r="AC644" s="1029"/>
      <c r="AD644" s="1029"/>
      <c r="AE644" s="1029" t="s">
        <v>1496</v>
      </c>
      <c r="AF644" s="1029" t="s">
        <v>881</v>
      </c>
      <c r="AG644" s="39" t="s">
        <v>230</v>
      </c>
      <c r="AH644" s="1" t="s">
        <v>59</v>
      </c>
      <c r="AI644" s="40">
        <v>0.114</v>
      </c>
      <c r="AJ644" s="57">
        <v>950.01800000000014</v>
      </c>
      <c r="AK644" s="40">
        <v>0.22644264657534247</v>
      </c>
      <c r="AL644" s="40">
        <v>7.0275304109589057E-2</v>
      </c>
      <c r="AM644" s="41">
        <v>0.29671795068493151</v>
      </c>
      <c r="AN644" s="40"/>
      <c r="AO644" s="40"/>
      <c r="AP644" s="40"/>
      <c r="AQ644" s="1644"/>
      <c r="AR644" s="1034"/>
      <c r="AS644" s="45"/>
      <c r="AT644" s="1029"/>
      <c r="AU644" s="1029"/>
      <c r="AV644" s="46"/>
      <c r="AW644" s="1029"/>
      <c r="AX644" s="46"/>
      <c r="AY644" s="2391"/>
    </row>
    <row r="645" spans="1:52" s="8" customFormat="1" ht="21.75" customHeight="1" x14ac:dyDescent="0.25">
      <c r="A645" s="36"/>
      <c r="B645" s="1029"/>
      <c r="C645" s="2"/>
      <c r="D645" s="1029"/>
      <c r="E645" s="1029"/>
      <c r="F645" s="1029"/>
      <c r="G645" s="1029"/>
      <c r="H645" s="1029"/>
      <c r="I645" s="1029"/>
      <c r="J645" s="1029"/>
      <c r="K645" s="1029"/>
      <c r="L645" s="1029"/>
      <c r="M645" s="1029"/>
      <c r="N645" s="1036"/>
      <c r="O645" s="1036"/>
      <c r="P645" s="1557"/>
      <c r="Q645" s="37"/>
      <c r="R645" s="448"/>
      <c r="S645" s="448"/>
      <c r="T645" s="448"/>
      <c r="U645" s="448"/>
      <c r="V645" s="448"/>
      <c r="W645" s="448"/>
      <c r="X645" s="448"/>
      <c r="Y645" s="1029"/>
      <c r="Z645" s="1029"/>
      <c r="AA645" s="1"/>
      <c r="AB645" s="1029"/>
      <c r="AC645" s="1029"/>
      <c r="AD645" s="1029"/>
      <c r="AE645" s="1029" t="s">
        <v>1497</v>
      </c>
      <c r="AF645" s="1029" t="s">
        <v>353</v>
      </c>
      <c r="AG645" s="39" t="s">
        <v>230</v>
      </c>
      <c r="AH645" s="1" t="s">
        <v>59</v>
      </c>
      <c r="AI645" s="40">
        <v>0.114</v>
      </c>
      <c r="AJ645" s="57">
        <v>955.74099999999999</v>
      </c>
      <c r="AK645" s="40">
        <v>0.22780675890410956</v>
      </c>
      <c r="AL645" s="40">
        <v>7.0698649315068487E-2</v>
      </c>
      <c r="AM645" s="41">
        <v>0.29850540821917804</v>
      </c>
      <c r="AN645" s="40"/>
      <c r="AO645" s="40"/>
      <c r="AP645" s="40"/>
      <c r="AQ645" s="1644"/>
      <c r="AR645" s="1034"/>
      <c r="AS645" s="45"/>
      <c r="AT645" s="1029"/>
      <c r="AU645" s="1029"/>
      <c r="AV645" s="46"/>
      <c r="AW645" s="1029"/>
      <c r="AX645" s="46"/>
      <c r="AY645" s="2391"/>
    </row>
    <row r="646" spans="1:52" s="8" customFormat="1" ht="15.95" customHeight="1" x14ac:dyDescent="0.25">
      <c r="A646" s="36"/>
      <c r="B646" s="1029"/>
      <c r="C646" s="2"/>
      <c r="D646" s="1029"/>
      <c r="E646" s="1029"/>
      <c r="F646" s="1029"/>
      <c r="G646" s="1029"/>
      <c r="H646" s="1029"/>
      <c r="I646" s="1029"/>
      <c r="J646" s="1029"/>
      <c r="K646" s="1029"/>
      <c r="L646" s="1029"/>
      <c r="M646" s="1029"/>
      <c r="N646" s="1036"/>
      <c r="O646" s="1036"/>
      <c r="P646" s="1557"/>
      <c r="Q646" s="37"/>
      <c r="R646" s="448"/>
      <c r="S646" s="448"/>
      <c r="T646" s="448"/>
      <c r="U646" s="448"/>
      <c r="V646" s="448"/>
      <c r="W646" s="448"/>
      <c r="X646" s="448"/>
      <c r="Y646" s="1029"/>
      <c r="Z646" s="1029"/>
      <c r="AA646" s="1"/>
      <c r="AB646" s="1029"/>
      <c r="AC646" s="1029"/>
      <c r="AD646" s="1029"/>
      <c r="AE646" s="1029" t="s">
        <v>1498</v>
      </c>
      <c r="AF646" s="2646" t="s">
        <v>1499</v>
      </c>
      <c r="AG646" s="39" t="s">
        <v>22801</v>
      </c>
      <c r="AH646" s="1686" t="s">
        <v>22787</v>
      </c>
      <c r="AI646" s="1640">
        <v>0.14000000000000001</v>
      </c>
      <c r="AJ646" s="37">
        <v>20</v>
      </c>
      <c r="AK646" s="40">
        <f>AJ646*AI646/365</f>
        <v>7.6712328767123295E-3</v>
      </c>
      <c r="AL646" s="40">
        <v>0</v>
      </c>
      <c r="AM646" s="41">
        <f>SUBTOTAL(9,AK646:AL646)</f>
        <v>7.6712328767123295E-3</v>
      </c>
      <c r="AN646" s="40"/>
      <c r="AO646" s="40"/>
      <c r="AP646" s="40"/>
      <c r="AQ646" s="368"/>
      <c r="AR646" s="47"/>
      <c r="AS646" s="48"/>
      <c r="AT646" s="1029"/>
      <c r="AU646" s="1029"/>
      <c r="AV646" s="46"/>
      <c r="AW646" s="1029"/>
      <c r="AX646" s="46"/>
      <c r="AY646" s="2391"/>
    </row>
    <row r="647" spans="1:52" s="8" customFormat="1" ht="15.95" customHeight="1" x14ac:dyDescent="0.25">
      <c r="A647" s="182">
        <v>117</v>
      </c>
      <c r="B647" s="170" t="s">
        <v>52</v>
      </c>
      <c r="C647" s="989" t="s">
        <v>59</v>
      </c>
      <c r="D647" s="166" t="s">
        <v>23895</v>
      </c>
      <c r="E647" s="166" t="s">
        <v>1501</v>
      </c>
      <c r="F647" s="166" t="s">
        <v>1502</v>
      </c>
      <c r="G647" s="166"/>
      <c r="H647" s="166" t="s">
        <v>219</v>
      </c>
      <c r="I647" s="166" t="s">
        <v>220</v>
      </c>
      <c r="J647" s="166" t="s">
        <v>221</v>
      </c>
      <c r="K647" s="198" t="s">
        <v>222</v>
      </c>
      <c r="L647" s="198" t="s">
        <v>221</v>
      </c>
      <c r="M647" s="198" t="s">
        <v>222</v>
      </c>
      <c r="N647" s="199">
        <v>8</v>
      </c>
      <c r="O647" s="199">
        <v>2</v>
      </c>
      <c r="P647" s="186">
        <f>N647*O647</f>
        <v>16</v>
      </c>
      <c r="Q647" s="1012">
        <v>2</v>
      </c>
      <c r="R647" s="223"/>
      <c r="S647" s="223">
        <v>2</v>
      </c>
      <c r="T647" s="223"/>
      <c r="U647" s="223">
        <v>0</v>
      </c>
      <c r="V647" s="183"/>
      <c r="W647" s="183"/>
      <c r="X647" s="183"/>
      <c r="Y647" s="166" t="s">
        <v>62</v>
      </c>
      <c r="Z647" s="170" t="s">
        <v>224</v>
      </c>
      <c r="AA647" s="197" t="s">
        <v>225</v>
      </c>
      <c r="AB647" s="166" t="s">
        <v>1503</v>
      </c>
      <c r="AC647" s="203" t="s">
        <v>1504</v>
      </c>
      <c r="AD647" s="166" t="s">
        <v>1505</v>
      </c>
      <c r="AE647" s="166" t="s">
        <v>1506</v>
      </c>
      <c r="AF647" s="166" t="s">
        <v>528</v>
      </c>
      <c r="AG647" s="165" t="s">
        <v>230</v>
      </c>
      <c r="AH647" s="203" t="s">
        <v>59</v>
      </c>
      <c r="AI647" s="167">
        <v>0.114</v>
      </c>
      <c r="AJ647" s="221">
        <v>696.7</v>
      </c>
      <c r="AK647" s="167">
        <v>0.16606273972602739</v>
      </c>
      <c r="AL647" s="167">
        <v>5.1536712328767123E-2</v>
      </c>
      <c r="AM647" s="187">
        <f>AK647+AL647</f>
        <v>0.21759945205479453</v>
      </c>
      <c r="AN647" s="167">
        <f>AK647+AK648+AK649+AK650+AK652+AK653</f>
        <v>1.2039602739726025</v>
      </c>
      <c r="AO647" s="167">
        <f>SUM(AL647:AL653)</f>
        <v>0.33582328767123282</v>
      </c>
      <c r="AP647" s="167">
        <f>SUM(AN647:AO647)</f>
        <v>1.5397835616438353</v>
      </c>
      <c r="AQ647" s="372">
        <f>AP647*30</f>
        <v>46.193506849315057</v>
      </c>
      <c r="AR647" s="189" t="s">
        <v>231</v>
      </c>
      <c r="AS647" s="190" t="s">
        <v>431</v>
      </c>
      <c r="AT647" s="166" t="s">
        <v>232</v>
      </c>
      <c r="AU647" s="198" t="s">
        <v>59</v>
      </c>
      <c r="AV647" s="915" t="s">
        <v>1507</v>
      </c>
      <c r="AW647" s="166" t="s">
        <v>234</v>
      </c>
      <c r="AX647" s="46"/>
      <c r="AY647" s="2391"/>
    </row>
    <row r="648" spans="1:52" s="8" customFormat="1" ht="15.95" customHeight="1" x14ac:dyDescent="0.25">
      <c r="A648" s="36"/>
      <c r="B648" s="1029"/>
      <c r="C648" s="990"/>
      <c r="D648" s="1029"/>
      <c r="E648" s="1029"/>
      <c r="F648" s="1029"/>
      <c r="G648" s="1029"/>
      <c r="H648" s="5"/>
      <c r="I648" s="1029"/>
      <c r="J648" s="5"/>
      <c r="K648" s="5"/>
      <c r="L648" s="5"/>
      <c r="M648" s="5"/>
      <c r="N648" s="328"/>
      <c r="O648" s="328"/>
      <c r="P648" s="328"/>
      <c r="Q648" s="1056"/>
      <c r="R648" s="61"/>
      <c r="S648" s="61"/>
      <c r="T648" s="61"/>
      <c r="U648" s="61"/>
      <c r="V648" s="448"/>
      <c r="W648" s="448"/>
      <c r="X648" s="448"/>
      <c r="Y648" s="1" t="s">
        <v>230</v>
      </c>
      <c r="Z648" s="1" t="s">
        <v>230</v>
      </c>
      <c r="AA648" s="1" t="s">
        <v>230</v>
      </c>
      <c r="AB648" s="1" t="s">
        <v>230</v>
      </c>
      <c r="AC648" s="1" t="s">
        <v>230</v>
      </c>
      <c r="AD648" s="1" t="s">
        <v>230</v>
      </c>
      <c r="AE648" s="1029" t="s">
        <v>1506</v>
      </c>
      <c r="AF648" s="1029" t="s">
        <v>286</v>
      </c>
      <c r="AG648" s="39" t="s">
        <v>230</v>
      </c>
      <c r="AH648" s="1" t="s">
        <v>59</v>
      </c>
      <c r="AI648" s="40">
        <v>0.114</v>
      </c>
      <c r="AJ648" s="57">
        <v>625.20000000000005</v>
      </c>
      <c r="AK648" s="40">
        <v>0.14902027397260276</v>
      </c>
      <c r="AL648" s="40">
        <v>4.6247671232876715E-2</v>
      </c>
      <c r="AM648" s="41">
        <v>0.19526794520547947</v>
      </c>
      <c r="AN648" s="40"/>
      <c r="AO648" s="40"/>
      <c r="AP648" s="40"/>
      <c r="AQ648" s="367"/>
      <c r="AR648" s="42"/>
      <c r="AS648" s="43"/>
      <c r="AT648" s="1029"/>
      <c r="AU648" s="5"/>
      <c r="AV648" s="44"/>
      <c r="AW648" s="1029"/>
      <c r="AX648" s="46"/>
      <c r="AY648" s="2391"/>
    </row>
    <row r="649" spans="1:52" s="8" customFormat="1" ht="15.95" customHeight="1" x14ac:dyDescent="0.25">
      <c r="A649" s="36"/>
      <c r="B649" s="1029"/>
      <c r="C649" s="990"/>
      <c r="D649" s="1029"/>
      <c r="E649" s="1029"/>
      <c r="F649" s="1029"/>
      <c r="G649" s="1029"/>
      <c r="H649" s="5"/>
      <c r="I649" s="1029"/>
      <c r="J649" s="5"/>
      <c r="K649" s="5"/>
      <c r="L649" s="5"/>
      <c r="M649" s="5"/>
      <c r="N649" s="328"/>
      <c r="O649" s="328"/>
      <c r="P649" s="328"/>
      <c r="Q649" s="1056"/>
      <c r="R649" s="61"/>
      <c r="S649" s="61"/>
      <c r="T649" s="61"/>
      <c r="U649" s="61"/>
      <c r="V649" s="448"/>
      <c r="W649" s="448"/>
      <c r="X649" s="448"/>
      <c r="Y649" s="1" t="s">
        <v>230</v>
      </c>
      <c r="Z649" s="1" t="s">
        <v>230</v>
      </c>
      <c r="AA649" s="1" t="s">
        <v>230</v>
      </c>
      <c r="AB649" s="1" t="s">
        <v>230</v>
      </c>
      <c r="AC649" s="1" t="s">
        <v>230</v>
      </c>
      <c r="AD649" s="1" t="s">
        <v>230</v>
      </c>
      <c r="AE649" s="1029" t="s">
        <v>1506</v>
      </c>
      <c r="AF649" s="1029" t="s">
        <v>229</v>
      </c>
      <c r="AG649" s="39" t="s">
        <v>230</v>
      </c>
      <c r="AH649" s="1" t="s">
        <v>59</v>
      </c>
      <c r="AI649" s="40">
        <v>0.114</v>
      </c>
      <c r="AJ649" s="57">
        <v>2164.6</v>
      </c>
      <c r="AK649" s="40">
        <v>0.51594575342465743</v>
      </c>
      <c r="AL649" s="40">
        <v>0.16012109589041096</v>
      </c>
      <c r="AM649" s="41">
        <v>0.67606684931506833</v>
      </c>
      <c r="AN649" s="40"/>
      <c r="AO649" s="40"/>
      <c r="AP649" s="40"/>
      <c r="AQ649" s="1644"/>
      <c r="AR649" s="1034"/>
      <c r="AS649" s="45"/>
      <c r="AT649" s="1029"/>
      <c r="AU649" s="5"/>
      <c r="AV649" s="46"/>
      <c r="AW649" s="1029"/>
      <c r="AX649" s="46"/>
      <c r="AY649" s="2391"/>
    </row>
    <row r="650" spans="1:52" s="8" customFormat="1" ht="15.95" customHeight="1" x14ac:dyDescent="0.25">
      <c r="A650" s="36"/>
      <c r="B650" s="1029"/>
      <c r="C650" s="990"/>
      <c r="D650" s="1029"/>
      <c r="E650" s="1029"/>
      <c r="F650" s="1029"/>
      <c r="G650" s="1029"/>
      <c r="H650" s="5"/>
      <c r="I650" s="1029"/>
      <c r="J650" s="5"/>
      <c r="K650" s="5"/>
      <c r="L650" s="5"/>
      <c r="M650" s="5"/>
      <c r="N650" s="328"/>
      <c r="O650" s="328"/>
      <c r="P650" s="328"/>
      <c r="Q650" s="1056"/>
      <c r="R650" s="61"/>
      <c r="S650" s="61"/>
      <c r="T650" s="61"/>
      <c r="U650" s="61"/>
      <c r="V650" s="448"/>
      <c r="W650" s="448"/>
      <c r="X650" s="448"/>
      <c r="Y650" s="1" t="s">
        <v>230</v>
      </c>
      <c r="Z650" s="1" t="s">
        <v>230</v>
      </c>
      <c r="AA650" s="1" t="s">
        <v>230</v>
      </c>
      <c r="AB650" s="1" t="s">
        <v>230</v>
      </c>
      <c r="AC650" s="1" t="s">
        <v>25233</v>
      </c>
      <c r="AD650" s="2112" t="s">
        <v>25234</v>
      </c>
      <c r="AE650" s="1029" t="s">
        <v>1506</v>
      </c>
      <c r="AF650" s="1029" t="s">
        <v>1508</v>
      </c>
      <c r="AG650" s="39" t="s">
        <v>24299</v>
      </c>
      <c r="AH650" s="1" t="s">
        <v>1509</v>
      </c>
      <c r="AI650" s="1640">
        <v>1.48</v>
      </c>
      <c r="AJ650" s="37">
        <v>7</v>
      </c>
      <c r="AK650" s="40">
        <f>AJ650*AI650/365</f>
        <v>2.8383561643835615E-2</v>
      </c>
      <c r="AL650" s="40">
        <v>0</v>
      </c>
      <c r="AM650" s="41">
        <f>SUBTOTAL(9,AK650:AL650)</f>
        <v>2.8383561643835615E-2</v>
      </c>
      <c r="AN650" s="40"/>
      <c r="AO650" s="40"/>
      <c r="AP650" s="40"/>
      <c r="AQ650" s="1644"/>
      <c r="AR650" s="1034"/>
      <c r="AS650" s="45"/>
      <c r="AT650" s="1029"/>
      <c r="AU650" s="5"/>
      <c r="AV650" s="46"/>
      <c r="AW650" s="1029"/>
      <c r="AX650" s="46"/>
      <c r="AY650" s="2391"/>
    </row>
    <row r="651" spans="1:52" s="8" customFormat="1" ht="15.95" customHeight="1" x14ac:dyDescent="0.25">
      <c r="A651" s="734"/>
      <c r="B651" s="735"/>
      <c r="C651" s="1212"/>
      <c r="D651" s="735"/>
      <c r="E651" s="735"/>
      <c r="F651" s="735"/>
      <c r="G651" s="735"/>
      <c r="H651" s="736"/>
      <c r="I651" s="735"/>
      <c r="J651" s="736"/>
      <c r="K651" s="736"/>
      <c r="L651" s="736"/>
      <c r="M651" s="736"/>
      <c r="N651" s="737"/>
      <c r="O651" s="737"/>
      <c r="P651" s="737"/>
      <c r="Q651" s="738"/>
      <c r="R651" s="740"/>
      <c r="S651" s="740"/>
      <c r="T651" s="740"/>
      <c r="U651" s="740"/>
      <c r="V651" s="739"/>
      <c r="W651" s="739"/>
      <c r="X651" s="739"/>
      <c r="Y651" s="741" t="s">
        <v>230</v>
      </c>
      <c r="Z651" s="741" t="s">
        <v>230</v>
      </c>
      <c r="AA651" s="741" t="s">
        <v>230</v>
      </c>
      <c r="AB651" s="741" t="s">
        <v>230</v>
      </c>
      <c r="AC651" s="741" t="s">
        <v>230</v>
      </c>
      <c r="AD651" s="741" t="s">
        <v>230</v>
      </c>
      <c r="AE651" s="735" t="s">
        <v>1510</v>
      </c>
      <c r="AF651" s="735" t="s">
        <v>1511</v>
      </c>
      <c r="AG651" s="742">
        <v>1025003754005</v>
      </c>
      <c r="AH651" s="735" t="s">
        <v>17019</v>
      </c>
      <c r="AI651" s="743">
        <v>0.87</v>
      </c>
      <c r="AJ651" s="744">
        <v>5</v>
      </c>
      <c r="AK651" s="828">
        <f>AM651</f>
        <v>1.191780821917808E-2</v>
      </c>
      <c r="AL651" s="828">
        <v>0</v>
      </c>
      <c r="AM651" s="745">
        <v>1.191780821917808E-2</v>
      </c>
      <c r="AN651" s="828"/>
      <c r="AO651" s="828"/>
      <c r="AP651" s="828"/>
      <c r="AQ651" s="1345"/>
      <c r="AR651" s="904"/>
      <c r="AS651" s="1223"/>
      <c r="AT651" s="286"/>
      <c r="AU651" s="1216"/>
      <c r="AV651" s="804"/>
      <c r="AW651" s="286"/>
      <c r="AX651" s="804" t="s">
        <v>21175</v>
      </c>
      <c r="AY651" s="2391"/>
    </row>
    <row r="652" spans="1:52" s="8" customFormat="1" ht="15.95" customHeight="1" x14ac:dyDescent="0.25">
      <c r="A652" s="36"/>
      <c r="B652" s="1029"/>
      <c r="C652" s="990"/>
      <c r="D652" s="1029"/>
      <c r="E652" s="1029"/>
      <c r="F652" s="1029"/>
      <c r="G652" s="1029"/>
      <c r="H652" s="5"/>
      <c r="I652" s="1029"/>
      <c r="J652" s="5"/>
      <c r="K652" s="5"/>
      <c r="L652" s="5"/>
      <c r="M652" s="5"/>
      <c r="N652" s="328"/>
      <c r="O652" s="328"/>
      <c r="P652" s="328"/>
      <c r="Q652" s="1056"/>
      <c r="R652" s="61"/>
      <c r="S652" s="61"/>
      <c r="T652" s="61"/>
      <c r="U652" s="61"/>
      <c r="V652" s="448"/>
      <c r="W652" s="448"/>
      <c r="X652" s="448"/>
      <c r="Y652" s="1" t="s">
        <v>230</v>
      </c>
      <c r="Z652" s="1" t="s">
        <v>230</v>
      </c>
      <c r="AA652" s="1" t="s">
        <v>230</v>
      </c>
      <c r="AB652" s="1" t="s">
        <v>230</v>
      </c>
      <c r="AC652" s="1" t="s">
        <v>230</v>
      </c>
      <c r="AD652" s="1" t="s">
        <v>230</v>
      </c>
      <c r="AE652" s="1029" t="s">
        <v>1510</v>
      </c>
      <c r="AF652" s="1029" t="s">
        <v>1512</v>
      </c>
      <c r="AG652" s="39" t="s">
        <v>230</v>
      </c>
      <c r="AH652" s="1" t="s">
        <v>60</v>
      </c>
      <c r="AI652" s="40">
        <v>0.1</v>
      </c>
      <c r="AJ652" s="1036">
        <v>1200</v>
      </c>
      <c r="AK652" s="40">
        <f>AJ652*0.0763/365</f>
        <v>0.25084931506849317</v>
      </c>
      <c r="AL652" s="40">
        <f>AJ652*0.0237/365</f>
        <v>7.791780821917807E-2</v>
      </c>
      <c r="AM652" s="40">
        <f>AK652+AL652</f>
        <v>0.32876712328767121</v>
      </c>
      <c r="AN652" s="40"/>
      <c r="AO652" s="40"/>
      <c r="AP652" s="40"/>
      <c r="AQ652" s="1644"/>
      <c r="AR652" s="1034"/>
      <c r="AS652" s="45"/>
      <c r="AT652" s="1029"/>
      <c r="AU652" s="5"/>
      <c r="AV652" s="46"/>
      <c r="AW652" s="1029"/>
      <c r="AX652" s="46"/>
      <c r="AY652" s="2391"/>
    </row>
    <row r="653" spans="1:52" s="8" customFormat="1" ht="15.95" customHeight="1" x14ac:dyDescent="0.25">
      <c r="A653" s="36"/>
      <c r="B653" s="1029"/>
      <c r="C653" s="990"/>
      <c r="D653" s="1029"/>
      <c r="E653" s="1029"/>
      <c r="F653" s="1029"/>
      <c r="G653" s="1029"/>
      <c r="H653" s="5"/>
      <c r="I653" s="1029"/>
      <c r="J653" s="5"/>
      <c r="K653" s="5"/>
      <c r="L653" s="5"/>
      <c r="M653" s="5"/>
      <c r="N653" s="328"/>
      <c r="O653" s="328"/>
      <c r="P653" s="328"/>
      <c r="Q653" s="1056"/>
      <c r="R653" s="61"/>
      <c r="S653" s="61"/>
      <c r="T653" s="61"/>
      <c r="U653" s="61"/>
      <c r="V653" s="448"/>
      <c r="W653" s="448"/>
      <c r="X653" s="448"/>
      <c r="Y653" s="1029"/>
      <c r="Z653" s="1029"/>
      <c r="AA653" s="1"/>
      <c r="AB653" s="1029"/>
      <c r="AC653" s="1"/>
      <c r="AD653" s="1029"/>
      <c r="AE653" s="1029" t="s">
        <v>1506</v>
      </c>
      <c r="AF653" s="1029" t="s">
        <v>1513</v>
      </c>
      <c r="AG653" s="39" t="s">
        <v>23147</v>
      </c>
      <c r="AH653" s="1" t="s">
        <v>23152</v>
      </c>
      <c r="AI653" s="1640">
        <v>0.76</v>
      </c>
      <c r="AJ653" s="1707">
        <v>45</v>
      </c>
      <c r="AK653" s="40">
        <f>AJ653*AI653/365</f>
        <v>9.3698630136986302E-2</v>
      </c>
      <c r="AL653" s="40">
        <v>0</v>
      </c>
      <c r="AM653" s="41">
        <f>SUBTOTAL(9,AK653:AL653)</f>
        <v>9.3698630136986302E-2</v>
      </c>
      <c r="AN653" s="40"/>
      <c r="AO653" s="40"/>
      <c r="AP653" s="40"/>
      <c r="AQ653" s="368"/>
      <c r="AR653" s="47"/>
      <c r="AS653" s="48"/>
      <c r="AT653" s="1029"/>
      <c r="AU653" s="5"/>
      <c r="AV653" s="46"/>
      <c r="AW653" s="1029"/>
      <c r="AX653" s="46"/>
      <c r="AY653" s="2391"/>
    </row>
    <row r="654" spans="1:52" s="8" customFormat="1" ht="15.95" customHeight="1" x14ac:dyDescent="0.25">
      <c r="A654" s="182">
        <v>118</v>
      </c>
      <c r="B654" s="366" t="s">
        <v>52</v>
      </c>
      <c r="C654" s="991" t="s">
        <v>59</v>
      </c>
      <c r="D654" s="354" t="s">
        <v>16797</v>
      </c>
      <c r="E654" s="166" t="s">
        <v>1514</v>
      </c>
      <c r="F654" s="166" t="s">
        <v>1515</v>
      </c>
      <c r="G654" s="166"/>
      <c r="H654" s="166" t="s">
        <v>219</v>
      </c>
      <c r="I654" s="166" t="s">
        <v>220</v>
      </c>
      <c r="J654" s="166" t="s">
        <v>221</v>
      </c>
      <c r="K654" s="198" t="s">
        <v>222</v>
      </c>
      <c r="L654" s="198" t="s">
        <v>221</v>
      </c>
      <c r="M654" s="198" t="s">
        <v>222</v>
      </c>
      <c r="N654" s="199">
        <v>8</v>
      </c>
      <c r="O654" s="199">
        <v>2</v>
      </c>
      <c r="P654" s="186">
        <f>N654*O654</f>
        <v>16</v>
      </c>
      <c r="Q654" s="1012">
        <v>3</v>
      </c>
      <c r="R654" s="223"/>
      <c r="S654" s="223">
        <v>2</v>
      </c>
      <c r="T654" s="223"/>
      <c r="U654" s="223">
        <v>1</v>
      </c>
      <c r="V654" s="183"/>
      <c r="W654" s="183"/>
      <c r="X654" s="183"/>
      <c r="Y654" s="166" t="s">
        <v>62</v>
      </c>
      <c r="Z654" s="170" t="s">
        <v>224</v>
      </c>
      <c r="AA654" s="197" t="s">
        <v>225</v>
      </c>
      <c r="AB654" s="166" t="s">
        <v>1503</v>
      </c>
      <c r="AC654" s="203" t="s">
        <v>1504</v>
      </c>
      <c r="AD654" s="166" t="s">
        <v>1505</v>
      </c>
      <c r="AE654" s="166" t="s">
        <v>1516</v>
      </c>
      <c r="AF654" s="166" t="s">
        <v>346</v>
      </c>
      <c r="AG654" s="165" t="s">
        <v>230</v>
      </c>
      <c r="AH654" s="203" t="s">
        <v>59</v>
      </c>
      <c r="AI654" s="167">
        <v>0.114</v>
      </c>
      <c r="AJ654" s="449">
        <v>679.58199999999999</v>
      </c>
      <c r="AK654" s="167">
        <v>0.16198255890410956</v>
      </c>
      <c r="AL654" s="167">
        <v>5.0270449315068494E-2</v>
      </c>
      <c r="AM654" s="187">
        <f>AK654+AL654</f>
        <v>0.21225300821917806</v>
      </c>
      <c r="AN654" s="167">
        <f>SUM(AK654:AK668)</f>
        <v>3.132000019178081</v>
      </c>
      <c r="AO654" s="167">
        <f>SUM(AL654:AL668)</f>
        <v>0.84463108767123285</v>
      </c>
      <c r="AP654" s="167">
        <f>SUM(AM654:AM668)</f>
        <v>3.9766311068493141</v>
      </c>
      <c r="AQ654" s="372">
        <f>AP654*30</f>
        <v>119.29893320547943</v>
      </c>
      <c r="AR654" s="189" t="s">
        <v>231</v>
      </c>
      <c r="AS654" s="190" t="s">
        <v>431</v>
      </c>
      <c r="AT654" s="166" t="s">
        <v>232</v>
      </c>
      <c r="AU654" s="198" t="s">
        <v>59</v>
      </c>
      <c r="AV654" s="915" t="s">
        <v>1517</v>
      </c>
      <c r="AW654" s="166" t="s">
        <v>234</v>
      </c>
      <c r="AX654" s="2460" t="s">
        <v>16793</v>
      </c>
      <c r="AY654" s="2391"/>
      <c r="AZ654" s="55"/>
    </row>
    <row r="655" spans="1:52" s="8" customFormat="1" ht="15.95" customHeight="1" x14ac:dyDescent="0.25">
      <c r="A655" s="36"/>
      <c r="B655" s="1029"/>
      <c r="C655" s="990"/>
      <c r="D655" s="1029"/>
      <c r="E655" s="1029"/>
      <c r="F655" s="1029"/>
      <c r="G655" s="1029"/>
      <c r="H655" s="5"/>
      <c r="I655" s="1029"/>
      <c r="J655" s="5"/>
      <c r="K655" s="5"/>
      <c r="L655" s="5"/>
      <c r="M655" s="5"/>
      <c r="N655" s="328"/>
      <c r="O655" s="328"/>
      <c r="P655" s="328"/>
      <c r="Q655" s="1056"/>
      <c r="R655" s="61"/>
      <c r="S655" s="61"/>
      <c r="T655" s="61"/>
      <c r="U655" s="61"/>
      <c r="V655" s="448"/>
      <c r="W655" s="448"/>
      <c r="X655" s="448"/>
      <c r="Y655" s="1" t="s">
        <v>230</v>
      </c>
      <c r="Z655" s="1" t="s">
        <v>230</v>
      </c>
      <c r="AA655" s="1" t="s">
        <v>230</v>
      </c>
      <c r="AB655" s="1" t="s">
        <v>230</v>
      </c>
      <c r="AC655" s="1" t="s">
        <v>230</v>
      </c>
      <c r="AD655" s="1" t="s">
        <v>230</v>
      </c>
      <c r="AE655" s="1029" t="s">
        <v>1506</v>
      </c>
      <c r="AF655" s="1029" t="s">
        <v>347</v>
      </c>
      <c r="AG655" s="39" t="s">
        <v>230</v>
      </c>
      <c r="AH655" s="1" t="s">
        <v>59</v>
      </c>
      <c r="AI655" s="40">
        <v>0.114</v>
      </c>
      <c r="AJ655" s="450">
        <v>612.16700000000003</v>
      </c>
      <c r="AK655" s="40">
        <v>0.14591377808219178</v>
      </c>
      <c r="AL655" s="40">
        <v>4.528358630136986E-2</v>
      </c>
      <c r="AM655" s="41">
        <v>0.19119736438356164</v>
      </c>
      <c r="AN655" s="40"/>
      <c r="AO655" s="40"/>
      <c r="AP655" s="40"/>
      <c r="AQ655" s="367"/>
      <c r="AR655" s="42"/>
      <c r="AS655" s="43"/>
      <c r="AT655" s="1029"/>
      <c r="AU655" s="5"/>
      <c r="AV655" s="44"/>
      <c r="AW655" s="1029"/>
      <c r="AX655" s="46"/>
      <c r="AY655" s="2391"/>
    </row>
    <row r="656" spans="1:52" s="8" customFormat="1" ht="15.95" customHeight="1" x14ac:dyDescent="0.25">
      <c r="A656" s="36"/>
      <c r="B656" s="1029"/>
      <c r="C656" s="990"/>
      <c r="D656" s="1029"/>
      <c r="E656" s="1029"/>
      <c r="F656" s="1029"/>
      <c r="G656" s="1029"/>
      <c r="H656" s="5"/>
      <c r="I656" s="1029"/>
      <c r="J656" s="5"/>
      <c r="K656" s="5"/>
      <c r="L656" s="5"/>
      <c r="M656" s="5"/>
      <c r="N656" s="328"/>
      <c r="O656" s="328"/>
      <c r="P656" s="328"/>
      <c r="Q656" s="1056"/>
      <c r="R656" s="61"/>
      <c r="S656" s="61"/>
      <c r="T656" s="61"/>
      <c r="U656" s="61"/>
      <c r="V656" s="448"/>
      <c r="W656" s="448"/>
      <c r="X656" s="448"/>
      <c r="Y656" s="1" t="s">
        <v>230</v>
      </c>
      <c r="Z656" s="1" t="s">
        <v>230</v>
      </c>
      <c r="AA656" s="1" t="s">
        <v>230</v>
      </c>
      <c r="AB656" s="1" t="s">
        <v>230</v>
      </c>
      <c r="AC656" s="1" t="s">
        <v>230</v>
      </c>
      <c r="AD656" s="1" t="s">
        <v>230</v>
      </c>
      <c r="AE656" s="1029" t="s">
        <v>1506</v>
      </c>
      <c r="AF656" s="1029" t="s">
        <v>348</v>
      </c>
      <c r="AG656" s="39" t="s">
        <v>230</v>
      </c>
      <c r="AH656" s="1" t="s">
        <v>59</v>
      </c>
      <c r="AI656" s="40">
        <v>0.114</v>
      </c>
      <c r="AJ656" s="450">
        <v>686.66300000000001</v>
      </c>
      <c r="AK656" s="40">
        <v>0.16367035890410958</v>
      </c>
      <c r="AL656" s="40">
        <v>5.0794249315068492E-2</v>
      </c>
      <c r="AM656" s="41">
        <v>0.21446460821917807</v>
      </c>
      <c r="AN656" s="40"/>
      <c r="AO656" s="40"/>
      <c r="AP656" s="40"/>
      <c r="AQ656" s="1644"/>
      <c r="AR656" s="1034"/>
      <c r="AS656" s="45"/>
      <c r="AT656" s="1029"/>
      <c r="AU656" s="5"/>
      <c r="AV656" s="46"/>
      <c r="AW656" s="1029"/>
      <c r="AX656" s="46"/>
      <c r="AY656" s="2391"/>
    </row>
    <row r="657" spans="1:51" s="8" customFormat="1" ht="15.95" customHeight="1" x14ac:dyDescent="0.25">
      <c r="A657" s="36"/>
      <c r="B657" s="1029"/>
      <c r="C657" s="990"/>
      <c r="D657" s="1029"/>
      <c r="E657" s="1029"/>
      <c r="F657" s="1029"/>
      <c r="G657" s="1029"/>
      <c r="H657" s="5"/>
      <c r="I657" s="1029"/>
      <c r="J657" s="5"/>
      <c r="K657" s="5"/>
      <c r="L657" s="5"/>
      <c r="M657" s="5"/>
      <c r="N657" s="328"/>
      <c r="O657" s="328"/>
      <c r="P657" s="328"/>
      <c r="Q657" s="1056"/>
      <c r="R657" s="61"/>
      <c r="S657" s="61"/>
      <c r="T657" s="61"/>
      <c r="U657" s="61"/>
      <c r="V657" s="448"/>
      <c r="W657" s="448"/>
      <c r="X657" s="448"/>
      <c r="Y657" s="1" t="s">
        <v>230</v>
      </c>
      <c r="Z657" s="1" t="s">
        <v>230</v>
      </c>
      <c r="AA657" s="1" t="s">
        <v>230</v>
      </c>
      <c r="AB657" s="1" t="s">
        <v>230</v>
      </c>
      <c r="AC657" s="1" t="s">
        <v>230</v>
      </c>
      <c r="AD657" s="1" t="s">
        <v>230</v>
      </c>
      <c r="AE657" s="1029" t="s">
        <v>1506</v>
      </c>
      <c r="AF657" s="1029" t="s">
        <v>349</v>
      </c>
      <c r="AG657" s="39" t="s">
        <v>230</v>
      </c>
      <c r="AH657" s="1" t="s">
        <v>59</v>
      </c>
      <c r="AI657" s="40">
        <v>0.114</v>
      </c>
      <c r="AJ657" s="450">
        <v>2086.4699999999998</v>
      </c>
      <c r="AK657" s="40">
        <v>0.49732298630136973</v>
      </c>
      <c r="AL657" s="40">
        <v>0.15434161643835614</v>
      </c>
      <c r="AM657" s="41">
        <v>0.65166460273972593</v>
      </c>
      <c r="AN657" s="40"/>
      <c r="AO657" s="40"/>
      <c r="AP657" s="40"/>
      <c r="AQ657" s="1644"/>
      <c r="AR657" s="1034"/>
      <c r="AS657" s="45"/>
      <c r="AT657" s="1029"/>
      <c r="AU657" s="5"/>
      <c r="AV657" s="46"/>
      <c r="AW657" s="1029"/>
      <c r="AX657" s="46"/>
      <c r="AY657" s="2391"/>
    </row>
    <row r="658" spans="1:51" s="8" customFormat="1" ht="15.95" customHeight="1" x14ac:dyDescent="0.25">
      <c r="A658" s="36"/>
      <c r="B658" s="1029"/>
      <c r="C658" s="990"/>
      <c r="D658" s="1029"/>
      <c r="E658" s="1029"/>
      <c r="F658" s="1029"/>
      <c r="G658" s="1029"/>
      <c r="H658" s="5"/>
      <c r="I658" s="1029"/>
      <c r="J658" s="5"/>
      <c r="K658" s="5"/>
      <c r="L658" s="5"/>
      <c r="M658" s="5"/>
      <c r="N658" s="328"/>
      <c r="O658" s="328"/>
      <c r="P658" s="328"/>
      <c r="Q658" s="1056"/>
      <c r="R658" s="61"/>
      <c r="S658" s="61"/>
      <c r="T658" s="61"/>
      <c r="U658" s="61"/>
      <c r="V658" s="448"/>
      <c r="W658" s="448"/>
      <c r="X658" s="448"/>
      <c r="Y658" s="1" t="s">
        <v>230</v>
      </c>
      <c r="Z658" s="1" t="s">
        <v>230</v>
      </c>
      <c r="AA658" s="1" t="s">
        <v>230</v>
      </c>
      <c r="AB658" s="1" t="s">
        <v>230</v>
      </c>
      <c r="AC658" s="1" t="s">
        <v>230</v>
      </c>
      <c r="AD658" s="1" t="s">
        <v>230</v>
      </c>
      <c r="AE658" s="1029" t="s">
        <v>1506</v>
      </c>
      <c r="AF658" s="1029" t="s">
        <v>350</v>
      </c>
      <c r="AG658" s="39" t="s">
        <v>230</v>
      </c>
      <c r="AH658" s="1" t="s">
        <v>59</v>
      </c>
      <c r="AI658" s="40">
        <v>0.114</v>
      </c>
      <c r="AJ658" s="450">
        <v>2692.2350000000001</v>
      </c>
      <c r="AK658" s="40">
        <v>0.64171080821917814</v>
      </c>
      <c r="AL658" s="40">
        <v>0.19915163013698634</v>
      </c>
      <c r="AM658" s="41">
        <v>0.84086243835616448</v>
      </c>
      <c r="AN658" s="40"/>
      <c r="AO658" s="40"/>
      <c r="AP658" s="40"/>
      <c r="AQ658" s="1644"/>
      <c r="AR658" s="1034"/>
      <c r="AS658" s="45"/>
      <c r="AT658" s="1029"/>
      <c r="AU658" s="5"/>
      <c r="AV658" s="46"/>
      <c r="AW658" s="1029"/>
      <c r="AX658" s="46"/>
      <c r="AY658" s="2391"/>
    </row>
    <row r="659" spans="1:51" s="8" customFormat="1" ht="15.95" customHeight="1" x14ac:dyDescent="0.25">
      <c r="A659" s="36"/>
      <c r="B659" s="1029"/>
      <c r="C659" s="990"/>
      <c r="D659" s="1029"/>
      <c r="E659" s="1029"/>
      <c r="F659" s="1029"/>
      <c r="G659" s="1029"/>
      <c r="H659" s="5"/>
      <c r="I659" s="1029"/>
      <c r="J659" s="5"/>
      <c r="K659" s="5"/>
      <c r="L659" s="5"/>
      <c r="M659" s="5"/>
      <c r="N659" s="328"/>
      <c r="O659" s="328"/>
      <c r="P659" s="328"/>
      <c r="Q659" s="1056"/>
      <c r="R659" s="61"/>
      <c r="S659" s="61"/>
      <c r="T659" s="61"/>
      <c r="U659" s="61"/>
      <c r="V659" s="448"/>
      <c r="W659" s="448"/>
      <c r="X659" s="448"/>
      <c r="Y659" s="1" t="s">
        <v>230</v>
      </c>
      <c r="Z659" s="1" t="s">
        <v>230</v>
      </c>
      <c r="AA659" s="1" t="s">
        <v>230</v>
      </c>
      <c r="AB659" s="1" t="s">
        <v>230</v>
      </c>
      <c r="AC659" s="1" t="s">
        <v>230</v>
      </c>
      <c r="AD659" s="1" t="s">
        <v>230</v>
      </c>
      <c r="AE659" s="1029" t="s">
        <v>1506</v>
      </c>
      <c r="AF659" s="1029" t="s">
        <v>351</v>
      </c>
      <c r="AG659" s="39" t="s">
        <v>230</v>
      </c>
      <c r="AH659" s="1" t="s">
        <v>59</v>
      </c>
      <c r="AI659" s="40">
        <v>0.114</v>
      </c>
      <c r="AJ659" s="450">
        <v>2570.306</v>
      </c>
      <c r="AK659" s="40">
        <v>0.61264827945205469</v>
      </c>
      <c r="AL659" s="40">
        <v>0.19013222465753427</v>
      </c>
      <c r="AM659" s="41">
        <v>0.80278050410958901</v>
      </c>
      <c r="AN659" s="40"/>
      <c r="AO659" s="40"/>
      <c r="AP659" s="40"/>
      <c r="AQ659" s="1644"/>
      <c r="AR659" s="1034"/>
      <c r="AS659" s="45"/>
      <c r="AT659" s="1029"/>
      <c r="AU659" s="5"/>
      <c r="AV659" s="46"/>
      <c r="AW659" s="1029"/>
      <c r="AX659" s="46"/>
      <c r="AY659" s="2391"/>
    </row>
    <row r="660" spans="1:51" s="8" customFormat="1" ht="15.95" customHeight="1" x14ac:dyDescent="0.25">
      <c r="A660" s="36"/>
      <c r="B660" s="1029"/>
      <c r="C660" s="990"/>
      <c r="D660" s="1029"/>
      <c r="E660" s="1029"/>
      <c r="F660" s="1029"/>
      <c r="G660" s="1029"/>
      <c r="H660" s="5"/>
      <c r="I660" s="1029"/>
      <c r="J660" s="5"/>
      <c r="K660" s="5"/>
      <c r="L660" s="5"/>
      <c r="M660" s="5"/>
      <c r="N660" s="328"/>
      <c r="O660" s="328"/>
      <c r="P660" s="328"/>
      <c r="Q660" s="1056"/>
      <c r="R660" s="61"/>
      <c r="S660" s="61"/>
      <c r="T660" s="61"/>
      <c r="U660" s="61"/>
      <c r="V660" s="448"/>
      <c r="W660" s="448"/>
      <c r="X660" s="448"/>
      <c r="Y660" s="1" t="s">
        <v>230</v>
      </c>
      <c r="Z660" s="1" t="s">
        <v>230</v>
      </c>
      <c r="AA660" s="1" t="s">
        <v>230</v>
      </c>
      <c r="AB660" s="1" t="s">
        <v>230</v>
      </c>
      <c r="AC660" s="1" t="s">
        <v>230</v>
      </c>
      <c r="AD660" s="1" t="s">
        <v>230</v>
      </c>
      <c r="AE660" s="1029" t="s">
        <v>1506</v>
      </c>
      <c r="AF660" s="1029" t="s">
        <v>488</v>
      </c>
      <c r="AG660" s="39" t="s">
        <v>230</v>
      </c>
      <c r="AH660" s="1" t="s">
        <v>59</v>
      </c>
      <c r="AI660" s="40">
        <v>0.114</v>
      </c>
      <c r="AJ660" s="450">
        <v>2090.7380000000003</v>
      </c>
      <c r="AK660" s="40">
        <f>AJ660*0.087/365</f>
        <v>0.49834029041095895</v>
      </c>
      <c r="AL660" s="40">
        <v>0.15465733150684932</v>
      </c>
      <c r="AM660" s="41">
        <v>0.6529976219178083</v>
      </c>
      <c r="AN660" s="40"/>
      <c r="AO660" s="40"/>
      <c r="AP660" s="40"/>
      <c r="AQ660" s="1644"/>
      <c r="AR660" s="1034"/>
      <c r="AS660" s="45"/>
      <c r="AT660" s="1029"/>
      <c r="AU660" s="5"/>
      <c r="AV660" s="46"/>
      <c r="AW660" s="1029"/>
      <c r="AX660" s="46"/>
      <c r="AY660" s="2391"/>
    </row>
    <row r="661" spans="1:51" s="1099" customFormat="1" ht="15.95" customHeight="1" x14ac:dyDescent="0.25">
      <c r="A661" s="1061"/>
      <c r="B661" s="2084"/>
      <c r="C661" s="1293"/>
      <c r="D661" s="2084"/>
      <c r="E661" s="2084"/>
      <c r="F661" s="2084"/>
      <c r="G661" s="2084"/>
      <c r="H661" s="1043"/>
      <c r="I661" s="2084"/>
      <c r="J661" s="1043"/>
      <c r="K661" s="1043"/>
      <c r="L661" s="1043"/>
      <c r="M661" s="1043"/>
      <c r="N661" s="1090"/>
      <c r="O661" s="1090"/>
      <c r="P661" s="1090"/>
      <c r="Q661" s="1091"/>
      <c r="R661" s="1089"/>
      <c r="S661" s="1089"/>
      <c r="T661" s="1089"/>
      <c r="U661" s="1089"/>
      <c r="V661" s="2088"/>
      <c r="W661" s="2088"/>
      <c r="X661" s="2088"/>
      <c r="Y661" s="754" t="s">
        <v>230</v>
      </c>
      <c r="Z661" s="754" t="s">
        <v>230</v>
      </c>
      <c r="AA661" s="754" t="s">
        <v>230</v>
      </c>
      <c r="AB661" s="754" t="s">
        <v>230</v>
      </c>
      <c r="AC661" s="754" t="s">
        <v>25079</v>
      </c>
      <c r="AD661" s="1273" t="s">
        <v>25080</v>
      </c>
      <c r="AE661" s="2084" t="s">
        <v>25078</v>
      </c>
      <c r="AF661" s="2084" t="s">
        <v>1518</v>
      </c>
      <c r="AG661" s="2085" t="s">
        <v>22802</v>
      </c>
      <c r="AH661" s="2084" t="s">
        <v>25009</v>
      </c>
      <c r="AI661" s="2087">
        <v>0.14000000000000001</v>
      </c>
      <c r="AJ661" s="831">
        <v>100</v>
      </c>
      <c r="AK661" s="378">
        <f>AJ661*AI661/365</f>
        <v>3.8356164383561646E-2</v>
      </c>
      <c r="AL661" s="378">
        <v>0</v>
      </c>
      <c r="AM661" s="380">
        <f>SUBTOTAL(9,AK661:AL661)</f>
        <v>3.8356164383561646E-2</v>
      </c>
      <c r="AN661" s="378"/>
      <c r="AO661" s="378"/>
      <c r="AP661" s="378"/>
      <c r="AQ661" s="771"/>
      <c r="AR661" s="381"/>
      <c r="AS661" s="382"/>
      <c r="AT661" s="2084"/>
      <c r="AU661" s="1043"/>
      <c r="AV661" s="383"/>
      <c r="AW661" s="2084"/>
      <c r="AX661" s="2460" t="s">
        <v>25081</v>
      </c>
      <c r="AY661" s="2401"/>
    </row>
    <row r="662" spans="1:51" s="1099" customFormat="1" ht="15.95" customHeight="1" x14ac:dyDescent="0.25">
      <c r="A662" s="1061"/>
      <c r="B662" s="1494"/>
      <c r="C662" s="1293"/>
      <c r="D662" s="1494"/>
      <c r="E662" s="1494"/>
      <c r="F662" s="1494"/>
      <c r="G662" s="1494"/>
      <c r="H662" s="1043"/>
      <c r="I662" s="1494"/>
      <c r="J662" s="1043"/>
      <c r="K662" s="1043"/>
      <c r="L662" s="1043"/>
      <c r="M662" s="1043"/>
      <c r="N662" s="1090"/>
      <c r="O662" s="1090"/>
      <c r="P662" s="1090"/>
      <c r="Q662" s="1091"/>
      <c r="R662" s="1089"/>
      <c r="S662" s="1089"/>
      <c r="T662" s="1089"/>
      <c r="U662" s="1089"/>
      <c r="V662" s="1492"/>
      <c r="W662" s="1492"/>
      <c r="X662" s="1492"/>
      <c r="Y662" s="754" t="s">
        <v>230</v>
      </c>
      <c r="Z662" s="754" t="s">
        <v>230</v>
      </c>
      <c r="AA662" s="754" t="s">
        <v>230</v>
      </c>
      <c r="AB662" s="754" t="s">
        <v>230</v>
      </c>
      <c r="AC662" s="1494" t="s">
        <v>21268</v>
      </c>
      <c r="AD662" s="1383" t="s">
        <v>21269</v>
      </c>
      <c r="AE662" s="1494" t="s">
        <v>1510</v>
      </c>
      <c r="AF662" s="1494" t="s">
        <v>21282</v>
      </c>
      <c r="AG662" s="377" t="s">
        <v>21273</v>
      </c>
      <c r="AH662" s="1494" t="s">
        <v>17019</v>
      </c>
      <c r="AI662" s="1089">
        <v>0.87</v>
      </c>
      <c r="AJ662" s="831">
        <v>4</v>
      </c>
      <c r="AK662" s="378">
        <f t="shared" ref="AK662:AK668" si="70">AJ662*AI662/365</f>
        <v>9.5342465753424661E-3</v>
      </c>
      <c r="AL662" s="378">
        <v>0</v>
      </c>
      <c r="AM662" s="380">
        <f>SUM(AK662:AL662)</f>
        <v>9.5342465753424661E-3</v>
      </c>
      <c r="AN662" s="378"/>
      <c r="AO662" s="378"/>
      <c r="AP662" s="378"/>
      <c r="AQ662" s="771"/>
      <c r="AR662" s="381"/>
      <c r="AS662" s="382"/>
      <c r="AT662" s="1494"/>
      <c r="AU662" s="1043"/>
      <c r="AV662" s="383"/>
      <c r="AW662" s="1494"/>
      <c r="AX662" s="383" t="s">
        <v>21283</v>
      </c>
      <c r="AY662" s="2401"/>
    </row>
    <row r="663" spans="1:51" s="8" customFormat="1" ht="15.95" customHeight="1" x14ac:dyDescent="0.25">
      <c r="A663" s="36"/>
      <c r="B663" s="1029"/>
      <c r="C663" s="990"/>
      <c r="D663" s="1029"/>
      <c r="E663" s="1029"/>
      <c r="F663" s="1029"/>
      <c r="G663" s="1029"/>
      <c r="H663" s="5"/>
      <c r="I663" s="1029"/>
      <c r="J663" s="5"/>
      <c r="K663" s="5"/>
      <c r="L663" s="5"/>
      <c r="M663" s="5"/>
      <c r="N663" s="328"/>
      <c r="O663" s="328"/>
      <c r="P663" s="328"/>
      <c r="Q663" s="1056"/>
      <c r="R663" s="61"/>
      <c r="S663" s="61"/>
      <c r="T663" s="61"/>
      <c r="U663" s="61"/>
      <c r="V663" s="448"/>
      <c r="W663" s="448"/>
      <c r="X663" s="448"/>
      <c r="Y663" s="1" t="s">
        <v>230</v>
      </c>
      <c r="Z663" s="1" t="s">
        <v>230</v>
      </c>
      <c r="AA663" s="1" t="s">
        <v>230</v>
      </c>
      <c r="AB663" s="1" t="s">
        <v>230</v>
      </c>
      <c r="AC663" s="1" t="s">
        <v>230</v>
      </c>
      <c r="AD663" s="1" t="s">
        <v>230</v>
      </c>
      <c r="AE663" s="1029" t="s">
        <v>1506</v>
      </c>
      <c r="AF663" s="2647" t="s">
        <v>247</v>
      </c>
      <c r="AG663" s="39">
        <v>1037724007276</v>
      </c>
      <c r="AH663" s="1029" t="s">
        <v>17036</v>
      </c>
      <c r="AI663" s="1036">
        <v>0.87</v>
      </c>
      <c r="AJ663" s="37">
        <v>3</v>
      </c>
      <c r="AK663" s="40">
        <f t="shared" si="70"/>
        <v>7.1506849315068491E-3</v>
      </c>
      <c r="AL663" s="40">
        <v>0</v>
      </c>
      <c r="AM663" s="41">
        <f>SUBTOTAL(9,AK663:AL663)</f>
        <v>7.1506849315068491E-3</v>
      </c>
      <c r="AN663" s="40"/>
      <c r="AO663" s="40"/>
      <c r="AP663" s="40"/>
      <c r="AQ663" s="368"/>
      <c r="AR663" s="47"/>
      <c r="AS663" s="48"/>
      <c r="AT663" s="1029"/>
      <c r="AU663" s="5"/>
      <c r="AV663" s="46"/>
      <c r="AW663" s="1029"/>
      <c r="AX663" s="46"/>
      <c r="AY663" s="2391"/>
    </row>
    <row r="664" spans="1:51" s="8" customFormat="1" ht="15.95" customHeight="1" x14ac:dyDescent="0.25">
      <c r="A664" s="36"/>
      <c r="B664" s="1029"/>
      <c r="C664" s="990"/>
      <c r="D664" s="1029"/>
      <c r="E664" s="1029"/>
      <c r="F664" s="1029"/>
      <c r="G664" s="1029"/>
      <c r="H664" s="5"/>
      <c r="I664" s="1029"/>
      <c r="J664" s="5"/>
      <c r="K664" s="5"/>
      <c r="L664" s="5"/>
      <c r="M664" s="5"/>
      <c r="N664" s="328"/>
      <c r="O664" s="328"/>
      <c r="P664" s="328"/>
      <c r="Q664" s="1056"/>
      <c r="R664" s="61"/>
      <c r="S664" s="61"/>
      <c r="T664" s="61"/>
      <c r="U664" s="61"/>
      <c r="V664" s="448"/>
      <c r="W664" s="448"/>
      <c r="X664" s="448"/>
      <c r="Y664" s="1" t="s">
        <v>230</v>
      </c>
      <c r="Z664" s="1" t="s">
        <v>230</v>
      </c>
      <c r="AA664" s="1" t="s">
        <v>230</v>
      </c>
      <c r="AB664" s="1" t="s">
        <v>230</v>
      </c>
      <c r="AC664" s="754" t="s">
        <v>25359</v>
      </c>
      <c r="AD664" s="1397" t="s">
        <v>1505</v>
      </c>
      <c r="AE664" s="1028" t="s">
        <v>16795</v>
      </c>
      <c r="AF664" s="1028" t="s">
        <v>6472</v>
      </c>
      <c r="AG664" s="377">
        <v>1175074016281</v>
      </c>
      <c r="AH664" s="2129" t="s">
        <v>17046</v>
      </c>
      <c r="AI664" s="1090">
        <v>0.87</v>
      </c>
      <c r="AJ664" s="1091">
        <v>10</v>
      </c>
      <c r="AK664" s="378">
        <f t="shared" si="70"/>
        <v>2.3835616438356161E-2</v>
      </c>
      <c r="AL664" s="378">
        <v>0</v>
      </c>
      <c r="AM664" s="380">
        <f>SUBTOTAL(9,AK664:AL664)</f>
        <v>2.3835616438356161E-2</v>
      </c>
      <c r="AN664" s="378"/>
      <c r="AO664" s="40"/>
      <c r="AP664" s="40"/>
      <c r="AQ664" s="368"/>
      <c r="AR664" s="47"/>
      <c r="AS664" s="48"/>
      <c r="AT664" s="1029"/>
      <c r="AU664" s="5"/>
      <c r="AV664" s="46"/>
      <c r="AW664" s="1029"/>
      <c r="AX664" s="2500" t="s">
        <v>16792</v>
      </c>
      <c r="AY664" s="2391"/>
    </row>
    <row r="665" spans="1:51" s="8" customFormat="1" ht="15.95" customHeight="1" x14ac:dyDescent="0.25">
      <c r="A665" s="36"/>
      <c r="B665" s="1029"/>
      <c r="C665" s="990"/>
      <c r="D665" s="1029"/>
      <c r="E665" s="1029"/>
      <c r="F665" s="1029"/>
      <c r="G665" s="1029"/>
      <c r="H665" s="5"/>
      <c r="I665" s="1029"/>
      <c r="J665" s="5"/>
      <c r="K665" s="5"/>
      <c r="L665" s="5"/>
      <c r="M665" s="5"/>
      <c r="N665" s="328"/>
      <c r="O665" s="328"/>
      <c r="P665" s="328"/>
      <c r="Q665" s="1056"/>
      <c r="R665" s="61"/>
      <c r="S665" s="61"/>
      <c r="T665" s="61"/>
      <c r="U665" s="61"/>
      <c r="V665" s="448"/>
      <c r="W665" s="448"/>
      <c r="X665" s="448"/>
      <c r="Y665" s="1" t="s">
        <v>230</v>
      </c>
      <c r="Z665" s="1" t="s">
        <v>230</v>
      </c>
      <c r="AA665" s="1" t="s">
        <v>230</v>
      </c>
      <c r="AB665" s="1" t="s">
        <v>230</v>
      </c>
      <c r="AC665" s="1" t="s">
        <v>230</v>
      </c>
      <c r="AD665" s="1" t="s">
        <v>230</v>
      </c>
      <c r="AE665" s="1028" t="s">
        <v>6479</v>
      </c>
      <c r="AF665" s="1028" t="s">
        <v>6482</v>
      </c>
      <c r="AG665" s="377" t="s">
        <v>20646</v>
      </c>
      <c r="AH665" s="2129" t="s">
        <v>22844</v>
      </c>
      <c r="AI665" s="1089">
        <v>0.19</v>
      </c>
      <c r="AJ665" s="1089">
        <v>136</v>
      </c>
      <c r="AK665" s="378">
        <f t="shared" si="70"/>
        <v>7.0794520547945203E-2</v>
      </c>
      <c r="AL665" s="378">
        <v>0</v>
      </c>
      <c r="AM665" s="380">
        <f>SUBTOTAL(9,AK665:AL665)</f>
        <v>7.0794520547945203E-2</v>
      </c>
      <c r="AN665" s="378"/>
      <c r="AO665" s="40"/>
      <c r="AP665" s="40"/>
      <c r="AQ665" s="368"/>
      <c r="AR665" s="47"/>
      <c r="AS665" s="48"/>
      <c r="AT665" s="1029"/>
      <c r="AU665" s="5"/>
      <c r="AV665" s="46"/>
      <c r="AW665" s="1029"/>
      <c r="AX665" s="2500" t="s">
        <v>16792</v>
      </c>
      <c r="AY665" s="2391"/>
    </row>
    <row r="666" spans="1:51" s="1099" customFormat="1" ht="15.95" customHeight="1" x14ac:dyDescent="0.25">
      <c r="A666" s="1061"/>
      <c r="B666" s="1389"/>
      <c r="C666" s="1293"/>
      <c r="D666" s="1389"/>
      <c r="E666" s="1389"/>
      <c r="F666" s="1389"/>
      <c r="G666" s="1389"/>
      <c r="H666" s="1043"/>
      <c r="I666" s="1389"/>
      <c r="J666" s="1043"/>
      <c r="K666" s="1043"/>
      <c r="L666" s="1043"/>
      <c r="M666" s="1043"/>
      <c r="N666" s="1090"/>
      <c r="O666" s="1090"/>
      <c r="P666" s="1090"/>
      <c r="Q666" s="1091"/>
      <c r="R666" s="1089"/>
      <c r="S666" s="1089"/>
      <c r="T666" s="1089"/>
      <c r="U666" s="1089"/>
      <c r="V666" s="1390"/>
      <c r="W666" s="1390"/>
      <c r="X666" s="1390"/>
      <c r="Y666" s="754"/>
      <c r="Z666" s="754"/>
      <c r="AA666" s="754"/>
      <c r="AB666" s="754"/>
      <c r="AC666" s="754" t="s">
        <v>20644</v>
      </c>
      <c r="AD666" s="1397" t="s">
        <v>6481</v>
      </c>
      <c r="AE666" s="1389" t="s">
        <v>6479</v>
      </c>
      <c r="AF666" s="1389" t="s">
        <v>20645</v>
      </c>
      <c r="AG666" s="377" t="s">
        <v>20646</v>
      </c>
      <c r="AH666" s="2129" t="s">
        <v>20647</v>
      </c>
      <c r="AI666" s="1089">
        <v>0.37</v>
      </c>
      <c r="AJ666" s="1091">
        <v>59</v>
      </c>
      <c r="AK666" s="378">
        <f t="shared" si="70"/>
        <v>5.9808219178082184E-2</v>
      </c>
      <c r="AL666" s="378">
        <v>0</v>
      </c>
      <c r="AM666" s="380">
        <f>SUM(AK666:AL666)</f>
        <v>5.9808219178082184E-2</v>
      </c>
      <c r="AN666" s="378"/>
      <c r="AO666" s="378"/>
      <c r="AP666" s="378"/>
      <c r="AQ666" s="830"/>
      <c r="AR666" s="484"/>
      <c r="AS666" s="786"/>
      <c r="AT666" s="1389"/>
      <c r="AU666" s="1043"/>
      <c r="AV666" s="383"/>
      <c r="AW666" s="1389"/>
      <c r="AX666" s="2500" t="s">
        <v>20648</v>
      </c>
      <c r="AY666" s="2401"/>
    </row>
    <row r="667" spans="1:51" s="8" customFormat="1" ht="15.95" customHeight="1" x14ac:dyDescent="0.25">
      <c r="A667" s="36"/>
      <c r="B667" s="1268"/>
      <c r="C667" s="990"/>
      <c r="D667" s="1268"/>
      <c r="E667" s="1268"/>
      <c r="F667" s="1268"/>
      <c r="G667" s="1268"/>
      <c r="H667" s="5"/>
      <c r="I667" s="1268"/>
      <c r="J667" s="5"/>
      <c r="K667" s="5"/>
      <c r="L667" s="5"/>
      <c r="M667" s="5"/>
      <c r="N667" s="328"/>
      <c r="O667" s="328"/>
      <c r="P667" s="328"/>
      <c r="Q667" s="1056"/>
      <c r="R667" s="61"/>
      <c r="S667" s="61"/>
      <c r="T667" s="61"/>
      <c r="U667" s="61"/>
      <c r="V667" s="448"/>
      <c r="W667" s="448"/>
      <c r="X667" s="448"/>
      <c r="Y667" s="1" t="s">
        <v>230</v>
      </c>
      <c r="Z667" s="1" t="s">
        <v>230</v>
      </c>
      <c r="AA667" s="1" t="s">
        <v>230</v>
      </c>
      <c r="AB667" s="1" t="s">
        <v>230</v>
      </c>
      <c r="AC667" s="1" t="s">
        <v>18609</v>
      </c>
      <c r="AD667" s="1273" t="s">
        <v>18610</v>
      </c>
      <c r="AE667" s="1270" t="s">
        <v>18611</v>
      </c>
      <c r="AF667" s="1270" t="s">
        <v>18612</v>
      </c>
      <c r="AG667" s="377" t="s">
        <v>18613</v>
      </c>
      <c r="AH667" s="1635" t="s">
        <v>18614</v>
      </c>
      <c r="AI667" s="1090">
        <v>1.1399999999999999</v>
      </c>
      <c r="AJ667" s="1090">
        <v>31</v>
      </c>
      <c r="AK667" s="378">
        <f t="shared" si="70"/>
        <v>9.6821917808219166E-2</v>
      </c>
      <c r="AL667" s="378">
        <v>0</v>
      </c>
      <c r="AM667" s="1162">
        <f>SUBTOTAL(9,AK667:AL667)</f>
        <v>9.6821917808219166E-2</v>
      </c>
      <c r="AN667" s="378"/>
      <c r="AO667" s="40"/>
      <c r="AP667" s="40"/>
      <c r="AQ667" s="368"/>
      <c r="AR667" s="47"/>
      <c r="AS667" s="48"/>
      <c r="AT667" s="1268"/>
      <c r="AU667" s="5"/>
      <c r="AV667" s="46"/>
      <c r="AW667" s="1268"/>
      <c r="AX667" s="2500" t="s">
        <v>18615</v>
      </c>
      <c r="AY667" s="2391"/>
    </row>
    <row r="668" spans="1:51" s="1099" customFormat="1" ht="15.95" customHeight="1" x14ac:dyDescent="0.25">
      <c r="A668" s="1061"/>
      <c r="B668" s="1291"/>
      <c r="C668" s="1293"/>
      <c r="D668" s="1291"/>
      <c r="E668" s="1291"/>
      <c r="F668" s="1291"/>
      <c r="G668" s="1291"/>
      <c r="H668" s="1043"/>
      <c r="I668" s="1291"/>
      <c r="J668" s="1043"/>
      <c r="K668" s="1043"/>
      <c r="L668" s="1043"/>
      <c r="M668" s="1043"/>
      <c r="N668" s="1090"/>
      <c r="O668" s="1090"/>
      <c r="P668" s="1090"/>
      <c r="Q668" s="1091"/>
      <c r="R668" s="1089"/>
      <c r="S668" s="1089"/>
      <c r="T668" s="1089"/>
      <c r="U668" s="1089"/>
      <c r="V668" s="1292"/>
      <c r="W668" s="1292"/>
      <c r="X668" s="1292"/>
      <c r="Y668" s="754"/>
      <c r="Z668" s="754"/>
      <c r="AA668" s="754"/>
      <c r="AB668" s="754"/>
      <c r="AC668" s="754" t="s">
        <v>18708</v>
      </c>
      <c r="AD668" s="1013" t="s">
        <v>18709</v>
      </c>
      <c r="AE668" s="1291" t="s">
        <v>18611</v>
      </c>
      <c r="AF668" s="1291" t="s">
        <v>18710</v>
      </c>
      <c r="AG668" s="1703" t="s">
        <v>18711</v>
      </c>
      <c r="AH668" s="1291" t="s">
        <v>23154</v>
      </c>
      <c r="AI668" s="1089">
        <v>0.76</v>
      </c>
      <c r="AJ668" s="1090">
        <v>50</v>
      </c>
      <c r="AK668" s="378">
        <f t="shared" si="70"/>
        <v>0.10410958904109589</v>
      </c>
      <c r="AL668" s="378">
        <v>0</v>
      </c>
      <c r="AM668" s="380">
        <f>SUBTOTAL(9,AK668:AL668)</f>
        <v>0.10410958904109589</v>
      </c>
      <c r="AN668" s="378"/>
      <c r="AO668" s="378"/>
      <c r="AP668" s="378"/>
      <c r="AQ668" s="830"/>
      <c r="AR668" s="484"/>
      <c r="AS668" s="786"/>
      <c r="AT668" s="1291"/>
      <c r="AU668" s="1043"/>
      <c r="AV668" s="383"/>
      <c r="AW668" s="1291"/>
      <c r="AX668" s="2500" t="s">
        <v>18712</v>
      </c>
      <c r="AY668" s="2401"/>
    </row>
    <row r="669" spans="1:51" s="8" customFormat="1" ht="15.95" customHeight="1" x14ac:dyDescent="0.25">
      <c r="A669" s="1214"/>
      <c r="B669" s="735"/>
      <c r="C669" s="1212"/>
      <c r="D669" s="735"/>
      <c r="E669" s="735"/>
      <c r="F669" s="735"/>
      <c r="G669" s="735"/>
      <c r="H669" s="736"/>
      <c r="I669" s="735"/>
      <c r="J669" s="736"/>
      <c r="K669" s="736"/>
      <c r="L669" s="736"/>
      <c r="M669" s="736"/>
      <c r="N669" s="737"/>
      <c r="O669" s="737"/>
      <c r="P669" s="737"/>
      <c r="Q669" s="738"/>
      <c r="R669" s="740"/>
      <c r="S669" s="740"/>
      <c r="T669" s="740"/>
      <c r="U669" s="740"/>
      <c r="V669" s="739"/>
      <c r="W669" s="739"/>
      <c r="X669" s="739"/>
      <c r="Y669" s="741" t="s">
        <v>230</v>
      </c>
      <c r="Z669" s="741" t="s">
        <v>230</v>
      </c>
      <c r="AA669" s="741" t="s">
        <v>230</v>
      </c>
      <c r="AB669" s="741" t="s">
        <v>230</v>
      </c>
      <c r="AC669" s="741" t="s">
        <v>230</v>
      </c>
      <c r="AD669" s="741" t="s">
        <v>230</v>
      </c>
      <c r="AE669" s="735" t="s">
        <v>1510</v>
      </c>
      <c r="AF669" s="735" t="s">
        <v>1519</v>
      </c>
      <c r="AG669" s="742">
        <v>1025003750925</v>
      </c>
      <c r="AH669" s="741" t="s">
        <v>17008</v>
      </c>
      <c r="AI669" s="743">
        <v>0.87</v>
      </c>
      <c r="AJ669" s="744">
        <v>1</v>
      </c>
      <c r="AK669" s="828">
        <f>AJ669*AI669/365</f>
        <v>2.3835616438356165E-3</v>
      </c>
      <c r="AL669" s="828">
        <v>0</v>
      </c>
      <c r="AM669" s="745">
        <f>SUBTOTAL(9,AK669:AL669)</f>
        <v>2.3835616438356165E-3</v>
      </c>
      <c r="AN669" s="828"/>
      <c r="AO669" s="828"/>
      <c r="AP669" s="828"/>
      <c r="AQ669" s="1345"/>
      <c r="AR669" s="904"/>
      <c r="AS669" s="1102"/>
      <c r="AT669" s="735"/>
      <c r="AU669" s="736"/>
      <c r="AV669" s="1103"/>
      <c r="AW669" s="735"/>
      <c r="AX669" s="1103" t="s">
        <v>25791</v>
      </c>
      <c r="AY669" s="2391"/>
    </row>
    <row r="670" spans="1:51" s="8" customFormat="1" ht="15.95" customHeight="1" x14ac:dyDescent="0.25">
      <c r="A670" s="182">
        <v>119</v>
      </c>
      <c r="B670" s="170" t="s">
        <v>52</v>
      </c>
      <c r="C670" s="989" t="s">
        <v>59</v>
      </c>
      <c r="D670" s="166" t="s">
        <v>19040</v>
      </c>
      <c r="E670" s="166" t="s">
        <v>1521</v>
      </c>
      <c r="F670" s="166" t="s">
        <v>1522</v>
      </c>
      <c r="G670" s="166"/>
      <c r="H670" s="166" t="s">
        <v>219</v>
      </c>
      <c r="I670" s="166" t="s">
        <v>220</v>
      </c>
      <c r="J670" s="166" t="s">
        <v>221</v>
      </c>
      <c r="K670" s="198" t="s">
        <v>222</v>
      </c>
      <c r="L670" s="198" t="s">
        <v>221</v>
      </c>
      <c r="M670" s="198" t="s">
        <v>222</v>
      </c>
      <c r="N670" s="199">
        <v>4.5</v>
      </c>
      <c r="O670" s="199">
        <v>2</v>
      </c>
      <c r="P670" s="186">
        <f>N670*O670</f>
        <v>9</v>
      </c>
      <c r="Q670" s="1012">
        <v>2</v>
      </c>
      <c r="R670" s="223"/>
      <c r="S670" s="223">
        <v>2</v>
      </c>
      <c r="T670" s="223"/>
      <c r="U670" s="223">
        <v>0</v>
      </c>
      <c r="V670" s="183"/>
      <c r="W670" s="183"/>
      <c r="X670" s="183"/>
      <c r="Y670" s="166" t="s">
        <v>62</v>
      </c>
      <c r="Z670" s="170" t="s">
        <v>224</v>
      </c>
      <c r="AA670" s="197" t="s">
        <v>225</v>
      </c>
      <c r="AB670" s="166" t="s">
        <v>1503</v>
      </c>
      <c r="AC670" s="203" t="s">
        <v>1504</v>
      </c>
      <c r="AD670" s="166" t="s">
        <v>1505</v>
      </c>
      <c r="AE670" s="166" t="s">
        <v>1506</v>
      </c>
      <c r="AF670" s="166" t="s">
        <v>881</v>
      </c>
      <c r="AG670" s="165" t="s">
        <v>230</v>
      </c>
      <c r="AH670" s="203" t="s">
        <v>59</v>
      </c>
      <c r="AI670" s="167">
        <v>0.114</v>
      </c>
      <c r="AJ670" s="221">
        <v>2261.9430000000002</v>
      </c>
      <c r="AK670" s="167">
        <v>0.53914805753424655</v>
      </c>
      <c r="AL670" s="167">
        <v>0.16732181095890411</v>
      </c>
      <c r="AM670" s="187">
        <f>AK670+AL670</f>
        <v>0.70646986849315063</v>
      </c>
      <c r="AN670" s="167">
        <f>SUM(AK670:AK674)</f>
        <v>1.4372901698630134</v>
      </c>
      <c r="AO670" s="167">
        <f>SUM(AL670:AL674)</f>
        <v>0.43488315616438356</v>
      </c>
      <c r="AP670" s="167">
        <f>AN670+AO670</f>
        <v>1.8721733260273969</v>
      </c>
      <c r="AQ670" s="372">
        <f>AP670*30</f>
        <v>56.165199780821908</v>
      </c>
      <c r="AR670" s="189" t="s">
        <v>231</v>
      </c>
      <c r="AS670" s="190" t="s">
        <v>431</v>
      </c>
      <c r="AT670" s="166" t="s">
        <v>232</v>
      </c>
      <c r="AU670" s="198" t="s">
        <v>59</v>
      </c>
      <c r="AV670" s="915" t="s">
        <v>1523</v>
      </c>
      <c r="AW670" s="166" t="s">
        <v>234</v>
      </c>
      <c r="AX670" s="46"/>
      <c r="AY670" s="2391"/>
    </row>
    <row r="671" spans="1:51" s="8" customFormat="1" ht="15.95" customHeight="1" x14ac:dyDescent="0.25">
      <c r="A671" s="36"/>
      <c r="B671" s="1029"/>
      <c r="C671" s="990"/>
      <c r="D671" s="1029"/>
      <c r="E671" s="1029"/>
      <c r="F671" s="1029"/>
      <c r="G671" s="1029"/>
      <c r="H671" s="5"/>
      <c r="I671" s="1029"/>
      <c r="J671" s="5"/>
      <c r="K671" s="5"/>
      <c r="L671" s="5"/>
      <c r="M671" s="5"/>
      <c r="N671" s="328"/>
      <c r="O671" s="328"/>
      <c r="P671" s="328"/>
      <c r="Q671" s="1056"/>
      <c r="R671" s="61"/>
      <c r="S671" s="61"/>
      <c r="T671" s="61"/>
      <c r="U671" s="61"/>
      <c r="V671" s="448"/>
      <c r="W671" s="448"/>
      <c r="X671" s="448"/>
      <c r="Y671" s="1" t="s">
        <v>230</v>
      </c>
      <c r="Z671" s="1" t="s">
        <v>230</v>
      </c>
      <c r="AA671" s="1" t="s">
        <v>230</v>
      </c>
      <c r="AB671" s="1" t="s">
        <v>230</v>
      </c>
      <c r="AC671" s="1" t="s">
        <v>230</v>
      </c>
      <c r="AD671" s="1" t="s">
        <v>230</v>
      </c>
      <c r="AE671" s="1029" t="s">
        <v>1506</v>
      </c>
      <c r="AF671" s="1029" t="s">
        <v>353</v>
      </c>
      <c r="AG671" s="39" t="s">
        <v>230</v>
      </c>
      <c r="AH671" s="1" t="s">
        <v>59</v>
      </c>
      <c r="AI671" s="40">
        <v>0.114</v>
      </c>
      <c r="AJ671" s="57">
        <v>1492.83</v>
      </c>
      <c r="AK671" s="40">
        <v>0.35582523287671231</v>
      </c>
      <c r="AL671" s="40">
        <v>0.11042852054794521</v>
      </c>
      <c r="AM671" s="41">
        <v>0.46625375342465752</v>
      </c>
      <c r="AN671" s="40"/>
      <c r="AO671" s="40"/>
      <c r="AP671" s="40"/>
      <c r="AQ671" s="367"/>
      <c r="AR671" s="42"/>
      <c r="AS671" s="43"/>
      <c r="AT671" s="1029"/>
      <c r="AU671" s="5"/>
      <c r="AV671" s="44"/>
      <c r="AW671" s="1029"/>
      <c r="AX671" s="46"/>
      <c r="AY671" s="2391"/>
    </row>
    <row r="672" spans="1:51" s="8" customFormat="1" ht="15.95" customHeight="1" x14ac:dyDescent="0.25">
      <c r="A672" s="36"/>
      <c r="B672" s="1029"/>
      <c r="C672" s="990"/>
      <c r="D672" s="1029"/>
      <c r="E672" s="1029"/>
      <c r="F672" s="1029"/>
      <c r="G672" s="1029"/>
      <c r="H672" s="5"/>
      <c r="I672" s="1029"/>
      <c r="J672" s="5"/>
      <c r="K672" s="5"/>
      <c r="L672" s="5"/>
      <c r="M672" s="5"/>
      <c r="N672" s="328"/>
      <c r="O672" s="328"/>
      <c r="P672" s="328"/>
      <c r="Q672" s="1056"/>
      <c r="R672" s="61"/>
      <c r="S672" s="61"/>
      <c r="T672" s="61"/>
      <c r="U672" s="61"/>
      <c r="V672" s="448"/>
      <c r="W672" s="448"/>
      <c r="X672" s="448"/>
      <c r="Y672" s="1" t="s">
        <v>230</v>
      </c>
      <c r="Z672" s="1" t="s">
        <v>230</v>
      </c>
      <c r="AA672" s="1" t="s">
        <v>230</v>
      </c>
      <c r="AB672" s="1" t="s">
        <v>230</v>
      </c>
      <c r="AC672" s="1" t="s">
        <v>230</v>
      </c>
      <c r="AD672" s="1" t="s">
        <v>230</v>
      </c>
      <c r="AE672" s="1029" t="s">
        <v>1506</v>
      </c>
      <c r="AF672" s="1029" t="s">
        <v>434</v>
      </c>
      <c r="AG672" s="39" t="s">
        <v>230</v>
      </c>
      <c r="AH672" s="1" t="s">
        <v>59</v>
      </c>
      <c r="AI672" s="40">
        <v>0.114</v>
      </c>
      <c r="AJ672" s="57">
        <v>2124.203</v>
      </c>
      <c r="AK672" s="40">
        <v>0.50631687945205472</v>
      </c>
      <c r="AL672" s="40">
        <v>0.15713282465753425</v>
      </c>
      <c r="AM672" s="41">
        <v>0.66344970410958903</v>
      </c>
      <c r="AN672" s="40"/>
      <c r="AO672" s="40"/>
      <c r="AP672" s="40"/>
      <c r="AQ672" s="1644"/>
      <c r="AR672" s="1034"/>
      <c r="AS672" s="45"/>
      <c r="AT672" s="1029"/>
      <c r="AU672" s="5"/>
      <c r="AV672" s="46"/>
      <c r="AW672" s="1029"/>
      <c r="AX672" s="46"/>
      <c r="AY672" s="2391"/>
    </row>
    <row r="673" spans="1:51" s="8" customFormat="1" ht="15.95" customHeight="1" x14ac:dyDescent="0.25">
      <c r="A673" s="36"/>
      <c r="B673" s="1029"/>
      <c r="C673" s="990"/>
      <c r="D673" s="1029"/>
      <c r="E673" s="1029"/>
      <c r="F673" s="1029"/>
      <c r="G673" s="1029"/>
      <c r="H673" s="5"/>
      <c r="I673" s="1029"/>
      <c r="J673" s="5"/>
      <c r="K673" s="5"/>
      <c r="L673" s="5"/>
      <c r="M673" s="5"/>
      <c r="N673" s="328"/>
      <c r="O673" s="328"/>
      <c r="P673" s="328"/>
      <c r="Q673" s="1056"/>
      <c r="R673" s="61"/>
      <c r="S673" s="61"/>
      <c r="T673" s="61"/>
      <c r="U673" s="61"/>
      <c r="V673" s="448"/>
      <c r="W673" s="448"/>
      <c r="X673" s="448"/>
      <c r="Y673" s="1" t="s">
        <v>230</v>
      </c>
      <c r="Z673" s="1" t="s">
        <v>230</v>
      </c>
      <c r="AA673" s="1" t="s">
        <v>230</v>
      </c>
      <c r="AB673" s="1" t="s">
        <v>230</v>
      </c>
      <c r="AC673" s="1" t="s">
        <v>230</v>
      </c>
      <c r="AD673" s="1" t="s">
        <v>230</v>
      </c>
      <c r="AE673" s="1029" t="s">
        <v>1506</v>
      </c>
      <c r="AF673" s="1029" t="s">
        <v>1524</v>
      </c>
      <c r="AG673" s="39">
        <v>1137746563063</v>
      </c>
      <c r="AH673" s="1" t="s">
        <v>1070</v>
      </c>
      <c r="AI673" s="1036">
        <v>0.87</v>
      </c>
      <c r="AJ673" s="37">
        <v>2</v>
      </c>
      <c r="AK673" s="40">
        <f>AJ673*AI673/365</f>
        <v>4.767123287671233E-3</v>
      </c>
      <c r="AL673" s="40">
        <v>0</v>
      </c>
      <c r="AM673" s="41">
        <f>SUBTOTAL(9,AK673:AL673)</f>
        <v>4.767123287671233E-3</v>
      </c>
      <c r="AN673" s="40"/>
      <c r="AO673" s="40"/>
      <c r="AP673" s="40"/>
      <c r="AQ673" s="1644"/>
      <c r="AR673" s="1034"/>
      <c r="AS673" s="45"/>
      <c r="AT673" s="1029"/>
      <c r="AU673" s="5"/>
      <c r="AV673" s="46"/>
      <c r="AW673" s="1029"/>
      <c r="AX673" s="46"/>
      <c r="AY673" s="2391"/>
    </row>
    <row r="674" spans="1:51" s="8" customFormat="1" ht="15.95" customHeight="1" x14ac:dyDescent="0.25">
      <c r="A674" s="36"/>
      <c r="B674" s="1029"/>
      <c r="C674" s="2"/>
      <c r="D674" s="1029"/>
      <c r="E674" s="1029"/>
      <c r="F674" s="1029"/>
      <c r="G674" s="1029"/>
      <c r="H674" s="5"/>
      <c r="I674" s="1029"/>
      <c r="J674" s="5"/>
      <c r="K674" s="5"/>
      <c r="L674" s="5"/>
      <c r="M674" s="5"/>
      <c r="N674" s="328"/>
      <c r="O674" s="328"/>
      <c r="P674" s="328"/>
      <c r="Q674" s="1056"/>
      <c r="R674" s="61"/>
      <c r="S674" s="61"/>
      <c r="T674" s="61"/>
      <c r="U674" s="61"/>
      <c r="V674" s="448"/>
      <c r="W674" s="448"/>
      <c r="X674" s="448"/>
      <c r="Y674" s="1" t="s">
        <v>230</v>
      </c>
      <c r="Z674" s="1" t="s">
        <v>230</v>
      </c>
      <c r="AA674" s="1" t="s">
        <v>230</v>
      </c>
      <c r="AB674" s="1" t="s">
        <v>230</v>
      </c>
      <c r="AC674" s="1" t="s">
        <v>230</v>
      </c>
      <c r="AD674" s="1" t="s">
        <v>230</v>
      </c>
      <c r="AE674" s="1029" t="s">
        <v>1506</v>
      </c>
      <c r="AF674" s="1029" t="s">
        <v>1525</v>
      </c>
      <c r="AG674" s="39">
        <v>314503028700056</v>
      </c>
      <c r="AH674" s="1" t="s">
        <v>304</v>
      </c>
      <c r="AI674" s="2392">
        <v>1.1399999999999999</v>
      </c>
      <c r="AJ674" s="1036">
        <v>10</v>
      </c>
      <c r="AK674" s="40">
        <f>AJ674*AI674/365</f>
        <v>3.1232876712328762E-2</v>
      </c>
      <c r="AL674" s="40">
        <v>0</v>
      </c>
      <c r="AM674" s="14">
        <f>SUBTOTAL(9,AK674:AL674)</f>
        <v>3.1232876712328762E-2</v>
      </c>
      <c r="AN674" s="40"/>
      <c r="AO674" s="40"/>
      <c r="AP674" s="40"/>
      <c r="AQ674" s="368"/>
      <c r="AR674" s="47"/>
      <c r="AS674" s="48"/>
      <c r="AT674" s="1029"/>
      <c r="AU674" s="1029"/>
      <c r="AV674" s="46"/>
      <c r="AW674" s="1029"/>
      <c r="AX674" s="46"/>
      <c r="AY674" s="2391"/>
    </row>
    <row r="675" spans="1:51" s="8" customFormat="1" ht="15.95" customHeight="1" x14ac:dyDescent="0.25">
      <c r="A675" s="182">
        <v>120</v>
      </c>
      <c r="B675" s="170" t="s">
        <v>52</v>
      </c>
      <c r="C675" s="989" t="s">
        <v>59</v>
      </c>
      <c r="D675" s="166" t="s">
        <v>19041</v>
      </c>
      <c r="E675" s="166" t="s">
        <v>1527</v>
      </c>
      <c r="F675" s="166" t="s">
        <v>1528</v>
      </c>
      <c r="G675" s="166"/>
      <c r="H675" s="166" t="s">
        <v>219</v>
      </c>
      <c r="I675" s="166" t="s">
        <v>220</v>
      </c>
      <c r="J675" s="166" t="s">
        <v>221</v>
      </c>
      <c r="K675" s="198" t="s">
        <v>222</v>
      </c>
      <c r="L675" s="198" t="s">
        <v>221</v>
      </c>
      <c r="M675" s="198" t="s">
        <v>222</v>
      </c>
      <c r="N675" s="186">
        <v>3</v>
      </c>
      <c r="O675" s="186">
        <v>1.6</v>
      </c>
      <c r="P675" s="186">
        <f>N675*O675</f>
        <v>4.8000000000000007</v>
      </c>
      <c r="Q675" s="1012">
        <v>2</v>
      </c>
      <c r="R675" s="223"/>
      <c r="S675" s="223">
        <v>1</v>
      </c>
      <c r="T675" s="223"/>
      <c r="U675" s="223">
        <v>0</v>
      </c>
      <c r="V675" s="183"/>
      <c r="W675" s="183"/>
      <c r="X675" s="183"/>
      <c r="Y675" s="166" t="s">
        <v>62</v>
      </c>
      <c r="Z675" s="170" t="s">
        <v>224</v>
      </c>
      <c r="AA675" s="197" t="s">
        <v>225</v>
      </c>
      <c r="AB675" s="166" t="s">
        <v>1503</v>
      </c>
      <c r="AC675" s="203" t="s">
        <v>1504</v>
      </c>
      <c r="AD675" s="166" t="s">
        <v>1505</v>
      </c>
      <c r="AE675" s="166" t="s">
        <v>1529</v>
      </c>
      <c r="AF675" s="166" t="s">
        <v>528</v>
      </c>
      <c r="AG675" s="165" t="s">
        <v>230</v>
      </c>
      <c r="AH675" s="203" t="s">
        <v>59</v>
      </c>
      <c r="AI675" s="167">
        <v>0.114</v>
      </c>
      <c r="AJ675" s="221">
        <v>791.423</v>
      </c>
      <c r="AK675" s="167">
        <v>0.18864055068493149</v>
      </c>
      <c r="AL675" s="167">
        <v>5.8543619178082193E-2</v>
      </c>
      <c r="AM675" s="187">
        <f>AK675+AL675</f>
        <v>0.24718416986301367</v>
      </c>
      <c r="AN675" s="167">
        <f>SUM(AK675:AK677)</f>
        <v>0.36376201643835615</v>
      </c>
      <c r="AO675" s="167">
        <f>SUM(AL675:AL677)</f>
        <v>0.11067248219178083</v>
      </c>
      <c r="AP675" s="167">
        <f>SUM(AM675:AM677)</f>
        <v>0.47443449863013692</v>
      </c>
      <c r="AQ675" s="372">
        <f>AP675*30</f>
        <v>14.233034958904108</v>
      </c>
      <c r="AR675" s="189" t="s">
        <v>231</v>
      </c>
      <c r="AS675" s="190" t="s">
        <v>431</v>
      </c>
      <c r="AT675" s="166" t="s">
        <v>232</v>
      </c>
      <c r="AU675" s="198" t="s">
        <v>59</v>
      </c>
      <c r="AV675" s="915" t="s">
        <v>1530</v>
      </c>
      <c r="AW675" s="166" t="s">
        <v>234</v>
      </c>
      <c r="AX675" s="46"/>
      <c r="AY675" s="2391"/>
    </row>
    <row r="676" spans="1:51" s="1099" customFormat="1" ht="15.95" customHeight="1" x14ac:dyDescent="0.25">
      <c r="A676" s="1061"/>
      <c r="B676" s="1494"/>
      <c r="C676" s="1293"/>
      <c r="D676" s="1494"/>
      <c r="E676" s="1494"/>
      <c r="F676" s="1494"/>
      <c r="G676" s="1494"/>
      <c r="H676" s="1043"/>
      <c r="I676" s="1494"/>
      <c r="J676" s="1043"/>
      <c r="K676" s="1043"/>
      <c r="L676" s="1043"/>
      <c r="M676" s="1043"/>
      <c r="N676" s="379"/>
      <c r="O676" s="379"/>
      <c r="P676" s="379"/>
      <c r="Q676" s="1091"/>
      <c r="R676" s="1089"/>
      <c r="S676" s="1089"/>
      <c r="T676" s="1089"/>
      <c r="U676" s="1089"/>
      <c r="V676" s="1492"/>
      <c r="W676" s="1492"/>
      <c r="X676" s="1492"/>
      <c r="Y676" s="754" t="s">
        <v>230</v>
      </c>
      <c r="Z676" s="754" t="s">
        <v>230</v>
      </c>
      <c r="AA676" s="754" t="s">
        <v>230</v>
      </c>
      <c r="AB676" s="754" t="s">
        <v>230</v>
      </c>
      <c r="AC676" s="1494" t="s">
        <v>21268</v>
      </c>
      <c r="AD676" s="1383" t="s">
        <v>21269</v>
      </c>
      <c r="AE676" s="1494" t="s">
        <v>1531</v>
      </c>
      <c r="AF676" s="1494" t="s">
        <v>21284</v>
      </c>
      <c r="AG676" s="377" t="s">
        <v>21273</v>
      </c>
      <c r="AH676" s="1494" t="s">
        <v>17019</v>
      </c>
      <c r="AI676" s="379">
        <v>0.87</v>
      </c>
      <c r="AJ676" s="1091">
        <v>3</v>
      </c>
      <c r="AK676" s="378">
        <f>AJ676*AI676/365</f>
        <v>7.1506849315068491E-3</v>
      </c>
      <c r="AL676" s="378">
        <v>0</v>
      </c>
      <c r="AM676" s="380">
        <f>SUM(AK676:AL676)</f>
        <v>7.1506849315068491E-3</v>
      </c>
      <c r="AN676" s="378"/>
      <c r="AO676" s="378"/>
      <c r="AP676" s="378"/>
      <c r="AQ676" s="1511"/>
      <c r="AR676" s="1503"/>
      <c r="AS676" s="1504"/>
      <c r="AT676" s="1494"/>
      <c r="AU676" s="1043"/>
      <c r="AV676" s="1410"/>
      <c r="AW676" s="1494"/>
      <c r="AX676" s="383" t="s">
        <v>21283</v>
      </c>
      <c r="AY676" s="2401"/>
    </row>
    <row r="677" spans="1:51" s="8" customFormat="1" ht="15.95" customHeight="1" x14ac:dyDescent="0.25">
      <c r="A677" s="36"/>
      <c r="B677" s="1029"/>
      <c r="C677" s="990"/>
      <c r="D677" s="1029"/>
      <c r="E677" s="1029"/>
      <c r="F677" s="1029"/>
      <c r="G677" s="1029"/>
      <c r="H677" s="5"/>
      <c r="I677" s="1029"/>
      <c r="J677" s="5"/>
      <c r="K677" s="5"/>
      <c r="L677" s="5"/>
      <c r="M677" s="5"/>
      <c r="N677" s="328"/>
      <c r="O677" s="328"/>
      <c r="P677" s="328"/>
      <c r="Q677" s="1056"/>
      <c r="R677" s="61"/>
      <c r="S677" s="61"/>
      <c r="T677" s="61"/>
      <c r="U677" s="61"/>
      <c r="V677" s="448"/>
      <c r="W677" s="448"/>
      <c r="X677" s="448"/>
      <c r="Y677" s="1" t="s">
        <v>230</v>
      </c>
      <c r="Z677" s="1" t="s">
        <v>230</v>
      </c>
      <c r="AA677" s="1" t="s">
        <v>230</v>
      </c>
      <c r="AB677" s="1" t="s">
        <v>230</v>
      </c>
      <c r="AC677" s="1" t="s">
        <v>230</v>
      </c>
      <c r="AD677" s="1" t="s">
        <v>230</v>
      </c>
      <c r="AE677" s="1029" t="s">
        <v>1531</v>
      </c>
      <c r="AF677" s="1029" t="s">
        <v>286</v>
      </c>
      <c r="AG677" s="39" t="s">
        <v>230</v>
      </c>
      <c r="AH677" s="1" t="s">
        <v>59</v>
      </c>
      <c r="AI677" s="40">
        <v>0.114</v>
      </c>
      <c r="AJ677" s="57">
        <v>704.70500000000004</v>
      </c>
      <c r="AK677" s="40">
        <v>0.1679707808219178</v>
      </c>
      <c r="AL677" s="40">
        <v>5.2128863013698637E-2</v>
      </c>
      <c r="AM677" s="41">
        <v>0.22009964383561642</v>
      </c>
      <c r="AN677" s="40"/>
      <c r="AO677" s="40"/>
      <c r="AP677" s="40"/>
      <c r="AQ677" s="368"/>
      <c r="AR677" s="47"/>
      <c r="AS677" s="48"/>
      <c r="AT677" s="1029"/>
      <c r="AU677" s="5"/>
      <c r="AV677" s="46"/>
      <c r="AW677" s="1029"/>
      <c r="AX677" s="46"/>
      <c r="AY677" s="2391"/>
    </row>
    <row r="678" spans="1:51" s="8" customFormat="1" ht="15.95" customHeight="1" x14ac:dyDescent="0.25">
      <c r="A678" s="182">
        <v>121</v>
      </c>
      <c r="B678" s="366" t="s">
        <v>52</v>
      </c>
      <c r="C678" s="991" t="s">
        <v>59</v>
      </c>
      <c r="D678" s="354" t="s">
        <v>16796</v>
      </c>
      <c r="E678" s="166" t="s">
        <v>1532</v>
      </c>
      <c r="F678" s="166" t="s">
        <v>1533</v>
      </c>
      <c r="G678" s="166"/>
      <c r="H678" s="166" t="s">
        <v>219</v>
      </c>
      <c r="I678" s="166" t="s">
        <v>220</v>
      </c>
      <c r="J678" s="166" t="s">
        <v>221</v>
      </c>
      <c r="K678" s="198" t="s">
        <v>222</v>
      </c>
      <c r="L678" s="198" t="s">
        <v>221</v>
      </c>
      <c r="M678" s="198" t="s">
        <v>222</v>
      </c>
      <c r="N678" s="199">
        <v>8</v>
      </c>
      <c r="O678" s="199">
        <v>2</v>
      </c>
      <c r="P678" s="186">
        <f>N678*O678</f>
        <v>16</v>
      </c>
      <c r="Q678" s="1012">
        <v>4</v>
      </c>
      <c r="R678" s="223"/>
      <c r="S678" s="223">
        <v>1</v>
      </c>
      <c r="T678" s="223"/>
      <c r="U678" s="223">
        <v>0</v>
      </c>
      <c r="V678" s="183"/>
      <c r="W678" s="183"/>
      <c r="X678" s="183"/>
      <c r="Y678" s="166" t="s">
        <v>62</v>
      </c>
      <c r="Z678" s="170" t="s">
        <v>224</v>
      </c>
      <c r="AA678" s="197" t="s">
        <v>225</v>
      </c>
      <c r="AB678" s="166" t="s">
        <v>1503</v>
      </c>
      <c r="AC678" s="203" t="s">
        <v>1504</v>
      </c>
      <c r="AD678" s="166" t="s">
        <v>1505</v>
      </c>
      <c r="AE678" s="166" t="s">
        <v>1534</v>
      </c>
      <c r="AF678" s="166" t="s">
        <v>488</v>
      </c>
      <c r="AG678" s="165" t="s">
        <v>230</v>
      </c>
      <c r="AH678" s="203" t="s">
        <v>59</v>
      </c>
      <c r="AI678" s="167">
        <v>0.114</v>
      </c>
      <c r="AJ678" s="221">
        <v>701.11599999999999</v>
      </c>
      <c r="AK678" s="167">
        <v>0.1671153205479452</v>
      </c>
      <c r="AL678" s="167">
        <v>5.1863375342465753E-2</v>
      </c>
      <c r="AM678" s="187">
        <f>AK678+AL678</f>
        <v>0.21897869589041097</v>
      </c>
      <c r="AN678" s="167">
        <f>SUM(AK678:AK686)</f>
        <v>1.1384158356164382</v>
      </c>
      <c r="AO678" s="167">
        <f>SUM(AL678:AL686)</f>
        <v>0.33738460273972604</v>
      </c>
      <c r="AP678" s="167">
        <f>SUM(AM678:AM686)</f>
        <v>1.4758004383561643</v>
      </c>
      <c r="AQ678" s="372">
        <f>AP678*30</f>
        <v>44.274013150684929</v>
      </c>
      <c r="AR678" s="189" t="s">
        <v>231</v>
      </c>
      <c r="AS678" s="190" t="s">
        <v>431</v>
      </c>
      <c r="AT678" s="166" t="s">
        <v>232</v>
      </c>
      <c r="AU678" s="198" t="s">
        <v>59</v>
      </c>
      <c r="AV678" s="915" t="s">
        <v>1535</v>
      </c>
      <c r="AW678" s="166" t="s">
        <v>234</v>
      </c>
      <c r="AX678" s="383" t="s">
        <v>16794</v>
      </c>
      <c r="AY678" s="2391"/>
    </row>
    <row r="679" spans="1:51" s="8" customFormat="1" ht="15.95" customHeight="1" x14ac:dyDescent="0.25">
      <c r="A679" s="36"/>
      <c r="B679" s="1029"/>
      <c r="C679" s="990"/>
      <c r="D679" s="1029"/>
      <c r="E679" s="1029"/>
      <c r="F679" s="1029"/>
      <c r="G679" s="1029"/>
      <c r="H679" s="5"/>
      <c r="I679" s="1029"/>
      <c r="J679" s="5"/>
      <c r="K679" s="5"/>
      <c r="L679" s="5"/>
      <c r="M679" s="5"/>
      <c r="N679" s="328"/>
      <c r="O679" s="328"/>
      <c r="P679" s="328"/>
      <c r="Q679" s="1056"/>
      <c r="R679" s="61"/>
      <c r="S679" s="61"/>
      <c r="T679" s="61"/>
      <c r="U679" s="61"/>
      <c r="V679" s="448"/>
      <c r="W679" s="448"/>
      <c r="X679" s="448"/>
      <c r="Y679" s="1" t="s">
        <v>230</v>
      </c>
      <c r="Z679" s="1" t="s">
        <v>230</v>
      </c>
      <c r="AA679" s="1" t="s">
        <v>230</v>
      </c>
      <c r="AB679" s="1" t="s">
        <v>230</v>
      </c>
      <c r="AC679" s="1" t="s">
        <v>230</v>
      </c>
      <c r="AD679" s="1029" t="s">
        <v>230</v>
      </c>
      <c r="AE679" s="1029" t="s">
        <v>1534</v>
      </c>
      <c r="AF679" s="1029" t="s">
        <v>236</v>
      </c>
      <c r="AG679" s="39" t="s">
        <v>230</v>
      </c>
      <c r="AH679" s="1" t="s">
        <v>59</v>
      </c>
      <c r="AI679" s="40">
        <v>0.114</v>
      </c>
      <c r="AJ679" s="57">
        <v>1284.5709999999999</v>
      </c>
      <c r="AK679" s="40">
        <v>0.30618541643835612</v>
      </c>
      <c r="AL679" s="40">
        <v>9.5023060273972601E-2</v>
      </c>
      <c r="AM679" s="41">
        <v>0.40120847671232873</v>
      </c>
      <c r="AN679" s="40"/>
      <c r="AO679" s="40"/>
      <c r="AP679" s="40"/>
      <c r="AQ679" s="367"/>
      <c r="AR679" s="42"/>
      <c r="AS679" s="43"/>
      <c r="AT679" s="1029"/>
      <c r="AU679" s="5"/>
      <c r="AV679" s="44"/>
      <c r="AW679" s="1029"/>
      <c r="AX679" s="46"/>
      <c r="AY679" s="2391"/>
    </row>
    <row r="680" spans="1:51" s="8" customFormat="1" ht="15.95" customHeight="1" x14ac:dyDescent="0.25">
      <c r="A680" s="36"/>
      <c r="B680" s="1029"/>
      <c r="C680" s="990"/>
      <c r="D680" s="1029"/>
      <c r="E680" s="1029"/>
      <c r="F680" s="1029"/>
      <c r="G680" s="1029"/>
      <c r="H680" s="5"/>
      <c r="I680" s="1029"/>
      <c r="J680" s="5"/>
      <c r="K680" s="5"/>
      <c r="L680" s="5"/>
      <c r="M680" s="5"/>
      <c r="N680" s="328"/>
      <c r="O680" s="328"/>
      <c r="P680" s="328"/>
      <c r="Q680" s="1056"/>
      <c r="R680" s="61"/>
      <c r="S680" s="61"/>
      <c r="T680" s="61"/>
      <c r="U680" s="61"/>
      <c r="V680" s="448"/>
      <c r="W680" s="448"/>
      <c r="X680" s="448"/>
      <c r="Y680" s="1" t="s">
        <v>230</v>
      </c>
      <c r="Z680" s="1" t="s">
        <v>230</v>
      </c>
      <c r="AA680" s="1" t="s">
        <v>230</v>
      </c>
      <c r="AB680" s="1" t="s">
        <v>230</v>
      </c>
      <c r="AC680" s="1" t="s">
        <v>230</v>
      </c>
      <c r="AD680" s="1029" t="s">
        <v>230</v>
      </c>
      <c r="AE680" s="1029" t="s">
        <v>1534</v>
      </c>
      <c r="AF680" s="1029" t="s">
        <v>237</v>
      </c>
      <c r="AG680" s="39" t="s">
        <v>230</v>
      </c>
      <c r="AH680" s="1" t="s">
        <v>59</v>
      </c>
      <c r="AI680" s="40">
        <v>0.114</v>
      </c>
      <c r="AJ680" s="57">
        <v>1283.7950000000001</v>
      </c>
      <c r="AK680" s="40">
        <v>0.30600045205479448</v>
      </c>
      <c r="AL680" s="40">
        <v>9.4965657534246586E-2</v>
      </c>
      <c r="AM680" s="41">
        <v>0.40096610958904105</v>
      </c>
      <c r="AN680" s="40"/>
      <c r="AO680" s="40"/>
      <c r="AP680" s="40"/>
      <c r="AQ680" s="1644"/>
      <c r="AR680" s="1034"/>
      <c r="AS680" s="45"/>
      <c r="AT680" s="1029"/>
      <c r="AU680" s="5"/>
      <c r="AV680" s="46"/>
      <c r="AW680" s="1029"/>
      <c r="AX680" s="46"/>
      <c r="AY680" s="2391"/>
    </row>
    <row r="681" spans="1:51" s="8" customFormat="1" ht="15.95" customHeight="1" x14ac:dyDescent="0.25">
      <c r="A681" s="36"/>
      <c r="B681" s="1029"/>
      <c r="C681" s="990"/>
      <c r="D681" s="1029"/>
      <c r="E681" s="1029"/>
      <c r="F681" s="1029"/>
      <c r="G681" s="1029"/>
      <c r="H681" s="5"/>
      <c r="I681" s="1029"/>
      <c r="J681" s="5"/>
      <c r="K681" s="5"/>
      <c r="L681" s="5"/>
      <c r="M681" s="5"/>
      <c r="N681" s="328"/>
      <c r="O681" s="328"/>
      <c r="P681" s="328"/>
      <c r="Q681" s="1056"/>
      <c r="R681" s="61"/>
      <c r="S681" s="61"/>
      <c r="T681" s="61"/>
      <c r="U681" s="61"/>
      <c r="V681" s="448"/>
      <c r="W681" s="448"/>
      <c r="X681" s="448"/>
      <c r="Y681" s="1" t="s">
        <v>230</v>
      </c>
      <c r="Z681" s="1" t="s">
        <v>230</v>
      </c>
      <c r="AA681" s="1" t="s">
        <v>230</v>
      </c>
      <c r="AB681" s="1" t="s">
        <v>230</v>
      </c>
      <c r="AC681" s="1" t="s">
        <v>230</v>
      </c>
      <c r="AD681" s="1029" t="s">
        <v>230</v>
      </c>
      <c r="AE681" s="1029" t="s">
        <v>1534</v>
      </c>
      <c r="AF681" s="1029" t="s">
        <v>988</v>
      </c>
      <c r="AG681" s="39" t="s">
        <v>230</v>
      </c>
      <c r="AH681" s="1" t="s">
        <v>59</v>
      </c>
      <c r="AI681" s="40">
        <v>0.114</v>
      </c>
      <c r="AJ681" s="57">
        <v>1291.4580000000001</v>
      </c>
      <c r="AK681" s="40">
        <v>0.30782697534246578</v>
      </c>
      <c r="AL681" s="40">
        <v>9.5532509589041095E-2</v>
      </c>
      <c r="AM681" s="41">
        <v>0.40335948493150686</v>
      </c>
      <c r="AN681" s="40"/>
      <c r="AO681" s="40"/>
      <c r="AP681" s="40"/>
      <c r="AQ681" s="1644"/>
      <c r="AR681" s="1034"/>
      <c r="AS681" s="45"/>
      <c r="AT681" s="1029"/>
      <c r="AU681" s="5"/>
      <c r="AV681" s="46"/>
      <c r="AW681" s="1029"/>
      <c r="AX681" s="46"/>
      <c r="AY681" s="2391"/>
    </row>
    <row r="682" spans="1:51" s="8" customFormat="1" ht="15.95" customHeight="1" x14ac:dyDescent="0.25">
      <c r="A682" s="36"/>
      <c r="B682" s="1029"/>
      <c r="C682" s="990"/>
      <c r="D682" s="1029"/>
      <c r="E682" s="1029"/>
      <c r="F682" s="1029"/>
      <c r="G682" s="1029"/>
      <c r="H682" s="5"/>
      <c r="I682" s="1029"/>
      <c r="J682" s="5"/>
      <c r="K682" s="5"/>
      <c r="L682" s="5"/>
      <c r="M682" s="5"/>
      <c r="N682" s="328"/>
      <c r="O682" s="328"/>
      <c r="P682" s="328"/>
      <c r="Q682" s="1056"/>
      <c r="R682" s="61"/>
      <c r="S682" s="61"/>
      <c r="T682" s="61"/>
      <c r="U682" s="61"/>
      <c r="V682" s="448"/>
      <c r="W682" s="448"/>
      <c r="X682" s="448"/>
      <c r="Y682" s="1" t="s">
        <v>230</v>
      </c>
      <c r="Z682" s="1" t="s">
        <v>230</v>
      </c>
      <c r="AA682" s="1" t="s">
        <v>230</v>
      </c>
      <c r="AB682" s="1" t="s">
        <v>230</v>
      </c>
      <c r="AC682" s="1" t="s">
        <v>230</v>
      </c>
      <c r="AD682" s="1029" t="s">
        <v>230</v>
      </c>
      <c r="AE682" s="1029" t="s">
        <v>1534</v>
      </c>
      <c r="AF682" s="1029" t="s">
        <v>1519</v>
      </c>
      <c r="AG682" s="39">
        <v>1025003750925</v>
      </c>
      <c r="AH682" s="1" t="s">
        <v>17008</v>
      </c>
      <c r="AI682" s="1036">
        <v>0.87</v>
      </c>
      <c r="AJ682" s="37">
        <v>1</v>
      </c>
      <c r="AK682" s="40">
        <f>AJ682*AI682/365</f>
        <v>2.3835616438356165E-3</v>
      </c>
      <c r="AL682" s="40">
        <v>0</v>
      </c>
      <c r="AM682" s="41">
        <f>SUBTOTAL(9,AK682:AL682)</f>
        <v>2.3835616438356165E-3</v>
      </c>
      <c r="AN682" s="40"/>
      <c r="AO682" s="40"/>
      <c r="AP682" s="40"/>
      <c r="AQ682" s="1644"/>
      <c r="AR682" s="1034"/>
      <c r="AS682" s="45"/>
      <c r="AT682" s="1029"/>
      <c r="AU682" s="5"/>
      <c r="AV682" s="46"/>
      <c r="AW682" s="1029"/>
      <c r="AX682" s="46"/>
      <c r="AY682" s="2391"/>
    </row>
    <row r="683" spans="1:51" s="1099" customFormat="1" ht="15.95" customHeight="1" x14ac:dyDescent="0.25">
      <c r="A683" s="1061"/>
      <c r="B683" s="1494"/>
      <c r="C683" s="1293"/>
      <c r="D683" s="1494"/>
      <c r="E683" s="1494"/>
      <c r="F683" s="1494"/>
      <c r="G683" s="1494"/>
      <c r="H683" s="1043"/>
      <c r="I683" s="1494"/>
      <c r="J683" s="1043"/>
      <c r="K683" s="1043"/>
      <c r="L683" s="1043"/>
      <c r="M683" s="1043"/>
      <c r="N683" s="1090"/>
      <c r="O683" s="1090"/>
      <c r="P683" s="1090"/>
      <c r="Q683" s="1091"/>
      <c r="R683" s="1089"/>
      <c r="S683" s="1089"/>
      <c r="T683" s="1089"/>
      <c r="U683" s="1089"/>
      <c r="V683" s="1492"/>
      <c r="W683" s="1492"/>
      <c r="X683" s="1492"/>
      <c r="Y683" s="754" t="s">
        <v>230</v>
      </c>
      <c r="Z683" s="754" t="s">
        <v>230</v>
      </c>
      <c r="AA683" s="754" t="s">
        <v>230</v>
      </c>
      <c r="AB683" s="754" t="s">
        <v>230</v>
      </c>
      <c r="AC683" s="1494" t="s">
        <v>21268</v>
      </c>
      <c r="AD683" s="1383" t="s">
        <v>21269</v>
      </c>
      <c r="AE683" s="1494" t="s">
        <v>1536</v>
      </c>
      <c r="AF683" s="1494" t="s">
        <v>21285</v>
      </c>
      <c r="AG683" s="377" t="s">
        <v>21273</v>
      </c>
      <c r="AH683" s="1494" t="s">
        <v>17019</v>
      </c>
      <c r="AI683" s="379">
        <v>0.87</v>
      </c>
      <c r="AJ683" s="831">
        <v>3</v>
      </c>
      <c r="AK683" s="378">
        <f>AJ683*AI683/365</f>
        <v>7.1506849315068491E-3</v>
      </c>
      <c r="AL683" s="378">
        <v>0</v>
      </c>
      <c r="AM683" s="380">
        <f>SUM(AK683:AL683)</f>
        <v>7.1506849315068491E-3</v>
      </c>
      <c r="AN683" s="378"/>
      <c r="AO683" s="378"/>
      <c r="AP683" s="378"/>
      <c r="AQ683" s="771"/>
      <c r="AR683" s="381"/>
      <c r="AS683" s="382"/>
      <c r="AT683" s="1494"/>
      <c r="AU683" s="1043"/>
      <c r="AV683" s="383"/>
      <c r="AW683" s="1494"/>
      <c r="AX683" s="383" t="s">
        <v>21283</v>
      </c>
      <c r="AY683" s="2401"/>
    </row>
    <row r="684" spans="1:51" s="1099" customFormat="1" ht="15.95" customHeight="1" x14ac:dyDescent="0.25">
      <c r="A684" s="1061"/>
      <c r="B684" s="1399"/>
      <c r="C684" s="1293"/>
      <c r="D684" s="1399"/>
      <c r="E684" s="1399"/>
      <c r="F684" s="1399"/>
      <c r="G684" s="1399"/>
      <c r="H684" s="1043"/>
      <c r="I684" s="1399"/>
      <c r="J684" s="1043"/>
      <c r="K684" s="1043"/>
      <c r="L684" s="1043"/>
      <c r="M684" s="1043"/>
      <c r="N684" s="1090"/>
      <c r="O684" s="1090"/>
      <c r="P684" s="1090"/>
      <c r="Q684" s="1091"/>
      <c r="R684" s="1089"/>
      <c r="S684" s="1089"/>
      <c r="T684" s="1089"/>
      <c r="U684" s="1089"/>
      <c r="V684" s="1398"/>
      <c r="W684" s="1398"/>
      <c r="X684" s="1398"/>
      <c r="Y684" s="754" t="s">
        <v>230</v>
      </c>
      <c r="Z684" s="754" t="s">
        <v>230</v>
      </c>
      <c r="AA684" s="754" t="s">
        <v>230</v>
      </c>
      <c r="AB684" s="754" t="s">
        <v>230</v>
      </c>
      <c r="AC684" s="754" t="s">
        <v>20650</v>
      </c>
      <c r="AD684" s="1383" t="s">
        <v>6499</v>
      </c>
      <c r="AE684" s="1399" t="s">
        <v>20655</v>
      </c>
      <c r="AF684" s="1399" t="s">
        <v>20652</v>
      </c>
      <c r="AG684" s="377" t="s">
        <v>22850</v>
      </c>
      <c r="AH684" s="1697" t="s">
        <v>20647</v>
      </c>
      <c r="AI684" s="379">
        <v>0.37</v>
      </c>
      <c r="AJ684" s="831">
        <v>10</v>
      </c>
      <c r="AK684" s="378">
        <f>AJ684*AI684/365</f>
        <v>1.0136986301369864E-2</v>
      </c>
      <c r="AL684" s="378">
        <v>0</v>
      </c>
      <c r="AM684" s="380">
        <f>SUM(AK684:AL684)</f>
        <v>1.0136986301369864E-2</v>
      </c>
      <c r="AN684" s="378"/>
      <c r="AO684" s="378"/>
      <c r="AP684" s="378"/>
      <c r="AQ684" s="771"/>
      <c r="AR684" s="381"/>
      <c r="AS684" s="382"/>
      <c r="AT684" s="1399"/>
      <c r="AU684" s="1043"/>
      <c r="AV684" s="383"/>
      <c r="AW684" s="1399"/>
      <c r="AX684" s="2460" t="s">
        <v>20654</v>
      </c>
      <c r="AY684" s="2401"/>
    </row>
    <row r="685" spans="1:51" s="8" customFormat="1" ht="15.95" customHeight="1" x14ac:dyDescent="0.25">
      <c r="A685" s="36"/>
      <c r="B685" s="1029"/>
      <c r="C685" s="990"/>
      <c r="D685" s="1029"/>
      <c r="E685" s="1029"/>
      <c r="F685" s="1029"/>
      <c r="G685" s="1029"/>
      <c r="H685" s="5"/>
      <c r="I685" s="1029"/>
      <c r="J685" s="5"/>
      <c r="K685" s="5"/>
      <c r="L685" s="5"/>
      <c r="M685" s="5"/>
      <c r="N685" s="328"/>
      <c r="O685" s="328"/>
      <c r="P685" s="328"/>
      <c r="Q685" s="1056"/>
      <c r="R685" s="61"/>
      <c r="S685" s="61"/>
      <c r="T685" s="61"/>
      <c r="U685" s="61"/>
      <c r="V685" s="448"/>
      <c r="W685" s="448"/>
      <c r="X685" s="448"/>
      <c r="Y685" s="1" t="s">
        <v>230</v>
      </c>
      <c r="Z685" s="1" t="s">
        <v>230</v>
      </c>
      <c r="AA685" s="1" t="s">
        <v>230</v>
      </c>
      <c r="AB685" s="1" t="s">
        <v>230</v>
      </c>
      <c r="AC685" s="1" t="s">
        <v>230</v>
      </c>
      <c r="AD685" s="1029" t="s">
        <v>230</v>
      </c>
      <c r="AE685" s="1029" t="s">
        <v>1534</v>
      </c>
      <c r="AF685" s="2647" t="s">
        <v>247</v>
      </c>
      <c r="AG685" s="39">
        <v>1037724007276</v>
      </c>
      <c r="AH685" s="1029" t="s">
        <v>17036</v>
      </c>
      <c r="AI685" s="1036">
        <v>0.87</v>
      </c>
      <c r="AJ685" s="37">
        <v>3</v>
      </c>
      <c r="AK685" s="40">
        <f>AJ685*AI685/365</f>
        <v>7.1506849315068491E-3</v>
      </c>
      <c r="AL685" s="40">
        <v>0</v>
      </c>
      <c r="AM685" s="41">
        <f>SUBTOTAL(9,AK685:AL685)</f>
        <v>7.1506849315068491E-3</v>
      </c>
      <c r="AN685" s="40"/>
      <c r="AO685" s="40"/>
      <c r="AP685" s="40"/>
      <c r="AQ685" s="368"/>
      <c r="AR685" s="47"/>
      <c r="AS685" s="48"/>
      <c r="AT685" s="1029"/>
      <c r="AU685" s="5"/>
      <c r="AV685" s="46"/>
      <c r="AW685" s="1029"/>
      <c r="AX685" s="46"/>
      <c r="AY685" s="2391"/>
    </row>
    <row r="686" spans="1:51" s="1099" customFormat="1" ht="15.95" customHeight="1" x14ac:dyDescent="0.25">
      <c r="A686" s="1061"/>
      <c r="B686" s="1399"/>
      <c r="C686" s="1293"/>
      <c r="D686" s="1399"/>
      <c r="E686" s="1399"/>
      <c r="F686" s="1399"/>
      <c r="G686" s="1399"/>
      <c r="H686" s="1043"/>
      <c r="I686" s="1399"/>
      <c r="J686" s="1043"/>
      <c r="K686" s="1043"/>
      <c r="L686" s="1043"/>
      <c r="M686" s="1043"/>
      <c r="N686" s="1090"/>
      <c r="O686" s="1090"/>
      <c r="P686" s="1090"/>
      <c r="Q686" s="1091"/>
      <c r="R686" s="1089"/>
      <c r="S686" s="1089"/>
      <c r="T686" s="1089"/>
      <c r="U686" s="1089"/>
      <c r="V686" s="1398"/>
      <c r="W686" s="1398"/>
      <c r="X686" s="1398"/>
      <c r="Y686" s="754" t="s">
        <v>230</v>
      </c>
      <c r="Z686" s="754" t="s">
        <v>230</v>
      </c>
      <c r="AA686" s="754" t="s">
        <v>230</v>
      </c>
      <c r="AB686" s="754" t="s">
        <v>230</v>
      </c>
      <c r="AC686" s="754" t="s">
        <v>20650</v>
      </c>
      <c r="AD686" s="1383" t="s">
        <v>6499</v>
      </c>
      <c r="AE686" s="1399" t="s">
        <v>6497</v>
      </c>
      <c r="AF686" s="1399" t="s">
        <v>20651</v>
      </c>
      <c r="AG686" s="377" t="s">
        <v>22850</v>
      </c>
      <c r="AH686" s="1686" t="s">
        <v>22844</v>
      </c>
      <c r="AI686" s="1089">
        <v>0.19</v>
      </c>
      <c r="AJ686" s="61">
        <v>47</v>
      </c>
      <c r="AK686" s="40">
        <f>AJ686*AI686/365</f>
        <v>2.4465753424657535E-2</v>
      </c>
      <c r="AL686" s="40">
        <v>0</v>
      </c>
      <c r="AM686" s="41">
        <f>SUBTOTAL(9,AK686:AL686)</f>
        <v>2.4465753424657535E-2</v>
      </c>
      <c r="AN686" s="378"/>
      <c r="AO686" s="378"/>
      <c r="AP686" s="378"/>
      <c r="AQ686" s="830"/>
      <c r="AR686" s="484"/>
      <c r="AS686" s="786"/>
      <c r="AT686" s="1399"/>
      <c r="AU686" s="1043"/>
      <c r="AV686" s="383"/>
      <c r="AW686" s="1399"/>
      <c r="AX686" s="2460" t="s">
        <v>20653</v>
      </c>
      <c r="AY686" s="2401"/>
    </row>
    <row r="687" spans="1:51" s="8" customFormat="1" ht="15.95" customHeight="1" x14ac:dyDescent="0.25">
      <c r="A687" s="182">
        <v>122</v>
      </c>
      <c r="B687" s="170" t="s">
        <v>53</v>
      </c>
      <c r="C687" s="170" t="s">
        <v>59</v>
      </c>
      <c r="D687" s="166" t="s">
        <v>19112</v>
      </c>
      <c r="E687" s="166" t="s">
        <v>1538</v>
      </c>
      <c r="F687" s="166" t="s">
        <v>1539</v>
      </c>
      <c r="G687" s="166"/>
      <c r="H687" s="166" t="s">
        <v>219</v>
      </c>
      <c r="I687" s="166" t="s">
        <v>316</v>
      </c>
      <c r="J687" s="166" t="s">
        <v>221</v>
      </c>
      <c r="K687" s="166" t="s">
        <v>222</v>
      </c>
      <c r="L687" s="166" t="s">
        <v>221</v>
      </c>
      <c r="M687" s="166" t="s">
        <v>222</v>
      </c>
      <c r="N687" s="186">
        <v>4</v>
      </c>
      <c r="O687" s="186">
        <v>1.5</v>
      </c>
      <c r="P687" s="186">
        <v>6</v>
      </c>
      <c r="Q687" s="184">
        <v>2</v>
      </c>
      <c r="R687" s="183"/>
      <c r="S687" s="183">
        <v>1</v>
      </c>
      <c r="T687" s="183"/>
      <c r="U687" s="183">
        <v>0</v>
      </c>
      <c r="V687" s="183"/>
      <c r="W687" s="183"/>
      <c r="X687" s="183"/>
      <c r="Y687" s="166" t="s">
        <v>62</v>
      </c>
      <c r="Z687" s="170" t="s">
        <v>224</v>
      </c>
      <c r="AA687" s="197" t="s">
        <v>225</v>
      </c>
      <c r="AB687" s="166" t="s">
        <v>1540</v>
      </c>
      <c r="AC687" s="166" t="s">
        <v>1541</v>
      </c>
      <c r="AD687" s="166" t="s">
        <v>1542</v>
      </c>
      <c r="AE687" s="166" t="s">
        <v>1543</v>
      </c>
      <c r="AF687" s="166" t="s">
        <v>528</v>
      </c>
      <c r="AG687" s="165" t="s">
        <v>230</v>
      </c>
      <c r="AH687" s="203" t="s">
        <v>59</v>
      </c>
      <c r="AI687" s="167">
        <v>0.114</v>
      </c>
      <c r="AJ687" s="922">
        <v>648.1</v>
      </c>
      <c r="AK687" s="167">
        <v>0.15447863013698629</v>
      </c>
      <c r="AL687" s="167">
        <v>4.7941643835616436E-2</v>
      </c>
      <c r="AM687" s="187">
        <f>AK687+AL687</f>
        <v>0.20242027397260273</v>
      </c>
      <c r="AN687" s="167">
        <f>SUM(AK687:AK692)</f>
        <v>0.78260671232876722</v>
      </c>
      <c r="AO687" s="167">
        <f>SUM(AL687:AL692)</f>
        <v>0.23991904109589041</v>
      </c>
      <c r="AP687" s="167">
        <f>SUM(AM687:AM692)</f>
        <v>1.0225257534246577</v>
      </c>
      <c r="AQ687" s="372">
        <f>AP687*30</f>
        <v>30.67577260273973</v>
      </c>
      <c r="AR687" s="189" t="s">
        <v>231</v>
      </c>
      <c r="AS687" s="190" t="s">
        <v>431</v>
      </c>
      <c r="AT687" s="166" t="s">
        <v>232</v>
      </c>
      <c r="AU687" s="166" t="s">
        <v>59</v>
      </c>
      <c r="AV687" s="915" t="s">
        <v>1544</v>
      </c>
      <c r="AW687" s="166" t="s">
        <v>234</v>
      </c>
      <c r="AX687" s="46"/>
      <c r="AY687" s="2391"/>
    </row>
    <row r="688" spans="1:51" s="8" customFormat="1" ht="15.95" customHeight="1" x14ac:dyDescent="0.25">
      <c r="A688" s="36"/>
      <c r="B688" s="1029"/>
      <c r="C688" s="2"/>
      <c r="D688" s="1029"/>
      <c r="E688" s="1029"/>
      <c r="F688" s="1029"/>
      <c r="G688" s="1029"/>
      <c r="H688" s="1029"/>
      <c r="I688" s="1029"/>
      <c r="J688" s="1029"/>
      <c r="K688" s="1029"/>
      <c r="L688" s="1029"/>
      <c r="M688" s="1029"/>
      <c r="N688" s="1036"/>
      <c r="O688" s="1036"/>
      <c r="P688" s="1557"/>
      <c r="Q688" s="1056"/>
      <c r="R688" s="61"/>
      <c r="S688" s="61"/>
      <c r="T688" s="448"/>
      <c r="U688" s="61"/>
      <c r="V688" s="448"/>
      <c r="W688" s="448"/>
      <c r="X688" s="448"/>
      <c r="Y688" s="1985" t="s">
        <v>230</v>
      </c>
      <c r="Z688" s="1985" t="s">
        <v>230</v>
      </c>
      <c r="AA688" s="1985" t="s">
        <v>230</v>
      </c>
      <c r="AB688" s="1985" t="s">
        <v>230</v>
      </c>
      <c r="AC688" s="1985" t="s">
        <v>230</v>
      </c>
      <c r="AD688" s="1985" t="s">
        <v>230</v>
      </c>
      <c r="AE688" s="1029" t="s">
        <v>1543</v>
      </c>
      <c r="AF688" s="1029" t="s">
        <v>286</v>
      </c>
      <c r="AG688" s="39" t="s">
        <v>230</v>
      </c>
      <c r="AH688" s="1" t="s">
        <v>59</v>
      </c>
      <c r="AI688" s="40">
        <v>0.114</v>
      </c>
      <c r="AJ688" s="45">
        <v>625.6</v>
      </c>
      <c r="AK688" s="40">
        <v>0.14911561643835616</v>
      </c>
      <c r="AL688" s="40">
        <v>4.6277260273972609E-2</v>
      </c>
      <c r="AM688" s="41">
        <v>0.19539287671232877</v>
      </c>
      <c r="AN688" s="40"/>
      <c r="AO688" s="40"/>
      <c r="AP688" s="40"/>
      <c r="AQ688" s="367"/>
      <c r="AR688" s="42"/>
      <c r="AS688" s="43"/>
      <c r="AT688" s="1029"/>
      <c r="AU688" s="1029"/>
      <c r="AV688" s="44"/>
      <c r="AW688" s="1029"/>
      <c r="AX688" s="46"/>
      <c r="AY688" s="2391"/>
    </row>
    <row r="689" spans="1:51" s="8" customFormat="1" ht="15.95" customHeight="1" x14ac:dyDescent="0.25">
      <c r="A689" s="36"/>
      <c r="B689" s="1029"/>
      <c r="C689" s="2"/>
      <c r="D689" s="1029"/>
      <c r="E689" s="1029"/>
      <c r="F689" s="1029"/>
      <c r="G689" s="1029"/>
      <c r="H689" s="1029"/>
      <c r="I689" s="1029"/>
      <c r="J689" s="1029"/>
      <c r="K689" s="1029"/>
      <c r="L689" s="1029"/>
      <c r="M689" s="1029"/>
      <c r="N689" s="1036"/>
      <c r="O689" s="1036"/>
      <c r="P689" s="1557"/>
      <c r="Q689" s="1056"/>
      <c r="R689" s="61"/>
      <c r="S689" s="61"/>
      <c r="T689" s="448"/>
      <c r="U689" s="61"/>
      <c r="V689" s="448"/>
      <c r="W689" s="448"/>
      <c r="X689" s="448"/>
      <c r="Y689" s="1985" t="s">
        <v>230</v>
      </c>
      <c r="Z689" s="1985" t="s">
        <v>230</v>
      </c>
      <c r="AA689" s="1985" t="s">
        <v>230</v>
      </c>
      <c r="AB689" s="1985" t="s">
        <v>230</v>
      </c>
      <c r="AC689" s="1985" t="s">
        <v>230</v>
      </c>
      <c r="AD689" s="1985" t="s">
        <v>230</v>
      </c>
      <c r="AE689" s="1029" t="s">
        <v>1543</v>
      </c>
      <c r="AF689" s="1029" t="s">
        <v>346</v>
      </c>
      <c r="AG689" s="39" t="s">
        <v>230</v>
      </c>
      <c r="AH689" s="1" t="s">
        <v>59</v>
      </c>
      <c r="AI689" s="40">
        <v>0.114</v>
      </c>
      <c r="AJ689" s="45">
        <v>641.6</v>
      </c>
      <c r="AK689" s="40">
        <v>0.15292931506849314</v>
      </c>
      <c r="AL689" s="40">
        <v>4.7460821917808219E-2</v>
      </c>
      <c r="AM689" s="41">
        <v>0.20039013698630137</v>
      </c>
      <c r="AN689" s="40"/>
      <c r="AO689" s="40"/>
      <c r="AP689" s="40"/>
      <c r="AQ689" s="1644"/>
      <c r="AR689" s="1034"/>
      <c r="AS689" s="45"/>
      <c r="AT689" s="1029"/>
      <c r="AU689" s="1029"/>
      <c r="AV689" s="46"/>
      <c r="AW689" s="1029"/>
      <c r="AX689" s="46"/>
      <c r="AY689" s="2391"/>
    </row>
    <row r="690" spans="1:51" s="8" customFormat="1" ht="15.95" customHeight="1" x14ac:dyDescent="0.25">
      <c r="A690" s="36"/>
      <c r="B690" s="1029"/>
      <c r="C690" s="2"/>
      <c r="D690" s="1029"/>
      <c r="E690" s="1029"/>
      <c r="F690" s="1029"/>
      <c r="G690" s="1029"/>
      <c r="H690" s="1029"/>
      <c r="I690" s="1029"/>
      <c r="J690" s="1029"/>
      <c r="K690" s="1029"/>
      <c r="L690" s="1029"/>
      <c r="M690" s="1029"/>
      <c r="N690" s="1036"/>
      <c r="O690" s="1036"/>
      <c r="P690" s="1557"/>
      <c r="Q690" s="1056"/>
      <c r="R690" s="61"/>
      <c r="S690" s="61"/>
      <c r="T690" s="448"/>
      <c r="U690" s="61"/>
      <c r="V690" s="448"/>
      <c r="W690" s="448"/>
      <c r="X690" s="448"/>
      <c r="Y690" s="1985" t="s">
        <v>230</v>
      </c>
      <c r="Z690" s="1985" t="s">
        <v>230</v>
      </c>
      <c r="AA690" s="1985" t="s">
        <v>230</v>
      </c>
      <c r="AB690" s="1985" t="s">
        <v>230</v>
      </c>
      <c r="AC690" s="1985" t="s">
        <v>230</v>
      </c>
      <c r="AD690" s="1985" t="s">
        <v>230</v>
      </c>
      <c r="AE690" s="1029" t="s">
        <v>1543</v>
      </c>
      <c r="AF690" s="1029" t="s">
        <v>347</v>
      </c>
      <c r="AG690" s="39" t="s">
        <v>230</v>
      </c>
      <c r="AH690" s="1" t="s">
        <v>59</v>
      </c>
      <c r="AI690" s="40">
        <v>0.114</v>
      </c>
      <c r="AJ690" s="62">
        <v>717.6</v>
      </c>
      <c r="AK690" s="40">
        <v>0.17104438356164384</v>
      </c>
      <c r="AL690" s="40">
        <v>5.3082739726027395E-2</v>
      </c>
      <c r="AM690" s="41">
        <v>0.22412712328767123</v>
      </c>
      <c r="AN690" s="40"/>
      <c r="AO690" s="40"/>
      <c r="AP690" s="40"/>
      <c r="AQ690" s="1644"/>
      <c r="AR690" s="1034"/>
      <c r="AS690" s="45"/>
      <c r="AT690" s="1029"/>
      <c r="AU690" s="1029"/>
      <c r="AV690" s="46"/>
      <c r="AW690" s="1029"/>
      <c r="AX690" s="46"/>
      <c r="AY690" s="2391"/>
    </row>
    <row r="691" spans="1:51" s="8" customFormat="1" ht="15.95" customHeight="1" x14ac:dyDescent="0.25">
      <c r="A691" s="36"/>
      <c r="B691" s="1029"/>
      <c r="C691" s="2"/>
      <c r="D691" s="1029"/>
      <c r="E691" s="1029"/>
      <c r="F691" s="1029"/>
      <c r="G691" s="1029"/>
      <c r="H691" s="1029"/>
      <c r="I691" s="1029"/>
      <c r="J691" s="1029"/>
      <c r="K691" s="1029"/>
      <c r="L691" s="1029"/>
      <c r="M691" s="1029"/>
      <c r="N691" s="1036"/>
      <c r="O691" s="1036"/>
      <c r="P691" s="1557"/>
      <c r="Q691" s="1056"/>
      <c r="R691" s="61"/>
      <c r="S691" s="61"/>
      <c r="T691" s="448"/>
      <c r="U691" s="61"/>
      <c r="V691" s="448"/>
      <c r="W691" s="448"/>
      <c r="X691" s="448"/>
      <c r="Y691" s="1985" t="s">
        <v>230</v>
      </c>
      <c r="Z691" s="1985" t="s">
        <v>230</v>
      </c>
      <c r="AA691" s="1985" t="s">
        <v>230</v>
      </c>
      <c r="AB691" s="1985" t="s">
        <v>230</v>
      </c>
      <c r="AC691" s="1985" t="s">
        <v>230</v>
      </c>
      <c r="AD691" s="1985" t="s">
        <v>230</v>
      </c>
      <c r="AE691" s="1029" t="s">
        <v>1543</v>
      </c>
      <c r="AF691" s="1029" t="s">
        <v>348</v>
      </c>
      <c r="AG691" s="39" t="s">
        <v>230</v>
      </c>
      <c r="AH691" s="1" t="s">
        <v>59</v>
      </c>
      <c r="AI691" s="40">
        <v>0.114</v>
      </c>
      <c r="AJ691" s="62">
        <v>610.45000000000005</v>
      </c>
      <c r="AK691" s="40">
        <v>0.14550452054794522</v>
      </c>
      <c r="AL691" s="40">
        <v>4.5156575342465755E-2</v>
      </c>
      <c r="AM691" s="41">
        <v>0.19066109589041097</v>
      </c>
      <c r="AN691" s="40"/>
      <c r="AO691" s="40"/>
      <c r="AP691" s="40"/>
      <c r="AQ691" s="1644"/>
      <c r="AR691" s="1034"/>
      <c r="AS691" s="45"/>
      <c r="AT691" s="1029"/>
      <c r="AU691" s="1029"/>
      <c r="AV691" s="46"/>
      <c r="AW691" s="1029"/>
      <c r="AX691" s="46"/>
      <c r="AY691" s="2391"/>
    </row>
    <row r="692" spans="1:51" s="1099" customFormat="1" ht="15.95" customHeight="1" x14ac:dyDescent="0.2">
      <c r="A692" s="1061"/>
      <c r="B692" s="1494"/>
      <c r="C692" s="1062"/>
      <c r="D692" s="1494"/>
      <c r="E692" s="1494"/>
      <c r="F692" s="1494"/>
      <c r="G692" s="1494"/>
      <c r="H692" s="1494"/>
      <c r="I692" s="1494"/>
      <c r="J692" s="1494"/>
      <c r="K692" s="1494"/>
      <c r="L692" s="1494"/>
      <c r="M692" s="1494"/>
      <c r="N692" s="379"/>
      <c r="O692" s="379"/>
      <c r="P692" s="379"/>
      <c r="Q692" s="1091"/>
      <c r="R692" s="1089"/>
      <c r="S692" s="1089"/>
      <c r="T692" s="1492"/>
      <c r="U692" s="1089"/>
      <c r="V692" s="1492"/>
      <c r="W692" s="1492"/>
      <c r="X692" s="1492"/>
      <c r="Y692" s="1983" t="s">
        <v>230</v>
      </c>
      <c r="Z692" s="1983" t="s">
        <v>230</v>
      </c>
      <c r="AA692" s="1983" t="s">
        <v>230</v>
      </c>
      <c r="AB692" s="1983" t="s">
        <v>230</v>
      </c>
      <c r="AC692" s="1494" t="s">
        <v>21268</v>
      </c>
      <c r="AD692" s="1383" t="s">
        <v>21269</v>
      </c>
      <c r="AE692" s="1494" t="s">
        <v>1543</v>
      </c>
      <c r="AF692" s="1494" t="s">
        <v>21286</v>
      </c>
      <c r="AG692" s="377" t="s">
        <v>21273</v>
      </c>
      <c r="AH692" s="754" t="s">
        <v>23912</v>
      </c>
      <c r="AI692" s="379">
        <v>0.87</v>
      </c>
      <c r="AJ692" s="1505">
        <v>4</v>
      </c>
      <c r="AK692" s="378">
        <f>AJ692*AI692/365</f>
        <v>9.5342465753424661E-3</v>
      </c>
      <c r="AL692" s="378">
        <v>0</v>
      </c>
      <c r="AM692" s="380">
        <f>SUBTOTAL(9,AK692:AL692)</f>
        <v>9.5342465753424661E-3</v>
      </c>
      <c r="AN692" s="378"/>
      <c r="AO692" s="378"/>
      <c r="AP692" s="378"/>
      <c r="AQ692" s="830"/>
      <c r="AR692" s="484"/>
      <c r="AS692" s="786"/>
      <c r="AT692" s="1494"/>
      <c r="AU692" s="1494"/>
      <c r="AV692" s="383"/>
      <c r="AW692" s="1494"/>
      <c r="AX692" s="383" t="s">
        <v>21283</v>
      </c>
      <c r="AY692" s="2401"/>
    </row>
    <row r="693" spans="1:51" s="8" customFormat="1" ht="15.95" customHeight="1" x14ac:dyDescent="0.25">
      <c r="A693" s="734"/>
      <c r="B693" s="735"/>
      <c r="C693" s="988"/>
      <c r="D693" s="735"/>
      <c r="E693" s="735"/>
      <c r="F693" s="735"/>
      <c r="G693" s="735"/>
      <c r="H693" s="735"/>
      <c r="I693" s="735"/>
      <c r="J693" s="735"/>
      <c r="K693" s="735"/>
      <c r="L693" s="735"/>
      <c r="M693" s="735"/>
      <c r="N693" s="743"/>
      <c r="O693" s="743"/>
      <c r="P693" s="743"/>
      <c r="Q693" s="738"/>
      <c r="R693" s="740"/>
      <c r="S693" s="740"/>
      <c r="T693" s="739"/>
      <c r="U693" s="740"/>
      <c r="V693" s="739"/>
      <c r="W693" s="739"/>
      <c r="X693" s="739"/>
      <c r="Y693" s="1977" t="s">
        <v>230</v>
      </c>
      <c r="Z693" s="1977" t="s">
        <v>230</v>
      </c>
      <c r="AA693" s="1977" t="s">
        <v>230</v>
      </c>
      <c r="AB693" s="1977" t="s">
        <v>230</v>
      </c>
      <c r="AC693" s="735"/>
      <c r="AD693" s="735"/>
      <c r="AE693" s="735" t="s">
        <v>1543</v>
      </c>
      <c r="AF693" s="735" t="s">
        <v>1545</v>
      </c>
      <c r="AG693" s="1986">
        <v>1175074016259</v>
      </c>
      <c r="AH693" s="735" t="s">
        <v>17046</v>
      </c>
      <c r="AI693" s="743">
        <v>0.87</v>
      </c>
      <c r="AJ693" s="744">
        <v>11</v>
      </c>
      <c r="AK693" s="828">
        <f>AJ693*AI693/365</f>
        <v>2.621917808219178E-2</v>
      </c>
      <c r="AL693" s="828">
        <v>0</v>
      </c>
      <c r="AM693" s="745">
        <f>SUBTOTAL(9,AK693:AL693)</f>
        <v>2.621917808219178E-2</v>
      </c>
      <c r="AN693" s="828"/>
      <c r="AO693" s="828"/>
      <c r="AP693" s="828"/>
      <c r="AQ693" s="1668"/>
      <c r="AR693" s="1104"/>
      <c r="AS693" s="1105"/>
      <c r="AT693" s="735"/>
      <c r="AU693" s="735"/>
      <c r="AV693" s="1103"/>
      <c r="AW693" s="735"/>
      <c r="AX693" s="1103" t="s">
        <v>23911</v>
      </c>
      <c r="AY693" s="2391"/>
    </row>
    <row r="694" spans="1:51" s="8" customFormat="1" ht="15.95" customHeight="1" x14ac:dyDescent="0.25">
      <c r="A694" s="182">
        <v>123</v>
      </c>
      <c r="B694" s="170" t="s">
        <v>53</v>
      </c>
      <c r="C694" s="170" t="s">
        <v>59</v>
      </c>
      <c r="D694" s="166" t="s">
        <v>25552</v>
      </c>
      <c r="E694" s="166" t="s">
        <v>1547</v>
      </c>
      <c r="F694" s="166" t="s">
        <v>1548</v>
      </c>
      <c r="G694" s="166"/>
      <c r="H694" s="166" t="s">
        <v>219</v>
      </c>
      <c r="I694" s="166" t="s">
        <v>316</v>
      </c>
      <c r="J694" s="166" t="s">
        <v>221</v>
      </c>
      <c r="K694" s="166" t="s">
        <v>222</v>
      </c>
      <c r="L694" s="166" t="s">
        <v>221</v>
      </c>
      <c r="M694" s="166" t="s">
        <v>223</v>
      </c>
      <c r="N694" s="186">
        <v>6</v>
      </c>
      <c r="O694" s="186">
        <v>1.5</v>
      </c>
      <c r="P694" s="186">
        <v>9</v>
      </c>
      <c r="Q694" s="184">
        <v>4</v>
      </c>
      <c r="R694" s="183"/>
      <c r="S694" s="183">
        <v>1</v>
      </c>
      <c r="T694" s="183"/>
      <c r="U694" s="183">
        <v>0</v>
      </c>
      <c r="V694" s="183"/>
      <c r="W694" s="183"/>
      <c r="X694" s="183"/>
      <c r="Y694" s="166" t="s">
        <v>62</v>
      </c>
      <c r="Z694" s="170" t="s">
        <v>224</v>
      </c>
      <c r="AA694" s="197" t="s">
        <v>225</v>
      </c>
      <c r="AB694" s="166" t="s">
        <v>1540</v>
      </c>
      <c r="AC694" s="166" t="s">
        <v>1541</v>
      </c>
      <c r="AD694" s="166" t="s">
        <v>1542</v>
      </c>
      <c r="AE694" s="166" t="s">
        <v>1543</v>
      </c>
      <c r="AF694" s="166" t="s">
        <v>349</v>
      </c>
      <c r="AG694" s="165" t="s">
        <v>230</v>
      </c>
      <c r="AH694" s="203" t="s">
        <v>59</v>
      </c>
      <c r="AI694" s="167">
        <v>0.114</v>
      </c>
      <c r="AJ694" s="225">
        <v>2699.7</v>
      </c>
      <c r="AK694" s="167">
        <v>0.64349013698630131</v>
      </c>
      <c r="AL694" s="167">
        <v>0.19970383561643834</v>
      </c>
      <c r="AM694" s="187">
        <f>AK694+AL694</f>
        <v>0.84319397260273965</v>
      </c>
      <c r="AN694" s="167">
        <f>SUM(AK694:AK703)</f>
        <v>3.3700202054794524</v>
      </c>
      <c r="AO694" s="167">
        <f>SUM(AL694:AL703)</f>
        <v>0.97601789041095888</v>
      </c>
      <c r="AP694" s="167">
        <f>SUM(AM694:AM703)</f>
        <v>4.3463531643835616</v>
      </c>
      <c r="AQ694" s="372">
        <f>AP694*30</f>
        <v>130.39059493150685</v>
      </c>
      <c r="AR694" s="189" t="s">
        <v>231</v>
      </c>
      <c r="AS694" s="190" t="s">
        <v>431</v>
      </c>
      <c r="AT694" s="166" t="s">
        <v>232</v>
      </c>
      <c r="AU694" s="166" t="s">
        <v>59</v>
      </c>
      <c r="AV694" s="915" t="s">
        <v>1549</v>
      </c>
      <c r="AW694" s="166" t="s">
        <v>234</v>
      </c>
      <c r="AX694" s="46"/>
      <c r="AY694" s="2391"/>
    </row>
    <row r="695" spans="1:51" s="8" customFormat="1" ht="15.95" customHeight="1" x14ac:dyDescent="0.25">
      <c r="A695" s="36"/>
      <c r="B695" s="1029"/>
      <c r="C695" s="2"/>
      <c r="D695" s="1029"/>
      <c r="E695" s="1029"/>
      <c r="F695" s="1029"/>
      <c r="G695" s="1029"/>
      <c r="H695" s="1029"/>
      <c r="I695" s="1029"/>
      <c r="J695" s="1029"/>
      <c r="K695" s="1029"/>
      <c r="L695" s="1029"/>
      <c r="M695" s="1029"/>
      <c r="N695" s="1036"/>
      <c r="O695" s="1036"/>
      <c r="P695" s="1557"/>
      <c r="Q695" s="1056"/>
      <c r="R695" s="61"/>
      <c r="S695" s="61"/>
      <c r="T695" s="448"/>
      <c r="U695" s="61"/>
      <c r="V695" s="448"/>
      <c r="W695" s="448"/>
      <c r="X695" s="448"/>
      <c r="Y695" s="1983" t="s">
        <v>230</v>
      </c>
      <c r="Z695" s="1983" t="s">
        <v>230</v>
      </c>
      <c r="AA695" s="1983" t="s">
        <v>230</v>
      </c>
      <c r="AB695" s="1983" t="s">
        <v>230</v>
      </c>
      <c r="AC695" s="1029"/>
      <c r="AD695" s="1029"/>
      <c r="AE695" s="1029" t="s">
        <v>1543</v>
      </c>
      <c r="AF695" s="1029" t="s">
        <v>350</v>
      </c>
      <c r="AG695" s="39" t="s">
        <v>230</v>
      </c>
      <c r="AH695" s="1" t="s">
        <v>59</v>
      </c>
      <c r="AI695" s="40">
        <v>0.114</v>
      </c>
      <c r="AJ695" s="62">
        <v>3100.1</v>
      </c>
      <c r="AK695" s="40">
        <v>0.73892794520547933</v>
      </c>
      <c r="AL695" s="40">
        <v>0.22932246575342463</v>
      </c>
      <c r="AM695" s="41">
        <v>0.96825041095890396</v>
      </c>
      <c r="AN695" s="40"/>
      <c r="AO695" s="40"/>
      <c r="AP695" s="40"/>
      <c r="AQ695" s="367"/>
      <c r="AR695" s="42"/>
      <c r="AS695" s="43"/>
      <c r="AT695" s="1029"/>
      <c r="AU695" s="1029"/>
      <c r="AV695" s="44"/>
      <c r="AW695" s="1029"/>
      <c r="AX695" s="46"/>
      <c r="AY695" s="2391"/>
    </row>
    <row r="696" spans="1:51" s="8" customFormat="1" ht="15.95" customHeight="1" x14ac:dyDescent="0.25">
      <c r="A696" s="36"/>
      <c r="B696" s="1029"/>
      <c r="C696" s="2"/>
      <c r="D696" s="1029"/>
      <c r="E696" s="1029"/>
      <c r="F696" s="1029"/>
      <c r="G696" s="1029"/>
      <c r="H696" s="1029"/>
      <c r="I696" s="1029"/>
      <c r="J696" s="1029"/>
      <c r="K696" s="1029"/>
      <c r="L696" s="1029"/>
      <c r="M696" s="1029"/>
      <c r="N696" s="1036"/>
      <c r="O696" s="1036"/>
      <c r="P696" s="1557"/>
      <c r="Q696" s="1056"/>
      <c r="R696" s="61"/>
      <c r="S696" s="61"/>
      <c r="T696" s="448"/>
      <c r="U696" s="61"/>
      <c r="V696" s="448"/>
      <c r="W696" s="448"/>
      <c r="X696" s="448"/>
      <c r="Y696" s="1983" t="s">
        <v>230</v>
      </c>
      <c r="Z696" s="1983" t="s">
        <v>230</v>
      </c>
      <c r="AA696" s="1983" t="s">
        <v>230</v>
      </c>
      <c r="AB696" s="1983" t="s">
        <v>230</v>
      </c>
      <c r="AC696" s="1029"/>
      <c r="AD696" s="1029"/>
      <c r="AE696" s="1029" t="s">
        <v>1543</v>
      </c>
      <c r="AF696" s="1029" t="s">
        <v>351</v>
      </c>
      <c r="AG696" s="39" t="s">
        <v>230</v>
      </c>
      <c r="AH696" s="1" t="s">
        <v>59</v>
      </c>
      <c r="AI696" s="40">
        <v>0.114</v>
      </c>
      <c r="AJ696" s="62">
        <v>3278.2</v>
      </c>
      <c r="AK696" s="40">
        <v>0.78137917808219171</v>
      </c>
      <c r="AL696" s="40">
        <v>0.24249698630136984</v>
      </c>
      <c r="AM696" s="41">
        <v>1.0238761643835614</v>
      </c>
      <c r="AN696" s="40"/>
      <c r="AO696" s="40"/>
      <c r="AP696" s="40"/>
      <c r="AQ696" s="1644"/>
      <c r="AR696" s="1034"/>
      <c r="AS696" s="45"/>
      <c r="AT696" s="1029"/>
      <c r="AU696" s="1029"/>
      <c r="AV696" s="46"/>
      <c r="AW696" s="1029"/>
      <c r="AX696" s="46"/>
      <c r="AY696" s="2391"/>
    </row>
    <row r="697" spans="1:51" s="8" customFormat="1" ht="15.95" customHeight="1" x14ac:dyDescent="0.25">
      <c r="A697" s="36"/>
      <c r="B697" s="1029"/>
      <c r="C697" s="2"/>
      <c r="D697" s="1029"/>
      <c r="E697" s="1029"/>
      <c r="F697" s="1029"/>
      <c r="G697" s="1029"/>
      <c r="H697" s="1029"/>
      <c r="I697" s="1029"/>
      <c r="J697" s="1029"/>
      <c r="K697" s="1029"/>
      <c r="L697" s="1029"/>
      <c r="M697" s="1029"/>
      <c r="N697" s="1036"/>
      <c r="O697" s="1036"/>
      <c r="P697" s="1557"/>
      <c r="Q697" s="1056"/>
      <c r="R697" s="61"/>
      <c r="S697" s="61"/>
      <c r="T697" s="448"/>
      <c r="U697" s="61"/>
      <c r="V697" s="448"/>
      <c r="W697" s="448"/>
      <c r="X697" s="448"/>
      <c r="Y697" s="1983" t="s">
        <v>230</v>
      </c>
      <c r="Z697" s="1983" t="s">
        <v>230</v>
      </c>
      <c r="AA697" s="1983" t="s">
        <v>230</v>
      </c>
      <c r="AB697" s="1983" t="s">
        <v>230</v>
      </c>
      <c r="AC697" s="1029"/>
      <c r="AD697" s="1029"/>
      <c r="AE697" s="1029" t="s">
        <v>1543</v>
      </c>
      <c r="AF697" s="1029" t="s">
        <v>1550</v>
      </c>
      <c r="AG697" s="39" t="s">
        <v>230</v>
      </c>
      <c r="AH697" s="1" t="s">
        <v>58</v>
      </c>
      <c r="AI697" s="40">
        <v>7.5300000000000006E-2</v>
      </c>
      <c r="AJ697" s="62">
        <v>6243.85</v>
      </c>
      <c r="AK697" s="40">
        <f>AJ697*0.0575/365</f>
        <v>0.98362020547945217</v>
      </c>
      <c r="AL697" s="40">
        <f>AJ697*0.0178/365</f>
        <v>0.30449460273972606</v>
      </c>
      <c r="AM697" s="40">
        <f>AK697+AL697</f>
        <v>1.2881148082191782</v>
      </c>
      <c r="AN697" s="40"/>
      <c r="AO697" s="40"/>
      <c r="AP697" s="40"/>
      <c r="AQ697" s="368"/>
      <c r="AR697" s="47"/>
      <c r="AS697" s="48"/>
      <c r="AT697" s="1029"/>
      <c r="AU697" s="1029"/>
      <c r="AV697" s="46"/>
      <c r="AW697" s="1029"/>
      <c r="AX697" s="46"/>
      <c r="AY697" s="2391"/>
    </row>
    <row r="698" spans="1:51" s="8" customFormat="1" ht="15.95" customHeight="1" x14ac:dyDescent="0.25">
      <c r="A698" s="36"/>
      <c r="B698" s="1029"/>
      <c r="C698" s="2"/>
      <c r="D698" s="1029"/>
      <c r="E698" s="1029"/>
      <c r="F698" s="1029"/>
      <c r="G698" s="1029"/>
      <c r="H698" s="1029"/>
      <c r="I698" s="1029"/>
      <c r="J698" s="1029"/>
      <c r="K698" s="1029"/>
      <c r="L698" s="1029"/>
      <c r="M698" s="1029"/>
      <c r="N698" s="1036"/>
      <c r="O698" s="1036"/>
      <c r="P698" s="1557"/>
      <c r="Q698" s="1056"/>
      <c r="R698" s="61"/>
      <c r="S698" s="61"/>
      <c r="T698" s="448"/>
      <c r="U698" s="61"/>
      <c r="V698" s="448"/>
      <c r="W698" s="448"/>
      <c r="X698" s="448"/>
      <c r="Y698" s="1983" t="s">
        <v>230</v>
      </c>
      <c r="Z698" s="1983" t="s">
        <v>230</v>
      </c>
      <c r="AA698" s="1983" t="s">
        <v>230</v>
      </c>
      <c r="AB698" s="1983" t="s">
        <v>230</v>
      </c>
      <c r="AC698" s="1029"/>
      <c r="AD698" s="1029"/>
      <c r="AE698" s="1029" t="s">
        <v>1543</v>
      </c>
      <c r="AF698" s="2647" t="s">
        <v>247</v>
      </c>
      <c r="AG698" s="39">
        <v>1037724007276</v>
      </c>
      <c r="AH698" s="1029" t="s">
        <v>17036</v>
      </c>
      <c r="AI698" s="1036">
        <v>0.87</v>
      </c>
      <c r="AJ698" s="37">
        <v>3</v>
      </c>
      <c r="AK698" s="40">
        <f t="shared" ref="AK698:AK703" si="71">AJ698*AI698/365</f>
        <v>7.1506849315068491E-3</v>
      </c>
      <c r="AL698" s="40">
        <v>0</v>
      </c>
      <c r="AM698" s="41">
        <f>SUBTOTAL(9,AK698:AL698)</f>
        <v>7.1506849315068491E-3</v>
      </c>
      <c r="AN698" s="40"/>
      <c r="AO698" s="40"/>
      <c r="AP698" s="40"/>
      <c r="AQ698" s="368"/>
      <c r="AR698" s="47"/>
      <c r="AS698" s="48"/>
      <c r="AT698" s="1029"/>
      <c r="AU698" s="1029"/>
      <c r="AV698" s="46"/>
      <c r="AW698" s="1029"/>
      <c r="AX698" s="46"/>
      <c r="AY698" s="2391"/>
    </row>
    <row r="699" spans="1:51" s="1099" customFormat="1" ht="15.95" customHeight="1" x14ac:dyDescent="0.25">
      <c r="A699" s="1061"/>
      <c r="B699" s="1984"/>
      <c r="C699" s="1062"/>
      <c r="D699" s="1984"/>
      <c r="E699" s="1984"/>
      <c r="F699" s="1984"/>
      <c r="G699" s="1984"/>
      <c r="H699" s="1984"/>
      <c r="I699" s="1984"/>
      <c r="J699" s="1984"/>
      <c r="K699" s="1984"/>
      <c r="L699" s="1984"/>
      <c r="M699" s="1984"/>
      <c r="N699" s="1979"/>
      <c r="O699" s="1979"/>
      <c r="P699" s="1979"/>
      <c r="Q699" s="1091"/>
      <c r="R699" s="1089"/>
      <c r="S699" s="1089"/>
      <c r="T699" s="1981"/>
      <c r="U699" s="1089"/>
      <c r="V699" s="1406"/>
      <c r="W699" s="1981"/>
      <c r="X699" s="1981"/>
      <c r="Y699" s="1983" t="s">
        <v>230</v>
      </c>
      <c r="Z699" s="1983" t="s">
        <v>230</v>
      </c>
      <c r="AA699" s="1983" t="s">
        <v>230</v>
      </c>
      <c r="AB699" s="1983" t="s">
        <v>230</v>
      </c>
      <c r="AC699" s="1984" t="s">
        <v>23905</v>
      </c>
      <c r="AD699" s="1411" t="s">
        <v>23906</v>
      </c>
      <c r="AE699" s="1984" t="s">
        <v>1540</v>
      </c>
      <c r="AF699" s="1043" t="s">
        <v>23907</v>
      </c>
      <c r="AG699" s="1985" t="s">
        <v>23908</v>
      </c>
      <c r="AH699" s="1984" t="s">
        <v>23909</v>
      </c>
      <c r="AI699" s="1979">
        <v>0.87</v>
      </c>
      <c r="AJ699" s="1211">
        <v>11</v>
      </c>
      <c r="AK699" s="378">
        <f t="shared" si="71"/>
        <v>2.621917808219178E-2</v>
      </c>
      <c r="AL699" s="378">
        <v>0</v>
      </c>
      <c r="AM699" s="380">
        <f>SUM(AK699:AL699)</f>
        <v>2.621917808219178E-2</v>
      </c>
      <c r="AN699" s="378"/>
      <c r="AO699" s="378"/>
      <c r="AP699" s="378"/>
      <c r="AQ699" s="830"/>
      <c r="AR699" s="484"/>
      <c r="AS699" s="786"/>
      <c r="AT699" s="1984"/>
      <c r="AU699" s="1984"/>
      <c r="AV699" s="383"/>
      <c r="AW699" s="1984"/>
      <c r="AX699" s="2460" t="s">
        <v>23910</v>
      </c>
      <c r="AY699" s="2401"/>
    </row>
    <row r="700" spans="1:51" s="1099" customFormat="1" ht="15.95" customHeight="1" x14ac:dyDescent="0.25">
      <c r="A700" s="1061"/>
      <c r="B700" s="1402"/>
      <c r="C700" s="1062"/>
      <c r="D700" s="1402"/>
      <c r="E700" s="1402"/>
      <c r="F700" s="1402"/>
      <c r="G700" s="1402"/>
      <c r="H700" s="1402"/>
      <c r="I700" s="1402"/>
      <c r="J700" s="1402"/>
      <c r="K700" s="1402"/>
      <c r="L700" s="1402"/>
      <c r="M700" s="1402"/>
      <c r="N700" s="379"/>
      <c r="O700" s="379"/>
      <c r="P700" s="379"/>
      <c r="Q700" s="1091"/>
      <c r="R700" s="1089"/>
      <c r="S700" s="1089"/>
      <c r="T700" s="1400"/>
      <c r="U700" s="1089"/>
      <c r="V700" s="1406"/>
      <c r="W700" s="1400"/>
      <c r="X700" s="1400"/>
      <c r="Y700" s="1401" t="s">
        <v>230</v>
      </c>
      <c r="Z700" s="1401" t="s">
        <v>230</v>
      </c>
      <c r="AA700" s="1401" t="s">
        <v>230</v>
      </c>
      <c r="AB700" s="1401" t="s">
        <v>230</v>
      </c>
      <c r="AC700" s="1402" t="s">
        <v>18158</v>
      </c>
      <c r="AD700" s="1161" t="s">
        <v>6440</v>
      </c>
      <c r="AE700" s="1402" t="s">
        <v>18161</v>
      </c>
      <c r="AF700" s="1043" t="s">
        <v>20208</v>
      </c>
      <c r="AG700" s="377" t="s">
        <v>22851</v>
      </c>
      <c r="AH700" s="1686" t="s">
        <v>22844</v>
      </c>
      <c r="AI700" s="379">
        <v>0.19</v>
      </c>
      <c r="AJ700" s="1211">
        <v>82</v>
      </c>
      <c r="AK700" s="378">
        <f t="shared" si="71"/>
        <v>4.2684931506849315E-2</v>
      </c>
      <c r="AL700" s="378">
        <v>0</v>
      </c>
      <c r="AM700" s="380">
        <v>4.2999999999999997E-2</v>
      </c>
      <c r="AN700" s="378"/>
      <c r="AO700" s="378"/>
      <c r="AP700" s="378"/>
      <c r="AQ700" s="830"/>
      <c r="AR700" s="484"/>
      <c r="AS700" s="786"/>
      <c r="AT700" s="1402"/>
      <c r="AU700" s="1402"/>
      <c r="AV700" s="383"/>
      <c r="AW700" s="1402"/>
      <c r="AX700" s="2460" t="s">
        <v>18159</v>
      </c>
      <c r="AY700" s="2401"/>
    </row>
    <row r="701" spans="1:51" s="1099" customFormat="1" ht="15.95" customHeight="1" x14ac:dyDescent="0.25">
      <c r="A701" s="1061"/>
      <c r="B701" s="1402"/>
      <c r="C701" s="1062"/>
      <c r="D701" s="1402"/>
      <c r="E701" s="1402"/>
      <c r="F701" s="1402"/>
      <c r="G701" s="1402"/>
      <c r="H701" s="1402"/>
      <c r="I701" s="1402"/>
      <c r="J701" s="1402"/>
      <c r="K701" s="1402"/>
      <c r="L701" s="1402"/>
      <c r="M701" s="1402"/>
      <c r="N701" s="379"/>
      <c r="O701" s="379"/>
      <c r="P701" s="379"/>
      <c r="Q701" s="1091"/>
      <c r="R701" s="1089"/>
      <c r="S701" s="1089"/>
      <c r="T701" s="1400"/>
      <c r="U701" s="1089"/>
      <c r="V701" s="1406"/>
      <c r="W701" s="1400"/>
      <c r="X701" s="1400"/>
      <c r="Y701" s="1983" t="s">
        <v>230</v>
      </c>
      <c r="Z701" s="1983" t="s">
        <v>230</v>
      </c>
      <c r="AA701" s="1983" t="s">
        <v>230</v>
      </c>
      <c r="AB701" s="1983" t="s">
        <v>230</v>
      </c>
      <c r="AC701" s="1402" t="s">
        <v>20681</v>
      </c>
      <c r="AD701" s="1329" t="s">
        <v>20680</v>
      </c>
      <c r="AE701" s="1402" t="s">
        <v>20682</v>
      </c>
      <c r="AF701" s="1043" t="s">
        <v>20683</v>
      </c>
      <c r="AG701" s="377" t="s">
        <v>20684</v>
      </c>
      <c r="AH701" s="1402" t="s">
        <v>20647</v>
      </c>
      <c r="AI701" s="379">
        <v>0.37</v>
      </c>
      <c r="AJ701" s="1211">
        <v>35</v>
      </c>
      <c r="AK701" s="378">
        <f t="shared" si="71"/>
        <v>3.5479452054794518E-2</v>
      </c>
      <c r="AL701" s="378">
        <v>0</v>
      </c>
      <c r="AM701" s="380">
        <f>SUM(AK701:AL701)</f>
        <v>3.5479452054794518E-2</v>
      </c>
      <c r="AN701" s="378"/>
      <c r="AO701" s="378"/>
      <c r="AP701" s="378"/>
      <c r="AQ701" s="830"/>
      <c r="AR701" s="484"/>
      <c r="AS701" s="786"/>
      <c r="AT701" s="1402"/>
      <c r="AU701" s="1402"/>
      <c r="AV701" s="383"/>
      <c r="AW701" s="1402"/>
      <c r="AX701" s="2460" t="s">
        <v>20685</v>
      </c>
      <c r="AY701" s="2401"/>
    </row>
    <row r="702" spans="1:51" s="1099" customFormat="1" ht="15.95" customHeight="1" x14ac:dyDescent="0.25">
      <c r="A702" s="1061"/>
      <c r="B702" s="2590"/>
      <c r="C702" s="1062"/>
      <c r="D702" s="2590"/>
      <c r="E702" s="2590"/>
      <c r="F702" s="2590"/>
      <c r="G702" s="2590"/>
      <c r="H702" s="2590"/>
      <c r="I702" s="2590"/>
      <c r="J702" s="2590"/>
      <c r="K702" s="2590"/>
      <c r="L702" s="2590"/>
      <c r="M702" s="2590"/>
      <c r="N702" s="2586"/>
      <c r="O702" s="2586"/>
      <c r="P702" s="2586"/>
      <c r="Q702" s="1091"/>
      <c r="R702" s="1089"/>
      <c r="S702" s="1089"/>
      <c r="T702" s="2585"/>
      <c r="U702" s="1089"/>
      <c r="V702" s="1406"/>
      <c r="W702" s="2585"/>
      <c r="X702" s="2585"/>
      <c r="Y702" s="2589"/>
      <c r="Z702" s="2589"/>
      <c r="AA702" s="2589"/>
      <c r="AB702" s="2589"/>
      <c r="AC702" s="2590" t="s">
        <v>25576</v>
      </c>
      <c r="AD702" s="1329" t="s">
        <v>25582</v>
      </c>
      <c r="AE702" s="2590" t="s">
        <v>25583</v>
      </c>
      <c r="AF702" s="2590" t="s">
        <v>25579</v>
      </c>
      <c r="AG702" s="2591" t="s">
        <v>22803</v>
      </c>
      <c r="AH702" s="754" t="s">
        <v>25580</v>
      </c>
      <c r="AI702" s="2587">
        <v>0.14000000000000001</v>
      </c>
      <c r="AJ702" s="1211">
        <v>200</v>
      </c>
      <c r="AK702" s="378">
        <f>AJ702*AI702/365</f>
        <v>7.6712328767123292E-2</v>
      </c>
      <c r="AL702" s="378">
        <v>0</v>
      </c>
      <c r="AM702" s="380">
        <f>SUM(AK702:AL702)</f>
        <v>7.6712328767123292E-2</v>
      </c>
      <c r="AN702" s="378"/>
      <c r="AO702" s="378"/>
      <c r="AP702" s="378"/>
      <c r="AQ702" s="830"/>
      <c r="AR702" s="484"/>
      <c r="AS702" s="786"/>
      <c r="AT702" s="2590"/>
      <c r="AU702" s="2590"/>
      <c r="AV702" s="383"/>
      <c r="AW702" s="2590"/>
      <c r="AX702" s="2460" t="s">
        <v>25584</v>
      </c>
      <c r="AY702" s="2590"/>
    </row>
    <row r="703" spans="1:51" s="8" customFormat="1" ht="15.95" customHeight="1" x14ac:dyDescent="0.25">
      <c r="A703" s="36"/>
      <c r="B703" s="1378"/>
      <c r="C703" s="2"/>
      <c r="D703" s="1378"/>
      <c r="E703" s="1378"/>
      <c r="F703" s="1378"/>
      <c r="G703" s="1378"/>
      <c r="H703" s="1378"/>
      <c r="I703" s="1378"/>
      <c r="J703" s="1378"/>
      <c r="K703" s="1378"/>
      <c r="L703" s="1378"/>
      <c r="M703" s="1378"/>
      <c r="N703" s="1379"/>
      <c r="O703" s="1379"/>
      <c r="P703" s="1557"/>
      <c r="Q703" s="1056"/>
      <c r="R703" s="61"/>
      <c r="S703" s="61"/>
      <c r="T703" s="448"/>
      <c r="U703" s="61"/>
      <c r="V703" s="53"/>
      <c r="W703" s="448"/>
      <c r="X703" s="448"/>
      <c r="Y703" s="1983" t="s">
        <v>230</v>
      </c>
      <c r="Z703" s="1983" t="s">
        <v>230</v>
      </c>
      <c r="AA703" s="1983" t="s">
        <v>230</v>
      </c>
      <c r="AB703" s="1983" t="s">
        <v>230</v>
      </c>
      <c r="AC703" s="1377" t="s">
        <v>20572</v>
      </c>
      <c r="AD703" s="1329" t="s">
        <v>20573</v>
      </c>
      <c r="AE703" s="1377" t="s">
        <v>20574</v>
      </c>
      <c r="AF703" s="1043" t="s">
        <v>13436</v>
      </c>
      <c r="AG703" s="377" t="s">
        <v>20575</v>
      </c>
      <c r="AH703" s="1377" t="s">
        <v>18737</v>
      </c>
      <c r="AI703" s="2394">
        <v>1.1399999999999999</v>
      </c>
      <c r="AJ703" s="1639">
        <v>11</v>
      </c>
      <c r="AK703" s="40">
        <f t="shared" si="71"/>
        <v>3.4356164383561642E-2</v>
      </c>
      <c r="AL703" s="40">
        <v>0</v>
      </c>
      <c r="AM703" s="41">
        <f>SUBTOTAL(9,AK703:AL703)</f>
        <v>3.4356164383561642E-2</v>
      </c>
      <c r="AN703" s="40"/>
      <c r="AO703" s="40"/>
      <c r="AP703" s="40"/>
      <c r="AQ703" s="368"/>
      <c r="AR703" s="47"/>
      <c r="AS703" s="48"/>
      <c r="AT703" s="1378"/>
      <c r="AU703" s="1378"/>
      <c r="AV703" s="46"/>
      <c r="AW703" s="1378"/>
      <c r="AX703" s="2460" t="s">
        <v>20576</v>
      </c>
      <c r="AY703" s="2391"/>
    </row>
    <row r="704" spans="1:51" s="8" customFormat="1" ht="15.95" customHeight="1" x14ac:dyDescent="0.2">
      <c r="A704" s="182">
        <v>124</v>
      </c>
      <c r="B704" s="170" t="s">
        <v>53</v>
      </c>
      <c r="C704" s="170" t="s">
        <v>59</v>
      </c>
      <c r="D704" s="166" t="s">
        <v>19111</v>
      </c>
      <c r="E704" s="166" t="s">
        <v>1552</v>
      </c>
      <c r="F704" s="166" t="s">
        <v>1553</v>
      </c>
      <c r="G704" s="166"/>
      <c r="H704" s="166" t="s">
        <v>219</v>
      </c>
      <c r="I704" s="166" t="s">
        <v>316</v>
      </c>
      <c r="J704" s="166" t="s">
        <v>221</v>
      </c>
      <c r="K704" s="166" t="s">
        <v>222</v>
      </c>
      <c r="L704" s="166" t="s">
        <v>221</v>
      </c>
      <c r="M704" s="166" t="s">
        <v>223</v>
      </c>
      <c r="N704" s="186">
        <v>5</v>
      </c>
      <c r="O704" s="186">
        <v>1.5</v>
      </c>
      <c r="P704" s="186">
        <v>7.5</v>
      </c>
      <c r="Q704" s="184">
        <v>1</v>
      </c>
      <c r="R704" s="183"/>
      <c r="S704" s="183">
        <v>1</v>
      </c>
      <c r="T704" s="183"/>
      <c r="U704" s="183">
        <v>0</v>
      </c>
      <c r="V704" s="917"/>
      <c r="W704" s="183"/>
      <c r="X704" s="183">
        <v>1</v>
      </c>
      <c r="Y704" s="166" t="s">
        <v>62</v>
      </c>
      <c r="Z704" s="170" t="s">
        <v>224</v>
      </c>
      <c r="AA704" s="197" t="s">
        <v>225</v>
      </c>
      <c r="AB704" s="166" t="s">
        <v>1540</v>
      </c>
      <c r="AC704" s="166" t="s">
        <v>1541</v>
      </c>
      <c r="AD704" s="166" t="s">
        <v>1542</v>
      </c>
      <c r="AE704" s="166" t="s">
        <v>1554</v>
      </c>
      <c r="AF704" s="166" t="s">
        <v>349</v>
      </c>
      <c r="AG704" s="165" t="s">
        <v>230</v>
      </c>
      <c r="AH704" s="203" t="s">
        <v>59</v>
      </c>
      <c r="AI704" s="167">
        <v>0.114</v>
      </c>
      <c r="AJ704" s="922">
        <v>2770.91</v>
      </c>
      <c r="AK704" s="167">
        <v>0.66046347945205464</v>
      </c>
      <c r="AL704" s="167">
        <v>0.20497142465753421</v>
      </c>
      <c r="AM704" s="187">
        <f>AK704+AL704</f>
        <v>0.86543490410958879</v>
      </c>
      <c r="AN704" s="167">
        <f>SUM(AK704:AK706)</f>
        <v>1.4874785479452053</v>
      </c>
      <c r="AO704" s="167">
        <f>SUM(AL704:AL706)</f>
        <v>0.44919197260273969</v>
      </c>
      <c r="AP704" s="167">
        <f>SUM(AM704:AM706)</f>
        <v>1.9366705205479449</v>
      </c>
      <c r="AQ704" s="372">
        <f>AP704*30</f>
        <v>58.100115616438345</v>
      </c>
      <c r="AR704" s="189" t="s">
        <v>231</v>
      </c>
      <c r="AS704" s="190" t="s">
        <v>431</v>
      </c>
      <c r="AT704" s="166" t="s">
        <v>232</v>
      </c>
      <c r="AU704" s="166" t="s">
        <v>59</v>
      </c>
      <c r="AV704" s="915" t="s">
        <v>1555</v>
      </c>
      <c r="AW704" s="166" t="s">
        <v>234</v>
      </c>
      <c r="AX704" s="46"/>
      <c r="AY704" s="2391"/>
    </row>
    <row r="705" spans="1:51" s="8" customFormat="1" ht="15.95" customHeight="1" x14ac:dyDescent="0.25">
      <c r="A705" s="36"/>
      <c r="B705" s="1029"/>
      <c r="C705" s="2"/>
      <c r="D705" s="1029"/>
      <c r="E705" s="1029"/>
      <c r="F705" s="1029"/>
      <c r="G705" s="1029"/>
      <c r="H705" s="1029"/>
      <c r="I705" s="1029"/>
      <c r="J705" s="1029"/>
      <c r="K705" s="1029"/>
      <c r="L705" s="1029"/>
      <c r="M705" s="1029"/>
      <c r="N705" s="1036"/>
      <c r="O705" s="1036"/>
      <c r="P705" s="1557"/>
      <c r="Q705" s="1056"/>
      <c r="R705" s="61"/>
      <c r="S705" s="61"/>
      <c r="T705" s="448"/>
      <c r="U705" s="61"/>
      <c r="V705" s="448"/>
      <c r="W705" s="448"/>
      <c r="X705" s="448"/>
      <c r="Y705" s="1029"/>
      <c r="Z705" s="1029"/>
      <c r="AA705" s="1"/>
      <c r="AB705" s="1029"/>
      <c r="AC705" s="1029"/>
      <c r="AD705" s="1029"/>
      <c r="AE705" s="1029" t="s">
        <v>1554</v>
      </c>
      <c r="AF705" s="1029" t="s">
        <v>488</v>
      </c>
      <c r="AG705" s="39" t="s">
        <v>230</v>
      </c>
      <c r="AH705" s="1" t="s">
        <v>59</v>
      </c>
      <c r="AI705" s="40">
        <v>0.114</v>
      </c>
      <c r="AJ705" s="45">
        <v>3301.5</v>
      </c>
      <c r="AK705" s="40">
        <v>0.78693287671232881</v>
      </c>
      <c r="AL705" s="40">
        <v>0.24422054794520548</v>
      </c>
      <c r="AM705" s="41">
        <v>1.0311534246575342</v>
      </c>
      <c r="AN705" s="40"/>
      <c r="AO705" s="40"/>
      <c r="AP705" s="40"/>
      <c r="AQ705" s="367"/>
      <c r="AR705" s="42"/>
      <c r="AS705" s="43"/>
      <c r="AT705" s="1029"/>
      <c r="AU705" s="1029"/>
      <c r="AV705" s="44"/>
      <c r="AW705" s="1029"/>
      <c r="AX705" s="46"/>
      <c r="AY705" s="2391"/>
    </row>
    <row r="706" spans="1:51" s="8" customFormat="1" ht="15.95" customHeight="1" x14ac:dyDescent="0.25">
      <c r="A706" s="36"/>
      <c r="B706" s="1029"/>
      <c r="C706" s="2"/>
      <c r="D706" s="1029"/>
      <c r="E706" s="1029"/>
      <c r="F706" s="1029"/>
      <c r="G706" s="1029"/>
      <c r="H706" s="1029"/>
      <c r="I706" s="1029"/>
      <c r="J706" s="1029"/>
      <c r="K706" s="1029"/>
      <c r="L706" s="1029"/>
      <c r="M706" s="1029"/>
      <c r="N706" s="1036"/>
      <c r="O706" s="1036"/>
      <c r="P706" s="1557"/>
      <c r="Q706" s="1056"/>
      <c r="R706" s="61"/>
      <c r="S706" s="61"/>
      <c r="T706" s="448"/>
      <c r="U706" s="61"/>
      <c r="V706" s="448"/>
      <c r="W706" s="448"/>
      <c r="X706" s="448"/>
      <c r="Y706" s="1029"/>
      <c r="Z706" s="1029"/>
      <c r="AA706" s="1"/>
      <c r="AB706" s="1029"/>
      <c r="AC706" s="1382" t="s">
        <v>20602</v>
      </c>
      <c r="AD706" s="1383" t="s">
        <v>20603</v>
      </c>
      <c r="AE706" s="1382" t="s">
        <v>20604</v>
      </c>
      <c r="AF706" s="1382" t="s">
        <v>22852</v>
      </c>
      <c r="AG706" s="377" t="s">
        <v>20605</v>
      </c>
      <c r="AH706" s="1686" t="s">
        <v>22844</v>
      </c>
      <c r="AI706" s="379">
        <v>0.19</v>
      </c>
      <c r="AJ706" s="831">
        <v>77</v>
      </c>
      <c r="AK706" s="378">
        <f>AJ706*AI706/365</f>
        <v>4.0082191780821917E-2</v>
      </c>
      <c r="AL706" s="378">
        <v>0</v>
      </c>
      <c r="AM706" s="380">
        <f>SUM(AK706:AL706)</f>
        <v>4.0082191780821917E-2</v>
      </c>
      <c r="AN706" s="378"/>
      <c r="AO706" s="40"/>
      <c r="AP706" s="40"/>
      <c r="AQ706" s="368"/>
      <c r="AR706" s="47"/>
      <c r="AS706" s="48"/>
      <c r="AT706" s="1029"/>
      <c r="AU706" s="1029"/>
      <c r="AV706" s="46"/>
      <c r="AW706" s="1029"/>
      <c r="AX706" s="2460" t="s">
        <v>20606</v>
      </c>
      <c r="AY706" s="2391"/>
    </row>
    <row r="707" spans="1:51" s="8" customFormat="1" ht="15.95" customHeight="1" x14ac:dyDescent="0.25">
      <c r="A707" s="36"/>
      <c r="B707" s="2705"/>
      <c r="C707" s="2"/>
      <c r="D707" s="2705"/>
      <c r="E707" s="2705"/>
      <c r="F707" s="2705"/>
      <c r="G707" s="2705"/>
      <c r="H707" s="2705"/>
      <c r="I707" s="2705"/>
      <c r="J707" s="2705"/>
      <c r="K707" s="2705"/>
      <c r="L707" s="2705"/>
      <c r="M707" s="2705"/>
      <c r="N707" s="2706"/>
      <c r="O707" s="2706"/>
      <c r="P707" s="2706"/>
      <c r="Q707" s="1056"/>
      <c r="R707" s="61"/>
      <c r="S707" s="61"/>
      <c r="T707" s="448"/>
      <c r="U707" s="61"/>
      <c r="V707" s="448"/>
      <c r="W707" s="448"/>
      <c r="X707" s="448"/>
      <c r="Y707" s="2705"/>
      <c r="Z707" s="2705"/>
      <c r="AA707" s="1"/>
      <c r="AB707" s="2705"/>
      <c r="AC707" s="2711" t="s">
        <v>20602</v>
      </c>
      <c r="AD707" s="1383" t="s">
        <v>20603</v>
      </c>
      <c r="AE707" s="2711" t="s">
        <v>26222</v>
      </c>
      <c r="AF707" s="2711" t="s">
        <v>22852</v>
      </c>
      <c r="AG707" s="2712" t="s">
        <v>20605</v>
      </c>
      <c r="AH707" s="2705" t="s">
        <v>20647</v>
      </c>
      <c r="AI707" s="2708">
        <v>0.37</v>
      </c>
      <c r="AJ707" s="1211">
        <v>24</v>
      </c>
      <c r="AK707" s="378">
        <f>AJ707*AI707/365</f>
        <v>2.4328767123287669E-2</v>
      </c>
      <c r="AL707" s="378">
        <v>0</v>
      </c>
      <c r="AM707" s="380">
        <f>SUM(AK707:AL707)</f>
        <v>2.4328767123287669E-2</v>
      </c>
      <c r="AN707" s="378"/>
      <c r="AO707" s="40"/>
      <c r="AP707" s="40"/>
      <c r="AQ707" s="368"/>
      <c r="AR707" s="47"/>
      <c r="AS707" s="48"/>
      <c r="AT707" s="2705"/>
      <c r="AU707" s="2705"/>
      <c r="AV707" s="46"/>
      <c r="AW707" s="2705"/>
      <c r="AX707" s="2460" t="s">
        <v>26223</v>
      </c>
      <c r="AY707" s="2705"/>
    </row>
    <row r="708" spans="1:51" s="8" customFormat="1" ht="15.95" customHeight="1" x14ac:dyDescent="0.25">
      <c r="A708" s="182">
        <v>125</v>
      </c>
      <c r="B708" s="170" t="s">
        <v>53</v>
      </c>
      <c r="C708" s="170" t="s">
        <v>59</v>
      </c>
      <c r="D708" s="166" t="s">
        <v>18157</v>
      </c>
      <c r="E708" s="166" t="s">
        <v>1557</v>
      </c>
      <c r="F708" s="166" t="s">
        <v>1558</v>
      </c>
      <c r="G708" s="166"/>
      <c r="H708" s="166" t="s">
        <v>219</v>
      </c>
      <c r="I708" s="166" t="s">
        <v>316</v>
      </c>
      <c r="J708" s="166" t="s">
        <v>221</v>
      </c>
      <c r="K708" s="166" t="s">
        <v>222</v>
      </c>
      <c r="L708" s="166" t="s">
        <v>221</v>
      </c>
      <c r="M708" s="166" t="s">
        <v>223</v>
      </c>
      <c r="N708" s="186">
        <v>3</v>
      </c>
      <c r="O708" s="186">
        <v>1.5</v>
      </c>
      <c r="P708" s="186">
        <v>4.5</v>
      </c>
      <c r="Q708" s="184">
        <v>1</v>
      </c>
      <c r="R708" s="183"/>
      <c r="S708" s="183">
        <v>1</v>
      </c>
      <c r="T708" s="183"/>
      <c r="U708" s="183">
        <v>0</v>
      </c>
      <c r="V708" s="183"/>
      <c r="W708" s="183"/>
      <c r="X708" s="183"/>
      <c r="Y708" s="166" t="s">
        <v>62</v>
      </c>
      <c r="Z708" s="170" t="s">
        <v>224</v>
      </c>
      <c r="AA708" s="197" t="s">
        <v>225</v>
      </c>
      <c r="AB708" s="166" t="s">
        <v>1540</v>
      </c>
      <c r="AC708" s="166" t="s">
        <v>1541</v>
      </c>
      <c r="AD708" s="166" t="s">
        <v>1542</v>
      </c>
      <c r="AE708" s="166" t="s">
        <v>1554</v>
      </c>
      <c r="AF708" s="166" t="s">
        <v>528</v>
      </c>
      <c r="AG708" s="165" t="s">
        <v>230</v>
      </c>
      <c r="AH708" s="203" t="s">
        <v>59</v>
      </c>
      <c r="AI708" s="167">
        <v>0.114</v>
      </c>
      <c r="AJ708" s="922">
        <v>811.9</v>
      </c>
      <c r="AK708" s="167">
        <v>0.19352136986301366</v>
      </c>
      <c r="AL708" s="167">
        <v>6.0058356164383556E-2</v>
      </c>
      <c r="AM708" s="187">
        <f>AK708+AL708</f>
        <v>0.2535797260273972</v>
      </c>
      <c r="AN708" s="167">
        <f>SUM(AK708:AK714)</f>
        <v>1.1350043835616437</v>
      </c>
      <c r="AO708" s="167">
        <f>SUM(AL708:AL713)</f>
        <v>0.17648383561643835</v>
      </c>
      <c r="AP708" s="167">
        <f>AN708+AO708</f>
        <v>1.3114882191780821</v>
      </c>
      <c r="AQ708" s="372">
        <f>AP708*30</f>
        <v>39.344646575342466</v>
      </c>
      <c r="AR708" s="189" t="s">
        <v>231</v>
      </c>
      <c r="AS708" s="190" t="s">
        <v>431</v>
      </c>
      <c r="AT708" s="166" t="s">
        <v>232</v>
      </c>
      <c r="AU708" s="166" t="s">
        <v>59</v>
      </c>
      <c r="AV708" s="915" t="s">
        <v>1559</v>
      </c>
      <c r="AW708" s="166" t="s">
        <v>234</v>
      </c>
      <c r="AX708" s="46"/>
      <c r="AY708" s="2391"/>
    </row>
    <row r="709" spans="1:51" s="8" customFormat="1" ht="15.95" customHeight="1" x14ac:dyDescent="0.25">
      <c r="A709" s="36"/>
      <c r="B709" s="1029"/>
      <c r="C709" s="2"/>
      <c r="D709" s="1029"/>
      <c r="E709" s="1029"/>
      <c r="F709" s="1029"/>
      <c r="G709" s="1029"/>
      <c r="H709" s="1029"/>
      <c r="I709" s="1029"/>
      <c r="J709" s="1029"/>
      <c r="K709" s="1029"/>
      <c r="L709" s="1029"/>
      <c r="M709" s="1029"/>
      <c r="N709" s="1036"/>
      <c r="O709" s="1036"/>
      <c r="P709" s="1557"/>
      <c r="Q709" s="1056"/>
      <c r="R709" s="61"/>
      <c r="S709" s="61"/>
      <c r="T709" s="448"/>
      <c r="U709" s="61"/>
      <c r="V709" s="448"/>
      <c r="W709" s="448"/>
      <c r="X709" s="448"/>
      <c r="Y709" s="1029"/>
      <c r="Z709" s="1029"/>
      <c r="AA709" s="1"/>
      <c r="AB709" s="1029"/>
      <c r="AC709" s="1029"/>
      <c r="AD709" s="1029"/>
      <c r="AE709" s="1029" t="s">
        <v>1554</v>
      </c>
      <c r="AF709" s="1029" t="s">
        <v>286</v>
      </c>
      <c r="AG709" s="39" t="s">
        <v>230</v>
      </c>
      <c r="AH709" s="1" t="s">
        <v>59</v>
      </c>
      <c r="AI709" s="40">
        <v>0.114</v>
      </c>
      <c r="AJ709" s="45">
        <v>760.6</v>
      </c>
      <c r="AK709" s="40">
        <v>0.181293698630137</v>
      </c>
      <c r="AL709" s="40">
        <v>5.626356164383562E-2</v>
      </c>
      <c r="AM709" s="41">
        <v>0.23755726027397261</v>
      </c>
      <c r="AN709" s="40"/>
      <c r="AO709" s="40"/>
      <c r="AP709" s="40"/>
      <c r="AQ709" s="367"/>
      <c r="AR709" s="42"/>
      <c r="AS709" s="43"/>
      <c r="AT709" s="1029"/>
      <c r="AU709" s="1029"/>
      <c r="AV709" s="44"/>
      <c r="AW709" s="1029"/>
      <c r="AX709" s="46"/>
      <c r="AY709" s="2391"/>
    </row>
    <row r="710" spans="1:51" s="8" customFormat="1" ht="15.95" customHeight="1" x14ac:dyDescent="0.25">
      <c r="A710" s="36"/>
      <c r="B710" s="1029"/>
      <c r="C710" s="2"/>
      <c r="D710" s="1029"/>
      <c r="E710" s="1029"/>
      <c r="F710" s="1029"/>
      <c r="G710" s="1029"/>
      <c r="H710" s="1029"/>
      <c r="I710" s="1029"/>
      <c r="J710" s="1029"/>
      <c r="K710" s="1029"/>
      <c r="L710" s="1029"/>
      <c r="M710" s="1029"/>
      <c r="N710" s="1036"/>
      <c r="O710" s="1036"/>
      <c r="P710" s="1557"/>
      <c r="Q710" s="1056"/>
      <c r="R710" s="61"/>
      <c r="S710" s="61"/>
      <c r="T710" s="448"/>
      <c r="U710" s="61"/>
      <c r="V710" s="448"/>
      <c r="W710" s="448"/>
      <c r="X710" s="448"/>
      <c r="Y710" s="1029"/>
      <c r="Z710" s="1029"/>
      <c r="AA710" s="1"/>
      <c r="AB710" s="1029"/>
      <c r="AC710" s="1029"/>
      <c r="AD710" s="1029"/>
      <c r="AE710" s="1029" t="s">
        <v>1554</v>
      </c>
      <c r="AF710" s="1029" t="s">
        <v>346</v>
      </c>
      <c r="AG710" s="39" t="s">
        <v>230</v>
      </c>
      <c r="AH710" s="1" t="s">
        <v>59</v>
      </c>
      <c r="AI710" s="40">
        <v>0.114</v>
      </c>
      <c r="AJ710" s="45">
        <v>813.3</v>
      </c>
      <c r="AK710" s="40">
        <v>0.19385506849315068</v>
      </c>
      <c r="AL710" s="40">
        <v>6.0161917808219174E-2</v>
      </c>
      <c r="AM710" s="41">
        <v>0.25401698630136987</v>
      </c>
      <c r="AN710" s="40"/>
      <c r="AO710" s="40"/>
      <c r="AP710" s="40"/>
      <c r="AQ710" s="1644"/>
      <c r="AR710" s="1034"/>
      <c r="AS710" s="45"/>
      <c r="AT710" s="1029"/>
      <c r="AU710" s="1029"/>
      <c r="AV710" s="46"/>
      <c r="AW710" s="1029"/>
      <c r="AX710" s="46"/>
      <c r="AY710" s="2391"/>
    </row>
    <row r="711" spans="1:51" s="8" customFormat="1" ht="15.95" customHeight="1" x14ac:dyDescent="0.25">
      <c r="A711" s="36"/>
      <c r="B711" s="1029"/>
      <c r="C711" s="2"/>
      <c r="D711" s="1029"/>
      <c r="E711" s="1029"/>
      <c r="F711" s="1029"/>
      <c r="G711" s="1029"/>
      <c r="H711" s="1029"/>
      <c r="I711" s="1029"/>
      <c r="J711" s="1029"/>
      <c r="K711" s="1029"/>
      <c r="L711" s="1029"/>
      <c r="M711" s="1029"/>
      <c r="N711" s="1036"/>
      <c r="O711" s="1036"/>
      <c r="P711" s="1557"/>
      <c r="Q711" s="1056"/>
      <c r="R711" s="61"/>
      <c r="S711" s="61"/>
      <c r="T711" s="448"/>
      <c r="U711" s="61"/>
      <c r="V711" s="448"/>
      <c r="W711" s="448"/>
      <c r="X711" s="448"/>
      <c r="Y711" s="1029"/>
      <c r="Z711" s="1029"/>
      <c r="AA711" s="1"/>
      <c r="AB711" s="1029"/>
      <c r="AC711" s="1029"/>
      <c r="AD711" s="1029"/>
      <c r="AE711" s="1029" t="s">
        <v>1554</v>
      </c>
      <c r="AF711" s="1029" t="s">
        <v>1560</v>
      </c>
      <c r="AG711" s="39">
        <v>1065030020604</v>
      </c>
      <c r="AH711" s="1" t="s">
        <v>722</v>
      </c>
      <c r="AI711" s="2392">
        <v>1.1399999999999999</v>
      </c>
      <c r="AJ711" s="45">
        <v>49.3</v>
      </c>
      <c r="AK711" s="40">
        <f>AJ711*AI711/365</f>
        <v>0.1539780821917808</v>
      </c>
      <c r="AL711" s="40">
        <v>0</v>
      </c>
      <c r="AM711" s="41">
        <f>SUBTOTAL(9,AK711:AL711)</f>
        <v>0.1539780821917808</v>
      </c>
      <c r="AN711" s="40"/>
      <c r="AO711" s="40"/>
      <c r="AP711" s="40"/>
      <c r="AQ711" s="368"/>
      <c r="AR711" s="47"/>
      <c r="AS711" s="48"/>
      <c r="AT711" s="1029"/>
      <c r="AU711" s="1029"/>
      <c r="AV711" s="46"/>
      <c r="AW711" s="1029"/>
      <c r="AX711" s="46"/>
      <c r="AY711" s="2391"/>
    </row>
    <row r="712" spans="1:51" s="8" customFormat="1" ht="15.95" customHeight="1" x14ac:dyDescent="0.25">
      <c r="A712" s="36"/>
      <c r="B712" s="1029"/>
      <c r="C712" s="2"/>
      <c r="D712" s="1029"/>
      <c r="E712" s="1029"/>
      <c r="F712" s="1029"/>
      <c r="G712" s="1029"/>
      <c r="H712" s="1029"/>
      <c r="I712" s="1029"/>
      <c r="J712" s="1029"/>
      <c r="K712" s="1029"/>
      <c r="L712" s="1029"/>
      <c r="M712" s="1029"/>
      <c r="N712" s="1036"/>
      <c r="O712" s="1036"/>
      <c r="P712" s="1557"/>
      <c r="Q712" s="1056"/>
      <c r="R712" s="61"/>
      <c r="S712" s="61"/>
      <c r="T712" s="448"/>
      <c r="U712" s="61"/>
      <c r="V712" s="448"/>
      <c r="W712" s="448"/>
      <c r="X712" s="448"/>
      <c r="Y712" s="1029"/>
      <c r="Z712" s="1029"/>
      <c r="AA712" s="1"/>
      <c r="AB712" s="1029"/>
      <c r="AC712" s="1029"/>
      <c r="AD712" s="1029"/>
      <c r="AE712" s="1029" t="s">
        <v>1554</v>
      </c>
      <c r="AF712" s="1029" t="s">
        <v>1561</v>
      </c>
      <c r="AG712" s="39">
        <v>5030055302</v>
      </c>
      <c r="AH712" s="1" t="s">
        <v>1562</v>
      </c>
      <c r="AI712" s="40">
        <v>0.87</v>
      </c>
      <c r="AJ712" s="1210">
        <v>50</v>
      </c>
      <c r="AK712" s="40">
        <f>AJ712*AI712/365</f>
        <v>0.11917808219178082</v>
      </c>
      <c r="AL712" s="40">
        <v>0</v>
      </c>
      <c r="AM712" s="41">
        <f>SUBTOTAL(9,AK712:AL712)</f>
        <v>0.11917808219178082</v>
      </c>
      <c r="AN712" s="40"/>
      <c r="AO712" s="40"/>
      <c r="AP712" s="40"/>
      <c r="AQ712" s="368"/>
      <c r="AR712" s="47"/>
      <c r="AS712" s="48"/>
      <c r="AT712" s="1029"/>
      <c r="AU712" s="1029"/>
      <c r="AV712" s="46"/>
      <c r="AW712" s="1029"/>
      <c r="AX712" s="46"/>
      <c r="AY712" s="2391"/>
    </row>
    <row r="713" spans="1:51" s="8" customFormat="1" ht="15.95" customHeight="1" x14ac:dyDescent="0.25">
      <c r="A713" s="36"/>
      <c r="B713" s="1029"/>
      <c r="C713" s="2"/>
      <c r="D713" s="1029"/>
      <c r="E713" s="1029"/>
      <c r="F713" s="1029"/>
      <c r="G713" s="1029"/>
      <c r="H713" s="1029"/>
      <c r="I713" s="1029"/>
      <c r="J713" s="1029"/>
      <c r="K713" s="1029"/>
      <c r="L713" s="1029"/>
      <c r="M713" s="1029"/>
      <c r="N713" s="1036"/>
      <c r="O713" s="1036"/>
      <c r="P713" s="1557"/>
      <c r="Q713" s="1056"/>
      <c r="R713" s="61"/>
      <c r="S713" s="61"/>
      <c r="T713" s="448"/>
      <c r="U713" s="61"/>
      <c r="V713" s="448"/>
      <c r="W713" s="448"/>
      <c r="X713" s="448"/>
      <c r="Y713" s="1029"/>
      <c r="Z713" s="1029"/>
      <c r="AA713" s="1"/>
      <c r="AB713" s="1029"/>
      <c r="AC713" s="1029"/>
      <c r="AD713" s="1029"/>
      <c r="AE713" s="1029" t="s">
        <v>1554</v>
      </c>
      <c r="AF713" s="2647" t="s">
        <v>247</v>
      </c>
      <c r="AG713" s="39">
        <v>1037724007276</v>
      </c>
      <c r="AH713" s="1029" t="s">
        <v>17036</v>
      </c>
      <c r="AI713" s="1036">
        <v>0.87</v>
      </c>
      <c r="AJ713" s="37">
        <v>3</v>
      </c>
      <c r="AK713" s="40">
        <f>AJ713*AI713/365</f>
        <v>7.1506849315068491E-3</v>
      </c>
      <c r="AL713" s="40">
        <v>0</v>
      </c>
      <c r="AM713" s="41">
        <f>SUBTOTAL(9,AK713:AL713)</f>
        <v>7.1506849315068491E-3</v>
      </c>
      <c r="AN713" s="40"/>
      <c r="AO713" s="40"/>
      <c r="AP713" s="40"/>
      <c r="AQ713" s="368"/>
      <c r="AR713" s="47"/>
      <c r="AS713" s="48"/>
      <c r="AT713" s="1029"/>
      <c r="AU713" s="1029"/>
      <c r="AV713" s="46"/>
      <c r="AW713" s="1029"/>
      <c r="AX713" s="46"/>
      <c r="AY713" s="2391"/>
    </row>
    <row r="714" spans="1:51" s="8" customFormat="1" ht="15.95" customHeight="1" x14ac:dyDescent="0.25">
      <c r="A714" s="36"/>
      <c r="B714" s="1206"/>
      <c r="C714" s="2"/>
      <c r="D714" s="1206"/>
      <c r="E714" s="1206"/>
      <c r="F714" s="1206"/>
      <c r="G714" s="1206"/>
      <c r="H714" s="1206"/>
      <c r="I714" s="1206"/>
      <c r="J714" s="1206"/>
      <c r="K714" s="1206"/>
      <c r="L714" s="1206"/>
      <c r="M714" s="1206"/>
      <c r="N714" s="1207"/>
      <c r="O714" s="1207"/>
      <c r="P714" s="1557"/>
      <c r="Q714" s="1056"/>
      <c r="R714" s="61"/>
      <c r="S714" s="61"/>
      <c r="T714" s="448"/>
      <c r="U714" s="61"/>
      <c r="V714" s="448"/>
      <c r="W714" s="448"/>
      <c r="X714" s="448"/>
      <c r="Y714" s="1206" t="s">
        <v>230</v>
      </c>
      <c r="Z714" s="1206" t="s">
        <v>230</v>
      </c>
      <c r="AA714" s="1206" t="s">
        <v>230</v>
      </c>
      <c r="AB714" s="1206" t="s">
        <v>230</v>
      </c>
      <c r="AC714" s="1209" t="s">
        <v>18156</v>
      </c>
      <c r="AD714" s="1013" t="s">
        <v>18152</v>
      </c>
      <c r="AE714" s="1209" t="s">
        <v>13400</v>
      </c>
      <c r="AF714" s="1043" t="s">
        <v>18153</v>
      </c>
      <c r="AG714" s="377">
        <v>5030098842</v>
      </c>
      <c r="AH714" s="1209" t="s">
        <v>18154</v>
      </c>
      <c r="AI714" s="379">
        <v>0.87</v>
      </c>
      <c r="AJ714" s="1211">
        <v>120</v>
      </c>
      <c r="AK714" s="378">
        <f>AJ714*AI714/365</f>
        <v>0.28602739726027399</v>
      </c>
      <c r="AL714" s="378">
        <v>0</v>
      </c>
      <c r="AM714" s="380">
        <f>SUBTOTAL(9,AK714:AL714)</f>
        <v>0.28602739726027399</v>
      </c>
      <c r="AN714" s="40"/>
      <c r="AO714" s="40"/>
      <c r="AP714" s="40"/>
      <c r="AQ714" s="368"/>
      <c r="AR714" s="47"/>
      <c r="AS714" s="48"/>
      <c r="AT714" s="1206"/>
      <c r="AU714" s="1206"/>
      <c r="AV714" s="46"/>
      <c r="AW714" s="1206"/>
      <c r="AX714" s="2460" t="s">
        <v>18155</v>
      </c>
      <c r="AY714" s="2391"/>
    </row>
    <row r="715" spans="1:51" s="8" customFormat="1" ht="15.95" customHeight="1" x14ac:dyDescent="0.25">
      <c r="A715" s="182">
        <v>126</v>
      </c>
      <c r="B715" s="170" t="s">
        <v>53</v>
      </c>
      <c r="C715" s="170" t="s">
        <v>59</v>
      </c>
      <c r="D715" s="166" t="s">
        <v>19110</v>
      </c>
      <c r="E715" s="166" t="s">
        <v>1564</v>
      </c>
      <c r="F715" s="166" t="s">
        <v>1565</v>
      </c>
      <c r="G715" s="166"/>
      <c r="H715" s="166" t="s">
        <v>219</v>
      </c>
      <c r="I715" s="166" t="s">
        <v>316</v>
      </c>
      <c r="J715" s="166" t="s">
        <v>221</v>
      </c>
      <c r="K715" s="166" t="s">
        <v>222</v>
      </c>
      <c r="L715" s="166" t="s">
        <v>221</v>
      </c>
      <c r="M715" s="166" t="s">
        <v>223</v>
      </c>
      <c r="N715" s="186">
        <v>5</v>
      </c>
      <c r="O715" s="186">
        <v>1.5</v>
      </c>
      <c r="P715" s="186">
        <v>7.5</v>
      </c>
      <c r="Q715" s="184">
        <v>1</v>
      </c>
      <c r="R715" s="183"/>
      <c r="S715" s="183">
        <v>1</v>
      </c>
      <c r="T715" s="183"/>
      <c r="U715" s="183">
        <v>0</v>
      </c>
      <c r="V715" s="183"/>
      <c r="W715" s="183"/>
      <c r="X715" s="183"/>
      <c r="Y715" s="166" t="s">
        <v>62</v>
      </c>
      <c r="Z715" s="170" t="s">
        <v>224</v>
      </c>
      <c r="AA715" s="197" t="s">
        <v>225</v>
      </c>
      <c r="AB715" s="166" t="s">
        <v>1540</v>
      </c>
      <c r="AC715" s="166" t="s">
        <v>1541</v>
      </c>
      <c r="AD715" s="166" t="s">
        <v>1542</v>
      </c>
      <c r="AE715" s="166" t="s">
        <v>1554</v>
      </c>
      <c r="AF715" s="166" t="s">
        <v>347</v>
      </c>
      <c r="AG715" s="165" t="s">
        <v>230</v>
      </c>
      <c r="AH715" s="203" t="s">
        <v>59</v>
      </c>
      <c r="AI715" s="167">
        <v>0.114</v>
      </c>
      <c r="AJ715" s="922">
        <v>906.1</v>
      </c>
      <c r="AK715" s="167">
        <v>0.21597452054794519</v>
      </c>
      <c r="AL715" s="167">
        <v>6.7026575342465755E-2</v>
      </c>
      <c r="AM715" s="187">
        <f>AK715+AL715</f>
        <v>0.28300109589041095</v>
      </c>
      <c r="AN715" s="167">
        <f>SUM(AK715:AK716)</f>
        <v>0.43392739726027396</v>
      </c>
      <c r="AO715" s="167">
        <f>SUM(AL715:AL716)</f>
        <v>0.13466712328767122</v>
      </c>
      <c r="AP715" s="167">
        <f>AN715+AO715</f>
        <v>0.56859452054794524</v>
      </c>
      <c r="AQ715" s="372">
        <f>AP715*30</f>
        <v>17.057835616438357</v>
      </c>
      <c r="AR715" s="189" t="s">
        <v>231</v>
      </c>
      <c r="AS715" s="190" t="s">
        <v>431</v>
      </c>
      <c r="AT715" s="166" t="s">
        <v>232</v>
      </c>
      <c r="AU715" s="166" t="s">
        <v>59</v>
      </c>
      <c r="AV715" s="915" t="s">
        <v>1566</v>
      </c>
      <c r="AW715" s="166" t="s">
        <v>234</v>
      </c>
      <c r="AX715" s="46"/>
      <c r="AY715" s="2391"/>
    </row>
    <row r="716" spans="1:51" s="8" customFormat="1" ht="15.95" customHeight="1" x14ac:dyDescent="0.25">
      <c r="A716" s="36"/>
      <c r="B716" s="1029"/>
      <c r="C716" s="2"/>
      <c r="D716" s="1029"/>
      <c r="E716" s="1029"/>
      <c r="F716" s="1029"/>
      <c r="G716" s="1029"/>
      <c r="H716" s="1029"/>
      <c r="I716" s="1029"/>
      <c r="J716" s="1029"/>
      <c r="K716" s="1029"/>
      <c r="L716" s="1029"/>
      <c r="M716" s="1029"/>
      <c r="N716" s="1036"/>
      <c r="O716" s="1036"/>
      <c r="P716" s="1557"/>
      <c r="Q716" s="1056"/>
      <c r="R716" s="61"/>
      <c r="S716" s="61"/>
      <c r="T716" s="448"/>
      <c r="U716" s="61"/>
      <c r="V716" s="448"/>
      <c r="W716" s="448"/>
      <c r="X716" s="448"/>
      <c r="Y716" s="1029"/>
      <c r="Z716" s="1029"/>
      <c r="AA716" s="1"/>
      <c r="AB716" s="1029"/>
      <c r="AC716" s="1029"/>
      <c r="AD716" s="1029"/>
      <c r="AE716" s="1029" t="s">
        <v>1554</v>
      </c>
      <c r="AF716" s="1029" t="s">
        <v>348</v>
      </c>
      <c r="AG716" s="39" t="s">
        <v>230</v>
      </c>
      <c r="AH716" s="1" t="s">
        <v>59</v>
      </c>
      <c r="AI716" s="40">
        <v>0.114</v>
      </c>
      <c r="AJ716" s="45">
        <v>914.4</v>
      </c>
      <c r="AK716" s="40">
        <v>0.21795287671232874</v>
      </c>
      <c r="AL716" s="40">
        <v>6.7640547945205479E-2</v>
      </c>
      <c r="AM716" s="41">
        <v>0.28559342465753423</v>
      </c>
      <c r="AN716" s="40"/>
      <c r="AO716" s="40"/>
      <c r="AP716" s="40"/>
      <c r="AQ716" s="369"/>
      <c r="AR716" s="49"/>
      <c r="AS716" s="50"/>
      <c r="AT716" s="1029"/>
      <c r="AU716" s="1029"/>
      <c r="AV716" s="44"/>
      <c r="AW716" s="1029"/>
      <c r="AX716" s="46"/>
      <c r="AY716" s="2391"/>
    </row>
    <row r="717" spans="1:51" s="8" customFormat="1" ht="28.5" customHeight="1" x14ac:dyDescent="0.25">
      <c r="A717" s="182">
        <v>127</v>
      </c>
      <c r="B717" s="170" t="s">
        <v>53</v>
      </c>
      <c r="C717" s="170" t="s">
        <v>59</v>
      </c>
      <c r="D717" s="166" t="s">
        <v>19109</v>
      </c>
      <c r="E717" s="166" t="s">
        <v>1568</v>
      </c>
      <c r="F717" s="166" t="s">
        <v>1569</v>
      </c>
      <c r="G717" s="166"/>
      <c r="H717" s="166" t="s">
        <v>219</v>
      </c>
      <c r="I717" s="166" t="s">
        <v>316</v>
      </c>
      <c r="J717" s="166" t="s">
        <v>221</v>
      </c>
      <c r="K717" s="166" t="s">
        <v>222</v>
      </c>
      <c r="L717" s="166" t="s">
        <v>221</v>
      </c>
      <c r="M717" s="166" t="s">
        <v>223</v>
      </c>
      <c r="N717" s="186">
        <v>7</v>
      </c>
      <c r="O717" s="186">
        <v>1.5</v>
      </c>
      <c r="P717" s="186">
        <v>10.5</v>
      </c>
      <c r="Q717" s="184">
        <v>1</v>
      </c>
      <c r="R717" s="183"/>
      <c r="S717" s="183">
        <v>2</v>
      </c>
      <c r="T717" s="183"/>
      <c r="U717" s="183">
        <v>0</v>
      </c>
      <c r="V717" s="183"/>
      <c r="W717" s="183"/>
      <c r="X717" s="183">
        <v>1</v>
      </c>
      <c r="Y717" s="166" t="s">
        <v>62</v>
      </c>
      <c r="Z717" s="170" t="s">
        <v>224</v>
      </c>
      <c r="AA717" s="197" t="s">
        <v>225</v>
      </c>
      <c r="AB717" s="166" t="s">
        <v>1540</v>
      </c>
      <c r="AC717" s="166" t="s">
        <v>1541</v>
      </c>
      <c r="AD717" s="166" t="s">
        <v>1542</v>
      </c>
      <c r="AE717" s="166" t="s">
        <v>1570</v>
      </c>
      <c r="AF717" s="166" t="s">
        <v>528</v>
      </c>
      <c r="AG717" s="165" t="s">
        <v>230</v>
      </c>
      <c r="AH717" s="203" t="s">
        <v>59</v>
      </c>
      <c r="AI717" s="167">
        <v>0.114</v>
      </c>
      <c r="AJ717" s="922">
        <v>666.6</v>
      </c>
      <c r="AK717" s="167">
        <v>0.15888821917808219</v>
      </c>
      <c r="AL717" s="167">
        <v>4.9310136986301371E-2</v>
      </c>
      <c r="AM717" s="187">
        <f>AK717+AL717</f>
        <v>0.20819835616438356</v>
      </c>
      <c r="AN717" s="167">
        <f>SUM(AK717:AK730)</f>
        <v>2.0142967123287665</v>
      </c>
      <c r="AO717" s="167">
        <f>SUM(AL717:AL730)</f>
        <v>0.24580356164383563</v>
      </c>
      <c r="AP717" s="167">
        <f>SUM(AM717:AM730)</f>
        <v>2.2601002739726024</v>
      </c>
      <c r="AQ717" s="372">
        <f>AP717*30</f>
        <v>67.803008219178068</v>
      </c>
      <c r="AR717" s="189" t="s">
        <v>231</v>
      </c>
      <c r="AS717" s="190" t="s">
        <v>431</v>
      </c>
      <c r="AT717" s="166" t="s">
        <v>232</v>
      </c>
      <c r="AU717" s="166" t="s">
        <v>59</v>
      </c>
      <c r="AV717" s="915" t="s">
        <v>1571</v>
      </c>
      <c r="AW717" s="166" t="s">
        <v>234</v>
      </c>
      <c r="AX717" s="46"/>
      <c r="AY717" s="2391"/>
    </row>
    <row r="718" spans="1:51" s="8" customFormat="1" ht="15.95" customHeight="1" x14ac:dyDescent="0.25">
      <c r="A718" s="36"/>
      <c r="B718" s="1029"/>
      <c r="C718" s="2"/>
      <c r="D718" s="1029"/>
      <c r="E718" s="1029"/>
      <c r="F718" s="1029"/>
      <c r="G718" s="1029"/>
      <c r="H718" s="1029"/>
      <c r="I718" s="1029"/>
      <c r="J718" s="1029"/>
      <c r="K718" s="1029"/>
      <c r="L718" s="1029"/>
      <c r="M718" s="1029"/>
      <c r="N718" s="1036"/>
      <c r="O718" s="1036"/>
      <c r="P718" s="1557"/>
      <c r="Q718" s="1056"/>
      <c r="R718" s="61"/>
      <c r="S718" s="61"/>
      <c r="T718" s="448"/>
      <c r="U718" s="61"/>
      <c r="V718" s="448"/>
      <c r="W718" s="448"/>
      <c r="X718" s="448"/>
      <c r="Y718" s="1029"/>
      <c r="Z718" s="1029"/>
      <c r="AA718" s="1"/>
      <c r="AB718" s="1029"/>
      <c r="AC718" s="1029"/>
      <c r="AD718" s="1029"/>
      <c r="AE718" s="1029" t="s">
        <v>1570</v>
      </c>
      <c r="AF718" s="1029" t="s">
        <v>286</v>
      </c>
      <c r="AG718" s="39" t="s">
        <v>230</v>
      </c>
      <c r="AH718" s="1" t="s">
        <v>59</v>
      </c>
      <c r="AI718" s="40">
        <v>0.114</v>
      </c>
      <c r="AJ718" s="45">
        <v>697</v>
      </c>
      <c r="AK718" s="40">
        <v>0.16613424657534245</v>
      </c>
      <c r="AL718" s="40">
        <v>5.1558904109589042E-2</v>
      </c>
      <c r="AM718" s="41">
        <v>0.2176931506849315</v>
      </c>
      <c r="AN718" s="40"/>
      <c r="AO718" s="40"/>
      <c r="AP718" s="40"/>
      <c r="AQ718" s="367"/>
      <c r="AR718" s="42"/>
      <c r="AS718" s="43"/>
      <c r="AT718" s="1029"/>
      <c r="AU718" s="1029"/>
      <c r="AV718" s="44"/>
      <c r="AW718" s="1029"/>
      <c r="AX718" s="46"/>
      <c r="AY718" s="2391"/>
    </row>
    <row r="719" spans="1:51" s="8" customFormat="1" ht="15.95" customHeight="1" x14ac:dyDescent="0.25">
      <c r="A719" s="36"/>
      <c r="B719" s="1029"/>
      <c r="C719" s="2"/>
      <c r="D719" s="1029"/>
      <c r="E719" s="1029"/>
      <c r="F719" s="1029"/>
      <c r="G719" s="1029"/>
      <c r="H719" s="1029"/>
      <c r="I719" s="1029"/>
      <c r="J719" s="1029"/>
      <c r="K719" s="1029"/>
      <c r="L719" s="1029"/>
      <c r="M719" s="1029"/>
      <c r="N719" s="1036"/>
      <c r="O719" s="1036"/>
      <c r="P719" s="1557"/>
      <c r="Q719" s="1056"/>
      <c r="R719" s="61"/>
      <c r="S719" s="61"/>
      <c r="T719" s="448"/>
      <c r="U719" s="61"/>
      <c r="V719" s="448"/>
      <c r="W719" s="448"/>
      <c r="X719" s="448"/>
      <c r="Y719" s="1029"/>
      <c r="Z719" s="1029"/>
      <c r="AA719" s="1"/>
      <c r="AB719" s="1029"/>
      <c r="AC719" s="1029"/>
      <c r="AD719" s="1029"/>
      <c r="AE719" s="1029" t="s">
        <v>1570</v>
      </c>
      <c r="AF719" s="1029" t="s">
        <v>346</v>
      </c>
      <c r="AG719" s="39" t="s">
        <v>230</v>
      </c>
      <c r="AH719" s="1" t="s">
        <v>59</v>
      </c>
      <c r="AI719" s="40">
        <v>0.114</v>
      </c>
      <c r="AJ719" s="62">
        <v>630.4</v>
      </c>
      <c r="AK719" s="40">
        <v>0.15025972602739723</v>
      </c>
      <c r="AL719" s="40">
        <v>4.6632328767123282E-2</v>
      </c>
      <c r="AM719" s="41">
        <v>0.19689205479452052</v>
      </c>
      <c r="AN719" s="40"/>
      <c r="AO719" s="40"/>
      <c r="AP719" s="40"/>
      <c r="AQ719" s="1644"/>
      <c r="AR719" s="1034"/>
      <c r="AS719" s="45"/>
      <c r="AT719" s="1029"/>
      <c r="AU719" s="1029"/>
      <c r="AV719" s="46"/>
      <c r="AW719" s="1029"/>
      <c r="AX719" s="46"/>
      <c r="AY719" s="2391"/>
    </row>
    <row r="720" spans="1:51" s="8" customFormat="1" ht="15.95" customHeight="1" x14ac:dyDescent="0.25">
      <c r="A720" s="36"/>
      <c r="B720" s="1029"/>
      <c r="C720" s="2"/>
      <c r="D720" s="1029"/>
      <c r="E720" s="1029"/>
      <c r="F720" s="1029"/>
      <c r="G720" s="1029"/>
      <c r="H720" s="1029"/>
      <c r="I720" s="1029"/>
      <c r="J720" s="1029"/>
      <c r="K720" s="1029"/>
      <c r="L720" s="1029"/>
      <c r="M720" s="1029"/>
      <c r="N720" s="1036"/>
      <c r="O720" s="1036"/>
      <c r="P720" s="1557"/>
      <c r="Q720" s="1056"/>
      <c r="R720" s="61"/>
      <c r="S720" s="61"/>
      <c r="T720" s="448"/>
      <c r="U720" s="61"/>
      <c r="V720" s="448"/>
      <c r="W720" s="448"/>
      <c r="X720" s="448"/>
      <c r="Y720" s="1029"/>
      <c r="Z720" s="1029"/>
      <c r="AA720" s="1"/>
      <c r="AB720" s="1029"/>
      <c r="AC720" s="1029"/>
      <c r="AD720" s="1029"/>
      <c r="AE720" s="1029" t="s">
        <v>1570</v>
      </c>
      <c r="AF720" s="1029" t="s">
        <v>347</v>
      </c>
      <c r="AG720" s="39" t="s">
        <v>230</v>
      </c>
      <c r="AH720" s="1" t="s">
        <v>59</v>
      </c>
      <c r="AI720" s="40">
        <v>0.114</v>
      </c>
      <c r="AJ720" s="45">
        <v>631.4</v>
      </c>
      <c r="AK720" s="40">
        <v>0.15049808219178082</v>
      </c>
      <c r="AL720" s="40">
        <v>4.6706301369863007E-2</v>
      </c>
      <c r="AM720" s="41">
        <v>0.19720438356164383</v>
      </c>
      <c r="AN720" s="40"/>
      <c r="AO720" s="40"/>
      <c r="AP720" s="40"/>
      <c r="AQ720" s="1644"/>
      <c r="AR720" s="1034"/>
      <c r="AS720" s="45"/>
      <c r="AT720" s="1029"/>
      <c r="AU720" s="1029"/>
      <c r="AV720" s="46"/>
      <c r="AW720" s="1029"/>
      <c r="AX720" s="46"/>
      <c r="AY720" s="2391"/>
    </row>
    <row r="721" spans="1:51" s="8" customFormat="1" ht="15.95" customHeight="1" x14ac:dyDescent="0.25">
      <c r="A721" s="36"/>
      <c r="B721" s="1029"/>
      <c r="C721" s="2"/>
      <c r="D721" s="1029"/>
      <c r="E721" s="1029"/>
      <c r="F721" s="1029"/>
      <c r="G721" s="1029"/>
      <c r="H721" s="1029"/>
      <c r="I721" s="1029"/>
      <c r="J721" s="1029"/>
      <c r="K721" s="1029"/>
      <c r="L721" s="1029"/>
      <c r="M721" s="1029"/>
      <c r="N721" s="1036"/>
      <c r="O721" s="1036"/>
      <c r="P721" s="1557"/>
      <c r="Q721" s="1056"/>
      <c r="R721" s="61"/>
      <c r="S721" s="61"/>
      <c r="T721" s="448"/>
      <c r="U721" s="61"/>
      <c r="V721" s="448"/>
      <c r="W721" s="448"/>
      <c r="X721" s="448"/>
      <c r="Y721" s="1029"/>
      <c r="Z721" s="1029"/>
      <c r="AA721" s="1"/>
      <c r="AB721" s="1029"/>
      <c r="AC721" s="1029"/>
      <c r="AD721" s="1029"/>
      <c r="AE721" s="1029" t="s">
        <v>1570</v>
      </c>
      <c r="AF721" s="1029" t="s">
        <v>348</v>
      </c>
      <c r="AG721" s="39" t="s">
        <v>230</v>
      </c>
      <c r="AH721" s="1" t="s">
        <v>59</v>
      </c>
      <c r="AI721" s="40">
        <v>0.114</v>
      </c>
      <c r="AJ721" s="45">
        <v>697.5</v>
      </c>
      <c r="AK721" s="40">
        <v>0.16625342465753423</v>
      </c>
      <c r="AL721" s="40">
        <v>5.1595890410958904E-2</v>
      </c>
      <c r="AM721" s="41">
        <v>0.21784931506849314</v>
      </c>
      <c r="AN721" s="40"/>
      <c r="AO721" s="40"/>
      <c r="AP721" s="40"/>
      <c r="AQ721" s="1644"/>
      <c r="AR721" s="1034"/>
      <c r="AS721" s="45"/>
      <c r="AT721" s="1029"/>
      <c r="AU721" s="1029"/>
      <c r="AV721" s="46"/>
      <c r="AW721" s="1029"/>
      <c r="AX721" s="46"/>
      <c r="AY721" s="2391"/>
    </row>
    <row r="722" spans="1:51" s="8" customFormat="1" ht="15.95" customHeight="1" x14ac:dyDescent="0.25">
      <c r="A722" s="869"/>
      <c r="B722" s="735"/>
      <c r="C722" s="988"/>
      <c r="D722" s="735"/>
      <c r="E722" s="735"/>
      <c r="F722" s="735"/>
      <c r="G722" s="735"/>
      <c r="H722" s="735"/>
      <c r="I722" s="735"/>
      <c r="J722" s="735"/>
      <c r="K722" s="735"/>
      <c r="L722" s="735"/>
      <c r="M722" s="735"/>
      <c r="N722" s="743"/>
      <c r="O722" s="743"/>
      <c r="P722" s="743"/>
      <c r="Q722" s="738"/>
      <c r="R722" s="740"/>
      <c r="S722" s="740"/>
      <c r="T722" s="739"/>
      <c r="U722" s="740"/>
      <c r="V722" s="739"/>
      <c r="W722" s="739"/>
      <c r="X722" s="739"/>
      <c r="Y722" s="735"/>
      <c r="Z722" s="735"/>
      <c r="AA722" s="741"/>
      <c r="AB722" s="735"/>
      <c r="AC722" s="735"/>
      <c r="AD722" s="735"/>
      <c r="AE722" s="735" t="s">
        <v>1570</v>
      </c>
      <c r="AF722" s="735" t="s">
        <v>1572</v>
      </c>
      <c r="AG722" s="742" t="s">
        <v>22938</v>
      </c>
      <c r="AH722" s="434" t="s">
        <v>20647</v>
      </c>
      <c r="AI722" s="743">
        <v>0.37</v>
      </c>
      <c r="AJ722" s="744">
        <v>70</v>
      </c>
      <c r="AK722" s="828">
        <f t="shared" ref="AK722:AK729" si="72">AJ722*AI722/365</f>
        <v>7.0958904109589035E-2</v>
      </c>
      <c r="AL722" s="828">
        <v>0</v>
      </c>
      <c r="AM722" s="745">
        <f t="shared" ref="AM722:AM730" si="73">SUBTOTAL(9,AK722:AL722)</f>
        <v>7.0958904109589035E-2</v>
      </c>
      <c r="AN722" s="828"/>
      <c r="AO722" s="828"/>
      <c r="AP722" s="828"/>
      <c r="AQ722" s="1345"/>
      <c r="AR722" s="904"/>
      <c r="AS722" s="1102"/>
      <c r="AT722" s="735"/>
      <c r="AU722" s="735"/>
      <c r="AV722" s="1103"/>
      <c r="AW722" s="735"/>
      <c r="AX722" s="1103" t="s">
        <v>25669</v>
      </c>
      <c r="AY722" s="2391"/>
    </row>
    <row r="723" spans="1:51" s="8" customFormat="1" ht="15.95" customHeight="1" x14ac:dyDescent="0.25">
      <c r="A723" s="36"/>
      <c r="B723" s="1029"/>
      <c r="C723" s="2"/>
      <c r="D723" s="1029"/>
      <c r="E723" s="1029"/>
      <c r="F723" s="1029"/>
      <c r="G723" s="1029"/>
      <c r="H723" s="1029"/>
      <c r="I723" s="1029"/>
      <c r="J723" s="1029"/>
      <c r="K723" s="1029"/>
      <c r="L723" s="1029"/>
      <c r="M723" s="1029"/>
      <c r="N723" s="1036"/>
      <c r="O723" s="1036"/>
      <c r="P723" s="1557"/>
      <c r="Q723" s="1056"/>
      <c r="R723" s="61"/>
      <c r="S723" s="61"/>
      <c r="T723" s="448"/>
      <c r="U723" s="61"/>
      <c r="V723" s="448"/>
      <c r="W723" s="448"/>
      <c r="X723" s="448"/>
      <c r="Y723" s="1029"/>
      <c r="Z723" s="1029"/>
      <c r="AA723" s="1"/>
      <c r="AB723" s="1029"/>
      <c r="AC723" s="1029"/>
      <c r="AD723" s="1029"/>
      <c r="AE723" s="1029" t="s">
        <v>16777</v>
      </c>
      <c r="AF723" s="1029" t="s">
        <v>1574</v>
      </c>
      <c r="AG723" s="39">
        <v>1065047058559</v>
      </c>
      <c r="AH723" s="1" t="s">
        <v>304</v>
      </c>
      <c r="AI723" s="2392">
        <v>1.1399999999999999</v>
      </c>
      <c r="AJ723" s="1036">
        <v>100</v>
      </c>
      <c r="AK723" s="40">
        <f t="shared" si="72"/>
        <v>0.31232876712328761</v>
      </c>
      <c r="AL723" s="40">
        <v>0</v>
      </c>
      <c r="AM723" s="14">
        <f t="shared" si="73"/>
        <v>0.31232876712328761</v>
      </c>
      <c r="AN723" s="40"/>
      <c r="AO723" s="40"/>
      <c r="AP723" s="40"/>
      <c r="AQ723" s="1644"/>
      <c r="AR723" s="1034"/>
      <c r="AS723" s="45"/>
      <c r="AT723" s="1029"/>
      <c r="AU723" s="1029"/>
      <c r="AV723" s="46"/>
      <c r="AW723" s="1029"/>
      <c r="AX723" s="46"/>
      <c r="AY723" s="2391"/>
    </row>
    <row r="724" spans="1:51" s="1099" customFormat="1" ht="15.95" customHeight="1" x14ac:dyDescent="0.25">
      <c r="A724" s="1061"/>
      <c r="B724" s="1567"/>
      <c r="C724" s="1062"/>
      <c r="D724" s="1567"/>
      <c r="E724" s="1567"/>
      <c r="F724" s="1567"/>
      <c r="G724" s="1567"/>
      <c r="H724" s="1567"/>
      <c r="I724" s="1567"/>
      <c r="J724" s="1567"/>
      <c r="K724" s="1567"/>
      <c r="L724" s="1567"/>
      <c r="M724" s="1567"/>
      <c r="N724" s="1565"/>
      <c r="O724" s="1565"/>
      <c r="P724" s="1565"/>
      <c r="Q724" s="1091"/>
      <c r="R724" s="1089"/>
      <c r="S724" s="1089"/>
      <c r="T724" s="1566"/>
      <c r="U724" s="1089"/>
      <c r="V724" s="1566"/>
      <c r="W724" s="1566"/>
      <c r="X724" s="1566"/>
      <c r="Y724" s="1567"/>
      <c r="Z724" s="1567"/>
      <c r="AA724" s="754"/>
      <c r="AB724" s="1567"/>
      <c r="AC724" s="1567" t="s">
        <v>21814</v>
      </c>
      <c r="AD724" s="1013" t="s">
        <v>21824</v>
      </c>
      <c r="AE724" s="1567" t="s">
        <v>21812</v>
      </c>
      <c r="AF724" s="1567" t="s">
        <v>21811</v>
      </c>
      <c r="AG724" s="377" t="s">
        <v>21813</v>
      </c>
      <c r="AH724" s="754" t="s">
        <v>21224</v>
      </c>
      <c r="AI724" s="2394">
        <v>1.1399999999999999</v>
      </c>
      <c r="AJ724" s="1638">
        <v>25.6</v>
      </c>
      <c r="AK724" s="378">
        <f t="shared" si="72"/>
        <v>7.9956164383561637E-2</v>
      </c>
      <c r="AL724" s="378">
        <v>0</v>
      </c>
      <c r="AM724" s="380">
        <f t="shared" si="73"/>
        <v>7.9956164383561637E-2</v>
      </c>
      <c r="AN724" s="378"/>
      <c r="AO724" s="378"/>
      <c r="AP724" s="378"/>
      <c r="AQ724" s="771"/>
      <c r="AR724" s="381"/>
      <c r="AS724" s="382"/>
      <c r="AT724" s="1567"/>
      <c r="AU724" s="1567"/>
      <c r="AV724" s="383"/>
      <c r="AW724" s="1567"/>
      <c r="AX724" s="2500" t="s">
        <v>21815</v>
      </c>
      <c r="AY724" s="2401"/>
    </row>
    <row r="725" spans="1:51" s="8" customFormat="1" ht="15.95" customHeight="1" x14ac:dyDescent="0.25">
      <c r="A725" s="36"/>
      <c r="B725" s="1029"/>
      <c r="C725" s="2"/>
      <c r="D725" s="1029"/>
      <c r="E725" s="1029"/>
      <c r="F725" s="1029"/>
      <c r="G725" s="1029"/>
      <c r="H725" s="1029"/>
      <c r="I725" s="1029"/>
      <c r="J725" s="1029"/>
      <c r="K725" s="1029"/>
      <c r="L725" s="1029"/>
      <c r="M725" s="1029"/>
      <c r="N725" s="1036"/>
      <c r="O725" s="1036"/>
      <c r="P725" s="1557"/>
      <c r="Q725" s="1056"/>
      <c r="R725" s="61"/>
      <c r="S725" s="61"/>
      <c r="T725" s="448"/>
      <c r="U725" s="61"/>
      <c r="V725" s="448"/>
      <c r="W725" s="448"/>
      <c r="X725" s="448"/>
      <c r="Y725" s="1029"/>
      <c r="Z725" s="1029"/>
      <c r="AA725" s="1"/>
      <c r="AB725" s="1029"/>
      <c r="AC725" s="1340" t="s">
        <v>20122</v>
      </c>
      <c r="AD725" s="1329" t="s">
        <v>20126</v>
      </c>
      <c r="AE725" s="1340" t="s">
        <v>20127</v>
      </c>
      <c r="AF725" s="1340" t="s">
        <v>20128</v>
      </c>
      <c r="AG725" s="377">
        <v>5030000286</v>
      </c>
      <c r="AH725" s="754" t="s">
        <v>2191</v>
      </c>
      <c r="AI725" s="2394">
        <v>1.1399999999999999</v>
      </c>
      <c r="AJ725" s="1640">
        <v>10</v>
      </c>
      <c r="AK725" s="40">
        <f t="shared" si="72"/>
        <v>3.1232876712328762E-2</v>
      </c>
      <c r="AL725" s="40">
        <v>0</v>
      </c>
      <c r="AM725" s="41">
        <f t="shared" si="73"/>
        <v>3.1232876712328762E-2</v>
      </c>
      <c r="AN725" s="40"/>
      <c r="AO725" s="40"/>
      <c r="AP725" s="40"/>
      <c r="AQ725" s="1644"/>
      <c r="AR725" s="1034"/>
      <c r="AS725" s="45"/>
      <c r="AT725" s="1029"/>
      <c r="AU725" s="1029"/>
      <c r="AV725" s="46"/>
      <c r="AW725" s="1029"/>
      <c r="AX725" s="2529" t="s">
        <v>20129</v>
      </c>
      <c r="AY725" s="2391"/>
    </row>
    <row r="726" spans="1:51" s="8" customFormat="1" ht="15.95" customHeight="1" x14ac:dyDescent="0.25">
      <c r="A726" s="36"/>
      <c r="B726" s="1029"/>
      <c r="C726" s="2"/>
      <c r="D726" s="1029"/>
      <c r="E726" s="1029"/>
      <c r="F726" s="1029"/>
      <c r="G726" s="1029"/>
      <c r="H726" s="1029"/>
      <c r="I726" s="1029"/>
      <c r="J726" s="1029"/>
      <c r="K726" s="1029"/>
      <c r="L726" s="1029"/>
      <c r="M726" s="1029"/>
      <c r="N726" s="1036"/>
      <c r="O726" s="1036"/>
      <c r="P726" s="1557"/>
      <c r="Q726" s="1056"/>
      <c r="R726" s="61"/>
      <c r="S726" s="61"/>
      <c r="T726" s="448"/>
      <c r="U726" s="61"/>
      <c r="V726" s="448"/>
      <c r="W726" s="448"/>
      <c r="X726" s="448"/>
      <c r="Y726" s="1029"/>
      <c r="Z726" s="1029"/>
      <c r="AA726" s="1"/>
      <c r="AB726" s="1029"/>
      <c r="AC726" s="1029"/>
      <c r="AD726" s="1029"/>
      <c r="AE726" s="1029" t="s">
        <v>1573</v>
      </c>
      <c r="AF726" s="1029" t="s">
        <v>1575</v>
      </c>
      <c r="AG726" s="39">
        <v>503000466169</v>
      </c>
      <c r="AH726" s="1" t="s">
        <v>304</v>
      </c>
      <c r="AI726" s="2392">
        <v>1.1399999999999999</v>
      </c>
      <c r="AJ726" s="37">
        <v>25</v>
      </c>
      <c r="AK726" s="40">
        <f t="shared" si="72"/>
        <v>7.8082191780821902E-2</v>
      </c>
      <c r="AL726" s="40">
        <v>0</v>
      </c>
      <c r="AM726" s="14">
        <f t="shared" si="73"/>
        <v>7.8082191780821902E-2</v>
      </c>
      <c r="AN726" s="40"/>
      <c r="AO726" s="40"/>
      <c r="AP726" s="40"/>
      <c r="AQ726" s="1644"/>
      <c r="AR726" s="1034"/>
      <c r="AS726" s="45"/>
      <c r="AT726" s="1029"/>
      <c r="AU726" s="1029"/>
      <c r="AV726" s="46"/>
      <c r="AW726" s="1029"/>
      <c r="AX726" s="46"/>
      <c r="AY726" s="2391"/>
    </row>
    <row r="727" spans="1:51" s="8" customFormat="1" ht="15.95" customHeight="1" x14ac:dyDescent="0.25">
      <c r="A727" s="36"/>
      <c r="B727" s="1029"/>
      <c r="C727" s="2"/>
      <c r="D727" s="1029"/>
      <c r="E727" s="1029"/>
      <c r="F727" s="1029"/>
      <c r="G727" s="1029"/>
      <c r="H727" s="1029"/>
      <c r="I727" s="1029"/>
      <c r="J727" s="1029"/>
      <c r="K727" s="1029"/>
      <c r="L727" s="1029"/>
      <c r="M727" s="1029"/>
      <c r="N727" s="1036"/>
      <c r="O727" s="1036"/>
      <c r="P727" s="1557"/>
      <c r="Q727" s="1056"/>
      <c r="R727" s="61"/>
      <c r="S727" s="61"/>
      <c r="T727" s="448"/>
      <c r="U727" s="61"/>
      <c r="V727" s="448"/>
      <c r="W727" s="448"/>
      <c r="X727" s="448"/>
      <c r="Y727" s="1029"/>
      <c r="Z727" s="1029"/>
      <c r="AA727" s="1"/>
      <c r="AB727" s="1029"/>
      <c r="AC727" s="1029"/>
      <c r="AD727" s="1029"/>
      <c r="AE727" s="1029" t="s">
        <v>1573</v>
      </c>
      <c r="AF727" s="1029" t="s">
        <v>1576</v>
      </c>
      <c r="AG727" s="39">
        <v>503000058056</v>
      </c>
      <c r="AH727" s="1" t="s">
        <v>304</v>
      </c>
      <c r="AI727" s="2392">
        <v>1.1399999999999999</v>
      </c>
      <c r="AJ727" s="37">
        <v>42.8</v>
      </c>
      <c r="AK727" s="40">
        <f t="shared" si="72"/>
        <v>0.1336767123287671</v>
      </c>
      <c r="AL727" s="40">
        <v>0</v>
      </c>
      <c r="AM727" s="14">
        <f t="shared" si="73"/>
        <v>0.1336767123287671</v>
      </c>
      <c r="AN727" s="40"/>
      <c r="AO727" s="40"/>
      <c r="AP727" s="40"/>
      <c r="AQ727" s="1644"/>
      <c r="AR727" s="1034"/>
      <c r="AS727" s="45"/>
      <c r="AT727" s="1029"/>
      <c r="AU727" s="1029"/>
      <c r="AV727" s="46"/>
      <c r="AW727" s="1029"/>
      <c r="AX727" s="46"/>
      <c r="AY727" s="2391"/>
    </row>
    <row r="728" spans="1:51" s="8" customFormat="1" ht="15.95" customHeight="1" x14ac:dyDescent="0.25">
      <c r="A728" s="36"/>
      <c r="B728" s="1029"/>
      <c r="C728" s="2"/>
      <c r="D728" s="1029"/>
      <c r="E728" s="1029"/>
      <c r="F728" s="1029"/>
      <c r="G728" s="1029"/>
      <c r="H728" s="1029"/>
      <c r="I728" s="1029"/>
      <c r="J728" s="1029"/>
      <c r="K728" s="1029"/>
      <c r="L728" s="1029"/>
      <c r="M728" s="1029"/>
      <c r="N728" s="1036"/>
      <c r="O728" s="1036"/>
      <c r="P728" s="1557"/>
      <c r="Q728" s="1056"/>
      <c r="R728" s="61"/>
      <c r="S728" s="61"/>
      <c r="T728" s="448"/>
      <c r="U728" s="61"/>
      <c r="V728" s="448"/>
      <c r="W728" s="448"/>
      <c r="X728" s="448"/>
      <c r="Y728" s="1029"/>
      <c r="Z728" s="1029"/>
      <c r="AA728" s="1"/>
      <c r="AB728" s="1029"/>
      <c r="AC728" s="1029"/>
      <c r="AD728" s="1029"/>
      <c r="AE728" s="1029" t="s">
        <v>1573</v>
      </c>
      <c r="AF728" s="1029" t="s">
        <v>1577</v>
      </c>
      <c r="AG728" s="39">
        <v>5030044893</v>
      </c>
      <c r="AH728" s="1" t="s">
        <v>1578</v>
      </c>
      <c r="AI728" s="1036">
        <v>0.87</v>
      </c>
      <c r="AJ728" s="37">
        <v>5</v>
      </c>
      <c r="AK728" s="40">
        <f t="shared" si="72"/>
        <v>1.191780821917808E-2</v>
      </c>
      <c r="AL728" s="40">
        <v>0</v>
      </c>
      <c r="AM728" s="41">
        <f t="shared" si="73"/>
        <v>1.191780821917808E-2</v>
      </c>
      <c r="AN728" s="40"/>
      <c r="AO728" s="40"/>
      <c r="AP728" s="40"/>
      <c r="AQ728" s="368"/>
      <c r="AR728" s="47"/>
      <c r="AS728" s="48"/>
      <c r="AT728" s="1029"/>
      <c r="AU728" s="1029"/>
      <c r="AV728" s="46"/>
      <c r="AW728" s="1029"/>
      <c r="AX728" s="46"/>
      <c r="AY728" s="2391"/>
    </row>
    <row r="729" spans="1:51" s="8" customFormat="1" ht="15.95" customHeight="1" x14ac:dyDescent="0.25">
      <c r="A729" s="36"/>
      <c r="B729" s="1341"/>
      <c r="C729" s="2"/>
      <c r="D729" s="1341"/>
      <c r="E729" s="1341"/>
      <c r="F729" s="1341"/>
      <c r="G729" s="1341"/>
      <c r="H729" s="1341"/>
      <c r="I729" s="1341"/>
      <c r="J729" s="1341"/>
      <c r="K729" s="1341"/>
      <c r="L729" s="1341"/>
      <c r="M729" s="1341"/>
      <c r="N729" s="1342"/>
      <c r="O729" s="1342"/>
      <c r="P729" s="1557"/>
      <c r="Q729" s="1056"/>
      <c r="R729" s="61"/>
      <c r="S729" s="61"/>
      <c r="T729" s="448"/>
      <c r="U729" s="61"/>
      <c r="V729" s="448"/>
      <c r="W729" s="448"/>
      <c r="X729" s="448"/>
      <c r="Y729" s="1341"/>
      <c r="Z729" s="1341"/>
      <c r="AA729" s="1"/>
      <c r="AB729" s="1341"/>
      <c r="AC729" s="1341" t="s">
        <v>20122</v>
      </c>
      <c r="AD729" s="1013" t="s">
        <v>20126</v>
      </c>
      <c r="AE729" s="1340" t="s">
        <v>20127</v>
      </c>
      <c r="AF729" s="1340" t="s">
        <v>20123</v>
      </c>
      <c r="AG729" s="2591" t="s">
        <v>20124</v>
      </c>
      <c r="AH729" s="754" t="s">
        <v>11843</v>
      </c>
      <c r="AI729" s="21">
        <v>0.85</v>
      </c>
      <c r="AJ729" s="1211">
        <v>200</v>
      </c>
      <c r="AK729" s="98">
        <f t="shared" si="72"/>
        <v>0.46575342465753422</v>
      </c>
      <c r="AL729" s="378">
        <v>0</v>
      </c>
      <c r="AM729" s="41">
        <f t="shared" si="73"/>
        <v>0.46575342465753422</v>
      </c>
      <c r="AN729" s="40"/>
      <c r="AO729" s="40"/>
      <c r="AP729" s="40"/>
      <c r="AQ729" s="368"/>
      <c r="AR729" s="47"/>
      <c r="AS729" s="48"/>
      <c r="AT729" s="1341"/>
      <c r="AU729" s="1341"/>
      <c r="AV729" s="46"/>
      <c r="AW729" s="1341"/>
      <c r="AX729" s="2460" t="s">
        <v>20125</v>
      </c>
      <c r="AY729" s="2391"/>
    </row>
    <row r="730" spans="1:51" s="1099" customFormat="1" ht="15.95" customHeight="1" x14ac:dyDescent="0.25">
      <c r="A730" s="1061"/>
      <c r="B730" s="2590"/>
      <c r="C730" s="1062"/>
      <c r="D730" s="2590"/>
      <c r="E730" s="2590"/>
      <c r="F730" s="2590"/>
      <c r="G730" s="2590"/>
      <c r="H730" s="2590"/>
      <c r="I730" s="2590"/>
      <c r="J730" s="2590"/>
      <c r="K730" s="2590"/>
      <c r="L730" s="2590"/>
      <c r="M730" s="2590"/>
      <c r="N730" s="2586"/>
      <c r="O730" s="2586"/>
      <c r="P730" s="2586"/>
      <c r="Q730" s="1091"/>
      <c r="R730" s="1089"/>
      <c r="S730" s="1089"/>
      <c r="T730" s="2585"/>
      <c r="U730" s="1089"/>
      <c r="V730" s="2585"/>
      <c r="W730" s="2585"/>
      <c r="X730" s="2585"/>
      <c r="Y730" s="2590"/>
      <c r="Z730" s="2590"/>
      <c r="AA730" s="754"/>
      <c r="AB730" s="2590"/>
      <c r="AC730" s="2590" t="s">
        <v>25576</v>
      </c>
      <c r="AD730" s="1329" t="s">
        <v>25577</v>
      </c>
      <c r="AE730" s="2590" t="s">
        <v>25578</v>
      </c>
      <c r="AF730" s="2590" t="s">
        <v>25579</v>
      </c>
      <c r="AG730" s="2591" t="s">
        <v>22803</v>
      </c>
      <c r="AH730" s="754" t="s">
        <v>25580</v>
      </c>
      <c r="AI730" s="2587">
        <v>0.14000000000000001</v>
      </c>
      <c r="AJ730" s="1211">
        <v>100</v>
      </c>
      <c r="AK730" s="430">
        <f>AJ730*AI730/365</f>
        <v>3.8356164383561646E-2</v>
      </c>
      <c r="AL730" s="378">
        <v>0</v>
      </c>
      <c r="AM730" s="380">
        <f t="shared" si="73"/>
        <v>3.8356164383561646E-2</v>
      </c>
      <c r="AN730" s="378"/>
      <c r="AO730" s="378"/>
      <c r="AP730" s="378"/>
      <c r="AQ730" s="830"/>
      <c r="AR730" s="484"/>
      <c r="AS730" s="786"/>
      <c r="AT730" s="2590"/>
      <c r="AU730" s="2590"/>
      <c r="AV730" s="383"/>
      <c r="AW730" s="2590"/>
      <c r="AX730" s="2460" t="s">
        <v>25581</v>
      </c>
      <c r="AY730" s="2590"/>
    </row>
    <row r="731" spans="1:51" s="8" customFormat="1" ht="28.5" customHeight="1" x14ac:dyDescent="0.25">
      <c r="A731" s="182">
        <v>128</v>
      </c>
      <c r="B731" s="170" t="s">
        <v>53</v>
      </c>
      <c r="C731" s="170" t="s">
        <v>59</v>
      </c>
      <c r="D731" s="166" t="s">
        <v>19108</v>
      </c>
      <c r="E731" s="166" t="s">
        <v>1580</v>
      </c>
      <c r="F731" s="166" t="s">
        <v>1581</v>
      </c>
      <c r="G731" s="166"/>
      <c r="H731" s="166" t="s">
        <v>219</v>
      </c>
      <c r="I731" s="166" t="s">
        <v>316</v>
      </c>
      <c r="J731" s="166" t="s">
        <v>221</v>
      </c>
      <c r="K731" s="166" t="s">
        <v>222</v>
      </c>
      <c r="L731" s="166" t="s">
        <v>221</v>
      </c>
      <c r="M731" s="166" t="s">
        <v>223</v>
      </c>
      <c r="N731" s="186">
        <v>4</v>
      </c>
      <c r="O731" s="186">
        <v>1.5</v>
      </c>
      <c r="P731" s="186">
        <v>6</v>
      </c>
      <c r="Q731" s="184">
        <v>1</v>
      </c>
      <c r="R731" s="183"/>
      <c r="S731" s="183">
        <v>1</v>
      </c>
      <c r="T731" s="183"/>
      <c r="U731" s="183">
        <v>0</v>
      </c>
      <c r="V731" s="183"/>
      <c r="W731" s="183"/>
      <c r="X731" s="183"/>
      <c r="Y731" s="166" t="s">
        <v>62</v>
      </c>
      <c r="Z731" s="170" t="s">
        <v>224</v>
      </c>
      <c r="AA731" s="197" t="s">
        <v>225</v>
      </c>
      <c r="AB731" s="166" t="s">
        <v>1540</v>
      </c>
      <c r="AC731" s="166" t="s">
        <v>1541</v>
      </c>
      <c r="AD731" s="166" t="s">
        <v>1542</v>
      </c>
      <c r="AE731" s="166" t="s">
        <v>1582</v>
      </c>
      <c r="AF731" s="166" t="s">
        <v>346</v>
      </c>
      <c r="AG731" s="165" t="s">
        <v>230</v>
      </c>
      <c r="AH731" s="203" t="s">
        <v>59</v>
      </c>
      <c r="AI731" s="167">
        <v>0.114</v>
      </c>
      <c r="AJ731" s="226">
        <v>888.5</v>
      </c>
      <c r="AK731" s="167">
        <v>0.21177945205479451</v>
      </c>
      <c r="AL731" s="167">
        <v>6.5724657534246569E-2</v>
      </c>
      <c r="AM731" s="187">
        <f>AK731+AL731</f>
        <v>0.27750410958904109</v>
      </c>
      <c r="AN731" s="167">
        <f>SUM(AK731:AK734)</f>
        <v>1.2649548493150684</v>
      </c>
      <c r="AO731" s="167">
        <f>SUM(AL731:AL733)</f>
        <v>0.36142717808219177</v>
      </c>
      <c r="AP731" s="167">
        <f>SUM(AM731:AM734)</f>
        <v>1.62638202739726</v>
      </c>
      <c r="AQ731" s="372">
        <f>AP731*30</f>
        <v>48.791460821917802</v>
      </c>
      <c r="AR731" s="189" t="s">
        <v>231</v>
      </c>
      <c r="AS731" s="190" t="s">
        <v>431</v>
      </c>
      <c r="AT731" s="166" t="s">
        <v>232</v>
      </c>
      <c r="AU731" s="166" t="s">
        <v>59</v>
      </c>
      <c r="AV731" s="915" t="s">
        <v>1583</v>
      </c>
      <c r="AW731" s="166" t="s">
        <v>234</v>
      </c>
      <c r="AX731" s="46"/>
      <c r="AY731" s="2391"/>
    </row>
    <row r="732" spans="1:51" s="8" customFormat="1" ht="15.95" customHeight="1" x14ac:dyDescent="0.25">
      <c r="A732" s="36"/>
      <c r="B732" s="1029"/>
      <c r="C732" s="2"/>
      <c r="D732" s="1029"/>
      <c r="E732" s="1029"/>
      <c r="F732" s="1029"/>
      <c r="G732" s="1029"/>
      <c r="H732" s="1029"/>
      <c r="I732" s="1029"/>
      <c r="J732" s="1029"/>
      <c r="K732" s="1029"/>
      <c r="L732" s="1029"/>
      <c r="M732" s="1029"/>
      <c r="N732" s="1036"/>
      <c r="O732" s="1036"/>
      <c r="P732" s="1557"/>
      <c r="Q732" s="1056"/>
      <c r="R732" s="61"/>
      <c r="S732" s="61"/>
      <c r="T732" s="448"/>
      <c r="U732" s="61"/>
      <c r="V732" s="448"/>
      <c r="W732" s="448"/>
      <c r="X732" s="448"/>
      <c r="Y732" s="1029"/>
      <c r="Z732" s="1029"/>
      <c r="AA732" s="1"/>
      <c r="AB732" s="1029"/>
      <c r="AC732" s="1029"/>
      <c r="AD732" s="1029"/>
      <c r="AE732" s="1029" t="s">
        <v>1582</v>
      </c>
      <c r="AF732" s="1029" t="s">
        <v>347</v>
      </c>
      <c r="AG732" s="39" t="s">
        <v>230</v>
      </c>
      <c r="AH732" s="1" t="s">
        <v>59</v>
      </c>
      <c r="AI732" s="40">
        <v>0.114</v>
      </c>
      <c r="AJ732" s="64">
        <v>3078.4</v>
      </c>
      <c r="AK732" s="40">
        <v>0.73375561643835607</v>
      </c>
      <c r="AL732" s="40">
        <v>0.2277172602739726</v>
      </c>
      <c r="AM732" s="41">
        <v>0.96147287671232862</v>
      </c>
      <c r="AN732" s="40"/>
      <c r="AO732" s="40"/>
      <c r="AP732" s="40"/>
      <c r="AQ732" s="367"/>
      <c r="AR732" s="42"/>
      <c r="AS732" s="43"/>
      <c r="AT732" s="1029"/>
      <c r="AU732" s="1029"/>
      <c r="AV732" s="44"/>
      <c r="AW732" s="1029"/>
      <c r="AX732" s="46"/>
      <c r="AY732" s="2391"/>
    </row>
    <row r="733" spans="1:51" s="8" customFormat="1" ht="15.95" customHeight="1" x14ac:dyDescent="0.25">
      <c r="A733" s="36"/>
      <c r="B733" s="1029"/>
      <c r="C733" s="2"/>
      <c r="D733" s="1029"/>
      <c r="E733" s="1029"/>
      <c r="F733" s="1029"/>
      <c r="G733" s="1029"/>
      <c r="H733" s="1029"/>
      <c r="I733" s="1029"/>
      <c r="J733" s="1029"/>
      <c r="K733" s="1029"/>
      <c r="L733" s="1029"/>
      <c r="M733" s="1029"/>
      <c r="N733" s="1036"/>
      <c r="O733" s="1036"/>
      <c r="P733" s="1557"/>
      <c r="Q733" s="1056"/>
      <c r="R733" s="61"/>
      <c r="S733" s="61"/>
      <c r="T733" s="448"/>
      <c r="U733" s="61"/>
      <c r="V733" s="448"/>
      <c r="W733" s="448"/>
      <c r="X733" s="448"/>
      <c r="Y733" s="1029"/>
      <c r="Z733" s="1029"/>
      <c r="AA733" s="1"/>
      <c r="AB733" s="1029"/>
      <c r="AC733" s="1029"/>
      <c r="AD733" s="1029"/>
      <c r="AE733" s="1029" t="s">
        <v>1582</v>
      </c>
      <c r="AF733" s="1029" t="s">
        <v>348</v>
      </c>
      <c r="AG733" s="39" t="s">
        <v>230</v>
      </c>
      <c r="AH733" s="1" t="s">
        <v>59</v>
      </c>
      <c r="AI733" s="40">
        <v>0.114</v>
      </c>
      <c r="AJ733" s="64">
        <v>919.06</v>
      </c>
      <c r="AK733" s="40">
        <v>0.21906361643835612</v>
      </c>
      <c r="AL733" s="40">
        <v>6.79852602739726E-2</v>
      </c>
      <c r="AM733" s="41">
        <v>0.2870488767123287</v>
      </c>
      <c r="AN733" s="40"/>
      <c r="AO733" s="40"/>
      <c r="AP733" s="40"/>
      <c r="AQ733" s="369"/>
      <c r="AR733" s="49"/>
      <c r="AS733" s="50"/>
      <c r="AT733" s="88"/>
      <c r="AU733" s="88"/>
      <c r="AV733" s="52"/>
      <c r="AW733" s="1029"/>
      <c r="AX733" s="46"/>
      <c r="AY733" s="2391"/>
    </row>
    <row r="734" spans="1:51" s="1099" customFormat="1" ht="15.95" customHeight="1" x14ac:dyDescent="0.2">
      <c r="A734" s="1061"/>
      <c r="B734" s="2601"/>
      <c r="C734" s="1062"/>
      <c r="D734" s="2601"/>
      <c r="E734" s="2601"/>
      <c r="F734" s="2601"/>
      <c r="G734" s="2601"/>
      <c r="H734" s="2601"/>
      <c r="I734" s="2601"/>
      <c r="J734" s="2601"/>
      <c r="K734" s="2601"/>
      <c r="L734" s="2601"/>
      <c r="M734" s="2601"/>
      <c r="N734" s="2600"/>
      <c r="O734" s="2600"/>
      <c r="P734" s="2600"/>
      <c r="Q734" s="1091"/>
      <c r="R734" s="1089"/>
      <c r="S734" s="1089"/>
      <c r="T734" s="2599"/>
      <c r="U734" s="1089"/>
      <c r="V734" s="2599"/>
      <c r="W734" s="2599"/>
      <c r="X734" s="2599"/>
      <c r="Y734" s="2601"/>
      <c r="Z734" s="2601"/>
      <c r="AA734" s="754"/>
      <c r="AB734" s="2601"/>
      <c r="AC734" s="2601" t="s">
        <v>25663</v>
      </c>
      <c r="AD734" s="1146" t="s">
        <v>25664</v>
      </c>
      <c r="AE734" s="2601" t="s">
        <v>25665</v>
      </c>
      <c r="AF734" s="2601" t="s">
        <v>25666</v>
      </c>
      <c r="AG734" s="2602" t="s">
        <v>25667</v>
      </c>
      <c r="AH734" s="754" t="s">
        <v>20647</v>
      </c>
      <c r="AI734" s="378">
        <v>0.37</v>
      </c>
      <c r="AJ734" s="2617">
        <v>99</v>
      </c>
      <c r="AK734" s="378">
        <f>AJ734*AI734/365</f>
        <v>0.10035616438356165</v>
      </c>
      <c r="AL734" s="378">
        <v>0</v>
      </c>
      <c r="AM734" s="380">
        <f>SUM(AK734:AL734)</f>
        <v>0.10035616438356165</v>
      </c>
      <c r="AN734" s="378"/>
      <c r="AO734" s="378"/>
      <c r="AP734" s="378"/>
      <c r="AQ734" s="378"/>
      <c r="AR734" s="2600"/>
      <c r="AS734" s="2599"/>
      <c r="AT734" s="2601"/>
      <c r="AU734" s="2601"/>
      <c r="AV734" s="2601"/>
      <c r="AW734" s="2601"/>
      <c r="AX734" s="2460" t="s">
        <v>25668</v>
      </c>
      <c r="AY734" s="2601"/>
    </row>
    <row r="735" spans="1:51" s="8" customFormat="1" ht="27" customHeight="1" x14ac:dyDescent="0.25">
      <c r="A735" s="182">
        <v>129</v>
      </c>
      <c r="B735" s="170" t="s">
        <v>53</v>
      </c>
      <c r="C735" s="170" t="s">
        <v>59</v>
      </c>
      <c r="D735" s="166" t="s">
        <v>19107</v>
      </c>
      <c r="E735" s="166" t="s">
        <v>1585</v>
      </c>
      <c r="F735" s="166" t="s">
        <v>1586</v>
      </c>
      <c r="G735" s="166"/>
      <c r="H735" s="166" t="s">
        <v>219</v>
      </c>
      <c r="I735" s="166" t="s">
        <v>316</v>
      </c>
      <c r="J735" s="166" t="s">
        <v>221</v>
      </c>
      <c r="K735" s="166" t="s">
        <v>222</v>
      </c>
      <c r="L735" s="166" t="s">
        <v>221</v>
      </c>
      <c r="M735" s="166" t="s">
        <v>223</v>
      </c>
      <c r="N735" s="186">
        <v>4</v>
      </c>
      <c r="O735" s="186">
        <v>1.5</v>
      </c>
      <c r="P735" s="186">
        <v>6</v>
      </c>
      <c r="Q735" s="184">
        <v>1</v>
      </c>
      <c r="R735" s="183"/>
      <c r="S735" s="183">
        <v>1</v>
      </c>
      <c r="T735" s="183"/>
      <c r="U735" s="183">
        <v>0</v>
      </c>
      <c r="V735" s="183"/>
      <c r="W735" s="183"/>
      <c r="X735" s="183"/>
      <c r="Y735" s="166" t="s">
        <v>62</v>
      </c>
      <c r="Z735" s="170" t="s">
        <v>224</v>
      </c>
      <c r="AA735" s="197" t="s">
        <v>225</v>
      </c>
      <c r="AB735" s="166" t="s">
        <v>1540</v>
      </c>
      <c r="AC735" s="166" t="s">
        <v>1541</v>
      </c>
      <c r="AD735" s="166" t="s">
        <v>1542</v>
      </c>
      <c r="AE735" s="166" t="s">
        <v>1587</v>
      </c>
      <c r="AF735" s="166" t="s">
        <v>349</v>
      </c>
      <c r="AG735" s="165" t="s">
        <v>230</v>
      </c>
      <c r="AH735" s="203" t="s">
        <v>59</v>
      </c>
      <c r="AI735" s="167">
        <v>0.114</v>
      </c>
      <c r="AJ735" s="922">
        <v>3309.3</v>
      </c>
      <c r="AK735" s="167">
        <v>0.28602739726027393</v>
      </c>
      <c r="AL735" s="167">
        <v>8.8767123287671224E-2</v>
      </c>
      <c r="AM735" s="187">
        <f>AK735+AL735</f>
        <v>0.37479452054794515</v>
      </c>
      <c r="AN735" s="167">
        <f>SUM(AK735:AK737)</f>
        <v>0.95151780821917797</v>
      </c>
      <c r="AO735" s="167">
        <f>SUM(AL735:AL737)</f>
        <v>0.29307945205479446</v>
      </c>
      <c r="AP735" s="167">
        <f>AN735+AO735</f>
        <v>1.2445972602739723</v>
      </c>
      <c r="AQ735" s="372">
        <f>AP735*30</f>
        <v>37.337917808219167</v>
      </c>
      <c r="AR735" s="189" t="s">
        <v>231</v>
      </c>
      <c r="AS735" s="190" t="s">
        <v>431</v>
      </c>
      <c r="AT735" s="166" t="s">
        <v>232</v>
      </c>
      <c r="AU735" s="166" t="s">
        <v>59</v>
      </c>
      <c r="AV735" s="915" t="s">
        <v>1588</v>
      </c>
      <c r="AW735" s="166" t="s">
        <v>234</v>
      </c>
      <c r="AX735" s="46"/>
      <c r="AY735" s="2391"/>
    </row>
    <row r="736" spans="1:51" s="8" customFormat="1" ht="15.95" customHeight="1" x14ac:dyDescent="0.25">
      <c r="A736" s="36"/>
      <c r="B736" s="1029"/>
      <c r="C736" s="2"/>
      <c r="D736" s="1029"/>
      <c r="E736" s="1029"/>
      <c r="F736" s="1029"/>
      <c r="G736" s="1029"/>
      <c r="H736" s="1029"/>
      <c r="I736" s="1029"/>
      <c r="J736" s="1029"/>
      <c r="K736" s="1029"/>
      <c r="L736" s="1029"/>
      <c r="M736" s="1029"/>
      <c r="N736" s="1036"/>
      <c r="O736" s="1036"/>
      <c r="P736" s="1557"/>
      <c r="Q736" s="1056"/>
      <c r="R736" s="61"/>
      <c r="S736" s="61"/>
      <c r="T736" s="448"/>
      <c r="U736" s="61"/>
      <c r="V736" s="448"/>
      <c r="W736" s="448"/>
      <c r="X736" s="448"/>
      <c r="Y736" s="1029"/>
      <c r="Z736" s="1029"/>
      <c r="AA736" s="1"/>
      <c r="AB736" s="1029"/>
      <c r="AC736" s="1029"/>
      <c r="AD736" s="1029"/>
      <c r="AE736" s="1029" t="s">
        <v>1587</v>
      </c>
      <c r="AF736" s="1029" t="s">
        <v>351</v>
      </c>
      <c r="AG736" s="39" t="s">
        <v>230</v>
      </c>
      <c r="AH736" s="1" t="s">
        <v>59</v>
      </c>
      <c r="AI736" s="40">
        <v>0.114</v>
      </c>
      <c r="AJ736" s="45">
        <v>2762</v>
      </c>
      <c r="AK736" s="40">
        <v>0.65833972602739721</v>
      </c>
      <c r="AL736" s="40">
        <v>0.20431232876712327</v>
      </c>
      <c r="AM736" s="41">
        <v>0.86265205479452045</v>
      </c>
      <c r="AN736" s="40"/>
      <c r="AO736" s="40"/>
      <c r="AP736" s="40"/>
      <c r="AQ736" s="367"/>
      <c r="AR736" s="42"/>
      <c r="AS736" s="43"/>
      <c r="AT736" s="1029"/>
      <c r="AU736" s="1029"/>
      <c r="AV736" s="44"/>
      <c r="AW736" s="1029"/>
      <c r="AX736" s="46"/>
      <c r="AY736" s="2391"/>
    </row>
    <row r="737" spans="1:51" s="8" customFormat="1" ht="15.95" customHeight="1" x14ac:dyDescent="0.25">
      <c r="A737" s="36"/>
      <c r="B737" s="1029"/>
      <c r="C737" s="2"/>
      <c r="D737" s="1029"/>
      <c r="E737" s="1029"/>
      <c r="F737" s="1029"/>
      <c r="G737" s="1029"/>
      <c r="H737" s="1029"/>
      <c r="I737" s="1029"/>
      <c r="J737" s="1029"/>
      <c r="K737" s="1029"/>
      <c r="L737" s="1029"/>
      <c r="M737" s="1029"/>
      <c r="N737" s="1036"/>
      <c r="O737" s="1036"/>
      <c r="P737" s="1557"/>
      <c r="Q737" s="1056"/>
      <c r="R737" s="61"/>
      <c r="S737" s="61"/>
      <c r="T737" s="448"/>
      <c r="U737" s="61"/>
      <c r="V737" s="448"/>
      <c r="W737" s="448"/>
      <c r="X737" s="448"/>
      <c r="Y737" s="1029"/>
      <c r="Z737" s="1029"/>
      <c r="AA737" s="1"/>
      <c r="AB737" s="1029"/>
      <c r="AC737" s="1029"/>
      <c r="AD737" s="1029"/>
      <c r="AE737" s="1029" t="s">
        <v>1587</v>
      </c>
      <c r="AF737" s="1029" t="s">
        <v>1589</v>
      </c>
      <c r="AG737" s="39">
        <v>1030200012105</v>
      </c>
      <c r="AH737" s="1029" t="s">
        <v>842</v>
      </c>
      <c r="AI737" s="1036">
        <v>0.87</v>
      </c>
      <c r="AJ737" s="37">
        <v>3</v>
      </c>
      <c r="AK737" s="40">
        <f>AJ737*AI737/365</f>
        <v>7.1506849315068491E-3</v>
      </c>
      <c r="AL737" s="40">
        <v>0</v>
      </c>
      <c r="AM737" s="41">
        <f>SUBTOTAL(9,AK737:AL737)</f>
        <v>7.1506849315068491E-3</v>
      </c>
      <c r="AN737" s="40"/>
      <c r="AO737" s="40"/>
      <c r="AP737" s="40"/>
      <c r="AQ737" s="368"/>
      <c r="AR737" s="47"/>
      <c r="AS737" s="48"/>
      <c r="AT737" s="1029"/>
      <c r="AU737" s="1029"/>
      <c r="AV737" s="46"/>
      <c r="AW737" s="1029"/>
      <c r="AX737" s="46"/>
      <c r="AY737" s="2391"/>
    </row>
    <row r="738" spans="1:51" s="8" customFormat="1" ht="38.25" customHeight="1" x14ac:dyDescent="0.25">
      <c r="A738" s="182">
        <v>130</v>
      </c>
      <c r="B738" s="170" t="s">
        <v>53</v>
      </c>
      <c r="C738" s="170" t="s">
        <v>59</v>
      </c>
      <c r="D738" s="166" t="s">
        <v>19106</v>
      </c>
      <c r="E738" s="166" t="s">
        <v>1591</v>
      </c>
      <c r="F738" s="166" t="s">
        <v>1592</v>
      </c>
      <c r="G738" s="166"/>
      <c r="H738" s="166" t="s">
        <v>219</v>
      </c>
      <c r="I738" s="166" t="s">
        <v>316</v>
      </c>
      <c r="J738" s="166" t="s">
        <v>221</v>
      </c>
      <c r="K738" s="166" t="s">
        <v>222</v>
      </c>
      <c r="L738" s="166" t="s">
        <v>221</v>
      </c>
      <c r="M738" s="166" t="s">
        <v>223</v>
      </c>
      <c r="N738" s="186">
        <v>3</v>
      </c>
      <c r="O738" s="186">
        <v>1.5</v>
      </c>
      <c r="P738" s="186">
        <v>4.5</v>
      </c>
      <c r="Q738" s="184">
        <v>4</v>
      </c>
      <c r="R738" s="183"/>
      <c r="S738" s="183">
        <v>2</v>
      </c>
      <c r="T738" s="183"/>
      <c r="U738" s="183">
        <v>1</v>
      </c>
      <c r="V738" s="183"/>
      <c r="W738" s="183"/>
      <c r="X738" s="183"/>
      <c r="Y738" s="166" t="s">
        <v>62</v>
      </c>
      <c r="Z738" s="170" t="s">
        <v>224</v>
      </c>
      <c r="AA738" s="197" t="s">
        <v>225</v>
      </c>
      <c r="AB738" s="166" t="s">
        <v>1540</v>
      </c>
      <c r="AC738" s="166" t="s">
        <v>1541</v>
      </c>
      <c r="AD738" s="166" t="s">
        <v>1542</v>
      </c>
      <c r="AE738" s="166" t="s">
        <v>1593</v>
      </c>
      <c r="AF738" s="166" t="s">
        <v>528</v>
      </c>
      <c r="AG738" s="165" t="s">
        <v>230</v>
      </c>
      <c r="AH738" s="203" t="s">
        <v>59</v>
      </c>
      <c r="AI738" s="167">
        <v>0.114</v>
      </c>
      <c r="AJ738" s="922">
        <v>2141.5</v>
      </c>
      <c r="AK738" s="167">
        <v>0.51043972602739729</v>
      </c>
      <c r="AL738" s="167">
        <v>0.1584123287671233</v>
      </c>
      <c r="AM738" s="187">
        <f>AK738+AL738</f>
        <v>0.66885205479452059</v>
      </c>
      <c r="AN738" s="167">
        <f>SUM(AK738:AK741)</f>
        <v>1.177823095890411</v>
      </c>
      <c r="AO738" s="167">
        <f>SUM(AL738:AL740)</f>
        <v>0.36460282191780824</v>
      </c>
      <c r="AP738" s="167">
        <f>AN738+AO738</f>
        <v>1.5424259178082194</v>
      </c>
      <c r="AQ738" s="372">
        <f>AP738*30</f>
        <v>46.272777534246579</v>
      </c>
      <c r="AR738" s="189" t="s">
        <v>231</v>
      </c>
      <c r="AS738" s="190" t="s">
        <v>431</v>
      </c>
      <c r="AT738" s="166" t="s">
        <v>232</v>
      </c>
      <c r="AU738" s="166" t="s">
        <v>59</v>
      </c>
      <c r="AV738" s="915" t="s">
        <v>1594</v>
      </c>
      <c r="AW738" s="166" t="s">
        <v>234</v>
      </c>
      <c r="AX738" s="46"/>
      <c r="AY738" s="2391"/>
    </row>
    <row r="739" spans="1:51" s="8" customFormat="1" ht="15.95" customHeight="1" x14ac:dyDescent="0.25">
      <c r="A739" s="36"/>
      <c r="B739" s="1029"/>
      <c r="C739" s="2"/>
      <c r="D739" s="1029"/>
      <c r="E739" s="1029"/>
      <c r="F739" s="1029"/>
      <c r="G739" s="1029"/>
      <c r="H739" s="1029"/>
      <c r="I739" s="1029"/>
      <c r="J739" s="1029"/>
      <c r="K739" s="1029"/>
      <c r="L739" s="1029"/>
      <c r="M739" s="1029"/>
      <c r="N739" s="1036"/>
      <c r="O739" s="1036"/>
      <c r="P739" s="1557"/>
      <c r="Q739" s="1056"/>
      <c r="R739" s="61"/>
      <c r="S739" s="61"/>
      <c r="T739" s="448"/>
      <c r="U739" s="61"/>
      <c r="V739" s="448"/>
      <c r="W739" s="448"/>
      <c r="X739" s="448"/>
      <c r="Y739" s="1029"/>
      <c r="Z739" s="1029"/>
      <c r="AA739" s="1"/>
      <c r="AB739" s="1029"/>
      <c r="AC739" s="1029"/>
      <c r="AD739" s="1029"/>
      <c r="AE739" s="1029" t="s">
        <v>1593</v>
      </c>
      <c r="AF739" s="1029" t="s">
        <v>286</v>
      </c>
      <c r="AG739" s="39" t="s">
        <v>230</v>
      </c>
      <c r="AH739" s="1" t="s">
        <v>59</v>
      </c>
      <c r="AI739" s="40">
        <v>0.114</v>
      </c>
      <c r="AJ739" s="45">
        <v>2155.39</v>
      </c>
      <c r="AK739" s="40">
        <v>0.51375049315068488</v>
      </c>
      <c r="AL739" s="40">
        <v>0.15943980821917808</v>
      </c>
      <c r="AM739" s="41">
        <v>0.67319030136986302</v>
      </c>
      <c r="AN739" s="40"/>
      <c r="AO739" s="40"/>
      <c r="AP739" s="40"/>
      <c r="AQ739" s="369"/>
      <c r="AR739" s="49"/>
      <c r="AS739" s="50"/>
      <c r="AT739" s="1029"/>
      <c r="AU739" s="1029"/>
      <c r="AV739" s="44"/>
      <c r="AW739" s="1029"/>
      <c r="AX739" s="46"/>
      <c r="AY739" s="2391"/>
    </row>
    <row r="740" spans="1:51" s="8" customFormat="1" ht="15.95" customHeight="1" x14ac:dyDescent="0.25">
      <c r="A740" s="93"/>
      <c r="B740" s="88"/>
      <c r="C740" s="107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21"/>
      <c r="O740" s="21"/>
      <c r="P740" s="21"/>
      <c r="Q740" s="106"/>
      <c r="R740" s="104"/>
      <c r="S740" s="104"/>
      <c r="T740" s="94"/>
      <c r="U740" s="104"/>
      <c r="V740" s="94"/>
      <c r="W740" s="94"/>
      <c r="X740" s="94"/>
      <c r="Y740" s="88"/>
      <c r="Z740" s="88"/>
      <c r="AA740" s="90"/>
      <c r="AB740" s="88"/>
      <c r="AC740" s="88"/>
      <c r="AD740" s="55"/>
      <c r="AE740" s="88" t="s">
        <v>1593</v>
      </c>
      <c r="AF740" s="88" t="s">
        <v>1595</v>
      </c>
      <c r="AG740" s="95"/>
      <c r="AH740" s="90" t="s">
        <v>58</v>
      </c>
      <c r="AI740" s="98">
        <v>0.1</v>
      </c>
      <c r="AJ740" s="48">
        <v>720</v>
      </c>
      <c r="AK740" s="98">
        <f>AJ740*0.0763/365</f>
        <v>0.1505095890410959</v>
      </c>
      <c r="AL740" s="98">
        <f>AJ740*0.0237/365</f>
        <v>4.6750684931506852E-2</v>
      </c>
      <c r="AM740" s="98">
        <f>AK740+AL740</f>
        <v>0.19726027397260276</v>
      </c>
      <c r="AN740" s="98"/>
      <c r="AO740" s="98"/>
      <c r="AP740" s="98"/>
      <c r="AQ740" s="369"/>
      <c r="AR740" s="49"/>
      <c r="AS740" s="50"/>
      <c r="AT740" s="88"/>
      <c r="AU740" s="88"/>
      <c r="AV740" s="52"/>
      <c r="AW740" s="88"/>
      <c r="AX740" s="46"/>
      <c r="AY740" s="2391"/>
    </row>
    <row r="741" spans="1:51" s="1099" customFormat="1" ht="15.95" customHeight="1" x14ac:dyDescent="0.25">
      <c r="A741" s="781"/>
      <c r="B741" s="782"/>
      <c r="C741" s="1003"/>
      <c r="D741" s="782"/>
      <c r="E741" s="782"/>
      <c r="F741" s="782"/>
      <c r="G741" s="782"/>
      <c r="H741" s="782"/>
      <c r="I741" s="782"/>
      <c r="J741" s="782"/>
      <c r="K741" s="782"/>
      <c r="L741" s="782"/>
      <c r="M741" s="782"/>
      <c r="N741" s="1763"/>
      <c r="O741" s="1763"/>
      <c r="P741" s="1763"/>
      <c r="Q741" s="1316"/>
      <c r="R741" s="1195"/>
      <c r="S741" s="1195"/>
      <c r="T741" s="783"/>
      <c r="U741" s="1195"/>
      <c r="V741" s="783"/>
      <c r="W741" s="783"/>
      <c r="X741" s="783"/>
      <c r="Y741" s="782"/>
      <c r="Z741" s="782"/>
      <c r="AA741" s="784"/>
      <c r="AB741" s="782"/>
      <c r="AC741" s="1148" t="s">
        <v>23335</v>
      </c>
      <c r="AD741" s="1411" t="s">
        <v>23336</v>
      </c>
      <c r="AE741" s="782" t="s">
        <v>23337</v>
      </c>
      <c r="AF741" s="782" t="s">
        <v>23338</v>
      </c>
      <c r="AG741" s="1765" t="s">
        <v>23340</v>
      </c>
      <c r="AH741" s="784" t="s">
        <v>23339</v>
      </c>
      <c r="AI741" s="430">
        <v>0.87</v>
      </c>
      <c r="AJ741" s="786">
        <v>10</v>
      </c>
      <c r="AK741" s="430">
        <f>AJ741*AI742/365</f>
        <v>3.1232876712328772E-3</v>
      </c>
      <c r="AL741" s="430">
        <v>0</v>
      </c>
      <c r="AM741" s="430">
        <f>SUM(AK741:AL741)</f>
        <v>3.1232876712328772E-3</v>
      </c>
      <c r="AN741" s="430"/>
      <c r="AO741" s="430"/>
      <c r="AP741" s="430"/>
      <c r="AQ741" s="1510"/>
      <c r="AR741" s="1408"/>
      <c r="AS741" s="1409"/>
      <c r="AT741" s="782"/>
      <c r="AU741" s="782"/>
      <c r="AV741" s="787"/>
      <c r="AW741" s="782"/>
      <c r="AX741" s="2530" t="s">
        <v>23341</v>
      </c>
      <c r="AY741" s="2401"/>
    </row>
    <row r="742" spans="1:51" s="55" customFormat="1" ht="15.95" customHeight="1" x14ac:dyDescent="0.2">
      <c r="A742" s="182">
        <v>131</v>
      </c>
      <c r="B742" s="170" t="s">
        <v>54</v>
      </c>
      <c r="C742" s="989" t="s">
        <v>59</v>
      </c>
      <c r="D742" s="354" t="s">
        <v>18838</v>
      </c>
      <c r="E742" s="198" t="s">
        <v>17592</v>
      </c>
      <c r="F742" s="198" t="s">
        <v>17593</v>
      </c>
      <c r="G742" s="166"/>
      <c r="H742" s="272" t="s">
        <v>219</v>
      </c>
      <c r="I742" s="354" t="s">
        <v>220</v>
      </c>
      <c r="J742" s="272" t="s">
        <v>221</v>
      </c>
      <c r="K742" s="354" t="s">
        <v>1599</v>
      </c>
      <c r="L742" s="272" t="s">
        <v>221</v>
      </c>
      <c r="M742" s="272" t="s">
        <v>879</v>
      </c>
      <c r="N742" s="440">
        <v>9.4</v>
      </c>
      <c r="O742" s="440">
        <v>2.2000000000000002</v>
      </c>
      <c r="P742" s="440">
        <f>O742*N742</f>
        <v>20.680000000000003</v>
      </c>
      <c r="Q742" s="1012">
        <v>4</v>
      </c>
      <c r="R742" s="183"/>
      <c r="S742" s="223">
        <v>2</v>
      </c>
      <c r="T742" s="223"/>
      <c r="U742" s="223">
        <v>0</v>
      </c>
      <c r="V742" s="183">
        <v>0</v>
      </c>
      <c r="W742" s="183">
        <v>0</v>
      </c>
      <c r="X742" s="183">
        <v>0</v>
      </c>
      <c r="Y742" s="272" t="s">
        <v>62</v>
      </c>
      <c r="Z742" s="366" t="s">
        <v>1600</v>
      </c>
      <c r="AA742" s="762" t="s">
        <v>1601</v>
      </c>
      <c r="AB742" s="354" t="s">
        <v>1602</v>
      </c>
      <c r="AC742" s="354" t="s">
        <v>1603</v>
      </c>
      <c r="AD742" s="925" t="s">
        <v>1604</v>
      </c>
      <c r="AE742" s="166" t="s">
        <v>1605</v>
      </c>
      <c r="AF742" s="166" t="s">
        <v>1606</v>
      </c>
      <c r="AG742" s="165" t="s">
        <v>230</v>
      </c>
      <c r="AH742" s="203" t="s">
        <v>59</v>
      </c>
      <c r="AI742" s="167">
        <v>0.114</v>
      </c>
      <c r="AJ742" s="168">
        <v>194</v>
      </c>
      <c r="AK742" s="167">
        <v>4.6241095890410956E-2</v>
      </c>
      <c r="AL742" s="167">
        <v>1.4350684931506848E-2</v>
      </c>
      <c r="AM742" s="187">
        <f>AK742+AL742</f>
        <v>6.0591780821917803E-2</v>
      </c>
      <c r="AN742" s="167">
        <f>SUM(AK742:AK749)</f>
        <v>0.9125903232876712</v>
      </c>
      <c r="AO742" s="167">
        <f>SUM(AL742:AL749)</f>
        <v>0.27131404931506847</v>
      </c>
      <c r="AP742" s="167">
        <f>AN742+AO742</f>
        <v>1.1839043726027396</v>
      </c>
      <c r="AQ742" s="167">
        <f>AP742*30</f>
        <v>35.517131178082188</v>
      </c>
      <c r="AR742" s="193" t="s">
        <v>231</v>
      </c>
      <c r="AS742" s="227" t="s">
        <v>431</v>
      </c>
      <c r="AT742" s="166" t="s">
        <v>232</v>
      </c>
      <c r="AU742" s="198" t="s">
        <v>59</v>
      </c>
      <c r="AV742" s="679" t="s">
        <v>1607</v>
      </c>
      <c r="AW742" s="166" t="s">
        <v>234</v>
      </c>
      <c r="AX742" s="46"/>
      <c r="AY742" s="2391"/>
    </row>
    <row r="743" spans="1:51" s="55" customFormat="1" ht="15.95" customHeight="1" x14ac:dyDescent="0.25">
      <c r="A743" s="36"/>
      <c r="B743" s="2119"/>
      <c r="C743" s="990"/>
      <c r="D743" s="2119"/>
      <c r="E743" s="5"/>
      <c r="F743" s="5"/>
      <c r="G743" s="2119"/>
      <c r="H743" s="5"/>
      <c r="I743" s="2119"/>
      <c r="J743" s="5"/>
      <c r="K743" s="5"/>
      <c r="L743" s="5"/>
      <c r="M743" s="5"/>
      <c r="N743" s="328"/>
      <c r="O743" s="328"/>
      <c r="P743" s="328"/>
      <c r="Q743" s="1056"/>
      <c r="R743" s="448"/>
      <c r="S743" s="61"/>
      <c r="T743" s="448"/>
      <c r="U743" s="61"/>
      <c r="V743" s="448"/>
      <c r="W743" s="448"/>
      <c r="X743" s="448"/>
      <c r="Y743" s="2119" t="s">
        <v>230</v>
      </c>
      <c r="Z743" s="2119" t="s">
        <v>230</v>
      </c>
      <c r="AA743" s="1" t="s">
        <v>230</v>
      </c>
      <c r="AB743" s="2119" t="s">
        <v>230</v>
      </c>
      <c r="AC743" s="2119" t="s">
        <v>230</v>
      </c>
      <c r="AD743" s="2119" t="s">
        <v>230</v>
      </c>
      <c r="AE743" s="2119" t="s">
        <v>1605</v>
      </c>
      <c r="AF743" s="2119" t="s">
        <v>688</v>
      </c>
      <c r="AG743" s="39" t="s">
        <v>230</v>
      </c>
      <c r="AH743" s="1" t="s">
        <v>59</v>
      </c>
      <c r="AI743" s="40">
        <v>0.114</v>
      </c>
      <c r="AJ743" s="1326">
        <v>194</v>
      </c>
      <c r="AK743" s="40">
        <v>4.6241095890410956E-2</v>
      </c>
      <c r="AL743" s="40">
        <v>1.4350684931506848E-2</v>
      </c>
      <c r="AM743" s="41">
        <v>6.0591780821917803E-2</v>
      </c>
      <c r="AN743" s="40"/>
      <c r="AO743" s="40"/>
      <c r="AP743" s="40"/>
      <c r="AQ743" s="40"/>
      <c r="AR743" s="2120"/>
      <c r="AS743" s="448"/>
      <c r="AT743" s="2119"/>
      <c r="AU743" s="5"/>
      <c r="AV743" s="2119"/>
      <c r="AW743" s="2119"/>
      <c r="AX743" s="46"/>
      <c r="AY743" s="2391"/>
    </row>
    <row r="744" spans="1:51" s="55" customFormat="1" ht="15.95" customHeight="1" x14ac:dyDescent="0.25">
      <c r="A744" s="36"/>
      <c r="B744" s="2119"/>
      <c r="C744" s="990"/>
      <c r="D744" s="2119"/>
      <c r="E744" s="5"/>
      <c r="F744" s="5"/>
      <c r="G744" s="2119"/>
      <c r="H744" s="5"/>
      <c r="I744" s="2119"/>
      <c r="J744" s="5"/>
      <c r="K744" s="5"/>
      <c r="L744" s="5"/>
      <c r="M744" s="5"/>
      <c r="N744" s="328"/>
      <c r="O744" s="328"/>
      <c r="P744" s="328"/>
      <c r="Q744" s="1056"/>
      <c r="R744" s="448"/>
      <c r="S744" s="61"/>
      <c r="T744" s="448"/>
      <c r="U744" s="61"/>
      <c r="V744" s="448"/>
      <c r="W744" s="448"/>
      <c r="X744" s="448"/>
      <c r="Y744" s="2119" t="s">
        <v>230</v>
      </c>
      <c r="Z744" s="2119" t="s">
        <v>230</v>
      </c>
      <c r="AA744" s="1" t="s">
        <v>230</v>
      </c>
      <c r="AB744" s="2119" t="s">
        <v>230</v>
      </c>
      <c r="AC744" s="2119" t="s">
        <v>230</v>
      </c>
      <c r="AD744" s="2119" t="s">
        <v>230</v>
      </c>
      <c r="AE744" s="2119" t="s">
        <v>1605</v>
      </c>
      <c r="AF744" s="2119" t="s">
        <v>514</v>
      </c>
      <c r="AG744" s="39" t="s">
        <v>230</v>
      </c>
      <c r="AH744" s="1" t="s">
        <v>59</v>
      </c>
      <c r="AI744" s="40">
        <v>0.114</v>
      </c>
      <c r="AJ744" s="1326">
        <v>194</v>
      </c>
      <c r="AK744" s="40">
        <v>4.6241095890410956E-2</v>
      </c>
      <c r="AL744" s="40">
        <v>1.4350684931506848E-2</v>
      </c>
      <c r="AM744" s="41">
        <v>6.0591780821917803E-2</v>
      </c>
      <c r="AN744" s="40"/>
      <c r="AO744" s="40"/>
      <c r="AP744" s="40"/>
      <c r="AQ744" s="40"/>
      <c r="AR744" s="2120"/>
      <c r="AS744" s="448"/>
      <c r="AT744" s="2119"/>
      <c r="AU744" s="5"/>
      <c r="AV744" s="2119"/>
      <c r="AW744" s="2119"/>
      <c r="AX744" s="46"/>
      <c r="AY744" s="2391"/>
    </row>
    <row r="745" spans="1:51" s="55" customFormat="1" ht="15.95" customHeight="1" x14ac:dyDescent="0.25">
      <c r="A745" s="36"/>
      <c r="B745" s="2119"/>
      <c r="C745" s="990"/>
      <c r="D745" s="2119"/>
      <c r="E745" s="5"/>
      <c r="F745" s="5"/>
      <c r="G745" s="2119"/>
      <c r="H745" s="5"/>
      <c r="I745" s="2119"/>
      <c r="J745" s="5"/>
      <c r="K745" s="5"/>
      <c r="L745" s="5"/>
      <c r="M745" s="5"/>
      <c r="N745" s="328"/>
      <c r="O745" s="328"/>
      <c r="P745" s="328"/>
      <c r="Q745" s="1056"/>
      <c r="R745" s="448"/>
      <c r="S745" s="61"/>
      <c r="T745" s="448"/>
      <c r="U745" s="61"/>
      <c r="V745" s="448"/>
      <c r="W745" s="448"/>
      <c r="X745" s="448"/>
      <c r="Y745" s="2119" t="s">
        <v>230</v>
      </c>
      <c r="Z745" s="2119" t="s">
        <v>230</v>
      </c>
      <c r="AA745" s="1" t="s">
        <v>230</v>
      </c>
      <c r="AB745" s="2119" t="s">
        <v>230</v>
      </c>
      <c r="AC745" s="2119" t="s">
        <v>230</v>
      </c>
      <c r="AD745" s="2119" t="s">
        <v>230</v>
      </c>
      <c r="AE745" s="2119" t="s">
        <v>1605</v>
      </c>
      <c r="AF745" s="2119" t="s">
        <v>291</v>
      </c>
      <c r="AG745" s="39" t="s">
        <v>230</v>
      </c>
      <c r="AH745" s="1" t="s">
        <v>59</v>
      </c>
      <c r="AI745" s="40">
        <v>0.114</v>
      </c>
      <c r="AJ745" s="1326">
        <v>194</v>
      </c>
      <c r="AK745" s="40">
        <v>4.6241095890410956E-2</v>
      </c>
      <c r="AL745" s="40">
        <v>1.4350684931506848E-2</v>
      </c>
      <c r="AM745" s="41">
        <v>6.0591780821917803E-2</v>
      </c>
      <c r="AN745" s="40"/>
      <c r="AO745" s="40"/>
      <c r="AP745" s="40"/>
      <c r="AQ745" s="40"/>
      <c r="AR745" s="2120"/>
      <c r="AS745" s="448"/>
      <c r="AT745" s="2119"/>
      <c r="AU745" s="5"/>
      <c r="AV745" s="2119"/>
      <c r="AW745" s="2119"/>
      <c r="AX745" s="46"/>
      <c r="AY745" s="2391"/>
    </row>
    <row r="746" spans="1:51" s="55" customFormat="1" ht="15.95" customHeight="1" x14ac:dyDescent="0.25">
      <c r="A746" s="36"/>
      <c r="B746" s="2119"/>
      <c r="C746" s="990"/>
      <c r="D746" s="2119"/>
      <c r="E746" s="5"/>
      <c r="F746" s="5"/>
      <c r="G746" s="2119"/>
      <c r="H746" s="5"/>
      <c r="I746" s="2119"/>
      <c r="J746" s="5"/>
      <c r="K746" s="5"/>
      <c r="L746" s="5"/>
      <c r="M746" s="5"/>
      <c r="N746" s="328"/>
      <c r="O746" s="328"/>
      <c r="P746" s="328"/>
      <c r="Q746" s="1056"/>
      <c r="R746" s="448"/>
      <c r="S746" s="61"/>
      <c r="T746" s="448"/>
      <c r="U746" s="61"/>
      <c r="V746" s="448"/>
      <c r="W746" s="448"/>
      <c r="X746" s="448"/>
      <c r="Y746" s="2119" t="s">
        <v>230</v>
      </c>
      <c r="Z746" s="2119" t="s">
        <v>230</v>
      </c>
      <c r="AA746" s="1" t="s">
        <v>230</v>
      </c>
      <c r="AB746" s="2119" t="s">
        <v>230</v>
      </c>
      <c r="AC746" s="2119" t="s">
        <v>230</v>
      </c>
      <c r="AD746" s="2119" t="s">
        <v>230</v>
      </c>
      <c r="AE746" s="2119" t="s">
        <v>1605</v>
      </c>
      <c r="AF746" s="2119" t="s">
        <v>546</v>
      </c>
      <c r="AG746" s="39" t="s">
        <v>230</v>
      </c>
      <c r="AH746" s="1" t="s">
        <v>59</v>
      </c>
      <c r="AI746" s="40">
        <v>0.114</v>
      </c>
      <c r="AJ746" s="1326">
        <v>461.91399999999999</v>
      </c>
      <c r="AK746" s="40">
        <v>0.11010004931506849</v>
      </c>
      <c r="AL746" s="40">
        <v>3.4168980821917806E-2</v>
      </c>
      <c r="AM746" s="41">
        <v>0.1442690301369863</v>
      </c>
      <c r="AN746" s="40"/>
      <c r="AO746" s="40"/>
      <c r="AP746" s="40"/>
      <c r="AQ746" s="40"/>
      <c r="AR746" s="2120"/>
      <c r="AS746" s="448"/>
      <c r="AT746" s="2119"/>
      <c r="AU746" s="5"/>
      <c r="AV746" s="2119"/>
      <c r="AW746" s="2119"/>
      <c r="AX746" s="46"/>
      <c r="AY746" s="2391"/>
    </row>
    <row r="747" spans="1:51" s="55" customFormat="1" ht="15.95" customHeight="1" x14ac:dyDescent="0.25">
      <c r="A747" s="36"/>
      <c r="B747" s="2119"/>
      <c r="C747" s="990"/>
      <c r="D747" s="2119"/>
      <c r="E747" s="5"/>
      <c r="F747" s="5"/>
      <c r="G747" s="2119"/>
      <c r="H747" s="5"/>
      <c r="I747" s="2119"/>
      <c r="J747" s="5"/>
      <c r="K747" s="5"/>
      <c r="L747" s="5"/>
      <c r="M747" s="5"/>
      <c r="N747" s="328"/>
      <c r="O747" s="328"/>
      <c r="P747" s="328"/>
      <c r="Q747" s="1056"/>
      <c r="R747" s="448"/>
      <c r="S747" s="61"/>
      <c r="T747" s="448"/>
      <c r="U747" s="61"/>
      <c r="V747" s="448"/>
      <c r="W747" s="448"/>
      <c r="X747" s="448"/>
      <c r="Y747" s="2119" t="s">
        <v>230</v>
      </c>
      <c r="Z747" s="2119" t="s">
        <v>230</v>
      </c>
      <c r="AA747" s="1" t="s">
        <v>230</v>
      </c>
      <c r="AB747" s="2119" t="s">
        <v>230</v>
      </c>
      <c r="AC747" s="2119" t="s">
        <v>230</v>
      </c>
      <c r="AD747" s="2119" t="s">
        <v>230</v>
      </c>
      <c r="AE747" s="2119" t="s">
        <v>1605</v>
      </c>
      <c r="AF747" s="2119" t="s">
        <v>549</v>
      </c>
      <c r="AG747" s="39" t="s">
        <v>230</v>
      </c>
      <c r="AH747" s="1" t="s">
        <v>59</v>
      </c>
      <c r="AI747" s="40">
        <v>0.114</v>
      </c>
      <c r="AJ747" s="1326">
        <v>346.87200000000001</v>
      </c>
      <c r="AK747" s="40">
        <v>8.2679079452054799E-2</v>
      </c>
      <c r="AL747" s="40">
        <v>2.5659024657534245E-2</v>
      </c>
      <c r="AM747" s="41">
        <v>0.10833810410958905</v>
      </c>
      <c r="AN747" s="40"/>
      <c r="AO747" s="40"/>
      <c r="AP747" s="40"/>
      <c r="AQ747" s="40"/>
      <c r="AR747" s="2120"/>
      <c r="AS747" s="448"/>
      <c r="AT747" s="2119"/>
      <c r="AU747" s="5"/>
      <c r="AV747" s="2119"/>
      <c r="AW747" s="2119"/>
      <c r="AX747" s="46"/>
      <c r="AY747" s="2391"/>
    </row>
    <row r="748" spans="1:51" s="55" customFormat="1" ht="15.95" customHeight="1" x14ac:dyDescent="0.25">
      <c r="A748" s="36"/>
      <c r="B748" s="2119"/>
      <c r="C748" s="990"/>
      <c r="D748" s="2119"/>
      <c r="E748" s="5"/>
      <c r="F748" s="5"/>
      <c r="G748" s="2119"/>
      <c r="H748" s="5"/>
      <c r="I748" s="2119"/>
      <c r="J748" s="5"/>
      <c r="K748" s="5"/>
      <c r="L748" s="5"/>
      <c r="M748" s="5"/>
      <c r="N748" s="328"/>
      <c r="O748" s="328"/>
      <c r="P748" s="328"/>
      <c r="Q748" s="1056"/>
      <c r="R748" s="448"/>
      <c r="S748" s="61"/>
      <c r="T748" s="448"/>
      <c r="U748" s="61"/>
      <c r="V748" s="448"/>
      <c r="W748" s="448"/>
      <c r="X748" s="448"/>
      <c r="Y748" s="2119" t="s">
        <v>230</v>
      </c>
      <c r="Z748" s="2119" t="s">
        <v>230</v>
      </c>
      <c r="AA748" s="1" t="s">
        <v>230</v>
      </c>
      <c r="AB748" s="2119" t="s">
        <v>230</v>
      </c>
      <c r="AC748" s="2119" t="s">
        <v>230</v>
      </c>
      <c r="AD748" s="2119" t="s">
        <v>230</v>
      </c>
      <c r="AE748" s="2119" t="s">
        <v>1605</v>
      </c>
      <c r="AF748" s="2119" t="s">
        <v>551</v>
      </c>
      <c r="AG748" s="39" t="s">
        <v>230</v>
      </c>
      <c r="AH748" s="1" t="s">
        <v>59</v>
      </c>
      <c r="AI748" s="40">
        <v>0.114</v>
      </c>
      <c r="AJ748" s="1326">
        <v>2082.9780000000001</v>
      </c>
      <c r="AK748" s="40">
        <v>0.49649064657534248</v>
      </c>
      <c r="AL748" s="40">
        <v>0.15408330410958904</v>
      </c>
      <c r="AM748" s="41">
        <v>0.65057395068493151</v>
      </c>
      <c r="AN748" s="40"/>
      <c r="AO748" s="40"/>
      <c r="AP748" s="40"/>
      <c r="AQ748" s="40"/>
      <c r="AR748" s="2120"/>
      <c r="AS748" s="448"/>
      <c r="AT748" s="2119"/>
      <c r="AU748" s="5"/>
      <c r="AV748" s="2119"/>
      <c r="AW748" s="2119"/>
      <c r="AX748" s="46"/>
      <c r="AY748" s="2391"/>
    </row>
    <row r="749" spans="1:51" s="55" customFormat="1" ht="15.95" customHeight="1" x14ac:dyDescent="0.25">
      <c r="A749" s="36"/>
      <c r="B749" s="2119"/>
      <c r="C749" s="990"/>
      <c r="D749" s="2119"/>
      <c r="E749" s="5"/>
      <c r="F749" s="5"/>
      <c r="G749" s="2119"/>
      <c r="H749" s="5"/>
      <c r="I749" s="2119"/>
      <c r="J749" s="5"/>
      <c r="K749" s="5"/>
      <c r="L749" s="5"/>
      <c r="M749" s="5"/>
      <c r="N749" s="328"/>
      <c r="O749" s="328"/>
      <c r="P749" s="328"/>
      <c r="Q749" s="1056"/>
      <c r="R749" s="448"/>
      <c r="S749" s="61"/>
      <c r="T749" s="448"/>
      <c r="U749" s="61"/>
      <c r="V749" s="448"/>
      <c r="W749" s="448"/>
      <c r="X749" s="448"/>
      <c r="Y749" s="2119" t="s">
        <v>230</v>
      </c>
      <c r="Z749" s="2119" t="s">
        <v>230</v>
      </c>
      <c r="AA749" s="1" t="s">
        <v>230</v>
      </c>
      <c r="AB749" s="2119" t="s">
        <v>230</v>
      </c>
      <c r="AC749" s="2119" t="s">
        <v>230</v>
      </c>
      <c r="AD749" s="2119" t="s">
        <v>230</v>
      </c>
      <c r="AE749" s="2119" t="s">
        <v>1608</v>
      </c>
      <c r="AF749" s="2119" t="s">
        <v>1609</v>
      </c>
      <c r="AG749" s="39" t="s">
        <v>22804</v>
      </c>
      <c r="AH749" s="2119" t="s">
        <v>22787</v>
      </c>
      <c r="AI749" s="2120">
        <v>0.14000000000000001</v>
      </c>
      <c r="AJ749" s="37">
        <v>100</v>
      </c>
      <c r="AK749" s="40">
        <f>AJ749*AI749/365</f>
        <v>3.8356164383561646E-2</v>
      </c>
      <c r="AL749" s="40">
        <v>0</v>
      </c>
      <c r="AM749" s="41">
        <f>SUBTOTAL(9,AK749:AL749)</f>
        <v>3.8356164383561646E-2</v>
      </c>
      <c r="AN749" s="40"/>
      <c r="AO749" s="40"/>
      <c r="AP749" s="40"/>
      <c r="AQ749" s="40"/>
      <c r="AR749" s="2120"/>
      <c r="AS749" s="448"/>
      <c r="AT749" s="2119"/>
      <c r="AU749" s="5"/>
      <c r="AV749" s="2119"/>
      <c r="AW749" s="2119"/>
      <c r="AX749" s="46"/>
      <c r="AY749" s="2391"/>
    </row>
    <row r="750" spans="1:51" s="55" customFormat="1" ht="15.95" customHeight="1" x14ac:dyDescent="0.25">
      <c r="A750" s="182">
        <v>132</v>
      </c>
      <c r="B750" s="170" t="s">
        <v>54</v>
      </c>
      <c r="C750" s="989" t="s">
        <v>59</v>
      </c>
      <c r="D750" s="166" t="s">
        <v>19170</v>
      </c>
      <c r="E750" s="198" t="s">
        <v>21237</v>
      </c>
      <c r="F750" s="198" t="s">
        <v>21238</v>
      </c>
      <c r="G750" s="166"/>
      <c r="H750" s="198" t="s">
        <v>219</v>
      </c>
      <c r="I750" s="166" t="s">
        <v>220</v>
      </c>
      <c r="J750" s="198" t="s">
        <v>317</v>
      </c>
      <c r="K750" s="198" t="s">
        <v>317</v>
      </c>
      <c r="L750" s="198" t="s">
        <v>317</v>
      </c>
      <c r="M750" s="198" t="s">
        <v>317</v>
      </c>
      <c r="N750" s="199">
        <v>10</v>
      </c>
      <c r="O750" s="199">
        <v>1.5</v>
      </c>
      <c r="P750" s="199">
        <v>15</v>
      </c>
      <c r="Q750" s="1012">
        <v>7</v>
      </c>
      <c r="R750" s="183"/>
      <c r="S750" s="223">
        <v>3</v>
      </c>
      <c r="T750" s="183" t="s">
        <v>1613</v>
      </c>
      <c r="U750" s="223">
        <v>1</v>
      </c>
      <c r="V750" s="183">
        <v>0</v>
      </c>
      <c r="W750" s="183">
        <v>0</v>
      </c>
      <c r="X750" s="183"/>
      <c r="Y750" s="198" t="s">
        <v>62</v>
      </c>
      <c r="Z750" s="170" t="s">
        <v>1600</v>
      </c>
      <c r="AA750" s="197" t="s">
        <v>1614</v>
      </c>
      <c r="AB750" s="166" t="s">
        <v>1602</v>
      </c>
      <c r="AC750" s="166" t="s">
        <v>1603</v>
      </c>
      <c r="AD750" s="673" t="s">
        <v>1604</v>
      </c>
      <c r="AE750" s="166" t="s">
        <v>1615</v>
      </c>
      <c r="AF750" s="166" t="s">
        <v>549</v>
      </c>
      <c r="AG750" s="165" t="s">
        <v>230</v>
      </c>
      <c r="AH750" s="203" t="s">
        <v>59</v>
      </c>
      <c r="AI750" s="167">
        <v>0.114</v>
      </c>
      <c r="AJ750" s="168">
        <v>2080.65</v>
      </c>
      <c r="AK750" s="167">
        <v>0.49593575342465751</v>
      </c>
      <c r="AL750" s="167">
        <v>0.15391109589041096</v>
      </c>
      <c r="AM750" s="187">
        <f>AK750+AL750</f>
        <v>0.64984684931506842</v>
      </c>
      <c r="AN750" s="167">
        <f>SUM(AK750:AK763)</f>
        <v>5.8573384013698622</v>
      </c>
      <c r="AO750" s="167">
        <f>SUM(AL750:AL763)</f>
        <v>1.7351664287671233</v>
      </c>
      <c r="AP750" s="167">
        <f>SUM(AM750:AM763)</f>
        <v>7.5925048301369857</v>
      </c>
      <c r="AQ750" s="167">
        <f>AP750*30</f>
        <v>227.77514490410957</v>
      </c>
      <c r="AR750" s="193" t="s">
        <v>231</v>
      </c>
      <c r="AS750" s="194"/>
      <c r="AT750" s="166" t="s">
        <v>232</v>
      </c>
      <c r="AU750" s="198" t="s">
        <v>59</v>
      </c>
      <c r="AV750" s="280" t="s">
        <v>1616</v>
      </c>
      <c r="AW750" s="166" t="s">
        <v>1122</v>
      </c>
      <c r="AX750" s="46"/>
      <c r="AY750" s="2391"/>
    </row>
    <row r="751" spans="1:51" s="55" customFormat="1" ht="15.95" customHeight="1" x14ac:dyDescent="0.25">
      <c r="A751" s="36"/>
      <c r="B751" s="2119"/>
      <c r="C751" s="990"/>
      <c r="D751" s="2119"/>
      <c r="E751" s="5"/>
      <c r="F751" s="5"/>
      <c r="G751" s="2119"/>
      <c r="H751" s="5"/>
      <c r="I751" s="2119"/>
      <c r="J751" s="5"/>
      <c r="K751" s="5"/>
      <c r="L751" s="5"/>
      <c r="M751" s="5"/>
      <c r="N751" s="328"/>
      <c r="O751" s="328"/>
      <c r="P751" s="328"/>
      <c r="Q751" s="1056"/>
      <c r="R751" s="448"/>
      <c r="S751" s="61"/>
      <c r="T751" s="448"/>
      <c r="U751" s="61"/>
      <c r="V751" s="448"/>
      <c r="W751" s="448"/>
      <c r="X751" s="448"/>
      <c r="Y751" s="2119" t="s">
        <v>230</v>
      </c>
      <c r="Z751" s="2119" t="s">
        <v>230</v>
      </c>
      <c r="AA751" s="1" t="s">
        <v>230</v>
      </c>
      <c r="AB751" s="2119" t="s">
        <v>230</v>
      </c>
      <c r="AC751" s="2119" t="s">
        <v>230</v>
      </c>
      <c r="AD751" s="2119" t="s">
        <v>230</v>
      </c>
      <c r="AE751" s="2119" t="s">
        <v>1615</v>
      </c>
      <c r="AF751" s="2119" t="s">
        <v>520</v>
      </c>
      <c r="AG751" s="39" t="s">
        <v>230</v>
      </c>
      <c r="AH751" s="1" t="s">
        <v>59</v>
      </c>
      <c r="AI751" s="40">
        <v>0.114</v>
      </c>
      <c r="AJ751" s="1326">
        <v>1877.0955000000001</v>
      </c>
      <c r="AK751" s="40">
        <v>0.44741728356164384</v>
      </c>
      <c r="AL751" s="40">
        <v>0.13885363972602741</v>
      </c>
      <c r="AM751" s="41">
        <v>0.58627092328767128</v>
      </c>
      <c r="AN751" s="40"/>
      <c r="AO751" s="40"/>
      <c r="AP751" s="40"/>
      <c r="AQ751" s="40"/>
      <c r="AR751" s="2120"/>
      <c r="AS751" s="448"/>
      <c r="AT751" s="2119"/>
      <c r="AU751" s="5"/>
      <c r="AV751" s="2119"/>
      <c r="AW751" s="2119"/>
      <c r="AX751" s="46"/>
      <c r="AY751" s="2391"/>
    </row>
    <row r="752" spans="1:51" s="55" customFormat="1" ht="15.95" customHeight="1" x14ac:dyDescent="0.25">
      <c r="A752" s="36"/>
      <c r="B752" s="2119"/>
      <c r="C752" s="990"/>
      <c r="D752" s="2119"/>
      <c r="E752" s="5"/>
      <c r="F752" s="5"/>
      <c r="G752" s="2119"/>
      <c r="H752" s="5"/>
      <c r="I752" s="2119"/>
      <c r="J752" s="5"/>
      <c r="K752" s="5"/>
      <c r="L752" s="5"/>
      <c r="M752" s="5"/>
      <c r="N752" s="328"/>
      <c r="O752" s="328"/>
      <c r="P752" s="328"/>
      <c r="Q752" s="1056"/>
      <c r="R752" s="448"/>
      <c r="S752" s="61"/>
      <c r="T752" s="448"/>
      <c r="U752" s="61"/>
      <c r="V752" s="448"/>
      <c r="W752" s="448"/>
      <c r="X752" s="448"/>
      <c r="Y752" s="2119" t="s">
        <v>230</v>
      </c>
      <c r="Z752" s="2119" t="s">
        <v>230</v>
      </c>
      <c r="AA752" s="1" t="s">
        <v>230</v>
      </c>
      <c r="AB752" s="2119" t="s">
        <v>230</v>
      </c>
      <c r="AC752" s="2119" t="s">
        <v>230</v>
      </c>
      <c r="AD752" s="2119" t="s">
        <v>230</v>
      </c>
      <c r="AE752" s="2119" t="s">
        <v>1615</v>
      </c>
      <c r="AF752" s="2119" t="s">
        <v>1617</v>
      </c>
      <c r="AG752" s="39" t="s">
        <v>230</v>
      </c>
      <c r="AH752" s="1" t="s">
        <v>59</v>
      </c>
      <c r="AI752" s="40">
        <v>0.114</v>
      </c>
      <c r="AJ752" s="1326">
        <v>2004.4080000000001</v>
      </c>
      <c r="AK752" s="40">
        <v>0.47776300273972605</v>
      </c>
      <c r="AL752" s="40">
        <v>0.14827127671232876</v>
      </c>
      <c r="AM752" s="41">
        <v>0.62603427945205481</v>
      </c>
      <c r="AN752" s="40"/>
      <c r="AO752" s="40"/>
      <c r="AP752" s="40"/>
      <c r="AQ752" s="40"/>
      <c r="AR752" s="2120"/>
      <c r="AS752" s="448"/>
      <c r="AT752" s="2119"/>
      <c r="AU752" s="5"/>
      <c r="AV752" s="2119"/>
      <c r="AW752" s="2119"/>
      <c r="AX752" s="46"/>
      <c r="AY752" s="2391"/>
    </row>
    <row r="753" spans="1:51" s="55" customFormat="1" ht="15.95" customHeight="1" x14ac:dyDescent="0.25">
      <c r="A753" s="36"/>
      <c r="B753" s="2119"/>
      <c r="C753" s="990"/>
      <c r="D753" s="2119"/>
      <c r="E753" s="5"/>
      <c r="F753" s="5"/>
      <c r="G753" s="2119"/>
      <c r="H753" s="5"/>
      <c r="I753" s="2119"/>
      <c r="J753" s="5"/>
      <c r="K753" s="5"/>
      <c r="L753" s="5"/>
      <c r="M753" s="5"/>
      <c r="N753" s="328"/>
      <c r="O753" s="328"/>
      <c r="P753" s="328"/>
      <c r="Q753" s="1056"/>
      <c r="R753" s="448"/>
      <c r="S753" s="61"/>
      <c r="T753" s="448"/>
      <c r="U753" s="61"/>
      <c r="V753" s="448"/>
      <c r="W753" s="448"/>
      <c r="X753" s="448"/>
      <c r="Y753" s="2119" t="s">
        <v>230</v>
      </c>
      <c r="Z753" s="2119" t="s">
        <v>230</v>
      </c>
      <c r="AA753" s="1" t="s">
        <v>230</v>
      </c>
      <c r="AB753" s="2119" t="s">
        <v>230</v>
      </c>
      <c r="AC753" s="2119" t="s">
        <v>230</v>
      </c>
      <c r="AD753" s="2119" t="s">
        <v>230</v>
      </c>
      <c r="AE753" s="2119" t="s">
        <v>1615</v>
      </c>
      <c r="AF753" s="2119" t="s">
        <v>569</v>
      </c>
      <c r="AG753" s="39" t="s">
        <v>230</v>
      </c>
      <c r="AH753" s="1" t="s">
        <v>59</v>
      </c>
      <c r="AI753" s="40">
        <v>0.114</v>
      </c>
      <c r="AJ753" s="1326">
        <v>2376.306</v>
      </c>
      <c r="AK753" s="40">
        <v>0.56640718356164377</v>
      </c>
      <c r="AL753" s="40">
        <v>0.17578153972602742</v>
      </c>
      <c r="AM753" s="41">
        <v>0.74218872328767116</v>
      </c>
      <c r="AN753" s="40"/>
      <c r="AO753" s="40"/>
      <c r="AP753" s="40"/>
      <c r="AQ753" s="40"/>
      <c r="AR753" s="2120"/>
      <c r="AS753" s="448"/>
      <c r="AT753" s="2119"/>
      <c r="AU753" s="5"/>
      <c r="AV753" s="2119"/>
      <c r="AW753" s="2119"/>
      <c r="AX753" s="46"/>
      <c r="AY753" s="2391"/>
    </row>
    <row r="754" spans="1:51" s="55" customFormat="1" ht="15.95" customHeight="1" x14ac:dyDescent="0.25">
      <c r="A754" s="36"/>
      <c r="B754" s="2119"/>
      <c r="C754" s="990"/>
      <c r="D754" s="2119"/>
      <c r="E754" s="5"/>
      <c r="F754" s="5"/>
      <c r="G754" s="2119"/>
      <c r="H754" s="5"/>
      <c r="I754" s="2119"/>
      <c r="J754" s="5"/>
      <c r="K754" s="5"/>
      <c r="L754" s="5"/>
      <c r="M754" s="5"/>
      <c r="N754" s="328"/>
      <c r="O754" s="328"/>
      <c r="P754" s="328"/>
      <c r="Q754" s="1056"/>
      <c r="R754" s="448"/>
      <c r="S754" s="61"/>
      <c r="T754" s="448"/>
      <c r="U754" s="61"/>
      <c r="V754" s="448"/>
      <c r="W754" s="448"/>
      <c r="X754" s="448"/>
      <c r="Y754" s="2119" t="s">
        <v>230</v>
      </c>
      <c r="Z754" s="2119" t="s">
        <v>230</v>
      </c>
      <c r="AA754" s="1" t="s">
        <v>230</v>
      </c>
      <c r="AB754" s="2119" t="s">
        <v>230</v>
      </c>
      <c r="AC754" s="2119" t="s">
        <v>230</v>
      </c>
      <c r="AD754" s="2119" t="s">
        <v>230</v>
      </c>
      <c r="AE754" s="2119" t="s">
        <v>1615</v>
      </c>
      <c r="AF754" s="2119" t="s">
        <v>1618</v>
      </c>
      <c r="AG754" s="39" t="s">
        <v>230</v>
      </c>
      <c r="AH754" s="1" t="s">
        <v>59</v>
      </c>
      <c r="AI754" s="40">
        <v>0.114</v>
      </c>
      <c r="AJ754" s="1326">
        <v>2416.6579999999999</v>
      </c>
      <c r="AK754" s="40">
        <v>0.5760253315068492</v>
      </c>
      <c r="AL754" s="40">
        <v>0.17876648219178082</v>
      </c>
      <c r="AM754" s="41">
        <v>0.75479181369863002</v>
      </c>
      <c r="AN754" s="40"/>
      <c r="AO754" s="40"/>
      <c r="AP754" s="40"/>
      <c r="AQ754" s="40"/>
      <c r="AR754" s="2120"/>
      <c r="AS754" s="448"/>
      <c r="AT754" s="2119"/>
      <c r="AU754" s="5"/>
      <c r="AV754" s="2119"/>
      <c r="AW754" s="2119"/>
      <c r="AX754" s="46"/>
      <c r="AY754" s="2391"/>
    </row>
    <row r="755" spans="1:51" s="55" customFormat="1" ht="15.95" customHeight="1" x14ac:dyDescent="0.25">
      <c r="A755" s="36"/>
      <c r="B755" s="2119"/>
      <c r="C755" s="990"/>
      <c r="D755" s="2119"/>
      <c r="E755" s="5"/>
      <c r="F755" s="5"/>
      <c r="G755" s="2119"/>
      <c r="H755" s="5"/>
      <c r="I755" s="2119"/>
      <c r="J755" s="5"/>
      <c r="K755" s="5"/>
      <c r="L755" s="5"/>
      <c r="M755" s="5"/>
      <c r="N755" s="328"/>
      <c r="O755" s="328"/>
      <c r="P755" s="328"/>
      <c r="Q755" s="1056"/>
      <c r="R755" s="448"/>
      <c r="S755" s="61"/>
      <c r="T755" s="448"/>
      <c r="U755" s="61"/>
      <c r="V755" s="448"/>
      <c r="W755" s="448"/>
      <c r="X755" s="448"/>
      <c r="Y755" s="2119" t="s">
        <v>230</v>
      </c>
      <c r="Z755" s="2119" t="s">
        <v>230</v>
      </c>
      <c r="AA755" s="1" t="s">
        <v>230</v>
      </c>
      <c r="AB755" s="2119" t="s">
        <v>230</v>
      </c>
      <c r="AC755" s="2119" t="s">
        <v>230</v>
      </c>
      <c r="AD755" s="2119" t="s">
        <v>230</v>
      </c>
      <c r="AE755" s="2119" t="s">
        <v>1615</v>
      </c>
      <c r="AF755" s="2119" t="s">
        <v>573</v>
      </c>
      <c r="AG755" s="39" t="s">
        <v>230</v>
      </c>
      <c r="AH755" s="1" t="s">
        <v>59</v>
      </c>
      <c r="AI755" s="40">
        <v>0.114</v>
      </c>
      <c r="AJ755" s="1326">
        <v>2691.6530000000002</v>
      </c>
      <c r="AK755" s="40">
        <v>0.64157208493150686</v>
      </c>
      <c r="AL755" s="40">
        <v>0.19910857808219179</v>
      </c>
      <c r="AM755" s="41">
        <v>0.8406806630136987</v>
      </c>
      <c r="AN755" s="40"/>
      <c r="AO755" s="40"/>
      <c r="AP755" s="40"/>
      <c r="AQ755" s="40"/>
      <c r="AR755" s="2120"/>
      <c r="AS755" s="448"/>
      <c r="AT755" s="2119"/>
      <c r="AU755" s="5"/>
      <c r="AV755" s="2119"/>
      <c r="AW755" s="2119"/>
      <c r="AX755" s="46"/>
      <c r="AY755" s="2391"/>
    </row>
    <row r="756" spans="1:51" s="55" customFormat="1" ht="15.95" customHeight="1" x14ac:dyDescent="0.25">
      <c r="A756" s="36"/>
      <c r="B756" s="2119"/>
      <c r="C756" s="990"/>
      <c r="D756" s="2119"/>
      <c r="E756" s="5"/>
      <c r="F756" s="5"/>
      <c r="G756" s="2119"/>
      <c r="H756" s="5"/>
      <c r="I756" s="2119"/>
      <c r="J756" s="5"/>
      <c r="K756" s="5"/>
      <c r="L756" s="5"/>
      <c r="M756" s="5"/>
      <c r="N756" s="328"/>
      <c r="O756" s="328"/>
      <c r="P756" s="328"/>
      <c r="Q756" s="1056"/>
      <c r="R756" s="448"/>
      <c r="S756" s="61"/>
      <c r="T756" s="448"/>
      <c r="U756" s="61"/>
      <c r="V756" s="448"/>
      <c r="W756" s="448"/>
      <c r="X756" s="448"/>
      <c r="Y756" s="2119" t="s">
        <v>230</v>
      </c>
      <c r="Z756" s="2119" t="s">
        <v>230</v>
      </c>
      <c r="AA756" s="1" t="s">
        <v>230</v>
      </c>
      <c r="AB756" s="2119" t="s">
        <v>230</v>
      </c>
      <c r="AC756" s="2119" t="s">
        <v>230</v>
      </c>
      <c r="AD756" s="2119" t="s">
        <v>230</v>
      </c>
      <c r="AE756" s="2119" t="s">
        <v>1615</v>
      </c>
      <c r="AF756" s="2119" t="s">
        <v>292</v>
      </c>
      <c r="AG756" s="39" t="s">
        <v>230</v>
      </c>
      <c r="AH756" s="1" t="s">
        <v>59</v>
      </c>
      <c r="AI756" s="40">
        <v>0.114</v>
      </c>
      <c r="AJ756" s="1326">
        <v>2690.1980000000003</v>
      </c>
      <c r="AK756" s="40">
        <v>0.64122527671232887</v>
      </c>
      <c r="AL756" s="40">
        <v>0.19900094794520551</v>
      </c>
      <c r="AM756" s="41">
        <v>0.84022622465753438</v>
      </c>
      <c r="AN756" s="40"/>
      <c r="AO756" s="40"/>
      <c r="AP756" s="40"/>
      <c r="AQ756" s="40"/>
      <c r="AR756" s="2120"/>
      <c r="AS756" s="448"/>
      <c r="AT756" s="2119"/>
      <c r="AU756" s="5"/>
      <c r="AV756" s="2119"/>
      <c r="AW756" s="2119"/>
      <c r="AX756" s="46"/>
      <c r="AY756" s="2391"/>
    </row>
    <row r="757" spans="1:51" s="55" customFormat="1" ht="15.95" customHeight="1" x14ac:dyDescent="0.25">
      <c r="A757" s="36"/>
      <c r="B757" s="2119"/>
      <c r="C757" s="990"/>
      <c r="D757" s="2119"/>
      <c r="E757" s="5"/>
      <c r="F757" s="5"/>
      <c r="G757" s="2119"/>
      <c r="H757" s="5"/>
      <c r="I757" s="2119"/>
      <c r="J757" s="5"/>
      <c r="K757" s="5"/>
      <c r="L757" s="5"/>
      <c r="M757" s="5"/>
      <c r="N757" s="328"/>
      <c r="O757" s="328"/>
      <c r="P757" s="328"/>
      <c r="Q757" s="1056"/>
      <c r="R757" s="448"/>
      <c r="S757" s="61"/>
      <c r="T757" s="448"/>
      <c r="U757" s="61"/>
      <c r="V757" s="448"/>
      <c r="W757" s="448"/>
      <c r="X757" s="448"/>
      <c r="Y757" s="2119" t="s">
        <v>230</v>
      </c>
      <c r="Z757" s="2119" t="s">
        <v>230</v>
      </c>
      <c r="AA757" s="1" t="s">
        <v>230</v>
      </c>
      <c r="AB757" s="2119" t="s">
        <v>230</v>
      </c>
      <c r="AC757" s="2119" t="s">
        <v>230</v>
      </c>
      <c r="AD757" s="2119" t="s">
        <v>230</v>
      </c>
      <c r="AE757" s="2119" t="s">
        <v>1615</v>
      </c>
      <c r="AF757" s="2119" t="s">
        <v>294</v>
      </c>
      <c r="AG757" s="39" t="s">
        <v>230</v>
      </c>
      <c r="AH757" s="1" t="s">
        <v>59</v>
      </c>
      <c r="AI757" s="40">
        <v>0.114</v>
      </c>
      <c r="AJ757" s="1326">
        <v>3277.8239999999996</v>
      </c>
      <c r="AK757" s="40">
        <v>0.78128955616438334</v>
      </c>
      <c r="AL757" s="40">
        <v>0.2424691726027397</v>
      </c>
      <c r="AM757" s="41">
        <v>1.023758728767123</v>
      </c>
      <c r="AN757" s="40"/>
      <c r="AO757" s="40"/>
      <c r="AP757" s="40"/>
      <c r="AQ757" s="40"/>
      <c r="AR757" s="2120"/>
      <c r="AS757" s="448"/>
      <c r="AT757" s="2119"/>
      <c r="AU757" s="5"/>
      <c r="AV757" s="2119"/>
      <c r="AW757" s="2119"/>
      <c r="AX757" s="46"/>
      <c r="AY757" s="2391"/>
    </row>
    <row r="758" spans="1:51" s="55" customFormat="1" ht="15.95" customHeight="1" x14ac:dyDescent="0.25">
      <c r="A758" s="36"/>
      <c r="B758" s="2119"/>
      <c r="C758" s="990"/>
      <c r="D758" s="2119"/>
      <c r="E758" s="5"/>
      <c r="F758" s="5"/>
      <c r="G758" s="2119"/>
      <c r="H758" s="5"/>
      <c r="I758" s="2119"/>
      <c r="J758" s="5"/>
      <c r="K758" s="5"/>
      <c r="L758" s="5"/>
      <c r="M758" s="5"/>
      <c r="N758" s="328"/>
      <c r="O758" s="328"/>
      <c r="P758" s="328"/>
      <c r="Q758" s="1056"/>
      <c r="R758" s="448"/>
      <c r="S758" s="61"/>
      <c r="T758" s="448"/>
      <c r="U758" s="61"/>
      <c r="V758" s="448"/>
      <c r="W758" s="448"/>
      <c r="X758" s="448"/>
      <c r="Y758" s="2119" t="s">
        <v>230</v>
      </c>
      <c r="Z758" s="2119" t="s">
        <v>230</v>
      </c>
      <c r="AA758" s="1" t="s">
        <v>230</v>
      </c>
      <c r="AB758" s="2119" t="s">
        <v>230</v>
      </c>
      <c r="AC758" s="2119" t="s">
        <v>230</v>
      </c>
      <c r="AD758" s="2119" t="s">
        <v>230</v>
      </c>
      <c r="AE758" s="2119" t="s">
        <v>1615</v>
      </c>
      <c r="AF758" s="2119" t="s">
        <v>1619</v>
      </c>
      <c r="AG758" s="39" t="s">
        <v>230</v>
      </c>
      <c r="AH758" s="1" t="s">
        <v>59</v>
      </c>
      <c r="AI758" s="40">
        <v>0.114</v>
      </c>
      <c r="AJ758" s="1326">
        <v>1352.18</v>
      </c>
      <c r="AK758" s="40">
        <v>0.32230043835616434</v>
      </c>
      <c r="AL758" s="40">
        <v>0.10002427397260273</v>
      </c>
      <c r="AM758" s="41">
        <v>0.42232471232876706</v>
      </c>
      <c r="AN758" s="40"/>
      <c r="AO758" s="40"/>
      <c r="AP758" s="40"/>
      <c r="AQ758" s="40"/>
      <c r="AR758" s="2120"/>
      <c r="AS758" s="448"/>
      <c r="AT758" s="2119"/>
      <c r="AU758" s="5"/>
      <c r="AV758" s="2119"/>
      <c r="AW758" s="2119"/>
      <c r="AX758" s="46"/>
      <c r="AY758" s="2391"/>
    </row>
    <row r="759" spans="1:51" s="55" customFormat="1" ht="15.95" customHeight="1" x14ac:dyDescent="0.25">
      <c r="A759" s="36"/>
      <c r="B759" s="2119"/>
      <c r="C759" s="990"/>
      <c r="D759" s="2119"/>
      <c r="E759" s="5"/>
      <c r="F759" s="5"/>
      <c r="G759" s="2119"/>
      <c r="H759" s="5"/>
      <c r="I759" s="2119"/>
      <c r="J759" s="5"/>
      <c r="K759" s="5"/>
      <c r="L759" s="5"/>
      <c r="M759" s="5"/>
      <c r="N759" s="328"/>
      <c r="O759" s="328"/>
      <c r="P759" s="328"/>
      <c r="Q759" s="1056"/>
      <c r="R759" s="448"/>
      <c r="S759" s="61"/>
      <c r="T759" s="448"/>
      <c r="U759" s="61"/>
      <c r="V759" s="448"/>
      <c r="W759" s="448"/>
      <c r="X759" s="448"/>
      <c r="Y759" s="2119" t="s">
        <v>230</v>
      </c>
      <c r="Z759" s="2119" t="s">
        <v>230</v>
      </c>
      <c r="AA759" s="1" t="s">
        <v>230</v>
      </c>
      <c r="AB759" s="2119" t="s">
        <v>230</v>
      </c>
      <c r="AC759" s="2119" t="s">
        <v>230</v>
      </c>
      <c r="AD759" s="2119" t="s">
        <v>230</v>
      </c>
      <c r="AE759" s="2119" t="s">
        <v>1615</v>
      </c>
      <c r="AF759" s="2119" t="s">
        <v>1620</v>
      </c>
      <c r="AG759" s="39" t="s">
        <v>230</v>
      </c>
      <c r="AH759" s="1" t="s">
        <v>59</v>
      </c>
      <c r="AI759" s="40">
        <v>0.114</v>
      </c>
      <c r="AJ759" s="1326">
        <v>1322.498</v>
      </c>
      <c r="AK759" s="40">
        <v>0.31522555068493147</v>
      </c>
      <c r="AL759" s="40">
        <v>9.782861917808218E-2</v>
      </c>
      <c r="AM759" s="41">
        <v>0.41305416986301363</v>
      </c>
      <c r="AN759" s="40"/>
      <c r="AO759" s="40"/>
      <c r="AP759" s="40"/>
      <c r="AQ759" s="40"/>
      <c r="AR759" s="2120"/>
      <c r="AS759" s="448"/>
      <c r="AT759" s="2119"/>
      <c r="AU759" s="5"/>
      <c r="AV759" s="2119"/>
      <c r="AW759" s="2119"/>
      <c r="AX759" s="46"/>
      <c r="AY759" s="2391"/>
    </row>
    <row r="760" spans="1:51" s="55" customFormat="1" ht="15.95" customHeight="1" x14ac:dyDescent="0.25">
      <c r="A760" s="93"/>
      <c r="B760" s="88"/>
      <c r="C760" s="993"/>
      <c r="D760" s="88"/>
      <c r="E760" s="103"/>
      <c r="F760" s="103"/>
      <c r="G760" s="88"/>
      <c r="H760" s="103"/>
      <c r="I760" s="88"/>
      <c r="J760" s="103"/>
      <c r="K760" s="103"/>
      <c r="L760" s="103"/>
      <c r="M760" s="103"/>
      <c r="N760" s="330"/>
      <c r="O760" s="330"/>
      <c r="P760" s="330"/>
      <c r="Q760" s="106"/>
      <c r="R760" s="94"/>
      <c r="S760" s="104"/>
      <c r="T760" s="94"/>
      <c r="U760" s="104"/>
      <c r="V760" s="94"/>
      <c r="W760" s="94"/>
      <c r="X760" s="94"/>
      <c r="Y760" s="88" t="s">
        <v>230</v>
      </c>
      <c r="Z760" s="88" t="s">
        <v>230</v>
      </c>
      <c r="AA760" s="90" t="s">
        <v>230</v>
      </c>
      <c r="AB760" s="88" t="s">
        <v>230</v>
      </c>
      <c r="AC760" s="88" t="s">
        <v>230</v>
      </c>
      <c r="AD760" s="88" t="s">
        <v>230</v>
      </c>
      <c r="AE760" s="88" t="s">
        <v>1615</v>
      </c>
      <c r="AF760" s="88" t="s">
        <v>1621</v>
      </c>
      <c r="AG760" s="2125" t="s">
        <v>230</v>
      </c>
      <c r="AH760" s="90" t="s">
        <v>59</v>
      </c>
      <c r="AI760" s="98">
        <v>0.114</v>
      </c>
      <c r="AJ760" s="100">
        <v>1367.4090000000001</v>
      </c>
      <c r="AK760" s="98">
        <v>0.32593036438356165</v>
      </c>
      <c r="AL760" s="98">
        <v>0.10115080273972603</v>
      </c>
      <c r="AM760" s="96">
        <v>0.4270811671232877</v>
      </c>
      <c r="AN760" s="98"/>
      <c r="AO760" s="98"/>
      <c r="AP760" s="98"/>
      <c r="AQ760" s="98"/>
      <c r="AR760" s="21"/>
      <c r="AS760" s="94"/>
      <c r="AT760" s="88"/>
      <c r="AU760" s="103"/>
      <c r="AV760" s="88"/>
      <c r="AW760" s="88"/>
      <c r="AX760" s="52"/>
      <c r="AY760" s="2391"/>
    </row>
    <row r="761" spans="1:51" s="1395" customFormat="1" ht="15.95" customHeight="1" x14ac:dyDescent="0.25">
      <c r="A761" s="1061"/>
      <c r="B761" s="2129"/>
      <c r="C761" s="1293"/>
      <c r="D761" s="2129"/>
      <c r="E761" s="1043"/>
      <c r="F761" s="1043"/>
      <c r="G761" s="2129"/>
      <c r="H761" s="1043"/>
      <c r="I761" s="2129"/>
      <c r="J761" s="1043"/>
      <c r="K761" s="1043"/>
      <c r="L761" s="1043"/>
      <c r="M761" s="1043"/>
      <c r="N761" s="1090"/>
      <c r="O761" s="1090"/>
      <c r="P761" s="1090"/>
      <c r="Q761" s="1091"/>
      <c r="R761" s="2123"/>
      <c r="S761" s="1089"/>
      <c r="T761" s="2123"/>
      <c r="U761" s="1089"/>
      <c r="V761" s="2123"/>
      <c r="W761" s="2123"/>
      <c r="X761" s="2123"/>
      <c r="Y761" s="2129" t="s">
        <v>230</v>
      </c>
      <c r="Z761" s="2129" t="s">
        <v>230</v>
      </c>
      <c r="AA761" s="754" t="s">
        <v>230</v>
      </c>
      <c r="AB761" s="2129" t="s">
        <v>230</v>
      </c>
      <c r="AC761" s="2129" t="s">
        <v>20251</v>
      </c>
      <c r="AD761" s="1146" t="s">
        <v>20250</v>
      </c>
      <c r="AE761" s="2129" t="s">
        <v>21235</v>
      </c>
      <c r="AF761" s="2129" t="s">
        <v>21234</v>
      </c>
      <c r="AG761" s="2130" t="s">
        <v>20248</v>
      </c>
      <c r="AH761" s="2129" t="s">
        <v>20647</v>
      </c>
      <c r="AI761" s="2120">
        <v>0.37</v>
      </c>
      <c r="AJ761" s="831">
        <v>124</v>
      </c>
      <c r="AK761" s="378">
        <f>AJ761*AI761/365</f>
        <v>0.12569863013698632</v>
      </c>
      <c r="AL761" s="378">
        <v>0</v>
      </c>
      <c r="AM761" s="380">
        <f>SUBTOTAL(9,AK761:AL761)</f>
        <v>0.12569863013698632</v>
      </c>
      <c r="AN761" s="378"/>
      <c r="AO761" s="378"/>
      <c r="AP761" s="378"/>
      <c r="AQ761" s="378"/>
      <c r="AR761" s="2121"/>
      <c r="AS761" s="2123"/>
      <c r="AT761" s="2129"/>
      <c r="AU761" s="1043"/>
      <c r="AV761" s="2129"/>
      <c r="AW761" s="2129"/>
      <c r="AX761" s="2525" t="s">
        <v>21236</v>
      </c>
      <c r="AY761" s="2401"/>
    </row>
    <row r="762" spans="1:51" s="55" customFormat="1" ht="15.95" customHeight="1" x14ac:dyDescent="0.25">
      <c r="A762" s="734"/>
      <c r="B762" s="735"/>
      <c r="C762" s="1212"/>
      <c r="D762" s="735"/>
      <c r="E762" s="736"/>
      <c r="F762" s="736"/>
      <c r="G762" s="735"/>
      <c r="H762" s="736"/>
      <c r="I762" s="735"/>
      <c r="J762" s="736"/>
      <c r="K762" s="736"/>
      <c r="L762" s="736"/>
      <c r="M762" s="736"/>
      <c r="N762" s="737"/>
      <c r="O762" s="737"/>
      <c r="P762" s="737"/>
      <c r="Q762" s="738"/>
      <c r="R762" s="739"/>
      <c r="S762" s="740"/>
      <c r="T762" s="739"/>
      <c r="U762" s="740"/>
      <c r="V762" s="739"/>
      <c r="W762" s="739"/>
      <c r="X762" s="739"/>
      <c r="Y762" s="735" t="s">
        <v>230</v>
      </c>
      <c r="Z762" s="735" t="s">
        <v>230</v>
      </c>
      <c r="AA762" s="741" t="s">
        <v>230</v>
      </c>
      <c r="AB762" s="735" t="s">
        <v>230</v>
      </c>
      <c r="AC762" s="735" t="s">
        <v>230</v>
      </c>
      <c r="AD762" s="735" t="s">
        <v>230</v>
      </c>
      <c r="AE762" s="735" t="s">
        <v>1615</v>
      </c>
      <c r="AF762" s="735" t="s">
        <v>1622</v>
      </c>
      <c r="AG762" s="742">
        <v>317507400006215</v>
      </c>
      <c r="AH762" s="741" t="s">
        <v>304</v>
      </c>
      <c r="AI762" s="743">
        <v>1.1399999999999999</v>
      </c>
      <c r="AJ762" s="743">
        <v>15</v>
      </c>
      <c r="AK762" s="828">
        <f>AJ762*AI762/365</f>
        <v>4.6849315068493144E-2</v>
      </c>
      <c r="AL762" s="828">
        <v>0</v>
      </c>
      <c r="AM762" s="745">
        <f>SUBTOTAL(9,AK762:AL762)</f>
        <v>4.6849315068493144E-2</v>
      </c>
      <c r="AN762" s="828"/>
      <c r="AO762" s="828"/>
      <c r="AP762" s="828"/>
      <c r="AQ762" s="828"/>
      <c r="AR762" s="743"/>
      <c r="AS762" s="739"/>
      <c r="AT762" s="735"/>
      <c r="AU762" s="736"/>
      <c r="AV762" s="735"/>
      <c r="AW762" s="735"/>
      <c r="AX762" s="1103" t="s">
        <v>23544</v>
      </c>
      <c r="AY762" s="2391"/>
    </row>
    <row r="763" spans="1:51" s="55" customFormat="1" ht="15.95" customHeight="1" x14ac:dyDescent="0.25">
      <c r="A763" s="36"/>
      <c r="B763" s="2119"/>
      <c r="C763" s="990"/>
      <c r="D763" s="2119"/>
      <c r="E763" s="5"/>
      <c r="F763" s="5"/>
      <c r="G763" s="2119"/>
      <c r="H763" s="5"/>
      <c r="I763" s="2119"/>
      <c r="J763" s="5"/>
      <c r="K763" s="5"/>
      <c r="L763" s="5"/>
      <c r="M763" s="5"/>
      <c r="N763" s="328"/>
      <c r="O763" s="328"/>
      <c r="P763" s="328"/>
      <c r="Q763" s="1056"/>
      <c r="R763" s="448"/>
      <c r="S763" s="61"/>
      <c r="T763" s="448"/>
      <c r="U763" s="61"/>
      <c r="V763" s="448"/>
      <c r="W763" s="448"/>
      <c r="X763" s="448"/>
      <c r="Y763" s="2119" t="s">
        <v>230</v>
      </c>
      <c r="Z763" s="2119" t="s">
        <v>230</v>
      </c>
      <c r="AA763" s="1" t="s">
        <v>230</v>
      </c>
      <c r="AB763" s="2119" t="s">
        <v>230</v>
      </c>
      <c r="AC763" s="2119" t="s">
        <v>230</v>
      </c>
      <c r="AD763" s="2119" t="s">
        <v>230</v>
      </c>
      <c r="AE763" s="2119" t="s">
        <v>1615</v>
      </c>
      <c r="AF763" s="2119" t="s">
        <v>1623</v>
      </c>
      <c r="AG763" s="39">
        <v>305503005500107</v>
      </c>
      <c r="AH763" s="1" t="s">
        <v>304</v>
      </c>
      <c r="AI763" s="2120">
        <v>1.1399999999999999</v>
      </c>
      <c r="AJ763" s="2120">
        <v>30</v>
      </c>
      <c r="AK763" s="40">
        <f>AJ763*AI763/365</f>
        <v>9.3698630136986288E-2</v>
      </c>
      <c r="AL763" s="40">
        <v>0</v>
      </c>
      <c r="AM763" s="41">
        <f>SUBTOTAL(9,AK763:AL763)</f>
        <v>9.3698630136986288E-2</v>
      </c>
      <c r="AN763" s="40"/>
      <c r="AO763" s="40"/>
      <c r="AP763" s="40"/>
      <c r="AQ763" s="40"/>
      <c r="AR763" s="2120"/>
      <c r="AS763" s="448"/>
      <c r="AT763" s="2119"/>
      <c r="AU763" s="5"/>
      <c r="AV763" s="2119"/>
      <c r="AW763" s="2119"/>
      <c r="AX763" s="46"/>
      <c r="AY763" s="2391"/>
    </row>
    <row r="764" spans="1:51" s="55" customFormat="1" ht="15.95" customHeight="1" x14ac:dyDescent="0.2">
      <c r="A764" s="182">
        <v>133</v>
      </c>
      <c r="B764" s="170" t="s">
        <v>54</v>
      </c>
      <c r="C764" s="989" t="s">
        <v>59</v>
      </c>
      <c r="D764" s="354" t="s">
        <v>18837</v>
      </c>
      <c r="E764" s="198" t="s">
        <v>1625</v>
      </c>
      <c r="F764" s="198" t="s">
        <v>1626</v>
      </c>
      <c r="G764" s="166"/>
      <c r="H764" s="272" t="s">
        <v>219</v>
      </c>
      <c r="I764" s="354" t="s">
        <v>220</v>
      </c>
      <c r="J764" s="272" t="s">
        <v>221</v>
      </c>
      <c r="K764" s="354" t="s">
        <v>1599</v>
      </c>
      <c r="L764" s="272" t="s">
        <v>221</v>
      </c>
      <c r="M764" s="272" t="s">
        <v>879</v>
      </c>
      <c r="N764" s="440">
        <v>9.4</v>
      </c>
      <c r="O764" s="440">
        <v>2.2000000000000002</v>
      </c>
      <c r="P764" s="440">
        <f>O764*N764</f>
        <v>20.680000000000003</v>
      </c>
      <c r="Q764" s="1012">
        <v>6</v>
      </c>
      <c r="R764" s="183"/>
      <c r="S764" s="223">
        <v>2</v>
      </c>
      <c r="T764" s="183" t="s">
        <v>1628</v>
      </c>
      <c r="U764" s="223">
        <v>1</v>
      </c>
      <c r="V764" s="183">
        <v>0</v>
      </c>
      <c r="W764" s="183">
        <v>0</v>
      </c>
      <c r="X764" s="183">
        <v>0</v>
      </c>
      <c r="Y764" s="272" t="s">
        <v>62</v>
      </c>
      <c r="Z764" s="366" t="s">
        <v>1600</v>
      </c>
      <c r="AA764" s="762" t="s">
        <v>1614</v>
      </c>
      <c r="AB764" s="354" t="s">
        <v>1602</v>
      </c>
      <c r="AC764" s="354" t="s">
        <v>1603</v>
      </c>
      <c r="AD764" s="925" t="s">
        <v>1604</v>
      </c>
      <c r="AE764" s="166" t="s">
        <v>1615</v>
      </c>
      <c r="AF764" s="166" t="s">
        <v>576</v>
      </c>
      <c r="AG764" s="165" t="s">
        <v>230</v>
      </c>
      <c r="AH764" s="203" t="s">
        <v>59</v>
      </c>
      <c r="AI764" s="167">
        <v>0.114</v>
      </c>
      <c r="AJ764" s="168">
        <v>3410.9079999999999</v>
      </c>
      <c r="AK764" s="167">
        <v>0.81301094794520545</v>
      </c>
      <c r="AL764" s="167">
        <v>0.25231374246575344</v>
      </c>
      <c r="AM764" s="187">
        <f>AK764+AL764</f>
        <v>1.065324690410959</v>
      </c>
      <c r="AN764" s="167">
        <f>SUM(AK764:AK768)</f>
        <v>3.9891731013698628</v>
      </c>
      <c r="AO764" s="167">
        <f>SUM(AL764:AL768)</f>
        <v>1.2380192383561643</v>
      </c>
      <c r="AP764" s="167">
        <f>AN764+AO764</f>
        <v>5.2271923397260274</v>
      </c>
      <c r="AQ764" s="167">
        <f>AP764*30</f>
        <v>156.81577019178081</v>
      </c>
      <c r="AR764" s="193" t="s">
        <v>231</v>
      </c>
      <c r="AS764" s="227" t="s">
        <v>431</v>
      </c>
      <c r="AT764" s="166" t="s">
        <v>232</v>
      </c>
      <c r="AU764" s="198" t="s">
        <v>59</v>
      </c>
      <c r="AV764" s="679" t="s">
        <v>1629</v>
      </c>
      <c r="AW764" s="166" t="s">
        <v>234</v>
      </c>
      <c r="AX764" s="46"/>
      <c r="AY764" s="2391"/>
    </row>
    <row r="765" spans="1:51" s="55" customFormat="1" ht="15.95" customHeight="1" x14ac:dyDescent="0.25">
      <c r="A765" s="36"/>
      <c r="B765" s="2119"/>
      <c r="C765" s="990"/>
      <c r="D765" s="2119"/>
      <c r="E765" s="5"/>
      <c r="F765" s="5"/>
      <c r="G765" s="2119"/>
      <c r="H765" s="5"/>
      <c r="I765" s="2119"/>
      <c r="J765" s="5"/>
      <c r="K765" s="5"/>
      <c r="L765" s="5"/>
      <c r="M765" s="5"/>
      <c r="N765" s="328"/>
      <c r="O765" s="328"/>
      <c r="P765" s="328"/>
      <c r="Q765" s="1056"/>
      <c r="R765" s="448"/>
      <c r="S765" s="61"/>
      <c r="T765" s="448"/>
      <c r="U765" s="61"/>
      <c r="V765" s="448"/>
      <c r="W765" s="448"/>
      <c r="X765" s="448"/>
      <c r="Y765" s="2119" t="s">
        <v>230</v>
      </c>
      <c r="Z765" s="2119" t="s">
        <v>230</v>
      </c>
      <c r="AA765" s="1" t="s">
        <v>230</v>
      </c>
      <c r="AB765" s="2119" t="s">
        <v>230</v>
      </c>
      <c r="AC765" s="2119" t="s">
        <v>230</v>
      </c>
      <c r="AD765" s="2119" t="s">
        <v>230</v>
      </c>
      <c r="AE765" s="2119" t="s">
        <v>1615</v>
      </c>
      <c r="AF765" s="2119" t="s">
        <v>293</v>
      </c>
      <c r="AG765" s="39" t="s">
        <v>230</v>
      </c>
      <c r="AH765" s="1" t="s">
        <v>59</v>
      </c>
      <c r="AI765" s="40">
        <v>0.114</v>
      </c>
      <c r="AJ765" s="1326">
        <v>3431.2780000000002</v>
      </c>
      <c r="AK765" s="40">
        <v>0.81786626301369858</v>
      </c>
      <c r="AL765" s="40">
        <v>0.25382056438356165</v>
      </c>
      <c r="AM765" s="41">
        <v>1.0716868273972602</v>
      </c>
      <c r="AN765" s="40"/>
      <c r="AO765" s="40"/>
      <c r="AP765" s="40"/>
      <c r="AQ765" s="40"/>
      <c r="AR765" s="2120"/>
      <c r="AS765" s="448"/>
      <c r="AT765" s="2119"/>
      <c r="AU765" s="5"/>
      <c r="AV765" s="2119"/>
      <c r="AW765" s="2119"/>
      <c r="AX765" s="46"/>
      <c r="AY765" s="2391"/>
    </row>
    <row r="766" spans="1:51" s="55" customFormat="1" ht="15.95" customHeight="1" x14ac:dyDescent="0.25">
      <c r="A766" s="36"/>
      <c r="B766" s="2119"/>
      <c r="C766" s="990"/>
      <c r="D766" s="2119"/>
      <c r="E766" s="5"/>
      <c r="F766" s="5"/>
      <c r="G766" s="2119"/>
      <c r="H766" s="5"/>
      <c r="I766" s="2119"/>
      <c r="J766" s="5"/>
      <c r="K766" s="5"/>
      <c r="L766" s="5"/>
      <c r="M766" s="5"/>
      <c r="N766" s="328"/>
      <c r="O766" s="328"/>
      <c r="P766" s="328"/>
      <c r="Q766" s="1056"/>
      <c r="R766" s="448"/>
      <c r="S766" s="61"/>
      <c r="T766" s="448"/>
      <c r="U766" s="61"/>
      <c r="V766" s="448"/>
      <c r="W766" s="448"/>
      <c r="X766" s="448"/>
      <c r="Y766" s="2119" t="s">
        <v>230</v>
      </c>
      <c r="Z766" s="2119" t="s">
        <v>230</v>
      </c>
      <c r="AA766" s="1" t="s">
        <v>230</v>
      </c>
      <c r="AB766" s="2119" t="s">
        <v>230</v>
      </c>
      <c r="AC766" s="2119" t="s">
        <v>230</v>
      </c>
      <c r="AD766" s="2119" t="s">
        <v>230</v>
      </c>
      <c r="AE766" s="2119" t="s">
        <v>1615</v>
      </c>
      <c r="AF766" s="2119" t="s">
        <v>1630</v>
      </c>
      <c r="AG766" s="39" t="s">
        <v>230</v>
      </c>
      <c r="AH766" s="1" t="s">
        <v>59</v>
      </c>
      <c r="AI766" s="40">
        <v>0.114</v>
      </c>
      <c r="AJ766" s="1326">
        <v>3094.5910000000003</v>
      </c>
      <c r="AK766" s="40">
        <v>0.73761484109589048</v>
      </c>
      <c r="AL766" s="40">
        <v>0.22891495068493153</v>
      </c>
      <c r="AM766" s="41">
        <v>0.96652979178082199</v>
      </c>
      <c r="AN766" s="40"/>
      <c r="AO766" s="40"/>
      <c r="AP766" s="40"/>
      <c r="AQ766" s="40"/>
      <c r="AR766" s="2120"/>
      <c r="AS766" s="448"/>
      <c r="AT766" s="2119"/>
      <c r="AU766" s="5"/>
      <c r="AV766" s="2119"/>
      <c r="AW766" s="2119"/>
      <c r="AX766" s="46"/>
      <c r="AY766" s="2391"/>
    </row>
    <row r="767" spans="1:51" s="55" customFormat="1" ht="15.95" customHeight="1" x14ac:dyDescent="0.25">
      <c r="A767" s="36"/>
      <c r="B767" s="2119"/>
      <c r="C767" s="990"/>
      <c r="D767" s="2119"/>
      <c r="E767" s="5"/>
      <c r="F767" s="5"/>
      <c r="G767" s="2119"/>
      <c r="H767" s="5"/>
      <c r="I767" s="2119"/>
      <c r="J767" s="5"/>
      <c r="K767" s="5"/>
      <c r="L767" s="5"/>
      <c r="M767" s="5"/>
      <c r="N767" s="328"/>
      <c r="O767" s="328"/>
      <c r="P767" s="328"/>
      <c r="Q767" s="1056"/>
      <c r="R767" s="448"/>
      <c r="S767" s="61"/>
      <c r="T767" s="448"/>
      <c r="U767" s="61"/>
      <c r="V767" s="448"/>
      <c r="W767" s="448"/>
      <c r="X767" s="448"/>
      <c r="Y767" s="2119" t="s">
        <v>230</v>
      </c>
      <c r="Z767" s="2119" t="s">
        <v>230</v>
      </c>
      <c r="AA767" s="1" t="s">
        <v>230</v>
      </c>
      <c r="AB767" s="2119" t="s">
        <v>230</v>
      </c>
      <c r="AC767" s="2119" t="s">
        <v>230</v>
      </c>
      <c r="AD767" s="2119" t="s">
        <v>230</v>
      </c>
      <c r="AE767" s="2119" t="s">
        <v>1615</v>
      </c>
      <c r="AF767" s="2119" t="s">
        <v>443</v>
      </c>
      <c r="AG767" s="39" t="s">
        <v>230</v>
      </c>
      <c r="AH767" s="1" t="s">
        <v>59</v>
      </c>
      <c r="AI767" s="40">
        <v>0.114</v>
      </c>
      <c r="AJ767" s="1326">
        <v>3406.64</v>
      </c>
      <c r="AK767" s="40">
        <v>0.81199364383561623</v>
      </c>
      <c r="AL767" s="40">
        <v>0.25199802739726024</v>
      </c>
      <c r="AM767" s="41">
        <v>1.0639916712328765</v>
      </c>
      <c r="AN767" s="40"/>
      <c r="AO767" s="40"/>
      <c r="AP767" s="40"/>
      <c r="AQ767" s="40"/>
      <c r="AR767" s="2120"/>
      <c r="AS767" s="448"/>
      <c r="AT767" s="2119"/>
      <c r="AU767" s="5"/>
      <c r="AV767" s="2119"/>
      <c r="AW767" s="2119"/>
      <c r="AX767" s="46"/>
      <c r="AY767" s="2391"/>
    </row>
    <row r="768" spans="1:51" s="55" customFormat="1" ht="15.95" customHeight="1" x14ac:dyDescent="0.25">
      <c r="A768" s="36"/>
      <c r="B768" s="2119"/>
      <c r="C768" s="990"/>
      <c r="D768" s="2119"/>
      <c r="E768" s="5"/>
      <c r="F768" s="5"/>
      <c r="G768" s="2119"/>
      <c r="H768" s="5"/>
      <c r="I768" s="2119"/>
      <c r="J768" s="5"/>
      <c r="K768" s="5"/>
      <c r="L768" s="5"/>
      <c r="M768" s="5"/>
      <c r="N768" s="328"/>
      <c r="O768" s="328"/>
      <c r="P768" s="328"/>
      <c r="Q768" s="1056"/>
      <c r="R768" s="448"/>
      <c r="S768" s="61"/>
      <c r="T768" s="448"/>
      <c r="U768" s="61"/>
      <c r="V768" s="448"/>
      <c r="W768" s="448"/>
      <c r="X768" s="448"/>
      <c r="Y768" s="2119" t="s">
        <v>230</v>
      </c>
      <c r="Z768" s="2119" t="s">
        <v>230</v>
      </c>
      <c r="AA768" s="1" t="s">
        <v>230</v>
      </c>
      <c r="AB768" s="2119" t="s">
        <v>230</v>
      </c>
      <c r="AC768" s="2119" t="s">
        <v>230</v>
      </c>
      <c r="AD768" s="2119" t="s">
        <v>230</v>
      </c>
      <c r="AE768" s="2119" t="s">
        <v>1615</v>
      </c>
      <c r="AF768" s="2119" t="s">
        <v>1631</v>
      </c>
      <c r="AG768" s="39" t="s">
        <v>230</v>
      </c>
      <c r="AH768" s="1" t="s">
        <v>59</v>
      </c>
      <c r="AI768" s="40">
        <v>0.114</v>
      </c>
      <c r="AJ768" s="1326">
        <v>3392.7689999999998</v>
      </c>
      <c r="AK768" s="40">
        <v>0.80868740547945195</v>
      </c>
      <c r="AL768" s="40">
        <v>0.2509719534246575</v>
      </c>
      <c r="AM768" s="41">
        <v>1.0596593589041094</v>
      </c>
      <c r="AN768" s="40"/>
      <c r="AO768" s="40"/>
      <c r="AP768" s="40"/>
      <c r="AQ768" s="40"/>
      <c r="AR768" s="2120"/>
      <c r="AS768" s="448"/>
      <c r="AT768" s="2119"/>
      <c r="AU768" s="5"/>
      <c r="AV768" s="2119"/>
      <c r="AW768" s="2119"/>
      <c r="AX768" s="46"/>
      <c r="AY768" s="2391"/>
    </row>
    <row r="769" spans="1:51" s="55" customFormat="1" ht="15.95" customHeight="1" x14ac:dyDescent="0.2">
      <c r="A769" s="182">
        <v>134</v>
      </c>
      <c r="B769" s="170" t="s">
        <v>54</v>
      </c>
      <c r="C769" s="989" t="s">
        <v>59</v>
      </c>
      <c r="D769" s="354" t="s">
        <v>18836</v>
      </c>
      <c r="E769" s="198" t="s">
        <v>17594</v>
      </c>
      <c r="F769" s="198" t="s">
        <v>17595</v>
      </c>
      <c r="G769" s="166"/>
      <c r="H769" s="272" t="s">
        <v>219</v>
      </c>
      <c r="I769" s="354" t="s">
        <v>220</v>
      </c>
      <c r="J769" s="272" t="s">
        <v>221</v>
      </c>
      <c r="K769" s="354" t="s">
        <v>1599</v>
      </c>
      <c r="L769" s="272" t="s">
        <v>221</v>
      </c>
      <c r="M769" s="272" t="s">
        <v>879</v>
      </c>
      <c r="N769" s="440">
        <v>12.4</v>
      </c>
      <c r="O769" s="440">
        <v>2.2000000000000002</v>
      </c>
      <c r="P769" s="440">
        <f>O769*N769</f>
        <v>27.280000000000005</v>
      </c>
      <c r="Q769" s="1012">
        <v>2</v>
      </c>
      <c r="R769" s="183"/>
      <c r="S769" s="223">
        <v>2</v>
      </c>
      <c r="T769" s="183" t="s">
        <v>1628</v>
      </c>
      <c r="U769" s="223"/>
      <c r="V769" s="183">
        <v>2</v>
      </c>
      <c r="W769" s="183">
        <v>0</v>
      </c>
      <c r="X769" s="183">
        <v>0</v>
      </c>
      <c r="Y769" s="272" t="s">
        <v>62</v>
      </c>
      <c r="Z769" s="366" t="s">
        <v>1600</v>
      </c>
      <c r="AA769" s="762" t="s">
        <v>1614</v>
      </c>
      <c r="AB769" s="354" t="s">
        <v>1602</v>
      </c>
      <c r="AC769" s="354" t="s">
        <v>1603</v>
      </c>
      <c r="AD769" s="925" t="s">
        <v>1604</v>
      </c>
      <c r="AE769" s="166" t="s">
        <v>1615</v>
      </c>
      <c r="AF769" s="166" t="s">
        <v>1635</v>
      </c>
      <c r="AG769" s="165" t="s">
        <v>230</v>
      </c>
      <c r="AH769" s="203" t="s">
        <v>59</v>
      </c>
      <c r="AI769" s="167">
        <v>0.114</v>
      </c>
      <c r="AJ769" s="168">
        <v>2330.5219999999999</v>
      </c>
      <c r="AK769" s="167">
        <v>0.55549428493150677</v>
      </c>
      <c r="AL769" s="167">
        <v>0.17239477808219178</v>
      </c>
      <c r="AM769" s="187">
        <f>AK769+AL769</f>
        <v>0.72788906301369849</v>
      </c>
      <c r="AN769" s="167">
        <f>SUM(AK769:AK775)</f>
        <v>4.7834661780821914</v>
      </c>
      <c r="AO769" s="167">
        <f>SUM(AL769:AL775)</f>
        <v>1.4253459041095888</v>
      </c>
      <c r="AP769" s="167">
        <f>AN769+AO769</f>
        <v>6.2088120821917805</v>
      </c>
      <c r="AQ769" s="167">
        <f>AP769*30</f>
        <v>186.26436246575341</v>
      </c>
      <c r="AR769" s="193" t="s">
        <v>231</v>
      </c>
      <c r="AS769" s="194" t="s">
        <v>431</v>
      </c>
      <c r="AT769" s="166" t="s">
        <v>232</v>
      </c>
      <c r="AU769" s="198" t="s">
        <v>59</v>
      </c>
      <c r="AV769" s="679" t="s">
        <v>1636</v>
      </c>
      <c r="AW769" s="166" t="s">
        <v>234</v>
      </c>
      <c r="AX769" s="46"/>
      <c r="AY769" s="2391"/>
    </row>
    <row r="770" spans="1:51" s="55" customFormat="1" ht="15.95" customHeight="1" x14ac:dyDescent="0.25">
      <c r="A770" s="36"/>
      <c r="B770" s="2119"/>
      <c r="C770" s="990"/>
      <c r="D770" s="2051" t="s">
        <v>18836</v>
      </c>
      <c r="E770" s="2168" t="s">
        <v>17594</v>
      </c>
      <c r="F770" s="2168" t="s">
        <v>17595</v>
      </c>
      <c r="G770" s="1318"/>
      <c r="H770" s="2050" t="s">
        <v>219</v>
      </c>
      <c r="I770" s="2051" t="s">
        <v>17452</v>
      </c>
      <c r="J770" s="2051" t="s">
        <v>221</v>
      </c>
      <c r="K770" s="2050" t="s">
        <v>879</v>
      </c>
      <c r="L770" s="2050">
        <v>0</v>
      </c>
      <c r="M770" s="2050">
        <v>0</v>
      </c>
      <c r="N770" s="2170">
        <v>4.5</v>
      </c>
      <c r="O770" s="2170">
        <v>4</v>
      </c>
      <c r="P770" s="2170">
        <f>O770*N770</f>
        <v>18</v>
      </c>
      <c r="Q770" s="2181"/>
      <c r="R770" s="2160"/>
      <c r="S770" s="2182"/>
      <c r="T770" s="2160"/>
      <c r="U770" s="2182">
        <v>1</v>
      </c>
      <c r="V770" s="2160"/>
      <c r="W770" s="2160"/>
      <c r="X770" s="2160"/>
      <c r="Y770" s="2119" t="s">
        <v>230</v>
      </c>
      <c r="Z770" s="2119" t="s">
        <v>230</v>
      </c>
      <c r="AA770" s="1" t="s">
        <v>230</v>
      </c>
      <c r="AB770" s="2119" t="s">
        <v>230</v>
      </c>
      <c r="AC770" s="2119" t="s">
        <v>230</v>
      </c>
      <c r="AD770" s="2119" t="s">
        <v>230</v>
      </c>
      <c r="AE770" s="2119" t="s">
        <v>1615</v>
      </c>
      <c r="AF770" s="2119" t="s">
        <v>571</v>
      </c>
      <c r="AG770" s="39" t="s">
        <v>230</v>
      </c>
      <c r="AH770" s="1" t="s">
        <v>59</v>
      </c>
      <c r="AI770" s="40">
        <v>0.114</v>
      </c>
      <c r="AJ770" s="1326">
        <v>2499.69</v>
      </c>
      <c r="AK770" s="40">
        <v>0.59581652054794521</v>
      </c>
      <c r="AL770" s="40">
        <v>0.18490857534246574</v>
      </c>
      <c r="AM770" s="41">
        <v>0.78072509589041095</v>
      </c>
      <c r="AN770" s="40"/>
      <c r="AO770" s="40"/>
      <c r="AP770" s="40"/>
      <c r="AQ770" s="40"/>
      <c r="AR770" s="2120"/>
      <c r="AS770" s="448"/>
      <c r="AT770" s="2119"/>
      <c r="AU770" s="5"/>
      <c r="AV770" s="2119"/>
      <c r="AW770" s="2119"/>
      <c r="AX770" s="46"/>
      <c r="AY770" s="2391"/>
    </row>
    <row r="771" spans="1:51" s="55" customFormat="1" ht="15.95" customHeight="1" x14ac:dyDescent="0.25">
      <c r="A771" s="36"/>
      <c r="B771" s="2119"/>
      <c r="C771" s="990"/>
      <c r="D771" s="2119"/>
      <c r="E771" s="5"/>
      <c r="F771" s="5"/>
      <c r="G771" s="2119"/>
      <c r="H771" s="5"/>
      <c r="I771" s="2119"/>
      <c r="J771" s="5"/>
      <c r="K771" s="5"/>
      <c r="L771" s="5"/>
      <c r="M771" s="5"/>
      <c r="N771" s="328"/>
      <c r="O771" s="328"/>
      <c r="P771" s="328"/>
      <c r="Q771" s="1056"/>
      <c r="R771" s="448"/>
      <c r="S771" s="61"/>
      <c r="T771" s="448"/>
      <c r="U771" s="61"/>
      <c r="V771" s="448"/>
      <c r="W771" s="448"/>
      <c r="X771" s="448"/>
      <c r="Y771" s="2119" t="s">
        <v>230</v>
      </c>
      <c r="Z771" s="2119" t="s">
        <v>230</v>
      </c>
      <c r="AA771" s="1" t="s">
        <v>230</v>
      </c>
      <c r="AB771" s="2119" t="s">
        <v>230</v>
      </c>
      <c r="AC771" s="2119" t="s">
        <v>230</v>
      </c>
      <c r="AD771" s="2119" t="s">
        <v>230</v>
      </c>
      <c r="AE771" s="2119" t="s">
        <v>1615</v>
      </c>
      <c r="AF771" s="2119" t="s">
        <v>1637</v>
      </c>
      <c r="AG771" s="39" t="s">
        <v>230</v>
      </c>
      <c r="AH771" s="1" t="s">
        <v>59</v>
      </c>
      <c r="AI771" s="40">
        <v>0.114</v>
      </c>
      <c r="AJ771" s="1326">
        <v>3030.4739999999997</v>
      </c>
      <c r="AK771" s="40">
        <v>0.72233215890410951</v>
      </c>
      <c r="AL771" s="40">
        <v>0.22417204931506848</v>
      </c>
      <c r="AM771" s="41">
        <v>0.94650420821917802</v>
      </c>
      <c r="AN771" s="40"/>
      <c r="AO771" s="40"/>
      <c r="AP771" s="40"/>
      <c r="AQ771" s="40"/>
      <c r="AR771" s="2120"/>
      <c r="AS771" s="448"/>
      <c r="AT771" s="2119"/>
      <c r="AU771" s="5"/>
      <c r="AV771" s="2119"/>
      <c r="AW771" s="2119"/>
      <c r="AX771" s="46"/>
      <c r="AY771" s="2391"/>
    </row>
    <row r="772" spans="1:51" s="55" customFormat="1" ht="15.95" customHeight="1" x14ac:dyDescent="0.25">
      <c r="A772" s="36"/>
      <c r="B772" s="2119"/>
      <c r="C772" s="990"/>
      <c r="D772" s="2119"/>
      <c r="E772" s="5"/>
      <c r="F772" s="5"/>
      <c r="G772" s="2119"/>
      <c r="H772" s="5"/>
      <c r="I772" s="2119"/>
      <c r="J772" s="5"/>
      <c r="K772" s="5"/>
      <c r="L772" s="5"/>
      <c r="M772" s="5"/>
      <c r="N772" s="328"/>
      <c r="O772" s="328"/>
      <c r="P772" s="328"/>
      <c r="Q772" s="1056"/>
      <c r="R772" s="448"/>
      <c r="S772" s="61"/>
      <c r="T772" s="448"/>
      <c r="U772" s="61"/>
      <c r="V772" s="448"/>
      <c r="W772" s="448"/>
      <c r="X772" s="448"/>
      <c r="Y772" s="2119" t="s">
        <v>230</v>
      </c>
      <c r="Z772" s="2119" t="s">
        <v>230</v>
      </c>
      <c r="AA772" s="1" t="s">
        <v>230</v>
      </c>
      <c r="AB772" s="2119" t="s">
        <v>230</v>
      </c>
      <c r="AC772" s="2119" t="s">
        <v>230</v>
      </c>
      <c r="AD772" s="2119" t="s">
        <v>230</v>
      </c>
      <c r="AE772" s="2119" t="s">
        <v>1615</v>
      </c>
      <c r="AF772" s="2119" t="s">
        <v>1638</v>
      </c>
      <c r="AG772" s="39" t="s">
        <v>230</v>
      </c>
      <c r="AH772" s="1" t="s">
        <v>59</v>
      </c>
      <c r="AI772" s="40">
        <v>0.114</v>
      </c>
      <c r="AJ772" s="1326">
        <v>3338.0610000000001</v>
      </c>
      <c r="AK772" s="40">
        <v>0.79564741643835601</v>
      </c>
      <c r="AL772" s="40">
        <v>0.2469250602739726</v>
      </c>
      <c r="AM772" s="41">
        <v>1.0425724767123286</v>
      </c>
      <c r="AN772" s="40"/>
      <c r="AO772" s="40"/>
      <c r="AP772" s="40"/>
      <c r="AQ772" s="40"/>
      <c r="AR772" s="2120"/>
      <c r="AS772" s="448"/>
      <c r="AT772" s="2119"/>
      <c r="AU772" s="5"/>
      <c r="AV772" s="2119"/>
      <c r="AW772" s="2119"/>
      <c r="AX772" s="46"/>
      <c r="AY772" s="2391"/>
    </row>
    <row r="773" spans="1:51" s="55" customFormat="1" ht="15.95" customHeight="1" x14ac:dyDescent="0.25">
      <c r="A773" s="36"/>
      <c r="B773" s="2119"/>
      <c r="C773" s="990"/>
      <c r="D773" s="2119"/>
      <c r="E773" s="5"/>
      <c r="F773" s="5"/>
      <c r="G773" s="2119"/>
      <c r="H773" s="5"/>
      <c r="I773" s="2119"/>
      <c r="J773" s="5"/>
      <c r="K773" s="5"/>
      <c r="L773" s="5"/>
      <c r="M773" s="5"/>
      <c r="N773" s="328"/>
      <c r="O773" s="328"/>
      <c r="P773" s="328"/>
      <c r="Q773" s="1056"/>
      <c r="R773" s="448"/>
      <c r="S773" s="61"/>
      <c r="T773" s="448"/>
      <c r="U773" s="61"/>
      <c r="V773" s="448"/>
      <c r="W773" s="448"/>
      <c r="X773" s="448"/>
      <c r="Y773" s="2119" t="s">
        <v>230</v>
      </c>
      <c r="Z773" s="2119" t="s">
        <v>230</v>
      </c>
      <c r="AA773" s="1" t="s">
        <v>230</v>
      </c>
      <c r="AB773" s="2119" t="s">
        <v>230</v>
      </c>
      <c r="AC773" s="2119" t="s">
        <v>230</v>
      </c>
      <c r="AD773" s="2119" t="s">
        <v>230</v>
      </c>
      <c r="AE773" s="2119" t="s">
        <v>1615</v>
      </c>
      <c r="AF773" s="2119" t="s">
        <v>1639</v>
      </c>
      <c r="AG773" s="39" t="s">
        <v>230</v>
      </c>
      <c r="AH773" s="1" t="s">
        <v>59</v>
      </c>
      <c r="AI773" s="40">
        <v>0.114</v>
      </c>
      <c r="AJ773" s="1326">
        <v>3371.3319999999999</v>
      </c>
      <c r="AK773" s="40">
        <v>0.80357776438356165</v>
      </c>
      <c r="AL773" s="40">
        <v>0.24938620273972603</v>
      </c>
      <c r="AM773" s="41">
        <v>1.0529639671232878</v>
      </c>
      <c r="AN773" s="40"/>
      <c r="AO773" s="40"/>
      <c r="AP773" s="40"/>
      <c r="AQ773" s="40"/>
      <c r="AR773" s="2120"/>
      <c r="AS773" s="448"/>
      <c r="AT773" s="2119"/>
      <c r="AU773" s="5"/>
      <c r="AV773" s="2119"/>
      <c r="AW773" s="2119"/>
      <c r="AX773" s="46"/>
      <c r="AY773" s="2391"/>
    </row>
    <row r="774" spans="1:51" s="55" customFormat="1" ht="15.95" customHeight="1" x14ac:dyDescent="0.25">
      <c r="A774" s="36"/>
      <c r="B774" s="2119"/>
      <c r="C774" s="990"/>
      <c r="D774" s="2119"/>
      <c r="E774" s="5"/>
      <c r="F774" s="5"/>
      <c r="G774" s="2119"/>
      <c r="H774" s="5"/>
      <c r="I774" s="2119"/>
      <c r="J774" s="5"/>
      <c r="K774" s="5"/>
      <c r="L774" s="5"/>
      <c r="M774" s="5"/>
      <c r="N774" s="328"/>
      <c r="O774" s="328"/>
      <c r="P774" s="328"/>
      <c r="Q774" s="1056"/>
      <c r="R774" s="448"/>
      <c r="S774" s="61"/>
      <c r="T774" s="448"/>
      <c r="U774" s="61"/>
      <c r="V774" s="448"/>
      <c r="W774" s="448"/>
      <c r="X774" s="448"/>
      <c r="Y774" s="2119" t="s">
        <v>230</v>
      </c>
      <c r="Z774" s="2119" t="s">
        <v>230</v>
      </c>
      <c r="AA774" s="1" t="s">
        <v>230</v>
      </c>
      <c r="AB774" s="2119" t="s">
        <v>230</v>
      </c>
      <c r="AC774" s="2119" t="s">
        <v>230</v>
      </c>
      <c r="AD774" s="2119" t="s">
        <v>230</v>
      </c>
      <c r="AE774" s="2119" t="s">
        <v>1615</v>
      </c>
      <c r="AF774" s="2119" t="s">
        <v>1640</v>
      </c>
      <c r="AG774" s="39" t="s">
        <v>230</v>
      </c>
      <c r="AH774" s="1" t="s">
        <v>59</v>
      </c>
      <c r="AI774" s="40">
        <v>0.114</v>
      </c>
      <c r="AJ774" s="1326">
        <v>4698.4859999999999</v>
      </c>
      <c r="AK774" s="40">
        <v>1.1199131013698629</v>
      </c>
      <c r="AL774" s="40">
        <v>0.34755923835616437</v>
      </c>
      <c r="AM774" s="41">
        <v>1.4674723397260272</v>
      </c>
      <c r="AN774" s="40"/>
      <c r="AO774" s="40"/>
      <c r="AP774" s="40"/>
      <c r="AQ774" s="40"/>
      <c r="AR774" s="2120"/>
      <c r="AS774" s="448"/>
      <c r="AT774" s="2119"/>
      <c r="AU774" s="5"/>
      <c r="AV774" s="2119"/>
      <c r="AW774" s="2119"/>
      <c r="AX774" s="46"/>
      <c r="AY774" s="2391"/>
    </row>
    <row r="775" spans="1:51" s="55" customFormat="1" ht="15.95" customHeight="1" x14ac:dyDescent="0.25">
      <c r="A775" s="36"/>
      <c r="B775" s="2119"/>
      <c r="C775" s="990"/>
      <c r="D775" s="2119"/>
      <c r="E775" s="5"/>
      <c r="F775" s="5"/>
      <c r="G775" s="2119"/>
      <c r="H775" s="5"/>
      <c r="I775" s="2119"/>
      <c r="J775" s="5"/>
      <c r="K775" s="5"/>
      <c r="L775" s="5"/>
      <c r="M775" s="5"/>
      <c r="N775" s="328"/>
      <c r="O775" s="328"/>
      <c r="P775" s="328"/>
      <c r="Q775" s="1056"/>
      <c r="R775" s="448"/>
      <c r="S775" s="61"/>
      <c r="T775" s="448"/>
      <c r="U775" s="61"/>
      <c r="V775" s="448"/>
      <c r="W775" s="448"/>
      <c r="X775" s="448"/>
      <c r="Y775" s="2119" t="s">
        <v>230</v>
      </c>
      <c r="Z775" s="2119" t="s">
        <v>230</v>
      </c>
      <c r="AA775" s="1" t="s">
        <v>230</v>
      </c>
      <c r="AB775" s="2119" t="s">
        <v>230</v>
      </c>
      <c r="AC775" s="2119" t="s">
        <v>230</v>
      </c>
      <c r="AD775" s="2119" t="s">
        <v>230</v>
      </c>
      <c r="AE775" s="2119" t="s">
        <v>1615</v>
      </c>
      <c r="AF775" s="2647" t="s">
        <v>247</v>
      </c>
      <c r="AG775" s="39">
        <v>1037724007276</v>
      </c>
      <c r="AH775" s="2119" t="s">
        <v>17036</v>
      </c>
      <c r="AI775" s="2120">
        <v>0.87</v>
      </c>
      <c r="AJ775" s="37">
        <v>80</v>
      </c>
      <c r="AK775" s="40">
        <f>AJ775*AI775/365</f>
        <v>0.19068493150684929</v>
      </c>
      <c r="AL775" s="40">
        <v>0</v>
      </c>
      <c r="AM775" s="41">
        <f>SUBTOTAL(9,AK775:AL775)</f>
        <v>0.19068493150684929</v>
      </c>
      <c r="AN775" s="40"/>
      <c r="AO775" s="40"/>
      <c r="AP775" s="40"/>
      <c r="AQ775" s="40"/>
      <c r="AR775" s="2120"/>
      <c r="AS775" s="448"/>
      <c r="AT775" s="2119"/>
      <c r="AU775" s="5"/>
      <c r="AV775" s="2119"/>
      <c r="AW775" s="2119"/>
      <c r="AX775" s="46"/>
      <c r="AY775" s="2391"/>
    </row>
    <row r="776" spans="1:51" s="55" customFormat="1" ht="15.95" customHeight="1" x14ac:dyDescent="0.2">
      <c r="A776" s="182">
        <v>135</v>
      </c>
      <c r="B776" s="170" t="s">
        <v>54</v>
      </c>
      <c r="C776" s="989" t="s">
        <v>59</v>
      </c>
      <c r="D776" s="354" t="s">
        <v>18835</v>
      </c>
      <c r="E776" s="198" t="s">
        <v>17596</v>
      </c>
      <c r="F776" s="198" t="s">
        <v>17597</v>
      </c>
      <c r="G776" s="166"/>
      <c r="H776" s="354" t="s">
        <v>219</v>
      </c>
      <c r="I776" s="354" t="s">
        <v>220</v>
      </c>
      <c r="J776" s="354" t="s">
        <v>221</v>
      </c>
      <c r="K776" s="272" t="s">
        <v>879</v>
      </c>
      <c r="L776" s="272" t="s">
        <v>221</v>
      </c>
      <c r="M776" s="272" t="s">
        <v>879</v>
      </c>
      <c r="N776" s="440">
        <v>12.4</v>
      </c>
      <c r="O776" s="440">
        <v>2.2000000000000002</v>
      </c>
      <c r="P776" s="440">
        <f>O776*N776</f>
        <v>27.280000000000005</v>
      </c>
      <c r="Q776" s="1012">
        <v>6</v>
      </c>
      <c r="R776" s="183"/>
      <c r="S776" s="223">
        <v>2</v>
      </c>
      <c r="T776" s="183"/>
      <c r="U776" s="223"/>
      <c r="V776" s="183">
        <v>0</v>
      </c>
      <c r="W776" s="183">
        <v>0</v>
      </c>
      <c r="X776" s="183">
        <v>0</v>
      </c>
      <c r="Y776" s="272" t="s">
        <v>62</v>
      </c>
      <c r="Z776" s="366" t="s">
        <v>1600</v>
      </c>
      <c r="AA776" s="762" t="s">
        <v>1614</v>
      </c>
      <c r="AB776" s="354" t="s">
        <v>1602</v>
      </c>
      <c r="AC776" s="354" t="s">
        <v>1603</v>
      </c>
      <c r="AD776" s="925" t="s">
        <v>1604</v>
      </c>
      <c r="AE776" s="166" t="s">
        <v>1615</v>
      </c>
      <c r="AF776" s="166" t="s">
        <v>1606</v>
      </c>
      <c r="AG776" s="165" t="s">
        <v>230</v>
      </c>
      <c r="AH776" s="203" t="s">
        <v>59</v>
      </c>
      <c r="AI776" s="167">
        <v>0.114</v>
      </c>
      <c r="AJ776" s="168">
        <v>2156.31</v>
      </c>
      <c r="AK776" s="167">
        <v>0.5139697808219178</v>
      </c>
      <c r="AL776" s="167">
        <v>0.15950786301369863</v>
      </c>
      <c r="AM776" s="187">
        <f>AK776+AL776</f>
        <v>0.67347764383561648</v>
      </c>
      <c r="AN776" s="167">
        <f>SUM(AK776:AK791)</f>
        <v>7.4202080175342466</v>
      </c>
      <c r="AO776" s="167">
        <f>SUM(AL776:AL791)</f>
        <v>1.8413191627397258</v>
      </c>
      <c r="AP776" s="167">
        <f>SUM(AM776:AM791)</f>
        <v>9.2615271802739727</v>
      </c>
      <c r="AQ776" s="167">
        <f>AP776*30</f>
        <v>277.84581540821921</v>
      </c>
      <c r="AR776" s="193" t="s">
        <v>231</v>
      </c>
      <c r="AS776" s="194" t="s">
        <v>431</v>
      </c>
      <c r="AT776" s="166" t="s">
        <v>232</v>
      </c>
      <c r="AU776" s="198" t="s">
        <v>59</v>
      </c>
      <c r="AV776" s="679" t="s">
        <v>1644</v>
      </c>
      <c r="AW776" s="166" t="s">
        <v>234</v>
      </c>
      <c r="AX776" s="46"/>
      <c r="AY776" s="2391"/>
    </row>
    <row r="777" spans="1:51" s="1395" customFormat="1" ht="15.95" customHeight="1" x14ac:dyDescent="0.25">
      <c r="A777" s="1061"/>
      <c r="B777" s="2129"/>
      <c r="C777" s="1293"/>
      <c r="D777" s="2051" t="s">
        <v>18835</v>
      </c>
      <c r="E777" s="2050" t="s">
        <v>17596</v>
      </c>
      <c r="F777" s="2050" t="s">
        <v>17597</v>
      </c>
      <c r="G777" s="2051"/>
      <c r="H777" s="2050" t="s">
        <v>219</v>
      </c>
      <c r="I777" s="2051" t="s">
        <v>17452</v>
      </c>
      <c r="J777" s="2051" t="s">
        <v>221</v>
      </c>
      <c r="K777" s="2050" t="s">
        <v>879</v>
      </c>
      <c r="L777" s="2050">
        <v>0</v>
      </c>
      <c r="M777" s="2050">
        <v>0</v>
      </c>
      <c r="N777" s="2170">
        <v>4.5</v>
      </c>
      <c r="O777" s="2170">
        <v>4</v>
      </c>
      <c r="P777" s="2170">
        <f>O777*N777</f>
        <v>18</v>
      </c>
      <c r="Q777" s="2188"/>
      <c r="R777" s="2157"/>
      <c r="S777" s="2189"/>
      <c r="T777" s="2157"/>
      <c r="U777" s="2189">
        <v>1</v>
      </c>
      <c r="V777" s="2157"/>
      <c r="W777" s="2157"/>
      <c r="X777" s="2157"/>
      <c r="Y777" s="2129" t="s">
        <v>230</v>
      </c>
      <c r="Z777" s="2129" t="s">
        <v>230</v>
      </c>
      <c r="AA777" s="754" t="s">
        <v>230</v>
      </c>
      <c r="AB777" s="2129" t="s">
        <v>230</v>
      </c>
      <c r="AC777" s="2129" t="s">
        <v>230</v>
      </c>
      <c r="AD777" s="2129" t="s">
        <v>230</v>
      </c>
      <c r="AE777" s="2129" t="s">
        <v>1615</v>
      </c>
      <c r="AF777" s="2129" t="s">
        <v>688</v>
      </c>
      <c r="AG777" s="2130" t="s">
        <v>230</v>
      </c>
      <c r="AH777" s="754" t="s">
        <v>59</v>
      </c>
      <c r="AI777" s="378">
        <v>0.114</v>
      </c>
      <c r="AJ777" s="2131">
        <v>2192.7819999999997</v>
      </c>
      <c r="AK777" s="378">
        <v>0.52266310684931494</v>
      </c>
      <c r="AL777" s="378">
        <v>0.1622057917808219</v>
      </c>
      <c r="AM777" s="380">
        <v>0.68486889863013678</v>
      </c>
      <c r="AN777" s="378"/>
      <c r="AO777" s="378"/>
      <c r="AP777" s="378"/>
      <c r="AQ777" s="378"/>
      <c r="AR777" s="2121"/>
      <c r="AS777" s="2123"/>
      <c r="AT777" s="2129"/>
      <c r="AU777" s="1043"/>
      <c r="AV777" s="2129"/>
      <c r="AW777" s="2129"/>
      <c r="AX777" s="383"/>
      <c r="AY777" s="2401"/>
    </row>
    <row r="778" spans="1:51" s="55" customFormat="1" ht="15.95" customHeight="1" x14ac:dyDescent="0.25">
      <c r="A778" s="36"/>
      <c r="B778" s="2119"/>
      <c r="C778" s="990"/>
      <c r="D778" s="2119"/>
      <c r="E778" s="5"/>
      <c r="F778" s="5"/>
      <c r="G778" s="2119"/>
      <c r="H778" s="5"/>
      <c r="I778" s="2119"/>
      <c r="J778" s="5"/>
      <c r="K778" s="5"/>
      <c r="L778" s="5"/>
      <c r="M778" s="5"/>
      <c r="N778" s="328"/>
      <c r="O778" s="328"/>
      <c r="P778" s="328"/>
      <c r="Q778" s="1056"/>
      <c r="R778" s="448"/>
      <c r="S778" s="61"/>
      <c r="T778" s="448"/>
      <c r="U778" s="61"/>
      <c r="V778" s="448"/>
      <c r="W778" s="448"/>
      <c r="X778" s="448"/>
      <c r="Y778" s="2119" t="s">
        <v>230</v>
      </c>
      <c r="Z778" s="2119" t="s">
        <v>230</v>
      </c>
      <c r="AA778" s="1" t="s">
        <v>230</v>
      </c>
      <c r="AB778" s="2119" t="s">
        <v>230</v>
      </c>
      <c r="AC778" s="2119" t="s">
        <v>230</v>
      </c>
      <c r="AD778" s="2119" t="s">
        <v>230</v>
      </c>
      <c r="AE778" s="2119" t="s">
        <v>1615</v>
      </c>
      <c r="AF778" s="2119" t="s">
        <v>514</v>
      </c>
      <c r="AG778" s="39" t="s">
        <v>230</v>
      </c>
      <c r="AH778" s="1" t="s">
        <v>59</v>
      </c>
      <c r="AI778" s="40">
        <v>0.114</v>
      </c>
      <c r="AJ778" s="1326">
        <v>2109.944</v>
      </c>
      <c r="AK778" s="40">
        <v>0.50291815890410951</v>
      </c>
      <c r="AL778" s="40">
        <v>0.1560780493150685</v>
      </c>
      <c r="AM778" s="41">
        <v>0.65899620821917804</v>
      </c>
      <c r="AN778" s="40"/>
      <c r="AO778" s="40"/>
      <c r="AP778" s="40"/>
      <c r="AQ778" s="40"/>
      <c r="AR778" s="2120"/>
      <c r="AS778" s="448"/>
      <c r="AT778" s="2119"/>
      <c r="AU778" s="5"/>
      <c r="AV778" s="2119"/>
      <c r="AW778" s="2119"/>
      <c r="AX778" s="46"/>
      <c r="AY778" s="2391"/>
    </row>
    <row r="779" spans="1:51" s="55" customFormat="1" ht="15.95" customHeight="1" x14ac:dyDescent="0.25">
      <c r="A779" s="36"/>
      <c r="B779" s="2119"/>
      <c r="C779" s="990"/>
      <c r="D779" s="2119"/>
      <c r="E779" s="5"/>
      <c r="F779" s="5"/>
      <c r="G779" s="2119"/>
      <c r="H779" s="5"/>
      <c r="I779" s="2119"/>
      <c r="J779" s="5"/>
      <c r="K779" s="5"/>
      <c r="L779" s="5"/>
      <c r="M779" s="5"/>
      <c r="N779" s="328"/>
      <c r="O779" s="328"/>
      <c r="P779" s="328"/>
      <c r="Q779" s="1056"/>
      <c r="R779" s="448"/>
      <c r="S779" s="61"/>
      <c r="T779" s="448"/>
      <c r="U779" s="61"/>
      <c r="V779" s="448"/>
      <c r="W779" s="448"/>
      <c r="X779" s="448"/>
      <c r="Y779" s="2119" t="s">
        <v>230</v>
      </c>
      <c r="Z779" s="2119" t="s">
        <v>230</v>
      </c>
      <c r="AA779" s="1" t="s">
        <v>230</v>
      </c>
      <c r="AB779" s="2119" t="s">
        <v>230</v>
      </c>
      <c r="AC779" s="2119" t="s">
        <v>230</v>
      </c>
      <c r="AD779" s="2119" t="s">
        <v>230</v>
      </c>
      <c r="AE779" s="2119" t="s">
        <v>1615</v>
      </c>
      <c r="AF779" s="2119" t="s">
        <v>291</v>
      </c>
      <c r="AG779" s="39" t="s">
        <v>230</v>
      </c>
      <c r="AH779" s="1" t="s">
        <v>59</v>
      </c>
      <c r="AI779" s="40">
        <v>0.114</v>
      </c>
      <c r="AJ779" s="1326">
        <v>2109.944</v>
      </c>
      <c r="AK779" s="40">
        <v>0.50291815890410951</v>
      </c>
      <c r="AL779" s="40">
        <v>0.1560780493150685</v>
      </c>
      <c r="AM779" s="41">
        <v>0.65899620821917804</v>
      </c>
      <c r="AN779" s="40"/>
      <c r="AO779" s="40"/>
      <c r="AP779" s="40"/>
      <c r="AQ779" s="40"/>
      <c r="AR779" s="2120"/>
      <c r="AS779" s="448"/>
      <c r="AT779" s="2119"/>
      <c r="AU779" s="5"/>
      <c r="AV779" s="2119"/>
      <c r="AW779" s="2119"/>
      <c r="AX779" s="46"/>
      <c r="AY779" s="2391"/>
    </row>
    <row r="780" spans="1:51" s="55" customFormat="1" ht="15.95" customHeight="1" x14ac:dyDescent="0.25">
      <c r="A780" s="36"/>
      <c r="B780" s="2119"/>
      <c r="C780" s="990"/>
      <c r="D780" s="2119"/>
      <c r="E780" s="5"/>
      <c r="F780" s="5"/>
      <c r="G780" s="2119"/>
      <c r="H780" s="5"/>
      <c r="I780" s="2119"/>
      <c r="J780" s="5"/>
      <c r="K780" s="5"/>
      <c r="L780" s="5"/>
      <c r="M780" s="5"/>
      <c r="N780" s="328"/>
      <c r="O780" s="328"/>
      <c r="P780" s="328"/>
      <c r="Q780" s="1056"/>
      <c r="R780" s="448"/>
      <c r="S780" s="61"/>
      <c r="T780" s="448"/>
      <c r="U780" s="61"/>
      <c r="V780" s="448"/>
      <c r="W780" s="448"/>
      <c r="X780" s="448"/>
      <c r="Y780" s="2119" t="s">
        <v>230</v>
      </c>
      <c r="Z780" s="2119" t="s">
        <v>230</v>
      </c>
      <c r="AA780" s="1" t="s">
        <v>230</v>
      </c>
      <c r="AB780" s="2119" t="s">
        <v>230</v>
      </c>
      <c r="AC780" s="2119" t="s">
        <v>230</v>
      </c>
      <c r="AD780" s="2119" t="s">
        <v>230</v>
      </c>
      <c r="AE780" s="2119" t="s">
        <v>1615</v>
      </c>
      <c r="AF780" s="2119" t="s">
        <v>546</v>
      </c>
      <c r="AG780" s="39" t="s">
        <v>230</v>
      </c>
      <c r="AH780" s="1" t="s">
        <v>59</v>
      </c>
      <c r="AI780" s="40">
        <v>0.114</v>
      </c>
      <c r="AJ780" s="1326">
        <v>2099.5262000000002</v>
      </c>
      <c r="AK780" s="40">
        <v>0.50043501205479457</v>
      </c>
      <c r="AL780" s="40">
        <v>0.15530741753424659</v>
      </c>
      <c r="AM780" s="41">
        <v>0.65574242958904116</v>
      </c>
      <c r="AN780" s="40"/>
      <c r="AO780" s="40"/>
      <c r="AP780" s="40"/>
      <c r="AQ780" s="40"/>
      <c r="AR780" s="2120"/>
      <c r="AS780" s="448"/>
      <c r="AT780" s="2119"/>
      <c r="AU780" s="5"/>
      <c r="AV780" s="2119"/>
      <c r="AW780" s="2119"/>
      <c r="AX780" s="46"/>
      <c r="AY780" s="2391"/>
    </row>
    <row r="781" spans="1:51" s="55" customFormat="1" ht="15.95" customHeight="1" x14ac:dyDescent="0.25">
      <c r="A781" s="36"/>
      <c r="B781" s="2119"/>
      <c r="C781" s="990"/>
      <c r="D781" s="2119"/>
      <c r="E781" s="5"/>
      <c r="F781" s="5"/>
      <c r="G781" s="2119"/>
      <c r="H781" s="5"/>
      <c r="I781" s="2119"/>
      <c r="J781" s="5"/>
      <c r="K781" s="5"/>
      <c r="L781" s="5"/>
      <c r="M781" s="5"/>
      <c r="N781" s="328"/>
      <c r="O781" s="328"/>
      <c r="P781" s="328"/>
      <c r="Q781" s="1056"/>
      <c r="R781" s="448"/>
      <c r="S781" s="61"/>
      <c r="T781" s="448"/>
      <c r="U781" s="61"/>
      <c r="V781" s="448"/>
      <c r="W781" s="448"/>
      <c r="X781" s="448"/>
      <c r="Y781" s="2119" t="s">
        <v>230</v>
      </c>
      <c r="Z781" s="2119" t="s">
        <v>230</v>
      </c>
      <c r="AA781" s="1" t="s">
        <v>230</v>
      </c>
      <c r="AB781" s="2119" t="s">
        <v>230</v>
      </c>
      <c r="AC781" s="2119" t="s">
        <v>230</v>
      </c>
      <c r="AD781" s="2119" t="s">
        <v>230</v>
      </c>
      <c r="AE781" s="2119" t="s">
        <v>1615</v>
      </c>
      <c r="AF781" s="2119" t="s">
        <v>551</v>
      </c>
      <c r="AG781" s="39" t="s">
        <v>230</v>
      </c>
      <c r="AH781" s="1" t="s">
        <v>59</v>
      </c>
      <c r="AI781" s="40">
        <v>0.114</v>
      </c>
      <c r="AJ781" s="1326">
        <v>2821.2449999999999</v>
      </c>
      <c r="AK781" s="40">
        <v>0.67246113698630128</v>
      </c>
      <c r="AL781" s="40">
        <v>0.20869483561643834</v>
      </c>
      <c r="AM781" s="41">
        <v>0.88115597260273959</v>
      </c>
      <c r="AN781" s="40"/>
      <c r="AO781" s="40"/>
      <c r="AP781" s="40"/>
      <c r="AQ781" s="40"/>
      <c r="AR781" s="2120"/>
      <c r="AS781" s="448"/>
      <c r="AT781" s="2119"/>
      <c r="AU781" s="5"/>
      <c r="AV781" s="2119"/>
      <c r="AW781" s="2119"/>
      <c r="AX781" s="46"/>
      <c r="AY781" s="2391"/>
    </row>
    <row r="782" spans="1:51" s="55" customFormat="1" ht="15.95" customHeight="1" x14ac:dyDescent="0.25">
      <c r="A782" s="36"/>
      <c r="B782" s="2119"/>
      <c r="C782" s="990"/>
      <c r="D782" s="2119"/>
      <c r="E782" s="5"/>
      <c r="F782" s="5"/>
      <c r="G782" s="2119"/>
      <c r="H782" s="5"/>
      <c r="I782" s="2119"/>
      <c r="J782" s="5"/>
      <c r="K782" s="5"/>
      <c r="L782" s="5"/>
      <c r="M782" s="5"/>
      <c r="N782" s="328"/>
      <c r="O782" s="328"/>
      <c r="P782" s="328"/>
      <c r="Q782" s="1056"/>
      <c r="R782" s="448"/>
      <c r="S782" s="61"/>
      <c r="T782" s="448"/>
      <c r="U782" s="61"/>
      <c r="V782" s="448"/>
      <c r="W782" s="448"/>
      <c r="X782" s="448"/>
      <c r="Y782" s="2119" t="s">
        <v>230</v>
      </c>
      <c r="Z782" s="2119" t="s">
        <v>230</v>
      </c>
      <c r="AA782" s="1" t="s">
        <v>230</v>
      </c>
      <c r="AB782" s="2119" t="s">
        <v>230</v>
      </c>
      <c r="AC782" s="2119" t="s">
        <v>230</v>
      </c>
      <c r="AD782" s="2119" t="s">
        <v>230</v>
      </c>
      <c r="AE782" s="2119" t="s">
        <v>1615</v>
      </c>
      <c r="AF782" s="2119" t="s">
        <v>1645</v>
      </c>
      <c r="AG782" s="39" t="s">
        <v>230</v>
      </c>
      <c r="AH782" s="1" t="s">
        <v>59</v>
      </c>
      <c r="AI782" s="40">
        <v>0.114</v>
      </c>
      <c r="AJ782" s="1326">
        <v>3344.4630000000002</v>
      </c>
      <c r="AK782" s="40">
        <v>0.79717337260273968</v>
      </c>
      <c r="AL782" s="40">
        <v>0.24739863287671235</v>
      </c>
      <c r="AM782" s="41">
        <v>1.0445720054794521</v>
      </c>
      <c r="AN782" s="40"/>
      <c r="AO782" s="40"/>
      <c r="AP782" s="40"/>
      <c r="AQ782" s="40"/>
      <c r="AR782" s="2120"/>
      <c r="AS782" s="448"/>
      <c r="AT782" s="2119"/>
      <c r="AU782" s="5"/>
      <c r="AV782" s="2119"/>
      <c r="AW782" s="2119"/>
      <c r="AX782" s="46"/>
      <c r="AY782" s="2391"/>
    </row>
    <row r="783" spans="1:51" s="55" customFormat="1" ht="15.95" customHeight="1" x14ac:dyDescent="0.25">
      <c r="A783" s="36"/>
      <c r="B783" s="2119"/>
      <c r="C783" s="990"/>
      <c r="D783" s="2119"/>
      <c r="E783" s="5"/>
      <c r="F783" s="5"/>
      <c r="G783" s="2119"/>
      <c r="H783" s="5"/>
      <c r="I783" s="2119"/>
      <c r="J783" s="5"/>
      <c r="K783" s="5"/>
      <c r="L783" s="5"/>
      <c r="M783" s="5"/>
      <c r="N783" s="328"/>
      <c r="O783" s="328"/>
      <c r="P783" s="328"/>
      <c r="Q783" s="1056"/>
      <c r="R783" s="448"/>
      <c r="S783" s="61"/>
      <c r="T783" s="448"/>
      <c r="U783" s="61"/>
      <c r="V783" s="448"/>
      <c r="W783" s="448"/>
      <c r="X783" s="448"/>
      <c r="Y783" s="2119" t="s">
        <v>230</v>
      </c>
      <c r="Z783" s="2119" t="s">
        <v>230</v>
      </c>
      <c r="AA783" s="1" t="s">
        <v>230</v>
      </c>
      <c r="AB783" s="2119" t="s">
        <v>230</v>
      </c>
      <c r="AC783" s="2119" t="s">
        <v>230</v>
      </c>
      <c r="AD783" s="2119" t="s">
        <v>230</v>
      </c>
      <c r="AE783" s="2119" t="s">
        <v>1615</v>
      </c>
      <c r="AF783" s="2119" t="s">
        <v>1646</v>
      </c>
      <c r="AG783" s="39" t="s">
        <v>230</v>
      </c>
      <c r="AH783" s="1" t="s">
        <v>59</v>
      </c>
      <c r="AI783" s="40">
        <v>0.114</v>
      </c>
      <c r="AJ783" s="1326">
        <v>3334.4719999999998</v>
      </c>
      <c r="AK783" s="40">
        <v>0.79479195616438336</v>
      </c>
      <c r="AL783" s="40">
        <v>0.24665957260273971</v>
      </c>
      <c r="AM783" s="41">
        <v>1.0414515287671231</v>
      </c>
      <c r="AN783" s="40"/>
      <c r="AO783" s="40"/>
      <c r="AP783" s="40"/>
      <c r="AQ783" s="40"/>
      <c r="AR783" s="2120"/>
      <c r="AS783" s="448"/>
      <c r="AT783" s="2119"/>
      <c r="AU783" s="5"/>
      <c r="AV783" s="2119"/>
      <c r="AW783" s="2119"/>
      <c r="AX783" s="46"/>
      <c r="AY783" s="2391"/>
    </row>
    <row r="784" spans="1:51" s="55" customFormat="1" ht="15.95" customHeight="1" x14ac:dyDescent="0.25">
      <c r="A784" s="36"/>
      <c r="B784" s="2119"/>
      <c r="C784" s="990"/>
      <c r="D784" s="2119"/>
      <c r="E784" s="5"/>
      <c r="F784" s="5"/>
      <c r="G784" s="2119"/>
      <c r="H784" s="5"/>
      <c r="I784" s="2119"/>
      <c r="J784" s="5"/>
      <c r="K784" s="5"/>
      <c r="L784" s="5"/>
      <c r="M784" s="5"/>
      <c r="N784" s="328"/>
      <c r="O784" s="328"/>
      <c r="P784" s="328"/>
      <c r="Q784" s="1056"/>
      <c r="R784" s="448"/>
      <c r="S784" s="61"/>
      <c r="T784" s="448"/>
      <c r="U784" s="61"/>
      <c r="V784" s="448"/>
      <c r="W784" s="448"/>
      <c r="X784" s="448"/>
      <c r="Y784" s="2119" t="s">
        <v>230</v>
      </c>
      <c r="Z784" s="2119" t="s">
        <v>230</v>
      </c>
      <c r="AA784" s="1" t="s">
        <v>230</v>
      </c>
      <c r="AB784" s="2119" t="s">
        <v>230</v>
      </c>
      <c r="AC784" s="2119" t="s">
        <v>230</v>
      </c>
      <c r="AD784" s="2119" t="s">
        <v>230</v>
      </c>
      <c r="AE784" s="2119" t="s">
        <v>1615</v>
      </c>
      <c r="AF784" s="2119" t="s">
        <v>1647</v>
      </c>
      <c r="AG784" s="39" t="s">
        <v>230</v>
      </c>
      <c r="AH784" s="1" t="s">
        <v>59</v>
      </c>
      <c r="AI784" s="40">
        <v>0.114</v>
      </c>
      <c r="AJ784" s="1326">
        <v>4723.2210000000005</v>
      </c>
      <c r="AK784" s="40">
        <v>1.1258088410958904</v>
      </c>
      <c r="AL784" s="40">
        <v>0.34938895068493153</v>
      </c>
      <c r="AM784" s="41">
        <v>1.4751977917808219</v>
      </c>
      <c r="AN784" s="40"/>
      <c r="AO784" s="40"/>
      <c r="AP784" s="40"/>
      <c r="AQ784" s="40"/>
      <c r="AR784" s="2120"/>
      <c r="AS784" s="448"/>
      <c r="AT784" s="2119"/>
      <c r="AU784" s="5"/>
      <c r="AV784" s="2119"/>
      <c r="AW784" s="2119"/>
      <c r="AX784" s="46"/>
      <c r="AY784" s="2391"/>
    </row>
    <row r="785" spans="1:51" s="1395" customFormat="1" ht="15.95" customHeight="1" x14ac:dyDescent="0.25">
      <c r="A785" s="1061"/>
      <c r="B785" s="2129"/>
      <c r="C785" s="1293"/>
      <c r="D785" s="2129"/>
      <c r="E785" s="1043"/>
      <c r="F785" s="1043"/>
      <c r="G785" s="2129"/>
      <c r="H785" s="1043"/>
      <c r="I785" s="2129"/>
      <c r="J785" s="1043"/>
      <c r="K785" s="1043"/>
      <c r="L785" s="1043"/>
      <c r="M785" s="1043"/>
      <c r="N785" s="1090"/>
      <c r="O785" s="1090"/>
      <c r="P785" s="1090"/>
      <c r="Q785" s="1091"/>
      <c r="R785" s="2123"/>
      <c r="S785" s="1089"/>
      <c r="T785" s="2123"/>
      <c r="U785" s="1089"/>
      <c r="V785" s="2123"/>
      <c r="W785" s="2123"/>
      <c r="X785" s="2123"/>
      <c r="Y785" s="2129" t="s">
        <v>230</v>
      </c>
      <c r="Z785" s="2129" t="s">
        <v>230</v>
      </c>
      <c r="AA785" s="754" t="s">
        <v>230</v>
      </c>
      <c r="AB785" s="2129" t="s">
        <v>230</v>
      </c>
      <c r="AC785" s="2129" t="s">
        <v>20838</v>
      </c>
      <c r="AD785" s="1146" t="s">
        <v>20839</v>
      </c>
      <c r="AE785" s="2129" t="s">
        <v>20837</v>
      </c>
      <c r="AF785" s="2129" t="s">
        <v>21239</v>
      </c>
      <c r="AG785" s="2130" t="s">
        <v>20248</v>
      </c>
      <c r="AH785" s="2129" t="s">
        <v>20647</v>
      </c>
      <c r="AI785" s="2121">
        <v>0.37</v>
      </c>
      <c r="AJ785" s="831">
        <v>327</v>
      </c>
      <c r="AK785" s="378">
        <f t="shared" ref="AK785:AK791" si="74">AJ785*AI785/365</f>
        <v>0.33147945205479451</v>
      </c>
      <c r="AL785" s="378">
        <v>0</v>
      </c>
      <c r="AM785" s="380">
        <f>SUM(AK785:AL785)</f>
        <v>0.33147945205479451</v>
      </c>
      <c r="AN785" s="378"/>
      <c r="AO785" s="378"/>
      <c r="AP785" s="378"/>
      <c r="AQ785" s="378"/>
      <c r="AR785" s="2121"/>
      <c r="AS785" s="2123"/>
      <c r="AT785" s="2129"/>
      <c r="AU785" s="1043"/>
      <c r="AV785" s="2129"/>
      <c r="AW785" s="2129"/>
      <c r="AX785" s="2525" t="s">
        <v>20840</v>
      </c>
      <c r="AY785" s="2401"/>
    </row>
    <row r="786" spans="1:51" s="55" customFormat="1" ht="15.95" customHeight="1" x14ac:dyDescent="0.25">
      <c r="A786" s="36"/>
      <c r="B786" s="2119"/>
      <c r="C786" s="990"/>
      <c r="D786" s="2119"/>
      <c r="E786" s="5"/>
      <c r="F786" s="5"/>
      <c r="G786" s="2119"/>
      <c r="H786" s="5"/>
      <c r="I786" s="2119"/>
      <c r="J786" s="5"/>
      <c r="K786" s="5"/>
      <c r="L786" s="5"/>
      <c r="M786" s="5"/>
      <c r="N786" s="328"/>
      <c r="O786" s="328"/>
      <c r="P786" s="328"/>
      <c r="Q786" s="1056"/>
      <c r="R786" s="448"/>
      <c r="S786" s="61"/>
      <c r="T786" s="448"/>
      <c r="U786" s="61"/>
      <c r="V786" s="448"/>
      <c r="W786" s="448"/>
      <c r="X786" s="448"/>
      <c r="Y786" s="2119" t="s">
        <v>230</v>
      </c>
      <c r="Z786" s="2119" t="s">
        <v>230</v>
      </c>
      <c r="AA786" s="1" t="s">
        <v>230</v>
      </c>
      <c r="AB786" s="2119" t="s">
        <v>230</v>
      </c>
      <c r="AC786" s="2129" t="s">
        <v>20251</v>
      </c>
      <c r="AD786" s="1832" t="s">
        <v>20250</v>
      </c>
      <c r="AE786" s="2129" t="s">
        <v>20246</v>
      </c>
      <c r="AF786" s="2129" t="s">
        <v>20247</v>
      </c>
      <c r="AG786" s="2130" t="s">
        <v>20248</v>
      </c>
      <c r="AH786" s="2119" t="s">
        <v>22844</v>
      </c>
      <c r="AI786" s="2121">
        <v>0.19</v>
      </c>
      <c r="AJ786" s="831">
        <v>1295</v>
      </c>
      <c r="AK786" s="378">
        <f t="shared" si="74"/>
        <v>0.67410958904109597</v>
      </c>
      <c r="AL786" s="378">
        <v>0</v>
      </c>
      <c r="AM786" s="380">
        <f>SUM(AK786:AL786)</f>
        <v>0.67410958904109597</v>
      </c>
      <c r="AN786" s="40"/>
      <c r="AO786" s="40"/>
      <c r="AP786" s="40"/>
      <c r="AQ786" s="40"/>
      <c r="AR786" s="2120"/>
      <c r="AS786" s="448"/>
      <c r="AT786" s="2119"/>
      <c r="AU786" s="5"/>
      <c r="AV786" s="2119"/>
      <c r="AW786" s="2119"/>
      <c r="AX786" s="2525" t="s">
        <v>20249</v>
      </c>
      <c r="AY786" s="2391"/>
    </row>
    <row r="787" spans="1:51" s="1395" customFormat="1" ht="15.95" customHeight="1" x14ac:dyDescent="0.2">
      <c r="A787" s="1061"/>
      <c r="B787" s="2129"/>
      <c r="C787" s="1062"/>
      <c r="D787" s="2129"/>
      <c r="E787" s="2129"/>
      <c r="F787" s="2129"/>
      <c r="G787" s="2129"/>
      <c r="H787" s="2129"/>
      <c r="I787" s="2129"/>
      <c r="J787" s="2129"/>
      <c r="K787" s="2129"/>
      <c r="L787" s="2129"/>
      <c r="M787" s="2129"/>
      <c r="N787" s="2121"/>
      <c r="O787" s="2121"/>
      <c r="P787" s="2121"/>
      <c r="Q787" s="1091"/>
      <c r="R787" s="1089"/>
      <c r="S787" s="1089"/>
      <c r="T787" s="2123"/>
      <c r="U787" s="1089"/>
      <c r="V787" s="2123"/>
      <c r="W787" s="2123"/>
      <c r="X787" s="2123"/>
      <c r="Y787" s="2129"/>
      <c r="Z787" s="2129"/>
      <c r="AA787" s="754"/>
      <c r="AB787" s="2129"/>
      <c r="AC787" s="2129" t="s">
        <v>21268</v>
      </c>
      <c r="AD787" s="1383" t="s">
        <v>21269</v>
      </c>
      <c r="AE787" s="2129" t="s">
        <v>21287</v>
      </c>
      <c r="AF787" s="2129" t="s">
        <v>21303</v>
      </c>
      <c r="AG787" s="2130" t="s">
        <v>21273</v>
      </c>
      <c r="AH787" s="754" t="s">
        <v>17021</v>
      </c>
      <c r="AI787" s="2121">
        <v>0.87</v>
      </c>
      <c r="AJ787" s="2190">
        <v>5</v>
      </c>
      <c r="AK787" s="378">
        <f t="shared" si="74"/>
        <v>1.191780821917808E-2</v>
      </c>
      <c r="AL787" s="378">
        <v>0</v>
      </c>
      <c r="AM787" s="380">
        <f>SUBTOTAL(9,AK787:AL787)</f>
        <v>1.191780821917808E-2</v>
      </c>
      <c r="AN787" s="378"/>
      <c r="AO787" s="378"/>
      <c r="AP787" s="378"/>
      <c r="AQ787" s="378"/>
      <c r="AR787" s="2121"/>
      <c r="AS787" s="2123"/>
      <c r="AT787" s="2129"/>
      <c r="AU787" s="2129"/>
      <c r="AV787" s="2129"/>
      <c r="AW787" s="2129"/>
      <c r="AX787" s="2525" t="s">
        <v>21289</v>
      </c>
      <c r="AY787" s="2401"/>
    </row>
    <row r="788" spans="1:51" s="1395" customFormat="1" ht="15.95" customHeight="1" x14ac:dyDescent="0.2">
      <c r="A788" s="1061"/>
      <c r="B788" s="2129"/>
      <c r="C788" s="1062"/>
      <c r="D788" s="2129"/>
      <c r="E788" s="2129"/>
      <c r="F788" s="2129"/>
      <c r="G788" s="2129"/>
      <c r="H788" s="2129"/>
      <c r="I788" s="2129"/>
      <c r="J788" s="2129"/>
      <c r="K788" s="2129"/>
      <c r="L788" s="2129"/>
      <c r="M788" s="2129"/>
      <c r="N788" s="2121"/>
      <c r="O788" s="2121"/>
      <c r="P788" s="2121"/>
      <c r="Q788" s="1091"/>
      <c r="R788" s="1089"/>
      <c r="S788" s="1089"/>
      <c r="T788" s="2123"/>
      <c r="U788" s="1089"/>
      <c r="V788" s="2123"/>
      <c r="W788" s="2123"/>
      <c r="X788" s="2123"/>
      <c r="Y788" s="2129"/>
      <c r="Z788" s="2129"/>
      <c r="AA788" s="754"/>
      <c r="AB788" s="2129"/>
      <c r="AC788" s="2129" t="s">
        <v>21268</v>
      </c>
      <c r="AD788" s="1383" t="s">
        <v>21269</v>
      </c>
      <c r="AE788" s="2129" t="s">
        <v>21287</v>
      </c>
      <c r="AF788" s="2129" t="s">
        <v>21288</v>
      </c>
      <c r="AG788" s="2130" t="s">
        <v>21273</v>
      </c>
      <c r="AH788" s="754" t="s">
        <v>17021</v>
      </c>
      <c r="AI788" s="2121">
        <v>0.87</v>
      </c>
      <c r="AJ788" s="2190">
        <v>4</v>
      </c>
      <c r="AK788" s="378">
        <f t="shared" si="74"/>
        <v>9.5342465753424661E-3</v>
      </c>
      <c r="AL788" s="378">
        <v>0</v>
      </c>
      <c r="AM788" s="380">
        <f>SUBTOTAL(9,AK788:AL788)</f>
        <v>9.5342465753424661E-3</v>
      </c>
      <c r="AN788" s="378"/>
      <c r="AO788" s="378"/>
      <c r="AP788" s="378"/>
      <c r="AQ788" s="378"/>
      <c r="AR788" s="2121"/>
      <c r="AS788" s="2123"/>
      <c r="AT788" s="2129"/>
      <c r="AU788" s="2129"/>
      <c r="AV788" s="2129"/>
      <c r="AW788" s="2129"/>
      <c r="AX788" s="2525" t="s">
        <v>21289</v>
      </c>
      <c r="AY788" s="2401"/>
    </row>
    <row r="789" spans="1:51" s="55" customFormat="1" ht="15.95" customHeight="1" x14ac:dyDescent="0.25">
      <c r="A789" s="36"/>
      <c r="B789" s="2119"/>
      <c r="C789" s="990"/>
      <c r="D789" s="2119"/>
      <c r="E789" s="5"/>
      <c r="F789" s="5"/>
      <c r="G789" s="2119"/>
      <c r="H789" s="5"/>
      <c r="I789" s="2119"/>
      <c r="J789" s="5"/>
      <c r="K789" s="5"/>
      <c r="L789" s="5"/>
      <c r="M789" s="5"/>
      <c r="N789" s="328"/>
      <c r="O789" s="328"/>
      <c r="P789" s="328"/>
      <c r="Q789" s="1056"/>
      <c r="R789" s="448"/>
      <c r="S789" s="61"/>
      <c r="T789" s="448"/>
      <c r="U789" s="61"/>
      <c r="V789" s="448"/>
      <c r="W789" s="448"/>
      <c r="X789" s="448"/>
      <c r="Y789" s="2119" t="s">
        <v>230</v>
      </c>
      <c r="Z789" s="2119" t="s">
        <v>230</v>
      </c>
      <c r="AA789" s="1" t="s">
        <v>230</v>
      </c>
      <c r="AB789" s="2119" t="s">
        <v>230</v>
      </c>
      <c r="AC789" s="2119" t="s">
        <v>230</v>
      </c>
      <c r="AD789" s="2119" t="s">
        <v>230</v>
      </c>
      <c r="AE789" s="2119" t="s">
        <v>1615</v>
      </c>
      <c r="AF789" s="2119" t="s">
        <v>1648</v>
      </c>
      <c r="AG789" s="39">
        <v>35005901303</v>
      </c>
      <c r="AH789" s="1" t="s">
        <v>304</v>
      </c>
      <c r="AI789" s="2120">
        <v>1.1399999999999999</v>
      </c>
      <c r="AJ789" s="2120">
        <v>55</v>
      </c>
      <c r="AK789" s="40">
        <f t="shared" si="74"/>
        <v>0.17178082191780822</v>
      </c>
      <c r="AL789" s="40">
        <v>0</v>
      </c>
      <c r="AM789" s="41">
        <f>SUBTOTAL(9,AK789:AL789)</f>
        <v>0.17178082191780822</v>
      </c>
      <c r="AN789" s="40"/>
      <c r="AO789" s="40"/>
      <c r="AP789" s="40"/>
      <c r="AQ789" s="40"/>
      <c r="AR789" s="2120"/>
      <c r="AS789" s="448"/>
      <c r="AT789" s="2119"/>
      <c r="AU789" s="5"/>
      <c r="AV789" s="2119"/>
      <c r="AW789" s="2119"/>
      <c r="AX789" s="46"/>
      <c r="AY789" s="2391"/>
    </row>
    <row r="790" spans="1:51" s="55" customFormat="1" ht="15.95" customHeight="1" x14ac:dyDescent="0.25">
      <c r="A790" s="36"/>
      <c r="B790" s="2119"/>
      <c r="C790" s="990"/>
      <c r="D790" s="2119"/>
      <c r="E790" s="5"/>
      <c r="F790" s="5"/>
      <c r="G790" s="2119"/>
      <c r="H790" s="5"/>
      <c r="I790" s="2119"/>
      <c r="J790" s="5"/>
      <c r="K790" s="5"/>
      <c r="L790" s="5"/>
      <c r="M790" s="5"/>
      <c r="N790" s="328"/>
      <c r="O790" s="328"/>
      <c r="P790" s="328"/>
      <c r="Q790" s="1056"/>
      <c r="R790" s="448"/>
      <c r="S790" s="61"/>
      <c r="T790" s="448"/>
      <c r="U790" s="61"/>
      <c r="V790" s="448"/>
      <c r="W790" s="448"/>
      <c r="X790" s="448"/>
      <c r="Y790" s="2119" t="s">
        <v>230</v>
      </c>
      <c r="Z790" s="2119" t="s">
        <v>230</v>
      </c>
      <c r="AA790" s="1" t="s">
        <v>230</v>
      </c>
      <c r="AB790" s="2119" t="s">
        <v>230</v>
      </c>
      <c r="AC790" s="2119" t="s">
        <v>230</v>
      </c>
      <c r="AD790" s="2119" t="s">
        <v>230</v>
      </c>
      <c r="AE790" s="2119" t="s">
        <v>1615</v>
      </c>
      <c r="AF790" s="2119" t="s">
        <v>1649</v>
      </c>
      <c r="AG790" s="39">
        <v>1065030018184</v>
      </c>
      <c r="AH790" s="1" t="s">
        <v>304</v>
      </c>
      <c r="AI790" s="2120">
        <v>1.1399999999999999</v>
      </c>
      <c r="AJ790" s="2120">
        <v>90</v>
      </c>
      <c r="AK790" s="40">
        <f t="shared" si="74"/>
        <v>0.28109589041095889</v>
      </c>
      <c r="AL790" s="40">
        <v>0</v>
      </c>
      <c r="AM790" s="41">
        <f>SUBTOTAL(9,AK790:AL790)</f>
        <v>0.28109589041095889</v>
      </c>
      <c r="AN790" s="40"/>
      <c r="AO790" s="40"/>
      <c r="AP790" s="40"/>
      <c r="AQ790" s="40"/>
      <c r="AR790" s="2120"/>
      <c r="AS790" s="448"/>
      <c r="AT790" s="2119"/>
      <c r="AU790" s="5"/>
      <c r="AV790" s="2119"/>
      <c r="AW790" s="2119"/>
      <c r="AX790" s="46"/>
      <c r="AY790" s="2391"/>
    </row>
    <row r="791" spans="1:51" s="55" customFormat="1" ht="15.95" customHeight="1" x14ac:dyDescent="0.25">
      <c r="A791" s="36"/>
      <c r="B791" s="2119"/>
      <c r="C791" s="990"/>
      <c r="D791" s="2119"/>
      <c r="E791" s="5"/>
      <c r="F791" s="5"/>
      <c r="G791" s="2119"/>
      <c r="H791" s="5"/>
      <c r="I791" s="2119"/>
      <c r="J791" s="5"/>
      <c r="K791" s="5"/>
      <c r="L791" s="5"/>
      <c r="M791" s="5"/>
      <c r="N791" s="328"/>
      <c r="O791" s="328"/>
      <c r="P791" s="328"/>
      <c r="Q791" s="1056"/>
      <c r="R791" s="448"/>
      <c r="S791" s="61"/>
      <c r="T791" s="448"/>
      <c r="U791" s="61"/>
      <c r="V791" s="448"/>
      <c r="W791" s="448"/>
      <c r="X791" s="448"/>
      <c r="Y791" s="2119" t="s">
        <v>230</v>
      </c>
      <c r="Z791" s="2119" t="s">
        <v>230</v>
      </c>
      <c r="AA791" s="1" t="s">
        <v>230</v>
      </c>
      <c r="AB791" s="2119" t="s">
        <v>230</v>
      </c>
      <c r="AC791" s="2119" t="s">
        <v>230</v>
      </c>
      <c r="AD791" s="2119" t="s">
        <v>230</v>
      </c>
      <c r="AE791" s="2119" t="s">
        <v>1615</v>
      </c>
      <c r="AF791" s="2119" t="s">
        <v>331</v>
      </c>
      <c r="AG791" s="39">
        <v>5067746071729</v>
      </c>
      <c r="AH791" s="1" t="s">
        <v>1650</v>
      </c>
      <c r="AI791" s="2120">
        <v>0.87</v>
      </c>
      <c r="AJ791" s="37">
        <v>3</v>
      </c>
      <c r="AK791" s="40">
        <f t="shared" si="74"/>
        <v>7.1506849315068491E-3</v>
      </c>
      <c r="AL791" s="40">
        <v>0</v>
      </c>
      <c r="AM791" s="41">
        <f>SUBTOTAL(9,AK791:AL791)</f>
        <v>7.1506849315068491E-3</v>
      </c>
      <c r="AN791" s="40"/>
      <c r="AO791" s="40"/>
      <c r="AP791" s="40"/>
      <c r="AQ791" s="40"/>
      <c r="AR791" s="2120"/>
      <c r="AS791" s="448"/>
      <c r="AT791" s="2119"/>
      <c r="AU791" s="5"/>
      <c r="AV791" s="2119"/>
      <c r="AW791" s="2119"/>
      <c r="AX791" s="46"/>
      <c r="AY791" s="2391"/>
    </row>
    <row r="792" spans="1:51" s="55" customFormat="1" ht="15.95" customHeight="1" x14ac:dyDescent="0.25">
      <c r="A792" s="182">
        <v>136</v>
      </c>
      <c r="B792" s="166" t="s">
        <v>54</v>
      </c>
      <c r="C792" s="989" t="s">
        <v>59</v>
      </c>
      <c r="D792" s="166" t="s">
        <v>19171</v>
      </c>
      <c r="E792" s="198" t="s">
        <v>1652</v>
      </c>
      <c r="F792" s="198" t="s">
        <v>1653</v>
      </c>
      <c r="G792" s="166"/>
      <c r="H792" s="198" t="s">
        <v>219</v>
      </c>
      <c r="I792" s="166" t="s">
        <v>220</v>
      </c>
      <c r="J792" s="198" t="s">
        <v>221</v>
      </c>
      <c r="K792" s="198" t="s">
        <v>1654</v>
      </c>
      <c r="L792" s="198" t="s">
        <v>317</v>
      </c>
      <c r="M792" s="198" t="s">
        <v>317</v>
      </c>
      <c r="N792" s="199">
        <v>5</v>
      </c>
      <c r="O792" s="199">
        <v>5</v>
      </c>
      <c r="P792" s="199">
        <v>25</v>
      </c>
      <c r="Q792" s="1012">
        <v>4</v>
      </c>
      <c r="R792" s="183"/>
      <c r="S792" s="223">
        <v>2</v>
      </c>
      <c r="T792" s="183"/>
      <c r="U792" s="223">
        <v>0</v>
      </c>
      <c r="V792" s="183">
        <v>1</v>
      </c>
      <c r="W792" s="183">
        <v>1</v>
      </c>
      <c r="X792" s="183">
        <v>0</v>
      </c>
      <c r="Y792" s="198" t="s">
        <v>64</v>
      </c>
      <c r="Z792" s="166" t="s">
        <v>230</v>
      </c>
      <c r="AA792" s="203" t="s">
        <v>230</v>
      </c>
      <c r="AB792" s="166" t="s">
        <v>230</v>
      </c>
      <c r="AC792" s="166" t="s">
        <v>230</v>
      </c>
      <c r="AD792" s="166" t="s">
        <v>230</v>
      </c>
      <c r="AE792" s="166" t="s">
        <v>1615</v>
      </c>
      <c r="AF792" s="166" t="s">
        <v>1655</v>
      </c>
      <c r="AG792" s="165" t="s">
        <v>230</v>
      </c>
      <c r="AH792" s="203" t="s">
        <v>59</v>
      </c>
      <c r="AI792" s="167">
        <v>0.114</v>
      </c>
      <c r="AJ792" s="168">
        <v>849.91399999999999</v>
      </c>
      <c r="AK792" s="167">
        <v>0.2025822410958904</v>
      </c>
      <c r="AL792" s="167">
        <v>6.2870350684931506E-2</v>
      </c>
      <c r="AM792" s="187">
        <f>AK792+AL792</f>
        <v>0.26545259178082192</v>
      </c>
      <c r="AN792" s="167">
        <f>SUM(AK792)</f>
        <v>0.2025822410958904</v>
      </c>
      <c r="AO792" s="167">
        <f>AL792</f>
        <v>6.2870350684931506E-2</v>
      </c>
      <c r="AP792" s="167">
        <f>AN792+AO792</f>
        <v>0.26545259178082192</v>
      </c>
      <c r="AQ792" s="167">
        <f>AP792*30</f>
        <v>7.9635777534246577</v>
      </c>
      <c r="AR792" s="193" t="s">
        <v>231</v>
      </c>
      <c r="AS792" s="194"/>
      <c r="AT792" s="166" t="s">
        <v>232</v>
      </c>
      <c r="AU792" s="198" t="s">
        <v>59</v>
      </c>
      <c r="AV792" s="280" t="s">
        <v>1656</v>
      </c>
      <c r="AW792" s="166" t="s">
        <v>1122</v>
      </c>
      <c r="AX792" s="46"/>
      <c r="AY792" s="2391"/>
    </row>
    <row r="793" spans="1:51" s="55" customFormat="1" ht="15.95" customHeight="1" x14ac:dyDescent="0.2">
      <c r="A793" s="182">
        <v>137</v>
      </c>
      <c r="B793" s="166" t="s">
        <v>54</v>
      </c>
      <c r="C793" s="989" t="s">
        <v>59</v>
      </c>
      <c r="D793" s="354" t="s">
        <v>18839</v>
      </c>
      <c r="E793" s="198" t="s">
        <v>1658</v>
      </c>
      <c r="F793" s="198" t="s">
        <v>1659</v>
      </c>
      <c r="G793" s="166"/>
      <c r="H793" s="272" t="s">
        <v>219</v>
      </c>
      <c r="I793" s="354" t="s">
        <v>220</v>
      </c>
      <c r="J793" s="272" t="s">
        <v>221</v>
      </c>
      <c r="K793" s="354" t="s">
        <v>1599</v>
      </c>
      <c r="L793" s="272" t="s">
        <v>221</v>
      </c>
      <c r="M793" s="272" t="s">
        <v>879</v>
      </c>
      <c r="N793" s="440">
        <v>6.4</v>
      </c>
      <c r="O793" s="440">
        <v>2.2000000000000002</v>
      </c>
      <c r="P793" s="440">
        <f>O793*N793</f>
        <v>14.080000000000002</v>
      </c>
      <c r="Q793" s="1012">
        <v>2</v>
      </c>
      <c r="R793" s="183"/>
      <c r="S793" s="223">
        <v>2</v>
      </c>
      <c r="T793" s="183"/>
      <c r="U793" s="223">
        <v>0</v>
      </c>
      <c r="V793" s="183">
        <v>0</v>
      </c>
      <c r="W793" s="183">
        <v>0</v>
      </c>
      <c r="X793" s="183">
        <v>0</v>
      </c>
      <c r="Y793" s="272" t="s">
        <v>62</v>
      </c>
      <c r="Z793" s="366" t="s">
        <v>1600</v>
      </c>
      <c r="AA793" s="762" t="s">
        <v>1614</v>
      </c>
      <c r="AB793" s="354" t="s">
        <v>1602</v>
      </c>
      <c r="AC793" s="354" t="s">
        <v>1603</v>
      </c>
      <c r="AD793" s="925" t="s">
        <v>1604</v>
      </c>
      <c r="AE793" s="166" t="s">
        <v>1660</v>
      </c>
      <c r="AF793" s="166" t="s">
        <v>1661</v>
      </c>
      <c r="AG793" s="165" t="s">
        <v>230</v>
      </c>
      <c r="AH793" s="203" t="s">
        <v>59</v>
      </c>
      <c r="AI793" s="167">
        <v>0.114</v>
      </c>
      <c r="AJ793" s="168">
        <v>674.73199999999997</v>
      </c>
      <c r="AK793" s="167">
        <v>0.16082653150684931</v>
      </c>
      <c r="AL793" s="167">
        <v>4.9911682191780819E-2</v>
      </c>
      <c r="AM793" s="187">
        <f>AK793+AL793</f>
        <v>0.21073821369863013</v>
      </c>
      <c r="AN793" s="167">
        <f>SUM(AK793:AK796)</f>
        <v>0.32043886027397256</v>
      </c>
      <c r="AO793" s="167">
        <f>SUM(AL793:AL796)</f>
        <v>6.0674695890410961E-2</v>
      </c>
      <c r="AP793" s="167">
        <f>AN793+AO793</f>
        <v>0.38111355616438353</v>
      </c>
      <c r="AQ793" s="167">
        <f>AP793*30</f>
        <v>11.433406684931505</v>
      </c>
      <c r="AR793" s="193" t="s">
        <v>231</v>
      </c>
      <c r="AS793" s="1163" t="s">
        <v>431</v>
      </c>
      <c r="AT793" s="166" t="s">
        <v>232</v>
      </c>
      <c r="AU793" s="198" t="s">
        <v>59</v>
      </c>
      <c r="AV793" s="679" t="s">
        <v>1662</v>
      </c>
      <c r="AW793" s="166" t="s">
        <v>234</v>
      </c>
      <c r="AX793" s="46"/>
      <c r="AY793" s="2391"/>
    </row>
    <row r="794" spans="1:51" s="55" customFormat="1" ht="15.95" customHeight="1" x14ac:dyDescent="0.25">
      <c r="A794" s="36"/>
      <c r="B794" s="2119"/>
      <c r="C794" s="990"/>
      <c r="D794" s="2119"/>
      <c r="E794" s="5"/>
      <c r="F794" s="5"/>
      <c r="G794" s="2119"/>
      <c r="H794" s="5"/>
      <c r="I794" s="2119"/>
      <c r="J794" s="5"/>
      <c r="K794" s="5"/>
      <c r="L794" s="5"/>
      <c r="M794" s="5"/>
      <c r="N794" s="328"/>
      <c r="O794" s="328"/>
      <c r="P794" s="328"/>
      <c r="Q794" s="1056"/>
      <c r="R794" s="448"/>
      <c r="S794" s="61"/>
      <c r="T794" s="448"/>
      <c r="U794" s="61"/>
      <c r="V794" s="448"/>
      <c r="W794" s="448"/>
      <c r="X794" s="448"/>
      <c r="Y794" s="2119" t="s">
        <v>230</v>
      </c>
      <c r="Z794" s="2119" t="s">
        <v>230</v>
      </c>
      <c r="AA794" s="1" t="s">
        <v>230</v>
      </c>
      <c r="AB794" s="2119" t="s">
        <v>230</v>
      </c>
      <c r="AC794" s="2119" t="s">
        <v>230</v>
      </c>
      <c r="AD794" s="2119" t="s">
        <v>230</v>
      </c>
      <c r="AE794" s="2119" t="s">
        <v>1660</v>
      </c>
      <c r="AF794" s="2119" t="s">
        <v>291</v>
      </c>
      <c r="AG794" s="39" t="s">
        <v>230</v>
      </c>
      <c r="AH794" s="1" t="s">
        <v>59</v>
      </c>
      <c r="AI794" s="40">
        <v>0.114</v>
      </c>
      <c r="AJ794" s="1326">
        <v>72.75</v>
      </c>
      <c r="AK794" s="40">
        <v>1.7340410958904106E-2</v>
      </c>
      <c r="AL794" s="40">
        <v>5.3815068493150682E-3</v>
      </c>
      <c r="AM794" s="41">
        <v>2.2721917808219173E-2</v>
      </c>
      <c r="AN794" s="40"/>
      <c r="AO794" s="40"/>
      <c r="AP794" s="40"/>
      <c r="AQ794" s="40"/>
      <c r="AR794" s="2120"/>
      <c r="AS794" s="448"/>
      <c r="AT794" s="2119"/>
      <c r="AU794" s="5"/>
      <c r="AV794" s="2119"/>
      <c r="AW794" s="2119"/>
      <c r="AX794" s="46"/>
      <c r="AY794" s="2391"/>
    </row>
    <row r="795" spans="1:51" s="55" customFormat="1" ht="15.95" customHeight="1" x14ac:dyDescent="0.25">
      <c r="A795" s="36"/>
      <c r="B795" s="2119"/>
      <c r="C795" s="990"/>
      <c r="D795" s="2119"/>
      <c r="E795" s="5"/>
      <c r="F795" s="5"/>
      <c r="G795" s="2119"/>
      <c r="H795" s="5"/>
      <c r="I795" s="2119"/>
      <c r="J795" s="5"/>
      <c r="K795" s="5"/>
      <c r="L795" s="5"/>
      <c r="M795" s="5"/>
      <c r="N795" s="328"/>
      <c r="O795" s="328"/>
      <c r="P795" s="328"/>
      <c r="Q795" s="1056"/>
      <c r="R795" s="448"/>
      <c r="S795" s="61"/>
      <c r="T795" s="448"/>
      <c r="U795" s="61"/>
      <c r="V795" s="448"/>
      <c r="W795" s="448"/>
      <c r="X795" s="448"/>
      <c r="Y795" s="2119" t="s">
        <v>230</v>
      </c>
      <c r="Z795" s="2119" t="s">
        <v>230</v>
      </c>
      <c r="AA795" s="1" t="s">
        <v>230</v>
      </c>
      <c r="AB795" s="2119" t="s">
        <v>230</v>
      </c>
      <c r="AC795" s="2119" t="s">
        <v>230</v>
      </c>
      <c r="AD795" s="2119" t="s">
        <v>230</v>
      </c>
      <c r="AE795" s="2119" t="s">
        <v>1660</v>
      </c>
      <c r="AF795" s="2119" t="s">
        <v>546</v>
      </c>
      <c r="AG795" s="39" t="s">
        <v>230</v>
      </c>
      <c r="AH795" s="1" t="s">
        <v>59</v>
      </c>
      <c r="AI795" s="40">
        <v>0.114</v>
      </c>
      <c r="AJ795" s="1326">
        <v>72.75</v>
      </c>
      <c r="AK795" s="40">
        <v>1.7340410958904106E-2</v>
      </c>
      <c r="AL795" s="40">
        <v>5.3815068493150682E-3</v>
      </c>
      <c r="AM795" s="41">
        <v>2.2721917808219173E-2</v>
      </c>
      <c r="AN795" s="40"/>
      <c r="AO795" s="40"/>
      <c r="AP795" s="40"/>
      <c r="AQ795" s="40"/>
      <c r="AR795" s="2120"/>
      <c r="AS795" s="448"/>
      <c r="AT795" s="2119"/>
      <c r="AU795" s="5"/>
      <c r="AV795" s="2119"/>
      <c r="AW795" s="2119"/>
      <c r="AX795" s="46"/>
      <c r="AY795" s="2391"/>
    </row>
    <row r="796" spans="1:51" s="55" customFormat="1" ht="15.95" customHeight="1" x14ac:dyDescent="0.25">
      <c r="A796" s="36"/>
      <c r="B796" s="2119"/>
      <c r="C796" s="990"/>
      <c r="D796" s="2119"/>
      <c r="E796" s="5"/>
      <c r="F796" s="5"/>
      <c r="G796" s="2119"/>
      <c r="H796" s="5"/>
      <c r="I796" s="2119"/>
      <c r="J796" s="5"/>
      <c r="K796" s="5"/>
      <c r="L796" s="5"/>
      <c r="M796" s="5"/>
      <c r="N796" s="328"/>
      <c r="O796" s="328"/>
      <c r="P796" s="328"/>
      <c r="Q796" s="1056"/>
      <c r="R796" s="448"/>
      <c r="S796" s="61"/>
      <c r="T796" s="448"/>
      <c r="U796" s="61"/>
      <c r="V796" s="448"/>
      <c r="W796" s="448"/>
      <c r="X796" s="448"/>
      <c r="Y796" s="2119" t="s">
        <v>230</v>
      </c>
      <c r="Z796" s="2119" t="s">
        <v>230</v>
      </c>
      <c r="AA796" s="1" t="s">
        <v>230</v>
      </c>
      <c r="AB796" s="2119" t="s">
        <v>230</v>
      </c>
      <c r="AC796" s="2119" t="s">
        <v>230</v>
      </c>
      <c r="AD796" s="2119" t="s">
        <v>230</v>
      </c>
      <c r="AE796" s="2119" t="s">
        <v>1660</v>
      </c>
      <c r="AF796" s="2119" t="s">
        <v>1663</v>
      </c>
      <c r="AG796" s="39">
        <v>1105015000705</v>
      </c>
      <c r="AH796" s="1" t="s">
        <v>304</v>
      </c>
      <c r="AI796" s="2120">
        <v>1.1399999999999999</v>
      </c>
      <c r="AJ796" s="2120">
        <v>40</v>
      </c>
      <c r="AK796" s="40">
        <f>AJ796*AI796/365</f>
        <v>0.12493150684931505</v>
      </c>
      <c r="AL796" s="40">
        <v>0</v>
      </c>
      <c r="AM796" s="41">
        <f>SUBTOTAL(9,AK796:AL796)</f>
        <v>0.12493150684931505</v>
      </c>
      <c r="AN796" s="40"/>
      <c r="AO796" s="40"/>
      <c r="AP796" s="40"/>
      <c r="AQ796" s="40"/>
      <c r="AR796" s="2120"/>
      <c r="AS796" s="448"/>
      <c r="AT796" s="2119"/>
      <c r="AU796" s="5"/>
      <c r="AV796" s="2119"/>
      <c r="AW796" s="2119"/>
      <c r="AX796" s="46"/>
      <c r="AY796" s="2391"/>
    </row>
    <row r="797" spans="1:51" s="55" customFormat="1" ht="15.95" customHeight="1" x14ac:dyDescent="0.25">
      <c r="A797" s="182">
        <v>138</v>
      </c>
      <c r="B797" s="170" t="s">
        <v>54</v>
      </c>
      <c r="C797" s="989" t="s">
        <v>59</v>
      </c>
      <c r="D797" s="354" t="s">
        <v>18840</v>
      </c>
      <c r="E797" s="198" t="s">
        <v>17598</v>
      </c>
      <c r="F797" s="198" t="s">
        <v>17599</v>
      </c>
      <c r="G797" s="166"/>
      <c r="H797" s="272" t="s">
        <v>219</v>
      </c>
      <c r="I797" s="354" t="s">
        <v>220</v>
      </c>
      <c r="J797" s="272" t="s">
        <v>221</v>
      </c>
      <c r="K797" s="354" t="s">
        <v>1599</v>
      </c>
      <c r="L797" s="272" t="s">
        <v>221</v>
      </c>
      <c r="M797" s="272" t="s">
        <v>879</v>
      </c>
      <c r="N797" s="440">
        <v>9.4</v>
      </c>
      <c r="O797" s="440">
        <v>2.2000000000000002</v>
      </c>
      <c r="P797" s="440">
        <f>O797*N797</f>
        <v>20.680000000000003</v>
      </c>
      <c r="Q797" s="1012">
        <v>4</v>
      </c>
      <c r="R797" s="183"/>
      <c r="S797" s="223">
        <v>2</v>
      </c>
      <c r="T797" s="183"/>
      <c r="U797" s="223">
        <v>1</v>
      </c>
      <c r="V797" s="183">
        <v>3</v>
      </c>
      <c r="W797" s="183">
        <v>0</v>
      </c>
      <c r="X797" s="183">
        <v>0</v>
      </c>
      <c r="Y797" s="272" t="s">
        <v>62</v>
      </c>
      <c r="Z797" s="366" t="s">
        <v>1600</v>
      </c>
      <c r="AA797" s="762" t="s">
        <v>1614</v>
      </c>
      <c r="AB797" s="354" t="s">
        <v>1602</v>
      </c>
      <c r="AC797" s="354" t="s">
        <v>1603</v>
      </c>
      <c r="AD797" s="354" t="s">
        <v>1604</v>
      </c>
      <c r="AE797" s="166" t="s">
        <v>1660</v>
      </c>
      <c r="AF797" s="166" t="s">
        <v>1667</v>
      </c>
      <c r="AG797" s="165" t="s">
        <v>230</v>
      </c>
      <c r="AH797" s="203" t="s">
        <v>59</v>
      </c>
      <c r="AI797" s="167">
        <v>0.1144</v>
      </c>
      <c r="AJ797" s="168">
        <v>612.65200000000004</v>
      </c>
      <c r="AK797" s="167">
        <f>AJ797*0.087/365</f>
        <v>0.14602938082191783</v>
      </c>
      <c r="AL797" s="167">
        <f>AJ797*0.027/365</f>
        <v>4.531946301369863E-2</v>
      </c>
      <c r="AM797" s="187">
        <f>SUM(AK797:AL797)</f>
        <v>0.19134884383561646</v>
      </c>
      <c r="AN797" s="167">
        <f>SUM(AK797:AK801)</f>
        <v>1.3676805780821917</v>
      </c>
      <c r="AO797" s="167">
        <f>SUM(AL797:AL801)</f>
        <v>0.38853761917808216</v>
      </c>
      <c r="AP797" s="167">
        <f>SUM(AM797:AM801)</f>
        <v>1.7562181972602737</v>
      </c>
      <c r="AQ797" s="167">
        <f>AP797*30</f>
        <v>52.686545917808211</v>
      </c>
      <c r="AR797" s="193" t="s">
        <v>231</v>
      </c>
      <c r="AS797" s="1163" t="s">
        <v>431</v>
      </c>
      <c r="AT797" s="166" t="s">
        <v>232</v>
      </c>
      <c r="AU797" s="198" t="s">
        <v>59</v>
      </c>
      <c r="AV797" s="679" t="s">
        <v>1668</v>
      </c>
      <c r="AW797" s="166" t="s">
        <v>234</v>
      </c>
      <c r="AX797" s="2460" t="s">
        <v>20261</v>
      </c>
      <c r="AY797" s="2391"/>
    </row>
    <row r="798" spans="1:51" s="8" customFormat="1" ht="15.95" customHeight="1" x14ac:dyDescent="0.25">
      <c r="A798" s="36"/>
      <c r="B798" s="2119"/>
      <c r="C798" s="990"/>
      <c r="D798" s="2119"/>
      <c r="E798" s="5"/>
      <c r="F798" s="5"/>
      <c r="G798" s="2119"/>
      <c r="H798" s="5"/>
      <c r="I798" s="2119"/>
      <c r="J798" s="5"/>
      <c r="K798" s="5"/>
      <c r="L798" s="5"/>
      <c r="M798" s="5"/>
      <c r="N798" s="328"/>
      <c r="O798" s="328"/>
      <c r="P798" s="328"/>
      <c r="Q798" s="1056"/>
      <c r="R798" s="448"/>
      <c r="S798" s="61"/>
      <c r="T798" s="448"/>
      <c r="U798" s="61"/>
      <c r="V798" s="448"/>
      <c r="W798" s="448"/>
      <c r="X798" s="448"/>
      <c r="Y798" s="2119" t="s">
        <v>230</v>
      </c>
      <c r="Z798" s="2119" t="s">
        <v>230</v>
      </c>
      <c r="AA798" s="1" t="s">
        <v>230</v>
      </c>
      <c r="AB798" s="2119" t="s">
        <v>230</v>
      </c>
      <c r="AC798" s="2119" t="s">
        <v>230</v>
      </c>
      <c r="AD798" s="2119" t="s">
        <v>230</v>
      </c>
      <c r="AE798" s="2119" t="s">
        <v>1660</v>
      </c>
      <c r="AF798" s="2119" t="s">
        <v>1669</v>
      </c>
      <c r="AG798" s="39" t="s">
        <v>230</v>
      </c>
      <c r="AH798" s="1" t="s">
        <v>59</v>
      </c>
      <c r="AI798" s="40">
        <v>0.114</v>
      </c>
      <c r="AJ798" s="1326">
        <v>615.56200000000001</v>
      </c>
      <c r="AK798" s="40">
        <f>AJ798*0.087/365</f>
        <v>0.14672299726027396</v>
      </c>
      <c r="AL798" s="40">
        <f>AJ798*0.027/365</f>
        <v>4.5534723287671226E-2</v>
      </c>
      <c r="AM798" s="41">
        <f>SUM(AK798:AL798)</f>
        <v>0.19225772054794518</v>
      </c>
      <c r="AN798" s="40"/>
      <c r="AO798" s="40"/>
      <c r="AP798" s="40"/>
      <c r="AQ798" s="40"/>
      <c r="AR798" s="2120"/>
      <c r="AS798" s="448"/>
      <c r="AT798" s="2119"/>
      <c r="AU798" s="5"/>
      <c r="AV798" s="2119"/>
      <c r="AW798" s="2119"/>
      <c r="AX798" s="46"/>
      <c r="AY798" s="2391"/>
    </row>
    <row r="799" spans="1:51" s="8" customFormat="1" ht="15.95" customHeight="1" x14ac:dyDescent="0.25">
      <c r="A799" s="36"/>
      <c r="B799" s="2119"/>
      <c r="C799" s="990"/>
      <c r="D799" s="2119"/>
      <c r="E799" s="5"/>
      <c r="F799" s="5"/>
      <c r="G799" s="2119"/>
      <c r="H799" s="5"/>
      <c r="I799" s="2119"/>
      <c r="J799" s="5"/>
      <c r="K799" s="5"/>
      <c r="L799" s="5"/>
      <c r="M799" s="5"/>
      <c r="N799" s="328"/>
      <c r="O799" s="328"/>
      <c r="P799" s="328"/>
      <c r="Q799" s="1056"/>
      <c r="R799" s="448"/>
      <c r="S799" s="61"/>
      <c r="T799" s="448"/>
      <c r="U799" s="61"/>
      <c r="V799" s="448"/>
      <c r="W799" s="448"/>
      <c r="X799" s="448"/>
      <c r="Y799" s="2119" t="s">
        <v>230</v>
      </c>
      <c r="Z799" s="2119" t="s">
        <v>230</v>
      </c>
      <c r="AA799" s="1" t="s">
        <v>230</v>
      </c>
      <c r="AB799" s="2119" t="s">
        <v>230</v>
      </c>
      <c r="AC799" s="2119" t="s">
        <v>230</v>
      </c>
      <c r="AD799" s="2119" t="s">
        <v>230</v>
      </c>
      <c r="AE799" s="2119" t="s">
        <v>1660</v>
      </c>
      <c r="AF799" s="2119" t="s">
        <v>1670</v>
      </c>
      <c r="AG799" s="39" t="s">
        <v>230</v>
      </c>
      <c r="AH799" s="1" t="s">
        <v>59</v>
      </c>
      <c r="AI799" s="40">
        <v>0.114</v>
      </c>
      <c r="AJ799" s="1326">
        <v>698.59400000000005</v>
      </c>
      <c r="AK799" s="40">
        <f>AJ799*0.087/365</f>
        <v>0.16651418630136985</v>
      </c>
      <c r="AL799" s="40">
        <f>AJ799*0.027/365</f>
        <v>5.1676816438356171E-2</v>
      </c>
      <c r="AM799" s="41">
        <f>SUM(AK799:AL799)</f>
        <v>0.21819100273972603</v>
      </c>
      <c r="AN799" s="40"/>
      <c r="AO799" s="40"/>
      <c r="AP799" s="40"/>
      <c r="AQ799" s="40"/>
      <c r="AR799" s="2120"/>
      <c r="AS799" s="448"/>
      <c r="AT799" s="2119"/>
      <c r="AU799" s="5"/>
      <c r="AV799" s="2119"/>
      <c r="AW799" s="2119"/>
      <c r="AX799" s="46"/>
      <c r="AY799" s="2391"/>
    </row>
    <row r="800" spans="1:51" s="8" customFormat="1" ht="15.95" customHeight="1" x14ac:dyDescent="0.25">
      <c r="A800" s="36"/>
      <c r="B800" s="2119"/>
      <c r="C800" s="990"/>
      <c r="D800" s="2119"/>
      <c r="E800" s="5"/>
      <c r="F800" s="5"/>
      <c r="G800" s="2119"/>
      <c r="H800" s="5"/>
      <c r="I800" s="2119"/>
      <c r="J800" s="5"/>
      <c r="K800" s="5"/>
      <c r="L800" s="5"/>
      <c r="M800" s="5"/>
      <c r="N800" s="328"/>
      <c r="O800" s="328"/>
      <c r="P800" s="328"/>
      <c r="Q800" s="1056"/>
      <c r="R800" s="448"/>
      <c r="S800" s="61"/>
      <c r="T800" s="448"/>
      <c r="U800" s="61"/>
      <c r="V800" s="448"/>
      <c r="W800" s="448"/>
      <c r="X800" s="448"/>
      <c r="Y800" s="2119" t="s">
        <v>230</v>
      </c>
      <c r="Z800" s="2119" t="s">
        <v>230</v>
      </c>
      <c r="AA800" s="1" t="s">
        <v>230</v>
      </c>
      <c r="AB800" s="2119" t="s">
        <v>230</v>
      </c>
      <c r="AC800" s="2119" t="s">
        <v>230</v>
      </c>
      <c r="AD800" s="2119" t="s">
        <v>230</v>
      </c>
      <c r="AE800" s="2119" t="s">
        <v>1660</v>
      </c>
      <c r="AF800" s="2119" t="s">
        <v>1671</v>
      </c>
      <c r="AG800" s="39" t="s">
        <v>230</v>
      </c>
      <c r="AH800" s="1" t="s">
        <v>59</v>
      </c>
      <c r="AI800" s="40">
        <v>0.114</v>
      </c>
      <c r="AJ800" s="1326">
        <v>3325.645</v>
      </c>
      <c r="AK800" s="40">
        <f>AJ800*0.087/365</f>
        <v>0.79268798630136972</v>
      </c>
      <c r="AL800" s="40">
        <f>AJ800*0.027/365</f>
        <v>0.24600661643835617</v>
      </c>
      <c r="AM800" s="41">
        <f>SUM(AK800:AL800)</f>
        <v>1.0386946027397259</v>
      </c>
      <c r="AN800" s="40"/>
      <c r="AO800" s="40"/>
      <c r="AP800" s="40"/>
      <c r="AQ800" s="40"/>
      <c r="AR800" s="2120"/>
      <c r="AS800" s="448"/>
      <c r="AT800" s="2119"/>
      <c r="AU800" s="5"/>
      <c r="AV800" s="2119"/>
      <c r="AW800" s="2119"/>
      <c r="AX800" s="46"/>
      <c r="AY800" s="2391"/>
    </row>
    <row r="801" spans="1:51" s="1099" customFormat="1" ht="15.95" customHeight="1" x14ac:dyDescent="0.25">
      <c r="A801" s="781"/>
      <c r="B801" s="782"/>
      <c r="C801" s="1314"/>
      <c r="D801" s="782"/>
      <c r="E801" s="1015"/>
      <c r="F801" s="1015"/>
      <c r="G801" s="782"/>
      <c r="H801" s="1015"/>
      <c r="I801" s="782"/>
      <c r="J801" s="1015"/>
      <c r="K801" s="1015"/>
      <c r="L801" s="1015"/>
      <c r="M801" s="1015"/>
      <c r="N801" s="1315"/>
      <c r="O801" s="1315"/>
      <c r="P801" s="1315"/>
      <c r="Q801" s="1316"/>
      <c r="R801" s="783"/>
      <c r="S801" s="1195"/>
      <c r="T801" s="783"/>
      <c r="U801" s="1195"/>
      <c r="V801" s="783"/>
      <c r="W801" s="783"/>
      <c r="X801" s="783"/>
      <c r="Y801" s="782"/>
      <c r="Z801" s="782"/>
      <c r="AA801" s="784"/>
      <c r="AB801" s="782"/>
      <c r="AC801" s="782" t="s">
        <v>25545</v>
      </c>
      <c r="AD801" s="1339" t="s">
        <v>25443</v>
      </c>
      <c r="AE801" s="782" t="s">
        <v>6549</v>
      </c>
      <c r="AF801" s="782" t="s">
        <v>17169</v>
      </c>
      <c r="AG801" s="2560" t="s">
        <v>22828</v>
      </c>
      <c r="AH801" s="782" t="s">
        <v>22814</v>
      </c>
      <c r="AI801" s="2559">
        <v>0.16</v>
      </c>
      <c r="AJ801" s="785">
        <v>264</v>
      </c>
      <c r="AK801" s="430">
        <f>AJ801*AI801/365</f>
        <v>0.11572602739726028</v>
      </c>
      <c r="AL801" s="430">
        <v>0</v>
      </c>
      <c r="AM801" s="1111">
        <f>AK801+AL801</f>
        <v>0.11572602739726028</v>
      </c>
      <c r="AN801" s="430"/>
      <c r="AO801" s="430"/>
      <c r="AP801" s="430"/>
      <c r="AQ801" s="430"/>
      <c r="AR801" s="2559"/>
      <c r="AS801" s="783"/>
      <c r="AT801" s="782"/>
      <c r="AU801" s="1015"/>
      <c r="AV801" s="782"/>
      <c r="AW801" s="782"/>
      <c r="AX801" s="2459" t="s">
        <v>25444</v>
      </c>
      <c r="AY801" s="2561"/>
    </row>
    <row r="802" spans="1:51" s="55" customFormat="1" ht="15.95" customHeight="1" x14ac:dyDescent="0.25">
      <c r="A802" s="182">
        <v>139</v>
      </c>
      <c r="B802" s="170" t="s">
        <v>54</v>
      </c>
      <c r="C802" s="989" t="s">
        <v>59</v>
      </c>
      <c r="D802" s="354" t="s">
        <v>18841</v>
      </c>
      <c r="E802" s="198" t="s">
        <v>24961</v>
      </c>
      <c r="F802" s="198" t="s">
        <v>17599</v>
      </c>
      <c r="G802" s="166"/>
      <c r="H802" s="354" t="s">
        <v>219</v>
      </c>
      <c r="I802" s="354" t="s">
        <v>220</v>
      </c>
      <c r="J802" s="354" t="s">
        <v>221</v>
      </c>
      <c r="K802" s="272" t="s">
        <v>879</v>
      </c>
      <c r="L802" s="272" t="s">
        <v>221</v>
      </c>
      <c r="M802" s="272" t="s">
        <v>879</v>
      </c>
      <c r="N802" s="440">
        <v>12.4</v>
      </c>
      <c r="O802" s="440">
        <v>2.2000000000000002</v>
      </c>
      <c r="P802" s="440">
        <f>O802*N802</f>
        <v>27.280000000000005</v>
      </c>
      <c r="Q802" s="1012">
        <v>6</v>
      </c>
      <c r="R802" s="183"/>
      <c r="S802" s="223">
        <v>2</v>
      </c>
      <c r="T802" s="183"/>
      <c r="U802" s="223"/>
      <c r="V802" s="183"/>
      <c r="W802" s="183">
        <v>0</v>
      </c>
      <c r="X802" s="183"/>
      <c r="Y802" s="272" t="s">
        <v>62</v>
      </c>
      <c r="Z802" s="366" t="s">
        <v>1600</v>
      </c>
      <c r="AA802" s="762" t="s">
        <v>1614</v>
      </c>
      <c r="AB802" s="354" t="s">
        <v>1602</v>
      </c>
      <c r="AC802" s="354" t="s">
        <v>1603</v>
      </c>
      <c r="AD802" s="354" t="s">
        <v>1604</v>
      </c>
      <c r="AE802" s="166" t="s">
        <v>1660</v>
      </c>
      <c r="AF802" s="166" t="s">
        <v>1675</v>
      </c>
      <c r="AG802" s="165" t="s">
        <v>230</v>
      </c>
      <c r="AH802" s="203" t="s">
        <v>59</v>
      </c>
      <c r="AI802" s="167">
        <v>0.114</v>
      </c>
      <c r="AJ802" s="168">
        <v>3343.5802999999996</v>
      </c>
      <c r="AK802" s="167">
        <v>0.79696297561643825</v>
      </c>
      <c r="AL802" s="167">
        <v>0.24733333726027396</v>
      </c>
      <c r="AM802" s="187">
        <f>AK802+AL802</f>
        <v>1.0442963128767122</v>
      </c>
      <c r="AN802" s="167">
        <f>SUM(AK802:AK811)</f>
        <v>5.5396053947945205</v>
      </c>
      <c r="AO802" s="167">
        <f>SUM(AL802:AL811)</f>
        <v>1.6605879756164383</v>
      </c>
      <c r="AP802" s="167">
        <f>SUM(AM802:AM811)</f>
        <v>7.2001933704109593</v>
      </c>
      <c r="AQ802" s="167">
        <f>AP802*30</f>
        <v>216.00580111232878</v>
      </c>
      <c r="AR802" s="193" t="s">
        <v>231</v>
      </c>
      <c r="AS802" s="1163" t="s">
        <v>431</v>
      </c>
      <c r="AT802" s="166" t="s">
        <v>232</v>
      </c>
      <c r="AU802" s="198" t="s">
        <v>59</v>
      </c>
      <c r="AV802" s="679" t="s">
        <v>1676</v>
      </c>
      <c r="AW802" s="166" t="s">
        <v>234</v>
      </c>
      <c r="AX802" s="46"/>
      <c r="AY802" s="2391"/>
    </row>
    <row r="803" spans="1:51" s="1395" customFormat="1" ht="15.95" customHeight="1" x14ac:dyDescent="0.25">
      <c r="A803" s="1529"/>
      <c r="B803" s="1076"/>
      <c r="C803" s="1621"/>
      <c r="D803" s="2049" t="s">
        <v>18841</v>
      </c>
      <c r="E803" s="2048" t="s">
        <v>24961</v>
      </c>
      <c r="F803" s="2048" t="s">
        <v>24962</v>
      </c>
      <c r="G803" s="2049"/>
      <c r="H803" s="2048" t="s">
        <v>21306</v>
      </c>
      <c r="I803" s="2049" t="s">
        <v>17452</v>
      </c>
      <c r="J803" s="2049" t="s">
        <v>221</v>
      </c>
      <c r="K803" s="2048" t="s">
        <v>879</v>
      </c>
      <c r="L803" s="2048">
        <v>0</v>
      </c>
      <c r="M803" s="2048">
        <v>0</v>
      </c>
      <c r="N803" s="2052">
        <v>4.5</v>
      </c>
      <c r="O803" s="2052">
        <v>4</v>
      </c>
      <c r="P803" s="2052">
        <f>O803*N803</f>
        <v>18</v>
      </c>
      <c r="Q803" s="2061"/>
      <c r="R803" s="2062"/>
      <c r="S803" s="2063"/>
      <c r="T803" s="2062"/>
      <c r="U803" s="2063">
        <v>1</v>
      </c>
      <c r="V803" s="2062"/>
      <c r="W803" s="2062"/>
      <c r="X803" s="2062"/>
      <c r="Y803" s="1076" t="s">
        <v>230</v>
      </c>
      <c r="Z803" s="1076" t="s">
        <v>230</v>
      </c>
      <c r="AA803" s="1078" t="s">
        <v>230</v>
      </c>
      <c r="AB803" s="1076" t="s">
        <v>230</v>
      </c>
      <c r="AC803" s="1076" t="s">
        <v>230</v>
      </c>
      <c r="AD803" s="1076" t="s">
        <v>230</v>
      </c>
      <c r="AE803" s="1076" t="s">
        <v>1660</v>
      </c>
      <c r="AF803" s="1076" t="s">
        <v>1677</v>
      </c>
      <c r="AG803" s="1077" t="s">
        <v>230</v>
      </c>
      <c r="AH803" s="1078" t="s">
        <v>59</v>
      </c>
      <c r="AI803" s="479">
        <v>0.114</v>
      </c>
      <c r="AJ803" s="1396">
        <v>3343.5790000000002</v>
      </c>
      <c r="AK803" s="479">
        <f>AJ803*0.087/365</f>
        <v>0.79696266575342467</v>
      </c>
      <c r="AL803" s="479">
        <f>AJ803*0.027/365</f>
        <v>0.24733324109589042</v>
      </c>
      <c r="AM803" s="777">
        <f>AK803+AL803</f>
        <v>1.0442959068493152</v>
      </c>
      <c r="AN803" s="479"/>
      <c r="AO803" s="479"/>
      <c r="AP803" s="479"/>
      <c r="AQ803" s="479"/>
      <c r="AR803" s="478"/>
      <c r="AS803" s="1531"/>
      <c r="AT803" s="1076"/>
      <c r="AU803" s="1352"/>
      <c r="AV803" s="1076"/>
      <c r="AW803" s="1076"/>
      <c r="AX803" s="1410"/>
      <c r="AY803" s="2401"/>
    </row>
    <row r="804" spans="1:51" s="8" customFormat="1" ht="15.95" customHeight="1" x14ac:dyDescent="0.25">
      <c r="A804" s="36"/>
      <c r="B804" s="2119"/>
      <c r="C804" s="990"/>
      <c r="D804" s="2119"/>
      <c r="E804" s="5"/>
      <c r="F804" s="5"/>
      <c r="G804" s="2119"/>
      <c r="H804" s="5"/>
      <c r="I804" s="2119"/>
      <c r="J804" s="5"/>
      <c r="K804" s="5"/>
      <c r="L804" s="5"/>
      <c r="M804" s="5"/>
      <c r="N804" s="328"/>
      <c r="O804" s="328"/>
      <c r="P804" s="328"/>
      <c r="Q804" s="1056"/>
      <c r="R804" s="448"/>
      <c r="S804" s="61"/>
      <c r="T804" s="448"/>
      <c r="U804" s="61"/>
      <c r="V804" s="448"/>
      <c r="W804" s="448"/>
      <c r="X804" s="448"/>
      <c r="Y804" s="2119" t="s">
        <v>230</v>
      </c>
      <c r="Z804" s="2119" t="s">
        <v>230</v>
      </c>
      <c r="AA804" s="1" t="s">
        <v>230</v>
      </c>
      <c r="AB804" s="2119" t="s">
        <v>230</v>
      </c>
      <c r="AC804" s="2119" t="s">
        <v>230</v>
      </c>
      <c r="AD804" s="2119" t="s">
        <v>230</v>
      </c>
      <c r="AE804" s="2119" t="s">
        <v>1660</v>
      </c>
      <c r="AF804" s="2119" t="s">
        <v>1678</v>
      </c>
      <c r="AG804" s="39" t="s">
        <v>230</v>
      </c>
      <c r="AH804" s="1" t="s">
        <v>59</v>
      </c>
      <c r="AI804" s="40">
        <v>0.114</v>
      </c>
      <c r="AJ804" s="1326">
        <v>2803.203</v>
      </c>
      <c r="AK804" s="40">
        <v>0.66816071506849317</v>
      </c>
      <c r="AL804" s="40">
        <v>0.20736022191780823</v>
      </c>
      <c r="AM804" s="41">
        <v>0.8755209369863014</v>
      </c>
      <c r="AN804" s="40"/>
      <c r="AO804" s="40"/>
      <c r="AP804" s="40"/>
      <c r="AQ804" s="40"/>
      <c r="AR804" s="2120"/>
      <c r="AS804" s="448"/>
      <c r="AT804" s="2119"/>
      <c r="AU804" s="5"/>
      <c r="AV804" s="2119"/>
      <c r="AW804" s="2119"/>
      <c r="AX804" s="46"/>
      <c r="AY804" s="2391"/>
    </row>
    <row r="805" spans="1:51" s="8" customFormat="1" ht="15.95" customHeight="1" x14ac:dyDescent="0.25">
      <c r="A805" s="36"/>
      <c r="B805" s="2119"/>
      <c r="C805" s="990"/>
      <c r="D805" s="2119"/>
      <c r="E805" s="5"/>
      <c r="F805" s="5"/>
      <c r="G805" s="2119"/>
      <c r="H805" s="5"/>
      <c r="I805" s="2119"/>
      <c r="J805" s="5"/>
      <c r="K805" s="5"/>
      <c r="L805" s="5"/>
      <c r="M805" s="5"/>
      <c r="N805" s="328"/>
      <c r="O805" s="328"/>
      <c r="P805" s="328"/>
      <c r="Q805" s="1056"/>
      <c r="R805" s="448"/>
      <c r="S805" s="61"/>
      <c r="T805" s="448"/>
      <c r="U805" s="61"/>
      <c r="V805" s="448"/>
      <c r="W805" s="448"/>
      <c r="X805" s="448"/>
      <c r="Y805" s="2119" t="s">
        <v>230</v>
      </c>
      <c r="Z805" s="2119" t="s">
        <v>230</v>
      </c>
      <c r="AA805" s="1" t="s">
        <v>230</v>
      </c>
      <c r="AB805" s="2119" t="s">
        <v>230</v>
      </c>
      <c r="AC805" s="2119" t="s">
        <v>230</v>
      </c>
      <c r="AD805" s="2119" t="s">
        <v>230</v>
      </c>
      <c r="AE805" s="2119" t="s">
        <v>1660</v>
      </c>
      <c r="AF805" s="2119" t="s">
        <v>1679</v>
      </c>
      <c r="AG805" s="39" t="s">
        <v>230</v>
      </c>
      <c r="AH805" s="1" t="s">
        <v>59</v>
      </c>
      <c r="AI805" s="40">
        <v>0.114</v>
      </c>
      <c r="AJ805" s="1326">
        <v>3370.944</v>
      </c>
      <c r="AK805" s="40">
        <v>0.80348528219178073</v>
      </c>
      <c r="AL805" s="40">
        <v>0.24935750136986304</v>
      </c>
      <c r="AM805" s="41">
        <v>1.0528427835616438</v>
      </c>
      <c r="AN805" s="40"/>
      <c r="AO805" s="40"/>
      <c r="AP805" s="40"/>
      <c r="AQ805" s="40"/>
      <c r="AR805" s="2120"/>
      <c r="AS805" s="448"/>
      <c r="AT805" s="2119"/>
      <c r="AU805" s="5"/>
      <c r="AV805" s="2119"/>
      <c r="AW805" s="2119"/>
      <c r="AX805" s="46"/>
      <c r="AY805" s="2391"/>
    </row>
    <row r="806" spans="1:51" s="8" customFormat="1" ht="15.95" customHeight="1" x14ac:dyDescent="0.25">
      <c r="A806" s="36"/>
      <c r="B806" s="2119"/>
      <c r="C806" s="990"/>
      <c r="D806" s="2119"/>
      <c r="E806" s="5"/>
      <c r="F806" s="5"/>
      <c r="G806" s="2119"/>
      <c r="H806" s="5"/>
      <c r="I806" s="2119"/>
      <c r="J806" s="5"/>
      <c r="K806" s="5"/>
      <c r="L806" s="5"/>
      <c r="M806" s="5"/>
      <c r="N806" s="328"/>
      <c r="O806" s="328"/>
      <c r="P806" s="328"/>
      <c r="Q806" s="1056"/>
      <c r="R806" s="448"/>
      <c r="S806" s="61"/>
      <c r="T806" s="448"/>
      <c r="U806" s="61"/>
      <c r="V806" s="448"/>
      <c r="W806" s="448"/>
      <c r="X806" s="448"/>
      <c r="Y806" s="2119" t="s">
        <v>230</v>
      </c>
      <c r="Z806" s="2119" t="s">
        <v>230</v>
      </c>
      <c r="AA806" s="1" t="s">
        <v>230</v>
      </c>
      <c r="AB806" s="2119" t="s">
        <v>230</v>
      </c>
      <c r="AC806" s="2119" t="s">
        <v>230</v>
      </c>
      <c r="AD806" s="2119" t="s">
        <v>230</v>
      </c>
      <c r="AE806" s="2119" t="s">
        <v>1660</v>
      </c>
      <c r="AF806" s="2119" t="s">
        <v>1680</v>
      </c>
      <c r="AG806" s="39" t="s">
        <v>230</v>
      </c>
      <c r="AH806" s="1" t="s">
        <v>59</v>
      </c>
      <c r="AI806" s="40">
        <v>0.114</v>
      </c>
      <c r="AJ806" s="1326">
        <v>3355.424</v>
      </c>
      <c r="AK806" s="40">
        <v>0.79978599452054788</v>
      </c>
      <c r="AL806" s="40">
        <v>0.24820944657534244</v>
      </c>
      <c r="AM806" s="41">
        <v>1.0479954410958903</v>
      </c>
      <c r="AN806" s="40"/>
      <c r="AO806" s="40"/>
      <c r="AP806" s="40"/>
      <c r="AQ806" s="40"/>
      <c r="AR806" s="2120"/>
      <c r="AS806" s="448"/>
      <c r="AT806" s="2119"/>
      <c r="AU806" s="5"/>
      <c r="AV806" s="2119"/>
      <c r="AW806" s="2119"/>
      <c r="AX806" s="46"/>
      <c r="AY806" s="2391"/>
    </row>
    <row r="807" spans="1:51" s="8" customFormat="1" ht="15.95" customHeight="1" x14ac:dyDescent="0.25">
      <c r="A807" s="36"/>
      <c r="B807" s="2119"/>
      <c r="C807" s="990"/>
      <c r="D807" s="2119"/>
      <c r="E807" s="5"/>
      <c r="F807" s="5"/>
      <c r="G807" s="2119"/>
      <c r="H807" s="5"/>
      <c r="I807" s="2119"/>
      <c r="J807" s="5"/>
      <c r="K807" s="5"/>
      <c r="L807" s="5"/>
      <c r="M807" s="5"/>
      <c r="N807" s="328"/>
      <c r="O807" s="328"/>
      <c r="P807" s="328"/>
      <c r="Q807" s="1056"/>
      <c r="R807" s="448"/>
      <c r="S807" s="61"/>
      <c r="T807" s="448"/>
      <c r="U807" s="61"/>
      <c r="V807" s="448"/>
      <c r="W807" s="448"/>
      <c r="X807" s="448"/>
      <c r="Y807" s="2119" t="s">
        <v>230</v>
      </c>
      <c r="Z807" s="2119" t="s">
        <v>230</v>
      </c>
      <c r="AA807" s="1" t="s">
        <v>230</v>
      </c>
      <c r="AB807" s="2119" t="s">
        <v>230</v>
      </c>
      <c r="AC807" s="2119" t="s">
        <v>230</v>
      </c>
      <c r="AD807" s="2119" t="s">
        <v>230</v>
      </c>
      <c r="AE807" s="2119" t="s">
        <v>1660</v>
      </c>
      <c r="AF807" s="2119" t="s">
        <v>1681</v>
      </c>
      <c r="AG807" s="39" t="s">
        <v>230</v>
      </c>
      <c r="AH807" s="1" t="s">
        <v>59</v>
      </c>
      <c r="AI807" s="40">
        <v>0.114</v>
      </c>
      <c r="AJ807" s="1326">
        <v>6231.9589999999998</v>
      </c>
      <c r="AK807" s="40">
        <v>1.4854258438356165</v>
      </c>
      <c r="AL807" s="40">
        <v>0.46099422739726026</v>
      </c>
      <c r="AM807" s="41">
        <v>1.9464200712328767</v>
      </c>
      <c r="AN807" s="40"/>
      <c r="AO807" s="40"/>
      <c r="AP807" s="40"/>
      <c r="AQ807" s="40"/>
      <c r="AR807" s="2120"/>
      <c r="AS807" s="448"/>
      <c r="AT807" s="2119"/>
      <c r="AU807" s="5"/>
      <c r="AV807" s="2119"/>
      <c r="AW807" s="2119"/>
      <c r="AX807" s="46"/>
      <c r="AY807" s="2391"/>
    </row>
    <row r="808" spans="1:51" s="8" customFormat="1" ht="15.95" customHeight="1" x14ac:dyDescent="0.25">
      <c r="A808" s="93"/>
      <c r="B808" s="88"/>
      <c r="C808" s="993"/>
      <c r="D808" s="88"/>
      <c r="E808" s="103"/>
      <c r="F808" s="103"/>
      <c r="G808" s="88"/>
      <c r="H808" s="103"/>
      <c r="I808" s="88"/>
      <c r="J808" s="103"/>
      <c r="K808" s="103"/>
      <c r="L808" s="103"/>
      <c r="M808" s="103"/>
      <c r="N808" s="330"/>
      <c r="O808" s="330"/>
      <c r="P808" s="330"/>
      <c r="Q808" s="106"/>
      <c r="R808" s="94"/>
      <c r="S808" s="104"/>
      <c r="T808" s="94"/>
      <c r="U808" s="104"/>
      <c r="V808" s="94"/>
      <c r="W808" s="94"/>
      <c r="X808" s="94"/>
      <c r="Y808" s="88" t="s">
        <v>230</v>
      </c>
      <c r="Z808" s="88" t="s">
        <v>230</v>
      </c>
      <c r="AA808" s="90" t="s">
        <v>230</v>
      </c>
      <c r="AB808" s="88" t="s">
        <v>230</v>
      </c>
      <c r="AC808" s="88" t="s">
        <v>230</v>
      </c>
      <c r="AD808" s="88" t="s">
        <v>230</v>
      </c>
      <c r="AE808" s="88" t="s">
        <v>1660</v>
      </c>
      <c r="AF808" s="88" t="s">
        <v>1682</v>
      </c>
      <c r="AG808" s="2125">
        <v>1045005909409</v>
      </c>
      <c r="AH808" s="90" t="s">
        <v>304</v>
      </c>
      <c r="AI808" s="21">
        <v>1.1399999999999999</v>
      </c>
      <c r="AJ808" s="21">
        <v>50</v>
      </c>
      <c r="AK808" s="98">
        <f>AJ808*AI808/365</f>
        <v>0.1561643835616438</v>
      </c>
      <c r="AL808" s="98">
        <v>0</v>
      </c>
      <c r="AM808" s="96">
        <f>SUBTOTAL(9,AK808:AL808)</f>
        <v>0.1561643835616438</v>
      </c>
      <c r="AN808" s="98"/>
      <c r="AO808" s="98"/>
      <c r="AP808" s="98"/>
      <c r="AQ808" s="98"/>
      <c r="AR808" s="21"/>
      <c r="AS808" s="94"/>
      <c r="AT808" s="88"/>
      <c r="AU808" s="103"/>
      <c r="AV808" s="88"/>
      <c r="AW808" s="88"/>
      <c r="AX808" s="52"/>
      <c r="AY808" s="2391"/>
    </row>
    <row r="809" spans="1:51" s="1099" customFormat="1" ht="15.95" customHeight="1" x14ac:dyDescent="0.25">
      <c r="A809" s="781"/>
      <c r="B809" s="782"/>
      <c r="C809" s="1314"/>
      <c r="D809" s="782"/>
      <c r="E809" s="1015"/>
      <c r="F809" s="1015"/>
      <c r="G809" s="782"/>
      <c r="H809" s="1015"/>
      <c r="I809" s="782"/>
      <c r="J809" s="1015"/>
      <c r="K809" s="1015"/>
      <c r="L809" s="1015"/>
      <c r="M809" s="1015"/>
      <c r="N809" s="1315"/>
      <c r="O809" s="1315"/>
      <c r="P809" s="1315"/>
      <c r="Q809" s="1316"/>
      <c r="R809" s="783"/>
      <c r="S809" s="1195"/>
      <c r="T809" s="783"/>
      <c r="U809" s="1195"/>
      <c r="V809" s="783"/>
      <c r="W809" s="783"/>
      <c r="X809" s="783"/>
      <c r="Y809" s="88" t="s">
        <v>230</v>
      </c>
      <c r="Z809" s="88" t="s">
        <v>230</v>
      </c>
      <c r="AA809" s="90" t="s">
        <v>230</v>
      </c>
      <c r="AB809" s="88" t="s">
        <v>230</v>
      </c>
      <c r="AC809" s="782" t="s">
        <v>25423</v>
      </c>
      <c r="AD809" s="1339" t="s">
        <v>25424</v>
      </c>
      <c r="AE809" s="782" t="s">
        <v>25425</v>
      </c>
      <c r="AF809" s="782" t="s">
        <v>25426</v>
      </c>
      <c r="AG809" s="2560" t="s">
        <v>25427</v>
      </c>
      <c r="AH809" s="784" t="s">
        <v>25428</v>
      </c>
      <c r="AI809" s="2559">
        <v>0.76</v>
      </c>
      <c r="AJ809" s="2559">
        <v>12</v>
      </c>
      <c r="AK809" s="430">
        <f>AJ809*AI809/365</f>
        <v>2.4986301369863018E-2</v>
      </c>
      <c r="AL809" s="430">
        <v>0</v>
      </c>
      <c r="AM809" s="1111">
        <f>SUM(AK809:AL809)</f>
        <v>2.4986301369863018E-2</v>
      </c>
      <c r="AN809" s="430"/>
      <c r="AO809" s="430"/>
      <c r="AP809" s="430"/>
      <c r="AQ809" s="430"/>
      <c r="AR809" s="2559"/>
      <c r="AS809" s="783"/>
      <c r="AT809" s="782"/>
      <c r="AU809" s="1015"/>
      <c r="AV809" s="782"/>
      <c r="AW809" s="782"/>
      <c r="AX809" s="2459" t="s">
        <v>25429</v>
      </c>
      <c r="AY809" s="2561"/>
    </row>
    <row r="810" spans="1:51" s="1099" customFormat="1" ht="15.95" customHeight="1" x14ac:dyDescent="0.25">
      <c r="A810" s="781"/>
      <c r="B810" s="782"/>
      <c r="C810" s="1314"/>
      <c r="D810" s="782"/>
      <c r="E810" s="1015"/>
      <c r="F810" s="1015"/>
      <c r="G810" s="782"/>
      <c r="H810" s="1015"/>
      <c r="I810" s="782"/>
      <c r="J810" s="1015"/>
      <c r="K810" s="1015"/>
      <c r="L810" s="1015"/>
      <c r="M810" s="1015"/>
      <c r="N810" s="1315"/>
      <c r="O810" s="1315"/>
      <c r="P810" s="1315"/>
      <c r="Q810" s="1316"/>
      <c r="R810" s="783"/>
      <c r="S810" s="1195"/>
      <c r="T810" s="783"/>
      <c r="U810" s="1195"/>
      <c r="V810" s="783"/>
      <c r="W810" s="783"/>
      <c r="X810" s="783"/>
      <c r="Y810" s="88" t="s">
        <v>230</v>
      </c>
      <c r="Z810" s="88" t="s">
        <v>230</v>
      </c>
      <c r="AA810" s="90" t="s">
        <v>230</v>
      </c>
      <c r="AB810" s="88" t="s">
        <v>230</v>
      </c>
      <c r="AC810" s="782" t="s">
        <v>21961</v>
      </c>
      <c r="AD810" s="1013" t="s">
        <v>21962</v>
      </c>
      <c r="AE810" s="782" t="s">
        <v>25736</v>
      </c>
      <c r="AF810" s="782" t="s">
        <v>21964</v>
      </c>
      <c r="AG810" s="2611" t="s">
        <v>22808</v>
      </c>
      <c r="AH810" s="784" t="s">
        <v>25009</v>
      </c>
      <c r="AI810" s="2607">
        <v>0.14000000000000001</v>
      </c>
      <c r="AJ810" s="785">
        <v>10</v>
      </c>
      <c r="AK810" s="430">
        <f>AJ810*AI810/365</f>
        <v>3.8356164383561648E-3</v>
      </c>
      <c r="AL810" s="430">
        <v>0</v>
      </c>
      <c r="AM810" s="1111">
        <f>SUM(AK810:AL810)</f>
        <v>3.8356164383561648E-3</v>
      </c>
      <c r="AN810" s="430"/>
      <c r="AO810" s="430"/>
      <c r="AP810" s="430"/>
      <c r="AQ810" s="430"/>
      <c r="AR810" s="2607"/>
      <c r="AS810" s="783"/>
      <c r="AT810" s="782"/>
      <c r="AU810" s="1015"/>
      <c r="AV810" s="782"/>
      <c r="AW810" s="782"/>
      <c r="AX810" s="2459" t="s">
        <v>25737</v>
      </c>
      <c r="AY810" s="2604"/>
    </row>
    <row r="811" spans="1:51" s="1099" customFormat="1" ht="15.95" customHeight="1" x14ac:dyDescent="0.25">
      <c r="A811" s="781"/>
      <c r="B811" s="782"/>
      <c r="C811" s="1314"/>
      <c r="D811" s="782"/>
      <c r="E811" s="1015"/>
      <c r="F811" s="1015"/>
      <c r="G811" s="782"/>
      <c r="H811" s="1015"/>
      <c r="I811" s="782"/>
      <c r="J811" s="1015"/>
      <c r="K811" s="1015"/>
      <c r="L811" s="1015"/>
      <c r="M811" s="1015"/>
      <c r="N811" s="1315"/>
      <c r="O811" s="1315"/>
      <c r="P811" s="1315"/>
      <c r="Q811" s="1316"/>
      <c r="R811" s="783"/>
      <c r="S811" s="1195"/>
      <c r="T811" s="783"/>
      <c r="U811" s="1195"/>
      <c r="V811" s="783"/>
      <c r="W811" s="783"/>
      <c r="X811" s="783"/>
      <c r="Y811" s="88"/>
      <c r="Z811" s="88"/>
      <c r="AA811" s="90"/>
      <c r="AB811" s="88"/>
      <c r="AC811" s="782" t="s">
        <v>21961</v>
      </c>
      <c r="AD811" s="1013" t="s">
        <v>21962</v>
      </c>
      <c r="AE811" s="782" t="s">
        <v>25738</v>
      </c>
      <c r="AF811" s="782" t="s">
        <v>21964</v>
      </c>
      <c r="AG811" s="2611" t="s">
        <v>22808</v>
      </c>
      <c r="AH811" s="784" t="s">
        <v>25009</v>
      </c>
      <c r="AI811" s="2607">
        <v>0.14000000000000001</v>
      </c>
      <c r="AJ811" s="785">
        <v>10</v>
      </c>
      <c r="AK811" s="430">
        <f>AJ811*AI811/365</f>
        <v>3.8356164383561648E-3</v>
      </c>
      <c r="AL811" s="430">
        <v>0</v>
      </c>
      <c r="AM811" s="1111">
        <f>SUM(AK811:AL811)</f>
        <v>3.8356164383561648E-3</v>
      </c>
      <c r="AN811" s="430"/>
      <c r="AO811" s="430"/>
      <c r="AP811" s="430"/>
      <c r="AQ811" s="430"/>
      <c r="AR811" s="2607"/>
      <c r="AS811" s="783"/>
      <c r="AT811" s="782"/>
      <c r="AU811" s="1015"/>
      <c r="AV811" s="782"/>
      <c r="AW811" s="782"/>
      <c r="AX811" s="2459" t="s">
        <v>25739</v>
      </c>
      <c r="AY811" s="2604"/>
    </row>
    <row r="812" spans="1:51" s="1099" customFormat="1" ht="15.95" customHeight="1" x14ac:dyDescent="0.25">
      <c r="A812" s="781"/>
      <c r="B812" s="782"/>
      <c r="C812" s="1314"/>
      <c r="D812" s="782"/>
      <c r="E812" s="1015"/>
      <c r="F812" s="1015"/>
      <c r="G812" s="782"/>
      <c r="H812" s="1015"/>
      <c r="I812" s="782"/>
      <c r="J812" s="1015"/>
      <c r="K812" s="1015"/>
      <c r="L812" s="1015"/>
      <c r="M812" s="1015"/>
      <c r="N812" s="1315"/>
      <c r="O812" s="1315"/>
      <c r="P812" s="1315"/>
      <c r="Q812" s="1316"/>
      <c r="R812" s="783"/>
      <c r="S812" s="1195"/>
      <c r="T812" s="783"/>
      <c r="U812" s="1195"/>
      <c r="V812" s="783"/>
      <c r="W812" s="783"/>
      <c r="X812" s="783"/>
      <c r="Y812" s="88"/>
      <c r="Z812" s="88"/>
      <c r="AA812" s="90"/>
      <c r="AB812" s="88"/>
      <c r="AC812" s="782" t="s">
        <v>25875</v>
      </c>
      <c r="AD812" s="1013" t="s">
        <v>25876</v>
      </c>
      <c r="AE812" s="782" t="s">
        <v>25877</v>
      </c>
      <c r="AF812" s="782" t="s">
        <v>25871</v>
      </c>
      <c r="AG812" s="2642" t="s">
        <v>25872</v>
      </c>
      <c r="AH812" s="784" t="s">
        <v>25873</v>
      </c>
      <c r="AI812" s="2640">
        <v>0.87</v>
      </c>
      <c r="AJ812" s="785">
        <v>3</v>
      </c>
      <c r="AK812" s="430">
        <f>AJ812*AI812/365</f>
        <v>7.1506849315068491E-3</v>
      </c>
      <c r="AL812" s="430">
        <v>0</v>
      </c>
      <c r="AM812" s="1111">
        <f>SUM(AK812:AL812)</f>
        <v>7.1506849315068491E-3</v>
      </c>
      <c r="AN812" s="430"/>
      <c r="AO812" s="430"/>
      <c r="AP812" s="430"/>
      <c r="AQ812" s="430"/>
      <c r="AR812" s="2640"/>
      <c r="AS812" s="783"/>
      <c r="AT812" s="782"/>
      <c r="AU812" s="1015"/>
      <c r="AV812" s="782"/>
      <c r="AW812" s="782"/>
      <c r="AX812" s="2459" t="s">
        <v>25874</v>
      </c>
      <c r="AY812" s="2643"/>
    </row>
    <row r="813" spans="1:51" s="55" customFormat="1" ht="15.95" customHeight="1" x14ac:dyDescent="0.25">
      <c r="A813" s="182">
        <v>140</v>
      </c>
      <c r="B813" s="170" t="s">
        <v>54</v>
      </c>
      <c r="C813" s="989" t="s">
        <v>59</v>
      </c>
      <c r="D813" s="166" t="s">
        <v>19172</v>
      </c>
      <c r="E813" s="198" t="s">
        <v>1684</v>
      </c>
      <c r="F813" s="198" t="s">
        <v>1685</v>
      </c>
      <c r="G813" s="166"/>
      <c r="H813" s="198" t="s">
        <v>219</v>
      </c>
      <c r="I813" s="166" t="s">
        <v>220</v>
      </c>
      <c r="J813" s="198" t="s">
        <v>221</v>
      </c>
      <c r="K813" s="198" t="s">
        <v>879</v>
      </c>
      <c r="L813" s="198" t="s">
        <v>221</v>
      </c>
      <c r="M813" s="198" t="s">
        <v>879</v>
      </c>
      <c r="N813" s="199">
        <v>9</v>
      </c>
      <c r="O813" s="199">
        <v>1.5</v>
      </c>
      <c r="P813" s="199">
        <v>13.5</v>
      </c>
      <c r="Q813" s="1012">
        <v>6</v>
      </c>
      <c r="R813" s="183"/>
      <c r="S813" s="223">
        <v>2</v>
      </c>
      <c r="T813" s="183"/>
      <c r="U813" s="223">
        <v>1</v>
      </c>
      <c r="V813" s="183">
        <v>2</v>
      </c>
      <c r="W813" s="183">
        <v>0</v>
      </c>
      <c r="X813" s="183">
        <v>0</v>
      </c>
      <c r="Y813" s="198" t="s">
        <v>62</v>
      </c>
      <c r="Z813" s="170" t="s">
        <v>1600</v>
      </c>
      <c r="AA813" s="197" t="s">
        <v>1614</v>
      </c>
      <c r="AB813" s="166" t="s">
        <v>1602</v>
      </c>
      <c r="AC813" s="166" t="s">
        <v>1603</v>
      </c>
      <c r="AD813" s="166" t="s">
        <v>1604</v>
      </c>
      <c r="AE813" s="166" t="s">
        <v>1660</v>
      </c>
      <c r="AF813" s="166" t="s">
        <v>1686</v>
      </c>
      <c r="AG813" s="165" t="s">
        <v>230</v>
      </c>
      <c r="AH813" s="203" t="s">
        <v>59</v>
      </c>
      <c r="AI813" s="167">
        <v>0.114</v>
      </c>
      <c r="AJ813" s="168">
        <v>3373.6502999999998</v>
      </c>
      <c r="AK813" s="167">
        <v>0.80413034547945184</v>
      </c>
      <c r="AL813" s="167">
        <v>0.24955769342465753</v>
      </c>
      <c r="AM813" s="187">
        <f>AK813+AL813</f>
        <v>1.0536880389041094</v>
      </c>
      <c r="AN813" s="167">
        <f>SUM(AK813:AK820)</f>
        <v>5.5434704334246572</v>
      </c>
      <c r="AO813" s="167">
        <f>SUM(AL813:AL820)</f>
        <v>1.7203873758904109</v>
      </c>
      <c r="AP813" s="167">
        <f>AN813+AO813</f>
        <v>7.2638578093150681</v>
      </c>
      <c r="AQ813" s="167">
        <f>AP813*30</f>
        <v>217.91573427945204</v>
      </c>
      <c r="AR813" s="193" t="s">
        <v>231</v>
      </c>
      <c r="AS813" s="194" t="s">
        <v>431</v>
      </c>
      <c r="AT813" s="166" t="s">
        <v>232</v>
      </c>
      <c r="AU813" s="198" t="s">
        <v>59</v>
      </c>
      <c r="AV813" s="679" t="s">
        <v>1687</v>
      </c>
      <c r="AW813" s="166" t="s">
        <v>234</v>
      </c>
      <c r="AX813" s="46"/>
      <c r="AY813" s="2391"/>
    </row>
    <row r="814" spans="1:51" s="55" customFormat="1" ht="15.95" customHeight="1" x14ac:dyDescent="0.25">
      <c r="A814" s="112"/>
      <c r="B814" s="113"/>
      <c r="C814" s="992"/>
      <c r="D814" s="113"/>
      <c r="E814" s="130"/>
      <c r="F814" s="130"/>
      <c r="G814" s="113"/>
      <c r="H814" s="130"/>
      <c r="I814" s="113"/>
      <c r="J814" s="130"/>
      <c r="K814" s="130"/>
      <c r="L814" s="130"/>
      <c r="M814" s="130"/>
      <c r="N814" s="329"/>
      <c r="O814" s="329"/>
      <c r="P814" s="329"/>
      <c r="Q814" s="1071"/>
      <c r="R814" s="114"/>
      <c r="S814" s="131"/>
      <c r="T814" s="114"/>
      <c r="U814" s="131"/>
      <c r="V814" s="114"/>
      <c r="W814" s="114"/>
      <c r="X814" s="114"/>
      <c r="Y814" s="113" t="s">
        <v>230</v>
      </c>
      <c r="Z814" s="113" t="s">
        <v>230</v>
      </c>
      <c r="AA814" s="132" t="s">
        <v>230</v>
      </c>
      <c r="AB814" s="113" t="s">
        <v>230</v>
      </c>
      <c r="AC814" s="113" t="s">
        <v>230</v>
      </c>
      <c r="AD814" s="113" t="s">
        <v>230</v>
      </c>
      <c r="AE814" s="113" t="s">
        <v>1660</v>
      </c>
      <c r="AF814" s="113" t="s">
        <v>1688</v>
      </c>
      <c r="AG814" s="115" t="s">
        <v>230</v>
      </c>
      <c r="AH814" s="132" t="s">
        <v>59</v>
      </c>
      <c r="AI814" s="116">
        <v>0.114</v>
      </c>
      <c r="AJ814" s="117">
        <v>2340.0280000000002</v>
      </c>
      <c r="AK814" s="116">
        <v>0.55776009863013698</v>
      </c>
      <c r="AL814" s="116">
        <v>0.17309796164383565</v>
      </c>
      <c r="AM814" s="119">
        <v>0.7308580602739726</v>
      </c>
      <c r="AN814" s="116"/>
      <c r="AO814" s="116"/>
      <c r="AP814" s="116"/>
      <c r="AQ814" s="116"/>
      <c r="AR814" s="118"/>
      <c r="AS814" s="114"/>
      <c r="AT814" s="113"/>
      <c r="AU814" s="130"/>
      <c r="AV814" s="113"/>
      <c r="AW814" s="113"/>
      <c r="AX814" s="44"/>
      <c r="AY814" s="2391"/>
    </row>
    <row r="815" spans="1:51" s="55" customFormat="1" ht="15.95" customHeight="1" x14ac:dyDescent="0.25">
      <c r="A815" s="36"/>
      <c r="B815" s="2119"/>
      <c r="C815" s="990"/>
      <c r="D815" s="2119"/>
      <c r="E815" s="5"/>
      <c r="F815" s="5"/>
      <c r="G815" s="2119"/>
      <c r="H815" s="5"/>
      <c r="I815" s="2119"/>
      <c r="J815" s="5"/>
      <c r="K815" s="5"/>
      <c r="L815" s="5"/>
      <c r="M815" s="5"/>
      <c r="N815" s="328"/>
      <c r="O815" s="328"/>
      <c r="P815" s="328"/>
      <c r="Q815" s="1056"/>
      <c r="R815" s="448"/>
      <c r="S815" s="61"/>
      <c r="T815" s="448"/>
      <c r="U815" s="61"/>
      <c r="V815" s="448"/>
      <c r="W815" s="448"/>
      <c r="X815" s="448"/>
      <c r="Y815" s="2119" t="s">
        <v>230</v>
      </c>
      <c r="Z815" s="2119" t="s">
        <v>230</v>
      </c>
      <c r="AA815" s="1" t="s">
        <v>230</v>
      </c>
      <c r="AB815" s="2119" t="s">
        <v>230</v>
      </c>
      <c r="AC815" s="2119" t="s">
        <v>230</v>
      </c>
      <c r="AD815" s="2119" t="s">
        <v>230</v>
      </c>
      <c r="AE815" s="2119" t="s">
        <v>1660</v>
      </c>
      <c r="AF815" s="2119" t="s">
        <v>1689</v>
      </c>
      <c r="AG815" s="39" t="s">
        <v>230</v>
      </c>
      <c r="AH815" s="1" t="s">
        <v>59</v>
      </c>
      <c r="AI815" s="40">
        <v>0.114</v>
      </c>
      <c r="AJ815" s="1326">
        <v>3373.4660000000003</v>
      </c>
      <c r="AK815" s="40">
        <v>0.80408641643835632</v>
      </c>
      <c r="AL815" s="40">
        <v>0.24954406027397263</v>
      </c>
      <c r="AM815" s="41">
        <v>1.053630476712329</v>
      </c>
      <c r="AN815" s="40"/>
      <c r="AO815" s="40"/>
      <c r="AP815" s="40"/>
      <c r="AQ815" s="40"/>
      <c r="AR815" s="2120"/>
      <c r="AS815" s="448"/>
      <c r="AT815" s="2119"/>
      <c r="AU815" s="5"/>
      <c r="AV815" s="2119"/>
      <c r="AW815" s="2119"/>
      <c r="AX815" s="46"/>
      <c r="AY815" s="2391"/>
    </row>
    <row r="816" spans="1:51" s="55" customFormat="1" ht="15.95" customHeight="1" x14ac:dyDescent="0.25">
      <c r="A816" s="36"/>
      <c r="B816" s="2119"/>
      <c r="C816" s="990"/>
      <c r="D816" s="2119"/>
      <c r="E816" s="5"/>
      <c r="F816" s="5"/>
      <c r="G816" s="2119"/>
      <c r="H816" s="5"/>
      <c r="I816" s="2119"/>
      <c r="J816" s="5"/>
      <c r="K816" s="5"/>
      <c r="L816" s="5"/>
      <c r="M816" s="5"/>
      <c r="N816" s="328"/>
      <c r="O816" s="328"/>
      <c r="P816" s="328"/>
      <c r="Q816" s="1056"/>
      <c r="R816" s="448"/>
      <c r="S816" s="61"/>
      <c r="T816" s="448"/>
      <c r="U816" s="61"/>
      <c r="V816" s="448"/>
      <c r="W816" s="448"/>
      <c r="X816" s="448"/>
      <c r="Y816" s="2119" t="s">
        <v>230</v>
      </c>
      <c r="Z816" s="2119" t="s">
        <v>230</v>
      </c>
      <c r="AA816" s="1" t="s">
        <v>230</v>
      </c>
      <c r="AB816" s="2119" t="s">
        <v>230</v>
      </c>
      <c r="AC816" s="2119" t="s">
        <v>230</v>
      </c>
      <c r="AD816" s="2119" t="s">
        <v>230</v>
      </c>
      <c r="AE816" s="2119" t="s">
        <v>1660</v>
      </c>
      <c r="AF816" s="2119" t="s">
        <v>1690</v>
      </c>
      <c r="AG816" s="39" t="s">
        <v>230</v>
      </c>
      <c r="AH816" s="1" t="s">
        <v>59</v>
      </c>
      <c r="AI816" s="40">
        <v>0.114</v>
      </c>
      <c r="AJ816" s="1326">
        <v>2016.9210000000003</v>
      </c>
      <c r="AK816" s="40">
        <v>0.48074555342465752</v>
      </c>
      <c r="AL816" s="40">
        <v>0.14919689589041099</v>
      </c>
      <c r="AM816" s="41">
        <v>0.62994244931506849</v>
      </c>
      <c r="AN816" s="40"/>
      <c r="AO816" s="40"/>
      <c r="AP816" s="40"/>
      <c r="AQ816" s="40"/>
      <c r="AR816" s="2120"/>
      <c r="AS816" s="448"/>
      <c r="AT816" s="2119"/>
      <c r="AU816" s="5"/>
      <c r="AV816" s="2119"/>
      <c r="AW816" s="2119"/>
      <c r="AX816" s="46"/>
      <c r="AY816" s="2391"/>
    </row>
    <row r="817" spans="1:51" s="55" customFormat="1" ht="15.95" customHeight="1" x14ac:dyDescent="0.25">
      <c r="A817" s="36"/>
      <c r="B817" s="2119"/>
      <c r="C817" s="990"/>
      <c r="D817" s="2119"/>
      <c r="E817" s="5"/>
      <c r="F817" s="5"/>
      <c r="G817" s="2119"/>
      <c r="H817" s="5"/>
      <c r="I817" s="2119"/>
      <c r="J817" s="5"/>
      <c r="K817" s="5"/>
      <c r="L817" s="5"/>
      <c r="M817" s="5"/>
      <c r="N817" s="328"/>
      <c r="O817" s="328"/>
      <c r="P817" s="328"/>
      <c r="Q817" s="1056"/>
      <c r="R817" s="448"/>
      <c r="S817" s="61"/>
      <c r="T817" s="448"/>
      <c r="U817" s="61"/>
      <c r="V817" s="448"/>
      <c r="W817" s="448"/>
      <c r="X817" s="448"/>
      <c r="Y817" s="2119" t="s">
        <v>230</v>
      </c>
      <c r="Z817" s="2119" t="s">
        <v>230</v>
      </c>
      <c r="AA817" s="1" t="s">
        <v>230</v>
      </c>
      <c r="AB817" s="2119" t="s">
        <v>230</v>
      </c>
      <c r="AC817" s="2119" t="s">
        <v>230</v>
      </c>
      <c r="AD817" s="2119" t="s">
        <v>230</v>
      </c>
      <c r="AE817" s="2119" t="s">
        <v>1660</v>
      </c>
      <c r="AF817" s="2119" t="s">
        <v>1691</v>
      </c>
      <c r="AG817" s="39" t="s">
        <v>230</v>
      </c>
      <c r="AH817" s="1" t="s">
        <v>59</v>
      </c>
      <c r="AI817" s="40">
        <v>0.114</v>
      </c>
      <c r="AJ817" s="1326">
        <v>1991.41</v>
      </c>
      <c r="AK817" s="40">
        <v>0.47466484931506847</v>
      </c>
      <c r="AL817" s="40">
        <v>0.14730978082191781</v>
      </c>
      <c r="AM817" s="41">
        <v>0.62197463013698628</v>
      </c>
      <c r="AN817" s="40"/>
      <c r="AO817" s="40"/>
      <c r="AP817" s="40"/>
      <c r="AQ817" s="40"/>
      <c r="AR817" s="2120"/>
      <c r="AS817" s="448"/>
      <c r="AT817" s="2119"/>
      <c r="AU817" s="5"/>
      <c r="AV817" s="2119"/>
      <c r="AW817" s="2119"/>
      <c r="AX817" s="46"/>
      <c r="AY817" s="2391"/>
    </row>
    <row r="818" spans="1:51" s="55" customFormat="1" ht="15.95" customHeight="1" x14ac:dyDescent="0.25">
      <c r="A818" s="36"/>
      <c r="B818" s="2119"/>
      <c r="C818" s="990"/>
      <c r="D818" s="2119"/>
      <c r="E818" s="5"/>
      <c r="F818" s="5"/>
      <c r="G818" s="2119"/>
      <c r="H818" s="5"/>
      <c r="I818" s="2119"/>
      <c r="J818" s="5"/>
      <c r="K818" s="5"/>
      <c r="L818" s="5"/>
      <c r="M818" s="5"/>
      <c r="N818" s="328"/>
      <c r="O818" s="328"/>
      <c r="P818" s="328"/>
      <c r="Q818" s="1056"/>
      <c r="R818" s="448"/>
      <c r="S818" s="61"/>
      <c r="T818" s="448"/>
      <c r="U818" s="61"/>
      <c r="V818" s="448"/>
      <c r="W818" s="448"/>
      <c r="X818" s="448"/>
      <c r="Y818" s="2119" t="s">
        <v>230</v>
      </c>
      <c r="Z818" s="2119" t="s">
        <v>230</v>
      </c>
      <c r="AA818" s="1" t="s">
        <v>230</v>
      </c>
      <c r="AB818" s="2119" t="s">
        <v>230</v>
      </c>
      <c r="AC818" s="2119" t="s">
        <v>230</v>
      </c>
      <c r="AD818" s="2119" t="s">
        <v>230</v>
      </c>
      <c r="AE818" s="2119" t="s">
        <v>1660</v>
      </c>
      <c r="AF818" s="2119" t="s">
        <v>1692</v>
      </c>
      <c r="AG818" s="39" t="s">
        <v>230</v>
      </c>
      <c r="AH818" s="1" t="s">
        <v>59</v>
      </c>
      <c r="AI818" s="40">
        <v>0.114</v>
      </c>
      <c r="AJ818" s="1326">
        <v>4012.5020000000004</v>
      </c>
      <c r="AK818" s="40">
        <v>0.95640458630136982</v>
      </c>
      <c r="AL818" s="40">
        <v>0.29681521643835618</v>
      </c>
      <c r="AM818" s="41">
        <v>1.2532198027397259</v>
      </c>
      <c r="AN818" s="40"/>
      <c r="AO818" s="40"/>
      <c r="AP818" s="40"/>
      <c r="AQ818" s="40"/>
      <c r="AR818" s="2120"/>
      <c r="AS818" s="448"/>
      <c r="AT818" s="2119"/>
      <c r="AU818" s="5"/>
      <c r="AV818" s="2119"/>
      <c r="AW818" s="2119"/>
      <c r="AX818" s="46"/>
      <c r="AY818" s="2391"/>
    </row>
    <row r="819" spans="1:51" s="55" customFormat="1" ht="15.95" customHeight="1" x14ac:dyDescent="0.25">
      <c r="A819" s="36"/>
      <c r="B819" s="2119"/>
      <c r="C819" s="990"/>
      <c r="D819" s="2119"/>
      <c r="E819" s="5"/>
      <c r="F819" s="5"/>
      <c r="G819" s="2119"/>
      <c r="H819" s="5"/>
      <c r="I819" s="2119"/>
      <c r="J819" s="5"/>
      <c r="K819" s="5"/>
      <c r="L819" s="5"/>
      <c r="M819" s="5"/>
      <c r="N819" s="328"/>
      <c r="O819" s="328"/>
      <c r="P819" s="328"/>
      <c r="Q819" s="1056"/>
      <c r="R819" s="448"/>
      <c r="S819" s="61"/>
      <c r="T819" s="448"/>
      <c r="U819" s="61"/>
      <c r="V819" s="448"/>
      <c r="W819" s="448"/>
      <c r="X819" s="448"/>
      <c r="Y819" s="2119" t="s">
        <v>230</v>
      </c>
      <c r="Z819" s="2119" t="s">
        <v>230</v>
      </c>
      <c r="AA819" s="1" t="s">
        <v>230</v>
      </c>
      <c r="AB819" s="2119" t="s">
        <v>230</v>
      </c>
      <c r="AC819" s="2119" t="s">
        <v>230</v>
      </c>
      <c r="AD819" s="2119" t="s">
        <v>230</v>
      </c>
      <c r="AE819" s="2119" t="s">
        <v>1660</v>
      </c>
      <c r="AF819" s="2119" t="s">
        <v>1693</v>
      </c>
      <c r="AG819" s="39" t="s">
        <v>230</v>
      </c>
      <c r="AH819" s="1" t="s">
        <v>59</v>
      </c>
      <c r="AI819" s="40">
        <v>0.114</v>
      </c>
      <c r="AJ819" s="1326">
        <v>3074.9873000000002</v>
      </c>
      <c r="AK819" s="40">
        <v>0.73294217835616438</v>
      </c>
      <c r="AL819" s="40">
        <v>0.22746481397260274</v>
      </c>
      <c r="AM819" s="41">
        <v>0.96040699232876714</v>
      </c>
      <c r="AN819" s="40"/>
      <c r="AO819" s="40"/>
      <c r="AP819" s="40"/>
      <c r="AQ819" s="40"/>
      <c r="AR819" s="2120"/>
      <c r="AS819" s="448"/>
      <c r="AT819" s="2119"/>
      <c r="AU819" s="5"/>
      <c r="AV819" s="2119"/>
      <c r="AW819" s="2119"/>
      <c r="AX819" s="46"/>
      <c r="AY819" s="2391"/>
    </row>
    <row r="820" spans="1:51" s="55" customFormat="1" ht="15.95" customHeight="1" x14ac:dyDescent="0.25">
      <c r="A820" s="93"/>
      <c r="B820" s="88"/>
      <c r="C820" s="993"/>
      <c r="D820" s="88"/>
      <c r="E820" s="103"/>
      <c r="F820" s="103"/>
      <c r="G820" s="88"/>
      <c r="H820" s="103"/>
      <c r="I820" s="88"/>
      <c r="J820" s="103"/>
      <c r="K820" s="103"/>
      <c r="L820" s="103"/>
      <c r="M820" s="103"/>
      <c r="N820" s="330"/>
      <c r="O820" s="330"/>
      <c r="P820" s="330"/>
      <c r="Q820" s="106"/>
      <c r="R820" s="94"/>
      <c r="S820" s="104"/>
      <c r="T820" s="94"/>
      <c r="U820" s="104"/>
      <c r="V820" s="94"/>
      <c r="W820" s="94"/>
      <c r="X820" s="94"/>
      <c r="Y820" s="88" t="s">
        <v>230</v>
      </c>
      <c r="Z820" s="88" t="s">
        <v>230</v>
      </c>
      <c r="AA820" s="90" t="s">
        <v>230</v>
      </c>
      <c r="AB820" s="88" t="s">
        <v>230</v>
      </c>
      <c r="AC820" s="88" t="s">
        <v>230</v>
      </c>
      <c r="AD820" s="88" t="s">
        <v>230</v>
      </c>
      <c r="AE820" s="88" t="s">
        <v>1660</v>
      </c>
      <c r="AF820" s="88" t="s">
        <v>1694</v>
      </c>
      <c r="AG820" s="2125" t="s">
        <v>230</v>
      </c>
      <c r="AH820" s="90" t="s">
        <v>59</v>
      </c>
      <c r="AI820" s="98">
        <v>0.114</v>
      </c>
      <c r="AJ820" s="100">
        <v>3074.1239999999998</v>
      </c>
      <c r="AK820" s="98">
        <v>0.73273640547945196</v>
      </c>
      <c r="AL820" s="98">
        <v>0.22740095342465752</v>
      </c>
      <c r="AM820" s="96">
        <v>0.96013735890410945</v>
      </c>
      <c r="AN820" s="98"/>
      <c r="AO820" s="98"/>
      <c r="AP820" s="98"/>
      <c r="AQ820" s="98"/>
      <c r="AR820" s="21"/>
      <c r="AS820" s="94"/>
      <c r="AT820" s="88"/>
      <c r="AU820" s="103"/>
      <c r="AV820" s="88"/>
      <c r="AW820" s="88"/>
      <c r="AX820" s="52"/>
      <c r="AY820" s="2391"/>
    </row>
    <row r="821" spans="1:51" s="55" customFormat="1" ht="15.95" customHeight="1" x14ac:dyDescent="0.25">
      <c r="A821" s="182">
        <v>141</v>
      </c>
      <c r="B821" s="170" t="s">
        <v>54</v>
      </c>
      <c r="C821" s="989" t="s">
        <v>59</v>
      </c>
      <c r="D821" s="354" t="s">
        <v>18842</v>
      </c>
      <c r="E821" s="198" t="s">
        <v>1696</v>
      </c>
      <c r="F821" s="198" t="s">
        <v>1697</v>
      </c>
      <c r="G821" s="166"/>
      <c r="H821" s="354" t="s">
        <v>219</v>
      </c>
      <c r="I821" s="354" t="s">
        <v>220</v>
      </c>
      <c r="J821" s="354" t="s">
        <v>221</v>
      </c>
      <c r="K821" s="272" t="s">
        <v>879</v>
      </c>
      <c r="L821" s="272" t="s">
        <v>221</v>
      </c>
      <c r="M821" s="272" t="s">
        <v>879</v>
      </c>
      <c r="N821" s="440">
        <v>12.4</v>
      </c>
      <c r="O821" s="440">
        <v>2.2000000000000002</v>
      </c>
      <c r="P821" s="440">
        <f>O821*N821</f>
        <v>27.280000000000005</v>
      </c>
      <c r="Q821" s="1012">
        <v>6</v>
      </c>
      <c r="R821" s="183"/>
      <c r="S821" s="223">
        <v>2</v>
      </c>
      <c r="T821" s="183"/>
      <c r="U821" s="223"/>
      <c r="V821" s="183">
        <v>0</v>
      </c>
      <c r="W821" s="183">
        <v>0</v>
      </c>
      <c r="X821" s="183">
        <v>0</v>
      </c>
      <c r="Y821" s="272" t="s">
        <v>62</v>
      </c>
      <c r="Z821" s="366" t="s">
        <v>1600</v>
      </c>
      <c r="AA821" s="762" t="s">
        <v>1614</v>
      </c>
      <c r="AB821" s="354" t="s">
        <v>1602</v>
      </c>
      <c r="AC821" s="354" t="s">
        <v>1603</v>
      </c>
      <c r="AD821" s="354" t="s">
        <v>1604</v>
      </c>
      <c r="AE821" s="166" t="s">
        <v>1660</v>
      </c>
      <c r="AF821" s="166" t="s">
        <v>1698</v>
      </c>
      <c r="AG821" s="165" t="s">
        <v>230</v>
      </c>
      <c r="AH821" s="203" t="s">
        <v>59</v>
      </c>
      <c r="AI821" s="167">
        <v>0.114</v>
      </c>
      <c r="AJ821" s="168">
        <v>2020.413</v>
      </c>
      <c r="AK821" s="167">
        <v>0.48157789315068489</v>
      </c>
      <c r="AL821" s="167">
        <v>0.14945520821917807</v>
      </c>
      <c r="AM821" s="187">
        <f>AK821+AL821</f>
        <v>0.6310331013698629</v>
      </c>
      <c r="AN821" s="167">
        <f>SUM(AK821:AK828)</f>
        <v>7.8714889652054785</v>
      </c>
      <c r="AO821" s="167">
        <f>SUM(AL821:AL827)</f>
        <v>2.438437529589041</v>
      </c>
      <c r="AP821" s="167">
        <f>SUM(AM821:AM828)</f>
        <v>10.309926494794519</v>
      </c>
      <c r="AQ821" s="167">
        <f>AP821*30</f>
        <v>309.29779484383556</v>
      </c>
      <c r="AR821" s="193" t="s">
        <v>231</v>
      </c>
      <c r="AS821" s="1163" t="s">
        <v>431</v>
      </c>
      <c r="AT821" s="166" t="s">
        <v>232</v>
      </c>
      <c r="AU821" s="198" t="s">
        <v>59</v>
      </c>
      <c r="AV821" s="679" t="s">
        <v>1699</v>
      </c>
      <c r="AW821" s="166" t="s">
        <v>234</v>
      </c>
      <c r="AX821" s="46"/>
      <c r="AY821" s="2391"/>
    </row>
    <row r="822" spans="1:51" s="1099" customFormat="1" ht="15.95" customHeight="1" x14ac:dyDescent="0.25">
      <c r="A822" s="1529"/>
      <c r="B822" s="1076"/>
      <c r="C822" s="1621"/>
      <c r="D822" s="2049" t="s">
        <v>18842</v>
      </c>
      <c r="E822" s="2048" t="s">
        <v>1696</v>
      </c>
      <c r="F822" s="2048" t="s">
        <v>1697</v>
      </c>
      <c r="G822" s="2049"/>
      <c r="H822" s="2048" t="s">
        <v>21306</v>
      </c>
      <c r="I822" s="2049" t="s">
        <v>17452</v>
      </c>
      <c r="J822" s="2049" t="s">
        <v>221</v>
      </c>
      <c r="K822" s="2048" t="s">
        <v>879</v>
      </c>
      <c r="L822" s="2048">
        <v>0</v>
      </c>
      <c r="M822" s="2048">
        <v>0</v>
      </c>
      <c r="N822" s="2052">
        <v>4.5</v>
      </c>
      <c r="O822" s="2052">
        <v>4</v>
      </c>
      <c r="P822" s="2052">
        <f>O822*N822</f>
        <v>18</v>
      </c>
      <c r="Q822" s="2061"/>
      <c r="R822" s="2062"/>
      <c r="S822" s="2063"/>
      <c r="T822" s="2062"/>
      <c r="U822" s="2063">
        <v>1</v>
      </c>
      <c r="V822" s="2062"/>
      <c r="W822" s="2062"/>
      <c r="X822" s="2062"/>
      <c r="Y822" s="1076" t="s">
        <v>230</v>
      </c>
      <c r="Z822" s="1076" t="s">
        <v>230</v>
      </c>
      <c r="AA822" s="1078" t="s">
        <v>230</v>
      </c>
      <c r="AB822" s="1076" t="s">
        <v>230</v>
      </c>
      <c r="AC822" s="1076" t="s">
        <v>230</v>
      </c>
      <c r="AD822" s="1076" t="s">
        <v>230</v>
      </c>
      <c r="AE822" s="1076" t="s">
        <v>1660</v>
      </c>
      <c r="AF822" s="1076" t="s">
        <v>1700</v>
      </c>
      <c r="AG822" s="1077" t="s">
        <v>230</v>
      </c>
      <c r="AH822" s="1078" t="s">
        <v>59</v>
      </c>
      <c r="AI822" s="479">
        <v>0.114</v>
      </c>
      <c r="AJ822" s="1396">
        <v>3395.0873000000001</v>
      </c>
      <c r="AK822" s="479">
        <v>0.80923998657534246</v>
      </c>
      <c r="AL822" s="479">
        <v>0.25114344410958905</v>
      </c>
      <c r="AM822" s="777">
        <v>1.0603834306849316</v>
      </c>
      <c r="AN822" s="479"/>
      <c r="AO822" s="479"/>
      <c r="AP822" s="479"/>
      <c r="AQ822" s="479"/>
      <c r="AR822" s="478"/>
      <c r="AS822" s="1531"/>
      <c r="AT822" s="1076"/>
      <c r="AU822" s="1352"/>
      <c r="AV822" s="1076"/>
      <c r="AW822" s="1076"/>
      <c r="AX822" s="1410"/>
      <c r="AY822" s="2401"/>
    </row>
    <row r="823" spans="1:51" s="8" customFormat="1" ht="15.95" customHeight="1" x14ac:dyDescent="0.25">
      <c r="A823" s="36"/>
      <c r="B823" s="2119"/>
      <c r="C823" s="990"/>
      <c r="D823" s="2119"/>
      <c r="E823" s="5"/>
      <c r="F823" s="5"/>
      <c r="G823" s="2119"/>
      <c r="H823" s="5"/>
      <c r="I823" s="2119"/>
      <c r="J823" s="5"/>
      <c r="K823" s="5"/>
      <c r="L823" s="5"/>
      <c r="M823" s="5"/>
      <c r="N823" s="328"/>
      <c r="O823" s="328"/>
      <c r="P823" s="328"/>
      <c r="Q823" s="1056"/>
      <c r="R823" s="448"/>
      <c r="S823" s="61"/>
      <c r="T823" s="448"/>
      <c r="U823" s="61"/>
      <c r="V823" s="448"/>
      <c r="W823" s="448"/>
      <c r="X823" s="448"/>
      <c r="Y823" s="2119" t="s">
        <v>230</v>
      </c>
      <c r="Z823" s="2119" t="s">
        <v>230</v>
      </c>
      <c r="AA823" s="1" t="s">
        <v>230</v>
      </c>
      <c r="AB823" s="2119" t="s">
        <v>230</v>
      </c>
      <c r="AC823" s="2119" t="s">
        <v>230</v>
      </c>
      <c r="AD823" s="2119" t="s">
        <v>230</v>
      </c>
      <c r="AE823" s="2119" t="s">
        <v>1660</v>
      </c>
      <c r="AF823" s="2119" t="s">
        <v>1701</v>
      </c>
      <c r="AG823" s="39" t="s">
        <v>230</v>
      </c>
      <c r="AH823" s="1" t="s">
        <v>59</v>
      </c>
      <c r="AI823" s="40">
        <v>0.114</v>
      </c>
      <c r="AJ823" s="1326">
        <v>2010.325</v>
      </c>
      <c r="AK823" s="40">
        <v>0.4791733561643835</v>
      </c>
      <c r="AL823" s="40">
        <v>0.14870897260273974</v>
      </c>
      <c r="AM823" s="41">
        <v>0.62788232876712324</v>
      </c>
      <c r="AN823" s="40"/>
      <c r="AO823" s="40"/>
      <c r="AP823" s="40"/>
      <c r="AQ823" s="40"/>
      <c r="AR823" s="2120"/>
      <c r="AS823" s="448"/>
      <c r="AT823" s="2119"/>
      <c r="AU823" s="5"/>
      <c r="AV823" s="2119"/>
      <c r="AW823" s="2119"/>
      <c r="AX823" s="46"/>
      <c r="AY823" s="2391"/>
    </row>
    <row r="824" spans="1:51" s="8" customFormat="1" ht="15.95" customHeight="1" x14ac:dyDescent="0.25">
      <c r="A824" s="36"/>
      <c r="B824" s="2119"/>
      <c r="C824" s="990"/>
      <c r="D824" s="2119"/>
      <c r="E824" s="5"/>
      <c r="F824" s="5"/>
      <c r="G824" s="2119"/>
      <c r="H824" s="5"/>
      <c r="I824" s="2119"/>
      <c r="J824" s="5"/>
      <c r="K824" s="5"/>
      <c r="L824" s="5"/>
      <c r="M824" s="5"/>
      <c r="N824" s="328"/>
      <c r="O824" s="328"/>
      <c r="P824" s="328"/>
      <c r="Q824" s="1056"/>
      <c r="R824" s="448"/>
      <c r="S824" s="61"/>
      <c r="T824" s="448"/>
      <c r="U824" s="61"/>
      <c r="V824" s="448"/>
      <c r="W824" s="448"/>
      <c r="X824" s="448"/>
      <c r="Y824" s="2119" t="s">
        <v>230</v>
      </c>
      <c r="Z824" s="2119" t="s">
        <v>230</v>
      </c>
      <c r="AA824" s="1" t="s">
        <v>230</v>
      </c>
      <c r="AB824" s="2119" t="s">
        <v>230</v>
      </c>
      <c r="AC824" s="2119" t="s">
        <v>230</v>
      </c>
      <c r="AD824" s="2119" t="s">
        <v>230</v>
      </c>
      <c r="AE824" s="2119" t="s">
        <v>1660</v>
      </c>
      <c r="AF824" s="2119" t="s">
        <v>1702</v>
      </c>
      <c r="AG824" s="39" t="s">
        <v>230</v>
      </c>
      <c r="AH824" s="1" t="s">
        <v>59</v>
      </c>
      <c r="AI824" s="40">
        <v>0.114</v>
      </c>
      <c r="AJ824" s="1326">
        <v>7081.6692999999996</v>
      </c>
      <c r="AK824" s="40">
        <v>1.6879595317808218</v>
      </c>
      <c r="AL824" s="40">
        <v>0.52384950986301371</v>
      </c>
      <c r="AM824" s="41">
        <v>2.2118090416438356</v>
      </c>
      <c r="AN824" s="40"/>
      <c r="AO824" s="40"/>
      <c r="AP824" s="40"/>
      <c r="AQ824" s="40"/>
      <c r="AR824" s="2120"/>
      <c r="AS824" s="448"/>
      <c r="AT824" s="2119"/>
      <c r="AU824" s="5"/>
      <c r="AV824" s="2119"/>
      <c r="AW824" s="2119"/>
      <c r="AX824" s="46"/>
      <c r="AY824" s="2391"/>
    </row>
    <row r="825" spans="1:51" s="8" customFormat="1" ht="15.95" customHeight="1" x14ac:dyDescent="0.25">
      <c r="A825" s="36"/>
      <c r="B825" s="2119"/>
      <c r="C825" s="990"/>
      <c r="D825" s="2119"/>
      <c r="E825" s="5"/>
      <c r="F825" s="5"/>
      <c r="G825" s="2119"/>
      <c r="H825" s="5"/>
      <c r="I825" s="2119"/>
      <c r="J825" s="5"/>
      <c r="K825" s="5"/>
      <c r="L825" s="5"/>
      <c r="M825" s="5"/>
      <c r="N825" s="328"/>
      <c r="O825" s="328"/>
      <c r="P825" s="328"/>
      <c r="Q825" s="1056"/>
      <c r="R825" s="448"/>
      <c r="S825" s="61"/>
      <c r="T825" s="448"/>
      <c r="U825" s="61"/>
      <c r="V825" s="448"/>
      <c r="W825" s="448"/>
      <c r="X825" s="448"/>
      <c r="Y825" s="2119" t="s">
        <v>230</v>
      </c>
      <c r="Z825" s="2119" t="s">
        <v>230</v>
      </c>
      <c r="AA825" s="1" t="s">
        <v>230</v>
      </c>
      <c r="AB825" s="2119" t="s">
        <v>230</v>
      </c>
      <c r="AC825" s="2119" t="s">
        <v>230</v>
      </c>
      <c r="AD825" s="2119" t="s">
        <v>230</v>
      </c>
      <c r="AE825" s="2119" t="s">
        <v>1660</v>
      </c>
      <c r="AF825" s="2119" t="s">
        <v>1703</v>
      </c>
      <c r="AG825" s="39" t="s">
        <v>230</v>
      </c>
      <c r="AH825" s="1" t="s">
        <v>59</v>
      </c>
      <c r="AI825" s="40">
        <v>0.114</v>
      </c>
      <c r="AJ825" s="1326">
        <v>5577.8879999999999</v>
      </c>
      <c r="AK825" s="40">
        <v>1.3295239890410957</v>
      </c>
      <c r="AL825" s="40">
        <v>0.41261089315068489</v>
      </c>
      <c r="AM825" s="41">
        <v>1.7421348821917806</v>
      </c>
      <c r="AN825" s="40"/>
      <c r="AO825" s="40"/>
      <c r="AP825" s="40"/>
      <c r="AQ825" s="40"/>
      <c r="AR825" s="2120"/>
      <c r="AS825" s="448"/>
      <c r="AT825" s="2119"/>
      <c r="AU825" s="5"/>
      <c r="AV825" s="2119"/>
      <c r="AW825" s="2119"/>
      <c r="AX825" s="46"/>
      <c r="AY825" s="2391"/>
    </row>
    <row r="826" spans="1:51" s="8" customFormat="1" ht="15.95" customHeight="1" x14ac:dyDescent="0.25">
      <c r="A826" s="36"/>
      <c r="B826" s="2119"/>
      <c r="C826" s="990"/>
      <c r="D826" s="2119"/>
      <c r="E826" s="5"/>
      <c r="F826" s="5"/>
      <c r="G826" s="2119"/>
      <c r="H826" s="5"/>
      <c r="I826" s="2119"/>
      <c r="J826" s="5"/>
      <c r="K826" s="5"/>
      <c r="L826" s="5"/>
      <c r="M826" s="5"/>
      <c r="N826" s="328"/>
      <c r="O826" s="328"/>
      <c r="P826" s="328"/>
      <c r="Q826" s="1056"/>
      <c r="R826" s="448"/>
      <c r="S826" s="61"/>
      <c r="T826" s="448"/>
      <c r="U826" s="61"/>
      <c r="V826" s="448"/>
      <c r="W826" s="448"/>
      <c r="X826" s="448"/>
      <c r="Y826" s="2119" t="s">
        <v>230</v>
      </c>
      <c r="Z826" s="2119" t="s">
        <v>230</v>
      </c>
      <c r="AA826" s="1" t="s">
        <v>230</v>
      </c>
      <c r="AB826" s="2119" t="s">
        <v>230</v>
      </c>
      <c r="AC826" s="2119" t="s">
        <v>230</v>
      </c>
      <c r="AD826" s="2119" t="s">
        <v>230</v>
      </c>
      <c r="AE826" s="2119" t="s">
        <v>1660</v>
      </c>
      <c r="AF826" s="2119" t="s">
        <v>1704</v>
      </c>
      <c r="AG826" s="39" t="s">
        <v>230</v>
      </c>
      <c r="AH826" s="1" t="s">
        <v>59</v>
      </c>
      <c r="AI826" s="40">
        <v>0.114</v>
      </c>
      <c r="AJ826" s="1326">
        <v>7064.3159999999998</v>
      </c>
      <c r="AK826" s="40">
        <v>1.6838232657534244</v>
      </c>
      <c r="AL826" s="40">
        <v>0.52256584109589033</v>
      </c>
      <c r="AM826" s="41">
        <v>2.2063891068493149</v>
      </c>
      <c r="AN826" s="40"/>
      <c r="AO826" s="40"/>
      <c r="AP826" s="40"/>
      <c r="AQ826" s="40"/>
      <c r="AR826" s="2120"/>
      <c r="AS826" s="448"/>
      <c r="AT826" s="2119"/>
      <c r="AU826" s="5"/>
      <c r="AV826" s="2119"/>
      <c r="AW826" s="2119"/>
      <c r="AX826" s="46"/>
      <c r="AY826" s="2391"/>
    </row>
    <row r="827" spans="1:51" s="8" customFormat="1" ht="15.95" customHeight="1" x14ac:dyDescent="0.25">
      <c r="A827" s="36"/>
      <c r="B827" s="2119"/>
      <c r="C827" s="990"/>
      <c r="D827" s="2119"/>
      <c r="E827" s="5"/>
      <c r="F827" s="5"/>
      <c r="G827" s="2119"/>
      <c r="H827" s="5"/>
      <c r="I827" s="2119"/>
      <c r="J827" s="5"/>
      <c r="K827" s="5"/>
      <c r="L827" s="5"/>
      <c r="M827" s="5"/>
      <c r="N827" s="328"/>
      <c r="O827" s="328"/>
      <c r="P827" s="328"/>
      <c r="Q827" s="1056"/>
      <c r="R827" s="448"/>
      <c r="S827" s="61"/>
      <c r="T827" s="448"/>
      <c r="U827" s="61"/>
      <c r="V827" s="448"/>
      <c r="W827" s="448"/>
      <c r="X827" s="448"/>
      <c r="Y827" s="2119" t="s">
        <v>230</v>
      </c>
      <c r="Z827" s="2119" t="s">
        <v>230</v>
      </c>
      <c r="AA827" s="1" t="s">
        <v>230</v>
      </c>
      <c r="AB827" s="2119" t="s">
        <v>230</v>
      </c>
      <c r="AC827" s="2119" t="s">
        <v>230</v>
      </c>
      <c r="AD827" s="2119" t="s">
        <v>230</v>
      </c>
      <c r="AE827" s="2119" t="s">
        <v>1660</v>
      </c>
      <c r="AF827" s="2119" t="s">
        <v>1705</v>
      </c>
      <c r="AG827" s="39" t="s">
        <v>230</v>
      </c>
      <c r="AH827" s="1" t="s">
        <v>59</v>
      </c>
      <c r="AI827" s="40">
        <v>0.114</v>
      </c>
      <c r="AJ827" s="1326">
        <v>5814.3642999999993</v>
      </c>
      <c r="AK827" s="40">
        <v>1.385889572876712</v>
      </c>
      <c r="AL827" s="40">
        <v>0.43010366054794513</v>
      </c>
      <c r="AM827" s="41">
        <v>1.8159932334246571</v>
      </c>
      <c r="AN827" s="40"/>
      <c r="AO827" s="40"/>
      <c r="AP827" s="40"/>
      <c r="AQ827" s="40"/>
      <c r="AR827" s="2120"/>
      <c r="AS827" s="448"/>
      <c r="AT827" s="2119"/>
      <c r="AU827" s="5"/>
      <c r="AV827" s="2119"/>
      <c r="AW827" s="2119"/>
      <c r="AX827" s="46"/>
      <c r="AY827" s="2391"/>
    </row>
    <row r="828" spans="1:51" s="8" customFormat="1" ht="15.95" customHeight="1" x14ac:dyDescent="0.25">
      <c r="A828" s="93"/>
      <c r="B828" s="88"/>
      <c r="C828" s="993"/>
      <c r="D828" s="88"/>
      <c r="E828" s="103"/>
      <c r="F828" s="103"/>
      <c r="G828" s="88"/>
      <c r="H828" s="103"/>
      <c r="I828" s="88"/>
      <c r="J828" s="103"/>
      <c r="K828" s="103"/>
      <c r="L828" s="103"/>
      <c r="M828" s="103"/>
      <c r="N828" s="330"/>
      <c r="O828" s="330"/>
      <c r="P828" s="330"/>
      <c r="Q828" s="106"/>
      <c r="R828" s="94"/>
      <c r="S828" s="104"/>
      <c r="T828" s="94"/>
      <c r="U828" s="104"/>
      <c r="V828" s="94"/>
      <c r="W828" s="94"/>
      <c r="X828" s="94"/>
      <c r="Y828" s="88"/>
      <c r="Z828" s="88"/>
      <c r="AA828" s="90"/>
      <c r="AB828" s="88"/>
      <c r="AC828" s="782" t="s">
        <v>6140</v>
      </c>
      <c r="AD828" s="2195" t="s">
        <v>6141</v>
      </c>
      <c r="AE828" s="782" t="s">
        <v>21134</v>
      </c>
      <c r="AF828" s="782" t="s">
        <v>21182</v>
      </c>
      <c r="AG828" s="2126" t="s">
        <v>21125</v>
      </c>
      <c r="AH828" s="782" t="s">
        <v>21136</v>
      </c>
      <c r="AI828" s="98">
        <v>0.87</v>
      </c>
      <c r="AJ828" s="97">
        <v>6</v>
      </c>
      <c r="AK828" s="98">
        <f>AJ828*AI828/365</f>
        <v>1.4301369863013698E-2</v>
      </c>
      <c r="AL828" s="98">
        <v>0</v>
      </c>
      <c r="AM828" s="96">
        <f>SUBTOTAL(9,AK828:AL828)</f>
        <v>1.4301369863013698E-2</v>
      </c>
      <c r="AN828" s="98"/>
      <c r="AO828" s="98"/>
      <c r="AP828" s="98"/>
      <c r="AQ828" s="98"/>
      <c r="AR828" s="21"/>
      <c r="AS828" s="94"/>
      <c r="AT828" s="88"/>
      <c r="AU828" s="103"/>
      <c r="AV828" s="88"/>
      <c r="AW828" s="88"/>
      <c r="AX828" s="2459" t="s">
        <v>21177</v>
      </c>
      <c r="AY828" s="2391"/>
    </row>
    <row r="829" spans="1:51" s="55" customFormat="1" ht="15.95" customHeight="1" x14ac:dyDescent="0.25">
      <c r="A829" s="182">
        <v>142</v>
      </c>
      <c r="B829" s="170" t="s">
        <v>54</v>
      </c>
      <c r="C829" s="989" t="s">
        <v>59</v>
      </c>
      <c r="D829" s="166" t="s">
        <v>18843</v>
      </c>
      <c r="E829" s="198" t="s">
        <v>1707</v>
      </c>
      <c r="F829" s="198" t="s">
        <v>1708</v>
      </c>
      <c r="G829" s="166"/>
      <c r="H829" s="166" t="s">
        <v>219</v>
      </c>
      <c r="I829" s="166" t="s">
        <v>220</v>
      </c>
      <c r="J829" s="166" t="s">
        <v>221</v>
      </c>
      <c r="K829" s="198" t="s">
        <v>879</v>
      </c>
      <c r="L829" s="198" t="s">
        <v>221</v>
      </c>
      <c r="M829" s="198" t="s">
        <v>879</v>
      </c>
      <c r="N829" s="199">
        <v>4</v>
      </c>
      <c r="O829" s="199">
        <v>1.5</v>
      </c>
      <c r="P829" s="199">
        <v>6</v>
      </c>
      <c r="Q829" s="1012">
        <v>5</v>
      </c>
      <c r="R829" s="183"/>
      <c r="S829" s="223">
        <v>2</v>
      </c>
      <c r="T829" s="183"/>
      <c r="U829" s="223">
        <v>0</v>
      </c>
      <c r="V829" s="183">
        <v>1</v>
      </c>
      <c r="W829" s="183">
        <v>0</v>
      </c>
      <c r="X829" s="183">
        <v>0</v>
      </c>
      <c r="Y829" s="198" t="s">
        <v>62</v>
      </c>
      <c r="Z829" s="170" t="s">
        <v>1600</v>
      </c>
      <c r="AA829" s="197" t="s">
        <v>1614</v>
      </c>
      <c r="AB829" s="166" t="s">
        <v>1602</v>
      </c>
      <c r="AC829" s="166" t="s">
        <v>1603</v>
      </c>
      <c r="AD829" s="166" t="s">
        <v>1604</v>
      </c>
      <c r="AE829" s="166" t="s">
        <v>1660</v>
      </c>
      <c r="AF829" s="166" t="s">
        <v>1709</v>
      </c>
      <c r="AG829" s="165" t="s">
        <v>230</v>
      </c>
      <c r="AH829" s="203" t="s">
        <v>59</v>
      </c>
      <c r="AI829" s="167">
        <v>0.114</v>
      </c>
      <c r="AJ829" s="168">
        <v>6208</v>
      </c>
      <c r="AK829" s="167">
        <f>AJ829*0.087/365</f>
        <v>1.4797150684931506</v>
      </c>
      <c r="AL829" s="167">
        <f>AJ829*0.027/365</f>
        <v>0.45922191780821914</v>
      </c>
      <c r="AM829" s="187">
        <f>SUM(AK829:AL829)</f>
        <v>1.9389369863013697</v>
      </c>
      <c r="AN829" s="167">
        <f>SUM(AK829:AK840)</f>
        <v>5.9991453706849311</v>
      </c>
      <c r="AO829" s="167">
        <f>SUM(AL829:AL840)</f>
        <v>1.8205831405479451</v>
      </c>
      <c r="AP829" s="167">
        <f>SUM(AM829:AM840)</f>
        <v>7.8198517989041099</v>
      </c>
      <c r="AQ829" s="167">
        <f>AP829*30</f>
        <v>234.59555396712329</v>
      </c>
      <c r="AR829" s="193" t="s">
        <v>231</v>
      </c>
      <c r="AS829" s="194" t="s">
        <v>431</v>
      </c>
      <c r="AT829" s="166" t="s">
        <v>232</v>
      </c>
      <c r="AU829" s="198" t="s">
        <v>59</v>
      </c>
      <c r="AV829" s="679" t="s">
        <v>1710</v>
      </c>
      <c r="AW829" s="166" t="s">
        <v>234</v>
      </c>
      <c r="AX829" s="2460" t="s">
        <v>17168</v>
      </c>
      <c r="AY829" s="2391"/>
    </row>
    <row r="830" spans="1:51" s="8" customFormat="1" ht="15.95" customHeight="1" x14ac:dyDescent="0.25">
      <c r="A830" s="112"/>
      <c r="B830" s="113"/>
      <c r="C830" s="992"/>
      <c r="D830" s="113"/>
      <c r="E830" s="130"/>
      <c r="F830" s="130"/>
      <c r="G830" s="113"/>
      <c r="H830" s="130"/>
      <c r="I830" s="113"/>
      <c r="J830" s="130"/>
      <c r="K830" s="130"/>
      <c r="L830" s="130"/>
      <c r="M830" s="130"/>
      <c r="N830" s="329"/>
      <c r="O830" s="329"/>
      <c r="P830" s="329"/>
      <c r="Q830" s="1071"/>
      <c r="R830" s="114"/>
      <c r="S830" s="131"/>
      <c r="T830" s="114"/>
      <c r="U830" s="131"/>
      <c r="V830" s="114"/>
      <c r="W830" s="114"/>
      <c r="X830" s="114"/>
      <c r="Y830" s="113" t="s">
        <v>230</v>
      </c>
      <c r="Z830" s="113" t="s">
        <v>230</v>
      </c>
      <c r="AA830" s="132" t="s">
        <v>230</v>
      </c>
      <c r="AB830" s="113" t="s">
        <v>230</v>
      </c>
      <c r="AC830" s="113" t="s">
        <v>230</v>
      </c>
      <c r="AD830" s="113" t="s">
        <v>230</v>
      </c>
      <c r="AE830" s="113" t="s">
        <v>1660</v>
      </c>
      <c r="AF830" s="113" t="s">
        <v>1711</v>
      </c>
      <c r="AG830" s="115" t="s">
        <v>230</v>
      </c>
      <c r="AH830" s="132" t="s">
        <v>59</v>
      </c>
      <c r="AI830" s="116">
        <v>0.114</v>
      </c>
      <c r="AJ830" s="117">
        <v>6228.8744000000006</v>
      </c>
      <c r="AK830" s="116">
        <f t="shared" ref="AK830:AK837" si="75">AJ830*0.087/365</f>
        <v>1.484690610410959</v>
      </c>
      <c r="AL830" s="116">
        <f>AJ830*0.027/365</f>
        <v>0.46076605150684935</v>
      </c>
      <c r="AM830" s="119">
        <f t="shared" ref="AM830:AM837" si="76">SUM(AK830:AL830)</f>
        <v>1.9454566619178082</v>
      </c>
      <c r="AN830" s="116"/>
      <c r="AO830" s="116"/>
      <c r="AP830" s="116"/>
      <c r="AQ830" s="116"/>
      <c r="AR830" s="118"/>
      <c r="AS830" s="114"/>
      <c r="AT830" s="113"/>
      <c r="AU830" s="130"/>
      <c r="AV830" s="113"/>
      <c r="AW830" s="113"/>
      <c r="AX830" s="44"/>
      <c r="AY830" s="2391"/>
    </row>
    <row r="831" spans="1:51" s="8" customFormat="1" ht="15.95" customHeight="1" x14ac:dyDescent="0.25">
      <c r="A831" s="36"/>
      <c r="B831" s="2119"/>
      <c r="C831" s="990"/>
      <c r="D831" s="2119"/>
      <c r="E831" s="5"/>
      <c r="F831" s="5"/>
      <c r="G831" s="2119"/>
      <c r="H831" s="5"/>
      <c r="I831" s="2119"/>
      <c r="J831" s="5"/>
      <c r="K831" s="5"/>
      <c r="L831" s="5"/>
      <c r="M831" s="5"/>
      <c r="N831" s="328"/>
      <c r="O831" s="328"/>
      <c r="P831" s="328"/>
      <c r="Q831" s="1056"/>
      <c r="R831" s="448"/>
      <c r="S831" s="61"/>
      <c r="T831" s="448"/>
      <c r="U831" s="61"/>
      <c r="V831" s="448"/>
      <c r="W831" s="448"/>
      <c r="X831" s="448"/>
      <c r="Y831" s="2119" t="s">
        <v>230</v>
      </c>
      <c r="Z831" s="2119" t="s">
        <v>230</v>
      </c>
      <c r="AA831" s="1" t="s">
        <v>230</v>
      </c>
      <c r="AB831" s="2119" t="s">
        <v>230</v>
      </c>
      <c r="AC831" s="2119" t="s">
        <v>230</v>
      </c>
      <c r="AD831" s="2119" t="s">
        <v>230</v>
      </c>
      <c r="AE831" s="2119" t="s">
        <v>1660</v>
      </c>
      <c r="AF831" s="2119" t="s">
        <v>1712</v>
      </c>
      <c r="AG831" s="39" t="s">
        <v>230</v>
      </c>
      <c r="AH831" s="1" t="s">
        <v>59</v>
      </c>
      <c r="AI831" s="40">
        <v>0.114</v>
      </c>
      <c r="AJ831" s="1326">
        <v>7921.6698999999999</v>
      </c>
      <c r="AK831" s="40">
        <f t="shared" si="75"/>
        <v>1.8881788528767121</v>
      </c>
      <c r="AL831" s="40">
        <f t="shared" ref="AL831:AL837" si="77">AJ831*0.027/365</f>
        <v>0.58598654054794519</v>
      </c>
      <c r="AM831" s="41">
        <f t="shared" si="76"/>
        <v>2.4741653934246575</v>
      </c>
      <c r="AN831" s="40"/>
      <c r="AO831" s="40"/>
      <c r="AP831" s="40"/>
      <c r="AQ831" s="40"/>
      <c r="AR831" s="2120"/>
      <c r="AS831" s="448"/>
      <c r="AT831" s="2119"/>
      <c r="AU831" s="5"/>
      <c r="AV831" s="2119"/>
      <c r="AW831" s="2119"/>
      <c r="AX831" s="46"/>
      <c r="AY831" s="2391"/>
    </row>
    <row r="832" spans="1:51" s="8" customFormat="1" ht="15.95" customHeight="1" x14ac:dyDescent="0.25">
      <c r="A832" s="36"/>
      <c r="B832" s="2119"/>
      <c r="C832" s="990"/>
      <c r="D832" s="2119"/>
      <c r="E832" s="5"/>
      <c r="F832" s="5"/>
      <c r="G832" s="2119"/>
      <c r="H832" s="5"/>
      <c r="I832" s="2119"/>
      <c r="J832" s="5"/>
      <c r="K832" s="5"/>
      <c r="L832" s="5"/>
      <c r="M832" s="5"/>
      <c r="N832" s="328"/>
      <c r="O832" s="328"/>
      <c r="P832" s="328"/>
      <c r="Q832" s="1056"/>
      <c r="R832" s="448"/>
      <c r="S832" s="61"/>
      <c r="T832" s="448"/>
      <c r="U832" s="61"/>
      <c r="V832" s="448"/>
      <c r="W832" s="448"/>
      <c r="X832" s="448"/>
      <c r="Y832" s="2119" t="s">
        <v>230</v>
      </c>
      <c r="Z832" s="2119" t="s">
        <v>230</v>
      </c>
      <c r="AA832" s="1" t="s">
        <v>230</v>
      </c>
      <c r="AB832" s="2119" t="s">
        <v>230</v>
      </c>
      <c r="AC832" s="2119" t="s">
        <v>230</v>
      </c>
      <c r="AD832" s="2119" t="s">
        <v>230</v>
      </c>
      <c r="AE832" s="2119" t="s">
        <v>1660</v>
      </c>
      <c r="AF832" s="2119" t="s">
        <v>1713</v>
      </c>
      <c r="AG832" s="39" t="s">
        <v>230</v>
      </c>
      <c r="AH832" s="1" t="s">
        <v>59</v>
      </c>
      <c r="AI832" s="40">
        <v>0.114</v>
      </c>
      <c r="AJ832" s="1326">
        <v>97</v>
      </c>
      <c r="AK832" s="40">
        <f t="shared" si="75"/>
        <v>2.3120547945205478E-2</v>
      </c>
      <c r="AL832" s="40">
        <f t="shared" si="77"/>
        <v>7.175342465753424E-3</v>
      </c>
      <c r="AM832" s="41">
        <f t="shared" si="76"/>
        <v>3.0295890410958901E-2</v>
      </c>
      <c r="AN832" s="40"/>
      <c r="AO832" s="40"/>
      <c r="AP832" s="40"/>
      <c r="AQ832" s="40"/>
      <c r="AR832" s="2120"/>
      <c r="AS832" s="448"/>
      <c r="AT832" s="2119"/>
      <c r="AU832" s="5"/>
      <c r="AV832" s="2119"/>
      <c r="AW832" s="2119"/>
      <c r="AX832" s="46"/>
      <c r="AY832" s="2391"/>
    </row>
    <row r="833" spans="1:51" s="8" customFormat="1" ht="15.95" customHeight="1" x14ac:dyDescent="0.25">
      <c r="A833" s="36"/>
      <c r="B833" s="2119"/>
      <c r="C833" s="990"/>
      <c r="D833" s="2119"/>
      <c r="E833" s="5"/>
      <c r="F833" s="5"/>
      <c r="G833" s="2119"/>
      <c r="H833" s="5"/>
      <c r="I833" s="2119"/>
      <c r="J833" s="5"/>
      <c r="K833" s="5"/>
      <c r="L833" s="5"/>
      <c r="M833" s="5"/>
      <c r="N833" s="328"/>
      <c r="O833" s="328"/>
      <c r="P833" s="328"/>
      <c r="Q833" s="1056"/>
      <c r="R833" s="448"/>
      <c r="S833" s="61"/>
      <c r="T833" s="448"/>
      <c r="U833" s="61"/>
      <c r="V833" s="448"/>
      <c r="W833" s="448"/>
      <c r="X833" s="448"/>
      <c r="Y833" s="2119" t="s">
        <v>230</v>
      </c>
      <c r="Z833" s="2119" t="s">
        <v>230</v>
      </c>
      <c r="AA833" s="1" t="s">
        <v>230</v>
      </c>
      <c r="AB833" s="2119" t="s">
        <v>230</v>
      </c>
      <c r="AC833" s="2119" t="s">
        <v>230</v>
      </c>
      <c r="AD833" s="2119" t="s">
        <v>230</v>
      </c>
      <c r="AE833" s="2119" t="s">
        <v>1660</v>
      </c>
      <c r="AF833" s="2119" t="s">
        <v>1714</v>
      </c>
      <c r="AG833" s="39" t="s">
        <v>230</v>
      </c>
      <c r="AH833" s="1" t="s">
        <v>59</v>
      </c>
      <c r="AI833" s="40">
        <v>0.114</v>
      </c>
      <c r="AJ833" s="1326">
        <v>101.85</v>
      </c>
      <c r="AK833" s="40">
        <f t="shared" si="75"/>
        <v>2.4276575342465752E-2</v>
      </c>
      <c r="AL833" s="40">
        <f t="shared" si="77"/>
        <v>7.5341095890410952E-3</v>
      </c>
      <c r="AM833" s="41">
        <f t="shared" si="76"/>
        <v>3.181068493150685E-2</v>
      </c>
      <c r="AN833" s="40"/>
      <c r="AO833" s="40"/>
      <c r="AP833" s="40"/>
      <c r="AQ833" s="40"/>
      <c r="AR833" s="2120"/>
      <c r="AS833" s="448"/>
      <c r="AT833" s="2119"/>
      <c r="AU833" s="5"/>
      <c r="AV833" s="2119"/>
      <c r="AW833" s="2119"/>
      <c r="AX833" s="46"/>
      <c r="AY833" s="2391"/>
    </row>
    <row r="834" spans="1:51" s="8" customFormat="1" ht="15.95" customHeight="1" x14ac:dyDescent="0.25">
      <c r="A834" s="36"/>
      <c r="B834" s="2119"/>
      <c r="C834" s="990"/>
      <c r="D834" s="2119"/>
      <c r="E834" s="5"/>
      <c r="F834" s="5"/>
      <c r="G834" s="2119"/>
      <c r="H834" s="5"/>
      <c r="I834" s="2119"/>
      <c r="J834" s="5"/>
      <c r="K834" s="5"/>
      <c r="L834" s="5"/>
      <c r="M834" s="5"/>
      <c r="N834" s="328"/>
      <c r="O834" s="328"/>
      <c r="P834" s="328"/>
      <c r="Q834" s="1056"/>
      <c r="R834" s="448"/>
      <c r="S834" s="61"/>
      <c r="T834" s="448"/>
      <c r="U834" s="61"/>
      <c r="V834" s="448"/>
      <c r="W834" s="448"/>
      <c r="X834" s="448"/>
      <c r="Y834" s="2119" t="s">
        <v>230</v>
      </c>
      <c r="Z834" s="2119" t="s">
        <v>230</v>
      </c>
      <c r="AA834" s="1" t="s">
        <v>230</v>
      </c>
      <c r="AB834" s="2119" t="s">
        <v>230</v>
      </c>
      <c r="AC834" s="2119" t="s">
        <v>230</v>
      </c>
      <c r="AD834" s="2119" t="s">
        <v>230</v>
      </c>
      <c r="AE834" s="2119" t="s">
        <v>1660</v>
      </c>
      <c r="AF834" s="2119" t="s">
        <v>1715</v>
      </c>
      <c r="AG834" s="39" t="s">
        <v>230</v>
      </c>
      <c r="AH834" s="1" t="s">
        <v>59</v>
      </c>
      <c r="AI834" s="40">
        <v>0.114</v>
      </c>
      <c r="AJ834" s="1326">
        <v>106.7</v>
      </c>
      <c r="AK834" s="40">
        <f t="shared" si="75"/>
        <v>2.5432602739726026E-2</v>
      </c>
      <c r="AL834" s="40">
        <f t="shared" si="77"/>
        <v>7.8928767123287672E-3</v>
      </c>
      <c r="AM834" s="41">
        <f t="shared" si="76"/>
        <v>3.3325479452054795E-2</v>
      </c>
      <c r="AN834" s="40"/>
      <c r="AO834" s="40"/>
      <c r="AP834" s="40"/>
      <c r="AQ834" s="40"/>
      <c r="AR834" s="2120"/>
      <c r="AS834" s="448"/>
      <c r="AT834" s="2119"/>
      <c r="AU834" s="5"/>
      <c r="AV834" s="2119"/>
      <c r="AW834" s="2119"/>
      <c r="AX834" s="46"/>
      <c r="AY834" s="2391"/>
    </row>
    <row r="835" spans="1:51" s="8" customFormat="1" ht="15.95" customHeight="1" x14ac:dyDescent="0.25">
      <c r="A835" s="36"/>
      <c r="B835" s="2119"/>
      <c r="C835" s="990"/>
      <c r="D835" s="2119"/>
      <c r="E835" s="5"/>
      <c r="F835" s="5"/>
      <c r="G835" s="2119"/>
      <c r="H835" s="5"/>
      <c r="I835" s="2119"/>
      <c r="J835" s="5"/>
      <c r="K835" s="5"/>
      <c r="L835" s="5"/>
      <c r="M835" s="5"/>
      <c r="N835" s="328"/>
      <c r="O835" s="328"/>
      <c r="P835" s="328"/>
      <c r="Q835" s="1056"/>
      <c r="R835" s="448"/>
      <c r="S835" s="61"/>
      <c r="T835" s="448"/>
      <c r="U835" s="61"/>
      <c r="V835" s="448"/>
      <c r="W835" s="448"/>
      <c r="X835" s="448"/>
      <c r="Y835" s="2119" t="s">
        <v>230</v>
      </c>
      <c r="Z835" s="2119" t="s">
        <v>230</v>
      </c>
      <c r="AA835" s="1" t="s">
        <v>230</v>
      </c>
      <c r="AB835" s="2119" t="s">
        <v>230</v>
      </c>
      <c r="AC835" s="2119" t="s">
        <v>230</v>
      </c>
      <c r="AD835" s="2119" t="s">
        <v>230</v>
      </c>
      <c r="AE835" s="2119" t="s">
        <v>1660</v>
      </c>
      <c r="AF835" s="2119" t="s">
        <v>1716</v>
      </c>
      <c r="AG835" s="39" t="s">
        <v>230</v>
      </c>
      <c r="AH835" s="1" t="s">
        <v>59</v>
      </c>
      <c r="AI835" s="40">
        <v>0.114</v>
      </c>
      <c r="AJ835" s="1326">
        <v>375.95259999999996</v>
      </c>
      <c r="AK835" s="40">
        <f t="shared" si="75"/>
        <v>8.961061972602738E-2</v>
      </c>
      <c r="AL835" s="40">
        <f t="shared" si="77"/>
        <v>2.7810192328767119E-2</v>
      </c>
      <c r="AM835" s="41">
        <f t="shared" si="76"/>
        <v>0.1174208120547945</v>
      </c>
      <c r="AN835" s="40"/>
      <c r="AO835" s="40"/>
      <c r="AP835" s="40"/>
      <c r="AQ835" s="40"/>
      <c r="AR835" s="2120"/>
      <c r="AS835" s="448"/>
      <c r="AT835" s="2119"/>
      <c r="AU835" s="5"/>
      <c r="AV835" s="2119"/>
      <c r="AW835" s="2119"/>
      <c r="AX835" s="46"/>
      <c r="AY835" s="2391"/>
    </row>
    <row r="836" spans="1:51" s="8" customFormat="1" ht="15.95" customHeight="1" x14ac:dyDescent="0.25">
      <c r="A836" s="36"/>
      <c r="B836" s="2119"/>
      <c r="C836" s="990"/>
      <c r="D836" s="2119"/>
      <c r="E836" s="5"/>
      <c r="F836" s="5"/>
      <c r="G836" s="2119"/>
      <c r="H836" s="5"/>
      <c r="I836" s="2119"/>
      <c r="J836" s="5"/>
      <c r="K836" s="5"/>
      <c r="L836" s="5"/>
      <c r="M836" s="5"/>
      <c r="N836" s="328"/>
      <c r="O836" s="328"/>
      <c r="P836" s="328"/>
      <c r="Q836" s="1056"/>
      <c r="R836" s="448"/>
      <c r="S836" s="61"/>
      <c r="T836" s="448"/>
      <c r="U836" s="61"/>
      <c r="V836" s="448"/>
      <c r="W836" s="448"/>
      <c r="X836" s="448"/>
      <c r="Y836" s="2119" t="s">
        <v>230</v>
      </c>
      <c r="Z836" s="2119" t="s">
        <v>230</v>
      </c>
      <c r="AA836" s="1" t="s">
        <v>230</v>
      </c>
      <c r="AB836" s="2119" t="s">
        <v>230</v>
      </c>
      <c r="AC836" s="2119" t="s">
        <v>230</v>
      </c>
      <c r="AD836" s="2119" t="s">
        <v>230</v>
      </c>
      <c r="AE836" s="2119" t="s">
        <v>1660</v>
      </c>
      <c r="AF836" s="2119" t="s">
        <v>1717</v>
      </c>
      <c r="AG836" s="39" t="s">
        <v>230</v>
      </c>
      <c r="AH836" s="1" t="s">
        <v>59</v>
      </c>
      <c r="AI836" s="40">
        <v>0.114</v>
      </c>
      <c r="AJ836" s="1326">
        <v>438.24600000000004</v>
      </c>
      <c r="AK836" s="40">
        <f t="shared" si="75"/>
        <v>0.10445863561643837</v>
      </c>
      <c r="AL836" s="40">
        <f t="shared" si="77"/>
        <v>3.2418197260273979E-2</v>
      </c>
      <c r="AM836" s="41">
        <f t="shared" si="76"/>
        <v>0.13687683287671235</v>
      </c>
      <c r="AN836" s="40"/>
      <c r="AO836" s="40"/>
      <c r="AP836" s="40"/>
      <c r="AQ836" s="40"/>
      <c r="AR836" s="2120"/>
      <c r="AS836" s="448"/>
      <c r="AT836" s="2119"/>
      <c r="AU836" s="5"/>
      <c r="AV836" s="2119"/>
      <c r="AW836" s="2119"/>
      <c r="AX836" s="46"/>
      <c r="AY836" s="2391"/>
    </row>
    <row r="837" spans="1:51" s="8" customFormat="1" ht="15.95" customHeight="1" x14ac:dyDescent="0.25">
      <c r="A837" s="36"/>
      <c r="B837" s="2119"/>
      <c r="C837" s="990"/>
      <c r="D837" s="2119"/>
      <c r="E837" s="5"/>
      <c r="F837" s="5"/>
      <c r="G837" s="2119"/>
      <c r="H837" s="5"/>
      <c r="I837" s="2119"/>
      <c r="J837" s="5"/>
      <c r="K837" s="5"/>
      <c r="L837" s="5"/>
      <c r="M837" s="5"/>
      <c r="N837" s="328"/>
      <c r="O837" s="328"/>
      <c r="P837" s="328"/>
      <c r="Q837" s="1056"/>
      <c r="R837" s="448"/>
      <c r="S837" s="61"/>
      <c r="T837" s="448"/>
      <c r="U837" s="61"/>
      <c r="V837" s="448"/>
      <c r="W837" s="448"/>
      <c r="X837" s="448"/>
      <c r="Y837" s="2119" t="s">
        <v>230</v>
      </c>
      <c r="Z837" s="2119" t="s">
        <v>230</v>
      </c>
      <c r="AA837" s="1" t="s">
        <v>230</v>
      </c>
      <c r="AB837" s="2119" t="s">
        <v>230</v>
      </c>
      <c r="AC837" s="2119" t="s">
        <v>230</v>
      </c>
      <c r="AD837" s="2119" t="s">
        <v>230</v>
      </c>
      <c r="AE837" s="2119" t="s">
        <v>1660</v>
      </c>
      <c r="AF837" s="2119" t="s">
        <v>1718</v>
      </c>
      <c r="AG837" s="39" t="s">
        <v>230</v>
      </c>
      <c r="AH837" s="1" t="s">
        <v>59</v>
      </c>
      <c r="AI837" s="40">
        <v>0.114</v>
      </c>
      <c r="AJ837" s="1326">
        <v>3133.2939999999999</v>
      </c>
      <c r="AK837" s="40">
        <f t="shared" si="75"/>
        <v>0.74683993972602736</v>
      </c>
      <c r="AL837" s="40">
        <f t="shared" si="77"/>
        <v>0.2317779123287671</v>
      </c>
      <c r="AM837" s="41">
        <f t="shared" si="76"/>
        <v>0.97861785205479446</v>
      </c>
      <c r="AN837" s="40"/>
      <c r="AO837" s="40"/>
      <c r="AP837" s="40"/>
      <c r="AQ837" s="40"/>
      <c r="AR837" s="2120"/>
      <c r="AS837" s="448"/>
      <c r="AT837" s="2119"/>
      <c r="AU837" s="5"/>
      <c r="AV837" s="2119"/>
      <c r="AW837" s="2119"/>
      <c r="AX837" s="46"/>
      <c r="AY837" s="2391"/>
    </row>
    <row r="838" spans="1:51" s="8" customFormat="1" ht="15.95" customHeight="1" x14ac:dyDescent="0.25">
      <c r="A838" s="36"/>
      <c r="B838" s="2119"/>
      <c r="C838" s="990"/>
      <c r="D838" s="2119"/>
      <c r="E838" s="5"/>
      <c r="F838" s="5"/>
      <c r="G838" s="2119"/>
      <c r="H838" s="5"/>
      <c r="I838" s="2119"/>
      <c r="J838" s="5"/>
      <c r="K838" s="5"/>
      <c r="L838" s="5"/>
      <c r="M838" s="5"/>
      <c r="N838" s="328"/>
      <c r="O838" s="328"/>
      <c r="P838" s="328"/>
      <c r="Q838" s="1056"/>
      <c r="R838" s="448"/>
      <c r="S838" s="61"/>
      <c r="T838" s="448"/>
      <c r="U838" s="61"/>
      <c r="V838" s="448"/>
      <c r="W838" s="448"/>
      <c r="X838" s="448"/>
      <c r="Y838" s="2119" t="s">
        <v>230</v>
      </c>
      <c r="Z838" s="2119" t="s">
        <v>230</v>
      </c>
      <c r="AA838" s="1" t="s">
        <v>230</v>
      </c>
      <c r="AB838" s="2119" t="s">
        <v>230</v>
      </c>
      <c r="AC838" s="2119" t="s">
        <v>230</v>
      </c>
      <c r="AD838" s="2119" t="s">
        <v>230</v>
      </c>
      <c r="AE838" s="2119" t="s">
        <v>1660</v>
      </c>
      <c r="AF838" s="2119" t="s">
        <v>1719</v>
      </c>
      <c r="AG838" s="39" t="s">
        <v>23013</v>
      </c>
      <c r="AH838" s="1" t="s">
        <v>22970</v>
      </c>
      <c r="AI838" s="2120">
        <v>0.6</v>
      </c>
      <c r="AJ838" s="2120">
        <v>20</v>
      </c>
      <c r="AK838" s="40">
        <f>AJ838*AI838/365</f>
        <v>3.287671232876712E-2</v>
      </c>
      <c r="AL838" s="40">
        <v>0</v>
      </c>
      <c r="AM838" s="41">
        <f>SUBTOTAL(9,AK838:AL838)</f>
        <v>3.287671232876712E-2</v>
      </c>
      <c r="AN838" s="40"/>
      <c r="AO838" s="40"/>
      <c r="AP838" s="40"/>
      <c r="AQ838" s="40"/>
      <c r="AR838" s="2120"/>
      <c r="AS838" s="448"/>
      <c r="AT838" s="2119"/>
      <c r="AU838" s="5"/>
      <c r="AV838" s="2119"/>
      <c r="AW838" s="2119"/>
      <c r="AX838" s="46"/>
      <c r="AY838" s="2391"/>
    </row>
    <row r="839" spans="1:51" s="1099" customFormat="1" ht="15.95" customHeight="1" x14ac:dyDescent="0.25">
      <c r="A839" s="1061"/>
      <c r="B839" s="2129"/>
      <c r="C839" s="1293"/>
      <c r="D839" s="2129"/>
      <c r="E839" s="1043"/>
      <c r="F839" s="1043"/>
      <c r="G839" s="2129"/>
      <c r="H839" s="1043"/>
      <c r="I839" s="2129"/>
      <c r="J839" s="1043"/>
      <c r="K839" s="1043"/>
      <c r="L839" s="1043"/>
      <c r="M839" s="1043"/>
      <c r="N839" s="1090"/>
      <c r="O839" s="1090"/>
      <c r="P839" s="1090"/>
      <c r="Q839" s="1091"/>
      <c r="R839" s="2123"/>
      <c r="S839" s="1089"/>
      <c r="T839" s="2123"/>
      <c r="U839" s="1089"/>
      <c r="V839" s="2123"/>
      <c r="W839" s="2123"/>
      <c r="X839" s="2123"/>
      <c r="Y839" s="2129"/>
      <c r="Z839" s="2129"/>
      <c r="AA839" s="754"/>
      <c r="AB839" s="2129"/>
      <c r="AC839" s="2129" t="s">
        <v>23539</v>
      </c>
      <c r="AD839" s="1146" t="s">
        <v>23540</v>
      </c>
      <c r="AE839" s="2129" t="s">
        <v>23541</v>
      </c>
      <c r="AF839" s="2129" t="s">
        <v>1622</v>
      </c>
      <c r="AG839" s="2130" t="s">
        <v>23542</v>
      </c>
      <c r="AH839" s="754" t="s">
        <v>22965</v>
      </c>
      <c r="AI839" s="2121">
        <v>0.6</v>
      </c>
      <c r="AJ839" s="2121">
        <v>20</v>
      </c>
      <c r="AK839" s="378">
        <f>AJ839*AI839/365</f>
        <v>3.287671232876712E-2</v>
      </c>
      <c r="AL839" s="378">
        <v>0</v>
      </c>
      <c r="AM839" s="380">
        <v>3.3000000000000002E-2</v>
      </c>
      <c r="AN839" s="378"/>
      <c r="AO839" s="378"/>
      <c r="AP839" s="378"/>
      <c r="AQ839" s="378"/>
      <c r="AR839" s="2121"/>
      <c r="AS839" s="2123"/>
      <c r="AT839" s="2129"/>
      <c r="AU839" s="1043"/>
      <c r="AV839" s="2129"/>
      <c r="AW839" s="2129"/>
      <c r="AX839" s="2525" t="s">
        <v>23543</v>
      </c>
      <c r="AY839" s="2401"/>
    </row>
    <row r="840" spans="1:51" s="1099" customFormat="1" ht="15.95" customHeight="1" x14ac:dyDescent="0.25">
      <c r="A840" s="781"/>
      <c r="B840" s="782"/>
      <c r="C840" s="1314"/>
      <c r="D840" s="782"/>
      <c r="E840" s="1015"/>
      <c r="F840" s="1015"/>
      <c r="G840" s="782"/>
      <c r="H840" s="1015"/>
      <c r="I840" s="782"/>
      <c r="J840" s="1015"/>
      <c r="K840" s="1015"/>
      <c r="L840" s="1015"/>
      <c r="M840" s="1015"/>
      <c r="N840" s="1315"/>
      <c r="O840" s="1315"/>
      <c r="P840" s="1315"/>
      <c r="Q840" s="1316"/>
      <c r="R840" s="783"/>
      <c r="S840" s="1195"/>
      <c r="T840" s="783"/>
      <c r="U840" s="1195"/>
      <c r="V840" s="783"/>
      <c r="W840" s="783"/>
      <c r="X840" s="783"/>
      <c r="Y840" s="782"/>
      <c r="Z840" s="782"/>
      <c r="AA840" s="784"/>
      <c r="AB840" s="782"/>
      <c r="AC840" s="782" t="s">
        <v>24114</v>
      </c>
      <c r="AD840" s="1317" t="s">
        <v>6932</v>
      </c>
      <c r="AE840" s="2196" t="s">
        <v>6557</v>
      </c>
      <c r="AF840" s="782" t="s">
        <v>24115</v>
      </c>
      <c r="AG840" s="2126" t="s">
        <v>22894</v>
      </c>
      <c r="AH840" s="784" t="s">
        <v>22812</v>
      </c>
      <c r="AI840" s="2122">
        <v>0.16</v>
      </c>
      <c r="AJ840" s="785">
        <v>153</v>
      </c>
      <c r="AK840" s="430">
        <f>AJ840*AI840/365</f>
        <v>6.706849315068493E-2</v>
      </c>
      <c r="AL840" s="430">
        <v>0</v>
      </c>
      <c r="AM840" s="1111">
        <f>SUBTOTAL(9,AK840:AL840)</f>
        <v>6.706849315068493E-2</v>
      </c>
      <c r="AN840" s="1111"/>
      <c r="AO840" s="430"/>
      <c r="AP840" s="430"/>
      <c r="AQ840" s="430"/>
      <c r="AR840" s="2122"/>
      <c r="AS840" s="783"/>
      <c r="AT840" s="782"/>
      <c r="AU840" s="1015"/>
      <c r="AV840" s="782"/>
      <c r="AW840" s="782"/>
      <c r="AX840" s="2459" t="s">
        <v>24116</v>
      </c>
      <c r="AY840" s="2401"/>
    </row>
    <row r="841" spans="1:51" s="55" customFormat="1" ht="15.95" customHeight="1" x14ac:dyDescent="0.2">
      <c r="A841" s="182">
        <v>143</v>
      </c>
      <c r="B841" s="166" t="s">
        <v>54</v>
      </c>
      <c r="C841" s="989" t="s">
        <v>59</v>
      </c>
      <c r="D841" s="354" t="s">
        <v>19137</v>
      </c>
      <c r="E841" s="272" t="s">
        <v>17590</v>
      </c>
      <c r="F841" s="272" t="s">
        <v>17591</v>
      </c>
      <c r="G841" s="354"/>
      <c r="H841" s="272" t="s">
        <v>219</v>
      </c>
      <c r="I841" s="354" t="s">
        <v>220</v>
      </c>
      <c r="J841" s="272" t="s">
        <v>221</v>
      </c>
      <c r="K841" s="354" t="s">
        <v>17452</v>
      </c>
      <c r="L841" s="272" t="s">
        <v>317</v>
      </c>
      <c r="M841" s="272" t="s">
        <v>317</v>
      </c>
      <c r="N841" s="440">
        <v>16</v>
      </c>
      <c r="O841" s="440">
        <v>2</v>
      </c>
      <c r="P841" s="440">
        <f>O841*N841</f>
        <v>32</v>
      </c>
      <c r="Q841" s="1012">
        <v>5</v>
      </c>
      <c r="R841" s="183"/>
      <c r="S841" s="223">
        <v>2</v>
      </c>
      <c r="T841" s="183"/>
      <c r="U841" s="223">
        <v>1</v>
      </c>
      <c r="V841" s="918"/>
      <c r="W841" s="183">
        <v>0</v>
      </c>
      <c r="X841" s="183">
        <v>0</v>
      </c>
      <c r="Y841" s="166" t="s">
        <v>24957</v>
      </c>
      <c r="Z841" s="166" t="s">
        <v>230</v>
      </c>
      <c r="AA841" s="203" t="s">
        <v>230</v>
      </c>
      <c r="AB841" s="166" t="s">
        <v>230</v>
      </c>
      <c r="AC841" s="166" t="s">
        <v>230</v>
      </c>
      <c r="AD841" s="166" t="s">
        <v>230</v>
      </c>
      <c r="AE841" s="166" t="s">
        <v>1660</v>
      </c>
      <c r="AF841" s="166" t="s">
        <v>1723</v>
      </c>
      <c r="AG841" s="165" t="s">
        <v>230</v>
      </c>
      <c r="AH841" s="203" t="s">
        <v>59</v>
      </c>
      <c r="AI841" s="167">
        <v>0.114</v>
      </c>
      <c r="AJ841" s="168">
        <v>10524.305999999999</v>
      </c>
      <c r="AK841" s="167">
        <v>2.5085332109589036</v>
      </c>
      <c r="AL841" s="167">
        <v>0.77851030684931499</v>
      </c>
      <c r="AM841" s="187">
        <f>AK841+AL841</f>
        <v>3.2870435178082187</v>
      </c>
      <c r="AN841" s="167">
        <f>SUM(AK841:AK853)</f>
        <v>10.960571172328768</v>
      </c>
      <c r="AO841" s="167">
        <f>SUM(AL841:AL853)</f>
        <v>3.2770580161643834</v>
      </c>
      <c r="AP841" s="167">
        <f>SUM(AM841:AM853)</f>
        <v>14.23762918849315</v>
      </c>
      <c r="AQ841" s="167">
        <f>AP841*30</f>
        <v>427.12887565479451</v>
      </c>
      <c r="AR841" s="193" t="s">
        <v>231</v>
      </c>
      <c r="AS841" s="194" t="s">
        <v>431</v>
      </c>
      <c r="AT841" s="166" t="s">
        <v>232</v>
      </c>
      <c r="AU841" s="198" t="s">
        <v>59</v>
      </c>
      <c r="AV841" s="679" t="s">
        <v>1724</v>
      </c>
      <c r="AW841" s="166" t="s">
        <v>234</v>
      </c>
      <c r="AX841" s="46"/>
      <c r="AY841" s="2391"/>
    </row>
    <row r="842" spans="1:51" s="1099" customFormat="1" ht="15.95" customHeight="1" x14ac:dyDescent="0.25">
      <c r="A842" s="1529"/>
      <c r="B842" s="1076"/>
      <c r="C842" s="1621"/>
      <c r="D842" s="1076"/>
      <c r="E842" s="1352"/>
      <c r="F842" s="1352"/>
      <c r="G842" s="1076"/>
      <c r="H842" s="1352"/>
      <c r="I842" s="1076"/>
      <c r="J842" s="1352"/>
      <c r="K842" s="1352"/>
      <c r="L842" s="1352"/>
      <c r="M842" s="1352"/>
      <c r="N842" s="1391"/>
      <c r="O842" s="1391"/>
      <c r="P842" s="1391"/>
      <c r="Q842" s="1622"/>
      <c r="R842" s="1531"/>
      <c r="S842" s="1479"/>
      <c r="T842" s="1531"/>
      <c r="U842" s="1479"/>
      <c r="V842" s="1531"/>
      <c r="W842" s="1531"/>
      <c r="X842" s="1531"/>
      <c r="Y842" s="1076" t="s">
        <v>230</v>
      </c>
      <c r="Z842" s="1076" t="s">
        <v>230</v>
      </c>
      <c r="AA842" s="1078" t="s">
        <v>230</v>
      </c>
      <c r="AB842" s="1076" t="s">
        <v>230</v>
      </c>
      <c r="AC842" s="1076" t="s">
        <v>230</v>
      </c>
      <c r="AD842" s="1076" t="s">
        <v>230</v>
      </c>
      <c r="AE842" s="1076" t="s">
        <v>1660</v>
      </c>
      <c r="AF842" s="1076" t="s">
        <v>1725</v>
      </c>
      <c r="AG842" s="1077" t="s">
        <v>230</v>
      </c>
      <c r="AH842" s="1078" t="s">
        <v>59</v>
      </c>
      <c r="AI842" s="479">
        <v>0.114</v>
      </c>
      <c r="AJ842" s="1396">
        <v>9343.9130000000005</v>
      </c>
      <c r="AK842" s="479">
        <v>2.2271792630136988</v>
      </c>
      <c r="AL842" s="479">
        <v>0.69119356438356161</v>
      </c>
      <c r="AM842" s="777">
        <v>2.9183728273972607</v>
      </c>
      <c r="AN842" s="479"/>
      <c r="AO842" s="479"/>
      <c r="AP842" s="479"/>
      <c r="AQ842" s="479"/>
      <c r="AR842" s="478"/>
      <c r="AS842" s="1531"/>
      <c r="AT842" s="1076"/>
      <c r="AU842" s="1352"/>
      <c r="AV842" s="1076"/>
      <c r="AW842" s="1076"/>
      <c r="AX842" s="1410"/>
      <c r="AY842" s="2401"/>
    </row>
    <row r="843" spans="1:51" s="8" customFormat="1" ht="15.95" customHeight="1" x14ac:dyDescent="0.25">
      <c r="A843" s="36"/>
      <c r="B843" s="2119"/>
      <c r="C843" s="990"/>
      <c r="D843" s="2119"/>
      <c r="E843" s="5"/>
      <c r="F843" s="5"/>
      <c r="G843" s="2119"/>
      <c r="H843" s="5"/>
      <c r="I843" s="2119"/>
      <c r="J843" s="5"/>
      <c r="K843" s="5"/>
      <c r="L843" s="5"/>
      <c r="M843" s="5"/>
      <c r="N843" s="328"/>
      <c r="O843" s="328"/>
      <c r="P843" s="328"/>
      <c r="Q843" s="1056"/>
      <c r="R843" s="448"/>
      <c r="S843" s="61"/>
      <c r="T843" s="448"/>
      <c r="U843" s="61"/>
      <c r="V843" s="448"/>
      <c r="W843" s="448"/>
      <c r="X843" s="448"/>
      <c r="Y843" s="2119" t="s">
        <v>230</v>
      </c>
      <c r="Z843" s="2119" t="s">
        <v>230</v>
      </c>
      <c r="AA843" s="1" t="s">
        <v>230</v>
      </c>
      <c r="AB843" s="2119" t="s">
        <v>230</v>
      </c>
      <c r="AC843" s="2119" t="s">
        <v>230</v>
      </c>
      <c r="AD843" s="2119" t="s">
        <v>230</v>
      </c>
      <c r="AE843" s="2119" t="s">
        <v>1660</v>
      </c>
      <c r="AF843" s="2119" t="s">
        <v>1726</v>
      </c>
      <c r="AG843" s="39" t="s">
        <v>230</v>
      </c>
      <c r="AH843" s="1" t="s">
        <v>59</v>
      </c>
      <c r="AI843" s="40">
        <v>0.114</v>
      </c>
      <c r="AJ843" s="1326">
        <v>5131.1836000000003</v>
      </c>
      <c r="AK843" s="40">
        <v>1.2230492416438357</v>
      </c>
      <c r="AL843" s="40">
        <v>0.37956700602739729</v>
      </c>
      <c r="AM843" s="41">
        <v>1.6026162476712329</v>
      </c>
      <c r="AN843" s="40"/>
      <c r="AO843" s="40"/>
      <c r="AP843" s="40"/>
      <c r="AQ843" s="40"/>
      <c r="AR843" s="2120"/>
      <c r="AS843" s="448"/>
      <c r="AT843" s="2119"/>
      <c r="AU843" s="5"/>
      <c r="AV843" s="2119"/>
      <c r="AW843" s="2119"/>
      <c r="AX843" s="46"/>
      <c r="AY843" s="2391"/>
    </row>
    <row r="844" spans="1:51" s="8" customFormat="1" ht="15.95" customHeight="1" x14ac:dyDescent="0.25">
      <c r="A844" s="36"/>
      <c r="B844" s="2119"/>
      <c r="C844" s="990"/>
      <c r="D844" s="2119"/>
      <c r="E844" s="5"/>
      <c r="F844" s="5"/>
      <c r="G844" s="2119"/>
      <c r="H844" s="5"/>
      <c r="I844" s="2119"/>
      <c r="J844" s="5"/>
      <c r="K844" s="5"/>
      <c r="L844" s="5"/>
      <c r="M844" s="5"/>
      <c r="N844" s="328"/>
      <c r="O844" s="328"/>
      <c r="P844" s="328"/>
      <c r="Q844" s="1056"/>
      <c r="R844" s="448"/>
      <c r="S844" s="61"/>
      <c r="T844" s="448"/>
      <c r="U844" s="61"/>
      <c r="V844" s="448"/>
      <c r="W844" s="448"/>
      <c r="X844" s="448"/>
      <c r="Y844" s="2119" t="s">
        <v>230</v>
      </c>
      <c r="Z844" s="2119" t="s">
        <v>230</v>
      </c>
      <c r="AA844" s="1" t="s">
        <v>230</v>
      </c>
      <c r="AB844" s="2119" t="s">
        <v>230</v>
      </c>
      <c r="AC844" s="2119" t="s">
        <v>230</v>
      </c>
      <c r="AD844" s="2119" t="s">
        <v>230</v>
      </c>
      <c r="AE844" s="2119" t="s">
        <v>1660</v>
      </c>
      <c r="AF844" s="2119" t="s">
        <v>1727</v>
      </c>
      <c r="AG844" s="39" t="s">
        <v>230</v>
      </c>
      <c r="AH844" s="1" t="s">
        <v>59</v>
      </c>
      <c r="AI844" s="40">
        <v>0.114</v>
      </c>
      <c r="AJ844" s="1326">
        <v>5278.1081000000004</v>
      </c>
      <c r="AK844" s="40">
        <v>1.2580696019178081</v>
      </c>
      <c r="AL844" s="40">
        <v>0.39043539369863017</v>
      </c>
      <c r="AM844" s="41">
        <v>1.6485049956164384</v>
      </c>
      <c r="AN844" s="40"/>
      <c r="AO844" s="40"/>
      <c r="AP844" s="40"/>
      <c r="AQ844" s="40"/>
      <c r="AR844" s="2120"/>
      <c r="AS844" s="448"/>
      <c r="AT844" s="2119"/>
      <c r="AU844" s="5"/>
      <c r="AV844" s="2119"/>
      <c r="AW844" s="2119"/>
      <c r="AX844" s="46"/>
      <c r="AY844" s="2391"/>
    </row>
    <row r="845" spans="1:51" s="8" customFormat="1" ht="15.95" customHeight="1" x14ac:dyDescent="0.25">
      <c r="A845" s="36"/>
      <c r="B845" s="2119"/>
      <c r="C845" s="990"/>
      <c r="D845" s="2119"/>
      <c r="E845" s="5"/>
      <c r="F845" s="5"/>
      <c r="G845" s="2119"/>
      <c r="H845" s="5"/>
      <c r="I845" s="2119"/>
      <c r="J845" s="5"/>
      <c r="K845" s="5"/>
      <c r="L845" s="5"/>
      <c r="M845" s="5"/>
      <c r="N845" s="328"/>
      <c r="O845" s="328"/>
      <c r="P845" s="328"/>
      <c r="Q845" s="1056"/>
      <c r="R845" s="448"/>
      <c r="S845" s="61"/>
      <c r="T845" s="448"/>
      <c r="U845" s="61"/>
      <c r="V845" s="448"/>
      <c r="W845" s="448"/>
      <c r="X845" s="448"/>
      <c r="Y845" s="2119" t="s">
        <v>230</v>
      </c>
      <c r="Z845" s="2119" t="s">
        <v>230</v>
      </c>
      <c r="AA845" s="1" t="s">
        <v>230</v>
      </c>
      <c r="AB845" s="2119" t="s">
        <v>230</v>
      </c>
      <c r="AC845" s="2119" t="s">
        <v>230</v>
      </c>
      <c r="AD845" s="2119" t="s">
        <v>230</v>
      </c>
      <c r="AE845" s="2119" t="s">
        <v>1660</v>
      </c>
      <c r="AF845" s="2119" t="s">
        <v>1728</v>
      </c>
      <c r="AG845" s="39" t="s">
        <v>230</v>
      </c>
      <c r="AH845" s="1" t="s">
        <v>59</v>
      </c>
      <c r="AI845" s="40">
        <v>0.114</v>
      </c>
      <c r="AJ845" s="1326">
        <v>8407.280999999999</v>
      </c>
      <c r="AK845" s="40">
        <v>2.0039272520547944</v>
      </c>
      <c r="AL845" s="40">
        <v>0.62190845753424651</v>
      </c>
      <c r="AM845" s="41">
        <v>2.6258357095890408</v>
      </c>
      <c r="AN845" s="40"/>
      <c r="AO845" s="40"/>
      <c r="AP845" s="40"/>
      <c r="AQ845" s="40"/>
      <c r="AR845" s="2120"/>
      <c r="AS845" s="448"/>
      <c r="AT845" s="2119"/>
      <c r="AU845" s="5"/>
      <c r="AV845" s="2119"/>
      <c r="AW845" s="2119"/>
      <c r="AX845" s="46"/>
      <c r="AY845" s="2391"/>
    </row>
    <row r="846" spans="1:51" s="1099" customFormat="1" ht="15.95" customHeight="1" x14ac:dyDescent="0.25">
      <c r="A846" s="1061"/>
      <c r="B846" s="2129"/>
      <c r="C846" s="1293"/>
      <c r="D846" s="2129"/>
      <c r="E846" s="1043"/>
      <c r="F846" s="1043"/>
      <c r="G846" s="2129"/>
      <c r="H846" s="1043"/>
      <c r="I846" s="2129"/>
      <c r="J846" s="1043"/>
      <c r="K846" s="1043"/>
      <c r="L846" s="1043"/>
      <c r="M846" s="1043"/>
      <c r="N846" s="1090"/>
      <c r="O846" s="1090"/>
      <c r="P846" s="1090"/>
      <c r="Q846" s="1091"/>
      <c r="R846" s="2123"/>
      <c r="S846" s="1089"/>
      <c r="T846" s="2123"/>
      <c r="U846" s="1089"/>
      <c r="V846" s="2123"/>
      <c r="W846" s="2123"/>
      <c r="X846" s="2123"/>
      <c r="Y846" s="2129" t="s">
        <v>230</v>
      </c>
      <c r="Z846" s="2129" t="s">
        <v>230</v>
      </c>
      <c r="AA846" s="754" t="s">
        <v>230</v>
      </c>
      <c r="AB846" s="2129" t="s">
        <v>230</v>
      </c>
      <c r="AC846" s="2129" t="s">
        <v>230</v>
      </c>
      <c r="AD846" s="2129" t="s">
        <v>230</v>
      </c>
      <c r="AE846" s="2129" t="s">
        <v>22634</v>
      </c>
      <c r="AF846" s="2129" t="s">
        <v>1729</v>
      </c>
      <c r="AG846" s="2130" t="s">
        <v>22635</v>
      </c>
      <c r="AH846" s="754" t="s">
        <v>22636</v>
      </c>
      <c r="AI846" s="2121">
        <v>1.1399999999999999</v>
      </c>
      <c r="AJ846" s="2121">
        <v>52</v>
      </c>
      <c r="AK846" s="378">
        <f>AJ846*AI846/365</f>
        <v>0.16241095890410956</v>
      </c>
      <c r="AL846" s="378">
        <v>0</v>
      </c>
      <c r="AM846" s="380">
        <f>SUBTOTAL(9,AK846:AL846)</f>
        <v>0.16241095890410956</v>
      </c>
      <c r="AN846" s="378"/>
      <c r="AO846" s="378"/>
      <c r="AP846" s="378"/>
      <c r="AQ846" s="378"/>
      <c r="AR846" s="2121"/>
      <c r="AS846" s="2123"/>
      <c r="AT846" s="2129"/>
      <c r="AU846" s="1043"/>
      <c r="AV846" s="2129"/>
      <c r="AW846" s="2129"/>
      <c r="AX846" s="2460" t="s">
        <v>22637</v>
      </c>
      <c r="AY846" s="2401"/>
    </row>
    <row r="847" spans="1:51" s="8" customFormat="1" ht="15.95" customHeight="1" x14ac:dyDescent="0.25">
      <c r="A847" s="36"/>
      <c r="B847" s="2119"/>
      <c r="C847" s="990"/>
      <c r="D847" s="2119"/>
      <c r="E847" s="5"/>
      <c r="F847" s="5"/>
      <c r="G847" s="2119"/>
      <c r="H847" s="5"/>
      <c r="I847" s="2119"/>
      <c r="J847" s="5"/>
      <c r="K847" s="5"/>
      <c r="L847" s="5"/>
      <c r="M847" s="5"/>
      <c r="N847" s="328"/>
      <c r="O847" s="328"/>
      <c r="P847" s="328"/>
      <c r="Q847" s="1056"/>
      <c r="R847" s="448"/>
      <c r="S847" s="61"/>
      <c r="T847" s="448"/>
      <c r="U847" s="61"/>
      <c r="V847" s="448"/>
      <c r="W847" s="448"/>
      <c r="X847" s="448"/>
      <c r="Y847" s="2119" t="s">
        <v>230</v>
      </c>
      <c r="Z847" s="2119" t="s">
        <v>230</v>
      </c>
      <c r="AA847" s="1" t="s">
        <v>230</v>
      </c>
      <c r="AB847" s="2119" t="s">
        <v>230</v>
      </c>
      <c r="AC847" s="2119" t="s">
        <v>230</v>
      </c>
      <c r="AD847" s="2119" t="s">
        <v>230</v>
      </c>
      <c r="AE847" s="2119" t="s">
        <v>1660</v>
      </c>
      <c r="AF847" s="2119" t="s">
        <v>1730</v>
      </c>
      <c r="AG847" s="39">
        <v>1145030000390</v>
      </c>
      <c r="AH847" s="1" t="s">
        <v>1650</v>
      </c>
      <c r="AI847" s="2120">
        <v>0.87</v>
      </c>
      <c r="AJ847" s="37">
        <v>22</v>
      </c>
      <c r="AK847" s="40">
        <f>AJ847*AI847/365</f>
        <v>5.2438356164383561E-2</v>
      </c>
      <c r="AL847" s="40">
        <v>0</v>
      </c>
      <c r="AM847" s="41">
        <f>SUBTOTAL(9,AK847:AL847)</f>
        <v>5.2438356164383561E-2</v>
      </c>
      <c r="AN847" s="40"/>
      <c r="AO847" s="40"/>
      <c r="AP847" s="40"/>
      <c r="AQ847" s="40"/>
      <c r="AR847" s="2120"/>
      <c r="AS847" s="448"/>
      <c r="AT847" s="2119"/>
      <c r="AU847" s="5"/>
      <c r="AV847" s="2119"/>
      <c r="AW847" s="2119"/>
      <c r="AX847" s="46"/>
      <c r="AY847" s="2391"/>
    </row>
    <row r="848" spans="1:51" s="1099" customFormat="1" ht="15.95" customHeight="1" x14ac:dyDescent="0.25">
      <c r="A848" s="1061"/>
      <c r="B848" s="2129"/>
      <c r="C848" s="1293"/>
      <c r="D848" s="2129"/>
      <c r="E848" s="1043"/>
      <c r="F848" s="1043"/>
      <c r="G848" s="2129"/>
      <c r="H848" s="1043"/>
      <c r="I848" s="2129"/>
      <c r="J848" s="1043"/>
      <c r="K848" s="1043"/>
      <c r="L848" s="1043"/>
      <c r="M848" s="1043"/>
      <c r="N848" s="1090"/>
      <c r="O848" s="1090"/>
      <c r="P848" s="1090"/>
      <c r="Q848" s="1091"/>
      <c r="R848" s="2123"/>
      <c r="S848" s="1089"/>
      <c r="T848" s="2123"/>
      <c r="U848" s="1089"/>
      <c r="V848" s="2123"/>
      <c r="W848" s="2123"/>
      <c r="X848" s="2123"/>
      <c r="Y848" s="2119" t="s">
        <v>230</v>
      </c>
      <c r="Z848" s="2119" t="s">
        <v>230</v>
      </c>
      <c r="AA848" s="2119" t="s">
        <v>230</v>
      </c>
      <c r="AB848" s="2119" t="s">
        <v>230</v>
      </c>
      <c r="AC848" s="2129" t="s">
        <v>21961</v>
      </c>
      <c r="AD848" s="1383" t="s">
        <v>21962</v>
      </c>
      <c r="AE848" s="2129" t="s">
        <v>21963</v>
      </c>
      <c r="AF848" s="2129" t="s">
        <v>21964</v>
      </c>
      <c r="AG848" s="2130" t="s">
        <v>21965</v>
      </c>
      <c r="AH848" s="754" t="s">
        <v>21674</v>
      </c>
      <c r="AI848" s="2121">
        <v>0.01</v>
      </c>
      <c r="AJ848" s="2121">
        <v>9000</v>
      </c>
      <c r="AK848" s="378">
        <f>AJ848*AI848/365</f>
        <v>0.24657534246575341</v>
      </c>
      <c r="AL848" s="378">
        <v>0</v>
      </c>
      <c r="AM848" s="380">
        <f>SUM(AK848:AL848)</f>
        <v>0.24657534246575341</v>
      </c>
      <c r="AN848" s="378"/>
      <c r="AO848" s="378"/>
      <c r="AP848" s="378"/>
      <c r="AQ848" s="378"/>
      <c r="AR848" s="2121"/>
      <c r="AS848" s="2123"/>
      <c r="AT848" s="2129"/>
      <c r="AU848" s="1043"/>
      <c r="AV848" s="2129"/>
      <c r="AW848" s="2129"/>
      <c r="AX848" s="2500" t="s">
        <v>21966</v>
      </c>
      <c r="AY848" s="2401"/>
    </row>
    <row r="849" spans="1:51" s="8" customFormat="1" ht="15.95" customHeight="1" x14ac:dyDescent="0.25">
      <c r="A849" s="36"/>
      <c r="B849" s="2119"/>
      <c r="C849" s="990"/>
      <c r="D849" s="2119"/>
      <c r="E849" s="5"/>
      <c r="F849" s="5"/>
      <c r="G849" s="2119"/>
      <c r="H849" s="5"/>
      <c r="I849" s="2119"/>
      <c r="J849" s="5"/>
      <c r="K849" s="5"/>
      <c r="L849" s="5"/>
      <c r="M849" s="5"/>
      <c r="N849" s="328"/>
      <c r="O849" s="328"/>
      <c r="P849" s="328"/>
      <c r="Q849" s="1056"/>
      <c r="R849" s="448"/>
      <c r="S849" s="61"/>
      <c r="T849" s="448"/>
      <c r="U849" s="61"/>
      <c r="V849" s="448"/>
      <c r="W849" s="448"/>
      <c r="X849" s="448"/>
      <c r="Y849" s="2119" t="s">
        <v>230</v>
      </c>
      <c r="Z849" s="2119" t="s">
        <v>230</v>
      </c>
      <c r="AA849" s="2119" t="s">
        <v>230</v>
      </c>
      <c r="AB849" s="2119" t="s">
        <v>230</v>
      </c>
      <c r="AC849" s="2129" t="s">
        <v>6140</v>
      </c>
      <c r="AD849" s="1549" t="s">
        <v>6141</v>
      </c>
      <c r="AE849" s="2129" t="s">
        <v>23868</v>
      </c>
      <c r="AF849" s="2129" t="s">
        <v>21183</v>
      </c>
      <c r="AG849" s="2130" t="s">
        <v>21125</v>
      </c>
      <c r="AH849" s="2129" t="s">
        <v>21135</v>
      </c>
      <c r="AI849" s="2121">
        <v>0.87</v>
      </c>
      <c r="AJ849" s="37">
        <v>1</v>
      </c>
      <c r="AK849" s="40">
        <f>AJ849*AI849/365</f>
        <v>2.3835616438356165E-3</v>
      </c>
      <c r="AL849" s="40">
        <v>0</v>
      </c>
      <c r="AM849" s="41">
        <f>SUBTOTAL(9,AK849:AL849)</f>
        <v>2.3835616438356165E-3</v>
      </c>
      <c r="AN849" s="40"/>
      <c r="AO849" s="40"/>
      <c r="AP849" s="40"/>
      <c r="AQ849" s="40"/>
      <c r="AR849" s="2120"/>
      <c r="AS849" s="448"/>
      <c r="AT849" s="2119"/>
      <c r="AU849" s="5"/>
      <c r="AV849" s="2119"/>
      <c r="AW849" s="2119"/>
      <c r="AX849" s="2460" t="s">
        <v>21177</v>
      </c>
      <c r="AY849" s="2391"/>
    </row>
    <row r="850" spans="1:51" s="1099" customFormat="1" ht="15.95" customHeight="1" x14ac:dyDescent="0.25">
      <c r="A850" s="1061"/>
      <c r="B850" s="2129"/>
      <c r="C850" s="1293"/>
      <c r="D850" s="2129"/>
      <c r="E850" s="1043"/>
      <c r="F850" s="1043"/>
      <c r="G850" s="2129"/>
      <c r="H850" s="1043"/>
      <c r="I850" s="2129"/>
      <c r="J850" s="1043"/>
      <c r="K850" s="1043"/>
      <c r="L850" s="1043"/>
      <c r="M850" s="1043"/>
      <c r="N850" s="1090"/>
      <c r="O850" s="1090"/>
      <c r="P850" s="1090"/>
      <c r="Q850" s="1091"/>
      <c r="R850" s="2123"/>
      <c r="S850" s="1089"/>
      <c r="T850" s="2123"/>
      <c r="U850" s="1089"/>
      <c r="V850" s="2123"/>
      <c r="W850" s="2123"/>
      <c r="X850" s="2123"/>
      <c r="Y850" s="2129" t="s">
        <v>230</v>
      </c>
      <c r="Z850" s="2129" t="s">
        <v>230</v>
      </c>
      <c r="AA850" s="754" t="s">
        <v>230</v>
      </c>
      <c r="AB850" s="2129" t="s">
        <v>23870</v>
      </c>
      <c r="AC850" s="2129" t="s">
        <v>230</v>
      </c>
      <c r="AD850" s="2129" t="s">
        <v>230</v>
      </c>
      <c r="AE850" s="2129" t="s">
        <v>23869</v>
      </c>
      <c r="AF850" s="2129" t="s">
        <v>23900</v>
      </c>
      <c r="AG850" s="2127" t="s">
        <v>230</v>
      </c>
      <c r="AH850" s="2129" t="s">
        <v>59</v>
      </c>
      <c r="AI850" s="378">
        <v>0.114</v>
      </c>
      <c r="AJ850" s="2121">
        <v>1158.5999999999999</v>
      </c>
      <c r="AK850" s="378">
        <f>AJ850*0.086/365</f>
        <v>0.27298520547945204</v>
      </c>
      <c r="AL850" s="378">
        <f>AJ850*0.028/365</f>
        <v>8.8878904109589027E-2</v>
      </c>
      <c r="AM850" s="380">
        <f>SUM(AK850:AL850)</f>
        <v>0.36186410958904108</v>
      </c>
      <c r="AN850" s="378"/>
      <c r="AO850" s="378"/>
      <c r="AP850" s="378"/>
      <c r="AQ850" s="378"/>
      <c r="AR850" s="2121"/>
      <c r="AS850" s="2123"/>
      <c r="AT850" s="2129"/>
      <c r="AU850" s="1043"/>
      <c r="AV850" s="2129"/>
      <c r="AW850" s="2129"/>
      <c r="AX850" s="2460" t="s">
        <v>23871</v>
      </c>
      <c r="AY850" s="2401"/>
    </row>
    <row r="851" spans="1:51" s="1099" customFormat="1" ht="15.95" customHeight="1" x14ac:dyDescent="0.25">
      <c r="A851" s="1061"/>
      <c r="B851" s="2129"/>
      <c r="C851" s="1293"/>
      <c r="D851" s="2129"/>
      <c r="E851" s="1043"/>
      <c r="F851" s="1043"/>
      <c r="G851" s="2129"/>
      <c r="H851" s="1043"/>
      <c r="I851" s="2129"/>
      <c r="J851" s="1043"/>
      <c r="K851" s="1043"/>
      <c r="L851" s="1043"/>
      <c r="M851" s="1043"/>
      <c r="N851" s="1090"/>
      <c r="O851" s="1090"/>
      <c r="P851" s="1090"/>
      <c r="Q851" s="1091"/>
      <c r="R851" s="2123"/>
      <c r="S851" s="1089"/>
      <c r="T851" s="2123"/>
      <c r="U851" s="1089"/>
      <c r="V851" s="2123"/>
      <c r="W851" s="2123"/>
      <c r="X851" s="2123"/>
      <c r="Y851" s="2129" t="s">
        <v>230</v>
      </c>
      <c r="Z851" s="2129" t="s">
        <v>230</v>
      </c>
      <c r="AA851" s="754" t="s">
        <v>230</v>
      </c>
      <c r="AB851" s="2129" t="s">
        <v>23870</v>
      </c>
      <c r="AC851" s="2129" t="s">
        <v>230</v>
      </c>
      <c r="AD851" s="2129" t="s">
        <v>230</v>
      </c>
      <c r="AE851" s="2129" t="s">
        <v>23869</v>
      </c>
      <c r="AF851" s="2129" t="s">
        <v>23901</v>
      </c>
      <c r="AG851" s="2127" t="s">
        <v>230</v>
      </c>
      <c r="AH851" s="2129" t="s">
        <v>59</v>
      </c>
      <c r="AI851" s="378">
        <v>0.114</v>
      </c>
      <c r="AJ851" s="2121">
        <v>1102.3</v>
      </c>
      <c r="AK851" s="378">
        <f t="shared" ref="AK851:AK853" si="78">AJ851*0.086/365</f>
        <v>0.25972000000000001</v>
      </c>
      <c r="AL851" s="378">
        <f t="shared" ref="AL851:AL853" si="79">AJ851*0.028/365</f>
        <v>8.4559999999999996E-2</v>
      </c>
      <c r="AM851" s="380">
        <f t="shared" ref="AM851:AM853" si="80">SUM(AK851:AL851)</f>
        <v>0.34428000000000003</v>
      </c>
      <c r="AN851" s="378"/>
      <c r="AO851" s="378"/>
      <c r="AP851" s="378"/>
      <c r="AQ851" s="378"/>
      <c r="AR851" s="2121"/>
      <c r="AS851" s="2123"/>
      <c r="AT851" s="2129"/>
      <c r="AU851" s="1043"/>
      <c r="AV851" s="2129"/>
      <c r="AW851" s="2129"/>
      <c r="AX851" s="2460" t="s">
        <v>23871</v>
      </c>
      <c r="AY851" s="2401"/>
    </row>
    <row r="852" spans="1:51" s="1099" customFormat="1" ht="15.95" customHeight="1" x14ac:dyDescent="0.25">
      <c r="A852" s="1061"/>
      <c r="B852" s="2129"/>
      <c r="C852" s="1293"/>
      <c r="D852" s="2129"/>
      <c r="E852" s="1043"/>
      <c r="F852" s="1043"/>
      <c r="G852" s="2129"/>
      <c r="H852" s="1043"/>
      <c r="I852" s="2129"/>
      <c r="J852" s="1043"/>
      <c r="K852" s="1043"/>
      <c r="L852" s="1043"/>
      <c r="M852" s="1043"/>
      <c r="N852" s="1090"/>
      <c r="O852" s="1090"/>
      <c r="P852" s="1090"/>
      <c r="Q852" s="1091"/>
      <c r="R852" s="2123"/>
      <c r="S852" s="1089"/>
      <c r="T852" s="2123"/>
      <c r="U852" s="1089"/>
      <c r="V852" s="2123"/>
      <c r="W852" s="2123"/>
      <c r="X852" s="2123"/>
      <c r="Y852" s="2129" t="s">
        <v>230</v>
      </c>
      <c r="Z852" s="2129" t="s">
        <v>230</v>
      </c>
      <c r="AA852" s="754" t="s">
        <v>230</v>
      </c>
      <c r="AB852" s="2129" t="s">
        <v>23870</v>
      </c>
      <c r="AC852" s="2129" t="s">
        <v>230</v>
      </c>
      <c r="AD852" s="2129" t="s">
        <v>230</v>
      </c>
      <c r="AE852" s="2129" t="s">
        <v>23869</v>
      </c>
      <c r="AF852" s="2129" t="s">
        <v>23902</v>
      </c>
      <c r="AG852" s="2127" t="s">
        <v>230</v>
      </c>
      <c r="AH852" s="2129" t="s">
        <v>59</v>
      </c>
      <c r="AI852" s="378">
        <v>0.114</v>
      </c>
      <c r="AJ852" s="2121">
        <v>1801</v>
      </c>
      <c r="AK852" s="378">
        <f t="shared" si="78"/>
        <v>0.42434520547945204</v>
      </c>
      <c r="AL852" s="378">
        <f t="shared" si="79"/>
        <v>0.13815890410958906</v>
      </c>
      <c r="AM852" s="380">
        <f t="shared" si="80"/>
        <v>0.56250410958904107</v>
      </c>
      <c r="AN852" s="378"/>
      <c r="AO852" s="378"/>
      <c r="AP852" s="378"/>
      <c r="AQ852" s="378"/>
      <c r="AR852" s="2121"/>
      <c r="AS852" s="2123"/>
      <c r="AT852" s="2129"/>
      <c r="AU852" s="1043"/>
      <c r="AV852" s="2129"/>
      <c r="AW852" s="2129"/>
      <c r="AX852" s="2460" t="s">
        <v>23871</v>
      </c>
      <c r="AY852" s="2401"/>
    </row>
    <row r="853" spans="1:51" s="1099" customFormat="1" ht="15.95" customHeight="1" x14ac:dyDescent="0.25">
      <c r="A853" s="781"/>
      <c r="B853" s="782"/>
      <c r="C853" s="1314"/>
      <c r="D853" s="782"/>
      <c r="E853" s="1015"/>
      <c r="F853" s="1015"/>
      <c r="G853" s="782"/>
      <c r="H853" s="1015"/>
      <c r="I853" s="782"/>
      <c r="J853" s="1015"/>
      <c r="K853" s="1015"/>
      <c r="L853" s="1015"/>
      <c r="M853" s="1015"/>
      <c r="N853" s="1315"/>
      <c r="O853" s="1315"/>
      <c r="P853" s="1315"/>
      <c r="Q853" s="1316"/>
      <c r="R853" s="783"/>
      <c r="S853" s="1195"/>
      <c r="T853" s="783"/>
      <c r="U853" s="1195"/>
      <c r="V853" s="783"/>
      <c r="W853" s="783"/>
      <c r="X853" s="783"/>
      <c r="Y853" s="782" t="s">
        <v>230</v>
      </c>
      <c r="Z853" s="782" t="s">
        <v>230</v>
      </c>
      <c r="AA853" s="784" t="s">
        <v>230</v>
      </c>
      <c r="AB853" s="782" t="s">
        <v>23870</v>
      </c>
      <c r="AC853" s="782" t="s">
        <v>230</v>
      </c>
      <c r="AD853" s="782" t="s">
        <v>230</v>
      </c>
      <c r="AE853" s="782" t="s">
        <v>23904</v>
      </c>
      <c r="AF853" s="782" t="s">
        <v>23903</v>
      </c>
      <c r="AG853" s="2124" t="s">
        <v>230</v>
      </c>
      <c r="AH853" s="782" t="s">
        <v>59</v>
      </c>
      <c r="AI853" s="430">
        <v>0.114</v>
      </c>
      <c r="AJ853" s="2122">
        <v>1353.7</v>
      </c>
      <c r="AK853" s="430">
        <f t="shared" si="78"/>
        <v>0.31895397260273972</v>
      </c>
      <c r="AL853" s="430">
        <f t="shared" si="79"/>
        <v>0.1038454794520548</v>
      </c>
      <c r="AM853" s="1111">
        <f t="shared" si="80"/>
        <v>0.42279945205479452</v>
      </c>
      <c r="AN853" s="430"/>
      <c r="AO853" s="430"/>
      <c r="AP853" s="430"/>
      <c r="AQ853" s="430"/>
      <c r="AR853" s="2122"/>
      <c r="AS853" s="783"/>
      <c r="AT853" s="782"/>
      <c r="AU853" s="1015"/>
      <c r="AV853" s="782"/>
      <c r="AW853" s="782"/>
      <c r="AX853" s="2459" t="s">
        <v>23871</v>
      </c>
      <c r="AY853" s="2401"/>
    </row>
    <row r="854" spans="1:51" s="55" customFormat="1" ht="15.95" customHeight="1" x14ac:dyDescent="0.2">
      <c r="A854" s="182">
        <v>144</v>
      </c>
      <c r="B854" s="170" t="s">
        <v>54</v>
      </c>
      <c r="C854" s="989" t="s">
        <v>59</v>
      </c>
      <c r="D854" s="166" t="s">
        <v>19173</v>
      </c>
      <c r="E854" s="198" t="s">
        <v>1732</v>
      </c>
      <c r="F854" s="198" t="s">
        <v>1697</v>
      </c>
      <c r="G854" s="166"/>
      <c r="H854" s="198" t="s">
        <v>219</v>
      </c>
      <c r="I854" s="166" t="s">
        <v>220</v>
      </c>
      <c r="J854" s="198" t="s">
        <v>221</v>
      </c>
      <c r="K854" s="166" t="s">
        <v>484</v>
      </c>
      <c r="L854" s="198" t="s">
        <v>317</v>
      </c>
      <c r="M854" s="198" t="s">
        <v>317</v>
      </c>
      <c r="N854" s="199">
        <v>15</v>
      </c>
      <c r="O854" s="199">
        <v>15</v>
      </c>
      <c r="P854" s="199">
        <v>225</v>
      </c>
      <c r="Q854" s="1012">
        <v>6</v>
      </c>
      <c r="R854" s="183"/>
      <c r="S854" s="223">
        <v>2</v>
      </c>
      <c r="T854" s="183"/>
      <c r="U854" s="223">
        <v>1</v>
      </c>
      <c r="V854" s="918"/>
      <c r="W854" s="183">
        <v>0</v>
      </c>
      <c r="X854" s="183">
        <v>0</v>
      </c>
      <c r="Y854" s="198" t="s">
        <v>62</v>
      </c>
      <c r="Z854" s="170" t="s">
        <v>1600</v>
      </c>
      <c r="AA854" s="197" t="s">
        <v>1614</v>
      </c>
      <c r="AB854" s="166" t="s">
        <v>1602</v>
      </c>
      <c r="AC854" s="166" t="s">
        <v>1603</v>
      </c>
      <c r="AD854" s="166" t="s">
        <v>1604</v>
      </c>
      <c r="AE854" s="166" t="s">
        <v>1733</v>
      </c>
      <c r="AF854" s="166" t="s">
        <v>549</v>
      </c>
      <c r="AG854" s="165" t="s">
        <v>230</v>
      </c>
      <c r="AH854" s="203" t="s">
        <v>59</v>
      </c>
      <c r="AI854" s="167">
        <v>0.114</v>
      </c>
      <c r="AJ854" s="168">
        <v>3399.85</v>
      </c>
      <c r="AK854" s="167">
        <v>0.81037520547945208</v>
      </c>
      <c r="AL854" s="167">
        <v>0.25149575342465752</v>
      </c>
      <c r="AM854" s="187">
        <f>AK854+AL854</f>
        <v>1.0618709589041095</v>
      </c>
      <c r="AN854" s="167">
        <f>SUM(AK854:AK863)</f>
        <v>6.0598602657534242</v>
      </c>
      <c r="AO854" s="167">
        <f>SUM(AL854:AL863)</f>
        <v>1.7875428410958902</v>
      </c>
      <c r="AP854" s="167">
        <f>AN854+AO854</f>
        <v>7.8474031068493142</v>
      </c>
      <c r="AQ854" s="167">
        <f>AP854*30</f>
        <v>235.42209320547943</v>
      </c>
      <c r="AR854" s="193" t="s">
        <v>231</v>
      </c>
      <c r="AS854" s="194"/>
      <c r="AT854" s="166" t="s">
        <v>232</v>
      </c>
      <c r="AU854" s="198" t="s">
        <v>59</v>
      </c>
      <c r="AV854" s="280" t="s">
        <v>1734</v>
      </c>
      <c r="AW854" s="166" t="s">
        <v>1122</v>
      </c>
      <c r="AX854" s="46"/>
      <c r="AY854" s="2391"/>
    </row>
    <row r="855" spans="1:51" s="8" customFormat="1" ht="15.95" customHeight="1" x14ac:dyDescent="0.25">
      <c r="A855" s="112"/>
      <c r="B855" s="113"/>
      <c r="C855" s="992"/>
      <c r="D855" s="113"/>
      <c r="E855" s="130"/>
      <c r="F855" s="130"/>
      <c r="G855" s="113"/>
      <c r="H855" s="130"/>
      <c r="I855" s="113"/>
      <c r="J855" s="130"/>
      <c r="K855" s="130"/>
      <c r="L855" s="130"/>
      <c r="M855" s="130"/>
      <c r="N855" s="329"/>
      <c r="O855" s="329"/>
      <c r="P855" s="329"/>
      <c r="Q855" s="1071"/>
      <c r="R855" s="114"/>
      <c r="S855" s="131"/>
      <c r="T855" s="114"/>
      <c r="U855" s="131"/>
      <c r="V855" s="114"/>
      <c r="W855" s="114"/>
      <c r="X855" s="114"/>
      <c r="Y855" s="113" t="s">
        <v>230</v>
      </c>
      <c r="Z855" s="113" t="s">
        <v>230</v>
      </c>
      <c r="AA855" s="132" t="s">
        <v>230</v>
      </c>
      <c r="AB855" s="113" t="s">
        <v>230</v>
      </c>
      <c r="AC855" s="113" t="s">
        <v>230</v>
      </c>
      <c r="AD855" s="113" t="s">
        <v>230</v>
      </c>
      <c r="AE855" s="113" t="s">
        <v>1733</v>
      </c>
      <c r="AF855" s="113" t="s">
        <v>551</v>
      </c>
      <c r="AG855" s="115" t="s">
        <v>230</v>
      </c>
      <c r="AH855" s="132" t="s">
        <v>59</v>
      </c>
      <c r="AI855" s="116">
        <v>0.114</v>
      </c>
      <c r="AJ855" s="117">
        <v>3405.4760000000001</v>
      </c>
      <c r="AK855" s="116">
        <v>0.811716197260274</v>
      </c>
      <c r="AL855" s="116">
        <v>0.2519119232876712</v>
      </c>
      <c r="AM855" s="119">
        <v>1.0636281205479452</v>
      </c>
      <c r="AN855" s="116"/>
      <c r="AO855" s="116"/>
      <c r="AP855" s="116"/>
      <c r="AQ855" s="116"/>
      <c r="AR855" s="118"/>
      <c r="AS855" s="114"/>
      <c r="AT855" s="113"/>
      <c r="AU855" s="130"/>
      <c r="AV855" s="113"/>
      <c r="AW855" s="113"/>
      <c r="AX855" s="44"/>
      <c r="AY855" s="2391"/>
    </row>
    <row r="856" spans="1:51" s="8" customFormat="1" ht="15.95" customHeight="1" x14ac:dyDescent="0.25">
      <c r="A856" s="36"/>
      <c r="B856" s="2119"/>
      <c r="C856" s="990"/>
      <c r="D856" s="2119"/>
      <c r="E856" s="5"/>
      <c r="F856" s="5"/>
      <c r="G856" s="2119"/>
      <c r="H856" s="5"/>
      <c r="I856" s="2119"/>
      <c r="J856" s="5"/>
      <c r="K856" s="5"/>
      <c r="L856" s="5"/>
      <c r="M856" s="5"/>
      <c r="N856" s="328"/>
      <c r="O856" s="328"/>
      <c r="P856" s="328"/>
      <c r="Q856" s="1056"/>
      <c r="R856" s="448"/>
      <c r="S856" s="61"/>
      <c r="T856" s="448"/>
      <c r="U856" s="61"/>
      <c r="V856" s="448"/>
      <c r="W856" s="448"/>
      <c r="X856" s="448"/>
      <c r="Y856" s="2119" t="s">
        <v>230</v>
      </c>
      <c r="Z856" s="2119" t="s">
        <v>230</v>
      </c>
      <c r="AA856" s="1" t="s">
        <v>230</v>
      </c>
      <c r="AB856" s="2119" t="s">
        <v>230</v>
      </c>
      <c r="AC856" s="2119" t="s">
        <v>230</v>
      </c>
      <c r="AD856" s="2119" t="s">
        <v>230</v>
      </c>
      <c r="AE856" s="2119" t="s">
        <v>1733</v>
      </c>
      <c r="AF856" s="2119" t="s">
        <v>520</v>
      </c>
      <c r="AG856" s="39" t="s">
        <v>230</v>
      </c>
      <c r="AH856" s="1" t="s">
        <v>59</v>
      </c>
      <c r="AI856" s="40">
        <v>0.114</v>
      </c>
      <c r="AJ856" s="1326">
        <v>3326.3239999999996</v>
      </c>
      <c r="AK856" s="40">
        <v>0.79284983013698618</v>
      </c>
      <c r="AL856" s="40">
        <v>0.24605684383561641</v>
      </c>
      <c r="AM856" s="41">
        <v>1.0389066739726025</v>
      </c>
      <c r="AN856" s="40"/>
      <c r="AO856" s="40"/>
      <c r="AP856" s="40"/>
      <c r="AQ856" s="40"/>
      <c r="AR856" s="2120"/>
      <c r="AS856" s="448"/>
      <c r="AT856" s="2119"/>
      <c r="AU856" s="5"/>
      <c r="AV856" s="2119"/>
      <c r="AW856" s="2119"/>
      <c r="AX856" s="46"/>
      <c r="AY856" s="2391"/>
    </row>
    <row r="857" spans="1:51" s="8" customFormat="1" ht="15.95" customHeight="1" x14ac:dyDescent="0.25">
      <c r="A857" s="36"/>
      <c r="B857" s="2119"/>
      <c r="C857" s="990"/>
      <c r="D857" s="2119"/>
      <c r="E857" s="5"/>
      <c r="F857" s="5"/>
      <c r="G857" s="2119"/>
      <c r="H857" s="5"/>
      <c r="I857" s="2119"/>
      <c r="J857" s="5"/>
      <c r="K857" s="5"/>
      <c r="L857" s="5"/>
      <c r="M857" s="5"/>
      <c r="N857" s="328"/>
      <c r="O857" s="328"/>
      <c r="P857" s="328"/>
      <c r="Q857" s="1056"/>
      <c r="R857" s="448"/>
      <c r="S857" s="61"/>
      <c r="T857" s="448"/>
      <c r="U857" s="61"/>
      <c r="V857" s="448"/>
      <c r="W857" s="448"/>
      <c r="X857" s="448"/>
      <c r="Y857" s="2119" t="s">
        <v>230</v>
      </c>
      <c r="Z857" s="2119" t="s">
        <v>230</v>
      </c>
      <c r="AA857" s="1" t="s">
        <v>230</v>
      </c>
      <c r="AB857" s="2119" t="s">
        <v>230</v>
      </c>
      <c r="AC857" s="2119" t="s">
        <v>230</v>
      </c>
      <c r="AD857" s="2119" t="s">
        <v>230</v>
      </c>
      <c r="AE857" s="2119" t="s">
        <v>1733</v>
      </c>
      <c r="AF857" s="2119" t="s">
        <v>1617</v>
      </c>
      <c r="AG857" s="39" t="s">
        <v>230</v>
      </c>
      <c r="AH857" s="1" t="s">
        <v>59</v>
      </c>
      <c r="AI857" s="40">
        <v>0.114</v>
      </c>
      <c r="AJ857" s="1326">
        <v>3302.268</v>
      </c>
      <c r="AK857" s="40">
        <v>0.78711593424657522</v>
      </c>
      <c r="AL857" s="40">
        <v>0.24427735890410959</v>
      </c>
      <c r="AM857" s="41">
        <v>1.0313932931506848</v>
      </c>
      <c r="AN857" s="40"/>
      <c r="AO857" s="40"/>
      <c r="AP857" s="40"/>
      <c r="AQ857" s="40"/>
      <c r="AR857" s="2120"/>
      <c r="AS857" s="448"/>
      <c r="AT857" s="2119"/>
      <c r="AU857" s="5"/>
      <c r="AV857" s="2119"/>
      <c r="AW857" s="2119"/>
      <c r="AX857" s="46"/>
      <c r="AY857" s="2391"/>
    </row>
    <row r="858" spans="1:51" s="8" customFormat="1" ht="15.95" customHeight="1" x14ac:dyDescent="0.25">
      <c r="A858" s="36"/>
      <c r="B858" s="2119"/>
      <c r="C858" s="990"/>
      <c r="D858" s="2119"/>
      <c r="E858" s="5"/>
      <c r="F858" s="5"/>
      <c r="G858" s="2119"/>
      <c r="H858" s="5"/>
      <c r="I858" s="2119"/>
      <c r="J858" s="5"/>
      <c r="K858" s="5"/>
      <c r="L858" s="5"/>
      <c r="M858" s="5"/>
      <c r="N858" s="328"/>
      <c r="O858" s="328"/>
      <c r="P858" s="328"/>
      <c r="Q858" s="1056"/>
      <c r="R858" s="448"/>
      <c r="S858" s="61"/>
      <c r="T858" s="448"/>
      <c r="U858" s="61"/>
      <c r="V858" s="448"/>
      <c r="W858" s="448"/>
      <c r="X858" s="448"/>
      <c r="Y858" s="2119" t="s">
        <v>230</v>
      </c>
      <c r="Z858" s="2119" t="s">
        <v>230</v>
      </c>
      <c r="AA858" s="1" t="s">
        <v>230</v>
      </c>
      <c r="AB858" s="2119" t="s">
        <v>230</v>
      </c>
      <c r="AC858" s="2119" t="s">
        <v>230</v>
      </c>
      <c r="AD858" s="2119" t="s">
        <v>230</v>
      </c>
      <c r="AE858" s="2119" t="s">
        <v>1733</v>
      </c>
      <c r="AF858" s="2119" t="s">
        <v>569</v>
      </c>
      <c r="AG858" s="39" t="s">
        <v>230</v>
      </c>
      <c r="AH858" s="1" t="s">
        <v>59</v>
      </c>
      <c r="AI858" s="40">
        <v>0.114</v>
      </c>
      <c r="AJ858" s="1326">
        <v>3362.02</v>
      </c>
      <c r="AK858" s="40">
        <v>0.80135819178082179</v>
      </c>
      <c r="AL858" s="40">
        <v>0.24869736986301369</v>
      </c>
      <c r="AM858" s="41">
        <v>1.0500555616438354</v>
      </c>
      <c r="AN858" s="40"/>
      <c r="AO858" s="40"/>
      <c r="AP858" s="40"/>
      <c r="AQ858" s="40"/>
      <c r="AR858" s="2120"/>
      <c r="AS858" s="448"/>
      <c r="AT858" s="2119"/>
      <c r="AU858" s="5"/>
      <c r="AV858" s="2119"/>
      <c r="AW858" s="2119"/>
      <c r="AX858" s="46"/>
      <c r="AY858" s="2391"/>
    </row>
    <row r="859" spans="1:51" s="8" customFormat="1" ht="15.95" customHeight="1" x14ac:dyDescent="0.25">
      <c r="A859" s="36"/>
      <c r="B859" s="2119"/>
      <c r="C859" s="990"/>
      <c r="D859" s="2119"/>
      <c r="E859" s="5"/>
      <c r="F859" s="5"/>
      <c r="G859" s="2119"/>
      <c r="H859" s="5"/>
      <c r="I859" s="2119"/>
      <c r="J859" s="5"/>
      <c r="K859" s="5"/>
      <c r="L859" s="5"/>
      <c r="M859" s="5"/>
      <c r="N859" s="328"/>
      <c r="O859" s="328"/>
      <c r="P859" s="328"/>
      <c r="Q859" s="1056"/>
      <c r="R859" s="448"/>
      <c r="S859" s="61"/>
      <c r="T859" s="448"/>
      <c r="U859" s="61"/>
      <c r="V859" s="448"/>
      <c r="W859" s="448"/>
      <c r="X859" s="448"/>
      <c r="Y859" s="2119" t="s">
        <v>230</v>
      </c>
      <c r="Z859" s="2119" t="s">
        <v>230</v>
      </c>
      <c r="AA859" s="1" t="s">
        <v>230</v>
      </c>
      <c r="AB859" s="2119" t="s">
        <v>230</v>
      </c>
      <c r="AC859" s="2119" t="s">
        <v>230</v>
      </c>
      <c r="AD859" s="2119" t="s">
        <v>230</v>
      </c>
      <c r="AE859" s="2119" t="s">
        <v>1733</v>
      </c>
      <c r="AF859" s="2119" t="s">
        <v>1635</v>
      </c>
      <c r="AG859" s="39" t="s">
        <v>230</v>
      </c>
      <c r="AH859" s="1" t="s">
        <v>59</v>
      </c>
      <c r="AI859" s="40">
        <v>0.114</v>
      </c>
      <c r="AJ859" s="1326">
        <v>3401.4989999999998</v>
      </c>
      <c r="AK859" s="40">
        <v>0.81076825479452053</v>
      </c>
      <c r="AL859" s="40">
        <v>0.2516177342465753</v>
      </c>
      <c r="AM859" s="41">
        <v>1.0623859890410958</v>
      </c>
      <c r="AN859" s="40"/>
      <c r="AO859" s="40"/>
      <c r="AP859" s="40"/>
      <c r="AQ859" s="40"/>
      <c r="AR859" s="2120"/>
      <c r="AS859" s="448"/>
      <c r="AT859" s="2119"/>
      <c r="AU859" s="5"/>
      <c r="AV859" s="2119"/>
      <c r="AW859" s="2119"/>
      <c r="AX859" s="46"/>
      <c r="AY859" s="2391"/>
    </row>
    <row r="860" spans="1:51" s="8" customFormat="1" ht="15.95" customHeight="1" x14ac:dyDescent="0.25">
      <c r="A860" s="36"/>
      <c r="B860" s="2119"/>
      <c r="C860" s="990"/>
      <c r="D860" s="2119"/>
      <c r="E860" s="5"/>
      <c r="F860" s="5"/>
      <c r="G860" s="2119"/>
      <c r="H860" s="5"/>
      <c r="I860" s="2119"/>
      <c r="J860" s="5"/>
      <c r="K860" s="5"/>
      <c r="L860" s="5"/>
      <c r="M860" s="5"/>
      <c r="N860" s="328"/>
      <c r="O860" s="328"/>
      <c r="P860" s="328"/>
      <c r="Q860" s="1056"/>
      <c r="R860" s="448"/>
      <c r="S860" s="61"/>
      <c r="T860" s="448"/>
      <c r="U860" s="61"/>
      <c r="V860" s="448"/>
      <c r="W860" s="448"/>
      <c r="X860" s="448"/>
      <c r="Y860" s="2119" t="s">
        <v>230</v>
      </c>
      <c r="Z860" s="2119" t="s">
        <v>230</v>
      </c>
      <c r="AA860" s="1" t="s">
        <v>230</v>
      </c>
      <c r="AB860" s="2119" t="s">
        <v>230</v>
      </c>
      <c r="AC860" s="2119" t="s">
        <v>230</v>
      </c>
      <c r="AD860" s="2119" t="s">
        <v>230</v>
      </c>
      <c r="AE860" s="2119" t="s">
        <v>1733</v>
      </c>
      <c r="AF860" s="2119" t="s">
        <v>573</v>
      </c>
      <c r="AG860" s="39" t="s">
        <v>230</v>
      </c>
      <c r="AH860" s="1" t="s">
        <v>59</v>
      </c>
      <c r="AI860" s="40">
        <v>0.114</v>
      </c>
      <c r="AJ860" s="1326">
        <v>3967.4939999999997</v>
      </c>
      <c r="AK860" s="40">
        <v>0.94567665205479445</v>
      </c>
      <c r="AL860" s="40">
        <v>0.29348585753424655</v>
      </c>
      <c r="AM860" s="41">
        <v>1.2391625095890411</v>
      </c>
      <c r="AN860" s="40"/>
      <c r="AO860" s="40"/>
      <c r="AP860" s="40"/>
      <c r="AQ860" s="40"/>
      <c r="AR860" s="2120"/>
      <c r="AS860" s="448"/>
      <c r="AT860" s="2119"/>
      <c r="AU860" s="5"/>
      <c r="AV860" s="2119"/>
      <c r="AW860" s="2119"/>
      <c r="AX860" s="46"/>
      <c r="AY860" s="2391"/>
    </row>
    <row r="861" spans="1:51" s="8" customFormat="1" ht="15.95" customHeight="1" x14ac:dyDescent="0.25">
      <c r="A861" s="36"/>
      <c r="B861" s="2119"/>
      <c r="C861" s="990"/>
      <c r="D861" s="2119"/>
      <c r="E861" s="5"/>
      <c r="F861" s="5"/>
      <c r="G861" s="2119"/>
      <c r="H861" s="5"/>
      <c r="I861" s="2119"/>
      <c r="J861" s="5"/>
      <c r="K861" s="5"/>
      <c r="L861" s="5"/>
      <c r="M861" s="5"/>
      <c r="N861" s="328"/>
      <c r="O861" s="328"/>
      <c r="P861" s="328"/>
      <c r="Q861" s="1056"/>
      <c r="R861" s="448"/>
      <c r="S861" s="61"/>
      <c r="T861" s="448"/>
      <c r="U861" s="61"/>
      <c r="V861" s="448"/>
      <c r="W861" s="448"/>
      <c r="X861" s="448"/>
      <c r="Y861" s="2119" t="s">
        <v>230</v>
      </c>
      <c r="Z861" s="2119" t="s">
        <v>230</v>
      </c>
      <c r="AA861" s="1" t="s">
        <v>230</v>
      </c>
      <c r="AB861" s="2119" t="s">
        <v>230</v>
      </c>
      <c r="AC861" s="2119" t="s">
        <v>230</v>
      </c>
      <c r="AD861" s="2119" t="s">
        <v>230</v>
      </c>
      <c r="AE861" s="2119" t="s">
        <v>1733</v>
      </c>
      <c r="AF861" s="2119" t="s">
        <v>1735</v>
      </c>
      <c r="AG861" s="39">
        <v>306503028900012</v>
      </c>
      <c r="AH861" s="1" t="s">
        <v>304</v>
      </c>
      <c r="AI861" s="2120">
        <v>1.1399999999999999</v>
      </c>
      <c r="AJ861" s="2120">
        <v>15</v>
      </c>
      <c r="AK861" s="40">
        <f>AJ861*AI861/365</f>
        <v>4.6849315068493144E-2</v>
      </c>
      <c r="AL861" s="40">
        <v>0</v>
      </c>
      <c r="AM861" s="41">
        <f>SUBTOTAL(9,AK861:AL861)</f>
        <v>4.6849315068493144E-2</v>
      </c>
      <c r="AN861" s="40"/>
      <c r="AO861" s="40"/>
      <c r="AP861" s="40"/>
      <c r="AQ861" s="40"/>
      <c r="AR861" s="2120"/>
      <c r="AS861" s="448"/>
      <c r="AT861" s="2119"/>
      <c r="AU861" s="5"/>
      <c r="AV861" s="2119"/>
      <c r="AW861" s="2119"/>
      <c r="AX861" s="46"/>
      <c r="AY861" s="2391"/>
    </row>
    <row r="862" spans="1:51" s="8" customFormat="1" ht="15.95" customHeight="1" x14ac:dyDescent="0.25">
      <c r="A862" s="36"/>
      <c r="B862" s="2119"/>
      <c r="C862" s="990"/>
      <c r="D862" s="2119"/>
      <c r="E862" s="5"/>
      <c r="F862" s="5"/>
      <c r="G862" s="2119"/>
      <c r="H862" s="5"/>
      <c r="I862" s="2119"/>
      <c r="J862" s="5"/>
      <c r="K862" s="5"/>
      <c r="L862" s="5"/>
      <c r="M862" s="5"/>
      <c r="N862" s="328"/>
      <c r="O862" s="328"/>
      <c r="P862" s="328"/>
      <c r="Q862" s="1056"/>
      <c r="R862" s="448"/>
      <c r="S862" s="61"/>
      <c r="T862" s="448"/>
      <c r="U862" s="61"/>
      <c r="V862" s="448"/>
      <c r="W862" s="448"/>
      <c r="X862" s="448"/>
      <c r="Y862" s="5"/>
      <c r="Z862" s="2119" t="s">
        <v>230</v>
      </c>
      <c r="AA862" s="1" t="s">
        <v>230</v>
      </c>
      <c r="AB862" s="2119" t="s">
        <v>230</v>
      </c>
      <c r="AC862" s="2119" t="s">
        <v>230</v>
      </c>
      <c r="AD862" s="2119" t="s">
        <v>230</v>
      </c>
      <c r="AE862" s="2119" t="s">
        <v>1733</v>
      </c>
      <c r="AF862" s="2119" t="s">
        <v>1736</v>
      </c>
      <c r="AG862" s="39">
        <v>312503020900017</v>
      </c>
      <c r="AH862" s="1" t="s">
        <v>304</v>
      </c>
      <c r="AI862" s="2120">
        <v>1.1399999999999999</v>
      </c>
      <c r="AJ862" s="2120">
        <v>20</v>
      </c>
      <c r="AK862" s="40">
        <f>AJ862*AI862/365</f>
        <v>6.2465753424657523E-2</v>
      </c>
      <c r="AL862" s="40">
        <v>0</v>
      </c>
      <c r="AM862" s="41">
        <f>SUBTOTAL(9,AK862:AL862)</f>
        <v>6.2465753424657523E-2</v>
      </c>
      <c r="AN862" s="40"/>
      <c r="AO862" s="40"/>
      <c r="AP862" s="40"/>
      <c r="AQ862" s="40"/>
      <c r="AR862" s="2120"/>
      <c r="AS862" s="448"/>
      <c r="AT862" s="2119"/>
      <c r="AU862" s="5"/>
      <c r="AV862" s="2119"/>
      <c r="AW862" s="2119"/>
      <c r="AX862" s="46"/>
      <c r="AY862" s="2391"/>
    </row>
    <row r="863" spans="1:51" s="8" customFormat="1" ht="15.95" customHeight="1" x14ac:dyDescent="0.25">
      <c r="A863" s="93"/>
      <c r="B863" s="88"/>
      <c r="C863" s="993"/>
      <c r="D863" s="88"/>
      <c r="E863" s="103"/>
      <c r="F863" s="103"/>
      <c r="G863" s="88"/>
      <c r="H863" s="103"/>
      <c r="I863" s="88"/>
      <c r="J863" s="103"/>
      <c r="K863" s="103"/>
      <c r="L863" s="103"/>
      <c r="M863" s="103"/>
      <c r="N863" s="330"/>
      <c r="O863" s="330"/>
      <c r="P863" s="330"/>
      <c r="Q863" s="106"/>
      <c r="R863" s="94"/>
      <c r="S863" s="104"/>
      <c r="T863" s="94"/>
      <c r="U863" s="104"/>
      <c r="V863" s="94"/>
      <c r="W863" s="94"/>
      <c r="X863" s="94"/>
      <c r="Y863" s="103"/>
      <c r="Z863" s="88" t="s">
        <v>230</v>
      </c>
      <c r="AA863" s="90" t="s">
        <v>230</v>
      </c>
      <c r="AB863" s="88" t="s">
        <v>230</v>
      </c>
      <c r="AC863" s="88" t="s">
        <v>230</v>
      </c>
      <c r="AD863" s="88" t="s">
        <v>230</v>
      </c>
      <c r="AE863" s="88" t="s">
        <v>1733</v>
      </c>
      <c r="AF863" s="2648" t="s">
        <v>247</v>
      </c>
      <c r="AG863" s="2125">
        <v>1037724007276</v>
      </c>
      <c r="AH863" s="88" t="s">
        <v>17036</v>
      </c>
      <c r="AI863" s="21">
        <v>0.87</v>
      </c>
      <c r="AJ863" s="97">
        <v>80</v>
      </c>
      <c r="AK863" s="98">
        <f>AJ863*AI863/365</f>
        <v>0.19068493150684929</v>
      </c>
      <c r="AL863" s="98">
        <v>0</v>
      </c>
      <c r="AM863" s="96">
        <f>SUBTOTAL(9,AK863:AL863)</f>
        <v>0.19068493150684929</v>
      </c>
      <c r="AN863" s="98"/>
      <c r="AO863" s="98"/>
      <c r="AP863" s="98"/>
      <c r="AQ863" s="98"/>
      <c r="AR863" s="21"/>
      <c r="AS863" s="94"/>
      <c r="AT863" s="88"/>
      <c r="AU863" s="103"/>
      <c r="AV863" s="88"/>
      <c r="AW863" s="88"/>
      <c r="AX863" s="52"/>
      <c r="AY863" s="2391"/>
    </row>
    <row r="864" spans="1:51" s="55" customFormat="1" ht="15.95" customHeight="1" x14ac:dyDescent="0.25">
      <c r="A864" s="182">
        <v>145</v>
      </c>
      <c r="B864" s="170" t="s">
        <v>54</v>
      </c>
      <c r="C864" s="989" t="s">
        <v>59</v>
      </c>
      <c r="D864" s="354" t="s">
        <v>18844</v>
      </c>
      <c r="E864" s="198" t="s">
        <v>1738</v>
      </c>
      <c r="F864" s="198" t="s">
        <v>1739</v>
      </c>
      <c r="G864" s="166"/>
      <c r="H864" s="354" t="s">
        <v>219</v>
      </c>
      <c r="I864" s="354" t="s">
        <v>220</v>
      </c>
      <c r="J864" s="354" t="s">
        <v>221</v>
      </c>
      <c r="K864" s="272" t="s">
        <v>879</v>
      </c>
      <c r="L864" s="272" t="s">
        <v>221</v>
      </c>
      <c r="M864" s="272" t="s">
        <v>879</v>
      </c>
      <c r="N864" s="440">
        <v>15.8</v>
      </c>
      <c r="O864" s="440">
        <v>2.2000000000000002</v>
      </c>
      <c r="P864" s="440">
        <f>O864*N864</f>
        <v>34.760000000000005</v>
      </c>
      <c r="Q864" s="1012">
        <v>8</v>
      </c>
      <c r="R864" s="183"/>
      <c r="S864" s="223">
        <v>2</v>
      </c>
      <c r="T864" s="183"/>
      <c r="U864" s="223">
        <v>2</v>
      </c>
      <c r="V864" s="183">
        <v>0</v>
      </c>
      <c r="W864" s="183">
        <v>0</v>
      </c>
      <c r="X864" s="183">
        <v>0</v>
      </c>
      <c r="Y864" s="272" t="s">
        <v>62</v>
      </c>
      <c r="Z864" s="366" t="s">
        <v>1600</v>
      </c>
      <c r="AA864" s="762" t="s">
        <v>1614</v>
      </c>
      <c r="AB864" s="354" t="s">
        <v>1602</v>
      </c>
      <c r="AC864" s="354" t="s">
        <v>1603</v>
      </c>
      <c r="AD864" s="1014" t="s">
        <v>1604</v>
      </c>
      <c r="AE864" s="166" t="s">
        <v>1733</v>
      </c>
      <c r="AF864" s="166" t="s">
        <v>1606</v>
      </c>
      <c r="AG864" s="165" t="s">
        <v>230</v>
      </c>
      <c r="AH864" s="203" t="s">
        <v>59</v>
      </c>
      <c r="AI864" s="167">
        <v>0.114</v>
      </c>
      <c r="AJ864" s="168">
        <v>3345.0450000000001</v>
      </c>
      <c r="AK864" s="167">
        <v>0.79731209589041097</v>
      </c>
      <c r="AL864" s="167">
        <v>0.24744168493150684</v>
      </c>
      <c r="AM864" s="187">
        <f>AK864+AL864</f>
        <v>1.0447537808219178</v>
      </c>
      <c r="AN864" s="167">
        <f>SUM(AK864:AK878)</f>
        <v>7.6188198410958909</v>
      </c>
      <c r="AO864" s="167">
        <f>SUM(AL864:AL878)</f>
        <v>2.0024802246575342</v>
      </c>
      <c r="AP864" s="167">
        <f>SUM(AM864:AM878)</f>
        <v>9.6213000657534256</v>
      </c>
      <c r="AQ864" s="167">
        <f>AP864*30</f>
        <v>288.63900197260278</v>
      </c>
      <c r="AR864" s="193" t="s">
        <v>231</v>
      </c>
      <c r="AS864" s="1163" t="s">
        <v>431</v>
      </c>
      <c r="AT864" s="166" t="s">
        <v>232</v>
      </c>
      <c r="AU864" s="198" t="s">
        <v>59</v>
      </c>
      <c r="AV864" s="679" t="s">
        <v>1740</v>
      </c>
      <c r="AW864" s="166" t="s">
        <v>234</v>
      </c>
      <c r="AX864" s="46"/>
      <c r="AY864" s="2391"/>
    </row>
    <row r="865" spans="1:51" s="55" customFormat="1" ht="15.95" customHeight="1" x14ac:dyDescent="0.25">
      <c r="A865" s="112"/>
      <c r="B865" s="113"/>
      <c r="C865" s="992"/>
      <c r="D865" s="113"/>
      <c r="E865" s="130"/>
      <c r="F865" s="130"/>
      <c r="G865" s="113"/>
      <c r="H865" s="130"/>
      <c r="I865" s="113"/>
      <c r="J865" s="130"/>
      <c r="K865" s="130"/>
      <c r="L865" s="130"/>
      <c r="M865" s="130"/>
      <c r="N865" s="329"/>
      <c r="O865" s="329"/>
      <c r="P865" s="329"/>
      <c r="Q865" s="1071"/>
      <c r="R865" s="114"/>
      <c r="S865" s="131"/>
      <c r="T865" s="114"/>
      <c r="U865" s="131"/>
      <c r="V865" s="114"/>
      <c r="W865" s="114"/>
      <c r="X865" s="114"/>
      <c r="Y865" s="113" t="s">
        <v>230</v>
      </c>
      <c r="Z865" s="113" t="s">
        <v>230</v>
      </c>
      <c r="AA865" s="132" t="s">
        <v>230</v>
      </c>
      <c r="AB865" s="113" t="s">
        <v>230</v>
      </c>
      <c r="AC865" s="113" t="s">
        <v>230</v>
      </c>
      <c r="AD865" s="113" t="s">
        <v>230</v>
      </c>
      <c r="AE865" s="113" t="s">
        <v>1733</v>
      </c>
      <c r="AF865" s="113" t="s">
        <v>688</v>
      </c>
      <c r="AG865" s="115" t="s">
        <v>230</v>
      </c>
      <c r="AH865" s="132" t="s">
        <v>59</v>
      </c>
      <c r="AI865" s="116">
        <v>0.114</v>
      </c>
      <c r="AJ865" s="117">
        <v>3391.9929999999999</v>
      </c>
      <c r="AK865" s="116">
        <v>0.80850244109589042</v>
      </c>
      <c r="AL865" s="116">
        <v>0.25091455068493151</v>
      </c>
      <c r="AM865" s="119">
        <v>1.059416991780822</v>
      </c>
      <c r="AN865" s="116"/>
      <c r="AO865" s="116"/>
      <c r="AP865" s="116"/>
      <c r="AQ865" s="116"/>
      <c r="AR865" s="118"/>
      <c r="AS865" s="114"/>
      <c r="AT865" s="113"/>
      <c r="AU865" s="130"/>
      <c r="AV865" s="113"/>
      <c r="AW865" s="113"/>
      <c r="AX865" s="44"/>
      <c r="AY865" s="2391"/>
    </row>
    <row r="866" spans="1:51" s="55" customFormat="1" ht="15.95" customHeight="1" x14ac:dyDescent="0.25">
      <c r="A866" s="36"/>
      <c r="B866" s="2119"/>
      <c r="C866" s="990"/>
      <c r="D866" s="2119"/>
      <c r="E866" s="5"/>
      <c r="F866" s="5"/>
      <c r="G866" s="2119"/>
      <c r="H866" s="5"/>
      <c r="I866" s="2119"/>
      <c r="J866" s="5"/>
      <c r="K866" s="5"/>
      <c r="L866" s="5"/>
      <c r="M866" s="5"/>
      <c r="N866" s="328"/>
      <c r="O866" s="328"/>
      <c r="P866" s="328"/>
      <c r="Q866" s="1056"/>
      <c r="R866" s="448"/>
      <c r="S866" s="61"/>
      <c r="T866" s="448"/>
      <c r="U866" s="61"/>
      <c r="V866" s="448"/>
      <c r="W866" s="448"/>
      <c r="X866" s="448"/>
      <c r="Y866" s="2119" t="s">
        <v>230</v>
      </c>
      <c r="Z866" s="2119" t="s">
        <v>230</v>
      </c>
      <c r="AA866" s="1" t="s">
        <v>230</v>
      </c>
      <c r="AB866" s="2119" t="s">
        <v>230</v>
      </c>
      <c r="AC866" s="2119" t="s">
        <v>230</v>
      </c>
      <c r="AD866" s="2119" t="s">
        <v>230</v>
      </c>
      <c r="AE866" s="2119" t="s">
        <v>1733</v>
      </c>
      <c r="AF866" s="2119" t="s">
        <v>514</v>
      </c>
      <c r="AG866" s="39" t="s">
        <v>230</v>
      </c>
      <c r="AH866" s="1" t="s">
        <v>59</v>
      </c>
      <c r="AI866" s="40">
        <v>0.114</v>
      </c>
      <c r="AJ866" s="1326">
        <v>3399.9470000000001</v>
      </c>
      <c r="AK866" s="40">
        <v>0.81039832602739725</v>
      </c>
      <c r="AL866" s="40">
        <v>0.25150292876712327</v>
      </c>
      <c r="AM866" s="41">
        <v>1.0619012547945206</v>
      </c>
      <c r="AN866" s="40"/>
      <c r="AO866" s="40"/>
      <c r="AP866" s="40"/>
      <c r="AQ866" s="40"/>
      <c r="AR866" s="2120"/>
      <c r="AS866" s="448"/>
      <c r="AT866" s="2119"/>
      <c r="AU866" s="5"/>
      <c r="AV866" s="2119"/>
      <c r="AW866" s="2119"/>
      <c r="AX866" s="46"/>
      <c r="AY866" s="2391"/>
    </row>
    <row r="867" spans="1:51" s="55" customFormat="1" ht="15.95" customHeight="1" x14ac:dyDescent="0.25">
      <c r="A867" s="36"/>
      <c r="B867" s="2119"/>
      <c r="C867" s="990"/>
      <c r="D867" s="2119"/>
      <c r="E867" s="5"/>
      <c r="F867" s="5"/>
      <c r="G867" s="2119"/>
      <c r="H867" s="5"/>
      <c r="I867" s="2119"/>
      <c r="J867" s="5"/>
      <c r="K867" s="5"/>
      <c r="L867" s="5"/>
      <c r="M867" s="5"/>
      <c r="N867" s="328"/>
      <c r="O867" s="328"/>
      <c r="P867" s="328"/>
      <c r="Q867" s="1056"/>
      <c r="R867" s="448"/>
      <c r="S867" s="61"/>
      <c r="T867" s="448"/>
      <c r="U867" s="61"/>
      <c r="V867" s="448"/>
      <c r="W867" s="448"/>
      <c r="X867" s="448"/>
      <c r="Y867" s="2119" t="s">
        <v>230</v>
      </c>
      <c r="Z867" s="2119" t="s">
        <v>230</v>
      </c>
      <c r="AA867" s="1" t="s">
        <v>230</v>
      </c>
      <c r="AB867" s="2119" t="s">
        <v>230</v>
      </c>
      <c r="AC867" s="2119" t="s">
        <v>230</v>
      </c>
      <c r="AD867" s="2119" t="s">
        <v>230</v>
      </c>
      <c r="AE867" s="2119" t="s">
        <v>1733</v>
      </c>
      <c r="AF867" s="2119" t="s">
        <v>291</v>
      </c>
      <c r="AG867" s="39" t="s">
        <v>230</v>
      </c>
      <c r="AH867" s="1" t="s">
        <v>59</v>
      </c>
      <c r="AI867" s="40">
        <v>0.114</v>
      </c>
      <c r="AJ867" s="1326">
        <v>3415.4670000000001</v>
      </c>
      <c r="AK867" s="40">
        <v>0.8140976136986301</v>
      </c>
      <c r="AL867" s="40">
        <v>0.25265098356164384</v>
      </c>
      <c r="AM867" s="41">
        <v>1.0667485972602739</v>
      </c>
      <c r="AN867" s="40"/>
      <c r="AO867" s="40"/>
      <c r="AP867" s="40"/>
      <c r="AQ867" s="40"/>
      <c r="AR867" s="2120"/>
      <c r="AS867" s="448"/>
      <c r="AT867" s="2119"/>
      <c r="AU867" s="5"/>
      <c r="AV867" s="2119"/>
      <c r="AW867" s="2119"/>
      <c r="AX867" s="46"/>
      <c r="AY867" s="2391"/>
    </row>
    <row r="868" spans="1:51" s="55" customFormat="1" ht="15.95" customHeight="1" x14ac:dyDescent="0.25">
      <c r="A868" s="36"/>
      <c r="B868" s="2119"/>
      <c r="C868" s="990"/>
      <c r="D868" s="2119"/>
      <c r="E868" s="5"/>
      <c r="F868" s="5"/>
      <c r="G868" s="2119"/>
      <c r="H868" s="5"/>
      <c r="I868" s="2119"/>
      <c r="J868" s="5"/>
      <c r="K868" s="5"/>
      <c r="L868" s="5"/>
      <c r="M868" s="5"/>
      <c r="N868" s="328"/>
      <c r="O868" s="328"/>
      <c r="P868" s="328"/>
      <c r="Q868" s="1056"/>
      <c r="R868" s="448"/>
      <c r="S868" s="61"/>
      <c r="T868" s="448"/>
      <c r="U868" s="61"/>
      <c r="V868" s="448"/>
      <c r="W868" s="448"/>
      <c r="X868" s="448"/>
      <c r="Y868" s="2119" t="s">
        <v>230</v>
      </c>
      <c r="Z868" s="2119" t="s">
        <v>230</v>
      </c>
      <c r="AA868" s="1" t="s">
        <v>230</v>
      </c>
      <c r="AB868" s="2119" t="s">
        <v>230</v>
      </c>
      <c r="AC868" s="2119" t="s">
        <v>230</v>
      </c>
      <c r="AD868" s="2119" t="s">
        <v>230</v>
      </c>
      <c r="AE868" s="2119" t="s">
        <v>1733</v>
      </c>
      <c r="AF868" s="2119" t="s">
        <v>546</v>
      </c>
      <c r="AG868" s="39" t="s">
        <v>230</v>
      </c>
      <c r="AH868" s="1" t="s">
        <v>59</v>
      </c>
      <c r="AI868" s="40">
        <v>0.114</v>
      </c>
      <c r="AJ868" s="1326">
        <v>3389.277</v>
      </c>
      <c r="AK868" s="40">
        <v>0.80785506575342469</v>
      </c>
      <c r="AL868" s="40">
        <v>0.25071364109589039</v>
      </c>
      <c r="AM868" s="41">
        <v>1.058568706849315</v>
      </c>
      <c r="AN868" s="40"/>
      <c r="AO868" s="40"/>
      <c r="AP868" s="40"/>
      <c r="AQ868" s="40"/>
      <c r="AR868" s="2120"/>
      <c r="AS868" s="448"/>
      <c r="AT868" s="2119"/>
      <c r="AU868" s="5"/>
      <c r="AV868" s="2119"/>
      <c r="AW868" s="2119"/>
      <c r="AX868" s="46"/>
      <c r="AY868" s="2391"/>
    </row>
    <row r="869" spans="1:51" s="55" customFormat="1" ht="15.95" customHeight="1" x14ac:dyDescent="0.25">
      <c r="A869" s="36"/>
      <c r="B869" s="2119"/>
      <c r="C869" s="990"/>
      <c r="D869" s="2119"/>
      <c r="E869" s="5"/>
      <c r="F869" s="5"/>
      <c r="G869" s="2119"/>
      <c r="H869" s="5"/>
      <c r="I869" s="2119"/>
      <c r="J869" s="5"/>
      <c r="K869" s="5"/>
      <c r="L869" s="5"/>
      <c r="M869" s="5"/>
      <c r="N869" s="328"/>
      <c r="O869" s="328"/>
      <c r="P869" s="328"/>
      <c r="Q869" s="1056"/>
      <c r="R869" s="448"/>
      <c r="S869" s="61"/>
      <c r="T869" s="448"/>
      <c r="U869" s="61"/>
      <c r="V869" s="448"/>
      <c r="W869" s="448"/>
      <c r="X869" s="448"/>
      <c r="Y869" s="2119" t="s">
        <v>230</v>
      </c>
      <c r="Z869" s="2119" t="s">
        <v>230</v>
      </c>
      <c r="AA869" s="1" t="s">
        <v>230</v>
      </c>
      <c r="AB869" s="2119" t="s">
        <v>230</v>
      </c>
      <c r="AC869" s="2119" t="s">
        <v>230</v>
      </c>
      <c r="AD869" s="2119" t="s">
        <v>230</v>
      </c>
      <c r="AE869" s="2119" t="s">
        <v>1733</v>
      </c>
      <c r="AF869" s="2119" t="s">
        <v>571</v>
      </c>
      <c r="AG869" s="39" t="s">
        <v>230</v>
      </c>
      <c r="AH869" s="1" t="s">
        <v>59</v>
      </c>
      <c r="AI869" s="40">
        <v>0.114</v>
      </c>
      <c r="AJ869" s="1326">
        <v>3387.0460000000003</v>
      </c>
      <c r="AK869" s="40">
        <v>0.80732329315068496</v>
      </c>
      <c r="AL869" s="40">
        <v>0.25054860821917807</v>
      </c>
      <c r="AM869" s="41">
        <v>1.057871901369863</v>
      </c>
      <c r="AN869" s="40"/>
      <c r="AO869" s="40"/>
      <c r="AP869" s="40"/>
      <c r="AQ869" s="40"/>
      <c r="AR869" s="2120"/>
      <c r="AS869" s="448"/>
      <c r="AT869" s="2119"/>
      <c r="AU869" s="5"/>
      <c r="AV869" s="2119"/>
      <c r="AW869" s="2119"/>
      <c r="AX869" s="46"/>
      <c r="AY869" s="2391"/>
    </row>
    <row r="870" spans="1:51" s="55" customFormat="1" ht="15.95" customHeight="1" x14ac:dyDescent="0.25">
      <c r="A870" s="36"/>
      <c r="B870" s="2119"/>
      <c r="C870" s="990"/>
      <c r="D870" s="2119"/>
      <c r="E870" s="5"/>
      <c r="F870" s="5"/>
      <c r="G870" s="2119"/>
      <c r="H870" s="5"/>
      <c r="I870" s="2119"/>
      <c r="J870" s="5"/>
      <c r="K870" s="5"/>
      <c r="L870" s="5"/>
      <c r="M870" s="5"/>
      <c r="N870" s="328"/>
      <c r="O870" s="328"/>
      <c r="P870" s="328"/>
      <c r="Q870" s="1056"/>
      <c r="R870" s="448"/>
      <c r="S870" s="61"/>
      <c r="T870" s="448"/>
      <c r="U870" s="61"/>
      <c r="V870" s="448"/>
      <c r="W870" s="448"/>
      <c r="X870" s="448"/>
      <c r="Y870" s="2119" t="s">
        <v>230</v>
      </c>
      <c r="Z870" s="2119" t="s">
        <v>230</v>
      </c>
      <c r="AA870" s="1" t="s">
        <v>230</v>
      </c>
      <c r="AB870" s="2119" t="s">
        <v>230</v>
      </c>
      <c r="AC870" s="2119" t="s">
        <v>230</v>
      </c>
      <c r="AD870" s="2119" t="s">
        <v>230</v>
      </c>
      <c r="AE870" s="2119" t="s">
        <v>1733</v>
      </c>
      <c r="AF870" s="2119" t="s">
        <v>1618</v>
      </c>
      <c r="AG870" s="39" t="s">
        <v>230</v>
      </c>
      <c r="AH870" s="1" t="s">
        <v>59</v>
      </c>
      <c r="AI870" s="40">
        <v>0.114</v>
      </c>
      <c r="AJ870" s="1326">
        <v>2719.5889999999999</v>
      </c>
      <c r="AK870" s="40">
        <v>0.64823080273972589</v>
      </c>
      <c r="AL870" s="40">
        <v>0.20117507671232873</v>
      </c>
      <c r="AM870" s="41">
        <v>0.84940587945205459</v>
      </c>
      <c r="AN870" s="40"/>
      <c r="AO870" s="40"/>
      <c r="AP870" s="40"/>
      <c r="AQ870" s="40"/>
      <c r="AR870" s="2120"/>
      <c r="AS870" s="448"/>
      <c r="AT870" s="2119"/>
      <c r="AU870" s="5"/>
      <c r="AV870" s="2119"/>
      <c r="AW870" s="2119"/>
      <c r="AX870" s="46"/>
      <c r="AY870" s="2391"/>
    </row>
    <row r="871" spans="1:51" s="55" customFormat="1" ht="15.95" customHeight="1" x14ac:dyDescent="0.25">
      <c r="A871" s="36"/>
      <c r="B871" s="2119"/>
      <c r="C871" s="990"/>
      <c r="D871" s="2119"/>
      <c r="E871" s="5"/>
      <c r="F871" s="5"/>
      <c r="G871" s="2119"/>
      <c r="H871" s="5"/>
      <c r="I871" s="2119"/>
      <c r="J871" s="5"/>
      <c r="K871" s="5"/>
      <c r="L871" s="5"/>
      <c r="M871" s="5"/>
      <c r="N871" s="328"/>
      <c r="O871" s="328"/>
      <c r="P871" s="328"/>
      <c r="Q871" s="1056"/>
      <c r="R871" s="448"/>
      <c r="S871" s="61"/>
      <c r="T871" s="448"/>
      <c r="U871" s="61"/>
      <c r="V871" s="448"/>
      <c r="W871" s="448"/>
      <c r="X871" s="448"/>
      <c r="Y871" s="2119" t="s">
        <v>230</v>
      </c>
      <c r="Z871" s="2119" t="s">
        <v>230</v>
      </c>
      <c r="AA871" s="1" t="s">
        <v>230</v>
      </c>
      <c r="AB871" s="2119" t="s">
        <v>230</v>
      </c>
      <c r="AC871" s="2119" t="s">
        <v>230</v>
      </c>
      <c r="AD871" s="2119" t="s">
        <v>230</v>
      </c>
      <c r="AE871" s="2119" t="s">
        <v>1733</v>
      </c>
      <c r="AF871" s="2119" t="s">
        <v>292</v>
      </c>
      <c r="AG871" s="39" t="s">
        <v>230</v>
      </c>
      <c r="AH871" s="1" t="s">
        <v>59</v>
      </c>
      <c r="AI871" s="40">
        <v>0.114</v>
      </c>
      <c r="AJ871" s="1326">
        <v>4022.2020000000002</v>
      </c>
      <c r="AK871" s="40">
        <v>0.9587166410958905</v>
      </c>
      <c r="AL871" s="40">
        <v>0.29753275068493151</v>
      </c>
      <c r="AM871" s="41">
        <v>1.256249391780822</v>
      </c>
      <c r="AN871" s="40"/>
      <c r="AO871" s="40"/>
      <c r="AP871" s="40"/>
      <c r="AQ871" s="40"/>
      <c r="AR871" s="2120"/>
      <c r="AS871" s="448"/>
      <c r="AT871" s="2119"/>
      <c r="AU871" s="5"/>
      <c r="AV871" s="2119"/>
      <c r="AW871" s="2119"/>
      <c r="AX871" s="46"/>
      <c r="AY871" s="2391"/>
    </row>
    <row r="872" spans="1:51" s="55" customFormat="1" ht="15.95" customHeight="1" x14ac:dyDescent="0.25">
      <c r="A872" s="36"/>
      <c r="B872" s="2119"/>
      <c r="C872" s="990"/>
      <c r="D872" s="2119"/>
      <c r="E872" s="5"/>
      <c r="F872" s="5"/>
      <c r="G872" s="2119"/>
      <c r="H872" s="5"/>
      <c r="I872" s="2119"/>
      <c r="J872" s="5"/>
      <c r="K872" s="5"/>
      <c r="L872" s="5"/>
      <c r="M872" s="5"/>
      <c r="N872" s="328"/>
      <c r="O872" s="328"/>
      <c r="P872" s="328"/>
      <c r="Q872" s="1056"/>
      <c r="R872" s="448"/>
      <c r="S872" s="61"/>
      <c r="T872" s="448"/>
      <c r="U872" s="61"/>
      <c r="V872" s="448"/>
      <c r="W872" s="448"/>
      <c r="X872" s="448"/>
      <c r="Y872" s="2119" t="s">
        <v>230</v>
      </c>
      <c r="Z872" s="2119" t="s">
        <v>230</v>
      </c>
      <c r="AA872" s="1" t="s">
        <v>230</v>
      </c>
      <c r="AB872" s="2119" t="s">
        <v>230</v>
      </c>
      <c r="AC872" s="2119" t="s">
        <v>230</v>
      </c>
      <c r="AD872" s="2119" t="s">
        <v>230</v>
      </c>
      <c r="AE872" s="2119" t="s">
        <v>1733</v>
      </c>
      <c r="AF872" s="2119" t="s">
        <v>1741</v>
      </c>
      <c r="AG872" s="39">
        <v>311503029700028</v>
      </c>
      <c r="AH872" s="1" t="s">
        <v>304</v>
      </c>
      <c r="AI872" s="2120">
        <v>1.1399999999999999</v>
      </c>
      <c r="AJ872" s="2120">
        <v>100</v>
      </c>
      <c r="AK872" s="40">
        <f t="shared" ref="AK872:AK878" si="81">AJ872*AI872/365</f>
        <v>0.31232876712328761</v>
      </c>
      <c r="AL872" s="40">
        <v>0</v>
      </c>
      <c r="AM872" s="41">
        <f>SUBTOTAL(9,AK872:AL872)</f>
        <v>0.31232876712328761</v>
      </c>
      <c r="AN872" s="40"/>
      <c r="AO872" s="40"/>
      <c r="AP872" s="40"/>
      <c r="AQ872" s="40"/>
      <c r="AR872" s="2120"/>
      <c r="AS872" s="448"/>
      <c r="AT872" s="2119"/>
      <c r="AU872" s="5"/>
      <c r="AV872" s="2119"/>
      <c r="AW872" s="2119"/>
      <c r="AX872" s="46"/>
      <c r="AY872" s="2391"/>
    </row>
    <row r="873" spans="1:51" s="55" customFormat="1" ht="15.95" customHeight="1" x14ac:dyDescent="0.25">
      <c r="A873" s="36"/>
      <c r="B873" s="2119"/>
      <c r="C873" s="990"/>
      <c r="D873" s="2119"/>
      <c r="E873" s="5"/>
      <c r="F873" s="5"/>
      <c r="G873" s="2119"/>
      <c r="H873" s="5"/>
      <c r="I873" s="2119"/>
      <c r="J873" s="5"/>
      <c r="K873" s="5"/>
      <c r="L873" s="5"/>
      <c r="M873" s="5"/>
      <c r="N873" s="328"/>
      <c r="O873" s="328"/>
      <c r="P873" s="328"/>
      <c r="Q873" s="1056"/>
      <c r="R873" s="448"/>
      <c r="S873" s="61"/>
      <c r="T873" s="448"/>
      <c r="U873" s="61"/>
      <c r="V873" s="448"/>
      <c r="W873" s="448"/>
      <c r="X873" s="448"/>
      <c r="Y873" s="2119" t="s">
        <v>230</v>
      </c>
      <c r="Z873" s="2119" t="s">
        <v>230</v>
      </c>
      <c r="AA873" s="1" t="s">
        <v>230</v>
      </c>
      <c r="AB873" s="2119" t="s">
        <v>230</v>
      </c>
      <c r="AC873" s="2119" t="s">
        <v>230</v>
      </c>
      <c r="AD873" s="2119" t="s">
        <v>230</v>
      </c>
      <c r="AE873" s="2119" t="s">
        <v>1733</v>
      </c>
      <c r="AF873" s="2119" t="s">
        <v>1742</v>
      </c>
      <c r="AG873" s="39">
        <v>306503022300012</v>
      </c>
      <c r="AH873" s="1" t="s">
        <v>1743</v>
      </c>
      <c r="AI873" s="2120">
        <v>1.32</v>
      </c>
      <c r="AJ873" s="2120">
        <v>5</v>
      </c>
      <c r="AK873" s="40">
        <f t="shared" si="81"/>
        <v>1.8082191780821918E-2</v>
      </c>
      <c r="AL873" s="40">
        <v>0</v>
      </c>
      <c r="AM873" s="41">
        <f>SUBTOTAL(9,AK873:AL873)</f>
        <v>1.8082191780821918E-2</v>
      </c>
      <c r="AN873" s="40"/>
      <c r="AO873" s="40"/>
      <c r="AP873" s="40"/>
      <c r="AQ873" s="40"/>
      <c r="AR873" s="2120"/>
      <c r="AS873" s="448"/>
      <c r="AT873" s="2119"/>
      <c r="AU873" s="5"/>
      <c r="AV873" s="2119"/>
      <c r="AW873" s="2119"/>
      <c r="AX873" s="46"/>
      <c r="AY873" s="2391"/>
    </row>
    <row r="874" spans="1:51" s="55" customFormat="1" ht="15.95" customHeight="1" x14ac:dyDescent="0.25">
      <c r="A874" s="36"/>
      <c r="B874" s="2119"/>
      <c r="C874" s="990"/>
      <c r="D874" s="2119"/>
      <c r="E874" s="5"/>
      <c r="F874" s="5"/>
      <c r="G874" s="2119"/>
      <c r="H874" s="5"/>
      <c r="I874" s="2119"/>
      <c r="J874" s="5"/>
      <c r="K874" s="5"/>
      <c r="L874" s="5"/>
      <c r="M874" s="5"/>
      <c r="N874" s="328"/>
      <c r="O874" s="328"/>
      <c r="P874" s="328"/>
      <c r="Q874" s="1056"/>
      <c r="R874" s="448"/>
      <c r="S874" s="61"/>
      <c r="T874" s="448"/>
      <c r="U874" s="61"/>
      <c r="V874" s="448"/>
      <c r="W874" s="448"/>
      <c r="X874" s="448"/>
      <c r="Y874" s="2119"/>
      <c r="Z874" s="2119"/>
      <c r="AA874" s="1"/>
      <c r="AB874" s="2119"/>
      <c r="AC874" s="2129" t="s">
        <v>18661</v>
      </c>
      <c r="AD874" s="1549" t="s">
        <v>18662</v>
      </c>
      <c r="AE874" s="2129" t="s">
        <v>18663</v>
      </c>
      <c r="AF874" s="2129" t="s">
        <v>18664</v>
      </c>
      <c r="AG874" s="2130" t="s">
        <v>18665</v>
      </c>
      <c r="AH874" s="754" t="s">
        <v>20647</v>
      </c>
      <c r="AI874" s="2121">
        <v>0.37</v>
      </c>
      <c r="AJ874" s="831">
        <v>292</v>
      </c>
      <c r="AK874" s="378">
        <f t="shared" si="81"/>
        <v>0.29599999999999999</v>
      </c>
      <c r="AL874" s="378">
        <v>0</v>
      </c>
      <c r="AM874" s="380">
        <f>SUM(AK874:AL874)</f>
        <v>0.29599999999999999</v>
      </c>
      <c r="AN874" s="40"/>
      <c r="AO874" s="40"/>
      <c r="AP874" s="40"/>
      <c r="AQ874" s="40"/>
      <c r="AR874" s="2120"/>
      <c r="AS874" s="448"/>
      <c r="AT874" s="2119"/>
      <c r="AU874" s="5"/>
      <c r="AV874" s="2119"/>
      <c r="AW874" s="2119"/>
      <c r="AX874" s="2531" t="s">
        <v>18666</v>
      </c>
      <c r="AY874" s="2391"/>
    </row>
    <row r="875" spans="1:51" s="55" customFormat="1" ht="15.95" customHeight="1" x14ac:dyDescent="0.25">
      <c r="A875" s="36"/>
      <c r="B875" s="2119"/>
      <c r="C875" s="990"/>
      <c r="D875" s="2119"/>
      <c r="E875" s="5"/>
      <c r="F875" s="5"/>
      <c r="G875" s="2119"/>
      <c r="H875" s="5"/>
      <c r="I875" s="2119"/>
      <c r="J875" s="5"/>
      <c r="K875" s="5"/>
      <c r="L875" s="5"/>
      <c r="M875" s="5"/>
      <c r="N875" s="328"/>
      <c r="O875" s="328"/>
      <c r="P875" s="328"/>
      <c r="Q875" s="1056"/>
      <c r="R875" s="448"/>
      <c r="S875" s="61"/>
      <c r="T875" s="448"/>
      <c r="U875" s="61"/>
      <c r="V875" s="448"/>
      <c r="W875" s="448"/>
      <c r="X875" s="448"/>
      <c r="Y875" s="2119"/>
      <c r="Z875" s="2119"/>
      <c r="AA875" s="1"/>
      <c r="AB875" s="2119"/>
      <c r="AC875" s="2129" t="s">
        <v>6140</v>
      </c>
      <c r="AD875" s="1549" t="s">
        <v>6141</v>
      </c>
      <c r="AE875" s="2129" t="s">
        <v>21142</v>
      </c>
      <c r="AF875" s="2129" t="s">
        <v>21184</v>
      </c>
      <c r="AG875" s="2130" t="s">
        <v>21125</v>
      </c>
      <c r="AH875" s="2129" t="s">
        <v>21137</v>
      </c>
      <c r="AI875" s="2121">
        <v>0.87</v>
      </c>
      <c r="AJ875" s="37">
        <v>1</v>
      </c>
      <c r="AK875" s="40">
        <f t="shared" si="81"/>
        <v>2.3835616438356165E-3</v>
      </c>
      <c r="AL875" s="40">
        <v>0</v>
      </c>
      <c r="AM875" s="41">
        <f>SUBTOTAL(9,AK875:AL875)</f>
        <v>2.3835616438356165E-3</v>
      </c>
      <c r="AN875" s="40"/>
      <c r="AO875" s="40"/>
      <c r="AP875" s="40"/>
      <c r="AQ875" s="40"/>
      <c r="AR875" s="2120"/>
      <c r="AS875" s="448"/>
      <c r="AT875" s="2119"/>
      <c r="AU875" s="5"/>
      <c r="AV875" s="2119"/>
      <c r="AW875" s="2119"/>
      <c r="AX875" s="2460" t="s">
        <v>21177</v>
      </c>
      <c r="AY875" s="2391"/>
    </row>
    <row r="876" spans="1:51" s="55" customFormat="1" ht="15.95" customHeight="1" x14ac:dyDescent="0.25">
      <c r="A876" s="36"/>
      <c r="B876" s="2119"/>
      <c r="C876" s="990"/>
      <c r="D876" s="2119"/>
      <c r="E876" s="5"/>
      <c r="F876" s="5"/>
      <c r="G876" s="2119"/>
      <c r="H876" s="5"/>
      <c r="I876" s="2119"/>
      <c r="J876" s="5"/>
      <c r="K876" s="5"/>
      <c r="L876" s="5"/>
      <c r="M876" s="5"/>
      <c r="N876" s="328"/>
      <c r="O876" s="328"/>
      <c r="P876" s="328"/>
      <c r="Q876" s="1056"/>
      <c r="R876" s="448"/>
      <c r="S876" s="61"/>
      <c r="T876" s="448"/>
      <c r="U876" s="61"/>
      <c r="V876" s="448"/>
      <c r="W876" s="448"/>
      <c r="X876" s="448"/>
      <c r="Y876" s="2119"/>
      <c r="Z876" s="2119"/>
      <c r="AA876" s="1"/>
      <c r="AB876" s="2119"/>
      <c r="AC876" s="2129" t="s">
        <v>23994</v>
      </c>
      <c r="AD876" s="1549" t="s">
        <v>23995</v>
      </c>
      <c r="AE876" s="2129" t="s">
        <v>23996</v>
      </c>
      <c r="AF876" s="2129" t="s">
        <v>23997</v>
      </c>
      <c r="AG876" s="2130" t="s">
        <v>23998</v>
      </c>
      <c r="AH876" s="2129" t="s">
        <v>20647</v>
      </c>
      <c r="AI876" s="2121">
        <v>0.37</v>
      </c>
      <c r="AJ876" s="831">
        <v>290</v>
      </c>
      <c r="AK876" s="378">
        <f>AJ876*AI876/365</f>
        <v>0.29397260273972603</v>
      </c>
      <c r="AL876" s="378">
        <v>0</v>
      </c>
      <c r="AM876" s="380">
        <f>SUM(AK876:AL876)</f>
        <v>0.29397260273972603</v>
      </c>
      <c r="AN876" s="40"/>
      <c r="AO876" s="40"/>
      <c r="AP876" s="40"/>
      <c r="AQ876" s="40"/>
      <c r="AR876" s="2120"/>
      <c r="AS876" s="448"/>
      <c r="AT876" s="2119"/>
      <c r="AU876" s="5"/>
      <c r="AV876" s="2119"/>
      <c r="AW876" s="2119"/>
      <c r="AX876" s="2460" t="s">
        <v>23999</v>
      </c>
      <c r="AY876" s="2391"/>
    </row>
    <row r="877" spans="1:51" s="55" customFormat="1" ht="15.95" customHeight="1" x14ac:dyDescent="0.25">
      <c r="A877" s="36"/>
      <c r="B877" s="2119"/>
      <c r="C877" s="990"/>
      <c r="D877" s="2119"/>
      <c r="E877" s="5"/>
      <c r="F877" s="5"/>
      <c r="G877" s="2119"/>
      <c r="H877" s="5"/>
      <c r="I877" s="2119"/>
      <c r="J877" s="5"/>
      <c r="K877" s="5"/>
      <c r="L877" s="5"/>
      <c r="M877" s="5"/>
      <c r="N877" s="328"/>
      <c r="O877" s="328"/>
      <c r="P877" s="328"/>
      <c r="Q877" s="1056"/>
      <c r="R877" s="448"/>
      <c r="S877" s="61"/>
      <c r="T877" s="448"/>
      <c r="U877" s="61"/>
      <c r="V877" s="448"/>
      <c r="W877" s="448"/>
      <c r="X877" s="448"/>
      <c r="Y877" s="2119"/>
      <c r="Z877" s="2119"/>
      <c r="AA877" s="1"/>
      <c r="AB877" s="2119"/>
      <c r="AC877" s="2129" t="s">
        <v>21219</v>
      </c>
      <c r="AD877" s="1549" t="s">
        <v>21220</v>
      </c>
      <c r="AE877" s="2129" t="s">
        <v>18520</v>
      </c>
      <c r="AF877" s="2129" t="s">
        <v>21221</v>
      </c>
      <c r="AG877" s="2130" t="s">
        <v>21222</v>
      </c>
      <c r="AH877" s="2129" t="s">
        <v>21223</v>
      </c>
      <c r="AI877" s="2121">
        <v>1.1399999999999999</v>
      </c>
      <c r="AJ877" s="2121">
        <v>45</v>
      </c>
      <c r="AK877" s="378">
        <f t="shared" si="81"/>
        <v>0.14054794520547945</v>
      </c>
      <c r="AL877" s="378">
        <v>0</v>
      </c>
      <c r="AM877" s="380">
        <f>SUBTOTAL(9,AK877:AL877)</f>
        <v>0.14054794520547945</v>
      </c>
      <c r="AN877" s="40"/>
      <c r="AO877" s="40"/>
      <c r="AP877" s="40"/>
      <c r="AQ877" s="40"/>
      <c r="AR877" s="2120"/>
      <c r="AS877" s="448"/>
      <c r="AT877" s="2119"/>
      <c r="AU877" s="5"/>
      <c r="AV877" s="2119"/>
      <c r="AW877" s="2119"/>
      <c r="AX877" s="2460" t="s">
        <v>21225</v>
      </c>
      <c r="AY877" s="2391"/>
    </row>
    <row r="878" spans="1:51" s="55" customFormat="1" ht="15.95" customHeight="1" x14ac:dyDescent="0.25">
      <c r="A878" s="93"/>
      <c r="B878" s="88"/>
      <c r="C878" s="993"/>
      <c r="D878" s="88"/>
      <c r="E878" s="103"/>
      <c r="F878" s="103"/>
      <c r="G878" s="88"/>
      <c r="H878" s="103"/>
      <c r="I878" s="88"/>
      <c r="J878" s="103"/>
      <c r="K878" s="103"/>
      <c r="L878" s="103"/>
      <c r="M878" s="103"/>
      <c r="N878" s="330"/>
      <c r="O878" s="330"/>
      <c r="P878" s="330"/>
      <c r="Q878" s="106"/>
      <c r="R878" s="94"/>
      <c r="S878" s="104"/>
      <c r="T878" s="94"/>
      <c r="U878" s="104"/>
      <c r="V878" s="94"/>
      <c r="W878" s="94"/>
      <c r="X878" s="94"/>
      <c r="Y878" s="88"/>
      <c r="Z878" s="88"/>
      <c r="AA878" s="90"/>
      <c r="AB878" s="88"/>
      <c r="AC878" s="782" t="s">
        <v>21219</v>
      </c>
      <c r="AD878" s="2195" t="s">
        <v>21220</v>
      </c>
      <c r="AE878" s="782" t="s">
        <v>10011</v>
      </c>
      <c r="AF878" s="782" t="s">
        <v>21221</v>
      </c>
      <c r="AG878" s="2126" t="s">
        <v>21222</v>
      </c>
      <c r="AH878" s="782" t="s">
        <v>21224</v>
      </c>
      <c r="AI878" s="2122">
        <v>1.1399999999999999</v>
      </c>
      <c r="AJ878" s="2122">
        <v>33</v>
      </c>
      <c r="AK878" s="430">
        <f t="shared" si="81"/>
        <v>0.10306849315068492</v>
      </c>
      <c r="AL878" s="430">
        <v>0</v>
      </c>
      <c r="AM878" s="1111">
        <f>SUBTOTAL(9,AK878:AL878)</f>
        <v>0.10306849315068492</v>
      </c>
      <c r="AN878" s="98"/>
      <c r="AO878" s="98"/>
      <c r="AP878" s="98"/>
      <c r="AQ878" s="98"/>
      <c r="AR878" s="21"/>
      <c r="AS878" s="94"/>
      <c r="AT878" s="88"/>
      <c r="AU878" s="103"/>
      <c r="AV878" s="88"/>
      <c r="AW878" s="88"/>
      <c r="AX878" s="2459" t="s">
        <v>21225</v>
      </c>
      <c r="AY878" s="2391"/>
    </row>
    <row r="879" spans="1:51" s="55" customFormat="1" ht="15.95" customHeight="1" x14ac:dyDescent="0.25">
      <c r="A879" s="182">
        <v>146</v>
      </c>
      <c r="B879" s="170" t="s">
        <v>54</v>
      </c>
      <c r="C879" s="989" t="s">
        <v>59</v>
      </c>
      <c r="D879" s="354" t="s">
        <v>18845</v>
      </c>
      <c r="E879" s="198" t="s">
        <v>1745</v>
      </c>
      <c r="F879" s="198" t="s">
        <v>1746</v>
      </c>
      <c r="G879" s="166"/>
      <c r="H879" s="272" t="s">
        <v>219</v>
      </c>
      <c r="I879" s="354" t="s">
        <v>220</v>
      </c>
      <c r="J879" s="272" t="s">
        <v>221</v>
      </c>
      <c r="K879" s="354" t="s">
        <v>1599</v>
      </c>
      <c r="L879" s="272" t="s">
        <v>221</v>
      </c>
      <c r="M879" s="272" t="s">
        <v>879</v>
      </c>
      <c r="N879" s="440">
        <v>6.4</v>
      </c>
      <c r="O879" s="440">
        <v>2.2000000000000002</v>
      </c>
      <c r="P879" s="440">
        <f>O879*N879</f>
        <v>14.080000000000002</v>
      </c>
      <c r="Q879" s="1012">
        <v>2</v>
      </c>
      <c r="R879" s="183"/>
      <c r="S879" s="223">
        <v>1</v>
      </c>
      <c r="T879" s="183"/>
      <c r="U879" s="223">
        <v>0</v>
      </c>
      <c r="V879" s="183">
        <v>0</v>
      </c>
      <c r="W879" s="183">
        <v>0</v>
      </c>
      <c r="X879" s="183">
        <v>0</v>
      </c>
      <c r="Y879" s="272" t="s">
        <v>62</v>
      </c>
      <c r="Z879" s="366" t="s">
        <v>1600</v>
      </c>
      <c r="AA879" s="762" t="s">
        <v>1614</v>
      </c>
      <c r="AB879" s="354" t="s">
        <v>1602</v>
      </c>
      <c r="AC879" s="354" t="s">
        <v>1603</v>
      </c>
      <c r="AD879" s="354" t="s">
        <v>1604</v>
      </c>
      <c r="AE879" s="166" t="s">
        <v>1747</v>
      </c>
      <c r="AF879" s="166" t="s">
        <v>688</v>
      </c>
      <c r="AG879" s="165" t="s">
        <v>230</v>
      </c>
      <c r="AH879" s="203" t="s">
        <v>59</v>
      </c>
      <c r="AI879" s="167">
        <v>0.114</v>
      </c>
      <c r="AJ879" s="168">
        <v>610.61500000000001</v>
      </c>
      <c r="AK879" s="167">
        <v>0.14554384931506847</v>
      </c>
      <c r="AL879" s="167">
        <v>4.516878082191781E-2</v>
      </c>
      <c r="AM879" s="187">
        <f>AK879+AL879</f>
        <v>0.19071263013698628</v>
      </c>
      <c r="AN879" s="167">
        <f>SUM(AK879:AK884)</f>
        <v>1.1361913283918184</v>
      </c>
      <c r="AO879" s="167">
        <f>SUM(AL879:AL884)</f>
        <v>0.13586510958904111</v>
      </c>
      <c r="AP879" s="167">
        <f>SUM(AM879:AM884)</f>
        <v>1.2720564379808594</v>
      </c>
      <c r="AQ879" s="167">
        <f>AP879*30</f>
        <v>38.161693139425786</v>
      </c>
      <c r="AR879" s="193" t="s">
        <v>231</v>
      </c>
      <c r="AS879" s="1163" t="s">
        <v>431</v>
      </c>
      <c r="AT879" s="166" t="s">
        <v>232</v>
      </c>
      <c r="AU879" s="198" t="s">
        <v>59</v>
      </c>
      <c r="AV879" s="679" t="s">
        <v>1748</v>
      </c>
      <c r="AW879" s="166" t="s">
        <v>234</v>
      </c>
      <c r="AX879" s="46"/>
      <c r="AY879" s="2391"/>
    </row>
    <row r="880" spans="1:51" s="8" customFormat="1" ht="15.95" customHeight="1" x14ac:dyDescent="0.25">
      <c r="A880" s="112"/>
      <c r="B880" s="113"/>
      <c r="C880" s="992"/>
      <c r="D880" s="113"/>
      <c r="E880" s="130"/>
      <c r="F880" s="130"/>
      <c r="G880" s="113"/>
      <c r="H880" s="130"/>
      <c r="I880" s="113"/>
      <c r="J880" s="130"/>
      <c r="K880" s="130"/>
      <c r="L880" s="130"/>
      <c r="M880" s="130"/>
      <c r="N880" s="329"/>
      <c r="O880" s="329"/>
      <c r="P880" s="329"/>
      <c r="Q880" s="1071"/>
      <c r="R880" s="114"/>
      <c r="S880" s="131"/>
      <c r="T880" s="114"/>
      <c r="U880" s="131"/>
      <c r="V880" s="114"/>
      <c r="W880" s="114"/>
      <c r="X880" s="114"/>
      <c r="Y880" s="113" t="s">
        <v>230</v>
      </c>
      <c r="Z880" s="113" t="s">
        <v>230</v>
      </c>
      <c r="AA880" s="132" t="s">
        <v>230</v>
      </c>
      <c r="AB880" s="113" t="s">
        <v>230</v>
      </c>
      <c r="AC880" s="113" t="s">
        <v>230</v>
      </c>
      <c r="AD880" s="113" t="s">
        <v>230</v>
      </c>
      <c r="AE880" s="113" t="s">
        <v>1747</v>
      </c>
      <c r="AF880" s="113" t="s">
        <v>514</v>
      </c>
      <c r="AG880" s="115" t="s">
        <v>230</v>
      </c>
      <c r="AH880" s="132" t="s">
        <v>59</v>
      </c>
      <c r="AI880" s="116">
        <v>0.114</v>
      </c>
      <c r="AJ880" s="117">
        <v>616.62900000000002</v>
      </c>
      <c r="AK880" s="116">
        <v>0.14697732328767124</v>
      </c>
      <c r="AL880" s="116">
        <v>4.5613652054794521E-2</v>
      </c>
      <c r="AM880" s="119">
        <v>0.19259097534246578</v>
      </c>
      <c r="AN880" s="116"/>
      <c r="AO880" s="116"/>
      <c r="AP880" s="116"/>
      <c r="AQ880" s="116"/>
      <c r="AR880" s="118"/>
      <c r="AS880" s="114"/>
      <c r="AT880" s="113"/>
      <c r="AU880" s="130"/>
      <c r="AV880" s="113"/>
      <c r="AW880" s="113"/>
      <c r="AX880" s="44"/>
      <c r="AY880" s="2391"/>
    </row>
    <row r="881" spans="1:52" s="8" customFormat="1" ht="15.95" customHeight="1" x14ac:dyDescent="0.25">
      <c r="A881" s="36"/>
      <c r="B881" s="2119"/>
      <c r="C881" s="990"/>
      <c r="D881" s="2119"/>
      <c r="E881" s="5"/>
      <c r="F881" s="5"/>
      <c r="G881" s="2119"/>
      <c r="H881" s="5"/>
      <c r="I881" s="2119"/>
      <c r="J881" s="5"/>
      <c r="K881" s="5"/>
      <c r="L881" s="5"/>
      <c r="M881" s="5"/>
      <c r="N881" s="328"/>
      <c r="O881" s="328"/>
      <c r="P881" s="328"/>
      <c r="Q881" s="1056"/>
      <c r="R881" s="448"/>
      <c r="S881" s="61"/>
      <c r="T881" s="448"/>
      <c r="U881" s="61"/>
      <c r="V881" s="448"/>
      <c r="W881" s="448"/>
      <c r="X881" s="448"/>
      <c r="Y881" s="2119" t="s">
        <v>230</v>
      </c>
      <c r="Z881" s="2119" t="s">
        <v>230</v>
      </c>
      <c r="AA881" s="1" t="s">
        <v>230</v>
      </c>
      <c r="AB881" s="2119" t="s">
        <v>230</v>
      </c>
      <c r="AC881" s="2119" t="s">
        <v>230</v>
      </c>
      <c r="AD881" s="2119" t="s">
        <v>230</v>
      </c>
      <c r="AE881" s="2119" t="s">
        <v>1747</v>
      </c>
      <c r="AF881" s="2119" t="s">
        <v>291</v>
      </c>
      <c r="AG881" s="39" t="s">
        <v>230</v>
      </c>
      <c r="AH881" s="1" t="s">
        <v>59</v>
      </c>
      <c r="AI881" s="40">
        <v>0.114</v>
      </c>
      <c r="AJ881" s="1326">
        <v>609.45099999999991</v>
      </c>
      <c r="AK881" s="40">
        <v>0.14526640273972599</v>
      </c>
      <c r="AL881" s="40">
        <v>4.5082676712328767E-2</v>
      </c>
      <c r="AM881" s="41">
        <v>0.19034907945205476</v>
      </c>
      <c r="AN881" s="40"/>
      <c r="AO881" s="40"/>
      <c r="AP881" s="40"/>
      <c r="AQ881" s="40"/>
      <c r="AR881" s="2120"/>
      <c r="AS881" s="448"/>
      <c r="AT881" s="2119"/>
      <c r="AU881" s="5"/>
      <c r="AV881" s="2119"/>
      <c r="AW881" s="2119"/>
      <c r="AX881" s="46"/>
      <c r="AY881" s="2391"/>
    </row>
    <row r="882" spans="1:52" s="8" customFormat="1" ht="15.95" customHeight="1" x14ac:dyDescent="0.25">
      <c r="A882" s="36"/>
      <c r="B882" s="2119"/>
      <c r="C882" s="990"/>
      <c r="D882" s="2119"/>
      <c r="E882" s="5"/>
      <c r="F882" s="5"/>
      <c r="G882" s="2119"/>
      <c r="H882" s="5"/>
      <c r="I882" s="2119"/>
      <c r="J882" s="5"/>
      <c r="K882" s="5"/>
      <c r="L882" s="5"/>
      <c r="M882" s="5"/>
      <c r="N882" s="328"/>
      <c r="O882" s="328"/>
      <c r="P882" s="328"/>
      <c r="Q882" s="1056"/>
      <c r="R882" s="448"/>
      <c r="S882" s="61"/>
      <c r="T882" s="448"/>
      <c r="U882" s="61"/>
      <c r="V882" s="448"/>
      <c r="W882" s="448"/>
      <c r="X882" s="448"/>
      <c r="Y882" s="2119" t="s">
        <v>230</v>
      </c>
      <c r="Z882" s="2119" t="s">
        <v>230</v>
      </c>
      <c r="AA882" s="1" t="s">
        <v>230</v>
      </c>
      <c r="AB882" s="2119" t="s">
        <v>230</v>
      </c>
      <c r="AC882" s="2119" t="s">
        <v>230</v>
      </c>
      <c r="AD882" s="2119" t="s">
        <v>230</v>
      </c>
      <c r="AE882" s="2119" t="s">
        <v>1749</v>
      </c>
      <c r="AF882" s="2119" t="s">
        <v>609</v>
      </c>
      <c r="AG882" s="39" t="s">
        <v>230</v>
      </c>
      <c r="AH882" s="1" t="s">
        <v>23141</v>
      </c>
      <c r="AI882" s="2120">
        <v>0.62</v>
      </c>
      <c r="AJ882" s="37">
        <v>397.06027397260272</v>
      </c>
      <c r="AK882" s="40">
        <f>AJ882*AI882/365</f>
        <v>0.67445854756990054</v>
      </c>
      <c r="AL882" s="40">
        <v>0</v>
      </c>
      <c r="AM882" s="41">
        <f>SUBTOTAL(9,AK882:AL882)</f>
        <v>0.67445854756990054</v>
      </c>
      <c r="AN882" s="40"/>
      <c r="AO882" s="40"/>
      <c r="AP882" s="40"/>
      <c r="AQ882" s="40"/>
      <c r="AR882" s="2120"/>
      <c r="AS882" s="448"/>
      <c r="AT882" s="2119"/>
      <c r="AU882" s="5"/>
      <c r="AV882" s="2119"/>
      <c r="AW882" s="2119"/>
      <c r="AX882" s="46"/>
      <c r="AY882" s="2391"/>
    </row>
    <row r="883" spans="1:52" s="8" customFormat="1" ht="15.95" customHeight="1" x14ac:dyDescent="0.25">
      <c r="A883" s="93"/>
      <c r="B883" s="88"/>
      <c r="C883" s="993"/>
      <c r="D883" s="88"/>
      <c r="E883" s="103"/>
      <c r="F883" s="103"/>
      <c r="G883" s="88"/>
      <c r="H883" s="103"/>
      <c r="I883" s="88"/>
      <c r="J883" s="103"/>
      <c r="K883" s="103"/>
      <c r="L883" s="103"/>
      <c r="M883" s="103"/>
      <c r="N883" s="330"/>
      <c r="O883" s="330"/>
      <c r="P883" s="330"/>
      <c r="Q883" s="106"/>
      <c r="R883" s="94"/>
      <c r="S883" s="104"/>
      <c r="T883" s="94"/>
      <c r="U883" s="104"/>
      <c r="V883" s="94"/>
      <c r="W883" s="94"/>
      <c r="X883" s="94"/>
      <c r="Y883" s="88"/>
      <c r="Z883" s="88"/>
      <c r="AA883" s="90"/>
      <c r="AB883" s="88"/>
      <c r="AC883" s="782" t="s">
        <v>21961</v>
      </c>
      <c r="AD883" s="1013" t="s">
        <v>21962</v>
      </c>
      <c r="AE883" s="782" t="s">
        <v>25740</v>
      </c>
      <c r="AF883" s="782" t="s">
        <v>21964</v>
      </c>
      <c r="AG883" s="2611" t="s">
        <v>22808</v>
      </c>
      <c r="AH883" s="784" t="s">
        <v>25009</v>
      </c>
      <c r="AI883" s="2607">
        <v>0.14000000000000001</v>
      </c>
      <c r="AJ883" s="785">
        <v>50</v>
      </c>
      <c r="AK883" s="430">
        <f>AJ883*AI883/365</f>
        <v>1.9178082191780823E-2</v>
      </c>
      <c r="AL883" s="430">
        <v>0</v>
      </c>
      <c r="AM883" s="1111">
        <f>SUM(AK883:AL883)</f>
        <v>1.9178082191780823E-2</v>
      </c>
      <c r="AN883" s="98"/>
      <c r="AO883" s="98"/>
      <c r="AP883" s="98"/>
      <c r="AQ883" s="98"/>
      <c r="AR883" s="21"/>
      <c r="AS883" s="94"/>
      <c r="AT883" s="88"/>
      <c r="AU883" s="103"/>
      <c r="AV883" s="88"/>
      <c r="AW883" s="88"/>
      <c r="AX883" s="2459" t="s">
        <v>25741</v>
      </c>
      <c r="AY883" s="2606"/>
    </row>
    <row r="884" spans="1:52" s="1099" customFormat="1" ht="15.95" customHeight="1" x14ac:dyDescent="0.25">
      <c r="A884" s="781"/>
      <c r="B884" s="782"/>
      <c r="C884" s="1314"/>
      <c r="D884" s="782"/>
      <c r="E884" s="1015"/>
      <c r="F884" s="1015"/>
      <c r="G884" s="782"/>
      <c r="H884" s="1015"/>
      <c r="I884" s="782"/>
      <c r="J884" s="1015"/>
      <c r="K884" s="1015"/>
      <c r="L884" s="1015"/>
      <c r="M884" s="1015"/>
      <c r="N884" s="1315"/>
      <c r="O884" s="1315"/>
      <c r="P884" s="1315"/>
      <c r="Q884" s="1316"/>
      <c r="R884" s="783"/>
      <c r="S884" s="1195"/>
      <c r="T884" s="783"/>
      <c r="U884" s="1195"/>
      <c r="V884" s="783"/>
      <c r="W884" s="783"/>
      <c r="X884" s="783"/>
      <c r="Y884" s="782"/>
      <c r="Z884" s="782"/>
      <c r="AA884" s="784"/>
      <c r="AB884" s="782"/>
      <c r="AC884" s="782" t="s">
        <v>23322</v>
      </c>
      <c r="AD884" s="1339" t="s">
        <v>23323</v>
      </c>
      <c r="AE884" s="782" t="s">
        <v>13501</v>
      </c>
      <c r="AF884" s="782" t="s">
        <v>23324</v>
      </c>
      <c r="AG884" s="2126" t="s">
        <v>23325</v>
      </c>
      <c r="AH884" s="784" t="s">
        <v>21478</v>
      </c>
      <c r="AI884" s="2122">
        <v>0.87</v>
      </c>
      <c r="AJ884" s="785">
        <v>2</v>
      </c>
      <c r="AK884" s="430">
        <f>AJ884*AI884/365</f>
        <v>4.767123287671233E-3</v>
      </c>
      <c r="AL884" s="430">
        <v>0</v>
      </c>
      <c r="AM884" s="1111">
        <f>SUM(AK884:AL884)</f>
        <v>4.767123287671233E-3</v>
      </c>
      <c r="AN884" s="430"/>
      <c r="AO884" s="430"/>
      <c r="AP884" s="430"/>
      <c r="AQ884" s="430"/>
      <c r="AR884" s="2122"/>
      <c r="AS884" s="783"/>
      <c r="AT884" s="782"/>
      <c r="AU884" s="1015"/>
      <c r="AV884" s="782"/>
      <c r="AW884" s="782"/>
      <c r="AX884" s="2530" t="s">
        <v>23326</v>
      </c>
      <c r="AY884" s="2401"/>
    </row>
    <row r="885" spans="1:52" s="55" customFormat="1" ht="15.95" customHeight="1" x14ac:dyDescent="0.25">
      <c r="A885" s="182">
        <v>147</v>
      </c>
      <c r="B885" s="166" t="s">
        <v>54</v>
      </c>
      <c r="C885" s="989" t="s">
        <v>59</v>
      </c>
      <c r="D885" s="354" t="s">
        <v>18846</v>
      </c>
      <c r="E885" s="198" t="s">
        <v>1751</v>
      </c>
      <c r="F885" s="198" t="s">
        <v>1752</v>
      </c>
      <c r="G885" s="166"/>
      <c r="H885" s="272" t="s">
        <v>219</v>
      </c>
      <c r="I885" s="354" t="s">
        <v>220</v>
      </c>
      <c r="J885" s="272" t="s">
        <v>221</v>
      </c>
      <c r="K885" s="354" t="s">
        <v>1599</v>
      </c>
      <c r="L885" s="272" t="s">
        <v>221</v>
      </c>
      <c r="M885" s="272" t="s">
        <v>879</v>
      </c>
      <c r="N885" s="440">
        <v>9.4</v>
      </c>
      <c r="O885" s="440">
        <v>2.2000000000000002</v>
      </c>
      <c r="P885" s="440">
        <f>O885*N885</f>
        <v>20.680000000000003</v>
      </c>
      <c r="Q885" s="1012">
        <v>4</v>
      </c>
      <c r="R885" s="183"/>
      <c r="S885" s="223">
        <v>2</v>
      </c>
      <c r="T885" s="183" t="s">
        <v>1628</v>
      </c>
      <c r="U885" s="223">
        <v>0</v>
      </c>
      <c r="V885" s="183">
        <v>0</v>
      </c>
      <c r="W885" s="183">
        <v>0</v>
      </c>
      <c r="X885" s="183">
        <v>0</v>
      </c>
      <c r="Y885" s="272" t="s">
        <v>62</v>
      </c>
      <c r="Z885" s="366" t="s">
        <v>1600</v>
      </c>
      <c r="AA885" s="762" t="s">
        <v>1614</v>
      </c>
      <c r="AB885" s="354" t="s">
        <v>1602</v>
      </c>
      <c r="AC885" s="354" t="s">
        <v>1603</v>
      </c>
      <c r="AD885" s="354" t="s">
        <v>1604</v>
      </c>
      <c r="AE885" s="166" t="s">
        <v>1753</v>
      </c>
      <c r="AF885" s="166" t="s">
        <v>1754</v>
      </c>
      <c r="AG885" s="165" t="s">
        <v>230</v>
      </c>
      <c r="AH885" s="203" t="s">
        <v>59</v>
      </c>
      <c r="AI885" s="167">
        <v>0.114</v>
      </c>
      <c r="AJ885" s="168">
        <v>1969.585</v>
      </c>
      <c r="AK885" s="167">
        <v>0.46946272602739725</v>
      </c>
      <c r="AL885" s="167">
        <v>0.14569532876712329</v>
      </c>
      <c r="AM885" s="187">
        <f>AK885+AL885</f>
        <v>0.61515805479452057</v>
      </c>
      <c r="AN885" s="167">
        <f>SUM(AK885:AK887)</f>
        <v>0.72013393972602735</v>
      </c>
      <c r="AO885" s="167">
        <f>SUM(AL885:AL887)</f>
        <v>0.19798204931506852</v>
      </c>
      <c r="AP885" s="167">
        <f>AN885+AO885</f>
        <v>0.91811598904109593</v>
      </c>
      <c r="AQ885" s="167">
        <f>AP885*30</f>
        <v>27.543479671232877</v>
      </c>
      <c r="AR885" s="193" t="s">
        <v>231</v>
      </c>
      <c r="AS885" s="1163" t="s">
        <v>431</v>
      </c>
      <c r="AT885" s="166" t="s">
        <v>232</v>
      </c>
      <c r="AU885" s="198" t="s">
        <v>59</v>
      </c>
      <c r="AV885" s="679" t="s">
        <v>1755</v>
      </c>
      <c r="AW885" s="166" t="s">
        <v>234</v>
      </c>
      <c r="AX885" s="46"/>
      <c r="AY885" s="2391"/>
    </row>
    <row r="886" spans="1:52" s="55" customFormat="1" ht="15.95" customHeight="1" x14ac:dyDescent="0.25">
      <c r="A886" s="112"/>
      <c r="B886" s="113"/>
      <c r="C886" s="992"/>
      <c r="D886" s="113"/>
      <c r="E886" s="130"/>
      <c r="F886" s="130"/>
      <c r="G886" s="113"/>
      <c r="H886" s="130"/>
      <c r="I886" s="113"/>
      <c r="J886" s="130"/>
      <c r="K886" s="130"/>
      <c r="L886" s="130"/>
      <c r="M886" s="130"/>
      <c r="N886" s="329"/>
      <c r="O886" s="329"/>
      <c r="P886" s="329"/>
      <c r="Q886" s="1071"/>
      <c r="R886" s="114"/>
      <c r="S886" s="131"/>
      <c r="T886" s="114"/>
      <c r="U886" s="131"/>
      <c r="V886" s="114"/>
      <c r="W886" s="114"/>
      <c r="X886" s="114"/>
      <c r="Y886" s="113" t="s">
        <v>230</v>
      </c>
      <c r="Z886" s="113" t="s">
        <v>230</v>
      </c>
      <c r="AA886" s="132" t="s">
        <v>230</v>
      </c>
      <c r="AB886" s="113" t="s">
        <v>230</v>
      </c>
      <c r="AC886" s="113" t="s">
        <v>230</v>
      </c>
      <c r="AD886" s="113" t="s">
        <v>230</v>
      </c>
      <c r="AE886" s="113" t="s">
        <v>1753</v>
      </c>
      <c r="AF886" s="113" t="s">
        <v>1756</v>
      </c>
      <c r="AG886" s="115" t="s">
        <v>230</v>
      </c>
      <c r="AH886" s="132" t="s">
        <v>59</v>
      </c>
      <c r="AI886" s="116">
        <v>0.114</v>
      </c>
      <c r="AJ886" s="117">
        <v>706.83900000000006</v>
      </c>
      <c r="AK886" s="116">
        <v>0.16847943287671233</v>
      </c>
      <c r="AL886" s="116">
        <v>5.2286720547945212E-2</v>
      </c>
      <c r="AM886" s="119">
        <v>0.22076615342465755</v>
      </c>
      <c r="AN886" s="116"/>
      <c r="AO886" s="116"/>
      <c r="AP886" s="116"/>
      <c r="AQ886" s="116"/>
      <c r="AR886" s="118"/>
      <c r="AS886" s="114"/>
      <c r="AT886" s="113"/>
      <c r="AU886" s="130"/>
      <c r="AV886" s="113"/>
      <c r="AW886" s="113"/>
      <c r="AX886" s="44"/>
      <c r="AY886" s="2391"/>
    </row>
    <row r="887" spans="1:52" s="8" customFormat="1" ht="15.95" customHeight="1" x14ac:dyDescent="0.25">
      <c r="A887" s="1712"/>
      <c r="B887" s="1713"/>
      <c r="C887" s="1714"/>
      <c r="D887" s="1713"/>
      <c r="E887" s="1715"/>
      <c r="F887" s="1715"/>
      <c r="G887" s="1713"/>
      <c r="H887" s="1715"/>
      <c r="I887" s="1713"/>
      <c r="J887" s="1715"/>
      <c r="K887" s="1715"/>
      <c r="L887" s="1715"/>
      <c r="M887" s="1715"/>
      <c r="N887" s="1716"/>
      <c r="O887" s="1716"/>
      <c r="P887" s="1716"/>
      <c r="Q887" s="1717"/>
      <c r="R887" s="1718"/>
      <c r="S887" s="1719"/>
      <c r="T887" s="1718"/>
      <c r="U887" s="1719"/>
      <c r="V887" s="1718"/>
      <c r="W887" s="1718"/>
      <c r="X887" s="1718"/>
      <c r="Y887" s="1713" t="s">
        <v>230</v>
      </c>
      <c r="Z887" s="1713" t="s">
        <v>230</v>
      </c>
      <c r="AA887" s="1720" t="s">
        <v>230</v>
      </c>
      <c r="AB887" s="1713" t="s">
        <v>230</v>
      </c>
      <c r="AC887" s="1713" t="s">
        <v>230</v>
      </c>
      <c r="AD887" s="1713" t="s">
        <v>230</v>
      </c>
      <c r="AE887" s="1713" t="s">
        <v>1753</v>
      </c>
      <c r="AF887" s="1713" t="s">
        <v>1757</v>
      </c>
      <c r="AG887" s="1721" t="s">
        <v>23014</v>
      </c>
      <c r="AH887" s="1720" t="s">
        <v>22966</v>
      </c>
      <c r="AI887" s="1664">
        <v>0.6</v>
      </c>
      <c r="AJ887" s="1664">
        <v>50</v>
      </c>
      <c r="AK887" s="1665">
        <f>AJ887*AI887/365</f>
        <v>8.2191780821917804E-2</v>
      </c>
      <c r="AL887" s="1665">
        <v>0</v>
      </c>
      <c r="AM887" s="2197">
        <f>SUBTOTAL(9,AK887:AL887)</f>
        <v>8.2191780821917804E-2</v>
      </c>
      <c r="AN887" s="1665"/>
      <c r="AO887" s="1665"/>
      <c r="AP887" s="1665"/>
      <c r="AQ887" s="1665"/>
      <c r="AR887" s="1664"/>
      <c r="AS887" s="1718"/>
      <c r="AT887" s="1713"/>
      <c r="AU887" s="1715"/>
      <c r="AV887" s="1713"/>
      <c r="AW887" s="1713" t="s">
        <v>16781</v>
      </c>
      <c r="AX887" s="1725" t="s">
        <v>23015</v>
      </c>
      <c r="AY887" s="2391"/>
    </row>
    <row r="888" spans="1:52" s="55" customFormat="1" ht="15.95" customHeight="1" x14ac:dyDescent="0.25">
      <c r="A888" s="182">
        <v>148</v>
      </c>
      <c r="B888" s="166" t="s">
        <v>54</v>
      </c>
      <c r="C888" s="989" t="s">
        <v>59</v>
      </c>
      <c r="D888" s="354" t="s">
        <v>18847</v>
      </c>
      <c r="E888" s="166" t="s">
        <v>1759</v>
      </c>
      <c r="F888" s="198" t="s">
        <v>1760</v>
      </c>
      <c r="G888" s="166"/>
      <c r="H888" s="272" t="s">
        <v>219</v>
      </c>
      <c r="I888" s="354" t="s">
        <v>220</v>
      </c>
      <c r="J888" s="272" t="s">
        <v>221</v>
      </c>
      <c r="K888" s="354" t="s">
        <v>1599</v>
      </c>
      <c r="L888" s="272" t="s">
        <v>221</v>
      </c>
      <c r="M888" s="272" t="s">
        <v>879</v>
      </c>
      <c r="N888" s="440">
        <v>6.4</v>
      </c>
      <c r="O888" s="440">
        <v>2.2000000000000002</v>
      </c>
      <c r="P888" s="440">
        <f>O888*N888</f>
        <v>14.080000000000002</v>
      </c>
      <c r="Q888" s="1012">
        <v>1</v>
      </c>
      <c r="R888" s="183"/>
      <c r="S888" s="223">
        <v>1</v>
      </c>
      <c r="T888" s="183" t="s">
        <v>1628</v>
      </c>
      <c r="U888" s="223">
        <v>0</v>
      </c>
      <c r="V888" s="183">
        <v>0</v>
      </c>
      <c r="W888" s="183">
        <v>0</v>
      </c>
      <c r="X888" s="183"/>
      <c r="Y888" s="272" t="s">
        <v>62</v>
      </c>
      <c r="Z888" s="366" t="s">
        <v>1600</v>
      </c>
      <c r="AA888" s="762" t="s">
        <v>1614</v>
      </c>
      <c r="AB888" s="354" t="s">
        <v>1602</v>
      </c>
      <c r="AC888" s="354" t="s">
        <v>1603</v>
      </c>
      <c r="AD888" s="354" t="s">
        <v>1604</v>
      </c>
      <c r="AE888" s="166" t="s">
        <v>1747</v>
      </c>
      <c r="AF888" s="166" t="s">
        <v>1606</v>
      </c>
      <c r="AG888" s="165" t="s">
        <v>230</v>
      </c>
      <c r="AH888" s="203" t="s">
        <v>59</v>
      </c>
      <c r="AI888" s="167">
        <v>0.114</v>
      </c>
      <c r="AJ888" s="168">
        <v>200.3244</v>
      </c>
      <c r="AK888" s="167">
        <v>4.774855561643835E-2</v>
      </c>
      <c r="AL888" s="167">
        <v>1.4818517260273972E-2</v>
      </c>
      <c r="AM888" s="187">
        <f>AK888+AL888</f>
        <v>6.2567072876712315E-2</v>
      </c>
      <c r="AN888" s="167">
        <f>AK888</f>
        <v>4.774855561643835E-2</v>
      </c>
      <c r="AO888" s="167">
        <f>AL888</f>
        <v>1.4818517260273972E-2</v>
      </c>
      <c r="AP888" s="167">
        <f>AN888+AO888</f>
        <v>6.2567072876712315E-2</v>
      </c>
      <c r="AQ888" s="167">
        <f>AP888*30</f>
        <v>1.8770121863013696</v>
      </c>
      <c r="AR888" s="193" t="s">
        <v>231</v>
      </c>
      <c r="AS888" s="1163" t="s">
        <v>431</v>
      </c>
      <c r="AT888" s="166" t="s">
        <v>232</v>
      </c>
      <c r="AU888" s="198" t="s">
        <v>59</v>
      </c>
      <c r="AV888" s="679" t="s">
        <v>1761</v>
      </c>
      <c r="AW888" s="166" t="s">
        <v>234</v>
      </c>
      <c r="AY888" s="2391"/>
    </row>
    <row r="889" spans="1:52" s="1395" customFormat="1" ht="27.75" customHeight="1" x14ac:dyDescent="0.2">
      <c r="A889" s="353">
        <v>149</v>
      </c>
      <c r="B889" s="354" t="s">
        <v>54</v>
      </c>
      <c r="C889" s="991" t="s">
        <v>59</v>
      </c>
      <c r="D889" s="354" t="s">
        <v>17300</v>
      </c>
      <c r="E889" s="354" t="s">
        <v>1762</v>
      </c>
      <c r="F889" s="272" t="s">
        <v>1763</v>
      </c>
      <c r="G889" s="354"/>
      <c r="H889" s="272" t="s">
        <v>219</v>
      </c>
      <c r="I889" s="354" t="s">
        <v>1627</v>
      </c>
      <c r="J889" s="272" t="s">
        <v>221</v>
      </c>
      <c r="K889" s="272" t="s">
        <v>879</v>
      </c>
      <c r="L889" s="272" t="s">
        <v>221</v>
      </c>
      <c r="M889" s="272" t="s">
        <v>879</v>
      </c>
      <c r="N889" s="440">
        <v>7</v>
      </c>
      <c r="O889" s="440">
        <v>2</v>
      </c>
      <c r="P889" s="440">
        <v>14</v>
      </c>
      <c r="Q889" s="1010">
        <v>5</v>
      </c>
      <c r="R889" s="357"/>
      <c r="S889" s="505">
        <v>2</v>
      </c>
      <c r="T889" s="357"/>
      <c r="U889" s="505">
        <v>0</v>
      </c>
      <c r="V889" s="357">
        <v>1</v>
      </c>
      <c r="W889" s="357"/>
      <c r="X889" s="357"/>
      <c r="Y889" s="925" t="s">
        <v>16652</v>
      </c>
      <c r="Z889" s="354" t="s">
        <v>230</v>
      </c>
      <c r="AA889" s="443" t="s">
        <v>230</v>
      </c>
      <c r="AB889" s="354" t="s">
        <v>230</v>
      </c>
      <c r="AC889" s="354" t="s">
        <v>230</v>
      </c>
      <c r="AD889" s="354" t="s">
        <v>230</v>
      </c>
      <c r="AE889" s="354" t="s">
        <v>1765</v>
      </c>
      <c r="AF889" s="354" t="s">
        <v>688</v>
      </c>
      <c r="AG889" s="358" t="s">
        <v>230</v>
      </c>
      <c r="AH889" s="443" t="s">
        <v>59</v>
      </c>
      <c r="AI889" s="359">
        <v>0.114</v>
      </c>
      <c r="AJ889" s="490">
        <v>278.875</v>
      </c>
      <c r="AK889" s="359">
        <f>AJ889*0.087/365</f>
        <v>6.6471575342465741E-2</v>
      </c>
      <c r="AL889" s="359">
        <f>AJ889*0.027/365</f>
        <v>2.0629109589041097E-2</v>
      </c>
      <c r="AM889" s="361">
        <f>SUM(AK889:AL889)</f>
        <v>8.7100684931506842E-2</v>
      </c>
      <c r="AN889" s="359">
        <f>SUM(AK889:AK902)</f>
        <v>6.336411354513042</v>
      </c>
      <c r="AO889" s="359">
        <f>SUM(AL889:AL902)</f>
        <v>1.2767579643835616</v>
      </c>
      <c r="AP889" s="359">
        <f>SUM(AM889:AM902)</f>
        <v>7.6131693188966034</v>
      </c>
      <c r="AQ889" s="359">
        <f>AP889*30</f>
        <v>228.39507956689809</v>
      </c>
      <c r="AR889" s="362" t="s">
        <v>231</v>
      </c>
      <c r="AS889" s="363" t="s">
        <v>431</v>
      </c>
      <c r="AT889" s="354" t="s">
        <v>232</v>
      </c>
      <c r="AU889" s="272" t="s">
        <v>59</v>
      </c>
      <c r="AV889" s="923" t="s">
        <v>1766</v>
      </c>
      <c r="AW889" s="354" t="s">
        <v>234</v>
      </c>
      <c r="AX889" s="805" t="s">
        <v>17303</v>
      </c>
      <c r="AY889" s="2401"/>
      <c r="AZ889" s="778" t="s">
        <v>24720</v>
      </c>
    </row>
    <row r="890" spans="1:52" s="8" customFormat="1" ht="15.95" customHeight="1" x14ac:dyDescent="0.25">
      <c r="A890" s="112"/>
      <c r="B890" s="113"/>
      <c r="C890" s="992"/>
      <c r="D890" s="113"/>
      <c r="E890" s="130"/>
      <c r="F890" s="130"/>
      <c r="G890" s="113"/>
      <c r="H890" s="130"/>
      <c r="I890" s="113"/>
      <c r="J890" s="130"/>
      <c r="K890" s="130"/>
      <c r="L890" s="130"/>
      <c r="M890" s="130"/>
      <c r="N890" s="329"/>
      <c r="O890" s="329"/>
      <c r="P890" s="329"/>
      <c r="Q890" s="1071"/>
      <c r="R890" s="114"/>
      <c r="S890" s="131"/>
      <c r="T890" s="114"/>
      <c r="U890" s="131"/>
      <c r="V890" s="114"/>
      <c r="W890" s="114"/>
      <c r="X890" s="114"/>
      <c r="Y890" s="113" t="s">
        <v>230</v>
      </c>
      <c r="Z890" s="113" t="s">
        <v>230</v>
      </c>
      <c r="AA890" s="132" t="s">
        <v>230</v>
      </c>
      <c r="AB890" s="113" t="s">
        <v>230</v>
      </c>
      <c r="AC890" s="113" t="s">
        <v>230</v>
      </c>
      <c r="AD890" s="113" t="s">
        <v>230</v>
      </c>
      <c r="AE890" s="113" t="s">
        <v>1765</v>
      </c>
      <c r="AF890" s="113" t="s">
        <v>1606</v>
      </c>
      <c r="AG890" s="115" t="s">
        <v>230</v>
      </c>
      <c r="AH890" s="132" t="s">
        <v>59</v>
      </c>
      <c r="AI890" s="116">
        <v>0.114</v>
      </c>
      <c r="AJ890" s="117">
        <v>128.816</v>
      </c>
      <c r="AK890" s="116">
        <f>AJ890*0.087/365</f>
        <v>3.0704087671232876E-2</v>
      </c>
      <c r="AL890" s="116">
        <f>AJ890*0.027/365</f>
        <v>9.5288547945205481E-3</v>
      </c>
      <c r="AM890" s="119">
        <f>SUM(AK890:AL890)</f>
        <v>4.0232942465753423E-2</v>
      </c>
      <c r="AN890" s="116"/>
      <c r="AO890" s="116"/>
      <c r="AP890" s="116"/>
      <c r="AQ890" s="116"/>
      <c r="AR890" s="118"/>
      <c r="AS890" s="114"/>
      <c r="AT890" s="113"/>
      <c r="AU890" s="130"/>
      <c r="AV890" s="113"/>
      <c r="AW890" s="113"/>
      <c r="AX890" s="44"/>
      <c r="AY890" s="2391"/>
    </row>
    <row r="891" spans="1:52" s="8" customFormat="1" ht="15.95" customHeight="1" x14ac:dyDescent="0.25">
      <c r="A891" s="36"/>
      <c r="B891" s="2119"/>
      <c r="C891" s="990"/>
      <c r="D891" s="2119"/>
      <c r="E891" s="5"/>
      <c r="F891" s="5"/>
      <c r="G891" s="2119"/>
      <c r="H891" s="5"/>
      <c r="I891" s="2119"/>
      <c r="J891" s="5"/>
      <c r="K891" s="5"/>
      <c r="L891" s="5"/>
      <c r="M891" s="5"/>
      <c r="N891" s="328"/>
      <c r="O891" s="328"/>
      <c r="P891" s="328"/>
      <c r="Q891" s="1056"/>
      <c r="R891" s="448"/>
      <c r="S891" s="61"/>
      <c r="T891" s="448"/>
      <c r="U891" s="61"/>
      <c r="V891" s="448"/>
      <c r="W891" s="448"/>
      <c r="X891" s="448"/>
      <c r="Y891" s="2119" t="s">
        <v>230</v>
      </c>
      <c r="Z891" s="2119" t="s">
        <v>230</v>
      </c>
      <c r="AA891" s="1" t="s">
        <v>230</v>
      </c>
      <c r="AB891" s="2119" t="s">
        <v>230</v>
      </c>
      <c r="AC891" s="2119" t="s">
        <v>230</v>
      </c>
      <c r="AD891" s="2119" t="s">
        <v>230</v>
      </c>
      <c r="AE891" s="2119" t="s">
        <v>1767</v>
      </c>
      <c r="AF891" s="2119" t="s">
        <v>1768</v>
      </c>
      <c r="AG891" s="39" t="s">
        <v>230</v>
      </c>
      <c r="AH891" s="1" t="s">
        <v>58</v>
      </c>
      <c r="AI891" s="40">
        <v>0.1</v>
      </c>
      <c r="AJ891" s="2120">
        <v>4800</v>
      </c>
      <c r="AK891" s="40">
        <f>AJ891*0.0763/365</f>
        <v>1.0033972602739727</v>
      </c>
      <c r="AL891" s="40">
        <f t="shared" ref="AL891:AL898" si="82">AJ891*0.0237/365</f>
        <v>0.31167123287671228</v>
      </c>
      <c r="AM891" s="40">
        <f>SUM(AK891:AL891)</f>
        <v>1.3150684931506849</v>
      </c>
      <c r="AN891" s="40"/>
      <c r="AO891" s="40"/>
      <c r="AP891" s="40"/>
      <c r="AQ891" s="40"/>
      <c r="AR891" s="2120"/>
      <c r="AS891" s="448"/>
      <c r="AT891" s="2119"/>
      <c r="AU891" s="5"/>
      <c r="AV891" s="2119"/>
      <c r="AW891" s="2119"/>
      <c r="AX891" s="46"/>
      <c r="AY891" s="2391"/>
    </row>
    <row r="892" spans="1:52" s="8" customFormat="1" ht="15.95" customHeight="1" x14ac:dyDescent="0.25">
      <c r="A892" s="36"/>
      <c r="B892" s="2119"/>
      <c r="C892" s="990"/>
      <c r="D892" s="2119"/>
      <c r="E892" s="5"/>
      <c r="F892" s="5"/>
      <c r="G892" s="2119"/>
      <c r="H892" s="5"/>
      <c r="I892" s="2119"/>
      <c r="J892" s="5"/>
      <c r="K892" s="5"/>
      <c r="L892" s="5"/>
      <c r="M892" s="5"/>
      <c r="N892" s="328"/>
      <c r="O892" s="328"/>
      <c r="P892" s="328"/>
      <c r="Q892" s="1056"/>
      <c r="R892" s="448"/>
      <c r="S892" s="61"/>
      <c r="T892" s="448"/>
      <c r="U892" s="61"/>
      <c r="V892" s="448"/>
      <c r="W892" s="448"/>
      <c r="X892" s="448"/>
      <c r="Y892" s="2119" t="s">
        <v>230</v>
      </c>
      <c r="Z892" s="2119" t="s">
        <v>230</v>
      </c>
      <c r="AA892" s="1" t="s">
        <v>230</v>
      </c>
      <c r="AB892" s="2119" t="s">
        <v>230</v>
      </c>
      <c r="AC892" s="2119" t="s">
        <v>230</v>
      </c>
      <c r="AD892" s="2119" t="s">
        <v>230</v>
      </c>
      <c r="AE892" s="2119" t="s">
        <v>1769</v>
      </c>
      <c r="AF892" s="2119" t="s">
        <v>1770</v>
      </c>
      <c r="AG892" s="39" t="s">
        <v>230</v>
      </c>
      <c r="AH892" s="1" t="s">
        <v>58</v>
      </c>
      <c r="AI892" s="40">
        <v>0.1</v>
      </c>
      <c r="AJ892" s="2120">
        <v>1920</v>
      </c>
      <c r="AK892" s="40">
        <f>AJ892*0.0763/365</f>
        <v>0.40135890410958908</v>
      </c>
      <c r="AL892" s="40">
        <f t="shared" si="82"/>
        <v>0.12466849315068493</v>
      </c>
      <c r="AM892" s="40">
        <f>SUM(AK892:AL892)</f>
        <v>0.52602739726027403</v>
      </c>
      <c r="AN892" s="40"/>
      <c r="AO892" s="40"/>
      <c r="AP892" s="40"/>
      <c r="AQ892" s="40"/>
      <c r="AR892" s="2120"/>
      <c r="AS892" s="448"/>
      <c r="AT892" s="2119"/>
      <c r="AU892" s="5"/>
      <c r="AV892" s="2119"/>
      <c r="AW892" s="2119"/>
      <c r="AX892" s="46"/>
      <c r="AY892" s="2391"/>
    </row>
    <row r="893" spans="1:52" s="8" customFormat="1" ht="15.95" customHeight="1" x14ac:dyDescent="0.25">
      <c r="A893" s="36"/>
      <c r="B893" s="2119"/>
      <c r="C893" s="990"/>
      <c r="D893" s="2119"/>
      <c r="E893" s="5"/>
      <c r="F893" s="5"/>
      <c r="G893" s="2119"/>
      <c r="H893" s="5"/>
      <c r="I893" s="2119"/>
      <c r="J893" s="5"/>
      <c r="K893" s="5"/>
      <c r="L893" s="5"/>
      <c r="M893" s="5"/>
      <c r="N893" s="328"/>
      <c r="O893" s="328"/>
      <c r="P893" s="328"/>
      <c r="Q893" s="1056"/>
      <c r="R893" s="448"/>
      <c r="S893" s="61"/>
      <c r="T893" s="448"/>
      <c r="U893" s="61"/>
      <c r="V893" s="448"/>
      <c r="W893" s="448"/>
      <c r="X893" s="448"/>
      <c r="Y893" s="2119" t="s">
        <v>230</v>
      </c>
      <c r="Z893" s="2119" t="s">
        <v>230</v>
      </c>
      <c r="AA893" s="1" t="s">
        <v>230</v>
      </c>
      <c r="AB893" s="2119" t="s">
        <v>230</v>
      </c>
      <c r="AC893" s="2119" t="s">
        <v>230</v>
      </c>
      <c r="AD893" s="2119" t="s">
        <v>230</v>
      </c>
      <c r="AE893" s="2119" t="s">
        <v>1771</v>
      </c>
      <c r="AF893" s="2119" t="s">
        <v>1772</v>
      </c>
      <c r="AG893" s="39" t="s">
        <v>230</v>
      </c>
      <c r="AH893" s="1" t="s">
        <v>58</v>
      </c>
      <c r="AI893" s="40">
        <v>0.1</v>
      </c>
      <c r="AJ893" s="2120">
        <v>960</v>
      </c>
      <c r="AK893" s="40">
        <f t="shared" ref="AK893:AK898" si="83">AJ893*0.0763/365</f>
        <v>0.20067945205479454</v>
      </c>
      <c r="AL893" s="40">
        <f t="shared" si="82"/>
        <v>6.2334246575342464E-2</v>
      </c>
      <c r="AM893" s="40">
        <f t="shared" ref="AM893:AM898" si="84">SUM(AK893:AL893)</f>
        <v>0.26301369863013702</v>
      </c>
      <c r="AN893" s="40"/>
      <c r="AO893" s="40"/>
      <c r="AP893" s="40"/>
      <c r="AQ893" s="40"/>
      <c r="AR893" s="2120"/>
      <c r="AS893" s="448"/>
      <c r="AT893" s="2119"/>
      <c r="AU893" s="5"/>
      <c r="AV893" s="2119"/>
      <c r="AW893" s="2119"/>
      <c r="AX893" s="46"/>
      <c r="AY893" s="2391"/>
    </row>
    <row r="894" spans="1:52" s="8" customFormat="1" ht="15.95" customHeight="1" x14ac:dyDescent="0.25">
      <c r="A894" s="36"/>
      <c r="B894" s="2119"/>
      <c r="C894" s="990"/>
      <c r="D894" s="2119"/>
      <c r="E894" s="5"/>
      <c r="F894" s="5"/>
      <c r="G894" s="2119"/>
      <c r="H894" s="5"/>
      <c r="I894" s="2119"/>
      <c r="J894" s="5"/>
      <c r="K894" s="5"/>
      <c r="L894" s="5"/>
      <c r="M894" s="5"/>
      <c r="N894" s="328"/>
      <c r="O894" s="328"/>
      <c r="P894" s="328"/>
      <c r="Q894" s="1056"/>
      <c r="R894" s="448"/>
      <c r="S894" s="61"/>
      <c r="T894" s="448"/>
      <c r="U894" s="61"/>
      <c r="V894" s="448"/>
      <c r="W894" s="448"/>
      <c r="X894" s="448"/>
      <c r="Y894" s="2119" t="s">
        <v>230</v>
      </c>
      <c r="Z894" s="2119" t="s">
        <v>230</v>
      </c>
      <c r="AA894" s="1" t="s">
        <v>230</v>
      </c>
      <c r="AB894" s="2119" t="s">
        <v>230</v>
      </c>
      <c r="AC894" s="2119" t="s">
        <v>230</v>
      </c>
      <c r="AD894" s="2119" t="s">
        <v>230</v>
      </c>
      <c r="AE894" s="2119" t="s">
        <v>1773</v>
      </c>
      <c r="AF894" s="2119" t="s">
        <v>1774</v>
      </c>
      <c r="AG894" s="39" t="s">
        <v>230</v>
      </c>
      <c r="AH894" s="1" t="s">
        <v>58</v>
      </c>
      <c r="AI894" s="40">
        <v>0.1</v>
      </c>
      <c r="AJ894" s="2120">
        <v>1680</v>
      </c>
      <c r="AK894" s="40">
        <f t="shared" si="83"/>
        <v>0.35118904109589039</v>
      </c>
      <c r="AL894" s="40">
        <f t="shared" si="82"/>
        <v>0.10908493150684931</v>
      </c>
      <c r="AM894" s="40">
        <f t="shared" si="84"/>
        <v>0.46027397260273972</v>
      </c>
      <c r="AN894" s="40"/>
      <c r="AO894" s="40"/>
      <c r="AP894" s="40"/>
      <c r="AQ894" s="40"/>
      <c r="AR894" s="2120"/>
      <c r="AS894" s="448"/>
      <c r="AT894" s="2119"/>
      <c r="AU894" s="5"/>
      <c r="AV894" s="2119"/>
      <c r="AW894" s="2119"/>
      <c r="AX894" s="46"/>
      <c r="AY894" s="2391"/>
    </row>
    <row r="895" spans="1:52" s="8" customFormat="1" ht="15.95" customHeight="1" x14ac:dyDescent="0.25">
      <c r="A895" s="36"/>
      <c r="B895" s="2119"/>
      <c r="C895" s="990"/>
      <c r="D895" s="2119"/>
      <c r="E895" s="5"/>
      <c r="F895" s="5"/>
      <c r="G895" s="2119"/>
      <c r="H895" s="5"/>
      <c r="I895" s="2119"/>
      <c r="J895" s="5"/>
      <c r="K895" s="5"/>
      <c r="L895" s="5"/>
      <c r="M895" s="5"/>
      <c r="N895" s="328"/>
      <c r="O895" s="328"/>
      <c r="P895" s="328"/>
      <c r="Q895" s="1056"/>
      <c r="R895" s="448"/>
      <c r="S895" s="61"/>
      <c r="T895" s="448"/>
      <c r="U895" s="61"/>
      <c r="V895" s="448"/>
      <c r="W895" s="448"/>
      <c r="X895" s="448"/>
      <c r="Y895" s="2119" t="s">
        <v>230</v>
      </c>
      <c r="Z895" s="2119" t="s">
        <v>230</v>
      </c>
      <c r="AA895" s="1" t="s">
        <v>230</v>
      </c>
      <c r="AB895" s="2119" t="s">
        <v>230</v>
      </c>
      <c r="AC895" s="2119" t="s">
        <v>230</v>
      </c>
      <c r="AD895" s="2119" t="s">
        <v>230</v>
      </c>
      <c r="AE895" s="2119" t="s">
        <v>1775</v>
      </c>
      <c r="AF895" s="2119" t="s">
        <v>1770</v>
      </c>
      <c r="AG895" s="39" t="s">
        <v>230</v>
      </c>
      <c r="AH895" s="1" t="s">
        <v>58</v>
      </c>
      <c r="AI895" s="40">
        <v>0.1</v>
      </c>
      <c r="AJ895" s="2120">
        <v>1920</v>
      </c>
      <c r="AK895" s="40">
        <f t="shared" si="83"/>
        <v>0.40135890410958908</v>
      </c>
      <c r="AL895" s="40">
        <f t="shared" si="82"/>
        <v>0.12466849315068493</v>
      </c>
      <c r="AM895" s="40">
        <f t="shared" si="84"/>
        <v>0.52602739726027403</v>
      </c>
      <c r="AN895" s="40"/>
      <c r="AO895" s="40"/>
      <c r="AP895" s="40"/>
      <c r="AQ895" s="40"/>
      <c r="AR895" s="2120"/>
      <c r="AS895" s="448"/>
      <c r="AT895" s="2119"/>
      <c r="AU895" s="5"/>
      <c r="AV895" s="2119"/>
      <c r="AW895" s="2119"/>
      <c r="AX895" s="46"/>
      <c r="AY895" s="2391"/>
    </row>
    <row r="896" spans="1:52" s="8" customFormat="1" ht="15.95" customHeight="1" x14ac:dyDescent="0.25">
      <c r="A896" s="36"/>
      <c r="B896" s="2119"/>
      <c r="C896" s="990"/>
      <c r="D896" s="2119"/>
      <c r="E896" s="5"/>
      <c r="F896" s="5"/>
      <c r="G896" s="2119"/>
      <c r="H896" s="5"/>
      <c r="I896" s="2119"/>
      <c r="J896" s="5"/>
      <c r="K896" s="5"/>
      <c r="L896" s="5"/>
      <c r="M896" s="5"/>
      <c r="N896" s="328"/>
      <c r="O896" s="328"/>
      <c r="P896" s="328"/>
      <c r="Q896" s="1056"/>
      <c r="R896" s="448"/>
      <c r="S896" s="61"/>
      <c r="T896" s="448"/>
      <c r="U896" s="61"/>
      <c r="V896" s="448"/>
      <c r="W896" s="448"/>
      <c r="X896" s="448"/>
      <c r="Y896" s="2119" t="s">
        <v>230</v>
      </c>
      <c r="Z896" s="2119" t="s">
        <v>230</v>
      </c>
      <c r="AA896" s="1" t="s">
        <v>230</v>
      </c>
      <c r="AB896" s="2119" t="s">
        <v>230</v>
      </c>
      <c r="AC896" s="2119" t="s">
        <v>230</v>
      </c>
      <c r="AD896" s="2119" t="s">
        <v>230</v>
      </c>
      <c r="AE896" s="2119" t="s">
        <v>1776</v>
      </c>
      <c r="AF896" s="2119" t="s">
        <v>1777</v>
      </c>
      <c r="AG896" s="39" t="s">
        <v>230</v>
      </c>
      <c r="AH896" s="1" t="s">
        <v>58</v>
      </c>
      <c r="AI896" s="40">
        <v>0.1</v>
      </c>
      <c r="AJ896" s="2120">
        <v>2160</v>
      </c>
      <c r="AK896" s="40">
        <f t="shared" si="83"/>
        <v>0.45152876712328771</v>
      </c>
      <c r="AL896" s="40">
        <f t="shared" si="82"/>
        <v>0.14025205479452055</v>
      </c>
      <c r="AM896" s="40">
        <f t="shared" si="84"/>
        <v>0.59178082191780823</v>
      </c>
      <c r="AN896" s="40"/>
      <c r="AO896" s="40"/>
      <c r="AP896" s="40"/>
      <c r="AQ896" s="40"/>
      <c r="AR896" s="2120"/>
      <c r="AS896" s="448"/>
      <c r="AT896" s="2119"/>
      <c r="AU896" s="5"/>
      <c r="AV896" s="2119"/>
      <c r="AW896" s="2119"/>
      <c r="AX896" s="46"/>
      <c r="AY896" s="2391"/>
    </row>
    <row r="897" spans="1:52" s="8" customFormat="1" ht="15.95" customHeight="1" x14ac:dyDescent="0.25">
      <c r="A897" s="36"/>
      <c r="B897" s="2119"/>
      <c r="C897" s="990"/>
      <c r="D897" s="2119"/>
      <c r="E897" s="5"/>
      <c r="F897" s="5"/>
      <c r="G897" s="2119"/>
      <c r="H897" s="5"/>
      <c r="I897" s="2119"/>
      <c r="J897" s="5"/>
      <c r="K897" s="5"/>
      <c r="L897" s="5"/>
      <c r="M897" s="5"/>
      <c r="N897" s="328"/>
      <c r="O897" s="328"/>
      <c r="P897" s="328"/>
      <c r="Q897" s="1056"/>
      <c r="R897" s="448"/>
      <c r="S897" s="61"/>
      <c r="T897" s="448"/>
      <c r="U897" s="61"/>
      <c r="V897" s="448"/>
      <c r="W897" s="448"/>
      <c r="X897" s="448"/>
      <c r="Y897" s="2119" t="s">
        <v>230</v>
      </c>
      <c r="Z897" s="2119" t="s">
        <v>230</v>
      </c>
      <c r="AA897" s="1" t="s">
        <v>230</v>
      </c>
      <c r="AB897" s="2119" t="s">
        <v>230</v>
      </c>
      <c r="AC897" s="2119" t="s">
        <v>230</v>
      </c>
      <c r="AD897" s="2119" t="s">
        <v>230</v>
      </c>
      <c r="AE897" s="2119" t="s">
        <v>1778</v>
      </c>
      <c r="AF897" s="2119" t="s">
        <v>1779</v>
      </c>
      <c r="AG897" s="39" t="s">
        <v>230</v>
      </c>
      <c r="AH897" s="1" t="s">
        <v>58</v>
      </c>
      <c r="AI897" s="40">
        <v>0.1</v>
      </c>
      <c r="AJ897" s="2120">
        <v>1320</v>
      </c>
      <c r="AK897" s="40">
        <f t="shared" si="83"/>
        <v>0.27593424657534249</v>
      </c>
      <c r="AL897" s="40">
        <f t="shared" si="82"/>
        <v>8.5709589041095893E-2</v>
      </c>
      <c r="AM897" s="40">
        <f t="shared" si="84"/>
        <v>0.36164383561643837</v>
      </c>
      <c r="AN897" s="40"/>
      <c r="AO897" s="40"/>
      <c r="AP897" s="40"/>
      <c r="AQ897" s="40"/>
      <c r="AR897" s="2120"/>
      <c r="AS897" s="448"/>
      <c r="AT897" s="2119"/>
      <c r="AU897" s="5"/>
      <c r="AV897" s="2119"/>
      <c r="AW897" s="2119"/>
      <c r="AX897" s="46"/>
      <c r="AY897" s="2391"/>
    </row>
    <row r="898" spans="1:52" s="8" customFormat="1" ht="15.95" customHeight="1" x14ac:dyDescent="0.25">
      <c r="A898" s="36"/>
      <c r="B898" s="2119"/>
      <c r="C898" s="990"/>
      <c r="D898" s="2119"/>
      <c r="E898" s="5"/>
      <c r="F898" s="5"/>
      <c r="G898" s="2119"/>
      <c r="H898" s="5"/>
      <c r="I898" s="2119"/>
      <c r="J898" s="5"/>
      <c r="K898" s="5"/>
      <c r="L898" s="5"/>
      <c r="M898" s="5"/>
      <c r="N898" s="328"/>
      <c r="O898" s="328"/>
      <c r="P898" s="328"/>
      <c r="Q898" s="1056"/>
      <c r="R898" s="448"/>
      <c r="S898" s="61"/>
      <c r="T898" s="448"/>
      <c r="U898" s="61"/>
      <c r="V898" s="448"/>
      <c r="W898" s="448"/>
      <c r="X898" s="448"/>
      <c r="Y898" s="2119" t="s">
        <v>230</v>
      </c>
      <c r="Z898" s="2119" t="s">
        <v>230</v>
      </c>
      <c r="AA898" s="1" t="s">
        <v>230</v>
      </c>
      <c r="AB898" s="2119" t="s">
        <v>230</v>
      </c>
      <c r="AC898" s="2119" t="s">
        <v>230</v>
      </c>
      <c r="AD898" s="2119" t="s">
        <v>230</v>
      </c>
      <c r="AE898" s="2119" t="s">
        <v>1780</v>
      </c>
      <c r="AF898" s="2119" t="s">
        <v>1781</v>
      </c>
      <c r="AG898" s="39" t="s">
        <v>230</v>
      </c>
      <c r="AH898" s="1" t="s">
        <v>58</v>
      </c>
      <c r="AI898" s="40">
        <v>0.1</v>
      </c>
      <c r="AJ898" s="2120">
        <v>1440</v>
      </c>
      <c r="AK898" s="40">
        <f t="shared" si="83"/>
        <v>0.30101917808219181</v>
      </c>
      <c r="AL898" s="40">
        <f t="shared" si="82"/>
        <v>9.3501369863013703E-2</v>
      </c>
      <c r="AM898" s="40">
        <f t="shared" si="84"/>
        <v>0.39452054794520552</v>
      </c>
      <c r="AN898" s="40"/>
      <c r="AO898" s="40"/>
      <c r="AP898" s="40"/>
      <c r="AQ898" s="40"/>
      <c r="AR898" s="2120"/>
      <c r="AS898" s="448"/>
      <c r="AT898" s="2119"/>
      <c r="AU898" s="5"/>
      <c r="AV898" s="2119"/>
      <c r="AW898" s="2119"/>
      <c r="AX898" s="46"/>
      <c r="AY898" s="2391"/>
    </row>
    <row r="899" spans="1:52" s="8" customFormat="1" ht="15.95" customHeight="1" x14ac:dyDescent="0.25">
      <c r="A899" s="36"/>
      <c r="B899" s="2119"/>
      <c r="C899" s="990"/>
      <c r="D899" s="2119"/>
      <c r="E899" s="5"/>
      <c r="F899" s="5"/>
      <c r="G899" s="2119"/>
      <c r="H899" s="5"/>
      <c r="I899" s="2119"/>
      <c r="J899" s="5"/>
      <c r="K899" s="5"/>
      <c r="L899" s="5"/>
      <c r="M899" s="5"/>
      <c r="N899" s="328"/>
      <c r="O899" s="328"/>
      <c r="P899" s="328"/>
      <c r="Q899" s="1056"/>
      <c r="R899" s="448"/>
      <c r="S899" s="61"/>
      <c r="T899" s="448"/>
      <c r="U899" s="61"/>
      <c r="V899" s="448"/>
      <c r="W899" s="448"/>
      <c r="X899" s="448"/>
      <c r="Y899" s="2119"/>
      <c r="Z899" s="2119"/>
      <c r="AA899" s="1"/>
      <c r="AB899" s="2119"/>
      <c r="AC899" s="2119"/>
      <c r="AD899" s="2119"/>
      <c r="AE899" s="2129" t="s">
        <v>17301</v>
      </c>
      <c r="AF899" s="2129" t="s">
        <v>17302</v>
      </c>
      <c r="AG899" s="2130" t="s">
        <v>230</v>
      </c>
      <c r="AH899" s="754" t="s">
        <v>58</v>
      </c>
      <c r="AI899" s="2191">
        <v>0.1</v>
      </c>
      <c r="AJ899" s="2192">
        <v>1680</v>
      </c>
      <c r="AK899" s="1673">
        <v>0.35099999999999998</v>
      </c>
      <c r="AL899" s="1673">
        <v>0.109</v>
      </c>
      <c r="AM899" s="378">
        <f>SUM(AK899:AL899)</f>
        <v>0.45999999999999996</v>
      </c>
      <c r="AN899" s="378"/>
      <c r="AO899" s="378"/>
      <c r="AP899" s="378"/>
      <c r="AQ899" s="378"/>
      <c r="AR899" s="2121"/>
      <c r="AS899" s="448"/>
      <c r="AT899" s="2119"/>
      <c r="AU899" s="5"/>
      <c r="AV899" s="2119"/>
      <c r="AW899" s="2119"/>
      <c r="AX899" s="46"/>
      <c r="AY899" s="2391"/>
    </row>
    <row r="900" spans="1:52" s="8" customFormat="1" ht="15.95" customHeight="1" x14ac:dyDescent="0.25">
      <c r="A900" s="36"/>
      <c r="B900" s="2119"/>
      <c r="C900" s="990"/>
      <c r="D900" s="2119"/>
      <c r="E900" s="5"/>
      <c r="F900" s="5"/>
      <c r="G900" s="2119"/>
      <c r="H900" s="5"/>
      <c r="I900" s="2119"/>
      <c r="J900" s="5"/>
      <c r="K900" s="5"/>
      <c r="L900" s="5"/>
      <c r="M900" s="5"/>
      <c r="N900" s="328"/>
      <c r="O900" s="328"/>
      <c r="P900" s="328"/>
      <c r="Q900" s="1056"/>
      <c r="R900" s="448"/>
      <c r="S900" s="61"/>
      <c r="T900" s="448"/>
      <c r="U900" s="61"/>
      <c r="V900" s="448"/>
      <c r="W900" s="448"/>
      <c r="X900" s="448"/>
      <c r="Y900" s="2119" t="s">
        <v>230</v>
      </c>
      <c r="Z900" s="2119" t="s">
        <v>230</v>
      </c>
      <c r="AA900" s="1" t="s">
        <v>230</v>
      </c>
      <c r="AB900" s="2119" t="s">
        <v>230</v>
      </c>
      <c r="AC900" s="2119" t="s">
        <v>230</v>
      </c>
      <c r="AD900" s="2119" t="s">
        <v>230</v>
      </c>
      <c r="AE900" s="2119" t="s">
        <v>1782</v>
      </c>
      <c r="AF900" s="2119" t="s">
        <v>1779</v>
      </c>
      <c r="AG900" s="39" t="s">
        <v>230</v>
      </c>
      <c r="AH900" s="1" t="s">
        <v>58</v>
      </c>
      <c r="AI900" s="40">
        <v>0.1</v>
      </c>
      <c r="AJ900" s="2120">
        <v>1320</v>
      </c>
      <c r="AK900" s="40">
        <f>AJ900*0.0763/365</f>
        <v>0.27593424657534249</v>
      </c>
      <c r="AL900" s="40">
        <f>AJ900*0.0237/365</f>
        <v>8.5709589041095893E-2</v>
      </c>
      <c r="AM900" s="40">
        <f>AK900+AL900</f>
        <v>0.36164383561643837</v>
      </c>
      <c r="AN900" s="40"/>
      <c r="AO900" s="40"/>
      <c r="AP900" s="40"/>
      <c r="AQ900" s="40"/>
      <c r="AR900" s="2120"/>
      <c r="AS900" s="448"/>
      <c r="AT900" s="2119"/>
      <c r="AU900" s="5"/>
      <c r="AV900" s="2119"/>
      <c r="AW900" s="2119"/>
      <c r="AX900" s="46"/>
      <c r="AY900" s="2391"/>
    </row>
    <row r="901" spans="1:52" s="8" customFormat="1" ht="15.95" customHeight="1" x14ac:dyDescent="0.25">
      <c r="A901" s="36"/>
      <c r="B901" s="2119"/>
      <c r="C901" s="990"/>
      <c r="D901" s="2119"/>
      <c r="E901" s="5"/>
      <c r="F901" s="5"/>
      <c r="G901" s="2119"/>
      <c r="H901" s="5"/>
      <c r="I901" s="2119"/>
      <c r="J901" s="5"/>
      <c r="K901" s="5"/>
      <c r="L901" s="5"/>
      <c r="M901" s="5"/>
      <c r="N901" s="328"/>
      <c r="O901" s="328"/>
      <c r="P901" s="328"/>
      <c r="Q901" s="1056"/>
      <c r="R901" s="448"/>
      <c r="S901" s="61"/>
      <c r="T901" s="448"/>
      <c r="U901" s="61"/>
      <c r="V901" s="448"/>
      <c r="W901" s="448"/>
      <c r="X901" s="448"/>
      <c r="Y901" s="2119" t="s">
        <v>230</v>
      </c>
      <c r="Z901" s="2119" t="s">
        <v>230</v>
      </c>
      <c r="AA901" s="1" t="s">
        <v>230</v>
      </c>
      <c r="AB901" s="2119" t="s">
        <v>230</v>
      </c>
      <c r="AC901" s="2119" t="s">
        <v>230</v>
      </c>
      <c r="AD901" s="2119" t="s">
        <v>230</v>
      </c>
      <c r="AE901" s="2119" t="s">
        <v>1783</v>
      </c>
      <c r="AF901" s="2119" t="s">
        <v>1784</v>
      </c>
      <c r="AG901" s="39">
        <v>1035007202460</v>
      </c>
      <c r="AH901" s="1" t="s">
        <v>304</v>
      </c>
      <c r="AI901" s="2120">
        <v>1.1399999999999999</v>
      </c>
      <c r="AJ901" s="2120">
        <v>600</v>
      </c>
      <c r="AK901" s="40">
        <f>AJ901*AI901/365</f>
        <v>1.8739726027397257</v>
      </c>
      <c r="AL901" s="40">
        <v>0</v>
      </c>
      <c r="AM901" s="41">
        <f>SUBTOTAL(9,AK901:AL901)</f>
        <v>1.8739726027397257</v>
      </c>
      <c r="AN901" s="40"/>
      <c r="AO901" s="40"/>
      <c r="AP901" s="40"/>
      <c r="AQ901" s="40"/>
      <c r="AR901" s="2120"/>
      <c r="AS901" s="448"/>
      <c r="AT901" s="2119"/>
      <c r="AU901" s="5"/>
      <c r="AV901" s="2119"/>
      <c r="AW901" s="2119"/>
      <c r="AX901" s="46"/>
      <c r="AY901" s="2391"/>
    </row>
    <row r="902" spans="1:52" s="8" customFormat="1" ht="15.95" customHeight="1" x14ac:dyDescent="0.25">
      <c r="A902" s="93"/>
      <c r="B902" s="88"/>
      <c r="C902" s="993"/>
      <c r="D902" s="88"/>
      <c r="E902" s="103"/>
      <c r="F902" s="103"/>
      <c r="G902" s="88"/>
      <c r="H902" s="103"/>
      <c r="I902" s="88"/>
      <c r="J902" s="103"/>
      <c r="K902" s="103"/>
      <c r="L902" s="103"/>
      <c r="M902" s="103"/>
      <c r="N902" s="330"/>
      <c r="O902" s="330"/>
      <c r="P902" s="330"/>
      <c r="Q902" s="106"/>
      <c r="R902" s="94"/>
      <c r="S902" s="104"/>
      <c r="T902" s="94"/>
      <c r="U902" s="104"/>
      <c r="V902" s="94"/>
      <c r="W902" s="94"/>
      <c r="X902" s="94"/>
      <c r="Y902" s="88" t="s">
        <v>230</v>
      </c>
      <c r="Z902" s="88" t="s">
        <v>230</v>
      </c>
      <c r="AA902" s="90" t="s">
        <v>230</v>
      </c>
      <c r="AB902" s="88" t="s">
        <v>230</v>
      </c>
      <c r="AC902" s="88" t="s">
        <v>230</v>
      </c>
      <c r="AD902" s="88" t="s">
        <v>230</v>
      </c>
      <c r="AE902" s="88" t="s">
        <v>1785</v>
      </c>
      <c r="AF902" s="88" t="s">
        <v>609</v>
      </c>
      <c r="AG902" s="2125" t="s">
        <v>230</v>
      </c>
      <c r="AH902" s="90" t="s">
        <v>23142</v>
      </c>
      <c r="AI902" s="21">
        <v>0.62</v>
      </c>
      <c r="AJ902" s="97">
        <v>207.14520547945204</v>
      </c>
      <c r="AK902" s="98">
        <f>AJ902*AI902/365</f>
        <v>0.35186308875961714</v>
      </c>
      <c r="AL902" s="98">
        <v>0</v>
      </c>
      <c r="AM902" s="96">
        <f>SUBTOTAL(9,AK902:AL902)</f>
        <v>0.35186308875961714</v>
      </c>
      <c r="AN902" s="98"/>
      <c r="AO902" s="98"/>
      <c r="AP902" s="98"/>
      <c r="AQ902" s="98"/>
      <c r="AR902" s="21"/>
      <c r="AS902" s="94"/>
      <c r="AT902" s="88"/>
      <c r="AU902" s="103"/>
      <c r="AV902" s="88"/>
      <c r="AW902" s="88"/>
      <c r="AX902" s="52"/>
      <c r="AY902" s="2391"/>
    </row>
    <row r="903" spans="1:52" s="55" customFormat="1" ht="15.95" customHeight="1" x14ac:dyDescent="0.25">
      <c r="A903" s="353">
        <v>150</v>
      </c>
      <c r="B903" s="366" t="s">
        <v>55</v>
      </c>
      <c r="C903" s="991" t="s">
        <v>59</v>
      </c>
      <c r="D903" s="354" t="s">
        <v>17616</v>
      </c>
      <c r="E903" s="272" t="s">
        <v>1787</v>
      </c>
      <c r="F903" s="272" t="s">
        <v>1788</v>
      </c>
      <c r="G903" s="354"/>
      <c r="H903" s="354" t="s">
        <v>219</v>
      </c>
      <c r="I903" s="354" t="s">
        <v>220</v>
      </c>
      <c r="J903" s="354" t="s">
        <v>221</v>
      </c>
      <c r="K903" s="272" t="s">
        <v>1337</v>
      </c>
      <c r="L903" s="272" t="s">
        <v>221</v>
      </c>
      <c r="M903" s="272" t="s">
        <v>879</v>
      </c>
      <c r="N903" s="440">
        <v>6.4</v>
      </c>
      <c r="O903" s="440">
        <v>2.2000000000000002</v>
      </c>
      <c r="P903" s="440">
        <f>O903*N903</f>
        <v>14.080000000000002</v>
      </c>
      <c r="Q903" s="1010">
        <v>2</v>
      </c>
      <c r="R903" s="503"/>
      <c r="S903" s="505">
        <v>1</v>
      </c>
      <c r="T903" s="357"/>
      <c r="U903" s="505">
        <v>0</v>
      </c>
      <c r="V903" s="357"/>
      <c r="W903" s="357"/>
      <c r="X903" s="357"/>
      <c r="Y903" s="354" t="s">
        <v>62</v>
      </c>
      <c r="Z903" s="366" t="s">
        <v>224</v>
      </c>
      <c r="AA903" s="762" t="s">
        <v>225</v>
      </c>
      <c r="AB903" s="354" t="s">
        <v>1789</v>
      </c>
      <c r="AC903" s="354" t="s">
        <v>1790</v>
      </c>
      <c r="AD903" s="673" t="s">
        <v>1791</v>
      </c>
      <c r="AE903" s="272" t="s">
        <v>17617</v>
      </c>
      <c r="AF903" s="166" t="s">
        <v>528</v>
      </c>
      <c r="AG903" s="165" t="s">
        <v>230</v>
      </c>
      <c r="AH903" s="203" t="s">
        <v>59</v>
      </c>
      <c r="AI903" s="167">
        <v>0.114</v>
      </c>
      <c r="AJ903" s="221">
        <v>779.7</v>
      </c>
      <c r="AK903" s="167">
        <v>0.18584630136986302</v>
      </c>
      <c r="AL903" s="167">
        <v>5.7676438356164386E-2</v>
      </c>
      <c r="AM903" s="187">
        <f>AK903+AL903</f>
        <v>0.24352273972602739</v>
      </c>
      <c r="AN903" s="167">
        <f>SUM(AK903:AK904)</f>
        <v>0.2873621917808219</v>
      </c>
      <c r="AO903" s="167">
        <f>SUM(AL903:AL904)</f>
        <v>8.9181369863013699E-2</v>
      </c>
      <c r="AP903" s="167">
        <f>AN903+AO903</f>
        <v>0.37654356164383562</v>
      </c>
      <c r="AQ903" s="167">
        <f>AP903*30</f>
        <v>11.296306849315069</v>
      </c>
      <c r="AR903" s="193" t="s">
        <v>231</v>
      </c>
      <c r="AS903" s="363" t="s">
        <v>431</v>
      </c>
      <c r="AT903" s="166" t="s">
        <v>232</v>
      </c>
      <c r="AU903" s="198" t="s">
        <v>59</v>
      </c>
      <c r="AV903" s="679" t="s">
        <v>1793</v>
      </c>
      <c r="AW903" s="166" t="s">
        <v>234</v>
      </c>
      <c r="AX903" s="2460" t="s">
        <v>17619</v>
      </c>
      <c r="AY903" s="2391"/>
    </row>
    <row r="904" spans="1:52" s="55" customFormat="1" ht="15.95" customHeight="1" x14ac:dyDescent="0.25">
      <c r="A904" s="2164"/>
      <c r="C904" s="2184"/>
      <c r="E904" s="2177"/>
      <c r="F904" s="2177"/>
      <c r="H904" s="2177"/>
      <c r="J904" s="2177"/>
      <c r="K904" s="2177"/>
      <c r="L904" s="2177"/>
      <c r="M904" s="2177"/>
      <c r="N904" s="2185"/>
      <c r="O904" s="2185"/>
      <c r="P904" s="2185"/>
      <c r="Q904" s="2186"/>
      <c r="R904" s="53"/>
      <c r="S904" s="2187"/>
      <c r="T904" s="53"/>
      <c r="U904" s="2187"/>
      <c r="V904" s="53"/>
      <c r="W904" s="53"/>
      <c r="X904" s="53"/>
      <c r="Y904" s="55" t="s">
        <v>230</v>
      </c>
      <c r="Z904" s="55" t="s">
        <v>230</v>
      </c>
      <c r="AA904" s="2165" t="s">
        <v>230</v>
      </c>
      <c r="AB904" s="55" t="s">
        <v>230</v>
      </c>
      <c r="AC904" s="55" t="s">
        <v>230</v>
      </c>
      <c r="AD904" s="55" t="s">
        <v>230</v>
      </c>
      <c r="AE904" s="2077" t="s">
        <v>17618</v>
      </c>
      <c r="AF904" s="55" t="s">
        <v>286</v>
      </c>
      <c r="AG904" s="2166" t="s">
        <v>230</v>
      </c>
      <c r="AH904" s="2165" t="s">
        <v>59</v>
      </c>
      <c r="AI904" s="469">
        <v>0.114</v>
      </c>
      <c r="AJ904" s="2200">
        <v>425.9</v>
      </c>
      <c r="AK904" s="469">
        <v>0.10151589041095889</v>
      </c>
      <c r="AL904" s="469">
        <v>3.1504931506849312E-2</v>
      </c>
      <c r="AM904" s="2167">
        <v>0.1330208219178082</v>
      </c>
      <c r="AN904" s="469"/>
      <c r="AO904" s="469"/>
      <c r="AP904" s="469"/>
      <c r="AQ904" s="469"/>
      <c r="AR904" s="71"/>
      <c r="AS904" s="53"/>
      <c r="AU904" s="2177"/>
      <c r="AY904" s="2391"/>
    </row>
    <row r="905" spans="1:52" s="55" customFormat="1" ht="15.95" customHeight="1" x14ac:dyDescent="0.2">
      <c r="A905" s="182">
        <v>151</v>
      </c>
      <c r="B905" s="170" t="s">
        <v>55</v>
      </c>
      <c r="C905" s="989" t="s">
        <v>59</v>
      </c>
      <c r="D905" s="354" t="s">
        <v>7</v>
      </c>
      <c r="E905" s="198" t="s">
        <v>16234</v>
      </c>
      <c r="F905" s="198" t="s">
        <v>16235</v>
      </c>
      <c r="G905" s="166"/>
      <c r="H905" s="354" t="s">
        <v>219</v>
      </c>
      <c r="I905" s="354" t="s">
        <v>220</v>
      </c>
      <c r="J905" s="354" t="s">
        <v>221</v>
      </c>
      <c r="K905" s="272" t="s">
        <v>1337</v>
      </c>
      <c r="L905" s="272" t="s">
        <v>221</v>
      </c>
      <c r="M905" s="272" t="s">
        <v>879</v>
      </c>
      <c r="N905" s="440">
        <v>9.4</v>
      </c>
      <c r="O905" s="440">
        <v>2.2000000000000002</v>
      </c>
      <c r="P905" s="440">
        <f>O905*N905</f>
        <v>20.680000000000003</v>
      </c>
      <c r="Q905" s="1012">
        <v>2</v>
      </c>
      <c r="R905" s="184"/>
      <c r="S905" s="223">
        <v>0</v>
      </c>
      <c r="T905" s="183"/>
      <c r="U905" s="223">
        <v>0</v>
      </c>
      <c r="V905" s="183"/>
      <c r="W905" s="183">
        <v>1</v>
      </c>
      <c r="X905" s="183"/>
      <c r="Y905" s="354" t="s">
        <v>62</v>
      </c>
      <c r="Z905" s="366" t="s">
        <v>224</v>
      </c>
      <c r="AA905" s="762" t="s">
        <v>225</v>
      </c>
      <c r="AB905" s="354" t="s">
        <v>1789</v>
      </c>
      <c r="AC905" s="354" t="s">
        <v>1790</v>
      </c>
      <c r="AD905" s="925" t="s">
        <v>1791</v>
      </c>
      <c r="AE905" s="272" t="s">
        <v>1794</v>
      </c>
      <c r="AF905" s="354" t="s">
        <v>795</v>
      </c>
      <c r="AG905" s="358" t="s">
        <v>230</v>
      </c>
      <c r="AH905" s="443" t="s">
        <v>59</v>
      </c>
      <c r="AI905" s="359">
        <v>0.114</v>
      </c>
      <c r="AJ905" s="490">
        <v>395.3</v>
      </c>
      <c r="AK905" s="359">
        <f>AJ905*0.087/365</f>
        <v>9.4222191780821918E-2</v>
      </c>
      <c r="AL905" s="359">
        <f>AJ905*0.027/365</f>
        <v>2.9241369863013698E-2</v>
      </c>
      <c r="AM905" s="361">
        <f t="shared" ref="AM905:AM910" si="85">SUM(AK905:AL905)</f>
        <v>0.12346356164383562</v>
      </c>
      <c r="AN905" s="359">
        <f>SUM(AK905:AK910)</f>
        <v>4.5999345205479445</v>
      </c>
      <c r="AO905" s="359">
        <f>SUM(AL905:AL910)</f>
        <v>1.344104383561644</v>
      </c>
      <c r="AP905" s="359">
        <f>SUM(AM905:AM910)</f>
        <v>5.9440389041095898</v>
      </c>
      <c r="AQ905" s="359">
        <f>AP905*30</f>
        <v>178.32116712328769</v>
      </c>
      <c r="AR905" s="193" t="s">
        <v>231</v>
      </c>
      <c r="AS905" s="363" t="s">
        <v>431</v>
      </c>
      <c r="AT905" s="166" t="s">
        <v>232</v>
      </c>
      <c r="AU905" s="198" t="s">
        <v>59</v>
      </c>
      <c r="AV905" s="679" t="s">
        <v>1795</v>
      </c>
      <c r="AW905" s="166" t="s">
        <v>234</v>
      </c>
      <c r="AX905" s="447" t="s">
        <v>20642</v>
      </c>
      <c r="AY905" s="2391"/>
      <c r="AZ905" s="778" t="s">
        <v>20262</v>
      </c>
    </row>
    <row r="906" spans="1:52" s="55" customFormat="1" ht="15.95" customHeight="1" x14ac:dyDescent="0.2">
      <c r="A906" s="112"/>
      <c r="B906" s="121"/>
      <c r="C906" s="992"/>
      <c r="D906" s="1076"/>
      <c r="E906" s="130"/>
      <c r="F906" s="130"/>
      <c r="G906" s="113"/>
      <c r="H906" s="1076"/>
      <c r="I906" s="1076"/>
      <c r="J906" s="1076"/>
      <c r="K906" s="1352"/>
      <c r="L906" s="1352"/>
      <c r="M906" s="1352"/>
      <c r="N906" s="1391"/>
      <c r="O906" s="1391"/>
      <c r="P906" s="1391"/>
      <c r="Q906" s="1071"/>
      <c r="R906" s="120"/>
      <c r="S906" s="131"/>
      <c r="T906" s="114"/>
      <c r="U906" s="131"/>
      <c r="V906" s="114"/>
      <c r="W906" s="114"/>
      <c r="X906" s="114"/>
      <c r="Y906" s="1076"/>
      <c r="Z906" s="1392"/>
      <c r="AA906" s="1393"/>
      <c r="AB906" s="1076"/>
      <c r="AC906" s="1076"/>
      <c r="AD906" s="1394"/>
      <c r="AE906" s="1352" t="s">
        <v>1794</v>
      </c>
      <c r="AF906" s="1076" t="s">
        <v>20641</v>
      </c>
      <c r="AG906" s="1077" t="s">
        <v>230</v>
      </c>
      <c r="AH906" s="1078" t="s">
        <v>58</v>
      </c>
      <c r="AI906" s="479">
        <v>0.1</v>
      </c>
      <c r="AJ906" s="1396">
        <v>1050</v>
      </c>
      <c r="AK906" s="479">
        <f>AJ906*0.0763/365</f>
        <v>0.21949315068493153</v>
      </c>
      <c r="AL906" s="479">
        <f>AJ906*0.0237/365</f>
        <v>6.8178082191780814E-2</v>
      </c>
      <c r="AM906" s="479">
        <f t="shared" si="85"/>
        <v>0.28767123287671237</v>
      </c>
      <c r="AN906" s="116"/>
      <c r="AO906" s="116"/>
      <c r="AP906" s="116"/>
      <c r="AQ906" s="116"/>
      <c r="AR906" s="2198"/>
      <c r="AS906" s="1833"/>
      <c r="AT906" s="113"/>
      <c r="AU906" s="130"/>
      <c r="AV906" s="2199"/>
      <c r="AW906" s="113"/>
      <c r="AX906" s="1076"/>
      <c r="AY906" s="2391"/>
      <c r="AZ906" s="1395"/>
    </row>
    <row r="907" spans="1:52" s="8" customFormat="1" ht="15.95" customHeight="1" x14ac:dyDescent="0.25">
      <c r="A907" s="36"/>
      <c r="B907" s="2119"/>
      <c r="C907" s="990"/>
      <c r="D907" s="2119"/>
      <c r="E907" s="5"/>
      <c r="F907" s="5"/>
      <c r="G907" s="2119"/>
      <c r="H907" s="5"/>
      <c r="I907" s="2119"/>
      <c r="J907" s="5"/>
      <c r="K907" s="5"/>
      <c r="L907" s="5"/>
      <c r="M907" s="5"/>
      <c r="N907" s="328"/>
      <c r="O907" s="328"/>
      <c r="P907" s="328"/>
      <c r="Q907" s="1056"/>
      <c r="R907" s="448"/>
      <c r="S907" s="61"/>
      <c r="T907" s="448"/>
      <c r="U907" s="61"/>
      <c r="V907" s="448"/>
      <c r="W907" s="448"/>
      <c r="X907" s="448"/>
      <c r="Y907" s="2119" t="s">
        <v>230</v>
      </c>
      <c r="Z907" s="2119" t="s">
        <v>230</v>
      </c>
      <c r="AA907" s="1" t="s">
        <v>230</v>
      </c>
      <c r="AB907" s="2119" t="s">
        <v>230</v>
      </c>
      <c r="AC907" s="2119" t="s">
        <v>230</v>
      </c>
      <c r="AD907" s="2119" t="s">
        <v>230</v>
      </c>
      <c r="AE907" s="1043" t="s">
        <v>20639</v>
      </c>
      <c r="AF907" s="2129" t="s">
        <v>20640</v>
      </c>
      <c r="AG907" s="2130" t="s">
        <v>230</v>
      </c>
      <c r="AH907" s="754" t="s">
        <v>58</v>
      </c>
      <c r="AI907" s="378">
        <v>0.1</v>
      </c>
      <c r="AJ907" s="2131">
        <v>9300</v>
      </c>
      <c r="AK907" s="378">
        <f>AJ907*0.087/365</f>
        <v>2.2167123287671231</v>
      </c>
      <c r="AL907" s="378">
        <f>AJ907*0.0237/365</f>
        <v>0.60386301369863016</v>
      </c>
      <c r="AM907" s="378">
        <f t="shared" si="85"/>
        <v>2.8205753424657534</v>
      </c>
      <c r="AN907" s="40"/>
      <c r="AO907" s="40"/>
      <c r="AP907" s="40"/>
      <c r="AQ907" s="40"/>
      <c r="AR907" s="2120"/>
      <c r="AS907" s="448"/>
      <c r="AT907" s="2119"/>
      <c r="AU907" s="5"/>
      <c r="AV907" s="2119"/>
      <c r="AW907" s="2119"/>
      <c r="AX907" s="2119"/>
      <c r="AY907" s="2391"/>
    </row>
    <row r="908" spans="1:52" s="8" customFormat="1" ht="15.95" customHeight="1" x14ac:dyDescent="0.25">
      <c r="A908" s="36"/>
      <c r="B908" s="2119"/>
      <c r="C908" s="990"/>
      <c r="D908" s="2119"/>
      <c r="E908" s="5"/>
      <c r="F908" s="5"/>
      <c r="G908" s="2119"/>
      <c r="H908" s="5"/>
      <c r="I908" s="2119"/>
      <c r="J908" s="5"/>
      <c r="K908" s="5"/>
      <c r="L908" s="5"/>
      <c r="M908" s="5"/>
      <c r="N908" s="328"/>
      <c r="O908" s="328"/>
      <c r="P908" s="328"/>
      <c r="Q908" s="1056"/>
      <c r="R908" s="448"/>
      <c r="S908" s="61"/>
      <c r="T908" s="448"/>
      <c r="U908" s="61"/>
      <c r="V908" s="448"/>
      <c r="W908" s="448"/>
      <c r="X908" s="448"/>
      <c r="Y908" s="2119" t="s">
        <v>230</v>
      </c>
      <c r="Z908" s="2119" t="s">
        <v>230</v>
      </c>
      <c r="AA908" s="1" t="s">
        <v>230</v>
      </c>
      <c r="AB908" s="2119" t="s">
        <v>230</v>
      </c>
      <c r="AC908" s="2119" t="s">
        <v>230</v>
      </c>
      <c r="AD908" s="2119" t="s">
        <v>230</v>
      </c>
      <c r="AE908" s="1043" t="s">
        <v>1798</v>
      </c>
      <c r="AF908" s="2129" t="s">
        <v>1777</v>
      </c>
      <c r="AG908" s="2130" t="s">
        <v>230</v>
      </c>
      <c r="AH908" s="754" t="s">
        <v>58</v>
      </c>
      <c r="AI908" s="378">
        <v>0.1</v>
      </c>
      <c r="AJ908" s="2131">
        <f>18*150</f>
        <v>2700</v>
      </c>
      <c r="AK908" s="378">
        <f>AJ908*0.0763/365</f>
        <v>0.56441095890410964</v>
      </c>
      <c r="AL908" s="378">
        <f>AJ908*0.0237/365</f>
        <v>0.17531506849315068</v>
      </c>
      <c r="AM908" s="378">
        <f t="shared" si="85"/>
        <v>0.73972602739726034</v>
      </c>
      <c r="AN908" s="40"/>
      <c r="AO908" s="40"/>
      <c r="AP908" s="40"/>
      <c r="AQ908" s="40"/>
      <c r="AR908" s="2120"/>
      <c r="AS908" s="448"/>
      <c r="AT908" s="2119"/>
      <c r="AU908" s="5"/>
      <c r="AV908" s="2119"/>
      <c r="AW908" s="2119"/>
      <c r="AX908" s="2119"/>
      <c r="AY908" s="2391"/>
    </row>
    <row r="909" spans="1:52" s="8" customFormat="1" ht="15.95" customHeight="1" x14ac:dyDescent="0.25">
      <c r="A909" s="36"/>
      <c r="B909" s="2119"/>
      <c r="C909" s="990"/>
      <c r="D909" s="2119"/>
      <c r="E909" s="5"/>
      <c r="F909" s="5"/>
      <c r="G909" s="2119"/>
      <c r="H909" s="5"/>
      <c r="I909" s="2119"/>
      <c r="J909" s="5"/>
      <c r="K909" s="5"/>
      <c r="L909" s="5"/>
      <c r="M909" s="5"/>
      <c r="N909" s="328"/>
      <c r="O909" s="328"/>
      <c r="P909" s="328"/>
      <c r="Q909" s="1056"/>
      <c r="R909" s="448"/>
      <c r="S909" s="61"/>
      <c r="T909" s="448"/>
      <c r="U909" s="61"/>
      <c r="V909" s="448"/>
      <c r="W909" s="448"/>
      <c r="X909" s="448"/>
      <c r="Y909" s="2119" t="s">
        <v>230</v>
      </c>
      <c r="Z909" s="2119" t="s">
        <v>230</v>
      </c>
      <c r="AA909" s="1" t="s">
        <v>230</v>
      </c>
      <c r="AB909" s="2119" t="s">
        <v>230</v>
      </c>
      <c r="AC909" s="2119" t="s">
        <v>230</v>
      </c>
      <c r="AD909" s="2119" t="s">
        <v>230</v>
      </c>
      <c r="AE909" s="1043" t="s">
        <v>1799</v>
      </c>
      <c r="AF909" s="2129" t="s">
        <v>1800</v>
      </c>
      <c r="AG909" s="2130" t="s">
        <v>230</v>
      </c>
      <c r="AH909" s="754" t="s">
        <v>58</v>
      </c>
      <c r="AI909" s="378">
        <v>0.1</v>
      </c>
      <c r="AJ909" s="2131">
        <f>12*150</f>
        <v>1800</v>
      </c>
      <c r="AK909" s="378">
        <f>AJ909*0.0763/365</f>
        <v>0.37627397260273976</v>
      </c>
      <c r="AL909" s="378">
        <f>AJ909*0.0237/365</f>
        <v>0.11687671232876712</v>
      </c>
      <c r="AM909" s="378">
        <f t="shared" si="85"/>
        <v>0.49315068493150688</v>
      </c>
      <c r="AN909" s="40"/>
      <c r="AO909" s="40"/>
      <c r="AP909" s="40"/>
      <c r="AQ909" s="40"/>
      <c r="AR909" s="2120"/>
      <c r="AS909" s="448"/>
      <c r="AT909" s="2119"/>
      <c r="AU909" s="5"/>
      <c r="AV909" s="2119"/>
      <c r="AW909" s="2119"/>
      <c r="AX909" s="2119"/>
      <c r="AY909" s="2391"/>
    </row>
    <row r="910" spans="1:52" s="8" customFormat="1" ht="15.95" customHeight="1" x14ac:dyDescent="0.25">
      <c r="A910" s="93"/>
      <c r="B910" s="88"/>
      <c r="C910" s="993"/>
      <c r="D910" s="88"/>
      <c r="E910" s="103"/>
      <c r="F910" s="103"/>
      <c r="G910" s="88"/>
      <c r="H910" s="103"/>
      <c r="I910" s="88"/>
      <c r="J910" s="103"/>
      <c r="K910" s="103"/>
      <c r="L910" s="103"/>
      <c r="M910" s="103"/>
      <c r="N910" s="330"/>
      <c r="O910" s="330"/>
      <c r="P910" s="330"/>
      <c r="Q910" s="106"/>
      <c r="R910" s="94"/>
      <c r="S910" s="104"/>
      <c r="T910" s="94"/>
      <c r="U910" s="104"/>
      <c r="V910" s="94"/>
      <c r="W910" s="94"/>
      <c r="X910" s="94"/>
      <c r="Y910" s="88" t="s">
        <v>230</v>
      </c>
      <c r="Z910" s="88" t="s">
        <v>230</v>
      </c>
      <c r="AA910" s="90" t="s">
        <v>230</v>
      </c>
      <c r="AB910" s="88" t="s">
        <v>230</v>
      </c>
      <c r="AC910" s="88" t="s">
        <v>230</v>
      </c>
      <c r="AD910" s="88" t="s">
        <v>230</v>
      </c>
      <c r="AE910" s="1015" t="s">
        <v>5030</v>
      </c>
      <c r="AF910" s="782" t="s">
        <v>5031</v>
      </c>
      <c r="AG910" s="2126" t="s">
        <v>230</v>
      </c>
      <c r="AH910" s="784" t="s">
        <v>58</v>
      </c>
      <c r="AI910" s="430">
        <v>0.1</v>
      </c>
      <c r="AJ910" s="2122">
        <v>5400</v>
      </c>
      <c r="AK910" s="430">
        <f>AJ910*0.0763/365</f>
        <v>1.1288219178082193</v>
      </c>
      <c r="AL910" s="430">
        <f>AJ910*0.0237/365</f>
        <v>0.35063013698630136</v>
      </c>
      <c r="AM910" s="430">
        <f t="shared" si="85"/>
        <v>1.4794520547945207</v>
      </c>
      <c r="AN910" s="98"/>
      <c r="AO910" s="98"/>
      <c r="AP910" s="98"/>
      <c r="AQ910" s="98"/>
      <c r="AR910" s="21"/>
      <c r="AS910" s="94"/>
      <c r="AT910" s="88"/>
      <c r="AU910" s="103"/>
      <c r="AV910" s="88"/>
      <c r="AW910" s="88"/>
      <c r="AX910" s="88"/>
      <c r="AY910" s="2391"/>
    </row>
    <row r="911" spans="1:52" s="55" customFormat="1" ht="15.95" customHeight="1" x14ac:dyDescent="0.25">
      <c r="A911" s="182">
        <v>152</v>
      </c>
      <c r="B911" s="170" t="s">
        <v>55</v>
      </c>
      <c r="C911" s="989" t="s">
        <v>59</v>
      </c>
      <c r="D911" s="166" t="s">
        <v>8</v>
      </c>
      <c r="E911" s="198" t="s">
        <v>1801</v>
      </c>
      <c r="F911" s="198" t="s">
        <v>1802</v>
      </c>
      <c r="G911" s="166"/>
      <c r="H911" s="166" t="s">
        <v>219</v>
      </c>
      <c r="I911" s="166" t="s">
        <v>220</v>
      </c>
      <c r="J911" s="166" t="s">
        <v>221</v>
      </c>
      <c r="K911" s="198" t="s">
        <v>222</v>
      </c>
      <c r="L911" s="198" t="s">
        <v>221</v>
      </c>
      <c r="M911" s="198" t="s">
        <v>879</v>
      </c>
      <c r="N911" s="199">
        <v>5</v>
      </c>
      <c r="O911" s="199">
        <v>1.5</v>
      </c>
      <c r="P911" s="199">
        <v>7.5</v>
      </c>
      <c r="Q911" s="1012">
        <v>4</v>
      </c>
      <c r="R911" s="184"/>
      <c r="S911" s="223">
        <v>2</v>
      </c>
      <c r="T911" s="183"/>
      <c r="U911" s="223">
        <v>0</v>
      </c>
      <c r="V911" s="183"/>
      <c r="W911" s="183"/>
      <c r="X911" s="183"/>
      <c r="Y911" s="166" t="s">
        <v>62</v>
      </c>
      <c r="Z911" s="170" t="s">
        <v>224</v>
      </c>
      <c r="AA911" s="197" t="s">
        <v>225</v>
      </c>
      <c r="AB911" s="166" t="s">
        <v>1789</v>
      </c>
      <c r="AC911" s="166" t="s">
        <v>1790</v>
      </c>
      <c r="AD911" s="673" t="s">
        <v>1791</v>
      </c>
      <c r="AE911" s="198" t="s">
        <v>1803</v>
      </c>
      <c r="AF911" s="166" t="s">
        <v>286</v>
      </c>
      <c r="AG911" s="165" t="s">
        <v>230</v>
      </c>
      <c r="AH911" s="203" t="s">
        <v>59</v>
      </c>
      <c r="AI911" s="167">
        <v>0.114</v>
      </c>
      <c r="AJ911" s="221">
        <v>624.70000000000005</v>
      </c>
      <c r="AK911" s="167">
        <v>0.14890109589041095</v>
      </c>
      <c r="AL911" s="167">
        <v>4.6210684931506853E-2</v>
      </c>
      <c r="AM911" s="187">
        <f>SUM(AK911:AL911)</f>
        <v>0.1951117808219178</v>
      </c>
      <c r="AN911" s="167">
        <f>SUM(AK911:AK940)</f>
        <v>7.4840371506849284</v>
      </c>
      <c r="AO911" s="167">
        <f>SUM(AL911:AL940)</f>
        <v>1.8756761369863013</v>
      </c>
      <c r="AP911" s="167">
        <f>SUM(AM911:AM940)</f>
        <v>9.3597132876712354</v>
      </c>
      <c r="AQ911" s="167">
        <f>AP911*30</f>
        <v>280.79139863013705</v>
      </c>
      <c r="AR911" s="193" t="s">
        <v>231</v>
      </c>
      <c r="AS911" s="194" t="s">
        <v>431</v>
      </c>
      <c r="AT911" s="166" t="s">
        <v>232</v>
      </c>
      <c r="AU911" s="198" t="s">
        <v>59</v>
      </c>
      <c r="AV911" s="679" t="s">
        <v>1804</v>
      </c>
      <c r="AW911" s="166" t="s">
        <v>234</v>
      </c>
      <c r="AX911" s="2119"/>
      <c r="AY911" s="2391"/>
    </row>
    <row r="912" spans="1:52" s="8" customFormat="1" ht="15.95" customHeight="1" x14ac:dyDescent="0.25">
      <c r="A912" s="112"/>
      <c r="B912" s="113"/>
      <c r="C912" s="992"/>
      <c r="D912" s="113"/>
      <c r="E912" s="130"/>
      <c r="F912" s="130"/>
      <c r="G912" s="113"/>
      <c r="H912" s="130"/>
      <c r="I912" s="113"/>
      <c r="J912" s="130"/>
      <c r="K912" s="130"/>
      <c r="L912" s="130"/>
      <c r="M912" s="130"/>
      <c r="N912" s="329"/>
      <c r="O912" s="329"/>
      <c r="P912" s="329"/>
      <c r="Q912" s="1071"/>
      <c r="R912" s="114"/>
      <c r="S912" s="131"/>
      <c r="T912" s="114"/>
      <c r="U912" s="131"/>
      <c r="V912" s="114"/>
      <c r="W912" s="114"/>
      <c r="X912" s="114"/>
      <c r="Y912" s="113" t="s">
        <v>230</v>
      </c>
      <c r="Z912" s="113" t="s">
        <v>230</v>
      </c>
      <c r="AA912" s="132" t="s">
        <v>230</v>
      </c>
      <c r="AB912" s="113" t="s">
        <v>230</v>
      </c>
      <c r="AC912" s="113" t="s">
        <v>230</v>
      </c>
      <c r="AD912" s="113" t="s">
        <v>230</v>
      </c>
      <c r="AE912" s="130" t="s">
        <v>1803</v>
      </c>
      <c r="AF912" s="113" t="s">
        <v>347</v>
      </c>
      <c r="AG912" s="115" t="s">
        <v>230</v>
      </c>
      <c r="AH912" s="132" t="s">
        <v>59</v>
      </c>
      <c r="AI912" s="116">
        <v>0.114</v>
      </c>
      <c r="AJ912" s="137">
        <v>205.9</v>
      </c>
      <c r="AK912" s="116">
        <v>4.9077534246575343E-2</v>
      </c>
      <c r="AL912" s="116">
        <v>1.523095890410959E-2</v>
      </c>
      <c r="AM912" s="119">
        <f t="shared" ref="AM912:AM940" si="86">SUM(AK912:AL912)</f>
        <v>6.4308493150684931E-2</v>
      </c>
      <c r="AN912" s="116"/>
      <c r="AO912" s="116"/>
      <c r="AP912" s="116"/>
      <c r="AQ912" s="116"/>
      <c r="AR912" s="118"/>
      <c r="AS912" s="114"/>
      <c r="AT912" s="113"/>
      <c r="AU912" s="130"/>
      <c r="AV912" s="113"/>
      <c r="AW912" s="113"/>
      <c r="AX912" s="113"/>
      <c r="AY912" s="2391"/>
    </row>
    <row r="913" spans="1:51" s="8" customFormat="1" ht="15.95" customHeight="1" x14ac:dyDescent="0.25">
      <c r="A913" s="36"/>
      <c r="B913" s="2119"/>
      <c r="C913" s="990"/>
      <c r="D913" s="2119"/>
      <c r="E913" s="5"/>
      <c r="F913" s="5"/>
      <c r="G913" s="2119"/>
      <c r="H913" s="5"/>
      <c r="I913" s="2119"/>
      <c r="J913" s="5"/>
      <c r="K913" s="5"/>
      <c r="L913" s="5"/>
      <c r="M913" s="5"/>
      <c r="N913" s="328"/>
      <c r="O913" s="328"/>
      <c r="P913" s="328"/>
      <c r="Q913" s="1056"/>
      <c r="R913" s="448"/>
      <c r="S913" s="61"/>
      <c r="T913" s="448"/>
      <c r="U913" s="61"/>
      <c r="V913" s="448"/>
      <c r="W913" s="448"/>
      <c r="X913" s="448"/>
      <c r="Y913" s="2119" t="s">
        <v>230</v>
      </c>
      <c r="Z913" s="2119" t="s">
        <v>230</v>
      </c>
      <c r="AA913" s="1" t="s">
        <v>230</v>
      </c>
      <c r="AB913" s="2119" t="s">
        <v>230</v>
      </c>
      <c r="AC913" s="2119" t="s">
        <v>230</v>
      </c>
      <c r="AD913" s="2119" t="s">
        <v>230</v>
      </c>
      <c r="AE913" s="5" t="s">
        <v>1805</v>
      </c>
      <c r="AF913" s="2119" t="s">
        <v>286</v>
      </c>
      <c r="AG913" s="39" t="s">
        <v>230</v>
      </c>
      <c r="AH913" s="1" t="s">
        <v>59</v>
      </c>
      <c r="AI913" s="40">
        <v>0.114</v>
      </c>
      <c r="AJ913" s="57">
        <v>2443.6</v>
      </c>
      <c r="AK913" s="40">
        <v>0.58244712328767112</v>
      </c>
      <c r="AL913" s="40">
        <v>0.18075945205479452</v>
      </c>
      <c r="AM913" s="41">
        <f t="shared" si="86"/>
        <v>0.76320657534246561</v>
      </c>
      <c r="AN913" s="40"/>
      <c r="AO913" s="40"/>
      <c r="AP913" s="40"/>
      <c r="AQ913" s="40"/>
      <c r="AR913" s="2120"/>
      <c r="AS913" s="448"/>
      <c r="AT913" s="2119"/>
      <c r="AU913" s="5"/>
      <c r="AV913" s="2119"/>
      <c r="AW913" s="2119"/>
      <c r="AX913" s="2119"/>
      <c r="AY913" s="2391"/>
    </row>
    <row r="914" spans="1:51" s="8" customFormat="1" ht="15.95" customHeight="1" x14ac:dyDescent="0.25">
      <c r="A914" s="36"/>
      <c r="B914" s="2119"/>
      <c r="C914" s="990"/>
      <c r="D914" s="2119"/>
      <c r="E914" s="5"/>
      <c r="F914" s="5"/>
      <c r="G914" s="2119"/>
      <c r="H914" s="5"/>
      <c r="I914" s="2119"/>
      <c r="J914" s="5"/>
      <c r="K914" s="5"/>
      <c r="L914" s="5"/>
      <c r="M914" s="5"/>
      <c r="N914" s="328"/>
      <c r="O914" s="328"/>
      <c r="P914" s="328"/>
      <c r="Q914" s="1056"/>
      <c r="R914" s="448"/>
      <c r="S914" s="61"/>
      <c r="T914" s="448"/>
      <c r="U914" s="61"/>
      <c r="V914" s="448"/>
      <c r="W914" s="448"/>
      <c r="X914" s="448"/>
      <c r="Y914" s="2119" t="s">
        <v>230</v>
      </c>
      <c r="Z914" s="2119" t="s">
        <v>230</v>
      </c>
      <c r="AA914" s="1" t="s">
        <v>230</v>
      </c>
      <c r="AB914" s="2119" t="s">
        <v>230</v>
      </c>
      <c r="AC914" s="2119" t="s">
        <v>230</v>
      </c>
      <c r="AD914" s="2119" t="s">
        <v>230</v>
      </c>
      <c r="AE914" s="5" t="s">
        <v>1806</v>
      </c>
      <c r="AF914" s="2119" t="s">
        <v>346</v>
      </c>
      <c r="AG914" s="39" t="s">
        <v>230</v>
      </c>
      <c r="AH914" s="1" t="s">
        <v>59</v>
      </c>
      <c r="AI914" s="40">
        <v>0.114</v>
      </c>
      <c r="AJ914" s="57">
        <v>791.14</v>
      </c>
      <c r="AK914" s="40">
        <v>0.18857309589041094</v>
      </c>
      <c r="AL914" s="40">
        <v>5.8522684931506842E-2</v>
      </c>
      <c r="AM914" s="41">
        <f t="shared" si="86"/>
        <v>0.24709578082191777</v>
      </c>
      <c r="AN914" s="40"/>
      <c r="AO914" s="40"/>
      <c r="AP914" s="40"/>
      <c r="AQ914" s="40"/>
      <c r="AR914" s="2120"/>
      <c r="AS914" s="448"/>
      <c r="AT914" s="2119"/>
      <c r="AU914" s="5"/>
      <c r="AV914" s="2119"/>
      <c r="AW914" s="2119"/>
      <c r="AX914" s="2119"/>
      <c r="AY914" s="2391"/>
    </row>
    <row r="915" spans="1:51" s="8" customFormat="1" ht="15.95" customHeight="1" x14ac:dyDescent="0.25">
      <c r="A915" s="36"/>
      <c r="B915" s="2119"/>
      <c r="C915" s="990"/>
      <c r="D915" s="2119"/>
      <c r="E915" s="5"/>
      <c r="F915" s="5"/>
      <c r="G915" s="2119"/>
      <c r="H915" s="5"/>
      <c r="I915" s="2119"/>
      <c r="J915" s="5"/>
      <c r="K915" s="5"/>
      <c r="L915" s="5"/>
      <c r="M915" s="5"/>
      <c r="N915" s="328"/>
      <c r="O915" s="328"/>
      <c r="P915" s="328"/>
      <c r="Q915" s="1056"/>
      <c r="R915" s="448"/>
      <c r="S915" s="61"/>
      <c r="T915" s="448"/>
      <c r="U915" s="61"/>
      <c r="V915" s="448"/>
      <c r="W915" s="448"/>
      <c r="X915" s="448"/>
      <c r="Y915" s="2119" t="s">
        <v>230</v>
      </c>
      <c r="Z915" s="2119" t="s">
        <v>230</v>
      </c>
      <c r="AA915" s="1" t="s">
        <v>230</v>
      </c>
      <c r="AB915" s="2119" t="s">
        <v>230</v>
      </c>
      <c r="AC915" s="2119" t="s">
        <v>230</v>
      </c>
      <c r="AD915" s="2119" t="s">
        <v>230</v>
      </c>
      <c r="AE915" s="5" t="s">
        <v>1806</v>
      </c>
      <c r="AF915" s="2119" t="s">
        <v>348</v>
      </c>
      <c r="AG915" s="39" t="s">
        <v>230</v>
      </c>
      <c r="AH915" s="1" t="s">
        <v>59</v>
      </c>
      <c r="AI915" s="40">
        <v>0.114</v>
      </c>
      <c r="AJ915" s="57">
        <v>19764.509999999998</v>
      </c>
      <c r="AK915" s="40">
        <v>4.7109927945205472</v>
      </c>
      <c r="AL915" s="40">
        <v>1.4620322465753424</v>
      </c>
      <c r="AM915" s="41">
        <f t="shared" si="86"/>
        <v>6.1730250410958893</v>
      </c>
      <c r="AN915" s="40"/>
      <c r="AO915" s="40"/>
      <c r="AP915" s="40"/>
      <c r="AQ915" s="40"/>
      <c r="AR915" s="2120"/>
      <c r="AS915" s="448"/>
      <c r="AT915" s="2119"/>
      <c r="AU915" s="5"/>
      <c r="AV915" s="2119"/>
      <c r="AW915" s="2119"/>
      <c r="AX915" s="2119"/>
      <c r="AY915" s="2391"/>
    </row>
    <row r="916" spans="1:51" s="1099" customFormat="1" ht="15.95" customHeight="1" x14ac:dyDescent="0.25">
      <c r="A916" s="1061"/>
      <c r="B916" s="2129"/>
      <c r="C916" s="1293"/>
      <c r="D916" s="2129"/>
      <c r="E916" s="1043"/>
      <c r="F916" s="1043"/>
      <c r="G916" s="2129"/>
      <c r="H916" s="1043"/>
      <c r="I916" s="2129"/>
      <c r="J916" s="1043"/>
      <c r="K916" s="1043"/>
      <c r="L916" s="1043"/>
      <c r="M916" s="1043"/>
      <c r="N916" s="1090"/>
      <c r="O916" s="1090"/>
      <c r="P916" s="1090"/>
      <c r="Q916" s="1091"/>
      <c r="R916" s="2123"/>
      <c r="S916" s="1089"/>
      <c r="T916" s="2123"/>
      <c r="U916" s="1089"/>
      <c r="V916" s="2123"/>
      <c r="W916" s="2123"/>
      <c r="X916" s="2123"/>
      <c r="Y916" s="2129" t="s">
        <v>230</v>
      </c>
      <c r="Z916" s="2129" t="s">
        <v>230</v>
      </c>
      <c r="AA916" s="754" t="s">
        <v>230</v>
      </c>
      <c r="AB916" s="2129" t="s">
        <v>230</v>
      </c>
      <c r="AC916" s="2129" t="s">
        <v>230</v>
      </c>
      <c r="AD916" s="2129" t="s">
        <v>230</v>
      </c>
      <c r="AE916" s="1043" t="s">
        <v>1806</v>
      </c>
      <c r="AF916" s="2129" t="s">
        <v>286</v>
      </c>
      <c r="AG916" s="2130" t="s">
        <v>230</v>
      </c>
      <c r="AH916" s="754" t="s">
        <v>59</v>
      </c>
      <c r="AI916" s="378">
        <v>0.114</v>
      </c>
      <c r="AJ916" s="1294">
        <v>1345.03</v>
      </c>
      <c r="AK916" s="378">
        <f>AJ916*0.087/365</f>
        <v>0.32059619178082188</v>
      </c>
      <c r="AL916" s="378">
        <f>AJ916*0.028/365</f>
        <v>0.10318038356164384</v>
      </c>
      <c r="AM916" s="380">
        <f t="shared" si="86"/>
        <v>0.42377657534246571</v>
      </c>
      <c r="AN916" s="378"/>
      <c r="AO916" s="378"/>
      <c r="AP916" s="378"/>
      <c r="AQ916" s="378"/>
      <c r="AR916" s="2121"/>
      <c r="AS916" s="2123"/>
      <c r="AT916" s="2129"/>
      <c r="AU916" s="1043"/>
      <c r="AV916" s="2129"/>
      <c r="AW916" s="2129"/>
      <c r="AX916" s="1202" t="s">
        <v>23852</v>
      </c>
      <c r="AY916" s="2401"/>
    </row>
    <row r="917" spans="1:51" s="8" customFormat="1" ht="15.95" customHeight="1" x14ac:dyDescent="0.25">
      <c r="A917" s="36"/>
      <c r="B917" s="2119"/>
      <c r="C917" s="990"/>
      <c r="D917" s="2119"/>
      <c r="E917" s="5"/>
      <c r="F917" s="5"/>
      <c r="G917" s="2119"/>
      <c r="H917" s="5"/>
      <c r="I917" s="2119"/>
      <c r="J917" s="5"/>
      <c r="K917" s="5"/>
      <c r="L917" s="5"/>
      <c r="M917" s="5"/>
      <c r="N917" s="328"/>
      <c r="O917" s="328"/>
      <c r="P917" s="328"/>
      <c r="Q917" s="1056"/>
      <c r="R917" s="448"/>
      <c r="S917" s="61"/>
      <c r="T917" s="448"/>
      <c r="U917" s="61"/>
      <c r="V917" s="448"/>
      <c r="W917" s="448"/>
      <c r="X917" s="448"/>
      <c r="Y917" s="2119" t="s">
        <v>230</v>
      </c>
      <c r="Z917" s="2119" t="s">
        <v>230</v>
      </c>
      <c r="AA917" s="1" t="s">
        <v>230</v>
      </c>
      <c r="AB917" s="2119" t="s">
        <v>230</v>
      </c>
      <c r="AC917" s="2119" t="s">
        <v>230</v>
      </c>
      <c r="AD917" s="2119" t="s">
        <v>230</v>
      </c>
      <c r="AE917" s="5" t="s">
        <v>1807</v>
      </c>
      <c r="AF917" s="2119" t="s">
        <v>1808</v>
      </c>
      <c r="AG917" s="39" t="s">
        <v>230</v>
      </c>
      <c r="AH917" s="1" t="s">
        <v>58</v>
      </c>
      <c r="AI917" s="40">
        <v>0.1</v>
      </c>
      <c r="AJ917" s="2120">
        <v>150</v>
      </c>
      <c r="AK917" s="40">
        <f>AJ917*0.0763/365</f>
        <v>3.1356164383561647E-2</v>
      </c>
      <c r="AL917" s="40">
        <f>AJ917*0.0237/365</f>
        <v>9.7397260273972587E-3</v>
      </c>
      <c r="AM917" s="41">
        <f t="shared" si="86"/>
        <v>4.1095890410958902E-2</v>
      </c>
      <c r="AN917" s="40"/>
      <c r="AO917" s="40"/>
      <c r="AP917" s="40"/>
      <c r="AQ917" s="40"/>
      <c r="AR917" s="2120"/>
      <c r="AS917" s="448"/>
      <c r="AT917" s="2119"/>
      <c r="AU917" s="5"/>
      <c r="AV917" s="2119"/>
      <c r="AW917" s="2119"/>
      <c r="AX917" s="2119"/>
      <c r="AY917" s="2391"/>
    </row>
    <row r="918" spans="1:51" s="1099" customFormat="1" ht="15.95" customHeight="1" x14ac:dyDescent="0.25">
      <c r="A918" s="1061"/>
      <c r="B918" s="2129"/>
      <c r="C918" s="1293"/>
      <c r="D918" s="2129"/>
      <c r="E918" s="1043"/>
      <c r="F918" s="1043"/>
      <c r="G918" s="2129"/>
      <c r="H918" s="1043"/>
      <c r="I918" s="2129"/>
      <c r="J918" s="1043"/>
      <c r="K918" s="1043"/>
      <c r="L918" s="1043"/>
      <c r="M918" s="1043"/>
      <c r="N918" s="1090"/>
      <c r="O918" s="1090"/>
      <c r="P918" s="1090"/>
      <c r="Q918" s="1091"/>
      <c r="R918" s="2123"/>
      <c r="S918" s="1089"/>
      <c r="T918" s="2123"/>
      <c r="U918" s="1089"/>
      <c r="V918" s="2123"/>
      <c r="W918" s="2123"/>
      <c r="X918" s="2123"/>
      <c r="Y918" s="2129"/>
      <c r="Z918" s="2129"/>
      <c r="AA918" s="754"/>
      <c r="AB918" s="2129"/>
      <c r="AC918" s="2129" t="s">
        <v>21268</v>
      </c>
      <c r="AD918" s="1146" t="s">
        <v>21269</v>
      </c>
      <c r="AE918" s="1043" t="s">
        <v>2513</v>
      </c>
      <c r="AF918" s="2129" t="s">
        <v>21270</v>
      </c>
      <c r="AG918" s="2130" t="s">
        <v>21273</v>
      </c>
      <c r="AH918" s="754" t="s">
        <v>17021</v>
      </c>
      <c r="AI918" s="2121">
        <v>0.87</v>
      </c>
      <c r="AJ918" s="1089">
        <v>41</v>
      </c>
      <c r="AK918" s="378">
        <f>AJ918*AI918/365</f>
        <v>9.7726027397260273E-2</v>
      </c>
      <c r="AL918" s="378">
        <v>0</v>
      </c>
      <c r="AM918" s="41">
        <f t="shared" si="86"/>
        <v>9.7726027397260273E-2</v>
      </c>
      <c r="AN918" s="378"/>
      <c r="AO918" s="378"/>
      <c r="AP918" s="378"/>
      <c r="AQ918" s="378"/>
      <c r="AR918" s="2121"/>
      <c r="AS918" s="2123"/>
      <c r="AT918" s="2129"/>
      <c r="AU918" s="1043"/>
      <c r="AV918" s="2129"/>
      <c r="AW918" s="2129"/>
      <c r="AX918" s="1307" t="s">
        <v>21271</v>
      </c>
      <c r="AY918" s="2401"/>
    </row>
    <row r="919" spans="1:51" s="1099" customFormat="1" ht="15.95" customHeight="1" x14ac:dyDescent="0.25">
      <c r="A919" s="1061"/>
      <c r="B919" s="2129"/>
      <c r="C919" s="1293"/>
      <c r="D919" s="2129"/>
      <c r="E919" s="1043"/>
      <c r="F919" s="1043"/>
      <c r="G919" s="2129"/>
      <c r="H919" s="1043"/>
      <c r="I919" s="2129"/>
      <c r="J919" s="1043"/>
      <c r="K919" s="1043"/>
      <c r="L919" s="1043"/>
      <c r="M919" s="1043"/>
      <c r="N919" s="1090"/>
      <c r="O919" s="1090"/>
      <c r="P919" s="1090"/>
      <c r="Q919" s="1091"/>
      <c r="R919" s="2123"/>
      <c r="S919" s="1089"/>
      <c r="T919" s="2123"/>
      <c r="U919" s="1089"/>
      <c r="V919" s="2123"/>
      <c r="W919" s="2123"/>
      <c r="X919" s="2123"/>
      <c r="Y919" s="2129"/>
      <c r="Z919" s="2129"/>
      <c r="AA919" s="754"/>
      <c r="AB919" s="2129"/>
      <c r="AC919" s="2129" t="s">
        <v>25370</v>
      </c>
      <c r="AD919" s="1146" t="s">
        <v>6756</v>
      </c>
      <c r="AE919" s="1043" t="s">
        <v>25372</v>
      </c>
      <c r="AF919" s="2129" t="s">
        <v>25371</v>
      </c>
      <c r="AG919" s="2130" t="s">
        <v>22838</v>
      </c>
      <c r="AH919" s="754" t="s">
        <v>25373</v>
      </c>
      <c r="AI919" s="2121">
        <v>0.16</v>
      </c>
      <c r="AJ919" s="1089">
        <v>954</v>
      </c>
      <c r="AK919" s="378">
        <f>AJ919*AI919/365</f>
        <v>0.41819178082191782</v>
      </c>
      <c r="AL919" s="378">
        <v>0</v>
      </c>
      <c r="AM919" s="41">
        <f t="shared" si="86"/>
        <v>0.41819178082191782</v>
      </c>
      <c r="AN919" s="378"/>
      <c r="AO919" s="378"/>
      <c r="AP919" s="378"/>
      <c r="AQ919" s="378"/>
      <c r="AR919" s="2121"/>
      <c r="AS919" s="2123"/>
      <c r="AT919" s="2129"/>
      <c r="AU919" s="1043"/>
      <c r="AV919" s="2129"/>
      <c r="AW919" s="2129"/>
      <c r="AX919" s="1307" t="s">
        <v>25374</v>
      </c>
      <c r="AY919" s="2401"/>
    </row>
    <row r="920" spans="1:51" s="8" customFormat="1" ht="15.95" customHeight="1" x14ac:dyDescent="0.25">
      <c r="A920" s="36"/>
      <c r="B920" s="2119"/>
      <c r="C920" s="990"/>
      <c r="D920" s="2119"/>
      <c r="E920" s="5"/>
      <c r="F920" s="5"/>
      <c r="G920" s="2119"/>
      <c r="H920" s="5"/>
      <c r="I920" s="2119"/>
      <c r="J920" s="5"/>
      <c r="K920" s="5"/>
      <c r="L920" s="5"/>
      <c r="M920" s="5"/>
      <c r="N920" s="328"/>
      <c r="O920" s="328"/>
      <c r="P920" s="328"/>
      <c r="Q920" s="1056"/>
      <c r="R920" s="448"/>
      <c r="S920" s="61"/>
      <c r="T920" s="448"/>
      <c r="U920" s="61"/>
      <c r="V920" s="448"/>
      <c r="W920" s="448"/>
      <c r="X920" s="448"/>
      <c r="Y920" s="2119" t="s">
        <v>230</v>
      </c>
      <c r="Z920" s="2119" t="s">
        <v>230</v>
      </c>
      <c r="AA920" s="1" t="s">
        <v>230</v>
      </c>
      <c r="AB920" s="2119" t="s">
        <v>230</v>
      </c>
      <c r="AC920" s="2119" t="s">
        <v>230</v>
      </c>
      <c r="AD920" s="2119" t="s">
        <v>230</v>
      </c>
      <c r="AE920" s="5" t="s">
        <v>1809</v>
      </c>
      <c r="AF920" s="2119" t="s">
        <v>23016</v>
      </c>
      <c r="AG920" s="39" t="s">
        <v>23017</v>
      </c>
      <c r="AH920" s="1" t="s">
        <v>22971</v>
      </c>
      <c r="AI920" s="328">
        <v>0.6</v>
      </c>
      <c r="AJ920" s="2120">
        <v>15</v>
      </c>
      <c r="AK920" s="40">
        <f>AJ920*AI920/365</f>
        <v>2.4657534246575342E-2</v>
      </c>
      <c r="AL920" s="40">
        <v>0</v>
      </c>
      <c r="AM920" s="41">
        <f t="shared" si="86"/>
        <v>2.4657534246575342E-2</v>
      </c>
      <c r="AN920" s="40"/>
      <c r="AO920" s="40"/>
      <c r="AP920" s="40"/>
      <c r="AQ920" s="40"/>
      <c r="AR920" s="2120"/>
      <c r="AS920" s="448"/>
      <c r="AT920" s="2119"/>
      <c r="AU920" s="5"/>
      <c r="AV920" s="2119"/>
      <c r="AW920" s="2119"/>
      <c r="AX920" s="2119"/>
      <c r="AY920" s="2391"/>
    </row>
    <row r="921" spans="1:51" s="8" customFormat="1" ht="15.95" customHeight="1" x14ac:dyDescent="0.25">
      <c r="A921" s="36"/>
      <c r="B921" s="2119"/>
      <c r="C921" s="990"/>
      <c r="D921" s="2119"/>
      <c r="E921" s="5"/>
      <c r="F921" s="5"/>
      <c r="G921" s="2119"/>
      <c r="H921" s="5"/>
      <c r="I921" s="2119"/>
      <c r="J921" s="5"/>
      <c r="K921" s="5"/>
      <c r="L921" s="5"/>
      <c r="M921" s="5"/>
      <c r="N921" s="328"/>
      <c r="O921" s="328"/>
      <c r="P921" s="328"/>
      <c r="Q921" s="1056"/>
      <c r="R921" s="448"/>
      <c r="S921" s="61"/>
      <c r="T921" s="448"/>
      <c r="U921" s="61"/>
      <c r="V921" s="448"/>
      <c r="W921" s="448"/>
      <c r="X921" s="448"/>
      <c r="Y921" s="2119" t="s">
        <v>230</v>
      </c>
      <c r="Z921" s="2119" t="s">
        <v>230</v>
      </c>
      <c r="AA921" s="1" t="s">
        <v>230</v>
      </c>
      <c r="AB921" s="2119" t="s">
        <v>230</v>
      </c>
      <c r="AC921" s="2119" t="s">
        <v>230</v>
      </c>
      <c r="AD921" s="2119" t="s">
        <v>230</v>
      </c>
      <c r="AE921" s="5" t="s">
        <v>1809</v>
      </c>
      <c r="AF921" s="2119" t="s">
        <v>1810</v>
      </c>
      <c r="AG921" s="39">
        <v>314503009800062</v>
      </c>
      <c r="AH921" s="1" t="s">
        <v>1811</v>
      </c>
      <c r="AI921" s="61">
        <v>0.87</v>
      </c>
      <c r="AJ921" s="2120">
        <v>6</v>
      </c>
      <c r="AK921" s="40">
        <f t="shared" ref="AK921:AK940" si="87">AJ921*AI921/365</f>
        <v>1.4301369863013698E-2</v>
      </c>
      <c r="AL921" s="40">
        <v>0</v>
      </c>
      <c r="AM921" s="41">
        <f t="shared" si="86"/>
        <v>1.4301369863013698E-2</v>
      </c>
      <c r="AN921" s="40"/>
      <c r="AO921" s="40"/>
      <c r="AP921" s="40"/>
      <c r="AQ921" s="40"/>
      <c r="AR921" s="2120"/>
      <c r="AS921" s="448"/>
      <c r="AT921" s="2119"/>
      <c r="AU921" s="5"/>
      <c r="AV921" s="2119"/>
      <c r="AW921" s="2119"/>
      <c r="AX921" s="2119"/>
      <c r="AY921" s="2391"/>
    </row>
    <row r="922" spans="1:51" s="8" customFormat="1" ht="15.95" customHeight="1" x14ac:dyDescent="0.25">
      <c r="A922" s="36"/>
      <c r="B922" s="2119"/>
      <c r="C922" s="990"/>
      <c r="D922" s="2119"/>
      <c r="E922" s="5"/>
      <c r="F922" s="5"/>
      <c r="G922" s="2119"/>
      <c r="H922" s="5"/>
      <c r="I922" s="2119"/>
      <c r="J922" s="5"/>
      <c r="K922" s="5"/>
      <c r="L922" s="5"/>
      <c r="M922" s="5"/>
      <c r="N922" s="328"/>
      <c r="O922" s="328"/>
      <c r="P922" s="328"/>
      <c r="Q922" s="1056"/>
      <c r="R922" s="448"/>
      <c r="S922" s="61"/>
      <c r="T922" s="448"/>
      <c r="U922" s="61"/>
      <c r="V922" s="448"/>
      <c r="W922" s="448"/>
      <c r="X922" s="448"/>
      <c r="Y922" s="2119" t="s">
        <v>230</v>
      </c>
      <c r="Z922" s="2119" t="s">
        <v>230</v>
      </c>
      <c r="AA922" s="1" t="s">
        <v>230</v>
      </c>
      <c r="AB922" s="2119" t="s">
        <v>230</v>
      </c>
      <c r="AC922" s="2119" t="s">
        <v>230</v>
      </c>
      <c r="AD922" s="2119" t="s">
        <v>230</v>
      </c>
      <c r="AE922" s="5" t="s">
        <v>1809</v>
      </c>
      <c r="AF922" s="2119" t="s">
        <v>1812</v>
      </c>
      <c r="AG922" s="39">
        <v>305503021303037</v>
      </c>
      <c r="AH922" s="1" t="s">
        <v>627</v>
      </c>
      <c r="AI922" s="61">
        <v>0.87</v>
      </c>
      <c r="AJ922" s="37">
        <v>2</v>
      </c>
      <c r="AK922" s="40">
        <f t="shared" si="87"/>
        <v>4.767123287671233E-3</v>
      </c>
      <c r="AL922" s="40">
        <v>0</v>
      </c>
      <c r="AM922" s="41">
        <f t="shared" si="86"/>
        <v>4.767123287671233E-3</v>
      </c>
      <c r="AN922" s="40"/>
      <c r="AO922" s="40"/>
      <c r="AP922" s="40"/>
      <c r="AQ922" s="40"/>
      <c r="AR922" s="2120"/>
      <c r="AS922" s="448"/>
      <c r="AT922" s="2119"/>
      <c r="AU922" s="5"/>
      <c r="AV922" s="2119"/>
      <c r="AW922" s="2119"/>
      <c r="AX922" s="2119"/>
      <c r="AY922" s="2391"/>
    </row>
    <row r="923" spans="1:51" s="8" customFormat="1" ht="15.95" customHeight="1" x14ac:dyDescent="0.25">
      <c r="A923" s="36"/>
      <c r="B923" s="2119"/>
      <c r="C923" s="990"/>
      <c r="D923" s="2119"/>
      <c r="E923" s="5"/>
      <c r="F923" s="5"/>
      <c r="G923" s="2119"/>
      <c r="H923" s="5"/>
      <c r="I923" s="2119"/>
      <c r="J923" s="5"/>
      <c r="K923" s="5"/>
      <c r="L923" s="5"/>
      <c r="M923" s="5"/>
      <c r="N923" s="328"/>
      <c r="O923" s="328"/>
      <c r="P923" s="328"/>
      <c r="Q923" s="1056"/>
      <c r="R923" s="448"/>
      <c r="S923" s="61"/>
      <c r="T923" s="448"/>
      <c r="U923" s="61"/>
      <c r="V923" s="448"/>
      <c r="W923" s="448"/>
      <c r="X923" s="448"/>
      <c r="Y923" s="2119" t="s">
        <v>230</v>
      </c>
      <c r="Z923" s="2119" t="s">
        <v>230</v>
      </c>
      <c r="AA923" s="1" t="s">
        <v>230</v>
      </c>
      <c r="AB923" s="2119" t="s">
        <v>230</v>
      </c>
      <c r="AC923" s="2119" t="s">
        <v>230</v>
      </c>
      <c r="AD923" s="2119" t="s">
        <v>230</v>
      </c>
      <c r="AE923" s="5" t="s">
        <v>1809</v>
      </c>
      <c r="AF923" s="2119" t="s">
        <v>1815</v>
      </c>
      <c r="AG923" s="39">
        <v>304402535800026</v>
      </c>
      <c r="AH923" s="1" t="s">
        <v>1816</v>
      </c>
      <c r="AI923" s="61">
        <v>0.87</v>
      </c>
      <c r="AJ923" s="37">
        <v>12</v>
      </c>
      <c r="AK923" s="40">
        <f t="shared" si="87"/>
        <v>2.8602739726027396E-2</v>
      </c>
      <c r="AL923" s="40">
        <v>0</v>
      </c>
      <c r="AM923" s="41">
        <f t="shared" si="86"/>
        <v>2.8602739726027396E-2</v>
      </c>
      <c r="AN923" s="40"/>
      <c r="AO923" s="40"/>
      <c r="AP923" s="40"/>
      <c r="AQ923" s="40"/>
      <c r="AR923" s="2120"/>
      <c r="AS923" s="448"/>
      <c r="AT923" s="2119"/>
      <c r="AU923" s="5"/>
      <c r="AV923" s="2119"/>
      <c r="AW923" s="2119"/>
      <c r="AX923" s="2119"/>
      <c r="AY923" s="2391"/>
    </row>
    <row r="924" spans="1:51" s="8" customFormat="1" ht="15.95" customHeight="1" x14ac:dyDescent="0.25">
      <c r="A924" s="36"/>
      <c r="B924" s="2119"/>
      <c r="C924" s="990"/>
      <c r="D924" s="2119"/>
      <c r="E924" s="5"/>
      <c r="F924" s="5"/>
      <c r="G924" s="2119"/>
      <c r="H924" s="5"/>
      <c r="I924" s="2119"/>
      <c r="J924" s="5"/>
      <c r="K924" s="5"/>
      <c r="L924" s="5"/>
      <c r="M924" s="5"/>
      <c r="N924" s="328"/>
      <c r="O924" s="328"/>
      <c r="P924" s="328"/>
      <c r="Q924" s="1056"/>
      <c r="R924" s="448"/>
      <c r="S924" s="61"/>
      <c r="T924" s="448"/>
      <c r="U924" s="61"/>
      <c r="V924" s="448"/>
      <c r="W924" s="448"/>
      <c r="X924" s="448"/>
      <c r="Y924" s="2119" t="s">
        <v>230</v>
      </c>
      <c r="Z924" s="2119" t="s">
        <v>230</v>
      </c>
      <c r="AA924" s="1" t="s">
        <v>230</v>
      </c>
      <c r="AB924" s="2119" t="s">
        <v>230</v>
      </c>
      <c r="AC924" s="2119" t="s">
        <v>230</v>
      </c>
      <c r="AD924" s="2119" t="s">
        <v>230</v>
      </c>
      <c r="AE924" s="5" t="s">
        <v>1809</v>
      </c>
      <c r="AF924" s="2119" t="s">
        <v>1817</v>
      </c>
      <c r="AG924" s="39" t="s">
        <v>22830</v>
      </c>
      <c r="AH924" s="1" t="s">
        <v>22815</v>
      </c>
      <c r="AI924" s="61">
        <v>0.16</v>
      </c>
      <c r="AJ924" s="37">
        <v>30</v>
      </c>
      <c r="AK924" s="40">
        <f t="shared" si="87"/>
        <v>1.3150684931506848E-2</v>
      </c>
      <c r="AL924" s="40">
        <v>0</v>
      </c>
      <c r="AM924" s="41">
        <f t="shared" si="86"/>
        <v>1.3150684931506848E-2</v>
      </c>
      <c r="AN924" s="40"/>
      <c r="AO924" s="40"/>
      <c r="AP924" s="40"/>
      <c r="AQ924" s="40"/>
      <c r="AR924" s="2120"/>
      <c r="AS924" s="448"/>
      <c r="AT924" s="2119"/>
      <c r="AU924" s="5"/>
      <c r="AV924" s="2119"/>
      <c r="AW924" s="2119"/>
      <c r="AX924" s="2119"/>
      <c r="AY924" s="2391"/>
    </row>
    <row r="925" spans="1:51" s="8" customFormat="1" ht="15.95" customHeight="1" x14ac:dyDescent="0.25">
      <c r="A925" s="36"/>
      <c r="B925" s="2119"/>
      <c r="C925" s="990"/>
      <c r="D925" s="2119"/>
      <c r="E925" s="5"/>
      <c r="F925" s="5"/>
      <c r="G925" s="2119"/>
      <c r="H925" s="5"/>
      <c r="I925" s="2119"/>
      <c r="J925" s="5"/>
      <c r="K925" s="5"/>
      <c r="L925" s="5"/>
      <c r="M925" s="5"/>
      <c r="N925" s="328"/>
      <c r="O925" s="328"/>
      <c r="P925" s="328"/>
      <c r="Q925" s="1056"/>
      <c r="R925" s="448"/>
      <c r="S925" s="61"/>
      <c r="T925" s="448"/>
      <c r="U925" s="61"/>
      <c r="V925" s="448"/>
      <c r="W925" s="448"/>
      <c r="X925" s="448"/>
      <c r="Y925" s="2119" t="s">
        <v>230</v>
      </c>
      <c r="Z925" s="2119" t="s">
        <v>230</v>
      </c>
      <c r="AA925" s="1" t="s">
        <v>230</v>
      </c>
      <c r="AB925" s="2119" t="s">
        <v>230</v>
      </c>
      <c r="AC925" s="2119" t="s">
        <v>230</v>
      </c>
      <c r="AD925" s="2119" t="s">
        <v>230</v>
      </c>
      <c r="AE925" s="5" t="s">
        <v>1809</v>
      </c>
      <c r="AF925" s="2119" t="s">
        <v>1818</v>
      </c>
      <c r="AG925" s="39" t="s">
        <v>22829</v>
      </c>
      <c r="AH925" s="1" t="s">
        <v>22816</v>
      </c>
      <c r="AI925" s="61">
        <v>0.16</v>
      </c>
      <c r="AJ925" s="37">
        <v>30</v>
      </c>
      <c r="AK925" s="40">
        <f t="shared" si="87"/>
        <v>1.3150684931506848E-2</v>
      </c>
      <c r="AL925" s="40">
        <v>0</v>
      </c>
      <c r="AM925" s="41">
        <f t="shared" si="86"/>
        <v>1.3150684931506848E-2</v>
      </c>
      <c r="AN925" s="40"/>
      <c r="AO925" s="40"/>
      <c r="AP925" s="40"/>
      <c r="AQ925" s="40"/>
      <c r="AR925" s="2120"/>
      <c r="AS925" s="448"/>
      <c r="AT925" s="2119"/>
      <c r="AU925" s="5"/>
      <c r="AV925" s="2119"/>
      <c r="AW925" s="2119"/>
      <c r="AX925" s="2119"/>
      <c r="AY925" s="2391"/>
    </row>
    <row r="926" spans="1:51" s="8" customFormat="1" ht="15.95" customHeight="1" x14ac:dyDescent="0.25">
      <c r="A926" s="36"/>
      <c r="B926" s="2119"/>
      <c r="C926" s="990"/>
      <c r="D926" s="2119"/>
      <c r="E926" s="5"/>
      <c r="F926" s="5"/>
      <c r="G926" s="2119"/>
      <c r="H926" s="5"/>
      <c r="I926" s="2119"/>
      <c r="J926" s="5"/>
      <c r="K926" s="5"/>
      <c r="L926" s="5"/>
      <c r="M926" s="5"/>
      <c r="N926" s="328"/>
      <c r="O926" s="328"/>
      <c r="P926" s="328"/>
      <c r="Q926" s="1056"/>
      <c r="R926" s="448"/>
      <c r="S926" s="61"/>
      <c r="T926" s="448"/>
      <c r="U926" s="61"/>
      <c r="V926" s="448"/>
      <c r="W926" s="448"/>
      <c r="X926" s="448"/>
      <c r="Y926" s="2119" t="s">
        <v>230</v>
      </c>
      <c r="Z926" s="2119" t="s">
        <v>230</v>
      </c>
      <c r="AA926" s="1" t="s">
        <v>230</v>
      </c>
      <c r="AB926" s="2119" t="s">
        <v>230</v>
      </c>
      <c r="AC926" s="2119" t="s">
        <v>230</v>
      </c>
      <c r="AD926" s="2119" t="s">
        <v>230</v>
      </c>
      <c r="AE926" s="5" t="s">
        <v>1809</v>
      </c>
      <c r="AF926" s="2119" t="s">
        <v>1820</v>
      </c>
      <c r="AG926" s="39">
        <v>316774600171762</v>
      </c>
      <c r="AH926" s="1" t="s">
        <v>22788</v>
      </c>
      <c r="AI926" s="2120">
        <v>0.14000000000000001</v>
      </c>
      <c r="AJ926" s="37">
        <v>40</v>
      </c>
      <c r="AK926" s="40">
        <f t="shared" si="87"/>
        <v>1.5342465753424659E-2</v>
      </c>
      <c r="AL926" s="40">
        <v>0</v>
      </c>
      <c r="AM926" s="41">
        <f t="shared" si="86"/>
        <v>1.5342465753424659E-2</v>
      </c>
      <c r="AN926" s="40"/>
      <c r="AO926" s="40"/>
      <c r="AP926" s="40"/>
      <c r="AQ926" s="40"/>
      <c r="AR926" s="2120"/>
      <c r="AS926" s="448"/>
      <c r="AT926" s="2119"/>
      <c r="AU926" s="5"/>
      <c r="AV926" s="2119"/>
      <c r="AW926" s="2119"/>
      <c r="AX926" s="2119"/>
      <c r="AY926" s="2391"/>
    </row>
    <row r="927" spans="1:51" s="8" customFormat="1" ht="15.95" customHeight="1" x14ac:dyDescent="0.25">
      <c r="A927" s="36"/>
      <c r="B927" s="2119"/>
      <c r="C927" s="990"/>
      <c r="D927" s="2119"/>
      <c r="E927" s="5"/>
      <c r="F927" s="5"/>
      <c r="G927" s="2119"/>
      <c r="H927" s="5"/>
      <c r="I927" s="2119"/>
      <c r="J927" s="5"/>
      <c r="K927" s="5"/>
      <c r="L927" s="5"/>
      <c r="M927" s="5"/>
      <c r="N927" s="328"/>
      <c r="O927" s="328"/>
      <c r="P927" s="328"/>
      <c r="Q927" s="1056"/>
      <c r="R927" s="448"/>
      <c r="S927" s="61"/>
      <c r="T927" s="448"/>
      <c r="U927" s="61"/>
      <c r="V927" s="448"/>
      <c r="W927" s="448"/>
      <c r="X927" s="448"/>
      <c r="Y927" s="2119" t="s">
        <v>230</v>
      </c>
      <c r="Z927" s="2119" t="s">
        <v>230</v>
      </c>
      <c r="AA927" s="1" t="s">
        <v>230</v>
      </c>
      <c r="AB927" s="2119" t="s">
        <v>230</v>
      </c>
      <c r="AC927" s="2119" t="s">
        <v>230</v>
      </c>
      <c r="AD927" s="2119" t="s">
        <v>230</v>
      </c>
      <c r="AE927" s="5" t="s">
        <v>1809</v>
      </c>
      <c r="AF927" s="2119" t="s">
        <v>1823</v>
      </c>
      <c r="AG927" s="39">
        <v>1125030000281</v>
      </c>
      <c r="AH927" s="1" t="s">
        <v>1811</v>
      </c>
      <c r="AI927" s="61">
        <v>0.87</v>
      </c>
      <c r="AJ927" s="2120">
        <v>6</v>
      </c>
      <c r="AK927" s="40">
        <f t="shared" si="87"/>
        <v>1.4301369863013698E-2</v>
      </c>
      <c r="AL927" s="40">
        <v>0</v>
      </c>
      <c r="AM927" s="41">
        <f t="shared" si="86"/>
        <v>1.4301369863013698E-2</v>
      </c>
      <c r="AN927" s="40"/>
      <c r="AO927" s="40"/>
      <c r="AP927" s="40"/>
      <c r="AQ927" s="40"/>
      <c r="AR927" s="2120"/>
      <c r="AS927" s="448"/>
      <c r="AT927" s="2119"/>
      <c r="AU927" s="5"/>
      <c r="AV927" s="2119"/>
      <c r="AW927" s="2119"/>
      <c r="AX927" s="2119"/>
      <c r="AY927" s="2391"/>
    </row>
    <row r="928" spans="1:51" s="8" customFormat="1" ht="15.95" customHeight="1" x14ac:dyDescent="0.25">
      <c r="A928" s="36"/>
      <c r="B928" s="2119"/>
      <c r="C928" s="990"/>
      <c r="D928" s="2119"/>
      <c r="E928" s="5"/>
      <c r="F928" s="5"/>
      <c r="G928" s="2119"/>
      <c r="H928" s="5"/>
      <c r="I928" s="2119"/>
      <c r="J928" s="5"/>
      <c r="K928" s="5"/>
      <c r="L928" s="5"/>
      <c r="M928" s="5"/>
      <c r="N928" s="328"/>
      <c r="O928" s="328"/>
      <c r="P928" s="328"/>
      <c r="Q928" s="1056"/>
      <c r="R928" s="448"/>
      <c r="S928" s="61"/>
      <c r="T928" s="448"/>
      <c r="U928" s="61"/>
      <c r="V928" s="448"/>
      <c r="W928" s="448"/>
      <c r="X928" s="448"/>
      <c r="Y928" s="2119" t="s">
        <v>230</v>
      </c>
      <c r="Z928" s="2119" t="s">
        <v>230</v>
      </c>
      <c r="AA928" s="1" t="s">
        <v>230</v>
      </c>
      <c r="AB928" s="2119" t="s">
        <v>230</v>
      </c>
      <c r="AC928" s="2119" t="s">
        <v>230</v>
      </c>
      <c r="AD928" s="2119" t="s">
        <v>230</v>
      </c>
      <c r="AE928" s="5" t="s">
        <v>1809</v>
      </c>
      <c r="AF928" s="2119" t="s">
        <v>1824</v>
      </c>
      <c r="AG928" s="39">
        <v>1135030002381</v>
      </c>
      <c r="AH928" s="1" t="s">
        <v>1825</v>
      </c>
      <c r="AI928" s="61">
        <v>0.87</v>
      </c>
      <c r="AJ928" s="37">
        <v>6</v>
      </c>
      <c r="AK928" s="40">
        <f t="shared" si="87"/>
        <v>1.4301369863013698E-2</v>
      </c>
      <c r="AL928" s="40">
        <v>0</v>
      </c>
      <c r="AM928" s="41">
        <f t="shared" si="86"/>
        <v>1.4301369863013698E-2</v>
      </c>
      <c r="AN928" s="40"/>
      <c r="AO928" s="40"/>
      <c r="AP928" s="40"/>
      <c r="AQ928" s="40"/>
      <c r="AR928" s="2120"/>
      <c r="AS928" s="448"/>
      <c r="AT928" s="2119"/>
      <c r="AU928" s="5"/>
      <c r="AV928" s="2119"/>
      <c r="AW928" s="2119"/>
      <c r="AX928" s="2119"/>
      <c r="AY928" s="2391"/>
    </row>
    <row r="929" spans="1:51" s="8" customFormat="1" ht="15.95" customHeight="1" x14ac:dyDescent="0.25">
      <c r="A929" s="36"/>
      <c r="B929" s="2119"/>
      <c r="C929" s="990"/>
      <c r="D929" s="2119"/>
      <c r="E929" s="5"/>
      <c r="F929" s="5"/>
      <c r="G929" s="2119"/>
      <c r="H929" s="5"/>
      <c r="I929" s="2119"/>
      <c r="J929" s="5"/>
      <c r="K929" s="5"/>
      <c r="L929" s="5"/>
      <c r="M929" s="5"/>
      <c r="N929" s="328"/>
      <c r="O929" s="328"/>
      <c r="P929" s="328"/>
      <c r="Q929" s="1056"/>
      <c r="R929" s="448"/>
      <c r="S929" s="61"/>
      <c r="T929" s="448"/>
      <c r="U929" s="61"/>
      <c r="V929" s="448"/>
      <c r="W929" s="448"/>
      <c r="X929" s="448"/>
      <c r="Y929" s="2119" t="s">
        <v>230</v>
      </c>
      <c r="Z929" s="2119" t="s">
        <v>230</v>
      </c>
      <c r="AA929" s="1" t="s">
        <v>230</v>
      </c>
      <c r="AB929" s="2119" t="s">
        <v>230</v>
      </c>
      <c r="AC929" s="2119" t="s">
        <v>230</v>
      </c>
      <c r="AD929" s="2119" t="s">
        <v>230</v>
      </c>
      <c r="AE929" s="5" t="s">
        <v>1809</v>
      </c>
      <c r="AF929" s="2119" t="s">
        <v>1826</v>
      </c>
      <c r="AG929" s="39">
        <v>1125030003559</v>
      </c>
      <c r="AH929" s="1" t="s">
        <v>1825</v>
      </c>
      <c r="AI929" s="61">
        <v>0.87</v>
      </c>
      <c r="AJ929" s="37">
        <v>6</v>
      </c>
      <c r="AK929" s="40">
        <f t="shared" si="87"/>
        <v>1.4301369863013698E-2</v>
      </c>
      <c r="AL929" s="40">
        <v>0</v>
      </c>
      <c r="AM929" s="41">
        <f t="shared" si="86"/>
        <v>1.4301369863013698E-2</v>
      </c>
      <c r="AN929" s="40"/>
      <c r="AO929" s="40"/>
      <c r="AP929" s="40"/>
      <c r="AQ929" s="40"/>
      <c r="AR929" s="2120"/>
      <c r="AS929" s="448"/>
      <c r="AT929" s="2119"/>
      <c r="AU929" s="5"/>
      <c r="AV929" s="2119"/>
      <c r="AW929" s="2119"/>
      <c r="AX929" s="2119"/>
      <c r="AY929" s="2391"/>
    </row>
    <row r="930" spans="1:51" s="8" customFormat="1" ht="15.95" customHeight="1" x14ac:dyDescent="0.25">
      <c r="A930" s="36"/>
      <c r="B930" s="2119"/>
      <c r="C930" s="990"/>
      <c r="D930" s="2119"/>
      <c r="E930" s="5"/>
      <c r="F930" s="5"/>
      <c r="G930" s="2119"/>
      <c r="H930" s="5"/>
      <c r="I930" s="2119"/>
      <c r="J930" s="5"/>
      <c r="K930" s="5"/>
      <c r="L930" s="5"/>
      <c r="M930" s="5"/>
      <c r="N930" s="328"/>
      <c r="O930" s="328"/>
      <c r="P930" s="328"/>
      <c r="Q930" s="1056"/>
      <c r="R930" s="448"/>
      <c r="S930" s="61"/>
      <c r="T930" s="448"/>
      <c r="U930" s="61"/>
      <c r="V930" s="448"/>
      <c r="W930" s="448"/>
      <c r="X930" s="448"/>
      <c r="Y930" s="2119" t="s">
        <v>230</v>
      </c>
      <c r="Z930" s="2119" t="s">
        <v>230</v>
      </c>
      <c r="AA930" s="1" t="s">
        <v>230</v>
      </c>
      <c r="AB930" s="2119" t="s">
        <v>230</v>
      </c>
      <c r="AC930" s="2119" t="s">
        <v>230</v>
      </c>
      <c r="AD930" s="2119" t="s">
        <v>230</v>
      </c>
      <c r="AE930" s="5" t="s">
        <v>1809</v>
      </c>
      <c r="AF930" s="2119" t="s">
        <v>1827</v>
      </c>
      <c r="AG930" s="39">
        <v>314503024600042</v>
      </c>
      <c r="AH930" s="1" t="s">
        <v>1828</v>
      </c>
      <c r="AI930" s="61">
        <v>0.87</v>
      </c>
      <c r="AJ930" s="37">
        <v>6</v>
      </c>
      <c r="AK930" s="40">
        <f t="shared" si="87"/>
        <v>1.4301369863013698E-2</v>
      </c>
      <c r="AL930" s="40">
        <v>0</v>
      </c>
      <c r="AM930" s="41">
        <f t="shared" si="86"/>
        <v>1.4301369863013698E-2</v>
      </c>
      <c r="AN930" s="40"/>
      <c r="AO930" s="40"/>
      <c r="AP930" s="40"/>
      <c r="AQ930" s="40"/>
      <c r="AR930" s="2120"/>
      <c r="AS930" s="448"/>
      <c r="AT930" s="2119"/>
      <c r="AU930" s="5"/>
      <c r="AV930" s="2119"/>
      <c r="AW930" s="2119"/>
      <c r="AX930" s="2119"/>
      <c r="AY930" s="2391"/>
    </row>
    <row r="931" spans="1:51" s="8" customFormat="1" ht="15.95" customHeight="1" x14ac:dyDescent="0.25">
      <c r="A931" s="36"/>
      <c r="B931" s="2119"/>
      <c r="C931" s="990"/>
      <c r="D931" s="2119"/>
      <c r="E931" s="5"/>
      <c r="F931" s="5"/>
      <c r="G931" s="2119"/>
      <c r="H931" s="5"/>
      <c r="I931" s="2119"/>
      <c r="J931" s="5"/>
      <c r="K931" s="5"/>
      <c r="L931" s="5"/>
      <c r="M931" s="5"/>
      <c r="N931" s="328"/>
      <c r="O931" s="328"/>
      <c r="P931" s="328"/>
      <c r="Q931" s="1056"/>
      <c r="R931" s="448"/>
      <c r="S931" s="61"/>
      <c r="T931" s="448"/>
      <c r="U931" s="61"/>
      <c r="V931" s="448"/>
      <c r="W931" s="448"/>
      <c r="X931" s="448"/>
      <c r="Y931" s="2119" t="s">
        <v>230</v>
      </c>
      <c r="Z931" s="2119" t="s">
        <v>230</v>
      </c>
      <c r="AA931" s="1" t="s">
        <v>230</v>
      </c>
      <c r="AB931" s="2119" t="s">
        <v>230</v>
      </c>
      <c r="AC931" s="2119" t="s">
        <v>230</v>
      </c>
      <c r="AD931" s="2119" t="s">
        <v>230</v>
      </c>
      <c r="AE931" s="5" t="s">
        <v>1809</v>
      </c>
      <c r="AF931" s="2119" t="s">
        <v>23022</v>
      </c>
      <c r="AG931" s="39" t="s">
        <v>23021</v>
      </c>
      <c r="AH931" s="1" t="s">
        <v>22974</v>
      </c>
      <c r="AI931" s="328">
        <v>0.6</v>
      </c>
      <c r="AJ931" s="2120">
        <v>10</v>
      </c>
      <c r="AK931" s="40">
        <f t="shared" si="87"/>
        <v>1.643835616438356E-2</v>
      </c>
      <c r="AL931" s="40">
        <v>0</v>
      </c>
      <c r="AM931" s="41">
        <f t="shared" si="86"/>
        <v>1.643835616438356E-2</v>
      </c>
      <c r="AN931" s="40"/>
      <c r="AO931" s="40"/>
      <c r="AP931" s="40"/>
      <c r="AQ931" s="40"/>
      <c r="AR931" s="2120"/>
      <c r="AS931" s="448"/>
      <c r="AT931" s="2119"/>
      <c r="AU931" s="5"/>
      <c r="AV931" s="2119"/>
      <c r="AW931" s="2119"/>
      <c r="AX931" s="2119"/>
      <c r="AY931" s="2391"/>
    </row>
    <row r="932" spans="1:51" s="8" customFormat="1" ht="15.95" customHeight="1" x14ac:dyDescent="0.25">
      <c r="A932" s="36"/>
      <c r="B932" s="2119"/>
      <c r="C932" s="990"/>
      <c r="D932" s="2119"/>
      <c r="E932" s="5"/>
      <c r="F932" s="5"/>
      <c r="G932" s="2119"/>
      <c r="H932" s="5"/>
      <c r="I932" s="2119"/>
      <c r="J932" s="5"/>
      <c r="K932" s="5"/>
      <c r="L932" s="5"/>
      <c r="M932" s="5"/>
      <c r="N932" s="328"/>
      <c r="O932" s="328"/>
      <c r="P932" s="328"/>
      <c r="Q932" s="1056"/>
      <c r="R932" s="448"/>
      <c r="S932" s="61"/>
      <c r="T932" s="448"/>
      <c r="U932" s="61"/>
      <c r="V932" s="448"/>
      <c r="W932" s="448"/>
      <c r="X932" s="448"/>
      <c r="Y932" s="2119" t="s">
        <v>230</v>
      </c>
      <c r="Z932" s="2119" t="s">
        <v>230</v>
      </c>
      <c r="AA932" s="1" t="s">
        <v>230</v>
      </c>
      <c r="AB932" s="2119" t="s">
        <v>230</v>
      </c>
      <c r="AC932" s="2129" t="s">
        <v>20078</v>
      </c>
      <c r="AD932" s="1549" t="s">
        <v>20079</v>
      </c>
      <c r="AE932" s="1043" t="s">
        <v>21596</v>
      </c>
      <c r="AF932" s="2129" t="s">
        <v>20080</v>
      </c>
      <c r="AG932" s="2130" t="s">
        <v>20081</v>
      </c>
      <c r="AH932" s="754" t="s">
        <v>22965</v>
      </c>
      <c r="AI932" s="2121">
        <v>0.6</v>
      </c>
      <c r="AJ932" s="2121">
        <v>42.2</v>
      </c>
      <c r="AK932" s="378">
        <f t="shared" si="87"/>
        <v>6.9369863013698629E-2</v>
      </c>
      <c r="AL932" s="378">
        <v>0</v>
      </c>
      <c r="AM932" s="41">
        <f t="shared" si="86"/>
        <v>6.9369863013698629E-2</v>
      </c>
      <c r="AN932" s="40"/>
      <c r="AO932" s="40"/>
      <c r="AP932" s="40"/>
      <c r="AQ932" s="40"/>
      <c r="AR932" s="2120"/>
      <c r="AS932" s="448"/>
      <c r="AT932" s="2119"/>
      <c r="AU932" s="5"/>
      <c r="AV932" s="2119"/>
      <c r="AW932" s="2119"/>
      <c r="AX932" s="1332" t="s">
        <v>20082</v>
      </c>
      <c r="AY932" s="2391"/>
    </row>
    <row r="933" spans="1:51" s="8" customFormat="1" ht="15.95" customHeight="1" x14ac:dyDescent="0.25">
      <c r="A933" s="36"/>
      <c r="B933" s="2119"/>
      <c r="C933" s="990"/>
      <c r="D933" s="2119"/>
      <c r="E933" s="5"/>
      <c r="F933" s="5"/>
      <c r="G933" s="2119"/>
      <c r="H933" s="5"/>
      <c r="I933" s="2119"/>
      <c r="J933" s="5"/>
      <c r="K933" s="5"/>
      <c r="L933" s="5"/>
      <c r="M933" s="5"/>
      <c r="N933" s="328"/>
      <c r="O933" s="328"/>
      <c r="P933" s="328"/>
      <c r="Q933" s="1056"/>
      <c r="R933" s="448"/>
      <c r="S933" s="61"/>
      <c r="T933" s="448"/>
      <c r="U933" s="61"/>
      <c r="V933" s="448"/>
      <c r="W933" s="448"/>
      <c r="X933" s="448"/>
      <c r="Y933" s="2119" t="s">
        <v>230</v>
      </c>
      <c r="Z933" s="2119" t="s">
        <v>230</v>
      </c>
      <c r="AA933" s="1" t="s">
        <v>230</v>
      </c>
      <c r="AB933" s="2119" t="s">
        <v>230</v>
      </c>
      <c r="AC933" s="2129" t="s">
        <v>21594</v>
      </c>
      <c r="AD933" s="1549" t="s">
        <v>21595</v>
      </c>
      <c r="AE933" s="1043" t="s">
        <v>21597</v>
      </c>
      <c r="AF933" s="2129" t="s">
        <v>21598</v>
      </c>
      <c r="AG933" s="2130" t="s">
        <v>21599</v>
      </c>
      <c r="AH933" s="754" t="s">
        <v>23155</v>
      </c>
      <c r="AI933" s="1089">
        <v>0.76</v>
      </c>
      <c r="AJ933" s="2121">
        <v>8.9</v>
      </c>
      <c r="AK933" s="378">
        <f t="shared" si="87"/>
        <v>1.8531506849315069E-2</v>
      </c>
      <c r="AL933" s="378">
        <v>0</v>
      </c>
      <c r="AM933" s="41">
        <f t="shared" si="86"/>
        <v>1.8531506849315069E-2</v>
      </c>
      <c r="AN933" s="40"/>
      <c r="AO933" s="40"/>
      <c r="AP933" s="40"/>
      <c r="AQ933" s="40"/>
      <c r="AR933" s="2120"/>
      <c r="AS933" s="448"/>
      <c r="AT933" s="2119"/>
      <c r="AU933" s="5"/>
      <c r="AV933" s="2119"/>
      <c r="AW933" s="2119"/>
      <c r="AX933" s="1332" t="s">
        <v>21600</v>
      </c>
      <c r="AY933" s="2391"/>
    </row>
    <row r="934" spans="1:51" s="8" customFormat="1" ht="15.95" customHeight="1" x14ac:dyDescent="0.25">
      <c r="A934" s="36"/>
      <c r="B934" s="2119"/>
      <c r="C934" s="990"/>
      <c r="D934" s="2119"/>
      <c r="E934" s="5"/>
      <c r="F934" s="5"/>
      <c r="G934" s="2119"/>
      <c r="H934" s="5"/>
      <c r="I934" s="2119"/>
      <c r="J934" s="5"/>
      <c r="K934" s="5"/>
      <c r="L934" s="5"/>
      <c r="M934" s="5"/>
      <c r="N934" s="328"/>
      <c r="O934" s="328"/>
      <c r="P934" s="328"/>
      <c r="Q934" s="1056"/>
      <c r="R934" s="448"/>
      <c r="S934" s="61"/>
      <c r="T934" s="448"/>
      <c r="U934" s="61"/>
      <c r="V934" s="448"/>
      <c r="W934" s="448"/>
      <c r="X934" s="448"/>
      <c r="Y934" s="2119" t="s">
        <v>230</v>
      </c>
      <c r="Z934" s="2119" t="s">
        <v>230</v>
      </c>
      <c r="AA934" s="1" t="s">
        <v>230</v>
      </c>
      <c r="AB934" s="2119" t="s">
        <v>230</v>
      </c>
      <c r="AC934" s="2129" t="s">
        <v>22180</v>
      </c>
      <c r="AD934" s="1549" t="s">
        <v>22241</v>
      </c>
      <c r="AE934" s="1043" t="s">
        <v>22184</v>
      </c>
      <c r="AF934" s="2129" t="s">
        <v>22181</v>
      </c>
      <c r="AG934" s="2130" t="s">
        <v>22182</v>
      </c>
      <c r="AH934" s="754" t="s">
        <v>21224</v>
      </c>
      <c r="AI934" s="1089">
        <v>1.1399999999999999</v>
      </c>
      <c r="AJ934" s="2121">
        <v>15</v>
      </c>
      <c r="AK934" s="378">
        <f t="shared" si="87"/>
        <v>4.6849315068493144E-2</v>
      </c>
      <c r="AL934" s="378">
        <v>0</v>
      </c>
      <c r="AM934" s="41">
        <f t="shared" si="86"/>
        <v>4.6849315068493144E-2</v>
      </c>
      <c r="AN934" s="40"/>
      <c r="AO934" s="40"/>
      <c r="AP934" s="40"/>
      <c r="AQ934" s="40"/>
      <c r="AR934" s="2120"/>
      <c r="AS934" s="448"/>
      <c r="AT934" s="2119"/>
      <c r="AU934" s="5"/>
      <c r="AV934" s="2119"/>
      <c r="AW934" s="2119"/>
      <c r="AX934" s="1332" t="s">
        <v>22183</v>
      </c>
      <c r="AY934" s="2391"/>
    </row>
    <row r="935" spans="1:51" s="1099" customFormat="1" ht="15.95" customHeight="1" x14ac:dyDescent="0.25">
      <c r="A935" s="1061"/>
      <c r="B935" s="2129"/>
      <c r="C935" s="1293"/>
      <c r="D935" s="2129"/>
      <c r="E935" s="1043"/>
      <c r="F935" s="1043"/>
      <c r="G935" s="2129"/>
      <c r="H935" s="1043"/>
      <c r="I935" s="2129"/>
      <c r="J935" s="1043"/>
      <c r="K935" s="1043"/>
      <c r="L935" s="1043"/>
      <c r="M935" s="1043"/>
      <c r="N935" s="1090"/>
      <c r="O935" s="1090"/>
      <c r="P935" s="1090"/>
      <c r="Q935" s="1091"/>
      <c r="R935" s="2123"/>
      <c r="S935" s="1089"/>
      <c r="T935" s="2123"/>
      <c r="U935" s="1089"/>
      <c r="V935" s="2123"/>
      <c r="W935" s="2123"/>
      <c r="X935" s="2123"/>
      <c r="Y935" s="2119" t="s">
        <v>230</v>
      </c>
      <c r="Z935" s="2119" t="s">
        <v>230</v>
      </c>
      <c r="AA935" s="1" t="s">
        <v>230</v>
      </c>
      <c r="AB935" s="2119" t="s">
        <v>230</v>
      </c>
      <c r="AC935" s="2129" t="s">
        <v>25014</v>
      </c>
      <c r="AD935" s="2193" t="s">
        <v>25015</v>
      </c>
      <c r="AE935" s="1043" t="s">
        <v>25016</v>
      </c>
      <c r="AF935" s="2129" t="s">
        <v>25017</v>
      </c>
      <c r="AG935" s="2130" t="s">
        <v>25018</v>
      </c>
      <c r="AH935" s="754" t="s">
        <v>25019</v>
      </c>
      <c r="AI935" s="1089">
        <v>0.76</v>
      </c>
      <c r="AJ935" s="2121">
        <v>100</v>
      </c>
      <c r="AK935" s="378">
        <f>AJ935*AI935/365</f>
        <v>0.20821917808219179</v>
      </c>
      <c r="AL935" s="378">
        <v>0</v>
      </c>
      <c r="AM935" s="380">
        <f t="shared" si="86"/>
        <v>0.20821917808219179</v>
      </c>
      <c r="AN935" s="378"/>
      <c r="AO935" s="378"/>
      <c r="AP935" s="378"/>
      <c r="AQ935" s="378"/>
      <c r="AR935" s="2121"/>
      <c r="AS935" s="2123"/>
      <c r="AT935" s="2129"/>
      <c r="AU935" s="1043"/>
      <c r="AV935" s="2129"/>
      <c r="AW935" s="2129"/>
      <c r="AX935" s="1249" t="s">
        <v>25020</v>
      </c>
      <c r="AY935" s="2401"/>
    </row>
    <row r="936" spans="1:51" s="8" customFormat="1" ht="15.95" customHeight="1" x14ac:dyDescent="0.25">
      <c r="A936" s="36"/>
      <c r="B936" s="2119"/>
      <c r="C936" s="990"/>
      <c r="D936" s="2119"/>
      <c r="E936" s="5"/>
      <c r="F936" s="5"/>
      <c r="G936" s="2119"/>
      <c r="H936" s="5"/>
      <c r="I936" s="2119"/>
      <c r="J936" s="5"/>
      <c r="K936" s="5"/>
      <c r="L936" s="5"/>
      <c r="M936" s="5"/>
      <c r="N936" s="328"/>
      <c r="O936" s="328"/>
      <c r="P936" s="328"/>
      <c r="Q936" s="1056"/>
      <c r="R936" s="448"/>
      <c r="S936" s="61"/>
      <c r="T936" s="448"/>
      <c r="U936" s="61"/>
      <c r="V936" s="448"/>
      <c r="W936" s="448"/>
      <c r="X936" s="448"/>
      <c r="Y936" s="2119" t="s">
        <v>230</v>
      </c>
      <c r="Z936" s="2119" t="s">
        <v>230</v>
      </c>
      <c r="AA936" s="1" t="s">
        <v>230</v>
      </c>
      <c r="AB936" s="2119" t="s">
        <v>230</v>
      </c>
      <c r="AC936" s="2119" t="s">
        <v>230</v>
      </c>
      <c r="AD936" s="2119" t="s">
        <v>230</v>
      </c>
      <c r="AE936" s="5" t="s">
        <v>1829</v>
      </c>
      <c r="AF936" s="2119" t="s">
        <v>1831</v>
      </c>
      <c r="AG936" s="39">
        <v>503800104415</v>
      </c>
      <c r="AH936" s="1" t="s">
        <v>1832</v>
      </c>
      <c r="AI936" s="61">
        <v>1.1399999999999999</v>
      </c>
      <c r="AJ936" s="2120">
        <v>50</v>
      </c>
      <c r="AK936" s="40">
        <f t="shared" si="87"/>
        <v>0.1561643835616438</v>
      </c>
      <c r="AL936" s="40">
        <v>0</v>
      </c>
      <c r="AM936" s="41">
        <f t="shared" si="86"/>
        <v>0.1561643835616438</v>
      </c>
      <c r="AN936" s="40"/>
      <c r="AO936" s="40"/>
      <c r="AP936" s="40"/>
      <c r="AQ936" s="40"/>
      <c r="AR936" s="2120"/>
      <c r="AS936" s="448"/>
      <c r="AT936" s="2119"/>
      <c r="AU936" s="5"/>
      <c r="AV936" s="2119"/>
      <c r="AW936" s="2119"/>
      <c r="AX936" s="2119"/>
      <c r="AY936" s="2391"/>
    </row>
    <row r="937" spans="1:51" s="8" customFormat="1" ht="15.95" customHeight="1" x14ac:dyDescent="0.25">
      <c r="A937" s="36"/>
      <c r="B937" s="2119"/>
      <c r="C937" s="990"/>
      <c r="D937" s="2119"/>
      <c r="E937" s="5"/>
      <c r="F937" s="5"/>
      <c r="G937" s="2119"/>
      <c r="H937" s="5"/>
      <c r="I937" s="2119"/>
      <c r="J937" s="5"/>
      <c r="K937" s="5"/>
      <c r="L937" s="5"/>
      <c r="M937" s="5"/>
      <c r="N937" s="328"/>
      <c r="O937" s="328"/>
      <c r="P937" s="328"/>
      <c r="Q937" s="1056"/>
      <c r="R937" s="448"/>
      <c r="S937" s="61"/>
      <c r="T937" s="448"/>
      <c r="U937" s="61"/>
      <c r="V937" s="448"/>
      <c r="W937" s="448"/>
      <c r="X937" s="448"/>
      <c r="Y937" s="2119" t="s">
        <v>230</v>
      </c>
      <c r="Z937" s="2119" t="s">
        <v>230</v>
      </c>
      <c r="AA937" s="1" t="s">
        <v>230</v>
      </c>
      <c r="AB937" s="2119" t="s">
        <v>230</v>
      </c>
      <c r="AC937" s="2119" t="s">
        <v>230</v>
      </c>
      <c r="AD937" s="2119" t="s">
        <v>230</v>
      </c>
      <c r="AE937" s="5" t="s">
        <v>1829</v>
      </c>
      <c r="AF937" s="2119" t="s">
        <v>23150</v>
      </c>
      <c r="AG937" s="39" t="s">
        <v>23149</v>
      </c>
      <c r="AH937" s="1" t="s">
        <v>23156</v>
      </c>
      <c r="AI937" s="61">
        <v>0.76</v>
      </c>
      <c r="AJ937" s="2120">
        <v>50</v>
      </c>
      <c r="AK937" s="40">
        <f t="shared" si="87"/>
        <v>0.10410958904109589</v>
      </c>
      <c r="AL937" s="40">
        <v>0</v>
      </c>
      <c r="AM937" s="41">
        <f t="shared" si="86"/>
        <v>0.10410958904109589</v>
      </c>
      <c r="AN937" s="40"/>
      <c r="AO937" s="40"/>
      <c r="AP937" s="40"/>
      <c r="AQ937" s="40"/>
      <c r="AR937" s="2120"/>
      <c r="AS937" s="448"/>
      <c r="AT937" s="2119"/>
      <c r="AU937" s="5"/>
      <c r="AV937" s="2119"/>
      <c r="AW937" s="2119"/>
      <c r="AX937" s="2119"/>
      <c r="AY937" s="2391"/>
    </row>
    <row r="938" spans="1:51" s="8" customFormat="1" ht="15.95" customHeight="1" x14ac:dyDescent="0.25">
      <c r="A938" s="36"/>
      <c r="B938" s="2119"/>
      <c r="C938" s="990"/>
      <c r="D938" s="2119"/>
      <c r="E938" s="5"/>
      <c r="F938" s="5"/>
      <c r="G938" s="2119"/>
      <c r="H938" s="5"/>
      <c r="I938" s="2119"/>
      <c r="J938" s="5"/>
      <c r="K938" s="5"/>
      <c r="L938" s="5"/>
      <c r="M938" s="5"/>
      <c r="N938" s="328"/>
      <c r="O938" s="328"/>
      <c r="P938" s="328"/>
      <c r="Q938" s="1056"/>
      <c r="R938" s="448"/>
      <c r="S938" s="61"/>
      <c r="T938" s="448"/>
      <c r="U938" s="61"/>
      <c r="V938" s="448"/>
      <c r="W938" s="448"/>
      <c r="X938" s="448"/>
      <c r="Y938" s="2119" t="s">
        <v>230</v>
      </c>
      <c r="Z938" s="2119" t="s">
        <v>230</v>
      </c>
      <c r="AA938" s="1" t="s">
        <v>230</v>
      </c>
      <c r="AB938" s="2119" t="s">
        <v>230</v>
      </c>
      <c r="AC938" s="2119" t="s">
        <v>230</v>
      </c>
      <c r="AD938" s="2119" t="s">
        <v>230</v>
      </c>
      <c r="AE938" s="5" t="s">
        <v>1829</v>
      </c>
      <c r="AF938" s="2119" t="s">
        <v>1833</v>
      </c>
      <c r="AG938" s="39">
        <v>314774624600952</v>
      </c>
      <c r="AH938" s="1" t="s">
        <v>1743</v>
      </c>
      <c r="AI938" s="61">
        <v>1.32</v>
      </c>
      <c r="AJ938" s="2120">
        <v>12</v>
      </c>
      <c r="AK938" s="40">
        <f t="shared" si="87"/>
        <v>4.3397260273972602E-2</v>
      </c>
      <c r="AL938" s="40">
        <v>0</v>
      </c>
      <c r="AM938" s="41">
        <f t="shared" si="86"/>
        <v>4.3397260273972602E-2</v>
      </c>
      <c r="AN938" s="40"/>
      <c r="AO938" s="40"/>
      <c r="AP938" s="40"/>
      <c r="AQ938" s="40"/>
      <c r="AR938" s="2120"/>
      <c r="AS938" s="448"/>
      <c r="AT938" s="2119"/>
      <c r="AU938" s="5"/>
      <c r="AV938" s="2119"/>
      <c r="AW938" s="2119"/>
      <c r="AX938" s="2119"/>
      <c r="AY938" s="2391"/>
    </row>
    <row r="939" spans="1:51" s="8" customFormat="1" ht="15.95" customHeight="1" x14ac:dyDescent="0.25">
      <c r="A939" s="36"/>
      <c r="B939" s="2119"/>
      <c r="C939" s="990"/>
      <c r="D939" s="2119"/>
      <c r="E939" s="5"/>
      <c r="F939" s="5"/>
      <c r="G939" s="2119"/>
      <c r="H939" s="5"/>
      <c r="I939" s="2119"/>
      <c r="J939" s="5"/>
      <c r="K939" s="5"/>
      <c r="L939" s="5"/>
      <c r="M939" s="5"/>
      <c r="N939" s="328"/>
      <c r="O939" s="328"/>
      <c r="P939" s="328"/>
      <c r="Q939" s="1056"/>
      <c r="R939" s="448"/>
      <c r="S939" s="61"/>
      <c r="T939" s="448"/>
      <c r="U939" s="61"/>
      <c r="V939" s="448"/>
      <c r="W939" s="448"/>
      <c r="X939" s="448"/>
      <c r="Y939" s="2119" t="s">
        <v>230</v>
      </c>
      <c r="Z939" s="2119" t="s">
        <v>230</v>
      </c>
      <c r="AA939" s="1" t="s">
        <v>230</v>
      </c>
      <c r="AB939" s="2119" t="s">
        <v>230</v>
      </c>
      <c r="AC939" s="88" t="s">
        <v>230</v>
      </c>
      <c r="AD939" s="88" t="s">
        <v>230</v>
      </c>
      <c r="AE939" s="5" t="s">
        <v>1829</v>
      </c>
      <c r="AF939" s="2119" t="s">
        <v>1834</v>
      </c>
      <c r="AG939" s="39">
        <v>1155030001708</v>
      </c>
      <c r="AH939" s="1" t="s">
        <v>22566</v>
      </c>
      <c r="AI939" s="61">
        <v>1.25</v>
      </c>
      <c r="AJ939" s="37">
        <v>12</v>
      </c>
      <c r="AK939" s="40">
        <f t="shared" si="87"/>
        <v>4.1095890410958902E-2</v>
      </c>
      <c r="AL939" s="40">
        <v>0</v>
      </c>
      <c r="AM939" s="41">
        <f t="shared" si="86"/>
        <v>4.1095890410958902E-2</v>
      </c>
      <c r="AN939" s="40"/>
      <c r="AO939" s="40"/>
      <c r="AP939" s="40"/>
      <c r="AQ939" s="40"/>
      <c r="AR939" s="2120"/>
      <c r="AS939" s="448"/>
      <c r="AT939" s="2119"/>
      <c r="AU939" s="5"/>
      <c r="AV939" s="2119"/>
      <c r="AW939" s="2119"/>
      <c r="AX939" s="2119"/>
      <c r="AY939" s="2391"/>
    </row>
    <row r="940" spans="1:51" s="8" customFormat="1" ht="15.95" customHeight="1" x14ac:dyDescent="0.25">
      <c r="A940" s="36"/>
      <c r="B940" s="2119"/>
      <c r="C940" s="990"/>
      <c r="D940" s="2119"/>
      <c r="E940" s="5"/>
      <c r="F940" s="5"/>
      <c r="G940" s="2119"/>
      <c r="H940" s="5"/>
      <c r="I940" s="2119"/>
      <c r="J940" s="5"/>
      <c r="K940" s="5"/>
      <c r="L940" s="5"/>
      <c r="M940" s="5"/>
      <c r="N940" s="328"/>
      <c r="O940" s="328"/>
      <c r="P940" s="328"/>
      <c r="Q940" s="1056"/>
      <c r="R940" s="448"/>
      <c r="S940" s="61"/>
      <c r="T940" s="448"/>
      <c r="U940" s="61"/>
      <c r="V940" s="448"/>
      <c r="W940" s="448"/>
      <c r="X940" s="448"/>
      <c r="Y940" s="2119" t="s">
        <v>230</v>
      </c>
      <c r="Z940" s="2119" t="s">
        <v>230</v>
      </c>
      <c r="AA940" s="1" t="s">
        <v>230</v>
      </c>
      <c r="AB940" s="2119" t="s">
        <v>230</v>
      </c>
      <c r="AC940" s="2391" t="s">
        <v>230</v>
      </c>
      <c r="AD940" s="2391" t="s">
        <v>230</v>
      </c>
      <c r="AE940" s="5" t="s">
        <v>1835</v>
      </c>
      <c r="AF940" s="2119" t="s">
        <v>1836</v>
      </c>
      <c r="AG940" s="39" t="s">
        <v>22939</v>
      </c>
      <c r="AH940" s="1" t="s">
        <v>22942</v>
      </c>
      <c r="AI940" s="61">
        <v>0.37</v>
      </c>
      <c r="AJ940" s="37">
        <v>60</v>
      </c>
      <c r="AK940" s="40">
        <f t="shared" si="87"/>
        <v>6.0821917808219175E-2</v>
      </c>
      <c r="AL940" s="40">
        <v>0</v>
      </c>
      <c r="AM940" s="41">
        <f t="shared" si="86"/>
        <v>6.0821917808219175E-2</v>
      </c>
      <c r="AN940" s="40"/>
      <c r="AO940" s="40"/>
      <c r="AP940" s="40"/>
      <c r="AQ940" s="40"/>
      <c r="AR940" s="2120"/>
      <c r="AS940" s="448"/>
      <c r="AT940" s="2119"/>
      <c r="AU940" s="5"/>
      <c r="AV940" s="2119"/>
      <c r="AW940" s="2119"/>
      <c r="AX940" s="2119"/>
      <c r="AY940" s="2391"/>
    </row>
    <row r="941" spans="1:51" s="8" customFormat="1" ht="15.95" customHeight="1" x14ac:dyDescent="0.25">
      <c r="A941" s="1255"/>
      <c r="B941" s="1256"/>
      <c r="C941" s="1726"/>
      <c r="D941" s="1256"/>
      <c r="E941" s="1258"/>
      <c r="F941" s="1258"/>
      <c r="G941" s="1256"/>
      <c r="H941" s="1258"/>
      <c r="I941" s="1256"/>
      <c r="J941" s="1258"/>
      <c r="K941" s="1258"/>
      <c r="L941" s="1258"/>
      <c r="M941" s="1258"/>
      <c r="N941" s="1259"/>
      <c r="O941" s="1259"/>
      <c r="P941" s="1259"/>
      <c r="Q941" s="1260"/>
      <c r="R941" s="1261"/>
      <c r="S941" s="1262"/>
      <c r="T941" s="1261"/>
      <c r="U941" s="1262"/>
      <c r="V941" s="1261"/>
      <c r="W941" s="1261"/>
      <c r="X941" s="1261"/>
      <c r="Y941" s="1256" t="s">
        <v>230</v>
      </c>
      <c r="Z941" s="1256" t="s">
        <v>230</v>
      </c>
      <c r="AA941" s="1263" t="s">
        <v>230</v>
      </c>
      <c r="AB941" s="1256" t="s">
        <v>230</v>
      </c>
      <c r="AC941" s="2552" t="s">
        <v>230</v>
      </c>
      <c r="AD941" s="2552" t="s">
        <v>230</v>
      </c>
      <c r="AE941" s="1258" t="s">
        <v>1809</v>
      </c>
      <c r="AF941" s="1256" t="s">
        <v>1813</v>
      </c>
      <c r="AG941" s="1264" t="s">
        <v>23018</v>
      </c>
      <c r="AH941" s="1263" t="s">
        <v>22972</v>
      </c>
      <c r="AI941" s="1259">
        <v>0.6</v>
      </c>
      <c r="AJ941" s="1265">
        <v>6</v>
      </c>
      <c r="AK941" s="1628">
        <f>AJ941*AI941/365</f>
        <v>9.8630136986301367E-3</v>
      </c>
      <c r="AL941" s="1628">
        <v>0</v>
      </c>
      <c r="AM941" s="1267">
        <f>SUBTOTAL(9,AK941:AL941)</f>
        <v>9.8630136986301367E-3</v>
      </c>
      <c r="AN941" s="1628"/>
      <c r="AO941" s="1628"/>
      <c r="AP941" s="1628"/>
      <c r="AQ941" s="1628"/>
      <c r="AR941" s="1265"/>
      <c r="AS941" s="1261"/>
      <c r="AT941" s="1256"/>
      <c r="AU941" s="1258"/>
      <c r="AV941" s="1256"/>
      <c r="AW941" s="1256" t="s">
        <v>16781</v>
      </c>
      <c r="AX941" s="1256" t="s">
        <v>23015</v>
      </c>
      <c r="AY941" s="2391"/>
    </row>
    <row r="942" spans="1:51" s="8" customFormat="1" ht="15.95" customHeight="1" x14ac:dyDescent="0.25">
      <c r="A942" s="1255"/>
      <c r="B942" s="1256"/>
      <c r="C942" s="1726"/>
      <c r="D942" s="1256"/>
      <c r="E942" s="1258"/>
      <c r="F942" s="1258"/>
      <c r="G942" s="1256"/>
      <c r="H942" s="1258"/>
      <c r="I942" s="1256"/>
      <c r="J942" s="1258"/>
      <c r="K942" s="1258"/>
      <c r="L942" s="1258"/>
      <c r="M942" s="1258"/>
      <c r="N942" s="1259"/>
      <c r="O942" s="1259"/>
      <c r="P942" s="1259"/>
      <c r="Q942" s="1260"/>
      <c r="R942" s="1261"/>
      <c r="S942" s="1262"/>
      <c r="T942" s="1261"/>
      <c r="U942" s="1262"/>
      <c r="V942" s="1261"/>
      <c r="W942" s="1261"/>
      <c r="X942" s="1261"/>
      <c r="Y942" s="1256" t="s">
        <v>230</v>
      </c>
      <c r="Z942" s="1256" t="s">
        <v>230</v>
      </c>
      <c r="AA942" s="1263" t="s">
        <v>230</v>
      </c>
      <c r="AB942" s="1256" t="s">
        <v>230</v>
      </c>
      <c r="AC942" s="1256" t="s">
        <v>230</v>
      </c>
      <c r="AD942" s="1256" t="s">
        <v>230</v>
      </c>
      <c r="AE942" s="1258" t="s">
        <v>1809</v>
      </c>
      <c r="AF942" s="1256" t="s">
        <v>1814</v>
      </c>
      <c r="AG942" s="1264" t="s">
        <v>23019</v>
      </c>
      <c r="AH942" s="1263" t="s">
        <v>22973</v>
      </c>
      <c r="AI942" s="1259">
        <v>0.6</v>
      </c>
      <c r="AJ942" s="1265">
        <v>6</v>
      </c>
      <c r="AK942" s="1628">
        <f>AJ942*AI942/365</f>
        <v>9.8630136986301367E-3</v>
      </c>
      <c r="AL942" s="1628">
        <v>0</v>
      </c>
      <c r="AM942" s="1267">
        <f>SUBTOTAL(9,AK942:AL942)</f>
        <v>9.8630136986301367E-3</v>
      </c>
      <c r="AN942" s="1628"/>
      <c r="AO942" s="1628"/>
      <c r="AP942" s="1628"/>
      <c r="AQ942" s="1628"/>
      <c r="AR942" s="1265"/>
      <c r="AS942" s="1261"/>
      <c r="AT942" s="1256"/>
      <c r="AU942" s="1258"/>
      <c r="AV942" s="1256"/>
      <c r="AW942" s="1256" t="s">
        <v>16781</v>
      </c>
      <c r="AX942" s="1256" t="s">
        <v>23015</v>
      </c>
      <c r="AY942" s="2391"/>
    </row>
    <row r="943" spans="1:51" s="8" customFormat="1" ht="15.95" customHeight="1" x14ac:dyDescent="0.25">
      <c r="A943" s="1255"/>
      <c r="B943" s="1256"/>
      <c r="C943" s="1726"/>
      <c r="D943" s="1256"/>
      <c r="E943" s="1258"/>
      <c r="F943" s="1258"/>
      <c r="G943" s="1256"/>
      <c r="H943" s="1258"/>
      <c r="I943" s="1256"/>
      <c r="J943" s="1258"/>
      <c r="K943" s="1258"/>
      <c r="L943" s="1258"/>
      <c r="M943" s="1258"/>
      <c r="N943" s="1259"/>
      <c r="O943" s="1259"/>
      <c r="P943" s="1259"/>
      <c r="Q943" s="1260"/>
      <c r="R943" s="1261"/>
      <c r="S943" s="1262"/>
      <c r="T943" s="1261"/>
      <c r="U943" s="1262"/>
      <c r="V943" s="1261"/>
      <c r="W943" s="1261"/>
      <c r="X943" s="1261"/>
      <c r="Y943" s="1256" t="s">
        <v>230</v>
      </c>
      <c r="Z943" s="1256" t="s">
        <v>230</v>
      </c>
      <c r="AA943" s="1263" t="s">
        <v>230</v>
      </c>
      <c r="AB943" s="1256" t="s">
        <v>230</v>
      </c>
      <c r="AC943" s="1256" t="s">
        <v>230</v>
      </c>
      <c r="AD943" s="1256" t="s">
        <v>230</v>
      </c>
      <c r="AE943" s="1258" t="s">
        <v>1809</v>
      </c>
      <c r="AF943" s="1256" t="s">
        <v>1819</v>
      </c>
      <c r="AG943" s="1264" t="s">
        <v>23020</v>
      </c>
      <c r="AH943" s="1256" t="s">
        <v>22968</v>
      </c>
      <c r="AI943" s="1259">
        <v>0.6</v>
      </c>
      <c r="AJ943" s="1265">
        <v>50</v>
      </c>
      <c r="AK943" s="1628">
        <f>AJ943*AI943/365</f>
        <v>8.2191780821917804E-2</v>
      </c>
      <c r="AL943" s="1628">
        <v>0</v>
      </c>
      <c r="AM943" s="1267">
        <f>SUBTOTAL(9,AK943:AL943)</f>
        <v>8.2191780821917804E-2</v>
      </c>
      <c r="AN943" s="1628"/>
      <c r="AO943" s="1628"/>
      <c r="AP943" s="1628"/>
      <c r="AQ943" s="1628"/>
      <c r="AR943" s="1265"/>
      <c r="AS943" s="1261"/>
      <c r="AT943" s="1256"/>
      <c r="AU943" s="1258"/>
      <c r="AV943" s="1256"/>
      <c r="AW943" s="1256" t="s">
        <v>16781</v>
      </c>
      <c r="AX943" s="1256" t="s">
        <v>23015</v>
      </c>
      <c r="AY943" s="2391"/>
    </row>
    <row r="944" spans="1:51" s="8" customFormat="1" ht="15.95" customHeight="1" x14ac:dyDescent="0.25">
      <c r="A944" s="1255"/>
      <c r="B944" s="1256"/>
      <c r="C944" s="1726"/>
      <c r="D944" s="1256"/>
      <c r="E944" s="1258"/>
      <c r="F944" s="1258"/>
      <c r="G944" s="1256"/>
      <c r="H944" s="1258"/>
      <c r="I944" s="1256"/>
      <c r="J944" s="1258"/>
      <c r="K944" s="1258"/>
      <c r="L944" s="1258"/>
      <c r="M944" s="1258"/>
      <c r="N944" s="1259"/>
      <c r="O944" s="1259"/>
      <c r="P944" s="1259"/>
      <c r="Q944" s="1260"/>
      <c r="R944" s="1261"/>
      <c r="S944" s="1262"/>
      <c r="T944" s="1261"/>
      <c r="U944" s="1262"/>
      <c r="V944" s="1261"/>
      <c r="W944" s="1261"/>
      <c r="X944" s="1261"/>
      <c r="Y944" s="1256" t="s">
        <v>230</v>
      </c>
      <c r="Z944" s="1256" t="s">
        <v>230</v>
      </c>
      <c r="AA944" s="1263" t="s">
        <v>230</v>
      </c>
      <c r="AB944" s="1256" t="s">
        <v>230</v>
      </c>
      <c r="AC944" s="1256" t="s">
        <v>230</v>
      </c>
      <c r="AD944" s="1256" t="s">
        <v>230</v>
      </c>
      <c r="AE944" s="1258" t="s">
        <v>1809</v>
      </c>
      <c r="AF944" s="1256" t="s">
        <v>1821</v>
      </c>
      <c r="AG944" s="1264">
        <v>305503020700662</v>
      </c>
      <c r="AH944" s="1263" t="s">
        <v>1822</v>
      </c>
      <c r="AI944" s="1262">
        <v>0.76</v>
      </c>
      <c r="AJ944" s="1265">
        <v>10</v>
      </c>
      <c r="AK944" s="1628">
        <f>AJ944*AI944/365</f>
        <v>2.0821917808219178E-2</v>
      </c>
      <c r="AL944" s="1628">
        <v>0</v>
      </c>
      <c r="AM944" s="1267">
        <f>SUBTOTAL(9,AK944:AL944)</f>
        <v>2.0821917808219178E-2</v>
      </c>
      <c r="AN944" s="1628"/>
      <c r="AO944" s="1628"/>
      <c r="AP944" s="1628"/>
      <c r="AQ944" s="1628"/>
      <c r="AR944" s="1265"/>
      <c r="AS944" s="1261"/>
      <c r="AT944" s="1256"/>
      <c r="AU944" s="1258"/>
      <c r="AV944" s="1256"/>
      <c r="AW944" s="1256" t="s">
        <v>17716</v>
      </c>
      <c r="AX944" s="1256" t="s">
        <v>23148</v>
      </c>
      <c r="AY944" s="2391"/>
    </row>
    <row r="945" spans="1:52" s="8" customFormat="1" ht="15.95" customHeight="1" x14ac:dyDescent="0.25">
      <c r="A945" s="1712"/>
      <c r="B945" s="1713"/>
      <c r="C945" s="1714"/>
      <c r="D945" s="1713"/>
      <c r="E945" s="1715"/>
      <c r="F945" s="1715"/>
      <c r="G945" s="1713"/>
      <c r="H945" s="1715"/>
      <c r="I945" s="1713"/>
      <c r="J945" s="1715"/>
      <c r="K945" s="1715"/>
      <c r="L945" s="1715"/>
      <c r="M945" s="1715"/>
      <c r="N945" s="1716"/>
      <c r="O945" s="1716"/>
      <c r="P945" s="1716"/>
      <c r="Q945" s="1717"/>
      <c r="R945" s="1718"/>
      <c r="S945" s="1719"/>
      <c r="T945" s="1718"/>
      <c r="U945" s="1719"/>
      <c r="V945" s="1718"/>
      <c r="W945" s="1718"/>
      <c r="X945" s="1718"/>
      <c r="Y945" s="1713" t="s">
        <v>230</v>
      </c>
      <c r="Z945" s="1713" t="s">
        <v>230</v>
      </c>
      <c r="AA945" s="1720" t="s">
        <v>230</v>
      </c>
      <c r="AB945" s="1713" t="s">
        <v>230</v>
      </c>
      <c r="AC945" s="1713" t="s">
        <v>230</v>
      </c>
      <c r="AD945" s="1713" t="s">
        <v>230</v>
      </c>
      <c r="AE945" s="1715" t="s">
        <v>1829</v>
      </c>
      <c r="AF945" s="1713" t="s">
        <v>1830</v>
      </c>
      <c r="AG945" s="1721" t="s">
        <v>23023</v>
      </c>
      <c r="AH945" s="1720" t="s">
        <v>22974</v>
      </c>
      <c r="AI945" s="1716">
        <v>0.6</v>
      </c>
      <c r="AJ945" s="1664">
        <v>10</v>
      </c>
      <c r="AK945" s="1665">
        <f>AJ945*AI945/365</f>
        <v>1.643835616438356E-2</v>
      </c>
      <c r="AL945" s="1665">
        <v>0</v>
      </c>
      <c r="AM945" s="2197">
        <f>SUBTOTAL(9,AK945:AL945)</f>
        <v>1.643835616438356E-2</v>
      </c>
      <c r="AN945" s="1665"/>
      <c r="AO945" s="1665"/>
      <c r="AP945" s="1665"/>
      <c r="AQ945" s="1665"/>
      <c r="AR945" s="1664"/>
      <c r="AS945" s="1718"/>
      <c r="AT945" s="1713"/>
      <c r="AU945" s="1715"/>
      <c r="AV945" s="1713"/>
      <c r="AW945" s="1713" t="s">
        <v>16781</v>
      </c>
      <c r="AX945" s="1713" t="s">
        <v>23015</v>
      </c>
      <c r="AY945" s="2391"/>
    </row>
    <row r="946" spans="1:52" s="55" customFormat="1" ht="15.95" customHeight="1" x14ac:dyDescent="0.25">
      <c r="A946" s="182">
        <v>153</v>
      </c>
      <c r="B946" s="170" t="s">
        <v>55</v>
      </c>
      <c r="C946" s="989" t="s">
        <v>59</v>
      </c>
      <c r="D946" s="166" t="s">
        <v>9</v>
      </c>
      <c r="E946" s="198" t="s">
        <v>1838</v>
      </c>
      <c r="F946" s="198" t="s">
        <v>1839</v>
      </c>
      <c r="G946" s="166"/>
      <c r="H946" s="166" t="s">
        <v>219</v>
      </c>
      <c r="I946" s="166" t="s">
        <v>220</v>
      </c>
      <c r="J946" s="166" t="s">
        <v>221</v>
      </c>
      <c r="K946" s="198" t="s">
        <v>222</v>
      </c>
      <c r="L946" s="198" t="s">
        <v>221</v>
      </c>
      <c r="M946" s="198" t="s">
        <v>879</v>
      </c>
      <c r="N946" s="199">
        <v>2.5</v>
      </c>
      <c r="O946" s="199">
        <v>1.5</v>
      </c>
      <c r="P946" s="199">
        <v>3.75</v>
      </c>
      <c r="Q946" s="1012">
        <v>2</v>
      </c>
      <c r="R946" s="184"/>
      <c r="S946" s="223">
        <v>2</v>
      </c>
      <c r="T946" s="183"/>
      <c r="U946" s="223">
        <v>0</v>
      </c>
      <c r="V946" s="183"/>
      <c r="W946" s="183"/>
      <c r="X946" s="183"/>
      <c r="Y946" s="166" t="s">
        <v>62</v>
      </c>
      <c r="Z946" s="170" t="s">
        <v>224</v>
      </c>
      <c r="AA946" s="197" t="s">
        <v>225</v>
      </c>
      <c r="AB946" s="166" t="s">
        <v>1789</v>
      </c>
      <c r="AC946" s="166" t="s">
        <v>1790</v>
      </c>
      <c r="AD946" s="673" t="s">
        <v>1791</v>
      </c>
      <c r="AE946" s="166" t="s">
        <v>1840</v>
      </c>
      <c r="AF946" s="166" t="s">
        <v>265</v>
      </c>
      <c r="AG946" s="165" t="s">
        <v>230</v>
      </c>
      <c r="AH946" s="203" t="s">
        <v>59</v>
      </c>
      <c r="AI946" s="167">
        <v>0.114</v>
      </c>
      <c r="AJ946" s="168">
        <v>1336.4</v>
      </c>
      <c r="AK946" s="167">
        <f>AJ946*0.087/365</f>
        <v>0.31853917808219179</v>
      </c>
      <c r="AL946" s="167">
        <f>AJ946*0.027/365</f>
        <v>9.8856986301369854E-2</v>
      </c>
      <c r="AM946" s="187">
        <f>AK946+AL946</f>
        <v>0.41739616438356164</v>
      </c>
      <c r="AN946" s="167">
        <f>SUM(AK946:AK959)</f>
        <v>3.0993232876712313</v>
      </c>
      <c r="AO946" s="167">
        <f>SUM(AL946:AL959)</f>
        <v>0.35543835616438352</v>
      </c>
      <c r="AP946" s="167">
        <f>SUM(AM946:AM959)</f>
        <v>3.454761643835615</v>
      </c>
      <c r="AQ946" s="167">
        <f>AP946*30</f>
        <v>103.64284931506845</v>
      </c>
      <c r="AR946" s="193" t="s">
        <v>231</v>
      </c>
      <c r="AS946" s="194" t="s">
        <v>431</v>
      </c>
      <c r="AT946" s="166" t="s">
        <v>232</v>
      </c>
      <c r="AU946" s="198" t="s">
        <v>59</v>
      </c>
      <c r="AV946" s="679" t="s">
        <v>1841</v>
      </c>
      <c r="AW946" s="166" t="s">
        <v>234</v>
      </c>
      <c r="AX946" s="2119"/>
      <c r="AY946" s="2391"/>
    </row>
    <row r="947" spans="1:52" s="8" customFormat="1" ht="15.95" customHeight="1" x14ac:dyDescent="0.25">
      <c r="A947" s="112"/>
      <c r="B947" s="113"/>
      <c r="C947" s="992"/>
      <c r="D947" s="113"/>
      <c r="E947" s="130"/>
      <c r="F947" s="130"/>
      <c r="G947" s="113"/>
      <c r="H947" s="130"/>
      <c r="I947" s="113"/>
      <c r="J947" s="130"/>
      <c r="K947" s="130"/>
      <c r="L947" s="130"/>
      <c r="M947" s="130"/>
      <c r="N947" s="329"/>
      <c r="O947" s="329"/>
      <c r="P947" s="329"/>
      <c r="Q947" s="1071"/>
      <c r="R947" s="114"/>
      <c r="S947" s="131"/>
      <c r="T947" s="114"/>
      <c r="U947" s="131"/>
      <c r="V947" s="114"/>
      <c r="W947" s="114"/>
      <c r="X947" s="114"/>
      <c r="Y947" s="113" t="s">
        <v>230</v>
      </c>
      <c r="Z947" s="113" t="s">
        <v>230</v>
      </c>
      <c r="AA947" s="132" t="s">
        <v>230</v>
      </c>
      <c r="AB947" s="113" t="s">
        <v>230</v>
      </c>
      <c r="AC947" s="113" t="s">
        <v>230</v>
      </c>
      <c r="AD947" s="113" t="s">
        <v>230</v>
      </c>
      <c r="AE947" s="113" t="s">
        <v>1840</v>
      </c>
      <c r="AF947" s="113" t="s">
        <v>237</v>
      </c>
      <c r="AG947" s="115" t="s">
        <v>230</v>
      </c>
      <c r="AH947" s="132" t="s">
        <v>59</v>
      </c>
      <c r="AI947" s="116">
        <v>0.114</v>
      </c>
      <c r="AJ947" s="117">
        <v>3468.6</v>
      </c>
      <c r="AK947" s="116">
        <v>0.82676219178082189</v>
      </c>
      <c r="AL947" s="116">
        <v>0.25658136986301366</v>
      </c>
      <c r="AM947" s="119">
        <v>1.0833435616438356</v>
      </c>
      <c r="AN947" s="116"/>
      <c r="AO947" s="116"/>
      <c r="AP947" s="116"/>
      <c r="AQ947" s="116"/>
      <c r="AR947" s="118"/>
      <c r="AS947" s="114"/>
      <c r="AT947" s="113"/>
      <c r="AU947" s="130"/>
      <c r="AV947" s="113"/>
      <c r="AW947" s="113"/>
      <c r="AX947" s="113"/>
      <c r="AY947" s="2391"/>
    </row>
    <row r="948" spans="1:52" s="8" customFormat="1" ht="15.95" customHeight="1" x14ac:dyDescent="0.25">
      <c r="A948" s="36"/>
      <c r="B948" s="2119"/>
      <c r="C948" s="990"/>
      <c r="D948" s="2119"/>
      <c r="E948" s="5"/>
      <c r="F948" s="5"/>
      <c r="G948" s="2119"/>
      <c r="H948" s="5"/>
      <c r="I948" s="2119"/>
      <c r="J948" s="5"/>
      <c r="K948" s="5"/>
      <c r="L948" s="5"/>
      <c r="M948" s="5"/>
      <c r="N948" s="328"/>
      <c r="O948" s="328"/>
      <c r="P948" s="328"/>
      <c r="Q948" s="1056"/>
      <c r="R948" s="448"/>
      <c r="S948" s="61"/>
      <c r="T948" s="448"/>
      <c r="U948" s="61"/>
      <c r="V948" s="448"/>
      <c r="W948" s="448"/>
      <c r="X948" s="448"/>
      <c r="Y948" s="2119" t="s">
        <v>230</v>
      </c>
      <c r="Z948" s="2119" t="s">
        <v>230</v>
      </c>
      <c r="AA948" s="1" t="s">
        <v>230</v>
      </c>
      <c r="AB948" s="2119" t="s">
        <v>230</v>
      </c>
      <c r="AC948" s="2119" t="s">
        <v>230</v>
      </c>
      <c r="AD948" s="2119" t="s">
        <v>230</v>
      </c>
      <c r="AE948" s="5" t="s">
        <v>1842</v>
      </c>
      <c r="AF948" s="2119" t="s">
        <v>1843</v>
      </c>
      <c r="AG948" s="39">
        <v>1055005612441</v>
      </c>
      <c r="AH948" s="1" t="s">
        <v>1844</v>
      </c>
      <c r="AI948" s="2120">
        <v>0.87</v>
      </c>
      <c r="AJ948" s="37">
        <v>40</v>
      </c>
      <c r="AK948" s="40">
        <f t="shared" ref="AK948:AK959" si="88">AJ948*AI948/365</f>
        <v>9.5342465753424643E-2</v>
      </c>
      <c r="AL948" s="40">
        <v>0</v>
      </c>
      <c r="AM948" s="41">
        <f t="shared" ref="AM948:AM959" si="89">SUBTOTAL(9,AK948:AL948)</f>
        <v>9.5342465753424643E-2</v>
      </c>
      <c r="AN948" s="40"/>
      <c r="AO948" s="40"/>
      <c r="AP948" s="40"/>
      <c r="AQ948" s="40"/>
      <c r="AR948" s="2120"/>
      <c r="AS948" s="448"/>
      <c r="AT948" s="2119"/>
      <c r="AU948" s="5"/>
      <c r="AV948" s="2119"/>
      <c r="AW948" s="2119"/>
      <c r="AX948" s="2119"/>
      <c r="AY948" s="2391"/>
    </row>
    <row r="949" spans="1:52" s="8" customFormat="1" ht="15.95" customHeight="1" x14ac:dyDescent="0.25">
      <c r="A949" s="36"/>
      <c r="B949" s="2119"/>
      <c r="C949" s="990"/>
      <c r="D949" s="2119"/>
      <c r="E949" s="5"/>
      <c r="F949" s="5"/>
      <c r="G949" s="2119"/>
      <c r="H949" s="5"/>
      <c r="I949" s="2119"/>
      <c r="J949" s="5"/>
      <c r="K949" s="5"/>
      <c r="L949" s="5"/>
      <c r="M949" s="5"/>
      <c r="N949" s="328"/>
      <c r="O949" s="328"/>
      <c r="P949" s="328"/>
      <c r="Q949" s="1056"/>
      <c r="R949" s="448"/>
      <c r="S949" s="61"/>
      <c r="T949" s="448"/>
      <c r="U949" s="61"/>
      <c r="V949" s="448"/>
      <c r="W949" s="448"/>
      <c r="X949" s="448"/>
      <c r="Y949" s="2119" t="s">
        <v>230</v>
      </c>
      <c r="Z949" s="2119" t="s">
        <v>230</v>
      </c>
      <c r="AA949" s="1" t="s">
        <v>230</v>
      </c>
      <c r="AB949" s="2119" t="s">
        <v>230</v>
      </c>
      <c r="AC949" s="2119" t="s">
        <v>230</v>
      </c>
      <c r="AD949" s="2119" t="s">
        <v>230</v>
      </c>
      <c r="AE949" s="5" t="s">
        <v>1842</v>
      </c>
      <c r="AF949" s="2119" t="s">
        <v>1845</v>
      </c>
      <c r="AG949" s="39">
        <v>1045003352261</v>
      </c>
      <c r="AH949" s="1" t="s">
        <v>1844</v>
      </c>
      <c r="AI949" s="2120">
        <v>0.87</v>
      </c>
      <c r="AJ949" s="37">
        <v>60</v>
      </c>
      <c r="AK949" s="40">
        <f t="shared" si="88"/>
        <v>0.14301369863013699</v>
      </c>
      <c r="AL949" s="40">
        <v>0</v>
      </c>
      <c r="AM949" s="41">
        <f t="shared" si="89"/>
        <v>0.14301369863013699</v>
      </c>
      <c r="AN949" s="40"/>
      <c r="AO949" s="40"/>
      <c r="AP949" s="40"/>
      <c r="AQ949" s="40"/>
      <c r="AR949" s="2120"/>
      <c r="AS949" s="448"/>
      <c r="AT949" s="2119"/>
      <c r="AU949" s="5"/>
      <c r="AV949" s="2119"/>
      <c r="AW949" s="2119"/>
      <c r="AX949" s="2119"/>
      <c r="AY949" s="2391"/>
    </row>
    <row r="950" spans="1:52" s="8" customFormat="1" ht="15.95" customHeight="1" x14ac:dyDescent="0.25">
      <c r="A950" s="36"/>
      <c r="B950" s="2119"/>
      <c r="C950" s="990"/>
      <c r="D950" s="2119"/>
      <c r="E950" s="5"/>
      <c r="F950" s="5"/>
      <c r="G950" s="2119"/>
      <c r="H950" s="5"/>
      <c r="I950" s="2119"/>
      <c r="J950" s="5"/>
      <c r="K950" s="5"/>
      <c r="L950" s="5"/>
      <c r="M950" s="5"/>
      <c r="N950" s="328"/>
      <c r="O950" s="328"/>
      <c r="P950" s="328"/>
      <c r="Q950" s="1056"/>
      <c r="R950" s="448"/>
      <c r="S950" s="61"/>
      <c r="T950" s="448"/>
      <c r="U950" s="61"/>
      <c r="V950" s="448"/>
      <c r="W950" s="448"/>
      <c r="X950" s="448"/>
      <c r="Y950" s="2119" t="s">
        <v>230</v>
      </c>
      <c r="Z950" s="2119" t="s">
        <v>230</v>
      </c>
      <c r="AA950" s="1" t="s">
        <v>230</v>
      </c>
      <c r="AB950" s="2119" t="s">
        <v>230</v>
      </c>
      <c r="AC950" s="2119" t="s">
        <v>230</v>
      </c>
      <c r="AD950" s="2119" t="s">
        <v>230</v>
      </c>
      <c r="AE950" s="5" t="s">
        <v>1846</v>
      </c>
      <c r="AF950" s="2119" t="s">
        <v>1847</v>
      </c>
      <c r="AG950" s="39" t="s">
        <v>22831</v>
      </c>
      <c r="AH950" s="1" t="s">
        <v>22817</v>
      </c>
      <c r="AI950" s="2120">
        <v>0.16</v>
      </c>
      <c r="AJ950" s="37">
        <v>12</v>
      </c>
      <c r="AK950" s="40">
        <f t="shared" si="88"/>
        <v>5.2602739726027399E-3</v>
      </c>
      <c r="AL950" s="40">
        <v>0</v>
      </c>
      <c r="AM950" s="41">
        <f t="shared" si="89"/>
        <v>5.2602739726027399E-3</v>
      </c>
      <c r="AN950" s="40"/>
      <c r="AO950" s="40"/>
      <c r="AP950" s="40"/>
      <c r="AQ950" s="40"/>
      <c r="AR950" s="2120"/>
      <c r="AS950" s="448"/>
      <c r="AT950" s="2119"/>
      <c r="AU950" s="5"/>
      <c r="AV950" s="2119"/>
      <c r="AW950" s="2119"/>
      <c r="AX950" s="2119"/>
      <c r="AY950" s="2391"/>
    </row>
    <row r="951" spans="1:52" s="1099" customFormat="1" ht="15.95" customHeight="1" x14ac:dyDescent="0.25">
      <c r="A951" s="1061"/>
      <c r="B951" s="2604"/>
      <c r="C951" s="1293"/>
      <c r="D951" s="2604"/>
      <c r="E951" s="1043"/>
      <c r="F951" s="1043"/>
      <c r="G951" s="2604"/>
      <c r="H951" s="1043"/>
      <c r="I951" s="2604"/>
      <c r="J951" s="1043"/>
      <c r="K951" s="1043"/>
      <c r="L951" s="1043"/>
      <c r="M951" s="1043"/>
      <c r="N951" s="1090"/>
      <c r="O951" s="1090"/>
      <c r="P951" s="1090"/>
      <c r="Q951" s="1091"/>
      <c r="R951" s="2608"/>
      <c r="S951" s="1089"/>
      <c r="T951" s="2608"/>
      <c r="U951" s="1089"/>
      <c r="V951" s="2608"/>
      <c r="W951" s="2608"/>
      <c r="X951" s="2608"/>
      <c r="Y951" s="2604" t="s">
        <v>230</v>
      </c>
      <c r="Z951" s="2604" t="s">
        <v>230</v>
      </c>
      <c r="AA951" s="754" t="s">
        <v>230</v>
      </c>
      <c r="AB951" s="2604" t="s">
        <v>230</v>
      </c>
      <c r="AC951" s="2604" t="s">
        <v>25760</v>
      </c>
      <c r="AD951" s="1146" t="s">
        <v>6854</v>
      </c>
      <c r="AE951" s="1043" t="s">
        <v>1848</v>
      </c>
      <c r="AF951" s="2604" t="s">
        <v>2643</v>
      </c>
      <c r="AG951" s="2605" t="s">
        <v>25761</v>
      </c>
      <c r="AH951" s="754" t="s">
        <v>25762</v>
      </c>
      <c r="AI951" s="2609">
        <v>0.87</v>
      </c>
      <c r="AJ951" s="831">
        <v>78</v>
      </c>
      <c r="AK951" s="378">
        <f>AJ951*AI951/365</f>
        <v>0.18591780821917808</v>
      </c>
      <c r="AL951" s="378">
        <v>0</v>
      </c>
      <c r="AM951" s="380">
        <f t="shared" si="89"/>
        <v>0.18591780821917808</v>
      </c>
      <c r="AN951" s="378"/>
      <c r="AO951" s="378"/>
      <c r="AP951" s="378"/>
      <c r="AQ951" s="378"/>
      <c r="AR951" s="2609"/>
      <c r="AS951" s="2608"/>
      <c r="AT951" s="2604"/>
      <c r="AU951" s="1043"/>
      <c r="AV951" s="2604"/>
      <c r="AW951" s="2604"/>
      <c r="AX951" s="1202" t="s">
        <v>25763</v>
      </c>
      <c r="AY951" s="2604"/>
    </row>
    <row r="952" spans="1:52" s="8" customFormat="1" ht="15.95" customHeight="1" x14ac:dyDescent="0.25">
      <c r="A952" s="36"/>
      <c r="B952" s="2119"/>
      <c r="C952" s="990"/>
      <c r="D952" s="2119"/>
      <c r="E952" s="5"/>
      <c r="F952" s="5"/>
      <c r="G952" s="2119"/>
      <c r="H952" s="5"/>
      <c r="I952" s="2119"/>
      <c r="J952" s="5"/>
      <c r="K952" s="5"/>
      <c r="L952" s="5"/>
      <c r="M952" s="5"/>
      <c r="N952" s="328"/>
      <c r="O952" s="328"/>
      <c r="P952" s="328"/>
      <c r="Q952" s="1056"/>
      <c r="R952" s="448"/>
      <c r="S952" s="61"/>
      <c r="T952" s="448"/>
      <c r="U952" s="61"/>
      <c r="V952" s="448"/>
      <c r="W952" s="448"/>
      <c r="X952" s="448"/>
      <c r="Y952" s="2119" t="s">
        <v>230</v>
      </c>
      <c r="Z952" s="2119" t="s">
        <v>230</v>
      </c>
      <c r="AA952" s="1" t="s">
        <v>230</v>
      </c>
      <c r="AB952" s="2119" t="s">
        <v>230</v>
      </c>
      <c r="AC952" s="2119" t="s">
        <v>230</v>
      </c>
      <c r="AD952" s="2119" t="s">
        <v>230</v>
      </c>
      <c r="AE952" s="5" t="s">
        <v>1849</v>
      </c>
      <c r="AF952" s="2119" t="s">
        <v>1850</v>
      </c>
      <c r="AG952" s="39" t="s">
        <v>23024</v>
      </c>
      <c r="AH952" s="1" t="s">
        <v>22975</v>
      </c>
      <c r="AI952" s="328">
        <v>0.6</v>
      </c>
      <c r="AJ952" s="2120">
        <v>460</v>
      </c>
      <c r="AK952" s="40">
        <f t="shared" si="88"/>
        <v>0.75616438356164384</v>
      </c>
      <c r="AL952" s="40">
        <v>0</v>
      </c>
      <c r="AM952" s="41">
        <f t="shared" si="89"/>
        <v>0.75616438356164384</v>
      </c>
      <c r="AN952" s="40"/>
      <c r="AO952" s="40"/>
      <c r="AP952" s="40"/>
      <c r="AQ952" s="40"/>
      <c r="AR952" s="2120"/>
      <c r="AS952" s="448"/>
      <c r="AT952" s="2119"/>
      <c r="AU952" s="5"/>
      <c r="AV952" s="2119"/>
      <c r="AW952" s="2119"/>
      <c r="AX952" s="2119"/>
      <c r="AY952" s="2391"/>
    </row>
    <row r="953" spans="1:52" s="1099" customFormat="1" ht="15.95" customHeight="1" x14ac:dyDescent="0.25">
      <c r="A953" s="1061"/>
      <c r="B953" s="2129"/>
      <c r="C953" s="1293"/>
      <c r="D953" s="2129"/>
      <c r="E953" s="1043"/>
      <c r="F953" s="1043"/>
      <c r="G953" s="2129"/>
      <c r="H953" s="1043"/>
      <c r="I953" s="2129"/>
      <c r="J953" s="1043"/>
      <c r="K953" s="1043"/>
      <c r="L953" s="1043"/>
      <c r="M953" s="1043"/>
      <c r="N953" s="1090"/>
      <c r="O953" s="1090"/>
      <c r="P953" s="1090"/>
      <c r="Q953" s="1091"/>
      <c r="R953" s="2123"/>
      <c r="S953" s="1089"/>
      <c r="T953" s="2123"/>
      <c r="U953" s="1089"/>
      <c r="V953" s="2123"/>
      <c r="W953" s="2123"/>
      <c r="X953" s="2123"/>
      <c r="Y953" s="2129"/>
      <c r="Z953" s="2129"/>
      <c r="AA953" s="754"/>
      <c r="AB953" s="2129" t="s">
        <v>18676</v>
      </c>
      <c r="AC953" s="2129" t="s">
        <v>18674</v>
      </c>
      <c r="AD953" s="2194" t="s">
        <v>18675</v>
      </c>
      <c r="AE953" s="2129" t="s">
        <v>18676</v>
      </c>
      <c r="AF953" s="2129" t="s">
        <v>22164</v>
      </c>
      <c r="AG953" s="2130" t="s">
        <v>18677</v>
      </c>
      <c r="AH953" s="754" t="s">
        <v>18678</v>
      </c>
      <c r="AI953" s="2121">
        <v>2.0699999999999998</v>
      </c>
      <c r="AJ953" s="378">
        <v>60</v>
      </c>
      <c r="AK953" s="40">
        <f t="shared" si="88"/>
        <v>0.34027397260273967</v>
      </c>
      <c r="AL953" s="378">
        <v>0</v>
      </c>
      <c r="AM953" s="41">
        <f t="shared" si="89"/>
        <v>0.34027397260273967</v>
      </c>
      <c r="AN953" s="378"/>
      <c r="AO953" s="378"/>
      <c r="AP953" s="378"/>
      <c r="AQ953" s="378"/>
      <c r="AR953" s="2121"/>
      <c r="AS953" s="2123"/>
      <c r="AT953" s="2129"/>
      <c r="AU953" s="1043"/>
      <c r="AV953" s="2129"/>
      <c r="AW953" s="2129"/>
      <c r="AX953" s="1180" t="s">
        <v>18679</v>
      </c>
      <c r="AY953" s="2401"/>
    </row>
    <row r="954" spans="1:52" s="1099" customFormat="1" ht="15.95" customHeight="1" x14ac:dyDescent="0.25">
      <c r="A954" s="1061"/>
      <c r="B954" s="2129"/>
      <c r="C954" s="1293"/>
      <c r="D954" s="2129"/>
      <c r="E954" s="1043"/>
      <c r="F954" s="1043"/>
      <c r="G954" s="2129"/>
      <c r="H954" s="1043"/>
      <c r="I954" s="2129"/>
      <c r="J954" s="1043"/>
      <c r="K954" s="1043"/>
      <c r="L954" s="1043"/>
      <c r="M954" s="1043"/>
      <c r="N954" s="1090"/>
      <c r="O954" s="1090"/>
      <c r="P954" s="1090"/>
      <c r="Q954" s="1091"/>
      <c r="R954" s="2123"/>
      <c r="S954" s="1089"/>
      <c r="T954" s="2123"/>
      <c r="U954" s="1089"/>
      <c r="V954" s="2123"/>
      <c r="W954" s="2123"/>
      <c r="X954" s="2123"/>
      <c r="Y954" s="2129"/>
      <c r="Z954" s="2129"/>
      <c r="AA954" s="754"/>
      <c r="AB954" s="2129"/>
      <c r="AC954" s="2129" t="s">
        <v>21793</v>
      </c>
      <c r="AD954" s="1549" t="s">
        <v>21794</v>
      </c>
      <c r="AE954" s="2129" t="s">
        <v>21788</v>
      </c>
      <c r="AF954" s="2129" t="s">
        <v>21789</v>
      </c>
      <c r="AG954" s="2130" t="s">
        <v>21790</v>
      </c>
      <c r="AH954" s="754" t="s">
        <v>21791</v>
      </c>
      <c r="AI954" s="2121">
        <v>0.87</v>
      </c>
      <c r="AJ954" s="831">
        <v>7</v>
      </c>
      <c r="AK954" s="380">
        <f t="shared" si="88"/>
        <v>1.6684931506849316E-2</v>
      </c>
      <c r="AL954" s="378">
        <v>0</v>
      </c>
      <c r="AM954" s="380">
        <f t="shared" si="89"/>
        <v>1.6684931506849316E-2</v>
      </c>
      <c r="AN954" s="378"/>
      <c r="AO954" s="378"/>
      <c r="AP954" s="378"/>
      <c r="AQ954" s="378"/>
      <c r="AR954" s="2121"/>
      <c r="AS954" s="2123"/>
      <c r="AT954" s="2129"/>
      <c r="AU954" s="1043"/>
      <c r="AV954" s="2129"/>
      <c r="AW954" s="2129"/>
      <c r="AX954" s="1180" t="s">
        <v>21792</v>
      </c>
      <c r="AY954" s="2401"/>
    </row>
    <row r="955" spans="1:52" s="1099" customFormat="1" ht="15.95" customHeight="1" x14ac:dyDescent="0.25">
      <c r="A955" s="1061"/>
      <c r="B955" s="2129"/>
      <c r="C955" s="1293"/>
      <c r="D955" s="2129"/>
      <c r="E955" s="1043"/>
      <c r="F955" s="1043"/>
      <c r="G955" s="2129"/>
      <c r="H955" s="1043"/>
      <c r="I955" s="2129"/>
      <c r="J955" s="1043"/>
      <c r="K955" s="1043"/>
      <c r="L955" s="1043"/>
      <c r="M955" s="1043"/>
      <c r="N955" s="1090"/>
      <c r="O955" s="1090"/>
      <c r="P955" s="1090"/>
      <c r="Q955" s="1091"/>
      <c r="R955" s="2123"/>
      <c r="S955" s="1089"/>
      <c r="T955" s="2123"/>
      <c r="U955" s="1089"/>
      <c r="V955" s="2123"/>
      <c r="W955" s="2123"/>
      <c r="X955" s="2123"/>
      <c r="Y955" s="2129"/>
      <c r="Z955" s="2129"/>
      <c r="AA955" s="754"/>
      <c r="AB955" s="2129"/>
      <c r="AC955" s="2129" t="s">
        <v>22532</v>
      </c>
      <c r="AD955" s="1549" t="s">
        <v>22533</v>
      </c>
      <c r="AE955" s="2129" t="s">
        <v>22537</v>
      </c>
      <c r="AF955" s="2129" t="s">
        <v>22534</v>
      </c>
      <c r="AG955" s="2130" t="s">
        <v>22535</v>
      </c>
      <c r="AH955" s="754" t="s">
        <v>23157</v>
      </c>
      <c r="AI955" s="2121">
        <v>0.76</v>
      </c>
      <c r="AJ955" s="2121">
        <v>41.3</v>
      </c>
      <c r="AK955" s="378">
        <f t="shared" si="88"/>
        <v>8.5994520547945194E-2</v>
      </c>
      <c r="AL955" s="378">
        <v>0</v>
      </c>
      <c r="AM955" s="380">
        <f t="shared" si="89"/>
        <v>8.5994520547945194E-2</v>
      </c>
      <c r="AN955" s="378"/>
      <c r="AO955" s="378"/>
      <c r="AP955" s="378"/>
      <c r="AQ955" s="378"/>
      <c r="AR955" s="2121"/>
      <c r="AS955" s="2123"/>
      <c r="AT955" s="2129"/>
      <c r="AU955" s="1043"/>
      <c r="AV955" s="2129"/>
      <c r="AW955" s="2129"/>
      <c r="AX955" s="1180" t="s">
        <v>22536</v>
      </c>
      <c r="AY955" s="2401"/>
    </row>
    <row r="956" spans="1:52" s="1099" customFormat="1" ht="15.95" customHeight="1" x14ac:dyDescent="0.25">
      <c r="A956" s="1061"/>
      <c r="B956" s="2129"/>
      <c r="C956" s="1293"/>
      <c r="D956" s="2129"/>
      <c r="E956" s="1043"/>
      <c r="F956" s="1043"/>
      <c r="G956" s="2129"/>
      <c r="H956" s="1043"/>
      <c r="I956" s="2129"/>
      <c r="J956" s="1043"/>
      <c r="K956" s="1043"/>
      <c r="L956" s="1043"/>
      <c r="M956" s="1043"/>
      <c r="N956" s="1090"/>
      <c r="O956" s="1090"/>
      <c r="P956" s="1090"/>
      <c r="Q956" s="1091"/>
      <c r="R956" s="2123"/>
      <c r="S956" s="1089"/>
      <c r="T956" s="2123"/>
      <c r="U956" s="1089"/>
      <c r="V956" s="2123"/>
      <c r="W956" s="2123"/>
      <c r="X956" s="2123"/>
      <c r="Y956" s="2129"/>
      <c r="Z956" s="2129"/>
      <c r="AA956" s="754"/>
      <c r="AB956" s="2129"/>
      <c r="AC956" s="2129" t="s">
        <v>23353</v>
      </c>
      <c r="AD956" s="2119" t="s">
        <v>230</v>
      </c>
      <c r="AE956" s="2129" t="s">
        <v>23354</v>
      </c>
      <c r="AF956" s="2129" t="s">
        <v>23355</v>
      </c>
      <c r="AG956" s="2130" t="s">
        <v>23356</v>
      </c>
      <c r="AH956" s="754" t="s">
        <v>23357</v>
      </c>
      <c r="AI956" s="2121">
        <v>0.76</v>
      </c>
      <c r="AJ956" s="2121">
        <v>30</v>
      </c>
      <c r="AK956" s="378">
        <f>AJ956*AI956/365</f>
        <v>6.2465753424657537E-2</v>
      </c>
      <c r="AL956" s="378">
        <v>0</v>
      </c>
      <c r="AM956" s="380">
        <f t="shared" si="89"/>
        <v>6.2465753424657537E-2</v>
      </c>
      <c r="AN956" s="378"/>
      <c r="AO956" s="378"/>
      <c r="AP956" s="378"/>
      <c r="AQ956" s="378"/>
      <c r="AR956" s="2121"/>
      <c r="AS956" s="2123"/>
      <c r="AT956" s="2129"/>
      <c r="AU956" s="1043"/>
      <c r="AV956" s="2129"/>
      <c r="AW956" s="2129"/>
      <c r="AX956" s="1180" t="s">
        <v>23358</v>
      </c>
      <c r="AY956" s="2401"/>
    </row>
    <row r="957" spans="1:52" s="1099" customFormat="1" ht="15.95" customHeight="1" x14ac:dyDescent="0.25">
      <c r="A957" s="1061"/>
      <c r="B957" s="2129"/>
      <c r="C957" s="1293"/>
      <c r="D957" s="2129"/>
      <c r="E957" s="1043"/>
      <c r="F957" s="1043"/>
      <c r="G957" s="2129"/>
      <c r="H957" s="1043"/>
      <c r="I957" s="2129"/>
      <c r="J957" s="1043"/>
      <c r="K957" s="1043"/>
      <c r="L957" s="1043"/>
      <c r="M957" s="1043"/>
      <c r="N957" s="1090"/>
      <c r="O957" s="1090"/>
      <c r="P957" s="1090"/>
      <c r="Q957" s="1091"/>
      <c r="R957" s="2123"/>
      <c r="S957" s="1089"/>
      <c r="T957" s="2123"/>
      <c r="U957" s="1089"/>
      <c r="V957" s="2123"/>
      <c r="W957" s="2123"/>
      <c r="X957" s="2123"/>
      <c r="Y957" s="2129"/>
      <c r="Z957" s="2129"/>
      <c r="AA957" s="754"/>
      <c r="AB957" s="2129"/>
      <c r="AC957" s="2129" t="s">
        <v>20745</v>
      </c>
      <c r="AD957" s="1549" t="s">
        <v>20746</v>
      </c>
      <c r="AE957" s="2129" t="s">
        <v>20747</v>
      </c>
      <c r="AF957" s="2129" t="s">
        <v>20748</v>
      </c>
      <c r="AG957" s="2130" t="s">
        <v>23173</v>
      </c>
      <c r="AH957" s="754" t="s">
        <v>23152</v>
      </c>
      <c r="AI957" s="2120">
        <v>0.76</v>
      </c>
      <c r="AJ957" s="2121">
        <v>32</v>
      </c>
      <c r="AK957" s="40">
        <f t="shared" si="88"/>
        <v>6.6630136986301366E-2</v>
      </c>
      <c r="AL957" s="378">
        <v>0</v>
      </c>
      <c r="AM957" s="41">
        <f t="shared" si="89"/>
        <v>6.6630136986301366E-2</v>
      </c>
      <c r="AN957" s="378"/>
      <c r="AO957" s="378"/>
      <c r="AP957" s="378"/>
      <c r="AQ957" s="378"/>
      <c r="AR957" s="2121"/>
      <c r="AS957" s="2123"/>
      <c r="AT957" s="2129"/>
      <c r="AU957" s="1043"/>
      <c r="AV957" s="2129"/>
      <c r="AW957" s="2129"/>
      <c r="AX957" s="1180" t="s">
        <v>20749</v>
      </c>
      <c r="AY957" s="2401"/>
    </row>
    <row r="958" spans="1:52" s="1099" customFormat="1" ht="15.95" customHeight="1" x14ac:dyDescent="0.25">
      <c r="A958" s="1061"/>
      <c r="B958" s="2129"/>
      <c r="C958" s="1293"/>
      <c r="D958" s="2129"/>
      <c r="E958" s="1043"/>
      <c r="F958" s="1043"/>
      <c r="G958" s="2129"/>
      <c r="H958" s="1043"/>
      <c r="I958" s="2129"/>
      <c r="J958" s="1043"/>
      <c r="K958" s="1043"/>
      <c r="L958" s="1043"/>
      <c r="M958" s="1043"/>
      <c r="N958" s="1090"/>
      <c r="O958" s="1090"/>
      <c r="P958" s="1090"/>
      <c r="Q958" s="1091"/>
      <c r="R958" s="2123"/>
      <c r="S958" s="1089"/>
      <c r="T958" s="2123"/>
      <c r="U958" s="1089"/>
      <c r="V958" s="2123"/>
      <c r="W958" s="2123"/>
      <c r="X958" s="2123"/>
      <c r="Y958" s="2129"/>
      <c r="Z958" s="2129"/>
      <c r="AA958" s="754"/>
      <c r="AB958" s="2129"/>
      <c r="AC958" s="2129" t="s">
        <v>20745</v>
      </c>
      <c r="AD958" s="1549" t="s">
        <v>20751</v>
      </c>
      <c r="AE958" s="2129" t="s">
        <v>20747</v>
      </c>
      <c r="AF958" s="2129" t="s">
        <v>20752</v>
      </c>
      <c r="AG958" s="2130" t="s">
        <v>23174</v>
      </c>
      <c r="AH958" s="754" t="s">
        <v>23158</v>
      </c>
      <c r="AI958" s="2121">
        <v>0.76</v>
      </c>
      <c r="AJ958" s="2121">
        <v>18</v>
      </c>
      <c r="AK958" s="378">
        <f t="shared" si="88"/>
        <v>3.747945205479452E-2</v>
      </c>
      <c r="AL958" s="378">
        <v>0</v>
      </c>
      <c r="AM958" s="380">
        <f t="shared" si="89"/>
        <v>3.747945205479452E-2</v>
      </c>
      <c r="AN958" s="378"/>
      <c r="AO958" s="378"/>
      <c r="AP958" s="378"/>
      <c r="AQ958" s="378"/>
      <c r="AR958" s="2121"/>
      <c r="AS958" s="2123"/>
      <c r="AT958" s="2129"/>
      <c r="AU958" s="1043"/>
      <c r="AV958" s="2129"/>
      <c r="AW958" s="2129"/>
      <c r="AX958" s="1180" t="s">
        <v>20750</v>
      </c>
      <c r="AY958" s="2401"/>
    </row>
    <row r="959" spans="1:52" s="1099" customFormat="1" ht="15.95" customHeight="1" x14ac:dyDescent="0.25">
      <c r="A959" s="781"/>
      <c r="B959" s="782"/>
      <c r="C959" s="1314"/>
      <c r="D959" s="782"/>
      <c r="E959" s="1015"/>
      <c r="F959" s="1015"/>
      <c r="G959" s="782"/>
      <c r="H959" s="1015"/>
      <c r="I959" s="782"/>
      <c r="J959" s="1015"/>
      <c r="K959" s="1015"/>
      <c r="L959" s="1015"/>
      <c r="M959" s="1015"/>
      <c r="N959" s="1315"/>
      <c r="O959" s="1315"/>
      <c r="P959" s="1315"/>
      <c r="Q959" s="1316"/>
      <c r="R959" s="783"/>
      <c r="S959" s="1195"/>
      <c r="T959" s="783"/>
      <c r="U959" s="1195"/>
      <c r="V959" s="783"/>
      <c r="W959" s="783"/>
      <c r="X959" s="783"/>
      <c r="Y959" s="782"/>
      <c r="Z959" s="782"/>
      <c r="AA959" s="784"/>
      <c r="AB959" s="782"/>
      <c r="AC959" s="782" t="s">
        <v>21055</v>
      </c>
      <c r="AD959" s="2195" t="s">
        <v>21056</v>
      </c>
      <c r="AE959" s="782" t="s">
        <v>21057</v>
      </c>
      <c r="AF959" s="782" t="s">
        <v>21058</v>
      </c>
      <c r="AG959" s="2126" t="s">
        <v>21059</v>
      </c>
      <c r="AH959" s="784" t="s">
        <v>21060</v>
      </c>
      <c r="AI959" s="2122">
        <v>2.0699999999999998</v>
      </c>
      <c r="AJ959" s="430">
        <v>28</v>
      </c>
      <c r="AK959" s="98">
        <f t="shared" si="88"/>
        <v>0.15879452054794518</v>
      </c>
      <c r="AL959" s="430">
        <v>0</v>
      </c>
      <c r="AM959" s="96">
        <f t="shared" si="89"/>
        <v>0.15879452054794518</v>
      </c>
      <c r="AN959" s="430"/>
      <c r="AO959" s="430"/>
      <c r="AP959" s="430"/>
      <c r="AQ959" s="430"/>
      <c r="AR959" s="2122"/>
      <c r="AS959" s="783"/>
      <c r="AT959" s="782"/>
      <c r="AU959" s="1015"/>
      <c r="AV959" s="782"/>
      <c r="AW959" s="782"/>
      <c r="AX959" s="2201" t="s">
        <v>21061</v>
      </c>
      <c r="AY959" s="2401"/>
    </row>
    <row r="960" spans="1:52" s="1395" customFormat="1" ht="15.95" customHeight="1" x14ac:dyDescent="0.2">
      <c r="A960" s="353">
        <v>154</v>
      </c>
      <c r="B960" s="366" t="s">
        <v>55</v>
      </c>
      <c r="C960" s="991" t="s">
        <v>59</v>
      </c>
      <c r="D960" s="354" t="s">
        <v>16242</v>
      </c>
      <c r="E960" s="272" t="s">
        <v>1851</v>
      </c>
      <c r="F960" s="272" t="s">
        <v>1852</v>
      </c>
      <c r="G960" s="354"/>
      <c r="H960" s="354" t="s">
        <v>219</v>
      </c>
      <c r="I960" s="354" t="s">
        <v>220</v>
      </c>
      <c r="J960" s="354" t="s">
        <v>221</v>
      </c>
      <c r="K960" s="272" t="s">
        <v>1337</v>
      </c>
      <c r="L960" s="272" t="s">
        <v>221</v>
      </c>
      <c r="M960" s="272" t="s">
        <v>879</v>
      </c>
      <c r="N960" s="440">
        <v>6</v>
      </c>
      <c r="O960" s="440">
        <v>1.5</v>
      </c>
      <c r="P960" s="440">
        <f>O960*N960</f>
        <v>9</v>
      </c>
      <c r="Q960" s="1010">
        <v>4</v>
      </c>
      <c r="R960" s="503"/>
      <c r="S960" s="505">
        <v>2</v>
      </c>
      <c r="T960" s="357"/>
      <c r="U960" s="505">
        <v>0</v>
      </c>
      <c r="V960" s="357"/>
      <c r="W960" s="357"/>
      <c r="X960" s="357"/>
      <c r="Y960" s="354" t="s">
        <v>62</v>
      </c>
      <c r="Z960" s="366" t="s">
        <v>224</v>
      </c>
      <c r="AA960" s="762" t="s">
        <v>225</v>
      </c>
      <c r="AB960" s="354" t="s">
        <v>1789</v>
      </c>
      <c r="AC960" s="354" t="s">
        <v>1790</v>
      </c>
      <c r="AD960" s="925" t="s">
        <v>1791</v>
      </c>
      <c r="AE960" s="354" t="s">
        <v>1853</v>
      </c>
      <c r="AF960" s="354" t="s">
        <v>286</v>
      </c>
      <c r="AG960" s="358" t="s">
        <v>230</v>
      </c>
      <c r="AH960" s="443" t="s">
        <v>59</v>
      </c>
      <c r="AI960" s="359">
        <v>0.114</v>
      </c>
      <c r="AJ960" s="459">
        <v>654.62</v>
      </c>
      <c r="AK960" s="359">
        <v>0.15603271232876711</v>
      </c>
      <c r="AL960" s="359">
        <v>4.8423945205479449E-2</v>
      </c>
      <c r="AM960" s="361">
        <f>AK960+AL960</f>
        <v>0.20445665753424658</v>
      </c>
      <c r="AN960" s="359">
        <f>SUM(AK960:AK976)</f>
        <v>8.1534781917808203</v>
      </c>
      <c r="AO960" s="359">
        <f>SUM(AL960:AL975)</f>
        <v>0.47890504109589038</v>
      </c>
      <c r="AP960" s="359">
        <f>SUM(AM960:AM976)</f>
        <v>8.6323832328767107</v>
      </c>
      <c r="AQ960" s="359">
        <f>AP960*30</f>
        <v>258.9714969863013</v>
      </c>
      <c r="AR960" s="362" t="s">
        <v>231</v>
      </c>
      <c r="AS960" s="363" t="s">
        <v>431</v>
      </c>
      <c r="AT960" s="354" t="s">
        <v>232</v>
      </c>
      <c r="AU960" s="272" t="s">
        <v>59</v>
      </c>
      <c r="AV960" s="923" t="s">
        <v>1854</v>
      </c>
      <c r="AW960" s="354" t="s">
        <v>234</v>
      </c>
      <c r="AX960" s="447" t="s">
        <v>25365</v>
      </c>
      <c r="AY960" s="2401"/>
      <c r="AZ960" s="778" t="s">
        <v>24721</v>
      </c>
    </row>
    <row r="961" spans="1:51" s="8" customFormat="1" ht="15.95" customHeight="1" x14ac:dyDescent="0.25">
      <c r="A961" s="112"/>
      <c r="B961" s="113"/>
      <c r="C961" s="992"/>
      <c r="D961" s="113"/>
      <c r="E961" s="130"/>
      <c r="F961" s="130"/>
      <c r="G961" s="113"/>
      <c r="H961" s="130"/>
      <c r="I961" s="113"/>
      <c r="J961" s="130"/>
      <c r="K961" s="130"/>
      <c r="L961" s="130"/>
      <c r="M961" s="130"/>
      <c r="N961" s="329"/>
      <c r="O961" s="329"/>
      <c r="P961" s="329"/>
      <c r="Q961" s="1071"/>
      <c r="R961" s="114"/>
      <c r="S961" s="131"/>
      <c r="T961" s="114"/>
      <c r="U961" s="131"/>
      <c r="V961" s="114"/>
      <c r="W961" s="114"/>
      <c r="X961" s="114"/>
      <c r="Y961" s="113" t="s">
        <v>230</v>
      </c>
      <c r="Z961" s="113" t="s">
        <v>230</v>
      </c>
      <c r="AA961" s="132" t="s">
        <v>230</v>
      </c>
      <c r="AB961" s="113" t="s">
        <v>230</v>
      </c>
      <c r="AC961" s="113" t="s">
        <v>230</v>
      </c>
      <c r="AD961" s="113" t="s">
        <v>230</v>
      </c>
      <c r="AE961" s="113" t="s">
        <v>1853</v>
      </c>
      <c r="AF961" s="113" t="s">
        <v>347</v>
      </c>
      <c r="AG961" s="115" t="s">
        <v>230</v>
      </c>
      <c r="AH961" s="132" t="s">
        <v>59</v>
      </c>
      <c r="AI961" s="116">
        <v>0.114</v>
      </c>
      <c r="AJ961" s="137">
        <v>624.1</v>
      </c>
      <c r="AK961" s="116">
        <v>0.14875808219178083</v>
      </c>
      <c r="AL961" s="116">
        <v>4.6166301369863015E-2</v>
      </c>
      <c r="AM961" s="119">
        <v>0.19492438356164385</v>
      </c>
      <c r="AN961" s="116"/>
      <c r="AO961" s="116"/>
      <c r="AP961" s="116"/>
      <c r="AQ961" s="116"/>
      <c r="AR961" s="118"/>
      <c r="AS961" s="114"/>
      <c r="AT961" s="113"/>
      <c r="AU961" s="130"/>
      <c r="AV961" s="113"/>
      <c r="AW961" s="113"/>
      <c r="AX961" s="113"/>
      <c r="AY961" s="2391"/>
    </row>
    <row r="962" spans="1:51" s="8" customFormat="1" ht="15.95" customHeight="1" x14ac:dyDescent="0.25">
      <c r="A962" s="36"/>
      <c r="B962" s="2119"/>
      <c r="C962" s="990"/>
      <c r="D962" s="2119"/>
      <c r="E962" s="5"/>
      <c r="F962" s="5"/>
      <c r="G962" s="2119"/>
      <c r="H962" s="5"/>
      <c r="I962" s="2119"/>
      <c r="J962" s="5"/>
      <c r="K962" s="5"/>
      <c r="L962" s="5"/>
      <c r="M962" s="5"/>
      <c r="N962" s="328"/>
      <c r="O962" s="328"/>
      <c r="P962" s="328"/>
      <c r="Q962" s="1056"/>
      <c r="R962" s="448"/>
      <c r="S962" s="61"/>
      <c r="T962" s="448"/>
      <c r="U962" s="61"/>
      <c r="V962" s="448"/>
      <c r="W962" s="448"/>
      <c r="X962" s="448"/>
      <c r="Y962" s="2119" t="s">
        <v>230</v>
      </c>
      <c r="Z962" s="2119" t="s">
        <v>230</v>
      </c>
      <c r="AA962" s="1" t="s">
        <v>230</v>
      </c>
      <c r="AB962" s="2119" t="s">
        <v>230</v>
      </c>
      <c r="AC962" s="2119" t="s">
        <v>230</v>
      </c>
      <c r="AD962" s="2119" t="s">
        <v>230</v>
      </c>
      <c r="AE962" s="2119" t="s">
        <v>1853</v>
      </c>
      <c r="AF962" s="2119" t="s">
        <v>881</v>
      </c>
      <c r="AG962" s="39" t="s">
        <v>230</v>
      </c>
      <c r="AH962" s="1" t="s">
        <v>59</v>
      </c>
      <c r="AI962" s="40">
        <v>0.114</v>
      </c>
      <c r="AJ962" s="57">
        <v>3878.7</v>
      </c>
      <c r="AK962" s="40">
        <v>0.92451205479452048</v>
      </c>
      <c r="AL962" s="40">
        <v>0.28691753424657535</v>
      </c>
      <c r="AM962" s="41">
        <v>1.2114295890410958</v>
      </c>
      <c r="AN962" s="40"/>
      <c r="AO962" s="40"/>
      <c r="AP962" s="40"/>
      <c r="AQ962" s="40"/>
      <c r="AR962" s="2120"/>
      <c r="AS962" s="448"/>
      <c r="AT962" s="2119"/>
      <c r="AU962" s="5"/>
      <c r="AV962" s="2119"/>
      <c r="AW962" s="2119"/>
      <c r="AX962" s="2119"/>
      <c r="AY962" s="2391"/>
    </row>
    <row r="963" spans="1:51" s="8" customFormat="1" ht="15.95" customHeight="1" x14ac:dyDescent="0.25">
      <c r="A963" s="36"/>
      <c r="B963" s="2119"/>
      <c r="C963" s="990"/>
      <c r="D963" s="2119"/>
      <c r="E963" s="5"/>
      <c r="F963" s="5"/>
      <c r="G963" s="2119"/>
      <c r="H963" s="5"/>
      <c r="I963" s="2119"/>
      <c r="J963" s="5"/>
      <c r="K963" s="5"/>
      <c r="L963" s="5"/>
      <c r="M963" s="5"/>
      <c r="N963" s="328"/>
      <c r="O963" s="328"/>
      <c r="P963" s="328"/>
      <c r="Q963" s="1056"/>
      <c r="R963" s="448"/>
      <c r="S963" s="61"/>
      <c r="T963" s="448"/>
      <c r="U963" s="61"/>
      <c r="V963" s="448"/>
      <c r="W963" s="448"/>
      <c r="X963" s="448"/>
      <c r="Y963" s="2119" t="s">
        <v>230</v>
      </c>
      <c r="Z963" s="2119" t="s">
        <v>230</v>
      </c>
      <c r="AA963" s="1" t="s">
        <v>230</v>
      </c>
      <c r="AB963" s="2119" t="s">
        <v>230</v>
      </c>
      <c r="AC963" s="2119" t="s">
        <v>230</v>
      </c>
      <c r="AD963" s="2119" t="s">
        <v>230</v>
      </c>
      <c r="AE963" s="2119" t="s">
        <v>1855</v>
      </c>
      <c r="AF963" s="2119" t="s">
        <v>1856</v>
      </c>
      <c r="AG963" s="39" t="s">
        <v>230</v>
      </c>
      <c r="AH963" s="1" t="s">
        <v>58</v>
      </c>
      <c r="AI963" s="40">
        <v>0.1</v>
      </c>
      <c r="AJ963" s="2120">
        <v>150</v>
      </c>
      <c r="AK963" s="40">
        <f>AJ963*0.0763/365</f>
        <v>3.1356164383561647E-2</v>
      </c>
      <c r="AL963" s="40">
        <f>AJ963*0.0237/365</f>
        <v>9.7397260273972587E-3</v>
      </c>
      <c r="AM963" s="40">
        <f>AK963+AL963</f>
        <v>4.1095890410958902E-2</v>
      </c>
      <c r="AN963" s="40"/>
      <c r="AO963" s="40"/>
      <c r="AP963" s="40"/>
      <c r="AQ963" s="40"/>
      <c r="AR963" s="2120"/>
      <c r="AS963" s="448"/>
      <c r="AT963" s="2119"/>
      <c r="AU963" s="5"/>
      <c r="AV963" s="2119"/>
      <c r="AW963" s="2119"/>
      <c r="AX963" s="2119"/>
      <c r="AY963" s="2391"/>
    </row>
    <row r="964" spans="1:51" s="8" customFormat="1" ht="15.95" customHeight="1" x14ac:dyDescent="0.25">
      <c r="A964" s="36"/>
      <c r="B964" s="2119"/>
      <c r="C964" s="990"/>
      <c r="D964" s="2119"/>
      <c r="E964" s="5"/>
      <c r="F964" s="5"/>
      <c r="G964" s="2119"/>
      <c r="H964" s="5"/>
      <c r="I964" s="2119"/>
      <c r="J964" s="5"/>
      <c r="K964" s="5"/>
      <c r="L964" s="5"/>
      <c r="M964" s="5"/>
      <c r="N964" s="328"/>
      <c r="O964" s="328"/>
      <c r="P964" s="328"/>
      <c r="Q964" s="1056"/>
      <c r="R964" s="448"/>
      <c r="S964" s="61"/>
      <c r="T964" s="448"/>
      <c r="U964" s="61"/>
      <c r="V964" s="448"/>
      <c r="W964" s="448"/>
      <c r="X964" s="448"/>
      <c r="Y964" s="2119" t="s">
        <v>230</v>
      </c>
      <c r="Z964" s="2119" t="s">
        <v>230</v>
      </c>
      <c r="AA964" s="1" t="s">
        <v>230</v>
      </c>
      <c r="AB964" s="2119" t="s">
        <v>230</v>
      </c>
      <c r="AC964" s="2119" t="s">
        <v>230</v>
      </c>
      <c r="AD964" s="2119" t="s">
        <v>230</v>
      </c>
      <c r="AE964" s="2119" t="s">
        <v>1857</v>
      </c>
      <c r="AF964" s="2119" t="s">
        <v>1858</v>
      </c>
      <c r="AG964" s="39" t="s">
        <v>230</v>
      </c>
      <c r="AH964" s="1" t="s">
        <v>58</v>
      </c>
      <c r="AI964" s="40">
        <v>0.1</v>
      </c>
      <c r="AJ964" s="2120">
        <v>450</v>
      </c>
      <c r="AK964" s="40">
        <f>AJ964*0.0763/365</f>
        <v>9.406849315068494E-2</v>
      </c>
      <c r="AL964" s="40">
        <f>AJ964*0.0237/365</f>
        <v>2.921917808219178E-2</v>
      </c>
      <c r="AM964" s="40">
        <f>AK964+AL964</f>
        <v>0.12328767123287672</v>
      </c>
      <c r="AN964" s="40"/>
      <c r="AO964" s="40"/>
      <c r="AP964" s="40"/>
      <c r="AQ964" s="40"/>
      <c r="AR964" s="2120"/>
      <c r="AS964" s="448"/>
      <c r="AT964" s="2119"/>
      <c r="AU964" s="5"/>
      <c r="AV964" s="2119"/>
      <c r="AW964" s="2119"/>
      <c r="AX964" s="2119"/>
      <c r="AY964" s="2391"/>
    </row>
    <row r="965" spans="1:51" s="8" customFormat="1" ht="15.95" customHeight="1" x14ac:dyDescent="0.25">
      <c r="A965" s="36"/>
      <c r="B965" s="2119"/>
      <c r="C965" s="990"/>
      <c r="D965" s="2119"/>
      <c r="E965" s="5"/>
      <c r="F965" s="5"/>
      <c r="G965" s="2119"/>
      <c r="H965" s="5"/>
      <c r="I965" s="2119"/>
      <c r="J965" s="5"/>
      <c r="K965" s="5"/>
      <c r="L965" s="5"/>
      <c r="M965" s="5"/>
      <c r="N965" s="328"/>
      <c r="O965" s="328"/>
      <c r="P965" s="328"/>
      <c r="Q965" s="1056"/>
      <c r="R965" s="448"/>
      <c r="S965" s="61"/>
      <c r="T965" s="448"/>
      <c r="U965" s="61"/>
      <c r="V965" s="448"/>
      <c r="W965" s="448"/>
      <c r="X965" s="448"/>
      <c r="Y965" s="2119" t="s">
        <v>230</v>
      </c>
      <c r="Z965" s="2119" t="s">
        <v>230</v>
      </c>
      <c r="AA965" s="1" t="s">
        <v>230</v>
      </c>
      <c r="AB965" s="2119" t="s">
        <v>230</v>
      </c>
      <c r="AC965" s="2119" t="s">
        <v>230</v>
      </c>
      <c r="AD965" s="2119" t="s">
        <v>230</v>
      </c>
      <c r="AE965" s="2119" t="s">
        <v>1859</v>
      </c>
      <c r="AF965" s="2119" t="s">
        <v>1860</v>
      </c>
      <c r="AG965" s="39" t="s">
        <v>230</v>
      </c>
      <c r="AH965" s="1" t="s">
        <v>58</v>
      </c>
      <c r="AI965" s="40">
        <v>0.1</v>
      </c>
      <c r="AJ965" s="2120">
        <v>900</v>
      </c>
      <c r="AK965" s="40">
        <f>AJ965*0.0763/365</f>
        <v>0.18813698630136988</v>
      </c>
      <c r="AL965" s="40">
        <f>AJ965*0.0237/365</f>
        <v>5.8438356164383559E-2</v>
      </c>
      <c r="AM965" s="40">
        <f>AK965+AL965</f>
        <v>0.24657534246575344</v>
      </c>
      <c r="AN965" s="40"/>
      <c r="AO965" s="40"/>
      <c r="AP965" s="40"/>
      <c r="AQ965" s="40"/>
      <c r="AR965" s="2120"/>
      <c r="AS965" s="448"/>
      <c r="AT965" s="2119"/>
      <c r="AU965" s="5"/>
      <c r="AV965" s="2119"/>
      <c r="AW965" s="2119"/>
      <c r="AX965" s="2119"/>
      <c r="AY965" s="2391"/>
    </row>
    <row r="966" spans="1:51" s="8" customFormat="1" ht="15.95" customHeight="1" x14ac:dyDescent="0.25">
      <c r="A966" s="36"/>
      <c r="B966" s="2119"/>
      <c r="C966" s="990"/>
      <c r="D966" s="2119"/>
      <c r="E966" s="5"/>
      <c r="F966" s="5"/>
      <c r="G966" s="2119"/>
      <c r="H966" s="5"/>
      <c r="I966" s="2119"/>
      <c r="J966" s="5"/>
      <c r="K966" s="5"/>
      <c r="L966" s="5"/>
      <c r="M966" s="5"/>
      <c r="N966" s="328"/>
      <c r="O966" s="328"/>
      <c r="P966" s="328"/>
      <c r="Q966" s="1056"/>
      <c r="R966" s="448"/>
      <c r="S966" s="61"/>
      <c r="T966" s="448"/>
      <c r="U966" s="61"/>
      <c r="V966" s="448"/>
      <c r="W966" s="448"/>
      <c r="X966" s="448"/>
      <c r="Y966" s="2119" t="s">
        <v>230</v>
      </c>
      <c r="Z966" s="2119" t="s">
        <v>230</v>
      </c>
      <c r="AA966" s="1" t="s">
        <v>230</v>
      </c>
      <c r="AB966" s="2119" t="s">
        <v>230</v>
      </c>
      <c r="AC966" s="2119" t="s">
        <v>230</v>
      </c>
      <c r="AD966" s="2119" t="s">
        <v>230</v>
      </c>
      <c r="AE966" s="2119" t="s">
        <v>1861</v>
      </c>
      <c r="AF966" s="2119" t="s">
        <v>1862</v>
      </c>
      <c r="AG966" s="51">
        <v>1027700524169</v>
      </c>
      <c r="AH966" s="1" t="s">
        <v>1844</v>
      </c>
      <c r="AI966" s="2120">
        <v>0.87</v>
      </c>
      <c r="AJ966" s="37">
        <v>45</v>
      </c>
      <c r="AK966" s="40">
        <f>AJ966*AI966/365</f>
        <v>0.10726027397260274</v>
      </c>
      <c r="AL966" s="40">
        <v>0</v>
      </c>
      <c r="AM966" s="41">
        <f>SUBTOTAL(9,AK966:AL966)</f>
        <v>0.10726027397260274</v>
      </c>
      <c r="AN966" s="40"/>
      <c r="AO966" s="40"/>
      <c r="AP966" s="40"/>
      <c r="AQ966" s="40"/>
      <c r="AR966" s="2120"/>
      <c r="AS966" s="448"/>
      <c r="AT966" s="2119"/>
      <c r="AU966" s="5"/>
      <c r="AV966" s="2119"/>
      <c r="AW966" s="2119"/>
      <c r="AX966" s="2119"/>
      <c r="AY966" s="2391"/>
    </row>
    <row r="967" spans="1:51" s="1099" customFormat="1" ht="15.95" customHeight="1" x14ac:dyDescent="0.25">
      <c r="A967" s="1061"/>
      <c r="B967" s="2601"/>
      <c r="C967" s="1293"/>
      <c r="D967" s="2601"/>
      <c r="E967" s="1043"/>
      <c r="F967" s="1043"/>
      <c r="G967" s="2601"/>
      <c r="H967" s="1043"/>
      <c r="I967" s="2601"/>
      <c r="J967" s="1043"/>
      <c r="K967" s="1043"/>
      <c r="L967" s="1043"/>
      <c r="M967" s="1043"/>
      <c r="N967" s="1090"/>
      <c r="O967" s="1090"/>
      <c r="P967" s="1090"/>
      <c r="Q967" s="1091"/>
      <c r="R967" s="2599"/>
      <c r="S967" s="1089"/>
      <c r="T967" s="2599"/>
      <c r="U967" s="1089"/>
      <c r="V967" s="2599"/>
      <c r="W967" s="2599"/>
      <c r="X967" s="2599"/>
      <c r="Y967" s="2601" t="s">
        <v>230</v>
      </c>
      <c r="Z967" s="2601" t="s">
        <v>230</v>
      </c>
      <c r="AA967" s="754" t="s">
        <v>230</v>
      </c>
      <c r="AB967" s="2601" t="s">
        <v>230</v>
      </c>
      <c r="AC967" s="2601" t="s">
        <v>25625</v>
      </c>
      <c r="AD967" s="1146" t="s">
        <v>25626</v>
      </c>
      <c r="AE967" s="2601" t="s">
        <v>1863</v>
      </c>
      <c r="AF967" s="2601" t="s">
        <v>25627</v>
      </c>
      <c r="AG967" s="2602" t="s">
        <v>25628</v>
      </c>
      <c r="AH967" s="754" t="s">
        <v>25629</v>
      </c>
      <c r="AI967" s="2600">
        <v>0.87</v>
      </c>
      <c r="AJ967" s="831">
        <v>30</v>
      </c>
      <c r="AK967" s="378">
        <f>AJ967*AI967/365</f>
        <v>7.1506849315068496E-2</v>
      </c>
      <c r="AL967" s="378">
        <v>0</v>
      </c>
      <c r="AM967" s="380">
        <f>SUBTOTAL(9,AK967:AL967)</f>
        <v>7.1506849315068496E-2</v>
      </c>
      <c r="AN967" s="378"/>
      <c r="AO967" s="378"/>
      <c r="AP967" s="378"/>
      <c r="AQ967" s="378"/>
      <c r="AR967" s="2600"/>
      <c r="AS967" s="2599"/>
      <c r="AT967" s="2601"/>
      <c r="AU967" s="1043"/>
      <c r="AV967" s="2601"/>
      <c r="AW967" s="2601"/>
      <c r="AX967" s="1202" t="s">
        <v>25630</v>
      </c>
      <c r="AY967" s="2601"/>
    </row>
    <row r="968" spans="1:51" s="8" customFormat="1" ht="15.95" customHeight="1" x14ac:dyDescent="0.25">
      <c r="A968" s="36"/>
      <c r="B968" s="2119"/>
      <c r="C968" s="990"/>
      <c r="D968" s="2119"/>
      <c r="E968" s="5"/>
      <c r="F968" s="5"/>
      <c r="G968" s="2119"/>
      <c r="H968" s="5"/>
      <c r="I968" s="2119"/>
      <c r="J968" s="5"/>
      <c r="K968" s="5"/>
      <c r="L968" s="5"/>
      <c r="M968" s="5"/>
      <c r="N968" s="328"/>
      <c r="O968" s="328"/>
      <c r="P968" s="328"/>
      <c r="Q968" s="1056"/>
      <c r="R968" s="448"/>
      <c r="S968" s="61"/>
      <c r="T968" s="448"/>
      <c r="U968" s="61"/>
      <c r="V968" s="448"/>
      <c r="W968" s="448"/>
      <c r="X968" s="448"/>
      <c r="Y968" s="2119" t="s">
        <v>230</v>
      </c>
      <c r="Z968" s="2119" t="s">
        <v>230</v>
      </c>
      <c r="AA968" s="1" t="s">
        <v>230</v>
      </c>
      <c r="AB968" s="2119" t="s">
        <v>230</v>
      </c>
      <c r="AC968" s="2119" t="s">
        <v>230</v>
      </c>
      <c r="AD968" s="2119" t="s">
        <v>230</v>
      </c>
      <c r="AE968" s="2119" t="s">
        <v>1864</v>
      </c>
      <c r="AF968" s="2119" t="s">
        <v>1865</v>
      </c>
      <c r="AG968" s="1770" t="s">
        <v>23314</v>
      </c>
      <c r="AH968" s="2119" t="s">
        <v>260</v>
      </c>
      <c r="AI968" s="2120">
        <v>0.85</v>
      </c>
      <c r="AJ968" s="37">
        <v>78</v>
      </c>
      <c r="AK968" s="40">
        <f t="shared" ref="AK968:AK976" si="90">AJ968*AI968/365</f>
        <v>0.18164383561643835</v>
      </c>
      <c r="AL968" s="40">
        <v>0</v>
      </c>
      <c r="AM968" s="41">
        <f t="shared" ref="AM968:AM976" si="91">SUBTOTAL(9,AK968:AL968)</f>
        <v>0.18164383561643835</v>
      </c>
      <c r="AN968" s="40"/>
      <c r="AO968" s="40"/>
      <c r="AP968" s="40"/>
      <c r="AQ968" s="40"/>
      <c r="AR968" s="2120"/>
      <c r="AS968" s="448"/>
      <c r="AT968" s="2119"/>
      <c r="AU968" s="5"/>
      <c r="AV968" s="2119"/>
      <c r="AW968" s="2119"/>
      <c r="AX968" s="2119"/>
      <c r="AY968" s="2391"/>
    </row>
    <row r="969" spans="1:51" s="8" customFormat="1" ht="15.95" customHeight="1" x14ac:dyDescent="0.25">
      <c r="A969" s="36"/>
      <c r="B969" s="2119"/>
      <c r="C969" s="990"/>
      <c r="D969" s="2119"/>
      <c r="E969" s="5"/>
      <c r="F969" s="5"/>
      <c r="G969" s="2119" t="s">
        <v>25597</v>
      </c>
      <c r="H969" s="5"/>
      <c r="I969" s="2119"/>
      <c r="J969" s="5"/>
      <c r="K969" s="5"/>
      <c r="L969" s="5"/>
      <c r="M969" s="5"/>
      <c r="N969" s="328"/>
      <c r="O969" s="328"/>
      <c r="P969" s="328"/>
      <c r="Q969" s="1056"/>
      <c r="R969" s="448"/>
      <c r="S969" s="61"/>
      <c r="T969" s="448"/>
      <c r="U969" s="61"/>
      <c r="V969" s="448"/>
      <c r="W969" s="448"/>
      <c r="X969" s="448"/>
      <c r="Y969" s="2119" t="s">
        <v>230</v>
      </c>
      <c r="Z969" s="2119" t="s">
        <v>230</v>
      </c>
      <c r="AA969" s="1" t="s">
        <v>230</v>
      </c>
      <c r="AB969" s="2119" t="s">
        <v>230</v>
      </c>
      <c r="AC969" s="2119" t="s">
        <v>230</v>
      </c>
      <c r="AD969" s="2119" t="s">
        <v>230</v>
      </c>
      <c r="AE969" s="2119" t="s">
        <v>1864</v>
      </c>
      <c r="AF969" s="2119" t="s">
        <v>1866</v>
      </c>
      <c r="AG969" s="51">
        <v>313503206500012</v>
      </c>
      <c r="AH969" s="1" t="s">
        <v>1867</v>
      </c>
      <c r="AI969" s="2120">
        <v>1.32</v>
      </c>
      <c r="AJ969" s="37">
        <v>8</v>
      </c>
      <c r="AK969" s="40">
        <f t="shared" si="90"/>
        <v>2.8931506849315069E-2</v>
      </c>
      <c r="AL969" s="40">
        <v>0</v>
      </c>
      <c r="AM969" s="41">
        <f t="shared" si="91"/>
        <v>2.8931506849315069E-2</v>
      </c>
      <c r="AN969" s="40"/>
      <c r="AO969" s="40"/>
      <c r="AP969" s="40"/>
      <c r="AQ969" s="40"/>
      <c r="AR969" s="2120"/>
      <c r="AS969" s="448"/>
      <c r="AT969" s="2119"/>
      <c r="AU969" s="5"/>
      <c r="AV969" s="2119"/>
      <c r="AW969" s="2119"/>
      <c r="AX969" s="2119"/>
      <c r="AY969" s="2391"/>
    </row>
    <row r="970" spans="1:51" s="8" customFormat="1" ht="15.95" customHeight="1" x14ac:dyDescent="0.25">
      <c r="A970" s="36"/>
      <c r="B970" s="2119"/>
      <c r="C970" s="990"/>
      <c r="D970" s="2119"/>
      <c r="E970" s="5"/>
      <c r="F970" s="5"/>
      <c r="G970" s="2119"/>
      <c r="H970" s="5"/>
      <c r="I970" s="2119"/>
      <c r="J970" s="5"/>
      <c r="K970" s="5"/>
      <c r="L970" s="5"/>
      <c r="M970" s="5"/>
      <c r="N970" s="328"/>
      <c r="O970" s="328"/>
      <c r="P970" s="328"/>
      <c r="Q970" s="1056"/>
      <c r="R970" s="448"/>
      <c r="S970" s="61"/>
      <c r="T970" s="448"/>
      <c r="U970" s="61"/>
      <c r="V970" s="448"/>
      <c r="W970" s="448"/>
      <c r="X970" s="448"/>
      <c r="Y970" s="2119" t="s">
        <v>230</v>
      </c>
      <c r="Z970" s="2119" t="s">
        <v>230</v>
      </c>
      <c r="AA970" s="1" t="s">
        <v>230</v>
      </c>
      <c r="AB970" s="2119" t="s">
        <v>230</v>
      </c>
      <c r="AC970" s="2119" t="s">
        <v>230</v>
      </c>
      <c r="AD970" s="2119" t="s">
        <v>230</v>
      </c>
      <c r="AE970" s="2119" t="s">
        <v>1868</v>
      </c>
      <c r="AF970" s="2119" t="s">
        <v>1869</v>
      </c>
      <c r="AG970" s="39" t="s">
        <v>23175</v>
      </c>
      <c r="AH970" s="1" t="s">
        <v>23159</v>
      </c>
      <c r="AI970" s="61">
        <v>0.76</v>
      </c>
      <c r="AJ970" s="2120">
        <v>1200</v>
      </c>
      <c r="AK970" s="40">
        <f t="shared" si="90"/>
        <v>2.4986301369863013</v>
      </c>
      <c r="AL970" s="40">
        <v>0</v>
      </c>
      <c r="AM970" s="41">
        <f t="shared" si="91"/>
        <v>2.4986301369863013</v>
      </c>
      <c r="AN970" s="40"/>
      <c r="AO970" s="40"/>
      <c r="AP970" s="40"/>
      <c r="AQ970" s="40"/>
      <c r="AR970" s="2120"/>
      <c r="AS970" s="448"/>
      <c r="AT970" s="2119"/>
      <c r="AU970" s="5"/>
      <c r="AV970" s="2119"/>
      <c r="AW970" s="2119"/>
      <c r="AX970" s="2119"/>
      <c r="AY970" s="2391"/>
    </row>
    <row r="971" spans="1:51" s="8" customFormat="1" ht="15.95" customHeight="1" x14ac:dyDescent="0.25">
      <c r="A971" s="36"/>
      <c r="B971" s="2119"/>
      <c r="C971" s="990"/>
      <c r="D971" s="2119"/>
      <c r="E971" s="5"/>
      <c r="F971" s="5"/>
      <c r="G971" s="2119"/>
      <c r="H971" s="5"/>
      <c r="I971" s="2119"/>
      <c r="J971" s="5"/>
      <c r="K971" s="5"/>
      <c r="L971" s="5"/>
      <c r="M971" s="5"/>
      <c r="N971" s="328"/>
      <c r="O971" s="328"/>
      <c r="P971" s="328"/>
      <c r="Q971" s="1056"/>
      <c r="R971" s="448"/>
      <c r="S971" s="61"/>
      <c r="T971" s="448"/>
      <c r="U971" s="61"/>
      <c r="V971" s="448"/>
      <c r="W971" s="448"/>
      <c r="X971" s="448"/>
      <c r="Y971" s="2119" t="s">
        <v>230</v>
      </c>
      <c r="Z971" s="2119" t="s">
        <v>230</v>
      </c>
      <c r="AA971" s="1" t="s">
        <v>230</v>
      </c>
      <c r="AB971" s="2119" t="s">
        <v>230</v>
      </c>
      <c r="AC971" s="2119" t="s">
        <v>230</v>
      </c>
      <c r="AD971" s="2119" t="s">
        <v>230</v>
      </c>
      <c r="AE971" s="2119" t="s">
        <v>1868</v>
      </c>
      <c r="AF971" s="2119" t="s">
        <v>1870</v>
      </c>
      <c r="AG971" s="51">
        <v>1027719013959</v>
      </c>
      <c r="AH971" s="1" t="s">
        <v>1871</v>
      </c>
      <c r="AI971" s="2120">
        <v>1.32</v>
      </c>
      <c r="AJ971" s="37">
        <v>6</v>
      </c>
      <c r="AK971" s="40">
        <f t="shared" si="90"/>
        <v>2.1698630136986301E-2</v>
      </c>
      <c r="AL971" s="40">
        <v>0</v>
      </c>
      <c r="AM971" s="40">
        <f t="shared" si="91"/>
        <v>2.1698630136986301E-2</v>
      </c>
      <c r="AN971" s="40"/>
      <c r="AO971" s="40"/>
      <c r="AP971" s="40"/>
      <c r="AQ971" s="40"/>
      <c r="AR971" s="2120"/>
      <c r="AS971" s="448"/>
      <c r="AT971" s="2119"/>
      <c r="AU971" s="5"/>
      <c r="AV971" s="2119"/>
      <c r="AW971" s="2119"/>
      <c r="AX971" s="2119"/>
      <c r="AY971" s="2391"/>
    </row>
    <row r="972" spans="1:51" s="8" customFormat="1" ht="15.95" customHeight="1" x14ac:dyDescent="0.25">
      <c r="A972" s="36"/>
      <c r="B972" s="2119"/>
      <c r="C972" s="990"/>
      <c r="D972" s="2119"/>
      <c r="E972" s="5"/>
      <c r="F972" s="5"/>
      <c r="G972" s="2119"/>
      <c r="H972" s="5"/>
      <c r="I972" s="2119"/>
      <c r="J972" s="5"/>
      <c r="K972" s="5"/>
      <c r="L972" s="5"/>
      <c r="M972" s="5"/>
      <c r="N972" s="328"/>
      <c r="O972" s="328"/>
      <c r="P972" s="328"/>
      <c r="Q972" s="1056"/>
      <c r="R972" s="448"/>
      <c r="S972" s="61"/>
      <c r="T972" s="448"/>
      <c r="U972" s="61"/>
      <c r="V972" s="448"/>
      <c r="W972" s="448"/>
      <c r="X972" s="448"/>
      <c r="Y972" s="2119" t="s">
        <v>230</v>
      </c>
      <c r="Z972" s="2119" t="s">
        <v>230</v>
      </c>
      <c r="AA972" s="1" t="s">
        <v>230</v>
      </c>
      <c r="AB972" s="2119" t="s">
        <v>230</v>
      </c>
      <c r="AC972" s="2119" t="s">
        <v>230</v>
      </c>
      <c r="AD972" s="2119" t="s">
        <v>230</v>
      </c>
      <c r="AE972" s="2119" t="s">
        <v>1868</v>
      </c>
      <c r="AF972" s="2119" t="s">
        <v>23177</v>
      </c>
      <c r="AG972" s="39" t="s">
        <v>23176</v>
      </c>
      <c r="AH972" s="1" t="s">
        <v>23151</v>
      </c>
      <c r="AI972" s="61">
        <v>0.76</v>
      </c>
      <c r="AJ972" s="2120">
        <v>1000</v>
      </c>
      <c r="AK972" s="40">
        <f t="shared" si="90"/>
        <v>2.0821917808219177</v>
      </c>
      <c r="AL972" s="40">
        <v>0</v>
      </c>
      <c r="AM972" s="41">
        <f t="shared" si="91"/>
        <v>2.0821917808219177</v>
      </c>
      <c r="AN972" s="40"/>
      <c r="AO972" s="40"/>
      <c r="AP972" s="40"/>
      <c r="AQ972" s="40"/>
      <c r="AR972" s="2120"/>
      <c r="AS972" s="448"/>
      <c r="AT972" s="2119"/>
      <c r="AU972" s="5"/>
      <c r="AV972" s="2119"/>
      <c r="AW972" s="2119"/>
      <c r="AX972" s="2119"/>
      <c r="AY972" s="2391"/>
    </row>
    <row r="973" spans="1:51" s="8" customFormat="1" ht="15.95" customHeight="1" x14ac:dyDescent="0.25">
      <c r="A973" s="36"/>
      <c r="B973" s="2119"/>
      <c r="C973" s="990"/>
      <c r="D973" s="2119"/>
      <c r="E973" s="5"/>
      <c r="F973" s="5"/>
      <c r="G973" s="2119"/>
      <c r="H973" s="5"/>
      <c r="I973" s="2119"/>
      <c r="J973" s="5"/>
      <c r="K973" s="5"/>
      <c r="L973" s="5"/>
      <c r="M973" s="5"/>
      <c r="N973" s="328"/>
      <c r="O973" s="328"/>
      <c r="P973" s="328"/>
      <c r="Q973" s="1056"/>
      <c r="R973" s="448"/>
      <c r="S973" s="61"/>
      <c r="T973" s="448"/>
      <c r="U973" s="61"/>
      <c r="V973" s="448"/>
      <c r="W973" s="448"/>
      <c r="X973" s="448"/>
      <c r="Y973" s="2119" t="s">
        <v>230</v>
      </c>
      <c r="Z973" s="2119" t="s">
        <v>230</v>
      </c>
      <c r="AA973" s="1" t="s">
        <v>230</v>
      </c>
      <c r="AB973" s="2119" t="s">
        <v>230</v>
      </c>
      <c r="AC973" s="2119" t="s">
        <v>230</v>
      </c>
      <c r="AD973" s="2119" t="s">
        <v>230</v>
      </c>
      <c r="AE973" s="2119" t="s">
        <v>1868</v>
      </c>
      <c r="AF973" s="2119" t="s">
        <v>1872</v>
      </c>
      <c r="AG973" s="39">
        <v>503009846534</v>
      </c>
      <c r="AH973" s="1" t="s">
        <v>506</v>
      </c>
      <c r="AI973" s="2120">
        <v>2.0699999999999998</v>
      </c>
      <c r="AJ973" s="2120">
        <v>30</v>
      </c>
      <c r="AK973" s="40">
        <f t="shared" si="90"/>
        <v>0.17013698630136984</v>
      </c>
      <c r="AL973" s="40">
        <v>0</v>
      </c>
      <c r="AM973" s="41">
        <f t="shared" si="91"/>
        <v>0.17013698630136984</v>
      </c>
      <c r="AN973" s="40"/>
      <c r="AO973" s="40"/>
      <c r="AP973" s="40"/>
      <c r="AQ973" s="40"/>
      <c r="AR973" s="2120"/>
      <c r="AS973" s="448"/>
      <c r="AT973" s="2119"/>
      <c r="AU973" s="5"/>
      <c r="AV973" s="2119"/>
      <c r="AW973" s="2119"/>
      <c r="AX973" s="2119"/>
      <c r="AY973" s="2391"/>
    </row>
    <row r="974" spans="1:51" s="8" customFormat="1" ht="15.95" customHeight="1" x14ac:dyDescent="0.25">
      <c r="A974" s="36"/>
      <c r="B974" s="2119"/>
      <c r="C974" s="990"/>
      <c r="D974" s="2119"/>
      <c r="E974" s="5"/>
      <c r="F974" s="5"/>
      <c r="G974" s="2119"/>
      <c r="H974" s="5"/>
      <c r="I974" s="2119"/>
      <c r="J974" s="5"/>
      <c r="K974" s="5"/>
      <c r="L974" s="5"/>
      <c r="M974" s="5"/>
      <c r="N974" s="328"/>
      <c r="O974" s="328"/>
      <c r="P974" s="328"/>
      <c r="Q974" s="1056"/>
      <c r="R974" s="448"/>
      <c r="S974" s="61"/>
      <c r="T974" s="448"/>
      <c r="U974" s="61"/>
      <c r="V974" s="448"/>
      <c r="W974" s="448"/>
      <c r="X974" s="448"/>
      <c r="Y974" s="2119" t="s">
        <v>230</v>
      </c>
      <c r="Z974" s="2119" t="s">
        <v>230</v>
      </c>
      <c r="AA974" s="1" t="s">
        <v>230</v>
      </c>
      <c r="AB974" s="2119" t="s">
        <v>230</v>
      </c>
      <c r="AC974" s="2119" t="s">
        <v>230</v>
      </c>
      <c r="AD974" s="2119" t="s">
        <v>230</v>
      </c>
      <c r="AE974" s="2119" t="s">
        <v>1873</v>
      </c>
      <c r="AF974" s="2119" t="s">
        <v>1874</v>
      </c>
      <c r="AG974" s="39">
        <v>1155030002225</v>
      </c>
      <c r="AH974" s="1" t="s">
        <v>1875</v>
      </c>
      <c r="AI974" s="2120">
        <v>0.87</v>
      </c>
      <c r="AJ974" s="37">
        <v>12</v>
      </c>
      <c r="AK974" s="40">
        <f t="shared" si="90"/>
        <v>2.8602739726027396E-2</v>
      </c>
      <c r="AL974" s="40">
        <v>0</v>
      </c>
      <c r="AM974" s="41">
        <f t="shared" si="91"/>
        <v>2.8602739726027396E-2</v>
      </c>
      <c r="AN974" s="40"/>
      <c r="AO974" s="40"/>
      <c r="AP974" s="40"/>
      <c r="AQ974" s="40"/>
      <c r="AR974" s="2120"/>
      <c r="AS974" s="448"/>
      <c r="AT974" s="2119"/>
      <c r="AU974" s="5"/>
      <c r="AV974" s="2119"/>
      <c r="AW974" s="2119"/>
      <c r="AX974" s="2119"/>
      <c r="AY974" s="2391"/>
    </row>
    <row r="975" spans="1:51" s="8" customFormat="1" ht="15.95" customHeight="1" x14ac:dyDescent="0.25">
      <c r="A975" s="36"/>
      <c r="B975" s="2119"/>
      <c r="C975" s="990"/>
      <c r="D975" s="2119"/>
      <c r="E975" s="5"/>
      <c r="F975" s="5"/>
      <c r="G975" s="2119"/>
      <c r="H975" s="5"/>
      <c r="I975" s="2119"/>
      <c r="J975" s="5"/>
      <c r="K975" s="5"/>
      <c r="L975" s="5"/>
      <c r="M975" s="5"/>
      <c r="N975" s="328"/>
      <c r="O975" s="328"/>
      <c r="P975" s="328"/>
      <c r="Q975" s="1056"/>
      <c r="R975" s="448"/>
      <c r="S975" s="61"/>
      <c r="T975" s="448"/>
      <c r="U975" s="61"/>
      <c r="V975" s="448"/>
      <c r="W975" s="448"/>
      <c r="X975" s="448"/>
      <c r="Y975" s="2119" t="s">
        <v>230</v>
      </c>
      <c r="Z975" s="2119" t="s">
        <v>230</v>
      </c>
      <c r="AA975" s="1" t="s">
        <v>230</v>
      </c>
      <c r="AB975" s="2119" t="s">
        <v>230</v>
      </c>
      <c r="AC975" s="2119" t="s">
        <v>230</v>
      </c>
      <c r="AD975" s="2119" t="s">
        <v>230</v>
      </c>
      <c r="AE975" s="2119" t="s">
        <v>1876</v>
      </c>
      <c r="AF975" s="2119" t="s">
        <v>1877</v>
      </c>
      <c r="AG975" s="51" t="s">
        <v>23025</v>
      </c>
      <c r="AH975" s="2119" t="s">
        <v>22968</v>
      </c>
      <c r="AI975" s="328">
        <v>0.6</v>
      </c>
      <c r="AJ975" s="2120">
        <v>40</v>
      </c>
      <c r="AK975" s="40">
        <f t="shared" si="90"/>
        <v>6.575342465753424E-2</v>
      </c>
      <c r="AL975" s="40">
        <v>0</v>
      </c>
      <c r="AM975" s="41">
        <f t="shared" si="91"/>
        <v>6.575342465753424E-2</v>
      </c>
      <c r="AN975" s="40"/>
      <c r="AO975" s="40"/>
      <c r="AP975" s="40"/>
      <c r="AQ975" s="40"/>
      <c r="AR975" s="2120"/>
      <c r="AS975" s="448"/>
      <c r="AT975" s="2119"/>
      <c r="AU975" s="5"/>
      <c r="AV975" s="2119"/>
      <c r="AW975" s="2119"/>
      <c r="AX975" s="2119"/>
      <c r="AY975" s="2391"/>
    </row>
    <row r="976" spans="1:51" s="1099" customFormat="1" ht="15.95" customHeight="1" x14ac:dyDescent="0.25">
      <c r="A976" s="781"/>
      <c r="B976" s="782"/>
      <c r="C976" s="1314"/>
      <c r="D976" s="782"/>
      <c r="E976" s="1015"/>
      <c r="F976" s="1015"/>
      <c r="G976" s="782"/>
      <c r="H976" s="1015"/>
      <c r="I976" s="782"/>
      <c r="J976" s="1015"/>
      <c r="K976" s="1015"/>
      <c r="L976" s="1015"/>
      <c r="M976" s="1015"/>
      <c r="N976" s="1315"/>
      <c r="O976" s="1315"/>
      <c r="P976" s="1315"/>
      <c r="Q976" s="1316"/>
      <c r="R976" s="783"/>
      <c r="S976" s="1195"/>
      <c r="T976" s="783"/>
      <c r="U976" s="1195"/>
      <c r="V976" s="783"/>
      <c r="W976" s="783"/>
      <c r="X976" s="783"/>
      <c r="Y976" s="782"/>
      <c r="Z976" s="782"/>
      <c r="AA976" s="784"/>
      <c r="AB976" s="782"/>
      <c r="AC976" s="782" t="s">
        <v>20880</v>
      </c>
      <c r="AD976" s="1317" t="s">
        <v>18252</v>
      </c>
      <c r="AE976" s="782" t="s">
        <v>20881</v>
      </c>
      <c r="AF976" s="782" t="s">
        <v>20882</v>
      </c>
      <c r="AG976" s="1298" t="s">
        <v>20883</v>
      </c>
      <c r="AH976" s="782" t="s">
        <v>12370</v>
      </c>
      <c r="AI976" s="2122">
        <v>1.1399999999999999</v>
      </c>
      <c r="AJ976" s="21">
        <v>433.6</v>
      </c>
      <c r="AK976" s="98">
        <f t="shared" si="90"/>
        <v>1.3542575342465752</v>
      </c>
      <c r="AL976" s="98">
        <v>0</v>
      </c>
      <c r="AM976" s="96">
        <f t="shared" si="91"/>
        <v>1.3542575342465752</v>
      </c>
      <c r="AN976" s="430"/>
      <c r="AO976" s="430"/>
      <c r="AP976" s="430"/>
      <c r="AQ976" s="430"/>
      <c r="AR976" s="2122"/>
      <c r="AS976" s="783"/>
      <c r="AT976" s="782"/>
      <c r="AU976" s="1015"/>
      <c r="AV976" s="782"/>
      <c r="AW976" s="782"/>
      <c r="AX976" s="2183" t="s">
        <v>20884</v>
      </c>
      <c r="AY976" s="2401"/>
    </row>
    <row r="977" spans="1:52" s="1395" customFormat="1" ht="36.75" customHeight="1" x14ac:dyDescent="0.2">
      <c r="A977" s="353">
        <v>155</v>
      </c>
      <c r="B977" s="366" t="s">
        <v>55</v>
      </c>
      <c r="C977" s="991" t="s">
        <v>59</v>
      </c>
      <c r="D977" s="354" t="s">
        <v>1878</v>
      </c>
      <c r="E977" s="272" t="s">
        <v>1879</v>
      </c>
      <c r="F977" s="272" t="s">
        <v>1880</v>
      </c>
      <c r="G977" s="354"/>
      <c r="H977" s="354" t="s">
        <v>219</v>
      </c>
      <c r="I977" s="354" t="s">
        <v>220</v>
      </c>
      <c r="J977" s="354" t="s">
        <v>221</v>
      </c>
      <c r="K977" s="272" t="s">
        <v>222</v>
      </c>
      <c r="L977" s="272" t="s">
        <v>221</v>
      </c>
      <c r="M977" s="272" t="s">
        <v>879</v>
      </c>
      <c r="N977" s="440">
        <v>4</v>
      </c>
      <c r="O977" s="440">
        <v>1.5</v>
      </c>
      <c r="P977" s="440">
        <f>O977*N977</f>
        <v>6</v>
      </c>
      <c r="Q977" s="1010">
        <v>2</v>
      </c>
      <c r="R977" s="503"/>
      <c r="S977" s="505">
        <v>2</v>
      </c>
      <c r="T977" s="357"/>
      <c r="U977" s="505">
        <v>1</v>
      </c>
      <c r="V977" s="357"/>
      <c r="W977" s="357"/>
      <c r="X977" s="357"/>
      <c r="Y977" s="354" t="s">
        <v>62</v>
      </c>
      <c r="Z977" s="366" t="s">
        <v>224</v>
      </c>
      <c r="AA977" s="762" t="s">
        <v>225</v>
      </c>
      <c r="AB977" s="354" t="s">
        <v>1789</v>
      </c>
      <c r="AC977" s="354" t="s">
        <v>1790</v>
      </c>
      <c r="AD977" s="925" t="s">
        <v>1791</v>
      </c>
      <c r="AE977" s="272" t="s">
        <v>1881</v>
      </c>
      <c r="AF977" s="354" t="s">
        <v>293</v>
      </c>
      <c r="AG977" s="358" t="s">
        <v>230</v>
      </c>
      <c r="AH977" s="443" t="s">
        <v>59</v>
      </c>
      <c r="AI977" s="359">
        <v>0.114</v>
      </c>
      <c r="AJ977" s="459">
        <v>858.9</v>
      </c>
      <c r="AK977" s="359">
        <v>0.20472410958904108</v>
      </c>
      <c r="AL977" s="359">
        <v>6.3535068493150687E-2</v>
      </c>
      <c r="AM977" s="361">
        <f>AK977+AL977</f>
        <v>0.2682591780821918</v>
      </c>
      <c r="AN977" s="359">
        <f>SUM(AK977:AK991)</f>
        <v>4.0803413698630129</v>
      </c>
      <c r="AO977" s="359">
        <f>SUM(AL977:AL991)</f>
        <v>0.74533315068493144</v>
      </c>
      <c r="AP977" s="359">
        <f>SUM(AM977:AM991)</f>
        <v>4.8256745205479472</v>
      </c>
      <c r="AQ977" s="359">
        <f>AP977*30</f>
        <v>144.77023561643841</v>
      </c>
      <c r="AR977" s="362" t="s">
        <v>231</v>
      </c>
      <c r="AS977" s="363" t="s">
        <v>431</v>
      </c>
      <c r="AT977" s="354" t="s">
        <v>232</v>
      </c>
      <c r="AU977" s="272" t="s">
        <v>59</v>
      </c>
      <c r="AV977" s="923" t="s">
        <v>1882</v>
      </c>
      <c r="AW977" s="354" t="s">
        <v>234</v>
      </c>
      <c r="AX977" s="447" t="s">
        <v>25366</v>
      </c>
      <c r="AY977" s="2401"/>
      <c r="AZ977" s="778" t="s">
        <v>24722</v>
      </c>
    </row>
    <row r="978" spans="1:52" s="8" customFormat="1" ht="15.95" customHeight="1" x14ac:dyDescent="0.25">
      <c r="A978" s="112"/>
      <c r="B978" s="113"/>
      <c r="C978" s="992"/>
      <c r="D978" s="113"/>
      <c r="E978" s="130"/>
      <c r="F978" s="130"/>
      <c r="G978" s="113"/>
      <c r="H978" s="130"/>
      <c r="I978" s="113"/>
      <c r="J978" s="130"/>
      <c r="K978" s="130"/>
      <c r="L978" s="130"/>
      <c r="M978" s="130"/>
      <c r="N978" s="329"/>
      <c r="O978" s="329"/>
      <c r="P978" s="329"/>
      <c r="Q978" s="1071"/>
      <c r="R978" s="114"/>
      <c r="S978" s="131"/>
      <c r="T978" s="114"/>
      <c r="U978" s="131"/>
      <c r="V978" s="114"/>
      <c r="W978" s="114"/>
      <c r="X978" s="114"/>
      <c r="Y978" s="113" t="s">
        <v>230</v>
      </c>
      <c r="Z978" s="113" t="s">
        <v>230</v>
      </c>
      <c r="AA978" s="132" t="s">
        <v>230</v>
      </c>
      <c r="AB978" s="113" t="s">
        <v>230</v>
      </c>
      <c r="AC978" s="113" t="s">
        <v>230</v>
      </c>
      <c r="AD978" s="113" t="s">
        <v>230</v>
      </c>
      <c r="AE978" s="130" t="s">
        <v>1881</v>
      </c>
      <c r="AF978" s="113" t="s">
        <v>1883</v>
      </c>
      <c r="AG978" s="115" t="s">
        <v>230</v>
      </c>
      <c r="AH978" s="132" t="s">
        <v>59</v>
      </c>
      <c r="AI978" s="116">
        <v>0.114</v>
      </c>
      <c r="AJ978" s="137">
        <v>1978.4</v>
      </c>
      <c r="AK978" s="116">
        <v>0.47156383561643839</v>
      </c>
      <c r="AL978" s="116">
        <v>0.14634739726027399</v>
      </c>
      <c r="AM978" s="119">
        <v>0.61791123287671235</v>
      </c>
      <c r="AN978" s="116"/>
      <c r="AO978" s="116"/>
      <c r="AP978" s="116"/>
      <c r="AQ978" s="116"/>
      <c r="AR978" s="118"/>
      <c r="AS978" s="114"/>
      <c r="AT978" s="113"/>
      <c r="AU978" s="130"/>
      <c r="AV978" s="113"/>
      <c r="AW978" s="113"/>
      <c r="AX978" s="113"/>
      <c r="AY978" s="2391"/>
    </row>
    <row r="979" spans="1:52" s="8" customFormat="1" ht="15.95" customHeight="1" x14ac:dyDescent="0.25">
      <c r="A979" s="36"/>
      <c r="B979" s="2119"/>
      <c r="C979" s="990"/>
      <c r="D979" s="2119"/>
      <c r="E979" s="5"/>
      <c r="F979" s="5"/>
      <c r="G979" s="2119"/>
      <c r="H979" s="5"/>
      <c r="I979" s="2119"/>
      <c r="J979" s="5"/>
      <c r="K979" s="5"/>
      <c r="L979" s="5"/>
      <c r="M979" s="5"/>
      <c r="N979" s="328"/>
      <c r="O979" s="328"/>
      <c r="P979" s="328"/>
      <c r="Q979" s="1056"/>
      <c r="R979" s="448"/>
      <c r="S979" s="61"/>
      <c r="T979" s="448"/>
      <c r="U979" s="61"/>
      <c r="V979" s="448"/>
      <c r="W979" s="448"/>
      <c r="X979" s="448"/>
      <c r="Y979" s="2119" t="s">
        <v>230</v>
      </c>
      <c r="Z979" s="2119" t="s">
        <v>230</v>
      </c>
      <c r="AA979" s="1" t="s">
        <v>230</v>
      </c>
      <c r="AB979" s="2119" t="s">
        <v>230</v>
      </c>
      <c r="AC979" s="2119" t="s">
        <v>230</v>
      </c>
      <c r="AD979" s="2119" t="s">
        <v>230</v>
      </c>
      <c r="AE979" s="5" t="s">
        <v>1881</v>
      </c>
      <c r="AF979" s="2119" t="s">
        <v>443</v>
      </c>
      <c r="AG979" s="39" t="s">
        <v>230</v>
      </c>
      <c r="AH979" s="1" t="s">
        <v>59</v>
      </c>
      <c r="AI979" s="40">
        <v>0.114</v>
      </c>
      <c r="AJ979" s="57">
        <v>1839.7</v>
      </c>
      <c r="AK979" s="40">
        <v>0.43850383561643835</v>
      </c>
      <c r="AL979" s="40">
        <v>0.13608739726027397</v>
      </c>
      <c r="AM979" s="41">
        <v>0.57459123287671232</v>
      </c>
      <c r="AN979" s="40"/>
      <c r="AO979" s="40"/>
      <c r="AP979" s="40"/>
      <c r="AQ979" s="40"/>
      <c r="AR979" s="2120"/>
      <c r="AS979" s="448"/>
      <c r="AT979" s="2119"/>
      <c r="AU979" s="5"/>
      <c r="AV979" s="2119"/>
      <c r="AW979" s="2119"/>
      <c r="AX979" s="2119"/>
      <c r="AY979" s="2391"/>
    </row>
    <row r="980" spans="1:52" s="8" customFormat="1" ht="15.95" customHeight="1" x14ac:dyDescent="0.25">
      <c r="A980" s="36"/>
      <c r="B980" s="2119"/>
      <c r="C980" s="990"/>
      <c r="D980" s="2119"/>
      <c r="E980" s="5"/>
      <c r="F980" s="5"/>
      <c r="G980" s="2119"/>
      <c r="H980" s="5"/>
      <c r="I980" s="2119"/>
      <c r="J980" s="5"/>
      <c r="K980" s="5"/>
      <c r="L980" s="5"/>
      <c r="M980" s="5"/>
      <c r="N980" s="328"/>
      <c r="O980" s="328"/>
      <c r="P980" s="328"/>
      <c r="Q980" s="1056"/>
      <c r="R980" s="448"/>
      <c r="S980" s="61"/>
      <c r="T980" s="448"/>
      <c r="U980" s="61"/>
      <c r="V980" s="448"/>
      <c r="W980" s="448"/>
      <c r="X980" s="448"/>
      <c r="Y980" s="2119" t="s">
        <v>230</v>
      </c>
      <c r="Z980" s="2119" t="s">
        <v>230</v>
      </c>
      <c r="AA980" s="1" t="s">
        <v>230</v>
      </c>
      <c r="AB980" s="2119" t="s">
        <v>230</v>
      </c>
      <c r="AC980" s="2119" t="s">
        <v>230</v>
      </c>
      <c r="AD980" s="2119" t="s">
        <v>230</v>
      </c>
      <c r="AE980" s="5" t="s">
        <v>1884</v>
      </c>
      <c r="AF980" s="2119" t="s">
        <v>988</v>
      </c>
      <c r="AG980" s="39" t="s">
        <v>230</v>
      </c>
      <c r="AH980" s="1" t="s">
        <v>59</v>
      </c>
      <c r="AI980" s="40">
        <v>0.114</v>
      </c>
      <c r="AJ980" s="57">
        <v>863</v>
      </c>
      <c r="AK980" s="40">
        <v>0.20570136986301366</v>
      </c>
      <c r="AL980" s="40">
        <v>6.3838356164383561E-2</v>
      </c>
      <c r="AM980" s="41">
        <v>0.26953972602739723</v>
      </c>
      <c r="AN980" s="40"/>
      <c r="AO980" s="40"/>
      <c r="AP980" s="40"/>
      <c r="AQ980" s="40"/>
      <c r="AR980" s="2120"/>
      <c r="AS980" s="448"/>
      <c r="AT980" s="2119"/>
      <c r="AU980" s="5"/>
      <c r="AV980" s="2119"/>
      <c r="AW980" s="2119"/>
      <c r="AX980" s="2119"/>
      <c r="AY980" s="2391"/>
    </row>
    <row r="981" spans="1:52" s="8" customFormat="1" ht="15.95" customHeight="1" x14ac:dyDescent="0.25">
      <c r="A981" s="36"/>
      <c r="B981" s="2119"/>
      <c r="C981" s="990"/>
      <c r="D981" s="2119"/>
      <c r="E981" s="5"/>
      <c r="F981" s="5"/>
      <c r="G981" s="2119"/>
      <c r="H981" s="5"/>
      <c r="I981" s="2119"/>
      <c r="J981" s="5"/>
      <c r="K981" s="5"/>
      <c r="L981" s="5"/>
      <c r="M981" s="5"/>
      <c r="N981" s="328"/>
      <c r="O981" s="328"/>
      <c r="P981" s="328"/>
      <c r="Q981" s="1056"/>
      <c r="R981" s="448"/>
      <c r="S981" s="61"/>
      <c r="T981" s="448"/>
      <c r="U981" s="61"/>
      <c r="V981" s="448"/>
      <c r="W981" s="448"/>
      <c r="X981" s="448"/>
      <c r="Y981" s="2119" t="s">
        <v>230</v>
      </c>
      <c r="Z981" s="2119" t="s">
        <v>230</v>
      </c>
      <c r="AA981" s="1" t="s">
        <v>230</v>
      </c>
      <c r="AB981" s="2119" t="s">
        <v>230</v>
      </c>
      <c r="AC981" s="2119" t="s">
        <v>230</v>
      </c>
      <c r="AD981" s="2119" t="s">
        <v>230</v>
      </c>
      <c r="AE981" s="5" t="s">
        <v>1884</v>
      </c>
      <c r="AF981" s="2119" t="s">
        <v>1885</v>
      </c>
      <c r="AG981" s="39" t="s">
        <v>230</v>
      </c>
      <c r="AH981" s="1" t="s">
        <v>59</v>
      </c>
      <c r="AI981" s="40">
        <v>0.114</v>
      </c>
      <c r="AJ981" s="57">
        <v>3350.8</v>
      </c>
      <c r="AK981" s="40">
        <v>0.7986838356164383</v>
      </c>
      <c r="AL981" s="40">
        <v>0.24786739726027399</v>
      </c>
      <c r="AM981" s="41">
        <v>1.0465512328767124</v>
      </c>
      <c r="AN981" s="40"/>
      <c r="AO981" s="40"/>
      <c r="AP981" s="40"/>
      <c r="AQ981" s="40"/>
      <c r="AR981" s="2120"/>
      <c r="AS981" s="448"/>
      <c r="AT981" s="2119"/>
      <c r="AU981" s="5"/>
      <c r="AV981" s="2119"/>
      <c r="AW981" s="2119"/>
      <c r="AX981" s="2119"/>
      <c r="AY981" s="2391"/>
    </row>
    <row r="982" spans="1:52" s="8" customFormat="1" ht="15.95" customHeight="1" x14ac:dyDescent="0.25">
      <c r="A982" s="36"/>
      <c r="B982" s="2119"/>
      <c r="C982" s="990"/>
      <c r="D982" s="2119"/>
      <c r="E982" s="5"/>
      <c r="F982" s="5"/>
      <c r="G982" s="2119"/>
      <c r="H982" s="5"/>
      <c r="I982" s="2119"/>
      <c r="J982" s="5"/>
      <c r="K982" s="5"/>
      <c r="L982" s="5"/>
      <c r="M982" s="5"/>
      <c r="N982" s="328"/>
      <c r="O982" s="328"/>
      <c r="P982" s="328"/>
      <c r="Q982" s="1056"/>
      <c r="R982" s="448"/>
      <c r="S982" s="61"/>
      <c r="T982" s="448"/>
      <c r="U982" s="61"/>
      <c r="V982" s="448"/>
      <c r="W982" s="448"/>
      <c r="X982" s="448"/>
      <c r="Y982" s="2119" t="s">
        <v>230</v>
      </c>
      <c r="Z982" s="2119" t="s">
        <v>230</v>
      </c>
      <c r="AA982" s="1" t="s">
        <v>230</v>
      </c>
      <c r="AB982" s="2119" t="s">
        <v>230</v>
      </c>
      <c r="AC982" s="2119" t="s">
        <v>230</v>
      </c>
      <c r="AD982" s="2119" t="s">
        <v>230</v>
      </c>
      <c r="AE982" s="5" t="s">
        <v>1884</v>
      </c>
      <c r="AF982" s="2119" t="s">
        <v>1886</v>
      </c>
      <c r="AG982" s="39" t="s">
        <v>230</v>
      </c>
      <c r="AH982" s="1" t="s">
        <v>58</v>
      </c>
      <c r="AI982" s="40">
        <v>0.1</v>
      </c>
      <c r="AJ982" s="2120">
        <v>900</v>
      </c>
      <c r="AK982" s="40">
        <f>AJ982*0.0763/365</f>
        <v>0.18813698630136988</v>
      </c>
      <c r="AL982" s="40">
        <f>AJ982*0.0237/365</f>
        <v>5.8438356164383559E-2</v>
      </c>
      <c r="AM982" s="40">
        <f>AK982+AL982</f>
        <v>0.24657534246575344</v>
      </c>
      <c r="AN982" s="40"/>
      <c r="AO982" s="40"/>
      <c r="AP982" s="40"/>
      <c r="AQ982" s="40"/>
      <c r="AR982" s="2120"/>
      <c r="AS982" s="448"/>
      <c r="AT982" s="2119"/>
      <c r="AU982" s="5"/>
      <c r="AV982" s="2119"/>
      <c r="AW982" s="2119"/>
      <c r="AX982" s="2119"/>
      <c r="AY982" s="2391"/>
    </row>
    <row r="983" spans="1:52" s="8" customFormat="1" ht="15.95" customHeight="1" x14ac:dyDescent="0.25">
      <c r="A983" s="36"/>
      <c r="B983" s="2119"/>
      <c r="C983" s="990"/>
      <c r="D983" s="2119"/>
      <c r="E983" s="5"/>
      <c r="F983" s="5"/>
      <c r="G983" s="2119"/>
      <c r="H983" s="5"/>
      <c r="I983" s="2119"/>
      <c r="J983" s="5"/>
      <c r="K983" s="5"/>
      <c r="L983" s="5"/>
      <c r="M983" s="5"/>
      <c r="N983" s="328"/>
      <c r="O983" s="328"/>
      <c r="P983" s="328"/>
      <c r="Q983" s="1056"/>
      <c r="R983" s="448"/>
      <c r="S983" s="61"/>
      <c r="T983" s="448"/>
      <c r="U983" s="61"/>
      <c r="V983" s="448"/>
      <c r="W983" s="448"/>
      <c r="X983" s="448"/>
      <c r="Y983" s="2119" t="s">
        <v>230</v>
      </c>
      <c r="Z983" s="2119" t="s">
        <v>230</v>
      </c>
      <c r="AA983" s="1" t="s">
        <v>230</v>
      </c>
      <c r="AB983" s="2119" t="s">
        <v>230</v>
      </c>
      <c r="AC983" s="2119" t="s">
        <v>230</v>
      </c>
      <c r="AD983" s="2119" t="s">
        <v>230</v>
      </c>
      <c r="AE983" s="5" t="s">
        <v>1887</v>
      </c>
      <c r="AF983" s="2119" t="s">
        <v>1888</v>
      </c>
      <c r="AG983" s="39" t="s">
        <v>230</v>
      </c>
      <c r="AH983" s="1" t="s">
        <v>58</v>
      </c>
      <c r="AI983" s="40">
        <v>0.1</v>
      </c>
      <c r="AJ983" s="2120">
        <v>450</v>
      </c>
      <c r="AK983" s="40">
        <f>AJ983*0.0763/365</f>
        <v>9.406849315068494E-2</v>
      </c>
      <c r="AL983" s="40">
        <f>AJ983*0.0237/365</f>
        <v>2.921917808219178E-2</v>
      </c>
      <c r="AM983" s="40">
        <f>AK983+AL983</f>
        <v>0.12328767123287672</v>
      </c>
      <c r="AN983" s="40"/>
      <c r="AO983" s="40"/>
      <c r="AP983" s="40"/>
      <c r="AQ983" s="40"/>
      <c r="AR983" s="2120"/>
      <c r="AS983" s="448"/>
      <c r="AT983" s="2119"/>
      <c r="AU983" s="5"/>
      <c r="AV983" s="2119"/>
      <c r="AW983" s="2119"/>
      <c r="AX983" s="2119"/>
      <c r="AY983" s="2391"/>
    </row>
    <row r="984" spans="1:52" s="1099" customFormat="1" ht="15.95" customHeight="1" x14ac:dyDescent="0.25">
      <c r="A984" s="1061"/>
      <c r="B984" s="2129"/>
      <c r="C984" s="1293"/>
      <c r="D984" s="2129"/>
      <c r="E984" s="1043"/>
      <c r="F984" s="1043"/>
      <c r="G984" s="2129"/>
      <c r="H984" s="1043"/>
      <c r="I984" s="2129"/>
      <c r="J984" s="1043"/>
      <c r="K984" s="1043"/>
      <c r="L984" s="1043"/>
      <c r="M984" s="1043"/>
      <c r="N984" s="1090"/>
      <c r="O984" s="1090"/>
      <c r="P984" s="1090"/>
      <c r="Q984" s="1091"/>
      <c r="R984" s="2123"/>
      <c r="S984" s="1089"/>
      <c r="T984" s="2123"/>
      <c r="U984" s="1089"/>
      <c r="V984" s="2123"/>
      <c r="W984" s="2123"/>
      <c r="X984" s="2123"/>
      <c r="Y984" s="2119" t="s">
        <v>230</v>
      </c>
      <c r="Z984" s="2119" t="s">
        <v>230</v>
      </c>
      <c r="AA984" s="1" t="s">
        <v>230</v>
      </c>
      <c r="AB984" s="2119" t="s">
        <v>230</v>
      </c>
      <c r="AC984" s="2119" t="s">
        <v>230</v>
      </c>
      <c r="AD984" s="2119" t="s">
        <v>230</v>
      </c>
      <c r="AE984" s="1043" t="s">
        <v>1887</v>
      </c>
      <c r="AF984" s="2129" t="s">
        <v>16491</v>
      </c>
      <c r="AG984" s="2130" t="s">
        <v>230</v>
      </c>
      <c r="AH984" s="754" t="s">
        <v>58</v>
      </c>
      <c r="AI984" s="1546">
        <v>7.5300000000000006E-2</v>
      </c>
      <c r="AJ984" s="2121">
        <v>1950</v>
      </c>
      <c r="AK984" s="378">
        <f>AJ984*0.0575/365</f>
        <v>0.30719178082191778</v>
      </c>
      <c r="AL984" s="378">
        <v>0</v>
      </c>
      <c r="AM984" s="378">
        <f>SUM(AK984:AL984)</f>
        <v>0.30719178082191778</v>
      </c>
      <c r="AN984" s="378"/>
      <c r="AO984" s="378"/>
      <c r="AP984" s="378"/>
      <c r="AQ984" s="378"/>
      <c r="AR984" s="2121"/>
      <c r="AS984" s="2123"/>
      <c r="AT984" s="2129"/>
      <c r="AU984" s="1043"/>
      <c r="AV984" s="2129"/>
      <c r="AW984" s="2129"/>
      <c r="AX984" s="1202" t="s">
        <v>24050</v>
      </c>
      <c r="AY984" s="2401"/>
    </row>
    <row r="985" spans="1:52" s="1099" customFormat="1" ht="15.95" customHeight="1" x14ac:dyDescent="0.25">
      <c r="A985" s="1061"/>
      <c r="B985" s="2129"/>
      <c r="C985" s="1293"/>
      <c r="D985" s="2129"/>
      <c r="E985" s="1043"/>
      <c r="F985" s="1043"/>
      <c r="G985" s="2129"/>
      <c r="H985" s="1043"/>
      <c r="I985" s="2129"/>
      <c r="J985" s="1043"/>
      <c r="K985" s="1043"/>
      <c r="L985" s="1043"/>
      <c r="M985" s="1043"/>
      <c r="N985" s="1090"/>
      <c r="O985" s="1090"/>
      <c r="P985" s="1090"/>
      <c r="Q985" s="1091"/>
      <c r="R985" s="2123"/>
      <c r="S985" s="1089"/>
      <c r="T985" s="2123"/>
      <c r="U985" s="1089"/>
      <c r="V985" s="2123"/>
      <c r="W985" s="2123"/>
      <c r="X985" s="2123"/>
      <c r="Y985" s="2119" t="s">
        <v>230</v>
      </c>
      <c r="Z985" s="2119" t="s">
        <v>230</v>
      </c>
      <c r="AA985" s="1" t="s">
        <v>230</v>
      </c>
      <c r="AB985" s="2119" t="s">
        <v>230</v>
      </c>
      <c r="AC985" s="2119" t="s">
        <v>230</v>
      </c>
      <c r="AD985" s="2119" t="s">
        <v>230</v>
      </c>
      <c r="AE985" s="1043" t="s">
        <v>24077</v>
      </c>
      <c r="AF985" s="2129" t="s">
        <v>16489</v>
      </c>
      <c r="AG985" s="2130" t="s">
        <v>230</v>
      </c>
      <c r="AH985" s="754" t="s">
        <v>58</v>
      </c>
      <c r="AI985" s="1546">
        <v>7.5300000000000006E-2</v>
      </c>
      <c r="AJ985" s="2121">
        <v>1050</v>
      </c>
      <c r="AK985" s="378">
        <f t="shared" ref="AK985:AK987" si="92">AJ985*0.0575/365</f>
        <v>0.16541095890410959</v>
      </c>
      <c r="AL985" s="378">
        <v>0</v>
      </c>
      <c r="AM985" s="378">
        <f t="shared" ref="AM985:AM987" si="93">SUM(AK985:AL985)</f>
        <v>0.16541095890410959</v>
      </c>
      <c r="AN985" s="378"/>
      <c r="AO985" s="378"/>
      <c r="AP985" s="378"/>
      <c r="AQ985" s="378"/>
      <c r="AR985" s="2121"/>
      <c r="AS985" s="2123"/>
      <c r="AT985" s="2129"/>
      <c r="AU985" s="1043"/>
      <c r="AV985" s="2129"/>
      <c r="AW985" s="2129"/>
      <c r="AX985" s="1202" t="s">
        <v>24050</v>
      </c>
      <c r="AY985" s="2401"/>
    </row>
    <row r="986" spans="1:52" s="1099" customFormat="1" ht="15.95" customHeight="1" x14ac:dyDescent="0.25">
      <c r="A986" s="1061"/>
      <c r="B986" s="2129"/>
      <c r="C986" s="1293"/>
      <c r="D986" s="2129"/>
      <c r="E986" s="1043"/>
      <c r="F986" s="1043"/>
      <c r="G986" s="2129"/>
      <c r="H986" s="1043"/>
      <c r="I986" s="2129"/>
      <c r="J986" s="1043"/>
      <c r="K986" s="1043"/>
      <c r="L986" s="1043"/>
      <c r="M986" s="1043"/>
      <c r="N986" s="1090"/>
      <c r="O986" s="1090"/>
      <c r="P986" s="1090"/>
      <c r="Q986" s="1091"/>
      <c r="R986" s="2123"/>
      <c r="S986" s="1089"/>
      <c r="T986" s="2123"/>
      <c r="U986" s="1089"/>
      <c r="V986" s="2123"/>
      <c r="W986" s="2123"/>
      <c r="X986" s="2123"/>
      <c r="Y986" s="2119" t="s">
        <v>230</v>
      </c>
      <c r="Z986" s="2119" t="s">
        <v>230</v>
      </c>
      <c r="AA986" s="1" t="s">
        <v>230</v>
      </c>
      <c r="AB986" s="2119" t="s">
        <v>230</v>
      </c>
      <c r="AC986" s="2119" t="s">
        <v>230</v>
      </c>
      <c r="AD986" s="2119" t="s">
        <v>230</v>
      </c>
      <c r="AE986" s="1043" t="s">
        <v>16487</v>
      </c>
      <c r="AF986" s="2129" t="s">
        <v>16490</v>
      </c>
      <c r="AG986" s="2130" t="s">
        <v>230</v>
      </c>
      <c r="AH986" s="754" t="s">
        <v>58</v>
      </c>
      <c r="AI986" s="1546">
        <v>7.5300000000000006E-2</v>
      </c>
      <c r="AJ986" s="2121">
        <v>3450</v>
      </c>
      <c r="AK986" s="378">
        <f t="shared" si="92"/>
        <v>0.54349315068493154</v>
      </c>
      <c r="AL986" s="378">
        <v>0</v>
      </c>
      <c r="AM986" s="378">
        <f t="shared" si="93"/>
        <v>0.54349315068493154</v>
      </c>
      <c r="AN986" s="378"/>
      <c r="AO986" s="378"/>
      <c r="AP986" s="378"/>
      <c r="AQ986" s="378"/>
      <c r="AR986" s="2121"/>
      <c r="AS986" s="2123"/>
      <c r="AT986" s="2129"/>
      <c r="AU986" s="1043"/>
      <c r="AV986" s="2129"/>
      <c r="AW986" s="2129"/>
      <c r="AX986" s="1202" t="s">
        <v>24050</v>
      </c>
      <c r="AY986" s="2401"/>
    </row>
    <row r="987" spans="1:52" s="1099" customFormat="1" ht="15.95" customHeight="1" x14ac:dyDescent="0.25">
      <c r="A987" s="1061"/>
      <c r="B987" s="2129"/>
      <c r="C987" s="1293"/>
      <c r="D987" s="2129"/>
      <c r="E987" s="1043"/>
      <c r="F987" s="1043"/>
      <c r="G987" s="2129"/>
      <c r="H987" s="1043"/>
      <c r="I987" s="2129"/>
      <c r="J987" s="1043"/>
      <c r="K987" s="1043"/>
      <c r="L987" s="1043"/>
      <c r="M987" s="1043"/>
      <c r="N987" s="1090"/>
      <c r="O987" s="1090"/>
      <c r="P987" s="1090"/>
      <c r="Q987" s="1091"/>
      <c r="R987" s="2123"/>
      <c r="S987" s="1089"/>
      <c r="T987" s="2123"/>
      <c r="U987" s="1089"/>
      <c r="V987" s="2123"/>
      <c r="W987" s="2123"/>
      <c r="X987" s="2123"/>
      <c r="Y987" s="2119" t="s">
        <v>230</v>
      </c>
      <c r="Z987" s="2119" t="s">
        <v>230</v>
      </c>
      <c r="AA987" s="1" t="s">
        <v>230</v>
      </c>
      <c r="AB987" s="2119" t="s">
        <v>230</v>
      </c>
      <c r="AC987" s="2119" t="s">
        <v>230</v>
      </c>
      <c r="AD987" s="2119" t="s">
        <v>230</v>
      </c>
      <c r="AE987" s="1043" t="s">
        <v>16488</v>
      </c>
      <c r="AF987" s="2129" t="s">
        <v>16492</v>
      </c>
      <c r="AG987" s="2130" t="s">
        <v>230</v>
      </c>
      <c r="AH987" s="754" t="s">
        <v>58</v>
      </c>
      <c r="AI987" s="1546">
        <v>7.5300000000000006E-2</v>
      </c>
      <c r="AJ987" s="2121">
        <v>2550</v>
      </c>
      <c r="AK987" s="378">
        <f t="shared" si="92"/>
        <v>0.40171232876712326</v>
      </c>
      <c r="AL987" s="378">
        <v>0</v>
      </c>
      <c r="AM987" s="378">
        <f t="shared" si="93"/>
        <v>0.40171232876712326</v>
      </c>
      <c r="AN987" s="378"/>
      <c r="AO987" s="378"/>
      <c r="AP987" s="378"/>
      <c r="AQ987" s="378"/>
      <c r="AR987" s="2121"/>
      <c r="AS987" s="2123"/>
      <c r="AT987" s="2129"/>
      <c r="AU987" s="1043"/>
      <c r="AV987" s="2129"/>
      <c r="AW987" s="2129"/>
      <c r="AX987" s="1202" t="s">
        <v>24050</v>
      </c>
      <c r="AY987" s="2401"/>
    </row>
    <row r="988" spans="1:52" s="1099" customFormat="1" ht="15.95" customHeight="1" x14ac:dyDescent="0.25">
      <c r="A988" s="781"/>
      <c r="B988" s="782"/>
      <c r="C988" s="1314"/>
      <c r="D988" s="782"/>
      <c r="E988" s="1015"/>
      <c r="F988" s="1015"/>
      <c r="G988" s="782"/>
      <c r="H988" s="1015"/>
      <c r="I988" s="782"/>
      <c r="J988" s="1015"/>
      <c r="K988" s="1015"/>
      <c r="L988" s="1015"/>
      <c r="M988" s="1015"/>
      <c r="N988" s="1315"/>
      <c r="O988" s="1315"/>
      <c r="P988" s="1315"/>
      <c r="Q988" s="1316"/>
      <c r="R988" s="783"/>
      <c r="S988" s="1195"/>
      <c r="T988" s="783"/>
      <c r="U988" s="1195"/>
      <c r="V988" s="783"/>
      <c r="W988" s="783"/>
      <c r="X988" s="783"/>
      <c r="Y988" s="88" t="s">
        <v>230</v>
      </c>
      <c r="Z988" s="88" t="s">
        <v>230</v>
      </c>
      <c r="AA988" s="90" t="s">
        <v>230</v>
      </c>
      <c r="AB988" s="88" t="s">
        <v>230</v>
      </c>
      <c r="AC988" s="88" t="s">
        <v>230</v>
      </c>
      <c r="AD988" s="88" t="s">
        <v>230</v>
      </c>
      <c r="AE988" s="1043" t="s">
        <v>24078</v>
      </c>
      <c r="AF988" s="2000" t="s">
        <v>24045</v>
      </c>
      <c r="AG988" s="2001" t="s">
        <v>24044</v>
      </c>
      <c r="AH988" s="754" t="s">
        <v>4945</v>
      </c>
      <c r="AI988" s="1996">
        <v>0.87</v>
      </c>
      <c r="AJ988" s="831">
        <v>4</v>
      </c>
      <c r="AK988" s="430">
        <f>AJ988*AI988/365</f>
        <v>9.5342465753424661E-3</v>
      </c>
      <c r="AL988" s="430">
        <v>0</v>
      </c>
      <c r="AM988" s="430">
        <f>SUM(AK988:AL988)</f>
        <v>9.5342465753424661E-3</v>
      </c>
      <c r="AN988" s="430"/>
      <c r="AO988" s="430"/>
      <c r="AP988" s="430"/>
      <c r="AQ988" s="830"/>
      <c r="AR988" s="484"/>
      <c r="AS988" s="786"/>
      <c r="AT988" s="782"/>
      <c r="AU988" s="1015"/>
      <c r="AV988" s="787"/>
      <c r="AW988" s="782"/>
      <c r="AX988" s="1202" t="s">
        <v>24050</v>
      </c>
      <c r="AY988" s="2401"/>
    </row>
    <row r="989" spans="1:52" s="1099" customFormat="1" ht="15.95" customHeight="1" x14ac:dyDescent="0.25">
      <c r="A989" s="781"/>
      <c r="B989" s="782"/>
      <c r="C989" s="1314"/>
      <c r="D989" s="782"/>
      <c r="E989" s="1015"/>
      <c r="F989" s="1015"/>
      <c r="G989" s="782"/>
      <c r="H989" s="1015"/>
      <c r="I989" s="782"/>
      <c r="J989" s="1015"/>
      <c r="K989" s="1015"/>
      <c r="L989" s="1015"/>
      <c r="M989" s="1015"/>
      <c r="N989" s="1315"/>
      <c r="O989" s="1315"/>
      <c r="P989" s="1315"/>
      <c r="Q989" s="1316"/>
      <c r="R989" s="783"/>
      <c r="S989" s="1195"/>
      <c r="T989" s="783"/>
      <c r="U989" s="1195"/>
      <c r="V989" s="783"/>
      <c r="W989" s="783"/>
      <c r="X989" s="783"/>
      <c r="Y989" s="88" t="s">
        <v>230</v>
      </c>
      <c r="Z989" s="88" t="s">
        <v>230</v>
      </c>
      <c r="AA989" s="90" t="s">
        <v>230</v>
      </c>
      <c r="AB989" s="88" t="s">
        <v>230</v>
      </c>
      <c r="AC989" s="88" t="s">
        <v>230</v>
      </c>
      <c r="AD989" s="88" t="s">
        <v>230</v>
      </c>
      <c r="AE989" s="1043" t="s">
        <v>24079</v>
      </c>
      <c r="AF989" s="2000" t="s">
        <v>24047</v>
      </c>
      <c r="AG989" s="2001" t="s">
        <v>24046</v>
      </c>
      <c r="AH989" s="754" t="s">
        <v>4948</v>
      </c>
      <c r="AI989" s="1996">
        <v>1.1399999999999999</v>
      </c>
      <c r="AJ989" s="1996">
        <v>6</v>
      </c>
      <c r="AK989" s="430">
        <f>AJ989*AI989/365</f>
        <v>1.873972602739726E-2</v>
      </c>
      <c r="AL989" s="430">
        <v>0</v>
      </c>
      <c r="AM989" s="430">
        <f>SUM(AK989:AL989)</f>
        <v>1.873972602739726E-2</v>
      </c>
      <c r="AN989" s="430"/>
      <c r="AO989" s="430"/>
      <c r="AP989" s="430"/>
      <c r="AQ989" s="830"/>
      <c r="AR989" s="484"/>
      <c r="AS989" s="786"/>
      <c r="AT989" s="782"/>
      <c r="AU989" s="1015"/>
      <c r="AV989" s="787"/>
      <c r="AW989" s="782"/>
      <c r="AX989" s="1202" t="s">
        <v>24050</v>
      </c>
      <c r="AY989" s="2401"/>
    </row>
    <row r="990" spans="1:52" s="1099" customFormat="1" ht="15.95" customHeight="1" x14ac:dyDescent="0.25">
      <c r="A990" s="781"/>
      <c r="B990" s="782"/>
      <c r="C990" s="1314"/>
      <c r="D990" s="782"/>
      <c r="E990" s="1015"/>
      <c r="F990" s="1015"/>
      <c r="G990" s="782"/>
      <c r="H990" s="1015"/>
      <c r="I990" s="782"/>
      <c r="J990" s="1015"/>
      <c r="K990" s="1015"/>
      <c r="L990" s="1015"/>
      <c r="M990" s="1015"/>
      <c r="N990" s="1315"/>
      <c r="O990" s="1315"/>
      <c r="P990" s="1315"/>
      <c r="Q990" s="1316"/>
      <c r="R990" s="783"/>
      <c r="S990" s="1195"/>
      <c r="T990" s="783"/>
      <c r="U990" s="1195"/>
      <c r="V990" s="783"/>
      <c r="W990" s="783"/>
      <c r="X990" s="783"/>
      <c r="Y990" s="88" t="s">
        <v>230</v>
      </c>
      <c r="Z990" s="88" t="s">
        <v>230</v>
      </c>
      <c r="AA990" s="90" t="s">
        <v>230</v>
      </c>
      <c r="AB990" s="88" t="s">
        <v>230</v>
      </c>
      <c r="AC990" s="88" t="s">
        <v>230</v>
      </c>
      <c r="AD990" s="88" t="s">
        <v>230</v>
      </c>
      <c r="AE990" s="1043" t="s">
        <v>24080</v>
      </c>
      <c r="AF990" s="2000" t="s">
        <v>24048</v>
      </c>
      <c r="AG990" s="2001" t="s">
        <v>23318</v>
      </c>
      <c r="AH990" s="2000" t="s">
        <v>260</v>
      </c>
      <c r="AI990" s="1997">
        <v>0.85</v>
      </c>
      <c r="AJ990" s="1091">
        <v>50</v>
      </c>
      <c r="AK990" s="430">
        <f t="shared" ref="AK990:AK991" si="94">AJ990*AI990/365</f>
        <v>0.11643835616438356</v>
      </c>
      <c r="AL990" s="430">
        <v>0</v>
      </c>
      <c r="AM990" s="430">
        <f t="shared" ref="AM990:AM991" si="95">SUM(AK990:AL990)</f>
        <v>0.11643835616438356</v>
      </c>
      <c r="AN990" s="430"/>
      <c r="AO990" s="430"/>
      <c r="AP990" s="430"/>
      <c r="AQ990" s="830"/>
      <c r="AR990" s="484"/>
      <c r="AS990" s="786"/>
      <c r="AT990" s="782"/>
      <c r="AU990" s="1015"/>
      <c r="AV990" s="787"/>
      <c r="AW990" s="782"/>
      <c r="AX990" s="1202" t="s">
        <v>24050</v>
      </c>
      <c r="AY990" s="2401"/>
    </row>
    <row r="991" spans="1:52" s="1099" customFormat="1" ht="15.95" customHeight="1" x14ac:dyDescent="0.25">
      <c r="A991" s="781"/>
      <c r="B991" s="782"/>
      <c r="C991" s="1314"/>
      <c r="D991" s="782"/>
      <c r="E991" s="1015"/>
      <c r="F991" s="1015"/>
      <c r="G991" s="782"/>
      <c r="H991" s="1015"/>
      <c r="I991" s="782"/>
      <c r="J991" s="1015"/>
      <c r="K991" s="1015"/>
      <c r="L991" s="1015"/>
      <c r="M991" s="1015"/>
      <c r="N991" s="1315"/>
      <c r="O991" s="1315"/>
      <c r="P991" s="1315"/>
      <c r="Q991" s="1316"/>
      <c r="R991" s="783"/>
      <c r="S991" s="1195"/>
      <c r="T991" s="783"/>
      <c r="U991" s="1195"/>
      <c r="V991" s="783"/>
      <c r="W991" s="783"/>
      <c r="X991" s="783"/>
      <c r="Y991" s="88" t="s">
        <v>230</v>
      </c>
      <c r="Z991" s="88" t="s">
        <v>230</v>
      </c>
      <c r="AA991" s="90" t="s">
        <v>230</v>
      </c>
      <c r="AB991" s="88" t="s">
        <v>230</v>
      </c>
      <c r="AC991" s="88" t="s">
        <v>230</v>
      </c>
      <c r="AD991" s="88" t="s">
        <v>230</v>
      </c>
      <c r="AE991" s="1015" t="s">
        <v>24081</v>
      </c>
      <c r="AF991" s="782" t="s">
        <v>24049</v>
      </c>
      <c r="AG991" s="1999" t="s">
        <v>23319</v>
      </c>
      <c r="AH991" s="782" t="s">
        <v>260</v>
      </c>
      <c r="AI991" s="1997">
        <v>0.85</v>
      </c>
      <c r="AJ991" s="1316">
        <v>50</v>
      </c>
      <c r="AK991" s="430">
        <f t="shared" si="94"/>
        <v>0.11643835616438356</v>
      </c>
      <c r="AL991" s="430">
        <v>0</v>
      </c>
      <c r="AM991" s="430">
        <f t="shared" si="95"/>
        <v>0.11643835616438356</v>
      </c>
      <c r="AN991" s="430"/>
      <c r="AO991" s="430"/>
      <c r="AP991" s="430"/>
      <c r="AQ991" s="830"/>
      <c r="AR991" s="484"/>
      <c r="AS991" s="786"/>
      <c r="AT991" s="782"/>
      <c r="AU991" s="1015"/>
      <c r="AV991" s="787"/>
      <c r="AW991" s="782"/>
      <c r="AX991" s="2162" t="s">
        <v>24050</v>
      </c>
      <c r="AY991" s="2401"/>
    </row>
    <row r="992" spans="1:52" s="55" customFormat="1" ht="15.95" customHeight="1" x14ac:dyDescent="0.25">
      <c r="A992" s="182">
        <v>156</v>
      </c>
      <c r="B992" s="170" t="s">
        <v>55</v>
      </c>
      <c r="C992" s="989" t="s">
        <v>59</v>
      </c>
      <c r="D992" s="166" t="s">
        <v>10</v>
      </c>
      <c r="E992" s="198" t="s">
        <v>1889</v>
      </c>
      <c r="F992" s="198" t="s">
        <v>1890</v>
      </c>
      <c r="G992" s="166"/>
      <c r="H992" s="166" t="s">
        <v>219</v>
      </c>
      <c r="I992" s="166" t="s">
        <v>220</v>
      </c>
      <c r="J992" s="166" t="s">
        <v>221</v>
      </c>
      <c r="K992" s="198" t="s">
        <v>222</v>
      </c>
      <c r="L992" s="198" t="s">
        <v>221</v>
      </c>
      <c r="M992" s="198" t="s">
        <v>879</v>
      </c>
      <c r="N992" s="199">
        <v>4.5</v>
      </c>
      <c r="O992" s="199">
        <v>1.5</v>
      </c>
      <c r="P992" s="199">
        <f>N992*O992</f>
        <v>6.75</v>
      </c>
      <c r="Q992" s="1012">
        <v>4</v>
      </c>
      <c r="R992" s="184"/>
      <c r="S992" s="223">
        <v>1</v>
      </c>
      <c r="T992" s="183"/>
      <c r="U992" s="223">
        <v>0</v>
      </c>
      <c r="V992" s="183"/>
      <c r="W992" s="183"/>
      <c r="X992" s="183">
        <v>1</v>
      </c>
      <c r="Y992" s="166" t="s">
        <v>62</v>
      </c>
      <c r="Z992" s="170" t="s">
        <v>224</v>
      </c>
      <c r="AA992" s="197" t="s">
        <v>225</v>
      </c>
      <c r="AB992" s="166" t="s">
        <v>1789</v>
      </c>
      <c r="AC992" s="166" t="s">
        <v>1790</v>
      </c>
      <c r="AD992" s="673" t="s">
        <v>1791</v>
      </c>
      <c r="AE992" s="198" t="s">
        <v>1881</v>
      </c>
      <c r="AF992" s="166" t="s">
        <v>434</v>
      </c>
      <c r="AG992" s="165" t="s">
        <v>230</v>
      </c>
      <c r="AH992" s="203" t="s">
        <v>59</v>
      </c>
      <c r="AI992" s="167">
        <v>0.114</v>
      </c>
      <c r="AJ992" s="221">
        <v>1650.5</v>
      </c>
      <c r="AK992" s="167">
        <v>0.39340684931506842</v>
      </c>
      <c r="AL992" s="167">
        <v>0.12209178082191781</v>
      </c>
      <c r="AM992" s="187">
        <f>AK992+AL992</f>
        <v>0.51549863013698627</v>
      </c>
      <c r="AN992" s="167">
        <f>SUM(AK992:AK996)</f>
        <v>1.1105252054794519</v>
      </c>
      <c r="AO992" s="167">
        <f>SUM(AL992:AL996)</f>
        <v>0.34464575342465753</v>
      </c>
      <c r="AP992" s="167">
        <f>AN992+AO992</f>
        <v>1.4551709589041093</v>
      </c>
      <c r="AQ992" s="167">
        <f>AP992*30</f>
        <v>43.65512876712328</v>
      </c>
      <c r="AR992" s="193" t="s">
        <v>231</v>
      </c>
      <c r="AS992" s="194" t="s">
        <v>431</v>
      </c>
      <c r="AT992" s="166" t="s">
        <v>232</v>
      </c>
      <c r="AU992" s="198" t="s">
        <v>59</v>
      </c>
      <c r="AV992" s="679" t="s">
        <v>1891</v>
      </c>
      <c r="AW992" s="166" t="s">
        <v>234</v>
      </c>
      <c r="AX992" s="2119"/>
      <c r="AY992" s="2391"/>
    </row>
    <row r="993" spans="1:52" s="8" customFormat="1" ht="15.95" customHeight="1" x14ac:dyDescent="0.25">
      <c r="A993" s="112"/>
      <c r="B993" s="113"/>
      <c r="C993" s="992"/>
      <c r="D993" s="113"/>
      <c r="E993" s="130"/>
      <c r="F993" s="130"/>
      <c r="G993" s="113"/>
      <c r="H993" s="130"/>
      <c r="I993" s="113"/>
      <c r="J993" s="130"/>
      <c r="K993" s="130"/>
      <c r="L993" s="130"/>
      <c r="M993" s="130"/>
      <c r="N993" s="329"/>
      <c r="O993" s="329"/>
      <c r="P993" s="329"/>
      <c r="Q993" s="1071"/>
      <c r="R993" s="114"/>
      <c r="S993" s="131"/>
      <c r="T993" s="114"/>
      <c r="U993" s="131"/>
      <c r="V993" s="114"/>
      <c r="W993" s="114"/>
      <c r="X993" s="114"/>
      <c r="Y993" s="113" t="s">
        <v>230</v>
      </c>
      <c r="Z993" s="113" t="s">
        <v>230</v>
      </c>
      <c r="AA993" s="132" t="s">
        <v>230</v>
      </c>
      <c r="AB993" s="113" t="s">
        <v>230</v>
      </c>
      <c r="AC993" s="113" t="s">
        <v>230</v>
      </c>
      <c r="AD993" s="113" t="s">
        <v>230</v>
      </c>
      <c r="AE993" s="130" t="s">
        <v>1881</v>
      </c>
      <c r="AF993" s="113" t="s">
        <v>265</v>
      </c>
      <c r="AG993" s="115" t="s">
        <v>230</v>
      </c>
      <c r="AH993" s="132" t="s">
        <v>59</v>
      </c>
      <c r="AI993" s="116">
        <v>0.114</v>
      </c>
      <c r="AJ993" s="137">
        <v>363.2</v>
      </c>
      <c r="AK993" s="116">
        <v>8.6570958904109582E-2</v>
      </c>
      <c r="AL993" s="116">
        <v>2.6866849315068494E-2</v>
      </c>
      <c r="AM993" s="119">
        <v>0.11343780821917808</v>
      </c>
      <c r="AN993" s="116"/>
      <c r="AO993" s="116"/>
      <c r="AP993" s="116"/>
      <c r="AQ993" s="367"/>
      <c r="AR993" s="42"/>
      <c r="AS993" s="43"/>
      <c r="AT993" s="113"/>
      <c r="AU993" s="130"/>
      <c r="AV993" s="44"/>
      <c r="AW993" s="113"/>
      <c r="AX993" s="113"/>
      <c r="AY993" s="2391"/>
    </row>
    <row r="994" spans="1:52" s="8" customFormat="1" ht="15.95" customHeight="1" x14ac:dyDescent="0.25">
      <c r="A994" s="36"/>
      <c r="B994" s="1029"/>
      <c r="C994" s="990"/>
      <c r="D994" s="1029"/>
      <c r="E994" s="5"/>
      <c r="F994" s="5"/>
      <c r="G994" s="1029"/>
      <c r="H994" s="5"/>
      <c r="I994" s="1029"/>
      <c r="J994" s="5"/>
      <c r="K994" s="5"/>
      <c r="L994" s="5"/>
      <c r="M994" s="5"/>
      <c r="N994" s="328"/>
      <c r="O994" s="328"/>
      <c r="P994" s="328"/>
      <c r="Q994" s="1056"/>
      <c r="R994" s="448"/>
      <c r="S994" s="61"/>
      <c r="T994" s="448"/>
      <c r="U994" s="61"/>
      <c r="V994" s="448"/>
      <c r="W994" s="448"/>
      <c r="X994" s="448"/>
      <c r="Y994" s="1029" t="s">
        <v>230</v>
      </c>
      <c r="Z994" s="1029" t="s">
        <v>230</v>
      </c>
      <c r="AA994" s="1" t="s">
        <v>230</v>
      </c>
      <c r="AB994" s="1029" t="s">
        <v>230</v>
      </c>
      <c r="AC994" s="1029" t="s">
        <v>230</v>
      </c>
      <c r="AD994" s="1029" t="s">
        <v>230</v>
      </c>
      <c r="AE994" s="5" t="s">
        <v>1892</v>
      </c>
      <c r="AF994" s="1029" t="s">
        <v>1893</v>
      </c>
      <c r="AG994" s="39" t="s">
        <v>230</v>
      </c>
      <c r="AH994" s="1" t="s">
        <v>59</v>
      </c>
      <c r="AI994" s="40">
        <v>0.114</v>
      </c>
      <c r="AJ994" s="57">
        <v>886.9</v>
      </c>
      <c r="AK994" s="40">
        <v>0.2113980821917808</v>
      </c>
      <c r="AL994" s="40">
        <v>6.5606301369863021E-2</v>
      </c>
      <c r="AM994" s="41">
        <v>0.27700438356164381</v>
      </c>
      <c r="AN994" s="40"/>
      <c r="AO994" s="40"/>
      <c r="AP994" s="40"/>
      <c r="AQ994" s="1644"/>
      <c r="AR994" s="1034"/>
      <c r="AS994" s="45"/>
      <c r="AT994" s="1029"/>
      <c r="AU994" s="5"/>
      <c r="AV994" s="46"/>
      <c r="AW994" s="1029"/>
      <c r="AX994" s="1029"/>
      <c r="AY994" s="2391"/>
    </row>
    <row r="995" spans="1:52" s="8" customFormat="1" ht="15.95" customHeight="1" x14ac:dyDescent="0.25">
      <c r="A995" s="36"/>
      <c r="B995" s="1029"/>
      <c r="C995" s="990"/>
      <c r="D995" s="1029"/>
      <c r="E995" s="5"/>
      <c r="F995" s="5"/>
      <c r="G995" s="1029"/>
      <c r="H995" s="5"/>
      <c r="I995" s="1029"/>
      <c r="J995" s="5"/>
      <c r="K995" s="5"/>
      <c r="L995" s="5"/>
      <c r="M995" s="5"/>
      <c r="N995" s="328"/>
      <c r="O995" s="328"/>
      <c r="P995" s="328"/>
      <c r="Q995" s="1056"/>
      <c r="R995" s="448"/>
      <c r="S995" s="61"/>
      <c r="T995" s="448"/>
      <c r="U995" s="61"/>
      <c r="V995" s="448"/>
      <c r="W995" s="448"/>
      <c r="X995" s="448"/>
      <c r="Y995" s="1029" t="s">
        <v>230</v>
      </c>
      <c r="Z995" s="1029" t="s">
        <v>230</v>
      </c>
      <c r="AA995" s="1" t="s">
        <v>230</v>
      </c>
      <c r="AB995" s="1029" t="s">
        <v>230</v>
      </c>
      <c r="AC995" s="1029" t="s">
        <v>230</v>
      </c>
      <c r="AD995" s="1029" t="s">
        <v>230</v>
      </c>
      <c r="AE995" s="5" t="s">
        <v>1892</v>
      </c>
      <c r="AF995" s="1029" t="s">
        <v>1894</v>
      </c>
      <c r="AG995" s="39" t="s">
        <v>230</v>
      </c>
      <c r="AH995" s="1" t="s">
        <v>59</v>
      </c>
      <c r="AI995" s="40">
        <v>0.114</v>
      </c>
      <c r="AJ995" s="57">
        <v>885.7</v>
      </c>
      <c r="AK995" s="40">
        <v>0.21111205479452053</v>
      </c>
      <c r="AL995" s="40">
        <v>6.5517534246575346E-2</v>
      </c>
      <c r="AM995" s="41">
        <v>0.27662958904109586</v>
      </c>
      <c r="AN995" s="40"/>
      <c r="AO995" s="40"/>
      <c r="AP995" s="40"/>
      <c r="AQ995" s="1644"/>
      <c r="AR995" s="1034"/>
      <c r="AS995" s="45"/>
      <c r="AT995" s="1029"/>
      <c r="AU995" s="5"/>
      <c r="AV995" s="46"/>
      <c r="AW995" s="1029"/>
      <c r="AX995" s="1029"/>
      <c r="AY995" s="2391"/>
    </row>
    <row r="996" spans="1:52" s="8" customFormat="1" ht="15.95" customHeight="1" x14ac:dyDescent="0.25">
      <c r="A996" s="93"/>
      <c r="B996" s="88"/>
      <c r="C996" s="993"/>
      <c r="D996" s="88"/>
      <c r="E996" s="103"/>
      <c r="F996" s="103"/>
      <c r="G996" s="88"/>
      <c r="H996" s="103"/>
      <c r="I996" s="88"/>
      <c r="J996" s="103"/>
      <c r="K996" s="103"/>
      <c r="L996" s="103"/>
      <c r="M996" s="103"/>
      <c r="N996" s="330"/>
      <c r="O996" s="330"/>
      <c r="P996" s="330"/>
      <c r="Q996" s="106"/>
      <c r="R996" s="94"/>
      <c r="S996" s="104"/>
      <c r="T996" s="94"/>
      <c r="U996" s="104"/>
      <c r="V996" s="94"/>
      <c r="W996" s="94"/>
      <c r="X996" s="94"/>
      <c r="Y996" s="88" t="s">
        <v>230</v>
      </c>
      <c r="Z996" s="88" t="s">
        <v>230</v>
      </c>
      <c r="AA996" s="90" t="s">
        <v>230</v>
      </c>
      <c r="AB996" s="88" t="s">
        <v>230</v>
      </c>
      <c r="AC996" s="88" t="s">
        <v>230</v>
      </c>
      <c r="AD996" s="88" t="s">
        <v>230</v>
      </c>
      <c r="AE996" s="103" t="s">
        <v>1892</v>
      </c>
      <c r="AF996" s="88" t="s">
        <v>336</v>
      </c>
      <c r="AG996" s="95" t="s">
        <v>230</v>
      </c>
      <c r="AH996" s="90" t="s">
        <v>59</v>
      </c>
      <c r="AI996" s="98">
        <v>0.114</v>
      </c>
      <c r="AJ996" s="105">
        <v>872.8</v>
      </c>
      <c r="AK996" s="98">
        <v>0.20803726027397257</v>
      </c>
      <c r="AL996" s="98">
        <v>6.4563287671232872E-2</v>
      </c>
      <c r="AM996" s="96">
        <v>0.27260054794520544</v>
      </c>
      <c r="AN996" s="98"/>
      <c r="AO996" s="98"/>
      <c r="AP996" s="98"/>
      <c r="AQ996" s="368"/>
      <c r="AR996" s="47"/>
      <c r="AS996" s="48"/>
      <c r="AT996" s="88"/>
      <c r="AU996" s="103"/>
      <c r="AV996" s="52"/>
      <c r="AW996" s="88"/>
      <c r="AX996" s="88"/>
      <c r="AY996" s="2391"/>
    </row>
    <row r="997" spans="1:52" s="1395" customFormat="1" ht="15.95" customHeight="1" x14ac:dyDescent="0.2">
      <c r="A997" s="353">
        <v>157</v>
      </c>
      <c r="B997" s="366" t="s">
        <v>55</v>
      </c>
      <c r="C997" s="991" t="s">
        <v>59</v>
      </c>
      <c r="D997" s="354" t="s">
        <v>16238</v>
      </c>
      <c r="E997" s="272" t="s">
        <v>16239</v>
      </c>
      <c r="F997" s="272" t="s">
        <v>16240</v>
      </c>
      <c r="G997" s="354"/>
      <c r="H997" s="354" t="s">
        <v>317</v>
      </c>
      <c r="I997" s="354" t="s">
        <v>220</v>
      </c>
      <c r="J997" s="354" t="s">
        <v>221</v>
      </c>
      <c r="K997" s="272" t="s">
        <v>222</v>
      </c>
      <c r="L997" s="272" t="s">
        <v>221</v>
      </c>
      <c r="M997" s="272" t="s">
        <v>879</v>
      </c>
      <c r="N997" s="440">
        <v>6</v>
      </c>
      <c r="O997" s="440">
        <v>2</v>
      </c>
      <c r="P997" s="440">
        <v>12</v>
      </c>
      <c r="Q997" s="1010">
        <v>2</v>
      </c>
      <c r="R997" s="503"/>
      <c r="S997" s="505">
        <v>2</v>
      </c>
      <c r="T997" s="357"/>
      <c r="U997" s="505">
        <v>0</v>
      </c>
      <c r="V997" s="357"/>
      <c r="W997" s="357"/>
      <c r="X997" s="357"/>
      <c r="Y997" s="354" t="s">
        <v>62</v>
      </c>
      <c r="Z997" s="366" t="s">
        <v>224</v>
      </c>
      <c r="AA997" s="762" t="s">
        <v>225</v>
      </c>
      <c r="AB997" s="354" t="s">
        <v>1789</v>
      </c>
      <c r="AC997" s="354" t="s">
        <v>1790</v>
      </c>
      <c r="AD997" s="925" t="s">
        <v>1791</v>
      </c>
      <c r="AE997" s="354" t="s">
        <v>1895</v>
      </c>
      <c r="AF997" s="354" t="s">
        <v>528</v>
      </c>
      <c r="AG997" s="358" t="s">
        <v>230</v>
      </c>
      <c r="AH997" s="443" t="s">
        <v>59</v>
      </c>
      <c r="AI997" s="359">
        <v>0.114</v>
      </c>
      <c r="AJ997" s="459">
        <v>808.4</v>
      </c>
      <c r="AK997" s="359">
        <v>0.19268712328767124</v>
      </c>
      <c r="AL997" s="359">
        <v>5.9799452054794519E-2</v>
      </c>
      <c r="AM997" s="361">
        <f>AK997+AL997</f>
        <v>0.25248657534246577</v>
      </c>
      <c r="AN997" s="359">
        <f>SUM(AK997:AK1005)</f>
        <v>1.2497073972602739</v>
      </c>
      <c r="AO997" s="359">
        <f>SUM(AL997:AL1006)</f>
        <v>0.36051287671232873</v>
      </c>
      <c r="AP997" s="359">
        <f>SUM(AM997:AM1005)</f>
        <v>1.6102202739726026</v>
      </c>
      <c r="AQ997" s="359">
        <f>AP997*30</f>
        <v>48.306608219178081</v>
      </c>
      <c r="AR997" s="362" t="s">
        <v>231</v>
      </c>
      <c r="AS997" s="363" t="s">
        <v>431</v>
      </c>
      <c r="AT997" s="354" t="s">
        <v>232</v>
      </c>
      <c r="AU997" s="272" t="s">
        <v>59</v>
      </c>
      <c r="AV997" s="923" t="s">
        <v>1896</v>
      </c>
      <c r="AW997" s="354" t="s">
        <v>234</v>
      </c>
      <c r="AX997" s="447" t="s">
        <v>25367</v>
      </c>
      <c r="AY997" s="2401"/>
      <c r="AZ997" s="778" t="s">
        <v>20263</v>
      </c>
    </row>
    <row r="998" spans="1:52" s="8" customFormat="1" ht="15.95" customHeight="1" x14ac:dyDescent="0.25">
      <c r="A998" s="112"/>
      <c r="B998" s="113"/>
      <c r="C998" s="992"/>
      <c r="D998" s="113"/>
      <c r="E998" s="130"/>
      <c r="F998" s="130"/>
      <c r="G998" s="113"/>
      <c r="H998" s="130"/>
      <c r="I998" s="113"/>
      <c r="J998" s="130"/>
      <c r="K998" s="130"/>
      <c r="L998" s="130"/>
      <c r="M998" s="130"/>
      <c r="N998" s="329"/>
      <c r="O998" s="329"/>
      <c r="P998" s="329"/>
      <c r="Q998" s="1071"/>
      <c r="R998" s="114"/>
      <c r="S998" s="131"/>
      <c r="T998" s="114"/>
      <c r="U998" s="131"/>
      <c r="V998" s="114"/>
      <c r="W998" s="114"/>
      <c r="X998" s="114"/>
      <c r="Y998" s="113" t="s">
        <v>230</v>
      </c>
      <c r="Z998" s="113" t="s">
        <v>230</v>
      </c>
      <c r="AA998" s="132" t="s">
        <v>230</v>
      </c>
      <c r="AB998" s="113" t="s">
        <v>230</v>
      </c>
      <c r="AC998" s="113" t="s">
        <v>230</v>
      </c>
      <c r="AD998" s="113" t="s">
        <v>230</v>
      </c>
      <c r="AE998" s="113" t="s">
        <v>1895</v>
      </c>
      <c r="AF998" s="113" t="s">
        <v>286</v>
      </c>
      <c r="AG998" s="115" t="s">
        <v>230</v>
      </c>
      <c r="AH998" s="132" t="s">
        <v>59</v>
      </c>
      <c r="AI998" s="116">
        <v>0.114</v>
      </c>
      <c r="AJ998" s="137">
        <v>762.9</v>
      </c>
      <c r="AK998" s="116">
        <v>0.18184191780821918</v>
      </c>
      <c r="AL998" s="116">
        <v>5.6433698630136982E-2</v>
      </c>
      <c r="AM998" s="119">
        <v>0.23827561643835615</v>
      </c>
      <c r="AN998" s="116"/>
      <c r="AO998" s="116"/>
      <c r="AP998" s="116"/>
      <c r="AQ998" s="367"/>
      <c r="AR998" s="42"/>
      <c r="AS998" s="43"/>
      <c r="AT998" s="113"/>
      <c r="AU998" s="130"/>
      <c r="AV998" s="44"/>
      <c r="AW998" s="113"/>
      <c r="AX998" s="113"/>
      <c r="AY998" s="2391"/>
    </row>
    <row r="999" spans="1:52" s="8" customFormat="1" ht="15.95" customHeight="1" x14ac:dyDescent="0.25">
      <c r="A999" s="36"/>
      <c r="B999" s="1029"/>
      <c r="C999" s="990"/>
      <c r="D999" s="1029"/>
      <c r="E999" s="5"/>
      <c r="F999" s="5"/>
      <c r="G999" s="1029"/>
      <c r="H999" s="5"/>
      <c r="I999" s="1029"/>
      <c r="J999" s="5"/>
      <c r="K999" s="5"/>
      <c r="L999" s="5"/>
      <c r="M999" s="5"/>
      <c r="N999" s="328"/>
      <c r="O999" s="328"/>
      <c r="P999" s="328"/>
      <c r="Q999" s="1056"/>
      <c r="R999" s="448"/>
      <c r="S999" s="61"/>
      <c r="T999" s="448"/>
      <c r="U999" s="61"/>
      <c r="V999" s="448"/>
      <c r="W999" s="448"/>
      <c r="X999" s="448"/>
      <c r="Y999" s="1029" t="s">
        <v>230</v>
      </c>
      <c r="Z999" s="1029" t="s">
        <v>230</v>
      </c>
      <c r="AA999" s="1" t="s">
        <v>230</v>
      </c>
      <c r="AB999" s="1029" t="s">
        <v>230</v>
      </c>
      <c r="AC999" s="1029" t="s">
        <v>230</v>
      </c>
      <c r="AD999" s="1029" t="s">
        <v>230</v>
      </c>
      <c r="AE999" s="1029" t="s">
        <v>1895</v>
      </c>
      <c r="AF999" s="1029" t="s">
        <v>346</v>
      </c>
      <c r="AG999" s="39" t="s">
        <v>230</v>
      </c>
      <c r="AH999" s="1" t="s">
        <v>59</v>
      </c>
      <c r="AI999" s="40">
        <v>0.114</v>
      </c>
      <c r="AJ999" s="57">
        <v>761.4</v>
      </c>
      <c r="AK999" s="40">
        <v>0.18148438356164384</v>
      </c>
      <c r="AL999" s="40">
        <v>5.6322739726027402E-2</v>
      </c>
      <c r="AM999" s="41">
        <v>0.23780712328767123</v>
      </c>
      <c r="AN999" s="40"/>
      <c r="AO999" s="40"/>
      <c r="AP999" s="40"/>
      <c r="AQ999" s="1644"/>
      <c r="AR999" s="1034"/>
      <c r="AS999" s="45"/>
      <c r="AT999" s="1029"/>
      <c r="AU999" s="5"/>
      <c r="AV999" s="46"/>
      <c r="AW999" s="1029"/>
      <c r="AX999" s="1029"/>
      <c r="AY999" s="2391"/>
    </row>
    <row r="1000" spans="1:52" s="8" customFormat="1" ht="15.95" customHeight="1" x14ac:dyDescent="0.25">
      <c r="A1000" s="36"/>
      <c r="B1000" s="1029"/>
      <c r="C1000" s="990"/>
      <c r="D1000" s="1029"/>
      <c r="E1000" s="5"/>
      <c r="F1000" s="5"/>
      <c r="G1000" s="1029"/>
      <c r="H1000" s="5"/>
      <c r="I1000" s="1029"/>
      <c r="J1000" s="5"/>
      <c r="K1000" s="5"/>
      <c r="L1000" s="5"/>
      <c r="M1000" s="5"/>
      <c r="N1000" s="328"/>
      <c r="O1000" s="328"/>
      <c r="P1000" s="328"/>
      <c r="Q1000" s="1056"/>
      <c r="R1000" s="448"/>
      <c r="S1000" s="61"/>
      <c r="T1000" s="448"/>
      <c r="U1000" s="61"/>
      <c r="V1000" s="448"/>
      <c r="W1000" s="448"/>
      <c r="X1000" s="448"/>
      <c r="Y1000" s="1029" t="s">
        <v>230</v>
      </c>
      <c r="Z1000" s="1029" t="s">
        <v>230</v>
      </c>
      <c r="AA1000" s="1" t="s">
        <v>230</v>
      </c>
      <c r="AB1000" s="1029" t="s">
        <v>230</v>
      </c>
      <c r="AC1000" s="1029" t="s">
        <v>230</v>
      </c>
      <c r="AD1000" s="1029" t="s">
        <v>230</v>
      </c>
      <c r="AE1000" s="1029" t="s">
        <v>1895</v>
      </c>
      <c r="AF1000" s="1029" t="s">
        <v>347</v>
      </c>
      <c r="AG1000" s="39" t="s">
        <v>230</v>
      </c>
      <c r="AH1000" s="1" t="s">
        <v>59</v>
      </c>
      <c r="AI1000" s="40">
        <v>0.114</v>
      </c>
      <c r="AJ1000" s="57">
        <v>440.6</v>
      </c>
      <c r="AK1000" s="40">
        <v>0.10501972602739726</v>
      </c>
      <c r="AL1000" s="40">
        <v>3.2592328767123285E-2</v>
      </c>
      <c r="AM1000" s="41">
        <v>0.13761205479452054</v>
      </c>
      <c r="AN1000" s="40"/>
      <c r="AO1000" s="40"/>
      <c r="AP1000" s="40"/>
      <c r="AQ1000" s="1644"/>
      <c r="AR1000" s="1034"/>
      <c r="AS1000" s="45"/>
      <c r="AT1000" s="1029"/>
      <c r="AU1000" s="5"/>
      <c r="AV1000" s="46"/>
      <c r="AW1000" s="1029"/>
      <c r="AX1000" s="1029"/>
      <c r="AY1000" s="2391"/>
    </row>
    <row r="1001" spans="1:52" s="8" customFormat="1" ht="15.95" customHeight="1" x14ac:dyDescent="0.25">
      <c r="A1001" s="36"/>
      <c r="B1001" s="1029"/>
      <c r="C1001" s="990"/>
      <c r="D1001" s="1029"/>
      <c r="E1001" s="5"/>
      <c r="F1001" s="5"/>
      <c r="G1001" s="1029"/>
      <c r="H1001" s="5"/>
      <c r="I1001" s="1029"/>
      <c r="J1001" s="5"/>
      <c r="K1001" s="5"/>
      <c r="L1001" s="5"/>
      <c r="M1001" s="5"/>
      <c r="N1001" s="328"/>
      <c r="O1001" s="328"/>
      <c r="P1001" s="328"/>
      <c r="Q1001" s="1056"/>
      <c r="R1001" s="448"/>
      <c r="S1001" s="61"/>
      <c r="T1001" s="448"/>
      <c r="U1001" s="61"/>
      <c r="V1001" s="448"/>
      <c r="W1001" s="448"/>
      <c r="X1001" s="448"/>
      <c r="Y1001" s="1029" t="s">
        <v>230</v>
      </c>
      <c r="Z1001" s="1029" t="s">
        <v>230</v>
      </c>
      <c r="AA1001" s="1" t="s">
        <v>230</v>
      </c>
      <c r="AB1001" s="1029" t="s">
        <v>230</v>
      </c>
      <c r="AC1001" s="1029" t="s">
        <v>230</v>
      </c>
      <c r="AD1001" s="1029" t="s">
        <v>230</v>
      </c>
      <c r="AE1001" s="1029" t="s">
        <v>1895</v>
      </c>
      <c r="AF1001" s="1029" t="s">
        <v>1897</v>
      </c>
      <c r="AG1001" s="39" t="s">
        <v>230</v>
      </c>
      <c r="AH1001" s="1" t="s">
        <v>59</v>
      </c>
      <c r="AI1001" s="40">
        <v>0.114</v>
      </c>
      <c r="AJ1001" s="57">
        <v>756.4</v>
      </c>
      <c r="AK1001" s="40">
        <v>0.18029260273972603</v>
      </c>
      <c r="AL1001" s="40">
        <v>5.5952876712328764E-2</v>
      </c>
      <c r="AM1001" s="41">
        <v>0.23624547945205479</v>
      </c>
      <c r="AN1001" s="40"/>
      <c r="AO1001" s="40"/>
      <c r="AP1001" s="40"/>
      <c r="AQ1001" s="1644"/>
      <c r="AR1001" s="1034"/>
      <c r="AS1001" s="45"/>
      <c r="AT1001" s="1029"/>
      <c r="AU1001" s="5"/>
      <c r="AV1001" s="46"/>
      <c r="AW1001" s="1029"/>
      <c r="AX1001" s="1029"/>
      <c r="AY1001" s="2391"/>
    </row>
    <row r="1002" spans="1:52" s="8" customFormat="1" ht="15.95" customHeight="1" x14ac:dyDescent="0.25">
      <c r="A1002" s="36"/>
      <c r="B1002" s="1029"/>
      <c r="C1002" s="990"/>
      <c r="D1002" s="1029"/>
      <c r="E1002" s="5"/>
      <c r="F1002" s="5"/>
      <c r="G1002" s="1029"/>
      <c r="H1002" s="5"/>
      <c r="I1002" s="1029"/>
      <c r="J1002" s="5"/>
      <c r="K1002" s="5"/>
      <c r="L1002" s="5"/>
      <c r="M1002" s="5"/>
      <c r="N1002" s="328"/>
      <c r="O1002" s="328"/>
      <c r="P1002" s="328"/>
      <c r="Q1002" s="1056"/>
      <c r="R1002" s="448"/>
      <c r="S1002" s="61"/>
      <c r="T1002" s="448"/>
      <c r="U1002" s="61"/>
      <c r="V1002" s="448"/>
      <c r="W1002" s="448"/>
      <c r="X1002" s="448"/>
      <c r="Y1002" s="1029" t="s">
        <v>230</v>
      </c>
      <c r="Z1002" s="1029" t="s">
        <v>230</v>
      </c>
      <c r="AA1002" s="1" t="s">
        <v>230</v>
      </c>
      <c r="AB1002" s="1029" t="s">
        <v>230</v>
      </c>
      <c r="AC1002" s="1029" t="s">
        <v>230</v>
      </c>
      <c r="AD1002" s="1029" t="s">
        <v>230</v>
      </c>
      <c r="AE1002" s="1029" t="s">
        <v>1895</v>
      </c>
      <c r="AF1002" s="1029" t="s">
        <v>348</v>
      </c>
      <c r="AG1002" s="39" t="s">
        <v>230</v>
      </c>
      <c r="AH1002" s="1" t="s">
        <v>59</v>
      </c>
      <c r="AI1002" s="40">
        <v>0.114</v>
      </c>
      <c r="AJ1002" s="57">
        <v>669.1</v>
      </c>
      <c r="AK1002" s="40">
        <v>0.15948410958904111</v>
      </c>
      <c r="AL1002" s="40">
        <v>4.9495068493150683E-2</v>
      </c>
      <c r="AM1002" s="41">
        <v>0.2089791780821918</v>
      </c>
      <c r="AN1002" s="40"/>
      <c r="AO1002" s="40"/>
      <c r="AP1002" s="40"/>
      <c r="AQ1002" s="1644"/>
      <c r="AR1002" s="1034"/>
      <c r="AS1002" s="45"/>
      <c r="AT1002" s="1029"/>
      <c r="AU1002" s="5"/>
      <c r="AV1002" s="46"/>
      <c r="AW1002" s="1029"/>
      <c r="AX1002" s="1029"/>
      <c r="AY1002" s="2391"/>
    </row>
    <row r="1003" spans="1:52" s="8" customFormat="1" ht="15.95" customHeight="1" x14ac:dyDescent="0.25">
      <c r="A1003" s="36"/>
      <c r="B1003" s="1029"/>
      <c r="C1003" s="990"/>
      <c r="D1003" s="1029"/>
      <c r="E1003" s="5"/>
      <c r="F1003" s="5"/>
      <c r="G1003" s="1029"/>
      <c r="H1003" s="5"/>
      <c r="I1003" s="1029"/>
      <c r="J1003" s="5"/>
      <c r="K1003" s="5"/>
      <c r="L1003" s="5"/>
      <c r="M1003" s="5"/>
      <c r="N1003" s="328"/>
      <c r="O1003" s="328"/>
      <c r="P1003" s="328"/>
      <c r="Q1003" s="1056"/>
      <c r="R1003" s="448"/>
      <c r="S1003" s="61"/>
      <c r="T1003" s="448"/>
      <c r="U1003" s="61"/>
      <c r="V1003" s="448"/>
      <c r="W1003" s="448"/>
      <c r="X1003" s="448"/>
      <c r="Y1003" s="1029" t="s">
        <v>230</v>
      </c>
      <c r="Z1003" s="1029" t="s">
        <v>230</v>
      </c>
      <c r="AA1003" s="1" t="s">
        <v>230</v>
      </c>
      <c r="AB1003" s="1029" t="s">
        <v>230</v>
      </c>
      <c r="AC1003" s="1029" t="s">
        <v>230</v>
      </c>
      <c r="AD1003" s="1029" t="s">
        <v>230</v>
      </c>
      <c r="AE1003" s="1029" t="s">
        <v>1895</v>
      </c>
      <c r="AF1003" s="1029" t="s">
        <v>349</v>
      </c>
      <c r="AG1003" s="39" t="s">
        <v>230</v>
      </c>
      <c r="AH1003" s="1" t="s">
        <v>59</v>
      </c>
      <c r="AI1003" s="40">
        <v>0.114</v>
      </c>
      <c r="AJ1003" s="57">
        <v>674.8</v>
      </c>
      <c r="AK1003" s="40">
        <v>0.16084273972602739</v>
      </c>
      <c r="AL1003" s="40">
        <v>4.991671232876712E-2</v>
      </c>
      <c r="AM1003" s="41">
        <v>0.21075945205479452</v>
      </c>
      <c r="AN1003" s="40"/>
      <c r="AO1003" s="40"/>
      <c r="AP1003" s="40"/>
      <c r="AQ1003" s="1644"/>
      <c r="AR1003" s="1034"/>
      <c r="AS1003" s="45"/>
      <c r="AT1003" s="1029"/>
      <c r="AU1003" s="5"/>
      <c r="AV1003" s="46"/>
      <c r="AW1003" s="1029"/>
      <c r="AX1003" s="1029"/>
      <c r="AY1003" s="2391"/>
    </row>
    <row r="1004" spans="1:52" s="1099" customFormat="1" ht="15.95" customHeight="1" x14ac:dyDescent="0.25">
      <c r="A1004" s="1061"/>
      <c r="B1004" s="1501"/>
      <c r="C1004" s="1293"/>
      <c r="D1004" s="1501"/>
      <c r="E1004" s="1043"/>
      <c r="F1004" s="1043"/>
      <c r="G1004" s="1501"/>
      <c r="H1004" s="1043"/>
      <c r="I1004" s="1501"/>
      <c r="J1004" s="1043"/>
      <c r="K1004" s="1043"/>
      <c r="L1004" s="1043"/>
      <c r="M1004" s="1043"/>
      <c r="N1004" s="1090"/>
      <c r="O1004" s="1090"/>
      <c r="P1004" s="1090"/>
      <c r="Q1004" s="1091"/>
      <c r="R1004" s="1502"/>
      <c r="S1004" s="1089"/>
      <c r="T1004" s="1502"/>
      <c r="U1004" s="1089"/>
      <c r="V1004" s="1502"/>
      <c r="W1004" s="1502"/>
      <c r="X1004" s="1502"/>
      <c r="Y1004" s="1501"/>
      <c r="Z1004" s="1501"/>
      <c r="AA1004" s="754"/>
      <c r="AB1004" s="1501"/>
      <c r="AC1004" s="1501" t="s">
        <v>20100</v>
      </c>
      <c r="AD1004" s="1146" t="s">
        <v>21315</v>
      </c>
      <c r="AE1004" s="1501" t="s">
        <v>21320</v>
      </c>
      <c r="AF1004" s="1501" t="s">
        <v>21316</v>
      </c>
      <c r="AG1004" s="377" t="s">
        <v>21317</v>
      </c>
      <c r="AH1004" s="754" t="s">
        <v>21318</v>
      </c>
      <c r="AI1004" s="378">
        <v>0.87</v>
      </c>
      <c r="AJ1004" s="1056">
        <v>2</v>
      </c>
      <c r="AK1004" s="40">
        <f>AJ1004*AI1004/365</f>
        <v>4.767123287671233E-3</v>
      </c>
      <c r="AL1004" s="40">
        <v>0</v>
      </c>
      <c r="AM1004" s="41">
        <f>SUBTOTAL(9,AK1004:AL1004)</f>
        <v>4.767123287671233E-3</v>
      </c>
      <c r="AN1004" s="378"/>
      <c r="AO1004" s="378"/>
      <c r="AP1004" s="378"/>
      <c r="AQ1004" s="771"/>
      <c r="AR1004" s="381"/>
      <c r="AS1004" s="382"/>
      <c r="AT1004" s="1501"/>
      <c r="AU1004" s="1043"/>
      <c r="AV1004" s="383"/>
      <c r="AW1004" s="1501"/>
      <c r="AX1004" s="1307" t="s">
        <v>21319</v>
      </c>
      <c r="AY1004" s="2401"/>
    </row>
    <row r="1005" spans="1:52" s="8" customFormat="1" ht="15.95" customHeight="1" x14ac:dyDescent="0.25">
      <c r="A1005" s="36"/>
      <c r="B1005" s="1029"/>
      <c r="C1005" s="990"/>
      <c r="D1005" s="1029"/>
      <c r="E1005" s="5"/>
      <c r="F1005" s="5"/>
      <c r="G1005" s="1029"/>
      <c r="H1005" s="5"/>
      <c r="I1005" s="1029"/>
      <c r="J1005" s="5"/>
      <c r="K1005" s="5"/>
      <c r="L1005" s="5"/>
      <c r="M1005" s="5"/>
      <c r="N1005" s="328"/>
      <c r="O1005" s="328"/>
      <c r="P1005" s="328"/>
      <c r="Q1005" s="1056"/>
      <c r="R1005" s="448"/>
      <c r="S1005" s="61"/>
      <c r="T1005" s="448"/>
      <c r="U1005" s="61"/>
      <c r="V1005" s="448"/>
      <c r="W1005" s="448"/>
      <c r="X1005" s="448"/>
      <c r="Y1005" s="1029" t="s">
        <v>230</v>
      </c>
      <c r="Z1005" s="1029" t="s">
        <v>230</v>
      </c>
      <c r="AA1005" s="1" t="s">
        <v>230</v>
      </c>
      <c r="AB1005" s="1029" t="s">
        <v>230</v>
      </c>
      <c r="AC1005" s="1029" t="s">
        <v>230</v>
      </c>
      <c r="AD1005" s="1029" t="s">
        <v>230</v>
      </c>
      <c r="AE1005" s="1029" t="s">
        <v>1898</v>
      </c>
      <c r="AF1005" s="1029" t="s">
        <v>1513</v>
      </c>
      <c r="AG1005" s="39" t="s">
        <v>23147</v>
      </c>
      <c r="AH1005" s="1" t="s">
        <v>23152</v>
      </c>
      <c r="AI1005" s="1640">
        <v>0.76</v>
      </c>
      <c r="AJ1005" s="1640">
        <v>40</v>
      </c>
      <c r="AK1005" s="40">
        <f>AJ1005*AI1005/365</f>
        <v>8.3287671232876712E-2</v>
      </c>
      <c r="AL1005" s="40">
        <v>0</v>
      </c>
      <c r="AM1005" s="41">
        <f>SUBTOTAL(9,AK1005:AL1005)</f>
        <v>8.3287671232876712E-2</v>
      </c>
      <c r="AN1005" s="40"/>
      <c r="AO1005" s="40"/>
      <c r="AP1005" s="40"/>
      <c r="AQ1005" s="1644"/>
      <c r="AR1005" s="1034"/>
      <c r="AS1005" s="45"/>
      <c r="AT1005" s="1029"/>
      <c r="AU1005" s="5"/>
      <c r="AV1005" s="46"/>
      <c r="AW1005" s="1029"/>
      <c r="AX1005" s="1029"/>
      <c r="AY1005" s="2391"/>
    </row>
    <row r="1006" spans="1:52" s="8" customFormat="1" ht="43.5" customHeight="1" x14ac:dyDescent="0.25">
      <c r="A1006" s="1553"/>
      <c r="B1006" s="1022"/>
      <c r="C1006" s="1482"/>
      <c r="D1006" s="1022"/>
      <c r="E1006" s="1228"/>
      <c r="F1006" s="1228"/>
      <c r="G1006" s="1022"/>
      <c r="H1006" s="1228"/>
      <c r="I1006" s="1022"/>
      <c r="J1006" s="1228"/>
      <c r="K1006" s="1228"/>
      <c r="L1006" s="1228"/>
      <c r="M1006" s="1228"/>
      <c r="N1006" s="1483"/>
      <c r="O1006" s="1483"/>
      <c r="P1006" s="1483"/>
      <c r="Q1006" s="1484"/>
      <c r="R1006" s="1485"/>
      <c r="S1006" s="1229"/>
      <c r="T1006" s="1485"/>
      <c r="U1006" s="1229"/>
      <c r="V1006" s="1485"/>
      <c r="W1006" s="1485"/>
      <c r="X1006" s="1485"/>
      <c r="Y1006" s="1022" t="s">
        <v>230</v>
      </c>
      <c r="Z1006" s="1022" t="s">
        <v>230</v>
      </c>
      <c r="AA1006" s="1019" t="s">
        <v>230</v>
      </c>
      <c r="AB1006" s="1022" t="s">
        <v>230</v>
      </c>
      <c r="AC1006" s="1022" t="s">
        <v>230</v>
      </c>
      <c r="AD1006" s="1022" t="s">
        <v>230</v>
      </c>
      <c r="AE1006" s="1228" t="s">
        <v>1899</v>
      </c>
      <c r="AF1006" s="2720" t="s">
        <v>16241</v>
      </c>
      <c r="AG1006" s="1023" t="s">
        <v>22853</v>
      </c>
      <c r="AH1006" s="1019" t="s">
        <v>22906</v>
      </c>
      <c r="AI1006" s="1025">
        <v>0.31</v>
      </c>
      <c r="AJ1006" s="2004">
        <v>480</v>
      </c>
      <c r="AK1006" s="1024">
        <f>AJ1006*AI1006/365</f>
        <v>0.40767123287671236</v>
      </c>
      <c r="AL1006" s="1024">
        <v>0</v>
      </c>
      <c r="AM1006" s="1486">
        <v>0.24986301369863015</v>
      </c>
      <c r="AN1006" s="1024"/>
      <c r="AO1006" s="1024"/>
      <c r="AP1006" s="1024"/>
      <c r="AQ1006" s="1668"/>
      <c r="AR1006" s="1104"/>
      <c r="AS1006" s="1105"/>
      <c r="AT1006" s="1022"/>
      <c r="AU1006" s="1228"/>
      <c r="AV1006" s="1489"/>
      <c r="AW1006" s="1022"/>
      <c r="AX1006" s="1022" t="s">
        <v>26229</v>
      </c>
      <c r="AY1006" s="868"/>
      <c r="AZ1006" s="77"/>
    </row>
    <row r="1007" spans="1:52" s="55" customFormat="1" ht="15.95" customHeight="1" x14ac:dyDescent="0.2">
      <c r="A1007" s="182">
        <v>158</v>
      </c>
      <c r="B1007" s="170" t="s">
        <v>55</v>
      </c>
      <c r="C1007" s="989" t="s">
        <v>59</v>
      </c>
      <c r="D1007" s="354" t="s">
        <v>18894</v>
      </c>
      <c r="E1007" s="198" t="s">
        <v>1901</v>
      </c>
      <c r="F1007" s="198" t="s">
        <v>1902</v>
      </c>
      <c r="G1007" s="166"/>
      <c r="H1007" s="354" t="s">
        <v>219</v>
      </c>
      <c r="I1007" s="354" t="s">
        <v>220</v>
      </c>
      <c r="J1007" s="354" t="s">
        <v>221</v>
      </c>
      <c r="K1007" s="272" t="s">
        <v>1337</v>
      </c>
      <c r="L1007" s="272" t="s">
        <v>221</v>
      </c>
      <c r="M1007" s="272" t="s">
        <v>879</v>
      </c>
      <c r="N1007" s="440">
        <v>6.4</v>
      </c>
      <c r="O1007" s="440">
        <v>2.2000000000000002</v>
      </c>
      <c r="P1007" s="440">
        <f>O1007*N1007</f>
        <v>14.080000000000002</v>
      </c>
      <c r="Q1007" s="1012">
        <v>2</v>
      </c>
      <c r="R1007" s="184"/>
      <c r="S1007" s="223">
        <v>2</v>
      </c>
      <c r="T1007" s="183"/>
      <c r="U1007" s="223">
        <v>0</v>
      </c>
      <c r="V1007" s="183"/>
      <c r="W1007" s="183"/>
      <c r="X1007" s="183"/>
      <c r="Y1007" s="354" t="s">
        <v>62</v>
      </c>
      <c r="Z1007" s="366" t="s">
        <v>224</v>
      </c>
      <c r="AA1007" s="762" t="s">
        <v>225</v>
      </c>
      <c r="AB1007" s="354" t="s">
        <v>1789</v>
      </c>
      <c r="AC1007" s="354" t="s">
        <v>1790</v>
      </c>
      <c r="AD1007" s="925" t="s">
        <v>1791</v>
      </c>
      <c r="AE1007" s="198" t="s">
        <v>18893</v>
      </c>
      <c r="AF1007" s="166" t="s">
        <v>350</v>
      </c>
      <c r="AG1007" s="165" t="s">
        <v>230</v>
      </c>
      <c r="AH1007" s="203" t="s">
        <v>59</v>
      </c>
      <c r="AI1007" s="167">
        <v>0.114</v>
      </c>
      <c r="AJ1007" s="221">
        <v>836.7</v>
      </c>
      <c r="AK1007" s="167">
        <v>0.19943260273972604</v>
      </c>
      <c r="AL1007" s="167">
        <v>6.1892876712328772E-2</v>
      </c>
      <c r="AM1007" s="187">
        <f>AK1007+AL1007</f>
        <v>0.26132547945205481</v>
      </c>
      <c r="AN1007" s="167">
        <f>SUM(AK1007:AK1009)</f>
        <v>0.48543616438356163</v>
      </c>
      <c r="AO1007" s="167">
        <f>SUM(AL1007:AL1009)</f>
        <v>0.15065260273972603</v>
      </c>
      <c r="AP1007" s="167">
        <f>AN1007+AO1007</f>
        <v>0.63608876712328766</v>
      </c>
      <c r="AQ1007" s="167">
        <f>AP1007*30</f>
        <v>19.082663013698628</v>
      </c>
      <c r="AR1007" s="193" t="s">
        <v>231</v>
      </c>
      <c r="AS1007" s="363" t="s">
        <v>431</v>
      </c>
      <c r="AT1007" s="166" t="s">
        <v>232</v>
      </c>
      <c r="AU1007" s="198" t="s">
        <v>59</v>
      </c>
      <c r="AV1007" s="679" t="s">
        <v>1903</v>
      </c>
      <c r="AW1007" s="166" t="s">
        <v>234</v>
      </c>
      <c r="AX1007" s="1175" t="s">
        <v>18892</v>
      </c>
      <c r="AY1007" s="2391"/>
    </row>
    <row r="1008" spans="1:52" s="8" customFormat="1" ht="15.95" customHeight="1" x14ac:dyDescent="0.25">
      <c r="A1008" s="112"/>
      <c r="B1008" s="113"/>
      <c r="C1008" s="992"/>
      <c r="D1008" s="113"/>
      <c r="E1008" s="130"/>
      <c r="F1008" s="130"/>
      <c r="G1008" s="113"/>
      <c r="H1008" s="130"/>
      <c r="I1008" s="113"/>
      <c r="J1008" s="130"/>
      <c r="K1008" s="130"/>
      <c r="L1008" s="130"/>
      <c r="M1008" s="130"/>
      <c r="N1008" s="329"/>
      <c r="O1008" s="329"/>
      <c r="P1008" s="329"/>
      <c r="Q1008" s="1071"/>
      <c r="R1008" s="114"/>
      <c r="S1008" s="131"/>
      <c r="T1008" s="114"/>
      <c r="U1008" s="131"/>
      <c r="V1008" s="114"/>
      <c r="W1008" s="114"/>
      <c r="X1008" s="114"/>
      <c r="Y1008" s="113" t="s">
        <v>230</v>
      </c>
      <c r="Z1008" s="113" t="s">
        <v>230</v>
      </c>
      <c r="AA1008" s="132" t="s">
        <v>230</v>
      </c>
      <c r="AB1008" s="113" t="s">
        <v>230</v>
      </c>
      <c r="AC1008" s="113" t="s">
        <v>230</v>
      </c>
      <c r="AD1008" s="113" t="s">
        <v>230</v>
      </c>
      <c r="AE1008" s="130" t="s">
        <v>1895</v>
      </c>
      <c r="AF1008" s="113" t="s">
        <v>351</v>
      </c>
      <c r="AG1008" s="115" t="s">
        <v>230</v>
      </c>
      <c r="AH1008" s="132" t="s">
        <v>59</v>
      </c>
      <c r="AI1008" s="116">
        <v>0.114</v>
      </c>
      <c r="AJ1008" s="137">
        <v>744.3</v>
      </c>
      <c r="AK1008" s="116">
        <v>0.17740849315068491</v>
      </c>
      <c r="AL1008" s="116">
        <v>5.5057808219178085E-2</v>
      </c>
      <c r="AM1008" s="119">
        <v>0.23246630136986299</v>
      </c>
      <c r="AN1008" s="116"/>
      <c r="AO1008" s="116"/>
      <c r="AP1008" s="116"/>
      <c r="AQ1008" s="367"/>
      <c r="AR1008" s="42"/>
      <c r="AS1008" s="43"/>
      <c r="AT1008" s="113"/>
      <c r="AU1008" s="130"/>
      <c r="AV1008" s="44"/>
      <c r="AW1008" s="113"/>
      <c r="AX1008" s="113"/>
      <c r="AY1008" s="2391"/>
    </row>
    <row r="1009" spans="1:52" s="8" customFormat="1" ht="15.95" customHeight="1" x14ac:dyDescent="0.25">
      <c r="A1009" s="93"/>
      <c r="B1009" s="88"/>
      <c r="C1009" s="993"/>
      <c r="D1009" s="88"/>
      <c r="E1009" s="103"/>
      <c r="F1009" s="103"/>
      <c r="G1009" s="88"/>
      <c r="H1009" s="103"/>
      <c r="I1009" s="88"/>
      <c r="J1009" s="103"/>
      <c r="K1009" s="103"/>
      <c r="L1009" s="103"/>
      <c r="M1009" s="103"/>
      <c r="N1009" s="330"/>
      <c r="O1009" s="330"/>
      <c r="P1009" s="330"/>
      <c r="Q1009" s="106"/>
      <c r="R1009" s="94"/>
      <c r="S1009" s="104"/>
      <c r="T1009" s="94"/>
      <c r="U1009" s="104"/>
      <c r="V1009" s="94"/>
      <c r="W1009" s="94"/>
      <c r="X1009" s="94"/>
      <c r="Y1009" s="88" t="s">
        <v>230</v>
      </c>
      <c r="Z1009" s="88" t="s">
        <v>230</v>
      </c>
      <c r="AA1009" s="90" t="s">
        <v>230</v>
      </c>
      <c r="AB1009" s="88" t="s">
        <v>230</v>
      </c>
      <c r="AC1009" s="88" t="s">
        <v>230</v>
      </c>
      <c r="AD1009" s="88" t="s">
        <v>230</v>
      </c>
      <c r="AE1009" s="103" t="s">
        <v>1895</v>
      </c>
      <c r="AF1009" s="88" t="s">
        <v>881</v>
      </c>
      <c r="AG1009" s="95" t="s">
        <v>230</v>
      </c>
      <c r="AH1009" s="90" t="s">
        <v>59</v>
      </c>
      <c r="AI1009" s="98">
        <v>0.114</v>
      </c>
      <c r="AJ1009" s="105">
        <v>455.6</v>
      </c>
      <c r="AK1009" s="98">
        <v>0.10859506849315069</v>
      </c>
      <c r="AL1009" s="98">
        <v>3.3701917808219177E-2</v>
      </c>
      <c r="AM1009" s="96">
        <v>0.14229698630136986</v>
      </c>
      <c r="AN1009" s="98"/>
      <c r="AO1009" s="98"/>
      <c r="AP1009" s="98"/>
      <c r="AQ1009" s="368"/>
      <c r="AR1009" s="47"/>
      <c r="AS1009" s="48"/>
      <c r="AT1009" s="88"/>
      <c r="AU1009" s="103"/>
      <c r="AV1009" s="52"/>
      <c r="AW1009" s="88"/>
      <c r="AX1009" s="88"/>
      <c r="AY1009" s="2391"/>
    </row>
    <row r="1010" spans="1:52" s="55" customFormat="1" ht="27.75" customHeight="1" x14ac:dyDescent="0.2">
      <c r="A1010" s="182">
        <v>159</v>
      </c>
      <c r="B1010" s="170" t="s">
        <v>55</v>
      </c>
      <c r="C1010" s="989" t="s">
        <v>59</v>
      </c>
      <c r="D1010" s="354" t="s">
        <v>1904</v>
      </c>
      <c r="E1010" s="198" t="s">
        <v>16236</v>
      </c>
      <c r="F1010" s="198" t="s">
        <v>16237</v>
      </c>
      <c r="G1010" s="166"/>
      <c r="H1010" s="354" t="s">
        <v>219</v>
      </c>
      <c r="I1010" s="354" t="s">
        <v>220</v>
      </c>
      <c r="J1010" s="354" t="s">
        <v>221</v>
      </c>
      <c r="K1010" s="272" t="s">
        <v>222</v>
      </c>
      <c r="L1010" s="272" t="s">
        <v>221</v>
      </c>
      <c r="M1010" s="272" t="s">
        <v>879</v>
      </c>
      <c r="N1010" s="440">
        <v>6.4</v>
      </c>
      <c r="O1010" s="440">
        <v>2.2000000000000002</v>
      </c>
      <c r="P1010" s="440">
        <f>N1010*O1010</f>
        <v>14.080000000000002</v>
      </c>
      <c r="Q1010" s="1012">
        <v>3</v>
      </c>
      <c r="R1010" s="184"/>
      <c r="S1010" s="223">
        <v>0</v>
      </c>
      <c r="T1010" s="183"/>
      <c r="U1010" s="223">
        <v>0</v>
      </c>
      <c r="V1010" s="183"/>
      <c r="W1010" s="183">
        <v>1</v>
      </c>
      <c r="X1010" s="183"/>
      <c r="Y1010" s="354" t="s">
        <v>62</v>
      </c>
      <c r="Z1010" s="366" t="s">
        <v>224</v>
      </c>
      <c r="AA1010" s="762" t="s">
        <v>225</v>
      </c>
      <c r="AB1010" s="354" t="s">
        <v>1789</v>
      </c>
      <c r="AC1010" s="354" t="s">
        <v>1790</v>
      </c>
      <c r="AD1010" s="925" t="s">
        <v>1791</v>
      </c>
      <c r="AE1010" s="166" t="s">
        <v>1905</v>
      </c>
      <c r="AF1010" s="166" t="s">
        <v>1906</v>
      </c>
      <c r="AG1010" s="165" t="s">
        <v>230</v>
      </c>
      <c r="AH1010" s="203" t="s">
        <v>59</v>
      </c>
      <c r="AI1010" s="167">
        <v>0.114</v>
      </c>
      <c r="AJ1010" s="221">
        <v>1322.6</v>
      </c>
      <c r="AK1010" s="167">
        <v>0.31524986301369856</v>
      </c>
      <c r="AL1010" s="167">
        <v>9.7836164383561644E-2</v>
      </c>
      <c r="AM1010" s="187">
        <f>AK1010+AL1010</f>
        <v>0.41308602739726019</v>
      </c>
      <c r="AN1010" s="167">
        <f>SUM(AK1010:AK1014)</f>
        <v>1.1403731506849315</v>
      </c>
      <c r="AO1010" s="167">
        <f>SUM(AL1010:AL1014)</f>
        <v>0.23419232876712326</v>
      </c>
      <c r="AP1010" s="167">
        <f>SUM(AN1010:AO1010)</f>
        <v>1.3745654794520548</v>
      </c>
      <c r="AQ1010" s="167">
        <f>AP1010*30</f>
        <v>41.236964383561642</v>
      </c>
      <c r="AR1010" s="193" t="s">
        <v>231</v>
      </c>
      <c r="AS1010" s="363" t="s">
        <v>431</v>
      </c>
      <c r="AT1010" s="166" t="s">
        <v>232</v>
      </c>
      <c r="AU1010" s="198" t="s">
        <v>59</v>
      </c>
      <c r="AV1010" s="679" t="s">
        <v>1907</v>
      </c>
      <c r="AW1010" s="166" t="s">
        <v>234</v>
      </c>
      <c r="AX1010" s="447" t="s">
        <v>20269</v>
      </c>
      <c r="AY1010" s="2391"/>
      <c r="AZ1010" s="778" t="s">
        <v>20264</v>
      </c>
    </row>
    <row r="1011" spans="1:52" s="8" customFormat="1" ht="15.95" customHeight="1" x14ac:dyDescent="0.25">
      <c r="A1011" s="112"/>
      <c r="B1011" s="113"/>
      <c r="C1011" s="992"/>
      <c r="D1011" s="113"/>
      <c r="E1011" s="130"/>
      <c r="F1011" s="130"/>
      <c r="G1011" s="113"/>
      <c r="H1011" s="130"/>
      <c r="I1011" s="113"/>
      <c r="J1011" s="130"/>
      <c r="K1011" s="130"/>
      <c r="L1011" s="130"/>
      <c r="M1011" s="130"/>
      <c r="N1011" s="329"/>
      <c r="O1011" s="329"/>
      <c r="P1011" s="329"/>
      <c r="Q1011" s="1071"/>
      <c r="R1011" s="114"/>
      <c r="S1011" s="131"/>
      <c r="T1011" s="114"/>
      <c r="U1011" s="131"/>
      <c r="V1011" s="114"/>
      <c r="W1011" s="114"/>
      <c r="X1011" s="114"/>
      <c r="Y1011" s="113" t="s">
        <v>230</v>
      </c>
      <c r="Z1011" s="113" t="s">
        <v>230</v>
      </c>
      <c r="AA1011" s="132" t="s">
        <v>230</v>
      </c>
      <c r="AB1011" s="113" t="s">
        <v>230</v>
      </c>
      <c r="AC1011" s="113" t="s">
        <v>230</v>
      </c>
      <c r="AD1011" s="113" t="s">
        <v>230</v>
      </c>
      <c r="AE1011" s="113" t="s">
        <v>1905</v>
      </c>
      <c r="AF1011" s="113" t="s">
        <v>1908</v>
      </c>
      <c r="AG1011" s="115" t="s">
        <v>230</v>
      </c>
      <c r="AH1011" s="132" t="s">
        <v>58</v>
      </c>
      <c r="AI1011" s="116">
        <v>0.1</v>
      </c>
      <c r="AJ1011" s="118">
        <f>5*150</f>
        <v>750</v>
      </c>
      <c r="AK1011" s="116">
        <f>AJ1011*0.0763/365</f>
        <v>0.15678082191780823</v>
      </c>
      <c r="AL1011" s="116">
        <f>AJ1011*0.0237/365</f>
        <v>4.8698630136986297E-2</v>
      </c>
      <c r="AM1011" s="116">
        <f>AK1011+AL1011</f>
        <v>0.20547945205479454</v>
      </c>
      <c r="AN1011" s="116"/>
      <c r="AO1011" s="116"/>
      <c r="AP1011" s="116"/>
      <c r="AQ1011" s="367"/>
      <c r="AR1011" s="42"/>
      <c r="AS1011" s="43"/>
      <c r="AT1011" s="113"/>
      <c r="AU1011" s="130"/>
      <c r="AV1011" s="44"/>
      <c r="AW1011" s="113"/>
      <c r="AX1011" s="113"/>
      <c r="AY1011" s="2391"/>
    </row>
    <row r="1012" spans="1:52" s="8" customFormat="1" ht="15.95" customHeight="1" x14ac:dyDescent="0.25">
      <c r="A1012" s="36"/>
      <c r="B1012" s="1029"/>
      <c r="C1012" s="990"/>
      <c r="D1012" s="1029"/>
      <c r="E1012" s="5"/>
      <c r="F1012" s="5"/>
      <c r="G1012" s="1029"/>
      <c r="H1012" s="5"/>
      <c r="I1012" s="1029"/>
      <c r="J1012" s="5"/>
      <c r="K1012" s="5"/>
      <c r="L1012" s="5"/>
      <c r="M1012" s="5"/>
      <c r="N1012" s="328"/>
      <c r="O1012" s="328"/>
      <c r="P1012" s="328"/>
      <c r="Q1012" s="1056"/>
      <c r="R1012" s="448"/>
      <c r="S1012" s="61"/>
      <c r="T1012" s="448"/>
      <c r="U1012" s="61"/>
      <c r="V1012" s="448"/>
      <c r="W1012" s="448"/>
      <c r="X1012" s="448"/>
      <c r="Y1012" s="1029"/>
      <c r="Z1012" s="1029"/>
      <c r="AA1012" s="1"/>
      <c r="AB1012" s="1029"/>
      <c r="AC1012" s="88"/>
      <c r="AD1012" s="88"/>
      <c r="AE1012" s="1029" t="s">
        <v>1909</v>
      </c>
      <c r="AF1012" s="1029" t="s">
        <v>1910</v>
      </c>
      <c r="AG1012" s="39" t="s">
        <v>230</v>
      </c>
      <c r="AH1012" s="1" t="s">
        <v>58</v>
      </c>
      <c r="AI1012" s="40">
        <v>0.1</v>
      </c>
      <c r="AJ1012" s="1036">
        <f>9*150</f>
        <v>1350</v>
      </c>
      <c r="AK1012" s="40">
        <f>AJ1012*0.0763/365</f>
        <v>0.28220547945205482</v>
      </c>
      <c r="AL1012" s="40">
        <f>AJ1012*0.0237/365</f>
        <v>8.7657534246575339E-2</v>
      </c>
      <c r="AM1012" s="40">
        <f>AK1012+AL1012</f>
        <v>0.36986301369863017</v>
      </c>
      <c r="AN1012" s="40"/>
      <c r="AO1012" s="40"/>
      <c r="AP1012" s="40"/>
      <c r="AQ1012" s="367"/>
      <c r="AR1012" s="42"/>
      <c r="AS1012" s="43"/>
      <c r="AT1012" s="1029"/>
      <c r="AU1012" s="5"/>
      <c r="AV1012" s="46"/>
      <c r="AW1012" s="1029"/>
      <c r="AX1012" s="1029"/>
      <c r="AY1012" s="2391"/>
    </row>
    <row r="1013" spans="1:52" s="8" customFormat="1" ht="15.95" customHeight="1" x14ac:dyDescent="0.25">
      <c r="A1013" s="93"/>
      <c r="B1013" s="88"/>
      <c r="C1013" s="993"/>
      <c r="D1013" s="88"/>
      <c r="E1013" s="103"/>
      <c r="F1013" s="103"/>
      <c r="G1013" s="88"/>
      <c r="H1013" s="103"/>
      <c r="I1013" s="88"/>
      <c r="J1013" s="103"/>
      <c r="K1013" s="103"/>
      <c r="L1013" s="103"/>
      <c r="M1013" s="103"/>
      <c r="N1013" s="330"/>
      <c r="O1013" s="330"/>
      <c r="P1013" s="330"/>
      <c r="Q1013" s="106"/>
      <c r="R1013" s="94"/>
      <c r="S1013" s="104"/>
      <c r="T1013" s="94"/>
      <c r="U1013" s="104"/>
      <c r="V1013" s="94"/>
      <c r="W1013" s="94"/>
      <c r="X1013" s="94"/>
      <c r="Y1013" s="88"/>
      <c r="Z1013" s="88"/>
      <c r="AA1013" s="90"/>
      <c r="AB1013" s="88"/>
      <c r="AC1013" s="2401" t="s">
        <v>20085</v>
      </c>
      <c r="AD1013" s="1383" t="s">
        <v>20086</v>
      </c>
      <c r="AE1013" s="782" t="s">
        <v>20091</v>
      </c>
      <c r="AF1013" s="782" t="s">
        <v>20092</v>
      </c>
      <c r="AG1013" s="1337" t="s">
        <v>22940</v>
      </c>
      <c r="AH1013" s="113" t="s">
        <v>20647</v>
      </c>
      <c r="AI1013" s="2395">
        <v>0.37</v>
      </c>
      <c r="AJ1013" s="785">
        <v>312</v>
      </c>
      <c r="AK1013" s="430">
        <f>AJ1013*AI1013/365</f>
        <v>0.31627397260273971</v>
      </c>
      <c r="AL1013" s="430">
        <v>0</v>
      </c>
      <c r="AM1013" s="430">
        <f>SUM(AK1013:AL1013)</f>
        <v>0.31627397260273971</v>
      </c>
      <c r="AN1013" s="98"/>
      <c r="AO1013" s="98"/>
      <c r="AP1013" s="98"/>
      <c r="AQ1013" s="369"/>
      <c r="AR1013" s="49"/>
      <c r="AS1013" s="50"/>
      <c r="AT1013" s="88"/>
      <c r="AU1013" s="103"/>
      <c r="AV1013" s="52"/>
      <c r="AW1013" s="88"/>
      <c r="AX1013" s="1332" t="s">
        <v>20093</v>
      </c>
      <c r="AY1013" s="2391"/>
    </row>
    <row r="1014" spans="1:52" s="8" customFormat="1" ht="15.95" customHeight="1" x14ac:dyDescent="0.25">
      <c r="A1014" s="93"/>
      <c r="B1014" s="88"/>
      <c r="C1014" s="993"/>
      <c r="D1014" s="88"/>
      <c r="E1014" s="103"/>
      <c r="F1014" s="103"/>
      <c r="G1014" s="88"/>
      <c r="H1014" s="103"/>
      <c r="I1014" s="88"/>
      <c r="J1014" s="103"/>
      <c r="K1014" s="103"/>
      <c r="L1014" s="103"/>
      <c r="M1014" s="103"/>
      <c r="N1014" s="330"/>
      <c r="O1014" s="330"/>
      <c r="P1014" s="330"/>
      <c r="Q1014" s="106"/>
      <c r="R1014" s="94"/>
      <c r="S1014" s="104"/>
      <c r="T1014" s="94"/>
      <c r="U1014" s="104"/>
      <c r="V1014" s="94"/>
      <c r="W1014" s="94"/>
      <c r="X1014" s="94"/>
      <c r="Y1014" s="88" t="s">
        <v>230</v>
      </c>
      <c r="Z1014" s="88" t="s">
        <v>230</v>
      </c>
      <c r="AA1014" s="90" t="s">
        <v>230</v>
      </c>
      <c r="AB1014" s="88" t="s">
        <v>230</v>
      </c>
      <c r="AC1014" s="123" t="s">
        <v>230</v>
      </c>
      <c r="AD1014" s="123" t="s">
        <v>230</v>
      </c>
      <c r="AE1014" s="88" t="s">
        <v>1905</v>
      </c>
      <c r="AF1014" s="88" t="s">
        <v>1911</v>
      </c>
      <c r="AG1014" s="1769" t="s">
        <v>23315</v>
      </c>
      <c r="AH1014" s="88" t="s">
        <v>260</v>
      </c>
      <c r="AI1014" s="21">
        <v>0.85</v>
      </c>
      <c r="AJ1014" s="97">
        <v>30</v>
      </c>
      <c r="AK1014" s="98">
        <f>AJ1014*AI1014/365</f>
        <v>6.9863013698630141E-2</v>
      </c>
      <c r="AL1014" s="98">
        <v>0</v>
      </c>
      <c r="AM1014" s="96">
        <f>SUBTOTAL(9,AK1014:AL1014)</f>
        <v>6.9863013698630141E-2</v>
      </c>
      <c r="AN1014" s="98"/>
      <c r="AO1014" s="98"/>
      <c r="AP1014" s="98"/>
      <c r="AQ1014" s="368"/>
      <c r="AR1014" s="47"/>
      <c r="AS1014" s="48"/>
      <c r="AT1014" s="88"/>
      <c r="AU1014" s="103"/>
      <c r="AV1014" s="52"/>
      <c r="AW1014" s="88"/>
      <c r="AX1014" s="88"/>
      <c r="AY1014" s="2391"/>
    </row>
    <row r="1015" spans="1:52" s="1395" customFormat="1" ht="15.95" customHeight="1" x14ac:dyDescent="0.2">
      <c r="A1015" s="353">
        <v>160</v>
      </c>
      <c r="B1015" s="366" t="s">
        <v>55</v>
      </c>
      <c r="C1015" s="991" t="s">
        <v>59</v>
      </c>
      <c r="D1015" s="354" t="s">
        <v>11</v>
      </c>
      <c r="E1015" s="272" t="s">
        <v>16273</v>
      </c>
      <c r="F1015" s="272" t="s">
        <v>16274</v>
      </c>
      <c r="G1015" s="354"/>
      <c r="H1015" s="354" t="s">
        <v>219</v>
      </c>
      <c r="I1015" s="354" t="s">
        <v>316</v>
      </c>
      <c r="J1015" s="354" t="s">
        <v>221</v>
      </c>
      <c r="K1015" s="272" t="s">
        <v>222</v>
      </c>
      <c r="L1015" s="272" t="s">
        <v>221</v>
      </c>
      <c r="M1015" s="272" t="s">
        <v>879</v>
      </c>
      <c r="N1015" s="440">
        <v>4</v>
      </c>
      <c r="O1015" s="440">
        <v>2</v>
      </c>
      <c r="P1015" s="440">
        <v>8</v>
      </c>
      <c r="Q1015" s="1010">
        <v>1</v>
      </c>
      <c r="R1015" s="503"/>
      <c r="S1015" s="505">
        <v>1</v>
      </c>
      <c r="T1015" s="357"/>
      <c r="U1015" s="505">
        <v>0</v>
      </c>
      <c r="V1015" s="357"/>
      <c r="W1015" s="357"/>
      <c r="X1015" s="357"/>
      <c r="Y1015" s="354" t="s">
        <v>62</v>
      </c>
      <c r="Z1015" s="366" t="s">
        <v>224</v>
      </c>
      <c r="AA1015" s="762" t="s">
        <v>225</v>
      </c>
      <c r="AB1015" s="354" t="s">
        <v>1789</v>
      </c>
      <c r="AC1015" s="354" t="s">
        <v>1790</v>
      </c>
      <c r="AD1015" s="925" t="s">
        <v>1791</v>
      </c>
      <c r="AE1015" s="354" t="s">
        <v>1913</v>
      </c>
      <c r="AF1015" s="354" t="s">
        <v>1914</v>
      </c>
      <c r="AG1015" s="358" t="s">
        <v>230</v>
      </c>
      <c r="AH1015" s="443" t="s">
        <v>59</v>
      </c>
      <c r="AI1015" s="359">
        <v>0.114</v>
      </c>
      <c r="AJ1015" s="459">
        <v>280.10000000000002</v>
      </c>
      <c r="AK1015" s="359">
        <v>6.6763561643835623E-2</v>
      </c>
      <c r="AL1015" s="359">
        <v>2.0719726027397262E-2</v>
      </c>
      <c r="AM1015" s="361">
        <f>AK1015+AL1015</f>
        <v>8.7483287671232882E-2</v>
      </c>
      <c r="AN1015" s="359">
        <f>SUM(AK1015:AK1023)</f>
        <v>0.43136739726027395</v>
      </c>
      <c r="AO1015" s="359">
        <f>SUM(AL1015:AL1023)</f>
        <v>0.13389342465753423</v>
      </c>
      <c r="AP1015" s="359">
        <f>SUM(AM1015:AM1023)</f>
        <v>0.56526082191780824</v>
      </c>
      <c r="AQ1015" s="359">
        <f>AP1015*30</f>
        <v>16.957824657534246</v>
      </c>
      <c r="AR1015" s="362" t="s">
        <v>231</v>
      </c>
      <c r="AS1015" s="363" t="s">
        <v>431</v>
      </c>
      <c r="AT1015" s="354" t="s">
        <v>232</v>
      </c>
      <c r="AU1015" s="272" t="s">
        <v>59</v>
      </c>
      <c r="AV1015" s="923" t="s">
        <v>1915</v>
      </c>
      <c r="AW1015" s="354" t="s">
        <v>234</v>
      </c>
      <c r="AX1015" s="447" t="s">
        <v>16427</v>
      </c>
      <c r="AY1015" s="2401"/>
      <c r="AZ1015" s="778" t="s">
        <v>24723</v>
      </c>
    </row>
    <row r="1016" spans="1:52" s="8" customFormat="1" ht="15.95" customHeight="1" x14ac:dyDescent="0.25">
      <c r="A1016" s="112"/>
      <c r="B1016" s="113"/>
      <c r="C1016" s="992"/>
      <c r="D1016" s="113"/>
      <c r="E1016" s="130"/>
      <c r="F1016" s="130"/>
      <c r="G1016" s="113"/>
      <c r="H1016" s="130"/>
      <c r="I1016" s="113"/>
      <c r="J1016" s="130"/>
      <c r="K1016" s="130"/>
      <c r="L1016" s="130"/>
      <c r="M1016" s="130"/>
      <c r="N1016" s="329"/>
      <c r="O1016" s="329"/>
      <c r="P1016" s="329"/>
      <c r="Q1016" s="1071"/>
      <c r="R1016" s="114"/>
      <c r="S1016" s="131"/>
      <c r="T1016" s="114"/>
      <c r="U1016" s="131"/>
      <c r="V1016" s="114"/>
      <c r="W1016" s="114"/>
      <c r="X1016" s="114"/>
      <c r="Y1016" s="113" t="s">
        <v>230</v>
      </c>
      <c r="Z1016" s="113" t="s">
        <v>230</v>
      </c>
      <c r="AA1016" s="132" t="s">
        <v>230</v>
      </c>
      <c r="AB1016" s="113" t="s">
        <v>230</v>
      </c>
      <c r="AC1016" s="113" t="s">
        <v>230</v>
      </c>
      <c r="AD1016" s="113" t="s">
        <v>230</v>
      </c>
      <c r="AE1016" s="113" t="s">
        <v>1913</v>
      </c>
      <c r="AF1016" s="113" t="s">
        <v>1916</v>
      </c>
      <c r="AG1016" s="115" t="s">
        <v>230</v>
      </c>
      <c r="AH1016" s="132" t="s">
        <v>59</v>
      </c>
      <c r="AI1016" s="116">
        <v>0.114</v>
      </c>
      <c r="AJ1016" s="137">
        <v>195.9</v>
      </c>
      <c r="AK1016" s="116">
        <v>4.669397260273972E-2</v>
      </c>
      <c r="AL1016" s="116">
        <v>1.4491232876712329E-2</v>
      </c>
      <c r="AM1016" s="119">
        <v>6.1185205479452047E-2</v>
      </c>
      <c r="AN1016" s="116"/>
      <c r="AO1016" s="116"/>
      <c r="AP1016" s="116"/>
      <c r="AQ1016" s="367"/>
      <c r="AR1016" s="42"/>
      <c r="AS1016" s="43"/>
      <c r="AT1016" s="113"/>
      <c r="AU1016" s="130"/>
      <c r="AV1016" s="44"/>
      <c r="AW1016" s="113"/>
      <c r="AX1016" s="113"/>
      <c r="AY1016" s="2391"/>
    </row>
    <row r="1017" spans="1:52" s="8" customFormat="1" ht="15.95" customHeight="1" x14ac:dyDescent="0.25">
      <c r="A1017" s="36"/>
      <c r="B1017" s="1029"/>
      <c r="C1017" s="990"/>
      <c r="D1017" s="1029"/>
      <c r="E1017" s="5"/>
      <c r="F1017" s="5"/>
      <c r="G1017" s="1029"/>
      <c r="H1017" s="5"/>
      <c r="I1017" s="1029"/>
      <c r="J1017" s="5"/>
      <c r="K1017" s="5"/>
      <c r="L1017" s="5"/>
      <c r="M1017" s="5"/>
      <c r="N1017" s="328"/>
      <c r="O1017" s="328"/>
      <c r="P1017" s="328"/>
      <c r="Q1017" s="1056"/>
      <c r="R1017" s="448"/>
      <c r="S1017" s="61"/>
      <c r="T1017" s="448"/>
      <c r="U1017" s="61"/>
      <c r="V1017" s="448"/>
      <c r="W1017" s="448"/>
      <c r="X1017" s="448"/>
      <c r="Y1017" s="1029" t="s">
        <v>230</v>
      </c>
      <c r="Z1017" s="1029" t="s">
        <v>230</v>
      </c>
      <c r="AA1017" s="1" t="s">
        <v>230</v>
      </c>
      <c r="AB1017" s="1029" t="s">
        <v>230</v>
      </c>
      <c r="AC1017" s="1029" t="s">
        <v>230</v>
      </c>
      <c r="AD1017" s="1029" t="s">
        <v>230</v>
      </c>
      <c r="AE1017" s="1029" t="s">
        <v>1913</v>
      </c>
      <c r="AF1017" s="1029" t="s">
        <v>1917</v>
      </c>
      <c r="AG1017" s="39" t="s">
        <v>230</v>
      </c>
      <c r="AH1017" s="1" t="s">
        <v>59</v>
      </c>
      <c r="AI1017" s="40">
        <v>0.114</v>
      </c>
      <c r="AJ1017" s="57">
        <v>293.7</v>
      </c>
      <c r="AK1017" s="40">
        <v>7.0005205479452048E-2</v>
      </c>
      <c r="AL1017" s="40">
        <v>2.1725753424657535E-2</v>
      </c>
      <c r="AM1017" s="41">
        <v>9.173095890410958E-2</v>
      </c>
      <c r="AN1017" s="40"/>
      <c r="AO1017" s="40"/>
      <c r="AP1017" s="40"/>
      <c r="AQ1017" s="1644"/>
      <c r="AR1017" s="1034"/>
      <c r="AS1017" s="45"/>
      <c r="AT1017" s="1029"/>
      <c r="AU1017" s="5"/>
      <c r="AV1017" s="46"/>
      <c r="AW1017" s="1029"/>
      <c r="AX1017" s="1029"/>
      <c r="AY1017" s="2391"/>
    </row>
    <row r="1018" spans="1:52" s="8" customFormat="1" ht="15.95" customHeight="1" x14ac:dyDescent="0.25">
      <c r="A1018" s="36"/>
      <c r="B1018" s="1029"/>
      <c r="C1018" s="990"/>
      <c r="D1018" s="1029"/>
      <c r="E1018" s="5"/>
      <c r="F1018" s="5"/>
      <c r="G1018" s="1029"/>
      <c r="H1018" s="5"/>
      <c r="I1018" s="1029"/>
      <c r="J1018" s="5"/>
      <c r="K1018" s="5"/>
      <c r="L1018" s="5"/>
      <c r="M1018" s="5"/>
      <c r="N1018" s="328"/>
      <c r="O1018" s="328"/>
      <c r="P1018" s="328"/>
      <c r="Q1018" s="1056"/>
      <c r="R1018" s="448"/>
      <c r="S1018" s="61"/>
      <c r="T1018" s="448"/>
      <c r="U1018" s="61"/>
      <c r="V1018" s="448"/>
      <c r="W1018" s="448"/>
      <c r="X1018" s="448"/>
      <c r="Y1018" s="1029" t="s">
        <v>230</v>
      </c>
      <c r="Z1018" s="1029" t="s">
        <v>230</v>
      </c>
      <c r="AA1018" s="1" t="s">
        <v>230</v>
      </c>
      <c r="AB1018" s="1029" t="s">
        <v>230</v>
      </c>
      <c r="AC1018" s="1029" t="s">
        <v>230</v>
      </c>
      <c r="AD1018" s="1029" t="s">
        <v>230</v>
      </c>
      <c r="AE1018" s="1029" t="s">
        <v>1913</v>
      </c>
      <c r="AF1018" s="1029" t="s">
        <v>414</v>
      </c>
      <c r="AG1018" s="39" t="s">
        <v>230</v>
      </c>
      <c r="AH1018" s="1" t="s">
        <v>59</v>
      </c>
      <c r="AI1018" s="40">
        <v>0.114</v>
      </c>
      <c r="AJ1018" s="57">
        <v>174.6</v>
      </c>
      <c r="AK1018" s="40">
        <v>4.1616986301369861E-2</v>
      </c>
      <c r="AL1018" s="40">
        <v>1.2915616438356163E-2</v>
      </c>
      <c r="AM1018" s="41">
        <v>5.4532602739726023E-2</v>
      </c>
      <c r="AN1018" s="40"/>
      <c r="AO1018" s="40"/>
      <c r="AP1018" s="40"/>
      <c r="AQ1018" s="1644"/>
      <c r="AR1018" s="1034"/>
      <c r="AS1018" s="45"/>
      <c r="AT1018" s="1029"/>
      <c r="AU1018" s="5"/>
      <c r="AV1018" s="46"/>
      <c r="AW1018" s="1029"/>
      <c r="AX1018" s="1029"/>
      <c r="AY1018" s="2391"/>
    </row>
    <row r="1019" spans="1:52" s="8" customFormat="1" ht="15.95" customHeight="1" x14ac:dyDescent="0.25">
      <c r="A1019" s="93"/>
      <c r="B1019" s="88"/>
      <c r="C1019" s="993"/>
      <c r="D1019" s="88"/>
      <c r="E1019" s="103"/>
      <c r="F1019" s="103"/>
      <c r="G1019" s="88"/>
      <c r="H1019" s="103"/>
      <c r="I1019" s="88"/>
      <c r="J1019" s="103"/>
      <c r="K1019" s="103"/>
      <c r="L1019" s="103"/>
      <c r="M1019" s="103"/>
      <c r="N1019" s="330"/>
      <c r="O1019" s="330"/>
      <c r="P1019" s="330"/>
      <c r="Q1019" s="106"/>
      <c r="R1019" s="94"/>
      <c r="S1019" s="104"/>
      <c r="T1019" s="94"/>
      <c r="U1019" s="104"/>
      <c r="V1019" s="94"/>
      <c r="W1019" s="94"/>
      <c r="X1019" s="94"/>
      <c r="Y1019" s="88" t="s">
        <v>230</v>
      </c>
      <c r="Z1019" s="88" t="s">
        <v>230</v>
      </c>
      <c r="AA1019" s="90" t="s">
        <v>230</v>
      </c>
      <c r="AB1019" s="88" t="s">
        <v>230</v>
      </c>
      <c r="AC1019" s="88" t="s">
        <v>230</v>
      </c>
      <c r="AD1019" s="88" t="s">
        <v>230</v>
      </c>
      <c r="AE1019" s="103" t="s">
        <v>1918</v>
      </c>
      <c r="AF1019" s="88" t="s">
        <v>1919</v>
      </c>
      <c r="AG1019" s="95" t="s">
        <v>230</v>
      </c>
      <c r="AH1019" s="90" t="s">
        <v>58</v>
      </c>
      <c r="AI1019" s="98">
        <v>0.1</v>
      </c>
      <c r="AJ1019" s="106">
        <v>750</v>
      </c>
      <c r="AK1019" s="98">
        <f>AJ1019*0.0763/365</f>
        <v>0.15678082191780823</v>
      </c>
      <c r="AL1019" s="98">
        <f>AJ1019*0.0237/365</f>
        <v>4.8698630136986297E-2</v>
      </c>
      <c r="AM1019" s="98">
        <f>AK1019+AL1019</f>
        <v>0.20547945205479454</v>
      </c>
      <c r="AN1019" s="98"/>
      <c r="AO1019" s="98"/>
      <c r="AP1019" s="98"/>
      <c r="AQ1019" s="368"/>
      <c r="AR1019" s="47"/>
      <c r="AS1019" s="48"/>
      <c r="AT1019" s="88"/>
      <c r="AU1019" s="103"/>
      <c r="AV1019" s="52"/>
      <c r="AW1019" s="88"/>
      <c r="AX1019" s="1029"/>
      <c r="AY1019" s="2391"/>
    </row>
    <row r="1020" spans="1:52" s="1099" customFormat="1" ht="15.95" customHeight="1" x14ac:dyDescent="0.25">
      <c r="A1020" s="781"/>
      <c r="B1020" s="782"/>
      <c r="C1020" s="1314"/>
      <c r="D1020" s="782"/>
      <c r="E1020" s="1015"/>
      <c r="F1020" s="1015"/>
      <c r="G1020" s="782"/>
      <c r="H1020" s="1015"/>
      <c r="I1020" s="782"/>
      <c r="J1020" s="1015"/>
      <c r="K1020" s="1015"/>
      <c r="L1020" s="1015"/>
      <c r="M1020" s="1015"/>
      <c r="N1020" s="1315"/>
      <c r="O1020" s="1315"/>
      <c r="P1020" s="1315"/>
      <c r="Q1020" s="1316"/>
      <c r="R1020" s="783"/>
      <c r="S1020" s="1195"/>
      <c r="T1020" s="783"/>
      <c r="U1020" s="1195"/>
      <c r="V1020" s="783"/>
      <c r="W1020" s="783"/>
      <c r="X1020" s="783"/>
      <c r="Y1020" s="88" t="s">
        <v>230</v>
      </c>
      <c r="Z1020" s="88" t="s">
        <v>230</v>
      </c>
      <c r="AA1020" s="90" t="s">
        <v>230</v>
      </c>
      <c r="AB1020" s="88" t="s">
        <v>230</v>
      </c>
      <c r="AC1020" s="88" t="s">
        <v>230</v>
      </c>
      <c r="AD1020" s="88" t="s">
        <v>230</v>
      </c>
      <c r="AE1020" s="1015" t="s">
        <v>23956</v>
      </c>
      <c r="AF1020" s="1984" t="s">
        <v>23953</v>
      </c>
      <c r="AG1020" s="1985" t="s">
        <v>230</v>
      </c>
      <c r="AH1020" s="754" t="s">
        <v>59</v>
      </c>
      <c r="AI1020" s="430">
        <v>0.114</v>
      </c>
      <c r="AJ1020" s="1315">
        <v>60</v>
      </c>
      <c r="AK1020" s="430">
        <f>AJ1020*0.086/365</f>
        <v>1.413698630136986E-2</v>
      </c>
      <c r="AL1020" s="430">
        <f>AJ1020*0.028/365</f>
        <v>4.6027397260273968E-3</v>
      </c>
      <c r="AM1020" s="430">
        <f>SUM(AK1020:AL1020)</f>
        <v>1.8739726027397256E-2</v>
      </c>
      <c r="AN1020" s="430"/>
      <c r="AO1020" s="430"/>
      <c r="AP1020" s="430"/>
      <c r="AQ1020" s="830"/>
      <c r="AR1020" s="484"/>
      <c r="AS1020" s="786"/>
      <c r="AT1020" s="782"/>
      <c r="AU1020" s="1015"/>
      <c r="AV1020" s="787"/>
      <c r="AW1020" s="782"/>
      <c r="AX1020" s="1202" t="s">
        <v>23957</v>
      </c>
      <c r="AY1020" s="2401"/>
    </row>
    <row r="1021" spans="1:52" s="1099" customFormat="1" ht="15.95" customHeight="1" x14ac:dyDescent="0.25">
      <c r="A1021" s="781"/>
      <c r="B1021" s="782"/>
      <c r="C1021" s="1314"/>
      <c r="D1021" s="782"/>
      <c r="E1021" s="1015"/>
      <c r="F1021" s="1015"/>
      <c r="G1021" s="782"/>
      <c r="H1021" s="1015"/>
      <c r="I1021" s="782"/>
      <c r="J1021" s="1015"/>
      <c r="K1021" s="1015"/>
      <c r="L1021" s="1015"/>
      <c r="M1021" s="1015"/>
      <c r="N1021" s="1315"/>
      <c r="O1021" s="1315"/>
      <c r="P1021" s="1315"/>
      <c r="Q1021" s="1316"/>
      <c r="R1021" s="783"/>
      <c r="S1021" s="1195"/>
      <c r="T1021" s="783"/>
      <c r="U1021" s="1195"/>
      <c r="V1021" s="783"/>
      <c r="W1021" s="783"/>
      <c r="X1021" s="783"/>
      <c r="Y1021" s="88" t="s">
        <v>230</v>
      </c>
      <c r="Z1021" s="88" t="s">
        <v>230</v>
      </c>
      <c r="AA1021" s="90" t="s">
        <v>230</v>
      </c>
      <c r="AB1021" s="88" t="s">
        <v>230</v>
      </c>
      <c r="AC1021" s="88" t="s">
        <v>230</v>
      </c>
      <c r="AD1021" s="88" t="s">
        <v>230</v>
      </c>
      <c r="AE1021" s="1015" t="s">
        <v>23956</v>
      </c>
      <c r="AF1021" s="1984" t="s">
        <v>23954</v>
      </c>
      <c r="AG1021" s="1985" t="s">
        <v>230</v>
      </c>
      <c r="AH1021" s="754" t="s">
        <v>59</v>
      </c>
      <c r="AI1021" s="430">
        <v>0.114</v>
      </c>
      <c r="AJ1021" s="1315">
        <v>80</v>
      </c>
      <c r="AK1021" s="430">
        <f t="shared" ref="AK1021:AK1022" si="96">AJ1021*0.086/365</f>
        <v>1.8849315068493147E-2</v>
      </c>
      <c r="AL1021" s="430">
        <f t="shared" ref="AL1021:AL1022" si="97">AJ1021*0.028/365</f>
        <v>6.1369863013698636E-3</v>
      </c>
      <c r="AM1021" s="430">
        <f t="shared" ref="AM1021:AM1022" si="98">SUM(AK1021:AL1021)</f>
        <v>2.4986301369863011E-2</v>
      </c>
      <c r="AN1021" s="430"/>
      <c r="AO1021" s="430"/>
      <c r="AP1021" s="430"/>
      <c r="AQ1021" s="830"/>
      <c r="AR1021" s="484"/>
      <c r="AS1021" s="786"/>
      <c r="AT1021" s="782"/>
      <c r="AU1021" s="1015"/>
      <c r="AV1021" s="787"/>
      <c r="AW1021" s="782"/>
      <c r="AX1021" s="1202" t="s">
        <v>23957</v>
      </c>
      <c r="AY1021" s="2401"/>
    </row>
    <row r="1022" spans="1:52" s="1099" customFormat="1" ht="15.95" customHeight="1" x14ac:dyDescent="0.25">
      <c r="A1022" s="781"/>
      <c r="B1022" s="782"/>
      <c r="C1022" s="1314"/>
      <c r="D1022" s="782"/>
      <c r="E1022" s="1015"/>
      <c r="F1022" s="1015"/>
      <c r="G1022" s="782"/>
      <c r="H1022" s="1015"/>
      <c r="I1022" s="782"/>
      <c r="J1022" s="1015"/>
      <c r="K1022" s="1015"/>
      <c r="L1022" s="1015"/>
      <c r="M1022" s="1015"/>
      <c r="N1022" s="1315"/>
      <c r="O1022" s="1315"/>
      <c r="P1022" s="1315"/>
      <c r="Q1022" s="1316"/>
      <c r="R1022" s="783"/>
      <c r="S1022" s="1195"/>
      <c r="T1022" s="783"/>
      <c r="U1022" s="1195"/>
      <c r="V1022" s="783"/>
      <c r="W1022" s="783"/>
      <c r="X1022" s="783"/>
      <c r="Y1022" s="88" t="s">
        <v>230</v>
      </c>
      <c r="Z1022" s="88" t="s">
        <v>230</v>
      </c>
      <c r="AA1022" s="90" t="s">
        <v>230</v>
      </c>
      <c r="AB1022" s="88" t="s">
        <v>230</v>
      </c>
      <c r="AC1022" s="88" t="s">
        <v>230</v>
      </c>
      <c r="AD1022" s="88" t="s">
        <v>230</v>
      </c>
      <c r="AE1022" s="1015" t="s">
        <v>23956</v>
      </c>
      <c r="AF1022" s="1984" t="s">
        <v>23955</v>
      </c>
      <c r="AG1022" s="1985" t="s">
        <v>230</v>
      </c>
      <c r="AH1022" s="754" t="s">
        <v>59</v>
      </c>
      <c r="AI1022" s="430">
        <v>0.114</v>
      </c>
      <c r="AJ1022" s="1315">
        <v>60</v>
      </c>
      <c r="AK1022" s="430">
        <f t="shared" si="96"/>
        <v>1.413698630136986E-2</v>
      </c>
      <c r="AL1022" s="430">
        <f t="shared" si="97"/>
        <v>4.6027397260273968E-3</v>
      </c>
      <c r="AM1022" s="430">
        <f t="shared" si="98"/>
        <v>1.8739726027397256E-2</v>
      </c>
      <c r="AN1022" s="430"/>
      <c r="AO1022" s="430"/>
      <c r="AP1022" s="430"/>
      <c r="AQ1022" s="830"/>
      <c r="AR1022" s="484"/>
      <c r="AS1022" s="786"/>
      <c r="AT1022" s="782"/>
      <c r="AU1022" s="1015"/>
      <c r="AV1022" s="787"/>
      <c r="AW1022" s="782"/>
      <c r="AX1022" s="1202" t="s">
        <v>23957</v>
      </c>
      <c r="AY1022" s="2401"/>
    </row>
    <row r="1023" spans="1:52" s="8" customFormat="1" ht="15.95" customHeight="1" x14ac:dyDescent="0.25">
      <c r="A1023" s="93"/>
      <c r="B1023" s="88"/>
      <c r="C1023" s="993"/>
      <c r="D1023" s="88"/>
      <c r="E1023" s="103"/>
      <c r="F1023" s="103"/>
      <c r="G1023" s="88"/>
      <c r="H1023" s="103"/>
      <c r="I1023" s="88"/>
      <c r="J1023" s="103"/>
      <c r="K1023" s="103"/>
      <c r="L1023" s="103"/>
      <c r="M1023" s="103"/>
      <c r="N1023" s="330"/>
      <c r="O1023" s="330"/>
      <c r="P1023" s="330"/>
      <c r="Q1023" s="106"/>
      <c r="R1023" s="94"/>
      <c r="S1023" s="104"/>
      <c r="T1023" s="94"/>
      <c r="U1023" s="104"/>
      <c r="V1023" s="94"/>
      <c r="W1023" s="94"/>
      <c r="X1023" s="94"/>
      <c r="Y1023" s="88"/>
      <c r="Z1023" s="88"/>
      <c r="AA1023" s="90"/>
      <c r="AB1023" s="88"/>
      <c r="AC1023" s="782" t="s">
        <v>6140</v>
      </c>
      <c r="AD1023" s="1013" t="s">
        <v>6141</v>
      </c>
      <c r="AE1023" s="782" t="s">
        <v>21150</v>
      </c>
      <c r="AF1023" s="782" t="s">
        <v>21185</v>
      </c>
      <c r="AG1023" s="2126" t="s">
        <v>21125</v>
      </c>
      <c r="AH1023" s="782" t="s">
        <v>21151</v>
      </c>
      <c r="AI1023" s="1476">
        <v>0.87</v>
      </c>
      <c r="AJ1023" s="106">
        <v>1</v>
      </c>
      <c r="AK1023" s="98">
        <f>AJ1023*AI1023/365</f>
        <v>2.3835616438356165E-3</v>
      </c>
      <c r="AL1023" s="98">
        <v>0</v>
      </c>
      <c r="AM1023" s="96">
        <f>SUBTOTAL(9,AK1023:AL1023)</f>
        <v>2.3835616438356165E-3</v>
      </c>
      <c r="AN1023" s="98"/>
      <c r="AO1023" s="98"/>
      <c r="AP1023" s="98"/>
      <c r="AQ1023" s="368"/>
      <c r="AR1023" s="47"/>
      <c r="AS1023" s="48"/>
      <c r="AT1023" s="88"/>
      <c r="AU1023" s="103"/>
      <c r="AV1023" s="52"/>
      <c r="AW1023" s="88"/>
      <c r="AX1023" s="2202" t="s">
        <v>21186</v>
      </c>
      <c r="AY1023" s="2391"/>
    </row>
    <row r="1024" spans="1:52" s="1395" customFormat="1" ht="15.95" customHeight="1" x14ac:dyDescent="0.2">
      <c r="A1024" s="353">
        <v>161</v>
      </c>
      <c r="B1024" s="354" t="s">
        <v>55</v>
      </c>
      <c r="C1024" s="991" t="s">
        <v>59</v>
      </c>
      <c r="D1024" s="354" t="s">
        <v>12</v>
      </c>
      <c r="E1024" s="272" t="s">
        <v>16271</v>
      </c>
      <c r="F1024" s="272" t="s">
        <v>16272</v>
      </c>
      <c r="G1024" s="354"/>
      <c r="H1024" s="354" t="s">
        <v>219</v>
      </c>
      <c r="I1024" s="354" t="s">
        <v>220</v>
      </c>
      <c r="J1024" s="354" t="s">
        <v>221</v>
      </c>
      <c r="K1024" s="272" t="s">
        <v>1337</v>
      </c>
      <c r="L1024" s="272" t="s">
        <v>221</v>
      </c>
      <c r="M1024" s="272" t="s">
        <v>879</v>
      </c>
      <c r="N1024" s="440">
        <v>1.5</v>
      </c>
      <c r="O1024" s="440">
        <v>1.5</v>
      </c>
      <c r="P1024" s="440">
        <v>2.25</v>
      </c>
      <c r="Q1024" s="1010">
        <v>3</v>
      </c>
      <c r="R1024" s="503"/>
      <c r="S1024" s="505">
        <v>2</v>
      </c>
      <c r="T1024" s="357"/>
      <c r="U1024" s="505">
        <v>0</v>
      </c>
      <c r="V1024" s="357"/>
      <c r="W1024" s="357"/>
      <c r="X1024" s="357"/>
      <c r="Y1024" s="925" t="s">
        <v>16652</v>
      </c>
      <c r="Z1024" s="354" t="s">
        <v>230</v>
      </c>
      <c r="AA1024" s="443" t="s">
        <v>230</v>
      </c>
      <c r="AB1024" s="354" t="s">
        <v>230</v>
      </c>
      <c r="AC1024" s="354" t="s">
        <v>230</v>
      </c>
      <c r="AD1024" s="354" t="s">
        <v>230</v>
      </c>
      <c r="AE1024" s="354" t="s">
        <v>1920</v>
      </c>
      <c r="AF1024" s="354" t="s">
        <v>528</v>
      </c>
      <c r="AG1024" s="358" t="s">
        <v>230</v>
      </c>
      <c r="AH1024" s="443" t="s">
        <v>59</v>
      </c>
      <c r="AI1024" s="359">
        <v>0.114</v>
      </c>
      <c r="AJ1024" s="459">
        <v>4763</v>
      </c>
      <c r="AK1024" s="359">
        <v>1.1352904109589039</v>
      </c>
      <c r="AL1024" s="359">
        <v>0.35233150684931508</v>
      </c>
      <c r="AM1024" s="361">
        <f>AK1024+AL1024</f>
        <v>1.4876219178082191</v>
      </c>
      <c r="AN1024" s="359">
        <f>SUM(AK1024:AK1026)</f>
        <v>2.3431030136986295</v>
      </c>
      <c r="AO1024" s="359">
        <f>SUM(AL1024:AL1026)</f>
        <v>0.72724547945205487</v>
      </c>
      <c r="AP1024" s="359">
        <f>AN1024+AO1024</f>
        <v>3.0703484931506844</v>
      </c>
      <c r="AQ1024" s="359">
        <f>AP1024*30</f>
        <v>92.110454794520535</v>
      </c>
      <c r="AR1024" s="362" t="s">
        <v>231</v>
      </c>
      <c r="AS1024" s="363" t="s">
        <v>431</v>
      </c>
      <c r="AT1024" s="354" t="s">
        <v>232</v>
      </c>
      <c r="AU1024" s="272" t="s">
        <v>59</v>
      </c>
      <c r="AV1024" s="923" t="s">
        <v>1921</v>
      </c>
      <c r="AW1024" s="354" t="s">
        <v>234</v>
      </c>
      <c r="AX1024" s="447" t="s">
        <v>25368</v>
      </c>
      <c r="AY1024" s="2401"/>
      <c r="AZ1024" s="778" t="s">
        <v>24724</v>
      </c>
    </row>
    <row r="1025" spans="1:51" s="55" customFormat="1" ht="15.95" customHeight="1" x14ac:dyDescent="0.25">
      <c r="A1025" s="36"/>
      <c r="B1025" s="2119"/>
      <c r="C1025" s="990"/>
      <c r="D1025" s="2119"/>
      <c r="E1025" s="5"/>
      <c r="F1025" s="5"/>
      <c r="G1025" s="2119"/>
      <c r="H1025" s="5"/>
      <c r="I1025" s="2119"/>
      <c r="J1025" s="5"/>
      <c r="K1025" s="5"/>
      <c r="L1025" s="5"/>
      <c r="M1025" s="5"/>
      <c r="N1025" s="328"/>
      <c r="O1025" s="328"/>
      <c r="P1025" s="328"/>
      <c r="Q1025" s="1056"/>
      <c r="R1025" s="448"/>
      <c r="S1025" s="61"/>
      <c r="T1025" s="448"/>
      <c r="U1025" s="61"/>
      <c r="V1025" s="448"/>
      <c r="W1025" s="448"/>
      <c r="X1025" s="448"/>
      <c r="Y1025" s="2119" t="s">
        <v>230</v>
      </c>
      <c r="Z1025" s="2119" t="s">
        <v>230</v>
      </c>
      <c r="AA1025" s="1" t="s">
        <v>230</v>
      </c>
      <c r="AB1025" s="2119" t="s">
        <v>230</v>
      </c>
      <c r="AC1025" s="2119" t="s">
        <v>230</v>
      </c>
      <c r="AD1025" s="2119" t="s">
        <v>230</v>
      </c>
      <c r="AE1025" s="2119" t="s">
        <v>1920</v>
      </c>
      <c r="AF1025" s="2119" t="s">
        <v>348</v>
      </c>
      <c r="AG1025" s="39" t="s">
        <v>230</v>
      </c>
      <c r="AH1025" s="1" t="s">
        <v>59</v>
      </c>
      <c r="AI1025" s="40">
        <v>0.114</v>
      </c>
      <c r="AJ1025" s="57">
        <v>4786.8</v>
      </c>
      <c r="AK1025" s="40">
        <v>1.1409632876712328</v>
      </c>
      <c r="AL1025" s="40">
        <v>0.35409205479452061</v>
      </c>
      <c r="AM1025" s="41">
        <v>1.4950553424657533</v>
      </c>
      <c r="AN1025" s="40"/>
      <c r="AO1025" s="40"/>
      <c r="AP1025" s="40"/>
      <c r="AQ1025" s="40"/>
      <c r="AR1025" s="2120"/>
      <c r="AS1025" s="448"/>
      <c r="AT1025" s="2119"/>
      <c r="AU1025" s="5"/>
      <c r="AV1025" s="2119"/>
      <c r="AW1025" s="2119"/>
      <c r="AX1025" s="2119"/>
      <c r="AY1025" s="2391"/>
    </row>
    <row r="1026" spans="1:51" s="55" customFormat="1" ht="15.95" customHeight="1" x14ac:dyDescent="0.25">
      <c r="A1026" s="36"/>
      <c r="B1026" s="2119"/>
      <c r="C1026" s="990"/>
      <c r="D1026" s="2119"/>
      <c r="E1026" s="5"/>
      <c r="F1026" s="5"/>
      <c r="G1026" s="2119"/>
      <c r="H1026" s="5"/>
      <c r="I1026" s="2119"/>
      <c r="J1026" s="5"/>
      <c r="K1026" s="5"/>
      <c r="L1026" s="5"/>
      <c r="M1026" s="5"/>
      <c r="N1026" s="328"/>
      <c r="O1026" s="328"/>
      <c r="P1026" s="328"/>
      <c r="Q1026" s="1056"/>
      <c r="R1026" s="448"/>
      <c r="S1026" s="61"/>
      <c r="T1026" s="448"/>
      <c r="U1026" s="61"/>
      <c r="V1026" s="448"/>
      <c r="W1026" s="448"/>
      <c r="X1026" s="448"/>
      <c r="Y1026" s="2119" t="s">
        <v>230</v>
      </c>
      <c r="Z1026" s="2119" t="s">
        <v>230</v>
      </c>
      <c r="AA1026" s="1" t="s">
        <v>230</v>
      </c>
      <c r="AB1026" s="2119" t="s">
        <v>230</v>
      </c>
      <c r="AC1026" s="2119" t="s">
        <v>230</v>
      </c>
      <c r="AD1026" s="2119" t="s">
        <v>230</v>
      </c>
      <c r="AE1026" s="5" t="s">
        <v>1922</v>
      </c>
      <c r="AF1026" s="2119" t="s">
        <v>1923</v>
      </c>
      <c r="AG1026" s="39" t="s">
        <v>230</v>
      </c>
      <c r="AH1026" s="1" t="s">
        <v>58</v>
      </c>
      <c r="AI1026" s="40">
        <v>3.2000000000000001E-2</v>
      </c>
      <c r="AJ1026" s="2120">
        <v>1000</v>
      </c>
      <c r="AK1026" s="40">
        <f>AJ1026*0.0244/365</f>
        <v>6.6849315068493162E-2</v>
      </c>
      <c r="AL1026" s="40">
        <f>AJ1026*0.0076/365</f>
        <v>2.0821917808219178E-2</v>
      </c>
      <c r="AM1026" s="40">
        <f>AK1026+AL1026</f>
        <v>8.7671232876712343E-2</v>
      </c>
      <c r="AN1026" s="40"/>
      <c r="AO1026" s="40"/>
      <c r="AP1026" s="40"/>
      <c r="AQ1026" s="40"/>
      <c r="AR1026" s="2120"/>
      <c r="AS1026" s="448"/>
      <c r="AT1026" s="2119"/>
      <c r="AU1026" s="5"/>
      <c r="AV1026" s="2119"/>
      <c r="AW1026" s="2119"/>
      <c r="AX1026" s="2119"/>
      <c r="AY1026" s="2391"/>
    </row>
    <row r="1027" spans="1:51" s="55" customFormat="1" ht="15.95" customHeight="1" x14ac:dyDescent="0.25">
      <c r="A1027" s="182">
        <v>162</v>
      </c>
      <c r="B1027" s="166" t="s">
        <v>55</v>
      </c>
      <c r="C1027" s="989" t="s">
        <v>59</v>
      </c>
      <c r="D1027" s="166" t="s">
        <v>13</v>
      </c>
      <c r="E1027" s="198" t="s">
        <v>1924</v>
      </c>
      <c r="F1027" s="198" t="s">
        <v>1925</v>
      </c>
      <c r="G1027" s="166"/>
      <c r="H1027" s="166" t="s">
        <v>219</v>
      </c>
      <c r="I1027" s="166" t="s">
        <v>220</v>
      </c>
      <c r="J1027" s="166" t="s">
        <v>221</v>
      </c>
      <c r="K1027" s="198" t="s">
        <v>222</v>
      </c>
      <c r="L1027" s="198" t="s">
        <v>221</v>
      </c>
      <c r="M1027" s="198" t="s">
        <v>879</v>
      </c>
      <c r="N1027" s="199">
        <v>2.5</v>
      </c>
      <c r="O1027" s="199">
        <v>1.5</v>
      </c>
      <c r="P1027" s="199">
        <v>3.75</v>
      </c>
      <c r="Q1027" s="1012">
        <v>2</v>
      </c>
      <c r="R1027" s="184"/>
      <c r="S1027" s="223">
        <v>2</v>
      </c>
      <c r="T1027" s="183"/>
      <c r="U1027" s="223">
        <v>1</v>
      </c>
      <c r="V1027" s="183"/>
      <c r="W1027" s="183"/>
      <c r="X1027" s="183"/>
      <c r="Y1027" s="673" t="s">
        <v>16652</v>
      </c>
      <c r="Z1027" s="166" t="s">
        <v>230</v>
      </c>
      <c r="AA1027" s="203" t="s">
        <v>230</v>
      </c>
      <c r="AB1027" s="166" t="s">
        <v>230</v>
      </c>
      <c r="AC1027" s="166" t="s">
        <v>230</v>
      </c>
      <c r="AD1027" s="166" t="s">
        <v>230</v>
      </c>
      <c r="AE1027" s="166" t="s">
        <v>1926</v>
      </c>
      <c r="AF1027" s="166" t="s">
        <v>286</v>
      </c>
      <c r="AG1027" s="165" t="s">
        <v>230</v>
      </c>
      <c r="AH1027" s="203" t="s">
        <v>59</v>
      </c>
      <c r="AI1027" s="167">
        <v>0.114</v>
      </c>
      <c r="AJ1027" s="221">
        <v>4699.2</v>
      </c>
      <c r="AK1027" s="167">
        <v>1.1200832876712328</v>
      </c>
      <c r="AL1027" s="167">
        <v>0.34761205479452056</v>
      </c>
      <c r="AM1027" s="187">
        <f>AK1027+AL1027</f>
        <v>1.4676953424657533</v>
      </c>
      <c r="AN1027" s="167">
        <f>SUM(AK1027:AK1035)</f>
        <v>3.3558449315068493</v>
      </c>
      <c r="AO1027" s="167">
        <f>SUM(AL1027:AL1035)</f>
        <v>0.952414794520548</v>
      </c>
      <c r="AP1027" s="167">
        <f>SUM(AM1027:AM1035)</f>
        <v>4.3082597260273969</v>
      </c>
      <c r="AQ1027" s="167">
        <f>AP1027*30</f>
        <v>129.2477917808219</v>
      </c>
      <c r="AR1027" s="193" t="s">
        <v>231</v>
      </c>
      <c r="AS1027" s="194" t="s">
        <v>431</v>
      </c>
      <c r="AT1027" s="166" t="s">
        <v>232</v>
      </c>
      <c r="AU1027" s="198" t="s">
        <v>59</v>
      </c>
      <c r="AV1027" s="679" t="s">
        <v>1927</v>
      </c>
      <c r="AW1027" s="166" t="s">
        <v>234</v>
      </c>
      <c r="AX1027" s="2119"/>
      <c r="AY1027" s="2391"/>
    </row>
    <row r="1028" spans="1:51" s="8" customFormat="1" ht="15.95" customHeight="1" x14ac:dyDescent="0.25">
      <c r="A1028" s="112"/>
      <c r="B1028" s="113"/>
      <c r="C1028" s="992"/>
      <c r="D1028" s="113"/>
      <c r="E1028" s="130"/>
      <c r="F1028" s="130"/>
      <c r="G1028" s="113"/>
      <c r="H1028" s="130"/>
      <c r="I1028" s="113"/>
      <c r="J1028" s="130"/>
      <c r="K1028" s="130"/>
      <c r="L1028" s="130"/>
      <c r="M1028" s="130"/>
      <c r="N1028" s="329"/>
      <c r="O1028" s="329"/>
      <c r="P1028" s="329"/>
      <c r="Q1028" s="1071"/>
      <c r="R1028" s="114"/>
      <c r="S1028" s="131"/>
      <c r="T1028" s="114"/>
      <c r="U1028" s="131"/>
      <c r="V1028" s="114"/>
      <c r="W1028" s="114"/>
      <c r="X1028" s="114"/>
      <c r="Y1028" s="113" t="s">
        <v>230</v>
      </c>
      <c r="Z1028" s="113" t="s">
        <v>230</v>
      </c>
      <c r="AA1028" s="132" t="s">
        <v>230</v>
      </c>
      <c r="AB1028" s="113" t="s">
        <v>230</v>
      </c>
      <c r="AC1028" s="113" t="s">
        <v>230</v>
      </c>
      <c r="AD1028" s="113" t="s">
        <v>230</v>
      </c>
      <c r="AE1028" s="130" t="s">
        <v>1926</v>
      </c>
      <c r="AF1028" s="113" t="s">
        <v>349</v>
      </c>
      <c r="AG1028" s="115" t="s">
        <v>230</v>
      </c>
      <c r="AH1028" s="132" t="s">
        <v>59</v>
      </c>
      <c r="AI1028" s="116">
        <v>0.114</v>
      </c>
      <c r="AJ1028" s="137">
        <v>4939</v>
      </c>
      <c r="AK1028" s="116">
        <v>1.1772410958904109</v>
      </c>
      <c r="AL1028" s="116">
        <v>0.36535068493150685</v>
      </c>
      <c r="AM1028" s="119">
        <v>1.5425917808219178</v>
      </c>
      <c r="AN1028" s="116"/>
      <c r="AO1028" s="116"/>
      <c r="AP1028" s="116"/>
      <c r="AQ1028" s="367"/>
      <c r="AR1028" s="42"/>
      <c r="AS1028" s="43"/>
      <c r="AT1028" s="113"/>
      <c r="AU1028" s="130"/>
      <c r="AV1028" s="44"/>
      <c r="AW1028" s="113"/>
      <c r="AX1028" s="113"/>
      <c r="AY1028" s="2391"/>
    </row>
    <row r="1029" spans="1:51" s="8" customFormat="1" ht="15.95" customHeight="1" x14ac:dyDescent="0.25">
      <c r="A1029" s="36"/>
      <c r="B1029" s="1029"/>
      <c r="C1029" s="990"/>
      <c r="D1029" s="1029"/>
      <c r="E1029" s="5"/>
      <c r="F1029" s="5"/>
      <c r="G1029" s="1029"/>
      <c r="H1029" s="5"/>
      <c r="I1029" s="1029"/>
      <c r="J1029" s="5"/>
      <c r="K1029" s="5"/>
      <c r="L1029" s="5"/>
      <c r="M1029" s="5"/>
      <c r="N1029" s="328"/>
      <c r="O1029" s="328"/>
      <c r="P1029" s="328"/>
      <c r="Q1029" s="1056"/>
      <c r="R1029" s="448"/>
      <c r="S1029" s="61"/>
      <c r="T1029" s="448"/>
      <c r="U1029" s="61"/>
      <c r="V1029" s="448"/>
      <c r="W1029" s="448"/>
      <c r="X1029" s="448"/>
      <c r="Y1029" s="1029" t="s">
        <v>230</v>
      </c>
      <c r="Z1029" s="1029" t="s">
        <v>230</v>
      </c>
      <c r="AA1029" s="1" t="s">
        <v>230</v>
      </c>
      <c r="AB1029" s="1029" t="s">
        <v>230</v>
      </c>
      <c r="AC1029" s="1029" t="s">
        <v>230</v>
      </c>
      <c r="AD1029" s="1029" t="s">
        <v>230</v>
      </c>
      <c r="AE1029" s="5" t="s">
        <v>1928</v>
      </c>
      <c r="AF1029" s="1029" t="s">
        <v>1929</v>
      </c>
      <c r="AG1029" s="39" t="s">
        <v>230</v>
      </c>
      <c r="AH1029" s="1" t="s">
        <v>58</v>
      </c>
      <c r="AI1029" s="40">
        <v>3.2000000000000001E-2</v>
      </c>
      <c r="AJ1029" s="1036">
        <f>8*500</f>
        <v>4000</v>
      </c>
      <c r="AK1029" s="40">
        <f>AJ1029*0.0244/365</f>
        <v>0.26739726027397265</v>
      </c>
      <c r="AL1029" s="40">
        <f>AJ1029*0.0076/365</f>
        <v>8.3287671232876712E-2</v>
      </c>
      <c r="AM1029" s="40">
        <f>AK1029+AL1029</f>
        <v>0.35068493150684937</v>
      </c>
      <c r="AN1029" s="40"/>
      <c r="AO1029" s="40"/>
      <c r="AP1029" s="40"/>
      <c r="AQ1029" s="1644"/>
      <c r="AR1029" s="1034"/>
      <c r="AS1029" s="45"/>
      <c r="AT1029" s="1029"/>
      <c r="AU1029" s="5"/>
      <c r="AV1029" s="46"/>
      <c r="AW1029" s="1029"/>
      <c r="AX1029" s="1029"/>
      <c r="AY1029" s="2391"/>
    </row>
    <row r="1030" spans="1:51" s="8" customFormat="1" ht="15.95" customHeight="1" x14ac:dyDescent="0.25">
      <c r="A1030" s="36"/>
      <c r="B1030" s="1029"/>
      <c r="C1030" s="990"/>
      <c r="D1030" s="1029"/>
      <c r="E1030" s="5"/>
      <c r="F1030" s="5"/>
      <c r="G1030" s="1029"/>
      <c r="H1030" s="5"/>
      <c r="I1030" s="1029"/>
      <c r="J1030" s="5"/>
      <c r="K1030" s="5"/>
      <c r="L1030" s="5"/>
      <c r="M1030" s="5"/>
      <c r="N1030" s="328"/>
      <c r="O1030" s="328"/>
      <c r="P1030" s="328"/>
      <c r="Q1030" s="1056"/>
      <c r="R1030" s="448"/>
      <c r="S1030" s="61"/>
      <c r="T1030" s="448"/>
      <c r="U1030" s="61"/>
      <c r="V1030" s="448"/>
      <c r="W1030" s="448"/>
      <c r="X1030" s="448"/>
      <c r="Y1030" s="1029" t="s">
        <v>230</v>
      </c>
      <c r="Z1030" s="1029" t="s">
        <v>230</v>
      </c>
      <c r="AA1030" s="1" t="s">
        <v>230</v>
      </c>
      <c r="AB1030" s="1029" t="s">
        <v>230</v>
      </c>
      <c r="AC1030" s="1029" t="s">
        <v>230</v>
      </c>
      <c r="AD1030" s="1029" t="s">
        <v>230</v>
      </c>
      <c r="AE1030" s="5" t="s">
        <v>1930</v>
      </c>
      <c r="AF1030" s="1029" t="s">
        <v>1931</v>
      </c>
      <c r="AG1030" s="39" t="s">
        <v>230</v>
      </c>
      <c r="AH1030" s="1" t="s">
        <v>58</v>
      </c>
      <c r="AI1030" s="40">
        <v>3.2000000000000001E-2</v>
      </c>
      <c r="AJ1030" s="1036">
        <f>9*500</f>
        <v>4500</v>
      </c>
      <c r="AK1030" s="40">
        <f>AJ1030*0.0244/365</f>
        <v>0.30082191780821921</v>
      </c>
      <c r="AL1030" s="40">
        <f>AJ1030*0.0076/365</f>
        <v>9.3698630136986302E-2</v>
      </c>
      <c r="AM1030" s="40">
        <f>AK1030+AL1030</f>
        <v>0.39452054794520552</v>
      </c>
      <c r="AN1030" s="40"/>
      <c r="AO1030" s="40"/>
      <c r="AP1030" s="40"/>
      <c r="AQ1030" s="1644"/>
      <c r="AR1030" s="1034"/>
      <c r="AS1030" s="45"/>
      <c r="AT1030" s="1029"/>
      <c r="AU1030" s="5"/>
      <c r="AV1030" s="46"/>
      <c r="AW1030" s="1029"/>
      <c r="AX1030" s="1029"/>
      <c r="AY1030" s="2391"/>
    </row>
    <row r="1031" spans="1:51" s="8" customFormat="1" ht="15.95" customHeight="1" x14ac:dyDescent="0.25">
      <c r="A1031" s="36"/>
      <c r="B1031" s="1029"/>
      <c r="C1031" s="990"/>
      <c r="D1031" s="1029"/>
      <c r="E1031" s="5"/>
      <c r="F1031" s="5"/>
      <c r="G1031" s="1029"/>
      <c r="H1031" s="5"/>
      <c r="I1031" s="1029"/>
      <c r="J1031" s="5"/>
      <c r="K1031" s="5"/>
      <c r="L1031" s="5"/>
      <c r="M1031" s="5"/>
      <c r="N1031" s="328"/>
      <c r="O1031" s="328"/>
      <c r="P1031" s="328"/>
      <c r="Q1031" s="1056"/>
      <c r="R1031" s="448"/>
      <c r="S1031" s="61"/>
      <c r="T1031" s="448"/>
      <c r="U1031" s="61"/>
      <c r="V1031" s="448"/>
      <c r="W1031" s="448"/>
      <c r="X1031" s="448"/>
      <c r="Y1031" s="1029" t="s">
        <v>230</v>
      </c>
      <c r="Z1031" s="1029" t="s">
        <v>230</v>
      </c>
      <c r="AA1031" s="1" t="s">
        <v>230</v>
      </c>
      <c r="AB1031" s="1029" t="s">
        <v>230</v>
      </c>
      <c r="AC1031" s="1029" t="s">
        <v>230</v>
      </c>
      <c r="AD1031" s="1029" t="s">
        <v>230</v>
      </c>
      <c r="AE1031" s="5" t="s">
        <v>1932</v>
      </c>
      <c r="AF1031" s="1029" t="s">
        <v>1933</v>
      </c>
      <c r="AG1031" s="39" t="s">
        <v>230</v>
      </c>
      <c r="AH1031" s="1" t="s">
        <v>58</v>
      </c>
      <c r="AI1031" s="40">
        <v>3.2000000000000001E-2</v>
      </c>
      <c r="AJ1031" s="1036">
        <f>6*500</f>
        <v>3000</v>
      </c>
      <c r="AK1031" s="40">
        <f>AJ1031*0.0244/365</f>
        <v>0.20054794520547947</v>
      </c>
      <c r="AL1031" s="40">
        <f>AJ1031*0.0076/365</f>
        <v>6.2465753424657537E-2</v>
      </c>
      <c r="AM1031" s="40">
        <f>AK1031+AL1031</f>
        <v>0.26301369863013702</v>
      </c>
      <c r="AN1031" s="40"/>
      <c r="AO1031" s="40"/>
      <c r="AP1031" s="40"/>
      <c r="AQ1031" s="1644"/>
      <c r="AR1031" s="1034"/>
      <c r="AS1031" s="45"/>
      <c r="AT1031" s="1029"/>
      <c r="AU1031" s="5"/>
      <c r="AV1031" s="46"/>
      <c r="AW1031" s="1029"/>
      <c r="AX1031" s="1029"/>
      <c r="AY1031" s="2391"/>
    </row>
    <row r="1032" spans="1:51" s="8" customFormat="1" ht="15.95" customHeight="1" x14ac:dyDescent="0.25">
      <c r="A1032" s="36"/>
      <c r="B1032" s="1029"/>
      <c r="C1032" s="990"/>
      <c r="D1032" s="1029"/>
      <c r="E1032" s="5"/>
      <c r="F1032" s="5"/>
      <c r="G1032" s="1029"/>
      <c r="H1032" s="5"/>
      <c r="I1032" s="1029"/>
      <c r="J1032" s="5"/>
      <c r="K1032" s="5"/>
      <c r="L1032" s="5"/>
      <c r="M1032" s="5"/>
      <c r="N1032" s="328"/>
      <c r="O1032" s="328"/>
      <c r="P1032" s="328"/>
      <c r="Q1032" s="1056"/>
      <c r="R1032" s="448"/>
      <c r="S1032" s="61"/>
      <c r="T1032" s="448"/>
      <c r="U1032" s="61"/>
      <c r="V1032" s="448"/>
      <c r="W1032" s="448"/>
      <c r="X1032" s="448"/>
      <c r="Y1032" s="1029" t="s">
        <v>230</v>
      </c>
      <c r="Z1032" s="1029" t="s">
        <v>230</v>
      </c>
      <c r="AA1032" s="1" t="s">
        <v>230</v>
      </c>
      <c r="AB1032" s="1029" t="s">
        <v>230</v>
      </c>
      <c r="AC1032" s="1029" t="s">
        <v>230</v>
      </c>
      <c r="AD1032" s="1029" t="s">
        <v>230</v>
      </c>
      <c r="AE1032" s="5" t="s">
        <v>1934</v>
      </c>
      <c r="AF1032" s="5" t="s">
        <v>1935</v>
      </c>
      <c r="AG1032" s="39">
        <v>1175074013620</v>
      </c>
      <c r="AH1032" s="1" t="s">
        <v>1070</v>
      </c>
      <c r="AI1032" s="1036">
        <v>0.87</v>
      </c>
      <c r="AJ1032" s="37">
        <v>5</v>
      </c>
      <c r="AK1032" s="40">
        <f>AJ1032*AI1032/365</f>
        <v>1.191780821917808E-2</v>
      </c>
      <c r="AL1032" s="40">
        <v>0</v>
      </c>
      <c r="AM1032" s="41">
        <f>SUBTOTAL(9,AK1032:AL1032)</f>
        <v>1.191780821917808E-2</v>
      </c>
      <c r="AN1032" s="40"/>
      <c r="AO1032" s="40"/>
      <c r="AP1032" s="40"/>
      <c r="AQ1032" s="1644"/>
      <c r="AR1032" s="1034"/>
      <c r="AS1032" s="45"/>
      <c r="AT1032" s="1029"/>
      <c r="AU1032" s="5"/>
      <c r="AV1032" s="46"/>
      <c r="AW1032" s="1029"/>
      <c r="AX1032" s="1029"/>
      <c r="AY1032" s="2391"/>
    </row>
    <row r="1033" spans="1:51" s="8" customFormat="1" ht="15.95" customHeight="1" x14ac:dyDescent="0.25">
      <c r="A1033" s="36"/>
      <c r="B1033" s="1029"/>
      <c r="C1033" s="990"/>
      <c r="D1033" s="1029"/>
      <c r="E1033" s="5"/>
      <c r="F1033" s="5"/>
      <c r="G1033" s="1029"/>
      <c r="H1033" s="5"/>
      <c r="I1033" s="1029"/>
      <c r="J1033" s="5"/>
      <c r="K1033" s="5"/>
      <c r="L1033" s="5"/>
      <c r="M1033" s="5"/>
      <c r="N1033" s="328"/>
      <c r="O1033" s="328"/>
      <c r="P1033" s="328"/>
      <c r="Q1033" s="1056"/>
      <c r="R1033" s="448"/>
      <c r="S1033" s="61"/>
      <c r="T1033" s="448"/>
      <c r="U1033" s="61"/>
      <c r="V1033" s="448"/>
      <c r="W1033" s="448"/>
      <c r="X1033" s="448"/>
      <c r="Y1033" s="1029" t="s">
        <v>230</v>
      </c>
      <c r="Z1033" s="1029" t="s">
        <v>230</v>
      </c>
      <c r="AA1033" s="1" t="s">
        <v>230</v>
      </c>
      <c r="AB1033" s="1029" t="s">
        <v>230</v>
      </c>
      <c r="AC1033" s="1029" t="s">
        <v>230</v>
      </c>
      <c r="AD1033" s="1029" t="s">
        <v>230</v>
      </c>
      <c r="AE1033" s="5" t="s">
        <v>1934</v>
      </c>
      <c r="AF1033" s="5" t="s">
        <v>1936</v>
      </c>
      <c r="AG1033" s="39">
        <v>1067746302854</v>
      </c>
      <c r="AH1033" s="1" t="s">
        <v>1070</v>
      </c>
      <c r="AI1033" s="1036">
        <v>0.87</v>
      </c>
      <c r="AJ1033" s="37">
        <v>5</v>
      </c>
      <c r="AK1033" s="40">
        <f>AJ1033*AI1033/365</f>
        <v>1.191780821917808E-2</v>
      </c>
      <c r="AL1033" s="40">
        <v>0</v>
      </c>
      <c r="AM1033" s="41">
        <f>SUBTOTAL(9,AK1033:AL1033)</f>
        <v>1.191780821917808E-2</v>
      </c>
      <c r="AN1033" s="40"/>
      <c r="AO1033" s="40"/>
      <c r="AP1033" s="40"/>
      <c r="AQ1033" s="1644"/>
      <c r="AR1033" s="1034"/>
      <c r="AS1033" s="45"/>
      <c r="AT1033" s="1029"/>
      <c r="AU1033" s="5"/>
      <c r="AV1033" s="46"/>
      <c r="AW1033" s="1029"/>
      <c r="AX1033" s="1029"/>
      <c r="AY1033" s="2391"/>
    </row>
    <row r="1034" spans="1:51" s="8" customFormat="1" ht="15.95" customHeight="1" x14ac:dyDescent="0.25">
      <c r="A1034" s="93"/>
      <c r="B1034" s="88"/>
      <c r="C1034" s="993"/>
      <c r="D1034" s="88"/>
      <c r="E1034" s="103"/>
      <c r="F1034" s="103"/>
      <c r="G1034" s="88"/>
      <c r="H1034" s="103"/>
      <c r="I1034" s="88"/>
      <c r="J1034" s="103"/>
      <c r="K1034" s="103"/>
      <c r="L1034" s="103"/>
      <c r="M1034" s="103"/>
      <c r="N1034" s="330"/>
      <c r="O1034" s="330"/>
      <c r="P1034" s="330"/>
      <c r="Q1034" s="106"/>
      <c r="R1034" s="94"/>
      <c r="S1034" s="104"/>
      <c r="T1034" s="94"/>
      <c r="U1034" s="104"/>
      <c r="V1034" s="94"/>
      <c r="W1034" s="94"/>
      <c r="X1034" s="94"/>
      <c r="Y1034" s="88" t="s">
        <v>230</v>
      </c>
      <c r="Z1034" s="88" t="s">
        <v>230</v>
      </c>
      <c r="AA1034" s="90" t="s">
        <v>230</v>
      </c>
      <c r="AB1034" s="88" t="s">
        <v>230</v>
      </c>
      <c r="AC1034" s="88" t="s">
        <v>230</v>
      </c>
      <c r="AD1034" s="88" t="s">
        <v>230</v>
      </c>
      <c r="AE1034" s="103" t="s">
        <v>1937</v>
      </c>
      <c r="AF1034" s="103" t="s">
        <v>1938</v>
      </c>
      <c r="AG1034" s="95">
        <v>1055005607942</v>
      </c>
      <c r="AH1034" s="90" t="s">
        <v>1070</v>
      </c>
      <c r="AI1034" s="21">
        <v>0.87</v>
      </c>
      <c r="AJ1034" s="97">
        <v>18</v>
      </c>
      <c r="AK1034" s="40">
        <f>AJ1034*AI1034/365</f>
        <v>4.2904109589041096E-2</v>
      </c>
      <c r="AL1034" s="98">
        <v>0</v>
      </c>
      <c r="AM1034" s="41">
        <f>SUBTOTAL(9,AK1034:AL1034)</f>
        <v>4.2904109589041096E-2</v>
      </c>
      <c r="AN1034" s="98"/>
      <c r="AO1034" s="98"/>
      <c r="AP1034" s="98"/>
      <c r="AQ1034" s="368"/>
      <c r="AR1034" s="47"/>
      <c r="AS1034" s="48"/>
      <c r="AT1034" s="88"/>
      <c r="AU1034" s="103"/>
      <c r="AV1034" s="52"/>
      <c r="AW1034" s="88"/>
      <c r="AX1034" s="1029"/>
      <c r="AY1034" s="2391"/>
    </row>
    <row r="1035" spans="1:51" s="1099" customFormat="1" ht="15.95" customHeight="1" x14ac:dyDescent="0.25">
      <c r="A1035" s="781"/>
      <c r="B1035" s="782"/>
      <c r="C1035" s="1314"/>
      <c r="D1035" s="782"/>
      <c r="E1035" s="1015"/>
      <c r="F1035" s="1015"/>
      <c r="G1035" s="782"/>
      <c r="H1035" s="1015"/>
      <c r="I1035" s="782"/>
      <c r="J1035" s="1015"/>
      <c r="K1035" s="1015"/>
      <c r="L1035" s="1015"/>
      <c r="M1035" s="1015"/>
      <c r="N1035" s="1315"/>
      <c r="O1035" s="1315"/>
      <c r="P1035" s="1315"/>
      <c r="Q1035" s="1316"/>
      <c r="R1035" s="783"/>
      <c r="S1035" s="1195"/>
      <c r="T1035" s="783"/>
      <c r="U1035" s="1195"/>
      <c r="V1035" s="783"/>
      <c r="W1035" s="783"/>
      <c r="X1035" s="783"/>
      <c r="Y1035" s="782"/>
      <c r="Z1035" s="782"/>
      <c r="AA1035" s="784"/>
      <c r="AB1035" s="782"/>
      <c r="AC1035" s="2401" t="s">
        <v>21001</v>
      </c>
      <c r="AD1035" s="1146" t="s">
        <v>21002</v>
      </c>
      <c r="AE1035" s="1015" t="s">
        <v>21003</v>
      </c>
      <c r="AF1035" s="1015" t="s">
        <v>21004</v>
      </c>
      <c r="AG1035" s="1456" t="s">
        <v>21005</v>
      </c>
      <c r="AH1035" s="784" t="s">
        <v>20647</v>
      </c>
      <c r="AI1035" s="1457">
        <v>0.37</v>
      </c>
      <c r="AJ1035" s="785">
        <v>220</v>
      </c>
      <c r="AK1035" s="430">
        <f>AJ1035*AI1035/365</f>
        <v>0.22301369863013701</v>
      </c>
      <c r="AL1035" s="430">
        <v>0</v>
      </c>
      <c r="AM1035" s="1111">
        <f>SUM(AK1035:AL1035)</f>
        <v>0.22301369863013701</v>
      </c>
      <c r="AN1035" s="430"/>
      <c r="AO1035" s="430"/>
      <c r="AP1035" s="430"/>
      <c r="AQ1035" s="830"/>
      <c r="AR1035" s="484"/>
      <c r="AS1035" s="786"/>
      <c r="AT1035" s="782"/>
      <c r="AU1035" s="1015"/>
      <c r="AV1035" s="787"/>
      <c r="AW1035" s="782"/>
      <c r="AX1035" s="2183" t="s">
        <v>21006</v>
      </c>
      <c r="AY1035" s="2401"/>
    </row>
    <row r="1036" spans="1:51" s="55" customFormat="1" ht="15.95" customHeight="1" x14ac:dyDescent="0.25">
      <c r="A1036" s="182">
        <v>163</v>
      </c>
      <c r="B1036" s="170" t="s">
        <v>55</v>
      </c>
      <c r="C1036" s="989" t="s">
        <v>59</v>
      </c>
      <c r="D1036" s="166" t="s">
        <v>14</v>
      </c>
      <c r="E1036" s="198" t="s">
        <v>1939</v>
      </c>
      <c r="F1036" s="198" t="s">
        <v>1940</v>
      </c>
      <c r="G1036" s="166"/>
      <c r="H1036" s="166" t="s">
        <v>219</v>
      </c>
      <c r="I1036" s="166" t="s">
        <v>220</v>
      </c>
      <c r="J1036" s="166" t="s">
        <v>221</v>
      </c>
      <c r="K1036" s="198" t="s">
        <v>222</v>
      </c>
      <c r="L1036" s="198" t="s">
        <v>221</v>
      </c>
      <c r="M1036" s="198" t="s">
        <v>879</v>
      </c>
      <c r="N1036" s="199">
        <v>4</v>
      </c>
      <c r="O1036" s="199">
        <v>1.5</v>
      </c>
      <c r="P1036" s="199">
        <v>6</v>
      </c>
      <c r="Q1036" s="1012">
        <v>6</v>
      </c>
      <c r="R1036" s="184"/>
      <c r="S1036" s="223">
        <v>1</v>
      </c>
      <c r="T1036" s="183"/>
      <c r="U1036" s="223">
        <v>0</v>
      </c>
      <c r="V1036" s="183"/>
      <c r="W1036" s="183"/>
      <c r="X1036" s="183">
        <v>1</v>
      </c>
      <c r="Y1036" s="166" t="s">
        <v>62</v>
      </c>
      <c r="Z1036" s="170" t="s">
        <v>224</v>
      </c>
      <c r="AA1036" s="197" t="s">
        <v>225</v>
      </c>
      <c r="AB1036" s="166" t="s">
        <v>1789</v>
      </c>
      <c r="AC1036" s="206" t="s">
        <v>1790</v>
      </c>
      <c r="AD1036" s="2328" t="s">
        <v>1791</v>
      </c>
      <c r="AE1036" s="198" t="s">
        <v>1941</v>
      </c>
      <c r="AF1036" s="198" t="s">
        <v>351</v>
      </c>
      <c r="AG1036" s="165" t="s">
        <v>230</v>
      </c>
      <c r="AH1036" s="203" t="s">
        <v>59</v>
      </c>
      <c r="AI1036" s="167">
        <v>0.114</v>
      </c>
      <c r="AJ1036" s="221">
        <v>2906.15</v>
      </c>
      <c r="AK1036" s="167">
        <v>0.69269876712328771</v>
      </c>
      <c r="AL1036" s="167">
        <v>0.21497547945205478</v>
      </c>
      <c r="AM1036" s="187">
        <f>AK1036+AL1036</f>
        <v>0.90767424657534246</v>
      </c>
      <c r="AN1036" s="167">
        <f>SUM(AK1036:AK1044)</f>
        <v>3.9697378904109581</v>
      </c>
      <c r="AO1036" s="167">
        <f>SUM(AL1036:AL1044)</f>
        <v>1.1517230958904108</v>
      </c>
      <c r="AP1036" s="167">
        <f>AN1036+AO1036</f>
        <v>5.1214609863013685</v>
      </c>
      <c r="AQ1036" s="167">
        <f>AP1036*30</f>
        <v>153.64382958904105</v>
      </c>
      <c r="AR1036" s="193" t="s">
        <v>231</v>
      </c>
      <c r="AS1036" s="194" t="s">
        <v>431</v>
      </c>
      <c r="AT1036" s="166" t="s">
        <v>232</v>
      </c>
      <c r="AU1036" s="198" t="s">
        <v>59</v>
      </c>
      <c r="AV1036" s="679" t="s">
        <v>1942</v>
      </c>
      <c r="AW1036" s="166" t="s">
        <v>234</v>
      </c>
      <c r="AX1036" s="2119"/>
      <c r="AY1036" s="2391"/>
    </row>
    <row r="1037" spans="1:51" s="8" customFormat="1" ht="15.95" customHeight="1" x14ac:dyDescent="0.25">
      <c r="A1037" s="112"/>
      <c r="B1037" s="113"/>
      <c r="C1037" s="992"/>
      <c r="D1037" s="113"/>
      <c r="E1037" s="130"/>
      <c r="F1037" s="130"/>
      <c r="G1037" s="113"/>
      <c r="H1037" s="130"/>
      <c r="I1037" s="113"/>
      <c r="J1037" s="130"/>
      <c r="K1037" s="130"/>
      <c r="L1037" s="130"/>
      <c r="M1037" s="130"/>
      <c r="N1037" s="329"/>
      <c r="O1037" s="329"/>
      <c r="P1037" s="329"/>
      <c r="Q1037" s="1071"/>
      <c r="R1037" s="114"/>
      <c r="S1037" s="131"/>
      <c r="T1037" s="114"/>
      <c r="U1037" s="131"/>
      <c r="V1037" s="114"/>
      <c r="W1037" s="114"/>
      <c r="X1037" s="114"/>
      <c r="Y1037" s="113" t="s">
        <v>230</v>
      </c>
      <c r="Z1037" s="113" t="s">
        <v>230</v>
      </c>
      <c r="AA1037" s="132" t="s">
        <v>230</v>
      </c>
      <c r="AB1037" s="113" t="s">
        <v>230</v>
      </c>
      <c r="AC1037" s="113" t="s">
        <v>230</v>
      </c>
      <c r="AD1037" s="113" t="s">
        <v>230</v>
      </c>
      <c r="AE1037" s="130" t="s">
        <v>1941</v>
      </c>
      <c r="AF1037" s="130" t="s">
        <v>353</v>
      </c>
      <c r="AG1037" s="115" t="s">
        <v>230</v>
      </c>
      <c r="AH1037" s="132" t="s">
        <v>59</v>
      </c>
      <c r="AI1037" s="116">
        <v>0.114</v>
      </c>
      <c r="AJ1037" s="137">
        <v>3180.99</v>
      </c>
      <c r="AK1037" s="116">
        <v>0.75820857534246555</v>
      </c>
      <c r="AL1037" s="116">
        <v>0.23530610958904111</v>
      </c>
      <c r="AM1037" s="119">
        <v>0.99351468493150663</v>
      </c>
      <c r="AN1037" s="116"/>
      <c r="AO1037" s="116"/>
      <c r="AP1037" s="116"/>
      <c r="AQ1037" s="367"/>
      <c r="AR1037" s="42"/>
      <c r="AS1037" s="43"/>
      <c r="AT1037" s="113"/>
      <c r="AU1037" s="130"/>
      <c r="AV1037" s="44"/>
      <c r="AW1037" s="113"/>
      <c r="AX1037" s="113"/>
      <c r="AY1037" s="2391"/>
    </row>
    <row r="1038" spans="1:51" s="8" customFormat="1" ht="15.95" customHeight="1" x14ac:dyDescent="0.25">
      <c r="A1038" s="36"/>
      <c r="B1038" s="1029"/>
      <c r="C1038" s="990"/>
      <c r="D1038" s="1029"/>
      <c r="E1038" s="5"/>
      <c r="F1038" s="5"/>
      <c r="G1038" s="1029"/>
      <c r="H1038" s="5"/>
      <c r="I1038" s="1029"/>
      <c r="J1038" s="5"/>
      <c r="K1038" s="5"/>
      <c r="L1038" s="5"/>
      <c r="M1038" s="5"/>
      <c r="N1038" s="328"/>
      <c r="O1038" s="328"/>
      <c r="P1038" s="328"/>
      <c r="Q1038" s="1056"/>
      <c r="R1038" s="448"/>
      <c r="S1038" s="61"/>
      <c r="T1038" s="448"/>
      <c r="U1038" s="61"/>
      <c r="V1038" s="448"/>
      <c r="W1038" s="448"/>
      <c r="X1038" s="448"/>
      <c r="Y1038" s="1029" t="s">
        <v>230</v>
      </c>
      <c r="Z1038" s="1029" t="s">
        <v>230</v>
      </c>
      <c r="AA1038" s="1" t="s">
        <v>230</v>
      </c>
      <c r="AB1038" s="1029" t="s">
        <v>230</v>
      </c>
      <c r="AC1038" s="1029" t="s">
        <v>230</v>
      </c>
      <c r="AD1038" s="1029" t="s">
        <v>230</v>
      </c>
      <c r="AE1038" s="5" t="s">
        <v>1941</v>
      </c>
      <c r="AF1038" s="5" t="s">
        <v>488</v>
      </c>
      <c r="AG1038" s="39" t="s">
        <v>230</v>
      </c>
      <c r="AH1038" s="1" t="s">
        <v>59</v>
      </c>
      <c r="AI1038" s="40">
        <v>0.114</v>
      </c>
      <c r="AJ1038" s="57">
        <v>3166.7</v>
      </c>
      <c r="AK1038" s="40">
        <v>0.75480246575342458</v>
      </c>
      <c r="AL1038" s="40">
        <v>0.23424904109589037</v>
      </c>
      <c r="AM1038" s="41">
        <v>0.98905150684931498</v>
      </c>
      <c r="AN1038" s="40"/>
      <c r="AO1038" s="40"/>
      <c r="AP1038" s="40"/>
      <c r="AQ1038" s="1644"/>
      <c r="AR1038" s="1034"/>
      <c r="AS1038" s="45"/>
      <c r="AT1038" s="1029"/>
      <c r="AU1038" s="5"/>
      <c r="AV1038" s="46"/>
      <c r="AW1038" s="1029"/>
      <c r="AX1038" s="1029"/>
      <c r="AY1038" s="2391"/>
    </row>
    <row r="1039" spans="1:51" s="8" customFormat="1" ht="15.95" customHeight="1" x14ac:dyDescent="0.25">
      <c r="A1039" s="36"/>
      <c r="B1039" s="1029"/>
      <c r="C1039" s="990"/>
      <c r="D1039" s="1029"/>
      <c r="E1039" s="5"/>
      <c r="F1039" s="5"/>
      <c r="G1039" s="1029"/>
      <c r="H1039" s="5"/>
      <c r="I1039" s="1029"/>
      <c r="J1039" s="5"/>
      <c r="K1039" s="5"/>
      <c r="L1039" s="5"/>
      <c r="M1039" s="5"/>
      <c r="N1039" s="328"/>
      <c r="O1039" s="328"/>
      <c r="P1039" s="328"/>
      <c r="Q1039" s="1056"/>
      <c r="R1039" s="448"/>
      <c r="S1039" s="61"/>
      <c r="T1039" s="448"/>
      <c r="U1039" s="61"/>
      <c r="V1039" s="448"/>
      <c r="W1039" s="448"/>
      <c r="X1039" s="448"/>
      <c r="Y1039" s="1029" t="s">
        <v>230</v>
      </c>
      <c r="Z1039" s="1029" t="s">
        <v>230</v>
      </c>
      <c r="AA1039" s="1" t="s">
        <v>230</v>
      </c>
      <c r="AB1039" s="1029" t="s">
        <v>230</v>
      </c>
      <c r="AC1039" s="1029" t="s">
        <v>230</v>
      </c>
      <c r="AD1039" s="1029" t="s">
        <v>230</v>
      </c>
      <c r="AE1039" s="5" t="s">
        <v>1941</v>
      </c>
      <c r="AF1039" s="5" t="s">
        <v>235</v>
      </c>
      <c r="AG1039" s="39" t="s">
        <v>230</v>
      </c>
      <c r="AH1039" s="1" t="s">
        <v>59</v>
      </c>
      <c r="AI1039" s="40">
        <v>0.114</v>
      </c>
      <c r="AJ1039" s="57">
        <v>1868</v>
      </c>
      <c r="AK1039" s="40">
        <v>0.44524931506849313</v>
      </c>
      <c r="AL1039" s="40">
        <v>0.13818082191780823</v>
      </c>
      <c r="AM1039" s="41">
        <v>0.58343013698630131</v>
      </c>
      <c r="AN1039" s="40"/>
      <c r="AO1039" s="40"/>
      <c r="AP1039" s="40"/>
      <c r="AQ1039" s="1644"/>
      <c r="AR1039" s="1034"/>
      <c r="AS1039" s="45"/>
      <c r="AT1039" s="1029"/>
      <c r="AU1039" s="5"/>
      <c r="AV1039" s="46"/>
      <c r="AW1039" s="1029"/>
      <c r="AX1039" s="1029"/>
      <c r="AY1039" s="2391"/>
    </row>
    <row r="1040" spans="1:51" s="8" customFormat="1" ht="15.95" customHeight="1" x14ac:dyDescent="0.25">
      <c r="A1040" s="36"/>
      <c r="B1040" s="1029"/>
      <c r="C1040" s="990"/>
      <c r="D1040" s="1029"/>
      <c r="E1040" s="5"/>
      <c r="F1040" s="5"/>
      <c r="G1040" s="1029"/>
      <c r="H1040" s="5"/>
      <c r="I1040" s="1029"/>
      <c r="J1040" s="5"/>
      <c r="K1040" s="5"/>
      <c r="L1040" s="5"/>
      <c r="M1040" s="5"/>
      <c r="N1040" s="328"/>
      <c r="O1040" s="328"/>
      <c r="P1040" s="328"/>
      <c r="Q1040" s="1056"/>
      <c r="R1040" s="448"/>
      <c r="S1040" s="61"/>
      <c r="T1040" s="448"/>
      <c r="U1040" s="61"/>
      <c r="V1040" s="448"/>
      <c r="W1040" s="448"/>
      <c r="X1040" s="448"/>
      <c r="Y1040" s="1029" t="s">
        <v>230</v>
      </c>
      <c r="Z1040" s="1029" t="s">
        <v>230</v>
      </c>
      <c r="AA1040" s="1" t="s">
        <v>230</v>
      </c>
      <c r="AB1040" s="1029" t="s">
        <v>230</v>
      </c>
      <c r="AC1040" s="1029" t="s">
        <v>230</v>
      </c>
      <c r="AD1040" s="1029" t="s">
        <v>230</v>
      </c>
      <c r="AE1040" s="5" t="s">
        <v>1941</v>
      </c>
      <c r="AF1040" s="5" t="s">
        <v>1124</v>
      </c>
      <c r="AG1040" s="39" t="s">
        <v>230</v>
      </c>
      <c r="AH1040" s="1" t="s">
        <v>59</v>
      </c>
      <c r="AI1040" s="40">
        <v>0.114</v>
      </c>
      <c r="AJ1040" s="57">
        <v>4447.75</v>
      </c>
      <c r="AK1040" s="40">
        <v>1.0601486301369862</v>
      </c>
      <c r="AL1040" s="40">
        <v>0.32901164383561643</v>
      </c>
      <c r="AM1040" s="41">
        <v>1.3891602739726028</v>
      </c>
      <c r="AN1040" s="40"/>
      <c r="AO1040" s="40"/>
      <c r="AP1040" s="40"/>
      <c r="AQ1040" s="1644"/>
      <c r="AR1040" s="1034"/>
      <c r="AS1040" s="45"/>
      <c r="AT1040" s="1029"/>
      <c r="AU1040" s="5"/>
      <c r="AV1040" s="46"/>
      <c r="AW1040" s="1029"/>
      <c r="AX1040" s="1029"/>
      <c r="AY1040" s="2391"/>
    </row>
    <row r="1041" spans="1:52" s="8" customFormat="1" ht="15.95" customHeight="1" x14ac:dyDescent="0.25">
      <c r="A1041" s="1255"/>
      <c r="B1041" s="1256"/>
      <c r="C1041" s="1726"/>
      <c r="D1041" s="1256"/>
      <c r="E1041" s="1258"/>
      <c r="F1041" s="1258"/>
      <c r="G1041" s="1256"/>
      <c r="H1041" s="1258"/>
      <c r="I1041" s="1256"/>
      <c r="J1041" s="1258"/>
      <c r="K1041" s="1258"/>
      <c r="L1041" s="1258"/>
      <c r="M1041" s="1258"/>
      <c r="N1041" s="1259"/>
      <c r="O1041" s="1259"/>
      <c r="P1041" s="1259"/>
      <c r="Q1041" s="1260"/>
      <c r="R1041" s="1261"/>
      <c r="S1041" s="1262"/>
      <c r="T1041" s="1261"/>
      <c r="U1041" s="1262"/>
      <c r="V1041" s="1261"/>
      <c r="W1041" s="1261"/>
      <c r="X1041" s="1261"/>
      <c r="Y1041" s="1256" t="s">
        <v>230</v>
      </c>
      <c r="Z1041" s="1256" t="s">
        <v>230</v>
      </c>
      <c r="AA1041" s="1263" t="s">
        <v>230</v>
      </c>
      <c r="AB1041" s="1256" t="s">
        <v>230</v>
      </c>
      <c r="AC1041" s="1256" t="s">
        <v>230</v>
      </c>
      <c r="AD1041" s="1256" t="s">
        <v>230</v>
      </c>
      <c r="AE1041" s="1258" t="s">
        <v>1943</v>
      </c>
      <c r="AF1041" s="1258" t="s">
        <v>1944</v>
      </c>
      <c r="AG1041" s="1264">
        <v>1025003758713</v>
      </c>
      <c r="AH1041" s="1263" t="s">
        <v>23166</v>
      </c>
      <c r="AI1041" s="1262">
        <v>0.76</v>
      </c>
      <c r="AJ1041" s="1259">
        <v>34</v>
      </c>
      <c r="AK1041" s="1628">
        <f>AJ1041*AI1041/365</f>
        <v>7.0794520547945203E-2</v>
      </c>
      <c r="AL1041" s="1628">
        <v>0</v>
      </c>
      <c r="AM1041" s="1267">
        <f>SUBTOTAL(9,AK1041:AL1041)</f>
        <v>7.0794520547945203E-2</v>
      </c>
      <c r="AN1041" s="1628"/>
      <c r="AO1041" s="1628"/>
      <c r="AP1041" s="1628"/>
      <c r="AQ1041" s="1708"/>
      <c r="AR1041" s="1709"/>
      <c r="AS1041" s="1710"/>
      <c r="AT1041" s="1256"/>
      <c r="AU1041" s="1258"/>
      <c r="AV1041" s="1711"/>
      <c r="AW1041" s="1256" t="s">
        <v>17716</v>
      </c>
      <c r="AX1041" s="1256" t="s">
        <v>23178</v>
      </c>
      <c r="AY1041" s="2391"/>
    </row>
    <row r="1042" spans="1:52" s="8" customFormat="1" ht="15.95" customHeight="1" x14ac:dyDescent="0.25">
      <c r="A1042" s="36"/>
      <c r="B1042" s="1029"/>
      <c r="C1042" s="990"/>
      <c r="D1042" s="1029"/>
      <c r="E1042" s="5"/>
      <c r="F1042" s="5"/>
      <c r="G1042" s="1029"/>
      <c r="H1042" s="5"/>
      <c r="I1042" s="1029"/>
      <c r="J1042" s="5"/>
      <c r="K1042" s="5"/>
      <c r="L1042" s="5"/>
      <c r="M1042" s="5"/>
      <c r="N1042" s="328"/>
      <c r="O1042" s="328"/>
      <c r="P1042" s="328"/>
      <c r="Q1042" s="1056"/>
      <c r="R1042" s="448"/>
      <c r="S1042" s="61"/>
      <c r="T1042" s="448"/>
      <c r="U1042" s="61"/>
      <c r="V1042" s="448"/>
      <c r="W1042" s="448"/>
      <c r="X1042" s="448"/>
      <c r="Y1042" s="1029" t="s">
        <v>230</v>
      </c>
      <c r="Z1042" s="1029" t="s">
        <v>230</v>
      </c>
      <c r="AA1042" s="1" t="s">
        <v>230</v>
      </c>
      <c r="AB1042" s="1029" t="s">
        <v>230</v>
      </c>
      <c r="AC1042" s="1029" t="s">
        <v>230</v>
      </c>
      <c r="AD1042" s="1029" t="s">
        <v>230</v>
      </c>
      <c r="AE1042" s="5" t="s">
        <v>1943</v>
      </c>
      <c r="AF1042" s="5" t="s">
        <v>1945</v>
      </c>
      <c r="AG1042" s="39">
        <v>1147746853132</v>
      </c>
      <c r="AH1042" s="1" t="s">
        <v>1946</v>
      </c>
      <c r="AI1042" s="61">
        <v>1.1399999999999999</v>
      </c>
      <c r="AJ1042" s="328">
        <v>24</v>
      </c>
      <c r="AK1042" s="40">
        <f>AJ1042*AI1042/365</f>
        <v>7.4958904109589039E-2</v>
      </c>
      <c r="AL1042" s="40">
        <v>0</v>
      </c>
      <c r="AM1042" s="41">
        <f>SUBTOTAL(9,AK1042:AL1042)</f>
        <v>7.4958904109589039E-2</v>
      </c>
      <c r="AN1042" s="40"/>
      <c r="AO1042" s="40"/>
      <c r="AP1042" s="40"/>
      <c r="AQ1042" s="1644"/>
      <c r="AR1042" s="1034"/>
      <c r="AS1042" s="45"/>
      <c r="AT1042" s="1029"/>
      <c r="AU1042" s="5"/>
      <c r="AV1042" s="46"/>
      <c r="AW1042" s="1029"/>
      <c r="AX1042" s="1029"/>
      <c r="AY1042" s="2391"/>
    </row>
    <row r="1043" spans="1:52" s="8" customFormat="1" ht="15.95" customHeight="1" x14ac:dyDescent="0.25">
      <c r="A1043" s="36"/>
      <c r="B1043" s="1029"/>
      <c r="C1043" s="990"/>
      <c r="D1043" s="1029"/>
      <c r="E1043" s="5"/>
      <c r="F1043" s="5"/>
      <c r="G1043" s="1029"/>
      <c r="H1043" s="5"/>
      <c r="I1043" s="1029"/>
      <c r="J1043" s="5"/>
      <c r="K1043" s="5"/>
      <c r="L1043" s="5"/>
      <c r="M1043" s="5"/>
      <c r="N1043" s="328"/>
      <c r="O1043" s="328"/>
      <c r="P1043" s="328"/>
      <c r="Q1043" s="1056"/>
      <c r="R1043" s="448"/>
      <c r="S1043" s="61"/>
      <c r="T1043" s="448"/>
      <c r="U1043" s="61"/>
      <c r="V1043" s="448"/>
      <c r="W1043" s="448"/>
      <c r="X1043" s="448"/>
      <c r="Y1043" s="1029" t="s">
        <v>230</v>
      </c>
      <c r="Z1043" s="1029" t="s">
        <v>230</v>
      </c>
      <c r="AA1043" s="1" t="s">
        <v>230</v>
      </c>
      <c r="AB1043" s="1029" t="s">
        <v>230</v>
      </c>
      <c r="AC1043" s="1029" t="s">
        <v>230</v>
      </c>
      <c r="AD1043" s="1029" t="s">
        <v>230</v>
      </c>
      <c r="AE1043" s="5" t="s">
        <v>1943</v>
      </c>
      <c r="AF1043" s="5" t="s">
        <v>1947</v>
      </c>
      <c r="AG1043" s="39">
        <v>342803084728</v>
      </c>
      <c r="AH1043" s="1" t="s">
        <v>1948</v>
      </c>
      <c r="AI1043" s="61">
        <v>1.1399999999999999</v>
      </c>
      <c r="AJ1043" s="328">
        <v>30</v>
      </c>
      <c r="AK1043" s="40">
        <f>AJ1043*AI1043/365</f>
        <v>9.3698630136986288E-2</v>
      </c>
      <c r="AL1043" s="40">
        <v>0</v>
      </c>
      <c r="AM1043" s="41">
        <f>SUBTOTAL(9,AK1043:AL1043)</f>
        <v>9.3698630136986288E-2</v>
      </c>
      <c r="AN1043" s="40"/>
      <c r="AO1043" s="40"/>
      <c r="AP1043" s="40"/>
      <c r="AQ1043" s="1644"/>
      <c r="AR1043" s="1034"/>
      <c r="AS1043" s="45"/>
      <c r="AT1043" s="1029"/>
      <c r="AU1043" s="5"/>
      <c r="AV1043" s="46"/>
      <c r="AW1043" s="1029"/>
      <c r="AX1043" s="1029"/>
      <c r="AY1043" s="2391"/>
    </row>
    <row r="1044" spans="1:52" s="8" customFormat="1" ht="15.95" customHeight="1" x14ac:dyDescent="0.25">
      <c r="A1044" s="93"/>
      <c r="B1044" s="88"/>
      <c r="C1044" s="993"/>
      <c r="D1044" s="88"/>
      <c r="E1044" s="103"/>
      <c r="F1044" s="103"/>
      <c r="G1044" s="88"/>
      <c r="H1044" s="103"/>
      <c r="I1044" s="88"/>
      <c r="J1044" s="103"/>
      <c r="K1044" s="103"/>
      <c r="L1044" s="103"/>
      <c r="M1044" s="103"/>
      <c r="N1044" s="330"/>
      <c r="O1044" s="330"/>
      <c r="P1044" s="330"/>
      <c r="Q1044" s="106"/>
      <c r="R1044" s="94"/>
      <c r="S1044" s="104"/>
      <c r="T1044" s="94"/>
      <c r="U1044" s="104"/>
      <c r="V1044" s="94"/>
      <c r="W1044" s="94"/>
      <c r="X1044" s="94"/>
      <c r="Y1044" s="88" t="s">
        <v>230</v>
      </c>
      <c r="Z1044" s="88" t="s">
        <v>230</v>
      </c>
      <c r="AA1044" s="90" t="s">
        <v>230</v>
      </c>
      <c r="AB1044" s="88" t="s">
        <v>230</v>
      </c>
      <c r="AC1044" s="88" t="s">
        <v>230</v>
      </c>
      <c r="AD1044" s="88" t="s">
        <v>230</v>
      </c>
      <c r="AE1044" s="103" t="s">
        <v>1941</v>
      </c>
      <c r="AF1044" s="103" t="s">
        <v>1949</v>
      </c>
      <c r="AG1044" s="95" t="s">
        <v>22786</v>
      </c>
      <c r="AH1044" s="90" t="s">
        <v>1950</v>
      </c>
      <c r="AI1044" s="1696">
        <v>0.14000000000000001</v>
      </c>
      <c r="AJ1044" s="104">
        <v>50</v>
      </c>
      <c r="AK1044" s="98">
        <f>AJ1044*AI1044/365</f>
        <v>1.9178082191780823E-2</v>
      </c>
      <c r="AL1044" s="98">
        <v>0</v>
      </c>
      <c r="AM1044" s="96">
        <f>SUBTOTAL(9,AK1044:AL1044)</f>
        <v>1.9178082191780823E-2</v>
      </c>
      <c r="AN1044" s="98"/>
      <c r="AO1044" s="98"/>
      <c r="AP1044" s="98"/>
      <c r="AQ1044" s="368"/>
      <c r="AR1044" s="47"/>
      <c r="AS1044" s="48"/>
      <c r="AT1044" s="88"/>
      <c r="AU1044" s="103"/>
      <c r="AV1044" s="52"/>
      <c r="AW1044" s="88"/>
      <c r="AX1044" s="2119"/>
      <c r="AY1044" s="2391"/>
    </row>
    <row r="1045" spans="1:52" s="55" customFormat="1" ht="15.95" customHeight="1" x14ac:dyDescent="0.25">
      <c r="A1045" s="182">
        <v>164</v>
      </c>
      <c r="B1045" s="166" t="s">
        <v>55</v>
      </c>
      <c r="C1045" s="989" t="s">
        <v>59</v>
      </c>
      <c r="D1045" s="166" t="s">
        <v>1951</v>
      </c>
      <c r="E1045" s="198" t="s">
        <v>1952</v>
      </c>
      <c r="F1045" s="198" t="s">
        <v>1953</v>
      </c>
      <c r="G1045" s="166"/>
      <c r="H1045" s="166" t="s">
        <v>219</v>
      </c>
      <c r="I1045" s="166" t="s">
        <v>220</v>
      </c>
      <c r="J1045" s="166" t="s">
        <v>221</v>
      </c>
      <c r="K1045" s="198" t="s">
        <v>222</v>
      </c>
      <c r="L1045" s="198" t="s">
        <v>221</v>
      </c>
      <c r="M1045" s="198" t="s">
        <v>879</v>
      </c>
      <c r="N1045" s="199">
        <v>5</v>
      </c>
      <c r="O1045" s="199">
        <v>1.5</v>
      </c>
      <c r="P1045" s="199">
        <v>7.5</v>
      </c>
      <c r="Q1045" s="1012">
        <v>3</v>
      </c>
      <c r="R1045" s="183"/>
      <c r="S1045" s="223">
        <v>1</v>
      </c>
      <c r="T1045" s="183"/>
      <c r="U1045" s="183">
        <v>0</v>
      </c>
      <c r="V1045" s="183"/>
      <c r="W1045" s="183"/>
      <c r="X1045" s="183"/>
      <c r="Y1045" s="166" t="s">
        <v>1954</v>
      </c>
      <c r="Z1045" s="166" t="s">
        <v>1955</v>
      </c>
      <c r="AA1045" s="203">
        <v>1095030001219</v>
      </c>
      <c r="AB1045" s="228" t="s">
        <v>1956</v>
      </c>
      <c r="AC1045" s="166" t="s">
        <v>1957</v>
      </c>
      <c r="AD1045" s="229" t="s">
        <v>1958</v>
      </c>
      <c r="AE1045" s="198" t="s">
        <v>1941</v>
      </c>
      <c r="AF1045" s="166" t="s">
        <v>906</v>
      </c>
      <c r="AG1045" s="165" t="s">
        <v>230</v>
      </c>
      <c r="AH1045" s="203" t="s">
        <v>59</v>
      </c>
      <c r="AI1045" s="167">
        <v>0.114</v>
      </c>
      <c r="AJ1045" s="221">
        <v>8384</v>
      </c>
      <c r="AK1045" s="167">
        <v>1.9983780821917805</v>
      </c>
      <c r="AL1045" s="167">
        <v>0.62018630136986297</v>
      </c>
      <c r="AM1045" s="187">
        <f>AK1045+AL1045</f>
        <v>2.6185643835616434</v>
      </c>
      <c r="AN1045" s="167">
        <f>AK1045</f>
        <v>1.9983780821917805</v>
      </c>
      <c r="AO1045" s="167">
        <f>AL1045</f>
        <v>0.62018630136986297</v>
      </c>
      <c r="AP1045" s="167">
        <f>AN1045+AO1045</f>
        <v>2.6185643835616434</v>
      </c>
      <c r="AQ1045" s="167">
        <f>AP1045*30</f>
        <v>78.55693150684931</v>
      </c>
      <c r="AR1045" s="193" t="s">
        <v>231</v>
      </c>
      <c r="AS1045" s="194" t="s">
        <v>431</v>
      </c>
      <c r="AT1045" s="166" t="s">
        <v>325</v>
      </c>
      <c r="AU1045" s="198" t="s">
        <v>59</v>
      </c>
      <c r="AV1045" s="679" t="s">
        <v>1959</v>
      </c>
      <c r="AW1045" s="166" t="s">
        <v>234</v>
      </c>
      <c r="AX1045" s="2119"/>
      <c r="AY1045" s="2391"/>
    </row>
    <row r="1046" spans="1:52" s="1395" customFormat="1" ht="34.5" customHeight="1" x14ac:dyDescent="0.25">
      <c r="A1046" s="353">
        <v>165</v>
      </c>
      <c r="B1046" s="354" t="s">
        <v>55</v>
      </c>
      <c r="C1046" s="991" t="s">
        <v>59</v>
      </c>
      <c r="D1046" s="354" t="s">
        <v>23485</v>
      </c>
      <c r="E1046" s="272" t="s">
        <v>23486</v>
      </c>
      <c r="F1046" s="272" t="s">
        <v>23487</v>
      </c>
      <c r="G1046" s="354" t="s">
        <v>221</v>
      </c>
      <c r="H1046" s="354" t="s">
        <v>219</v>
      </c>
      <c r="I1046" s="354" t="s">
        <v>220</v>
      </c>
      <c r="J1046" s="354" t="s">
        <v>221</v>
      </c>
      <c r="K1046" s="272" t="s">
        <v>1337</v>
      </c>
      <c r="L1046" s="272" t="s">
        <v>221</v>
      </c>
      <c r="M1046" s="272" t="s">
        <v>879</v>
      </c>
      <c r="N1046" s="440">
        <v>6</v>
      </c>
      <c r="O1046" s="440">
        <v>3</v>
      </c>
      <c r="P1046" s="440">
        <f>O1046*N1046</f>
        <v>18</v>
      </c>
      <c r="Q1046" s="1010">
        <v>4</v>
      </c>
      <c r="R1046" s="357"/>
      <c r="S1046" s="505"/>
      <c r="T1046" s="357"/>
      <c r="U1046" s="357">
        <v>0</v>
      </c>
      <c r="V1046" s="357"/>
      <c r="W1046" s="357"/>
      <c r="X1046" s="357"/>
      <c r="Y1046" s="354" t="s">
        <v>330</v>
      </c>
      <c r="Z1046" s="354" t="s">
        <v>23471</v>
      </c>
      <c r="AA1046" s="443" t="s">
        <v>23472</v>
      </c>
      <c r="AB1046" s="354" t="s">
        <v>23473</v>
      </c>
      <c r="AC1046" s="354" t="s">
        <v>23488</v>
      </c>
      <c r="AD1046" s="272" t="s">
        <v>23482</v>
      </c>
      <c r="AE1046" s="272" t="s">
        <v>25634</v>
      </c>
      <c r="AF1046" s="354" t="s">
        <v>346</v>
      </c>
      <c r="AG1046" s="443" t="s">
        <v>23472</v>
      </c>
      <c r="AH1046" s="443" t="s">
        <v>59</v>
      </c>
      <c r="AI1046" s="359">
        <v>0.114</v>
      </c>
      <c r="AJ1046" s="459">
        <v>23929.599999999999</v>
      </c>
      <c r="AK1046" s="359">
        <f>AJ1046*0.086/365</f>
        <v>5.6382071232876703</v>
      </c>
      <c r="AL1046" s="359">
        <f>AJ1046*0.028/365</f>
        <v>1.8356953424657532</v>
      </c>
      <c r="AM1046" s="361">
        <f>SUM(AK1046:AL1046)</f>
        <v>7.4739024657534232</v>
      </c>
      <c r="AN1046" s="359">
        <f>SUM(AK1046:AK1050)</f>
        <v>19.034760547945204</v>
      </c>
      <c r="AO1046" s="359">
        <f>SUM(AL1046:AL1050)</f>
        <v>1.8356953424657532</v>
      </c>
      <c r="AP1046" s="359">
        <f>SUM(AM1046:AM1050)</f>
        <v>20.870455890410959</v>
      </c>
      <c r="AQ1046" s="359">
        <f>AP1046*30</f>
        <v>626.11367671232881</v>
      </c>
      <c r="AR1046" s="362" t="s">
        <v>231</v>
      </c>
      <c r="AS1046" s="363" t="s">
        <v>431</v>
      </c>
      <c r="AT1046" s="354" t="s">
        <v>232</v>
      </c>
      <c r="AU1046" s="272" t="s">
        <v>59</v>
      </c>
      <c r="AV1046" s="923" t="s">
        <v>1967</v>
      </c>
      <c r="AW1046" s="354" t="s">
        <v>234</v>
      </c>
      <c r="AX1046" s="447" t="s">
        <v>23489</v>
      </c>
      <c r="AY1046" s="2401"/>
      <c r="AZ1046" s="778" t="s">
        <v>23490</v>
      </c>
    </row>
    <row r="1047" spans="1:52" s="1395" customFormat="1" ht="34.5" customHeight="1" x14ac:dyDescent="0.25">
      <c r="A1047" s="1529"/>
      <c r="B1047" s="1076"/>
      <c r="C1047" s="1621"/>
      <c r="D1047" s="1076"/>
      <c r="E1047" s="1352"/>
      <c r="F1047" s="1352"/>
      <c r="G1047" s="1076"/>
      <c r="H1047" s="1076"/>
      <c r="I1047" s="1076"/>
      <c r="J1047" s="1076"/>
      <c r="K1047" s="1352"/>
      <c r="L1047" s="1352"/>
      <c r="M1047" s="1352"/>
      <c r="N1047" s="1391"/>
      <c r="O1047" s="1391"/>
      <c r="P1047" s="1391"/>
      <c r="Q1047" s="1622"/>
      <c r="R1047" s="1531"/>
      <c r="S1047" s="1479"/>
      <c r="T1047" s="1531"/>
      <c r="U1047" s="1531"/>
      <c r="V1047" s="1531"/>
      <c r="W1047" s="1531"/>
      <c r="X1047" s="1531"/>
      <c r="Y1047" s="1076"/>
      <c r="Z1047" s="1076"/>
      <c r="AA1047" s="1078"/>
      <c r="AB1047" s="1076"/>
      <c r="AC1047" s="1076" t="s">
        <v>25635</v>
      </c>
      <c r="AD1047" s="113" t="s">
        <v>230</v>
      </c>
      <c r="AE1047" s="1043" t="s">
        <v>1968</v>
      </c>
      <c r="AF1047" s="1076" t="s">
        <v>25633</v>
      </c>
      <c r="AG1047" s="1078">
        <v>503017747544</v>
      </c>
      <c r="AH1047" s="1078" t="s">
        <v>12127</v>
      </c>
      <c r="AI1047" s="478">
        <v>2.0699999999999998</v>
      </c>
      <c r="AJ1047" s="1622">
        <v>20</v>
      </c>
      <c r="AK1047" s="479">
        <f>AJ1047*AI1047/365</f>
        <v>0.11342465753424658</v>
      </c>
      <c r="AL1047" s="479">
        <v>0</v>
      </c>
      <c r="AM1047" s="777">
        <f>SUM(AK1047:AL1047)</f>
        <v>0.11342465753424658</v>
      </c>
      <c r="AN1047" s="479"/>
      <c r="AO1047" s="479"/>
      <c r="AP1047" s="479"/>
      <c r="AQ1047" s="1511"/>
      <c r="AR1047" s="2614"/>
      <c r="AS1047" s="2508"/>
      <c r="AT1047" s="1076"/>
      <c r="AU1047" s="1352"/>
      <c r="AV1047" s="2615"/>
      <c r="AW1047" s="1076"/>
      <c r="AX1047" s="1076"/>
      <c r="AY1047" s="2601"/>
    </row>
    <row r="1048" spans="1:52" s="1395" customFormat="1" ht="42.75" customHeight="1" x14ac:dyDescent="0.25">
      <c r="A1048" s="1529"/>
      <c r="B1048" s="1076"/>
      <c r="C1048" s="1621"/>
      <c r="D1048" s="1076"/>
      <c r="E1048" s="1352"/>
      <c r="F1048" s="1352"/>
      <c r="G1048" s="1076"/>
      <c r="H1048" s="1076"/>
      <c r="I1048" s="1076"/>
      <c r="J1048" s="1076"/>
      <c r="K1048" s="1352"/>
      <c r="L1048" s="1352"/>
      <c r="M1048" s="1352"/>
      <c r="N1048" s="1391"/>
      <c r="O1048" s="1391"/>
      <c r="P1048" s="1391"/>
      <c r="Q1048" s="1622"/>
      <c r="R1048" s="1531"/>
      <c r="S1048" s="1479"/>
      <c r="T1048" s="1531"/>
      <c r="U1048" s="1531"/>
      <c r="V1048" s="1531"/>
      <c r="W1048" s="1531"/>
      <c r="X1048" s="1531"/>
      <c r="Y1048" s="1076"/>
      <c r="Z1048" s="1076"/>
      <c r="AA1048" s="1078"/>
      <c r="AB1048" s="1076"/>
      <c r="AC1048" s="1076" t="s">
        <v>25637</v>
      </c>
      <c r="AD1048" s="113" t="s">
        <v>230</v>
      </c>
      <c r="AE1048" s="1043" t="s">
        <v>1968</v>
      </c>
      <c r="AF1048" s="1076" t="s">
        <v>25636</v>
      </c>
      <c r="AG1048" s="1078">
        <v>503005687594</v>
      </c>
      <c r="AH1048" s="1078" t="s">
        <v>25638</v>
      </c>
      <c r="AI1048" s="478">
        <v>0.87</v>
      </c>
      <c r="AJ1048" s="1622">
        <v>6</v>
      </c>
      <c r="AK1048" s="479">
        <f>AJ1048*AI1048/365</f>
        <v>1.4301369863013698E-2</v>
      </c>
      <c r="AL1048" s="479">
        <v>0</v>
      </c>
      <c r="AM1048" s="777">
        <f t="shared" ref="AM1048:AM1050" si="99">SUM(AK1048:AL1048)</f>
        <v>1.4301369863013698E-2</v>
      </c>
      <c r="AN1048" s="479"/>
      <c r="AO1048" s="479"/>
      <c r="AP1048" s="479"/>
      <c r="AQ1048" s="1511"/>
      <c r="AR1048" s="2614"/>
      <c r="AS1048" s="2508"/>
      <c r="AT1048" s="1076"/>
      <c r="AU1048" s="1352"/>
      <c r="AV1048" s="2615"/>
      <c r="AW1048" s="1076"/>
      <c r="AX1048" s="1076"/>
      <c r="AY1048" s="2601"/>
    </row>
    <row r="1049" spans="1:52" s="1395" customFormat="1" ht="20.25" customHeight="1" x14ac:dyDescent="0.25">
      <c r="A1049" s="1529"/>
      <c r="B1049" s="1076"/>
      <c r="C1049" s="1621"/>
      <c r="D1049" s="1076"/>
      <c r="E1049" s="1352"/>
      <c r="F1049" s="1352"/>
      <c r="G1049" s="1076"/>
      <c r="H1049" s="1076"/>
      <c r="I1049" s="1076"/>
      <c r="J1049" s="1076"/>
      <c r="K1049" s="1352"/>
      <c r="L1049" s="1352"/>
      <c r="M1049" s="1352"/>
      <c r="N1049" s="1391"/>
      <c r="O1049" s="1391"/>
      <c r="P1049" s="1391"/>
      <c r="Q1049" s="1622"/>
      <c r="R1049" s="1531"/>
      <c r="S1049" s="1479"/>
      <c r="T1049" s="1531"/>
      <c r="U1049" s="1531"/>
      <c r="V1049" s="1531"/>
      <c r="W1049" s="1531"/>
      <c r="X1049" s="1531"/>
      <c r="Y1049" s="1076"/>
      <c r="Z1049" s="1076"/>
      <c r="AA1049" s="1078"/>
      <c r="AB1049" s="1076"/>
      <c r="AC1049" s="1076" t="s">
        <v>25643</v>
      </c>
      <c r="AD1049" s="113" t="s">
        <v>230</v>
      </c>
      <c r="AE1049" s="1043" t="s">
        <v>1968</v>
      </c>
      <c r="AF1049" s="1076" t="s">
        <v>25640</v>
      </c>
      <c r="AG1049" s="1078">
        <v>503002232408</v>
      </c>
      <c r="AH1049" s="1078" t="s">
        <v>25642</v>
      </c>
      <c r="AI1049" s="478">
        <v>1.18</v>
      </c>
      <c r="AJ1049" s="1622">
        <v>30</v>
      </c>
      <c r="AK1049" s="479">
        <f>AJ1049*AI1049/365</f>
        <v>9.6986301369863012E-2</v>
      </c>
      <c r="AL1049" s="479">
        <v>0</v>
      </c>
      <c r="AM1049" s="777">
        <f t="shared" si="99"/>
        <v>9.6986301369863012E-2</v>
      </c>
      <c r="AN1049" s="479"/>
      <c r="AO1049" s="479"/>
      <c r="AP1049" s="479"/>
      <c r="AQ1049" s="1511"/>
      <c r="AR1049" s="2614"/>
      <c r="AS1049" s="2508"/>
      <c r="AT1049" s="1076"/>
      <c r="AU1049" s="1352"/>
      <c r="AV1049" s="2615"/>
      <c r="AW1049" s="1076"/>
      <c r="AX1049" s="1076"/>
      <c r="AY1049" s="2601"/>
    </row>
    <row r="1050" spans="1:52" s="1395" customFormat="1" ht="80.25" customHeight="1" x14ac:dyDescent="0.25">
      <c r="A1050" s="1529"/>
      <c r="B1050" s="1076"/>
      <c r="C1050" s="1621"/>
      <c r="D1050" s="1076"/>
      <c r="E1050" s="1352"/>
      <c r="F1050" s="1352"/>
      <c r="G1050" s="1076"/>
      <c r="H1050" s="1076"/>
      <c r="I1050" s="1076"/>
      <c r="J1050" s="1076"/>
      <c r="K1050" s="1352"/>
      <c r="L1050" s="1352"/>
      <c r="M1050" s="1352"/>
      <c r="N1050" s="1391"/>
      <c r="O1050" s="1391"/>
      <c r="P1050" s="1391"/>
      <c r="Q1050" s="1622"/>
      <c r="R1050" s="1531"/>
      <c r="S1050" s="1479"/>
      <c r="T1050" s="1531"/>
      <c r="U1050" s="1531"/>
      <c r="V1050" s="1531"/>
      <c r="W1050" s="1531"/>
      <c r="X1050" s="1531"/>
      <c r="Y1050" s="1076"/>
      <c r="Z1050" s="1076"/>
      <c r="AA1050" s="1078"/>
      <c r="AB1050" s="1076"/>
      <c r="AC1050" s="1076" t="s">
        <v>21518</v>
      </c>
      <c r="AD1050" s="113" t="s">
        <v>230</v>
      </c>
      <c r="AE1050" s="1043" t="s">
        <v>1968</v>
      </c>
      <c r="AF1050" s="1076" t="s">
        <v>25641</v>
      </c>
      <c r="AG1050" s="1078" t="s">
        <v>25639</v>
      </c>
      <c r="AH1050" s="1078" t="s">
        <v>21166</v>
      </c>
      <c r="AI1050" s="478">
        <v>1.1399999999999999</v>
      </c>
      <c r="AJ1050" s="1391">
        <v>4217.3</v>
      </c>
      <c r="AK1050" s="479">
        <f>AJ1050*AI1050/365</f>
        <v>13.171841095890411</v>
      </c>
      <c r="AL1050" s="479">
        <v>0</v>
      </c>
      <c r="AM1050" s="777">
        <f t="shared" si="99"/>
        <v>13.171841095890411</v>
      </c>
      <c r="AN1050" s="479"/>
      <c r="AO1050" s="479"/>
      <c r="AP1050" s="479"/>
      <c r="AQ1050" s="1511"/>
      <c r="AR1050" s="2614"/>
      <c r="AS1050" s="2508"/>
      <c r="AT1050" s="1076"/>
      <c r="AU1050" s="1352"/>
      <c r="AV1050" s="2615"/>
      <c r="AW1050" s="1076"/>
      <c r="AX1050" s="1076"/>
      <c r="AY1050" s="2601"/>
    </row>
    <row r="1051" spans="1:52" s="8" customFormat="1" ht="15.75" customHeight="1" x14ac:dyDescent="0.25">
      <c r="A1051" s="112"/>
      <c r="B1051" s="113"/>
      <c r="C1051" s="992"/>
      <c r="D1051" s="113"/>
      <c r="E1051" s="130"/>
      <c r="F1051" s="130"/>
      <c r="G1051" s="113"/>
      <c r="H1051" s="130"/>
      <c r="I1051" s="113"/>
      <c r="J1051" s="130"/>
      <c r="K1051" s="130"/>
      <c r="L1051" s="130"/>
      <c r="M1051" s="130"/>
      <c r="N1051" s="329"/>
      <c r="O1051" s="329"/>
      <c r="P1051" s="329"/>
      <c r="Q1051" s="1071"/>
      <c r="R1051" s="114"/>
      <c r="S1051" s="131"/>
      <c r="T1051" s="114"/>
      <c r="U1051" s="131"/>
      <c r="V1051" s="114"/>
      <c r="W1051" s="114"/>
      <c r="X1051" s="114"/>
      <c r="Y1051" s="113" t="s">
        <v>230</v>
      </c>
      <c r="Z1051" s="113" t="s">
        <v>230</v>
      </c>
      <c r="AA1051" s="132" t="s">
        <v>230</v>
      </c>
      <c r="AB1051" s="113" t="s">
        <v>230</v>
      </c>
      <c r="AC1051" s="113" t="s">
        <v>230</v>
      </c>
      <c r="AE1051" s="130" t="s">
        <v>1968</v>
      </c>
      <c r="AF1051" s="1779" t="s">
        <v>1969</v>
      </c>
      <c r="AG1051" s="1780">
        <v>550722316256</v>
      </c>
      <c r="AH1051" s="1781" t="s">
        <v>1825</v>
      </c>
      <c r="AI1051" s="1782">
        <v>0.87</v>
      </c>
      <c r="AJ1051" s="1782">
        <v>4</v>
      </c>
      <c r="AK1051" s="116">
        <f t="shared" ref="AK1051:AK1057" si="100">AJ1051*AI1051/365</f>
        <v>9.5342465753424661E-3</v>
      </c>
      <c r="AL1051" s="116">
        <v>0</v>
      </c>
      <c r="AM1051" s="119">
        <f t="shared" ref="AM1051:AM1056" si="101">SUBTOTAL(9,AK1051:AL1051)</f>
        <v>9.5342465753424661E-3</v>
      </c>
      <c r="AN1051" s="116"/>
      <c r="AO1051" s="116"/>
      <c r="AP1051" s="116"/>
      <c r="AQ1051" s="367"/>
      <c r="AR1051" s="42"/>
      <c r="AS1051" s="43"/>
      <c r="AT1051" s="113"/>
      <c r="AU1051" s="130"/>
      <c r="AV1051" s="44"/>
      <c r="AW1051" s="113"/>
      <c r="AX1051" s="113"/>
      <c r="AY1051" s="2391"/>
    </row>
    <row r="1052" spans="1:52" s="8" customFormat="1" ht="20.25" customHeight="1" x14ac:dyDescent="0.25">
      <c r="A1052" s="36"/>
      <c r="B1052" s="1029"/>
      <c r="C1052" s="990"/>
      <c r="D1052" s="1029"/>
      <c r="E1052" s="5"/>
      <c r="F1052" s="5"/>
      <c r="G1052" s="1029"/>
      <c r="H1052" s="5"/>
      <c r="I1052" s="1029"/>
      <c r="J1052" s="5"/>
      <c r="K1052" s="5"/>
      <c r="L1052" s="5"/>
      <c r="M1052" s="5"/>
      <c r="N1052" s="328"/>
      <c r="O1052" s="328"/>
      <c r="P1052" s="328"/>
      <c r="Q1052" s="1056"/>
      <c r="R1052" s="448"/>
      <c r="S1052" s="61"/>
      <c r="T1052" s="448"/>
      <c r="U1052" s="61"/>
      <c r="V1052" s="448"/>
      <c r="W1052" s="448"/>
      <c r="X1052" s="448"/>
      <c r="Y1052" s="1029" t="s">
        <v>230</v>
      </c>
      <c r="Z1052" s="1029" t="s">
        <v>230</v>
      </c>
      <c r="AA1052" s="1" t="s">
        <v>230</v>
      </c>
      <c r="AB1052" s="1029" t="s">
        <v>230</v>
      </c>
      <c r="AC1052" s="1029" t="s">
        <v>230</v>
      </c>
      <c r="AD1052" s="1029" t="s">
        <v>230</v>
      </c>
      <c r="AE1052" s="5" t="s">
        <v>1968</v>
      </c>
      <c r="AF1052" s="464" t="s">
        <v>23026</v>
      </c>
      <c r="AG1052" s="1783" t="s">
        <v>23027</v>
      </c>
      <c r="AH1052" s="725" t="s">
        <v>22968</v>
      </c>
      <c r="AI1052" s="1784">
        <v>0.6</v>
      </c>
      <c r="AJ1052" s="1784">
        <v>30</v>
      </c>
      <c r="AK1052" s="40">
        <f t="shared" si="100"/>
        <v>4.9315068493150684E-2</v>
      </c>
      <c r="AL1052" s="40">
        <v>0</v>
      </c>
      <c r="AM1052" s="41">
        <f t="shared" si="101"/>
        <v>4.9315068493150684E-2</v>
      </c>
      <c r="AN1052" s="40"/>
      <c r="AO1052" s="40"/>
      <c r="AP1052" s="40"/>
      <c r="AQ1052" s="1644"/>
      <c r="AR1052" s="1034"/>
      <c r="AS1052" s="45"/>
      <c r="AT1052" s="1029"/>
      <c r="AU1052" s="5"/>
      <c r="AV1052" s="46"/>
      <c r="AW1052" s="1029"/>
      <c r="AX1052" s="1029"/>
      <c r="AY1052" s="2391"/>
    </row>
    <row r="1053" spans="1:52" s="8" customFormat="1" ht="15.95" customHeight="1" x14ac:dyDescent="0.25">
      <c r="A1053" s="36"/>
      <c r="B1053" s="1029"/>
      <c r="C1053" s="990"/>
      <c r="D1053" s="1029"/>
      <c r="E1053" s="5"/>
      <c r="F1053" s="5"/>
      <c r="G1053" s="1029"/>
      <c r="H1053" s="5"/>
      <c r="I1053" s="1029"/>
      <c r="J1053" s="5"/>
      <c r="K1053" s="5"/>
      <c r="L1053" s="5"/>
      <c r="M1053" s="5"/>
      <c r="N1053" s="328"/>
      <c r="O1053" s="328"/>
      <c r="P1053" s="328"/>
      <c r="Q1053" s="1056"/>
      <c r="R1053" s="448"/>
      <c r="S1053" s="61"/>
      <c r="T1053" s="448"/>
      <c r="U1053" s="61"/>
      <c r="V1053" s="448"/>
      <c r="W1053" s="448"/>
      <c r="X1053" s="448"/>
      <c r="Y1053" s="1029" t="s">
        <v>230</v>
      </c>
      <c r="Z1053" s="1029" t="s">
        <v>230</v>
      </c>
      <c r="AA1053" s="1" t="s">
        <v>230</v>
      </c>
      <c r="AB1053" s="1029" t="s">
        <v>230</v>
      </c>
      <c r="AC1053" s="1029" t="s">
        <v>230</v>
      </c>
      <c r="AD1053" s="1029" t="s">
        <v>230</v>
      </c>
      <c r="AE1053" s="5" t="s">
        <v>1968</v>
      </c>
      <c r="AF1053" s="464" t="s">
        <v>1970</v>
      </c>
      <c r="AG1053" s="465">
        <v>7723617359</v>
      </c>
      <c r="AH1053" s="86" t="s">
        <v>1971</v>
      </c>
      <c r="AI1053" s="1280">
        <v>0.87</v>
      </c>
      <c r="AJ1053" s="1280">
        <v>4</v>
      </c>
      <c r="AK1053" s="116">
        <f t="shared" si="100"/>
        <v>9.5342465753424661E-3</v>
      </c>
      <c r="AL1053" s="40">
        <v>0</v>
      </c>
      <c r="AM1053" s="119">
        <f t="shared" si="101"/>
        <v>9.5342465753424661E-3</v>
      </c>
      <c r="AN1053" s="40"/>
      <c r="AO1053" s="40"/>
      <c r="AP1053" s="40"/>
      <c r="AQ1053" s="1644"/>
      <c r="AR1053" s="1034"/>
      <c r="AS1053" s="45"/>
      <c r="AT1053" s="1029"/>
      <c r="AU1053" s="5"/>
      <c r="AV1053" s="46"/>
      <c r="AW1053" s="1029"/>
      <c r="AX1053" s="1029"/>
      <c r="AY1053" s="2391"/>
    </row>
    <row r="1054" spans="1:52" s="8" customFormat="1" ht="15.95" customHeight="1" x14ac:dyDescent="0.25">
      <c r="A1054" s="36"/>
      <c r="B1054" s="1029"/>
      <c r="C1054" s="990"/>
      <c r="D1054" s="1029"/>
      <c r="E1054" s="5"/>
      <c r="F1054" s="5"/>
      <c r="G1054" s="1029"/>
      <c r="H1054" s="5"/>
      <c r="I1054" s="1029"/>
      <c r="J1054" s="5"/>
      <c r="K1054" s="5"/>
      <c r="L1054" s="5"/>
      <c r="M1054" s="5"/>
      <c r="N1054" s="328"/>
      <c r="O1054" s="328"/>
      <c r="P1054" s="328"/>
      <c r="Q1054" s="1056"/>
      <c r="R1054" s="448"/>
      <c r="S1054" s="61"/>
      <c r="T1054" s="448"/>
      <c r="U1054" s="61"/>
      <c r="V1054" s="448"/>
      <c r="W1054" s="448"/>
      <c r="X1054" s="448"/>
      <c r="Y1054" s="1029" t="s">
        <v>230</v>
      </c>
      <c r="Z1054" s="1029" t="s">
        <v>230</v>
      </c>
      <c r="AA1054" s="1" t="s">
        <v>230</v>
      </c>
      <c r="AB1054" s="1029" t="s">
        <v>230</v>
      </c>
      <c r="AC1054" s="1029" t="s">
        <v>230</v>
      </c>
      <c r="AD1054" s="1029" t="s">
        <v>230</v>
      </c>
      <c r="AE1054" s="5" t="s">
        <v>1968</v>
      </c>
      <c r="AF1054" s="464" t="s">
        <v>23029</v>
      </c>
      <c r="AG1054" s="465" t="s">
        <v>23028</v>
      </c>
      <c r="AH1054" s="86" t="s">
        <v>22976</v>
      </c>
      <c r="AI1054" s="1784">
        <v>0.6</v>
      </c>
      <c r="AJ1054" s="1784">
        <v>10</v>
      </c>
      <c r="AK1054" s="40">
        <f t="shared" si="100"/>
        <v>1.643835616438356E-2</v>
      </c>
      <c r="AL1054" s="40">
        <v>0</v>
      </c>
      <c r="AM1054" s="41">
        <f t="shared" si="101"/>
        <v>1.643835616438356E-2</v>
      </c>
      <c r="AN1054" s="40"/>
      <c r="AO1054" s="40"/>
      <c r="AP1054" s="40"/>
      <c r="AQ1054" s="1644"/>
      <c r="AR1054" s="1034"/>
      <c r="AS1054" s="45"/>
      <c r="AT1054" s="1029"/>
      <c r="AU1054" s="5"/>
      <c r="AV1054" s="46"/>
      <c r="AW1054" s="1029"/>
      <c r="AX1054" s="1029"/>
      <c r="AY1054" s="2391"/>
    </row>
    <row r="1055" spans="1:52" s="8" customFormat="1" ht="15.95" customHeight="1" x14ac:dyDescent="0.25">
      <c r="A1055" s="36"/>
      <c r="B1055" s="1029"/>
      <c r="C1055" s="990"/>
      <c r="D1055" s="1029"/>
      <c r="E1055" s="5"/>
      <c r="F1055" s="5"/>
      <c r="G1055" s="1029"/>
      <c r="H1055" s="5"/>
      <c r="I1055" s="1029"/>
      <c r="J1055" s="5"/>
      <c r="K1055" s="5"/>
      <c r="L1055" s="5"/>
      <c r="M1055" s="5"/>
      <c r="N1055" s="328"/>
      <c r="O1055" s="328"/>
      <c r="P1055" s="328"/>
      <c r="Q1055" s="1056"/>
      <c r="R1055" s="448"/>
      <c r="S1055" s="61"/>
      <c r="T1055" s="448"/>
      <c r="U1055" s="61"/>
      <c r="V1055" s="448"/>
      <c r="W1055" s="448"/>
      <c r="X1055" s="448"/>
      <c r="Y1055" s="1029" t="s">
        <v>230</v>
      </c>
      <c r="Z1055" s="1029" t="s">
        <v>230</v>
      </c>
      <c r="AA1055" s="1" t="s">
        <v>230</v>
      </c>
      <c r="AB1055" s="1029" t="s">
        <v>230</v>
      </c>
      <c r="AC1055" s="1029" t="s">
        <v>230</v>
      </c>
      <c r="AD1055" s="1029" t="s">
        <v>230</v>
      </c>
      <c r="AE1055" s="5" t="s">
        <v>1968</v>
      </c>
      <c r="AF1055" s="464" t="s">
        <v>1973</v>
      </c>
      <c r="AG1055" s="465">
        <v>1187746270128</v>
      </c>
      <c r="AH1055" s="86" t="s">
        <v>1974</v>
      </c>
      <c r="AI1055" s="1280">
        <v>2.0699999999999998</v>
      </c>
      <c r="AJ1055" s="1280">
        <v>50</v>
      </c>
      <c r="AK1055" s="40">
        <f t="shared" si="100"/>
        <v>0.28356164383561638</v>
      </c>
      <c r="AL1055" s="40">
        <v>0</v>
      </c>
      <c r="AM1055" s="41">
        <f t="shared" si="101"/>
        <v>0.28356164383561638</v>
      </c>
      <c r="AN1055" s="40"/>
      <c r="AO1055" s="40"/>
      <c r="AP1055" s="40"/>
      <c r="AQ1055" s="1644"/>
      <c r="AR1055" s="1034"/>
      <c r="AS1055" s="45"/>
      <c r="AT1055" s="1029"/>
      <c r="AU1055" s="5"/>
      <c r="AV1055" s="46"/>
      <c r="AW1055" s="1029"/>
      <c r="AX1055" s="1029"/>
      <c r="AY1055" s="2391"/>
    </row>
    <row r="1056" spans="1:52" s="8" customFormat="1" ht="15.95" customHeight="1" x14ac:dyDescent="0.25">
      <c r="A1056" s="36"/>
      <c r="B1056" s="1029"/>
      <c r="C1056" s="990"/>
      <c r="D1056" s="1029"/>
      <c r="E1056" s="5"/>
      <c r="F1056" s="5"/>
      <c r="G1056" s="1029"/>
      <c r="H1056" s="5"/>
      <c r="I1056" s="1029"/>
      <c r="J1056" s="5"/>
      <c r="K1056" s="5"/>
      <c r="L1056" s="5"/>
      <c r="M1056" s="5"/>
      <c r="N1056" s="328"/>
      <c r="O1056" s="328"/>
      <c r="P1056" s="328"/>
      <c r="Q1056" s="1056"/>
      <c r="R1056" s="448"/>
      <c r="S1056" s="61"/>
      <c r="T1056" s="448"/>
      <c r="U1056" s="61"/>
      <c r="V1056" s="448"/>
      <c r="W1056" s="448"/>
      <c r="X1056" s="448"/>
      <c r="Y1056" s="1029" t="s">
        <v>230</v>
      </c>
      <c r="Z1056" s="1029" t="s">
        <v>230</v>
      </c>
      <c r="AA1056" s="1" t="s">
        <v>230</v>
      </c>
      <c r="AB1056" s="1029" t="s">
        <v>230</v>
      </c>
      <c r="AC1056" s="1029" t="s">
        <v>230</v>
      </c>
      <c r="AD1056" s="1029" t="s">
        <v>230</v>
      </c>
      <c r="AE1056" s="5" t="s">
        <v>1968</v>
      </c>
      <c r="AF1056" s="464" t="s">
        <v>1976</v>
      </c>
      <c r="AG1056" s="1783">
        <v>318502200007237</v>
      </c>
      <c r="AH1056" s="86" t="s">
        <v>1948</v>
      </c>
      <c r="AI1056" s="1280">
        <v>1.1399999999999999</v>
      </c>
      <c r="AJ1056" s="1784">
        <v>24</v>
      </c>
      <c r="AK1056" s="40">
        <f t="shared" si="100"/>
        <v>7.4958904109589039E-2</v>
      </c>
      <c r="AL1056" s="40">
        <v>0</v>
      </c>
      <c r="AM1056" s="41">
        <f t="shared" si="101"/>
        <v>7.4958904109589039E-2</v>
      </c>
      <c r="AN1056" s="40"/>
      <c r="AO1056" s="40"/>
      <c r="AP1056" s="40"/>
      <c r="AQ1056" s="1644"/>
      <c r="AR1056" s="1034"/>
      <c r="AS1056" s="45"/>
      <c r="AT1056" s="1029"/>
      <c r="AU1056" s="5"/>
      <c r="AV1056" s="46"/>
      <c r="AW1056" s="1029"/>
      <c r="AX1056" s="1029"/>
      <c r="AY1056" s="2391"/>
    </row>
    <row r="1057" spans="1:52" s="8" customFormat="1" ht="15.95" customHeight="1" x14ac:dyDescent="0.25">
      <c r="A1057" s="36"/>
      <c r="B1057" s="1029"/>
      <c r="C1057" s="990"/>
      <c r="D1057" s="1029"/>
      <c r="E1057" s="5"/>
      <c r="F1057" s="5"/>
      <c r="G1057" s="1029"/>
      <c r="H1057" s="5"/>
      <c r="I1057" s="1029"/>
      <c r="J1057" s="5"/>
      <c r="K1057" s="5"/>
      <c r="L1057" s="5"/>
      <c r="M1057" s="5"/>
      <c r="N1057" s="328"/>
      <c r="O1057" s="328"/>
      <c r="P1057" s="328"/>
      <c r="Q1057" s="1056"/>
      <c r="R1057" s="448"/>
      <c r="S1057" s="61"/>
      <c r="T1057" s="448"/>
      <c r="U1057" s="61"/>
      <c r="V1057" s="448"/>
      <c r="W1057" s="448"/>
      <c r="X1057" s="448"/>
      <c r="Y1057" s="1029" t="s">
        <v>230</v>
      </c>
      <c r="Z1057" s="1029" t="s">
        <v>230</v>
      </c>
      <c r="AA1057" s="1" t="s">
        <v>230</v>
      </c>
      <c r="AB1057" s="1029" t="s">
        <v>230</v>
      </c>
      <c r="AC1057" s="1029" t="s">
        <v>230</v>
      </c>
      <c r="AD1057" s="1029" t="s">
        <v>230</v>
      </c>
      <c r="AE1057" s="5" t="s">
        <v>1968</v>
      </c>
      <c r="AF1057" s="464" t="s">
        <v>23034</v>
      </c>
      <c r="AG1057" s="465" t="s">
        <v>23033</v>
      </c>
      <c r="AH1057" s="86" t="s">
        <v>22978</v>
      </c>
      <c r="AI1057" s="1784">
        <v>0.6</v>
      </c>
      <c r="AJ1057" s="1784">
        <v>6</v>
      </c>
      <c r="AK1057" s="40">
        <f t="shared" si="100"/>
        <v>9.8630136986301367E-3</v>
      </c>
      <c r="AL1057" s="40">
        <v>0</v>
      </c>
      <c r="AM1057" s="41">
        <v>0.01</v>
      </c>
      <c r="AN1057" s="40"/>
      <c r="AO1057" s="40"/>
      <c r="AP1057" s="40"/>
      <c r="AQ1057" s="1644"/>
      <c r="AR1057" s="1034"/>
      <c r="AS1057" s="45"/>
      <c r="AT1057" s="1029"/>
      <c r="AU1057" s="5"/>
      <c r="AV1057" s="46"/>
      <c r="AW1057" s="1029"/>
      <c r="AX1057" s="1029"/>
      <c r="AY1057" s="2391"/>
    </row>
    <row r="1058" spans="1:52" s="8" customFormat="1" ht="15.95" customHeight="1" x14ac:dyDescent="0.25">
      <c r="A1058" s="36"/>
      <c r="B1058" s="1029"/>
      <c r="C1058" s="990"/>
      <c r="D1058" s="1029"/>
      <c r="E1058" s="5"/>
      <c r="F1058" s="5"/>
      <c r="G1058" s="1029"/>
      <c r="H1058" s="5"/>
      <c r="I1058" s="1029"/>
      <c r="J1058" s="5"/>
      <c r="K1058" s="5"/>
      <c r="L1058" s="5"/>
      <c r="M1058" s="5"/>
      <c r="N1058" s="328"/>
      <c r="O1058" s="328"/>
      <c r="P1058" s="328"/>
      <c r="Q1058" s="1056"/>
      <c r="R1058" s="448"/>
      <c r="S1058" s="61"/>
      <c r="T1058" s="448"/>
      <c r="U1058" s="61"/>
      <c r="V1058" s="448"/>
      <c r="W1058" s="448"/>
      <c r="X1058" s="448"/>
      <c r="Y1058" s="1029" t="s">
        <v>230</v>
      </c>
      <c r="Z1058" s="1029" t="s">
        <v>230</v>
      </c>
      <c r="AA1058" s="1" t="s">
        <v>230</v>
      </c>
      <c r="AB1058" s="1029" t="s">
        <v>230</v>
      </c>
      <c r="AC1058" s="1029" t="s">
        <v>230</v>
      </c>
      <c r="AD1058" s="1029" t="s">
        <v>230</v>
      </c>
      <c r="AE1058" s="5" t="s">
        <v>1968</v>
      </c>
      <c r="AF1058" s="464" t="s">
        <v>1977</v>
      </c>
      <c r="AG1058" s="465">
        <v>1115030002702</v>
      </c>
      <c r="AH1058" s="86" t="s">
        <v>1978</v>
      </c>
      <c r="AI1058" s="1280">
        <v>2.0699999999999998</v>
      </c>
      <c r="AJ1058" s="1280">
        <v>34</v>
      </c>
      <c r="AK1058" s="40">
        <f>AM1058</f>
        <v>0.01</v>
      </c>
      <c r="AL1058" s="40">
        <v>0</v>
      </c>
      <c r="AM1058" s="41">
        <v>0.01</v>
      </c>
      <c r="AN1058" s="40"/>
      <c r="AO1058" s="40"/>
      <c r="AP1058" s="40"/>
      <c r="AQ1058" s="1644"/>
      <c r="AR1058" s="1034"/>
      <c r="AS1058" s="45"/>
      <c r="AT1058" s="1029"/>
      <c r="AU1058" s="5"/>
      <c r="AV1058" s="46"/>
      <c r="AW1058" s="1029"/>
      <c r="AX1058" s="1029"/>
      <c r="AY1058" s="2391"/>
    </row>
    <row r="1059" spans="1:52" s="8" customFormat="1" ht="15.95" customHeight="1" x14ac:dyDescent="0.25">
      <c r="A1059" s="36"/>
      <c r="B1059" s="1029"/>
      <c r="C1059" s="990"/>
      <c r="D1059" s="1029"/>
      <c r="E1059" s="5"/>
      <c r="F1059" s="5"/>
      <c r="G1059" s="1029"/>
      <c r="H1059" s="5"/>
      <c r="I1059" s="1029"/>
      <c r="J1059" s="5"/>
      <c r="K1059" s="5"/>
      <c r="L1059" s="5"/>
      <c r="M1059" s="5"/>
      <c r="N1059" s="328"/>
      <c r="O1059" s="328"/>
      <c r="P1059" s="328"/>
      <c r="Q1059" s="1056"/>
      <c r="R1059" s="448"/>
      <c r="S1059" s="61"/>
      <c r="T1059" s="448"/>
      <c r="U1059" s="61"/>
      <c r="V1059" s="448"/>
      <c r="W1059" s="448"/>
      <c r="X1059" s="448"/>
      <c r="Y1059" s="1029" t="s">
        <v>230</v>
      </c>
      <c r="Z1059" s="1029" t="s">
        <v>230</v>
      </c>
      <c r="AA1059" s="1" t="s">
        <v>230</v>
      </c>
      <c r="AB1059" s="1029" t="s">
        <v>230</v>
      </c>
      <c r="AC1059" s="1029" t="s">
        <v>230</v>
      </c>
      <c r="AD1059" s="1029" t="s">
        <v>230</v>
      </c>
      <c r="AE1059" s="5" t="s">
        <v>1968</v>
      </c>
      <c r="AF1059" s="2650" t="s">
        <v>247</v>
      </c>
      <c r="AG1059" s="465">
        <v>1037724007276</v>
      </c>
      <c r="AH1059" s="725" t="s">
        <v>17036</v>
      </c>
      <c r="AI1059" s="1280">
        <v>0.87</v>
      </c>
      <c r="AJ1059" s="1651">
        <v>6</v>
      </c>
      <c r="AK1059" s="40">
        <f t="shared" ref="AK1059:AK1062" si="102">AJ1059*AI1059/365</f>
        <v>1.4301369863013698E-2</v>
      </c>
      <c r="AL1059" s="40">
        <v>0</v>
      </c>
      <c r="AM1059" s="41">
        <f t="shared" ref="AM1059:AM1062" si="103">SUBTOTAL(9,AK1059:AL1059)</f>
        <v>1.4301369863013698E-2</v>
      </c>
      <c r="AN1059" s="40"/>
      <c r="AO1059" s="40"/>
      <c r="AP1059" s="40"/>
      <c r="AQ1059" s="1644"/>
      <c r="AR1059" s="1034"/>
      <c r="AS1059" s="45"/>
      <c r="AT1059" s="1029"/>
      <c r="AU1059" s="5"/>
      <c r="AV1059" s="46"/>
      <c r="AW1059" s="1029"/>
      <c r="AX1059" s="1029"/>
      <c r="AY1059" s="2391"/>
    </row>
    <row r="1060" spans="1:52" s="8" customFormat="1" ht="15.95" customHeight="1" x14ac:dyDescent="0.25">
      <c r="A1060" s="36"/>
      <c r="B1060" s="1029"/>
      <c r="C1060" s="990"/>
      <c r="D1060" s="1029"/>
      <c r="E1060" s="5"/>
      <c r="F1060" s="5"/>
      <c r="G1060" s="1029"/>
      <c r="H1060" s="5"/>
      <c r="I1060" s="1029"/>
      <c r="J1060" s="5"/>
      <c r="K1060" s="5"/>
      <c r="L1060" s="5"/>
      <c r="M1060" s="5"/>
      <c r="N1060" s="328"/>
      <c r="O1060" s="328"/>
      <c r="P1060" s="328"/>
      <c r="Q1060" s="1056"/>
      <c r="R1060" s="448"/>
      <c r="S1060" s="61"/>
      <c r="T1060" s="448"/>
      <c r="U1060" s="61"/>
      <c r="V1060" s="448"/>
      <c r="W1060" s="448"/>
      <c r="X1060" s="448"/>
      <c r="Y1060" s="1029" t="s">
        <v>230</v>
      </c>
      <c r="Z1060" s="1029" t="s">
        <v>230</v>
      </c>
      <c r="AA1060" s="1" t="s">
        <v>230</v>
      </c>
      <c r="AB1060" s="1029" t="s">
        <v>230</v>
      </c>
      <c r="AC1060" s="1029" t="s">
        <v>230</v>
      </c>
      <c r="AD1060" s="1029" t="s">
        <v>230</v>
      </c>
      <c r="AE1060" s="5" t="s">
        <v>1968</v>
      </c>
      <c r="AF1060" s="464" t="s">
        <v>1980</v>
      </c>
      <c r="AG1060" s="465">
        <v>1127746183135</v>
      </c>
      <c r="AH1060" s="86" t="s">
        <v>1948</v>
      </c>
      <c r="AI1060" s="1280">
        <v>1.1399999999999999</v>
      </c>
      <c r="AJ1060" s="1784">
        <v>60</v>
      </c>
      <c r="AK1060" s="40">
        <f t="shared" si="102"/>
        <v>0.18739726027397258</v>
      </c>
      <c r="AL1060" s="40">
        <v>0</v>
      </c>
      <c r="AM1060" s="41">
        <f t="shared" si="103"/>
        <v>0.18739726027397258</v>
      </c>
      <c r="AN1060" s="40"/>
      <c r="AO1060" s="40"/>
      <c r="AP1060" s="40"/>
      <c r="AQ1060" s="1644"/>
      <c r="AR1060" s="1034"/>
      <c r="AS1060" s="45"/>
      <c r="AT1060" s="1029"/>
      <c r="AU1060" s="5"/>
      <c r="AV1060" s="46"/>
      <c r="AW1060" s="1029"/>
      <c r="AX1060" s="1029"/>
      <c r="AY1060" s="2391"/>
    </row>
    <row r="1061" spans="1:52" s="8" customFormat="1" ht="15.95" customHeight="1" x14ac:dyDescent="0.25">
      <c r="A1061" s="36"/>
      <c r="B1061" s="1029"/>
      <c r="C1061" s="990"/>
      <c r="D1061" s="1029"/>
      <c r="E1061" s="5"/>
      <c r="F1061" s="5"/>
      <c r="G1061" s="1029"/>
      <c r="H1061" s="5"/>
      <c r="I1061" s="1029"/>
      <c r="J1061" s="5"/>
      <c r="K1061" s="5"/>
      <c r="L1061" s="5"/>
      <c r="M1061" s="5"/>
      <c r="N1061" s="328"/>
      <c r="O1061" s="328"/>
      <c r="P1061" s="328"/>
      <c r="Q1061" s="1056"/>
      <c r="R1061" s="448"/>
      <c r="S1061" s="61"/>
      <c r="T1061" s="448"/>
      <c r="U1061" s="61"/>
      <c r="V1061" s="448"/>
      <c r="W1061" s="448"/>
      <c r="X1061" s="448"/>
      <c r="Y1061" s="1029" t="s">
        <v>230</v>
      </c>
      <c r="Z1061" s="1029" t="s">
        <v>230</v>
      </c>
      <c r="AA1061" s="1" t="s">
        <v>230</v>
      </c>
      <c r="AB1061" s="1029" t="s">
        <v>230</v>
      </c>
      <c r="AC1061" s="1029" t="s">
        <v>230</v>
      </c>
      <c r="AD1061" s="1029" t="s">
        <v>230</v>
      </c>
      <c r="AE1061" s="5" t="s">
        <v>1968</v>
      </c>
      <c r="AF1061" s="464" t="s">
        <v>1981</v>
      </c>
      <c r="AG1061" s="465">
        <v>1175024012195</v>
      </c>
      <c r="AH1061" s="86" t="s">
        <v>1948</v>
      </c>
      <c r="AI1061" s="1280">
        <v>1.1399999999999999</v>
      </c>
      <c r="AJ1061" s="1784">
        <v>40</v>
      </c>
      <c r="AK1061" s="40">
        <f t="shared" si="102"/>
        <v>0.12493150684931505</v>
      </c>
      <c r="AL1061" s="40">
        <v>0</v>
      </c>
      <c r="AM1061" s="41">
        <f t="shared" si="103"/>
        <v>0.12493150684931505</v>
      </c>
      <c r="AN1061" s="40"/>
      <c r="AO1061" s="40"/>
      <c r="AP1061" s="40"/>
      <c r="AQ1061" s="1644"/>
      <c r="AR1061" s="1034"/>
      <c r="AS1061" s="45"/>
      <c r="AT1061" s="1029"/>
      <c r="AU1061" s="5"/>
      <c r="AV1061" s="46"/>
      <c r="AW1061" s="1029"/>
      <c r="AX1061" s="1029"/>
      <c r="AY1061" s="2391"/>
    </row>
    <row r="1062" spans="1:52" s="8" customFormat="1" ht="15.95" customHeight="1" x14ac:dyDescent="0.25">
      <c r="A1062" s="36"/>
      <c r="B1062" s="1029"/>
      <c r="C1062" s="990"/>
      <c r="D1062" s="1029"/>
      <c r="E1062" s="5"/>
      <c r="F1062" s="5"/>
      <c r="G1062" s="1029"/>
      <c r="H1062" s="5"/>
      <c r="I1062" s="1029"/>
      <c r="J1062" s="5"/>
      <c r="K1062" s="5"/>
      <c r="L1062" s="5"/>
      <c r="M1062" s="5"/>
      <c r="N1062" s="328"/>
      <c r="O1062" s="328"/>
      <c r="P1062" s="328"/>
      <c r="Q1062" s="1056"/>
      <c r="R1062" s="448"/>
      <c r="S1062" s="61"/>
      <c r="T1062" s="448"/>
      <c r="U1062" s="61"/>
      <c r="V1062" s="448"/>
      <c r="W1062" s="448"/>
      <c r="X1062" s="448"/>
      <c r="Y1062" s="1029" t="s">
        <v>230</v>
      </c>
      <c r="Z1062" s="1029" t="s">
        <v>230</v>
      </c>
      <c r="AA1062" s="1" t="s">
        <v>230</v>
      </c>
      <c r="AB1062" s="1029" t="s">
        <v>230</v>
      </c>
      <c r="AC1062" s="1029" t="s">
        <v>230</v>
      </c>
      <c r="AD1062" s="1029" t="s">
        <v>230</v>
      </c>
      <c r="AE1062" s="5" t="s">
        <v>1968</v>
      </c>
      <c r="AF1062" s="464" t="s">
        <v>1982</v>
      </c>
      <c r="AG1062" s="465">
        <v>1035005904361</v>
      </c>
      <c r="AH1062" s="86" t="s">
        <v>1948</v>
      </c>
      <c r="AI1062" s="1280">
        <v>1.1399999999999999</v>
      </c>
      <c r="AJ1062" s="1784">
        <v>28</v>
      </c>
      <c r="AK1062" s="40">
        <f t="shared" si="102"/>
        <v>8.7452054794520548E-2</v>
      </c>
      <c r="AL1062" s="40">
        <v>0</v>
      </c>
      <c r="AM1062" s="41">
        <f t="shared" si="103"/>
        <v>8.7452054794520548E-2</v>
      </c>
      <c r="AN1062" s="40"/>
      <c r="AO1062" s="40"/>
      <c r="AP1062" s="40"/>
      <c r="AQ1062" s="1644"/>
      <c r="AR1062" s="1034"/>
      <c r="AS1062" s="45"/>
      <c r="AT1062" s="1029"/>
      <c r="AU1062" s="5"/>
      <c r="AV1062" s="46"/>
      <c r="AW1062" s="1029"/>
      <c r="AX1062" s="1029"/>
      <c r="AY1062" s="2391"/>
    </row>
    <row r="1063" spans="1:52" s="8" customFormat="1" ht="15.95" customHeight="1" x14ac:dyDescent="0.25">
      <c r="A1063" s="1255"/>
      <c r="B1063" s="1256"/>
      <c r="C1063" s="1726"/>
      <c r="D1063" s="1256"/>
      <c r="E1063" s="1258"/>
      <c r="F1063" s="1258"/>
      <c r="G1063" s="1256"/>
      <c r="H1063" s="1258"/>
      <c r="I1063" s="1256"/>
      <c r="J1063" s="1258"/>
      <c r="K1063" s="1258"/>
      <c r="L1063" s="1258"/>
      <c r="M1063" s="1258"/>
      <c r="N1063" s="1259"/>
      <c r="O1063" s="1259"/>
      <c r="P1063" s="1259"/>
      <c r="Q1063" s="1260"/>
      <c r="R1063" s="1261"/>
      <c r="S1063" s="1262"/>
      <c r="T1063" s="1261"/>
      <c r="U1063" s="1262"/>
      <c r="V1063" s="1261"/>
      <c r="W1063" s="1261"/>
      <c r="X1063" s="1261"/>
      <c r="Y1063" s="1256" t="s">
        <v>230</v>
      </c>
      <c r="Z1063" s="1256" t="s">
        <v>230</v>
      </c>
      <c r="AA1063" s="1263" t="s">
        <v>230</v>
      </c>
      <c r="AB1063" s="1256" t="s">
        <v>230</v>
      </c>
      <c r="AC1063" s="1256" t="s">
        <v>230</v>
      </c>
      <c r="AD1063" s="1256" t="s">
        <v>230</v>
      </c>
      <c r="AE1063" s="1258" t="s">
        <v>1968</v>
      </c>
      <c r="AF1063" s="1258" t="s">
        <v>1972</v>
      </c>
      <c r="AG1063" s="1727" t="s">
        <v>23030</v>
      </c>
      <c r="AH1063" s="1263" t="s">
        <v>22974</v>
      </c>
      <c r="AI1063" s="1259">
        <v>0.6</v>
      </c>
      <c r="AJ1063" s="1259">
        <v>10</v>
      </c>
      <c r="AK1063" s="1628">
        <f>AJ1063*AI1063/365</f>
        <v>1.643835616438356E-2</v>
      </c>
      <c r="AL1063" s="1628">
        <v>0</v>
      </c>
      <c r="AM1063" s="1267">
        <f>SUBTOTAL(9,AK1063:AL1063)</f>
        <v>1.643835616438356E-2</v>
      </c>
      <c r="AN1063" s="1628"/>
      <c r="AO1063" s="1628"/>
      <c r="AP1063" s="1628"/>
      <c r="AQ1063" s="1708"/>
      <c r="AR1063" s="1709"/>
      <c r="AS1063" s="1710"/>
      <c r="AT1063" s="1256"/>
      <c r="AU1063" s="1258"/>
      <c r="AV1063" s="1711"/>
      <c r="AW1063" s="1713" t="s">
        <v>16781</v>
      </c>
      <c r="AX1063" s="1256" t="s">
        <v>23031</v>
      </c>
      <c r="AY1063" s="2391"/>
    </row>
    <row r="1064" spans="1:52" s="8" customFormat="1" ht="15.95" customHeight="1" x14ac:dyDescent="0.25">
      <c r="A1064" s="1255"/>
      <c r="B1064" s="1256"/>
      <c r="C1064" s="1726"/>
      <c r="D1064" s="1256"/>
      <c r="E1064" s="1258"/>
      <c r="F1064" s="1258"/>
      <c r="G1064" s="1256"/>
      <c r="H1064" s="1258"/>
      <c r="I1064" s="1256"/>
      <c r="J1064" s="1258"/>
      <c r="K1064" s="1258"/>
      <c r="L1064" s="1258"/>
      <c r="M1064" s="1258"/>
      <c r="N1064" s="1259"/>
      <c r="O1064" s="1259"/>
      <c r="P1064" s="1259"/>
      <c r="Q1064" s="1260"/>
      <c r="R1064" s="1261"/>
      <c r="S1064" s="1262"/>
      <c r="T1064" s="1261"/>
      <c r="U1064" s="1262"/>
      <c r="V1064" s="1261"/>
      <c r="W1064" s="1261"/>
      <c r="X1064" s="1261"/>
      <c r="Y1064" s="1256" t="s">
        <v>230</v>
      </c>
      <c r="Z1064" s="1256" t="s">
        <v>230</v>
      </c>
      <c r="AA1064" s="1263" t="s">
        <v>230</v>
      </c>
      <c r="AB1064" s="1256" t="s">
        <v>230</v>
      </c>
      <c r="AC1064" s="1256" t="s">
        <v>230</v>
      </c>
      <c r="AD1064" s="1256" t="s">
        <v>230</v>
      </c>
      <c r="AE1064" s="1258" t="s">
        <v>1968</v>
      </c>
      <c r="AF1064" s="1258" t="s">
        <v>1975</v>
      </c>
      <c r="AG1064" s="1264">
        <v>1097746103641</v>
      </c>
      <c r="AH1064" s="1263" t="s">
        <v>22977</v>
      </c>
      <c r="AI1064" s="1265">
        <v>0.6</v>
      </c>
      <c r="AJ1064" s="1259">
        <v>10</v>
      </c>
      <c r="AK1064" s="1628">
        <f>AJ1064*AI1064/365</f>
        <v>1.643835616438356E-2</v>
      </c>
      <c r="AL1064" s="1628">
        <v>0</v>
      </c>
      <c r="AM1064" s="1267">
        <f>SUBTOTAL(9,AK1064:AL1064)</f>
        <v>1.643835616438356E-2</v>
      </c>
      <c r="AN1064" s="1628"/>
      <c r="AO1064" s="1628"/>
      <c r="AP1064" s="1628"/>
      <c r="AQ1064" s="1708"/>
      <c r="AR1064" s="1709"/>
      <c r="AS1064" s="1710"/>
      <c r="AT1064" s="1256"/>
      <c r="AU1064" s="1258"/>
      <c r="AV1064" s="1711"/>
      <c r="AW1064" s="1713" t="s">
        <v>16781</v>
      </c>
      <c r="AX1064" s="1256" t="s">
        <v>23032</v>
      </c>
      <c r="AY1064" s="2391"/>
    </row>
    <row r="1065" spans="1:52" s="8" customFormat="1" ht="15.95" customHeight="1" x14ac:dyDescent="0.25">
      <c r="A1065" s="1712"/>
      <c r="B1065" s="1713"/>
      <c r="C1065" s="1714"/>
      <c r="D1065" s="1713"/>
      <c r="E1065" s="1715"/>
      <c r="F1065" s="1715"/>
      <c r="G1065" s="1713"/>
      <c r="H1065" s="1715"/>
      <c r="I1065" s="1713"/>
      <c r="J1065" s="1715"/>
      <c r="K1065" s="1715"/>
      <c r="L1065" s="1715"/>
      <c r="M1065" s="1715"/>
      <c r="N1065" s="1716"/>
      <c r="O1065" s="1716"/>
      <c r="P1065" s="1716"/>
      <c r="Q1065" s="1717"/>
      <c r="R1065" s="1718"/>
      <c r="S1065" s="1719"/>
      <c r="T1065" s="1718"/>
      <c r="U1065" s="1719"/>
      <c r="V1065" s="1718"/>
      <c r="W1065" s="1718"/>
      <c r="X1065" s="1718"/>
      <c r="Y1065" s="1713" t="s">
        <v>230</v>
      </c>
      <c r="Z1065" s="1713" t="s">
        <v>230</v>
      </c>
      <c r="AA1065" s="1720" t="s">
        <v>230</v>
      </c>
      <c r="AB1065" s="1713" t="s">
        <v>230</v>
      </c>
      <c r="AC1065" s="1713" t="s">
        <v>230</v>
      </c>
      <c r="AD1065" s="1713" t="s">
        <v>230</v>
      </c>
      <c r="AE1065" s="1715" t="s">
        <v>1968</v>
      </c>
      <c r="AF1065" s="1715" t="s">
        <v>1979</v>
      </c>
      <c r="AG1065" s="1721">
        <v>1085030004531</v>
      </c>
      <c r="AH1065" s="1720" t="s">
        <v>23160</v>
      </c>
      <c r="AI1065" s="1719">
        <v>0.76</v>
      </c>
      <c r="AJ1065" s="1716">
        <v>12</v>
      </c>
      <c r="AK1065" s="1665">
        <f>AJ1065*AI1065/365</f>
        <v>2.4986301369863018E-2</v>
      </c>
      <c r="AL1065" s="1665">
        <v>0</v>
      </c>
      <c r="AM1065" s="2197">
        <f>SUBTOTAL(9,AK1065:AL1065)</f>
        <v>2.4986301369863018E-2</v>
      </c>
      <c r="AN1065" s="1665"/>
      <c r="AO1065" s="1665"/>
      <c r="AP1065" s="1665"/>
      <c r="AQ1065" s="1722"/>
      <c r="AR1065" s="1723"/>
      <c r="AS1065" s="1724"/>
      <c r="AT1065" s="1713"/>
      <c r="AU1065" s="1715"/>
      <c r="AV1065" s="1725"/>
      <c r="AW1065" s="1713" t="s">
        <v>17716</v>
      </c>
      <c r="AX1065" s="1713" t="s">
        <v>23179</v>
      </c>
      <c r="AY1065" s="2532"/>
    </row>
    <row r="1066" spans="1:52" s="1395" customFormat="1" ht="15.95" customHeight="1" x14ac:dyDescent="0.25">
      <c r="A1066" s="353">
        <v>166</v>
      </c>
      <c r="B1066" s="354" t="s">
        <v>55</v>
      </c>
      <c r="C1066" s="991" t="s">
        <v>59</v>
      </c>
      <c r="D1066" s="354" t="s">
        <v>23491</v>
      </c>
      <c r="E1066" s="272" t="s">
        <v>23497</v>
      </c>
      <c r="F1066" s="272" t="s">
        <v>23498</v>
      </c>
      <c r="G1066" s="354" t="s">
        <v>221</v>
      </c>
      <c r="H1066" s="354" t="s">
        <v>219</v>
      </c>
      <c r="I1066" s="354" t="s">
        <v>220</v>
      </c>
      <c r="J1066" s="354" t="s">
        <v>221</v>
      </c>
      <c r="K1066" s="272" t="s">
        <v>222</v>
      </c>
      <c r="L1066" s="272" t="s">
        <v>221</v>
      </c>
      <c r="M1066" s="272" t="s">
        <v>879</v>
      </c>
      <c r="N1066" s="440">
        <v>5</v>
      </c>
      <c r="O1066" s="440">
        <v>3</v>
      </c>
      <c r="P1066" s="440">
        <f>O1066*N1066</f>
        <v>15</v>
      </c>
      <c r="Q1066" s="1010">
        <v>3</v>
      </c>
      <c r="R1066" s="357"/>
      <c r="S1066" s="505"/>
      <c r="T1066" s="357"/>
      <c r="U1066" s="357">
        <v>0</v>
      </c>
      <c r="V1066" s="357"/>
      <c r="W1066" s="357"/>
      <c r="X1066" s="357"/>
      <c r="Y1066" s="354" t="s">
        <v>330</v>
      </c>
      <c r="Z1066" s="354" t="s">
        <v>1986</v>
      </c>
      <c r="AA1066" s="443" t="s">
        <v>23472</v>
      </c>
      <c r="AB1066" s="354" t="s">
        <v>23473</v>
      </c>
      <c r="AC1066" s="354" t="s">
        <v>23488</v>
      </c>
      <c r="AD1066" s="2204" t="s">
        <v>23494</v>
      </c>
      <c r="AE1066" s="354" t="s">
        <v>1941</v>
      </c>
      <c r="AF1066" s="354" t="s">
        <v>348</v>
      </c>
      <c r="AG1066" s="443" t="s">
        <v>23472</v>
      </c>
      <c r="AH1066" s="443" t="s">
        <v>59</v>
      </c>
      <c r="AI1066" s="359">
        <v>0.114</v>
      </c>
      <c r="AJ1066" s="459">
        <v>16759</v>
      </c>
      <c r="AK1066" s="359">
        <f>AJ1066*0.086/365</f>
        <v>3.9486958904109586</v>
      </c>
      <c r="AL1066" s="359">
        <f>AJ1066*0.028/365</f>
        <v>1.2856219178082191</v>
      </c>
      <c r="AM1066" s="361">
        <f>SUM(AK1066:AL1066)</f>
        <v>5.2343178082191777</v>
      </c>
      <c r="AN1066" s="359">
        <f>SUM(AK1066:AK1070)</f>
        <v>8.1752821917808234</v>
      </c>
      <c r="AO1066" s="359">
        <f>SUM(AL1066:AL1070)</f>
        <v>1.2856219178082191</v>
      </c>
      <c r="AP1066" s="359">
        <f>SUM(AM1066:AM1070)</f>
        <v>9.4609041095890412</v>
      </c>
      <c r="AQ1066" s="359">
        <f>AP1066*30</f>
        <v>283.82712328767121</v>
      </c>
      <c r="AR1066" s="362" t="s">
        <v>231</v>
      </c>
      <c r="AS1066" s="363" t="s">
        <v>431</v>
      </c>
      <c r="AT1066" s="354" t="s">
        <v>232</v>
      </c>
      <c r="AU1066" s="272" t="s">
        <v>59</v>
      </c>
      <c r="AV1066" s="923" t="s">
        <v>1987</v>
      </c>
      <c r="AW1066" s="354" t="s">
        <v>234</v>
      </c>
      <c r="AX1066" s="447" t="s">
        <v>23495</v>
      </c>
      <c r="AY1066" s="2401"/>
      <c r="AZ1066" s="778" t="s">
        <v>23496</v>
      </c>
    </row>
    <row r="1067" spans="1:52" s="1395" customFormat="1" ht="15.95" customHeight="1" x14ac:dyDescent="0.25">
      <c r="A1067" s="1529"/>
      <c r="B1067" s="1076"/>
      <c r="C1067" s="1621"/>
      <c r="D1067" s="1076"/>
      <c r="E1067" s="1352"/>
      <c r="F1067" s="1352"/>
      <c r="G1067" s="1076"/>
      <c r="H1067" s="1076"/>
      <c r="I1067" s="1076"/>
      <c r="J1067" s="1076"/>
      <c r="K1067" s="1352"/>
      <c r="L1067" s="1352"/>
      <c r="M1067" s="1352"/>
      <c r="N1067" s="1391"/>
      <c r="O1067" s="1391"/>
      <c r="P1067" s="1391"/>
      <c r="Q1067" s="1622"/>
      <c r="R1067" s="1531"/>
      <c r="S1067" s="1479"/>
      <c r="T1067" s="1531"/>
      <c r="U1067" s="1531"/>
      <c r="V1067" s="1531"/>
      <c r="W1067" s="1531"/>
      <c r="X1067" s="1531"/>
      <c r="Y1067" s="1076"/>
      <c r="Z1067" s="1076"/>
      <c r="AA1067" s="1078"/>
      <c r="AB1067" s="1076"/>
      <c r="AC1067" s="1076"/>
      <c r="AD1067" s="2675"/>
      <c r="AE1067" s="1076"/>
      <c r="AF1067" s="1076"/>
      <c r="AG1067" s="1078" t="s">
        <v>25908</v>
      </c>
      <c r="AH1067" s="1078" t="s">
        <v>25909</v>
      </c>
      <c r="AI1067" s="478">
        <v>1.1399999999999999</v>
      </c>
      <c r="AJ1067" s="1353">
        <v>653</v>
      </c>
      <c r="AK1067" s="479">
        <f>AJ1067*AI1067/365</f>
        <v>2.0395068493150683</v>
      </c>
      <c r="AL1067" s="479">
        <v>0</v>
      </c>
      <c r="AM1067" s="777">
        <f>SUM(AK1067:AL1067)</f>
        <v>2.0395068493150683</v>
      </c>
      <c r="AN1067" s="479"/>
      <c r="AO1067" s="479"/>
      <c r="AP1067" s="479"/>
      <c r="AQ1067" s="1511"/>
      <c r="AR1067" s="2614"/>
      <c r="AS1067" s="2508"/>
      <c r="AT1067" s="1076"/>
      <c r="AU1067" s="1352"/>
      <c r="AV1067" s="2615"/>
      <c r="AW1067" s="1076"/>
      <c r="AX1067" s="1076"/>
      <c r="AY1067" s="2663"/>
    </row>
    <row r="1068" spans="1:52" s="1395" customFormat="1" ht="15.95" customHeight="1" x14ac:dyDescent="0.25">
      <c r="A1068" s="1529"/>
      <c r="B1068" s="1076"/>
      <c r="C1068" s="1621"/>
      <c r="D1068" s="1076"/>
      <c r="E1068" s="1352"/>
      <c r="F1068" s="1352"/>
      <c r="G1068" s="1076"/>
      <c r="H1068" s="1076"/>
      <c r="I1068" s="1076"/>
      <c r="J1068" s="1076"/>
      <c r="K1068" s="1352"/>
      <c r="L1068" s="1352"/>
      <c r="M1068" s="1352"/>
      <c r="N1068" s="1391"/>
      <c r="O1068" s="1391"/>
      <c r="P1068" s="1391"/>
      <c r="Q1068" s="1622"/>
      <c r="R1068" s="1531"/>
      <c r="S1068" s="1479"/>
      <c r="T1068" s="1531"/>
      <c r="U1068" s="1531"/>
      <c r="V1068" s="1531"/>
      <c r="W1068" s="1531"/>
      <c r="X1068" s="1531"/>
      <c r="Y1068" s="1076"/>
      <c r="Z1068" s="1076"/>
      <c r="AA1068" s="1078"/>
      <c r="AB1068" s="1076"/>
      <c r="AC1068" s="1076"/>
      <c r="AD1068" s="2675"/>
      <c r="AE1068" s="1076"/>
      <c r="AF1068" s="1076"/>
      <c r="AG1068" s="1078" t="s">
        <v>25908</v>
      </c>
      <c r="AH1068" s="1078" t="s">
        <v>25910</v>
      </c>
      <c r="AI1068" s="478">
        <v>0.76</v>
      </c>
      <c r="AJ1068" s="1353">
        <v>821.9</v>
      </c>
      <c r="AK1068" s="479">
        <f t="shared" ref="AK1068:AK1070" si="104">AJ1068*AI1068/365</f>
        <v>1.7113534246575344</v>
      </c>
      <c r="AL1068" s="479">
        <v>0</v>
      </c>
      <c r="AM1068" s="777">
        <f t="shared" ref="AM1068:AM1070" si="105">SUM(AK1068:AL1068)</f>
        <v>1.7113534246575344</v>
      </c>
      <c r="AN1068" s="479"/>
      <c r="AO1068" s="479"/>
      <c r="AP1068" s="479"/>
      <c r="AQ1068" s="1511"/>
      <c r="AR1068" s="2614"/>
      <c r="AS1068" s="2508"/>
      <c r="AT1068" s="1076"/>
      <c r="AU1068" s="1352"/>
      <c r="AV1068" s="2615"/>
      <c r="AW1068" s="1076"/>
      <c r="AX1068" s="1076"/>
      <c r="AY1068" s="2663"/>
    </row>
    <row r="1069" spans="1:52" s="1395" customFormat="1" ht="15.95" customHeight="1" x14ac:dyDescent="0.25">
      <c r="A1069" s="1529"/>
      <c r="B1069" s="1076"/>
      <c r="C1069" s="1621"/>
      <c r="D1069" s="1076"/>
      <c r="E1069" s="1352"/>
      <c r="F1069" s="1352"/>
      <c r="G1069" s="1076"/>
      <c r="H1069" s="1076"/>
      <c r="I1069" s="1076"/>
      <c r="J1069" s="1076"/>
      <c r="K1069" s="1352"/>
      <c r="L1069" s="1352"/>
      <c r="M1069" s="1352"/>
      <c r="N1069" s="1391"/>
      <c r="O1069" s="1391"/>
      <c r="P1069" s="1391"/>
      <c r="Q1069" s="1622"/>
      <c r="R1069" s="1531"/>
      <c r="S1069" s="1479"/>
      <c r="T1069" s="1531"/>
      <c r="U1069" s="1531"/>
      <c r="V1069" s="1531"/>
      <c r="W1069" s="1531"/>
      <c r="X1069" s="1531"/>
      <c r="Y1069" s="1076"/>
      <c r="Z1069" s="1076"/>
      <c r="AA1069" s="1078"/>
      <c r="AB1069" s="1076"/>
      <c r="AC1069" s="1076"/>
      <c r="AD1069" s="2675"/>
      <c r="AE1069" s="1076"/>
      <c r="AF1069" s="1076"/>
      <c r="AG1069" s="1078" t="s">
        <v>25908</v>
      </c>
      <c r="AH1069" s="1078" t="s">
        <v>25911</v>
      </c>
      <c r="AI1069" s="478">
        <v>0.6</v>
      </c>
      <c r="AJ1069" s="1353">
        <v>280.7</v>
      </c>
      <c r="AK1069" s="479">
        <f t="shared" si="104"/>
        <v>0.46142465753424655</v>
      </c>
      <c r="AL1069" s="479">
        <v>0</v>
      </c>
      <c r="AM1069" s="777">
        <f t="shared" si="105"/>
        <v>0.46142465753424655</v>
      </c>
      <c r="AN1069" s="479"/>
      <c r="AO1069" s="479"/>
      <c r="AP1069" s="479"/>
      <c r="AQ1069" s="1511"/>
      <c r="AR1069" s="2614"/>
      <c r="AS1069" s="2508"/>
      <c r="AT1069" s="1076"/>
      <c r="AU1069" s="1352"/>
      <c r="AV1069" s="2615"/>
      <c r="AW1069" s="1076"/>
      <c r="AX1069" s="1076"/>
      <c r="AY1069" s="2663"/>
    </row>
    <row r="1070" spans="1:52" s="1395" customFormat="1" ht="15.95" customHeight="1" x14ac:dyDescent="0.25">
      <c r="A1070" s="1529"/>
      <c r="B1070" s="1076"/>
      <c r="C1070" s="1621"/>
      <c r="D1070" s="1076"/>
      <c r="E1070" s="1352"/>
      <c r="F1070" s="1352"/>
      <c r="G1070" s="1076"/>
      <c r="H1070" s="1076"/>
      <c r="I1070" s="1076"/>
      <c r="J1070" s="1076"/>
      <c r="K1070" s="1352"/>
      <c r="L1070" s="1352"/>
      <c r="M1070" s="1352"/>
      <c r="N1070" s="1391"/>
      <c r="O1070" s="1391"/>
      <c r="P1070" s="1391"/>
      <c r="Q1070" s="1622"/>
      <c r="R1070" s="1531"/>
      <c r="S1070" s="1479"/>
      <c r="T1070" s="1531"/>
      <c r="U1070" s="1531"/>
      <c r="V1070" s="1531"/>
      <c r="W1070" s="1531"/>
      <c r="X1070" s="1531"/>
      <c r="Y1070" s="1076"/>
      <c r="Z1070" s="1076"/>
      <c r="AA1070" s="1078"/>
      <c r="AB1070" s="1076"/>
      <c r="AC1070" s="1076"/>
      <c r="AD1070" s="2675"/>
      <c r="AE1070" s="1076"/>
      <c r="AF1070" s="1076"/>
      <c r="AG1070" s="1078" t="s">
        <v>25908</v>
      </c>
      <c r="AH1070" s="1078" t="s">
        <v>25912</v>
      </c>
      <c r="AI1070" s="478">
        <v>0.87</v>
      </c>
      <c r="AJ1070" s="1622">
        <v>6</v>
      </c>
      <c r="AK1070" s="479">
        <f t="shared" si="104"/>
        <v>1.4301369863013698E-2</v>
      </c>
      <c r="AL1070" s="479">
        <v>0</v>
      </c>
      <c r="AM1070" s="777">
        <f t="shared" si="105"/>
        <v>1.4301369863013698E-2</v>
      </c>
      <c r="AN1070" s="479"/>
      <c r="AO1070" s="479"/>
      <c r="AP1070" s="479"/>
      <c r="AQ1070" s="1511"/>
      <c r="AR1070" s="2614"/>
      <c r="AS1070" s="2508"/>
      <c r="AT1070" s="1076"/>
      <c r="AU1070" s="1352"/>
      <c r="AV1070" s="2615"/>
      <c r="AW1070" s="1076"/>
      <c r="AX1070" s="1076"/>
      <c r="AY1070" s="2663"/>
    </row>
    <row r="1071" spans="1:52" s="8" customFormat="1" ht="15.95" customHeight="1" x14ac:dyDescent="0.25">
      <c r="A1071" s="112"/>
      <c r="B1071" s="113"/>
      <c r="C1071" s="992"/>
      <c r="D1071" s="113"/>
      <c r="E1071" s="130"/>
      <c r="F1071" s="130"/>
      <c r="G1071" s="113"/>
      <c r="H1071" s="130"/>
      <c r="I1071" s="113"/>
      <c r="J1071" s="130"/>
      <c r="K1071" s="130"/>
      <c r="L1071" s="130"/>
      <c r="M1071" s="130"/>
      <c r="N1071" s="329"/>
      <c r="O1071" s="329"/>
      <c r="P1071" s="329"/>
      <c r="Q1071" s="1071"/>
      <c r="R1071" s="114"/>
      <c r="S1071" s="131"/>
      <c r="T1071" s="114"/>
      <c r="U1071" s="131"/>
      <c r="V1071" s="114"/>
      <c r="W1071" s="114"/>
      <c r="X1071" s="114"/>
      <c r="Y1071" s="113" t="s">
        <v>230</v>
      </c>
      <c r="Z1071" s="113" t="s">
        <v>230</v>
      </c>
      <c r="AA1071" s="132" t="s">
        <v>230</v>
      </c>
      <c r="AB1071" s="113" t="s">
        <v>230</v>
      </c>
      <c r="AC1071" s="113" t="s">
        <v>230</v>
      </c>
      <c r="AD1071" s="113" t="s">
        <v>230</v>
      </c>
      <c r="AE1071" s="130" t="s">
        <v>1988</v>
      </c>
      <c r="AF1071" s="1779" t="s">
        <v>1989</v>
      </c>
      <c r="AG1071" s="1780" t="s">
        <v>23147</v>
      </c>
      <c r="AH1071" s="1781" t="s">
        <v>23152</v>
      </c>
      <c r="AI1071" s="2203">
        <v>0.76</v>
      </c>
      <c r="AJ1071" s="1786">
        <v>40</v>
      </c>
      <c r="AK1071" s="116">
        <f>AJ1071*AI1071/365</f>
        <v>8.3287671232876712E-2</v>
      </c>
      <c r="AL1071" s="116">
        <v>0</v>
      </c>
      <c r="AM1071" s="119">
        <f t="shared" ref="AM1071:AM1076" si="106">SUBTOTAL(9,AK1071:AL1071)</f>
        <v>8.3287671232876712E-2</v>
      </c>
      <c r="AN1071" s="116"/>
      <c r="AO1071" s="116"/>
      <c r="AP1071" s="116"/>
      <c r="AQ1071" s="367"/>
      <c r="AR1071" s="42"/>
      <c r="AS1071" s="43"/>
      <c r="AT1071" s="113"/>
      <c r="AU1071" s="130"/>
      <c r="AV1071" s="44"/>
      <c r="AW1071" s="113"/>
      <c r="AX1071" s="113"/>
      <c r="AY1071" s="2391"/>
    </row>
    <row r="1072" spans="1:52" s="8" customFormat="1" ht="15.95" customHeight="1" x14ac:dyDescent="0.25">
      <c r="A1072" s="36"/>
      <c r="B1072" s="1029"/>
      <c r="C1072" s="990"/>
      <c r="D1072" s="1029"/>
      <c r="E1072" s="5"/>
      <c r="F1072" s="5"/>
      <c r="G1072" s="1029"/>
      <c r="H1072" s="5"/>
      <c r="I1072" s="1029"/>
      <c r="J1072" s="5"/>
      <c r="K1072" s="5"/>
      <c r="L1072" s="5"/>
      <c r="M1072" s="5"/>
      <c r="N1072" s="328"/>
      <c r="O1072" s="328"/>
      <c r="P1072" s="328"/>
      <c r="Q1072" s="1056"/>
      <c r="R1072" s="448"/>
      <c r="S1072" s="61"/>
      <c r="T1072" s="448"/>
      <c r="U1072" s="61"/>
      <c r="V1072" s="448"/>
      <c r="W1072" s="448"/>
      <c r="X1072" s="448"/>
      <c r="Y1072" s="1029" t="s">
        <v>230</v>
      </c>
      <c r="Z1072" s="1029" t="s">
        <v>230</v>
      </c>
      <c r="AA1072" s="1" t="s">
        <v>230</v>
      </c>
      <c r="AB1072" s="1029" t="s">
        <v>230</v>
      </c>
      <c r="AC1072" s="1029" t="s">
        <v>230</v>
      </c>
      <c r="AD1072" s="1029" t="s">
        <v>230</v>
      </c>
      <c r="AE1072" s="5" t="s">
        <v>1990</v>
      </c>
      <c r="AF1072" s="464" t="s">
        <v>1991</v>
      </c>
      <c r="AG1072" s="465" t="s">
        <v>23180</v>
      </c>
      <c r="AH1072" s="86" t="s">
        <v>23152</v>
      </c>
      <c r="AI1072" s="466">
        <v>0.76</v>
      </c>
      <c r="AJ1072" s="1784">
        <v>34</v>
      </c>
      <c r="AK1072" s="40">
        <f>AJ1072*AI1072/365</f>
        <v>7.0794520547945203E-2</v>
      </c>
      <c r="AL1072" s="40">
        <v>0</v>
      </c>
      <c r="AM1072" s="41">
        <f t="shared" si="106"/>
        <v>7.0794520547945203E-2</v>
      </c>
      <c r="AN1072" s="40"/>
      <c r="AO1072" s="40"/>
      <c r="AP1072" s="40"/>
      <c r="AQ1072" s="1644"/>
      <c r="AR1072" s="1034"/>
      <c r="AS1072" s="45"/>
      <c r="AT1072" s="1029"/>
      <c r="AU1072" s="5"/>
      <c r="AV1072" s="46"/>
      <c r="AW1072" s="1029"/>
      <c r="AX1072" s="1029"/>
      <c r="AY1072" s="2391"/>
    </row>
    <row r="1073" spans="1:52" s="8" customFormat="1" ht="15.95" customHeight="1" x14ac:dyDescent="0.25">
      <c r="A1073" s="36"/>
      <c r="B1073" s="1029"/>
      <c r="C1073" s="990"/>
      <c r="D1073" s="1029"/>
      <c r="E1073" s="5"/>
      <c r="F1073" s="5"/>
      <c r="G1073" s="1029"/>
      <c r="H1073" s="5"/>
      <c r="I1073" s="1029"/>
      <c r="J1073" s="5"/>
      <c r="K1073" s="5"/>
      <c r="L1073" s="5"/>
      <c r="M1073" s="5"/>
      <c r="N1073" s="328"/>
      <c r="O1073" s="328"/>
      <c r="P1073" s="328"/>
      <c r="Q1073" s="1056"/>
      <c r="R1073" s="448"/>
      <c r="S1073" s="61"/>
      <c r="T1073" s="448"/>
      <c r="U1073" s="61"/>
      <c r="V1073" s="448"/>
      <c r="W1073" s="448"/>
      <c r="X1073" s="448"/>
      <c r="Y1073" s="1029" t="s">
        <v>230</v>
      </c>
      <c r="Z1073" s="1029" t="s">
        <v>230</v>
      </c>
      <c r="AA1073" s="1" t="s">
        <v>230</v>
      </c>
      <c r="AB1073" s="1029" t="s">
        <v>230</v>
      </c>
      <c r="AC1073" s="1029" t="s">
        <v>230</v>
      </c>
      <c r="AD1073" s="1029" t="s">
        <v>230</v>
      </c>
      <c r="AE1073" s="5" t="s">
        <v>1992</v>
      </c>
      <c r="AF1073" s="464" t="s">
        <v>23182</v>
      </c>
      <c r="AG1073" s="465" t="s">
        <v>23181</v>
      </c>
      <c r="AH1073" s="86" t="s">
        <v>23161</v>
      </c>
      <c r="AI1073" s="1280">
        <v>0.76</v>
      </c>
      <c r="AJ1073" s="1784">
        <v>60</v>
      </c>
      <c r="AK1073" s="40">
        <f t="shared" ref="AK1073:AK1078" si="107">AJ1073*AI1073/365</f>
        <v>0.12493150684931507</v>
      </c>
      <c r="AL1073" s="40">
        <v>0</v>
      </c>
      <c r="AM1073" s="41">
        <f t="shared" si="106"/>
        <v>0.12493150684931507</v>
      </c>
      <c r="AN1073" s="40"/>
      <c r="AO1073" s="40"/>
      <c r="AP1073" s="40"/>
      <c r="AQ1073" s="1644"/>
      <c r="AR1073" s="1034"/>
      <c r="AS1073" s="45"/>
      <c r="AT1073" s="1029"/>
      <c r="AU1073" s="5"/>
      <c r="AV1073" s="46"/>
      <c r="AW1073" s="1029"/>
      <c r="AX1073" s="1029"/>
      <c r="AY1073" s="2391"/>
    </row>
    <row r="1074" spans="1:52" s="8" customFormat="1" ht="15.95" customHeight="1" x14ac:dyDescent="0.25">
      <c r="A1074" s="36"/>
      <c r="B1074" s="1029"/>
      <c r="C1074" s="990"/>
      <c r="D1074" s="1029"/>
      <c r="E1074" s="5"/>
      <c r="F1074" s="5"/>
      <c r="G1074" s="1029"/>
      <c r="H1074" s="5"/>
      <c r="I1074" s="1029"/>
      <c r="J1074" s="5"/>
      <c r="K1074" s="5"/>
      <c r="L1074" s="5"/>
      <c r="M1074" s="5"/>
      <c r="N1074" s="328"/>
      <c r="O1074" s="328"/>
      <c r="P1074" s="328"/>
      <c r="Q1074" s="1056"/>
      <c r="R1074" s="448"/>
      <c r="S1074" s="61"/>
      <c r="T1074" s="448"/>
      <c r="U1074" s="61"/>
      <c r="V1074" s="448"/>
      <c r="W1074" s="448"/>
      <c r="X1074" s="448"/>
      <c r="Y1074" s="1029" t="s">
        <v>230</v>
      </c>
      <c r="Z1074" s="1029" t="s">
        <v>230</v>
      </c>
      <c r="AA1074" s="1" t="s">
        <v>230</v>
      </c>
      <c r="AB1074" s="1029" t="s">
        <v>230</v>
      </c>
      <c r="AC1074" s="1029" t="s">
        <v>230</v>
      </c>
      <c r="AD1074" s="1029" t="s">
        <v>230</v>
      </c>
      <c r="AE1074" s="5" t="s">
        <v>1993</v>
      </c>
      <c r="AF1074" s="464" t="s">
        <v>23184</v>
      </c>
      <c r="AG1074" s="465" t="s">
        <v>23183</v>
      </c>
      <c r="AH1074" s="86" t="s">
        <v>23162</v>
      </c>
      <c r="AI1074" s="1280">
        <v>0.76</v>
      </c>
      <c r="AJ1074" s="1784">
        <v>28</v>
      </c>
      <c r="AK1074" s="40">
        <f t="shared" si="107"/>
        <v>5.8301369863013701E-2</v>
      </c>
      <c r="AL1074" s="40">
        <v>0</v>
      </c>
      <c r="AM1074" s="41">
        <f t="shared" si="106"/>
        <v>5.8301369863013701E-2</v>
      </c>
      <c r="AN1074" s="40"/>
      <c r="AO1074" s="40"/>
      <c r="AP1074" s="40"/>
      <c r="AQ1074" s="1644"/>
      <c r="AR1074" s="1034"/>
      <c r="AS1074" s="45"/>
      <c r="AT1074" s="1029"/>
      <c r="AU1074" s="5"/>
      <c r="AV1074" s="46"/>
      <c r="AW1074" s="1029"/>
      <c r="AX1074" s="1029"/>
      <c r="AY1074" s="2391"/>
    </row>
    <row r="1075" spans="1:52" s="8" customFormat="1" ht="15.95" customHeight="1" x14ac:dyDescent="0.25">
      <c r="A1075" s="36"/>
      <c r="B1075" s="1029"/>
      <c r="C1075" s="990"/>
      <c r="D1075" s="1029"/>
      <c r="E1075" s="5"/>
      <c r="F1075" s="5"/>
      <c r="G1075" s="1029"/>
      <c r="H1075" s="5"/>
      <c r="I1075" s="1029"/>
      <c r="J1075" s="5"/>
      <c r="K1075" s="5"/>
      <c r="L1075" s="5"/>
      <c r="M1075" s="5"/>
      <c r="N1075" s="328"/>
      <c r="O1075" s="328"/>
      <c r="P1075" s="328"/>
      <c r="Q1075" s="1056"/>
      <c r="R1075" s="448"/>
      <c r="S1075" s="61"/>
      <c r="T1075" s="448"/>
      <c r="U1075" s="61"/>
      <c r="V1075" s="448"/>
      <c r="W1075" s="448"/>
      <c r="X1075" s="448"/>
      <c r="Y1075" s="1029" t="s">
        <v>230</v>
      </c>
      <c r="Z1075" s="1029" t="s">
        <v>230</v>
      </c>
      <c r="AA1075" s="1" t="s">
        <v>230</v>
      </c>
      <c r="AB1075" s="1029" t="s">
        <v>230</v>
      </c>
      <c r="AC1075" s="1029" t="s">
        <v>230</v>
      </c>
      <c r="AD1075" s="1029" t="s">
        <v>230</v>
      </c>
      <c r="AE1075" s="5" t="s">
        <v>1995</v>
      </c>
      <c r="AF1075" s="464" t="s">
        <v>1996</v>
      </c>
      <c r="AG1075" s="465">
        <v>503021486479</v>
      </c>
      <c r="AH1075" s="86" t="s">
        <v>1997</v>
      </c>
      <c r="AI1075" s="1280">
        <v>1.1399999999999999</v>
      </c>
      <c r="AJ1075" s="1784">
        <v>30</v>
      </c>
      <c r="AK1075" s="40">
        <f t="shared" si="107"/>
        <v>9.3698630136986288E-2</v>
      </c>
      <c r="AL1075" s="40">
        <v>0</v>
      </c>
      <c r="AM1075" s="41">
        <f t="shared" si="106"/>
        <v>9.3698630136986288E-2</v>
      </c>
      <c r="AN1075" s="40"/>
      <c r="AO1075" s="40"/>
      <c r="AP1075" s="40"/>
      <c r="AQ1075" s="1644"/>
      <c r="AR1075" s="1034"/>
      <c r="AS1075" s="45"/>
      <c r="AT1075" s="1029"/>
      <c r="AU1075" s="5"/>
      <c r="AV1075" s="46"/>
      <c r="AW1075" s="1029"/>
      <c r="AX1075" s="1029"/>
      <c r="AY1075" s="2391"/>
    </row>
    <row r="1076" spans="1:52" s="8" customFormat="1" ht="15.95" customHeight="1" x14ac:dyDescent="0.25">
      <c r="A1076" s="36"/>
      <c r="B1076" s="1029"/>
      <c r="C1076" s="990"/>
      <c r="D1076" s="1029"/>
      <c r="E1076" s="5"/>
      <c r="F1076" s="5"/>
      <c r="G1076" s="1029"/>
      <c r="H1076" s="5"/>
      <c r="I1076" s="1029"/>
      <c r="J1076" s="5"/>
      <c r="K1076" s="5"/>
      <c r="L1076" s="5"/>
      <c r="M1076" s="5"/>
      <c r="N1076" s="328"/>
      <c r="O1076" s="328"/>
      <c r="P1076" s="328"/>
      <c r="Q1076" s="1056"/>
      <c r="R1076" s="448"/>
      <c r="S1076" s="61"/>
      <c r="T1076" s="448"/>
      <c r="U1076" s="61"/>
      <c r="V1076" s="448"/>
      <c r="W1076" s="448"/>
      <c r="X1076" s="448"/>
      <c r="Y1076" s="1029" t="s">
        <v>230</v>
      </c>
      <c r="Z1076" s="1029" t="s">
        <v>230</v>
      </c>
      <c r="AA1076" s="1" t="s">
        <v>230</v>
      </c>
      <c r="AB1076" s="1029" t="s">
        <v>230</v>
      </c>
      <c r="AC1076" s="1029" t="s">
        <v>230</v>
      </c>
      <c r="AD1076" s="1029" t="s">
        <v>230</v>
      </c>
      <c r="AE1076" s="5" t="s">
        <v>1998</v>
      </c>
      <c r="AF1076" s="464" t="s">
        <v>1999</v>
      </c>
      <c r="AG1076" s="465">
        <v>5406005785808</v>
      </c>
      <c r="AH1076" s="86" t="s">
        <v>2000</v>
      </c>
      <c r="AI1076" s="1280">
        <v>1.1399999999999999</v>
      </c>
      <c r="AJ1076" s="1784">
        <v>24</v>
      </c>
      <c r="AK1076" s="40">
        <f t="shared" si="107"/>
        <v>7.4958904109589039E-2</v>
      </c>
      <c r="AL1076" s="40">
        <v>0</v>
      </c>
      <c r="AM1076" s="41">
        <f t="shared" si="106"/>
        <v>7.4958904109589039E-2</v>
      </c>
      <c r="AN1076" s="40"/>
      <c r="AO1076" s="40"/>
      <c r="AP1076" s="40"/>
      <c r="AQ1076" s="1644"/>
      <c r="AR1076" s="1034"/>
      <c r="AS1076" s="45"/>
      <c r="AT1076" s="1029"/>
      <c r="AU1076" s="5"/>
      <c r="AV1076" s="46"/>
      <c r="AW1076" s="1029"/>
      <c r="AX1076" s="1029"/>
      <c r="AY1076" s="2391"/>
    </row>
    <row r="1077" spans="1:52" s="8" customFormat="1" ht="15.95" customHeight="1" x14ac:dyDescent="0.25">
      <c r="A1077" s="36"/>
      <c r="B1077" s="1029"/>
      <c r="C1077" s="990"/>
      <c r="D1077" s="1029"/>
      <c r="E1077" s="5"/>
      <c r="F1077" s="5"/>
      <c r="G1077" s="1029"/>
      <c r="H1077" s="5"/>
      <c r="I1077" s="1029"/>
      <c r="J1077" s="5"/>
      <c r="K1077" s="5"/>
      <c r="L1077" s="5"/>
      <c r="M1077" s="5"/>
      <c r="N1077" s="328"/>
      <c r="O1077" s="328"/>
      <c r="P1077" s="328"/>
      <c r="Q1077" s="1056"/>
      <c r="R1077" s="448"/>
      <c r="S1077" s="61"/>
      <c r="T1077" s="448"/>
      <c r="U1077" s="61"/>
      <c r="V1077" s="448"/>
      <c r="W1077" s="448"/>
      <c r="X1077" s="448"/>
      <c r="Y1077" s="1029" t="s">
        <v>230</v>
      </c>
      <c r="Z1077" s="1029" t="s">
        <v>230</v>
      </c>
      <c r="AA1077" s="1" t="s">
        <v>230</v>
      </c>
      <c r="AB1077" s="1029" t="s">
        <v>230</v>
      </c>
      <c r="AC1077" s="1029" t="s">
        <v>230</v>
      </c>
      <c r="AD1077" s="1029" t="s">
        <v>230</v>
      </c>
      <c r="AE1077" s="5" t="s">
        <v>2001</v>
      </c>
      <c r="AF1077" s="464" t="s">
        <v>2002</v>
      </c>
      <c r="AG1077" s="465">
        <v>1025003757690</v>
      </c>
      <c r="AH1077" s="86" t="s">
        <v>1828</v>
      </c>
      <c r="AI1077" s="1280">
        <v>0.87</v>
      </c>
      <c r="AJ1077" s="1280">
        <v>6</v>
      </c>
      <c r="AK1077" s="40">
        <f t="shared" si="107"/>
        <v>1.4301369863013698E-2</v>
      </c>
      <c r="AL1077" s="40">
        <v>0</v>
      </c>
      <c r="AM1077" s="41">
        <v>0.01</v>
      </c>
      <c r="AN1077" s="40"/>
      <c r="AO1077" s="40"/>
      <c r="AP1077" s="40"/>
      <c r="AQ1077" s="1644"/>
      <c r="AR1077" s="1034"/>
      <c r="AS1077" s="45"/>
      <c r="AT1077" s="1029"/>
      <c r="AU1077" s="5"/>
      <c r="AV1077" s="46"/>
      <c r="AW1077" s="1029"/>
      <c r="AX1077" s="1029"/>
      <c r="AY1077" s="2391"/>
    </row>
    <row r="1078" spans="1:52" s="8" customFormat="1" ht="15.95" customHeight="1" x14ac:dyDescent="0.25">
      <c r="A1078" s="93"/>
      <c r="B1078" s="88"/>
      <c r="C1078" s="993"/>
      <c r="D1078" s="88"/>
      <c r="E1078" s="103"/>
      <c r="F1078" s="103"/>
      <c r="G1078" s="88"/>
      <c r="H1078" s="103"/>
      <c r="I1078" s="88"/>
      <c r="J1078" s="103"/>
      <c r="K1078" s="103"/>
      <c r="L1078" s="103"/>
      <c r="M1078" s="103"/>
      <c r="N1078" s="330"/>
      <c r="O1078" s="330"/>
      <c r="P1078" s="330"/>
      <c r="Q1078" s="106"/>
      <c r="R1078" s="94"/>
      <c r="S1078" s="104"/>
      <c r="T1078" s="94"/>
      <c r="U1078" s="104"/>
      <c r="V1078" s="94"/>
      <c r="W1078" s="94"/>
      <c r="X1078" s="94"/>
      <c r="Y1078" s="88" t="s">
        <v>230</v>
      </c>
      <c r="Z1078" s="88" t="s">
        <v>230</v>
      </c>
      <c r="AA1078" s="90" t="s">
        <v>230</v>
      </c>
      <c r="AB1078" s="88" t="s">
        <v>230</v>
      </c>
      <c r="AC1078" s="88" t="s">
        <v>230</v>
      </c>
      <c r="AD1078" s="88" t="s">
        <v>230</v>
      </c>
      <c r="AE1078" s="103" t="s">
        <v>2003</v>
      </c>
      <c r="AF1078" s="1787" t="s">
        <v>2004</v>
      </c>
      <c r="AG1078" s="1282" t="s">
        <v>23185</v>
      </c>
      <c r="AH1078" s="1283" t="s">
        <v>23163</v>
      </c>
      <c r="AI1078" s="1284">
        <v>0.76</v>
      </c>
      <c r="AJ1078" s="1785">
        <v>100</v>
      </c>
      <c r="AK1078" s="98">
        <f t="shared" si="107"/>
        <v>0.20821917808219179</v>
      </c>
      <c r="AL1078" s="98">
        <v>0</v>
      </c>
      <c r="AM1078" s="96">
        <f>SUBTOTAL(9,AK1078:AL1078)</f>
        <v>0.20821917808219179</v>
      </c>
      <c r="AN1078" s="98"/>
      <c r="AO1078" s="98"/>
      <c r="AP1078" s="98"/>
      <c r="AQ1078" s="368"/>
      <c r="AR1078" s="47"/>
      <c r="AS1078" s="48"/>
      <c r="AT1078" s="88"/>
      <c r="AU1078" s="103"/>
      <c r="AV1078" s="52"/>
      <c r="AW1078" s="88"/>
      <c r="AX1078" s="88"/>
      <c r="AY1078" s="2391"/>
    </row>
    <row r="1079" spans="1:52" s="1395" customFormat="1" ht="15.95" customHeight="1" x14ac:dyDescent="0.25">
      <c r="A1079" s="353">
        <v>167</v>
      </c>
      <c r="B1079" s="354" t="s">
        <v>55</v>
      </c>
      <c r="C1079" s="991" t="s">
        <v>59</v>
      </c>
      <c r="D1079" s="354" t="s">
        <v>23499</v>
      </c>
      <c r="E1079" s="272" t="s">
        <v>23492</v>
      </c>
      <c r="F1079" s="272" t="s">
        <v>23493</v>
      </c>
      <c r="G1079" s="354" t="s">
        <v>221</v>
      </c>
      <c r="H1079" s="354" t="s">
        <v>219</v>
      </c>
      <c r="I1079" s="354" t="s">
        <v>220</v>
      </c>
      <c r="J1079" s="354" t="s">
        <v>221</v>
      </c>
      <c r="K1079" s="272" t="s">
        <v>2008</v>
      </c>
      <c r="L1079" s="272" t="s">
        <v>221</v>
      </c>
      <c r="M1079" s="272" t="s">
        <v>879</v>
      </c>
      <c r="N1079" s="440">
        <v>5</v>
      </c>
      <c r="O1079" s="440">
        <v>3</v>
      </c>
      <c r="P1079" s="440">
        <f>O1079*N1079</f>
        <v>15</v>
      </c>
      <c r="Q1079" s="1010">
        <v>3</v>
      </c>
      <c r="R1079" s="357"/>
      <c r="S1079" s="505"/>
      <c r="T1079" s="357"/>
      <c r="U1079" s="357">
        <v>0</v>
      </c>
      <c r="V1079" s="357"/>
      <c r="W1079" s="357"/>
      <c r="X1079" s="357"/>
      <c r="Y1079" s="354" t="s">
        <v>330</v>
      </c>
      <c r="Z1079" s="354" t="s">
        <v>2009</v>
      </c>
      <c r="AA1079" s="443" t="s">
        <v>23472</v>
      </c>
      <c r="AB1079" s="354" t="s">
        <v>23473</v>
      </c>
      <c r="AC1079" s="354" t="s">
        <v>23474</v>
      </c>
      <c r="AD1079" s="272" t="s">
        <v>23500</v>
      </c>
      <c r="AE1079" s="354" t="s">
        <v>23501</v>
      </c>
      <c r="AF1079" s="354" t="s">
        <v>2013</v>
      </c>
      <c r="AG1079" s="443" t="s">
        <v>23472</v>
      </c>
      <c r="AH1079" s="443" t="s">
        <v>59</v>
      </c>
      <c r="AI1079" s="894">
        <v>0.114</v>
      </c>
      <c r="AJ1079" s="459">
        <v>11478.8</v>
      </c>
      <c r="AK1079" s="359">
        <f>AJ1079*0.086/365</f>
        <v>2.7045939726027393</v>
      </c>
      <c r="AL1079" s="359">
        <f>AJ1079*0.028/365</f>
        <v>0.88056547945205466</v>
      </c>
      <c r="AM1079" s="361">
        <f>AK1079+AL1079</f>
        <v>3.585159452054794</v>
      </c>
      <c r="AN1079" s="359">
        <f>SUM(AK1079:AK1086)</f>
        <v>2.8501282191780817</v>
      </c>
      <c r="AO1079" s="359">
        <f>SUM(AL1079:AL1086)</f>
        <v>0.88056547945205466</v>
      </c>
      <c r="AP1079" s="359">
        <f>AN1079+AO1079</f>
        <v>3.7306936986301364</v>
      </c>
      <c r="AQ1079" s="359">
        <f>AP1079*30</f>
        <v>111.9208109589041</v>
      </c>
      <c r="AR1079" s="362" t="s">
        <v>231</v>
      </c>
      <c r="AS1079" s="363" t="s">
        <v>431</v>
      </c>
      <c r="AT1079" s="354" t="s">
        <v>232</v>
      </c>
      <c r="AU1079" s="272" t="s">
        <v>59</v>
      </c>
      <c r="AV1079" s="923" t="s">
        <v>2014</v>
      </c>
      <c r="AW1079" s="354" t="s">
        <v>234</v>
      </c>
      <c r="AX1079" s="447" t="s">
        <v>23502</v>
      </c>
      <c r="AY1079" s="2401"/>
      <c r="AZ1079" s="778" t="s">
        <v>23503</v>
      </c>
    </row>
    <row r="1080" spans="1:52" s="8" customFormat="1" ht="15.95" customHeight="1" x14ac:dyDescent="0.25">
      <c r="A1080" s="112"/>
      <c r="B1080" s="113"/>
      <c r="C1080" s="992"/>
      <c r="D1080" s="113"/>
      <c r="E1080" s="130"/>
      <c r="F1080" s="130"/>
      <c r="G1080" s="113"/>
      <c r="H1080" s="130"/>
      <c r="I1080" s="113"/>
      <c r="J1080" s="130"/>
      <c r="K1080" s="130"/>
      <c r="L1080" s="130"/>
      <c r="M1080" s="130"/>
      <c r="N1080" s="329"/>
      <c r="O1080" s="329"/>
      <c r="P1080" s="329"/>
      <c r="Q1080" s="1071"/>
      <c r="R1080" s="114"/>
      <c r="S1080" s="131"/>
      <c r="T1080" s="114"/>
      <c r="U1080" s="131"/>
      <c r="V1080" s="114"/>
      <c r="W1080" s="114"/>
      <c r="X1080" s="114"/>
      <c r="Y1080" s="113" t="s">
        <v>230</v>
      </c>
      <c r="Z1080" s="113" t="s">
        <v>230</v>
      </c>
      <c r="AA1080" s="132" t="s">
        <v>230</v>
      </c>
      <c r="AB1080" s="113" t="s">
        <v>230</v>
      </c>
      <c r="AC1080" s="113" t="s">
        <v>230</v>
      </c>
      <c r="AD1080" s="113" t="s">
        <v>230</v>
      </c>
      <c r="AE1080" s="130" t="s">
        <v>2015</v>
      </c>
      <c r="AF1080" s="1779" t="s">
        <v>2016</v>
      </c>
      <c r="AG1080" s="1780">
        <v>1165030051427</v>
      </c>
      <c r="AH1080" s="1781" t="s">
        <v>1875</v>
      </c>
      <c r="AI1080" s="1782">
        <v>0.87</v>
      </c>
      <c r="AJ1080" s="1782">
        <v>12</v>
      </c>
      <c r="AK1080" s="116">
        <f t="shared" ref="AK1080:AK1086" si="108">AJ1080*AI1080/365</f>
        <v>2.8602739726027396E-2</v>
      </c>
      <c r="AL1080" s="116">
        <v>0</v>
      </c>
      <c r="AM1080" s="119">
        <f t="shared" ref="AM1080:AM1086" si="109">SUBTOTAL(9,AK1080:AL1080)</f>
        <v>2.8602739726027396E-2</v>
      </c>
      <c r="AN1080" s="116"/>
      <c r="AO1080" s="116"/>
      <c r="AP1080" s="116"/>
      <c r="AQ1080" s="367"/>
      <c r="AR1080" s="42"/>
      <c r="AS1080" s="43"/>
      <c r="AT1080" s="113"/>
      <c r="AU1080" s="130"/>
      <c r="AV1080" s="44"/>
      <c r="AW1080" s="113"/>
      <c r="AX1080" s="113"/>
      <c r="AY1080" s="2391"/>
    </row>
    <row r="1081" spans="1:52" s="8" customFormat="1" ht="15.95" customHeight="1" x14ac:dyDescent="0.25">
      <c r="A1081" s="36"/>
      <c r="B1081" s="1029"/>
      <c r="C1081" s="990"/>
      <c r="D1081" s="1029"/>
      <c r="E1081" s="5"/>
      <c r="F1081" s="5"/>
      <c r="G1081" s="1029"/>
      <c r="H1081" s="5"/>
      <c r="I1081" s="1029"/>
      <c r="J1081" s="5"/>
      <c r="K1081" s="5"/>
      <c r="L1081" s="5"/>
      <c r="M1081" s="5"/>
      <c r="N1081" s="328"/>
      <c r="O1081" s="328"/>
      <c r="P1081" s="328"/>
      <c r="Q1081" s="1056"/>
      <c r="R1081" s="448"/>
      <c r="S1081" s="61"/>
      <c r="T1081" s="448"/>
      <c r="U1081" s="61"/>
      <c r="V1081" s="448"/>
      <c r="W1081" s="448"/>
      <c r="X1081" s="448"/>
      <c r="Y1081" s="1029" t="s">
        <v>230</v>
      </c>
      <c r="Z1081" s="1029" t="s">
        <v>230</v>
      </c>
      <c r="AA1081" s="1" t="s">
        <v>230</v>
      </c>
      <c r="AB1081" s="1029" t="s">
        <v>230</v>
      </c>
      <c r="AC1081" s="1029" t="s">
        <v>230</v>
      </c>
      <c r="AD1081" s="1029" t="s">
        <v>230</v>
      </c>
      <c r="AE1081" s="5" t="s">
        <v>2015</v>
      </c>
      <c r="AF1081" s="5" t="s">
        <v>2017</v>
      </c>
      <c r="AG1081" s="39" t="s">
        <v>22832</v>
      </c>
      <c r="AH1081" s="1" t="s">
        <v>22818</v>
      </c>
      <c r="AI1081" s="2392">
        <v>0.16</v>
      </c>
      <c r="AJ1081" s="61">
        <v>6</v>
      </c>
      <c r="AK1081" s="40">
        <f t="shared" si="108"/>
        <v>2.6301369863013699E-3</v>
      </c>
      <c r="AL1081" s="40">
        <v>0</v>
      </c>
      <c r="AM1081" s="41">
        <f t="shared" si="109"/>
        <v>2.6301369863013699E-3</v>
      </c>
      <c r="AN1081" s="40"/>
      <c r="AO1081" s="40"/>
      <c r="AP1081" s="40"/>
      <c r="AQ1081" s="1644"/>
      <c r="AR1081" s="1034"/>
      <c r="AS1081" s="45"/>
      <c r="AT1081" s="1029"/>
      <c r="AU1081" s="5"/>
      <c r="AV1081" s="46"/>
      <c r="AW1081" s="1029"/>
      <c r="AX1081" s="1029"/>
      <c r="AY1081" s="2391"/>
    </row>
    <row r="1082" spans="1:52" s="8" customFormat="1" ht="15.95" customHeight="1" x14ac:dyDescent="0.25">
      <c r="A1082" s="36"/>
      <c r="B1082" s="1029"/>
      <c r="C1082" s="990"/>
      <c r="D1082" s="1029"/>
      <c r="E1082" s="5"/>
      <c r="F1082" s="5"/>
      <c r="G1082" s="1029"/>
      <c r="H1082" s="5"/>
      <c r="I1082" s="1029"/>
      <c r="J1082" s="5"/>
      <c r="K1082" s="5"/>
      <c r="L1082" s="5"/>
      <c r="M1082" s="5"/>
      <c r="N1082" s="328"/>
      <c r="O1082" s="328"/>
      <c r="P1082" s="328"/>
      <c r="Q1082" s="1056"/>
      <c r="R1082" s="448"/>
      <c r="S1082" s="61"/>
      <c r="T1082" s="448"/>
      <c r="U1082" s="61"/>
      <c r="V1082" s="448"/>
      <c r="W1082" s="448"/>
      <c r="X1082" s="448"/>
      <c r="Y1082" s="1029" t="s">
        <v>230</v>
      </c>
      <c r="Z1082" s="1029" t="s">
        <v>230</v>
      </c>
      <c r="AA1082" s="1" t="s">
        <v>230</v>
      </c>
      <c r="AB1082" s="1029" t="s">
        <v>230</v>
      </c>
      <c r="AC1082" s="1029" t="s">
        <v>230</v>
      </c>
      <c r="AD1082" s="1029" t="s">
        <v>230</v>
      </c>
      <c r="AE1082" s="5" t="s">
        <v>2015</v>
      </c>
      <c r="AF1082" s="464" t="s">
        <v>23036</v>
      </c>
      <c r="AG1082" s="465" t="s">
        <v>23035</v>
      </c>
      <c r="AH1082" s="86" t="s">
        <v>22979</v>
      </c>
      <c r="AI1082" s="1784">
        <v>0.6</v>
      </c>
      <c r="AJ1082" s="1784">
        <v>10</v>
      </c>
      <c r="AK1082" s="40">
        <f t="shared" si="108"/>
        <v>1.643835616438356E-2</v>
      </c>
      <c r="AL1082" s="40">
        <v>0</v>
      </c>
      <c r="AM1082" s="41">
        <f t="shared" si="109"/>
        <v>1.643835616438356E-2</v>
      </c>
      <c r="AN1082" s="40"/>
      <c r="AO1082" s="40"/>
      <c r="AP1082" s="40"/>
      <c r="AQ1082" s="1644"/>
      <c r="AR1082" s="1034"/>
      <c r="AS1082" s="45"/>
      <c r="AT1082" s="1029"/>
      <c r="AU1082" s="5"/>
      <c r="AV1082" s="46"/>
      <c r="AW1082" s="1029"/>
      <c r="AX1082" s="1029"/>
      <c r="AY1082" s="2391"/>
    </row>
    <row r="1083" spans="1:52" s="8" customFormat="1" ht="15.95" customHeight="1" x14ac:dyDescent="0.25">
      <c r="A1083" s="36"/>
      <c r="B1083" s="1029"/>
      <c r="C1083" s="990"/>
      <c r="D1083" s="1029"/>
      <c r="E1083" s="5"/>
      <c r="F1083" s="5"/>
      <c r="G1083" s="1029"/>
      <c r="H1083" s="5"/>
      <c r="I1083" s="1029"/>
      <c r="J1083" s="5"/>
      <c r="K1083" s="5"/>
      <c r="L1083" s="5"/>
      <c r="M1083" s="5"/>
      <c r="N1083" s="328"/>
      <c r="O1083" s="328"/>
      <c r="P1083" s="328"/>
      <c r="Q1083" s="1056"/>
      <c r="R1083" s="448"/>
      <c r="S1083" s="61"/>
      <c r="T1083" s="448"/>
      <c r="U1083" s="61"/>
      <c r="V1083" s="448"/>
      <c r="W1083" s="448"/>
      <c r="X1083" s="448"/>
      <c r="Y1083" s="1029" t="s">
        <v>230</v>
      </c>
      <c r="Z1083" s="1029" t="s">
        <v>230</v>
      </c>
      <c r="AA1083" s="1" t="s">
        <v>230</v>
      </c>
      <c r="AB1083" s="1029" t="s">
        <v>230</v>
      </c>
      <c r="AC1083" s="1029" t="s">
        <v>230</v>
      </c>
      <c r="AD1083" s="1029" t="s">
        <v>230</v>
      </c>
      <c r="AE1083" s="5" t="s">
        <v>2015</v>
      </c>
      <c r="AF1083" s="5" t="s">
        <v>2019</v>
      </c>
      <c r="AG1083" s="51" t="s">
        <v>22833</v>
      </c>
      <c r="AH1083" s="1" t="s">
        <v>22819</v>
      </c>
      <c r="AI1083" s="61">
        <v>0.16</v>
      </c>
      <c r="AJ1083" s="61">
        <v>8</v>
      </c>
      <c r="AK1083" s="40">
        <f t="shared" si="108"/>
        <v>3.5068493150684932E-3</v>
      </c>
      <c r="AL1083" s="40">
        <v>0</v>
      </c>
      <c r="AM1083" s="41">
        <f t="shared" si="109"/>
        <v>3.5068493150684932E-3</v>
      </c>
      <c r="AN1083" s="40"/>
      <c r="AO1083" s="40"/>
      <c r="AP1083" s="40"/>
      <c r="AQ1083" s="1644"/>
      <c r="AR1083" s="1034"/>
      <c r="AS1083" s="45"/>
      <c r="AT1083" s="1029"/>
      <c r="AU1083" s="5"/>
      <c r="AV1083" s="46"/>
      <c r="AW1083" s="1029"/>
      <c r="AX1083" s="1029"/>
      <c r="AY1083" s="2391"/>
    </row>
    <row r="1084" spans="1:52" s="8" customFormat="1" ht="15.95" customHeight="1" x14ac:dyDescent="0.25">
      <c r="A1084" s="36"/>
      <c r="B1084" s="1029"/>
      <c r="C1084" s="990"/>
      <c r="D1084" s="1029"/>
      <c r="E1084" s="5"/>
      <c r="F1084" s="5"/>
      <c r="G1084" s="1029"/>
      <c r="H1084" s="5"/>
      <c r="I1084" s="1029"/>
      <c r="J1084" s="5"/>
      <c r="K1084" s="5"/>
      <c r="L1084" s="5"/>
      <c r="M1084" s="5"/>
      <c r="N1084" s="328"/>
      <c r="O1084" s="328"/>
      <c r="P1084" s="328"/>
      <c r="Q1084" s="1056"/>
      <c r="R1084" s="448"/>
      <c r="S1084" s="61"/>
      <c r="T1084" s="448"/>
      <c r="U1084" s="61"/>
      <c r="V1084" s="448"/>
      <c r="W1084" s="448"/>
      <c r="X1084" s="448"/>
      <c r="Y1084" s="1029" t="s">
        <v>230</v>
      </c>
      <c r="Z1084" s="1029" t="s">
        <v>230</v>
      </c>
      <c r="AA1084" s="1" t="s">
        <v>230</v>
      </c>
      <c r="AB1084" s="1029" t="s">
        <v>230</v>
      </c>
      <c r="AC1084" s="1029" t="s">
        <v>230</v>
      </c>
      <c r="AD1084" s="1029" t="s">
        <v>230</v>
      </c>
      <c r="AE1084" s="5" t="s">
        <v>2015</v>
      </c>
      <c r="AF1084" s="464" t="s">
        <v>23038</v>
      </c>
      <c r="AG1084" s="1783" t="s">
        <v>23037</v>
      </c>
      <c r="AH1084" s="725" t="s">
        <v>22968</v>
      </c>
      <c r="AI1084" s="1784">
        <v>0.6</v>
      </c>
      <c r="AJ1084" s="1784">
        <v>40</v>
      </c>
      <c r="AK1084" s="40">
        <f t="shared" si="108"/>
        <v>6.575342465753424E-2</v>
      </c>
      <c r="AL1084" s="40">
        <v>0</v>
      </c>
      <c r="AM1084" s="41">
        <f t="shared" si="109"/>
        <v>6.575342465753424E-2</v>
      </c>
      <c r="AN1084" s="40"/>
      <c r="AO1084" s="40"/>
      <c r="AP1084" s="40"/>
      <c r="AQ1084" s="1644"/>
      <c r="AR1084" s="1034"/>
      <c r="AS1084" s="45"/>
      <c r="AT1084" s="1029"/>
      <c r="AU1084" s="5"/>
      <c r="AV1084" s="46"/>
      <c r="AW1084" s="1029"/>
      <c r="AX1084" s="1029"/>
      <c r="AY1084" s="2391"/>
    </row>
    <row r="1085" spans="1:52" s="8" customFormat="1" ht="15.95" customHeight="1" x14ac:dyDescent="0.25">
      <c r="A1085" s="36"/>
      <c r="B1085" s="1029"/>
      <c r="C1085" s="990"/>
      <c r="D1085" s="1029"/>
      <c r="E1085" s="5"/>
      <c r="F1085" s="5"/>
      <c r="G1085" s="1029"/>
      <c r="H1085" s="5"/>
      <c r="I1085" s="1029"/>
      <c r="J1085" s="5"/>
      <c r="K1085" s="5"/>
      <c r="L1085" s="5"/>
      <c r="M1085" s="5"/>
      <c r="N1085" s="328"/>
      <c r="O1085" s="328"/>
      <c r="P1085" s="328"/>
      <c r="Q1085" s="1056"/>
      <c r="R1085" s="448"/>
      <c r="S1085" s="61"/>
      <c r="T1085" s="448"/>
      <c r="U1085" s="61"/>
      <c r="V1085" s="448"/>
      <c r="W1085" s="448"/>
      <c r="X1085" s="448"/>
      <c r="Y1085" s="1029" t="s">
        <v>230</v>
      </c>
      <c r="Z1085" s="1029" t="s">
        <v>230</v>
      </c>
      <c r="AA1085" s="1" t="s">
        <v>230</v>
      </c>
      <c r="AB1085" s="1029" t="s">
        <v>230</v>
      </c>
      <c r="AC1085" s="1029" t="s">
        <v>230</v>
      </c>
      <c r="AD1085" s="1029" t="s">
        <v>230</v>
      </c>
      <c r="AE1085" s="5" t="s">
        <v>2020</v>
      </c>
      <c r="AF1085" s="464" t="s">
        <v>2021</v>
      </c>
      <c r="AG1085" s="465">
        <v>1115030000030</v>
      </c>
      <c r="AH1085" s="86" t="s">
        <v>17072</v>
      </c>
      <c r="AI1085" s="1280">
        <v>0.87</v>
      </c>
      <c r="AJ1085" s="1651">
        <v>8</v>
      </c>
      <c r="AK1085" s="40">
        <f t="shared" si="108"/>
        <v>1.9068493150684932E-2</v>
      </c>
      <c r="AL1085" s="40">
        <v>0</v>
      </c>
      <c r="AM1085" s="41">
        <f t="shared" si="109"/>
        <v>1.9068493150684932E-2</v>
      </c>
      <c r="AN1085" s="40"/>
      <c r="AO1085" s="40"/>
      <c r="AP1085" s="40"/>
      <c r="AQ1085" s="1644"/>
      <c r="AR1085" s="1034"/>
      <c r="AS1085" s="45"/>
      <c r="AT1085" s="1029"/>
      <c r="AU1085" s="5"/>
      <c r="AV1085" s="46"/>
      <c r="AW1085" s="1029"/>
      <c r="AX1085" s="1029"/>
      <c r="AY1085" s="2391"/>
    </row>
    <row r="1086" spans="1:52" s="8" customFormat="1" ht="15.95" customHeight="1" x14ac:dyDescent="0.25">
      <c r="A1086" s="93"/>
      <c r="B1086" s="88"/>
      <c r="C1086" s="993"/>
      <c r="D1086" s="88"/>
      <c r="E1086" s="103"/>
      <c r="F1086" s="103"/>
      <c r="G1086" s="88"/>
      <c r="H1086" s="103"/>
      <c r="I1086" s="88"/>
      <c r="J1086" s="103"/>
      <c r="K1086" s="103"/>
      <c r="L1086" s="103"/>
      <c r="M1086" s="103"/>
      <c r="N1086" s="330"/>
      <c r="O1086" s="330"/>
      <c r="P1086" s="330"/>
      <c r="Q1086" s="106"/>
      <c r="R1086" s="94"/>
      <c r="S1086" s="104"/>
      <c r="T1086" s="94"/>
      <c r="U1086" s="104"/>
      <c r="V1086" s="94"/>
      <c r="W1086" s="94"/>
      <c r="X1086" s="94"/>
      <c r="Y1086" s="88" t="s">
        <v>230</v>
      </c>
      <c r="Z1086" s="88" t="s">
        <v>230</v>
      </c>
      <c r="AA1086" s="90" t="s">
        <v>230</v>
      </c>
      <c r="AB1086" s="88" t="s">
        <v>230</v>
      </c>
      <c r="AC1086" s="88" t="s">
        <v>230</v>
      </c>
      <c r="AD1086" s="88" t="s">
        <v>230</v>
      </c>
      <c r="AE1086" s="103" t="s">
        <v>2020</v>
      </c>
      <c r="AF1086" s="1281" t="s">
        <v>2022</v>
      </c>
      <c r="AG1086" s="1282">
        <v>1095030002451</v>
      </c>
      <c r="AH1086" s="1283" t="s">
        <v>1811</v>
      </c>
      <c r="AI1086" s="1284">
        <v>0.87</v>
      </c>
      <c r="AJ1086" s="1284">
        <v>4</v>
      </c>
      <c r="AK1086" s="98">
        <f t="shared" si="108"/>
        <v>9.5342465753424661E-3</v>
      </c>
      <c r="AL1086" s="98">
        <v>0</v>
      </c>
      <c r="AM1086" s="96">
        <f t="shared" si="109"/>
        <v>9.5342465753424661E-3</v>
      </c>
      <c r="AN1086" s="98"/>
      <c r="AO1086" s="98"/>
      <c r="AP1086" s="98"/>
      <c r="AQ1086" s="368"/>
      <c r="AR1086" s="47"/>
      <c r="AS1086" s="48"/>
      <c r="AT1086" s="88"/>
      <c r="AU1086" s="103"/>
      <c r="AV1086" s="52"/>
      <c r="AW1086" s="88"/>
      <c r="AX1086" s="88"/>
      <c r="AY1086" s="2391"/>
    </row>
    <row r="1087" spans="1:52" s="55" customFormat="1" ht="15.95" customHeight="1" x14ac:dyDescent="0.25">
      <c r="A1087" s="182">
        <v>168</v>
      </c>
      <c r="B1087" s="166" t="s">
        <v>55</v>
      </c>
      <c r="C1087" s="989" t="s">
        <v>59</v>
      </c>
      <c r="D1087" s="166" t="s">
        <v>2023</v>
      </c>
      <c r="E1087" s="198" t="s">
        <v>2024</v>
      </c>
      <c r="F1087" s="198" t="s">
        <v>2025</v>
      </c>
      <c r="G1087" s="166"/>
      <c r="H1087" s="166" t="s">
        <v>317</v>
      </c>
      <c r="I1087" s="166" t="s">
        <v>1413</v>
      </c>
      <c r="J1087" s="166" t="s">
        <v>221</v>
      </c>
      <c r="K1087" s="198" t="s">
        <v>222</v>
      </c>
      <c r="L1087" s="198" t="s">
        <v>221</v>
      </c>
      <c r="M1087" s="198" t="s">
        <v>879</v>
      </c>
      <c r="N1087" s="199">
        <v>2</v>
      </c>
      <c r="O1087" s="199">
        <v>1.5</v>
      </c>
      <c r="P1087" s="199">
        <v>3</v>
      </c>
      <c r="Q1087" s="1012">
        <v>3</v>
      </c>
      <c r="R1087" s="184"/>
      <c r="S1087" s="223">
        <v>2</v>
      </c>
      <c r="T1087" s="183"/>
      <c r="U1087" s="223">
        <v>0</v>
      </c>
      <c r="V1087" s="183"/>
      <c r="W1087" s="183"/>
      <c r="X1087" s="183"/>
      <c r="Y1087" s="166" t="s">
        <v>62</v>
      </c>
      <c r="Z1087" s="170" t="s">
        <v>224</v>
      </c>
      <c r="AA1087" s="197" t="s">
        <v>225</v>
      </c>
      <c r="AB1087" s="166" t="s">
        <v>1789</v>
      </c>
      <c r="AC1087" s="166" t="s">
        <v>1790</v>
      </c>
      <c r="AD1087" s="673" t="s">
        <v>1791</v>
      </c>
      <c r="AE1087" s="198" t="s">
        <v>2026</v>
      </c>
      <c r="AF1087" s="166" t="s">
        <v>238</v>
      </c>
      <c r="AG1087" s="165" t="s">
        <v>230</v>
      </c>
      <c r="AH1087" s="203" t="s">
        <v>59</v>
      </c>
      <c r="AI1087" s="167">
        <v>0.114</v>
      </c>
      <c r="AJ1087" s="221">
        <v>158.9</v>
      </c>
      <c r="AK1087" s="167">
        <v>3.7874794520547941E-2</v>
      </c>
      <c r="AL1087" s="167">
        <v>1.1754246575342466E-2</v>
      </c>
      <c r="AM1087" s="187">
        <f>AK1087+AL1087</f>
        <v>4.9629041095890405E-2</v>
      </c>
      <c r="AN1087" s="167">
        <f>SUM(AK1087:AK1094)</f>
        <v>0.76539589041095901</v>
      </c>
      <c r="AO1087" s="167">
        <f>SUM(AL1087:AL1094)</f>
        <v>0.17259780821917808</v>
      </c>
      <c r="AP1087" s="167">
        <f>SUM(AM1087:AM1094)</f>
        <v>0.93400657534246589</v>
      </c>
      <c r="AQ1087" s="167">
        <f>AP1087*30</f>
        <v>28.020197260273978</v>
      </c>
      <c r="AR1087" s="193" t="s">
        <v>231</v>
      </c>
      <c r="AS1087" s="194" t="s">
        <v>431</v>
      </c>
      <c r="AT1087" s="166" t="s">
        <v>232</v>
      </c>
      <c r="AU1087" s="198" t="s">
        <v>59</v>
      </c>
      <c r="AV1087" s="679" t="s">
        <v>2027</v>
      </c>
      <c r="AW1087" s="166" t="s">
        <v>234</v>
      </c>
      <c r="AX1087" s="2119"/>
      <c r="AY1087" s="2391"/>
    </row>
    <row r="1088" spans="1:52" s="8" customFormat="1" ht="15.95" customHeight="1" x14ac:dyDescent="0.25">
      <c r="A1088" s="112"/>
      <c r="B1088" s="113"/>
      <c r="C1088" s="992"/>
      <c r="D1088" s="113"/>
      <c r="E1088" s="130"/>
      <c r="F1088" s="130"/>
      <c r="G1088" s="113"/>
      <c r="H1088" s="130"/>
      <c r="I1088" s="113"/>
      <c r="J1088" s="130"/>
      <c r="K1088" s="130"/>
      <c r="L1088" s="130"/>
      <c r="M1088" s="130"/>
      <c r="N1088" s="329"/>
      <c r="O1088" s="329"/>
      <c r="P1088" s="329"/>
      <c r="Q1088" s="1071"/>
      <c r="R1088" s="114"/>
      <c r="S1088" s="131"/>
      <c r="T1088" s="114"/>
      <c r="U1088" s="131"/>
      <c r="V1088" s="114"/>
      <c r="W1088" s="114"/>
      <c r="X1088" s="114"/>
      <c r="Y1088" s="113" t="s">
        <v>230</v>
      </c>
      <c r="Z1088" s="113" t="s">
        <v>230</v>
      </c>
      <c r="AA1088" s="132" t="s">
        <v>230</v>
      </c>
      <c r="AB1088" s="113" t="s">
        <v>230</v>
      </c>
      <c r="AC1088" s="113" t="s">
        <v>230</v>
      </c>
      <c r="AD1088" s="113" t="s">
        <v>230</v>
      </c>
      <c r="AE1088" s="130" t="s">
        <v>2026</v>
      </c>
      <c r="AF1088" s="113" t="s">
        <v>239</v>
      </c>
      <c r="AG1088" s="115" t="s">
        <v>230</v>
      </c>
      <c r="AH1088" s="132" t="s">
        <v>59</v>
      </c>
      <c r="AI1088" s="116">
        <v>0.114</v>
      </c>
      <c r="AJ1088" s="137">
        <v>145.19999999999999</v>
      </c>
      <c r="AK1088" s="116">
        <v>3.460931506849315E-2</v>
      </c>
      <c r="AL1088" s="116">
        <v>1.0740821917808218E-2</v>
      </c>
      <c r="AM1088" s="119">
        <v>4.5350136986301366E-2</v>
      </c>
      <c r="AN1088" s="116"/>
      <c r="AO1088" s="116"/>
      <c r="AP1088" s="116"/>
      <c r="AQ1088" s="367"/>
      <c r="AR1088" s="42"/>
      <c r="AS1088" s="43"/>
      <c r="AT1088" s="113"/>
      <c r="AU1088" s="130"/>
      <c r="AV1088" s="44"/>
      <c r="AW1088" s="113"/>
      <c r="AX1088" s="113"/>
      <c r="AY1088" s="2391"/>
    </row>
    <row r="1089" spans="1:52" s="8" customFormat="1" ht="15.95" customHeight="1" x14ac:dyDescent="0.25">
      <c r="A1089" s="36"/>
      <c r="B1089" s="1029"/>
      <c r="C1089" s="990"/>
      <c r="D1089" s="1029"/>
      <c r="E1089" s="5"/>
      <c r="F1089" s="5"/>
      <c r="G1089" s="1029"/>
      <c r="H1089" s="5"/>
      <c r="I1089" s="1029"/>
      <c r="J1089" s="5"/>
      <c r="K1089" s="5"/>
      <c r="L1089" s="5"/>
      <c r="M1089" s="5"/>
      <c r="N1089" s="328"/>
      <c r="O1089" s="328"/>
      <c r="P1089" s="328"/>
      <c r="Q1089" s="1056"/>
      <c r="R1089" s="448"/>
      <c r="S1089" s="61"/>
      <c r="T1089" s="448"/>
      <c r="U1089" s="61"/>
      <c r="V1089" s="448"/>
      <c r="W1089" s="448"/>
      <c r="X1089" s="448"/>
      <c r="Y1089" s="1029" t="s">
        <v>230</v>
      </c>
      <c r="Z1089" s="1029" t="s">
        <v>230</v>
      </c>
      <c r="AA1089" s="1" t="s">
        <v>230</v>
      </c>
      <c r="AB1089" s="1029" t="s">
        <v>230</v>
      </c>
      <c r="AC1089" s="1029" t="s">
        <v>230</v>
      </c>
      <c r="AD1089" s="1029" t="s">
        <v>230</v>
      </c>
      <c r="AE1089" s="5" t="s">
        <v>2026</v>
      </c>
      <c r="AF1089" s="1029" t="s">
        <v>240</v>
      </c>
      <c r="AG1089" s="39" t="s">
        <v>230</v>
      </c>
      <c r="AH1089" s="1" t="s">
        <v>59</v>
      </c>
      <c r="AI1089" s="40">
        <v>0.114</v>
      </c>
      <c r="AJ1089" s="57">
        <v>71.099999999999994</v>
      </c>
      <c r="AK1089" s="40">
        <v>1.6947123287671229E-2</v>
      </c>
      <c r="AL1089" s="40">
        <v>5.25945205479452E-3</v>
      </c>
      <c r="AM1089" s="41">
        <v>2.2206575342465749E-2</v>
      </c>
      <c r="AN1089" s="40"/>
      <c r="AO1089" s="40"/>
      <c r="AP1089" s="40"/>
      <c r="AQ1089" s="1644"/>
      <c r="AR1089" s="1034"/>
      <c r="AS1089" s="45"/>
      <c r="AT1089" s="1029"/>
      <c r="AU1089" s="5"/>
      <c r="AV1089" s="46"/>
      <c r="AW1089" s="1029"/>
      <c r="AX1089" s="1029"/>
      <c r="AY1089" s="2391"/>
    </row>
    <row r="1090" spans="1:52" s="8" customFormat="1" ht="15.95" customHeight="1" x14ac:dyDescent="0.25">
      <c r="A1090" s="36"/>
      <c r="B1090" s="1029"/>
      <c r="C1090" s="990"/>
      <c r="D1090" s="1029"/>
      <c r="E1090" s="5"/>
      <c r="F1090" s="5"/>
      <c r="G1090" s="1029"/>
      <c r="H1090" s="5"/>
      <c r="I1090" s="1029"/>
      <c r="J1090" s="5"/>
      <c r="K1090" s="5"/>
      <c r="L1090" s="5"/>
      <c r="M1090" s="5"/>
      <c r="N1090" s="328"/>
      <c r="O1090" s="328"/>
      <c r="P1090" s="328"/>
      <c r="Q1090" s="1056"/>
      <c r="R1090" s="448"/>
      <c r="S1090" s="61"/>
      <c r="T1090" s="448"/>
      <c r="U1090" s="61"/>
      <c r="V1090" s="448"/>
      <c r="W1090" s="448"/>
      <c r="X1090" s="448"/>
      <c r="Y1090" s="1029" t="s">
        <v>230</v>
      </c>
      <c r="Z1090" s="1029" t="s">
        <v>230</v>
      </c>
      <c r="AA1090" s="1" t="s">
        <v>230</v>
      </c>
      <c r="AB1090" s="1029" t="s">
        <v>230</v>
      </c>
      <c r="AC1090" s="1029" t="s">
        <v>230</v>
      </c>
      <c r="AD1090" s="1029" t="s">
        <v>230</v>
      </c>
      <c r="AE1090" s="5" t="s">
        <v>2026</v>
      </c>
      <c r="AF1090" s="1029" t="s">
        <v>988</v>
      </c>
      <c r="AG1090" s="39" t="s">
        <v>230</v>
      </c>
      <c r="AH1090" s="1" t="s">
        <v>59</v>
      </c>
      <c r="AI1090" s="40">
        <v>0.114</v>
      </c>
      <c r="AJ1090" s="57">
        <v>192.5</v>
      </c>
      <c r="AK1090" s="40">
        <v>4.5883561643835613E-2</v>
      </c>
      <c r="AL1090" s="40">
        <v>1.4239726027397259E-2</v>
      </c>
      <c r="AM1090" s="41">
        <v>6.0123287671232872E-2</v>
      </c>
      <c r="AN1090" s="40"/>
      <c r="AO1090" s="40"/>
      <c r="AP1090" s="40"/>
      <c r="AQ1090" s="1644"/>
      <c r="AR1090" s="1034"/>
      <c r="AS1090" s="45"/>
      <c r="AT1090" s="1029"/>
      <c r="AU1090" s="5"/>
      <c r="AV1090" s="46"/>
      <c r="AW1090" s="1029"/>
      <c r="AX1090" s="1029"/>
      <c r="AY1090" s="2391"/>
    </row>
    <row r="1091" spans="1:52" s="8" customFormat="1" ht="15.95" customHeight="1" x14ac:dyDescent="0.25">
      <c r="A1091" s="36"/>
      <c r="B1091" s="1029"/>
      <c r="C1091" s="990"/>
      <c r="D1091" s="1029"/>
      <c r="E1091" s="5"/>
      <c r="F1091" s="5"/>
      <c r="G1091" s="1029"/>
      <c r="H1091" s="5"/>
      <c r="I1091" s="1029"/>
      <c r="J1091" s="5"/>
      <c r="K1091" s="5"/>
      <c r="L1091" s="5"/>
      <c r="M1091" s="5"/>
      <c r="N1091" s="328"/>
      <c r="O1091" s="328"/>
      <c r="P1091" s="328"/>
      <c r="Q1091" s="1056"/>
      <c r="R1091" s="448"/>
      <c r="S1091" s="61"/>
      <c r="T1091" s="448"/>
      <c r="U1091" s="61"/>
      <c r="V1091" s="448"/>
      <c r="W1091" s="448"/>
      <c r="X1091" s="448"/>
      <c r="Y1091" s="1029" t="s">
        <v>230</v>
      </c>
      <c r="Z1091" s="1029" t="s">
        <v>230</v>
      </c>
      <c r="AA1091" s="1" t="s">
        <v>230</v>
      </c>
      <c r="AB1091" s="1029" t="s">
        <v>230</v>
      </c>
      <c r="AC1091" s="1029" t="s">
        <v>230</v>
      </c>
      <c r="AD1091" s="1029" t="s">
        <v>230</v>
      </c>
      <c r="AE1091" s="5" t="s">
        <v>2026</v>
      </c>
      <c r="AF1091" s="1029" t="s">
        <v>1124</v>
      </c>
      <c r="AG1091" s="39" t="s">
        <v>230</v>
      </c>
      <c r="AH1091" s="1" t="s">
        <v>59</v>
      </c>
      <c r="AI1091" s="40">
        <v>0.114</v>
      </c>
      <c r="AJ1091" s="57">
        <v>53.9</v>
      </c>
      <c r="AK1091" s="40">
        <f>AM1091</f>
        <v>1.6834520547945202E-2</v>
      </c>
      <c r="AL1091" s="40">
        <v>3.9871232876712327E-3</v>
      </c>
      <c r="AM1091" s="41">
        <v>1.6834520547945202E-2</v>
      </c>
      <c r="AN1091" s="40"/>
      <c r="AO1091" s="40"/>
      <c r="AP1091" s="40"/>
      <c r="AQ1091" s="1644"/>
      <c r="AR1091" s="1034"/>
      <c r="AS1091" s="45"/>
      <c r="AT1091" s="1029"/>
      <c r="AU1091" s="5"/>
      <c r="AV1091" s="46"/>
      <c r="AW1091" s="1029"/>
      <c r="AX1091" s="1029"/>
      <c r="AY1091" s="2391"/>
    </row>
    <row r="1092" spans="1:52" s="8" customFormat="1" ht="15.95" customHeight="1" x14ac:dyDescent="0.25">
      <c r="A1092" s="36"/>
      <c r="B1092" s="1029"/>
      <c r="C1092" s="990"/>
      <c r="D1092" s="1029"/>
      <c r="E1092" s="5"/>
      <c r="F1092" s="5"/>
      <c r="G1092" s="1029"/>
      <c r="H1092" s="5"/>
      <c r="I1092" s="1029"/>
      <c r="J1092" s="5"/>
      <c r="K1092" s="5"/>
      <c r="L1092" s="5"/>
      <c r="M1092" s="5"/>
      <c r="N1092" s="328"/>
      <c r="O1092" s="328"/>
      <c r="P1092" s="328"/>
      <c r="Q1092" s="1056"/>
      <c r="R1092" s="448"/>
      <c r="S1092" s="61"/>
      <c r="T1092" s="448"/>
      <c r="U1092" s="61"/>
      <c r="V1092" s="448"/>
      <c r="W1092" s="448"/>
      <c r="X1092" s="448"/>
      <c r="Y1092" s="1029" t="s">
        <v>230</v>
      </c>
      <c r="Z1092" s="1029" t="s">
        <v>230</v>
      </c>
      <c r="AA1092" s="1" t="s">
        <v>230</v>
      </c>
      <c r="AB1092" s="1029" t="s">
        <v>230</v>
      </c>
      <c r="AC1092" s="1029" t="s">
        <v>230</v>
      </c>
      <c r="AD1092" s="1029" t="s">
        <v>230</v>
      </c>
      <c r="AE1092" s="5" t="s">
        <v>2026</v>
      </c>
      <c r="AF1092" s="1029" t="s">
        <v>2028</v>
      </c>
      <c r="AG1092" s="39" t="s">
        <v>230</v>
      </c>
      <c r="AH1092" s="1" t="s">
        <v>58</v>
      </c>
      <c r="AI1092" s="40">
        <v>0.1</v>
      </c>
      <c r="AJ1092" s="448">
        <v>1950</v>
      </c>
      <c r="AK1092" s="40">
        <f>AJ1092*0.0763/365</f>
        <v>0.40763013698630146</v>
      </c>
      <c r="AL1092" s="40">
        <f>AJ1092*0.0237/365</f>
        <v>0.12661643835616437</v>
      </c>
      <c r="AM1092" s="40">
        <f>AK1092+AL1092</f>
        <v>0.53424657534246589</v>
      </c>
      <c r="AN1092" s="40"/>
      <c r="AO1092" s="40"/>
      <c r="AP1092" s="40"/>
      <c r="AQ1092" s="1644"/>
      <c r="AR1092" s="1034"/>
      <c r="AS1092" s="45"/>
      <c r="AT1092" s="1029"/>
      <c r="AU1092" s="5"/>
      <c r="AV1092" s="46"/>
      <c r="AW1092" s="1029"/>
      <c r="AX1092" s="1029"/>
      <c r="AY1092" s="2391"/>
    </row>
    <row r="1093" spans="1:52" s="8" customFormat="1" ht="15.95" customHeight="1" x14ac:dyDescent="0.25">
      <c r="A1093" s="93"/>
      <c r="B1093" s="88"/>
      <c r="C1093" s="993"/>
      <c r="D1093" s="88"/>
      <c r="E1093" s="103"/>
      <c r="F1093" s="103"/>
      <c r="G1093" s="88"/>
      <c r="H1093" s="103"/>
      <c r="I1093" s="88"/>
      <c r="J1093" s="103"/>
      <c r="K1093" s="103"/>
      <c r="L1093" s="103"/>
      <c r="M1093" s="103"/>
      <c r="N1093" s="330"/>
      <c r="O1093" s="330"/>
      <c r="P1093" s="330"/>
      <c r="Q1093" s="106"/>
      <c r="R1093" s="94"/>
      <c r="S1093" s="104"/>
      <c r="T1093" s="94"/>
      <c r="U1093" s="104"/>
      <c r="V1093" s="94"/>
      <c r="W1093" s="94"/>
      <c r="X1093" s="94"/>
      <c r="Y1093" s="88" t="s">
        <v>230</v>
      </c>
      <c r="Z1093" s="88" t="s">
        <v>230</v>
      </c>
      <c r="AA1093" s="90" t="s">
        <v>230</v>
      </c>
      <c r="AB1093" s="88" t="s">
        <v>230</v>
      </c>
      <c r="AC1093" s="88" t="s">
        <v>230</v>
      </c>
      <c r="AD1093" s="88" t="s">
        <v>230</v>
      </c>
      <c r="AE1093" s="103" t="s">
        <v>2029</v>
      </c>
      <c r="AF1093" s="88" t="s">
        <v>2030</v>
      </c>
      <c r="AG1093" s="95">
        <v>1135030002326</v>
      </c>
      <c r="AH1093" s="90" t="s">
        <v>2031</v>
      </c>
      <c r="AI1093" s="21">
        <v>0.87</v>
      </c>
      <c r="AJ1093" s="21">
        <v>2</v>
      </c>
      <c r="AK1093" s="98">
        <f>AM1093</f>
        <v>0.01</v>
      </c>
      <c r="AL1093" s="98">
        <v>0</v>
      </c>
      <c r="AM1093" s="96">
        <v>0.01</v>
      </c>
      <c r="AN1093" s="98"/>
      <c r="AO1093" s="98"/>
      <c r="AP1093" s="98"/>
      <c r="AQ1093" s="368"/>
      <c r="AR1093" s="47"/>
      <c r="AS1093" s="48"/>
      <c r="AT1093" s="88"/>
      <c r="AU1093" s="103"/>
      <c r="AV1093" s="52"/>
      <c r="AW1093" s="88"/>
      <c r="AX1093" s="1029"/>
      <c r="AY1093" s="2391"/>
    </row>
    <row r="1094" spans="1:52" s="1099" customFormat="1" ht="15.95" customHeight="1" x14ac:dyDescent="0.25">
      <c r="A1094" s="781"/>
      <c r="B1094" s="782"/>
      <c r="C1094" s="1314"/>
      <c r="D1094" s="782"/>
      <c r="E1094" s="1015"/>
      <c r="F1094" s="1015"/>
      <c r="G1094" s="782"/>
      <c r="H1094" s="1015"/>
      <c r="I1094" s="782"/>
      <c r="J1094" s="1015"/>
      <c r="K1094" s="1015"/>
      <c r="L1094" s="1015"/>
      <c r="M1094" s="1015"/>
      <c r="N1094" s="1315"/>
      <c r="O1094" s="1315"/>
      <c r="P1094" s="1315"/>
      <c r="Q1094" s="1316"/>
      <c r="R1094" s="783"/>
      <c r="S1094" s="1195"/>
      <c r="T1094" s="783"/>
      <c r="U1094" s="1195"/>
      <c r="V1094" s="783"/>
      <c r="W1094" s="783"/>
      <c r="X1094" s="783"/>
      <c r="Y1094" s="88" t="s">
        <v>230</v>
      </c>
      <c r="Z1094" s="88" t="s">
        <v>230</v>
      </c>
      <c r="AA1094" s="90" t="s">
        <v>230</v>
      </c>
      <c r="AB1094" s="88" t="s">
        <v>230</v>
      </c>
      <c r="AC1094" s="782" t="s">
        <v>23775</v>
      </c>
      <c r="AD1094" s="782" t="s">
        <v>230</v>
      </c>
      <c r="AE1094" s="1015" t="s">
        <v>2026</v>
      </c>
      <c r="AF1094" s="782" t="s">
        <v>23773</v>
      </c>
      <c r="AG1094" s="1814" t="s">
        <v>23774</v>
      </c>
      <c r="AH1094" s="784" t="s">
        <v>260</v>
      </c>
      <c r="AI1094" s="1812">
        <v>0.85</v>
      </c>
      <c r="AJ1094" s="785">
        <v>84</v>
      </c>
      <c r="AK1094" s="430">
        <f>AJ1094*AI1094/365</f>
        <v>0.19561643835616435</v>
      </c>
      <c r="AL1094" s="430">
        <v>0</v>
      </c>
      <c r="AM1094" s="1111">
        <f>SUM(AK1094:AL1094)</f>
        <v>0.19561643835616435</v>
      </c>
      <c r="AN1094" s="430"/>
      <c r="AO1094" s="430"/>
      <c r="AP1094" s="430"/>
      <c r="AQ1094" s="830"/>
      <c r="AR1094" s="484"/>
      <c r="AS1094" s="786"/>
      <c r="AT1094" s="782"/>
      <c r="AU1094" s="1015"/>
      <c r="AV1094" s="787"/>
      <c r="AW1094" s="782"/>
      <c r="AX1094" s="2162" t="s">
        <v>23765</v>
      </c>
      <c r="AY1094" s="2401"/>
    </row>
    <row r="1095" spans="1:52" s="1395" customFormat="1" ht="15.95" customHeight="1" x14ac:dyDescent="0.2">
      <c r="A1095" s="353">
        <v>169</v>
      </c>
      <c r="B1095" s="366" t="s">
        <v>55</v>
      </c>
      <c r="C1095" s="991" t="s">
        <v>59</v>
      </c>
      <c r="D1095" s="354" t="s">
        <v>15</v>
      </c>
      <c r="E1095" s="272" t="s">
        <v>2032</v>
      </c>
      <c r="F1095" s="272" t="s">
        <v>2033</v>
      </c>
      <c r="G1095" s="354"/>
      <c r="H1095" s="354" t="s">
        <v>219</v>
      </c>
      <c r="I1095" s="354" t="s">
        <v>220</v>
      </c>
      <c r="J1095" s="354" t="s">
        <v>221</v>
      </c>
      <c r="K1095" s="272" t="s">
        <v>222</v>
      </c>
      <c r="L1095" s="272" t="s">
        <v>221</v>
      </c>
      <c r="M1095" s="272" t="s">
        <v>879</v>
      </c>
      <c r="N1095" s="440">
        <v>4</v>
      </c>
      <c r="O1095" s="440">
        <v>1.5</v>
      </c>
      <c r="P1095" s="440">
        <v>6</v>
      </c>
      <c r="Q1095" s="1010">
        <v>4</v>
      </c>
      <c r="R1095" s="503"/>
      <c r="S1095" s="505">
        <v>1</v>
      </c>
      <c r="T1095" s="357"/>
      <c r="U1095" s="505">
        <v>0</v>
      </c>
      <c r="V1095" s="357"/>
      <c r="W1095" s="357"/>
      <c r="X1095" s="357">
        <v>1</v>
      </c>
      <c r="Y1095" s="354" t="s">
        <v>62</v>
      </c>
      <c r="Z1095" s="366" t="s">
        <v>224</v>
      </c>
      <c r="AA1095" s="762" t="s">
        <v>225</v>
      </c>
      <c r="AB1095" s="354" t="s">
        <v>1789</v>
      </c>
      <c r="AC1095" s="354" t="s">
        <v>1790</v>
      </c>
      <c r="AD1095" s="925" t="s">
        <v>1791</v>
      </c>
      <c r="AE1095" s="272" t="s">
        <v>1806</v>
      </c>
      <c r="AF1095" s="354" t="s">
        <v>2034</v>
      </c>
      <c r="AG1095" s="358" t="s">
        <v>230</v>
      </c>
      <c r="AH1095" s="443" t="s">
        <v>59</v>
      </c>
      <c r="AI1095" s="359">
        <v>0.114</v>
      </c>
      <c r="AJ1095" s="459">
        <v>845.73</v>
      </c>
      <c r="AK1095" s="359">
        <f t="shared" ref="AK1095:AK1102" si="110">AJ1095*0.086/365</f>
        <v>0.19926789041095888</v>
      </c>
      <c r="AL1095" s="359">
        <f>AJ1095*0.028/365</f>
        <v>6.4877917808219179E-2</v>
      </c>
      <c r="AM1095" s="361">
        <f>SUM(AK1095:AL1095)</f>
        <v>0.26414580821917805</v>
      </c>
      <c r="AN1095" s="359">
        <f>SUM(AK1095:AK1107)</f>
        <v>3.3481742465753417</v>
      </c>
      <c r="AO1095" s="359">
        <f>SUM(AL1095:AL1107)</f>
        <v>0.53411726027397266</v>
      </c>
      <c r="AP1095" s="359">
        <f>SUM(AM1095:AM1107)</f>
        <v>3.8822915068493149</v>
      </c>
      <c r="AQ1095" s="359">
        <f>AP1095*30</f>
        <v>116.46874520547945</v>
      </c>
      <c r="AR1095" s="362" t="s">
        <v>231</v>
      </c>
      <c r="AS1095" s="363" t="s">
        <v>431</v>
      </c>
      <c r="AT1095" s="354" t="s">
        <v>232</v>
      </c>
      <c r="AU1095" s="272" t="s">
        <v>59</v>
      </c>
      <c r="AV1095" s="923" t="s">
        <v>2035</v>
      </c>
      <c r="AW1095" s="354" t="s">
        <v>234</v>
      </c>
      <c r="AX1095" s="447" t="s">
        <v>16310</v>
      </c>
      <c r="AY1095" s="2401"/>
      <c r="AZ1095" s="778" t="s">
        <v>24725</v>
      </c>
    </row>
    <row r="1096" spans="1:52" s="8" customFormat="1" ht="15.95" customHeight="1" x14ac:dyDescent="0.25">
      <c r="A1096" s="112"/>
      <c r="B1096" s="113"/>
      <c r="C1096" s="992"/>
      <c r="D1096" s="113"/>
      <c r="E1096" s="130"/>
      <c r="F1096" s="130"/>
      <c r="G1096" s="113"/>
      <c r="H1096" s="130"/>
      <c r="I1096" s="113"/>
      <c r="J1096" s="130"/>
      <c r="K1096" s="130"/>
      <c r="L1096" s="130"/>
      <c r="M1096" s="130"/>
      <c r="N1096" s="329"/>
      <c r="O1096" s="329"/>
      <c r="P1096" s="329"/>
      <c r="Q1096" s="1071"/>
      <c r="R1096" s="114"/>
      <c r="S1096" s="131"/>
      <c r="T1096" s="114"/>
      <c r="U1096" s="131"/>
      <c r="V1096" s="114"/>
      <c r="W1096" s="114"/>
      <c r="X1096" s="114"/>
      <c r="Y1096" s="113" t="s">
        <v>230</v>
      </c>
      <c r="Z1096" s="113" t="s">
        <v>230</v>
      </c>
      <c r="AA1096" s="132" t="s">
        <v>230</v>
      </c>
      <c r="AB1096" s="113" t="s">
        <v>230</v>
      </c>
      <c r="AC1096" s="113" t="s">
        <v>230</v>
      </c>
      <c r="AD1096" s="113" t="s">
        <v>230</v>
      </c>
      <c r="AE1096" s="130" t="s">
        <v>1806</v>
      </c>
      <c r="AF1096" s="113" t="s">
        <v>434</v>
      </c>
      <c r="AG1096" s="115" t="s">
        <v>230</v>
      </c>
      <c r="AH1096" s="132" t="s">
        <v>59</v>
      </c>
      <c r="AI1096" s="116">
        <v>0.114</v>
      </c>
      <c r="AJ1096" s="137">
        <v>883.6</v>
      </c>
      <c r="AK1096" s="116">
        <f t="shared" si="110"/>
        <v>0.20819068493150683</v>
      </c>
      <c r="AL1096" s="116">
        <f>AJ1096*0.028/365</f>
        <v>6.7783013698630143E-2</v>
      </c>
      <c r="AM1096" s="119">
        <f>SUM(AK1096:AL1096)</f>
        <v>0.27597369863013699</v>
      </c>
      <c r="AN1096" s="116"/>
      <c r="AO1096" s="116"/>
      <c r="AP1096" s="116"/>
      <c r="AQ1096" s="367"/>
      <c r="AR1096" s="42"/>
      <c r="AS1096" s="43"/>
      <c r="AT1096" s="113"/>
      <c r="AU1096" s="130"/>
      <c r="AV1096" s="44"/>
      <c r="AW1096" s="113"/>
      <c r="AX1096" s="113"/>
      <c r="AY1096" s="2391"/>
    </row>
    <row r="1097" spans="1:52" s="8" customFormat="1" ht="15.95" customHeight="1" x14ac:dyDescent="0.25">
      <c r="A1097" s="36"/>
      <c r="B1097" s="1029"/>
      <c r="C1097" s="990"/>
      <c r="D1097" s="1029"/>
      <c r="E1097" s="5"/>
      <c r="F1097" s="5"/>
      <c r="G1097" s="1029"/>
      <c r="H1097" s="5"/>
      <c r="I1097" s="1029"/>
      <c r="J1097" s="5"/>
      <c r="K1097" s="5"/>
      <c r="L1097" s="5"/>
      <c r="M1097" s="5"/>
      <c r="N1097" s="328"/>
      <c r="O1097" s="328"/>
      <c r="P1097" s="328"/>
      <c r="Q1097" s="1056"/>
      <c r="R1097" s="448"/>
      <c r="S1097" s="61"/>
      <c r="T1097" s="448"/>
      <c r="U1097" s="61"/>
      <c r="V1097" s="448"/>
      <c r="W1097" s="448"/>
      <c r="X1097" s="448"/>
      <c r="Y1097" s="1029" t="s">
        <v>230</v>
      </c>
      <c r="Z1097" s="1029" t="s">
        <v>230</v>
      </c>
      <c r="AA1097" s="1" t="s">
        <v>230</v>
      </c>
      <c r="AB1097" s="1029" t="s">
        <v>230</v>
      </c>
      <c r="AC1097" s="1029" t="s">
        <v>230</v>
      </c>
      <c r="AD1097" s="1029" t="s">
        <v>230</v>
      </c>
      <c r="AE1097" s="5" t="s">
        <v>1806</v>
      </c>
      <c r="AF1097" s="1029" t="s">
        <v>229</v>
      </c>
      <c r="AG1097" s="39" t="s">
        <v>230</v>
      </c>
      <c r="AH1097" s="1" t="s">
        <v>59</v>
      </c>
      <c r="AI1097" s="40">
        <v>0.114</v>
      </c>
      <c r="AJ1097" s="57">
        <v>879.8</v>
      </c>
      <c r="AK1097" s="40">
        <f t="shared" si="110"/>
        <v>0.2072953424657534</v>
      </c>
      <c r="AL1097" s="116">
        <f t="shared" ref="AL1097:AL1102" si="111">AJ1097*0.028/365</f>
        <v>6.7491506849315069E-2</v>
      </c>
      <c r="AM1097" s="119">
        <f t="shared" ref="AM1097:AM1102" si="112">SUM(AK1097:AL1097)</f>
        <v>0.27478684931506847</v>
      </c>
      <c r="AN1097" s="40"/>
      <c r="AO1097" s="40"/>
      <c r="AP1097" s="40"/>
      <c r="AQ1097" s="1644"/>
      <c r="AR1097" s="1034"/>
      <c r="AS1097" s="45"/>
      <c r="AT1097" s="1029"/>
      <c r="AU1097" s="5"/>
      <c r="AV1097" s="46"/>
      <c r="AW1097" s="1029"/>
      <c r="AX1097" s="1029"/>
      <c r="AY1097" s="2391"/>
    </row>
    <row r="1098" spans="1:52" s="8" customFormat="1" ht="15.95" customHeight="1" x14ac:dyDescent="0.25">
      <c r="A1098" s="36"/>
      <c r="B1098" s="1029"/>
      <c r="C1098" s="990"/>
      <c r="D1098" s="1029"/>
      <c r="E1098" s="5"/>
      <c r="F1098" s="5"/>
      <c r="G1098" s="1029"/>
      <c r="H1098" s="5"/>
      <c r="I1098" s="1029"/>
      <c r="J1098" s="5"/>
      <c r="K1098" s="5"/>
      <c r="L1098" s="5"/>
      <c r="M1098" s="5"/>
      <c r="N1098" s="328"/>
      <c r="O1098" s="328"/>
      <c r="P1098" s="328"/>
      <c r="Q1098" s="1056"/>
      <c r="R1098" s="448"/>
      <c r="S1098" s="61"/>
      <c r="T1098" s="448"/>
      <c r="U1098" s="61"/>
      <c r="V1098" s="448"/>
      <c r="W1098" s="448"/>
      <c r="X1098" s="448"/>
      <c r="Y1098" s="1029" t="s">
        <v>230</v>
      </c>
      <c r="Z1098" s="1029" t="s">
        <v>230</v>
      </c>
      <c r="AA1098" s="1" t="s">
        <v>230</v>
      </c>
      <c r="AB1098" s="1029" t="s">
        <v>230</v>
      </c>
      <c r="AC1098" s="1029" t="s">
        <v>230</v>
      </c>
      <c r="AD1098" s="1029" t="s">
        <v>230</v>
      </c>
      <c r="AE1098" s="5" t="s">
        <v>1806</v>
      </c>
      <c r="AF1098" s="1029" t="s">
        <v>265</v>
      </c>
      <c r="AG1098" s="39" t="s">
        <v>230</v>
      </c>
      <c r="AH1098" s="1" t="s">
        <v>59</v>
      </c>
      <c r="AI1098" s="40">
        <v>0.114</v>
      </c>
      <c r="AJ1098" s="57">
        <v>722.07</v>
      </c>
      <c r="AK1098" s="40">
        <f t="shared" si="110"/>
        <v>0.17013156164383561</v>
      </c>
      <c r="AL1098" s="116">
        <f t="shared" si="111"/>
        <v>5.5391671232876714E-2</v>
      </c>
      <c r="AM1098" s="119">
        <f t="shared" si="112"/>
        <v>0.22552323287671233</v>
      </c>
      <c r="AN1098" s="40"/>
      <c r="AO1098" s="40"/>
      <c r="AP1098" s="40"/>
      <c r="AQ1098" s="1644"/>
      <c r="AR1098" s="1034"/>
      <c r="AS1098" s="45"/>
      <c r="AT1098" s="1029"/>
      <c r="AU1098" s="5"/>
      <c r="AV1098" s="46"/>
      <c r="AW1098" s="1029"/>
      <c r="AX1098" s="1029"/>
      <c r="AY1098" s="2391"/>
    </row>
    <row r="1099" spans="1:52" s="8" customFormat="1" ht="15.95" customHeight="1" x14ac:dyDescent="0.25">
      <c r="A1099" s="36"/>
      <c r="B1099" s="1029"/>
      <c r="C1099" s="990"/>
      <c r="D1099" s="1029"/>
      <c r="E1099" s="5"/>
      <c r="F1099" s="5"/>
      <c r="G1099" s="1029"/>
      <c r="H1099" s="5"/>
      <c r="I1099" s="1029"/>
      <c r="J1099" s="5"/>
      <c r="K1099" s="5"/>
      <c r="L1099" s="5"/>
      <c r="M1099" s="5"/>
      <c r="N1099" s="328"/>
      <c r="O1099" s="328"/>
      <c r="P1099" s="328"/>
      <c r="Q1099" s="1056"/>
      <c r="R1099" s="448"/>
      <c r="S1099" s="61"/>
      <c r="T1099" s="448"/>
      <c r="U1099" s="61"/>
      <c r="V1099" s="448"/>
      <c r="W1099" s="448"/>
      <c r="X1099" s="448"/>
      <c r="Y1099" s="1029" t="s">
        <v>230</v>
      </c>
      <c r="Z1099" s="1029" t="s">
        <v>230</v>
      </c>
      <c r="AA1099" s="1" t="s">
        <v>230</v>
      </c>
      <c r="AB1099" s="1029" t="s">
        <v>230</v>
      </c>
      <c r="AC1099" s="1029" t="s">
        <v>230</v>
      </c>
      <c r="AD1099" s="1029" t="s">
        <v>230</v>
      </c>
      <c r="AE1099" s="5" t="s">
        <v>1806</v>
      </c>
      <c r="AF1099" s="1029" t="s">
        <v>237</v>
      </c>
      <c r="AG1099" s="39" t="s">
        <v>230</v>
      </c>
      <c r="AH1099" s="1" t="s">
        <v>59</v>
      </c>
      <c r="AI1099" s="40">
        <v>0.114</v>
      </c>
      <c r="AJ1099" s="57">
        <v>941.2</v>
      </c>
      <c r="AK1099" s="40">
        <f t="shared" si="110"/>
        <v>0.22176219178082193</v>
      </c>
      <c r="AL1099" s="116">
        <f t="shared" si="111"/>
        <v>7.2201643835616433E-2</v>
      </c>
      <c r="AM1099" s="119">
        <f t="shared" si="112"/>
        <v>0.29396383561643835</v>
      </c>
      <c r="AN1099" s="40"/>
      <c r="AO1099" s="40"/>
      <c r="AP1099" s="40"/>
      <c r="AQ1099" s="1644"/>
      <c r="AR1099" s="1034"/>
      <c r="AS1099" s="45"/>
      <c r="AT1099" s="1029"/>
      <c r="AU1099" s="5"/>
      <c r="AV1099" s="46"/>
      <c r="AW1099" s="1029"/>
      <c r="AX1099" s="1029"/>
      <c r="AY1099" s="2391"/>
    </row>
    <row r="1100" spans="1:52" s="8" customFormat="1" ht="15.95" customHeight="1" x14ac:dyDescent="0.25">
      <c r="A1100" s="36"/>
      <c r="B1100" s="1029"/>
      <c r="C1100" s="990"/>
      <c r="D1100" s="1029"/>
      <c r="E1100" s="5"/>
      <c r="F1100" s="5"/>
      <c r="G1100" s="1029"/>
      <c r="H1100" s="5"/>
      <c r="I1100" s="1029"/>
      <c r="J1100" s="5"/>
      <c r="K1100" s="5"/>
      <c r="L1100" s="5"/>
      <c r="M1100" s="5"/>
      <c r="N1100" s="328"/>
      <c r="O1100" s="328"/>
      <c r="P1100" s="328"/>
      <c r="Q1100" s="1056"/>
      <c r="R1100" s="448"/>
      <c r="S1100" s="61"/>
      <c r="T1100" s="448"/>
      <c r="U1100" s="61"/>
      <c r="V1100" s="448"/>
      <c r="W1100" s="448"/>
      <c r="X1100" s="448"/>
      <c r="Y1100" s="1029" t="s">
        <v>230</v>
      </c>
      <c r="Z1100" s="1029" t="s">
        <v>230</v>
      </c>
      <c r="AA1100" s="1" t="s">
        <v>230</v>
      </c>
      <c r="AB1100" s="1029" t="s">
        <v>230</v>
      </c>
      <c r="AC1100" s="1029" t="s">
        <v>230</v>
      </c>
      <c r="AD1100" s="1029" t="s">
        <v>230</v>
      </c>
      <c r="AE1100" s="5" t="s">
        <v>1806</v>
      </c>
      <c r="AF1100" s="1029" t="s">
        <v>239</v>
      </c>
      <c r="AG1100" s="39" t="s">
        <v>230</v>
      </c>
      <c r="AH1100" s="1" t="s">
        <v>59</v>
      </c>
      <c r="AI1100" s="40">
        <v>0.114</v>
      </c>
      <c r="AJ1100" s="57">
        <v>942.3</v>
      </c>
      <c r="AK1100" s="40">
        <f t="shared" si="110"/>
        <v>0.22202136986301368</v>
      </c>
      <c r="AL1100" s="116">
        <f t="shared" si="111"/>
        <v>7.2286027397260269E-2</v>
      </c>
      <c r="AM1100" s="119">
        <f t="shared" si="112"/>
        <v>0.29430739726027394</v>
      </c>
      <c r="AN1100" s="40"/>
      <c r="AO1100" s="40"/>
      <c r="AP1100" s="40"/>
      <c r="AQ1100" s="1644"/>
      <c r="AR1100" s="1034"/>
      <c r="AS1100" s="45"/>
      <c r="AT1100" s="1029"/>
      <c r="AU1100" s="5"/>
      <c r="AV1100" s="46"/>
      <c r="AW1100" s="1029"/>
      <c r="AX1100" s="1029"/>
      <c r="AY1100" s="2391"/>
    </row>
    <row r="1101" spans="1:52" s="8" customFormat="1" ht="15.95" customHeight="1" x14ac:dyDescent="0.25">
      <c r="A1101" s="36"/>
      <c r="B1101" s="1029"/>
      <c r="C1101" s="990"/>
      <c r="D1101" s="1029"/>
      <c r="E1101" s="5"/>
      <c r="F1101" s="5"/>
      <c r="G1101" s="1029"/>
      <c r="H1101" s="5"/>
      <c r="I1101" s="1029"/>
      <c r="J1101" s="5"/>
      <c r="K1101" s="5"/>
      <c r="L1101" s="5"/>
      <c r="M1101" s="5"/>
      <c r="N1101" s="328"/>
      <c r="O1101" s="328"/>
      <c r="P1101" s="328"/>
      <c r="Q1101" s="1056"/>
      <c r="R1101" s="448"/>
      <c r="S1101" s="61"/>
      <c r="T1101" s="448"/>
      <c r="U1101" s="61"/>
      <c r="V1101" s="448"/>
      <c r="W1101" s="448"/>
      <c r="X1101" s="448"/>
      <c r="Y1101" s="1029" t="s">
        <v>230</v>
      </c>
      <c r="Z1101" s="1029" t="s">
        <v>230</v>
      </c>
      <c r="AA1101" s="1" t="s">
        <v>230</v>
      </c>
      <c r="AB1101" s="1029" t="s">
        <v>230</v>
      </c>
      <c r="AC1101" s="1029" t="s">
        <v>230</v>
      </c>
      <c r="AD1101" s="1029" t="s">
        <v>230</v>
      </c>
      <c r="AE1101" s="5" t="s">
        <v>1806</v>
      </c>
      <c r="AF1101" s="1029" t="s">
        <v>2036</v>
      </c>
      <c r="AG1101" s="39" t="s">
        <v>230</v>
      </c>
      <c r="AH1101" s="1" t="s">
        <v>59</v>
      </c>
      <c r="AI1101" s="40">
        <v>0.114</v>
      </c>
      <c r="AJ1101" s="57">
        <v>947.9</v>
      </c>
      <c r="AK1101" s="40">
        <f t="shared" si="110"/>
        <v>0.22334082191780819</v>
      </c>
      <c r="AL1101" s="116">
        <f t="shared" si="111"/>
        <v>7.2715616438356168E-2</v>
      </c>
      <c r="AM1101" s="119">
        <f t="shared" si="112"/>
        <v>0.29605643835616435</v>
      </c>
      <c r="AN1101" s="40"/>
      <c r="AO1101" s="40"/>
      <c r="AP1101" s="40"/>
      <c r="AQ1101" s="1644"/>
      <c r="AR1101" s="1034"/>
      <c r="AS1101" s="45"/>
      <c r="AT1101" s="1029"/>
      <c r="AU1101" s="5"/>
      <c r="AV1101" s="46"/>
      <c r="AW1101" s="1029"/>
      <c r="AX1101" s="1029"/>
      <c r="AY1101" s="2391"/>
    </row>
    <row r="1102" spans="1:52" s="8" customFormat="1" ht="15.95" customHeight="1" x14ac:dyDescent="0.25">
      <c r="A1102" s="36"/>
      <c r="B1102" s="1029"/>
      <c r="C1102" s="990"/>
      <c r="D1102" s="1029"/>
      <c r="E1102" s="5"/>
      <c r="F1102" s="5"/>
      <c r="G1102" s="1029"/>
      <c r="H1102" s="5"/>
      <c r="I1102" s="1029"/>
      <c r="J1102" s="5"/>
      <c r="K1102" s="5"/>
      <c r="L1102" s="5"/>
      <c r="M1102" s="5"/>
      <c r="N1102" s="328"/>
      <c r="O1102" s="328"/>
      <c r="P1102" s="328"/>
      <c r="Q1102" s="1056"/>
      <c r="R1102" s="448"/>
      <c r="S1102" s="61"/>
      <c r="T1102" s="448"/>
      <c r="U1102" s="61"/>
      <c r="V1102" s="448"/>
      <c r="W1102" s="448"/>
      <c r="X1102" s="448"/>
      <c r="Y1102" s="1029" t="s">
        <v>230</v>
      </c>
      <c r="Z1102" s="1029" t="s">
        <v>230</v>
      </c>
      <c r="AA1102" s="1" t="s">
        <v>230</v>
      </c>
      <c r="AB1102" s="1029" t="s">
        <v>230</v>
      </c>
      <c r="AC1102" s="1029" t="s">
        <v>230</v>
      </c>
      <c r="AD1102" s="1029" t="s">
        <v>230</v>
      </c>
      <c r="AE1102" s="5" t="s">
        <v>2037</v>
      </c>
      <c r="AF1102" s="1029" t="s">
        <v>347</v>
      </c>
      <c r="AG1102" s="39" t="s">
        <v>230</v>
      </c>
      <c r="AH1102" s="1" t="s">
        <v>59</v>
      </c>
      <c r="AI1102" s="40">
        <v>0.114</v>
      </c>
      <c r="AJ1102" s="57">
        <v>800</v>
      </c>
      <c r="AK1102" s="40">
        <f t="shared" si="110"/>
        <v>0.1884931506849315</v>
      </c>
      <c r="AL1102" s="116">
        <f t="shared" si="111"/>
        <v>6.1369863013698636E-2</v>
      </c>
      <c r="AM1102" s="119">
        <f t="shared" si="112"/>
        <v>0.24986301369863012</v>
      </c>
      <c r="AN1102" s="40"/>
      <c r="AO1102" s="40"/>
      <c r="AP1102" s="40"/>
      <c r="AQ1102" s="1644"/>
      <c r="AR1102" s="1034"/>
      <c r="AS1102" s="45"/>
      <c r="AT1102" s="1029"/>
      <c r="AU1102" s="5"/>
      <c r="AV1102" s="46"/>
      <c r="AW1102" s="1029"/>
      <c r="AX1102" s="1029"/>
      <c r="AY1102" s="2391"/>
    </row>
    <row r="1103" spans="1:52" s="8" customFormat="1" ht="15.95" customHeight="1" x14ac:dyDescent="0.25">
      <c r="A1103" s="36"/>
      <c r="B1103" s="1029"/>
      <c r="C1103" s="990"/>
      <c r="D1103" s="1029"/>
      <c r="E1103" s="5"/>
      <c r="F1103" s="5"/>
      <c r="G1103" s="1029"/>
      <c r="H1103" s="5"/>
      <c r="I1103" s="1029"/>
      <c r="J1103" s="5"/>
      <c r="K1103" s="5"/>
      <c r="L1103" s="5"/>
      <c r="M1103" s="5"/>
      <c r="N1103" s="328"/>
      <c r="O1103" s="328"/>
      <c r="P1103" s="328"/>
      <c r="Q1103" s="1056"/>
      <c r="R1103" s="448"/>
      <c r="S1103" s="61"/>
      <c r="T1103" s="448"/>
      <c r="U1103" s="61"/>
      <c r="V1103" s="448"/>
      <c r="W1103" s="448"/>
      <c r="X1103" s="448"/>
      <c r="Y1103" s="1029" t="s">
        <v>230</v>
      </c>
      <c r="Z1103" s="1029" t="s">
        <v>230</v>
      </c>
      <c r="AA1103" s="1" t="s">
        <v>230</v>
      </c>
      <c r="AB1103" s="1029" t="s">
        <v>230</v>
      </c>
      <c r="AC1103" s="1029" t="s">
        <v>230</v>
      </c>
      <c r="AD1103" s="1029" t="s">
        <v>230</v>
      </c>
      <c r="AE1103" s="5" t="s">
        <v>2038</v>
      </c>
      <c r="AF1103" s="5" t="s">
        <v>2039</v>
      </c>
      <c r="AG1103" s="39">
        <v>319507400010481</v>
      </c>
      <c r="AH1103" s="1" t="s">
        <v>722</v>
      </c>
      <c r="AI1103" s="1036">
        <v>1.1399999999999999</v>
      </c>
      <c r="AJ1103" s="1036">
        <v>300</v>
      </c>
      <c r="AK1103" s="40">
        <f>AJ1103*AI1103/365</f>
        <v>0.93698630136986283</v>
      </c>
      <c r="AL1103" s="40">
        <v>0</v>
      </c>
      <c r="AM1103" s="41">
        <f>SUBTOTAL(9,AK1103:AL1103)</f>
        <v>0.93698630136986283</v>
      </c>
      <c r="AN1103" s="40"/>
      <c r="AO1103" s="40"/>
      <c r="AP1103" s="40"/>
      <c r="AQ1103" s="1644"/>
      <c r="AR1103" s="1034"/>
      <c r="AS1103" s="45"/>
      <c r="AT1103" s="1029"/>
      <c r="AU1103" s="5"/>
      <c r="AV1103" s="46"/>
      <c r="AW1103" s="1029"/>
      <c r="AX1103" s="1029"/>
      <c r="AY1103" s="2391"/>
    </row>
    <row r="1104" spans="1:52" s="8" customFormat="1" ht="15.95" customHeight="1" x14ac:dyDescent="0.25">
      <c r="A1104" s="36"/>
      <c r="B1104" s="1029"/>
      <c r="C1104" s="990"/>
      <c r="D1104" s="1029"/>
      <c r="E1104" s="5"/>
      <c r="F1104" s="5"/>
      <c r="G1104" s="1029"/>
      <c r="H1104" s="5"/>
      <c r="I1104" s="1029"/>
      <c r="J1104" s="5"/>
      <c r="K1104" s="5"/>
      <c r="L1104" s="5"/>
      <c r="M1104" s="5"/>
      <c r="N1104" s="328"/>
      <c r="O1104" s="328"/>
      <c r="P1104" s="328"/>
      <c r="Q1104" s="1056"/>
      <c r="R1104" s="448"/>
      <c r="S1104" s="61"/>
      <c r="T1104" s="448"/>
      <c r="U1104" s="61"/>
      <c r="V1104" s="448"/>
      <c r="W1104" s="448"/>
      <c r="X1104" s="448"/>
      <c r="Y1104" s="1029" t="s">
        <v>230</v>
      </c>
      <c r="Z1104" s="1029" t="s">
        <v>230</v>
      </c>
      <c r="AA1104" s="1" t="s">
        <v>230</v>
      </c>
      <c r="AB1104" s="1029" t="s">
        <v>230</v>
      </c>
      <c r="AC1104" s="1029" t="s">
        <v>230</v>
      </c>
      <c r="AD1104" s="1029" t="s">
        <v>230</v>
      </c>
      <c r="AE1104" s="5" t="s">
        <v>2040</v>
      </c>
      <c r="AF1104" s="2647" t="s">
        <v>2041</v>
      </c>
      <c r="AG1104" s="39" t="s">
        <v>22854</v>
      </c>
      <c r="AH1104" s="1686" t="s">
        <v>22844</v>
      </c>
      <c r="AI1104" s="1036">
        <v>0.19</v>
      </c>
      <c r="AJ1104" s="37">
        <v>550</v>
      </c>
      <c r="AK1104" s="40">
        <f>AJ1104*AI1104/365</f>
        <v>0.28630136986301369</v>
      </c>
      <c r="AL1104" s="40">
        <v>0</v>
      </c>
      <c r="AM1104" s="41">
        <f>SUBTOTAL(9,AK1104:AL1104)</f>
        <v>0.28630136986301369</v>
      </c>
      <c r="AN1104" s="40"/>
      <c r="AO1104" s="40"/>
      <c r="AP1104" s="40"/>
      <c r="AQ1104" s="1644"/>
      <c r="AR1104" s="1034"/>
      <c r="AS1104" s="45"/>
      <c r="AT1104" s="1029"/>
      <c r="AU1104" s="5"/>
      <c r="AV1104" s="46"/>
      <c r="AW1104" s="1029"/>
      <c r="AX1104" s="1029"/>
      <c r="AY1104" s="2391"/>
    </row>
    <row r="1105" spans="1:51" s="1099" customFormat="1" ht="15.95" customHeight="1" x14ac:dyDescent="0.25">
      <c r="A1105" s="1061"/>
      <c r="B1105" s="1445"/>
      <c r="C1105" s="1293"/>
      <c r="D1105" s="1445"/>
      <c r="E1105" s="1043"/>
      <c r="F1105" s="1043"/>
      <c r="G1105" s="1445"/>
      <c r="H1105" s="1043"/>
      <c r="I1105" s="1445"/>
      <c r="J1105" s="1043"/>
      <c r="K1105" s="1043"/>
      <c r="L1105" s="1043"/>
      <c r="M1105" s="1043"/>
      <c r="N1105" s="1090"/>
      <c r="O1105" s="1090"/>
      <c r="P1105" s="1090"/>
      <c r="Q1105" s="1091"/>
      <c r="R1105" s="1446"/>
      <c r="S1105" s="1089"/>
      <c r="T1105" s="1446"/>
      <c r="U1105" s="1089"/>
      <c r="V1105" s="1446"/>
      <c r="W1105" s="1446"/>
      <c r="X1105" s="1446"/>
      <c r="Y1105" s="1445" t="s">
        <v>230</v>
      </c>
      <c r="Z1105" s="1445" t="s">
        <v>230</v>
      </c>
      <c r="AA1105" s="754" t="s">
        <v>230</v>
      </c>
      <c r="AB1105" s="1445" t="s">
        <v>230</v>
      </c>
      <c r="AC1105" s="1445" t="s">
        <v>20906</v>
      </c>
      <c r="AD1105" s="1146" t="s">
        <v>20907</v>
      </c>
      <c r="AE1105" s="1043" t="s">
        <v>2042</v>
      </c>
      <c r="AF1105" s="1043" t="s">
        <v>2043</v>
      </c>
      <c r="AG1105" s="377" t="s">
        <v>22855</v>
      </c>
      <c r="AH1105" s="1686" t="s">
        <v>22844</v>
      </c>
      <c r="AI1105" s="379">
        <v>0.19</v>
      </c>
      <c r="AJ1105" s="831">
        <v>20</v>
      </c>
      <c r="AK1105" s="378">
        <f>AJ1105*AI1105/365</f>
        <v>1.0410958904109589E-2</v>
      </c>
      <c r="AL1105" s="378">
        <v>0</v>
      </c>
      <c r="AM1105" s="380">
        <f>SUM(AK1105:AL1105)</f>
        <v>1.0410958904109589E-2</v>
      </c>
      <c r="AN1105" s="378"/>
      <c r="AO1105" s="378"/>
      <c r="AP1105" s="378"/>
      <c r="AQ1105" s="771"/>
      <c r="AR1105" s="381"/>
      <c r="AS1105" s="382"/>
      <c r="AT1105" s="1445"/>
      <c r="AU1105" s="1043"/>
      <c r="AV1105" s="383"/>
      <c r="AW1105" s="1445"/>
      <c r="AX1105" s="1307" t="s">
        <v>20908</v>
      </c>
      <c r="AY1105" s="2401"/>
    </row>
    <row r="1106" spans="1:51" s="1099" customFormat="1" ht="15.95" customHeight="1" x14ac:dyDescent="0.25">
      <c r="A1106" s="781"/>
      <c r="B1106" s="782"/>
      <c r="C1106" s="1314"/>
      <c r="D1106" s="782"/>
      <c r="E1106" s="1015"/>
      <c r="F1106" s="1015"/>
      <c r="G1106" s="782"/>
      <c r="H1106" s="1015"/>
      <c r="I1106" s="782"/>
      <c r="J1106" s="1015"/>
      <c r="K1106" s="1015"/>
      <c r="L1106" s="1015"/>
      <c r="M1106" s="1015"/>
      <c r="N1106" s="1315"/>
      <c r="O1106" s="1315"/>
      <c r="P1106" s="1315"/>
      <c r="Q1106" s="1316"/>
      <c r="R1106" s="783"/>
      <c r="S1106" s="1195"/>
      <c r="T1106" s="783"/>
      <c r="U1106" s="1195"/>
      <c r="V1106" s="783"/>
      <c r="W1106" s="783"/>
      <c r="X1106" s="783"/>
      <c r="Y1106" s="782"/>
      <c r="Z1106" s="782"/>
      <c r="AA1106" s="784"/>
      <c r="AB1106" s="782"/>
      <c r="AC1106" s="782" t="s">
        <v>21575</v>
      </c>
      <c r="AD1106" s="1317" t="s">
        <v>21576</v>
      </c>
      <c r="AE1106" s="1043" t="s">
        <v>21574</v>
      </c>
      <c r="AF1106" s="1015" t="s">
        <v>21577</v>
      </c>
      <c r="AG1106" s="1540" t="s">
        <v>21578</v>
      </c>
      <c r="AH1106" s="782" t="s">
        <v>21579</v>
      </c>
      <c r="AI1106" s="1541">
        <v>5.08</v>
      </c>
      <c r="AJ1106" s="785">
        <v>32</v>
      </c>
      <c r="AK1106" s="430">
        <f>AJ1106*AI1106/365</f>
        <v>0.44536986301369863</v>
      </c>
      <c r="AL1106" s="430">
        <v>0</v>
      </c>
      <c r="AM1106" s="1111">
        <f>SUM(AK1106:AL1106)</f>
        <v>0.44536986301369863</v>
      </c>
      <c r="AN1106" s="430"/>
      <c r="AO1106" s="430"/>
      <c r="AP1106" s="430"/>
      <c r="AQ1106" s="830"/>
      <c r="AR1106" s="484"/>
      <c r="AS1106" s="786"/>
      <c r="AT1106" s="782"/>
      <c r="AU1106" s="1015"/>
      <c r="AV1106" s="787"/>
      <c r="AW1106" s="782"/>
      <c r="AX1106" s="1307" t="s">
        <v>21580</v>
      </c>
      <c r="AY1106" s="2401"/>
    </row>
    <row r="1107" spans="1:51" s="8" customFormat="1" ht="15.95" customHeight="1" x14ac:dyDescent="0.25">
      <c r="A1107" s="93"/>
      <c r="B1107" s="88"/>
      <c r="C1107" s="993"/>
      <c r="D1107" s="88"/>
      <c r="E1107" s="103"/>
      <c r="F1107" s="103"/>
      <c r="G1107" s="88"/>
      <c r="H1107" s="103"/>
      <c r="I1107" s="88"/>
      <c r="J1107" s="103"/>
      <c r="K1107" s="103"/>
      <c r="L1107" s="103"/>
      <c r="M1107" s="103"/>
      <c r="N1107" s="330"/>
      <c r="O1107" s="330"/>
      <c r="P1107" s="330"/>
      <c r="Q1107" s="106"/>
      <c r="R1107" s="94"/>
      <c r="S1107" s="104"/>
      <c r="T1107" s="94"/>
      <c r="U1107" s="104"/>
      <c r="V1107" s="94"/>
      <c r="W1107" s="94"/>
      <c r="X1107" s="94"/>
      <c r="Y1107" s="88" t="s">
        <v>230</v>
      </c>
      <c r="Z1107" s="88" t="s">
        <v>230</v>
      </c>
      <c r="AA1107" s="90" t="s">
        <v>230</v>
      </c>
      <c r="AB1107" s="88" t="s">
        <v>230</v>
      </c>
      <c r="AC1107" s="88" t="s">
        <v>230</v>
      </c>
      <c r="AD1107" s="88" t="s">
        <v>230</v>
      </c>
      <c r="AE1107" s="103" t="s">
        <v>2044</v>
      </c>
      <c r="AF1107" s="103" t="s">
        <v>2045</v>
      </c>
      <c r="AG1107" s="95">
        <v>1035004463230</v>
      </c>
      <c r="AH1107" s="90" t="s">
        <v>1844</v>
      </c>
      <c r="AI1107" s="21">
        <v>0.87</v>
      </c>
      <c r="AJ1107" s="97">
        <v>12</v>
      </c>
      <c r="AK1107" s="98">
        <f>AJ1107*AI1107/365</f>
        <v>2.8602739726027396E-2</v>
      </c>
      <c r="AL1107" s="98">
        <v>0</v>
      </c>
      <c r="AM1107" s="96">
        <f>SUBTOTAL(9,AK1107:AL1107)</f>
        <v>2.8602739726027396E-2</v>
      </c>
      <c r="AN1107" s="98"/>
      <c r="AO1107" s="98"/>
      <c r="AP1107" s="98"/>
      <c r="AQ1107" s="368"/>
      <c r="AR1107" s="47"/>
      <c r="AS1107" s="48"/>
      <c r="AT1107" s="88"/>
      <c r="AU1107" s="103"/>
      <c r="AV1107" s="52"/>
      <c r="AW1107" s="88"/>
      <c r="AX1107" s="88"/>
      <c r="AY1107" s="2391"/>
    </row>
    <row r="1108" spans="1:51" s="55" customFormat="1" ht="15.95" customHeight="1" x14ac:dyDescent="0.25">
      <c r="A1108" s="182">
        <v>170</v>
      </c>
      <c r="B1108" s="170" t="s">
        <v>55</v>
      </c>
      <c r="C1108" s="989" t="s">
        <v>59</v>
      </c>
      <c r="D1108" s="166" t="s">
        <v>16</v>
      </c>
      <c r="E1108" s="198" t="s">
        <v>2046</v>
      </c>
      <c r="F1108" s="198" t="s">
        <v>2047</v>
      </c>
      <c r="G1108" s="166"/>
      <c r="H1108" s="166" t="s">
        <v>219</v>
      </c>
      <c r="I1108" s="166" t="s">
        <v>220</v>
      </c>
      <c r="J1108" s="166" t="s">
        <v>221</v>
      </c>
      <c r="K1108" s="198" t="s">
        <v>222</v>
      </c>
      <c r="L1108" s="198" t="s">
        <v>221</v>
      </c>
      <c r="M1108" s="198" t="s">
        <v>879</v>
      </c>
      <c r="N1108" s="199">
        <v>3</v>
      </c>
      <c r="O1108" s="199">
        <v>1.5</v>
      </c>
      <c r="P1108" s="199">
        <v>4.5</v>
      </c>
      <c r="Q1108" s="1012">
        <v>2</v>
      </c>
      <c r="R1108" s="184"/>
      <c r="S1108" s="223">
        <v>1</v>
      </c>
      <c r="T1108" s="183"/>
      <c r="U1108" s="223">
        <v>0</v>
      </c>
      <c r="V1108" s="183"/>
      <c r="W1108" s="183"/>
      <c r="X1108" s="183">
        <v>1</v>
      </c>
      <c r="Y1108" s="166" t="s">
        <v>62</v>
      </c>
      <c r="Z1108" s="170" t="s">
        <v>224</v>
      </c>
      <c r="AA1108" s="197" t="s">
        <v>225</v>
      </c>
      <c r="AB1108" s="166" t="s">
        <v>1789</v>
      </c>
      <c r="AC1108" s="166" t="s">
        <v>1790</v>
      </c>
      <c r="AD1108" s="673" t="s">
        <v>1791</v>
      </c>
      <c r="AE1108" s="198" t="s">
        <v>1806</v>
      </c>
      <c r="AF1108" s="198" t="s">
        <v>488</v>
      </c>
      <c r="AG1108" s="165" t="s">
        <v>230</v>
      </c>
      <c r="AH1108" s="203" t="s">
        <v>59</v>
      </c>
      <c r="AI1108" s="167">
        <v>0.114</v>
      </c>
      <c r="AJ1108" s="221">
        <v>533.1</v>
      </c>
      <c r="AK1108" s="167">
        <v>0.12706767123287671</v>
      </c>
      <c r="AL1108" s="167">
        <v>3.9434794520547947E-2</v>
      </c>
      <c r="AM1108" s="187">
        <f>AK1108+AL1108</f>
        <v>0.16650246575342464</v>
      </c>
      <c r="AN1108" s="167">
        <f>SUM(AK1108:AK1125)</f>
        <v>1.3398673972602742</v>
      </c>
      <c r="AO1108" s="167">
        <f>SUM(AL1108:AL1124)</f>
        <v>0.25576328767123285</v>
      </c>
      <c r="AP1108" s="167">
        <f>SUM(AM1108:AM1125)</f>
        <v>1.5956306849315065</v>
      </c>
      <c r="AQ1108" s="167">
        <f>AP1108*30</f>
        <v>47.868920547945194</v>
      </c>
      <c r="AR1108" s="193" t="s">
        <v>231</v>
      </c>
      <c r="AS1108" s="194" t="s">
        <v>431</v>
      </c>
      <c r="AT1108" s="166" t="s">
        <v>232</v>
      </c>
      <c r="AU1108" s="198" t="s">
        <v>59</v>
      </c>
      <c r="AV1108" s="679" t="s">
        <v>2048</v>
      </c>
      <c r="AW1108" s="166" t="s">
        <v>234</v>
      </c>
      <c r="AX1108" s="2119"/>
      <c r="AY1108" s="2391"/>
    </row>
    <row r="1109" spans="1:51" s="8" customFormat="1" ht="15.95" customHeight="1" x14ac:dyDescent="0.25">
      <c r="A1109" s="112"/>
      <c r="B1109" s="113"/>
      <c r="C1109" s="992"/>
      <c r="D1109" s="113"/>
      <c r="E1109" s="130"/>
      <c r="F1109" s="130"/>
      <c r="G1109" s="113"/>
      <c r="H1109" s="130"/>
      <c r="I1109" s="113"/>
      <c r="J1109" s="130"/>
      <c r="K1109" s="130"/>
      <c r="L1109" s="130"/>
      <c r="M1109" s="130"/>
      <c r="N1109" s="329"/>
      <c r="O1109" s="329"/>
      <c r="P1109" s="329"/>
      <c r="Q1109" s="1071"/>
      <c r="R1109" s="114"/>
      <c r="S1109" s="131"/>
      <c r="T1109" s="114"/>
      <c r="U1109" s="131"/>
      <c r="V1109" s="114"/>
      <c r="W1109" s="114"/>
      <c r="X1109" s="114"/>
      <c r="Y1109" s="113" t="s">
        <v>230</v>
      </c>
      <c r="Z1109" s="113" t="s">
        <v>230</v>
      </c>
      <c r="AA1109" s="132" t="s">
        <v>230</v>
      </c>
      <c r="AB1109" s="113" t="s">
        <v>230</v>
      </c>
      <c r="AC1109" s="113" t="s">
        <v>230</v>
      </c>
      <c r="AD1109" s="113" t="s">
        <v>230</v>
      </c>
      <c r="AE1109" s="130" t="s">
        <v>1806</v>
      </c>
      <c r="AF1109" s="130" t="s">
        <v>235</v>
      </c>
      <c r="AG1109" s="115" t="s">
        <v>230</v>
      </c>
      <c r="AH1109" s="132" t="s">
        <v>59</v>
      </c>
      <c r="AI1109" s="116">
        <v>0.114</v>
      </c>
      <c r="AJ1109" s="137">
        <v>2783.7</v>
      </c>
      <c r="AK1109" s="116">
        <v>0.66351205479452047</v>
      </c>
      <c r="AL1109" s="116">
        <v>0.20591753424657533</v>
      </c>
      <c r="AM1109" s="119">
        <v>0.8694295890410958</v>
      </c>
      <c r="AN1109" s="116"/>
      <c r="AO1109" s="116"/>
      <c r="AP1109" s="116"/>
      <c r="AQ1109" s="367"/>
      <c r="AR1109" s="42"/>
      <c r="AS1109" s="43"/>
      <c r="AT1109" s="113"/>
      <c r="AU1109" s="130"/>
      <c r="AV1109" s="44"/>
      <c r="AW1109" s="113"/>
      <c r="AX1109" s="113"/>
      <c r="AY1109" s="2391"/>
    </row>
    <row r="1110" spans="1:51" s="8" customFormat="1" ht="15.95" customHeight="1" x14ac:dyDescent="0.25">
      <c r="A1110" s="36"/>
      <c r="B1110" s="1029"/>
      <c r="C1110" s="990"/>
      <c r="D1110" s="1029"/>
      <c r="E1110" s="5"/>
      <c r="F1110" s="5"/>
      <c r="G1110" s="1029"/>
      <c r="H1110" s="5"/>
      <c r="I1110" s="1029"/>
      <c r="J1110" s="5"/>
      <c r="K1110" s="5"/>
      <c r="L1110" s="5"/>
      <c r="M1110" s="5"/>
      <c r="N1110" s="328"/>
      <c r="O1110" s="328"/>
      <c r="P1110" s="328"/>
      <c r="Q1110" s="1056"/>
      <c r="R1110" s="448"/>
      <c r="S1110" s="61"/>
      <c r="T1110" s="448"/>
      <c r="U1110" s="61"/>
      <c r="V1110" s="448"/>
      <c r="W1110" s="448"/>
      <c r="X1110" s="448"/>
      <c r="Y1110" s="1029" t="s">
        <v>230</v>
      </c>
      <c r="Z1110" s="1029" t="s">
        <v>230</v>
      </c>
      <c r="AA1110" s="1" t="s">
        <v>230</v>
      </c>
      <c r="AB1110" s="1029" t="s">
        <v>230</v>
      </c>
      <c r="AC1110" s="1029" t="s">
        <v>230</v>
      </c>
      <c r="AD1110" s="1029" t="s">
        <v>230</v>
      </c>
      <c r="AE1110" s="5" t="s">
        <v>1806</v>
      </c>
      <c r="AF1110" s="1029" t="s">
        <v>2049</v>
      </c>
      <c r="AG1110" s="39" t="s">
        <v>230</v>
      </c>
      <c r="AH1110" s="1" t="s">
        <v>58</v>
      </c>
      <c r="AI1110" s="40">
        <v>3.2000000000000001E-2</v>
      </c>
      <c r="AJ1110" s="61">
        <v>500</v>
      </c>
      <c r="AK1110" s="40">
        <f>AJ1110*0.0244/365</f>
        <v>3.3424657534246581E-2</v>
      </c>
      <c r="AL1110" s="40">
        <f>AJ1110*0.0076/365</f>
        <v>1.0410958904109589E-2</v>
      </c>
      <c r="AM1110" s="40">
        <f>AK1110+AL1110</f>
        <v>4.3835616438356172E-2</v>
      </c>
      <c r="AN1110" s="40"/>
      <c r="AO1110" s="40"/>
      <c r="AP1110" s="40"/>
      <c r="AQ1110" s="1644"/>
      <c r="AR1110" s="1034"/>
      <c r="AS1110" s="45"/>
      <c r="AT1110" s="1029"/>
      <c r="AU1110" s="5"/>
      <c r="AV1110" s="46"/>
      <c r="AW1110" s="1029"/>
      <c r="AX1110" s="46"/>
      <c r="AY1110" s="2391"/>
    </row>
    <row r="1111" spans="1:51" s="8" customFormat="1" ht="15.95" customHeight="1" x14ac:dyDescent="0.25">
      <c r="A1111" s="36"/>
      <c r="B1111" s="1029"/>
      <c r="C1111" s="990"/>
      <c r="D1111" s="1029"/>
      <c r="E1111" s="5"/>
      <c r="F1111" s="5"/>
      <c r="G1111" s="1029"/>
      <c r="H1111" s="5"/>
      <c r="I1111" s="1029"/>
      <c r="J1111" s="5"/>
      <c r="K1111" s="5"/>
      <c r="L1111" s="5"/>
      <c r="M1111" s="5"/>
      <c r="N1111" s="328"/>
      <c r="O1111" s="328"/>
      <c r="P1111" s="328"/>
      <c r="Q1111" s="1056"/>
      <c r="R1111" s="448"/>
      <c r="S1111" s="61"/>
      <c r="T1111" s="448"/>
      <c r="U1111" s="61"/>
      <c r="V1111" s="448"/>
      <c r="W1111" s="448"/>
      <c r="X1111" s="448"/>
      <c r="Y1111" s="1029" t="s">
        <v>230</v>
      </c>
      <c r="Z1111" s="1029" t="s">
        <v>230</v>
      </c>
      <c r="AA1111" s="1" t="s">
        <v>230</v>
      </c>
      <c r="AB1111" s="1029" t="s">
        <v>230</v>
      </c>
      <c r="AC1111" s="1029" t="s">
        <v>230</v>
      </c>
      <c r="AD1111" s="1029" t="s">
        <v>230</v>
      </c>
      <c r="AE1111" s="5" t="s">
        <v>2050</v>
      </c>
      <c r="AF1111" s="5" t="s">
        <v>2051</v>
      </c>
      <c r="AG1111" s="39">
        <v>319507400026329</v>
      </c>
      <c r="AH1111" s="1" t="s">
        <v>2052</v>
      </c>
      <c r="AI1111" s="61">
        <v>0.87</v>
      </c>
      <c r="AJ1111" s="61">
        <v>2</v>
      </c>
      <c r="AK1111" s="40">
        <f t="shared" ref="AK1111:AK1118" si="113">AJ1111*AI1111/365</f>
        <v>4.767123287671233E-3</v>
      </c>
      <c r="AL1111" s="40">
        <v>0</v>
      </c>
      <c r="AM1111" s="41">
        <f t="shared" ref="AM1111:AM1118" si="114">SUBTOTAL(9,AK1111:AL1111)</f>
        <v>4.767123287671233E-3</v>
      </c>
      <c r="AN1111" s="40"/>
      <c r="AO1111" s="40"/>
      <c r="AP1111" s="40"/>
      <c r="AQ1111" s="1644"/>
      <c r="AR1111" s="1034"/>
      <c r="AS1111" s="45"/>
      <c r="AT1111" s="1029"/>
      <c r="AU1111" s="5"/>
      <c r="AV1111" s="46"/>
      <c r="AW1111" s="1029"/>
      <c r="AX1111" s="46"/>
      <c r="AY1111" s="2391"/>
    </row>
    <row r="1112" spans="1:51" s="8" customFormat="1" ht="15.95" customHeight="1" x14ac:dyDescent="0.25">
      <c r="A1112" s="36"/>
      <c r="B1112" s="1029"/>
      <c r="C1112" s="990"/>
      <c r="D1112" s="1029"/>
      <c r="E1112" s="5"/>
      <c r="F1112" s="5"/>
      <c r="G1112" s="1029"/>
      <c r="H1112" s="5"/>
      <c r="I1112" s="1029"/>
      <c r="J1112" s="5"/>
      <c r="K1112" s="5"/>
      <c r="L1112" s="5"/>
      <c r="M1112" s="5"/>
      <c r="N1112" s="328"/>
      <c r="O1112" s="328"/>
      <c r="P1112" s="328"/>
      <c r="Q1112" s="1056"/>
      <c r="R1112" s="448"/>
      <c r="S1112" s="61"/>
      <c r="T1112" s="448"/>
      <c r="U1112" s="61"/>
      <c r="V1112" s="448"/>
      <c r="W1112" s="448"/>
      <c r="X1112" s="448"/>
      <c r="Y1112" s="1029" t="s">
        <v>230</v>
      </c>
      <c r="Z1112" s="1029" t="s">
        <v>230</v>
      </c>
      <c r="AA1112" s="1" t="s">
        <v>230</v>
      </c>
      <c r="AB1112" s="1029" t="s">
        <v>230</v>
      </c>
      <c r="AC1112" s="1029" t="s">
        <v>230</v>
      </c>
      <c r="AD1112" s="1029" t="s">
        <v>230</v>
      </c>
      <c r="AE1112" s="5" t="s">
        <v>2053</v>
      </c>
      <c r="AF1112" s="5" t="s">
        <v>2054</v>
      </c>
      <c r="AG1112" s="39" t="s">
        <v>22774</v>
      </c>
      <c r="AH1112" s="1" t="s">
        <v>2055</v>
      </c>
      <c r="AI1112" s="61">
        <v>0.08</v>
      </c>
      <c r="AJ1112" s="328">
        <v>60</v>
      </c>
      <c r="AK1112" s="40">
        <f t="shared" si="113"/>
        <v>1.3150684931506848E-2</v>
      </c>
      <c r="AL1112" s="40">
        <v>0</v>
      </c>
      <c r="AM1112" s="41">
        <f t="shared" si="114"/>
        <v>1.3150684931506848E-2</v>
      </c>
      <c r="AN1112" s="40"/>
      <c r="AO1112" s="40"/>
      <c r="AP1112" s="40"/>
      <c r="AQ1112" s="1644"/>
      <c r="AR1112" s="1034"/>
      <c r="AS1112" s="45"/>
      <c r="AT1112" s="1029"/>
      <c r="AU1112" s="5"/>
      <c r="AV1112" s="46"/>
      <c r="AW1112" s="1029"/>
      <c r="AX1112" s="46"/>
      <c r="AY1112" s="2391"/>
    </row>
    <row r="1113" spans="1:51" s="8" customFormat="1" ht="15.95" customHeight="1" x14ac:dyDescent="0.25">
      <c r="A1113" s="36"/>
      <c r="B1113" s="1029"/>
      <c r="C1113" s="990"/>
      <c r="D1113" s="1029"/>
      <c r="E1113" s="5"/>
      <c r="F1113" s="5"/>
      <c r="G1113" s="1029"/>
      <c r="H1113" s="5"/>
      <c r="I1113" s="1029"/>
      <c r="J1113" s="5"/>
      <c r="K1113" s="5"/>
      <c r="L1113" s="5"/>
      <c r="M1113" s="5"/>
      <c r="N1113" s="328"/>
      <c r="O1113" s="328"/>
      <c r="P1113" s="328"/>
      <c r="Q1113" s="1056"/>
      <c r="R1113" s="448"/>
      <c r="S1113" s="61"/>
      <c r="T1113" s="448"/>
      <c r="U1113" s="61"/>
      <c r="V1113" s="448"/>
      <c r="W1113" s="448"/>
      <c r="X1113" s="448"/>
      <c r="Y1113" s="1029" t="s">
        <v>230</v>
      </c>
      <c r="Z1113" s="1029" t="s">
        <v>230</v>
      </c>
      <c r="AA1113" s="1" t="s">
        <v>230</v>
      </c>
      <c r="AB1113" s="1029" t="s">
        <v>230</v>
      </c>
      <c r="AC1113" s="1029" t="s">
        <v>230</v>
      </c>
      <c r="AD1113" s="1029" t="s">
        <v>230</v>
      </c>
      <c r="AE1113" s="5" t="s">
        <v>2056</v>
      </c>
      <c r="AF1113" s="5" t="s">
        <v>23187</v>
      </c>
      <c r="AG1113" s="39" t="s">
        <v>23186</v>
      </c>
      <c r="AH1113" s="1" t="s">
        <v>23164</v>
      </c>
      <c r="AI1113" s="61">
        <v>0.76</v>
      </c>
      <c r="AJ1113" s="328">
        <v>12</v>
      </c>
      <c r="AK1113" s="40">
        <f t="shared" si="113"/>
        <v>2.4986301369863018E-2</v>
      </c>
      <c r="AL1113" s="40">
        <v>0</v>
      </c>
      <c r="AM1113" s="41">
        <f t="shared" si="114"/>
        <v>2.4986301369863018E-2</v>
      </c>
      <c r="AN1113" s="40"/>
      <c r="AO1113" s="40"/>
      <c r="AP1113" s="40"/>
      <c r="AQ1113" s="1644"/>
      <c r="AR1113" s="1034"/>
      <c r="AS1113" s="45"/>
      <c r="AT1113" s="1029"/>
      <c r="AU1113" s="5"/>
      <c r="AV1113" s="46"/>
      <c r="AW1113" s="1029"/>
      <c r="AX1113" s="46"/>
      <c r="AY1113" s="2391"/>
    </row>
    <row r="1114" spans="1:51" s="8" customFormat="1" ht="15.95" customHeight="1" x14ac:dyDescent="0.25">
      <c r="A1114" s="36"/>
      <c r="B1114" s="1029"/>
      <c r="C1114" s="990"/>
      <c r="D1114" s="1029"/>
      <c r="E1114" s="5"/>
      <c r="F1114" s="5"/>
      <c r="G1114" s="1029"/>
      <c r="H1114" s="5"/>
      <c r="I1114" s="1029"/>
      <c r="J1114" s="5"/>
      <c r="K1114" s="5"/>
      <c r="L1114" s="5"/>
      <c r="M1114" s="5"/>
      <c r="N1114" s="328"/>
      <c r="O1114" s="328"/>
      <c r="P1114" s="328"/>
      <c r="Q1114" s="1056"/>
      <c r="R1114" s="448"/>
      <c r="S1114" s="61"/>
      <c r="T1114" s="448"/>
      <c r="U1114" s="61"/>
      <c r="V1114" s="448"/>
      <c r="W1114" s="448"/>
      <c r="X1114" s="448"/>
      <c r="Y1114" s="1029" t="s">
        <v>230</v>
      </c>
      <c r="Z1114" s="1029" t="s">
        <v>230</v>
      </c>
      <c r="AA1114" s="1" t="s">
        <v>230</v>
      </c>
      <c r="AB1114" s="1029" t="s">
        <v>230</v>
      </c>
      <c r="AC1114" s="1029" t="s">
        <v>230</v>
      </c>
      <c r="AD1114" s="1029" t="s">
        <v>230</v>
      </c>
      <c r="AE1114" s="5" t="s">
        <v>2056</v>
      </c>
      <c r="AF1114" s="5" t="s">
        <v>23189</v>
      </c>
      <c r="AG1114" s="39" t="s">
        <v>23188</v>
      </c>
      <c r="AH1114" s="1" t="s">
        <v>23152</v>
      </c>
      <c r="AI1114" s="1640">
        <v>0.76</v>
      </c>
      <c r="AJ1114" s="328">
        <v>6</v>
      </c>
      <c r="AK1114" s="40">
        <f t="shared" si="113"/>
        <v>1.2493150684931509E-2</v>
      </c>
      <c r="AL1114" s="40">
        <v>0</v>
      </c>
      <c r="AM1114" s="41">
        <f t="shared" si="114"/>
        <v>1.2493150684931509E-2</v>
      </c>
      <c r="AN1114" s="40"/>
      <c r="AO1114" s="40"/>
      <c r="AP1114" s="40"/>
      <c r="AQ1114" s="1644"/>
      <c r="AR1114" s="1034"/>
      <c r="AS1114" s="45"/>
      <c r="AT1114" s="1029"/>
      <c r="AU1114" s="5"/>
      <c r="AV1114" s="46"/>
      <c r="AW1114" s="1029"/>
      <c r="AX1114" s="46"/>
      <c r="AY1114" s="2391"/>
    </row>
    <row r="1115" spans="1:51" s="8" customFormat="1" ht="15.95" customHeight="1" x14ac:dyDescent="0.25">
      <c r="A1115" s="36"/>
      <c r="B1115" s="1029"/>
      <c r="C1115" s="990"/>
      <c r="D1115" s="1029"/>
      <c r="E1115" s="5"/>
      <c r="F1115" s="5"/>
      <c r="G1115" s="1029"/>
      <c r="H1115" s="5"/>
      <c r="I1115" s="1029"/>
      <c r="J1115" s="5"/>
      <c r="K1115" s="5"/>
      <c r="L1115" s="5"/>
      <c r="M1115" s="5"/>
      <c r="N1115" s="328"/>
      <c r="O1115" s="328"/>
      <c r="P1115" s="328"/>
      <c r="Q1115" s="1056"/>
      <c r="R1115" s="448"/>
      <c r="S1115" s="61"/>
      <c r="T1115" s="448"/>
      <c r="U1115" s="61"/>
      <c r="V1115" s="448"/>
      <c r="W1115" s="448"/>
      <c r="X1115" s="448"/>
      <c r="Y1115" s="1029" t="s">
        <v>230</v>
      </c>
      <c r="Z1115" s="1029" t="s">
        <v>230</v>
      </c>
      <c r="AA1115" s="1" t="s">
        <v>230</v>
      </c>
      <c r="AB1115" s="1029" t="s">
        <v>230</v>
      </c>
      <c r="AC1115" s="1029" t="s">
        <v>230</v>
      </c>
      <c r="AD1115" s="1029" t="s">
        <v>230</v>
      </c>
      <c r="AE1115" s="5" t="s">
        <v>2056</v>
      </c>
      <c r="AF1115" s="5" t="s">
        <v>23040</v>
      </c>
      <c r="AG1115" s="39" t="s">
        <v>23039</v>
      </c>
      <c r="AH1115" s="1029" t="s">
        <v>22968</v>
      </c>
      <c r="AI1115" s="328">
        <v>0.6</v>
      </c>
      <c r="AJ1115" s="328">
        <v>25</v>
      </c>
      <c r="AK1115" s="40">
        <f t="shared" si="113"/>
        <v>4.1095890410958902E-2</v>
      </c>
      <c r="AL1115" s="40">
        <v>0</v>
      </c>
      <c r="AM1115" s="41">
        <f t="shared" si="114"/>
        <v>4.1095890410958902E-2</v>
      </c>
      <c r="AN1115" s="40"/>
      <c r="AO1115" s="40"/>
      <c r="AP1115" s="40"/>
      <c r="AQ1115" s="1644"/>
      <c r="AR1115" s="1034"/>
      <c r="AS1115" s="45"/>
      <c r="AT1115" s="1029"/>
      <c r="AU1115" s="5"/>
      <c r="AV1115" s="46"/>
      <c r="AW1115" s="1029"/>
      <c r="AX1115" s="46"/>
      <c r="AY1115" s="2391"/>
    </row>
    <row r="1116" spans="1:51" s="8" customFormat="1" ht="15.95" customHeight="1" x14ac:dyDescent="0.25">
      <c r="A1116" s="36"/>
      <c r="B1116" s="1029"/>
      <c r="C1116" s="990"/>
      <c r="D1116" s="1029"/>
      <c r="E1116" s="5"/>
      <c r="F1116" s="5"/>
      <c r="G1116" s="1029"/>
      <c r="H1116" s="5"/>
      <c r="I1116" s="1029"/>
      <c r="J1116" s="5"/>
      <c r="K1116" s="5"/>
      <c r="L1116" s="5"/>
      <c r="M1116" s="5"/>
      <c r="N1116" s="328"/>
      <c r="O1116" s="328"/>
      <c r="P1116" s="328"/>
      <c r="Q1116" s="1056"/>
      <c r="R1116" s="448"/>
      <c r="S1116" s="61"/>
      <c r="T1116" s="448"/>
      <c r="U1116" s="61"/>
      <c r="V1116" s="448"/>
      <c r="W1116" s="448"/>
      <c r="X1116" s="448"/>
      <c r="Y1116" s="1029" t="s">
        <v>230</v>
      </c>
      <c r="Z1116" s="1029" t="s">
        <v>230</v>
      </c>
      <c r="AA1116" s="1" t="s">
        <v>230</v>
      </c>
      <c r="AB1116" s="1029" t="s">
        <v>230</v>
      </c>
      <c r="AC1116" s="1029" t="s">
        <v>230</v>
      </c>
      <c r="AD1116" s="1029" t="s">
        <v>230</v>
      </c>
      <c r="AE1116" s="5" t="s">
        <v>2056</v>
      </c>
      <c r="AF1116" s="5" t="s">
        <v>23191</v>
      </c>
      <c r="AG1116" s="39" t="s">
        <v>23190</v>
      </c>
      <c r="AH1116" s="1" t="s">
        <v>23165</v>
      </c>
      <c r="AI1116" s="61">
        <v>0.76</v>
      </c>
      <c r="AJ1116" s="328">
        <v>11</v>
      </c>
      <c r="AK1116" s="40">
        <f t="shared" si="113"/>
        <v>2.2904109589041096E-2</v>
      </c>
      <c r="AL1116" s="40">
        <v>0</v>
      </c>
      <c r="AM1116" s="41">
        <f t="shared" si="114"/>
        <v>2.2904109589041096E-2</v>
      </c>
      <c r="AN1116" s="40"/>
      <c r="AO1116" s="40"/>
      <c r="AP1116" s="40"/>
      <c r="AQ1116" s="1644"/>
      <c r="AR1116" s="1034"/>
      <c r="AS1116" s="45"/>
      <c r="AT1116" s="1029"/>
      <c r="AU1116" s="5"/>
      <c r="AV1116" s="46"/>
      <c r="AW1116" s="1029"/>
      <c r="AX1116" s="46"/>
      <c r="AY1116" s="2391"/>
    </row>
    <row r="1117" spans="1:51" s="8" customFormat="1" ht="15.95" customHeight="1" x14ac:dyDescent="0.25">
      <c r="A1117" s="36"/>
      <c r="B1117" s="1029"/>
      <c r="C1117" s="990"/>
      <c r="D1117" s="1029"/>
      <c r="E1117" s="5"/>
      <c r="F1117" s="5"/>
      <c r="G1117" s="1029"/>
      <c r="H1117" s="5"/>
      <c r="I1117" s="1029"/>
      <c r="J1117" s="5"/>
      <c r="K1117" s="5"/>
      <c r="L1117" s="5"/>
      <c r="M1117" s="5"/>
      <c r="N1117" s="328"/>
      <c r="O1117" s="328"/>
      <c r="P1117" s="328"/>
      <c r="Q1117" s="1056"/>
      <c r="R1117" s="448"/>
      <c r="S1117" s="61"/>
      <c r="T1117" s="448"/>
      <c r="U1117" s="61"/>
      <c r="V1117" s="448"/>
      <c r="W1117" s="448"/>
      <c r="X1117" s="448"/>
      <c r="Y1117" s="1029" t="s">
        <v>230</v>
      </c>
      <c r="Z1117" s="1029" t="s">
        <v>230</v>
      </c>
      <c r="AA1117" s="1" t="s">
        <v>230</v>
      </c>
      <c r="AB1117" s="1029" t="s">
        <v>230</v>
      </c>
      <c r="AC1117" s="1029" t="s">
        <v>230</v>
      </c>
      <c r="AD1117" s="1029" t="s">
        <v>230</v>
      </c>
      <c r="AE1117" s="5" t="s">
        <v>2056</v>
      </c>
      <c r="AF1117" s="5" t="s">
        <v>22569</v>
      </c>
      <c r="AG1117" s="39" t="s">
        <v>22775</v>
      </c>
      <c r="AH1117" s="1" t="s">
        <v>2055</v>
      </c>
      <c r="AI1117" s="61">
        <v>0.08</v>
      </c>
      <c r="AJ1117" s="328">
        <v>50</v>
      </c>
      <c r="AK1117" s="40">
        <f t="shared" si="113"/>
        <v>1.0958904109589041E-2</v>
      </c>
      <c r="AL1117" s="40">
        <v>0</v>
      </c>
      <c r="AM1117" s="41">
        <f t="shared" si="114"/>
        <v>1.0958904109589041E-2</v>
      </c>
      <c r="AN1117" s="40"/>
      <c r="AO1117" s="40"/>
      <c r="AP1117" s="40"/>
      <c r="AQ1117" s="1644"/>
      <c r="AR1117" s="1034"/>
      <c r="AS1117" s="45"/>
      <c r="AT1117" s="1029"/>
      <c r="AU1117" s="5"/>
      <c r="AV1117" s="46"/>
      <c r="AW1117" s="1029"/>
      <c r="AX1117" s="46"/>
      <c r="AY1117" s="2391"/>
    </row>
    <row r="1118" spans="1:51" s="8" customFormat="1" ht="15.95" customHeight="1" x14ac:dyDescent="0.25">
      <c r="A1118" s="36"/>
      <c r="B1118" s="1029"/>
      <c r="C1118" s="990"/>
      <c r="D1118" s="1029"/>
      <c r="E1118" s="5"/>
      <c r="F1118" s="5"/>
      <c r="G1118" s="1029"/>
      <c r="H1118" s="5"/>
      <c r="I1118" s="1029"/>
      <c r="J1118" s="5"/>
      <c r="K1118" s="5"/>
      <c r="L1118" s="5"/>
      <c r="M1118" s="5"/>
      <c r="N1118" s="328"/>
      <c r="O1118" s="328"/>
      <c r="P1118" s="328"/>
      <c r="Q1118" s="1056"/>
      <c r="R1118" s="448"/>
      <c r="S1118" s="61"/>
      <c r="T1118" s="448"/>
      <c r="U1118" s="61"/>
      <c r="V1118" s="448"/>
      <c r="W1118" s="448"/>
      <c r="X1118" s="448"/>
      <c r="Y1118" s="1029" t="s">
        <v>230</v>
      </c>
      <c r="Z1118" s="1029" t="s">
        <v>230</v>
      </c>
      <c r="AA1118" s="1" t="s">
        <v>230</v>
      </c>
      <c r="AB1118" s="1029" t="s">
        <v>230</v>
      </c>
      <c r="AC1118" s="1029" t="s">
        <v>230</v>
      </c>
      <c r="AD1118" s="1029" t="s">
        <v>230</v>
      </c>
      <c r="AE1118" s="5" t="s">
        <v>2057</v>
      </c>
      <c r="AF1118" s="5" t="s">
        <v>2058</v>
      </c>
      <c r="AG1118" s="39">
        <v>1047797082068</v>
      </c>
      <c r="AH1118" s="1" t="s">
        <v>17011</v>
      </c>
      <c r="AI1118" s="61">
        <v>0.87</v>
      </c>
      <c r="AJ1118" s="61">
        <v>15</v>
      </c>
      <c r="AK1118" s="40">
        <f t="shared" si="113"/>
        <v>3.5753424657534248E-2</v>
      </c>
      <c r="AL1118" s="40">
        <v>0</v>
      </c>
      <c r="AM1118" s="41">
        <f t="shared" si="114"/>
        <v>3.5753424657534248E-2</v>
      </c>
      <c r="AN1118" s="40"/>
      <c r="AO1118" s="40"/>
      <c r="AP1118" s="40"/>
      <c r="AQ1118" s="1644"/>
      <c r="AR1118" s="1034"/>
      <c r="AS1118" s="45"/>
      <c r="AT1118" s="1029"/>
      <c r="AU1118" s="5"/>
      <c r="AV1118" s="46"/>
      <c r="AW1118" s="1029"/>
      <c r="AX1118" s="46"/>
      <c r="AY1118" s="2391"/>
    </row>
    <row r="1119" spans="1:51" s="8" customFormat="1" ht="15.95" customHeight="1" x14ac:dyDescent="0.25">
      <c r="A1119" s="36"/>
      <c r="B1119" s="1029"/>
      <c r="C1119" s="990"/>
      <c r="D1119" s="1029"/>
      <c r="E1119" s="5"/>
      <c r="F1119" s="5"/>
      <c r="G1119" s="1029"/>
      <c r="H1119" s="5"/>
      <c r="I1119" s="1029"/>
      <c r="J1119" s="5"/>
      <c r="K1119" s="5"/>
      <c r="L1119" s="5"/>
      <c r="M1119" s="5"/>
      <c r="N1119" s="328"/>
      <c r="O1119" s="328"/>
      <c r="P1119" s="328"/>
      <c r="Q1119" s="1056"/>
      <c r="R1119" s="448"/>
      <c r="S1119" s="61"/>
      <c r="T1119" s="448"/>
      <c r="U1119" s="61"/>
      <c r="V1119" s="448"/>
      <c r="W1119" s="448"/>
      <c r="X1119" s="448"/>
      <c r="Y1119" s="1029" t="s">
        <v>230</v>
      </c>
      <c r="Z1119" s="1029" t="s">
        <v>230</v>
      </c>
      <c r="AA1119" s="1" t="s">
        <v>230</v>
      </c>
      <c r="AB1119" s="1029" t="s">
        <v>230</v>
      </c>
      <c r="AC1119" s="1029" t="s">
        <v>230</v>
      </c>
      <c r="AD1119" s="1029" t="s">
        <v>230</v>
      </c>
      <c r="AE1119" s="5" t="s">
        <v>2057</v>
      </c>
      <c r="AF1119" s="5" t="s">
        <v>2059</v>
      </c>
      <c r="AG1119" s="39">
        <v>1025003751706</v>
      </c>
      <c r="AH1119" s="1" t="s">
        <v>17010</v>
      </c>
      <c r="AI1119" s="61">
        <v>0.87</v>
      </c>
      <c r="AJ1119" s="61">
        <v>24</v>
      </c>
      <c r="AK1119" s="40">
        <f t="shared" ref="AK1119:AK1125" si="115">AJ1119*AI1119/365</f>
        <v>5.7205479452054793E-2</v>
      </c>
      <c r="AL1119" s="40">
        <v>0</v>
      </c>
      <c r="AM1119" s="41">
        <f t="shared" ref="AM1119:AM1125" si="116">SUBTOTAL(9,AK1119:AL1119)</f>
        <v>5.7205479452054793E-2</v>
      </c>
      <c r="AN1119" s="40"/>
      <c r="AO1119" s="40"/>
      <c r="AP1119" s="40"/>
      <c r="AQ1119" s="1644"/>
      <c r="AR1119" s="1034"/>
      <c r="AS1119" s="45"/>
      <c r="AT1119" s="1029"/>
      <c r="AU1119" s="5"/>
      <c r="AV1119" s="46"/>
      <c r="AW1119" s="1029"/>
      <c r="AX1119" s="46"/>
      <c r="AY1119" s="2391"/>
    </row>
    <row r="1120" spans="1:51" s="8" customFormat="1" ht="15.95" customHeight="1" x14ac:dyDescent="0.25">
      <c r="A1120" s="36"/>
      <c r="B1120" s="1029"/>
      <c r="C1120" s="990"/>
      <c r="D1120" s="1029"/>
      <c r="E1120" s="5"/>
      <c r="F1120" s="5"/>
      <c r="G1120" s="1029"/>
      <c r="H1120" s="5"/>
      <c r="I1120" s="1029"/>
      <c r="J1120" s="5"/>
      <c r="K1120" s="5"/>
      <c r="L1120" s="5"/>
      <c r="M1120" s="5"/>
      <c r="N1120" s="328"/>
      <c r="O1120" s="328"/>
      <c r="P1120" s="328"/>
      <c r="Q1120" s="1056"/>
      <c r="R1120" s="448"/>
      <c r="S1120" s="61"/>
      <c r="T1120" s="448"/>
      <c r="U1120" s="61"/>
      <c r="V1120" s="448"/>
      <c r="W1120" s="448"/>
      <c r="X1120" s="448"/>
      <c r="Y1120" s="1029" t="s">
        <v>230</v>
      </c>
      <c r="Z1120" s="1029" t="s">
        <v>230</v>
      </c>
      <c r="AA1120" s="1" t="s">
        <v>230</v>
      </c>
      <c r="AB1120" s="1029" t="s">
        <v>230</v>
      </c>
      <c r="AC1120" s="1029" t="s">
        <v>230</v>
      </c>
      <c r="AD1120" s="1029" t="s">
        <v>230</v>
      </c>
      <c r="AE1120" s="5" t="s">
        <v>2060</v>
      </c>
      <c r="AF1120" s="5" t="s">
        <v>23193</v>
      </c>
      <c r="AG1120" s="39" t="s">
        <v>23192</v>
      </c>
      <c r="AH1120" s="1" t="s">
        <v>23152</v>
      </c>
      <c r="AI1120" s="1640">
        <v>0.76</v>
      </c>
      <c r="AJ1120" s="328">
        <v>10</v>
      </c>
      <c r="AK1120" s="40">
        <f t="shared" si="115"/>
        <v>2.0821917808219178E-2</v>
      </c>
      <c r="AL1120" s="40">
        <v>0</v>
      </c>
      <c r="AM1120" s="41">
        <f t="shared" si="116"/>
        <v>2.0821917808219178E-2</v>
      </c>
      <c r="AN1120" s="40"/>
      <c r="AO1120" s="40"/>
      <c r="AP1120" s="40"/>
      <c r="AQ1120" s="1644"/>
      <c r="AR1120" s="1034"/>
      <c r="AS1120" s="45"/>
      <c r="AT1120" s="1029"/>
      <c r="AU1120" s="5"/>
      <c r="AV1120" s="46"/>
      <c r="AW1120" s="1029"/>
      <c r="AX1120" s="46"/>
      <c r="AY1120" s="2391"/>
    </row>
    <row r="1121" spans="1:52" s="8" customFormat="1" ht="15.95" customHeight="1" x14ac:dyDescent="0.25">
      <c r="A1121" s="36"/>
      <c r="B1121" s="1029"/>
      <c r="C1121" s="990"/>
      <c r="D1121" s="1029"/>
      <c r="E1121" s="5"/>
      <c r="F1121" s="5"/>
      <c r="G1121" s="1029"/>
      <c r="H1121" s="5"/>
      <c r="I1121" s="1029"/>
      <c r="J1121" s="5"/>
      <c r="K1121" s="5"/>
      <c r="L1121" s="5"/>
      <c r="M1121" s="5"/>
      <c r="N1121" s="328"/>
      <c r="O1121" s="328"/>
      <c r="P1121" s="328"/>
      <c r="Q1121" s="1056"/>
      <c r="R1121" s="448"/>
      <c r="S1121" s="61"/>
      <c r="T1121" s="448"/>
      <c r="U1121" s="61"/>
      <c r="V1121" s="448"/>
      <c r="W1121" s="448"/>
      <c r="X1121" s="448"/>
      <c r="Y1121" s="1029" t="s">
        <v>230</v>
      </c>
      <c r="Z1121" s="1029" t="s">
        <v>230</v>
      </c>
      <c r="AA1121" s="1" t="s">
        <v>230</v>
      </c>
      <c r="AB1121" s="1029" t="s">
        <v>230</v>
      </c>
      <c r="AC1121" s="1029" t="s">
        <v>230</v>
      </c>
      <c r="AD1121" s="1029" t="s">
        <v>230</v>
      </c>
      <c r="AE1121" s="5" t="s">
        <v>2057</v>
      </c>
      <c r="AF1121" s="5" t="s">
        <v>2061</v>
      </c>
      <c r="AG1121" s="63">
        <v>5040146196</v>
      </c>
      <c r="AH1121" s="1" t="s">
        <v>2062</v>
      </c>
      <c r="AI1121" s="61">
        <v>0.87</v>
      </c>
      <c r="AJ1121" s="1056">
        <v>25</v>
      </c>
      <c r="AK1121" s="40">
        <f t="shared" si="115"/>
        <v>5.9589041095890409E-2</v>
      </c>
      <c r="AL1121" s="40">
        <v>0</v>
      </c>
      <c r="AM1121" s="41">
        <f t="shared" si="116"/>
        <v>5.9589041095890409E-2</v>
      </c>
      <c r="AN1121" s="40"/>
      <c r="AO1121" s="40"/>
      <c r="AP1121" s="40"/>
      <c r="AQ1121" s="1644"/>
      <c r="AR1121" s="1034"/>
      <c r="AS1121" s="45"/>
      <c r="AT1121" s="1029"/>
      <c r="AU1121" s="5"/>
      <c r="AV1121" s="46"/>
      <c r="AW1121" s="1029"/>
      <c r="AX1121" s="46"/>
      <c r="AY1121" s="2391"/>
    </row>
    <row r="1122" spans="1:52" s="8" customFormat="1" ht="15.95" customHeight="1" x14ac:dyDescent="0.25">
      <c r="A1122" s="36"/>
      <c r="B1122" s="1029"/>
      <c r="C1122" s="990"/>
      <c r="D1122" s="1029"/>
      <c r="E1122" s="5"/>
      <c r="F1122" s="5"/>
      <c r="G1122" s="1029"/>
      <c r="H1122" s="5"/>
      <c r="I1122" s="1029"/>
      <c r="J1122" s="5"/>
      <c r="K1122" s="5"/>
      <c r="L1122" s="5"/>
      <c r="M1122" s="5"/>
      <c r="N1122" s="328"/>
      <c r="O1122" s="328"/>
      <c r="P1122" s="328"/>
      <c r="Q1122" s="1056"/>
      <c r="R1122" s="448"/>
      <c r="S1122" s="61"/>
      <c r="T1122" s="448"/>
      <c r="U1122" s="61"/>
      <c r="V1122" s="448"/>
      <c r="W1122" s="448"/>
      <c r="X1122" s="448"/>
      <c r="Y1122" s="1029" t="s">
        <v>230</v>
      </c>
      <c r="Z1122" s="1029" t="s">
        <v>230</v>
      </c>
      <c r="AA1122" s="1" t="s">
        <v>230</v>
      </c>
      <c r="AB1122" s="1029" t="s">
        <v>230</v>
      </c>
      <c r="AC1122" s="1029" t="s">
        <v>230</v>
      </c>
      <c r="AD1122" s="1029" t="s">
        <v>230</v>
      </c>
      <c r="AE1122" s="5" t="s">
        <v>2063</v>
      </c>
      <c r="AF1122" s="2647" t="s">
        <v>2064</v>
      </c>
      <c r="AG1122" s="39">
        <v>1055005109147</v>
      </c>
      <c r="AH1122" s="1" t="s">
        <v>17065</v>
      </c>
      <c r="AI1122" s="61">
        <v>0.87</v>
      </c>
      <c r="AJ1122" s="1056">
        <v>20</v>
      </c>
      <c r="AK1122" s="40">
        <f t="shared" si="115"/>
        <v>4.7671232876712322E-2</v>
      </c>
      <c r="AL1122" s="40">
        <v>0</v>
      </c>
      <c r="AM1122" s="41">
        <f t="shared" si="116"/>
        <v>4.7671232876712322E-2</v>
      </c>
      <c r="AN1122" s="40"/>
      <c r="AO1122" s="40"/>
      <c r="AP1122" s="40"/>
      <c r="AQ1122" s="1644"/>
      <c r="AR1122" s="1034"/>
      <c r="AS1122" s="45"/>
      <c r="AT1122" s="1029"/>
      <c r="AU1122" s="5"/>
      <c r="AV1122" s="46"/>
      <c r="AW1122" s="1029"/>
      <c r="AX1122" s="46"/>
      <c r="AY1122" s="2391"/>
    </row>
    <row r="1123" spans="1:52" s="8" customFormat="1" ht="15.95" customHeight="1" x14ac:dyDescent="0.25">
      <c r="A1123" s="36"/>
      <c r="B1123" s="1029"/>
      <c r="C1123" s="990"/>
      <c r="D1123" s="1029"/>
      <c r="E1123" s="5"/>
      <c r="F1123" s="5"/>
      <c r="G1123" s="1029"/>
      <c r="H1123" s="5"/>
      <c r="I1123" s="1029"/>
      <c r="J1123" s="5"/>
      <c r="K1123" s="5"/>
      <c r="L1123" s="5"/>
      <c r="M1123" s="5"/>
      <c r="N1123" s="328"/>
      <c r="O1123" s="328"/>
      <c r="P1123" s="328"/>
      <c r="Q1123" s="1056"/>
      <c r="R1123" s="448"/>
      <c r="S1123" s="61"/>
      <c r="T1123" s="448"/>
      <c r="U1123" s="61"/>
      <c r="V1123" s="448"/>
      <c r="W1123" s="448"/>
      <c r="X1123" s="448"/>
      <c r="Y1123" s="1029" t="s">
        <v>230</v>
      </c>
      <c r="Z1123" s="1029" t="s">
        <v>230</v>
      </c>
      <c r="AA1123" s="1" t="s">
        <v>230</v>
      </c>
      <c r="AB1123" s="1029" t="s">
        <v>230</v>
      </c>
      <c r="AC1123" s="1029" t="s">
        <v>230</v>
      </c>
      <c r="AD1123" s="1029" t="s">
        <v>230</v>
      </c>
      <c r="AE1123" s="5" t="s">
        <v>2063</v>
      </c>
      <c r="AF1123" s="2647" t="s">
        <v>2065</v>
      </c>
      <c r="AG1123" s="39">
        <v>1047796261512</v>
      </c>
      <c r="AH1123" s="1029" t="s">
        <v>17046</v>
      </c>
      <c r="AI1123" s="61">
        <v>0.87</v>
      </c>
      <c r="AJ1123" s="1056">
        <v>30</v>
      </c>
      <c r="AK1123" s="40">
        <f t="shared" si="115"/>
        <v>7.1506849315068496E-2</v>
      </c>
      <c r="AL1123" s="40">
        <v>0</v>
      </c>
      <c r="AM1123" s="41">
        <f t="shared" si="116"/>
        <v>7.1506849315068496E-2</v>
      </c>
      <c r="AN1123" s="40"/>
      <c r="AO1123" s="40"/>
      <c r="AP1123" s="40"/>
      <c r="AQ1123" s="1644"/>
      <c r="AR1123" s="1034"/>
      <c r="AS1123" s="45"/>
      <c r="AT1123" s="1029"/>
      <c r="AU1123" s="5"/>
      <c r="AV1123" s="46"/>
      <c r="AW1123" s="1029"/>
      <c r="AX1123" s="46"/>
      <c r="AY1123" s="2391"/>
    </row>
    <row r="1124" spans="1:52" s="8" customFormat="1" ht="15.95" customHeight="1" x14ac:dyDescent="0.25">
      <c r="A1124" s="93"/>
      <c r="B1124" s="88"/>
      <c r="C1124" s="993"/>
      <c r="D1124" s="88"/>
      <c r="E1124" s="103"/>
      <c r="F1124" s="103"/>
      <c r="G1124" s="88"/>
      <c r="H1124" s="103"/>
      <c r="I1124" s="88"/>
      <c r="J1124" s="103"/>
      <c r="K1124" s="103"/>
      <c r="L1124" s="103"/>
      <c r="M1124" s="103"/>
      <c r="N1124" s="330"/>
      <c r="O1124" s="330"/>
      <c r="P1124" s="330"/>
      <c r="Q1124" s="106"/>
      <c r="R1124" s="94"/>
      <c r="S1124" s="104"/>
      <c r="T1124" s="94"/>
      <c r="U1124" s="104"/>
      <c r="V1124" s="94"/>
      <c r="W1124" s="94"/>
      <c r="X1124" s="94"/>
      <c r="Y1124" s="88" t="s">
        <v>230</v>
      </c>
      <c r="Z1124" s="88" t="s">
        <v>230</v>
      </c>
      <c r="AA1124" s="90" t="s">
        <v>230</v>
      </c>
      <c r="AB1124" s="88" t="s">
        <v>230</v>
      </c>
      <c r="AC1124" s="88" t="s">
        <v>230</v>
      </c>
      <c r="AD1124" s="88" t="s">
        <v>230</v>
      </c>
      <c r="AE1124" s="103" t="s">
        <v>2066</v>
      </c>
      <c r="AF1124" s="103" t="s">
        <v>2067</v>
      </c>
      <c r="AG1124" s="95">
        <v>1035005902898</v>
      </c>
      <c r="AH1124" s="90" t="s">
        <v>2068</v>
      </c>
      <c r="AI1124" s="104">
        <v>0.87</v>
      </c>
      <c r="AJ1124" s="106">
        <v>30</v>
      </c>
      <c r="AK1124" s="40">
        <f t="shared" si="115"/>
        <v>7.1506849315068496E-2</v>
      </c>
      <c r="AL1124" s="98">
        <v>0</v>
      </c>
      <c r="AM1124" s="41">
        <f t="shared" si="116"/>
        <v>7.1506849315068496E-2</v>
      </c>
      <c r="AN1124" s="98"/>
      <c r="AO1124" s="98"/>
      <c r="AP1124" s="98"/>
      <c r="AQ1124" s="368"/>
      <c r="AR1124" s="47"/>
      <c r="AS1124" s="48"/>
      <c r="AT1124" s="88"/>
      <c r="AU1124" s="103"/>
      <c r="AV1124" s="52"/>
      <c r="AW1124" s="88"/>
      <c r="AX1124" s="46"/>
      <c r="AY1124" s="2391"/>
    </row>
    <row r="1125" spans="1:52" s="1099" customFormat="1" ht="15.95" customHeight="1" x14ac:dyDescent="0.25">
      <c r="A1125" s="781"/>
      <c r="B1125" s="782"/>
      <c r="C1125" s="1314"/>
      <c r="D1125" s="782"/>
      <c r="E1125" s="1015"/>
      <c r="F1125" s="1015"/>
      <c r="G1125" s="782"/>
      <c r="H1125" s="1015"/>
      <c r="I1125" s="782"/>
      <c r="J1125" s="1015"/>
      <c r="K1125" s="1015"/>
      <c r="L1125" s="1015"/>
      <c r="M1125" s="1015"/>
      <c r="N1125" s="1315"/>
      <c r="O1125" s="1315"/>
      <c r="P1125" s="1315"/>
      <c r="Q1125" s="1316"/>
      <c r="R1125" s="783"/>
      <c r="S1125" s="1195"/>
      <c r="T1125" s="783"/>
      <c r="U1125" s="1195"/>
      <c r="V1125" s="783"/>
      <c r="W1125" s="783"/>
      <c r="X1125" s="783"/>
      <c r="Y1125" s="782"/>
      <c r="Z1125" s="782"/>
      <c r="AA1125" s="784"/>
      <c r="AB1125" s="782"/>
      <c r="AC1125" s="782" t="s">
        <v>20596</v>
      </c>
      <c r="AD1125" s="1339" t="s">
        <v>20597</v>
      </c>
      <c r="AE1125" s="1015" t="s">
        <v>20598</v>
      </c>
      <c r="AF1125" s="1015" t="s">
        <v>20599</v>
      </c>
      <c r="AG1125" s="1793" t="s">
        <v>20600</v>
      </c>
      <c r="AH1125" s="784" t="s">
        <v>1070</v>
      </c>
      <c r="AI1125" s="1195">
        <v>0.87</v>
      </c>
      <c r="AJ1125" s="1316">
        <v>9</v>
      </c>
      <c r="AK1125" s="430">
        <f t="shared" si="115"/>
        <v>2.1452054794520548E-2</v>
      </c>
      <c r="AL1125" s="430">
        <v>0</v>
      </c>
      <c r="AM1125" s="1111">
        <f t="shared" si="116"/>
        <v>2.1452054794520548E-2</v>
      </c>
      <c r="AN1125" s="430"/>
      <c r="AO1125" s="430"/>
      <c r="AP1125" s="430"/>
      <c r="AQ1125" s="830"/>
      <c r="AR1125" s="484"/>
      <c r="AS1125" s="786"/>
      <c r="AT1125" s="782"/>
      <c r="AU1125" s="1015"/>
      <c r="AV1125" s="787"/>
      <c r="AW1125" s="782"/>
      <c r="AX1125" s="2460" t="s">
        <v>20601</v>
      </c>
      <c r="AY1125" s="2401"/>
    </row>
    <row r="1126" spans="1:52" s="55" customFormat="1" ht="15.95" customHeight="1" x14ac:dyDescent="0.25">
      <c r="A1126" s="182">
        <v>171</v>
      </c>
      <c r="B1126" s="170" t="s">
        <v>55</v>
      </c>
      <c r="C1126" s="989" t="s">
        <v>59</v>
      </c>
      <c r="D1126" s="166" t="s">
        <v>2069</v>
      </c>
      <c r="E1126" s="198" t="s">
        <v>2070</v>
      </c>
      <c r="F1126" s="198" t="s">
        <v>2071</v>
      </c>
      <c r="G1126" s="166"/>
      <c r="H1126" s="166" t="s">
        <v>219</v>
      </c>
      <c r="I1126" s="166" t="s">
        <v>220</v>
      </c>
      <c r="J1126" s="166" t="s">
        <v>221</v>
      </c>
      <c r="K1126" s="198" t="s">
        <v>222</v>
      </c>
      <c r="L1126" s="198" t="s">
        <v>221</v>
      </c>
      <c r="M1126" s="198" t="s">
        <v>879</v>
      </c>
      <c r="N1126" s="199">
        <v>4</v>
      </c>
      <c r="O1126" s="199">
        <v>2</v>
      </c>
      <c r="P1126" s="199">
        <v>8</v>
      </c>
      <c r="Q1126" s="1012">
        <v>4</v>
      </c>
      <c r="R1126" s="184"/>
      <c r="S1126" s="223">
        <v>1</v>
      </c>
      <c r="T1126" s="183"/>
      <c r="U1126" s="223">
        <v>0</v>
      </c>
      <c r="V1126" s="183"/>
      <c r="W1126" s="183"/>
      <c r="X1126" s="183">
        <v>1</v>
      </c>
      <c r="Y1126" s="166" t="s">
        <v>62</v>
      </c>
      <c r="Z1126" s="170" t="s">
        <v>224</v>
      </c>
      <c r="AA1126" s="197" t="s">
        <v>225</v>
      </c>
      <c r="AB1126" s="166" t="s">
        <v>1789</v>
      </c>
      <c r="AC1126" s="166" t="s">
        <v>1790</v>
      </c>
      <c r="AD1126" s="673" t="s">
        <v>1791</v>
      </c>
      <c r="AE1126" s="198" t="s">
        <v>1806</v>
      </c>
      <c r="AF1126" s="166" t="s">
        <v>238</v>
      </c>
      <c r="AG1126" s="165" t="s">
        <v>230</v>
      </c>
      <c r="AH1126" s="203" t="s">
        <v>59</v>
      </c>
      <c r="AI1126" s="167">
        <v>0.114</v>
      </c>
      <c r="AJ1126" s="221">
        <v>224.8</v>
      </c>
      <c r="AK1126" s="167">
        <v>5.3582465753424659E-2</v>
      </c>
      <c r="AL1126" s="167">
        <v>1.6629041095890411E-2</v>
      </c>
      <c r="AM1126" s="187">
        <f>AK1126+AL1126</f>
        <v>7.021150684931507E-2</v>
      </c>
      <c r="AN1126" s="167">
        <f>SUM(AK1126:AK1133)</f>
        <v>1.6283865479452053</v>
      </c>
      <c r="AO1126" s="167">
        <f>SUM(AL1126:AL1133)</f>
        <v>0.49007367123287671</v>
      </c>
      <c r="AP1126" s="167">
        <f>SUM(AM1126:AM1133)</f>
        <v>2.1184602191780821</v>
      </c>
      <c r="AQ1126" s="167">
        <f>AP1126*30</f>
        <v>63.553806575342463</v>
      </c>
      <c r="AR1126" s="193" t="s">
        <v>231</v>
      </c>
      <c r="AS1126" s="194" t="s">
        <v>431</v>
      </c>
      <c r="AT1126" s="166" t="s">
        <v>232</v>
      </c>
      <c r="AU1126" s="198" t="s">
        <v>59</v>
      </c>
      <c r="AV1126" s="679" t="s">
        <v>2072</v>
      </c>
      <c r="AW1126" s="166" t="s">
        <v>234</v>
      </c>
      <c r="AX1126" s="46"/>
      <c r="AY1126" s="2391"/>
    </row>
    <row r="1127" spans="1:52" s="8" customFormat="1" ht="15.95" customHeight="1" x14ac:dyDescent="0.25">
      <c r="A1127" s="112"/>
      <c r="B1127" s="113"/>
      <c r="C1127" s="992"/>
      <c r="D1127" s="113"/>
      <c r="E1127" s="130"/>
      <c r="F1127" s="130"/>
      <c r="G1127" s="113"/>
      <c r="H1127" s="130"/>
      <c r="I1127" s="113"/>
      <c r="J1127" s="130"/>
      <c r="K1127" s="130"/>
      <c r="L1127" s="130"/>
      <c r="M1127" s="130"/>
      <c r="N1127" s="329"/>
      <c r="O1127" s="329"/>
      <c r="P1127" s="329"/>
      <c r="Q1127" s="1071"/>
      <c r="R1127" s="114"/>
      <c r="S1127" s="131"/>
      <c r="T1127" s="114"/>
      <c r="U1127" s="131"/>
      <c r="V1127" s="114"/>
      <c r="W1127" s="114"/>
      <c r="X1127" s="114"/>
      <c r="Y1127" s="113" t="s">
        <v>230</v>
      </c>
      <c r="Z1127" s="113" t="s">
        <v>230</v>
      </c>
      <c r="AA1127" s="132" t="s">
        <v>230</v>
      </c>
      <c r="AB1127" s="113" t="s">
        <v>230</v>
      </c>
      <c r="AC1127" s="113" t="s">
        <v>230</v>
      </c>
      <c r="AD1127" s="113" t="s">
        <v>230</v>
      </c>
      <c r="AE1127" s="130" t="s">
        <v>1806</v>
      </c>
      <c r="AF1127" s="113" t="s">
        <v>2073</v>
      </c>
      <c r="AG1127" s="115" t="s">
        <v>230</v>
      </c>
      <c r="AH1127" s="132" t="s">
        <v>59</v>
      </c>
      <c r="AI1127" s="116">
        <v>0.114</v>
      </c>
      <c r="AJ1127" s="137">
        <v>628.29999999999995</v>
      </c>
      <c r="AK1127" s="116">
        <v>0.14975917808219177</v>
      </c>
      <c r="AL1127" s="116">
        <v>4.6476986301369858E-2</v>
      </c>
      <c r="AM1127" s="119">
        <v>0.19623616438356162</v>
      </c>
      <c r="AN1127" s="116"/>
      <c r="AO1127" s="116"/>
      <c r="AP1127" s="116"/>
      <c r="AQ1127" s="367"/>
      <c r="AR1127" s="42"/>
      <c r="AS1127" s="43"/>
      <c r="AT1127" s="113"/>
      <c r="AU1127" s="130"/>
      <c r="AV1127" s="44"/>
      <c r="AW1127" s="113"/>
      <c r="AX1127" s="44"/>
      <c r="AY1127" s="2391"/>
    </row>
    <row r="1128" spans="1:52" s="8" customFormat="1" ht="15.95" customHeight="1" x14ac:dyDescent="0.25">
      <c r="A1128" s="36"/>
      <c r="B1128" s="1029"/>
      <c r="C1128" s="990"/>
      <c r="D1128" s="1029"/>
      <c r="E1128" s="5"/>
      <c r="F1128" s="5"/>
      <c r="G1128" s="1029"/>
      <c r="H1128" s="5"/>
      <c r="I1128" s="1029"/>
      <c r="J1128" s="5"/>
      <c r="K1128" s="5"/>
      <c r="L1128" s="5"/>
      <c r="M1128" s="5"/>
      <c r="N1128" s="328"/>
      <c r="O1128" s="328"/>
      <c r="P1128" s="328"/>
      <c r="Q1128" s="1056"/>
      <c r="R1128" s="448"/>
      <c r="S1128" s="61"/>
      <c r="T1128" s="448"/>
      <c r="U1128" s="61"/>
      <c r="V1128" s="448"/>
      <c r="W1128" s="448"/>
      <c r="X1128" s="448"/>
      <c r="Y1128" s="1029" t="s">
        <v>230</v>
      </c>
      <c r="Z1128" s="1029" t="s">
        <v>230</v>
      </c>
      <c r="AA1128" s="1" t="s">
        <v>230</v>
      </c>
      <c r="AB1128" s="1029" t="s">
        <v>230</v>
      </c>
      <c r="AC1128" s="1029" t="s">
        <v>230</v>
      </c>
      <c r="AD1128" s="1029" t="s">
        <v>230</v>
      </c>
      <c r="AE1128" s="5" t="s">
        <v>1806</v>
      </c>
      <c r="AF1128" s="1029" t="s">
        <v>988</v>
      </c>
      <c r="AG1128" s="39" t="s">
        <v>230</v>
      </c>
      <c r="AH1128" s="1" t="s">
        <v>59</v>
      </c>
      <c r="AI1128" s="40">
        <v>0.114</v>
      </c>
      <c r="AJ1128" s="57">
        <v>751.17</v>
      </c>
      <c r="AK1128" s="40">
        <v>0.17904599999999998</v>
      </c>
      <c r="AL1128" s="40">
        <v>5.5565999999999997E-2</v>
      </c>
      <c r="AM1128" s="41">
        <v>0.23461199999999999</v>
      </c>
      <c r="AN1128" s="40"/>
      <c r="AO1128" s="40"/>
      <c r="AP1128" s="40"/>
      <c r="AQ1128" s="1644"/>
      <c r="AR1128" s="1034"/>
      <c r="AS1128" s="45"/>
      <c r="AT1128" s="1029"/>
      <c r="AU1128" s="5"/>
      <c r="AV1128" s="46"/>
      <c r="AW1128" s="1029"/>
      <c r="AX1128" s="46"/>
      <c r="AY1128" s="2391"/>
    </row>
    <row r="1129" spans="1:52" s="8" customFormat="1" ht="15.95" customHeight="1" x14ac:dyDescent="0.25">
      <c r="A1129" s="36"/>
      <c r="B1129" s="1029"/>
      <c r="C1129" s="990"/>
      <c r="D1129" s="1029"/>
      <c r="E1129" s="5"/>
      <c r="F1129" s="5"/>
      <c r="G1129" s="1029"/>
      <c r="H1129" s="5"/>
      <c r="I1129" s="1029"/>
      <c r="J1129" s="5"/>
      <c r="K1129" s="5"/>
      <c r="L1129" s="5"/>
      <c r="M1129" s="5"/>
      <c r="N1129" s="328"/>
      <c r="O1129" s="328"/>
      <c r="P1129" s="328"/>
      <c r="Q1129" s="1056"/>
      <c r="R1129" s="448"/>
      <c r="S1129" s="61"/>
      <c r="T1129" s="448"/>
      <c r="U1129" s="61"/>
      <c r="V1129" s="448"/>
      <c r="W1129" s="448"/>
      <c r="X1129" s="448"/>
      <c r="Y1129" s="1029" t="s">
        <v>230</v>
      </c>
      <c r="Z1129" s="1029" t="s">
        <v>230</v>
      </c>
      <c r="AA1129" s="1" t="s">
        <v>230</v>
      </c>
      <c r="AB1129" s="1029" t="s">
        <v>230</v>
      </c>
      <c r="AC1129" s="1029" t="s">
        <v>230</v>
      </c>
      <c r="AD1129" s="1029" t="s">
        <v>230</v>
      </c>
      <c r="AE1129" s="5" t="s">
        <v>1806</v>
      </c>
      <c r="AF1129" s="1029" t="s">
        <v>1893</v>
      </c>
      <c r="AG1129" s="39" t="s">
        <v>230</v>
      </c>
      <c r="AH1129" s="1" t="s">
        <v>59</v>
      </c>
      <c r="AI1129" s="40">
        <v>0.114</v>
      </c>
      <c r="AJ1129" s="57">
        <v>2018.3</v>
      </c>
      <c r="AK1129" s="40">
        <v>0.48107424657534242</v>
      </c>
      <c r="AL1129" s="40">
        <v>0.14929890410958904</v>
      </c>
      <c r="AM1129" s="41">
        <v>0.63037315068493149</v>
      </c>
      <c r="AN1129" s="40"/>
      <c r="AO1129" s="40"/>
      <c r="AP1129" s="40"/>
      <c r="AQ1129" s="1644"/>
      <c r="AR1129" s="1034"/>
      <c r="AS1129" s="45"/>
      <c r="AT1129" s="1029"/>
      <c r="AU1129" s="5"/>
      <c r="AV1129" s="46"/>
      <c r="AW1129" s="1029"/>
      <c r="AX1129" s="46"/>
      <c r="AY1129" s="2391"/>
    </row>
    <row r="1130" spans="1:52" s="8" customFormat="1" ht="15.95" customHeight="1" x14ac:dyDescent="0.25">
      <c r="A1130" s="36"/>
      <c r="B1130" s="1029"/>
      <c r="C1130" s="990"/>
      <c r="D1130" s="1029"/>
      <c r="E1130" s="5"/>
      <c r="F1130" s="5"/>
      <c r="G1130" s="1029"/>
      <c r="H1130" s="5"/>
      <c r="I1130" s="1029"/>
      <c r="J1130" s="5"/>
      <c r="K1130" s="5"/>
      <c r="L1130" s="5"/>
      <c r="M1130" s="5"/>
      <c r="N1130" s="328"/>
      <c r="O1130" s="328"/>
      <c r="P1130" s="328"/>
      <c r="Q1130" s="1056"/>
      <c r="R1130" s="448"/>
      <c r="S1130" s="61"/>
      <c r="T1130" s="448"/>
      <c r="U1130" s="61"/>
      <c r="V1130" s="448"/>
      <c r="W1130" s="448"/>
      <c r="X1130" s="448"/>
      <c r="Y1130" s="1029" t="s">
        <v>230</v>
      </c>
      <c r="Z1130" s="1029" t="s">
        <v>230</v>
      </c>
      <c r="AA1130" s="1" t="s">
        <v>230</v>
      </c>
      <c r="AB1130" s="1029" t="s">
        <v>230</v>
      </c>
      <c r="AC1130" s="1029" t="s">
        <v>230</v>
      </c>
      <c r="AD1130" s="1029" t="s">
        <v>230</v>
      </c>
      <c r="AE1130" s="5" t="s">
        <v>1806</v>
      </c>
      <c r="AF1130" s="1029" t="s">
        <v>1894</v>
      </c>
      <c r="AG1130" s="39" t="s">
        <v>230</v>
      </c>
      <c r="AH1130" s="1" t="s">
        <v>59</v>
      </c>
      <c r="AI1130" s="40">
        <v>0.114</v>
      </c>
      <c r="AJ1130" s="57">
        <v>2014</v>
      </c>
      <c r="AK1130" s="40">
        <v>0.48004931506849313</v>
      </c>
      <c r="AL1130" s="40">
        <v>0.14898082191780823</v>
      </c>
      <c r="AM1130" s="41">
        <v>0.62903013698630139</v>
      </c>
      <c r="AN1130" s="40"/>
      <c r="AO1130" s="40"/>
      <c r="AP1130" s="40"/>
      <c r="AQ1130" s="1644"/>
      <c r="AR1130" s="1034"/>
      <c r="AS1130" s="45"/>
      <c r="AT1130" s="1029"/>
      <c r="AU1130" s="5"/>
      <c r="AV1130" s="46"/>
      <c r="AW1130" s="1029"/>
      <c r="AX1130" s="46"/>
      <c r="AY1130" s="2391"/>
    </row>
    <row r="1131" spans="1:52" s="8" customFormat="1" ht="15.95" customHeight="1" x14ac:dyDescent="0.25">
      <c r="A1131" s="36"/>
      <c r="B1131" s="1029"/>
      <c r="C1131" s="990"/>
      <c r="D1131" s="1029"/>
      <c r="E1131" s="5"/>
      <c r="F1131" s="5"/>
      <c r="G1131" s="1029"/>
      <c r="H1131" s="5"/>
      <c r="I1131" s="1029"/>
      <c r="J1131" s="5"/>
      <c r="K1131" s="5"/>
      <c r="L1131" s="5"/>
      <c r="M1131" s="5"/>
      <c r="N1131" s="328"/>
      <c r="O1131" s="328"/>
      <c r="P1131" s="328"/>
      <c r="Q1131" s="1056"/>
      <c r="R1131" s="448"/>
      <c r="S1131" s="61"/>
      <c r="T1131" s="448"/>
      <c r="U1131" s="61"/>
      <c r="V1131" s="448"/>
      <c r="W1131" s="448"/>
      <c r="X1131" s="448"/>
      <c r="Y1131" s="1029" t="s">
        <v>230</v>
      </c>
      <c r="Z1131" s="1029" t="s">
        <v>230</v>
      </c>
      <c r="AA1131" s="1" t="s">
        <v>230</v>
      </c>
      <c r="AB1131" s="1029" t="s">
        <v>230</v>
      </c>
      <c r="AC1131" s="1029" t="s">
        <v>230</v>
      </c>
      <c r="AD1131" s="1029" t="s">
        <v>230</v>
      </c>
      <c r="AE1131" s="5" t="s">
        <v>1806</v>
      </c>
      <c r="AF1131" s="1029" t="s">
        <v>336</v>
      </c>
      <c r="AG1131" s="39" t="s">
        <v>230</v>
      </c>
      <c r="AH1131" s="1" t="s">
        <v>59</v>
      </c>
      <c r="AI1131" s="40">
        <v>0.114</v>
      </c>
      <c r="AJ1131" s="57">
        <v>988.5</v>
      </c>
      <c r="AK1131" s="40">
        <v>0.23561506849315067</v>
      </c>
      <c r="AL1131" s="40">
        <v>7.3121917808219181E-2</v>
      </c>
      <c r="AM1131" s="41">
        <v>0.30873698630136986</v>
      </c>
      <c r="AN1131" s="40"/>
      <c r="AO1131" s="40"/>
      <c r="AP1131" s="40"/>
      <c r="AQ1131" s="1644"/>
      <c r="AR1131" s="1034"/>
      <c r="AS1131" s="45"/>
      <c r="AT1131" s="1029"/>
      <c r="AU1131" s="5"/>
      <c r="AV1131" s="46"/>
      <c r="AW1131" s="1029"/>
      <c r="AX1131" s="46"/>
      <c r="AY1131" s="2391"/>
    </row>
    <row r="1132" spans="1:52" s="1099" customFormat="1" ht="15.95" customHeight="1" x14ac:dyDescent="0.25">
      <c r="A1132" s="781"/>
      <c r="B1132" s="782"/>
      <c r="C1132" s="1314"/>
      <c r="D1132" s="782"/>
      <c r="E1132" s="1015"/>
      <c r="F1132" s="1015"/>
      <c r="G1132" s="782"/>
      <c r="H1132" s="1015"/>
      <c r="I1132" s="782"/>
      <c r="J1132" s="1015"/>
      <c r="K1132" s="1015"/>
      <c r="L1132" s="1015"/>
      <c r="M1132" s="1015"/>
      <c r="N1132" s="1315"/>
      <c r="O1132" s="1315"/>
      <c r="P1132" s="1315"/>
      <c r="Q1132" s="1316"/>
      <c r="R1132" s="783"/>
      <c r="S1132" s="1195"/>
      <c r="T1132" s="783"/>
      <c r="U1132" s="1195"/>
      <c r="V1132" s="783"/>
      <c r="W1132" s="783"/>
      <c r="X1132" s="783"/>
      <c r="Y1132" s="782" t="s">
        <v>230</v>
      </c>
      <c r="Z1132" s="782" t="s">
        <v>230</v>
      </c>
      <c r="AA1132" s="784" t="s">
        <v>230</v>
      </c>
      <c r="AB1132" s="782" t="s">
        <v>230</v>
      </c>
      <c r="AC1132" s="1494" t="s">
        <v>21268</v>
      </c>
      <c r="AD1132" s="1146" t="s">
        <v>21269</v>
      </c>
      <c r="AE1132" s="782" t="s">
        <v>2074</v>
      </c>
      <c r="AF1132" s="1015" t="s">
        <v>21290</v>
      </c>
      <c r="AG1132" s="377" t="s">
        <v>21273</v>
      </c>
      <c r="AH1132" s="754" t="s">
        <v>17021</v>
      </c>
      <c r="AI1132" s="379">
        <v>0.87</v>
      </c>
      <c r="AJ1132" s="785">
        <v>4</v>
      </c>
      <c r="AK1132" s="378">
        <f>AJ1132*AI1132/365</f>
        <v>9.5342465753424661E-3</v>
      </c>
      <c r="AL1132" s="430">
        <v>0</v>
      </c>
      <c r="AM1132" s="380">
        <f>SUBTOTAL(9,AK1132:AL1132)</f>
        <v>9.5342465753424661E-3</v>
      </c>
      <c r="AN1132" s="430"/>
      <c r="AO1132" s="430"/>
      <c r="AP1132" s="430"/>
      <c r="AQ1132" s="830"/>
      <c r="AR1132" s="484"/>
      <c r="AS1132" s="786"/>
      <c r="AT1132" s="782"/>
      <c r="AU1132" s="1015"/>
      <c r="AV1132" s="787"/>
      <c r="AW1132" s="782"/>
      <c r="AX1132" s="2460" t="s">
        <v>21283</v>
      </c>
      <c r="AY1132" s="2401"/>
    </row>
    <row r="1133" spans="1:52" s="1099" customFormat="1" ht="15.95" customHeight="1" x14ac:dyDescent="0.25">
      <c r="A1133" s="781"/>
      <c r="B1133" s="782"/>
      <c r="C1133" s="1314"/>
      <c r="D1133" s="782"/>
      <c r="E1133" s="1015"/>
      <c r="F1133" s="1015"/>
      <c r="G1133" s="782"/>
      <c r="H1133" s="1015"/>
      <c r="I1133" s="782"/>
      <c r="J1133" s="1015"/>
      <c r="K1133" s="1015"/>
      <c r="L1133" s="1015"/>
      <c r="M1133" s="1015"/>
      <c r="N1133" s="1315"/>
      <c r="O1133" s="1315"/>
      <c r="P1133" s="1315"/>
      <c r="Q1133" s="1316"/>
      <c r="R1133" s="783"/>
      <c r="S1133" s="1195"/>
      <c r="T1133" s="783"/>
      <c r="U1133" s="1195"/>
      <c r="V1133" s="783"/>
      <c r="W1133" s="783"/>
      <c r="X1133" s="783"/>
      <c r="Y1133" s="782"/>
      <c r="Z1133" s="782"/>
      <c r="AA1133" s="784"/>
      <c r="AB1133" s="782"/>
      <c r="AC1133" s="782" t="s">
        <v>24943</v>
      </c>
      <c r="AD1133" s="1317" t="s">
        <v>24944</v>
      </c>
      <c r="AE1133" s="782" t="s">
        <v>24945</v>
      </c>
      <c r="AF1133" s="1015" t="s">
        <v>24946</v>
      </c>
      <c r="AG1133" s="2126" t="s">
        <v>22900</v>
      </c>
      <c r="AH1133" s="784" t="s">
        <v>24947</v>
      </c>
      <c r="AI1133" s="2122">
        <v>0.28999999999999998</v>
      </c>
      <c r="AJ1133" s="785">
        <v>50</v>
      </c>
      <c r="AK1133" s="430">
        <f>AJ1133*AI1133/365</f>
        <v>3.972602739726027E-2</v>
      </c>
      <c r="AL1133" s="430">
        <v>0</v>
      </c>
      <c r="AM1133" s="1111">
        <f>SUM(AK1133:AL1133)</f>
        <v>3.972602739726027E-2</v>
      </c>
      <c r="AN1133" s="430"/>
      <c r="AO1133" s="430"/>
      <c r="AP1133" s="430"/>
      <c r="AQ1133" s="830"/>
      <c r="AR1133" s="484"/>
      <c r="AS1133" s="786"/>
      <c r="AT1133" s="782"/>
      <c r="AU1133" s="1015"/>
      <c r="AV1133" s="787"/>
      <c r="AW1133" s="782"/>
      <c r="AX1133" s="2459" t="s">
        <v>24948</v>
      </c>
      <c r="AY1133" s="2401"/>
    </row>
    <row r="1134" spans="1:52" s="55" customFormat="1" ht="15.95" customHeight="1" x14ac:dyDescent="0.2">
      <c r="A1134" s="709">
        <v>172</v>
      </c>
      <c r="B1134" s="434" t="s">
        <v>55</v>
      </c>
      <c r="C1134" s="998" t="s">
        <v>59</v>
      </c>
      <c r="D1134" s="434" t="s">
        <v>17</v>
      </c>
      <c r="E1134" s="439" t="s">
        <v>2076</v>
      </c>
      <c r="F1134" s="439" t="s">
        <v>2077</v>
      </c>
      <c r="G1134" s="434"/>
      <c r="H1134" s="434" t="s">
        <v>317</v>
      </c>
      <c r="I1134" s="434" t="s">
        <v>1413</v>
      </c>
      <c r="J1134" s="434" t="s">
        <v>221</v>
      </c>
      <c r="K1134" s="439" t="s">
        <v>222</v>
      </c>
      <c r="L1134" s="439" t="s">
        <v>221</v>
      </c>
      <c r="M1134" s="439" t="s">
        <v>879</v>
      </c>
      <c r="N1134" s="710">
        <v>1.5</v>
      </c>
      <c r="O1134" s="710">
        <v>1</v>
      </c>
      <c r="P1134" s="710">
        <f>O1134*N1134</f>
        <v>1.5</v>
      </c>
      <c r="Q1134" s="711">
        <v>1</v>
      </c>
      <c r="R1134" s="788"/>
      <c r="S1134" s="436">
        <v>0</v>
      </c>
      <c r="T1134" s="712"/>
      <c r="U1134" s="436">
        <v>0</v>
      </c>
      <c r="V1134" s="712"/>
      <c r="W1134" s="712">
        <v>1</v>
      </c>
      <c r="X1134" s="712"/>
      <c r="Y1134" s="1368" t="s">
        <v>16652</v>
      </c>
      <c r="Z1134" s="434" t="s">
        <v>230</v>
      </c>
      <c r="AA1134" s="437" t="s">
        <v>230</v>
      </c>
      <c r="AB1134" s="434" t="s">
        <v>230</v>
      </c>
      <c r="AC1134" s="434" t="s">
        <v>230</v>
      </c>
      <c r="AD1134" s="1368" t="s">
        <v>230</v>
      </c>
      <c r="AE1134" s="439" t="s">
        <v>1806</v>
      </c>
      <c r="AF1134" s="434" t="s">
        <v>286</v>
      </c>
      <c r="AG1134" s="438" t="s">
        <v>230</v>
      </c>
      <c r="AH1134" s="437" t="s">
        <v>59</v>
      </c>
      <c r="AI1134" s="511">
        <v>0.114</v>
      </c>
      <c r="AJ1134" s="1976">
        <v>1345.03</v>
      </c>
      <c r="AK1134" s="511">
        <v>0.32059619178082188</v>
      </c>
      <c r="AL1134" s="511">
        <v>9.9495369863013702E-2</v>
      </c>
      <c r="AM1134" s="514">
        <f>AK1134+AL1134</f>
        <v>0.4200915616438356</v>
      </c>
      <c r="AN1134" s="511">
        <f>AK1134</f>
        <v>0.32059619178082188</v>
      </c>
      <c r="AO1134" s="511">
        <f>AL1134</f>
        <v>9.9495369863013702E-2</v>
      </c>
      <c r="AP1134" s="511">
        <f>AN1134+AO1134</f>
        <v>0.4200915616438356</v>
      </c>
      <c r="AQ1134" s="511">
        <f>AP1134*30</f>
        <v>12.602746849315068</v>
      </c>
      <c r="AR1134" s="432" t="s">
        <v>231</v>
      </c>
      <c r="AS1134" s="433" t="s">
        <v>431</v>
      </c>
      <c r="AT1134" s="434" t="s">
        <v>232</v>
      </c>
      <c r="AU1134" s="439" t="s">
        <v>59</v>
      </c>
      <c r="AV1134" s="943" t="s">
        <v>2078</v>
      </c>
      <c r="AW1134" s="434" t="s">
        <v>18131</v>
      </c>
      <c r="AX1134" s="2080" t="s">
        <v>23851</v>
      </c>
      <c r="AY1134" s="2391"/>
    </row>
    <row r="1135" spans="1:52" s="1395" customFormat="1" ht="15.95" customHeight="1" x14ac:dyDescent="0.2">
      <c r="A1135" s="353">
        <v>173</v>
      </c>
      <c r="B1135" s="366" t="s">
        <v>55</v>
      </c>
      <c r="C1135" s="991" t="s">
        <v>59</v>
      </c>
      <c r="D1135" s="354" t="s">
        <v>18</v>
      </c>
      <c r="E1135" s="272" t="s">
        <v>2079</v>
      </c>
      <c r="F1135" s="272" t="s">
        <v>2080</v>
      </c>
      <c r="G1135" s="354"/>
      <c r="H1135" s="354" t="s">
        <v>219</v>
      </c>
      <c r="I1135" s="354" t="s">
        <v>220</v>
      </c>
      <c r="J1135" s="354" t="s">
        <v>221</v>
      </c>
      <c r="K1135" s="272" t="s">
        <v>222</v>
      </c>
      <c r="L1135" s="272" t="s">
        <v>221</v>
      </c>
      <c r="M1135" s="272" t="s">
        <v>879</v>
      </c>
      <c r="N1135" s="440">
        <v>2</v>
      </c>
      <c r="O1135" s="440">
        <v>1.75</v>
      </c>
      <c r="P1135" s="440">
        <f>O1135*N1135</f>
        <v>3.5</v>
      </c>
      <c r="Q1135" s="1010">
        <v>2</v>
      </c>
      <c r="R1135" s="503"/>
      <c r="S1135" s="505">
        <v>1</v>
      </c>
      <c r="T1135" s="357"/>
      <c r="U1135" s="505">
        <v>0</v>
      </c>
      <c r="V1135" s="357"/>
      <c r="W1135" s="357"/>
      <c r="X1135" s="357">
        <v>1</v>
      </c>
      <c r="Y1135" s="354" t="s">
        <v>62</v>
      </c>
      <c r="Z1135" s="366" t="s">
        <v>224</v>
      </c>
      <c r="AA1135" s="762" t="s">
        <v>225</v>
      </c>
      <c r="AB1135" s="354" t="s">
        <v>1789</v>
      </c>
      <c r="AC1135" s="354" t="s">
        <v>1790</v>
      </c>
      <c r="AD1135" s="925" t="s">
        <v>1791</v>
      </c>
      <c r="AE1135" s="272" t="s">
        <v>2081</v>
      </c>
      <c r="AF1135" s="354" t="s">
        <v>351</v>
      </c>
      <c r="AG1135" s="358" t="s">
        <v>230</v>
      </c>
      <c r="AH1135" s="443" t="s">
        <v>59</v>
      </c>
      <c r="AI1135" s="359">
        <v>0.114</v>
      </c>
      <c r="AJ1135" s="459">
        <v>373</v>
      </c>
      <c r="AK1135" s="359">
        <v>8.8906849315068495E-2</v>
      </c>
      <c r="AL1135" s="359">
        <v>2.7591780821917808E-2</v>
      </c>
      <c r="AM1135" s="361">
        <f>AK1135+AL1135</f>
        <v>0.1164986301369863</v>
      </c>
      <c r="AN1135" s="359">
        <f>SUM(AK1135:AK1150)</f>
        <v>1.8587632876712328</v>
      </c>
      <c r="AO1135" s="359">
        <f>SUM(AL1135:AL1150)</f>
        <v>0.52430301369863019</v>
      </c>
      <c r="AP1135" s="359">
        <f>SUM(AM1135:AM1150)</f>
        <v>2.3830663013698627</v>
      </c>
      <c r="AQ1135" s="359">
        <f>AP1135*30</f>
        <v>71.491989041095877</v>
      </c>
      <c r="AR1135" s="362" t="s">
        <v>231</v>
      </c>
      <c r="AS1135" s="363" t="s">
        <v>431</v>
      </c>
      <c r="AT1135" s="354" t="s">
        <v>232</v>
      </c>
      <c r="AU1135" s="272" t="s">
        <v>59</v>
      </c>
      <c r="AV1135" s="923" t="s">
        <v>2082</v>
      </c>
      <c r="AW1135" s="354" t="s">
        <v>234</v>
      </c>
      <c r="AX1135" s="805" t="s">
        <v>16425</v>
      </c>
      <c r="AY1135" s="2401"/>
      <c r="AZ1135" s="778" t="s">
        <v>24726</v>
      </c>
    </row>
    <row r="1136" spans="1:52" s="8" customFormat="1" ht="15.95" customHeight="1" x14ac:dyDescent="0.25">
      <c r="A1136" s="112"/>
      <c r="B1136" s="113"/>
      <c r="C1136" s="992"/>
      <c r="D1136" s="113"/>
      <c r="E1136" s="130"/>
      <c r="F1136" s="130"/>
      <c r="G1136" s="113"/>
      <c r="H1136" s="130"/>
      <c r="I1136" s="113"/>
      <c r="J1136" s="130"/>
      <c r="K1136" s="130"/>
      <c r="L1136" s="130"/>
      <c r="M1136" s="130"/>
      <c r="N1136" s="329"/>
      <c r="O1136" s="329"/>
      <c r="P1136" s="329"/>
      <c r="Q1136" s="1071"/>
      <c r="R1136" s="114"/>
      <c r="S1136" s="131"/>
      <c r="T1136" s="114"/>
      <c r="U1136" s="131"/>
      <c r="V1136" s="114"/>
      <c r="W1136" s="114"/>
      <c r="X1136" s="114"/>
      <c r="Y1136" s="113" t="s">
        <v>230</v>
      </c>
      <c r="Z1136" s="113" t="s">
        <v>230</v>
      </c>
      <c r="AA1136" s="132" t="s">
        <v>230</v>
      </c>
      <c r="AB1136" s="113" t="s">
        <v>230</v>
      </c>
      <c r="AC1136" s="113" t="s">
        <v>230</v>
      </c>
      <c r="AD1136" s="113" t="s">
        <v>230</v>
      </c>
      <c r="AE1136" s="130" t="s">
        <v>2081</v>
      </c>
      <c r="AF1136" s="113" t="s">
        <v>353</v>
      </c>
      <c r="AG1136" s="115" t="s">
        <v>230</v>
      </c>
      <c r="AH1136" s="132" t="s">
        <v>59</v>
      </c>
      <c r="AI1136" s="116">
        <v>0.114</v>
      </c>
      <c r="AJ1136" s="137">
        <v>2046</v>
      </c>
      <c r="AK1136" s="116">
        <v>0.48767671232876708</v>
      </c>
      <c r="AL1136" s="116">
        <v>0.15134794520547945</v>
      </c>
      <c r="AM1136" s="119">
        <v>0.63902465753424653</v>
      </c>
      <c r="AN1136" s="116"/>
      <c r="AO1136" s="116"/>
      <c r="AP1136" s="116"/>
      <c r="AQ1136" s="367"/>
      <c r="AR1136" s="42"/>
      <c r="AS1136" s="43"/>
      <c r="AT1136" s="113"/>
      <c r="AU1136" s="130"/>
      <c r="AV1136" s="44"/>
      <c r="AW1136" s="113"/>
      <c r="AX1136" s="44"/>
      <c r="AY1136" s="2391"/>
    </row>
    <row r="1137" spans="1:52" s="8" customFormat="1" ht="15.95" customHeight="1" x14ac:dyDescent="0.25">
      <c r="A1137" s="36"/>
      <c r="B1137" s="1029"/>
      <c r="C1137" s="990"/>
      <c r="D1137" s="1029"/>
      <c r="E1137" s="5"/>
      <c r="F1137" s="5"/>
      <c r="G1137" s="1029"/>
      <c r="H1137" s="5"/>
      <c r="I1137" s="1029"/>
      <c r="J1137" s="5"/>
      <c r="K1137" s="5"/>
      <c r="L1137" s="5"/>
      <c r="M1137" s="5"/>
      <c r="N1137" s="328"/>
      <c r="O1137" s="328"/>
      <c r="P1137" s="328"/>
      <c r="Q1137" s="1056"/>
      <c r="R1137" s="448"/>
      <c r="S1137" s="61"/>
      <c r="T1137" s="448"/>
      <c r="U1137" s="61"/>
      <c r="V1137" s="448"/>
      <c r="W1137" s="448"/>
      <c r="X1137" s="448"/>
      <c r="Y1137" s="1029" t="s">
        <v>230</v>
      </c>
      <c r="Z1137" s="1029" t="s">
        <v>230</v>
      </c>
      <c r="AA1137" s="1" t="s">
        <v>230</v>
      </c>
      <c r="AB1137" s="1029" t="s">
        <v>230</v>
      </c>
      <c r="AC1137" s="1029" t="s">
        <v>230</v>
      </c>
      <c r="AD1137" s="1029" t="s">
        <v>230</v>
      </c>
      <c r="AE1137" s="5" t="s">
        <v>2081</v>
      </c>
      <c r="AF1137" s="1029" t="s">
        <v>488</v>
      </c>
      <c r="AG1137" s="39" t="s">
        <v>230</v>
      </c>
      <c r="AH1137" s="1" t="s">
        <v>59</v>
      </c>
      <c r="AI1137" s="40">
        <v>0.114</v>
      </c>
      <c r="AJ1137" s="57">
        <v>384.5</v>
      </c>
      <c r="AK1137" s="40">
        <v>9.1647945205479447E-2</v>
      </c>
      <c r="AL1137" s="40">
        <v>2.8442465753424656E-2</v>
      </c>
      <c r="AM1137" s="41">
        <v>0.1200904109589041</v>
      </c>
      <c r="AN1137" s="40"/>
      <c r="AO1137" s="40"/>
      <c r="AP1137" s="40"/>
      <c r="AQ1137" s="1644"/>
      <c r="AR1137" s="1034"/>
      <c r="AS1137" s="45"/>
      <c r="AT1137" s="1029"/>
      <c r="AU1137" s="5"/>
      <c r="AV1137" s="46"/>
      <c r="AW1137" s="1029"/>
      <c r="AX1137" s="46"/>
      <c r="AY1137" s="2391"/>
    </row>
    <row r="1138" spans="1:52" s="8" customFormat="1" ht="15.95" customHeight="1" x14ac:dyDescent="0.25">
      <c r="A1138" s="36"/>
      <c r="B1138" s="1029"/>
      <c r="C1138" s="990"/>
      <c r="D1138" s="1029"/>
      <c r="E1138" s="5"/>
      <c r="F1138" s="5"/>
      <c r="G1138" s="1029"/>
      <c r="H1138" s="5"/>
      <c r="I1138" s="1029"/>
      <c r="J1138" s="5"/>
      <c r="K1138" s="5"/>
      <c r="L1138" s="5"/>
      <c r="M1138" s="5"/>
      <c r="N1138" s="328"/>
      <c r="O1138" s="328"/>
      <c r="P1138" s="328"/>
      <c r="Q1138" s="1056"/>
      <c r="R1138" s="448"/>
      <c r="S1138" s="61"/>
      <c r="T1138" s="448"/>
      <c r="U1138" s="61"/>
      <c r="V1138" s="448"/>
      <c r="W1138" s="448"/>
      <c r="X1138" s="448"/>
      <c r="Y1138" s="1029" t="s">
        <v>230</v>
      </c>
      <c r="Z1138" s="1029" t="s">
        <v>230</v>
      </c>
      <c r="AA1138" s="1" t="s">
        <v>230</v>
      </c>
      <c r="AB1138" s="1029" t="s">
        <v>230</v>
      </c>
      <c r="AC1138" s="1029" t="s">
        <v>230</v>
      </c>
      <c r="AD1138" s="1029" t="s">
        <v>230</v>
      </c>
      <c r="AE1138" s="5" t="s">
        <v>2081</v>
      </c>
      <c r="AF1138" s="1029" t="s">
        <v>235</v>
      </c>
      <c r="AG1138" s="39" t="s">
        <v>230</v>
      </c>
      <c r="AH1138" s="1" t="s">
        <v>59</v>
      </c>
      <c r="AI1138" s="40">
        <v>0.114</v>
      </c>
      <c r="AJ1138" s="57">
        <v>363</v>
      </c>
      <c r="AK1138" s="40">
        <v>8.6523287671232879E-2</v>
      </c>
      <c r="AL1138" s="40">
        <v>2.6852054794520547E-2</v>
      </c>
      <c r="AM1138" s="41">
        <v>0.11337534246575343</v>
      </c>
      <c r="AN1138" s="40"/>
      <c r="AO1138" s="40"/>
      <c r="AP1138" s="40"/>
      <c r="AQ1138" s="1644"/>
      <c r="AR1138" s="1034"/>
      <c r="AS1138" s="45"/>
      <c r="AT1138" s="1029"/>
      <c r="AU1138" s="5"/>
      <c r="AV1138" s="46"/>
      <c r="AW1138" s="1029"/>
      <c r="AX1138" s="46"/>
      <c r="AY1138" s="2391"/>
    </row>
    <row r="1139" spans="1:52" s="8" customFormat="1" ht="15.95" customHeight="1" x14ac:dyDescent="0.25">
      <c r="A1139" s="36"/>
      <c r="B1139" s="1029"/>
      <c r="C1139" s="990"/>
      <c r="D1139" s="1029"/>
      <c r="E1139" s="5"/>
      <c r="F1139" s="5"/>
      <c r="G1139" s="1029"/>
      <c r="H1139" s="5"/>
      <c r="I1139" s="1029"/>
      <c r="J1139" s="5"/>
      <c r="K1139" s="5"/>
      <c r="L1139" s="5"/>
      <c r="M1139" s="5"/>
      <c r="N1139" s="328"/>
      <c r="O1139" s="328"/>
      <c r="P1139" s="328"/>
      <c r="Q1139" s="1056"/>
      <c r="R1139" s="448"/>
      <c r="S1139" s="61"/>
      <c r="T1139" s="448"/>
      <c r="U1139" s="61"/>
      <c r="V1139" s="448"/>
      <c r="W1139" s="448"/>
      <c r="X1139" s="448"/>
      <c r="Y1139" s="1029" t="s">
        <v>230</v>
      </c>
      <c r="Z1139" s="1029" t="s">
        <v>230</v>
      </c>
      <c r="AA1139" s="1" t="s">
        <v>230</v>
      </c>
      <c r="AB1139" s="1029" t="s">
        <v>230</v>
      </c>
      <c r="AC1139" s="1029" t="s">
        <v>230</v>
      </c>
      <c r="AD1139" s="1029" t="s">
        <v>230</v>
      </c>
      <c r="AE1139" s="5" t="s">
        <v>2081</v>
      </c>
      <c r="AF1139" s="1029" t="s">
        <v>236</v>
      </c>
      <c r="AG1139" s="39" t="s">
        <v>230</v>
      </c>
      <c r="AH1139" s="1" t="s">
        <v>59</v>
      </c>
      <c r="AI1139" s="40">
        <v>0.114</v>
      </c>
      <c r="AJ1139" s="57">
        <v>376</v>
      </c>
      <c r="AK1139" s="40">
        <v>8.9621917808219168E-2</v>
      </c>
      <c r="AL1139" s="40">
        <v>2.7813698630136986E-2</v>
      </c>
      <c r="AM1139" s="41">
        <v>0.11743561643835615</v>
      </c>
      <c r="AN1139" s="40"/>
      <c r="AO1139" s="40"/>
      <c r="AP1139" s="40"/>
      <c r="AQ1139" s="1644"/>
      <c r="AR1139" s="1034"/>
      <c r="AS1139" s="45"/>
      <c r="AT1139" s="1029"/>
      <c r="AU1139" s="5"/>
      <c r="AV1139" s="46"/>
      <c r="AW1139" s="1029"/>
      <c r="AX1139" s="46"/>
      <c r="AY1139" s="2391"/>
    </row>
    <row r="1140" spans="1:52" s="8" customFormat="1" ht="15.95" customHeight="1" x14ac:dyDescent="0.25">
      <c r="A1140" s="36"/>
      <c r="B1140" s="1029"/>
      <c r="C1140" s="990"/>
      <c r="D1140" s="1029"/>
      <c r="E1140" s="5"/>
      <c r="F1140" s="5"/>
      <c r="G1140" s="1029"/>
      <c r="H1140" s="5"/>
      <c r="I1140" s="1029"/>
      <c r="J1140" s="5"/>
      <c r="K1140" s="5"/>
      <c r="L1140" s="5"/>
      <c r="M1140" s="5"/>
      <c r="N1140" s="328"/>
      <c r="O1140" s="328"/>
      <c r="P1140" s="328"/>
      <c r="Q1140" s="1056"/>
      <c r="R1140" s="448"/>
      <c r="S1140" s="61"/>
      <c r="T1140" s="448"/>
      <c r="U1140" s="61"/>
      <c r="V1140" s="448"/>
      <c r="W1140" s="448"/>
      <c r="X1140" s="448"/>
      <c r="Y1140" s="1029" t="s">
        <v>230</v>
      </c>
      <c r="Z1140" s="1029" t="s">
        <v>230</v>
      </c>
      <c r="AA1140" s="1" t="s">
        <v>230</v>
      </c>
      <c r="AB1140" s="1029" t="s">
        <v>230</v>
      </c>
      <c r="AC1140" s="1029" t="s">
        <v>230</v>
      </c>
      <c r="AD1140" s="1029" t="s">
        <v>230</v>
      </c>
      <c r="AE1140" s="5" t="s">
        <v>2081</v>
      </c>
      <c r="AF1140" s="1029" t="s">
        <v>238</v>
      </c>
      <c r="AG1140" s="39" t="s">
        <v>230</v>
      </c>
      <c r="AH1140" s="1" t="s">
        <v>59</v>
      </c>
      <c r="AI1140" s="40">
        <v>0.114</v>
      </c>
      <c r="AJ1140" s="57">
        <v>401</v>
      </c>
      <c r="AK1140" s="40">
        <v>9.5580821917808215E-2</v>
      </c>
      <c r="AL1140" s="40">
        <v>2.9663013698630138E-2</v>
      </c>
      <c r="AM1140" s="41">
        <v>0.12524383561643834</v>
      </c>
      <c r="AN1140" s="40"/>
      <c r="AO1140" s="40"/>
      <c r="AP1140" s="40"/>
      <c r="AQ1140" s="1644"/>
      <c r="AR1140" s="1034"/>
      <c r="AS1140" s="45"/>
      <c r="AT1140" s="1029"/>
      <c r="AU1140" s="5"/>
      <c r="AV1140" s="46"/>
      <c r="AW1140" s="2119"/>
      <c r="AX1140" s="46"/>
      <c r="AY1140" s="2391"/>
    </row>
    <row r="1141" spans="1:52" s="8" customFormat="1" ht="15.95" customHeight="1" x14ac:dyDescent="0.25">
      <c r="A1141" s="36"/>
      <c r="B1141" s="1029"/>
      <c r="C1141" s="990"/>
      <c r="D1141" s="1029"/>
      <c r="E1141" s="5"/>
      <c r="F1141" s="5"/>
      <c r="G1141" s="1029"/>
      <c r="H1141" s="5"/>
      <c r="I1141" s="1029"/>
      <c r="J1141" s="5"/>
      <c r="K1141" s="5"/>
      <c r="L1141" s="5"/>
      <c r="M1141" s="5"/>
      <c r="N1141" s="328"/>
      <c r="O1141" s="328"/>
      <c r="P1141" s="328"/>
      <c r="Q1141" s="1056"/>
      <c r="R1141" s="448"/>
      <c r="S1141" s="61"/>
      <c r="T1141" s="448"/>
      <c r="U1141" s="61"/>
      <c r="V1141" s="448"/>
      <c r="W1141" s="448"/>
      <c r="X1141" s="448"/>
      <c r="Y1141" s="1029" t="s">
        <v>230</v>
      </c>
      <c r="Z1141" s="1029" t="s">
        <v>230</v>
      </c>
      <c r="AA1141" s="1" t="s">
        <v>230</v>
      </c>
      <c r="AB1141" s="1029" t="s">
        <v>230</v>
      </c>
      <c r="AC1141" s="1029" t="s">
        <v>230</v>
      </c>
      <c r="AD1141" s="1029" t="s">
        <v>230</v>
      </c>
      <c r="AE1141" s="5" t="s">
        <v>2081</v>
      </c>
      <c r="AF1141" s="1029" t="s">
        <v>500</v>
      </c>
      <c r="AG1141" s="39" t="s">
        <v>230</v>
      </c>
      <c r="AH1141" s="1" t="s">
        <v>59</v>
      </c>
      <c r="AI1141" s="40">
        <v>0.114</v>
      </c>
      <c r="AJ1141" s="57">
        <v>820</v>
      </c>
      <c r="AK1141" s="40">
        <v>0.19545205479452052</v>
      </c>
      <c r="AL1141" s="40">
        <v>6.0657534246575343E-2</v>
      </c>
      <c r="AM1141" s="41">
        <v>0.25610958904109588</v>
      </c>
      <c r="AN1141" s="40"/>
      <c r="AO1141" s="40"/>
      <c r="AP1141" s="40"/>
      <c r="AQ1141" s="1644"/>
      <c r="AR1141" s="1034"/>
      <c r="AS1141" s="45"/>
      <c r="AT1141" s="1029"/>
      <c r="AU1141" s="5"/>
      <c r="AV1141" s="46"/>
      <c r="AW1141" s="1029"/>
      <c r="AX1141" s="46"/>
      <c r="AY1141" s="2391"/>
    </row>
    <row r="1142" spans="1:52" s="8" customFormat="1" ht="15.95" customHeight="1" x14ac:dyDescent="0.25">
      <c r="A1142" s="36"/>
      <c r="B1142" s="1029"/>
      <c r="C1142" s="990"/>
      <c r="D1142" s="1029"/>
      <c r="E1142" s="5"/>
      <c r="F1142" s="5"/>
      <c r="G1142" s="1029"/>
      <c r="H1142" s="5"/>
      <c r="I1142" s="1029"/>
      <c r="J1142" s="5"/>
      <c r="K1142" s="5"/>
      <c r="L1142" s="5"/>
      <c r="M1142" s="5"/>
      <c r="N1142" s="328"/>
      <c r="O1142" s="328"/>
      <c r="P1142" s="328"/>
      <c r="Q1142" s="1056"/>
      <c r="R1142" s="448"/>
      <c r="S1142" s="61"/>
      <c r="T1142" s="448"/>
      <c r="U1142" s="61"/>
      <c r="V1142" s="448"/>
      <c r="W1142" s="448"/>
      <c r="X1142" s="448"/>
      <c r="Y1142" s="1029" t="s">
        <v>230</v>
      </c>
      <c r="Z1142" s="1029" t="s">
        <v>230</v>
      </c>
      <c r="AA1142" s="1" t="s">
        <v>230</v>
      </c>
      <c r="AB1142" s="1029" t="s">
        <v>230</v>
      </c>
      <c r="AC1142" s="1029" t="s">
        <v>230</v>
      </c>
      <c r="AD1142" s="1029" t="s">
        <v>230</v>
      </c>
      <c r="AE1142" s="5" t="s">
        <v>2081</v>
      </c>
      <c r="AF1142" s="1029" t="s">
        <v>988</v>
      </c>
      <c r="AG1142" s="39" t="s">
        <v>230</v>
      </c>
      <c r="AH1142" s="1" t="s">
        <v>59</v>
      </c>
      <c r="AI1142" s="40">
        <v>0.114</v>
      </c>
      <c r="AJ1142" s="57">
        <v>387</v>
      </c>
      <c r="AK1142" s="40">
        <v>9.2243835616438341E-2</v>
      </c>
      <c r="AL1142" s="40">
        <v>2.8627397260273971E-2</v>
      </c>
      <c r="AM1142" s="41">
        <v>0.12087123287671231</v>
      </c>
      <c r="AN1142" s="40"/>
      <c r="AO1142" s="40"/>
      <c r="AP1142" s="40"/>
      <c r="AQ1142" s="1644"/>
      <c r="AR1142" s="1034"/>
      <c r="AS1142" s="45"/>
      <c r="AT1142" s="1029"/>
      <c r="AU1142" s="5"/>
      <c r="AV1142" s="46"/>
      <c r="AW1142" s="1029"/>
      <c r="AX1142" s="46"/>
      <c r="AY1142" s="2391"/>
    </row>
    <row r="1143" spans="1:52" s="8" customFormat="1" ht="15.95" customHeight="1" x14ac:dyDescent="0.25">
      <c r="A1143" s="36"/>
      <c r="B1143" s="1029"/>
      <c r="C1143" s="990"/>
      <c r="D1143" s="1029"/>
      <c r="E1143" s="5"/>
      <c r="F1143" s="5"/>
      <c r="G1143" s="1029"/>
      <c r="H1143" s="5"/>
      <c r="I1143" s="1029"/>
      <c r="J1143" s="5"/>
      <c r="K1143" s="5"/>
      <c r="L1143" s="5"/>
      <c r="M1143" s="5"/>
      <c r="N1143" s="328"/>
      <c r="O1143" s="328"/>
      <c r="P1143" s="328"/>
      <c r="Q1143" s="1056"/>
      <c r="R1143" s="448"/>
      <c r="S1143" s="61"/>
      <c r="T1143" s="448"/>
      <c r="U1143" s="61"/>
      <c r="V1143" s="448"/>
      <c r="W1143" s="448"/>
      <c r="X1143" s="448"/>
      <c r="Y1143" s="1029" t="s">
        <v>230</v>
      </c>
      <c r="Z1143" s="1029" t="s">
        <v>230</v>
      </c>
      <c r="AA1143" s="1" t="s">
        <v>230</v>
      </c>
      <c r="AB1143" s="1029" t="s">
        <v>230</v>
      </c>
      <c r="AC1143" s="1029" t="s">
        <v>230</v>
      </c>
      <c r="AD1143" s="1029" t="s">
        <v>230</v>
      </c>
      <c r="AE1143" s="5" t="s">
        <v>2081</v>
      </c>
      <c r="AF1143" s="1029" t="s">
        <v>1893</v>
      </c>
      <c r="AG1143" s="39" t="s">
        <v>230</v>
      </c>
      <c r="AH1143" s="1" t="s">
        <v>59</v>
      </c>
      <c r="AI1143" s="40">
        <v>0.114</v>
      </c>
      <c r="AJ1143" s="57">
        <v>650.20000000000005</v>
      </c>
      <c r="AK1143" s="40">
        <v>0.15497917808219178</v>
      </c>
      <c r="AL1143" s="40">
        <v>4.8096986301369868E-2</v>
      </c>
      <c r="AM1143" s="41">
        <v>0.20307616438356163</v>
      </c>
      <c r="AN1143" s="40"/>
      <c r="AO1143" s="40"/>
      <c r="AP1143" s="40"/>
      <c r="AQ1143" s="1644"/>
      <c r="AR1143" s="1034"/>
      <c r="AS1143" s="45"/>
      <c r="AT1143" s="1029"/>
      <c r="AU1143" s="5"/>
      <c r="AV1143" s="46"/>
      <c r="AW1143" s="1029"/>
      <c r="AX1143" s="46"/>
      <c r="AY1143" s="2391"/>
    </row>
    <row r="1144" spans="1:52" s="8" customFormat="1" ht="15.95" customHeight="1" x14ac:dyDescent="0.25">
      <c r="A1144" s="36"/>
      <c r="B1144" s="1029"/>
      <c r="C1144" s="990"/>
      <c r="D1144" s="1029"/>
      <c r="E1144" s="5"/>
      <c r="F1144" s="5"/>
      <c r="G1144" s="1029"/>
      <c r="H1144" s="5"/>
      <c r="I1144" s="1029"/>
      <c r="J1144" s="5"/>
      <c r="K1144" s="5"/>
      <c r="L1144" s="5"/>
      <c r="M1144" s="5"/>
      <c r="N1144" s="328"/>
      <c r="O1144" s="328"/>
      <c r="P1144" s="328"/>
      <c r="Q1144" s="1056"/>
      <c r="R1144" s="448"/>
      <c r="S1144" s="61"/>
      <c r="T1144" s="448"/>
      <c r="U1144" s="61"/>
      <c r="V1144" s="448"/>
      <c r="W1144" s="448"/>
      <c r="X1144" s="448"/>
      <c r="Y1144" s="1029" t="s">
        <v>230</v>
      </c>
      <c r="Z1144" s="1029" t="s">
        <v>230</v>
      </c>
      <c r="AA1144" s="1" t="s">
        <v>230</v>
      </c>
      <c r="AB1144" s="1029" t="s">
        <v>230</v>
      </c>
      <c r="AC1144" s="1029" t="s">
        <v>230</v>
      </c>
      <c r="AD1144" s="1029" t="s">
        <v>230</v>
      </c>
      <c r="AE1144" s="5" t="s">
        <v>2081</v>
      </c>
      <c r="AF1144" s="1029" t="s">
        <v>906</v>
      </c>
      <c r="AG1144" s="39" t="s">
        <v>230</v>
      </c>
      <c r="AH1144" s="1" t="s">
        <v>59</v>
      </c>
      <c r="AI1144" s="40">
        <v>0.114</v>
      </c>
      <c r="AJ1144" s="57">
        <v>647.20000000000005</v>
      </c>
      <c r="AK1144" s="40">
        <v>0.1542641095890411</v>
      </c>
      <c r="AL1144" s="40">
        <v>4.787506849315068E-2</v>
      </c>
      <c r="AM1144" s="41">
        <v>0.20213917808219178</v>
      </c>
      <c r="AN1144" s="40"/>
      <c r="AO1144" s="40"/>
      <c r="AP1144" s="40"/>
      <c r="AQ1144" s="1644"/>
      <c r="AR1144" s="1034"/>
      <c r="AS1144" s="45"/>
      <c r="AT1144" s="1029"/>
      <c r="AU1144" s="5"/>
      <c r="AV1144" s="46"/>
      <c r="AW1144" s="1029"/>
      <c r="AX1144" s="46"/>
      <c r="AY1144" s="2391"/>
    </row>
    <row r="1145" spans="1:52" s="8" customFormat="1" ht="15.95" customHeight="1" x14ac:dyDescent="0.25">
      <c r="A1145" s="36"/>
      <c r="B1145" s="1029"/>
      <c r="C1145" s="990"/>
      <c r="D1145" s="1029"/>
      <c r="E1145" s="5"/>
      <c r="F1145" s="5"/>
      <c r="G1145" s="1029"/>
      <c r="H1145" s="5"/>
      <c r="I1145" s="1029"/>
      <c r="J1145" s="5"/>
      <c r="K1145" s="5"/>
      <c r="L1145" s="5"/>
      <c r="M1145" s="5"/>
      <c r="N1145" s="328"/>
      <c r="O1145" s="328"/>
      <c r="P1145" s="328"/>
      <c r="Q1145" s="1056"/>
      <c r="R1145" s="448"/>
      <c r="S1145" s="61"/>
      <c r="T1145" s="448"/>
      <c r="U1145" s="61"/>
      <c r="V1145" s="448"/>
      <c r="W1145" s="448"/>
      <c r="X1145" s="448"/>
      <c r="Y1145" s="1029" t="s">
        <v>230</v>
      </c>
      <c r="Z1145" s="1029" t="s">
        <v>230</v>
      </c>
      <c r="AA1145" s="1" t="s">
        <v>230</v>
      </c>
      <c r="AB1145" s="1029" t="s">
        <v>230</v>
      </c>
      <c r="AC1145" s="88" t="s">
        <v>230</v>
      </c>
      <c r="AD1145" s="88" t="s">
        <v>230</v>
      </c>
      <c r="AE1145" s="5" t="s">
        <v>2081</v>
      </c>
      <c r="AF1145" s="1029" t="s">
        <v>336</v>
      </c>
      <c r="AG1145" s="39" t="s">
        <v>230</v>
      </c>
      <c r="AH1145" s="1" t="s">
        <v>59</v>
      </c>
      <c r="AI1145" s="40">
        <v>0.114</v>
      </c>
      <c r="AJ1145" s="57">
        <v>639.9</v>
      </c>
      <c r="AK1145" s="40">
        <v>0.15252410958904108</v>
      </c>
      <c r="AL1145" s="40">
        <v>4.7335068493150688E-2</v>
      </c>
      <c r="AM1145" s="41">
        <v>0.19985917808219178</v>
      </c>
      <c r="AN1145" s="40"/>
      <c r="AO1145" s="40"/>
      <c r="AP1145" s="40"/>
      <c r="AQ1145" s="1644"/>
      <c r="AR1145" s="1034"/>
      <c r="AS1145" s="45"/>
      <c r="AT1145" s="1029"/>
      <c r="AU1145" s="5"/>
      <c r="AV1145" s="46"/>
      <c r="AW1145" s="1029"/>
      <c r="AX1145" s="46"/>
      <c r="AY1145" s="2391"/>
    </row>
    <row r="1146" spans="1:52" s="8" customFormat="1" ht="15.95" customHeight="1" x14ac:dyDescent="0.25">
      <c r="A1146" s="36"/>
      <c r="B1146" s="1029"/>
      <c r="C1146" s="990"/>
      <c r="D1146" s="1029"/>
      <c r="E1146" s="5"/>
      <c r="F1146" s="5"/>
      <c r="G1146" s="1029"/>
      <c r="H1146" s="5"/>
      <c r="I1146" s="1029"/>
      <c r="J1146" s="5"/>
      <c r="K1146" s="5"/>
      <c r="L1146" s="5"/>
      <c r="M1146" s="5"/>
      <c r="N1146" s="328"/>
      <c r="O1146" s="328"/>
      <c r="P1146" s="328"/>
      <c r="Q1146" s="1056"/>
      <c r="R1146" s="448"/>
      <c r="S1146" s="61"/>
      <c r="T1146" s="448"/>
      <c r="U1146" s="61"/>
      <c r="V1146" s="448"/>
      <c r="W1146" s="448"/>
      <c r="X1146" s="448"/>
      <c r="Y1146" s="1029" t="s">
        <v>230</v>
      </c>
      <c r="Z1146" s="1029" t="s">
        <v>230</v>
      </c>
      <c r="AA1146" s="1" t="s">
        <v>230</v>
      </c>
      <c r="AB1146" s="1029" t="s">
        <v>230</v>
      </c>
      <c r="AC1146" s="2391" t="s">
        <v>230</v>
      </c>
      <c r="AD1146" s="2391" t="s">
        <v>230</v>
      </c>
      <c r="AE1146" s="5" t="s">
        <v>2083</v>
      </c>
      <c r="AF1146" s="5" t="s">
        <v>2084</v>
      </c>
      <c r="AG1146" s="39" t="s">
        <v>2085</v>
      </c>
      <c r="AH1146" s="1" t="s">
        <v>22942</v>
      </c>
      <c r="AI1146" s="61">
        <v>0.37</v>
      </c>
      <c r="AJ1146" s="1056">
        <v>12</v>
      </c>
      <c r="AK1146" s="98">
        <f t="shared" ref="AK1146:AK1150" si="117">AJ1146*AI1146/365</f>
        <v>1.2164383561643835E-2</v>
      </c>
      <c r="AL1146" s="40">
        <v>0</v>
      </c>
      <c r="AM1146" s="96">
        <f>SUBTOTAL(9,AK1146:AL1146)</f>
        <v>1.2164383561643835E-2</v>
      </c>
      <c r="AN1146" s="40"/>
      <c r="AO1146" s="40"/>
      <c r="AP1146" s="40"/>
      <c r="AQ1146" s="1644"/>
      <c r="AR1146" s="1034"/>
      <c r="AS1146" s="45"/>
      <c r="AT1146" s="1029"/>
      <c r="AU1146" s="5"/>
      <c r="AV1146" s="46"/>
      <c r="AW1146" s="1029"/>
      <c r="AX1146" s="46"/>
      <c r="AY1146" s="2391"/>
    </row>
    <row r="1147" spans="1:52" s="8" customFormat="1" ht="15.95" customHeight="1" x14ac:dyDescent="0.25">
      <c r="A1147" s="36"/>
      <c r="B1147" s="1029"/>
      <c r="C1147" s="990"/>
      <c r="D1147" s="1029"/>
      <c r="E1147" s="5"/>
      <c r="F1147" s="5"/>
      <c r="G1147" s="1029"/>
      <c r="H1147" s="5"/>
      <c r="I1147" s="1029"/>
      <c r="J1147" s="5"/>
      <c r="K1147" s="5"/>
      <c r="L1147" s="5"/>
      <c r="M1147" s="5"/>
      <c r="N1147" s="328"/>
      <c r="O1147" s="328"/>
      <c r="P1147" s="328"/>
      <c r="Q1147" s="1056"/>
      <c r="R1147" s="448"/>
      <c r="S1147" s="61"/>
      <c r="T1147" s="448"/>
      <c r="U1147" s="61"/>
      <c r="V1147" s="448"/>
      <c r="W1147" s="448"/>
      <c r="X1147" s="448"/>
      <c r="Y1147" s="1029" t="s">
        <v>230</v>
      </c>
      <c r="Z1147" s="1029" t="s">
        <v>230</v>
      </c>
      <c r="AA1147" s="1" t="s">
        <v>230</v>
      </c>
      <c r="AB1147" s="1029" t="s">
        <v>230</v>
      </c>
      <c r="AC1147" s="113" t="s">
        <v>230</v>
      </c>
      <c r="AD1147" s="113" t="s">
        <v>230</v>
      </c>
      <c r="AE1147" s="5" t="s">
        <v>2086</v>
      </c>
      <c r="AF1147" s="5" t="s">
        <v>2087</v>
      </c>
      <c r="AG1147" s="39" t="s">
        <v>22834</v>
      </c>
      <c r="AH1147" s="1" t="s">
        <v>22820</v>
      </c>
      <c r="AI1147" s="61">
        <v>0.16</v>
      </c>
      <c r="AJ1147" s="1056">
        <v>6</v>
      </c>
      <c r="AK1147" s="40">
        <f t="shared" si="117"/>
        <v>2.6301369863013699E-3</v>
      </c>
      <c r="AL1147" s="40">
        <v>0</v>
      </c>
      <c r="AM1147" s="41">
        <f>SUBTOTAL(9,AK1147:AL1147)</f>
        <v>2.6301369863013699E-3</v>
      </c>
      <c r="AN1147" s="40"/>
      <c r="AO1147" s="40"/>
      <c r="AP1147" s="40"/>
      <c r="AQ1147" s="1644"/>
      <c r="AR1147" s="1034"/>
      <c r="AS1147" s="45"/>
      <c r="AT1147" s="1029"/>
      <c r="AU1147" s="5"/>
      <c r="AV1147" s="46"/>
      <c r="AW1147" s="1029"/>
      <c r="AX1147" s="46"/>
      <c r="AY1147" s="2391"/>
    </row>
    <row r="1148" spans="1:52" s="8" customFormat="1" ht="15.95" customHeight="1" x14ac:dyDescent="0.25">
      <c r="A1148" s="93"/>
      <c r="B1148" s="88"/>
      <c r="C1148" s="993"/>
      <c r="D1148" s="88"/>
      <c r="E1148" s="103"/>
      <c r="F1148" s="103"/>
      <c r="G1148" s="88"/>
      <c r="H1148" s="103"/>
      <c r="I1148" s="88"/>
      <c r="J1148" s="103"/>
      <c r="K1148" s="103"/>
      <c r="L1148" s="103"/>
      <c r="M1148" s="103"/>
      <c r="N1148" s="330"/>
      <c r="O1148" s="330"/>
      <c r="P1148" s="330"/>
      <c r="Q1148" s="106"/>
      <c r="R1148" s="94"/>
      <c r="S1148" s="104"/>
      <c r="T1148" s="94"/>
      <c r="U1148" s="104"/>
      <c r="V1148" s="94"/>
      <c r="W1148" s="94"/>
      <c r="X1148" s="94"/>
      <c r="Y1148" s="88" t="s">
        <v>230</v>
      </c>
      <c r="Z1148" s="88" t="s">
        <v>230</v>
      </c>
      <c r="AA1148" s="90" t="s">
        <v>230</v>
      </c>
      <c r="AB1148" s="88" t="s">
        <v>230</v>
      </c>
      <c r="AC1148" s="88" t="s">
        <v>230</v>
      </c>
      <c r="AD1148" s="88" t="s">
        <v>230</v>
      </c>
      <c r="AE1148" s="103" t="s">
        <v>2081</v>
      </c>
      <c r="AF1148" s="103" t="s">
        <v>23317</v>
      </c>
      <c r="AG1148" s="1769" t="s">
        <v>23316</v>
      </c>
      <c r="AH1148" s="88" t="s">
        <v>260</v>
      </c>
      <c r="AI1148" s="21">
        <v>0.85</v>
      </c>
      <c r="AJ1148" s="106">
        <v>60</v>
      </c>
      <c r="AK1148" s="98">
        <f t="shared" si="117"/>
        <v>0.13972602739726028</v>
      </c>
      <c r="AL1148" s="98">
        <v>0</v>
      </c>
      <c r="AM1148" s="41">
        <f>SUBTOTAL(9,AK1148:AL1148)</f>
        <v>0.13972602739726028</v>
      </c>
      <c r="AN1148" s="98"/>
      <c r="AO1148" s="98"/>
      <c r="AP1148" s="98"/>
      <c r="AQ1148" s="368"/>
      <c r="AR1148" s="47"/>
      <c r="AS1148" s="48"/>
      <c r="AT1148" s="88"/>
      <c r="AU1148" s="103"/>
      <c r="AV1148" s="52"/>
      <c r="AW1148" s="88"/>
      <c r="AX1148" s="46"/>
      <c r="AY1148" s="2391"/>
    </row>
    <row r="1149" spans="1:52" s="1099" customFormat="1" ht="15.95" customHeight="1" x14ac:dyDescent="0.25">
      <c r="A1149" s="781"/>
      <c r="B1149" s="782"/>
      <c r="C1149" s="1314"/>
      <c r="D1149" s="782"/>
      <c r="E1149" s="1015"/>
      <c r="F1149" s="1015"/>
      <c r="G1149" s="782"/>
      <c r="H1149" s="1015"/>
      <c r="I1149" s="782"/>
      <c r="J1149" s="1015"/>
      <c r="K1149" s="1015"/>
      <c r="L1149" s="1015"/>
      <c r="M1149" s="1015"/>
      <c r="N1149" s="1315"/>
      <c r="O1149" s="1315"/>
      <c r="P1149" s="1315"/>
      <c r="Q1149" s="1316"/>
      <c r="R1149" s="783"/>
      <c r="S1149" s="1195"/>
      <c r="T1149" s="783"/>
      <c r="U1149" s="1195"/>
      <c r="V1149" s="783"/>
      <c r="W1149" s="783"/>
      <c r="X1149" s="783"/>
      <c r="Y1149" s="782"/>
      <c r="Z1149" s="782"/>
      <c r="AA1149" s="90" t="s">
        <v>230</v>
      </c>
      <c r="AB1149" s="88" t="s">
        <v>230</v>
      </c>
      <c r="AC1149" s="782" t="s">
        <v>23553</v>
      </c>
      <c r="AD1149" s="1317" t="s">
        <v>13854</v>
      </c>
      <c r="AE1149" s="1015" t="s">
        <v>23552</v>
      </c>
      <c r="AF1149" s="1015" t="s">
        <v>23554</v>
      </c>
      <c r="AG1149" s="1793"/>
      <c r="AH1149" s="782" t="s">
        <v>2232</v>
      </c>
      <c r="AI1149" s="1790">
        <v>0.16</v>
      </c>
      <c r="AJ1149" s="1316">
        <v>16</v>
      </c>
      <c r="AK1149" s="430">
        <f t="shared" si="117"/>
        <v>7.0136986301369865E-3</v>
      </c>
      <c r="AL1149" s="430">
        <v>0</v>
      </c>
      <c r="AM1149" s="380">
        <f>SUM(AK1149:AL1149)</f>
        <v>7.0136986301369865E-3</v>
      </c>
      <c r="AN1149" s="430"/>
      <c r="AO1149" s="430"/>
      <c r="AP1149" s="430"/>
      <c r="AQ1149" s="830"/>
      <c r="AR1149" s="484"/>
      <c r="AS1149" s="786"/>
      <c r="AT1149" s="782"/>
      <c r="AU1149" s="1015"/>
      <c r="AV1149" s="787"/>
      <c r="AW1149" s="782"/>
      <c r="AX1149" s="2460" t="s">
        <v>23555</v>
      </c>
      <c r="AY1149" s="2401"/>
    </row>
    <row r="1150" spans="1:52" s="1099" customFormat="1" ht="15.95" customHeight="1" x14ac:dyDescent="0.25">
      <c r="A1150" s="781"/>
      <c r="B1150" s="782"/>
      <c r="C1150" s="1314"/>
      <c r="D1150" s="782"/>
      <c r="E1150" s="1015"/>
      <c r="F1150" s="1015"/>
      <c r="G1150" s="782"/>
      <c r="H1150" s="1015"/>
      <c r="I1150" s="782"/>
      <c r="J1150" s="1015"/>
      <c r="K1150" s="1015"/>
      <c r="L1150" s="1015"/>
      <c r="M1150" s="1015"/>
      <c r="N1150" s="1315"/>
      <c r="O1150" s="1315"/>
      <c r="P1150" s="1315"/>
      <c r="Q1150" s="1316"/>
      <c r="R1150" s="783"/>
      <c r="S1150" s="1195"/>
      <c r="T1150" s="783"/>
      <c r="U1150" s="1195"/>
      <c r="V1150" s="783"/>
      <c r="W1150" s="783"/>
      <c r="X1150" s="783"/>
      <c r="Y1150" s="782"/>
      <c r="Z1150" s="782"/>
      <c r="AA1150" s="90"/>
      <c r="AB1150" s="88"/>
      <c r="AC1150" s="782" t="s">
        <v>23854</v>
      </c>
      <c r="AD1150" s="1317" t="s">
        <v>23855</v>
      </c>
      <c r="AE1150" s="1015" t="s">
        <v>23856</v>
      </c>
      <c r="AF1150" s="1015" t="s">
        <v>23857</v>
      </c>
      <c r="AG1150" s="1926" t="s">
        <v>23858</v>
      </c>
      <c r="AH1150" s="782" t="s">
        <v>23859</v>
      </c>
      <c r="AI1150" s="1925">
        <v>0.19</v>
      </c>
      <c r="AJ1150" s="1316">
        <v>15</v>
      </c>
      <c r="AK1150" s="430">
        <f t="shared" si="117"/>
        <v>7.8082191780821921E-3</v>
      </c>
      <c r="AL1150" s="430">
        <v>0</v>
      </c>
      <c r="AM1150" s="1111">
        <f>SUM(AK1150:AL1150)</f>
        <v>7.8082191780821921E-3</v>
      </c>
      <c r="AN1150" s="430"/>
      <c r="AO1150" s="430"/>
      <c r="AP1150" s="430"/>
      <c r="AQ1150" s="830"/>
      <c r="AR1150" s="484"/>
      <c r="AS1150" s="786"/>
      <c r="AT1150" s="782"/>
      <c r="AU1150" s="1015"/>
      <c r="AV1150" s="787"/>
      <c r="AW1150" s="782"/>
      <c r="AX1150" s="2459" t="s">
        <v>23860</v>
      </c>
      <c r="AY1150" s="2401"/>
    </row>
    <row r="1151" spans="1:52" s="1395" customFormat="1" ht="15.95" customHeight="1" x14ac:dyDescent="0.2">
      <c r="A1151" s="353">
        <v>174</v>
      </c>
      <c r="B1151" s="366" t="s">
        <v>55</v>
      </c>
      <c r="C1151" s="991" t="s">
        <v>59</v>
      </c>
      <c r="D1151" s="354" t="s">
        <v>2088</v>
      </c>
      <c r="E1151" s="272" t="s">
        <v>2089</v>
      </c>
      <c r="F1151" s="272" t="s">
        <v>2090</v>
      </c>
      <c r="G1151" s="354"/>
      <c r="H1151" s="354" t="s">
        <v>317</v>
      </c>
      <c r="I1151" s="354" t="s">
        <v>1413</v>
      </c>
      <c r="J1151" s="354" t="s">
        <v>221</v>
      </c>
      <c r="K1151" s="272" t="s">
        <v>222</v>
      </c>
      <c r="L1151" s="272" t="s">
        <v>221</v>
      </c>
      <c r="M1151" s="272" t="s">
        <v>879</v>
      </c>
      <c r="N1151" s="440">
        <v>4</v>
      </c>
      <c r="O1151" s="440">
        <v>2</v>
      </c>
      <c r="P1151" s="440">
        <v>8</v>
      </c>
      <c r="Q1151" s="1010">
        <v>2</v>
      </c>
      <c r="R1151" s="503"/>
      <c r="S1151" s="505">
        <v>1</v>
      </c>
      <c r="T1151" s="357"/>
      <c r="U1151" s="505">
        <v>1</v>
      </c>
      <c r="V1151" s="357"/>
      <c r="W1151" s="357"/>
      <c r="X1151" s="357"/>
      <c r="Y1151" s="354" t="s">
        <v>62</v>
      </c>
      <c r="Z1151" s="366" t="s">
        <v>224</v>
      </c>
      <c r="AA1151" s="762" t="s">
        <v>225</v>
      </c>
      <c r="AB1151" s="354" t="s">
        <v>1789</v>
      </c>
      <c r="AC1151" s="354" t="s">
        <v>1790</v>
      </c>
      <c r="AD1151" s="925" t="s">
        <v>1791</v>
      </c>
      <c r="AE1151" s="272" t="s">
        <v>2081</v>
      </c>
      <c r="AF1151" s="272" t="s">
        <v>286</v>
      </c>
      <c r="AG1151" s="358" t="s">
        <v>230</v>
      </c>
      <c r="AH1151" s="443" t="s">
        <v>59</v>
      </c>
      <c r="AI1151" s="359">
        <v>0.114</v>
      </c>
      <c r="AJ1151" s="459">
        <v>2677.4</v>
      </c>
      <c r="AK1151" s="359">
        <v>0.63817479452054793</v>
      </c>
      <c r="AL1151" s="359">
        <v>0.19805424657534246</v>
      </c>
      <c r="AM1151" s="361">
        <f>AK1151+AL1151</f>
        <v>0.83622904109589036</v>
      </c>
      <c r="AN1151" s="359">
        <f>SUM(AK1151:AK1155)</f>
        <v>1.7049421917808218</v>
      </c>
      <c r="AO1151" s="359">
        <f>SUM(AL1151:AL1154)</f>
        <v>0.39869013698630135</v>
      </c>
      <c r="AP1151" s="359">
        <f>SUM(AM1151:AM1155)</f>
        <v>2.103632328767123</v>
      </c>
      <c r="AQ1151" s="359">
        <f>AP1151*30</f>
        <v>63.108969863013691</v>
      </c>
      <c r="AR1151" s="362" t="s">
        <v>231</v>
      </c>
      <c r="AS1151" s="363" t="s">
        <v>431</v>
      </c>
      <c r="AT1151" s="354" t="s">
        <v>232</v>
      </c>
      <c r="AU1151" s="272" t="s">
        <v>59</v>
      </c>
      <c r="AV1151" s="923" t="s">
        <v>2091</v>
      </c>
      <c r="AW1151" s="354" t="s">
        <v>234</v>
      </c>
      <c r="AX1151" s="805" t="s">
        <v>16426</v>
      </c>
      <c r="AY1151" s="2401"/>
      <c r="AZ1151" s="778" t="s">
        <v>24727</v>
      </c>
    </row>
    <row r="1152" spans="1:52" s="8" customFormat="1" ht="15.95" customHeight="1" x14ac:dyDescent="0.25">
      <c r="A1152" s="112"/>
      <c r="B1152" s="113"/>
      <c r="C1152" s="992"/>
      <c r="D1152" s="113"/>
      <c r="E1152" s="130"/>
      <c r="F1152" s="130"/>
      <c r="G1152" s="113"/>
      <c r="H1152" s="130"/>
      <c r="I1152" s="113"/>
      <c r="J1152" s="130"/>
      <c r="K1152" s="130"/>
      <c r="L1152" s="130"/>
      <c r="M1152" s="130"/>
      <c r="N1152" s="329"/>
      <c r="O1152" s="329"/>
      <c r="P1152" s="329"/>
      <c r="Q1152" s="1071"/>
      <c r="R1152" s="114"/>
      <c r="S1152" s="131"/>
      <c r="T1152" s="114"/>
      <c r="U1152" s="131"/>
      <c r="V1152" s="114"/>
      <c r="W1152" s="114"/>
      <c r="X1152" s="114"/>
      <c r="Y1152" s="113" t="s">
        <v>230</v>
      </c>
      <c r="Z1152" s="113" t="s">
        <v>230</v>
      </c>
      <c r="AA1152" s="132" t="s">
        <v>230</v>
      </c>
      <c r="AB1152" s="113" t="s">
        <v>230</v>
      </c>
      <c r="AC1152" s="113" t="s">
        <v>230</v>
      </c>
      <c r="AD1152" s="113" t="s">
        <v>230</v>
      </c>
      <c r="AE1152" s="130" t="s">
        <v>2081</v>
      </c>
      <c r="AF1152" s="130" t="s">
        <v>347</v>
      </c>
      <c r="AG1152" s="115" t="s">
        <v>230</v>
      </c>
      <c r="AH1152" s="132" t="s">
        <v>59</v>
      </c>
      <c r="AI1152" s="116">
        <v>0.114</v>
      </c>
      <c r="AJ1152" s="137">
        <v>2371.6999999999998</v>
      </c>
      <c r="AK1152" s="116">
        <v>0.56530931506849302</v>
      </c>
      <c r="AL1152" s="116">
        <v>0.17544082191780822</v>
      </c>
      <c r="AM1152" s="119">
        <v>0.74075013698630121</v>
      </c>
      <c r="AN1152" s="116"/>
      <c r="AO1152" s="116"/>
      <c r="AP1152" s="116"/>
      <c r="AQ1152" s="367"/>
      <c r="AR1152" s="42"/>
      <c r="AS1152" s="43"/>
      <c r="AT1152" s="113"/>
      <c r="AU1152" s="130"/>
      <c r="AV1152" s="44"/>
      <c r="AW1152" s="113"/>
      <c r="AX1152" s="44"/>
      <c r="AY1152" s="2391"/>
    </row>
    <row r="1153" spans="1:51" s="8" customFormat="1" ht="15.95" customHeight="1" x14ac:dyDescent="0.25">
      <c r="A1153" s="36"/>
      <c r="B1153" s="1029"/>
      <c r="C1153" s="990"/>
      <c r="D1153" s="1029"/>
      <c r="E1153" s="5"/>
      <c r="F1153" s="5"/>
      <c r="G1153" s="1029"/>
      <c r="H1153" s="5"/>
      <c r="I1153" s="1029"/>
      <c r="J1153" s="5"/>
      <c r="K1153" s="5"/>
      <c r="L1153" s="5"/>
      <c r="M1153" s="5"/>
      <c r="N1153" s="328"/>
      <c r="O1153" s="328"/>
      <c r="P1153" s="328"/>
      <c r="Q1153" s="1056"/>
      <c r="R1153" s="448"/>
      <c r="S1153" s="61"/>
      <c r="T1153" s="448"/>
      <c r="U1153" s="61"/>
      <c r="V1153" s="448"/>
      <c r="W1153" s="448"/>
      <c r="X1153" s="448"/>
      <c r="Y1153" s="1029" t="s">
        <v>230</v>
      </c>
      <c r="Z1153" s="1029" t="s">
        <v>230</v>
      </c>
      <c r="AA1153" s="1" t="s">
        <v>230</v>
      </c>
      <c r="AB1153" s="1029" t="s">
        <v>230</v>
      </c>
      <c r="AC1153" s="1029" t="s">
        <v>230</v>
      </c>
      <c r="AD1153" s="1029" t="s">
        <v>230</v>
      </c>
      <c r="AE1153" s="5" t="s">
        <v>2081</v>
      </c>
      <c r="AF1153" s="5" t="s">
        <v>349</v>
      </c>
      <c r="AG1153" s="39" t="s">
        <v>230</v>
      </c>
      <c r="AH1153" s="1" t="s">
        <v>59</v>
      </c>
      <c r="AI1153" s="40">
        <v>0.114</v>
      </c>
      <c r="AJ1153" s="57">
        <v>340.6</v>
      </c>
      <c r="AK1153" s="40">
        <v>8.1184109589041098E-2</v>
      </c>
      <c r="AL1153" s="40">
        <v>2.5195068493150688E-2</v>
      </c>
      <c r="AM1153" s="41">
        <v>0.10637917808219179</v>
      </c>
      <c r="AN1153" s="40"/>
      <c r="AO1153" s="40"/>
      <c r="AP1153" s="40"/>
      <c r="AQ1153" s="1644"/>
      <c r="AR1153" s="1034"/>
      <c r="AS1153" s="45"/>
      <c r="AT1153" s="1029"/>
      <c r="AU1153" s="5"/>
      <c r="AV1153" s="46"/>
      <c r="AW1153" s="1029"/>
      <c r="AX1153" s="46"/>
      <c r="AY1153" s="2391"/>
    </row>
    <row r="1154" spans="1:51" s="8" customFormat="1" ht="15.95" customHeight="1" x14ac:dyDescent="0.25">
      <c r="A1154" s="93"/>
      <c r="B1154" s="88"/>
      <c r="C1154" s="993"/>
      <c r="D1154" s="88"/>
      <c r="E1154" s="103"/>
      <c r="F1154" s="103"/>
      <c r="G1154" s="88"/>
      <c r="H1154" s="103"/>
      <c r="I1154" s="88"/>
      <c r="J1154" s="103"/>
      <c r="K1154" s="103"/>
      <c r="L1154" s="103"/>
      <c r="M1154" s="103"/>
      <c r="N1154" s="330"/>
      <c r="O1154" s="330"/>
      <c r="P1154" s="330"/>
      <c r="Q1154" s="106"/>
      <c r="R1154" s="94"/>
      <c r="S1154" s="104"/>
      <c r="T1154" s="94"/>
      <c r="U1154" s="104"/>
      <c r="V1154" s="94"/>
      <c r="W1154" s="94"/>
      <c r="X1154" s="94"/>
      <c r="Y1154" s="88" t="s">
        <v>230</v>
      </c>
      <c r="Z1154" s="88" t="s">
        <v>230</v>
      </c>
      <c r="AA1154" s="90" t="s">
        <v>230</v>
      </c>
      <c r="AB1154" s="88" t="s">
        <v>230</v>
      </c>
      <c r="AC1154" s="88" t="s">
        <v>230</v>
      </c>
      <c r="AD1154" s="88" t="s">
        <v>230</v>
      </c>
      <c r="AE1154" s="103" t="s">
        <v>2092</v>
      </c>
      <c r="AF1154" s="2648" t="s">
        <v>2093</v>
      </c>
      <c r="AG1154" s="95">
        <v>5030094446</v>
      </c>
      <c r="AH1154" s="90" t="s">
        <v>2068</v>
      </c>
      <c r="AI1154" s="21">
        <v>0.87</v>
      </c>
      <c r="AJ1154" s="97">
        <v>70</v>
      </c>
      <c r="AK1154" s="40">
        <f>AJ1154*AI1154/365</f>
        <v>0.16684931506849315</v>
      </c>
      <c r="AL1154" s="98">
        <v>0</v>
      </c>
      <c r="AM1154" s="41">
        <f>SUBTOTAL(9,AK1154:AL1154)</f>
        <v>0.16684931506849315</v>
      </c>
      <c r="AN1154" s="98"/>
      <c r="AO1154" s="98"/>
      <c r="AP1154" s="98"/>
      <c r="AQ1154" s="368"/>
      <c r="AR1154" s="47"/>
      <c r="AS1154" s="48"/>
      <c r="AT1154" s="88"/>
      <c r="AU1154" s="103"/>
      <c r="AV1154" s="52"/>
      <c r="AW1154" s="88"/>
      <c r="AX1154" s="46"/>
      <c r="AY1154" s="2391"/>
    </row>
    <row r="1155" spans="1:51" s="1099" customFormat="1" ht="15.95" customHeight="1" x14ac:dyDescent="0.25">
      <c r="A1155" s="781"/>
      <c r="B1155" s="782"/>
      <c r="C1155" s="1314"/>
      <c r="D1155" s="782"/>
      <c r="E1155" s="1015"/>
      <c r="F1155" s="1015"/>
      <c r="G1155" s="782"/>
      <c r="H1155" s="1015"/>
      <c r="I1155" s="782"/>
      <c r="J1155" s="1015"/>
      <c r="K1155" s="1015"/>
      <c r="L1155" s="1015"/>
      <c r="M1155" s="1015"/>
      <c r="N1155" s="1315"/>
      <c r="O1155" s="1315"/>
      <c r="P1155" s="1315"/>
      <c r="Q1155" s="1316"/>
      <c r="R1155" s="783"/>
      <c r="S1155" s="1195"/>
      <c r="T1155" s="783"/>
      <c r="U1155" s="1195"/>
      <c r="V1155" s="783"/>
      <c r="W1155" s="783"/>
      <c r="X1155" s="783"/>
      <c r="Y1155" s="782"/>
      <c r="Z1155" s="782"/>
      <c r="AA1155" s="784"/>
      <c r="AB1155" s="782"/>
      <c r="AC1155" s="2401" t="s">
        <v>21617</v>
      </c>
      <c r="AD1155" s="2194" t="s">
        <v>6638</v>
      </c>
      <c r="AE1155" s="1015" t="s">
        <v>21618</v>
      </c>
      <c r="AF1155" s="1015" t="s">
        <v>21619</v>
      </c>
      <c r="AG1155" s="1543" t="s">
        <v>21620</v>
      </c>
      <c r="AH1155" s="784" t="s">
        <v>20647</v>
      </c>
      <c r="AI1155" s="1544">
        <v>0.37</v>
      </c>
      <c r="AJ1155" s="785">
        <v>250</v>
      </c>
      <c r="AK1155" s="430">
        <f>AJ1155*AI1155/365</f>
        <v>0.25342465753424659</v>
      </c>
      <c r="AL1155" s="430">
        <v>0</v>
      </c>
      <c r="AM1155" s="1111">
        <f>SUM(AK1155:AL1155)</f>
        <v>0.25342465753424659</v>
      </c>
      <c r="AN1155" s="430"/>
      <c r="AO1155" s="430"/>
      <c r="AP1155" s="430"/>
      <c r="AQ1155" s="830"/>
      <c r="AR1155" s="484"/>
      <c r="AS1155" s="786"/>
      <c r="AT1155" s="782"/>
      <c r="AU1155" s="1015"/>
      <c r="AV1155" s="787"/>
      <c r="AW1155" s="782"/>
      <c r="AX1155" s="2533" t="s">
        <v>21621</v>
      </c>
      <c r="AY1155" s="2401"/>
    </row>
    <row r="1156" spans="1:51" s="55" customFormat="1" ht="15.95" customHeight="1" x14ac:dyDescent="0.25">
      <c r="A1156" s="182">
        <v>175</v>
      </c>
      <c r="B1156" s="170" t="s">
        <v>55</v>
      </c>
      <c r="C1156" s="989" t="s">
        <v>59</v>
      </c>
      <c r="D1156" s="166" t="s">
        <v>19</v>
      </c>
      <c r="E1156" s="198" t="s">
        <v>2094</v>
      </c>
      <c r="F1156" s="198" t="s">
        <v>2095</v>
      </c>
      <c r="G1156" s="166"/>
      <c r="H1156" s="166" t="s">
        <v>219</v>
      </c>
      <c r="I1156" s="166" t="s">
        <v>220</v>
      </c>
      <c r="J1156" s="166" t="s">
        <v>221</v>
      </c>
      <c r="K1156" s="198" t="s">
        <v>222</v>
      </c>
      <c r="L1156" s="198" t="s">
        <v>221</v>
      </c>
      <c r="M1156" s="198" t="s">
        <v>879</v>
      </c>
      <c r="N1156" s="199">
        <v>8</v>
      </c>
      <c r="O1156" s="199">
        <v>2</v>
      </c>
      <c r="P1156" s="199">
        <v>16</v>
      </c>
      <c r="Q1156" s="1012">
        <v>5</v>
      </c>
      <c r="R1156" s="184"/>
      <c r="S1156" s="223">
        <v>1</v>
      </c>
      <c r="T1156" s="183"/>
      <c r="U1156" s="223">
        <v>0</v>
      </c>
      <c r="V1156" s="183"/>
      <c r="W1156" s="183"/>
      <c r="X1156" s="183">
        <v>1</v>
      </c>
      <c r="Y1156" s="166" t="s">
        <v>62</v>
      </c>
      <c r="Z1156" s="170" t="s">
        <v>224</v>
      </c>
      <c r="AA1156" s="197" t="s">
        <v>225</v>
      </c>
      <c r="AB1156" s="166" t="s">
        <v>1789</v>
      </c>
      <c r="AC1156" s="206" t="s">
        <v>1790</v>
      </c>
      <c r="AD1156" s="2328" t="s">
        <v>1791</v>
      </c>
      <c r="AE1156" s="198" t="s">
        <v>2096</v>
      </c>
      <c r="AF1156" s="198" t="s">
        <v>236</v>
      </c>
      <c r="AG1156" s="165" t="s">
        <v>230</v>
      </c>
      <c r="AH1156" s="203" t="s">
        <v>59</v>
      </c>
      <c r="AI1156" s="167">
        <v>0.114</v>
      </c>
      <c r="AJ1156" s="221">
        <v>16611.599999999999</v>
      </c>
      <c r="AK1156" s="167">
        <v>3.9594772602739718</v>
      </c>
      <c r="AL1156" s="167">
        <v>1.2288032876712329</v>
      </c>
      <c r="AM1156" s="187">
        <f>AK1156+AL1156</f>
        <v>5.1882805479452045</v>
      </c>
      <c r="AN1156" s="167">
        <f>SUM(AK1156:AK1177)</f>
        <v>11.068183287671227</v>
      </c>
      <c r="AO1156" s="167">
        <f>SUM(AL1156:AL1177)</f>
        <v>2.0067805479452057</v>
      </c>
      <c r="AP1156" s="167">
        <f>AN1156+AO1156</f>
        <v>13.074963835616433</v>
      </c>
      <c r="AQ1156" s="167">
        <f>AP1156*30</f>
        <v>392.24891506849298</v>
      </c>
      <c r="AR1156" s="193" t="s">
        <v>231</v>
      </c>
      <c r="AS1156" s="194" t="s">
        <v>431</v>
      </c>
      <c r="AT1156" s="166" t="s">
        <v>232</v>
      </c>
      <c r="AU1156" s="198" t="s">
        <v>59</v>
      </c>
      <c r="AV1156" s="679" t="s">
        <v>2097</v>
      </c>
      <c r="AW1156" s="166" t="s">
        <v>234</v>
      </c>
      <c r="AX1156" s="46"/>
      <c r="AY1156" s="2391"/>
    </row>
    <row r="1157" spans="1:51" s="8" customFormat="1" ht="15.95" customHeight="1" x14ac:dyDescent="0.25">
      <c r="A1157" s="112"/>
      <c r="B1157" s="113"/>
      <c r="C1157" s="992"/>
      <c r="D1157" s="113"/>
      <c r="E1157" s="130"/>
      <c r="F1157" s="130"/>
      <c r="G1157" s="113"/>
      <c r="H1157" s="130"/>
      <c r="I1157" s="113"/>
      <c r="J1157" s="130"/>
      <c r="K1157" s="130"/>
      <c r="L1157" s="130"/>
      <c r="M1157" s="130"/>
      <c r="N1157" s="329"/>
      <c r="O1157" s="329"/>
      <c r="P1157" s="329"/>
      <c r="Q1157" s="1071"/>
      <c r="R1157" s="114"/>
      <c r="S1157" s="131"/>
      <c r="T1157" s="114"/>
      <c r="U1157" s="131"/>
      <c r="V1157" s="114"/>
      <c r="W1157" s="114"/>
      <c r="X1157" s="114"/>
      <c r="Y1157" s="113" t="s">
        <v>230</v>
      </c>
      <c r="Z1157" s="113" t="s">
        <v>230</v>
      </c>
      <c r="AA1157" s="132" t="s">
        <v>230</v>
      </c>
      <c r="AB1157" s="113" t="s">
        <v>230</v>
      </c>
      <c r="AC1157" s="113" t="s">
        <v>230</v>
      </c>
      <c r="AD1157" s="113" t="s">
        <v>230</v>
      </c>
      <c r="AE1157" s="130" t="s">
        <v>2098</v>
      </c>
      <c r="AF1157" s="130" t="s">
        <v>346</v>
      </c>
      <c r="AG1157" s="115" t="s">
        <v>230</v>
      </c>
      <c r="AH1157" s="132" t="s">
        <v>59</v>
      </c>
      <c r="AI1157" s="116">
        <v>0.114</v>
      </c>
      <c r="AJ1157" s="137">
        <v>5833.5</v>
      </c>
      <c r="AK1157" s="116">
        <v>1.3904506849315066</v>
      </c>
      <c r="AL1157" s="116">
        <v>0.43151917808219181</v>
      </c>
      <c r="AM1157" s="119">
        <v>1.8219698630136985</v>
      </c>
      <c r="AN1157" s="116"/>
      <c r="AO1157" s="116"/>
      <c r="AP1157" s="116"/>
      <c r="AQ1157" s="367"/>
      <c r="AR1157" s="42"/>
      <c r="AS1157" s="43"/>
      <c r="AT1157" s="113"/>
      <c r="AU1157" s="130"/>
      <c r="AV1157" s="44"/>
      <c r="AW1157" s="113"/>
      <c r="AX1157" s="44"/>
      <c r="AY1157" s="2391"/>
    </row>
    <row r="1158" spans="1:51" s="8" customFormat="1" ht="15.95" customHeight="1" x14ac:dyDescent="0.25">
      <c r="A1158" s="36"/>
      <c r="B1158" s="1029"/>
      <c r="C1158" s="990"/>
      <c r="D1158" s="1029"/>
      <c r="E1158" s="5"/>
      <c r="F1158" s="5"/>
      <c r="G1158" s="1029"/>
      <c r="H1158" s="5"/>
      <c r="I1158" s="1029"/>
      <c r="J1158" s="5"/>
      <c r="K1158" s="5"/>
      <c r="L1158" s="5"/>
      <c r="M1158" s="5"/>
      <c r="N1158" s="328"/>
      <c r="O1158" s="328"/>
      <c r="P1158" s="328"/>
      <c r="Q1158" s="1056"/>
      <c r="R1158" s="448"/>
      <c r="S1158" s="61"/>
      <c r="T1158" s="448"/>
      <c r="U1158" s="61"/>
      <c r="V1158" s="448"/>
      <c r="W1158" s="448"/>
      <c r="X1158" s="448"/>
      <c r="Y1158" s="1029" t="s">
        <v>230</v>
      </c>
      <c r="Z1158" s="1029" t="s">
        <v>230</v>
      </c>
      <c r="AA1158" s="1" t="s">
        <v>230</v>
      </c>
      <c r="AB1158" s="1029" t="s">
        <v>230</v>
      </c>
      <c r="AC1158" s="1029" t="s">
        <v>230</v>
      </c>
      <c r="AD1158" s="1029" t="s">
        <v>230</v>
      </c>
      <c r="AE1158" s="5" t="s">
        <v>2098</v>
      </c>
      <c r="AF1158" s="5" t="s">
        <v>350</v>
      </c>
      <c r="AG1158" s="39" t="s">
        <v>230</v>
      </c>
      <c r="AH1158" s="1" t="s">
        <v>59</v>
      </c>
      <c r="AI1158" s="40">
        <v>0.114</v>
      </c>
      <c r="AJ1158" s="57">
        <v>4683.6000000000004</v>
      </c>
      <c r="AK1158" s="40">
        <v>1.1163649315068493</v>
      </c>
      <c r="AL1158" s="40">
        <v>0.34645808219178087</v>
      </c>
      <c r="AM1158" s="41">
        <v>1.4628230136986302</v>
      </c>
      <c r="AN1158" s="40"/>
      <c r="AO1158" s="40"/>
      <c r="AP1158" s="40"/>
      <c r="AQ1158" s="1644"/>
      <c r="AR1158" s="1034"/>
      <c r="AS1158" s="45"/>
      <c r="AT1158" s="1029"/>
      <c r="AU1158" s="5"/>
      <c r="AV1158" s="46"/>
      <c r="AW1158" s="1029"/>
      <c r="AX1158" s="46"/>
      <c r="AY1158" s="2391"/>
    </row>
    <row r="1159" spans="1:51" s="8" customFormat="1" ht="15.95" customHeight="1" x14ac:dyDescent="0.25">
      <c r="A1159" s="36"/>
      <c r="B1159" s="1029"/>
      <c r="C1159" s="990"/>
      <c r="D1159" s="1029"/>
      <c r="E1159" s="5"/>
      <c r="F1159" s="5"/>
      <c r="G1159" s="1029"/>
      <c r="H1159" s="5"/>
      <c r="I1159" s="1029"/>
      <c r="J1159" s="5"/>
      <c r="K1159" s="5"/>
      <c r="L1159" s="5"/>
      <c r="M1159" s="5"/>
      <c r="N1159" s="328"/>
      <c r="O1159" s="328"/>
      <c r="P1159" s="328"/>
      <c r="Q1159" s="1056"/>
      <c r="R1159" s="448"/>
      <c r="S1159" s="61"/>
      <c r="T1159" s="448"/>
      <c r="U1159" s="61"/>
      <c r="V1159" s="448"/>
      <c r="W1159" s="448"/>
      <c r="X1159" s="448"/>
      <c r="Y1159" s="1029" t="s">
        <v>230</v>
      </c>
      <c r="Z1159" s="1029" t="s">
        <v>230</v>
      </c>
      <c r="AA1159" s="1" t="s">
        <v>230</v>
      </c>
      <c r="AB1159" s="1029" t="s">
        <v>230</v>
      </c>
      <c r="AC1159" s="1029" t="s">
        <v>230</v>
      </c>
      <c r="AD1159" s="1029" t="s">
        <v>230</v>
      </c>
      <c r="AE1159" s="5" t="s">
        <v>2099</v>
      </c>
      <c r="AF1159" s="5" t="s">
        <v>2100</v>
      </c>
      <c r="AG1159" s="39">
        <v>1027739555282</v>
      </c>
      <c r="AH1159" s="1" t="s">
        <v>663</v>
      </c>
      <c r="AI1159" s="1640">
        <v>1.17</v>
      </c>
      <c r="AJ1159" s="1056">
        <v>9</v>
      </c>
      <c r="AK1159" s="40">
        <f>AJ1159*AI1159/365</f>
        <v>2.8849315068493149E-2</v>
      </c>
      <c r="AL1159" s="40">
        <v>0</v>
      </c>
      <c r="AM1159" s="41">
        <f>SUBTOTAL(9,AK1159:AL1159)</f>
        <v>2.8849315068493149E-2</v>
      </c>
      <c r="AN1159" s="40"/>
      <c r="AO1159" s="40"/>
      <c r="AP1159" s="40"/>
      <c r="AQ1159" s="1644"/>
      <c r="AR1159" s="1034"/>
      <c r="AS1159" s="45"/>
      <c r="AT1159" s="1029"/>
      <c r="AU1159" s="5"/>
      <c r="AV1159" s="46"/>
      <c r="AW1159" s="1029"/>
      <c r="AX1159" s="46"/>
      <c r="AY1159" s="2391"/>
    </row>
    <row r="1160" spans="1:51" s="8" customFormat="1" ht="15.95" customHeight="1" x14ac:dyDescent="0.25">
      <c r="A1160" s="36"/>
      <c r="B1160" s="1029"/>
      <c r="C1160" s="990"/>
      <c r="D1160" s="1029"/>
      <c r="E1160" s="5"/>
      <c r="F1160" s="5"/>
      <c r="G1160" s="1029"/>
      <c r="H1160" s="5"/>
      <c r="I1160" s="1029"/>
      <c r="J1160" s="5"/>
      <c r="K1160" s="5"/>
      <c r="L1160" s="5"/>
      <c r="M1160" s="5"/>
      <c r="N1160" s="328"/>
      <c r="O1160" s="328"/>
      <c r="P1160" s="328"/>
      <c r="Q1160" s="1056"/>
      <c r="R1160" s="448"/>
      <c r="S1160" s="61"/>
      <c r="T1160" s="448"/>
      <c r="U1160" s="61"/>
      <c r="V1160" s="448"/>
      <c r="W1160" s="448"/>
      <c r="X1160" s="448"/>
      <c r="Y1160" s="1029" t="s">
        <v>230</v>
      </c>
      <c r="Z1160" s="1029" t="s">
        <v>230</v>
      </c>
      <c r="AA1160" s="1" t="s">
        <v>230</v>
      </c>
      <c r="AB1160" s="1029" t="s">
        <v>230</v>
      </c>
      <c r="AC1160" s="1029" t="s">
        <v>230</v>
      </c>
      <c r="AD1160" s="1029" t="s">
        <v>230</v>
      </c>
      <c r="AE1160" s="5" t="s">
        <v>2099</v>
      </c>
      <c r="AF1160" s="5" t="s">
        <v>2101</v>
      </c>
      <c r="AG1160" s="39">
        <v>304502226600382</v>
      </c>
      <c r="AH1160" s="1" t="s">
        <v>2102</v>
      </c>
      <c r="AI1160" s="61">
        <v>0.87</v>
      </c>
      <c r="AJ1160" s="61">
        <v>3</v>
      </c>
      <c r="AK1160" s="40">
        <f t="shared" ref="AK1160:AK1173" si="118">AJ1160*AI1160/365</f>
        <v>7.1506849315068491E-3</v>
      </c>
      <c r="AL1160" s="40">
        <v>0</v>
      </c>
      <c r="AM1160" s="41">
        <f t="shared" ref="AM1160:AM1173" si="119">SUBTOTAL(9,AK1160:AL1160)</f>
        <v>7.1506849315068491E-3</v>
      </c>
      <c r="AN1160" s="40"/>
      <c r="AO1160" s="40"/>
      <c r="AP1160" s="40"/>
      <c r="AQ1160" s="1644"/>
      <c r="AR1160" s="1034"/>
      <c r="AS1160" s="45"/>
      <c r="AT1160" s="1029"/>
      <c r="AU1160" s="5"/>
      <c r="AV1160" s="46"/>
      <c r="AW1160" s="1029"/>
      <c r="AX1160" s="46"/>
      <c r="AY1160" s="2391"/>
    </row>
    <row r="1161" spans="1:51" s="8" customFormat="1" ht="15.95" customHeight="1" x14ac:dyDescent="0.25">
      <c r="A1161" s="36"/>
      <c r="B1161" s="1029"/>
      <c r="C1161" s="990"/>
      <c r="D1161" s="1029"/>
      <c r="E1161" s="5"/>
      <c r="F1161" s="5"/>
      <c r="G1161" s="1029"/>
      <c r="H1161" s="5"/>
      <c r="I1161" s="1029"/>
      <c r="J1161" s="5"/>
      <c r="K1161" s="5"/>
      <c r="L1161" s="5"/>
      <c r="M1161" s="5"/>
      <c r="N1161" s="328"/>
      <c r="O1161" s="328"/>
      <c r="P1161" s="328"/>
      <c r="Q1161" s="1056"/>
      <c r="R1161" s="448"/>
      <c r="S1161" s="61"/>
      <c r="T1161" s="448"/>
      <c r="U1161" s="61"/>
      <c r="V1161" s="448"/>
      <c r="W1161" s="448"/>
      <c r="X1161" s="448"/>
      <c r="Y1161" s="1029" t="s">
        <v>230</v>
      </c>
      <c r="Z1161" s="1029" t="s">
        <v>230</v>
      </c>
      <c r="AA1161" s="1" t="s">
        <v>230</v>
      </c>
      <c r="AB1161" s="1029" t="s">
        <v>230</v>
      </c>
      <c r="AC1161" s="1029" t="s">
        <v>230</v>
      </c>
      <c r="AD1161" s="1029" t="s">
        <v>230</v>
      </c>
      <c r="AE1161" s="5" t="s">
        <v>2099</v>
      </c>
      <c r="AF1161" s="5" t="s">
        <v>2103</v>
      </c>
      <c r="AG1161" s="39">
        <v>306503010100040</v>
      </c>
      <c r="AH1161" s="1" t="s">
        <v>2104</v>
      </c>
      <c r="AI1161" s="61">
        <v>0.87</v>
      </c>
      <c r="AJ1161" s="61">
        <v>5</v>
      </c>
      <c r="AK1161" s="41">
        <f t="shared" si="118"/>
        <v>1.191780821917808E-2</v>
      </c>
      <c r="AL1161" s="40">
        <v>0</v>
      </c>
      <c r="AM1161" s="41">
        <f t="shared" si="119"/>
        <v>1.191780821917808E-2</v>
      </c>
      <c r="AN1161" s="40"/>
      <c r="AO1161" s="40"/>
      <c r="AP1161" s="40"/>
      <c r="AQ1161" s="1644"/>
      <c r="AR1161" s="1034"/>
      <c r="AS1161" s="45"/>
      <c r="AT1161" s="1029"/>
      <c r="AU1161" s="5"/>
      <c r="AV1161" s="46"/>
      <c r="AW1161" s="1029"/>
      <c r="AX1161" s="46"/>
      <c r="AY1161" s="2391"/>
    </row>
    <row r="1162" spans="1:51" s="8" customFormat="1" ht="15.95" customHeight="1" x14ac:dyDescent="0.25">
      <c r="A1162" s="36"/>
      <c r="B1162" s="1029"/>
      <c r="C1162" s="990"/>
      <c r="D1162" s="1029"/>
      <c r="E1162" s="5"/>
      <c r="F1162" s="5"/>
      <c r="G1162" s="1029"/>
      <c r="H1162" s="5"/>
      <c r="I1162" s="1029"/>
      <c r="J1162" s="5"/>
      <c r="K1162" s="5"/>
      <c r="L1162" s="5"/>
      <c r="M1162" s="5"/>
      <c r="N1162" s="328"/>
      <c r="O1162" s="328"/>
      <c r="P1162" s="328"/>
      <c r="Q1162" s="1056"/>
      <c r="R1162" s="448"/>
      <c r="S1162" s="61"/>
      <c r="T1162" s="448"/>
      <c r="U1162" s="61"/>
      <c r="V1162" s="448"/>
      <c r="W1162" s="448"/>
      <c r="X1162" s="448"/>
      <c r="Y1162" s="1029" t="s">
        <v>230</v>
      </c>
      <c r="Z1162" s="1029" t="s">
        <v>230</v>
      </c>
      <c r="AA1162" s="1" t="s">
        <v>230</v>
      </c>
      <c r="AB1162" s="1029" t="s">
        <v>230</v>
      </c>
      <c r="AC1162" s="1029" t="s">
        <v>230</v>
      </c>
      <c r="AD1162" s="1029" t="s">
        <v>230</v>
      </c>
      <c r="AE1162" s="5" t="s">
        <v>2099</v>
      </c>
      <c r="AF1162" s="5" t="s">
        <v>23042</v>
      </c>
      <c r="AG1162" s="39" t="s">
        <v>23041</v>
      </c>
      <c r="AH1162" s="1029" t="s">
        <v>22968</v>
      </c>
      <c r="AI1162" s="328">
        <v>0.6</v>
      </c>
      <c r="AJ1162" s="328">
        <v>25</v>
      </c>
      <c r="AK1162" s="40">
        <f t="shared" si="118"/>
        <v>4.1095890410958902E-2</v>
      </c>
      <c r="AL1162" s="40">
        <v>0</v>
      </c>
      <c r="AM1162" s="41">
        <f t="shared" si="119"/>
        <v>4.1095890410958902E-2</v>
      </c>
      <c r="AN1162" s="40"/>
      <c r="AO1162" s="40"/>
      <c r="AP1162" s="40"/>
      <c r="AQ1162" s="1644"/>
      <c r="AR1162" s="1034"/>
      <c r="AS1162" s="45"/>
      <c r="AT1162" s="1029"/>
      <c r="AU1162" s="5"/>
      <c r="AV1162" s="46"/>
      <c r="AW1162" s="1029"/>
      <c r="AX1162" s="46"/>
      <c r="AY1162" s="2391"/>
    </row>
    <row r="1163" spans="1:51" s="8" customFormat="1" ht="15.95" customHeight="1" x14ac:dyDescent="0.25">
      <c r="A1163" s="36"/>
      <c r="B1163" s="1029"/>
      <c r="C1163" s="990"/>
      <c r="D1163" s="1029"/>
      <c r="E1163" s="5"/>
      <c r="F1163" s="5"/>
      <c r="G1163" s="1029"/>
      <c r="H1163" s="5"/>
      <c r="I1163" s="1029"/>
      <c r="J1163" s="5"/>
      <c r="K1163" s="5"/>
      <c r="L1163" s="5"/>
      <c r="M1163" s="5"/>
      <c r="N1163" s="328"/>
      <c r="O1163" s="328"/>
      <c r="P1163" s="328"/>
      <c r="Q1163" s="1056"/>
      <c r="R1163" s="448"/>
      <c r="S1163" s="61"/>
      <c r="T1163" s="448"/>
      <c r="U1163" s="61"/>
      <c r="V1163" s="448"/>
      <c r="W1163" s="448"/>
      <c r="X1163" s="448"/>
      <c r="Y1163" s="1029" t="s">
        <v>230</v>
      </c>
      <c r="Z1163" s="1029" t="s">
        <v>230</v>
      </c>
      <c r="AA1163" s="1" t="s">
        <v>230</v>
      </c>
      <c r="AB1163" s="1029" t="s">
        <v>230</v>
      </c>
      <c r="AC1163" s="88" t="s">
        <v>230</v>
      </c>
      <c r="AD1163" s="88" t="s">
        <v>230</v>
      </c>
      <c r="AE1163" s="5" t="s">
        <v>2099</v>
      </c>
      <c r="AF1163" s="5" t="s">
        <v>23044</v>
      </c>
      <c r="AG1163" s="39" t="s">
        <v>23043</v>
      </c>
      <c r="AH1163" s="1" t="s">
        <v>22980</v>
      </c>
      <c r="AI1163" s="1700">
        <v>0.6</v>
      </c>
      <c r="AJ1163" s="328">
        <v>15</v>
      </c>
      <c r="AK1163" s="40">
        <f t="shared" si="118"/>
        <v>2.4657534246575342E-2</v>
      </c>
      <c r="AL1163" s="40">
        <v>0</v>
      </c>
      <c r="AM1163" s="41">
        <f t="shared" si="119"/>
        <v>2.4657534246575342E-2</v>
      </c>
      <c r="AN1163" s="40"/>
      <c r="AO1163" s="40"/>
      <c r="AP1163" s="40"/>
      <c r="AQ1163" s="1644"/>
      <c r="AR1163" s="1034"/>
      <c r="AS1163" s="45"/>
      <c r="AT1163" s="1029"/>
      <c r="AU1163" s="5"/>
      <c r="AV1163" s="46"/>
      <c r="AW1163" s="1029"/>
      <c r="AX1163" s="46"/>
      <c r="AY1163" s="2391"/>
    </row>
    <row r="1164" spans="1:51" s="1099" customFormat="1" ht="15.95" customHeight="1" x14ac:dyDescent="0.25">
      <c r="A1164" s="1061"/>
      <c r="B1164" s="1418"/>
      <c r="C1164" s="1293"/>
      <c r="D1164" s="1418"/>
      <c r="E1164" s="1043"/>
      <c r="F1164" s="1043"/>
      <c r="G1164" s="1418"/>
      <c r="H1164" s="1043"/>
      <c r="I1164" s="1418"/>
      <c r="J1164" s="1043"/>
      <c r="K1164" s="1043"/>
      <c r="L1164" s="1043"/>
      <c r="M1164" s="1043"/>
      <c r="N1164" s="1090"/>
      <c r="O1164" s="1090"/>
      <c r="P1164" s="1090"/>
      <c r="Q1164" s="1091"/>
      <c r="R1164" s="1417"/>
      <c r="S1164" s="1089"/>
      <c r="T1164" s="1417"/>
      <c r="U1164" s="1089"/>
      <c r="V1164" s="1417"/>
      <c r="W1164" s="1417"/>
      <c r="X1164" s="1417"/>
      <c r="Y1164" s="1418" t="s">
        <v>230</v>
      </c>
      <c r="Z1164" s="1418" t="s">
        <v>230</v>
      </c>
      <c r="AA1164" s="754" t="s">
        <v>230</v>
      </c>
      <c r="AB1164" s="1418" t="s">
        <v>230</v>
      </c>
      <c r="AC1164" s="2401" t="s">
        <v>230</v>
      </c>
      <c r="AD1164" s="2401" t="s">
        <v>230</v>
      </c>
      <c r="AE1164" s="1043" t="s">
        <v>2105</v>
      </c>
      <c r="AF1164" s="1043" t="s">
        <v>25499</v>
      </c>
      <c r="AG1164" s="2578" t="s">
        <v>21017</v>
      </c>
      <c r="AH1164" s="1697" t="s">
        <v>20647</v>
      </c>
      <c r="AI1164" s="2576">
        <v>0.37</v>
      </c>
      <c r="AJ1164" s="1089">
        <v>380</v>
      </c>
      <c r="AK1164" s="378">
        <f t="shared" si="118"/>
        <v>0.3852054794520548</v>
      </c>
      <c r="AL1164" s="378">
        <v>0</v>
      </c>
      <c r="AM1164" s="380">
        <f t="shared" si="119"/>
        <v>0.3852054794520548</v>
      </c>
      <c r="AN1164" s="378"/>
      <c r="AO1164" s="378"/>
      <c r="AP1164" s="378"/>
      <c r="AQ1164" s="771"/>
      <c r="AR1164" s="381"/>
      <c r="AS1164" s="382"/>
      <c r="AT1164" s="1418"/>
      <c r="AU1164" s="1043"/>
      <c r="AV1164" s="383"/>
      <c r="AW1164" s="1418"/>
      <c r="AX1164" s="383"/>
      <c r="AY1164" s="2401"/>
    </row>
    <row r="1165" spans="1:51" s="8" customFormat="1" ht="15.95" customHeight="1" x14ac:dyDescent="0.25">
      <c r="A1165" s="36"/>
      <c r="B1165" s="1029"/>
      <c r="C1165" s="990"/>
      <c r="D1165" s="1029"/>
      <c r="E1165" s="5"/>
      <c r="F1165" s="5"/>
      <c r="G1165" s="1029"/>
      <c r="H1165" s="5"/>
      <c r="I1165" s="1029"/>
      <c r="J1165" s="5"/>
      <c r="K1165" s="5"/>
      <c r="L1165" s="5"/>
      <c r="M1165" s="5"/>
      <c r="N1165" s="328"/>
      <c r="O1165" s="328"/>
      <c r="P1165" s="328"/>
      <c r="Q1165" s="1056"/>
      <c r="R1165" s="448"/>
      <c r="S1165" s="61"/>
      <c r="T1165" s="448"/>
      <c r="U1165" s="61"/>
      <c r="V1165" s="448"/>
      <c r="W1165" s="448"/>
      <c r="X1165" s="448"/>
      <c r="Y1165" s="1029" t="s">
        <v>230</v>
      </c>
      <c r="Z1165" s="1029" t="s">
        <v>230</v>
      </c>
      <c r="AA1165" s="1" t="s">
        <v>230</v>
      </c>
      <c r="AB1165" s="1029" t="s">
        <v>230</v>
      </c>
      <c r="AC1165" s="113" t="s">
        <v>230</v>
      </c>
      <c r="AD1165" s="113" t="s">
        <v>230</v>
      </c>
      <c r="AE1165" s="5" t="s">
        <v>2099</v>
      </c>
      <c r="AF1165" s="5" t="s">
        <v>2106</v>
      </c>
      <c r="AG1165" s="39">
        <v>1185074002080</v>
      </c>
      <c r="AH1165" s="1" t="s">
        <v>2107</v>
      </c>
      <c r="AI1165" s="1036">
        <v>1.1399999999999999</v>
      </c>
      <c r="AJ1165" s="1036">
        <v>1000</v>
      </c>
      <c r="AK1165" s="40">
        <f t="shared" si="118"/>
        <v>3.1232876712328768</v>
      </c>
      <c r="AL1165" s="40">
        <v>0</v>
      </c>
      <c r="AM1165" s="14">
        <f t="shared" si="119"/>
        <v>3.1232876712328768</v>
      </c>
      <c r="AN1165" s="40"/>
      <c r="AO1165" s="40"/>
      <c r="AP1165" s="40"/>
      <c r="AQ1165" s="1644"/>
      <c r="AR1165" s="1034"/>
      <c r="AS1165" s="45"/>
      <c r="AT1165" s="1029"/>
      <c r="AU1165" s="5"/>
      <c r="AV1165" s="46"/>
      <c r="AW1165" s="1029"/>
      <c r="AX1165" s="46"/>
      <c r="AY1165" s="2391"/>
    </row>
    <row r="1166" spans="1:51" s="8" customFormat="1" ht="15.95" customHeight="1" x14ac:dyDescent="0.25">
      <c r="A1166" s="1255"/>
      <c r="B1166" s="1256"/>
      <c r="C1166" s="1726"/>
      <c r="D1166" s="1256"/>
      <c r="E1166" s="1258"/>
      <c r="F1166" s="1258"/>
      <c r="G1166" s="1256"/>
      <c r="H1166" s="1258"/>
      <c r="I1166" s="1256"/>
      <c r="J1166" s="1258"/>
      <c r="K1166" s="1258"/>
      <c r="L1166" s="1258"/>
      <c r="M1166" s="1258"/>
      <c r="N1166" s="1259"/>
      <c r="O1166" s="1259"/>
      <c r="P1166" s="1259"/>
      <c r="Q1166" s="1260"/>
      <c r="R1166" s="1261"/>
      <c r="S1166" s="1262"/>
      <c r="T1166" s="1261"/>
      <c r="U1166" s="1262"/>
      <c r="V1166" s="1261"/>
      <c r="W1166" s="1261"/>
      <c r="X1166" s="1261"/>
      <c r="Y1166" s="1256" t="s">
        <v>230</v>
      </c>
      <c r="Z1166" s="1256" t="s">
        <v>230</v>
      </c>
      <c r="AA1166" s="1263" t="s">
        <v>230</v>
      </c>
      <c r="AB1166" s="1256" t="s">
        <v>230</v>
      </c>
      <c r="AC1166" s="1256" t="s">
        <v>230</v>
      </c>
      <c r="AD1166" s="1256" t="s">
        <v>230</v>
      </c>
      <c r="AE1166" s="1258" t="s">
        <v>2099</v>
      </c>
      <c r="AF1166" s="1258" t="s">
        <v>2108</v>
      </c>
      <c r="AG1166" s="1264" t="s">
        <v>23045</v>
      </c>
      <c r="AH1166" s="1263" t="s">
        <v>22981</v>
      </c>
      <c r="AI1166" s="1265">
        <v>0.6</v>
      </c>
      <c r="AJ1166" s="1265">
        <v>25</v>
      </c>
      <c r="AK1166" s="1628">
        <f t="shared" si="118"/>
        <v>4.1095890410958902E-2</v>
      </c>
      <c r="AL1166" s="1628">
        <v>0</v>
      </c>
      <c r="AM1166" s="1267">
        <f t="shared" si="119"/>
        <v>4.1095890410958902E-2</v>
      </c>
      <c r="AN1166" s="1628"/>
      <c r="AO1166" s="1628"/>
      <c r="AP1166" s="1628"/>
      <c r="AQ1166" s="1708"/>
      <c r="AR1166" s="1709"/>
      <c r="AS1166" s="1710"/>
      <c r="AT1166" s="1256"/>
      <c r="AU1166" s="1258"/>
      <c r="AV1166" s="1711"/>
      <c r="AW1166" s="1713" t="s">
        <v>16781</v>
      </c>
      <c r="AX1166" s="1711" t="s">
        <v>23046</v>
      </c>
      <c r="AY1166" s="2391"/>
    </row>
    <row r="1167" spans="1:51" s="8" customFormat="1" ht="15.95" customHeight="1" x14ac:dyDescent="0.25">
      <c r="A1167" s="36"/>
      <c r="B1167" s="1029"/>
      <c r="C1167" s="990"/>
      <c r="D1167" s="1029"/>
      <c r="E1167" s="5"/>
      <c r="F1167" s="5"/>
      <c r="G1167" s="1029"/>
      <c r="H1167" s="5"/>
      <c r="I1167" s="1029"/>
      <c r="J1167" s="5"/>
      <c r="K1167" s="5"/>
      <c r="L1167" s="5"/>
      <c r="M1167" s="5"/>
      <c r="N1167" s="328"/>
      <c r="O1167" s="328"/>
      <c r="P1167" s="328"/>
      <c r="Q1167" s="1056"/>
      <c r="R1167" s="448"/>
      <c r="S1167" s="61"/>
      <c r="T1167" s="448"/>
      <c r="U1167" s="61"/>
      <c r="V1167" s="448"/>
      <c r="W1167" s="448"/>
      <c r="X1167" s="448"/>
      <c r="Y1167" s="1029" t="s">
        <v>230</v>
      </c>
      <c r="Z1167" s="1029" t="s">
        <v>230</v>
      </c>
      <c r="AA1167" s="1" t="s">
        <v>230</v>
      </c>
      <c r="AB1167" s="1029" t="s">
        <v>230</v>
      </c>
      <c r="AC1167" s="1029" t="s">
        <v>230</v>
      </c>
      <c r="AD1167" s="1029" t="s">
        <v>230</v>
      </c>
      <c r="AE1167" s="5" t="s">
        <v>2099</v>
      </c>
      <c r="AF1167" s="5" t="s">
        <v>2109</v>
      </c>
      <c r="AG1167" s="39">
        <v>309503020400038</v>
      </c>
      <c r="AH1167" s="1" t="s">
        <v>1070</v>
      </c>
      <c r="AI1167" s="1036">
        <v>0.87</v>
      </c>
      <c r="AJ1167" s="37">
        <v>5</v>
      </c>
      <c r="AK1167" s="40">
        <f t="shared" si="118"/>
        <v>1.191780821917808E-2</v>
      </c>
      <c r="AL1167" s="40">
        <v>0</v>
      </c>
      <c r="AM1167" s="41">
        <f t="shared" si="119"/>
        <v>1.191780821917808E-2</v>
      </c>
      <c r="AN1167" s="40"/>
      <c r="AO1167" s="40"/>
      <c r="AP1167" s="40"/>
      <c r="AQ1167" s="1644"/>
      <c r="AR1167" s="1034"/>
      <c r="AS1167" s="45"/>
      <c r="AT1167" s="1029"/>
      <c r="AU1167" s="5"/>
      <c r="AV1167" s="46"/>
      <c r="AW1167" s="1029"/>
      <c r="AX1167" s="46"/>
      <c r="AY1167" s="2391"/>
    </row>
    <row r="1168" spans="1:51" s="8" customFormat="1" ht="15.95" customHeight="1" x14ac:dyDescent="0.25">
      <c r="A1168" s="36"/>
      <c r="B1168" s="1029"/>
      <c r="C1168" s="990"/>
      <c r="D1168" s="1029"/>
      <c r="E1168" s="5"/>
      <c r="F1168" s="5"/>
      <c r="G1168" s="1029"/>
      <c r="H1168" s="5"/>
      <c r="I1168" s="1029"/>
      <c r="J1168" s="5"/>
      <c r="K1168" s="5"/>
      <c r="L1168" s="5"/>
      <c r="M1168" s="5"/>
      <c r="N1168" s="328"/>
      <c r="O1168" s="328"/>
      <c r="P1168" s="328"/>
      <c r="Q1168" s="1056"/>
      <c r="R1168" s="448"/>
      <c r="S1168" s="61"/>
      <c r="T1168" s="448"/>
      <c r="U1168" s="61"/>
      <c r="V1168" s="448"/>
      <c r="W1168" s="448"/>
      <c r="X1168" s="448"/>
      <c r="Y1168" s="1029" t="s">
        <v>230</v>
      </c>
      <c r="Z1168" s="1029" t="s">
        <v>230</v>
      </c>
      <c r="AA1168" s="1" t="s">
        <v>230</v>
      </c>
      <c r="AB1168" s="1029" t="s">
        <v>230</v>
      </c>
      <c r="AC1168" s="1029" t="s">
        <v>230</v>
      </c>
      <c r="AD1168" s="1029" t="s">
        <v>230</v>
      </c>
      <c r="AE1168" s="5" t="s">
        <v>2099</v>
      </c>
      <c r="AF1168" s="5" t="s">
        <v>23048</v>
      </c>
      <c r="AG1168" s="39" t="s">
        <v>23047</v>
      </c>
      <c r="AH1168" s="1" t="s">
        <v>22982</v>
      </c>
      <c r="AI1168" s="1700">
        <v>0.6</v>
      </c>
      <c r="AJ1168" s="1036">
        <v>200</v>
      </c>
      <c r="AK1168" s="40">
        <f t="shared" si="118"/>
        <v>0.32876712328767121</v>
      </c>
      <c r="AL1168" s="40">
        <v>0</v>
      </c>
      <c r="AM1168" s="41">
        <f t="shared" si="119"/>
        <v>0.32876712328767121</v>
      </c>
      <c r="AN1168" s="40"/>
      <c r="AO1168" s="40"/>
      <c r="AP1168" s="40"/>
      <c r="AQ1168" s="1644"/>
      <c r="AR1168" s="1034"/>
      <c r="AS1168" s="45"/>
      <c r="AT1168" s="1029"/>
      <c r="AU1168" s="5"/>
      <c r="AV1168" s="46"/>
      <c r="AW1168" s="1029"/>
      <c r="AX1168" s="46"/>
      <c r="AY1168" s="2391"/>
    </row>
    <row r="1169" spans="1:51" s="8" customFormat="1" ht="15.95" customHeight="1" x14ac:dyDescent="0.25">
      <c r="A1169" s="1255"/>
      <c r="B1169" s="1256"/>
      <c r="C1169" s="1726"/>
      <c r="D1169" s="1256"/>
      <c r="E1169" s="1258"/>
      <c r="F1169" s="1258"/>
      <c r="G1169" s="1256"/>
      <c r="H1169" s="1258"/>
      <c r="I1169" s="1256"/>
      <c r="J1169" s="1258"/>
      <c r="K1169" s="1258"/>
      <c r="L1169" s="1258"/>
      <c r="M1169" s="1258"/>
      <c r="N1169" s="1259"/>
      <c r="O1169" s="1259"/>
      <c r="P1169" s="1259"/>
      <c r="Q1169" s="1260"/>
      <c r="R1169" s="1261"/>
      <c r="S1169" s="1262"/>
      <c r="T1169" s="1261"/>
      <c r="U1169" s="1262"/>
      <c r="V1169" s="1261"/>
      <c r="W1169" s="1261"/>
      <c r="X1169" s="1261"/>
      <c r="Y1169" s="1256" t="s">
        <v>230</v>
      </c>
      <c r="Z1169" s="1256" t="s">
        <v>230</v>
      </c>
      <c r="AA1169" s="1263" t="s">
        <v>230</v>
      </c>
      <c r="AB1169" s="1256" t="s">
        <v>230</v>
      </c>
      <c r="AC1169" s="1256" t="s">
        <v>230</v>
      </c>
      <c r="AD1169" s="1256" t="s">
        <v>230</v>
      </c>
      <c r="AE1169" s="1258" t="s">
        <v>2099</v>
      </c>
      <c r="AF1169" s="1258" t="s">
        <v>2110</v>
      </c>
      <c r="AG1169" s="1264" t="s">
        <v>23049</v>
      </c>
      <c r="AH1169" s="1263" t="s">
        <v>22982</v>
      </c>
      <c r="AI1169" s="1265">
        <v>0.6</v>
      </c>
      <c r="AJ1169" s="1265">
        <v>200</v>
      </c>
      <c r="AK1169" s="1628">
        <f t="shared" si="118"/>
        <v>0.32876712328767121</v>
      </c>
      <c r="AL1169" s="1628">
        <v>0</v>
      </c>
      <c r="AM1169" s="1267">
        <f t="shared" si="119"/>
        <v>0.32876712328767121</v>
      </c>
      <c r="AN1169" s="1628"/>
      <c r="AO1169" s="1628"/>
      <c r="AP1169" s="1628"/>
      <c r="AQ1169" s="1708"/>
      <c r="AR1169" s="1709"/>
      <c r="AS1169" s="1710"/>
      <c r="AT1169" s="1256"/>
      <c r="AU1169" s="1258"/>
      <c r="AV1169" s="1711"/>
      <c r="AW1169" s="1713" t="s">
        <v>16781</v>
      </c>
      <c r="AX1169" s="2498" t="s">
        <v>23050</v>
      </c>
      <c r="AY1169" s="2391"/>
    </row>
    <row r="1170" spans="1:51" s="8" customFormat="1" ht="15.95" customHeight="1" x14ac:dyDescent="0.25">
      <c r="A1170" s="1255"/>
      <c r="B1170" s="1256"/>
      <c r="C1170" s="1726"/>
      <c r="D1170" s="1256"/>
      <c r="E1170" s="1258"/>
      <c r="F1170" s="1258"/>
      <c r="G1170" s="1256"/>
      <c r="H1170" s="1258"/>
      <c r="I1170" s="1256"/>
      <c r="J1170" s="1258"/>
      <c r="K1170" s="1258"/>
      <c r="L1170" s="1258"/>
      <c r="M1170" s="1258"/>
      <c r="N1170" s="1259"/>
      <c r="O1170" s="1259"/>
      <c r="P1170" s="1259"/>
      <c r="Q1170" s="1260"/>
      <c r="R1170" s="1261"/>
      <c r="S1170" s="1262"/>
      <c r="T1170" s="1261"/>
      <c r="U1170" s="1262"/>
      <c r="V1170" s="1261"/>
      <c r="W1170" s="1261"/>
      <c r="X1170" s="1261"/>
      <c r="Y1170" s="1256" t="s">
        <v>230</v>
      </c>
      <c r="Z1170" s="1256" t="s">
        <v>230</v>
      </c>
      <c r="AA1170" s="1263" t="s">
        <v>230</v>
      </c>
      <c r="AB1170" s="1256" t="s">
        <v>230</v>
      </c>
      <c r="AC1170" s="1256" t="s">
        <v>230</v>
      </c>
      <c r="AD1170" s="1256" t="s">
        <v>230</v>
      </c>
      <c r="AE1170" s="1258" t="s">
        <v>2099</v>
      </c>
      <c r="AF1170" s="1258" t="s">
        <v>2111</v>
      </c>
      <c r="AG1170" s="1264">
        <v>1035005903063</v>
      </c>
      <c r="AH1170" s="1256" t="s">
        <v>22967</v>
      </c>
      <c r="AI1170" s="1265">
        <v>0.6</v>
      </c>
      <c r="AJ1170" s="1265">
        <v>30</v>
      </c>
      <c r="AK1170" s="1628">
        <f t="shared" si="118"/>
        <v>4.9315068493150684E-2</v>
      </c>
      <c r="AL1170" s="1628">
        <v>0</v>
      </c>
      <c r="AM1170" s="1267">
        <f t="shared" si="119"/>
        <v>4.9315068493150684E-2</v>
      </c>
      <c r="AN1170" s="1628"/>
      <c r="AO1170" s="1628"/>
      <c r="AP1170" s="1628"/>
      <c r="AQ1170" s="1708"/>
      <c r="AR1170" s="1709"/>
      <c r="AS1170" s="1710"/>
      <c r="AT1170" s="1256"/>
      <c r="AU1170" s="1258"/>
      <c r="AV1170" s="1711"/>
      <c r="AW1170" s="1713" t="s">
        <v>16781</v>
      </c>
      <c r="AX1170" s="2498" t="s">
        <v>23051</v>
      </c>
      <c r="AY1170" s="2391"/>
    </row>
    <row r="1171" spans="1:51" s="8" customFormat="1" ht="15.95" customHeight="1" x14ac:dyDescent="0.25">
      <c r="A1171" s="36"/>
      <c r="B1171" s="1029"/>
      <c r="C1171" s="990"/>
      <c r="D1171" s="1029"/>
      <c r="E1171" s="5"/>
      <c r="F1171" s="5"/>
      <c r="G1171" s="1029"/>
      <c r="H1171" s="5"/>
      <c r="I1171" s="1029"/>
      <c r="J1171" s="5"/>
      <c r="K1171" s="5"/>
      <c r="L1171" s="5"/>
      <c r="M1171" s="5"/>
      <c r="N1171" s="328"/>
      <c r="O1171" s="328"/>
      <c r="P1171" s="328"/>
      <c r="Q1171" s="1056"/>
      <c r="R1171" s="448"/>
      <c r="S1171" s="61"/>
      <c r="T1171" s="448"/>
      <c r="U1171" s="61"/>
      <c r="V1171" s="448"/>
      <c r="W1171" s="448"/>
      <c r="X1171" s="448"/>
      <c r="Y1171" s="1029" t="s">
        <v>230</v>
      </c>
      <c r="Z1171" s="1029" t="s">
        <v>230</v>
      </c>
      <c r="AA1171" s="1" t="s">
        <v>230</v>
      </c>
      <c r="AB1171" s="1029" t="s">
        <v>230</v>
      </c>
      <c r="AC1171" s="1029" t="s">
        <v>230</v>
      </c>
      <c r="AD1171" s="1029" t="s">
        <v>230</v>
      </c>
      <c r="AE1171" s="5" t="s">
        <v>2099</v>
      </c>
      <c r="AF1171" s="5" t="s">
        <v>2112</v>
      </c>
      <c r="AG1171" s="39">
        <v>1195074003288</v>
      </c>
      <c r="AH1171" s="1" t="s">
        <v>1971</v>
      </c>
      <c r="AI1171" s="1036">
        <v>0.87</v>
      </c>
      <c r="AJ1171" s="1036">
        <v>5</v>
      </c>
      <c r="AK1171" s="116">
        <f t="shared" si="118"/>
        <v>1.191780821917808E-2</v>
      </c>
      <c r="AL1171" s="40">
        <v>0</v>
      </c>
      <c r="AM1171" s="119">
        <f t="shared" si="119"/>
        <v>1.191780821917808E-2</v>
      </c>
      <c r="AN1171" s="40"/>
      <c r="AO1171" s="40"/>
      <c r="AP1171" s="40"/>
      <c r="AQ1171" s="1644"/>
      <c r="AR1171" s="1034"/>
      <c r="AS1171" s="45"/>
      <c r="AT1171" s="1029"/>
      <c r="AU1171" s="5"/>
      <c r="AV1171" s="46"/>
      <c r="AW1171" s="1029"/>
      <c r="AX1171" s="46"/>
      <c r="AY1171" s="2391"/>
    </row>
    <row r="1172" spans="1:51" s="8" customFormat="1" ht="15.95" customHeight="1" x14ac:dyDescent="0.25">
      <c r="A1172" s="36"/>
      <c r="B1172" s="1029"/>
      <c r="C1172" s="990"/>
      <c r="D1172" s="1029"/>
      <c r="E1172" s="5"/>
      <c r="F1172" s="5"/>
      <c r="G1172" s="1029"/>
      <c r="H1172" s="5"/>
      <c r="I1172" s="1029"/>
      <c r="J1172" s="5"/>
      <c r="K1172" s="5"/>
      <c r="L1172" s="5"/>
      <c r="M1172" s="5"/>
      <c r="N1172" s="328"/>
      <c r="O1172" s="328"/>
      <c r="P1172" s="328"/>
      <c r="Q1172" s="1056"/>
      <c r="R1172" s="448"/>
      <c r="S1172" s="61"/>
      <c r="T1172" s="448"/>
      <c r="U1172" s="61"/>
      <c r="V1172" s="448"/>
      <c r="W1172" s="448"/>
      <c r="X1172" s="448"/>
      <c r="Y1172" s="1029" t="s">
        <v>230</v>
      </c>
      <c r="Z1172" s="1029" t="s">
        <v>230</v>
      </c>
      <c r="AA1172" s="1" t="s">
        <v>230</v>
      </c>
      <c r="AB1172" s="1029" t="s">
        <v>230</v>
      </c>
      <c r="AC1172" s="1029" t="s">
        <v>230</v>
      </c>
      <c r="AD1172" s="1029" t="s">
        <v>230</v>
      </c>
      <c r="AE1172" s="5" t="s">
        <v>2099</v>
      </c>
      <c r="AF1172" s="5" t="s">
        <v>2113</v>
      </c>
      <c r="AG1172" s="39">
        <v>1027739609391</v>
      </c>
      <c r="AH1172" s="1" t="s">
        <v>663</v>
      </c>
      <c r="AI1172" s="1640">
        <v>1.17</v>
      </c>
      <c r="AJ1172" s="37">
        <v>25</v>
      </c>
      <c r="AK1172" s="40">
        <f t="shared" si="118"/>
        <v>8.0136986301369867E-2</v>
      </c>
      <c r="AL1172" s="40">
        <v>0</v>
      </c>
      <c r="AM1172" s="41">
        <f t="shared" si="119"/>
        <v>8.0136986301369867E-2</v>
      </c>
      <c r="AN1172" s="40"/>
      <c r="AO1172" s="40"/>
      <c r="AP1172" s="40"/>
      <c r="AQ1172" s="1644"/>
      <c r="AR1172" s="1034"/>
      <c r="AS1172" s="45"/>
      <c r="AT1172" s="1029"/>
      <c r="AU1172" s="5"/>
      <c r="AV1172" s="46"/>
      <c r="AW1172" s="1029"/>
      <c r="AX1172" s="46"/>
      <c r="AY1172" s="2391"/>
    </row>
    <row r="1173" spans="1:51" s="8" customFormat="1" ht="15.95" customHeight="1" x14ac:dyDescent="0.25">
      <c r="A1173" s="36"/>
      <c r="B1173" s="1029"/>
      <c r="C1173" s="990"/>
      <c r="D1173" s="1029"/>
      <c r="E1173" s="5"/>
      <c r="F1173" s="5"/>
      <c r="G1173" s="1029"/>
      <c r="H1173" s="5"/>
      <c r="I1173" s="1029"/>
      <c r="J1173" s="5"/>
      <c r="K1173" s="5"/>
      <c r="L1173" s="5"/>
      <c r="M1173" s="5"/>
      <c r="N1173" s="328"/>
      <c r="O1173" s="328"/>
      <c r="P1173" s="328"/>
      <c r="Q1173" s="1056"/>
      <c r="R1173" s="448"/>
      <c r="S1173" s="61"/>
      <c r="T1173" s="448"/>
      <c r="U1173" s="61"/>
      <c r="V1173" s="448"/>
      <c r="W1173" s="448"/>
      <c r="X1173" s="448"/>
      <c r="Y1173" s="1029" t="s">
        <v>230</v>
      </c>
      <c r="Z1173" s="1029" t="s">
        <v>230</v>
      </c>
      <c r="AA1173" s="1" t="s">
        <v>230</v>
      </c>
      <c r="AB1173" s="1029" t="s">
        <v>230</v>
      </c>
      <c r="AC1173" s="1029" t="s">
        <v>230</v>
      </c>
      <c r="AD1173" s="1029" t="s">
        <v>230</v>
      </c>
      <c r="AE1173" s="5" t="s">
        <v>2099</v>
      </c>
      <c r="AF1173" s="5" t="s">
        <v>2114</v>
      </c>
      <c r="AG1173" s="39">
        <v>1144400000425</v>
      </c>
      <c r="AH1173" s="1" t="s">
        <v>663</v>
      </c>
      <c r="AI1173" s="1640">
        <v>1.17</v>
      </c>
      <c r="AJ1173" s="37">
        <v>25</v>
      </c>
      <c r="AK1173" s="40">
        <f t="shared" si="118"/>
        <v>8.0136986301369867E-2</v>
      </c>
      <c r="AL1173" s="40">
        <v>0</v>
      </c>
      <c r="AM1173" s="41">
        <f t="shared" si="119"/>
        <v>8.0136986301369867E-2</v>
      </c>
      <c r="AN1173" s="40"/>
      <c r="AO1173" s="40"/>
      <c r="AP1173" s="40"/>
      <c r="AQ1173" s="1644"/>
      <c r="AR1173" s="1034"/>
      <c r="AS1173" s="45"/>
      <c r="AT1173" s="1029"/>
      <c r="AU1173" s="5"/>
      <c r="AV1173" s="46"/>
      <c r="AW1173" s="1029"/>
      <c r="AX1173" s="46"/>
      <c r="AY1173" s="2391"/>
    </row>
    <row r="1174" spans="1:51" s="8" customFormat="1" ht="15.95" customHeight="1" x14ac:dyDescent="0.25">
      <c r="A1174" s="36"/>
      <c r="B1174" s="1029"/>
      <c r="C1174" s="990"/>
      <c r="D1174" s="1029"/>
      <c r="E1174" s="5"/>
      <c r="F1174" s="5"/>
      <c r="G1174" s="1029"/>
      <c r="H1174" s="5"/>
      <c r="I1174" s="1029"/>
      <c r="J1174" s="5"/>
      <c r="K1174" s="5"/>
      <c r="L1174" s="5"/>
      <c r="M1174" s="5"/>
      <c r="N1174" s="328"/>
      <c r="O1174" s="328"/>
      <c r="P1174" s="328"/>
      <c r="Q1174" s="1056"/>
      <c r="R1174" s="448"/>
      <c r="S1174" s="61"/>
      <c r="T1174" s="448"/>
      <c r="U1174" s="61"/>
      <c r="V1174" s="448"/>
      <c r="W1174" s="448"/>
      <c r="X1174" s="448"/>
      <c r="Y1174" s="1029" t="s">
        <v>230</v>
      </c>
      <c r="Z1174" s="1029" t="s">
        <v>230</v>
      </c>
      <c r="AA1174" s="1" t="s">
        <v>230</v>
      </c>
      <c r="AB1174" s="1029" t="s">
        <v>230</v>
      </c>
      <c r="AC1174" s="1029" t="s">
        <v>230</v>
      </c>
      <c r="AD1174" s="1029" t="s">
        <v>230</v>
      </c>
      <c r="AE1174" s="5" t="s">
        <v>2115</v>
      </c>
      <c r="AF1174" s="5" t="s">
        <v>2116</v>
      </c>
      <c r="AG1174" s="39">
        <v>307503027800031</v>
      </c>
      <c r="AH1174" s="1" t="s">
        <v>450</v>
      </c>
      <c r="AI1174" s="1036">
        <v>0.87</v>
      </c>
      <c r="AJ1174" s="37">
        <v>5</v>
      </c>
      <c r="AK1174" s="40">
        <f>AJ1174*AI1174/365</f>
        <v>1.191780821917808E-2</v>
      </c>
      <c r="AL1174" s="40">
        <v>0</v>
      </c>
      <c r="AM1174" s="41">
        <f>SUBTOTAL(9,AK1174:AL1174)</f>
        <v>1.191780821917808E-2</v>
      </c>
      <c r="AN1174" s="40"/>
      <c r="AO1174" s="40"/>
      <c r="AP1174" s="40"/>
      <c r="AQ1174" s="1644"/>
      <c r="AR1174" s="1034"/>
      <c r="AS1174" s="45"/>
      <c r="AT1174" s="1029"/>
      <c r="AU1174" s="5"/>
      <c r="AV1174" s="46"/>
      <c r="AW1174" s="1029"/>
      <c r="AX1174" s="46"/>
      <c r="AY1174" s="2391"/>
    </row>
    <row r="1175" spans="1:51" s="8" customFormat="1" ht="15.95" customHeight="1" x14ac:dyDescent="0.25">
      <c r="A1175" s="36"/>
      <c r="B1175" s="1029"/>
      <c r="C1175" s="990"/>
      <c r="D1175" s="1029"/>
      <c r="E1175" s="5"/>
      <c r="F1175" s="5"/>
      <c r="G1175" s="1029"/>
      <c r="H1175" s="5"/>
      <c r="I1175" s="1029"/>
      <c r="J1175" s="5"/>
      <c r="K1175" s="5"/>
      <c r="L1175" s="5"/>
      <c r="M1175" s="5"/>
      <c r="N1175" s="328"/>
      <c r="O1175" s="328"/>
      <c r="P1175" s="328"/>
      <c r="Q1175" s="1056"/>
      <c r="R1175" s="448"/>
      <c r="S1175" s="61"/>
      <c r="T1175" s="448"/>
      <c r="U1175" s="61"/>
      <c r="V1175" s="448"/>
      <c r="W1175" s="448"/>
      <c r="X1175" s="448"/>
      <c r="Y1175" s="1029" t="s">
        <v>230</v>
      </c>
      <c r="Z1175" s="1029" t="s">
        <v>230</v>
      </c>
      <c r="AA1175" s="1" t="s">
        <v>230</v>
      </c>
      <c r="AB1175" s="1029" t="s">
        <v>230</v>
      </c>
      <c r="AC1175" s="1029" t="s">
        <v>230</v>
      </c>
      <c r="AD1175" s="1029" t="s">
        <v>230</v>
      </c>
      <c r="AE1175" s="5" t="s">
        <v>2115</v>
      </c>
      <c r="AF1175" s="5" t="s">
        <v>2117</v>
      </c>
      <c r="AG1175" s="39">
        <v>1065030019120</v>
      </c>
      <c r="AH1175" s="1" t="s">
        <v>1070</v>
      </c>
      <c r="AI1175" s="1036">
        <v>0.87</v>
      </c>
      <c r="AJ1175" s="37">
        <v>5</v>
      </c>
      <c r="AK1175" s="40">
        <f>AJ1175*AI1175/365</f>
        <v>1.191780821917808E-2</v>
      </c>
      <c r="AL1175" s="40">
        <v>0</v>
      </c>
      <c r="AM1175" s="41">
        <f>SUBTOTAL(9,AK1175:AL1175)</f>
        <v>1.191780821917808E-2</v>
      </c>
      <c r="AN1175" s="40"/>
      <c r="AO1175" s="40"/>
      <c r="AP1175" s="40"/>
      <c r="AQ1175" s="1644"/>
      <c r="AR1175" s="1034"/>
      <c r="AS1175" s="45"/>
      <c r="AT1175" s="1029"/>
      <c r="AU1175" s="5"/>
      <c r="AV1175" s="46"/>
      <c r="AW1175" s="1029"/>
      <c r="AX1175" s="46"/>
      <c r="AY1175" s="2391"/>
    </row>
    <row r="1176" spans="1:51" s="8" customFormat="1" ht="15.95" customHeight="1" x14ac:dyDescent="0.25">
      <c r="A1176" s="36"/>
      <c r="B1176" s="1029"/>
      <c r="C1176" s="990"/>
      <c r="D1176" s="1029"/>
      <c r="E1176" s="5"/>
      <c r="F1176" s="5"/>
      <c r="G1176" s="1029"/>
      <c r="H1176" s="5"/>
      <c r="I1176" s="1029"/>
      <c r="J1176" s="5"/>
      <c r="K1176" s="5"/>
      <c r="L1176" s="5"/>
      <c r="M1176" s="5"/>
      <c r="N1176" s="328"/>
      <c r="O1176" s="328"/>
      <c r="P1176" s="328"/>
      <c r="Q1176" s="1056"/>
      <c r="R1176" s="448"/>
      <c r="S1176" s="61"/>
      <c r="T1176" s="448"/>
      <c r="U1176" s="61"/>
      <c r="V1176" s="448"/>
      <c r="W1176" s="448"/>
      <c r="X1176" s="448"/>
      <c r="Y1176" s="1029" t="s">
        <v>230</v>
      </c>
      <c r="Z1176" s="1029" t="s">
        <v>230</v>
      </c>
      <c r="AA1176" s="1" t="s">
        <v>230</v>
      </c>
      <c r="AB1176" s="1029" t="s">
        <v>230</v>
      </c>
      <c r="AC1176" s="1029" t="s">
        <v>230</v>
      </c>
      <c r="AD1176" s="1029" t="s">
        <v>230</v>
      </c>
      <c r="AE1176" s="5" t="s">
        <v>2115</v>
      </c>
      <c r="AF1176" s="5" t="s">
        <v>2118</v>
      </c>
      <c r="AG1176" s="39">
        <v>307503020100023</v>
      </c>
      <c r="AH1176" s="1" t="s">
        <v>450</v>
      </c>
      <c r="AI1176" s="1036">
        <v>0.87</v>
      </c>
      <c r="AJ1176" s="37">
        <v>5</v>
      </c>
      <c r="AK1176" s="40">
        <f>AJ1176*AI1176/365</f>
        <v>1.191780821917808E-2</v>
      </c>
      <c r="AL1176" s="40">
        <v>0</v>
      </c>
      <c r="AM1176" s="41">
        <f>SUBTOTAL(9,AK1176:AL1176)</f>
        <v>1.191780821917808E-2</v>
      </c>
      <c r="AN1176" s="40"/>
      <c r="AO1176" s="40"/>
      <c r="AP1176" s="40"/>
      <c r="AQ1176" s="1644"/>
      <c r="AR1176" s="1034"/>
      <c r="AS1176" s="45"/>
      <c r="AT1176" s="1029"/>
      <c r="AU1176" s="5"/>
      <c r="AV1176" s="46"/>
      <c r="AW1176" s="1029"/>
      <c r="AX1176" s="46"/>
      <c r="AY1176" s="2391"/>
    </row>
    <row r="1177" spans="1:51" s="8" customFormat="1" ht="15.95" customHeight="1" x14ac:dyDescent="0.25">
      <c r="A1177" s="93"/>
      <c r="B1177" s="88"/>
      <c r="C1177" s="993"/>
      <c r="D1177" s="88"/>
      <c r="E1177" s="103"/>
      <c r="F1177" s="103"/>
      <c r="G1177" s="88"/>
      <c r="H1177" s="103"/>
      <c r="I1177" s="88"/>
      <c r="J1177" s="103"/>
      <c r="K1177" s="103"/>
      <c r="L1177" s="103"/>
      <c r="M1177" s="103"/>
      <c r="N1177" s="330"/>
      <c r="O1177" s="330"/>
      <c r="P1177" s="330"/>
      <c r="Q1177" s="106"/>
      <c r="R1177" s="94"/>
      <c r="S1177" s="104"/>
      <c r="T1177" s="94"/>
      <c r="U1177" s="104"/>
      <c r="V1177" s="94"/>
      <c r="W1177" s="94"/>
      <c r="X1177" s="94"/>
      <c r="Y1177" s="88" t="s">
        <v>230</v>
      </c>
      <c r="Z1177" s="88" t="s">
        <v>230</v>
      </c>
      <c r="AA1177" s="90" t="s">
        <v>230</v>
      </c>
      <c r="AB1177" s="88" t="s">
        <v>230</v>
      </c>
      <c r="AC1177" s="88" t="s">
        <v>230</v>
      </c>
      <c r="AD1177" s="88" t="s">
        <v>230</v>
      </c>
      <c r="AE1177" s="103" t="s">
        <v>2115</v>
      </c>
      <c r="AF1177" s="103" t="s">
        <v>2119</v>
      </c>
      <c r="AG1177" s="95">
        <v>311503015300014</v>
      </c>
      <c r="AH1177" s="90" t="s">
        <v>450</v>
      </c>
      <c r="AI1177" s="21">
        <v>0.87</v>
      </c>
      <c r="AJ1177" s="97">
        <v>5</v>
      </c>
      <c r="AK1177" s="98">
        <f>AJ1177*AI1177/365</f>
        <v>1.191780821917808E-2</v>
      </c>
      <c r="AL1177" s="98">
        <v>0</v>
      </c>
      <c r="AM1177" s="96">
        <f>SUBTOTAL(9,AK1177:AL1177)</f>
        <v>1.191780821917808E-2</v>
      </c>
      <c r="AN1177" s="98"/>
      <c r="AO1177" s="98"/>
      <c r="AP1177" s="98"/>
      <c r="AQ1177" s="368"/>
      <c r="AR1177" s="47"/>
      <c r="AS1177" s="48"/>
      <c r="AT1177" s="88"/>
      <c r="AU1177" s="103"/>
      <c r="AV1177" s="52"/>
      <c r="AW1177" s="88"/>
      <c r="AX1177" s="52"/>
      <c r="AY1177" s="2391"/>
    </row>
    <row r="1178" spans="1:51" s="55" customFormat="1" ht="15.95" customHeight="1" x14ac:dyDescent="0.25">
      <c r="A1178" s="182">
        <v>176</v>
      </c>
      <c r="B1178" s="170" t="s">
        <v>55</v>
      </c>
      <c r="C1178" s="989" t="s">
        <v>59</v>
      </c>
      <c r="D1178" s="166" t="s">
        <v>2120</v>
      </c>
      <c r="E1178" s="198" t="s">
        <v>2121</v>
      </c>
      <c r="F1178" s="198" t="s">
        <v>2122</v>
      </c>
      <c r="G1178" s="166"/>
      <c r="H1178" s="166" t="s">
        <v>317</v>
      </c>
      <c r="I1178" s="166" t="s">
        <v>1413</v>
      </c>
      <c r="J1178" s="166" t="s">
        <v>221</v>
      </c>
      <c r="K1178" s="198" t="s">
        <v>222</v>
      </c>
      <c r="L1178" s="198" t="s">
        <v>221</v>
      </c>
      <c r="M1178" s="198" t="s">
        <v>879</v>
      </c>
      <c r="N1178" s="199">
        <v>4</v>
      </c>
      <c r="O1178" s="199">
        <v>2</v>
      </c>
      <c r="P1178" s="199">
        <v>8</v>
      </c>
      <c r="Q1178" s="1012">
        <v>5</v>
      </c>
      <c r="R1178" s="184"/>
      <c r="S1178" s="223">
        <v>1</v>
      </c>
      <c r="T1178" s="183"/>
      <c r="U1178" s="223">
        <v>0</v>
      </c>
      <c r="V1178" s="183"/>
      <c r="W1178" s="183"/>
      <c r="X1178" s="183">
        <v>1</v>
      </c>
      <c r="Y1178" s="166" t="s">
        <v>62</v>
      </c>
      <c r="Z1178" s="170" t="s">
        <v>224</v>
      </c>
      <c r="AA1178" s="197" t="s">
        <v>225</v>
      </c>
      <c r="AB1178" s="166" t="s">
        <v>1789</v>
      </c>
      <c r="AC1178" s="166" t="s">
        <v>1790</v>
      </c>
      <c r="AD1178" s="673" t="s">
        <v>1791</v>
      </c>
      <c r="AE1178" s="198" t="s">
        <v>2123</v>
      </c>
      <c r="AF1178" s="198" t="s">
        <v>528</v>
      </c>
      <c r="AG1178" s="165" t="s">
        <v>230</v>
      </c>
      <c r="AH1178" s="203" t="s">
        <v>59</v>
      </c>
      <c r="AI1178" s="167">
        <v>0.114</v>
      </c>
      <c r="AJ1178" s="221">
        <v>812</v>
      </c>
      <c r="AK1178" s="167">
        <v>0.19354520547945203</v>
      </c>
      <c r="AL1178" s="167">
        <v>6.0065753424657531E-2</v>
      </c>
      <c r="AM1178" s="187">
        <f>AK1178+AL1178</f>
        <v>0.25361095890410956</v>
      </c>
      <c r="AN1178" s="167">
        <f>SUM(AK1178:AK1189)</f>
        <v>4.438596986301369</v>
      </c>
      <c r="AO1178" s="167">
        <f>SUM(AL1178:AL1189)</f>
        <v>1.3508654794520545</v>
      </c>
      <c r="AP1178" s="167">
        <f>AN1178+AO1178</f>
        <v>5.7894624657534237</v>
      </c>
      <c r="AQ1178" s="167">
        <f>AP1178*30</f>
        <v>173.68387397260273</v>
      </c>
      <c r="AR1178" s="193" t="s">
        <v>231</v>
      </c>
      <c r="AS1178" s="194" t="s">
        <v>431</v>
      </c>
      <c r="AT1178" s="166" t="s">
        <v>232</v>
      </c>
      <c r="AU1178" s="198" t="s">
        <v>59</v>
      </c>
      <c r="AV1178" s="679" t="s">
        <v>2124</v>
      </c>
      <c r="AW1178" s="166" t="s">
        <v>234</v>
      </c>
      <c r="AX1178" s="46"/>
      <c r="AY1178" s="2391"/>
    </row>
    <row r="1179" spans="1:51" s="8" customFormat="1" ht="15.95" customHeight="1" x14ac:dyDescent="0.25">
      <c r="A1179" s="112"/>
      <c r="B1179" s="113"/>
      <c r="C1179" s="992"/>
      <c r="D1179" s="113"/>
      <c r="E1179" s="130"/>
      <c r="F1179" s="130"/>
      <c r="G1179" s="113"/>
      <c r="H1179" s="130"/>
      <c r="I1179" s="113"/>
      <c r="J1179" s="130"/>
      <c r="K1179" s="130"/>
      <c r="L1179" s="130"/>
      <c r="M1179" s="130"/>
      <c r="N1179" s="329"/>
      <c r="O1179" s="329"/>
      <c r="P1179" s="329"/>
      <c r="Q1179" s="1071"/>
      <c r="R1179" s="114"/>
      <c r="S1179" s="131"/>
      <c r="T1179" s="114"/>
      <c r="U1179" s="131"/>
      <c r="V1179" s="114"/>
      <c r="W1179" s="114"/>
      <c r="X1179" s="114"/>
      <c r="Y1179" s="113" t="s">
        <v>230</v>
      </c>
      <c r="Z1179" s="113" t="s">
        <v>230</v>
      </c>
      <c r="AA1179" s="132" t="s">
        <v>230</v>
      </c>
      <c r="AB1179" s="113" t="s">
        <v>230</v>
      </c>
      <c r="AC1179" s="113" t="s">
        <v>230</v>
      </c>
      <c r="AD1179" s="113" t="s">
        <v>230</v>
      </c>
      <c r="AE1179" s="130" t="s">
        <v>2123</v>
      </c>
      <c r="AF1179" s="130" t="s">
        <v>286</v>
      </c>
      <c r="AG1179" s="115" t="s">
        <v>230</v>
      </c>
      <c r="AH1179" s="132" t="s">
        <v>59</v>
      </c>
      <c r="AI1179" s="116">
        <v>0.114</v>
      </c>
      <c r="AJ1179" s="137">
        <v>1017</v>
      </c>
      <c r="AK1179" s="116">
        <v>0.2424082191780822</v>
      </c>
      <c r="AL1179" s="116">
        <v>7.5230136986301363E-2</v>
      </c>
      <c r="AM1179" s="119">
        <v>0.31763835616438357</v>
      </c>
      <c r="AN1179" s="116"/>
      <c r="AO1179" s="116"/>
      <c r="AP1179" s="116"/>
      <c r="AQ1179" s="367"/>
      <c r="AR1179" s="42"/>
      <c r="AS1179" s="43"/>
      <c r="AT1179" s="113"/>
      <c r="AU1179" s="130"/>
      <c r="AV1179" s="44"/>
      <c r="AW1179" s="113"/>
      <c r="AX1179" s="44"/>
      <c r="AY1179" s="2391"/>
    </row>
    <row r="1180" spans="1:51" s="8" customFormat="1" ht="15.95" customHeight="1" x14ac:dyDescent="0.25">
      <c r="A1180" s="36"/>
      <c r="B1180" s="1029"/>
      <c r="C1180" s="990"/>
      <c r="D1180" s="1029"/>
      <c r="E1180" s="5"/>
      <c r="F1180" s="5"/>
      <c r="G1180" s="1029"/>
      <c r="H1180" s="5"/>
      <c r="I1180" s="1029"/>
      <c r="J1180" s="5"/>
      <c r="K1180" s="5"/>
      <c r="L1180" s="5"/>
      <c r="M1180" s="5"/>
      <c r="N1180" s="328"/>
      <c r="O1180" s="328"/>
      <c r="P1180" s="328"/>
      <c r="Q1180" s="1056"/>
      <c r="R1180" s="448"/>
      <c r="S1180" s="61"/>
      <c r="T1180" s="448"/>
      <c r="U1180" s="61"/>
      <c r="V1180" s="448"/>
      <c r="W1180" s="448"/>
      <c r="X1180" s="448"/>
      <c r="Y1180" s="1029" t="s">
        <v>230</v>
      </c>
      <c r="Z1180" s="1029" t="s">
        <v>230</v>
      </c>
      <c r="AA1180" s="1" t="s">
        <v>230</v>
      </c>
      <c r="AB1180" s="1029" t="s">
        <v>230</v>
      </c>
      <c r="AC1180" s="1029" t="s">
        <v>230</v>
      </c>
      <c r="AD1180" s="1029" t="s">
        <v>230</v>
      </c>
      <c r="AE1180" s="5" t="s">
        <v>2123</v>
      </c>
      <c r="AF1180" s="5" t="s">
        <v>346</v>
      </c>
      <c r="AG1180" s="39" t="s">
        <v>230</v>
      </c>
      <c r="AH1180" s="1" t="s">
        <v>59</v>
      </c>
      <c r="AI1180" s="40">
        <v>0.114</v>
      </c>
      <c r="AJ1180" s="57">
        <v>810</v>
      </c>
      <c r="AK1180" s="40">
        <v>0.19306849315068492</v>
      </c>
      <c r="AL1180" s="40">
        <v>5.9917808219178088E-2</v>
      </c>
      <c r="AM1180" s="41">
        <v>0.252986301369863</v>
      </c>
      <c r="AN1180" s="40"/>
      <c r="AO1180" s="40"/>
      <c r="AP1180" s="40"/>
      <c r="AQ1180" s="1644"/>
      <c r="AR1180" s="1034"/>
      <c r="AS1180" s="45"/>
      <c r="AT1180" s="1029"/>
      <c r="AU1180" s="5"/>
      <c r="AV1180" s="46"/>
      <c r="AW1180" s="1029"/>
      <c r="AX1180" s="46"/>
      <c r="AY1180" s="2391"/>
    </row>
    <row r="1181" spans="1:51" s="8" customFormat="1" ht="15.95" customHeight="1" x14ac:dyDescent="0.25">
      <c r="A1181" s="36"/>
      <c r="B1181" s="1029"/>
      <c r="C1181" s="990"/>
      <c r="D1181" s="1029"/>
      <c r="E1181" s="5"/>
      <c r="F1181" s="5"/>
      <c r="G1181" s="1029"/>
      <c r="H1181" s="5"/>
      <c r="I1181" s="1029"/>
      <c r="J1181" s="5"/>
      <c r="K1181" s="5"/>
      <c r="L1181" s="5"/>
      <c r="M1181" s="5"/>
      <c r="N1181" s="328"/>
      <c r="O1181" s="328"/>
      <c r="P1181" s="328"/>
      <c r="Q1181" s="1056"/>
      <c r="R1181" s="448"/>
      <c r="S1181" s="61"/>
      <c r="T1181" s="448"/>
      <c r="U1181" s="61"/>
      <c r="V1181" s="448"/>
      <c r="W1181" s="448"/>
      <c r="X1181" s="448"/>
      <c r="Y1181" s="1029" t="s">
        <v>230</v>
      </c>
      <c r="Z1181" s="1029" t="s">
        <v>230</v>
      </c>
      <c r="AA1181" s="1" t="s">
        <v>230</v>
      </c>
      <c r="AB1181" s="1029" t="s">
        <v>230</v>
      </c>
      <c r="AC1181" s="1029" t="s">
        <v>230</v>
      </c>
      <c r="AD1181" s="1029" t="s">
        <v>230</v>
      </c>
      <c r="AE1181" s="5" t="s">
        <v>2123</v>
      </c>
      <c r="AF1181" s="5" t="s">
        <v>347</v>
      </c>
      <c r="AG1181" s="39" t="s">
        <v>230</v>
      </c>
      <c r="AH1181" s="1" t="s">
        <v>59</v>
      </c>
      <c r="AI1181" s="40">
        <v>0.114</v>
      </c>
      <c r="AJ1181" s="57">
        <v>810</v>
      </c>
      <c r="AK1181" s="40">
        <v>0.19306849315068492</v>
      </c>
      <c r="AL1181" s="40">
        <v>5.9917808219178088E-2</v>
      </c>
      <c r="AM1181" s="41">
        <v>0.252986301369863</v>
      </c>
      <c r="AN1181" s="40"/>
      <c r="AO1181" s="40"/>
      <c r="AP1181" s="40"/>
      <c r="AQ1181" s="1644"/>
      <c r="AR1181" s="1034"/>
      <c r="AS1181" s="45"/>
      <c r="AT1181" s="1029"/>
      <c r="AU1181" s="5"/>
      <c r="AV1181" s="46"/>
      <c r="AW1181" s="1029"/>
      <c r="AX1181" s="46"/>
      <c r="AY1181" s="2391"/>
    </row>
    <row r="1182" spans="1:51" s="8" customFormat="1" ht="15.95" customHeight="1" x14ac:dyDescent="0.25">
      <c r="A1182" s="36"/>
      <c r="B1182" s="1029"/>
      <c r="C1182" s="990"/>
      <c r="D1182" s="1029"/>
      <c r="E1182" s="5"/>
      <c r="F1182" s="5"/>
      <c r="G1182" s="1029"/>
      <c r="H1182" s="5"/>
      <c r="I1182" s="1029"/>
      <c r="J1182" s="5"/>
      <c r="K1182" s="5"/>
      <c r="L1182" s="5"/>
      <c r="M1182" s="5"/>
      <c r="N1182" s="328"/>
      <c r="O1182" s="328"/>
      <c r="P1182" s="328"/>
      <c r="Q1182" s="1056"/>
      <c r="R1182" s="448"/>
      <c r="S1182" s="61"/>
      <c r="T1182" s="448"/>
      <c r="U1182" s="61"/>
      <c r="V1182" s="448"/>
      <c r="W1182" s="448"/>
      <c r="X1182" s="448"/>
      <c r="Y1182" s="1029" t="s">
        <v>230</v>
      </c>
      <c r="Z1182" s="1029" t="s">
        <v>230</v>
      </c>
      <c r="AA1182" s="1" t="s">
        <v>230</v>
      </c>
      <c r="AB1182" s="1029" t="s">
        <v>230</v>
      </c>
      <c r="AC1182" s="1029" t="s">
        <v>230</v>
      </c>
      <c r="AD1182" s="1029" t="s">
        <v>230</v>
      </c>
      <c r="AE1182" s="5" t="s">
        <v>2123</v>
      </c>
      <c r="AF1182" s="5" t="s">
        <v>348</v>
      </c>
      <c r="AG1182" s="39" t="s">
        <v>230</v>
      </c>
      <c r="AH1182" s="1" t="s">
        <v>59</v>
      </c>
      <c r="AI1182" s="40">
        <v>0.114</v>
      </c>
      <c r="AJ1182" s="57">
        <v>693</v>
      </c>
      <c r="AK1182" s="40">
        <v>0.16518082191780822</v>
      </c>
      <c r="AL1182" s="40">
        <v>5.1263013698630136E-2</v>
      </c>
      <c r="AM1182" s="41">
        <v>0.21644383561643837</v>
      </c>
      <c r="AN1182" s="40"/>
      <c r="AO1182" s="40"/>
      <c r="AP1182" s="40"/>
      <c r="AQ1182" s="1644"/>
      <c r="AR1182" s="1034"/>
      <c r="AS1182" s="45"/>
      <c r="AT1182" s="1029"/>
      <c r="AU1182" s="5"/>
      <c r="AV1182" s="46"/>
      <c r="AW1182" s="1029"/>
      <c r="AX1182" s="46"/>
      <c r="AY1182" s="2391"/>
    </row>
    <row r="1183" spans="1:51" s="8" customFormat="1" ht="15.95" customHeight="1" x14ac:dyDescent="0.25">
      <c r="A1183" s="36"/>
      <c r="B1183" s="1029"/>
      <c r="C1183" s="990"/>
      <c r="D1183" s="1029"/>
      <c r="E1183" s="5"/>
      <c r="F1183" s="5"/>
      <c r="G1183" s="1029"/>
      <c r="H1183" s="5"/>
      <c r="I1183" s="1029"/>
      <c r="J1183" s="5"/>
      <c r="K1183" s="5"/>
      <c r="L1183" s="5"/>
      <c r="M1183" s="5"/>
      <c r="N1183" s="328"/>
      <c r="O1183" s="328"/>
      <c r="P1183" s="328"/>
      <c r="Q1183" s="1056"/>
      <c r="R1183" s="448"/>
      <c r="S1183" s="61"/>
      <c r="T1183" s="448"/>
      <c r="U1183" s="61"/>
      <c r="V1183" s="448"/>
      <c r="W1183" s="448"/>
      <c r="X1183" s="448"/>
      <c r="Y1183" s="1029" t="s">
        <v>230</v>
      </c>
      <c r="Z1183" s="1029" t="s">
        <v>230</v>
      </c>
      <c r="AA1183" s="1" t="s">
        <v>230</v>
      </c>
      <c r="AB1183" s="1029" t="s">
        <v>230</v>
      </c>
      <c r="AC1183" s="1029" t="s">
        <v>230</v>
      </c>
      <c r="AD1183" s="1029" t="s">
        <v>230</v>
      </c>
      <c r="AE1183" s="5" t="s">
        <v>2123</v>
      </c>
      <c r="AF1183" s="5" t="s">
        <v>349</v>
      </c>
      <c r="AG1183" s="39" t="s">
        <v>230</v>
      </c>
      <c r="AH1183" s="1" t="s">
        <v>59</v>
      </c>
      <c r="AI1183" s="40">
        <v>0.114</v>
      </c>
      <c r="AJ1183" s="57">
        <v>382</v>
      </c>
      <c r="AK1183" s="40">
        <v>9.105205479452054E-2</v>
      </c>
      <c r="AL1183" s="40">
        <v>2.8257534246575344E-2</v>
      </c>
      <c r="AM1183" s="41">
        <v>0.11930958904109588</v>
      </c>
      <c r="AN1183" s="40"/>
      <c r="AO1183" s="40"/>
      <c r="AP1183" s="40"/>
      <c r="AQ1183" s="1644"/>
      <c r="AR1183" s="1034"/>
      <c r="AS1183" s="45"/>
      <c r="AT1183" s="1029"/>
      <c r="AU1183" s="5"/>
      <c r="AV1183" s="46"/>
      <c r="AW1183" s="1029"/>
      <c r="AX1183" s="46"/>
      <c r="AY1183" s="2391"/>
    </row>
    <row r="1184" spans="1:51" s="8" customFormat="1" ht="15.95" customHeight="1" x14ac:dyDescent="0.25">
      <c r="A1184" s="36"/>
      <c r="B1184" s="1029"/>
      <c r="C1184" s="990"/>
      <c r="D1184" s="1029"/>
      <c r="E1184" s="5"/>
      <c r="F1184" s="5"/>
      <c r="G1184" s="1029"/>
      <c r="H1184" s="5"/>
      <c r="I1184" s="1029"/>
      <c r="J1184" s="5"/>
      <c r="K1184" s="5"/>
      <c r="L1184" s="5"/>
      <c r="M1184" s="5"/>
      <c r="N1184" s="328"/>
      <c r="O1184" s="328"/>
      <c r="P1184" s="328"/>
      <c r="Q1184" s="1056"/>
      <c r="R1184" s="448"/>
      <c r="S1184" s="61"/>
      <c r="T1184" s="448"/>
      <c r="U1184" s="61"/>
      <c r="V1184" s="448"/>
      <c r="W1184" s="448"/>
      <c r="X1184" s="448"/>
      <c r="Y1184" s="1029" t="s">
        <v>230</v>
      </c>
      <c r="Z1184" s="1029" t="s">
        <v>230</v>
      </c>
      <c r="AA1184" s="1" t="s">
        <v>230</v>
      </c>
      <c r="AB1184" s="1029" t="s">
        <v>230</v>
      </c>
      <c r="AC1184" s="1029" t="s">
        <v>230</v>
      </c>
      <c r="AD1184" s="1029" t="s">
        <v>230</v>
      </c>
      <c r="AE1184" s="5" t="s">
        <v>2123</v>
      </c>
      <c r="AF1184" s="5" t="s">
        <v>350</v>
      </c>
      <c r="AG1184" s="39" t="s">
        <v>230</v>
      </c>
      <c r="AH1184" s="1" t="s">
        <v>59</v>
      </c>
      <c r="AI1184" s="40">
        <v>0.114</v>
      </c>
      <c r="AJ1184" s="57">
        <v>3153</v>
      </c>
      <c r="AK1184" s="40">
        <v>0.75153698630136978</v>
      </c>
      <c r="AL1184" s="40">
        <v>0.23323561643835616</v>
      </c>
      <c r="AM1184" s="41">
        <v>0.98477260273972589</v>
      </c>
      <c r="AN1184" s="40"/>
      <c r="AO1184" s="40"/>
      <c r="AP1184" s="40"/>
      <c r="AQ1184" s="1644"/>
      <c r="AR1184" s="1034"/>
      <c r="AS1184" s="45"/>
      <c r="AT1184" s="1029"/>
      <c r="AU1184" s="5"/>
      <c r="AV1184" s="46"/>
      <c r="AW1184" s="1029"/>
      <c r="AX1184" s="46"/>
      <c r="AY1184" s="2391"/>
    </row>
    <row r="1185" spans="1:52" s="8" customFormat="1" ht="15.95" customHeight="1" x14ac:dyDescent="0.25">
      <c r="A1185" s="36"/>
      <c r="B1185" s="1029"/>
      <c r="C1185" s="990"/>
      <c r="D1185" s="1029"/>
      <c r="E1185" s="5"/>
      <c r="F1185" s="5"/>
      <c r="G1185" s="1029"/>
      <c r="H1185" s="5"/>
      <c r="I1185" s="1029"/>
      <c r="J1185" s="5"/>
      <c r="K1185" s="5"/>
      <c r="L1185" s="5"/>
      <c r="M1185" s="5"/>
      <c r="N1185" s="328"/>
      <c r="O1185" s="328"/>
      <c r="P1185" s="328"/>
      <c r="Q1185" s="1056"/>
      <c r="R1185" s="448"/>
      <c r="S1185" s="61"/>
      <c r="T1185" s="448"/>
      <c r="U1185" s="61"/>
      <c r="V1185" s="448"/>
      <c r="W1185" s="448"/>
      <c r="X1185" s="448"/>
      <c r="Y1185" s="1029" t="s">
        <v>230</v>
      </c>
      <c r="Z1185" s="1029" t="s">
        <v>230</v>
      </c>
      <c r="AA1185" s="1" t="s">
        <v>230</v>
      </c>
      <c r="AB1185" s="1029" t="s">
        <v>230</v>
      </c>
      <c r="AC1185" s="1029" t="s">
        <v>230</v>
      </c>
      <c r="AD1185" s="1029" t="s">
        <v>230</v>
      </c>
      <c r="AE1185" s="5" t="s">
        <v>2123</v>
      </c>
      <c r="AF1185" s="5" t="s">
        <v>351</v>
      </c>
      <c r="AG1185" s="39" t="s">
        <v>230</v>
      </c>
      <c r="AH1185" s="1" t="s">
        <v>59</v>
      </c>
      <c r="AI1185" s="40">
        <v>0.114</v>
      </c>
      <c r="AJ1185" s="57">
        <v>3429.7</v>
      </c>
      <c r="AK1185" s="40">
        <v>0.81749013698630135</v>
      </c>
      <c r="AL1185" s="40">
        <v>0.25370383561643833</v>
      </c>
      <c r="AM1185" s="41">
        <v>1.0711939726027397</v>
      </c>
      <c r="AN1185" s="40"/>
      <c r="AO1185" s="40"/>
      <c r="AP1185" s="40"/>
      <c r="AQ1185" s="1644"/>
      <c r="AR1185" s="1034"/>
      <c r="AS1185" s="45"/>
      <c r="AT1185" s="1029"/>
      <c r="AU1185" s="5"/>
      <c r="AV1185" s="46"/>
      <c r="AW1185" s="1029"/>
      <c r="AX1185" s="46"/>
      <c r="AY1185" s="2391"/>
    </row>
    <row r="1186" spans="1:52" s="8" customFormat="1" ht="15.95" customHeight="1" x14ac:dyDescent="0.25">
      <c r="A1186" s="36"/>
      <c r="B1186" s="1029"/>
      <c r="C1186" s="990"/>
      <c r="D1186" s="1029"/>
      <c r="E1186" s="5"/>
      <c r="F1186" s="5"/>
      <c r="G1186" s="1029"/>
      <c r="H1186" s="5"/>
      <c r="I1186" s="1029"/>
      <c r="J1186" s="5"/>
      <c r="K1186" s="5"/>
      <c r="L1186" s="5"/>
      <c r="M1186" s="5"/>
      <c r="N1186" s="328"/>
      <c r="O1186" s="328"/>
      <c r="P1186" s="328"/>
      <c r="Q1186" s="1056"/>
      <c r="R1186" s="448"/>
      <c r="S1186" s="61"/>
      <c r="T1186" s="448"/>
      <c r="U1186" s="61"/>
      <c r="V1186" s="448"/>
      <c r="W1186" s="448"/>
      <c r="X1186" s="448"/>
      <c r="Y1186" s="1029" t="s">
        <v>230</v>
      </c>
      <c r="Z1186" s="1029" t="s">
        <v>230</v>
      </c>
      <c r="AA1186" s="1" t="s">
        <v>230</v>
      </c>
      <c r="AB1186" s="1029" t="s">
        <v>230</v>
      </c>
      <c r="AC1186" s="1029" t="s">
        <v>230</v>
      </c>
      <c r="AD1186" s="1029" t="s">
        <v>230</v>
      </c>
      <c r="AE1186" s="5" t="s">
        <v>2123</v>
      </c>
      <c r="AF1186" s="5" t="s">
        <v>881</v>
      </c>
      <c r="AG1186" s="39" t="s">
        <v>230</v>
      </c>
      <c r="AH1186" s="1" t="s">
        <v>59</v>
      </c>
      <c r="AI1186" s="40">
        <v>0.114</v>
      </c>
      <c r="AJ1186" s="57">
        <v>2971</v>
      </c>
      <c r="AK1186" s="40">
        <v>0.70815616438356155</v>
      </c>
      <c r="AL1186" s="40">
        <v>0.21977260273972601</v>
      </c>
      <c r="AM1186" s="41">
        <v>0.92792876712328753</v>
      </c>
      <c r="AN1186" s="40"/>
      <c r="AO1186" s="40"/>
      <c r="AP1186" s="40"/>
      <c r="AQ1186" s="1644"/>
      <c r="AR1186" s="1034"/>
      <c r="AS1186" s="45"/>
      <c r="AT1186" s="1029"/>
      <c r="AU1186" s="5"/>
      <c r="AV1186" s="46"/>
      <c r="AW1186" s="1029"/>
      <c r="AX1186" s="46"/>
      <c r="AY1186" s="2391"/>
    </row>
    <row r="1187" spans="1:52" s="8" customFormat="1" ht="15.95" customHeight="1" x14ac:dyDescent="0.25">
      <c r="A1187" s="36"/>
      <c r="B1187" s="1029"/>
      <c r="C1187" s="990"/>
      <c r="D1187" s="1029"/>
      <c r="E1187" s="5"/>
      <c r="F1187" s="5"/>
      <c r="G1187" s="1029"/>
      <c r="H1187" s="5"/>
      <c r="I1187" s="1029"/>
      <c r="J1187" s="5"/>
      <c r="K1187" s="5"/>
      <c r="L1187" s="5"/>
      <c r="M1187" s="5"/>
      <c r="N1187" s="328"/>
      <c r="O1187" s="328"/>
      <c r="P1187" s="328"/>
      <c r="Q1187" s="1056"/>
      <c r="R1187" s="448"/>
      <c r="S1187" s="61"/>
      <c r="T1187" s="448"/>
      <c r="U1187" s="61"/>
      <c r="V1187" s="448"/>
      <c r="W1187" s="448"/>
      <c r="X1187" s="448"/>
      <c r="Y1187" s="1029" t="s">
        <v>230</v>
      </c>
      <c r="Z1187" s="1029" t="s">
        <v>230</v>
      </c>
      <c r="AA1187" s="1" t="s">
        <v>230</v>
      </c>
      <c r="AB1187" s="1029" t="s">
        <v>230</v>
      </c>
      <c r="AC1187" s="1029" t="s">
        <v>230</v>
      </c>
      <c r="AD1187" s="1029" t="s">
        <v>230</v>
      </c>
      <c r="AE1187" s="5" t="s">
        <v>2123</v>
      </c>
      <c r="AF1187" s="5" t="s">
        <v>353</v>
      </c>
      <c r="AG1187" s="39" t="s">
        <v>230</v>
      </c>
      <c r="AH1187" s="1" t="s">
        <v>59</v>
      </c>
      <c r="AI1187" s="40">
        <v>0.114</v>
      </c>
      <c r="AJ1187" s="57">
        <v>3468</v>
      </c>
      <c r="AK1187" s="40">
        <v>0.82661917808219165</v>
      </c>
      <c r="AL1187" s="40">
        <v>0.25653698630136984</v>
      </c>
      <c r="AM1187" s="41">
        <v>1.0831561643835614</v>
      </c>
      <c r="AN1187" s="40"/>
      <c r="AO1187" s="40"/>
      <c r="AP1187" s="40"/>
      <c r="AQ1187" s="1644"/>
      <c r="AR1187" s="1034"/>
      <c r="AS1187" s="45"/>
      <c r="AT1187" s="1029"/>
      <c r="AU1187" s="5"/>
      <c r="AV1187" s="46"/>
      <c r="AW1187" s="1029"/>
      <c r="AX1187" s="46"/>
      <c r="AY1187" s="2391"/>
    </row>
    <row r="1188" spans="1:52" s="8" customFormat="1" ht="15.95" customHeight="1" x14ac:dyDescent="0.25">
      <c r="A1188" s="36"/>
      <c r="B1188" s="1029"/>
      <c r="C1188" s="990"/>
      <c r="D1188" s="1029"/>
      <c r="E1188" s="5"/>
      <c r="F1188" s="5"/>
      <c r="G1188" s="1029"/>
      <c r="H1188" s="5"/>
      <c r="I1188" s="1029"/>
      <c r="J1188" s="5"/>
      <c r="K1188" s="5"/>
      <c r="L1188" s="5"/>
      <c r="M1188" s="5"/>
      <c r="N1188" s="328"/>
      <c r="O1188" s="328"/>
      <c r="P1188" s="328"/>
      <c r="Q1188" s="1056"/>
      <c r="R1188" s="448"/>
      <c r="S1188" s="61"/>
      <c r="T1188" s="448"/>
      <c r="U1188" s="61"/>
      <c r="V1188" s="448"/>
      <c r="W1188" s="448"/>
      <c r="X1188" s="448"/>
      <c r="Y1188" s="1029" t="s">
        <v>230</v>
      </c>
      <c r="Z1188" s="1029" t="s">
        <v>230</v>
      </c>
      <c r="AA1188" s="1" t="s">
        <v>230</v>
      </c>
      <c r="AB1188" s="1029" t="s">
        <v>230</v>
      </c>
      <c r="AC1188" s="1029" t="s">
        <v>230</v>
      </c>
      <c r="AD1188" s="1029" t="s">
        <v>230</v>
      </c>
      <c r="AE1188" s="5" t="s">
        <v>2123</v>
      </c>
      <c r="AF1188" s="5" t="s">
        <v>434</v>
      </c>
      <c r="AG1188" s="39" t="s">
        <v>230</v>
      </c>
      <c r="AH1188" s="1" t="s">
        <v>59</v>
      </c>
      <c r="AI1188" s="40">
        <v>0.114</v>
      </c>
      <c r="AJ1188" s="57">
        <v>716</v>
      </c>
      <c r="AK1188" s="40">
        <v>0.17066301369863013</v>
      </c>
      <c r="AL1188" s="40">
        <v>5.2964383561643839E-2</v>
      </c>
      <c r="AM1188" s="41">
        <v>0.22362739726027397</v>
      </c>
      <c r="AN1188" s="40"/>
      <c r="AO1188" s="40"/>
      <c r="AP1188" s="40"/>
      <c r="AQ1188" s="1644"/>
      <c r="AR1188" s="1034"/>
      <c r="AS1188" s="45"/>
      <c r="AT1188" s="1029"/>
      <c r="AU1188" s="5"/>
      <c r="AV1188" s="46"/>
      <c r="AW1188" s="1029"/>
      <c r="AX1188" s="46"/>
      <c r="AY1188" s="2391"/>
    </row>
    <row r="1189" spans="1:52" s="8" customFormat="1" ht="15.95" customHeight="1" x14ac:dyDescent="0.25">
      <c r="A1189" s="93"/>
      <c r="B1189" s="88"/>
      <c r="C1189" s="993"/>
      <c r="D1189" s="88"/>
      <c r="E1189" s="103"/>
      <c r="F1189" s="103"/>
      <c r="G1189" s="88"/>
      <c r="H1189" s="103"/>
      <c r="I1189" s="88"/>
      <c r="J1189" s="103"/>
      <c r="K1189" s="103"/>
      <c r="L1189" s="103"/>
      <c r="M1189" s="103"/>
      <c r="N1189" s="330"/>
      <c r="O1189" s="330"/>
      <c r="P1189" s="330"/>
      <c r="Q1189" s="106"/>
      <c r="R1189" s="94"/>
      <c r="S1189" s="104"/>
      <c r="T1189" s="94"/>
      <c r="U1189" s="104"/>
      <c r="V1189" s="94"/>
      <c r="W1189" s="94"/>
      <c r="X1189" s="94"/>
      <c r="Y1189" s="88" t="s">
        <v>230</v>
      </c>
      <c r="Z1189" s="88" t="s">
        <v>230</v>
      </c>
      <c r="AA1189" s="90" t="s">
        <v>230</v>
      </c>
      <c r="AB1189" s="88" t="s">
        <v>230</v>
      </c>
      <c r="AC1189" s="88" t="s">
        <v>230</v>
      </c>
      <c r="AD1189" s="88" t="s">
        <v>230</v>
      </c>
      <c r="AE1189" s="103" t="s">
        <v>2125</v>
      </c>
      <c r="AF1189" s="103" t="s">
        <v>2126</v>
      </c>
      <c r="AG1189" s="95">
        <v>1045000923967</v>
      </c>
      <c r="AH1189" s="90" t="s">
        <v>2127</v>
      </c>
      <c r="AI1189" s="21">
        <v>0.87</v>
      </c>
      <c r="AJ1189" s="97">
        <v>36</v>
      </c>
      <c r="AK1189" s="98">
        <f>AJ1189*AI1189/365</f>
        <v>8.5808219178082193E-2</v>
      </c>
      <c r="AL1189" s="98">
        <v>0</v>
      </c>
      <c r="AM1189" s="96">
        <f>SUBTOTAL(9,AK1189:AL1189)</f>
        <v>8.5808219178082193E-2</v>
      </c>
      <c r="AN1189" s="98"/>
      <c r="AO1189" s="98"/>
      <c r="AP1189" s="98"/>
      <c r="AQ1189" s="368"/>
      <c r="AR1189" s="47"/>
      <c r="AS1189" s="48"/>
      <c r="AT1189" s="88"/>
      <c r="AU1189" s="103"/>
      <c r="AV1189" s="52"/>
      <c r="AW1189" s="88"/>
      <c r="AX1189" s="52"/>
      <c r="AY1189" s="2391"/>
    </row>
    <row r="1190" spans="1:52" s="1395" customFormat="1" ht="15.95" customHeight="1" x14ac:dyDescent="0.25">
      <c r="A1190" s="353">
        <v>177</v>
      </c>
      <c r="B1190" s="354" t="s">
        <v>55</v>
      </c>
      <c r="C1190" s="991" t="s">
        <v>59</v>
      </c>
      <c r="D1190" s="354" t="s">
        <v>23468</v>
      </c>
      <c r="E1190" s="272" t="s">
        <v>23469</v>
      </c>
      <c r="F1190" s="272" t="s">
        <v>23470</v>
      </c>
      <c r="G1190" s="354" t="s">
        <v>221</v>
      </c>
      <c r="H1190" s="354" t="s">
        <v>219</v>
      </c>
      <c r="I1190" s="354" t="s">
        <v>220</v>
      </c>
      <c r="J1190" s="354" t="s">
        <v>221</v>
      </c>
      <c r="K1190" s="272" t="s">
        <v>2008</v>
      </c>
      <c r="L1190" s="272" t="s">
        <v>221</v>
      </c>
      <c r="M1190" s="272" t="s">
        <v>879</v>
      </c>
      <c r="N1190" s="440">
        <v>5</v>
      </c>
      <c r="O1190" s="440">
        <v>3</v>
      </c>
      <c r="P1190" s="440">
        <f>O1190*N1190</f>
        <v>15</v>
      </c>
      <c r="Q1190" s="1010">
        <v>3</v>
      </c>
      <c r="R1190" s="357"/>
      <c r="S1190" s="505"/>
      <c r="T1190" s="357"/>
      <c r="U1190" s="357">
        <v>0</v>
      </c>
      <c r="V1190" s="357"/>
      <c r="W1190" s="357"/>
      <c r="X1190" s="357"/>
      <c r="Y1190" s="354" t="s">
        <v>330</v>
      </c>
      <c r="Z1190" s="354" t="s">
        <v>23471</v>
      </c>
      <c r="AA1190" s="443" t="s">
        <v>23472</v>
      </c>
      <c r="AB1190" s="354" t="s">
        <v>23473</v>
      </c>
      <c r="AC1190" s="354" t="s">
        <v>23474</v>
      </c>
      <c r="AD1190" s="272" t="s">
        <v>23475</v>
      </c>
      <c r="AE1190" s="272" t="s">
        <v>2131</v>
      </c>
      <c r="AF1190" s="272" t="s">
        <v>238</v>
      </c>
      <c r="AG1190" s="443" t="s">
        <v>23472</v>
      </c>
      <c r="AH1190" s="443" t="s">
        <v>59</v>
      </c>
      <c r="AI1190" s="359">
        <v>0.114</v>
      </c>
      <c r="AJ1190" s="459">
        <v>11489.6</v>
      </c>
      <c r="AK1190" s="359">
        <f>AJ1190*0.086/365</f>
        <v>2.7071386301369862</v>
      </c>
      <c r="AL1190" s="359">
        <f>AJ1190*0.028/365</f>
        <v>0.88139397260273966</v>
      </c>
      <c r="AM1190" s="361">
        <f>AK1190+AL1190</f>
        <v>3.588532602739726</v>
      </c>
      <c r="AN1190" s="359">
        <f>SUM(AK1190:AK1199)</f>
        <v>3.5838509589041094</v>
      </c>
      <c r="AO1190" s="359">
        <f>SUM(AL1190:AL1199)</f>
        <v>0.88139397260273966</v>
      </c>
      <c r="AP1190" s="359">
        <f>AN1190+AO1190</f>
        <v>4.4652449315068488</v>
      </c>
      <c r="AQ1190" s="359">
        <f>AP1190*30</f>
        <v>133.95734794520547</v>
      </c>
      <c r="AR1190" s="362" t="s">
        <v>231</v>
      </c>
      <c r="AS1190" s="363" t="s">
        <v>431</v>
      </c>
      <c r="AT1190" s="354" t="s">
        <v>232</v>
      </c>
      <c r="AU1190" s="272" t="s">
        <v>59</v>
      </c>
      <c r="AV1190" s="923" t="s">
        <v>2133</v>
      </c>
      <c r="AW1190" s="354" t="s">
        <v>234</v>
      </c>
      <c r="AX1190" s="805" t="s">
        <v>23476</v>
      </c>
      <c r="AY1190" s="2401"/>
      <c r="AZ1190" s="778" t="s">
        <v>23477</v>
      </c>
    </row>
    <row r="1191" spans="1:52" s="8" customFormat="1" ht="15.95" customHeight="1" x14ac:dyDescent="0.25">
      <c r="A1191" s="112"/>
      <c r="B1191" s="113"/>
      <c r="C1191" s="992"/>
      <c r="D1191" s="113"/>
      <c r="E1191" s="130"/>
      <c r="F1191" s="130"/>
      <c r="G1191" s="113"/>
      <c r="H1191" s="130"/>
      <c r="I1191" s="113"/>
      <c r="J1191" s="130"/>
      <c r="K1191" s="130"/>
      <c r="L1191" s="130"/>
      <c r="M1191" s="130"/>
      <c r="N1191" s="329"/>
      <c r="O1191" s="329"/>
      <c r="P1191" s="329"/>
      <c r="Q1191" s="1071"/>
      <c r="R1191" s="114"/>
      <c r="S1191" s="131"/>
      <c r="T1191" s="114"/>
      <c r="U1191" s="131"/>
      <c r="V1191" s="114"/>
      <c r="W1191" s="114"/>
      <c r="X1191" s="114"/>
      <c r="Y1191" s="113" t="s">
        <v>230</v>
      </c>
      <c r="Z1191" s="113" t="s">
        <v>230</v>
      </c>
      <c r="AA1191" s="132" t="s">
        <v>230</v>
      </c>
      <c r="AB1191" s="113" t="s">
        <v>230</v>
      </c>
      <c r="AC1191" s="113" t="s">
        <v>230</v>
      </c>
      <c r="AD1191" s="113" t="s">
        <v>230</v>
      </c>
      <c r="AE1191" s="1779" t="s">
        <v>2134</v>
      </c>
      <c r="AF1191" s="1779" t="s">
        <v>2135</v>
      </c>
      <c r="AG1191" s="1780">
        <v>1175029024543</v>
      </c>
      <c r="AH1191" s="1781" t="s">
        <v>621</v>
      </c>
      <c r="AI1191" s="1782">
        <v>1.18</v>
      </c>
      <c r="AJ1191" s="1782">
        <v>200</v>
      </c>
      <c r="AK1191" s="116">
        <f t="shared" ref="AK1191:AK1199" si="120">AJ1191*AI1191/365</f>
        <v>0.64657534246575343</v>
      </c>
      <c r="AL1191" s="116">
        <v>0</v>
      </c>
      <c r="AM1191" s="119">
        <f t="shared" ref="AM1191:AM1199" si="121">SUBTOTAL(9,AK1191:AL1191)</f>
        <v>0.64657534246575343</v>
      </c>
      <c r="AN1191" s="116"/>
      <c r="AO1191" s="116"/>
      <c r="AP1191" s="116"/>
      <c r="AQ1191" s="367"/>
      <c r="AR1191" s="42"/>
      <c r="AS1191" s="43"/>
      <c r="AT1191" s="113"/>
      <c r="AU1191" s="130"/>
      <c r="AV1191" s="44"/>
      <c r="AW1191" s="113"/>
      <c r="AX1191" s="44"/>
      <c r="AY1191" s="2391"/>
    </row>
    <row r="1192" spans="1:52" s="8" customFormat="1" ht="15.95" customHeight="1" x14ac:dyDescent="0.25">
      <c r="A1192" s="36"/>
      <c r="B1192" s="1029"/>
      <c r="C1192" s="990"/>
      <c r="D1192" s="1029"/>
      <c r="E1192" s="5"/>
      <c r="F1192" s="5"/>
      <c r="G1192" s="1029"/>
      <c r="H1192" s="5"/>
      <c r="I1192" s="1029"/>
      <c r="J1192" s="5"/>
      <c r="K1192" s="5"/>
      <c r="L1192" s="5"/>
      <c r="M1192" s="5"/>
      <c r="N1192" s="328"/>
      <c r="O1192" s="328"/>
      <c r="P1192" s="328"/>
      <c r="Q1192" s="1056"/>
      <c r="R1192" s="448"/>
      <c r="S1192" s="61"/>
      <c r="T1192" s="448"/>
      <c r="U1192" s="61"/>
      <c r="V1192" s="448"/>
      <c r="W1192" s="448"/>
      <c r="X1192" s="448"/>
      <c r="Y1192" s="1029" t="s">
        <v>230</v>
      </c>
      <c r="Z1192" s="1029" t="s">
        <v>230</v>
      </c>
      <c r="AA1192" s="1" t="s">
        <v>230</v>
      </c>
      <c r="AB1192" s="1029" t="s">
        <v>230</v>
      </c>
      <c r="AC1192" s="1029" t="s">
        <v>230</v>
      </c>
      <c r="AD1192" s="1029" t="s">
        <v>230</v>
      </c>
      <c r="AE1192" s="464" t="s">
        <v>2134</v>
      </c>
      <c r="AF1192" s="464" t="s">
        <v>2136</v>
      </c>
      <c r="AG1192" s="465">
        <v>1027739362474</v>
      </c>
      <c r="AH1192" s="86" t="s">
        <v>2137</v>
      </c>
      <c r="AI1192" s="1280">
        <v>0.87</v>
      </c>
      <c r="AJ1192" s="1280">
        <v>4</v>
      </c>
      <c r="AK1192" s="40">
        <f t="shared" si="120"/>
        <v>9.5342465753424661E-3</v>
      </c>
      <c r="AL1192" s="40">
        <v>0</v>
      </c>
      <c r="AM1192" s="41">
        <f t="shared" si="121"/>
        <v>9.5342465753424661E-3</v>
      </c>
      <c r="AN1192" s="40"/>
      <c r="AO1192" s="40"/>
      <c r="AP1192" s="40"/>
      <c r="AQ1192" s="1644"/>
      <c r="AR1192" s="1034"/>
      <c r="AS1192" s="45"/>
      <c r="AT1192" s="1029"/>
      <c r="AU1192" s="5"/>
      <c r="AV1192" s="46"/>
      <c r="AW1192" s="1029"/>
      <c r="AX1192" s="46"/>
      <c r="AY1192" s="2391"/>
    </row>
    <row r="1193" spans="1:52" s="8" customFormat="1" ht="15.95" customHeight="1" x14ac:dyDescent="0.25">
      <c r="A1193" s="1255"/>
      <c r="B1193" s="1256"/>
      <c r="C1193" s="1726"/>
      <c r="D1193" s="1256"/>
      <c r="E1193" s="1258"/>
      <c r="F1193" s="1258"/>
      <c r="G1193" s="1256"/>
      <c r="H1193" s="1258"/>
      <c r="I1193" s="1256"/>
      <c r="J1193" s="1258"/>
      <c r="K1193" s="1258"/>
      <c r="L1193" s="1258"/>
      <c r="M1193" s="1258"/>
      <c r="N1193" s="1259"/>
      <c r="O1193" s="1259"/>
      <c r="P1193" s="1259"/>
      <c r="Q1193" s="1260"/>
      <c r="R1193" s="1261"/>
      <c r="S1193" s="1262"/>
      <c r="T1193" s="1261"/>
      <c r="U1193" s="1262"/>
      <c r="V1193" s="1261"/>
      <c r="W1193" s="1261"/>
      <c r="X1193" s="1261"/>
      <c r="Y1193" s="1256" t="s">
        <v>230</v>
      </c>
      <c r="Z1193" s="1256" t="s">
        <v>230</v>
      </c>
      <c r="AA1193" s="1263" t="s">
        <v>230</v>
      </c>
      <c r="AB1193" s="1256" t="s">
        <v>230</v>
      </c>
      <c r="AC1193" s="1256" t="s">
        <v>230</v>
      </c>
      <c r="AD1193" s="1256" t="s">
        <v>230</v>
      </c>
      <c r="AE1193" s="1258" t="s">
        <v>2134</v>
      </c>
      <c r="AF1193" s="1258" t="s">
        <v>2138</v>
      </c>
      <c r="AG1193" s="1727">
        <v>319402700067490</v>
      </c>
      <c r="AH1193" s="1263" t="s">
        <v>22974</v>
      </c>
      <c r="AI1193" s="1259">
        <v>0.6</v>
      </c>
      <c r="AJ1193" s="1259">
        <v>10</v>
      </c>
      <c r="AK1193" s="1628">
        <f t="shared" si="120"/>
        <v>1.643835616438356E-2</v>
      </c>
      <c r="AL1193" s="1628">
        <v>0</v>
      </c>
      <c r="AM1193" s="1267">
        <f t="shared" si="121"/>
        <v>1.643835616438356E-2</v>
      </c>
      <c r="AN1193" s="1628"/>
      <c r="AO1193" s="1628"/>
      <c r="AP1193" s="1628"/>
      <c r="AQ1193" s="1708"/>
      <c r="AR1193" s="1709"/>
      <c r="AS1193" s="1710"/>
      <c r="AT1193" s="1256"/>
      <c r="AU1193" s="1258"/>
      <c r="AV1193" s="1711"/>
      <c r="AW1193" s="1713" t="s">
        <v>16781</v>
      </c>
      <c r="AX1193" s="2498" t="s">
        <v>23052</v>
      </c>
      <c r="AY1193" s="2391"/>
    </row>
    <row r="1194" spans="1:52" s="8" customFormat="1" ht="15.95" customHeight="1" x14ac:dyDescent="0.25">
      <c r="A1194" s="36"/>
      <c r="B1194" s="1029"/>
      <c r="C1194" s="990"/>
      <c r="D1194" s="1029"/>
      <c r="E1194" s="5"/>
      <c r="F1194" s="5"/>
      <c r="G1194" s="1029"/>
      <c r="H1194" s="5"/>
      <c r="I1194" s="1029"/>
      <c r="J1194" s="5"/>
      <c r="K1194" s="5"/>
      <c r="L1194" s="5"/>
      <c r="M1194" s="5"/>
      <c r="N1194" s="328"/>
      <c r="O1194" s="328"/>
      <c r="P1194" s="328"/>
      <c r="Q1194" s="1056"/>
      <c r="R1194" s="448"/>
      <c r="S1194" s="61"/>
      <c r="T1194" s="448"/>
      <c r="U1194" s="61"/>
      <c r="V1194" s="448"/>
      <c r="W1194" s="448"/>
      <c r="X1194" s="448"/>
      <c r="Y1194" s="1029" t="s">
        <v>230</v>
      </c>
      <c r="Z1194" s="1029" t="s">
        <v>230</v>
      </c>
      <c r="AA1194" s="1" t="s">
        <v>230</v>
      </c>
      <c r="AB1194" s="1029" t="s">
        <v>230</v>
      </c>
      <c r="AC1194" s="1029" t="s">
        <v>230</v>
      </c>
      <c r="AD1194" s="1029" t="s">
        <v>230</v>
      </c>
      <c r="AE1194" s="464" t="s">
        <v>2134</v>
      </c>
      <c r="AF1194" s="464" t="s">
        <v>2139</v>
      </c>
      <c r="AG1194" s="1783">
        <v>316503000055137</v>
      </c>
      <c r="AH1194" s="86" t="s">
        <v>1811</v>
      </c>
      <c r="AI1194" s="1280">
        <v>0.87</v>
      </c>
      <c r="AJ1194" s="1280">
        <v>4</v>
      </c>
      <c r="AK1194" s="40">
        <f t="shared" si="120"/>
        <v>9.5342465753424661E-3</v>
      </c>
      <c r="AL1194" s="40">
        <v>0</v>
      </c>
      <c r="AM1194" s="41">
        <f t="shared" si="121"/>
        <v>9.5342465753424661E-3</v>
      </c>
      <c r="AN1194" s="40"/>
      <c r="AO1194" s="40"/>
      <c r="AP1194" s="40"/>
      <c r="AQ1194" s="1644"/>
      <c r="AR1194" s="1034"/>
      <c r="AS1194" s="45"/>
      <c r="AT1194" s="1029"/>
      <c r="AU1194" s="5"/>
      <c r="AV1194" s="46"/>
      <c r="AW1194" s="1029"/>
      <c r="AX1194" s="46"/>
      <c r="AY1194" s="2391"/>
    </row>
    <row r="1195" spans="1:52" s="8" customFormat="1" ht="15.95" customHeight="1" x14ac:dyDescent="0.25">
      <c r="A1195" s="36"/>
      <c r="B1195" s="1029"/>
      <c r="C1195" s="990"/>
      <c r="D1195" s="1029"/>
      <c r="E1195" s="5"/>
      <c r="F1195" s="5"/>
      <c r="G1195" s="1029"/>
      <c r="H1195" s="5"/>
      <c r="I1195" s="1029"/>
      <c r="J1195" s="5"/>
      <c r="K1195" s="5"/>
      <c r="L1195" s="5"/>
      <c r="M1195" s="5"/>
      <c r="N1195" s="328"/>
      <c r="O1195" s="328"/>
      <c r="P1195" s="328"/>
      <c r="Q1195" s="1056"/>
      <c r="R1195" s="448"/>
      <c r="S1195" s="61"/>
      <c r="T1195" s="448"/>
      <c r="U1195" s="61"/>
      <c r="V1195" s="448"/>
      <c r="W1195" s="448"/>
      <c r="X1195" s="448"/>
      <c r="Y1195" s="1029" t="s">
        <v>230</v>
      </c>
      <c r="Z1195" s="1029" t="s">
        <v>230</v>
      </c>
      <c r="AA1195" s="1" t="s">
        <v>230</v>
      </c>
      <c r="AB1195" s="1029" t="s">
        <v>230</v>
      </c>
      <c r="AC1195" s="1029" t="s">
        <v>230</v>
      </c>
      <c r="AD1195" s="1029" t="s">
        <v>230</v>
      </c>
      <c r="AE1195" s="464" t="s">
        <v>2134</v>
      </c>
      <c r="AF1195" s="464" t="s">
        <v>2140</v>
      </c>
      <c r="AG1195" s="465" t="s">
        <v>23194</v>
      </c>
      <c r="AH1195" s="86" t="s">
        <v>23195</v>
      </c>
      <c r="AI1195" s="1280">
        <v>0.76</v>
      </c>
      <c r="AJ1195" s="1784">
        <v>6</v>
      </c>
      <c r="AK1195" s="40">
        <f t="shared" si="120"/>
        <v>1.2493150684931509E-2</v>
      </c>
      <c r="AL1195" s="40">
        <v>0</v>
      </c>
      <c r="AM1195" s="41">
        <f t="shared" si="121"/>
        <v>1.2493150684931509E-2</v>
      </c>
      <c r="AN1195" s="40"/>
      <c r="AO1195" s="40"/>
      <c r="AP1195" s="40"/>
      <c r="AQ1195" s="1644"/>
      <c r="AR1195" s="1034"/>
      <c r="AS1195" s="45"/>
      <c r="AT1195" s="1029"/>
      <c r="AU1195" s="5"/>
      <c r="AV1195" s="46"/>
      <c r="AW1195" s="1029"/>
      <c r="AX1195" s="46"/>
      <c r="AY1195" s="2391"/>
    </row>
    <row r="1196" spans="1:52" s="8" customFormat="1" ht="15.95" customHeight="1" x14ac:dyDescent="0.25">
      <c r="A1196" s="36"/>
      <c r="B1196" s="1029"/>
      <c r="C1196" s="990"/>
      <c r="D1196" s="1029"/>
      <c r="E1196" s="5"/>
      <c r="F1196" s="5"/>
      <c r="G1196" s="1029"/>
      <c r="H1196" s="5"/>
      <c r="I1196" s="1029"/>
      <c r="J1196" s="5"/>
      <c r="K1196" s="5"/>
      <c r="L1196" s="5"/>
      <c r="M1196" s="5"/>
      <c r="N1196" s="328"/>
      <c r="O1196" s="328"/>
      <c r="P1196" s="328"/>
      <c r="Q1196" s="1056"/>
      <c r="R1196" s="448"/>
      <c r="S1196" s="61"/>
      <c r="T1196" s="448"/>
      <c r="U1196" s="61"/>
      <c r="V1196" s="448"/>
      <c r="W1196" s="448"/>
      <c r="X1196" s="448"/>
      <c r="Y1196" s="1029" t="s">
        <v>230</v>
      </c>
      <c r="Z1196" s="1029" t="s">
        <v>230</v>
      </c>
      <c r="AA1196" s="1" t="s">
        <v>230</v>
      </c>
      <c r="AB1196" s="1029" t="s">
        <v>230</v>
      </c>
      <c r="AC1196" s="1029" t="s">
        <v>230</v>
      </c>
      <c r="AD1196" s="1029" t="s">
        <v>230</v>
      </c>
      <c r="AE1196" s="464" t="s">
        <v>2134</v>
      </c>
      <c r="AF1196" s="464" t="s">
        <v>2141</v>
      </c>
      <c r="AG1196" s="465">
        <v>1167746633053</v>
      </c>
      <c r="AH1196" s="86" t="s">
        <v>1875</v>
      </c>
      <c r="AI1196" s="1280">
        <v>0.87</v>
      </c>
      <c r="AJ1196" s="1280">
        <v>12</v>
      </c>
      <c r="AK1196" s="40">
        <f t="shared" si="120"/>
        <v>2.8602739726027396E-2</v>
      </c>
      <c r="AL1196" s="40">
        <v>0</v>
      </c>
      <c r="AM1196" s="41">
        <f t="shared" si="121"/>
        <v>2.8602739726027396E-2</v>
      </c>
      <c r="AN1196" s="40"/>
      <c r="AO1196" s="40"/>
      <c r="AP1196" s="40"/>
      <c r="AQ1196" s="1644"/>
      <c r="AR1196" s="1034"/>
      <c r="AS1196" s="45"/>
      <c r="AT1196" s="1029"/>
      <c r="AU1196" s="5"/>
      <c r="AV1196" s="46"/>
      <c r="AW1196" s="1029"/>
      <c r="AX1196" s="46"/>
      <c r="AY1196" s="2391"/>
    </row>
    <row r="1197" spans="1:52" s="8" customFormat="1" ht="15.95" customHeight="1" x14ac:dyDescent="0.25">
      <c r="A1197" s="36"/>
      <c r="B1197" s="1029"/>
      <c r="C1197" s="990"/>
      <c r="D1197" s="1029"/>
      <c r="E1197" s="5"/>
      <c r="F1197" s="5"/>
      <c r="G1197" s="1029"/>
      <c r="H1197" s="5"/>
      <c r="I1197" s="1029"/>
      <c r="J1197" s="5"/>
      <c r="K1197" s="5"/>
      <c r="L1197" s="5"/>
      <c r="M1197" s="5"/>
      <c r="N1197" s="328"/>
      <c r="O1197" s="328"/>
      <c r="P1197" s="328"/>
      <c r="Q1197" s="1056"/>
      <c r="R1197" s="448"/>
      <c r="S1197" s="61"/>
      <c r="T1197" s="448"/>
      <c r="U1197" s="61"/>
      <c r="V1197" s="448"/>
      <c r="W1197" s="448"/>
      <c r="X1197" s="448"/>
      <c r="Y1197" s="1029" t="s">
        <v>230</v>
      </c>
      <c r="Z1197" s="1029" t="s">
        <v>230</v>
      </c>
      <c r="AA1197" s="1" t="s">
        <v>230</v>
      </c>
      <c r="AB1197" s="1029" t="s">
        <v>230</v>
      </c>
      <c r="AC1197" s="1029" t="s">
        <v>230</v>
      </c>
      <c r="AD1197" s="1029" t="s">
        <v>230</v>
      </c>
      <c r="AE1197" s="464" t="s">
        <v>2134</v>
      </c>
      <c r="AF1197" s="464" t="s">
        <v>2142</v>
      </c>
      <c r="AG1197" s="465">
        <v>1085032006674</v>
      </c>
      <c r="AH1197" s="86" t="s">
        <v>22570</v>
      </c>
      <c r="AI1197" s="1280">
        <v>0.87</v>
      </c>
      <c r="AJ1197" s="1280">
        <v>10</v>
      </c>
      <c r="AK1197" s="40">
        <f t="shared" si="120"/>
        <v>2.3835616438356161E-2</v>
      </c>
      <c r="AL1197" s="40">
        <v>0</v>
      </c>
      <c r="AM1197" s="41">
        <f t="shared" si="121"/>
        <v>2.3835616438356161E-2</v>
      </c>
      <c r="AN1197" s="40"/>
      <c r="AO1197" s="40"/>
      <c r="AP1197" s="40"/>
      <c r="AQ1197" s="1644"/>
      <c r="AR1197" s="1034"/>
      <c r="AS1197" s="45"/>
      <c r="AT1197" s="1029"/>
      <c r="AU1197" s="5"/>
      <c r="AV1197" s="46"/>
      <c r="AW1197" s="1029"/>
      <c r="AX1197" s="46"/>
      <c r="AY1197" s="2391"/>
    </row>
    <row r="1198" spans="1:52" s="8" customFormat="1" ht="15.95" customHeight="1" x14ac:dyDescent="0.25">
      <c r="A1198" s="36"/>
      <c r="B1198" s="1029"/>
      <c r="C1198" s="990"/>
      <c r="D1198" s="1029"/>
      <c r="E1198" s="5"/>
      <c r="F1198" s="5"/>
      <c r="G1198" s="1029"/>
      <c r="H1198" s="5"/>
      <c r="I1198" s="1029"/>
      <c r="J1198" s="5"/>
      <c r="K1198" s="5"/>
      <c r="L1198" s="5"/>
      <c r="M1198" s="5"/>
      <c r="N1198" s="328"/>
      <c r="O1198" s="328"/>
      <c r="P1198" s="328"/>
      <c r="Q1198" s="1056"/>
      <c r="R1198" s="448"/>
      <c r="S1198" s="61"/>
      <c r="T1198" s="448"/>
      <c r="U1198" s="61"/>
      <c r="V1198" s="448"/>
      <c r="W1198" s="448"/>
      <c r="X1198" s="448"/>
      <c r="Y1198" s="1029" t="s">
        <v>230</v>
      </c>
      <c r="Z1198" s="1029" t="s">
        <v>230</v>
      </c>
      <c r="AA1198" s="1" t="s">
        <v>230</v>
      </c>
      <c r="AB1198" s="1029" t="s">
        <v>230</v>
      </c>
      <c r="AC1198" s="1029" t="s">
        <v>230</v>
      </c>
      <c r="AD1198" s="1029" t="s">
        <v>230</v>
      </c>
      <c r="AE1198" s="464" t="s">
        <v>2134</v>
      </c>
      <c r="AF1198" s="464" t="s">
        <v>623</v>
      </c>
      <c r="AG1198" s="465">
        <v>1067746062449</v>
      </c>
      <c r="AH1198" s="86" t="s">
        <v>2143</v>
      </c>
      <c r="AI1198" s="1280">
        <v>0.87</v>
      </c>
      <c r="AJ1198" s="1651">
        <v>2</v>
      </c>
      <c r="AK1198" s="40">
        <f t="shared" si="120"/>
        <v>4.767123287671233E-3</v>
      </c>
      <c r="AL1198" s="40">
        <v>0</v>
      </c>
      <c r="AM1198" s="41">
        <f t="shared" si="121"/>
        <v>4.767123287671233E-3</v>
      </c>
      <c r="AN1198" s="40"/>
      <c r="AO1198" s="40"/>
      <c r="AP1198" s="40"/>
      <c r="AQ1198" s="1644"/>
      <c r="AR1198" s="1034"/>
      <c r="AS1198" s="45"/>
      <c r="AT1198" s="1029"/>
      <c r="AU1198" s="5"/>
      <c r="AV1198" s="46"/>
      <c r="AW1198" s="1029"/>
      <c r="AX1198" s="46"/>
      <c r="AY1198" s="2391"/>
    </row>
    <row r="1199" spans="1:52" s="8" customFormat="1" ht="15.95" customHeight="1" x14ac:dyDescent="0.25">
      <c r="A1199" s="93"/>
      <c r="B1199" s="88"/>
      <c r="C1199" s="993"/>
      <c r="D1199" s="88"/>
      <c r="E1199" s="103"/>
      <c r="F1199" s="103"/>
      <c r="G1199" s="88"/>
      <c r="H1199" s="103"/>
      <c r="I1199" s="88"/>
      <c r="J1199" s="103"/>
      <c r="K1199" s="103"/>
      <c r="L1199" s="103"/>
      <c r="M1199" s="103"/>
      <c r="N1199" s="330"/>
      <c r="O1199" s="330"/>
      <c r="P1199" s="330"/>
      <c r="Q1199" s="106"/>
      <c r="R1199" s="94"/>
      <c r="S1199" s="104"/>
      <c r="T1199" s="94"/>
      <c r="U1199" s="104"/>
      <c r="V1199" s="94"/>
      <c r="W1199" s="94"/>
      <c r="X1199" s="94"/>
      <c r="Y1199" s="88" t="s">
        <v>230</v>
      </c>
      <c r="Z1199" s="88" t="s">
        <v>230</v>
      </c>
      <c r="AA1199" s="90" t="s">
        <v>230</v>
      </c>
      <c r="AB1199" s="88" t="s">
        <v>230</v>
      </c>
      <c r="AC1199" s="88" t="s">
        <v>230</v>
      </c>
      <c r="AD1199" s="88" t="s">
        <v>230</v>
      </c>
      <c r="AE1199" s="103" t="s">
        <v>2134</v>
      </c>
      <c r="AF1199" s="103" t="s">
        <v>2144</v>
      </c>
      <c r="AG1199" s="2398">
        <v>400403775918</v>
      </c>
      <c r="AH1199" s="90" t="s">
        <v>722</v>
      </c>
      <c r="AI1199" s="104">
        <v>1.1399999999999999</v>
      </c>
      <c r="AJ1199" s="104">
        <v>40</v>
      </c>
      <c r="AK1199" s="98">
        <f t="shared" si="120"/>
        <v>0.12493150684931505</v>
      </c>
      <c r="AL1199" s="98">
        <v>0</v>
      </c>
      <c r="AM1199" s="96">
        <f t="shared" si="121"/>
        <v>0.12493150684931505</v>
      </c>
      <c r="AN1199" s="98"/>
      <c r="AO1199" s="98"/>
      <c r="AP1199" s="98"/>
      <c r="AQ1199" s="368"/>
      <c r="AR1199" s="47"/>
      <c r="AS1199" s="48"/>
      <c r="AT1199" s="88"/>
      <c r="AU1199" s="103"/>
      <c r="AV1199" s="52"/>
      <c r="AW1199" s="88"/>
      <c r="AX1199" s="52"/>
      <c r="AY1199" s="2391"/>
    </row>
    <row r="1200" spans="1:52" s="55" customFormat="1" ht="15.95" customHeight="1" x14ac:dyDescent="0.2">
      <c r="A1200" s="182">
        <v>178</v>
      </c>
      <c r="B1200" s="170" t="s">
        <v>55</v>
      </c>
      <c r="C1200" s="989" t="s">
        <v>59</v>
      </c>
      <c r="D1200" s="354" t="s">
        <v>20</v>
      </c>
      <c r="E1200" s="198" t="s">
        <v>22944</v>
      </c>
      <c r="F1200" s="198" t="s">
        <v>22943</v>
      </c>
      <c r="G1200" s="166"/>
      <c r="H1200" s="354" t="s">
        <v>219</v>
      </c>
      <c r="I1200" s="354" t="s">
        <v>220</v>
      </c>
      <c r="J1200" s="354" t="s">
        <v>221</v>
      </c>
      <c r="K1200" s="272" t="s">
        <v>222</v>
      </c>
      <c r="L1200" s="272" t="s">
        <v>221</v>
      </c>
      <c r="M1200" s="272" t="s">
        <v>879</v>
      </c>
      <c r="N1200" s="440">
        <v>13.4</v>
      </c>
      <c r="O1200" s="440">
        <v>2.2000000000000002</v>
      </c>
      <c r="P1200" s="440">
        <f>O1200*N1200</f>
        <v>29.480000000000004</v>
      </c>
      <c r="Q1200" s="1012">
        <v>7</v>
      </c>
      <c r="R1200" s="184"/>
      <c r="S1200" s="223">
        <v>3</v>
      </c>
      <c r="T1200" s="183"/>
      <c r="U1200" s="223">
        <v>1</v>
      </c>
      <c r="V1200" s="918"/>
      <c r="W1200" s="183"/>
      <c r="X1200" s="183"/>
      <c r="Y1200" s="354" t="s">
        <v>62</v>
      </c>
      <c r="Z1200" s="366" t="s">
        <v>224</v>
      </c>
      <c r="AA1200" s="762" t="s">
        <v>225</v>
      </c>
      <c r="AB1200" s="354" t="s">
        <v>1789</v>
      </c>
      <c r="AC1200" s="354" t="s">
        <v>1790</v>
      </c>
      <c r="AD1200" s="925" t="s">
        <v>1791</v>
      </c>
      <c r="AE1200" s="198" t="s">
        <v>2131</v>
      </c>
      <c r="AF1200" s="198" t="s">
        <v>988</v>
      </c>
      <c r="AG1200" s="165" t="s">
        <v>230</v>
      </c>
      <c r="AH1200" s="203" t="s">
        <v>59</v>
      </c>
      <c r="AI1200" s="167">
        <v>0.114</v>
      </c>
      <c r="AJ1200" s="221">
        <v>7296.2</v>
      </c>
      <c r="AK1200" s="167">
        <v>1.7390942465753423</v>
      </c>
      <c r="AL1200" s="167">
        <v>0.539718904109589</v>
      </c>
      <c r="AM1200" s="187">
        <f>AK1200+AL1200</f>
        <v>2.2788131506849312</v>
      </c>
      <c r="AN1200" s="167">
        <f>SUM(AK1200:AK1210)</f>
        <v>6.3513958040908234</v>
      </c>
      <c r="AO1200" s="167">
        <f>SUM(AL1200:AL1207)</f>
        <v>0.56893808219178077</v>
      </c>
      <c r="AP1200" s="167">
        <f>SUM(AM1200:AM1210)</f>
        <v>6.920333886282604</v>
      </c>
      <c r="AQ1200" s="167">
        <f>AP1200*30</f>
        <v>207.61001658847812</v>
      </c>
      <c r="AR1200" s="193" t="s">
        <v>231</v>
      </c>
      <c r="AS1200" s="363" t="s">
        <v>431</v>
      </c>
      <c r="AT1200" s="166" t="s">
        <v>232</v>
      </c>
      <c r="AU1200" s="198" t="s">
        <v>59</v>
      </c>
      <c r="AV1200" s="679" t="s">
        <v>2147</v>
      </c>
      <c r="AW1200" s="166" t="s">
        <v>234</v>
      </c>
      <c r="AX1200" s="46"/>
      <c r="AY1200" s="2391"/>
    </row>
    <row r="1201" spans="1:52" s="8" customFormat="1" ht="15.95" customHeight="1" x14ac:dyDescent="0.25">
      <c r="A1201" s="112"/>
      <c r="B1201" s="113"/>
      <c r="C1201" s="992"/>
      <c r="D1201" s="113"/>
      <c r="E1201" s="130"/>
      <c r="F1201" s="130"/>
      <c r="G1201" s="113"/>
      <c r="H1201" s="130"/>
      <c r="I1201" s="113"/>
      <c r="J1201" s="130"/>
      <c r="K1201" s="130"/>
      <c r="L1201" s="130"/>
      <c r="M1201" s="130"/>
      <c r="N1201" s="329"/>
      <c r="O1201" s="329"/>
      <c r="P1201" s="329"/>
      <c r="Q1201" s="1071"/>
      <c r="R1201" s="114"/>
      <c r="S1201" s="131"/>
      <c r="T1201" s="114"/>
      <c r="U1201" s="131"/>
      <c r="V1201" s="114"/>
      <c r="W1201" s="114"/>
      <c r="X1201" s="114"/>
      <c r="Y1201" s="113" t="s">
        <v>230</v>
      </c>
      <c r="Z1201" s="113" t="s">
        <v>230</v>
      </c>
      <c r="AA1201" s="132" t="s">
        <v>230</v>
      </c>
      <c r="AB1201" s="113" t="s">
        <v>230</v>
      </c>
      <c r="AC1201" s="113" t="s">
        <v>230</v>
      </c>
      <c r="AD1201" s="113" t="s">
        <v>230</v>
      </c>
      <c r="AE1201" s="113" t="s">
        <v>2131</v>
      </c>
      <c r="AF1201" s="130" t="s">
        <v>2148</v>
      </c>
      <c r="AG1201" s="115" t="s">
        <v>230</v>
      </c>
      <c r="AH1201" s="132" t="s">
        <v>58</v>
      </c>
      <c r="AI1201" s="116">
        <v>0.1</v>
      </c>
      <c r="AJ1201" s="118">
        <v>450</v>
      </c>
      <c r="AK1201" s="116">
        <f>AJ1201*0.0763/365</f>
        <v>9.406849315068494E-2</v>
      </c>
      <c r="AL1201" s="116">
        <f>AJ1201*0.0237/365</f>
        <v>2.921917808219178E-2</v>
      </c>
      <c r="AM1201" s="116">
        <f>AK1201+AL1201</f>
        <v>0.12328767123287672</v>
      </c>
      <c r="AN1201" s="116"/>
      <c r="AO1201" s="116"/>
      <c r="AP1201" s="116"/>
      <c r="AQ1201" s="367"/>
      <c r="AR1201" s="42"/>
      <c r="AS1201" s="43"/>
      <c r="AT1201" s="113"/>
      <c r="AU1201" s="130"/>
      <c r="AV1201" s="44"/>
      <c r="AW1201" s="113"/>
      <c r="AX1201" s="44"/>
      <c r="AY1201" s="2391"/>
    </row>
    <row r="1202" spans="1:52" s="8" customFormat="1" ht="15.95" customHeight="1" x14ac:dyDescent="0.25">
      <c r="A1202" s="734"/>
      <c r="B1202" s="735"/>
      <c r="C1202" s="1212"/>
      <c r="D1202" s="735"/>
      <c r="E1202" s="736"/>
      <c r="F1202" s="736"/>
      <c r="G1202" s="735"/>
      <c r="H1202" s="736"/>
      <c r="I1202" s="735"/>
      <c r="J1202" s="736"/>
      <c r="K1202" s="736"/>
      <c r="L1202" s="736"/>
      <c r="M1202" s="736"/>
      <c r="N1202" s="737"/>
      <c r="O1202" s="737"/>
      <c r="P1202" s="737"/>
      <c r="Q1202" s="738"/>
      <c r="R1202" s="739"/>
      <c r="S1202" s="740"/>
      <c r="T1202" s="739"/>
      <c r="U1202" s="740"/>
      <c r="V1202" s="739"/>
      <c r="W1202" s="739"/>
      <c r="X1202" s="739"/>
      <c r="Y1202" s="735" t="s">
        <v>230</v>
      </c>
      <c r="Z1202" s="735" t="s">
        <v>230</v>
      </c>
      <c r="AA1202" s="741" t="s">
        <v>230</v>
      </c>
      <c r="AB1202" s="735" t="s">
        <v>230</v>
      </c>
      <c r="AC1202" s="735" t="s">
        <v>230</v>
      </c>
      <c r="AD1202" s="735" t="s">
        <v>230</v>
      </c>
      <c r="AE1202" s="736" t="s">
        <v>2131</v>
      </c>
      <c r="AF1202" s="736" t="s">
        <v>2149</v>
      </c>
      <c r="AG1202" s="742">
        <v>503002820375</v>
      </c>
      <c r="AH1202" s="741" t="s">
        <v>1950</v>
      </c>
      <c r="AI1202" s="737">
        <v>0.14000000000000001</v>
      </c>
      <c r="AJ1202" s="740">
        <v>60</v>
      </c>
      <c r="AK1202" s="828">
        <f>AJ1202*AI1202/365</f>
        <v>2.3013698630136987E-2</v>
      </c>
      <c r="AL1202" s="828">
        <v>0</v>
      </c>
      <c r="AM1202" s="745">
        <f>SUBTOTAL(9,AK1202:AL1202)</f>
        <v>2.3013698630136987E-2</v>
      </c>
      <c r="AN1202" s="828"/>
      <c r="AO1202" s="828"/>
      <c r="AP1202" s="828"/>
      <c r="AQ1202" s="1345"/>
      <c r="AR1202" s="904"/>
      <c r="AS1202" s="1102"/>
      <c r="AT1202" s="735"/>
      <c r="AU1202" s="736"/>
      <c r="AV1202" s="1103"/>
      <c r="AW1202" s="735" t="s">
        <v>18131</v>
      </c>
      <c r="AX1202" s="1103" t="s">
        <v>22785</v>
      </c>
      <c r="AY1202" s="2391"/>
    </row>
    <row r="1203" spans="1:52" s="8" customFormat="1" ht="15.95" customHeight="1" x14ac:dyDescent="0.25">
      <c r="A1203" s="36"/>
      <c r="B1203" s="1029"/>
      <c r="C1203" s="990"/>
      <c r="D1203" s="1029"/>
      <c r="E1203" s="5"/>
      <c r="F1203" s="5"/>
      <c r="G1203" s="1029"/>
      <c r="H1203" s="5"/>
      <c r="I1203" s="1029"/>
      <c r="J1203" s="5"/>
      <c r="K1203" s="5"/>
      <c r="L1203" s="5"/>
      <c r="M1203" s="5"/>
      <c r="N1203" s="328"/>
      <c r="O1203" s="328"/>
      <c r="P1203" s="328"/>
      <c r="Q1203" s="1056"/>
      <c r="R1203" s="448"/>
      <c r="S1203" s="61"/>
      <c r="T1203" s="448"/>
      <c r="U1203" s="61"/>
      <c r="V1203" s="448"/>
      <c r="W1203" s="448"/>
      <c r="X1203" s="448"/>
      <c r="Y1203" s="1029" t="s">
        <v>230</v>
      </c>
      <c r="Z1203" s="1029" t="s">
        <v>230</v>
      </c>
      <c r="AA1203" s="1" t="s">
        <v>230</v>
      </c>
      <c r="AB1203" s="1029" t="s">
        <v>230</v>
      </c>
      <c r="AC1203" s="1029" t="s">
        <v>230</v>
      </c>
      <c r="AD1203" s="1029" t="s">
        <v>230</v>
      </c>
      <c r="AE1203" s="5" t="s">
        <v>2150</v>
      </c>
      <c r="AF1203" s="5" t="s">
        <v>2151</v>
      </c>
      <c r="AG1203" s="51">
        <v>1065030021100</v>
      </c>
      <c r="AH1203" s="1" t="s">
        <v>2152</v>
      </c>
      <c r="AI1203" s="61">
        <v>5.08</v>
      </c>
      <c r="AJ1203" s="328">
        <v>80</v>
      </c>
      <c r="AK1203" s="40">
        <f>AJ1203*AI1203/365</f>
        <v>1.1134246575342466</v>
      </c>
      <c r="AL1203" s="40">
        <v>0</v>
      </c>
      <c r="AM1203" s="41">
        <f>SUBTOTAL(9,AK1203:AL1203)</f>
        <v>1.1134246575342466</v>
      </c>
      <c r="AN1203" s="40"/>
      <c r="AO1203" s="40"/>
      <c r="AP1203" s="40"/>
      <c r="AQ1203" s="1644"/>
      <c r="AR1203" s="1034"/>
      <c r="AS1203" s="45"/>
      <c r="AT1203" s="1029"/>
      <c r="AU1203" s="5"/>
      <c r="AV1203" s="46"/>
      <c r="AW1203" s="1029"/>
      <c r="AX1203" s="46"/>
      <c r="AY1203" s="2391"/>
    </row>
    <row r="1204" spans="1:52" s="8" customFormat="1" ht="15.95" customHeight="1" x14ac:dyDescent="0.25">
      <c r="A1204" s="36"/>
      <c r="B1204" s="1029"/>
      <c r="C1204" s="990"/>
      <c r="D1204" s="1029"/>
      <c r="E1204" s="5"/>
      <c r="F1204" s="5"/>
      <c r="G1204" s="1029"/>
      <c r="H1204" s="5"/>
      <c r="I1204" s="1029"/>
      <c r="J1204" s="5"/>
      <c r="K1204" s="5"/>
      <c r="L1204" s="5"/>
      <c r="M1204" s="5"/>
      <c r="N1204" s="328"/>
      <c r="O1204" s="328"/>
      <c r="P1204" s="328"/>
      <c r="Q1204" s="1056"/>
      <c r="R1204" s="448"/>
      <c r="S1204" s="61"/>
      <c r="T1204" s="448"/>
      <c r="U1204" s="61"/>
      <c r="V1204" s="448"/>
      <c r="W1204" s="448"/>
      <c r="X1204" s="448"/>
      <c r="Y1204" s="1029" t="s">
        <v>230</v>
      </c>
      <c r="Z1204" s="1029" t="s">
        <v>230</v>
      </c>
      <c r="AA1204" s="1" t="s">
        <v>230</v>
      </c>
      <c r="AB1204" s="1029" t="s">
        <v>230</v>
      </c>
      <c r="AC1204" s="1029" t="s">
        <v>230</v>
      </c>
      <c r="AD1204" s="1029" t="s">
        <v>230</v>
      </c>
      <c r="AE1204" s="5" t="s">
        <v>2153</v>
      </c>
      <c r="AF1204" s="5" t="s">
        <v>2154</v>
      </c>
      <c r="AG1204" s="51">
        <v>1025003756942</v>
      </c>
      <c r="AH1204" s="1" t="s">
        <v>2155</v>
      </c>
      <c r="AI1204" s="61">
        <v>1.1399999999999999</v>
      </c>
      <c r="AJ1204" s="61">
        <v>60</v>
      </c>
      <c r="AK1204" s="40">
        <f>AM1204</f>
        <v>0.01</v>
      </c>
      <c r="AL1204" s="40">
        <v>0</v>
      </c>
      <c r="AM1204" s="41">
        <v>0.01</v>
      </c>
      <c r="AN1204" s="40"/>
      <c r="AO1204" s="40"/>
      <c r="AP1204" s="40"/>
      <c r="AQ1204" s="1644"/>
      <c r="AR1204" s="1034"/>
      <c r="AS1204" s="45"/>
      <c r="AT1204" s="1029"/>
      <c r="AU1204" s="5"/>
      <c r="AV1204" s="46"/>
      <c r="AW1204" s="1029"/>
      <c r="AX1204" s="46"/>
      <c r="AY1204" s="2391"/>
    </row>
    <row r="1205" spans="1:52" s="8" customFormat="1" ht="15.95" customHeight="1" x14ac:dyDescent="0.25">
      <c r="A1205" s="36"/>
      <c r="B1205" s="1029"/>
      <c r="C1205" s="990"/>
      <c r="D1205" s="1029"/>
      <c r="E1205" s="5"/>
      <c r="F1205" s="5"/>
      <c r="G1205" s="1029"/>
      <c r="H1205" s="5"/>
      <c r="I1205" s="1029"/>
      <c r="J1205" s="5"/>
      <c r="K1205" s="5"/>
      <c r="L1205" s="5"/>
      <c r="M1205" s="5"/>
      <c r="N1205" s="328"/>
      <c r="O1205" s="328"/>
      <c r="P1205" s="328"/>
      <c r="Q1205" s="1056"/>
      <c r="R1205" s="448"/>
      <c r="S1205" s="61"/>
      <c r="T1205" s="448"/>
      <c r="U1205" s="61"/>
      <c r="V1205" s="448"/>
      <c r="W1205" s="448"/>
      <c r="X1205" s="448"/>
      <c r="Y1205" s="1029" t="s">
        <v>230</v>
      </c>
      <c r="Z1205" s="1029" t="s">
        <v>230</v>
      </c>
      <c r="AA1205" s="1" t="s">
        <v>230</v>
      </c>
      <c r="AB1205" s="1029" t="s">
        <v>230</v>
      </c>
      <c r="AC1205" s="1029" t="s">
        <v>230</v>
      </c>
      <c r="AD1205" s="1029" t="s">
        <v>230</v>
      </c>
      <c r="AE1205" s="5" t="s">
        <v>2156</v>
      </c>
      <c r="AF1205" s="5" t="s">
        <v>2157</v>
      </c>
      <c r="AG1205" s="51">
        <v>304503016300016</v>
      </c>
      <c r="AH1205" s="1" t="s">
        <v>304</v>
      </c>
      <c r="AI1205" s="61">
        <v>1.1399999999999999</v>
      </c>
      <c r="AJ1205" s="61">
        <v>80</v>
      </c>
      <c r="AK1205" s="40">
        <f t="shared" ref="AK1205:AK1210" si="122">AJ1205*AI1205/365</f>
        <v>0.24986301369863009</v>
      </c>
      <c r="AL1205" s="40">
        <v>0</v>
      </c>
      <c r="AM1205" s="14">
        <f>SUBTOTAL(9,AK1205:AL1205)</f>
        <v>0.24986301369863009</v>
      </c>
      <c r="AN1205" s="40"/>
      <c r="AO1205" s="40"/>
      <c r="AP1205" s="40"/>
      <c r="AQ1205" s="1644"/>
      <c r="AR1205" s="1034"/>
      <c r="AS1205" s="45"/>
      <c r="AT1205" s="1029"/>
      <c r="AU1205" s="5"/>
      <c r="AV1205" s="46"/>
      <c r="AW1205" s="1029"/>
      <c r="AX1205" s="46"/>
      <c r="AY1205" s="2391"/>
    </row>
    <row r="1206" spans="1:52" s="8" customFormat="1" ht="15.95" customHeight="1" x14ac:dyDescent="0.25">
      <c r="A1206" s="36"/>
      <c r="B1206" s="1029"/>
      <c r="C1206" s="990"/>
      <c r="D1206" s="1029"/>
      <c r="E1206" s="5"/>
      <c r="F1206" s="5"/>
      <c r="G1206" s="1029"/>
      <c r="H1206" s="5"/>
      <c r="I1206" s="1029"/>
      <c r="J1206" s="5"/>
      <c r="K1206" s="5"/>
      <c r="L1206" s="5"/>
      <c r="M1206" s="5"/>
      <c r="N1206" s="328"/>
      <c r="O1206" s="328"/>
      <c r="P1206" s="328"/>
      <c r="Q1206" s="1056"/>
      <c r="R1206" s="448"/>
      <c r="S1206" s="61"/>
      <c r="T1206" s="448"/>
      <c r="U1206" s="61"/>
      <c r="V1206" s="448"/>
      <c r="W1206" s="448"/>
      <c r="X1206" s="448"/>
      <c r="Y1206" s="1029" t="s">
        <v>230</v>
      </c>
      <c r="Z1206" s="1029" t="s">
        <v>230</v>
      </c>
      <c r="AA1206" s="1" t="s">
        <v>230</v>
      </c>
      <c r="AB1206" s="1029" t="s">
        <v>230</v>
      </c>
      <c r="AC1206" s="1029" t="s">
        <v>230</v>
      </c>
      <c r="AD1206" s="1029" t="s">
        <v>230</v>
      </c>
      <c r="AE1206" s="5" t="s">
        <v>2156</v>
      </c>
      <c r="AF1206" s="5" t="s">
        <v>2158</v>
      </c>
      <c r="AG1206" s="51">
        <v>1195074000978</v>
      </c>
      <c r="AH1206" s="1" t="s">
        <v>2102</v>
      </c>
      <c r="AI1206" s="61">
        <v>0.87</v>
      </c>
      <c r="AJ1206" s="61">
        <v>12</v>
      </c>
      <c r="AK1206" s="40">
        <f t="shared" si="122"/>
        <v>2.8602739726027396E-2</v>
      </c>
      <c r="AL1206" s="40">
        <v>0</v>
      </c>
      <c r="AM1206" s="41">
        <f>SUBTOTAL(9,AK1206:AL1206)</f>
        <v>2.8602739726027396E-2</v>
      </c>
      <c r="AN1206" s="40"/>
      <c r="AO1206" s="40"/>
      <c r="AP1206" s="40"/>
      <c r="AQ1206" s="1644"/>
      <c r="AR1206" s="1034"/>
      <c r="AS1206" s="45"/>
      <c r="AT1206" s="1029"/>
      <c r="AU1206" s="5"/>
      <c r="AV1206" s="46"/>
      <c r="AW1206" s="1029"/>
      <c r="AX1206" s="46"/>
      <c r="AY1206" s="2391"/>
    </row>
    <row r="1207" spans="1:52" s="8" customFormat="1" ht="15.95" customHeight="1" x14ac:dyDescent="0.25">
      <c r="A1207" s="36"/>
      <c r="B1207" s="1029"/>
      <c r="C1207" s="990"/>
      <c r="D1207" s="1029"/>
      <c r="E1207" s="5"/>
      <c r="F1207" s="5"/>
      <c r="G1207" s="1029"/>
      <c r="H1207" s="5"/>
      <c r="I1207" s="1029"/>
      <c r="J1207" s="5"/>
      <c r="K1207" s="5"/>
      <c r="L1207" s="5"/>
      <c r="M1207" s="5"/>
      <c r="N1207" s="328"/>
      <c r="O1207" s="328"/>
      <c r="P1207" s="328"/>
      <c r="Q1207" s="1056"/>
      <c r="R1207" s="448"/>
      <c r="S1207" s="61"/>
      <c r="T1207" s="448"/>
      <c r="U1207" s="61"/>
      <c r="V1207" s="448"/>
      <c r="W1207" s="448"/>
      <c r="X1207" s="448"/>
      <c r="Y1207" s="1029" t="s">
        <v>230</v>
      </c>
      <c r="Z1207" s="1029" t="s">
        <v>230</v>
      </c>
      <c r="AA1207" s="1" t="s">
        <v>230</v>
      </c>
      <c r="AB1207" s="1029" t="s">
        <v>230</v>
      </c>
      <c r="AC1207" s="1029" t="s">
        <v>230</v>
      </c>
      <c r="AD1207" s="1029" t="s">
        <v>230</v>
      </c>
      <c r="AE1207" s="5" t="s">
        <v>2159</v>
      </c>
      <c r="AF1207" s="5" t="s">
        <v>1850</v>
      </c>
      <c r="AG1207" s="51" t="s">
        <v>23024</v>
      </c>
      <c r="AH1207" s="1" t="s">
        <v>22975</v>
      </c>
      <c r="AI1207" s="328">
        <v>0.6</v>
      </c>
      <c r="AJ1207" s="328">
        <v>200</v>
      </c>
      <c r="AK1207" s="40">
        <f t="shared" si="122"/>
        <v>0.32876712328767121</v>
      </c>
      <c r="AL1207" s="40">
        <v>0</v>
      </c>
      <c r="AM1207" s="41">
        <f>SUBTOTAL(9,AK1207:AL1207)</f>
        <v>0.32876712328767121</v>
      </c>
      <c r="AN1207" s="40"/>
      <c r="AO1207" s="40"/>
      <c r="AP1207" s="40"/>
      <c r="AQ1207" s="1644"/>
      <c r="AR1207" s="1034"/>
      <c r="AS1207" s="45"/>
      <c r="AT1207" s="1029"/>
      <c r="AU1207" s="5"/>
      <c r="AV1207" s="46"/>
      <c r="AW1207" s="1029"/>
      <c r="AX1207" s="46"/>
      <c r="AY1207" s="2391"/>
    </row>
    <row r="1208" spans="1:52" s="8" customFormat="1" ht="15.95" customHeight="1" x14ac:dyDescent="0.25">
      <c r="A1208" s="93"/>
      <c r="B1208" s="88"/>
      <c r="C1208" s="993"/>
      <c r="D1208" s="88"/>
      <c r="E1208" s="103"/>
      <c r="F1208" s="103"/>
      <c r="G1208" s="88"/>
      <c r="H1208" s="103"/>
      <c r="I1208" s="88"/>
      <c r="J1208" s="103"/>
      <c r="K1208" s="103"/>
      <c r="L1208" s="103"/>
      <c r="M1208" s="103"/>
      <c r="N1208" s="330"/>
      <c r="O1208" s="330"/>
      <c r="P1208" s="330"/>
      <c r="Q1208" s="106"/>
      <c r="R1208" s="94"/>
      <c r="S1208" s="104"/>
      <c r="T1208" s="94"/>
      <c r="U1208" s="104"/>
      <c r="V1208" s="94"/>
      <c r="W1208" s="94"/>
      <c r="X1208" s="94"/>
      <c r="Y1208" s="88" t="s">
        <v>230</v>
      </c>
      <c r="Z1208" s="88" t="s">
        <v>230</v>
      </c>
      <c r="AA1208" s="90" t="s">
        <v>230</v>
      </c>
      <c r="AB1208" s="88" t="s">
        <v>230</v>
      </c>
      <c r="AC1208" s="88" t="s">
        <v>230</v>
      </c>
      <c r="AD1208" s="88" t="s">
        <v>230</v>
      </c>
      <c r="AE1208" s="103" t="s">
        <v>2160</v>
      </c>
      <c r="AF1208" s="103" t="s">
        <v>1433</v>
      </c>
      <c r="AG1208" s="99" t="s">
        <v>230</v>
      </c>
      <c r="AH1208" s="90" t="s">
        <v>23143</v>
      </c>
      <c r="AI1208" s="104">
        <v>0.62</v>
      </c>
      <c r="AJ1208" s="106">
        <v>1369.8630136986301</v>
      </c>
      <c r="AK1208" s="40">
        <f t="shared" si="122"/>
        <v>2.3268905986113717</v>
      </c>
      <c r="AL1208" s="98">
        <v>0</v>
      </c>
      <c r="AM1208" s="41">
        <f>SUBTOTAL(9,AK1208:AL1208)</f>
        <v>2.3268905986113717</v>
      </c>
      <c r="AN1208" s="98"/>
      <c r="AO1208" s="98"/>
      <c r="AP1208" s="98"/>
      <c r="AQ1208" s="368"/>
      <c r="AR1208" s="47"/>
      <c r="AS1208" s="48"/>
      <c r="AT1208" s="88"/>
      <c r="AU1208" s="103"/>
      <c r="AV1208" s="52"/>
      <c r="AW1208" s="88"/>
      <c r="AX1208" s="46"/>
      <c r="AY1208" s="2391"/>
    </row>
    <row r="1209" spans="1:52" s="1099" customFormat="1" ht="15.95" customHeight="1" x14ac:dyDescent="0.25">
      <c r="A1209" s="781"/>
      <c r="B1209" s="782"/>
      <c r="C1209" s="1314"/>
      <c r="D1209" s="782"/>
      <c r="E1209" s="1015"/>
      <c r="F1209" s="1015"/>
      <c r="G1209" s="782"/>
      <c r="H1209" s="1015"/>
      <c r="I1209" s="782"/>
      <c r="J1209" s="1015"/>
      <c r="K1209" s="1015"/>
      <c r="L1209" s="1015"/>
      <c r="M1209" s="1015"/>
      <c r="N1209" s="1315"/>
      <c r="O1209" s="1315"/>
      <c r="P1209" s="1315"/>
      <c r="Q1209" s="1316"/>
      <c r="R1209" s="783"/>
      <c r="S1209" s="1195"/>
      <c r="T1209" s="783"/>
      <c r="U1209" s="1195"/>
      <c r="V1209" s="783"/>
      <c r="W1209" s="783"/>
      <c r="X1209" s="783"/>
      <c r="Y1209" s="782"/>
      <c r="Z1209" s="782"/>
      <c r="AA1209" s="784"/>
      <c r="AB1209" s="782"/>
      <c r="AC1209" s="2401" t="s">
        <v>20085</v>
      </c>
      <c r="AD1209" s="1146" t="s">
        <v>20086</v>
      </c>
      <c r="AE1209" s="1015" t="s">
        <v>20088</v>
      </c>
      <c r="AF1209" s="1015" t="s">
        <v>6627</v>
      </c>
      <c r="AG1209" s="1298" t="s">
        <v>22940</v>
      </c>
      <c r="AH1209" s="1697" t="s">
        <v>20647</v>
      </c>
      <c r="AI1209" s="1195">
        <v>0.37</v>
      </c>
      <c r="AJ1209" s="1316">
        <v>180</v>
      </c>
      <c r="AK1209" s="430">
        <f t="shared" si="122"/>
        <v>0.18246575342465751</v>
      </c>
      <c r="AL1209" s="430">
        <v>0</v>
      </c>
      <c r="AM1209" s="1111">
        <f>SUM(AK1209:AL1209)</f>
        <v>0.18246575342465751</v>
      </c>
      <c r="AN1209" s="430"/>
      <c r="AO1209" s="430"/>
      <c r="AP1209" s="430"/>
      <c r="AQ1209" s="830"/>
      <c r="AR1209" s="484"/>
      <c r="AS1209" s="786"/>
      <c r="AT1209" s="782"/>
      <c r="AU1209" s="1015"/>
      <c r="AV1209" s="787"/>
      <c r="AW1209" s="782"/>
      <c r="AX1209" s="2525" t="s">
        <v>20087</v>
      </c>
      <c r="AY1209" s="2401"/>
    </row>
    <row r="1210" spans="1:52" s="1099" customFormat="1" ht="15.95" customHeight="1" x14ac:dyDescent="0.25">
      <c r="A1210" s="781"/>
      <c r="B1210" s="782"/>
      <c r="C1210" s="1314"/>
      <c r="D1210" s="782"/>
      <c r="E1210" s="1015"/>
      <c r="F1210" s="1015"/>
      <c r="G1210" s="782"/>
      <c r="H1210" s="1015"/>
      <c r="I1210" s="782"/>
      <c r="J1210" s="1015"/>
      <c r="K1210" s="1015"/>
      <c r="L1210" s="1015"/>
      <c r="M1210" s="1015"/>
      <c r="N1210" s="1315"/>
      <c r="O1210" s="1315"/>
      <c r="P1210" s="1315"/>
      <c r="Q1210" s="1316"/>
      <c r="R1210" s="783"/>
      <c r="S1210" s="1195"/>
      <c r="T1210" s="783"/>
      <c r="U1210" s="1195"/>
      <c r="V1210" s="783"/>
      <c r="W1210" s="783"/>
      <c r="X1210" s="783"/>
      <c r="Y1210" s="782"/>
      <c r="Z1210" s="782"/>
      <c r="AA1210" s="784"/>
      <c r="AB1210" s="782"/>
      <c r="AC1210" s="827" t="s">
        <v>21018</v>
      </c>
      <c r="AD1210" s="1200" t="s">
        <v>12286</v>
      </c>
      <c r="AE1210" s="1015" t="s">
        <v>20088</v>
      </c>
      <c r="AF1210" s="1015" t="s">
        <v>21474</v>
      </c>
      <c r="AG1210" s="1298" t="s">
        <v>21021</v>
      </c>
      <c r="AH1210" s="784" t="s">
        <v>21472</v>
      </c>
      <c r="AI1210" s="1195">
        <v>2.0699999999999998</v>
      </c>
      <c r="AJ1210" s="1316">
        <v>45</v>
      </c>
      <c r="AK1210" s="430">
        <f t="shared" si="122"/>
        <v>0.2552054794520548</v>
      </c>
      <c r="AL1210" s="430">
        <v>0</v>
      </c>
      <c r="AM1210" s="1111">
        <f>SUBTOTAL(9,AK1210:AL1210)</f>
        <v>0.2552054794520548</v>
      </c>
      <c r="AN1210" s="430"/>
      <c r="AO1210" s="430"/>
      <c r="AP1210" s="430"/>
      <c r="AQ1210" s="830"/>
      <c r="AR1210" s="484"/>
      <c r="AS1210" s="786"/>
      <c r="AT1210" s="782"/>
      <c r="AU1210" s="1015"/>
      <c r="AV1210" s="787"/>
      <c r="AW1210" s="782"/>
      <c r="AX1210" s="2530" t="s">
        <v>21473</v>
      </c>
      <c r="AY1210" s="2401"/>
    </row>
    <row r="1211" spans="1:52" s="55" customFormat="1" ht="15.95" customHeight="1" x14ac:dyDescent="0.25">
      <c r="A1211" s="182">
        <v>179</v>
      </c>
      <c r="B1211" s="366" t="s">
        <v>55</v>
      </c>
      <c r="C1211" s="991" t="s">
        <v>59</v>
      </c>
      <c r="D1211" s="354" t="s">
        <v>2161</v>
      </c>
      <c r="E1211" s="198" t="s">
        <v>16861</v>
      </c>
      <c r="F1211" s="198" t="s">
        <v>16862</v>
      </c>
      <c r="G1211" s="166" t="s">
        <v>818</v>
      </c>
      <c r="H1211" s="166" t="s">
        <v>317</v>
      </c>
      <c r="I1211" s="166" t="s">
        <v>11287</v>
      </c>
      <c r="J1211" s="166" t="s">
        <v>221</v>
      </c>
      <c r="K1211" s="198" t="s">
        <v>222</v>
      </c>
      <c r="L1211" s="198" t="s">
        <v>221</v>
      </c>
      <c r="M1211" s="198" t="s">
        <v>879</v>
      </c>
      <c r="N1211" s="199">
        <v>5</v>
      </c>
      <c r="O1211" s="199">
        <v>2</v>
      </c>
      <c r="P1211" s="199">
        <v>10</v>
      </c>
      <c r="Q1211" s="1012">
        <v>3</v>
      </c>
      <c r="R1211" s="184"/>
      <c r="S1211" s="223">
        <v>1</v>
      </c>
      <c r="T1211" s="183"/>
      <c r="U1211" s="223">
        <v>1</v>
      </c>
      <c r="V1211" s="183">
        <v>2</v>
      </c>
      <c r="W1211" s="183"/>
      <c r="X1211" s="183"/>
      <c r="Y1211" s="166" t="s">
        <v>62</v>
      </c>
      <c r="Z1211" s="170" t="s">
        <v>224</v>
      </c>
      <c r="AA1211" s="197" t="s">
        <v>225</v>
      </c>
      <c r="AB1211" s="166" t="s">
        <v>1789</v>
      </c>
      <c r="AC1211" s="166" t="s">
        <v>1790</v>
      </c>
      <c r="AD1211" s="673" t="s">
        <v>1791</v>
      </c>
      <c r="AE1211" s="198" t="s">
        <v>2162</v>
      </c>
      <c r="AF1211" s="198" t="s">
        <v>528</v>
      </c>
      <c r="AG1211" s="230" t="s">
        <v>230</v>
      </c>
      <c r="AH1211" s="203" t="s">
        <v>59</v>
      </c>
      <c r="AI1211" s="167">
        <v>0.114</v>
      </c>
      <c r="AJ1211" s="221">
        <v>3462.7</v>
      </c>
      <c r="AK1211" s="167">
        <f>AJ1211*0.087/365</f>
        <v>0.8253558904109588</v>
      </c>
      <c r="AL1211" s="167">
        <f>AJ1211*0.027/365</f>
        <v>0.2561449315068493</v>
      </c>
      <c r="AM1211" s="187">
        <f t="shared" ref="AM1211:AM1220" si="123">SUM(AK1211:AL1211)</f>
        <v>1.0815008219178082</v>
      </c>
      <c r="AN1211" s="167">
        <f>SUM(AK1211:AK1255)</f>
        <v>23.945012356164369</v>
      </c>
      <c r="AO1211" s="167">
        <f>SUM(AL1211:AL1255)</f>
        <v>6.2964540000000007</v>
      </c>
      <c r="AP1211" s="167">
        <f>SUM(AM1211:AM1255)</f>
        <v>30.241466356164381</v>
      </c>
      <c r="AQ1211" s="167">
        <f>AP1211*30</f>
        <v>907.24399068493142</v>
      </c>
      <c r="AR1211" s="193" t="s">
        <v>231</v>
      </c>
      <c r="AS1211" s="166" t="s">
        <v>431</v>
      </c>
      <c r="AT1211" s="166" t="s">
        <v>232</v>
      </c>
      <c r="AU1211" s="198" t="s">
        <v>59</v>
      </c>
      <c r="AV1211" s="679" t="s">
        <v>2163</v>
      </c>
      <c r="AW1211" s="166" t="s">
        <v>234</v>
      </c>
      <c r="AX1211" s="805" t="s">
        <v>20270</v>
      </c>
      <c r="AY1211" s="2391"/>
      <c r="AZ1211" s="778" t="s">
        <v>20268</v>
      </c>
    </row>
    <row r="1212" spans="1:52" s="8" customFormat="1" ht="15.95" customHeight="1" x14ac:dyDescent="0.25">
      <c r="A1212" s="112"/>
      <c r="B1212" s="113"/>
      <c r="C1212" s="992"/>
      <c r="D1212" s="113"/>
      <c r="E1212" s="130"/>
      <c r="F1212" s="130"/>
      <c r="G1212" s="113"/>
      <c r="H1212" s="130"/>
      <c r="I1212" s="113"/>
      <c r="J1212" s="130"/>
      <c r="K1212" s="130"/>
      <c r="L1212" s="130"/>
      <c r="M1212" s="130"/>
      <c r="N1212" s="329"/>
      <c r="O1212" s="329"/>
      <c r="P1212" s="329"/>
      <c r="Q1212" s="1071"/>
      <c r="R1212" s="114"/>
      <c r="S1212" s="131"/>
      <c r="T1212" s="114"/>
      <c r="U1212" s="131"/>
      <c r="V1212" s="114"/>
      <c r="W1212" s="114"/>
      <c r="X1212" s="114"/>
      <c r="Y1212" s="113" t="s">
        <v>230</v>
      </c>
      <c r="Z1212" s="113" t="s">
        <v>230</v>
      </c>
      <c r="AA1212" s="132" t="s">
        <v>230</v>
      </c>
      <c r="AB1212" s="113" t="s">
        <v>230</v>
      </c>
      <c r="AC1212" s="113" t="s">
        <v>230</v>
      </c>
      <c r="AD1212" s="113" t="s">
        <v>230</v>
      </c>
      <c r="AE1212" s="130" t="s">
        <v>2162</v>
      </c>
      <c r="AF1212" s="130" t="s">
        <v>346</v>
      </c>
      <c r="AG1212" s="138" t="s">
        <v>230</v>
      </c>
      <c r="AH1212" s="132" t="s">
        <v>59</v>
      </c>
      <c r="AI1212" s="116">
        <v>0.114</v>
      </c>
      <c r="AJ1212" s="137">
        <v>3695.5</v>
      </c>
      <c r="AK1212" s="116">
        <f>AJ1212*0.087/365</f>
        <v>0.880845205479452</v>
      </c>
      <c r="AL1212" s="116">
        <f>AJ1212*0.027/365</f>
        <v>0.27336575342465752</v>
      </c>
      <c r="AM1212" s="119">
        <f t="shared" si="123"/>
        <v>1.1542109589041094</v>
      </c>
      <c r="AN1212" s="116"/>
      <c r="AO1212" s="116"/>
      <c r="AP1212" s="116"/>
      <c r="AQ1212" s="367"/>
      <c r="AR1212" s="42"/>
      <c r="AS1212" s="43"/>
      <c r="AT1212" s="113"/>
      <c r="AU1212" s="130"/>
      <c r="AV1212" s="44"/>
      <c r="AW1212" s="113"/>
      <c r="AX1212" s="44"/>
      <c r="AY1212" s="2391"/>
    </row>
    <row r="1213" spans="1:52" s="8" customFormat="1" ht="15.95" customHeight="1" x14ac:dyDescent="0.25">
      <c r="A1213" s="36"/>
      <c r="B1213" s="1029"/>
      <c r="C1213" s="990"/>
      <c r="D1213" s="1029"/>
      <c r="E1213" s="5"/>
      <c r="F1213" s="5"/>
      <c r="G1213" s="1029"/>
      <c r="H1213" s="5"/>
      <c r="I1213" s="1029"/>
      <c r="J1213" s="5"/>
      <c r="K1213" s="5"/>
      <c r="L1213" s="5"/>
      <c r="M1213" s="5"/>
      <c r="N1213" s="328"/>
      <c r="O1213" s="328"/>
      <c r="P1213" s="328"/>
      <c r="Q1213" s="1056"/>
      <c r="R1213" s="448"/>
      <c r="S1213" s="61"/>
      <c r="T1213" s="448"/>
      <c r="U1213" s="61"/>
      <c r="V1213" s="448"/>
      <c r="W1213" s="448"/>
      <c r="X1213" s="448"/>
      <c r="Y1213" s="1029" t="s">
        <v>230</v>
      </c>
      <c r="Z1213" s="1029" t="s">
        <v>230</v>
      </c>
      <c r="AA1213" s="1" t="s">
        <v>230</v>
      </c>
      <c r="AB1213" s="1029" t="s">
        <v>230</v>
      </c>
      <c r="AC1213" s="1029" t="s">
        <v>230</v>
      </c>
      <c r="AD1213" s="1029" t="s">
        <v>230</v>
      </c>
      <c r="AE1213" s="5" t="s">
        <v>2162</v>
      </c>
      <c r="AF1213" s="5" t="s">
        <v>348</v>
      </c>
      <c r="AG1213" s="51" t="s">
        <v>230</v>
      </c>
      <c r="AH1213" s="1" t="s">
        <v>59</v>
      </c>
      <c r="AI1213" s="40">
        <v>0.114</v>
      </c>
      <c r="AJ1213" s="57">
        <v>2670.2</v>
      </c>
      <c r="AK1213" s="116">
        <f>AJ1213*0.087/365</f>
        <v>0.63645863013698623</v>
      </c>
      <c r="AL1213" s="116">
        <f>AJ1213*0.027/365</f>
        <v>0.19752164383561643</v>
      </c>
      <c r="AM1213" s="41">
        <f t="shared" si="123"/>
        <v>0.83398027397260266</v>
      </c>
      <c r="AN1213" s="40"/>
      <c r="AO1213" s="40"/>
      <c r="AP1213" s="40"/>
      <c r="AQ1213" s="1644"/>
      <c r="AR1213" s="1034"/>
      <c r="AS1213" s="45"/>
      <c r="AT1213" s="1029"/>
      <c r="AU1213" s="5"/>
      <c r="AV1213" s="46"/>
      <c r="AW1213" s="1029"/>
      <c r="AX1213" s="46"/>
      <c r="AY1213" s="2391"/>
    </row>
    <row r="1214" spans="1:52" s="8" customFormat="1" ht="15.95" customHeight="1" x14ac:dyDescent="0.25">
      <c r="A1214" s="36"/>
      <c r="B1214" s="1029"/>
      <c r="C1214" s="990"/>
      <c r="D1214" s="1029"/>
      <c r="E1214" s="5"/>
      <c r="F1214" s="5"/>
      <c r="G1214" s="1029"/>
      <c r="H1214" s="5"/>
      <c r="I1214" s="1029"/>
      <c r="J1214" s="5"/>
      <c r="K1214" s="5"/>
      <c r="L1214" s="5"/>
      <c r="M1214" s="5"/>
      <c r="N1214" s="328"/>
      <c r="O1214" s="328"/>
      <c r="P1214" s="328"/>
      <c r="Q1214" s="1056"/>
      <c r="R1214" s="448"/>
      <c r="S1214" s="61"/>
      <c r="T1214" s="448"/>
      <c r="U1214" s="61"/>
      <c r="V1214" s="448"/>
      <c r="W1214" s="448"/>
      <c r="X1214" s="448"/>
      <c r="Y1214" s="1029" t="s">
        <v>230</v>
      </c>
      <c r="Z1214" s="1029" t="s">
        <v>230</v>
      </c>
      <c r="AA1214" s="1" t="s">
        <v>230</v>
      </c>
      <c r="AB1214" s="1029" t="s">
        <v>230</v>
      </c>
      <c r="AC1214" s="1029" t="s">
        <v>230</v>
      </c>
      <c r="AD1214" s="1029" t="s">
        <v>230</v>
      </c>
      <c r="AE1214" s="5" t="s">
        <v>2162</v>
      </c>
      <c r="AF1214" s="5" t="s">
        <v>229</v>
      </c>
      <c r="AG1214" s="51" t="s">
        <v>230</v>
      </c>
      <c r="AH1214" s="1" t="s">
        <v>59</v>
      </c>
      <c r="AI1214" s="40">
        <v>0.114</v>
      </c>
      <c r="AJ1214" s="57">
        <v>6029.3</v>
      </c>
      <c r="AK1214" s="116">
        <f>AJ1214*0.087/365</f>
        <v>1.437120821917808</v>
      </c>
      <c r="AL1214" s="116">
        <f>AJ1214*0.027/365</f>
        <v>0.44600301369863016</v>
      </c>
      <c r="AM1214" s="41">
        <f t="shared" si="123"/>
        <v>1.8831238356164381</v>
      </c>
      <c r="AN1214" s="40"/>
      <c r="AO1214" s="40"/>
      <c r="AP1214" s="40"/>
      <c r="AQ1214" s="1644"/>
      <c r="AR1214" s="1034"/>
      <c r="AS1214" s="45"/>
      <c r="AT1214" s="1029"/>
      <c r="AU1214" s="5"/>
      <c r="AV1214" s="46"/>
      <c r="AW1214" s="1029"/>
      <c r="AX1214" s="46"/>
      <c r="AY1214" s="2391"/>
    </row>
    <row r="1215" spans="1:52" s="8" customFormat="1" ht="15.95" customHeight="1" x14ac:dyDescent="0.25">
      <c r="A1215" s="36"/>
      <c r="B1215" s="1029"/>
      <c r="C1215" s="990"/>
      <c r="D1215" s="1029"/>
      <c r="E1215" s="5"/>
      <c r="F1215" s="5"/>
      <c r="G1215" s="1029"/>
      <c r="H1215" s="5"/>
      <c r="I1215" s="1029"/>
      <c r="J1215" s="5"/>
      <c r="K1215" s="5"/>
      <c r="L1215" s="5"/>
      <c r="M1215" s="5"/>
      <c r="N1215" s="328"/>
      <c r="O1215" s="328"/>
      <c r="P1215" s="328"/>
      <c r="Q1215" s="1056"/>
      <c r="R1215" s="448"/>
      <c r="S1215" s="61"/>
      <c r="T1215" s="448"/>
      <c r="U1215" s="61"/>
      <c r="V1215" s="448"/>
      <c r="W1215" s="448"/>
      <c r="X1215" s="448"/>
      <c r="Y1215" s="1029" t="s">
        <v>230</v>
      </c>
      <c r="Z1215" s="1029" t="s">
        <v>230</v>
      </c>
      <c r="AA1215" s="1" t="s">
        <v>230</v>
      </c>
      <c r="AB1215" s="1029" t="s">
        <v>230</v>
      </c>
      <c r="AC1215" s="1029" t="s">
        <v>230</v>
      </c>
      <c r="AD1215" s="1029" t="s">
        <v>230</v>
      </c>
      <c r="AE1215" s="5" t="s">
        <v>2164</v>
      </c>
      <c r="AF1215" s="5" t="s">
        <v>2165</v>
      </c>
      <c r="AG1215" s="51" t="s">
        <v>23206</v>
      </c>
      <c r="AH1215" s="1" t="s">
        <v>23196</v>
      </c>
      <c r="AI1215" s="61">
        <v>0.76</v>
      </c>
      <c r="AJ1215" s="328">
        <v>50</v>
      </c>
      <c r="AK1215" s="40">
        <f>AJ1215*AI1215/365</f>
        <v>0.10410958904109589</v>
      </c>
      <c r="AL1215" s="40">
        <v>0</v>
      </c>
      <c r="AM1215" s="41">
        <f>SUBTOTAL(9,AK1215:AL1215)</f>
        <v>0.10410958904109589</v>
      </c>
      <c r="AN1215" s="40"/>
      <c r="AO1215" s="40"/>
      <c r="AP1215" s="40"/>
      <c r="AQ1215" s="1644"/>
      <c r="AR1215" s="1034"/>
      <c r="AS1215" s="45"/>
      <c r="AT1215" s="1029"/>
      <c r="AU1215" s="5"/>
      <c r="AV1215" s="46"/>
      <c r="AW1215" s="1029"/>
      <c r="AX1215" s="46"/>
      <c r="AY1215" s="2391"/>
    </row>
    <row r="1216" spans="1:52" s="8" customFormat="1" ht="15.95" customHeight="1" x14ac:dyDescent="0.25">
      <c r="A1216" s="93"/>
      <c r="B1216" s="88"/>
      <c r="C1216" s="993"/>
      <c r="D1216" s="88"/>
      <c r="E1216" s="103"/>
      <c r="F1216" s="103"/>
      <c r="G1216" s="88"/>
      <c r="H1216" s="103"/>
      <c r="I1216" s="88"/>
      <c r="J1216" s="103"/>
      <c r="K1216" s="103"/>
      <c r="L1216" s="103"/>
      <c r="M1216" s="103"/>
      <c r="N1216" s="330"/>
      <c r="O1216" s="330"/>
      <c r="P1216" s="330"/>
      <c r="Q1216" s="106"/>
      <c r="R1216" s="94"/>
      <c r="S1216" s="104"/>
      <c r="T1216" s="94"/>
      <c r="U1216" s="104"/>
      <c r="V1216" s="94"/>
      <c r="W1216" s="94"/>
      <c r="X1216" s="94"/>
      <c r="Y1216" s="88" t="s">
        <v>230</v>
      </c>
      <c r="Z1216" s="88" t="s">
        <v>230</v>
      </c>
      <c r="AA1216" s="90" t="s">
        <v>230</v>
      </c>
      <c r="AB1216" s="88" t="s">
        <v>230</v>
      </c>
      <c r="AC1216" s="88" t="s">
        <v>230</v>
      </c>
      <c r="AD1216" s="88" t="s">
        <v>230</v>
      </c>
      <c r="AE1216" s="103" t="s">
        <v>2164</v>
      </c>
      <c r="AF1216" s="103" t="s">
        <v>2157</v>
      </c>
      <c r="AG1216" s="99" t="s">
        <v>23207</v>
      </c>
      <c r="AH1216" s="90" t="s">
        <v>23162</v>
      </c>
      <c r="AI1216" s="104">
        <v>0.76</v>
      </c>
      <c r="AJ1216" s="330">
        <v>80</v>
      </c>
      <c r="AK1216" s="98">
        <f>AJ1216*AI1216/365</f>
        <v>0.16657534246575342</v>
      </c>
      <c r="AL1216" s="98">
        <v>0</v>
      </c>
      <c r="AM1216" s="96">
        <f>SUBTOTAL(9,AK1216:AL1216)</f>
        <v>0.16657534246575342</v>
      </c>
      <c r="AN1216" s="98"/>
      <c r="AO1216" s="98"/>
      <c r="AP1216" s="98"/>
      <c r="AQ1216" s="368"/>
      <c r="AR1216" s="47"/>
      <c r="AS1216" s="48"/>
      <c r="AT1216" s="88"/>
      <c r="AU1216" s="103"/>
      <c r="AV1216" s="52"/>
      <c r="AW1216" s="88"/>
      <c r="AX1216" s="52"/>
      <c r="AY1216" s="2391"/>
    </row>
    <row r="1217" spans="1:52" s="55" customFormat="1" ht="15.95" customHeight="1" x14ac:dyDescent="0.25">
      <c r="A1217" s="182">
        <v>180</v>
      </c>
      <c r="B1217" s="366" t="s">
        <v>55</v>
      </c>
      <c r="C1217" s="991" t="s">
        <v>59</v>
      </c>
      <c r="D1217" s="354" t="s">
        <v>2166</v>
      </c>
      <c r="E1217" s="198" t="s">
        <v>16865</v>
      </c>
      <c r="F1217" s="198" t="s">
        <v>16866</v>
      </c>
      <c r="G1217" s="166" t="s">
        <v>221</v>
      </c>
      <c r="H1217" s="166" t="s">
        <v>219</v>
      </c>
      <c r="I1217" s="166" t="s">
        <v>220</v>
      </c>
      <c r="J1217" s="166" t="s">
        <v>221</v>
      </c>
      <c r="K1217" s="198" t="s">
        <v>222</v>
      </c>
      <c r="L1217" s="198" t="s">
        <v>221</v>
      </c>
      <c r="M1217" s="198" t="s">
        <v>879</v>
      </c>
      <c r="N1217" s="199">
        <v>5</v>
      </c>
      <c r="O1217" s="199">
        <v>2</v>
      </c>
      <c r="P1217" s="199">
        <f>N1217*O1217</f>
        <v>10</v>
      </c>
      <c r="Q1217" s="1012">
        <v>3</v>
      </c>
      <c r="R1217" s="184"/>
      <c r="S1217" s="223">
        <v>2</v>
      </c>
      <c r="T1217" s="183"/>
      <c r="U1217" s="223">
        <v>0</v>
      </c>
      <c r="V1217" s="183"/>
      <c r="W1217" s="183"/>
      <c r="X1217" s="183"/>
      <c r="Y1217" s="166" t="s">
        <v>62</v>
      </c>
      <c r="Z1217" s="170" t="s">
        <v>224</v>
      </c>
      <c r="AA1217" s="197" t="s">
        <v>225</v>
      </c>
      <c r="AB1217" s="166" t="s">
        <v>1789</v>
      </c>
      <c r="AC1217" s="166" t="s">
        <v>1790</v>
      </c>
      <c r="AD1217" s="673" t="s">
        <v>1791</v>
      </c>
      <c r="AE1217" s="198" t="s">
        <v>2167</v>
      </c>
      <c r="AF1217" s="198" t="s">
        <v>236</v>
      </c>
      <c r="AG1217" s="165" t="s">
        <v>230</v>
      </c>
      <c r="AH1217" s="203" t="s">
        <v>59</v>
      </c>
      <c r="AI1217" s="167">
        <v>0.114</v>
      </c>
      <c r="AJ1217" s="221">
        <v>3021.9</v>
      </c>
      <c r="AK1217" s="167">
        <f>AJ1217*0.087/365</f>
        <v>0.72028849315068499</v>
      </c>
      <c r="AL1217" s="167">
        <f>AJ1217*0.027/365</f>
        <v>0.2235378082191781</v>
      </c>
      <c r="AM1217" s="187">
        <f t="shared" si="123"/>
        <v>0.94382630136986312</v>
      </c>
      <c r="AN1217" s="167">
        <f>SUM(AK1217:AK1223)</f>
        <v>3.5128364383561639</v>
      </c>
      <c r="AO1217" s="167">
        <f>SUM(AL1217:AL1221)</f>
        <v>1.0024693150684931</v>
      </c>
      <c r="AP1217" s="167">
        <f>SUM(AM1217:AM1223)</f>
        <v>4.5153057534246575</v>
      </c>
      <c r="AQ1217" s="167">
        <f>AP1217*30</f>
        <v>135.45917260273973</v>
      </c>
      <c r="AR1217" s="193" t="s">
        <v>231</v>
      </c>
      <c r="AS1217" s="166" t="s">
        <v>431</v>
      </c>
      <c r="AT1217" s="166" t="s">
        <v>232</v>
      </c>
      <c r="AU1217" s="198" t="s">
        <v>59</v>
      </c>
      <c r="AV1217" s="679" t="s">
        <v>2168</v>
      </c>
      <c r="AW1217" s="166" t="s">
        <v>234</v>
      </c>
      <c r="AX1217" s="805" t="s">
        <v>20271</v>
      </c>
      <c r="AY1217" s="2391"/>
      <c r="AZ1217" s="778" t="s">
        <v>20267</v>
      </c>
    </row>
    <row r="1218" spans="1:52" s="8" customFormat="1" ht="15.95" customHeight="1" x14ac:dyDescent="0.25">
      <c r="A1218" s="112"/>
      <c r="B1218" s="113"/>
      <c r="C1218" s="992"/>
      <c r="D1218" s="113"/>
      <c r="E1218" s="130"/>
      <c r="F1218" s="130"/>
      <c r="G1218" s="113"/>
      <c r="H1218" s="130"/>
      <c r="I1218" s="113"/>
      <c r="J1218" s="130"/>
      <c r="K1218" s="130"/>
      <c r="L1218" s="130"/>
      <c r="M1218" s="130"/>
      <c r="N1218" s="329"/>
      <c r="O1218" s="329"/>
      <c r="P1218" s="329"/>
      <c r="Q1218" s="1071"/>
      <c r="R1218" s="114"/>
      <c r="S1218" s="131"/>
      <c r="T1218" s="114"/>
      <c r="U1218" s="131"/>
      <c r="V1218" s="114"/>
      <c r="W1218" s="114"/>
      <c r="X1218" s="114"/>
      <c r="Y1218" s="113" t="s">
        <v>230</v>
      </c>
      <c r="Z1218" s="113" t="s">
        <v>230</v>
      </c>
      <c r="AA1218" s="132" t="s">
        <v>230</v>
      </c>
      <c r="AB1218" s="113" t="s">
        <v>230</v>
      </c>
      <c r="AC1218" s="113" t="s">
        <v>230</v>
      </c>
      <c r="AD1218" s="113" t="s">
        <v>230</v>
      </c>
      <c r="AE1218" s="130" t="s">
        <v>2167</v>
      </c>
      <c r="AF1218" s="130" t="s">
        <v>2169</v>
      </c>
      <c r="AG1218" s="115" t="s">
        <v>230</v>
      </c>
      <c r="AH1218" s="132" t="s">
        <v>59</v>
      </c>
      <c r="AI1218" s="116">
        <v>0.114</v>
      </c>
      <c r="AJ1218" s="137">
        <v>3020</v>
      </c>
      <c r="AK1218" s="116">
        <f>AJ1218*0.087/365</f>
        <v>0.71983561643835614</v>
      </c>
      <c r="AL1218" s="116">
        <f>AJ1218*0.027/365</f>
        <v>0.22339726027397258</v>
      </c>
      <c r="AM1218" s="119">
        <f t="shared" si="123"/>
        <v>0.94323287671232869</v>
      </c>
      <c r="AN1218" s="116"/>
      <c r="AO1218" s="116"/>
      <c r="AP1218" s="116"/>
      <c r="AQ1218" s="367"/>
      <c r="AR1218" s="42"/>
      <c r="AS1218" s="43"/>
      <c r="AT1218" s="113"/>
      <c r="AU1218" s="130"/>
      <c r="AV1218" s="44"/>
      <c r="AW1218" s="113"/>
      <c r="AX1218" s="44"/>
      <c r="AY1218" s="2391"/>
    </row>
    <row r="1219" spans="1:52" s="8" customFormat="1" ht="15.95" customHeight="1" x14ac:dyDescent="0.25">
      <c r="A1219" s="36"/>
      <c r="B1219" s="1029"/>
      <c r="C1219" s="990"/>
      <c r="D1219" s="1029"/>
      <c r="E1219" s="5"/>
      <c r="F1219" s="5"/>
      <c r="G1219" s="1029"/>
      <c r="H1219" s="5"/>
      <c r="I1219" s="1029"/>
      <c r="J1219" s="5"/>
      <c r="K1219" s="5"/>
      <c r="L1219" s="5"/>
      <c r="M1219" s="5"/>
      <c r="N1219" s="328"/>
      <c r="O1219" s="328"/>
      <c r="P1219" s="328"/>
      <c r="Q1219" s="1056"/>
      <c r="R1219" s="448"/>
      <c r="S1219" s="61"/>
      <c r="T1219" s="448"/>
      <c r="U1219" s="61"/>
      <c r="V1219" s="448"/>
      <c r="W1219" s="448"/>
      <c r="X1219" s="448"/>
      <c r="Y1219" s="1029" t="s">
        <v>230</v>
      </c>
      <c r="Z1219" s="1029" t="s">
        <v>230</v>
      </c>
      <c r="AA1219" s="1" t="s">
        <v>230</v>
      </c>
      <c r="AB1219" s="1029" t="s">
        <v>230</v>
      </c>
      <c r="AC1219" s="1029" t="s">
        <v>230</v>
      </c>
      <c r="AD1219" s="1029" t="s">
        <v>230</v>
      </c>
      <c r="AE1219" s="5" t="s">
        <v>2167</v>
      </c>
      <c r="AF1219" s="5" t="s">
        <v>238</v>
      </c>
      <c r="AG1219" s="39" t="s">
        <v>230</v>
      </c>
      <c r="AH1219" s="1" t="s">
        <v>59</v>
      </c>
      <c r="AI1219" s="40">
        <v>0.114</v>
      </c>
      <c r="AJ1219" s="57">
        <v>4490</v>
      </c>
      <c r="AK1219" s="116">
        <f>AJ1219*0.087/365</f>
        <v>1.0702191780821917</v>
      </c>
      <c r="AL1219" s="116">
        <f>AJ1219*0.027/365</f>
        <v>0.3321369863013699</v>
      </c>
      <c r="AM1219" s="119">
        <f t="shared" si="123"/>
        <v>1.4023561643835616</v>
      </c>
      <c r="AN1219" s="40"/>
      <c r="AO1219" s="40"/>
      <c r="AP1219" s="40"/>
      <c r="AQ1219" s="1644"/>
      <c r="AR1219" s="1034"/>
      <c r="AS1219" s="45"/>
      <c r="AT1219" s="1029"/>
      <c r="AU1219" s="5"/>
      <c r="AV1219" s="46"/>
      <c r="AW1219" s="1029"/>
      <c r="AX1219" s="46"/>
      <c r="AY1219" s="2391"/>
    </row>
    <row r="1220" spans="1:52" s="8" customFormat="1" ht="15.95" customHeight="1" x14ac:dyDescent="0.25">
      <c r="A1220" s="36"/>
      <c r="B1220" s="1029"/>
      <c r="C1220" s="990"/>
      <c r="D1220" s="1029"/>
      <c r="E1220" s="5"/>
      <c r="F1220" s="5"/>
      <c r="G1220" s="1029"/>
      <c r="H1220" s="5"/>
      <c r="I1220" s="1029"/>
      <c r="J1220" s="5"/>
      <c r="K1220" s="5"/>
      <c r="L1220" s="5"/>
      <c r="M1220" s="5"/>
      <c r="N1220" s="328"/>
      <c r="O1220" s="328"/>
      <c r="P1220" s="328"/>
      <c r="Q1220" s="1056"/>
      <c r="R1220" s="448"/>
      <c r="S1220" s="61"/>
      <c r="T1220" s="448"/>
      <c r="U1220" s="61"/>
      <c r="V1220" s="448"/>
      <c r="W1220" s="448"/>
      <c r="X1220" s="448"/>
      <c r="Y1220" s="1029" t="s">
        <v>230</v>
      </c>
      <c r="Z1220" s="1029" t="s">
        <v>230</v>
      </c>
      <c r="AA1220" s="1" t="s">
        <v>230</v>
      </c>
      <c r="AB1220" s="1029" t="s">
        <v>230</v>
      </c>
      <c r="AC1220" s="1029" t="s">
        <v>230</v>
      </c>
      <c r="AD1220" s="1029" t="s">
        <v>230</v>
      </c>
      <c r="AE1220" s="5" t="s">
        <v>2167</v>
      </c>
      <c r="AF1220" s="5" t="s">
        <v>239</v>
      </c>
      <c r="AG1220" s="39" t="s">
        <v>230</v>
      </c>
      <c r="AH1220" s="1" t="s">
        <v>59</v>
      </c>
      <c r="AI1220" s="40">
        <v>0.114</v>
      </c>
      <c r="AJ1220" s="57">
        <v>3020</v>
      </c>
      <c r="AK1220" s="116">
        <f>AJ1220*0.087/365</f>
        <v>0.71983561643835614</v>
      </c>
      <c r="AL1220" s="116">
        <f>AJ1220*0.027/365</f>
        <v>0.22339726027397258</v>
      </c>
      <c r="AM1220" s="119">
        <f t="shared" si="123"/>
        <v>0.94323287671232869</v>
      </c>
      <c r="AN1220" s="40"/>
      <c r="AO1220" s="40"/>
      <c r="AP1220" s="40"/>
      <c r="AQ1220" s="1644"/>
      <c r="AR1220" s="1034"/>
      <c r="AS1220" s="45"/>
      <c r="AT1220" s="1029"/>
      <c r="AU1220" s="5"/>
      <c r="AV1220" s="46"/>
      <c r="AW1220" s="1029"/>
      <c r="AX1220" s="46"/>
      <c r="AY1220" s="2391"/>
    </row>
    <row r="1221" spans="1:52" s="8" customFormat="1" ht="15.95" customHeight="1" x14ac:dyDescent="0.25">
      <c r="A1221" s="93"/>
      <c r="B1221" s="88"/>
      <c r="C1221" s="993"/>
      <c r="D1221" s="88"/>
      <c r="E1221" s="103"/>
      <c r="F1221" s="103"/>
      <c r="G1221" s="88"/>
      <c r="H1221" s="103"/>
      <c r="I1221" s="88"/>
      <c r="J1221" s="103"/>
      <c r="K1221" s="103"/>
      <c r="L1221" s="103"/>
      <c r="M1221" s="103"/>
      <c r="N1221" s="330"/>
      <c r="O1221" s="330"/>
      <c r="P1221" s="330"/>
      <c r="Q1221" s="106"/>
      <c r="R1221" s="94"/>
      <c r="S1221" s="104"/>
      <c r="T1221" s="94"/>
      <c r="U1221" s="104"/>
      <c r="V1221" s="94"/>
      <c r="W1221" s="94"/>
      <c r="X1221" s="94"/>
      <c r="Y1221" s="88" t="s">
        <v>230</v>
      </c>
      <c r="Z1221" s="88" t="s">
        <v>230</v>
      </c>
      <c r="AA1221" s="90" t="s">
        <v>230</v>
      </c>
      <c r="AB1221" s="88" t="s">
        <v>230</v>
      </c>
      <c r="AC1221" s="88" t="s">
        <v>230</v>
      </c>
      <c r="AD1221" s="88" t="s">
        <v>230</v>
      </c>
      <c r="AE1221" s="103" t="s">
        <v>2170</v>
      </c>
      <c r="AF1221" s="103" t="s">
        <v>2171</v>
      </c>
      <c r="AG1221" s="95">
        <v>305503001800211</v>
      </c>
      <c r="AH1221" s="90" t="s">
        <v>2172</v>
      </c>
      <c r="AI1221" s="21">
        <v>0.87</v>
      </c>
      <c r="AJ1221" s="97">
        <v>85</v>
      </c>
      <c r="AK1221" s="98">
        <f>AJ1221*AI1221/365</f>
        <v>0.20260273972602741</v>
      </c>
      <c r="AL1221" s="98">
        <v>0</v>
      </c>
      <c r="AM1221" s="119">
        <f>SUBTOTAL(9,AK1221:AL1221)</f>
        <v>0.20260273972602741</v>
      </c>
      <c r="AN1221" s="98"/>
      <c r="AO1221" s="98"/>
      <c r="AP1221" s="98"/>
      <c r="AQ1221" s="368"/>
      <c r="AR1221" s="47"/>
      <c r="AS1221" s="48"/>
      <c r="AT1221" s="88"/>
      <c r="AU1221" s="103"/>
      <c r="AV1221" s="52"/>
      <c r="AW1221" s="88"/>
      <c r="AX1221" s="46"/>
      <c r="AY1221" s="2391"/>
    </row>
    <row r="1222" spans="1:52" s="1099" customFormat="1" ht="15.95" customHeight="1" x14ac:dyDescent="0.25">
      <c r="A1222" s="781"/>
      <c r="B1222" s="782"/>
      <c r="C1222" s="1314"/>
      <c r="D1222" s="782"/>
      <c r="E1222" s="1015"/>
      <c r="F1222" s="1015"/>
      <c r="G1222" s="782"/>
      <c r="H1222" s="1015"/>
      <c r="I1222" s="782"/>
      <c r="J1222" s="1015"/>
      <c r="K1222" s="1015"/>
      <c r="L1222" s="1015"/>
      <c r="M1222" s="1015"/>
      <c r="N1222" s="1315"/>
      <c r="O1222" s="1315"/>
      <c r="P1222" s="1315"/>
      <c r="Q1222" s="1316"/>
      <c r="R1222" s="783"/>
      <c r="S1222" s="1195"/>
      <c r="T1222" s="783"/>
      <c r="U1222" s="1195"/>
      <c r="V1222" s="783"/>
      <c r="W1222" s="783"/>
      <c r="X1222" s="783"/>
      <c r="Y1222" s="782"/>
      <c r="Z1222" s="782"/>
      <c r="AA1222" s="784"/>
      <c r="AB1222" s="782"/>
      <c r="AC1222" s="782" t="s">
        <v>23854</v>
      </c>
      <c r="AD1222" s="1339" t="s">
        <v>23855</v>
      </c>
      <c r="AE1222" s="1015" t="s">
        <v>23861</v>
      </c>
      <c r="AF1222" s="1015" t="s">
        <v>23857</v>
      </c>
      <c r="AG1222" s="1926" t="s">
        <v>23858</v>
      </c>
      <c r="AH1222" s="782" t="s">
        <v>23859</v>
      </c>
      <c r="AI1222" s="1925">
        <v>0.19</v>
      </c>
      <c r="AJ1222" s="785">
        <v>123</v>
      </c>
      <c r="AK1222" s="430">
        <f>AJ1222*AI1222/365</f>
        <v>6.4027397260273969E-2</v>
      </c>
      <c r="AL1222" s="430">
        <v>0</v>
      </c>
      <c r="AM1222" s="777">
        <f>SUBTOTAL(9,AK1222:AL1222)</f>
        <v>6.4027397260273969E-2</v>
      </c>
      <c r="AN1222" s="430"/>
      <c r="AO1222" s="430"/>
      <c r="AP1222" s="430"/>
      <c r="AQ1222" s="830"/>
      <c r="AR1222" s="484"/>
      <c r="AS1222" s="786"/>
      <c r="AT1222" s="782"/>
      <c r="AU1222" s="1015"/>
      <c r="AV1222" s="787"/>
      <c r="AW1222" s="782"/>
      <c r="AX1222" s="2460" t="s">
        <v>23863</v>
      </c>
      <c r="AY1222" s="2401"/>
    </row>
    <row r="1223" spans="1:52" s="1099" customFormat="1" ht="15.95" customHeight="1" x14ac:dyDescent="0.25">
      <c r="A1223" s="781"/>
      <c r="B1223" s="782"/>
      <c r="C1223" s="1314"/>
      <c r="D1223" s="782"/>
      <c r="E1223" s="1015"/>
      <c r="F1223" s="1015"/>
      <c r="G1223" s="782"/>
      <c r="H1223" s="1015"/>
      <c r="I1223" s="782"/>
      <c r="J1223" s="1015"/>
      <c r="K1223" s="1015"/>
      <c r="L1223" s="1015"/>
      <c r="M1223" s="1015"/>
      <c r="N1223" s="1315"/>
      <c r="O1223" s="1315"/>
      <c r="P1223" s="1315"/>
      <c r="Q1223" s="1316"/>
      <c r="R1223" s="783"/>
      <c r="S1223" s="1195"/>
      <c r="T1223" s="783"/>
      <c r="U1223" s="1195"/>
      <c r="V1223" s="783"/>
      <c r="W1223" s="783"/>
      <c r="X1223" s="783"/>
      <c r="Y1223" s="782"/>
      <c r="Z1223" s="782"/>
      <c r="AA1223" s="784"/>
      <c r="AB1223" s="782"/>
      <c r="AC1223" s="782" t="s">
        <v>23854</v>
      </c>
      <c r="AD1223" s="1339" t="s">
        <v>23855</v>
      </c>
      <c r="AE1223" s="1015" t="s">
        <v>23861</v>
      </c>
      <c r="AF1223" s="1015" t="s">
        <v>23857</v>
      </c>
      <c r="AG1223" s="1926" t="s">
        <v>23858</v>
      </c>
      <c r="AH1223" s="782" t="s">
        <v>23862</v>
      </c>
      <c r="AI1223" s="1925">
        <v>0.39</v>
      </c>
      <c r="AJ1223" s="785">
        <v>15</v>
      </c>
      <c r="AK1223" s="430">
        <f>AJ1223*AI1223/365</f>
        <v>1.6027397260273975E-2</v>
      </c>
      <c r="AL1223" s="430">
        <v>0</v>
      </c>
      <c r="AM1223" s="1470">
        <f>SUM(AK1223:AL1223)</f>
        <v>1.6027397260273975E-2</v>
      </c>
      <c r="AN1223" s="430"/>
      <c r="AO1223" s="430"/>
      <c r="AP1223" s="430"/>
      <c r="AQ1223" s="830"/>
      <c r="AR1223" s="484"/>
      <c r="AS1223" s="786"/>
      <c r="AT1223" s="782"/>
      <c r="AU1223" s="1015"/>
      <c r="AV1223" s="787"/>
      <c r="AW1223" s="782"/>
      <c r="AX1223" s="2459" t="s">
        <v>23863</v>
      </c>
      <c r="AY1223" s="2401"/>
    </row>
    <row r="1224" spans="1:52" s="55" customFormat="1" ht="15.95" customHeight="1" x14ac:dyDescent="0.25">
      <c r="A1224" s="182">
        <v>181</v>
      </c>
      <c r="B1224" s="170" t="s">
        <v>55</v>
      </c>
      <c r="C1224" s="989" t="s">
        <v>59</v>
      </c>
      <c r="D1224" s="166" t="s">
        <v>2173</v>
      </c>
      <c r="E1224" s="198" t="s">
        <v>16798</v>
      </c>
      <c r="F1224" s="198" t="s">
        <v>16799</v>
      </c>
      <c r="G1224" s="166"/>
      <c r="H1224" s="166" t="s">
        <v>219</v>
      </c>
      <c r="I1224" s="166" t="s">
        <v>220</v>
      </c>
      <c r="J1224" s="166" t="s">
        <v>221</v>
      </c>
      <c r="K1224" s="198" t="s">
        <v>222</v>
      </c>
      <c r="L1224" s="198" t="s">
        <v>221</v>
      </c>
      <c r="M1224" s="198" t="s">
        <v>879</v>
      </c>
      <c r="N1224" s="199">
        <v>4</v>
      </c>
      <c r="O1224" s="199">
        <v>1.5</v>
      </c>
      <c r="P1224" s="199">
        <v>6</v>
      </c>
      <c r="Q1224" s="1012">
        <v>3</v>
      </c>
      <c r="R1224" s="184"/>
      <c r="S1224" s="223">
        <v>2</v>
      </c>
      <c r="T1224" s="183"/>
      <c r="U1224" s="223"/>
      <c r="V1224" s="183"/>
      <c r="W1224" s="183"/>
      <c r="X1224" s="183"/>
      <c r="Y1224" s="166" t="s">
        <v>62</v>
      </c>
      <c r="Z1224" s="170" t="s">
        <v>224</v>
      </c>
      <c r="AA1224" s="197" t="s">
        <v>225</v>
      </c>
      <c r="AB1224" s="166" t="s">
        <v>1789</v>
      </c>
      <c r="AC1224" s="166" t="s">
        <v>1790</v>
      </c>
      <c r="AD1224" s="673" t="s">
        <v>1791</v>
      </c>
      <c r="AE1224" s="198" t="s">
        <v>2162</v>
      </c>
      <c r="AF1224" s="198" t="s">
        <v>2174</v>
      </c>
      <c r="AG1224" s="165" t="s">
        <v>230</v>
      </c>
      <c r="AH1224" s="203" t="s">
        <v>59</v>
      </c>
      <c r="AI1224" s="167">
        <v>0.114</v>
      </c>
      <c r="AJ1224" s="221">
        <v>3158.4</v>
      </c>
      <c r="AK1224" s="167">
        <f>AJ1224*0.087/365</f>
        <v>0.75282410958904111</v>
      </c>
      <c r="AL1224" s="167">
        <f>AJ1224*0.027/365</f>
        <v>0.23363506849315072</v>
      </c>
      <c r="AM1224" s="187">
        <f>SUM(AK1224:AL1224)</f>
        <v>0.98645917808219186</v>
      </c>
      <c r="AN1224" s="167">
        <f>SUM(AK1224:AK1229)</f>
        <v>3.0079164383561645</v>
      </c>
      <c r="AO1224" s="167">
        <f>SUM(AL1224:AL1229)</f>
        <v>0.71224520547945214</v>
      </c>
      <c r="AP1224" s="167">
        <f>SUM(AM1224:AM1229)</f>
        <v>3.7201616438356164</v>
      </c>
      <c r="AQ1224" s="167">
        <f>AP1224*30</f>
        <v>111.60484931506849</v>
      </c>
      <c r="AR1224" s="193" t="s">
        <v>231</v>
      </c>
      <c r="AS1224" s="166" t="s">
        <v>431</v>
      </c>
      <c r="AT1224" s="166" t="s">
        <v>232</v>
      </c>
      <c r="AU1224" s="198" t="s">
        <v>59</v>
      </c>
      <c r="AV1224" s="679" t="s">
        <v>2175</v>
      </c>
      <c r="AW1224" s="166" t="s">
        <v>234</v>
      </c>
      <c r="AX1224" s="805" t="s">
        <v>20272</v>
      </c>
      <c r="AY1224" s="2391"/>
      <c r="AZ1224" s="778" t="s">
        <v>20266</v>
      </c>
    </row>
    <row r="1225" spans="1:52" s="8" customFormat="1" ht="15.95" customHeight="1" x14ac:dyDescent="0.25">
      <c r="A1225" s="112"/>
      <c r="B1225" s="113"/>
      <c r="C1225" s="992"/>
      <c r="D1225" s="113"/>
      <c r="E1225" s="130"/>
      <c r="F1225" s="130"/>
      <c r="G1225" s="113"/>
      <c r="H1225" s="130"/>
      <c r="I1225" s="113"/>
      <c r="J1225" s="130"/>
      <c r="K1225" s="130"/>
      <c r="L1225" s="130"/>
      <c r="M1225" s="130"/>
      <c r="N1225" s="329"/>
      <c r="O1225" s="329"/>
      <c r="P1225" s="329"/>
      <c r="Q1225" s="1071"/>
      <c r="R1225" s="114"/>
      <c r="S1225" s="131"/>
      <c r="T1225" s="114"/>
      <c r="U1225" s="131"/>
      <c r="V1225" s="114"/>
      <c r="W1225" s="114"/>
      <c r="X1225" s="114"/>
      <c r="Y1225" s="113" t="s">
        <v>230</v>
      </c>
      <c r="Z1225" s="113" t="s">
        <v>230</v>
      </c>
      <c r="AA1225" s="132" t="s">
        <v>230</v>
      </c>
      <c r="AB1225" s="113" t="s">
        <v>230</v>
      </c>
      <c r="AC1225" s="113" t="s">
        <v>230</v>
      </c>
      <c r="AD1225" s="113" t="s">
        <v>230</v>
      </c>
      <c r="AE1225" s="130" t="s">
        <v>2162</v>
      </c>
      <c r="AF1225" s="130" t="s">
        <v>2176</v>
      </c>
      <c r="AG1225" s="115" t="s">
        <v>230</v>
      </c>
      <c r="AH1225" s="132" t="s">
        <v>59</v>
      </c>
      <c r="AI1225" s="116">
        <v>0.114</v>
      </c>
      <c r="AJ1225" s="137">
        <v>3235.4</v>
      </c>
      <c r="AK1225" s="116">
        <f>AJ1225*0.087/365</f>
        <v>0.77117753424657542</v>
      </c>
      <c r="AL1225" s="116">
        <f>AJ1225*0.027/365</f>
        <v>0.2393309589041096</v>
      </c>
      <c r="AM1225" s="119">
        <f>SUM(AK1225:AL1225)</f>
        <v>1.0105084931506849</v>
      </c>
      <c r="AN1225" s="116"/>
      <c r="AO1225" s="116"/>
      <c r="AP1225" s="116"/>
      <c r="AQ1225" s="367"/>
      <c r="AR1225" s="42"/>
      <c r="AS1225" s="43"/>
      <c r="AT1225" s="113"/>
      <c r="AU1225" s="130"/>
      <c r="AV1225" s="44"/>
      <c r="AW1225" s="113"/>
      <c r="AX1225" s="44"/>
      <c r="AY1225" s="2391"/>
    </row>
    <row r="1226" spans="1:52" s="8" customFormat="1" ht="15.95" customHeight="1" x14ac:dyDescent="0.25">
      <c r="A1226" s="36"/>
      <c r="B1226" s="1029"/>
      <c r="C1226" s="990"/>
      <c r="D1226" s="1029"/>
      <c r="E1226" s="5"/>
      <c r="F1226" s="5"/>
      <c r="G1226" s="1029"/>
      <c r="H1226" s="5"/>
      <c r="I1226" s="1029"/>
      <c r="J1226" s="5"/>
      <c r="K1226" s="5"/>
      <c r="L1226" s="5"/>
      <c r="M1226" s="5"/>
      <c r="N1226" s="328"/>
      <c r="O1226" s="328"/>
      <c r="P1226" s="328"/>
      <c r="Q1226" s="1056"/>
      <c r="R1226" s="448"/>
      <c r="S1226" s="61"/>
      <c r="T1226" s="448"/>
      <c r="U1226" s="61"/>
      <c r="V1226" s="448"/>
      <c r="W1226" s="448"/>
      <c r="X1226" s="448"/>
      <c r="Y1226" s="1029" t="s">
        <v>230</v>
      </c>
      <c r="Z1226" s="1029" t="s">
        <v>230</v>
      </c>
      <c r="AA1226" s="1" t="s">
        <v>230</v>
      </c>
      <c r="AB1226" s="1029" t="s">
        <v>230</v>
      </c>
      <c r="AC1226" s="1029" t="s">
        <v>230</v>
      </c>
      <c r="AD1226" s="1029" t="s">
        <v>230</v>
      </c>
      <c r="AE1226" s="5" t="s">
        <v>2162</v>
      </c>
      <c r="AF1226" s="5" t="s">
        <v>2177</v>
      </c>
      <c r="AG1226" s="39" t="s">
        <v>230</v>
      </c>
      <c r="AH1226" s="1" t="s">
        <v>59</v>
      </c>
      <c r="AI1226" s="40">
        <v>0.114</v>
      </c>
      <c r="AJ1226" s="57">
        <v>3234.7</v>
      </c>
      <c r="AK1226" s="40">
        <f>AJ1226*0.087/365</f>
        <v>0.77101068493150671</v>
      </c>
      <c r="AL1226" s="40">
        <f>AJ1226*0.027/365</f>
        <v>0.23927917808219179</v>
      </c>
      <c r="AM1226" s="41">
        <f>SUM(AK1226:AL1226)</f>
        <v>1.0102898630136985</v>
      </c>
      <c r="AN1226" s="40"/>
      <c r="AO1226" s="40"/>
      <c r="AP1226" s="40"/>
      <c r="AQ1226" s="1644"/>
      <c r="AR1226" s="1034"/>
      <c r="AS1226" s="45"/>
      <c r="AT1226" s="1029"/>
      <c r="AU1226" s="5"/>
      <c r="AV1226" s="46"/>
      <c r="AW1226" s="1029"/>
      <c r="AX1226" s="46"/>
      <c r="AY1226" s="2391"/>
    </row>
    <row r="1227" spans="1:52" s="8" customFormat="1" ht="15.95" customHeight="1" x14ac:dyDescent="0.25">
      <c r="A1227" s="36"/>
      <c r="B1227" s="1029"/>
      <c r="C1227" s="990"/>
      <c r="D1227" s="1029"/>
      <c r="E1227" s="5"/>
      <c r="F1227" s="5"/>
      <c r="G1227" s="1029"/>
      <c r="H1227" s="5"/>
      <c r="I1227" s="1029"/>
      <c r="J1227" s="5"/>
      <c r="K1227" s="5"/>
      <c r="L1227" s="5"/>
      <c r="M1227" s="5"/>
      <c r="N1227" s="328"/>
      <c r="O1227" s="328"/>
      <c r="P1227" s="328"/>
      <c r="Q1227" s="1056"/>
      <c r="R1227" s="448"/>
      <c r="S1227" s="61"/>
      <c r="T1227" s="448"/>
      <c r="U1227" s="61"/>
      <c r="V1227" s="448"/>
      <c r="W1227" s="448"/>
      <c r="X1227" s="448"/>
      <c r="Y1227" s="1029" t="s">
        <v>230</v>
      </c>
      <c r="Z1227" s="1029" t="s">
        <v>230</v>
      </c>
      <c r="AA1227" s="1" t="s">
        <v>230</v>
      </c>
      <c r="AB1227" s="1029" t="s">
        <v>230</v>
      </c>
      <c r="AC1227" s="782" t="s">
        <v>25778</v>
      </c>
      <c r="AD1227" s="1149" t="s">
        <v>25779</v>
      </c>
      <c r="AE1227" s="1043" t="s">
        <v>2178</v>
      </c>
      <c r="AF1227" s="1043" t="s">
        <v>25785</v>
      </c>
      <c r="AG1227" s="2634" t="s">
        <v>25782</v>
      </c>
      <c r="AH1227" s="754" t="s">
        <v>25787</v>
      </c>
      <c r="AI1227" s="2630">
        <v>0.87</v>
      </c>
      <c r="AJ1227" s="831">
        <v>5</v>
      </c>
      <c r="AK1227" s="378">
        <f>AJ1227*AI1227/365</f>
        <v>1.191780821917808E-2</v>
      </c>
      <c r="AL1227" s="378">
        <v>0</v>
      </c>
      <c r="AM1227" s="380">
        <f>SUBTOTAL(9,AK1227:AL1227)</f>
        <v>1.191780821917808E-2</v>
      </c>
      <c r="AN1227" s="40"/>
      <c r="AO1227" s="40"/>
      <c r="AP1227" s="40"/>
      <c r="AQ1227" s="1644"/>
      <c r="AR1227" s="1034"/>
      <c r="AS1227" s="45"/>
      <c r="AT1227" s="1029"/>
      <c r="AU1227" s="5"/>
      <c r="AV1227" s="46"/>
      <c r="AW1227" s="1029"/>
      <c r="AX1227" s="2460" t="s">
        <v>25789</v>
      </c>
      <c r="AY1227" s="2391"/>
    </row>
    <row r="1228" spans="1:52" s="1099" customFormat="1" ht="15.95" customHeight="1" x14ac:dyDescent="0.25">
      <c r="A1228" s="781"/>
      <c r="B1228" s="782"/>
      <c r="C1228" s="1314"/>
      <c r="D1228" s="782"/>
      <c r="E1228" s="1015"/>
      <c r="F1228" s="1015"/>
      <c r="G1228" s="782"/>
      <c r="H1228" s="1015"/>
      <c r="I1228" s="782"/>
      <c r="J1228" s="1015"/>
      <c r="K1228" s="1015"/>
      <c r="L1228" s="1015"/>
      <c r="M1228" s="1015"/>
      <c r="N1228" s="1315"/>
      <c r="O1228" s="1315"/>
      <c r="P1228" s="1315"/>
      <c r="Q1228" s="1316"/>
      <c r="R1228" s="783"/>
      <c r="S1228" s="1195"/>
      <c r="T1228" s="783"/>
      <c r="U1228" s="1195"/>
      <c r="V1228" s="783"/>
      <c r="W1228" s="783"/>
      <c r="X1228" s="783"/>
      <c r="Y1228" s="782" t="s">
        <v>230</v>
      </c>
      <c r="Z1228" s="782" t="s">
        <v>230</v>
      </c>
      <c r="AA1228" s="784" t="s">
        <v>230</v>
      </c>
      <c r="AB1228" s="782" t="s">
        <v>230</v>
      </c>
      <c r="AC1228" s="2401" t="s">
        <v>25360</v>
      </c>
      <c r="AD1228" s="1383" t="s">
        <v>25361</v>
      </c>
      <c r="AE1228" s="1015" t="s">
        <v>2179</v>
      </c>
      <c r="AF1228" s="1015" t="s">
        <v>2180</v>
      </c>
      <c r="AG1228" s="2126" t="s">
        <v>22941</v>
      </c>
      <c r="AH1228" s="2129" t="s">
        <v>20647</v>
      </c>
      <c r="AI1228" s="2121">
        <v>0.37</v>
      </c>
      <c r="AJ1228" s="785">
        <v>140</v>
      </c>
      <c r="AK1228" s="378">
        <f>AJ1228*AI1228/365</f>
        <v>0.14191780821917807</v>
      </c>
      <c r="AL1228" s="430">
        <v>0</v>
      </c>
      <c r="AM1228" s="380">
        <f>SUBTOTAL(9,AK1228:AL1228)</f>
        <v>0.14191780821917807</v>
      </c>
      <c r="AN1228" s="430"/>
      <c r="AO1228" s="430"/>
      <c r="AP1228" s="430"/>
      <c r="AQ1228" s="830"/>
      <c r="AR1228" s="484"/>
      <c r="AS1228" s="786"/>
      <c r="AT1228" s="782"/>
      <c r="AU1228" s="1015"/>
      <c r="AV1228" s="787"/>
      <c r="AW1228" s="782"/>
      <c r="AX1228" s="2460" t="s">
        <v>25362</v>
      </c>
      <c r="AY1228" s="2401"/>
    </row>
    <row r="1229" spans="1:52" s="1099" customFormat="1" ht="15.95" customHeight="1" x14ac:dyDescent="0.25">
      <c r="A1229" s="781"/>
      <c r="B1229" s="782"/>
      <c r="C1229" s="1314"/>
      <c r="D1229" s="782"/>
      <c r="E1229" s="1015"/>
      <c r="F1229" s="1015"/>
      <c r="G1229" s="782"/>
      <c r="H1229" s="1015"/>
      <c r="I1229" s="782"/>
      <c r="J1229" s="1015"/>
      <c r="K1229" s="1015"/>
      <c r="L1229" s="1015"/>
      <c r="M1229" s="1015"/>
      <c r="N1229" s="1315"/>
      <c r="O1229" s="1315"/>
      <c r="P1229" s="1315"/>
      <c r="Q1229" s="1316"/>
      <c r="R1229" s="783"/>
      <c r="S1229" s="1195"/>
      <c r="T1229" s="783"/>
      <c r="U1229" s="1195"/>
      <c r="V1229" s="783"/>
      <c r="W1229" s="783"/>
      <c r="X1229" s="783"/>
      <c r="Y1229" s="782"/>
      <c r="Z1229" s="782"/>
      <c r="AA1229" s="784"/>
      <c r="AB1229" s="782"/>
      <c r="AC1229" s="827" t="s">
        <v>24101</v>
      </c>
      <c r="AD1229" s="1200" t="s">
        <v>24102</v>
      </c>
      <c r="AE1229" s="1015" t="s">
        <v>24103</v>
      </c>
      <c r="AF1229" s="1015" t="s">
        <v>24104</v>
      </c>
      <c r="AG1229" s="1999" t="s">
        <v>22872</v>
      </c>
      <c r="AH1229" s="782" t="s">
        <v>17931</v>
      </c>
      <c r="AI1229" s="2122">
        <v>0.19</v>
      </c>
      <c r="AJ1229" s="785">
        <v>1074</v>
      </c>
      <c r="AK1229" s="430">
        <f>AJ1229*AI1229/365</f>
        <v>0.55906849315068496</v>
      </c>
      <c r="AL1229" s="430">
        <v>0</v>
      </c>
      <c r="AM1229" s="1111">
        <f>SUM(AK1229:AL1229)</f>
        <v>0.55906849315068496</v>
      </c>
      <c r="AN1229" s="430"/>
      <c r="AO1229" s="430"/>
      <c r="AP1229" s="430"/>
      <c r="AQ1229" s="830"/>
      <c r="AR1229" s="484"/>
      <c r="AS1229" s="786"/>
      <c r="AT1229" s="782"/>
      <c r="AU1229" s="1015"/>
      <c r="AV1229" s="787"/>
      <c r="AW1229" s="782"/>
      <c r="AX1229" s="2459" t="s">
        <v>24105</v>
      </c>
      <c r="AY1229" s="2401"/>
    </row>
    <row r="1230" spans="1:52" s="55" customFormat="1" ht="15.95" customHeight="1" x14ac:dyDescent="0.25">
      <c r="A1230" s="182">
        <v>182</v>
      </c>
      <c r="B1230" s="170" t="s">
        <v>55</v>
      </c>
      <c r="C1230" s="989" t="s">
        <v>59</v>
      </c>
      <c r="D1230" s="166" t="s">
        <v>21</v>
      </c>
      <c r="E1230" s="198" t="s">
        <v>2181</v>
      </c>
      <c r="F1230" s="198" t="s">
        <v>2182</v>
      </c>
      <c r="G1230" s="166"/>
      <c r="H1230" s="166" t="s">
        <v>317</v>
      </c>
      <c r="I1230" s="166" t="s">
        <v>1413</v>
      </c>
      <c r="J1230" s="166" t="s">
        <v>221</v>
      </c>
      <c r="K1230" s="198" t="s">
        <v>222</v>
      </c>
      <c r="L1230" s="198" t="s">
        <v>221</v>
      </c>
      <c r="M1230" s="198" t="s">
        <v>879</v>
      </c>
      <c r="N1230" s="199">
        <v>4</v>
      </c>
      <c r="O1230" s="199">
        <v>2</v>
      </c>
      <c r="P1230" s="199">
        <v>8</v>
      </c>
      <c r="Q1230" s="1012">
        <v>3</v>
      </c>
      <c r="R1230" s="184"/>
      <c r="S1230" s="223">
        <v>2</v>
      </c>
      <c r="T1230" s="183"/>
      <c r="U1230" s="223">
        <v>1</v>
      </c>
      <c r="V1230" s="183"/>
      <c r="W1230" s="183"/>
      <c r="X1230" s="183"/>
      <c r="Y1230" s="166" t="s">
        <v>62</v>
      </c>
      <c r="Z1230" s="170" t="s">
        <v>224</v>
      </c>
      <c r="AA1230" s="197" t="s">
        <v>225</v>
      </c>
      <c r="AB1230" s="166" t="s">
        <v>1789</v>
      </c>
      <c r="AC1230" s="166" t="s">
        <v>1790</v>
      </c>
      <c r="AD1230" s="673" t="s">
        <v>1791</v>
      </c>
      <c r="AE1230" s="198" t="s">
        <v>2162</v>
      </c>
      <c r="AF1230" s="198" t="s">
        <v>881</v>
      </c>
      <c r="AG1230" s="165" t="s">
        <v>230</v>
      </c>
      <c r="AH1230" s="203" t="s">
        <v>59</v>
      </c>
      <c r="AI1230" s="167">
        <v>0.114</v>
      </c>
      <c r="AJ1230" s="221">
        <v>1458.5</v>
      </c>
      <c r="AK1230" s="167">
        <v>0.34764246575342467</v>
      </c>
      <c r="AL1230" s="167">
        <v>0.10788904109589041</v>
      </c>
      <c r="AM1230" s="187">
        <f>AK1230+AL1230</f>
        <v>0.45553150684931509</v>
      </c>
      <c r="AN1230" s="167">
        <f>SUM(AK1230:AK1239)</f>
        <v>2.7397904383561644</v>
      </c>
      <c r="AO1230" s="167">
        <f>SUM(AL1230:AL1239)</f>
        <v>0.73830057534246585</v>
      </c>
      <c r="AP1230" s="167">
        <f>AN1230+AO1230</f>
        <v>3.4780910136986303</v>
      </c>
      <c r="AQ1230" s="167">
        <f>AP1230*30</f>
        <v>104.34273041095891</v>
      </c>
      <c r="AR1230" s="193" t="s">
        <v>231</v>
      </c>
      <c r="AS1230" s="194" t="s">
        <v>431</v>
      </c>
      <c r="AT1230" s="166" t="s">
        <v>232</v>
      </c>
      <c r="AU1230" s="198" t="s">
        <v>59</v>
      </c>
      <c r="AV1230" s="679" t="s">
        <v>2183</v>
      </c>
      <c r="AW1230" s="166" t="s">
        <v>234</v>
      </c>
      <c r="AX1230" s="46"/>
      <c r="AY1230" s="2391"/>
    </row>
    <row r="1231" spans="1:52" s="8" customFormat="1" ht="15.95" customHeight="1" x14ac:dyDescent="0.25">
      <c r="A1231" s="112"/>
      <c r="B1231" s="113"/>
      <c r="C1231" s="992"/>
      <c r="D1231" s="113"/>
      <c r="E1231" s="130"/>
      <c r="F1231" s="130"/>
      <c r="G1231" s="113"/>
      <c r="H1231" s="130"/>
      <c r="I1231" s="113"/>
      <c r="J1231" s="130"/>
      <c r="K1231" s="130"/>
      <c r="L1231" s="130"/>
      <c r="M1231" s="130"/>
      <c r="N1231" s="329"/>
      <c r="O1231" s="329"/>
      <c r="P1231" s="329"/>
      <c r="Q1231" s="1071"/>
      <c r="R1231" s="114"/>
      <c r="S1231" s="131"/>
      <c r="T1231" s="114"/>
      <c r="U1231" s="131"/>
      <c r="V1231" s="114"/>
      <c r="W1231" s="114"/>
      <c r="X1231" s="114"/>
      <c r="Y1231" s="113" t="s">
        <v>230</v>
      </c>
      <c r="Z1231" s="113" t="s">
        <v>230</v>
      </c>
      <c r="AA1231" s="132" t="s">
        <v>230</v>
      </c>
      <c r="AB1231" s="113" t="s">
        <v>230</v>
      </c>
      <c r="AC1231" s="113" t="s">
        <v>230</v>
      </c>
      <c r="AD1231" s="113" t="s">
        <v>230</v>
      </c>
      <c r="AE1231" s="130" t="s">
        <v>2162</v>
      </c>
      <c r="AF1231" s="130" t="s">
        <v>239</v>
      </c>
      <c r="AG1231" s="115" t="s">
        <v>230</v>
      </c>
      <c r="AH1231" s="132" t="s">
        <v>59</v>
      </c>
      <c r="AI1231" s="116">
        <v>0.114</v>
      </c>
      <c r="AJ1231" s="137">
        <v>4512.5</v>
      </c>
      <c r="AK1231" s="116">
        <v>1.0755821917808219</v>
      </c>
      <c r="AL1231" s="116">
        <v>0.33380136986301373</v>
      </c>
      <c r="AM1231" s="119">
        <v>1.4093835616438357</v>
      </c>
      <c r="AN1231" s="116"/>
      <c r="AO1231" s="116"/>
      <c r="AP1231" s="116"/>
      <c r="AQ1231" s="367"/>
      <c r="AR1231" s="42"/>
      <c r="AS1231" s="43"/>
      <c r="AT1231" s="113"/>
      <c r="AU1231" s="130"/>
      <c r="AV1231" s="44"/>
      <c r="AW1231" s="113"/>
      <c r="AX1231" s="46"/>
      <c r="AY1231" s="2391"/>
    </row>
    <row r="1232" spans="1:52" s="8" customFormat="1" ht="15.95" customHeight="1" x14ac:dyDescent="0.25">
      <c r="A1232" s="36"/>
      <c r="B1232" s="1029"/>
      <c r="C1232" s="990"/>
      <c r="D1232" s="1029"/>
      <c r="E1232" s="5"/>
      <c r="F1232" s="5"/>
      <c r="G1232" s="1029"/>
      <c r="H1232" s="5"/>
      <c r="I1232" s="1029"/>
      <c r="J1232" s="5"/>
      <c r="K1232" s="5"/>
      <c r="L1232" s="5"/>
      <c r="M1232" s="5"/>
      <c r="N1232" s="328"/>
      <c r="O1232" s="328"/>
      <c r="P1232" s="328"/>
      <c r="Q1232" s="1056"/>
      <c r="R1232" s="448"/>
      <c r="S1232" s="61"/>
      <c r="T1232" s="448"/>
      <c r="U1232" s="61"/>
      <c r="V1232" s="448"/>
      <c r="W1232" s="448"/>
      <c r="X1232" s="448"/>
      <c r="Y1232" s="1029" t="s">
        <v>230</v>
      </c>
      <c r="Z1232" s="1029" t="s">
        <v>230</v>
      </c>
      <c r="AA1232" s="1" t="s">
        <v>230</v>
      </c>
      <c r="AB1232" s="1029" t="s">
        <v>230</v>
      </c>
      <c r="AC1232" s="1029" t="s">
        <v>230</v>
      </c>
      <c r="AD1232" s="1029" t="s">
        <v>230</v>
      </c>
      <c r="AE1232" s="5" t="s">
        <v>2162</v>
      </c>
      <c r="AF1232" s="5" t="s">
        <v>240</v>
      </c>
      <c r="AG1232" s="39" t="s">
        <v>230</v>
      </c>
      <c r="AH1232" s="1" t="s">
        <v>59</v>
      </c>
      <c r="AI1232" s="40">
        <v>0.114</v>
      </c>
      <c r="AJ1232" s="57">
        <v>4009.73</v>
      </c>
      <c r="AK1232" s="40">
        <v>0.95574386301369851</v>
      </c>
      <c r="AL1232" s="40">
        <v>0.29661016438356164</v>
      </c>
      <c r="AM1232" s="41">
        <v>1.2523540273972602</v>
      </c>
      <c r="AN1232" s="40"/>
      <c r="AO1232" s="40"/>
      <c r="AP1232" s="40"/>
      <c r="AQ1232" s="1644"/>
      <c r="AR1232" s="1034"/>
      <c r="AS1232" s="45"/>
      <c r="AT1232" s="1029"/>
      <c r="AU1232" s="5"/>
      <c r="AV1232" s="46"/>
      <c r="AW1232" s="1029"/>
      <c r="AX1232" s="46"/>
      <c r="AY1232" s="2391"/>
    </row>
    <row r="1233" spans="1:51" s="8" customFormat="1" ht="15.95" customHeight="1" x14ac:dyDescent="0.25">
      <c r="A1233" s="36"/>
      <c r="B1233" s="1029"/>
      <c r="C1233" s="990"/>
      <c r="D1233" s="1029"/>
      <c r="E1233" s="5"/>
      <c r="F1233" s="5"/>
      <c r="G1233" s="1029"/>
      <c r="H1233" s="5"/>
      <c r="I1233" s="1029"/>
      <c r="J1233" s="5"/>
      <c r="K1233" s="5"/>
      <c r="L1233" s="5"/>
      <c r="M1233" s="5"/>
      <c r="N1233" s="328"/>
      <c r="O1233" s="328"/>
      <c r="P1233" s="328"/>
      <c r="Q1233" s="1056"/>
      <c r="R1233" s="448"/>
      <c r="S1233" s="61"/>
      <c r="T1233" s="448"/>
      <c r="U1233" s="61"/>
      <c r="V1233" s="448"/>
      <c r="W1233" s="448"/>
      <c r="X1233" s="448"/>
      <c r="Y1233" s="1029" t="s">
        <v>230</v>
      </c>
      <c r="Z1233" s="1029" t="s">
        <v>230</v>
      </c>
      <c r="AA1233" s="1" t="s">
        <v>230</v>
      </c>
      <c r="AB1233" s="1029" t="s">
        <v>230</v>
      </c>
      <c r="AC1233" s="1029" t="s">
        <v>230</v>
      </c>
      <c r="AD1233" s="1029" t="s">
        <v>230</v>
      </c>
      <c r="AE1233" s="5" t="s">
        <v>2184</v>
      </c>
      <c r="AF1233" s="5" t="s">
        <v>2185</v>
      </c>
      <c r="AG1233" s="39"/>
      <c r="AH1233" s="1" t="s">
        <v>450</v>
      </c>
      <c r="AI1233" s="61">
        <v>0.87</v>
      </c>
      <c r="AJ1233" s="1056">
        <v>5</v>
      </c>
      <c r="AK1233" s="40">
        <f t="shared" ref="AK1233:AK1239" si="124">AJ1233*AI1233/365</f>
        <v>1.191780821917808E-2</v>
      </c>
      <c r="AL1233" s="40">
        <v>0</v>
      </c>
      <c r="AM1233" s="41">
        <f t="shared" ref="AM1233:AM1239" si="125">SUBTOTAL(9,AK1233:AL1233)</f>
        <v>1.191780821917808E-2</v>
      </c>
      <c r="AN1233" s="40"/>
      <c r="AO1233" s="40"/>
      <c r="AP1233" s="40"/>
      <c r="AQ1233" s="1644"/>
      <c r="AR1233" s="1034"/>
      <c r="AS1233" s="45"/>
      <c r="AT1233" s="1029"/>
      <c r="AU1233" s="5"/>
      <c r="AV1233" s="46"/>
      <c r="AW1233" s="1029"/>
      <c r="AX1233" s="46"/>
      <c r="AY1233" s="2391"/>
    </row>
    <row r="1234" spans="1:51" s="8" customFormat="1" ht="15.95" customHeight="1" x14ac:dyDescent="0.25">
      <c r="A1234" s="36"/>
      <c r="B1234" s="1029"/>
      <c r="C1234" s="990"/>
      <c r="D1234" s="1029"/>
      <c r="E1234" s="5"/>
      <c r="F1234" s="5"/>
      <c r="G1234" s="1029"/>
      <c r="H1234" s="5"/>
      <c r="I1234" s="1029"/>
      <c r="J1234" s="5"/>
      <c r="K1234" s="5"/>
      <c r="L1234" s="5"/>
      <c r="M1234" s="5"/>
      <c r="N1234" s="328"/>
      <c r="O1234" s="328"/>
      <c r="P1234" s="328"/>
      <c r="Q1234" s="1056"/>
      <c r="R1234" s="448"/>
      <c r="S1234" s="61"/>
      <c r="T1234" s="448"/>
      <c r="U1234" s="61"/>
      <c r="V1234" s="448"/>
      <c r="W1234" s="448"/>
      <c r="X1234" s="448"/>
      <c r="Y1234" s="1029" t="s">
        <v>230</v>
      </c>
      <c r="Z1234" s="1029" t="s">
        <v>230</v>
      </c>
      <c r="AA1234" s="1" t="s">
        <v>230</v>
      </c>
      <c r="AB1234" s="1029" t="s">
        <v>230</v>
      </c>
      <c r="AC1234" s="1029" t="s">
        <v>230</v>
      </c>
      <c r="AD1234" s="1029" t="s">
        <v>230</v>
      </c>
      <c r="AE1234" s="5" t="s">
        <v>2184</v>
      </c>
      <c r="AF1234" s="5" t="s">
        <v>2186</v>
      </c>
      <c r="AG1234" s="39">
        <v>1037739759530</v>
      </c>
      <c r="AH1234" s="1" t="s">
        <v>2187</v>
      </c>
      <c r="AI1234" s="61">
        <v>0.87</v>
      </c>
      <c r="AJ1234" s="61">
        <v>5</v>
      </c>
      <c r="AK1234" s="40">
        <f t="shared" si="124"/>
        <v>1.191780821917808E-2</v>
      </c>
      <c r="AL1234" s="40">
        <v>0</v>
      </c>
      <c r="AM1234" s="41">
        <f t="shared" si="125"/>
        <v>1.191780821917808E-2</v>
      </c>
      <c r="AN1234" s="40"/>
      <c r="AO1234" s="40"/>
      <c r="AP1234" s="40"/>
      <c r="AQ1234" s="1644"/>
      <c r="AR1234" s="1034"/>
      <c r="AS1234" s="45"/>
      <c r="AT1234" s="1029"/>
      <c r="AU1234" s="5"/>
      <c r="AV1234" s="46"/>
      <c r="AW1234" s="1029"/>
      <c r="AX1234" s="46"/>
      <c r="AY1234" s="2391"/>
    </row>
    <row r="1235" spans="1:51" s="8" customFormat="1" ht="15.95" customHeight="1" x14ac:dyDescent="0.25">
      <c r="A1235" s="36"/>
      <c r="B1235" s="1029"/>
      <c r="C1235" s="990"/>
      <c r="D1235" s="1029"/>
      <c r="E1235" s="5"/>
      <c r="F1235" s="5"/>
      <c r="G1235" s="1029"/>
      <c r="H1235" s="5"/>
      <c r="I1235" s="1029"/>
      <c r="J1235" s="5"/>
      <c r="K1235" s="5"/>
      <c r="L1235" s="5"/>
      <c r="M1235" s="5"/>
      <c r="N1235" s="328"/>
      <c r="O1235" s="328"/>
      <c r="P1235" s="328"/>
      <c r="Q1235" s="1056"/>
      <c r="R1235" s="448"/>
      <c r="S1235" s="61"/>
      <c r="T1235" s="448"/>
      <c r="U1235" s="61"/>
      <c r="V1235" s="448"/>
      <c r="W1235" s="448"/>
      <c r="X1235" s="448"/>
      <c r="Y1235" s="1029" t="s">
        <v>230</v>
      </c>
      <c r="Z1235" s="1029" t="s">
        <v>230</v>
      </c>
      <c r="AA1235" s="1" t="s">
        <v>230</v>
      </c>
      <c r="AB1235" s="1029" t="s">
        <v>230</v>
      </c>
      <c r="AC1235" s="1029" t="s">
        <v>230</v>
      </c>
      <c r="AD1235" s="1029" t="s">
        <v>230</v>
      </c>
      <c r="AE1235" s="5" t="s">
        <v>2184</v>
      </c>
      <c r="AF1235" s="5" t="s">
        <v>619</v>
      </c>
      <c r="AG1235" s="39"/>
      <c r="AH1235" s="1029" t="s">
        <v>22967</v>
      </c>
      <c r="AI1235" s="1700">
        <v>0.6</v>
      </c>
      <c r="AJ1235" s="328">
        <v>25</v>
      </c>
      <c r="AK1235" s="40">
        <f t="shared" si="124"/>
        <v>4.1095890410958902E-2</v>
      </c>
      <c r="AL1235" s="40">
        <v>0</v>
      </c>
      <c r="AM1235" s="41">
        <f t="shared" si="125"/>
        <v>4.1095890410958902E-2</v>
      </c>
      <c r="AN1235" s="40"/>
      <c r="AO1235" s="40"/>
      <c r="AP1235" s="40"/>
      <c r="AQ1235" s="1644"/>
      <c r="AR1235" s="1034"/>
      <c r="AS1235" s="45"/>
      <c r="AT1235" s="1029"/>
      <c r="AU1235" s="5"/>
      <c r="AV1235" s="46"/>
      <c r="AW1235" s="1029"/>
      <c r="AX1235" s="46"/>
      <c r="AY1235" s="2391"/>
    </row>
    <row r="1236" spans="1:51" s="8" customFormat="1" ht="15.95" customHeight="1" x14ac:dyDescent="0.25">
      <c r="A1236" s="1255"/>
      <c r="B1236" s="1256"/>
      <c r="C1236" s="1726"/>
      <c r="D1236" s="1256"/>
      <c r="E1236" s="1258"/>
      <c r="F1236" s="1258"/>
      <c r="G1236" s="1256"/>
      <c r="H1236" s="1258"/>
      <c r="I1236" s="1256"/>
      <c r="J1236" s="1258"/>
      <c r="K1236" s="1258"/>
      <c r="L1236" s="1258"/>
      <c r="M1236" s="1258"/>
      <c r="N1236" s="1259"/>
      <c r="O1236" s="1259"/>
      <c r="P1236" s="1259"/>
      <c r="Q1236" s="1260"/>
      <c r="R1236" s="1261"/>
      <c r="S1236" s="1262"/>
      <c r="T1236" s="1261"/>
      <c r="U1236" s="1262"/>
      <c r="V1236" s="1261"/>
      <c r="W1236" s="1261"/>
      <c r="X1236" s="1261"/>
      <c r="Y1236" s="1256" t="s">
        <v>230</v>
      </c>
      <c r="Z1236" s="1256" t="s">
        <v>230</v>
      </c>
      <c r="AA1236" s="1263" t="s">
        <v>230</v>
      </c>
      <c r="AB1236" s="1256" t="s">
        <v>230</v>
      </c>
      <c r="AC1236" s="1256" t="s">
        <v>230</v>
      </c>
      <c r="AD1236" s="1256" t="s">
        <v>230</v>
      </c>
      <c r="AE1236" s="1258" t="s">
        <v>2184</v>
      </c>
      <c r="AF1236" s="1258" t="s">
        <v>23053</v>
      </c>
      <c r="AG1236" s="1264">
        <v>503004081200</v>
      </c>
      <c r="AH1236" s="1263" t="s">
        <v>22983</v>
      </c>
      <c r="AI1236" s="1265">
        <v>0.6</v>
      </c>
      <c r="AJ1236" s="1259">
        <v>15</v>
      </c>
      <c r="AK1236" s="1628">
        <f t="shared" si="124"/>
        <v>2.4657534246575342E-2</v>
      </c>
      <c r="AL1236" s="1628">
        <v>0</v>
      </c>
      <c r="AM1236" s="1267">
        <f t="shared" si="125"/>
        <v>2.4657534246575342E-2</v>
      </c>
      <c r="AN1236" s="1628"/>
      <c r="AO1236" s="1628"/>
      <c r="AP1236" s="1628"/>
      <c r="AQ1236" s="1708"/>
      <c r="AR1236" s="1709"/>
      <c r="AS1236" s="1710"/>
      <c r="AT1236" s="1256"/>
      <c r="AU1236" s="1258"/>
      <c r="AV1236" s="1711"/>
      <c r="AW1236" s="1713" t="s">
        <v>16781</v>
      </c>
      <c r="AX1236" s="2498" t="s">
        <v>23052</v>
      </c>
      <c r="AY1236" s="2391"/>
    </row>
    <row r="1237" spans="1:51" s="8" customFormat="1" ht="15.95" customHeight="1" x14ac:dyDescent="0.25">
      <c r="A1237" s="36"/>
      <c r="B1237" s="1029"/>
      <c r="C1237" s="990"/>
      <c r="D1237" s="1029"/>
      <c r="E1237" s="5"/>
      <c r="F1237" s="5"/>
      <c r="G1237" s="1029"/>
      <c r="H1237" s="5"/>
      <c r="I1237" s="1029"/>
      <c r="J1237" s="5"/>
      <c r="K1237" s="5"/>
      <c r="L1237" s="5"/>
      <c r="M1237" s="5"/>
      <c r="N1237" s="328"/>
      <c r="O1237" s="328"/>
      <c r="P1237" s="328"/>
      <c r="Q1237" s="1056"/>
      <c r="R1237" s="448"/>
      <c r="S1237" s="61"/>
      <c r="T1237" s="448"/>
      <c r="U1237" s="61"/>
      <c r="V1237" s="448"/>
      <c r="W1237" s="448"/>
      <c r="X1237" s="448"/>
      <c r="Y1237" s="1029" t="s">
        <v>230</v>
      </c>
      <c r="Z1237" s="1029" t="s">
        <v>230</v>
      </c>
      <c r="AA1237" s="1" t="s">
        <v>230</v>
      </c>
      <c r="AB1237" s="1029" t="s">
        <v>230</v>
      </c>
      <c r="AC1237" s="1029" t="s">
        <v>230</v>
      </c>
      <c r="AD1237" s="1029" t="s">
        <v>230</v>
      </c>
      <c r="AE1237" s="5" t="s">
        <v>2184</v>
      </c>
      <c r="AF1237" s="5" t="s">
        <v>2188</v>
      </c>
      <c r="AG1237" s="39"/>
      <c r="AH1237" s="1" t="s">
        <v>22984</v>
      </c>
      <c r="AI1237" s="328">
        <v>0.6</v>
      </c>
      <c r="AJ1237" s="328">
        <v>20</v>
      </c>
      <c r="AK1237" s="40">
        <f t="shared" si="124"/>
        <v>3.287671232876712E-2</v>
      </c>
      <c r="AL1237" s="40">
        <v>0</v>
      </c>
      <c r="AM1237" s="41">
        <f t="shared" si="125"/>
        <v>3.287671232876712E-2</v>
      </c>
      <c r="AN1237" s="40"/>
      <c r="AO1237" s="40"/>
      <c r="AP1237" s="40"/>
      <c r="AQ1237" s="1644"/>
      <c r="AR1237" s="1034"/>
      <c r="AS1237" s="45"/>
      <c r="AT1237" s="1029"/>
      <c r="AU1237" s="5"/>
      <c r="AV1237" s="46"/>
      <c r="AW1237" s="1029"/>
      <c r="AX1237" s="46"/>
      <c r="AY1237" s="2391"/>
    </row>
    <row r="1238" spans="1:51" s="8" customFormat="1" ht="15.95" customHeight="1" x14ac:dyDescent="0.25">
      <c r="A1238" s="36"/>
      <c r="B1238" s="1029"/>
      <c r="C1238" s="990"/>
      <c r="D1238" s="1029"/>
      <c r="E1238" s="5"/>
      <c r="F1238" s="5"/>
      <c r="G1238" s="1029"/>
      <c r="H1238" s="5"/>
      <c r="I1238" s="1029"/>
      <c r="J1238" s="5"/>
      <c r="K1238" s="5"/>
      <c r="L1238" s="5"/>
      <c r="M1238" s="5"/>
      <c r="N1238" s="328"/>
      <c r="O1238" s="328"/>
      <c r="P1238" s="328"/>
      <c r="Q1238" s="1056"/>
      <c r="R1238" s="448"/>
      <c r="S1238" s="61"/>
      <c r="T1238" s="448"/>
      <c r="U1238" s="61"/>
      <c r="V1238" s="448"/>
      <c r="W1238" s="448"/>
      <c r="X1238" s="448"/>
      <c r="Y1238" s="1029" t="s">
        <v>230</v>
      </c>
      <c r="Z1238" s="1029" t="s">
        <v>230</v>
      </c>
      <c r="AA1238" s="1" t="s">
        <v>230</v>
      </c>
      <c r="AB1238" s="1029" t="s">
        <v>230</v>
      </c>
      <c r="AC1238" s="1029" t="s">
        <v>230</v>
      </c>
      <c r="AD1238" s="1029" t="s">
        <v>230</v>
      </c>
      <c r="AE1238" s="5" t="s">
        <v>2184</v>
      </c>
      <c r="AF1238" s="5" t="s">
        <v>2189</v>
      </c>
      <c r="AG1238" s="39" t="s">
        <v>23054</v>
      </c>
      <c r="AH1238" s="1" t="s">
        <v>22980</v>
      </c>
      <c r="AI1238" s="1700">
        <v>0.6</v>
      </c>
      <c r="AJ1238" s="328">
        <v>50</v>
      </c>
      <c r="AK1238" s="40">
        <f t="shared" si="124"/>
        <v>8.2191780821917804E-2</v>
      </c>
      <c r="AL1238" s="40">
        <v>0</v>
      </c>
      <c r="AM1238" s="41">
        <f t="shared" si="125"/>
        <v>8.2191780821917804E-2</v>
      </c>
      <c r="AN1238" s="40"/>
      <c r="AO1238" s="40"/>
      <c r="AP1238" s="40"/>
      <c r="AQ1238" s="1644"/>
      <c r="AR1238" s="1034"/>
      <c r="AS1238" s="45"/>
      <c r="AT1238" s="1029"/>
      <c r="AU1238" s="5"/>
      <c r="AV1238" s="46"/>
      <c r="AW1238" s="1029"/>
      <c r="AX1238" s="46"/>
      <c r="AY1238" s="2391"/>
    </row>
    <row r="1239" spans="1:51" s="8" customFormat="1" ht="15.95" customHeight="1" x14ac:dyDescent="0.25">
      <c r="A1239" s="93"/>
      <c r="B1239" s="88"/>
      <c r="C1239" s="993"/>
      <c r="D1239" s="88"/>
      <c r="E1239" s="103"/>
      <c r="F1239" s="103"/>
      <c r="G1239" s="88"/>
      <c r="H1239" s="103"/>
      <c r="I1239" s="88"/>
      <c r="J1239" s="103"/>
      <c r="K1239" s="103"/>
      <c r="L1239" s="103"/>
      <c r="M1239" s="103"/>
      <c r="N1239" s="330"/>
      <c r="O1239" s="330"/>
      <c r="P1239" s="330"/>
      <c r="Q1239" s="106"/>
      <c r="R1239" s="94"/>
      <c r="S1239" s="104"/>
      <c r="T1239" s="94"/>
      <c r="U1239" s="104"/>
      <c r="V1239" s="94"/>
      <c r="W1239" s="94"/>
      <c r="X1239" s="94"/>
      <c r="Y1239" s="88" t="s">
        <v>230</v>
      </c>
      <c r="Z1239" s="88" t="s">
        <v>230</v>
      </c>
      <c r="AA1239" s="90" t="s">
        <v>230</v>
      </c>
      <c r="AB1239" s="88" t="s">
        <v>230</v>
      </c>
      <c r="AC1239" s="88" t="s">
        <v>230</v>
      </c>
      <c r="AD1239" s="88" t="s">
        <v>230</v>
      </c>
      <c r="AE1239" s="103" t="s">
        <v>2184</v>
      </c>
      <c r="AF1239" s="103" t="s">
        <v>2190</v>
      </c>
      <c r="AG1239" s="95">
        <v>503008653811</v>
      </c>
      <c r="AH1239" s="90" t="s">
        <v>2191</v>
      </c>
      <c r="AI1239" s="104">
        <v>1.1399999999999999</v>
      </c>
      <c r="AJ1239" s="330">
        <v>50</v>
      </c>
      <c r="AK1239" s="98">
        <f t="shared" si="124"/>
        <v>0.1561643835616438</v>
      </c>
      <c r="AL1239" s="98">
        <v>0</v>
      </c>
      <c r="AM1239" s="96">
        <f t="shared" si="125"/>
        <v>0.1561643835616438</v>
      </c>
      <c r="AN1239" s="98"/>
      <c r="AO1239" s="98"/>
      <c r="AP1239" s="98"/>
      <c r="AQ1239" s="368"/>
      <c r="AR1239" s="47"/>
      <c r="AS1239" s="48"/>
      <c r="AT1239" s="88"/>
      <c r="AU1239" s="103"/>
      <c r="AV1239" s="52"/>
      <c r="AW1239" s="88"/>
      <c r="AX1239" s="52"/>
      <c r="AY1239" s="2391"/>
    </row>
    <row r="1240" spans="1:51" s="55" customFormat="1" ht="15.95" customHeight="1" x14ac:dyDescent="0.25">
      <c r="A1240" s="182">
        <v>183</v>
      </c>
      <c r="B1240" s="170" t="s">
        <v>55</v>
      </c>
      <c r="C1240" s="989" t="s">
        <v>59</v>
      </c>
      <c r="D1240" s="166" t="s">
        <v>2192</v>
      </c>
      <c r="E1240" s="198" t="s">
        <v>2193</v>
      </c>
      <c r="F1240" s="198" t="s">
        <v>2194</v>
      </c>
      <c r="G1240" s="166"/>
      <c r="H1240" s="166" t="s">
        <v>219</v>
      </c>
      <c r="I1240" s="166" t="s">
        <v>220</v>
      </c>
      <c r="J1240" s="166" t="s">
        <v>221</v>
      </c>
      <c r="K1240" s="198" t="s">
        <v>222</v>
      </c>
      <c r="L1240" s="198" t="s">
        <v>221</v>
      </c>
      <c r="M1240" s="198" t="s">
        <v>879</v>
      </c>
      <c r="N1240" s="199">
        <v>4</v>
      </c>
      <c r="O1240" s="199">
        <v>3</v>
      </c>
      <c r="P1240" s="199">
        <v>12</v>
      </c>
      <c r="Q1240" s="1012">
        <v>4</v>
      </c>
      <c r="R1240" s="184"/>
      <c r="S1240" s="223">
        <v>2</v>
      </c>
      <c r="T1240" s="183"/>
      <c r="U1240" s="223">
        <v>1</v>
      </c>
      <c r="V1240" s="183"/>
      <c r="W1240" s="183"/>
      <c r="X1240" s="183"/>
      <c r="Y1240" s="166" t="s">
        <v>62</v>
      </c>
      <c r="Z1240" s="170" t="s">
        <v>224</v>
      </c>
      <c r="AA1240" s="197" t="s">
        <v>225</v>
      </c>
      <c r="AB1240" s="166" t="s">
        <v>1789</v>
      </c>
      <c r="AC1240" s="166" t="s">
        <v>1790</v>
      </c>
      <c r="AD1240" s="673" t="s">
        <v>1791</v>
      </c>
      <c r="AE1240" s="198" t="s">
        <v>2162</v>
      </c>
      <c r="AF1240" s="198" t="s">
        <v>286</v>
      </c>
      <c r="AG1240" s="165" t="s">
        <v>230</v>
      </c>
      <c r="AH1240" s="203" t="s">
        <v>59</v>
      </c>
      <c r="AI1240" s="167">
        <v>0.114</v>
      </c>
      <c r="AJ1240" s="221">
        <v>3006</v>
      </c>
      <c r="AK1240" s="167">
        <v>0.71649863013698623</v>
      </c>
      <c r="AL1240" s="167">
        <v>0.22236164383561646</v>
      </c>
      <c r="AM1240" s="187">
        <f>AK1240+AL1240</f>
        <v>0.93886027397260263</v>
      </c>
      <c r="AN1240" s="167">
        <f>SUM(AK1240:AK1248)</f>
        <v>5.6788635616438361</v>
      </c>
      <c r="AO1240" s="167">
        <f>SUM(AL1240:AL1248)</f>
        <v>1.7057786301369864</v>
      </c>
      <c r="AP1240" s="167">
        <f>SUM(AM1240:AM1248)</f>
        <v>7.3846421917808218</v>
      </c>
      <c r="AQ1240" s="167">
        <f>AP1240*30</f>
        <v>221.53926575342464</v>
      </c>
      <c r="AR1240" s="193" t="s">
        <v>231</v>
      </c>
      <c r="AS1240" s="194" t="s">
        <v>431</v>
      </c>
      <c r="AT1240" s="166" t="s">
        <v>232</v>
      </c>
      <c r="AU1240" s="198" t="s">
        <v>59</v>
      </c>
      <c r="AV1240" s="679" t="s">
        <v>2195</v>
      </c>
      <c r="AW1240" s="166" t="s">
        <v>234</v>
      </c>
      <c r="AX1240" s="46"/>
      <c r="AY1240" s="2391"/>
    </row>
    <row r="1241" spans="1:51" s="8" customFormat="1" ht="15.95" customHeight="1" x14ac:dyDescent="0.25">
      <c r="A1241" s="112"/>
      <c r="B1241" s="113"/>
      <c r="C1241" s="992"/>
      <c r="D1241" s="113"/>
      <c r="E1241" s="130"/>
      <c r="F1241" s="130"/>
      <c r="G1241" s="113"/>
      <c r="H1241" s="130"/>
      <c r="I1241" s="113"/>
      <c r="J1241" s="130"/>
      <c r="K1241" s="130"/>
      <c r="L1241" s="130"/>
      <c r="M1241" s="130"/>
      <c r="N1241" s="329"/>
      <c r="O1241" s="329"/>
      <c r="P1241" s="329"/>
      <c r="Q1241" s="1071"/>
      <c r="R1241" s="114"/>
      <c r="S1241" s="131"/>
      <c r="T1241" s="114"/>
      <c r="U1241" s="131"/>
      <c r="V1241" s="114"/>
      <c r="W1241" s="114"/>
      <c r="X1241" s="114"/>
      <c r="Y1241" s="113" t="s">
        <v>230</v>
      </c>
      <c r="Z1241" s="113" t="s">
        <v>230</v>
      </c>
      <c r="AA1241" s="132" t="s">
        <v>230</v>
      </c>
      <c r="AB1241" s="113" t="s">
        <v>230</v>
      </c>
      <c r="AC1241" s="113" t="s">
        <v>230</v>
      </c>
      <c r="AD1241" s="113" t="s">
        <v>230</v>
      </c>
      <c r="AE1241" s="130" t="s">
        <v>2162</v>
      </c>
      <c r="AF1241" s="130" t="s">
        <v>347</v>
      </c>
      <c r="AG1241" s="115" t="s">
        <v>230</v>
      </c>
      <c r="AH1241" s="132" t="s">
        <v>59</v>
      </c>
      <c r="AI1241" s="116">
        <v>0.114</v>
      </c>
      <c r="AJ1241" s="137">
        <v>2596.5</v>
      </c>
      <c r="AK1241" s="116">
        <v>0.61889178082191776</v>
      </c>
      <c r="AL1241" s="116">
        <v>0.19206986301369861</v>
      </c>
      <c r="AM1241" s="119">
        <v>0.81096164383561642</v>
      </c>
      <c r="AN1241" s="116"/>
      <c r="AO1241" s="116"/>
      <c r="AP1241" s="116"/>
      <c r="AQ1241" s="367"/>
      <c r="AR1241" s="42"/>
      <c r="AS1241" s="43"/>
      <c r="AT1241" s="113"/>
      <c r="AU1241" s="130"/>
      <c r="AV1241" s="44"/>
      <c r="AW1241" s="113"/>
      <c r="AX1241" s="44"/>
      <c r="AY1241" s="2391"/>
    </row>
    <row r="1242" spans="1:51" s="8" customFormat="1" ht="15.95" customHeight="1" x14ac:dyDescent="0.25">
      <c r="A1242" s="36"/>
      <c r="B1242" s="1029"/>
      <c r="C1242" s="990"/>
      <c r="D1242" s="1029"/>
      <c r="E1242" s="5"/>
      <c r="F1242" s="5"/>
      <c r="G1242" s="1029"/>
      <c r="H1242" s="5"/>
      <c r="I1242" s="1029"/>
      <c r="J1242" s="5"/>
      <c r="K1242" s="5"/>
      <c r="L1242" s="5"/>
      <c r="M1242" s="5"/>
      <c r="N1242" s="328"/>
      <c r="O1242" s="328"/>
      <c r="P1242" s="328"/>
      <c r="Q1242" s="1056"/>
      <c r="R1242" s="448"/>
      <c r="S1242" s="61"/>
      <c r="T1242" s="448"/>
      <c r="U1242" s="61"/>
      <c r="V1242" s="448"/>
      <c r="W1242" s="448"/>
      <c r="X1242" s="448"/>
      <c r="Y1242" s="1029" t="s">
        <v>230</v>
      </c>
      <c r="Z1242" s="1029" t="s">
        <v>230</v>
      </c>
      <c r="AA1242" s="1" t="s">
        <v>230</v>
      </c>
      <c r="AB1242" s="1029" t="s">
        <v>230</v>
      </c>
      <c r="AC1242" s="1029" t="s">
        <v>230</v>
      </c>
      <c r="AD1242" s="1029" t="s">
        <v>230</v>
      </c>
      <c r="AE1242" s="5" t="s">
        <v>2162</v>
      </c>
      <c r="AF1242" s="5" t="s">
        <v>349</v>
      </c>
      <c r="AG1242" s="39" t="s">
        <v>230</v>
      </c>
      <c r="AH1242" s="1" t="s">
        <v>59</v>
      </c>
      <c r="AI1242" s="40">
        <v>0.114</v>
      </c>
      <c r="AJ1242" s="57">
        <v>3927.7</v>
      </c>
      <c r="AK1242" s="40">
        <v>0.93619150684931496</v>
      </c>
      <c r="AL1242" s="40">
        <v>0.29054219178082191</v>
      </c>
      <c r="AM1242" s="41">
        <v>1.2267336986301369</v>
      </c>
      <c r="AN1242" s="40"/>
      <c r="AO1242" s="40"/>
      <c r="AP1242" s="40"/>
      <c r="AQ1242" s="1644"/>
      <c r="AR1242" s="1034"/>
      <c r="AS1242" s="45"/>
      <c r="AT1242" s="1029"/>
      <c r="AU1242" s="5"/>
      <c r="AV1242" s="46"/>
      <c r="AW1242" s="1029"/>
      <c r="AX1242" s="46"/>
      <c r="AY1242" s="2391"/>
    </row>
    <row r="1243" spans="1:51" s="8" customFormat="1" ht="15.95" customHeight="1" x14ac:dyDescent="0.25">
      <c r="A1243" s="36"/>
      <c r="B1243" s="1029"/>
      <c r="C1243" s="990"/>
      <c r="D1243" s="1029"/>
      <c r="E1243" s="5"/>
      <c r="F1243" s="5"/>
      <c r="G1243" s="1029"/>
      <c r="H1243" s="5"/>
      <c r="I1243" s="1029"/>
      <c r="J1243" s="5"/>
      <c r="K1243" s="5"/>
      <c r="L1243" s="5"/>
      <c r="M1243" s="5"/>
      <c r="N1243" s="328"/>
      <c r="O1243" s="328"/>
      <c r="P1243" s="328"/>
      <c r="Q1243" s="1056"/>
      <c r="R1243" s="448"/>
      <c r="S1243" s="61"/>
      <c r="T1243" s="448"/>
      <c r="U1243" s="61"/>
      <c r="V1243" s="448"/>
      <c r="W1243" s="448"/>
      <c r="X1243" s="448"/>
      <c r="Y1243" s="1029" t="s">
        <v>230</v>
      </c>
      <c r="Z1243" s="1029" t="s">
        <v>230</v>
      </c>
      <c r="AA1243" s="1" t="s">
        <v>230</v>
      </c>
      <c r="AB1243" s="1029" t="s">
        <v>230</v>
      </c>
      <c r="AC1243" s="1029" t="s">
        <v>230</v>
      </c>
      <c r="AD1243" s="1029" t="s">
        <v>230</v>
      </c>
      <c r="AE1243" s="5" t="s">
        <v>2162</v>
      </c>
      <c r="AF1243" s="5" t="s">
        <v>351</v>
      </c>
      <c r="AG1243" s="39" t="s">
        <v>230</v>
      </c>
      <c r="AH1243" s="1" t="s">
        <v>59</v>
      </c>
      <c r="AI1243" s="40">
        <v>0.114</v>
      </c>
      <c r="AJ1243" s="57">
        <v>2400.1</v>
      </c>
      <c r="AK1243" s="40">
        <v>0.57207863013698623</v>
      </c>
      <c r="AL1243" s="40">
        <v>0.17754164383561644</v>
      </c>
      <c r="AM1243" s="41">
        <v>0.74962027397260267</v>
      </c>
      <c r="AN1243" s="40"/>
      <c r="AO1243" s="40"/>
      <c r="AP1243" s="40"/>
      <c r="AQ1243" s="1644"/>
      <c r="AR1243" s="1034"/>
      <c r="AS1243" s="45"/>
      <c r="AT1243" s="1029"/>
      <c r="AU1243" s="5"/>
      <c r="AV1243" s="46"/>
      <c r="AW1243" s="1029"/>
      <c r="AX1243" s="46"/>
      <c r="AY1243" s="2391"/>
    </row>
    <row r="1244" spans="1:51" s="8" customFormat="1" ht="15.95" customHeight="1" x14ac:dyDescent="0.25">
      <c r="A1244" s="36"/>
      <c r="B1244" s="1029"/>
      <c r="C1244" s="990"/>
      <c r="D1244" s="1029"/>
      <c r="E1244" s="5"/>
      <c r="F1244" s="5"/>
      <c r="G1244" s="1029"/>
      <c r="H1244" s="5"/>
      <c r="I1244" s="1029"/>
      <c r="J1244" s="5"/>
      <c r="K1244" s="5"/>
      <c r="L1244" s="5"/>
      <c r="M1244" s="5"/>
      <c r="N1244" s="328"/>
      <c r="O1244" s="328"/>
      <c r="P1244" s="328"/>
      <c r="Q1244" s="1056"/>
      <c r="R1244" s="448"/>
      <c r="S1244" s="61"/>
      <c r="T1244" s="448"/>
      <c r="U1244" s="61"/>
      <c r="V1244" s="448"/>
      <c r="W1244" s="448"/>
      <c r="X1244" s="448"/>
      <c r="Y1244" s="1029" t="s">
        <v>230</v>
      </c>
      <c r="Z1244" s="1029" t="s">
        <v>230</v>
      </c>
      <c r="AA1244" s="1" t="s">
        <v>230</v>
      </c>
      <c r="AB1244" s="1029" t="s">
        <v>230</v>
      </c>
      <c r="AC1244" s="1029" t="s">
        <v>230</v>
      </c>
      <c r="AD1244" s="1029" t="s">
        <v>230</v>
      </c>
      <c r="AE1244" s="5" t="s">
        <v>2162</v>
      </c>
      <c r="AF1244" s="5" t="s">
        <v>353</v>
      </c>
      <c r="AG1244" s="39" t="s">
        <v>230</v>
      </c>
      <c r="AH1244" s="1" t="s">
        <v>59</v>
      </c>
      <c r="AI1244" s="40">
        <v>0.114</v>
      </c>
      <c r="AJ1244" s="57">
        <v>3196.4</v>
      </c>
      <c r="AK1244" s="40">
        <v>0.76188164383561641</v>
      </c>
      <c r="AL1244" s="40">
        <v>0.23644602739726028</v>
      </c>
      <c r="AM1244" s="41">
        <v>0.99832767123287669</v>
      </c>
      <c r="AN1244" s="40"/>
      <c r="AO1244" s="40"/>
      <c r="AP1244" s="40"/>
      <c r="AQ1244" s="1644"/>
      <c r="AR1244" s="1034"/>
      <c r="AS1244" s="45"/>
      <c r="AT1244" s="1029"/>
      <c r="AU1244" s="5"/>
      <c r="AV1244" s="46"/>
      <c r="AW1244" s="1029"/>
      <c r="AX1244" s="46"/>
      <c r="AY1244" s="2391"/>
    </row>
    <row r="1245" spans="1:51" s="8" customFormat="1" ht="15.95" customHeight="1" x14ac:dyDescent="0.25">
      <c r="A1245" s="36"/>
      <c r="B1245" s="1029"/>
      <c r="C1245" s="990"/>
      <c r="D1245" s="1029"/>
      <c r="E1245" s="5"/>
      <c r="F1245" s="5"/>
      <c r="G1245" s="1029"/>
      <c r="H1245" s="5"/>
      <c r="I1245" s="1029"/>
      <c r="J1245" s="5"/>
      <c r="K1245" s="5"/>
      <c r="L1245" s="5"/>
      <c r="M1245" s="5"/>
      <c r="N1245" s="328"/>
      <c r="O1245" s="328"/>
      <c r="P1245" s="328"/>
      <c r="Q1245" s="1056"/>
      <c r="R1245" s="448"/>
      <c r="S1245" s="61"/>
      <c r="T1245" s="448"/>
      <c r="U1245" s="61"/>
      <c r="V1245" s="448"/>
      <c r="W1245" s="448"/>
      <c r="X1245" s="448"/>
      <c r="Y1245" s="1029" t="s">
        <v>230</v>
      </c>
      <c r="Z1245" s="1029" t="s">
        <v>230</v>
      </c>
      <c r="AA1245" s="1" t="s">
        <v>230</v>
      </c>
      <c r="AB1245" s="1029" t="s">
        <v>230</v>
      </c>
      <c r="AC1245" s="1029" t="s">
        <v>230</v>
      </c>
      <c r="AD1245" s="1029" t="s">
        <v>230</v>
      </c>
      <c r="AE1245" s="5" t="s">
        <v>2162</v>
      </c>
      <c r="AF1245" s="5" t="s">
        <v>488</v>
      </c>
      <c r="AG1245" s="39" t="s">
        <v>230</v>
      </c>
      <c r="AH1245" s="1" t="s">
        <v>59</v>
      </c>
      <c r="AI1245" s="40">
        <v>0.114</v>
      </c>
      <c r="AJ1245" s="57">
        <v>2616.4</v>
      </c>
      <c r="AK1245" s="40">
        <v>0.62363506849315065</v>
      </c>
      <c r="AL1245" s="40">
        <v>0.19354191780821919</v>
      </c>
      <c r="AM1245" s="41">
        <v>0.81717698630136981</v>
      </c>
      <c r="AN1245" s="40"/>
      <c r="AO1245" s="40"/>
      <c r="AP1245" s="40"/>
      <c r="AQ1245" s="1644"/>
      <c r="AR1245" s="1034"/>
      <c r="AS1245" s="45"/>
      <c r="AT1245" s="1029"/>
      <c r="AU1245" s="5"/>
      <c r="AV1245" s="46"/>
      <c r="AW1245" s="1029"/>
      <c r="AX1245" s="46"/>
      <c r="AY1245" s="2391"/>
    </row>
    <row r="1246" spans="1:51" s="8" customFormat="1" ht="15.95" customHeight="1" x14ac:dyDescent="0.25">
      <c r="A1246" s="36"/>
      <c r="B1246" s="1029"/>
      <c r="C1246" s="990"/>
      <c r="D1246" s="1029"/>
      <c r="E1246" s="5"/>
      <c r="F1246" s="5"/>
      <c r="G1246" s="1029"/>
      <c r="H1246" s="5"/>
      <c r="I1246" s="1029"/>
      <c r="J1246" s="5"/>
      <c r="K1246" s="5"/>
      <c r="L1246" s="5"/>
      <c r="M1246" s="5"/>
      <c r="N1246" s="328"/>
      <c r="O1246" s="328"/>
      <c r="P1246" s="328"/>
      <c r="Q1246" s="1056"/>
      <c r="R1246" s="448"/>
      <c r="S1246" s="61"/>
      <c r="T1246" s="448"/>
      <c r="U1246" s="61"/>
      <c r="V1246" s="448"/>
      <c r="W1246" s="448"/>
      <c r="X1246" s="448"/>
      <c r="Y1246" s="1029" t="s">
        <v>230</v>
      </c>
      <c r="Z1246" s="1029" t="s">
        <v>230</v>
      </c>
      <c r="AA1246" s="1" t="s">
        <v>230</v>
      </c>
      <c r="AB1246" s="1029" t="s">
        <v>230</v>
      </c>
      <c r="AC1246" s="1029" t="s">
        <v>230</v>
      </c>
      <c r="AD1246" s="1029" t="s">
        <v>230</v>
      </c>
      <c r="AE1246" s="5" t="s">
        <v>2162</v>
      </c>
      <c r="AF1246" s="5" t="s">
        <v>235</v>
      </c>
      <c r="AG1246" s="39" t="s">
        <v>230</v>
      </c>
      <c r="AH1246" s="1" t="s">
        <v>59</v>
      </c>
      <c r="AI1246" s="40">
        <v>0.114</v>
      </c>
      <c r="AJ1246" s="57">
        <v>2570.5</v>
      </c>
      <c r="AK1246" s="40">
        <v>0.61269452054794515</v>
      </c>
      <c r="AL1246" s="40">
        <v>0.19014657534246573</v>
      </c>
      <c r="AM1246" s="41">
        <v>0.80284109589041086</v>
      </c>
      <c r="AN1246" s="40"/>
      <c r="AO1246" s="40"/>
      <c r="AP1246" s="40"/>
      <c r="AQ1246" s="1644"/>
      <c r="AR1246" s="1034"/>
      <c r="AS1246" s="45"/>
      <c r="AT1246" s="1029"/>
      <c r="AU1246" s="5"/>
      <c r="AV1246" s="46"/>
      <c r="AW1246" s="1029"/>
      <c r="AX1246" s="46"/>
      <c r="AY1246" s="2391"/>
    </row>
    <row r="1247" spans="1:51" s="8" customFormat="1" ht="15.95" customHeight="1" x14ac:dyDescent="0.25">
      <c r="A1247" s="36"/>
      <c r="B1247" s="1029"/>
      <c r="C1247" s="990"/>
      <c r="D1247" s="1029"/>
      <c r="E1247" s="5"/>
      <c r="F1247" s="5"/>
      <c r="G1247" s="1029"/>
      <c r="H1247" s="5"/>
      <c r="I1247" s="1029"/>
      <c r="J1247" s="5"/>
      <c r="K1247" s="5"/>
      <c r="L1247" s="5"/>
      <c r="M1247" s="5"/>
      <c r="N1247" s="328"/>
      <c r="O1247" s="328"/>
      <c r="P1247" s="328"/>
      <c r="Q1247" s="1056"/>
      <c r="R1247" s="448"/>
      <c r="S1247" s="61"/>
      <c r="T1247" s="448"/>
      <c r="U1247" s="61"/>
      <c r="V1247" s="448"/>
      <c r="W1247" s="448"/>
      <c r="X1247" s="448"/>
      <c r="Y1247" s="1029" t="s">
        <v>230</v>
      </c>
      <c r="Z1247" s="1029" t="s">
        <v>230</v>
      </c>
      <c r="AA1247" s="1" t="s">
        <v>230</v>
      </c>
      <c r="AB1247" s="1029" t="s">
        <v>230</v>
      </c>
      <c r="AC1247" s="88" t="s">
        <v>230</v>
      </c>
      <c r="AD1247" s="88" t="s">
        <v>230</v>
      </c>
      <c r="AE1247" s="5" t="s">
        <v>2162</v>
      </c>
      <c r="AF1247" s="5" t="s">
        <v>236</v>
      </c>
      <c r="AG1247" s="39" t="s">
        <v>230</v>
      </c>
      <c r="AH1247" s="1" t="s">
        <v>59</v>
      </c>
      <c r="AI1247" s="40">
        <v>0.114</v>
      </c>
      <c r="AJ1247" s="57">
        <v>2746</v>
      </c>
      <c r="AK1247" s="40">
        <v>0.65452602739726029</v>
      </c>
      <c r="AL1247" s="40">
        <v>0.20312876712328767</v>
      </c>
      <c r="AM1247" s="41">
        <v>0.85765479452054794</v>
      </c>
      <c r="AN1247" s="40"/>
      <c r="AO1247" s="40"/>
      <c r="AP1247" s="40"/>
      <c r="AQ1247" s="1644"/>
      <c r="AR1247" s="1034"/>
      <c r="AS1247" s="45"/>
      <c r="AT1247" s="1029"/>
      <c r="AU1247" s="5"/>
      <c r="AV1247" s="46"/>
      <c r="AW1247" s="1029"/>
      <c r="AX1247" s="46"/>
      <c r="AY1247" s="2391"/>
    </row>
    <row r="1248" spans="1:51" s="1099" customFormat="1" ht="15.95" customHeight="1" x14ac:dyDescent="0.25">
      <c r="A1248" s="781"/>
      <c r="B1248" s="782"/>
      <c r="C1248" s="1314"/>
      <c r="D1248" s="782"/>
      <c r="E1248" s="1015"/>
      <c r="F1248" s="1015"/>
      <c r="G1248" s="782"/>
      <c r="H1248" s="1015"/>
      <c r="I1248" s="782"/>
      <c r="J1248" s="1015"/>
      <c r="K1248" s="1015"/>
      <c r="L1248" s="1015"/>
      <c r="M1248" s="1015"/>
      <c r="N1248" s="1315"/>
      <c r="O1248" s="1315"/>
      <c r="P1248" s="1315"/>
      <c r="Q1248" s="1316"/>
      <c r="R1248" s="783"/>
      <c r="S1248" s="1195"/>
      <c r="T1248" s="783"/>
      <c r="U1248" s="1195"/>
      <c r="V1248" s="783"/>
      <c r="W1248" s="783"/>
      <c r="X1248" s="783"/>
      <c r="Y1248" s="782" t="s">
        <v>230</v>
      </c>
      <c r="Z1248" s="782" t="s">
        <v>230</v>
      </c>
      <c r="AA1248" s="784" t="s">
        <v>230</v>
      </c>
      <c r="AB1248" s="782" t="s">
        <v>230</v>
      </c>
      <c r="AC1248" s="2401" t="s">
        <v>25360</v>
      </c>
      <c r="AD1248" s="1383" t="s">
        <v>25361</v>
      </c>
      <c r="AE1248" s="1015" t="s">
        <v>2196</v>
      </c>
      <c r="AF1248" s="1015" t="s">
        <v>25363</v>
      </c>
      <c r="AG1248" s="2126" t="s">
        <v>22941</v>
      </c>
      <c r="AH1248" s="782" t="s">
        <v>20647</v>
      </c>
      <c r="AI1248" s="2122">
        <v>0.37</v>
      </c>
      <c r="AJ1248" s="785">
        <v>180</v>
      </c>
      <c r="AK1248" s="430">
        <f>AJ1248*AI1248/365</f>
        <v>0.18246575342465751</v>
      </c>
      <c r="AL1248" s="430">
        <v>0</v>
      </c>
      <c r="AM1248" s="1111">
        <f>SUBTOTAL(9,AK1248:AL1248)</f>
        <v>0.18246575342465751</v>
      </c>
      <c r="AN1248" s="430"/>
      <c r="AO1248" s="430"/>
      <c r="AP1248" s="430"/>
      <c r="AQ1248" s="830"/>
      <c r="AR1248" s="484"/>
      <c r="AS1248" s="786"/>
      <c r="AT1248" s="782"/>
      <c r="AU1248" s="1015"/>
      <c r="AV1248" s="787"/>
      <c r="AW1248" s="782"/>
      <c r="AX1248" s="2459" t="s">
        <v>25364</v>
      </c>
      <c r="AY1248" s="2401"/>
    </row>
    <row r="1249" spans="1:51" s="55" customFormat="1" ht="15.95" customHeight="1" x14ac:dyDescent="0.25">
      <c r="A1249" s="182">
        <v>184</v>
      </c>
      <c r="B1249" s="170" t="s">
        <v>55</v>
      </c>
      <c r="C1249" s="989" t="s">
        <v>59</v>
      </c>
      <c r="D1249" s="166" t="s">
        <v>22</v>
      </c>
      <c r="E1249" s="198" t="s">
        <v>2197</v>
      </c>
      <c r="F1249" s="198" t="s">
        <v>2198</v>
      </c>
      <c r="G1249" s="166"/>
      <c r="H1249" s="166" t="s">
        <v>219</v>
      </c>
      <c r="I1249" s="166" t="s">
        <v>220</v>
      </c>
      <c r="J1249" s="166" t="s">
        <v>221</v>
      </c>
      <c r="K1249" s="198" t="s">
        <v>222</v>
      </c>
      <c r="L1249" s="198" t="s">
        <v>221</v>
      </c>
      <c r="M1249" s="198" t="s">
        <v>879</v>
      </c>
      <c r="N1249" s="199">
        <v>6</v>
      </c>
      <c r="O1249" s="199">
        <v>1.8</v>
      </c>
      <c r="P1249" s="199">
        <v>10.8</v>
      </c>
      <c r="Q1249" s="1012">
        <v>4</v>
      </c>
      <c r="R1249" s="184"/>
      <c r="S1249" s="223">
        <v>1</v>
      </c>
      <c r="T1249" s="183"/>
      <c r="U1249" s="223">
        <v>0</v>
      </c>
      <c r="V1249" s="183"/>
      <c r="W1249" s="183"/>
      <c r="X1249" s="183"/>
      <c r="Y1249" s="166" t="s">
        <v>62</v>
      </c>
      <c r="Z1249" s="170" t="s">
        <v>224</v>
      </c>
      <c r="AA1249" s="197" t="s">
        <v>225</v>
      </c>
      <c r="AB1249" s="166" t="s">
        <v>1789</v>
      </c>
      <c r="AC1249" s="206" t="s">
        <v>1790</v>
      </c>
      <c r="AD1249" s="2328" t="s">
        <v>1791</v>
      </c>
      <c r="AE1249" s="198" t="s">
        <v>2162</v>
      </c>
      <c r="AF1249" s="198" t="s">
        <v>350</v>
      </c>
      <c r="AG1249" s="165" t="s">
        <v>230</v>
      </c>
      <c r="AH1249" s="203" t="s">
        <v>59</v>
      </c>
      <c r="AI1249" s="167">
        <v>0.114</v>
      </c>
      <c r="AJ1249" s="221">
        <v>2703.1</v>
      </c>
      <c r="AK1249" s="167">
        <v>0.64430054794520542</v>
      </c>
      <c r="AL1249" s="167">
        <v>0.19995534246575342</v>
      </c>
      <c r="AM1249" s="187">
        <f>AK1249+AL1249</f>
        <v>0.84425589041095883</v>
      </c>
      <c r="AN1249" s="167">
        <f>SUM(AK1249:AK1255)</f>
        <v>4.9551400000000001</v>
      </c>
      <c r="AO1249" s="167">
        <f>SUM(AL1249:AL1255)</f>
        <v>0.96462493150684925</v>
      </c>
      <c r="AP1249" s="167">
        <f>SUM(AM1249:AM1255)</f>
        <v>5.9197649315068492</v>
      </c>
      <c r="AQ1249" s="167">
        <f>AP1249*30</f>
        <v>177.59294794520548</v>
      </c>
      <c r="AR1249" s="193" t="s">
        <v>231</v>
      </c>
      <c r="AS1249" s="166" t="s">
        <v>431</v>
      </c>
      <c r="AT1249" s="166" t="s">
        <v>232</v>
      </c>
      <c r="AU1249" s="198" t="s">
        <v>59</v>
      </c>
      <c r="AV1249" s="679" t="s">
        <v>2199</v>
      </c>
      <c r="AW1249" s="166" t="s">
        <v>234</v>
      </c>
      <c r="AX1249" s="46"/>
      <c r="AY1249" s="2391"/>
    </row>
    <row r="1250" spans="1:51" s="8" customFormat="1" ht="15.95" customHeight="1" x14ac:dyDescent="0.25">
      <c r="A1250" s="112"/>
      <c r="B1250" s="113"/>
      <c r="C1250" s="992"/>
      <c r="D1250" s="113"/>
      <c r="E1250" s="130"/>
      <c r="F1250" s="130"/>
      <c r="G1250" s="113"/>
      <c r="H1250" s="130"/>
      <c r="I1250" s="113"/>
      <c r="J1250" s="130"/>
      <c r="K1250" s="130"/>
      <c r="L1250" s="130"/>
      <c r="M1250" s="130"/>
      <c r="N1250" s="329"/>
      <c r="O1250" s="329"/>
      <c r="P1250" s="329"/>
      <c r="Q1250" s="1071"/>
      <c r="R1250" s="114"/>
      <c r="S1250" s="131"/>
      <c r="T1250" s="114"/>
      <c r="U1250" s="131"/>
      <c r="V1250" s="114"/>
      <c r="W1250" s="114"/>
      <c r="X1250" s="114"/>
      <c r="Y1250" s="113" t="s">
        <v>230</v>
      </c>
      <c r="Z1250" s="113" t="s">
        <v>230</v>
      </c>
      <c r="AA1250" s="132" t="s">
        <v>230</v>
      </c>
      <c r="AB1250" s="113" t="s">
        <v>230</v>
      </c>
      <c r="AC1250" s="113" t="s">
        <v>230</v>
      </c>
      <c r="AD1250" s="113" t="s">
        <v>230</v>
      </c>
      <c r="AE1250" s="130" t="s">
        <v>2162</v>
      </c>
      <c r="AF1250" s="130" t="s">
        <v>265</v>
      </c>
      <c r="AG1250" s="115" t="s">
        <v>230</v>
      </c>
      <c r="AH1250" s="132" t="s">
        <v>59</v>
      </c>
      <c r="AI1250" s="116">
        <v>0.114</v>
      </c>
      <c r="AJ1250" s="137">
        <v>5841.5</v>
      </c>
      <c r="AK1250" s="116">
        <v>1.3923575342465753</v>
      </c>
      <c r="AL1250" s="116">
        <v>0.43211095890410955</v>
      </c>
      <c r="AM1250" s="119">
        <v>1.8244684931506847</v>
      </c>
      <c r="AN1250" s="116"/>
      <c r="AO1250" s="116"/>
      <c r="AP1250" s="116"/>
      <c r="AQ1250" s="367"/>
      <c r="AR1250" s="42"/>
      <c r="AS1250" s="43"/>
      <c r="AT1250" s="113"/>
      <c r="AU1250" s="130"/>
      <c r="AV1250" s="44"/>
      <c r="AW1250" s="113"/>
      <c r="AX1250" s="44"/>
      <c r="AY1250" s="2391"/>
    </row>
    <row r="1251" spans="1:51" s="8" customFormat="1" ht="15.95" customHeight="1" x14ac:dyDescent="0.25">
      <c r="A1251" s="36"/>
      <c r="B1251" s="1029"/>
      <c r="C1251" s="990"/>
      <c r="D1251" s="1029"/>
      <c r="E1251" s="5"/>
      <c r="F1251" s="5"/>
      <c r="G1251" s="1029"/>
      <c r="H1251" s="5"/>
      <c r="I1251" s="1029"/>
      <c r="J1251" s="5"/>
      <c r="K1251" s="5"/>
      <c r="L1251" s="5"/>
      <c r="M1251" s="5"/>
      <c r="N1251" s="328"/>
      <c r="O1251" s="328"/>
      <c r="P1251" s="328"/>
      <c r="Q1251" s="1056"/>
      <c r="R1251" s="448"/>
      <c r="S1251" s="61"/>
      <c r="T1251" s="448"/>
      <c r="U1251" s="61"/>
      <c r="V1251" s="448"/>
      <c r="W1251" s="448"/>
      <c r="X1251" s="448"/>
      <c r="Y1251" s="1029" t="s">
        <v>230</v>
      </c>
      <c r="Z1251" s="1029" t="s">
        <v>230</v>
      </c>
      <c r="AA1251" s="1" t="s">
        <v>230</v>
      </c>
      <c r="AB1251" s="1029" t="s">
        <v>230</v>
      </c>
      <c r="AC1251" s="1029" t="s">
        <v>230</v>
      </c>
      <c r="AD1251" s="1029" t="s">
        <v>230</v>
      </c>
      <c r="AE1251" s="5" t="s">
        <v>2162</v>
      </c>
      <c r="AF1251" s="5" t="s">
        <v>237</v>
      </c>
      <c r="AG1251" s="39" t="s">
        <v>230</v>
      </c>
      <c r="AH1251" s="1" t="s">
        <v>59</v>
      </c>
      <c r="AI1251" s="40">
        <v>0.114</v>
      </c>
      <c r="AJ1251" s="57">
        <v>4495.7</v>
      </c>
      <c r="AK1251" s="40">
        <v>1.071577808219178</v>
      </c>
      <c r="AL1251" s="40">
        <v>0.33255863013698628</v>
      </c>
      <c r="AM1251" s="41">
        <v>1.4041364383561643</v>
      </c>
      <c r="AN1251" s="40"/>
      <c r="AO1251" s="40"/>
      <c r="AP1251" s="40"/>
      <c r="AQ1251" s="1644"/>
      <c r="AR1251" s="1034"/>
      <c r="AS1251" s="45"/>
      <c r="AT1251" s="1029"/>
      <c r="AU1251" s="5"/>
      <c r="AV1251" s="46"/>
      <c r="AW1251" s="1029"/>
      <c r="AX1251" s="46"/>
      <c r="AY1251" s="2391"/>
    </row>
    <row r="1252" spans="1:51" s="8" customFormat="1" ht="15.95" customHeight="1" x14ac:dyDescent="0.25">
      <c r="A1252" s="36"/>
      <c r="B1252" s="1029"/>
      <c r="C1252" s="990"/>
      <c r="D1252" s="1029"/>
      <c r="E1252" s="5"/>
      <c r="F1252" s="5"/>
      <c r="G1252" s="1029"/>
      <c r="H1252" s="5"/>
      <c r="I1252" s="1029"/>
      <c r="J1252" s="5"/>
      <c r="K1252" s="5"/>
      <c r="L1252" s="5"/>
      <c r="M1252" s="5"/>
      <c r="N1252" s="328"/>
      <c r="O1252" s="328"/>
      <c r="P1252" s="328"/>
      <c r="Q1252" s="1056"/>
      <c r="R1252" s="448"/>
      <c r="S1252" s="61"/>
      <c r="T1252" s="448"/>
      <c r="U1252" s="61"/>
      <c r="V1252" s="448"/>
      <c r="W1252" s="448"/>
      <c r="X1252" s="448"/>
      <c r="Y1252" s="1029" t="s">
        <v>230</v>
      </c>
      <c r="Z1252" s="1029" t="s">
        <v>230</v>
      </c>
      <c r="AA1252" s="1" t="s">
        <v>230</v>
      </c>
      <c r="AB1252" s="1029" t="s">
        <v>230</v>
      </c>
      <c r="AC1252" s="1029" t="s">
        <v>230</v>
      </c>
      <c r="AD1252" s="1029" t="s">
        <v>230</v>
      </c>
      <c r="AE1252" s="5" t="s">
        <v>2200</v>
      </c>
      <c r="AF1252" s="5" t="s">
        <v>23209</v>
      </c>
      <c r="AG1252" s="39" t="s">
        <v>23208</v>
      </c>
      <c r="AH1252" s="1" t="s">
        <v>23197</v>
      </c>
      <c r="AI1252" s="61">
        <v>0.76</v>
      </c>
      <c r="AJ1252" s="1640">
        <v>80</v>
      </c>
      <c r="AK1252" s="40">
        <f>AJ1252*AI1252/365</f>
        <v>0.16657534246575342</v>
      </c>
      <c r="AL1252" s="40">
        <v>0</v>
      </c>
      <c r="AM1252" s="41">
        <f>SUBTOTAL(9,AK1252:AL1252)</f>
        <v>0.16657534246575342</v>
      </c>
      <c r="AN1252" s="40"/>
      <c r="AO1252" s="40"/>
      <c r="AP1252" s="40"/>
      <c r="AQ1252" s="1644"/>
      <c r="AR1252" s="1034"/>
      <c r="AS1252" s="45"/>
      <c r="AT1252" s="1029"/>
      <c r="AU1252" s="5"/>
      <c r="AV1252" s="46"/>
      <c r="AW1252" s="1029"/>
      <c r="AX1252" s="46"/>
      <c r="AY1252" s="2391"/>
    </row>
    <row r="1253" spans="1:51" s="8" customFormat="1" ht="15.95" customHeight="1" x14ac:dyDescent="0.25">
      <c r="A1253" s="36"/>
      <c r="B1253" s="1029"/>
      <c r="C1253" s="990"/>
      <c r="D1253" s="1029"/>
      <c r="E1253" s="5"/>
      <c r="F1253" s="5"/>
      <c r="G1253" s="1029"/>
      <c r="H1253" s="5"/>
      <c r="I1253" s="1029"/>
      <c r="J1253" s="5"/>
      <c r="K1253" s="5"/>
      <c r="L1253" s="5"/>
      <c r="M1253" s="5"/>
      <c r="N1253" s="328"/>
      <c r="O1253" s="328"/>
      <c r="P1253" s="328"/>
      <c r="Q1253" s="1056"/>
      <c r="R1253" s="448"/>
      <c r="S1253" s="61"/>
      <c r="T1253" s="448"/>
      <c r="U1253" s="61"/>
      <c r="V1253" s="448"/>
      <c r="W1253" s="448"/>
      <c r="X1253" s="448"/>
      <c r="Y1253" s="1029" t="s">
        <v>230</v>
      </c>
      <c r="Z1253" s="1029" t="s">
        <v>230</v>
      </c>
      <c r="AA1253" s="1" t="s">
        <v>230</v>
      </c>
      <c r="AB1253" s="1029" t="s">
        <v>230</v>
      </c>
      <c r="AC1253" s="1029" t="s">
        <v>230</v>
      </c>
      <c r="AD1253" s="1029" t="s">
        <v>230</v>
      </c>
      <c r="AE1253" s="5" t="s">
        <v>2201</v>
      </c>
      <c r="AF1253" s="5" t="s">
        <v>2202</v>
      </c>
      <c r="AG1253" s="39">
        <v>400700253255</v>
      </c>
      <c r="AH1253" s="1" t="s">
        <v>2203</v>
      </c>
      <c r="AI1253" s="61">
        <v>1.1399999999999999</v>
      </c>
      <c r="AJ1253" s="1036">
        <v>100</v>
      </c>
      <c r="AK1253" s="40">
        <f>AJ1253*AI1253/365</f>
        <v>0.31232876712328761</v>
      </c>
      <c r="AL1253" s="40">
        <v>0</v>
      </c>
      <c r="AM1253" s="41">
        <f>SUBTOTAL(9,AK1253:AL1253)</f>
        <v>0.31232876712328761</v>
      </c>
      <c r="AN1253" s="40"/>
      <c r="AO1253" s="40"/>
      <c r="AP1253" s="40"/>
      <c r="AQ1253" s="1644"/>
      <c r="AR1253" s="1034"/>
      <c r="AS1253" s="45"/>
      <c r="AT1253" s="1029"/>
      <c r="AU1253" s="5"/>
      <c r="AV1253" s="46"/>
      <c r="AW1253" s="1029"/>
      <c r="AX1253" s="46"/>
      <c r="AY1253" s="2391"/>
    </row>
    <row r="1254" spans="1:51" s="8" customFormat="1" ht="15.95" customHeight="1" x14ac:dyDescent="0.25">
      <c r="A1254" s="93"/>
      <c r="B1254" s="88"/>
      <c r="C1254" s="993"/>
      <c r="D1254" s="88"/>
      <c r="E1254" s="103"/>
      <c r="F1254" s="103"/>
      <c r="G1254" s="88"/>
      <c r="H1254" s="103"/>
      <c r="I1254" s="88"/>
      <c r="J1254" s="103"/>
      <c r="K1254" s="103"/>
      <c r="L1254" s="103"/>
      <c r="M1254" s="103"/>
      <c r="N1254" s="330"/>
      <c r="O1254" s="330"/>
      <c r="P1254" s="330"/>
      <c r="Q1254" s="106"/>
      <c r="R1254" s="94"/>
      <c r="S1254" s="104"/>
      <c r="T1254" s="94"/>
      <c r="U1254" s="104"/>
      <c r="V1254" s="94"/>
      <c r="W1254" s="94"/>
      <c r="X1254" s="94"/>
      <c r="Y1254" s="88" t="s">
        <v>230</v>
      </c>
      <c r="Z1254" s="88" t="s">
        <v>230</v>
      </c>
      <c r="AA1254" s="90" t="s">
        <v>230</v>
      </c>
      <c r="AB1254" s="88" t="s">
        <v>230</v>
      </c>
      <c r="AC1254" s="88" t="s">
        <v>230</v>
      </c>
      <c r="AD1254" s="88" t="s">
        <v>230</v>
      </c>
      <c r="AE1254" s="103" t="s">
        <v>2200</v>
      </c>
      <c r="AF1254" s="103" t="s">
        <v>2204</v>
      </c>
      <c r="AG1254" s="95">
        <v>5030040237</v>
      </c>
      <c r="AH1254" s="90" t="s">
        <v>2191</v>
      </c>
      <c r="AI1254" s="104">
        <v>1.1399999999999999</v>
      </c>
      <c r="AJ1254" s="21">
        <v>150</v>
      </c>
      <c r="AK1254" s="40">
        <f>AJ1254*AI1254/365</f>
        <v>0.46849315068493141</v>
      </c>
      <c r="AL1254" s="98">
        <v>0</v>
      </c>
      <c r="AM1254" s="41">
        <f>SUBTOTAL(9,AK1254:AL1254)</f>
        <v>0.46849315068493141</v>
      </c>
      <c r="AN1254" s="98"/>
      <c r="AO1254" s="98"/>
      <c r="AP1254" s="98"/>
      <c r="AQ1254" s="368"/>
      <c r="AR1254" s="47"/>
      <c r="AS1254" s="48"/>
      <c r="AT1254" s="88"/>
      <c r="AU1254" s="103"/>
      <c r="AV1254" s="52"/>
      <c r="AW1254" s="88"/>
      <c r="AX1254" s="46"/>
      <c r="AY1254" s="2391"/>
    </row>
    <row r="1255" spans="1:51" s="1099" customFormat="1" ht="15.95" customHeight="1" x14ac:dyDescent="0.25">
      <c r="A1255" s="781"/>
      <c r="B1255" s="782"/>
      <c r="C1255" s="1314"/>
      <c r="D1255" s="782"/>
      <c r="E1255" s="1015"/>
      <c r="F1255" s="1015"/>
      <c r="G1255" s="782"/>
      <c r="H1255" s="1015"/>
      <c r="I1255" s="782"/>
      <c r="J1255" s="1015"/>
      <c r="K1255" s="1015"/>
      <c r="L1255" s="1015"/>
      <c r="M1255" s="1015"/>
      <c r="N1255" s="1315"/>
      <c r="O1255" s="1315"/>
      <c r="P1255" s="1315"/>
      <c r="Q1255" s="1316"/>
      <c r="R1255" s="783"/>
      <c r="S1255" s="1195"/>
      <c r="T1255" s="783"/>
      <c r="U1255" s="1195"/>
      <c r="V1255" s="783"/>
      <c r="W1255" s="783"/>
      <c r="X1255" s="783"/>
      <c r="Y1255" s="782" t="s">
        <v>230</v>
      </c>
      <c r="Z1255" s="782" t="s">
        <v>230</v>
      </c>
      <c r="AA1255" s="784" t="s">
        <v>230</v>
      </c>
      <c r="AB1255" s="782" t="s">
        <v>230</v>
      </c>
      <c r="AC1255" s="782" t="s">
        <v>22097</v>
      </c>
      <c r="AD1255" s="1317" t="s">
        <v>22098</v>
      </c>
      <c r="AE1255" s="1015" t="s">
        <v>2164</v>
      </c>
      <c r="AF1255" s="1015" t="s">
        <v>23210</v>
      </c>
      <c r="AG1255" s="1706" t="s">
        <v>22099</v>
      </c>
      <c r="AH1255" s="784" t="s">
        <v>23198</v>
      </c>
      <c r="AI1255" s="1195">
        <v>0.76</v>
      </c>
      <c r="AJ1255" s="1315">
        <v>432</v>
      </c>
      <c r="AK1255" s="430">
        <f>AJ1255*AI1255/365</f>
        <v>0.89950684931506852</v>
      </c>
      <c r="AL1255" s="430">
        <v>0</v>
      </c>
      <c r="AM1255" s="1111">
        <f>SUBTOTAL(9,AK1255:AL1255)</f>
        <v>0.89950684931506852</v>
      </c>
      <c r="AN1255" s="430"/>
      <c r="AO1255" s="430"/>
      <c r="AP1255" s="430"/>
      <c r="AQ1255" s="830"/>
      <c r="AR1255" s="484"/>
      <c r="AS1255" s="786"/>
      <c r="AT1255" s="782"/>
      <c r="AU1255" s="1015"/>
      <c r="AV1255" s="787"/>
      <c r="AW1255" s="782"/>
      <c r="AX1255" s="2533" t="s">
        <v>22100</v>
      </c>
      <c r="AY1255" s="2401"/>
    </row>
    <row r="1256" spans="1:51" s="55" customFormat="1" ht="15.95" customHeight="1" x14ac:dyDescent="0.25">
      <c r="A1256" s="182">
        <v>185</v>
      </c>
      <c r="B1256" s="170" t="s">
        <v>55</v>
      </c>
      <c r="C1256" s="989" t="s">
        <v>59</v>
      </c>
      <c r="D1256" s="166" t="s">
        <v>23</v>
      </c>
      <c r="E1256" s="198" t="s">
        <v>2205</v>
      </c>
      <c r="F1256" s="198" t="s">
        <v>2206</v>
      </c>
      <c r="G1256" s="166"/>
      <c r="H1256" s="166" t="s">
        <v>317</v>
      </c>
      <c r="I1256" s="166" t="s">
        <v>1413</v>
      </c>
      <c r="J1256" s="166" t="s">
        <v>221</v>
      </c>
      <c r="K1256" s="198" t="s">
        <v>222</v>
      </c>
      <c r="L1256" s="198" t="s">
        <v>221</v>
      </c>
      <c r="M1256" s="198" t="s">
        <v>879</v>
      </c>
      <c r="N1256" s="199">
        <v>2</v>
      </c>
      <c r="O1256" s="199">
        <v>1.5</v>
      </c>
      <c r="P1256" s="199">
        <v>3</v>
      </c>
      <c r="Q1256" s="1012">
        <v>3</v>
      </c>
      <c r="R1256" s="184"/>
      <c r="S1256" s="223">
        <v>2</v>
      </c>
      <c r="T1256" s="183"/>
      <c r="U1256" s="223">
        <v>1</v>
      </c>
      <c r="V1256" s="183"/>
      <c r="W1256" s="183"/>
      <c r="X1256" s="183"/>
      <c r="Y1256" s="166" t="s">
        <v>62</v>
      </c>
      <c r="Z1256" s="170" t="s">
        <v>224</v>
      </c>
      <c r="AA1256" s="197" t="s">
        <v>225</v>
      </c>
      <c r="AB1256" s="166" t="s">
        <v>1789</v>
      </c>
      <c r="AC1256" s="166" t="s">
        <v>1790</v>
      </c>
      <c r="AD1256" s="673" t="s">
        <v>1791</v>
      </c>
      <c r="AE1256" s="198" t="s">
        <v>2207</v>
      </c>
      <c r="AF1256" s="198" t="s">
        <v>488</v>
      </c>
      <c r="AG1256" s="165" t="s">
        <v>230</v>
      </c>
      <c r="AH1256" s="203" t="s">
        <v>59</v>
      </c>
      <c r="AI1256" s="167">
        <v>0.114</v>
      </c>
      <c r="AJ1256" s="221">
        <v>2398.62</v>
      </c>
      <c r="AK1256" s="167">
        <v>0.57172586301369854</v>
      </c>
      <c r="AL1256" s="167">
        <v>0.17743216438356163</v>
      </c>
      <c r="AM1256" s="187">
        <f>AK1256+AL1256</f>
        <v>0.74915802739726023</v>
      </c>
      <c r="AN1256" s="167">
        <f>SUM(AK1256:AK1268)</f>
        <v>3.4131750136986301</v>
      </c>
      <c r="AO1256" s="167">
        <f>SUM(AL1256:AL1268)</f>
        <v>0.84803967123287671</v>
      </c>
      <c r="AP1256" s="167">
        <f>SUM(AM1256:AM1268)</f>
        <v>4.261214684931506</v>
      </c>
      <c r="AQ1256" s="167">
        <f>AP1256*30</f>
        <v>127.83644054794519</v>
      </c>
      <c r="AR1256" s="193" t="s">
        <v>231</v>
      </c>
      <c r="AS1256" s="194" t="s">
        <v>431</v>
      </c>
      <c r="AT1256" s="166" t="s">
        <v>232</v>
      </c>
      <c r="AU1256" s="198" t="s">
        <v>59</v>
      </c>
      <c r="AV1256" s="679" t="s">
        <v>2208</v>
      </c>
      <c r="AW1256" s="166" t="s">
        <v>234</v>
      </c>
      <c r="AX1256" s="46"/>
      <c r="AY1256" s="2391"/>
    </row>
    <row r="1257" spans="1:51" s="8" customFormat="1" ht="15.95" customHeight="1" x14ac:dyDescent="0.25">
      <c r="A1257" s="112"/>
      <c r="B1257" s="113"/>
      <c r="C1257" s="992"/>
      <c r="D1257" s="113"/>
      <c r="E1257" s="130"/>
      <c r="F1257" s="130"/>
      <c r="G1257" s="113"/>
      <c r="H1257" s="130"/>
      <c r="I1257" s="113"/>
      <c r="J1257" s="130"/>
      <c r="K1257" s="130"/>
      <c r="L1257" s="130"/>
      <c r="M1257" s="130"/>
      <c r="N1257" s="329"/>
      <c r="O1257" s="329"/>
      <c r="P1257" s="329"/>
      <c r="Q1257" s="1071"/>
      <c r="R1257" s="114"/>
      <c r="S1257" s="131"/>
      <c r="T1257" s="114"/>
      <c r="U1257" s="131"/>
      <c r="V1257" s="114"/>
      <c r="W1257" s="114"/>
      <c r="X1257" s="114"/>
      <c r="Y1257" s="113" t="s">
        <v>230</v>
      </c>
      <c r="Z1257" s="113" t="s">
        <v>230</v>
      </c>
      <c r="AA1257" s="132" t="s">
        <v>230</v>
      </c>
      <c r="AB1257" s="113" t="s">
        <v>230</v>
      </c>
      <c r="AC1257" s="113" t="s">
        <v>230</v>
      </c>
      <c r="AD1257" s="113" t="s">
        <v>230</v>
      </c>
      <c r="AE1257" s="130" t="s">
        <v>2207</v>
      </c>
      <c r="AF1257" s="130" t="s">
        <v>235</v>
      </c>
      <c r="AG1257" s="115" t="s">
        <v>230</v>
      </c>
      <c r="AH1257" s="132" t="s">
        <v>59</v>
      </c>
      <c r="AI1257" s="116">
        <v>0.114</v>
      </c>
      <c r="AJ1257" s="137">
        <v>2994.59</v>
      </c>
      <c r="AK1257" s="116">
        <v>0.71377898630136993</v>
      </c>
      <c r="AL1257" s="116">
        <v>0.22151761643835619</v>
      </c>
      <c r="AM1257" s="119">
        <v>0.93529660273972615</v>
      </c>
      <c r="AN1257" s="116"/>
      <c r="AO1257" s="116"/>
      <c r="AP1257" s="116"/>
      <c r="AQ1257" s="367"/>
      <c r="AR1257" s="42"/>
      <c r="AS1257" s="43"/>
      <c r="AT1257" s="113"/>
      <c r="AU1257" s="130"/>
      <c r="AV1257" s="44"/>
      <c r="AW1257" s="113"/>
      <c r="AX1257" s="44"/>
      <c r="AY1257" s="2391"/>
    </row>
    <row r="1258" spans="1:51" s="8" customFormat="1" ht="15.95" customHeight="1" x14ac:dyDescent="0.25">
      <c r="A1258" s="36"/>
      <c r="B1258" s="1029"/>
      <c r="C1258" s="990"/>
      <c r="D1258" s="1029"/>
      <c r="E1258" s="5"/>
      <c r="F1258" s="5"/>
      <c r="G1258" s="1029"/>
      <c r="H1258" s="5"/>
      <c r="I1258" s="1029"/>
      <c r="J1258" s="5"/>
      <c r="K1258" s="5"/>
      <c r="L1258" s="5"/>
      <c r="M1258" s="5"/>
      <c r="N1258" s="328"/>
      <c r="O1258" s="328"/>
      <c r="P1258" s="328"/>
      <c r="Q1258" s="1056"/>
      <c r="R1258" s="448"/>
      <c r="S1258" s="61"/>
      <c r="T1258" s="448"/>
      <c r="U1258" s="61"/>
      <c r="V1258" s="448"/>
      <c r="W1258" s="448"/>
      <c r="X1258" s="448"/>
      <c r="Y1258" s="1029" t="s">
        <v>230</v>
      </c>
      <c r="Z1258" s="1029" t="s">
        <v>230</v>
      </c>
      <c r="AA1258" s="1" t="s">
        <v>230</v>
      </c>
      <c r="AB1258" s="1029" t="s">
        <v>230</v>
      </c>
      <c r="AC1258" s="1029" t="s">
        <v>230</v>
      </c>
      <c r="AD1258" s="1029" t="s">
        <v>230</v>
      </c>
      <c r="AE1258" s="5" t="s">
        <v>2207</v>
      </c>
      <c r="AF1258" s="5" t="s">
        <v>236</v>
      </c>
      <c r="AG1258" s="39" t="s">
        <v>230</v>
      </c>
      <c r="AH1258" s="1" t="s">
        <v>59</v>
      </c>
      <c r="AI1258" s="40">
        <v>0.114</v>
      </c>
      <c r="AJ1258" s="57">
        <v>3426.93</v>
      </c>
      <c r="AK1258" s="40">
        <v>0.81682989041095888</v>
      </c>
      <c r="AL1258" s="40">
        <v>0.25349893150684932</v>
      </c>
      <c r="AM1258" s="41">
        <v>1.0703288219178082</v>
      </c>
      <c r="AN1258" s="40"/>
      <c r="AO1258" s="40"/>
      <c r="AP1258" s="40"/>
      <c r="AQ1258" s="1644"/>
      <c r="AR1258" s="1034"/>
      <c r="AS1258" s="45"/>
      <c r="AT1258" s="1029"/>
      <c r="AU1258" s="5"/>
      <c r="AV1258" s="46"/>
      <c r="AW1258" s="1029"/>
      <c r="AX1258" s="46"/>
      <c r="AY1258" s="2391"/>
    </row>
    <row r="1259" spans="1:51" s="8" customFormat="1" ht="15.95" customHeight="1" x14ac:dyDescent="0.25">
      <c r="A1259" s="36"/>
      <c r="B1259" s="1029"/>
      <c r="C1259" s="990"/>
      <c r="D1259" s="1029"/>
      <c r="E1259" s="5"/>
      <c r="F1259" s="5"/>
      <c r="G1259" s="1029"/>
      <c r="H1259" s="5"/>
      <c r="I1259" s="1029"/>
      <c r="J1259" s="5"/>
      <c r="K1259" s="5"/>
      <c r="L1259" s="5"/>
      <c r="M1259" s="5"/>
      <c r="N1259" s="328"/>
      <c r="O1259" s="328"/>
      <c r="P1259" s="328"/>
      <c r="Q1259" s="1056"/>
      <c r="R1259" s="448"/>
      <c r="S1259" s="61"/>
      <c r="T1259" s="448"/>
      <c r="U1259" s="61"/>
      <c r="V1259" s="448"/>
      <c r="W1259" s="448"/>
      <c r="X1259" s="448"/>
      <c r="Y1259" s="1029" t="s">
        <v>230</v>
      </c>
      <c r="Z1259" s="1029" t="s">
        <v>230</v>
      </c>
      <c r="AA1259" s="1" t="s">
        <v>230</v>
      </c>
      <c r="AB1259" s="1029" t="s">
        <v>230</v>
      </c>
      <c r="AC1259" s="1029" t="s">
        <v>230</v>
      </c>
      <c r="AD1259" s="1029" t="s">
        <v>230</v>
      </c>
      <c r="AE1259" s="5" t="s">
        <v>2081</v>
      </c>
      <c r="AF1259" s="5" t="s">
        <v>346</v>
      </c>
      <c r="AG1259" s="39" t="s">
        <v>230</v>
      </c>
      <c r="AH1259" s="1" t="s">
        <v>59</v>
      </c>
      <c r="AI1259" s="40">
        <v>0.114</v>
      </c>
      <c r="AJ1259" s="57">
        <v>1876.9</v>
      </c>
      <c r="AK1259" s="40">
        <v>0.44737068493150683</v>
      </c>
      <c r="AL1259" s="40">
        <v>0.13883917808219179</v>
      </c>
      <c r="AM1259" s="41">
        <v>0.5862098630136986</v>
      </c>
      <c r="AN1259" s="40"/>
      <c r="AO1259" s="40"/>
      <c r="AP1259" s="40"/>
      <c r="AQ1259" s="1644"/>
      <c r="AR1259" s="1034"/>
      <c r="AS1259" s="45"/>
      <c r="AT1259" s="1029"/>
      <c r="AU1259" s="5"/>
      <c r="AV1259" s="46"/>
      <c r="AW1259" s="1029"/>
      <c r="AX1259" s="46"/>
      <c r="AY1259" s="2391"/>
    </row>
    <row r="1260" spans="1:51" s="8" customFormat="1" ht="15.95" customHeight="1" x14ac:dyDescent="0.25">
      <c r="A1260" s="36"/>
      <c r="B1260" s="1029"/>
      <c r="C1260" s="990"/>
      <c r="D1260" s="1029"/>
      <c r="E1260" s="5"/>
      <c r="F1260" s="5"/>
      <c r="G1260" s="1029"/>
      <c r="H1260" s="5"/>
      <c r="I1260" s="1029"/>
      <c r="J1260" s="5"/>
      <c r="K1260" s="5"/>
      <c r="L1260" s="5"/>
      <c r="M1260" s="5"/>
      <c r="N1260" s="328"/>
      <c r="O1260" s="328"/>
      <c r="P1260" s="328"/>
      <c r="Q1260" s="1056"/>
      <c r="R1260" s="448"/>
      <c r="S1260" s="61"/>
      <c r="T1260" s="448"/>
      <c r="U1260" s="61"/>
      <c r="V1260" s="448"/>
      <c r="W1260" s="448"/>
      <c r="X1260" s="448"/>
      <c r="Y1260" s="1029" t="s">
        <v>230</v>
      </c>
      <c r="Z1260" s="1029" t="s">
        <v>230</v>
      </c>
      <c r="AA1260" s="1" t="s">
        <v>230</v>
      </c>
      <c r="AB1260" s="1029" t="s">
        <v>230</v>
      </c>
      <c r="AC1260" s="1029" t="s">
        <v>230</v>
      </c>
      <c r="AD1260" s="1029" t="s">
        <v>230</v>
      </c>
      <c r="AE1260" s="5" t="s">
        <v>2081</v>
      </c>
      <c r="AF1260" s="5" t="s">
        <v>350</v>
      </c>
      <c r="AG1260" s="39" t="s">
        <v>230</v>
      </c>
      <c r="AH1260" s="1" t="s">
        <v>59</v>
      </c>
      <c r="AI1260" s="40">
        <v>0.114</v>
      </c>
      <c r="AJ1260" s="57">
        <v>403.2</v>
      </c>
      <c r="AK1260" s="40">
        <v>9.6105205479452047E-2</v>
      </c>
      <c r="AL1260" s="40">
        <v>2.9825753424657535E-2</v>
      </c>
      <c r="AM1260" s="41">
        <v>0.12593095890410957</v>
      </c>
      <c r="AN1260" s="40"/>
      <c r="AO1260" s="40"/>
      <c r="AP1260" s="40"/>
      <c r="AQ1260" s="1644"/>
      <c r="AR1260" s="1034"/>
      <c r="AS1260" s="45"/>
      <c r="AT1260" s="1029"/>
      <c r="AU1260" s="5"/>
      <c r="AV1260" s="46"/>
      <c r="AW1260" s="1029"/>
      <c r="AX1260" s="46"/>
      <c r="AY1260" s="2391"/>
    </row>
    <row r="1261" spans="1:51" s="8" customFormat="1" ht="15.95" customHeight="1" x14ac:dyDescent="0.25">
      <c r="A1261" s="36"/>
      <c r="B1261" s="1029"/>
      <c r="C1261" s="990"/>
      <c r="D1261" s="1029"/>
      <c r="E1261" s="5"/>
      <c r="F1261" s="5"/>
      <c r="G1261" s="1029"/>
      <c r="H1261" s="5"/>
      <c r="I1261" s="1029"/>
      <c r="J1261" s="5"/>
      <c r="K1261" s="5"/>
      <c r="L1261" s="5"/>
      <c r="M1261" s="5"/>
      <c r="N1261" s="328"/>
      <c r="O1261" s="328"/>
      <c r="P1261" s="328"/>
      <c r="Q1261" s="1056"/>
      <c r="R1261" s="448"/>
      <c r="S1261" s="61"/>
      <c r="T1261" s="448"/>
      <c r="U1261" s="61"/>
      <c r="V1261" s="448"/>
      <c r="W1261" s="448"/>
      <c r="X1261" s="448"/>
      <c r="Y1261" s="1029" t="s">
        <v>230</v>
      </c>
      <c r="Z1261" s="1029" t="s">
        <v>230</v>
      </c>
      <c r="AA1261" s="1" t="s">
        <v>230</v>
      </c>
      <c r="AB1261" s="1029" t="s">
        <v>230</v>
      </c>
      <c r="AC1261" s="1029" t="s">
        <v>230</v>
      </c>
      <c r="AD1261" s="1029" t="s">
        <v>230</v>
      </c>
      <c r="AE1261" s="5" t="s">
        <v>2081</v>
      </c>
      <c r="AF1261" s="5" t="s">
        <v>881</v>
      </c>
      <c r="AG1261" s="39" t="s">
        <v>230</v>
      </c>
      <c r="AH1261" s="1" t="s">
        <v>59</v>
      </c>
      <c r="AI1261" s="40">
        <v>0.114</v>
      </c>
      <c r="AJ1261" s="57">
        <v>364</v>
      </c>
      <c r="AK1261" s="40">
        <v>8.6761643835616437E-2</v>
      </c>
      <c r="AL1261" s="40">
        <v>2.6926027397260272E-2</v>
      </c>
      <c r="AM1261" s="41">
        <v>0.11368767123287671</v>
      </c>
      <c r="AN1261" s="40"/>
      <c r="AO1261" s="40"/>
      <c r="AP1261" s="40"/>
      <c r="AQ1261" s="1644"/>
      <c r="AR1261" s="1034"/>
      <c r="AS1261" s="45"/>
      <c r="AT1261" s="1029"/>
      <c r="AU1261" s="5"/>
      <c r="AV1261" s="46"/>
      <c r="AW1261" s="1029"/>
      <c r="AX1261" s="46"/>
      <c r="AY1261" s="2391"/>
    </row>
    <row r="1262" spans="1:51" s="1099" customFormat="1" ht="15.95" customHeight="1" x14ac:dyDescent="0.25">
      <c r="A1262" s="1061"/>
      <c r="B1262" s="2590"/>
      <c r="C1262" s="1293"/>
      <c r="D1262" s="2590"/>
      <c r="E1262" s="1043"/>
      <c r="F1262" s="1043"/>
      <c r="G1262" s="2590"/>
      <c r="H1262" s="1043"/>
      <c r="I1262" s="2590"/>
      <c r="J1262" s="1043"/>
      <c r="K1262" s="1043"/>
      <c r="L1262" s="1043"/>
      <c r="M1262" s="1043"/>
      <c r="N1262" s="1090"/>
      <c r="O1262" s="1090"/>
      <c r="P1262" s="1090"/>
      <c r="Q1262" s="1091"/>
      <c r="R1262" s="2585"/>
      <c r="S1262" s="1089"/>
      <c r="T1262" s="2585"/>
      <c r="U1262" s="1089"/>
      <c r="V1262" s="2585"/>
      <c r="W1262" s="2585"/>
      <c r="X1262" s="2585"/>
      <c r="Y1262" s="2590"/>
      <c r="Z1262" s="2590"/>
      <c r="AA1262" s="754"/>
      <c r="AB1262" s="2590"/>
      <c r="AC1262" s="2590" t="s">
        <v>25553</v>
      </c>
      <c r="AD1262" s="1146" t="s">
        <v>6431</v>
      </c>
      <c r="AE1262" s="1043" t="s">
        <v>25563</v>
      </c>
      <c r="AF1262" s="1043" t="s">
        <v>25555</v>
      </c>
      <c r="AG1262" s="2591" t="s">
        <v>25556</v>
      </c>
      <c r="AH1262" s="754" t="s">
        <v>25557</v>
      </c>
      <c r="AI1262" s="378">
        <v>0.87</v>
      </c>
      <c r="AJ1262" s="1091">
        <v>1</v>
      </c>
      <c r="AK1262" s="378">
        <f>AJ1262*AI1262/365</f>
        <v>2.3835616438356165E-3</v>
      </c>
      <c r="AL1262" s="378">
        <v>0</v>
      </c>
      <c r="AM1262" s="380">
        <f>SUM(AK1262:AL1262)</f>
        <v>2.3835616438356165E-3</v>
      </c>
      <c r="AN1262" s="378"/>
      <c r="AO1262" s="378"/>
      <c r="AP1262" s="378"/>
      <c r="AQ1262" s="771"/>
      <c r="AR1262" s="381"/>
      <c r="AS1262" s="382"/>
      <c r="AT1262" s="2590"/>
      <c r="AU1262" s="1043"/>
      <c r="AV1262" s="383"/>
      <c r="AW1262" s="2590"/>
      <c r="AX1262" s="2460" t="s">
        <v>25564</v>
      </c>
      <c r="AY1262" s="2590"/>
    </row>
    <row r="1263" spans="1:51" s="1099" customFormat="1" ht="15.95" customHeight="1" x14ac:dyDescent="0.25">
      <c r="A1263" s="1061"/>
      <c r="B1263" s="2633"/>
      <c r="C1263" s="1293"/>
      <c r="D1263" s="2633"/>
      <c r="E1263" s="1043"/>
      <c r="F1263" s="1043"/>
      <c r="G1263" s="2633"/>
      <c r="H1263" s="1043"/>
      <c r="I1263" s="2633"/>
      <c r="J1263" s="1043"/>
      <c r="K1263" s="1043"/>
      <c r="L1263" s="1043"/>
      <c r="M1263" s="1043"/>
      <c r="N1263" s="1090"/>
      <c r="O1263" s="1090"/>
      <c r="P1263" s="1090"/>
      <c r="Q1263" s="1091"/>
      <c r="R1263" s="2629"/>
      <c r="S1263" s="1089"/>
      <c r="T1263" s="2629"/>
      <c r="U1263" s="1089"/>
      <c r="V1263" s="2629"/>
      <c r="W1263" s="2629"/>
      <c r="X1263" s="2629"/>
      <c r="Y1263" s="2633" t="s">
        <v>230</v>
      </c>
      <c r="Z1263" s="2633" t="s">
        <v>230</v>
      </c>
      <c r="AA1263" s="754" t="s">
        <v>230</v>
      </c>
      <c r="AB1263" s="2633" t="s">
        <v>230</v>
      </c>
      <c r="AC1263" s="2633" t="s">
        <v>25778</v>
      </c>
      <c r="AD1263" s="1146" t="s">
        <v>25779</v>
      </c>
      <c r="AE1263" s="1043" t="s">
        <v>2211</v>
      </c>
      <c r="AF1263" s="1043" t="s">
        <v>25785</v>
      </c>
      <c r="AG1263" s="2634" t="s">
        <v>25782</v>
      </c>
      <c r="AH1263" s="754" t="s">
        <v>25787</v>
      </c>
      <c r="AI1263" s="2630">
        <v>0.87</v>
      </c>
      <c r="AJ1263" s="1091">
        <v>13</v>
      </c>
      <c r="AK1263" s="378">
        <f t="shared" ref="AK1263:AK1268" si="126">AJ1263*AI1263/365</f>
        <v>3.0986301369863016E-2</v>
      </c>
      <c r="AL1263" s="378">
        <v>0</v>
      </c>
      <c r="AM1263" s="380">
        <f t="shared" ref="AM1263:AM1268" si="127">SUBTOTAL(9,AK1263:AL1263)</f>
        <v>3.0986301369863016E-2</v>
      </c>
      <c r="AN1263" s="378"/>
      <c r="AO1263" s="378"/>
      <c r="AP1263" s="378"/>
      <c r="AQ1263" s="771"/>
      <c r="AR1263" s="381"/>
      <c r="AS1263" s="382"/>
      <c r="AT1263" s="2633"/>
      <c r="AU1263" s="1043"/>
      <c r="AV1263" s="383"/>
      <c r="AW1263" s="2633"/>
      <c r="AX1263" s="2460" t="s">
        <v>25790</v>
      </c>
      <c r="AY1263" s="2633"/>
    </row>
    <row r="1264" spans="1:51" s="8" customFormat="1" ht="15.95" customHeight="1" x14ac:dyDescent="0.25">
      <c r="A1264" s="36"/>
      <c r="B1264" s="1029"/>
      <c r="C1264" s="990"/>
      <c r="D1264" s="1029"/>
      <c r="E1264" s="5"/>
      <c r="F1264" s="5"/>
      <c r="G1264" s="1029"/>
      <c r="H1264" s="5"/>
      <c r="I1264" s="1029"/>
      <c r="J1264" s="5"/>
      <c r="K1264" s="5"/>
      <c r="L1264" s="5"/>
      <c r="M1264" s="5"/>
      <c r="N1264" s="328"/>
      <c r="O1264" s="328"/>
      <c r="P1264" s="328"/>
      <c r="Q1264" s="1056"/>
      <c r="R1264" s="448"/>
      <c r="S1264" s="61"/>
      <c r="T1264" s="448"/>
      <c r="U1264" s="61"/>
      <c r="V1264" s="448"/>
      <c r="W1264" s="448"/>
      <c r="X1264" s="448"/>
      <c r="Y1264" s="1029" t="s">
        <v>230</v>
      </c>
      <c r="Z1264" s="1029" t="s">
        <v>230</v>
      </c>
      <c r="AA1264" s="1" t="s">
        <v>230</v>
      </c>
      <c r="AB1264" s="1029" t="s">
        <v>230</v>
      </c>
      <c r="AC1264" s="1029" t="s">
        <v>230</v>
      </c>
      <c r="AD1264" s="1029" t="s">
        <v>230</v>
      </c>
      <c r="AE1264" s="5" t="s">
        <v>2212</v>
      </c>
      <c r="AF1264" s="5" t="s">
        <v>2213</v>
      </c>
      <c r="AG1264" s="39">
        <v>5030052485</v>
      </c>
      <c r="AH1264" s="1" t="s">
        <v>2214</v>
      </c>
      <c r="AI1264" s="61">
        <v>2.0699999999999998</v>
      </c>
      <c r="AJ1264" s="328">
        <v>40</v>
      </c>
      <c r="AK1264" s="40">
        <f t="shared" si="126"/>
        <v>0.22684931506849315</v>
      </c>
      <c r="AL1264" s="40">
        <v>0</v>
      </c>
      <c r="AM1264" s="41">
        <f t="shared" si="127"/>
        <v>0.22684931506849315</v>
      </c>
      <c r="AN1264" s="40"/>
      <c r="AO1264" s="40"/>
      <c r="AP1264" s="40"/>
      <c r="AQ1264" s="1644"/>
      <c r="AR1264" s="1034"/>
      <c r="AS1264" s="45"/>
      <c r="AT1264" s="1029"/>
      <c r="AU1264" s="5"/>
      <c r="AV1264" s="46"/>
      <c r="AW1264" s="1029"/>
      <c r="AX1264" s="46"/>
      <c r="AY1264" s="2391"/>
    </row>
    <row r="1265" spans="1:51" s="8" customFormat="1" ht="15.95" customHeight="1" x14ac:dyDescent="0.25">
      <c r="A1265" s="36"/>
      <c r="B1265" s="1029"/>
      <c r="C1265" s="990"/>
      <c r="D1265" s="1029"/>
      <c r="E1265" s="5"/>
      <c r="F1265" s="5"/>
      <c r="G1265" s="1029"/>
      <c r="H1265" s="5"/>
      <c r="I1265" s="1029"/>
      <c r="J1265" s="5"/>
      <c r="K1265" s="5"/>
      <c r="L1265" s="5"/>
      <c r="M1265" s="5"/>
      <c r="N1265" s="328"/>
      <c r="O1265" s="328"/>
      <c r="P1265" s="328"/>
      <c r="Q1265" s="1056"/>
      <c r="R1265" s="448"/>
      <c r="S1265" s="61"/>
      <c r="T1265" s="448"/>
      <c r="U1265" s="61"/>
      <c r="V1265" s="448"/>
      <c r="W1265" s="448"/>
      <c r="X1265" s="448"/>
      <c r="Y1265" s="1029" t="s">
        <v>230</v>
      </c>
      <c r="Z1265" s="1029" t="s">
        <v>230</v>
      </c>
      <c r="AA1265" s="1" t="s">
        <v>230</v>
      </c>
      <c r="AB1265" s="1029" t="s">
        <v>230</v>
      </c>
      <c r="AC1265" s="1029" t="s">
        <v>230</v>
      </c>
      <c r="AD1265" s="1029" t="s">
        <v>230</v>
      </c>
      <c r="AE1265" s="5" t="s">
        <v>2212</v>
      </c>
      <c r="AF1265" s="5" t="s">
        <v>2213</v>
      </c>
      <c r="AG1265" s="39" t="s">
        <v>23211</v>
      </c>
      <c r="AH1265" s="1" t="s">
        <v>23199</v>
      </c>
      <c r="AI1265" s="61">
        <v>0.76</v>
      </c>
      <c r="AJ1265" s="61">
        <v>12</v>
      </c>
      <c r="AK1265" s="40">
        <f t="shared" si="126"/>
        <v>2.4986301369863018E-2</v>
      </c>
      <c r="AL1265" s="40">
        <v>0</v>
      </c>
      <c r="AM1265" s="41">
        <f t="shared" si="127"/>
        <v>2.4986301369863018E-2</v>
      </c>
      <c r="AN1265" s="40"/>
      <c r="AO1265" s="40"/>
      <c r="AP1265" s="40"/>
      <c r="AQ1265" s="1644"/>
      <c r="AR1265" s="1034"/>
      <c r="AS1265" s="45"/>
      <c r="AT1265" s="1029"/>
      <c r="AU1265" s="5"/>
      <c r="AV1265" s="46"/>
      <c r="AW1265" s="1029"/>
      <c r="AX1265" s="46"/>
      <c r="AY1265" s="2391"/>
    </row>
    <row r="1266" spans="1:51" s="8" customFormat="1" ht="15.95" customHeight="1" x14ac:dyDescent="0.25">
      <c r="A1266" s="36"/>
      <c r="B1266" s="1029"/>
      <c r="C1266" s="990"/>
      <c r="D1266" s="1029"/>
      <c r="E1266" s="5"/>
      <c r="F1266" s="5"/>
      <c r="G1266" s="1029"/>
      <c r="H1266" s="5"/>
      <c r="I1266" s="1029"/>
      <c r="J1266" s="5"/>
      <c r="K1266" s="5"/>
      <c r="L1266" s="5"/>
      <c r="M1266" s="5"/>
      <c r="N1266" s="328"/>
      <c r="O1266" s="328"/>
      <c r="P1266" s="328"/>
      <c r="Q1266" s="1056"/>
      <c r="R1266" s="448"/>
      <c r="S1266" s="61"/>
      <c r="T1266" s="448"/>
      <c r="U1266" s="61"/>
      <c r="V1266" s="448"/>
      <c r="W1266" s="448"/>
      <c r="X1266" s="448"/>
      <c r="Y1266" s="1029" t="s">
        <v>230</v>
      </c>
      <c r="Z1266" s="1029" t="s">
        <v>230</v>
      </c>
      <c r="AA1266" s="1" t="s">
        <v>230</v>
      </c>
      <c r="AB1266" s="1029" t="s">
        <v>230</v>
      </c>
      <c r="AC1266" s="1029" t="s">
        <v>230</v>
      </c>
      <c r="AD1266" s="1029" t="s">
        <v>230</v>
      </c>
      <c r="AE1266" s="5" t="s">
        <v>2212</v>
      </c>
      <c r="AF1266" s="5" t="s">
        <v>2213</v>
      </c>
      <c r="AG1266" s="39">
        <v>5030052485</v>
      </c>
      <c r="AH1266" s="1" t="s">
        <v>2215</v>
      </c>
      <c r="AI1266" s="61">
        <v>5.08</v>
      </c>
      <c r="AJ1266" s="61">
        <v>20</v>
      </c>
      <c r="AK1266" s="40">
        <f t="shared" si="126"/>
        <v>0.27835616438356164</v>
      </c>
      <c r="AL1266" s="40">
        <v>0</v>
      </c>
      <c r="AM1266" s="41">
        <f t="shared" si="127"/>
        <v>0.27835616438356164</v>
      </c>
      <c r="AN1266" s="40"/>
      <c r="AO1266" s="40"/>
      <c r="AP1266" s="40"/>
      <c r="AQ1266" s="1644"/>
      <c r="AR1266" s="1034"/>
      <c r="AS1266" s="45"/>
      <c r="AT1266" s="1029"/>
      <c r="AU1266" s="5"/>
      <c r="AV1266" s="46"/>
      <c r="AW1266" s="1029"/>
      <c r="AX1266" s="46"/>
      <c r="AY1266" s="2391"/>
    </row>
    <row r="1267" spans="1:51" s="8" customFormat="1" ht="15.95" customHeight="1" x14ac:dyDescent="0.25">
      <c r="A1267" s="36"/>
      <c r="B1267" s="1029"/>
      <c r="C1267" s="990"/>
      <c r="D1267" s="1029"/>
      <c r="E1267" s="5"/>
      <c r="F1267" s="5"/>
      <c r="G1267" s="1029"/>
      <c r="H1267" s="5"/>
      <c r="I1267" s="1029"/>
      <c r="J1267" s="5"/>
      <c r="K1267" s="5"/>
      <c r="L1267" s="5"/>
      <c r="M1267" s="5"/>
      <c r="N1267" s="328"/>
      <c r="O1267" s="328"/>
      <c r="P1267" s="328"/>
      <c r="Q1267" s="1056"/>
      <c r="R1267" s="448"/>
      <c r="S1267" s="61"/>
      <c r="T1267" s="448"/>
      <c r="U1267" s="61"/>
      <c r="V1267" s="448"/>
      <c r="W1267" s="448"/>
      <c r="X1267" s="448"/>
      <c r="Y1267" s="1029" t="s">
        <v>230</v>
      </c>
      <c r="Z1267" s="1029" t="s">
        <v>230</v>
      </c>
      <c r="AA1267" s="1" t="s">
        <v>230</v>
      </c>
      <c r="AB1267" s="1029" t="s">
        <v>230</v>
      </c>
      <c r="AC1267" s="1029" t="s">
        <v>230</v>
      </c>
      <c r="AD1267" s="1029" t="s">
        <v>230</v>
      </c>
      <c r="AE1267" s="5" t="s">
        <v>2212</v>
      </c>
      <c r="AF1267" s="2647" t="s">
        <v>2216</v>
      </c>
      <c r="AG1267" s="39">
        <v>5030038498</v>
      </c>
      <c r="AH1267" s="1" t="s">
        <v>17066</v>
      </c>
      <c r="AI1267" s="61">
        <v>0.87</v>
      </c>
      <c r="AJ1267" s="1056">
        <v>48</v>
      </c>
      <c r="AK1267" s="40">
        <f t="shared" si="126"/>
        <v>0.11441095890410959</v>
      </c>
      <c r="AL1267" s="40">
        <v>0</v>
      </c>
      <c r="AM1267" s="41">
        <f t="shared" si="127"/>
        <v>0.11441095890410959</v>
      </c>
      <c r="AN1267" s="40"/>
      <c r="AO1267" s="40"/>
      <c r="AP1267" s="40"/>
      <c r="AQ1267" s="1644"/>
      <c r="AR1267" s="1034"/>
      <c r="AS1267" s="45"/>
      <c r="AT1267" s="1029"/>
      <c r="AU1267" s="5"/>
      <c r="AV1267" s="46"/>
      <c r="AW1267" s="1029"/>
      <c r="AX1267" s="46"/>
      <c r="AY1267" s="2391"/>
    </row>
    <row r="1268" spans="1:51" s="8" customFormat="1" ht="15.95" customHeight="1" x14ac:dyDescent="0.25">
      <c r="A1268" s="93"/>
      <c r="B1268" s="88"/>
      <c r="C1268" s="993"/>
      <c r="D1268" s="88"/>
      <c r="E1268" s="103"/>
      <c r="F1268" s="103"/>
      <c r="G1268" s="88"/>
      <c r="H1268" s="103"/>
      <c r="I1268" s="88"/>
      <c r="J1268" s="103"/>
      <c r="K1268" s="103"/>
      <c r="L1268" s="103"/>
      <c r="M1268" s="103"/>
      <c r="N1268" s="330"/>
      <c r="O1268" s="330"/>
      <c r="P1268" s="330"/>
      <c r="Q1268" s="106"/>
      <c r="R1268" s="94"/>
      <c r="S1268" s="104"/>
      <c r="T1268" s="94"/>
      <c r="U1268" s="104"/>
      <c r="V1268" s="94"/>
      <c r="W1268" s="94"/>
      <c r="X1268" s="94"/>
      <c r="Y1268" s="88" t="s">
        <v>230</v>
      </c>
      <c r="Z1268" s="88" t="s">
        <v>230</v>
      </c>
      <c r="AA1268" s="90" t="s">
        <v>230</v>
      </c>
      <c r="AB1268" s="88" t="s">
        <v>230</v>
      </c>
      <c r="AC1268" s="88" t="s">
        <v>230</v>
      </c>
      <c r="AD1268" s="88" t="s">
        <v>230</v>
      </c>
      <c r="AE1268" s="103" t="s">
        <v>2212</v>
      </c>
      <c r="AF1268" s="2648" t="s">
        <v>2217</v>
      </c>
      <c r="AG1268" s="95" t="s">
        <v>22835</v>
      </c>
      <c r="AH1268" s="90" t="s">
        <v>22821</v>
      </c>
      <c r="AI1268" s="104">
        <v>0.16</v>
      </c>
      <c r="AJ1268" s="104">
        <v>6</v>
      </c>
      <c r="AK1268" s="98">
        <f t="shared" si="126"/>
        <v>2.6301369863013699E-3</v>
      </c>
      <c r="AL1268" s="98">
        <v>0</v>
      </c>
      <c r="AM1268" s="96">
        <f t="shared" si="127"/>
        <v>2.6301369863013699E-3</v>
      </c>
      <c r="AN1268" s="98"/>
      <c r="AO1268" s="98"/>
      <c r="AP1268" s="98"/>
      <c r="AQ1268" s="368"/>
      <c r="AR1268" s="47"/>
      <c r="AS1268" s="48"/>
      <c r="AT1268" s="88"/>
      <c r="AU1268" s="103"/>
      <c r="AV1268" s="52"/>
      <c r="AW1268" s="88"/>
      <c r="AX1268" s="46"/>
      <c r="AY1268" s="2391"/>
    </row>
    <row r="1269" spans="1:51" s="8" customFormat="1" ht="15.95" customHeight="1" x14ac:dyDescent="0.25">
      <c r="A1269" s="734"/>
      <c r="B1269" s="735"/>
      <c r="C1269" s="1212"/>
      <c r="D1269" s="735"/>
      <c r="E1269" s="736"/>
      <c r="F1269" s="736"/>
      <c r="G1269" s="735"/>
      <c r="H1269" s="736"/>
      <c r="I1269" s="735"/>
      <c r="J1269" s="736"/>
      <c r="K1269" s="736"/>
      <c r="L1269" s="736"/>
      <c r="M1269" s="736"/>
      <c r="N1269" s="737"/>
      <c r="O1269" s="737"/>
      <c r="P1269" s="737"/>
      <c r="Q1269" s="738"/>
      <c r="R1269" s="739"/>
      <c r="S1269" s="740"/>
      <c r="T1269" s="739"/>
      <c r="U1269" s="740"/>
      <c r="V1269" s="739"/>
      <c r="W1269" s="739"/>
      <c r="X1269" s="739"/>
      <c r="Y1269" s="735" t="s">
        <v>230</v>
      </c>
      <c r="Z1269" s="735" t="s">
        <v>230</v>
      </c>
      <c r="AA1269" s="741" t="s">
        <v>230</v>
      </c>
      <c r="AB1269" s="735" t="s">
        <v>230</v>
      </c>
      <c r="AC1269" s="735" t="s">
        <v>230</v>
      </c>
      <c r="AD1269" s="735" t="s">
        <v>230</v>
      </c>
      <c r="AE1269" s="736" t="s">
        <v>2209</v>
      </c>
      <c r="AF1269" s="736" t="s">
        <v>2210</v>
      </c>
      <c r="AG1269" s="742">
        <v>7706009270</v>
      </c>
      <c r="AH1269" s="741" t="s">
        <v>1844</v>
      </c>
      <c r="AI1269" s="740">
        <v>0.87</v>
      </c>
      <c r="AJ1269" s="738">
        <v>10</v>
      </c>
      <c r="AK1269" s="828">
        <f>AJ1269*AI1269/365</f>
        <v>2.3835616438356161E-2</v>
      </c>
      <c r="AL1269" s="828">
        <v>0</v>
      </c>
      <c r="AM1269" s="745">
        <f>SUBTOTAL(9,AK1269:AL1269)</f>
        <v>2.3835616438356161E-2</v>
      </c>
      <c r="AN1269" s="828"/>
      <c r="AO1269" s="828"/>
      <c r="AP1269" s="828"/>
      <c r="AQ1269" s="1345"/>
      <c r="AR1269" s="904"/>
      <c r="AS1269" s="1102"/>
      <c r="AT1269" s="735"/>
      <c r="AU1269" s="736"/>
      <c r="AV1269" s="1103"/>
      <c r="AW1269" s="735"/>
      <c r="AX1269" s="1103" t="s">
        <v>26201</v>
      </c>
      <c r="AY1269" s="2391"/>
    </row>
    <row r="1270" spans="1:51" s="8" customFormat="1" ht="15.95" customHeight="1" x14ac:dyDescent="0.25">
      <c r="A1270" s="734"/>
      <c r="B1270" s="735"/>
      <c r="C1270" s="1212"/>
      <c r="D1270" s="735"/>
      <c r="E1270" s="736"/>
      <c r="F1270" s="736"/>
      <c r="G1270" s="735"/>
      <c r="H1270" s="736"/>
      <c r="I1270" s="735"/>
      <c r="J1270" s="736"/>
      <c r="K1270" s="736"/>
      <c r="L1270" s="736"/>
      <c r="M1270" s="736"/>
      <c r="N1270" s="737"/>
      <c r="O1270" s="737"/>
      <c r="P1270" s="737"/>
      <c r="Q1270" s="738"/>
      <c r="R1270" s="739"/>
      <c r="S1270" s="740"/>
      <c r="T1270" s="739"/>
      <c r="U1270" s="740"/>
      <c r="V1270" s="739"/>
      <c r="W1270" s="739"/>
      <c r="X1270" s="739"/>
      <c r="Y1270" s="735" t="s">
        <v>230</v>
      </c>
      <c r="Z1270" s="735" t="s">
        <v>230</v>
      </c>
      <c r="AA1270" s="741" t="s">
        <v>230</v>
      </c>
      <c r="AB1270" s="735" t="s">
        <v>230</v>
      </c>
      <c r="AC1270" s="735" t="s">
        <v>230</v>
      </c>
      <c r="AD1270" s="735" t="s">
        <v>230</v>
      </c>
      <c r="AE1270" s="736" t="s">
        <v>2209</v>
      </c>
      <c r="AF1270" s="736" t="s">
        <v>25498</v>
      </c>
      <c r="AG1270" s="742">
        <v>5030019960</v>
      </c>
      <c r="AH1270" s="741" t="s">
        <v>1844</v>
      </c>
      <c r="AI1270" s="740">
        <v>0.87</v>
      </c>
      <c r="AJ1270" s="738">
        <v>10</v>
      </c>
      <c r="AK1270" s="828">
        <f>AJ1270*AI1270/365</f>
        <v>2.3835616438356161E-2</v>
      </c>
      <c r="AL1270" s="828">
        <v>0</v>
      </c>
      <c r="AM1270" s="745">
        <f>SUBTOTAL(9,AK1270:AL1270)</f>
        <v>2.3835616438356161E-2</v>
      </c>
      <c r="AN1270" s="828"/>
      <c r="AO1270" s="828"/>
      <c r="AP1270" s="828"/>
      <c r="AQ1270" s="1345"/>
      <c r="AR1270" s="904"/>
      <c r="AS1270" s="1102"/>
      <c r="AT1270" s="735"/>
      <c r="AU1270" s="736"/>
      <c r="AV1270" s="1103"/>
      <c r="AW1270" s="468"/>
      <c r="AX1270" s="735" t="s">
        <v>26160</v>
      </c>
      <c r="AY1270" s="2391"/>
    </row>
    <row r="1271" spans="1:51" s="55" customFormat="1" ht="15.95" customHeight="1" x14ac:dyDescent="0.25">
      <c r="A1271" s="182">
        <v>186</v>
      </c>
      <c r="B1271" s="170" t="s">
        <v>55</v>
      </c>
      <c r="C1271" s="989" t="s">
        <v>59</v>
      </c>
      <c r="D1271" s="166" t="s">
        <v>24</v>
      </c>
      <c r="E1271" s="198" t="s">
        <v>2218</v>
      </c>
      <c r="F1271" s="198" t="s">
        <v>2219</v>
      </c>
      <c r="G1271" s="166"/>
      <c r="H1271" s="166" t="s">
        <v>317</v>
      </c>
      <c r="I1271" s="166" t="s">
        <v>1413</v>
      </c>
      <c r="J1271" s="166" t="s">
        <v>221</v>
      </c>
      <c r="K1271" s="198" t="s">
        <v>1337</v>
      </c>
      <c r="L1271" s="198" t="s">
        <v>221</v>
      </c>
      <c r="M1271" s="198" t="s">
        <v>879</v>
      </c>
      <c r="N1271" s="199">
        <v>2</v>
      </c>
      <c r="O1271" s="199">
        <v>1.5</v>
      </c>
      <c r="P1271" s="199">
        <v>3</v>
      </c>
      <c r="Q1271" s="1012">
        <v>3</v>
      </c>
      <c r="R1271" s="184"/>
      <c r="S1271" s="223">
        <v>1</v>
      </c>
      <c r="T1271" s="183"/>
      <c r="U1271" s="223">
        <v>0</v>
      </c>
      <c r="V1271" s="183"/>
      <c r="W1271" s="183"/>
      <c r="X1271" s="183"/>
      <c r="Y1271" s="166" t="s">
        <v>62</v>
      </c>
      <c r="Z1271" s="170" t="s">
        <v>224</v>
      </c>
      <c r="AA1271" s="197" t="s">
        <v>225</v>
      </c>
      <c r="AB1271" s="166" t="s">
        <v>1789</v>
      </c>
      <c r="AC1271" s="166" t="s">
        <v>1790</v>
      </c>
      <c r="AD1271" s="673" t="s">
        <v>1791</v>
      </c>
      <c r="AE1271" s="198" t="s">
        <v>2220</v>
      </c>
      <c r="AF1271" s="198" t="s">
        <v>238</v>
      </c>
      <c r="AG1271" s="165" t="s">
        <v>230</v>
      </c>
      <c r="AH1271" s="203" t="s">
        <v>59</v>
      </c>
      <c r="AI1271" s="167">
        <v>0.114</v>
      </c>
      <c r="AJ1271" s="221">
        <v>2196.4</v>
      </c>
      <c r="AK1271" s="167">
        <v>0.52352547945205474</v>
      </c>
      <c r="AL1271" s="167">
        <v>0.16247342465753425</v>
      </c>
      <c r="AM1271" s="187">
        <f>AK1271+AL1271</f>
        <v>0.68599890410958897</v>
      </c>
      <c r="AN1271" s="167">
        <f>SUM(AK1271:AK1287)</f>
        <v>2.8331824657534255</v>
      </c>
      <c r="AO1271" s="167">
        <f>SUM(AL1271:AL1287)</f>
        <v>0.66699616438356168</v>
      </c>
      <c r="AP1271" s="167">
        <f>SUM(AM1271:AM1287)</f>
        <v>3.5001786301369866</v>
      </c>
      <c r="AQ1271" s="167">
        <f>AP1271*30</f>
        <v>105.0053589041096</v>
      </c>
      <c r="AR1271" s="193" t="s">
        <v>231</v>
      </c>
      <c r="AS1271" s="194" t="s">
        <v>431</v>
      </c>
      <c r="AT1271" s="166" t="s">
        <v>232</v>
      </c>
      <c r="AU1271" s="198" t="s">
        <v>59</v>
      </c>
      <c r="AV1271" s="679" t="s">
        <v>2221</v>
      </c>
      <c r="AW1271" s="166" t="s">
        <v>234</v>
      </c>
      <c r="AX1271" s="46"/>
      <c r="AY1271" s="2391"/>
    </row>
    <row r="1272" spans="1:51" s="8" customFormat="1" ht="15.95" customHeight="1" x14ac:dyDescent="0.25">
      <c r="A1272" s="112"/>
      <c r="B1272" s="113"/>
      <c r="C1272" s="992"/>
      <c r="D1272" s="113"/>
      <c r="E1272" s="130"/>
      <c r="F1272" s="130"/>
      <c r="G1272" s="113"/>
      <c r="H1272" s="130"/>
      <c r="I1272" s="113"/>
      <c r="J1272" s="130"/>
      <c r="K1272" s="130"/>
      <c r="L1272" s="130"/>
      <c r="M1272" s="130"/>
      <c r="N1272" s="329"/>
      <c r="O1272" s="329"/>
      <c r="P1272" s="329"/>
      <c r="Q1272" s="1071"/>
      <c r="R1272" s="114"/>
      <c r="S1272" s="131"/>
      <c r="T1272" s="114"/>
      <c r="U1272" s="131"/>
      <c r="V1272" s="114"/>
      <c r="W1272" s="114"/>
      <c r="X1272" s="114"/>
      <c r="Y1272" s="113" t="s">
        <v>230</v>
      </c>
      <c r="Z1272" s="113" t="s">
        <v>230</v>
      </c>
      <c r="AA1272" s="132" t="s">
        <v>230</v>
      </c>
      <c r="AB1272" s="113" t="s">
        <v>230</v>
      </c>
      <c r="AC1272" s="113" t="s">
        <v>230</v>
      </c>
      <c r="AD1272" s="113" t="s">
        <v>230</v>
      </c>
      <c r="AE1272" s="130" t="s">
        <v>2220</v>
      </c>
      <c r="AF1272" s="130" t="s">
        <v>988</v>
      </c>
      <c r="AG1272" s="115" t="s">
        <v>230</v>
      </c>
      <c r="AH1272" s="132" t="s">
        <v>59</v>
      </c>
      <c r="AI1272" s="116">
        <v>0.114</v>
      </c>
      <c r="AJ1272" s="137">
        <v>1984.6</v>
      </c>
      <c r="AK1272" s="116">
        <v>0.47304164383561637</v>
      </c>
      <c r="AL1272" s="116">
        <v>0.14680602739726026</v>
      </c>
      <c r="AM1272" s="119">
        <v>0.61984767123287665</v>
      </c>
      <c r="AN1272" s="116"/>
      <c r="AO1272" s="116"/>
      <c r="AP1272" s="116"/>
      <c r="AQ1272" s="367"/>
      <c r="AR1272" s="42"/>
      <c r="AS1272" s="43"/>
      <c r="AT1272" s="113"/>
      <c r="AU1272" s="130"/>
      <c r="AV1272" s="44"/>
      <c r="AW1272" s="113"/>
      <c r="AX1272" s="46"/>
      <c r="AY1272" s="2391"/>
    </row>
    <row r="1273" spans="1:51" s="8" customFormat="1" ht="15.95" customHeight="1" x14ac:dyDescent="0.25">
      <c r="A1273" s="36"/>
      <c r="B1273" s="1029"/>
      <c r="C1273" s="990"/>
      <c r="D1273" s="1029"/>
      <c r="E1273" s="5"/>
      <c r="F1273" s="5"/>
      <c r="G1273" s="1029"/>
      <c r="H1273" s="5"/>
      <c r="I1273" s="1029"/>
      <c r="J1273" s="5"/>
      <c r="K1273" s="5"/>
      <c r="L1273" s="5"/>
      <c r="M1273" s="5"/>
      <c r="N1273" s="328"/>
      <c r="O1273" s="328"/>
      <c r="P1273" s="328"/>
      <c r="Q1273" s="1056"/>
      <c r="R1273" s="448"/>
      <c r="S1273" s="61"/>
      <c r="T1273" s="448"/>
      <c r="U1273" s="61"/>
      <c r="V1273" s="448"/>
      <c r="W1273" s="448"/>
      <c r="X1273" s="448"/>
      <c r="Y1273" s="1029" t="s">
        <v>230</v>
      </c>
      <c r="Z1273" s="1029" t="s">
        <v>230</v>
      </c>
      <c r="AA1273" s="1" t="s">
        <v>230</v>
      </c>
      <c r="AB1273" s="1029" t="s">
        <v>230</v>
      </c>
      <c r="AC1273" s="1029" t="s">
        <v>230</v>
      </c>
      <c r="AD1273" s="1029" t="s">
        <v>230</v>
      </c>
      <c r="AE1273" s="5" t="s">
        <v>2220</v>
      </c>
      <c r="AF1273" s="5" t="s">
        <v>1894</v>
      </c>
      <c r="AG1273" s="39" t="s">
        <v>230</v>
      </c>
      <c r="AH1273" s="1" t="s">
        <v>59</v>
      </c>
      <c r="AI1273" s="40">
        <v>0.114</v>
      </c>
      <c r="AJ1273" s="57">
        <v>1998.2</v>
      </c>
      <c r="AK1273" s="40">
        <v>0.4762832876712329</v>
      </c>
      <c r="AL1273" s="40">
        <v>0.14781205479452056</v>
      </c>
      <c r="AM1273" s="41">
        <v>0.62409534246575349</v>
      </c>
      <c r="AN1273" s="40"/>
      <c r="AO1273" s="40"/>
      <c r="AP1273" s="40"/>
      <c r="AQ1273" s="1644"/>
      <c r="AR1273" s="1034"/>
      <c r="AS1273" s="45"/>
      <c r="AT1273" s="1029"/>
      <c r="AU1273" s="5"/>
      <c r="AV1273" s="46"/>
      <c r="AW1273" s="1029"/>
      <c r="AX1273" s="46"/>
      <c r="AY1273" s="2391"/>
    </row>
    <row r="1274" spans="1:51" s="8" customFormat="1" ht="15.95" customHeight="1" x14ac:dyDescent="0.25">
      <c r="A1274" s="36"/>
      <c r="B1274" s="1029"/>
      <c r="C1274" s="990"/>
      <c r="D1274" s="1029"/>
      <c r="E1274" s="5"/>
      <c r="F1274" s="5"/>
      <c r="G1274" s="1029"/>
      <c r="H1274" s="5"/>
      <c r="I1274" s="1029"/>
      <c r="J1274" s="5"/>
      <c r="K1274" s="5"/>
      <c r="L1274" s="5"/>
      <c r="M1274" s="5"/>
      <c r="N1274" s="328"/>
      <c r="O1274" s="328"/>
      <c r="P1274" s="328"/>
      <c r="Q1274" s="1056"/>
      <c r="R1274" s="448"/>
      <c r="S1274" s="61"/>
      <c r="T1274" s="448"/>
      <c r="U1274" s="61"/>
      <c r="V1274" s="448"/>
      <c r="W1274" s="448"/>
      <c r="X1274" s="448"/>
      <c r="Y1274" s="1029" t="s">
        <v>230</v>
      </c>
      <c r="Z1274" s="1029" t="s">
        <v>230</v>
      </c>
      <c r="AA1274" s="1" t="s">
        <v>230</v>
      </c>
      <c r="AB1274" s="1029" t="s">
        <v>230</v>
      </c>
      <c r="AC1274" s="1029" t="s">
        <v>230</v>
      </c>
      <c r="AD1274" s="1029" t="s">
        <v>230</v>
      </c>
      <c r="AE1274" s="5" t="s">
        <v>2222</v>
      </c>
      <c r="AF1274" s="5" t="s">
        <v>237</v>
      </c>
      <c r="AG1274" s="39" t="s">
        <v>230</v>
      </c>
      <c r="AH1274" s="1" t="s">
        <v>59</v>
      </c>
      <c r="AI1274" s="40">
        <v>0.114</v>
      </c>
      <c r="AJ1274" s="57">
        <v>544.5</v>
      </c>
      <c r="AK1274" s="40">
        <v>0.1297849315068493</v>
      </c>
      <c r="AL1274" s="40">
        <v>4.027808219178082E-2</v>
      </c>
      <c r="AM1274" s="41">
        <v>0.17006301369863014</v>
      </c>
      <c r="AN1274" s="40"/>
      <c r="AO1274" s="40"/>
      <c r="AP1274" s="40"/>
      <c r="AQ1274" s="1644"/>
      <c r="AR1274" s="1034"/>
      <c r="AS1274" s="45"/>
      <c r="AT1274" s="1029"/>
      <c r="AU1274" s="5"/>
      <c r="AV1274" s="46"/>
      <c r="AW1274" s="1029"/>
      <c r="AX1274" s="46"/>
      <c r="AY1274" s="2391"/>
    </row>
    <row r="1275" spans="1:51" s="8" customFormat="1" ht="15.95" customHeight="1" x14ac:dyDescent="0.25">
      <c r="A1275" s="36"/>
      <c r="B1275" s="1029"/>
      <c r="C1275" s="990"/>
      <c r="D1275" s="1029"/>
      <c r="E1275" s="5"/>
      <c r="F1275" s="5"/>
      <c r="G1275" s="1029"/>
      <c r="H1275" s="5"/>
      <c r="I1275" s="1029"/>
      <c r="J1275" s="5"/>
      <c r="K1275" s="5"/>
      <c r="L1275" s="5"/>
      <c r="M1275" s="5"/>
      <c r="N1275" s="328"/>
      <c r="O1275" s="328"/>
      <c r="P1275" s="328"/>
      <c r="Q1275" s="1056"/>
      <c r="R1275" s="448"/>
      <c r="S1275" s="61"/>
      <c r="T1275" s="448"/>
      <c r="U1275" s="61"/>
      <c r="V1275" s="448"/>
      <c r="W1275" s="448"/>
      <c r="X1275" s="448"/>
      <c r="Y1275" s="1029" t="s">
        <v>230</v>
      </c>
      <c r="Z1275" s="1029" t="s">
        <v>230</v>
      </c>
      <c r="AA1275" s="1" t="s">
        <v>230</v>
      </c>
      <c r="AB1275" s="1029" t="s">
        <v>230</v>
      </c>
      <c r="AC1275" s="1029" t="s">
        <v>230</v>
      </c>
      <c r="AD1275" s="1029" t="s">
        <v>230</v>
      </c>
      <c r="AE1275" s="5" t="s">
        <v>2222</v>
      </c>
      <c r="AF1275" s="5" t="s">
        <v>239</v>
      </c>
      <c r="AG1275" s="39" t="s">
        <v>230</v>
      </c>
      <c r="AH1275" s="1" t="s">
        <v>59</v>
      </c>
      <c r="AI1275" s="40">
        <v>0.114</v>
      </c>
      <c r="AJ1275" s="57">
        <v>2293.1</v>
      </c>
      <c r="AK1275" s="40">
        <v>0.5465745205479452</v>
      </c>
      <c r="AL1275" s="40">
        <v>0.16962657534246575</v>
      </c>
      <c r="AM1275" s="41">
        <v>0.71620109589041092</v>
      </c>
      <c r="AN1275" s="40"/>
      <c r="AO1275" s="40"/>
      <c r="AP1275" s="40"/>
      <c r="AQ1275" s="1644"/>
      <c r="AR1275" s="1034"/>
      <c r="AS1275" s="45"/>
      <c r="AT1275" s="1029"/>
      <c r="AU1275" s="5"/>
      <c r="AV1275" s="46"/>
      <c r="AW1275" s="1029"/>
      <c r="AX1275" s="46"/>
      <c r="AY1275" s="2391"/>
    </row>
    <row r="1276" spans="1:51" s="1099" customFormat="1" ht="15.95" customHeight="1" x14ac:dyDescent="0.25">
      <c r="A1276" s="1061"/>
      <c r="B1276" s="1412"/>
      <c r="C1276" s="1293"/>
      <c r="D1276" s="1412"/>
      <c r="E1276" s="1043"/>
      <c r="F1276" s="1043"/>
      <c r="G1276" s="1412"/>
      <c r="H1276" s="1043"/>
      <c r="I1276" s="1412"/>
      <c r="J1276" s="1043"/>
      <c r="K1276" s="1043"/>
      <c r="L1276" s="1043"/>
      <c r="M1276" s="1043"/>
      <c r="N1276" s="1090"/>
      <c r="O1276" s="1090"/>
      <c r="P1276" s="1090"/>
      <c r="Q1276" s="1091"/>
      <c r="R1276" s="1414"/>
      <c r="S1276" s="1089"/>
      <c r="T1276" s="1414"/>
      <c r="U1276" s="1089"/>
      <c r="V1276" s="1414"/>
      <c r="W1276" s="1414"/>
      <c r="X1276" s="1414"/>
      <c r="Y1276" s="1412" t="s">
        <v>230</v>
      </c>
      <c r="Z1276" s="1412" t="s">
        <v>230</v>
      </c>
      <c r="AA1276" s="754" t="s">
        <v>230</v>
      </c>
      <c r="AB1276" s="1412" t="s">
        <v>230</v>
      </c>
      <c r="AC1276" s="1412" t="s">
        <v>20715</v>
      </c>
      <c r="AD1276" s="1149" t="s">
        <v>20722</v>
      </c>
      <c r="AE1276" s="1043" t="s">
        <v>20714</v>
      </c>
      <c r="AF1276" s="1043" t="s">
        <v>2224</v>
      </c>
      <c r="AG1276" s="377" t="s">
        <v>20716</v>
      </c>
      <c r="AH1276" s="2577" t="s">
        <v>22844</v>
      </c>
      <c r="AI1276" s="1089">
        <v>0.19</v>
      </c>
      <c r="AJ1276" s="1089">
        <v>838</v>
      </c>
      <c r="AK1276" s="378">
        <f t="shared" ref="AK1276:AK1285" si="128">AJ1276*AI1276/365</f>
        <v>0.43621917808219179</v>
      </c>
      <c r="AL1276" s="378">
        <v>0</v>
      </c>
      <c r="AM1276" s="380">
        <f>SUM(AK1276:AL1276)</f>
        <v>0.43621917808219179</v>
      </c>
      <c r="AN1276" s="378"/>
      <c r="AO1276" s="378"/>
      <c r="AP1276" s="378"/>
      <c r="AQ1276" s="771"/>
      <c r="AR1276" s="381"/>
      <c r="AS1276" s="382"/>
      <c r="AT1276" s="1412"/>
      <c r="AU1276" s="1043"/>
      <c r="AV1276" s="383"/>
      <c r="AW1276" s="1412"/>
      <c r="AX1276" s="2460" t="s">
        <v>20717</v>
      </c>
      <c r="AY1276" s="2401"/>
    </row>
    <row r="1277" spans="1:51" s="8" customFormat="1" ht="15.95" customHeight="1" x14ac:dyDescent="0.25">
      <c r="A1277" s="36"/>
      <c r="B1277" s="1029"/>
      <c r="C1277" s="990"/>
      <c r="D1277" s="1029"/>
      <c r="E1277" s="5"/>
      <c r="F1277" s="5"/>
      <c r="G1277" s="1029"/>
      <c r="H1277" s="5"/>
      <c r="I1277" s="1029"/>
      <c r="J1277" s="5"/>
      <c r="K1277" s="5"/>
      <c r="L1277" s="5"/>
      <c r="M1277" s="5"/>
      <c r="N1277" s="328"/>
      <c r="O1277" s="328"/>
      <c r="P1277" s="328"/>
      <c r="Q1277" s="1056"/>
      <c r="R1277" s="448"/>
      <c r="S1277" s="61"/>
      <c r="T1277" s="448"/>
      <c r="U1277" s="61"/>
      <c r="V1277" s="448"/>
      <c r="W1277" s="448"/>
      <c r="X1277" s="448"/>
      <c r="Y1277" s="1029" t="s">
        <v>230</v>
      </c>
      <c r="Z1277" s="1029" t="s">
        <v>230</v>
      </c>
      <c r="AA1277" s="1" t="s">
        <v>230</v>
      </c>
      <c r="AB1277" s="1029" t="s">
        <v>230</v>
      </c>
      <c r="AC1277" s="1029" t="s">
        <v>230</v>
      </c>
      <c r="AD1277" s="1029" t="s">
        <v>230</v>
      </c>
      <c r="AE1277" s="5" t="s">
        <v>2225</v>
      </c>
      <c r="AF1277" s="5" t="s">
        <v>23213</v>
      </c>
      <c r="AG1277" s="39" t="s">
        <v>23212</v>
      </c>
      <c r="AH1277" s="1" t="s">
        <v>23200</v>
      </c>
      <c r="AI1277" s="61">
        <v>0.76</v>
      </c>
      <c r="AJ1277" s="328">
        <v>12</v>
      </c>
      <c r="AK1277" s="40">
        <f t="shared" si="128"/>
        <v>2.4986301369863018E-2</v>
      </c>
      <c r="AL1277" s="40">
        <v>0</v>
      </c>
      <c r="AM1277" s="41">
        <f t="shared" ref="AM1277:AM1285" si="129">SUBTOTAL(9,AK1277:AL1277)</f>
        <v>2.4986301369863018E-2</v>
      </c>
      <c r="AN1277" s="40"/>
      <c r="AO1277" s="40"/>
      <c r="AP1277" s="40"/>
      <c r="AQ1277" s="1644"/>
      <c r="AR1277" s="1034"/>
      <c r="AS1277" s="45"/>
      <c r="AT1277" s="1029"/>
      <c r="AU1277" s="5"/>
      <c r="AV1277" s="46"/>
      <c r="AW1277" s="1029"/>
      <c r="AX1277" s="46"/>
      <c r="AY1277" s="2391"/>
    </row>
    <row r="1278" spans="1:51" s="8" customFormat="1" ht="15.95" customHeight="1" x14ac:dyDescent="0.25">
      <c r="A1278" s="36"/>
      <c r="B1278" s="1029"/>
      <c r="C1278" s="990"/>
      <c r="D1278" s="1029"/>
      <c r="E1278" s="5"/>
      <c r="F1278" s="5"/>
      <c r="G1278" s="1029"/>
      <c r="H1278" s="5"/>
      <c r="I1278" s="1029"/>
      <c r="J1278" s="5"/>
      <c r="K1278" s="5"/>
      <c r="L1278" s="5"/>
      <c r="M1278" s="5"/>
      <c r="N1278" s="328"/>
      <c r="O1278" s="328"/>
      <c r="P1278" s="328"/>
      <c r="Q1278" s="1056"/>
      <c r="R1278" s="448"/>
      <c r="S1278" s="61"/>
      <c r="T1278" s="448"/>
      <c r="U1278" s="61"/>
      <c r="V1278" s="448"/>
      <c r="W1278" s="448"/>
      <c r="X1278" s="448"/>
      <c r="Y1278" s="1029" t="s">
        <v>230</v>
      </c>
      <c r="Z1278" s="1029" t="s">
        <v>230</v>
      </c>
      <c r="AA1278" s="1" t="s">
        <v>230</v>
      </c>
      <c r="AB1278" s="1029" t="s">
        <v>230</v>
      </c>
      <c r="AC1278" s="1029" t="s">
        <v>230</v>
      </c>
      <c r="AD1278" s="1029" t="s">
        <v>230</v>
      </c>
      <c r="AE1278" s="5" t="s">
        <v>2225</v>
      </c>
      <c r="AF1278" s="5" t="s">
        <v>2226</v>
      </c>
      <c r="AG1278" s="39">
        <v>5030075115</v>
      </c>
      <c r="AH1278" s="1" t="s">
        <v>2227</v>
      </c>
      <c r="AI1278" s="61">
        <v>0.87</v>
      </c>
      <c r="AJ1278" s="61">
        <v>2</v>
      </c>
      <c r="AK1278" s="116">
        <f t="shared" si="128"/>
        <v>4.767123287671233E-3</v>
      </c>
      <c r="AL1278" s="40">
        <v>0</v>
      </c>
      <c r="AM1278" s="119">
        <f t="shared" si="129"/>
        <v>4.767123287671233E-3</v>
      </c>
      <c r="AN1278" s="40"/>
      <c r="AO1278" s="40"/>
      <c r="AP1278" s="40"/>
      <c r="AQ1278" s="1644"/>
      <c r="AR1278" s="1034"/>
      <c r="AS1278" s="45"/>
      <c r="AT1278" s="1029"/>
      <c r="AU1278" s="5"/>
      <c r="AV1278" s="46"/>
      <c r="AW1278" s="1029"/>
      <c r="AX1278" s="46"/>
      <c r="AY1278" s="2391"/>
    </row>
    <row r="1279" spans="1:51" s="8" customFormat="1" ht="15.95" customHeight="1" x14ac:dyDescent="0.25">
      <c r="A1279" s="36"/>
      <c r="B1279" s="1029"/>
      <c r="C1279" s="990"/>
      <c r="D1279" s="1029"/>
      <c r="E1279" s="5"/>
      <c r="F1279" s="5"/>
      <c r="G1279" s="1029"/>
      <c r="H1279" s="5"/>
      <c r="I1279" s="1029"/>
      <c r="J1279" s="5"/>
      <c r="K1279" s="5"/>
      <c r="L1279" s="5"/>
      <c r="M1279" s="5"/>
      <c r="N1279" s="328"/>
      <c r="O1279" s="328"/>
      <c r="P1279" s="328"/>
      <c r="Q1279" s="1056"/>
      <c r="R1279" s="448"/>
      <c r="S1279" s="61"/>
      <c r="T1279" s="448"/>
      <c r="U1279" s="61"/>
      <c r="V1279" s="448"/>
      <c r="W1279" s="448"/>
      <c r="X1279" s="448"/>
      <c r="Y1279" s="1029" t="s">
        <v>230</v>
      </c>
      <c r="Z1279" s="1029" t="s">
        <v>230</v>
      </c>
      <c r="AA1279" s="1" t="s">
        <v>230</v>
      </c>
      <c r="AB1279" s="1029" t="s">
        <v>230</v>
      </c>
      <c r="AC1279" s="1029" t="s">
        <v>230</v>
      </c>
      <c r="AD1279" s="1029" t="s">
        <v>230</v>
      </c>
      <c r="AE1279" s="5" t="s">
        <v>2225</v>
      </c>
      <c r="AF1279" s="5" t="s">
        <v>2228</v>
      </c>
      <c r="AG1279" s="51">
        <v>314503019000040</v>
      </c>
      <c r="AH1279" s="1" t="s">
        <v>1825</v>
      </c>
      <c r="AI1279" s="61">
        <v>0.87</v>
      </c>
      <c r="AJ1279" s="61">
        <v>2</v>
      </c>
      <c r="AK1279" s="40">
        <f t="shared" si="128"/>
        <v>4.767123287671233E-3</v>
      </c>
      <c r="AL1279" s="40">
        <v>0</v>
      </c>
      <c r="AM1279" s="41">
        <f t="shared" si="129"/>
        <v>4.767123287671233E-3</v>
      </c>
      <c r="AN1279" s="40"/>
      <c r="AO1279" s="40"/>
      <c r="AP1279" s="40"/>
      <c r="AQ1279" s="1644"/>
      <c r="AR1279" s="1034"/>
      <c r="AS1279" s="45"/>
      <c r="AT1279" s="1029"/>
      <c r="AU1279" s="5"/>
      <c r="AV1279" s="46"/>
      <c r="AW1279" s="1029"/>
      <c r="AX1279" s="46"/>
      <c r="AY1279" s="2391"/>
    </row>
    <row r="1280" spans="1:51" s="8" customFormat="1" ht="15.95" customHeight="1" x14ac:dyDescent="0.25">
      <c r="A1280" s="1255"/>
      <c r="B1280" s="1256"/>
      <c r="C1280" s="1726"/>
      <c r="D1280" s="1256"/>
      <c r="E1280" s="1258"/>
      <c r="F1280" s="1258"/>
      <c r="G1280" s="1256"/>
      <c r="H1280" s="1258"/>
      <c r="I1280" s="1256"/>
      <c r="J1280" s="1258"/>
      <c r="K1280" s="1258"/>
      <c r="L1280" s="1258"/>
      <c r="M1280" s="1258"/>
      <c r="N1280" s="1259"/>
      <c r="O1280" s="1259"/>
      <c r="P1280" s="1259"/>
      <c r="Q1280" s="1260"/>
      <c r="R1280" s="1261"/>
      <c r="S1280" s="1262"/>
      <c r="T1280" s="1261"/>
      <c r="U1280" s="1262"/>
      <c r="V1280" s="1261"/>
      <c r="W1280" s="1261"/>
      <c r="X1280" s="1261"/>
      <c r="Y1280" s="1256" t="s">
        <v>230</v>
      </c>
      <c r="Z1280" s="1256" t="s">
        <v>230</v>
      </c>
      <c r="AA1280" s="1263" t="s">
        <v>230</v>
      </c>
      <c r="AB1280" s="1256" t="s">
        <v>230</v>
      </c>
      <c r="AC1280" s="1256" t="s">
        <v>230</v>
      </c>
      <c r="AD1280" s="1256" t="s">
        <v>230</v>
      </c>
      <c r="AE1280" s="1258" t="s">
        <v>2225</v>
      </c>
      <c r="AF1280" s="1258" t="s">
        <v>23056</v>
      </c>
      <c r="AG1280" s="1264">
        <v>503010190857</v>
      </c>
      <c r="AH1280" s="1263" t="s">
        <v>22985</v>
      </c>
      <c r="AI1280" s="1265">
        <v>0.6</v>
      </c>
      <c r="AJ1280" s="1259">
        <v>40</v>
      </c>
      <c r="AK1280" s="1628">
        <f t="shared" si="128"/>
        <v>6.575342465753424E-2</v>
      </c>
      <c r="AL1280" s="1628">
        <v>0</v>
      </c>
      <c r="AM1280" s="1267">
        <f t="shared" si="129"/>
        <v>6.575342465753424E-2</v>
      </c>
      <c r="AN1280" s="1628"/>
      <c r="AO1280" s="1628"/>
      <c r="AP1280" s="1628"/>
      <c r="AQ1280" s="1708"/>
      <c r="AR1280" s="1709"/>
      <c r="AS1280" s="1710"/>
      <c r="AT1280" s="1256"/>
      <c r="AU1280" s="1258"/>
      <c r="AV1280" s="1711"/>
      <c r="AW1280" s="1713" t="s">
        <v>16781</v>
      </c>
      <c r="AX1280" s="2498" t="s">
        <v>23055</v>
      </c>
      <c r="AY1280" s="2391"/>
    </row>
    <row r="1281" spans="1:52" s="8" customFormat="1" ht="15.95" customHeight="1" x14ac:dyDescent="0.25">
      <c r="A1281" s="1255"/>
      <c r="B1281" s="1256"/>
      <c r="C1281" s="1726"/>
      <c r="D1281" s="1256"/>
      <c r="E1281" s="1258"/>
      <c r="F1281" s="1258"/>
      <c r="G1281" s="1256"/>
      <c r="H1281" s="1258"/>
      <c r="I1281" s="1256"/>
      <c r="J1281" s="1258"/>
      <c r="K1281" s="1258"/>
      <c r="L1281" s="1258"/>
      <c r="M1281" s="1258"/>
      <c r="N1281" s="1259"/>
      <c r="O1281" s="1259"/>
      <c r="P1281" s="1259"/>
      <c r="Q1281" s="1260"/>
      <c r="R1281" s="1261"/>
      <c r="S1281" s="1262"/>
      <c r="T1281" s="1261"/>
      <c r="U1281" s="1262"/>
      <c r="V1281" s="1261"/>
      <c r="W1281" s="1261"/>
      <c r="X1281" s="1261"/>
      <c r="Y1281" s="1256" t="s">
        <v>230</v>
      </c>
      <c r="Z1281" s="1256" t="s">
        <v>230</v>
      </c>
      <c r="AA1281" s="1263" t="s">
        <v>230</v>
      </c>
      <c r="AB1281" s="1256" t="s">
        <v>230</v>
      </c>
      <c r="AC1281" s="1256" t="s">
        <v>230</v>
      </c>
      <c r="AD1281" s="1256" t="s">
        <v>230</v>
      </c>
      <c r="AE1281" s="1258" t="s">
        <v>2225</v>
      </c>
      <c r="AF1281" s="1258" t="s">
        <v>23058</v>
      </c>
      <c r="AG1281" s="1727">
        <v>317507400029864</v>
      </c>
      <c r="AH1281" s="1256" t="s">
        <v>22968</v>
      </c>
      <c r="AI1281" s="1259">
        <v>0.6</v>
      </c>
      <c r="AJ1281" s="1259">
        <v>50</v>
      </c>
      <c r="AK1281" s="1628">
        <f t="shared" si="128"/>
        <v>8.2191780821917804E-2</v>
      </c>
      <c r="AL1281" s="1628">
        <v>0</v>
      </c>
      <c r="AM1281" s="1267">
        <f t="shared" si="129"/>
        <v>8.2191780821917804E-2</v>
      </c>
      <c r="AN1281" s="1628"/>
      <c r="AO1281" s="1628"/>
      <c r="AP1281" s="1628"/>
      <c r="AQ1281" s="1708"/>
      <c r="AR1281" s="1709"/>
      <c r="AS1281" s="1710"/>
      <c r="AT1281" s="1256"/>
      <c r="AU1281" s="1258"/>
      <c r="AV1281" s="1711"/>
      <c r="AW1281" s="1713" t="s">
        <v>16781</v>
      </c>
      <c r="AX1281" s="2498" t="s">
        <v>23057</v>
      </c>
      <c r="AY1281" s="2391"/>
    </row>
    <row r="1282" spans="1:52" s="8" customFormat="1" ht="15.95" customHeight="1" x14ac:dyDescent="0.25">
      <c r="A1282" s="36"/>
      <c r="B1282" s="1029"/>
      <c r="C1282" s="990"/>
      <c r="D1282" s="1029"/>
      <c r="E1282" s="5"/>
      <c r="F1282" s="5"/>
      <c r="G1282" s="1029"/>
      <c r="H1282" s="5"/>
      <c r="I1282" s="1029"/>
      <c r="J1282" s="5"/>
      <c r="K1282" s="5"/>
      <c r="L1282" s="5"/>
      <c r="M1282" s="5"/>
      <c r="N1282" s="328"/>
      <c r="O1282" s="328"/>
      <c r="P1282" s="328"/>
      <c r="Q1282" s="1056"/>
      <c r="R1282" s="448"/>
      <c r="S1282" s="61"/>
      <c r="T1282" s="448"/>
      <c r="U1282" s="61"/>
      <c r="V1282" s="448"/>
      <c r="W1282" s="448"/>
      <c r="X1282" s="448"/>
      <c r="Y1282" s="1029" t="s">
        <v>230</v>
      </c>
      <c r="Z1282" s="1029" t="s">
        <v>230</v>
      </c>
      <c r="AA1282" s="1" t="s">
        <v>230</v>
      </c>
      <c r="AB1282" s="1029" t="s">
        <v>230</v>
      </c>
      <c r="AC1282" s="1029" t="s">
        <v>230</v>
      </c>
      <c r="AD1282" s="1029" t="s">
        <v>230</v>
      </c>
      <c r="AE1282" s="5" t="s">
        <v>2225</v>
      </c>
      <c r="AF1282" s="5" t="s">
        <v>2229</v>
      </c>
      <c r="AG1282" s="39">
        <v>1027739646550</v>
      </c>
      <c r="AH1282" s="1" t="s">
        <v>2230</v>
      </c>
      <c r="AI1282" s="61">
        <v>0.87</v>
      </c>
      <c r="AJ1282" s="1056">
        <v>4</v>
      </c>
      <c r="AK1282" s="40">
        <f t="shared" si="128"/>
        <v>9.5342465753424661E-3</v>
      </c>
      <c r="AL1282" s="40">
        <v>0</v>
      </c>
      <c r="AM1282" s="41">
        <f t="shared" si="129"/>
        <v>9.5342465753424661E-3</v>
      </c>
      <c r="AN1282" s="40"/>
      <c r="AO1282" s="40"/>
      <c r="AP1282" s="40"/>
      <c r="AQ1282" s="1644"/>
      <c r="AR1282" s="1034"/>
      <c r="AS1282" s="45"/>
      <c r="AT1282" s="1029"/>
      <c r="AU1282" s="5"/>
      <c r="AV1282" s="46"/>
      <c r="AW1282" s="1029"/>
      <c r="AX1282" s="46"/>
      <c r="AY1282" s="2391"/>
    </row>
    <row r="1283" spans="1:52" s="8" customFormat="1" ht="15.95" customHeight="1" x14ac:dyDescent="0.25">
      <c r="A1283" s="36"/>
      <c r="B1283" s="1029"/>
      <c r="C1283" s="990"/>
      <c r="D1283" s="1029"/>
      <c r="E1283" s="5"/>
      <c r="F1283" s="5"/>
      <c r="G1283" s="1029"/>
      <c r="H1283" s="5"/>
      <c r="I1283" s="1029"/>
      <c r="J1283" s="5"/>
      <c r="K1283" s="5"/>
      <c r="L1283" s="5"/>
      <c r="M1283" s="5"/>
      <c r="N1283" s="328"/>
      <c r="O1283" s="328"/>
      <c r="P1283" s="328"/>
      <c r="Q1283" s="1056"/>
      <c r="R1283" s="448"/>
      <c r="S1283" s="61"/>
      <c r="T1283" s="448"/>
      <c r="U1283" s="61"/>
      <c r="V1283" s="448"/>
      <c r="W1283" s="448"/>
      <c r="X1283" s="448"/>
      <c r="Y1283" s="1029" t="s">
        <v>230</v>
      </c>
      <c r="Z1283" s="1029" t="s">
        <v>230</v>
      </c>
      <c r="AA1283" s="1" t="s">
        <v>230</v>
      </c>
      <c r="AB1283" s="1029" t="s">
        <v>230</v>
      </c>
      <c r="AC1283" s="1029" t="s">
        <v>230</v>
      </c>
      <c r="AD1283" s="1029" t="s">
        <v>230</v>
      </c>
      <c r="AE1283" s="5" t="s">
        <v>2225</v>
      </c>
      <c r="AF1283" s="5" t="s">
        <v>2231</v>
      </c>
      <c r="AG1283" s="39" t="s">
        <v>22836</v>
      </c>
      <c r="AH1283" s="1" t="s">
        <v>22822</v>
      </c>
      <c r="AI1283" s="61">
        <v>0.16</v>
      </c>
      <c r="AJ1283" s="61">
        <v>10</v>
      </c>
      <c r="AK1283" s="40">
        <f t="shared" si="128"/>
        <v>4.383561643835617E-3</v>
      </c>
      <c r="AL1283" s="40">
        <v>0</v>
      </c>
      <c r="AM1283" s="41">
        <f t="shared" si="129"/>
        <v>4.383561643835617E-3</v>
      </c>
      <c r="AN1283" s="40"/>
      <c r="AO1283" s="40"/>
      <c r="AP1283" s="40"/>
      <c r="AQ1283" s="1644"/>
      <c r="AR1283" s="1034"/>
      <c r="AS1283" s="45"/>
      <c r="AT1283" s="1029"/>
      <c r="AU1283" s="5"/>
      <c r="AV1283" s="46"/>
      <c r="AW1283" s="1029"/>
      <c r="AX1283" s="46"/>
      <c r="AY1283" s="2391"/>
    </row>
    <row r="1284" spans="1:52" s="8" customFormat="1" ht="15.95" customHeight="1" x14ac:dyDescent="0.25">
      <c r="A1284" s="36"/>
      <c r="B1284" s="1029"/>
      <c r="C1284" s="990"/>
      <c r="D1284" s="1029"/>
      <c r="E1284" s="5"/>
      <c r="F1284" s="5"/>
      <c r="G1284" s="1029"/>
      <c r="H1284" s="5"/>
      <c r="I1284" s="1029"/>
      <c r="J1284" s="5"/>
      <c r="K1284" s="5"/>
      <c r="L1284" s="5"/>
      <c r="M1284" s="5"/>
      <c r="N1284" s="328"/>
      <c r="O1284" s="328"/>
      <c r="P1284" s="328"/>
      <c r="Q1284" s="1056"/>
      <c r="R1284" s="448"/>
      <c r="S1284" s="61"/>
      <c r="T1284" s="448"/>
      <c r="U1284" s="61"/>
      <c r="V1284" s="448"/>
      <c r="W1284" s="448"/>
      <c r="X1284" s="448"/>
      <c r="Y1284" s="1029" t="s">
        <v>230</v>
      </c>
      <c r="Z1284" s="1029" t="s">
        <v>230</v>
      </c>
      <c r="AA1284" s="1" t="s">
        <v>230</v>
      </c>
      <c r="AB1284" s="1029" t="s">
        <v>230</v>
      </c>
      <c r="AC1284" s="1029" t="s">
        <v>230</v>
      </c>
      <c r="AD1284" s="1029" t="s">
        <v>230</v>
      </c>
      <c r="AE1284" s="5" t="s">
        <v>2225</v>
      </c>
      <c r="AF1284" s="5" t="s">
        <v>2233</v>
      </c>
      <c r="AG1284" s="39">
        <v>7106510068</v>
      </c>
      <c r="AH1284" s="1" t="s">
        <v>2234</v>
      </c>
      <c r="AI1284" s="61">
        <v>1.1399999999999999</v>
      </c>
      <c r="AJ1284" s="328">
        <v>5</v>
      </c>
      <c r="AK1284" s="40">
        <f t="shared" si="128"/>
        <v>1.5616438356164381E-2</v>
      </c>
      <c r="AL1284" s="40">
        <v>0</v>
      </c>
      <c r="AM1284" s="41">
        <f t="shared" si="129"/>
        <v>1.5616438356164381E-2</v>
      </c>
      <c r="AN1284" s="40"/>
      <c r="AO1284" s="40"/>
      <c r="AP1284" s="40"/>
      <c r="AQ1284" s="1644"/>
      <c r="AR1284" s="1034"/>
      <c r="AS1284" s="45"/>
      <c r="AT1284" s="1029"/>
      <c r="AU1284" s="5"/>
      <c r="AV1284" s="46"/>
      <c r="AW1284" s="1029"/>
      <c r="AX1284" s="46"/>
      <c r="AY1284" s="2391"/>
    </row>
    <row r="1285" spans="1:52" s="8" customFormat="1" ht="15.95" customHeight="1" x14ac:dyDescent="0.25">
      <c r="A1285" s="36"/>
      <c r="B1285" s="1029"/>
      <c r="C1285" s="990"/>
      <c r="D1285" s="1029"/>
      <c r="E1285" s="5"/>
      <c r="F1285" s="5"/>
      <c r="G1285" s="1029"/>
      <c r="H1285" s="5"/>
      <c r="I1285" s="1029"/>
      <c r="J1285" s="5"/>
      <c r="K1285" s="5"/>
      <c r="L1285" s="5"/>
      <c r="M1285" s="5"/>
      <c r="N1285" s="328"/>
      <c r="O1285" s="328"/>
      <c r="P1285" s="328"/>
      <c r="Q1285" s="1056"/>
      <c r="R1285" s="448"/>
      <c r="S1285" s="61"/>
      <c r="T1285" s="448"/>
      <c r="U1285" s="61"/>
      <c r="V1285" s="448"/>
      <c r="W1285" s="448"/>
      <c r="X1285" s="448"/>
      <c r="Y1285" s="1029" t="s">
        <v>230</v>
      </c>
      <c r="Z1285" s="1029" t="s">
        <v>230</v>
      </c>
      <c r="AA1285" s="1" t="s">
        <v>230</v>
      </c>
      <c r="AB1285" s="1029" t="s">
        <v>230</v>
      </c>
      <c r="AC1285" s="1029" t="s">
        <v>230</v>
      </c>
      <c r="AD1285" s="1029" t="s">
        <v>230</v>
      </c>
      <c r="AE1285" s="5" t="s">
        <v>2225</v>
      </c>
      <c r="AF1285" s="5" t="s">
        <v>2235</v>
      </c>
      <c r="AG1285" s="51">
        <v>310503005600041</v>
      </c>
      <c r="AH1285" s="1" t="s">
        <v>2236</v>
      </c>
      <c r="AI1285" s="61">
        <v>0.87</v>
      </c>
      <c r="AJ1285" s="61">
        <v>5</v>
      </c>
      <c r="AK1285" s="40">
        <f t="shared" si="128"/>
        <v>1.191780821917808E-2</v>
      </c>
      <c r="AL1285" s="40">
        <v>0</v>
      </c>
      <c r="AM1285" s="41">
        <f t="shared" si="129"/>
        <v>1.191780821917808E-2</v>
      </c>
      <c r="AN1285" s="40"/>
      <c r="AO1285" s="40"/>
      <c r="AP1285" s="40"/>
      <c r="AQ1285" s="1644"/>
      <c r="AR1285" s="1034"/>
      <c r="AS1285" s="45"/>
      <c r="AT1285" s="1029"/>
      <c r="AU1285" s="5"/>
      <c r="AV1285" s="46"/>
      <c r="AW1285" s="1029"/>
      <c r="AX1285" s="46"/>
      <c r="AY1285" s="2391"/>
    </row>
    <row r="1286" spans="1:52" s="8" customFormat="1" ht="15.95" customHeight="1" x14ac:dyDescent="0.25">
      <c r="A1286" s="36"/>
      <c r="B1286" s="1029"/>
      <c r="C1286" s="990"/>
      <c r="D1286" s="1029"/>
      <c r="E1286" s="5"/>
      <c r="F1286" s="5"/>
      <c r="G1286" s="1029"/>
      <c r="H1286" s="5"/>
      <c r="I1286" s="1029"/>
      <c r="J1286" s="5"/>
      <c r="K1286" s="5"/>
      <c r="L1286" s="5"/>
      <c r="M1286" s="5"/>
      <c r="N1286" s="328"/>
      <c r="O1286" s="328"/>
      <c r="P1286" s="328"/>
      <c r="Q1286" s="1056"/>
      <c r="R1286" s="448"/>
      <c r="S1286" s="61"/>
      <c r="T1286" s="448"/>
      <c r="U1286" s="61"/>
      <c r="V1286" s="448"/>
      <c r="W1286" s="448"/>
      <c r="X1286" s="448"/>
      <c r="Y1286" s="1029" t="s">
        <v>230</v>
      </c>
      <c r="Z1286" s="1029" t="s">
        <v>230</v>
      </c>
      <c r="AA1286" s="1" t="s">
        <v>230</v>
      </c>
      <c r="AB1286" s="1029" t="s">
        <v>230</v>
      </c>
      <c r="AC1286" s="1029" t="s">
        <v>230</v>
      </c>
      <c r="AD1286" s="1029" t="s">
        <v>230</v>
      </c>
      <c r="AE1286" s="5" t="s">
        <v>2237</v>
      </c>
      <c r="AF1286" s="5" t="s">
        <v>2238</v>
      </c>
      <c r="AG1286" s="39" t="s">
        <v>2239</v>
      </c>
      <c r="AH1286" s="1" t="s">
        <v>450</v>
      </c>
      <c r="AI1286" s="61">
        <v>0.87</v>
      </c>
      <c r="AJ1286" s="1056">
        <v>5</v>
      </c>
      <c r="AK1286" s="40">
        <f>AJ1286*AI1286/365</f>
        <v>1.191780821917808E-2</v>
      </c>
      <c r="AL1286" s="40">
        <v>0</v>
      </c>
      <c r="AM1286" s="41">
        <f>SUBTOTAL(9,AK1286:AL1286)</f>
        <v>1.191780821917808E-2</v>
      </c>
      <c r="AN1286" s="40"/>
      <c r="AO1286" s="40"/>
      <c r="AP1286" s="40"/>
      <c r="AQ1286" s="1644"/>
      <c r="AR1286" s="1034"/>
      <c r="AS1286" s="45"/>
      <c r="AT1286" s="1029"/>
      <c r="AU1286" s="5"/>
      <c r="AV1286" s="46"/>
      <c r="AW1286" s="1029"/>
      <c r="AX1286" s="46"/>
      <c r="AY1286" s="2391"/>
    </row>
    <row r="1287" spans="1:52" s="8" customFormat="1" ht="15.95" customHeight="1" x14ac:dyDescent="0.25">
      <c r="A1287" s="93"/>
      <c r="B1287" s="88"/>
      <c r="C1287" s="993"/>
      <c r="D1287" s="88"/>
      <c r="E1287" s="103"/>
      <c r="F1287" s="103"/>
      <c r="G1287" s="88"/>
      <c r="H1287" s="103"/>
      <c r="I1287" s="88"/>
      <c r="J1287" s="103"/>
      <c r="K1287" s="103"/>
      <c r="L1287" s="103"/>
      <c r="M1287" s="103"/>
      <c r="N1287" s="330"/>
      <c r="O1287" s="330"/>
      <c r="P1287" s="330"/>
      <c r="Q1287" s="106"/>
      <c r="R1287" s="94"/>
      <c r="S1287" s="104"/>
      <c r="T1287" s="94"/>
      <c r="U1287" s="104"/>
      <c r="V1287" s="94"/>
      <c r="W1287" s="94"/>
      <c r="X1287" s="94"/>
      <c r="Y1287" s="88" t="s">
        <v>230</v>
      </c>
      <c r="Z1287" s="88" t="s">
        <v>230</v>
      </c>
      <c r="AA1287" s="90" t="s">
        <v>230</v>
      </c>
      <c r="AB1287" s="88" t="s">
        <v>230</v>
      </c>
      <c r="AC1287" s="88" t="s">
        <v>230</v>
      </c>
      <c r="AD1287" s="88" t="s">
        <v>230</v>
      </c>
      <c r="AE1287" s="103" t="s">
        <v>2223</v>
      </c>
      <c r="AF1287" s="103" t="s">
        <v>2240</v>
      </c>
      <c r="AG1287" s="2125" t="s">
        <v>2241</v>
      </c>
      <c r="AH1287" s="90" t="s">
        <v>450</v>
      </c>
      <c r="AI1287" s="104">
        <v>0.87</v>
      </c>
      <c r="AJ1287" s="106">
        <v>5</v>
      </c>
      <c r="AK1287" s="98">
        <f>AJ1287*AI1287/365</f>
        <v>1.191780821917808E-2</v>
      </c>
      <c r="AL1287" s="98">
        <v>0</v>
      </c>
      <c r="AM1287" s="96">
        <f>SUBTOTAL(9,AK1287:AL1287)</f>
        <v>1.191780821917808E-2</v>
      </c>
      <c r="AN1287" s="98"/>
      <c r="AO1287" s="98"/>
      <c r="AP1287" s="98"/>
      <c r="AQ1287" s="368"/>
      <c r="AR1287" s="47"/>
      <c r="AS1287" s="48"/>
      <c r="AT1287" s="88"/>
      <c r="AU1287" s="103"/>
      <c r="AV1287" s="52"/>
      <c r="AW1287" s="88"/>
      <c r="AX1287" s="52"/>
      <c r="AY1287" s="2391"/>
    </row>
    <row r="1288" spans="1:52" s="55" customFormat="1" ht="15.95" customHeight="1" x14ac:dyDescent="0.2">
      <c r="A1288" s="182">
        <v>187</v>
      </c>
      <c r="B1288" s="170" t="s">
        <v>55</v>
      </c>
      <c r="C1288" s="989" t="s">
        <v>59</v>
      </c>
      <c r="D1288" s="354" t="s">
        <v>25</v>
      </c>
      <c r="E1288" s="198" t="s">
        <v>16809</v>
      </c>
      <c r="F1288" s="198" t="s">
        <v>16810</v>
      </c>
      <c r="G1288" s="166"/>
      <c r="H1288" s="354" t="s">
        <v>219</v>
      </c>
      <c r="I1288" s="354" t="s">
        <v>220</v>
      </c>
      <c r="J1288" s="354" t="s">
        <v>221</v>
      </c>
      <c r="K1288" s="272" t="s">
        <v>222</v>
      </c>
      <c r="L1288" s="272" t="s">
        <v>221</v>
      </c>
      <c r="M1288" s="272" t="s">
        <v>879</v>
      </c>
      <c r="N1288" s="440">
        <v>9.4</v>
      </c>
      <c r="O1288" s="440">
        <v>2.2000000000000002</v>
      </c>
      <c r="P1288" s="440">
        <f>O1288*N1288</f>
        <v>20.680000000000003</v>
      </c>
      <c r="Q1288" s="1012">
        <v>4</v>
      </c>
      <c r="R1288" s="184"/>
      <c r="S1288" s="223">
        <v>2</v>
      </c>
      <c r="T1288" s="183"/>
      <c r="U1288" s="223">
        <v>1</v>
      </c>
      <c r="V1288" s="183"/>
      <c r="W1288" s="183"/>
      <c r="X1288" s="183"/>
      <c r="Y1288" s="354" t="s">
        <v>62</v>
      </c>
      <c r="Z1288" s="366" t="s">
        <v>224</v>
      </c>
      <c r="AA1288" s="762" t="s">
        <v>225</v>
      </c>
      <c r="AB1288" s="354" t="s">
        <v>1789</v>
      </c>
      <c r="AC1288" s="354" t="s">
        <v>1790</v>
      </c>
      <c r="AD1288" s="925" t="s">
        <v>1791</v>
      </c>
      <c r="AE1288" s="198" t="s">
        <v>2207</v>
      </c>
      <c r="AF1288" s="198" t="s">
        <v>240</v>
      </c>
      <c r="AG1288" s="165" t="s">
        <v>230</v>
      </c>
      <c r="AH1288" s="203" t="s">
        <v>59</v>
      </c>
      <c r="AI1288" s="167">
        <v>0.114</v>
      </c>
      <c r="AJ1288" s="221">
        <v>3344.1</v>
      </c>
      <c r="AK1288" s="167">
        <f>AJ1288*0.087/365</f>
        <v>0.79708684931506846</v>
      </c>
      <c r="AL1288" s="167">
        <f>AJ1288*0.027/365</f>
        <v>0.24737178082191782</v>
      </c>
      <c r="AM1288" s="187">
        <f>SUM(AK1288:AL1288)</f>
        <v>1.0444586301369863</v>
      </c>
      <c r="AN1288" s="167">
        <f>SUM(AK1288:AK1296)</f>
        <v>2.9617104109589034</v>
      </c>
      <c r="AO1288" s="167">
        <f>SUM(AL1288:AL1296)</f>
        <v>0.77352410958904105</v>
      </c>
      <c r="AP1288" s="167">
        <f>SUM(AM1288:AM1296)</f>
        <v>3.7352345205479445</v>
      </c>
      <c r="AQ1288" s="167">
        <f>AP1288*30</f>
        <v>112.05703561643833</v>
      </c>
      <c r="AR1288" s="193" t="s">
        <v>231</v>
      </c>
      <c r="AS1288" s="363" t="s">
        <v>431</v>
      </c>
      <c r="AT1288" s="166" t="s">
        <v>232</v>
      </c>
      <c r="AU1288" s="198" t="s">
        <v>59</v>
      </c>
      <c r="AV1288" s="679" t="s">
        <v>2242</v>
      </c>
      <c r="AW1288" s="166" t="s">
        <v>234</v>
      </c>
      <c r="AX1288" s="805" t="s">
        <v>20273</v>
      </c>
      <c r="AY1288" s="2391"/>
      <c r="AZ1288" s="778" t="s">
        <v>20274</v>
      </c>
    </row>
    <row r="1289" spans="1:52" s="8" customFormat="1" ht="15.95" customHeight="1" x14ac:dyDescent="0.25">
      <c r="A1289" s="112"/>
      <c r="B1289" s="113"/>
      <c r="C1289" s="992"/>
      <c r="D1289" s="113"/>
      <c r="E1289" s="130"/>
      <c r="F1289" s="130"/>
      <c r="G1289" s="113"/>
      <c r="H1289" s="130"/>
      <c r="I1289" s="113"/>
      <c r="J1289" s="130"/>
      <c r="K1289" s="130"/>
      <c r="L1289" s="130"/>
      <c r="M1289" s="130"/>
      <c r="N1289" s="329"/>
      <c r="O1289" s="329"/>
      <c r="P1289" s="329"/>
      <c r="Q1289" s="1071"/>
      <c r="R1289" s="114"/>
      <c r="S1289" s="131"/>
      <c r="T1289" s="114"/>
      <c r="U1289" s="131"/>
      <c r="V1289" s="114"/>
      <c r="W1289" s="114"/>
      <c r="X1289" s="114"/>
      <c r="Y1289" s="113" t="s">
        <v>230</v>
      </c>
      <c r="Z1289" s="113" t="s">
        <v>230</v>
      </c>
      <c r="AA1289" s="132" t="s">
        <v>230</v>
      </c>
      <c r="AB1289" s="113" t="s">
        <v>230</v>
      </c>
      <c r="AC1289" s="113" t="s">
        <v>230</v>
      </c>
      <c r="AD1289" s="113" t="s">
        <v>230</v>
      </c>
      <c r="AE1289" s="130" t="s">
        <v>2167</v>
      </c>
      <c r="AF1289" s="130" t="s">
        <v>286</v>
      </c>
      <c r="AG1289" s="115" t="s">
        <v>230</v>
      </c>
      <c r="AH1289" s="132" t="s">
        <v>59</v>
      </c>
      <c r="AI1289" s="116">
        <v>0.114</v>
      </c>
      <c r="AJ1289" s="137">
        <v>3340.4</v>
      </c>
      <c r="AK1289" s="116">
        <f>AJ1289*0.087/365</f>
        <v>0.79620493150684934</v>
      </c>
      <c r="AL1289" s="116">
        <f>AJ1289*0.027/365</f>
        <v>0.24709808219178081</v>
      </c>
      <c r="AM1289" s="119">
        <f>SUM(AK1289:AL1289)</f>
        <v>1.0433030136986301</v>
      </c>
      <c r="AN1289" s="116"/>
      <c r="AO1289" s="116"/>
      <c r="AP1289" s="116"/>
      <c r="AQ1289" s="367"/>
      <c r="AR1289" s="42"/>
      <c r="AS1289" s="43"/>
      <c r="AT1289" s="113"/>
      <c r="AU1289" s="130"/>
      <c r="AV1289" s="44"/>
      <c r="AW1289" s="113"/>
      <c r="AX1289" s="44"/>
      <c r="AY1289" s="2391"/>
    </row>
    <row r="1290" spans="1:52" s="8" customFormat="1" ht="15.95" customHeight="1" x14ac:dyDescent="0.25">
      <c r="A1290" s="36"/>
      <c r="B1290" s="1029"/>
      <c r="C1290" s="990"/>
      <c r="D1290" s="1029"/>
      <c r="E1290" s="5"/>
      <c r="F1290" s="5"/>
      <c r="G1290" s="1029"/>
      <c r="H1290" s="5"/>
      <c r="I1290" s="1029"/>
      <c r="J1290" s="5"/>
      <c r="K1290" s="5"/>
      <c r="L1290" s="5"/>
      <c r="M1290" s="5"/>
      <c r="N1290" s="328"/>
      <c r="O1290" s="328"/>
      <c r="P1290" s="328"/>
      <c r="Q1290" s="1056"/>
      <c r="R1290" s="448"/>
      <c r="S1290" s="61"/>
      <c r="T1290" s="448"/>
      <c r="U1290" s="61"/>
      <c r="V1290" s="448"/>
      <c r="W1290" s="448"/>
      <c r="X1290" s="448"/>
      <c r="Y1290" s="1029" t="s">
        <v>230</v>
      </c>
      <c r="Z1290" s="1029" t="s">
        <v>230</v>
      </c>
      <c r="AA1290" s="1" t="s">
        <v>230</v>
      </c>
      <c r="AB1290" s="1029"/>
      <c r="AC1290" s="88" t="s">
        <v>230</v>
      </c>
      <c r="AD1290" s="88" t="s">
        <v>230</v>
      </c>
      <c r="AE1290" s="5" t="s">
        <v>2167</v>
      </c>
      <c r="AF1290" s="5" t="s">
        <v>347</v>
      </c>
      <c r="AG1290" s="39" t="s">
        <v>230</v>
      </c>
      <c r="AH1290" s="1" t="s">
        <v>59</v>
      </c>
      <c r="AI1290" s="40">
        <v>0.114</v>
      </c>
      <c r="AJ1290" s="57">
        <v>3772.4</v>
      </c>
      <c r="AK1290" s="116">
        <f>AJ1290*0.087/365</f>
        <v>0.89917479452054794</v>
      </c>
      <c r="AL1290" s="116">
        <f>AJ1290*0.027/365</f>
        <v>0.27905424657534245</v>
      </c>
      <c r="AM1290" s="41">
        <f>SUM(AK1290:AL1290)</f>
        <v>1.1782290410958904</v>
      </c>
      <c r="AN1290" s="40"/>
      <c r="AO1290" s="40"/>
      <c r="AP1290" s="40"/>
      <c r="AQ1290" s="1644"/>
      <c r="AR1290" s="1034"/>
      <c r="AS1290" s="45"/>
      <c r="AT1290" s="1029"/>
      <c r="AU1290" s="5"/>
      <c r="AV1290" s="46"/>
      <c r="AW1290" s="1029"/>
      <c r="AX1290" s="46"/>
      <c r="AY1290" s="2391"/>
    </row>
    <row r="1291" spans="1:52" s="1099" customFormat="1" ht="15.95" customHeight="1" x14ac:dyDescent="0.25">
      <c r="A1291" s="1061"/>
      <c r="B1291" s="1564"/>
      <c r="C1291" s="1293"/>
      <c r="D1291" s="1564"/>
      <c r="E1291" s="1043"/>
      <c r="F1291" s="1043"/>
      <c r="G1291" s="1564"/>
      <c r="H1291" s="1043"/>
      <c r="I1291" s="1564"/>
      <c r="J1291" s="1043"/>
      <c r="K1291" s="1043"/>
      <c r="L1291" s="1043"/>
      <c r="M1291" s="1043"/>
      <c r="N1291" s="1090"/>
      <c r="O1291" s="1090"/>
      <c r="P1291" s="1090"/>
      <c r="Q1291" s="1091"/>
      <c r="R1291" s="1562"/>
      <c r="S1291" s="1089"/>
      <c r="T1291" s="1562"/>
      <c r="U1291" s="1089"/>
      <c r="V1291" s="1562"/>
      <c r="W1291" s="1562"/>
      <c r="X1291" s="1562"/>
      <c r="Y1291" s="1564" t="s">
        <v>230</v>
      </c>
      <c r="Z1291" s="1564" t="s">
        <v>230</v>
      </c>
      <c r="AA1291" s="754" t="s">
        <v>230</v>
      </c>
      <c r="AB1291" s="1564" t="s">
        <v>230</v>
      </c>
      <c r="AC1291" s="2401" t="s">
        <v>21771</v>
      </c>
      <c r="AD1291" s="1146" t="s">
        <v>6638</v>
      </c>
      <c r="AE1291" s="1043" t="s">
        <v>2243</v>
      </c>
      <c r="AF1291" s="1043" t="s">
        <v>21772</v>
      </c>
      <c r="AG1291" s="377" t="s">
        <v>21620</v>
      </c>
      <c r="AH1291" s="1564" t="s">
        <v>20647</v>
      </c>
      <c r="AI1291" s="1089">
        <v>0.37</v>
      </c>
      <c r="AJ1291" s="1091">
        <v>139</v>
      </c>
      <c r="AK1291" s="378">
        <f t="shared" ref="AK1291:AK1296" si="130">AJ1291*AI1291/365</f>
        <v>0.14090410958904109</v>
      </c>
      <c r="AL1291" s="378">
        <v>0</v>
      </c>
      <c r="AM1291" s="380">
        <f>SUM(AK1291:AL1291)</f>
        <v>0.14090410958904109</v>
      </c>
      <c r="AN1291" s="378"/>
      <c r="AO1291" s="378"/>
      <c r="AP1291" s="378"/>
      <c r="AQ1291" s="771"/>
      <c r="AR1291" s="381"/>
      <c r="AS1291" s="382"/>
      <c r="AT1291" s="1564"/>
      <c r="AU1291" s="1043"/>
      <c r="AV1291" s="383"/>
      <c r="AW1291" s="1564"/>
      <c r="AX1291" s="2460" t="s">
        <v>21773</v>
      </c>
      <c r="AY1291" s="2401"/>
    </row>
    <row r="1292" spans="1:52" s="1099" customFormat="1" ht="15.95" customHeight="1" x14ac:dyDescent="0.25">
      <c r="A1292" s="1061"/>
      <c r="B1292" s="2688"/>
      <c r="C1292" s="1293"/>
      <c r="D1292" s="2688"/>
      <c r="E1292" s="1043"/>
      <c r="F1292" s="1043"/>
      <c r="G1292" s="2688"/>
      <c r="H1292" s="1043"/>
      <c r="I1292" s="2688"/>
      <c r="J1292" s="1043"/>
      <c r="K1292" s="1043"/>
      <c r="L1292" s="1043"/>
      <c r="M1292" s="1043"/>
      <c r="N1292" s="1090"/>
      <c r="O1292" s="1090"/>
      <c r="P1292" s="1090"/>
      <c r="Q1292" s="1091"/>
      <c r="R1292" s="2683"/>
      <c r="S1292" s="1089"/>
      <c r="T1292" s="2683"/>
      <c r="U1292" s="1089"/>
      <c r="V1292" s="2683"/>
      <c r="W1292" s="2683"/>
      <c r="X1292" s="2683"/>
      <c r="Y1292" s="2682" t="s">
        <v>230</v>
      </c>
      <c r="Z1292" s="2682" t="s">
        <v>230</v>
      </c>
      <c r="AA1292" s="1" t="s">
        <v>230</v>
      </c>
      <c r="AB1292" s="2682"/>
      <c r="AC1292" s="1076" t="s">
        <v>25962</v>
      </c>
      <c r="AD1292" s="1607" t="s">
        <v>25963</v>
      </c>
      <c r="AE1292" s="1043" t="s">
        <v>25964</v>
      </c>
      <c r="AF1292" s="1043" t="s">
        <v>25966</v>
      </c>
      <c r="AG1292" s="2689" t="s">
        <v>25965</v>
      </c>
      <c r="AH1292" s="2688" t="s">
        <v>25909</v>
      </c>
      <c r="AI1292" s="1089">
        <v>1.1399999999999999</v>
      </c>
      <c r="AJ1292" s="1090">
        <v>57.6</v>
      </c>
      <c r="AK1292" s="378">
        <f t="shared" si="130"/>
        <v>0.17990136986301369</v>
      </c>
      <c r="AL1292" s="378">
        <v>0</v>
      </c>
      <c r="AM1292" s="380">
        <f>SUM(AK1292:AL1292)</f>
        <v>0.17990136986301369</v>
      </c>
      <c r="AN1292" s="378"/>
      <c r="AO1292" s="378"/>
      <c r="AP1292" s="378"/>
      <c r="AQ1292" s="771"/>
      <c r="AR1292" s="381"/>
      <c r="AS1292" s="382"/>
      <c r="AT1292" s="2688"/>
      <c r="AU1292" s="1043"/>
      <c r="AV1292" s="383"/>
      <c r="AW1292" s="2688"/>
      <c r="AX1292" s="2460" t="s">
        <v>25969</v>
      </c>
      <c r="AY1292" s="2688"/>
    </row>
    <row r="1293" spans="1:52" s="1099" customFormat="1" ht="15.95" customHeight="1" x14ac:dyDescent="0.25">
      <c r="A1293" s="1061"/>
      <c r="B1293" s="2688"/>
      <c r="C1293" s="1293"/>
      <c r="D1293" s="2688"/>
      <c r="E1293" s="1043"/>
      <c r="F1293" s="1043"/>
      <c r="G1293" s="2688"/>
      <c r="H1293" s="1043"/>
      <c r="I1293" s="2688"/>
      <c r="J1293" s="1043"/>
      <c r="K1293" s="1043"/>
      <c r="L1293" s="1043"/>
      <c r="M1293" s="1043"/>
      <c r="N1293" s="1090"/>
      <c r="O1293" s="1090"/>
      <c r="P1293" s="1090"/>
      <c r="Q1293" s="1091"/>
      <c r="R1293" s="2683"/>
      <c r="S1293" s="1089"/>
      <c r="T1293" s="2683"/>
      <c r="U1293" s="1089"/>
      <c r="V1293" s="2683"/>
      <c r="W1293" s="2683"/>
      <c r="X1293" s="2683"/>
      <c r="Y1293" s="2688" t="s">
        <v>230</v>
      </c>
      <c r="Z1293" s="2688" t="s">
        <v>230</v>
      </c>
      <c r="AA1293" s="754" t="s">
        <v>230</v>
      </c>
      <c r="AB1293" s="2688" t="s">
        <v>230</v>
      </c>
      <c r="AC1293" s="113"/>
      <c r="AD1293" s="2694"/>
      <c r="AE1293" s="1043" t="s">
        <v>25964</v>
      </c>
      <c r="AF1293" s="1043"/>
      <c r="AG1293" s="2689"/>
      <c r="AH1293" s="2688" t="s">
        <v>25967</v>
      </c>
      <c r="AI1293" s="1089">
        <v>0.87</v>
      </c>
      <c r="AJ1293" s="1091">
        <v>1</v>
      </c>
      <c r="AK1293" s="378">
        <f t="shared" si="130"/>
        <v>2.3835616438356165E-3</v>
      </c>
      <c r="AL1293" s="378">
        <v>0</v>
      </c>
      <c r="AM1293" s="380">
        <f t="shared" ref="AM1293:AM1294" si="131">SUM(AK1293:AL1293)</f>
        <v>2.3835616438356165E-3</v>
      </c>
      <c r="AN1293" s="378"/>
      <c r="AO1293" s="378"/>
      <c r="AP1293" s="378"/>
      <c r="AQ1293" s="771"/>
      <c r="AR1293" s="381"/>
      <c r="AS1293" s="382"/>
      <c r="AT1293" s="2688"/>
      <c r="AU1293" s="1043"/>
      <c r="AV1293" s="383"/>
      <c r="AW1293" s="2688"/>
      <c r="AX1293" s="383"/>
      <c r="AY1293" s="2688"/>
    </row>
    <row r="1294" spans="1:52" s="1099" customFormat="1" ht="15.95" customHeight="1" x14ac:dyDescent="0.25">
      <c r="A1294" s="1061"/>
      <c r="B1294" s="2688"/>
      <c r="C1294" s="1293"/>
      <c r="D1294" s="2688"/>
      <c r="E1294" s="1043"/>
      <c r="F1294" s="1043"/>
      <c r="G1294" s="2688"/>
      <c r="H1294" s="1043"/>
      <c r="I1294" s="2688"/>
      <c r="J1294" s="1043"/>
      <c r="K1294" s="1043"/>
      <c r="L1294" s="1043"/>
      <c r="M1294" s="1043"/>
      <c r="N1294" s="1090"/>
      <c r="O1294" s="1090"/>
      <c r="P1294" s="1090"/>
      <c r="Q1294" s="1091"/>
      <c r="R1294" s="2683"/>
      <c r="S1294" s="1089"/>
      <c r="T1294" s="2683"/>
      <c r="U1294" s="1089"/>
      <c r="V1294" s="2683"/>
      <c r="W1294" s="2683"/>
      <c r="X1294" s="2683"/>
      <c r="Y1294" s="2682" t="s">
        <v>230</v>
      </c>
      <c r="Z1294" s="2682" t="s">
        <v>230</v>
      </c>
      <c r="AA1294" s="1" t="s">
        <v>230</v>
      </c>
      <c r="AB1294" s="2682"/>
      <c r="AC1294" s="113"/>
      <c r="AD1294" s="2694"/>
      <c r="AE1294" s="1043" t="s">
        <v>25964</v>
      </c>
      <c r="AF1294" s="1043"/>
      <c r="AG1294" s="2689"/>
      <c r="AH1294" s="2688" t="s">
        <v>25968</v>
      </c>
      <c r="AI1294" s="1089">
        <v>0.87</v>
      </c>
      <c r="AJ1294" s="1091">
        <v>1</v>
      </c>
      <c r="AK1294" s="378">
        <f t="shared" si="130"/>
        <v>2.3835616438356165E-3</v>
      </c>
      <c r="AL1294" s="378">
        <v>0</v>
      </c>
      <c r="AM1294" s="380">
        <f t="shared" si="131"/>
        <v>2.3835616438356165E-3</v>
      </c>
      <c r="AN1294" s="378"/>
      <c r="AO1294" s="378"/>
      <c r="AP1294" s="378"/>
      <c r="AQ1294" s="771"/>
      <c r="AR1294" s="381"/>
      <c r="AS1294" s="382"/>
      <c r="AT1294" s="2688"/>
      <c r="AU1294" s="1043"/>
      <c r="AV1294" s="383"/>
      <c r="AW1294" s="2688"/>
      <c r="AX1294" s="383"/>
      <c r="AY1294" s="2688"/>
    </row>
    <row r="1295" spans="1:52" s="8" customFormat="1" ht="15.95" customHeight="1" x14ac:dyDescent="0.25">
      <c r="A1295" s="36"/>
      <c r="B1295" s="1029"/>
      <c r="C1295" s="990"/>
      <c r="D1295" s="1029"/>
      <c r="E1295" s="5"/>
      <c r="F1295" s="5"/>
      <c r="G1295" s="1029"/>
      <c r="H1295" s="5"/>
      <c r="I1295" s="1029"/>
      <c r="J1295" s="5"/>
      <c r="K1295" s="5"/>
      <c r="L1295" s="5"/>
      <c r="M1295" s="5"/>
      <c r="N1295" s="328"/>
      <c r="O1295" s="328"/>
      <c r="P1295" s="328"/>
      <c r="Q1295" s="1056"/>
      <c r="R1295" s="448"/>
      <c r="S1295" s="61"/>
      <c r="T1295" s="448"/>
      <c r="U1295" s="61"/>
      <c r="V1295" s="448"/>
      <c r="W1295" s="448"/>
      <c r="X1295" s="448"/>
      <c r="Y1295" s="2688" t="s">
        <v>230</v>
      </c>
      <c r="Z1295" s="2688" t="s">
        <v>230</v>
      </c>
      <c r="AA1295" s="754" t="s">
        <v>230</v>
      </c>
      <c r="AB1295" s="2688" t="s">
        <v>230</v>
      </c>
      <c r="AC1295" s="113" t="s">
        <v>230</v>
      </c>
      <c r="AD1295" s="113" t="s">
        <v>230</v>
      </c>
      <c r="AE1295" s="5" t="s">
        <v>2244</v>
      </c>
      <c r="AF1295" s="5" t="s">
        <v>2245</v>
      </c>
      <c r="AG1295" s="39">
        <v>503011552718</v>
      </c>
      <c r="AH1295" s="1" t="s">
        <v>1997</v>
      </c>
      <c r="AI1295" s="61">
        <v>1.1399999999999999</v>
      </c>
      <c r="AJ1295" s="328">
        <v>30</v>
      </c>
      <c r="AK1295" s="40">
        <f t="shared" si="130"/>
        <v>9.3698630136986288E-2</v>
      </c>
      <c r="AL1295" s="40">
        <v>0</v>
      </c>
      <c r="AM1295" s="41">
        <f>SUBTOTAL(9,AK1295:AL1295)</f>
        <v>9.3698630136986288E-2</v>
      </c>
      <c r="AN1295" s="40"/>
      <c r="AO1295" s="40"/>
      <c r="AP1295" s="40"/>
      <c r="AQ1295" s="1644"/>
      <c r="AR1295" s="1034"/>
      <c r="AS1295" s="45"/>
      <c r="AT1295" s="1029"/>
      <c r="AU1295" s="5"/>
      <c r="AV1295" s="46"/>
      <c r="AW1295" s="1029"/>
      <c r="AX1295" s="46"/>
      <c r="AY1295" s="2391"/>
    </row>
    <row r="1296" spans="1:52" s="8" customFormat="1" ht="15.95" customHeight="1" x14ac:dyDescent="0.25">
      <c r="A1296" s="93"/>
      <c r="B1296" s="88"/>
      <c r="C1296" s="993"/>
      <c r="D1296" s="88"/>
      <c r="E1296" s="103"/>
      <c r="F1296" s="103"/>
      <c r="G1296" s="88"/>
      <c r="H1296" s="103"/>
      <c r="I1296" s="88"/>
      <c r="J1296" s="103"/>
      <c r="K1296" s="103"/>
      <c r="L1296" s="103"/>
      <c r="M1296" s="103"/>
      <c r="N1296" s="330"/>
      <c r="O1296" s="330"/>
      <c r="P1296" s="330"/>
      <c r="Q1296" s="106"/>
      <c r="R1296" s="94"/>
      <c r="S1296" s="104"/>
      <c r="T1296" s="94"/>
      <c r="U1296" s="104"/>
      <c r="V1296" s="94"/>
      <c r="W1296" s="94"/>
      <c r="X1296" s="94"/>
      <c r="Y1296" s="88" t="s">
        <v>230</v>
      </c>
      <c r="Z1296" s="88" t="s">
        <v>230</v>
      </c>
      <c r="AA1296" s="90" t="s">
        <v>230</v>
      </c>
      <c r="AB1296" s="88" t="s">
        <v>230</v>
      </c>
      <c r="AC1296" s="88" t="s">
        <v>230</v>
      </c>
      <c r="AD1296" s="88" t="s">
        <v>230</v>
      </c>
      <c r="AE1296" s="103" t="s">
        <v>2244</v>
      </c>
      <c r="AF1296" s="103" t="s">
        <v>2246</v>
      </c>
      <c r="AG1296" s="95">
        <v>503006314323</v>
      </c>
      <c r="AH1296" s="90" t="s">
        <v>2247</v>
      </c>
      <c r="AI1296" s="104">
        <v>1.1399999999999999</v>
      </c>
      <c r="AJ1296" s="330">
        <v>16</v>
      </c>
      <c r="AK1296" s="98">
        <f t="shared" si="130"/>
        <v>4.9972602739726021E-2</v>
      </c>
      <c r="AL1296" s="98">
        <v>0</v>
      </c>
      <c r="AM1296" s="96">
        <f>SUBTOTAL(9,AK1296:AL1296)</f>
        <v>4.9972602739726021E-2</v>
      </c>
      <c r="AN1296" s="98"/>
      <c r="AO1296" s="98"/>
      <c r="AP1296" s="98"/>
      <c r="AQ1296" s="368"/>
      <c r="AR1296" s="47"/>
      <c r="AS1296" s="48"/>
      <c r="AT1296" s="88"/>
      <c r="AU1296" s="103"/>
      <c r="AV1296" s="52"/>
      <c r="AW1296" s="88"/>
      <c r="AX1296" s="46"/>
      <c r="AY1296" s="2391"/>
    </row>
    <row r="1297" spans="1:51" s="55" customFormat="1" ht="15.95" customHeight="1" x14ac:dyDescent="0.25">
      <c r="A1297" s="182">
        <v>188</v>
      </c>
      <c r="B1297" s="170" t="s">
        <v>55</v>
      </c>
      <c r="C1297" s="989" t="s">
        <v>59</v>
      </c>
      <c r="D1297" s="166" t="s">
        <v>2248</v>
      </c>
      <c r="E1297" s="198" t="s">
        <v>2249</v>
      </c>
      <c r="F1297" s="198" t="s">
        <v>2250</v>
      </c>
      <c r="G1297" s="166"/>
      <c r="H1297" s="166" t="s">
        <v>317</v>
      </c>
      <c r="I1297" s="166" t="s">
        <v>1413</v>
      </c>
      <c r="J1297" s="166" t="s">
        <v>221</v>
      </c>
      <c r="K1297" s="198" t="s">
        <v>222</v>
      </c>
      <c r="L1297" s="198" t="s">
        <v>221</v>
      </c>
      <c r="M1297" s="198" t="s">
        <v>879</v>
      </c>
      <c r="N1297" s="199">
        <v>2.5</v>
      </c>
      <c r="O1297" s="199">
        <v>1.5</v>
      </c>
      <c r="P1297" s="199">
        <v>3.75</v>
      </c>
      <c r="Q1297" s="1012">
        <v>3</v>
      </c>
      <c r="R1297" s="184"/>
      <c r="S1297" s="223">
        <v>2</v>
      </c>
      <c r="T1297" s="183"/>
      <c r="U1297" s="223">
        <v>1</v>
      </c>
      <c r="V1297" s="183"/>
      <c r="W1297" s="183"/>
      <c r="X1297" s="183"/>
      <c r="Y1297" s="166" t="s">
        <v>62</v>
      </c>
      <c r="Z1297" s="170" t="s">
        <v>224</v>
      </c>
      <c r="AA1297" s="197" t="s">
        <v>225</v>
      </c>
      <c r="AB1297" s="166" t="s">
        <v>1789</v>
      </c>
      <c r="AC1297" s="166" t="s">
        <v>1790</v>
      </c>
      <c r="AD1297" s="673" t="s">
        <v>1791</v>
      </c>
      <c r="AE1297" s="198" t="s">
        <v>2207</v>
      </c>
      <c r="AF1297" s="198" t="s">
        <v>906</v>
      </c>
      <c r="AG1297" s="165" t="s">
        <v>230</v>
      </c>
      <c r="AH1297" s="203" t="s">
        <v>59</v>
      </c>
      <c r="AI1297" s="167">
        <v>0.114</v>
      </c>
      <c r="AJ1297" s="221">
        <v>3139</v>
      </c>
      <c r="AK1297" s="167">
        <v>0.74819999999999987</v>
      </c>
      <c r="AL1297" s="167">
        <v>0.23219999999999999</v>
      </c>
      <c r="AM1297" s="187">
        <f>AK1297+AL1297</f>
        <v>0.98039999999999983</v>
      </c>
      <c r="AN1297" s="167">
        <f>SUM(AK1297:AK1321)</f>
        <v>3.864203260273972</v>
      </c>
      <c r="AO1297" s="167">
        <f>SUM(AL1297:AL1321)</f>
        <v>0.89553969863013694</v>
      </c>
      <c r="AP1297" s="167">
        <f>AN1297+AO1297</f>
        <v>4.7597429589041091</v>
      </c>
      <c r="AQ1297" s="167">
        <f>AP1297*30</f>
        <v>142.79228876712327</v>
      </c>
      <c r="AR1297" s="193" t="s">
        <v>231</v>
      </c>
      <c r="AS1297" s="194" t="s">
        <v>431</v>
      </c>
      <c r="AT1297" s="166" t="s">
        <v>232</v>
      </c>
      <c r="AU1297" s="198" t="s">
        <v>59</v>
      </c>
      <c r="AV1297" s="679" t="s">
        <v>2251</v>
      </c>
      <c r="AW1297" s="166" t="s">
        <v>234</v>
      </c>
      <c r="AX1297" s="46"/>
      <c r="AY1297" s="2391"/>
    </row>
    <row r="1298" spans="1:51" s="8" customFormat="1" ht="15.95" customHeight="1" x14ac:dyDescent="0.25">
      <c r="A1298" s="112"/>
      <c r="B1298" s="113"/>
      <c r="C1298" s="992"/>
      <c r="D1298" s="113"/>
      <c r="E1298" s="130"/>
      <c r="F1298" s="130"/>
      <c r="G1298" s="113"/>
      <c r="H1298" s="130"/>
      <c r="I1298" s="113"/>
      <c r="J1298" s="130"/>
      <c r="K1298" s="130"/>
      <c r="L1298" s="130"/>
      <c r="M1298" s="130"/>
      <c r="N1298" s="329"/>
      <c r="O1298" s="329"/>
      <c r="P1298" s="329"/>
      <c r="Q1298" s="1071"/>
      <c r="R1298" s="114"/>
      <c r="S1298" s="131"/>
      <c r="T1298" s="114"/>
      <c r="U1298" s="131"/>
      <c r="V1298" s="114"/>
      <c r="W1298" s="114"/>
      <c r="X1298" s="114"/>
      <c r="Y1298" s="113" t="s">
        <v>230</v>
      </c>
      <c r="Z1298" s="113" t="s">
        <v>230</v>
      </c>
      <c r="AA1298" s="132" t="s">
        <v>230</v>
      </c>
      <c r="AB1298" s="113" t="s">
        <v>230</v>
      </c>
      <c r="AC1298" s="113" t="s">
        <v>230</v>
      </c>
      <c r="AD1298" s="113" t="s">
        <v>230</v>
      </c>
      <c r="AE1298" s="130" t="s">
        <v>2207</v>
      </c>
      <c r="AF1298" s="130" t="s">
        <v>2252</v>
      </c>
      <c r="AG1298" s="115" t="s">
        <v>230</v>
      </c>
      <c r="AH1298" s="132" t="s">
        <v>59</v>
      </c>
      <c r="AI1298" s="116">
        <v>0.114</v>
      </c>
      <c r="AJ1298" s="137">
        <v>3389.7</v>
      </c>
      <c r="AK1298" s="116">
        <v>0.80795589041095883</v>
      </c>
      <c r="AL1298" s="116">
        <v>0.25074493150684929</v>
      </c>
      <c r="AM1298" s="119">
        <v>1.058700821917808</v>
      </c>
      <c r="AN1298" s="116"/>
      <c r="AO1298" s="116"/>
      <c r="AP1298" s="116"/>
      <c r="AQ1298" s="367"/>
      <c r="AR1298" s="42"/>
      <c r="AS1298" s="43"/>
      <c r="AT1298" s="113"/>
      <c r="AU1298" s="130"/>
      <c r="AV1298" s="44"/>
      <c r="AW1298" s="113"/>
      <c r="AX1298" s="46"/>
      <c r="AY1298" s="2391"/>
    </row>
    <row r="1299" spans="1:51" s="8" customFormat="1" ht="15.95" customHeight="1" x14ac:dyDescent="0.25">
      <c r="A1299" s="36"/>
      <c r="B1299" s="1029"/>
      <c r="C1299" s="990"/>
      <c r="D1299" s="1029"/>
      <c r="E1299" s="5"/>
      <c r="F1299" s="5"/>
      <c r="G1299" s="1029"/>
      <c r="H1299" s="5"/>
      <c r="I1299" s="1029"/>
      <c r="J1299" s="5"/>
      <c r="K1299" s="5"/>
      <c r="L1299" s="5"/>
      <c r="M1299" s="5"/>
      <c r="N1299" s="328"/>
      <c r="O1299" s="328"/>
      <c r="P1299" s="328"/>
      <c r="Q1299" s="1056"/>
      <c r="R1299" s="448"/>
      <c r="S1299" s="61"/>
      <c r="T1299" s="448"/>
      <c r="U1299" s="61"/>
      <c r="V1299" s="448"/>
      <c r="W1299" s="448"/>
      <c r="X1299" s="448"/>
      <c r="Y1299" s="1029" t="s">
        <v>230</v>
      </c>
      <c r="Z1299" s="1029" t="s">
        <v>230</v>
      </c>
      <c r="AA1299" s="1" t="s">
        <v>230</v>
      </c>
      <c r="AB1299" s="1029" t="s">
        <v>230</v>
      </c>
      <c r="AC1299" s="1029" t="s">
        <v>230</v>
      </c>
      <c r="AD1299" s="1029" t="s">
        <v>230</v>
      </c>
      <c r="AE1299" s="5" t="s">
        <v>2167</v>
      </c>
      <c r="AF1299" s="5" t="s">
        <v>349</v>
      </c>
      <c r="AG1299" s="39" t="s">
        <v>230</v>
      </c>
      <c r="AH1299" s="1" t="s">
        <v>59</v>
      </c>
      <c r="AI1299" s="40">
        <v>0.114</v>
      </c>
      <c r="AJ1299" s="57">
        <v>2290.0700000000002</v>
      </c>
      <c r="AK1299" s="40">
        <v>0.54585230136986296</v>
      </c>
      <c r="AL1299" s="40">
        <v>0.16940243835616439</v>
      </c>
      <c r="AM1299" s="41">
        <v>0.71525473972602738</v>
      </c>
      <c r="AN1299" s="40"/>
      <c r="AO1299" s="40"/>
      <c r="AP1299" s="40"/>
      <c r="AQ1299" s="1644"/>
      <c r="AR1299" s="1034"/>
      <c r="AS1299" s="45"/>
      <c r="AT1299" s="1029"/>
      <c r="AU1299" s="5"/>
      <c r="AV1299" s="46"/>
      <c r="AW1299" s="1029"/>
      <c r="AX1299" s="46"/>
      <c r="AY1299" s="2391"/>
    </row>
    <row r="1300" spans="1:51" s="8" customFormat="1" ht="15.95" customHeight="1" x14ac:dyDescent="0.25">
      <c r="A1300" s="36"/>
      <c r="B1300" s="1029"/>
      <c r="C1300" s="990"/>
      <c r="D1300" s="1029"/>
      <c r="E1300" s="5"/>
      <c r="F1300" s="5"/>
      <c r="G1300" s="1029"/>
      <c r="H1300" s="5"/>
      <c r="I1300" s="1029"/>
      <c r="J1300" s="5"/>
      <c r="K1300" s="5"/>
      <c r="L1300" s="5"/>
      <c r="M1300" s="5"/>
      <c r="N1300" s="328"/>
      <c r="O1300" s="328"/>
      <c r="P1300" s="328"/>
      <c r="Q1300" s="1056"/>
      <c r="R1300" s="448"/>
      <c r="S1300" s="61"/>
      <c r="T1300" s="448"/>
      <c r="U1300" s="61"/>
      <c r="V1300" s="448"/>
      <c r="W1300" s="448"/>
      <c r="X1300" s="448"/>
      <c r="Y1300" s="1029" t="s">
        <v>230</v>
      </c>
      <c r="Z1300" s="1029" t="s">
        <v>230</v>
      </c>
      <c r="AA1300" s="1" t="s">
        <v>230</v>
      </c>
      <c r="AB1300" s="1029" t="s">
        <v>230</v>
      </c>
      <c r="AC1300" s="1029" t="s">
        <v>230</v>
      </c>
      <c r="AD1300" s="1029" t="s">
        <v>230</v>
      </c>
      <c r="AE1300" s="5" t="s">
        <v>2167</v>
      </c>
      <c r="AF1300" s="5" t="s">
        <v>351</v>
      </c>
      <c r="AG1300" s="39" t="s">
        <v>230</v>
      </c>
      <c r="AH1300" s="1" t="s">
        <v>59</v>
      </c>
      <c r="AI1300" s="40">
        <v>0.114</v>
      </c>
      <c r="AJ1300" s="57">
        <v>3287.6</v>
      </c>
      <c r="AK1300" s="40">
        <v>0.78361972602739716</v>
      </c>
      <c r="AL1300" s="40">
        <v>0.24319232876712327</v>
      </c>
      <c r="AM1300" s="41">
        <v>1.0268120547945205</v>
      </c>
      <c r="AN1300" s="40"/>
      <c r="AO1300" s="40"/>
      <c r="AP1300" s="40"/>
      <c r="AQ1300" s="1644"/>
      <c r="AR1300" s="1034"/>
      <c r="AS1300" s="45"/>
      <c r="AT1300" s="1029"/>
      <c r="AU1300" s="5"/>
      <c r="AV1300" s="46"/>
      <c r="AW1300" s="1029"/>
      <c r="AX1300" s="46"/>
      <c r="AY1300" s="2391"/>
    </row>
    <row r="1301" spans="1:51" s="1099" customFormat="1" ht="15.95" customHeight="1" x14ac:dyDescent="0.25">
      <c r="A1301" s="1061"/>
      <c r="B1301" s="2711"/>
      <c r="C1301" s="1293"/>
      <c r="D1301" s="2711"/>
      <c r="E1301" s="1043"/>
      <c r="F1301" s="1043"/>
      <c r="G1301" s="2711"/>
      <c r="H1301" s="1043"/>
      <c r="I1301" s="2711"/>
      <c r="J1301" s="1043"/>
      <c r="K1301" s="1043"/>
      <c r="L1301" s="1043"/>
      <c r="M1301" s="1043"/>
      <c r="N1301" s="1090"/>
      <c r="O1301" s="1090"/>
      <c r="P1301" s="1090"/>
      <c r="Q1301" s="1091"/>
      <c r="R1301" s="2707"/>
      <c r="S1301" s="1089"/>
      <c r="T1301" s="2707"/>
      <c r="U1301" s="1089"/>
      <c r="V1301" s="2707"/>
      <c r="W1301" s="2707"/>
      <c r="X1301" s="2707"/>
      <c r="Y1301" s="2711"/>
      <c r="Z1301" s="2711"/>
      <c r="AA1301" s="754"/>
      <c r="AB1301" s="2711"/>
      <c r="AC1301" s="2711" t="s">
        <v>26194</v>
      </c>
      <c r="AD1301" s="1146" t="s">
        <v>26195</v>
      </c>
      <c r="AE1301" s="1043" t="s">
        <v>26196</v>
      </c>
      <c r="AF1301" s="1043" t="s">
        <v>26197</v>
      </c>
      <c r="AG1301" s="2712" t="s">
        <v>26198</v>
      </c>
      <c r="AH1301" s="754" t="s">
        <v>26199</v>
      </c>
      <c r="AI1301" s="2708">
        <v>0.87</v>
      </c>
      <c r="AJ1301" s="1091">
        <v>44</v>
      </c>
      <c r="AK1301" s="378">
        <f>AJ1301*AI1301/365</f>
        <v>0.10487671232876712</v>
      </c>
      <c r="AL1301" s="378">
        <v>0</v>
      </c>
      <c r="AM1301" s="380">
        <f>SUM(AK1301:AL1301)</f>
        <v>0.10487671232876712</v>
      </c>
      <c r="AN1301" s="378"/>
      <c r="AO1301" s="378"/>
      <c r="AP1301" s="378"/>
      <c r="AQ1301" s="771"/>
      <c r="AR1301" s="381"/>
      <c r="AS1301" s="382"/>
      <c r="AT1301" s="2711"/>
      <c r="AU1301" s="1043"/>
      <c r="AV1301" s="383"/>
      <c r="AW1301" s="2711"/>
      <c r="AX1301" s="2460" t="s">
        <v>26200</v>
      </c>
      <c r="AY1301" s="2711"/>
    </row>
    <row r="1302" spans="1:51" s="8" customFormat="1" ht="15.95" customHeight="1" x14ac:dyDescent="0.25">
      <c r="A1302" s="36"/>
      <c r="B1302" s="1029"/>
      <c r="C1302" s="990"/>
      <c r="D1302" s="1029"/>
      <c r="E1302" s="5"/>
      <c r="F1302" s="5"/>
      <c r="G1302" s="1029"/>
      <c r="H1302" s="5"/>
      <c r="I1302" s="1029"/>
      <c r="J1302" s="5"/>
      <c r="K1302" s="5"/>
      <c r="L1302" s="5"/>
      <c r="M1302" s="5"/>
      <c r="N1302" s="328"/>
      <c r="O1302" s="328"/>
      <c r="P1302" s="328"/>
      <c r="Q1302" s="1056"/>
      <c r="R1302" s="448"/>
      <c r="S1302" s="61"/>
      <c r="T1302" s="448"/>
      <c r="U1302" s="61"/>
      <c r="V1302" s="448"/>
      <c r="W1302" s="448"/>
      <c r="X1302" s="448"/>
      <c r="Y1302" s="1029" t="s">
        <v>230</v>
      </c>
      <c r="Z1302" s="1029" t="s">
        <v>230</v>
      </c>
      <c r="AA1302" s="1" t="s">
        <v>230</v>
      </c>
      <c r="AB1302" s="1029" t="s">
        <v>230</v>
      </c>
      <c r="AC1302" s="1029" t="s">
        <v>230</v>
      </c>
      <c r="AD1302" s="1029" t="s">
        <v>230</v>
      </c>
      <c r="AE1302" s="5" t="s">
        <v>2254</v>
      </c>
      <c r="AF1302" s="5" t="s">
        <v>2255</v>
      </c>
      <c r="AG1302" s="51" t="s">
        <v>23059</v>
      </c>
      <c r="AH1302" s="1029" t="s">
        <v>22967</v>
      </c>
      <c r="AI1302" s="1700">
        <v>0.6</v>
      </c>
      <c r="AJ1302" s="328">
        <v>20</v>
      </c>
      <c r="AK1302" s="40">
        <f t="shared" ref="AK1302:AK1312" si="132">AJ1302*AI1302/365</f>
        <v>3.287671232876712E-2</v>
      </c>
      <c r="AL1302" s="40">
        <v>0</v>
      </c>
      <c r="AM1302" s="41">
        <f t="shared" ref="AM1302:AM1312" si="133">SUBTOTAL(9,AK1302:AL1302)</f>
        <v>3.287671232876712E-2</v>
      </c>
      <c r="AN1302" s="40"/>
      <c r="AO1302" s="40"/>
      <c r="AP1302" s="40"/>
      <c r="AQ1302" s="1644"/>
      <c r="AR1302" s="1034"/>
      <c r="AS1302" s="45"/>
      <c r="AT1302" s="1029"/>
      <c r="AU1302" s="5"/>
      <c r="AV1302" s="46"/>
      <c r="AW1302" s="1029"/>
      <c r="AX1302" s="46"/>
      <c r="AY1302" s="2391"/>
    </row>
    <row r="1303" spans="1:51" s="8" customFormat="1" ht="15.95" customHeight="1" x14ac:dyDescent="0.25">
      <c r="A1303" s="36"/>
      <c r="B1303" s="1029"/>
      <c r="C1303" s="990"/>
      <c r="D1303" s="1029"/>
      <c r="E1303" s="5"/>
      <c r="F1303" s="5"/>
      <c r="G1303" s="1029"/>
      <c r="H1303" s="5"/>
      <c r="I1303" s="1029"/>
      <c r="J1303" s="5"/>
      <c r="K1303" s="5"/>
      <c r="L1303" s="5"/>
      <c r="M1303" s="5"/>
      <c r="N1303" s="328"/>
      <c r="O1303" s="328"/>
      <c r="P1303" s="328"/>
      <c r="Q1303" s="1056"/>
      <c r="R1303" s="448"/>
      <c r="S1303" s="61"/>
      <c r="T1303" s="448"/>
      <c r="U1303" s="61"/>
      <c r="V1303" s="448"/>
      <c r="W1303" s="448"/>
      <c r="X1303" s="448"/>
      <c r="Y1303" s="1029" t="s">
        <v>230</v>
      </c>
      <c r="Z1303" s="1029" t="s">
        <v>230</v>
      </c>
      <c r="AA1303" s="1" t="s">
        <v>230</v>
      </c>
      <c r="AB1303" s="1029" t="s">
        <v>230</v>
      </c>
      <c r="AC1303" s="1029" t="s">
        <v>230</v>
      </c>
      <c r="AD1303" s="1029" t="s">
        <v>230</v>
      </c>
      <c r="AE1303" s="5" t="s">
        <v>2254</v>
      </c>
      <c r="AF1303" s="5" t="s">
        <v>2256</v>
      </c>
      <c r="AG1303" s="51">
        <v>1065030019757</v>
      </c>
      <c r="AH1303" s="1" t="s">
        <v>2257</v>
      </c>
      <c r="AI1303" s="61">
        <v>2.0699999999999998</v>
      </c>
      <c r="AJ1303" s="450">
        <v>32</v>
      </c>
      <c r="AK1303" s="40">
        <f t="shared" si="132"/>
        <v>0.18147945205479452</v>
      </c>
      <c r="AL1303" s="40">
        <v>0</v>
      </c>
      <c r="AM1303" s="41">
        <f t="shared" si="133"/>
        <v>0.18147945205479452</v>
      </c>
      <c r="AN1303" s="40"/>
      <c r="AO1303" s="40"/>
      <c r="AP1303" s="40"/>
      <c r="AQ1303" s="1644"/>
      <c r="AR1303" s="1034"/>
      <c r="AS1303" s="45"/>
      <c r="AT1303" s="1029"/>
      <c r="AU1303" s="5"/>
      <c r="AV1303" s="46"/>
      <c r="AW1303" s="1029"/>
      <c r="AX1303" s="46"/>
      <c r="AY1303" s="2391"/>
    </row>
    <row r="1304" spans="1:51" s="8" customFormat="1" ht="15.95" customHeight="1" x14ac:dyDescent="0.25">
      <c r="A1304" s="36"/>
      <c r="B1304" s="1029"/>
      <c r="C1304" s="990"/>
      <c r="D1304" s="1029"/>
      <c r="E1304" s="5"/>
      <c r="F1304" s="5"/>
      <c r="G1304" s="1029"/>
      <c r="H1304" s="5"/>
      <c r="I1304" s="1029"/>
      <c r="J1304" s="5"/>
      <c r="K1304" s="5"/>
      <c r="L1304" s="5"/>
      <c r="M1304" s="5"/>
      <c r="N1304" s="328"/>
      <c r="O1304" s="328"/>
      <c r="P1304" s="328"/>
      <c r="Q1304" s="1056"/>
      <c r="R1304" s="448"/>
      <c r="S1304" s="61"/>
      <c r="T1304" s="448"/>
      <c r="U1304" s="61"/>
      <c r="V1304" s="448"/>
      <c r="W1304" s="448"/>
      <c r="X1304" s="448"/>
      <c r="Y1304" s="1029" t="s">
        <v>230</v>
      </c>
      <c r="Z1304" s="1029" t="s">
        <v>230</v>
      </c>
      <c r="AA1304" s="1" t="s">
        <v>230</v>
      </c>
      <c r="AB1304" s="1029" t="s">
        <v>230</v>
      </c>
      <c r="AC1304" s="1029" t="s">
        <v>230</v>
      </c>
      <c r="AD1304" s="1029" t="s">
        <v>230</v>
      </c>
      <c r="AE1304" s="5" t="s">
        <v>2254</v>
      </c>
      <c r="AF1304" s="5" t="s">
        <v>23215</v>
      </c>
      <c r="AG1304" s="51" t="s">
        <v>23214</v>
      </c>
      <c r="AH1304" s="1" t="s">
        <v>23152</v>
      </c>
      <c r="AI1304" s="1640">
        <v>0.76</v>
      </c>
      <c r="AJ1304" s="328">
        <v>12</v>
      </c>
      <c r="AK1304" s="40">
        <f t="shared" si="132"/>
        <v>2.4986301369863018E-2</v>
      </c>
      <c r="AL1304" s="40">
        <v>0</v>
      </c>
      <c r="AM1304" s="41">
        <f t="shared" si="133"/>
        <v>2.4986301369863018E-2</v>
      </c>
      <c r="AN1304" s="40"/>
      <c r="AO1304" s="40"/>
      <c r="AP1304" s="40"/>
      <c r="AQ1304" s="1644"/>
      <c r="AR1304" s="1034"/>
      <c r="AS1304" s="45"/>
      <c r="AT1304" s="1029"/>
      <c r="AU1304" s="5"/>
      <c r="AV1304" s="46"/>
      <c r="AW1304" s="1029"/>
      <c r="AX1304" s="46"/>
      <c r="AY1304" s="2391"/>
    </row>
    <row r="1305" spans="1:51" s="8" customFormat="1" ht="15.95" customHeight="1" x14ac:dyDescent="0.25">
      <c r="A1305" s="36"/>
      <c r="B1305" s="1029"/>
      <c r="C1305" s="990"/>
      <c r="D1305" s="1029"/>
      <c r="E1305" s="5"/>
      <c r="F1305" s="5"/>
      <c r="G1305" s="1029"/>
      <c r="H1305" s="5"/>
      <c r="I1305" s="1029"/>
      <c r="J1305" s="5"/>
      <c r="K1305" s="5"/>
      <c r="L1305" s="5"/>
      <c r="M1305" s="5"/>
      <c r="N1305" s="328"/>
      <c r="O1305" s="328"/>
      <c r="P1305" s="328"/>
      <c r="Q1305" s="1056"/>
      <c r="R1305" s="448"/>
      <c r="S1305" s="61"/>
      <c r="T1305" s="448"/>
      <c r="U1305" s="61"/>
      <c r="V1305" s="448"/>
      <c r="W1305" s="448"/>
      <c r="X1305" s="448"/>
      <c r="Y1305" s="1029" t="s">
        <v>230</v>
      </c>
      <c r="Z1305" s="1029" t="s">
        <v>230</v>
      </c>
      <c r="AA1305" s="1" t="s">
        <v>230</v>
      </c>
      <c r="AB1305" s="1029" t="s">
        <v>230</v>
      </c>
      <c r="AC1305" s="1029" t="s">
        <v>230</v>
      </c>
      <c r="AD1305" s="1029" t="s">
        <v>230</v>
      </c>
      <c r="AE1305" s="5" t="s">
        <v>2254</v>
      </c>
      <c r="AF1305" s="5" t="s">
        <v>2259</v>
      </c>
      <c r="AG1305" s="51">
        <v>1175024012195</v>
      </c>
      <c r="AH1305" s="1" t="s">
        <v>1948</v>
      </c>
      <c r="AI1305" s="61">
        <v>1.1399999999999999</v>
      </c>
      <c r="AJ1305" s="328">
        <v>16</v>
      </c>
      <c r="AK1305" s="40">
        <f t="shared" si="132"/>
        <v>4.9972602739726021E-2</v>
      </c>
      <c r="AL1305" s="40">
        <v>0</v>
      </c>
      <c r="AM1305" s="41">
        <f t="shared" si="133"/>
        <v>4.9972602739726021E-2</v>
      </c>
      <c r="AN1305" s="40"/>
      <c r="AO1305" s="40"/>
      <c r="AP1305" s="40"/>
      <c r="AQ1305" s="1644"/>
      <c r="AR1305" s="1034"/>
      <c r="AS1305" s="45"/>
      <c r="AT1305" s="1029"/>
      <c r="AU1305" s="5"/>
      <c r="AV1305" s="46"/>
      <c r="AW1305" s="1029"/>
      <c r="AX1305" s="46"/>
      <c r="AY1305" s="2391"/>
    </row>
    <row r="1306" spans="1:51" s="8" customFormat="1" ht="15.95" customHeight="1" x14ac:dyDescent="0.25">
      <c r="A1306" s="36"/>
      <c r="B1306" s="1029"/>
      <c r="C1306" s="990"/>
      <c r="D1306" s="1029"/>
      <c r="E1306" s="5"/>
      <c r="F1306" s="5"/>
      <c r="G1306" s="1029"/>
      <c r="H1306" s="5"/>
      <c r="I1306" s="1029"/>
      <c r="J1306" s="5"/>
      <c r="K1306" s="5"/>
      <c r="L1306" s="5"/>
      <c r="M1306" s="5"/>
      <c r="N1306" s="328"/>
      <c r="O1306" s="328"/>
      <c r="P1306" s="328"/>
      <c r="Q1306" s="1056"/>
      <c r="R1306" s="448"/>
      <c r="S1306" s="61"/>
      <c r="T1306" s="448"/>
      <c r="U1306" s="61"/>
      <c r="V1306" s="448"/>
      <c r="W1306" s="448"/>
      <c r="X1306" s="448"/>
      <c r="Y1306" s="1029" t="s">
        <v>230</v>
      </c>
      <c r="Z1306" s="1029" t="s">
        <v>230</v>
      </c>
      <c r="AA1306" s="1" t="s">
        <v>230</v>
      </c>
      <c r="AB1306" s="1029" t="s">
        <v>230</v>
      </c>
      <c r="AC1306" s="1029" t="s">
        <v>230</v>
      </c>
      <c r="AD1306" s="1029" t="s">
        <v>230</v>
      </c>
      <c r="AE1306" s="5" t="s">
        <v>2254</v>
      </c>
      <c r="AF1306" s="5" t="s">
        <v>2260</v>
      </c>
      <c r="AG1306" s="51">
        <v>1025003748725</v>
      </c>
      <c r="AH1306" s="1" t="s">
        <v>1948</v>
      </c>
      <c r="AI1306" s="61">
        <v>1.1399999999999999</v>
      </c>
      <c r="AJ1306" s="328">
        <v>16</v>
      </c>
      <c r="AK1306" s="40">
        <f t="shared" si="132"/>
        <v>4.9972602739726021E-2</v>
      </c>
      <c r="AL1306" s="40">
        <v>0</v>
      </c>
      <c r="AM1306" s="41">
        <f t="shared" si="133"/>
        <v>4.9972602739726021E-2</v>
      </c>
      <c r="AN1306" s="40"/>
      <c r="AO1306" s="40"/>
      <c r="AP1306" s="40"/>
      <c r="AQ1306" s="1644"/>
      <c r="AR1306" s="1034"/>
      <c r="AS1306" s="45"/>
      <c r="AT1306" s="1029"/>
      <c r="AU1306" s="5"/>
      <c r="AV1306" s="46"/>
      <c r="AW1306" s="1029"/>
      <c r="AX1306" s="46"/>
      <c r="AY1306" s="2391"/>
    </row>
    <row r="1307" spans="1:51" s="8" customFormat="1" ht="15.95" customHeight="1" x14ac:dyDescent="0.25">
      <c r="A1307" s="36"/>
      <c r="B1307" s="1029"/>
      <c r="C1307" s="990"/>
      <c r="D1307" s="1029"/>
      <c r="E1307" s="5"/>
      <c r="F1307" s="5"/>
      <c r="G1307" s="1029"/>
      <c r="H1307" s="5"/>
      <c r="I1307" s="1029"/>
      <c r="J1307" s="5"/>
      <c r="K1307" s="5"/>
      <c r="L1307" s="5"/>
      <c r="M1307" s="5"/>
      <c r="N1307" s="328"/>
      <c r="O1307" s="328"/>
      <c r="P1307" s="328"/>
      <c r="Q1307" s="1056"/>
      <c r="R1307" s="448"/>
      <c r="S1307" s="61"/>
      <c r="T1307" s="448"/>
      <c r="U1307" s="61"/>
      <c r="V1307" s="448"/>
      <c r="W1307" s="448"/>
      <c r="X1307" s="448"/>
      <c r="Y1307" s="1029" t="s">
        <v>230</v>
      </c>
      <c r="Z1307" s="1029" t="s">
        <v>230</v>
      </c>
      <c r="AA1307" s="1" t="s">
        <v>230</v>
      </c>
      <c r="AB1307" s="1029" t="s">
        <v>230</v>
      </c>
      <c r="AC1307" s="1029" t="s">
        <v>230</v>
      </c>
      <c r="AD1307" s="1029" t="s">
        <v>230</v>
      </c>
      <c r="AE1307" s="5" t="s">
        <v>2254</v>
      </c>
      <c r="AF1307" s="5" t="s">
        <v>2261</v>
      </c>
      <c r="AG1307" s="51">
        <v>503006314323</v>
      </c>
      <c r="AH1307" s="1" t="s">
        <v>1997</v>
      </c>
      <c r="AI1307" s="61">
        <v>1.1399999999999999</v>
      </c>
      <c r="AJ1307" s="328">
        <v>24</v>
      </c>
      <c r="AK1307" s="40">
        <f t="shared" si="132"/>
        <v>7.4958904109589039E-2</v>
      </c>
      <c r="AL1307" s="40">
        <v>0</v>
      </c>
      <c r="AM1307" s="41">
        <f t="shared" si="133"/>
        <v>7.4958904109589039E-2</v>
      </c>
      <c r="AN1307" s="40"/>
      <c r="AO1307" s="40"/>
      <c r="AP1307" s="40"/>
      <c r="AQ1307" s="1644"/>
      <c r="AR1307" s="1034"/>
      <c r="AS1307" s="45"/>
      <c r="AT1307" s="1029"/>
      <c r="AU1307" s="5"/>
      <c r="AV1307" s="46"/>
      <c r="AW1307" s="1029"/>
      <c r="AX1307" s="46"/>
      <c r="AY1307" s="2391"/>
    </row>
    <row r="1308" spans="1:51" s="8" customFormat="1" ht="15.95" customHeight="1" x14ac:dyDescent="0.25">
      <c r="A1308" s="36"/>
      <c r="B1308" s="1029"/>
      <c r="C1308" s="990"/>
      <c r="D1308" s="1029"/>
      <c r="E1308" s="5"/>
      <c r="F1308" s="5"/>
      <c r="G1308" s="1029"/>
      <c r="H1308" s="5"/>
      <c r="I1308" s="1029"/>
      <c r="J1308" s="5"/>
      <c r="K1308" s="5"/>
      <c r="L1308" s="5"/>
      <c r="M1308" s="5"/>
      <c r="N1308" s="328"/>
      <c r="O1308" s="328"/>
      <c r="P1308" s="328"/>
      <c r="Q1308" s="1056"/>
      <c r="R1308" s="448"/>
      <c r="S1308" s="61"/>
      <c r="T1308" s="448"/>
      <c r="U1308" s="61"/>
      <c r="V1308" s="448"/>
      <c r="W1308" s="448"/>
      <c r="X1308" s="448"/>
      <c r="Y1308" s="1029" t="s">
        <v>230</v>
      </c>
      <c r="Z1308" s="1029" t="s">
        <v>230</v>
      </c>
      <c r="AA1308" s="1" t="s">
        <v>230</v>
      </c>
      <c r="AB1308" s="1029" t="s">
        <v>230</v>
      </c>
      <c r="AC1308" s="1029" t="s">
        <v>230</v>
      </c>
      <c r="AD1308" s="1029" t="s">
        <v>230</v>
      </c>
      <c r="AE1308" s="5" t="s">
        <v>2262</v>
      </c>
      <c r="AF1308" s="5" t="s">
        <v>2263</v>
      </c>
      <c r="AG1308" s="51" t="s">
        <v>22898</v>
      </c>
      <c r="AH1308" s="1" t="s">
        <v>22882</v>
      </c>
      <c r="AI1308" s="328">
        <v>0.28999999999999998</v>
      </c>
      <c r="AJ1308" s="61">
        <v>6</v>
      </c>
      <c r="AK1308" s="40">
        <f t="shared" si="132"/>
        <v>4.7671232876712322E-3</v>
      </c>
      <c r="AL1308" s="40">
        <v>0</v>
      </c>
      <c r="AM1308" s="41">
        <f t="shared" si="133"/>
        <v>4.7671232876712322E-3</v>
      </c>
      <c r="AN1308" s="40"/>
      <c r="AO1308" s="40"/>
      <c r="AP1308" s="40"/>
      <c r="AQ1308" s="1644"/>
      <c r="AR1308" s="1034"/>
      <c r="AS1308" s="45"/>
      <c r="AT1308" s="1029"/>
      <c r="AU1308" s="5"/>
      <c r="AV1308" s="46"/>
      <c r="AW1308" s="1029"/>
      <c r="AX1308" s="46"/>
      <c r="AY1308" s="2391"/>
    </row>
    <row r="1309" spans="1:51" s="8" customFormat="1" ht="15.95" customHeight="1" x14ac:dyDescent="0.25">
      <c r="A1309" s="36"/>
      <c r="B1309" s="1029"/>
      <c r="C1309" s="990"/>
      <c r="D1309" s="1029"/>
      <c r="E1309" s="5"/>
      <c r="F1309" s="5"/>
      <c r="G1309" s="1029"/>
      <c r="H1309" s="5"/>
      <c r="I1309" s="1029"/>
      <c r="J1309" s="5"/>
      <c r="K1309" s="5"/>
      <c r="L1309" s="5"/>
      <c r="M1309" s="5"/>
      <c r="N1309" s="328"/>
      <c r="O1309" s="328"/>
      <c r="P1309" s="328"/>
      <c r="Q1309" s="1056"/>
      <c r="R1309" s="448"/>
      <c r="S1309" s="61"/>
      <c r="T1309" s="448"/>
      <c r="U1309" s="61"/>
      <c r="V1309" s="448"/>
      <c r="W1309" s="448"/>
      <c r="X1309" s="448"/>
      <c r="Y1309" s="1029" t="s">
        <v>230</v>
      </c>
      <c r="Z1309" s="1029" t="s">
        <v>230</v>
      </c>
      <c r="AA1309" s="1" t="s">
        <v>230</v>
      </c>
      <c r="AB1309" s="1029" t="s">
        <v>230</v>
      </c>
      <c r="AC1309" s="1029" t="s">
        <v>230</v>
      </c>
      <c r="AD1309" s="1029" t="s">
        <v>230</v>
      </c>
      <c r="AE1309" s="5" t="s">
        <v>2262</v>
      </c>
      <c r="AF1309" s="5" t="s">
        <v>2264</v>
      </c>
      <c r="AG1309" s="51">
        <v>1027739017822</v>
      </c>
      <c r="AH1309" s="1" t="s">
        <v>2265</v>
      </c>
      <c r="AI1309" s="61">
        <v>0.87</v>
      </c>
      <c r="AJ1309" s="61">
        <v>8</v>
      </c>
      <c r="AK1309" s="98">
        <f t="shared" si="132"/>
        <v>1.9068493150684932E-2</v>
      </c>
      <c r="AL1309" s="40">
        <v>0</v>
      </c>
      <c r="AM1309" s="96">
        <f t="shared" si="133"/>
        <v>1.9068493150684932E-2</v>
      </c>
      <c r="AN1309" s="40"/>
      <c r="AO1309" s="40"/>
      <c r="AP1309" s="40"/>
      <c r="AQ1309" s="1644"/>
      <c r="AR1309" s="1034"/>
      <c r="AS1309" s="45"/>
      <c r="AT1309" s="1029"/>
      <c r="AU1309" s="5"/>
      <c r="AV1309" s="46"/>
      <c r="AW1309" s="1029"/>
      <c r="AX1309" s="46"/>
      <c r="AY1309" s="2391"/>
    </row>
    <row r="1310" spans="1:51" s="8" customFormat="1" ht="15.95" customHeight="1" x14ac:dyDescent="0.25">
      <c r="A1310" s="36"/>
      <c r="B1310" s="1029"/>
      <c r="C1310" s="990"/>
      <c r="D1310" s="1029"/>
      <c r="E1310" s="5"/>
      <c r="F1310" s="5"/>
      <c r="G1310" s="1029"/>
      <c r="H1310" s="5"/>
      <c r="I1310" s="1029"/>
      <c r="J1310" s="5"/>
      <c r="K1310" s="5"/>
      <c r="L1310" s="5"/>
      <c r="M1310" s="5"/>
      <c r="N1310" s="328"/>
      <c r="O1310" s="328"/>
      <c r="P1310" s="328"/>
      <c r="Q1310" s="1056"/>
      <c r="R1310" s="448"/>
      <c r="S1310" s="61"/>
      <c r="T1310" s="448"/>
      <c r="U1310" s="61"/>
      <c r="V1310" s="448"/>
      <c r="W1310" s="448"/>
      <c r="X1310" s="448"/>
      <c r="Y1310" s="1029" t="s">
        <v>230</v>
      </c>
      <c r="Z1310" s="1029" t="s">
        <v>230</v>
      </c>
      <c r="AA1310" s="1" t="s">
        <v>230</v>
      </c>
      <c r="AB1310" s="1029" t="s">
        <v>230</v>
      </c>
      <c r="AC1310" s="1029" t="s">
        <v>230</v>
      </c>
      <c r="AD1310" s="1029" t="s">
        <v>230</v>
      </c>
      <c r="AE1310" s="5" t="s">
        <v>2262</v>
      </c>
      <c r="AF1310" s="5" t="s">
        <v>23061</v>
      </c>
      <c r="AG1310" s="51" t="s">
        <v>23060</v>
      </c>
      <c r="AH1310" s="1" t="s">
        <v>22986</v>
      </c>
      <c r="AI1310" s="328">
        <v>0.6</v>
      </c>
      <c r="AJ1310" s="328">
        <v>10</v>
      </c>
      <c r="AK1310" s="40">
        <f t="shared" si="132"/>
        <v>1.643835616438356E-2</v>
      </c>
      <c r="AL1310" s="40">
        <v>0</v>
      </c>
      <c r="AM1310" s="41">
        <f t="shared" si="133"/>
        <v>1.643835616438356E-2</v>
      </c>
      <c r="AN1310" s="40"/>
      <c r="AO1310" s="40"/>
      <c r="AP1310" s="40"/>
      <c r="AQ1310" s="1644"/>
      <c r="AR1310" s="1034"/>
      <c r="AS1310" s="45"/>
      <c r="AT1310" s="1029"/>
      <c r="AU1310" s="5"/>
      <c r="AV1310" s="46"/>
      <c r="AW1310" s="1029"/>
      <c r="AX1310" s="46"/>
      <c r="AY1310" s="2391"/>
    </row>
    <row r="1311" spans="1:51" s="8" customFormat="1" ht="15.95" customHeight="1" x14ac:dyDescent="0.25">
      <c r="A1311" s="36"/>
      <c r="B1311" s="1029"/>
      <c r="C1311" s="990"/>
      <c r="D1311" s="1029"/>
      <c r="E1311" s="5"/>
      <c r="F1311" s="5"/>
      <c r="G1311" s="1029"/>
      <c r="H1311" s="5"/>
      <c r="I1311" s="1029"/>
      <c r="J1311" s="5"/>
      <c r="K1311" s="5"/>
      <c r="L1311" s="5"/>
      <c r="M1311" s="5"/>
      <c r="N1311" s="328"/>
      <c r="O1311" s="328"/>
      <c r="P1311" s="328"/>
      <c r="Q1311" s="1056"/>
      <c r="R1311" s="448"/>
      <c r="S1311" s="61"/>
      <c r="T1311" s="448"/>
      <c r="U1311" s="61"/>
      <c r="V1311" s="448"/>
      <c r="W1311" s="448"/>
      <c r="X1311" s="448"/>
      <c r="Y1311" s="1029" t="s">
        <v>230</v>
      </c>
      <c r="Z1311" s="1029" t="s">
        <v>230</v>
      </c>
      <c r="AA1311" s="1" t="s">
        <v>230</v>
      </c>
      <c r="AB1311" s="1029" t="s">
        <v>230</v>
      </c>
      <c r="AC1311" s="1029" t="s">
        <v>230</v>
      </c>
      <c r="AD1311" s="1029" t="s">
        <v>230</v>
      </c>
      <c r="AE1311" s="5" t="s">
        <v>2262</v>
      </c>
      <c r="AF1311" s="5" t="s">
        <v>2266</v>
      </c>
      <c r="AG1311" s="51">
        <v>1105030003066</v>
      </c>
      <c r="AH1311" s="1" t="s">
        <v>2267</v>
      </c>
      <c r="AI1311" s="61">
        <v>0.87</v>
      </c>
      <c r="AJ1311" s="61">
        <v>6</v>
      </c>
      <c r="AK1311" s="40">
        <f t="shared" si="132"/>
        <v>1.4301369863013698E-2</v>
      </c>
      <c r="AL1311" s="40">
        <v>0</v>
      </c>
      <c r="AM1311" s="41">
        <f t="shared" si="133"/>
        <v>1.4301369863013698E-2</v>
      </c>
      <c r="AN1311" s="40"/>
      <c r="AO1311" s="40"/>
      <c r="AP1311" s="40"/>
      <c r="AQ1311" s="1644"/>
      <c r="AR1311" s="1034"/>
      <c r="AS1311" s="45"/>
      <c r="AT1311" s="1029"/>
      <c r="AU1311" s="5"/>
      <c r="AV1311" s="46"/>
      <c r="AW1311" s="1029"/>
      <c r="AX1311" s="46"/>
      <c r="AY1311" s="2391"/>
    </row>
    <row r="1312" spans="1:51" s="8" customFormat="1" ht="15.95" customHeight="1" x14ac:dyDescent="0.25">
      <c r="A1312" s="36"/>
      <c r="B1312" s="1029"/>
      <c r="C1312" s="990"/>
      <c r="D1312" s="1029"/>
      <c r="E1312" s="5"/>
      <c r="F1312" s="5"/>
      <c r="G1312" s="1029"/>
      <c r="H1312" s="5"/>
      <c r="I1312" s="1029"/>
      <c r="J1312" s="5"/>
      <c r="K1312" s="5"/>
      <c r="L1312" s="5"/>
      <c r="M1312" s="5"/>
      <c r="N1312" s="328"/>
      <c r="O1312" s="328"/>
      <c r="P1312" s="328"/>
      <c r="Q1312" s="1056"/>
      <c r="R1312" s="448"/>
      <c r="S1312" s="61"/>
      <c r="T1312" s="448"/>
      <c r="U1312" s="61"/>
      <c r="V1312" s="448"/>
      <c r="W1312" s="448"/>
      <c r="X1312" s="448"/>
      <c r="Y1312" s="1029" t="s">
        <v>230</v>
      </c>
      <c r="Z1312" s="1029" t="s">
        <v>230</v>
      </c>
      <c r="AA1312" s="1" t="s">
        <v>230</v>
      </c>
      <c r="AB1312" s="1029" t="s">
        <v>230</v>
      </c>
      <c r="AC1312" s="1029" t="s">
        <v>230</v>
      </c>
      <c r="AD1312" s="1029" t="s">
        <v>230</v>
      </c>
      <c r="AE1312" s="5" t="s">
        <v>2262</v>
      </c>
      <c r="AF1312" s="5" t="s">
        <v>2268</v>
      </c>
      <c r="AG1312" s="51">
        <v>1055005616160</v>
      </c>
      <c r="AH1312" s="1" t="s">
        <v>2269</v>
      </c>
      <c r="AI1312" s="61">
        <v>0.87</v>
      </c>
      <c r="AJ1312" s="61">
        <v>6</v>
      </c>
      <c r="AK1312" s="98">
        <f t="shared" si="132"/>
        <v>1.4301369863013698E-2</v>
      </c>
      <c r="AL1312" s="40">
        <v>0</v>
      </c>
      <c r="AM1312" s="96">
        <f t="shared" si="133"/>
        <v>1.4301369863013698E-2</v>
      </c>
      <c r="AN1312" s="40"/>
      <c r="AO1312" s="40"/>
      <c r="AP1312" s="40"/>
      <c r="AQ1312" s="1644"/>
      <c r="AR1312" s="1034"/>
      <c r="AS1312" s="45"/>
      <c r="AT1312" s="1029"/>
      <c r="AU1312" s="5"/>
      <c r="AV1312" s="46"/>
      <c r="AW1312" s="1029"/>
      <c r="AX1312" s="46"/>
      <c r="AY1312" s="2391"/>
    </row>
    <row r="1313" spans="1:52" s="8" customFormat="1" ht="15.95" customHeight="1" x14ac:dyDescent="0.25">
      <c r="A1313" s="36"/>
      <c r="B1313" s="1029"/>
      <c r="C1313" s="990"/>
      <c r="D1313" s="1029"/>
      <c r="E1313" s="5"/>
      <c r="F1313" s="5"/>
      <c r="G1313" s="1029"/>
      <c r="H1313" s="5"/>
      <c r="I1313" s="1029"/>
      <c r="J1313" s="5"/>
      <c r="K1313" s="5"/>
      <c r="L1313" s="5"/>
      <c r="M1313" s="5"/>
      <c r="N1313" s="328"/>
      <c r="O1313" s="328"/>
      <c r="P1313" s="328"/>
      <c r="Q1313" s="1056"/>
      <c r="R1313" s="448"/>
      <c r="S1313" s="61"/>
      <c r="T1313" s="448"/>
      <c r="U1313" s="61"/>
      <c r="V1313" s="448"/>
      <c r="W1313" s="448"/>
      <c r="X1313" s="448"/>
      <c r="Y1313" s="1029" t="s">
        <v>230</v>
      </c>
      <c r="Z1313" s="1029" t="s">
        <v>230</v>
      </c>
      <c r="AA1313" s="1" t="s">
        <v>230</v>
      </c>
      <c r="AB1313" s="1029" t="s">
        <v>230</v>
      </c>
      <c r="AC1313" s="1029" t="s">
        <v>230</v>
      </c>
      <c r="AD1313" s="1029" t="s">
        <v>230</v>
      </c>
      <c r="AE1313" s="5" t="s">
        <v>2262</v>
      </c>
      <c r="AF1313" s="5" t="s">
        <v>2270</v>
      </c>
      <c r="AG1313" s="51" t="s">
        <v>23062</v>
      </c>
      <c r="AH1313" s="1" t="s">
        <v>22987</v>
      </c>
      <c r="AI1313" s="328">
        <v>0.6</v>
      </c>
      <c r="AJ1313" s="328">
        <v>8</v>
      </c>
      <c r="AK1313" s="40">
        <f>AM1313</f>
        <v>0.01</v>
      </c>
      <c r="AL1313" s="40">
        <v>0</v>
      </c>
      <c r="AM1313" s="41">
        <v>0.01</v>
      </c>
      <c r="AN1313" s="40"/>
      <c r="AO1313" s="40"/>
      <c r="AP1313" s="40"/>
      <c r="AQ1313" s="1644"/>
      <c r="AR1313" s="1034"/>
      <c r="AS1313" s="45"/>
      <c r="AT1313" s="1029"/>
      <c r="AU1313" s="5"/>
      <c r="AV1313" s="46"/>
      <c r="AW1313" s="1029"/>
      <c r="AX1313" s="46"/>
      <c r="AY1313" s="2391"/>
    </row>
    <row r="1314" spans="1:52" s="1099" customFormat="1" ht="15.95" customHeight="1" x14ac:dyDescent="0.25">
      <c r="A1314" s="1061"/>
      <c r="B1314" s="2711"/>
      <c r="C1314" s="1293"/>
      <c r="D1314" s="2711"/>
      <c r="E1314" s="1043"/>
      <c r="F1314" s="1043"/>
      <c r="G1314" s="2711"/>
      <c r="H1314" s="1043"/>
      <c r="I1314" s="2711"/>
      <c r="J1314" s="1043"/>
      <c r="K1314" s="1043"/>
      <c r="L1314" s="1043"/>
      <c r="M1314" s="1043"/>
      <c r="N1314" s="1090"/>
      <c r="O1314" s="1090"/>
      <c r="P1314" s="1090"/>
      <c r="Q1314" s="1091"/>
      <c r="R1314" s="2707"/>
      <c r="S1314" s="1089"/>
      <c r="T1314" s="2707"/>
      <c r="U1314" s="1089"/>
      <c r="V1314" s="2707"/>
      <c r="W1314" s="2707"/>
      <c r="X1314" s="2707"/>
      <c r="Y1314" s="2711" t="s">
        <v>230</v>
      </c>
      <c r="Z1314" s="2711" t="s">
        <v>230</v>
      </c>
      <c r="AA1314" s="754" t="s">
        <v>230</v>
      </c>
      <c r="AB1314" s="2711" t="s">
        <v>230</v>
      </c>
      <c r="AC1314" s="2711" t="s">
        <v>26161</v>
      </c>
      <c r="AD1314" s="1146" t="s">
        <v>26162</v>
      </c>
      <c r="AE1314" s="1043" t="s">
        <v>2254</v>
      </c>
      <c r="AF1314" s="1043" t="s">
        <v>26163</v>
      </c>
      <c r="AG1314" s="1153" t="s">
        <v>26164</v>
      </c>
      <c r="AH1314" s="754" t="s">
        <v>1844</v>
      </c>
      <c r="AI1314" s="1089">
        <v>0.87</v>
      </c>
      <c r="AJ1314" s="1091">
        <v>13</v>
      </c>
      <c r="AK1314" s="378">
        <f t="shared" ref="AK1314:AK1321" si="134">AJ1314*AI1314/365</f>
        <v>3.0986301369863016E-2</v>
      </c>
      <c r="AL1314" s="378">
        <v>0</v>
      </c>
      <c r="AM1314" s="380">
        <f t="shared" ref="AM1314:AM1321" si="135">SUBTOTAL(9,AK1314:AL1314)</f>
        <v>3.0986301369863016E-2</v>
      </c>
      <c r="AN1314" s="378"/>
      <c r="AO1314" s="378"/>
      <c r="AP1314" s="378"/>
      <c r="AQ1314" s="771"/>
      <c r="AR1314" s="381"/>
      <c r="AS1314" s="382"/>
      <c r="AT1314" s="2711"/>
      <c r="AU1314" s="1043"/>
      <c r="AV1314" s="383"/>
      <c r="AW1314" s="2711"/>
      <c r="AX1314" s="2460" t="s">
        <v>26165</v>
      </c>
      <c r="AY1314" s="2711"/>
    </row>
    <row r="1315" spans="1:52" s="8" customFormat="1" ht="15.95" customHeight="1" x14ac:dyDescent="0.25">
      <c r="A1315" s="36"/>
      <c r="B1315" s="1029"/>
      <c r="C1315" s="990"/>
      <c r="D1315" s="1029"/>
      <c r="E1315" s="5"/>
      <c r="F1315" s="5"/>
      <c r="G1315" s="1029"/>
      <c r="H1315" s="5"/>
      <c r="I1315" s="1029"/>
      <c r="J1315" s="5"/>
      <c r="K1315" s="5"/>
      <c r="L1315" s="5"/>
      <c r="M1315" s="5"/>
      <c r="N1315" s="328"/>
      <c r="O1315" s="328"/>
      <c r="P1315" s="328"/>
      <c r="Q1315" s="1056"/>
      <c r="R1315" s="448"/>
      <c r="S1315" s="61"/>
      <c r="T1315" s="448"/>
      <c r="U1315" s="61"/>
      <c r="V1315" s="448"/>
      <c r="W1315" s="448"/>
      <c r="X1315" s="448"/>
      <c r="Y1315" s="1029" t="s">
        <v>230</v>
      </c>
      <c r="Z1315" s="1029" t="s">
        <v>230</v>
      </c>
      <c r="AA1315" s="1" t="s">
        <v>230</v>
      </c>
      <c r="AB1315" s="1029" t="s">
        <v>230</v>
      </c>
      <c r="AC1315" s="1029" t="s">
        <v>230</v>
      </c>
      <c r="AD1315" s="1029" t="s">
        <v>230</v>
      </c>
      <c r="AE1315" s="5" t="s">
        <v>2254</v>
      </c>
      <c r="AF1315" s="5" t="s">
        <v>2271</v>
      </c>
      <c r="AG1315" s="51"/>
      <c r="AH1315" s="1" t="s">
        <v>2272</v>
      </c>
      <c r="AI1315" s="61">
        <v>0.14000000000000001</v>
      </c>
      <c r="AJ1315" s="61">
        <v>10</v>
      </c>
      <c r="AK1315" s="40">
        <f t="shared" si="134"/>
        <v>3.8356164383561648E-3</v>
      </c>
      <c r="AL1315" s="40">
        <v>0</v>
      </c>
      <c r="AM1315" s="41">
        <f t="shared" si="135"/>
        <v>3.8356164383561648E-3</v>
      </c>
      <c r="AN1315" s="40"/>
      <c r="AO1315" s="40"/>
      <c r="AP1315" s="40"/>
      <c r="AQ1315" s="1644"/>
      <c r="AR1315" s="1034"/>
      <c r="AS1315" s="45"/>
      <c r="AT1315" s="1029"/>
      <c r="AU1315" s="5"/>
      <c r="AV1315" s="46"/>
      <c r="AW1315" s="1029"/>
      <c r="AX1315" s="46"/>
      <c r="AY1315" s="2391"/>
    </row>
    <row r="1316" spans="1:52" s="8" customFormat="1" ht="15.95" customHeight="1" x14ac:dyDescent="0.25">
      <c r="A1316" s="36"/>
      <c r="B1316" s="1029"/>
      <c r="C1316" s="990"/>
      <c r="D1316" s="1029"/>
      <c r="E1316" s="5"/>
      <c r="F1316" s="5"/>
      <c r="G1316" s="1029"/>
      <c r="H1316" s="5"/>
      <c r="I1316" s="1029"/>
      <c r="J1316" s="5"/>
      <c r="K1316" s="5"/>
      <c r="L1316" s="5"/>
      <c r="M1316" s="5"/>
      <c r="N1316" s="328"/>
      <c r="O1316" s="328"/>
      <c r="P1316" s="328"/>
      <c r="Q1316" s="1056"/>
      <c r="R1316" s="448"/>
      <c r="S1316" s="61"/>
      <c r="T1316" s="448"/>
      <c r="U1316" s="61"/>
      <c r="V1316" s="448"/>
      <c r="W1316" s="448"/>
      <c r="X1316" s="448"/>
      <c r="Y1316" s="1029" t="s">
        <v>230</v>
      </c>
      <c r="Z1316" s="1029" t="s">
        <v>230</v>
      </c>
      <c r="AA1316" s="1" t="s">
        <v>230</v>
      </c>
      <c r="AB1316" s="1029" t="s">
        <v>230</v>
      </c>
      <c r="AC1316" s="1029" t="s">
        <v>230</v>
      </c>
      <c r="AD1316" s="1029" t="s">
        <v>230</v>
      </c>
      <c r="AE1316" s="5" t="s">
        <v>2273</v>
      </c>
      <c r="AF1316" s="5" t="s">
        <v>2274</v>
      </c>
      <c r="AG1316" s="51">
        <v>1025003752003</v>
      </c>
      <c r="AH1316" s="1" t="s">
        <v>2102</v>
      </c>
      <c r="AI1316" s="61">
        <v>0.87</v>
      </c>
      <c r="AJ1316" s="61">
        <v>24</v>
      </c>
      <c r="AK1316" s="40">
        <f t="shared" si="134"/>
        <v>5.7205479452054793E-2</v>
      </c>
      <c r="AL1316" s="40">
        <v>0</v>
      </c>
      <c r="AM1316" s="41">
        <f t="shared" si="135"/>
        <v>5.7205479452054793E-2</v>
      </c>
      <c r="AN1316" s="40"/>
      <c r="AO1316" s="40"/>
      <c r="AP1316" s="40"/>
      <c r="AQ1316" s="1644"/>
      <c r="AR1316" s="1034"/>
      <c r="AS1316" s="45"/>
      <c r="AT1316" s="1029"/>
      <c r="AU1316" s="5"/>
      <c r="AV1316" s="46"/>
      <c r="AW1316" s="1029"/>
      <c r="AX1316" s="46"/>
      <c r="AY1316" s="2391"/>
    </row>
    <row r="1317" spans="1:52" s="8" customFormat="1" ht="15.95" customHeight="1" x14ac:dyDescent="0.25">
      <c r="A1317" s="36"/>
      <c r="B1317" s="1029"/>
      <c r="C1317" s="990"/>
      <c r="D1317" s="1029"/>
      <c r="E1317" s="5"/>
      <c r="F1317" s="5"/>
      <c r="G1317" s="1029"/>
      <c r="H1317" s="5"/>
      <c r="I1317" s="1029"/>
      <c r="J1317" s="5"/>
      <c r="K1317" s="5"/>
      <c r="L1317" s="5"/>
      <c r="M1317" s="5"/>
      <c r="N1317" s="328"/>
      <c r="O1317" s="328"/>
      <c r="P1317" s="328"/>
      <c r="Q1317" s="1056"/>
      <c r="R1317" s="448"/>
      <c r="S1317" s="61"/>
      <c r="T1317" s="448"/>
      <c r="U1317" s="61"/>
      <c r="V1317" s="448"/>
      <c r="W1317" s="448"/>
      <c r="X1317" s="448"/>
      <c r="Y1317" s="1029" t="s">
        <v>230</v>
      </c>
      <c r="Z1317" s="1029" t="s">
        <v>230</v>
      </c>
      <c r="AA1317" s="1" t="s">
        <v>230</v>
      </c>
      <c r="AB1317" s="1029" t="s">
        <v>230</v>
      </c>
      <c r="AC1317" s="1029" t="s">
        <v>230</v>
      </c>
      <c r="AD1317" s="1029" t="s">
        <v>230</v>
      </c>
      <c r="AE1317" s="5" t="s">
        <v>2273</v>
      </c>
      <c r="AF1317" s="5" t="s">
        <v>2275</v>
      </c>
      <c r="AG1317" s="51">
        <v>1135030001116</v>
      </c>
      <c r="AH1317" s="1" t="s">
        <v>1875</v>
      </c>
      <c r="AI1317" s="61">
        <v>0.87</v>
      </c>
      <c r="AJ1317" s="61">
        <v>25</v>
      </c>
      <c r="AK1317" s="40">
        <f t="shared" si="134"/>
        <v>5.9589041095890409E-2</v>
      </c>
      <c r="AL1317" s="40">
        <v>0</v>
      </c>
      <c r="AM1317" s="41">
        <f t="shared" si="135"/>
        <v>5.9589041095890409E-2</v>
      </c>
      <c r="AN1317" s="40"/>
      <c r="AO1317" s="40"/>
      <c r="AP1317" s="40"/>
      <c r="AQ1317" s="1644"/>
      <c r="AR1317" s="1034"/>
      <c r="AS1317" s="45"/>
      <c r="AT1317" s="1029"/>
      <c r="AU1317" s="5"/>
      <c r="AV1317" s="46"/>
      <c r="AW1317" s="1029"/>
      <c r="AX1317" s="46"/>
      <c r="AY1317" s="2391"/>
    </row>
    <row r="1318" spans="1:52" s="8" customFormat="1" ht="15.95" customHeight="1" x14ac:dyDescent="0.25">
      <c r="A1318" s="36"/>
      <c r="B1318" s="1029"/>
      <c r="C1318" s="990"/>
      <c r="D1318" s="1029"/>
      <c r="E1318" s="5"/>
      <c r="F1318" s="5"/>
      <c r="G1318" s="1029"/>
      <c r="H1318" s="5"/>
      <c r="I1318" s="1029"/>
      <c r="J1318" s="5"/>
      <c r="K1318" s="5"/>
      <c r="L1318" s="5"/>
      <c r="M1318" s="5"/>
      <c r="N1318" s="328"/>
      <c r="O1318" s="328"/>
      <c r="P1318" s="328"/>
      <c r="Q1318" s="1056"/>
      <c r="R1318" s="448"/>
      <c r="S1318" s="61"/>
      <c r="T1318" s="448"/>
      <c r="U1318" s="61"/>
      <c r="V1318" s="448"/>
      <c r="W1318" s="448"/>
      <c r="X1318" s="448"/>
      <c r="Y1318" s="1029" t="s">
        <v>230</v>
      </c>
      <c r="Z1318" s="1029" t="s">
        <v>230</v>
      </c>
      <c r="AA1318" s="1" t="s">
        <v>230</v>
      </c>
      <c r="AB1318" s="1029" t="s">
        <v>230</v>
      </c>
      <c r="AC1318" s="1029" t="s">
        <v>230</v>
      </c>
      <c r="AD1318" s="1029" t="s">
        <v>230</v>
      </c>
      <c r="AE1318" s="5" t="s">
        <v>2262</v>
      </c>
      <c r="AF1318" s="5" t="s">
        <v>2276</v>
      </c>
      <c r="AG1318" s="51">
        <v>1054002523530</v>
      </c>
      <c r="AH1318" s="1" t="s">
        <v>2277</v>
      </c>
      <c r="AI1318" s="61">
        <v>0.87</v>
      </c>
      <c r="AJ1318" s="61">
        <v>12</v>
      </c>
      <c r="AK1318" s="40">
        <f t="shared" si="134"/>
        <v>2.8602739726027396E-2</v>
      </c>
      <c r="AL1318" s="40">
        <v>0</v>
      </c>
      <c r="AM1318" s="41">
        <f t="shared" si="135"/>
        <v>2.8602739726027396E-2</v>
      </c>
      <c r="AN1318" s="40"/>
      <c r="AO1318" s="40"/>
      <c r="AP1318" s="40"/>
      <c r="AQ1318" s="1644"/>
      <c r="AR1318" s="1034"/>
      <c r="AS1318" s="45"/>
      <c r="AT1318" s="1029"/>
      <c r="AU1318" s="5"/>
      <c r="AV1318" s="46"/>
      <c r="AW1318" s="1029"/>
      <c r="AX1318" s="46"/>
      <c r="AY1318" s="2391"/>
    </row>
    <row r="1319" spans="1:52" s="8" customFormat="1" ht="15.95" customHeight="1" x14ac:dyDescent="0.25">
      <c r="A1319" s="36"/>
      <c r="B1319" s="1029"/>
      <c r="C1319" s="990"/>
      <c r="D1319" s="1029"/>
      <c r="E1319" s="5"/>
      <c r="F1319" s="5"/>
      <c r="G1319" s="1029"/>
      <c r="H1319" s="5"/>
      <c r="I1319" s="1029"/>
      <c r="J1319" s="5"/>
      <c r="K1319" s="5"/>
      <c r="L1319" s="5"/>
      <c r="M1319" s="5"/>
      <c r="N1319" s="328"/>
      <c r="O1319" s="328"/>
      <c r="P1319" s="328"/>
      <c r="Q1319" s="1056"/>
      <c r="R1319" s="448"/>
      <c r="S1319" s="61"/>
      <c r="T1319" s="448"/>
      <c r="U1319" s="61"/>
      <c r="V1319" s="448"/>
      <c r="W1319" s="448"/>
      <c r="X1319" s="448"/>
      <c r="Y1319" s="1029" t="s">
        <v>230</v>
      </c>
      <c r="Z1319" s="1029" t="s">
        <v>230</v>
      </c>
      <c r="AA1319" s="1" t="s">
        <v>230</v>
      </c>
      <c r="AB1319" s="1029" t="s">
        <v>230</v>
      </c>
      <c r="AC1319" s="1029" t="s">
        <v>230</v>
      </c>
      <c r="AD1319" s="1029" t="s">
        <v>230</v>
      </c>
      <c r="AE1319" s="5" t="s">
        <v>2262</v>
      </c>
      <c r="AF1319" s="5" t="s">
        <v>2278</v>
      </c>
      <c r="AG1319" s="51" t="s">
        <v>22899</v>
      </c>
      <c r="AH1319" s="1" t="s">
        <v>2279</v>
      </c>
      <c r="AI1319" s="328">
        <v>0.28999999999999998</v>
      </c>
      <c r="AJ1319" s="1091">
        <v>50</v>
      </c>
      <c r="AK1319" s="378">
        <f t="shared" si="134"/>
        <v>3.972602739726027E-2</v>
      </c>
      <c r="AL1319" s="378">
        <v>0</v>
      </c>
      <c r="AM1319" s="380">
        <f t="shared" si="135"/>
        <v>3.972602739726027E-2</v>
      </c>
      <c r="AN1319" s="40"/>
      <c r="AO1319" s="40"/>
      <c r="AP1319" s="40"/>
      <c r="AQ1319" s="1644"/>
      <c r="AR1319" s="1034"/>
      <c r="AS1319" s="45"/>
      <c r="AT1319" s="1029"/>
      <c r="AU1319" s="5"/>
      <c r="AV1319" s="46"/>
      <c r="AW1319" s="1029"/>
      <c r="AX1319" s="46"/>
      <c r="AY1319" s="2391"/>
    </row>
    <row r="1320" spans="1:52" s="8" customFormat="1" ht="15.95" customHeight="1" x14ac:dyDescent="0.25">
      <c r="A1320" s="36"/>
      <c r="B1320" s="1029"/>
      <c r="C1320" s="990"/>
      <c r="D1320" s="1029"/>
      <c r="E1320" s="5"/>
      <c r="F1320" s="5"/>
      <c r="G1320" s="1029"/>
      <c r="H1320" s="5"/>
      <c r="I1320" s="1029"/>
      <c r="J1320" s="5"/>
      <c r="K1320" s="5"/>
      <c r="L1320" s="5"/>
      <c r="M1320" s="5"/>
      <c r="N1320" s="328"/>
      <c r="O1320" s="328"/>
      <c r="P1320" s="328"/>
      <c r="Q1320" s="1056"/>
      <c r="R1320" s="448"/>
      <c r="S1320" s="61"/>
      <c r="T1320" s="448"/>
      <c r="U1320" s="61"/>
      <c r="V1320" s="448"/>
      <c r="W1320" s="448"/>
      <c r="X1320" s="448"/>
      <c r="Y1320" s="1029" t="s">
        <v>230</v>
      </c>
      <c r="Z1320" s="1029" t="s">
        <v>230</v>
      </c>
      <c r="AA1320" s="1" t="s">
        <v>230</v>
      </c>
      <c r="AB1320" s="1029" t="s">
        <v>230</v>
      </c>
      <c r="AC1320" s="1029" t="s">
        <v>230</v>
      </c>
      <c r="AD1320" s="1029" t="s">
        <v>230</v>
      </c>
      <c r="AE1320" s="5" t="s">
        <v>2262</v>
      </c>
      <c r="AF1320" s="5" t="s">
        <v>2280</v>
      </c>
      <c r="AG1320" s="51">
        <v>308500319200029</v>
      </c>
      <c r="AH1320" s="1" t="s">
        <v>450</v>
      </c>
      <c r="AI1320" s="61">
        <v>0.87</v>
      </c>
      <c r="AJ1320" s="1056">
        <v>5</v>
      </c>
      <c r="AK1320" s="40">
        <f t="shared" si="134"/>
        <v>1.191780821917808E-2</v>
      </c>
      <c r="AL1320" s="40">
        <v>0</v>
      </c>
      <c r="AM1320" s="41">
        <f t="shared" si="135"/>
        <v>1.191780821917808E-2</v>
      </c>
      <c r="AN1320" s="40"/>
      <c r="AO1320" s="40"/>
      <c r="AP1320" s="40"/>
      <c r="AQ1320" s="1644"/>
      <c r="AR1320" s="1034"/>
      <c r="AS1320" s="45"/>
      <c r="AT1320" s="1029"/>
      <c r="AU1320" s="5"/>
      <c r="AV1320" s="46"/>
      <c r="AW1320" s="1029"/>
      <c r="AX1320" s="46"/>
      <c r="AY1320" s="2391"/>
    </row>
    <row r="1321" spans="1:52" s="8" customFormat="1" ht="15.95" customHeight="1" x14ac:dyDescent="0.25">
      <c r="A1321" s="93"/>
      <c r="B1321" s="88"/>
      <c r="C1321" s="993"/>
      <c r="D1321" s="88"/>
      <c r="E1321" s="103"/>
      <c r="F1321" s="103"/>
      <c r="G1321" s="88"/>
      <c r="H1321" s="103"/>
      <c r="I1321" s="88"/>
      <c r="J1321" s="103"/>
      <c r="K1321" s="103"/>
      <c r="L1321" s="103"/>
      <c r="M1321" s="103"/>
      <c r="N1321" s="330"/>
      <c r="O1321" s="330"/>
      <c r="P1321" s="330"/>
      <c r="Q1321" s="106"/>
      <c r="R1321" s="94"/>
      <c r="S1321" s="104"/>
      <c r="T1321" s="94"/>
      <c r="U1321" s="104"/>
      <c r="V1321" s="94"/>
      <c r="W1321" s="94"/>
      <c r="X1321" s="94"/>
      <c r="Y1321" s="88" t="s">
        <v>230</v>
      </c>
      <c r="Z1321" s="88" t="s">
        <v>230</v>
      </c>
      <c r="AA1321" s="90" t="s">
        <v>230</v>
      </c>
      <c r="AB1321" s="88" t="s">
        <v>230</v>
      </c>
      <c r="AC1321" s="88" t="s">
        <v>230</v>
      </c>
      <c r="AD1321" s="88" t="s">
        <v>230</v>
      </c>
      <c r="AE1321" s="103" t="s">
        <v>2262</v>
      </c>
      <c r="AF1321" s="103" t="s">
        <v>2281</v>
      </c>
      <c r="AG1321" s="99">
        <v>503010907862</v>
      </c>
      <c r="AH1321" s="90" t="s">
        <v>621</v>
      </c>
      <c r="AI1321" s="104">
        <v>1.18</v>
      </c>
      <c r="AJ1321" s="104">
        <v>46</v>
      </c>
      <c r="AK1321" s="98">
        <f t="shared" si="134"/>
        <v>0.14871232876712326</v>
      </c>
      <c r="AL1321" s="98">
        <v>0</v>
      </c>
      <c r="AM1321" s="96">
        <f t="shared" si="135"/>
        <v>0.14871232876712326</v>
      </c>
      <c r="AN1321" s="98"/>
      <c r="AO1321" s="98"/>
      <c r="AP1321" s="98"/>
      <c r="AQ1321" s="368"/>
      <c r="AR1321" s="47"/>
      <c r="AS1321" s="48"/>
      <c r="AT1321" s="88"/>
      <c r="AU1321" s="103"/>
      <c r="AV1321" s="52"/>
      <c r="AW1321" s="88"/>
      <c r="AX1321" s="52"/>
      <c r="AY1321" s="2391"/>
    </row>
    <row r="1322" spans="1:52" s="55" customFormat="1" ht="15.95" customHeight="1" x14ac:dyDescent="0.25">
      <c r="A1322" s="182">
        <v>189</v>
      </c>
      <c r="B1322" s="366" t="s">
        <v>55</v>
      </c>
      <c r="C1322" s="991" t="s">
        <v>59</v>
      </c>
      <c r="D1322" s="354" t="s">
        <v>2282</v>
      </c>
      <c r="E1322" s="198" t="s">
        <v>16885</v>
      </c>
      <c r="F1322" s="198" t="s">
        <v>16886</v>
      </c>
      <c r="G1322" s="166" t="s">
        <v>221</v>
      </c>
      <c r="H1322" s="166" t="s">
        <v>219</v>
      </c>
      <c r="I1322" s="166" t="s">
        <v>220</v>
      </c>
      <c r="J1322" s="166" t="s">
        <v>221</v>
      </c>
      <c r="K1322" s="198" t="s">
        <v>222</v>
      </c>
      <c r="L1322" s="198" t="s">
        <v>221</v>
      </c>
      <c r="M1322" s="198" t="s">
        <v>879</v>
      </c>
      <c r="N1322" s="199">
        <v>8</v>
      </c>
      <c r="O1322" s="199">
        <v>1.5</v>
      </c>
      <c r="P1322" s="199">
        <f>N1322*O1322</f>
        <v>12</v>
      </c>
      <c r="Q1322" s="1012">
        <v>5</v>
      </c>
      <c r="R1322" s="184"/>
      <c r="S1322" s="223">
        <v>1</v>
      </c>
      <c r="T1322" s="183"/>
      <c r="U1322" s="223">
        <v>1</v>
      </c>
      <c r="V1322" s="183">
        <v>5</v>
      </c>
      <c r="W1322" s="183">
        <v>1</v>
      </c>
      <c r="X1322" s="183"/>
      <c r="Y1322" s="166" t="s">
        <v>62</v>
      </c>
      <c r="Z1322" s="170" t="s">
        <v>224</v>
      </c>
      <c r="AA1322" s="197" t="s">
        <v>225</v>
      </c>
      <c r="AB1322" s="166" t="s">
        <v>1789</v>
      </c>
      <c r="AC1322" s="166" t="s">
        <v>1790</v>
      </c>
      <c r="AD1322" s="673" t="s">
        <v>1791</v>
      </c>
      <c r="AE1322" s="198" t="s">
        <v>2207</v>
      </c>
      <c r="AF1322" s="166" t="s">
        <v>1017</v>
      </c>
      <c r="AG1322" s="165" t="s">
        <v>230</v>
      </c>
      <c r="AH1322" s="203" t="s">
        <v>59</v>
      </c>
      <c r="AI1322" s="167">
        <v>0.114</v>
      </c>
      <c r="AJ1322" s="221">
        <v>3203.6</v>
      </c>
      <c r="AK1322" s="167">
        <f>AJ1322*0.087/365</f>
        <v>0.763597808219178</v>
      </c>
      <c r="AL1322" s="167">
        <f>AJ1322*0.027/365</f>
        <v>0.23697863013698628</v>
      </c>
      <c r="AM1322" s="187">
        <f>SUM(AK1322:AL1322)</f>
        <v>1.0005764383561644</v>
      </c>
      <c r="AN1322" s="167">
        <f>SUM(AK1322:AK1337)</f>
        <v>10.89473671232877</v>
      </c>
      <c r="AO1322" s="167">
        <f>SUM(AL1322:AL1337)</f>
        <v>2.2743838356164385</v>
      </c>
      <c r="AP1322" s="167">
        <f>SUM(AM1322:AM1337)</f>
        <v>13.169120547945205</v>
      </c>
      <c r="AQ1322" s="167">
        <f>AP1322*30</f>
        <v>395.07361643835617</v>
      </c>
      <c r="AR1322" s="193" t="s">
        <v>231</v>
      </c>
      <c r="AS1322" s="194" t="s">
        <v>431</v>
      </c>
      <c r="AT1322" s="166" t="s">
        <v>232</v>
      </c>
      <c r="AU1322" s="198" t="s">
        <v>59</v>
      </c>
      <c r="AV1322" s="679" t="s">
        <v>2283</v>
      </c>
      <c r="AW1322" s="166" t="s">
        <v>234</v>
      </c>
      <c r="AX1322" s="805" t="s">
        <v>20275</v>
      </c>
      <c r="AY1322" s="2391"/>
      <c r="AZ1322" s="778" t="s">
        <v>20276</v>
      </c>
    </row>
    <row r="1323" spans="1:52" s="8" customFormat="1" ht="15.95" customHeight="1" x14ac:dyDescent="0.25">
      <c r="A1323" s="112"/>
      <c r="B1323" s="113"/>
      <c r="C1323" s="992"/>
      <c r="D1323" s="113"/>
      <c r="E1323" s="130"/>
      <c r="F1323" s="130"/>
      <c r="G1323" s="113"/>
      <c r="H1323" s="130"/>
      <c r="I1323" s="113"/>
      <c r="J1323" s="130"/>
      <c r="K1323" s="130"/>
      <c r="L1323" s="130"/>
      <c r="M1323" s="130"/>
      <c r="N1323" s="329"/>
      <c r="O1323" s="329"/>
      <c r="P1323" s="329"/>
      <c r="Q1323" s="1071"/>
      <c r="R1323" s="114"/>
      <c r="S1323" s="131"/>
      <c r="T1323" s="114"/>
      <c r="U1323" s="131"/>
      <c r="V1323" s="114"/>
      <c r="W1323" s="114"/>
      <c r="X1323" s="114"/>
      <c r="Y1323" s="113" t="s">
        <v>230</v>
      </c>
      <c r="Z1323" s="113" t="s">
        <v>230</v>
      </c>
      <c r="AA1323" s="132" t="s">
        <v>230</v>
      </c>
      <c r="AB1323" s="113" t="s">
        <v>230</v>
      </c>
      <c r="AC1323" s="113" t="s">
        <v>230</v>
      </c>
      <c r="AD1323" s="113" t="s">
        <v>230</v>
      </c>
      <c r="AE1323" s="130" t="s">
        <v>2207</v>
      </c>
      <c r="AF1323" s="113" t="s">
        <v>2284</v>
      </c>
      <c r="AG1323" s="115" t="s">
        <v>230</v>
      </c>
      <c r="AH1323" s="132" t="s">
        <v>59</v>
      </c>
      <c r="AI1323" s="116">
        <v>0.114</v>
      </c>
      <c r="AJ1323" s="137">
        <v>3327.5</v>
      </c>
      <c r="AK1323" s="116">
        <f>AJ1323*0.087/365</f>
        <v>0.79313013698630142</v>
      </c>
      <c r="AL1323" s="116">
        <f>AJ1323*0.027/365</f>
        <v>0.24614383561643835</v>
      </c>
      <c r="AM1323" s="119">
        <f>SUM(AK1323:AL1323)</f>
        <v>1.0392739726027398</v>
      </c>
      <c r="AN1323" s="116"/>
      <c r="AO1323" s="116"/>
      <c r="AP1323" s="116"/>
      <c r="AQ1323" s="367"/>
      <c r="AR1323" s="42"/>
      <c r="AS1323" s="43"/>
      <c r="AT1323" s="113"/>
      <c r="AU1323" s="130"/>
      <c r="AV1323" s="44"/>
      <c r="AW1323" s="113"/>
      <c r="AX1323" s="44"/>
      <c r="AY1323" s="2391"/>
    </row>
    <row r="1324" spans="1:52" s="8" customFormat="1" ht="15.95" customHeight="1" x14ac:dyDescent="0.25">
      <c r="A1324" s="36"/>
      <c r="B1324" s="1029"/>
      <c r="C1324" s="990"/>
      <c r="D1324" s="1029"/>
      <c r="E1324" s="5"/>
      <c r="F1324" s="5"/>
      <c r="G1324" s="1029"/>
      <c r="H1324" s="5"/>
      <c r="I1324" s="1029"/>
      <c r="J1324" s="5"/>
      <c r="K1324" s="5"/>
      <c r="L1324" s="5"/>
      <c r="M1324" s="5"/>
      <c r="N1324" s="328"/>
      <c r="O1324" s="328"/>
      <c r="P1324" s="328"/>
      <c r="Q1324" s="1056"/>
      <c r="R1324" s="448"/>
      <c r="S1324" s="61"/>
      <c r="T1324" s="448"/>
      <c r="U1324" s="61"/>
      <c r="V1324" s="448"/>
      <c r="W1324" s="448"/>
      <c r="X1324" s="448"/>
      <c r="Y1324" s="1029" t="s">
        <v>230</v>
      </c>
      <c r="Z1324" s="1029" t="s">
        <v>230</v>
      </c>
      <c r="AA1324" s="1" t="s">
        <v>230</v>
      </c>
      <c r="AB1324" s="1029" t="s">
        <v>230</v>
      </c>
      <c r="AC1324" s="1029" t="s">
        <v>230</v>
      </c>
      <c r="AD1324" s="1029" t="s">
        <v>230</v>
      </c>
      <c r="AE1324" s="5" t="s">
        <v>2207</v>
      </c>
      <c r="AF1324" s="1029" t="s">
        <v>1037</v>
      </c>
      <c r="AG1324" s="39" t="s">
        <v>230</v>
      </c>
      <c r="AH1324" s="1" t="s">
        <v>59</v>
      </c>
      <c r="AI1324" s="40">
        <v>0.114</v>
      </c>
      <c r="AJ1324" s="57">
        <v>3169.8</v>
      </c>
      <c r="AK1324" s="116">
        <f t="shared" ref="AK1324:AK1330" si="136">AJ1324*0.087/365</f>
        <v>0.75554136986301368</v>
      </c>
      <c r="AL1324" s="116">
        <f t="shared" ref="AL1324:AL1330" si="137">AJ1324*0.027/365</f>
        <v>0.23447835616438359</v>
      </c>
      <c r="AM1324" s="119">
        <f t="shared" ref="AM1324:AM1330" si="138">SUM(AK1324:AL1324)</f>
        <v>0.9900197260273973</v>
      </c>
      <c r="AN1324" s="40"/>
      <c r="AO1324" s="40"/>
      <c r="AP1324" s="40"/>
      <c r="AQ1324" s="1644"/>
      <c r="AR1324" s="1034"/>
      <c r="AS1324" s="45"/>
      <c r="AT1324" s="1029"/>
      <c r="AU1324" s="5"/>
      <c r="AV1324" s="46"/>
      <c r="AW1324" s="1029"/>
      <c r="AX1324" s="46"/>
      <c r="AY1324" s="2391"/>
    </row>
    <row r="1325" spans="1:52" s="8" customFormat="1" ht="15.95" customHeight="1" x14ac:dyDescent="0.25">
      <c r="A1325" s="36"/>
      <c r="B1325" s="1029"/>
      <c r="C1325" s="990"/>
      <c r="D1325" s="1029"/>
      <c r="E1325" s="5"/>
      <c r="F1325" s="5"/>
      <c r="G1325" s="1029"/>
      <c r="H1325" s="5"/>
      <c r="I1325" s="1029"/>
      <c r="J1325" s="5"/>
      <c r="K1325" s="5"/>
      <c r="L1325" s="5"/>
      <c r="M1325" s="5"/>
      <c r="N1325" s="328"/>
      <c r="O1325" s="328"/>
      <c r="P1325" s="328"/>
      <c r="Q1325" s="1056"/>
      <c r="R1325" s="448"/>
      <c r="S1325" s="61"/>
      <c r="T1325" s="448"/>
      <c r="U1325" s="61"/>
      <c r="V1325" s="448"/>
      <c r="W1325" s="448"/>
      <c r="X1325" s="448"/>
      <c r="Y1325" s="1029" t="s">
        <v>230</v>
      </c>
      <c r="Z1325" s="1029" t="s">
        <v>230</v>
      </c>
      <c r="AA1325" s="1" t="s">
        <v>230</v>
      </c>
      <c r="AB1325" s="1029" t="s">
        <v>230</v>
      </c>
      <c r="AC1325" s="1029" t="s">
        <v>230</v>
      </c>
      <c r="AD1325" s="1029" t="s">
        <v>230</v>
      </c>
      <c r="AE1325" s="5" t="s">
        <v>2207</v>
      </c>
      <c r="AF1325" s="1029" t="s">
        <v>1210</v>
      </c>
      <c r="AG1325" s="39" t="s">
        <v>230</v>
      </c>
      <c r="AH1325" s="1" t="s">
        <v>59</v>
      </c>
      <c r="AI1325" s="40">
        <v>0.114</v>
      </c>
      <c r="AJ1325" s="57">
        <v>3221.2</v>
      </c>
      <c r="AK1325" s="116">
        <f t="shared" si="136"/>
        <v>0.76779287671232876</v>
      </c>
      <c r="AL1325" s="116">
        <f t="shared" si="137"/>
        <v>0.23828054794520545</v>
      </c>
      <c r="AM1325" s="119">
        <f t="shared" si="138"/>
        <v>1.0060734246575342</v>
      </c>
      <c r="AN1325" s="40"/>
      <c r="AO1325" s="40"/>
      <c r="AP1325" s="40"/>
      <c r="AQ1325" s="1644"/>
      <c r="AR1325" s="1034"/>
      <c r="AS1325" s="45"/>
      <c r="AT1325" s="1029"/>
      <c r="AU1325" s="5"/>
      <c r="AV1325" s="46"/>
      <c r="AW1325" s="1029"/>
      <c r="AX1325" s="46"/>
      <c r="AY1325" s="2391"/>
    </row>
    <row r="1326" spans="1:52" s="8" customFormat="1" ht="15.95" customHeight="1" x14ac:dyDescent="0.25">
      <c r="A1326" s="36"/>
      <c r="B1326" s="1029"/>
      <c r="C1326" s="990"/>
      <c r="D1326" s="1029"/>
      <c r="E1326" s="5"/>
      <c r="F1326" s="5"/>
      <c r="G1326" s="1029"/>
      <c r="H1326" s="5"/>
      <c r="I1326" s="1029"/>
      <c r="J1326" s="5"/>
      <c r="K1326" s="5"/>
      <c r="L1326" s="5"/>
      <c r="M1326" s="5"/>
      <c r="N1326" s="328"/>
      <c r="O1326" s="328"/>
      <c r="P1326" s="328"/>
      <c r="Q1326" s="1056"/>
      <c r="R1326" s="448"/>
      <c r="S1326" s="61"/>
      <c r="T1326" s="448"/>
      <c r="U1326" s="61"/>
      <c r="V1326" s="448"/>
      <c r="W1326" s="448"/>
      <c r="X1326" s="448"/>
      <c r="Y1326" s="1029" t="s">
        <v>230</v>
      </c>
      <c r="Z1326" s="1029" t="s">
        <v>230</v>
      </c>
      <c r="AA1326" s="1" t="s">
        <v>230</v>
      </c>
      <c r="AB1326" s="1029" t="s">
        <v>230</v>
      </c>
      <c r="AC1326" s="1029" t="s">
        <v>230</v>
      </c>
      <c r="AD1326" s="1029" t="s">
        <v>230</v>
      </c>
      <c r="AE1326" s="5" t="s">
        <v>2207</v>
      </c>
      <c r="AF1326" s="1029" t="s">
        <v>1212</v>
      </c>
      <c r="AG1326" s="39" t="s">
        <v>230</v>
      </c>
      <c r="AH1326" s="1" t="s">
        <v>59</v>
      </c>
      <c r="AI1326" s="40">
        <v>0.114</v>
      </c>
      <c r="AJ1326" s="57">
        <v>3506.9</v>
      </c>
      <c r="AK1326" s="116">
        <f t="shared" si="136"/>
        <v>0.8358912328767123</v>
      </c>
      <c r="AL1326" s="116">
        <f t="shared" si="137"/>
        <v>0.25941452054794523</v>
      </c>
      <c r="AM1326" s="119">
        <f t="shared" si="138"/>
        <v>1.0953057534246575</v>
      </c>
      <c r="AN1326" s="40"/>
      <c r="AO1326" s="40"/>
      <c r="AP1326" s="40"/>
      <c r="AQ1326" s="1644"/>
      <c r="AR1326" s="1034"/>
      <c r="AS1326" s="45"/>
      <c r="AT1326" s="1029"/>
      <c r="AU1326" s="5"/>
      <c r="AV1326" s="46"/>
      <c r="AW1326" s="1029"/>
      <c r="AX1326" s="46"/>
      <c r="AY1326" s="2391"/>
    </row>
    <row r="1327" spans="1:52" s="8" customFormat="1" ht="15.95" customHeight="1" x14ac:dyDescent="0.25">
      <c r="A1327" s="36"/>
      <c r="B1327" s="1029"/>
      <c r="C1327" s="990"/>
      <c r="D1327" s="1029"/>
      <c r="E1327" s="5"/>
      <c r="F1327" s="5"/>
      <c r="G1327" s="1029"/>
      <c r="H1327" s="5"/>
      <c r="I1327" s="1029"/>
      <c r="J1327" s="5"/>
      <c r="K1327" s="5"/>
      <c r="L1327" s="5"/>
      <c r="M1327" s="5"/>
      <c r="N1327" s="328"/>
      <c r="O1327" s="328"/>
      <c r="P1327" s="328"/>
      <c r="Q1327" s="1056"/>
      <c r="R1327" s="448"/>
      <c r="S1327" s="61"/>
      <c r="T1327" s="448"/>
      <c r="U1327" s="61"/>
      <c r="V1327" s="448"/>
      <c r="W1327" s="448"/>
      <c r="X1327" s="448"/>
      <c r="Y1327" s="1029" t="s">
        <v>230</v>
      </c>
      <c r="Z1327" s="1029" t="s">
        <v>230</v>
      </c>
      <c r="AA1327" s="1" t="s">
        <v>230</v>
      </c>
      <c r="AB1327" s="1029" t="s">
        <v>230</v>
      </c>
      <c r="AC1327" s="1029" t="s">
        <v>230</v>
      </c>
      <c r="AD1327" s="1029" t="s">
        <v>230</v>
      </c>
      <c r="AE1327" s="5" t="s">
        <v>2207</v>
      </c>
      <c r="AF1327" s="1029" t="s">
        <v>2285</v>
      </c>
      <c r="AG1327" s="39" t="s">
        <v>230</v>
      </c>
      <c r="AH1327" s="1" t="s">
        <v>59</v>
      </c>
      <c r="AI1327" s="40">
        <v>0.114</v>
      </c>
      <c r="AJ1327" s="57">
        <v>3373.8</v>
      </c>
      <c r="AK1327" s="116">
        <f t="shared" si="136"/>
        <v>0.80416602739726029</v>
      </c>
      <c r="AL1327" s="116">
        <f t="shared" si="137"/>
        <v>0.24956876712328768</v>
      </c>
      <c r="AM1327" s="119">
        <f t="shared" si="138"/>
        <v>1.053734794520548</v>
      </c>
      <c r="AN1327" s="40"/>
      <c r="AO1327" s="40"/>
      <c r="AP1327" s="40"/>
      <c r="AQ1327" s="1644"/>
      <c r="AR1327" s="1034"/>
      <c r="AS1327" s="45"/>
      <c r="AT1327" s="1029"/>
      <c r="AU1327" s="5"/>
      <c r="AV1327" s="46"/>
      <c r="AW1327" s="1029"/>
      <c r="AX1327" s="46"/>
      <c r="AY1327" s="2391"/>
    </row>
    <row r="1328" spans="1:52" s="8" customFormat="1" ht="15.95" customHeight="1" x14ac:dyDescent="0.25">
      <c r="A1328" s="36"/>
      <c r="B1328" s="1029"/>
      <c r="C1328" s="990"/>
      <c r="D1328" s="1029"/>
      <c r="E1328" s="5"/>
      <c r="F1328" s="5"/>
      <c r="G1328" s="1029"/>
      <c r="H1328" s="5"/>
      <c r="I1328" s="1029"/>
      <c r="J1328" s="5"/>
      <c r="K1328" s="5"/>
      <c r="L1328" s="5"/>
      <c r="M1328" s="5"/>
      <c r="N1328" s="328"/>
      <c r="O1328" s="328"/>
      <c r="P1328" s="328"/>
      <c r="Q1328" s="1056"/>
      <c r="R1328" s="448"/>
      <c r="S1328" s="61"/>
      <c r="T1328" s="448"/>
      <c r="U1328" s="61"/>
      <c r="V1328" s="448"/>
      <c r="W1328" s="448"/>
      <c r="X1328" s="448"/>
      <c r="Y1328" s="1029" t="s">
        <v>230</v>
      </c>
      <c r="Z1328" s="1029" t="s">
        <v>230</v>
      </c>
      <c r="AA1328" s="1" t="s">
        <v>230</v>
      </c>
      <c r="AB1328" s="1029" t="s">
        <v>230</v>
      </c>
      <c r="AC1328" s="1029" t="s">
        <v>230</v>
      </c>
      <c r="AD1328" s="1029" t="s">
        <v>230</v>
      </c>
      <c r="AE1328" s="5" t="s">
        <v>2207</v>
      </c>
      <c r="AF1328" s="1029" t="s">
        <v>1214</v>
      </c>
      <c r="AG1328" s="39" t="s">
        <v>230</v>
      </c>
      <c r="AH1328" s="1" t="s">
        <v>59</v>
      </c>
      <c r="AI1328" s="40">
        <v>0.114</v>
      </c>
      <c r="AJ1328" s="57">
        <v>4520.2</v>
      </c>
      <c r="AK1328" s="116">
        <f t="shared" si="136"/>
        <v>1.0774175342465753</v>
      </c>
      <c r="AL1328" s="116">
        <f t="shared" si="137"/>
        <v>0.33437095890410962</v>
      </c>
      <c r="AM1328" s="119">
        <f t="shared" si="138"/>
        <v>1.4117884931506848</v>
      </c>
      <c r="AN1328" s="40"/>
      <c r="AO1328" s="40"/>
      <c r="AP1328" s="40"/>
      <c r="AQ1328" s="1644"/>
      <c r="AR1328" s="1034"/>
      <c r="AS1328" s="45"/>
      <c r="AT1328" s="1029"/>
      <c r="AU1328" s="5"/>
      <c r="AV1328" s="46"/>
      <c r="AW1328" s="1029"/>
      <c r="AX1328" s="46"/>
      <c r="AY1328" s="2391"/>
    </row>
    <row r="1329" spans="1:52" s="8" customFormat="1" ht="15.95" customHeight="1" x14ac:dyDescent="0.25">
      <c r="A1329" s="36"/>
      <c r="B1329" s="1029"/>
      <c r="C1329" s="990"/>
      <c r="D1329" s="1029"/>
      <c r="E1329" s="5"/>
      <c r="F1329" s="5"/>
      <c r="G1329" s="1029"/>
      <c r="H1329" s="5"/>
      <c r="I1329" s="1029"/>
      <c r="J1329" s="5"/>
      <c r="K1329" s="5"/>
      <c r="L1329" s="5"/>
      <c r="M1329" s="5"/>
      <c r="N1329" s="328"/>
      <c r="O1329" s="328"/>
      <c r="P1329" s="328"/>
      <c r="Q1329" s="1056"/>
      <c r="R1329" s="448"/>
      <c r="S1329" s="61"/>
      <c r="T1329" s="448"/>
      <c r="U1329" s="61"/>
      <c r="V1329" s="448"/>
      <c r="W1329" s="448"/>
      <c r="X1329" s="448"/>
      <c r="Y1329" s="1029" t="s">
        <v>230</v>
      </c>
      <c r="Z1329" s="1029" t="s">
        <v>230</v>
      </c>
      <c r="AA1329" s="1" t="s">
        <v>230</v>
      </c>
      <c r="AB1329" s="1029" t="s">
        <v>230</v>
      </c>
      <c r="AC1329" s="1029" t="s">
        <v>230</v>
      </c>
      <c r="AD1329" s="1029" t="s">
        <v>230</v>
      </c>
      <c r="AE1329" s="5" t="s">
        <v>2286</v>
      </c>
      <c r="AF1329" s="1029" t="s">
        <v>353</v>
      </c>
      <c r="AG1329" s="39" t="s">
        <v>230</v>
      </c>
      <c r="AH1329" s="1" t="s">
        <v>59</v>
      </c>
      <c r="AI1329" s="40">
        <v>0.114</v>
      </c>
      <c r="AJ1329" s="57">
        <v>3177.5</v>
      </c>
      <c r="AK1329" s="116">
        <f t="shared" si="136"/>
        <v>0.75737671232876713</v>
      </c>
      <c r="AL1329" s="116">
        <f t="shared" si="137"/>
        <v>0.23504794520547947</v>
      </c>
      <c r="AM1329" s="119">
        <f t="shared" si="138"/>
        <v>0.99242465753424658</v>
      </c>
      <c r="AN1329" s="40"/>
      <c r="AO1329" s="40"/>
      <c r="AP1329" s="40"/>
      <c r="AQ1329" s="1644"/>
      <c r="AR1329" s="1034"/>
      <c r="AS1329" s="45"/>
      <c r="AT1329" s="1029"/>
      <c r="AU1329" s="5"/>
      <c r="AV1329" s="46"/>
      <c r="AW1329" s="1029"/>
      <c r="AX1329" s="46"/>
      <c r="AY1329" s="2391"/>
    </row>
    <row r="1330" spans="1:52" s="8" customFormat="1" ht="15.95" customHeight="1" x14ac:dyDescent="0.25">
      <c r="A1330" s="36"/>
      <c r="B1330" s="1029"/>
      <c r="C1330" s="990"/>
      <c r="D1330" s="1029"/>
      <c r="E1330" s="5"/>
      <c r="F1330" s="5"/>
      <c r="G1330" s="1029"/>
      <c r="H1330" s="5"/>
      <c r="I1330" s="1029"/>
      <c r="J1330" s="5"/>
      <c r="K1330" s="5"/>
      <c r="L1330" s="5"/>
      <c r="M1330" s="5"/>
      <c r="N1330" s="328"/>
      <c r="O1330" s="328"/>
      <c r="P1330" s="328"/>
      <c r="Q1330" s="1056"/>
      <c r="R1330" s="448"/>
      <c r="S1330" s="61"/>
      <c r="T1330" s="448"/>
      <c r="U1330" s="61"/>
      <c r="V1330" s="448"/>
      <c r="W1330" s="448"/>
      <c r="X1330" s="448"/>
      <c r="Y1330" s="1029" t="s">
        <v>230</v>
      </c>
      <c r="Z1330" s="1029" t="s">
        <v>230</v>
      </c>
      <c r="AA1330" s="1" t="s">
        <v>230</v>
      </c>
      <c r="AB1330" s="1029" t="s">
        <v>230</v>
      </c>
      <c r="AC1330" s="1029" t="s">
        <v>230</v>
      </c>
      <c r="AD1330" s="1029" t="s">
        <v>230</v>
      </c>
      <c r="AE1330" s="5" t="s">
        <v>2286</v>
      </c>
      <c r="AF1330" s="1029" t="s">
        <v>488</v>
      </c>
      <c r="AG1330" s="39" t="s">
        <v>230</v>
      </c>
      <c r="AH1330" s="1" t="s">
        <v>59</v>
      </c>
      <c r="AI1330" s="40">
        <v>0.114</v>
      </c>
      <c r="AJ1330" s="57">
        <v>3245.8</v>
      </c>
      <c r="AK1330" s="116">
        <f t="shared" si="136"/>
        <v>0.77365643835616438</v>
      </c>
      <c r="AL1330" s="116">
        <f t="shared" si="137"/>
        <v>0.24010027397260275</v>
      </c>
      <c r="AM1330" s="119">
        <f t="shared" si="138"/>
        <v>1.0137567123287672</v>
      </c>
      <c r="AN1330" s="40"/>
      <c r="AO1330" s="40"/>
      <c r="AP1330" s="40"/>
      <c r="AQ1330" s="1644"/>
      <c r="AR1330" s="1034"/>
      <c r="AS1330" s="45"/>
      <c r="AT1330" s="1029"/>
      <c r="AU1330" s="5"/>
      <c r="AV1330" s="46"/>
      <c r="AW1330" s="1029"/>
      <c r="AX1330" s="46"/>
      <c r="AY1330" s="2391"/>
    </row>
    <row r="1331" spans="1:52" s="1099" customFormat="1" ht="15.95" customHeight="1" x14ac:dyDescent="0.25">
      <c r="A1331" s="1061"/>
      <c r="B1331" s="1569"/>
      <c r="C1331" s="1293"/>
      <c r="D1331" s="1569"/>
      <c r="E1331" s="1043"/>
      <c r="F1331" s="1043"/>
      <c r="G1331" s="1569"/>
      <c r="H1331" s="1043"/>
      <c r="I1331" s="1569"/>
      <c r="J1331" s="1043"/>
      <c r="K1331" s="1043"/>
      <c r="L1331" s="1043"/>
      <c r="M1331" s="1043"/>
      <c r="N1331" s="1090"/>
      <c r="O1331" s="1090"/>
      <c r="P1331" s="1090"/>
      <c r="Q1331" s="1091"/>
      <c r="R1331" s="1568"/>
      <c r="S1331" s="1089"/>
      <c r="T1331" s="1568"/>
      <c r="U1331" s="1089"/>
      <c r="V1331" s="1568"/>
      <c r="W1331" s="1568"/>
      <c r="X1331" s="1568"/>
      <c r="Y1331" s="1978" t="s">
        <v>230</v>
      </c>
      <c r="Z1331" s="1978" t="s">
        <v>230</v>
      </c>
      <c r="AA1331" s="1" t="s">
        <v>230</v>
      </c>
      <c r="AB1331" s="1978" t="s">
        <v>230</v>
      </c>
      <c r="AC1331" s="1569" t="s">
        <v>21846</v>
      </c>
      <c r="AD1331" s="1013" t="s">
        <v>21847</v>
      </c>
      <c r="AE1331" s="1043" t="s">
        <v>21849</v>
      </c>
      <c r="AF1331" s="1569" t="s">
        <v>21850</v>
      </c>
      <c r="AG1331" s="377" t="s">
        <v>21845</v>
      </c>
      <c r="AH1331" s="754" t="s">
        <v>21851</v>
      </c>
      <c r="AI1331" s="2394">
        <v>1.1399999999999999</v>
      </c>
      <c r="AJ1331" s="1090">
        <v>39.299999999999997</v>
      </c>
      <c r="AK1331" s="378">
        <f t="shared" ref="AK1331:AK1337" si="139">AJ1331*AI1331/365</f>
        <v>0.12274520547945203</v>
      </c>
      <c r="AL1331" s="479">
        <v>0</v>
      </c>
      <c r="AM1331" s="380">
        <f>SUBTOTAL(9,AK1331:AL1331)</f>
        <v>0.12274520547945203</v>
      </c>
      <c r="AN1331" s="378"/>
      <c r="AO1331" s="378"/>
      <c r="AP1331" s="378"/>
      <c r="AQ1331" s="771"/>
      <c r="AR1331" s="381"/>
      <c r="AS1331" s="382"/>
      <c r="AT1331" s="1569"/>
      <c r="AU1331" s="1043"/>
      <c r="AV1331" s="383"/>
      <c r="AW1331" s="1569"/>
      <c r="AX1331" s="2460" t="s">
        <v>21852</v>
      </c>
      <c r="AY1331" s="2401"/>
    </row>
    <row r="1332" spans="1:52" s="1099" customFormat="1" ht="15.95" customHeight="1" x14ac:dyDescent="0.25">
      <c r="A1332" s="1061"/>
      <c r="B1332" s="1569"/>
      <c r="C1332" s="1293"/>
      <c r="D1332" s="1569"/>
      <c r="E1332" s="1043"/>
      <c r="F1332" s="1043"/>
      <c r="G1332" s="1569"/>
      <c r="H1332" s="1043"/>
      <c r="I1332" s="1569"/>
      <c r="J1332" s="1043"/>
      <c r="K1332" s="1043"/>
      <c r="L1332" s="1043"/>
      <c r="M1332" s="1043"/>
      <c r="N1332" s="1090"/>
      <c r="O1332" s="1090"/>
      <c r="P1332" s="1090"/>
      <c r="Q1332" s="1091"/>
      <c r="R1332" s="1568"/>
      <c r="S1332" s="1089"/>
      <c r="T1332" s="1568"/>
      <c r="U1332" s="1089"/>
      <c r="V1332" s="1568"/>
      <c r="W1332" s="1568"/>
      <c r="X1332" s="1568"/>
      <c r="Y1332" s="1978" t="s">
        <v>230</v>
      </c>
      <c r="Z1332" s="1978" t="s">
        <v>230</v>
      </c>
      <c r="AA1332" s="1" t="s">
        <v>230</v>
      </c>
      <c r="AB1332" s="1978" t="s">
        <v>230</v>
      </c>
      <c r="AC1332" s="1569" t="s">
        <v>21846</v>
      </c>
      <c r="AD1332" s="1383" t="s">
        <v>21847</v>
      </c>
      <c r="AE1332" s="1043" t="s">
        <v>21848</v>
      </c>
      <c r="AF1332" s="1569" t="s">
        <v>21850</v>
      </c>
      <c r="AG1332" s="377" t="s">
        <v>21845</v>
      </c>
      <c r="AH1332" s="754" t="s">
        <v>21851</v>
      </c>
      <c r="AI1332" s="2394">
        <v>1.1399999999999999</v>
      </c>
      <c r="AJ1332" s="1090">
        <v>18</v>
      </c>
      <c r="AK1332" s="378">
        <f t="shared" si="139"/>
        <v>5.6219178082191783E-2</v>
      </c>
      <c r="AL1332" s="479">
        <v>0</v>
      </c>
      <c r="AM1332" s="380">
        <f>SUBTOTAL(9,AK1332:AL1332)</f>
        <v>5.6219178082191783E-2</v>
      </c>
      <c r="AN1332" s="378"/>
      <c r="AO1332" s="378"/>
      <c r="AP1332" s="378"/>
      <c r="AQ1332" s="771"/>
      <c r="AR1332" s="381"/>
      <c r="AS1332" s="382"/>
      <c r="AT1332" s="1569"/>
      <c r="AU1332" s="1043"/>
      <c r="AV1332" s="383"/>
      <c r="AW1332" s="1569"/>
      <c r="AX1332" s="2460" t="s">
        <v>21852</v>
      </c>
      <c r="AY1332" s="2401"/>
    </row>
    <row r="1333" spans="1:52" s="1099" customFormat="1" ht="15.95" customHeight="1" x14ac:dyDescent="0.25">
      <c r="A1333" s="1061"/>
      <c r="B1333" s="2590"/>
      <c r="C1333" s="1293"/>
      <c r="D1333" s="2590"/>
      <c r="E1333" s="1043"/>
      <c r="F1333" s="1043"/>
      <c r="G1333" s="2590"/>
      <c r="H1333" s="1043"/>
      <c r="I1333" s="2590"/>
      <c r="J1333" s="1043"/>
      <c r="K1333" s="1043"/>
      <c r="L1333" s="1043"/>
      <c r="M1333" s="1043"/>
      <c r="N1333" s="1090"/>
      <c r="O1333" s="1090"/>
      <c r="P1333" s="1090"/>
      <c r="Q1333" s="1091"/>
      <c r="R1333" s="2585"/>
      <c r="S1333" s="1089"/>
      <c r="T1333" s="2585"/>
      <c r="U1333" s="1089"/>
      <c r="V1333" s="2585"/>
      <c r="W1333" s="2585"/>
      <c r="X1333" s="2585"/>
      <c r="Y1333" s="2590" t="s">
        <v>230</v>
      </c>
      <c r="Z1333" s="2590" t="s">
        <v>230</v>
      </c>
      <c r="AA1333" s="754" t="s">
        <v>230</v>
      </c>
      <c r="AB1333" s="2590" t="s">
        <v>230</v>
      </c>
      <c r="AC1333" s="2590" t="s">
        <v>25570</v>
      </c>
      <c r="AD1333" s="1146" t="s">
        <v>25571</v>
      </c>
      <c r="AE1333" s="1043" t="s">
        <v>2253</v>
      </c>
      <c r="AF1333" s="1043" t="s">
        <v>25573</v>
      </c>
      <c r="AG1333" s="2591" t="s">
        <v>25574</v>
      </c>
      <c r="AH1333" s="754" t="s">
        <v>25572</v>
      </c>
      <c r="AI1333" s="1089">
        <v>0.87</v>
      </c>
      <c r="AJ1333" s="1089">
        <v>10</v>
      </c>
      <c r="AK1333" s="378">
        <f>AM1333</f>
        <v>3.5753424657534248E-2</v>
      </c>
      <c r="AL1333" s="378">
        <v>0</v>
      </c>
      <c r="AM1333" s="380">
        <v>3.5753424657534248E-2</v>
      </c>
      <c r="AN1333" s="378"/>
      <c r="AO1333" s="378"/>
      <c r="AP1333" s="378"/>
      <c r="AQ1333" s="771"/>
      <c r="AR1333" s="381"/>
      <c r="AS1333" s="382"/>
      <c r="AT1333" s="2590"/>
      <c r="AU1333" s="1043"/>
      <c r="AV1333" s="383"/>
      <c r="AW1333" s="2590"/>
      <c r="AX1333" s="2460" t="s">
        <v>25575</v>
      </c>
      <c r="AY1333" s="2590"/>
    </row>
    <row r="1334" spans="1:52" s="1099" customFormat="1" ht="15.95" customHeight="1" x14ac:dyDescent="0.25">
      <c r="A1334" s="1061"/>
      <c r="B1334" s="1569"/>
      <c r="C1334" s="1293"/>
      <c r="D1334" s="1569"/>
      <c r="E1334" s="1043"/>
      <c r="F1334" s="1043"/>
      <c r="G1334" s="1569"/>
      <c r="H1334" s="1043"/>
      <c r="I1334" s="1569"/>
      <c r="J1334" s="1043"/>
      <c r="K1334" s="1043"/>
      <c r="L1334" s="1043"/>
      <c r="M1334" s="1043"/>
      <c r="N1334" s="1090"/>
      <c r="O1334" s="1090"/>
      <c r="P1334" s="1090"/>
      <c r="Q1334" s="1091"/>
      <c r="R1334" s="1568"/>
      <c r="S1334" s="1089"/>
      <c r="T1334" s="1568"/>
      <c r="U1334" s="1089"/>
      <c r="V1334" s="1568"/>
      <c r="W1334" s="1568"/>
      <c r="X1334" s="1568"/>
      <c r="Y1334" s="1978" t="s">
        <v>230</v>
      </c>
      <c r="Z1334" s="1978" t="s">
        <v>230</v>
      </c>
      <c r="AA1334" s="1" t="s">
        <v>230</v>
      </c>
      <c r="AB1334" s="1978" t="s">
        <v>230</v>
      </c>
      <c r="AC1334" s="1569" t="s">
        <v>21846</v>
      </c>
      <c r="AD1334" s="1383" t="s">
        <v>21847</v>
      </c>
      <c r="AE1334" s="1043" t="s">
        <v>23987</v>
      </c>
      <c r="AF1334" s="1569" t="s">
        <v>21850</v>
      </c>
      <c r="AG1334" s="377" t="s">
        <v>21845</v>
      </c>
      <c r="AH1334" s="754" t="s">
        <v>21851</v>
      </c>
      <c r="AI1334" s="2394">
        <v>1.1399999999999999</v>
      </c>
      <c r="AJ1334" s="1090">
        <v>30.42</v>
      </c>
      <c r="AK1334" s="378">
        <f t="shared" si="139"/>
        <v>9.5010410958904112E-2</v>
      </c>
      <c r="AL1334" s="479">
        <v>0</v>
      </c>
      <c r="AM1334" s="380">
        <f>SUBTOTAL(9,AK1334:AL1334)</f>
        <v>9.5010410958904112E-2</v>
      </c>
      <c r="AN1334" s="378"/>
      <c r="AO1334" s="378"/>
      <c r="AP1334" s="378"/>
      <c r="AQ1334" s="771"/>
      <c r="AR1334" s="381"/>
      <c r="AS1334" s="382"/>
      <c r="AT1334" s="1569"/>
      <c r="AU1334" s="1043"/>
      <c r="AV1334" s="383"/>
      <c r="AW1334" s="1569"/>
      <c r="AX1334" s="2460" t="s">
        <v>21852</v>
      </c>
      <c r="AY1334" s="2401"/>
    </row>
    <row r="1335" spans="1:52" s="1099" customFormat="1" ht="15.95" customHeight="1" x14ac:dyDescent="0.25">
      <c r="A1335" s="1061"/>
      <c r="B1335" s="1984"/>
      <c r="C1335" s="1293"/>
      <c r="D1335" s="1984"/>
      <c r="E1335" s="1043"/>
      <c r="F1335" s="1043"/>
      <c r="G1335" s="1984"/>
      <c r="H1335" s="1043"/>
      <c r="I1335" s="1984"/>
      <c r="J1335" s="1043"/>
      <c r="K1335" s="1043"/>
      <c r="L1335" s="1043"/>
      <c r="M1335" s="1043"/>
      <c r="N1335" s="1090"/>
      <c r="O1335" s="1090"/>
      <c r="P1335" s="1090"/>
      <c r="Q1335" s="1091"/>
      <c r="R1335" s="1981"/>
      <c r="S1335" s="1089"/>
      <c r="T1335" s="1981"/>
      <c r="U1335" s="1089"/>
      <c r="V1335" s="1981"/>
      <c r="W1335" s="1981"/>
      <c r="X1335" s="1981"/>
      <c r="Y1335" s="1978" t="s">
        <v>230</v>
      </c>
      <c r="Z1335" s="1978" t="s">
        <v>230</v>
      </c>
      <c r="AA1335" s="1" t="s">
        <v>230</v>
      </c>
      <c r="AB1335" s="1978" t="s">
        <v>230</v>
      </c>
      <c r="AC1335" s="1984" t="s">
        <v>23988</v>
      </c>
      <c r="AD1335" s="1146" t="s">
        <v>23989</v>
      </c>
      <c r="AE1335" s="1043" t="s">
        <v>23990</v>
      </c>
      <c r="AF1335" s="1984" t="s">
        <v>23991</v>
      </c>
      <c r="AG1335" s="1985" t="s">
        <v>23992</v>
      </c>
      <c r="AH1335" s="754" t="s">
        <v>21851</v>
      </c>
      <c r="AI1335" s="2394">
        <v>1.1399999999999999</v>
      </c>
      <c r="AJ1335" s="1090">
        <v>35</v>
      </c>
      <c r="AK1335" s="378">
        <f t="shared" si="139"/>
        <v>0.10931506849315067</v>
      </c>
      <c r="AL1335" s="479">
        <v>0</v>
      </c>
      <c r="AM1335" s="1987">
        <f>SUM(AK1335:AL1335)</f>
        <v>0.10931506849315067</v>
      </c>
      <c r="AN1335" s="378"/>
      <c r="AO1335" s="378"/>
      <c r="AP1335" s="378"/>
      <c r="AQ1335" s="771"/>
      <c r="AR1335" s="381"/>
      <c r="AS1335" s="382"/>
      <c r="AT1335" s="1984"/>
      <c r="AU1335" s="1043"/>
      <c r="AV1335" s="383"/>
      <c r="AW1335" s="1984"/>
      <c r="AX1335" s="2460" t="s">
        <v>23993</v>
      </c>
      <c r="AY1335" s="2401"/>
    </row>
    <row r="1336" spans="1:52" s="8" customFormat="1" ht="15.95" customHeight="1" x14ac:dyDescent="0.25">
      <c r="A1336" s="36"/>
      <c r="B1336" s="1029"/>
      <c r="C1336" s="990"/>
      <c r="D1336" s="1029"/>
      <c r="E1336" s="5"/>
      <c r="F1336" s="5"/>
      <c r="G1336" s="1029"/>
      <c r="H1336" s="5"/>
      <c r="I1336" s="1029"/>
      <c r="J1336" s="5"/>
      <c r="K1336" s="5"/>
      <c r="L1336" s="5"/>
      <c r="M1336" s="5"/>
      <c r="N1336" s="328"/>
      <c r="O1336" s="328"/>
      <c r="P1336" s="328"/>
      <c r="Q1336" s="1056"/>
      <c r="R1336" s="448"/>
      <c r="S1336" s="61"/>
      <c r="T1336" s="448"/>
      <c r="U1336" s="61"/>
      <c r="V1336" s="448"/>
      <c r="W1336" s="448"/>
      <c r="X1336" s="448"/>
      <c r="Y1336" s="1029" t="s">
        <v>230</v>
      </c>
      <c r="Z1336" s="1029" t="s">
        <v>230</v>
      </c>
      <c r="AA1336" s="1" t="s">
        <v>230</v>
      </c>
      <c r="AB1336" s="1029" t="s">
        <v>230</v>
      </c>
      <c r="AC1336" s="1029" t="s">
        <v>230</v>
      </c>
      <c r="AD1336" s="1029" t="s">
        <v>230</v>
      </c>
      <c r="AE1336" s="5" t="s">
        <v>2287</v>
      </c>
      <c r="AF1336" s="1029" t="s">
        <v>2288</v>
      </c>
      <c r="AG1336" s="39">
        <v>1065030019757</v>
      </c>
      <c r="AH1336" s="1" t="s">
        <v>2107</v>
      </c>
      <c r="AI1336" s="1036">
        <v>1.1399999999999999</v>
      </c>
      <c r="AJ1336" s="1036">
        <v>1000</v>
      </c>
      <c r="AK1336" s="40">
        <f t="shared" si="139"/>
        <v>3.1232876712328768</v>
      </c>
      <c r="AL1336" s="40">
        <v>0</v>
      </c>
      <c r="AM1336" s="14">
        <f>SUBTOTAL(9,AK1336:AL1336)</f>
        <v>3.1232876712328768</v>
      </c>
      <c r="AN1336" s="40"/>
      <c r="AO1336" s="40"/>
      <c r="AP1336" s="40"/>
      <c r="AQ1336" s="1644"/>
      <c r="AR1336" s="1034"/>
      <c r="AS1336" s="45"/>
      <c r="AT1336" s="1029"/>
      <c r="AU1336" s="5"/>
      <c r="AV1336" s="46"/>
      <c r="AW1336" s="1029"/>
      <c r="AX1336" s="46"/>
      <c r="AY1336" s="2391"/>
    </row>
    <row r="1337" spans="1:52" s="8" customFormat="1" ht="15.95" customHeight="1" x14ac:dyDescent="0.25">
      <c r="A1337" s="93"/>
      <c r="B1337" s="88"/>
      <c r="C1337" s="993"/>
      <c r="D1337" s="88"/>
      <c r="E1337" s="103"/>
      <c r="F1337" s="103"/>
      <c r="G1337" s="88"/>
      <c r="H1337" s="103"/>
      <c r="I1337" s="88"/>
      <c r="J1337" s="103"/>
      <c r="K1337" s="103"/>
      <c r="L1337" s="103"/>
      <c r="M1337" s="103"/>
      <c r="N1337" s="330"/>
      <c r="O1337" s="330"/>
      <c r="P1337" s="330"/>
      <c r="Q1337" s="106"/>
      <c r="R1337" s="94"/>
      <c r="S1337" s="104"/>
      <c r="T1337" s="94"/>
      <c r="U1337" s="104"/>
      <c r="V1337" s="94"/>
      <c r="W1337" s="94"/>
      <c r="X1337" s="94"/>
      <c r="Y1337" s="88" t="s">
        <v>230</v>
      </c>
      <c r="Z1337" s="88" t="s">
        <v>230</v>
      </c>
      <c r="AA1337" s="90" t="s">
        <v>230</v>
      </c>
      <c r="AB1337" s="88" t="s">
        <v>230</v>
      </c>
      <c r="AC1337" s="88" t="s">
        <v>230</v>
      </c>
      <c r="AD1337" s="88" t="s">
        <v>230</v>
      </c>
      <c r="AE1337" s="103" t="s">
        <v>2289</v>
      </c>
      <c r="AF1337" s="103" t="s">
        <v>2290</v>
      </c>
      <c r="AG1337" s="95">
        <v>309774607701174</v>
      </c>
      <c r="AH1337" s="90" t="s">
        <v>1070</v>
      </c>
      <c r="AI1337" s="21">
        <v>0.87</v>
      </c>
      <c r="AJ1337" s="97">
        <v>10</v>
      </c>
      <c r="AK1337" s="98">
        <f t="shared" si="139"/>
        <v>2.3835616438356161E-2</v>
      </c>
      <c r="AL1337" s="98">
        <v>0</v>
      </c>
      <c r="AM1337" s="96">
        <f>SUBTOTAL(9,AK1337:AL1337)</f>
        <v>2.3835616438356161E-2</v>
      </c>
      <c r="AN1337" s="98"/>
      <c r="AO1337" s="98"/>
      <c r="AP1337" s="98"/>
      <c r="AQ1337" s="368"/>
      <c r="AR1337" s="47"/>
      <c r="AS1337" s="48"/>
      <c r="AT1337" s="88"/>
      <c r="AU1337" s="103"/>
      <c r="AV1337" s="52"/>
      <c r="AW1337" s="88"/>
      <c r="AX1337" s="52"/>
      <c r="AY1337" s="2391"/>
    </row>
    <row r="1338" spans="1:52" s="55" customFormat="1" ht="15.95" customHeight="1" x14ac:dyDescent="0.25">
      <c r="A1338" s="182">
        <v>190</v>
      </c>
      <c r="B1338" s="366" t="s">
        <v>55</v>
      </c>
      <c r="C1338" s="991" t="s">
        <v>59</v>
      </c>
      <c r="D1338" s="354" t="s">
        <v>26</v>
      </c>
      <c r="E1338" s="198" t="s">
        <v>16858</v>
      </c>
      <c r="F1338" s="198" t="s">
        <v>16859</v>
      </c>
      <c r="G1338" s="166" t="s">
        <v>221</v>
      </c>
      <c r="H1338" s="166" t="s">
        <v>219</v>
      </c>
      <c r="I1338" s="166" t="s">
        <v>220</v>
      </c>
      <c r="J1338" s="166" t="s">
        <v>221</v>
      </c>
      <c r="K1338" s="198" t="s">
        <v>222</v>
      </c>
      <c r="L1338" s="198" t="s">
        <v>221</v>
      </c>
      <c r="M1338" s="198" t="s">
        <v>879</v>
      </c>
      <c r="N1338" s="199">
        <v>2.5</v>
      </c>
      <c r="O1338" s="199">
        <v>1.5</v>
      </c>
      <c r="P1338" s="199">
        <v>3.75</v>
      </c>
      <c r="Q1338" s="1012">
        <v>2</v>
      </c>
      <c r="R1338" s="184"/>
      <c r="S1338" s="223">
        <v>1</v>
      </c>
      <c r="T1338" s="183"/>
      <c r="U1338" s="223">
        <v>0</v>
      </c>
      <c r="V1338" s="183"/>
      <c r="W1338" s="183"/>
      <c r="X1338" s="183"/>
      <c r="Y1338" s="166" t="s">
        <v>62</v>
      </c>
      <c r="Z1338" s="170" t="s">
        <v>224</v>
      </c>
      <c r="AA1338" s="197" t="s">
        <v>225</v>
      </c>
      <c r="AB1338" s="166" t="s">
        <v>1789</v>
      </c>
      <c r="AC1338" s="166" t="s">
        <v>1790</v>
      </c>
      <c r="AD1338" s="673" t="s">
        <v>1791</v>
      </c>
      <c r="AE1338" s="166" t="s">
        <v>2207</v>
      </c>
      <c r="AF1338" s="166" t="s">
        <v>346</v>
      </c>
      <c r="AG1338" s="165" t="s">
        <v>230</v>
      </c>
      <c r="AH1338" s="203" t="s">
        <v>59</v>
      </c>
      <c r="AI1338" s="167">
        <v>0.114</v>
      </c>
      <c r="AJ1338" s="221">
        <v>2771</v>
      </c>
      <c r="AK1338" s="167">
        <f>AJ1338*0.087/365</f>
        <v>0.66048493150684928</v>
      </c>
      <c r="AL1338" s="167">
        <f>AJ1338*0.027/365</f>
        <v>0.20497808219178079</v>
      </c>
      <c r="AM1338" s="187">
        <f>SUM(AK1338:AL1338)</f>
        <v>0.8654630136986301</v>
      </c>
      <c r="AN1338" s="167">
        <f>SUM(AK1338:AK1343)</f>
        <v>0.9971698630136987</v>
      </c>
      <c r="AO1338" s="167">
        <f>SUM(AL1338:AL1342)</f>
        <v>0.20497808219178079</v>
      </c>
      <c r="AP1338" s="167">
        <f>SUM(AM1338:AM1343)</f>
        <v>1.2025178082191781</v>
      </c>
      <c r="AQ1338" s="167">
        <f>AP1338*30</f>
        <v>36.075534246575344</v>
      </c>
      <c r="AR1338" s="193" t="s">
        <v>231</v>
      </c>
      <c r="AS1338" s="194" t="s">
        <v>431</v>
      </c>
      <c r="AT1338" s="166" t="s">
        <v>232</v>
      </c>
      <c r="AU1338" s="198" t="s">
        <v>59</v>
      </c>
      <c r="AV1338" s="679" t="s">
        <v>2291</v>
      </c>
      <c r="AW1338" s="166" t="s">
        <v>234</v>
      </c>
      <c r="AX1338" s="805" t="s">
        <v>20278</v>
      </c>
      <c r="AY1338" s="2391"/>
      <c r="AZ1338" s="778" t="s">
        <v>20277</v>
      </c>
    </row>
    <row r="1339" spans="1:52" s="1099" customFormat="1" ht="15.95" customHeight="1" x14ac:dyDescent="0.25">
      <c r="A1339" s="1529"/>
      <c r="B1339" s="1076"/>
      <c r="C1339" s="1621"/>
      <c r="D1339" s="1076"/>
      <c r="E1339" s="1352"/>
      <c r="F1339" s="1352"/>
      <c r="G1339" s="1076"/>
      <c r="H1339" s="1352"/>
      <c r="I1339" s="1076"/>
      <c r="J1339" s="1352"/>
      <c r="K1339" s="1352"/>
      <c r="L1339" s="1352"/>
      <c r="M1339" s="1352"/>
      <c r="N1339" s="1391"/>
      <c r="O1339" s="1391"/>
      <c r="P1339" s="1391"/>
      <c r="Q1339" s="1622"/>
      <c r="R1339" s="1531"/>
      <c r="S1339" s="1479"/>
      <c r="T1339" s="1531"/>
      <c r="U1339" s="1479"/>
      <c r="V1339" s="1531"/>
      <c r="W1339" s="1531"/>
      <c r="X1339" s="1531"/>
      <c r="Y1339" s="1076" t="s">
        <v>230</v>
      </c>
      <c r="Z1339" s="1076" t="s">
        <v>230</v>
      </c>
      <c r="AA1339" s="1078" t="s">
        <v>230</v>
      </c>
      <c r="AB1339" s="1076" t="s">
        <v>230</v>
      </c>
      <c r="AC1339" s="1076" t="s">
        <v>22356</v>
      </c>
      <c r="AD1339" s="1076" t="s">
        <v>22357</v>
      </c>
      <c r="AE1339" s="1076" t="s">
        <v>22355</v>
      </c>
      <c r="AF1339" s="1352" t="s">
        <v>22358</v>
      </c>
      <c r="AG1339" s="1623" t="s">
        <v>22900</v>
      </c>
      <c r="AH1339" s="1078" t="s">
        <v>22883</v>
      </c>
      <c r="AI1339" s="1391">
        <v>0.28999999999999998</v>
      </c>
      <c r="AJ1339" s="1622">
        <v>10</v>
      </c>
      <c r="AK1339" s="479">
        <f>AJ1339*AI1339/365</f>
        <v>7.9452054794520548E-3</v>
      </c>
      <c r="AL1339" s="479">
        <v>0</v>
      </c>
      <c r="AM1339" s="777">
        <f>SUBTOTAL(9,AK1339:AL1339)</f>
        <v>7.9452054794520548E-3</v>
      </c>
      <c r="AN1339" s="479"/>
      <c r="AO1339" s="479"/>
      <c r="AP1339" s="479"/>
      <c r="AQ1339" s="1511"/>
      <c r="AR1339" s="1503"/>
      <c r="AS1339" s="1504"/>
      <c r="AT1339" s="1076"/>
      <c r="AU1339" s="1352"/>
      <c r="AV1339" s="1410"/>
      <c r="AW1339" s="1076"/>
      <c r="AX1339" s="2534" t="s">
        <v>22359</v>
      </c>
      <c r="AY1339" s="2401"/>
    </row>
    <row r="1340" spans="1:52" s="8" customFormat="1" ht="15.95" customHeight="1" x14ac:dyDescent="0.25">
      <c r="A1340" s="112"/>
      <c r="B1340" s="113"/>
      <c r="C1340" s="992"/>
      <c r="D1340" s="113"/>
      <c r="E1340" s="130"/>
      <c r="F1340" s="130"/>
      <c r="G1340" s="113"/>
      <c r="H1340" s="130"/>
      <c r="I1340" s="113"/>
      <c r="J1340" s="130"/>
      <c r="K1340" s="130"/>
      <c r="L1340" s="130"/>
      <c r="M1340" s="130"/>
      <c r="N1340" s="329"/>
      <c r="O1340" s="329"/>
      <c r="P1340" s="329"/>
      <c r="Q1340" s="1071"/>
      <c r="R1340" s="114"/>
      <c r="S1340" s="131"/>
      <c r="T1340" s="114"/>
      <c r="U1340" s="131"/>
      <c r="V1340" s="114"/>
      <c r="W1340" s="114"/>
      <c r="X1340" s="114"/>
      <c r="Y1340" s="1076" t="s">
        <v>230</v>
      </c>
      <c r="Z1340" s="1076" t="s">
        <v>230</v>
      </c>
      <c r="AA1340" s="1078" t="s">
        <v>230</v>
      </c>
      <c r="AB1340" s="1076" t="s">
        <v>230</v>
      </c>
      <c r="AC1340" s="1477" t="s">
        <v>6140</v>
      </c>
      <c r="AD1340" s="1013" t="s">
        <v>6141</v>
      </c>
      <c r="AE1340" s="1477" t="s">
        <v>11974</v>
      </c>
      <c r="AF1340" s="1477" t="s">
        <v>21187</v>
      </c>
      <c r="AG1340" s="377" t="s">
        <v>21125</v>
      </c>
      <c r="AH1340" s="1477" t="s">
        <v>21149</v>
      </c>
      <c r="AI1340" s="1476">
        <v>0.87</v>
      </c>
      <c r="AJ1340" s="1071">
        <v>1</v>
      </c>
      <c r="AK1340" s="40">
        <f>AJ1340*AI1340/365</f>
        <v>2.3835616438356165E-3</v>
      </c>
      <c r="AL1340" s="116">
        <v>0</v>
      </c>
      <c r="AM1340" s="41">
        <f>SUBTOTAL(9,AK1340:AL1340)</f>
        <v>2.3835616438356165E-3</v>
      </c>
      <c r="AN1340" s="116"/>
      <c r="AO1340" s="116"/>
      <c r="AP1340" s="116"/>
      <c r="AQ1340" s="367"/>
      <c r="AR1340" s="42"/>
      <c r="AS1340" s="43"/>
      <c r="AT1340" s="113"/>
      <c r="AU1340" s="130"/>
      <c r="AV1340" s="44"/>
      <c r="AW1340" s="113"/>
      <c r="AX1340" s="2460" t="s">
        <v>21186</v>
      </c>
      <c r="AY1340" s="2391"/>
    </row>
    <row r="1341" spans="1:52" s="8" customFormat="1" ht="15.95" customHeight="1" x14ac:dyDescent="0.25">
      <c r="A1341" s="36"/>
      <c r="B1341" s="1029"/>
      <c r="C1341" s="990"/>
      <c r="D1341" s="1029"/>
      <c r="E1341" s="5"/>
      <c r="F1341" s="5"/>
      <c r="G1341" s="1029"/>
      <c r="H1341" s="5"/>
      <c r="I1341" s="1029"/>
      <c r="J1341" s="5"/>
      <c r="K1341" s="5"/>
      <c r="L1341" s="5"/>
      <c r="M1341" s="5"/>
      <c r="N1341" s="328"/>
      <c r="O1341" s="328"/>
      <c r="P1341" s="328"/>
      <c r="Q1341" s="1056"/>
      <c r="R1341" s="448"/>
      <c r="S1341" s="61"/>
      <c r="T1341" s="448"/>
      <c r="U1341" s="61"/>
      <c r="V1341" s="448"/>
      <c r="W1341" s="448"/>
      <c r="X1341" s="448"/>
      <c r="Y1341" s="1029" t="s">
        <v>230</v>
      </c>
      <c r="Z1341" s="1029" t="s">
        <v>230</v>
      </c>
      <c r="AA1341" s="1" t="s">
        <v>230</v>
      </c>
      <c r="AB1341" s="1029" t="s">
        <v>230</v>
      </c>
      <c r="AC1341" s="1029" t="s">
        <v>230</v>
      </c>
      <c r="AD1341" s="1029" t="s">
        <v>230</v>
      </c>
      <c r="AE1341" s="1029" t="s">
        <v>2292</v>
      </c>
      <c r="AF1341" s="5" t="s">
        <v>2293</v>
      </c>
      <c r="AG1341" s="39">
        <v>1025003748945</v>
      </c>
      <c r="AH1341" s="1" t="s">
        <v>1070</v>
      </c>
      <c r="AI1341" s="61">
        <v>0.87</v>
      </c>
      <c r="AJ1341" s="1056">
        <v>4</v>
      </c>
      <c r="AK1341" s="40">
        <f>AJ1341*AI1341/365</f>
        <v>9.5342465753424661E-3</v>
      </c>
      <c r="AL1341" s="40">
        <v>0</v>
      </c>
      <c r="AM1341" s="41">
        <f>SUBTOTAL(9,AK1341:AL1341)</f>
        <v>9.5342465753424661E-3</v>
      </c>
      <c r="AN1341" s="40"/>
      <c r="AO1341" s="40"/>
      <c r="AP1341" s="40"/>
      <c r="AQ1341" s="1644"/>
      <c r="AR1341" s="1034"/>
      <c r="AS1341" s="45"/>
      <c r="AT1341" s="1029"/>
      <c r="AU1341" s="5"/>
      <c r="AV1341" s="46"/>
      <c r="AW1341" s="1029"/>
      <c r="AX1341" s="46"/>
      <c r="AY1341" s="2391"/>
    </row>
    <row r="1342" spans="1:52" s="1099" customFormat="1" ht="15.95" customHeight="1" x14ac:dyDescent="0.25">
      <c r="A1342" s="781"/>
      <c r="B1342" s="782"/>
      <c r="C1342" s="1314"/>
      <c r="D1342" s="782"/>
      <c r="E1342" s="1015"/>
      <c r="F1342" s="1015"/>
      <c r="G1342" s="782"/>
      <c r="H1342" s="1015"/>
      <c r="I1342" s="782"/>
      <c r="J1342" s="1015"/>
      <c r="K1342" s="1015"/>
      <c r="L1342" s="1015"/>
      <c r="M1342" s="1015"/>
      <c r="N1342" s="1315"/>
      <c r="O1342" s="1315"/>
      <c r="P1342" s="1315"/>
      <c r="Q1342" s="1316"/>
      <c r="R1342" s="783"/>
      <c r="S1342" s="1195"/>
      <c r="T1342" s="783"/>
      <c r="U1342" s="1195"/>
      <c r="V1342" s="783"/>
      <c r="W1342" s="783"/>
      <c r="X1342" s="783"/>
      <c r="Y1342" s="782"/>
      <c r="Z1342" s="782"/>
      <c r="AA1342" s="784"/>
      <c r="AB1342" s="782"/>
      <c r="AC1342" s="782" t="s">
        <v>23546</v>
      </c>
      <c r="AD1342" s="1317" t="s">
        <v>23547</v>
      </c>
      <c r="AE1342" s="1788" t="s">
        <v>23545</v>
      </c>
      <c r="AF1342" s="1015" t="s">
        <v>23548</v>
      </c>
      <c r="AG1342" s="1793" t="s">
        <v>23549</v>
      </c>
      <c r="AH1342" s="784" t="s">
        <v>23550</v>
      </c>
      <c r="AI1342" s="1089">
        <v>0.31</v>
      </c>
      <c r="AJ1342" s="1316">
        <v>248</v>
      </c>
      <c r="AK1342" s="378">
        <f>AJ1342*AI1342/365</f>
        <v>0.21063013698630137</v>
      </c>
      <c r="AL1342" s="430">
        <v>0</v>
      </c>
      <c r="AM1342" s="380">
        <v>0.21099999999999999</v>
      </c>
      <c r="AN1342" s="430"/>
      <c r="AO1342" s="430"/>
      <c r="AP1342" s="430"/>
      <c r="AQ1342" s="830"/>
      <c r="AR1342" s="484"/>
      <c r="AS1342" s="786"/>
      <c r="AT1342" s="782"/>
      <c r="AU1342" s="1015"/>
      <c r="AV1342" s="787"/>
      <c r="AW1342" s="782"/>
      <c r="AX1342" s="2525" t="s">
        <v>23551</v>
      </c>
      <c r="AY1342" s="2401"/>
    </row>
    <row r="1343" spans="1:52" s="8" customFormat="1" ht="15.95" customHeight="1" x14ac:dyDescent="0.25">
      <c r="A1343" s="93"/>
      <c r="B1343" s="88"/>
      <c r="C1343" s="993"/>
      <c r="D1343" s="88"/>
      <c r="E1343" s="103"/>
      <c r="F1343" s="103"/>
      <c r="G1343" s="88"/>
      <c r="H1343" s="103"/>
      <c r="I1343" s="88"/>
      <c r="J1343" s="103"/>
      <c r="K1343" s="103"/>
      <c r="L1343" s="103"/>
      <c r="M1343" s="103"/>
      <c r="N1343" s="330"/>
      <c r="O1343" s="330"/>
      <c r="P1343" s="330"/>
      <c r="Q1343" s="106"/>
      <c r="R1343" s="94"/>
      <c r="S1343" s="104"/>
      <c r="T1343" s="94"/>
      <c r="U1343" s="104"/>
      <c r="V1343" s="94"/>
      <c r="W1343" s="94"/>
      <c r="X1343" s="94"/>
      <c r="Y1343" s="88" t="s">
        <v>230</v>
      </c>
      <c r="Z1343" s="88" t="s">
        <v>230</v>
      </c>
      <c r="AA1343" s="90" t="s">
        <v>230</v>
      </c>
      <c r="AB1343" s="88" t="s">
        <v>230</v>
      </c>
      <c r="AC1343" s="1148" t="s">
        <v>24973</v>
      </c>
      <c r="AD1343" s="1329" t="s">
        <v>24974</v>
      </c>
      <c r="AE1343" s="782" t="s">
        <v>24975</v>
      </c>
      <c r="AF1343" s="1148" t="s">
        <v>24977</v>
      </c>
      <c r="AG1343" s="2126">
        <v>503009221035</v>
      </c>
      <c r="AH1343" s="782" t="s">
        <v>24976</v>
      </c>
      <c r="AI1343" s="2045">
        <v>0.6</v>
      </c>
      <c r="AJ1343" s="1507">
        <v>64.599999999999994</v>
      </c>
      <c r="AK1343" s="430">
        <f>AJ1343*AI1343/365</f>
        <v>0.1061917808219178</v>
      </c>
      <c r="AL1343" s="1201">
        <v>0</v>
      </c>
      <c r="AM1343" s="1111">
        <f>SUBTOTAL(9,AK1343:AL1343)</f>
        <v>0.1061917808219178</v>
      </c>
      <c r="AN1343" s="98"/>
      <c r="AO1343" s="98"/>
      <c r="AP1343" s="98"/>
      <c r="AQ1343" s="368"/>
      <c r="AR1343" s="47"/>
      <c r="AS1343" s="48"/>
      <c r="AT1343" s="88"/>
      <c r="AU1343" s="103"/>
      <c r="AV1343" s="52"/>
      <c r="AW1343" s="88"/>
      <c r="AX1343" s="2459" t="s">
        <v>24978</v>
      </c>
      <c r="AY1343" s="2391"/>
    </row>
    <row r="1344" spans="1:52" s="55" customFormat="1" ht="15.95" customHeight="1" x14ac:dyDescent="0.25">
      <c r="A1344" s="182">
        <v>191</v>
      </c>
      <c r="B1344" s="170" t="s">
        <v>55</v>
      </c>
      <c r="C1344" s="989" t="s">
        <v>59</v>
      </c>
      <c r="D1344" s="166" t="s">
        <v>27</v>
      </c>
      <c r="E1344" s="198" t="s">
        <v>16800</v>
      </c>
      <c r="F1344" s="198" t="s">
        <v>16801</v>
      </c>
      <c r="G1344" s="166"/>
      <c r="H1344" s="166" t="s">
        <v>219</v>
      </c>
      <c r="I1344" s="166" t="s">
        <v>220</v>
      </c>
      <c r="J1344" s="166" t="s">
        <v>221</v>
      </c>
      <c r="K1344" s="198" t="s">
        <v>222</v>
      </c>
      <c r="L1344" s="198" t="s">
        <v>221</v>
      </c>
      <c r="M1344" s="198" t="s">
        <v>879</v>
      </c>
      <c r="N1344" s="199">
        <v>9</v>
      </c>
      <c r="O1344" s="199">
        <v>1.5</v>
      </c>
      <c r="P1344" s="199">
        <f>O1344*N1344</f>
        <v>13.5</v>
      </c>
      <c r="Q1344" s="1012">
        <v>6</v>
      </c>
      <c r="R1344" s="184"/>
      <c r="S1344" s="223">
        <v>1</v>
      </c>
      <c r="T1344" s="183"/>
      <c r="U1344" s="223">
        <v>1</v>
      </c>
      <c r="V1344" s="183"/>
      <c r="W1344" s="183"/>
      <c r="X1344" s="183"/>
      <c r="Y1344" s="166" t="s">
        <v>62</v>
      </c>
      <c r="Z1344" s="170" t="s">
        <v>224</v>
      </c>
      <c r="AA1344" s="197" t="s">
        <v>225</v>
      </c>
      <c r="AB1344" s="166" t="s">
        <v>1789</v>
      </c>
      <c r="AC1344" s="166" t="s">
        <v>1790</v>
      </c>
      <c r="AD1344" s="673" t="s">
        <v>1791</v>
      </c>
      <c r="AE1344" s="166" t="s">
        <v>2207</v>
      </c>
      <c r="AF1344" s="166" t="s">
        <v>2294</v>
      </c>
      <c r="AG1344" s="165" t="s">
        <v>230</v>
      </c>
      <c r="AH1344" s="203" t="s">
        <v>59</v>
      </c>
      <c r="AI1344" s="167">
        <v>0.114</v>
      </c>
      <c r="AJ1344" s="221">
        <v>974.1</v>
      </c>
      <c r="AK1344" s="167">
        <v>0.23218273972602738</v>
      </c>
      <c r="AL1344" s="167">
        <v>7.205671232876712E-2</v>
      </c>
      <c r="AM1344" s="187">
        <f>AK1344+AL1344</f>
        <v>0.30423945205479452</v>
      </c>
      <c r="AN1344" s="167">
        <f>SUM(AK1344:AK1354)</f>
        <v>2.026758082191781</v>
      </c>
      <c r="AO1344" s="167">
        <f>SUM(AL1344:AL1354)</f>
        <v>7.205671232876712E-2</v>
      </c>
      <c r="AP1344" s="167">
        <f>SUM(AM1344:AM1354)</f>
        <v>2.098814794520548</v>
      </c>
      <c r="AQ1344" s="167">
        <f>AP1344*30</f>
        <v>62.964443835616436</v>
      </c>
      <c r="AR1344" s="193" t="s">
        <v>231</v>
      </c>
      <c r="AS1344" s="194" t="s">
        <v>431</v>
      </c>
      <c r="AT1344" s="166" t="s">
        <v>232</v>
      </c>
      <c r="AU1344" s="198" t="s">
        <v>59</v>
      </c>
      <c r="AV1344" s="679" t="s">
        <v>2295</v>
      </c>
      <c r="AW1344" s="166" t="s">
        <v>234</v>
      </c>
      <c r="AX1344" s="46"/>
      <c r="AY1344" s="2391"/>
    </row>
    <row r="1345" spans="1:51" s="8" customFormat="1" ht="15.95" customHeight="1" x14ac:dyDescent="0.25">
      <c r="A1345" s="36"/>
      <c r="B1345" s="2119"/>
      <c r="C1345" s="990"/>
      <c r="D1345" s="2119"/>
      <c r="E1345" s="5"/>
      <c r="F1345" s="5"/>
      <c r="G1345" s="2119"/>
      <c r="H1345" s="5"/>
      <c r="I1345" s="2119"/>
      <c r="J1345" s="5"/>
      <c r="K1345" s="5"/>
      <c r="L1345" s="5"/>
      <c r="M1345" s="5"/>
      <c r="N1345" s="328"/>
      <c r="O1345" s="328"/>
      <c r="P1345" s="328"/>
      <c r="Q1345" s="1056"/>
      <c r="R1345" s="448"/>
      <c r="S1345" s="61"/>
      <c r="T1345" s="448"/>
      <c r="U1345" s="61"/>
      <c r="V1345" s="448"/>
      <c r="W1345" s="448"/>
      <c r="X1345" s="448"/>
      <c r="Y1345" s="2119" t="s">
        <v>230</v>
      </c>
      <c r="Z1345" s="2119" t="s">
        <v>230</v>
      </c>
      <c r="AA1345" s="1" t="s">
        <v>230</v>
      </c>
      <c r="AB1345" s="2119" t="s">
        <v>230</v>
      </c>
      <c r="AC1345" s="2119" t="s">
        <v>230</v>
      </c>
      <c r="AD1345" s="2119" t="s">
        <v>230</v>
      </c>
      <c r="AE1345" s="5" t="s">
        <v>2296</v>
      </c>
      <c r="AF1345" s="5" t="s">
        <v>2297</v>
      </c>
      <c r="AG1345" s="39">
        <v>1045005910003</v>
      </c>
      <c r="AH1345" s="1" t="s">
        <v>304</v>
      </c>
      <c r="AI1345" s="61">
        <v>1.1399999999999999</v>
      </c>
      <c r="AJ1345" s="61">
        <v>450</v>
      </c>
      <c r="AK1345" s="40">
        <f t="shared" ref="AK1345:AK1354" si="140">AJ1345*AI1345/365</f>
        <v>1.4054794520547946</v>
      </c>
      <c r="AL1345" s="40">
        <v>0</v>
      </c>
      <c r="AM1345" s="41">
        <f t="shared" ref="AM1345:AM1354" si="141">SUBTOTAL(9,AK1345:AL1345)</f>
        <v>1.4054794520547946</v>
      </c>
      <c r="AN1345" s="40"/>
      <c r="AO1345" s="40"/>
      <c r="AP1345" s="40"/>
      <c r="AQ1345" s="40"/>
      <c r="AR1345" s="2120"/>
      <c r="AS1345" s="448"/>
      <c r="AT1345" s="2119"/>
      <c r="AU1345" s="5"/>
      <c r="AV1345" s="2119"/>
      <c r="AW1345" s="2119"/>
      <c r="AX1345" s="46"/>
      <c r="AY1345" s="2391"/>
    </row>
    <row r="1346" spans="1:51" s="1099" customFormat="1" ht="15.95" customHeight="1" x14ac:dyDescent="0.25">
      <c r="A1346" s="1061"/>
      <c r="B1346" s="1552"/>
      <c r="C1346" s="1293"/>
      <c r="D1346" s="1552"/>
      <c r="E1346" s="1043"/>
      <c r="F1346" s="1043"/>
      <c r="G1346" s="1552"/>
      <c r="H1346" s="1043"/>
      <c r="I1346" s="1552"/>
      <c r="J1346" s="1043"/>
      <c r="K1346" s="1043"/>
      <c r="L1346" s="1043"/>
      <c r="M1346" s="1043"/>
      <c r="N1346" s="1090"/>
      <c r="O1346" s="1090"/>
      <c r="P1346" s="1090"/>
      <c r="Q1346" s="1091"/>
      <c r="R1346" s="1551"/>
      <c r="S1346" s="1089"/>
      <c r="T1346" s="1551"/>
      <c r="U1346" s="1089"/>
      <c r="V1346" s="1551"/>
      <c r="W1346" s="1551"/>
      <c r="X1346" s="1551"/>
      <c r="Y1346" s="1552" t="s">
        <v>230</v>
      </c>
      <c r="Z1346" s="1552" t="s">
        <v>230</v>
      </c>
      <c r="AA1346" s="754" t="s">
        <v>230</v>
      </c>
      <c r="AB1346" s="1552" t="s">
        <v>230</v>
      </c>
      <c r="AC1346" s="1552" t="s">
        <v>21726</v>
      </c>
      <c r="AD1346" s="1013" t="s">
        <v>21727</v>
      </c>
      <c r="AE1346" s="1043" t="s">
        <v>21725</v>
      </c>
      <c r="AF1346" s="1043" t="s">
        <v>2298</v>
      </c>
      <c r="AG1346" s="1771" t="s">
        <v>21728</v>
      </c>
      <c r="AH1346" s="1552" t="s">
        <v>260</v>
      </c>
      <c r="AI1346" s="21">
        <v>0.85</v>
      </c>
      <c r="AJ1346" s="1091">
        <v>39</v>
      </c>
      <c r="AK1346" s="98">
        <f t="shared" si="140"/>
        <v>9.0821917808219174E-2</v>
      </c>
      <c r="AL1346" s="378">
        <v>0</v>
      </c>
      <c r="AM1346" s="41">
        <f t="shared" si="141"/>
        <v>9.0821917808219174E-2</v>
      </c>
      <c r="AN1346" s="378"/>
      <c r="AO1346" s="378"/>
      <c r="AP1346" s="378"/>
      <c r="AQ1346" s="771"/>
      <c r="AR1346" s="381"/>
      <c r="AS1346" s="382"/>
      <c r="AT1346" s="1552"/>
      <c r="AU1346" s="1043"/>
      <c r="AV1346" s="383"/>
      <c r="AW1346" s="1552"/>
      <c r="AX1346" s="2525" t="s">
        <v>21729</v>
      </c>
      <c r="AY1346" s="2401"/>
    </row>
    <row r="1347" spans="1:51" s="8" customFormat="1" ht="15.95" customHeight="1" x14ac:dyDescent="0.25">
      <c r="A1347" s="36"/>
      <c r="B1347" s="1029"/>
      <c r="C1347" s="990"/>
      <c r="D1347" s="1029"/>
      <c r="E1347" s="5"/>
      <c r="F1347" s="5"/>
      <c r="G1347" s="1029"/>
      <c r="H1347" s="5"/>
      <c r="I1347" s="1029"/>
      <c r="J1347" s="5"/>
      <c r="K1347" s="5"/>
      <c r="L1347" s="5"/>
      <c r="M1347" s="5"/>
      <c r="N1347" s="328"/>
      <c r="O1347" s="328"/>
      <c r="P1347" s="328"/>
      <c r="Q1347" s="1056"/>
      <c r="R1347" s="448"/>
      <c r="S1347" s="61"/>
      <c r="T1347" s="448"/>
      <c r="U1347" s="61"/>
      <c r="V1347" s="448"/>
      <c r="W1347" s="448"/>
      <c r="X1347" s="448"/>
      <c r="Y1347" s="1029" t="s">
        <v>230</v>
      </c>
      <c r="Z1347" s="1029" t="s">
        <v>230</v>
      </c>
      <c r="AA1347" s="1" t="s">
        <v>230</v>
      </c>
      <c r="AB1347" s="1029" t="s">
        <v>230</v>
      </c>
      <c r="AC1347" s="1029" t="s">
        <v>230</v>
      </c>
      <c r="AD1347" s="1029" t="s">
        <v>230</v>
      </c>
      <c r="AE1347" s="5" t="s">
        <v>16806</v>
      </c>
      <c r="AF1347" s="5" t="s">
        <v>2299</v>
      </c>
      <c r="AG1347" s="39"/>
      <c r="AH1347" s="1" t="s">
        <v>2299</v>
      </c>
      <c r="AI1347" s="1640">
        <v>1.32</v>
      </c>
      <c r="AJ1347" s="1056">
        <v>4</v>
      </c>
      <c r="AK1347" s="40">
        <f t="shared" si="140"/>
        <v>1.4465753424657534E-2</v>
      </c>
      <c r="AL1347" s="40">
        <v>0</v>
      </c>
      <c r="AM1347" s="40">
        <f t="shared" si="141"/>
        <v>1.4465753424657534E-2</v>
      </c>
      <c r="AN1347" s="40"/>
      <c r="AO1347" s="40"/>
      <c r="AP1347" s="40"/>
      <c r="AQ1347" s="1644"/>
      <c r="AR1347" s="1034"/>
      <c r="AS1347" s="45"/>
      <c r="AT1347" s="1029"/>
      <c r="AU1347" s="5"/>
      <c r="AV1347" s="46"/>
      <c r="AW1347" s="1029"/>
      <c r="AX1347" s="46"/>
      <c r="AY1347" s="2391"/>
    </row>
    <row r="1348" spans="1:51" s="8" customFormat="1" ht="15.95" customHeight="1" x14ac:dyDescent="0.25">
      <c r="A1348" s="36"/>
      <c r="B1348" s="1029"/>
      <c r="C1348" s="990"/>
      <c r="D1348" s="1029"/>
      <c r="E1348" s="5"/>
      <c r="F1348" s="5"/>
      <c r="G1348" s="1029"/>
      <c r="H1348" s="5"/>
      <c r="I1348" s="1029"/>
      <c r="J1348" s="5"/>
      <c r="K1348" s="5"/>
      <c r="L1348" s="5"/>
      <c r="M1348" s="5"/>
      <c r="N1348" s="328"/>
      <c r="O1348" s="328"/>
      <c r="P1348" s="328"/>
      <c r="Q1348" s="1056"/>
      <c r="R1348" s="448"/>
      <c r="S1348" s="61"/>
      <c r="T1348" s="448"/>
      <c r="U1348" s="61"/>
      <c r="V1348" s="448"/>
      <c r="W1348" s="448"/>
      <c r="X1348" s="448"/>
      <c r="Y1348" s="1029" t="s">
        <v>230</v>
      </c>
      <c r="Z1348" s="1029" t="s">
        <v>230</v>
      </c>
      <c r="AA1348" s="1" t="s">
        <v>230</v>
      </c>
      <c r="AB1348" s="1029" t="s">
        <v>230</v>
      </c>
      <c r="AC1348" s="1029" t="s">
        <v>230</v>
      </c>
      <c r="AD1348" s="1029" t="s">
        <v>230</v>
      </c>
      <c r="AE1348" s="5" t="s">
        <v>21725</v>
      </c>
      <c r="AF1348" s="5" t="s">
        <v>2300</v>
      </c>
      <c r="AG1348" s="51">
        <v>5030052735</v>
      </c>
      <c r="AH1348" s="1" t="s">
        <v>16802</v>
      </c>
      <c r="AI1348" s="328">
        <v>0.14000000000000001</v>
      </c>
      <c r="AJ1348" s="61">
        <v>40</v>
      </c>
      <c r="AK1348" s="98">
        <f t="shared" si="140"/>
        <v>1.5342465753424659E-2</v>
      </c>
      <c r="AL1348" s="40">
        <v>0</v>
      </c>
      <c r="AM1348" s="96">
        <f t="shared" si="141"/>
        <v>1.5342465753424659E-2</v>
      </c>
      <c r="AN1348" s="40"/>
      <c r="AO1348" s="40"/>
      <c r="AP1348" s="40"/>
      <c r="AQ1348" s="1644"/>
      <c r="AR1348" s="1034"/>
      <c r="AS1348" s="45"/>
      <c r="AT1348" s="1029"/>
      <c r="AU1348" s="5"/>
      <c r="AV1348" s="46"/>
      <c r="AW1348" s="1029"/>
      <c r="AX1348" s="46"/>
      <c r="AY1348" s="2391"/>
    </row>
    <row r="1349" spans="1:51" s="8" customFormat="1" ht="15.95" customHeight="1" x14ac:dyDescent="0.25">
      <c r="A1349" s="36"/>
      <c r="B1349" s="1029"/>
      <c r="C1349" s="990"/>
      <c r="D1349" s="1029"/>
      <c r="E1349" s="5"/>
      <c r="F1349" s="5"/>
      <c r="G1349" s="1029"/>
      <c r="H1349" s="5"/>
      <c r="I1349" s="1029"/>
      <c r="J1349" s="5"/>
      <c r="K1349" s="5"/>
      <c r="L1349" s="5"/>
      <c r="M1349" s="5"/>
      <c r="N1349" s="328"/>
      <c r="O1349" s="328"/>
      <c r="P1349" s="328"/>
      <c r="Q1349" s="1056"/>
      <c r="R1349" s="448"/>
      <c r="S1349" s="61"/>
      <c r="T1349" s="448"/>
      <c r="U1349" s="61"/>
      <c r="V1349" s="448"/>
      <c r="W1349" s="448"/>
      <c r="X1349" s="448"/>
      <c r="Y1349" s="1029" t="s">
        <v>230</v>
      </c>
      <c r="Z1349" s="1029" t="s">
        <v>230</v>
      </c>
      <c r="AA1349" s="1" t="s">
        <v>230</v>
      </c>
      <c r="AB1349" s="1029" t="s">
        <v>230</v>
      </c>
      <c r="AC1349" s="1029" t="s">
        <v>230</v>
      </c>
      <c r="AD1349" s="1029" t="s">
        <v>230</v>
      </c>
      <c r="AE1349" s="5" t="s">
        <v>16807</v>
      </c>
      <c r="AF1349" s="5" t="s">
        <v>2301</v>
      </c>
      <c r="AG1349" s="39"/>
      <c r="AH1349" s="1" t="s">
        <v>22789</v>
      </c>
      <c r="AI1349" s="1640">
        <v>0.14000000000000001</v>
      </c>
      <c r="AJ1349" s="61">
        <v>30</v>
      </c>
      <c r="AK1349" s="40">
        <f t="shared" si="140"/>
        <v>1.1506849315068493E-2</v>
      </c>
      <c r="AL1349" s="40">
        <v>0</v>
      </c>
      <c r="AM1349" s="41">
        <f t="shared" si="141"/>
        <v>1.1506849315068493E-2</v>
      </c>
      <c r="AN1349" s="40"/>
      <c r="AO1349" s="40"/>
      <c r="AP1349" s="40"/>
      <c r="AQ1349" s="1644"/>
      <c r="AR1349" s="1034"/>
      <c r="AS1349" s="45"/>
      <c r="AT1349" s="1029"/>
      <c r="AU1349" s="5"/>
      <c r="AV1349" s="46"/>
      <c r="AW1349" s="1029"/>
      <c r="AX1349" s="46"/>
      <c r="AY1349" s="2391"/>
    </row>
    <row r="1350" spans="1:51" s="8" customFormat="1" ht="15.95" customHeight="1" x14ac:dyDescent="0.25">
      <c r="A1350" s="36"/>
      <c r="B1350" s="1029"/>
      <c r="C1350" s="990"/>
      <c r="D1350" s="1029"/>
      <c r="E1350" s="5"/>
      <c r="F1350" s="5"/>
      <c r="G1350" s="1029"/>
      <c r="H1350" s="5"/>
      <c r="I1350" s="1029"/>
      <c r="J1350" s="5"/>
      <c r="K1350" s="5"/>
      <c r="L1350" s="5"/>
      <c r="M1350" s="5"/>
      <c r="N1350" s="328"/>
      <c r="O1350" s="328"/>
      <c r="P1350" s="328"/>
      <c r="Q1350" s="1056"/>
      <c r="R1350" s="448"/>
      <c r="S1350" s="61"/>
      <c r="T1350" s="448"/>
      <c r="U1350" s="61"/>
      <c r="V1350" s="448"/>
      <c r="W1350" s="448"/>
      <c r="X1350" s="448"/>
      <c r="Y1350" s="1029" t="s">
        <v>230</v>
      </c>
      <c r="Z1350" s="1029" t="s">
        <v>230</v>
      </c>
      <c r="AA1350" s="1" t="s">
        <v>230</v>
      </c>
      <c r="AB1350" s="1029" t="s">
        <v>230</v>
      </c>
      <c r="AC1350" s="1029" t="s">
        <v>230</v>
      </c>
      <c r="AD1350" s="1029" t="s">
        <v>230</v>
      </c>
      <c r="AE1350" s="5" t="s">
        <v>16805</v>
      </c>
      <c r="AF1350" s="5" t="s">
        <v>2302</v>
      </c>
      <c r="AG1350" s="39">
        <v>5030089661</v>
      </c>
      <c r="AH1350" s="1" t="s">
        <v>728</v>
      </c>
      <c r="AI1350" s="61">
        <v>2.0699999999999998</v>
      </c>
      <c r="AJ1350" s="1056">
        <v>25</v>
      </c>
      <c r="AK1350" s="98">
        <f t="shared" si="140"/>
        <v>0.14178082191780819</v>
      </c>
      <c r="AL1350" s="40">
        <v>0</v>
      </c>
      <c r="AM1350" s="96">
        <f t="shared" si="141"/>
        <v>0.14178082191780819</v>
      </c>
      <c r="AN1350" s="40"/>
      <c r="AO1350" s="40"/>
      <c r="AP1350" s="40"/>
      <c r="AQ1350" s="1644"/>
      <c r="AR1350" s="1034"/>
      <c r="AS1350" s="45"/>
      <c r="AT1350" s="1029"/>
      <c r="AU1350" s="5"/>
      <c r="AV1350" s="46"/>
      <c r="AW1350" s="1029"/>
      <c r="AX1350" s="46"/>
      <c r="AY1350" s="2391"/>
    </row>
    <row r="1351" spans="1:51" s="8" customFormat="1" ht="15.95" customHeight="1" x14ac:dyDescent="0.25">
      <c r="A1351" s="1255"/>
      <c r="B1351" s="1256"/>
      <c r="C1351" s="1726"/>
      <c r="D1351" s="1256"/>
      <c r="E1351" s="1258"/>
      <c r="F1351" s="1258"/>
      <c r="G1351" s="1256"/>
      <c r="H1351" s="1258"/>
      <c r="I1351" s="1256"/>
      <c r="J1351" s="1258"/>
      <c r="K1351" s="1258"/>
      <c r="L1351" s="1258"/>
      <c r="M1351" s="1258"/>
      <c r="N1351" s="1259"/>
      <c r="O1351" s="1259"/>
      <c r="P1351" s="1259"/>
      <c r="Q1351" s="1260"/>
      <c r="R1351" s="1261"/>
      <c r="S1351" s="1262"/>
      <c r="T1351" s="1261"/>
      <c r="U1351" s="1262"/>
      <c r="V1351" s="1261"/>
      <c r="W1351" s="1261"/>
      <c r="X1351" s="1261"/>
      <c r="Y1351" s="1256" t="s">
        <v>230</v>
      </c>
      <c r="Z1351" s="1256" t="s">
        <v>230</v>
      </c>
      <c r="AA1351" s="1263" t="s">
        <v>230</v>
      </c>
      <c r="AB1351" s="1256" t="s">
        <v>230</v>
      </c>
      <c r="AC1351" s="1256" t="s">
        <v>230</v>
      </c>
      <c r="AD1351" s="1256" t="s">
        <v>230</v>
      </c>
      <c r="AE1351" s="1258" t="s">
        <v>16808</v>
      </c>
      <c r="AF1351" s="1258" t="s">
        <v>2303</v>
      </c>
      <c r="AG1351" s="1264">
        <v>5030017427</v>
      </c>
      <c r="AH1351" s="1256" t="s">
        <v>22968</v>
      </c>
      <c r="AI1351" s="1259">
        <v>0.6</v>
      </c>
      <c r="AJ1351" s="1259">
        <v>30</v>
      </c>
      <c r="AK1351" s="1628">
        <f t="shared" si="140"/>
        <v>4.9315068493150684E-2</v>
      </c>
      <c r="AL1351" s="1628">
        <v>0</v>
      </c>
      <c r="AM1351" s="1267">
        <f t="shared" si="141"/>
        <v>4.9315068493150684E-2</v>
      </c>
      <c r="AN1351" s="1628"/>
      <c r="AO1351" s="1628"/>
      <c r="AP1351" s="1628"/>
      <c r="AQ1351" s="1708"/>
      <c r="AR1351" s="1709"/>
      <c r="AS1351" s="1710"/>
      <c r="AT1351" s="1256"/>
      <c r="AU1351" s="1258"/>
      <c r="AV1351" s="1711"/>
      <c r="AW1351" s="1713" t="s">
        <v>16781</v>
      </c>
      <c r="AX1351" s="2498" t="s">
        <v>23063</v>
      </c>
      <c r="AY1351" s="2391"/>
    </row>
    <row r="1352" spans="1:51" s="8" customFormat="1" ht="15.95" customHeight="1" x14ac:dyDescent="0.25">
      <c r="A1352" s="36"/>
      <c r="B1352" s="1029"/>
      <c r="C1352" s="990"/>
      <c r="D1352" s="1029"/>
      <c r="E1352" s="5"/>
      <c r="F1352" s="5"/>
      <c r="G1352" s="1029"/>
      <c r="H1352" s="5"/>
      <c r="I1352" s="1029"/>
      <c r="J1352" s="5"/>
      <c r="K1352" s="5"/>
      <c r="L1352" s="5"/>
      <c r="M1352" s="5"/>
      <c r="N1352" s="328"/>
      <c r="O1352" s="328"/>
      <c r="P1352" s="328"/>
      <c r="Q1352" s="1056"/>
      <c r="R1352" s="448"/>
      <c r="S1352" s="61"/>
      <c r="T1352" s="448"/>
      <c r="U1352" s="61"/>
      <c r="V1352" s="448"/>
      <c r="W1352" s="448"/>
      <c r="X1352" s="448"/>
      <c r="Y1352" s="1029" t="s">
        <v>230</v>
      </c>
      <c r="Z1352" s="1029" t="s">
        <v>230</v>
      </c>
      <c r="AA1352" s="1" t="s">
        <v>230</v>
      </c>
      <c r="AB1352" s="1029" t="s">
        <v>230</v>
      </c>
      <c r="AC1352" s="1029" t="s">
        <v>230</v>
      </c>
      <c r="AD1352" s="1029" t="s">
        <v>230</v>
      </c>
      <c r="AE1352" s="5" t="s">
        <v>2304</v>
      </c>
      <c r="AF1352" s="5" t="s">
        <v>16804</v>
      </c>
      <c r="AG1352" s="51">
        <v>507504633619</v>
      </c>
      <c r="AH1352" s="1029" t="s">
        <v>2305</v>
      </c>
      <c r="AI1352" s="61">
        <v>0.87</v>
      </c>
      <c r="AJ1352" s="1056">
        <v>12</v>
      </c>
      <c r="AK1352" s="40">
        <f t="shared" si="140"/>
        <v>2.8602739726027396E-2</v>
      </c>
      <c r="AL1352" s="40">
        <v>0</v>
      </c>
      <c r="AM1352" s="41">
        <f t="shared" si="141"/>
        <v>2.8602739726027396E-2</v>
      </c>
      <c r="AN1352" s="40"/>
      <c r="AO1352" s="40"/>
      <c r="AP1352" s="40"/>
      <c r="AQ1352" s="1644"/>
      <c r="AR1352" s="1034"/>
      <c r="AS1352" s="45"/>
      <c r="AT1352" s="1029"/>
      <c r="AU1352" s="5"/>
      <c r="AV1352" s="46"/>
      <c r="AW1352" s="1029"/>
      <c r="AX1352" s="46"/>
      <c r="AY1352" s="2391"/>
    </row>
    <row r="1353" spans="1:51" s="8" customFormat="1" ht="15.95" customHeight="1" x14ac:dyDescent="0.25">
      <c r="A1353" s="1255"/>
      <c r="B1353" s="1256"/>
      <c r="C1353" s="1726"/>
      <c r="D1353" s="1256"/>
      <c r="E1353" s="1258"/>
      <c r="F1353" s="1258"/>
      <c r="G1353" s="1256"/>
      <c r="H1353" s="1258"/>
      <c r="I1353" s="1256"/>
      <c r="J1353" s="1258"/>
      <c r="K1353" s="1258"/>
      <c r="L1353" s="1258"/>
      <c r="M1353" s="1258"/>
      <c r="N1353" s="1259"/>
      <c r="O1353" s="1259"/>
      <c r="P1353" s="1259"/>
      <c r="Q1353" s="1260"/>
      <c r="R1353" s="1261"/>
      <c r="S1353" s="1262"/>
      <c r="T1353" s="1261"/>
      <c r="U1353" s="1262"/>
      <c r="V1353" s="1261"/>
      <c r="W1353" s="1261"/>
      <c r="X1353" s="1261"/>
      <c r="Y1353" s="1256" t="s">
        <v>230</v>
      </c>
      <c r="Z1353" s="1256" t="s">
        <v>230</v>
      </c>
      <c r="AA1353" s="1263" t="s">
        <v>230</v>
      </c>
      <c r="AB1353" s="1256" t="s">
        <v>230</v>
      </c>
      <c r="AC1353" s="1256" t="s">
        <v>230</v>
      </c>
      <c r="AD1353" s="1256" t="s">
        <v>230</v>
      </c>
      <c r="AE1353" s="1258" t="s">
        <v>2304</v>
      </c>
      <c r="AF1353" s="1258" t="s">
        <v>16803</v>
      </c>
      <c r="AG1353" s="1727">
        <v>5030065702</v>
      </c>
      <c r="AH1353" s="1256" t="s">
        <v>22968</v>
      </c>
      <c r="AI1353" s="1259">
        <v>0.6</v>
      </c>
      <c r="AJ1353" s="1259">
        <v>12</v>
      </c>
      <c r="AK1353" s="1628">
        <f t="shared" si="140"/>
        <v>1.9726027397260273E-2</v>
      </c>
      <c r="AL1353" s="1628">
        <v>0</v>
      </c>
      <c r="AM1353" s="1267">
        <f t="shared" si="141"/>
        <v>1.9726027397260273E-2</v>
      </c>
      <c r="AN1353" s="1628"/>
      <c r="AO1353" s="1628"/>
      <c r="AP1353" s="1628"/>
      <c r="AQ1353" s="1708"/>
      <c r="AR1353" s="1709"/>
      <c r="AS1353" s="1710"/>
      <c r="AT1353" s="1256"/>
      <c r="AU1353" s="1258"/>
      <c r="AV1353" s="1711"/>
      <c r="AW1353" s="1713" t="s">
        <v>16781</v>
      </c>
      <c r="AX1353" s="2498" t="s">
        <v>23064</v>
      </c>
      <c r="AY1353" s="2391"/>
    </row>
    <row r="1354" spans="1:51" s="8" customFormat="1" ht="15.95" customHeight="1" x14ac:dyDescent="0.25">
      <c r="A1354" s="93"/>
      <c r="B1354" s="88"/>
      <c r="C1354" s="993"/>
      <c r="D1354" s="88"/>
      <c r="E1354" s="103"/>
      <c r="F1354" s="103"/>
      <c r="G1354" s="88"/>
      <c r="H1354" s="103"/>
      <c r="I1354" s="88"/>
      <c r="J1354" s="103"/>
      <c r="K1354" s="103"/>
      <c r="L1354" s="103"/>
      <c r="M1354" s="103"/>
      <c r="N1354" s="330"/>
      <c r="O1354" s="330"/>
      <c r="P1354" s="330"/>
      <c r="Q1354" s="106"/>
      <c r="R1354" s="94"/>
      <c r="S1354" s="104"/>
      <c r="T1354" s="94"/>
      <c r="U1354" s="104"/>
      <c r="V1354" s="94"/>
      <c r="W1354" s="94"/>
      <c r="X1354" s="94"/>
      <c r="Y1354" s="88" t="s">
        <v>230</v>
      </c>
      <c r="Z1354" s="88" t="s">
        <v>230</v>
      </c>
      <c r="AA1354" s="90" t="s">
        <v>230</v>
      </c>
      <c r="AB1354" s="88" t="s">
        <v>230</v>
      </c>
      <c r="AC1354" s="88" t="s">
        <v>230</v>
      </c>
      <c r="AD1354" s="88" t="s">
        <v>230</v>
      </c>
      <c r="AE1354" s="103" t="s">
        <v>2304</v>
      </c>
      <c r="AF1354" s="103" t="s">
        <v>2087</v>
      </c>
      <c r="AG1354" s="95" t="s">
        <v>22834</v>
      </c>
      <c r="AH1354" s="90" t="s">
        <v>22823</v>
      </c>
      <c r="AI1354" s="104">
        <v>0.16</v>
      </c>
      <c r="AJ1354" s="106">
        <v>40</v>
      </c>
      <c r="AK1354" s="98">
        <f t="shared" si="140"/>
        <v>1.7534246575342468E-2</v>
      </c>
      <c r="AL1354" s="98">
        <v>0</v>
      </c>
      <c r="AM1354" s="96">
        <f t="shared" si="141"/>
        <v>1.7534246575342468E-2</v>
      </c>
      <c r="AN1354" s="98"/>
      <c r="AO1354" s="98"/>
      <c r="AP1354" s="98"/>
      <c r="AQ1354" s="368"/>
      <c r="AR1354" s="47"/>
      <c r="AS1354" s="48"/>
      <c r="AT1354" s="88"/>
      <c r="AU1354" s="103"/>
      <c r="AV1354" s="52"/>
      <c r="AW1354" s="88"/>
      <c r="AX1354" s="46"/>
      <c r="AY1354" s="2391"/>
    </row>
    <row r="1355" spans="1:51" s="55" customFormat="1" ht="15.95" customHeight="1" x14ac:dyDescent="0.25">
      <c r="A1355" s="182">
        <v>192</v>
      </c>
      <c r="B1355" s="170" t="s">
        <v>55</v>
      </c>
      <c r="C1355" s="989" t="s">
        <v>59</v>
      </c>
      <c r="D1355" s="166" t="s">
        <v>28</v>
      </c>
      <c r="E1355" s="198" t="s">
        <v>2306</v>
      </c>
      <c r="F1355" s="198" t="s">
        <v>2307</v>
      </c>
      <c r="G1355" s="166"/>
      <c r="H1355" s="166" t="s">
        <v>219</v>
      </c>
      <c r="I1355" s="166" t="s">
        <v>220</v>
      </c>
      <c r="J1355" s="166" t="s">
        <v>221</v>
      </c>
      <c r="K1355" s="198" t="s">
        <v>222</v>
      </c>
      <c r="L1355" s="198" t="s">
        <v>221</v>
      </c>
      <c r="M1355" s="198" t="s">
        <v>879</v>
      </c>
      <c r="N1355" s="199">
        <v>4</v>
      </c>
      <c r="O1355" s="199">
        <v>2</v>
      </c>
      <c r="P1355" s="199">
        <v>8</v>
      </c>
      <c r="Q1355" s="1012">
        <v>3</v>
      </c>
      <c r="R1355" s="184"/>
      <c r="S1355" s="223">
        <v>2</v>
      </c>
      <c r="T1355" s="183"/>
      <c r="U1355" s="223">
        <v>0</v>
      </c>
      <c r="V1355" s="183"/>
      <c r="W1355" s="183"/>
      <c r="X1355" s="183">
        <v>1</v>
      </c>
      <c r="Y1355" s="166" t="s">
        <v>62</v>
      </c>
      <c r="Z1355" s="170" t="s">
        <v>224</v>
      </c>
      <c r="AA1355" s="197" t="s">
        <v>225</v>
      </c>
      <c r="AB1355" s="166" t="s">
        <v>1789</v>
      </c>
      <c r="AC1355" s="166" t="s">
        <v>1790</v>
      </c>
      <c r="AD1355" s="673" t="s">
        <v>1791</v>
      </c>
      <c r="AE1355" s="166" t="s">
        <v>2207</v>
      </c>
      <c r="AF1355" s="166" t="s">
        <v>347</v>
      </c>
      <c r="AG1355" s="165" t="s">
        <v>230</v>
      </c>
      <c r="AH1355" s="203" t="s">
        <v>59</v>
      </c>
      <c r="AI1355" s="167">
        <v>0.114</v>
      </c>
      <c r="AJ1355" s="221">
        <v>3823.15</v>
      </c>
      <c r="AK1355" s="167">
        <v>0.9112713698630136</v>
      </c>
      <c r="AL1355" s="167">
        <v>0.28280835616438355</v>
      </c>
      <c r="AM1355" s="187">
        <f>AK1355+AL1355</f>
        <v>1.1940797260273972</v>
      </c>
      <c r="AN1355" s="167">
        <f>SUM(AK1355:AK1359)</f>
        <v>1.5239182191780822</v>
      </c>
      <c r="AO1355" s="167">
        <f>SUM(AL1355:AL1359)</f>
        <v>0.42929630136986296</v>
      </c>
      <c r="AP1355" s="167">
        <f>AN1355+AO1355</f>
        <v>1.9532145205479452</v>
      </c>
      <c r="AQ1355" s="167">
        <f>AP1355*30</f>
        <v>58.596435616438356</v>
      </c>
      <c r="AR1355" s="193" t="s">
        <v>231</v>
      </c>
      <c r="AS1355" s="194" t="s">
        <v>431</v>
      </c>
      <c r="AT1355" s="166" t="s">
        <v>232</v>
      </c>
      <c r="AU1355" s="198" t="s">
        <v>59</v>
      </c>
      <c r="AV1355" s="679" t="s">
        <v>2308</v>
      </c>
      <c r="AW1355" s="166" t="s">
        <v>234</v>
      </c>
      <c r="AX1355" s="46"/>
      <c r="AY1355" s="2391"/>
    </row>
    <row r="1356" spans="1:51" s="8" customFormat="1" ht="15.95" customHeight="1" x14ac:dyDescent="0.25">
      <c r="A1356" s="112"/>
      <c r="B1356" s="113"/>
      <c r="C1356" s="992"/>
      <c r="D1356" s="113"/>
      <c r="E1356" s="130"/>
      <c r="F1356" s="130"/>
      <c r="G1356" s="113"/>
      <c r="H1356" s="130"/>
      <c r="I1356" s="113"/>
      <c r="J1356" s="130"/>
      <c r="K1356" s="130"/>
      <c r="L1356" s="130"/>
      <c r="M1356" s="130"/>
      <c r="N1356" s="329"/>
      <c r="O1356" s="329"/>
      <c r="P1356" s="329"/>
      <c r="Q1356" s="1071"/>
      <c r="R1356" s="114"/>
      <c r="S1356" s="131"/>
      <c r="T1356" s="114"/>
      <c r="U1356" s="131"/>
      <c r="V1356" s="114"/>
      <c r="W1356" s="114"/>
      <c r="X1356" s="114"/>
      <c r="Y1356" s="113" t="s">
        <v>230</v>
      </c>
      <c r="Z1356" s="113" t="s">
        <v>230</v>
      </c>
      <c r="AA1356" s="132" t="s">
        <v>230</v>
      </c>
      <c r="AB1356" s="113" t="s">
        <v>230</v>
      </c>
      <c r="AC1356" s="113" t="s">
        <v>230</v>
      </c>
      <c r="AD1356" s="113" t="s">
        <v>230</v>
      </c>
      <c r="AE1356" s="113" t="s">
        <v>2207</v>
      </c>
      <c r="AF1356" s="113" t="s">
        <v>349</v>
      </c>
      <c r="AG1356" s="115" t="s">
        <v>230</v>
      </c>
      <c r="AH1356" s="132" t="s">
        <v>59</v>
      </c>
      <c r="AI1356" s="116">
        <v>0.114</v>
      </c>
      <c r="AJ1356" s="137">
        <v>1980.3</v>
      </c>
      <c r="AK1356" s="116">
        <v>0.47201671232876707</v>
      </c>
      <c r="AL1356" s="116">
        <v>0.14648794520547945</v>
      </c>
      <c r="AM1356" s="119">
        <v>0.61850465753424655</v>
      </c>
      <c r="AN1356" s="116"/>
      <c r="AO1356" s="116"/>
      <c r="AP1356" s="116"/>
      <c r="AQ1356" s="367"/>
      <c r="AR1356" s="42"/>
      <c r="AS1356" s="43"/>
      <c r="AT1356" s="113"/>
      <c r="AU1356" s="130"/>
      <c r="AV1356" s="44"/>
      <c r="AW1356" s="113"/>
      <c r="AX1356" s="46"/>
      <c r="AY1356" s="2391"/>
    </row>
    <row r="1357" spans="1:51" s="8" customFormat="1" ht="15.95" customHeight="1" x14ac:dyDescent="0.25">
      <c r="A1357" s="36"/>
      <c r="B1357" s="1029"/>
      <c r="C1357" s="990"/>
      <c r="D1357" s="1029"/>
      <c r="E1357" s="5"/>
      <c r="F1357" s="5"/>
      <c r="G1357" s="1029"/>
      <c r="H1357" s="5"/>
      <c r="I1357" s="1029"/>
      <c r="J1357" s="5"/>
      <c r="K1357" s="5"/>
      <c r="L1357" s="5"/>
      <c r="M1357" s="5"/>
      <c r="N1357" s="328"/>
      <c r="O1357" s="328"/>
      <c r="P1357" s="328"/>
      <c r="Q1357" s="1056"/>
      <c r="R1357" s="448"/>
      <c r="S1357" s="61"/>
      <c r="T1357" s="448"/>
      <c r="U1357" s="61"/>
      <c r="V1357" s="448"/>
      <c r="W1357" s="448"/>
      <c r="X1357" s="448"/>
      <c r="Y1357" s="1029" t="s">
        <v>230</v>
      </c>
      <c r="Z1357" s="1029" t="s">
        <v>230</v>
      </c>
      <c r="AA1357" s="1" t="s">
        <v>230</v>
      </c>
      <c r="AB1357" s="1029" t="s">
        <v>230</v>
      </c>
      <c r="AC1357" s="1029" t="s">
        <v>230</v>
      </c>
      <c r="AD1357" s="1029" t="s">
        <v>230</v>
      </c>
      <c r="AE1357" s="5" t="s">
        <v>2309</v>
      </c>
      <c r="AF1357" s="2647" t="s">
        <v>2310</v>
      </c>
      <c r="AG1357" s="39">
        <v>1027700485757</v>
      </c>
      <c r="AH1357" s="1" t="s">
        <v>17037</v>
      </c>
      <c r="AI1357" s="61">
        <v>0.87</v>
      </c>
      <c r="AJ1357" s="1056">
        <v>25</v>
      </c>
      <c r="AK1357" s="40">
        <f>AJ1357*AI1357/365</f>
        <v>5.9589041095890409E-2</v>
      </c>
      <c r="AL1357" s="40">
        <v>0</v>
      </c>
      <c r="AM1357" s="41">
        <f>SUBTOTAL(9,AK1357:AL1357)</f>
        <v>5.9589041095890409E-2</v>
      </c>
      <c r="AN1357" s="40"/>
      <c r="AO1357" s="40"/>
      <c r="AP1357" s="40"/>
      <c r="AQ1357" s="1644"/>
      <c r="AR1357" s="1034"/>
      <c r="AS1357" s="45"/>
      <c r="AT1357" s="1029"/>
      <c r="AU1357" s="5"/>
      <c r="AV1357" s="46"/>
      <c r="AW1357" s="1029"/>
      <c r="AX1357" s="46"/>
      <c r="AY1357" s="2391"/>
    </row>
    <row r="1358" spans="1:51" s="8" customFormat="1" ht="15.95" customHeight="1" x14ac:dyDescent="0.25">
      <c r="A1358" s="36"/>
      <c r="B1358" s="1029"/>
      <c r="C1358" s="990"/>
      <c r="D1358" s="1029"/>
      <c r="E1358" s="5"/>
      <c r="F1358" s="5"/>
      <c r="G1358" s="1029"/>
      <c r="H1358" s="5"/>
      <c r="I1358" s="1029"/>
      <c r="J1358" s="5"/>
      <c r="K1358" s="5"/>
      <c r="L1358" s="5"/>
      <c r="M1358" s="5"/>
      <c r="N1358" s="328"/>
      <c r="O1358" s="328"/>
      <c r="P1358" s="328"/>
      <c r="Q1358" s="1056"/>
      <c r="R1358" s="448"/>
      <c r="S1358" s="61"/>
      <c r="T1358" s="448"/>
      <c r="U1358" s="61"/>
      <c r="V1358" s="448"/>
      <c r="W1358" s="448"/>
      <c r="X1358" s="448"/>
      <c r="Y1358" s="1029" t="s">
        <v>230</v>
      </c>
      <c r="Z1358" s="1029" t="s">
        <v>230</v>
      </c>
      <c r="AA1358" s="1" t="s">
        <v>230</v>
      </c>
      <c r="AB1358" s="1029" t="s">
        <v>230</v>
      </c>
      <c r="AC1358" s="1029" t="s">
        <v>230</v>
      </c>
      <c r="AD1358" s="1029" t="s">
        <v>230</v>
      </c>
      <c r="AE1358" s="5" t="s">
        <v>2309</v>
      </c>
      <c r="AF1358" s="2647" t="s">
        <v>25885</v>
      </c>
      <c r="AG1358" s="39">
        <v>1025003747713</v>
      </c>
      <c r="AH1358" s="1" t="s">
        <v>17009</v>
      </c>
      <c r="AI1358" s="61">
        <v>0.87</v>
      </c>
      <c r="AJ1358" s="1056">
        <v>30</v>
      </c>
      <c r="AK1358" s="40">
        <f>AJ1358*AI1358/365</f>
        <v>7.1506849315068496E-2</v>
      </c>
      <c r="AL1358" s="40">
        <v>0</v>
      </c>
      <c r="AM1358" s="41">
        <f>SUBTOTAL(9,AK1358:AL1358)</f>
        <v>7.1506849315068496E-2</v>
      </c>
      <c r="AN1358" s="40"/>
      <c r="AO1358" s="40"/>
      <c r="AP1358" s="40"/>
      <c r="AQ1358" s="1644"/>
      <c r="AR1358" s="1034"/>
      <c r="AS1358" s="45"/>
      <c r="AT1358" s="1029"/>
      <c r="AU1358" s="5"/>
      <c r="AV1358" s="46"/>
      <c r="AW1358" s="1029"/>
      <c r="AX1358" s="46"/>
      <c r="AY1358" s="2391"/>
    </row>
    <row r="1359" spans="1:51" s="8" customFormat="1" ht="15.95" customHeight="1" x14ac:dyDescent="0.25">
      <c r="A1359" s="93"/>
      <c r="B1359" s="88"/>
      <c r="C1359" s="993"/>
      <c r="D1359" s="88"/>
      <c r="E1359" s="103"/>
      <c r="F1359" s="103"/>
      <c r="G1359" s="88"/>
      <c r="H1359" s="103"/>
      <c r="I1359" s="88"/>
      <c r="J1359" s="103"/>
      <c r="K1359" s="103"/>
      <c r="L1359" s="103"/>
      <c r="M1359" s="103"/>
      <c r="N1359" s="330"/>
      <c r="O1359" s="330"/>
      <c r="P1359" s="330"/>
      <c r="Q1359" s="106"/>
      <c r="R1359" s="94"/>
      <c r="S1359" s="104"/>
      <c r="T1359" s="94"/>
      <c r="U1359" s="104"/>
      <c r="V1359" s="94"/>
      <c r="W1359" s="94"/>
      <c r="X1359" s="94"/>
      <c r="Y1359" s="88" t="s">
        <v>230</v>
      </c>
      <c r="Z1359" s="88" t="s">
        <v>230</v>
      </c>
      <c r="AA1359" s="90" t="s">
        <v>230</v>
      </c>
      <c r="AB1359" s="88" t="s">
        <v>230</v>
      </c>
      <c r="AC1359" s="88" t="s">
        <v>230</v>
      </c>
      <c r="AD1359" s="88" t="s">
        <v>230</v>
      </c>
      <c r="AE1359" s="103" t="s">
        <v>2311</v>
      </c>
      <c r="AF1359" s="103" t="s">
        <v>2312</v>
      </c>
      <c r="AG1359" s="95">
        <v>1035005910720</v>
      </c>
      <c r="AH1359" s="90" t="s">
        <v>22571</v>
      </c>
      <c r="AI1359" s="104">
        <v>0.87</v>
      </c>
      <c r="AJ1359" s="106">
        <v>4</v>
      </c>
      <c r="AK1359" s="98">
        <f>AJ1359*AI1359/365</f>
        <v>9.5342465753424661E-3</v>
      </c>
      <c r="AL1359" s="98">
        <v>0</v>
      </c>
      <c r="AM1359" s="96">
        <f>SUBTOTAL(9,AK1359:AL1359)</f>
        <v>9.5342465753424661E-3</v>
      </c>
      <c r="AN1359" s="98"/>
      <c r="AO1359" s="98"/>
      <c r="AP1359" s="98"/>
      <c r="AQ1359" s="368"/>
      <c r="AR1359" s="47"/>
      <c r="AS1359" s="48"/>
      <c r="AT1359" s="88"/>
      <c r="AU1359" s="103"/>
      <c r="AV1359" s="52"/>
      <c r="AW1359" s="88"/>
      <c r="AX1359" s="46"/>
      <c r="AY1359" s="2391"/>
    </row>
    <row r="1360" spans="1:51" s="55" customFormat="1" ht="15.95" customHeight="1" x14ac:dyDescent="0.25">
      <c r="A1360" s="182">
        <v>193</v>
      </c>
      <c r="B1360" s="170" t="s">
        <v>55</v>
      </c>
      <c r="C1360" s="989" t="s">
        <v>59</v>
      </c>
      <c r="D1360" s="166" t="s">
        <v>29</v>
      </c>
      <c r="E1360" s="198" t="s">
        <v>2313</v>
      </c>
      <c r="F1360" s="198" t="s">
        <v>2314</v>
      </c>
      <c r="G1360" s="166"/>
      <c r="H1360" s="166" t="s">
        <v>317</v>
      </c>
      <c r="I1360" s="166" t="s">
        <v>1413</v>
      </c>
      <c r="J1360" s="166" t="s">
        <v>221</v>
      </c>
      <c r="K1360" s="198" t="s">
        <v>222</v>
      </c>
      <c r="L1360" s="198" t="s">
        <v>221</v>
      </c>
      <c r="M1360" s="198" t="s">
        <v>879</v>
      </c>
      <c r="N1360" s="199">
        <v>4.5</v>
      </c>
      <c r="O1360" s="199">
        <v>2</v>
      </c>
      <c r="P1360" s="199">
        <f>N1360*O1360</f>
        <v>9</v>
      </c>
      <c r="Q1360" s="1012">
        <v>6</v>
      </c>
      <c r="R1360" s="184"/>
      <c r="S1360" s="223">
        <v>2</v>
      </c>
      <c r="T1360" s="183"/>
      <c r="U1360" s="223">
        <v>1</v>
      </c>
      <c r="V1360" s="183"/>
      <c r="W1360" s="183"/>
      <c r="X1360" s="183"/>
      <c r="Y1360" s="166" t="s">
        <v>62</v>
      </c>
      <c r="Z1360" s="170" t="s">
        <v>224</v>
      </c>
      <c r="AA1360" s="197" t="s">
        <v>225</v>
      </c>
      <c r="AB1360" s="166" t="s">
        <v>1789</v>
      </c>
      <c r="AC1360" s="166" t="s">
        <v>1790</v>
      </c>
      <c r="AD1360" s="673" t="s">
        <v>1791</v>
      </c>
      <c r="AE1360" s="198" t="s">
        <v>2315</v>
      </c>
      <c r="AF1360" s="166" t="s">
        <v>881</v>
      </c>
      <c r="AG1360" s="165" t="s">
        <v>230</v>
      </c>
      <c r="AH1360" s="203" t="s">
        <v>59</v>
      </c>
      <c r="AI1360" s="167">
        <v>0.114</v>
      </c>
      <c r="AJ1360" s="221">
        <v>6081</v>
      </c>
      <c r="AK1360" s="167">
        <v>1.4494438356164381</v>
      </c>
      <c r="AL1360" s="167">
        <v>0.44982739726027399</v>
      </c>
      <c r="AM1360" s="187">
        <f>AK1360+AL1360</f>
        <v>1.8992712328767121</v>
      </c>
      <c r="AN1360" s="167">
        <f>SUM(AK1360:AK1384)</f>
        <v>5.5690901369862997</v>
      </c>
      <c r="AO1360" s="167">
        <f>SUM(AL1360:AL1384)</f>
        <v>1.338438082191781</v>
      </c>
      <c r="AP1360" s="167">
        <f>SUM(AM1360:AM1384)</f>
        <v>6.9075282191780802</v>
      </c>
      <c r="AQ1360" s="167">
        <f>AP1360*30</f>
        <v>207.22584657534242</v>
      </c>
      <c r="AR1360" s="193" t="s">
        <v>231</v>
      </c>
      <c r="AS1360" s="194" t="s">
        <v>431</v>
      </c>
      <c r="AT1360" s="166" t="s">
        <v>232</v>
      </c>
      <c r="AU1360" s="198" t="s">
        <v>59</v>
      </c>
      <c r="AV1360" s="679" t="s">
        <v>2316</v>
      </c>
      <c r="AW1360" s="166" t="s">
        <v>234</v>
      </c>
      <c r="AX1360" s="46"/>
      <c r="AY1360" s="2391"/>
    </row>
    <row r="1361" spans="1:51" s="8" customFormat="1" ht="15.95" customHeight="1" x14ac:dyDescent="0.25">
      <c r="A1361" s="112"/>
      <c r="B1361" s="113"/>
      <c r="C1361" s="992"/>
      <c r="D1361" s="113"/>
      <c r="E1361" s="130"/>
      <c r="F1361" s="130"/>
      <c r="G1361" s="113"/>
      <c r="H1361" s="130"/>
      <c r="I1361" s="113"/>
      <c r="J1361" s="130"/>
      <c r="K1361" s="130"/>
      <c r="L1361" s="130"/>
      <c r="M1361" s="130"/>
      <c r="N1361" s="329"/>
      <c r="O1361" s="329"/>
      <c r="P1361" s="329"/>
      <c r="Q1361" s="1071"/>
      <c r="R1361" s="114"/>
      <c r="S1361" s="131"/>
      <c r="T1361" s="114"/>
      <c r="U1361" s="131"/>
      <c r="V1361" s="114"/>
      <c r="W1361" s="114"/>
      <c r="X1361" s="114"/>
      <c r="Y1361" s="113" t="s">
        <v>230</v>
      </c>
      <c r="Z1361" s="113" t="s">
        <v>230</v>
      </c>
      <c r="AA1361" s="132" t="s">
        <v>230</v>
      </c>
      <c r="AB1361" s="113" t="s">
        <v>230</v>
      </c>
      <c r="AC1361" s="113" t="s">
        <v>230</v>
      </c>
      <c r="AD1361" s="113" t="s">
        <v>230</v>
      </c>
      <c r="AE1361" s="130" t="s">
        <v>2317</v>
      </c>
      <c r="AF1361" s="113" t="s">
        <v>434</v>
      </c>
      <c r="AG1361" s="115" t="s">
        <v>230</v>
      </c>
      <c r="AH1361" s="132" t="s">
        <v>59</v>
      </c>
      <c r="AI1361" s="116">
        <v>0.114</v>
      </c>
      <c r="AJ1361" s="137">
        <v>6065.7</v>
      </c>
      <c r="AK1361" s="116">
        <v>1.4457969863013695</v>
      </c>
      <c r="AL1361" s="116">
        <v>0.44869561643835615</v>
      </c>
      <c r="AM1361" s="119">
        <v>1.8944926027397258</v>
      </c>
      <c r="AN1361" s="116"/>
      <c r="AO1361" s="116"/>
      <c r="AP1361" s="116"/>
      <c r="AQ1361" s="367"/>
      <c r="AR1361" s="42"/>
      <c r="AS1361" s="43"/>
      <c r="AT1361" s="113"/>
      <c r="AU1361" s="130"/>
      <c r="AV1361" s="44"/>
      <c r="AW1361" s="113"/>
      <c r="AX1361" s="46"/>
      <c r="AY1361" s="2391"/>
    </row>
    <row r="1362" spans="1:51" s="8" customFormat="1" ht="15.95" customHeight="1" x14ac:dyDescent="0.25">
      <c r="A1362" s="36"/>
      <c r="B1362" s="1029"/>
      <c r="C1362" s="990"/>
      <c r="D1362" s="1029"/>
      <c r="E1362" s="5"/>
      <c r="F1362" s="5"/>
      <c r="G1362" s="1029"/>
      <c r="H1362" s="5"/>
      <c r="I1362" s="1029"/>
      <c r="J1362" s="5"/>
      <c r="K1362" s="5"/>
      <c r="L1362" s="5"/>
      <c r="M1362" s="5"/>
      <c r="N1362" s="328"/>
      <c r="O1362" s="328"/>
      <c r="P1362" s="328"/>
      <c r="Q1362" s="1056"/>
      <c r="R1362" s="448"/>
      <c r="S1362" s="61"/>
      <c r="T1362" s="448"/>
      <c r="U1362" s="61"/>
      <c r="V1362" s="448"/>
      <c r="W1362" s="448"/>
      <c r="X1362" s="448"/>
      <c r="Y1362" s="1029" t="s">
        <v>230</v>
      </c>
      <c r="Z1362" s="1029" t="s">
        <v>230</v>
      </c>
      <c r="AA1362" s="1" t="s">
        <v>230</v>
      </c>
      <c r="AB1362" s="1029" t="s">
        <v>230</v>
      </c>
      <c r="AC1362" s="1029" t="s">
        <v>230</v>
      </c>
      <c r="AD1362" s="1029" t="s">
        <v>230</v>
      </c>
      <c r="AE1362" s="5" t="s">
        <v>2318</v>
      </c>
      <c r="AF1362" s="1029" t="s">
        <v>229</v>
      </c>
      <c r="AG1362" s="39" t="s">
        <v>230</v>
      </c>
      <c r="AH1362" s="1" t="s">
        <v>59</v>
      </c>
      <c r="AI1362" s="40">
        <v>0.114</v>
      </c>
      <c r="AJ1362" s="57">
        <v>2655.2</v>
      </c>
      <c r="AK1362" s="40">
        <v>0.63288328767123281</v>
      </c>
      <c r="AL1362" s="40">
        <v>0.19641205479452054</v>
      </c>
      <c r="AM1362" s="41">
        <v>0.82929534246575332</v>
      </c>
      <c r="AN1362" s="40"/>
      <c r="AO1362" s="40"/>
      <c r="AP1362" s="40"/>
      <c r="AQ1362" s="1644"/>
      <c r="AR1362" s="1034"/>
      <c r="AS1362" s="45"/>
      <c r="AT1362" s="1029"/>
      <c r="AU1362" s="5"/>
      <c r="AV1362" s="46"/>
      <c r="AW1362" s="1029"/>
      <c r="AX1362" s="46"/>
      <c r="AY1362" s="2391"/>
    </row>
    <row r="1363" spans="1:51" s="8" customFormat="1" ht="15.95" customHeight="1" x14ac:dyDescent="0.25">
      <c r="A1363" s="36"/>
      <c r="B1363" s="1029"/>
      <c r="C1363" s="990"/>
      <c r="D1363" s="1029"/>
      <c r="E1363" s="5"/>
      <c r="F1363" s="5"/>
      <c r="G1363" s="1029"/>
      <c r="H1363" s="5"/>
      <c r="I1363" s="1029"/>
      <c r="J1363" s="5"/>
      <c r="K1363" s="5"/>
      <c r="L1363" s="5"/>
      <c r="M1363" s="5"/>
      <c r="N1363" s="328"/>
      <c r="O1363" s="328"/>
      <c r="P1363" s="328"/>
      <c r="Q1363" s="1056"/>
      <c r="R1363" s="448"/>
      <c r="S1363" s="61"/>
      <c r="T1363" s="448"/>
      <c r="U1363" s="61"/>
      <c r="V1363" s="448"/>
      <c r="W1363" s="448"/>
      <c r="X1363" s="448"/>
      <c r="Y1363" s="1029" t="s">
        <v>230</v>
      </c>
      <c r="Z1363" s="1029" t="s">
        <v>230</v>
      </c>
      <c r="AA1363" s="1" t="s">
        <v>230</v>
      </c>
      <c r="AB1363" s="1029" t="s">
        <v>230</v>
      </c>
      <c r="AC1363" s="1029" t="s">
        <v>230</v>
      </c>
      <c r="AD1363" s="1029" t="s">
        <v>230</v>
      </c>
      <c r="AE1363" s="5" t="s">
        <v>2319</v>
      </c>
      <c r="AF1363" s="1029" t="s">
        <v>265</v>
      </c>
      <c r="AG1363" s="39" t="s">
        <v>230</v>
      </c>
      <c r="AH1363" s="1" t="s">
        <v>59</v>
      </c>
      <c r="AI1363" s="40">
        <v>0.114</v>
      </c>
      <c r="AJ1363" s="57">
        <v>3291.8</v>
      </c>
      <c r="AK1363" s="40">
        <v>0.78462082191780813</v>
      </c>
      <c r="AL1363" s="40">
        <v>0.24350301369863014</v>
      </c>
      <c r="AM1363" s="41">
        <v>1.0281238356164382</v>
      </c>
      <c r="AN1363" s="40"/>
      <c r="AO1363" s="40"/>
      <c r="AP1363" s="40"/>
      <c r="AQ1363" s="1644"/>
      <c r="AR1363" s="1034"/>
      <c r="AS1363" s="45"/>
      <c r="AT1363" s="1029"/>
      <c r="AU1363" s="5"/>
      <c r="AV1363" s="46"/>
      <c r="AW1363" s="1029"/>
      <c r="AX1363" s="46"/>
      <c r="AY1363" s="2391"/>
    </row>
    <row r="1364" spans="1:51" s="8" customFormat="1" ht="15.95" customHeight="1" x14ac:dyDescent="0.25">
      <c r="A1364" s="36"/>
      <c r="B1364" s="1029"/>
      <c r="C1364" s="990"/>
      <c r="D1364" s="1029"/>
      <c r="E1364" s="5"/>
      <c r="F1364" s="5"/>
      <c r="G1364" s="1029"/>
      <c r="H1364" s="5"/>
      <c r="I1364" s="1029"/>
      <c r="J1364" s="5"/>
      <c r="K1364" s="5"/>
      <c r="L1364" s="5"/>
      <c r="M1364" s="5"/>
      <c r="N1364" s="328"/>
      <c r="O1364" s="328"/>
      <c r="P1364" s="328"/>
      <c r="Q1364" s="1056"/>
      <c r="R1364" s="448"/>
      <c r="S1364" s="61"/>
      <c r="T1364" s="448"/>
      <c r="U1364" s="61"/>
      <c r="V1364" s="448"/>
      <c r="W1364" s="448"/>
      <c r="X1364" s="448"/>
      <c r="Y1364" s="1029" t="s">
        <v>230</v>
      </c>
      <c r="Z1364" s="1029" t="s">
        <v>230</v>
      </c>
      <c r="AA1364" s="1" t="s">
        <v>230</v>
      </c>
      <c r="AB1364" s="1029" t="s">
        <v>230</v>
      </c>
      <c r="AC1364" s="1029" t="s">
        <v>230</v>
      </c>
      <c r="AD1364" s="1029" t="s">
        <v>230</v>
      </c>
      <c r="AE1364" s="5" t="s">
        <v>2315</v>
      </c>
      <c r="AF1364" s="2647" t="s">
        <v>2320</v>
      </c>
      <c r="AG1364" s="39">
        <v>5030010975</v>
      </c>
      <c r="AH1364" s="1" t="s">
        <v>17007</v>
      </c>
      <c r="AI1364" s="61">
        <v>0.87</v>
      </c>
      <c r="AJ1364" s="1056">
        <v>14</v>
      </c>
      <c r="AK1364" s="40">
        <f t="shared" ref="AK1364:AK1384" si="142">AJ1364*AI1364/365</f>
        <v>3.3369863013698632E-2</v>
      </c>
      <c r="AL1364" s="40">
        <v>0</v>
      </c>
      <c r="AM1364" s="41">
        <f>SUBTOTAL(9,AK1364:AL1364)</f>
        <v>3.3369863013698632E-2</v>
      </c>
      <c r="AN1364" s="40"/>
      <c r="AO1364" s="40"/>
      <c r="AP1364" s="40"/>
      <c r="AQ1364" s="1644"/>
      <c r="AR1364" s="1034"/>
      <c r="AS1364" s="45"/>
      <c r="AT1364" s="1029"/>
      <c r="AU1364" s="5"/>
      <c r="AV1364" s="46"/>
      <c r="AW1364" s="1029"/>
      <c r="AX1364" s="46"/>
      <c r="AY1364" s="2391"/>
    </row>
    <row r="1365" spans="1:51" s="1099" customFormat="1" ht="15.95" customHeight="1" x14ac:dyDescent="0.25">
      <c r="A1365" s="1061"/>
      <c r="B1365" s="2116"/>
      <c r="C1365" s="1293"/>
      <c r="D1365" s="2116" t="s">
        <v>9675</v>
      </c>
      <c r="E1365" s="1043"/>
      <c r="F1365" s="1043"/>
      <c r="G1365" s="2116"/>
      <c r="H1365" s="1043"/>
      <c r="I1365" s="2116"/>
      <c r="J1365" s="1043"/>
      <c r="K1365" s="1043"/>
      <c r="L1365" s="1043"/>
      <c r="M1365" s="1043"/>
      <c r="N1365" s="1090"/>
      <c r="O1365" s="1090"/>
      <c r="P1365" s="1090"/>
      <c r="Q1365" s="1091"/>
      <c r="R1365" s="2118"/>
      <c r="S1365" s="1089"/>
      <c r="T1365" s="2118"/>
      <c r="U1365" s="1089"/>
      <c r="V1365" s="2118"/>
      <c r="W1365" s="2118"/>
      <c r="X1365" s="2118"/>
      <c r="Y1365" s="2116" t="s">
        <v>230</v>
      </c>
      <c r="Z1365" s="2116" t="s">
        <v>230</v>
      </c>
      <c r="AA1365" s="754" t="s">
        <v>230</v>
      </c>
      <c r="AB1365" s="2116" t="s">
        <v>230</v>
      </c>
      <c r="AC1365" s="2116" t="s">
        <v>230</v>
      </c>
      <c r="AD1365" s="2116" t="s">
        <v>230</v>
      </c>
      <c r="AE1365" s="1043" t="s">
        <v>2321</v>
      </c>
      <c r="AF1365" s="1043" t="s">
        <v>25357</v>
      </c>
      <c r="AG1365" s="2117" t="s">
        <v>22846</v>
      </c>
      <c r="AH1365" s="2116" t="s">
        <v>22841</v>
      </c>
      <c r="AI1365" s="1089">
        <v>0.16</v>
      </c>
      <c r="AJ1365" s="1089">
        <v>661</v>
      </c>
      <c r="AK1365" s="378">
        <f>AJ1365*AI1365/365</f>
        <v>0.28975342465753429</v>
      </c>
      <c r="AL1365" s="378">
        <v>0</v>
      </c>
      <c r="AM1365" s="380">
        <f>SUBTOTAL(9,AK1365:AL1365)</f>
        <v>0.28975342465753429</v>
      </c>
      <c r="AN1365" s="378"/>
      <c r="AO1365" s="378"/>
      <c r="AP1365" s="378"/>
      <c r="AQ1365" s="771"/>
      <c r="AR1365" s="381"/>
      <c r="AS1365" s="382"/>
      <c r="AT1365" s="2116"/>
      <c r="AU1365" s="1043"/>
      <c r="AV1365" s="383"/>
      <c r="AW1365" s="2116"/>
      <c r="AX1365" s="2460" t="s">
        <v>25358</v>
      </c>
      <c r="AY1365" s="2401"/>
    </row>
    <row r="1366" spans="1:51" s="8" customFormat="1" ht="15.95" customHeight="1" x14ac:dyDescent="0.25">
      <c r="A1366" s="36"/>
      <c r="B1366" s="1029"/>
      <c r="C1366" s="990"/>
      <c r="D1366" s="1029"/>
      <c r="E1366" s="5"/>
      <c r="F1366" s="5"/>
      <c r="G1366" s="1029"/>
      <c r="H1366" s="5"/>
      <c r="I1366" s="1029"/>
      <c r="J1366" s="5"/>
      <c r="K1366" s="5"/>
      <c r="L1366" s="5"/>
      <c r="M1366" s="5"/>
      <c r="N1366" s="328"/>
      <c r="O1366" s="328"/>
      <c r="P1366" s="328"/>
      <c r="Q1366" s="1056"/>
      <c r="R1366" s="448"/>
      <c r="S1366" s="61"/>
      <c r="T1366" s="448"/>
      <c r="U1366" s="61"/>
      <c r="V1366" s="448"/>
      <c r="W1366" s="448"/>
      <c r="X1366" s="448"/>
      <c r="Y1366" s="1029" t="s">
        <v>230</v>
      </c>
      <c r="Z1366" s="1029" t="s">
        <v>230</v>
      </c>
      <c r="AA1366" s="1" t="s">
        <v>230</v>
      </c>
      <c r="AB1366" s="1029" t="s">
        <v>230</v>
      </c>
      <c r="AC1366" s="1029" t="s">
        <v>230</v>
      </c>
      <c r="AD1366" s="1029" t="s">
        <v>230</v>
      </c>
      <c r="AE1366" s="5" t="s">
        <v>2322</v>
      </c>
      <c r="AF1366" s="5" t="s">
        <v>2323</v>
      </c>
      <c r="AG1366" s="51">
        <v>1045007100533</v>
      </c>
      <c r="AH1366" s="1" t="s">
        <v>1811</v>
      </c>
      <c r="AI1366" s="61">
        <v>0.87</v>
      </c>
      <c r="AJ1366" s="61">
        <v>5</v>
      </c>
      <c r="AK1366" s="40">
        <f t="shared" si="142"/>
        <v>1.191780821917808E-2</v>
      </c>
      <c r="AL1366" s="40">
        <v>0</v>
      </c>
      <c r="AM1366" s="41">
        <f>SUBTOTAL(9,AK1366:AL1366)</f>
        <v>1.191780821917808E-2</v>
      </c>
      <c r="AN1366" s="40"/>
      <c r="AO1366" s="40"/>
      <c r="AP1366" s="40"/>
      <c r="AQ1366" s="1644"/>
      <c r="AR1366" s="1034"/>
      <c r="AS1366" s="45"/>
      <c r="AT1366" s="1029"/>
      <c r="AU1366" s="5"/>
      <c r="AV1366" s="46"/>
      <c r="AW1366" s="1029"/>
      <c r="AX1366" s="46"/>
      <c r="AY1366" s="2391"/>
    </row>
    <row r="1367" spans="1:51" s="8" customFormat="1" ht="15.95" customHeight="1" x14ac:dyDescent="0.25">
      <c r="A1367" s="36"/>
      <c r="B1367" s="1029"/>
      <c r="C1367" s="990"/>
      <c r="D1367" s="1029"/>
      <c r="E1367" s="5"/>
      <c r="F1367" s="5"/>
      <c r="G1367" s="1029"/>
      <c r="H1367" s="5"/>
      <c r="I1367" s="1029"/>
      <c r="J1367" s="5"/>
      <c r="K1367" s="5"/>
      <c r="L1367" s="5"/>
      <c r="M1367" s="5"/>
      <c r="N1367" s="328"/>
      <c r="O1367" s="328"/>
      <c r="P1367" s="328"/>
      <c r="Q1367" s="1056"/>
      <c r="R1367" s="448"/>
      <c r="S1367" s="61"/>
      <c r="T1367" s="448"/>
      <c r="U1367" s="61"/>
      <c r="V1367" s="448"/>
      <c r="W1367" s="448"/>
      <c r="X1367" s="448"/>
      <c r="Y1367" s="1029" t="s">
        <v>230</v>
      </c>
      <c r="Z1367" s="1029" t="s">
        <v>230</v>
      </c>
      <c r="AA1367" s="1" t="s">
        <v>230</v>
      </c>
      <c r="AB1367" s="1029" t="s">
        <v>230</v>
      </c>
      <c r="AC1367" s="1029" t="s">
        <v>230</v>
      </c>
      <c r="AD1367" s="1029" t="s">
        <v>230</v>
      </c>
      <c r="AE1367" s="5" t="s">
        <v>2322</v>
      </c>
      <c r="AF1367" s="5" t="s">
        <v>2324</v>
      </c>
      <c r="AG1367" s="39"/>
      <c r="AH1367" s="1" t="s">
        <v>506</v>
      </c>
      <c r="AI1367" s="61">
        <v>2.0699999999999998</v>
      </c>
      <c r="AJ1367" s="328">
        <v>8</v>
      </c>
      <c r="AK1367" s="40">
        <f t="shared" si="142"/>
        <v>4.5369863013698629E-2</v>
      </c>
      <c r="AL1367" s="40">
        <v>0</v>
      </c>
      <c r="AM1367" s="41">
        <f>SUBTOTAL(9,AK1367:AL1367)</f>
        <v>4.5369863013698629E-2</v>
      </c>
      <c r="AN1367" s="40"/>
      <c r="AO1367" s="40"/>
      <c r="AP1367" s="40"/>
      <c r="AQ1367" s="1644"/>
      <c r="AR1367" s="1034"/>
      <c r="AS1367" s="45"/>
      <c r="AT1367" s="1029"/>
      <c r="AU1367" s="5"/>
      <c r="AV1367" s="46"/>
      <c r="AW1367" s="1029"/>
      <c r="AX1367" s="46"/>
      <c r="AY1367" s="2391"/>
    </row>
    <row r="1368" spans="1:51" s="8" customFormat="1" ht="15.95" customHeight="1" x14ac:dyDescent="0.25">
      <c r="A1368" s="36"/>
      <c r="B1368" s="1029"/>
      <c r="C1368" s="990"/>
      <c r="D1368" s="1029"/>
      <c r="E1368" s="5"/>
      <c r="F1368" s="5"/>
      <c r="G1368" s="1029"/>
      <c r="H1368" s="5"/>
      <c r="I1368" s="1029"/>
      <c r="J1368" s="5"/>
      <c r="K1368" s="5"/>
      <c r="L1368" s="5"/>
      <c r="M1368" s="5"/>
      <c r="N1368" s="328"/>
      <c r="O1368" s="328"/>
      <c r="P1368" s="328"/>
      <c r="Q1368" s="1056"/>
      <c r="R1368" s="448"/>
      <c r="S1368" s="61"/>
      <c r="T1368" s="448"/>
      <c r="U1368" s="61"/>
      <c r="V1368" s="448"/>
      <c r="W1368" s="448"/>
      <c r="X1368" s="448"/>
      <c r="Y1368" s="1029" t="s">
        <v>230</v>
      </c>
      <c r="Z1368" s="1029" t="s">
        <v>230</v>
      </c>
      <c r="AA1368" s="1" t="s">
        <v>230</v>
      </c>
      <c r="AB1368" s="1029" t="s">
        <v>230</v>
      </c>
      <c r="AC1368" s="1029" t="s">
        <v>230</v>
      </c>
      <c r="AD1368" s="1029" t="s">
        <v>230</v>
      </c>
      <c r="AE1368" s="5" t="s">
        <v>2317</v>
      </c>
      <c r="AF1368" s="5" t="s">
        <v>2325</v>
      </c>
      <c r="AG1368" s="39">
        <v>2221176327</v>
      </c>
      <c r="AH1368" s="1" t="s">
        <v>2326</v>
      </c>
      <c r="AI1368" s="61">
        <v>0.87</v>
      </c>
      <c r="AJ1368" s="61">
        <v>6</v>
      </c>
      <c r="AK1368" s="40">
        <f t="shared" si="142"/>
        <v>1.4301369863013698E-2</v>
      </c>
      <c r="AL1368" s="40">
        <v>0</v>
      </c>
      <c r="AM1368" s="41">
        <v>1.4301369863013698E-2</v>
      </c>
      <c r="AN1368" s="40"/>
      <c r="AO1368" s="40"/>
      <c r="AP1368" s="40"/>
      <c r="AQ1368" s="1644"/>
      <c r="AR1368" s="1034"/>
      <c r="AS1368" s="45"/>
      <c r="AT1368" s="1029"/>
      <c r="AU1368" s="5"/>
      <c r="AV1368" s="46"/>
      <c r="AW1368" s="1029"/>
      <c r="AX1368" s="46"/>
      <c r="AY1368" s="2391"/>
    </row>
    <row r="1369" spans="1:51" s="1099" customFormat="1" ht="15.95" customHeight="1" x14ac:dyDescent="0.25">
      <c r="A1369" s="1061"/>
      <c r="B1369" s="2590"/>
      <c r="C1369" s="1293"/>
      <c r="D1369" s="2590"/>
      <c r="E1369" s="1043"/>
      <c r="F1369" s="1043"/>
      <c r="G1369" s="2590"/>
      <c r="H1369" s="1043"/>
      <c r="I1369" s="2590"/>
      <c r="J1369" s="1043"/>
      <c r="K1369" s="1043"/>
      <c r="L1369" s="1043"/>
      <c r="M1369" s="1043"/>
      <c r="N1369" s="1090"/>
      <c r="O1369" s="1090"/>
      <c r="P1369" s="1090"/>
      <c r="Q1369" s="1091"/>
      <c r="R1369" s="2585"/>
      <c r="S1369" s="1089"/>
      <c r="T1369" s="2585"/>
      <c r="U1369" s="1089"/>
      <c r="V1369" s="2585"/>
      <c r="W1369" s="2585"/>
      <c r="X1369" s="2585"/>
      <c r="Y1369" s="2590" t="s">
        <v>230</v>
      </c>
      <c r="Z1369" s="2590" t="s">
        <v>230</v>
      </c>
      <c r="AA1369" s="754" t="s">
        <v>230</v>
      </c>
      <c r="AB1369" s="2590" t="s">
        <v>230</v>
      </c>
      <c r="AC1369" s="2590" t="s">
        <v>25506</v>
      </c>
      <c r="AD1369" s="1146" t="s">
        <v>25507</v>
      </c>
      <c r="AE1369" s="1043" t="s">
        <v>2318</v>
      </c>
      <c r="AF1369" s="1043" t="s">
        <v>25508</v>
      </c>
      <c r="AG1369" s="1153" t="s">
        <v>23216</v>
      </c>
      <c r="AH1369" s="754" t="s">
        <v>23201</v>
      </c>
      <c r="AI1369" s="1089">
        <v>0.76</v>
      </c>
      <c r="AJ1369" s="1090">
        <v>23.5</v>
      </c>
      <c r="AK1369" s="378">
        <f t="shared" si="142"/>
        <v>4.8931506849315069E-2</v>
      </c>
      <c r="AL1369" s="378">
        <v>0</v>
      </c>
      <c r="AM1369" s="380">
        <f t="shared" ref="AM1369:AM1384" si="143">SUBTOTAL(9,AK1369:AL1369)</f>
        <v>4.8931506849315069E-2</v>
      </c>
      <c r="AN1369" s="378"/>
      <c r="AO1369" s="378"/>
      <c r="AP1369" s="378"/>
      <c r="AQ1369" s="771"/>
      <c r="AR1369" s="381"/>
      <c r="AS1369" s="382"/>
      <c r="AT1369" s="2590"/>
      <c r="AU1369" s="1043"/>
      <c r="AV1369" s="383"/>
      <c r="AW1369" s="2590"/>
      <c r="AX1369" s="2460" t="s">
        <v>25509</v>
      </c>
      <c r="AY1369" s="2590"/>
    </row>
    <row r="1370" spans="1:51" s="8" customFormat="1" ht="15.95" customHeight="1" x14ac:dyDescent="0.25">
      <c r="A1370" s="36"/>
      <c r="B1370" s="1029"/>
      <c r="C1370" s="990"/>
      <c r="D1370" s="1029"/>
      <c r="E1370" s="5"/>
      <c r="F1370" s="5"/>
      <c r="G1370" s="1029"/>
      <c r="H1370" s="5"/>
      <c r="I1370" s="1029"/>
      <c r="J1370" s="5"/>
      <c r="K1370" s="5"/>
      <c r="L1370" s="5"/>
      <c r="M1370" s="5"/>
      <c r="N1370" s="328"/>
      <c r="O1370" s="328"/>
      <c r="P1370" s="328"/>
      <c r="Q1370" s="1056"/>
      <c r="R1370" s="448"/>
      <c r="S1370" s="61"/>
      <c r="T1370" s="448"/>
      <c r="U1370" s="61"/>
      <c r="V1370" s="448"/>
      <c r="W1370" s="448"/>
      <c r="X1370" s="448"/>
      <c r="Y1370" s="1029" t="s">
        <v>230</v>
      </c>
      <c r="Z1370" s="1029" t="s">
        <v>230</v>
      </c>
      <c r="AA1370" s="1" t="s">
        <v>230</v>
      </c>
      <c r="AB1370" s="1029" t="s">
        <v>230</v>
      </c>
      <c r="AC1370" s="1029" t="s">
        <v>230</v>
      </c>
      <c r="AD1370" s="1029" t="s">
        <v>230</v>
      </c>
      <c r="AE1370" s="5" t="s">
        <v>2317</v>
      </c>
      <c r="AF1370" s="2647" t="s">
        <v>2328</v>
      </c>
      <c r="AG1370" s="39">
        <v>1027739591010</v>
      </c>
      <c r="AH1370" s="1" t="s">
        <v>1844</v>
      </c>
      <c r="AI1370" s="61">
        <v>0.87</v>
      </c>
      <c r="AJ1370" s="1056">
        <v>10</v>
      </c>
      <c r="AK1370" s="40">
        <f t="shared" si="142"/>
        <v>2.3835616438356161E-2</v>
      </c>
      <c r="AL1370" s="40">
        <v>0</v>
      </c>
      <c r="AM1370" s="41">
        <f t="shared" si="143"/>
        <v>2.3835616438356161E-2</v>
      </c>
      <c r="AN1370" s="40"/>
      <c r="AO1370" s="40"/>
      <c r="AP1370" s="40"/>
      <c r="AQ1370" s="1644"/>
      <c r="AR1370" s="1034"/>
      <c r="AS1370" s="45"/>
      <c r="AT1370" s="1029"/>
      <c r="AU1370" s="5"/>
      <c r="AV1370" s="46"/>
      <c r="AW1370" s="1029"/>
      <c r="AX1370" s="46"/>
      <c r="AY1370" s="2391"/>
    </row>
    <row r="1371" spans="1:51" s="8" customFormat="1" ht="15.95" customHeight="1" x14ac:dyDescent="0.25">
      <c r="A1371" s="36"/>
      <c r="B1371" s="1029"/>
      <c r="C1371" s="990"/>
      <c r="D1371" s="1029"/>
      <c r="E1371" s="5"/>
      <c r="F1371" s="5"/>
      <c r="G1371" s="1029"/>
      <c r="H1371" s="5"/>
      <c r="I1371" s="1029"/>
      <c r="J1371" s="5"/>
      <c r="K1371" s="5"/>
      <c r="L1371" s="5"/>
      <c r="M1371" s="5"/>
      <c r="N1371" s="328"/>
      <c r="O1371" s="328"/>
      <c r="P1371" s="328"/>
      <c r="Q1371" s="1056"/>
      <c r="R1371" s="448"/>
      <c r="S1371" s="61"/>
      <c r="T1371" s="448"/>
      <c r="U1371" s="61"/>
      <c r="V1371" s="448"/>
      <c r="W1371" s="448"/>
      <c r="X1371" s="448"/>
      <c r="Y1371" s="1029" t="s">
        <v>230</v>
      </c>
      <c r="Z1371" s="1029" t="s">
        <v>230</v>
      </c>
      <c r="AA1371" s="1" t="s">
        <v>230</v>
      </c>
      <c r="AB1371" s="1029" t="s">
        <v>230</v>
      </c>
      <c r="AC1371" s="1029" t="s">
        <v>230</v>
      </c>
      <c r="AD1371" s="1029" t="s">
        <v>230</v>
      </c>
      <c r="AE1371" s="5" t="s">
        <v>2317</v>
      </c>
      <c r="AF1371" s="5" t="s">
        <v>2329</v>
      </c>
      <c r="AG1371" s="51">
        <v>5030011224</v>
      </c>
      <c r="AH1371" s="1" t="s">
        <v>17067</v>
      </c>
      <c r="AI1371" s="61">
        <v>0.87</v>
      </c>
      <c r="AJ1371" s="1056">
        <v>6</v>
      </c>
      <c r="AK1371" s="40">
        <f t="shared" si="142"/>
        <v>1.4301369863013698E-2</v>
      </c>
      <c r="AL1371" s="40">
        <v>0</v>
      </c>
      <c r="AM1371" s="41">
        <f t="shared" si="143"/>
        <v>1.4301369863013698E-2</v>
      </c>
      <c r="AN1371" s="40"/>
      <c r="AO1371" s="40"/>
      <c r="AP1371" s="40"/>
      <c r="AQ1371" s="1644"/>
      <c r="AR1371" s="1034"/>
      <c r="AS1371" s="45"/>
      <c r="AT1371" s="1029"/>
      <c r="AU1371" s="5"/>
      <c r="AV1371" s="46"/>
      <c r="AW1371" s="1029"/>
      <c r="AX1371" s="46"/>
      <c r="AY1371" s="2391"/>
    </row>
    <row r="1372" spans="1:51" s="8" customFormat="1" ht="15.95" customHeight="1" x14ac:dyDescent="0.25">
      <c r="A1372" s="36"/>
      <c r="B1372" s="1029"/>
      <c r="C1372" s="990"/>
      <c r="D1372" s="1029"/>
      <c r="E1372" s="5"/>
      <c r="F1372" s="5"/>
      <c r="G1372" s="1029"/>
      <c r="H1372" s="5"/>
      <c r="I1372" s="1029"/>
      <c r="J1372" s="5"/>
      <c r="K1372" s="5"/>
      <c r="L1372" s="5"/>
      <c r="M1372" s="5"/>
      <c r="N1372" s="328"/>
      <c r="O1372" s="328"/>
      <c r="P1372" s="328"/>
      <c r="Q1372" s="1056"/>
      <c r="R1372" s="448"/>
      <c r="S1372" s="61"/>
      <c r="T1372" s="448"/>
      <c r="U1372" s="61"/>
      <c r="V1372" s="448"/>
      <c r="W1372" s="448"/>
      <c r="X1372" s="448"/>
      <c r="Y1372" s="1029" t="s">
        <v>230</v>
      </c>
      <c r="Z1372" s="1029" t="s">
        <v>230</v>
      </c>
      <c r="AA1372" s="1" t="s">
        <v>230</v>
      </c>
      <c r="AB1372" s="1029" t="s">
        <v>230</v>
      </c>
      <c r="AC1372" s="1029" t="s">
        <v>230</v>
      </c>
      <c r="AD1372" s="1029" t="s">
        <v>230</v>
      </c>
      <c r="AE1372" s="5" t="s">
        <v>2317</v>
      </c>
      <c r="AF1372" s="5" t="s">
        <v>23065</v>
      </c>
      <c r="AG1372" s="39" t="s">
        <v>23066</v>
      </c>
      <c r="AH1372" s="1029" t="s">
        <v>22968</v>
      </c>
      <c r="AI1372" s="328">
        <v>0.6</v>
      </c>
      <c r="AJ1372" s="328">
        <v>50</v>
      </c>
      <c r="AK1372" s="40">
        <f t="shared" si="142"/>
        <v>8.2191780821917804E-2</v>
      </c>
      <c r="AL1372" s="40">
        <v>0</v>
      </c>
      <c r="AM1372" s="41">
        <f t="shared" si="143"/>
        <v>8.2191780821917804E-2</v>
      </c>
      <c r="AN1372" s="40"/>
      <c r="AO1372" s="40"/>
      <c r="AP1372" s="40"/>
      <c r="AQ1372" s="1644"/>
      <c r="AR1372" s="1034"/>
      <c r="AS1372" s="45"/>
      <c r="AT1372" s="1029"/>
      <c r="AU1372" s="5"/>
      <c r="AV1372" s="46"/>
      <c r="AW1372" s="1029"/>
      <c r="AX1372" s="46"/>
      <c r="AY1372" s="2391"/>
    </row>
    <row r="1373" spans="1:51" s="8" customFormat="1" ht="15.95" customHeight="1" x14ac:dyDescent="0.25">
      <c r="A1373" s="36"/>
      <c r="B1373" s="1029"/>
      <c r="C1373" s="990"/>
      <c r="D1373" s="1029"/>
      <c r="E1373" s="5"/>
      <c r="F1373" s="5"/>
      <c r="G1373" s="1029"/>
      <c r="H1373" s="5"/>
      <c r="I1373" s="1029"/>
      <c r="J1373" s="5"/>
      <c r="K1373" s="5"/>
      <c r="L1373" s="5"/>
      <c r="M1373" s="5"/>
      <c r="N1373" s="328"/>
      <c r="O1373" s="328"/>
      <c r="P1373" s="328"/>
      <c r="Q1373" s="1056"/>
      <c r="R1373" s="448"/>
      <c r="S1373" s="61"/>
      <c r="T1373" s="448"/>
      <c r="U1373" s="61"/>
      <c r="V1373" s="448"/>
      <c r="W1373" s="448"/>
      <c r="X1373" s="448"/>
      <c r="Y1373" s="1029" t="s">
        <v>230</v>
      </c>
      <c r="Z1373" s="1029" t="s">
        <v>230</v>
      </c>
      <c r="AA1373" s="1" t="s">
        <v>230</v>
      </c>
      <c r="AB1373" s="1029" t="s">
        <v>230</v>
      </c>
      <c r="AC1373" s="1029" t="s">
        <v>230</v>
      </c>
      <c r="AD1373" s="1029" t="s">
        <v>230</v>
      </c>
      <c r="AE1373" s="5" t="s">
        <v>2317</v>
      </c>
      <c r="AF1373" s="5" t="s">
        <v>2330</v>
      </c>
      <c r="AG1373" s="39">
        <v>1037739371911</v>
      </c>
      <c r="AH1373" s="1" t="s">
        <v>1844</v>
      </c>
      <c r="AI1373" s="61">
        <v>0.87</v>
      </c>
      <c r="AJ1373" s="1056">
        <v>12</v>
      </c>
      <c r="AK1373" s="40">
        <f t="shared" si="142"/>
        <v>2.8602739726027396E-2</v>
      </c>
      <c r="AL1373" s="40">
        <v>0</v>
      </c>
      <c r="AM1373" s="41">
        <f t="shared" si="143"/>
        <v>2.8602739726027396E-2</v>
      </c>
      <c r="AN1373" s="40"/>
      <c r="AO1373" s="40"/>
      <c r="AP1373" s="40"/>
      <c r="AQ1373" s="1644"/>
      <c r="AR1373" s="1034"/>
      <c r="AS1373" s="45"/>
      <c r="AT1373" s="1029"/>
      <c r="AU1373" s="5"/>
      <c r="AV1373" s="46"/>
      <c r="AW1373" s="1029"/>
      <c r="AX1373" s="46"/>
      <c r="AY1373" s="2391"/>
    </row>
    <row r="1374" spans="1:51" s="8" customFormat="1" ht="15.95" customHeight="1" x14ac:dyDescent="0.25">
      <c r="A1374" s="36"/>
      <c r="B1374" s="1029"/>
      <c r="C1374" s="990"/>
      <c r="D1374" s="1029"/>
      <c r="E1374" s="5"/>
      <c r="F1374" s="5"/>
      <c r="G1374" s="1029"/>
      <c r="H1374" s="5"/>
      <c r="I1374" s="1029"/>
      <c r="J1374" s="5"/>
      <c r="K1374" s="5"/>
      <c r="L1374" s="5"/>
      <c r="M1374" s="5"/>
      <c r="N1374" s="328"/>
      <c r="O1374" s="328"/>
      <c r="P1374" s="328"/>
      <c r="Q1374" s="1056"/>
      <c r="R1374" s="448"/>
      <c r="S1374" s="61"/>
      <c r="T1374" s="448"/>
      <c r="U1374" s="61"/>
      <c r="V1374" s="448"/>
      <c r="W1374" s="448"/>
      <c r="X1374" s="448"/>
      <c r="Y1374" s="1029" t="s">
        <v>230</v>
      </c>
      <c r="Z1374" s="1029" t="s">
        <v>230</v>
      </c>
      <c r="AA1374" s="1" t="s">
        <v>230</v>
      </c>
      <c r="AB1374" s="1029" t="s">
        <v>230</v>
      </c>
      <c r="AC1374" s="1029" t="s">
        <v>230</v>
      </c>
      <c r="AD1374" s="1029" t="s">
        <v>230</v>
      </c>
      <c r="AE1374" s="5" t="s">
        <v>2317</v>
      </c>
      <c r="AF1374" s="5" t="s">
        <v>2332</v>
      </c>
      <c r="AG1374" s="39"/>
      <c r="AH1374" s="1" t="s">
        <v>627</v>
      </c>
      <c r="AI1374" s="61">
        <v>0.87</v>
      </c>
      <c r="AJ1374" s="61">
        <v>2</v>
      </c>
      <c r="AK1374" s="40">
        <f t="shared" si="142"/>
        <v>4.767123287671233E-3</v>
      </c>
      <c r="AL1374" s="40">
        <v>0</v>
      </c>
      <c r="AM1374" s="41">
        <f t="shared" si="143"/>
        <v>4.767123287671233E-3</v>
      </c>
      <c r="AN1374" s="40"/>
      <c r="AO1374" s="40"/>
      <c r="AP1374" s="40"/>
      <c r="AQ1374" s="1644"/>
      <c r="AR1374" s="1034"/>
      <c r="AS1374" s="45"/>
      <c r="AT1374" s="1029"/>
      <c r="AU1374" s="5"/>
      <c r="AV1374" s="46"/>
      <c r="AW1374" s="1029"/>
      <c r="AX1374" s="46"/>
      <c r="AY1374" s="2391"/>
    </row>
    <row r="1375" spans="1:51" s="1099" customFormat="1" ht="15.95" customHeight="1" x14ac:dyDescent="0.25">
      <c r="A1375" s="1061"/>
      <c r="B1375" s="1972"/>
      <c r="C1375" s="1293"/>
      <c r="D1375" s="1972"/>
      <c r="E1375" s="1043"/>
      <c r="F1375" s="1043"/>
      <c r="G1375" s="1972"/>
      <c r="H1375" s="1043"/>
      <c r="I1375" s="1972"/>
      <c r="J1375" s="1043"/>
      <c r="K1375" s="1043"/>
      <c r="L1375" s="1043"/>
      <c r="M1375" s="1043"/>
      <c r="N1375" s="1090"/>
      <c r="O1375" s="1090"/>
      <c r="P1375" s="1090"/>
      <c r="Q1375" s="1091"/>
      <c r="R1375" s="1974"/>
      <c r="S1375" s="1089"/>
      <c r="T1375" s="1974"/>
      <c r="U1375" s="1089"/>
      <c r="V1375" s="1974"/>
      <c r="W1375" s="1974"/>
      <c r="X1375" s="1974"/>
      <c r="Y1375" s="1972" t="s">
        <v>230</v>
      </c>
      <c r="Z1375" s="1972" t="s">
        <v>230</v>
      </c>
      <c r="AA1375" s="754" t="s">
        <v>230</v>
      </c>
      <c r="AB1375" s="1972" t="s">
        <v>230</v>
      </c>
      <c r="AC1375" s="1972" t="s">
        <v>230</v>
      </c>
      <c r="AD1375" s="1972" t="s">
        <v>230</v>
      </c>
      <c r="AE1375" s="1043" t="s">
        <v>2317</v>
      </c>
      <c r="AF1375" s="1043" t="s">
        <v>25497</v>
      </c>
      <c r="AG1375" s="1973" t="s">
        <v>23896</v>
      </c>
      <c r="AH1375" s="754" t="s">
        <v>23897</v>
      </c>
      <c r="AI1375" s="1089">
        <v>0.87</v>
      </c>
      <c r="AJ1375" s="1091">
        <v>12</v>
      </c>
      <c r="AK1375" s="378">
        <f t="shared" si="142"/>
        <v>2.8602739726027396E-2</v>
      </c>
      <c r="AL1375" s="378">
        <v>0</v>
      </c>
      <c r="AM1375" s="380">
        <f t="shared" si="143"/>
        <v>2.8602739726027396E-2</v>
      </c>
      <c r="AN1375" s="378"/>
      <c r="AO1375" s="378"/>
      <c r="AP1375" s="378"/>
      <c r="AQ1375" s="771"/>
      <c r="AR1375" s="381"/>
      <c r="AS1375" s="382"/>
      <c r="AT1375" s="1972"/>
      <c r="AU1375" s="1043"/>
      <c r="AV1375" s="383"/>
      <c r="AW1375" s="1972"/>
      <c r="AX1375" s="2460" t="s">
        <v>23898</v>
      </c>
      <c r="AY1375" s="2401"/>
    </row>
    <row r="1376" spans="1:51" s="8" customFormat="1" ht="15.95" customHeight="1" x14ac:dyDescent="0.25">
      <c r="A1376" s="36"/>
      <c r="B1376" s="1029"/>
      <c r="C1376" s="990"/>
      <c r="D1376" s="1029"/>
      <c r="E1376" s="5"/>
      <c r="F1376" s="5"/>
      <c r="G1376" s="1029"/>
      <c r="H1376" s="5"/>
      <c r="I1376" s="1029"/>
      <c r="J1376" s="5"/>
      <c r="K1376" s="5"/>
      <c r="L1376" s="5"/>
      <c r="M1376" s="5"/>
      <c r="N1376" s="328"/>
      <c r="O1376" s="328"/>
      <c r="P1376" s="328"/>
      <c r="Q1376" s="1056"/>
      <c r="R1376" s="448"/>
      <c r="S1376" s="61"/>
      <c r="T1376" s="448"/>
      <c r="U1376" s="61"/>
      <c r="V1376" s="448"/>
      <c r="W1376" s="448"/>
      <c r="X1376" s="448"/>
      <c r="Y1376" s="1029" t="s">
        <v>230</v>
      </c>
      <c r="Z1376" s="1029" t="s">
        <v>230</v>
      </c>
      <c r="AA1376" s="1" t="s">
        <v>230</v>
      </c>
      <c r="AB1376" s="1029" t="s">
        <v>230</v>
      </c>
      <c r="AC1376" s="1029" t="s">
        <v>230</v>
      </c>
      <c r="AD1376" s="1029" t="s">
        <v>230</v>
      </c>
      <c r="AE1376" s="5" t="s">
        <v>2317</v>
      </c>
      <c r="AF1376" s="5" t="s">
        <v>23069</v>
      </c>
      <c r="AG1376" s="39" t="s">
        <v>23068</v>
      </c>
      <c r="AH1376" s="1" t="s">
        <v>22984</v>
      </c>
      <c r="AI1376" s="328">
        <v>0.6</v>
      </c>
      <c r="AJ1376" s="328">
        <v>10</v>
      </c>
      <c r="AK1376" s="40">
        <f t="shared" si="142"/>
        <v>1.643835616438356E-2</v>
      </c>
      <c r="AL1376" s="40">
        <v>0</v>
      </c>
      <c r="AM1376" s="41">
        <f t="shared" si="143"/>
        <v>1.643835616438356E-2</v>
      </c>
      <c r="AN1376" s="40"/>
      <c r="AO1376" s="40"/>
      <c r="AP1376" s="40"/>
      <c r="AQ1376" s="1644"/>
      <c r="AR1376" s="1034"/>
      <c r="AS1376" s="45"/>
      <c r="AT1376" s="1029"/>
      <c r="AU1376" s="5"/>
      <c r="AV1376" s="46"/>
      <c r="AW1376" s="1029"/>
      <c r="AX1376" s="46"/>
      <c r="AY1376" s="2391"/>
    </row>
    <row r="1377" spans="1:52" s="8" customFormat="1" ht="15.95" customHeight="1" x14ac:dyDescent="0.25">
      <c r="A1377" s="36"/>
      <c r="B1377" s="1029"/>
      <c r="C1377" s="990"/>
      <c r="D1377" s="1029"/>
      <c r="E1377" s="5"/>
      <c r="F1377" s="5"/>
      <c r="G1377" s="1029"/>
      <c r="H1377" s="5"/>
      <c r="I1377" s="1029"/>
      <c r="J1377" s="5"/>
      <c r="K1377" s="5"/>
      <c r="L1377" s="5"/>
      <c r="M1377" s="5"/>
      <c r="N1377" s="328"/>
      <c r="O1377" s="328"/>
      <c r="P1377" s="328"/>
      <c r="Q1377" s="1056"/>
      <c r="R1377" s="448"/>
      <c r="S1377" s="61"/>
      <c r="T1377" s="448"/>
      <c r="U1377" s="61"/>
      <c r="V1377" s="448"/>
      <c r="W1377" s="448"/>
      <c r="X1377" s="448"/>
      <c r="Y1377" s="1029" t="s">
        <v>230</v>
      </c>
      <c r="Z1377" s="1029" t="s">
        <v>230</v>
      </c>
      <c r="AA1377" s="1" t="s">
        <v>230</v>
      </c>
      <c r="AB1377" s="1029" t="s">
        <v>230</v>
      </c>
      <c r="AC1377" s="1029" t="s">
        <v>230</v>
      </c>
      <c r="AD1377" s="1029" t="s">
        <v>230</v>
      </c>
      <c r="AE1377" s="5" t="s">
        <v>2317</v>
      </c>
      <c r="AF1377" s="5" t="s">
        <v>2333</v>
      </c>
      <c r="AG1377" s="39">
        <v>313503021800012</v>
      </c>
      <c r="AH1377" s="1" t="s">
        <v>2334</v>
      </c>
      <c r="AI1377" s="61">
        <v>1.18</v>
      </c>
      <c r="AJ1377" s="61">
        <v>20</v>
      </c>
      <c r="AK1377" s="40">
        <f t="shared" si="142"/>
        <v>6.4657534246575332E-2</v>
      </c>
      <c r="AL1377" s="40">
        <v>0</v>
      </c>
      <c r="AM1377" s="41">
        <f t="shared" si="143"/>
        <v>6.4657534246575332E-2</v>
      </c>
      <c r="AN1377" s="40"/>
      <c r="AO1377" s="40"/>
      <c r="AP1377" s="40"/>
      <c r="AQ1377" s="1644"/>
      <c r="AR1377" s="1034"/>
      <c r="AS1377" s="45"/>
      <c r="AT1377" s="1029"/>
      <c r="AU1377" s="5"/>
      <c r="AV1377" s="46"/>
      <c r="AW1377" s="1029"/>
      <c r="AX1377" s="46"/>
      <c r="AY1377" s="2391"/>
    </row>
    <row r="1378" spans="1:52" s="8" customFormat="1" ht="15.95" customHeight="1" x14ac:dyDescent="0.25">
      <c r="A1378" s="36"/>
      <c r="B1378" s="1029"/>
      <c r="C1378" s="990"/>
      <c r="D1378" s="1029"/>
      <c r="E1378" s="5"/>
      <c r="F1378" s="5"/>
      <c r="G1378" s="1029"/>
      <c r="H1378" s="5"/>
      <c r="I1378" s="1029"/>
      <c r="J1378" s="5"/>
      <c r="K1378" s="5"/>
      <c r="L1378" s="5"/>
      <c r="M1378" s="5"/>
      <c r="N1378" s="328"/>
      <c r="O1378" s="328"/>
      <c r="P1378" s="328"/>
      <c r="Q1378" s="1056"/>
      <c r="R1378" s="448"/>
      <c r="S1378" s="61"/>
      <c r="T1378" s="448"/>
      <c r="U1378" s="61"/>
      <c r="V1378" s="448"/>
      <c r="W1378" s="448"/>
      <c r="X1378" s="448"/>
      <c r="Y1378" s="1029" t="s">
        <v>230</v>
      </c>
      <c r="Z1378" s="1029" t="s">
        <v>230</v>
      </c>
      <c r="AA1378" s="1" t="s">
        <v>230</v>
      </c>
      <c r="AB1378" s="1029" t="s">
        <v>230</v>
      </c>
      <c r="AC1378" s="1029" t="s">
        <v>230</v>
      </c>
      <c r="AD1378" s="1029" t="s">
        <v>230</v>
      </c>
      <c r="AE1378" s="5" t="s">
        <v>2319</v>
      </c>
      <c r="AF1378" s="5" t="s">
        <v>623</v>
      </c>
      <c r="AG1378" s="39">
        <v>7721546864</v>
      </c>
      <c r="AH1378" s="1" t="s">
        <v>2143</v>
      </c>
      <c r="AI1378" s="61">
        <v>0.87</v>
      </c>
      <c r="AJ1378" s="1056">
        <v>3</v>
      </c>
      <c r="AK1378" s="40">
        <f t="shared" si="142"/>
        <v>7.1506849315068491E-3</v>
      </c>
      <c r="AL1378" s="40">
        <v>0</v>
      </c>
      <c r="AM1378" s="41">
        <f t="shared" si="143"/>
        <v>7.1506849315068491E-3</v>
      </c>
      <c r="AN1378" s="40"/>
      <c r="AO1378" s="40"/>
      <c r="AP1378" s="40"/>
      <c r="AQ1378" s="1644"/>
      <c r="AR1378" s="1034"/>
      <c r="AS1378" s="45"/>
      <c r="AT1378" s="1029"/>
      <c r="AU1378" s="5"/>
      <c r="AV1378" s="46"/>
      <c r="AW1378" s="1029"/>
      <c r="AX1378" s="46"/>
      <c r="AY1378" s="2391"/>
    </row>
    <row r="1379" spans="1:52" s="1099" customFormat="1" ht="15.95" customHeight="1" x14ac:dyDescent="0.25">
      <c r="A1379" s="1061"/>
      <c r="B1379" s="2561"/>
      <c r="C1379" s="1293"/>
      <c r="D1379" s="2561"/>
      <c r="E1379" s="1043"/>
      <c r="F1379" s="1043"/>
      <c r="G1379" s="2561"/>
      <c r="H1379" s="1043"/>
      <c r="I1379" s="2561"/>
      <c r="J1379" s="1043"/>
      <c r="K1379" s="1043"/>
      <c r="L1379" s="1043"/>
      <c r="M1379" s="1043"/>
      <c r="N1379" s="1090"/>
      <c r="O1379" s="1090"/>
      <c r="P1379" s="1090"/>
      <c r="Q1379" s="1091"/>
      <c r="R1379" s="2557"/>
      <c r="S1379" s="1089"/>
      <c r="T1379" s="2557"/>
      <c r="U1379" s="1089"/>
      <c r="V1379" s="2557"/>
      <c r="W1379" s="2557"/>
      <c r="X1379" s="2557"/>
      <c r="Y1379" s="2561"/>
      <c r="Z1379" s="2561"/>
      <c r="AA1379" s="754"/>
      <c r="AB1379" s="2561"/>
      <c r="AC1379" s="2561" t="s">
        <v>25445</v>
      </c>
      <c r="AD1379" s="1146" t="s">
        <v>25446</v>
      </c>
      <c r="AE1379" s="1043" t="s">
        <v>2318</v>
      </c>
      <c r="AF1379" s="1043" t="s">
        <v>25447</v>
      </c>
      <c r="AG1379" s="2562" t="s">
        <v>25448</v>
      </c>
      <c r="AH1379" s="754" t="s">
        <v>25449</v>
      </c>
      <c r="AI1379" s="1089">
        <v>0.87</v>
      </c>
      <c r="AJ1379" s="1091">
        <v>1</v>
      </c>
      <c r="AK1379" s="378">
        <f>AJ1379*AI1379/365</f>
        <v>2.3835616438356165E-3</v>
      </c>
      <c r="AL1379" s="378">
        <v>0</v>
      </c>
      <c r="AM1379" s="380">
        <f t="shared" si="143"/>
        <v>2.3835616438356165E-3</v>
      </c>
      <c r="AN1379" s="378"/>
      <c r="AO1379" s="378"/>
      <c r="AP1379" s="378"/>
      <c r="AQ1379" s="771"/>
      <c r="AR1379" s="381"/>
      <c r="AS1379" s="382"/>
      <c r="AT1379" s="2561"/>
      <c r="AU1379" s="1043"/>
      <c r="AV1379" s="383"/>
      <c r="AW1379" s="2561"/>
      <c r="AX1379" s="2460" t="s">
        <v>25450</v>
      </c>
      <c r="AY1379" s="2561"/>
    </row>
    <row r="1380" spans="1:52" s="1099" customFormat="1" ht="15.95" customHeight="1" x14ac:dyDescent="0.25">
      <c r="A1380" s="1061"/>
      <c r="B1380" s="2097"/>
      <c r="C1380" s="1293"/>
      <c r="D1380" s="2097"/>
      <c r="E1380" s="1043"/>
      <c r="F1380" s="1043"/>
      <c r="G1380" s="2097"/>
      <c r="H1380" s="1043"/>
      <c r="I1380" s="2097"/>
      <c r="J1380" s="1043"/>
      <c r="K1380" s="1043"/>
      <c r="L1380" s="1043"/>
      <c r="M1380" s="1043"/>
      <c r="N1380" s="1090"/>
      <c r="O1380" s="1090"/>
      <c r="P1380" s="1090"/>
      <c r="Q1380" s="1091"/>
      <c r="R1380" s="2096"/>
      <c r="S1380" s="1089"/>
      <c r="T1380" s="2096"/>
      <c r="U1380" s="1089"/>
      <c r="V1380" s="2096"/>
      <c r="W1380" s="2096"/>
      <c r="X1380" s="2096"/>
      <c r="Y1380" s="2097"/>
      <c r="Z1380" s="2097"/>
      <c r="AA1380" s="754"/>
      <c r="AB1380" s="2097"/>
      <c r="AC1380" s="1043" t="s">
        <v>25146</v>
      </c>
      <c r="AD1380" s="1013" t="s">
        <v>25147</v>
      </c>
      <c r="AE1380" s="1043" t="s">
        <v>2318</v>
      </c>
      <c r="AF1380" s="1043" t="s">
        <v>25148</v>
      </c>
      <c r="AG1380" s="2098" t="s">
        <v>25149</v>
      </c>
      <c r="AH1380" s="754" t="s">
        <v>506</v>
      </c>
      <c r="AI1380" s="1089">
        <v>2.0699999999999998</v>
      </c>
      <c r="AJ1380" s="1091">
        <v>2</v>
      </c>
      <c r="AK1380" s="430">
        <f>AJ1380*AI1380/365</f>
        <v>1.1342465753424657E-2</v>
      </c>
      <c r="AL1380" s="378">
        <v>0</v>
      </c>
      <c r="AM1380" s="1111">
        <f>SUM(AK1380:AL1380)</f>
        <v>1.1342465753424657E-2</v>
      </c>
      <c r="AN1380" s="378"/>
      <c r="AO1380" s="378"/>
      <c r="AP1380" s="378"/>
      <c r="AQ1380" s="771"/>
      <c r="AR1380" s="381"/>
      <c r="AS1380" s="382"/>
      <c r="AT1380" s="2097"/>
      <c r="AU1380" s="1043"/>
      <c r="AV1380" s="383"/>
      <c r="AW1380" s="2097"/>
      <c r="AX1380" s="2460" t="s">
        <v>25150</v>
      </c>
      <c r="AY1380" s="2401"/>
    </row>
    <row r="1381" spans="1:52" s="1099" customFormat="1" ht="15.95" customHeight="1" x14ac:dyDescent="0.25">
      <c r="A1381" s="1061"/>
      <c r="B1381" s="2711"/>
      <c r="C1381" s="1293"/>
      <c r="D1381" s="2711"/>
      <c r="E1381" s="1043"/>
      <c r="F1381" s="1043"/>
      <c r="G1381" s="2711"/>
      <c r="H1381" s="1043"/>
      <c r="I1381" s="2711"/>
      <c r="J1381" s="1043"/>
      <c r="K1381" s="1043"/>
      <c r="L1381" s="1043"/>
      <c r="M1381" s="1043"/>
      <c r="N1381" s="1090"/>
      <c r="O1381" s="1090"/>
      <c r="P1381" s="1090"/>
      <c r="Q1381" s="1091"/>
      <c r="R1381" s="2707"/>
      <c r="S1381" s="1089"/>
      <c r="T1381" s="2707"/>
      <c r="U1381" s="1089"/>
      <c r="V1381" s="2707"/>
      <c r="W1381" s="2707"/>
      <c r="X1381" s="2707"/>
      <c r="Y1381" s="2711"/>
      <c r="Z1381" s="2711"/>
      <c r="AA1381" s="754"/>
      <c r="AB1381" s="2711"/>
      <c r="AC1381" s="1043" t="s">
        <v>26174</v>
      </c>
      <c r="AD1381" s="1013" t="s">
        <v>26175</v>
      </c>
      <c r="AE1381" s="1043" t="s">
        <v>26176</v>
      </c>
      <c r="AF1381" s="1043" t="s">
        <v>26177</v>
      </c>
      <c r="AG1381" s="2712" t="s">
        <v>26179</v>
      </c>
      <c r="AH1381" s="754" t="s">
        <v>26178</v>
      </c>
      <c r="AI1381" s="1089">
        <v>1.1399999999999999</v>
      </c>
      <c r="AJ1381" s="1090">
        <v>14.4</v>
      </c>
      <c r="AK1381" s="430">
        <f>AJ1381*AI1381/365</f>
        <v>4.4975342465753423E-2</v>
      </c>
      <c r="AL1381" s="378">
        <v>0</v>
      </c>
      <c r="AM1381" s="1111">
        <f>SUM(AK1381:AL1381)</f>
        <v>4.4975342465753423E-2</v>
      </c>
      <c r="AN1381" s="378"/>
      <c r="AO1381" s="378"/>
      <c r="AP1381" s="378"/>
      <c r="AQ1381" s="771"/>
      <c r="AR1381" s="381"/>
      <c r="AS1381" s="382"/>
      <c r="AT1381" s="2711"/>
      <c r="AU1381" s="1043"/>
      <c r="AV1381" s="383"/>
      <c r="AW1381" s="2711"/>
      <c r="AX1381" s="2460" t="s">
        <v>26180</v>
      </c>
      <c r="AY1381" s="2711"/>
    </row>
    <row r="1382" spans="1:52" s="8" customFormat="1" ht="15.95" customHeight="1" x14ac:dyDescent="0.25">
      <c r="A1382" s="36"/>
      <c r="B1382" s="1029"/>
      <c r="C1382" s="990"/>
      <c r="D1382" s="1029"/>
      <c r="E1382" s="5"/>
      <c r="F1382" s="5"/>
      <c r="G1382" s="1029"/>
      <c r="H1382" s="5"/>
      <c r="I1382" s="1029"/>
      <c r="J1382" s="5"/>
      <c r="K1382" s="5"/>
      <c r="L1382" s="5"/>
      <c r="M1382" s="5"/>
      <c r="N1382" s="328"/>
      <c r="O1382" s="328"/>
      <c r="P1382" s="328"/>
      <c r="Q1382" s="1056"/>
      <c r="R1382" s="448"/>
      <c r="S1382" s="61"/>
      <c r="T1382" s="448"/>
      <c r="U1382" s="61"/>
      <c r="V1382" s="448"/>
      <c r="W1382" s="448"/>
      <c r="X1382" s="448"/>
      <c r="Y1382" s="1029" t="s">
        <v>230</v>
      </c>
      <c r="Z1382" s="1029" t="s">
        <v>230</v>
      </c>
      <c r="AA1382" s="1" t="s">
        <v>230</v>
      </c>
      <c r="AB1382" s="1029" t="s">
        <v>230</v>
      </c>
      <c r="AC1382" s="1029" t="s">
        <v>230</v>
      </c>
      <c r="AD1382" s="1029" t="s">
        <v>230</v>
      </c>
      <c r="AE1382" s="5" t="s">
        <v>2335</v>
      </c>
      <c r="AF1382" s="5" t="s">
        <v>2336</v>
      </c>
      <c r="AG1382" s="39">
        <v>5030089661</v>
      </c>
      <c r="AH1382" s="1" t="s">
        <v>2337</v>
      </c>
      <c r="AI1382" s="61">
        <v>2.0699999999999998</v>
      </c>
      <c r="AJ1382" s="1056">
        <v>48</v>
      </c>
      <c r="AK1382" s="98">
        <f t="shared" si="142"/>
        <v>0.27221917808219176</v>
      </c>
      <c r="AL1382" s="40">
        <v>0</v>
      </c>
      <c r="AM1382" s="96">
        <f t="shared" si="143"/>
        <v>0.27221917808219176</v>
      </c>
      <c r="AN1382" s="40"/>
      <c r="AO1382" s="40"/>
      <c r="AP1382" s="40"/>
      <c r="AQ1382" s="1644"/>
      <c r="AR1382" s="1034"/>
      <c r="AS1382" s="45"/>
      <c r="AT1382" s="1029"/>
      <c r="AU1382" s="5"/>
      <c r="AV1382" s="46"/>
      <c r="AW1382" s="1029"/>
      <c r="AX1382" s="46"/>
      <c r="AY1382" s="2391"/>
    </row>
    <row r="1383" spans="1:52" s="8" customFormat="1" ht="15.95" customHeight="1" x14ac:dyDescent="0.25">
      <c r="A1383" s="36"/>
      <c r="B1383" s="1029"/>
      <c r="C1383" s="990"/>
      <c r="D1383" s="1029"/>
      <c r="E1383" s="5"/>
      <c r="F1383" s="5"/>
      <c r="G1383" s="1029"/>
      <c r="H1383" s="5"/>
      <c r="I1383" s="1029"/>
      <c r="J1383" s="5"/>
      <c r="K1383" s="5"/>
      <c r="L1383" s="5"/>
      <c r="M1383" s="5"/>
      <c r="N1383" s="328"/>
      <c r="O1383" s="328"/>
      <c r="P1383" s="328"/>
      <c r="Q1383" s="1056"/>
      <c r="R1383" s="448"/>
      <c r="S1383" s="61"/>
      <c r="T1383" s="448"/>
      <c r="U1383" s="61"/>
      <c r="V1383" s="448"/>
      <c r="W1383" s="448"/>
      <c r="X1383" s="448"/>
      <c r="Y1383" s="1029" t="s">
        <v>230</v>
      </c>
      <c r="Z1383" s="1029" t="s">
        <v>230</v>
      </c>
      <c r="AA1383" s="1" t="s">
        <v>230</v>
      </c>
      <c r="AB1383" s="1029" t="s">
        <v>230</v>
      </c>
      <c r="AC1383" s="1029" t="s">
        <v>230</v>
      </c>
      <c r="AD1383" s="1029" t="s">
        <v>230</v>
      </c>
      <c r="AE1383" s="5" t="s">
        <v>2335</v>
      </c>
      <c r="AF1383" s="5" t="s">
        <v>2338</v>
      </c>
      <c r="AG1383" s="51" t="s">
        <v>23070</v>
      </c>
      <c r="AH1383" s="1" t="s">
        <v>22988</v>
      </c>
      <c r="AI1383" s="328">
        <v>0.6</v>
      </c>
      <c r="AJ1383" s="328">
        <v>25</v>
      </c>
      <c r="AK1383" s="40">
        <f t="shared" si="142"/>
        <v>4.1095890410958902E-2</v>
      </c>
      <c r="AL1383" s="40">
        <v>0</v>
      </c>
      <c r="AM1383" s="41">
        <f t="shared" si="143"/>
        <v>4.1095890410958902E-2</v>
      </c>
      <c r="AN1383" s="40"/>
      <c r="AO1383" s="40"/>
      <c r="AP1383" s="40"/>
      <c r="AQ1383" s="1644"/>
      <c r="AR1383" s="1034"/>
      <c r="AS1383" s="45"/>
      <c r="AT1383" s="1029"/>
      <c r="AU1383" s="5"/>
      <c r="AV1383" s="46"/>
      <c r="AW1383" s="1029"/>
      <c r="AX1383" s="46"/>
      <c r="AY1383" s="2391"/>
    </row>
    <row r="1384" spans="1:52" s="8" customFormat="1" ht="15.95" customHeight="1" x14ac:dyDescent="0.25">
      <c r="A1384" s="93"/>
      <c r="B1384" s="88"/>
      <c r="C1384" s="993"/>
      <c r="D1384" s="88"/>
      <c r="E1384" s="103"/>
      <c r="F1384" s="103"/>
      <c r="G1384" s="88"/>
      <c r="H1384" s="103"/>
      <c r="I1384" s="88"/>
      <c r="J1384" s="103"/>
      <c r="K1384" s="103"/>
      <c r="L1384" s="103"/>
      <c r="M1384" s="103"/>
      <c r="N1384" s="330"/>
      <c r="O1384" s="330"/>
      <c r="P1384" s="330"/>
      <c r="Q1384" s="106"/>
      <c r="R1384" s="94"/>
      <c r="S1384" s="104"/>
      <c r="T1384" s="94"/>
      <c r="U1384" s="104"/>
      <c r="V1384" s="94"/>
      <c r="W1384" s="94"/>
      <c r="X1384" s="94"/>
      <c r="Y1384" s="88" t="s">
        <v>230</v>
      </c>
      <c r="Z1384" s="88" t="s">
        <v>230</v>
      </c>
      <c r="AA1384" s="90" t="s">
        <v>230</v>
      </c>
      <c r="AB1384" s="88" t="s">
        <v>230</v>
      </c>
      <c r="AC1384" s="88" t="s">
        <v>230</v>
      </c>
      <c r="AD1384" s="88" t="s">
        <v>230</v>
      </c>
      <c r="AE1384" s="103" t="s">
        <v>2335</v>
      </c>
      <c r="AF1384" s="103" t="s">
        <v>2339</v>
      </c>
      <c r="AG1384" s="95"/>
      <c r="AH1384" s="90" t="s">
        <v>2340</v>
      </c>
      <c r="AI1384" s="104">
        <v>2.0699999999999998</v>
      </c>
      <c r="AJ1384" s="104">
        <v>30</v>
      </c>
      <c r="AK1384" s="98">
        <f t="shared" si="142"/>
        <v>0.17013698630136984</v>
      </c>
      <c r="AL1384" s="98">
        <v>0</v>
      </c>
      <c r="AM1384" s="96">
        <f t="shared" si="143"/>
        <v>0.17013698630136984</v>
      </c>
      <c r="AN1384" s="98"/>
      <c r="AO1384" s="98"/>
      <c r="AP1384" s="98"/>
      <c r="AQ1384" s="368"/>
      <c r="AR1384" s="47"/>
      <c r="AS1384" s="48"/>
      <c r="AT1384" s="88"/>
      <c r="AU1384" s="103"/>
      <c r="AV1384" s="52"/>
      <c r="AW1384" s="88"/>
      <c r="AX1384" s="46"/>
      <c r="AY1384" s="2391"/>
    </row>
    <row r="1385" spans="1:52" s="8" customFormat="1" ht="15.95" customHeight="1" x14ac:dyDescent="0.25">
      <c r="A1385" s="1255"/>
      <c r="B1385" s="1256"/>
      <c r="C1385" s="1726"/>
      <c r="D1385" s="1256"/>
      <c r="E1385" s="1258"/>
      <c r="F1385" s="1258"/>
      <c r="G1385" s="1256"/>
      <c r="H1385" s="1258"/>
      <c r="I1385" s="1256"/>
      <c r="J1385" s="1258"/>
      <c r="K1385" s="1258"/>
      <c r="L1385" s="1258"/>
      <c r="M1385" s="1258"/>
      <c r="N1385" s="1259"/>
      <c r="O1385" s="1259"/>
      <c r="P1385" s="1259"/>
      <c r="Q1385" s="1260"/>
      <c r="R1385" s="1261"/>
      <c r="S1385" s="1262"/>
      <c r="T1385" s="1261"/>
      <c r="U1385" s="1262"/>
      <c r="V1385" s="1261"/>
      <c r="W1385" s="1261"/>
      <c r="X1385" s="1261"/>
      <c r="Y1385" s="1256" t="s">
        <v>230</v>
      </c>
      <c r="Z1385" s="1256" t="s">
        <v>230</v>
      </c>
      <c r="AA1385" s="1263" t="s">
        <v>230</v>
      </c>
      <c r="AB1385" s="1256" t="s">
        <v>230</v>
      </c>
      <c r="AC1385" s="1256" t="s">
        <v>230</v>
      </c>
      <c r="AD1385" s="1256" t="s">
        <v>230</v>
      </c>
      <c r="AE1385" s="1258" t="s">
        <v>2317</v>
      </c>
      <c r="AF1385" s="1258" t="s">
        <v>2303</v>
      </c>
      <c r="AG1385" s="1264">
        <v>5030017427</v>
      </c>
      <c r="AH1385" s="1256" t="s">
        <v>22967</v>
      </c>
      <c r="AI1385" s="1265">
        <v>0.6</v>
      </c>
      <c r="AJ1385" s="1259">
        <v>20</v>
      </c>
      <c r="AK1385" s="1628">
        <f>AJ1385*AI1385/365</f>
        <v>3.287671232876712E-2</v>
      </c>
      <c r="AL1385" s="1628">
        <v>0</v>
      </c>
      <c r="AM1385" s="1267">
        <f>SUBTOTAL(9,AK1385:AL1385)</f>
        <v>3.287671232876712E-2</v>
      </c>
      <c r="AN1385" s="1628"/>
      <c r="AO1385" s="1628"/>
      <c r="AP1385" s="1628"/>
      <c r="AQ1385" s="1708"/>
      <c r="AR1385" s="1709"/>
      <c r="AS1385" s="1710"/>
      <c r="AT1385" s="1256"/>
      <c r="AU1385" s="1258"/>
      <c r="AV1385" s="1711"/>
      <c r="AW1385" s="1713" t="s">
        <v>16781</v>
      </c>
      <c r="AX1385" s="2498" t="s">
        <v>23063</v>
      </c>
      <c r="AY1385" s="2391"/>
    </row>
    <row r="1386" spans="1:52" s="8" customFormat="1" ht="15.95" customHeight="1" x14ac:dyDescent="0.25">
      <c r="A1386" s="1255"/>
      <c r="B1386" s="1256"/>
      <c r="C1386" s="1726"/>
      <c r="D1386" s="1256"/>
      <c r="E1386" s="1258"/>
      <c r="F1386" s="1258"/>
      <c r="G1386" s="1256"/>
      <c r="H1386" s="1258"/>
      <c r="I1386" s="1256"/>
      <c r="J1386" s="1258"/>
      <c r="K1386" s="1258"/>
      <c r="L1386" s="1258"/>
      <c r="M1386" s="1258"/>
      <c r="N1386" s="1259"/>
      <c r="O1386" s="1259"/>
      <c r="P1386" s="1259"/>
      <c r="Q1386" s="1260"/>
      <c r="R1386" s="1261"/>
      <c r="S1386" s="1262"/>
      <c r="T1386" s="1261"/>
      <c r="U1386" s="1262"/>
      <c r="V1386" s="1261"/>
      <c r="W1386" s="1261"/>
      <c r="X1386" s="1261"/>
      <c r="Y1386" s="1256" t="s">
        <v>230</v>
      </c>
      <c r="Z1386" s="1256" t="s">
        <v>230</v>
      </c>
      <c r="AA1386" s="1263" t="s">
        <v>230</v>
      </c>
      <c r="AB1386" s="1256" t="s">
        <v>230</v>
      </c>
      <c r="AC1386" s="1256" t="s">
        <v>230</v>
      </c>
      <c r="AD1386" s="1256" t="s">
        <v>230</v>
      </c>
      <c r="AE1386" s="1258" t="s">
        <v>2317</v>
      </c>
      <c r="AF1386" s="1258" t="s">
        <v>2327</v>
      </c>
      <c r="AG1386" s="1727">
        <v>1035005900710</v>
      </c>
      <c r="AH1386" s="1256" t="s">
        <v>22968</v>
      </c>
      <c r="AI1386" s="1259">
        <v>0.6</v>
      </c>
      <c r="AJ1386" s="1259">
        <v>25</v>
      </c>
      <c r="AK1386" s="1628">
        <f>AJ1386*AI1386/365</f>
        <v>4.1095890410958902E-2</v>
      </c>
      <c r="AL1386" s="1628">
        <v>0</v>
      </c>
      <c r="AM1386" s="1267">
        <f>SUBTOTAL(9,AK1386:AL1386)</f>
        <v>4.1095890410958902E-2</v>
      </c>
      <c r="AN1386" s="1628"/>
      <c r="AO1386" s="1628"/>
      <c r="AP1386" s="1628"/>
      <c r="AQ1386" s="1708"/>
      <c r="AR1386" s="1709"/>
      <c r="AS1386" s="1710"/>
      <c r="AT1386" s="1256"/>
      <c r="AU1386" s="1258"/>
      <c r="AV1386" s="1711"/>
      <c r="AW1386" s="1713" t="s">
        <v>16781</v>
      </c>
      <c r="AX1386" s="2498" t="s">
        <v>23063</v>
      </c>
      <c r="AY1386" s="2391"/>
    </row>
    <row r="1387" spans="1:52" s="8" customFormat="1" ht="15.95" customHeight="1" x14ac:dyDescent="0.25">
      <c r="A1387" s="1712"/>
      <c r="B1387" s="1713"/>
      <c r="C1387" s="1714"/>
      <c r="D1387" s="1713"/>
      <c r="E1387" s="1715"/>
      <c r="F1387" s="1715"/>
      <c r="G1387" s="1713"/>
      <c r="H1387" s="1715"/>
      <c r="I1387" s="1713"/>
      <c r="J1387" s="1715"/>
      <c r="K1387" s="1715"/>
      <c r="L1387" s="1715"/>
      <c r="M1387" s="1715"/>
      <c r="N1387" s="1716"/>
      <c r="O1387" s="1716"/>
      <c r="P1387" s="1716"/>
      <c r="Q1387" s="1717"/>
      <c r="R1387" s="1718"/>
      <c r="S1387" s="1719"/>
      <c r="T1387" s="1718"/>
      <c r="U1387" s="1719"/>
      <c r="V1387" s="1718"/>
      <c r="W1387" s="1718"/>
      <c r="X1387" s="1718"/>
      <c r="Y1387" s="1713" t="s">
        <v>230</v>
      </c>
      <c r="Z1387" s="1713" t="s">
        <v>230</v>
      </c>
      <c r="AA1387" s="1720" t="s">
        <v>230</v>
      </c>
      <c r="AB1387" s="1713" t="s">
        <v>230</v>
      </c>
      <c r="AC1387" s="1713" t="s">
        <v>230</v>
      </c>
      <c r="AD1387" s="1713" t="s">
        <v>230</v>
      </c>
      <c r="AE1387" s="1715" t="s">
        <v>2317</v>
      </c>
      <c r="AF1387" s="1715" t="s">
        <v>2331</v>
      </c>
      <c r="AG1387" s="2205">
        <v>401103640069</v>
      </c>
      <c r="AH1387" s="1713" t="s">
        <v>22968</v>
      </c>
      <c r="AI1387" s="1716">
        <v>0.6</v>
      </c>
      <c r="AJ1387" s="1716">
        <v>50</v>
      </c>
      <c r="AK1387" s="1665">
        <f>AJ1387*AI1387/365</f>
        <v>8.2191780821917804E-2</v>
      </c>
      <c r="AL1387" s="1665">
        <v>0</v>
      </c>
      <c r="AM1387" s="2197">
        <f>SUBTOTAL(9,AK1387:AL1387)</f>
        <v>8.2191780821917804E-2</v>
      </c>
      <c r="AN1387" s="1665"/>
      <c r="AO1387" s="1665"/>
      <c r="AP1387" s="1665"/>
      <c r="AQ1387" s="1722"/>
      <c r="AR1387" s="1723"/>
      <c r="AS1387" s="1724"/>
      <c r="AT1387" s="1713"/>
      <c r="AU1387" s="1715"/>
      <c r="AV1387" s="1725"/>
      <c r="AW1387" s="1713" t="s">
        <v>16781</v>
      </c>
      <c r="AX1387" s="2499" t="s">
        <v>23067</v>
      </c>
      <c r="AY1387" s="2391"/>
    </row>
    <row r="1388" spans="1:52" s="55" customFormat="1" ht="15.95" customHeight="1" x14ac:dyDescent="0.25">
      <c r="A1388" s="182">
        <v>194</v>
      </c>
      <c r="B1388" s="366" t="s">
        <v>55</v>
      </c>
      <c r="C1388" s="991" t="s">
        <v>59</v>
      </c>
      <c r="D1388" s="354" t="s">
        <v>30</v>
      </c>
      <c r="E1388" s="198" t="s">
        <v>16868</v>
      </c>
      <c r="F1388" s="198" t="s">
        <v>16869</v>
      </c>
      <c r="G1388" s="166" t="s">
        <v>818</v>
      </c>
      <c r="H1388" s="166" t="s">
        <v>219</v>
      </c>
      <c r="I1388" s="166" t="s">
        <v>220</v>
      </c>
      <c r="J1388" s="166" t="s">
        <v>221</v>
      </c>
      <c r="K1388" s="198" t="s">
        <v>222</v>
      </c>
      <c r="L1388" s="198" t="s">
        <v>221</v>
      </c>
      <c r="M1388" s="198" t="s">
        <v>879</v>
      </c>
      <c r="N1388" s="199">
        <v>6</v>
      </c>
      <c r="O1388" s="199">
        <v>2</v>
      </c>
      <c r="P1388" s="199">
        <v>12</v>
      </c>
      <c r="Q1388" s="1012">
        <v>4</v>
      </c>
      <c r="R1388" s="184"/>
      <c r="S1388" s="223">
        <v>2</v>
      </c>
      <c r="T1388" s="183"/>
      <c r="U1388" s="223">
        <v>0</v>
      </c>
      <c r="V1388" s="183"/>
      <c r="W1388" s="183"/>
      <c r="X1388" s="183"/>
      <c r="Y1388" s="166" t="s">
        <v>62</v>
      </c>
      <c r="Z1388" s="170" t="s">
        <v>224</v>
      </c>
      <c r="AA1388" s="197" t="s">
        <v>225</v>
      </c>
      <c r="AB1388" s="166" t="s">
        <v>1789</v>
      </c>
      <c r="AC1388" s="166" t="s">
        <v>1790</v>
      </c>
      <c r="AD1388" s="673" t="s">
        <v>1791</v>
      </c>
      <c r="AE1388" s="198" t="s">
        <v>2341</v>
      </c>
      <c r="AF1388" s="166" t="s">
        <v>528</v>
      </c>
      <c r="AG1388" s="165" t="s">
        <v>230</v>
      </c>
      <c r="AH1388" s="203" t="s">
        <v>59</v>
      </c>
      <c r="AI1388" s="167">
        <v>0.114</v>
      </c>
      <c r="AJ1388" s="221">
        <v>6110.2</v>
      </c>
      <c r="AK1388" s="167">
        <f t="shared" ref="AK1388:AK1395" si="144">AJ1388*0.087/365</f>
        <v>1.4564038356164384</v>
      </c>
      <c r="AL1388" s="167">
        <f t="shared" ref="AL1388:AL1395" si="145">AJ1388*0.027/365</f>
        <v>0.45198739726027393</v>
      </c>
      <c r="AM1388" s="187">
        <f t="shared" ref="AM1388:AM1394" si="146">SUM(AK1388:AL1388)</f>
        <v>1.9083912328767123</v>
      </c>
      <c r="AN1388" s="167">
        <f>SUM(AK1388:AK1391)</f>
        <v>3.0966994520547946</v>
      </c>
      <c r="AO1388" s="167">
        <f>SUM(AL1388:AL1391)</f>
        <v>0.9610446575342465</v>
      </c>
      <c r="AP1388" s="167">
        <f>SUM(AM1388:AM1391)</f>
        <v>4.0577441095890405</v>
      </c>
      <c r="AQ1388" s="167">
        <f>AP1388*30</f>
        <v>121.73232328767122</v>
      </c>
      <c r="AR1388" s="193" t="s">
        <v>231</v>
      </c>
      <c r="AS1388" s="194" t="s">
        <v>431</v>
      </c>
      <c r="AT1388" s="166" t="s">
        <v>232</v>
      </c>
      <c r="AU1388" s="198" t="s">
        <v>59</v>
      </c>
      <c r="AV1388" s="679" t="s">
        <v>2342</v>
      </c>
      <c r="AW1388" s="166" t="s">
        <v>234</v>
      </c>
      <c r="AX1388" s="805" t="s">
        <v>20557</v>
      </c>
      <c r="AY1388" s="2391"/>
      <c r="AZ1388" s="778" t="s">
        <v>20566</v>
      </c>
    </row>
    <row r="1389" spans="1:52" s="8" customFormat="1" ht="15.95" customHeight="1" x14ac:dyDescent="0.25">
      <c r="A1389" s="112"/>
      <c r="B1389" s="113"/>
      <c r="C1389" s="992"/>
      <c r="D1389" s="113"/>
      <c r="E1389" s="130"/>
      <c r="F1389" s="130"/>
      <c r="G1389" s="113"/>
      <c r="H1389" s="130"/>
      <c r="I1389" s="113"/>
      <c r="J1389" s="130"/>
      <c r="K1389" s="130"/>
      <c r="L1389" s="130"/>
      <c r="M1389" s="130"/>
      <c r="N1389" s="329"/>
      <c r="O1389" s="329"/>
      <c r="P1389" s="329"/>
      <c r="Q1389" s="1071"/>
      <c r="R1389" s="114"/>
      <c r="S1389" s="131"/>
      <c r="T1389" s="114"/>
      <c r="U1389" s="131"/>
      <c r="V1389" s="114"/>
      <c r="W1389" s="114"/>
      <c r="X1389" s="114"/>
      <c r="Y1389" s="113" t="s">
        <v>230</v>
      </c>
      <c r="Z1389" s="113" t="s">
        <v>230</v>
      </c>
      <c r="AA1389" s="132" t="s">
        <v>230</v>
      </c>
      <c r="AB1389" s="113" t="s">
        <v>230</v>
      </c>
      <c r="AC1389" s="113" t="s">
        <v>230</v>
      </c>
      <c r="AD1389" s="113" t="s">
        <v>230</v>
      </c>
      <c r="AE1389" s="130" t="s">
        <v>2341</v>
      </c>
      <c r="AF1389" s="113" t="s">
        <v>346</v>
      </c>
      <c r="AG1389" s="115" t="s">
        <v>230</v>
      </c>
      <c r="AH1389" s="132" t="s">
        <v>59</v>
      </c>
      <c r="AI1389" s="116">
        <v>0.114</v>
      </c>
      <c r="AJ1389" s="137">
        <v>4658.8</v>
      </c>
      <c r="AK1389" s="116">
        <f t="shared" si="144"/>
        <v>1.110453698630137</v>
      </c>
      <c r="AL1389" s="116">
        <f t="shared" si="145"/>
        <v>0.34462356164383562</v>
      </c>
      <c r="AM1389" s="119">
        <f t="shared" si="146"/>
        <v>1.4550772602739726</v>
      </c>
      <c r="AN1389" s="116"/>
      <c r="AO1389" s="116"/>
      <c r="AP1389" s="116"/>
      <c r="AQ1389" s="367"/>
      <c r="AR1389" s="42"/>
      <c r="AS1389" s="43"/>
      <c r="AT1389" s="113"/>
      <c r="AU1389" s="130"/>
      <c r="AV1389" s="44"/>
      <c r="AW1389" s="113"/>
      <c r="AX1389" s="44"/>
      <c r="AY1389" s="2391"/>
    </row>
    <row r="1390" spans="1:52" s="8" customFormat="1" ht="15.95" customHeight="1" x14ac:dyDescent="0.25">
      <c r="A1390" s="36"/>
      <c r="B1390" s="1029"/>
      <c r="C1390" s="990"/>
      <c r="D1390" s="1029"/>
      <c r="E1390" s="5"/>
      <c r="F1390" s="5"/>
      <c r="G1390" s="1029"/>
      <c r="H1390" s="5"/>
      <c r="I1390" s="1029"/>
      <c r="J1390" s="5"/>
      <c r="K1390" s="5"/>
      <c r="L1390" s="5"/>
      <c r="M1390" s="5"/>
      <c r="N1390" s="328"/>
      <c r="O1390" s="328"/>
      <c r="P1390" s="328"/>
      <c r="Q1390" s="1056"/>
      <c r="R1390" s="448"/>
      <c r="S1390" s="61"/>
      <c r="T1390" s="448"/>
      <c r="U1390" s="61"/>
      <c r="V1390" s="448"/>
      <c r="W1390" s="448"/>
      <c r="X1390" s="448"/>
      <c r="Y1390" s="1029" t="s">
        <v>230</v>
      </c>
      <c r="Z1390" s="1029" t="s">
        <v>230</v>
      </c>
      <c r="AA1390" s="1" t="s">
        <v>230</v>
      </c>
      <c r="AB1390" s="1029" t="s">
        <v>230</v>
      </c>
      <c r="AC1390" s="1029" t="s">
        <v>230</v>
      </c>
      <c r="AD1390" s="1029" t="s">
        <v>230</v>
      </c>
      <c r="AE1390" s="5" t="s">
        <v>2343</v>
      </c>
      <c r="AF1390" s="1029" t="s">
        <v>349</v>
      </c>
      <c r="AG1390" s="39" t="s">
        <v>230</v>
      </c>
      <c r="AH1390" s="1" t="s">
        <v>59</v>
      </c>
      <c r="AI1390" s="40">
        <v>0.114</v>
      </c>
      <c r="AJ1390" s="57">
        <v>1632.3</v>
      </c>
      <c r="AK1390" s="116">
        <f t="shared" si="144"/>
        <v>0.38906876712328764</v>
      </c>
      <c r="AL1390" s="116">
        <f t="shared" si="145"/>
        <v>0.12074547945205479</v>
      </c>
      <c r="AM1390" s="119">
        <f t="shared" si="146"/>
        <v>0.50981424657534247</v>
      </c>
      <c r="AN1390" s="40"/>
      <c r="AO1390" s="40"/>
      <c r="AP1390" s="40"/>
      <c r="AQ1390" s="1644"/>
      <c r="AR1390" s="1034"/>
      <c r="AS1390" s="45"/>
      <c r="AT1390" s="1029"/>
      <c r="AU1390" s="5"/>
      <c r="AV1390" s="46"/>
      <c r="AW1390" s="1029"/>
      <c r="AX1390" s="46"/>
      <c r="AY1390" s="2391"/>
    </row>
    <row r="1391" spans="1:52" s="8" customFormat="1" ht="15.95" customHeight="1" x14ac:dyDescent="0.25">
      <c r="A1391" s="93"/>
      <c r="B1391" s="88"/>
      <c r="C1391" s="993"/>
      <c r="D1391" s="88"/>
      <c r="E1391" s="103"/>
      <c r="F1391" s="103"/>
      <c r="G1391" s="88"/>
      <c r="H1391" s="103"/>
      <c r="I1391" s="88"/>
      <c r="J1391" s="103"/>
      <c r="K1391" s="103"/>
      <c r="L1391" s="103"/>
      <c r="M1391" s="103"/>
      <c r="N1391" s="330"/>
      <c r="O1391" s="330"/>
      <c r="P1391" s="330"/>
      <c r="Q1391" s="106"/>
      <c r="R1391" s="94"/>
      <c r="S1391" s="104"/>
      <c r="T1391" s="94"/>
      <c r="U1391" s="104"/>
      <c r="V1391" s="94"/>
      <c r="W1391" s="94"/>
      <c r="X1391" s="94"/>
      <c r="Y1391" s="88" t="s">
        <v>230</v>
      </c>
      <c r="Z1391" s="88" t="s">
        <v>230</v>
      </c>
      <c r="AA1391" s="90" t="s">
        <v>230</v>
      </c>
      <c r="AB1391" s="88" t="s">
        <v>230</v>
      </c>
      <c r="AC1391" s="88" t="s">
        <v>230</v>
      </c>
      <c r="AD1391" s="88" t="s">
        <v>230</v>
      </c>
      <c r="AE1391" s="103" t="s">
        <v>2344</v>
      </c>
      <c r="AF1391" s="88" t="s">
        <v>351</v>
      </c>
      <c r="AG1391" s="2125" t="s">
        <v>230</v>
      </c>
      <c r="AH1391" s="90" t="s">
        <v>59</v>
      </c>
      <c r="AI1391" s="98">
        <v>0.114</v>
      </c>
      <c r="AJ1391" s="105">
        <v>590.6</v>
      </c>
      <c r="AK1391" s="126">
        <f t="shared" si="144"/>
        <v>0.14077315068493149</v>
      </c>
      <c r="AL1391" s="126">
        <f t="shared" si="145"/>
        <v>4.3688219178082195E-2</v>
      </c>
      <c r="AM1391" s="129">
        <f t="shared" si="146"/>
        <v>0.18446136986301367</v>
      </c>
      <c r="AN1391" s="98"/>
      <c r="AO1391" s="98"/>
      <c r="AP1391" s="98"/>
      <c r="AQ1391" s="368"/>
      <c r="AR1391" s="47"/>
      <c r="AS1391" s="48"/>
      <c r="AT1391" s="88"/>
      <c r="AU1391" s="103"/>
      <c r="AV1391" s="52"/>
      <c r="AW1391" s="88"/>
      <c r="AX1391" s="52"/>
      <c r="AY1391" s="2391"/>
    </row>
    <row r="1392" spans="1:52" s="55" customFormat="1" ht="15.95" customHeight="1" x14ac:dyDescent="0.25">
      <c r="A1392" s="182">
        <v>195</v>
      </c>
      <c r="B1392" s="366" t="s">
        <v>55</v>
      </c>
      <c r="C1392" s="991" t="s">
        <v>59</v>
      </c>
      <c r="D1392" s="354" t="s">
        <v>2351</v>
      </c>
      <c r="E1392" s="198" t="s">
        <v>16873</v>
      </c>
      <c r="F1392" s="198" t="s">
        <v>16874</v>
      </c>
      <c r="G1392" s="166" t="s">
        <v>221</v>
      </c>
      <c r="H1392" s="166" t="s">
        <v>317</v>
      </c>
      <c r="I1392" s="166" t="s">
        <v>220</v>
      </c>
      <c r="J1392" s="166" t="s">
        <v>221</v>
      </c>
      <c r="K1392" s="198" t="s">
        <v>222</v>
      </c>
      <c r="L1392" s="198" t="s">
        <v>221</v>
      </c>
      <c r="M1392" s="198" t="s">
        <v>879</v>
      </c>
      <c r="N1392" s="199">
        <v>6</v>
      </c>
      <c r="O1392" s="199">
        <v>2</v>
      </c>
      <c r="P1392" s="199">
        <v>12</v>
      </c>
      <c r="Q1392" s="1012">
        <v>4</v>
      </c>
      <c r="R1392" s="184"/>
      <c r="S1392" s="223">
        <v>2</v>
      </c>
      <c r="T1392" s="183"/>
      <c r="U1392" s="223">
        <v>1</v>
      </c>
      <c r="V1392" s="183">
        <v>2</v>
      </c>
      <c r="W1392" s="183"/>
      <c r="X1392" s="183">
        <v>0</v>
      </c>
      <c r="Y1392" s="166" t="s">
        <v>62</v>
      </c>
      <c r="Z1392" s="170" t="s">
        <v>224</v>
      </c>
      <c r="AA1392" s="197" t="s">
        <v>225</v>
      </c>
      <c r="AB1392" s="166" t="s">
        <v>1789</v>
      </c>
      <c r="AC1392" s="166" t="s">
        <v>1790</v>
      </c>
      <c r="AD1392" s="673" t="s">
        <v>1791</v>
      </c>
      <c r="AE1392" s="198" t="s">
        <v>2341</v>
      </c>
      <c r="AF1392" s="166" t="s">
        <v>348</v>
      </c>
      <c r="AG1392" s="165" t="s">
        <v>230</v>
      </c>
      <c r="AH1392" s="203" t="s">
        <v>59</v>
      </c>
      <c r="AI1392" s="167">
        <v>0.114</v>
      </c>
      <c r="AJ1392" s="221">
        <v>4717.6000000000004</v>
      </c>
      <c r="AK1392" s="167">
        <f t="shared" si="144"/>
        <v>1.1244690410958904</v>
      </c>
      <c r="AL1392" s="167">
        <f t="shared" si="145"/>
        <v>0.34897315068493151</v>
      </c>
      <c r="AM1392" s="187">
        <f t="shared" si="146"/>
        <v>1.4734421917808218</v>
      </c>
      <c r="AN1392" s="167">
        <f>SUM(AK1392:AK1406)</f>
        <v>6.6228093698630133</v>
      </c>
      <c r="AO1392" s="167">
        <f>SUM(AL1392:AL1406)</f>
        <v>1.8030570410958906</v>
      </c>
      <c r="AP1392" s="167">
        <f>SUM(AM1392:AM1406)</f>
        <v>8.4258664109589034</v>
      </c>
      <c r="AQ1392" s="167">
        <f>AP1392*30</f>
        <v>252.7759923287671</v>
      </c>
      <c r="AR1392" s="193" t="s">
        <v>231</v>
      </c>
      <c r="AS1392" s="194" t="s">
        <v>431</v>
      </c>
      <c r="AT1392" s="166" t="s">
        <v>232</v>
      </c>
      <c r="AU1392" s="198" t="s">
        <v>59</v>
      </c>
      <c r="AV1392" s="679" t="s">
        <v>2352</v>
      </c>
      <c r="AW1392" s="166" t="s">
        <v>234</v>
      </c>
      <c r="AX1392" s="805" t="s">
        <v>20556</v>
      </c>
      <c r="AY1392" s="2391"/>
      <c r="AZ1392" s="778" t="s">
        <v>20567</v>
      </c>
    </row>
    <row r="1393" spans="1:51" s="8" customFormat="1" ht="15.95" customHeight="1" x14ac:dyDescent="0.25">
      <c r="A1393" s="112"/>
      <c r="B1393" s="113"/>
      <c r="C1393" s="992"/>
      <c r="D1393" s="113"/>
      <c r="E1393" s="130"/>
      <c r="F1393" s="130"/>
      <c r="G1393" s="113"/>
      <c r="H1393" s="130"/>
      <c r="I1393" s="113"/>
      <c r="J1393" s="130"/>
      <c r="K1393" s="130"/>
      <c r="L1393" s="130"/>
      <c r="M1393" s="130"/>
      <c r="N1393" s="329"/>
      <c r="O1393" s="329"/>
      <c r="P1393" s="329"/>
      <c r="Q1393" s="1071"/>
      <c r="R1393" s="114"/>
      <c r="S1393" s="131"/>
      <c r="T1393" s="114"/>
      <c r="U1393" s="131"/>
      <c r="V1393" s="114"/>
      <c r="W1393" s="114"/>
      <c r="X1393" s="114"/>
      <c r="Y1393" s="113" t="s">
        <v>230</v>
      </c>
      <c r="Z1393" s="113" t="s">
        <v>230</v>
      </c>
      <c r="AA1393" s="132" t="s">
        <v>230</v>
      </c>
      <c r="AB1393" s="113" t="s">
        <v>230</v>
      </c>
      <c r="AC1393" s="113" t="s">
        <v>230</v>
      </c>
      <c r="AD1393" s="113" t="s">
        <v>230</v>
      </c>
      <c r="AE1393" s="130" t="s">
        <v>2341</v>
      </c>
      <c r="AF1393" s="113" t="s">
        <v>350</v>
      </c>
      <c r="AG1393" s="115" t="s">
        <v>230</v>
      </c>
      <c r="AH1393" s="132" t="s">
        <v>59</v>
      </c>
      <c r="AI1393" s="116">
        <v>0.114</v>
      </c>
      <c r="AJ1393" s="137">
        <v>9463.9</v>
      </c>
      <c r="AK1393" s="116">
        <f t="shared" si="144"/>
        <v>2.2557789041095888</v>
      </c>
      <c r="AL1393" s="116">
        <f t="shared" si="145"/>
        <v>0.70006931506849313</v>
      </c>
      <c r="AM1393" s="119">
        <f t="shared" si="146"/>
        <v>2.9558482191780819</v>
      </c>
      <c r="AN1393" s="116"/>
      <c r="AO1393" s="116"/>
      <c r="AP1393" s="116"/>
      <c r="AQ1393" s="367"/>
      <c r="AR1393" s="42"/>
      <c r="AS1393" s="43"/>
      <c r="AT1393" s="113"/>
      <c r="AU1393" s="130"/>
      <c r="AV1393" s="44"/>
      <c r="AW1393" s="113"/>
      <c r="AX1393" s="44"/>
      <c r="AY1393" s="2391"/>
    </row>
    <row r="1394" spans="1:51" s="8" customFormat="1" ht="15.95" customHeight="1" x14ac:dyDescent="0.25">
      <c r="A1394" s="36"/>
      <c r="B1394" s="1029"/>
      <c r="C1394" s="990"/>
      <c r="D1394" s="1029"/>
      <c r="E1394" s="5"/>
      <c r="F1394" s="5"/>
      <c r="G1394" s="1029"/>
      <c r="H1394" s="5"/>
      <c r="I1394" s="1029"/>
      <c r="J1394" s="5"/>
      <c r="K1394" s="5"/>
      <c r="L1394" s="5"/>
      <c r="M1394" s="5"/>
      <c r="N1394" s="328"/>
      <c r="O1394" s="328"/>
      <c r="P1394" s="328"/>
      <c r="Q1394" s="1056"/>
      <c r="R1394" s="448"/>
      <c r="S1394" s="61"/>
      <c r="T1394" s="448"/>
      <c r="U1394" s="61"/>
      <c r="V1394" s="448"/>
      <c r="W1394" s="448"/>
      <c r="X1394" s="448"/>
      <c r="Y1394" s="1029" t="s">
        <v>230</v>
      </c>
      <c r="Z1394" s="1029" t="s">
        <v>230</v>
      </c>
      <c r="AA1394" s="1" t="s">
        <v>230</v>
      </c>
      <c r="AB1394" s="1029" t="s">
        <v>230</v>
      </c>
      <c r="AC1394" s="1029" t="s">
        <v>230</v>
      </c>
      <c r="AD1394" s="1029" t="s">
        <v>230</v>
      </c>
      <c r="AE1394" s="5" t="s">
        <v>2098</v>
      </c>
      <c r="AF1394" s="1029" t="s">
        <v>349</v>
      </c>
      <c r="AG1394" s="39" t="s">
        <v>230</v>
      </c>
      <c r="AH1394" s="1" t="s">
        <v>59</v>
      </c>
      <c r="AI1394" s="40">
        <v>0.114</v>
      </c>
      <c r="AJ1394" s="57">
        <v>9541.86</v>
      </c>
      <c r="AK1394" s="116">
        <f t="shared" si="144"/>
        <v>2.2743611506849315</v>
      </c>
      <c r="AL1394" s="116">
        <f t="shared" si="145"/>
        <v>0.70583621917808226</v>
      </c>
      <c r="AM1394" s="41">
        <f t="shared" si="146"/>
        <v>2.9801973698630135</v>
      </c>
      <c r="AN1394" s="40"/>
      <c r="AO1394" s="40"/>
      <c r="AP1394" s="40"/>
      <c r="AQ1394" s="1644"/>
      <c r="AR1394" s="1034"/>
      <c r="AS1394" s="45"/>
      <c r="AT1394" s="1029"/>
      <c r="AU1394" s="5"/>
      <c r="AV1394" s="46"/>
      <c r="AW1394" s="1029"/>
      <c r="AX1394" s="46"/>
      <c r="AY1394" s="2391"/>
    </row>
    <row r="1395" spans="1:51" s="8" customFormat="1" ht="15.95" customHeight="1" x14ac:dyDescent="0.25">
      <c r="A1395" s="36"/>
      <c r="B1395" s="1029"/>
      <c r="C1395" s="990"/>
      <c r="D1395" s="1029"/>
      <c r="E1395" s="5"/>
      <c r="F1395" s="5"/>
      <c r="G1395" s="1029"/>
      <c r="H1395" s="5"/>
      <c r="I1395" s="1029"/>
      <c r="J1395" s="5"/>
      <c r="K1395" s="5"/>
      <c r="L1395" s="5"/>
      <c r="M1395" s="5"/>
      <c r="N1395" s="328"/>
      <c r="O1395" s="328"/>
      <c r="P1395" s="328"/>
      <c r="Q1395" s="1056"/>
      <c r="R1395" s="448"/>
      <c r="S1395" s="61"/>
      <c r="T1395" s="448"/>
      <c r="U1395" s="61"/>
      <c r="V1395" s="448"/>
      <c r="W1395" s="448"/>
      <c r="X1395" s="448"/>
      <c r="Y1395" s="1029" t="s">
        <v>230</v>
      </c>
      <c r="Z1395" s="1029" t="s">
        <v>230</v>
      </c>
      <c r="AA1395" s="1" t="s">
        <v>230</v>
      </c>
      <c r="AB1395" s="1029" t="s">
        <v>230</v>
      </c>
      <c r="AC1395" s="1029" t="s">
        <v>230</v>
      </c>
      <c r="AD1395" s="1029" t="s">
        <v>230</v>
      </c>
      <c r="AE1395" s="5" t="s">
        <v>2344</v>
      </c>
      <c r="AF1395" s="1029" t="s">
        <v>235</v>
      </c>
      <c r="AG1395" s="39" t="s">
        <v>230</v>
      </c>
      <c r="AH1395" s="1" t="s">
        <v>59</v>
      </c>
      <c r="AI1395" s="40">
        <v>0.114</v>
      </c>
      <c r="AJ1395" s="57">
        <v>651.29999999999995</v>
      </c>
      <c r="AK1395" s="116">
        <f t="shared" si="144"/>
        <v>0.15524136986301368</v>
      </c>
      <c r="AL1395" s="116">
        <f t="shared" si="145"/>
        <v>4.8178356164383554E-2</v>
      </c>
      <c r="AM1395" s="41">
        <f t="shared" ref="AM1395:AM1401" si="147">SUM(AK1395:AL1395)</f>
        <v>0.20341972602739722</v>
      </c>
      <c r="AN1395" s="40"/>
      <c r="AO1395" s="40"/>
      <c r="AP1395" s="40"/>
      <c r="AQ1395" s="1644"/>
      <c r="AR1395" s="1034"/>
      <c r="AS1395" s="45"/>
      <c r="AT1395" s="1029"/>
      <c r="AU1395" s="5"/>
      <c r="AV1395" s="46"/>
      <c r="AW1395" s="1029"/>
      <c r="AX1395" s="46"/>
      <c r="AY1395" s="2391"/>
    </row>
    <row r="1396" spans="1:51" s="8" customFormat="1" ht="15.95" customHeight="1" x14ac:dyDescent="0.25">
      <c r="A1396" s="36"/>
      <c r="B1396" s="1029"/>
      <c r="C1396" s="990"/>
      <c r="D1396" s="1029"/>
      <c r="E1396" s="5"/>
      <c r="F1396" s="5"/>
      <c r="G1396" s="1029"/>
      <c r="H1396" s="5"/>
      <c r="I1396" s="1029"/>
      <c r="J1396" s="5"/>
      <c r="K1396" s="5"/>
      <c r="L1396" s="5"/>
      <c r="M1396" s="5"/>
      <c r="N1396" s="328"/>
      <c r="O1396" s="328"/>
      <c r="P1396" s="328"/>
      <c r="Q1396" s="1056"/>
      <c r="R1396" s="448"/>
      <c r="S1396" s="61"/>
      <c r="T1396" s="448"/>
      <c r="U1396" s="61"/>
      <c r="V1396" s="448"/>
      <c r="W1396" s="448"/>
      <c r="X1396" s="448"/>
      <c r="Y1396" s="1029" t="s">
        <v>230</v>
      </c>
      <c r="Z1396" s="1029" t="s">
        <v>230</v>
      </c>
      <c r="AA1396" s="1" t="s">
        <v>230</v>
      </c>
      <c r="AB1396" s="1029" t="s">
        <v>230</v>
      </c>
      <c r="AC1396" s="1029" t="s">
        <v>230</v>
      </c>
      <c r="AD1396" s="1029" t="s">
        <v>230</v>
      </c>
      <c r="AE1396" s="5" t="s">
        <v>2353</v>
      </c>
      <c r="AF1396" s="5" t="s">
        <v>2354</v>
      </c>
      <c r="AG1396" s="39"/>
      <c r="AH1396" s="1" t="s">
        <v>2355</v>
      </c>
      <c r="AI1396" s="61">
        <v>0.87</v>
      </c>
      <c r="AJ1396" s="61">
        <v>5</v>
      </c>
      <c r="AK1396" s="40">
        <f>AI1396*AJ1396/365</f>
        <v>1.191780821917808E-2</v>
      </c>
      <c r="AL1396" s="40">
        <v>0</v>
      </c>
      <c r="AM1396" s="41">
        <f t="shared" si="147"/>
        <v>1.191780821917808E-2</v>
      </c>
      <c r="AN1396" s="40"/>
      <c r="AO1396" s="40"/>
      <c r="AP1396" s="40"/>
      <c r="AQ1396" s="1644"/>
      <c r="AR1396" s="1034"/>
      <c r="AS1396" s="45"/>
      <c r="AT1396" s="1029"/>
      <c r="AU1396" s="5"/>
      <c r="AV1396" s="46"/>
      <c r="AW1396" s="1029"/>
      <c r="AX1396" s="46"/>
      <c r="AY1396" s="2391"/>
    </row>
    <row r="1397" spans="1:51" s="8" customFormat="1" ht="15.95" customHeight="1" x14ac:dyDescent="0.25">
      <c r="A1397" s="36"/>
      <c r="B1397" s="1029"/>
      <c r="C1397" s="990"/>
      <c r="D1397" s="1029"/>
      <c r="E1397" s="5"/>
      <c r="F1397" s="5"/>
      <c r="G1397" s="1029"/>
      <c r="H1397" s="5"/>
      <c r="I1397" s="1029"/>
      <c r="J1397" s="5"/>
      <c r="K1397" s="5"/>
      <c r="L1397" s="5"/>
      <c r="M1397" s="5"/>
      <c r="N1397" s="328"/>
      <c r="O1397" s="328"/>
      <c r="P1397" s="328"/>
      <c r="Q1397" s="1056"/>
      <c r="R1397" s="448"/>
      <c r="S1397" s="61"/>
      <c r="T1397" s="448"/>
      <c r="U1397" s="61"/>
      <c r="V1397" s="448"/>
      <c r="W1397" s="448"/>
      <c r="X1397" s="448"/>
      <c r="Y1397" s="1029" t="s">
        <v>230</v>
      </c>
      <c r="Z1397" s="1029" t="s">
        <v>230</v>
      </c>
      <c r="AA1397" s="1" t="s">
        <v>230</v>
      </c>
      <c r="AB1397" s="1029" t="s">
        <v>230</v>
      </c>
      <c r="AC1397" s="1029" t="s">
        <v>230</v>
      </c>
      <c r="AD1397" s="1029" t="s">
        <v>230</v>
      </c>
      <c r="AE1397" s="5" t="s">
        <v>2353</v>
      </c>
      <c r="AF1397" s="5" t="s">
        <v>2356</v>
      </c>
      <c r="AG1397" s="39">
        <v>5030084751</v>
      </c>
      <c r="AH1397" s="1" t="s">
        <v>2357</v>
      </c>
      <c r="AI1397" s="61">
        <v>0.87</v>
      </c>
      <c r="AJ1397" s="61">
        <v>5</v>
      </c>
      <c r="AK1397" s="116">
        <f t="shared" ref="AK1397:AK1406" si="148">AJ1397*AI1397/365</f>
        <v>1.191780821917808E-2</v>
      </c>
      <c r="AL1397" s="40">
        <v>0</v>
      </c>
      <c r="AM1397" s="119">
        <f>SUBTOTAL(9,AK1397:AL1397)</f>
        <v>1.191780821917808E-2</v>
      </c>
      <c r="AN1397" s="40"/>
      <c r="AO1397" s="40"/>
      <c r="AP1397" s="40"/>
      <c r="AQ1397" s="1644"/>
      <c r="AR1397" s="1034"/>
      <c r="AS1397" s="45"/>
      <c r="AT1397" s="1029"/>
      <c r="AU1397" s="5"/>
      <c r="AV1397" s="46"/>
      <c r="AW1397" s="1029"/>
      <c r="AX1397" s="46"/>
      <c r="AY1397" s="2391"/>
    </row>
    <row r="1398" spans="1:51" s="8" customFormat="1" ht="15.95" customHeight="1" x14ac:dyDescent="0.25">
      <c r="A1398" s="36"/>
      <c r="B1398" s="1029"/>
      <c r="C1398" s="990"/>
      <c r="D1398" s="1029"/>
      <c r="E1398" s="5"/>
      <c r="F1398" s="5"/>
      <c r="G1398" s="1029"/>
      <c r="H1398" s="5"/>
      <c r="I1398" s="1029"/>
      <c r="J1398" s="5"/>
      <c r="K1398" s="5"/>
      <c r="L1398" s="5"/>
      <c r="M1398" s="5"/>
      <c r="N1398" s="328"/>
      <c r="O1398" s="328"/>
      <c r="P1398" s="328"/>
      <c r="Q1398" s="1056"/>
      <c r="R1398" s="448"/>
      <c r="S1398" s="61"/>
      <c r="T1398" s="448"/>
      <c r="U1398" s="61"/>
      <c r="V1398" s="448"/>
      <c r="W1398" s="448"/>
      <c r="X1398" s="448"/>
      <c r="Y1398" s="1029" t="s">
        <v>230</v>
      </c>
      <c r="Z1398" s="1029" t="s">
        <v>230</v>
      </c>
      <c r="AA1398" s="1" t="s">
        <v>230</v>
      </c>
      <c r="AB1398" s="1029" t="s">
        <v>230</v>
      </c>
      <c r="AC1398" s="1029" t="s">
        <v>230</v>
      </c>
      <c r="AD1398" s="1029" t="s">
        <v>230</v>
      </c>
      <c r="AE1398" s="5" t="s">
        <v>2353</v>
      </c>
      <c r="AF1398" s="5" t="s">
        <v>2358</v>
      </c>
      <c r="AG1398" s="39">
        <v>314503018500018</v>
      </c>
      <c r="AH1398" s="1" t="s">
        <v>2359</v>
      </c>
      <c r="AI1398" s="61">
        <v>0.87</v>
      </c>
      <c r="AJ1398" s="61">
        <v>5</v>
      </c>
      <c r="AK1398" s="40">
        <f t="shared" si="148"/>
        <v>1.191780821917808E-2</v>
      </c>
      <c r="AL1398" s="40">
        <v>0</v>
      </c>
      <c r="AM1398" s="41">
        <f>SUBTOTAL(9,AK1398:AL1398)</f>
        <v>1.191780821917808E-2</v>
      </c>
      <c r="AN1398" s="40"/>
      <c r="AO1398" s="40"/>
      <c r="AP1398" s="40"/>
      <c r="AQ1398" s="1644"/>
      <c r="AR1398" s="1034"/>
      <c r="AS1398" s="45"/>
      <c r="AT1398" s="1029"/>
      <c r="AU1398" s="5"/>
      <c r="AV1398" s="46"/>
      <c r="AW1398" s="1029"/>
      <c r="AX1398" s="46"/>
      <c r="AY1398" s="2391"/>
    </row>
    <row r="1399" spans="1:51" s="8" customFormat="1" ht="15.95" customHeight="1" x14ac:dyDescent="0.25">
      <c r="A1399" s="1255"/>
      <c r="B1399" s="1256"/>
      <c r="C1399" s="1726"/>
      <c r="D1399" s="1256"/>
      <c r="E1399" s="1258"/>
      <c r="F1399" s="1258"/>
      <c r="G1399" s="1256"/>
      <c r="H1399" s="1258"/>
      <c r="I1399" s="1256"/>
      <c r="J1399" s="1258"/>
      <c r="K1399" s="1258"/>
      <c r="L1399" s="1258"/>
      <c r="M1399" s="1258"/>
      <c r="N1399" s="1259"/>
      <c r="O1399" s="1259"/>
      <c r="P1399" s="1259"/>
      <c r="Q1399" s="1260"/>
      <c r="R1399" s="1261"/>
      <c r="S1399" s="1262"/>
      <c r="T1399" s="1261"/>
      <c r="U1399" s="1262"/>
      <c r="V1399" s="1261"/>
      <c r="W1399" s="1261"/>
      <c r="X1399" s="1261"/>
      <c r="Y1399" s="1256" t="s">
        <v>230</v>
      </c>
      <c r="Z1399" s="1256" t="s">
        <v>230</v>
      </c>
      <c r="AA1399" s="1263" t="s">
        <v>230</v>
      </c>
      <c r="AB1399" s="1256" t="s">
        <v>230</v>
      </c>
      <c r="AC1399" s="1256" t="s">
        <v>230</v>
      </c>
      <c r="AD1399" s="1256" t="s">
        <v>230</v>
      </c>
      <c r="AE1399" s="1258" t="s">
        <v>2353</v>
      </c>
      <c r="AF1399" s="1258" t="s">
        <v>2360</v>
      </c>
      <c r="AG1399" s="1264">
        <v>7816271093</v>
      </c>
      <c r="AH1399" s="1263" t="s">
        <v>22989</v>
      </c>
      <c r="AI1399" s="1259">
        <v>0.6</v>
      </c>
      <c r="AJ1399" s="1259">
        <v>20</v>
      </c>
      <c r="AK1399" s="1628">
        <f t="shared" si="148"/>
        <v>3.287671232876712E-2</v>
      </c>
      <c r="AL1399" s="1628">
        <v>0</v>
      </c>
      <c r="AM1399" s="1267">
        <f>SUBTOTAL(9,AK1399:AL1399)</f>
        <v>3.287671232876712E-2</v>
      </c>
      <c r="AN1399" s="1628"/>
      <c r="AO1399" s="1628"/>
      <c r="AP1399" s="1628"/>
      <c r="AQ1399" s="1708"/>
      <c r="AR1399" s="1709"/>
      <c r="AS1399" s="1710"/>
      <c r="AT1399" s="1256"/>
      <c r="AU1399" s="1258"/>
      <c r="AV1399" s="1711"/>
      <c r="AW1399" s="1713" t="s">
        <v>16781</v>
      </c>
      <c r="AX1399" s="2498" t="s">
        <v>23067</v>
      </c>
      <c r="AY1399" s="2391"/>
    </row>
    <row r="1400" spans="1:51" s="8" customFormat="1" ht="15.95" customHeight="1" x14ac:dyDescent="0.25">
      <c r="A1400" s="36"/>
      <c r="B1400" s="1029"/>
      <c r="C1400" s="990"/>
      <c r="D1400" s="1029"/>
      <c r="E1400" s="5"/>
      <c r="F1400" s="5"/>
      <c r="G1400" s="1029"/>
      <c r="H1400" s="5"/>
      <c r="I1400" s="1029"/>
      <c r="J1400" s="5"/>
      <c r="K1400" s="5"/>
      <c r="L1400" s="5"/>
      <c r="M1400" s="5"/>
      <c r="N1400" s="328"/>
      <c r="O1400" s="328"/>
      <c r="P1400" s="328"/>
      <c r="Q1400" s="1056"/>
      <c r="R1400" s="448"/>
      <c r="S1400" s="61"/>
      <c r="T1400" s="448"/>
      <c r="U1400" s="61"/>
      <c r="V1400" s="448"/>
      <c r="W1400" s="448"/>
      <c r="X1400" s="448"/>
      <c r="Y1400" s="1029" t="s">
        <v>230</v>
      </c>
      <c r="Z1400" s="1029" t="s">
        <v>230</v>
      </c>
      <c r="AA1400" s="1" t="s">
        <v>230</v>
      </c>
      <c r="AB1400" s="1029" t="s">
        <v>230</v>
      </c>
      <c r="AC1400" s="1029" t="s">
        <v>230</v>
      </c>
      <c r="AD1400" s="1029" t="s">
        <v>230</v>
      </c>
      <c r="AE1400" s="5" t="s">
        <v>2353</v>
      </c>
      <c r="AF1400" s="2647" t="s">
        <v>2361</v>
      </c>
      <c r="AG1400" s="39">
        <v>1025003754214</v>
      </c>
      <c r="AH1400" s="1029" t="s">
        <v>17019</v>
      </c>
      <c r="AI1400" s="61">
        <v>0.87</v>
      </c>
      <c r="AJ1400" s="1056">
        <v>8</v>
      </c>
      <c r="AK1400" s="40">
        <f t="shared" si="148"/>
        <v>1.9068493150684932E-2</v>
      </c>
      <c r="AL1400" s="40">
        <v>0</v>
      </c>
      <c r="AM1400" s="41">
        <f>SUM(AK1400:AL1400)</f>
        <v>1.9068493150684932E-2</v>
      </c>
      <c r="AN1400" s="40"/>
      <c r="AO1400" s="40"/>
      <c r="AP1400" s="40"/>
      <c r="AQ1400" s="1644"/>
      <c r="AR1400" s="1034"/>
      <c r="AS1400" s="45"/>
      <c r="AT1400" s="1029"/>
      <c r="AU1400" s="5"/>
      <c r="AV1400" s="46"/>
      <c r="AW1400" s="1029"/>
      <c r="AX1400" s="46"/>
      <c r="AY1400" s="2391"/>
    </row>
    <row r="1401" spans="1:51" s="8" customFormat="1" ht="15.95" customHeight="1" x14ac:dyDescent="0.25">
      <c r="A1401" s="36"/>
      <c r="B1401" s="1029"/>
      <c r="C1401" s="990"/>
      <c r="D1401" s="1029"/>
      <c r="E1401" s="5"/>
      <c r="F1401" s="5"/>
      <c r="G1401" s="1029"/>
      <c r="H1401" s="5"/>
      <c r="I1401" s="1029"/>
      <c r="J1401" s="5"/>
      <c r="K1401" s="5"/>
      <c r="L1401" s="5"/>
      <c r="M1401" s="5"/>
      <c r="N1401" s="328"/>
      <c r="O1401" s="328"/>
      <c r="P1401" s="328"/>
      <c r="Q1401" s="1056"/>
      <c r="R1401" s="448"/>
      <c r="S1401" s="61"/>
      <c r="T1401" s="448"/>
      <c r="U1401" s="61"/>
      <c r="V1401" s="448"/>
      <c r="W1401" s="448"/>
      <c r="X1401" s="448"/>
      <c r="Y1401" s="1029" t="s">
        <v>230</v>
      </c>
      <c r="Z1401" s="1029" t="s">
        <v>230</v>
      </c>
      <c r="AA1401" s="1" t="s">
        <v>230</v>
      </c>
      <c r="AB1401" s="1029" t="s">
        <v>230</v>
      </c>
      <c r="AC1401" s="1029" t="s">
        <v>230</v>
      </c>
      <c r="AD1401" s="1029" t="s">
        <v>230</v>
      </c>
      <c r="AE1401" s="5" t="s">
        <v>2353</v>
      </c>
      <c r="AF1401" s="5" t="s">
        <v>2362</v>
      </c>
      <c r="AG1401" s="39">
        <v>5030063631</v>
      </c>
      <c r="AH1401" s="1" t="s">
        <v>1828</v>
      </c>
      <c r="AI1401" s="61">
        <v>0.87</v>
      </c>
      <c r="AJ1401" s="61">
        <v>5</v>
      </c>
      <c r="AK1401" s="40">
        <f t="shared" si="148"/>
        <v>1.191780821917808E-2</v>
      </c>
      <c r="AL1401" s="40">
        <v>0</v>
      </c>
      <c r="AM1401" s="41">
        <f t="shared" si="147"/>
        <v>1.191780821917808E-2</v>
      </c>
      <c r="AN1401" s="40"/>
      <c r="AO1401" s="40"/>
      <c r="AP1401" s="40"/>
      <c r="AQ1401" s="1644"/>
      <c r="AR1401" s="1034"/>
      <c r="AS1401" s="45"/>
      <c r="AT1401" s="1029"/>
      <c r="AU1401" s="5"/>
      <c r="AV1401" s="46"/>
      <c r="AW1401" s="1029"/>
      <c r="AX1401" s="46"/>
      <c r="AY1401" s="2391"/>
    </row>
    <row r="1402" spans="1:51" s="8" customFormat="1" ht="15.95" customHeight="1" x14ac:dyDescent="0.25">
      <c r="A1402" s="36"/>
      <c r="B1402" s="1029"/>
      <c r="C1402" s="990"/>
      <c r="D1402" s="1029"/>
      <c r="E1402" s="5"/>
      <c r="F1402" s="5"/>
      <c r="G1402" s="1029"/>
      <c r="H1402" s="5"/>
      <c r="I1402" s="1029"/>
      <c r="J1402" s="5"/>
      <c r="K1402" s="5"/>
      <c r="L1402" s="5"/>
      <c r="M1402" s="5"/>
      <c r="N1402" s="328"/>
      <c r="O1402" s="328"/>
      <c r="P1402" s="328"/>
      <c r="Q1402" s="1056"/>
      <c r="R1402" s="448"/>
      <c r="S1402" s="61"/>
      <c r="T1402" s="448"/>
      <c r="U1402" s="61"/>
      <c r="V1402" s="448"/>
      <c r="W1402" s="448"/>
      <c r="X1402" s="448"/>
      <c r="Y1402" s="1029" t="s">
        <v>230</v>
      </c>
      <c r="Z1402" s="1029" t="s">
        <v>230</v>
      </c>
      <c r="AA1402" s="1" t="s">
        <v>230</v>
      </c>
      <c r="AB1402" s="1029" t="s">
        <v>230</v>
      </c>
      <c r="AC1402" s="1029" t="s">
        <v>230</v>
      </c>
      <c r="AD1402" s="1029" t="s">
        <v>230</v>
      </c>
      <c r="AE1402" s="5" t="s">
        <v>2363</v>
      </c>
      <c r="AF1402" s="5" t="s">
        <v>2364</v>
      </c>
      <c r="AG1402" s="39">
        <v>7106510068</v>
      </c>
      <c r="AH1402" s="1" t="s">
        <v>2365</v>
      </c>
      <c r="AI1402" s="61">
        <v>0.87</v>
      </c>
      <c r="AJ1402" s="328">
        <v>1</v>
      </c>
      <c r="AK1402" s="40">
        <f t="shared" si="148"/>
        <v>2.3835616438356165E-3</v>
      </c>
      <c r="AL1402" s="40">
        <v>0</v>
      </c>
      <c r="AM1402" s="41">
        <f>SUBTOTAL(9,AK1402:AL1402)</f>
        <v>2.3835616438356165E-3</v>
      </c>
      <c r="AN1402" s="40"/>
      <c r="AO1402" s="40"/>
      <c r="AP1402" s="40"/>
      <c r="AQ1402" s="1644"/>
      <c r="AR1402" s="1034"/>
      <c r="AS1402" s="45"/>
      <c r="AT1402" s="1029"/>
      <c r="AU1402" s="5"/>
      <c r="AV1402" s="46"/>
      <c r="AW1402" s="1029"/>
      <c r="AX1402" s="46"/>
      <c r="AY1402" s="2391"/>
    </row>
    <row r="1403" spans="1:51" s="8" customFormat="1" ht="15.95" customHeight="1" x14ac:dyDescent="0.25">
      <c r="A1403" s="93"/>
      <c r="B1403" s="88"/>
      <c r="C1403" s="993"/>
      <c r="D1403" s="88"/>
      <c r="E1403" s="103"/>
      <c r="F1403" s="103"/>
      <c r="G1403" s="88"/>
      <c r="H1403" s="103"/>
      <c r="I1403" s="88"/>
      <c r="J1403" s="103"/>
      <c r="K1403" s="103"/>
      <c r="L1403" s="103"/>
      <c r="M1403" s="103"/>
      <c r="N1403" s="330"/>
      <c r="O1403" s="330"/>
      <c r="P1403" s="330"/>
      <c r="Q1403" s="106"/>
      <c r="R1403" s="94"/>
      <c r="S1403" s="104"/>
      <c r="T1403" s="94"/>
      <c r="U1403" s="104"/>
      <c r="V1403" s="94"/>
      <c r="W1403" s="94"/>
      <c r="X1403" s="94"/>
      <c r="Y1403" s="88" t="s">
        <v>230</v>
      </c>
      <c r="Z1403" s="88" t="s">
        <v>230</v>
      </c>
      <c r="AA1403" s="90" t="s">
        <v>230</v>
      </c>
      <c r="AB1403" s="88" t="s">
        <v>230</v>
      </c>
      <c r="AC1403" s="88" t="s">
        <v>230</v>
      </c>
      <c r="AD1403" s="88" t="s">
        <v>230</v>
      </c>
      <c r="AE1403" s="103" t="s">
        <v>2366</v>
      </c>
      <c r="AF1403" s="103" t="s">
        <v>2367</v>
      </c>
      <c r="AG1403" s="95">
        <v>503001019405</v>
      </c>
      <c r="AH1403" s="90" t="s">
        <v>2191</v>
      </c>
      <c r="AI1403" s="104">
        <v>1.1399999999999999</v>
      </c>
      <c r="AJ1403" s="330">
        <v>120</v>
      </c>
      <c r="AK1403" s="40">
        <f t="shared" si="148"/>
        <v>0.37479452054794515</v>
      </c>
      <c r="AL1403" s="98">
        <v>0</v>
      </c>
      <c r="AM1403" s="41">
        <f>SUBTOTAL(9,AK1403:AL1403)</f>
        <v>0.37479452054794515</v>
      </c>
      <c r="AN1403" s="98"/>
      <c r="AO1403" s="98"/>
      <c r="AP1403" s="98"/>
      <c r="AQ1403" s="368"/>
      <c r="AR1403" s="47"/>
      <c r="AS1403" s="48"/>
      <c r="AT1403" s="88"/>
      <c r="AU1403" s="103"/>
      <c r="AV1403" s="52"/>
      <c r="AW1403" s="88"/>
      <c r="AX1403" s="46"/>
      <c r="AY1403" s="2391"/>
    </row>
    <row r="1404" spans="1:51" s="8" customFormat="1" ht="15.95" customHeight="1" x14ac:dyDescent="0.25">
      <c r="A1404" s="36"/>
      <c r="B1404" s="1029"/>
      <c r="C1404" s="990"/>
      <c r="D1404" s="1029"/>
      <c r="E1404" s="5"/>
      <c r="F1404" s="5"/>
      <c r="G1404" s="1029"/>
      <c r="H1404" s="5"/>
      <c r="I1404" s="1029"/>
      <c r="J1404" s="5"/>
      <c r="K1404" s="5"/>
      <c r="L1404" s="5"/>
      <c r="M1404" s="5"/>
      <c r="N1404" s="328"/>
      <c r="O1404" s="328"/>
      <c r="P1404" s="328"/>
      <c r="Q1404" s="1056"/>
      <c r="R1404" s="448"/>
      <c r="S1404" s="61"/>
      <c r="T1404" s="448"/>
      <c r="U1404" s="61"/>
      <c r="V1404" s="448"/>
      <c r="W1404" s="448"/>
      <c r="X1404" s="448"/>
      <c r="Y1404" s="1029" t="s">
        <v>230</v>
      </c>
      <c r="Z1404" s="1029" t="s">
        <v>230</v>
      </c>
      <c r="AA1404" s="1" t="s">
        <v>230</v>
      </c>
      <c r="AB1404" s="1029" t="s">
        <v>230</v>
      </c>
      <c r="AC1404" s="1029" t="s">
        <v>230</v>
      </c>
      <c r="AD1404" s="1029" t="s">
        <v>230</v>
      </c>
      <c r="AE1404" s="5" t="s">
        <v>16870</v>
      </c>
      <c r="AF1404" s="5" t="s">
        <v>2345</v>
      </c>
      <c r="AG1404" s="39" t="s">
        <v>2346</v>
      </c>
      <c r="AH1404" s="1" t="s">
        <v>450</v>
      </c>
      <c r="AI1404" s="1036">
        <v>0.87</v>
      </c>
      <c r="AJ1404" s="37">
        <v>5</v>
      </c>
      <c r="AK1404" s="40">
        <f t="shared" si="148"/>
        <v>1.191780821917808E-2</v>
      </c>
      <c r="AL1404" s="40">
        <v>0</v>
      </c>
      <c r="AM1404" s="41">
        <f>SUBTOTAL(9,AK1404:AL1404)</f>
        <v>1.191780821917808E-2</v>
      </c>
      <c r="AN1404" s="40"/>
      <c r="AO1404" s="40"/>
      <c r="AP1404" s="40"/>
      <c r="AQ1404" s="1644"/>
      <c r="AR1404" s="1034"/>
      <c r="AS1404" s="45"/>
      <c r="AT1404" s="1029"/>
      <c r="AU1404" s="5"/>
      <c r="AV1404" s="46"/>
      <c r="AW1404" s="1029"/>
      <c r="AX1404" s="46"/>
      <c r="AY1404" s="2391"/>
    </row>
    <row r="1405" spans="1:51" s="8" customFormat="1" ht="15.95" customHeight="1" x14ac:dyDescent="0.25">
      <c r="A1405" s="36"/>
      <c r="B1405" s="1029"/>
      <c r="C1405" s="990"/>
      <c r="D1405" s="1029"/>
      <c r="E1405" s="5"/>
      <c r="F1405" s="5"/>
      <c r="G1405" s="1029"/>
      <c r="H1405" s="5"/>
      <c r="I1405" s="1029"/>
      <c r="J1405" s="5"/>
      <c r="K1405" s="5"/>
      <c r="L1405" s="5"/>
      <c r="M1405" s="5"/>
      <c r="N1405" s="328"/>
      <c r="O1405" s="328"/>
      <c r="P1405" s="328"/>
      <c r="Q1405" s="1056"/>
      <c r="R1405" s="448"/>
      <c r="S1405" s="61"/>
      <c r="T1405" s="448"/>
      <c r="U1405" s="61"/>
      <c r="V1405" s="448"/>
      <c r="W1405" s="448"/>
      <c r="X1405" s="448"/>
      <c r="Y1405" s="1029" t="s">
        <v>230</v>
      </c>
      <c r="Z1405" s="1029" t="s">
        <v>230</v>
      </c>
      <c r="AA1405" s="1" t="s">
        <v>230</v>
      </c>
      <c r="AB1405" s="1029" t="s">
        <v>230</v>
      </c>
      <c r="AC1405" s="1029" t="s">
        <v>230</v>
      </c>
      <c r="AD1405" s="1029" t="s">
        <v>230</v>
      </c>
      <c r="AE1405" s="5" t="s">
        <v>16870</v>
      </c>
      <c r="AF1405" s="5" t="s">
        <v>2347</v>
      </c>
      <c r="AG1405" s="39" t="s">
        <v>2348</v>
      </c>
      <c r="AH1405" s="1" t="s">
        <v>304</v>
      </c>
      <c r="AI1405" s="1036">
        <v>1.1399999999999999</v>
      </c>
      <c r="AJ1405" s="1036">
        <v>100</v>
      </c>
      <c r="AK1405" s="40">
        <f t="shared" si="148"/>
        <v>0.31232876712328761</v>
      </c>
      <c r="AL1405" s="40">
        <v>0</v>
      </c>
      <c r="AM1405" s="14">
        <f>SUBTOTAL(9,AK1405:AL1405)</f>
        <v>0.31232876712328761</v>
      </c>
      <c r="AN1405" s="40"/>
      <c r="AO1405" s="40"/>
      <c r="AP1405" s="40"/>
      <c r="AQ1405" s="1644"/>
      <c r="AR1405" s="1034"/>
      <c r="AS1405" s="45"/>
      <c r="AT1405" s="1029"/>
      <c r="AU1405" s="5"/>
      <c r="AV1405" s="46"/>
      <c r="AW1405" s="1029"/>
      <c r="AX1405" s="46"/>
      <c r="AY1405" s="2391"/>
    </row>
    <row r="1406" spans="1:51" s="8" customFormat="1" ht="15.95" customHeight="1" x14ac:dyDescent="0.25">
      <c r="A1406" s="93"/>
      <c r="B1406" s="88"/>
      <c r="C1406" s="993"/>
      <c r="D1406" s="88"/>
      <c r="E1406" s="103"/>
      <c r="F1406" s="103"/>
      <c r="G1406" s="88"/>
      <c r="H1406" s="103"/>
      <c r="I1406" s="88"/>
      <c r="J1406" s="103"/>
      <c r="K1406" s="103"/>
      <c r="L1406" s="103"/>
      <c r="M1406" s="103"/>
      <c r="N1406" s="330"/>
      <c r="O1406" s="330"/>
      <c r="P1406" s="330"/>
      <c r="Q1406" s="106"/>
      <c r="R1406" s="94"/>
      <c r="S1406" s="104"/>
      <c r="T1406" s="94"/>
      <c r="U1406" s="104"/>
      <c r="V1406" s="94"/>
      <c r="W1406" s="94"/>
      <c r="X1406" s="94"/>
      <c r="Y1406" s="88" t="s">
        <v>230</v>
      </c>
      <c r="Z1406" s="88" t="s">
        <v>230</v>
      </c>
      <c r="AA1406" s="90" t="s">
        <v>230</v>
      </c>
      <c r="AB1406" s="88" t="s">
        <v>230</v>
      </c>
      <c r="AC1406" s="88" t="s">
        <v>230</v>
      </c>
      <c r="AD1406" s="88" t="s">
        <v>230</v>
      </c>
      <c r="AE1406" s="103" t="s">
        <v>16870</v>
      </c>
      <c r="AF1406" s="103" t="s">
        <v>2349</v>
      </c>
      <c r="AG1406" s="95" t="s">
        <v>2350</v>
      </c>
      <c r="AH1406" s="90" t="s">
        <v>450</v>
      </c>
      <c r="AI1406" s="21">
        <v>0.87</v>
      </c>
      <c r="AJ1406" s="97">
        <v>5</v>
      </c>
      <c r="AK1406" s="98">
        <f t="shared" si="148"/>
        <v>1.191780821917808E-2</v>
      </c>
      <c r="AL1406" s="98">
        <v>0</v>
      </c>
      <c r="AM1406" s="96">
        <f>SUBTOTAL(9,AK1406:AL1406)</f>
        <v>1.191780821917808E-2</v>
      </c>
      <c r="AN1406" s="98"/>
      <c r="AO1406" s="98"/>
      <c r="AP1406" s="98"/>
      <c r="AQ1406" s="368"/>
      <c r="AR1406" s="47"/>
      <c r="AS1406" s="48"/>
      <c r="AT1406" s="88"/>
      <c r="AU1406" s="103"/>
      <c r="AV1406" s="52"/>
      <c r="AW1406" s="88"/>
      <c r="AX1406" s="46"/>
      <c r="AY1406" s="2391"/>
    </row>
    <row r="1407" spans="1:51" s="55" customFormat="1" ht="15.95" customHeight="1" x14ac:dyDescent="0.25">
      <c r="A1407" s="182">
        <v>196</v>
      </c>
      <c r="B1407" s="170" t="s">
        <v>55</v>
      </c>
      <c r="C1407" s="989" t="s">
        <v>59</v>
      </c>
      <c r="D1407" s="166" t="s">
        <v>2368</v>
      </c>
      <c r="E1407" s="198" t="s">
        <v>2369</v>
      </c>
      <c r="F1407" s="198" t="s">
        <v>2370</v>
      </c>
      <c r="G1407" s="166"/>
      <c r="H1407" s="166" t="s">
        <v>219</v>
      </c>
      <c r="I1407" s="166" t="s">
        <v>220</v>
      </c>
      <c r="J1407" s="166" t="s">
        <v>221</v>
      </c>
      <c r="K1407" s="198" t="s">
        <v>222</v>
      </c>
      <c r="L1407" s="198" t="s">
        <v>221</v>
      </c>
      <c r="M1407" s="198" t="s">
        <v>879</v>
      </c>
      <c r="N1407" s="199">
        <v>2</v>
      </c>
      <c r="O1407" s="199">
        <v>1.5</v>
      </c>
      <c r="P1407" s="199">
        <v>3</v>
      </c>
      <c r="Q1407" s="1012">
        <v>2</v>
      </c>
      <c r="R1407" s="184"/>
      <c r="S1407" s="223">
        <v>2</v>
      </c>
      <c r="T1407" s="183"/>
      <c r="U1407" s="223">
        <v>0</v>
      </c>
      <c r="V1407" s="183"/>
      <c r="W1407" s="183"/>
      <c r="X1407" s="183"/>
      <c r="Y1407" s="166" t="s">
        <v>62</v>
      </c>
      <c r="Z1407" s="170" t="s">
        <v>224</v>
      </c>
      <c r="AA1407" s="197" t="s">
        <v>225</v>
      </c>
      <c r="AB1407" s="166" t="s">
        <v>1789</v>
      </c>
      <c r="AC1407" s="166" t="s">
        <v>1790</v>
      </c>
      <c r="AD1407" s="673" t="s">
        <v>1791</v>
      </c>
      <c r="AE1407" s="198" t="s">
        <v>2096</v>
      </c>
      <c r="AF1407" s="166" t="s">
        <v>488</v>
      </c>
      <c r="AG1407" s="165" t="s">
        <v>230</v>
      </c>
      <c r="AH1407" s="203" t="s">
        <v>59</v>
      </c>
      <c r="AI1407" s="167">
        <v>0.114</v>
      </c>
      <c r="AJ1407" s="221">
        <v>7824.4</v>
      </c>
      <c r="AK1407" s="167">
        <v>1.8649939726027394</v>
      </c>
      <c r="AL1407" s="167">
        <v>0.5787912328767123</v>
      </c>
      <c r="AM1407" s="187">
        <f>AK1407+AL1407</f>
        <v>2.4437852054794518</v>
      </c>
      <c r="AN1407" s="167">
        <f>SUM(AK1407:AK1408)</f>
        <v>3.3272613698630131</v>
      </c>
      <c r="AO1407" s="167">
        <f>SUM(AL1407:AL1408)</f>
        <v>1.0325983561643834</v>
      </c>
      <c r="AP1407" s="167">
        <f>AN1407+AO1407</f>
        <v>4.3598597260273966</v>
      </c>
      <c r="AQ1407" s="167">
        <f>AP1407*30</f>
        <v>130.7957917808219</v>
      </c>
      <c r="AR1407" s="193" t="s">
        <v>231</v>
      </c>
      <c r="AS1407" s="194" t="s">
        <v>431</v>
      </c>
      <c r="AT1407" s="166" t="s">
        <v>232</v>
      </c>
      <c r="AU1407" s="198" t="s">
        <v>59</v>
      </c>
      <c r="AV1407" s="679" t="s">
        <v>2371</v>
      </c>
      <c r="AW1407" s="166" t="s">
        <v>234</v>
      </c>
      <c r="AX1407" s="46"/>
      <c r="AY1407" s="2391"/>
    </row>
    <row r="1408" spans="1:51" s="8" customFormat="1" ht="15.95" customHeight="1" x14ac:dyDescent="0.25">
      <c r="A1408" s="122"/>
      <c r="B1408" s="123"/>
      <c r="C1408" s="994"/>
      <c r="D1408" s="123"/>
      <c r="E1408" s="133"/>
      <c r="F1408" s="133"/>
      <c r="G1408" s="123"/>
      <c r="H1408" s="133"/>
      <c r="I1408" s="123"/>
      <c r="J1408" s="133"/>
      <c r="K1408" s="133"/>
      <c r="L1408" s="133"/>
      <c r="M1408" s="133"/>
      <c r="N1408" s="157"/>
      <c r="O1408" s="157"/>
      <c r="P1408" s="157"/>
      <c r="Q1408" s="1072"/>
      <c r="R1408" s="124"/>
      <c r="S1408" s="134"/>
      <c r="T1408" s="124"/>
      <c r="U1408" s="134"/>
      <c r="V1408" s="124"/>
      <c r="W1408" s="124"/>
      <c r="X1408" s="124"/>
      <c r="Y1408" s="123" t="s">
        <v>230</v>
      </c>
      <c r="Z1408" s="123" t="s">
        <v>230</v>
      </c>
      <c r="AA1408" s="135" t="s">
        <v>230</v>
      </c>
      <c r="AB1408" s="123" t="s">
        <v>230</v>
      </c>
      <c r="AC1408" s="123" t="s">
        <v>230</v>
      </c>
      <c r="AD1408" s="123" t="s">
        <v>230</v>
      </c>
      <c r="AE1408" s="133" t="s">
        <v>2096</v>
      </c>
      <c r="AF1408" s="123" t="s">
        <v>2372</v>
      </c>
      <c r="AG1408" s="125" t="s">
        <v>230</v>
      </c>
      <c r="AH1408" s="135" t="s">
        <v>59</v>
      </c>
      <c r="AI1408" s="126">
        <v>0.114</v>
      </c>
      <c r="AJ1408" s="136">
        <v>6134.8</v>
      </c>
      <c r="AK1408" s="126">
        <v>1.4622673972602738</v>
      </c>
      <c r="AL1408" s="126">
        <v>0.45380712328767125</v>
      </c>
      <c r="AM1408" s="129">
        <v>1.916074520547945</v>
      </c>
      <c r="AN1408" s="126"/>
      <c r="AO1408" s="126"/>
      <c r="AP1408" s="126"/>
      <c r="AQ1408" s="369"/>
      <c r="AR1408" s="49"/>
      <c r="AS1408" s="50"/>
      <c r="AT1408" s="123"/>
      <c r="AU1408" s="133"/>
      <c r="AV1408" s="73"/>
      <c r="AW1408" s="123"/>
      <c r="AX1408" s="73"/>
      <c r="AY1408" s="2391"/>
    </row>
    <row r="1409" spans="1:51" s="55" customFormat="1" ht="15.95" customHeight="1" x14ac:dyDescent="0.25">
      <c r="A1409" s="182">
        <v>197</v>
      </c>
      <c r="B1409" s="170" t="s">
        <v>55</v>
      </c>
      <c r="C1409" s="989" t="s">
        <v>59</v>
      </c>
      <c r="D1409" s="166" t="s">
        <v>2373</v>
      </c>
      <c r="E1409" s="198" t="s">
        <v>2374</v>
      </c>
      <c r="F1409" s="198" t="s">
        <v>2375</v>
      </c>
      <c r="G1409" s="166"/>
      <c r="H1409" s="166" t="s">
        <v>219</v>
      </c>
      <c r="I1409" s="166" t="s">
        <v>220</v>
      </c>
      <c r="J1409" s="166" t="s">
        <v>221</v>
      </c>
      <c r="K1409" s="198" t="s">
        <v>222</v>
      </c>
      <c r="L1409" s="198" t="s">
        <v>221</v>
      </c>
      <c r="M1409" s="198" t="s">
        <v>879</v>
      </c>
      <c r="N1409" s="199">
        <v>4.5</v>
      </c>
      <c r="O1409" s="199">
        <v>2</v>
      </c>
      <c r="P1409" s="199">
        <v>9</v>
      </c>
      <c r="Q1409" s="1012">
        <v>4</v>
      </c>
      <c r="R1409" s="184"/>
      <c r="S1409" s="223">
        <v>2</v>
      </c>
      <c r="T1409" s="183"/>
      <c r="U1409" s="223">
        <v>1</v>
      </c>
      <c r="V1409" s="183"/>
      <c r="W1409" s="183"/>
      <c r="X1409" s="183"/>
      <c r="Y1409" s="166" t="s">
        <v>62</v>
      </c>
      <c r="Z1409" s="170" t="s">
        <v>224</v>
      </c>
      <c r="AA1409" s="197" t="s">
        <v>225</v>
      </c>
      <c r="AB1409" s="166" t="s">
        <v>1789</v>
      </c>
      <c r="AC1409" s="166" t="s">
        <v>1790</v>
      </c>
      <c r="AD1409" s="673" t="s">
        <v>1791</v>
      </c>
      <c r="AE1409" s="198" t="s">
        <v>2096</v>
      </c>
      <c r="AF1409" s="166" t="s">
        <v>2376</v>
      </c>
      <c r="AG1409" s="165" t="s">
        <v>230</v>
      </c>
      <c r="AH1409" s="203" t="s">
        <v>59</v>
      </c>
      <c r="AI1409" s="167">
        <v>0.114</v>
      </c>
      <c r="AJ1409" s="221">
        <v>7273</v>
      </c>
      <c r="AK1409" s="167">
        <v>1.7335643835616437</v>
      </c>
      <c r="AL1409" s="167">
        <v>0.53800273972602741</v>
      </c>
      <c r="AM1409" s="187">
        <f>AK1409+AL1409</f>
        <v>2.2715671232876709</v>
      </c>
      <c r="AN1409" s="167">
        <f>SUM(AK1409:AK1423)</f>
        <v>2.435810958904109</v>
      </c>
      <c r="AO1409" s="167">
        <f>SUM(AL1409:AL1423)</f>
        <v>0.53800273972602741</v>
      </c>
      <c r="AP1409" s="167">
        <f>AN1409+AO1409</f>
        <v>2.9738136986301367</v>
      </c>
      <c r="AQ1409" s="167">
        <f>AP1409*30</f>
        <v>89.214410958904097</v>
      </c>
      <c r="AR1409" s="193" t="s">
        <v>231</v>
      </c>
      <c r="AS1409" s="194" t="s">
        <v>431</v>
      </c>
      <c r="AT1409" s="166" t="s">
        <v>232</v>
      </c>
      <c r="AU1409" s="198" t="s">
        <v>59</v>
      </c>
      <c r="AV1409" s="679" t="s">
        <v>2377</v>
      </c>
      <c r="AW1409" s="166" t="s">
        <v>234</v>
      </c>
      <c r="AX1409" s="46"/>
      <c r="AY1409" s="2391"/>
    </row>
    <row r="1410" spans="1:51" s="8" customFormat="1" ht="15.95" customHeight="1" x14ac:dyDescent="0.25">
      <c r="A1410" s="112"/>
      <c r="B1410" s="113"/>
      <c r="C1410" s="992"/>
      <c r="D1410" s="113"/>
      <c r="E1410" s="130"/>
      <c r="F1410" s="130"/>
      <c r="G1410" s="113"/>
      <c r="H1410" s="130"/>
      <c r="I1410" s="113"/>
      <c r="J1410" s="130"/>
      <c r="K1410" s="130"/>
      <c r="L1410" s="130"/>
      <c r="M1410" s="130"/>
      <c r="N1410" s="329"/>
      <c r="O1410" s="329"/>
      <c r="P1410" s="329"/>
      <c r="Q1410" s="1071"/>
      <c r="R1410" s="114"/>
      <c r="S1410" s="131"/>
      <c r="T1410" s="114"/>
      <c r="U1410" s="131"/>
      <c r="V1410" s="114"/>
      <c r="W1410" s="114"/>
      <c r="X1410" s="114"/>
      <c r="Y1410" s="113" t="s">
        <v>230</v>
      </c>
      <c r="Z1410" s="113" t="s">
        <v>230</v>
      </c>
      <c r="AA1410" s="132" t="s">
        <v>230</v>
      </c>
      <c r="AB1410" s="113" t="s">
        <v>230</v>
      </c>
      <c r="AC1410" s="113" t="s">
        <v>230</v>
      </c>
      <c r="AD1410" s="113" t="s">
        <v>230</v>
      </c>
      <c r="AE1410" s="130" t="s">
        <v>2378</v>
      </c>
      <c r="AF1410" s="130" t="s">
        <v>2379</v>
      </c>
      <c r="AG1410" s="115">
        <v>503004083215</v>
      </c>
      <c r="AH1410" s="132" t="s">
        <v>2380</v>
      </c>
      <c r="AI1410" s="131">
        <v>0.87</v>
      </c>
      <c r="AJ1410" s="131">
        <v>4</v>
      </c>
      <c r="AK1410" s="116">
        <f t="shared" ref="AK1410:AK1423" si="149">AJ1410*AI1410/365</f>
        <v>9.5342465753424661E-3</v>
      </c>
      <c r="AL1410" s="116">
        <v>0</v>
      </c>
      <c r="AM1410" s="119">
        <f t="shared" ref="AM1410:AM1415" si="150">SUBTOTAL(9,AK1410:AL1410)</f>
        <v>9.5342465753424661E-3</v>
      </c>
      <c r="AN1410" s="116"/>
      <c r="AO1410" s="116"/>
      <c r="AP1410" s="116"/>
      <c r="AQ1410" s="367"/>
      <c r="AR1410" s="42"/>
      <c r="AS1410" s="43"/>
      <c r="AT1410" s="113"/>
      <c r="AU1410" s="130"/>
      <c r="AV1410" s="44"/>
      <c r="AW1410" s="113"/>
      <c r="AX1410" s="44"/>
      <c r="AY1410" s="2391"/>
    </row>
    <row r="1411" spans="1:51" s="8" customFormat="1" ht="15.95" customHeight="1" x14ac:dyDescent="0.25">
      <c r="A1411" s="36"/>
      <c r="B1411" s="1029"/>
      <c r="C1411" s="990"/>
      <c r="D1411" s="1029"/>
      <c r="E1411" s="5"/>
      <c r="F1411" s="5"/>
      <c r="G1411" s="1029"/>
      <c r="H1411" s="5"/>
      <c r="I1411" s="1029"/>
      <c r="J1411" s="5"/>
      <c r="K1411" s="5"/>
      <c r="L1411" s="5"/>
      <c r="M1411" s="5"/>
      <c r="N1411" s="328"/>
      <c r="O1411" s="328"/>
      <c r="P1411" s="328"/>
      <c r="Q1411" s="1056"/>
      <c r="R1411" s="448"/>
      <c r="S1411" s="61"/>
      <c r="T1411" s="448"/>
      <c r="U1411" s="61"/>
      <c r="V1411" s="448"/>
      <c r="W1411" s="448"/>
      <c r="X1411" s="448"/>
      <c r="Y1411" s="1029" t="s">
        <v>230</v>
      </c>
      <c r="Z1411" s="1029" t="s">
        <v>230</v>
      </c>
      <c r="AA1411" s="1" t="s">
        <v>230</v>
      </c>
      <c r="AB1411" s="1029" t="s">
        <v>230</v>
      </c>
      <c r="AC1411" s="1029" t="s">
        <v>230</v>
      </c>
      <c r="AD1411" s="1029" t="s">
        <v>230</v>
      </c>
      <c r="AE1411" s="5" t="s">
        <v>2378</v>
      </c>
      <c r="AF1411" s="5" t="s">
        <v>23071</v>
      </c>
      <c r="AG1411" s="39" t="s">
        <v>23068</v>
      </c>
      <c r="AH1411" s="1" t="s">
        <v>22989</v>
      </c>
      <c r="AI1411" s="328">
        <v>0.6</v>
      </c>
      <c r="AJ1411" s="328">
        <v>10</v>
      </c>
      <c r="AK1411" s="40">
        <f t="shared" si="149"/>
        <v>1.643835616438356E-2</v>
      </c>
      <c r="AL1411" s="40">
        <v>0</v>
      </c>
      <c r="AM1411" s="41">
        <f t="shared" si="150"/>
        <v>1.643835616438356E-2</v>
      </c>
      <c r="AN1411" s="40"/>
      <c r="AO1411" s="40"/>
      <c r="AP1411" s="40"/>
      <c r="AQ1411" s="1644"/>
      <c r="AR1411" s="1034"/>
      <c r="AS1411" s="45"/>
      <c r="AT1411" s="1029"/>
      <c r="AU1411" s="5"/>
      <c r="AV1411" s="46"/>
      <c r="AW1411" s="1029"/>
      <c r="AX1411" s="46"/>
      <c r="AY1411" s="2391"/>
    </row>
    <row r="1412" spans="1:51" s="8" customFormat="1" ht="15.95" customHeight="1" x14ac:dyDescent="0.25">
      <c r="A1412" s="36"/>
      <c r="B1412" s="1029"/>
      <c r="C1412" s="990"/>
      <c r="D1412" s="1029"/>
      <c r="E1412" s="5"/>
      <c r="F1412" s="5"/>
      <c r="G1412" s="1029"/>
      <c r="H1412" s="5"/>
      <c r="I1412" s="1029"/>
      <c r="J1412" s="5"/>
      <c r="K1412" s="5"/>
      <c r="L1412" s="5"/>
      <c r="M1412" s="5"/>
      <c r="N1412" s="328"/>
      <c r="O1412" s="328"/>
      <c r="P1412" s="328"/>
      <c r="Q1412" s="1056"/>
      <c r="R1412" s="448"/>
      <c r="S1412" s="61"/>
      <c r="T1412" s="448"/>
      <c r="U1412" s="61"/>
      <c r="V1412" s="448"/>
      <c r="W1412" s="448"/>
      <c r="X1412" s="448"/>
      <c r="Y1412" s="1029" t="s">
        <v>230</v>
      </c>
      <c r="Z1412" s="1029" t="s">
        <v>230</v>
      </c>
      <c r="AA1412" s="1" t="s">
        <v>230</v>
      </c>
      <c r="AB1412" s="1029" t="s">
        <v>230</v>
      </c>
      <c r="AC1412" s="1029" t="s">
        <v>230</v>
      </c>
      <c r="AD1412" s="1029" t="s">
        <v>230</v>
      </c>
      <c r="AE1412" s="5" t="s">
        <v>2378</v>
      </c>
      <c r="AF1412" s="5" t="s">
        <v>23079</v>
      </c>
      <c r="AG1412" s="39" t="s">
        <v>23054</v>
      </c>
      <c r="AH1412" s="1" t="s">
        <v>22980</v>
      </c>
      <c r="AI1412" s="1700">
        <v>0.6</v>
      </c>
      <c r="AJ1412" s="328">
        <v>15</v>
      </c>
      <c r="AK1412" s="40">
        <f t="shared" si="149"/>
        <v>2.4657534246575342E-2</v>
      </c>
      <c r="AL1412" s="40">
        <v>0</v>
      </c>
      <c r="AM1412" s="41">
        <f t="shared" si="150"/>
        <v>2.4657534246575342E-2</v>
      </c>
      <c r="AN1412" s="40"/>
      <c r="AO1412" s="40"/>
      <c r="AP1412" s="40"/>
      <c r="AQ1412" s="1644"/>
      <c r="AR1412" s="1034"/>
      <c r="AS1412" s="45"/>
      <c r="AT1412" s="1029"/>
      <c r="AU1412" s="5"/>
      <c r="AV1412" s="46"/>
      <c r="AW1412" s="1029"/>
      <c r="AX1412" s="46"/>
      <c r="AY1412" s="2391"/>
    </row>
    <row r="1413" spans="1:51" s="8" customFormat="1" ht="15.95" customHeight="1" x14ac:dyDescent="0.25">
      <c r="A1413" s="36"/>
      <c r="B1413" s="1029"/>
      <c r="C1413" s="990"/>
      <c r="D1413" s="1029"/>
      <c r="E1413" s="5"/>
      <c r="F1413" s="5"/>
      <c r="G1413" s="1029"/>
      <c r="H1413" s="5"/>
      <c r="I1413" s="1029"/>
      <c r="J1413" s="5"/>
      <c r="K1413" s="5"/>
      <c r="L1413" s="5"/>
      <c r="M1413" s="5"/>
      <c r="N1413" s="328"/>
      <c r="O1413" s="328"/>
      <c r="P1413" s="328"/>
      <c r="Q1413" s="1056"/>
      <c r="R1413" s="448"/>
      <c r="S1413" s="61"/>
      <c r="T1413" s="448"/>
      <c r="U1413" s="61"/>
      <c r="V1413" s="448"/>
      <c r="W1413" s="448"/>
      <c r="X1413" s="448"/>
      <c r="Y1413" s="1029" t="s">
        <v>230</v>
      </c>
      <c r="Z1413" s="1029" t="s">
        <v>230</v>
      </c>
      <c r="AA1413" s="1" t="s">
        <v>230</v>
      </c>
      <c r="AB1413" s="1029" t="s">
        <v>230</v>
      </c>
      <c r="AC1413" s="1029" t="s">
        <v>230</v>
      </c>
      <c r="AD1413" s="1029" t="s">
        <v>230</v>
      </c>
      <c r="AE1413" s="5" t="s">
        <v>2378</v>
      </c>
      <c r="AF1413" s="5" t="s">
        <v>23218</v>
      </c>
      <c r="AG1413" s="39" t="s">
        <v>23217</v>
      </c>
      <c r="AH1413" s="1" t="s">
        <v>23202</v>
      </c>
      <c r="AI1413" s="61">
        <v>0.76</v>
      </c>
      <c r="AJ1413" s="328">
        <v>16</v>
      </c>
      <c r="AK1413" s="40">
        <f t="shared" si="149"/>
        <v>3.3315068493150683E-2</v>
      </c>
      <c r="AL1413" s="40">
        <v>0</v>
      </c>
      <c r="AM1413" s="41">
        <f t="shared" si="150"/>
        <v>3.3315068493150683E-2</v>
      </c>
      <c r="AN1413" s="40"/>
      <c r="AO1413" s="40"/>
      <c r="AP1413" s="40"/>
      <c r="AQ1413" s="1644"/>
      <c r="AR1413" s="1034"/>
      <c r="AS1413" s="45"/>
      <c r="AT1413" s="1029"/>
      <c r="AU1413" s="5"/>
      <c r="AV1413" s="46"/>
      <c r="AW1413" s="1029"/>
      <c r="AX1413" s="46"/>
      <c r="AY1413" s="2391"/>
    </row>
    <row r="1414" spans="1:51" s="8" customFormat="1" ht="15.95" customHeight="1" x14ac:dyDescent="0.25">
      <c r="A1414" s="36"/>
      <c r="B1414" s="1029"/>
      <c r="C1414" s="990"/>
      <c r="D1414" s="1029"/>
      <c r="E1414" s="5"/>
      <c r="F1414" s="5"/>
      <c r="G1414" s="1029"/>
      <c r="H1414" s="5"/>
      <c r="I1414" s="1029"/>
      <c r="J1414" s="5"/>
      <c r="K1414" s="5"/>
      <c r="L1414" s="5"/>
      <c r="M1414" s="5"/>
      <c r="N1414" s="328"/>
      <c r="O1414" s="328"/>
      <c r="P1414" s="328"/>
      <c r="Q1414" s="1056"/>
      <c r="R1414" s="448"/>
      <c r="S1414" s="61"/>
      <c r="T1414" s="448"/>
      <c r="U1414" s="61"/>
      <c r="V1414" s="448"/>
      <c r="W1414" s="448"/>
      <c r="X1414" s="448"/>
      <c r="Y1414" s="1029" t="s">
        <v>230</v>
      </c>
      <c r="Z1414" s="1029" t="s">
        <v>230</v>
      </c>
      <c r="AA1414" s="1" t="s">
        <v>230</v>
      </c>
      <c r="AB1414" s="1029" t="s">
        <v>230</v>
      </c>
      <c r="AC1414" s="1029" t="s">
        <v>230</v>
      </c>
      <c r="AD1414" s="1029" t="s">
        <v>230</v>
      </c>
      <c r="AE1414" s="5" t="s">
        <v>2378</v>
      </c>
      <c r="AF1414" s="5" t="s">
        <v>23073</v>
      </c>
      <c r="AG1414" s="39" t="s">
        <v>23072</v>
      </c>
      <c r="AH1414" s="1" t="s">
        <v>22990</v>
      </c>
      <c r="AI1414" s="328">
        <v>0.6</v>
      </c>
      <c r="AJ1414" s="328">
        <v>25</v>
      </c>
      <c r="AK1414" s="40">
        <f t="shared" si="149"/>
        <v>4.1095890410958902E-2</v>
      </c>
      <c r="AL1414" s="40">
        <v>0</v>
      </c>
      <c r="AM1414" s="41">
        <f t="shared" si="150"/>
        <v>4.1095890410958902E-2</v>
      </c>
      <c r="AN1414" s="40"/>
      <c r="AO1414" s="40"/>
      <c r="AP1414" s="40"/>
      <c r="AQ1414" s="1644"/>
      <c r="AR1414" s="1034"/>
      <c r="AS1414" s="45"/>
      <c r="AT1414" s="1029"/>
      <c r="AU1414" s="5"/>
      <c r="AV1414" s="46"/>
      <c r="AW1414" s="1029"/>
      <c r="AX1414" s="46"/>
      <c r="AY1414" s="2391"/>
    </row>
    <row r="1415" spans="1:51" s="8" customFormat="1" ht="15.95" customHeight="1" x14ac:dyDescent="0.25">
      <c r="A1415" s="36"/>
      <c r="B1415" s="1029"/>
      <c r="C1415" s="990"/>
      <c r="D1415" s="1029"/>
      <c r="E1415" s="5"/>
      <c r="F1415" s="5"/>
      <c r="G1415" s="1029"/>
      <c r="H1415" s="5"/>
      <c r="I1415" s="1029"/>
      <c r="J1415" s="5"/>
      <c r="K1415" s="5"/>
      <c r="L1415" s="5"/>
      <c r="M1415" s="5"/>
      <c r="N1415" s="328"/>
      <c r="O1415" s="328"/>
      <c r="P1415" s="328"/>
      <c r="Q1415" s="1056"/>
      <c r="R1415" s="448"/>
      <c r="S1415" s="61"/>
      <c r="T1415" s="448"/>
      <c r="U1415" s="61"/>
      <c r="V1415" s="448"/>
      <c r="W1415" s="448"/>
      <c r="X1415" s="448"/>
      <c r="Y1415" s="1029" t="s">
        <v>230</v>
      </c>
      <c r="Z1415" s="1029" t="s">
        <v>230</v>
      </c>
      <c r="AA1415" s="1" t="s">
        <v>230</v>
      </c>
      <c r="AB1415" s="1029" t="s">
        <v>230</v>
      </c>
      <c r="AC1415" s="1029" t="s">
        <v>230</v>
      </c>
      <c r="AD1415" s="1029" t="s">
        <v>230</v>
      </c>
      <c r="AE1415" s="5" t="s">
        <v>2378</v>
      </c>
      <c r="AF1415" s="5" t="s">
        <v>2381</v>
      </c>
      <c r="AG1415" s="39">
        <v>4025439326</v>
      </c>
      <c r="AH1415" s="1" t="s">
        <v>2382</v>
      </c>
      <c r="AI1415" s="61">
        <v>1.1399999999999999</v>
      </c>
      <c r="AJ1415" s="328">
        <v>12</v>
      </c>
      <c r="AK1415" s="40">
        <f t="shared" si="149"/>
        <v>3.747945205479452E-2</v>
      </c>
      <c r="AL1415" s="40">
        <v>0</v>
      </c>
      <c r="AM1415" s="41">
        <f t="shared" si="150"/>
        <v>3.747945205479452E-2</v>
      </c>
      <c r="AN1415" s="40"/>
      <c r="AO1415" s="40"/>
      <c r="AP1415" s="40"/>
      <c r="AQ1415" s="1644"/>
      <c r="AR1415" s="1034"/>
      <c r="AS1415" s="45"/>
      <c r="AT1415" s="1029"/>
      <c r="AU1415" s="5"/>
      <c r="AV1415" s="46"/>
      <c r="AW1415" s="1029"/>
      <c r="AX1415" s="46"/>
      <c r="AY1415" s="2391"/>
    </row>
    <row r="1416" spans="1:51" s="8" customFormat="1" ht="15.95" customHeight="1" x14ac:dyDescent="0.25">
      <c r="A1416" s="36"/>
      <c r="B1416" s="1029"/>
      <c r="C1416" s="990"/>
      <c r="D1416" s="1029"/>
      <c r="E1416" s="5"/>
      <c r="F1416" s="5"/>
      <c r="G1416" s="1029"/>
      <c r="H1416" s="5"/>
      <c r="I1416" s="1029"/>
      <c r="J1416" s="5"/>
      <c r="K1416" s="5"/>
      <c r="L1416" s="5"/>
      <c r="M1416" s="5"/>
      <c r="N1416" s="328"/>
      <c r="O1416" s="328"/>
      <c r="P1416" s="328"/>
      <c r="Q1416" s="1056"/>
      <c r="R1416" s="448"/>
      <c r="S1416" s="61"/>
      <c r="T1416" s="448"/>
      <c r="U1416" s="61"/>
      <c r="V1416" s="448"/>
      <c r="W1416" s="448"/>
      <c r="X1416" s="448"/>
      <c r="Y1416" s="1029" t="s">
        <v>230</v>
      </c>
      <c r="Z1416" s="1029" t="s">
        <v>230</v>
      </c>
      <c r="AA1416" s="1" t="s">
        <v>230</v>
      </c>
      <c r="AB1416" s="1029" t="s">
        <v>230</v>
      </c>
      <c r="AC1416" s="1029" t="s">
        <v>230</v>
      </c>
      <c r="AD1416" s="1029" t="s">
        <v>230</v>
      </c>
      <c r="AE1416" s="5" t="s">
        <v>2378</v>
      </c>
      <c r="AF1416" s="5" t="s">
        <v>2383</v>
      </c>
      <c r="AG1416" s="39">
        <v>503008669</v>
      </c>
      <c r="AH1416" s="1" t="s">
        <v>2384</v>
      </c>
      <c r="AI1416" s="61">
        <v>2.0699999999999998</v>
      </c>
      <c r="AJ1416" s="61">
        <v>6</v>
      </c>
      <c r="AK1416" s="40">
        <f t="shared" si="149"/>
        <v>3.402739726027397E-2</v>
      </c>
      <c r="AL1416" s="40">
        <v>0</v>
      </c>
      <c r="AM1416" s="41">
        <v>3.402739726027397E-2</v>
      </c>
      <c r="AN1416" s="40"/>
      <c r="AO1416" s="40"/>
      <c r="AP1416" s="40"/>
      <c r="AQ1416" s="1644"/>
      <c r="AR1416" s="1034"/>
      <c r="AS1416" s="45"/>
      <c r="AT1416" s="1029"/>
      <c r="AU1416" s="5"/>
      <c r="AV1416" s="46"/>
      <c r="AW1416" s="1029"/>
      <c r="AX1416" s="46"/>
      <c r="AY1416" s="2391"/>
    </row>
    <row r="1417" spans="1:51" s="8" customFormat="1" ht="15.95" customHeight="1" x14ac:dyDescent="0.25">
      <c r="A1417" s="36"/>
      <c r="B1417" s="1029"/>
      <c r="C1417" s="990"/>
      <c r="D1417" s="1029"/>
      <c r="E1417" s="5"/>
      <c r="F1417" s="5"/>
      <c r="G1417" s="1029"/>
      <c r="H1417" s="5"/>
      <c r="I1417" s="1029"/>
      <c r="J1417" s="5"/>
      <c r="K1417" s="5"/>
      <c r="L1417" s="5"/>
      <c r="M1417" s="5"/>
      <c r="N1417" s="328"/>
      <c r="O1417" s="328"/>
      <c r="P1417" s="328"/>
      <c r="Q1417" s="1056"/>
      <c r="R1417" s="448"/>
      <c r="S1417" s="61"/>
      <c r="T1417" s="448"/>
      <c r="U1417" s="61"/>
      <c r="V1417" s="448"/>
      <c r="W1417" s="448"/>
      <c r="X1417" s="448"/>
      <c r="Y1417" s="1029" t="s">
        <v>230</v>
      </c>
      <c r="Z1417" s="1029" t="s">
        <v>230</v>
      </c>
      <c r="AA1417" s="1" t="s">
        <v>230</v>
      </c>
      <c r="AB1417" s="1029" t="s">
        <v>230</v>
      </c>
      <c r="AC1417" s="1029" t="s">
        <v>230</v>
      </c>
      <c r="AD1417" s="1029" t="s">
        <v>230</v>
      </c>
      <c r="AE1417" s="5" t="s">
        <v>2378</v>
      </c>
      <c r="AF1417" s="5" t="s">
        <v>23075</v>
      </c>
      <c r="AG1417" s="39" t="s">
        <v>23074</v>
      </c>
      <c r="AH1417" s="1" t="s">
        <v>22991</v>
      </c>
      <c r="AI1417" s="1700">
        <v>0.6</v>
      </c>
      <c r="AJ1417" s="328">
        <v>30</v>
      </c>
      <c r="AK1417" s="40">
        <f t="shared" si="149"/>
        <v>4.9315068493150684E-2</v>
      </c>
      <c r="AL1417" s="40">
        <v>0</v>
      </c>
      <c r="AM1417" s="41">
        <f t="shared" ref="AM1417:AM1423" si="151">SUBTOTAL(9,AK1417:AL1417)</f>
        <v>4.9315068493150684E-2</v>
      </c>
      <c r="AN1417" s="40"/>
      <c r="AO1417" s="40"/>
      <c r="AP1417" s="40"/>
      <c r="AQ1417" s="1644"/>
      <c r="AR1417" s="1034"/>
      <c r="AS1417" s="45"/>
      <c r="AT1417" s="1029"/>
      <c r="AU1417" s="5"/>
      <c r="AV1417" s="46"/>
      <c r="AW1417" s="1029"/>
      <c r="AX1417" s="46"/>
      <c r="AY1417" s="2391"/>
    </row>
    <row r="1418" spans="1:51" s="8" customFormat="1" ht="15.95" customHeight="1" x14ac:dyDescent="0.25">
      <c r="A1418" s="36"/>
      <c r="B1418" s="1029"/>
      <c r="C1418" s="990"/>
      <c r="D1418" s="1029"/>
      <c r="E1418" s="5"/>
      <c r="F1418" s="5"/>
      <c r="G1418" s="1029"/>
      <c r="H1418" s="5"/>
      <c r="I1418" s="1029"/>
      <c r="J1418" s="5"/>
      <c r="K1418" s="5"/>
      <c r="L1418" s="5"/>
      <c r="M1418" s="5"/>
      <c r="N1418" s="328"/>
      <c r="O1418" s="328"/>
      <c r="P1418" s="328"/>
      <c r="Q1418" s="1056"/>
      <c r="R1418" s="448"/>
      <c r="S1418" s="61"/>
      <c r="T1418" s="448"/>
      <c r="U1418" s="61"/>
      <c r="V1418" s="448"/>
      <c r="W1418" s="448"/>
      <c r="X1418" s="448"/>
      <c r="Y1418" s="1029" t="s">
        <v>230</v>
      </c>
      <c r="Z1418" s="1029" t="s">
        <v>230</v>
      </c>
      <c r="AA1418" s="1" t="s">
        <v>230</v>
      </c>
      <c r="AB1418" s="1029" t="s">
        <v>230</v>
      </c>
      <c r="AC1418" s="1029" t="s">
        <v>230</v>
      </c>
      <c r="AD1418" s="1029" t="s">
        <v>230</v>
      </c>
      <c r="AE1418" s="5" t="s">
        <v>2378</v>
      </c>
      <c r="AF1418" s="5" t="s">
        <v>2385</v>
      </c>
      <c r="AG1418" s="39" t="s">
        <v>23076</v>
      </c>
      <c r="AH1418" s="1" t="s">
        <v>22975</v>
      </c>
      <c r="AI1418" s="328">
        <v>0.6</v>
      </c>
      <c r="AJ1418" s="328">
        <v>20</v>
      </c>
      <c r="AK1418" s="40">
        <f t="shared" si="149"/>
        <v>3.287671232876712E-2</v>
      </c>
      <c r="AL1418" s="40">
        <v>0</v>
      </c>
      <c r="AM1418" s="41">
        <f t="shared" si="151"/>
        <v>3.287671232876712E-2</v>
      </c>
      <c r="AN1418" s="40"/>
      <c r="AO1418" s="40"/>
      <c r="AP1418" s="40"/>
      <c r="AQ1418" s="1644"/>
      <c r="AR1418" s="1034"/>
      <c r="AS1418" s="45"/>
      <c r="AT1418" s="1029"/>
      <c r="AU1418" s="5"/>
      <c r="AV1418" s="46"/>
      <c r="AW1418" s="1029"/>
      <c r="AX1418" s="46"/>
      <c r="AY1418" s="2391"/>
    </row>
    <row r="1419" spans="1:51" s="8" customFormat="1" ht="15.95" customHeight="1" x14ac:dyDescent="0.25">
      <c r="A1419" s="36"/>
      <c r="B1419" s="1029"/>
      <c r="C1419" s="990"/>
      <c r="D1419" s="1029"/>
      <c r="E1419" s="5"/>
      <c r="F1419" s="5"/>
      <c r="G1419" s="1029"/>
      <c r="H1419" s="5"/>
      <c r="I1419" s="1029"/>
      <c r="J1419" s="5"/>
      <c r="K1419" s="5"/>
      <c r="L1419" s="5"/>
      <c r="M1419" s="5"/>
      <c r="N1419" s="328"/>
      <c r="O1419" s="328"/>
      <c r="P1419" s="328"/>
      <c r="Q1419" s="1056"/>
      <c r="R1419" s="448"/>
      <c r="S1419" s="61"/>
      <c r="T1419" s="448"/>
      <c r="U1419" s="61"/>
      <c r="V1419" s="448"/>
      <c r="W1419" s="448"/>
      <c r="X1419" s="448"/>
      <c r="Y1419" s="1029" t="s">
        <v>230</v>
      </c>
      <c r="Z1419" s="1029" t="s">
        <v>230</v>
      </c>
      <c r="AA1419" s="1" t="s">
        <v>230</v>
      </c>
      <c r="AB1419" s="1029" t="s">
        <v>230</v>
      </c>
      <c r="AC1419" s="1029" t="s">
        <v>230</v>
      </c>
      <c r="AD1419" s="1029" t="s">
        <v>230</v>
      </c>
      <c r="AE1419" s="5" t="s">
        <v>2378</v>
      </c>
      <c r="AF1419" s="2647" t="s">
        <v>2386</v>
      </c>
      <c r="AG1419" s="39">
        <v>7709026844</v>
      </c>
      <c r="AH1419" s="1" t="s">
        <v>1844</v>
      </c>
      <c r="AI1419" s="61">
        <v>0.87</v>
      </c>
      <c r="AJ1419" s="1056">
        <v>30</v>
      </c>
      <c r="AK1419" s="40">
        <f t="shared" si="149"/>
        <v>7.1506849315068496E-2</v>
      </c>
      <c r="AL1419" s="40">
        <v>0</v>
      </c>
      <c r="AM1419" s="41">
        <f t="shared" si="151"/>
        <v>7.1506849315068496E-2</v>
      </c>
      <c r="AN1419" s="40"/>
      <c r="AO1419" s="40"/>
      <c r="AP1419" s="40"/>
      <c r="AQ1419" s="1644"/>
      <c r="AR1419" s="1034"/>
      <c r="AS1419" s="45"/>
      <c r="AT1419" s="1029"/>
      <c r="AU1419" s="5"/>
      <c r="AV1419" s="46"/>
      <c r="AW1419" s="1029"/>
      <c r="AX1419" s="46"/>
      <c r="AY1419" s="2391"/>
    </row>
    <row r="1420" spans="1:51" s="8" customFormat="1" ht="15.95" customHeight="1" x14ac:dyDescent="0.25">
      <c r="A1420" s="36"/>
      <c r="B1420" s="1029"/>
      <c r="C1420" s="990"/>
      <c r="D1420" s="1029"/>
      <c r="E1420" s="5"/>
      <c r="F1420" s="5"/>
      <c r="G1420" s="1029"/>
      <c r="H1420" s="5"/>
      <c r="I1420" s="1029"/>
      <c r="J1420" s="5"/>
      <c r="K1420" s="5"/>
      <c r="L1420" s="5"/>
      <c r="M1420" s="5"/>
      <c r="N1420" s="328"/>
      <c r="O1420" s="328"/>
      <c r="P1420" s="328"/>
      <c r="Q1420" s="1056"/>
      <c r="R1420" s="448"/>
      <c r="S1420" s="61"/>
      <c r="T1420" s="448"/>
      <c r="U1420" s="61"/>
      <c r="V1420" s="448"/>
      <c r="W1420" s="448"/>
      <c r="X1420" s="448"/>
      <c r="Y1420" s="1029" t="s">
        <v>230</v>
      </c>
      <c r="Z1420" s="1029" t="s">
        <v>230</v>
      </c>
      <c r="AA1420" s="1" t="s">
        <v>230</v>
      </c>
      <c r="AB1420" s="1029" t="s">
        <v>230</v>
      </c>
      <c r="AC1420" s="1029" t="s">
        <v>230</v>
      </c>
      <c r="AD1420" s="1029" t="s">
        <v>230</v>
      </c>
      <c r="AE1420" s="5" t="s">
        <v>2378</v>
      </c>
      <c r="AF1420" s="5" t="s">
        <v>23220</v>
      </c>
      <c r="AG1420" s="39" t="s">
        <v>23219</v>
      </c>
      <c r="AH1420" s="1" t="s">
        <v>23203</v>
      </c>
      <c r="AI1420" s="61">
        <v>0.76</v>
      </c>
      <c r="AJ1420" s="328">
        <v>14</v>
      </c>
      <c r="AK1420" s="40">
        <f t="shared" si="149"/>
        <v>2.915068493150685E-2</v>
      </c>
      <c r="AL1420" s="40">
        <v>0</v>
      </c>
      <c r="AM1420" s="41">
        <f t="shared" si="151"/>
        <v>2.915068493150685E-2</v>
      </c>
      <c r="AN1420" s="40"/>
      <c r="AO1420" s="40"/>
      <c r="AP1420" s="40"/>
      <c r="AQ1420" s="1644"/>
      <c r="AR1420" s="1034"/>
      <c r="AS1420" s="45"/>
      <c r="AT1420" s="1029"/>
      <c r="AU1420" s="5"/>
      <c r="AV1420" s="46"/>
      <c r="AW1420" s="1029"/>
      <c r="AX1420" s="46"/>
      <c r="AY1420" s="2391"/>
    </row>
    <row r="1421" spans="1:51" s="8" customFormat="1" ht="15.95" customHeight="1" x14ac:dyDescent="0.25">
      <c r="A1421" s="36"/>
      <c r="B1421" s="1029"/>
      <c r="C1421" s="990"/>
      <c r="D1421" s="1029"/>
      <c r="E1421" s="5"/>
      <c r="F1421" s="5"/>
      <c r="G1421" s="1029"/>
      <c r="H1421" s="5"/>
      <c r="I1421" s="1029"/>
      <c r="J1421" s="5"/>
      <c r="K1421" s="5"/>
      <c r="L1421" s="5"/>
      <c r="M1421" s="5"/>
      <c r="N1421" s="328"/>
      <c r="O1421" s="328"/>
      <c r="P1421" s="328"/>
      <c r="Q1421" s="1056"/>
      <c r="R1421" s="448"/>
      <c r="S1421" s="61"/>
      <c r="T1421" s="448"/>
      <c r="U1421" s="61"/>
      <c r="V1421" s="448"/>
      <c r="W1421" s="448"/>
      <c r="X1421" s="448"/>
      <c r="Y1421" s="1029" t="s">
        <v>230</v>
      </c>
      <c r="Z1421" s="1029" t="s">
        <v>230</v>
      </c>
      <c r="AA1421" s="1" t="s">
        <v>230</v>
      </c>
      <c r="AB1421" s="1029" t="s">
        <v>230</v>
      </c>
      <c r="AC1421" s="1029" t="s">
        <v>230</v>
      </c>
      <c r="AD1421" s="1029" t="s">
        <v>230</v>
      </c>
      <c r="AE1421" s="5" t="s">
        <v>2378</v>
      </c>
      <c r="AF1421" s="5" t="s">
        <v>2387</v>
      </c>
      <c r="AG1421" s="39">
        <v>7744001497</v>
      </c>
      <c r="AH1421" s="1" t="s">
        <v>663</v>
      </c>
      <c r="AI1421" s="1640">
        <v>1.17</v>
      </c>
      <c r="AJ1421" s="1056">
        <v>8</v>
      </c>
      <c r="AK1421" s="40">
        <f>AJ1421*AI1421/365</f>
        <v>2.5643835616438355E-2</v>
      </c>
      <c r="AL1421" s="40">
        <v>0</v>
      </c>
      <c r="AM1421" s="41">
        <f>SUBTOTAL(9,AK1421:AL1421)</f>
        <v>2.5643835616438355E-2</v>
      </c>
      <c r="AN1421" s="40"/>
      <c r="AO1421" s="40"/>
      <c r="AP1421" s="40"/>
      <c r="AQ1421" s="1644"/>
      <c r="AR1421" s="1034"/>
      <c r="AS1421" s="45"/>
      <c r="AT1421" s="1029"/>
      <c r="AU1421" s="5"/>
      <c r="AV1421" s="46"/>
      <c r="AW1421" s="1029"/>
      <c r="AX1421" s="46"/>
      <c r="AY1421" s="2391"/>
    </row>
    <row r="1422" spans="1:51" s="8" customFormat="1" ht="15.95" customHeight="1" x14ac:dyDescent="0.25">
      <c r="A1422" s="36"/>
      <c r="B1422" s="1029"/>
      <c r="C1422" s="990"/>
      <c r="D1422" s="1029"/>
      <c r="E1422" s="5"/>
      <c r="F1422" s="5"/>
      <c r="G1422" s="1029"/>
      <c r="H1422" s="5"/>
      <c r="I1422" s="1029"/>
      <c r="J1422" s="5"/>
      <c r="K1422" s="5"/>
      <c r="L1422" s="5"/>
      <c r="M1422" s="5"/>
      <c r="N1422" s="328"/>
      <c r="O1422" s="328"/>
      <c r="P1422" s="328"/>
      <c r="Q1422" s="1056"/>
      <c r="R1422" s="448"/>
      <c r="S1422" s="61"/>
      <c r="T1422" s="448"/>
      <c r="U1422" s="61"/>
      <c r="V1422" s="448"/>
      <c r="W1422" s="448"/>
      <c r="X1422" s="448"/>
      <c r="Y1422" s="1029" t="s">
        <v>230</v>
      </c>
      <c r="Z1422" s="1029" t="s">
        <v>230</v>
      </c>
      <c r="AA1422" s="1" t="s">
        <v>230</v>
      </c>
      <c r="AB1422" s="1029" t="s">
        <v>230</v>
      </c>
      <c r="AC1422" s="1029" t="s">
        <v>230</v>
      </c>
      <c r="AD1422" s="1029" t="s">
        <v>230</v>
      </c>
      <c r="AE1422" s="5" t="s">
        <v>2378</v>
      </c>
      <c r="AF1422" s="5" t="s">
        <v>2388</v>
      </c>
      <c r="AG1422" s="39" t="s">
        <v>2389</v>
      </c>
      <c r="AH1422" s="1" t="s">
        <v>450</v>
      </c>
      <c r="AI1422" s="61">
        <v>0.87</v>
      </c>
      <c r="AJ1422" s="1056">
        <v>12</v>
      </c>
      <c r="AK1422" s="40">
        <f t="shared" si="149"/>
        <v>2.8602739726027396E-2</v>
      </c>
      <c r="AL1422" s="40">
        <v>0</v>
      </c>
      <c r="AM1422" s="41">
        <f t="shared" si="151"/>
        <v>2.8602739726027396E-2</v>
      </c>
      <c r="AN1422" s="40"/>
      <c r="AO1422" s="40"/>
      <c r="AP1422" s="40"/>
      <c r="AQ1422" s="1644"/>
      <c r="AR1422" s="1034"/>
      <c r="AS1422" s="45"/>
      <c r="AT1422" s="1029"/>
      <c r="AU1422" s="5"/>
      <c r="AV1422" s="46"/>
      <c r="AW1422" s="1029"/>
      <c r="AX1422" s="46"/>
      <c r="AY1422" s="2391"/>
    </row>
    <row r="1423" spans="1:51" s="8" customFormat="1" ht="15.95" customHeight="1" x14ac:dyDescent="0.25">
      <c r="A1423" s="93"/>
      <c r="B1423" s="88"/>
      <c r="C1423" s="993"/>
      <c r="D1423" s="88"/>
      <c r="E1423" s="103"/>
      <c r="F1423" s="103"/>
      <c r="G1423" s="88"/>
      <c r="H1423" s="103"/>
      <c r="I1423" s="88"/>
      <c r="J1423" s="103"/>
      <c r="K1423" s="103"/>
      <c r="L1423" s="103"/>
      <c r="M1423" s="103"/>
      <c r="N1423" s="330"/>
      <c r="O1423" s="330"/>
      <c r="P1423" s="330"/>
      <c r="Q1423" s="106"/>
      <c r="R1423" s="94"/>
      <c r="S1423" s="104"/>
      <c r="T1423" s="94"/>
      <c r="U1423" s="104"/>
      <c r="V1423" s="94"/>
      <c r="W1423" s="94"/>
      <c r="X1423" s="94"/>
      <c r="Y1423" s="88" t="s">
        <v>230</v>
      </c>
      <c r="Z1423" s="88" t="s">
        <v>230</v>
      </c>
      <c r="AA1423" s="90" t="s">
        <v>230</v>
      </c>
      <c r="AB1423" s="88" t="s">
        <v>230</v>
      </c>
      <c r="AC1423" s="88" t="s">
        <v>230</v>
      </c>
      <c r="AD1423" s="88" t="s">
        <v>230</v>
      </c>
      <c r="AE1423" s="103" t="s">
        <v>2378</v>
      </c>
      <c r="AF1423" s="103" t="s">
        <v>2390</v>
      </c>
      <c r="AG1423" s="95" t="s">
        <v>2391</v>
      </c>
      <c r="AH1423" s="90" t="s">
        <v>2392</v>
      </c>
      <c r="AI1423" s="104">
        <v>1.1399999999999999</v>
      </c>
      <c r="AJ1423" s="104">
        <v>86</v>
      </c>
      <c r="AK1423" s="98">
        <f t="shared" si="149"/>
        <v>0.26860273972602738</v>
      </c>
      <c r="AL1423" s="98">
        <v>0</v>
      </c>
      <c r="AM1423" s="96">
        <f t="shared" si="151"/>
        <v>0.26860273972602738</v>
      </c>
      <c r="AN1423" s="98"/>
      <c r="AO1423" s="98"/>
      <c r="AP1423" s="98"/>
      <c r="AQ1423" s="368"/>
      <c r="AR1423" s="47"/>
      <c r="AS1423" s="48"/>
      <c r="AT1423" s="88"/>
      <c r="AU1423" s="103"/>
      <c r="AV1423" s="52"/>
      <c r="AW1423" s="88"/>
      <c r="AX1423" s="52"/>
      <c r="AY1423" s="2391"/>
    </row>
    <row r="1424" spans="1:51" s="55" customFormat="1" ht="15.95" customHeight="1" x14ac:dyDescent="0.2">
      <c r="A1424" s="182">
        <v>198</v>
      </c>
      <c r="B1424" s="170" t="s">
        <v>55</v>
      </c>
      <c r="C1424" s="989" t="s">
        <v>59</v>
      </c>
      <c r="D1424" s="354" t="s">
        <v>18533</v>
      </c>
      <c r="E1424" s="198" t="s">
        <v>2394</v>
      </c>
      <c r="F1424" s="198" t="s">
        <v>2395</v>
      </c>
      <c r="G1424" s="166"/>
      <c r="H1424" s="354" t="s">
        <v>219</v>
      </c>
      <c r="I1424" s="354" t="s">
        <v>220</v>
      </c>
      <c r="J1424" s="354" t="s">
        <v>221</v>
      </c>
      <c r="K1424" s="272" t="s">
        <v>222</v>
      </c>
      <c r="L1424" s="272" t="s">
        <v>221</v>
      </c>
      <c r="M1424" s="272" t="s">
        <v>879</v>
      </c>
      <c r="N1424" s="440">
        <v>6.4</v>
      </c>
      <c r="O1424" s="440">
        <v>2.2000000000000002</v>
      </c>
      <c r="P1424" s="440">
        <f>O1424*N1424</f>
        <v>14.080000000000002</v>
      </c>
      <c r="Q1424" s="1012">
        <v>4</v>
      </c>
      <c r="R1424" s="184"/>
      <c r="S1424" s="223">
        <v>2</v>
      </c>
      <c r="T1424" s="183"/>
      <c r="U1424" s="223">
        <v>0</v>
      </c>
      <c r="V1424" s="183"/>
      <c r="W1424" s="183"/>
      <c r="X1424" s="183"/>
      <c r="Y1424" s="354" t="s">
        <v>62</v>
      </c>
      <c r="Z1424" s="366" t="s">
        <v>224</v>
      </c>
      <c r="AA1424" s="762" t="s">
        <v>225</v>
      </c>
      <c r="AB1424" s="354" t="s">
        <v>1789</v>
      </c>
      <c r="AC1424" s="354" t="s">
        <v>1790</v>
      </c>
      <c r="AD1424" s="925" t="s">
        <v>1791</v>
      </c>
      <c r="AE1424" s="198" t="s">
        <v>2096</v>
      </c>
      <c r="AF1424" s="166" t="s">
        <v>229</v>
      </c>
      <c r="AG1424" s="165" t="s">
        <v>230</v>
      </c>
      <c r="AH1424" s="203" t="s">
        <v>59</v>
      </c>
      <c r="AI1424" s="167">
        <v>0.114</v>
      </c>
      <c r="AJ1424" s="221">
        <v>3400.2</v>
      </c>
      <c r="AK1424" s="167">
        <v>0.81045863013698616</v>
      </c>
      <c r="AL1424" s="167">
        <v>0.25152164383561643</v>
      </c>
      <c r="AM1424" s="187">
        <f>AK1424+AL1424</f>
        <v>1.0619802739726025</v>
      </c>
      <c r="AN1424" s="167">
        <f>SUM(AK1424:AK1444)</f>
        <v>2.1189791780821916</v>
      </c>
      <c r="AO1424" s="167">
        <f>SUM(AL1424:AL1444)</f>
        <v>0.25152164383561643</v>
      </c>
      <c r="AP1424" s="167">
        <f>SUM(AM1424:AM1444)</f>
        <v>2.3701857534246575</v>
      </c>
      <c r="AQ1424" s="167">
        <f>AP1424*30</f>
        <v>71.105572602739727</v>
      </c>
      <c r="AR1424" s="193" t="s">
        <v>231</v>
      </c>
      <c r="AS1424" s="363" t="s">
        <v>431</v>
      </c>
      <c r="AT1424" s="166" t="s">
        <v>232</v>
      </c>
      <c r="AU1424" s="198" t="s">
        <v>59</v>
      </c>
      <c r="AV1424" s="679" t="s">
        <v>2396</v>
      </c>
      <c r="AW1424" s="166" t="s">
        <v>234</v>
      </c>
      <c r="AX1424" s="46"/>
      <c r="AY1424" s="2391"/>
    </row>
    <row r="1425" spans="1:53" s="8" customFormat="1" ht="16.5" customHeight="1" x14ac:dyDescent="0.25">
      <c r="A1425" s="112"/>
      <c r="B1425" s="113"/>
      <c r="C1425" s="992"/>
      <c r="D1425" s="113"/>
      <c r="E1425" s="130"/>
      <c r="F1425" s="130"/>
      <c r="G1425" s="113"/>
      <c r="H1425" s="130"/>
      <c r="I1425" s="113"/>
      <c r="J1425" s="130"/>
      <c r="K1425" s="130"/>
      <c r="L1425" s="130"/>
      <c r="M1425" s="130"/>
      <c r="N1425" s="329"/>
      <c r="O1425" s="329"/>
      <c r="P1425" s="329"/>
      <c r="Q1425" s="1071"/>
      <c r="R1425" s="114"/>
      <c r="S1425" s="131"/>
      <c r="T1425" s="114"/>
      <c r="U1425" s="131"/>
      <c r="V1425" s="114"/>
      <c r="W1425" s="114"/>
      <c r="X1425" s="114"/>
      <c r="Y1425" s="113" t="s">
        <v>230</v>
      </c>
      <c r="Z1425" s="113" t="s">
        <v>230</v>
      </c>
      <c r="AA1425" s="132" t="s">
        <v>230</v>
      </c>
      <c r="AB1425" s="113" t="s">
        <v>230</v>
      </c>
      <c r="AC1425" s="113" t="s">
        <v>230</v>
      </c>
      <c r="AD1425" s="113" t="s">
        <v>230</v>
      </c>
      <c r="AE1425" s="130" t="s">
        <v>2397</v>
      </c>
      <c r="AF1425" s="130" t="s">
        <v>2398</v>
      </c>
      <c r="AG1425" s="115">
        <v>5047085094</v>
      </c>
      <c r="AH1425" s="132" t="s">
        <v>2399</v>
      </c>
      <c r="AI1425" s="131">
        <v>1.1399999999999999</v>
      </c>
      <c r="AJ1425" s="329">
        <v>70</v>
      </c>
      <c r="AK1425" s="116">
        <f t="shared" ref="AK1425:AK1430" si="152">AJ1425*AI1425/365</f>
        <v>0.21863013698630135</v>
      </c>
      <c r="AL1425" s="116">
        <v>0</v>
      </c>
      <c r="AM1425" s="119">
        <f t="shared" ref="AM1425:AM1430" si="153">SUBTOTAL(9,AK1425:AL1425)</f>
        <v>0.21863013698630135</v>
      </c>
      <c r="AN1425" s="116"/>
      <c r="AO1425" s="116"/>
      <c r="AP1425" s="116"/>
      <c r="AQ1425" s="367"/>
      <c r="AR1425" s="42"/>
      <c r="AS1425" s="43"/>
      <c r="AT1425" s="113"/>
      <c r="AU1425" s="130"/>
      <c r="AV1425" s="44"/>
      <c r="AW1425" s="113"/>
      <c r="AX1425" s="46"/>
      <c r="AY1425" s="2391"/>
    </row>
    <row r="1426" spans="1:53" s="8" customFormat="1" ht="15.95" customHeight="1" x14ac:dyDescent="0.25">
      <c r="A1426" s="36"/>
      <c r="B1426" s="1029"/>
      <c r="C1426" s="990"/>
      <c r="D1426" s="1029"/>
      <c r="E1426" s="5"/>
      <c r="F1426" s="5"/>
      <c r="G1426" s="1029"/>
      <c r="H1426" s="5"/>
      <c r="I1426" s="1029"/>
      <c r="J1426" s="5"/>
      <c r="K1426" s="5"/>
      <c r="L1426" s="5"/>
      <c r="M1426" s="5"/>
      <c r="N1426" s="328"/>
      <c r="O1426" s="328"/>
      <c r="P1426" s="328"/>
      <c r="Q1426" s="1056"/>
      <c r="R1426" s="448"/>
      <c r="S1426" s="61"/>
      <c r="T1426" s="448"/>
      <c r="U1426" s="61"/>
      <c r="V1426" s="448"/>
      <c r="W1426" s="448"/>
      <c r="X1426" s="448"/>
      <c r="Y1426" s="1029" t="s">
        <v>230</v>
      </c>
      <c r="Z1426" s="1029" t="s">
        <v>230</v>
      </c>
      <c r="AA1426" s="1" t="s">
        <v>230</v>
      </c>
      <c r="AB1426" s="1029" t="s">
        <v>230</v>
      </c>
      <c r="AC1426" s="1029" t="s">
        <v>230</v>
      </c>
      <c r="AD1426" s="1029" t="s">
        <v>230</v>
      </c>
      <c r="AE1426" s="5" t="s">
        <v>2397</v>
      </c>
      <c r="AF1426" s="5" t="s">
        <v>23222</v>
      </c>
      <c r="AG1426" s="1768" t="s">
        <v>23221</v>
      </c>
      <c r="AH1426" s="1" t="s">
        <v>23152</v>
      </c>
      <c r="AI1426" s="1640">
        <v>0.76</v>
      </c>
      <c r="AJ1426" s="328">
        <v>36</v>
      </c>
      <c r="AK1426" s="40">
        <f t="shared" si="152"/>
        <v>7.4958904109589039E-2</v>
      </c>
      <c r="AL1426" s="40">
        <v>0</v>
      </c>
      <c r="AM1426" s="41">
        <f t="shared" si="153"/>
        <v>7.4958904109589039E-2</v>
      </c>
      <c r="AN1426" s="40"/>
      <c r="AO1426" s="40"/>
      <c r="AP1426" s="40"/>
      <c r="AQ1426" s="1644"/>
      <c r="AR1426" s="1034"/>
      <c r="AS1426" s="45"/>
      <c r="AT1426" s="1029"/>
      <c r="AU1426" s="5"/>
      <c r="AV1426" s="46"/>
      <c r="AW1426" s="1029"/>
      <c r="AX1426" s="46"/>
      <c r="AY1426" s="2391"/>
    </row>
    <row r="1427" spans="1:53" s="8" customFormat="1" ht="15.95" customHeight="1" x14ac:dyDescent="0.25">
      <c r="A1427" s="36"/>
      <c r="B1427" s="1029"/>
      <c r="C1427" s="990"/>
      <c r="D1427" s="1029"/>
      <c r="E1427" s="5"/>
      <c r="F1427" s="5"/>
      <c r="G1427" s="1029"/>
      <c r="H1427" s="5"/>
      <c r="I1427" s="1029"/>
      <c r="J1427" s="5"/>
      <c r="K1427" s="5"/>
      <c r="L1427" s="5"/>
      <c r="M1427" s="5"/>
      <c r="N1427" s="328"/>
      <c r="O1427" s="328"/>
      <c r="P1427" s="328"/>
      <c r="Q1427" s="1056"/>
      <c r="R1427" s="448"/>
      <c r="S1427" s="61"/>
      <c r="T1427" s="448"/>
      <c r="U1427" s="61"/>
      <c r="V1427" s="448"/>
      <c r="W1427" s="448"/>
      <c r="X1427" s="448"/>
      <c r="Y1427" s="1029" t="s">
        <v>230</v>
      </c>
      <c r="Z1427" s="1029" t="s">
        <v>230</v>
      </c>
      <c r="AA1427" s="1" t="s">
        <v>230</v>
      </c>
      <c r="AB1427" s="1029" t="s">
        <v>230</v>
      </c>
      <c r="AC1427" s="1029" t="s">
        <v>230</v>
      </c>
      <c r="AD1427" s="1029" t="s">
        <v>230</v>
      </c>
      <c r="AE1427" s="5" t="s">
        <v>2397</v>
      </c>
      <c r="AF1427" s="5" t="s">
        <v>2400</v>
      </c>
      <c r="AG1427" s="39">
        <v>637590019730</v>
      </c>
      <c r="AH1427" s="1" t="s">
        <v>2401</v>
      </c>
      <c r="AI1427" s="61">
        <v>1.1399999999999999</v>
      </c>
      <c r="AJ1427" s="328">
        <v>12</v>
      </c>
      <c r="AK1427" s="40">
        <f t="shared" si="152"/>
        <v>3.747945205479452E-2</v>
      </c>
      <c r="AL1427" s="40">
        <v>0</v>
      </c>
      <c r="AM1427" s="41">
        <f t="shared" si="153"/>
        <v>3.747945205479452E-2</v>
      </c>
      <c r="AN1427" s="40"/>
      <c r="AO1427" s="40"/>
      <c r="AP1427" s="40"/>
      <c r="AQ1427" s="1644"/>
      <c r="AR1427" s="1034"/>
      <c r="AS1427" s="45"/>
      <c r="AT1427" s="1029"/>
      <c r="AU1427" s="5"/>
      <c r="AV1427" s="46"/>
      <c r="AW1427" s="1029"/>
      <c r="AX1427" s="46"/>
      <c r="AY1427" s="2391"/>
    </row>
    <row r="1428" spans="1:53" s="8" customFormat="1" ht="15.95" customHeight="1" x14ac:dyDescent="0.25">
      <c r="A1428" s="36"/>
      <c r="B1428" s="1029"/>
      <c r="C1428" s="990"/>
      <c r="D1428" s="1029"/>
      <c r="E1428" s="5"/>
      <c r="F1428" s="5"/>
      <c r="G1428" s="1029"/>
      <c r="H1428" s="5"/>
      <c r="I1428" s="1029"/>
      <c r="J1428" s="5"/>
      <c r="K1428" s="5"/>
      <c r="L1428" s="5"/>
      <c r="M1428" s="5"/>
      <c r="N1428" s="328"/>
      <c r="O1428" s="328"/>
      <c r="P1428" s="328"/>
      <c r="Q1428" s="1056"/>
      <c r="R1428" s="448"/>
      <c r="S1428" s="61"/>
      <c r="T1428" s="448"/>
      <c r="U1428" s="61"/>
      <c r="V1428" s="448"/>
      <c r="W1428" s="448"/>
      <c r="X1428" s="448"/>
      <c r="Y1428" s="1029" t="s">
        <v>230</v>
      </c>
      <c r="Z1428" s="1029" t="s">
        <v>230</v>
      </c>
      <c r="AA1428" s="1" t="s">
        <v>230</v>
      </c>
      <c r="AB1428" s="1029" t="s">
        <v>230</v>
      </c>
      <c r="AC1428" s="1029" t="s">
        <v>230</v>
      </c>
      <c r="AD1428" s="1029" t="s">
        <v>230</v>
      </c>
      <c r="AE1428" s="5" t="s">
        <v>2402</v>
      </c>
      <c r="AF1428" s="2647" t="s">
        <v>2403</v>
      </c>
      <c r="AG1428" s="39">
        <v>5030011224</v>
      </c>
      <c r="AH1428" s="1" t="s">
        <v>17023</v>
      </c>
      <c r="AI1428" s="61">
        <v>0.87</v>
      </c>
      <c r="AJ1428" s="1056">
        <v>45</v>
      </c>
      <c r="AK1428" s="40">
        <f t="shared" si="152"/>
        <v>0.10726027397260274</v>
      </c>
      <c r="AL1428" s="40">
        <v>0</v>
      </c>
      <c r="AM1428" s="41">
        <f t="shared" si="153"/>
        <v>0.10726027397260274</v>
      </c>
      <c r="AN1428" s="40"/>
      <c r="AO1428" s="40"/>
      <c r="AP1428" s="40"/>
      <c r="AQ1428" s="1644"/>
      <c r="AR1428" s="1034"/>
      <c r="AS1428" s="45"/>
      <c r="AT1428" s="1029"/>
      <c r="AU1428" s="5"/>
      <c r="AV1428" s="46"/>
      <c r="AW1428" s="1029"/>
      <c r="AX1428" s="46"/>
      <c r="AY1428" s="2391"/>
    </row>
    <row r="1429" spans="1:53" s="8" customFormat="1" ht="15.95" customHeight="1" x14ac:dyDescent="0.25">
      <c r="A1429" s="36"/>
      <c r="B1429" s="1029"/>
      <c r="C1429" s="990"/>
      <c r="D1429" s="1029"/>
      <c r="E1429" s="5"/>
      <c r="F1429" s="5"/>
      <c r="G1429" s="1029"/>
      <c r="H1429" s="5"/>
      <c r="I1429" s="1029"/>
      <c r="J1429" s="5"/>
      <c r="K1429" s="5"/>
      <c r="L1429" s="5"/>
      <c r="M1429" s="5"/>
      <c r="N1429" s="328"/>
      <c r="O1429" s="328"/>
      <c r="P1429" s="328"/>
      <c r="Q1429" s="1056"/>
      <c r="R1429" s="448"/>
      <c r="S1429" s="61"/>
      <c r="T1429" s="448"/>
      <c r="U1429" s="61"/>
      <c r="V1429" s="448"/>
      <c r="W1429" s="448"/>
      <c r="X1429" s="448"/>
      <c r="Y1429" s="1029" t="s">
        <v>230</v>
      </c>
      <c r="Z1429" s="1029" t="s">
        <v>230</v>
      </c>
      <c r="AA1429" s="1" t="s">
        <v>230</v>
      </c>
      <c r="AB1429" s="1029" t="s">
        <v>230</v>
      </c>
      <c r="AC1429" s="1029" t="s">
        <v>230</v>
      </c>
      <c r="AD1429" s="1029" t="s">
        <v>230</v>
      </c>
      <c r="AE1429" s="5" t="s">
        <v>2402</v>
      </c>
      <c r="AF1429" s="5" t="s">
        <v>23224</v>
      </c>
      <c r="AG1429" s="39" t="s">
        <v>23223</v>
      </c>
      <c r="AH1429" s="1" t="s">
        <v>23204</v>
      </c>
      <c r="AI1429" s="61">
        <v>0.76</v>
      </c>
      <c r="AJ1429" s="328">
        <v>30</v>
      </c>
      <c r="AK1429" s="40">
        <f t="shared" si="152"/>
        <v>6.2465753424657537E-2</v>
      </c>
      <c r="AL1429" s="40">
        <v>0</v>
      </c>
      <c r="AM1429" s="41">
        <f t="shared" si="153"/>
        <v>6.2465753424657537E-2</v>
      </c>
      <c r="AN1429" s="40"/>
      <c r="AO1429" s="40"/>
      <c r="AP1429" s="40"/>
      <c r="AQ1429" s="1644"/>
      <c r="AR1429" s="1034"/>
      <c r="AS1429" s="45"/>
      <c r="AT1429" s="1029"/>
      <c r="AU1429" s="5"/>
      <c r="AV1429" s="46"/>
      <c r="AW1429" s="1029"/>
      <c r="AX1429" s="46"/>
      <c r="AY1429" s="2391"/>
    </row>
    <row r="1430" spans="1:53" s="8" customFormat="1" ht="15.95" customHeight="1" x14ac:dyDescent="0.25">
      <c r="A1430" s="36"/>
      <c r="B1430" s="1029"/>
      <c r="C1430" s="990"/>
      <c r="D1430" s="1029"/>
      <c r="E1430" s="5"/>
      <c r="F1430" s="5"/>
      <c r="G1430" s="1029"/>
      <c r="H1430" s="5"/>
      <c r="I1430" s="1029"/>
      <c r="J1430" s="5"/>
      <c r="K1430" s="5"/>
      <c r="L1430" s="5"/>
      <c r="M1430" s="5"/>
      <c r="N1430" s="328"/>
      <c r="O1430" s="328"/>
      <c r="P1430" s="328"/>
      <c r="Q1430" s="1056"/>
      <c r="R1430" s="448"/>
      <c r="S1430" s="61"/>
      <c r="T1430" s="448"/>
      <c r="U1430" s="61"/>
      <c r="V1430" s="448"/>
      <c r="W1430" s="448"/>
      <c r="X1430" s="448"/>
      <c r="Y1430" s="1029" t="s">
        <v>230</v>
      </c>
      <c r="Z1430" s="1029" t="s">
        <v>230</v>
      </c>
      <c r="AA1430" s="1" t="s">
        <v>230</v>
      </c>
      <c r="AB1430" s="1029" t="s">
        <v>230</v>
      </c>
      <c r="AC1430" s="1029" t="s">
        <v>230</v>
      </c>
      <c r="AD1430" s="1029" t="s">
        <v>230</v>
      </c>
      <c r="AE1430" s="5" t="s">
        <v>2402</v>
      </c>
      <c r="AF1430" s="5" t="s">
        <v>23226</v>
      </c>
      <c r="AG1430" s="39" t="s">
        <v>23225</v>
      </c>
      <c r="AH1430" s="1" t="s">
        <v>23205</v>
      </c>
      <c r="AI1430" s="61">
        <v>0.76</v>
      </c>
      <c r="AJ1430" s="328">
        <v>30</v>
      </c>
      <c r="AK1430" s="40">
        <f t="shared" si="152"/>
        <v>6.2465753424657537E-2</v>
      </c>
      <c r="AL1430" s="40">
        <v>0</v>
      </c>
      <c r="AM1430" s="41">
        <f t="shared" si="153"/>
        <v>6.2465753424657537E-2</v>
      </c>
      <c r="AN1430" s="40"/>
      <c r="AO1430" s="40"/>
      <c r="AP1430" s="40"/>
      <c r="AQ1430" s="1644"/>
      <c r="AR1430" s="1034"/>
      <c r="AS1430" s="45"/>
      <c r="AT1430" s="1029"/>
      <c r="AU1430" s="5"/>
      <c r="AV1430" s="46"/>
      <c r="AW1430" s="1029"/>
      <c r="AX1430" s="46"/>
      <c r="AY1430" s="2391"/>
    </row>
    <row r="1431" spans="1:53" s="8" customFormat="1" ht="15.95" customHeight="1" x14ac:dyDescent="0.25">
      <c r="A1431" s="36"/>
      <c r="B1431" s="1029"/>
      <c r="C1431" s="990"/>
      <c r="D1431" s="1029"/>
      <c r="E1431" s="5"/>
      <c r="F1431" s="5"/>
      <c r="G1431" s="1029"/>
      <c r="H1431" s="5"/>
      <c r="I1431" s="1029"/>
      <c r="J1431" s="5"/>
      <c r="K1431" s="5"/>
      <c r="L1431" s="5"/>
      <c r="M1431" s="5"/>
      <c r="N1431" s="328"/>
      <c r="O1431" s="328"/>
      <c r="P1431" s="328"/>
      <c r="Q1431" s="1056"/>
      <c r="R1431" s="448"/>
      <c r="S1431" s="61"/>
      <c r="T1431" s="448"/>
      <c r="U1431" s="61"/>
      <c r="V1431" s="448"/>
      <c r="W1431" s="448"/>
      <c r="X1431" s="448"/>
      <c r="Y1431" s="1029" t="s">
        <v>230</v>
      </c>
      <c r="Z1431" s="1029" t="s">
        <v>230</v>
      </c>
      <c r="AA1431" s="1" t="s">
        <v>230</v>
      </c>
      <c r="AB1431" s="1029" t="s">
        <v>230</v>
      </c>
      <c r="AC1431" s="1029" t="s">
        <v>230</v>
      </c>
      <c r="AD1431" s="1029" t="s">
        <v>230</v>
      </c>
      <c r="AE1431" s="5" t="s">
        <v>2402</v>
      </c>
      <c r="AF1431" s="5" t="s">
        <v>2405</v>
      </c>
      <c r="AG1431" s="39">
        <v>503005124288</v>
      </c>
      <c r="AH1431" s="1" t="s">
        <v>2406</v>
      </c>
      <c r="AI1431" s="61">
        <v>2.0699999999999998</v>
      </c>
      <c r="AJ1431" s="450">
        <v>20</v>
      </c>
      <c r="AK1431" s="40">
        <f t="shared" ref="AK1431:AK1444" si="154">AJ1431*AI1431/365</f>
        <v>0.11342465753424658</v>
      </c>
      <c r="AL1431" s="40">
        <v>0</v>
      </c>
      <c r="AM1431" s="41">
        <f t="shared" ref="AM1431:AM1440" si="155">SUBTOTAL(9,AK1431:AL1431)</f>
        <v>0.11342465753424658</v>
      </c>
      <c r="AN1431" s="40"/>
      <c r="AO1431" s="40"/>
      <c r="AP1431" s="40"/>
      <c r="AQ1431" s="1644"/>
      <c r="AR1431" s="1034"/>
      <c r="AS1431" s="45"/>
      <c r="AT1431" s="1029"/>
      <c r="AU1431" s="5"/>
      <c r="AV1431" s="46"/>
      <c r="AW1431" s="1029"/>
      <c r="AX1431" s="46"/>
      <c r="AY1431" s="2391"/>
    </row>
    <row r="1432" spans="1:53" s="8" customFormat="1" ht="15.95" customHeight="1" x14ac:dyDescent="0.25">
      <c r="A1432" s="36"/>
      <c r="B1432" s="1029"/>
      <c r="C1432" s="990"/>
      <c r="D1432" s="1029"/>
      <c r="E1432" s="5"/>
      <c r="F1432" s="5"/>
      <c r="G1432" s="1029"/>
      <c r="H1432" s="5"/>
      <c r="I1432" s="1029"/>
      <c r="J1432" s="5"/>
      <c r="K1432" s="5"/>
      <c r="L1432" s="5"/>
      <c r="M1432" s="5"/>
      <c r="N1432" s="328"/>
      <c r="O1432" s="328"/>
      <c r="P1432" s="328"/>
      <c r="Q1432" s="1056"/>
      <c r="R1432" s="448"/>
      <c r="S1432" s="61"/>
      <c r="T1432" s="448"/>
      <c r="U1432" s="61"/>
      <c r="V1432" s="448"/>
      <c r="W1432" s="448"/>
      <c r="X1432" s="448"/>
      <c r="Y1432" s="1029" t="s">
        <v>230</v>
      </c>
      <c r="Z1432" s="1029" t="s">
        <v>230</v>
      </c>
      <c r="AA1432" s="1" t="s">
        <v>230</v>
      </c>
      <c r="AB1432" s="1029" t="s">
        <v>230</v>
      </c>
      <c r="AC1432" s="1029" t="s">
        <v>230</v>
      </c>
      <c r="AD1432" s="1029" t="s">
        <v>230</v>
      </c>
      <c r="AE1432" s="5" t="s">
        <v>2402</v>
      </c>
      <c r="AF1432" s="5" t="s">
        <v>2407</v>
      </c>
      <c r="AG1432" s="39">
        <v>6234131659</v>
      </c>
      <c r="AH1432" s="1" t="s">
        <v>2408</v>
      </c>
      <c r="AI1432" s="61">
        <v>1.1399999999999999</v>
      </c>
      <c r="AJ1432" s="328">
        <v>15</v>
      </c>
      <c r="AK1432" s="40">
        <f t="shared" si="154"/>
        <v>4.6849315068493144E-2</v>
      </c>
      <c r="AL1432" s="40">
        <v>0</v>
      </c>
      <c r="AM1432" s="41">
        <f t="shared" si="155"/>
        <v>4.6849315068493144E-2</v>
      </c>
      <c r="AN1432" s="40"/>
      <c r="AO1432" s="40"/>
      <c r="AP1432" s="40"/>
      <c r="AQ1432" s="1644"/>
      <c r="AR1432" s="1034"/>
      <c r="AS1432" s="45"/>
      <c r="AT1432" s="1029"/>
      <c r="AU1432" s="5"/>
      <c r="AV1432" s="46"/>
      <c r="AW1432" s="1029"/>
      <c r="AX1432" s="46"/>
      <c r="AY1432" s="2391"/>
    </row>
    <row r="1433" spans="1:53" s="8" customFormat="1" ht="15.95" customHeight="1" x14ac:dyDescent="0.25">
      <c r="A1433" s="36"/>
      <c r="B1433" s="1029"/>
      <c r="C1433" s="990"/>
      <c r="D1433" s="1029"/>
      <c r="E1433" s="5"/>
      <c r="F1433" s="5"/>
      <c r="G1433" s="1029"/>
      <c r="H1433" s="5"/>
      <c r="I1433" s="1029"/>
      <c r="J1433" s="5"/>
      <c r="K1433" s="5"/>
      <c r="L1433" s="5"/>
      <c r="M1433" s="5"/>
      <c r="N1433" s="328"/>
      <c r="O1433" s="328"/>
      <c r="P1433" s="328"/>
      <c r="Q1433" s="1056"/>
      <c r="R1433" s="448"/>
      <c r="S1433" s="61"/>
      <c r="T1433" s="448"/>
      <c r="U1433" s="61"/>
      <c r="V1433" s="448"/>
      <c r="W1433" s="448"/>
      <c r="X1433" s="448"/>
      <c r="Y1433" s="1029" t="s">
        <v>230</v>
      </c>
      <c r="Z1433" s="1029" t="s">
        <v>230</v>
      </c>
      <c r="AA1433" s="1" t="s">
        <v>230</v>
      </c>
      <c r="AB1433" s="1029" t="s">
        <v>230</v>
      </c>
      <c r="AC1433" s="1029" t="s">
        <v>230</v>
      </c>
      <c r="AD1433" s="1029" t="s">
        <v>230</v>
      </c>
      <c r="AE1433" s="5" t="s">
        <v>2402</v>
      </c>
      <c r="AF1433" s="5" t="s">
        <v>2409</v>
      </c>
      <c r="AG1433" s="39">
        <v>601301667678</v>
      </c>
      <c r="AH1433" s="1" t="s">
        <v>2410</v>
      </c>
      <c r="AI1433" s="61">
        <v>2.0699999999999998</v>
      </c>
      <c r="AJ1433" s="450">
        <v>30</v>
      </c>
      <c r="AK1433" s="40">
        <f t="shared" si="154"/>
        <v>0.17013698630136984</v>
      </c>
      <c r="AL1433" s="40">
        <v>0</v>
      </c>
      <c r="AM1433" s="41">
        <f t="shared" si="155"/>
        <v>0.17013698630136984</v>
      </c>
      <c r="AN1433" s="40"/>
      <c r="AO1433" s="40"/>
      <c r="AP1433" s="40"/>
      <c r="AQ1433" s="1644"/>
      <c r="AR1433" s="1034"/>
      <c r="AS1433" s="45"/>
      <c r="AT1433" s="1029"/>
      <c r="AU1433" s="5"/>
      <c r="AV1433" s="46"/>
      <c r="AW1433" s="1029"/>
      <c r="AX1433" s="46"/>
      <c r="AY1433" s="2391"/>
    </row>
    <row r="1434" spans="1:53" s="8" customFormat="1" ht="15.95" customHeight="1" x14ac:dyDescent="0.25">
      <c r="A1434" s="36"/>
      <c r="B1434" s="1029"/>
      <c r="C1434" s="990"/>
      <c r="D1434" s="1029"/>
      <c r="E1434" s="5"/>
      <c r="F1434" s="5"/>
      <c r="G1434" s="1029"/>
      <c r="H1434" s="5"/>
      <c r="I1434" s="1029"/>
      <c r="J1434" s="5"/>
      <c r="K1434" s="5"/>
      <c r="L1434" s="5"/>
      <c r="M1434" s="5"/>
      <c r="N1434" s="328"/>
      <c r="O1434" s="328"/>
      <c r="P1434" s="328"/>
      <c r="Q1434" s="1056"/>
      <c r="R1434" s="448"/>
      <c r="S1434" s="61"/>
      <c r="T1434" s="448"/>
      <c r="U1434" s="61"/>
      <c r="V1434" s="448"/>
      <c r="W1434" s="448"/>
      <c r="X1434" s="448"/>
      <c r="Y1434" s="1029" t="s">
        <v>230</v>
      </c>
      <c r="Z1434" s="1029" t="s">
        <v>230</v>
      </c>
      <c r="AA1434" s="1" t="s">
        <v>230</v>
      </c>
      <c r="AB1434" s="1029" t="s">
        <v>230</v>
      </c>
      <c r="AC1434" s="1029" t="s">
        <v>230</v>
      </c>
      <c r="AD1434" s="1029" t="s">
        <v>230</v>
      </c>
      <c r="AE1434" s="5" t="s">
        <v>2402</v>
      </c>
      <c r="AF1434" s="5" t="s">
        <v>2411</v>
      </c>
      <c r="AG1434" s="39">
        <v>5030062236</v>
      </c>
      <c r="AH1434" s="1" t="s">
        <v>2412</v>
      </c>
      <c r="AI1434" s="61">
        <v>0.87</v>
      </c>
      <c r="AJ1434" s="1056">
        <v>6</v>
      </c>
      <c r="AK1434" s="40">
        <f t="shared" si="154"/>
        <v>1.4301369863013698E-2</v>
      </c>
      <c r="AL1434" s="40">
        <v>0</v>
      </c>
      <c r="AM1434" s="41">
        <f t="shared" si="155"/>
        <v>1.4301369863013698E-2</v>
      </c>
      <c r="AN1434" s="40"/>
      <c r="AO1434" s="40"/>
      <c r="AP1434" s="40"/>
      <c r="AQ1434" s="1644"/>
      <c r="AR1434" s="1034"/>
      <c r="AS1434" s="45"/>
      <c r="AT1434" s="1029"/>
      <c r="AU1434" s="5"/>
      <c r="AV1434" s="46"/>
      <c r="AW1434" s="1029"/>
      <c r="AX1434" s="46"/>
      <c r="AY1434" s="2391"/>
    </row>
    <row r="1435" spans="1:53" s="1289" customFormat="1" ht="15.95" customHeight="1" x14ac:dyDescent="0.25">
      <c r="A1435" s="1172"/>
      <c r="B1435" s="1172"/>
      <c r="C1435" s="1008"/>
      <c r="D1435" s="2601"/>
      <c r="E1435" s="1172"/>
      <c r="F1435" s="1172"/>
      <c r="G1435" s="1172"/>
      <c r="H1435" s="1172"/>
      <c r="I1435" s="1172"/>
      <c r="J1435" s="1172"/>
      <c r="K1435" s="1172"/>
      <c r="L1435" s="1172"/>
      <c r="M1435" s="1172"/>
      <c r="N1435" s="1422"/>
      <c r="O1435" s="1422"/>
      <c r="P1435" s="1422"/>
      <c r="Q1435" s="975"/>
      <c r="R1435" s="975"/>
      <c r="S1435" s="975"/>
      <c r="T1435" s="975"/>
      <c r="U1435" s="975"/>
      <c r="V1435" s="1465"/>
      <c r="W1435" s="1465"/>
      <c r="X1435" s="1465"/>
      <c r="Y1435" s="1172"/>
      <c r="Z1435" s="1172"/>
      <c r="AA1435" s="1462"/>
      <c r="AB1435" s="1172"/>
      <c r="AC1435" s="1172" t="s">
        <v>25570</v>
      </c>
      <c r="AD1435" s="1794" t="s">
        <v>25571</v>
      </c>
      <c r="AE1435" s="1043" t="s">
        <v>25631</v>
      </c>
      <c r="AF1435" s="1043" t="s">
        <v>25573</v>
      </c>
      <c r="AG1435" s="2602" t="s">
        <v>25574</v>
      </c>
      <c r="AH1435" s="754" t="s">
        <v>25572</v>
      </c>
      <c r="AI1435" s="1089">
        <v>0.87</v>
      </c>
      <c r="AJ1435" s="1462">
        <v>3</v>
      </c>
      <c r="AK1435" s="1173">
        <f>AJ1435*AI1435/365</f>
        <v>7.1506849315068491E-3</v>
      </c>
      <c r="AL1435" s="1173">
        <v>0</v>
      </c>
      <c r="AM1435" s="1174">
        <f t="shared" si="155"/>
        <v>7.1506849315068491E-3</v>
      </c>
      <c r="AN1435" s="1173"/>
      <c r="AO1435" s="1173"/>
      <c r="AP1435" s="1173"/>
      <c r="AQ1435" s="1173"/>
      <c r="AR1435" s="2600"/>
      <c r="AS1435" s="1279"/>
      <c r="AT1435" s="1172"/>
      <c r="AU1435" s="1172"/>
      <c r="AV1435" s="1934"/>
      <c r="AW1435" s="1172"/>
      <c r="AX1435" s="1202" t="s">
        <v>25632</v>
      </c>
      <c r="AY1435" s="1099"/>
      <c r="AZ1435" s="1099"/>
      <c r="BA1435" s="1288"/>
    </row>
    <row r="1436" spans="1:53" s="1099" customFormat="1" ht="15.95" customHeight="1" x14ac:dyDescent="0.25">
      <c r="A1436" s="1061"/>
      <c r="B1436" s="2601"/>
      <c r="C1436" s="1293"/>
      <c r="D1436" s="2601"/>
      <c r="E1436" s="1043"/>
      <c r="F1436" s="1043"/>
      <c r="G1436" s="2601"/>
      <c r="H1436" s="1043"/>
      <c r="I1436" s="2601"/>
      <c r="J1436" s="1043"/>
      <c r="K1436" s="1043"/>
      <c r="L1436" s="1043"/>
      <c r="M1436" s="1043"/>
      <c r="N1436" s="1090"/>
      <c r="O1436" s="1090"/>
      <c r="P1436" s="1090"/>
      <c r="Q1436" s="1091"/>
      <c r="R1436" s="2599"/>
      <c r="S1436" s="1089"/>
      <c r="T1436" s="2599"/>
      <c r="U1436" s="1089"/>
      <c r="V1436" s="2599"/>
      <c r="W1436" s="2599"/>
      <c r="X1436" s="2599"/>
      <c r="Y1436" s="2601" t="s">
        <v>230</v>
      </c>
      <c r="Z1436" s="2601" t="s">
        <v>230</v>
      </c>
      <c r="AA1436" s="754" t="s">
        <v>230</v>
      </c>
      <c r="AB1436" s="2601" t="s">
        <v>230</v>
      </c>
      <c r="AC1436" s="2601" t="s">
        <v>25085</v>
      </c>
      <c r="AD1436" s="2613" t="s">
        <v>25086</v>
      </c>
      <c r="AE1436" s="1043" t="s">
        <v>25087</v>
      </c>
      <c r="AF1436" s="1043" t="s">
        <v>25088</v>
      </c>
      <c r="AG1436" s="2602" t="s">
        <v>25089</v>
      </c>
      <c r="AH1436" s="754" t="s">
        <v>17071</v>
      </c>
      <c r="AI1436" s="1089">
        <v>0.87</v>
      </c>
      <c r="AJ1436" s="1091">
        <v>9</v>
      </c>
      <c r="AK1436" s="378">
        <f t="shared" si="154"/>
        <v>2.1452054794520548E-2</v>
      </c>
      <c r="AL1436" s="378">
        <v>0</v>
      </c>
      <c r="AM1436" s="380">
        <f t="shared" si="155"/>
        <v>2.1452054794520548E-2</v>
      </c>
      <c r="AN1436" s="378"/>
      <c r="AO1436" s="378"/>
      <c r="AP1436" s="378"/>
      <c r="AQ1436" s="378"/>
      <c r="AR1436" s="2600"/>
      <c r="AS1436" s="2599"/>
      <c r="AT1436" s="2601"/>
      <c r="AU1436" s="1043"/>
      <c r="AV1436" s="2601"/>
      <c r="AW1436" s="2601"/>
      <c r="AX1436" s="1202" t="s">
        <v>25090</v>
      </c>
      <c r="AY1436" s="18"/>
    </row>
    <row r="1437" spans="1:53" s="8" customFormat="1" ht="15.95" customHeight="1" x14ac:dyDescent="0.25">
      <c r="A1437" s="36"/>
      <c r="B1437" s="1029"/>
      <c r="C1437" s="990"/>
      <c r="D1437" s="1029"/>
      <c r="E1437" s="5"/>
      <c r="F1437" s="5"/>
      <c r="G1437" s="1029"/>
      <c r="H1437" s="5"/>
      <c r="I1437" s="1029"/>
      <c r="J1437" s="5"/>
      <c r="K1437" s="5"/>
      <c r="L1437" s="5"/>
      <c r="M1437" s="5"/>
      <c r="N1437" s="328"/>
      <c r="O1437" s="328"/>
      <c r="P1437" s="328"/>
      <c r="Q1437" s="1056"/>
      <c r="R1437" s="448"/>
      <c r="S1437" s="61"/>
      <c r="T1437" s="448"/>
      <c r="U1437" s="61"/>
      <c r="V1437" s="448"/>
      <c r="W1437" s="448"/>
      <c r="X1437" s="448"/>
      <c r="Y1437" s="1029" t="s">
        <v>230</v>
      </c>
      <c r="Z1437" s="1029" t="s">
        <v>230</v>
      </c>
      <c r="AA1437" s="1" t="s">
        <v>230</v>
      </c>
      <c r="AB1437" s="1029" t="s">
        <v>230</v>
      </c>
      <c r="AC1437" s="1029" t="s">
        <v>230</v>
      </c>
      <c r="AD1437" s="1029" t="s">
        <v>230</v>
      </c>
      <c r="AE1437" s="5" t="s">
        <v>2402</v>
      </c>
      <c r="AF1437" s="5" t="s">
        <v>2414</v>
      </c>
      <c r="AG1437" s="39">
        <v>5030086396</v>
      </c>
      <c r="AH1437" s="1" t="s">
        <v>2412</v>
      </c>
      <c r="AI1437" s="61">
        <v>0.87</v>
      </c>
      <c r="AJ1437" s="1056">
        <v>1</v>
      </c>
      <c r="AK1437" s="40">
        <f t="shared" si="154"/>
        <v>2.3835616438356165E-3</v>
      </c>
      <c r="AL1437" s="40">
        <v>0</v>
      </c>
      <c r="AM1437" s="41">
        <f t="shared" si="155"/>
        <v>2.3835616438356165E-3</v>
      </c>
      <c r="AN1437" s="40"/>
      <c r="AO1437" s="40"/>
      <c r="AP1437" s="40"/>
      <c r="AQ1437" s="1644"/>
      <c r="AR1437" s="1034"/>
      <c r="AS1437" s="45"/>
      <c r="AT1437" s="1029"/>
      <c r="AU1437" s="5"/>
      <c r="AV1437" s="46"/>
      <c r="AW1437" s="1029"/>
      <c r="AX1437" s="46"/>
      <c r="AY1437" s="2391"/>
    </row>
    <row r="1438" spans="1:53" s="8" customFormat="1" ht="15.95" customHeight="1" x14ac:dyDescent="0.25">
      <c r="A1438" s="36"/>
      <c r="B1438" s="1029"/>
      <c r="C1438" s="990"/>
      <c r="D1438" s="1029"/>
      <c r="E1438" s="5"/>
      <c r="F1438" s="5"/>
      <c r="G1438" s="1029"/>
      <c r="H1438" s="5"/>
      <c r="I1438" s="1029"/>
      <c r="J1438" s="5"/>
      <c r="K1438" s="5"/>
      <c r="L1438" s="5"/>
      <c r="M1438" s="5"/>
      <c r="N1438" s="328"/>
      <c r="O1438" s="328"/>
      <c r="P1438" s="328"/>
      <c r="Q1438" s="1056"/>
      <c r="R1438" s="448"/>
      <c r="S1438" s="61"/>
      <c r="T1438" s="448"/>
      <c r="U1438" s="61"/>
      <c r="V1438" s="448"/>
      <c r="W1438" s="448"/>
      <c r="X1438" s="448"/>
      <c r="Y1438" s="1029" t="s">
        <v>230</v>
      </c>
      <c r="Z1438" s="1029" t="s">
        <v>230</v>
      </c>
      <c r="AA1438" s="1" t="s">
        <v>230</v>
      </c>
      <c r="AB1438" s="1029" t="s">
        <v>230</v>
      </c>
      <c r="AC1438" s="1029" t="s">
        <v>230</v>
      </c>
      <c r="AD1438" s="1029" t="s">
        <v>230</v>
      </c>
      <c r="AE1438" s="5" t="s">
        <v>2402</v>
      </c>
      <c r="AF1438" s="2647" t="s">
        <v>2415</v>
      </c>
      <c r="AG1438" s="39">
        <v>55000001525</v>
      </c>
      <c r="AH1438" s="1" t="s">
        <v>22572</v>
      </c>
      <c r="AI1438" s="61">
        <v>0.87</v>
      </c>
      <c r="AJ1438" s="1056">
        <v>8</v>
      </c>
      <c r="AK1438" s="40">
        <f t="shared" si="154"/>
        <v>1.9068493150684932E-2</v>
      </c>
      <c r="AL1438" s="40">
        <v>0</v>
      </c>
      <c r="AM1438" s="41">
        <f t="shared" si="155"/>
        <v>1.9068493150684932E-2</v>
      </c>
      <c r="AN1438" s="40"/>
      <c r="AO1438" s="40"/>
      <c r="AP1438" s="40"/>
      <c r="AQ1438" s="1644"/>
      <c r="AR1438" s="1034"/>
      <c r="AS1438" s="45"/>
      <c r="AT1438" s="1029"/>
      <c r="AU1438" s="5"/>
      <c r="AV1438" s="46"/>
      <c r="AW1438" s="1029"/>
      <c r="AX1438" s="46"/>
      <c r="AY1438" s="2391"/>
    </row>
    <row r="1439" spans="1:53" s="8" customFormat="1" ht="15.95" customHeight="1" x14ac:dyDescent="0.25">
      <c r="A1439" s="36"/>
      <c r="B1439" s="1029"/>
      <c r="C1439" s="990"/>
      <c r="D1439" s="1029"/>
      <c r="E1439" s="5"/>
      <c r="F1439" s="5"/>
      <c r="G1439" s="1029"/>
      <c r="H1439" s="5"/>
      <c r="I1439" s="1029"/>
      <c r="J1439" s="5"/>
      <c r="K1439" s="5"/>
      <c r="L1439" s="5"/>
      <c r="M1439" s="5"/>
      <c r="N1439" s="328"/>
      <c r="O1439" s="328"/>
      <c r="P1439" s="328"/>
      <c r="Q1439" s="1056"/>
      <c r="R1439" s="448"/>
      <c r="S1439" s="61"/>
      <c r="T1439" s="448"/>
      <c r="U1439" s="61"/>
      <c r="V1439" s="448"/>
      <c r="W1439" s="448"/>
      <c r="X1439" s="448"/>
      <c r="Y1439" s="1029" t="s">
        <v>230</v>
      </c>
      <c r="Z1439" s="1029" t="s">
        <v>230</v>
      </c>
      <c r="AA1439" s="1" t="s">
        <v>230</v>
      </c>
      <c r="AB1439" s="1029" t="s">
        <v>230</v>
      </c>
      <c r="AC1439" s="1029" t="s">
        <v>230</v>
      </c>
      <c r="AD1439" s="1029" t="s">
        <v>230</v>
      </c>
      <c r="AE1439" s="5" t="s">
        <v>2402</v>
      </c>
      <c r="AF1439" s="5" t="s">
        <v>2416</v>
      </c>
      <c r="AG1439" s="39">
        <v>5030052686</v>
      </c>
      <c r="AH1439" s="1" t="s">
        <v>2417</v>
      </c>
      <c r="AI1439" s="61">
        <v>0.87</v>
      </c>
      <c r="AJ1439" s="61">
        <v>9</v>
      </c>
      <c r="AK1439" s="40">
        <f t="shared" si="154"/>
        <v>2.1452054794520548E-2</v>
      </c>
      <c r="AL1439" s="40">
        <v>0</v>
      </c>
      <c r="AM1439" s="41">
        <f t="shared" si="155"/>
        <v>2.1452054794520548E-2</v>
      </c>
      <c r="AN1439" s="40"/>
      <c r="AO1439" s="40"/>
      <c r="AP1439" s="40"/>
      <c r="AQ1439" s="1644"/>
      <c r="AR1439" s="1034"/>
      <c r="AS1439" s="45"/>
      <c r="AT1439" s="1029"/>
      <c r="AU1439" s="5"/>
      <c r="AV1439" s="46"/>
      <c r="AW1439" s="1029"/>
      <c r="AX1439" s="46"/>
      <c r="AY1439" s="2391"/>
    </row>
    <row r="1440" spans="1:53" s="8" customFormat="1" ht="15.95" customHeight="1" x14ac:dyDescent="0.25">
      <c r="A1440" s="36"/>
      <c r="B1440" s="1029"/>
      <c r="C1440" s="990"/>
      <c r="D1440" s="1029"/>
      <c r="E1440" s="5"/>
      <c r="F1440" s="5"/>
      <c r="G1440" s="1029"/>
      <c r="H1440" s="5"/>
      <c r="I1440" s="1029"/>
      <c r="J1440" s="5"/>
      <c r="K1440" s="5"/>
      <c r="L1440" s="5"/>
      <c r="M1440" s="5"/>
      <c r="N1440" s="328"/>
      <c r="O1440" s="328"/>
      <c r="P1440" s="328"/>
      <c r="Q1440" s="1056"/>
      <c r="R1440" s="448"/>
      <c r="S1440" s="61"/>
      <c r="T1440" s="448"/>
      <c r="U1440" s="61"/>
      <c r="V1440" s="448"/>
      <c r="W1440" s="448"/>
      <c r="X1440" s="448"/>
      <c r="Y1440" s="1029" t="s">
        <v>230</v>
      </c>
      <c r="Z1440" s="1029" t="s">
        <v>230</v>
      </c>
      <c r="AA1440" s="1" t="s">
        <v>230</v>
      </c>
      <c r="AB1440" s="1029" t="s">
        <v>230</v>
      </c>
      <c r="AC1440" s="1029" t="s">
        <v>230</v>
      </c>
      <c r="AD1440" s="1029" t="s">
        <v>230</v>
      </c>
      <c r="AE1440" s="5" t="s">
        <v>2402</v>
      </c>
      <c r="AF1440" s="5" t="s">
        <v>23078</v>
      </c>
      <c r="AG1440" s="39" t="s">
        <v>23077</v>
      </c>
      <c r="AH1440" s="1" t="s">
        <v>22992</v>
      </c>
      <c r="AI1440" s="328">
        <v>0.6</v>
      </c>
      <c r="AJ1440" s="328">
        <v>10</v>
      </c>
      <c r="AK1440" s="40">
        <f t="shared" si="154"/>
        <v>1.643835616438356E-2</v>
      </c>
      <c r="AL1440" s="40">
        <v>0</v>
      </c>
      <c r="AM1440" s="41">
        <f t="shared" si="155"/>
        <v>1.643835616438356E-2</v>
      </c>
      <c r="AN1440" s="40"/>
      <c r="AO1440" s="40"/>
      <c r="AP1440" s="40"/>
      <c r="AQ1440" s="1644"/>
      <c r="AR1440" s="1034"/>
      <c r="AS1440" s="45"/>
      <c r="AT1440" s="1029"/>
      <c r="AU1440" s="5"/>
      <c r="AV1440" s="46"/>
      <c r="AW1440" s="1029"/>
      <c r="AX1440" s="46"/>
      <c r="AY1440" s="2391"/>
    </row>
    <row r="1441" spans="1:52" s="8" customFormat="1" ht="15.95" customHeight="1" x14ac:dyDescent="0.25">
      <c r="A1441" s="36"/>
      <c r="B1441" s="1029"/>
      <c r="C1441" s="990"/>
      <c r="D1441" s="1029"/>
      <c r="E1441" s="5"/>
      <c r="F1441" s="5"/>
      <c r="G1441" s="1029"/>
      <c r="H1441" s="5"/>
      <c r="I1441" s="1029"/>
      <c r="J1441" s="5"/>
      <c r="K1441" s="5"/>
      <c r="L1441" s="5"/>
      <c r="M1441" s="5"/>
      <c r="N1441" s="328"/>
      <c r="O1441" s="328"/>
      <c r="P1441" s="328"/>
      <c r="Q1441" s="1056"/>
      <c r="R1441" s="448"/>
      <c r="S1441" s="61"/>
      <c r="T1441" s="448"/>
      <c r="U1441" s="61"/>
      <c r="V1441" s="448"/>
      <c r="W1441" s="448"/>
      <c r="X1441" s="448"/>
      <c r="Y1441" s="1029" t="s">
        <v>230</v>
      </c>
      <c r="Z1441" s="1029" t="s">
        <v>230</v>
      </c>
      <c r="AA1441" s="1" t="s">
        <v>230</v>
      </c>
      <c r="AB1441" s="1029" t="s">
        <v>230</v>
      </c>
      <c r="AC1441" s="1029" t="s">
        <v>230</v>
      </c>
      <c r="AD1441" s="1029" t="s">
        <v>230</v>
      </c>
      <c r="AE1441" s="5" t="s">
        <v>2402</v>
      </c>
      <c r="AF1441" s="5" t="s">
        <v>2418</v>
      </c>
      <c r="AG1441" s="39">
        <v>312324430280</v>
      </c>
      <c r="AH1441" s="1" t="s">
        <v>2419</v>
      </c>
      <c r="AI1441" s="61">
        <v>0.87</v>
      </c>
      <c r="AJ1441" s="61">
        <v>5</v>
      </c>
      <c r="AK1441" s="40">
        <f t="shared" si="154"/>
        <v>1.191780821917808E-2</v>
      </c>
      <c r="AL1441" s="40">
        <v>0</v>
      </c>
      <c r="AM1441" s="41">
        <v>1.191780821917808E-2</v>
      </c>
      <c r="AN1441" s="40"/>
      <c r="AO1441" s="40"/>
      <c r="AP1441" s="40"/>
      <c r="AQ1441" s="1644"/>
      <c r="AR1441" s="1034"/>
      <c r="AS1441" s="45"/>
      <c r="AT1441" s="1029"/>
      <c r="AU1441" s="5"/>
      <c r="AV1441" s="46"/>
      <c r="AW1441" s="1029"/>
      <c r="AX1441" s="46"/>
      <c r="AY1441" s="2391"/>
    </row>
    <row r="1442" spans="1:52" s="8" customFormat="1" ht="15.95" customHeight="1" x14ac:dyDescent="0.25">
      <c r="A1442" s="36"/>
      <c r="B1442" s="1029"/>
      <c r="C1442" s="990"/>
      <c r="D1442" s="1029"/>
      <c r="E1442" s="5"/>
      <c r="F1442" s="5"/>
      <c r="G1442" s="1029"/>
      <c r="H1442" s="5"/>
      <c r="I1442" s="1029"/>
      <c r="J1442" s="5"/>
      <c r="K1442" s="5"/>
      <c r="L1442" s="5"/>
      <c r="M1442" s="5"/>
      <c r="N1442" s="328"/>
      <c r="O1442" s="328"/>
      <c r="P1442" s="328"/>
      <c r="Q1442" s="1056"/>
      <c r="R1442" s="448"/>
      <c r="S1442" s="61"/>
      <c r="T1442" s="448"/>
      <c r="U1442" s="61"/>
      <c r="V1442" s="448"/>
      <c r="W1442" s="448"/>
      <c r="X1442" s="448"/>
      <c r="Y1442" s="1029" t="s">
        <v>230</v>
      </c>
      <c r="Z1442" s="1029" t="s">
        <v>230</v>
      </c>
      <c r="AA1442" s="1" t="s">
        <v>230</v>
      </c>
      <c r="AB1442" s="1029" t="s">
        <v>230</v>
      </c>
      <c r="AC1442" s="1029" t="s">
        <v>230</v>
      </c>
      <c r="AD1442" s="1029" t="s">
        <v>230</v>
      </c>
      <c r="AE1442" s="5" t="s">
        <v>2402</v>
      </c>
      <c r="AF1442" s="5" t="s">
        <v>2420</v>
      </c>
      <c r="AG1442" s="51" t="s">
        <v>2421</v>
      </c>
      <c r="AH1442" s="1" t="s">
        <v>2422</v>
      </c>
      <c r="AI1442" s="61">
        <v>2.0699999999999998</v>
      </c>
      <c r="AJ1442" s="61">
        <v>5</v>
      </c>
      <c r="AK1442" s="40">
        <f t="shared" si="154"/>
        <v>2.8356164383561644E-2</v>
      </c>
      <c r="AL1442" s="40">
        <v>0</v>
      </c>
      <c r="AM1442" s="41">
        <f>SUBTOTAL(9,AK1442:AL1442)</f>
        <v>2.8356164383561644E-2</v>
      </c>
      <c r="AN1442" s="40"/>
      <c r="AO1442" s="40"/>
      <c r="AP1442" s="40"/>
      <c r="AQ1442" s="1644"/>
      <c r="AR1442" s="1034"/>
      <c r="AS1442" s="45"/>
      <c r="AT1442" s="1029"/>
      <c r="AU1442" s="5"/>
      <c r="AV1442" s="46"/>
      <c r="AW1442" s="1029"/>
      <c r="AX1442" s="46"/>
      <c r="AY1442" s="2391"/>
    </row>
    <row r="1443" spans="1:52" s="8" customFormat="1" ht="15.95" customHeight="1" x14ac:dyDescent="0.25">
      <c r="A1443" s="93"/>
      <c r="B1443" s="88"/>
      <c r="C1443" s="993"/>
      <c r="D1443" s="88"/>
      <c r="E1443" s="103"/>
      <c r="F1443" s="103"/>
      <c r="G1443" s="88"/>
      <c r="H1443" s="103"/>
      <c r="I1443" s="88"/>
      <c r="J1443" s="103"/>
      <c r="K1443" s="103"/>
      <c r="L1443" s="103"/>
      <c r="M1443" s="103"/>
      <c r="N1443" s="330"/>
      <c r="O1443" s="330"/>
      <c r="P1443" s="330"/>
      <c r="Q1443" s="106"/>
      <c r="R1443" s="94"/>
      <c r="S1443" s="104"/>
      <c r="T1443" s="94"/>
      <c r="U1443" s="104"/>
      <c r="V1443" s="94"/>
      <c r="W1443" s="94"/>
      <c r="X1443" s="94"/>
      <c r="Y1443" s="88" t="s">
        <v>230</v>
      </c>
      <c r="Z1443" s="88" t="s">
        <v>230</v>
      </c>
      <c r="AA1443" s="90" t="s">
        <v>230</v>
      </c>
      <c r="AB1443" s="88" t="s">
        <v>230</v>
      </c>
      <c r="AC1443" s="88" t="s">
        <v>230</v>
      </c>
      <c r="AD1443" s="88" t="s">
        <v>230</v>
      </c>
      <c r="AE1443" s="103" t="s">
        <v>2402</v>
      </c>
      <c r="AF1443" s="103" t="s">
        <v>2424</v>
      </c>
      <c r="AG1443" s="95">
        <v>5030077391</v>
      </c>
      <c r="AH1443" s="90" t="s">
        <v>2425</v>
      </c>
      <c r="AI1443" s="104">
        <v>0.87</v>
      </c>
      <c r="AJ1443" s="104">
        <v>60</v>
      </c>
      <c r="AK1443" s="40">
        <f t="shared" si="154"/>
        <v>0.14301369863013699</v>
      </c>
      <c r="AL1443" s="98">
        <v>0</v>
      </c>
      <c r="AM1443" s="41">
        <f>SUBTOTAL(9,AK1443:AL1443)</f>
        <v>0.14301369863013699</v>
      </c>
      <c r="AN1443" s="98"/>
      <c r="AO1443" s="98"/>
      <c r="AP1443" s="98"/>
      <c r="AQ1443" s="368"/>
      <c r="AR1443" s="47"/>
      <c r="AS1443" s="48"/>
      <c r="AT1443" s="88"/>
      <c r="AU1443" s="103"/>
      <c r="AV1443" s="52"/>
      <c r="AW1443" s="88"/>
      <c r="AX1443" s="46"/>
      <c r="AY1443" s="2391"/>
    </row>
    <row r="1444" spans="1:52" s="8" customFormat="1" ht="15.95" customHeight="1" x14ac:dyDescent="0.25">
      <c r="A1444" s="93"/>
      <c r="B1444" s="88"/>
      <c r="C1444" s="993"/>
      <c r="D1444" s="88"/>
      <c r="E1444" s="103"/>
      <c r="F1444" s="103"/>
      <c r="G1444" s="88"/>
      <c r="H1444" s="103"/>
      <c r="I1444" s="88"/>
      <c r="J1444" s="103"/>
      <c r="K1444" s="103"/>
      <c r="L1444" s="103"/>
      <c r="M1444" s="103"/>
      <c r="N1444" s="330"/>
      <c r="O1444" s="330"/>
      <c r="P1444" s="330"/>
      <c r="Q1444" s="106"/>
      <c r="R1444" s="94"/>
      <c r="S1444" s="104"/>
      <c r="T1444" s="94"/>
      <c r="U1444" s="104"/>
      <c r="V1444" s="94"/>
      <c r="W1444" s="94"/>
      <c r="X1444" s="94"/>
      <c r="Y1444" s="88"/>
      <c r="Z1444" s="88"/>
      <c r="AA1444" s="90"/>
      <c r="AB1444" s="88"/>
      <c r="AC1444" s="782" t="s">
        <v>18527</v>
      </c>
      <c r="AD1444" s="1013" t="s">
        <v>18528</v>
      </c>
      <c r="AE1444" s="1015" t="s">
        <v>18532</v>
      </c>
      <c r="AF1444" s="1015" t="s">
        <v>18529</v>
      </c>
      <c r="AG1444" s="1248" t="s">
        <v>18530</v>
      </c>
      <c r="AH1444" s="784" t="s">
        <v>2334</v>
      </c>
      <c r="AI1444" s="1195">
        <v>1.18</v>
      </c>
      <c r="AJ1444" s="1195">
        <v>40</v>
      </c>
      <c r="AK1444" s="430">
        <f t="shared" si="154"/>
        <v>0.12931506849315066</v>
      </c>
      <c r="AL1444" s="430">
        <v>0</v>
      </c>
      <c r="AM1444" s="1111">
        <v>0.129</v>
      </c>
      <c r="AN1444" s="98"/>
      <c r="AO1444" s="98"/>
      <c r="AP1444" s="98"/>
      <c r="AQ1444" s="368"/>
      <c r="AR1444" s="47"/>
      <c r="AS1444" s="48"/>
      <c r="AT1444" s="88"/>
      <c r="AU1444" s="103"/>
      <c r="AV1444" s="52"/>
      <c r="AW1444" s="88"/>
      <c r="AX1444" s="2535" t="s">
        <v>18531</v>
      </c>
      <c r="AY1444" s="2391"/>
    </row>
    <row r="1445" spans="1:52" s="8" customFormat="1" ht="15.95" customHeight="1" x14ac:dyDescent="0.25">
      <c r="A1445" s="734"/>
      <c r="B1445" s="735"/>
      <c r="C1445" s="1212"/>
      <c r="D1445" s="735"/>
      <c r="E1445" s="736"/>
      <c r="F1445" s="736"/>
      <c r="G1445" s="735"/>
      <c r="H1445" s="736"/>
      <c r="I1445" s="735"/>
      <c r="J1445" s="736"/>
      <c r="K1445" s="736"/>
      <c r="L1445" s="736"/>
      <c r="M1445" s="736"/>
      <c r="N1445" s="737"/>
      <c r="O1445" s="737"/>
      <c r="P1445" s="737"/>
      <c r="Q1445" s="738"/>
      <c r="R1445" s="739"/>
      <c r="S1445" s="740"/>
      <c r="T1445" s="739"/>
      <c r="U1445" s="740"/>
      <c r="V1445" s="739"/>
      <c r="W1445" s="739"/>
      <c r="X1445" s="739"/>
      <c r="Y1445" s="735" t="s">
        <v>230</v>
      </c>
      <c r="Z1445" s="735" t="s">
        <v>230</v>
      </c>
      <c r="AA1445" s="741" t="s">
        <v>230</v>
      </c>
      <c r="AB1445" s="735" t="s">
        <v>230</v>
      </c>
      <c r="AC1445" s="735" t="s">
        <v>230</v>
      </c>
      <c r="AD1445" s="735" t="s">
        <v>230</v>
      </c>
      <c r="AE1445" s="736" t="s">
        <v>2402</v>
      </c>
      <c r="AF1445" s="2702" t="s">
        <v>2423</v>
      </c>
      <c r="AG1445" s="742">
        <v>5030092914</v>
      </c>
      <c r="AH1445" s="741" t="s">
        <v>17068</v>
      </c>
      <c r="AI1445" s="740">
        <v>0.87</v>
      </c>
      <c r="AJ1445" s="738">
        <v>40</v>
      </c>
      <c r="AK1445" s="828">
        <f>AJ1445*AI1445/365</f>
        <v>9.5342465753424643E-2</v>
      </c>
      <c r="AL1445" s="828">
        <v>0</v>
      </c>
      <c r="AM1445" s="745">
        <f>SUBTOTAL(9,AK1445:AL1445)</f>
        <v>9.5342465753424643E-2</v>
      </c>
      <c r="AN1445" s="828"/>
      <c r="AO1445" s="828"/>
      <c r="AP1445" s="828"/>
      <c r="AQ1445" s="1345"/>
      <c r="AR1445" s="904"/>
      <c r="AS1445" s="1102"/>
      <c r="AT1445" s="735"/>
      <c r="AU1445" s="736"/>
      <c r="AV1445" s="1103"/>
      <c r="AW1445" s="735" t="s">
        <v>26086</v>
      </c>
      <c r="AX1445" s="1103" t="s">
        <v>26085</v>
      </c>
      <c r="AY1445" s="2391"/>
    </row>
    <row r="1446" spans="1:52" s="8" customFormat="1" ht="15.95" customHeight="1" x14ac:dyDescent="0.25">
      <c r="A1446" s="734"/>
      <c r="B1446" s="735"/>
      <c r="C1446" s="1212"/>
      <c r="D1446" s="735"/>
      <c r="E1446" s="736"/>
      <c r="F1446" s="736"/>
      <c r="G1446" s="735"/>
      <c r="H1446" s="736"/>
      <c r="I1446" s="735"/>
      <c r="J1446" s="736"/>
      <c r="K1446" s="736"/>
      <c r="L1446" s="736"/>
      <c r="M1446" s="736"/>
      <c r="N1446" s="737"/>
      <c r="O1446" s="737"/>
      <c r="P1446" s="737"/>
      <c r="Q1446" s="738"/>
      <c r="R1446" s="739"/>
      <c r="S1446" s="740"/>
      <c r="T1446" s="739"/>
      <c r="U1446" s="740"/>
      <c r="V1446" s="739"/>
      <c r="W1446" s="739"/>
      <c r="X1446" s="739"/>
      <c r="Y1446" s="735" t="s">
        <v>230</v>
      </c>
      <c r="Z1446" s="735" t="s">
        <v>230</v>
      </c>
      <c r="AA1446" s="741" t="s">
        <v>230</v>
      </c>
      <c r="AB1446" s="735" t="s">
        <v>230</v>
      </c>
      <c r="AC1446" s="735" t="s">
        <v>230</v>
      </c>
      <c r="AD1446" s="735" t="s">
        <v>230</v>
      </c>
      <c r="AE1446" s="736" t="s">
        <v>2402</v>
      </c>
      <c r="AF1446" s="736" t="s">
        <v>2413</v>
      </c>
      <c r="AG1446" s="1224">
        <v>319502700097708</v>
      </c>
      <c r="AH1446" s="741" t="s">
        <v>22824</v>
      </c>
      <c r="AI1446" s="740">
        <v>0.16</v>
      </c>
      <c r="AJ1446" s="740">
        <v>3</v>
      </c>
      <c r="AK1446" s="828">
        <f>AJ1446*AI1446/365</f>
        <v>1.315068493150685E-3</v>
      </c>
      <c r="AL1446" s="828">
        <v>0</v>
      </c>
      <c r="AM1446" s="745">
        <f>SUBTOTAL(9,AK1446:AL1446)</f>
        <v>1.315068493150685E-3</v>
      </c>
      <c r="AN1446" s="828"/>
      <c r="AO1446" s="828"/>
      <c r="AP1446" s="828"/>
      <c r="AQ1446" s="1345"/>
      <c r="AR1446" s="904"/>
      <c r="AS1446" s="1102"/>
      <c r="AT1446" s="735"/>
      <c r="AU1446" s="736"/>
      <c r="AV1446" s="1103"/>
      <c r="AW1446" s="735" t="s">
        <v>16781</v>
      </c>
      <c r="AX1446" s="1103" t="s">
        <v>22837</v>
      </c>
      <c r="AY1446" s="2391"/>
    </row>
    <row r="1447" spans="1:52" s="55" customFormat="1" ht="15.95" customHeight="1" x14ac:dyDescent="0.25">
      <c r="A1447" s="2206">
        <v>199</v>
      </c>
      <c r="B1447" s="2207" t="s">
        <v>55</v>
      </c>
      <c r="C1447" s="2208" t="s">
        <v>59</v>
      </c>
      <c r="D1447" s="716" t="s">
        <v>23633</v>
      </c>
      <c r="E1447" s="2209" t="s">
        <v>2427</v>
      </c>
      <c r="F1447" s="2209" t="s">
        <v>2428</v>
      </c>
      <c r="G1447" s="716"/>
      <c r="H1447" s="716" t="s">
        <v>219</v>
      </c>
      <c r="I1447" s="716" t="s">
        <v>220</v>
      </c>
      <c r="J1447" s="716" t="s">
        <v>221</v>
      </c>
      <c r="K1447" s="2209" t="s">
        <v>222</v>
      </c>
      <c r="L1447" s="2209" t="s">
        <v>221</v>
      </c>
      <c r="M1447" s="2209" t="s">
        <v>879</v>
      </c>
      <c r="N1447" s="2210">
        <v>5</v>
      </c>
      <c r="O1447" s="2210">
        <v>1.5</v>
      </c>
      <c r="P1447" s="2210">
        <f>N1447*O1447</f>
        <v>7.5</v>
      </c>
      <c r="Q1447" s="2211">
        <v>3</v>
      </c>
      <c r="R1447" s="2212"/>
      <c r="S1447" s="2213">
        <v>2</v>
      </c>
      <c r="T1447" s="2214"/>
      <c r="U1447" s="2213">
        <v>0</v>
      </c>
      <c r="V1447" s="2214"/>
      <c r="W1447" s="2214"/>
      <c r="X1447" s="2214"/>
      <c r="Y1447" s="716" t="s">
        <v>62</v>
      </c>
      <c r="Z1447" s="2207" t="s">
        <v>224</v>
      </c>
      <c r="AA1447" s="2215" t="s">
        <v>225</v>
      </c>
      <c r="AB1447" s="716" t="s">
        <v>1789</v>
      </c>
      <c r="AC1447" s="716" t="s">
        <v>1790</v>
      </c>
      <c r="AD1447" s="1154" t="s">
        <v>1791</v>
      </c>
      <c r="AE1447" s="2209" t="s">
        <v>2096</v>
      </c>
      <c r="AF1447" s="716" t="s">
        <v>235</v>
      </c>
      <c r="AG1447" s="717" t="s">
        <v>230</v>
      </c>
      <c r="AH1447" s="502" t="s">
        <v>59</v>
      </c>
      <c r="AI1447" s="718">
        <v>0.114</v>
      </c>
      <c r="AJ1447" s="2216">
        <v>13387.3</v>
      </c>
      <c r="AK1447" s="718">
        <v>3.1909454794520546</v>
      </c>
      <c r="AL1447" s="718">
        <v>0.99029342465753412</v>
      </c>
      <c r="AM1447" s="1653">
        <f>AK1447+AL1447</f>
        <v>4.1812389041095885</v>
      </c>
      <c r="AN1447" s="718">
        <f>SUM(AK1447:AK1448)</f>
        <v>3.2284249315068489</v>
      </c>
      <c r="AO1447" s="718">
        <f>AL1447</f>
        <v>0.99029342465753412</v>
      </c>
      <c r="AP1447" s="718">
        <f>SUM(AM1447:AM1448)</f>
        <v>4.2187183561643833</v>
      </c>
      <c r="AQ1447" s="718">
        <f>AP1447*30</f>
        <v>126.5615506849315</v>
      </c>
      <c r="AR1447" s="2217" t="s">
        <v>231</v>
      </c>
      <c r="AS1447" s="2218" t="s">
        <v>431</v>
      </c>
      <c r="AT1447" s="716" t="s">
        <v>232</v>
      </c>
      <c r="AU1447" s="2209" t="s">
        <v>59</v>
      </c>
      <c r="AV1447" s="2219" t="s">
        <v>2429</v>
      </c>
      <c r="AW1447" s="716" t="s">
        <v>234</v>
      </c>
      <c r="AX1447" s="52"/>
      <c r="AY1447" s="2391"/>
    </row>
    <row r="1448" spans="1:52" s="1395" customFormat="1" ht="15.95" customHeight="1" x14ac:dyDescent="0.25">
      <c r="A1448" s="1061"/>
      <c r="B1448" s="1062"/>
      <c r="C1448" s="1293"/>
      <c r="D1448" s="2129"/>
      <c r="E1448" s="1043"/>
      <c r="F1448" s="1043"/>
      <c r="G1448" s="2129"/>
      <c r="H1448" s="2129"/>
      <c r="I1448" s="2129"/>
      <c r="J1448" s="2129"/>
      <c r="K1448" s="1043"/>
      <c r="L1448" s="1043"/>
      <c r="M1448" s="1043"/>
      <c r="N1448" s="1090"/>
      <c r="O1448" s="1090"/>
      <c r="P1448" s="1090"/>
      <c r="Q1448" s="1091"/>
      <c r="R1448" s="831"/>
      <c r="S1448" s="1089"/>
      <c r="T1448" s="2123"/>
      <c r="U1448" s="1089"/>
      <c r="V1448" s="2123"/>
      <c r="W1448" s="2123"/>
      <c r="X1448" s="2123"/>
      <c r="Y1448" s="2129"/>
      <c r="Z1448" s="1062"/>
      <c r="AA1448" s="1095"/>
      <c r="AB1448" s="2129"/>
      <c r="AC1448" s="2129" t="s">
        <v>23635</v>
      </c>
      <c r="AD1448" s="1480" t="s">
        <v>23636</v>
      </c>
      <c r="AE1448" s="1043" t="s">
        <v>23637</v>
      </c>
      <c r="AF1448" s="2129" t="s">
        <v>23638</v>
      </c>
      <c r="AG1448" s="2130" t="s">
        <v>23639</v>
      </c>
      <c r="AH1448" s="754" t="s">
        <v>23640</v>
      </c>
      <c r="AI1448" s="2121">
        <v>1.1399999999999999</v>
      </c>
      <c r="AJ1448" s="1294">
        <v>12</v>
      </c>
      <c r="AK1448" s="378">
        <f>AJ1448*AI1448/365</f>
        <v>3.747945205479452E-2</v>
      </c>
      <c r="AL1448" s="378">
        <v>0</v>
      </c>
      <c r="AM1448" s="380">
        <f>SUM(AK1448:AL1448)</f>
        <v>3.747945205479452E-2</v>
      </c>
      <c r="AN1448" s="378"/>
      <c r="AO1448" s="378"/>
      <c r="AP1448" s="378"/>
      <c r="AQ1448" s="378"/>
      <c r="AR1448" s="1063"/>
      <c r="AS1448" s="1064"/>
      <c r="AT1448" s="2129"/>
      <c r="AU1448" s="1043"/>
      <c r="AV1448" s="1065"/>
      <c r="AW1448" s="2129"/>
      <c r="AX1448" s="2460" t="s">
        <v>23641</v>
      </c>
      <c r="AY1448" s="2401"/>
    </row>
    <row r="1449" spans="1:52" s="55" customFormat="1" ht="15.95" customHeight="1" x14ac:dyDescent="0.25">
      <c r="A1449" s="182">
        <v>200</v>
      </c>
      <c r="B1449" s="170" t="s">
        <v>55</v>
      </c>
      <c r="C1449" s="989" t="s">
        <v>59</v>
      </c>
      <c r="D1449" s="166" t="s">
        <v>23634</v>
      </c>
      <c r="E1449" s="198" t="s">
        <v>2431</v>
      </c>
      <c r="F1449" s="198" t="s">
        <v>2432</v>
      </c>
      <c r="G1449" s="166"/>
      <c r="H1449" s="166" t="s">
        <v>219</v>
      </c>
      <c r="I1449" s="166" t="s">
        <v>220</v>
      </c>
      <c r="J1449" s="166" t="s">
        <v>221</v>
      </c>
      <c r="K1449" s="198" t="s">
        <v>222</v>
      </c>
      <c r="L1449" s="198" t="s">
        <v>221</v>
      </c>
      <c r="M1449" s="198" t="s">
        <v>879</v>
      </c>
      <c r="N1449" s="199">
        <v>4.5</v>
      </c>
      <c r="O1449" s="199">
        <v>2</v>
      </c>
      <c r="P1449" s="199">
        <f>N1449*O1449</f>
        <v>9</v>
      </c>
      <c r="Q1449" s="1012">
        <v>5</v>
      </c>
      <c r="R1449" s="184"/>
      <c r="S1449" s="223">
        <v>3</v>
      </c>
      <c r="T1449" s="183"/>
      <c r="U1449" s="223">
        <v>1</v>
      </c>
      <c r="V1449" s="183"/>
      <c r="W1449" s="183"/>
      <c r="X1449" s="183"/>
      <c r="Y1449" s="166" t="s">
        <v>62</v>
      </c>
      <c r="Z1449" s="170" t="s">
        <v>224</v>
      </c>
      <c r="AA1449" s="197" t="s">
        <v>225</v>
      </c>
      <c r="AB1449" s="166" t="s">
        <v>1789</v>
      </c>
      <c r="AC1449" s="166" t="s">
        <v>1790</v>
      </c>
      <c r="AD1449" s="673" t="s">
        <v>1791</v>
      </c>
      <c r="AE1449" s="198" t="s">
        <v>2096</v>
      </c>
      <c r="AF1449" s="166" t="s">
        <v>2433</v>
      </c>
      <c r="AG1449" s="165" t="s">
        <v>230</v>
      </c>
      <c r="AH1449" s="203" t="s">
        <v>59</v>
      </c>
      <c r="AI1449" s="167">
        <v>0.114</v>
      </c>
      <c r="AJ1449" s="221">
        <v>8687</v>
      </c>
      <c r="AK1449" s="167">
        <v>2.0705999999999998</v>
      </c>
      <c r="AL1449" s="167">
        <v>0.64260000000000006</v>
      </c>
      <c r="AM1449" s="187">
        <f>AK1449+AL1449</f>
        <v>2.7131999999999996</v>
      </c>
      <c r="AN1449" s="167">
        <f>AK1449</f>
        <v>2.0705999999999998</v>
      </c>
      <c r="AO1449" s="167">
        <f>AL1449</f>
        <v>0.64260000000000006</v>
      </c>
      <c r="AP1449" s="167">
        <f>AN1449+AO1449</f>
        <v>2.7131999999999996</v>
      </c>
      <c r="AQ1449" s="167">
        <f>AP1449*30</f>
        <v>81.395999999999987</v>
      </c>
      <c r="AR1449" s="193" t="s">
        <v>231</v>
      </c>
      <c r="AS1449" s="194" t="s">
        <v>431</v>
      </c>
      <c r="AT1449" s="166" t="s">
        <v>232</v>
      </c>
      <c r="AU1449" s="198" t="s">
        <v>59</v>
      </c>
      <c r="AV1449" s="679" t="s">
        <v>2434</v>
      </c>
      <c r="AW1449" s="166" t="s">
        <v>234</v>
      </c>
      <c r="AX1449" s="46"/>
      <c r="AY1449" s="2391"/>
    </row>
    <row r="1450" spans="1:52" s="55" customFormat="1" ht="15.95" customHeight="1" x14ac:dyDescent="0.2">
      <c r="A1450" s="182">
        <v>201</v>
      </c>
      <c r="B1450" s="366" t="s">
        <v>55</v>
      </c>
      <c r="C1450" s="991" t="s">
        <v>59</v>
      </c>
      <c r="D1450" s="354" t="s">
        <v>16456</v>
      </c>
      <c r="E1450" s="198" t="s">
        <v>16883</v>
      </c>
      <c r="F1450" s="198" t="s">
        <v>16884</v>
      </c>
      <c r="G1450" s="166" t="s">
        <v>221</v>
      </c>
      <c r="H1450" s="354" t="s">
        <v>219</v>
      </c>
      <c r="I1450" s="354" t="s">
        <v>220</v>
      </c>
      <c r="J1450" s="354" t="s">
        <v>221</v>
      </c>
      <c r="K1450" s="272" t="s">
        <v>222</v>
      </c>
      <c r="L1450" s="272" t="s">
        <v>221</v>
      </c>
      <c r="M1450" s="272" t="s">
        <v>879</v>
      </c>
      <c r="N1450" s="440">
        <v>15.4</v>
      </c>
      <c r="O1450" s="440">
        <v>2.2000000000000002</v>
      </c>
      <c r="P1450" s="440">
        <f>O1450*N1450</f>
        <v>33.880000000000003</v>
      </c>
      <c r="Q1450" s="1012">
        <v>6</v>
      </c>
      <c r="R1450" s="184"/>
      <c r="S1450" s="223">
        <v>0</v>
      </c>
      <c r="T1450" s="183"/>
      <c r="U1450" s="223">
        <v>0</v>
      </c>
      <c r="V1450" s="918">
        <v>2</v>
      </c>
      <c r="W1450" s="183"/>
      <c r="X1450" s="183"/>
      <c r="Y1450" s="354" t="s">
        <v>62</v>
      </c>
      <c r="Z1450" s="366" t="s">
        <v>224</v>
      </c>
      <c r="AA1450" s="762" t="s">
        <v>225</v>
      </c>
      <c r="AB1450" s="354" t="s">
        <v>1789</v>
      </c>
      <c r="AC1450" s="354" t="s">
        <v>1790</v>
      </c>
      <c r="AD1450" s="925" t="s">
        <v>1791</v>
      </c>
      <c r="AE1450" s="198" t="s">
        <v>16457</v>
      </c>
      <c r="AF1450" s="166" t="s">
        <v>2435</v>
      </c>
      <c r="AG1450" s="165" t="s">
        <v>230</v>
      </c>
      <c r="AH1450" s="203" t="s">
        <v>59</v>
      </c>
      <c r="AI1450" s="167">
        <v>8.6999999999999994E-2</v>
      </c>
      <c r="AJ1450" s="221">
        <v>3391</v>
      </c>
      <c r="AK1450" s="167">
        <f>AJ1450*0.087/365</f>
        <v>0.80826575342465756</v>
      </c>
      <c r="AL1450" s="167">
        <v>0</v>
      </c>
      <c r="AM1450" s="187">
        <f t="shared" ref="AM1450:AM1456" si="156">SUM(AK1450:AL1450)</f>
        <v>0.80826575342465756</v>
      </c>
      <c r="AN1450" s="167">
        <f>SUM(AK1450:AK1460)</f>
        <v>6.9048547945205474</v>
      </c>
      <c r="AO1450" s="167">
        <f>SUM(AL1450:AL1460)</f>
        <v>0</v>
      </c>
      <c r="AP1450" s="167">
        <f>SUM(AM1450:AM1460)</f>
        <v>6.9048547945205474</v>
      </c>
      <c r="AQ1450" s="167">
        <f>AP1450*30</f>
        <v>207.14564383561643</v>
      </c>
      <c r="AR1450" s="193" t="s">
        <v>231</v>
      </c>
      <c r="AS1450" s="363" t="s">
        <v>431</v>
      </c>
      <c r="AT1450" s="166" t="s">
        <v>232</v>
      </c>
      <c r="AU1450" s="198" t="s">
        <v>59</v>
      </c>
      <c r="AV1450" s="679" t="s">
        <v>2436</v>
      </c>
      <c r="AW1450" s="166" t="s">
        <v>234</v>
      </c>
      <c r="AX1450" s="804" t="s">
        <v>25369</v>
      </c>
      <c r="AY1450" s="2391"/>
      <c r="AZ1450" s="317" t="s">
        <v>20265</v>
      </c>
    </row>
    <row r="1451" spans="1:52" s="8" customFormat="1" ht="15.95" customHeight="1" x14ac:dyDescent="0.25">
      <c r="A1451" s="112"/>
      <c r="B1451" s="113"/>
      <c r="C1451" s="992"/>
      <c r="D1451" s="113"/>
      <c r="E1451" s="130"/>
      <c r="F1451" s="130"/>
      <c r="G1451" s="113"/>
      <c r="H1451" s="130"/>
      <c r="I1451" s="113"/>
      <c r="J1451" s="130"/>
      <c r="K1451" s="130"/>
      <c r="L1451" s="130"/>
      <c r="M1451" s="130"/>
      <c r="N1451" s="329"/>
      <c r="O1451" s="329"/>
      <c r="P1451" s="329"/>
      <c r="Q1451" s="1071"/>
      <c r="R1451" s="114"/>
      <c r="S1451" s="131"/>
      <c r="T1451" s="114"/>
      <c r="U1451" s="131"/>
      <c r="V1451" s="114"/>
      <c r="W1451" s="114"/>
      <c r="X1451" s="114"/>
      <c r="Y1451" s="113" t="s">
        <v>230</v>
      </c>
      <c r="Z1451" s="113" t="s">
        <v>230</v>
      </c>
      <c r="AA1451" s="132" t="s">
        <v>230</v>
      </c>
      <c r="AB1451" s="113" t="s">
        <v>230</v>
      </c>
      <c r="AC1451" s="113" t="s">
        <v>230</v>
      </c>
      <c r="AD1451" s="113" t="s">
        <v>230</v>
      </c>
      <c r="AE1451" s="130" t="s">
        <v>16457</v>
      </c>
      <c r="AF1451" s="113" t="s">
        <v>2437</v>
      </c>
      <c r="AG1451" s="115" t="s">
        <v>230</v>
      </c>
      <c r="AH1451" s="132" t="s">
        <v>59</v>
      </c>
      <c r="AI1451" s="116">
        <v>8.6999999999999994E-2</v>
      </c>
      <c r="AJ1451" s="137">
        <v>4299</v>
      </c>
      <c r="AK1451" s="116">
        <f>AJ1451*0.087/365</f>
        <v>1.0246931506849315</v>
      </c>
      <c r="AL1451" s="116">
        <v>0</v>
      </c>
      <c r="AM1451" s="119">
        <f t="shared" si="156"/>
        <v>1.0246931506849315</v>
      </c>
      <c r="AN1451" s="116"/>
      <c r="AO1451" s="116"/>
      <c r="AP1451" s="116"/>
      <c r="AQ1451" s="367"/>
      <c r="AR1451" s="42"/>
      <c r="AS1451" s="43"/>
      <c r="AT1451" s="113"/>
      <c r="AU1451" s="130"/>
      <c r="AV1451" s="44"/>
      <c r="AW1451" s="113"/>
      <c r="AX1451" s="1410"/>
      <c r="AY1451" s="2391"/>
      <c r="AZ1451" s="55"/>
    </row>
    <row r="1452" spans="1:52" s="8" customFormat="1" ht="15.95" customHeight="1" x14ac:dyDescent="0.25">
      <c r="A1452" s="36"/>
      <c r="B1452" s="1029"/>
      <c r="C1452" s="990"/>
      <c r="D1452" s="1029"/>
      <c r="E1452" s="5"/>
      <c r="F1452" s="5"/>
      <c r="G1452" s="1029"/>
      <c r="H1452" s="5"/>
      <c r="I1452" s="1029"/>
      <c r="J1452" s="5"/>
      <c r="K1452" s="5"/>
      <c r="L1452" s="5"/>
      <c r="M1452" s="5"/>
      <c r="N1452" s="328"/>
      <c r="O1452" s="328"/>
      <c r="P1452" s="328"/>
      <c r="Q1452" s="1056"/>
      <c r="R1452" s="448"/>
      <c r="S1452" s="61"/>
      <c r="T1452" s="448"/>
      <c r="U1452" s="61"/>
      <c r="V1452" s="448"/>
      <c r="W1452" s="448"/>
      <c r="X1452" s="448"/>
      <c r="Y1452" s="1029" t="s">
        <v>230</v>
      </c>
      <c r="Z1452" s="1029" t="s">
        <v>230</v>
      </c>
      <c r="AA1452" s="1" t="s">
        <v>230</v>
      </c>
      <c r="AB1452" s="1029" t="s">
        <v>230</v>
      </c>
      <c r="AC1452" s="1029" t="s">
        <v>230</v>
      </c>
      <c r="AD1452" s="1029" t="s">
        <v>230</v>
      </c>
      <c r="AE1452" s="5" t="s">
        <v>16457</v>
      </c>
      <c r="AF1452" s="1029" t="s">
        <v>2438</v>
      </c>
      <c r="AG1452" s="39" t="s">
        <v>230</v>
      </c>
      <c r="AH1452" s="1" t="s">
        <v>59</v>
      </c>
      <c r="AI1452" s="40">
        <v>8.6999999999999994E-2</v>
      </c>
      <c r="AJ1452" s="57">
        <v>2811</v>
      </c>
      <c r="AK1452" s="116">
        <f>AJ1452*0.087/365</f>
        <v>0.6700191780821918</v>
      </c>
      <c r="AL1452" s="40">
        <v>0</v>
      </c>
      <c r="AM1452" s="119">
        <f t="shared" si="156"/>
        <v>0.6700191780821918</v>
      </c>
      <c r="AN1452" s="40"/>
      <c r="AO1452" s="40"/>
      <c r="AP1452" s="40"/>
      <c r="AQ1452" s="1644"/>
      <c r="AR1452" s="1034"/>
      <c r="AS1452" s="45"/>
      <c r="AT1452" s="1029"/>
      <c r="AU1452" s="5"/>
      <c r="AV1452" s="46"/>
      <c r="AW1452" s="1029"/>
      <c r="AX1452" s="46"/>
      <c r="AY1452" s="2391"/>
    </row>
    <row r="1453" spans="1:52" s="8" customFormat="1" ht="15.95" customHeight="1" x14ac:dyDescent="0.25">
      <c r="A1453" s="36"/>
      <c r="B1453" s="1029"/>
      <c r="C1453" s="990"/>
      <c r="D1453" s="1029"/>
      <c r="E1453" s="5"/>
      <c r="F1453" s="5"/>
      <c r="G1453" s="1029"/>
      <c r="H1453" s="5"/>
      <c r="I1453" s="1029"/>
      <c r="J1453" s="5"/>
      <c r="K1453" s="5"/>
      <c r="L1453" s="5"/>
      <c r="M1453" s="5"/>
      <c r="N1453" s="328"/>
      <c r="O1453" s="328"/>
      <c r="P1453" s="328"/>
      <c r="Q1453" s="1056"/>
      <c r="R1453" s="448"/>
      <c r="S1453" s="61"/>
      <c r="T1453" s="448"/>
      <c r="U1453" s="61"/>
      <c r="V1453" s="448"/>
      <c r="W1453" s="448"/>
      <c r="X1453" s="448"/>
      <c r="Y1453" s="1029" t="s">
        <v>230</v>
      </c>
      <c r="Z1453" s="1029" t="s">
        <v>230</v>
      </c>
      <c r="AA1453" s="1" t="s">
        <v>230</v>
      </c>
      <c r="AB1453" s="1029" t="s">
        <v>230</v>
      </c>
      <c r="AC1453" s="1029" t="s">
        <v>230</v>
      </c>
      <c r="AD1453" s="1029" t="s">
        <v>230</v>
      </c>
      <c r="AE1453" s="5" t="s">
        <v>16457</v>
      </c>
      <c r="AF1453" s="1029" t="s">
        <v>2439</v>
      </c>
      <c r="AG1453" s="39" t="s">
        <v>230</v>
      </c>
      <c r="AH1453" s="1" t="s">
        <v>58</v>
      </c>
      <c r="AI1453" s="314">
        <v>7.6300000000000007E-2</v>
      </c>
      <c r="AJ1453" s="37">
        <v>2550</v>
      </c>
      <c r="AK1453" s="40">
        <f>AI1453*AJ1453/365</f>
        <v>0.53305479452054805</v>
      </c>
      <c r="AL1453" s="40">
        <v>0</v>
      </c>
      <c r="AM1453" s="119">
        <f t="shared" si="156"/>
        <v>0.53305479452054805</v>
      </c>
      <c r="AN1453" s="40"/>
      <c r="AO1453" s="40"/>
      <c r="AP1453" s="40"/>
      <c r="AQ1453" s="1644"/>
      <c r="AR1453" s="1034"/>
      <c r="AS1453" s="45"/>
      <c r="AT1453" s="1029"/>
      <c r="AU1453" s="5"/>
      <c r="AV1453" s="46"/>
      <c r="AW1453" s="1029"/>
      <c r="AX1453" s="46"/>
      <c r="AY1453" s="2391"/>
    </row>
    <row r="1454" spans="1:52" s="8" customFormat="1" ht="15.95" customHeight="1" x14ac:dyDescent="0.25">
      <c r="A1454" s="36"/>
      <c r="B1454" s="1029"/>
      <c r="C1454" s="990"/>
      <c r="D1454" s="1029"/>
      <c r="E1454" s="5"/>
      <c r="F1454" s="5"/>
      <c r="G1454" s="1029"/>
      <c r="H1454" s="5"/>
      <c r="I1454" s="1029"/>
      <c r="J1454" s="5"/>
      <c r="K1454" s="5"/>
      <c r="L1454" s="5"/>
      <c r="M1454" s="5"/>
      <c r="N1454" s="328"/>
      <c r="O1454" s="328"/>
      <c r="P1454" s="328"/>
      <c r="Q1454" s="1056"/>
      <c r="R1454" s="448"/>
      <c r="S1454" s="61"/>
      <c r="T1454" s="448"/>
      <c r="U1454" s="61"/>
      <c r="V1454" s="448"/>
      <c r="W1454" s="448"/>
      <c r="X1454" s="448"/>
      <c r="Y1454" s="1029" t="s">
        <v>230</v>
      </c>
      <c r="Z1454" s="1029" t="s">
        <v>230</v>
      </c>
      <c r="AA1454" s="1" t="s">
        <v>230</v>
      </c>
      <c r="AB1454" s="1029" t="s">
        <v>230</v>
      </c>
      <c r="AC1454" s="1029" t="s">
        <v>230</v>
      </c>
      <c r="AD1454" s="1029" t="s">
        <v>230</v>
      </c>
      <c r="AE1454" s="5" t="s">
        <v>2440</v>
      </c>
      <c r="AF1454" s="1029" t="s">
        <v>2441</v>
      </c>
      <c r="AG1454" s="39" t="s">
        <v>230</v>
      </c>
      <c r="AH1454" s="1" t="s">
        <v>58</v>
      </c>
      <c r="AI1454" s="314">
        <v>7.6300000000000007E-2</v>
      </c>
      <c r="AJ1454" s="37">
        <v>4500</v>
      </c>
      <c r="AK1454" s="40">
        <f>AI1454*AJ1454/365</f>
        <v>0.9406849315068494</v>
      </c>
      <c r="AL1454" s="40">
        <v>0</v>
      </c>
      <c r="AM1454" s="119">
        <f t="shared" si="156"/>
        <v>0.9406849315068494</v>
      </c>
      <c r="AN1454" s="40"/>
      <c r="AO1454" s="40"/>
      <c r="AP1454" s="40"/>
      <c r="AQ1454" s="1644"/>
      <c r="AR1454" s="1034"/>
      <c r="AS1454" s="45"/>
      <c r="AT1454" s="1029"/>
      <c r="AU1454" s="5" t="s">
        <v>23642</v>
      </c>
      <c r="AV1454" s="46"/>
      <c r="AW1454" s="1029"/>
      <c r="AX1454" s="46"/>
      <c r="AY1454" s="2391"/>
    </row>
    <row r="1455" spans="1:52" s="8" customFormat="1" ht="15.95" customHeight="1" x14ac:dyDescent="0.25">
      <c r="A1455" s="36"/>
      <c r="B1455" s="1029"/>
      <c r="C1455" s="990"/>
      <c r="D1455" s="1029"/>
      <c r="E1455" s="5"/>
      <c r="F1455" s="5"/>
      <c r="G1455" s="1029"/>
      <c r="H1455" s="5"/>
      <c r="I1455" s="1029"/>
      <c r="J1455" s="5"/>
      <c r="K1455" s="5"/>
      <c r="L1455" s="5"/>
      <c r="M1455" s="5"/>
      <c r="N1455" s="328"/>
      <c r="O1455" s="328"/>
      <c r="P1455" s="328"/>
      <c r="Q1455" s="1056"/>
      <c r="R1455" s="448"/>
      <c r="S1455" s="61"/>
      <c r="T1455" s="448"/>
      <c r="U1455" s="61"/>
      <c r="V1455" s="448"/>
      <c r="W1455" s="448"/>
      <c r="X1455" s="448"/>
      <c r="Y1455" s="1029" t="s">
        <v>230</v>
      </c>
      <c r="Z1455" s="1029" t="s">
        <v>230</v>
      </c>
      <c r="AA1455" s="1" t="s">
        <v>230</v>
      </c>
      <c r="AB1455" s="1029" t="s">
        <v>230</v>
      </c>
      <c r="AC1455" s="1029" t="s">
        <v>230</v>
      </c>
      <c r="AD1455" s="1029" t="s">
        <v>230</v>
      </c>
      <c r="AE1455" s="5" t="s">
        <v>2442</v>
      </c>
      <c r="AF1455" s="1029" t="s">
        <v>2443</v>
      </c>
      <c r="AG1455" s="39" t="s">
        <v>230</v>
      </c>
      <c r="AH1455" s="1" t="s">
        <v>58</v>
      </c>
      <c r="AI1455" s="314">
        <v>7.6300000000000007E-2</v>
      </c>
      <c r="AJ1455" s="37">
        <v>1800</v>
      </c>
      <c r="AK1455" s="40">
        <f>AI1455*AJ1455/365</f>
        <v>0.37627397260273976</v>
      </c>
      <c r="AL1455" s="40">
        <v>0</v>
      </c>
      <c r="AM1455" s="119">
        <f t="shared" si="156"/>
        <v>0.37627397260273976</v>
      </c>
      <c r="AN1455" s="40"/>
      <c r="AO1455" s="40"/>
      <c r="AP1455" s="40"/>
      <c r="AQ1455" s="1644"/>
      <c r="AR1455" s="1034"/>
      <c r="AS1455" s="45"/>
      <c r="AT1455" s="1029"/>
      <c r="AU1455" s="5"/>
      <c r="AV1455" s="46"/>
      <c r="AW1455" s="1029"/>
      <c r="AX1455" s="46"/>
      <c r="AY1455" s="2391"/>
    </row>
    <row r="1456" spans="1:52" s="1099" customFormat="1" ht="15.95" customHeight="1" x14ac:dyDescent="0.25">
      <c r="A1456" s="1061"/>
      <c r="B1456" s="1545"/>
      <c r="C1456" s="1293"/>
      <c r="D1456" s="1545"/>
      <c r="E1456" s="1043"/>
      <c r="F1456" s="1043"/>
      <c r="G1456" s="1545"/>
      <c r="H1456" s="1043"/>
      <c r="I1456" s="1545"/>
      <c r="J1456" s="1043"/>
      <c r="K1456" s="1043"/>
      <c r="L1456" s="1043"/>
      <c r="M1456" s="1043"/>
      <c r="N1456" s="1090"/>
      <c r="O1456" s="1090"/>
      <c r="P1456" s="1090"/>
      <c r="Q1456" s="1091"/>
      <c r="R1456" s="1542"/>
      <c r="S1456" s="1089"/>
      <c r="T1456" s="1542"/>
      <c r="U1456" s="1089"/>
      <c r="V1456" s="1542"/>
      <c r="W1456" s="1542"/>
      <c r="X1456" s="1542"/>
      <c r="Y1456" s="2037" t="s">
        <v>230</v>
      </c>
      <c r="Z1456" s="2037" t="s">
        <v>230</v>
      </c>
      <c r="AA1456" s="1" t="s">
        <v>230</v>
      </c>
      <c r="AB1456" s="2037" t="s">
        <v>230</v>
      </c>
      <c r="AC1456" s="1545" t="s">
        <v>21601</v>
      </c>
      <c r="AD1456" s="1013" t="s">
        <v>21602</v>
      </c>
      <c r="AE1456" s="1015" t="s">
        <v>21603</v>
      </c>
      <c r="AF1456" s="1545" t="s">
        <v>21604</v>
      </c>
      <c r="AG1456" s="377" t="s">
        <v>21605</v>
      </c>
      <c r="AH1456" s="754" t="s">
        <v>21606</v>
      </c>
      <c r="AI1456" s="1546">
        <v>0.87</v>
      </c>
      <c r="AJ1456" s="831">
        <v>1</v>
      </c>
      <c r="AK1456" s="378">
        <f>AJ1456*AI1456/365</f>
        <v>2.3835616438356165E-3</v>
      </c>
      <c r="AL1456" s="378">
        <v>0</v>
      </c>
      <c r="AM1456" s="777">
        <f t="shared" si="156"/>
        <v>2.3835616438356165E-3</v>
      </c>
      <c r="AN1456" s="378"/>
      <c r="AO1456" s="378"/>
      <c r="AP1456" s="378"/>
      <c r="AQ1456" s="771"/>
      <c r="AR1456" s="381"/>
      <c r="AS1456" s="382"/>
      <c r="AT1456" s="1545"/>
      <c r="AU1456" s="1043"/>
      <c r="AV1456" s="383"/>
      <c r="AW1456" s="1545"/>
      <c r="AX1456" s="2500" t="s">
        <v>21607</v>
      </c>
      <c r="AY1456" s="2401"/>
    </row>
    <row r="1457" spans="1:52" s="1099" customFormat="1" ht="15.95" customHeight="1" x14ac:dyDescent="0.25">
      <c r="A1457" s="1061"/>
      <c r="B1457" s="1552"/>
      <c r="C1457" s="1293"/>
      <c r="D1457" s="1552"/>
      <c r="E1457" s="1043"/>
      <c r="F1457" s="1043"/>
      <c r="G1457" s="1552"/>
      <c r="H1457" s="1043"/>
      <c r="I1457" s="1552"/>
      <c r="J1457" s="1043"/>
      <c r="K1457" s="1043"/>
      <c r="L1457" s="1043"/>
      <c r="M1457" s="1043"/>
      <c r="N1457" s="1090"/>
      <c r="O1457" s="1090"/>
      <c r="P1457" s="1090"/>
      <c r="Q1457" s="1091"/>
      <c r="R1457" s="1551"/>
      <c r="S1457" s="1089"/>
      <c r="T1457" s="1551"/>
      <c r="U1457" s="1089"/>
      <c r="V1457" s="1551"/>
      <c r="W1457" s="1551"/>
      <c r="X1457" s="1551"/>
      <c r="Y1457" s="2037" t="s">
        <v>230</v>
      </c>
      <c r="Z1457" s="2037" t="s">
        <v>230</v>
      </c>
      <c r="AA1457" s="1" t="s">
        <v>230</v>
      </c>
      <c r="AB1457" s="2037" t="s">
        <v>230</v>
      </c>
      <c r="AC1457" s="1552" t="s">
        <v>21730</v>
      </c>
      <c r="AD1457" s="1013" t="s">
        <v>21731</v>
      </c>
      <c r="AE1457" s="1015" t="s">
        <v>21732</v>
      </c>
      <c r="AF1457" s="1552" t="s">
        <v>21734</v>
      </c>
      <c r="AG1457" s="377" t="s">
        <v>21733</v>
      </c>
      <c r="AH1457" s="754" t="s">
        <v>22884</v>
      </c>
      <c r="AI1457" s="1687">
        <v>0.28999999999999998</v>
      </c>
      <c r="AJ1457" s="831">
        <v>25</v>
      </c>
      <c r="AK1457" s="378">
        <f>AJ1457*AI1457/365</f>
        <v>1.9863013698630135E-2</v>
      </c>
      <c r="AL1457" s="378">
        <v>0</v>
      </c>
      <c r="AM1457" s="380">
        <f>SUBTOTAL(9,AK1457:AL1457)</f>
        <v>1.9863013698630135E-2</v>
      </c>
      <c r="AN1457" s="378"/>
      <c r="AO1457" s="378"/>
      <c r="AP1457" s="378"/>
      <c r="AQ1457" s="771"/>
      <c r="AR1457" s="381"/>
      <c r="AS1457" s="382"/>
      <c r="AT1457" s="1552"/>
      <c r="AU1457" s="1043"/>
      <c r="AV1457" s="383"/>
      <c r="AW1457" s="1552"/>
      <c r="AX1457" s="2500" t="s">
        <v>21735</v>
      </c>
      <c r="AY1457" s="2401"/>
    </row>
    <row r="1458" spans="1:52" s="1099" customFormat="1" ht="15.95" customHeight="1" x14ac:dyDescent="0.25">
      <c r="A1458" s="1061"/>
      <c r="B1458" s="2040"/>
      <c r="C1458" s="1293"/>
      <c r="D1458" s="2040"/>
      <c r="E1458" s="1043"/>
      <c r="F1458" s="1043"/>
      <c r="G1458" s="2040"/>
      <c r="H1458" s="1043"/>
      <c r="I1458" s="2040"/>
      <c r="J1458" s="1043"/>
      <c r="K1458" s="1043"/>
      <c r="L1458" s="1043"/>
      <c r="M1458" s="1043"/>
      <c r="N1458" s="1090"/>
      <c r="O1458" s="1090"/>
      <c r="P1458" s="1090"/>
      <c r="Q1458" s="1091"/>
      <c r="R1458" s="2039"/>
      <c r="S1458" s="1089"/>
      <c r="T1458" s="2039"/>
      <c r="U1458" s="1089"/>
      <c r="V1458" s="2039"/>
      <c r="W1458" s="2039"/>
      <c r="X1458" s="2039"/>
      <c r="Y1458" s="2037" t="s">
        <v>230</v>
      </c>
      <c r="Z1458" s="2037" t="s">
        <v>230</v>
      </c>
      <c r="AA1458" s="1" t="s">
        <v>230</v>
      </c>
      <c r="AB1458" s="2037" t="s">
        <v>230</v>
      </c>
      <c r="AC1458" s="2040" t="s">
        <v>24504</v>
      </c>
      <c r="AD1458" s="1013" t="s">
        <v>24505</v>
      </c>
      <c r="AE1458" s="1015" t="s">
        <v>24506</v>
      </c>
      <c r="AF1458" s="2040" t="s">
        <v>14914</v>
      </c>
      <c r="AG1458" s="2041" t="s">
        <v>24507</v>
      </c>
      <c r="AH1458" s="754" t="s">
        <v>15681</v>
      </c>
      <c r="AI1458" s="2038">
        <v>0.87</v>
      </c>
      <c r="AJ1458" s="831">
        <v>1</v>
      </c>
      <c r="AK1458" s="378">
        <f>AJ1458*AI1458/365</f>
        <v>2.3835616438356165E-3</v>
      </c>
      <c r="AL1458" s="378">
        <v>0</v>
      </c>
      <c r="AM1458" s="380">
        <f>SUBTOTAL(9,AK1458:AL1458)</f>
        <v>2.3835616438356165E-3</v>
      </c>
      <c r="AN1458" s="378"/>
      <c r="AO1458" s="378"/>
      <c r="AP1458" s="378"/>
      <c r="AQ1458" s="771"/>
      <c r="AR1458" s="381"/>
      <c r="AS1458" s="382"/>
      <c r="AT1458" s="2040"/>
      <c r="AU1458" s="1043"/>
      <c r="AV1458" s="383"/>
      <c r="AW1458" s="2040"/>
      <c r="AX1458" s="2500" t="s">
        <v>24508</v>
      </c>
      <c r="AY1458" s="2401"/>
    </row>
    <row r="1459" spans="1:52" s="8" customFormat="1" ht="15.95" customHeight="1" x14ac:dyDescent="0.25">
      <c r="A1459" s="36"/>
      <c r="B1459" s="1029"/>
      <c r="C1459" s="990"/>
      <c r="D1459" s="1029"/>
      <c r="E1459" s="5"/>
      <c r="F1459" s="5"/>
      <c r="G1459" s="1029"/>
      <c r="H1459" s="5"/>
      <c r="I1459" s="1029"/>
      <c r="J1459" s="5"/>
      <c r="K1459" s="5"/>
      <c r="L1459" s="5"/>
      <c r="M1459" s="5"/>
      <c r="N1459" s="328"/>
      <c r="O1459" s="328"/>
      <c r="P1459" s="328"/>
      <c r="Q1459" s="1056"/>
      <c r="R1459" s="448"/>
      <c r="S1459" s="61"/>
      <c r="T1459" s="448"/>
      <c r="U1459" s="61"/>
      <c r="V1459" s="448"/>
      <c r="W1459" s="448"/>
      <c r="X1459" s="448"/>
      <c r="Y1459" s="1029" t="s">
        <v>230</v>
      </c>
      <c r="Z1459" s="1029" t="s">
        <v>230</v>
      </c>
      <c r="AA1459" s="1" t="s">
        <v>230</v>
      </c>
      <c r="AB1459" s="1029" t="s">
        <v>230</v>
      </c>
      <c r="AC1459" s="1029" t="s">
        <v>230</v>
      </c>
      <c r="AD1459" s="1029" t="s">
        <v>230</v>
      </c>
      <c r="AE1459" s="5" t="s">
        <v>2444</v>
      </c>
      <c r="AF1459" s="1029" t="s">
        <v>23228</v>
      </c>
      <c r="AG1459" s="39" t="s">
        <v>23227</v>
      </c>
      <c r="AH1459" s="1" t="s">
        <v>23303</v>
      </c>
      <c r="AI1459" s="61">
        <v>0.76</v>
      </c>
      <c r="AJ1459" s="1640">
        <v>1200</v>
      </c>
      <c r="AK1459" s="40">
        <f>AJ1459*AI1459/365</f>
        <v>2.4986301369863013</v>
      </c>
      <c r="AL1459" s="40">
        <v>0</v>
      </c>
      <c r="AM1459" s="41">
        <f>SUBTOTAL(9,AK1459:AL1459)</f>
        <v>2.4986301369863013</v>
      </c>
      <c r="AN1459" s="40"/>
      <c r="AO1459" s="40"/>
      <c r="AP1459" s="40"/>
      <c r="AQ1459" s="1644"/>
      <c r="AR1459" s="1034"/>
      <c r="AS1459" s="45"/>
      <c r="AT1459" s="1029"/>
      <c r="AU1459" s="5"/>
      <c r="AV1459" s="46"/>
      <c r="AW1459" s="1029"/>
      <c r="AX1459" s="46"/>
      <c r="AY1459" s="2391"/>
    </row>
    <row r="1460" spans="1:52" s="8" customFormat="1" ht="15.95" customHeight="1" x14ac:dyDescent="0.25">
      <c r="A1460" s="93"/>
      <c r="B1460" s="88"/>
      <c r="C1460" s="993"/>
      <c r="D1460" s="88"/>
      <c r="E1460" s="103"/>
      <c r="F1460" s="103"/>
      <c r="G1460" s="88"/>
      <c r="H1460" s="103"/>
      <c r="I1460" s="88"/>
      <c r="J1460" s="103"/>
      <c r="K1460" s="103"/>
      <c r="L1460" s="103"/>
      <c r="M1460" s="103"/>
      <c r="N1460" s="330"/>
      <c r="O1460" s="330"/>
      <c r="P1460" s="330"/>
      <c r="Q1460" s="106"/>
      <c r="R1460" s="94"/>
      <c r="S1460" s="104"/>
      <c r="T1460" s="94"/>
      <c r="U1460" s="104"/>
      <c r="V1460" s="94"/>
      <c r="W1460" s="94"/>
      <c r="X1460" s="94"/>
      <c r="Y1460" s="88" t="s">
        <v>230</v>
      </c>
      <c r="Z1460" s="88" t="s">
        <v>230</v>
      </c>
      <c r="AA1460" s="90" t="s">
        <v>230</v>
      </c>
      <c r="AB1460" s="88" t="s">
        <v>230</v>
      </c>
      <c r="AC1460" s="88" t="s">
        <v>230</v>
      </c>
      <c r="AD1460" s="88" t="s">
        <v>230</v>
      </c>
      <c r="AE1460" s="103" t="s">
        <v>16456</v>
      </c>
      <c r="AF1460" s="88" t="s">
        <v>2445</v>
      </c>
      <c r="AG1460" s="95">
        <v>1055002006190</v>
      </c>
      <c r="AH1460" s="90" t="s">
        <v>1070</v>
      </c>
      <c r="AI1460" s="21">
        <v>0.87</v>
      </c>
      <c r="AJ1460" s="97">
        <v>12</v>
      </c>
      <c r="AK1460" s="98">
        <f>AJ1460*AI1460/365</f>
        <v>2.8602739726027396E-2</v>
      </c>
      <c r="AL1460" s="98">
        <v>0</v>
      </c>
      <c r="AM1460" s="96">
        <f>SUBTOTAL(9,AK1460:AL1460)</f>
        <v>2.8602739726027396E-2</v>
      </c>
      <c r="AN1460" s="98"/>
      <c r="AO1460" s="98"/>
      <c r="AP1460" s="98"/>
      <c r="AQ1460" s="368"/>
      <c r="AR1460" s="47"/>
      <c r="AS1460" s="48"/>
      <c r="AT1460" s="88"/>
      <c r="AU1460" s="103"/>
      <c r="AV1460" s="52"/>
      <c r="AW1460" s="88"/>
      <c r="AX1460" s="52"/>
      <c r="AY1460" s="2391"/>
    </row>
    <row r="1461" spans="1:52" s="55" customFormat="1" ht="15.95" customHeight="1" x14ac:dyDescent="0.25">
      <c r="A1461" s="182">
        <v>202</v>
      </c>
      <c r="B1461" s="366" t="s">
        <v>55</v>
      </c>
      <c r="C1461" s="991" t="s">
        <v>59</v>
      </c>
      <c r="D1461" s="354" t="s">
        <v>16882</v>
      </c>
      <c r="E1461" s="198" t="s">
        <v>16876</v>
      </c>
      <c r="F1461" s="198" t="s">
        <v>16877</v>
      </c>
      <c r="G1461" s="166" t="s">
        <v>221</v>
      </c>
      <c r="H1461" s="166" t="s">
        <v>219</v>
      </c>
      <c r="I1461" s="166" t="s">
        <v>220</v>
      </c>
      <c r="J1461" s="166" t="s">
        <v>221</v>
      </c>
      <c r="K1461" s="198" t="s">
        <v>222</v>
      </c>
      <c r="L1461" s="198" t="s">
        <v>221</v>
      </c>
      <c r="M1461" s="198" t="s">
        <v>879</v>
      </c>
      <c r="N1461" s="199">
        <v>4</v>
      </c>
      <c r="O1461" s="199">
        <v>1.5</v>
      </c>
      <c r="P1461" s="199">
        <f>O1461*N1461</f>
        <v>6</v>
      </c>
      <c r="Q1461" s="1012">
        <v>1</v>
      </c>
      <c r="R1461" s="184"/>
      <c r="S1461" s="223">
        <v>2</v>
      </c>
      <c r="T1461" s="183"/>
      <c r="U1461" s="223">
        <v>0</v>
      </c>
      <c r="V1461" s="183"/>
      <c r="W1461" s="183"/>
      <c r="X1461" s="183"/>
      <c r="Y1461" s="166" t="s">
        <v>62</v>
      </c>
      <c r="Z1461" s="170" t="s">
        <v>224</v>
      </c>
      <c r="AA1461" s="197" t="s">
        <v>225</v>
      </c>
      <c r="AB1461" s="166" t="s">
        <v>1789</v>
      </c>
      <c r="AC1461" s="166" t="s">
        <v>1790</v>
      </c>
      <c r="AD1461" s="673" t="s">
        <v>1791</v>
      </c>
      <c r="AE1461" s="198" t="s">
        <v>16457</v>
      </c>
      <c r="AF1461" s="166" t="s">
        <v>2446</v>
      </c>
      <c r="AG1461" s="165" t="s">
        <v>230</v>
      </c>
      <c r="AH1461" s="203" t="s">
        <v>59</v>
      </c>
      <c r="AI1461" s="167">
        <v>0.114</v>
      </c>
      <c r="AJ1461" s="221">
        <v>3475.4</v>
      </c>
      <c r="AK1461" s="167">
        <f>AJ1461*0.087/365</f>
        <v>0.82838301369863021</v>
      </c>
      <c r="AL1461" s="167">
        <f>AJ1461*0.027/365</f>
        <v>0.25708438356164387</v>
      </c>
      <c r="AM1461" s="187">
        <f>SUM(AK1461:AL1461)</f>
        <v>1.085467397260274</v>
      </c>
      <c r="AN1461" s="167">
        <f>SUM(AK1461:AK1469)</f>
        <v>1.0757665753424659</v>
      </c>
      <c r="AO1461" s="167">
        <f>SUM(AL1461:AL1469)</f>
        <v>0.28630356164383564</v>
      </c>
      <c r="AP1461" s="167">
        <f>SUM(AM1461:AM1469)</f>
        <v>1.3620701369863011</v>
      </c>
      <c r="AQ1461" s="167">
        <f>AP1461*30</f>
        <v>40.862104109589033</v>
      </c>
      <c r="AR1461" s="193" t="s">
        <v>231</v>
      </c>
      <c r="AS1461" s="194" t="s">
        <v>431</v>
      </c>
      <c r="AT1461" s="166" t="s">
        <v>232</v>
      </c>
      <c r="AU1461" s="198" t="s">
        <v>59</v>
      </c>
      <c r="AV1461" s="679" t="s">
        <v>2447</v>
      </c>
      <c r="AW1461" s="166" t="s">
        <v>234</v>
      </c>
      <c r="AX1461" s="805" t="s">
        <v>20294</v>
      </c>
      <c r="AY1461" s="2391"/>
      <c r="AZ1461" s="317" t="s">
        <v>20265</v>
      </c>
    </row>
    <row r="1462" spans="1:52" s="8" customFormat="1" ht="15.95" customHeight="1" x14ac:dyDescent="0.25">
      <c r="A1462" s="112"/>
      <c r="B1462" s="113"/>
      <c r="C1462" s="992"/>
      <c r="D1462" s="113"/>
      <c r="E1462" s="130"/>
      <c r="F1462" s="130"/>
      <c r="G1462" s="113"/>
      <c r="H1462" s="130"/>
      <c r="I1462" s="113"/>
      <c r="J1462" s="130"/>
      <c r="K1462" s="130"/>
      <c r="L1462" s="130"/>
      <c r="M1462" s="130"/>
      <c r="N1462" s="329"/>
      <c r="O1462" s="329"/>
      <c r="P1462" s="329"/>
      <c r="Q1462" s="1071"/>
      <c r="R1462" s="114"/>
      <c r="S1462" s="131"/>
      <c r="T1462" s="114"/>
      <c r="U1462" s="131"/>
      <c r="V1462" s="114"/>
      <c r="W1462" s="114"/>
      <c r="X1462" s="114"/>
      <c r="Y1462" s="113" t="s">
        <v>230</v>
      </c>
      <c r="Z1462" s="113" t="s">
        <v>230</v>
      </c>
      <c r="AA1462" s="132" t="s">
        <v>230</v>
      </c>
      <c r="AB1462" s="113" t="s">
        <v>230</v>
      </c>
      <c r="AC1462" s="113" t="s">
        <v>230</v>
      </c>
      <c r="AD1462" s="113" t="s">
        <v>230</v>
      </c>
      <c r="AE1462" s="130" t="s">
        <v>16457</v>
      </c>
      <c r="AF1462" s="113" t="s">
        <v>2448</v>
      </c>
      <c r="AG1462" s="115" t="s">
        <v>230</v>
      </c>
      <c r="AH1462" s="132" t="s">
        <v>58</v>
      </c>
      <c r="AI1462" s="116">
        <v>0.1</v>
      </c>
      <c r="AJ1462" s="131">
        <v>150</v>
      </c>
      <c r="AK1462" s="116">
        <f>AJ1462*0.0763/365</f>
        <v>3.1356164383561647E-2</v>
      </c>
      <c r="AL1462" s="116">
        <f>AJ1462*0.0237/365</f>
        <v>9.7397260273972587E-3</v>
      </c>
      <c r="AM1462" s="116">
        <f>SUM(AK1462:AL1462)</f>
        <v>4.1095890410958902E-2</v>
      </c>
      <c r="AN1462" s="116"/>
      <c r="AO1462" s="116"/>
      <c r="AP1462" s="116"/>
      <c r="AQ1462" s="367"/>
      <c r="AR1462" s="42"/>
      <c r="AS1462" s="43"/>
      <c r="AT1462" s="113"/>
      <c r="AU1462" s="130"/>
      <c r="AV1462" s="44"/>
      <c r="AW1462" s="113"/>
      <c r="AX1462" s="44"/>
      <c r="AY1462" s="2391"/>
    </row>
    <row r="1463" spans="1:52" s="8" customFormat="1" ht="15.95" customHeight="1" x14ac:dyDescent="0.25">
      <c r="A1463" s="36"/>
      <c r="B1463" s="1029"/>
      <c r="C1463" s="990"/>
      <c r="D1463" s="1029"/>
      <c r="E1463" s="5"/>
      <c r="F1463" s="5"/>
      <c r="G1463" s="1029"/>
      <c r="H1463" s="5"/>
      <c r="I1463" s="1029"/>
      <c r="J1463" s="5"/>
      <c r="K1463" s="5"/>
      <c r="L1463" s="5"/>
      <c r="M1463" s="5"/>
      <c r="N1463" s="328"/>
      <c r="O1463" s="328"/>
      <c r="P1463" s="328"/>
      <c r="Q1463" s="1056"/>
      <c r="R1463" s="448"/>
      <c r="S1463" s="61"/>
      <c r="T1463" s="448"/>
      <c r="U1463" s="61"/>
      <c r="V1463" s="448"/>
      <c r="W1463" s="448"/>
      <c r="X1463" s="448"/>
      <c r="Y1463" s="1029" t="s">
        <v>230</v>
      </c>
      <c r="Z1463" s="1029" t="s">
        <v>230</v>
      </c>
      <c r="AA1463" s="1" t="s">
        <v>230</v>
      </c>
      <c r="AB1463" s="1029" t="s">
        <v>230</v>
      </c>
      <c r="AC1463" s="1029" t="s">
        <v>230</v>
      </c>
      <c r="AD1463" s="1029" t="s">
        <v>230</v>
      </c>
      <c r="AE1463" s="5" t="s">
        <v>16457</v>
      </c>
      <c r="AF1463" s="1029" t="s">
        <v>2449</v>
      </c>
      <c r="AG1463" s="39" t="s">
        <v>230</v>
      </c>
      <c r="AH1463" s="1" t="s">
        <v>58</v>
      </c>
      <c r="AI1463" s="40">
        <v>0.1</v>
      </c>
      <c r="AJ1463" s="61">
        <v>150</v>
      </c>
      <c r="AK1463" s="40">
        <f>AJ1463*0.0763/365</f>
        <v>3.1356164383561647E-2</v>
      </c>
      <c r="AL1463" s="40">
        <f>AJ1463*0.0237/365</f>
        <v>9.7397260273972587E-3</v>
      </c>
      <c r="AM1463" s="116">
        <f>SUM(AK1463:AL1463)</f>
        <v>4.1095890410958902E-2</v>
      </c>
      <c r="AN1463" s="40"/>
      <c r="AO1463" s="40"/>
      <c r="AP1463" s="40"/>
      <c r="AQ1463" s="1644"/>
      <c r="AR1463" s="1034"/>
      <c r="AS1463" s="45"/>
      <c r="AT1463" s="1029"/>
      <c r="AU1463" s="5"/>
      <c r="AV1463" s="46"/>
      <c r="AW1463" s="1029"/>
      <c r="AX1463" s="46"/>
      <c r="AY1463" s="2391"/>
    </row>
    <row r="1464" spans="1:52" s="8" customFormat="1" ht="15.95" customHeight="1" x14ac:dyDescent="0.25">
      <c r="A1464" s="36"/>
      <c r="B1464" s="1029"/>
      <c r="C1464" s="990"/>
      <c r="D1464" s="1029"/>
      <c r="E1464" s="5"/>
      <c r="F1464" s="5"/>
      <c r="G1464" s="1029"/>
      <c r="H1464" s="5"/>
      <c r="I1464" s="1029"/>
      <c r="J1464" s="5"/>
      <c r="K1464" s="5"/>
      <c r="L1464" s="5"/>
      <c r="M1464" s="5"/>
      <c r="N1464" s="328"/>
      <c r="O1464" s="328"/>
      <c r="P1464" s="328"/>
      <c r="Q1464" s="1056"/>
      <c r="R1464" s="448"/>
      <c r="S1464" s="61"/>
      <c r="T1464" s="448"/>
      <c r="U1464" s="61"/>
      <c r="V1464" s="448"/>
      <c r="W1464" s="448"/>
      <c r="X1464" s="448"/>
      <c r="Y1464" s="1029" t="s">
        <v>230</v>
      </c>
      <c r="Z1464" s="1029" t="s">
        <v>230</v>
      </c>
      <c r="AA1464" s="1" t="s">
        <v>230</v>
      </c>
      <c r="AB1464" s="1029" t="s">
        <v>230</v>
      </c>
      <c r="AC1464" s="1029" t="s">
        <v>230</v>
      </c>
      <c r="AD1464" s="1029" t="s">
        <v>230</v>
      </c>
      <c r="AE1464" s="5" t="s">
        <v>16457</v>
      </c>
      <c r="AF1464" s="1029" t="s">
        <v>2450</v>
      </c>
      <c r="AG1464" s="39" t="s">
        <v>230</v>
      </c>
      <c r="AH1464" s="1" t="s">
        <v>58</v>
      </c>
      <c r="AI1464" s="40">
        <v>0.1</v>
      </c>
      <c r="AJ1464" s="61">
        <v>150</v>
      </c>
      <c r="AK1464" s="40">
        <f>AJ1464*0.0763/365</f>
        <v>3.1356164383561647E-2</v>
      </c>
      <c r="AL1464" s="40">
        <f>AJ1464*0.0237/365</f>
        <v>9.7397260273972587E-3</v>
      </c>
      <c r="AM1464" s="116">
        <f>SUM(AK1464:AL1464)</f>
        <v>4.1095890410958902E-2</v>
      </c>
      <c r="AN1464" s="40"/>
      <c r="AO1464" s="40"/>
      <c r="AP1464" s="40"/>
      <c r="AQ1464" s="1644"/>
      <c r="AR1464" s="1034"/>
      <c r="AS1464" s="45"/>
      <c r="AT1464" s="1029"/>
      <c r="AU1464" s="5"/>
      <c r="AV1464" s="46"/>
      <c r="AW1464" s="1029"/>
      <c r="AX1464" s="46"/>
      <c r="AY1464" s="2391"/>
    </row>
    <row r="1465" spans="1:52" s="8" customFormat="1" ht="15.95" customHeight="1" x14ac:dyDescent="0.25">
      <c r="A1465" s="36"/>
      <c r="B1465" s="1029"/>
      <c r="C1465" s="990"/>
      <c r="D1465" s="1029"/>
      <c r="E1465" s="5"/>
      <c r="F1465" s="5"/>
      <c r="G1465" s="1029"/>
      <c r="H1465" s="5"/>
      <c r="I1465" s="1029"/>
      <c r="J1465" s="5"/>
      <c r="K1465" s="5"/>
      <c r="L1465" s="5"/>
      <c r="M1465" s="5"/>
      <c r="N1465" s="328"/>
      <c r="O1465" s="328"/>
      <c r="P1465" s="328"/>
      <c r="Q1465" s="1056"/>
      <c r="R1465" s="448"/>
      <c r="S1465" s="61"/>
      <c r="T1465" s="448"/>
      <c r="U1465" s="61"/>
      <c r="V1465" s="448"/>
      <c r="W1465" s="448"/>
      <c r="X1465" s="448"/>
      <c r="Y1465" s="1029" t="s">
        <v>230</v>
      </c>
      <c r="Z1465" s="1029" t="s">
        <v>230</v>
      </c>
      <c r="AA1465" s="1" t="s">
        <v>230</v>
      </c>
      <c r="AB1465" s="1029" t="s">
        <v>230</v>
      </c>
      <c r="AC1465" s="1029" t="s">
        <v>230</v>
      </c>
      <c r="AD1465" s="1029" t="s">
        <v>230</v>
      </c>
      <c r="AE1465" s="736" t="s">
        <v>16878</v>
      </c>
      <c r="AF1465" s="736" t="s">
        <v>2451</v>
      </c>
      <c r="AG1465" s="742">
        <v>5030033348</v>
      </c>
      <c r="AH1465" s="735" t="s">
        <v>17014</v>
      </c>
      <c r="AI1465" s="743"/>
      <c r="AJ1465" s="744"/>
      <c r="AK1465" s="828"/>
      <c r="AL1465" s="828"/>
      <c r="AM1465" s="745"/>
      <c r="AN1465" s="828"/>
      <c r="AO1465" s="828"/>
      <c r="AP1465" s="828"/>
      <c r="AQ1465" s="1345"/>
      <c r="AR1465" s="904"/>
      <c r="AS1465" s="1223"/>
      <c r="AT1465" s="286"/>
      <c r="AU1465" s="1216"/>
      <c r="AV1465" s="804"/>
      <c r="AW1465" s="286"/>
      <c r="AX1465" s="1103" t="s">
        <v>21000</v>
      </c>
      <c r="AY1465" s="2391"/>
    </row>
    <row r="1466" spans="1:52" s="8" customFormat="1" ht="15.95" customHeight="1" x14ac:dyDescent="0.25">
      <c r="A1466" s="36"/>
      <c r="B1466" s="1029"/>
      <c r="C1466" s="990"/>
      <c r="D1466" s="1029"/>
      <c r="E1466" s="5"/>
      <c r="F1466" s="5"/>
      <c r="G1466" s="1029"/>
      <c r="H1466" s="5"/>
      <c r="I1466" s="1029"/>
      <c r="J1466" s="5"/>
      <c r="K1466" s="5"/>
      <c r="L1466" s="5"/>
      <c r="M1466" s="5"/>
      <c r="N1466" s="328"/>
      <c r="O1466" s="328"/>
      <c r="P1466" s="328"/>
      <c r="Q1466" s="1056"/>
      <c r="R1466" s="448"/>
      <c r="S1466" s="61"/>
      <c r="T1466" s="448"/>
      <c r="U1466" s="61"/>
      <c r="V1466" s="448"/>
      <c r="W1466" s="448"/>
      <c r="X1466" s="448"/>
      <c r="Y1466" s="1029" t="s">
        <v>230</v>
      </c>
      <c r="Z1466" s="1029" t="s">
        <v>230</v>
      </c>
      <c r="AA1466" s="1" t="s">
        <v>230</v>
      </c>
      <c r="AB1466" s="1029" t="s">
        <v>230</v>
      </c>
      <c r="AC1466" s="1029" t="s">
        <v>230</v>
      </c>
      <c r="AD1466" s="1029" t="s">
        <v>230</v>
      </c>
      <c r="AE1466" s="5" t="s">
        <v>16879</v>
      </c>
      <c r="AF1466" s="5" t="s">
        <v>2452</v>
      </c>
      <c r="AG1466" s="39">
        <v>5030082232</v>
      </c>
      <c r="AH1466" s="1" t="s">
        <v>2453</v>
      </c>
      <c r="AI1466" s="61">
        <v>0.87</v>
      </c>
      <c r="AJ1466" s="1056">
        <v>4</v>
      </c>
      <c r="AK1466" s="40">
        <f>AJ1466*AI1466/365</f>
        <v>9.5342465753424661E-3</v>
      </c>
      <c r="AL1466" s="40">
        <v>0</v>
      </c>
      <c r="AM1466" s="41">
        <f>SUBTOTAL(9,AK1466:AL1466)</f>
        <v>9.5342465753424661E-3</v>
      </c>
      <c r="AN1466" s="40"/>
      <c r="AO1466" s="40"/>
      <c r="AP1466" s="40"/>
      <c r="AQ1466" s="1644"/>
      <c r="AR1466" s="1034"/>
      <c r="AS1466" s="45"/>
      <c r="AT1466" s="1029"/>
      <c r="AU1466" s="5"/>
      <c r="AV1466" s="46"/>
      <c r="AW1466" s="1029"/>
      <c r="AX1466" s="46"/>
      <c r="AY1466" s="2391"/>
    </row>
    <row r="1467" spans="1:52" s="8" customFormat="1" ht="15.95" customHeight="1" x14ac:dyDescent="0.25">
      <c r="A1467" s="36"/>
      <c r="B1467" s="1029"/>
      <c r="C1467" s="990"/>
      <c r="D1467" s="1029"/>
      <c r="E1467" s="5"/>
      <c r="F1467" s="5"/>
      <c r="G1467" s="1029"/>
      <c r="H1467" s="5"/>
      <c r="I1467" s="1029"/>
      <c r="J1467" s="5"/>
      <c r="K1467" s="5"/>
      <c r="L1467" s="5"/>
      <c r="M1467" s="5"/>
      <c r="N1467" s="328"/>
      <c r="O1467" s="328"/>
      <c r="P1467" s="328"/>
      <c r="Q1467" s="1056"/>
      <c r="R1467" s="448"/>
      <c r="S1467" s="61"/>
      <c r="T1467" s="448"/>
      <c r="U1467" s="61"/>
      <c r="V1467" s="448"/>
      <c r="W1467" s="448"/>
      <c r="X1467" s="448"/>
      <c r="Y1467" s="1029" t="s">
        <v>230</v>
      </c>
      <c r="Z1467" s="1029" t="s">
        <v>230</v>
      </c>
      <c r="AA1467" s="1" t="s">
        <v>230</v>
      </c>
      <c r="AB1467" s="1029" t="s">
        <v>230</v>
      </c>
      <c r="AC1467" s="1029" t="s">
        <v>230</v>
      </c>
      <c r="AD1467" s="1029" t="s">
        <v>230</v>
      </c>
      <c r="AE1467" s="5" t="s">
        <v>16879</v>
      </c>
      <c r="AF1467" s="5" t="s">
        <v>2454</v>
      </c>
      <c r="AG1467" s="39">
        <v>5030094492</v>
      </c>
      <c r="AH1467" s="1" t="s">
        <v>2455</v>
      </c>
      <c r="AI1467" s="61">
        <v>0.87</v>
      </c>
      <c r="AJ1467" s="61">
        <v>4</v>
      </c>
      <c r="AK1467" s="40">
        <f>AJ1467*AI1467/365</f>
        <v>9.5342465753424661E-3</v>
      </c>
      <c r="AL1467" s="40">
        <v>0</v>
      </c>
      <c r="AM1467" s="41">
        <f>SUM(AK1467:AL1467)</f>
        <v>9.5342465753424661E-3</v>
      </c>
      <c r="AN1467" s="40"/>
      <c r="AO1467" s="40"/>
      <c r="AP1467" s="40"/>
      <c r="AQ1467" s="1644"/>
      <c r="AR1467" s="1034"/>
      <c r="AS1467" s="45"/>
      <c r="AT1467" s="1029"/>
      <c r="AU1467" s="5"/>
      <c r="AV1467" s="46"/>
      <c r="AW1467" s="1029"/>
      <c r="AX1467" s="46"/>
      <c r="AY1467" s="2391"/>
    </row>
    <row r="1468" spans="1:52" s="8" customFormat="1" ht="15.95" customHeight="1" x14ac:dyDescent="0.25">
      <c r="A1468" s="1255"/>
      <c r="B1468" s="1256"/>
      <c r="C1468" s="1726"/>
      <c r="D1468" s="1256"/>
      <c r="E1468" s="1258"/>
      <c r="F1468" s="1258"/>
      <c r="G1468" s="1256"/>
      <c r="H1468" s="1258"/>
      <c r="I1468" s="1256"/>
      <c r="J1468" s="1258"/>
      <c r="K1468" s="1258"/>
      <c r="L1468" s="1258"/>
      <c r="M1468" s="1258"/>
      <c r="N1468" s="1259"/>
      <c r="O1468" s="1259"/>
      <c r="P1468" s="1259"/>
      <c r="Q1468" s="1260"/>
      <c r="R1468" s="1261"/>
      <c r="S1468" s="1262"/>
      <c r="T1468" s="1261"/>
      <c r="U1468" s="1262"/>
      <c r="V1468" s="1261"/>
      <c r="W1468" s="1261"/>
      <c r="X1468" s="1261"/>
      <c r="Y1468" s="1256" t="s">
        <v>230</v>
      </c>
      <c r="Z1468" s="1256" t="s">
        <v>230</v>
      </c>
      <c r="AA1468" s="1263" t="s">
        <v>230</v>
      </c>
      <c r="AB1468" s="1256" t="s">
        <v>230</v>
      </c>
      <c r="AC1468" s="1256" t="s">
        <v>230</v>
      </c>
      <c r="AD1468" s="1256" t="s">
        <v>230</v>
      </c>
      <c r="AE1468" s="1258" t="s">
        <v>23230</v>
      </c>
      <c r="AF1468" s="1258" t="s">
        <v>2456</v>
      </c>
      <c r="AG1468" s="1727">
        <v>318507400039901</v>
      </c>
      <c r="AH1468" s="1263" t="s">
        <v>22567</v>
      </c>
      <c r="AI1468" s="1262">
        <v>0.76</v>
      </c>
      <c r="AJ1468" s="1259">
        <v>25</v>
      </c>
      <c r="AK1468" s="1628">
        <f>AJ1468*AI1468/365</f>
        <v>5.2054794520547946E-2</v>
      </c>
      <c r="AL1468" s="1628">
        <v>0</v>
      </c>
      <c r="AM1468" s="1267">
        <f>SUBTOTAL(9,AK1468:AL1468)</f>
        <v>5.2054794520547946E-2</v>
      </c>
      <c r="AN1468" s="1628"/>
      <c r="AO1468" s="1628"/>
      <c r="AP1468" s="1628"/>
      <c r="AQ1468" s="1708"/>
      <c r="AR1468" s="1709"/>
      <c r="AS1468" s="1710"/>
      <c r="AT1468" s="1256"/>
      <c r="AU1468" s="1258"/>
      <c r="AV1468" s="1711"/>
      <c r="AW1468" s="1256" t="s">
        <v>17716</v>
      </c>
      <c r="AX1468" s="1711" t="s">
        <v>23229</v>
      </c>
      <c r="AY1468" s="2391"/>
    </row>
    <row r="1469" spans="1:52" s="8" customFormat="1" ht="15.95" customHeight="1" x14ac:dyDescent="0.25">
      <c r="A1469" s="93"/>
      <c r="B1469" s="88"/>
      <c r="C1469" s="993"/>
      <c r="D1469" s="88"/>
      <c r="E1469" s="103"/>
      <c r="F1469" s="103"/>
      <c r="G1469" s="88"/>
      <c r="H1469" s="103"/>
      <c r="I1469" s="88"/>
      <c r="J1469" s="103"/>
      <c r="K1469" s="103"/>
      <c r="L1469" s="103"/>
      <c r="M1469" s="103"/>
      <c r="N1469" s="330"/>
      <c r="O1469" s="330"/>
      <c r="P1469" s="330"/>
      <c r="Q1469" s="106"/>
      <c r="R1469" s="94"/>
      <c r="S1469" s="104"/>
      <c r="T1469" s="94"/>
      <c r="U1469" s="104"/>
      <c r="V1469" s="94"/>
      <c r="W1469" s="94"/>
      <c r="X1469" s="94"/>
      <c r="Y1469" s="88" t="s">
        <v>230</v>
      </c>
      <c r="Z1469" s="88" t="s">
        <v>230</v>
      </c>
      <c r="AA1469" s="90" t="s">
        <v>230</v>
      </c>
      <c r="AB1469" s="88" t="s">
        <v>230</v>
      </c>
      <c r="AC1469" s="88" t="s">
        <v>230</v>
      </c>
      <c r="AD1469" s="88" t="s">
        <v>230</v>
      </c>
      <c r="AE1469" s="103" t="s">
        <v>16880</v>
      </c>
      <c r="AF1469" s="103" t="s">
        <v>23081</v>
      </c>
      <c r="AG1469" s="95" t="s">
        <v>23080</v>
      </c>
      <c r="AH1469" s="90" t="s">
        <v>22993</v>
      </c>
      <c r="AI1469" s="330">
        <v>0.6</v>
      </c>
      <c r="AJ1469" s="330">
        <v>50</v>
      </c>
      <c r="AK1469" s="98">
        <f>AJ1469*AI1469/365</f>
        <v>8.2191780821917804E-2</v>
      </c>
      <c r="AL1469" s="98">
        <v>0</v>
      </c>
      <c r="AM1469" s="96">
        <f>SUM(AK1469:AL1469)</f>
        <v>8.2191780821917804E-2</v>
      </c>
      <c r="AN1469" s="98"/>
      <c r="AO1469" s="98"/>
      <c r="AP1469" s="98"/>
      <c r="AQ1469" s="368"/>
      <c r="AR1469" s="47"/>
      <c r="AS1469" s="48"/>
      <c r="AT1469" s="88"/>
      <c r="AU1469" s="103"/>
      <c r="AV1469" s="52"/>
      <c r="AW1469" s="88"/>
      <c r="AX1469" s="52"/>
      <c r="AY1469" s="2391"/>
    </row>
    <row r="1470" spans="1:52" s="55" customFormat="1" ht="15.95" customHeight="1" x14ac:dyDescent="0.25">
      <c r="A1470" s="182">
        <v>203</v>
      </c>
      <c r="B1470" s="170" t="s">
        <v>55</v>
      </c>
      <c r="C1470" s="989" t="s">
        <v>59</v>
      </c>
      <c r="D1470" s="166" t="s">
        <v>25559</v>
      </c>
      <c r="E1470" s="198" t="s">
        <v>2458</v>
      </c>
      <c r="F1470" s="198" t="s">
        <v>2459</v>
      </c>
      <c r="G1470" s="166"/>
      <c r="H1470" s="166" t="s">
        <v>219</v>
      </c>
      <c r="I1470" s="166" t="s">
        <v>220</v>
      </c>
      <c r="J1470" s="166" t="s">
        <v>221</v>
      </c>
      <c r="K1470" s="198" t="s">
        <v>222</v>
      </c>
      <c r="L1470" s="198" t="s">
        <v>221</v>
      </c>
      <c r="M1470" s="198" t="s">
        <v>879</v>
      </c>
      <c r="N1470" s="199">
        <v>2</v>
      </c>
      <c r="O1470" s="199">
        <v>4</v>
      </c>
      <c r="P1470" s="199">
        <v>8</v>
      </c>
      <c r="Q1470" s="1012">
        <v>5</v>
      </c>
      <c r="R1470" s="184"/>
      <c r="S1470" s="223">
        <v>2</v>
      </c>
      <c r="T1470" s="183"/>
      <c r="U1470" s="223">
        <v>0</v>
      </c>
      <c r="V1470" s="183"/>
      <c r="W1470" s="183"/>
      <c r="X1470" s="183">
        <v>1</v>
      </c>
      <c r="Y1470" s="166" t="s">
        <v>62</v>
      </c>
      <c r="Z1470" s="170" t="s">
        <v>224</v>
      </c>
      <c r="AA1470" s="197" t="s">
        <v>225</v>
      </c>
      <c r="AB1470" s="166" t="s">
        <v>1789</v>
      </c>
      <c r="AC1470" s="166" t="s">
        <v>1790</v>
      </c>
      <c r="AD1470" s="673" t="s">
        <v>1791</v>
      </c>
      <c r="AE1470" s="198" t="s">
        <v>2096</v>
      </c>
      <c r="AF1470" s="166" t="s">
        <v>238</v>
      </c>
      <c r="AG1470" s="165" t="s">
        <v>230</v>
      </c>
      <c r="AH1470" s="203" t="s">
        <v>59</v>
      </c>
      <c r="AI1470" s="167">
        <v>0.114</v>
      </c>
      <c r="AJ1470" s="221">
        <v>7864.6</v>
      </c>
      <c r="AK1470" s="167">
        <v>1.8745758904109588</v>
      </c>
      <c r="AL1470" s="167">
        <v>0.58176493150684927</v>
      </c>
      <c r="AM1470" s="187">
        <f>AK1470+AL1470</f>
        <v>2.456340821917808</v>
      </c>
      <c r="AN1470" s="167">
        <f>SUM(AK1470:AK1473)</f>
        <v>3.9180621917808218</v>
      </c>
      <c r="AO1470" s="167">
        <f>SUM(AL1470:AL1473)</f>
        <v>1.2133060273972602</v>
      </c>
      <c r="AP1470" s="167">
        <f>SUM(AM1470:AM1473)</f>
        <v>5.1313682191780821</v>
      </c>
      <c r="AQ1470" s="167">
        <f>AP1470*30</f>
        <v>153.94104657534245</v>
      </c>
      <c r="AR1470" s="193" t="s">
        <v>231</v>
      </c>
      <c r="AS1470" s="194" t="s">
        <v>431</v>
      </c>
      <c r="AT1470" s="166" t="s">
        <v>232</v>
      </c>
      <c r="AU1470" s="198" t="s">
        <v>59</v>
      </c>
      <c r="AV1470" s="679" t="s">
        <v>2460</v>
      </c>
      <c r="AW1470" s="166" t="s">
        <v>234</v>
      </c>
      <c r="AX1470" s="46"/>
      <c r="AY1470" s="2391"/>
    </row>
    <row r="1471" spans="1:52" s="8" customFormat="1" ht="15.95" customHeight="1" x14ac:dyDescent="0.25">
      <c r="A1471" s="112"/>
      <c r="B1471" s="113"/>
      <c r="C1471" s="992"/>
      <c r="D1471" s="113"/>
      <c r="E1471" s="130"/>
      <c r="F1471" s="130"/>
      <c r="G1471" s="113"/>
      <c r="H1471" s="130"/>
      <c r="I1471" s="113"/>
      <c r="J1471" s="130"/>
      <c r="K1471" s="130"/>
      <c r="L1471" s="130"/>
      <c r="M1471" s="130"/>
      <c r="N1471" s="329"/>
      <c r="O1471" s="329"/>
      <c r="P1471" s="329"/>
      <c r="Q1471" s="1071"/>
      <c r="R1471" s="114"/>
      <c r="S1471" s="131"/>
      <c r="T1471" s="114"/>
      <c r="U1471" s="131"/>
      <c r="V1471" s="114"/>
      <c r="W1471" s="114"/>
      <c r="X1471" s="114"/>
      <c r="Y1471" s="113" t="s">
        <v>230</v>
      </c>
      <c r="Z1471" s="113" t="s">
        <v>230</v>
      </c>
      <c r="AA1471" s="132" t="s">
        <v>230</v>
      </c>
      <c r="AB1471" s="113" t="s">
        <v>230</v>
      </c>
      <c r="AC1471" s="113" t="s">
        <v>230</v>
      </c>
      <c r="AD1471" s="113" t="s">
        <v>230</v>
      </c>
      <c r="AE1471" s="130" t="s">
        <v>2096</v>
      </c>
      <c r="AF1471" s="113" t="s">
        <v>1893</v>
      </c>
      <c r="AG1471" s="115" t="s">
        <v>230</v>
      </c>
      <c r="AH1471" s="132" t="s">
        <v>59</v>
      </c>
      <c r="AI1471" s="116">
        <v>0.114</v>
      </c>
      <c r="AJ1471" s="137">
        <v>8537.5</v>
      </c>
      <c r="AK1471" s="116">
        <v>2.0349657534246575</v>
      </c>
      <c r="AL1471" s="116">
        <v>0.63154109589041096</v>
      </c>
      <c r="AM1471" s="119">
        <v>2.6665068493150685</v>
      </c>
      <c r="AN1471" s="116"/>
      <c r="AO1471" s="116"/>
      <c r="AP1471" s="116"/>
      <c r="AQ1471" s="367"/>
      <c r="AR1471" s="42"/>
      <c r="AS1471" s="43"/>
      <c r="AT1471" s="113"/>
      <c r="AU1471" s="130"/>
      <c r="AV1471" s="44"/>
      <c r="AW1471" s="113"/>
      <c r="AX1471" s="44"/>
      <c r="AY1471" s="2391"/>
    </row>
    <row r="1472" spans="1:52" s="8" customFormat="1" ht="15.95" customHeight="1" x14ac:dyDescent="0.25">
      <c r="A1472" s="112"/>
      <c r="B1472" s="113"/>
      <c r="C1472" s="992"/>
      <c r="D1472" s="113"/>
      <c r="E1472" s="130"/>
      <c r="F1472" s="130"/>
      <c r="G1472" s="113"/>
      <c r="H1472" s="130"/>
      <c r="I1472" s="113"/>
      <c r="J1472" s="130"/>
      <c r="K1472" s="130"/>
      <c r="L1472" s="130"/>
      <c r="M1472" s="130"/>
      <c r="N1472" s="329"/>
      <c r="O1472" s="329"/>
      <c r="P1472" s="329"/>
      <c r="Q1472" s="1071"/>
      <c r="R1472" s="114"/>
      <c r="S1472" s="131"/>
      <c r="T1472" s="114"/>
      <c r="U1472" s="131"/>
      <c r="V1472" s="114"/>
      <c r="W1472" s="114"/>
      <c r="X1472" s="114"/>
      <c r="Y1472" s="113"/>
      <c r="Z1472" s="113"/>
      <c r="AA1472" s="132"/>
      <c r="AB1472" s="113"/>
      <c r="AC1472" s="113"/>
      <c r="AD1472" s="113"/>
      <c r="AE1472" s="5" t="s">
        <v>2683</v>
      </c>
      <c r="AF1472" s="5" t="s">
        <v>2684</v>
      </c>
      <c r="AG1472" s="39">
        <v>5030998353</v>
      </c>
      <c r="AH1472" s="1" t="s">
        <v>22813</v>
      </c>
      <c r="AI1472" s="2392">
        <v>0.16</v>
      </c>
      <c r="AJ1472" s="61">
        <v>14</v>
      </c>
      <c r="AK1472" s="40">
        <f t="shared" ref="AK1472:AK1477" si="157">AJ1472*AI1472/365</f>
        <v>6.1369863013698636E-3</v>
      </c>
      <c r="AL1472" s="40">
        <v>0</v>
      </c>
      <c r="AM1472" s="41">
        <f>SUBTOTAL(9,AK1472:AL1472)</f>
        <v>6.1369863013698636E-3</v>
      </c>
      <c r="AN1472" s="116"/>
      <c r="AO1472" s="116"/>
      <c r="AP1472" s="116"/>
      <c r="AQ1472" s="367"/>
      <c r="AR1472" s="42"/>
      <c r="AS1472" s="43"/>
      <c r="AT1472" s="113"/>
      <c r="AU1472" s="130"/>
      <c r="AV1472" s="44"/>
      <c r="AW1472" s="113"/>
      <c r="AX1472" s="46"/>
      <c r="AY1472" s="2391"/>
    </row>
    <row r="1473" spans="1:51" s="8" customFormat="1" ht="15.95" customHeight="1" x14ac:dyDescent="0.25">
      <c r="A1473" s="112"/>
      <c r="B1473" s="113"/>
      <c r="C1473" s="992"/>
      <c r="D1473" s="113"/>
      <c r="E1473" s="130"/>
      <c r="F1473" s="130"/>
      <c r="G1473" s="113"/>
      <c r="H1473" s="130"/>
      <c r="I1473" s="113"/>
      <c r="J1473" s="130"/>
      <c r="K1473" s="130"/>
      <c r="L1473" s="130"/>
      <c r="M1473" s="130"/>
      <c r="N1473" s="329"/>
      <c r="O1473" s="329"/>
      <c r="P1473" s="329"/>
      <c r="Q1473" s="1071"/>
      <c r="R1473" s="114"/>
      <c r="S1473" s="131"/>
      <c r="T1473" s="114"/>
      <c r="U1473" s="131"/>
      <c r="V1473" s="114"/>
      <c r="W1473" s="114"/>
      <c r="X1473" s="114"/>
      <c r="Y1473" s="113"/>
      <c r="Z1473" s="113"/>
      <c r="AA1473" s="132"/>
      <c r="AB1473" s="113"/>
      <c r="AC1473" s="1076" t="s">
        <v>25553</v>
      </c>
      <c r="AD1473" s="1532" t="s">
        <v>6431</v>
      </c>
      <c r="AE1473" s="1015" t="s">
        <v>25554</v>
      </c>
      <c r="AF1473" s="1015" t="s">
        <v>25555</v>
      </c>
      <c r="AG1473" s="2588" t="s">
        <v>25556</v>
      </c>
      <c r="AH1473" s="784" t="s">
        <v>25557</v>
      </c>
      <c r="AI1473" s="2587">
        <v>0.87</v>
      </c>
      <c r="AJ1473" s="1195">
        <v>1</v>
      </c>
      <c r="AK1473" s="378">
        <f t="shared" si="157"/>
        <v>2.3835616438356165E-3</v>
      </c>
      <c r="AL1473" s="430">
        <v>0</v>
      </c>
      <c r="AM1473" s="380">
        <f>SUM(AK1473:AL1473)</f>
        <v>2.3835616438356165E-3</v>
      </c>
      <c r="AN1473" s="479"/>
      <c r="AO1473" s="116"/>
      <c r="AP1473" s="116"/>
      <c r="AQ1473" s="367"/>
      <c r="AR1473" s="42"/>
      <c r="AS1473" s="43"/>
      <c r="AT1473" s="113"/>
      <c r="AU1473" s="130"/>
      <c r="AV1473" s="44"/>
      <c r="AW1473" s="113"/>
      <c r="AX1473" s="2511" t="s">
        <v>25558</v>
      </c>
      <c r="AY1473" s="2583"/>
    </row>
    <row r="1474" spans="1:51" s="8" customFormat="1" ht="15.95" customHeight="1" x14ac:dyDescent="0.25">
      <c r="A1474" s="112"/>
      <c r="B1474" s="113"/>
      <c r="C1474" s="992"/>
      <c r="D1474" s="113"/>
      <c r="E1474" s="130"/>
      <c r="F1474" s="130"/>
      <c r="G1474" s="113"/>
      <c r="H1474" s="130"/>
      <c r="I1474" s="113"/>
      <c r="J1474" s="130"/>
      <c r="K1474" s="130"/>
      <c r="L1474" s="130"/>
      <c r="M1474" s="130"/>
      <c r="N1474" s="329"/>
      <c r="O1474" s="329"/>
      <c r="P1474" s="329"/>
      <c r="Q1474" s="1071"/>
      <c r="R1474" s="114"/>
      <c r="S1474" s="131"/>
      <c r="T1474" s="114"/>
      <c r="U1474" s="131"/>
      <c r="V1474" s="114"/>
      <c r="W1474" s="114"/>
      <c r="X1474" s="114"/>
      <c r="Y1474" s="113"/>
      <c r="Z1474" s="113"/>
      <c r="AA1474" s="132"/>
      <c r="AB1474" s="113"/>
      <c r="AC1474" s="113"/>
      <c r="AD1474" s="113"/>
      <c r="AE1474" s="1281" t="s">
        <v>2691</v>
      </c>
      <c r="AF1474" s="1281" t="s">
        <v>2692</v>
      </c>
      <c r="AG1474" s="1282" t="s">
        <v>2693</v>
      </c>
      <c r="AH1474" s="1283" t="s">
        <v>1844</v>
      </c>
      <c r="AI1474" s="1284">
        <v>0.87</v>
      </c>
      <c r="AJ1474" s="1650">
        <v>24</v>
      </c>
      <c r="AK1474" s="1652">
        <f t="shared" si="157"/>
        <v>5.7205479452054793E-2</v>
      </c>
      <c r="AL1474" s="1672">
        <v>0</v>
      </c>
      <c r="AM1474" s="467">
        <f>SUBTOTAL(9,AK1474:AL1474)</f>
        <v>5.7205479452054793E-2</v>
      </c>
      <c r="AN1474" s="116"/>
      <c r="AO1474" s="116"/>
      <c r="AP1474" s="116"/>
      <c r="AQ1474" s="367"/>
      <c r="AR1474" s="42"/>
      <c r="AS1474" s="43"/>
      <c r="AT1474" s="113"/>
      <c r="AU1474" s="130"/>
      <c r="AV1474" s="44"/>
      <c r="AW1474" s="113"/>
      <c r="AX1474" s="46"/>
      <c r="AY1474" s="2391"/>
    </row>
    <row r="1475" spans="1:51" s="8" customFormat="1" ht="15.95" customHeight="1" x14ac:dyDescent="0.25">
      <c r="A1475" s="112"/>
      <c r="B1475" s="113"/>
      <c r="C1475" s="992"/>
      <c r="D1475" s="113"/>
      <c r="E1475" s="130"/>
      <c r="F1475" s="130"/>
      <c r="G1475" s="113"/>
      <c r="H1475" s="130"/>
      <c r="I1475" s="113"/>
      <c r="J1475" s="130"/>
      <c r="K1475" s="130"/>
      <c r="L1475" s="130"/>
      <c r="M1475" s="130"/>
      <c r="N1475" s="329"/>
      <c r="O1475" s="329"/>
      <c r="P1475" s="329"/>
      <c r="Q1475" s="1071"/>
      <c r="R1475" s="114"/>
      <c r="S1475" s="131"/>
      <c r="T1475" s="114"/>
      <c r="U1475" s="131"/>
      <c r="V1475" s="114"/>
      <c r="W1475" s="114"/>
      <c r="X1475" s="114"/>
      <c r="Y1475" s="113"/>
      <c r="Z1475" s="113"/>
      <c r="AA1475" s="132"/>
      <c r="AB1475" s="113"/>
      <c r="AC1475" s="113"/>
      <c r="AD1475" s="113"/>
      <c r="AE1475" s="464" t="s">
        <v>2689</v>
      </c>
      <c r="AF1475" s="464" t="s">
        <v>2690</v>
      </c>
      <c r="AG1475" s="465">
        <v>7734638569</v>
      </c>
      <c r="AH1475" s="86" t="s">
        <v>1844</v>
      </c>
      <c r="AI1475" s="1280">
        <v>0.87</v>
      </c>
      <c r="AJ1475" s="1651">
        <v>26</v>
      </c>
      <c r="AK1475" s="1652">
        <f t="shared" si="157"/>
        <v>6.1972602739726032E-2</v>
      </c>
      <c r="AL1475" s="1652">
        <v>0</v>
      </c>
      <c r="AM1475" s="467">
        <f>SUBTOTAL(9,AK1475:AL1475)</f>
        <v>6.1972602739726032E-2</v>
      </c>
      <c r="AN1475" s="116"/>
      <c r="AO1475" s="116"/>
      <c r="AP1475" s="116"/>
      <c r="AQ1475" s="367"/>
      <c r="AR1475" s="42"/>
      <c r="AS1475" s="43"/>
      <c r="AT1475" s="113"/>
      <c r="AU1475" s="130"/>
      <c r="AV1475" s="44"/>
      <c r="AW1475" s="113"/>
      <c r="AX1475" s="46"/>
      <c r="AY1475" s="2391"/>
    </row>
    <row r="1476" spans="1:51" s="8" customFormat="1" ht="15.95" customHeight="1" x14ac:dyDescent="0.25">
      <c r="A1476" s="112"/>
      <c r="B1476" s="113"/>
      <c r="C1476" s="992"/>
      <c r="D1476" s="113"/>
      <c r="E1476" s="130"/>
      <c r="F1476" s="130"/>
      <c r="G1476" s="113"/>
      <c r="H1476" s="130"/>
      <c r="I1476" s="113"/>
      <c r="J1476" s="130"/>
      <c r="K1476" s="130"/>
      <c r="L1476" s="130"/>
      <c r="M1476" s="130"/>
      <c r="N1476" s="329"/>
      <c r="O1476" s="329"/>
      <c r="P1476" s="329"/>
      <c r="Q1476" s="1071"/>
      <c r="R1476" s="114"/>
      <c r="S1476" s="131"/>
      <c r="T1476" s="114"/>
      <c r="U1476" s="131"/>
      <c r="V1476" s="114"/>
      <c r="W1476" s="114"/>
      <c r="X1476" s="114"/>
      <c r="Y1476" s="113"/>
      <c r="Z1476" s="113"/>
      <c r="AA1476" s="132"/>
      <c r="AB1476" s="113"/>
      <c r="AC1476" s="113"/>
      <c r="AD1476" s="113"/>
      <c r="AE1476" s="464" t="s">
        <v>2685</v>
      </c>
      <c r="AF1476" s="464" t="s">
        <v>2686</v>
      </c>
      <c r="AG1476" s="465">
        <v>7709383571</v>
      </c>
      <c r="AH1476" s="86" t="s">
        <v>1875</v>
      </c>
      <c r="AI1476" s="1280">
        <v>0.87</v>
      </c>
      <c r="AJ1476" s="1280">
        <v>4</v>
      </c>
      <c r="AK1476" s="1652">
        <f t="shared" si="157"/>
        <v>9.5342465753424661E-3</v>
      </c>
      <c r="AL1476" s="1652">
        <v>0</v>
      </c>
      <c r="AM1476" s="467">
        <f>SUBTOTAL(9,AK1476:AL1476)</f>
        <v>9.5342465753424661E-3</v>
      </c>
      <c r="AN1476" s="116"/>
      <c r="AO1476" s="116"/>
      <c r="AP1476" s="116"/>
      <c r="AQ1476" s="367"/>
      <c r="AR1476" s="42"/>
      <c r="AS1476" s="43"/>
      <c r="AT1476" s="113"/>
      <c r="AU1476" s="130"/>
      <c r="AV1476" s="44"/>
      <c r="AW1476" s="113"/>
      <c r="AX1476" s="46"/>
      <c r="AY1476" s="2391"/>
    </row>
    <row r="1477" spans="1:51" s="8" customFormat="1" ht="15.95" customHeight="1" x14ac:dyDescent="0.25">
      <c r="A1477" s="112"/>
      <c r="B1477" s="113"/>
      <c r="C1477" s="992"/>
      <c r="D1477" s="113"/>
      <c r="E1477" s="130"/>
      <c r="F1477" s="130"/>
      <c r="G1477" s="113"/>
      <c r="H1477" s="130"/>
      <c r="I1477" s="113"/>
      <c r="J1477" s="130"/>
      <c r="K1477" s="130"/>
      <c r="L1477" s="130"/>
      <c r="M1477" s="130"/>
      <c r="N1477" s="329"/>
      <c r="O1477" s="329"/>
      <c r="P1477" s="329"/>
      <c r="Q1477" s="1071"/>
      <c r="R1477" s="114"/>
      <c r="S1477" s="131"/>
      <c r="T1477" s="114"/>
      <c r="U1477" s="131"/>
      <c r="V1477" s="114"/>
      <c r="W1477" s="114"/>
      <c r="X1477" s="114"/>
      <c r="Y1477" s="113"/>
      <c r="Z1477" s="113"/>
      <c r="AA1477" s="132"/>
      <c r="AB1477" s="113"/>
      <c r="AC1477" s="113"/>
      <c r="AD1477" s="113"/>
      <c r="AE1477" s="464" t="s">
        <v>2687</v>
      </c>
      <c r="AF1477" s="464" t="s">
        <v>2688</v>
      </c>
      <c r="AG1477" s="465">
        <v>5030090152</v>
      </c>
      <c r="AH1477" s="86" t="s">
        <v>1875</v>
      </c>
      <c r="AI1477" s="1280">
        <v>0.87</v>
      </c>
      <c r="AJ1477" s="1280">
        <v>5</v>
      </c>
      <c r="AK1477" s="1652">
        <f t="shared" si="157"/>
        <v>1.191780821917808E-2</v>
      </c>
      <c r="AL1477" s="1652">
        <v>0</v>
      </c>
      <c r="AM1477" s="467">
        <f>SUBTOTAL(9,AK1477:AL1477)</f>
        <v>1.191780821917808E-2</v>
      </c>
      <c r="AN1477" s="116"/>
      <c r="AO1477" s="116"/>
      <c r="AP1477" s="116"/>
      <c r="AQ1477" s="367"/>
      <c r="AR1477" s="42"/>
      <c r="AS1477" s="43"/>
      <c r="AT1477" s="113"/>
      <c r="AU1477" s="130"/>
      <c r="AV1477" s="44"/>
      <c r="AW1477" s="113"/>
      <c r="AX1477" s="46"/>
      <c r="AY1477" s="2391"/>
    </row>
    <row r="1478" spans="1:51" s="8" customFormat="1" ht="15.95" customHeight="1" x14ac:dyDescent="0.25">
      <c r="A1478" s="1214"/>
      <c r="B1478" s="286"/>
      <c r="C1478" s="1215"/>
      <c r="D1478" s="286"/>
      <c r="E1478" s="1216"/>
      <c r="F1478" s="1216"/>
      <c r="G1478" s="286"/>
      <c r="H1478" s="1216"/>
      <c r="I1478" s="286"/>
      <c r="J1478" s="1216"/>
      <c r="K1478" s="1216"/>
      <c r="L1478" s="1216"/>
      <c r="M1478" s="1216"/>
      <c r="N1478" s="1217"/>
      <c r="O1478" s="1217"/>
      <c r="P1478" s="1217"/>
      <c r="Q1478" s="1218"/>
      <c r="R1478" s="1219"/>
      <c r="S1478" s="1220"/>
      <c r="T1478" s="1219"/>
      <c r="U1478" s="1220"/>
      <c r="V1478" s="1219"/>
      <c r="W1478" s="1219"/>
      <c r="X1478" s="1219"/>
      <c r="Y1478" s="286" t="s">
        <v>230</v>
      </c>
      <c r="Z1478" s="286" t="s">
        <v>230</v>
      </c>
      <c r="AA1478" s="1221" t="s">
        <v>230</v>
      </c>
      <c r="AB1478" s="286" t="s">
        <v>230</v>
      </c>
      <c r="AC1478" s="286" t="s">
        <v>230</v>
      </c>
      <c r="AD1478" s="286" t="s">
        <v>230</v>
      </c>
      <c r="AE1478" s="736" t="s">
        <v>2461</v>
      </c>
      <c r="AF1478" s="736" t="s">
        <v>2462</v>
      </c>
      <c r="AG1478" s="742">
        <v>5037008735</v>
      </c>
      <c r="AH1478" s="741" t="s">
        <v>17018</v>
      </c>
      <c r="AI1478" s="740">
        <v>0.87</v>
      </c>
      <c r="AJ1478" s="738">
        <v>35</v>
      </c>
      <c r="AK1478" s="828">
        <f>AM1478</f>
        <v>8.3424657534246577E-2</v>
      </c>
      <c r="AL1478" s="828">
        <v>0</v>
      </c>
      <c r="AM1478" s="745">
        <v>8.3424657534246577E-2</v>
      </c>
      <c r="AN1478" s="828"/>
      <c r="AO1478" s="828"/>
      <c r="AP1478" s="828"/>
      <c r="AQ1478" s="1345"/>
      <c r="AR1478" s="1222"/>
      <c r="AS1478" s="1223"/>
      <c r="AT1478" s="286"/>
      <c r="AU1478" s="1216"/>
      <c r="AV1478" s="804"/>
      <c r="AW1478" s="286"/>
      <c r="AX1478" s="804" t="s">
        <v>17716</v>
      </c>
      <c r="AY1478" s="2391"/>
    </row>
    <row r="1479" spans="1:51" s="8" customFormat="1" ht="15.95" customHeight="1" x14ac:dyDescent="0.25">
      <c r="A1479" s="1214"/>
      <c r="B1479" s="286"/>
      <c r="C1479" s="1215"/>
      <c r="D1479" s="286"/>
      <c r="E1479" s="1216"/>
      <c r="F1479" s="1216"/>
      <c r="G1479" s="286"/>
      <c r="H1479" s="1216"/>
      <c r="I1479" s="286"/>
      <c r="J1479" s="1216"/>
      <c r="K1479" s="1216"/>
      <c r="L1479" s="1216"/>
      <c r="M1479" s="1216"/>
      <c r="N1479" s="1217"/>
      <c r="O1479" s="1217"/>
      <c r="P1479" s="1217"/>
      <c r="Q1479" s="1218"/>
      <c r="R1479" s="1219"/>
      <c r="S1479" s="1220"/>
      <c r="T1479" s="1219"/>
      <c r="U1479" s="1220"/>
      <c r="V1479" s="1219"/>
      <c r="W1479" s="1219"/>
      <c r="X1479" s="1219"/>
      <c r="Y1479" s="286" t="s">
        <v>230</v>
      </c>
      <c r="Z1479" s="286" t="s">
        <v>230</v>
      </c>
      <c r="AA1479" s="1221" t="s">
        <v>230</v>
      </c>
      <c r="AB1479" s="286" t="s">
        <v>230</v>
      </c>
      <c r="AC1479" s="286" t="s">
        <v>230</v>
      </c>
      <c r="AD1479" s="286" t="s">
        <v>230</v>
      </c>
      <c r="AE1479" s="736" t="s">
        <v>2461</v>
      </c>
      <c r="AF1479" s="736" t="s">
        <v>2463</v>
      </c>
      <c r="AG1479" s="1224">
        <v>504300263629</v>
      </c>
      <c r="AH1479" s="741" t="s">
        <v>2018</v>
      </c>
      <c r="AI1479" s="743">
        <v>0.16</v>
      </c>
      <c r="AJ1479" s="740">
        <v>10</v>
      </c>
      <c r="AK1479" s="828">
        <f>AJ1479*AI1479/365</f>
        <v>4.383561643835617E-3</v>
      </c>
      <c r="AL1479" s="828">
        <v>0</v>
      </c>
      <c r="AM1479" s="745">
        <f>SUBTOTAL(9,AK1479:AL1479)</f>
        <v>4.383561643835617E-3</v>
      </c>
      <c r="AN1479" s="828"/>
      <c r="AO1479" s="828"/>
      <c r="AP1479" s="828"/>
      <c r="AQ1479" s="1345"/>
      <c r="AR1479" s="1222"/>
      <c r="AS1479" s="1223"/>
      <c r="AT1479" s="286"/>
      <c r="AU1479" s="1216"/>
      <c r="AV1479" s="804"/>
      <c r="AW1479" s="286"/>
      <c r="AX1479" s="804"/>
      <c r="AY1479" s="2391"/>
    </row>
    <row r="1480" spans="1:51" s="8" customFormat="1" ht="15.95" customHeight="1" x14ac:dyDescent="0.25">
      <c r="A1480" s="1214"/>
      <c r="B1480" s="286"/>
      <c r="C1480" s="1215"/>
      <c r="D1480" s="286"/>
      <c r="E1480" s="1216"/>
      <c r="F1480" s="1216"/>
      <c r="G1480" s="286"/>
      <c r="H1480" s="1216"/>
      <c r="I1480" s="286"/>
      <c r="J1480" s="1216"/>
      <c r="K1480" s="1216"/>
      <c r="L1480" s="1216"/>
      <c r="M1480" s="1216"/>
      <c r="N1480" s="1217"/>
      <c r="O1480" s="1217"/>
      <c r="P1480" s="1217"/>
      <c r="Q1480" s="1218"/>
      <c r="R1480" s="1219"/>
      <c r="S1480" s="1220"/>
      <c r="T1480" s="1219"/>
      <c r="U1480" s="1220"/>
      <c r="V1480" s="1219"/>
      <c r="W1480" s="1219"/>
      <c r="X1480" s="1219"/>
      <c r="Y1480" s="286" t="s">
        <v>230</v>
      </c>
      <c r="Z1480" s="286" t="s">
        <v>230</v>
      </c>
      <c r="AA1480" s="1221" t="s">
        <v>230</v>
      </c>
      <c r="AB1480" s="286" t="s">
        <v>230</v>
      </c>
      <c r="AC1480" s="286" t="s">
        <v>230</v>
      </c>
      <c r="AD1480" s="286" t="s">
        <v>230</v>
      </c>
      <c r="AE1480" s="736" t="s">
        <v>2461</v>
      </c>
      <c r="AF1480" s="736" t="s">
        <v>2464</v>
      </c>
      <c r="AG1480" s="1224">
        <v>309503032100049</v>
      </c>
      <c r="AH1480" s="735" t="s">
        <v>439</v>
      </c>
      <c r="AI1480" s="740">
        <v>1.6</v>
      </c>
      <c r="AJ1480" s="737">
        <v>3</v>
      </c>
      <c r="AK1480" s="828">
        <f>AJ1480*AI1480/365</f>
        <v>1.3150684931506852E-2</v>
      </c>
      <c r="AL1480" s="828">
        <v>0</v>
      </c>
      <c r="AM1480" s="745">
        <f>SUBTOTAL(9,AK1480:AL1480)</f>
        <v>1.3150684931506852E-2</v>
      </c>
      <c r="AN1480" s="828"/>
      <c r="AO1480" s="828"/>
      <c r="AP1480" s="828"/>
      <c r="AQ1480" s="1345"/>
      <c r="AR1480" s="1222"/>
      <c r="AS1480" s="1223"/>
      <c r="AT1480" s="286"/>
      <c r="AU1480" s="1216"/>
      <c r="AV1480" s="804"/>
      <c r="AW1480" s="286"/>
      <c r="AX1480" s="804"/>
      <c r="AY1480" s="2391"/>
    </row>
    <row r="1481" spans="1:51" s="8" customFormat="1" ht="15.95" customHeight="1" x14ac:dyDescent="0.25">
      <c r="A1481" s="1214"/>
      <c r="B1481" s="286"/>
      <c r="C1481" s="1215"/>
      <c r="D1481" s="286"/>
      <c r="E1481" s="1216"/>
      <c r="F1481" s="1216"/>
      <c r="G1481" s="286"/>
      <c r="H1481" s="1216"/>
      <c r="I1481" s="286"/>
      <c r="J1481" s="1216"/>
      <c r="K1481" s="1216"/>
      <c r="L1481" s="1216"/>
      <c r="M1481" s="1216"/>
      <c r="N1481" s="1217"/>
      <c r="O1481" s="1217"/>
      <c r="P1481" s="1217"/>
      <c r="Q1481" s="1218"/>
      <c r="R1481" s="1219"/>
      <c r="S1481" s="1220"/>
      <c r="T1481" s="1219"/>
      <c r="U1481" s="1220"/>
      <c r="V1481" s="1219"/>
      <c r="W1481" s="1219"/>
      <c r="X1481" s="1219"/>
      <c r="Y1481" s="286" t="s">
        <v>230</v>
      </c>
      <c r="Z1481" s="286" t="s">
        <v>230</v>
      </c>
      <c r="AA1481" s="1221" t="s">
        <v>230</v>
      </c>
      <c r="AB1481" s="286" t="s">
        <v>230</v>
      </c>
      <c r="AC1481" s="286" t="s">
        <v>230</v>
      </c>
      <c r="AD1481" s="286" t="s">
        <v>230</v>
      </c>
      <c r="AE1481" s="736" t="s">
        <v>2461</v>
      </c>
      <c r="AF1481" s="736" t="s">
        <v>2465</v>
      </c>
      <c r="AG1481" s="742">
        <v>503008444705</v>
      </c>
      <c r="AH1481" s="741" t="s">
        <v>2466</v>
      </c>
      <c r="AI1481" s="740">
        <v>0.87</v>
      </c>
      <c r="AJ1481" s="740">
        <v>2</v>
      </c>
      <c r="AK1481" s="828">
        <f>AM1481</f>
        <v>0.01</v>
      </c>
      <c r="AL1481" s="828">
        <v>0</v>
      </c>
      <c r="AM1481" s="745">
        <v>0.01</v>
      </c>
      <c r="AN1481" s="828"/>
      <c r="AO1481" s="828"/>
      <c r="AP1481" s="828"/>
      <c r="AQ1481" s="1345"/>
      <c r="AR1481" s="1222"/>
      <c r="AS1481" s="1223"/>
      <c r="AT1481" s="286"/>
      <c r="AU1481" s="1216"/>
      <c r="AV1481" s="804"/>
      <c r="AW1481" s="286"/>
      <c r="AX1481" s="804"/>
      <c r="AY1481" s="2391"/>
    </row>
    <row r="1482" spans="1:51" s="8" customFormat="1" ht="15.95" customHeight="1" x14ac:dyDescent="0.25">
      <c r="A1482" s="1214"/>
      <c r="B1482" s="286"/>
      <c r="C1482" s="1215"/>
      <c r="D1482" s="286"/>
      <c r="E1482" s="1216"/>
      <c r="F1482" s="1216"/>
      <c r="G1482" s="286"/>
      <c r="H1482" s="1216"/>
      <c r="I1482" s="286"/>
      <c r="J1482" s="1216"/>
      <c r="K1482" s="1216"/>
      <c r="L1482" s="1216"/>
      <c r="M1482" s="1216"/>
      <c r="N1482" s="1217"/>
      <c r="O1482" s="1217"/>
      <c r="P1482" s="1217"/>
      <c r="Q1482" s="1218"/>
      <c r="R1482" s="1219"/>
      <c r="S1482" s="1220"/>
      <c r="T1482" s="1219"/>
      <c r="U1482" s="1220"/>
      <c r="V1482" s="1219"/>
      <c r="W1482" s="1219"/>
      <c r="X1482" s="1219"/>
      <c r="Y1482" s="286" t="s">
        <v>230</v>
      </c>
      <c r="Z1482" s="286" t="s">
        <v>230</v>
      </c>
      <c r="AA1482" s="1221" t="s">
        <v>230</v>
      </c>
      <c r="AB1482" s="286" t="s">
        <v>230</v>
      </c>
      <c r="AC1482" s="286" t="s">
        <v>230</v>
      </c>
      <c r="AD1482" s="286" t="s">
        <v>230</v>
      </c>
      <c r="AE1482" s="736" t="s">
        <v>2461</v>
      </c>
      <c r="AF1482" s="736" t="s">
        <v>2467</v>
      </c>
      <c r="AG1482" s="742">
        <v>5030088298</v>
      </c>
      <c r="AH1482" s="741" t="s">
        <v>722</v>
      </c>
      <c r="AI1482" s="740">
        <v>1.1399999999999999</v>
      </c>
      <c r="AJ1482" s="740">
        <v>12</v>
      </c>
      <c r="AK1482" s="828">
        <f>AJ1482*AI1482/365</f>
        <v>3.747945205479452E-2</v>
      </c>
      <c r="AL1482" s="828">
        <v>0</v>
      </c>
      <c r="AM1482" s="745">
        <f>SUBTOTAL(9,AK1482:AL1482)</f>
        <v>3.747945205479452E-2</v>
      </c>
      <c r="AN1482" s="828"/>
      <c r="AO1482" s="828"/>
      <c r="AP1482" s="828"/>
      <c r="AQ1482" s="1345"/>
      <c r="AR1482" s="1222"/>
      <c r="AS1482" s="1223"/>
      <c r="AT1482" s="286"/>
      <c r="AU1482" s="1216"/>
      <c r="AV1482" s="804"/>
      <c r="AW1482" s="286"/>
      <c r="AX1482" s="804"/>
      <c r="AY1482" s="2391"/>
    </row>
    <row r="1483" spans="1:51" s="8" customFormat="1" ht="15.95" customHeight="1" x14ac:dyDescent="0.25">
      <c r="A1483" s="1214"/>
      <c r="B1483" s="286"/>
      <c r="C1483" s="1215"/>
      <c r="D1483" s="286"/>
      <c r="E1483" s="1216"/>
      <c r="F1483" s="1216"/>
      <c r="G1483" s="286"/>
      <c r="H1483" s="1216"/>
      <c r="I1483" s="286"/>
      <c r="J1483" s="1216"/>
      <c r="K1483" s="1216"/>
      <c r="L1483" s="1216"/>
      <c r="M1483" s="1216"/>
      <c r="N1483" s="1217"/>
      <c r="O1483" s="1217"/>
      <c r="P1483" s="1217"/>
      <c r="Q1483" s="1218"/>
      <c r="R1483" s="1219"/>
      <c r="S1483" s="1220"/>
      <c r="T1483" s="1219"/>
      <c r="U1483" s="1220"/>
      <c r="V1483" s="1219"/>
      <c r="W1483" s="1219"/>
      <c r="X1483" s="1219"/>
      <c r="Y1483" s="286" t="s">
        <v>230</v>
      </c>
      <c r="Z1483" s="286" t="s">
        <v>230</v>
      </c>
      <c r="AA1483" s="1221" t="s">
        <v>230</v>
      </c>
      <c r="AB1483" s="286" t="s">
        <v>230</v>
      </c>
      <c r="AC1483" s="286" t="s">
        <v>230</v>
      </c>
      <c r="AD1483" s="286" t="s">
        <v>230</v>
      </c>
      <c r="AE1483" s="736" t="s">
        <v>2461</v>
      </c>
      <c r="AF1483" s="736" t="s">
        <v>2468</v>
      </c>
      <c r="AG1483" s="742">
        <v>5030089598</v>
      </c>
      <c r="AH1483" s="741" t="s">
        <v>2469</v>
      </c>
      <c r="AI1483" s="740">
        <v>0.87</v>
      </c>
      <c r="AJ1483" s="740">
        <v>2</v>
      </c>
      <c r="AK1483" s="1663">
        <f>AJ1483*AI1483/365</f>
        <v>4.767123287671233E-3</v>
      </c>
      <c r="AL1483" s="1628">
        <v>0</v>
      </c>
      <c r="AM1483" s="1667">
        <f>SUBTOTAL(9,AK1483:AL1483)</f>
        <v>4.767123287671233E-3</v>
      </c>
      <c r="AN1483" s="1628"/>
      <c r="AO1483" s="828"/>
      <c r="AP1483" s="828"/>
      <c r="AQ1483" s="1345"/>
      <c r="AR1483" s="1222"/>
      <c r="AS1483" s="1223"/>
      <c r="AT1483" s="286"/>
      <c r="AU1483" s="1216"/>
      <c r="AV1483" s="804"/>
      <c r="AW1483" s="286"/>
      <c r="AX1483" s="804"/>
      <c r="AY1483" s="2391"/>
    </row>
    <row r="1484" spans="1:51" s="8" customFormat="1" ht="15.95" customHeight="1" x14ac:dyDescent="0.25">
      <c r="A1484" s="1214"/>
      <c r="B1484" s="286"/>
      <c r="C1484" s="1215"/>
      <c r="D1484" s="286"/>
      <c r="E1484" s="1216"/>
      <c r="F1484" s="1216"/>
      <c r="G1484" s="286"/>
      <c r="H1484" s="1216"/>
      <c r="I1484" s="286"/>
      <c r="J1484" s="1216"/>
      <c r="K1484" s="1216"/>
      <c r="L1484" s="1216"/>
      <c r="M1484" s="1216"/>
      <c r="N1484" s="1217"/>
      <c r="O1484" s="1217"/>
      <c r="P1484" s="1217"/>
      <c r="Q1484" s="1218"/>
      <c r="R1484" s="1219"/>
      <c r="S1484" s="1220"/>
      <c r="T1484" s="1219"/>
      <c r="U1484" s="1220"/>
      <c r="V1484" s="1219"/>
      <c r="W1484" s="1219"/>
      <c r="X1484" s="1219"/>
      <c r="Y1484" s="286" t="s">
        <v>230</v>
      </c>
      <c r="Z1484" s="286" t="s">
        <v>230</v>
      </c>
      <c r="AA1484" s="1221" t="s">
        <v>230</v>
      </c>
      <c r="AB1484" s="286" t="s">
        <v>230</v>
      </c>
      <c r="AC1484" s="286" t="s">
        <v>230</v>
      </c>
      <c r="AD1484" s="286" t="s">
        <v>230</v>
      </c>
      <c r="AE1484" s="736" t="s">
        <v>2461</v>
      </c>
      <c r="AF1484" s="736" t="s">
        <v>2470</v>
      </c>
      <c r="AG1484" s="742">
        <v>452000565737</v>
      </c>
      <c r="AH1484" s="741" t="s">
        <v>2471</v>
      </c>
      <c r="AI1484" s="740">
        <v>0.16</v>
      </c>
      <c r="AJ1484" s="740">
        <v>4</v>
      </c>
      <c r="AK1484" s="828">
        <f>AJ1484*AI1484/365</f>
        <v>1.7534246575342466E-3</v>
      </c>
      <c r="AL1484" s="828">
        <v>0</v>
      </c>
      <c r="AM1484" s="745">
        <f>SUBTOTAL(9,AK1484:AL1484)</f>
        <v>1.7534246575342466E-3</v>
      </c>
      <c r="AN1484" s="828"/>
      <c r="AO1484" s="828"/>
      <c r="AP1484" s="828"/>
      <c r="AQ1484" s="1345"/>
      <c r="AR1484" s="1222"/>
      <c r="AS1484" s="1223"/>
      <c r="AT1484" s="286"/>
      <c r="AU1484" s="1216"/>
      <c r="AV1484" s="804"/>
      <c r="AW1484" s="286"/>
      <c r="AX1484" s="804"/>
      <c r="AY1484" s="2391"/>
    </row>
    <row r="1485" spans="1:51" s="8" customFormat="1" ht="15.95" customHeight="1" x14ac:dyDescent="0.25">
      <c r="A1485" s="1214"/>
      <c r="B1485" s="286"/>
      <c r="C1485" s="1215"/>
      <c r="D1485" s="286"/>
      <c r="E1485" s="1216"/>
      <c r="F1485" s="1216"/>
      <c r="G1485" s="286"/>
      <c r="H1485" s="1216"/>
      <c r="I1485" s="286"/>
      <c r="J1485" s="1216"/>
      <c r="K1485" s="1216"/>
      <c r="L1485" s="1216"/>
      <c r="M1485" s="1216"/>
      <c r="N1485" s="1217"/>
      <c r="O1485" s="1217"/>
      <c r="P1485" s="1217"/>
      <c r="Q1485" s="1218"/>
      <c r="R1485" s="1219"/>
      <c r="S1485" s="1220"/>
      <c r="T1485" s="1219"/>
      <c r="U1485" s="1220"/>
      <c r="V1485" s="1219"/>
      <c r="W1485" s="1219"/>
      <c r="X1485" s="1219"/>
      <c r="Y1485" s="286" t="s">
        <v>230</v>
      </c>
      <c r="Z1485" s="286" t="s">
        <v>230</v>
      </c>
      <c r="AA1485" s="1221" t="s">
        <v>230</v>
      </c>
      <c r="AB1485" s="286" t="s">
        <v>230</v>
      </c>
      <c r="AC1485" s="286" t="s">
        <v>230</v>
      </c>
      <c r="AD1485" s="286" t="s">
        <v>230</v>
      </c>
      <c r="AE1485" s="736" t="s">
        <v>2461</v>
      </c>
      <c r="AF1485" s="736" t="s">
        <v>2472</v>
      </c>
      <c r="AG1485" s="742">
        <v>5030067114</v>
      </c>
      <c r="AH1485" s="741" t="s">
        <v>1070</v>
      </c>
      <c r="AI1485" s="740">
        <v>0.87</v>
      </c>
      <c r="AJ1485" s="738">
        <v>25</v>
      </c>
      <c r="AK1485" s="828">
        <f>AJ1485*AI1485/365</f>
        <v>5.9589041095890409E-2</v>
      </c>
      <c r="AL1485" s="828">
        <v>0</v>
      </c>
      <c r="AM1485" s="745">
        <f>SUBTOTAL(9,AK1485:AL1485)</f>
        <v>5.9589041095890409E-2</v>
      </c>
      <c r="AN1485" s="828"/>
      <c r="AO1485" s="828"/>
      <c r="AP1485" s="828"/>
      <c r="AQ1485" s="1345"/>
      <c r="AR1485" s="1222"/>
      <c r="AS1485" s="1223"/>
      <c r="AT1485" s="286"/>
      <c r="AU1485" s="1216"/>
      <c r="AV1485" s="804"/>
      <c r="AW1485" s="286"/>
      <c r="AX1485" s="804"/>
      <c r="AY1485" s="2391"/>
    </row>
    <row r="1486" spans="1:51" s="8" customFormat="1" ht="15.95" customHeight="1" x14ac:dyDescent="0.25">
      <c r="A1486" s="1214"/>
      <c r="B1486" s="286"/>
      <c r="C1486" s="1215"/>
      <c r="D1486" s="286"/>
      <c r="E1486" s="1216"/>
      <c r="F1486" s="1216"/>
      <c r="G1486" s="286"/>
      <c r="H1486" s="1216"/>
      <c r="I1486" s="286"/>
      <c r="J1486" s="1216"/>
      <c r="K1486" s="1216"/>
      <c r="L1486" s="1216"/>
      <c r="M1486" s="1216"/>
      <c r="N1486" s="1217"/>
      <c r="O1486" s="1217"/>
      <c r="P1486" s="1217"/>
      <c r="Q1486" s="1218"/>
      <c r="R1486" s="1219"/>
      <c r="S1486" s="1220"/>
      <c r="T1486" s="1219"/>
      <c r="U1486" s="1220"/>
      <c r="V1486" s="1219"/>
      <c r="W1486" s="1219"/>
      <c r="X1486" s="1219"/>
      <c r="Y1486" s="286" t="s">
        <v>230</v>
      </c>
      <c r="Z1486" s="286" t="s">
        <v>230</v>
      </c>
      <c r="AA1486" s="1221" t="s">
        <v>230</v>
      </c>
      <c r="AB1486" s="286" t="s">
        <v>230</v>
      </c>
      <c r="AC1486" s="286" t="s">
        <v>230</v>
      </c>
      <c r="AD1486" s="286" t="s">
        <v>230</v>
      </c>
      <c r="AE1486" s="736" t="s">
        <v>2461</v>
      </c>
      <c r="AF1486" s="736" t="s">
        <v>2473</v>
      </c>
      <c r="AG1486" s="742">
        <v>5030086438</v>
      </c>
      <c r="AH1486" s="741" t="s">
        <v>2474</v>
      </c>
      <c r="AI1486" s="740">
        <v>0.87</v>
      </c>
      <c r="AJ1486" s="740">
        <v>6</v>
      </c>
      <c r="AK1486" s="828">
        <f>AM1486</f>
        <v>0.01</v>
      </c>
      <c r="AL1486" s="828">
        <v>0</v>
      </c>
      <c r="AM1486" s="745">
        <v>0.01</v>
      </c>
      <c r="AN1486" s="828"/>
      <c r="AO1486" s="828"/>
      <c r="AP1486" s="828"/>
      <c r="AQ1486" s="1345"/>
      <c r="AR1486" s="1222"/>
      <c r="AS1486" s="1223"/>
      <c r="AT1486" s="286"/>
      <c r="AU1486" s="1216"/>
      <c r="AV1486" s="804"/>
      <c r="AW1486" s="286"/>
      <c r="AX1486" s="804"/>
      <c r="AY1486" s="2391"/>
    </row>
    <row r="1487" spans="1:51" s="8" customFormat="1" ht="15.95" customHeight="1" x14ac:dyDescent="0.25">
      <c r="A1487" s="1214"/>
      <c r="B1487" s="286"/>
      <c r="C1487" s="1215"/>
      <c r="D1487" s="286"/>
      <c r="E1487" s="1216"/>
      <c r="F1487" s="1216"/>
      <c r="G1487" s="286"/>
      <c r="H1487" s="1216"/>
      <c r="I1487" s="286"/>
      <c r="J1487" s="1216"/>
      <c r="K1487" s="1216"/>
      <c r="L1487" s="1216"/>
      <c r="M1487" s="1216"/>
      <c r="N1487" s="1217"/>
      <c r="O1487" s="1217"/>
      <c r="P1487" s="1217"/>
      <c r="Q1487" s="1218"/>
      <c r="R1487" s="1219"/>
      <c r="S1487" s="1220"/>
      <c r="T1487" s="1219"/>
      <c r="U1487" s="1220"/>
      <c r="V1487" s="1219"/>
      <c r="W1487" s="1219"/>
      <c r="X1487" s="1219"/>
      <c r="Y1487" s="286" t="s">
        <v>230</v>
      </c>
      <c r="Z1487" s="286" t="s">
        <v>230</v>
      </c>
      <c r="AA1487" s="1221" t="s">
        <v>230</v>
      </c>
      <c r="AB1487" s="286" t="s">
        <v>230</v>
      </c>
      <c r="AC1487" s="286" t="s">
        <v>230</v>
      </c>
      <c r="AD1487" s="286" t="s">
        <v>230</v>
      </c>
      <c r="AE1487" s="736" t="s">
        <v>2461</v>
      </c>
      <c r="AF1487" s="736" t="s">
        <v>2475</v>
      </c>
      <c r="AG1487" s="742">
        <v>5030083892</v>
      </c>
      <c r="AH1487" s="741" t="s">
        <v>2476</v>
      </c>
      <c r="AI1487" s="740">
        <v>0.87</v>
      </c>
      <c r="AJ1487" s="740">
        <v>5</v>
      </c>
      <c r="AK1487" s="1628">
        <f>AJ1487*AI1487/365</f>
        <v>1.191780821917808E-2</v>
      </c>
      <c r="AL1487" s="1628">
        <v>0</v>
      </c>
      <c r="AM1487" s="1267">
        <f>SUBTOTAL(9,AK1487:AL1487)</f>
        <v>1.191780821917808E-2</v>
      </c>
      <c r="AN1487" s="1628"/>
      <c r="AO1487" s="828"/>
      <c r="AP1487" s="828"/>
      <c r="AQ1487" s="1345"/>
      <c r="AR1487" s="1222"/>
      <c r="AS1487" s="1223"/>
      <c r="AT1487" s="286"/>
      <c r="AU1487" s="1216"/>
      <c r="AV1487" s="804"/>
      <c r="AW1487" s="286"/>
      <c r="AX1487" s="804"/>
      <c r="AY1487" s="2391"/>
    </row>
    <row r="1488" spans="1:51" s="8" customFormat="1" ht="15.95" customHeight="1" x14ac:dyDescent="0.25">
      <c r="A1488" s="1214"/>
      <c r="B1488" s="286"/>
      <c r="C1488" s="1215"/>
      <c r="D1488" s="286"/>
      <c r="E1488" s="1216"/>
      <c r="F1488" s="1216"/>
      <c r="G1488" s="286"/>
      <c r="H1488" s="1216"/>
      <c r="I1488" s="286"/>
      <c r="J1488" s="1216"/>
      <c r="K1488" s="1216"/>
      <c r="L1488" s="1216"/>
      <c r="M1488" s="1216"/>
      <c r="N1488" s="1217"/>
      <c r="O1488" s="1217"/>
      <c r="P1488" s="1217"/>
      <c r="Q1488" s="1218"/>
      <c r="R1488" s="1219"/>
      <c r="S1488" s="1220"/>
      <c r="T1488" s="1219"/>
      <c r="U1488" s="1220"/>
      <c r="V1488" s="1219"/>
      <c r="W1488" s="1219"/>
      <c r="X1488" s="1219"/>
      <c r="Y1488" s="286" t="s">
        <v>230</v>
      </c>
      <c r="Z1488" s="286" t="s">
        <v>230</v>
      </c>
      <c r="AA1488" s="1221" t="s">
        <v>230</v>
      </c>
      <c r="AB1488" s="286" t="s">
        <v>230</v>
      </c>
      <c r="AC1488" s="286" t="s">
        <v>230</v>
      </c>
      <c r="AD1488" s="286" t="s">
        <v>230</v>
      </c>
      <c r="AE1488" s="736" t="s">
        <v>2461</v>
      </c>
      <c r="AF1488" s="736" t="s">
        <v>2477</v>
      </c>
      <c r="AG1488" s="1224">
        <v>318507400047017</v>
      </c>
      <c r="AH1488" s="741" t="s">
        <v>1811</v>
      </c>
      <c r="AI1488" s="740">
        <v>0.87</v>
      </c>
      <c r="AJ1488" s="740">
        <v>2</v>
      </c>
      <c r="AK1488" s="828">
        <f>AM1488</f>
        <v>0.01</v>
      </c>
      <c r="AL1488" s="828">
        <v>0</v>
      </c>
      <c r="AM1488" s="745">
        <v>0.01</v>
      </c>
      <c r="AN1488" s="828"/>
      <c r="AO1488" s="828"/>
      <c r="AP1488" s="828"/>
      <c r="AQ1488" s="1345"/>
      <c r="AR1488" s="1222"/>
      <c r="AS1488" s="1223"/>
      <c r="AT1488" s="286"/>
      <c r="AU1488" s="1216"/>
      <c r="AV1488" s="804"/>
      <c r="AW1488" s="286"/>
      <c r="AX1488" s="804"/>
      <c r="AY1488" s="2391"/>
    </row>
    <row r="1489" spans="1:52" s="8" customFormat="1" ht="15.95" customHeight="1" x14ac:dyDescent="0.25">
      <c r="A1489" s="1214"/>
      <c r="B1489" s="286"/>
      <c r="C1489" s="1215"/>
      <c r="D1489" s="286"/>
      <c r="E1489" s="1216"/>
      <c r="F1489" s="1216"/>
      <c r="G1489" s="286"/>
      <c r="H1489" s="1216"/>
      <c r="I1489" s="286"/>
      <c r="J1489" s="1216"/>
      <c r="K1489" s="1216"/>
      <c r="L1489" s="1216"/>
      <c r="M1489" s="1216"/>
      <c r="N1489" s="1217"/>
      <c r="O1489" s="1217"/>
      <c r="P1489" s="1217"/>
      <c r="Q1489" s="1218"/>
      <c r="R1489" s="1219"/>
      <c r="S1489" s="1220"/>
      <c r="T1489" s="1219"/>
      <c r="U1489" s="1220"/>
      <c r="V1489" s="1219"/>
      <c r="W1489" s="1219"/>
      <c r="X1489" s="1219"/>
      <c r="Y1489" s="286" t="s">
        <v>230</v>
      </c>
      <c r="Z1489" s="286" t="s">
        <v>230</v>
      </c>
      <c r="AA1489" s="1221" t="s">
        <v>230</v>
      </c>
      <c r="AB1489" s="286" t="s">
        <v>230</v>
      </c>
      <c r="AC1489" s="286" t="s">
        <v>230</v>
      </c>
      <c r="AD1489" s="286" t="s">
        <v>230</v>
      </c>
      <c r="AE1489" s="736" t="s">
        <v>2461</v>
      </c>
      <c r="AF1489" s="736" t="s">
        <v>2478</v>
      </c>
      <c r="AG1489" s="742">
        <v>5075011344</v>
      </c>
      <c r="AH1489" s="741" t="s">
        <v>1070</v>
      </c>
      <c r="AI1489" s="740">
        <v>0.87</v>
      </c>
      <c r="AJ1489" s="738">
        <v>6</v>
      </c>
      <c r="AK1489" s="828">
        <f>AJ1489*AI1489/365</f>
        <v>1.4301369863013698E-2</v>
      </c>
      <c r="AL1489" s="828">
        <v>0</v>
      </c>
      <c r="AM1489" s="745">
        <f>SUBTOTAL(9,AK1489:AL1489)</f>
        <v>1.4301369863013698E-2</v>
      </c>
      <c r="AN1489" s="828"/>
      <c r="AO1489" s="828"/>
      <c r="AP1489" s="828"/>
      <c r="AQ1489" s="1345"/>
      <c r="AR1489" s="1222"/>
      <c r="AS1489" s="1223"/>
      <c r="AT1489" s="286"/>
      <c r="AU1489" s="1216"/>
      <c r="AV1489" s="804"/>
      <c r="AW1489" s="286"/>
      <c r="AX1489" s="804"/>
      <c r="AY1489" s="2391"/>
    </row>
    <row r="1490" spans="1:52" s="8" customFormat="1" ht="15.95" customHeight="1" x14ac:dyDescent="0.25">
      <c r="A1490" s="1214"/>
      <c r="B1490" s="286"/>
      <c r="C1490" s="1215"/>
      <c r="D1490" s="286"/>
      <c r="E1490" s="1216"/>
      <c r="F1490" s="1216"/>
      <c r="G1490" s="286"/>
      <c r="H1490" s="1216"/>
      <c r="I1490" s="286"/>
      <c r="J1490" s="1216"/>
      <c r="K1490" s="1216"/>
      <c r="L1490" s="1216"/>
      <c r="M1490" s="1216"/>
      <c r="N1490" s="1217"/>
      <c r="O1490" s="1217"/>
      <c r="P1490" s="1217"/>
      <c r="Q1490" s="1218"/>
      <c r="R1490" s="1219"/>
      <c r="S1490" s="1220"/>
      <c r="T1490" s="1219"/>
      <c r="U1490" s="1220"/>
      <c r="V1490" s="1219"/>
      <c r="W1490" s="1219"/>
      <c r="X1490" s="1219"/>
      <c r="Y1490" s="286" t="s">
        <v>230</v>
      </c>
      <c r="Z1490" s="286" t="s">
        <v>230</v>
      </c>
      <c r="AA1490" s="1221" t="s">
        <v>230</v>
      </c>
      <c r="AB1490" s="286" t="s">
        <v>230</v>
      </c>
      <c r="AC1490" s="286" t="s">
        <v>230</v>
      </c>
      <c r="AD1490" s="286" t="s">
        <v>230</v>
      </c>
      <c r="AE1490" s="736" t="s">
        <v>2461</v>
      </c>
      <c r="AF1490" s="736" t="s">
        <v>2479</v>
      </c>
      <c r="AG1490" s="742">
        <v>5030064434</v>
      </c>
      <c r="AH1490" s="741" t="s">
        <v>2480</v>
      </c>
      <c r="AI1490" s="740">
        <v>0.87</v>
      </c>
      <c r="AJ1490" s="740">
        <v>2</v>
      </c>
      <c r="AK1490" s="828">
        <f>AM1490</f>
        <v>0.01</v>
      </c>
      <c r="AL1490" s="828">
        <v>0</v>
      </c>
      <c r="AM1490" s="745">
        <v>0.01</v>
      </c>
      <c r="AN1490" s="828"/>
      <c r="AO1490" s="828"/>
      <c r="AP1490" s="828"/>
      <c r="AQ1490" s="1345"/>
      <c r="AR1490" s="1222"/>
      <c r="AS1490" s="1223"/>
      <c r="AT1490" s="286"/>
      <c r="AU1490" s="1216"/>
      <c r="AV1490" s="804"/>
      <c r="AW1490" s="286"/>
      <c r="AX1490" s="804"/>
      <c r="AY1490" s="2391"/>
    </row>
    <row r="1491" spans="1:52" s="8" customFormat="1" ht="15.95" customHeight="1" x14ac:dyDescent="0.25">
      <c r="A1491" s="1214"/>
      <c r="B1491" s="286"/>
      <c r="C1491" s="1215"/>
      <c r="D1491" s="286"/>
      <c r="E1491" s="1216"/>
      <c r="F1491" s="1216"/>
      <c r="G1491" s="286"/>
      <c r="H1491" s="1216"/>
      <c r="I1491" s="286"/>
      <c r="J1491" s="1216"/>
      <c r="K1491" s="1216"/>
      <c r="L1491" s="1216"/>
      <c r="M1491" s="1216"/>
      <c r="N1491" s="1217"/>
      <c r="O1491" s="1217"/>
      <c r="P1491" s="1217"/>
      <c r="Q1491" s="1218"/>
      <c r="R1491" s="1219"/>
      <c r="S1491" s="1220"/>
      <c r="T1491" s="1219"/>
      <c r="U1491" s="1220"/>
      <c r="V1491" s="1219"/>
      <c r="W1491" s="1219"/>
      <c r="X1491" s="1219"/>
      <c r="Y1491" s="286" t="s">
        <v>230</v>
      </c>
      <c r="Z1491" s="286" t="s">
        <v>230</v>
      </c>
      <c r="AA1491" s="1221" t="s">
        <v>230</v>
      </c>
      <c r="AB1491" s="286" t="s">
        <v>230</v>
      </c>
      <c r="AC1491" s="286" t="s">
        <v>230</v>
      </c>
      <c r="AD1491" s="286" t="s">
        <v>230</v>
      </c>
      <c r="AE1491" s="736" t="s">
        <v>2461</v>
      </c>
      <c r="AF1491" s="736" t="s">
        <v>2481</v>
      </c>
      <c r="AG1491" s="1224">
        <v>503111742416</v>
      </c>
      <c r="AH1491" s="735" t="s">
        <v>439</v>
      </c>
      <c r="AI1491" s="740">
        <v>1.6</v>
      </c>
      <c r="AJ1491" s="737">
        <v>2</v>
      </c>
      <c r="AK1491" s="828">
        <f>AJ1491*AI1491/365</f>
        <v>8.767123287671234E-3</v>
      </c>
      <c r="AL1491" s="828">
        <v>0</v>
      </c>
      <c r="AM1491" s="745">
        <f>SUBTOTAL(9,AK1491:AL1491)</f>
        <v>8.767123287671234E-3</v>
      </c>
      <c r="AN1491" s="828"/>
      <c r="AO1491" s="828"/>
      <c r="AP1491" s="828"/>
      <c r="AQ1491" s="1345"/>
      <c r="AR1491" s="1222"/>
      <c r="AS1491" s="1223"/>
      <c r="AT1491" s="286"/>
      <c r="AU1491" s="1216"/>
      <c r="AV1491" s="804"/>
      <c r="AW1491" s="286"/>
      <c r="AX1491" s="804"/>
      <c r="AY1491" s="2391"/>
    </row>
    <row r="1492" spans="1:52" s="8" customFormat="1" ht="15.95" customHeight="1" x14ac:dyDescent="0.25">
      <c r="A1492" s="1214"/>
      <c r="B1492" s="286"/>
      <c r="C1492" s="1215"/>
      <c r="D1492" s="286"/>
      <c r="E1492" s="1216"/>
      <c r="F1492" s="1216"/>
      <c r="G1492" s="286"/>
      <c r="H1492" s="1216"/>
      <c r="I1492" s="286"/>
      <c r="J1492" s="1216"/>
      <c r="K1492" s="1216"/>
      <c r="L1492" s="1216"/>
      <c r="M1492" s="1216"/>
      <c r="N1492" s="1217"/>
      <c r="O1492" s="1217"/>
      <c r="P1492" s="1217"/>
      <c r="Q1492" s="1218"/>
      <c r="R1492" s="1219"/>
      <c r="S1492" s="1220"/>
      <c r="T1492" s="1219"/>
      <c r="U1492" s="1220"/>
      <c r="V1492" s="1219"/>
      <c r="W1492" s="1219"/>
      <c r="X1492" s="1219"/>
      <c r="Y1492" s="286" t="s">
        <v>230</v>
      </c>
      <c r="Z1492" s="286" t="s">
        <v>230</v>
      </c>
      <c r="AA1492" s="1221" t="s">
        <v>230</v>
      </c>
      <c r="AB1492" s="286" t="s">
        <v>230</v>
      </c>
      <c r="AC1492" s="286" t="s">
        <v>230</v>
      </c>
      <c r="AD1492" s="286" t="s">
        <v>230</v>
      </c>
      <c r="AE1492" s="736" t="s">
        <v>2461</v>
      </c>
      <c r="AF1492" s="736" t="s">
        <v>2482</v>
      </c>
      <c r="AG1492" s="742">
        <v>5030085339</v>
      </c>
      <c r="AH1492" s="741" t="s">
        <v>1070</v>
      </c>
      <c r="AI1492" s="740">
        <v>0.87</v>
      </c>
      <c r="AJ1492" s="738">
        <v>5</v>
      </c>
      <c r="AK1492" s="828">
        <f>AJ1492*AI1492/365</f>
        <v>1.191780821917808E-2</v>
      </c>
      <c r="AL1492" s="828">
        <v>0</v>
      </c>
      <c r="AM1492" s="745">
        <f>SUBTOTAL(9,AK1492:AL1492)</f>
        <v>1.191780821917808E-2</v>
      </c>
      <c r="AN1492" s="828"/>
      <c r="AO1492" s="828"/>
      <c r="AP1492" s="828"/>
      <c r="AQ1492" s="1345"/>
      <c r="AR1492" s="1222"/>
      <c r="AS1492" s="1223"/>
      <c r="AT1492" s="286"/>
      <c r="AU1492" s="1216"/>
      <c r="AV1492" s="804"/>
      <c r="AW1492" s="286"/>
      <c r="AX1492" s="804"/>
      <c r="AY1492" s="2391"/>
    </row>
    <row r="1493" spans="1:52" s="8" customFormat="1" ht="15.95" customHeight="1" x14ac:dyDescent="0.25">
      <c r="A1493" s="1214"/>
      <c r="B1493" s="286"/>
      <c r="C1493" s="1215"/>
      <c r="D1493" s="286"/>
      <c r="E1493" s="1216"/>
      <c r="F1493" s="1216"/>
      <c r="G1493" s="286"/>
      <c r="H1493" s="1216"/>
      <c r="I1493" s="286"/>
      <c r="J1493" s="1216"/>
      <c r="K1493" s="1216"/>
      <c r="L1493" s="1216"/>
      <c r="M1493" s="1216"/>
      <c r="N1493" s="1217"/>
      <c r="O1493" s="1217"/>
      <c r="P1493" s="1217"/>
      <c r="Q1493" s="1218"/>
      <c r="R1493" s="1219"/>
      <c r="S1493" s="1220"/>
      <c r="T1493" s="1219"/>
      <c r="U1493" s="1220"/>
      <c r="V1493" s="1219"/>
      <c r="W1493" s="1219"/>
      <c r="X1493" s="1219"/>
      <c r="Y1493" s="286" t="s">
        <v>230</v>
      </c>
      <c r="Z1493" s="286" t="s">
        <v>230</v>
      </c>
      <c r="AA1493" s="1221" t="s">
        <v>230</v>
      </c>
      <c r="AB1493" s="286" t="s">
        <v>230</v>
      </c>
      <c r="AC1493" s="286" t="s">
        <v>230</v>
      </c>
      <c r="AD1493" s="286" t="s">
        <v>230</v>
      </c>
      <c r="AE1493" s="736" t="s">
        <v>2461</v>
      </c>
      <c r="AF1493" s="736" t="s">
        <v>2483</v>
      </c>
      <c r="AG1493" s="742">
        <v>7736566020</v>
      </c>
      <c r="AH1493" s="741" t="s">
        <v>1875</v>
      </c>
      <c r="AI1493" s="740">
        <v>0.87</v>
      </c>
      <c r="AJ1493" s="740">
        <v>6</v>
      </c>
      <c r="AK1493" s="828">
        <f>AJ1493*AI1493/365</f>
        <v>1.4301369863013698E-2</v>
      </c>
      <c r="AL1493" s="828">
        <v>0</v>
      </c>
      <c r="AM1493" s="745">
        <f>SUBTOTAL(9,AK1493:AL1493)</f>
        <v>1.4301369863013698E-2</v>
      </c>
      <c r="AN1493" s="828"/>
      <c r="AO1493" s="828"/>
      <c r="AP1493" s="828"/>
      <c r="AQ1493" s="1345"/>
      <c r="AR1493" s="1222"/>
      <c r="AS1493" s="1223"/>
      <c r="AT1493" s="286"/>
      <c r="AU1493" s="1216"/>
      <c r="AV1493" s="804"/>
      <c r="AW1493" s="286"/>
      <c r="AX1493" s="804"/>
      <c r="AY1493" s="2391"/>
    </row>
    <row r="1494" spans="1:52" s="8" customFormat="1" ht="15.95" customHeight="1" x14ac:dyDescent="0.25">
      <c r="A1494" s="835"/>
      <c r="B1494" s="836"/>
      <c r="C1494" s="1225"/>
      <c r="D1494" s="836"/>
      <c r="E1494" s="1226"/>
      <c r="F1494" s="1226"/>
      <c r="G1494" s="836"/>
      <c r="H1494" s="1226"/>
      <c r="I1494" s="836"/>
      <c r="J1494" s="1226"/>
      <c r="K1494" s="1226"/>
      <c r="L1494" s="1226"/>
      <c r="M1494" s="1226"/>
      <c r="N1494" s="1227"/>
      <c r="O1494" s="1227"/>
      <c r="P1494" s="1227"/>
      <c r="Q1494" s="837"/>
      <c r="R1494" s="839"/>
      <c r="S1494" s="838"/>
      <c r="T1494" s="839"/>
      <c r="U1494" s="838"/>
      <c r="V1494" s="839"/>
      <c r="W1494" s="839"/>
      <c r="X1494" s="839"/>
      <c r="Y1494" s="836" t="s">
        <v>230</v>
      </c>
      <c r="Z1494" s="836" t="s">
        <v>230</v>
      </c>
      <c r="AA1494" s="840" t="s">
        <v>230</v>
      </c>
      <c r="AB1494" s="836" t="s">
        <v>230</v>
      </c>
      <c r="AC1494" s="836" t="s">
        <v>230</v>
      </c>
      <c r="AD1494" s="836" t="s">
        <v>230</v>
      </c>
      <c r="AE1494" s="1228" t="s">
        <v>2461</v>
      </c>
      <c r="AF1494" s="1228" t="s">
        <v>2484</v>
      </c>
      <c r="AG1494" s="1023">
        <v>5030097246</v>
      </c>
      <c r="AH1494" s="1019" t="s">
        <v>280</v>
      </c>
      <c r="AI1494" s="1229">
        <v>0.87</v>
      </c>
      <c r="AJ1494" s="1484">
        <v>5</v>
      </c>
      <c r="AK1494" s="1024">
        <f>AJ1494*AI1494/365</f>
        <v>1.191780821917808E-2</v>
      </c>
      <c r="AL1494" s="1024">
        <v>0</v>
      </c>
      <c r="AM1494" s="1486">
        <f>SUBTOTAL(9,AK1494:AL1494)</f>
        <v>1.191780821917808E-2</v>
      </c>
      <c r="AN1494" s="1024"/>
      <c r="AO1494" s="1024"/>
      <c r="AP1494" s="1024"/>
      <c r="AQ1494" s="1668"/>
      <c r="AR1494" s="1230"/>
      <c r="AS1494" s="1231"/>
      <c r="AT1494" s="836"/>
      <c r="AU1494" s="1226"/>
      <c r="AV1494" s="848"/>
      <c r="AW1494" s="836"/>
      <c r="AX1494" s="848"/>
      <c r="AY1494" s="2391"/>
    </row>
    <row r="1495" spans="1:52" s="1395" customFormat="1" ht="15.95" customHeight="1" x14ac:dyDescent="0.25">
      <c r="A1495" s="353">
        <v>204</v>
      </c>
      <c r="B1495" s="354" t="s">
        <v>55</v>
      </c>
      <c r="C1495" s="991" t="s">
        <v>59</v>
      </c>
      <c r="D1495" s="354" t="s">
        <v>21858</v>
      </c>
      <c r="E1495" s="272" t="s">
        <v>21714</v>
      </c>
      <c r="F1495" s="272" t="s">
        <v>21715</v>
      </c>
      <c r="G1495" s="354" t="s">
        <v>221</v>
      </c>
      <c r="H1495" s="354" t="s">
        <v>219</v>
      </c>
      <c r="I1495" s="354" t="s">
        <v>316</v>
      </c>
      <c r="J1495" s="354" t="s">
        <v>221</v>
      </c>
      <c r="K1495" s="272" t="s">
        <v>316</v>
      </c>
      <c r="L1495" s="272" t="s">
        <v>221</v>
      </c>
      <c r="M1495" s="272" t="s">
        <v>879</v>
      </c>
      <c r="N1495" s="440">
        <v>5</v>
      </c>
      <c r="O1495" s="440">
        <v>3</v>
      </c>
      <c r="P1495" s="440">
        <f>O1495*N1495</f>
        <v>15</v>
      </c>
      <c r="Q1495" s="1010">
        <v>3</v>
      </c>
      <c r="R1495" s="357"/>
      <c r="S1495" s="505"/>
      <c r="T1495" s="357"/>
      <c r="U1495" s="505"/>
      <c r="V1495" s="357"/>
      <c r="W1495" s="357"/>
      <c r="X1495" s="357"/>
      <c r="Y1495" s="354" t="s">
        <v>1025</v>
      </c>
      <c r="Z1495" s="354" t="s">
        <v>2488</v>
      </c>
      <c r="AA1495" s="443" t="s">
        <v>21716</v>
      </c>
      <c r="AB1495" s="354" t="s">
        <v>21717</v>
      </c>
      <c r="AC1495" s="354" t="s">
        <v>21718</v>
      </c>
      <c r="AD1495" s="1285" t="s">
        <v>21719</v>
      </c>
      <c r="AE1495" s="272" t="s">
        <v>2492</v>
      </c>
      <c r="AF1495" s="354" t="s">
        <v>988</v>
      </c>
      <c r="AG1495" s="358" t="s">
        <v>230</v>
      </c>
      <c r="AH1495" s="443" t="s">
        <v>59</v>
      </c>
      <c r="AI1495" s="359">
        <v>0.114</v>
      </c>
      <c r="AJ1495" s="459">
        <v>3322.4</v>
      </c>
      <c r="AK1495" s="359">
        <f>AJ1495*0.086/365</f>
        <v>0.78281205479452054</v>
      </c>
      <c r="AL1495" s="359">
        <f>AJ1495*0.028/365</f>
        <v>0.25486904109589043</v>
      </c>
      <c r="AM1495" s="361">
        <f>SUM(AK1495:AL1495)</f>
        <v>1.037681095890411</v>
      </c>
      <c r="AN1495" s="359">
        <f>SUM(AK1495:AK1496)</f>
        <v>1.4876586301369863</v>
      </c>
      <c r="AO1495" s="359">
        <f>SUM(AL1495:AL1496)</f>
        <v>0.48435397260273971</v>
      </c>
      <c r="AP1495" s="359">
        <f>SUM(AM1495:AM1496)</f>
        <v>1.972012602739726</v>
      </c>
      <c r="AQ1495" s="359">
        <f>AP1495*30</f>
        <v>59.160378082191784</v>
      </c>
      <c r="AR1495" s="362" t="s">
        <v>231</v>
      </c>
      <c r="AS1495" s="363" t="s">
        <v>431</v>
      </c>
      <c r="AT1495" s="354" t="s">
        <v>232</v>
      </c>
      <c r="AU1495" s="272" t="s">
        <v>59</v>
      </c>
      <c r="AV1495" s="923" t="s">
        <v>2493</v>
      </c>
      <c r="AW1495" s="354" t="s">
        <v>234</v>
      </c>
      <c r="AX1495" s="805" t="s">
        <v>21720</v>
      </c>
      <c r="AY1495" s="2401"/>
      <c r="AZ1495" s="778" t="s">
        <v>21721</v>
      </c>
    </row>
    <row r="1496" spans="1:52" s="8" customFormat="1" ht="15.95" customHeight="1" x14ac:dyDescent="0.25">
      <c r="A1496" s="112"/>
      <c r="B1496" s="113"/>
      <c r="C1496" s="992"/>
      <c r="D1496" s="113"/>
      <c r="E1496" s="130"/>
      <c r="F1496" s="130"/>
      <c r="G1496" s="113"/>
      <c r="H1496" s="130"/>
      <c r="I1496" s="113"/>
      <c r="J1496" s="130"/>
      <c r="K1496" s="130"/>
      <c r="L1496" s="130"/>
      <c r="M1496" s="130"/>
      <c r="N1496" s="329"/>
      <c r="O1496" s="329"/>
      <c r="P1496" s="329"/>
      <c r="Q1496" s="1071"/>
      <c r="R1496" s="114"/>
      <c r="S1496" s="131"/>
      <c r="T1496" s="114"/>
      <c r="U1496" s="131"/>
      <c r="V1496" s="114"/>
      <c r="W1496" s="114"/>
      <c r="X1496" s="114"/>
      <c r="Y1496" s="113" t="s">
        <v>230</v>
      </c>
      <c r="Z1496" s="113" t="s">
        <v>230</v>
      </c>
      <c r="AA1496" s="132" t="s">
        <v>230</v>
      </c>
      <c r="AB1496" s="113" t="s">
        <v>230</v>
      </c>
      <c r="AC1496" s="113" t="s">
        <v>230</v>
      </c>
      <c r="AD1496" s="113" t="s">
        <v>230</v>
      </c>
      <c r="AE1496" s="130" t="s">
        <v>2494</v>
      </c>
      <c r="AF1496" s="113" t="s">
        <v>2495</v>
      </c>
      <c r="AG1496" s="115" t="s">
        <v>230</v>
      </c>
      <c r="AH1496" s="132" t="s">
        <v>59</v>
      </c>
      <c r="AI1496" s="116">
        <v>0.114</v>
      </c>
      <c r="AJ1496" s="137">
        <v>2991.5</v>
      </c>
      <c r="AK1496" s="116">
        <f>AJ1496*0.086/365</f>
        <v>0.70484657534246575</v>
      </c>
      <c r="AL1496" s="116">
        <f>AJ1496*0.028/365</f>
        <v>0.22948493150684932</v>
      </c>
      <c r="AM1496" s="119">
        <f>SUM(AK1496:AL1496)</f>
        <v>0.9343315068493151</v>
      </c>
      <c r="AN1496" s="116"/>
      <c r="AO1496" s="116"/>
      <c r="AP1496" s="116"/>
      <c r="AQ1496" s="367"/>
      <c r="AR1496" s="42"/>
      <c r="AS1496" s="43"/>
      <c r="AT1496" s="113"/>
      <c r="AU1496" s="130"/>
      <c r="AV1496" s="44"/>
      <c r="AW1496" s="113"/>
      <c r="AX1496" s="44"/>
      <c r="AY1496" s="2391"/>
    </row>
    <row r="1497" spans="1:52" s="8" customFormat="1" ht="15.95" customHeight="1" x14ac:dyDescent="0.25">
      <c r="A1497" s="734"/>
      <c r="B1497" s="735"/>
      <c r="C1497" s="1212"/>
      <c r="D1497" s="735"/>
      <c r="E1497" s="736"/>
      <c r="F1497" s="736"/>
      <c r="G1497" s="735"/>
      <c r="H1497" s="736"/>
      <c r="I1497" s="735"/>
      <c r="J1497" s="736"/>
      <c r="K1497" s="736"/>
      <c r="L1497" s="736"/>
      <c r="M1497" s="736"/>
      <c r="N1497" s="737"/>
      <c r="O1497" s="737"/>
      <c r="P1497" s="737"/>
      <c r="Q1497" s="738"/>
      <c r="R1497" s="739"/>
      <c r="S1497" s="740"/>
      <c r="T1497" s="739"/>
      <c r="U1497" s="740"/>
      <c r="V1497" s="739"/>
      <c r="W1497" s="739"/>
      <c r="X1497" s="739"/>
      <c r="Y1497" s="735" t="s">
        <v>230</v>
      </c>
      <c r="Z1497" s="735" t="s">
        <v>230</v>
      </c>
      <c r="AA1497" s="741" t="s">
        <v>230</v>
      </c>
      <c r="AB1497" s="735" t="s">
        <v>230</v>
      </c>
      <c r="AC1497" s="735" t="s">
        <v>230</v>
      </c>
      <c r="AD1497" s="735" t="s">
        <v>230</v>
      </c>
      <c r="AE1497" s="736" t="s">
        <v>2494</v>
      </c>
      <c r="AF1497" s="736" t="s">
        <v>2496</v>
      </c>
      <c r="AG1497" s="742">
        <v>9721067978</v>
      </c>
      <c r="AH1497" s="741" t="s">
        <v>1837</v>
      </c>
      <c r="AI1497" s="740">
        <v>0.39</v>
      </c>
      <c r="AJ1497" s="738">
        <v>15</v>
      </c>
      <c r="AK1497" s="828">
        <f>AM1497</f>
        <v>0.01</v>
      </c>
      <c r="AL1497" s="828">
        <v>0</v>
      </c>
      <c r="AM1497" s="745">
        <v>0.01</v>
      </c>
      <c r="AN1497" s="828"/>
      <c r="AO1497" s="828"/>
      <c r="AP1497" s="828"/>
      <c r="AQ1497" s="1345"/>
      <c r="AR1497" s="904"/>
      <c r="AS1497" s="1102"/>
      <c r="AT1497" s="735"/>
      <c r="AU1497" s="736"/>
      <c r="AV1497" s="1103"/>
      <c r="AW1497" s="735"/>
      <c r="AX1497" s="1103" t="s">
        <v>21722</v>
      </c>
      <c r="AY1497" s="2391"/>
    </row>
    <row r="1498" spans="1:52" s="8" customFormat="1" ht="15.95" customHeight="1" x14ac:dyDescent="0.25">
      <c r="A1498" s="734"/>
      <c r="B1498" s="735"/>
      <c r="C1498" s="1212"/>
      <c r="D1498" s="735"/>
      <c r="E1498" s="736"/>
      <c r="F1498" s="736"/>
      <c r="G1498" s="735"/>
      <c r="H1498" s="736"/>
      <c r="I1498" s="735"/>
      <c r="J1498" s="736"/>
      <c r="K1498" s="736"/>
      <c r="L1498" s="736"/>
      <c r="M1498" s="736"/>
      <c r="N1498" s="737"/>
      <c r="O1498" s="737"/>
      <c r="P1498" s="737"/>
      <c r="Q1498" s="738"/>
      <c r="R1498" s="739"/>
      <c r="S1498" s="740"/>
      <c r="T1498" s="739"/>
      <c r="U1498" s="740"/>
      <c r="V1498" s="739"/>
      <c r="W1498" s="739"/>
      <c r="X1498" s="739"/>
      <c r="Y1498" s="735" t="s">
        <v>230</v>
      </c>
      <c r="Z1498" s="735" t="s">
        <v>230</v>
      </c>
      <c r="AA1498" s="741" t="s">
        <v>230</v>
      </c>
      <c r="AB1498" s="735" t="s">
        <v>230</v>
      </c>
      <c r="AC1498" s="735" t="s">
        <v>230</v>
      </c>
      <c r="AD1498" s="735" t="s">
        <v>230</v>
      </c>
      <c r="AE1498" s="736" t="s">
        <v>2494</v>
      </c>
      <c r="AF1498" s="736" t="s">
        <v>2497</v>
      </c>
      <c r="AG1498" s="742">
        <v>5030071600</v>
      </c>
      <c r="AH1498" s="735" t="s">
        <v>439</v>
      </c>
      <c r="AI1498" s="740">
        <v>1.6</v>
      </c>
      <c r="AJ1498" s="737">
        <v>4</v>
      </c>
      <c r="AK1498" s="828">
        <f>AJ1498*AI1498/365</f>
        <v>1.7534246575342468E-2</v>
      </c>
      <c r="AL1498" s="828">
        <v>0</v>
      </c>
      <c r="AM1498" s="745">
        <f>SUBTOTAL(9,AK1498:AL1498)</f>
        <v>1.7534246575342468E-2</v>
      </c>
      <c r="AN1498" s="828"/>
      <c r="AO1498" s="828"/>
      <c r="AP1498" s="828"/>
      <c r="AQ1498" s="1345"/>
      <c r="AR1498" s="904"/>
      <c r="AS1498" s="1102"/>
      <c r="AT1498" s="735"/>
      <c r="AU1498" s="736"/>
      <c r="AV1498" s="1103"/>
      <c r="AW1498" s="735"/>
      <c r="AX1498" s="1103" t="s">
        <v>21722</v>
      </c>
      <c r="AY1498" s="2391"/>
    </row>
    <row r="1499" spans="1:52" s="8" customFormat="1" ht="15.95" customHeight="1" x14ac:dyDescent="0.25">
      <c r="A1499" s="734"/>
      <c r="B1499" s="735"/>
      <c r="C1499" s="1212"/>
      <c r="D1499" s="735"/>
      <c r="E1499" s="736"/>
      <c r="F1499" s="736"/>
      <c r="G1499" s="735"/>
      <c r="H1499" s="736"/>
      <c r="I1499" s="735"/>
      <c r="J1499" s="736"/>
      <c r="K1499" s="736"/>
      <c r="L1499" s="736"/>
      <c r="M1499" s="736"/>
      <c r="N1499" s="737"/>
      <c r="O1499" s="737"/>
      <c r="P1499" s="737"/>
      <c r="Q1499" s="738"/>
      <c r="R1499" s="739"/>
      <c r="S1499" s="740"/>
      <c r="T1499" s="739"/>
      <c r="U1499" s="740"/>
      <c r="V1499" s="739"/>
      <c r="W1499" s="739"/>
      <c r="X1499" s="739"/>
      <c r="Y1499" s="735" t="s">
        <v>230</v>
      </c>
      <c r="Z1499" s="735" t="s">
        <v>230</v>
      </c>
      <c r="AA1499" s="741" t="s">
        <v>230</v>
      </c>
      <c r="AB1499" s="735" t="s">
        <v>230</v>
      </c>
      <c r="AC1499" s="735" t="s">
        <v>230</v>
      </c>
      <c r="AD1499" s="735" t="s">
        <v>230</v>
      </c>
      <c r="AE1499" s="736" t="s">
        <v>2494</v>
      </c>
      <c r="AF1499" s="736" t="s">
        <v>2498</v>
      </c>
      <c r="AG1499" s="1224">
        <v>314503011900015</v>
      </c>
      <c r="AH1499" s="741" t="s">
        <v>2499</v>
      </c>
      <c r="AI1499" s="740">
        <v>0.87</v>
      </c>
      <c r="AJ1499" s="740">
        <v>2</v>
      </c>
      <c r="AK1499" s="828">
        <f>AM1499</f>
        <v>0.01</v>
      </c>
      <c r="AL1499" s="828">
        <v>0</v>
      </c>
      <c r="AM1499" s="745">
        <v>0.01</v>
      </c>
      <c r="AN1499" s="828"/>
      <c r="AO1499" s="828"/>
      <c r="AP1499" s="828"/>
      <c r="AQ1499" s="1345"/>
      <c r="AR1499" s="904"/>
      <c r="AS1499" s="1102"/>
      <c r="AT1499" s="735"/>
      <c r="AU1499" s="736"/>
      <c r="AV1499" s="1103"/>
      <c r="AW1499" s="735"/>
      <c r="AX1499" s="1103" t="s">
        <v>21722</v>
      </c>
      <c r="AY1499" s="2391"/>
    </row>
    <row r="1500" spans="1:52" s="8" customFormat="1" ht="15.95" customHeight="1" x14ac:dyDescent="0.25">
      <c r="A1500" s="1553"/>
      <c r="B1500" s="1022"/>
      <c r="C1500" s="1482"/>
      <c r="D1500" s="1022"/>
      <c r="E1500" s="1228"/>
      <c r="F1500" s="1228"/>
      <c r="G1500" s="1022"/>
      <c r="H1500" s="1228"/>
      <c r="I1500" s="1022"/>
      <c r="J1500" s="1228"/>
      <c r="K1500" s="1228"/>
      <c r="L1500" s="1228"/>
      <c r="M1500" s="1228"/>
      <c r="N1500" s="1483"/>
      <c r="O1500" s="1483"/>
      <c r="P1500" s="1483"/>
      <c r="Q1500" s="1484"/>
      <c r="R1500" s="1485"/>
      <c r="S1500" s="1229"/>
      <c r="T1500" s="1485"/>
      <c r="U1500" s="1229"/>
      <c r="V1500" s="1485"/>
      <c r="W1500" s="1485"/>
      <c r="X1500" s="1485"/>
      <c r="Y1500" s="1022" t="s">
        <v>230</v>
      </c>
      <c r="Z1500" s="1022" t="s">
        <v>230</v>
      </c>
      <c r="AA1500" s="1019" t="s">
        <v>230</v>
      </c>
      <c r="AB1500" s="1022" t="s">
        <v>230</v>
      </c>
      <c r="AC1500" s="1022" t="s">
        <v>230</v>
      </c>
      <c r="AD1500" s="1022" t="s">
        <v>230</v>
      </c>
      <c r="AE1500" s="1228" t="s">
        <v>2494</v>
      </c>
      <c r="AF1500" s="1228" t="s">
        <v>2500</v>
      </c>
      <c r="AG1500" s="1023" t="s">
        <v>2501</v>
      </c>
      <c r="AH1500" s="1019" t="s">
        <v>1837</v>
      </c>
      <c r="AI1500" s="1229">
        <v>0.39</v>
      </c>
      <c r="AJ1500" s="1484">
        <v>32</v>
      </c>
      <c r="AK1500" s="1024">
        <f>AM1500</f>
        <v>3.419178082191781E-2</v>
      </c>
      <c r="AL1500" s="1024">
        <v>0</v>
      </c>
      <c r="AM1500" s="1486">
        <v>3.419178082191781E-2</v>
      </c>
      <c r="AN1500" s="1024"/>
      <c r="AO1500" s="1024"/>
      <c r="AP1500" s="1024"/>
      <c r="AQ1500" s="1668"/>
      <c r="AR1500" s="1104"/>
      <c r="AS1500" s="1105"/>
      <c r="AT1500" s="1022"/>
      <c r="AU1500" s="1228"/>
      <c r="AV1500" s="1489"/>
      <c r="AW1500" s="1022"/>
      <c r="AX1500" s="1489" t="s">
        <v>21722</v>
      </c>
      <c r="AY1500" s="2391"/>
    </row>
    <row r="1501" spans="1:52" s="55" customFormat="1" ht="15.95" customHeight="1" x14ac:dyDescent="0.25">
      <c r="A1501" s="353">
        <v>205</v>
      </c>
      <c r="B1501" s="366" t="s">
        <v>55</v>
      </c>
      <c r="C1501" s="991" t="s">
        <v>59</v>
      </c>
      <c r="D1501" s="354" t="s">
        <v>21240</v>
      </c>
      <c r="E1501" s="198" t="s">
        <v>2503</v>
      </c>
      <c r="F1501" s="198" t="s">
        <v>2504</v>
      </c>
      <c r="G1501" s="166" t="s">
        <v>221</v>
      </c>
      <c r="H1501" s="166" t="s">
        <v>219</v>
      </c>
      <c r="I1501" s="166" t="s">
        <v>220</v>
      </c>
      <c r="J1501" s="166" t="s">
        <v>221</v>
      </c>
      <c r="K1501" s="198" t="s">
        <v>222</v>
      </c>
      <c r="L1501" s="198" t="s">
        <v>221</v>
      </c>
      <c r="M1501" s="198" t="s">
        <v>879</v>
      </c>
      <c r="N1501" s="199">
        <v>7</v>
      </c>
      <c r="O1501" s="199">
        <v>2</v>
      </c>
      <c r="P1501" s="199">
        <v>14</v>
      </c>
      <c r="Q1501" s="1012">
        <v>4</v>
      </c>
      <c r="R1501" s="184"/>
      <c r="S1501" s="223">
        <v>1</v>
      </c>
      <c r="T1501" s="183"/>
      <c r="U1501" s="223">
        <v>1</v>
      </c>
      <c r="V1501" s="183"/>
      <c r="W1501" s="183"/>
      <c r="X1501" s="183"/>
      <c r="Y1501" s="166" t="s">
        <v>62</v>
      </c>
      <c r="Z1501" s="170" t="s">
        <v>224</v>
      </c>
      <c r="AA1501" s="197" t="s">
        <v>225</v>
      </c>
      <c r="AB1501" s="166" t="s">
        <v>1789</v>
      </c>
      <c r="AC1501" s="166" t="s">
        <v>1790</v>
      </c>
      <c r="AD1501" s="673" t="s">
        <v>1791</v>
      </c>
      <c r="AE1501" s="198" t="s">
        <v>2096</v>
      </c>
      <c r="AF1501" s="166" t="s">
        <v>351</v>
      </c>
      <c r="AG1501" s="165" t="s">
        <v>230</v>
      </c>
      <c r="AH1501" s="203" t="s">
        <v>59</v>
      </c>
      <c r="AI1501" s="167">
        <v>0.114</v>
      </c>
      <c r="AJ1501" s="221">
        <v>5542</v>
      </c>
      <c r="AK1501" s="167">
        <f>AJ1501*0.087/365</f>
        <v>1.3209698630136986</v>
      </c>
      <c r="AL1501" s="167">
        <f>AJ1501*0.027/365</f>
        <v>0.40995616438356158</v>
      </c>
      <c r="AM1501" s="187">
        <f>SUM(AK1501:AL1501)</f>
        <v>1.7309260273972602</v>
      </c>
      <c r="AN1501" s="167">
        <f>SUM(AK1501:AK1516)</f>
        <v>7.347643835616438</v>
      </c>
      <c r="AO1501" s="167">
        <f>SUM(AL1501:AL1516)</f>
        <v>0.45641095890410954</v>
      </c>
      <c r="AP1501" s="167">
        <f>SUM(AM1501:AM1516)</f>
        <v>7.8040547945205478</v>
      </c>
      <c r="AQ1501" s="167">
        <f>AP1501*30</f>
        <v>234.12164383561642</v>
      </c>
      <c r="AR1501" s="193" t="s">
        <v>231</v>
      </c>
      <c r="AS1501" s="194" t="s">
        <v>431</v>
      </c>
      <c r="AT1501" s="166" t="s">
        <v>232</v>
      </c>
      <c r="AU1501" s="198" t="s">
        <v>59</v>
      </c>
      <c r="AV1501" s="679" t="s">
        <v>2505</v>
      </c>
      <c r="AW1501" s="166" t="s">
        <v>234</v>
      </c>
      <c r="AX1501" s="805" t="s">
        <v>20295</v>
      </c>
      <c r="AY1501" s="2391"/>
      <c r="AZ1501" s="778" t="s">
        <v>20297</v>
      </c>
    </row>
    <row r="1502" spans="1:52" s="8" customFormat="1" ht="15.95" customHeight="1" x14ac:dyDescent="0.25">
      <c r="A1502" s="112"/>
      <c r="B1502" s="113"/>
      <c r="C1502" s="992"/>
      <c r="D1502" s="113"/>
      <c r="E1502" s="130"/>
      <c r="F1502" s="130"/>
      <c r="G1502" s="113"/>
      <c r="H1502" s="130"/>
      <c r="I1502" s="113"/>
      <c r="J1502" s="130"/>
      <c r="K1502" s="130"/>
      <c r="L1502" s="130"/>
      <c r="M1502" s="130"/>
      <c r="N1502" s="329"/>
      <c r="O1502" s="329"/>
      <c r="P1502" s="329"/>
      <c r="Q1502" s="1071"/>
      <c r="R1502" s="114"/>
      <c r="S1502" s="131"/>
      <c r="T1502" s="114"/>
      <c r="U1502" s="131"/>
      <c r="V1502" s="114"/>
      <c r="W1502" s="114"/>
      <c r="X1502" s="114"/>
      <c r="Y1502" s="113" t="s">
        <v>230</v>
      </c>
      <c r="Z1502" s="113" t="s">
        <v>230</v>
      </c>
      <c r="AA1502" s="132" t="s">
        <v>230</v>
      </c>
      <c r="AB1502" s="113" t="s">
        <v>230</v>
      </c>
      <c r="AC1502" s="113" t="s">
        <v>230</v>
      </c>
      <c r="AD1502" s="113" t="s">
        <v>230</v>
      </c>
      <c r="AE1502" s="130" t="s">
        <v>2344</v>
      </c>
      <c r="AF1502" s="113" t="s">
        <v>2506</v>
      </c>
      <c r="AG1502" s="115" t="s">
        <v>230</v>
      </c>
      <c r="AH1502" s="132" t="s">
        <v>59</v>
      </c>
      <c r="AI1502" s="116">
        <v>0.114</v>
      </c>
      <c r="AJ1502" s="137">
        <v>628</v>
      </c>
      <c r="AK1502" s="116">
        <f>AJ1502*0.087/365</f>
        <v>0.14968767123287671</v>
      </c>
      <c r="AL1502" s="116">
        <f>AJ1502*0.027/365</f>
        <v>4.6454794520547946E-2</v>
      </c>
      <c r="AM1502" s="119">
        <f>SUM(AK1502:AL1502)</f>
        <v>0.19614246575342464</v>
      </c>
      <c r="AN1502" s="116"/>
      <c r="AO1502" s="116"/>
      <c r="AP1502" s="116"/>
      <c r="AQ1502" s="367"/>
      <c r="AR1502" s="42"/>
      <c r="AS1502" s="43"/>
      <c r="AT1502" s="113"/>
      <c r="AU1502" s="130"/>
      <c r="AV1502" s="44"/>
      <c r="AW1502" s="113"/>
      <c r="AX1502" s="44"/>
      <c r="AY1502" s="2391"/>
    </row>
    <row r="1503" spans="1:52" s="1099" customFormat="1" ht="15.95" customHeight="1" x14ac:dyDescent="0.25">
      <c r="A1503" s="1061"/>
      <c r="B1503" s="2040"/>
      <c r="C1503" s="1293"/>
      <c r="D1503" s="2040"/>
      <c r="E1503" s="1043"/>
      <c r="F1503" s="1043"/>
      <c r="G1503" s="2040"/>
      <c r="H1503" s="1043"/>
      <c r="I1503" s="2040"/>
      <c r="J1503" s="1043"/>
      <c r="K1503" s="1043"/>
      <c r="L1503" s="1043"/>
      <c r="M1503" s="1043"/>
      <c r="N1503" s="1090"/>
      <c r="O1503" s="1090"/>
      <c r="P1503" s="1090"/>
      <c r="Q1503" s="1091"/>
      <c r="R1503" s="2039"/>
      <c r="S1503" s="1089"/>
      <c r="T1503" s="2039"/>
      <c r="U1503" s="1089"/>
      <c r="V1503" s="2039"/>
      <c r="W1503" s="2039"/>
      <c r="X1503" s="2039"/>
      <c r="Y1503" s="2040" t="s">
        <v>230</v>
      </c>
      <c r="Z1503" s="2040" t="s">
        <v>230</v>
      </c>
      <c r="AA1503" s="754" t="s">
        <v>230</v>
      </c>
      <c r="AB1503" s="2040" t="s">
        <v>230</v>
      </c>
      <c r="AC1503" s="2040" t="s">
        <v>24491</v>
      </c>
      <c r="AD1503" s="1146" t="s">
        <v>24492</v>
      </c>
      <c r="AE1503" s="1043" t="s">
        <v>25786</v>
      </c>
      <c r="AF1503" s="2040" t="s">
        <v>2508</v>
      </c>
      <c r="AG1503" s="2041" t="s">
        <v>22805</v>
      </c>
      <c r="AH1503" s="754" t="s">
        <v>22789</v>
      </c>
      <c r="AI1503" s="2038">
        <v>0.14000000000000001</v>
      </c>
      <c r="AJ1503" s="831">
        <v>630</v>
      </c>
      <c r="AK1503" s="378">
        <f t="shared" ref="AK1503:AK1510" si="158">AJ1503*AI1503/365</f>
        <v>0.24164383561643837</v>
      </c>
      <c r="AL1503" s="378">
        <v>0</v>
      </c>
      <c r="AM1503" s="380">
        <f t="shared" ref="AM1503:AM1510" si="159">SUBTOTAL(9,AK1503:AL1503)</f>
        <v>0.24164383561643837</v>
      </c>
      <c r="AN1503" s="378"/>
      <c r="AO1503" s="378"/>
      <c r="AP1503" s="378"/>
      <c r="AQ1503" s="771"/>
      <c r="AR1503" s="381"/>
      <c r="AS1503" s="382"/>
      <c r="AT1503" s="2040"/>
      <c r="AU1503" s="1043"/>
      <c r="AV1503" s="383"/>
      <c r="AW1503" s="2040"/>
      <c r="AX1503" s="2460" t="s">
        <v>24493</v>
      </c>
      <c r="AY1503" s="2401"/>
    </row>
    <row r="1504" spans="1:52" s="1099" customFormat="1" ht="15.95" customHeight="1" x14ac:dyDescent="0.25">
      <c r="A1504" s="1061"/>
      <c r="B1504" s="2633"/>
      <c r="C1504" s="1293"/>
      <c r="D1504" s="2633"/>
      <c r="E1504" s="1043"/>
      <c r="F1504" s="1043"/>
      <c r="G1504" s="2633"/>
      <c r="H1504" s="1043"/>
      <c r="I1504" s="2633"/>
      <c r="J1504" s="1043"/>
      <c r="K1504" s="1043"/>
      <c r="L1504" s="1043"/>
      <c r="M1504" s="1043"/>
      <c r="N1504" s="1090"/>
      <c r="O1504" s="1090"/>
      <c r="P1504" s="1090"/>
      <c r="Q1504" s="1091"/>
      <c r="R1504" s="2629"/>
      <c r="S1504" s="1089"/>
      <c r="T1504" s="2629"/>
      <c r="U1504" s="1089"/>
      <c r="V1504" s="2629"/>
      <c r="W1504" s="2629"/>
      <c r="X1504" s="2629"/>
      <c r="Y1504" s="2633" t="s">
        <v>230</v>
      </c>
      <c r="Z1504" s="2633" t="s">
        <v>230</v>
      </c>
      <c r="AA1504" s="754" t="s">
        <v>230</v>
      </c>
      <c r="AB1504" s="2633" t="s">
        <v>230</v>
      </c>
      <c r="AC1504" s="2633" t="s">
        <v>25778</v>
      </c>
      <c r="AD1504" s="1146" t="s">
        <v>25779</v>
      </c>
      <c r="AE1504" s="1043" t="s">
        <v>25786</v>
      </c>
      <c r="AF1504" s="1043" t="s">
        <v>25785</v>
      </c>
      <c r="AG1504" s="2634" t="s">
        <v>25782</v>
      </c>
      <c r="AH1504" s="754" t="s">
        <v>25787</v>
      </c>
      <c r="AI1504" s="1089">
        <v>0.87</v>
      </c>
      <c r="AJ1504" s="831">
        <v>5</v>
      </c>
      <c r="AK1504" s="378">
        <f t="shared" si="158"/>
        <v>1.191780821917808E-2</v>
      </c>
      <c r="AL1504" s="378">
        <v>0</v>
      </c>
      <c r="AM1504" s="380">
        <f t="shared" si="159"/>
        <v>1.191780821917808E-2</v>
      </c>
      <c r="AN1504" s="378"/>
      <c r="AO1504" s="378"/>
      <c r="AP1504" s="378"/>
      <c r="AQ1504" s="771"/>
      <c r="AR1504" s="381"/>
      <c r="AS1504" s="382"/>
      <c r="AT1504" s="2633"/>
      <c r="AU1504" s="1043"/>
      <c r="AV1504" s="383"/>
      <c r="AW1504" s="2633"/>
      <c r="AX1504" s="2460" t="s">
        <v>25788</v>
      </c>
      <c r="AY1504" s="2633"/>
    </row>
    <row r="1505" spans="1:52" s="8" customFormat="1" ht="15.95" customHeight="1" x14ac:dyDescent="0.25">
      <c r="A1505" s="36"/>
      <c r="B1505" s="1029"/>
      <c r="C1505" s="990"/>
      <c r="D1505" s="1029"/>
      <c r="E1505" s="5"/>
      <c r="F1505" s="5"/>
      <c r="G1505" s="1029"/>
      <c r="H1505" s="5"/>
      <c r="I1505" s="1029"/>
      <c r="J1505" s="5"/>
      <c r="K1505" s="5"/>
      <c r="L1505" s="5"/>
      <c r="M1505" s="5"/>
      <c r="N1505" s="328"/>
      <c r="O1505" s="328"/>
      <c r="P1505" s="328"/>
      <c r="Q1505" s="1056"/>
      <c r="R1505" s="448"/>
      <c r="S1505" s="61"/>
      <c r="T1505" s="448"/>
      <c r="U1505" s="61"/>
      <c r="V1505" s="448"/>
      <c r="W1505" s="448"/>
      <c r="X1505" s="448"/>
      <c r="Y1505" s="1029" t="s">
        <v>230</v>
      </c>
      <c r="Z1505" s="1029" t="s">
        <v>230</v>
      </c>
      <c r="AA1505" s="1" t="s">
        <v>230</v>
      </c>
      <c r="AB1505" s="1029" t="s">
        <v>230</v>
      </c>
      <c r="AC1505" s="1029" t="s">
        <v>230</v>
      </c>
      <c r="AD1505" s="1029" t="s">
        <v>230</v>
      </c>
      <c r="AE1505" s="5" t="s">
        <v>2507</v>
      </c>
      <c r="AF1505" s="1029" t="s">
        <v>2509</v>
      </c>
      <c r="AG1505" s="39"/>
      <c r="AH1505" s="1" t="s">
        <v>2510</v>
      </c>
      <c r="AI1505" s="61">
        <v>2.0699999999999998</v>
      </c>
      <c r="AJ1505" s="61">
        <v>100</v>
      </c>
      <c r="AK1505" s="98">
        <f t="shared" si="158"/>
        <v>0.56712328767123277</v>
      </c>
      <c r="AL1505" s="40">
        <v>0</v>
      </c>
      <c r="AM1505" s="96">
        <f t="shared" si="159"/>
        <v>0.56712328767123277</v>
      </c>
      <c r="AN1505" s="40"/>
      <c r="AO1505" s="40"/>
      <c r="AP1505" s="40"/>
      <c r="AQ1505" s="1644"/>
      <c r="AR1505" s="1034"/>
      <c r="AS1505" s="45"/>
      <c r="AT1505" s="1029"/>
      <c r="AU1505" s="5"/>
      <c r="AV1505" s="46"/>
      <c r="AW1505" s="1029"/>
      <c r="AX1505" s="46"/>
      <c r="AY1505" s="2391"/>
    </row>
    <row r="1506" spans="1:52" s="8" customFormat="1" ht="15.95" customHeight="1" x14ac:dyDescent="0.25">
      <c r="A1506" s="36"/>
      <c r="B1506" s="1029"/>
      <c r="C1506" s="990"/>
      <c r="D1506" s="1029"/>
      <c r="E1506" s="5"/>
      <c r="F1506" s="5"/>
      <c r="G1506" s="1029"/>
      <c r="H1506" s="5"/>
      <c r="I1506" s="1029"/>
      <c r="J1506" s="5"/>
      <c r="K1506" s="5"/>
      <c r="L1506" s="5"/>
      <c r="M1506" s="5"/>
      <c r="N1506" s="328"/>
      <c r="O1506" s="328"/>
      <c r="P1506" s="328"/>
      <c r="Q1506" s="1056"/>
      <c r="R1506" s="448"/>
      <c r="S1506" s="61"/>
      <c r="T1506" s="448"/>
      <c r="U1506" s="61"/>
      <c r="V1506" s="448"/>
      <c r="W1506" s="448"/>
      <c r="X1506" s="448"/>
      <c r="Y1506" s="1029" t="s">
        <v>230</v>
      </c>
      <c r="Z1506" s="1029" t="s">
        <v>230</v>
      </c>
      <c r="AA1506" s="1" t="s">
        <v>230</v>
      </c>
      <c r="AB1506" s="1029" t="s">
        <v>230</v>
      </c>
      <c r="AC1506" s="1029" t="s">
        <v>230</v>
      </c>
      <c r="AD1506" s="1029" t="s">
        <v>230</v>
      </c>
      <c r="AE1506" s="5" t="s">
        <v>2511</v>
      </c>
      <c r="AF1506" s="2646" t="s">
        <v>2512</v>
      </c>
      <c r="AG1506" s="39">
        <v>7727270309</v>
      </c>
      <c r="AH1506" s="1" t="s">
        <v>1844</v>
      </c>
      <c r="AI1506" s="61">
        <v>0.87</v>
      </c>
      <c r="AJ1506" s="1056">
        <v>20</v>
      </c>
      <c r="AK1506" s="40">
        <f t="shared" si="158"/>
        <v>4.7671232876712322E-2</v>
      </c>
      <c r="AL1506" s="40">
        <v>0</v>
      </c>
      <c r="AM1506" s="41">
        <f t="shared" si="159"/>
        <v>4.7671232876712322E-2</v>
      </c>
      <c r="AN1506" s="40"/>
      <c r="AO1506" s="40"/>
      <c r="AP1506" s="40"/>
      <c r="AQ1506" s="1644"/>
      <c r="AR1506" s="1034"/>
      <c r="AS1506" s="45"/>
      <c r="AT1506" s="1029"/>
      <c r="AU1506" s="5"/>
      <c r="AV1506" s="46"/>
      <c r="AW1506" s="1029"/>
      <c r="AX1506" s="46"/>
      <c r="AY1506" s="2391"/>
    </row>
    <row r="1507" spans="1:52" s="8" customFormat="1" ht="15.95" customHeight="1" x14ac:dyDescent="0.25">
      <c r="A1507" s="36"/>
      <c r="B1507" s="1029"/>
      <c r="C1507" s="990"/>
      <c r="D1507" s="1029"/>
      <c r="E1507" s="5"/>
      <c r="F1507" s="5"/>
      <c r="G1507" s="1029"/>
      <c r="H1507" s="5"/>
      <c r="I1507" s="1029"/>
      <c r="J1507" s="5"/>
      <c r="K1507" s="5"/>
      <c r="L1507" s="5"/>
      <c r="M1507" s="5"/>
      <c r="N1507" s="328"/>
      <c r="O1507" s="328"/>
      <c r="P1507" s="328"/>
      <c r="Q1507" s="1056"/>
      <c r="R1507" s="448"/>
      <c r="S1507" s="61"/>
      <c r="T1507" s="448"/>
      <c r="U1507" s="61"/>
      <c r="V1507" s="448"/>
      <c r="W1507" s="448"/>
      <c r="X1507" s="448"/>
      <c r="Y1507" s="1029" t="s">
        <v>230</v>
      </c>
      <c r="Z1507" s="1029" t="s">
        <v>230</v>
      </c>
      <c r="AA1507" s="1" t="s">
        <v>230</v>
      </c>
      <c r="AB1507" s="1029" t="s">
        <v>230</v>
      </c>
      <c r="AC1507" s="1029" t="s">
        <v>230</v>
      </c>
      <c r="AD1507" s="1029" t="s">
        <v>230</v>
      </c>
      <c r="AE1507" s="5" t="s">
        <v>2515</v>
      </c>
      <c r="AF1507" s="1029" t="s">
        <v>2516</v>
      </c>
      <c r="AG1507" s="39">
        <v>7704113772</v>
      </c>
      <c r="AH1507" s="1" t="s">
        <v>663</v>
      </c>
      <c r="AI1507" s="1640">
        <v>1.17</v>
      </c>
      <c r="AJ1507" s="1056">
        <v>14</v>
      </c>
      <c r="AK1507" s="40">
        <f t="shared" si="158"/>
        <v>4.4876712328767124E-2</v>
      </c>
      <c r="AL1507" s="40">
        <v>0</v>
      </c>
      <c r="AM1507" s="41">
        <f t="shared" si="159"/>
        <v>4.4876712328767124E-2</v>
      </c>
      <c r="AN1507" s="40"/>
      <c r="AO1507" s="40"/>
      <c r="AP1507" s="40"/>
      <c r="AQ1507" s="1644"/>
      <c r="AR1507" s="1034"/>
      <c r="AS1507" s="45"/>
      <c r="AT1507" s="1029"/>
      <c r="AU1507" s="5"/>
      <c r="AV1507" s="46"/>
      <c r="AW1507" s="1029"/>
      <c r="AX1507" s="46"/>
      <c r="AY1507" s="2391"/>
    </row>
    <row r="1508" spans="1:52" s="8" customFormat="1" ht="15.95" customHeight="1" x14ac:dyDescent="0.25">
      <c r="A1508" s="36"/>
      <c r="B1508" s="1029"/>
      <c r="C1508" s="990"/>
      <c r="D1508" s="1029"/>
      <c r="E1508" s="5"/>
      <c r="F1508" s="5"/>
      <c r="G1508" s="1029"/>
      <c r="H1508" s="5"/>
      <c r="I1508" s="1029"/>
      <c r="J1508" s="5"/>
      <c r="K1508" s="5"/>
      <c r="L1508" s="5"/>
      <c r="M1508" s="5"/>
      <c r="N1508" s="328"/>
      <c r="O1508" s="328"/>
      <c r="P1508" s="328"/>
      <c r="Q1508" s="1056"/>
      <c r="R1508" s="448"/>
      <c r="S1508" s="61"/>
      <c r="T1508" s="448"/>
      <c r="U1508" s="61"/>
      <c r="V1508" s="448"/>
      <c r="W1508" s="448"/>
      <c r="X1508" s="448"/>
      <c r="Y1508" s="1029" t="s">
        <v>230</v>
      </c>
      <c r="Z1508" s="1029" t="s">
        <v>230</v>
      </c>
      <c r="AA1508" s="1" t="s">
        <v>230</v>
      </c>
      <c r="AB1508" s="1029" t="s">
        <v>230</v>
      </c>
      <c r="AC1508" s="1029" t="s">
        <v>230</v>
      </c>
      <c r="AD1508" s="1029" t="s">
        <v>230</v>
      </c>
      <c r="AE1508" s="5" t="s">
        <v>2515</v>
      </c>
      <c r="AF1508" s="1029" t="s">
        <v>23232</v>
      </c>
      <c r="AG1508" s="39" t="s">
        <v>23231</v>
      </c>
      <c r="AH1508" s="1" t="s">
        <v>23302</v>
      </c>
      <c r="AI1508" s="61">
        <v>0.76</v>
      </c>
      <c r="AJ1508" s="328">
        <v>1000</v>
      </c>
      <c r="AK1508" s="40">
        <f t="shared" si="158"/>
        <v>2.0821917808219177</v>
      </c>
      <c r="AL1508" s="40">
        <v>0</v>
      </c>
      <c r="AM1508" s="41">
        <f t="shared" si="159"/>
        <v>2.0821917808219177</v>
      </c>
      <c r="AN1508" s="40"/>
      <c r="AO1508" s="40"/>
      <c r="AP1508" s="40"/>
      <c r="AQ1508" s="1644"/>
      <c r="AR1508" s="1034"/>
      <c r="AS1508" s="45"/>
      <c r="AT1508" s="1029"/>
      <c r="AU1508" s="5"/>
      <c r="AV1508" s="46"/>
      <c r="AW1508" s="1029"/>
      <c r="AX1508" s="46"/>
      <c r="AY1508" s="2391"/>
    </row>
    <row r="1509" spans="1:52" s="8" customFormat="1" ht="15.95" customHeight="1" x14ac:dyDescent="0.25">
      <c r="A1509" s="36"/>
      <c r="B1509" s="1029"/>
      <c r="C1509" s="990"/>
      <c r="D1509" s="1029"/>
      <c r="E1509" s="5"/>
      <c r="F1509" s="5"/>
      <c r="G1509" s="1029"/>
      <c r="H1509" s="5"/>
      <c r="I1509" s="1029"/>
      <c r="J1509" s="5"/>
      <c r="K1509" s="5"/>
      <c r="L1509" s="5"/>
      <c r="M1509" s="5"/>
      <c r="N1509" s="328"/>
      <c r="O1509" s="328"/>
      <c r="P1509" s="328"/>
      <c r="Q1509" s="1056"/>
      <c r="R1509" s="448"/>
      <c r="S1509" s="61"/>
      <c r="T1509" s="448"/>
      <c r="U1509" s="61"/>
      <c r="V1509" s="448"/>
      <c r="W1509" s="448"/>
      <c r="X1509" s="448"/>
      <c r="Y1509" s="1029" t="s">
        <v>230</v>
      </c>
      <c r="Z1509" s="1029" t="s">
        <v>230</v>
      </c>
      <c r="AA1509" s="1" t="s">
        <v>230</v>
      </c>
      <c r="AB1509" s="1029" t="s">
        <v>230</v>
      </c>
      <c r="AC1509" s="1029" t="s">
        <v>230</v>
      </c>
      <c r="AD1509" s="1029" t="s">
        <v>230</v>
      </c>
      <c r="AE1509" s="5" t="s">
        <v>2515</v>
      </c>
      <c r="AF1509" s="1029" t="s">
        <v>2517</v>
      </c>
      <c r="AG1509" s="39" t="s">
        <v>23233</v>
      </c>
      <c r="AH1509" s="1" t="s">
        <v>23301</v>
      </c>
      <c r="AI1509" s="61">
        <v>0.76</v>
      </c>
      <c r="AJ1509" s="328">
        <v>600</v>
      </c>
      <c r="AK1509" s="40">
        <f t="shared" si="158"/>
        <v>1.2493150684931507</v>
      </c>
      <c r="AL1509" s="40">
        <v>0</v>
      </c>
      <c r="AM1509" s="41">
        <f t="shared" si="159"/>
        <v>1.2493150684931507</v>
      </c>
      <c r="AN1509" s="40"/>
      <c r="AO1509" s="40"/>
      <c r="AP1509" s="40"/>
      <c r="AQ1509" s="1644"/>
      <c r="AR1509" s="1034"/>
      <c r="AS1509" s="45"/>
      <c r="AT1509" s="1029"/>
      <c r="AU1509" s="5"/>
      <c r="AV1509" s="46"/>
      <c r="AW1509" s="1029"/>
      <c r="AX1509" s="46"/>
      <c r="AY1509" s="2391"/>
    </row>
    <row r="1510" spans="1:52" s="8" customFormat="1" ht="15.95" customHeight="1" x14ac:dyDescent="0.25">
      <c r="A1510" s="36"/>
      <c r="B1510" s="1029"/>
      <c r="C1510" s="990"/>
      <c r="D1510" s="1029"/>
      <c r="E1510" s="5"/>
      <c r="F1510" s="5"/>
      <c r="G1510" s="1029"/>
      <c r="H1510" s="5"/>
      <c r="I1510" s="1029"/>
      <c r="J1510" s="5"/>
      <c r="K1510" s="5"/>
      <c r="L1510" s="5"/>
      <c r="M1510" s="5"/>
      <c r="N1510" s="328"/>
      <c r="O1510" s="328"/>
      <c r="P1510" s="328"/>
      <c r="Q1510" s="1056"/>
      <c r="R1510" s="448"/>
      <c r="S1510" s="61"/>
      <c r="T1510" s="448"/>
      <c r="U1510" s="61"/>
      <c r="V1510" s="448"/>
      <c r="W1510" s="448"/>
      <c r="X1510" s="448"/>
      <c r="Y1510" s="1029" t="s">
        <v>230</v>
      </c>
      <c r="Z1510" s="1029" t="s">
        <v>230</v>
      </c>
      <c r="AA1510" s="1" t="s">
        <v>230</v>
      </c>
      <c r="AB1510" s="1029" t="s">
        <v>230</v>
      </c>
      <c r="AC1510" s="1029" t="s">
        <v>230</v>
      </c>
      <c r="AD1510" s="1029" t="s">
        <v>230</v>
      </c>
      <c r="AE1510" s="5" t="s">
        <v>2515</v>
      </c>
      <c r="AF1510" s="1029" t="s">
        <v>2518</v>
      </c>
      <c r="AG1510" s="39">
        <v>50300313586</v>
      </c>
      <c r="AH1510" s="1" t="s">
        <v>23300</v>
      </c>
      <c r="AI1510" s="61">
        <v>0.76</v>
      </c>
      <c r="AJ1510" s="1640">
        <v>150</v>
      </c>
      <c r="AK1510" s="40">
        <f t="shared" si="158"/>
        <v>0.31232876712328766</v>
      </c>
      <c r="AL1510" s="40">
        <v>0</v>
      </c>
      <c r="AM1510" s="41">
        <f t="shared" si="159"/>
        <v>0.31232876712328766</v>
      </c>
      <c r="AN1510" s="40"/>
      <c r="AO1510" s="40"/>
      <c r="AP1510" s="40"/>
      <c r="AQ1510" s="1644"/>
      <c r="AR1510" s="1034"/>
      <c r="AS1510" s="45"/>
      <c r="AT1510" s="1029"/>
      <c r="AU1510" s="5"/>
      <c r="AV1510" s="46"/>
      <c r="AW1510" s="1029"/>
      <c r="AX1510" s="46"/>
      <c r="AY1510" s="2391"/>
    </row>
    <row r="1511" spans="1:52" s="1099" customFormat="1" ht="15.95" customHeight="1" x14ac:dyDescent="0.25">
      <c r="A1511" s="1061"/>
      <c r="B1511" s="2571"/>
      <c r="C1511" s="1293"/>
      <c r="D1511" s="2571"/>
      <c r="E1511" s="1043"/>
      <c r="F1511" s="1043"/>
      <c r="G1511" s="2571"/>
      <c r="H1511" s="1043"/>
      <c r="I1511" s="2571"/>
      <c r="J1511" s="1043"/>
      <c r="K1511" s="1043"/>
      <c r="L1511" s="1043"/>
      <c r="M1511" s="1043"/>
      <c r="N1511" s="1090"/>
      <c r="O1511" s="1090"/>
      <c r="P1511" s="1090"/>
      <c r="Q1511" s="1091"/>
      <c r="R1511" s="2568"/>
      <c r="S1511" s="1089"/>
      <c r="T1511" s="2568"/>
      <c r="U1511" s="1089"/>
      <c r="V1511" s="2568"/>
      <c r="W1511" s="2568"/>
      <c r="X1511" s="2568"/>
      <c r="Y1511" s="2571" t="s">
        <v>230</v>
      </c>
      <c r="Z1511" s="2571" t="s">
        <v>230</v>
      </c>
      <c r="AA1511" s="754" t="s">
        <v>230</v>
      </c>
      <c r="AB1511" s="2571" t="s">
        <v>230</v>
      </c>
      <c r="AC1511" s="2571" t="s">
        <v>25485</v>
      </c>
      <c r="AD1511" s="1146" t="s">
        <v>25486</v>
      </c>
      <c r="AE1511" s="1043" t="s">
        <v>22776</v>
      </c>
      <c r="AF1511" s="2571" t="s">
        <v>2519</v>
      </c>
      <c r="AG1511" s="2572" t="s">
        <v>22777</v>
      </c>
      <c r="AH1511" s="754" t="s">
        <v>22778</v>
      </c>
      <c r="AI1511" s="1089">
        <v>0.09</v>
      </c>
      <c r="AJ1511" s="2569">
        <v>923</v>
      </c>
      <c r="AK1511" s="378">
        <f>AJ1511*AI1511/365</f>
        <v>0.2275890410958904</v>
      </c>
      <c r="AL1511" s="378">
        <v>0</v>
      </c>
      <c r="AM1511" s="777">
        <f>SUM(AK1511:AL1511)</f>
        <v>0.2275890410958904</v>
      </c>
      <c r="AN1511" s="378"/>
      <c r="AO1511" s="378"/>
      <c r="AP1511" s="378"/>
      <c r="AQ1511" s="771"/>
      <c r="AR1511" s="381"/>
      <c r="AS1511" s="382"/>
      <c r="AT1511" s="2571"/>
      <c r="AU1511" s="1043"/>
      <c r="AV1511" s="383"/>
      <c r="AW1511" s="2571"/>
      <c r="AX1511" s="2460" t="s">
        <v>25487</v>
      </c>
      <c r="AY1511" s="2571"/>
    </row>
    <row r="1512" spans="1:52" s="8" customFormat="1" ht="15.95" customHeight="1" x14ac:dyDescent="0.25">
      <c r="A1512" s="36"/>
      <c r="B1512" s="1029"/>
      <c r="C1512" s="990"/>
      <c r="D1512" s="1029"/>
      <c r="E1512" s="5"/>
      <c r="F1512" s="5"/>
      <c r="G1512" s="1029"/>
      <c r="H1512" s="5"/>
      <c r="I1512" s="1029"/>
      <c r="J1512" s="5"/>
      <c r="K1512" s="5"/>
      <c r="L1512" s="5"/>
      <c r="M1512" s="5"/>
      <c r="N1512" s="328"/>
      <c r="O1512" s="328"/>
      <c r="P1512" s="328"/>
      <c r="Q1512" s="1056"/>
      <c r="R1512" s="448"/>
      <c r="S1512" s="61"/>
      <c r="T1512" s="448"/>
      <c r="U1512" s="61"/>
      <c r="V1512" s="448"/>
      <c r="W1512" s="448"/>
      <c r="X1512" s="448"/>
      <c r="Y1512" s="1029" t="s">
        <v>230</v>
      </c>
      <c r="Z1512" s="1029" t="s">
        <v>230</v>
      </c>
      <c r="AA1512" s="1" t="s">
        <v>230</v>
      </c>
      <c r="AB1512" s="1029" t="s">
        <v>230</v>
      </c>
      <c r="AC1512" s="1029" t="s">
        <v>230</v>
      </c>
      <c r="AD1512" s="1029" t="s">
        <v>230</v>
      </c>
      <c r="AE1512" s="5" t="s">
        <v>2515</v>
      </c>
      <c r="AF1512" s="5" t="s">
        <v>2520</v>
      </c>
      <c r="AG1512" s="39" t="s">
        <v>23234</v>
      </c>
      <c r="AH1512" s="1" t="s">
        <v>23152</v>
      </c>
      <c r="AI1512" s="1640">
        <v>0.76</v>
      </c>
      <c r="AJ1512" s="1640">
        <v>120</v>
      </c>
      <c r="AK1512" s="40">
        <f t="shared" ref="AK1512:AK1516" si="160">AJ1512*AI1512/365</f>
        <v>0.24986301369863015</v>
      </c>
      <c r="AL1512" s="40">
        <v>0</v>
      </c>
      <c r="AM1512" s="41">
        <f>SUBTOTAL(9,AK1512:AL1512)</f>
        <v>0.24986301369863015</v>
      </c>
      <c r="AN1512" s="40"/>
      <c r="AO1512" s="40"/>
      <c r="AP1512" s="40"/>
      <c r="AQ1512" s="1644"/>
      <c r="AR1512" s="1034"/>
      <c r="AS1512" s="45"/>
      <c r="AT1512" s="1029"/>
      <c r="AU1512" s="5"/>
      <c r="AV1512" s="46"/>
      <c r="AW1512" s="1029"/>
      <c r="AX1512" s="46"/>
      <c r="AY1512" s="2391"/>
    </row>
    <row r="1513" spans="1:52" s="8" customFormat="1" ht="15.95" customHeight="1" x14ac:dyDescent="0.25">
      <c r="A1513" s="36"/>
      <c r="B1513" s="1029"/>
      <c r="C1513" s="990"/>
      <c r="D1513" s="1029"/>
      <c r="E1513" s="5"/>
      <c r="F1513" s="5"/>
      <c r="G1513" s="1029"/>
      <c r="H1513" s="5"/>
      <c r="I1513" s="1029"/>
      <c r="J1513" s="5"/>
      <c r="K1513" s="5"/>
      <c r="L1513" s="5"/>
      <c r="M1513" s="5"/>
      <c r="N1513" s="328"/>
      <c r="O1513" s="328"/>
      <c r="P1513" s="328"/>
      <c r="Q1513" s="1056"/>
      <c r="R1513" s="448"/>
      <c r="S1513" s="61"/>
      <c r="T1513" s="448"/>
      <c r="U1513" s="61"/>
      <c r="V1513" s="448"/>
      <c r="W1513" s="448"/>
      <c r="X1513" s="448"/>
      <c r="Y1513" s="1029" t="s">
        <v>230</v>
      </c>
      <c r="Z1513" s="1029" t="s">
        <v>230</v>
      </c>
      <c r="AA1513" s="1" t="s">
        <v>230</v>
      </c>
      <c r="AB1513" s="1029" t="s">
        <v>230</v>
      </c>
      <c r="AC1513" s="1029" t="s">
        <v>230</v>
      </c>
      <c r="AD1513" s="1029" t="s">
        <v>230</v>
      </c>
      <c r="AE1513" s="5" t="s">
        <v>2515</v>
      </c>
      <c r="AF1513" s="1029" t="s">
        <v>2521</v>
      </c>
      <c r="AG1513" s="39" t="s">
        <v>2522</v>
      </c>
      <c r="AH1513" s="1" t="s">
        <v>304</v>
      </c>
      <c r="AI1513" s="61">
        <v>1.1399999999999999</v>
      </c>
      <c r="AJ1513" s="1036">
        <v>200</v>
      </c>
      <c r="AK1513" s="40">
        <f t="shared" si="160"/>
        <v>0.62465753424657522</v>
      </c>
      <c r="AL1513" s="40">
        <v>0</v>
      </c>
      <c r="AM1513" s="14">
        <f>SUBTOTAL(9,AK1513:AL1513)</f>
        <v>0.62465753424657522</v>
      </c>
      <c r="AN1513" s="40"/>
      <c r="AO1513" s="40"/>
      <c r="AP1513" s="40"/>
      <c r="AQ1513" s="1644"/>
      <c r="AR1513" s="1034"/>
      <c r="AS1513" s="45"/>
      <c r="AT1513" s="1029"/>
      <c r="AU1513" s="5"/>
      <c r="AV1513" s="46"/>
      <c r="AW1513" s="1029"/>
      <c r="AX1513" s="46"/>
      <c r="AY1513" s="2391"/>
    </row>
    <row r="1514" spans="1:52" s="8" customFormat="1" ht="15.95" customHeight="1" x14ac:dyDescent="0.25">
      <c r="A1514" s="36"/>
      <c r="B1514" s="1029"/>
      <c r="C1514" s="990"/>
      <c r="D1514" s="1029"/>
      <c r="E1514" s="5"/>
      <c r="F1514" s="5"/>
      <c r="G1514" s="1029"/>
      <c r="H1514" s="5"/>
      <c r="I1514" s="1029"/>
      <c r="J1514" s="5"/>
      <c r="K1514" s="5"/>
      <c r="L1514" s="5"/>
      <c r="M1514" s="5"/>
      <c r="N1514" s="328"/>
      <c r="O1514" s="328"/>
      <c r="P1514" s="328"/>
      <c r="Q1514" s="1056"/>
      <c r="R1514" s="448"/>
      <c r="S1514" s="61"/>
      <c r="T1514" s="448"/>
      <c r="U1514" s="61"/>
      <c r="V1514" s="448"/>
      <c r="W1514" s="448"/>
      <c r="X1514" s="448"/>
      <c r="Y1514" s="1029" t="s">
        <v>230</v>
      </c>
      <c r="Z1514" s="1029" t="s">
        <v>230</v>
      </c>
      <c r="AA1514" s="1" t="s">
        <v>230</v>
      </c>
      <c r="AB1514" s="1029" t="s">
        <v>230</v>
      </c>
      <c r="AC1514" s="1029" t="s">
        <v>230</v>
      </c>
      <c r="AD1514" s="1029" t="s">
        <v>230</v>
      </c>
      <c r="AE1514" s="5" t="s">
        <v>2515</v>
      </c>
      <c r="AF1514" s="1029" t="s">
        <v>2523</v>
      </c>
      <c r="AG1514" s="39" t="s">
        <v>2524</v>
      </c>
      <c r="AH1514" s="1" t="s">
        <v>450</v>
      </c>
      <c r="AI1514" s="61">
        <v>0.87</v>
      </c>
      <c r="AJ1514" s="37">
        <v>15</v>
      </c>
      <c r="AK1514" s="40">
        <f t="shared" si="160"/>
        <v>3.5753424657534248E-2</v>
      </c>
      <c r="AL1514" s="40">
        <v>0</v>
      </c>
      <c r="AM1514" s="41">
        <f>SUBTOTAL(9,AK1514:AL1514)</f>
        <v>3.5753424657534248E-2</v>
      </c>
      <c r="AN1514" s="40"/>
      <c r="AO1514" s="40"/>
      <c r="AP1514" s="40"/>
      <c r="AQ1514" s="1644"/>
      <c r="AR1514" s="1034"/>
      <c r="AS1514" s="45"/>
      <c r="AT1514" s="1029"/>
      <c r="AU1514" s="5"/>
      <c r="AV1514" s="46"/>
      <c r="AW1514" s="1029"/>
      <c r="AX1514" s="46"/>
      <c r="AY1514" s="2391"/>
    </row>
    <row r="1515" spans="1:52" s="8" customFormat="1" ht="15.95" customHeight="1" x14ac:dyDescent="0.25">
      <c r="A1515" s="36"/>
      <c r="B1515" s="1029"/>
      <c r="C1515" s="990"/>
      <c r="D1515" s="1029"/>
      <c r="E1515" s="5"/>
      <c r="F1515" s="5"/>
      <c r="G1515" s="1029"/>
      <c r="H1515" s="5"/>
      <c r="I1515" s="1029"/>
      <c r="J1515" s="5"/>
      <c r="K1515" s="5"/>
      <c r="L1515" s="5"/>
      <c r="M1515" s="5"/>
      <c r="N1515" s="328"/>
      <c r="O1515" s="328"/>
      <c r="P1515" s="328"/>
      <c r="Q1515" s="1056"/>
      <c r="R1515" s="448"/>
      <c r="S1515" s="61"/>
      <c r="T1515" s="448"/>
      <c r="U1515" s="61"/>
      <c r="V1515" s="448"/>
      <c r="W1515" s="448"/>
      <c r="X1515" s="448"/>
      <c r="Y1515" s="1029" t="s">
        <v>230</v>
      </c>
      <c r="Z1515" s="1029" t="s">
        <v>230</v>
      </c>
      <c r="AA1515" s="1" t="s">
        <v>230</v>
      </c>
      <c r="AB1515" s="1029" t="s">
        <v>230</v>
      </c>
      <c r="AC1515" s="1029" t="s">
        <v>230</v>
      </c>
      <c r="AD1515" s="1029" t="s">
        <v>230</v>
      </c>
      <c r="AE1515" s="5" t="s">
        <v>2515</v>
      </c>
      <c r="AF1515" s="1029" t="s">
        <v>2525</v>
      </c>
      <c r="AG1515" s="39" t="s">
        <v>2526</v>
      </c>
      <c r="AH1515" s="1" t="s">
        <v>506</v>
      </c>
      <c r="AI1515" s="61">
        <v>2.0699999999999998</v>
      </c>
      <c r="AJ1515" s="1640">
        <v>30</v>
      </c>
      <c r="AK1515" s="40">
        <f t="shared" si="160"/>
        <v>0.17013698630136984</v>
      </c>
      <c r="AL1515" s="40">
        <v>0</v>
      </c>
      <c r="AM1515" s="41">
        <f>SUBTOTAL(9,AK1515:AL1515)</f>
        <v>0.17013698630136984</v>
      </c>
      <c r="AN1515" s="40"/>
      <c r="AO1515" s="40"/>
      <c r="AP1515" s="40"/>
      <c r="AQ1515" s="1644"/>
      <c r="AR1515" s="1034"/>
      <c r="AS1515" s="45"/>
      <c r="AT1515" s="1029"/>
      <c r="AU1515" s="5"/>
      <c r="AV1515" s="46"/>
      <c r="AW1515" s="1029"/>
      <c r="AX1515" s="46"/>
      <c r="AY1515" s="2391"/>
    </row>
    <row r="1516" spans="1:52" s="8" customFormat="1" ht="15.95" customHeight="1" x14ac:dyDescent="0.25">
      <c r="A1516" s="93"/>
      <c r="B1516" s="88"/>
      <c r="C1516" s="993"/>
      <c r="D1516" s="88"/>
      <c r="E1516" s="103"/>
      <c r="F1516" s="103"/>
      <c r="G1516" s="88"/>
      <c r="H1516" s="103"/>
      <c r="I1516" s="88"/>
      <c r="J1516" s="103"/>
      <c r="K1516" s="103"/>
      <c r="L1516" s="103"/>
      <c r="M1516" s="103"/>
      <c r="N1516" s="330"/>
      <c r="O1516" s="330"/>
      <c r="P1516" s="330"/>
      <c r="Q1516" s="106"/>
      <c r="R1516" s="94"/>
      <c r="S1516" s="104"/>
      <c r="T1516" s="94"/>
      <c r="U1516" s="104"/>
      <c r="V1516" s="94"/>
      <c r="W1516" s="94"/>
      <c r="X1516" s="94"/>
      <c r="Y1516" s="88" t="s">
        <v>230</v>
      </c>
      <c r="Z1516" s="88" t="s">
        <v>230</v>
      </c>
      <c r="AA1516" s="90" t="s">
        <v>230</v>
      </c>
      <c r="AB1516" s="88" t="s">
        <v>230</v>
      </c>
      <c r="AC1516" s="88" t="s">
        <v>230</v>
      </c>
      <c r="AD1516" s="88" t="s">
        <v>230</v>
      </c>
      <c r="AE1516" s="103" t="s">
        <v>2515</v>
      </c>
      <c r="AF1516" s="88" t="s">
        <v>2527</v>
      </c>
      <c r="AG1516" s="95" t="s">
        <v>2528</v>
      </c>
      <c r="AH1516" s="90" t="s">
        <v>450</v>
      </c>
      <c r="AI1516" s="104">
        <v>0.87</v>
      </c>
      <c r="AJ1516" s="97">
        <v>5</v>
      </c>
      <c r="AK1516" s="40">
        <f t="shared" si="160"/>
        <v>1.191780821917808E-2</v>
      </c>
      <c r="AL1516" s="98">
        <v>0</v>
      </c>
      <c r="AM1516" s="41">
        <f>SUBTOTAL(9,AK1516:AL1516)</f>
        <v>1.191780821917808E-2</v>
      </c>
      <c r="AN1516" s="98"/>
      <c r="AO1516" s="98"/>
      <c r="AP1516" s="98"/>
      <c r="AQ1516" s="368"/>
      <c r="AR1516" s="47"/>
      <c r="AS1516" s="48"/>
      <c r="AT1516" s="88"/>
      <c r="AU1516" s="103"/>
      <c r="AV1516" s="52"/>
      <c r="AW1516" s="88"/>
      <c r="AX1516" s="46"/>
      <c r="AY1516" s="2391"/>
    </row>
    <row r="1517" spans="1:52" s="8" customFormat="1" ht="15.95" customHeight="1" x14ac:dyDescent="0.25">
      <c r="A1517" s="1553"/>
      <c r="B1517" s="1022"/>
      <c r="C1517" s="1482"/>
      <c r="D1517" s="1022"/>
      <c r="E1517" s="1228"/>
      <c r="F1517" s="1228"/>
      <c r="G1517" s="1022"/>
      <c r="H1517" s="1228"/>
      <c r="I1517" s="1022"/>
      <c r="J1517" s="1228"/>
      <c r="K1517" s="1228"/>
      <c r="L1517" s="1228"/>
      <c r="M1517" s="1228"/>
      <c r="N1517" s="1483"/>
      <c r="O1517" s="1483"/>
      <c r="P1517" s="1483"/>
      <c r="Q1517" s="1484"/>
      <c r="R1517" s="1485"/>
      <c r="S1517" s="1229"/>
      <c r="T1517" s="1485"/>
      <c r="U1517" s="1229"/>
      <c r="V1517" s="1485"/>
      <c r="W1517" s="1485"/>
      <c r="X1517" s="1485"/>
      <c r="Y1517" s="1022" t="s">
        <v>230</v>
      </c>
      <c r="Z1517" s="1022" t="s">
        <v>230</v>
      </c>
      <c r="AA1517" s="1019" t="s">
        <v>230</v>
      </c>
      <c r="AB1517" s="1022" t="s">
        <v>230</v>
      </c>
      <c r="AC1517" s="1022" t="s">
        <v>230</v>
      </c>
      <c r="AD1517" s="1022" t="s">
        <v>230</v>
      </c>
      <c r="AE1517" s="1228" t="s">
        <v>2513</v>
      </c>
      <c r="AF1517" s="1022" t="s">
        <v>2514</v>
      </c>
      <c r="AG1517" s="1023">
        <v>5030015490</v>
      </c>
      <c r="AH1517" s="1022" t="s">
        <v>17019</v>
      </c>
      <c r="AI1517" s="1229">
        <v>0.87</v>
      </c>
      <c r="AJ1517" s="1484">
        <v>50</v>
      </c>
      <c r="AK1517" s="1024">
        <f>AI1517*AJ1517/365</f>
        <v>0.11917808219178082</v>
      </c>
      <c r="AL1517" s="1024">
        <v>0</v>
      </c>
      <c r="AM1517" s="1500">
        <f>SUM(AK1517:AL1517)</f>
        <v>0.11917808219178082</v>
      </c>
      <c r="AN1517" s="1024"/>
      <c r="AO1517" s="1024"/>
      <c r="AP1517" s="1024"/>
      <c r="AQ1517" s="1668"/>
      <c r="AR1517" s="1104"/>
      <c r="AS1517" s="1105"/>
      <c r="AT1517" s="1022"/>
      <c r="AU1517" s="1228"/>
      <c r="AV1517" s="1489"/>
      <c r="AW1517" s="1022"/>
      <c r="AX1517" s="2536" t="s">
        <v>21267</v>
      </c>
      <c r="AY1517" s="2391"/>
    </row>
    <row r="1518" spans="1:52" s="55" customFormat="1" ht="15.95" customHeight="1" x14ac:dyDescent="0.25">
      <c r="A1518" s="353">
        <v>206</v>
      </c>
      <c r="B1518" s="366" t="s">
        <v>55</v>
      </c>
      <c r="C1518" s="991" t="s">
        <v>59</v>
      </c>
      <c r="D1518" s="354" t="s">
        <v>2529</v>
      </c>
      <c r="E1518" s="272" t="s">
        <v>16825</v>
      </c>
      <c r="F1518" s="272" t="s">
        <v>16826</v>
      </c>
      <c r="G1518" s="166" t="s">
        <v>221</v>
      </c>
      <c r="H1518" s="166" t="s">
        <v>219</v>
      </c>
      <c r="I1518" s="166" t="s">
        <v>220</v>
      </c>
      <c r="J1518" s="166" t="s">
        <v>221</v>
      </c>
      <c r="K1518" s="198" t="s">
        <v>222</v>
      </c>
      <c r="L1518" s="198" t="s">
        <v>221</v>
      </c>
      <c r="M1518" s="198" t="s">
        <v>879</v>
      </c>
      <c r="N1518" s="199">
        <v>10</v>
      </c>
      <c r="O1518" s="199">
        <v>2</v>
      </c>
      <c r="P1518" s="199">
        <v>20</v>
      </c>
      <c r="Q1518" s="1012">
        <v>7</v>
      </c>
      <c r="R1518" s="184"/>
      <c r="S1518" s="223">
        <v>1</v>
      </c>
      <c r="T1518" s="183"/>
      <c r="U1518" s="223">
        <v>1</v>
      </c>
      <c r="V1518" s="183"/>
      <c r="W1518" s="183"/>
      <c r="X1518" s="183"/>
      <c r="Y1518" s="166" t="s">
        <v>62</v>
      </c>
      <c r="Z1518" s="170" t="s">
        <v>224</v>
      </c>
      <c r="AA1518" s="197" t="s">
        <v>225</v>
      </c>
      <c r="AB1518" s="166" t="s">
        <v>1789</v>
      </c>
      <c r="AC1518" s="166" t="s">
        <v>1790</v>
      </c>
      <c r="AD1518" s="673" t="s">
        <v>1791</v>
      </c>
      <c r="AE1518" s="198" t="s">
        <v>2530</v>
      </c>
      <c r="AF1518" s="166" t="s">
        <v>528</v>
      </c>
      <c r="AG1518" s="165" t="s">
        <v>230</v>
      </c>
      <c r="AH1518" s="203" t="s">
        <v>59</v>
      </c>
      <c r="AI1518" s="167">
        <v>0.114</v>
      </c>
      <c r="AJ1518" s="221">
        <v>7804</v>
      </c>
      <c r="AK1518" s="167">
        <f t="shared" ref="AK1518:AK1525" si="161">AJ1518*0.087/365</f>
        <v>1.8601315068493149</v>
      </c>
      <c r="AL1518" s="167">
        <f t="shared" ref="AL1518:AL1525" si="162">AJ1518*0.027/365</f>
        <v>0.57728219178082196</v>
      </c>
      <c r="AM1518" s="187">
        <f t="shared" ref="AM1518:AM1526" si="163">SUM(AK1518:AL1518)</f>
        <v>2.4374136986301371</v>
      </c>
      <c r="AN1518" s="167">
        <f>SUM(AK1518:AK1522)</f>
        <v>7.0385621917808212</v>
      </c>
      <c r="AO1518" s="167">
        <f>SUM(AL1518:AL1522)</f>
        <v>2.1843813698630137</v>
      </c>
      <c r="AP1518" s="167">
        <f>SUM(AM1518:AM1522)</f>
        <v>9.2229435616438344</v>
      </c>
      <c r="AQ1518" s="167">
        <f>AP1518*30</f>
        <v>276.68830684931504</v>
      </c>
      <c r="AR1518" s="193" t="s">
        <v>231</v>
      </c>
      <c r="AS1518" s="194" t="s">
        <v>431</v>
      </c>
      <c r="AT1518" s="166" t="s">
        <v>232</v>
      </c>
      <c r="AU1518" s="198" t="s">
        <v>59</v>
      </c>
      <c r="AV1518" s="679" t="s">
        <v>2531</v>
      </c>
      <c r="AW1518" s="166" t="s">
        <v>234</v>
      </c>
      <c r="AX1518" s="804" t="s">
        <v>20296</v>
      </c>
      <c r="AY1518" s="2391"/>
      <c r="AZ1518" s="778" t="s">
        <v>20298</v>
      </c>
    </row>
    <row r="1519" spans="1:52" s="8" customFormat="1" ht="15.95" customHeight="1" x14ac:dyDescent="0.25">
      <c r="A1519" s="112"/>
      <c r="B1519" s="113"/>
      <c r="C1519" s="992"/>
      <c r="D1519" s="113"/>
      <c r="E1519" s="130"/>
      <c r="F1519" s="130"/>
      <c r="G1519" s="113"/>
      <c r="H1519" s="130"/>
      <c r="I1519" s="113"/>
      <c r="J1519" s="130"/>
      <c r="K1519" s="130"/>
      <c r="L1519" s="130"/>
      <c r="M1519" s="130"/>
      <c r="N1519" s="329"/>
      <c r="O1519" s="329"/>
      <c r="P1519" s="329"/>
      <c r="Q1519" s="1071"/>
      <c r="R1519" s="114"/>
      <c r="S1519" s="131"/>
      <c r="T1519" s="114"/>
      <c r="U1519" s="131"/>
      <c r="V1519" s="114"/>
      <c r="W1519" s="114"/>
      <c r="X1519" s="114"/>
      <c r="Y1519" s="113" t="s">
        <v>230</v>
      </c>
      <c r="Z1519" s="113" t="s">
        <v>230</v>
      </c>
      <c r="AA1519" s="132" t="s">
        <v>230</v>
      </c>
      <c r="AB1519" s="113" t="s">
        <v>230</v>
      </c>
      <c r="AC1519" s="113" t="s">
        <v>230</v>
      </c>
      <c r="AD1519" s="113" t="s">
        <v>230</v>
      </c>
      <c r="AE1519" s="130" t="s">
        <v>2530</v>
      </c>
      <c r="AF1519" s="113" t="s">
        <v>286</v>
      </c>
      <c r="AG1519" s="115" t="s">
        <v>230</v>
      </c>
      <c r="AH1519" s="132" t="s">
        <v>59</v>
      </c>
      <c r="AI1519" s="116">
        <v>0.114</v>
      </c>
      <c r="AJ1519" s="137">
        <v>7766</v>
      </c>
      <c r="AK1519" s="116">
        <f t="shared" si="161"/>
        <v>1.8510739726027396</v>
      </c>
      <c r="AL1519" s="116">
        <f t="shared" si="162"/>
        <v>0.57447123287671231</v>
      </c>
      <c r="AM1519" s="119">
        <f t="shared" si="163"/>
        <v>2.4255452054794517</v>
      </c>
      <c r="AN1519" s="116"/>
      <c r="AO1519" s="116"/>
      <c r="AP1519" s="116"/>
      <c r="AQ1519" s="367"/>
      <c r="AR1519" s="42"/>
      <c r="AS1519" s="43"/>
      <c r="AT1519" s="113"/>
      <c r="AU1519" s="130"/>
      <c r="AV1519" s="44"/>
      <c r="AW1519" s="113"/>
      <c r="AX1519" s="44"/>
      <c r="AY1519" s="2391"/>
    </row>
    <row r="1520" spans="1:52" s="8" customFormat="1" ht="15.95" customHeight="1" x14ac:dyDescent="0.25">
      <c r="A1520" s="36"/>
      <c r="B1520" s="1029"/>
      <c r="C1520" s="990"/>
      <c r="D1520" s="1029"/>
      <c r="E1520" s="5"/>
      <c r="F1520" s="5"/>
      <c r="G1520" s="1029"/>
      <c r="H1520" s="5"/>
      <c r="I1520" s="1029"/>
      <c r="J1520" s="5"/>
      <c r="K1520" s="5"/>
      <c r="L1520" s="5"/>
      <c r="M1520" s="5"/>
      <c r="N1520" s="328"/>
      <c r="O1520" s="328"/>
      <c r="P1520" s="328"/>
      <c r="Q1520" s="1056"/>
      <c r="R1520" s="448"/>
      <c r="S1520" s="61"/>
      <c r="T1520" s="448"/>
      <c r="U1520" s="61"/>
      <c r="V1520" s="448"/>
      <c r="W1520" s="448"/>
      <c r="X1520" s="448"/>
      <c r="Y1520" s="1029" t="s">
        <v>230</v>
      </c>
      <c r="Z1520" s="1029" t="s">
        <v>230</v>
      </c>
      <c r="AA1520" s="1" t="s">
        <v>230</v>
      </c>
      <c r="AB1520" s="1029" t="s">
        <v>230</v>
      </c>
      <c r="AC1520" s="1029" t="s">
        <v>230</v>
      </c>
      <c r="AD1520" s="1029" t="s">
        <v>230</v>
      </c>
      <c r="AE1520" s="5" t="s">
        <v>2530</v>
      </c>
      <c r="AF1520" s="1029" t="s">
        <v>346</v>
      </c>
      <c r="AG1520" s="39" t="s">
        <v>230</v>
      </c>
      <c r="AH1520" s="1" t="s">
        <v>59</v>
      </c>
      <c r="AI1520" s="40">
        <v>0.114</v>
      </c>
      <c r="AJ1520" s="57">
        <v>4792</v>
      </c>
      <c r="AK1520" s="116">
        <f t="shared" si="161"/>
        <v>1.1422027397260275</v>
      </c>
      <c r="AL1520" s="40">
        <f t="shared" si="162"/>
        <v>0.3544767123287671</v>
      </c>
      <c r="AM1520" s="119">
        <f t="shared" si="163"/>
        <v>1.4966794520547946</v>
      </c>
      <c r="AN1520" s="40"/>
      <c r="AO1520" s="40"/>
      <c r="AP1520" s="40"/>
      <c r="AQ1520" s="1644"/>
      <c r="AR1520" s="1034"/>
      <c r="AS1520" s="45"/>
      <c r="AT1520" s="1029"/>
      <c r="AU1520" s="5"/>
      <c r="AV1520" s="46"/>
      <c r="AW1520" s="1029"/>
      <c r="AX1520" s="46"/>
      <c r="AY1520" s="2391"/>
    </row>
    <row r="1521" spans="1:52" s="8" customFormat="1" ht="15.95" customHeight="1" x14ac:dyDescent="0.25">
      <c r="A1521" s="36"/>
      <c r="B1521" s="1029"/>
      <c r="C1521" s="990"/>
      <c r="D1521" s="1029"/>
      <c r="E1521" s="5"/>
      <c r="F1521" s="5"/>
      <c r="G1521" s="1029"/>
      <c r="H1521" s="5"/>
      <c r="I1521" s="1029"/>
      <c r="J1521" s="5"/>
      <c r="K1521" s="5"/>
      <c r="L1521" s="5"/>
      <c r="M1521" s="5"/>
      <c r="N1521" s="328"/>
      <c r="O1521" s="328"/>
      <c r="P1521" s="328"/>
      <c r="Q1521" s="1056"/>
      <c r="R1521" s="448"/>
      <c r="S1521" s="61"/>
      <c r="T1521" s="448"/>
      <c r="U1521" s="61"/>
      <c r="V1521" s="448"/>
      <c r="W1521" s="448"/>
      <c r="X1521" s="448"/>
      <c r="Y1521" s="1029" t="s">
        <v>230</v>
      </c>
      <c r="Z1521" s="1029" t="s">
        <v>230</v>
      </c>
      <c r="AA1521" s="1" t="s">
        <v>230</v>
      </c>
      <c r="AB1521" s="1029" t="s">
        <v>230</v>
      </c>
      <c r="AC1521" s="1029" t="s">
        <v>230</v>
      </c>
      <c r="AD1521" s="1029" t="s">
        <v>230</v>
      </c>
      <c r="AE1521" s="5" t="s">
        <v>2530</v>
      </c>
      <c r="AF1521" s="1029" t="s">
        <v>347</v>
      </c>
      <c r="AG1521" s="39" t="s">
        <v>230</v>
      </c>
      <c r="AH1521" s="1" t="s">
        <v>59</v>
      </c>
      <c r="AI1521" s="40">
        <v>0.114</v>
      </c>
      <c r="AJ1521" s="57">
        <v>4809.8999999999996</v>
      </c>
      <c r="AK1521" s="116">
        <f t="shared" si="161"/>
        <v>1.146469315068493</v>
      </c>
      <c r="AL1521" s="40">
        <f t="shared" si="162"/>
        <v>0.35580082191780821</v>
      </c>
      <c r="AM1521" s="119">
        <f t="shared" si="163"/>
        <v>1.5022701369863012</v>
      </c>
      <c r="AN1521" s="40"/>
      <c r="AO1521" s="40"/>
      <c r="AP1521" s="40"/>
      <c r="AQ1521" s="1644"/>
      <c r="AR1521" s="1034"/>
      <c r="AS1521" s="45"/>
      <c r="AT1521" s="1029"/>
      <c r="AU1521" s="5"/>
      <c r="AV1521" s="46"/>
      <c r="AW1521" s="1029"/>
      <c r="AX1521" s="46"/>
      <c r="AY1521" s="2391"/>
    </row>
    <row r="1522" spans="1:52" s="8" customFormat="1" ht="15.95" customHeight="1" x14ac:dyDescent="0.25">
      <c r="A1522" s="93"/>
      <c r="B1522" s="88"/>
      <c r="C1522" s="993"/>
      <c r="D1522" s="88"/>
      <c r="E1522" s="103"/>
      <c r="F1522" s="103"/>
      <c r="G1522" s="88"/>
      <c r="H1522" s="103"/>
      <c r="I1522" s="88"/>
      <c r="J1522" s="103"/>
      <c r="K1522" s="103"/>
      <c r="L1522" s="103"/>
      <c r="M1522" s="103"/>
      <c r="N1522" s="330"/>
      <c r="O1522" s="330"/>
      <c r="P1522" s="330"/>
      <c r="Q1522" s="106"/>
      <c r="R1522" s="94"/>
      <c r="S1522" s="104"/>
      <c r="T1522" s="94"/>
      <c r="U1522" s="104"/>
      <c r="V1522" s="94"/>
      <c r="W1522" s="94"/>
      <c r="X1522" s="94"/>
      <c r="Y1522" s="88" t="s">
        <v>230</v>
      </c>
      <c r="Z1522" s="88" t="s">
        <v>230</v>
      </c>
      <c r="AA1522" s="90" t="s">
        <v>230</v>
      </c>
      <c r="AB1522" s="88" t="s">
        <v>230</v>
      </c>
      <c r="AC1522" s="88" t="s">
        <v>230</v>
      </c>
      <c r="AD1522" s="88" t="s">
        <v>230</v>
      </c>
      <c r="AE1522" s="103" t="s">
        <v>2530</v>
      </c>
      <c r="AF1522" s="88" t="s">
        <v>348</v>
      </c>
      <c r="AG1522" s="95" t="s">
        <v>230</v>
      </c>
      <c r="AH1522" s="90" t="s">
        <v>59</v>
      </c>
      <c r="AI1522" s="98">
        <v>0.114</v>
      </c>
      <c r="AJ1522" s="105">
        <v>4357.7</v>
      </c>
      <c r="AK1522" s="126">
        <f t="shared" si="161"/>
        <v>1.0386846575342465</v>
      </c>
      <c r="AL1522" s="98">
        <f t="shared" si="162"/>
        <v>0.3223504109589041</v>
      </c>
      <c r="AM1522" s="129">
        <f t="shared" si="163"/>
        <v>1.3610350684931507</v>
      </c>
      <c r="AN1522" s="98"/>
      <c r="AO1522" s="98"/>
      <c r="AP1522" s="98"/>
      <c r="AQ1522" s="368"/>
      <c r="AR1522" s="47"/>
      <c r="AS1522" s="48"/>
      <c r="AT1522" s="88"/>
      <c r="AU1522" s="103"/>
      <c r="AV1522" s="52"/>
      <c r="AW1522" s="88"/>
      <c r="AX1522" s="52"/>
      <c r="AY1522" s="2391"/>
    </row>
    <row r="1523" spans="1:52" s="55" customFormat="1" ht="15.95" customHeight="1" x14ac:dyDescent="0.25">
      <c r="A1523" s="353">
        <v>207</v>
      </c>
      <c r="B1523" s="366" t="s">
        <v>55</v>
      </c>
      <c r="C1523" s="991" t="s">
        <v>59</v>
      </c>
      <c r="D1523" s="354" t="s">
        <v>31</v>
      </c>
      <c r="E1523" s="272" t="s">
        <v>16814</v>
      </c>
      <c r="F1523" s="198" t="s">
        <v>16815</v>
      </c>
      <c r="G1523" s="166" t="s">
        <v>221</v>
      </c>
      <c r="H1523" s="166" t="s">
        <v>219</v>
      </c>
      <c r="I1523" s="166" t="s">
        <v>220</v>
      </c>
      <c r="J1523" s="166" t="s">
        <v>221</v>
      </c>
      <c r="K1523" s="198" t="s">
        <v>222</v>
      </c>
      <c r="L1523" s="198" t="s">
        <v>221</v>
      </c>
      <c r="M1523" s="198" t="s">
        <v>879</v>
      </c>
      <c r="N1523" s="199">
        <v>7.5</v>
      </c>
      <c r="O1523" s="199">
        <v>2</v>
      </c>
      <c r="P1523" s="199">
        <v>15</v>
      </c>
      <c r="Q1523" s="1012">
        <v>5</v>
      </c>
      <c r="R1523" s="184"/>
      <c r="S1523" s="223">
        <v>1</v>
      </c>
      <c r="T1523" s="183"/>
      <c r="U1523" s="223">
        <v>1</v>
      </c>
      <c r="V1523" s="183"/>
      <c r="W1523" s="183"/>
      <c r="X1523" s="183"/>
      <c r="Y1523" s="166" t="s">
        <v>62</v>
      </c>
      <c r="Z1523" s="170" t="s">
        <v>224</v>
      </c>
      <c r="AA1523" s="197" t="s">
        <v>225</v>
      </c>
      <c r="AB1523" s="166" t="s">
        <v>1789</v>
      </c>
      <c r="AC1523" s="166" t="s">
        <v>1790</v>
      </c>
      <c r="AD1523" s="673" t="s">
        <v>1791</v>
      </c>
      <c r="AE1523" s="198" t="s">
        <v>2530</v>
      </c>
      <c r="AF1523" s="166" t="s">
        <v>349</v>
      </c>
      <c r="AG1523" s="165" t="s">
        <v>230</v>
      </c>
      <c r="AH1523" s="203" t="s">
        <v>59</v>
      </c>
      <c r="AI1523" s="167">
        <v>0.114</v>
      </c>
      <c r="AJ1523" s="221">
        <v>7694.1</v>
      </c>
      <c r="AK1523" s="167">
        <f t="shared" si="161"/>
        <v>1.8339361643835617</v>
      </c>
      <c r="AL1523" s="167">
        <f t="shared" si="162"/>
        <v>0.56915260273972601</v>
      </c>
      <c r="AM1523" s="187">
        <f t="shared" si="163"/>
        <v>2.4030887671232879</v>
      </c>
      <c r="AN1523" s="167">
        <f>SUM(AK1523:AK1526)</f>
        <v>6.5244769863013685</v>
      </c>
      <c r="AO1523" s="167">
        <f>SUM(AL1523:AL1525)</f>
        <v>1.8873591780821917</v>
      </c>
      <c r="AP1523" s="167">
        <f>SUM(AM1523:AM1526)</f>
        <v>8.411836164383562</v>
      </c>
      <c r="AQ1523" s="167">
        <f>AP1523*30</f>
        <v>252.35508493150687</v>
      </c>
      <c r="AR1523" s="193" t="s">
        <v>231</v>
      </c>
      <c r="AS1523" s="194" t="s">
        <v>431</v>
      </c>
      <c r="AT1523" s="166" t="s">
        <v>232</v>
      </c>
      <c r="AU1523" s="198" t="s">
        <v>59</v>
      </c>
      <c r="AV1523" s="679" t="s">
        <v>2532</v>
      </c>
      <c r="AW1523" s="166" t="s">
        <v>234</v>
      </c>
      <c r="AX1523" s="805" t="s">
        <v>20311</v>
      </c>
      <c r="AY1523" s="2391"/>
      <c r="AZ1523" s="778" t="s">
        <v>20299</v>
      </c>
    </row>
    <row r="1524" spans="1:52" s="8" customFormat="1" ht="15.95" customHeight="1" x14ac:dyDescent="0.25">
      <c r="A1524" s="112"/>
      <c r="B1524" s="113"/>
      <c r="C1524" s="992"/>
      <c r="D1524" s="113"/>
      <c r="E1524" s="130"/>
      <c r="F1524" s="130"/>
      <c r="G1524" s="113"/>
      <c r="H1524" s="130"/>
      <c r="I1524" s="113"/>
      <c r="J1524" s="130"/>
      <c r="K1524" s="130"/>
      <c r="L1524" s="130"/>
      <c r="M1524" s="130"/>
      <c r="N1524" s="329"/>
      <c r="O1524" s="329"/>
      <c r="P1524" s="329"/>
      <c r="Q1524" s="1071"/>
      <c r="R1524" s="114"/>
      <c r="S1524" s="131"/>
      <c r="T1524" s="114"/>
      <c r="U1524" s="131"/>
      <c r="V1524" s="114"/>
      <c r="W1524" s="114"/>
      <c r="X1524" s="114"/>
      <c r="Y1524" s="113" t="s">
        <v>230</v>
      </c>
      <c r="Z1524" s="113" t="s">
        <v>230</v>
      </c>
      <c r="AA1524" s="132" t="s">
        <v>230</v>
      </c>
      <c r="AB1524" s="113" t="s">
        <v>230</v>
      </c>
      <c r="AC1524" s="113" t="s">
        <v>230</v>
      </c>
      <c r="AD1524" s="113" t="s">
        <v>230</v>
      </c>
      <c r="AE1524" s="130" t="s">
        <v>2530</v>
      </c>
      <c r="AF1524" s="113" t="s">
        <v>350</v>
      </c>
      <c r="AG1524" s="115" t="s">
        <v>230</v>
      </c>
      <c r="AH1524" s="132" t="s">
        <v>59</v>
      </c>
      <c r="AI1524" s="116">
        <v>0.114</v>
      </c>
      <c r="AJ1524" s="137">
        <v>6594.7</v>
      </c>
      <c r="AK1524" s="116">
        <f t="shared" si="161"/>
        <v>1.5718873972602738</v>
      </c>
      <c r="AL1524" s="116">
        <f t="shared" si="162"/>
        <v>0.48782712328767119</v>
      </c>
      <c r="AM1524" s="119">
        <f t="shared" si="163"/>
        <v>2.0597145205479448</v>
      </c>
      <c r="AN1524" s="116"/>
      <c r="AO1524" s="116"/>
      <c r="AP1524" s="116"/>
      <c r="AQ1524" s="367"/>
      <c r="AR1524" s="42"/>
      <c r="AS1524" s="43"/>
      <c r="AT1524" s="113"/>
      <c r="AU1524" s="130"/>
      <c r="AV1524" s="44"/>
      <c r="AW1524" s="113"/>
      <c r="AX1524" s="44"/>
      <c r="AY1524" s="2391"/>
    </row>
    <row r="1525" spans="1:52" s="8" customFormat="1" ht="15.95" customHeight="1" x14ac:dyDescent="0.25">
      <c r="A1525" s="93"/>
      <c r="B1525" s="88"/>
      <c r="C1525" s="993"/>
      <c r="D1525" s="88"/>
      <c r="E1525" s="103"/>
      <c r="F1525" s="103"/>
      <c r="G1525" s="88"/>
      <c r="H1525" s="103"/>
      <c r="I1525" s="88"/>
      <c r="J1525" s="103"/>
      <c r="K1525" s="103"/>
      <c r="L1525" s="103"/>
      <c r="M1525" s="103"/>
      <c r="N1525" s="330"/>
      <c r="O1525" s="330"/>
      <c r="P1525" s="330"/>
      <c r="Q1525" s="106"/>
      <c r="R1525" s="94"/>
      <c r="S1525" s="104"/>
      <c r="T1525" s="94"/>
      <c r="U1525" s="104"/>
      <c r="V1525" s="94"/>
      <c r="W1525" s="94"/>
      <c r="X1525" s="94"/>
      <c r="Y1525" s="88" t="s">
        <v>230</v>
      </c>
      <c r="Z1525" s="88" t="s">
        <v>230</v>
      </c>
      <c r="AA1525" s="90" t="s">
        <v>230</v>
      </c>
      <c r="AB1525" s="88" t="s">
        <v>230</v>
      </c>
      <c r="AC1525" s="88" t="s">
        <v>230</v>
      </c>
      <c r="AD1525" s="88" t="s">
        <v>230</v>
      </c>
      <c r="AE1525" s="103" t="s">
        <v>2530</v>
      </c>
      <c r="AF1525" s="88" t="s">
        <v>351</v>
      </c>
      <c r="AG1525" s="95" t="s">
        <v>230</v>
      </c>
      <c r="AH1525" s="90" t="s">
        <v>59</v>
      </c>
      <c r="AI1525" s="98">
        <v>0.114</v>
      </c>
      <c r="AJ1525" s="105">
        <v>11225.5</v>
      </c>
      <c r="AK1525" s="126">
        <f t="shared" si="161"/>
        <v>2.675667123287671</v>
      </c>
      <c r="AL1525" s="126">
        <f t="shared" si="162"/>
        <v>0.83037945205479458</v>
      </c>
      <c r="AM1525" s="96">
        <f t="shared" si="163"/>
        <v>3.5060465753424657</v>
      </c>
      <c r="AN1525" s="98"/>
      <c r="AO1525" s="98"/>
      <c r="AP1525" s="98"/>
      <c r="AQ1525" s="368"/>
      <c r="AR1525" s="47"/>
      <c r="AS1525" s="48"/>
      <c r="AT1525" s="88"/>
      <c r="AU1525" s="103"/>
      <c r="AV1525" s="52"/>
      <c r="AW1525" s="88"/>
      <c r="AX1525" s="52"/>
      <c r="AY1525" s="2391"/>
    </row>
    <row r="1526" spans="1:52" s="1099" customFormat="1" ht="15.95" customHeight="1" x14ac:dyDescent="0.25">
      <c r="A1526" s="781"/>
      <c r="B1526" s="782"/>
      <c r="C1526" s="1314"/>
      <c r="D1526" s="782"/>
      <c r="E1526" s="1015"/>
      <c r="F1526" s="1015"/>
      <c r="G1526" s="782"/>
      <c r="H1526" s="1015"/>
      <c r="I1526" s="782"/>
      <c r="J1526" s="1015"/>
      <c r="K1526" s="1015"/>
      <c r="L1526" s="1015"/>
      <c r="M1526" s="1015"/>
      <c r="N1526" s="1315"/>
      <c r="O1526" s="1315"/>
      <c r="P1526" s="1315"/>
      <c r="Q1526" s="1316"/>
      <c r="R1526" s="783"/>
      <c r="S1526" s="1195"/>
      <c r="T1526" s="783"/>
      <c r="U1526" s="1195"/>
      <c r="V1526" s="783"/>
      <c r="W1526" s="783"/>
      <c r="X1526" s="783"/>
      <c r="Y1526" s="782"/>
      <c r="Z1526" s="782"/>
      <c r="AA1526" s="784"/>
      <c r="AB1526" s="782"/>
      <c r="AC1526" s="782" t="s">
        <v>25993</v>
      </c>
      <c r="AD1526" s="782" t="s">
        <v>25994</v>
      </c>
      <c r="AE1526" s="1015" t="s">
        <v>25995</v>
      </c>
      <c r="AF1526" s="782" t="s">
        <v>25996</v>
      </c>
      <c r="AG1526" s="2686" t="s">
        <v>22871</v>
      </c>
      <c r="AH1526" s="784" t="s">
        <v>25997</v>
      </c>
      <c r="AI1526" s="430">
        <v>0.37</v>
      </c>
      <c r="AJ1526" s="1316">
        <v>437</v>
      </c>
      <c r="AK1526" s="1201">
        <f>AJ1526*AI1526/365</f>
        <v>0.442986301369863</v>
      </c>
      <c r="AL1526" s="1201">
        <v>0</v>
      </c>
      <c r="AM1526" s="1111">
        <f t="shared" si="163"/>
        <v>0.442986301369863</v>
      </c>
      <c r="AN1526" s="430"/>
      <c r="AO1526" s="430"/>
      <c r="AP1526" s="430"/>
      <c r="AQ1526" s="830"/>
      <c r="AR1526" s="484"/>
      <c r="AS1526" s="786"/>
      <c r="AT1526" s="782"/>
      <c r="AU1526" s="1015"/>
      <c r="AV1526" s="787"/>
      <c r="AW1526" s="782"/>
      <c r="AX1526" s="2459" t="s">
        <v>25998</v>
      </c>
      <c r="AY1526" s="2688"/>
    </row>
    <row r="1527" spans="1:52" s="55" customFormat="1" ht="15.95" customHeight="1" x14ac:dyDescent="0.25">
      <c r="A1527" s="182">
        <v>208</v>
      </c>
      <c r="B1527" s="170" t="s">
        <v>55</v>
      </c>
      <c r="C1527" s="989" t="s">
        <v>59</v>
      </c>
      <c r="D1527" s="166" t="s">
        <v>32</v>
      </c>
      <c r="E1527" s="198" t="s">
        <v>2533</v>
      </c>
      <c r="F1527" s="198" t="s">
        <v>2534</v>
      </c>
      <c r="G1527" s="166"/>
      <c r="H1527" s="166" t="s">
        <v>219</v>
      </c>
      <c r="I1527" s="166" t="s">
        <v>6578</v>
      </c>
      <c r="J1527" s="166" t="s">
        <v>221</v>
      </c>
      <c r="K1527" s="198" t="s">
        <v>1337</v>
      </c>
      <c r="L1527" s="198" t="s">
        <v>221</v>
      </c>
      <c r="M1527" s="198" t="s">
        <v>879</v>
      </c>
      <c r="N1527" s="199">
        <v>2.5</v>
      </c>
      <c r="O1527" s="199">
        <v>1.5</v>
      </c>
      <c r="P1527" s="199">
        <v>3.75</v>
      </c>
      <c r="Q1527" s="1012">
        <v>2</v>
      </c>
      <c r="R1527" s="184"/>
      <c r="S1527" s="223">
        <v>1</v>
      </c>
      <c r="T1527" s="183"/>
      <c r="U1527" s="223">
        <v>0</v>
      </c>
      <c r="V1527" s="183"/>
      <c r="W1527" s="183"/>
      <c r="X1527" s="183"/>
      <c r="Y1527" s="166" t="s">
        <v>62</v>
      </c>
      <c r="Z1527" s="170" t="s">
        <v>224</v>
      </c>
      <c r="AA1527" s="197" t="s">
        <v>225</v>
      </c>
      <c r="AB1527" s="166" t="s">
        <v>1789</v>
      </c>
      <c r="AC1527" s="166" t="s">
        <v>1790</v>
      </c>
      <c r="AD1527" s="673" t="s">
        <v>1791</v>
      </c>
      <c r="AE1527" s="198" t="s">
        <v>2535</v>
      </c>
      <c r="AF1527" s="166" t="s">
        <v>528</v>
      </c>
      <c r="AG1527" s="165" t="s">
        <v>230</v>
      </c>
      <c r="AH1527" s="203" t="s">
        <v>59</v>
      </c>
      <c r="AI1527" s="167">
        <v>0.114</v>
      </c>
      <c r="AJ1527" s="221">
        <v>4296.1000000000004</v>
      </c>
      <c r="AK1527" s="167">
        <v>1.0240019178082191</v>
      </c>
      <c r="AL1527" s="167">
        <v>0.31779369863013701</v>
      </c>
      <c r="AM1527" s="187">
        <f>AK1527+AL1527</f>
        <v>1.3417956164383562</v>
      </c>
      <c r="AN1527" s="167">
        <f>SUM(AK1527:AK1528)</f>
        <v>1.4924950684931506</v>
      </c>
      <c r="AO1527" s="167">
        <f>SUM(AL1527:AL1528)</f>
        <v>0.31779369863013701</v>
      </c>
      <c r="AP1527" s="167">
        <f>AN1527+AO1527</f>
        <v>1.8102887671232877</v>
      </c>
      <c r="AQ1527" s="167">
        <f>AP1527*30</f>
        <v>54.308663013698627</v>
      </c>
      <c r="AR1527" s="193" t="s">
        <v>231</v>
      </c>
      <c r="AS1527" s="194" t="s">
        <v>431</v>
      </c>
      <c r="AT1527" s="166" t="s">
        <v>232</v>
      </c>
      <c r="AU1527" s="198" t="s">
        <v>59</v>
      </c>
      <c r="AV1527" s="679" t="s">
        <v>2536</v>
      </c>
      <c r="AW1527" s="166" t="s">
        <v>234</v>
      </c>
      <c r="AX1527" s="46"/>
      <c r="AY1527" s="2391"/>
    </row>
    <row r="1528" spans="1:52" s="8" customFormat="1" ht="15.95" customHeight="1" x14ac:dyDescent="0.25">
      <c r="A1528" s="122"/>
      <c r="B1528" s="123"/>
      <c r="C1528" s="994"/>
      <c r="D1528" s="123"/>
      <c r="E1528" s="133"/>
      <c r="F1528" s="133"/>
      <c r="G1528" s="123"/>
      <c r="H1528" s="133"/>
      <c r="I1528" s="123"/>
      <c r="J1528" s="133"/>
      <c r="K1528" s="133"/>
      <c r="L1528" s="133"/>
      <c r="M1528" s="133"/>
      <c r="N1528" s="157"/>
      <c r="O1528" s="157"/>
      <c r="P1528" s="157"/>
      <c r="Q1528" s="1072"/>
      <c r="R1528" s="124"/>
      <c r="S1528" s="134"/>
      <c r="T1528" s="124"/>
      <c r="U1528" s="134"/>
      <c r="V1528" s="124"/>
      <c r="W1528" s="124"/>
      <c r="X1528" s="124"/>
      <c r="Y1528" s="123" t="s">
        <v>230</v>
      </c>
      <c r="Z1528" s="123" t="s">
        <v>230</v>
      </c>
      <c r="AA1528" s="135" t="s">
        <v>230</v>
      </c>
      <c r="AB1528" s="123" t="s">
        <v>230</v>
      </c>
      <c r="AC1528" s="123" t="s">
        <v>230</v>
      </c>
      <c r="AD1528" s="123" t="s">
        <v>230</v>
      </c>
      <c r="AE1528" s="133" t="s">
        <v>2537</v>
      </c>
      <c r="AF1528" s="133" t="s">
        <v>2538</v>
      </c>
      <c r="AG1528" s="125" t="s">
        <v>2539</v>
      </c>
      <c r="AH1528" s="135" t="s">
        <v>722</v>
      </c>
      <c r="AI1528" s="128">
        <v>1.1399999999999999</v>
      </c>
      <c r="AJ1528" s="128">
        <v>150</v>
      </c>
      <c r="AK1528" s="126">
        <f>AJ1528*AI1528/365</f>
        <v>0.46849315068493141</v>
      </c>
      <c r="AL1528" s="126">
        <v>0</v>
      </c>
      <c r="AM1528" s="129">
        <f>SUBTOTAL(9,AK1528:AL1528)</f>
        <v>0.46849315068493141</v>
      </c>
      <c r="AN1528" s="126"/>
      <c r="AO1528" s="126"/>
      <c r="AP1528" s="126"/>
      <c r="AQ1528" s="369"/>
      <c r="AR1528" s="49"/>
      <c r="AS1528" s="50"/>
      <c r="AT1528" s="123"/>
      <c r="AU1528" s="133"/>
      <c r="AV1528" s="73"/>
      <c r="AW1528" s="123"/>
      <c r="AX1528" s="73"/>
      <c r="AY1528" s="2391"/>
    </row>
    <row r="1529" spans="1:52" s="55" customFormat="1" ht="15.95" customHeight="1" x14ac:dyDescent="0.2">
      <c r="A1529" s="182">
        <v>209</v>
      </c>
      <c r="B1529" s="166" t="s">
        <v>55</v>
      </c>
      <c r="C1529" s="989" t="s">
        <v>59</v>
      </c>
      <c r="D1529" s="354" t="s">
        <v>2540</v>
      </c>
      <c r="E1529" s="198" t="s">
        <v>2541</v>
      </c>
      <c r="F1529" s="198" t="s">
        <v>2542</v>
      </c>
      <c r="G1529" s="166"/>
      <c r="H1529" s="354" t="s">
        <v>219</v>
      </c>
      <c r="I1529" s="354" t="s">
        <v>220</v>
      </c>
      <c r="J1529" s="354" t="s">
        <v>221</v>
      </c>
      <c r="K1529" s="272" t="s">
        <v>222</v>
      </c>
      <c r="L1529" s="272" t="s">
        <v>221</v>
      </c>
      <c r="M1529" s="272" t="s">
        <v>879</v>
      </c>
      <c r="N1529" s="440">
        <v>9.4</v>
      </c>
      <c r="O1529" s="440">
        <v>2.2000000000000002</v>
      </c>
      <c r="P1529" s="440">
        <f>O1529*N1529</f>
        <v>20.680000000000003</v>
      </c>
      <c r="Q1529" s="1012">
        <v>3</v>
      </c>
      <c r="R1529" s="184"/>
      <c r="S1529" s="223">
        <v>2</v>
      </c>
      <c r="T1529" s="183"/>
      <c r="U1529" s="223">
        <v>0</v>
      </c>
      <c r="V1529" s="183"/>
      <c r="W1529" s="183"/>
      <c r="X1529" s="183"/>
      <c r="Y1529" s="354" t="s">
        <v>62</v>
      </c>
      <c r="Z1529" s="366" t="s">
        <v>224</v>
      </c>
      <c r="AA1529" s="762" t="s">
        <v>225</v>
      </c>
      <c r="AB1529" s="354" t="s">
        <v>1789</v>
      </c>
      <c r="AC1529" s="354" t="s">
        <v>1790</v>
      </c>
      <c r="AD1529" s="925" t="s">
        <v>1791</v>
      </c>
      <c r="AE1529" s="198" t="s">
        <v>2167</v>
      </c>
      <c r="AF1529" s="166" t="s">
        <v>346</v>
      </c>
      <c r="AG1529" s="165" t="s">
        <v>230</v>
      </c>
      <c r="AH1529" s="203" t="s">
        <v>59</v>
      </c>
      <c r="AI1529" s="167">
        <v>0.114</v>
      </c>
      <c r="AJ1529" s="221">
        <v>4475.5</v>
      </c>
      <c r="AK1529" s="167">
        <v>1.0667630136986301</v>
      </c>
      <c r="AL1529" s="167">
        <v>0.3310643835616438</v>
      </c>
      <c r="AM1529" s="187">
        <f>AK1529+AL1529</f>
        <v>1.3978273972602739</v>
      </c>
      <c r="AN1529" s="167">
        <f>SUM(AK1529:AK1531)</f>
        <v>2.4853915068493149</v>
      </c>
      <c r="AO1529" s="167">
        <f>SUM(AL1529:AL1531)</f>
        <v>0.62593397260273975</v>
      </c>
      <c r="AP1529" s="167">
        <f>AN1529+AO1529</f>
        <v>3.1113254794520548</v>
      </c>
      <c r="AQ1529" s="167">
        <f>AP1529*30</f>
        <v>93.339764383561644</v>
      </c>
      <c r="AR1529" s="193" t="s">
        <v>231</v>
      </c>
      <c r="AS1529" s="363" t="s">
        <v>431</v>
      </c>
      <c r="AT1529" s="166" t="s">
        <v>232</v>
      </c>
      <c r="AU1529" s="198" t="s">
        <v>59</v>
      </c>
      <c r="AV1529" s="679" t="s">
        <v>2543</v>
      </c>
      <c r="AW1529" s="166" t="s">
        <v>234</v>
      </c>
      <c r="AX1529" s="46"/>
      <c r="AY1529" s="2391"/>
    </row>
    <row r="1530" spans="1:52" s="8" customFormat="1" ht="15.95" customHeight="1" x14ac:dyDescent="0.25">
      <c r="A1530" s="112"/>
      <c r="B1530" s="113"/>
      <c r="C1530" s="992"/>
      <c r="D1530" s="113"/>
      <c r="E1530" s="130"/>
      <c r="F1530" s="130"/>
      <c r="G1530" s="113"/>
      <c r="H1530" s="130"/>
      <c r="I1530" s="113"/>
      <c r="J1530" s="130"/>
      <c r="K1530" s="130"/>
      <c r="L1530" s="130"/>
      <c r="M1530" s="130"/>
      <c r="N1530" s="329"/>
      <c r="O1530" s="329"/>
      <c r="P1530" s="329"/>
      <c r="Q1530" s="1071"/>
      <c r="R1530" s="114"/>
      <c r="S1530" s="131"/>
      <c r="T1530" s="114"/>
      <c r="U1530" s="131"/>
      <c r="V1530" s="114"/>
      <c r="W1530" s="114"/>
      <c r="X1530" s="114"/>
      <c r="Y1530" s="113" t="s">
        <v>230</v>
      </c>
      <c r="Z1530" s="113" t="s">
        <v>230</v>
      </c>
      <c r="AA1530" s="132" t="s">
        <v>230</v>
      </c>
      <c r="AB1530" s="113" t="s">
        <v>230</v>
      </c>
      <c r="AC1530" s="113" t="s">
        <v>230</v>
      </c>
      <c r="AD1530" s="113" t="s">
        <v>230</v>
      </c>
      <c r="AE1530" s="130" t="s">
        <v>2167</v>
      </c>
      <c r="AF1530" s="113" t="s">
        <v>348</v>
      </c>
      <c r="AG1530" s="115" t="s">
        <v>230</v>
      </c>
      <c r="AH1530" s="132" t="s">
        <v>59</v>
      </c>
      <c r="AI1530" s="116">
        <v>0.114</v>
      </c>
      <c r="AJ1530" s="137">
        <v>3986.2</v>
      </c>
      <c r="AK1530" s="116">
        <v>0.95013534246575326</v>
      </c>
      <c r="AL1530" s="116">
        <v>0.29486958904109589</v>
      </c>
      <c r="AM1530" s="119">
        <v>1.2450049315068492</v>
      </c>
      <c r="AN1530" s="116"/>
      <c r="AO1530" s="116"/>
      <c r="AP1530" s="116"/>
      <c r="AQ1530" s="367"/>
      <c r="AR1530" s="42"/>
      <c r="AS1530" s="43"/>
      <c r="AT1530" s="113"/>
      <c r="AU1530" s="130"/>
      <c r="AV1530" s="44"/>
      <c r="AW1530" s="113"/>
      <c r="AX1530" s="46"/>
      <c r="AY1530" s="2391"/>
    </row>
    <row r="1531" spans="1:52" s="8" customFormat="1" ht="15.95" customHeight="1" x14ac:dyDescent="0.25">
      <c r="A1531" s="93"/>
      <c r="B1531" s="88"/>
      <c r="C1531" s="993"/>
      <c r="D1531" s="88"/>
      <c r="E1531" s="103"/>
      <c r="F1531" s="103"/>
      <c r="G1531" s="88"/>
      <c r="H1531" s="103"/>
      <c r="I1531" s="88"/>
      <c r="J1531" s="103"/>
      <c r="K1531" s="103"/>
      <c r="L1531" s="103"/>
      <c r="M1531" s="103"/>
      <c r="N1531" s="330"/>
      <c r="O1531" s="330"/>
      <c r="P1531" s="330"/>
      <c r="Q1531" s="106"/>
      <c r="R1531" s="94"/>
      <c r="S1531" s="104"/>
      <c r="T1531" s="94"/>
      <c r="U1531" s="104"/>
      <c r="V1531" s="94"/>
      <c r="W1531" s="94"/>
      <c r="X1531" s="94"/>
      <c r="Y1531" s="88" t="s">
        <v>230</v>
      </c>
      <c r="Z1531" s="88" t="s">
        <v>230</v>
      </c>
      <c r="AA1531" s="90" t="s">
        <v>230</v>
      </c>
      <c r="AB1531" s="88" t="s">
        <v>230</v>
      </c>
      <c r="AC1531" s="88" t="s">
        <v>230</v>
      </c>
      <c r="AD1531" s="88" t="s">
        <v>230</v>
      </c>
      <c r="AE1531" s="103" t="s">
        <v>2167</v>
      </c>
      <c r="AF1531" s="103" t="s">
        <v>2544</v>
      </c>
      <c r="AG1531" s="95">
        <v>503003716320</v>
      </c>
      <c r="AH1531" s="90" t="s">
        <v>722</v>
      </c>
      <c r="AI1531" s="21">
        <v>1.1399999999999999</v>
      </c>
      <c r="AJ1531" s="21">
        <v>150</v>
      </c>
      <c r="AK1531" s="98">
        <f>AJ1531*AI1531/365</f>
        <v>0.46849315068493141</v>
      </c>
      <c r="AL1531" s="98">
        <v>0</v>
      </c>
      <c r="AM1531" s="96">
        <f>SUBTOTAL(9,AK1531:AL1531)</f>
        <v>0.46849315068493141</v>
      </c>
      <c r="AN1531" s="98"/>
      <c r="AO1531" s="98"/>
      <c r="AP1531" s="98"/>
      <c r="AQ1531" s="368"/>
      <c r="AR1531" s="47"/>
      <c r="AS1531" s="48"/>
      <c r="AT1531" s="88"/>
      <c r="AU1531" s="103"/>
      <c r="AV1531" s="52"/>
      <c r="AW1531" s="88"/>
      <c r="AX1531" s="52"/>
      <c r="AY1531" s="2391"/>
    </row>
    <row r="1532" spans="1:52" s="55" customFormat="1" ht="15.95" customHeight="1" x14ac:dyDescent="0.25">
      <c r="A1532" s="182">
        <v>210</v>
      </c>
      <c r="B1532" s="366" t="s">
        <v>55</v>
      </c>
      <c r="C1532" s="991" t="s">
        <v>59</v>
      </c>
      <c r="D1532" s="354" t="s">
        <v>33</v>
      </c>
      <c r="E1532" s="198" t="s">
        <v>16901</v>
      </c>
      <c r="F1532" s="198" t="s">
        <v>16902</v>
      </c>
      <c r="G1532" s="166" t="s">
        <v>221</v>
      </c>
      <c r="H1532" s="166" t="s">
        <v>219</v>
      </c>
      <c r="I1532" s="166" t="s">
        <v>220</v>
      </c>
      <c r="J1532" s="166" t="s">
        <v>221</v>
      </c>
      <c r="K1532" s="198" t="s">
        <v>222</v>
      </c>
      <c r="L1532" s="198" t="s">
        <v>221</v>
      </c>
      <c r="M1532" s="198" t="s">
        <v>879</v>
      </c>
      <c r="N1532" s="199">
        <v>3</v>
      </c>
      <c r="O1532" s="199">
        <v>1.5</v>
      </c>
      <c r="P1532" s="199">
        <v>4.5</v>
      </c>
      <c r="Q1532" s="1012">
        <v>2</v>
      </c>
      <c r="R1532" s="184"/>
      <c r="S1532" s="223">
        <v>1</v>
      </c>
      <c r="T1532" s="183"/>
      <c r="U1532" s="223">
        <v>0</v>
      </c>
      <c r="V1532" s="183"/>
      <c r="W1532" s="183"/>
      <c r="X1532" s="183"/>
      <c r="Y1532" s="166" t="s">
        <v>62</v>
      </c>
      <c r="Z1532" s="170" t="s">
        <v>224</v>
      </c>
      <c r="AA1532" s="197" t="s">
        <v>225</v>
      </c>
      <c r="AB1532" s="166" t="s">
        <v>1789</v>
      </c>
      <c r="AC1532" s="166" t="s">
        <v>1790</v>
      </c>
      <c r="AD1532" s="673" t="s">
        <v>1791</v>
      </c>
      <c r="AE1532" s="166" t="s">
        <v>2545</v>
      </c>
      <c r="AF1532" s="166" t="s">
        <v>265</v>
      </c>
      <c r="AG1532" s="165" t="s">
        <v>230</v>
      </c>
      <c r="AH1532" s="203" t="s">
        <v>59</v>
      </c>
      <c r="AI1532" s="167">
        <v>0.114</v>
      </c>
      <c r="AJ1532" s="221">
        <v>1910.3</v>
      </c>
      <c r="AK1532" s="167">
        <f>AJ1532*0.087/365</f>
        <v>0.45533178082191772</v>
      </c>
      <c r="AL1532" s="167">
        <f>AJ1532*0.027/365</f>
        <v>0.14130986301369863</v>
      </c>
      <c r="AM1532" s="187">
        <f>SUM(AK1532:AL1532)</f>
        <v>0.59664164383561635</v>
      </c>
      <c r="AN1532" s="167">
        <f>SUM(AK1532:AK1538)</f>
        <v>1.4233591780821915</v>
      </c>
      <c r="AO1532" s="167">
        <f>SUM(AL1532:AL1538)</f>
        <v>0.14130986301369863</v>
      </c>
      <c r="AP1532" s="167">
        <f>SUM(AM1532:AM1538)</f>
        <v>1.5646690410958901</v>
      </c>
      <c r="AQ1532" s="167">
        <f>AP1532*30</f>
        <v>46.940071232876704</v>
      </c>
      <c r="AR1532" s="193" t="s">
        <v>231</v>
      </c>
      <c r="AS1532" s="194" t="s">
        <v>431</v>
      </c>
      <c r="AT1532" s="166" t="s">
        <v>232</v>
      </c>
      <c r="AU1532" s="198" t="s">
        <v>59</v>
      </c>
      <c r="AV1532" s="679" t="s">
        <v>2546</v>
      </c>
      <c r="AW1532" s="166" t="s">
        <v>234</v>
      </c>
      <c r="AX1532" s="805" t="s">
        <v>20312</v>
      </c>
      <c r="AY1532" s="2391"/>
      <c r="AZ1532" s="778" t="s">
        <v>20300</v>
      </c>
    </row>
    <row r="1533" spans="1:52" s="1099" customFormat="1" ht="15.95" customHeight="1" x14ac:dyDescent="0.25">
      <c r="A1533" s="1448"/>
      <c r="B1533" s="827"/>
      <c r="C1533" s="1506"/>
      <c r="D1533" s="827"/>
      <c r="E1533" s="895"/>
      <c r="F1533" s="895"/>
      <c r="G1533" s="827"/>
      <c r="H1533" s="895"/>
      <c r="I1533" s="827"/>
      <c r="J1533" s="895"/>
      <c r="K1533" s="895"/>
      <c r="L1533" s="895"/>
      <c r="M1533" s="895"/>
      <c r="N1533" s="1507"/>
      <c r="O1533" s="1507"/>
      <c r="P1533" s="1507"/>
      <c r="Q1533" s="1508"/>
      <c r="R1533" s="826"/>
      <c r="S1533" s="1509"/>
      <c r="T1533" s="826"/>
      <c r="U1533" s="1509"/>
      <c r="V1533" s="826"/>
      <c r="W1533" s="826"/>
      <c r="X1533" s="826"/>
      <c r="Y1533" s="1076" t="s">
        <v>230</v>
      </c>
      <c r="Z1533" s="1076" t="s">
        <v>230</v>
      </c>
      <c r="AA1533" s="1078" t="s">
        <v>230</v>
      </c>
      <c r="AB1533" s="1076" t="s">
        <v>230</v>
      </c>
      <c r="AC1533" s="1076" t="s">
        <v>21268</v>
      </c>
      <c r="AD1533" s="1607" t="s">
        <v>21269</v>
      </c>
      <c r="AE1533" s="827" t="s">
        <v>21291</v>
      </c>
      <c r="AF1533" s="895" t="s">
        <v>21292</v>
      </c>
      <c r="AG1533" s="1077" t="s">
        <v>21273</v>
      </c>
      <c r="AH1533" s="1078" t="s">
        <v>17021</v>
      </c>
      <c r="AI1533" s="478">
        <v>0.87</v>
      </c>
      <c r="AJ1533" s="1530">
        <v>4</v>
      </c>
      <c r="AK1533" s="479">
        <f t="shared" ref="AK1533:AK1538" si="164">AJ1533*AI1533/365</f>
        <v>9.5342465753424661E-3</v>
      </c>
      <c r="AL1533" s="479">
        <v>0</v>
      </c>
      <c r="AM1533" s="777">
        <f t="shared" ref="AM1533:AM1538" si="165">SUBTOTAL(9,AK1533:AL1533)</f>
        <v>9.5342465753424661E-3</v>
      </c>
      <c r="AN1533" s="1201"/>
      <c r="AO1533" s="1201"/>
      <c r="AP1533" s="1201"/>
      <c r="AQ1533" s="1510"/>
      <c r="AR1533" s="1408"/>
      <c r="AS1533" s="1409"/>
      <c r="AT1533" s="827"/>
      <c r="AU1533" s="895"/>
      <c r="AV1533" s="1356"/>
      <c r="AW1533" s="827"/>
      <c r="AX1533" s="2537" t="s">
        <v>21289</v>
      </c>
      <c r="AY1533" s="2401"/>
    </row>
    <row r="1534" spans="1:52" s="1099" customFormat="1" ht="15.95" customHeight="1" x14ac:dyDescent="0.25">
      <c r="A1534" s="1448"/>
      <c r="B1534" s="827"/>
      <c r="C1534" s="1506"/>
      <c r="D1534" s="827"/>
      <c r="E1534" s="895"/>
      <c r="F1534" s="895"/>
      <c r="G1534" s="827"/>
      <c r="H1534" s="895"/>
      <c r="I1534" s="827"/>
      <c r="J1534" s="895"/>
      <c r="K1534" s="895"/>
      <c r="L1534" s="895"/>
      <c r="M1534" s="895"/>
      <c r="N1534" s="1507"/>
      <c r="O1534" s="1507"/>
      <c r="P1534" s="1507"/>
      <c r="Q1534" s="1508"/>
      <c r="R1534" s="826"/>
      <c r="S1534" s="1509"/>
      <c r="T1534" s="826"/>
      <c r="U1534" s="1509"/>
      <c r="V1534" s="826"/>
      <c r="W1534" s="826"/>
      <c r="X1534" s="826"/>
      <c r="Y1534" s="1494"/>
      <c r="Z1534" s="1494"/>
      <c r="AA1534" s="754"/>
      <c r="AB1534" s="1494" t="s">
        <v>230</v>
      </c>
      <c r="AC1534" s="1494" t="s">
        <v>21268</v>
      </c>
      <c r="AD1534" s="1146" t="s">
        <v>21269</v>
      </c>
      <c r="AE1534" s="782" t="s">
        <v>21291</v>
      </c>
      <c r="AF1534" s="1015" t="s">
        <v>21293</v>
      </c>
      <c r="AG1534" s="377" t="s">
        <v>21273</v>
      </c>
      <c r="AH1534" s="754" t="s">
        <v>17021</v>
      </c>
      <c r="AI1534" s="379">
        <v>0.87</v>
      </c>
      <c r="AJ1534" s="831">
        <v>42</v>
      </c>
      <c r="AK1534" s="378">
        <f t="shared" si="164"/>
        <v>0.10010958904109589</v>
      </c>
      <c r="AL1534" s="378">
        <v>0</v>
      </c>
      <c r="AM1534" s="380">
        <f t="shared" si="165"/>
        <v>0.10010958904109589</v>
      </c>
      <c r="AN1534" s="1201"/>
      <c r="AO1534" s="1201"/>
      <c r="AP1534" s="1201"/>
      <c r="AQ1534" s="1510"/>
      <c r="AR1534" s="1408"/>
      <c r="AS1534" s="1409"/>
      <c r="AT1534" s="827"/>
      <c r="AU1534" s="895"/>
      <c r="AV1534" s="1356"/>
      <c r="AW1534" s="827"/>
      <c r="AX1534" s="2525" t="s">
        <v>21289</v>
      </c>
      <c r="AY1534" s="2401"/>
    </row>
    <row r="1535" spans="1:52" s="1099" customFormat="1" ht="15.95" customHeight="1" x14ac:dyDescent="0.25">
      <c r="A1535" s="1448"/>
      <c r="B1535" s="827"/>
      <c r="C1535" s="1506"/>
      <c r="D1535" s="827"/>
      <c r="E1535" s="895"/>
      <c r="F1535" s="895"/>
      <c r="G1535" s="827"/>
      <c r="H1535" s="895"/>
      <c r="I1535" s="827"/>
      <c r="J1535" s="895"/>
      <c r="K1535" s="895"/>
      <c r="L1535" s="895"/>
      <c r="M1535" s="895"/>
      <c r="N1535" s="1507"/>
      <c r="O1535" s="1507"/>
      <c r="P1535" s="1507"/>
      <c r="Q1535" s="1508"/>
      <c r="R1535" s="826"/>
      <c r="S1535" s="1509"/>
      <c r="T1535" s="826"/>
      <c r="U1535" s="1509"/>
      <c r="V1535" s="826"/>
      <c r="W1535" s="826"/>
      <c r="X1535" s="826"/>
      <c r="Y1535" s="1605"/>
      <c r="Z1535" s="1605"/>
      <c r="AA1535" s="754"/>
      <c r="AB1535" s="1605"/>
      <c r="AC1535" s="1076" t="s">
        <v>22208</v>
      </c>
      <c r="AD1535" s="1607" t="s">
        <v>22209</v>
      </c>
      <c r="AE1535" s="827" t="s">
        <v>22210</v>
      </c>
      <c r="AF1535" s="895" t="s">
        <v>2551</v>
      </c>
      <c r="AG1535" s="1077" t="s">
        <v>23235</v>
      </c>
      <c r="AH1535" s="1078" t="s">
        <v>23299</v>
      </c>
      <c r="AI1535" s="1089">
        <v>0.76</v>
      </c>
      <c r="AJ1535" s="1638">
        <v>20</v>
      </c>
      <c r="AK1535" s="378">
        <f t="shared" si="164"/>
        <v>4.1643835616438356E-2</v>
      </c>
      <c r="AL1535" s="378">
        <v>0</v>
      </c>
      <c r="AM1535" s="380">
        <f t="shared" si="165"/>
        <v>4.1643835616438356E-2</v>
      </c>
      <c r="AN1535" s="1201"/>
      <c r="AO1535" s="1201"/>
      <c r="AP1535" s="1201"/>
      <c r="AQ1535" s="1510"/>
      <c r="AR1535" s="1408"/>
      <c r="AS1535" s="1409"/>
      <c r="AT1535" s="827"/>
      <c r="AU1535" s="895"/>
      <c r="AV1535" s="1356"/>
      <c r="AW1535" s="827"/>
      <c r="AX1535" s="2525" t="s">
        <v>22211</v>
      </c>
      <c r="AY1535" s="2401"/>
    </row>
    <row r="1536" spans="1:52" s="1099" customFormat="1" ht="15.95" customHeight="1" x14ac:dyDescent="0.25">
      <c r="A1536" s="1529"/>
      <c r="B1536" s="1076"/>
      <c r="C1536" s="1621"/>
      <c r="D1536" s="1076"/>
      <c r="E1536" s="1352"/>
      <c r="F1536" s="1352"/>
      <c r="G1536" s="1076"/>
      <c r="H1536" s="1352"/>
      <c r="I1536" s="1076"/>
      <c r="J1536" s="1352"/>
      <c r="K1536" s="1352"/>
      <c r="L1536" s="1352"/>
      <c r="M1536" s="1352"/>
      <c r="N1536" s="1391"/>
      <c r="O1536" s="1391"/>
      <c r="P1536" s="1391"/>
      <c r="Q1536" s="1622"/>
      <c r="R1536" s="1531"/>
      <c r="S1536" s="1479"/>
      <c r="T1536" s="1531"/>
      <c r="U1536" s="1479"/>
      <c r="V1536" s="1531"/>
      <c r="W1536" s="1531"/>
      <c r="X1536" s="1531"/>
      <c r="Y1536" s="1774" t="s">
        <v>230</v>
      </c>
      <c r="Z1536" s="1774" t="s">
        <v>230</v>
      </c>
      <c r="AA1536" s="754" t="s">
        <v>230</v>
      </c>
      <c r="AB1536" s="1774" t="s">
        <v>230</v>
      </c>
      <c r="AC1536" s="1076" t="s">
        <v>23368</v>
      </c>
      <c r="AD1536" s="1607" t="s">
        <v>23369</v>
      </c>
      <c r="AE1536" s="1076" t="s">
        <v>2547</v>
      </c>
      <c r="AF1536" s="1352" t="s">
        <v>23370</v>
      </c>
      <c r="AG1536" s="1077" t="s">
        <v>23371</v>
      </c>
      <c r="AH1536" s="1078" t="s">
        <v>23372</v>
      </c>
      <c r="AI1536" s="478">
        <v>1.1399999999999999</v>
      </c>
      <c r="AJ1536" s="1773">
        <v>36.5</v>
      </c>
      <c r="AK1536" s="430">
        <f t="shared" si="164"/>
        <v>0.114</v>
      </c>
      <c r="AL1536" s="378">
        <v>0</v>
      </c>
      <c r="AM1536" s="1111">
        <f t="shared" si="165"/>
        <v>0.114</v>
      </c>
      <c r="AN1536" s="479"/>
      <c r="AO1536" s="479"/>
      <c r="AP1536" s="479"/>
      <c r="AQ1536" s="1511"/>
      <c r="AR1536" s="1503"/>
      <c r="AS1536" s="1504"/>
      <c r="AT1536" s="1076"/>
      <c r="AU1536" s="1352"/>
      <c r="AV1536" s="1410"/>
      <c r="AW1536" s="1076"/>
      <c r="AX1536" s="2525" t="s">
        <v>23373</v>
      </c>
      <c r="AY1536" s="2401"/>
    </row>
    <row r="1537" spans="1:51" s="8" customFormat="1" ht="15.95" customHeight="1" x14ac:dyDescent="0.25">
      <c r="A1537" s="36"/>
      <c r="B1537" s="1029"/>
      <c r="C1537" s="990"/>
      <c r="D1537" s="1029"/>
      <c r="E1537" s="5"/>
      <c r="F1537" s="5"/>
      <c r="G1537" s="1029"/>
      <c r="H1537" s="5"/>
      <c r="I1537" s="1029"/>
      <c r="J1537" s="5"/>
      <c r="K1537" s="5"/>
      <c r="L1537" s="5"/>
      <c r="M1537" s="5"/>
      <c r="N1537" s="328"/>
      <c r="O1537" s="328"/>
      <c r="P1537" s="328"/>
      <c r="Q1537" s="1056"/>
      <c r="R1537" s="448"/>
      <c r="S1537" s="61"/>
      <c r="T1537" s="448"/>
      <c r="U1537" s="61"/>
      <c r="V1537" s="448"/>
      <c r="W1537" s="448"/>
      <c r="X1537" s="448"/>
      <c r="Y1537" s="1490" t="s">
        <v>230</v>
      </c>
      <c r="Z1537" s="1490" t="s">
        <v>230</v>
      </c>
      <c r="AA1537" s="1" t="s">
        <v>230</v>
      </c>
      <c r="AB1537" s="1490" t="s">
        <v>230</v>
      </c>
      <c r="AC1537" s="1029" t="s">
        <v>230</v>
      </c>
      <c r="AD1537" s="1029" t="s">
        <v>230</v>
      </c>
      <c r="AE1537" s="1029" t="s">
        <v>2548</v>
      </c>
      <c r="AF1537" s="5" t="s">
        <v>2549</v>
      </c>
      <c r="AG1537" s="39">
        <v>5030053908</v>
      </c>
      <c r="AH1537" s="1" t="s">
        <v>2550</v>
      </c>
      <c r="AI1537" s="1036">
        <v>1.1399999999999999</v>
      </c>
      <c r="AJ1537" s="1640">
        <v>150</v>
      </c>
      <c r="AK1537" s="40">
        <f t="shared" si="164"/>
        <v>0.46849315068493141</v>
      </c>
      <c r="AL1537" s="40">
        <v>0</v>
      </c>
      <c r="AM1537" s="41">
        <f t="shared" si="165"/>
        <v>0.46849315068493141</v>
      </c>
      <c r="AN1537" s="40"/>
      <c r="AO1537" s="40"/>
      <c r="AP1537" s="40"/>
      <c r="AQ1537" s="1644"/>
      <c r="AR1537" s="1034"/>
      <c r="AS1537" s="45"/>
      <c r="AT1537" s="1029"/>
      <c r="AU1537" s="5"/>
      <c r="AV1537" s="46"/>
      <c r="AW1537" s="1029"/>
      <c r="AX1537" s="46"/>
      <c r="AY1537" s="2391"/>
    </row>
    <row r="1538" spans="1:51" s="1099" customFormat="1" ht="15.95" customHeight="1" x14ac:dyDescent="0.25">
      <c r="A1538" s="781"/>
      <c r="B1538" s="782"/>
      <c r="C1538" s="1314"/>
      <c r="D1538" s="782"/>
      <c r="E1538" s="1015"/>
      <c r="F1538" s="1015"/>
      <c r="G1538" s="782"/>
      <c r="H1538" s="1015"/>
      <c r="I1538" s="782"/>
      <c r="J1538" s="1015"/>
      <c r="K1538" s="1015"/>
      <c r="L1538" s="1015"/>
      <c r="M1538" s="1015"/>
      <c r="N1538" s="1315"/>
      <c r="O1538" s="1315"/>
      <c r="P1538" s="1315"/>
      <c r="Q1538" s="1316"/>
      <c r="R1538" s="783"/>
      <c r="S1538" s="1195"/>
      <c r="T1538" s="783"/>
      <c r="U1538" s="1195"/>
      <c r="V1538" s="783"/>
      <c r="W1538" s="783"/>
      <c r="X1538" s="783"/>
      <c r="Y1538" s="782"/>
      <c r="Z1538" s="782"/>
      <c r="AA1538" s="784"/>
      <c r="AB1538" s="782"/>
      <c r="AC1538" s="782" t="s">
        <v>23409</v>
      </c>
      <c r="AD1538" s="1317" t="s">
        <v>23410</v>
      </c>
      <c r="AE1538" s="782" t="s">
        <v>23411</v>
      </c>
      <c r="AF1538" s="1015" t="s">
        <v>23412</v>
      </c>
      <c r="AG1538" s="2126" t="s">
        <v>23413</v>
      </c>
      <c r="AH1538" s="784" t="s">
        <v>23414</v>
      </c>
      <c r="AI1538" s="2122">
        <v>1.1399999999999999</v>
      </c>
      <c r="AJ1538" s="2122">
        <v>75</v>
      </c>
      <c r="AK1538" s="430">
        <f t="shared" si="164"/>
        <v>0.23424657534246571</v>
      </c>
      <c r="AL1538" s="430">
        <v>0</v>
      </c>
      <c r="AM1538" s="1111">
        <f t="shared" si="165"/>
        <v>0.23424657534246571</v>
      </c>
      <c r="AN1538" s="430"/>
      <c r="AO1538" s="430"/>
      <c r="AP1538" s="430"/>
      <c r="AQ1538" s="830"/>
      <c r="AR1538" s="484"/>
      <c r="AS1538" s="786"/>
      <c r="AT1538" s="782"/>
      <c r="AU1538" s="1015"/>
      <c r="AV1538" s="787"/>
      <c r="AW1538" s="782"/>
      <c r="AX1538" s="2530" t="s">
        <v>23416</v>
      </c>
      <c r="AY1538" s="2401"/>
    </row>
    <row r="1539" spans="1:51" s="55" customFormat="1" ht="15.95" customHeight="1" x14ac:dyDescent="0.25">
      <c r="A1539" s="182">
        <v>211</v>
      </c>
      <c r="B1539" s="170" t="s">
        <v>55</v>
      </c>
      <c r="C1539" s="989" t="s">
        <v>59</v>
      </c>
      <c r="D1539" s="166" t="s">
        <v>34</v>
      </c>
      <c r="E1539" s="198" t="s">
        <v>2552</v>
      </c>
      <c r="F1539" s="198" t="s">
        <v>2553</v>
      </c>
      <c r="G1539" s="166"/>
      <c r="H1539" s="166" t="s">
        <v>219</v>
      </c>
      <c r="I1539" s="166" t="s">
        <v>220</v>
      </c>
      <c r="J1539" s="166" t="s">
        <v>221</v>
      </c>
      <c r="K1539" s="198" t="s">
        <v>223</v>
      </c>
      <c r="L1539" s="198" t="s">
        <v>221</v>
      </c>
      <c r="M1539" s="198" t="s">
        <v>879</v>
      </c>
      <c r="N1539" s="199">
        <v>2</v>
      </c>
      <c r="O1539" s="199">
        <v>1.75</v>
      </c>
      <c r="P1539" s="199">
        <v>3.5</v>
      </c>
      <c r="Q1539" s="1012">
        <v>3</v>
      </c>
      <c r="R1539" s="184"/>
      <c r="S1539" s="223">
        <v>0</v>
      </c>
      <c r="T1539" s="183"/>
      <c r="U1539" s="223">
        <v>0</v>
      </c>
      <c r="V1539" s="183"/>
      <c r="W1539" s="183">
        <v>1</v>
      </c>
      <c r="X1539" s="183">
        <v>1</v>
      </c>
      <c r="Y1539" s="166" t="s">
        <v>62</v>
      </c>
      <c r="Z1539" s="170" t="s">
        <v>224</v>
      </c>
      <c r="AA1539" s="197" t="s">
        <v>225</v>
      </c>
      <c r="AB1539" s="166" t="s">
        <v>1789</v>
      </c>
      <c r="AC1539" s="166" t="s">
        <v>1790</v>
      </c>
      <c r="AD1539" s="673" t="s">
        <v>1791</v>
      </c>
      <c r="AE1539" s="198" t="s">
        <v>2554</v>
      </c>
      <c r="AF1539" s="166" t="s">
        <v>1124</v>
      </c>
      <c r="AG1539" s="165" t="s">
        <v>230</v>
      </c>
      <c r="AH1539" s="203" t="s">
        <v>59</v>
      </c>
      <c r="AI1539" s="167">
        <v>0.114</v>
      </c>
      <c r="AJ1539" s="221">
        <v>345.6</v>
      </c>
      <c r="AK1539" s="167">
        <v>8.2375890410958899E-2</v>
      </c>
      <c r="AL1539" s="167">
        <v>2.5564931506849319E-2</v>
      </c>
      <c r="AM1539" s="187">
        <f>AK1539+AL1539</f>
        <v>0.10794082191780821</v>
      </c>
      <c r="AN1539" s="167">
        <f>SUM(AK1539:AK1554)</f>
        <v>1.8923875342465752</v>
      </c>
      <c r="AO1539" s="167">
        <f>SUM(AL1539:AL1554)</f>
        <v>0.19627520547945204</v>
      </c>
      <c r="AP1539" s="167">
        <f>SUM(AM1539:AM1554)</f>
        <v>2.0886627397260273</v>
      </c>
      <c r="AQ1539" s="167">
        <f>AP1539*30</f>
        <v>62.659882191780824</v>
      </c>
      <c r="AR1539" s="193" t="s">
        <v>231</v>
      </c>
      <c r="AS1539" s="194" t="s">
        <v>431</v>
      </c>
      <c r="AT1539" s="166" t="s">
        <v>232</v>
      </c>
      <c r="AU1539" s="198" t="s">
        <v>59</v>
      </c>
      <c r="AV1539" s="679" t="s">
        <v>2555</v>
      </c>
      <c r="AW1539" s="166" t="s">
        <v>234</v>
      </c>
      <c r="AX1539" s="46"/>
      <c r="AY1539" s="2391"/>
    </row>
    <row r="1540" spans="1:51" s="8" customFormat="1" ht="18.75" customHeight="1" x14ac:dyDescent="0.25">
      <c r="A1540" s="112"/>
      <c r="B1540" s="113"/>
      <c r="C1540" s="992"/>
      <c r="D1540" s="113"/>
      <c r="E1540" s="130"/>
      <c r="F1540" s="130"/>
      <c r="G1540" s="113"/>
      <c r="H1540" s="130"/>
      <c r="I1540" s="113"/>
      <c r="J1540" s="130"/>
      <c r="K1540" s="130"/>
      <c r="L1540" s="130"/>
      <c r="M1540" s="130"/>
      <c r="N1540" s="329"/>
      <c r="O1540" s="329"/>
      <c r="P1540" s="329"/>
      <c r="Q1540" s="1071"/>
      <c r="R1540" s="114"/>
      <c r="S1540" s="131"/>
      <c r="T1540" s="114"/>
      <c r="U1540" s="131"/>
      <c r="V1540" s="114"/>
      <c r="W1540" s="114"/>
      <c r="X1540" s="114"/>
      <c r="Y1540" s="113" t="s">
        <v>230</v>
      </c>
      <c r="Z1540" s="113" t="s">
        <v>230</v>
      </c>
      <c r="AA1540" s="132" t="s">
        <v>230</v>
      </c>
      <c r="AB1540" s="113" t="s">
        <v>230</v>
      </c>
      <c r="AC1540" s="113" t="s">
        <v>230</v>
      </c>
      <c r="AD1540" s="113" t="s">
        <v>230</v>
      </c>
      <c r="AE1540" s="130" t="s">
        <v>2556</v>
      </c>
      <c r="AF1540" s="113" t="s">
        <v>906</v>
      </c>
      <c r="AG1540" s="115" t="s">
        <v>230</v>
      </c>
      <c r="AH1540" s="132" t="s">
        <v>59</v>
      </c>
      <c r="AI1540" s="116">
        <v>0.114</v>
      </c>
      <c r="AJ1540" s="137">
        <v>406.1</v>
      </c>
      <c r="AK1540" s="116">
        <v>9.6796438356164388E-2</v>
      </c>
      <c r="AL1540" s="116">
        <v>3.0040273972602741E-2</v>
      </c>
      <c r="AM1540" s="119">
        <v>0.12683671232876714</v>
      </c>
      <c r="AN1540" s="116"/>
      <c r="AO1540" s="116"/>
      <c r="AP1540" s="116"/>
      <c r="AQ1540" s="367"/>
      <c r="AR1540" s="42"/>
      <c r="AS1540" s="43"/>
      <c r="AT1540" s="113"/>
      <c r="AU1540" s="130"/>
      <c r="AV1540" s="44"/>
      <c r="AW1540" s="113"/>
      <c r="AX1540" s="46"/>
      <c r="AY1540" s="2391"/>
    </row>
    <row r="1541" spans="1:51" s="8" customFormat="1" ht="15.95" customHeight="1" x14ac:dyDescent="0.25">
      <c r="A1541" s="36"/>
      <c r="B1541" s="1029"/>
      <c r="C1541" s="990"/>
      <c r="D1541" s="1029"/>
      <c r="E1541" s="5"/>
      <c r="F1541" s="5"/>
      <c r="G1541" s="1029"/>
      <c r="H1541" s="5"/>
      <c r="I1541" s="1029"/>
      <c r="J1541" s="5"/>
      <c r="K1541" s="5"/>
      <c r="L1541" s="5"/>
      <c r="M1541" s="5"/>
      <c r="N1541" s="328"/>
      <c r="O1541" s="328"/>
      <c r="P1541" s="328"/>
      <c r="Q1541" s="1056"/>
      <c r="R1541" s="448"/>
      <c r="S1541" s="61"/>
      <c r="T1541" s="448"/>
      <c r="U1541" s="61"/>
      <c r="V1541" s="448"/>
      <c r="W1541" s="448"/>
      <c r="X1541" s="448"/>
      <c r="Y1541" s="1029" t="s">
        <v>230</v>
      </c>
      <c r="Z1541" s="1029" t="s">
        <v>230</v>
      </c>
      <c r="AA1541" s="1" t="s">
        <v>230</v>
      </c>
      <c r="AB1541" s="1029" t="s">
        <v>230</v>
      </c>
      <c r="AC1541" s="1029" t="s">
        <v>230</v>
      </c>
      <c r="AD1541" s="1029" t="s">
        <v>230</v>
      </c>
      <c r="AE1541" s="5" t="s">
        <v>2557</v>
      </c>
      <c r="AF1541" s="1029" t="s">
        <v>1017</v>
      </c>
      <c r="AG1541" s="39" t="s">
        <v>230</v>
      </c>
      <c r="AH1541" s="1" t="s">
        <v>59</v>
      </c>
      <c r="AI1541" s="40">
        <v>0.114</v>
      </c>
      <c r="AJ1541" s="57">
        <v>407.6</v>
      </c>
      <c r="AK1541" s="40">
        <v>9.7153972602739724E-2</v>
      </c>
      <c r="AL1541" s="40">
        <v>3.0151232876712331E-2</v>
      </c>
      <c r="AM1541" s="41">
        <v>0.12730520547945207</v>
      </c>
      <c r="AN1541" s="40"/>
      <c r="AO1541" s="40"/>
      <c r="AP1541" s="40"/>
      <c r="AQ1541" s="1644"/>
      <c r="AR1541" s="1034"/>
      <c r="AS1541" s="45"/>
      <c r="AT1541" s="1029"/>
      <c r="AU1541" s="5"/>
      <c r="AV1541" s="46"/>
      <c r="AW1541" s="1029"/>
      <c r="AX1541" s="46"/>
      <c r="AY1541" s="2391"/>
    </row>
    <row r="1542" spans="1:51" s="8" customFormat="1" ht="15.95" customHeight="1" x14ac:dyDescent="0.25">
      <c r="A1542" s="36"/>
      <c r="B1542" s="1029"/>
      <c r="C1542" s="990"/>
      <c r="D1542" s="1029"/>
      <c r="E1542" s="5"/>
      <c r="F1542" s="5"/>
      <c r="G1542" s="1029"/>
      <c r="H1542" s="5"/>
      <c r="I1542" s="1029"/>
      <c r="J1542" s="5"/>
      <c r="K1542" s="5"/>
      <c r="L1542" s="5"/>
      <c r="M1542" s="5"/>
      <c r="N1542" s="328"/>
      <c r="O1542" s="328"/>
      <c r="P1542" s="328"/>
      <c r="Q1542" s="1056"/>
      <c r="R1542" s="448"/>
      <c r="S1542" s="61"/>
      <c r="T1542" s="448"/>
      <c r="U1542" s="61"/>
      <c r="V1542" s="448"/>
      <c r="W1542" s="448"/>
      <c r="X1542" s="448"/>
      <c r="Y1542" s="1029" t="s">
        <v>230</v>
      </c>
      <c r="Z1542" s="1029" t="s">
        <v>230</v>
      </c>
      <c r="AA1542" s="1" t="s">
        <v>230</v>
      </c>
      <c r="AB1542" s="1029" t="s">
        <v>230</v>
      </c>
      <c r="AC1542" s="1029" t="s">
        <v>230</v>
      </c>
      <c r="AD1542" s="1029" t="s">
        <v>230</v>
      </c>
      <c r="AE1542" s="5" t="s">
        <v>2558</v>
      </c>
      <c r="AF1542" s="1029" t="s">
        <v>1037</v>
      </c>
      <c r="AG1542" s="39" t="s">
        <v>230</v>
      </c>
      <c r="AH1542" s="1" t="s">
        <v>59</v>
      </c>
      <c r="AI1542" s="40">
        <v>0.114</v>
      </c>
      <c r="AJ1542" s="57">
        <v>709.7</v>
      </c>
      <c r="AK1542" s="40">
        <v>0.16916136986301369</v>
      </c>
      <c r="AL1542" s="40">
        <v>5.2498356164383558E-2</v>
      </c>
      <c r="AM1542" s="41">
        <v>0.22165972602739725</v>
      </c>
      <c r="AN1542" s="40"/>
      <c r="AO1542" s="40"/>
      <c r="AP1542" s="40"/>
      <c r="AQ1542" s="1644"/>
      <c r="AR1542" s="1034"/>
      <c r="AS1542" s="45"/>
      <c r="AT1542" s="1029"/>
      <c r="AU1542" s="5"/>
      <c r="AV1542" s="46"/>
      <c r="AW1542" s="1029"/>
      <c r="AX1542" s="46"/>
      <c r="AY1542" s="2391"/>
    </row>
    <row r="1543" spans="1:51" s="8" customFormat="1" ht="15.95" customHeight="1" x14ac:dyDescent="0.25">
      <c r="A1543" s="36"/>
      <c r="B1543" s="1029"/>
      <c r="C1543" s="990"/>
      <c r="D1543" s="1029"/>
      <c r="E1543" s="5"/>
      <c r="F1543" s="5"/>
      <c r="G1543" s="1029"/>
      <c r="H1543" s="5"/>
      <c r="I1543" s="1029"/>
      <c r="J1543" s="5"/>
      <c r="K1543" s="5"/>
      <c r="L1543" s="5"/>
      <c r="M1543" s="5"/>
      <c r="N1543" s="328"/>
      <c r="O1543" s="328"/>
      <c r="P1543" s="328"/>
      <c r="Q1543" s="1056"/>
      <c r="R1543" s="448"/>
      <c r="S1543" s="61"/>
      <c r="T1543" s="448"/>
      <c r="U1543" s="61"/>
      <c r="V1543" s="448"/>
      <c r="W1543" s="448"/>
      <c r="X1543" s="448"/>
      <c r="Y1543" s="1029" t="s">
        <v>230</v>
      </c>
      <c r="Z1543" s="1029" t="s">
        <v>230</v>
      </c>
      <c r="AA1543" s="1" t="s">
        <v>230</v>
      </c>
      <c r="AB1543" s="1029" t="s">
        <v>230</v>
      </c>
      <c r="AC1543" s="1029" t="s">
        <v>230</v>
      </c>
      <c r="AD1543" s="1029" t="s">
        <v>230</v>
      </c>
      <c r="AE1543" s="5" t="s">
        <v>2559</v>
      </c>
      <c r="AF1543" s="1029" t="s">
        <v>2560</v>
      </c>
      <c r="AG1543" s="39" t="s">
        <v>230</v>
      </c>
      <c r="AH1543" s="1" t="s">
        <v>59</v>
      </c>
      <c r="AI1543" s="40">
        <v>0.114</v>
      </c>
      <c r="AJ1543" s="57">
        <v>143.9</v>
      </c>
      <c r="AK1543" s="40">
        <v>3.4299452054794517E-2</v>
      </c>
      <c r="AL1543" s="40">
        <v>1.0644657534246576E-2</v>
      </c>
      <c r="AM1543" s="41">
        <v>4.494410958904109E-2</v>
      </c>
      <c r="AN1543" s="40"/>
      <c r="AO1543" s="40"/>
      <c r="AP1543" s="40"/>
      <c r="AQ1543" s="1644"/>
      <c r="AR1543" s="1034"/>
      <c r="AS1543" s="45"/>
      <c r="AT1543" s="1029"/>
      <c r="AU1543" s="5"/>
      <c r="AV1543" s="46"/>
      <c r="AW1543" s="1029"/>
      <c r="AX1543" s="46"/>
      <c r="AY1543" s="2391"/>
    </row>
    <row r="1544" spans="1:51" s="8" customFormat="1" ht="15.95" customHeight="1" x14ac:dyDescent="0.25">
      <c r="A1544" s="36"/>
      <c r="B1544" s="1029"/>
      <c r="C1544" s="990"/>
      <c r="D1544" s="1029"/>
      <c r="E1544" s="5"/>
      <c r="F1544" s="5"/>
      <c r="G1544" s="1029"/>
      <c r="H1544" s="5"/>
      <c r="I1544" s="1029"/>
      <c r="J1544" s="5"/>
      <c r="K1544" s="5"/>
      <c r="L1544" s="5"/>
      <c r="M1544" s="5"/>
      <c r="N1544" s="328"/>
      <c r="O1544" s="328"/>
      <c r="P1544" s="328"/>
      <c r="Q1544" s="1056"/>
      <c r="R1544" s="448"/>
      <c r="S1544" s="61"/>
      <c r="T1544" s="448"/>
      <c r="U1544" s="61"/>
      <c r="V1544" s="448"/>
      <c r="W1544" s="448"/>
      <c r="X1544" s="448"/>
      <c r="Y1544" s="1029" t="s">
        <v>230</v>
      </c>
      <c r="Z1544" s="1029" t="s">
        <v>230</v>
      </c>
      <c r="AA1544" s="1" t="s">
        <v>230</v>
      </c>
      <c r="AB1544" s="1029" t="s">
        <v>230</v>
      </c>
      <c r="AC1544" s="1029" t="s">
        <v>230</v>
      </c>
      <c r="AD1544" s="1029" t="s">
        <v>230</v>
      </c>
      <c r="AE1544" s="5" t="s">
        <v>2561</v>
      </c>
      <c r="AF1544" s="1029" t="s">
        <v>2562</v>
      </c>
      <c r="AG1544" s="39" t="s">
        <v>230</v>
      </c>
      <c r="AH1544" s="1" t="s">
        <v>59</v>
      </c>
      <c r="AI1544" s="40">
        <v>0.114</v>
      </c>
      <c r="AJ1544" s="57">
        <v>108.3</v>
      </c>
      <c r="AK1544" s="40">
        <v>2.5813972602739724E-2</v>
      </c>
      <c r="AL1544" s="40">
        <v>8.0112328767123278E-3</v>
      </c>
      <c r="AM1544" s="41">
        <v>3.3825205479452052E-2</v>
      </c>
      <c r="AN1544" s="40"/>
      <c r="AO1544" s="40"/>
      <c r="AP1544" s="40"/>
      <c r="AQ1544" s="1644"/>
      <c r="AR1544" s="1034"/>
      <c r="AS1544" s="45"/>
      <c r="AT1544" s="1029"/>
      <c r="AU1544" s="5"/>
      <c r="AV1544" s="46"/>
      <c r="AW1544" s="1029"/>
      <c r="AX1544" s="46"/>
      <c r="AY1544" s="2391"/>
    </row>
    <row r="1545" spans="1:51" s="8" customFormat="1" ht="15.95" customHeight="1" x14ac:dyDescent="0.25">
      <c r="A1545" s="36"/>
      <c r="B1545" s="1029"/>
      <c r="C1545" s="990"/>
      <c r="D1545" s="1029"/>
      <c r="E1545" s="5"/>
      <c r="F1545" s="5"/>
      <c r="G1545" s="1029"/>
      <c r="H1545" s="5"/>
      <c r="I1545" s="1029"/>
      <c r="J1545" s="5"/>
      <c r="K1545" s="5"/>
      <c r="L1545" s="5"/>
      <c r="M1545" s="5"/>
      <c r="N1545" s="328"/>
      <c r="O1545" s="328"/>
      <c r="P1545" s="328"/>
      <c r="Q1545" s="1056"/>
      <c r="R1545" s="448"/>
      <c r="S1545" s="61"/>
      <c r="T1545" s="448"/>
      <c r="U1545" s="61"/>
      <c r="V1545" s="448"/>
      <c r="W1545" s="448"/>
      <c r="X1545" s="448"/>
      <c r="Y1545" s="1029" t="s">
        <v>230</v>
      </c>
      <c r="Z1545" s="1029" t="s">
        <v>230</v>
      </c>
      <c r="AA1545" s="1" t="s">
        <v>230</v>
      </c>
      <c r="AB1545" s="1029" t="s">
        <v>230</v>
      </c>
      <c r="AC1545" s="1029" t="s">
        <v>230</v>
      </c>
      <c r="AD1545" s="1029" t="s">
        <v>230</v>
      </c>
      <c r="AE1545" s="5" t="s">
        <v>2563</v>
      </c>
      <c r="AF1545" s="1029" t="s">
        <v>2564</v>
      </c>
      <c r="AG1545" s="39" t="s">
        <v>230</v>
      </c>
      <c r="AH1545" s="1" t="s">
        <v>59</v>
      </c>
      <c r="AI1545" s="40">
        <v>0.114</v>
      </c>
      <c r="AJ1545" s="57">
        <v>251.6</v>
      </c>
      <c r="AK1545" s="40">
        <v>5.9970410958904104E-2</v>
      </c>
      <c r="AL1545" s="40">
        <v>1.8611506849315066E-2</v>
      </c>
      <c r="AM1545" s="41">
        <v>7.8581917808219173E-2</v>
      </c>
      <c r="AN1545" s="40"/>
      <c r="AO1545" s="40"/>
      <c r="AP1545" s="40"/>
      <c r="AQ1545" s="1644"/>
      <c r="AR1545" s="1034"/>
      <c r="AS1545" s="45"/>
      <c r="AT1545" s="1029"/>
      <c r="AU1545" s="5"/>
      <c r="AV1545" s="46"/>
      <c r="AW1545" s="1029"/>
      <c r="AX1545" s="46"/>
      <c r="AY1545" s="2391"/>
    </row>
    <row r="1546" spans="1:51" s="8" customFormat="1" ht="15.95" customHeight="1" x14ac:dyDescent="0.25">
      <c r="A1546" s="36"/>
      <c r="B1546" s="1029"/>
      <c r="C1546" s="990"/>
      <c r="D1546" s="1029"/>
      <c r="E1546" s="5"/>
      <c r="F1546" s="5"/>
      <c r="G1546" s="1029"/>
      <c r="H1546" s="5"/>
      <c r="I1546" s="1029"/>
      <c r="J1546" s="5"/>
      <c r="K1546" s="5"/>
      <c r="L1546" s="5"/>
      <c r="M1546" s="5"/>
      <c r="N1546" s="328"/>
      <c r="O1546" s="328"/>
      <c r="P1546" s="328"/>
      <c r="Q1546" s="1056"/>
      <c r="R1546" s="448"/>
      <c r="S1546" s="61"/>
      <c r="T1546" s="448"/>
      <c r="U1546" s="61"/>
      <c r="V1546" s="448"/>
      <c r="W1546" s="448"/>
      <c r="X1546" s="448"/>
      <c r="Y1546" s="1029" t="s">
        <v>230</v>
      </c>
      <c r="Z1546" s="1029" t="s">
        <v>230</v>
      </c>
      <c r="AA1546" s="1" t="s">
        <v>230</v>
      </c>
      <c r="AB1546" s="1029" t="s">
        <v>230</v>
      </c>
      <c r="AC1546" s="1029" t="s">
        <v>230</v>
      </c>
      <c r="AD1546" s="1029" t="s">
        <v>230</v>
      </c>
      <c r="AE1546" s="5" t="s">
        <v>2565</v>
      </c>
      <c r="AF1546" s="1029" t="s">
        <v>2566</v>
      </c>
      <c r="AG1546" s="39" t="s">
        <v>230</v>
      </c>
      <c r="AH1546" s="1" t="s">
        <v>59</v>
      </c>
      <c r="AI1546" s="40">
        <v>0.114</v>
      </c>
      <c r="AJ1546" s="57">
        <v>107.9</v>
      </c>
      <c r="AK1546" s="40">
        <v>2.57186301369863E-2</v>
      </c>
      <c r="AL1546" s="40">
        <v>7.981643835616439E-3</v>
      </c>
      <c r="AM1546" s="41">
        <v>3.3700273972602737E-2</v>
      </c>
      <c r="AN1546" s="40"/>
      <c r="AO1546" s="40"/>
      <c r="AP1546" s="40"/>
      <c r="AQ1546" s="1644"/>
      <c r="AR1546" s="1034"/>
      <c r="AS1546" s="45"/>
      <c r="AT1546" s="1029"/>
      <c r="AU1546" s="5"/>
      <c r="AV1546" s="46"/>
      <c r="AW1546" s="1029"/>
      <c r="AX1546" s="46"/>
      <c r="AY1546" s="2391"/>
    </row>
    <row r="1547" spans="1:51" s="8" customFormat="1" ht="15.95" customHeight="1" x14ac:dyDescent="0.25">
      <c r="A1547" s="36"/>
      <c r="B1547" s="1029"/>
      <c r="C1547" s="990"/>
      <c r="D1547" s="1029"/>
      <c r="E1547" s="5"/>
      <c r="F1547" s="5"/>
      <c r="G1547" s="1029"/>
      <c r="H1547" s="5"/>
      <c r="I1547" s="1029"/>
      <c r="J1547" s="5"/>
      <c r="K1547" s="5"/>
      <c r="L1547" s="5"/>
      <c r="M1547" s="5"/>
      <c r="N1547" s="328"/>
      <c r="O1547" s="328"/>
      <c r="P1547" s="328"/>
      <c r="Q1547" s="1056"/>
      <c r="R1547" s="448"/>
      <c r="S1547" s="61"/>
      <c r="T1547" s="448"/>
      <c r="U1547" s="61"/>
      <c r="V1547" s="448"/>
      <c r="W1547" s="448"/>
      <c r="X1547" s="448"/>
      <c r="Y1547" s="1029" t="s">
        <v>230</v>
      </c>
      <c r="Z1547" s="1029" t="s">
        <v>230</v>
      </c>
      <c r="AA1547" s="1" t="s">
        <v>230</v>
      </c>
      <c r="AB1547" s="1029" t="s">
        <v>230</v>
      </c>
      <c r="AC1547" s="1029" t="s">
        <v>230</v>
      </c>
      <c r="AD1547" s="1029" t="s">
        <v>230</v>
      </c>
      <c r="AE1547" s="5" t="s">
        <v>2567</v>
      </c>
      <c r="AF1547" s="1029" t="s">
        <v>2568</v>
      </c>
      <c r="AG1547" s="39" t="s">
        <v>230</v>
      </c>
      <c r="AH1547" s="1" t="s">
        <v>59</v>
      </c>
      <c r="AI1547" s="40">
        <v>0.114</v>
      </c>
      <c r="AJ1547" s="57">
        <v>172.65</v>
      </c>
      <c r="AK1547" s="40">
        <v>4.1152191780821919E-2</v>
      </c>
      <c r="AL1547" s="40">
        <v>1.2771369863013698E-2</v>
      </c>
      <c r="AM1547" s="41">
        <v>5.3923561643835619E-2</v>
      </c>
      <c r="AN1547" s="40"/>
      <c r="AO1547" s="40"/>
      <c r="AP1547" s="40"/>
      <c r="AQ1547" s="1644"/>
      <c r="AR1547" s="1034"/>
      <c r="AS1547" s="45"/>
      <c r="AT1547" s="1029"/>
      <c r="AU1547" s="5"/>
      <c r="AV1547" s="46"/>
      <c r="AW1547" s="1029"/>
      <c r="AX1547" s="46"/>
      <c r="AY1547" s="2391"/>
    </row>
    <row r="1548" spans="1:51" s="8" customFormat="1" ht="15.95" customHeight="1" x14ac:dyDescent="0.25">
      <c r="A1548" s="36"/>
      <c r="B1548" s="1029"/>
      <c r="C1548" s="990"/>
      <c r="D1548" s="1029"/>
      <c r="E1548" s="5"/>
      <c r="F1548" s="5"/>
      <c r="G1548" s="1029"/>
      <c r="H1548" s="5"/>
      <c r="I1548" s="1029"/>
      <c r="J1548" s="5"/>
      <c r="K1548" s="5"/>
      <c r="L1548" s="5"/>
      <c r="M1548" s="5"/>
      <c r="N1548" s="328"/>
      <c r="O1548" s="328"/>
      <c r="P1548" s="328"/>
      <c r="Q1548" s="1056"/>
      <c r="R1548" s="448"/>
      <c r="S1548" s="61"/>
      <c r="T1548" s="448"/>
      <c r="U1548" s="61"/>
      <c r="V1548" s="448"/>
      <c r="W1548" s="448"/>
      <c r="X1548" s="448"/>
      <c r="Y1548" s="1029" t="s">
        <v>230</v>
      </c>
      <c r="Z1548" s="1029" t="s">
        <v>230</v>
      </c>
      <c r="AA1548" s="1" t="s">
        <v>230</v>
      </c>
      <c r="AB1548" s="1029" t="s">
        <v>230</v>
      </c>
      <c r="AC1548" s="1029" t="s">
        <v>230</v>
      </c>
      <c r="AD1548" s="1029" t="s">
        <v>230</v>
      </c>
      <c r="AE1548" s="5" t="s">
        <v>2569</v>
      </c>
      <c r="AF1548" s="5" t="s">
        <v>23237</v>
      </c>
      <c r="AG1548" s="39" t="s">
        <v>23236</v>
      </c>
      <c r="AH1548" s="1" t="s">
        <v>23298</v>
      </c>
      <c r="AI1548" s="61">
        <v>0.76</v>
      </c>
      <c r="AJ1548" s="328">
        <v>16</v>
      </c>
      <c r="AK1548" s="40">
        <f t="shared" ref="AK1548:AK1554" si="166">AJ1548*AI1548/365</f>
        <v>3.3315068493150683E-2</v>
      </c>
      <c r="AL1548" s="40">
        <v>0</v>
      </c>
      <c r="AM1548" s="41">
        <f t="shared" ref="AM1548:AM1554" si="167">SUBTOTAL(9,AK1548:AL1548)</f>
        <v>3.3315068493150683E-2</v>
      </c>
      <c r="AN1548" s="40"/>
      <c r="AO1548" s="40"/>
      <c r="AP1548" s="40"/>
      <c r="AQ1548" s="1644"/>
      <c r="AR1548" s="1034"/>
      <c r="AS1548" s="45"/>
      <c r="AT1548" s="1029"/>
      <c r="AU1548" s="5"/>
      <c r="AV1548" s="46"/>
      <c r="AW1548" s="1029"/>
      <c r="AX1548" s="46"/>
      <c r="AY1548" s="2391"/>
    </row>
    <row r="1549" spans="1:51" s="8" customFormat="1" ht="15.95" customHeight="1" x14ac:dyDescent="0.25">
      <c r="A1549" s="36"/>
      <c r="B1549" s="1029"/>
      <c r="C1549" s="990"/>
      <c r="D1549" s="1029"/>
      <c r="E1549" s="5"/>
      <c r="F1549" s="5"/>
      <c r="G1549" s="1029"/>
      <c r="H1549" s="5"/>
      <c r="I1549" s="1029"/>
      <c r="J1549" s="5"/>
      <c r="K1549" s="5"/>
      <c r="L1549" s="5"/>
      <c r="M1549" s="5"/>
      <c r="N1549" s="328"/>
      <c r="O1549" s="328"/>
      <c r="P1549" s="328"/>
      <c r="Q1549" s="1056"/>
      <c r="R1549" s="448"/>
      <c r="S1549" s="61"/>
      <c r="T1549" s="448"/>
      <c r="U1549" s="61"/>
      <c r="V1549" s="448"/>
      <c r="W1549" s="448"/>
      <c r="X1549" s="448"/>
      <c r="Y1549" s="1029" t="s">
        <v>230</v>
      </c>
      <c r="Z1549" s="1029" t="s">
        <v>230</v>
      </c>
      <c r="AA1549" s="1" t="s">
        <v>230</v>
      </c>
      <c r="AB1549" s="1029" t="s">
        <v>230</v>
      </c>
      <c r="AC1549" s="1029" t="s">
        <v>230</v>
      </c>
      <c r="AD1549" s="1029" t="s">
        <v>230</v>
      </c>
      <c r="AE1549" s="5" t="s">
        <v>2570</v>
      </c>
      <c r="AF1549" s="5" t="s">
        <v>2571</v>
      </c>
      <c r="AG1549" s="39">
        <v>503008428037</v>
      </c>
      <c r="AH1549" s="1" t="s">
        <v>2572</v>
      </c>
      <c r="AI1549" s="61">
        <v>2.0699999999999998</v>
      </c>
      <c r="AJ1549" s="450">
        <v>20</v>
      </c>
      <c r="AK1549" s="40">
        <f t="shared" si="166"/>
        <v>0.11342465753424658</v>
      </c>
      <c r="AL1549" s="40">
        <v>0</v>
      </c>
      <c r="AM1549" s="41">
        <f t="shared" si="167"/>
        <v>0.11342465753424658</v>
      </c>
      <c r="AN1549" s="40"/>
      <c r="AO1549" s="40"/>
      <c r="AP1549" s="40"/>
      <c r="AQ1549" s="1644"/>
      <c r="AR1549" s="1034"/>
      <c r="AS1549" s="45"/>
      <c r="AT1549" s="1029"/>
      <c r="AU1549" s="5"/>
      <c r="AV1549" s="46"/>
      <c r="AW1549" s="1029"/>
      <c r="AX1549" s="46"/>
      <c r="AY1549" s="2391"/>
    </row>
    <row r="1550" spans="1:51" s="8" customFormat="1" ht="15.95" customHeight="1" x14ac:dyDescent="0.25">
      <c r="A1550" s="36"/>
      <c r="B1550" s="1029"/>
      <c r="C1550" s="990"/>
      <c r="D1550" s="1029"/>
      <c r="E1550" s="5"/>
      <c r="F1550" s="5"/>
      <c r="G1550" s="1029"/>
      <c r="H1550" s="5"/>
      <c r="I1550" s="1029"/>
      <c r="J1550" s="5"/>
      <c r="K1550" s="5"/>
      <c r="L1550" s="5"/>
      <c r="M1550" s="5"/>
      <c r="N1550" s="328"/>
      <c r="O1550" s="328"/>
      <c r="P1550" s="328"/>
      <c r="Q1550" s="1056"/>
      <c r="R1550" s="448"/>
      <c r="S1550" s="61"/>
      <c r="T1550" s="448"/>
      <c r="U1550" s="61"/>
      <c r="V1550" s="448"/>
      <c r="W1550" s="448"/>
      <c r="X1550" s="448"/>
      <c r="Y1550" s="1029" t="s">
        <v>230</v>
      </c>
      <c r="Z1550" s="1029" t="s">
        <v>230</v>
      </c>
      <c r="AA1550" s="1" t="s">
        <v>230</v>
      </c>
      <c r="AB1550" s="1029" t="s">
        <v>230</v>
      </c>
      <c r="AC1550" s="1029" t="s">
        <v>230</v>
      </c>
      <c r="AD1550" s="1029" t="s">
        <v>230</v>
      </c>
      <c r="AE1550" s="5" t="s">
        <v>2570</v>
      </c>
      <c r="AF1550" s="5" t="s">
        <v>2573</v>
      </c>
      <c r="AG1550" s="39">
        <v>5030078677</v>
      </c>
      <c r="AH1550" s="1" t="s">
        <v>2574</v>
      </c>
      <c r="AI1550" s="61">
        <v>1.32</v>
      </c>
      <c r="AJ1550" s="61">
        <v>4</v>
      </c>
      <c r="AK1550" s="40">
        <f t="shared" si="166"/>
        <v>1.4465753424657534E-2</v>
      </c>
      <c r="AL1550" s="40">
        <v>0</v>
      </c>
      <c r="AM1550" s="41">
        <f t="shared" si="167"/>
        <v>1.4465753424657534E-2</v>
      </c>
      <c r="AN1550" s="40"/>
      <c r="AO1550" s="40"/>
      <c r="AP1550" s="40"/>
      <c r="AQ1550" s="1644"/>
      <c r="AR1550" s="1034"/>
      <c r="AS1550" s="45"/>
      <c r="AT1550" s="1029"/>
      <c r="AU1550" s="5"/>
      <c r="AV1550" s="46"/>
      <c r="AW1550" s="1029"/>
      <c r="AX1550" s="46"/>
      <c r="AY1550" s="2391"/>
    </row>
    <row r="1551" spans="1:51" s="8" customFormat="1" ht="15.95" customHeight="1" x14ac:dyDescent="0.25">
      <c r="A1551" s="36"/>
      <c r="B1551" s="1029"/>
      <c r="C1551" s="990"/>
      <c r="D1551" s="1029"/>
      <c r="E1551" s="5"/>
      <c r="F1551" s="5"/>
      <c r="G1551" s="1029"/>
      <c r="H1551" s="5"/>
      <c r="I1551" s="1029"/>
      <c r="J1551" s="5"/>
      <c r="K1551" s="5"/>
      <c r="L1551" s="5"/>
      <c r="M1551" s="5"/>
      <c r="N1551" s="328"/>
      <c r="O1551" s="328"/>
      <c r="P1551" s="328"/>
      <c r="Q1551" s="1056"/>
      <c r="R1551" s="448"/>
      <c r="S1551" s="61"/>
      <c r="T1551" s="448"/>
      <c r="U1551" s="61"/>
      <c r="V1551" s="448"/>
      <c r="W1551" s="448"/>
      <c r="X1551" s="448"/>
      <c r="Y1551" s="1029" t="s">
        <v>230</v>
      </c>
      <c r="Z1551" s="1029" t="s">
        <v>230</v>
      </c>
      <c r="AA1551" s="1" t="s">
        <v>230</v>
      </c>
      <c r="AB1551" s="1029" t="s">
        <v>230</v>
      </c>
      <c r="AC1551" s="1029" t="s">
        <v>230</v>
      </c>
      <c r="AD1551" s="1029" t="s">
        <v>230</v>
      </c>
      <c r="AE1551" s="5" t="s">
        <v>2570</v>
      </c>
      <c r="AF1551" s="5" t="s">
        <v>2575</v>
      </c>
      <c r="AG1551" s="39"/>
      <c r="AH1551" s="1" t="s">
        <v>2576</v>
      </c>
      <c r="AI1551" s="61">
        <v>2.0699999999999998</v>
      </c>
      <c r="AJ1551" s="1056">
        <v>12</v>
      </c>
      <c r="AK1551" s="40">
        <f t="shared" si="166"/>
        <v>6.805479452054794E-2</v>
      </c>
      <c r="AL1551" s="40">
        <v>0</v>
      </c>
      <c r="AM1551" s="41">
        <f t="shared" si="167"/>
        <v>6.805479452054794E-2</v>
      </c>
      <c r="AN1551" s="40"/>
      <c r="AO1551" s="40"/>
      <c r="AP1551" s="40"/>
      <c r="AQ1551" s="1644"/>
      <c r="AR1551" s="1034"/>
      <c r="AS1551" s="45"/>
      <c r="AT1551" s="1029"/>
      <c r="AU1551" s="5"/>
      <c r="AV1551" s="46"/>
      <c r="AW1551" s="1029"/>
      <c r="AX1551" s="46"/>
      <c r="AY1551" s="2391"/>
    </row>
    <row r="1552" spans="1:51" s="8" customFormat="1" ht="15.95" customHeight="1" x14ac:dyDescent="0.25">
      <c r="A1552" s="36"/>
      <c r="B1552" s="1029"/>
      <c r="C1552" s="990"/>
      <c r="D1552" s="1029"/>
      <c r="E1552" s="5"/>
      <c r="F1552" s="5"/>
      <c r="G1552" s="1029"/>
      <c r="H1552" s="5"/>
      <c r="I1552" s="1029"/>
      <c r="J1552" s="5"/>
      <c r="K1552" s="5"/>
      <c r="L1552" s="5"/>
      <c r="M1552" s="5"/>
      <c r="N1552" s="328"/>
      <c r="O1552" s="328"/>
      <c r="P1552" s="328"/>
      <c r="Q1552" s="1056"/>
      <c r="R1552" s="448"/>
      <c r="S1552" s="61"/>
      <c r="T1552" s="448"/>
      <c r="U1552" s="61"/>
      <c r="V1552" s="448"/>
      <c r="W1552" s="448"/>
      <c r="X1552" s="448"/>
      <c r="Y1552" s="1029" t="s">
        <v>230</v>
      </c>
      <c r="Z1552" s="1029" t="s">
        <v>230</v>
      </c>
      <c r="AA1552" s="1" t="s">
        <v>230</v>
      </c>
      <c r="AB1552" s="1029" t="s">
        <v>230</v>
      </c>
      <c r="AC1552" s="1029" t="s">
        <v>230</v>
      </c>
      <c r="AD1552" s="1029" t="s">
        <v>230</v>
      </c>
      <c r="AE1552" s="5" t="s">
        <v>2558</v>
      </c>
      <c r="AF1552" s="5" t="s">
        <v>2577</v>
      </c>
      <c r="AG1552" s="39" t="s">
        <v>2578</v>
      </c>
      <c r="AH1552" s="1" t="s">
        <v>304</v>
      </c>
      <c r="AI1552" s="61">
        <v>1.1399999999999999</v>
      </c>
      <c r="AJ1552" s="61">
        <v>150</v>
      </c>
      <c r="AK1552" s="40">
        <f t="shared" si="166"/>
        <v>0.46849315068493141</v>
      </c>
      <c r="AL1552" s="40">
        <v>0</v>
      </c>
      <c r="AM1552" s="14">
        <f t="shared" si="167"/>
        <v>0.46849315068493141</v>
      </c>
      <c r="AN1552" s="40"/>
      <c r="AO1552" s="40"/>
      <c r="AP1552" s="40"/>
      <c r="AQ1552" s="1644"/>
      <c r="AR1552" s="1034"/>
      <c r="AS1552" s="45"/>
      <c r="AT1552" s="1029"/>
      <c r="AU1552" s="5"/>
      <c r="AV1552" s="46"/>
      <c r="AW1552" s="1029"/>
      <c r="AX1552" s="46"/>
      <c r="AY1552" s="2391"/>
    </row>
    <row r="1553" spans="1:52" s="8" customFormat="1" ht="15.95" customHeight="1" x14ac:dyDescent="0.25">
      <c r="A1553" s="36"/>
      <c r="B1553" s="1029"/>
      <c r="C1553" s="990"/>
      <c r="D1553" s="1029"/>
      <c r="E1553" s="5"/>
      <c r="F1553" s="5"/>
      <c r="G1553" s="1029"/>
      <c r="H1553" s="5"/>
      <c r="I1553" s="1029"/>
      <c r="J1553" s="5"/>
      <c r="K1553" s="5"/>
      <c r="L1553" s="5"/>
      <c r="M1553" s="5"/>
      <c r="N1553" s="328"/>
      <c r="O1553" s="328"/>
      <c r="P1553" s="328"/>
      <c r="Q1553" s="1056"/>
      <c r="R1553" s="448"/>
      <c r="S1553" s="61"/>
      <c r="T1553" s="448"/>
      <c r="U1553" s="61"/>
      <c r="V1553" s="448"/>
      <c r="W1553" s="448"/>
      <c r="X1553" s="448"/>
      <c r="Y1553" s="1029" t="s">
        <v>230</v>
      </c>
      <c r="Z1553" s="1029" t="s">
        <v>230</v>
      </c>
      <c r="AA1553" s="1" t="s">
        <v>230</v>
      </c>
      <c r="AB1553" s="1029" t="s">
        <v>230</v>
      </c>
      <c r="AC1553" s="1029" t="s">
        <v>230</v>
      </c>
      <c r="AD1553" s="1029" t="s">
        <v>230</v>
      </c>
      <c r="AE1553" s="5" t="s">
        <v>2558</v>
      </c>
      <c r="AF1553" s="5" t="s">
        <v>2390</v>
      </c>
      <c r="AG1553" s="39" t="s">
        <v>2391</v>
      </c>
      <c r="AH1553" s="1" t="s">
        <v>2392</v>
      </c>
      <c r="AI1553" s="61">
        <v>1.1399999999999999</v>
      </c>
      <c r="AJ1553" s="61">
        <v>80</v>
      </c>
      <c r="AK1553" s="98">
        <f t="shared" si="166"/>
        <v>0.24986301369863009</v>
      </c>
      <c r="AL1553" s="40">
        <v>0</v>
      </c>
      <c r="AM1553" s="96">
        <f t="shared" si="167"/>
        <v>0.24986301369863009</v>
      </c>
      <c r="AN1553" s="40"/>
      <c r="AO1553" s="40"/>
      <c r="AP1553" s="40"/>
      <c r="AQ1553" s="1644"/>
      <c r="AR1553" s="1034"/>
      <c r="AS1553" s="45"/>
      <c r="AT1553" s="1029"/>
      <c r="AU1553" s="5"/>
      <c r="AV1553" s="46"/>
      <c r="AW1553" s="1029"/>
      <c r="AX1553" s="46"/>
      <c r="AY1553" s="2391"/>
    </row>
    <row r="1554" spans="1:52" s="8" customFormat="1" ht="15.95" customHeight="1" x14ac:dyDescent="0.25">
      <c r="A1554" s="93"/>
      <c r="B1554" s="88"/>
      <c r="C1554" s="993"/>
      <c r="D1554" s="88"/>
      <c r="E1554" s="103"/>
      <c r="F1554" s="103"/>
      <c r="G1554" s="88"/>
      <c r="H1554" s="103"/>
      <c r="I1554" s="88"/>
      <c r="J1554" s="103"/>
      <c r="K1554" s="103"/>
      <c r="L1554" s="103"/>
      <c r="M1554" s="103"/>
      <c r="N1554" s="330"/>
      <c r="O1554" s="330"/>
      <c r="P1554" s="330"/>
      <c r="Q1554" s="106"/>
      <c r="R1554" s="94"/>
      <c r="S1554" s="104"/>
      <c r="T1554" s="94"/>
      <c r="U1554" s="104"/>
      <c r="V1554" s="94"/>
      <c r="W1554" s="94"/>
      <c r="X1554" s="94"/>
      <c r="Y1554" s="88" t="s">
        <v>230</v>
      </c>
      <c r="Z1554" s="88" t="s">
        <v>230</v>
      </c>
      <c r="AA1554" s="90" t="s">
        <v>230</v>
      </c>
      <c r="AB1554" s="88" t="s">
        <v>230</v>
      </c>
      <c r="AC1554" s="88" t="s">
        <v>230</v>
      </c>
      <c r="AD1554" s="88" t="s">
        <v>230</v>
      </c>
      <c r="AE1554" s="103" t="s">
        <v>2558</v>
      </c>
      <c r="AF1554" s="103" t="s">
        <v>2579</v>
      </c>
      <c r="AG1554" s="95" t="s">
        <v>2580</v>
      </c>
      <c r="AH1554" s="90" t="s">
        <v>304</v>
      </c>
      <c r="AI1554" s="104">
        <v>1.1399999999999999</v>
      </c>
      <c r="AJ1554" s="104">
        <v>100</v>
      </c>
      <c r="AK1554" s="98">
        <f t="shared" si="166"/>
        <v>0.31232876712328761</v>
      </c>
      <c r="AL1554" s="98">
        <v>0</v>
      </c>
      <c r="AM1554" s="14">
        <f t="shared" si="167"/>
        <v>0.31232876712328761</v>
      </c>
      <c r="AN1554" s="98"/>
      <c r="AO1554" s="98"/>
      <c r="AP1554" s="98"/>
      <c r="AQ1554" s="368"/>
      <c r="AR1554" s="47"/>
      <c r="AS1554" s="48"/>
      <c r="AT1554" s="88"/>
      <c r="AU1554" s="103"/>
      <c r="AV1554" s="52"/>
      <c r="AW1554" s="88"/>
      <c r="AX1554" s="52"/>
      <c r="AY1554" s="2391"/>
    </row>
    <row r="1555" spans="1:52" s="55" customFormat="1" ht="15.95" customHeight="1" x14ac:dyDescent="0.25">
      <c r="A1555" s="182">
        <v>212</v>
      </c>
      <c r="B1555" s="366" t="s">
        <v>55</v>
      </c>
      <c r="C1555" s="991" t="s">
        <v>59</v>
      </c>
      <c r="D1555" s="354" t="s">
        <v>2581</v>
      </c>
      <c r="E1555" s="272" t="s">
        <v>16848</v>
      </c>
      <c r="F1555" s="272" t="s">
        <v>16849</v>
      </c>
      <c r="G1555" s="166" t="s">
        <v>221</v>
      </c>
      <c r="H1555" s="166" t="s">
        <v>219</v>
      </c>
      <c r="I1555" s="166" t="s">
        <v>220</v>
      </c>
      <c r="J1555" s="166" t="s">
        <v>221</v>
      </c>
      <c r="K1555" s="198" t="s">
        <v>222</v>
      </c>
      <c r="L1555" s="198" t="s">
        <v>221</v>
      </c>
      <c r="M1555" s="198" t="s">
        <v>879</v>
      </c>
      <c r="N1555" s="199">
        <v>3.5</v>
      </c>
      <c r="O1555" s="199">
        <v>1.5</v>
      </c>
      <c r="P1555" s="199">
        <v>5.25</v>
      </c>
      <c r="Q1555" s="1012">
        <v>4</v>
      </c>
      <c r="R1555" s="184"/>
      <c r="S1555" s="223">
        <v>1</v>
      </c>
      <c r="T1555" s="183"/>
      <c r="U1555" s="223">
        <v>0</v>
      </c>
      <c r="V1555" s="183"/>
      <c r="W1555" s="183"/>
      <c r="X1555" s="183">
        <v>1</v>
      </c>
      <c r="Y1555" s="166" t="s">
        <v>62</v>
      </c>
      <c r="Z1555" s="170" t="s">
        <v>224</v>
      </c>
      <c r="AA1555" s="197" t="s">
        <v>225</v>
      </c>
      <c r="AB1555" s="166" t="s">
        <v>1789</v>
      </c>
      <c r="AC1555" s="166" t="s">
        <v>1790</v>
      </c>
      <c r="AD1555" s="673" t="s">
        <v>1791</v>
      </c>
      <c r="AE1555" s="198" t="s">
        <v>2582</v>
      </c>
      <c r="AF1555" s="166" t="s">
        <v>988</v>
      </c>
      <c r="AG1555" s="165" t="s">
        <v>230</v>
      </c>
      <c r="AH1555" s="203" t="s">
        <v>59</v>
      </c>
      <c r="AI1555" s="167">
        <v>0.114</v>
      </c>
      <c r="AJ1555" s="221">
        <v>1294.4000000000001</v>
      </c>
      <c r="AK1555" s="167">
        <f>AJ1555*0.087/365</f>
        <v>0.30852821917808221</v>
      </c>
      <c r="AL1555" s="167">
        <f>AJ1555*0.027/365</f>
        <v>9.575013698630136E-2</v>
      </c>
      <c r="AM1555" s="187">
        <f>SUM(AK1555:AL1555)</f>
        <v>0.40427835616438357</v>
      </c>
      <c r="AN1555" s="167">
        <f>SUM(AK1555:AK1568)</f>
        <v>1.1904126575342464</v>
      </c>
      <c r="AO1555" s="167">
        <f>SUM(AL1555:AL1568)</f>
        <v>0.36943841095890412</v>
      </c>
      <c r="AP1555" s="167">
        <f>SUM(AM1555:AM1568)</f>
        <v>1.5598510684931506</v>
      </c>
      <c r="AQ1555" s="167">
        <f>AP1555*30</f>
        <v>46.795532054794521</v>
      </c>
      <c r="AR1555" s="193" t="s">
        <v>231</v>
      </c>
      <c r="AS1555" s="194" t="s">
        <v>431</v>
      </c>
      <c r="AT1555" s="166" t="s">
        <v>232</v>
      </c>
      <c r="AU1555" s="198" t="s">
        <v>59</v>
      </c>
      <c r="AV1555" s="679" t="s">
        <v>2583</v>
      </c>
      <c r="AW1555" s="166" t="s">
        <v>234</v>
      </c>
      <c r="AX1555" s="805" t="s">
        <v>20313</v>
      </c>
      <c r="AY1555" s="2391"/>
      <c r="AZ1555" s="778" t="s">
        <v>20301</v>
      </c>
    </row>
    <row r="1556" spans="1:52" s="8" customFormat="1" ht="15.95" customHeight="1" x14ac:dyDescent="0.25">
      <c r="A1556" s="112"/>
      <c r="B1556" s="113"/>
      <c r="C1556" s="992"/>
      <c r="D1556" s="113"/>
      <c r="E1556" s="130"/>
      <c r="F1556" s="130"/>
      <c r="G1556" s="113"/>
      <c r="H1556" s="130"/>
      <c r="I1556" s="113"/>
      <c r="J1556" s="130"/>
      <c r="K1556" s="130"/>
      <c r="L1556" s="130"/>
      <c r="M1556" s="130"/>
      <c r="N1556" s="329"/>
      <c r="O1556" s="329"/>
      <c r="P1556" s="329"/>
      <c r="Q1556" s="1071"/>
      <c r="R1556" s="114"/>
      <c r="S1556" s="131"/>
      <c r="T1556" s="114"/>
      <c r="U1556" s="131"/>
      <c r="V1556" s="114"/>
      <c r="W1556" s="114"/>
      <c r="X1556" s="114"/>
      <c r="Y1556" s="113" t="s">
        <v>230</v>
      </c>
      <c r="Z1556" s="113" t="s">
        <v>230</v>
      </c>
      <c r="AA1556" s="132" t="s">
        <v>230</v>
      </c>
      <c r="AB1556" s="113" t="s">
        <v>230</v>
      </c>
      <c r="AC1556" s="113" t="s">
        <v>230</v>
      </c>
      <c r="AD1556" s="113" t="s">
        <v>230</v>
      </c>
      <c r="AE1556" s="130" t="s">
        <v>2582</v>
      </c>
      <c r="AF1556" s="113" t="s">
        <v>1017</v>
      </c>
      <c r="AG1556" s="115" t="s">
        <v>230</v>
      </c>
      <c r="AH1556" s="132" t="s">
        <v>59</v>
      </c>
      <c r="AI1556" s="116">
        <v>0.114</v>
      </c>
      <c r="AJ1556" s="137">
        <v>1545.9</v>
      </c>
      <c r="AK1556" s="116">
        <f>AJ1556*0.087/365</f>
        <v>0.36847479452054793</v>
      </c>
      <c r="AL1556" s="116">
        <f>AJ1556*0.027/365</f>
        <v>0.11435424657534246</v>
      </c>
      <c r="AM1556" s="119">
        <f>SUM(AK1556:AL1556)</f>
        <v>0.48282904109589042</v>
      </c>
      <c r="AN1556" s="116"/>
      <c r="AO1556" s="116"/>
      <c r="AP1556" s="116"/>
      <c r="AQ1556" s="367"/>
      <c r="AR1556" s="42"/>
      <c r="AS1556" s="43"/>
      <c r="AT1556" s="113"/>
      <c r="AU1556" s="130"/>
      <c r="AV1556" s="44"/>
      <c r="AW1556" s="113"/>
      <c r="AX1556" s="44"/>
      <c r="AY1556" s="2391"/>
    </row>
    <row r="1557" spans="1:52" s="8" customFormat="1" ht="15.95" customHeight="1" x14ac:dyDescent="0.25">
      <c r="A1557" s="93"/>
      <c r="B1557" s="88"/>
      <c r="C1557" s="993"/>
      <c r="D1557" s="88"/>
      <c r="E1557" s="103"/>
      <c r="F1557" s="103"/>
      <c r="G1557" s="88"/>
      <c r="H1557" s="103"/>
      <c r="I1557" s="88"/>
      <c r="J1557" s="103"/>
      <c r="K1557" s="103"/>
      <c r="L1557" s="103"/>
      <c r="M1557" s="103"/>
      <c r="N1557" s="330"/>
      <c r="O1557" s="330"/>
      <c r="P1557" s="330"/>
      <c r="Q1557" s="106"/>
      <c r="R1557" s="94"/>
      <c r="S1557" s="104"/>
      <c r="T1557" s="94"/>
      <c r="U1557" s="104"/>
      <c r="V1557" s="94"/>
      <c r="W1557" s="94"/>
      <c r="X1557" s="94"/>
      <c r="Y1557" s="113" t="s">
        <v>230</v>
      </c>
      <c r="Z1557" s="113" t="s">
        <v>230</v>
      </c>
      <c r="AA1557" s="132" t="s">
        <v>230</v>
      </c>
      <c r="AB1557" s="113" t="s">
        <v>230</v>
      </c>
      <c r="AC1557" s="113" t="s">
        <v>230</v>
      </c>
      <c r="AD1557" s="113" t="s">
        <v>230</v>
      </c>
      <c r="AE1557" s="5" t="s">
        <v>2582</v>
      </c>
      <c r="AF1557" s="88" t="s">
        <v>528</v>
      </c>
      <c r="AG1557" s="39" t="s">
        <v>230</v>
      </c>
      <c r="AH1557" s="1" t="s">
        <v>59</v>
      </c>
      <c r="AI1557" s="40">
        <v>0.114</v>
      </c>
      <c r="AJ1557" s="105">
        <v>223.9</v>
      </c>
      <c r="AK1557" s="40">
        <f t="shared" ref="AK1557:AK1568" si="168">AJ1557*0.087/365</f>
        <v>5.3367945205479446E-2</v>
      </c>
      <c r="AL1557" s="40">
        <f t="shared" ref="AL1557:AL1568" si="169">AJ1557*0.027/365</f>
        <v>1.6562465753424658E-2</v>
      </c>
      <c r="AM1557" s="41">
        <f t="shared" ref="AM1557:AM1568" si="170">SUM(AK1557:AL1557)</f>
        <v>6.9930410958904107E-2</v>
      </c>
      <c r="AN1557" s="98"/>
      <c r="AO1557" s="98"/>
      <c r="AP1557" s="98"/>
      <c r="AQ1557" s="368"/>
      <c r="AR1557" s="47"/>
      <c r="AS1557" s="48"/>
      <c r="AT1557" s="88"/>
      <c r="AU1557" s="103"/>
      <c r="AV1557" s="52"/>
      <c r="AW1557" s="88"/>
      <c r="AX1557" s="46"/>
      <c r="AY1557" s="2391"/>
    </row>
    <row r="1558" spans="1:52" s="8" customFormat="1" ht="15.95" customHeight="1" x14ac:dyDescent="0.25">
      <c r="A1558" s="93"/>
      <c r="B1558" s="88"/>
      <c r="C1558" s="993"/>
      <c r="D1558" s="88"/>
      <c r="E1558" s="103"/>
      <c r="F1558" s="103"/>
      <c r="G1558" s="88"/>
      <c r="H1558" s="103"/>
      <c r="I1558" s="88"/>
      <c r="J1558" s="103"/>
      <c r="K1558" s="103"/>
      <c r="L1558" s="103"/>
      <c r="M1558" s="103"/>
      <c r="N1558" s="330"/>
      <c r="O1558" s="330"/>
      <c r="P1558" s="330"/>
      <c r="Q1558" s="106"/>
      <c r="R1558" s="94"/>
      <c r="S1558" s="104"/>
      <c r="T1558" s="94"/>
      <c r="U1558" s="104"/>
      <c r="V1558" s="94"/>
      <c r="W1558" s="94"/>
      <c r="X1558" s="94"/>
      <c r="Y1558" s="113" t="s">
        <v>230</v>
      </c>
      <c r="Z1558" s="113" t="s">
        <v>230</v>
      </c>
      <c r="AA1558" s="132" t="s">
        <v>230</v>
      </c>
      <c r="AB1558" s="113" t="s">
        <v>230</v>
      </c>
      <c r="AC1558" s="113" t="s">
        <v>230</v>
      </c>
      <c r="AD1558" s="113" t="s">
        <v>230</v>
      </c>
      <c r="AE1558" s="5" t="s">
        <v>2582</v>
      </c>
      <c r="AF1558" s="88" t="s">
        <v>286</v>
      </c>
      <c r="AG1558" s="39" t="s">
        <v>230</v>
      </c>
      <c r="AH1558" s="1" t="s">
        <v>59</v>
      </c>
      <c r="AI1558" s="40">
        <v>0.114</v>
      </c>
      <c r="AJ1558" s="105">
        <v>189.3</v>
      </c>
      <c r="AK1558" s="40">
        <f t="shared" si="168"/>
        <v>4.5120821917808224E-2</v>
      </c>
      <c r="AL1558" s="40">
        <f t="shared" si="169"/>
        <v>1.4003013698630138E-2</v>
      </c>
      <c r="AM1558" s="41">
        <f t="shared" si="170"/>
        <v>5.9123835616438358E-2</v>
      </c>
      <c r="AN1558" s="98"/>
      <c r="AO1558" s="98"/>
      <c r="AP1558" s="98"/>
      <c r="AQ1558" s="368"/>
      <c r="AR1558" s="47"/>
      <c r="AS1558" s="48"/>
      <c r="AT1558" s="88"/>
      <c r="AU1558" s="103"/>
      <c r="AV1558" s="52"/>
      <c r="AW1558" s="88"/>
      <c r="AX1558" s="46"/>
      <c r="AY1558" s="2391"/>
    </row>
    <row r="1559" spans="1:52" s="8" customFormat="1" ht="15.95" customHeight="1" x14ac:dyDescent="0.25">
      <c r="A1559" s="93"/>
      <c r="B1559" s="88"/>
      <c r="C1559" s="993"/>
      <c r="D1559" s="88"/>
      <c r="E1559" s="103"/>
      <c r="F1559" s="103"/>
      <c r="G1559" s="88"/>
      <c r="H1559" s="103"/>
      <c r="I1559" s="88"/>
      <c r="J1559" s="103"/>
      <c r="K1559" s="103"/>
      <c r="L1559" s="103"/>
      <c r="M1559" s="103"/>
      <c r="N1559" s="330"/>
      <c r="O1559" s="330"/>
      <c r="P1559" s="330"/>
      <c r="Q1559" s="106"/>
      <c r="R1559" s="94"/>
      <c r="S1559" s="104"/>
      <c r="T1559" s="94"/>
      <c r="U1559" s="104"/>
      <c r="V1559" s="94"/>
      <c r="W1559" s="94"/>
      <c r="X1559" s="94"/>
      <c r="Y1559" s="113" t="s">
        <v>230</v>
      </c>
      <c r="Z1559" s="113" t="s">
        <v>230</v>
      </c>
      <c r="AA1559" s="132" t="s">
        <v>230</v>
      </c>
      <c r="AB1559" s="113" t="s">
        <v>230</v>
      </c>
      <c r="AC1559" s="113" t="s">
        <v>230</v>
      </c>
      <c r="AD1559" s="113" t="s">
        <v>230</v>
      </c>
      <c r="AE1559" s="5" t="s">
        <v>2582</v>
      </c>
      <c r="AF1559" s="88" t="s">
        <v>346</v>
      </c>
      <c r="AG1559" s="39" t="s">
        <v>230</v>
      </c>
      <c r="AH1559" s="1" t="s">
        <v>59</v>
      </c>
      <c r="AI1559" s="40">
        <v>0.114</v>
      </c>
      <c r="AJ1559" s="105">
        <v>158.36000000000001</v>
      </c>
      <c r="AK1559" s="40">
        <f t="shared" si="168"/>
        <v>3.7746082191780821E-2</v>
      </c>
      <c r="AL1559" s="40">
        <f t="shared" si="169"/>
        <v>1.1714301369863015E-2</v>
      </c>
      <c r="AM1559" s="41">
        <f t="shared" si="170"/>
        <v>4.9460383561643839E-2</v>
      </c>
      <c r="AN1559" s="98"/>
      <c r="AO1559" s="98"/>
      <c r="AP1559" s="98"/>
      <c r="AQ1559" s="368"/>
      <c r="AR1559" s="47"/>
      <c r="AS1559" s="48"/>
      <c r="AT1559" s="88"/>
      <c r="AU1559" s="103"/>
      <c r="AV1559" s="52"/>
      <c r="AW1559" s="88"/>
      <c r="AX1559" s="46"/>
      <c r="AY1559" s="2391"/>
    </row>
    <row r="1560" spans="1:52" s="8" customFormat="1" ht="15.95" customHeight="1" x14ac:dyDescent="0.25">
      <c r="A1560" s="93"/>
      <c r="B1560" s="88"/>
      <c r="C1560" s="993"/>
      <c r="D1560" s="88"/>
      <c r="E1560" s="103"/>
      <c r="F1560" s="103"/>
      <c r="G1560" s="88"/>
      <c r="H1560" s="103"/>
      <c r="I1560" s="88"/>
      <c r="J1560" s="103"/>
      <c r="K1560" s="103"/>
      <c r="L1560" s="103"/>
      <c r="M1560" s="103"/>
      <c r="N1560" s="330"/>
      <c r="O1560" s="330"/>
      <c r="P1560" s="330"/>
      <c r="Q1560" s="106"/>
      <c r="R1560" s="94"/>
      <c r="S1560" s="104"/>
      <c r="T1560" s="94"/>
      <c r="U1560" s="104"/>
      <c r="V1560" s="94"/>
      <c r="W1560" s="94"/>
      <c r="X1560" s="94"/>
      <c r="Y1560" s="113" t="s">
        <v>230</v>
      </c>
      <c r="Z1560" s="113" t="s">
        <v>230</v>
      </c>
      <c r="AA1560" s="132" t="s">
        <v>230</v>
      </c>
      <c r="AB1560" s="113" t="s">
        <v>230</v>
      </c>
      <c r="AC1560" s="113" t="s">
        <v>230</v>
      </c>
      <c r="AD1560" s="113" t="s">
        <v>230</v>
      </c>
      <c r="AE1560" s="5" t="s">
        <v>2582</v>
      </c>
      <c r="AF1560" s="88" t="s">
        <v>351</v>
      </c>
      <c r="AG1560" s="39" t="s">
        <v>230</v>
      </c>
      <c r="AH1560" s="1" t="s">
        <v>59</v>
      </c>
      <c r="AI1560" s="40">
        <v>0.114</v>
      </c>
      <c r="AJ1560" s="105">
        <v>43.6</v>
      </c>
      <c r="AK1560" s="40">
        <f t="shared" si="168"/>
        <v>1.0392328767123286E-2</v>
      </c>
      <c r="AL1560" s="40">
        <f t="shared" si="169"/>
        <v>3.225205479452055E-3</v>
      </c>
      <c r="AM1560" s="41">
        <f t="shared" si="170"/>
        <v>1.3617534246575341E-2</v>
      </c>
      <c r="AN1560" s="98"/>
      <c r="AO1560" s="98"/>
      <c r="AP1560" s="98"/>
      <c r="AQ1560" s="368"/>
      <c r="AR1560" s="47"/>
      <c r="AS1560" s="48"/>
      <c r="AT1560" s="88"/>
      <c r="AU1560" s="103"/>
      <c r="AV1560" s="52"/>
      <c r="AW1560" s="88"/>
      <c r="AX1560" s="46"/>
      <c r="AY1560" s="2391"/>
    </row>
    <row r="1561" spans="1:52" s="8" customFormat="1" ht="15.95" customHeight="1" x14ac:dyDescent="0.25">
      <c r="A1561" s="93"/>
      <c r="B1561" s="88"/>
      <c r="C1561" s="993"/>
      <c r="D1561" s="88"/>
      <c r="E1561" s="103"/>
      <c r="F1561" s="103"/>
      <c r="G1561" s="88"/>
      <c r="H1561" s="103"/>
      <c r="I1561" s="88"/>
      <c r="J1561" s="103"/>
      <c r="K1561" s="103"/>
      <c r="L1561" s="103"/>
      <c r="M1561" s="103"/>
      <c r="N1561" s="330"/>
      <c r="O1561" s="330"/>
      <c r="P1561" s="330"/>
      <c r="Q1561" s="106"/>
      <c r="R1561" s="94"/>
      <c r="S1561" s="104"/>
      <c r="T1561" s="94"/>
      <c r="U1561" s="104"/>
      <c r="V1561" s="94"/>
      <c r="W1561" s="94"/>
      <c r="X1561" s="94"/>
      <c r="Y1561" s="113" t="s">
        <v>230</v>
      </c>
      <c r="Z1561" s="113" t="s">
        <v>230</v>
      </c>
      <c r="AA1561" s="132" t="s">
        <v>230</v>
      </c>
      <c r="AB1561" s="113" t="s">
        <v>230</v>
      </c>
      <c r="AC1561" s="113" t="s">
        <v>230</v>
      </c>
      <c r="AD1561" s="113" t="s">
        <v>230</v>
      </c>
      <c r="AE1561" s="5" t="s">
        <v>2582</v>
      </c>
      <c r="AF1561" s="1029" t="s">
        <v>488</v>
      </c>
      <c r="AG1561" s="39" t="s">
        <v>230</v>
      </c>
      <c r="AH1561" s="1" t="s">
        <v>59</v>
      </c>
      <c r="AI1561" s="40">
        <v>0.114</v>
      </c>
      <c r="AJ1561" s="57">
        <v>167.6</v>
      </c>
      <c r="AK1561" s="40">
        <f t="shared" si="168"/>
        <v>3.9948493150684931E-2</v>
      </c>
      <c r="AL1561" s="40">
        <f t="shared" si="169"/>
        <v>1.2397808219178082E-2</v>
      </c>
      <c r="AM1561" s="41">
        <f t="shared" si="170"/>
        <v>5.2346301369863013E-2</v>
      </c>
      <c r="AN1561" s="98"/>
      <c r="AO1561" s="98"/>
      <c r="AP1561" s="98"/>
      <c r="AQ1561" s="368"/>
      <c r="AR1561" s="47"/>
      <c r="AS1561" s="48"/>
      <c r="AT1561" s="88"/>
      <c r="AU1561" s="103"/>
      <c r="AV1561" s="52"/>
      <c r="AW1561" s="88"/>
      <c r="AX1561" s="46"/>
      <c r="AY1561" s="2391"/>
    </row>
    <row r="1562" spans="1:52" s="8" customFormat="1" ht="15.95" customHeight="1" x14ac:dyDescent="0.25">
      <c r="A1562" s="93"/>
      <c r="B1562" s="88"/>
      <c r="C1562" s="993"/>
      <c r="D1562" s="88"/>
      <c r="E1562" s="103"/>
      <c r="F1562" s="103"/>
      <c r="G1562" s="88"/>
      <c r="H1562" s="103"/>
      <c r="I1562" s="88"/>
      <c r="J1562" s="103"/>
      <c r="K1562" s="103"/>
      <c r="L1562" s="103"/>
      <c r="M1562" s="103"/>
      <c r="N1562" s="330"/>
      <c r="O1562" s="330"/>
      <c r="P1562" s="330"/>
      <c r="Q1562" s="106"/>
      <c r="R1562" s="94"/>
      <c r="S1562" s="104"/>
      <c r="T1562" s="94"/>
      <c r="U1562" s="104"/>
      <c r="V1562" s="94"/>
      <c r="W1562" s="94"/>
      <c r="X1562" s="94"/>
      <c r="Y1562" s="113" t="s">
        <v>230</v>
      </c>
      <c r="Z1562" s="113" t="s">
        <v>230</v>
      </c>
      <c r="AA1562" s="132" t="s">
        <v>230</v>
      </c>
      <c r="AB1562" s="113" t="s">
        <v>230</v>
      </c>
      <c r="AC1562" s="113" t="s">
        <v>230</v>
      </c>
      <c r="AD1562" s="113" t="s">
        <v>230</v>
      </c>
      <c r="AE1562" s="5" t="s">
        <v>2582</v>
      </c>
      <c r="AF1562" s="88" t="s">
        <v>235</v>
      </c>
      <c r="AG1562" s="39" t="s">
        <v>230</v>
      </c>
      <c r="AH1562" s="1" t="s">
        <v>59</v>
      </c>
      <c r="AI1562" s="40">
        <v>0.114</v>
      </c>
      <c r="AJ1562" s="105">
        <v>272.5</v>
      </c>
      <c r="AK1562" s="40">
        <f t="shared" si="168"/>
        <v>6.4952054794520542E-2</v>
      </c>
      <c r="AL1562" s="40">
        <f t="shared" si="169"/>
        <v>2.0157534246575341E-2</v>
      </c>
      <c r="AM1562" s="41">
        <f t="shared" si="170"/>
        <v>8.510958904109589E-2</v>
      </c>
      <c r="AN1562" s="98"/>
      <c r="AO1562" s="98"/>
      <c r="AP1562" s="98"/>
      <c r="AQ1562" s="368"/>
      <c r="AR1562" s="47"/>
      <c r="AS1562" s="48"/>
      <c r="AT1562" s="88"/>
      <c r="AU1562" s="103"/>
      <c r="AV1562" s="52"/>
      <c r="AW1562" s="88"/>
      <c r="AX1562" s="46"/>
      <c r="AY1562" s="2391"/>
    </row>
    <row r="1563" spans="1:52" s="8" customFormat="1" ht="15.95" customHeight="1" x14ac:dyDescent="0.25">
      <c r="A1563" s="93"/>
      <c r="B1563" s="88"/>
      <c r="C1563" s="993"/>
      <c r="D1563" s="88"/>
      <c r="E1563" s="103"/>
      <c r="F1563" s="103"/>
      <c r="G1563" s="88"/>
      <c r="H1563" s="103"/>
      <c r="I1563" s="88"/>
      <c r="J1563" s="103"/>
      <c r="K1563" s="103"/>
      <c r="L1563" s="103"/>
      <c r="M1563" s="103"/>
      <c r="N1563" s="330"/>
      <c r="O1563" s="330"/>
      <c r="P1563" s="330"/>
      <c r="Q1563" s="106"/>
      <c r="R1563" s="94"/>
      <c r="S1563" s="104"/>
      <c r="T1563" s="94"/>
      <c r="U1563" s="104"/>
      <c r="V1563" s="94"/>
      <c r="W1563" s="94"/>
      <c r="X1563" s="94"/>
      <c r="Y1563" s="113" t="s">
        <v>230</v>
      </c>
      <c r="Z1563" s="113" t="s">
        <v>230</v>
      </c>
      <c r="AA1563" s="132" t="s">
        <v>230</v>
      </c>
      <c r="AB1563" s="113" t="s">
        <v>230</v>
      </c>
      <c r="AC1563" s="113" t="s">
        <v>230</v>
      </c>
      <c r="AD1563" s="113" t="s">
        <v>230</v>
      </c>
      <c r="AE1563" s="5" t="s">
        <v>2582</v>
      </c>
      <c r="AF1563" s="88" t="s">
        <v>265</v>
      </c>
      <c r="AG1563" s="39" t="s">
        <v>230</v>
      </c>
      <c r="AH1563" s="1" t="s">
        <v>59</v>
      </c>
      <c r="AI1563" s="40">
        <v>0.114</v>
      </c>
      <c r="AJ1563" s="105">
        <v>233.6</v>
      </c>
      <c r="AK1563" s="40">
        <f t="shared" si="168"/>
        <v>5.5679999999999993E-2</v>
      </c>
      <c r="AL1563" s="40">
        <f t="shared" si="169"/>
        <v>1.728E-2</v>
      </c>
      <c r="AM1563" s="41">
        <f t="shared" si="170"/>
        <v>7.2959999999999997E-2</v>
      </c>
      <c r="AN1563" s="98"/>
      <c r="AO1563" s="98"/>
      <c r="AP1563" s="98"/>
      <c r="AQ1563" s="368"/>
      <c r="AR1563" s="47"/>
      <c r="AS1563" s="48"/>
      <c r="AT1563" s="88"/>
      <c r="AU1563" s="103"/>
      <c r="AV1563" s="52"/>
      <c r="AW1563" s="88"/>
      <c r="AX1563" s="46"/>
      <c r="AY1563" s="2391"/>
    </row>
    <row r="1564" spans="1:52" s="8" customFormat="1" ht="15.95" customHeight="1" x14ac:dyDescent="0.25">
      <c r="A1564" s="93"/>
      <c r="B1564" s="88"/>
      <c r="C1564" s="993"/>
      <c r="D1564" s="88"/>
      <c r="E1564" s="103"/>
      <c r="F1564" s="103"/>
      <c r="G1564" s="88"/>
      <c r="H1564" s="103"/>
      <c r="I1564" s="88"/>
      <c r="J1564" s="103"/>
      <c r="K1564" s="103"/>
      <c r="L1564" s="103"/>
      <c r="M1564" s="103"/>
      <c r="N1564" s="330"/>
      <c r="O1564" s="330"/>
      <c r="P1564" s="330"/>
      <c r="Q1564" s="106"/>
      <c r="R1564" s="94"/>
      <c r="S1564" s="104"/>
      <c r="T1564" s="94"/>
      <c r="U1564" s="104"/>
      <c r="V1564" s="94"/>
      <c r="W1564" s="94"/>
      <c r="X1564" s="94"/>
      <c r="Y1564" s="113" t="s">
        <v>230</v>
      </c>
      <c r="Z1564" s="113" t="s">
        <v>230</v>
      </c>
      <c r="AA1564" s="132" t="s">
        <v>230</v>
      </c>
      <c r="AB1564" s="113" t="s">
        <v>230</v>
      </c>
      <c r="AC1564" s="113" t="s">
        <v>230</v>
      </c>
      <c r="AD1564" s="113" t="s">
        <v>230</v>
      </c>
      <c r="AE1564" s="5" t="s">
        <v>2582</v>
      </c>
      <c r="AF1564" s="88" t="s">
        <v>237</v>
      </c>
      <c r="AG1564" s="39" t="s">
        <v>230</v>
      </c>
      <c r="AH1564" s="1" t="s">
        <v>59</v>
      </c>
      <c r="AI1564" s="40">
        <v>0.114</v>
      </c>
      <c r="AJ1564" s="105">
        <v>253.5</v>
      </c>
      <c r="AK1564" s="40">
        <f t="shared" si="168"/>
        <v>6.0423287671232867E-2</v>
      </c>
      <c r="AL1564" s="40">
        <f t="shared" si="169"/>
        <v>1.8752054794520547E-2</v>
      </c>
      <c r="AM1564" s="41">
        <f t="shared" si="170"/>
        <v>7.9175342465753418E-2</v>
      </c>
      <c r="AN1564" s="98"/>
      <c r="AO1564" s="98"/>
      <c r="AP1564" s="98"/>
      <c r="AQ1564" s="368"/>
      <c r="AR1564" s="47"/>
      <c r="AS1564" s="48"/>
      <c r="AT1564" s="88"/>
      <c r="AU1564" s="103"/>
      <c r="AV1564" s="52"/>
      <c r="AW1564" s="88"/>
      <c r="AX1564" s="46"/>
      <c r="AY1564" s="2391"/>
    </row>
    <row r="1565" spans="1:52" s="8" customFormat="1" ht="15.95" customHeight="1" x14ac:dyDescent="0.25">
      <c r="A1565" s="93"/>
      <c r="B1565" s="88"/>
      <c r="C1565" s="993"/>
      <c r="D1565" s="88"/>
      <c r="E1565" s="103"/>
      <c r="F1565" s="103"/>
      <c r="G1565" s="88"/>
      <c r="H1565" s="103"/>
      <c r="I1565" s="88"/>
      <c r="J1565" s="103"/>
      <c r="K1565" s="103"/>
      <c r="L1565" s="103"/>
      <c r="M1565" s="103"/>
      <c r="N1565" s="330"/>
      <c r="O1565" s="330"/>
      <c r="P1565" s="330"/>
      <c r="Q1565" s="106"/>
      <c r="R1565" s="94"/>
      <c r="S1565" s="104"/>
      <c r="T1565" s="94"/>
      <c r="U1565" s="104"/>
      <c r="V1565" s="94"/>
      <c r="W1565" s="94"/>
      <c r="X1565" s="94"/>
      <c r="Y1565" s="113" t="s">
        <v>230</v>
      </c>
      <c r="Z1565" s="113" t="s">
        <v>230</v>
      </c>
      <c r="AA1565" s="132" t="s">
        <v>230</v>
      </c>
      <c r="AB1565" s="113" t="s">
        <v>230</v>
      </c>
      <c r="AC1565" s="113" t="s">
        <v>230</v>
      </c>
      <c r="AD1565" s="113" t="s">
        <v>230</v>
      </c>
      <c r="AE1565" s="5" t="s">
        <v>2582</v>
      </c>
      <c r="AF1565" s="88" t="s">
        <v>238</v>
      </c>
      <c r="AG1565" s="39" t="s">
        <v>230</v>
      </c>
      <c r="AH1565" s="1" t="s">
        <v>59</v>
      </c>
      <c r="AI1565" s="40">
        <v>0.114</v>
      </c>
      <c r="AJ1565" s="1088">
        <v>113.2</v>
      </c>
      <c r="AK1565" s="40">
        <f t="shared" si="168"/>
        <v>2.6981917808219177E-2</v>
      </c>
      <c r="AL1565" s="40">
        <f t="shared" si="169"/>
        <v>8.3736986301369866E-3</v>
      </c>
      <c r="AM1565" s="41">
        <f t="shared" si="170"/>
        <v>3.5355616438356163E-2</v>
      </c>
      <c r="AN1565" s="98"/>
      <c r="AO1565" s="98"/>
      <c r="AP1565" s="98"/>
      <c r="AQ1565" s="368"/>
      <c r="AR1565" s="47"/>
      <c r="AS1565" s="48"/>
      <c r="AT1565" s="88"/>
      <c r="AU1565" s="103"/>
      <c r="AV1565" s="52"/>
      <c r="AW1565" s="88"/>
      <c r="AX1565" s="46"/>
      <c r="AY1565" s="2391"/>
    </row>
    <row r="1566" spans="1:52" s="8" customFormat="1" ht="15.95" customHeight="1" x14ac:dyDescent="0.25">
      <c r="A1566" s="93"/>
      <c r="B1566" s="88"/>
      <c r="C1566" s="993"/>
      <c r="D1566" s="88"/>
      <c r="E1566" s="103"/>
      <c r="F1566" s="103"/>
      <c r="G1566" s="88"/>
      <c r="H1566" s="103"/>
      <c r="I1566" s="88"/>
      <c r="J1566" s="103"/>
      <c r="K1566" s="103"/>
      <c r="L1566" s="103"/>
      <c r="M1566" s="103"/>
      <c r="N1566" s="330"/>
      <c r="O1566" s="330"/>
      <c r="P1566" s="330"/>
      <c r="Q1566" s="106"/>
      <c r="R1566" s="94"/>
      <c r="S1566" s="104"/>
      <c r="T1566" s="94"/>
      <c r="U1566" s="104"/>
      <c r="V1566" s="94"/>
      <c r="W1566" s="94"/>
      <c r="X1566" s="94"/>
      <c r="Y1566" s="113" t="s">
        <v>230</v>
      </c>
      <c r="Z1566" s="113" t="s">
        <v>230</v>
      </c>
      <c r="AA1566" s="132" t="s">
        <v>230</v>
      </c>
      <c r="AB1566" s="113" t="s">
        <v>230</v>
      </c>
      <c r="AC1566" s="113" t="s">
        <v>230</v>
      </c>
      <c r="AD1566" s="113" t="s">
        <v>230</v>
      </c>
      <c r="AE1566" s="5" t="s">
        <v>2582</v>
      </c>
      <c r="AF1566" s="88" t="s">
        <v>239</v>
      </c>
      <c r="AG1566" s="39" t="s">
        <v>230</v>
      </c>
      <c r="AH1566" s="1" t="s">
        <v>59</v>
      </c>
      <c r="AI1566" s="40">
        <v>0.114</v>
      </c>
      <c r="AJ1566" s="1088">
        <v>108.80000000000001</v>
      </c>
      <c r="AK1566" s="40">
        <f t="shared" si="168"/>
        <v>2.5933150684931506E-2</v>
      </c>
      <c r="AL1566" s="40">
        <f t="shared" si="169"/>
        <v>8.0482191780821919E-3</v>
      </c>
      <c r="AM1566" s="41">
        <f t="shared" si="170"/>
        <v>3.39813698630137E-2</v>
      </c>
      <c r="AN1566" s="98"/>
      <c r="AO1566" s="98"/>
      <c r="AP1566" s="98"/>
      <c r="AQ1566" s="368"/>
      <c r="AR1566" s="47"/>
      <c r="AS1566" s="48"/>
      <c r="AT1566" s="88"/>
      <c r="AU1566" s="103"/>
      <c r="AV1566" s="52"/>
      <c r="AW1566" s="88"/>
      <c r="AX1566" s="46"/>
      <c r="AY1566" s="2391"/>
    </row>
    <row r="1567" spans="1:52" s="8" customFormat="1" ht="15.95" customHeight="1" x14ac:dyDescent="0.25">
      <c r="A1567" s="93"/>
      <c r="B1567" s="88"/>
      <c r="C1567" s="993"/>
      <c r="D1567" s="88"/>
      <c r="E1567" s="103"/>
      <c r="F1567" s="103"/>
      <c r="G1567" s="88"/>
      <c r="H1567" s="103"/>
      <c r="I1567" s="88"/>
      <c r="J1567" s="103"/>
      <c r="K1567" s="103"/>
      <c r="L1567" s="103"/>
      <c r="M1567" s="103"/>
      <c r="N1567" s="330"/>
      <c r="O1567" s="330"/>
      <c r="P1567" s="330"/>
      <c r="Q1567" s="106"/>
      <c r="R1567" s="94"/>
      <c r="S1567" s="104"/>
      <c r="T1567" s="94"/>
      <c r="U1567" s="104"/>
      <c r="V1567" s="94"/>
      <c r="W1567" s="94"/>
      <c r="X1567" s="94"/>
      <c r="Y1567" s="113" t="s">
        <v>230</v>
      </c>
      <c r="Z1567" s="113" t="s">
        <v>230</v>
      </c>
      <c r="AA1567" s="132" t="s">
        <v>230</v>
      </c>
      <c r="AB1567" s="113" t="s">
        <v>230</v>
      </c>
      <c r="AC1567" s="113" t="s">
        <v>230</v>
      </c>
      <c r="AD1567" s="113" t="s">
        <v>230</v>
      </c>
      <c r="AE1567" s="5" t="s">
        <v>2582</v>
      </c>
      <c r="AF1567" s="88" t="s">
        <v>500</v>
      </c>
      <c r="AG1567" s="39" t="s">
        <v>230</v>
      </c>
      <c r="AH1567" s="1" t="s">
        <v>59</v>
      </c>
      <c r="AI1567" s="40">
        <v>0.114</v>
      </c>
      <c r="AJ1567" s="1088">
        <v>182.2</v>
      </c>
      <c r="AK1567" s="40">
        <f t="shared" si="168"/>
        <v>4.3428493150684928E-2</v>
      </c>
      <c r="AL1567" s="40">
        <f t="shared" si="169"/>
        <v>1.3477808219178081E-2</v>
      </c>
      <c r="AM1567" s="41">
        <f t="shared" si="170"/>
        <v>5.6906301369863008E-2</v>
      </c>
      <c r="AN1567" s="98"/>
      <c r="AO1567" s="98"/>
      <c r="AP1567" s="98"/>
      <c r="AQ1567" s="368"/>
      <c r="AR1567" s="47"/>
      <c r="AS1567" s="48"/>
      <c r="AT1567" s="88"/>
      <c r="AU1567" s="103"/>
      <c r="AV1567" s="52"/>
      <c r="AW1567" s="88"/>
      <c r="AX1567" s="46"/>
      <c r="AY1567" s="2391"/>
    </row>
    <row r="1568" spans="1:52" s="8" customFormat="1" ht="15.95" customHeight="1" x14ac:dyDescent="0.25">
      <c r="A1568" s="93"/>
      <c r="B1568" s="88"/>
      <c r="C1568" s="993"/>
      <c r="D1568" s="88"/>
      <c r="E1568" s="103"/>
      <c r="F1568" s="103"/>
      <c r="G1568" s="88"/>
      <c r="H1568" s="103"/>
      <c r="I1568" s="88"/>
      <c r="J1568" s="103"/>
      <c r="K1568" s="103"/>
      <c r="L1568" s="103"/>
      <c r="M1568" s="103"/>
      <c r="N1568" s="330"/>
      <c r="O1568" s="330"/>
      <c r="P1568" s="330"/>
      <c r="Q1568" s="106"/>
      <c r="R1568" s="94"/>
      <c r="S1568" s="104"/>
      <c r="T1568" s="94"/>
      <c r="U1568" s="104"/>
      <c r="V1568" s="94"/>
      <c r="W1568" s="94"/>
      <c r="X1568" s="94"/>
      <c r="Y1568" s="123" t="s">
        <v>230</v>
      </c>
      <c r="Z1568" s="123" t="s">
        <v>230</v>
      </c>
      <c r="AA1568" s="135" t="s">
        <v>230</v>
      </c>
      <c r="AB1568" s="123" t="s">
        <v>230</v>
      </c>
      <c r="AC1568" s="123" t="s">
        <v>230</v>
      </c>
      <c r="AD1568" s="123" t="s">
        <v>230</v>
      </c>
      <c r="AE1568" s="103" t="s">
        <v>2582</v>
      </c>
      <c r="AF1568" s="88" t="s">
        <v>240</v>
      </c>
      <c r="AG1568" s="2125" t="s">
        <v>230</v>
      </c>
      <c r="AH1568" s="90" t="s">
        <v>59</v>
      </c>
      <c r="AI1568" s="98">
        <v>0.114</v>
      </c>
      <c r="AJ1568" s="2220">
        <v>207.4</v>
      </c>
      <c r="AK1568" s="98">
        <f t="shared" si="168"/>
        <v>4.9435068493150686E-2</v>
      </c>
      <c r="AL1568" s="98">
        <f t="shared" si="169"/>
        <v>1.5341917808219179E-2</v>
      </c>
      <c r="AM1568" s="96">
        <f t="shared" si="170"/>
        <v>6.4776986301369868E-2</v>
      </c>
      <c r="AN1568" s="98"/>
      <c r="AO1568" s="98"/>
      <c r="AP1568" s="98"/>
      <c r="AQ1568" s="368"/>
      <c r="AR1568" s="47"/>
      <c r="AS1568" s="48"/>
      <c r="AT1568" s="88"/>
      <c r="AU1568" s="103"/>
      <c r="AV1568" s="52"/>
      <c r="AW1568" s="88"/>
      <c r="AX1568" s="52"/>
      <c r="AY1568" s="2391"/>
    </row>
    <row r="1569" spans="1:52" s="55" customFormat="1" ht="15.95" customHeight="1" x14ac:dyDescent="0.25">
      <c r="A1569" s="353">
        <v>213</v>
      </c>
      <c r="B1569" s="366" t="s">
        <v>55</v>
      </c>
      <c r="C1569" s="991" t="s">
        <v>59</v>
      </c>
      <c r="D1569" s="354" t="s">
        <v>2584</v>
      </c>
      <c r="E1569" s="198" t="s">
        <v>16855</v>
      </c>
      <c r="F1569" s="198" t="s">
        <v>16856</v>
      </c>
      <c r="G1569" s="166" t="s">
        <v>221</v>
      </c>
      <c r="H1569" s="166" t="s">
        <v>219</v>
      </c>
      <c r="I1569" s="166" t="s">
        <v>220</v>
      </c>
      <c r="J1569" s="166" t="s">
        <v>221</v>
      </c>
      <c r="K1569" s="198" t="s">
        <v>1337</v>
      </c>
      <c r="L1569" s="198" t="s">
        <v>221</v>
      </c>
      <c r="M1569" s="198" t="s">
        <v>879</v>
      </c>
      <c r="N1569" s="199">
        <v>6</v>
      </c>
      <c r="O1569" s="199">
        <v>1.5</v>
      </c>
      <c r="P1569" s="199">
        <v>9</v>
      </c>
      <c r="Q1569" s="1012">
        <v>3</v>
      </c>
      <c r="R1569" s="184"/>
      <c r="S1569" s="223">
        <v>1</v>
      </c>
      <c r="T1569" s="183"/>
      <c r="U1569" s="223">
        <v>1</v>
      </c>
      <c r="V1569" s="183"/>
      <c r="W1569" s="183"/>
      <c r="X1569" s="183"/>
      <c r="Y1569" s="166" t="s">
        <v>62</v>
      </c>
      <c r="Z1569" s="170" t="s">
        <v>224</v>
      </c>
      <c r="AA1569" s="197" t="s">
        <v>225</v>
      </c>
      <c r="AB1569" s="166" t="s">
        <v>1789</v>
      </c>
      <c r="AC1569" s="166" t="s">
        <v>1790</v>
      </c>
      <c r="AD1569" s="673" t="s">
        <v>1791</v>
      </c>
      <c r="AE1569" s="198" t="s">
        <v>2344</v>
      </c>
      <c r="AF1569" s="166" t="s">
        <v>238</v>
      </c>
      <c r="AG1569" s="165" t="s">
        <v>230</v>
      </c>
      <c r="AH1569" s="203" t="s">
        <v>59</v>
      </c>
      <c r="AI1569" s="167">
        <v>0.114</v>
      </c>
      <c r="AJ1569" s="221">
        <v>8452.6769999999997</v>
      </c>
      <c r="AK1569" s="167">
        <f>AJ1569*0.087/365</f>
        <v>2.0147476684931505</v>
      </c>
      <c r="AL1569" s="167">
        <f>AJ1569*0.027/365</f>
        <v>0.62526651780821918</v>
      </c>
      <c r="AM1569" s="187">
        <f t="shared" ref="AM1569:AM1574" si="171">SUM(AK1569:AL1569)</f>
        <v>2.6400141863013697</v>
      </c>
      <c r="AN1569" s="167">
        <f>SUM(AK1569:AK1570)</f>
        <v>2.0919471780821914</v>
      </c>
      <c r="AO1569" s="167">
        <f>SUM(AL1569:AL1570)</f>
        <v>0.64922498630136982</v>
      </c>
      <c r="AP1569" s="167">
        <f>SUM(AM1569:AM1570)</f>
        <v>2.7411721643835616</v>
      </c>
      <c r="AQ1569" s="167">
        <f>AP1569*30</f>
        <v>82.235164931506844</v>
      </c>
      <c r="AR1569" s="193" t="s">
        <v>231</v>
      </c>
      <c r="AS1569" s="194" t="s">
        <v>431</v>
      </c>
      <c r="AT1569" s="166" t="s">
        <v>232</v>
      </c>
      <c r="AU1569" s="198" t="s">
        <v>59</v>
      </c>
      <c r="AV1569" s="679" t="s">
        <v>2585</v>
      </c>
      <c r="AW1569" s="166" t="s">
        <v>234</v>
      </c>
      <c r="AX1569" s="805" t="s">
        <v>20314</v>
      </c>
      <c r="AY1569" s="2391"/>
      <c r="AZ1569" s="778" t="s">
        <v>20302</v>
      </c>
    </row>
    <row r="1570" spans="1:52" s="8" customFormat="1" ht="15.95" customHeight="1" x14ac:dyDescent="0.25">
      <c r="A1570" s="122"/>
      <c r="B1570" s="123"/>
      <c r="C1570" s="994"/>
      <c r="D1570" s="123"/>
      <c r="E1570" s="133"/>
      <c r="F1570" s="133"/>
      <c r="G1570" s="123"/>
      <c r="H1570" s="133"/>
      <c r="I1570" s="123"/>
      <c r="J1570" s="133"/>
      <c r="K1570" s="133"/>
      <c r="L1570" s="133"/>
      <c r="M1570" s="133"/>
      <c r="N1570" s="157"/>
      <c r="O1570" s="157"/>
      <c r="P1570" s="157"/>
      <c r="Q1570" s="1072"/>
      <c r="R1570" s="124"/>
      <c r="S1570" s="134"/>
      <c r="T1570" s="124"/>
      <c r="U1570" s="134"/>
      <c r="V1570" s="124"/>
      <c r="W1570" s="124"/>
      <c r="X1570" s="124"/>
      <c r="Y1570" s="123" t="s">
        <v>230</v>
      </c>
      <c r="Z1570" s="123" t="s">
        <v>230</v>
      </c>
      <c r="AA1570" s="135" t="s">
        <v>230</v>
      </c>
      <c r="AB1570" s="123" t="s">
        <v>230</v>
      </c>
      <c r="AC1570" s="123" t="s">
        <v>230</v>
      </c>
      <c r="AD1570" s="123" t="s">
        <v>230</v>
      </c>
      <c r="AE1570" s="133" t="s">
        <v>2344</v>
      </c>
      <c r="AF1570" s="123" t="s">
        <v>236</v>
      </c>
      <c r="AG1570" s="125" t="s">
        <v>230</v>
      </c>
      <c r="AH1570" s="135" t="s">
        <v>59</v>
      </c>
      <c r="AI1570" s="126">
        <v>0.114</v>
      </c>
      <c r="AJ1570" s="136">
        <v>323.88299999999998</v>
      </c>
      <c r="AK1570" s="126">
        <f>AJ1570*0.087/365</f>
        <v>7.7199509589041093E-2</v>
      </c>
      <c r="AL1570" s="126">
        <f>AJ1570*0.027/365</f>
        <v>2.3958468493150684E-2</v>
      </c>
      <c r="AM1570" s="129">
        <f t="shared" si="171"/>
        <v>0.10115797808219178</v>
      </c>
      <c r="AN1570" s="126"/>
      <c r="AO1570" s="126"/>
      <c r="AP1570" s="126"/>
      <c r="AQ1570" s="369"/>
      <c r="AR1570" s="49"/>
      <c r="AS1570" s="50"/>
      <c r="AT1570" s="123"/>
      <c r="AU1570" s="133"/>
      <c r="AV1570" s="73"/>
      <c r="AW1570" s="123"/>
      <c r="AX1570" s="73"/>
      <c r="AY1570" s="2391"/>
    </row>
    <row r="1571" spans="1:52" s="55" customFormat="1" ht="15.95" customHeight="1" x14ac:dyDescent="0.25">
      <c r="A1571" s="353">
        <v>214</v>
      </c>
      <c r="B1571" s="366" t="s">
        <v>55</v>
      </c>
      <c r="C1571" s="991" t="s">
        <v>59</v>
      </c>
      <c r="D1571" s="354" t="s">
        <v>35</v>
      </c>
      <c r="E1571" s="198" t="s">
        <v>16843</v>
      </c>
      <c r="F1571" s="198" t="s">
        <v>16261</v>
      </c>
      <c r="G1571" s="166" t="s">
        <v>221</v>
      </c>
      <c r="H1571" s="166" t="s">
        <v>219</v>
      </c>
      <c r="I1571" s="166" t="s">
        <v>220</v>
      </c>
      <c r="J1571" s="166" t="s">
        <v>221</v>
      </c>
      <c r="K1571" s="198" t="s">
        <v>222</v>
      </c>
      <c r="L1571" s="198" t="s">
        <v>221</v>
      </c>
      <c r="M1571" s="198" t="s">
        <v>879</v>
      </c>
      <c r="N1571" s="199">
        <v>3.5</v>
      </c>
      <c r="O1571" s="199">
        <v>1.5</v>
      </c>
      <c r="P1571" s="199">
        <v>5.25</v>
      </c>
      <c r="Q1571" s="1012">
        <v>1</v>
      </c>
      <c r="R1571" s="184"/>
      <c r="S1571" s="223">
        <v>1</v>
      </c>
      <c r="T1571" s="183"/>
      <c r="U1571" s="223">
        <v>0</v>
      </c>
      <c r="V1571" s="183"/>
      <c r="W1571" s="183"/>
      <c r="X1571" s="183"/>
      <c r="Y1571" s="166" t="s">
        <v>62</v>
      </c>
      <c r="Z1571" s="170" t="s">
        <v>224</v>
      </c>
      <c r="AA1571" s="197" t="s">
        <v>225</v>
      </c>
      <c r="AB1571" s="166" t="s">
        <v>1789</v>
      </c>
      <c r="AC1571" s="166" t="s">
        <v>1790</v>
      </c>
      <c r="AD1571" s="673" t="s">
        <v>1791</v>
      </c>
      <c r="AE1571" s="198" t="s">
        <v>2586</v>
      </c>
      <c r="AF1571" s="166" t="s">
        <v>351</v>
      </c>
      <c r="AG1571" s="165" t="s">
        <v>230</v>
      </c>
      <c r="AH1571" s="203" t="s">
        <v>59</v>
      </c>
      <c r="AI1571" s="167">
        <v>0.114</v>
      </c>
      <c r="AJ1571" s="221">
        <v>120.9</v>
      </c>
      <c r="AK1571" s="167">
        <f>AJ1571*0.087/365</f>
        <v>2.8817260273972602E-2</v>
      </c>
      <c r="AL1571" s="167">
        <f>AJ1571*0.027/365</f>
        <v>8.943287671232876E-3</v>
      </c>
      <c r="AM1571" s="187">
        <f t="shared" si="171"/>
        <v>3.7760547945205475E-2</v>
      </c>
      <c r="AN1571" s="167">
        <f>SUM(AK1571:AK1575)</f>
        <v>0.35035890410958903</v>
      </c>
      <c r="AO1571" s="167">
        <f>SUM(AL1571:AL1575)</f>
        <v>7.0002739726027385E-2</v>
      </c>
      <c r="AP1571" s="167">
        <f>SUM(AM1571:AM1575)</f>
        <v>0.42036164383561642</v>
      </c>
      <c r="AQ1571" s="167">
        <f>AP1571*30</f>
        <v>12.610849315068492</v>
      </c>
      <c r="AR1571" s="193" t="s">
        <v>231</v>
      </c>
      <c r="AS1571" s="194" t="s">
        <v>431</v>
      </c>
      <c r="AT1571" s="166" t="s">
        <v>232</v>
      </c>
      <c r="AU1571" s="198" t="s">
        <v>59</v>
      </c>
      <c r="AV1571" s="679" t="s">
        <v>2587</v>
      </c>
      <c r="AW1571" s="166" t="s">
        <v>234</v>
      </c>
      <c r="AX1571" s="805" t="s">
        <v>20315</v>
      </c>
      <c r="AY1571" s="2391"/>
      <c r="AZ1571" s="778" t="s">
        <v>20303</v>
      </c>
    </row>
    <row r="1572" spans="1:52" s="8" customFormat="1" ht="15.95" customHeight="1" x14ac:dyDescent="0.25">
      <c r="A1572" s="112"/>
      <c r="B1572" s="113"/>
      <c r="C1572" s="992"/>
      <c r="D1572" s="113"/>
      <c r="E1572" s="130"/>
      <c r="F1572" s="130"/>
      <c r="G1572" s="113"/>
      <c r="H1572" s="130"/>
      <c r="I1572" s="113"/>
      <c r="J1572" s="130"/>
      <c r="K1572" s="130"/>
      <c r="L1572" s="130"/>
      <c r="M1572" s="130"/>
      <c r="N1572" s="329"/>
      <c r="O1572" s="329"/>
      <c r="P1572" s="329"/>
      <c r="Q1572" s="1071"/>
      <c r="R1572" s="114"/>
      <c r="S1572" s="131"/>
      <c r="T1572" s="114"/>
      <c r="U1572" s="131"/>
      <c r="V1572" s="114"/>
      <c r="W1572" s="114"/>
      <c r="X1572" s="114"/>
      <c r="Y1572" s="113" t="s">
        <v>230</v>
      </c>
      <c r="Z1572" s="113" t="s">
        <v>230</v>
      </c>
      <c r="AA1572" s="132" t="s">
        <v>230</v>
      </c>
      <c r="AB1572" s="113" t="s">
        <v>230</v>
      </c>
      <c r="AC1572" s="113" t="s">
        <v>230</v>
      </c>
      <c r="AD1572" s="113" t="s">
        <v>230</v>
      </c>
      <c r="AE1572" s="130" t="s">
        <v>2586</v>
      </c>
      <c r="AF1572" s="113" t="s">
        <v>881</v>
      </c>
      <c r="AG1572" s="115" t="s">
        <v>230</v>
      </c>
      <c r="AH1572" s="132" t="s">
        <v>59</v>
      </c>
      <c r="AI1572" s="116">
        <v>0.114</v>
      </c>
      <c r="AJ1572" s="137">
        <v>111.2</v>
      </c>
      <c r="AK1572" s="116">
        <f>AJ1572*0.087/365</f>
        <v>2.6505205479452055E-2</v>
      </c>
      <c r="AL1572" s="116">
        <f>AJ1572*0.027/365</f>
        <v>8.2257534246575354E-3</v>
      </c>
      <c r="AM1572" s="119">
        <f t="shared" si="171"/>
        <v>3.4730958904109592E-2</v>
      </c>
      <c r="AN1572" s="116"/>
      <c r="AO1572" s="116"/>
      <c r="AP1572" s="116"/>
      <c r="AQ1572" s="367"/>
      <c r="AR1572" s="42"/>
      <c r="AS1572" s="43"/>
      <c r="AT1572" s="113"/>
      <c r="AU1572" s="130"/>
      <c r="AV1572" s="44"/>
      <c r="AW1572" s="113"/>
      <c r="AX1572" s="44"/>
      <c r="AY1572" s="2391"/>
    </row>
    <row r="1573" spans="1:52" s="8" customFormat="1" ht="15.95" customHeight="1" x14ac:dyDescent="0.25">
      <c r="A1573" s="36"/>
      <c r="B1573" s="1029"/>
      <c r="C1573" s="990"/>
      <c r="D1573" s="1029"/>
      <c r="E1573" s="5"/>
      <c r="F1573" s="5"/>
      <c r="G1573" s="1029"/>
      <c r="H1573" s="5"/>
      <c r="I1573" s="1029"/>
      <c r="J1573" s="5"/>
      <c r="K1573" s="5"/>
      <c r="L1573" s="5"/>
      <c r="M1573" s="5"/>
      <c r="N1573" s="328"/>
      <c r="O1573" s="328"/>
      <c r="P1573" s="328"/>
      <c r="Q1573" s="1056"/>
      <c r="R1573" s="448"/>
      <c r="S1573" s="61"/>
      <c r="T1573" s="448"/>
      <c r="U1573" s="61"/>
      <c r="V1573" s="448"/>
      <c r="W1573" s="448"/>
      <c r="X1573" s="448"/>
      <c r="Y1573" s="1029" t="s">
        <v>230</v>
      </c>
      <c r="Z1573" s="1029" t="s">
        <v>230</v>
      </c>
      <c r="AA1573" s="1" t="s">
        <v>230</v>
      </c>
      <c r="AB1573" s="1029" t="s">
        <v>230</v>
      </c>
      <c r="AC1573" s="1029" t="s">
        <v>230</v>
      </c>
      <c r="AD1573" s="1029" t="s">
        <v>230</v>
      </c>
      <c r="AE1573" s="5" t="s">
        <v>2586</v>
      </c>
      <c r="AF1573" s="1029" t="s">
        <v>353</v>
      </c>
      <c r="AG1573" s="39" t="s">
        <v>230</v>
      </c>
      <c r="AH1573" s="1" t="s">
        <v>59</v>
      </c>
      <c r="AI1573" s="40">
        <v>0.114</v>
      </c>
      <c r="AJ1573" s="57">
        <v>55.9</v>
      </c>
      <c r="AK1573" s="116">
        <f>AJ1573*0.087/365</f>
        <v>1.3324109589041094E-2</v>
      </c>
      <c r="AL1573" s="40">
        <f>AJ1573*0.027/365</f>
        <v>4.1350684931506848E-3</v>
      </c>
      <c r="AM1573" s="41">
        <f t="shared" si="171"/>
        <v>1.745917808219178E-2</v>
      </c>
      <c r="AN1573" s="40"/>
      <c r="AO1573" s="40"/>
      <c r="AP1573" s="40"/>
      <c r="AQ1573" s="1644"/>
      <c r="AR1573" s="1034"/>
      <c r="AS1573" s="45"/>
      <c r="AT1573" s="1029"/>
      <c r="AU1573" s="5"/>
      <c r="AV1573" s="46"/>
      <c r="AW1573" s="1029"/>
      <c r="AX1573" s="46"/>
      <c r="AY1573" s="2391"/>
    </row>
    <row r="1574" spans="1:52" s="8" customFormat="1" ht="15.95" customHeight="1" x14ac:dyDescent="0.25">
      <c r="A1574" s="36"/>
      <c r="B1574" s="1029"/>
      <c r="C1574" s="990"/>
      <c r="D1574" s="1029"/>
      <c r="E1574" s="5"/>
      <c r="F1574" s="5"/>
      <c r="G1574" s="1029"/>
      <c r="H1574" s="5"/>
      <c r="I1574" s="1029"/>
      <c r="J1574" s="5"/>
      <c r="K1574" s="5"/>
      <c r="L1574" s="5"/>
      <c r="M1574" s="5"/>
      <c r="N1574" s="328"/>
      <c r="O1574" s="328"/>
      <c r="P1574" s="328"/>
      <c r="Q1574" s="1056"/>
      <c r="R1574" s="448"/>
      <c r="S1574" s="61"/>
      <c r="T1574" s="448"/>
      <c r="U1574" s="61"/>
      <c r="V1574" s="448"/>
      <c r="W1574" s="448"/>
      <c r="X1574" s="448"/>
      <c r="Y1574" s="1029" t="s">
        <v>230</v>
      </c>
      <c r="Z1574" s="1029" t="s">
        <v>230</v>
      </c>
      <c r="AA1574" s="1" t="s">
        <v>230</v>
      </c>
      <c r="AB1574" s="1029" t="s">
        <v>230</v>
      </c>
      <c r="AC1574" s="1029" t="s">
        <v>230</v>
      </c>
      <c r="AD1574" s="1029" t="s">
        <v>230</v>
      </c>
      <c r="AE1574" s="5" t="s">
        <v>2586</v>
      </c>
      <c r="AF1574" s="1029" t="s">
        <v>2588</v>
      </c>
      <c r="AG1574" s="39" t="s">
        <v>230</v>
      </c>
      <c r="AH1574" s="1" t="s">
        <v>58</v>
      </c>
      <c r="AI1574" s="40">
        <v>0.1</v>
      </c>
      <c r="AJ1574" s="61">
        <v>750</v>
      </c>
      <c r="AK1574" s="40">
        <f>AJ1574*0.0763/365</f>
        <v>0.15678082191780823</v>
      </c>
      <c r="AL1574" s="40">
        <f>AJ1574*0.0237/365</f>
        <v>4.8698630136986297E-2</v>
      </c>
      <c r="AM1574" s="40">
        <f t="shared" si="171"/>
        <v>0.20547945205479454</v>
      </c>
      <c r="AN1574" s="40"/>
      <c r="AO1574" s="40"/>
      <c r="AP1574" s="40"/>
      <c r="AQ1574" s="1644"/>
      <c r="AR1574" s="1034"/>
      <c r="AS1574" s="45"/>
      <c r="AT1574" s="1029"/>
      <c r="AU1574" s="5"/>
      <c r="AV1574" s="46"/>
      <c r="AW1574" s="1029"/>
      <c r="AX1574" s="46"/>
      <c r="AY1574" s="2391"/>
    </row>
    <row r="1575" spans="1:52" s="8" customFormat="1" ht="15.95" customHeight="1" x14ac:dyDescent="0.25">
      <c r="A1575" s="93"/>
      <c r="B1575" s="88"/>
      <c r="C1575" s="993"/>
      <c r="D1575" s="88"/>
      <c r="E1575" s="103"/>
      <c r="F1575" s="103"/>
      <c r="G1575" s="88"/>
      <c r="H1575" s="103"/>
      <c r="I1575" s="88"/>
      <c r="J1575" s="103"/>
      <c r="K1575" s="103"/>
      <c r="L1575" s="103"/>
      <c r="M1575" s="103"/>
      <c r="N1575" s="330"/>
      <c r="O1575" s="330"/>
      <c r="P1575" s="330"/>
      <c r="Q1575" s="106"/>
      <c r="R1575" s="94"/>
      <c r="S1575" s="104"/>
      <c r="T1575" s="94"/>
      <c r="U1575" s="104"/>
      <c r="V1575" s="94"/>
      <c r="W1575" s="94"/>
      <c r="X1575" s="94"/>
      <c r="Y1575" s="88" t="s">
        <v>230</v>
      </c>
      <c r="Z1575" s="88" t="s">
        <v>230</v>
      </c>
      <c r="AA1575" s="90" t="s">
        <v>230</v>
      </c>
      <c r="AB1575" s="88" t="s">
        <v>230</v>
      </c>
      <c r="AC1575" s="88" t="s">
        <v>230</v>
      </c>
      <c r="AD1575" s="88" t="s">
        <v>230</v>
      </c>
      <c r="AE1575" s="103" t="s">
        <v>2589</v>
      </c>
      <c r="AF1575" s="103" t="s">
        <v>2590</v>
      </c>
      <c r="AG1575" s="95">
        <v>503010020284</v>
      </c>
      <c r="AH1575" s="90" t="s">
        <v>2591</v>
      </c>
      <c r="AI1575" s="21">
        <v>1.1399999999999999</v>
      </c>
      <c r="AJ1575" s="21">
        <v>40</v>
      </c>
      <c r="AK1575" s="40">
        <f>AJ1575*AI1575/365</f>
        <v>0.12493150684931505</v>
      </c>
      <c r="AL1575" s="98">
        <v>0</v>
      </c>
      <c r="AM1575" s="41">
        <f>SUBTOTAL(9,AK1575:AL1575)</f>
        <v>0.12493150684931505</v>
      </c>
      <c r="AN1575" s="98"/>
      <c r="AO1575" s="98"/>
      <c r="AP1575" s="98"/>
      <c r="AQ1575" s="368"/>
      <c r="AR1575" s="47"/>
      <c r="AS1575" s="48"/>
      <c r="AT1575" s="88"/>
      <c r="AU1575" s="103"/>
      <c r="AV1575" s="52"/>
      <c r="AW1575" s="88"/>
      <c r="AX1575" s="46"/>
      <c r="AY1575" s="2391"/>
    </row>
    <row r="1576" spans="1:52" s="1099" customFormat="1" ht="15.95" customHeight="1" x14ac:dyDescent="0.25">
      <c r="A1576" s="781"/>
      <c r="B1576" s="782"/>
      <c r="C1576" s="1314"/>
      <c r="D1576" s="782"/>
      <c r="E1576" s="1015"/>
      <c r="F1576" s="1015"/>
      <c r="G1576" s="782"/>
      <c r="H1576" s="1015"/>
      <c r="I1576" s="782"/>
      <c r="J1576" s="1015"/>
      <c r="K1576" s="1015"/>
      <c r="L1576" s="1015"/>
      <c r="M1576" s="1015"/>
      <c r="N1576" s="1315"/>
      <c r="O1576" s="1315"/>
      <c r="P1576" s="1315"/>
      <c r="Q1576" s="1316"/>
      <c r="R1576" s="783"/>
      <c r="S1576" s="1195"/>
      <c r="T1576" s="783"/>
      <c r="U1576" s="1195"/>
      <c r="V1576" s="783"/>
      <c r="W1576" s="783"/>
      <c r="X1576" s="783"/>
      <c r="Y1576" s="88" t="s">
        <v>230</v>
      </c>
      <c r="Z1576" s="88" t="s">
        <v>230</v>
      </c>
      <c r="AA1576" s="90" t="s">
        <v>230</v>
      </c>
      <c r="AB1576" s="88" t="s">
        <v>230</v>
      </c>
      <c r="AC1576" s="782" t="s">
        <v>24114</v>
      </c>
      <c r="AD1576" s="1339" t="s">
        <v>6932</v>
      </c>
      <c r="AE1576" s="1015" t="s">
        <v>24117</v>
      </c>
      <c r="AF1576" s="1015" t="s">
        <v>24115</v>
      </c>
      <c r="AG1576" s="1999" t="s">
        <v>22894</v>
      </c>
      <c r="AH1576" s="784" t="s">
        <v>22886</v>
      </c>
      <c r="AI1576" s="1997">
        <v>0.16</v>
      </c>
      <c r="AJ1576" s="785">
        <v>120</v>
      </c>
      <c r="AK1576" s="430">
        <f>AJ1576*AI1576/365</f>
        <v>5.2602739726027394E-2</v>
      </c>
      <c r="AL1576" s="430">
        <v>0</v>
      </c>
      <c r="AM1576" s="1111">
        <f>SUM(AK1576:AL1576)</f>
        <v>5.2602739726027394E-2</v>
      </c>
      <c r="AN1576" s="430"/>
      <c r="AO1576" s="430"/>
      <c r="AP1576" s="430"/>
      <c r="AQ1576" s="830"/>
      <c r="AR1576" s="484"/>
      <c r="AS1576" s="786"/>
      <c r="AT1576" s="782"/>
      <c r="AU1576" s="1015"/>
      <c r="AV1576" s="787"/>
      <c r="AW1576" s="782"/>
      <c r="AX1576" s="2459" t="s">
        <v>24118</v>
      </c>
      <c r="AY1576" s="2401"/>
    </row>
    <row r="1577" spans="1:52" s="55" customFormat="1" ht="15.95" customHeight="1" x14ac:dyDescent="0.25">
      <c r="A1577" s="353">
        <v>215</v>
      </c>
      <c r="B1577" s="366" t="s">
        <v>55</v>
      </c>
      <c r="C1577" s="991" t="s">
        <v>59</v>
      </c>
      <c r="D1577" s="354" t="s">
        <v>36</v>
      </c>
      <c r="E1577" s="198" t="s">
        <v>16840</v>
      </c>
      <c r="F1577" s="198" t="s">
        <v>16841</v>
      </c>
      <c r="G1577" s="166" t="s">
        <v>221</v>
      </c>
      <c r="H1577" s="166" t="s">
        <v>219</v>
      </c>
      <c r="I1577" s="166" t="s">
        <v>220</v>
      </c>
      <c r="J1577" s="166" t="s">
        <v>221</v>
      </c>
      <c r="K1577" s="198" t="s">
        <v>222</v>
      </c>
      <c r="L1577" s="198" t="s">
        <v>221</v>
      </c>
      <c r="M1577" s="198" t="s">
        <v>879</v>
      </c>
      <c r="N1577" s="199">
        <v>7</v>
      </c>
      <c r="O1577" s="199">
        <v>1.5</v>
      </c>
      <c r="P1577" s="199">
        <v>10.5</v>
      </c>
      <c r="Q1577" s="1012">
        <v>3</v>
      </c>
      <c r="R1577" s="184"/>
      <c r="S1577" s="223">
        <v>1</v>
      </c>
      <c r="T1577" s="183"/>
      <c r="U1577" s="223">
        <v>0</v>
      </c>
      <c r="V1577" s="183"/>
      <c r="W1577" s="183"/>
      <c r="X1577" s="183"/>
      <c r="Y1577" s="166" t="s">
        <v>62</v>
      </c>
      <c r="Z1577" s="170" t="s">
        <v>224</v>
      </c>
      <c r="AA1577" s="197" t="s">
        <v>225</v>
      </c>
      <c r="AB1577" s="166" t="s">
        <v>1789</v>
      </c>
      <c r="AC1577" s="166" t="s">
        <v>1790</v>
      </c>
      <c r="AD1577" s="673" t="s">
        <v>1791</v>
      </c>
      <c r="AE1577" s="198" t="s">
        <v>2592</v>
      </c>
      <c r="AF1577" s="166" t="s">
        <v>349</v>
      </c>
      <c r="AG1577" s="165" t="s">
        <v>230</v>
      </c>
      <c r="AH1577" s="203" t="s">
        <v>59</v>
      </c>
      <c r="AI1577" s="167">
        <v>0.114</v>
      </c>
      <c r="AJ1577" s="221">
        <v>2612.91</v>
      </c>
      <c r="AK1577" s="167">
        <v>0.622803205479452</v>
      </c>
      <c r="AL1577" s="167">
        <v>0.19328375342465753</v>
      </c>
      <c r="AM1577" s="187">
        <f>AK1577+AL1577</f>
        <v>0.81608695890410954</v>
      </c>
      <c r="AN1577" s="167">
        <f>SUM(AK1577:AK1582)</f>
        <v>1.9014968219178079</v>
      </c>
      <c r="AO1577" s="167">
        <f>SUM(AL1577:AL1582)</f>
        <v>0.38656750684931507</v>
      </c>
      <c r="AP1577" s="167">
        <f>AN1577+AO1577</f>
        <v>2.2880643287671232</v>
      </c>
      <c r="AQ1577" s="167">
        <f>AP1577*30</f>
        <v>68.641929863013701</v>
      </c>
      <c r="AR1577" s="193" t="s">
        <v>231</v>
      </c>
      <c r="AS1577" s="194" t="s">
        <v>431</v>
      </c>
      <c r="AT1577" s="166" t="s">
        <v>232</v>
      </c>
      <c r="AU1577" s="198" t="s">
        <v>59</v>
      </c>
      <c r="AV1577" s="679" t="s">
        <v>2593</v>
      </c>
      <c r="AW1577" s="166" t="s">
        <v>234</v>
      </c>
      <c r="AX1577" s="805" t="s">
        <v>20316</v>
      </c>
      <c r="AY1577" s="2391"/>
      <c r="AZ1577" s="778" t="s">
        <v>20304</v>
      </c>
    </row>
    <row r="1578" spans="1:52" s="55" customFormat="1" ht="15.95" customHeight="1" x14ac:dyDescent="0.25">
      <c r="A1578" s="112"/>
      <c r="B1578" s="121"/>
      <c r="C1578" s="992"/>
      <c r="D1578" s="113"/>
      <c r="E1578" s="130"/>
      <c r="F1578" s="130"/>
      <c r="G1578" s="113"/>
      <c r="H1578" s="113"/>
      <c r="I1578" s="113"/>
      <c r="J1578" s="113"/>
      <c r="K1578" s="130"/>
      <c r="L1578" s="130"/>
      <c r="M1578" s="130"/>
      <c r="N1578" s="329"/>
      <c r="O1578" s="329"/>
      <c r="P1578" s="329"/>
      <c r="Q1578" s="1071"/>
      <c r="R1578" s="120"/>
      <c r="S1578" s="131"/>
      <c r="T1578" s="114"/>
      <c r="U1578" s="131"/>
      <c r="V1578" s="114"/>
      <c r="W1578" s="114"/>
      <c r="X1578" s="114"/>
      <c r="Y1578" s="113" t="s">
        <v>230</v>
      </c>
      <c r="Z1578" s="113" t="s">
        <v>230</v>
      </c>
      <c r="AA1578" s="132" t="s">
        <v>230</v>
      </c>
      <c r="AB1578" s="113" t="s">
        <v>230</v>
      </c>
      <c r="AC1578" s="113" t="s">
        <v>230</v>
      </c>
      <c r="AD1578" s="113" t="s">
        <v>230</v>
      </c>
      <c r="AE1578" s="1352" t="s">
        <v>2592</v>
      </c>
      <c r="AF1578" s="1076" t="s">
        <v>528</v>
      </c>
      <c r="AG1578" s="115" t="s">
        <v>230</v>
      </c>
      <c r="AH1578" s="132" t="s">
        <v>59</v>
      </c>
      <c r="AI1578" s="116">
        <v>0.114</v>
      </c>
      <c r="AJ1578" s="461"/>
      <c r="AK1578" s="463"/>
      <c r="AL1578" s="463"/>
      <c r="AM1578" s="462"/>
      <c r="AN1578" s="116"/>
      <c r="AO1578" s="116"/>
      <c r="AP1578" s="116"/>
      <c r="AQ1578" s="367"/>
      <c r="AR1578" s="152"/>
      <c r="AS1578" s="153"/>
      <c r="AT1578" s="113"/>
      <c r="AU1578" s="130"/>
      <c r="AV1578" s="929"/>
      <c r="AW1578" s="113"/>
      <c r="AX1578" s="44"/>
      <c r="AY1578" s="2391"/>
    </row>
    <row r="1579" spans="1:52" s="55" customFormat="1" ht="15.95" customHeight="1" x14ac:dyDescent="0.25">
      <c r="A1579" s="112"/>
      <c r="B1579" s="121"/>
      <c r="C1579" s="992"/>
      <c r="D1579" s="113"/>
      <c r="E1579" s="130"/>
      <c r="F1579" s="130"/>
      <c r="G1579" s="113"/>
      <c r="H1579" s="113"/>
      <c r="I1579" s="113"/>
      <c r="J1579" s="113"/>
      <c r="K1579" s="130"/>
      <c r="L1579" s="130"/>
      <c r="M1579" s="130"/>
      <c r="N1579" s="329"/>
      <c r="O1579" s="329"/>
      <c r="P1579" s="329"/>
      <c r="Q1579" s="1071"/>
      <c r="R1579" s="120"/>
      <c r="S1579" s="131"/>
      <c r="T1579" s="114"/>
      <c r="U1579" s="131"/>
      <c r="V1579" s="114"/>
      <c r="W1579" s="114"/>
      <c r="X1579" s="114"/>
      <c r="Y1579" s="113" t="s">
        <v>230</v>
      </c>
      <c r="Z1579" s="113" t="s">
        <v>230</v>
      </c>
      <c r="AA1579" s="132" t="s">
        <v>230</v>
      </c>
      <c r="AB1579" s="113" t="s">
        <v>230</v>
      </c>
      <c r="AC1579" s="113" t="s">
        <v>230</v>
      </c>
      <c r="AD1579" s="113" t="s">
        <v>230</v>
      </c>
      <c r="AE1579" s="1043" t="s">
        <v>2592</v>
      </c>
      <c r="AF1579" s="1028" t="s">
        <v>286</v>
      </c>
      <c r="AG1579" s="115" t="s">
        <v>230</v>
      </c>
      <c r="AH1579" s="1" t="s">
        <v>59</v>
      </c>
      <c r="AI1579" s="116">
        <v>0.114</v>
      </c>
      <c r="AJ1579" s="461"/>
      <c r="AK1579" s="463"/>
      <c r="AL1579" s="463"/>
      <c r="AM1579" s="462"/>
      <c r="AN1579" s="116"/>
      <c r="AO1579" s="116"/>
      <c r="AP1579" s="116"/>
      <c r="AQ1579" s="367"/>
      <c r="AR1579" s="152"/>
      <c r="AS1579" s="153"/>
      <c r="AT1579" s="113"/>
      <c r="AU1579" s="130"/>
      <c r="AV1579" s="929"/>
      <c r="AW1579" s="113"/>
      <c r="AX1579" s="46"/>
      <c r="AY1579" s="2391"/>
    </row>
    <row r="1580" spans="1:52" s="8" customFormat="1" ht="15.95" customHeight="1" x14ac:dyDescent="0.25">
      <c r="A1580" s="112"/>
      <c r="B1580" s="113"/>
      <c r="C1580" s="992"/>
      <c r="D1580" s="113"/>
      <c r="E1580" s="130"/>
      <c r="F1580" s="130"/>
      <c r="G1580" s="113"/>
      <c r="H1580" s="130"/>
      <c r="I1580" s="113"/>
      <c r="J1580" s="130"/>
      <c r="K1580" s="130"/>
      <c r="L1580" s="130"/>
      <c r="M1580" s="130"/>
      <c r="N1580" s="329"/>
      <c r="O1580" s="329"/>
      <c r="P1580" s="329"/>
      <c r="Q1580" s="1071"/>
      <c r="R1580" s="114"/>
      <c r="S1580" s="131"/>
      <c r="T1580" s="114"/>
      <c r="U1580" s="131"/>
      <c r="V1580" s="114"/>
      <c r="W1580" s="114"/>
      <c r="X1580" s="114"/>
      <c r="Y1580" s="113" t="s">
        <v>230</v>
      </c>
      <c r="Z1580" s="113" t="s">
        <v>230</v>
      </c>
      <c r="AA1580" s="132" t="s">
        <v>230</v>
      </c>
      <c r="AB1580" s="113" t="s">
        <v>230</v>
      </c>
      <c r="AC1580" s="113" t="s">
        <v>230</v>
      </c>
      <c r="AD1580" s="113" t="s">
        <v>230</v>
      </c>
      <c r="AE1580" s="130" t="s">
        <v>2594</v>
      </c>
      <c r="AF1580" s="113" t="s">
        <v>528</v>
      </c>
      <c r="AG1580" s="115" t="s">
        <v>230</v>
      </c>
      <c r="AH1580" s="132" t="s">
        <v>59</v>
      </c>
      <c r="AI1580" s="116">
        <v>0.114</v>
      </c>
      <c r="AJ1580" s="137">
        <v>2612.91</v>
      </c>
      <c r="AK1580" s="116">
        <v>0.622803205479452</v>
      </c>
      <c r="AL1580" s="116">
        <v>0.19328375342465753</v>
      </c>
      <c r="AM1580" s="119">
        <v>0.81608695890410954</v>
      </c>
      <c r="AN1580" s="116"/>
      <c r="AO1580" s="116"/>
      <c r="AP1580" s="116"/>
      <c r="AQ1580" s="367"/>
      <c r="AR1580" s="42"/>
      <c r="AS1580" s="43"/>
      <c r="AT1580" s="113"/>
      <c r="AU1580" s="130"/>
      <c r="AV1580" s="44"/>
      <c r="AW1580" s="113"/>
      <c r="AX1580" s="46"/>
      <c r="AY1580" s="2391"/>
    </row>
    <row r="1581" spans="1:52" s="8" customFormat="1" ht="15.95" customHeight="1" x14ac:dyDescent="0.25">
      <c r="A1581" s="36"/>
      <c r="B1581" s="1029"/>
      <c r="C1581" s="990"/>
      <c r="D1581" s="1029"/>
      <c r="E1581" s="5"/>
      <c r="F1581" s="5"/>
      <c r="G1581" s="1029"/>
      <c r="H1581" s="5"/>
      <c r="I1581" s="1029"/>
      <c r="J1581" s="5"/>
      <c r="K1581" s="5"/>
      <c r="L1581" s="5"/>
      <c r="M1581" s="5"/>
      <c r="N1581" s="328"/>
      <c r="O1581" s="328"/>
      <c r="P1581" s="328"/>
      <c r="Q1581" s="1056"/>
      <c r="R1581" s="448"/>
      <c r="S1581" s="61"/>
      <c r="T1581" s="448"/>
      <c r="U1581" s="61"/>
      <c r="V1581" s="448"/>
      <c r="W1581" s="448"/>
      <c r="X1581" s="448"/>
      <c r="Y1581" s="1029" t="s">
        <v>230</v>
      </c>
      <c r="Z1581" s="1029" t="s">
        <v>230</v>
      </c>
      <c r="AA1581" s="1" t="s">
        <v>230</v>
      </c>
      <c r="AB1581" s="1029" t="s">
        <v>230</v>
      </c>
      <c r="AC1581" s="1029" t="s">
        <v>230</v>
      </c>
      <c r="AD1581" s="1029" t="s">
        <v>230</v>
      </c>
      <c r="AE1581" s="5" t="s">
        <v>2594</v>
      </c>
      <c r="AF1581" s="1029" t="s">
        <v>2595</v>
      </c>
      <c r="AG1581" s="39">
        <v>304503013900108</v>
      </c>
      <c r="AH1581" s="1" t="s">
        <v>722</v>
      </c>
      <c r="AI1581" s="1036">
        <v>1.1399999999999999</v>
      </c>
      <c r="AJ1581" s="1036">
        <v>30</v>
      </c>
      <c r="AK1581" s="40">
        <f>AJ1581*AI1581/365</f>
        <v>9.3698630136986288E-2</v>
      </c>
      <c r="AL1581" s="40">
        <v>0</v>
      </c>
      <c r="AM1581" s="41">
        <f>SUBTOTAL(9,AK1581:AL1581)</f>
        <v>9.3698630136986288E-2</v>
      </c>
      <c r="AN1581" s="40"/>
      <c r="AO1581" s="40"/>
      <c r="AP1581" s="40"/>
      <c r="AQ1581" s="1644"/>
      <c r="AR1581" s="1034"/>
      <c r="AS1581" s="45"/>
      <c r="AT1581" s="1029"/>
      <c r="AU1581" s="5"/>
      <c r="AV1581" s="46"/>
      <c r="AW1581" s="1029"/>
      <c r="AX1581" s="46"/>
      <c r="AY1581" s="2391"/>
    </row>
    <row r="1582" spans="1:52" s="8" customFormat="1" ht="15.95" customHeight="1" x14ac:dyDescent="0.25">
      <c r="A1582" s="93"/>
      <c r="B1582" s="88"/>
      <c r="C1582" s="993"/>
      <c r="D1582" s="88"/>
      <c r="E1582" s="103"/>
      <c r="F1582" s="103"/>
      <c r="G1582" s="88"/>
      <c r="H1582" s="103"/>
      <c r="I1582" s="88"/>
      <c r="J1582" s="103"/>
      <c r="K1582" s="103"/>
      <c r="L1582" s="103"/>
      <c r="M1582" s="103"/>
      <c r="N1582" s="330"/>
      <c r="O1582" s="330"/>
      <c r="P1582" s="330"/>
      <c r="Q1582" s="106"/>
      <c r="R1582" s="94"/>
      <c r="S1582" s="104"/>
      <c r="T1582" s="94"/>
      <c r="U1582" s="104"/>
      <c r="V1582" s="94"/>
      <c r="W1582" s="94"/>
      <c r="X1582" s="94"/>
      <c r="Y1582" s="88" t="s">
        <v>230</v>
      </c>
      <c r="Z1582" s="88" t="s">
        <v>230</v>
      </c>
      <c r="AA1582" s="90" t="s">
        <v>230</v>
      </c>
      <c r="AB1582" s="88" t="s">
        <v>230</v>
      </c>
      <c r="AC1582" s="88" t="s">
        <v>230</v>
      </c>
      <c r="AD1582" s="88" t="s">
        <v>230</v>
      </c>
      <c r="AE1582" s="103" t="s">
        <v>2594</v>
      </c>
      <c r="AF1582" s="88" t="s">
        <v>2390</v>
      </c>
      <c r="AG1582" s="95" t="s">
        <v>2391</v>
      </c>
      <c r="AH1582" s="90" t="s">
        <v>722</v>
      </c>
      <c r="AI1582" s="21">
        <v>1.1399999999999999</v>
      </c>
      <c r="AJ1582" s="21">
        <v>180</v>
      </c>
      <c r="AK1582" s="98">
        <f>AJ1582*AI1582/365</f>
        <v>0.56219178082191779</v>
      </c>
      <c r="AL1582" s="98">
        <v>0</v>
      </c>
      <c r="AM1582" s="96">
        <f>SUBTOTAL(9,AK1582:AL1582)</f>
        <v>0.56219178082191779</v>
      </c>
      <c r="AN1582" s="98"/>
      <c r="AO1582" s="98"/>
      <c r="AP1582" s="98"/>
      <c r="AQ1582" s="368"/>
      <c r="AR1582" s="47"/>
      <c r="AS1582" s="48"/>
      <c r="AT1582" s="88"/>
      <c r="AU1582" s="103"/>
      <c r="AV1582" s="52"/>
      <c r="AW1582" s="88"/>
      <c r="AX1582" s="52"/>
      <c r="AY1582" s="2391"/>
    </row>
    <row r="1583" spans="1:52" s="55" customFormat="1" ht="15.95" customHeight="1" x14ac:dyDescent="0.2">
      <c r="A1583" s="182">
        <v>216</v>
      </c>
      <c r="B1583" s="170" t="s">
        <v>55</v>
      </c>
      <c r="C1583" s="989" t="s">
        <v>59</v>
      </c>
      <c r="D1583" s="354" t="s">
        <v>37</v>
      </c>
      <c r="E1583" s="198" t="s">
        <v>2596</v>
      </c>
      <c r="F1583" s="198" t="s">
        <v>2597</v>
      </c>
      <c r="G1583" s="166"/>
      <c r="H1583" s="354" t="s">
        <v>219</v>
      </c>
      <c r="I1583" s="354" t="s">
        <v>220</v>
      </c>
      <c r="J1583" s="354" t="s">
        <v>221</v>
      </c>
      <c r="K1583" s="272" t="s">
        <v>222</v>
      </c>
      <c r="L1583" s="272" t="s">
        <v>221</v>
      </c>
      <c r="M1583" s="272" t="s">
        <v>879</v>
      </c>
      <c r="N1583" s="440">
        <v>12.4</v>
      </c>
      <c r="O1583" s="440">
        <v>2.2000000000000002</v>
      </c>
      <c r="P1583" s="440">
        <f>O1583*N1583</f>
        <v>27.280000000000005</v>
      </c>
      <c r="Q1583" s="1012">
        <v>8</v>
      </c>
      <c r="R1583" s="184"/>
      <c r="S1583" s="223">
        <v>2</v>
      </c>
      <c r="T1583" s="183"/>
      <c r="U1583" s="223">
        <v>1</v>
      </c>
      <c r="V1583" s="183"/>
      <c r="W1583" s="183"/>
      <c r="X1583" s="183"/>
      <c r="Y1583" s="354" t="s">
        <v>62</v>
      </c>
      <c r="Z1583" s="366" t="s">
        <v>224</v>
      </c>
      <c r="AA1583" s="762" t="s">
        <v>225</v>
      </c>
      <c r="AB1583" s="354" t="s">
        <v>1789</v>
      </c>
      <c r="AC1583" s="354" t="s">
        <v>1790</v>
      </c>
      <c r="AD1583" s="925" t="s">
        <v>1791</v>
      </c>
      <c r="AE1583" s="198" t="s">
        <v>2598</v>
      </c>
      <c r="AF1583" s="166" t="s">
        <v>528</v>
      </c>
      <c r="AG1583" s="165" t="s">
        <v>230</v>
      </c>
      <c r="AH1583" s="203" t="s">
        <v>59</v>
      </c>
      <c r="AI1583" s="167">
        <v>0.114</v>
      </c>
      <c r="AJ1583" s="221">
        <v>7306.2</v>
      </c>
      <c r="AK1583" s="167">
        <v>1.7414778082191777</v>
      </c>
      <c r="AL1583" s="167">
        <v>0.54045863013698625</v>
      </c>
      <c r="AM1583" s="187">
        <f>AK1583+AL1583</f>
        <v>2.2819364383561638</v>
      </c>
      <c r="AN1583" s="167">
        <f>SUM(AK1583:AK1597)</f>
        <v>13.90543076712329</v>
      </c>
      <c r="AO1583" s="167">
        <f>SUM(AL1583:AL1597)</f>
        <v>4.2002598082191778</v>
      </c>
      <c r="AP1583" s="167">
        <f>SUM(AM1583:AM1597)</f>
        <v>18.105690575342461</v>
      </c>
      <c r="AQ1583" s="167">
        <f>AP1583*30</f>
        <v>543.17071726027382</v>
      </c>
      <c r="AR1583" s="193" t="s">
        <v>231</v>
      </c>
      <c r="AS1583" s="363" t="s">
        <v>431</v>
      </c>
      <c r="AT1583" s="166" t="s">
        <v>232</v>
      </c>
      <c r="AU1583" s="198" t="s">
        <v>59</v>
      </c>
      <c r="AV1583" s="679" t="s">
        <v>2599</v>
      </c>
      <c r="AW1583" s="166" t="s">
        <v>234</v>
      </c>
      <c r="AX1583" s="46"/>
      <c r="AY1583" s="2391"/>
    </row>
    <row r="1584" spans="1:52" s="8" customFormat="1" ht="15.95" customHeight="1" x14ac:dyDescent="0.25">
      <c r="A1584" s="112"/>
      <c r="B1584" s="113"/>
      <c r="C1584" s="992"/>
      <c r="D1584" s="113"/>
      <c r="E1584" s="130"/>
      <c r="F1584" s="130"/>
      <c r="G1584" s="113"/>
      <c r="H1584" s="130"/>
      <c r="I1584" s="113"/>
      <c r="J1584" s="130"/>
      <c r="K1584" s="130"/>
      <c r="L1584" s="130"/>
      <c r="M1584" s="130"/>
      <c r="N1584" s="329"/>
      <c r="O1584" s="329"/>
      <c r="P1584" s="329"/>
      <c r="Q1584" s="1071"/>
      <c r="R1584" s="114"/>
      <c r="S1584" s="131"/>
      <c r="T1584" s="114"/>
      <c r="U1584" s="131"/>
      <c r="V1584" s="114"/>
      <c r="W1584" s="114"/>
      <c r="X1584" s="114"/>
      <c r="Y1584" s="113" t="s">
        <v>230</v>
      </c>
      <c r="Z1584" s="113" t="s">
        <v>230</v>
      </c>
      <c r="AA1584" s="132" t="s">
        <v>230</v>
      </c>
      <c r="AB1584" s="113" t="s">
        <v>230</v>
      </c>
      <c r="AC1584" s="113" t="s">
        <v>230</v>
      </c>
      <c r="AD1584" s="113" t="s">
        <v>230</v>
      </c>
      <c r="AE1584" s="130" t="s">
        <v>2598</v>
      </c>
      <c r="AF1584" s="113" t="s">
        <v>286</v>
      </c>
      <c r="AG1584" s="115" t="s">
        <v>230</v>
      </c>
      <c r="AH1584" s="132" t="s">
        <v>59</v>
      </c>
      <c r="AI1584" s="116">
        <v>0.114</v>
      </c>
      <c r="AJ1584" s="137">
        <v>7405.1</v>
      </c>
      <c r="AK1584" s="116">
        <v>1.7650512328767123</v>
      </c>
      <c r="AL1584" s="116">
        <v>0.54777452054794518</v>
      </c>
      <c r="AM1584" s="119">
        <v>2.3128257534246575</v>
      </c>
      <c r="AN1584" s="116"/>
      <c r="AO1584" s="116"/>
      <c r="AP1584" s="116"/>
      <c r="AQ1584" s="367"/>
      <c r="AR1584" s="42"/>
      <c r="AS1584" s="43"/>
      <c r="AT1584" s="113"/>
      <c r="AU1584" s="130"/>
      <c r="AV1584" s="44"/>
      <c r="AW1584" s="113"/>
      <c r="AX1584" s="44"/>
      <c r="AY1584" s="2391"/>
    </row>
    <row r="1585" spans="1:51" s="8" customFormat="1" ht="15.95" customHeight="1" x14ac:dyDescent="0.25">
      <c r="A1585" s="36"/>
      <c r="B1585" s="1029"/>
      <c r="C1585" s="990"/>
      <c r="D1585" s="1029"/>
      <c r="E1585" s="5"/>
      <c r="F1585" s="5"/>
      <c r="G1585" s="1029"/>
      <c r="H1585" s="5"/>
      <c r="I1585" s="1029"/>
      <c r="J1585" s="5"/>
      <c r="K1585" s="5"/>
      <c r="L1585" s="5"/>
      <c r="M1585" s="5"/>
      <c r="N1585" s="328"/>
      <c r="O1585" s="328"/>
      <c r="P1585" s="328"/>
      <c r="Q1585" s="1056"/>
      <c r="R1585" s="448"/>
      <c r="S1585" s="61"/>
      <c r="T1585" s="448"/>
      <c r="U1585" s="61"/>
      <c r="V1585" s="448"/>
      <c r="W1585" s="448"/>
      <c r="X1585" s="448"/>
      <c r="Y1585" s="1029" t="s">
        <v>230</v>
      </c>
      <c r="Z1585" s="1029" t="s">
        <v>230</v>
      </c>
      <c r="AA1585" s="1" t="s">
        <v>230</v>
      </c>
      <c r="AB1585" s="1029" t="s">
        <v>230</v>
      </c>
      <c r="AC1585" s="1029" t="s">
        <v>230</v>
      </c>
      <c r="AD1585" s="1029" t="s">
        <v>230</v>
      </c>
      <c r="AE1585" s="5" t="s">
        <v>2598</v>
      </c>
      <c r="AF1585" s="1029" t="s">
        <v>346</v>
      </c>
      <c r="AG1585" s="39" t="s">
        <v>230</v>
      </c>
      <c r="AH1585" s="1" t="s">
        <v>59</v>
      </c>
      <c r="AI1585" s="40">
        <v>0.114</v>
      </c>
      <c r="AJ1585" s="57">
        <v>7405.1</v>
      </c>
      <c r="AK1585" s="40">
        <v>1.7650512328767123</v>
      </c>
      <c r="AL1585" s="40">
        <v>0.54777452054794518</v>
      </c>
      <c r="AM1585" s="41">
        <v>2.3128257534246575</v>
      </c>
      <c r="AN1585" s="40"/>
      <c r="AO1585" s="40"/>
      <c r="AP1585" s="40"/>
      <c r="AQ1585" s="1644"/>
      <c r="AR1585" s="1034"/>
      <c r="AS1585" s="45"/>
      <c r="AT1585" s="1029"/>
      <c r="AU1585" s="5"/>
      <c r="AV1585" s="46"/>
      <c r="AW1585" s="1029"/>
      <c r="AX1585" s="46"/>
      <c r="AY1585" s="2391"/>
    </row>
    <row r="1586" spans="1:51" s="8" customFormat="1" ht="15.95" customHeight="1" x14ac:dyDescent="0.25">
      <c r="A1586" s="36"/>
      <c r="B1586" s="1029"/>
      <c r="C1586" s="990"/>
      <c r="D1586" s="1029"/>
      <c r="E1586" s="5"/>
      <c r="F1586" s="5"/>
      <c r="G1586" s="1029"/>
      <c r="H1586" s="5"/>
      <c r="I1586" s="1029"/>
      <c r="J1586" s="5"/>
      <c r="K1586" s="5"/>
      <c r="L1586" s="5"/>
      <c r="M1586" s="5"/>
      <c r="N1586" s="328"/>
      <c r="O1586" s="328"/>
      <c r="P1586" s="328"/>
      <c r="Q1586" s="1056"/>
      <c r="R1586" s="448"/>
      <c r="S1586" s="61"/>
      <c r="T1586" s="448"/>
      <c r="U1586" s="61"/>
      <c r="V1586" s="448"/>
      <c r="W1586" s="448"/>
      <c r="X1586" s="448"/>
      <c r="Y1586" s="1029" t="s">
        <v>230</v>
      </c>
      <c r="Z1586" s="1029" t="s">
        <v>230</v>
      </c>
      <c r="AA1586" s="1" t="s">
        <v>230</v>
      </c>
      <c r="AB1586" s="1029" t="s">
        <v>230</v>
      </c>
      <c r="AC1586" s="1029" t="s">
        <v>230</v>
      </c>
      <c r="AD1586" s="1029" t="s">
        <v>230</v>
      </c>
      <c r="AE1586" s="5" t="s">
        <v>2598</v>
      </c>
      <c r="AF1586" s="1029" t="s">
        <v>347</v>
      </c>
      <c r="AG1586" s="39" t="s">
        <v>230</v>
      </c>
      <c r="AH1586" s="1" t="s">
        <v>59</v>
      </c>
      <c r="AI1586" s="40">
        <v>0.114</v>
      </c>
      <c r="AJ1586" s="57">
        <v>7326</v>
      </c>
      <c r="AK1586" s="40">
        <v>1.7461972602739726</v>
      </c>
      <c r="AL1586" s="40">
        <v>0.54192328767123288</v>
      </c>
      <c r="AM1586" s="41">
        <v>2.2881205479452054</v>
      </c>
      <c r="AN1586" s="40"/>
      <c r="AO1586" s="40"/>
      <c r="AP1586" s="40"/>
      <c r="AQ1586" s="1644"/>
      <c r="AR1586" s="1034"/>
      <c r="AS1586" s="45"/>
      <c r="AT1586" s="1029"/>
      <c r="AU1586" s="5"/>
      <c r="AV1586" s="46"/>
      <c r="AW1586" s="1029"/>
      <c r="AX1586" s="46"/>
      <c r="AY1586" s="2391"/>
    </row>
    <row r="1587" spans="1:51" s="8" customFormat="1" ht="15.95" customHeight="1" x14ac:dyDescent="0.25">
      <c r="A1587" s="36"/>
      <c r="B1587" s="1029"/>
      <c r="C1587" s="990"/>
      <c r="D1587" s="1029"/>
      <c r="E1587" s="5"/>
      <c r="F1587" s="5"/>
      <c r="G1587" s="1029"/>
      <c r="H1587" s="5"/>
      <c r="I1587" s="1029"/>
      <c r="J1587" s="5"/>
      <c r="K1587" s="5"/>
      <c r="L1587" s="5"/>
      <c r="M1587" s="5"/>
      <c r="N1587" s="328"/>
      <c r="O1587" s="328"/>
      <c r="P1587" s="328"/>
      <c r="Q1587" s="1056"/>
      <c r="R1587" s="448"/>
      <c r="S1587" s="61"/>
      <c r="T1587" s="448"/>
      <c r="U1587" s="61"/>
      <c r="V1587" s="448"/>
      <c r="W1587" s="448"/>
      <c r="X1587" s="448"/>
      <c r="Y1587" s="1029" t="s">
        <v>230</v>
      </c>
      <c r="Z1587" s="1029" t="s">
        <v>230</v>
      </c>
      <c r="AA1587" s="1" t="s">
        <v>230</v>
      </c>
      <c r="AB1587" s="1029" t="s">
        <v>230</v>
      </c>
      <c r="AC1587" s="1029" t="s">
        <v>230</v>
      </c>
      <c r="AD1587" s="1029" t="s">
        <v>230</v>
      </c>
      <c r="AE1587" s="5" t="s">
        <v>2598</v>
      </c>
      <c r="AF1587" s="1029" t="s">
        <v>348</v>
      </c>
      <c r="AG1587" s="39" t="s">
        <v>230</v>
      </c>
      <c r="AH1587" s="1" t="s">
        <v>59</v>
      </c>
      <c r="AI1587" s="40">
        <v>0.114</v>
      </c>
      <c r="AJ1587" s="57">
        <v>5786.2</v>
      </c>
      <c r="AK1587" s="40">
        <v>1.3791764383561642</v>
      </c>
      <c r="AL1587" s="40">
        <v>0.42802027397260273</v>
      </c>
      <c r="AM1587" s="41">
        <v>1.8071967123287669</v>
      </c>
      <c r="AN1587" s="40"/>
      <c r="AO1587" s="40"/>
      <c r="AP1587" s="40"/>
      <c r="AQ1587" s="1644"/>
      <c r="AR1587" s="1034"/>
      <c r="AS1587" s="45"/>
      <c r="AT1587" s="1029"/>
      <c r="AU1587" s="5"/>
      <c r="AV1587" s="46"/>
      <c r="AW1587" s="1029"/>
      <c r="AX1587" s="46"/>
      <c r="AY1587" s="2391"/>
    </row>
    <row r="1588" spans="1:51" s="8" customFormat="1" ht="15.95" customHeight="1" x14ac:dyDescent="0.25">
      <c r="A1588" s="36"/>
      <c r="B1588" s="1029"/>
      <c r="C1588" s="990"/>
      <c r="D1588" s="1029"/>
      <c r="E1588" s="5"/>
      <c r="F1588" s="5"/>
      <c r="G1588" s="1029"/>
      <c r="H1588" s="5"/>
      <c r="I1588" s="1029"/>
      <c r="J1588" s="5"/>
      <c r="K1588" s="5"/>
      <c r="L1588" s="5"/>
      <c r="M1588" s="5"/>
      <c r="N1588" s="328"/>
      <c r="O1588" s="328"/>
      <c r="P1588" s="328"/>
      <c r="Q1588" s="1056"/>
      <c r="R1588" s="448"/>
      <c r="S1588" s="61"/>
      <c r="T1588" s="448"/>
      <c r="U1588" s="61"/>
      <c r="V1588" s="448"/>
      <c r="W1588" s="448"/>
      <c r="X1588" s="448"/>
      <c r="Y1588" s="1029" t="s">
        <v>230</v>
      </c>
      <c r="Z1588" s="1029" t="s">
        <v>230</v>
      </c>
      <c r="AA1588" s="1" t="s">
        <v>230</v>
      </c>
      <c r="AB1588" s="1029" t="s">
        <v>230</v>
      </c>
      <c r="AC1588" s="1029" t="s">
        <v>230</v>
      </c>
      <c r="AD1588" s="1029" t="s">
        <v>230</v>
      </c>
      <c r="AE1588" s="5" t="s">
        <v>2598</v>
      </c>
      <c r="AF1588" s="1029" t="s">
        <v>349</v>
      </c>
      <c r="AG1588" s="39" t="s">
        <v>230</v>
      </c>
      <c r="AH1588" s="1" t="s">
        <v>59</v>
      </c>
      <c r="AI1588" s="40">
        <v>0.114</v>
      </c>
      <c r="AJ1588" s="57">
        <v>3476</v>
      </c>
      <c r="AK1588" s="40">
        <v>0.82852602739726022</v>
      </c>
      <c r="AL1588" s="40">
        <v>0.25712876712328769</v>
      </c>
      <c r="AM1588" s="41">
        <v>1.0856547945205479</v>
      </c>
      <c r="AN1588" s="40"/>
      <c r="AO1588" s="40"/>
      <c r="AP1588" s="40"/>
      <c r="AQ1588" s="1644"/>
      <c r="AR1588" s="1034"/>
      <c r="AS1588" s="45"/>
      <c r="AT1588" s="1029"/>
      <c r="AU1588" s="5"/>
      <c r="AV1588" s="46"/>
      <c r="AW1588" s="1029"/>
      <c r="AX1588" s="46"/>
      <c r="AY1588" s="2391"/>
    </row>
    <row r="1589" spans="1:51" s="8" customFormat="1" ht="15.95" customHeight="1" x14ac:dyDescent="0.25">
      <c r="A1589" s="36"/>
      <c r="B1589" s="1029"/>
      <c r="C1589" s="990"/>
      <c r="D1589" s="1029"/>
      <c r="E1589" s="5"/>
      <c r="F1589" s="5"/>
      <c r="G1589" s="1029"/>
      <c r="H1589" s="5"/>
      <c r="I1589" s="1029"/>
      <c r="J1589" s="5"/>
      <c r="K1589" s="5"/>
      <c r="L1589" s="5"/>
      <c r="M1589" s="5"/>
      <c r="N1589" s="328"/>
      <c r="O1589" s="328"/>
      <c r="P1589" s="328"/>
      <c r="Q1589" s="1056"/>
      <c r="R1589" s="448"/>
      <c r="S1589" s="61"/>
      <c r="T1589" s="448"/>
      <c r="U1589" s="61"/>
      <c r="V1589" s="448"/>
      <c r="W1589" s="448"/>
      <c r="X1589" s="448"/>
      <c r="Y1589" s="1029" t="s">
        <v>230</v>
      </c>
      <c r="Z1589" s="1029" t="s">
        <v>230</v>
      </c>
      <c r="AA1589" s="1" t="s">
        <v>230</v>
      </c>
      <c r="AB1589" s="1029" t="s">
        <v>230</v>
      </c>
      <c r="AC1589" s="1029" t="s">
        <v>230</v>
      </c>
      <c r="AD1589" s="1029" t="s">
        <v>230</v>
      </c>
      <c r="AE1589" s="5" t="s">
        <v>2598</v>
      </c>
      <c r="AF1589" s="1029" t="s">
        <v>350</v>
      </c>
      <c r="AG1589" s="39" t="s">
        <v>230</v>
      </c>
      <c r="AH1589" s="1" t="s">
        <v>59</v>
      </c>
      <c r="AI1589" s="40">
        <v>0.114</v>
      </c>
      <c r="AJ1589" s="57">
        <v>2938.75</v>
      </c>
      <c r="AK1589" s="40">
        <v>0.70046917808219178</v>
      </c>
      <c r="AL1589" s="40">
        <v>0.21738698630136985</v>
      </c>
      <c r="AM1589" s="41">
        <v>0.91785616438356166</v>
      </c>
      <c r="AN1589" s="40"/>
      <c r="AO1589" s="40"/>
      <c r="AP1589" s="40"/>
      <c r="AQ1589" s="1644"/>
      <c r="AR1589" s="1034"/>
      <c r="AS1589" s="45"/>
      <c r="AT1589" s="1029"/>
      <c r="AU1589" s="5"/>
      <c r="AV1589" s="46"/>
      <c r="AW1589" s="1029"/>
      <c r="AX1589" s="46"/>
      <c r="AY1589" s="2391"/>
    </row>
    <row r="1590" spans="1:51" s="8" customFormat="1" ht="15.95" customHeight="1" x14ac:dyDescent="0.25">
      <c r="A1590" s="36"/>
      <c r="B1590" s="1029"/>
      <c r="C1590" s="990"/>
      <c r="D1590" s="1029"/>
      <c r="E1590" s="5"/>
      <c r="F1590" s="5"/>
      <c r="G1590" s="1029"/>
      <c r="H1590" s="5"/>
      <c r="I1590" s="1029"/>
      <c r="J1590" s="5"/>
      <c r="K1590" s="5"/>
      <c r="L1590" s="5"/>
      <c r="M1590" s="5"/>
      <c r="N1590" s="328"/>
      <c r="O1590" s="328"/>
      <c r="P1590" s="328"/>
      <c r="Q1590" s="1056"/>
      <c r="R1590" s="448"/>
      <c r="S1590" s="61"/>
      <c r="T1590" s="448"/>
      <c r="U1590" s="61"/>
      <c r="V1590" s="448"/>
      <c r="W1590" s="448"/>
      <c r="X1590" s="448"/>
      <c r="Y1590" s="1029" t="s">
        <v>230</v>
      </c>
      <c r="Z1590" s="1029" t="s">
        <v>230</v>
      </c>
      <c r="AA1590" s="1" t="s">
        <v>230</v>
      </c>
      <c r="AB1590" s="1029" t="s">
        <v>230</v>
      </c>
      <c r="AC1590" s="1029" t="s">
        <v>230</v>
      </c>
      <c r="AD1590" s="1029" t="s">
        <v>230</v>
      </c>
      <c r="AE1590" s="5" t="s">
        <v>2598</v>
      </c>
      <c r="AF1590" s="1029" t="s">
        <v>351</v>
      </c>
      <c r="AG1590" s="39" t="s">
        <v>230</v>
      </c>
      <c r="AH1590" s="1" t="s">
        <v>59</v>
      </c>
      <c r="AI1590" s="40">
        <v>0.114</v>
      </c>
      <c r="AJ1590" s="57">
        <v>3467.8</v>
      </c>
      <c r="AK1590" s="40">
        <v>0.82657150684931502</v>
      </c>
      <c r="AL1590" s="40">
        <v>0.25652219178082192</v>
      </c>
      <c r="AM1590" s="41">
        <v>1.0830936986301369</v>
      </c>
      <c r="AN1590" s="40"/>
      <c r="AO1590" s="40"/>
      <c r="AP1590" s="40"/>
      <c r="AQ1590" s="1644"/>
      <c r="AR1590" s="1034"/>
      <c r="AS1590" s="45"/>
      <c r="AT1590" s="1029"/>
      <c r="AU1590" s="5"/>
      <c r="AV1590" s="46"/>
      <c r="AW1590" s="1029"/>
      <c r="AX1590" s="46"/>
      <c r="AY1590" s="2391"/>
    </row>
    <row r="1591" spans="1:51" s="8" customFormat="1" ht="15.95" customHeight="1" x14ac:dyDescent="0.25">
      <c r="A1591" s="36"/>
      <c r="B1591" s="1029"/>
      <c r="C1591" s="990"/>
      <c r="D1591" s="1029"/>
      <c r="E1591" s="5"/>
      <c r="F1591" s="5"/>
      <c r="G1591" s="1029"/>
      <c r="H1591" s="5"/>
      <c r="I1591" s="1029"/>
      <c r="J1591" s="5"/>
      <c r="K1591" s="5"/>
      <c r="L1591" s="5"/>
      <c r="M1591" s="5"/>
      <c r="N1591" s="328"/>
      <c r="O1591" s="328"/>
      <c r="P1591" s="328"/>
      <c r="Q1591" s="1056"/>
      <c r="R1591" s="448"/>
      <c r="S1591" s="61"/>
      <c r="T1591" s="448"/>
      <c r="U1591" s="61"/>
      <c r="V1591" s="448"/>
      <c r="W1591" s="448"/>
      <c r="X1591" s="448"/>
      <c r="Y1591" s="1029" t="s">
        <v>230</v>
      </c>
      <c r="Z1591" s="1029" t="s">
        <v>230</v>
      </c>
      <c r="AA1591" s="1" t="s">
        <v>230</v>
      </c>
      <c r="AB1591" s="1029" t="s">
        <v>230</v>
      </c>
      <c r="AC1591" s="1029" t="s">
        <v>230</v>
      </c>
      <c r="AD1591" s="1029" t="s">
        <v>230</v>
      </c>
      <c r="AE1591" s="5" t="s">
        <v>2598</v>
      </c>
      <c r="AF1591" s="1029" t="s">
        <v>881</v>
      </c>
      <c r="AG1591" s="39" t="s">
        <v>230</v>
      </c>
      <c r="AH1591" s="1" t="s">
        <v>59</v>
      </c>
      <c r="AI1591" s="40">
        <v>0.114</v>
      </c>
      <c r="AJ1591" s="57">
        <v>7353.6</v>
      </c>
      <c r="AK1591" s="40">
        <v>1.7527758904109589</v>
      </c>
      <c r="AL1591" s="40">
        <v>0.54396493150684933</v>
      </c>
      <c r="AM1591" s="41">
        <v>2.2967408219178083</v>
      </c>
      <c r="AN1591" s="40"/>
      <c r="AO1591" s="40"/>
      <c r="AP1591" s="40"/>
      <c r="AQ1591" s="1644"/>
      <c r="AR1591" s="1034"/>
      <c r="AS1591" s="45"/>
      <c r="AT1591" s="1029"/>
      <c r="AU1591" s="5"/>
      <c r="AV1591" s="46"/>
      <c r="AW1591" s="1029"/>
      <c r="AX1591" s="46"/>
      <c r="AY1591" s="2391"/>
    </row>
    <row r="1592" spans="1:51" s="8" customFormat="1" ht="15.95" customHeight="1" x14ac:dyDescent="0.25">
      <c r="A1592" s="36"/>
      <c r="B1592" s="1029"/>
      <c r="C1592" s="990"/>
      <c r="D1592" s="1029"/>
      <c r="E1592" s="5"/>
      <c r="F1592" s="5"/>
      <c r="G1592" s="1029"/>
      <c r="H1592" s="5"/>
      <c r="I1592" s="1029"/>
      <c r="J1592" s="5"/>
      <c r="K1592" s="5"/>
      <c r="L1592" s="5"/>
      <c r="M1592" s="5"/>
      <c r="N1592" s="328"/>
      <c r="O1592" s="328"/>
      <c r="P1592" s="328"/>
      <c r="Q1592" s="1056"/>
      <c r="R1592" s="448"/>
      <c r="S1592" s="61"/>
      <c r="T1592" s="448"/>
      <c r="U1592" s="61"/>
      <c r="V1592" s="448"/>
      <c r="W1592" s="448"/>
      <c r="X1592" s="448"/>
      <c r="Y1592" s="1029" t="s">
        <v>230</v>
      </c>
      <c r="Z1592" s="1029" t="s">
        <v>230</v>
      </c>
      <c r="AA1592" s="1" t="s">
        <v>230</v>
      </c>
      <c r="AB1592" s="1029" t="s">
        <v>230</v>
      </c>
      <c r="AC1592" s="1029" t="s">
        <v>230</v>
      </c>
      <c r="AD1592" s="1029" t="s">
        <v>230</v>
      </c>
      <c r="AE1592" s="5" t="s">
        <v>2598</v>
      </c>
      <c r="AF1592" s="1029" t="s">
        <v>353</v>
      </c>
      <c r="AG1592" s="39" t="s">
        <v>230</v>
      </c>
      <c r="AH1592" s="1" t="s">
        <v>59</v>
      </c>
      <c r="AI1592" s="40">
        <v>0.114</v>
      </c>
      <c r="AJ1592" s="57">
        <v>4316.54</v>
      </c>
      <c r="AK1592" s="40">
        <v>1.0288739178082191</v>
      </c>
      <c r="AL1592" s="40">
        <v>0.31930569863013697</v>
      </c>
      <c r="AM1592" s="41">
        <v>1.3481796164383562</v>
      </c>
      <c r="AN1592" s="40"/>
      <c r="AO1592" s="40"/>
      <c r="AP1592" s="40"/>
      <c r="AQ1592" s="1644"/>
      <c r="AR1592" s="1034"/>
      <c r="AS1592" s="45"/>
      <c r="AT1592" s="1029"/>
      <c r="AU1592" s="5"/>
      <c r="AV1592" s="46"/>
      <c r="AW1592" s="1029"/>
      <c r="AX1592" s="46"/>
      <c r="AY1592" s="2391"/>
    </row>
    <row r="1593" spans="1:51" s="8" customFormat="1" ht="15.95" customHeight="1" x14ac:dyDescent="0.25">
      <c r="A1593" s="36"/>
      <c r="B1593" s="1357"/>
      <c r="C1593" s="990"/>
      <c r="D1593" s="1357"/>
      <c r="E1593" s="5"/>
      <c r="F1593" s="5"/>
      <c r="G1593" s="1357"/>
      <c r="H1593" s="5"/>
      <c r="I1593" s="1357"/>
      <c r="J1593" s="5"/>
      <c r="K1593" s="5"/>
      <c r="L1593" s="5"/>
      <c r="M1593" s="5"/>
      <c r="N1593" s="328"/>
      <c r="O1593" s="328"/>
      <c r="P1593" s="328"/>
      <c r="Q1593" s="1056"/>
      <c r="R1593" s="448"/>
      <c r="S1593" s="61"/>
      <c r="T1593" s="448"/>
      <c r="U1593" s="61"/>
      <c r="V1593" s="448"/>
      <c r="W1593" s="448"/>
      <c r="X1593" s="448"/>
      <c r="Y1593" s="1357"/>
      <c r="Z1593" s="1357"/>
      <c r="AA1593" s="1"/>
      <c r="AB1593" s="1357"/>
      <c r="AC1593" s="88"/>
      <c r="AD1593" s="88"/>
      <c r="AE1593" s="5" t="s">
        <v>2600</v>
      </c>
      <c r="AF1593" s="2391" t="s">
        <v>17725</v>
      </c>
      <c r="AG1593" s="39"/>
      <c r="AH1593" s="1" t="s">
        <v>663</v>
      </c>
      <c r="AI1593" s="2392">
        <v>1.17</v>
      </c>
      <c r="AJ1593" s="57">
        <v>7</v>
      </c>
      <c r="AK1593" s="40">
        <f>AJ1593*AI1593/365</f>
        <v>2.2438356164383562E-2</v>
      </c>
      <c r="AL1593" s="40">
        <v>0</v>
      </c>
      <c r="AM1593" s="41">
        <f>SUBTOTAL(9,AK1593:AL1593)</f>
        <v>2.2438356164383562E-2</v>
      </c>
      <c r="AN1593" s="40"/>
      <c r="AO1593" s="40"/>
      <c r="AP1593" s="40"/>
      <c r="AQ1593" s="1644"/>
      <c r="AR1593" s="1358"/>
      <c r="AS1593" s="45"/>
      <c r="AT1593" s="1357"/>
      <c r="AU1593" s="5"/>
      <c r="AV1593" s="46"/>
      <c r="AW1593" s="1357"/>
      <c r="AX1593" s="46"/>
      <c r="AY1593" s="2391"/>
    </row>
    <row r="1594" spans="1:51" s="1099" customFormat="1" ht="15.95" customHeight="1" x14ac:dyDescent="0.25">
      <c r="A1594" s="1061"/>
      <c r="B1594" s="1412"/>
      <c r="C1594" s="1293"/>
      <c r="D1594" s="1412"/>
      <c r="E1594" s="1043"/>
      <c r="F1594" s="1043"/>
      <c r="G1594" s="1412"/>
      <c r="H1594" s="1043"/>
      <c r="I1594" s="1412"/>
      <c r="J1594" s="1043"/>
      <c r="K1594" s="1043"/>
      <c r="L1594" s="1043"/>
      <c r="M1594" s="1043"/>
      <c r="N1594" s="1090"/>
      <c r="O1594" s="1090"/>
      <c r="P1594" s="1090"/>
      <c r="Q1594" s="1091"/>
      <c r="R1594" s="1414"/>
      <c r="S1594" s="1089"/>
      <c r="T1594" s="1414"/>
      <c r="U1594" s="1089"/>
      <c r="V1594" s="1414"/>
      <c r="W1594" s="1414"/>
      <c r="X1594" s="1414"/>
      <c r="Y1594" s="1412" t="s">
        <v>230</v>
      </c>
      <c r="Z1594" s="1412" t="s">
        <v>230</v>
      </c>
      <c r="AA1594" s="754" t="s">
        <v>230</v>
      </c>
      <c r="AB1594" s="1412" t="s">
        <v>230</v>
      </c>
      <c r="AC1594" s="2401" t="s">
        <v>20703</v>
      </c>
      <c r="AD1594" s="1146" t="s">
        <v>20704</v>
      </c>
      <c r="AE1594" s="1043" t="s">
        <v>2600</v>
      </c>
      <c r="AF1594" s="1099" t="s">
        <v>20214</v>
      </c>
      <c r="AG1594" s="377" t="s">
        <v>20705</v>
      </c>
      <c r="AH1594" s="1412" t="s">
        <v>20706</v>
      </c>
      <c r="AI1594" s="379">
        <v>0.37</v>
      </c>
      <c r="AJ1594" s="831">
        <v>150</v>
      </c>
      <c r="AK1594" s="378">
        <f>AJ1594*AI1594/365</f>
        <v>0.15205479452054796</v>
      </c>
      <c r="AL1594" s="378">
        <v>0</v>
      </c>
      <c r="AM1594" s="380">
        <f>SUM(AK1594:AL1594)</f>
        <v>0.15205479452054796</v>
      </c>
      <c r="AN1594" s="378"/>
      <c r="AO1594" s="378"/>
      <c r="AP1594" s="378"/>
      <c r="AQ1594" s="771"/>
      <c r="AR1594" s="381"/>
      <c r="AS1594" s="382"/>
      <c r="AT1594" s="1412"/>
      <c r="AU1594" s="1043"/>
      <c r="AV1594" s="383"/>
      <c r="AW1594" s="1412"/>
      <c r="AX1594" s="2460" t="s">
        <v>20707</v>
      </c>
      <c r="AY1594" s="2401"/>
    </row>
    <row r="1595" spans="1:51" s="8" customFormat="1" ht="15.95" customHeight="1" x14ac:dyDescent="0.25">
      <c r="A1595" s="36"/>
      <c r="B1595" s="1029"/>
      <c r="C1595" s="990"/>
      <c r="D1595" s="1029"/>
      <c r="E1595" s="5"/>
      <c r="F1595" s="5"/>
      <c r="G1595" s="1029"/>
      <c r="H1595" s="5"/>
      <c r="I1595" s="1029"/>
      <c r="J1595" s="5"/>
      <c r="K1595" s="5"/>
      <c r="L1595" s="5"/>
      <c r="M1595" s="5"/>
      <c r="N1595" s="328"/>
      <c r="O1595" s="328"/>
      <c r="P1595" s="328"/>
      <c r="Q1595" s="1056"/>
      <c r="R1595" s="448"/>
      <c r="S1595" s="61"/>
      <c r="T1595" s="448"/>
      <c r="U1595" s="61"/>
      <c r="V1595" s="448"/>
      <c r="W1595" s="448"/>
      <c r="X1595" s="448"/>
      <c r="Y1595" s="1029" t="s">
        <v>230</v>
      </c>
      <c r="Z1595" s="1029" t="s">
        <v>230</v>
      </c>
      <c r="AA1595" s="1" t="s">
        <v>230</v>
      </c>
      <c r="AB1595" s="1029" t="s">
        <v>230</v>
      </c>
      <c r="AC1595" s="113" t="s">
        <v>230</v>
      </c>
      <c r="AD1595" s="113" t="s">
        <v>230</v>
      </c>
      <c r="AE1595" s="5" t="s">
        <v>2601</v>
      </c>
      <c r="AF1595" s="1029" t="s">
        <v>2602</v>
      </c>
      <c r="AG1595" s="39">
        <v>1027700132195</v>
      </c>
      <c r="AH1595" s="1" t="s">
        <v>663</v>
      </c>
      <c r="AI1595" s="1640">
        <v>1.17</v>
      </c>
      <c r="AJ1595" s="1056">
        <v>6</v>
      </c>
      <c r="AK1595" s="40">
        <f>AJ1595*AI1595/365</f>
        <v>1.9232876712328765E-2</v>
      </c>
      <c r="AL1595" s="40">
        <v>0</v>
      </c>
      <c r="AM1595" s="41">
        <f>SUBTOTAL(9,AK1595:AL1595)</f>
        <v>1.9232876712328765E-2</v>
      </c>
      <c r="AN1595" s="40"/>
      <c r="AO1595" s="40"/>
      <c r="AP1595" s="40"/>
      <c r="AQ1595" s="1644"/>
      <c r="AR1595" s="1034"/>
      <c r="AS1595" s="45"/>
      <c r="AT1595" s="1029"/>
      <c r="AU1595" s="5"/>
      <c r="AV1595" s="46"/>
      <c r="AW1595" s="1029"/>
      <c r="AX1595" s="46"/>
      <c r="AY1595" s="2391"/>
    </row>
    <row r="1596" spans="1:51" s="8" customFormat="1" ht="15.95" customHeight="1" x14ac:dyDescent="0.25">
      <c r="A1596" s="1255"/>
      <c r="B1596" s="1256"/>
      <c r="C1596" s="1726"/>
      <c r="D1596" s="1256"/>
      <c r="E1596" s="1258"/>
      <c r="F1596" s="1258"/>
      <c r="G1596" s="1256"/>
      <c r="H1596" s="1258"/>
      <c r="I1596" s="1256"/>
      <c r="J1596" s="1258"/>
      <c r="K1596" s="1258"/>
      <c r="L1596" s="1258"/>
      <c r="M1596" s="1258"/>
      <c r="N1596" s="1259"/>
      <c r="O1596" s="1259"/>
      <c r="P1596" s="1259"/>
      <c r="Q1596" s="1260"/>
      <c r="R1596" s="1261"/>
      <c r="S1596" s="1262"/>
      <c r="T1596" s="1261"/>
      <c r="U1596" s="1262"/>
      <c r="V1596" s="1261"/>
      <c r="W1596" s="1261"/>
      <c r="X1596" s="1261"/>
      <c r="Y1596" s="1256" t="s">
        <v>230</v>
      </c>
      <c r="Z1596" s="1256" t="s">
        <v>230</v>
      </c>
      <c r="AA1596" s="1263" t="s">
        <v>230</v>
      </c>
      <c r="AB1596" s="1256" t="s">
        <v>230</v>
      </c>
      <c r="AC1596" s="1256" t="s">
        <v>230</v>
      </c>
      <c r="AD1596" s="1256" t="s">
        <v>230</v>
      </c>
      <c r="AE1596" s="1258" t="s">
        <v>2603</v>
      </c>
      <c r="AF1596" s="1256" t="s">
        <v>2604</v>
      </c>
      <c r="AG1596" s="1727">
        <v>1107746224178</v>
      </c>
      <c r="AH1596" s="1256" t="s">
        <v>22967</v>
      </c>
      <c r="AI1596" s="1265">
        <v>0.6</v>
      </c>
      <c r="AJ1596" s="1259">
        <v>32</v>
      </c>
      <c r="AK1596" s="1628">
        <f>AJ1596*AI1596/365</f>
        <v>5.2602739726027394E-2</v>
      </c>
      <c r="AL1596" s="1628">
        <v>0</v>
      </c>
      <c r="AM1596" s="1267">
        <f>SUBTOTAL(9,AK1596:AL1596)</f>
        <v>5.2602739726027394E-2</v>
      </c>
      <c r="AN1596" s="1628"/>
      <c r="AO1596" s="1628"/>
      <c r="AP1596" s="1628"/>
      <c r="AQ1596" s="1708"/>
      <c r="AR1596" s="1709"/>
      <c r="AS1596" s="1710"/>
      <c r="AT1596" s="1256"/>
      <c r="AU1596" s="1258"/>
      <c r="AV1596" s="1711"/>
      <c r="AW1596" s="1713" t="s">
        <v>16781</v>
      </c>
      <c r="AX1596" s="2498" t="s">
        <v>23082</v>
      </c>
      <c r="AY1596" s="2391"/>
    </row>
    <row r="1597" spans="1:51" s="8" customFormat="1" ht="15.95" customHeight="1" x14ac:dyDescent="0.25">
      <c r="A1597" s="93"/>
      <c r="B1597" s="88"/>
      <c r="C1597" s="993"/>
      <c r="D1597" s="88"/>
      <c r="E1597" s="103"/>
      <c r="F1597" s="103"/>
      <c r="G1597" s="88"/>
      <c r="H1597" s="103"/>
      <c r="I1597" s="88"/>
      <c r="J1597" s="103"/>
      <c r="K1597" s="103"/>
      <c r="L1597" s="103"/>
      <c r="M1597" s="103"/>
      <c r="N1597" s="330"/>
      <c r="O1597" s="330"/>
      <c r="P1597" s="330"/>
      <c r="Q1597" s="106"/>
      <c r="R1597" s="94"/>
      <c r="S1597" s="104"/>
      <c r="T1597" s="94"/>
      <c r="U1597" s="104"/>
      <c r="V1597" s="94"/>
      <c r="W1597" s="94"/>
      <c r="X1597" s="94"/>
      <c r="Y1597" s="88" t="s">
        <v>230</v>
      </c>
      <c r="Z1597" s="88" t="s">
        <v>230</v>
      </c>
      <c r="AA1597" s="90" t="s">
        <v>230</v>
      </c>
      <c r="AB1597" s="88" t="s">
        <v>230</v>
      </c>
      <c r="AC1597" s="88" t="s">
        <v>230</v>
      </c>
      <c r="AD1597" s="88" t="s">
        <v>230</v>
      </c>
      <c r="AE1597" s="103" t="s">
        <v>2605</v>
      </c>
      <c r="AF1597" s="88" t="s">
        <v>2606</v>
      </c>
      <c r="AG1597" s="95">
        <v>304503011000079</v>
      </c>
      <c r="AH1597" s="90" t="s">
        <v>2607</v>
      </c>
      <c r="AI1597" s="104">
        <v>1.1399999999999999</v>
      </c>
      <c r="AJ1597" s="330">
        <v>40</v>
      </c>
      <c r="AK1597" s="98">
        <f>AJ1597*AI1597/365</f>
        <v>0.12493150684931505</v>
      </c>
      <c r="AL1597" s="98">
        <v>0</v>
      </c>
      <c r="AM1597" s="96">
        <f>SUBTOTAL(9,AK1597:AL1597)</f>
        <v>0.12493150684931505</v>
      </c>
      <c r="AN1597" s="98"/>
      <c r="AO1597" s="98"/>
      <c r="AP1597" s="98"/>
      <c r="AQ1597" s="368"/>
      <c r="AR1597" s="47"/>
      <c r="AS1597" s="48"/>
      <c r="AT1597" s="88"/>
      <c r="AU1597" s="103"/>
      <c r="AV1597" s="52"/>
      <c r="AW1597" s="88"/>
      <c r="AX1597" s="52"/>
      <c r="AY1597" s="2391"/>
    </row>
    <row r="1598" spans="1:51" s="55" customFormat="1" ht="15.95" customHeight="1" x14ac:dyDescent="0.25">
      <c r="A1598" s="182">
        <v>217</v>
      </c>
      <c r="B1598" s="170" t="s">
        <v>55</v>
      </c>
      <c r="C1598" s="989" t="s">
        <v>59</v>
      </c>
      <c r="D1598" s="166" t="s">
        <v>38</v>
      </c>
      <c r="E1598" s="198" t="s">
        <v>2608</v>
      </c>
      <c r="F1598" s="198" t="s">
        <v>2609</v>
      </c>
      <c r="G1598" s="166"/>
      <c r="H1598" s="166" t="s">
        <v>219</v>
      </c>
      <c r="I1598" s="166" t="s">
        <v>220</v>
      </c>
      <c r="J1598" s="166" t="s">
        <v>221</v>
      </c>
      <c r="K1598" s="198" t="s">
        <v>222</v>
      </c>
      <c r="L1598" s="198" t="s">
        <v>221</v>
      </c>
      <c r="M1598" s="198" t="s">
        <v>879</v>
      </c>
      <c r="N1598" s="199">
        <v>6</v>
      </c>
      <c r="O1598" s="199">
        <v>1.75</v>
      </c>
      <c r="P1598" s="199">
        <v>10.5</v>
      </c>
      <c r="Q1598" s="1012">
        <v>9</v>
      </c>
      <c r="R1598" s="184"/>
      <c r="S1598" s="223">
        <v>1</v>
      </c>
      <c r="T1598" s="183"/>
      <c r="U1598" s="223">
        <v>0</v>
      </c>
      <c r="V1598" s="183"/>
      <c r="W1598" s="183"/>
      <c r="X1598" s="183"/>
      <c r="Y1598" s="166" t="s">
        <v>62</v>
      </c>
      <c r="Z1598" s="170" t="s">
        <v>224</v>
      </c>
      <c r="AA1598" s="197" t="s">
        <v>225</v>
      </c>
      <c r="AB1598" s="166" t="s">
        <v>1789</v>
      </c>
      <c r="AC1598" s="166" t="s">
        <v>1790</v>
      </c>
      <c r="AD1598" s="673" t="s">
        <v>1791</v>
      </c>
      <c r="AE1598" s="198" t="s">
        <v>2610</v>
      </c>
      <c r="AF1598" s="166" t="s">
        <v>528</v>
      </c>
      <c r="AG1598" s="165" t="s">
        <v>230</v>
      </c>
      <c r="AH1598" s="203" t="s">
        <v>59</v>
      </c>
      <c r="AI1598" s="167">
        <v>0.114</v>
      </c>
      <c r="AJ1598" s="221">
        <v>11443.3</v>
      </c>
      <c r="AK1598" s="167">
        <v>2.7275810958904105</v>
      </c>
      <c r="AL1598" s="167">
        <v>0.84649068493150681</v>
      </c>
      <c r="AM1598" s="187">
        <f>AK1598+AL1598</f>
        <v>3.5740717808219173</v>
      </c>
      <c r="AN1598" s="167">
        <f>SUM(AK1598:AK1605)</f>
        <v>9.7264701369863005</v>
      </c>
      <c r="AO1598" s="167">
        <f>SUM(AL1598:AL1605)</f>
        <v>2.3210235616438357</v>
      </c>
      <c r="AP1598" s="167">
        <f>SUM(AM1598:AM1605)</f>
        <v>12.047493698630134</v>
      </c>
      <c r="AQ1598" s="167">
        <f>AP1598*30</f>
        <v>361.424810958904</v>
      </c>
      <c r="AR1598" s="193" t="s">
        <v>231</v>
      </c>
      <c r="AS1598" s="194" t="s">
        <v>431</v>
      </c>
      <c r="AT1598" s="166" t="s">
        <v>232</v>
      </c>
      <c r="AU1598" s="198" t="s">
        <v>59</v>
      </c>
      <c r="AV1598" s="679" t="s">
        <v>2611</v>
      </c>
      <c r="AW1598" s="166" t="s">
        <v>234</v>
      </c>
      <c r="AX1598" s="46"/>
      <c r="AY1598" s="2391"/>
    </row>
    <row r="1599" spans="1:51" s="8" customFormat="1" ht="15.95" customHeight="1" x14ac:dyDescent="0.25">
      <c r="A1599" s="112"/>
      <c r="B1599" s="113"/>
      <c r="C1599" s="992"/>
      <c r="D1599" s="113"/>
      <c r="E1599" s="130"/>
      <c r="F1599" s="130"/>
      <c r="G1599" s="113"/>
      <c r="H1599" s="130"/>
      <c r="I1599" s="113"/>
      <c r="J1599" s="130"/>
      <c r="K1599" s="130"/>
      <c r="L1599" s="130"/>
      <c r="M1599" s="130"/>
      <c r="N1599" s="329"/>
      <c r="O1599" s="329"/>
      <c r="P1599" s="329"/>
      <c r="Q1599" s="1071"/>
      <c r="R1599" s="114"/>
      <c r="S1599" s="131"/>
      <c r="T1599" s="114"/>
      <c r="U1599" s="131"/>
      <c r="V1599" s="114"/>
      <c r="W1599" s="114"/>
      <c r="X1599" s="114"/>
      <c r="Y1599" s="113" t="s">
        <v>230</v>
      </c>
      <c r="Z1599" s="113" t="s">
        <v>230</v>
      </c>
      <c r="AA1599" s="132" t="s">
        <v>230</v>
      </c>
      <c r="AB1599" s="113" t="s">
        <v>230</v>
      </c>
      <c r="AC1599" s="113" t="s">
        <v>230</v>
      </c>
      <c r="AD1599" s="113" t="s">
        <v>230</v>
      </c>
      <c r="AE1599" s="130" t="s">
        <v>2610</v>
      </c>
      <c r="AF1599" s="113" t="s">
        <v>346</v>
      </c>
      <c r="AG1599" s="115" t="s">
        <v>230</v>
      </c>
      <c r="AH1599" s="132" t="s">
        <v>59</v>
      </c>
      <c r="AI1599" s="116">
        <v>0.114</v>
      </c>
      <c r="AJ1599" s="137">
        <v>10947.2</v>
      </c>
      <c r="AK1599" s="116">
        <v>2.6093326027397259</v>
      </c>
      <c r="AL1599" s="116">
        <v>0.8097928767123288</v>
      </c>
      <c r="AM1599" s="119">
        <v>3.4191254794520547</v>
      </c>
      <c r="AN1599" s="116"/>
      <c r="AO1599" s="116"/>
      <c r="AP1599" s="116"/>
      <c r="AQ1599" s="367"/>
      <c r="AR1599" s="42"/>
      <c r="AS1599" s="43"/>
      <c r="AT1599" s="113"/>
      <c r="AU1599" s="130"/>
      <c r="AV1599" s="44"/>
      <c r="AW1599" s="113"/>
      <c r="AX1599" s="44"/>
      <c r="AY1599" s="2391"/>
    </row>
    <row r="1600" spans="1:51" s="8" customFormat="1" ht="15.95" customHeight="1" x14ac:dyDescent="0.25">
      <c r="A1600" s="36"/>
      <c r="B1600" s="1029"/>
      <c r="C1600" s="990"/>
      <c r="D1600" s="1029"/>
      <c r="E1600" s="5"/>
      <c r="F1600" s="5"/>
      <c r="G1600" s="1029"/>
      <c r="H1600" s="5"/>
      <c r="I1600" s="1029"/>
      <c r="J1600" s="5"/>
      <c r="K1600" s="5"/>
      <c r="L1600" s="5"/>
      <c r="M1600" s="5"/>
      <c r="N1600" s="328"/>
      <c r="O1600" s="328"/>
      <c r="P1600" s="328"/>
      <c r="Q1600" s="1056"/>
      <c r="R1600" s="448"/>
      <c r="S1600" s="61"/>
      <c r="T1600" s="448"/>
      <c r="U1600" s="61"/>
      <c r="V1600" s="448"/>
      <c r="W1600" s="448"/>
      <c r="X1600" s="448"/>
      <c r="Y1600" s="1029" t="s">
        <v>230</v>
      </c>
      <c r="Z1600" s="1029" t="s">
        <v>230</v>
      </c>
      <c r="AA1600" s="1" t="s">
        <v>230</v>
      </c>
      <c r="AB1600" s="1029" t="s">
        <v>230</v>
      </c>
      <c r="AC1600" s="1029" t="s">
        <v>230</v>
      </c>
      <c r="AD1600" s="1029" t="s">
        <v>230</v>
      </c>
      <c r="AE1600" s="5" t="s">
        <v>1941</v>
      </c>
      <c r="AF1600" s="1029" t="s">
        <v>528</v>
      </c>
      <c r="AG1600" s="39" t="s">
        <v>230</v>
      </c>
      <c r="AH1600" s="1" t="s">
        <v>59</v>
      </c>
      <c r="AI1600" s="40">
        <v>0.114</v>
      </c>
      <c r="AJ1600" s="57">
        <v>8986.2999999999993</v>
      </c>
      <c r="AK1600" s="40">
        <v>2.1419399999999995</v>
      </c>
      <c r="AL1600" s="40">
        <v>0.66473999999999989</v>
      </c>
      <c r="AM1600" s="41">
        <v>2.8066799999999992</v>
      </c>
      <c r="AN1600" s="40"/>
      <c r="AO1600" s="40"/>
      <c r="AP1600" s="40"/>
      <c r="AQ1600" s="1644"/>
      <c r="AR1600" s="1034"/>
      <c r="AS1600" s="45"/>
      <c r="AT1600" s="1029"/>
      <c r="AU1600" s="5"/>
      <c r="AV1600" s="46"/>
      <c r="AW1600" s="1029"/>
      <c r="AX1600" s="46"/>
      <c r="AY1600" s="2391"/>
    </row>
    <row r="1601" spans="1:51" s="8" customFormat="1" ht="15.95" customHeight="1" x14ac:dyDescent="0.25">
      <c r="A1601" s="1255"/>
      <c r="B1601" s="1256"/>
      <c r="C1601" s="1726"/>
      <c r="D1601" s="1256"/>
      <c r="E1601" s="1258"/>
      <c r="F1601" s="1258"/>
      <c r="G1601" s="1256"/>
      <c r="H1601" s="1258"/>
      <c r="I1601" s="1256"/>
      <c r="J1601" s="1258"/>
      <c r="K1601" s="1258"/>
      <c r="L1601" s="1258"/>
      <c r="M1601" s="1258"/>
      <c r="N1601" s="1259"/>
      <c r="O1601" s="1259"/>
      <c r="P1601" s="1259"/>
      <c r="Q1601" s="1260"/>
      <c r="R1601" s="1261"/>
      <c r="S1601" s="1262"/>
      <c r="T1601" s="1261"/>
      <c r="U1601" s="1262"/>
      <c r="V1601" s="1261"/>
      <c r="W1601" s="1261"/>
      <c r="X1601" s="1261"/>
      <c r="Y1601" s="1256" t="s">
        <v>230</v>
      </c>
      <c r="Z1601" s="1256" t="s">
        <v>230</v>
      </c>
      <c r="AA1601" s="1263" t="s">
        <v>230</v>
      </c>
      <c r="AB1601" s="1256" t="s">
        <v>230</v>
      </c>
      <c r="AC1601" s="1256" t="s">
        <v>230</v>
      </c>
      <c r="AD1601" s="1256" t="s">
        <v>230</v>
      </c>
      <c r="AE1601" s="1258" t="s">
        <v>2612</v>
      </c>
      <c r="AF1601" s="1258" t="s">
        <v>2613</v>
      </c>
      <c r="AG1601" s="1264">
        <v>7722818334</v>
      </c>
      <c r="AH1601" s="1263" t="s">
        <v>2614</v>
      </c>
      <c r="AI1601" s="1262">
        <v>0.76</v>
      </c>
      <c r="AJ1601" s="1265">
        <v>200</v>
      </c>
      <c r="AK1601" s="1628">
        <f>AJ1601*AI1601/365</f>
        <v>0.41643835616438357</v>
      </c>
      <c r="AL1601" s="1628">
        <v>0</v>
      </c>
      <c r="AM1601" s="1267">
        <f>SUBTOTAL(9,AK1601:AL1601)</f>
        <v>0.41643835616438357</v>
      </c>
      <c r="AN1601" s="1628"/>
      <c r="AO1601" s="1628"/>
      <c r="AP1601" s="1628"/>
      <c r="AQ1601" s="1708"/>
      <c r="AR1601" s="1709"/>
      <c r="AS1601" s="1710"/>
      <c r="AT1601" s="1256"/>
      <c r="AU1601" s="1258"/>
      <c r="AV1601" s="1711"/>
      <c r="AW1601" s="1256" t="s">
        <v>17716</v>
      </c>
      <c r="AX1601" s="1711" t="s">
        <v>23238</v>
      </c>
      <c r="AY1601" s="2391"/>
    </row>
    <row r="1602" spans="1:51" s="1099" customFormat="1" ht="15.95" customHeight="1" x14ac:dyDescent="0.25">
      <c r="A1602" s="1061"/>
      <c r="B1602" s="1459"/>
      <c r="C1602" s="1293"/>
      <c r="D1602" s="1459"/>
      <c r="E1602" s="1043"/>
      <c r="F1602" s="1043"/>
      <c r="G1602" s="1459"/>
      <c r="H1602" s="1043"/>
      <c r="I1602" s="1459"/>
      <c r="J1602" s="1043"/>
      <c r="K1602" s="1043"/>
      <c r="L1602" s="1043"/>
      <c r="M1602" s="1043"/>
      <c r="N1602" s="1090"/>
      <c r="O1602" s="1090"/>
      <c r="P1602" s="1090"/>
      <c r="Q1602" s="1091"/>
      <c r="R1602" s="1461"/>
      <c r="S1602" s="1089"/>
      <c r="T1602" s="1461"/>
      <c r="U1602" s="1089"/>
      <c r="V1602" s="1461"/>
      <c r="W1602" s="1461"/>
      <c r="X1602" s="1461"/>
      <c r="Y1602" s="1459"/>
      <c r="Z1602" s="1459"/>
      <c r="AA1602" s="754"/>
      <c r="AB1602" s="1459"/>
      <c r="AC1602" s="1459" t="s">
        <v>21049</v>
      </c>
      <c r="AD1602" s="1013" t="s">
        <v>21050</v>
      </c>
      <c r="AE1602" s="1043" t="s">
        <v>21051</v>
      </c>
      <c r="AF1602" s="1043" t="s">
        <v>21052</v>
      </c>
      <c r="AG1602" s="1703" t="s">
        <v>21053</v>
      </c>
      <c r="AH1602" s="754" t="s">
        <v>23297</v>
      </c>
      <c r="AI1602" s="1089">
        <v>0.76</v>
      </c>
      <c r="AJ1602" s="1638">
        <v>49</v>
      </c>
      <c r="AK1602" s="378">
        <f>AJ1602*AI1602/365</f>
        <v>0.10202739726027397</v>
      </c>
      <c r="AL1602" s="378">
        <v>0</v>
      </c>
      <c r="AM1602" s="380">
        <f>SUBTOTAL(9,AK1602:AL1602)</f>
        <v>0.10202739726027397</v>
      </c>
      <c r="AN1602" s="378"/>
      <c r="AO1602" s="378"/>
      <c r="AP1602" s="378"/>
      <c r="AQ1602" s="771"/>
      <c r="AR1602" s="381"/>
      <c r="AS1602" s="382"/>
      <c r="AT1602" s="1459"/>
      <c r="AU1602" s="1043"/>
      <c r="AV1602" s="383"/>
      <c r="AW1602" s="1459"/>
      <c r="AX1602" s="2525" t="s">
        <v>21054</v>
      </c>
      <c r="AY1602" s="2401"/>
    </row>
    <row r="1603" spans="1:51" s="8" customFormat="1" ht="15.95" customHeight="1" x14ac:dyDescent="0.25">
      <c r="A1603" s="36"/>
      <c r="B1603" s="1029"/>
      <c r="C1603" s="990"/>
      <c r="D1603" s="1029"/>
      <c r="E1603" s="5"/>
      <c r="F1603" s="5"/>
      <c r="G1603" s="1029"/>
      <c r="H1603" s="5"/>
      <c r="I1603" s="1029"/>
      <c r="J1603" s="5"/>
      <c r="K1603" s="5"/>
      <c r="L1603" s="5"/>
      <c r="M1603" s="5"/>
      <c r="N1603" s="328"/>
      <c r="O1603" s="328"/>
      <c r="P1603" s="328"/>
      <c r="Q1603" s="1056"/>
      <c r="R1603" s="448"/>
      <c r="S1603" s="61"/>
      <c r="T1603" s="448"/>
      <c r="U1603" s="61"/>
      <c r="V1603" s="448"/>
      <c r="W1603" s="448"/>
      <c r="X1603" s="448"/>
      <c r="Y1603" s="1029" t="s">
        <v>230</v>
      </c>
      <c r="Z1603" s="1029" t="s">
        <v>230</v>
      </c>
      <c r="AA1603" s="1" t="s">
        <v>230</v>
      </c>
      <c r="AB1603" s="1029" t="s">
        <v>230</v>
      </c>
      <c r="AC1603" s="1029" t="s">
        <v>230</v>
      </c>
      <c r="AD1603" s="1029" t="s">
        <v>230</v>
      </c>
      <c r="AE1603" s="5" t="s">
        <v>2615</v>
      </c>
      <c r="AF1603" s="5" t="s">
        <v>2616</v>
      </c>
      <c r="AG1603" s="39">
        <v>5043049698</v>
      </c>
      <c r="AH1603" s="1" t="s">
        <v>2617</v>
      </c>
      <c r="AI1603" s="61">
        <v>0.87</v>
      </c>
      <c r="AJ1603" s="37">
        <v>150</v>
      </c>
      <c r="AK1603" s="40">
        <f>AJ1603*AI1603/365</f>
        <v>0.35753424657534244</v>
      </c>
      <c r="AL1603" s="40">
        <v>0</v>
      </c>
      <c r="AM1603" s="41">
        <f>SUBTOTAL(9,AK1603:AL1603)</f>
        <v>0.35753424657534244</v>
      </c>
      <c r="AN1603" s="40"/>
      <c r="AO1603" s="40"/>
      <c r="AP1603" s="40"/>
      <c r="AQ1603" s="1644"/>
      <c r="AR1603" s="1034"/>
      <c r="AS1603" s="45"/>
      <c r="AT1603" s="1029"/>
      <c r="AU1603" s="5"/>
      <c r="AV1603" s="46"/>
      <c r="AW1603" s="1029"/>
      <c r="AX1603" s="46"/>
      <c r="AY1603" s="2391"/>
    </row>
    <row r="1604" spans="1:51" s="8" customFormat="1" ht="15.95" customHeight="1" x14ac:dyDescent="0.25">
      <c r="A1604" s="93"/>
      <c r="B1604" s="88"/>
      <c r="C1604" s="993"/>
      <c r="D1604" s="88"/>
      <c r="E1604" s="103"/>
      <c r="F1604" s="103"/>
      <c r="G1604" s="88"/>
      <c r="H1604" s="103"/>
      <c r="I1604" s="88"/>
      <c r="J1604" s="103"/>
      <c r="K1604" s="103"/>
      <c r="L1604" s="103"/>
      <c r="M1604" s="103"/>
      <c r="N1604" s="330"/>
      <c r="O1604" s="330"/>
      <c r="P1604" s="330"/>
      <c r="Q1604" s="106"/>
      <c r="R1604" s="94"/>
      <c r="S1604" s="104"/>
      <c r="T1604" s="94"/>
      <c r="U1604" s="104"/>
      <c r="V1604" s="94"/>
      <c r="W1604" s="94"/>
      <c r="X1604" s="94"/>
      <c r="Y1604" s="88" t="s">
        <v>230</v>
      </c>
      <c r="Z1604" s="88" t="s">
        <v>230</v>
      </c>
      <c r="AA1604" s="90" t="s">
        <v>230</v>
      </c>
      <c r="AB1604" s="88" t="s">
        <v>230</v>
      </c>
      <c r="AC1604" s="88" t="s">
        <v>230</v>
      </c>
      <c r="AD1604" s="88" t="s">
        <v>230</v>
      </c>
      <c r="AE1604" s="103" t="s">
        <v>2618</v>
      </c>
      <c r="AF1604" s="103" t="s">
        <v>2619</v>
      </c>
      <c r="AG1604" s="95">
        <v>7709631538</v>
      </c>
      <c r="AH1604" s="90" t="s">
        <v>2620</v>
      </c>
      <c r="AI1604" s="104">
        <v>0.87</v>
      </c>
      <c r="AJ1604" s="97">
        <v>12</v>
      </c>
      <c r="AK1604" s="98">
        <f>AJ1604*AI1604/365</f>
        <v>2.8602739726027396E-2</v>
      </c>
      <c r="AL1604" s="98">
        <v>0</v>
      </c>
      <c r="AM1604" s="96">
        <f>SUBTOTAL(9,AK1604:AL1604)</f>
        <v>2.8602739726027396E-2</v>
      </c>
      <c r="AN1604" s="98"/>
      <c r="AO1604" s="98"/>
      <c r="AP1604" s="98"/>
      <c r="AQ1604" s="368"/>
      <c r="AR1604" s="47"/>
      <c r="AS1604" s="48"/>
      <c r="AT1604" s="88"/>
      <c r="AU1604" s="103"/>
      <c r="AV1604" s="52"/>
      <c r="AW1604" s="88"/>
      <c r="AX1604" s="46"/>
      <c r="AY1604" s="2391"/>
    </row>
    <row r="1605" spans="1:51" s="1099" customFormat="1" ht="15.95" customHeight="1" x14ac:dyDescent="0.25">
      <c r="A1605" s="781"/>
      <c r="B1605" s="782"/>
      <c r="C1605" s="1314"/>
      <c r="D1605" s="782"/>
      <c r="E1605" s="1015"/>
      <c r="F1605" s="1015"/>
      <c r="G1605" s="782"/>
      <c r="H1605" s="1015"/>
      <c r="I1605" s="782"/>
      <c r="J1605" s="1015"/>
      <c r="K1605" s="1015"/>
      <c r="L1605" s="1015"/>
      <c r="M1605" s="1015"/>
      <c r="N1605" s="1315"/>
      <c r="O1605" s="1315"/>
      <c r="P1605" s="1315"/>
      <c r="Q1605" s="1316"/>
      <c r="R1605" s="783"/>
      <c r="S1605" s="1195"/>
      <c r="T1605" s="783"/>
      <c r="U1605" s="1195"/>
      <c r="V1605" s="783"/>
      <c r="W1605" s="783"/>
      <c r="X1605" s="783"/>
      <c r="Y1605" s="782"/>
      <c r="Z1605" s="782"/>
      <c r="AA1605" s="784"/>
      <c r="AB1605" s="782"/>
      <c r="AC1605" s="782" t="s">
        <v>21518</v>
      </c>
      <c r="AD1605" s="1339" t="s">
        <v>14712</v>
      </c>
      <c r="AE1605" s="103" t="s">
        <v>21519</v>
      </c>
      <c r="AF1605" s="1015" t="s">
        <v>21520</v>
      </c>
      <c r="AG1605" s="1524" t="s">
        <v>21521</v>
      </c>
      <c r="AH1605" s="784" t="s">
        <v>21522</v>
      </c>
      <c r="AI1605" s="1195">
        <v>1.1399999999999999</v>
      </c>
      <c r="AJ1605" s="1525">
        <v>430</v>
      </c>
      <c r="AK1605" s="430">
        <f>AJ1605*AI1605/365</f>
        <v>1.3430136986301369</v>
      </c>
      <c r="AL1605" s="430">
        <v>0</v>
      </c>
      <c r="AM1605" s="1111">
        <f>SUM(AK1605:AL1605)</f>
        <v>1.3430136986301369</v>
      </c>
      <c r="AN1605" s="430"/>
      <c r="AO1605" s="430"/>
      <c r="AP1605" s="430"/>
      <c r="AQ1605" s="830"/>
      <c r="AR1605" s="484"/>
      <c r="AS1605" s="786"/>
      <c r="AT1605" s="782"/>
      <c r="AU1605" s="1015"/>
      <c r="AV1605" s="787"/>
      <c r="AW1605" s="782"/>
      <c r="AX1605" s="2533" t="s">
        <v>21523</v>
      </c>
      <c r="AY1605" s="2401"/>
    </row>
    <row r="1606" spans="1:51" s="55" customFormat="1" ht="15.95" customHeight="1" x14ac:dyDescent="0.25">
      <c r="A1606" s="182">
        <v>218</v>
      </c>
      <c r="B1606" s="170" t="s">
        <v>55</v>
      </c>
      <c r="C1606" s="989" t="s">
        <v>59</v>
      </c>
      <c r="D1606" s="166" t="s">
        <v>39</v>
      </c>
      <c r="E1606" s="198" t="s">
        <v>2621</v>
      </c>
      <c r="F1606" s="198" t="s">
        <v>2622</v>
      </c>
      <c r="G1606" s="166"/>
      <c r="H1606" s="166" t="s">
        <v>219</v>
      </c>
      <c r="I1606" s="166" t="s">
        <v>220</v>
      </c>
      <c r="J1606" s="166" t="s">
        <v>221</v>
      </c>
      <c r="K1606" s="198" t="s">
        <v>222</v>
      </c>
      <c r="L1606" s="198" t="s">
        <v>221</v>
      </c>
      <c r="M1606" s="198" t="s">
        <v>879</v>
      </c>
      <c r="N1606" s="199">
        <v>6</v>
      </c>
      <c r="O1606" s="199">
        <v>2</v>
      </c>
      <c r="P1606" s="199">
        <v>12</v>
      </c>
      <c r="Q1606" s="1012">
        <v>7</v>
      </c>
      <c r="R1606" s="184"/>
      <c r="S1606" s="223">
        <v>1</v>
      </c>
      <c r="T1606" s="183"/>
      <c r="U1606" s="223">
        <v>1</v>
      </c>
      <c r="V1606" s="183"/>
      <c r="W1606" s="183"/>
      <c r="X1606" s="183"/>
      <c r="Y1606" s="166" t="s">
        <v>62</v>
      </c>
      <c r="Z1606" s="170" t="s">
        <v>224</v>
      </c>
      <c r="AA1606" s="197" t="s">
        <v>225</v>
      </c>
      <c r="AB1606" s="166" t="s">
        <v>1789</v>
      </c>
      <c r="AC1606" s="166" t="s">
        <v>1790</v>
      </c>
      <c r="AD1606" s="673" t="s">
        <v>1791</v>
      </c>
      <c r="AE1606" s="198" t="s">
        <v>2610</v>
      </c>
      <c r="AF1606" s="166" t="s">
        <v>348</v>
      </c>
      <c r="AG1606" s="165" t="s">
        <v>230</v>
      </c>
      <c r="AH1606" s="203" t="s">
        <v>59</v>
      </c>
      <c r="AI1606" s="167">
        <v>0.114</v>
      </c>
      <c r="AJ1606" s="221">
        <v>17848.61</v>
      </c>
      <c r="AK1606" s="167">
        <v>4.2543262191780826</v>
      </c>
      <c r="AL1606" s="167">
        <v>1.3203081369863012</v>
      </c>
      <c r="AM1606" s="187">
        <f>AK1606+AL1606</f>
        <v>5.5746343561643839</v>
      </c>
      <c r="AN1606" s="167">
        <f>SUM(AK1606:AK1622)</f>
        <v>5.9514796063051252</v>
      </c>
      <c r="AO1606" s="167">
        <f>SUM(AL1606:AL1621)</f>
        <v>1.3203081369863012</v>
      </c>
      <c r="AP1606" s="167">
        <f>SUM(AM1606:AM1622)</f>
        <v>7.2717877432914264</v>
      </c>
      <c r="AQ1606" s="167">
        <f>AP1606*30</f>
        <v>218.15363229874279</v>
      </c>
      <c r="AR1606" s="193" t="s">
        <v>231</v>
      </c>
      <c r="AS1606" s="194" t="s">
        <v>431</v>
      </c>
      <c r="AT1606" s="166" t="s">
        <v>232</v>
      </c>
      <c r="AU1606" s="198" t="s">
        <v>59</v>
      </c>
      <c r="AV1606" s="679" t="s">
        <v>2623</v>
      </c>
      <c r="AW1606" s="166" t="s">
        <v>234</v>
      </c>
      <c r="AX1606" s="46"/>
      <c r="AY1606" s="2391"/>
    </row>
    <row r="1607" spans="1:51" s="8" customFormat="1" ht="15.95" customHeight="1" x14ac:dyDescent="0.25">
      <c r="A1607" s="112"/>
      <c r="B1607" s="113"/>
      <c r="C1607" s="992"/>
      <c r="D1607" s="113"/>
      <c r="E1607" s="130"/>
      <c r="F1607" s="130"/>
      <c r="G1607" s="113"/>
      <c r="H1607" s="130"/>
      <c r="I1607" s="113"/>
      <c r="J1607" s="130"/>
      <c r="K1607" s="130"/>
      <c r="L1607" s="130"/>
      <c r="M1607" s="130"/>
      <c r="N1607" s="329"/>
      <c r="O1607" s="329"/>
      <c r="P1607" s="329"/>
      <c r="Q1607" s="1071"/>
      <c r="R1607" s="114"/>
      <c r="S1607" s="131"/>
      <c r="T1607" s="114"/>
      <c r="U1607" s="131"/>
      <c r="V1607" s="114"/>
      <c r="W1607" s="114"/>
      <c r="X1607" s="114"/>
      <c r="Y1607" s="113" t="s">
        <v>230</v>
      </c>
      <c r="Z1607" s="113" t="s">
        <v>230</v>
      </c>
      <c r="AA1607" s="132" t="s">
        <v>230</v>
      </c>
      <c r="AB1607" s="113" t="s">
        <v>230</v>
      </c>
      <c r="AC1607" s="113" t="s">
        <v>230</v>
      </c>
      <c r="AD1607" s="113" t="s">
        <v>230</v>
      </c>
      <c r="AE1607" s="130" t="s">
        <v>2624</v>
      </c>
      <c r="AF1607" s="2651" t="s">
        <v>247</v>
      </c>
      <c r="AG1607" s="115">
        <v>1037724007276</v>
      </c>
      <c r="AH1607" s="132" t="s">
        <v>17031</v>
      </c>
      <c r="AI1607" s="131">
        <v>0.87</v>
      </c>
      <c r="AJ1607" s="1071">
        <v>15</v>
      </c>
      <c r="AK1607" s="116">
        <f>AJ1607*AI1607/365</f>
        <v>3.5753424657534248E-2</v>
      </c>
      <c r="AL1607" s="116">
        <v>0</v>
      </c>
      <c r="AM1607" s="119">
        <f>SUBTOTAL(9,AK1607:AL1607)</f>
        <v>3.5753424657534248E-2</v>
      </c>
      <c r="AN1607" s="116"/>
      <c r="AO1607" s="116"/>
      <c r="AP1607" s="116"/>
      <c r="AQ1607" s="367"/>
      <c r="AR1607" s="42"/>
      <c r="AS1607" s="43"/>
      <c r="AT1607" s="113"/>
      <c r="AU1607" s="130"/>
      <c r="AV1607" s="44"/>
      <c r="AW1607" s="113"/>
      <c r="AX1607" s="44"/>
      <c r="AY1607" s="2391"/>
    </row>
    <row r="1608" spans="1:51" s="8" customFormat="1" ht="15.95" customHeight="1" x14ac:dyDescent="0.25">
      <c r="A1608" s="36"/>
      <c r="B1608" s="1029"/>
      <c r="C1608" s="990"/>
      <c r="D1608" s="1029"/>
      <c r="E1608" s="5"/>
      <c r="F1608" s="5"/>
      <c r="G1608" s="1029"/>
      <c r="H1608" s="5"/>
      <c r="I1608" s="1029"/>
      <c r="J1608" s="5"/>
      <c r="K1608" s="5"/>
      <c r="L1608" s="5"/>
      <c r="M1608" s="5"/>
      <c r="N1608" s="328"/>
      <c r="O1608" s="328"/>
      <c r="P1608" s="328"/>
      <c r="Q1608" s="1056"/>
      <c r="R1608" s="448"/>
      <c r="S1608" s="61"/>
      <c r="T1608" s="448"/>
      <c r="U1608" s="61"/>
      <c r="V1608" s="448"/>
      <c r="W1608" s="448"/>
      <c r="X1608" s="448"/>
      <c r="Y1608" s="1029" t="s">
        <v>230</v>
      </c>
      <c r="Z1608" s="1029" t="s">
        <v>230</v>
      </c>
      <c r="AA1608" s="1" t="s">
        <v>230</v>
      </c>
      <c r="AB1608" s="1029" t="s">
        <v>230</v>
      </c>
      <c r="AC1608" s="1029" t="s">
        <v>230</v>
      </c>
      <c r="AD1608" s="1029" t="s">
        <v>230</v>
      </c>
      <c r="AE1608" s="5" t="s">
        <v>2624</v>
      </c>
      <c r="AF1608" s="5" t="s">
        <v>2625</v>
      </c>
      <c r="AG1608" s="39">
        <v>3232005484</v>
      </c>
      <c r="AH1608" s="1" t="s">
        <v>663</v>
      </c>
      <c r="AI1608" s="1640">
        <v>1.17</v>
      </c>
      <c r="AJ1608" s="1056">
        <v>8</v>
      </c>
      <c r="AK1608" s="40">
        <f>AJ1608*AI1608/365</f>
        <v>2.5643835616438355E-2</v>
      </c>
      <c r="AL1608" s="40">
        <v>0</v>
      </c>
      <c r="AM1608" s="41">
        <f>SUBTOTAL(9,AK1608:AL1608)</f>
        <v>2.5643835616438355E-2</v>
      </c>
      <c r="AN1608" s="40"/>
      <c r="AO1608" s="40"/>
      <c r="AP1608" s="40"/>
      <c r="AQ1608" s="1644"/>
      <c r="AR1608" s="1034"/>
      <c r="AS1608" s="45"/>
      <c r="AT1608" s="1029"/>
      <c r="AU1608" s="5"/>
      <c r="AV1608" s="46"/>
      <c r="AW1608" s="1029"/>
      <c r="AX1608" s="46"/>
      <c r="AY1608" s="2391"/>
    </row>
    <row r="1609" spans="1:51" s="8" customFormat="1" ht="15.95" customHeight="1" x14ac:dyDescent="0.25">
      <c r="A1609" s="36"/>
      <c r="B1609" s="1029"/>
      <c r="C1609" s="990"/>
      <c r="D1609" s="1029"/>
      <c r="E1609" s="5"/>
      <c r="F1609" s="5"/>
      <c r="G1609" s="1029"/>
      <c r="H1609" s="5"/>
      <c r="I1609" s="1029"/>
      <c r="J1609" s="5"/>
      <c r="K1609" s="5"/>
      <c r="L1609" s="5"/>
      <c r="M1609" s="5"/>
      <c r="N1609" s="328"/>
      <c r="O1609" s="328"/>
      <c r="P1609" s="328"/>
      <c r="Q1609" s="1056"/>
      <c r="R1609" s="448"/>
      <c r="S1609" s="61"/>
      <c r="T1609" s="448"/>
      <c r="U1609" s="61"/>
      <c r="V1609" s="448"/>
      <c r="W1609" s="448"/>
      <c r="X1609" s="448"/>
      <c r="Y1609" s="1029" t="s">
        <v>230</v>
      </c>
      <c r="Z1609" s="1029" t="s">
        <v>230</v>
      </c>
      <c r="AA1609" s="1" t="s">
        <v>230</v>
      </c>
      <c r="AB1609" s="1029" t="s">
        <v>230</v>
      </c>
      <c r="AC1609" s="1029" t="s">
        <v>230</v>
      </c>
      <c r="AD1609" s="1029" t="s">
        <v>230</v>
      </c>
      <c r="AE1609" s="5" t="s">
        <v>2624</v>
      </c>
      <c r="AF1609" s="5" t="s">
        <v>2626</v>
      </c>
      <c r="AG1609" s="39">
        <v>5030068929</v>
      </c>
      <c r="AH1609" s="1" t="s">
        <v>2627</v>
      </c>
      <c r="AI1609" s="61">
        <v>0.87</v>
      </c>
      <c r="AJ1609" s="61">
        <v>4</v>
      </c>
      <c r="AK1609" s="98">
        <f>AJ1609*AI1609/365</f>
        <v>9.5342465753424661E-3</v>
      </c>
      <c r="AL1609" s="40">
        <v>0</v>
      </c>
      <c r="AM1609" s="96">
        <f>SUBTOTAL(9,AK1609:AL1609)</f>
        <v>9.5342465753424661E-3</v>
      </c>
      <c r="AN1609" s="40"/>
      <c r="AO1609" s="40"/>
      <c r="AP1609" s="40"/>
      <c r="AQ1609" s="1644"/>
      <c r="AR1609" s="1034"/>
      <c r="AS1609" s="45"/>
      <c r="AT1609" s="1029"/>
      <c r="AU1609" s="5"/>
      <c r="AV1609" s="46"/>
      <c r="AW1609" s="1029"/>
      <c r="AX1609" s="46"/>
      <c r="AY1609" s="2391"/>
    </row>
    <row r="1610" spans="1:51" s="8" customFormat="1" ht="15.95" customHeight="1" x14ac:dyDescent="0.25">
      <c r="A1610" s="36"/>
      <c r="B1610" s="1029"/>
      <c r="C1610" s="990"/>
      <c r="D1610" s="1029"/>
      <c r="E1610" s="5"/>
      <c r="F1610" s="5"/>
      <c r="G1610" s="1029"/>
      <c r="H1610" s="5"/>
      <c r="I1610" s="1029"/>
      <c r="J1610" s="5"/>
      <c r="K1610" s="5"/>
      <c r="L1610" s="5"/>
      <c r="M1610" s="5"/>
      <c r="N1610" s="328"/>
      <c r="O1610" s="328"/>
      <c r="P1610" s="328"/>
      <c r="Q1610" s="1056"/>
      <c r="R1610" s="448"/>
      <c r="S1610" s="61"/>
      <c r="T1610" s="448"/>
      <c r="U1610" s="61"/>
      <c r="V1610" s="448"/>
      <c r="W1610" s="448"/>
      <c r="X1610" s="448"/>
      <c r="Y1610" s="1029" t="s">
        <v>230</v>
      </c>
      <c r="Z1610" s="1029" t="s">
        <v>230</v>
      </c>
      <c r="AA1610" s="1" t="s">
        <v>230</v>
      </c>
      <c r="AB1610" s="1029" t="s">
        <v>230</v>
      </c>
      <c r="AC1610" s="1029" t="s">
        <v>230</v>
      </c>
      <c r="AD1610" s="1029" t="s">
        <v>230</v>
      </c>
      <c r="AE1610" s="5" t="s">
        <v>2624</v>
      </c>
      <c r="AF1610" s="5" t="s">
        <v>23083</v>
      </c>
      <c r="AG1610" s="51" t="s">
        <v>23084</v>
      </c>
      <c r="AH1610" s="1029" t="s">
        <v>22967</v>
      </c>
      <c r="AI1610" s="1700">
        <v>0.6</v>
      </c>
      <c r="AJ1610" s="328">
        <v>20</v>
      </c>
      <c r="AK1610" s="40">
        <f>AJ1610*AI1610/365</f>
        <v>3.287671232876712E-2</v>
      </c>
      <c r="AL1610" s="40">
        <v>0</v>
      </c>
      <c r="AM1610" s="41">
        <f>SUBTOTAL(9,AK1610:AL1610)</f>
        <v>3.287671232876712E-2</v>
      </c>
      <c r="AN1610" s="40"/>
      <c r="AO1610" s="40"/>
      <c r="AP1610" s="40"/>
      <c r="AQ1610" s="1644"/>
      <c r="AR1610" s="1034"/>
      <c r="AS1610" s="45"/>
      <c r="AT1610" s="1029"/>
      <c r="AU1610" s="5"/>
      <c r="AV1610" s="46"/>
      <c r="AW1610" s="1029"/>
      <c r="AX1610" s="46"/>
      <c r="AY1610" s="2391"/>
    </row>
    <row r="1611" spans="1:51" s="8" customFormat="1" ht="15.95" customHeight="1" x14ac:dyDescent="0.25">
      <c r="A1611" s="36"/>
      <c r="B1611" s="1029"/>
      <c r="C1611" s="990"/>
      <c r="D1611" s="1029"/>
      <c r="E1611" s="5"/>
      <c r="F1611" s="5"/>
      <c r="G1611" s="1029"/>
      <c r="H1611" s="5"/>
      <c r="I1611" s="1029"/>
      <c r="J1611" s="5"/>
      <c r="K1611" s="5"/>
      <c r="L1611" s="5"/>
      <c r="M1611" s="5"/>
      <c r="N1611" s="328"/>
      <c r="O1611" s="328"/>
      <c r="P1611" s="328"/>
      <c r="Q1611" s="1056"/>
      <c r="R1611" s="448"/>
      <c r="S1611" s="61"/>
      <c r="T1611" s="448"/>
      <c r="U1611" s="61"/>
      <c r="V1611" s="448"/>
      <c r="W1611" s="448"/>
      <c r="X1611" s="448"/>
      <c r="Y1611" s="1029" t="s">
        <v>230</v>
      </c>
      <c r="Z1611" s="1029" t="s">
        <v>230</v>
      </c>
      <c r="AA1611" s="1" t="s">
        <v>230</v>
      </c>
      <c r="AB1611" s="1029" t="s">
        <v>230</v>
      </c>
      <c r="AC1611" s="1029" t="s">
        <v>230</v>
      </c>
      <c r="AD1611" s="1029" t="s">
        <v>230</v>
      </c>
      <c r="AE1611" s="5" t="s">
        <v>2624</v>
      </c>
      <c r="AF1611" s="5" t="s">
        <v>23086</v>
      </c>
      <c r="AG1611" s="51" t="s">
        <v>23085</v>
      </c>
      <c r="AH1611" s="1029" t="s">
        <v>22967</v>
      </c>
      <c r="AI1611" s="1700">
        <v>0.6</v>
      </c>
      <c r="AJ1611" s="328">
        <v>20</v>
      </c>
      <c r="AK1611" s="40">
        <f>AJ1611*AI1611/365</f>
        <v>3.287671232876712E-2</v>
      </c>
      <c r="AL1611" s="40">
        <v>0</v>
      </c>
      <c r="AM1611" s="41">
        <f>SUBTOTAL(9,AK1611:AL1611)</f>
        <v>3.287671232876712E-2</v>
      </c>
      <c r="AN1611" s="40"/>
      <c r="AO1611" s="40"/>
      <c r="AP1611" s="40"/>
      <c r="AQ1611" s="1644"/>
      <c r="AR1611" s="1034"/>
      <c r="AS1611" s="45"/>
      <c r="AT1611" s="1029"/>
      <c r="AU1611" s="5"/>
      <c r="AV1611" s="46"/>
      <c r="AW1611" s="1029"/>
      <c r="AX1611" s="46"/>
      <c r="AY1611" s="2391"/>
    </row>
    <row r="1612" spans="1:51" s="8" customFormat="1" ht="15.95" customHeight="1" x14ac:dyDescent="0.25">
      <c r="A1612" s="36"/>
      <c r="B1612" s="1029"/>
      <c r="C1612" s="990"/>
      <c r="D1612" s="1029"/>
      <c r="E1612" s="5"/>
      <c r="F1612" s="5"/>
      <c r="G1612" s="1029"/>
      <c r="H1612" s="5"/>
      <c r="I1612" s="1029"/>
      <c r="J1612" s="5"/>
      <c r="K1612" s="5"/>
      <c r="L1612" s="5"/>
      <c r="M1612" s="5"/>
      <c r="N1612" s="328"/>
      <c r="O1612" s="328"/>
      <c r="P1612" s="328"/>
      <c r="Q1612" s="1056"/>
      <c r="R1612" s="448"/>
      <c r="S1612" s="61"/>
      <c r="T1612" s="448"/>
      <c r="U1612" s="61"/>
      <c r="V1612" s="448"/>
      <c r="W1612" s="448"/>
      <c r="X1612" s="448"/>
      <c r="Y1612" s="1029" t="s">
        <v>230</v>
      </c>
      <c r="Z1612" s="1029" t="s">
        <v>230</v>
      </c>
      <c r="AA1612" s="1" t="s">
        <v>230</v>
      </c>
      <c r="AB1612" s="1029" t="s">
        <v>230</v>
      </c>
      <c r="AC1612" s="1029" t="s">
        <v>230</v>
      </c>
      <c r="AD1612" s="1029" t="s">
        <v>230</v>
      </c>
      <c r="AE1612" s="5" t="s">
        <v>2624</v>
      </c>
      <c r="AF1612" s="5" t="s">
        <v>2628</v>
      </c>
      <c r="AG1612" s="51" t="s">
        <v>2629</v>
      </c>
      <c r="AH1612" s="1" t="s">
        <v>627</v>
      </c>
      <c r="AI1612" s="61">
        <v>0.87</v>
      </c>
      <c r="AJ1612" s="61">
        <v>2</v>
      </c>
      <c r="AK1612" s="40">
        <f t="shared" ref="AK1612:AK1622" si="172">AJ1612*AI1612/365</f>
        <v>4.767123287671233E-3</v>
      </c>
      <c r="AL1612" s="40">
        <v>0</v>
      </c>
      <c r="AM1612" s="41">
        <f t="shared" ref="AM1612:AM1622" si="173">SUBTOTAL(9,AK1612:AL1612)</f>
        <v>4.767123287671233E-3</v>
      </c>
      <c r="AN1612" s="40"/>
      <c r="AO1612" s="40"/>
      <c r="AP1612" s="40"/>
      <c r="AQ1612" s="1644"/>
      <c r="AR1612" s="1034"/>
      <c r="AS1612" s="45"/>
      <c r="AT1612" s="1029"/>
      <c r="AU1612" s="5"/>
      <c r="AV1612" s="46"/>
      <c r="AW1612" s="1029"/>
      <c r="AX1612" s="46"/>
      <c r="AY1612" s="2391"/>
    </row>
    <row r="1613" spans="1:51" s="8" customFormat="1" ht="15.95" customHeight="1" x14ac:dyDescent="0.25">
      <c r="A1613" s="36"/>
      <c r="B1613" s="1029"/>
      <c r="C1613" s="990"/>
      <c r="D1613" s="1029"/>
      <c r="E1613" s="5"/>
      <c r="F1613" s="5"/>
      <c r="G1613" s="1029"/>
      <c r="H1613" s="5"/>
      <c r="I1613" s="1029"/>
      <c r="J1613" s="5"/>
      <c r="K1613" s="5"/>
      <c r="L1613" s="5"/>
      <c r="M1613" s="5"/>
      <c r="N1613" s="328"/>
      <c r="O1613" s="328"/>
      <c r="P1613" s="328"/>
      <c r="Q1613" s="1056"/>
      <c r="R1613" s="448"/>
      <c r="S1613" s="61"/>
      <c r="T1613" s="448"/>
      <c r="U1613" s="61"/>
      <c r="V1613" s="448"/>
      <c r="W1613" s="448"/>
      <c r="X1613" s="448"/>
      <c r="Y1613" s="1029" t="s">
        <v>230</v>
      </c>
      <c r="Z1613" s="1029" t="s">
        <v>230</v>
      </c>
      <c r="AA1613" s="1" t="s">
        <v>230</v>
      </c>
      <c r="AB1613" s="1029" t="s">
        <v>230</v>
      </c>
      <c r="AC1613" s="1029" t="s">
        <v>230</v>
      </c>
      <c r="AD1613" s="1029" t="s">
        <v>230</v>
      </c>
      <c r="AE1613" s="5" t="s">
        <v>2624</v>
      </c>
      <c r="AF1613" s="5" t="s">
        <v>2630</v>
      </c>
      <c r="AG1613" s="51">
        <v>304503007200091</v>
      </c>
      <c r="AH1613" s="1" t="s">
        <v>1971</v>
      </c>
      <c r="AI1613" s="61">
        <v>0.87</v>
      </c>
      <c r="AJ1613" s="61">
        <v>4</v>
      </c>
      <c r="AK1613" s="116">
        <f t="shared" si="172"/>
        <v>9.5342465753424661E-3</v>
      </c>
      <c r="AL1613" s="40">
        <v>0</v>
      </c>
      <c r="AM1613" s="119">
        <f t="shared" si="173"/>
        <v>9.5342465753424661E-3</v>
      </c>
      <c r="AN1613" s="40"/>
      <c r="AO1613" s="40"/>
      <c r="AP1613" s="40"/>
      <c r="AQ1613" s="1644"/>
      <c r="AR1613" s="1034"/>
      <c r="AS1613" s="45"/>
      <c r="AT1613" s="1029"/>
      <c r="AU1613" s="5"/>
      <c r="AV1613" s="46"/>
      <c r="AW1613" s="1029"/>
      <c r="AX1613" s="46"/>
      <c r="AY1613" s="2391"/>
    </row>
    <row r="1614" spans="1:51" s="8" customFormat="1" ht="15.95" customHeight="1" x14ac:dyDescent="0.25">
      <c r="A1614" s="36"/>
      <c r="B1614" s="1029"/>
      <c r="C1614" s="990"/>
      <c r="D1614" s="1029"/>
      <c r="E1614" s="5"/>
      <c r="F1614" s="5"/>
      <c r="G1614" s="1029"/>
      <c r="H1614" s="5"/>
      <c r="I1614" s="1029"/>
      <c r="J1614" s="5"/>
      <c r="K1614" s="5"/>
      <c r="L1614" s="5"/>
      <c r="M1614" s="5"/>
      <c r="N1614" s="328"/>
      <c r="O1614" s="328"/>
      <c r="P1614" s="328"/>
      <c r="Q1614" s="1056"/>
      <c r="R1614" s="448"/>
      <c r="S1614" s="61"/>
      <c r="T1614" s="448"/>
      <c r="U1614" s="61"/>
      <c r="V1614" s="448"/>
      <c r="W1614" s="448"/>
      <c r="X1614" s="448"/>
      <c r="Y1614" s="1029" t="s">
        <v>230</v>
      </c>
      <c r="Z1614" s="1029" t="s">
        <v>230</v>
      </c>
      <c r="AA1614" s="1" t="s">
        <v>230</v>
      </c>
      <c r="AB1614" s="1029" t="s">
        <v>230</v>
      </c>
      <c r="AC1614" s="1029" t="s">
        <v>230</v>
      </c>
      <c r="AD1614" s="1029" t="s">
        <v>230</v>
      </c>
      <c r="AE1614" s="5" t="s">
        <v>2624</v>
      </c>
      <c r="AF1614" s="5" t="s">
        <v>23240</v>
      </c>
      <c r="AG1614" s="51" t="s">
        <v>23239</v>
      </c>
      <c r="AH1614" s="1" t="s">
        <v>23152</v>
      </c>
      <c r="AI1614" s="1640">
        <v>0.76</v>
      </c>
      <c r="AJ1614" s="328">
        <v>24</v>
      </c>
      <c r="AK1614" s="40">
        <f t="shared" si="172"/>
        <v>4.9972602739726035E-2</v>
      </c>
      <c r="AL1614" s="40">
        <v>0</v>
      </c>
      <c r="AM1614" s="41">
        <f t="shared" si="173"/>
        <v>4.9972602739726035E-2</v>
      </c>
      <c r="AN1614" s="40"/>
      <c r="AO1614" s="40"/>
      <c r="AP1614" s="40"/>
      <c r="AQ1614" s="1644"/>
      <c r="AR1614" s="1034"/>
      <c r="AS1614" s="45"/>
      <c r="AT1614" s="1029"/>
      <c r="AU1614" s="5"/>
      <c r="AV1614" s="46"/>
      <c r="AW1614" s="1029"/>
      <c r="AX1614" s="46"/>
      <c r="AY1614" s="2391"/>
    </row>
    <row r="1615" spans="1:51" s="8" customFormat="1" ht="15.95" customHeight="1" x14ac:dyDescent="0.25">
      <c r="A1615" s="36"/>
      <c r="B1615" s="1029"/>
      <c r="C1615" s="990"/>
      <c r="D1615" s="1029"/>
      <c r="E1615" s="5"/>
      <c r="F1615" s="5"/>
      <c r="G1615" s="1029"/>
      <c r="H1615" s="5"/>
      <c r="I1615" s="1029"/>
      <c r="J1615" s="5"/>
      <c r="K1615" s="5"/>
      <c r="L1615" s="5"/>
      <c r="M1615" s="5"/>
      <c r="N1615" s="328"/>
      <c r="O1615" s="328"/>
      <c r="P1615" s="328"/>
      <c r="Q1615" s="1056"/>
      <c r="R1615" s="448"/>
      <c r="S1615" s="61"/>
      <c r="T1615" s="448"/>
      <c r="U1615" s="61"/>
      <c r="V1615" s="448"/>
      <c r="W1615" s="448"/>
      <c r="X1615" s="448"/>
      <c r="Y1615" s="1029" t="s">
        <v>230</v>
      </c>
      <c r="Z1615" s="1029" t="s">
        <v>230</v>
      </c>
      <c r="AA1615" s="1" t="s">
        <v>230</v>
      </c>
      <c r="AB1615" s="1029" t="s">
        <v>230</v>
      </c>
      <c r="AC1615" s="1029" t="s">
        <v>230</v>
      </c>
      <c r="AD1615" s="1029" t="s">
        <v>230</v>
      </c>
      <c r="AE1615" s="5" t="s">
        <v>2624</v>
      </c>
      <c r="AF1615" s="5" t="s">
        <v>2631</v>
      </c>
      <c r="AG1615" s="39" t="s">
        <v>23241</v>
      </c>
      <c r="AH1615" s="1" t="s">
        <v>23296</v>
      </c>
      <c r="AI1615" s="61">
        <v>0.76</v>
      </c>
      <c r="AJ1615" s="328">
        <v>40</v>
      </c>
      <c r="AK1615" s="40">
        <f t="shared" si="172"/>
        <v>8.3287671232876712E-2</v>
      </c>
      <c r="AL1615" s="40">
        <v>0</v>
      </c>
      <c r="AM1615" s="41">
        <f t="shared" si="173"/>
        <v>8.3287671232876712E-2</v>
      </c>
      <c r="AN1615" s="40"/>
      <c r="AO1615" s="40"/>
      <c r="AP1615" s="40"/>
      <c r="AQ1615" s="1644"/>
      <c r="AR1615" s="1034"/>
      <c r="AS1615" s="45"/>
      <c r="AT1615" s="1029"/>
      <c r="AU1615" s="5"/>
      <c r="AV1615" s="46"/>
      <c r="AW1615" s="1029"/>
      <c r="AX1615" s="46"/>
      <c r="AY1615" s="2391"/>
    </row>
    <row r="1616" spans="1:51" s="8" customFormat="1" ht="15.95" customHeight="1" x14ac:dyDescent="0.25">
      <c r="A1616" s="36"/>
      <c r="B1616" s="1029"/>
      <c r="C1616" s="990"/>
      <c r="D1616" s="1029"/>
      <c r="E1616" s="5"/>
      <c r="F1616" s="5"/>
      <c r="G1616" s="1029"/>
      <c r="H1616" s="5"/>
      <c r="I1616" s="1029"/>
      <c r="J1616" s="5"/>
      <c r="K1616" s="5"/>
      <c r="L1616" s="5"/>
      <c r="M1616" s="5"/>
      <c r="N1616" s="328"/>
      <c r="O1616" s="328"/>
      <c r="P1616" s="328"/>
      <c r="Q1616" s="1056"/>
      <c r="R1616" s="448"/>
      <c r="S1616" s="61"/>
      <c r="T1616" s="448"/>
      <c r="U1616" s="61"/>
      <c r="V1616" s="448"/>
      <c r="W1616" s="448"/>
      <c r="X1616" s="448"/>
      <c r="Y1616" s="1029" t="s">
        <v>230</v>
      </c>
      <c r="Z1616" s="1029" t="s">
        <v>230</v>
      </c>
      <c r="AA1616" s="1" t="s">
        <v>230</v>
      </c>
      <c r="AB1616" s="1029" t="s">
        <v>230</v>
      </c>
      <c r="AC1616" s="1029" t="s">
        <v>230</v>
      </c>
      <c r="AD1616" s="1029" t="s">
        <v>230</v>
      </c>
      <c r="AE1616" s="5" t="s">
        <v>2624</v>
      </c>
      <c r="AF1616" s="5" t="s">
        <v>23088</v>
      </c>
      <c r="AG1616" s="51" t="s">
        <v>23087</v>
      </c>
      <c r="AH1616" s="1" t="s">
        <v>22994</v>
      </c>
      <c r="AI1616" s="328">
        <v>0.6</v>
      </c>
      <c r="AJ1616" s="328">
        <v>14</v>
      </c>
      <c r="AK1616" s="40">
        <f t="shared" si="172"/>
        <v>2.3013698630136987E-2</v>
      </c>
      <c r="AL1616" s="40">
        <v>0</v>
      </c>
      <c r="AM1616" s="41">
        <f t="shared" si="173"/>
        <v>2.3013698630136987E-2</v>
      </c>
      <c r="AN1616" s="40"/>
      <c r="AO1616" s="40"/>
      <c r="AP1616" s="40"/>
      <c r="AQ1616" s="1644"/>
      <c r="AR1616" s="1034"/>
      <c r="AS1616" s="45"/>
      <c r="AT1616" s="1029"/>
      <c r="AU1616" s="5"/>
      <c r="AV1616" s="46"/>
      <c r="AW1616" s="1029"/>
      <c r="AX1616" s="46"/>
      <c r="AY1616" s="2391"/>
    </row>
    <row r="1617" spans="1:52" s="8" customFormat="1" ht="15.95" customHeight="1" x14ac:dyDescent="0.25">
      <c r="A1617" s="36"/>
      <c r="B1617" s="1029"/>
      <c r="C1617" s="990"/>
      <c r="D1617" s="1029"/>
      <c r="E1617" s="5"/>
      <c r="F1617" s="5"/>
      <c r="G1617" s="1029"/>
      <c r="H1617" s="5"/>
      <c r="I1617" s="1029"/>
      <c r="J1617" s="5"/>
      <c r="K1617" s="5"/>
      <c r="L1617" s="5"/>
      <c r="M1617" s="5"/>
      <c r="N1617" s="328"/>
      <c r="O1617" s="328"/>
      <c r="P1617" s="328"/>
      <c r="Q1617" s="1056"/>
      <c r="R1617" s="448"/>
      <c r="S1617" s="61"/>
      <c r="T1617" s="448"/>
      <c r="U1617" s="61"/>
      <c r="V1617" s="448"/>
      <c r="W1617" s="448"/>
      <c r="X1617" s="448"/>
      <c r="Y1617" s="1029" t="s">
        <v>230</v>
      </c>
      <c r="Z1617" s="1029" t="s">
        <v>230</v>
      </c>
      <c r="AA1617" s="1" t="s">
        <v>230</v>
      </c>
      <c r="AB1617" s="1029" t="s">
        <v>230</v>
      </c>
      <c r="AC1617" s="1029" t="s">
        <v>230</v>
      </c>
      <c r="AD1617" s="1029" t="s">
        <v>230</v>
      </c>
      <c r="AE1617" s="5" t="s">
        <v>2624</v>
      </c>
      <c r="AF1617" s="5" t="s">
        <v>2632</v>
      </c>
      <c r="AG1617" s="39">
        <v>5030071061</v>
      </c>
      <c r="AH1617" s="1" t="s">
        <v>2102</v>
      </c>
      <c r="AI1617" s="61">
        <v>0.87</v>
      </c>
      <c r="AJ1617" s="61">
        <v>30</v>
      </c>
      <c r="AK1617" s="40">
        <f t="shared" si="172"/>
        <v>7.1506849315068496E-2</v>
      </c>
      <c r="AL1617" s="40">
        <v>0</v>
      </c>
      <c r="AM1617" s="41">
        <f t="shared" si="173"/>
        <v>7.1506849315068496E-2</v>
      </c>
      <c r="AN1617" s="40"/>
      <c r="AO1617" s="40"/>
      <c r="AP1617" s="40"/>
      <c r="AQ1617" s="1644"/>
      <c r="AR1617" s="1034"/>
      <c r="AS1617" s="45"/>
      <c r="AT1617" s="1029"/>
      <c r="AU1617" s="5"/>
      <c r="AV1617" s="46"/>
      <c r="AW1617" s="1029"/>
      <c r="AX1617" s="46"/>
      <c r="AY1617" s="2391"/>
    </row>
    <row r="1618" spans="1:52" s="8" customFormat="1" ht="15.95" customHeight="1" x14ac:dyDescent="0.25">
      <c r="A1618" s="36"/>
      <c r="B1618" s="1029"/>
      <c r="C1618" s="990"/>
      <c r="D1618" s="1029"/>
      <c r="E1618" s="5"/>
      <c r="F1618" s="5"/>
      <c r="G1618" s="1029"/>
      <c r="H1618" s="5"/>
      <c r="I1618" s="1029"/>
      <c r="J1618" s="5"/>
      <c r="K1618" s="5"/>
      <c r="L1618" s="5"/>
      <c r="M1618" s="5"/>
      <c r="N1618" s="328"/>
      <c r="O1618" s="328"/>
      <c r="P1618" s="328"/>
      <c r="Q1618" s="1056"/>
      <c r="R1618" s="448"/>
      <c r="S1618" s="61"/>
      <c r="T1618" s="448"/>
      <c r="U1618" s="61"/>
      <c r="V1618" s="448"/>
      <c r="W1618" s="448"/>
      <c r="X1618" s="448"/>
      <c r="Y1618" s="1029" t="s">
        <v>230</v>
      </c>
      <c r="Z1618" s="1029" t="s">
        <v>230</v>
      </c>
      <c r="AA1618" s="1" t="s">
        <v>230</v>
      </c>
      <c r="AB1618" s="1029" t="s">
        <v>230</v>
      </c>
      <c r="AC1618" s="1029" t="s">
        <v>230</v>
      </c>
      <c r="AD1618" s="1029" t="s">
        <v>230</v>
      </c>
      <c r="AE1618" s="5" t="s">
        <v>2624</v>
      </c>
      <c r="AF1618" s="5" t="s">
        <v>23089</v>
      </c>
      <c r="AG1618" s="51" t="s">
        <v>23084</v>
      </c>
      <c r="AH1618" s="1029" t="s">
        <v>22968</v>
      </c>
      <c r="AI1618" s="328">
        <v>0.6</v>
      </c>
      <c r="AJ1618" s="328">
        <v>50</v>
      </c>
      <c r="AK1618" s="40">
        <f t="shared" si="172"/>
        <v>8.2191780821917804E-2</v>
      </c>
      <c r="AL1618" s="40">
        <v>0</v>
      </c>
      <c r="AM1618" s="41">
        <f t="shared" si="173"/>
        <v>8.2191780821917804E-2</v>
      </c>
      <c r="AN1618" s="40"/>
      <c r="AO1618" s="40"/>
      <c r="AP1618" s="40"/>
      <c r="AQ1618" s="1644"/>
      <c r="AR1618" s="1034"/>
      <c r="AS1618" s="45"/>
      <c r="AT1618" s="1029"/>
      <c r="AU1618" s="5"/>
      <c r="AV1618" s="46"/>
      <c r="AW1618" s="1029"/>
      <c r="AX1618" s="46"/>
      <c r="AY1618" s="2391"/>
    </row>
    <row r="1619" spans="1:52" s="1099" customFormat="1" ht="15.95" customHeight="1" x14ac:dyDescent="0.25">
      <c r="A1619" s="1061"/>
      <c r="B1619" s="2718"/>
      <c r="C1619" s="1293"/>
      <c r="D1619" s="2718"/>
      <c r="E1619" s="1043"/>
      <c r="F1619" s="1043"/>
      <c r="G1619" s="2718"/>
      <c r="H1619" s="1043"/>
      <c r="I1619" s="2718"/>
      <c r="J1619" s="1043"/>
      <c r="K1619" s="1043"/>
      <c r="L1619" s="1043"/>
      <c r="M1619" s="1043"/>
      <c r="N1619" s="1090"/>
      <c r="O1619" s="1090"/>
      <c r="P1619" s="1090"/>
      <c r="Q1619" s="1091"/>
      <c r="R1619" s="2716"/>
      <c r="S1619" s="1089"/>
      <c r="T1619" s="2716"/>
      <c r="U1619" s="1089"/>
      <c r="V1619" s="2716"/>
      <c r="W1619" s="2716"/>
      <c r="X1619" s="2716"/>
      <c r="Y1619" s="2718" t="s">
        <v>230</v>
      </c>
      <c r="Z1619" s="2718" t="s">
        <v>230</v>
      </c>
      <c r="AA1619" s="754" t="s">
        <v>230</v>
      </c>
      <c r="AB1619" s="2718" t="s">
        <v>230</v>
      </c>
      <c r="AC1619" s="2718" t="s">
        <v>25098</v>
      </c>
      <c r="AD1619" s="1146" t="s">
        <v>6772</v>
      </c>
      <c r="AE1619" s="1043" t="s">
        <v>2624</v>
      </c>
      <c r="AF1619" s="1043" t="s">
        <v>26224</v>
      </c>
      <c r="AG1619" s="2719" t="s">
        <v>22810</v>
      </c>
      <c r="AH1619" s="2718" t="s">
        <v>26225</v>
      </c>
      <c r="AI1619" s="2717">
        <v>0.87</v>
      </c>
      <c r="AJ1619" s="1089">
        <v>1</v>
      </c>
      <c r="AK1619" s="378">
        <f>AJ1619*AI1619/365</f>
        <v>2.3835616438356165E-3</v>
      </c>
      <c r="AL1619" s="378">
        <v>0</v>
      </c>
      <c r="AM1619" s="380">
        <f t="shared" si="173"/>
        <v>2.3835616438356165E-3</v>
      </c>
      <c r="AN1619" s="378"/>
      <c r="AO1619" s="378"/>
      <c r="AP1619" s="378"/>
      <c r="AQ1619" s="771"/>
      <c r="AR1619" s="381"/>
      <c r="AS1619" s="382"/>
      <c r="AT1619" s="2718"/>
      <c r="AU1619" s="1043"/>
      <c r="AV1619" s="383"/>
      <c r="AW1619" s="2718"/>
      <c r="AX1619" s="2460" t="s">
        <v>26226</v>
      </c>
      <c r="AY1619" s="2718"/>
    </row>
    <row r="1620" spans="1:52" s="8" customFormat="1" ht="15.95" customHeight="1" x14ac:dyDescent="0.25">
      <c r="A1620" s="36"/>
      <c r="B1620" s="1029"/>
      <c r="C1620" s="990"/>
      <c r="D1620" s="1029"/>
      <c r="E1620" s="5"/>
      <c r="F1620" s="5"/>
      <c r="G1620" s="1029"/>
      <c r="H1620" s="5"/>
      <c r="I1620" s="1029"/>
      <c r="J1620" s="5"/>
      <c r="K1620" s="5"/>
      <c r="L1620" s="5"/>
      <c r="M1620" s="5"/>
      <c r="N1620" s="328"/>
      <c r="O1620" s="328"/>
      <c r="P1620" s="328"/>
      <c r="Q1620" s="1056"/>
      <c r="R1620" s="448"/>
      <c r="S1620" s="61"/>
      <c r="T1620" s="448"/>
      <c r="U1620" s="61"/>
      <c r="V1620" s="448"/>
      <c r="W1620" s="448"/>
      <c r="X1620" s="448"/>
      <c r="Y1620" s="1029" t="s">
        <v>230</v>
      </c>
      <c r="Z1620" s="1029" t="s">
        <v>230</v>
      </c>
      <c r="AA1620" s="1" t="s">
        <v>230</v>
      </c>
      <c r="AB1620" s="1029" t="s">
        <v>230</v>
      </c>
      <c r="AC1620" s="1029" t="s">
        <v>230</v>
      </c>
      <c r="AD1620" s="1029" t="s">
        <v>230</v>
      </c>
      <c r="AE1620" s="5" t="s">
        <v>2624</v>
      </c>
      <c r="AF1620" s="5" t="s">
        <v>23091</v>
      </c>
      <c r="AG1620" s="51" t="s">
        <v>23090</v>
      </c>
      <c r="AH1620" s="1029" t="s">
        <v>22968</v>
      </c>
      <c r="AI1620" s="328">
        <v>0.6</v>
      </c>
      <c r="AJ1620" s="328">
        <v>50</v>
      </c>
      <c r="AK1620" s="40">
        <f t="shared" si="172"/>
        <v>8.2191780821917804E-2</v>
      </c>
      <c r="AL1620" s="40">
        <v>0</v>
      </c>
      <c r="AM1620" s="41">
        <f t="shared" si="173"/>
        <v>8.2191780821917804E-2</v>
      </c>
      <c r="AN1620" s="40"/>
      <c r="AO1620" s="40"/>
      <c r="AP1620" s="40"/>
      <c r="AQ1620" s="1644"/>
      <c r="AR1620" s="1034"/>
      <c r="AS1620" s="45"/>
      <c r="AT1620" s="1029"/>
      <c r="AU1620" s="5"/>
      <c r="AV1620" s="46"/>
      <c r="AW1620" s="1029"/>
      <c r="AX1620" s="46"/>
      <c r="AY1620" s="2391"/>
    </row>
    <row r="1621" spans="1:52" s="8" customFormat="1" ht="15.95" customHeight="1" x14ac:dyDescent="0.25">
      <c r="A1621" s="36"/>
      <c r="B1621" s="1029"/>
      <c r="C1621" s="990"/>
      <c r="D1621" s="1029"/>
      <c r="E1621" s="5"/>
      <c r="F1621" s="5"/>
      <c r="G1621" s="1029"/>
      <c r="H1621" s="5"/>
      <c r="I1621" s="1029"/>
      <c r="J1621" s="5"/>
      <c r="K1621" s="5"/>
      <c r="L1621" s="5"/>
      <c r="M1621" s="5"/>
      <c r="N1621" s="328"/>
      <c r="O1621" s="328"/>
      <c r="P1621" s="328"/>
      <c r="Q1621" s="1056"/>
      <c r="R1621" s="448"/>
      <c r="S1621" s="61"/>
      <c r="T1621" s="448"/>
      <c r="U1621" s="61"/>
      <c r="V1621" s="448"/>
      <c r="W1621" s="448"/>
      <c r="X1621" s="448"/>
      <c r="Y1621" s="1029" t="s">
        <v>230</v>
      </c>
      <c r="Z1621" s="1029" t="s">
        <v>230</v>
      </c>
      <c r="AA1621" s="1" t="s">
        <v>230</v>
      </c>
      <c r="AB1621" s="1029" t="s">
        <v>230</v>
      </c>
      <c r="AC1621" s="1029" t="s">
        <v>230</v>
      </c>
      <c r="AD1621" s="1029" t="s">
        <v>230</v>
      </c>
      <c r="AE1621" s="5" t="s">
        <v>2624</v>
      </c>
      <c r="AF1621" s="5" t="s">
        <v>2634</v>
      </c>
      <c r="AG1621" s="39" t="s">
        <v>2635</v>
      </c>
      <c r="AH1621" s="1" t="s">
        <v>304</v>
      </c>
      <c r="AI1621" s="61">
        <v>1.1399999999999999</v>
      </c>
      <c r="AJ1621" s="1036">
        <v>45</v>
      </c>
      <c r="AK1621" s="40">
        <f t="shared" si="172"/>
        <v>0.14054794520547945</v>
      </c>
      <c r="AL1621" s="40">
        <v>0</v>
      </c>
      <c r="AM1621" s="14">
        <f t="shared" si="173"/>
        <v>0.14054794520547945</v>
      </c>
      <c r="AN1621" s="40"/>
      <c r="AO1621" s="40"/>
      <c r="AP1621" s="40"/>
      <c r="AQ1621" s="1644"/>
      <c r="AR1621" s="1034"/>
      <c r="AS1621" s="45"/>
      <c r="AT1621" s="1029"/>
      <c r="AU1621" s="5"/>
      <c r="AV1621" s="46"/>
      <c r="AW1621" s="1029"/>
      <c r="AX1621" s="46"/>
      <c r="AY1621" s="2391"/>
    </row>
    <row r="1622" spans="1:52" s="8" customFormat="1" ht="15.95" customHeight="1" x14ac:dyDescent="0.25">
      <c r="A1622" s="93"/>
      <c r="B1622" s="88"/>
      <c r="C1622" s="993"/>
      <c r="D1622" s="88"/>
      <c r="E1622" s="103"/>
      <c r="F1622" s="103"/>
      <c r="G1622" s="88"/>
      <c r="H1622" s="103"/>
      <c r="I1622" s="88"/>
      <c r="J1622" s="103"/>
      <c r="K1622" s="103"/>
      <c r="L1622" s="103"/>
      <c r="M1622" s="103"/>
      <c r="N1622" s="330"/>
      <c r="O1622" s="330"/>
      <c r="P1622" s="330"/>
      <c r="Q1622" s="106"/>
      <c r="R1622" s="94"/>
      <c r="S1622" s="104"/>
      <c r="T1622" s="94"/>
      <c r="U1622" s="104"/>
      <c r="V1622" s="94"/>
      <c r="W1622" s="94"/>
      <c r="X1622" s="94"/>
      <c r="Y1622" s="88" t="s">
        <v>230</v>
      </c>
      <c r="Z1622" s="88" t="s">
        <v>230</v>
      </c>
      <c r="AA1622" s="90" t="s">
        <v>230</v>
      </c>
      <c r="AB1622" s="88" t="s">
        <v>230</v>
      </c>
      <c r="AC1622" s="88" t="s">
        <v>230</v>
      </c>
      <c r="AD1622" s="88" t="s">
        <v>230</v>
      </c>
      <c r="AE1622" s="103" t="s">
        <v>2636</v>
      </c>
      <c r="AF1622" s="103" t="s">
        <v>609</v>
      </c>
      <c r="AG1622" s="95" t="s">
        <v>230</v>
      </c>
      <c r="AH1622" s="90" t="s">
        <v>23142</v>
      </c>
      <c r="AI1622" s="104">
        <v>0.62</v>
      </c>
      <c r="AJ1622" s="97">
        <v>595.22739726027396</v>
      </c>
      <c r="AK1622" s="98">
        <f t="shared" si="172"/>
        <v>1.0110711953462188</v>
      </c>
      <c r="AL1622" s="98">
        <v>0</v>
      </c>
      <c r="AM1622" s="96">
        <f t="shared" si="173"/>
        <v>1.0110711953462188</v>
      </c>
      <c r="AN1622" s="98"/>
      <c r="AO1622" s="98"/>
      <c r="AP1622" s="98"/>
      <c r="AQ1622" s="368"/>
      <c r="AR1622" s="47"/>
      <c r="AS1622" s="48"/>
      <c r="AT1622" s="88"/>
      <c r="AU1622" s="103"/>
      <c r="AV1622" s="52"/>
      <c r="AW1622" s="88"/>
      <c r="AX1622" s="52"/>
      <c r="AY1622" s="2391"/>
    </row>
    <row r="1623" spans="1:52" s="8" customFormat="1" ht="15.95" customHeight="1" x14ac:dyDescent="0.25">
      <c r="A1623" s="734"/>
      <c r="B1623" s="735"/>
      <c r="C1623" s="1212"/>
      <c r="D1623" s="735"/>
      <c r="E1623" s="736"/>
      <c r="F1623" s="736"/>
      <c r="G1623" s="735"/>
      <c r="H1623" s="736"/>
      <c r="I1623" s="735"/>
      <c r="J1623" s="736"/>
      <c r="K1623" s="736"/>
      <c r="L1623" s="736"/>
      <c r="M1623" s="736"/>
      <c r="N1623" s="737"/>
      <c r="O1623" s="737"/>
      <c r="P1623" s="737"/>
      <c r="Q1623" s="738"/>
      <c r="R1623" s="739"/>
      <c r="S1623" s="740"/>
      <c r="T1623" s="739"/>
      <c r="U1623" s="740"/>
      <c r="V1623" s="739"/>
      <c r="W1623" s="739"/>
      <c r="X1623" s="739"/>
      <c r="Y1623" s="735" t="s">
        <v>230</v>
      </c>
      <c r="Z1623" s="735" t="s">
        <v>230</v>
      </c>
      <c r="AA1623" s="741" t="s">
        <v>230</v>
      </c>
      <c r="AB1623" s="735" t="s">
        <v>230</v>
      </c>
      <c r="AC1623" s="735" t="s">
        <v>230</v>
      </c>
      <c r="AD1623" s="735" t="s">
        <v>230</v>
      </c>
      <c r="AE1623" s="736" t="s">
        <v>2624</v>
      </c>
      <c r="AF1623" s="736" t="s">
        <v>2633</v>
      </c>
      <c r="AG1623" s="1224">
        <v>5030064988</v>
      </c>
      <c r="AH1623" s="741" t="s">
        <v>2279</v>
      </c>
      <c r="AI1623" s="737">
        <v>0.28999999999999998</v>
      </c>
      <c r="AJ1623" s="738">
        <v>25</v>
      </c>
      <c r="AK1623" s="828">
        <f>AJ1623*AI1623/365</f>
        <v>1.9863013698630135E-2</v>
      </c>
      <c r="AL1623" s="828">
        <v>0</v>
      </c>
      <c r="AM1623" s="745">
        <f>SUBTOTAL(9,AK1623:AL1623)</f>
        <v>1.9863013698630135E-2</v>
      </c>
      <c r="AN1623" s="828"/>
      <c r="AO1623" s="828"/>
      <c r="AP1623" s="828"/>
      <c r="AQ1623" s="1345"/>
      <c r="AR1623" s="904"/>
      <c r="AS1623" s="1102"/>
      <c r="AT1623" s="735"/>
      <c r="AU1623" s="736"/>
      <c r="AV1623" s="1103"/>
      <c r="AW1623" s="735" t="s">
        <v>22901</v>
      </c>
      <c r="AX1623" s="1103" t="s">
        <v>16781</v>
      </c>
      <c r="AY1623" s="2391"/>
    </row>
    <row r="1624" spans="1:52" s="55" customFormat="1" ht="15.95" customHeight="1" x14ac:dyDescent="0.25">
      <c r="A1624" s="353">
        <v>219</v>
      </c>
      <c r="B1624" s="366" t="s">
        <v>55</v>
      </c>
      <c r="C1624" s="991" t="s">
        <v>59</v>
      </c>
      <c r="D1624" s="354" t="s">
        <v>2637</v>
      </c>
      <c r="E1624" s="272" t="s">
        <v>16845</v>
      </c>
      <c r="F1624" s="272" t="s">
        <v>16846</v>
      </c>
      <c r="G1624" s="166" t="s">
        <v>221</v>
      </c>
      <c r="H1624" s="166" t="s">
        <v>219</v>
      </c>
      <c r="I1624" s="166" t="s">
        <v>220</v>
      </c>
      <c r="J1624" s="166" t="s">
        <v>221</v>
      </c>
      <c r="K1624" s="198" t="s">
        <v>222</v>
      </c>
      <c r="L1624" s="198" t="s">
        <v>221</v>
      </c>
      <c r="M1624" s="198" t="s">
        <v>879</v>
      </c>
      <c r="N1624" s="199">
        <v>7</v>
      </c>
      <c r="O1624" s="199">
        <v>1.5</v>
      </c>
      <c r="P1624" s="199">
        <v>10.5</v>
      </c>
      <c r="Q1624" s="1012">
        <v>5</v>
      </c>
      <c r="R1624" s="184"/>
      <c r="S1624" s="223">
        <v>2</v>
      </c>
      <c r="T1624" s="183"/>
      <c r="U1624" s="223">
        <v>1</v>
      </c>
      <c r="V1624" s="183"/>
      <c r="W1624" s="183"/>
      <c r="X1624" s="183"/>
      <c r="Y1624" s="166" t="s">
        <v>62</v>
      </c>
      <c r="Z1624" s="170" t="s">
        <v>224</v>
      </c>
      <c r="AA1624" s="197" t="s">
        <v>225</v>
      </c>
      <c r="AB1624" s="166" t="s">
        <v>1789</v>
      </c>
      <c r="AC1624" s="166" t="s">
        <v>1790</v>
      </c>
      <c r="AD1624" s="673" t="s">
        <v>1791</v>
      </c>
      <c r="AE1624" s="198" t="s">
        <v>2638</v>
      </c>
      <c r="AF1624" s="166" t="s">
        <v>286</v>
      </c>
      <c r="AG1624" s="165" t="s">
        <v>230</v>
      </c>
      <c r="AH1624" s="203" t="s">
        <v>59</v>
      </c>
      <c r="AI1624" s="167">
        <v>0.114</v>
      </c>
      <c r="AJ1624" s="221">
        <v>4941.8999999999996</v>
      </c>
      <c r="AK1624" s="167">
        <f>AJ1624*0.087/365</f>
        <v>1.1779323287671231</v>
      </c>
      <c r="AL1624" s="167">
        <f>AJ1624*0.027/365</f>
        <v>0.36556520547945204</v>
      </c>
      <c r="AM1624" s="187">
        <f t="shared" ref="AM1624:AM1629" si="174">SUM(AK1624:AL1624)</f>
        <v>1.5434975342465751</v>
      </c>
      <c r="AN1624" s="167">
        <f>SUM(AK1624:AK1633)</f>
        <v>5.242865753424657</v>
      </c>
      <c r="AO1624" s="167">
        <f>SUM(AL1624:AL1633)</f>
        <v>1.1663999999999999</v>
      </c>
      <c r="AP1624" s="167">
        <f>SUM(AM1624:AM1633)</f>
        <v>6.4092657534246564</v>
      </c>
      <c r="AQ1624" s="167">
        <f>AP1624*30</f>
        <v>192.27797260273968</v>
      </c>
      <c r="AR1624" s="193" t="s">
        <v>231</v>
      </c>
      <c r="AS1624" s="166" t="s">
        <v>431</v>
      </c>
      <c r="AT1624" s="166" t="s">
        <v>232</v>
      </c>
      <c r="AU1624" s="198" t="s">
        <v>59</v>
      </c>
      <c r="AV1624" s="679" t="s">
        <v>2639</v>
      </c>
      <c r="AW1624" s="166" t="s">
        <v>234</v>
      </c>
      <c r="AX1624" s="805" t="s">
        <v>20317</v>
      </c>
      <c r="AY1624" s="2391"/>
      <c r="AZ1624" s="778" t="s">
        <v>20305</v>
      </c>
    </row>
    <row r="1625" spans="1:52" s="8" customFormat="1" ht="15.95" customHeight="1" x14ac:dyDescent="0.25">
      <c r="A1625" s="112"/>
      <c r="B1625" s="113"/>
      <c r="C1625" s="992"/>
      <c r="D1625" s="113"/>
      <c r="E1625" s="130"/>
      <c r="F1625" s="130"/>
      <c r="G1625" s="113"/>
      <c r="H1625" s="130"/>
      <c r="I1625" s="113"/>
      <c r="J1625" s="130"/>
      <c r="K1625" s="130"/>
      <c r="L1625" s="130"/>
      <c r="M1625" s="130"/>
      <c r="N1625" s="329"/>
      <c r="O1625" s="329"/>
      <c r="P1625" s="329"/>
      <c r="Q1625" s="1071"/>
      <c r="R1625" s="114"/>
      <c r="S1625" s="131"/>
      <c r="T1625" s="114"/>
      <c r="U1625" s="131"/>
      <c r="V1625" s="114"/>
      <c r="W1625" s="114"/>
      <c r="X1625" s="114"/>
      <c r="Y1625" s="113" t="s">
        <v>230</v>
      </c>
      <c r="Z1625" s="113" t="s">
        <v>230</v>
      </c>
      <c r="AA1625" s="132" t="s">
        <v>230</v>
      </c>
      <c r="AB1625" s="113" t="s">
        <v>230</v>
      </c>
      <c r="AC1625" s="113" t="s">
        <v>230</v>
      </c>
      <c r="AD1625" s="113" t="s">
        <v>230</v>
      </c>
      <c r="AE1625" s="130" t="s">
        <v>2638</v>
      </c>
      <c r="AF1625" s="113" t="s">
        <v>2506</v>
      </c>
      <c r="AG1625" s="115" t="s">
        <v>230</v>
      </c>
      <c r="AH1625" s="132" t="s">
        <v>59</v>
      </c>
      <c r="AI1625" s="116">
        <v>0.114</v>
      </c>
      <c r="AJ1625" s="137">
        <v>3165.4</v>
      </c>
      <c r="AK1625" s="116">
        <f>AJ1625*0.087/365</f>
        <v>0.75449260273972596</v>
      </c>
      <c r="AL1625" s="116">
        <f>AJ1625*0.027/365</f>
        <v>0.23415287671232876</v>
      </c>
      <c r="AM1625" s="119">
        <f t="shared" si="174"/>
        <v>0.98864547945205472</v>
      </c>
      <c r="AN1625" s="116"/>
      <c r="AO1625" s="116"/>
      <c r="AP1625" s="116"/>
      <c r="AQ1625" s="367"/>
      <c r="AR1625" s="42"/>
      <c r="AS1625" s="43"/>
      <c r="AT1625" s="113"/>
      <c r="AU1625" s="130"/>
      <c r="AV1625" s="44"/>
      <c r="AW1625" s="113"/>
      <c r="AX1625" s="44"/>
      <c r="AY1625" s="2391"/>
    </row>
    <row r="1626" spans="1:52" s="8" customFormat="1" ht="15.95" customHeight="1" x14ac:dyDescent="0.25">
      <c r="A1626" s="36"/>
      <c r="B1626" s="1029"/>
      <c r="C1626" s="990"/>
      <c r="D1626" s="1029"/>
      <c r="E1626" s="5"/>
      <c r="F1626" s="5"/>
      <c r="G1626" s="1029"/>
      <c r="H1626" s="5"/>
      <c r="I1626" s="1029"/>
      <c r="J1626" s="5"/>
      <c r="K1626" s="5"/>
      <c r="L1626" s="5"/>
      <c r="M1626" s="5"/>
      <c r="N1626" s="328"/>
      <c r="O1626" s="328"/>
      <c r="P1626" s="328"/>
      <c r="Q1626" s="1056"/>
      <c r="R1626" s="448"/>
      <c r="S1626" s="61"/>
      <c r="T1626" s="448"/>
      <c r="U1626" s="61"/>
      <c r="V1626" s="448"/>
      <c r="W1626" s="448"/>
      <c r="X1626" s="448"/>
      <c r="Y1626" s="1029" t="s">
        <v>230</v>
      </c>
      <c r="Z1626" s="1029" t="s">
        <v>230</v>
      </c>
      <c r="AA1626" s="1" t="s">
        <v>230</v>
      </c>
      <c r="AB1626" s="1029" t="s">
        <v>230</v>
      </c>
      <c r="AC1626" s="1029" t="s">
        <v>230</v>
      </c>
      <c r="AD1626" s="1029" t="s">
        <v>230</v>
      </c>
      <c r="AE1626" s="5" t="s">
        <v>2638</v>
      </c>
      <c r="AF1626" s="1029" t="s">
        <v>347</v>
      </c>
      <c r="AG1626" s="39" t="s">
        <v>230</v>
      </c>
      <c r="AH1626" s="1" t="s">
        <v>59</v>
      </c>
      <c r="AI1626" s="40">
        <v>0.114</v>
      </c>
      <c r="AJ1626" s="57">
        <v>4534.1000000000004</v>
      </c>
      <c r="AK1626" s="116">
        <f>AJ1626*0.087/365</f>
        <v>1.0807306849315068</v>
      </c>
      <c r="AL1626" s="116">
        <f>AJ1626*0.027/365</f>
        <v>0.33539917808219183</v>
      </c>
      <c r="AM1626" s="119">
        <f t="shared" si="174"/>
        <v>1.4161298630136987</v>
      </c>
      <c r="AN1626" s="40"/>
      <c r="AO1626" s="40"/>
      <c r="AP1626" s="40"/>
      <c r="AQ1626" s="1644"/>
      <c r="AR1626" s="1034"/>
      <c r="AS1626" s="45"/>
      <c r="AT1626" s="1029"/>
      <c r="AU1626" s="5"/>
      <c r="AV1626" s="46"/>
      <c r="AW1626" s="1029"/>
      <c r="AX1626" s="46"/>
      <c r="AY1626" s="2391"/>
    </row>
    <row r="1627" spans="1:52" s="8" customFormat="1" ht="15.95" customHeight="1" x14ac:dyDescent="0.25">
      <c r="A1627" s="36"/>
      <c r="B1627" s="1029"/>
      <c r="C1627" s="990"/>
      <c r="D1627" s="1029"/>
      <c r="E1627" s="5"/>
      <c r="F1627" s="5"/>
      <c r="G1627" s="1029"/>
      <c r="H1627" s="5"/>
      <c r="I1627" s="1029"/>
      <c r="J1627" s="5"/>
      <c r="K1627" s="5"/>
      <c r="L1627" s="5"/>
      <c r="M1627" s="5"/>
      <c r="N1627" s="328"/>
      <c r="O1627" s="328"/>
      <c r="P1627" s="328"/>
      <c r="Q1627" s="1056"/>
      <c r="R1627" s="448"/>
      <c r="S1627" s="61"/>
      <c r="T1627" s="448"/>
      <c r="U1627" s="61"/>
      <c r="V1627" s="448"/>
      <c r="W1627" s="448"/>
      <c r="X1627" s="448"/>
      <c r="Y1627" s="1029" t="s">
        <v>230</v>
      </c>
      <c r="Z1627" s="1029" t="s">
        <v>230</v>
      </c>
      <c r="AA1627" s="1" t="s">
        <v>230</v>
      </c>
      <c r="AB1627" s="1029" t="s">
        <v>230</v>
      </c>
      <c r="AC1627" s="1029" t="s">
        <v>230</v>
      </c>
      <c r="AD1627" s="1029" t="s">
        <v>230</v>
      </c>
      <c r="AE1627" s="5" t="s">
        <v>2638</v>
      </c>
      <c r="AF1627" s="1029" t="s">
        <v>349</v>
      </c>
      <c r="AG1627" s="39" t="s">
        <v>230</v>
      </c>
      <c r="AH1627" s="1" t="s">
        <v>59</v>
      </c>
      <c r="AI1627" s="40">
        <v>0.114</v>
      </c>
      <c r="AJ1627" s="57">
        <v>3126.6</v>
      </c>
      <c r="AK1627" s="116">
        <f>AJ1627*0.087/365</f>
        <v>0.74524438356164369</v>
      </c>
      <c r="AL1627" s="116">
        <f>AJ1627*0.027/365</f>
        <v>0.23128273972602739</v>
      </c>
      <c r="AM1627" s="119">
        <f t="shared" si="174"/>
        <v>0.97652712328767111</v>
      </c>
      <c r="AN1627" s="40"/>
      <c r="AO1627" s="40"/>
      <c r="AP1627" s="40"/>
      <c r="AQ1627" s="1644"/>
      <c r="AR1627" s="1034"/>
      <c r="AS1627" s="45"/>
      <c r="AT1627" s="1029"/>
      <c r="AU1627" s="5"/>
      <c r="AV1627" s="46"/>
      <c r="AW1627" s="1029"/>
      <c r="AX1627" s="46"/>
      <c r="AY1627" s="2391"/>
    </row>
    <row r="1628" spans="1:52" s="1099" customFormat="1" ht="15.95" customHeight="1" x14ac:dyDescent="0.25">
      <c r="A1628" s="1061"/>
      <c r="B1628" s="2070"/>
      <c r="C1628" s="1293"/>
      <c r="D1628" s="2070"/>
      <c r="E1628" s="1043"/>
      <c r="F1628" s="1043"/>
      <c r="G1628" s="2070"/>
      <c r="H1628" s="1043"/>
      <c r="I1628" s="2070"/>
      <c r="J1628" s="1043"/>
      <c r="K1628" s="1043"/>
      <c r="L1628" s="1043"/>
      <c r="M1628" s="1043"/>
      <c r="N1628" s="1090"/>
      <c r="O1628" s="1090"/>
      <c r="P1628" s="1090"/>
      <c r="Q1628" s="1091"/>
      <c r="R1628" s="2068"/>
      <c r="S1628" s="1089"/>
      <c r="T1628" s="2068"/>
      <c r="U1628" s="1089"/>
      <c r="V1628" s="2068"/>
      <c r="W1628" s="2068"/>
      <c r="X1628" s="2068"/>
      <c r="Y1628" s="2070"/>
      <c r="Z1628" s="2070"/>
      <c r="AA1628" s="754"/>
      <c r="AB1628" s="2070"/>
      <c r="AC1628" s="2070" t="s">
        <v>24985</v>
      </c>
      <c r="AD1628" s="1383" t="s">
        <v>6764</v>
      </c>
      <c r="AE1628" s="1043" t="s">
        <v>24987</v>
      </c>
      <c r="AF1628" s="2070" t="s">
        <v>24986</v>
      </c>
      <c r="AG1628" s="2071" t="s">
        <v>22839</v>
      </c>
      <c r="AH1628" s="754" t="s">
        <v>24988</v>
      </c>
      <c r="AI1628" s="2066">
        <v>0.16</v>
      </c>
      <c r="AJ1628" s="1091">
        <v>551</v>
      </c>
      <c r="AK1628" s="479">
        <f t="shared" ref="AK1628:AK1633" si="175">AJ1628*AI1628/365</f>
        <v>0.24153424657534245</v>
      </c>
      <c r="AL1628" s="479">
        <v>0</v>
      </c>
      <c r="AM1628" s="777">
        <f t="shared" si="174"/>
        <v>0.24153424657534245</v>
      </c>
      <c r="AN1628" s="378"/>
      <c r="AO1628" s="378"/>
      <c r="AP1628" s="378"/>
      <c r="AQ1628" s="771"/>
      <c r="AR1628" s="381"/>
      <c r="AS1628" s="382"/>
      <c r="AT1628" s="2070"/>
      <c r="AU1628" s="1043"/>
      <c r="AV1628" s="383"/>
      <c r="AW1628" s="2070"/>
      <c r="AX1628" s="2460" t="s">
        <v>24989</v>
      </c>
      <c r="AY1628" s="2401"/>
    </row>
    <row r="1629" spans="1:52" s="1099" customFormat="1" ht="15.95" customHeight="1" x14ac:dyDescent="0.25">
      <c r="A1629" s="1061"/>
      <c r="B1629" s="2633"/>
      <c r="C1629" s="1293"/>
      <c r="D1629" s="2633"/>
      <c r="E1629" s="1043"/>
      <c r="F1629" s="1043"/>
      <c r="G1629" s="2633"/>
      <c r="H1629" s="1043"/>
      <c r="I1629" s="2633"/>
      <c r="J1629" s="1043"/>
      <c r="K1629" s="1043"/>
      <c r="L1629" s="1043"/>
      <c r="M1629" s="1043"/>
      <c r="N1629" s="1090"/>
      <c r="O1629" s="1090"/>
      <c r="P1629" s="1090"/>
      <c r="Q1629" s="1091"/>
      <c r="R1629" s="2629"/>
      <c r="S1629" s="1089"/>
      <c r="T1629" s="2629"/>
      <c r="U1629" s="1089"/>
      <c r="V1629" s="2629"/>
      <c r="W1629" s="2629"/>
      <c r="X1629" s="2629"/>
      <c r="Y1629" s="2633"/>
      <c r="Z1629" s="2633"/>
      <c r="AA1629" s="754"/>
      <c r="AB1629" s="2633"/>
      <c r="AC1629" s="2633" t="s">
        <v>25802</v>
      </c>
      <c r="AD1629" s="1146" t="s">
        <v>25803</v>
      </c>
      <c r="AE1629" s="1043" t="s">
        <v>25804</v>
      </c>
      <c r="AF1629" s="2633" t="s">
        <v>25805</v>
      </c>
      <c r="AG1629" s="2634" t="s">
        <v>25806</v>
      </c>
      <c r="AH1629" s="754" t="s">
        <v>25807</v>
      </c>
      <c r="AI1629" s="2630">
        <v>0.87</v>
      </c>
      <c r="AJ1629" s="1091">
        <v>7</v>
      </c>
      <c r="AK1629" s="479">
        <f t="shared" si="175"/>
        <v>1.6684931506849316E-2</v>
      </c>
      <c r="AL1629" s="479">
        <v>0</v>
      </c>
      <c r="AM1629" s="777">
        <f t="shared" si="174"/>
        <v>1.6684931506849316E-2</v>
      </c>
      <c r="AN1629" s="378"/>
      <c r="AO1629" s="378"/>
      <c r="AP1629" s="378"/>
      <c r="AQ1629" s="771"/>
      <c r="AR1629" s="381"/>
      <c r="AS1629" s="382"/>
      <c r="AT1629" s="2633"/>
      <c r="AU1629" s="1043"/>
      <c r="AV1629" s="383"/>
      <c r="AW1629" s="2633"/>
      <c r="AX1629" s="2460" t="s">
        <v>25808</v>
      </c>
      <c r="AY1629" s="2633"/>
    </row>
    <row r="1630" spans="1:52" s="8" customFormat="1" ht="15.95" customHeight="1" x14ac:dyDescent="0.25">
      <c r="A1630" s="36"/>
      <c r="B1630" s="1029"/>
      <c r="C1630" s="990"/>
      <c r="D1630" s="1029"/>
      <c r="E1630" s="5"/>
      <c r="F1630" s="5"/>
      <c r="G1630" s="1029"/>
      <c r="H1630" s="5"/>
      <c r="I1630" s="1029"/>
      <c r="J1630" s="5"/>
      <c r="K1630" s="5"/>
      <c r="L1630" s="5"/>
      <c r="M1630" s="5"/>
      <c r="N1630" s="328"/>
      <c r="O1630" s="328"/>
      <c r="P1630" s="328"/>
      <c r="Q1630" s="1056"/>
      <c r="R1630" s="448"/>
      <c r="S1630" s="61"/>
      <c r="T1630" s="448"/>
      <c r="U1630" s="61"/>
      <c r="V1630" s="448"/>
      <c r="W1630" s="448"/>
      <c r="X1630" s="448"/>
      <c r="Y1630" s="1029" t="s">
        <v>230</v>
      </c>
      <c r="Z1630" s="1029" t="s">
        <v>230</v>
      </c>
      <c r="AA1630" s="1" t="s">
        <v>230</v>
      </c>
      <c r="AB1630" s="1029" t="s">
        <v>230</v>
      </c>
      <c r="AC1630" s="1029" t="s">
        <v>230</v>
      </c>
      <c r="AD1630" s="1029" t="s">
        <v>230</v>
      </c>
      <c r="AE1630" s="5" t="s">
        <v>2640</v>
      </c>
      <c r="AF1630" s="1029" t="s">
        <v>23243</v>
      </c>
      <c r="AG1630" s="39" t="s">
        <v>23242</v>
      </c>
      <c r="AH1630" s="1" t="s">
        <v>23151</v>
      </c>
      <c r="AI1630" s="1036">
        <v>0.76</v>
      </c>
      <c r="AJ1630" s="1036">
        <v>250</v>
      </c>
      <c r="AK1630" s="40">
        <f t="shared" si="175"/>
        <v>0.52054794520547942</v>
      </c>
      <c r="AL1630" s="40">
        <v>0</v>
      </c>
      <c r="AM1630" s="41">
        <f>SUBTOTAL(9,AK1630:AL1630)</f>
        <v>0.52054794520547942</v>
      </c>
      <c r="AN1630" s="40"/>
      <c r="AO1630" s="40"/>
      <c r="AP1630" s="40"/>
      <c r="AQ1630" s="1644"/>
      <c r="AR1630" s="1034"/>
      <c r="AS1630" s="45"/>
      <c r="AT1630" s="1029"/>
      <c r="AU1630" s="5"/>
      <c r="AV1630" s="46"/>
      <c r="AW1630" s="1029"/>
      <c r="AX1630" s="46"/>
      <c r="AY1630" s="2391"/>
    </row>
    <row r="1631" spans="1:52" s="8" customFormat="1" ht="15.95" customHeight="1" x14ac:dyDescent="0.25">
      <c r="A1631" s="36"/>
      <c r="B1631" s="1029"/>
      <c r="C1631" s="990"/>
      <c r="D1631" s="1029"/>
      <c r="E1631" s="5"/>
      <c r="F1631" s="5"/>
      <c r="G1631" s="1029"/>
      <c r="H1631" s="5"/>
      <c r="I1631" s="1029"/>
      <c r="J1631" s="5"/>
      <c r="K1631" s="5"/>
      <c r="L1631" s="5"/>
      <c r="M1631" s="5"/>
      <c r="N1631" s="328"/>
      <c r="O1631" s="328"/>
      <c r="P1631" s="328"/>
      <c r="Q1631" s="1056"/>
      <c r="R1631" s="448"/>
      <c r="S1631" s="61"/>
      <c r="T1631" s="448"/>
      <c r="U1631" s="61"/>
      <c r="V1631" s="448"/>
      <c r="W1631" s="448"/>
      <c r="X1631" s="448"/>
      <c r="Y1631" s="1029" t="s">
        <v>230</v>
      </c>
      <c r="Z1631" s="1029" t="s">
        <v>230</v>
      </c>
      <c r="AA1631" s="1" t="s">
        <v>230</v>
      </c>
      <c r="AB1631" s="1029" t="s">
        <v>230</v>
      </c>
      <c r="AC1631" s="1029" t="s">
        <v>230</v>
      </c>
      <c r="AD1631" s="1029" t="s">
        <v>230</v>
      </c>
      <c r="AE1631" s="5" t="s">
        <v>2641</v>
      </c>
      <c r="AF1631" s="2646" t="s">
        <v>2642</v>
      </c>
      <c r="AG1631" s="39">
        <v>1035005904230</v>
      </c>
      <c r="AH1631" s="1" t="s">
        <v>1844</v>
      </c>
      <c r="AI1631" s="1036">
        <v>0.87</v>
      </c>
      <c r="AJ1631" s="37">
        <v>16</v>
      </c>
      <c r="AK1631" s="40">
        <f t="shared" si="175"/>
        <v>3.8136986301369864E-2</v>
      </c>
      <c r="AL1631" s="40">
        <v>0</v>
      </c>
      <c r="AM1631" s="41">
        <f>SUBTOTAL(9,AK1631:AL1631)</f>
        <v>3.8136986301369864E-2</v>
      </c>
      <c r="AN1631" s="40"/>
      <c r="AO1631" s="40"/>
      <c r="AP1631" s="40"/>
      <c r="AQ1631" s="1644"/>
      <c r="AR1631" s="1034"/>
      <c r="AS1631" s="45"/>
      <c r="AT1631" s="1029"/>
      <c r="AU1631" s="5"/>
      <c r="AV1631" s="46"/>
      <c r="AW1631" s="1029"/>
      <c r="AX1631" s="46"/>
      <c r="AY1631" s="2391"/>
    </row>
    <row r="1632" spans="1:52" s="8" customFormat="1" ht="15.95" customHeight="1" x14ac:dyDescent="0.25">
      <c r="A1632" s="36"/>
      <c r="B1632" s="1029"/>
      <c r="C1632" s="990"/>
      <c r="D1632" s="1029"/>
      <c r="E1632" s="5"/>
      <c r="F1632" s="5"/>
      <c r="G1632" s="1029"/>
      <c r="H1632" s="5"/>
      <c r="I1632" s="1029"/>
      <c r="J1632" s="5"/>
      <c r="K1632" s="5"/>
      <c r="L1632" s="5"/>
      <c r="M1632" s="5"/>
      <c r="N1632" s="328"/>
      <c r="O1632" s="328"/>
      <c r="P1632" s="328"/>
      <c r="Q1632" s="1056"/>
      <c r="R1632" s="448"/>
      <c r="S1632" s="61"/>
      <c r="T1632" s="448"/>
      <c r="U1632" s="61"/>
      <c r="V1632" s="448"/>
      <c r="W1632" s="448"/>
      <c r="X1632" s="448"/>
      <c r="Y1632" s="1029" t="s">
        <v>230</v>
      </c>
      <c r="Z1632" s="1029" t="s">
        <v>230</v>
      </c>
      <c r="AA1632" s="1" t="s">
        <v>230</v>
      </c>
      <c r="AB1632" s="1029" t="s">
        <v>230</v>
      </c>
      <c r="AC1632" s="1029" t="s">
        <v>230</v>
      </c>
      <c r="AD1632" s="1029" t="s">
        <v>230</v>
      </c>
      <c r="AE1632" s="5" t="s">
        <v>2641</v>
      </c>
      <c r="AF1632" s="2646" t="s">
        <v>2643</v>
      </c>
      <c r="AG1632" s="39">
        <v>1155030002247</v>
      </c>
      <c r="AH1632" s="1" t="s">
        <v>1844</v>
      </c>
      <c r="AI1632" s="1036">
        <v>0.87</v>
      </c>
      <c r="AJ1632" s="37">
        <v>18</v>
      </c>
      <c r="AK1632" s="40">
        <f t="shared" si="175"/>
        <v>4.2904109589041096E-2</v>
      </c>
      <c r="AL1632" s="40">
        <v>0</v>
      </c>
      <c r="AM1632" s="41">
        <f>SUBTOTAL(9,AK1632:AL1632)</f>
        <v>4.2904109589041096E-2</v>
      </c>
      <c r="AN1632" s="40"/>
      <c r="AO1632" s="40"/>
      <c r="AP1632" s="40"/>
      <c r="AQ1632" s="1644"/>
      <c r="AR1632" s="1034"/>
      <c r="AS1632" s="45"/>
      <c r="AT1632" s="1029"/>
      <c r="AU1632" s="5"/>
      <c r="AV1632" s="46"/>
      <c r="AW1632" s="1029"/>
      <c r="AX1632" s="46"/>
      <c r="AY1632" s="2391"/>
    </row>
    <row r="1633" spans="1:52" s="8" customFormat="1" ht="15.95" customHeight="1" x14ac:dyDescent="0.25">
      <c r="A1633" s="93"/>
      <c r="B1633" s="88"/>
      <c r="C1633" s="993"/>
      <c r="D1633" s="88"/>
      <c r="E1633" s="103"/>
      <c r="F1633" s="103"/>
      <c r="G1633" s="88"/>
      <c r="H1633" s="103"/>
      <c r="I1633" s="88"/>
      <c r="J1633" s="103"/>
      <c r="K1633" s="103"/>
      <c r="L1633" s="103"/>
      <c r="M1633" s="103"/>
      <c r="N1633" s="330"/>
      <c r="O1633" s="330"/>
      <c r="P1633" s="330"/>
      <c r="Q1633" s="106"/>
      <c r="R1633" s="94"/>
      <c r="S1633" s="104"/>
      <c r="T1633" s="94"/>
      <c r="U1633" s="104"/>
      <c r="V1633" s="94"/>
      <c r="W1633" s="94"/>
      <c r="X1633" s="94"/>
      <c r="Y1633" s="88" t="s">
        <v>230</v>
      </c>
      <c r="Z1633" s="88" t="s">
        <v>230</v>
      </c>
      <c r="AA1633" s="90" t="s">
        <v>230</v>
      </c>
      <c r="AB1633" s="88" t="s">
        <v>230</v>
      </c>
      <c r="AC1633" s="88" t="s">
        <v>230</v>
      </c>
      <c r="AD1633" s="88" t="s">
        <v>230</v>
      </c>
      <c r="AE1633" s="103" t="s">
        <v>2644</v>
      </c>
      <c r="AF1633" s="88" t="s">
        <v>2645</v>
      </c>
      <c r="AG1633" s="1705" t="s">
        <v>22099</v>
      </c>
      <c r="AH1633" s="90" t="s">
        <v>23151</v>
      </c>
      <c r="AI1633" s="21">
        <v>0.76</v>
      </c>
      <c r="AJ1633" s="21">
        <v>300</v>
      </c>
      <c r="AK1633" s="98">
        <f t="shared" si="175"/>
        <v>0.62465753424657533</v>
      </c>
      <c r="AL1633" s="98">
        <v>0</v>
      </c>
      <c r="AM1633" s="96">
        <f>SUBTOTAL(9,AK1633:AL1633)</f>
        <v>0.62465753424657533</v>
      </c>
      <c r="AN1633" s="98"/>
      <c r="AO1633" s="98"/>
      <c r="AP1633" s="98"/>
      <c r="AQ1633" s="368"/>
      <c r="AR1633" s="47"/>
      <c r="AS1633" s="48"/>
      <c r="AT1633" s="88"/>
      <c r="AU1633" s="103"/>
      <c r="AV1633" s="52"/>
      <c r="AW1633" s="88"/>
      <c r="AX1633" s="52"/>
      <c r="AY1633" s="2391"/>
    </row>
    <row r="1634" spans="1:52" s="55" customFormat="1" ht="15.95" customHeight="1" x14ac:dyDescent="0.2">
      <c r="A1634" s="353">
        <v>220</v>
      </c>
      <c r="B1634" s="366" t="s">
        <v>55</v>
      </c>
      <c r="C1634" s="991" t="s">
        <v>59</v>
      </c>
      <c r="D1634" s="354" t="s">
        <v>2646</v>
      </c>
      <c r="E1634" s="272" t="s">
        <v>16835</v>
      </c>
      <c r="F1634" s="272" t="s">
        <v>16836</v>
      </c>
      <c r="G1634" s="354" t="s">
        <v>818</v>
      </c>
      <c r="H1634" s="354" t="s">
        <v>219</v>
      </c>
      <c r="I1634" s="354" t="s">
        <v>220</v>
      </c>
      <c r="J1634" s="354" t="s">
        <v>221</v>
      </c>
      <c r="K1634" s="272" t="s">
        <v>222</v>
      </c>
      <c r="L1634" s="272" t="s">
        <v>221</v>
      </c>
      <c r="M1634" s="272" t="s">
        <v>879</v>
      </c>
      <c r="N1634" s="440">
        <v>12.4</v>
      </c>
      <c r="O1634" s="440">
        <v>2.2000000000000002</v>
      </c>
      <c r="P1634" s="440">
        <f>O1634*N1634</f>
        <v>27.280000000000005</v>
      </c>
      <c r="Q1634" s="1012">
        <v>5</v>
      </c>
      <c r="R1634" s="184"/>
      <c r="S1634" s="223">
        <v>2</v>
      </c>
      <c r="T1634" s="183"/>
      <c r="U1634" s="223">
        <v>0</v>
      </c>
      <c r="V1634" s="183"/>
      <c r="W1634" s="183"/>
      <c r="X1634" s="183">
        <v>1</v>
      </c>
      <c r="Y1634" s="354" t="s">
        <v>62</v>
      </c>
      <c r="Z1634" s="366" t="s">
        <v>224</v>
      </c>
      <c r="AA1634" s="762" t="s">
        <v>225</v>
      </c>
      <c r="AB1634" s="354" t="s">
        <v>1789</v>
      </c>
      <c r="AC1634" s="354" t="s">
        <v>1790</v>
      </c>
      <c r="AD1634" s="925" t="s">
        <v>1791</v>
      </c>
      <c r="AE1634" s="198" t="s">
        <v>2638</v>
      </c>
      <c r="AF1634" s="166" t="s">
        <v>235</v>
      </c>
      <c r="AG1634" s="165" t="s">
        <v>230</v>
      </c>
      <c r="AH1634" s="203" t="s">
        <v>59</v>
      </c>
      <c r="AI1634" s="167">
        <v>0.114</v>
      </c>
      <c r="AJ1634" s="221">
        <v>3453.3</v>
      </c>
      <c r="AK1634" s="167">
        <f t="shared" ref="AK1634:AK1640" si="176">AJ1634*0.087/365</f>
        <v>0.82311534246575335</v>
      </c>
      <c r="AL1634" s="167">
        <f t="shared" ref="AL1634:AL1640" si="177">AJ1634*0.027/365</f>
        <v>0.25544958904109594</v>
      </c>
      <c r="AM1634" s="187">
        <f t="shared" ref="AM1634:AM1640" si="178">SUM(AK1634:AL1634)</f>
        <v>1.0785649315068493</v>
      </c>
      <c r="AN1634" s="167">
        <f>SUM(AK1634:AK1645)</f>
        <v>6.8725372602739725</v>
      </c>
      <c r="AO1634" s="167">
        <f>SUM(AL1634:AL1645)</f>
        <v>1.7235838356164384</v>
      </c>
      <c r="AP1634" s="167">
        <f>SUM(AM1634:AM1645)</f>
        <v>8.5961210958904104</v>
      </c>
      <c r="AQ1634" s="167">
        <f>AP1634*30</f>
        <v>257.88363287671234</v>
      </c>
      <c r="AR1634" s="193" t="s">
        <v>231</v>
      </c>
      <c r="AS1634" s="363" t="s">
        <v>431</v>
      </c>
      <c r="AT1634" s="166" t="s">
        <v>232</v>
      </c>
      <c r="AU1634" s="198" t="s">
        <v>59</v>
      </c>
      <c r="AV1634" s="679" t="s">
        <v>2647</v>
      </c>
      <c r="AW1634" s="166" t="s">
        <v>234</v>
      </c>
      <c r="AX1634" s="805" t="s">
        <v>20318</v>
      </c>
      <c r="AY1634" s="2391"/>
      <c r="AZ1634" s="778" t="s">
        <v>20306</v>
      </c>
    </row>
    <row r="1635" spans="1:52" s="8" customFormat="1" ht="15.95" customHeight="1" x14ac:dyDescent="0.25">
      <c r="A1635" s="112"/>
      <c r="B1635" s="113"/>
      <c r="C1635" s="992"/>
      <c r="D1635" s="113"/>
      <c r="E1635" s="130"/>
      <c r="F1635" s="130"/>
      <c r="G1635" s="113"/>
      <c r="H1635" s="130"/>
      <c r="I1635" s="113"/>
      <c r="J1635" s="130"/>
      <c r="K1635" s="130"/>
      <c r="L1635" s="130"/>
      <c r="M1635" s="130"/>
      <c r="N1635" s="329"/>
      <c r="O1635" s="329"/>
      <c r="P1635" s="329"/>
      <c r="Q1635" s="1071"/>
      <c r="R1635" s="114"/>
      <c r="S1635" s="131"/>
      <c r="T1635" s="114"/>
      <c r="U1635" s="131"/>
      <c r="V1635" s="114"/>
      <c r="W1635" s="114"/>
      <c r="X1635" s="114"/>
      <c r="Y1635" s="113" t="s">
        <v>230</v>
      </c>
      <c r="Z1635" s="113" t="s">
        <v>230</v>
      </c>
      <c r="AA1635" s="132" t="s">
        <v>230</v>
      </c>
      <c r="AB1635" s="113" t="s">
        <v>230</v>
      </c>
      <c r="AC1635" s="113" t="s">
        <v>230</v>
      </c>
      <c r="AD1635" s="113" t="s">
        <v>230</v>
      </c>
      <c r="AE1635" s="130" t="s">
        <v>2638</v>
      </c>
      <c r="AF1635" s="113" t="s">
        <v>236</v>
      </c>
      <c r="AG1635" s="115" t="s">
        <v>230</v>
      </c>
      <c r="AH1635" s="132" t="s">
        <v>59</v>
      </c>
      <c r="AI1635" s="116">
        <v>0.114</v>
      </c>
      <c r="AJ1635" s="137">
        <v>3453.3</v>
      </c>
      <c r="AK1635" s="116">
        <f t="shared" si="176"/>
        <v>0.82311534246575335</v>
      </c>
      <c r="AL1635" s="116">
        <f t="shared" si="177"/>
        <v>0.25544958904109594</v>
      </c>
      <c r="AM1635" s="119">
        <f t="shared" si="178"/>
        <v>1.0785649315068493</v>
      </c>
      <c r="AN1635" s="116"/>
      <c r="AO1635" s="116"/>
      <c r="AP1635" s="116"/>
      <c r="AQ1635" s="367"/>
      <c r="AR1635" s="42"/>
      <c r="AS1635" s="43"/>
      <c r="AT1635" s="113"/>
      <c r="AU1635" s="130"/>
      <c r="AV1635" s="44"/>
      <c r="AW1635" s="113"/>
      <c r="AX1635" s="44"/>
      <c r="AY1635" s="2391"/>
    </row>
    <row r="1636" spans="1:52" s="8" customFormat="1" ht="15.95" customHeight="1" x14ac:dyDescent="0.25">
      <c r="A1636" s="36"/>
      <c r="B1636" s="1029"/>
      <c r="C1636" s="990"/>
      <c r="D1636" s="1029"/>
      <c r="E1636" s="5"/>
      <c r="F1636" s="5"/>
      <c r="G1636" s="1029"/>
      <c r="H1636" s="5"/>
      <c r="I1636" s="1029"/>
      <c r="J1636" s="5"/>
      <c r="K1636" s="5"/>
      <c r="L1636" s="5"/>
      <c r="M1636" s="5"/>
      <c r="N1636" s="328"/>
      <c r="O1636" s="328"/>
      <c r="P1636" s="328"/>
      <c r="Q1636" s="1056"/>
      <c r="R1636" s="448"/>
      <c r="S1636" s="61"/>
      <c r="T1636" s="448"/>
      <c r="U1636" s="61"/>
      <c r="V1636" s="448"/>
      <c r="W1636" s="448"/>
      <c r="X1636" s="448"/>
      <c r="Y1636" s="1029" t="s">
        <v>230</v>
      </c>
      <c r="Z1636" s="1029" t="s">
        <v>230</v>
      </c>
      <c r="AA1636" s="1" t="s">
        <v>230</v>
      </c>
      <c r="AB1636" s="1029" t="s">
        <v>230</v>
      </c>
      <c r="AC1636" s="1029" t="s">
        <v>230</v>
      </c>
      <c r="AD1636" s="1029" t="s">
        <v>230</v>
      </c>
      <c r="AE1636" s="5" t="s">
        <v>2638</v>
      </c>
      <c r="AF1636" s="1029" t="s">
        <v>238</v>
      </c>
      <c r="AG1636" s="39" t="s">
        <v>230</v>
      </c>
      <c r="AH1636" s="1" t="s">
        <v>59</v>
      </c>
      <c r="AI1636" s="40">
        <v>0.114</v>
      </c>
      <c r="AJ1636" s="57">
        <v>3457.4</v>
      </c>
      <c r="AK1636" s="116">
        <f t="shared" si="176"/>
        <v>0.82409260273972595</v>
      </c>
      <c r="AL1636" s="116">
        <f t="shared" si="177"/>
        <v>0.25575287671232877</v>
      </c>
      <c r="AM1636" s="41">
        <f t="shared" si="178"/>
        <v>1.0798454794520547</v>
      </c>
      <c r="AN1636" s="40"/>
      <c r="AO1636" s="40"/>
      <c r="AP1636" s="40"/>
      <c r="AQ1636" s="1644"/>
      <c r="AR1636" s="1034"/>
      <c r="AS1636" s="45"/>
      <c r="AT1636" s="1029"/>
      <c r="AU1636" s="5"/>
      <c r="AV1636" s="46"/>
      <c r="AW1636" s="1029"/>
      <c r="AX1636" s="46"/>
      <c r="AY1636" s="2391"/>
    </row>
    <row r="1637" spans="1:52" s="8" customFormat="1" ht="15.95" customHeight="1" x14ac:dyDescent="0.25">
      <c r="A1637" s="36"/>
      <c r="B1637" s="1029"/>
      <c r="C1637" s="990"/>
      <c r="D1637" s="1029"/>
      <c r="E1637" s="5"/>
      <c r="F1637" s="5"/>
      <c r="G1637" s="1029"/>
      <c r="H1637" s="5"/>
      <c r="I1637" s="1029"/>
      <c r="J1637" s="5"/>
      <c r="K1637" s="5"/>
      <c r="L1637" s="5"/>
      <c r="M1637" s="5"/>
      <c r="N1637" s="328"/>
      <c r="O1637" s="328"/>
      <c r="P1637" s="328"/>
      <c r="Q1637" s="1056"/>
      <c r="R1637" s="448"/>
      <c r="S1637" s="61"/>
      <c r="T1637" s="448"/>
      <c r="U1637" s="61"/>
      <c r="V1637" s="448"/>
      <c r="W1637" s="448"/>
      <c r="X1637" s="448"/>
      <c r="Y1637" s="1029" t="s">
        <v>230</v>
      </c>
      <c r="Z1637" s="1029" t="s">
        <v>230</v>
      </c>
      <c r="AA1637" s="1" t="s">
        <v>230</v>
      </c>
      <c r="AB1637" s="1029" t="s">
        <v>230</v>
      </c>
      <c r="AC1637" s="1029" t="s">
        <v>230</v>
      </c>
      <c r="AD1637" s="1029" t="s">
        <v>230</v>
      </c>
      <c r="AE1637" s="5" t="s">
        <v>2638</v>
      </c>
      <c r="AF1637" s="1029" t="s">
        <v>500</v>
      </c>
      <c r="AG1637" s="39" t="s">
        <v>230</v>
      </c>
      <c r="AH1637" s="1" t="s">
        <v>59</v>
      </c>
      <c r="AI1637" s="40">
        <v>0.114</v>
      </c>
      <c r="AJ1637" s="57">
        <v>5573.1</v>
      </c>
      <c r="AK1637" s="116">
        <f t="shared" si="176"/>
        <v>1.3283827397260273</v>
      </c>
      <c r="AL1637" s="116">
        <f t="shared" si="177"/>
        <v>0.41225671232876715</v>
      </c>
      <c r="AM1637" s="41">
        <f t="shared" si="178"/>
        <v>1.7406394520547943</v>
      </c>
      <c r="AN1637" s="40"/>
      <c r="AO1637" s="40"/>
      <c r="AP1637" s="40"/>
      <c r="AQ1637" s="1644"/>
      <c r="AR1637" s="1034"/>
      <c r="AS1637" s="45"/>
      <c r="AT1637" s="1029"/>
      <c r="AU1637" s="5"/>
      <c r="AV1637" s="46"/>
      <c r="AW1637" s="1029"/>
      <c r="AX1637" s="46"/>
      <c r="AY1637" s="2391"/>
    </row>
    <row r="1638" spans="1:52" s="8" customFormat="1" ht="15.95" customHeight="1" x14ac:dyDescent="0.25">
      <c r="A1638" s="36"/>
      <c r="B1638" s="1029"/>
      <c r="C1638" s="990"/>
      <c r="D1638" s="1029"/>
      <c r="E1638" s="5"/>
      <c r="F1638" s="5"/>
      <c r="G1638" s="1029"/>
      <c r="H1638" s="5"/>
      <c r="I1638" s="1029"/>
      <c r="J1638" s="5"/>
      <c r="K1638" s="5"/>
      <c r="L1638" s="5"/>
      <c r="M1638" s="5"/>
      <c r="N1638" s="328"/>
      <c r="O1638" s="328"/>
      <c r="P1638" s="328"/>
      <c r="Q1638" s="1056"/>
      <c r="R1638" s="448"/>
      <c r="S1638" s="61"/>
      <c r="T1638" s="448"/>
      <c r="U1638" s="61"/>
      <c r="V1638" s="448"/>
      <c r="W1638" s="448"/>
      <c r="X1638" s="448"/>
      <c r="Y1638" s="1029" t="s">
        <v>230</v>
      </c>
      <c r="Z1638" s="1029" t="s">
        <v>230</v>
      </c>
      <c r="AA1638" s="1" t="s">
        <v>230</v>
      </c>
      <c r="AB1638" s="1029" t="s">
        <v>230</v>
      </c>
      <c r="AC1638" s="1029" t="s">
        <v>230</v>
      </c>
      <c r="AD1638" s="1029" t="s">
        <v>230</v>
      </c>
      <c r="AE1638" s="5" t="s">
        <v>2638</v>
      </c>
      <c r="AF1638" s="1029" t="s">
        <v>988</v>
      </c>
      <c r="AG1638" s="39" t="s">
        <v>230</v>
      </c>
      <c r="AH1638" s="1" t="s">
        <v>59</v>
      </c>
      <c r="AI1638" s="40">
        <v>0.114</v>
      </c>
      <c r="AJ1638" s="57">
        <v>1744.3</v>
      </c>
      <c r="AK1638" s="116">
        <f t="shared" si="176"/>
        <v>0.41576465753424657</v>
      </c>
      <c r="AL1638" s="116">
        <f t="shared" si="177"/>
        <v>0.12903041095890411</v>
      </c>
      <c r="AM1638" s="41">
        <f t="shared" si="178"/>
        <v>0.54479506849315062</v>
      </c>
      <c r="AN1638" s="40"/>
      <c r="AO1638" s="40"/>
      <c r="AP1638" s="40"/>
      <c r="AQ1638" s="1644"/>
      <c r="AR1638" s="1034"/>
      <c r="AS1638" s="45"/>
      <c r="AT1638" s="1029"/>
      <c r="AU1638" s="5"/>
      <c r="AV1638" s="46"/>
      <c r="AW1638" s="1029"/>
      <c r="AX1638" s="46"/>
      <c r="AY1638" s="2391"/>
    </row>
    <row r="1639" spans="1:52" s="8" customFormat="1" ht="15.95" customHeight="1" x14ac:dyDescent="0.25">
      <c r="A1639" s="36"/>
      <c r="B1639" s="1029"/>
      <c r="C1639" s="990"/>
      <c r="D1639" s="1029"/>
      <c r="E1639" s="5"/>
      <c r="F1639" s="5"/>
      <c r="G1639" s="1029"/>
      <c r="H1639" s="5"/>
      <c r="I1639" s="1029"/>
      <c r="J1639" s="5"/>
      <c r="K1639" s="5"/>
      <c r="L1639" s="5"/>
      <c r="M1639" s="5"/>
      <c r="N1639" s="328"/>
      <c r="O1639" s="328"/>
      <c r="P1639" s="328"/>
      <c r="Q1639" s="1056"/>
      <c r="R1639" s="448"/>
      <c r="S1639" s="61"/>
      <c r="T1639" s="448"/>
      <c r="U1639" s="61"/>
      <c r="V1639" s="448"/>
      <c r="W1639" s="448"/>
      <c r="X1639" s="448"/>
      <c r="Y1639" s="1029" t="s">
        <v>230</v>
      </c>
      <c r="Z1639" s="1029" t="s">
        <v>230</v>
      </c>
      <c r="AA1639" s="1" t="s">
        <v>230</v>
      </c>
      <c r="AB1639" s="1029" t="s">
        <v>230</v>
      </c>
      <c r="AC1639" s="1029" t="s">
        <v>230</v>
      </c>
      <c r="AD1639" s="1029" t="s">
        <v>230</v>
      </c>
      <c r="AE1639" s="5" t="s">
        <v>2638</v>
      </c>
      <c r="AF1639" s="1029" t="s">
        <v>1893</v>
      </c>
      <c r="AG1639" s="39" t="s">
        <v>230</v>
      </c>
      <c r="AH1639" s="1" t="s">
        <v>59</v>
      </c>
      <c r="AI1639" s="40">
        <v>0.114</v>
      </c>
      <c r="AJ1639" s="57">
        <v>1751.4</v>
      </c>
      <c r="AK1639" s="116">
        <f t="shared" si="176"/>
        <v>0.4174569863013699</v>
      </c>
      <c r="AL1639" s="116">
        <f t="shared" si="177"/>
        <v>0.12955561643835617</v>
      </c>
      <c r="AM1639" s="41">
        <f t="shared" si="178"/>
        <v>0.54701260273972607</v>
      </c>
      <c r="AN1639" s="40"/>
      <c r="AO1639" s="40"/>
      <c r="AP1639" s="40"/>
      <c r="AQ1639" s="1644"/>
      <c r="AR1639" s="1034"/>
      <c r="AS1639" s="45"/>
      <c r="AT1639" s="1029"/>
      <c r="AU1639" s="5"/>
      <c r="AV1639" s="46"/>
      <c r="AW1639" s="1029"/>
      <c r="AX1639" s="46"/>
      <c r="AY1639" s="2391"/>
    </row>
    <row r="1640" spans="1:52" s="8" customFormat="1" ht="15.95" customHeight="1" x14ac:dyDescent="0.25">
      <c r="A1640" s="36"/>
      <c r="B1640" s="1029"/>
      <c r="C1640" s="990"/>
      <c r="D1640" s="1029"/>
      <c r="E1640" s="5"/>
      <c r="F1640" s="5"/>
      <c r="G1640" s="1029"/>
      <c r="H1640" s="5"/>
      <c r="I1640" s="1029"/>
      <c r="J1640" s="5"/>
      <c r="K1640" s="5"/>
      <c r="L1640" s="5"/>
      <c r="M1640" s="5"/>
      <c r="N1640" s="328"/>
      <c r="O1640" s="328"/>
      <c r="P1640" s="328"/>
      <c r="Q1640" s="1056"/>
      <c r="R1640" s="448"/>
      <c r="S1640" s="61"/>
      <c r="T1640" s="448"/>
      <c r="U1640" s="61"/>
      <c r="V1640" s="448"/>
      <c r="W1640" s="448"/>
      <c r="X1640" s="448"/>
      <c r="Y1640" s="1029" t="s">
        <v>230</v>
      </c>
      <c r="Z1640" s="1029" t="s">
        <v>230</v>
      </c>
      <c r="AA1640" s="1" t="s">
        <v>230</v>
      </c>
      <c r="AB1640" s="1029" t="s">
        <v>230</v>
      </c>
      <c r="AC1640" s="1029" t="s">
        <v>230</v>
      </c>
      <c r="AD1640" s="1029" t="s">
        <v>230</v>
      </c>
      <c r="AE1640" s="5" t="s">
        <v>2638</v>
      </c>
      <c r="AF1640" s="1029" t="s">
        <v>277</v>
      </c>
      <c r="AG1640" s="39" t="s">
        <v>230</v>
      </c>
      <c r="AH1640" s="1" t="s">
        <v>59</v>
      </c>
      <c r="AI1640" s="40">
        <v>0.114</v>
      </c>
      <c r="AJ1640" s="57">
        <v>3867.5</v>
      </c>
      <c r="AK1640" s="116">
        <f t="shared" si="176"/>
        <v>0.92184246575342454</v>
      </c>
      <c r="AL1640" s="116">
        <f t="shared" si="177"/>
        <v>0.2860890410958904</v>
      </c>
      <c r="AM1640" s="41">
        <f t="shared" si="178"/>
        <v>1.2079315068493148</v>
      </c>
      <c r="AN1640" s="40"/>
      <c r="AO1640" s="40"/>
      <c r="AP1640" s="40"/>
      <c r="AQ1640" s="1644"/>
      <c r="AR1640" s="1034"/>
      <c r="AS1640" s="45"/>
      <c r="AT1640" s="1029"/>
      <c r="AU1640" s="5"/>
      <c r="AV1640" s="46"/>
      <c r="AW1640" s="1029"/>
      <c r="AX1640" s="46"/>
      <c r="AY1640" s="2391"/>
    </row>
    <row r="1641" spans="1:52" s="8" customFormat="1" ht="15.95" customHeight="1" x14ac:dyDescent="0.25">
      <c r="A1641" s="36"/>
      <c r="B1641" s="1029"/>
      <c r="C1641" s="990"/>
      <c r="D1641" s="1029"/>
      <c r="E1641" s="5"/>
      <c r="F1641" s="5"/>
      <c r="G1641" s="1029"/>
      <c r="H1641" s="5"/>
      <c r="I1641" s="1029"/>
      <c r="J1641" s="5"/>
      <c r="K1641" s="5"/>
      <c r="L1641" s="5"/>
      <c r="M1641" s="5"/>
      <c r="N1641" s="328"/>
      <c r="O1641" s="328"/>
      <c r="P1641" s="328"/>
      <c r="Q1641" s="1056"/>
      <c r="R1641" s="448"/>
      <c r="S1641" s="61"/>
      <c r="T1641" s="448"/>
      <c r="U1641" s="61"/>
      <c r="V1641" s="448"/>
      <c r="W1641" s="448"/>
      <c r="X1641" s="448"/>
      <c r="Y1641" s="1029" t="s">
        <v>230</v>
      </c>
      <c r="Z1641" s="1029" t="s">
        <v>230</v>
      </c>
      <c r="AA1641" s="1" t="s">
        <v>230</v>
      </c>
      <c r="AB1641" s="1029" t="s">
        <v>230</v>
      </c>
      <c r="AC1641" s="1029" t="s">
        <v>230</v>
      </c>
      <c r="AD1641" s="1029" t="s">
        <v>230</v>
      </c>
      <c r="AE1641" s="5" t="s">
        <v>2648</v>
      </c>
      <c r="AF1641" s="1029" t="s">
        <v>2649</v>
      </c>
      <c r="AG1641" s="39">
        <v>1025202393677</v>
      </c>
      <c r="AH1641" s="1" t="s">
        <v>19940</v>
      </c>
      <c r="AI1641" s="1036">
        <v>1.1399999999999999</v>
      </c>
      <c r="AJ1641" s="1640">
        <v>300</v>
      </c>
      <c r="AK1641" s="40">
        <f>AJ1641*AI1641/365</f>
        <v>0.93698630136986283</v>
      </c>
      <c r="AL1641" s="40">
        <v>0</v>
      </c>
      <c r="AM1641" s="41">
        <f>SUBTOTAL(9,AK1641:AL1641)</f>
        <v>0.93698630136986283</v>
      </c>
      <c r="AN1641" s="40"/>
      <c r="AO1641" s="40"/>
      <c r="AP1641" s="40"/>
      <c r="AQ1641" s="1644"/>
      <c r="AR1641" s="1034"/>
      <c r="AS1641" s="45"/>
      <c r="AT1641" s="1029"/>
      <c r="AU1641" s="5"/>
      <c r="AV1641" s="46"/>
      <c r="AW1641" s="1029"/>
      <c r="AX1641" s="46"/>
      <c r="AY1641" s="2391"/>
    </row>
    <row r="1642" spans="1:52" s="8" customFormat="1" ht="15.95" customHeight="1" x14ac:dyDescent="0.25">
      <c r="A1642" s="36"/>
      <c r="B1642" s="1029"/>
      <c r="C1642" s="990"/>
      <c r="D1642" s="1029"/>
      <c r="E1642" s="5"/>
      <c r="F1642" s="5"/>
      <c r="G1642" s="1029"/>
      <c r="H1642" s="5"/>
      <c r="I1642" s="1029"/>
      <c r="J1642" s="5"/>
      <c r="K1642" s="5"/>
      <c r="L1642" s="5"/>
      <c r="M1642" s="5"/>
      <c r="N1642" s="328"/>
      <c r="O1642" s="328"/>
      <c r="P1642" s="328"/>
      <c r="Q1642" s="1056"/>
      <c r="R1642" s="448"/>
      <c r="S1642" s="61"/>
      <c r="T1642" s="448"/>
      <c r="U1642" s="61"/>
      <c r="V1642" s="448"/>
      <c r="W1642" s="448"/>
      <c r="X1642" s="448"/>
      <c r="Y1642" s="1029" t="s">
        <v>230</v>
      </c>
      <c r="Z1642" s="1029" t="s">
        <v>230</v>
      </c>
      <c r="AA1642" s="1" t="s">
        <v>230</v>
      </c>
      <c r="AB1642" s="1029" t="s">
        <v>230</v>
      </c>
      <c r="AC1642" s="1029" t="s">
        <v>230</v>
      </c>
      <c r="AD1642" s="1029" t="s">
        <v>230</v>
      </c>
      <c r="AE1642" s="5" t="s">
        <v>2648</v>
      </c>
      <c r="AF1642" s="2647" t="s">
        <v>247</v>
      </c>
      <c r="AG1642" s="39">
        <v>1037724007276</v>
      </c>
      <c r="AH1642" s="132" t="s">
        <v>17031</v>
      </c>
      <c r="AI1642" s="1036">
        <v>0.87</v>
      </c>
      <c r="AJ1642" s="37">
        <v>15</v>
      </c>
      <c r="AK1642" s="40">
        <f>AJ1642*AI1642/365</f>
        <v>3.5753424657534248E-2</v>
      </c>
      <c r="AL1642" s="40">
        <v>0</v>
      </c>
      <c r="AM1642" s="41">
        <f>SUBTOTAL(9,AK1642:AL1642)</f>
        <v>3.5753424657534248E-2</v>
      </c>
      <c r="AN1642" s="40"/>
      <c r="AO1642" s="40"/>
      <c r="AP1642" s="40"/>
      <c r="AQ1642" s="1644"/>
      <c r="AR1642" s="1034"/>
      <c r="AS1642" s="45"/>
      <c r="AT1642" s="1029"/>
      <c r="AU1642" s="5"/>
      <c r="AV1642" s="46"/>
      <c r="AW1642" s="1029"/>
      <c r="AX1642" s="46"/>
      <c r="AY1642" s="2391"/>
    </row>
    <row r="1643" spans="1:52" s="8" customFormat="1" ht="15.95" customHeight="1" x14ac:dyDescent="0.25">
      <c r="A1643" s="36"/>
      <c r="B1643" s="1029"/>
      <c r="C1643" s="990"/>
      <c r="D1643" s="1029"/>
      <c r="E1643" s="5"/>
      <c r="F1643" s="5"/>
      <c r="G1643" s="1029"/>
      <c r="H1643" s="5"/>
      <c r="I1643" s="1029"/>
      <c r="J1643" s="5"/>
      <c r="K1643" s="5"/>
      <c r="L1643" s="5"/>
      <c r="M1643" s="5"/>
      <c r="N1643" s="328"/>
      <c r="O1643" s="328"/>
      <c r="P1643" s="328"/>
      <c r="Q1643" s="1056"/>
      <c r="R1643" s="448"/>
      <c r="S1643" s="61"/>
      <c r="T1643" s="448"/>
      <c r="U1643" s="61"/>
      <c r="V1643" s="448"/>
      <c r="W1643" s="448"/>
      <c r="X1643" s="448"/>
      <c r="Y1643" s="1029" t="s">
        <v>230</v>
      </c>
      <c r="Z1643" s="1029" t="s">
        <v>230</v>
      </c>
      <c r="AA1643" s="1" t="s">
        <v>230</v>
      </c>
      <c r="AB1643" s="1029" t="s">
        <v>230</v>
      </c>
      <c r="AC1643" s="1029" t="s">
        <v>230</v>
      </c>
      <c r="AD1643" s="1029" t="s">
        <v>230</v>
      </c>
      <c r="AE1643" s="5" t="s">
        <v>2648</v>
      </c>
      <c r="AF1643" s="1029" t="s">
        <v>23092</v>
      </c>
      <c r="AG1643" s="51" t="s">
        <v>23084</v>
      </c>
      <c r="AH1643" s="1029" t="s">
        <v>22968</v>
      </c>
      <c r="AI1643" s="328">
        <v>0.6</v>
      </c>
      <c r="AJ1643" s="1700">
        <v>50</v>
      </c>
      <c r="AK1643" s="40">
        <f>AJ1643*AI1643/365</f>
        <v>8.2191780821917804E-2</v>
      </c>
      <c r="AL1643" s="40">
        <v>0</v>
      </c>
      <c r="AM1643" s="41">
        <f>SUBTOTAL(9,AK1643:AL1643)</f>
        <v>8.2191780821917804E-2</v>
      </c>
      <c r="AN1643" s="40"/>
      <c r="AO1643" s="40"/>
      <c r="AP1643" s="40"/>
      <c r="AQ1643" s="1644"/>
      <c r="AR1643" s="1034"/>
      <c r="AS1643" s="45"/>
      <c r="AT1643" s="1029"/>
      <c r="AU1643" s="5"/>
      <c r="AV1643" s="46"/>
      <c r="AW1643" s="1029"/>
      <c r="AX1643" s="46"/>
      <c r="AY1643" s="2391"/>
    </row>
    <row r="1644" spans="1:52" s="8" customFormat="1" ht="15.95" customHeight="1" x14ac:dyDescent="0.25">
      <c r="A1644" s="93"/>
      <c r="B1644" s="88"/>
      <c r="C1644" s="993"/>
      <c r="D1644" s="88"/>
      <c r="E1644" s="103"/>
      <c r="F1644" s="103"/>
      <c r="G1644" s="88"/>
      <c r="H1644" s="103"/>
      <c r="I1644" s="88"/>
      <c r="J1644" s="103"/>
      <c r="K1644" s="103"/>
      <c r="L1644" s="103"/>
      <c r="M1644" s="103"/>
      <c r="N1644" s="330"/>
      <c r="O1644" s="330"/>
      <c r="P1644" s="330"/>
      <c r="Q1644" s="106"/>
      <c r="R1644" s="94"/>
      <c r="S1644" s="104"/>
      <c r="T1644" s="94"/>
      <c r="U1644" s="104"/>
      <c r="V1644" s="94"/>
      <c r="W1644" s="94"/>
      <c r="X1644" s="94"/>
      <c r="Y1644" s="88" t="s">
        <v>230</v>
      </c>
      <c r="Z1644" s="88" t="s">
        <v>230</v>
      </c>
      <c r="AA1644" s="90" t="s">
        <v>230</v>
      </c>
      <c r="AB1644" s="88" t="s">
        <v>230</v>
      </c>
      <c r="AC1644" s="88" t="s">
        <v>230</v>
      </c>
      <c r="AD1644" s="88" t="s">
        <v>230</v>
      </c>
      <c r="AE1644" s="103" t="s">
        <v>2648</v>
      </c>
      <c r="AF1644" s="88" t="s">
        <v>2650</v>
      </c>
      <c r="AG1644" s="95">
        <v>120700103030</v>
      </c>
      <c r="AH1644" s="90" t="s">
        <v>728</v>
      </c>
      <c r="AI1644" s="21">
        <v>2.0699999999999998</v>
      </c>
      <c r="AJ1644" s="97">
        <v>30</v>
      </c>
      <c r="AK1644" s="98">
        <f>AJ1644*AI1644/365</f>
        <v>0.17013698630136984</v>
      </c>
      <c r="AL1644" s="98">
        <v>0</v>
      </c>
      <c r="AM1644" s="96">
        <f>SUBTOTAL(9,AK1644:AL1644)</f>
        <v>0.17013698630136984</v>
      </c>
      <c r="AN1644" s="98"/>
      <c r="AO1644" s="98"/>
      <c r="AP1644" s="98"/>
      <c r="AQ1644" s="368"/>
      <c r="AR1644" s="47"/>
      <c r="AS1644" s="48"/>
      <c r="AT1644" s="88"/>
      <c r="AU1644" s="103"/>
      <c r="AV1644" s="52"/>
      <c r="AW1644" s="88"/>
      <c r="AX1644" s="46"/>
      <c r="AY1644" s="2391"/>
    </row>
    <row r="1645" spans="1:52" s="8" customFormat="1" ht="15.95" customHeight="1" x14ac:dyDescent="0.25">
      <c r="A1645" s="93"/>
      <c r="B1645" s="88"/>
      <c r="C1645" s="993"/>
      <c r="D1645" s="88"/>
      <c r="E1645" s="103"/>
      <c r="F1645" s="103"/>
      <c r="G1645" s="88"/>
      <c r="H1645" s="103"/>
      <c r="I1645" s="88"/>
      <c r="J1645" s="103"/>
      <c r="K1645" s="103"/>
      <c r="L1645" s="103"/>
      <c r="M1645" s="103"/>
      <c r="N1645" s="330"/>
      <c r="O1645" s="330"/>
      <c r="P1645" s="330"/>
      <c r="Q1645" s="106"/>
      <c r="R1645" s="94"/>
      <c r="S1645" s="104"/>
      <c r="T1645" s="94"/>
      <c r="U1645" s="104"/>
      <c r="V1645" s="94"/>
      <c r="W1645" s="94"/>
      <c r="X1645" s="94"/>
      <c r="Y1645" s="88" t="s">
        <v>230</v>
      </c>
      <c r="Z1645" s="88" t="s">
        <v>230</v>
      </c>
      <c r="AA1645" s="90" t="s">
        <v>230</v>
      </c>
      <c r="AB1645" s="88" t="s">
        <v>230</v>
      </c>
      <c r="AC1645" s="88" t="s">
        <v>230</v>
      </c>
      <c r="AD1645" s="88" t="s">
        <v>230</v>
      </c>
      <c r="AE1645" s="103" t="s">
        <v>2648</v>
      </c>
      <c r="AF1645" s="88" t="s">
        <v>16832</v>
      </c>
      <c r="AG1645" s="95"/>
      <c r="AH1645" s="90" t="s">
        <v>722</v>
      </c>
      <c r="AI1645" s="21">
        <v>1.1399999999999999</v>
      </c>
      <c r="AJ1645" s="21">
        <v>30</v>
      </c>
      <c r="AK1645" s="98">
        <f>AJ1645*AI1645/365</f>
        <v>9.3698630136986288E-2</v>
      </c>
      <c r="AL1645" s="98">
        <v>0</v>
      </c>
      <c r="AM1645" s="96">
        <f>SUBTOTAL(9,AK1645:AL1645)</f>
        <v>9.3698630136986288E-2</v>
      </c>
      <c r="AN1645" s="98"/>
      <c r="AO1645" s="98"/>
      <c r="AP1645" s="98"/>
      <c r="AQ1645" s="368"/>
      <c r="AR1645" s="47"/>
      <c r="AS1645" s="48"/>
      <c r="AT1645" s="88"/>
      <c r="AU1645" s="103"/>
      <c r="AV1645" s="52"/>
      <c r="AW1645" s="88"/>
      <c r="AX1645" s="52"/>
      <c r="AY1645" s="2391"/>
    </row>
    <row r="1646" spans="1:52" s="55" customFormat="1" ht="15.95" customHeight="1" x14ac:dyDescent="0.25">
      <c r="A1646" s="353">
        <v>221</v>
      </c>
      <c r="B1646" s="366" t="s">
        <v>55</v>
      </c>
      <c r="C1646" s="991" t="s">
        <v>59</v>
      </c>
      <c r="D1646" s="354" t="s">
        <v>2651</v>
      </c>
      <c r="E1646" s="272" t="s">
        <v>16830</v>
      </c>
      <c r="F1646" s="272" t="s">
        <v>16831</v>
      </c>
      <c r="G1646" s="354" t="s">
        <v>221</v>
      </c>
      <c r="H1646" s="354" t="s">
        <v>219</v>
      </c>
      <c r="I1646" s="354" t="s">
        <v>220</v>
      </c>
      <c r="J1646" s="354" t="s">
        <v>221</v>
      </c>
      <c r="K1646" s="272" t="s">
        <v>222</v>
      </c>
      <c r="L1646" s="272" t="s">
        <v>221</v>
      </c>
      <c r="M1646" s="272" t="s">
        <v>879</v>
      </c>
      <c r="N1646" s="440">
        <v>6</v>
      </c>
      <c r="O1646" s="440">
        <v>1.5</v>
      </c>
      <c r="P1646" s="440">
        <v>9</v>
      </c>
      <c r="Q1646" s="1012">
        <v>4</v>
      </c>
      <c r="R1646" s="184"/>
      <c r="S1646" s="223">
        <v>2</v>
      </c>
      <c r="T1646" s="183"/>
      <c r="U1646" s="223">
        <v>1</v>
      </c>
      <c r="V1646" s="918"/>
      <c r="W1646" s="183"/>
      <c r="X1646" s="183"/>
      <c r="Y1646" s="166" t="s">
        <v>62</v>
      </c>
      <c r="Z1646" s="170" t="s">
        <v>224</v>
      </c>
      <c r="AA1646" s="197" t="s">
        <v>225</v>
      </c>
      <c r="AB1646" s="166" t="s">
        <v>1789</v>
      </c>
      <c r="AC1646" s="166" t="s">
        <v>1790</v>
      </c>
      <c r="AD1646" s="673" t="s">
        <v>1791</v>
      </c>
      <c r="AE1646" s="198" t="s">
        <v>2638</v>
      </c>
      <c r="AF1646" s="166" t="s">
        <v>2652</v>
      </c>
      <c r="AG1646" s="165" t="s">
        <v>230</v>
      </c>
      <c r="AH1646" s="203" t="s">
        <v>59</v>
      </c>
      <c r="AI1646" s="167">
        <v>0.114</v>
      </c>
      <c r="AJ1646" s="166">
        <v>3035.1</v>
      </c>
      <c r="AK1646" s="167">
        <f t="shared" ref="AK1646:AK1651" si="179">AJ1646*0.087/365</f>
        <v>0.72343479452054793</v>
      </c>
      <c r="AL1646" s="167">
        <f t="shared" ref="AL1646:AL1651" si="180">AJ1646*0.027/365</f>
        <v>0.22451424657534247</v>
      </c>
      <c r="AM1646" s="187">
        <f t="shared" ref="AM1646:AM1651" si="181">SUM(AK1646:AL1646)</f>
        <v>0.9479490410958904</v>
      </c>
      <c r="AN1646" s="167">
        <f>SUM(AK1646:AK1656)</f>
        <v>4.6324602739726028</v>
      </c>
      <c r="AO1646" s="167">
        <f>SUM(AL1646:AL1656)</f>
        <v>1.3665698630136986</v>
      </c>
      <c r="AP1646" s="167">
        <f>SUM(AM1646:AM1656)</f>
        <v>5.9990301369863008</v>
      </c>
      <c r="AQ1646" s="167">
        <f>AP1646*30</f>
        <v>179.97090410958901</v>
      </c>
      <c r="AR1646" s="193" t="s">
        <v>231</v>
      </c>
      <c r="AS1646" s="166" t="s">
        <v>431</v>
      </c>
      <c r="AT1646" s="166" t="s">
        <v>232</v>
      </c>
      <c r="AU1646" s="198" t="s">
        <v>59</v>
      </c>
      <c r="AV1646" s="679" t="s">
        <v>2653</v>
      </c>
      <c r="AW1646" s="166" t="s">
        <v>234</v>
      </c>
      <c r="AX1646" s="805" t="s">
        <v>20319</v>
      </c>
      <c r="AY1646" s="2391"/>
      <c r="AZ1646" s="778" t="s">
        <v>20307</v>
      </c>
    </row>
    <row r="1647" spans="1:52" s="8" customFormat="1" ht="15.95" customHeight="1" x14ac:dyDescent="0.25">
      <c r="A1647" s="112"/>
      <c r="B1647" s="113"/>
      <c r="C1647" s="992"/>
      <c r="D1647" s="113"/>
      <c r="E1647" s="130"/>
      <c r="F1647" s="130"/>
      <c r="G1647" s="113"/>
      <c r="H1647" s="130"/>
      <c r="I1647" s="113"/>
      <c r="J1647" s="130"/>
      <c r="K1647" s="130"/>
      <c r="L1647" s="130"/>
      <c r="M1647" s="130"/>
      <c r="N1647" s="329"/>
      <c r="O1647" s="329"/>
      <c r="P1647" s="329"/>
      <c r="Q1647" s="1071"/>
      <c r="R1647" s="114"/>
      <c r="S1647" s="131"/>
      <c r="T1647" s="114"/>
      <c r="U1647" s="131"/>
      <c r="V1647" s="114"/>
      <c r="W1647" s="114"/>
      <c r="X1647" s="114"/>
      <c r="Y1647" s="113" t="s">
        <v>230</v>
      </c>
      <c r="Z1647" s="113" t="s">
        <v>230</v>
      </c>
      <c r="AA1647" s="132" t="s">
        <v>230</v>
      </c>
      <c r="AB1647" s="113" t="s">
        <v>230</v>
      </c>
      <c r="AC1647" s="113" t="s">
        <v>230</v>
      </c>
      <c r="AD1647" s="113" t="s">
        <v>230</v>
      </c>
      <c r="AE1647" s="130" t="s">
        <v>2638</v>
      </c>
      <c r="AF1647" s="113" t="s">
        <v>351</v>
      </c>
      <c r="AG1647" s="115" t="s">
        <v>230</v>
      </c>
      <c r="AH1647" s="132" t="s">
        <v>59</v>
      </c>
      <c r="AI1647" s="116">
        <v>0.114</v>
      </c>
      <c r="AJ1647" s="137">
        <v>6132.4</v>
      </c>
      <c r="AK1647" s="116">
        <f t="shared" si="179"/>
        <v>1.4616953424657533</v>
      </c>
      <c r="AL1647" s="116">
        <f t="shared" si="180"/>
        <v>0.45362958904109585</v>
      </c>
      <c r="AM1647" s="119">
        <f t="shared" si="181"/>
        <v>1.915324931506849</v>
      </c>
      <c r="AN1647" s="116"/>
      <c r="AO1647" s="116"/>
      <c r="AP1647" s="116"/>
      <c r="AQ1647" s="367"/>
      <c r="AR1647" s="42"/>
      <c r="AS1647" s="43"/>
      <c r="AT1647" s="113"/>
      <c r="AU1647" s="130"/>
      <c r="AV1647" s="44"/>
      <c r="AW1647" s="113"/>
      <c r="AX1647" s="44"/>
      <c r="AY1647" s="2391"/>
    </row>
    <row r="1648" spans="1:52" s="8" customFormat="1" ht="15.95" customHeight="1" x14ac:dyDescent="0.25">
      <c r="A1648" s="36"/>
      <c r="B1648" s="1029"/>
      <c r="C1648" s="990"/>
      <c r="D1648" s="1029"/>
      <c r="E1648" s="5"/>
      <c r="F1648" s="5"/>
      <c r="G1648" s="1029"/>
      <c r="H1648" s="5"/>
      <c r="I1648" s="1029"/>
      <c r="J1648" s="5"/>
      <c r="K1648" s="5"/>
      <c r="L1648" s="5"/>
      <c r="M1648" s="5"/>
      <c r="N1648" s="328"/>
      <c r="O1648" s="328"/>
      <c r="P1648" s="328"/>
      <c r="Q1648" s="1056"/>
      <c r="R1648" s="448"/>
      <c r="S1648" s="61"/>
      <c r="T1648" s="448"/>
      <c r="U1648" s="61"/>
      <c r="V1648" s="448"/>
      <c r="W1648" s="448"/>
      <c r="X1648" s="448"/>
      <c r="Y1648" s="1029" t="s">
        <v>230</v>
      </c>
      <c r="Z1648" s="1029" t="s">
        <v>230</v>
      </c>
      <c r="AA1648" s="1" t="s">
        <v>230</v>
      </c>
      <c r="AB1648" s="1029" t="s">
        <v>230</v>
      </c>
      <c r="AC1648" s="1029" t="s">
        <v>230</v>
      </c>
      <c r="AD1648" s="1029" t="s">
        <v>230</v>
      </c>
      <c r="AE1648" s="5" t="s">
        <v>2638</v>
      </c>
      <c r="AF1648" s="1029" t="s">
        <v>881</v>
      </c>
      <c r="AG1648" s="39" t="s">
        <v>230</v>
      </c>
      <c r="AH1648" s="1" t="s">
        <v>59</v>
      </c>
      <c r="AI1648" s="40">
        <v>0.114</v>
      </c>
      <c r="AJ1648" s="57">
        <v>2915.7</v>
      </c>
      <c r="AK1648" s="116">
        <f t="shared" si="179"/>
        <v>0.69497506849315061</v>
      </c>
      <c r="AL1648" s="116">
        <f t="shared" si="180"/>
        <v>0.21568191780821919</v>
      </c>
      <c r="AM1648" s="119">
        <f t="shared" si="181"/>
        <v>0.91065698630136982</v>
      </c>
      <c r="AN1648" s="40"/>
      <c r="AO1648" s="40"/>
      <c r="AP1648" s="40"/>
      <c r="AQ1648" s="1644"/>
      <c r="AR1648" s="1034"/>
      <c r="AS1648" s="45"/>
      <c r="AT1648" s="1029"/>
      <c r="AU1648" s="5"/>
      <c r="AV1648" s="46"/>
      <c r="AW1648" s="1029"/>
      <c r="AX1648" s="46"/>
      <c r="AY1648" s="2391"/>
    </row>
    <row r="1649" spans="1:52" s="8" customFormat="1" ht="15.95" customHeight="1" x14ac:dyDescent="0.25">
      <c r="A1649" s="36"/>
      <c r="B1649" s="1029"/>
      <c r="C1649" s="990"/>
      <c r="D1649" s="1029"/>
      <c r="E1649" s="5"/>
      <c r="F1649" s="5"/>
      <c r="G1649" s="1029"/>
      <c r="H1649" s="5"/>
      <c r="I1649" s="1029"/>
      <c r="J1649" s="5"/>
      <c r="K1649" s="5"/>
      <c r="L1649" s="5"/>
      <c r="M1649" s="5"/>
      <c r="N1649" s="328"/>
      <c r="O1649" s="328"/>
      <c r="P1649" s="328"/>
      <c r="Q1649" s="1056"/>
      <c r="R1649" s="448"/>
      <c r="S1649" s="61"/>
      <c r="T1649" s="448"/>
      <c r="U1649" s="61"/>
      <c r="V1649" s="448"/>
      <c r="W1649" s="448"/>
      <c r="X1649" s="448"/>
      <c r="Y1649" s="1029" t="s">
        <v>230</v>
      </c>
      <c r="Z1649" s="1029" t="s">
        <v>230</v>
      </c>
      <c r="AA1649" s="1" t="s">
        <v>230</v>
      </c>
      <c r="AB1649" s="1029" t="s">
        <v>230</v>
      </c>
      <c r="AC1649" s="1029" t="s">
        <v>230</v>
      </c>
      <c r="AD1649" s="1029" t="s">
        <v>230</v>
      </c>
      <c r="AE1649" s="5" t="s">
        <v>2638</v>
      </c>
      <c r="AF1649" s="1029" t="s">
        <v>353</v>
      </c>
      <c r="AG1649" s="39" t="s">
        <v>230</v>
      </c>
      <c r="AH1649" s="1" t="s">
        <v>59</v>
      </c>
      <c r="AI1649" s="40">
        <v>0.114</v>
      </c>
      <c r="AJ1649" s="57">
        <v>1790.6</v>
      </c>
      <c r="AK1649" s="116">
        <f t="shared" si="179"/>
        <v>0.42680054794520544</v>
      </c>
      <c r="AL1649" s="116">
        <f t="shared" si="180"/>
        <v>0.13245534246575341</v>
      </c>
      <c r="AM1649" s="119">
        <f t="shared" si="181"/>
        <v>0.5592558904109588</v>
      </c>
      <c r="AN1649" s="40"/>
      <c r="AO1649" s="40"/>
      <c r="AP1649" s="40"/>
      <c r="AQ1649" s="1644"/>
      <c r="AR1649" s="1034"/>
      <c r="AS1649" s="45"/>
      <c r="AT1649" s="1029"/>
      <c r="AU1649" s="5"/>
      <c r="AV1649" s="46"/>
      <c r="AW1649" s="1029"/>
      <c r="AX1649" s="46"/>
      <c r="AY1649" s="2391"/>
    </row>
    <row r="1650" spans="1:52" s="8" customFormat="1" ht="15.95" customHeight="1" x14ac:dyDescent="0.25">
      <c r="A1650" s="36"/>
      <c r="B1650" s="1029"/>
      <c r="C1650" s="990"/>
      <c r="D1650" s="1029"/>
      <c r="E1650" s="5"/>
      <c r="F1650" s="5"/>
      <c r="G1650" s="1029"/>
      <c r="H1650" s="5"/>
      <c r="I1650" s="1029"/>
      <c r="J1650" s="5"/>
      <c r="K1650" s="5"/>
      <c r="L1650" s="5"/>
      <c r="M1650" s="5"/>
      <c r="N1650" s="328"/>
      <c r="O1650" s="328"/>
      <c r="P1650" s="328"/>
      <c r="Q1650" s="1056"/>
      <c r="R1650" s="448"/>
      <c r="S1650" s="61"/>
      <c r="T1650" s="448"/>
      <c r="U1650" s="61"/>
      <c r="V1650" s="448"/>
      <c r="W1650" s="448"/>
      <c r="X1650" s="448"/>
      <c r="Y1650" s="1029" t="s">
        <v>230</v>
      </c>
      <c r="Z1650" s="1029" t="s">
        <v>230</v>
      </c>
      <c r="AA1650" s="1" t="s">
        <v>230</v>
      </c>
      <c r="AB1650" s="1029" t="s">
        <v>230</v>
      </c>
      <c r="AC1650" s="1029" t="s">
        <v>230</v>
      </c>
      <c r="AD1650" s="1029" t="s">
        <v>230</v>
      </c>
      <c r="AE1650" s="5" t="s">
        <v>2638</v>
      </c>
      <c r="AF1650" s="1029" t="s">
        <v>434</v>
      </c>
      <c r="AG1650" s="39" t="s">
        <v>230</v>
      </c>
      <c r="AH1650" s="1" t="s">
        <v>59</v>
      </c>
      <c r="AI1650" s="40">
        <v>0.114</v>
      </c>
      <c r="AJ1650" s="57">
        <v>2798.5</v>
      </c>
      <c r="AK1650" s="116">
        <f t="shared" si="179"/>
        <v>0.66703972602739725</v>
      </c>
      <c r="AL1650" s="116">
        <f t="shared" si="180"/>
        <v>0.20701232876712328</v>
      </c>
      <c r="AM1650" s="119">
        <f t="shared" si="181"/>
        <v>0.87405205479452053</v>
      </c>
      <c r="AN1650" s="40"/>
      <c r="AO1650" s="40"/>
      <c r="AP1650" s="40"/>
      <c r="AQ1650" s="1644"/>
      <c r="AR1650" s="1034"/>
      <c r="AS1650" s="45"/>
      <c r="AT1650" s="1029"/>
      <c r="AU1650" s="5"/>
      <c r="AV1650" s="46"/>
      <c r="AW1650" s="1029"/>
      <c r="AX1650" s="46"/>
      <c r="AY1650" s="2391"/>
    </row>
    <row r="1651" spans="1:52" s="8" customFormat="1" ht="15.95" customHeight="1" x14ac:dyDescent="0.25">
      <c r="A1651" s="36"/>
      <c r="B1651" s="1029"/>
      <c r="C1651" s="990"/>
      <c r="D1651" s="1029"/>
      <c r="E1651" s="5"/>
      <c r="F1651" s="5"/>
      <c r="G1651" s="1029"/>
      <c r="H1651" s="5"/>
      <c r="I1651" s="1029"/>
      <c r="J1651" s="5"/>
      <c r="K1651" s="5"/>
      <c r="L1651" s="5"/>
      <c r="M1651" s="5"/>
      <c r="N1651" s="328"/>
      <c r="O1651" s="328"/>
      <c r="P1651" s="328"/>
      <c r="Q1651" s="1056"/>
      <c r="R1651" s="448"/>
      <c r="S1651" s="61"/>
      <c r="T1651" s="448"/>
      <c r="U1651" s="61"/>
      <c r="V1651" s="448"/>
      <c r="W1651" s="448"/>
      <c r="X1651" s="448"/>
      <c r="Y1651" s="1029" t="s">
        <v>230</v>
      </c>
      <c r="Z1651" s="1029" t="s">
        <v>230</v>
      </c>
      <c r="AA1651" s="1" t="s">
        <v>230</v>
      </c>
      <c r="AB1651" s="1029" t="s">
        <v>230</v>
      </c>
      <c r="AC1651" s="1029" t="s">
        <v>230</v>
      </c>
      <c r="AD1651" s="1029" t="s">
        <v>230</v>
      </c>
      <c r="AE1651" s="5" t="s">
        <v>2638</v>
      </c>
      <c r="AF1651" s="1029" t="s">
        <v>488</v>
      </c>
      <c r="AG1651" s="39" t="s">
        <v>230</v>
      </c>
      <c r="AH1651" s="1" t="s">
        <v>59</v>
      </c>
      <c r="AI1651" s="40">
        <v>0.114</v>
      </c>
      <c r="AJ1651" s="57">
        <v>1801.7</v>
      </c>
      <c r="AK1651" s="116">
        <f t="shared" si="179"/>
        <v>0.429446301369863</v>
      </c>
      <c r="AL1651" s="116">
        <f t="shared" si="180"/>
        <v>0.13327643835616437</v>
      </c>
      <c r="AM1651" s="119">
        <f t="shared" si="181"/>
        <v>0.56272273972602738</v>
      </c>
      <c r="AN1651" s="40"/>
      <c r="AO1651" s="40"/>
      <c r="AP1651" s="40"/>
      <c r="AQ1651" s="1644"/>
      <c r="AR1651" s="1034"/>
      <c r="AS1651" s="45"/>
      <c r="AT1651" s="1029"/>
      <c r="AU1651" s="5"/>
      <c r="AV1651" s="46"/>
      <c r="AW1651" s="1029"/>
      <c r="AX1651" s="46"/>
      <c r="AY1651" s="2391"/>
    </row>
    <row r="1652" spans="1:52" s="8" customFormat="1" ht="15.95" customHeight="1" x14ac:dyDescent="0.25">
      <c r="A1652" s="36"/>
      <c r="B1652" s="1029"/>
      <c r="C1652" s="990"/>
      <c r="D1652" s="1029"/>
      <c r="E1652" s="5"/>
      <c r="F1652" s="5"/>
      <c r="G1652" s="1029"/>
      <c r="H1652" s="5"/>
      <c r="I1652" s="1029"/>
      <c r="J1652" s="5"/>
      <c r="K1652" s="5"/>
      <c r="L1652" s="5"/>
      <c r="M1652" s="5"/>
      <c r="N1652" s="328"/>
      <c r="O1652" s="328"/>
      <c r="P1652" s="328"/>
      <c r="Q1652" s="1056"/>
      <c r="R1652" s="448"/>
      <c r="S1652" s="61"/>
      <c r="T1652" s="448"/>
      <c r="U1652" s="61"/>
      <c r="V1652" s="448"/>
      <c r="W1652" s="448"/>
      <c r="X1652" s="448"/>
      <c r="Y1652" s="1029" t="s">
        <v>230</v>
      </c>
      <c r="Z1652" s="1029" t="s">
        <v>230</v>
      </c>
      <c r="AA1652" s="1" t="s">
        <v>230</v>
      </c>
      <c r="AB1652" s="1029" t="s">
        <v>230</v>
      </c>
      <c r="AC1652" s="1029" t="s">
        <v>230</v>
      </c>
      <c r="AD1652" s="1029" t="s">
        <v>230</v>
      </c>
      <c r="AE1652" s="5" t="s">
        <v>2654</v>
      </c>
      <c r="AF1652" s="1029" t="s">
        <v>2602</v>
      </c>
      <c r="AG1652" s="39">
        <v>7707083893</v>
      </c>
      <c r="AH1652" s="1" t="s">
        <v>663</v>
      </c>
      <c r="AI1652" s="1640">
        <v>1.17</v>
      </c>
      <c r="AJ1652" s="37">
        <v>34</v>
      </c>
      <c r="AK1652" s="40">
        <f>AJ1652*AI1652/365</f>
        <v>0.10898630136986302</v>
      </c>
      <c r="AL1652" s="40">
        <v>0</v>
      </c>
      <c r="AM1652" s="41">
        <f>SUBTOTAL(9,AK1652:AL1652)</f>
        <v>0.10898630136986302</v>
      </c>
      <c r="AN1652" s="40"/>
      <c r="AO1652" s="40"/>
      <c r="AP1652" s="40"/>
      <c r="AQ1652" s="1644"/>
      <c r="AR1652" s="1034"/>
      <c r="AS1652" s="45"/>
      <c r="AT1652" s="1029"/>
      <c r="AU1652" s="5"/>
      <c r="AV1652" s="46"/>
      <c r="AW1652" s="1029"/>
      <c r="AX1652" s="46"/>
      <c r="AY1652" s="2391"/>
    </row>
    <row r="1653" spans="1:52" s="8" customFormat="1" ht="15.95" customHeight="1" x14ac:dyDescent="0.25">
      <c r="A1653" s="36"/>
      <c r="B1653" s="1029"/>
      <c r="C1653" s="990"/>
      <c r="D1653" s="1029"/>
      <c r="E1653" s="5"/>
      <c r="F1653" s="5"/>
      <c r="G1653" s="1029"/>
      <c r="H1653" s="5"/>
      <c r="I1653" s="1029"/>
      <c r="J1653" s="5"/>
      <c r="K1653" s="5"/>
      <c r="L1653" s="5"/>
      <c r="M1653" s="5"/>
      <c r="N1653" s="328"/>
      <c r="O1653" s="328"/>
      <c r="P1653" s="328"/>
      <c r="Q1653" s="1056"/>
      <c r="R1653" s="448"/>
      <c r="S1653" s="61"/>
      <c r="T1653" s="448"/>
      <c r="U1653" s="61"/>
      <c r="V1653" s="448"/>
      <c r="W1653" s="448"/>
      <c r="X1653" s="448"/>
      <c r="Y1653" s="1029" t="s">
        <v>230</v>
      </c>
      <c r="Z1653" s="1029" t="s">
        <v>230</v>
      </c>
      <c r="AA1653" s="1" t="s">
        <v>230</v>
      </c>
      <c r="AB1653" s="1029" t="s">
        <v>230</v>
      </c>
      <c r="AC1653" s="1029" t="s">
        <v>230</v>
      </c>
      <c r="AD1653" s="1029" t="s">
        <v>230</v>
      </c>
      <c r="AE1653" s="5" t="s">
        <v>2654</v>
      </c>
      <c r="AF1653" s="1029" t="s">
        <v>23094</v>
      </c>
      <c r="AG1653" s="51" t="s">
        <v>23093</v>
      </c>
      <c r="AH1653" s="1029" t="s">
        <v>22967</v>
      </c>
      <c r="AI1653" s="1700">
        <v>0.6</v>
      </c>
      <c r="AJ1653" s="1700">
        <v>30</v>
      </c>
      <c r="AK1653" s="40">
        <f>AJ1653*AI1653/365</f>
        <v>4.9315068493150684E-2</v>
      </c>
      <c r="AL1653" s="40">
        <v>0</v>
      </c>
      <c r="AM1653" s="41">
        <f>SUBTOTAL(9,AK1653:AL1653)</f>
        <v>4.9315068493150684E-2</v>
      </c>
      <c r="AN1653" s="40"/>
      <c r="AO1653" s="40"/>
      <c r="AP1653" s="40"/>
      <c r="AQ1653" s="1644"/>
      <c r="AR1653" s="1034"/>
      <c r="AS1653" s="45"/>
      <c r="AT1653" s="1029"/>
      <c r="AU1653" s="5"/>
      <c r="AV1653" s="46"/>
      <c r="AW1653" s="1029"/>
      <c r="AX1653" s="46"/>
      <c r="AY1653" s="2391"/>
    </row>
    <row r="1654" spans="1:52" s="8" customFormat="1" ht="15.95" customHeight="1" x14ac:dyDescent="0.25">
      <c r="A1654" s="36"/>
      <c r="B1654" s="1029"/>
      <c r="C1654" s="990"/>
      <c r="D1654" s="1029"/>
      <c r="E1654" s="5"/>
      <c r="F1654" s="5"/>
      <c r="G1654" s="1029"/>
      <c r="H1654" s="5"/>
      <c r="I1654" s="1029"/>
      <c r="J1654" s="5"/>
      <c r="K1654" s="5"/>
      <c r="L1654" s="5"/>
      <c r="M1654" s="5"/>
      <c r="N1654" s="328"/>
      <c r="O1654" s="328"/>
      <c r="P1654" s="328"/>
      <c r="Q1654" s="1056"/>
      <c r="R1654" s="448"/>
      <c r="S1654" s="61"/>
      <c r="T1654" s="448"/>
      <c r="U1654" s="61"/>
      <c r="V1654" s="448"/>
      <c r="W1654" s="448"/>
      <c r="X1654" s="448"/>
      <c r="Y1654" s="1029" t="s">
        <v>230</v>
      </c>
      <c r="Z1654" s="1029" t="s">
        <v>230</v>
      </c>
      <c r="AA1654" s="1" t="s">
        <v>230</v>
      </c>
      <c r="AB1654" s="1029" t="s">
        <v>230</v>
      </c>
      <c r="AC1654" s="1029" t="s">
        <v>230</v>
      </c>
      <c r="AD1654" s="1029" t="s">
        <v>230</v>
      </c>
      <c r="AE1654" s="5" t="s">
        <v>2648</v>
      </c>
      <c r="AF1654" s="1029" t="s">
        <v>23096</v>
      </c>
      <c r="AG1654" s="39" t="s">
        <v>23095</v>
      </c>
      <c r="AH1654" s="1029" t="s">
        <v>22967</v>
      </c>
      <c r="AI1654" s="1700">
        <v>0.6</v>
      </c>
      <c r="AJ1654" s="1700">
        <v>30</v>
      </c>
      <c r="AK1654" s="40">
        <f>AJ1654*AI1654/365</f>
        <v>4.9315068493150684E-2</v>
      </c>
      <c r="AL1654" s="40">
        <v>0</v>
      </c>
      <c r="AM1654" s="41">
        <f>SUBTOTAL(9,AK1654:AL1654)</f>
        <v>4.9315068493150684E-2</v>
      </c>
      <c r="AN1654" s="40"/>
      <c r="AO1654" s="40"/>
      <c r="AP1654" s="40"/>
      <c r="AQ1654" s="1644"/>
      <c r="AR1654" s="1034"/>
      <c r="AS1654" s="45"/>
      <c r="AT1654" s="1029"/>
      <c r="AU1654" s="5"/>
      <c r="AV1654" s="46"/>
      <c r="AW1654" s="1029"/>
      <c r="AX1654" s="46"/>
      <c r="AY1654" s="2391"/>
    </row>
    <row r="1655" spans="1:52" s="8" customFormat="1" ht="15.95" customHeight="1" x14ac:dyDescent="0.25">
      <c r="A1655" s="93"/>
      <c r="B1655" s="88"/>
      <c r="C1655" s="993"/>
      <c r="D1655" s="88"/>
      <c r="E1655" s="103"/>
      <c r="F1655" s="103"/>
      <c r="G1655" s="88"/>
      <c r="H1655" s="103"/>
      <c r="I1655" s="88"/>
      <c r="J1655" s="103"/>
      <c r="K1655" s="103"/>
      <c r="L1655" s="103"/>
      <c r="M1655" s="103"/>
      <c r="N1655" s="330"/>
      <c r="O1655" s="330"/>
      <c r="P1655" s="330"/>
      <c r="Q1655" s="106"/>
      <c r="R1655" s="94"/>
      <c r="S1655" s="104"/>
      <c r="T1655" s="94"/>
      <c r="U1655" s="104"/>
      <c r="V1655" s="94"/>
      <c r="W1655" s="94"/>
      <c r="X1655" s="94"/>
      <c r="Y1655" s="88" t="s">
        <v>230</v>
      </c>
      <c r="Z1655" s="88" t="s">
        <v>230</v>
      </c>
      <c r="AA1655" s="90" t="s">
        <v>230</v>
      </c>
      <c r="AB1655" s="88" t="s">
        <v>230</v>
      </c>
      <c r="AC1655" s="88" t="s">
        <v>230</v>
      </c>
      <c r="AD1655" s="88" t="s">
        <v>230</v>
      </c>
      <c r="AE1655" s="103" t="s">
        <v>2648</v>
      </c>
      <c r="AF1655" s="88" t="s">
        <v>2655</v>
      </c>
      <c r="AG1655" s="95">
        <v>5030044660</v>
      </c>
      <c r="AH1655" s="90" t="s">
        <v>1070</v>
      </c>
      <c r="AI1655" s="21">
        <v>0.87</v>
      </c>
      <c r="AJ1655" s="97">
        <v>5</v>
      </c>
      <c r="AK1655" s="40">
        <f>AJ1655*AI1655/365</f>
        <v>1.191780821917808E-2</v>
      </c>
      <c r="AL1655" s="98">
        <v>0</v>
      </c>
      <c r="AM1655" s="41">
        <f>SUBTOTAL(9,AK1655:AL1655)</f>
        <v>1.191780821917808E-2</v>
      </c>
      <c r="AN1655" s="98"/>
      <c r="AO1655" s="98"/>
      <c r="AP1655" s="98"/>
      <c r="AQ1655" s="368"/>
      <c r="AR1655" s="47"/>
      <c r="AS1655" s="48"/>
      <c r="AT1655" s="88"/>
      <c r="AU1655" s="103"/>
      <c r="AV1655" s="52"/>
      <c r="AW1655" s="88"/>
      <c r="AX1655" s="46"/>
      <c r="AY1655" s="2391"/>
    </row>
    <row r="1656" spans="1:52" s="8" customFormat="1" ht="15.95" customHeight="1" x14ac:dyDescent="0.25">
      <c r="A1656" s="93"/>
      <c r="B1656" s="88"/>
      <c r="C1656" s="993"/>
      <c r="D1656" s="88"/>
      <c r="E1656" s="103"/>
      <c r="F1656" s="103"/>
      <c r="G1656" s="88"/>
      <c r="H1656" s="103"/>
      <c r="I1656" s="88"/>
      <c r="J1656" s="103"/>
      <c r="K1656" s="103"/>
      <c r="L1656" s="103"/>
      <c r="M1656" s="103"/>
      <c r="N1656" s="330"/>
      <c r="O1656" s="330"/>
      <c r="P1656" s="330"/>
      <c r="Q1656" s="106"/>
      <c r="R1656" s="94"/>
      <c r="S1656" s="104"/>
      <c r="T1656" s="94"/>
      <c r="U1656" s="104"/>
      <c r="V1656" s="94"/>
      <c r="W1656" s="94"/>
      <c r="X1656" s="94"/>
      <c r="Y1656" s="88" t="s">
        <v>230</v>
      </c>
      <c r="Z1656" s="88" t="s">
        <v>230</v>
      </c>
      <c r="AA1656" s="90" t="s">
        <v>230</v>
      </c>
      <c r="AB1656" s="88" t="s">
        <v>230</v>
      </c>
      <c r="AC1656" s="88" t="s">
        <v>230</v>
      </c>
      <c r="AD1656" s="88" t="s">
        <v>230</v>
      </c>
      <c r="AE1656" s="103" t="s">
        <v>2648</v>
      </c>
      <c r="AF1656" s="2649" t="s">
        <v>16837</v>
      </c>
      <c r="AG1656" s="95"/>
      <c r="AH1656" s="90" t="s">
        <v>1070</v>
      </c>
      <c r="AI1656" s="21">
        <v>0.87</v>
      </c>
      <c r="AJ1656" s="97">
        <v>4</v>
      </c>
      <c r="AK1656" s="98">
        <f>AJ1656*AI1656/365</f>
        <v>9.5342465753424661E-3</v>
      </c>
      <c r="AL1656" s="98">
        <v>0</v>
      </c>
      <c r="AM1656" s="96">
        <f>SUBTOTAL(9,AK1656:AL1656)</f>
        <v>9.5342465753424661E-3</v>
      </c>
      <c r="AN1656" s="98"/>
      <c r="AO1656" s="98"/>
      <c r="AP1656" s="98"/>
      <c r="AQ1656" s="368"/>
      <c r="AR1656" s="47"/>
      <c r="AS1656" s="48"/>
      <c r="AT1656" s="88"/>
      <c r="AU1656" s="103"/>
      <c r="AV1656" s="52"/>
      <c r="AW1656" s="88"/>
      <c r="AX1656" s="52"/>
      <c r="AY1656" s="2391"/>
    </row>
    <row r="1657" spans="1:52" s="55" customFormat="1" ht="15.95" customHeight="1" x14ac:dyDescent="0.25">
      <c r="A1657" s="353">
        <v>222</v>
      </c>
      <c r="B1657" s="366" t="s">
        <v>55</v>
      </c>
      <c r="C1657" s="991" t="s">
        <v>59</v>
      </c>
      <c r="D1657" s="354" t="s">
        <v>40</v>
      </c>
      <c r="E1657" s="272" t="s">
        <v>16851</v>
      </c>
      <c r="F1657" s="272" t="s">
        <v>16852</v>
      </c>
      <c r="G1657" s="166" t="s">
        <v>221</v>
      </c>
      <c r="H1657" s="166" t="s">
        <v>219</v>
      </c>
      <c r="I1657" s="166" t="s">
        <v>220</v>
      </c>
      <c r="J1657" s="166" t="s">
        <v>221</v>
      </c>
      <c r="K1657" s="198" t="s">
        <v>222</v>
      </c>
      <c r="L1657" s="198" t="s">
        <v>221</v>
      </c>
      <c r="M1657" s="198" t="s">
        <v>879</v>
      </c>
      <c r="N1657" s="199">
        <v>5</v>
      </c>
      <c r="O1657" s="199">
        <v>1.5</v>
      </c>
      <c r="P1657" s="199">
        <v>7.5</v>
      </c>
      <c r="Q1657" s="1012">
        <v>4</v>
      </c>
      <c r="R1657" s="184"/>
      <c r="S1657" s="223">
        <v>1</v>
      </c>
      <c r="T1657" s="183"/>
      <c r="U1657" s="223"/>
      <c r="V1657" s="183"/>
      <c r="W1657" s="183"/>
      <c r="X1657" s="183"/>
      <c r="Y1657" s="166" t="s">
        <v>62</v>
      </c>
      <c r="Z1657" s="170" t="s">
        <v>224</v>
      </c>
      <c r="AA1657" s="197" t="s">
        <v>225</v>
      </c>
      <c r="AB1657" s="166" t="s">
        <v>1789</v>
      </c>
      <c r="AC1657" s="166" t="s">
        <v>1790</v>
      </c>
      <c r="AD1657" s="673" t="s">
        <v>1791</v>
      </c>
      <c r="AE1657" s="198" t="s">
        <v>2656</v>
      </c>
      <c r="AF1657" s="166" t="s">
        <v>273</v>
      </c>
      <c r="AG1657" s="165" t="s">
        <v>230</v>
      </c>
      <c r="AH1657" s="203" t="s">
        <v>59</v>
      </c>
      <c r="AI1657" s="167">
        <v>0.114</v>
      </c>
      <c r="AJ1657" s="221">
        <v>5550.03</v>
      </c>
      <c r="AK1657" s="167">
        <f>AJ1657*0.087/365</f>
        <v>1.3228838630136985</v>
      </c>
      <c r="AL1657" s="167">
        <f>AJ1657*0.027/365</f>
        <v>0.41055016438356162</v>
      </c>
      <c r="AM1657" s="187">
        <f>SUM(AK1657:AL1657)</f>
        <v>1.7334340273972602</v>
      </c>
      <c r="AN1657" s="167">
        <f>SUM(AK1657:AK1660)</f>
        <v>2.7563339999999998</v>
      </c>
      <c r="AO1657" s="167">
        <f>SUM(AL1657:AL1660)</f>
        <v>0.835441397260274</v>
      </c>
      <c r="AP1657" s="167">
        <f>SUM(AM1657:AM1660)</f>
        <v>3.5917753972602737</v>
      </c>
      <c r="AQ1657" s="167">
        <f>AP1657*30</f>
        <v>107.75326191780822</v>
      </c>
      <c r="AR1657" s="193" t="s">
        <v>231</v>
      </c>
      <c r="AS1657" s="194" t="s">
        <v>431</v>
      </c>
      <c r="AT1657" s="166" t="s">
        <v>232</v>
      </c>
      <c r="AU1657" s="198" t="s">
        <v>59</v>
      </c>
      <c r="AV1657" s="679" t="s">
        <v>2657</v>
      </c>
      <c r="AW1657" s="166" t="s">
        <v>234</v>
      </c>
      <c r="AX1657" s="805" t="s">
        <v>20320</v>
      </c>
      <c r="AY1657" s="2391"/>
      <c r="AZ1657" s="778" t="s">
        <v>20308</v>
      </c>
    </row>
    <row r="1658" spans="1:52" s="8" customFormat="1" ht="15.95" customHeight="1" x14ac:dyDescent="0.25">
      <c r="A1658" s="112"/>
      <c r="B1658" s="113"/>
      <c r="C1658" s="992"/>
      <c r="D1658" s="113"/>
      <c r="E1658" s="130"/>
      <c r="F1658" s="130"/>
      <c r="G1658" s="113"/>
      <c r="H1658" s="130"/>
      <c r="I1658" s="113"/>
      <c r="J1658" s="130"/>
      <c r="K1658" s="130"/>
      <c r="L1658" s="130"/>
      <c r="M1658" s="130"/>
      <c r="N1658" s="329"/>
      <c r="O1658" s="329"/>
      <c r="P1658" s="329"/>
      <c r="Q1658" s="1071"/>
      <c r="R1658" s="114"/>
      <c r="S1658" s="131"/>
      <c r="T1658" s="114"/>
      <c r="U1658" s="131"/>
      <c r="V1658" s="114"/>
      <c r="W1658" s="114"/>
      <c r="X1658" s="114"/>
      <c r="Y1658" s="113" t="s">
        <v>230</v>
      </c>
      <c r="Z1658" s="113" t="s">
        <v>230</v>
      </c>
      <c r="AA1658" s="132" t="s">
        <v>230</v>
      </c>
      <c r="AB1658" s="113" t="s">
        <v>230</v>
      </c>
      <c r="AC1658" s="113" t="s">
        <v>230</v>
      </c>
      <c r="AD1658" s="113" t="s">
        <v>230</v>
      </c>
      <c r="AE1658" s="130" t="s">
        <v>2656</v>
      </c>
      <c r="AF1658" s="113" t="s">
        <v>1214</v>
      </c>
      <c r="AG1658" s="115" t="s">
        <v>230</v>
      </c>
      <c r="AH1658" s="132" t="s">
        <v>59</v>
      </c>
      <c r="AI1658" s="116">
        <v>0.114</v>
      </c>
      <c r="AJ1658" s="137">
        <v>3363.1</v>
      </c>
      <c r="AK1658" s="116">
        <f>AJ1658*0.087/365</f>
        <v>0.8016156164383561</v>
      </c>
      <c r="AL1658" s="116">
        <f>AJ1658*0.027/365</f>
        <v>0.24877726027397259</v>
      </c>
      <c r="AM1658" s="119">
        <f>SUM(AK1658:AL1658)</f>
        <v>1.0503928767123287</v>
      </c>
      <c r="AN1658" s="116"/>
      <c r="AO1658" s="116"/>
      <c r="AP1658" s="116"/>
      <c r="AQ1658" s="367"/>
      <c r="AR1658" s="42"/>
      <c r="AS1658" s="43"/>
      <c r="AT1658" s="113"/>
      <c r="AU1658" s="130"/>
      <c r="AV1658" s="44"/>
      <c r="AW1658" s="113"/>
      <c r="AX1658" s="44"/>
      <c r="AY1658" s="2391"/>
    </row>
    <row r="1659" spans="1:52" s="8" customFormat="1" ht="15.95" customHeight="1" x14ac:dyDescent="0.25">
      <c r="A1659" s="36"/>
      <c r="B1659" s="1029"/>
      <c r="C1659" s="990"/>
      <c r="D1659" s="1029"/>
      <c r="E1659" s="5"/>
      <c r="F1659" s="5"/>
      <c r="G1659" s="1029"/>
      <c r="H1659" s="5"/>
      <c r="I1659" s="1029"/>
      <c r="J1659" s="5"/>
      <c r="K1659" s="5"/>
      <c r="L1659" s="5"/>
      <c r="M1659" s="5"/>
      <c r="N1659" s="328"/>
      <c r="O1659" s="328"/>
      <c r="P1659" s="328"/>
      <c r="Q1659" s="1056"/>
      <c r="R1659" s="448"/>
      <c r="S1659" s="61"/>
      <c r="T1659" s="448"/>
      <c r="U1659" s="61"/>
      <c r="V1659" s="448"/>
      <c r="W1659" s="448"/>
      <c r="X1659" s="448"/>
      <c r="Y1659" s="1029" t="s">
        <v>230</v>
      </c>
      <c r="Z1659" s="1029" t="s">
        <v>230</v>
      </c>
      <c r="AA1659" s="1" t="s">
        <v>230</v>
      </c>
      <c r="AB1659" s="1029" t="s">
        <v>230</v>
      </c>
      <c r="AC1659" s="1029" t="s">
        <v>230</v>
      </c>
      <c r="AD1659" s="1029" t="s">
        <v>230</v>
      </c>
      <c r="AE1659" s="5" t="s">
        <v>2658</v>
      </c>
      <c r="AF1659" s="1029" t="s">
        <v>1124</v>
      </c>
      <c r="AG1659" s="39" t="s">
        <v>230</v>
      </c>
      <c r="AH1659" s="1" t="s">
        <v>59</v>
      </c>
      <c r="AI1659" s="40">
        <v>0.114</v>
      </c>
      <c r="AJ1659" s="57">
        <v>2380.8000000000002</v>
      </c>
      <c r="AK1659" s="116">
        <f>AJ1659*0.087/365</f>
        <v>0.56747835616438358</v>
      </c>
      <c r="AL1659" s="116">
        <f>AJ1659*0.027/365</f>
        <v>0.17611397260273973</v>
      </c>
      <c r="AM1659" s="119">
        <f t="shared" ref="AM1659:AM1673" si="182">SUM(AK1659:AL1659)</f>
        <v>0.74359232876712333</v>
      </c>
      <c r="AN1659" s="40"/>
      <c r="AO1659" s="40"/>
      <c r="AP1659" s="40"/>
      <c r="AQ1659" s="1644"/>
      <c r="AR1659" s="1034"/>
      <c r="AS1659" s="45"/>
      <c r="AT1659" s="1029"/>
      <c r="AU1659" s="5"/>
      <c r="AV1659" s="46"/>
      <c r="AW1659" s="1029"/>
      <c r="AX1659" s="46"/>
      <c r="AY1659" s="2391"/>
    </row>
    <row r="1660" spans="1:52" s="1099" customFormat="1" ht="15.95" customHeight="1" x14ac:dyDescent="0.25">
      <c r="A1660" s="781"/>
      <c r="B1660" s="782"/>
      <c r="C1660" s="1314"/>
      <c r="D1660" s="782"/>
      <c r="E1660" s="1015"/>
      <c r="F1660" s="1015"/>
      <c r="G1660" s="782"/>
      <c r="H1660" s="1015"/>
      <c r="I1660" s="782"/>
      <c r="J1660" s="1015"/>
      <c r="K1660" s="1015"/>
      <c r="L1660" s="1015"/>
      <c r="M1660" s="1015"/>
      <c r="N1660" s="1315"/>
      <c r="O1660" s="1315"/>
      <c r="P1660" s="1315"/>
      <c r="Q1660" s="1316"/>
      <c r="R1660" s="783"/>
      <c r="S1660" s="1195"/>
      <c r="T1660" s="783"/>
      <c r="U1660" s="1195"/>
      <c r="V1660" s="783"/>
      <c r="W1660" s="783"/>
      <c r="X1660" s="783"/>
      <c r="Y1660" s="782" t="s">
        <v>230</v>
      </c>
      <c r="Z1660" s="782" t="s">
        <v>230</v>
      </c>
      <c r="AA1660" s="784" t="s">
        <v>230</v>
      </c>
      <c r="AB1660" s="782" t="s">
        <v>230</v>
      </c>
      <c r="AC1660" s="782" t="s">
        <v>25377</v>
      </c>
      <c r="AD1660" s="782" t="s">
        <v>25378</v>
      </c>
      <c r="AE1660" s="1015" t="s">
        <v>25379</v>
      </c>
      <c r="AF1660" s="1015" t="s">
        <v>25380</v>
      </c>
      <c r="AG1660" s="2248" t="s">
        <v>25381</v>
      </c>
      <c r="AH1660" s="784" t="s">
        <v>23897</v>
      </c>
      <c r="AI1660" s="2245">
        <v>0.87</v>
      </c>
      <c r="AJ1660" s="831">
        <v>27</v>
      </c>
      <c r="AK1660" s="378">
        <f>AJ1660*AI1660/365</f>
        <v>6.4356164383561634E-2</v>
      </c>
      <c r="AL1660" s="378">
        <v>0</v>
      </c>
      <c r="AM1660" s="380">
        <f>SUBTOTAL(9,AK1660:AL1660)</f>
        <v>6.4356164383561634E-2</v>
      </c>
      <c r="AN1660" s="430"/>
      <c r="AO1660" s="430"/>
      <c r="AP1660" s="430"/>
      <c r="AQ1660" s="830"/>
      <c r="AR1660" s="484"/>
      <c r="AS1660" s="786"/>
      <c r="AT1660" s="782"/>
      <c r="AU1660" s="1015"/>
      <c r="AV1660" s="787"/>
      <c r="AW1660" s="782"/>
      <c r="AX1660" s="2460" t="s">
        <v>25382</v>
      </c>
      <c r="AY1660" s="2401"/>
    </row>
    <row r="1661" spans="1:52" s="8" customFormat="1" ht="15.95" customHeight="1" x14ac:dyDescent="0.25">
      <c r="A1661" s="1712"/>
      <c r="B1661" s="1713"/>
      <c r="C1661" s="1714"/>
      <c r="D1661" s="1713"/>
      <c r="E1661" s="1715"/>
      <c r="F1661" s="1715"/>
      <c r="G1661" s="1713"/>
      <c r="H1661" s="1715"/>
      <c r="I1661" s="1713"/>
      <c r="J1661" s="1715"/>
      <c r="K1661" s="1715"/>
      <c r="L1661" s="1715"/>
      <c r="M1661" s="1715"/>
      <c r="N1661" s="1716"/>
      <c r="O1661" s="1716"/>
      <c r="P1661" s="1716"/>
      <c r="Q1661" s="1717"/>
      <c r="R1661" s="1718"/>
      <c r="S1661" s="1719"/>
      <c r="T1661" s="1718"/>
      <c r="U1661" s="1719"/>
      <c r="V1661" s="1718"/>
      <c r="W1661" s="1718"/>
      <c r="X1661" s="1718"/>
      <c r="Y1661" s="1713"/>
      <c r="Z1661" s="1713"/>
      <c r="AA1661" s="1720"/>
      <c r="AB1661" s="1713"/>
      <c r="AC1661" s="1713"/>
      <c r="AD1661" s="1713"/>
      <c r="AE1661" s="1715" t="s">
        <v>2659</v>
      </c>
      <c r="AF1661" s="1715" t="s">
        <v>16853</v>
      </c>
      <c r="AG1661" s="1721"/>
      <c r="AH1661" s="1720" t="s">
        <v>22995</v>
      </c>
      <c r="AI1661" s="1716">
        <v>0.6</v>
      </c>
      <c r="AJ1661" s="1664">
        <v>15</v>
      </c>
      <c r="AK1661" s="1665">
        <f>AJ1661*AI1661/365</f>
        <v>2.4657534246575342E-2</v>
      </c>
      <c r="AL1661" s="1665">
        <v>0</v>
      </c>
      <c r="AM1661" s="2197">
        <f>SUBTOTAL(9,AK1661:AL1661)</f>
        <v>2.4657534246575342E-2</v>
      </c>
      <c r="AN1661" s="1665"/>
      <c r="AO1661" s="1665"/>
      <c r="AP1661" s="1665"/>
      <c r="AQ1661" s="1722"/>
      <c r="AR1661" s="1723"/>
      <c r="AS1661" s="1724"/>
      <c r="AT1661" s="1713"/>
      <c r="AU1661" s="1715"/>
      <c r="AV1661" s="1725"/>
      <c r="AW1661" s="1713" t="s">
        <v>16781</v>
      </c>
      <c r="AX1661" s="2499" t="s">
        <v>23101</v>
      </c>
      <c r="AY1661" s="2391"/>
    </row>
    <row r="1662" spans="1:52" s="55" customFormat="1" ht="15.95" customHeight="1" x14ac:dyDescent="0.2">
      <c r="A1662" s="182">
        <v>223</v>
      </c>
      <c r="B1662" s="170" t="s">
        <v>55</v>
      </c>
      <c r="C1662" s="989" t="s">
        <v>59</v>
      </c>
      <c r="D1662" s="354" t="s">
        <v>16821</v>
      </c>
      <c r="E1662" s="198" t="s">
        <v>16818</v>
      </c>
      <c r="F1662" s="198" t="s">
        <v>16819</v>
      </c>
      <c r="G1662" s="354" t="s">
        <v>221</v>
      </c>
      <c r="H1662" s="354" t="s">
        <v>219</v>
      </c>
      <c r="I1662" s="354" t="s">
        <v>220</v>
      </c>
      <c r="J1662" s="354" t="s">
        <v>221</v>
      </c>
      <c r="K1662" s="272" t="s">
        <v>222</v>
      </c>
      <c r="L1662" s="272" t="s">
        <v>221</v>
      </c>
      <c r="M1662" s="272" t="s">
        <v>879</v>
      </c>
      <c r="N1662" s="440">
        <v>13.4</v>
      </c>
      <c r="O1662" s="440">
        <v>2.2000000000000002</v>
      </c>
      <c r="P1662" s="440">
        <f>O1662*N1662</f>
        <v>29.480000000000004</v>
      </c>
      <c r="Q1662" s="1012">
        <v>6</v>
      </c>
      <c r="R1662" s="184"/>
      <c r="S1662" s="223">
        <v>1</v>
      </c>
      <c r="T1662" s="183"/>
      <c r="U1662" s="223">
        <v>0</v>
      </c>
      <c r="V1662" s="183"/>
      <c r="W1662" s="183"/>
      <c r="X1662" s="183">
        <v>1</v>
      </c>
      <c r="Y1662" s="354" t="s">
        <v>62</v>
      </c>
      <c r="Z1662" s="366" t="s">
        <v>224</v>
      </c>
      <c r="AA1662" s="762" t="s">
        <v>225</v>
      </c>
      <c r="AB1662" s="354" t="s">
        <v>1789</v>
      </c>
      <c r="AC1662" s="354" t="s">
        <v>1790</v>
      </c>
      <c r="AD1662" s="925" t="s">
        <v>1791</v>
      </c>
      <c r="AE1662" s="198" t="s">
        <v>2656</v>
      </c>
      <c r="AF1662" s="166" t="s">
        <v>275</v>
      </c>
      <c r="AG1662" s="165" t="s">
        <v>230</v>
      </c>
      <c r="AH1662" s="203" t="s">
        <v>59</v>
      </c>
      <c r="AI1662" s="167">
        <v>0.114</v>
      </c>
      <c r="AJ1662" s="221">
        <v>3309.9</v>
      </c>
      <c r="AK1662" s="167">
        <f>AJ1662*0.087/365</f>
        <v>0.78893506849315065</v>
      </c>
      <c r="AL1662" s="167">
        <f>AJ1662*0.027/365</f>
        <v>0.24484191780821918</v>
      </c>
      <c r="AM1662" s="187">
        <f t="shared" si="182"/>
        <v>1.0337769863013699</v>
      </c>
      <c r="AN1662" s="167">
        <f>SUM(AK1662:AK1667)</f>
        <v>3.720106849315068</v>
      </c>
      <c r="AO1662" s="167">
        <f>SUM(AL1662:AL1667)</f>
        <v>1.057586301369863</v>
      </c>
      <c r="AP1662" s="167">
        <f>SUM(AN1662:AO1662)</f>
        <v>4.7776931506849305</v>
      </c>
      <c r="AQ1662" s="167">
        <f>AP1662*30</f>
        <v>143.33079452054793</v>
      </c>
      <c r="AR1662" s="193" t="s">
        <v>231</v>
      </c>
      <c r="AS1662" s="354" t="s">
        <v>431</v>
      </c>
      <c r="AT1662" s="166" t="s">
        <v>232</v>
      </c>
      <c r="AU1662" s="198" t="s">
        <v>59</v>
      </c>
      <c r="AV1662" s="679" t="s">
        <v>2660</v>
      </c>
      <c r="AW1662" s="166" t="s">
        <v>234</v>
      </c>
      <c r="AX1662" s="805" t="s">
        <v>20322</v>
      </c>
      <c r="AY1662" s="2391"/>
      <c r="AZ1662" s="778" t="s">
        <v>20309</v>
      </c>
    </row>
    <row r="1663" spans="1:52" s="8" customFormat="1" ht="15.95" customHeight="1" x14ac:dyDescent="0.25">
      <c r="A1663" s="112"/>
      <c r="B1663" s="113"/>
      <c r="C1663" s="992"/>
      <c r="D1663" s="113"/>
      <c r="E1663" s="130"/>
      <c r="F1663" s="130"/>
      <c r="G1663" s="113"/>
      <c r="H1663" s="130"/>
      <c r="I1663" s="113"/>
      <c r="J1663" s="130"/>
      <c r="K1663" s="130"/>
      <c r="L1663" s="130"/>
      <c r="M1663" s="130"/>
      <c r="N1663" s="329"/>
      <c r="O1663" s="329"/>
      <c r="P1663" s="329"/>
      <c r="Q1663" s="1071"/>
      <c r="R1663" s="114"/>
      <c r="S1663" s="131"/>
      <c r="T1663" s="114"/>
      <c r="U1663" s="131"/>
      <c r="V1663" s="114"/>
      <c r="W1663" s="114"/>
      <c r="X1663" s="114"/>
      <c r="Y1663" s="113" t="s">
        <v>230</v>
      </c>
      <c r="Z1663" s="113" t="s">
        <v>230</v>
      </c>
      <c r="AA1663" s="132" t="s">
        <v>230</v>
      </c>
      <c r="AB1663" s="113" t="s">
        <v>230</v>
      </c>
      <c r="AC1663" s="113" t="s">
        <v>230</v>
      </c>
      <c r="AD1663" s="113" t="s">
        <v>230</v>
      </c>
      <c r="AE1663" s="130" t="s">
        <v>2656</v>
      </c>
      <c r="AF1663" s="113" t="s">
        <v>2661</v>
      </c>
      <c r="AG1663" s="115" t="s">
        <v>230</v>
      </c>
      <c r="AH1663" s="132" t="s">
        <v>59</v>
      </c>
      <c r="AI1663" s="116">
        <v>0.114</v>
      </c>
      <c r="AJ1663" s="137">
        <v>3168.2</v>
      </c>
      <c r="AK1663" s="116">
        <f>AJ1663*0.087/365</f>
        <v>0.75515999999999983</v>
      </c>
      <c r="AL1663" s="116">
        <f>AJ1663*0.027/365</f>
        <v>0.23435999999999998</v>
      </c>
      <c r="AM1663" s="119">
        <f t="shared" si="182"/>
        <v>0.98951999999999984</v>
      </c>
      <c r="AN1663" s="116"/>
      <c r="AO1663" s="116"/>
      <c r="AP1663" s="116"/>
      <c r="AQ1663" s="367"/>
      <c r="AR1663" s="42"/>
      <c r="AS1663" s="43"/>
      <c r="AT1663" s="113"/>
      <c r="AU1663" s="130"/>
      <c r="AV1663" s="44"/>
      <c r="AW1663" s="113"/>
      <c r="AX1663" s="44"/>
      <c r="AY1663" s="2391"/>
    </row>
    <row r="1664" spans="1:52" s="8" customFormat="1" ht="15.95" customHeight="1" x14ac:dyDescent="0.25">
      <c r="A1664" s="36"/>
      <c r="B1664" s="1029"/>
      <c r="C1664" s="990"/>
      <c r="D1664" s="1029"/>
      <c r="E1664" s="5"/>
      <c r="F1664" s="5"/>
      <c r="G1664" s="1029"/>
      <c r="H1664" s="5"/>
      <c r="I1664" s="1029"/>
      <c r="J1664" s="5"/>
      <c r="K1664" s="5"/>
      <c r="L1664" s="5"/>
      <c r="M1664" s="5"/>
      <c r="N1664" s="328"/>
      <c r="O1664" s="328"/>
      <c r="P1664" s="328"/>
      <c r="Q1664" s="1056"/>
      <c r="R1664" s="448"/>
      <c r="S1664" s="61"/>
      <c r="T1664" s="448"/>
      <c r="U1664" s="61"/>
      <c r="V1664" s="448"/>
      <c r="W1664" s="448"/>
      <c r="X1664" s="448"/>
      <c r="Y1664" s="1029" t="s">
        <v>230</v>
      </c>
      <c r="Z1664" s="1029" t="s">
        <v>230</v>
      </c>
      <c r="AA1664" s="1" t="s">
        <v>230</v>
      </c>
      <c r="AB1664" s="1029" t="s">
        <v>230</v>
      </c>
      <c r="AC1664" s="1029" t="s">
        <v>230</v>
      </c>
      <c r="AD1664" s="1029" t="s">
        <v>230</v>
      </c>
      <c r="AE1664" s="5" t="s">
        <v>2656</v>
      </c>
      <c r="AF1664" s="1029" t="s">
        <v>1216</v>
      </c>
      <c r="AG1664" s="39" t="s">
        <v>230</v>
      </c>
      <c r="AH1664" s="1" t="s">
        <v>59</v>
      </c>
      <c r="AI1664" s="40">
        <v>0.114</v>
      </c>
      <c r="AJ1664" s="57">
        <v>3390.6</v>
      </c>
      <c r="AK1664" s="116">
        <f>AJ1664*0.087/365</f>
        <v>0.80817041095890407</v>
      </c>
      <c r="AL1664" s="116">
        <f>AJ1664*0.027/365</f>
        <v>0.25081150684931508</v>
      </c>
      <c r="AM1664" s="119">
        <f t="shared" si="182"/>
        <v>1.0589819178082192</v>
      </c>
      <c r="AN1664" s="40"/>
      <c r="AO1664" s="40"/>
      <c r="AP1664" s="40"/>
      <c r="AQ1664" s="1644"/>
      <c r="AR1664" s="1034"/>
      <c r="AS1664" s="45"/>
      <c r="AT1664" s="1029"/>
      <c r="AU1664" s="5"/>
      <c r="AV1664" s="46"/>
      <c r="AW1664" s="1029"/>
      <c r="AX1664" s="46"/>
      <c r="AY1664" s="2391"/>
    </row>
    <row r="1665" spans="1:52" s="8" customFormat="1" ht="15.95" customHeight="1" x14ac:dyDescent="0.25">
      <c r="A1665" s="36"/>
      <c r="B1665" s="1029"/>
      <c r="C1665" s="990"/>
      <c r="D1665" s="1029"/>
      <c r="E1665" s="5"/>
      <c r="F1665" s="5"/>
      <c r="G1665" s="1029"/>
      <c r="H1665" s="5"/>
      <c r="I1665" s="1029"/>
      <c r="J1665" s="5"/>
      <c r="K1665" s="5"/>
      <c r="L1665" s="5"/>
      <c r="M1665" s="5"/>
      <c r="N1665" s="328"/>
      <c r="O1665" s="328"/>
      <c r="P1665" s="328"/>
      <c r="Q1665" s="1056"/>
      <c r="R1665" s="448"/>
      <c r="S1665" s="61"/>
      <c r="T1665" s="448"/>
      <c r="U1665" s="61"/>
      <c r="V1665" s="448"/>
      <c r="W1665" s="448"/>
      <c r="X1665" s="448"/>
      <c r="Y1665" s="1029" t="s">
        <v>230</v>
      </c>
      <c r="Z1665" s="1029" t="s">
        <v>230</v>
      </c>
      <c r="AA1665" s="1" t="s">
        <v>230</v>
      </c>
      <c r="AB1665" s="1029" t="s">
        <v>230</v>
      </c>
      <c r="AC1665" s="1029" t="s">
        <v>230</v>
      </c>
      <c r="AD1665" s="1029" t="s">
        <v>230</v>
      </c>
      <c r="AE1665" s="5" t="s">
        <v>2656</v>
      </c>
      <c r="AF1665" s="1029" t="s">
        <v>795</v>
      </c>
      <c r="AG1665" s="39" t="s">
        <v>230</v>
      </c>
      <c r="AH1665" s="1" t="s">
        <v>59</v>
      </c>
      <c r="AI1665" s="40">
        <v>0.114</v>
      </c>
      <c r="AJ1665" s="57">
        <v>2210.3000000000002</v>
      </c>
      <c r="AK1665" s="116">
        <f>AJ1665*0.087/365</f>
        <v>0.52683863013698629</v>
      </c>
      <c r="AL1665" s="116">
        <f>AJ1665*0.027/365</f>
        <v>0.16350164383561647</v>
      </c>
      <c r="AM1665" s="119">
        <f t="shared" si="182"/>
        <v>0.69034027397260278</v>
      </c>
      <c r="AN1665" s="40"/>
      <c r="AO1665" s="40"/>
      <c r="AP1665" s="40"/>
      <c r="AQ1665" s="1644"/>
      <c r="AR1665" s="1034"/>
      <c r="AS1665" s="45"/>
      <c r="AT1665" s="1029"/>
      <c r="AU1665" s="5"/>
      <c r="AV1665" s="46"/>
      <c r="AW1665" s="1029"/>
      <c r="AX1665" s="46"/>
      <c r="AY1665" s="2391"/>
    </row>
    <row r="1666" spans="1:52" s="8" customFormat="1" ht="15.95" customHeight="1" x14ac:dyDescent="0.25">
      <c r="A1666" s="36"/>
      <c r="B1666" s="1029"/>
      <c r="C1666" s="990"/>
      <c r="D1666" s="1029"/>
      <c r="E1666" s="5"/>
      <c r="F1666" s="5"/>
      <c r="G1666" s="1029"/>
      <c r="H1666" s="5"/>
      <c r="I1666" s="1029"/>
      <c r="J1666" s="5"/>
      <c r="K1666" s="5"/>
      <c r="L1666" s="5"/>
      <c r="M1666" s="5"/>
      <c r="N1666" s="328"/>
      <c r="O1666" s="328"/>
      <c r="P1666" s="328"/>
      <c r="Q1666" s="1056"/>
      <c r="R1666" s="448"/>
      <c r="S1666" s="61"/>
      <c r="T1666" s="448"/>
      <c r="U1666" s="61"/>
      <c r="V1666" s="448"/>
      <c r="W1666" s="448"/>
      <c r="X1666" s="448"/>
      <c r="Y1666" s="1029" t="s">
        <v>230</v>
      </c>
      <c r="Z1666" s="1029" t="s">
        <v>230</v>
      </c>
      <c r="AA1666" s="1" t="s">
        <v>230</v>
      </c>
      <c r="AB1666" s="1029" t="s">
        <v>230</v>
      </c>
      <c r="AC1666" s="1029" t="s">
        <v>230</v>
      </c>
      <c r="AD1666" s="1029" t="s">
        <v>230</v>
      </c>
      <c r="AE1666" s="5" t="s">
        <v>2656</v>
      </c>
      <c r="AF1666" s="1029" t="s">
        <v>2662</v>
      </c>
      <c r="AG1666" s="39" t="s">
        <v>230</v>
      </c>
      <c r="AH1666" s="1" t="s">
        <v>59</v>
      </c>
      <c r="AI1666" s="40">
        <v>0.114</v>
      </c>
      <c r="AJ1666" s="57">
        <v>2218</v>
      </c>
      <c r="AK1666" s="116">
        <f>AJ1666*0.087/365</f>
        <v>0.52867397260273963</v>
      </c>
      <c r="AL1666" s="116">
        <f>AJ1666*0.027/365</f>
        <v>0.16407123287671233</v>
      </c>
      <c r="AM1666" s="119">
        <f t="shared" si="182"/>
        <v>0.69274520547945195</v>
      </c>
      <c r="AN1666" s="40"/>
      <c r="AO1666" s="40"/>
      <c r="AP1666" s="40"/>
      <c r="AQ1666" s="1644"/>
      <c r="AR1666" s="1034"/>
      <c r="AS1666" s="45"/>
      <c r="AT1666" s="1029"/>
      <c r="AU1666" s="5"/>
      <c r="AV1666" s="46"/>
      <c r="AW1666" s="1029"/>
      <c r="AX1666" s="46"/>
      <c r="AY1666" s="2391"/>
    </row>
    <row r="1667" spans="1:52" s="8" customFormat="1" ht="15.95" customHeight="1" x14ac:dyDescent="0.25">
      <c r="A1667" s="93"/>
      <c r="B1667" s="88"/>
      <c r="C1667" s="993"/>
      <c r="D1667" s="88"/>
      <c r="E1667" s="103"/>
      <c r="F1667" s="103"/>
      <c r="G1667" s="88"/>
      <c r="H1667" s="103"/>
      <c r="I1667" s="88"/>
      <c r="J1667" s="103"/>
      <c r="K1667" s="103"/>
      <c r="L1667" s="103"/>
      <c r="M1667" s="103"/>
      <c r="N1667" s="330"/>
      <c r="O1667" s="330"/>
      <c r="P1667" s="330"/>
      <c r="Q1667" s="106"/>
      <c r="R1667" s="94"/>
      <c r="S1667" s="104"/>
      <c r="T1667" s="94"/>
      <c r="U1667" s="104"/>
      <c r="V1667" s="94"/>
      <c r="W1667" s="94"/>
      <c r="X1667" s="94"/>
      <c r="Y1667" s="88" t="s">
        <v>230</v>
      </c>
      <c r="Z1667" s="88" t="s">
        <v>230</v>
      </c>
      <c r="AA1667" s="90" t="s">
        <v>230</v>
      </c>
      <c r="AB1667" s="88" t="s">
        <v>230</v>
      </c>
      <c r="AC1667" s="88" t="s">
        <v>230</v>
      </c>
      <c r="AD1667" s="88" t="s">
        <v>230</v>
      </c>
      <c r="AE1667" s="103" t="s">
        <v>2663</v>
      </c>
      <c r="AF1667" s="103" t="s">
        <v>2664</v>
      </c>
      <c r="AG1667" s="95">
        <v>5030070237</v>
      </c>
      <c r="AH1667" s="90" t="s">
        <v>2665</v>
      </c>
      <c r="AI1667" s="21">
        <v>1.1399999999999999</v>
      </c>
      <c r="AJ1667" s="21">
        <v>100</v>
      </c>
      <c r="AK1667" s="98">
        <f>AJ1667*AI1667/365</f>
        <v>0.31232876712328761</v>
      </c>
      <c r="AL1667" s="98">
        <v>0</v>
      </c>
      <c r="AM1667" s="96">
        <f>SUBTOTAL(9,AK1667:AL1667)</f>
        <v>0.31232876712328761</v>
      </c>
      <c r="AN1667" s="98"/>
      <c r="AO1667" s="98"/>
      <c r="AP1667" s="98"/>
      <c r="AQ1667" s="368"/>
      <c r="AR1667" s="47"/>
      <c r="AS1667" s="48"/>
      <c r="AT1667" s="88"/>
      <c r="AU1667" s="103"/>
      <c r="AV1667" s="52"/>
      <c r="AW1667" s="88"/>
      <c r="AX1667" s="52"/>
      <c r="AY1667" s="2391"/>
    </row>
    <row r="1668" spans="1:52" s="55" customFormat="1" ht="15.95" customHeight="1" x14ac:dyDescent="0.25">
      <c r="A1668" s="353">
        <v>224</v>
      </c>
      <c r="B1668" s="366" t="s">
        <v>55</v>
      </c>
      <c r="C1668" s="991" t="s">
        <v>59</v>
      </c>
      <c r="D1668" s="354" t="s">
        <v>2666</v>
      </c>
      <c r="E1668" s="272" t="s">
        <v>16822</v>
      </c>
      <c r="F1668" s="272" t="s">
        <v>16823</v>
      </c>
      <c r="G1668" s="354" t="s">
        <v>221</v>
      </c>
      <c r="H1668" s="354" t="s">
        <v>219</v>
      </c>
      <c r="I1668" s="354" t="s">
        <v>220</v>
      </c>
      <c r="J1668" s="354" t="s">
        <v>221</v>
      </c>
      <c r="K1668" s="272" t="s">
        <v>222</v>
      </c>
      <c r="L1668" s="272" t="s">
        <v>221</v>
      </c>
      <c r="M1668" s="272" t="s">
        <v>879</v>
      </c>
      <c r="N1668" s="440">
        <v>6</v>
      </c>
      <c r="O1668" s="440">
        <v>1.5</v>
      </c>
      <c r="P1668" s="440">
        <v>9</v>
      </c>
      <c r="Q1668" s="1010">
        <v>3</v>
      </c>
      <c r="R1668" s="503"/>
      <c r="S1668" s="505">
        <v>2</v>
      </c>
      <c r="T1668" s="357"/>
      <c r="U1668" s="505">
        <v>1</v>
      </c>
      <c r="V1668" s="357"/>
      <c r="W1668" s="357"/>
      <c r="X1668" s="357"/>
      <c r="Y1668" s="354" t="s">
        <v>62</v>
      </c>
      <c r="Z1668" s="170" t="s">
        <v>224</v>
      </c>
      <c r="AA1668" s="197" t="s">
        <v>225</v>
      </c>
      <c r="AB1668" s="166" t="s">
        <v>1789</v>
      </c>
      <c r="AC1668" s="166" t="s">
        <v>1790</v>
      </c>
      <c r="AD1668" s="1285" t="s">
        <v>1791</v>
      </c>
      <c r="AE1668" s="198" t="s">
        <v>2656</v>
      </c>
      <c r="AF1668" s="166" t="s">
        <v>1244</v>
      </c>
      <c r="AG1668" s="165" t="s">
        <v>230</v>
      </c>
      <c r="AH1668" s="203" t="s">
        <v>59</v>
      </c>
      <c r="AI1668" s="167">
        <v>0.114</v>
      </c>
      <c r="AJ1668" s="221">
        <v>4508</v>
      </c>
      <c r="AK1668" s="167">
        <f>AJ1668*0.087/365</f>
        <v>1.0745095890410958</v>
      </c>
      <c r="AL1668" s="167">
        <f>AJ1668*0.027/365</f>
        <v>0.33346849315068494</v>
      </c>
      <c r="AM1668" s="187">
        <f t="shared" si="182"/>
        <v>1.4079780821917809</v>
      </c>
      <c r="AN1668" s="167">
        <f>SUM(AK1668:AK1674)</f>
        <v>3.2667287671232872</v>
      </c>
      <c r="AO1668" s="167">
        <f>SUM(AL1668:AL1674)</f>
        <v>0.94818082191780828</v>
      </c>
      <c r="AP1668" s="167">
        <f>SUM(AM1668:AM1674)</f>
        <v>4.2149095890410964</v>
      </c>
      <c r="AQ1668" s="167">
        <f>AP1668*30</f>
        <v>126.44728767123289</v>
      </c>
      <c r="AR1668" s="193" t="s">
        <v>231</v>
      </c>
      <c r="AS1668" s="194" t="s">
        <v>431</v>
      </c>
      <c r="AT1668" s="166" t="s">
        <v>232</v>
      </c>
      <c r="AU1668" s="198" t="s">
        <v>59</v>
      </c>
      <c r="AV1668" s="679" t="s">
        <v>2667</v>
      </c>
      <c r="AW1668" s="166" t="s">
        <v>234</v>
      </c>
      <c r="AX1668" s="805" t="s">
        <v>20321</v>
      </c>
      <c r="AY1668" s="2391"/>
      <c r="AZ1668" s="778" t="s">
        <v>20310</v>
      </c>
    </row>
    <row r="1669" spans="1:52" s="8" customFormat="1" ht="15.95" customHeight="1" x14ac:dyDescent="0.25">
      <c r="A1669" s="112"/>
      <c r="B1669" s="113"/>
      <c r="C1669" s="992"/>
      <c r="D1669" s="113"/>
      <c r="E1669" s="130"/>
      <c r="F1669" s="130"/>
      <c r="G1669" s="113"/>
      <c r="H1669" s="130"/>
      <c r="I1669" s="113"/>
      <c r="J1669" s="130"/>
      <c r="K1669" s="130"/>
      <c r="L1669" s="130"/>
      <c r="M1669" s="130"/>
      <c r="N1669" s="329"/>
      <c r="O1669" s="329"/>
      <c r="P1669" s="329"/>
      <c r="Q1669" s="1071"/>
      <c r="R1669" s="114"/>
      <c r="S1669" s="131"/>
      <c r="T1669" s="114"/>
      <c r="U1669" s="131"/>
      <c r="V1669" s="114"/>
      <c r="W1669" s="114"/>
      <c r="X1669" s="114"/>
      <c r="Y1669" s="113" t="s">
        <v>230</v>
      </c>
      <c r="Z1669" s="113" t="s">
        <v>230</v>
      </c>
      <c r="AA1669" s="132" t="s">
        <v>230</v>
      </c>
      <c r="AB1669" s="113" t="s">
        <v>230</v>
      </c>
      <c r="AC1669" s="113" t="s">
        <v>230</v>
      </c>
      <c r="AD1669" s="113" t="s">
        <v>230</v>
      </c>
      <c r="AE1669" s="130" t="s">
        <v>2656</v>
      </c>
      <c r="AF1669" s="113" t="s">
        <v>2668</v>
      </c>
      <c r="AG1669" s="115" t="s">
        <v>230</v>
      </c>
      <c r="AH1669" s="132" t="s">
        <v>59</v>
      </c>
      <c r="AI1669" s="116">
        <v>0.114</v>
      </c>
      <c r="AJ1669" s="137">
        <v>2793.9</v>
      </c>
      <c r="AK1669" s="116">
        <f>AJ1669*0.087/365</f>
        <v>0.6659432876712329</v>
      </c>
      <c r="AL1669" s="116">
        <f>AJ1669*0.027/365</f>
        <v>0.20667205479452055</v>
      </c>
      <c r="AM1669" s="119">
        <f t="shared" si="182"/>
        <v>0.87261534246575345</v>
      </c>
      <c r="AN1669" s="116"/>
      <c r="AO1669" s="116"/>
      <c r="AP1669" s="116"/>
      <c r="AQ1669" s="367"/>
      <c r="AR1669" s="42"/>
      <c r="AS1669" s="43"/>
      <c r="AT1669" s="113"/>
      <c r="AU1669" s="130"/>
      <c r="AV1669" s="44"/>
      <c r="AW1669" s="113"/>
      <c r="AX1669" s="44"/>
      <c r="AY1669" s="2391"/>
    </row>
    <row r="1670" spans="1:52" s="8" customFormat="1" ht="15.95" customHeight="1" x14ac:dyDescent="0.25">
      <c r="A1670" s="36"/>
      <c r="B1670" s="1029"/>
      <c r="C1670" s="990"/>
      <c r="D1670" s="1029"/>
      <c r="E1670" s="5"/>
      <c r="F1670" s="5"/>
      <c r="G1670" s="1029"/>
      <c r="H1670" s="5"/>
      <c r="I1670" s="1029"/>
      <c r="J1670" s="5"/>
      <c r="K1670" s="5"/>
      <c r="L1670" s="5"/>
      <c r="M1670" s="5"/>
      <c r="N1670" s="328"/>
      <c r="O1670" s="328"/>
      <c r="P1670" s="328"/>
      <c r="Q1670" s="1056"/>
      <c r="R1670" s="448"/>
      <c r="S1670" s="61"/>
      <c r="T1670" s="448"/>
      <c r="U1670" s="61"/>
      <c r="V1670" s="448"/>
      <c r="W1670" s="448"/>
      <c r="X1670" s="448"/>
      <c r="Y1670" s="1029" t="s">
        <v>230</v>
      </c>
      <c r="Z1670" s="1029" t="s">
        <v>230</v>
      </c>
      <c r="AA1670" s="1" t="s">
        <v>230</v>
      </c>
      <c r="AB1670" s="1029" t="s">
        <v>230</v>
      </c>
      <c r="AC1670" s="1029" t="s">
        <v>230</v>
      </c>
      <c r="AD1670" s="1029" t="s">
        <v>230</v>
      </c>
      <c r="AE1670" s="5" t="s">
        <v>2658</v>
      </c>
      <c r="AF1670" s="1029" t="s">
        <v>238</v>
      </c>
      <c r="AG1670" s="39" t="s">
        <v>230</v>
      </c>
      <c r="AH1670" s="1" t="s">
        <v>59</v>
      </c>
      <c r="AI1670" s="40">
        <v>0.114</v>
      </c>
      <c r="AJ1670" s="57">
        <v>2609.6999999999998</v>
      </c>
      <c r="AK1670" s="116">
        <f>AJ1670*0.087/365</f>
        <v>0.62203808219178081</v>
      </c>
      <c r="AL1670" s="116">
        <f>AJ1670*0.027/365</f>
        <v>0.193046301369863</v>
      </c>
      <c r="AM1670" s="119">
        <f t="shared" si="182"/>
        <v>0.81508438356164381</v>
      </c>
      <c r="AN1670" s="40"/>
      <c r="AO1670" s="40"/>
      <c r="AP1670" s="40"/>
      <c r="AQ1670" s="1644"/>
      <c r="AR1670" s="1034"/>
      <c r="AS1670" s="45"/>
      <c r="AT1670" s="1029"/>
      <c r="AU1670" s="5"/>
      <c r="AV1670" s="46"/>
      <c r="AW1670" s="1029"/>
      <c r="AX1670" s="46"/>
      <c r="AY1670" s="2391"/>
    </row>
    <row r="1671" spans="1:52" s="8" customFormat="1" ht="15.95" customHeight="1" x14ac:dyDescent="0.25">
      <c r="A1671" s="36"/>
      <c r="B1671" s="1029"/>
      <c r="C1671" s="990"/>
      <c r="D1671" s="1029"/>
      <c r="E1671" s="5"/>
      <c r="F1671" s="5"/>
      <c r="G1671" s="1029"/>
      <c r="H1671" s="5"/>
      <c r="I1671" s="1029"/>
      <c r="J1671" s="5"/>
      <c r="K1671" s="5"/>
      <c r="L1671" s="5"/>
      <c r="M1671" s="5"/>
      <c r="N1671" s="328"/>
      <c r="O1671" s="328"/>
      <c r="P1671" s="328"/>
      <c r="Q1671" s="1056"/>
      <c r="R1671" s="448"/>
      <c r="S1671" s="61"/>
      <c r="T1671" s="448"/>
      <c r="U1671" s="61"/>
      <c r="V1671" s="448"/>
      <c r="W1671" s="448"/>
      <c r="X1671" s="448"/>
      <c r="Y1671" s="1029" t="s">
        <v>230</v>
      </c>
      <c r="Z1671" s="1029" t="s">
        <v>230</v>
      </c>
      <c r="AA1671" s="1" t="s">
        <v>230</v>
      </c>
      <c r="AB1671" s="1029" t="s">
        <v>230</v>
      </c>
      <c r="AC1671" s="1029" t="s">
        <v>230</v>
      </c>
      <c r="AD1671" s="1029" t="s">
        <v>230</v>
      </c>
      <c r="AE1671" s="5" t="s">
        <v>2658</v>
      </c>
      <c r="AF1671" s="1029" t="s">
        <v>500</v>
      </c>
      <c r="AG1671" s="39" t="s">
        <v>230</v>
      </c>
      <c r="AH1671" s="1" t="s">
        <v>59</v>
      </c>
      <c r="AI1671" s="40">
        <v>0.114</v>
      </c>
      <c r="AJ1671" s="57">
        <v>2906.4</v>
      </c>
      <c r="AK1671" s="116">
        <f>AJ1671*0.087/365</f>
        <v>0.69275835616438353</v>
      </c>
      <c r="AL1671" s="116">
        <f>AJ1671*0.027/365</f>
        <v>0.21499397260273975</v>
      </c>
      <c r="AM1671" s="119">
        <f t="shared" si="182"/>
        <v>0.90775232876712331</v>
      </c>
      <c r="AN1671" s="40"/>
      <c r="AO1671" s="40"/>
      <c r="AP1671" s="40"/>
      <c r="AQ1671" s="1644"/>
      <c r="AR1671" s="1034"/>
      <c r="AS1671" s="45"/>
      <c r="AT1671" s="1029"/>
      <c r="AU1671" s="5"/>
      <c r="AV1671" s="46"/>
      <c r="AW1671" s="1029"/>
      <c r="AX1671" s="46"/>
      <c r="AY1671" s="2391"/>
    </row>
    <row r="1672" spans="1:52" s="8" customFormat="1" ht="15.95" customHeight="1" x14ac:dyDescent="0.25">
      <c r="A1672" s="36"/>
      <c r="B1672" s="1472"/>
      <c r="C1672" s="990"/>
      <c r="D1672" s="1472"/>
      <c r="E1672" s="5"/>
      <c r="F1672" s="5"/>
      <c r="G1672" s="1472"/>
      <c r="H1672" s="5"/>
      <c r="I1672" s="1472"/>
      <c r="J1672" s="5"/>
      <c r="K1672" s="5"/>
      <c r="L1672" s="5"/>
      <c r="M1672" s="5"/>
      <c r="N1672" s="328"/>
      <c r="O1672" s="328"/>
      <c r="P1672" s="328"/>
      <c r="Q1672" s="1056"/>
      <c r="R1672" s="448"/>
      <c r="S1672" s="61"/>
      <c r="T1672" s="448"/>
      <c r="U1672" s="61"/>
      <c r="V1672" s="448"/>
      <c r="W1672" s="448"/>
      <c r="X1672" s="448"/>
      <c r="Y1672" s="1472"/>
      <c r="Z1672" s="1472"/>
      <c r="AA1672" s="1"/>
      <c r="AB1672" s="1472"/>
      <c r="AC1672" s="1477" t="s">
        <v>6140</v>
      </c>
      <c r="AD1672" s="1329" t="s">
        <v>6141</v>
      </c>
      <c r="AE1672" s="1477" t="s">
        <v>21147</v>
      </c>
      <c r="AF1672" s="1477" t="s">
        <v>21188</v>
      </c>
      <c r="AG1672" s="377" t="s">
        <v>21125</v>
      </c>
      <c r="AH1672" s="1477" t="s">
        <v>21148</v>
      </c>
      <c r="AI1672" s="1478">
        <v>0.87</v>
      </c>
      <c r="AJ1672" s="1056">
        <v>71</v>
      </c>
      <c r="AK1672" s="40">
        <f>AJ1672*AI1672/365</f>
        <v>0.16923287671232878</v>
      </c>
      <c r="AL1672" s="116">
        <v>0</v>
      </c>
      <c r="AM1672" s="41">
        <f>SUBTOTAL(9,AK1672:AL1672)</f>
        <v>0.16923287671232878</v>
      </c>
      <c r="AN1672" s="40"/>
      <c r="AO1672" s="40"/>
      <c r="AP1672" s="40"/>
      <c r="AQ1672" s="1644"/>
      <c r="AR1672" s="1475"/>
      <c r="AS1672" s="45"/>
      <c r="AT1672" s="1472"/>
      <c r="AU1672" s="5"/>
      <c r="AV1672" s="46"/>
      <c r="AW1672" s="1472"/>
      <c r="AX1672" s="2511" t="s">
        <v>21186</v>
      </c>
      <c r="AY1672" s="2391"/>
    </row>
    <row r="1673" spans="1:52" s="8" customFormat="1" ht="15.95" customHeight="1" x14ac:dyDescent="0.25">
      <c r="A1673" s="36"/>
      <c r="B1673" s="1029"/>
      <c r="C1673" s="990"/>
      <c r="D1673" s="1029"/>
      <c r="E1673" s="5"/>
      <c r="F1673" s="5"/>
      <c r="G1673" s="1029"/>
      <c r="H1673" s="5"/>
      <c r="I1673" s="1029"/>
      <c r="J1673" s="5"/>
      <c r="K1673" s="5"/>
      <c r="L1673" s="5"/>
      <c r="M1673" s="5"/>
      <c r="N1673" s="328"/>
      <c r="O1673" s="328"/>
      <c r="P1673" s="328"/>
      <c r="Q1673" s="1056"/>
      <c r="R1673" s="448"/>
      <c r="S1673" s="61"/>
      <c r="T1673" s="448"/>
      <c r="U1673" s="61"/>
      <c r="V1673" s="448"/>
      <c r="W1673" s="448"/>
      <c r="X1673" s="448"/>
      <c r="Y1673" s="1029" t="s">
        <v>230</v>
      </c>
      <c r="Z1673" s="1029" t="s">
        <v>230</v>
      </c>
      <c r="AA1673" s="1" t="s">
        <v>230</v>
      </c>
      <c r="AB1673" s="1029" t="s">
        <v>230</v>
      </c>
      <c r="AC1673" s="1029" t="s">
        <v>230</v>
      </c>
      <c r="AD1673" s="1029" t="s">
        <v>230</v>
      </c>
      <c r="AE1673" s="5" t="s">
        <v>2669</v>
      </c>
      <c r="AF1673" s="5" t="s">
        <v>2670</v>
      </c>
      <c r="AG1673" s="39">
        <v>5030057878</v>
      </c>
      <c r="AH1673" s="1" t="s">
        <v>2671</v>
      </c>
      <c r="AI1673" s="1036">
        <v>1.25</v>
      </c>
      <c r="AJ1673" s="37">
        <v>6</v>
      </c>
      <c r="AK1673" s="40">
        <f>AJ1673*AI1673/365</f>
        <v>2.0547945205479451E-2</v>
      </c>
      <c r="AL1673" s="40">
        <v>0</v>
      </c>
      <c r="AM1673" s="119">
        <f t="shared" si="182"/>
        <v>2.0547945205479451E-2</v>
      </c>
      <c r="AN1673" s="40"/>
      <c r="AO1673" s="40"/>
      <c r="AP1673" s="40"/>
      <c r="AQ1673" s="1644"/>
      <c r="AR1673" s="1034"/>
      <c r="AS1673" s="45"/>
      <c r="AT1673" s="1029"/>
      <c r="AU1673" s="5"/>
      <c r="AV1673" s="46"/>
      <c r="AW1673" s="1029"/>
      <c r="AX1673" s="46"/>
      <c r="AY1673" s="2391"/>
    </row>
    <row r="1674" spans="1:52" s="8" customFormat="1" ht="15.95" customHeight="1" x14ac:dyDescent="0.25">
      <c r="A1674" s="93"/>
      <c r="B1674" s="88"/>
      <c r="C1674" s="993"/>
      <c r="D1674" s="88"/>
      <c r="E1674" s="103"/>
      <c r="F1674" s="103"/>
      <c r="G1674" s="88"/>
      <c r="H1674" s="103"/>
      <c r="I1674" s="88"/>
      <c r="J1674" s="103"/>
      <c r="K1674" s="103"/>
      <c r="L1674" s="103"/>
      <c r="M1674" s="103"/>
      <c r="N1674" s="330"/>
      <c r="O1674" s="330"/>
      <c r="P1674" s="330"/>
      <c r="Q1674" s="106"/>
      <c r="R1674" s="94"/>
      <c r="S1674" s="104"/>
      <c r="T1674" s="94"/>
      <c r="U1674" s="104"/>
      <c r="V1674" s="94"/>
      <c r="W1674" s="94"/>
      <c r="X1674" s="94"/>
      <c r="Y1674" s="88" t="s">
        <v>230</v>
      </c>
      <c r="Z1674" s="88" t="s">
        <v>230</v>
      </c>
      <c r="AA1674" s="90" t="s">
        <v>230</v>
      </c>
      <c r="AB1674" s="88" t="s">
        <v>230</v>
      </c>
      <c r="AC1674" s="88" t="s">
        <v>230</v>
      </c>
      <c r="AD1674" s="88" t="s">
        <v>230</v>
      </c>
      <c r="AE1674" s="103" t="s">
        <v>2672</v>
      </c>
      <c r="AF1674" s="103" t="s">
        <v>2673</v>
      </c>
      <c r="AG1674" s="95">
        <v>503002649907</v>
      </c>
      <c r="AH1674" s="90" t="s">
        <v>2674</v>
      </c>
      <c r="AI1674" s="21">
        <v>1.32</v>
      </c>
      <c r="AJ1674" s="97">
        <v>6</v>
      </c>
      <c r="AK1674" s="98">
        <f>AJ1674*AI1674/365</f>
        <v>2.1698630136986301E-2</v>
      </c>
      <c r="AL1674" s="98">
        <v>0</v>
      </c>
      <c r="AM1674" s="96">
        <f>SUBTOTAL(9,AK1674:AL1674)</f>
        <v>2.1698630136986301E-2</v>
      </c>
      <c r="AN1674" s="98"/>
      <c r="AO1674" s="98"/>
      <c r="AP1674" s="98"/>
      <c r="AQ1674" s="368"/>
      <c r="AR1674" s="47"/>
      <c r="AS1674" s="48"/>
      <c r="AT1674" s="88"/>
      <c r="AU1674" s="103"/>
      <c r="AV1674" s="52"/>
      <c r="AW1674" s="88"/>
      <c r="AX1674" s="52"/>
      <c r="AY1674" s="2391"/>
    </row>
    <row r="1675" spans="1:52" s="1395" customFormat="1" ht="15.95" customHeight="1" x14ac:dyDescent="0.25">
      <c r="A1675" s="353">
        <v>225</v>
      </c>
      <c r="B1675" s="354" t="s">
        <v>55</v>
      </c>
      <c r="C1675" s="991" t="s">
        <v>59</v>
      </c>
      <c r="D1675" s="354" t="s">
        <v>2675</v>
      </c>
      <c r="E1675" s="272" t="s">
        <v>18627</v>
      </c>
      <c r="F1675" s="272" t="s">
        <v>18628</v>
      </c>
      <c r="G1675" s="354" t="s">
        <v>221</v>
      </c>
      <c r="H1675" s="354" t="s">
        <v>219</v>
      </c>
      <c r="I1675" s="354" t="s">
        <v>220</v>
      </c>
      <c r="J1675" s="354" t="s">
        <v>221</v>
      </c>
      <c r="K1675" s="272" t="s">
        <v>18629</v>
      </c>
      <c r="L1675" s="272" t="s">
        <v>221</v>
      </c>
      <c r="M1675" s="272" t="s">
        <v>879</v>
      </c>
      <c r="N1675" s="440">
        <v>9</v>
      </c>
      <c r="O1675" s="440">
        <v>3</v>
      </c>
      <c r="P1675" s="440">
        <f>O1675*N1675</f>
        <v>27</v>
      </c>
      <c r="Q1675" s="1010">
        <v>6</v>
      </c>
      <c r="R1675" s="357"/>
      <c r="S1675" s="505">
        <v>2</v>
      </c>
      <c r="T1675" s="357"/>
      <c r="U1675" s="505">
        <v>1</v>
      </c>
      <c r="V1675" s="357"/>
      <c r="W1675" s="357"/>
      <c r="X1675" s="357"/>
      <c r="Y1675" s="354" t="s">
        <v>1954</v>
      </c>
      <c r="Z1675" s="354" t="s">
        <v>2678</v>
      </c>
      <c r="AA1675" s="443">
        <v>1085030004476</v>
      </c>
      <c r="AB1675" s="354" t="s">
        <v>18633</v>
      </c>
      <c r="AC1675" s="354" t="s">
        <v>18630</v>
      </c>
      <c r="AD1675" s="1285" t="s">
        <v>2680</v>
      </c>
      <c r="AE1675" s="272" t="s">
        <v>2681</v>
      </c>
      <c r="AF1675" s="354" t="s">
        <v>528</v>
      </c>
      <c r="AG1675" s="358" t="s">
        <v>230</v>
      </c>
      <c r="AH1675" s="443" t="s">
        <v>59</v>
      </c>
      <c r="AI1675" s="359">
        <v>0.114</v>
      </c>
      <c r="AJ1675" s="459">
        <v>4710</v>
      </c>
      <c r="AK1675" s="359">
        <f>AJ1675*0.087/365</f>
        <v>1.1226575342465752</v>
      </c>
      <c r="AL1675" s="359">
        <f>AJ1675*0.027/365</f>
        <v>0.34841095890410961</v>
      </c>
      <c r="AM1675" s="361">
        <f>SUM(AK1675:AL1675)</f>
        <v>1.4710684931506848</v>
      </c>
      <c r="AN1675" s="359">
        <f>SUM(AK1675:AK1682)</f>
        <v>4.4931106849315068</v>
      </c>
      <c r="AO1675" s="359">
        <f>SUM(AL1675:AL1682)</f>
        <v>1.3599271232876713</v>
      </c>
      <c r="AP1675" s="359">
        <f>SUM(AM1675:AM1682)</f>
        <v>5.8530378082191783</v>
      </c>
      <c r="AQ1675" s="359">
        <f>AP1675*30</f>
        <v>175.59113424657534</v>
      </c>
      <c r="AR1675" s="362" t="s">
        <v>231</v>
      </c>
      <c r="AS1675" s="363" t="s">
        <v>431</v>
      </c>
      <c r="AT1675" s="354" t="s">
        <v>232</v>
      </c>
      <c r="AU1675" s="272" t="s">
        <v>59</v>
      </c>
      <c r="AV1675" s="923" t="s">
        <v>2682</v>
      </c>
      <c r="AW1675" s="354" t="s">
        <v>234</v>
      </c>
      <c r="AX1675" s="805" t="s">
        <v>18631</v>
      </c>
      <c r="AY1675" s="2401"/>
      <c r="AZ1675" s="778" t="s">
        <v>18632</v>
      </c>
    </row>
    <row r="1676" spans="1:52" s="8" customFormat="1" ht="15.95" customHeight="1" x14ac:dyDescent="0.25">
      <c r="A1676" s="112"/>
      <c r="B1676" s="113"/>
      <c r="C1676" s="992"/>
      <c r="D1676" s="113"/>
      <c r="E1676" s="130"/>
      <c r="F1676" s="130"/>
      <c r="G1676" s="113"/>
      <c r="H1676" s="130"/>
      <c r="I1676" s="113"/>
      <c r="J1676" s="130"/>
      <c r="K1676" s="130"/>
      <c r="L1676" s="130"/>
      <c r="M1676" s="130"/>
      <c r="N1676" s="329"/>
      <c r="O1676" s="329"/>
      <c r="P1676" s="329"/>
      <c r="Q1676" s="1071"/>
      <c r="R1676" s="114"/>
      <c r="S1676" s="131"/>
      <c r="T1676" s="114"/>
      <c r="U1676" s="131"/>
      <c r="V1676" s="114"/>
      <c r="W1676" s="114"/>
      <c r="X1676" s="114"/>
      <c r="Y1676" s="113" t="s">
        <v>230</v>
      </c>
      <c r="Z1676" s="113" t="s">
        <v>230</v>
      </c>
      <c r="AA1676" s="132" t="s">
        <v>230</v>
      </c>
      <c r="AB1676" s="113" t="s">
        <v>230</v>
      </c>
      <c r="AC1676" s="1076" t="s">
        <v>230</v>
      </c>
      <c r="AD1676" s="1076" t="s">
        <v>230</v>
      </c>
      <c r="AE1676" s="1352" t="s">
        <v>2681</v>
      </c>
      <c r="AF1676" s="1076" t="s">
        <v>286</v>
      </c>
      <c r="AG1676" s="1077" t="s">
        <v>230</v>
      </c>
      <c r="AH1676" s="1078" t="s">
        <v>59</v>
      </c>
      <c r="AI1676" s="479">
        <v>0.114</v>
      </c>
      <c r="AJ1676" s="1353">
        <v>4635.5</v>
      </c>
      <c r="AK1676" s="479">
        <f>AJ1676*0.087/365</f>
        <v>1.1049</v>
      </c>
      <c r="AL1676" s="479">
        <f>AJ1676*0.027/365</f>
        <v>0.34289999999999998</v>
      </c>
      <c r="AM1676" s="777">
        <f>SUM(AK1676:AL1676)</f>
        <v>1.4478</v>
      </c>
      <c r="AN1676" s="116"/>
      <c r="AO1676" s="116"/>
      <c r="AP1676" s="116"/>
      <c r="AQ1676" s="367"/>
      <c r="AR1676" s="42"/>
      <c r="AS1676" s="43"/>
      <c r="AT1676" s="113"/>
      <c r="AU1676" s="130"/>
      <c r="AV1676" s="44"/>
      <c r="AW1676" s="113"/>
      <c r="AX1676" s="44"/>
      <c r="AY1676" s="2391"/>
    </row>
    <row r="1677" spans="1:52" s="8" customFormat="1" ht="15.95" customHeight="1" x14ac:dyDescent="0.25">
      <c r="A1677" s="36"/>
      <c r="B1677" s="1029"/>
      <c r="C1677" s="990"/>
      <c r="D1677" s="1029"/>
      <c r="E1677" s="5"/>
      <c r="F1677" s="5"/>
      <c r="G1677" s="1029"/>
      <c r="H1677" s="5"/>
      <c r="I1677" s="1029"/>
      <c r="J1677" s="5"/>
      <c r="K1677" s="5"/>
      <c r="L1677" s="5"/>
      <c r="M1677" s="5"/>
      <c r="N1677" s="328"/>
      <c r="O1677" s="328"/>
      <c r="P1677" s="328"/>
      <c r="Q1677" s="1056"/>
      <c r="R1677" s="448"/>
      <c r="S1677" s="61"/>
      <c r="T1677" s="448"/>
      <c r="U1677" s="61"/>
      <c r="V1677" s="448"/>
      <c r="W1677" s="448"/>
      <c r="X1677" s="448"/>
      <c r="Y1677" s="1029" t="s">
        <v>230</v>
      </c>
      <c r="Z1677" s="1029" t="s">
        <v>230</v>
      </c>
      <c r="AA1677" s="1" t="s">
        <v>230</v>
      </c>
      <c r="AB1677" s="1029" t="s">
        <v>230</v>
      </c>
      <c r="AC1677" s="1351" t="s">
        <v>230</v>
      </c>
      <c r="AD1677" s="1351" t="s">
        <v>230</v>
      </c>
      <c r="AE1677" s="1043" t="s">
        <v>2681</v>
      </c>
      <c r="AF1677" s="1351" t="s">
        <v>346</v>
      </c>
      <c r="AG1677" s="377" t="s">
        <v>230</v>
      </c>
      <c r="AH1677" s="754" t="s">
        <v>59</v>
      </c>
      <c r="AI1677" s="378">
        <v>0.114</v>
      </c>
      <c r="AJ1677" s="1294">
        <v>4288.1000000000004</v>
      </c>
      <c r="AK1677" s="378">
        <f>AJ1677*0.087/365</f>
        <v>1.0220950684931507</v>
      </c>
      <c r="AL1677" s="378">
        <f>AJ1677*0.027/365</f>
        <v>0.31720191780821921</v>
      </c>
      <c r="AM1677" s="380">
        <f>SUM(AK1677:AL1677)</f>
        <v>1.33929698630137</v>
      </c>
      <c r="AN1677" s="40"/>
      <c r="AO1677" s="40"/>
      <c r="AP1677" s="40"/>
      <c r="AQ1677" s="1644"/>
      <c r="AR1677" s="1034"/>
      <c r="AS1677" s="45"/>
      <c r="AT1677" s="1029"/>
      <c r="AU1677" s="5"/>
      <c r="AV1677" s="46"/>
      <c r="AW1677" s="1029"/>
      <c r="AX1677" s="46"/>
      <c r="AY1677" s="2391"/>
    </row>
    <row r="1678" spans="1:52" s="8" customFormat="1" ht="15.95" customHeight="1" x14ac:dyDescent="0.25">
      <c r="A1678" s="36"/>
      <c r="B1678" s="1029"/>
      <c r="C1678" s="990"/>
      <c r="D1678" s="2554"/>
      <c r="E1678" s="5"/>
      <c r="F1678" s="5"/>
      <c r="G1678" s="1029"/>
      <c r="H1678" s="5"/>
      <c r="I1678" s="1029"/>
      <c r="J1678" s="5"/>
      <c r="K1678" s="5"/>
      <c r="L1678" s="5"/>
      <c r="M1678" s="5"/>
      <c r="N1678" s="328"/>
      <c r="O1678" s="328"/>
      <c r="P1678" s="328"/>
      <c r="Q1678" s="1056"/>
      <c r="R1678" s="448"/>
      <c r="S1678" s="61"/>
      <c r="T1678" s="448"/>
      <c r="U1678" s="61"/>
      <c r="V1678" s="448"/>
      <c r="W1678" s="448"/>
      <c r="X1678" s="448"/>
      <c r="Y1678" s="1029" t="s">
        <v>230</v>
      </c>
      <c r="Z1678" s="1029" t="s">
        <v>230</v>
      </c>
      <c r="AA1678" s="1" t="s">
        <v>230</v>
      </c>
      <c r="AB1678" s="1029" t="s">
        <v>230</v>
      </c>
      <c r="AC1678" s="1351" t="s">
        <v>230</v>
      </c>
      <c r="AD1678" s="1351" t="s">
        <v>230</v>
      </c>
      <c r="AE1678" s="1043" t="s">
        <v>2681</v>
      </c>
      <c r="AF1678" s="1351" t="s">
        <v>348</v>
      </c>
      <c r="AG1678" s="377" t="s">
        <v>230</v>
      </c>
      <c r="AH1678" s="754" t="s">
        <v>59</v>
      </c>
      <c r="AI1678" s="378">
        <v>0.114</v>
      </c>
      <c r="AJ1678" s="1294">
        <v>4750.6000000000004</v>
      </c>
      <c r="AK1678" s="378">
        <f>AJ1678*0.087/365</f>
        <v>1.132334794520548</v>
      </c>
      <c r="AL1678" s="378">
        <f>AJ1678*0.027/365</f>
        <v>0.35141424657534248</v>
      </c>
      <c r="AM1678" s="380">
        <f>SUM(AK1678:AL1678)</f>
        <v>1.4837490410958905</v>
      </c>
      <c r="AN1678" s="40"/>
      <c r="AO1678" s="40"/>
      <c r="AP1678" s="40"/>
      <c r="AQ1678" s="1644"/>
      <c r="AR1678" s="1034"/>
      <c r="AS1678" s="45"/>
      <c r="AT1678" s="1029"/>
      <c r="AU1678" s="5"/>
      <c r="AV1678" s="46"/>
      <c r="AW1678" s="1029"/>
      <c r="AX1678" s="46"/>
      <c r="AY1678" s="2391"/>
    </row>
    <row r="1679" spans="1:52" s="8" customFormat="1" ht="15.95" customHeight="1" x14ac:dyDescent="0.25">
      <c r="A1679" s="36"/>
      <c r="B1679" s="1029"/>
      <c r="C1679" s="990"/>
      <c r="D1679" s="1029"/>
      <c r="E1679" s="5"/>
      <c r="F1679" s="5"/>
      <c r="G1679" s="1029"/>
      <c r="H1679" s="5"/>
      <c r="I1679" s="1029"/>
      <c r="J1679" s="5"/>
      <c r="K1679" s="5"/>
      <c r="L1679" s="5"/>
      <c r="M1679" s="5"/>
      <c r="N1679" s="328"/>
      <c r="O1679" s="328"/>
      <c r="P1679" s="328"/>
      <c r="Q1679" s="1056"/>
      <c r="R1679" s="448"/>
      <c r="S1679" s="61"/>
      <c r="T1679" s="448"/>
      <c r="U1679" s="61"/>
      <c r="V1679" s="448"/>
      <c r="W1679" s="448"/>
      <c r="X1679" s="448"/>
      <c r="Y1679" s="1029" t="s">
        <v>230</v>
      </c>
      <c r="Z1679" s="1029" t="s">
        <v>230</v>
      </c>
      <c r="AA1679" s="1" t="s">
        <v>230</v>
      </c>
      <c r="AB1679" s="1029" t="s">
        <v>230</v>
      </c>
      <c r="AC1679" s="1348" t="s">
        <v>230</v>
      </c>
      <c r="AD1679" s="1350" t="s">
        <v>20173</v>
      </c>
      <c r="AE1679" s="1043" t="s">
        <v>20174</v>
      </c>
      <c r="AF1679" s="1043" t="s">
        <v>20175</v>
      </c>
      <c r="AG1679" s="1153" t="s">
        <v>23097</v>
      </c>
      <c r="AH1679" s="1348" t="s">
        <v>22965</v>
      </c>
      <c r="AI1679" s="1701">
        <v>0.6</v>
      </c>
      <c r="AJ1679" s="1090">
        <v>50.2</v>
      </c>
      <c r="AK1679" s="378">
        <f>AJ1679*AI1679/365</f>
        <v>8.2520547945205483E-2</v>
      </c>
      <c r="AL1679" s="378">
        <v>0</v>
      </c>
      <c r="AM1679" s="380">
        <f>SUBTOTAL(9,AK1679:AL1679)</f>
        <v>8.2520547945205483E-2</v>
      </c>
      <c r="AN1679" s="40"/>
      <c r="AO1679" s="40"/>
      <c r="AP1679" s="40"/>
      <c r="AQ1679" s="1644"/>
      <c r="AR1679" s="1034"/>
      <c r="AS1679" s="45"/>
      <c r="AT1679" s="1029"/>
      <c r="AU1679" s="5"/>
      <c r="AV1679" s="46"/>
      <c r="AW1679" s="1029"/>
      <c r="AX1679" s="383" t="s">
        <v>20169</v>
      </c>
      <c r="AY1679" s="2391"/>
    </row>
    <row r="1680" spans="1:52" s="8" customFormat="1" ht="15.95" customHeight="1" x14ac:dyDescent="0.25">
      <c r="A1680" s="36"/>
      <c r="B1680" s="1029"/>
      <c r="C1680" s="990"/>
      <c r="D1680" s="1029"/>
      <c r="E1680" s="5"/>
      <c r="F1680" s="5"/>
      <c r="G1680" s="1029"/>
      <c r="H1680" s="5"/>
      <c r="I1680" s="1029"/>
      <c r="J1680" s="5"/>
      <c r="K1680" s="5"/>
      <c r="L1680" s="5"/>
      <c r="M1680" s="5"/>
      <c r="N1680" s="328"/>
      <c r="O1680" s="328"/>
      <c r="P1680" s="328"/>
      <c r="Q1680" s="1056"/>
      <c r="R1680" s="448"/>
      <c r="S1680" s="61"/>
      <c r="T1680" s="448"/>
      <c r="U1680" s="61"/>
      <c r="V1680" s="448"/>
      <c r="W1680" s="448"/>
      <c r="X1680" s="448"/>
      <c r="Y1680" s="1029" t="s">
        <v>230</v>
      </c>
      <c r="Z1680" s="1029" t="s">
        <v>230</v>
      </c>
      <c r="AA1680" s="1" t="s">
        <v>230</v>
      </c>
      <c r="AB1680" s="1029" t="s">
        <v>230</v>
      </c>
      <c r="AC1680" s="1349" t="s">
        <v>20171</v>
      </c>
      <c r="AD1680" s="1161" t="s">
        <v>20172</v>
      </c>
      <c r="AE1680" s="1043" t="s">
        <v>20170</v>
      </c>
      <c r="AF1680" s="1043" t="s">
        <v>20167</v>
      </c>
      <c r="AG1680" s="377" t="s">
        <v>20181</v>
      </c>
      <c r="AH1680" s="754" t="s">
        <v>20168</v>
      </c>
      <c r="AI1680" s="1089">
        <v>0.87</v>
      </c>
      <c r="AJ1680" s="1089">
        <v>1</v>
      </c>
      <c r="AK1680" s="378">
        <f>AJ1680*AI1680/365</f>
        <v>2.3835616438356165E-3</v>
      </c>
      <c r="AL1680" s="378">
        <v>0</v>
      </c>
      <c r="AM1680" s="380">
        <f>SUBTOTAL(9,AK1680:AL1680)</f>
        <v>2.3835616438356165E-3</v>
      </c>
      <c r="AN1680" s="40"/>
      <c r="AO1680" s="40"/>
      <c r="AP1680" s="40"/>
      <c r="AQ1680" s="1644"/>
      <c r="AR1680" s="1034"/>
      <c r="AS1680" s="45"/>
      <c r="AT1680" s="1029"/>
      <c r="AU1680" s="5"/>
      <c r="AV1680" s="46"/>
      <c r="AW1680" s="1029"/>
      <c r="AX1680" s="383" t="s">
        <v>20169</v>
      </c>
      <c r="AY1680" s="2391"/>
    </row>
    <row r="1681" spans="1:52" s="8" customFormat="1" ht="15.95" customHeight="1" x14ac:dyDescent="0.25">
      <c r="A1681" s="36"/>
      <c r="B1681" s="1346"/>
      <c r="C1681" s="990"/>
      <c r="D1681" s="1346"/>
      <c r="E1681" s="5"/>
      <c r="F1681" s="5"/>
      <c r="G1681" s="1346"/>
      <c r="H1681" s="5"/>
      <c r="I1681" s="1346"/>
      <c r="J1681" s="5"/>
      <c r="K1681" s="5"/>
      <c r="L1681" s="5"/>
      <c r="M1681" s="5"/>
      <c r="N1681" s="328"/>
      <c r="O1681" s="328"/>
      <c r="P1681" s="328"/>
      <c r="Q1681" s="1056"/>
      <c r="R1681" s="448"/>
      <c r="S1681" s="61"/>
      <c r="T1681" s="448"/>
      <c r="U1681" s="61"/>
      <c r="V1681" s="448"/>
      <c r="W1681" s="448"/>
      <c r="X1681" s="448"/>
      <c r="Y1681" s="1346"/>
      <c r="Z1681" s="1346"/>
      <c r="AA1681" s="1"/>
      <c r="AB1681" s="1346"/>
      <c r="AC1681" s="1349" t="s">
        <v>20176</v>
      </c>
      <c r="AD1681" s="1146" t="s">
        <v>20177</v>
      </c>
      <c r="AE1681" s="1043" t="s">
        <v>20178</v>
      </c>
      <c r="AF1681" s="1043" t="s">
        <v>20179</v>
      </c>
      <c r="AG1681" s="377" t="s">
        <v>20180</v>
      </c>
      <c r="AH1681" s="754" t="s">
        <v>1070</v>
      </c>
      <c r="AI1681" s="1089">
        <v>0.87</v>
      </c>
      <c r="AJ1681" s="1056">
        <v>6</v>
      </c>
      <c r="AK1681" s="40">
        <f>AJ1681*AI1681/365</f>
        <v>1.4301369863013698E-2</v>
      </c>
      <c r="AL1681" s="40">
        <v>0</v>
      </c>
      <c r="AM1681" s="41">
        <f>SUBTOTAL(9,AK1681:AL1681)</f>
        <v>1.4301369863013698E-2</v>
      </c>
      <c r="AN1681" s="40"/>
      <c r="AO1681" s="40"/>
      <c r="AP1681" s="40"/>
      <c r="AQ1681" s="1644"/>
      <c r="AR1681" s="1347"/>
      <c r="AS1681" s="45"/>
      <c r="AT1681" s="1346"/>
      <c r="AU1681" s="5"/>
      <c r="AV1681" s="46"/>
      <c r="AW1681" s="1346"/>
      <c r="AX1681" s="383" t="s">
        <v>20169</v>
      </c>
      <c r="AY1681" s="2391"/>
    </row>
    <row r="1682" spans="1:52" s="8" customFormat="1" ht="15.95" customHeight="1" x14ac:dyDescent="0.25">
      <c r="A1682" s="93"/>
      <c r="B1682" s="88"/>
      <c r="C1682" s="993"/>
      <c r="D1682" s="88"/>
      <c r="E1682" s="103"/>
      <c r="F1682" s="103"/>
      <c r="G1682" s="88"/>
      <c r="H1682" s="103"/>
      <c r="I1682" s="88"/>
      <c r="J1682" s="103"/>
      <c r="K1682" s="103"/>
      <c r="L1682" s="103"/>
      <c r="M1682" s="103"/>
      <c r="N1682" s="330"/>
      <c r="O1682" s="330"/>
      <c r="P1682" s="330"/>
      <c r="Q1682" s="106"/>
      <c r="R1682" s="94"/>
      <c r="S1682" s="104"/>
      <c r="T1682" s="94"/>
      <c r="U1682" s="104"/>
      <c r="V1682" s="94"/>
      <c r="W1682" s="94"/>
      <c r="X1682" s="94"/>
      <c r="Y1682" s="88"/>
      <c r="Z1682" s="88"/>
      <c r="AA1682" s="90"/>
      <c r="AB1682" s="88"/>
      <c r="AC1682" s="782" t="s">
        <v>20182</v>
      </c>
      <c r="AD1682" s="1317" t="s">
        <v>20183</v>
      </c>
      <c r="AE1682" s="1015" t="s">
        <v>20184</v>
      </c>
      <c r="AF1682" s="1015" t="s">
        <v>20185</v>
      </c>
      <c r="AG1682" s="2126" t="s">
        <v>20186</v>
      </c>
      <c r="AH1682" s="784" t="s">
        <v>1070</v>
      </c>
      <c r="AI1682" s="1195">
        <v>0.87</v>
      </c>
      <c r="AJ1682" s="106">
        <v>5</v>
      </c>
      <c r="AK1682" s="98">
        <f>AJ1682*AI1682/365</f>
        <v>1.191780821917808E-2</v>
      </c>
      <c r="AL1682" s="98">
        <v>0</v>
      </c>
      <c r="AM1682" s="96">
        <f>SUBTOTAL(9,AK1682:AL1682)</f>
        <v>1.191780821917808E-2</v>
      </c>
      <c r="AN1682" s="98"/>
      <c r="AO1682" s="98"/>
      <c r="AP1682" s="98"/>
      <c r="AQ1682" s="368"/>
      <c r="AR1682" s="47"/>
      <c r="AS1682" s="48"/>
      <c r="AT1682" s="88"/>
      <c r="AU1682" s="103"/>
      <c r="AV1682" s="52"/>
      <c r="AW1682" s="88"/>
      <c r="AX1682" s="787" t="s">
        <v>20169</v>
      </c>
      <c r="AY1682" s="2391"/>
    </row>
    <row r="1683" spans="1:52" s="55" customFormat="1" ht="15.95" customHeight="1" x14ac:dyDescent="0.25">
      <c r="A1683" s="182">
        <v>226</v>
      </c>
      <c r="B1683" s="170" t="s">
        <v>55</v>
      </c>
      <c r="C1683" s="989" t="s">
        <v>59</v>
      </c>
      <c r="D1683" s="166" t="s">
        <v>41</v>
      </c>
      <c r="E1683" s="198" t="s">
        <v>2694</v>
      </c>
      <c r="F1683" s="198" t="s">
        <v>2695</v>
      </c>
      <c r="G1683" s="166"/>
      <c r="H1683" s="166" t="s">
        <v>317</v>
      </c>
      <c r="I1683" s="166" t="s">
        <v>1413</v>
      </c>
      <c r="J1683" s="166" t="s">
        <v>221</v>
      </c>
      <c r="K1683" s="198" t="s">
        <v>222</v>
      </c>
      <c r="L1683" s="198" t="s">
        <v>221</v>
      </c>
      <c r="M1683" s="198" t="s">
        <v>879</v>
      </c>
      <c r="N1683" s="199">
        <v>4.5</v>
      </c>
      <c r="O1683" s="199">
        <v>1.5</v>
      </c>
      <c r="P1683" s="199">
        <v>6.75</v>
      </c>
      <c r="Q1683" s="1012">
        <v>5</v>
      </c>
      <c r="R1683" s="184"/>
      <c r="S1683" s="223">
        <v>1</v>
      </c>
      <c r="T1683" s="183"/>
      <c r="U1683" s="223">
        <v>1</v>
      </c>
      <c r="V1683" s="918"/>
      <c r="W1683" s="183"/>
      <c r="X1683" s="183"/>
      <c r="Y1683" s="166" t="s">
        <v>62</v>
      </c>
      <c r="Z1683" s="170" t="s">
        <v>224</v>
      </c>
      <c r="AA1683" s="197" t="s">
        <v>225</v>
      </c>
      <c r="AB1683" s="166" t="s">
        <v>1789</v>
      </c>
      <c r="AC1683" s="166" t="s">
        <v>1790</v>
      </c>
      <c r="AD1683" s="673" t="s">
        <v>1791</v>
      </c>
      <c r="AE1683" s="198" t="s">
        <v>2696</v>
      </c>
      <c r="AF1683" s="166" t="s">
        <v>528</v>
      </c>
      <c r="AG1683" s="165" t="s">
        <v>230</v>
      </c>
      <c r="AH1683" s="203" t="s">
        <v>59</v>
      </c>
      <c r="AI1683" s="167">
        <v>0.114</v>
      </c>
      <c r="AJ1683" s="221">
        <v>3300.6189999999997</v>
      </c>
      <c r="AK1683" s="167">
        <v>0.78672288493150677</v>
      </c>
      <c r="AL1683" s="167">
        <v>0.24415537808219176</v>
      </c>
      <c r="AM1683" s="187">
        <f>AK1683+AL1683</f>
        <v>1.0308782630136986</v>
      </c>
      <c r="AN1683" s="167">
        <f>SUM(AK1683:AK1690)</f>
        <v>4.8305338739726027</v>
      </c>
      <c r="AO1683" s="167">
        <f>SUM(AL1683:AL1690)</f>
        <v>1.4105001205479453</v>
      </c>
      <c r="AP1683" s="167">
        <f>SUM(AM1683:AM1690)</f>
        <v>6.2410339945205484</v>
      </c>
      <c r="AQ1683" s="167">
        <f>AP1683*30</f>
        <v>187.23101983561645</v>
      </c>
      <c r="AR1683" s="193" t="s">
        <v>231</v>
      </c>
      <c r="AS1683" s="166" t="s">
        <v>431</v>
      </c>
      <c r="AT1683" s="166" t="s">
        <v>232</v>
      </c>
      <c r="AU1683" s="198" t="s">
        <v>59</v>
      </c>
      <c r="AV1683" s="679" t="s">
        <v>2697</v>
      </c>
      <c r="AW1683" s="166" t="s">
        <v>234</v>
      </c>
      <c r="AX1683" s="46"/>
      <c r="AY1683" s="2391"/>
    </row>
    <row r="1684" spans="1:52" s="8" customFormat="1" ht="15.95" customHeight="1" x14ac:dyDescent="0.25">
      <c r="A1684" s="112"/>
      <c r="B1684" s="113"/>
      <c r="C1684" s="992"/>
      <c r="D1684" s="113"/>
      <c r="E1684" s="130"/>
      <c r="F1684" s="130"/>
      <c r="G1684" s="113"/>
      <c r="H1684" s="130"/>
      <c r="I1684" s="113"/>
      <c r="J1684" s="130"/>
      <c r="K1684" s="130"/>
      <c r="L1684" s="130"/>
      <c r="M1684" s="130"/>
      <c r="N1684" s="329"/>
      <c r="O1684" s="329"/>
      <c r="P1684" s="329"/>
      <c r="Q1684" s="1071"/>
      <c r="R1684" s="114"/>
      <c r="S1684" s="131"/>
      <c r="T1684" s="114"/>
      <c r="U1684" s="131"/>
      <c r="V1684" s="114"/>
      <c r="W1684" s="114"/>
      <c r="X1684" s="114"/>
      <c r="Y1684" s="113" t="s">
        <v>230</v>
      </c>
      <c r="Z1684" s="113" t="s">
        <v>230</v>
      </c>
      <c r="AA1684" s="132" t="s">
        <v>230</v>
      </c>
      <c r="AB1684" s="113" t="s">
        <v>230</v>
      </c>
      <c r="AC1684" s="113" t="s">
        <v>230</v>
      </c>
      <c r="AD1684" s="113" t="s">
        <v>230</v>
      </c>
      <c r="AE1684" s="130" t="s">
        <v>2698</v>
      </c>
      <c r="AF1684" s="113" t="s">
        <v>286</v>
      </c>
      <c r="AG1684" s="115" t="s">
        <v>230</v>
      </c>
      <c r="AH1684" s="132" t="s">
        <v>59</v>
      </c>
      <c r="AI1684" s="116">
        <v>0.114</v>
      </c>
      <c r="AJ1684" s="137">
        <v>3059.0889999999999</v>
      </c>
      <c r="AK1684" s="116">
        <v>0.72915272054794522</v>
      </c>
      <c r="AL1684" s="116">
        <v>0.22628877534246578</v>
      </c>
      <c r="AM1684" s="119">
        <v>0.95544149589041094</v>
      </c>
      <c r="AN1684" s="116"/>
      <c r="AO1684" s="116"/>
      <c r="AP1684" s="116"/>
      <c r="AQ1684" s="367"/>
      <c r="AR1684" s="42"/>
      <c r="AS1684" s="43"/>
      <c r="AT1684" s="113"/>
      <c r="AU1684" s="130"/>
      <c r="AV1684" s="44"/>
      <c r="AW1684" s="113"/>
      <c r="AX1684" s="46"/>
      <c r="AY1684" s="2391"/>
    </row>
    <row r="1685" spans="1:52" s="8" customFormat="1" ht="15.95" customHeight="1" x14ac:dyDescent="0.25">
      <c r="A1685" s="36"/>
      <c r="B1685" s="1029"/>
      <c r="C1685" s="990"/>
      <c r="D1685" s="1029"/>
      <c r="E1685" s="5"/>
      <c r="F1685" s="5"/>
      <c r="G1685" s="1029"/>
      <c r="H1685" s="5"/>
      <c r="I1685" s="1029"/>
      <c r="J1685" s="5"/>
      <c r="K1685" s="5"/>
      <c r="L1685" s="5"/>
      <c r="M1685" s="5"/>
      <c r="N1685" s="328"/>
      <c r="O1685" s="328"/>
      <c r="P1685" s="328"/>
      <c r="Q1685" s="1056"/>
      <c r="R1685" s="448"/>
      <c r="S1685" s="61"/>
      <c r="T1685" s="448"/>
      <c r="U1685" s="61"/>
      <c r="V1685" s="448"/>
      <c r="W1685" s="448"/>
      <c r="X1685" s="448"/>
      <c r="Y1685" s="1029" t="s">
        <v>230</v>
      </c>
      <c r="Z1685" s="1029" t="s">
        <v>230</v>
      </c>
      <c r="AA1685" s="1" t="s">
        <v>230</v>
      </c>
      <c r="AB1685" s="1029" t="s">
        <v>230</v>
      </c>
      <c r="AC1685" s="1029" t="s">
        <v>230</v>
      </c>
      <c r="AD1685" s="1029" t="s">
        <v>230</v>
      </c>
      <c r="AE1685" s="5" t="s">
        <v>2699</v>
      </c>
      <c r="AF1685" s="1029" t="s">
        <v>346</v>
      </c>
      <c r="AG1685" s="39" t="s">
        <v>230</v>
      </c>
      <c r="AH1685" s="1" t="s">
        <v>59</v>
      </c>
      <c r="AI1685" s="40">
        <v>0.114</v>
      </c>
      <c r="AJ1685" s="57">
        <v>3298</v>
      </c>
      <c r="AK1685" s="40">
        <v>0.78609863013698622</v>
      </c>
      <c r="AL1685" s="40">
        <v>0.24396164383561642</v>
      </c>
      <c r="AM1685" s="41">
        <v>1.0300602739726026</v>
      </c>
      <c r="AN1685" s="40"/>
      <c r="AO1685" s="40"/>
      <c r="AP1685" s="40"/>
      <c r="AQ1685" s="1644"/>
      <c r="AR1685" s="1034"/>
      <c r="AS1685" s="45"/>
      <c r="AT1685" s="1029"/>
      <c r="AU1685" s="5"/>
      <c r="AV1685" s="46"/>
      <c r="AW1685" s="1029"/>
      <c r="AX1685" s="46"/>
      <c r="AY1685" s="2391"/>
    </row>
    <row r="1686" spans="1:52" s="8" customFormat="1" ht="15.95" customHeight="1" x14ac:dyDescent="0.25">
      <c r="A1686" s="36"/>
      <c r="B1686" s="1029"/>
      <c r="C1686" s="990"/>
      <c r="D1686" s="1029"/>
      <c r="E1686" s="5"/>
      <c r="F1686" s="5"/>
      <c r="G1686" s="1029"/>
      <c r="H1686" s="5"/>
      <c r="I1686" s="1029"/>
      <c r="J1686" s="5"/>
      <c r="K1686" s="5"/>
      <c r="L1686" s="5"/>
      <c r="M1686" s="5"/>
      <c r="N1686" s="328"/>
      <c r="O1686" s="328"/>
      <c r="P1686" s="328"/>
      <c r="Q1686" s="1056"/>
      <c r="R1686" s="448"/>
      <c r="S1686" s="61"/>
      <c r="T1686" s="448"/>
      <c r="U1686" s="61"/>
      <c r="V1686" s="448"/>
      <c r="W1686" s="448"/>
      <c r="X1686" s="448"/>
      <c r="Y1686" s="1029" t="s">
        <v>230</v>
      </c>
      <c r="Z1686" s="1029" t="s">
        <v>230</v>
      </c>
      <c r="AA1686" s="1" t="s">
        <v>230</v>
      </c>
      <c r="AB1686" s="1029" t="s">
        <v>230</v>
      </c>
      <c r="AC1686" s="1029" t="s">
        <v>230</v>
      </c>
      <c r="AD1686" s="1029" t="s">
        <v>230</v>
      </c>
      <c r="AE1686" s="5" t="s">
        <v>2700</v>
      </c>
      <c r="AF1686" s="1029" t="s">
        <v>347</v>
      </c>
      <c r="AG1686" s="39" t="s">
        <v>230</v>
      </c>
      <c r="AH1686" s="1" t="s">
        <v>59</v>
      </c>
      <c r="AI1686" s="40">
        <v>0.114</v>
      </c>
      <c r="AJ1686" s="57">
        <v>3084.6970000000001</v>
      </c>
      <c r="AK1686" s="40">
        <v>0.73525654520547934</v>
      </c>
      <c r="AL1686" s="40">
        <v>0.22818306575342467</v>
      </c>
      <c r="AM1686" s="41">
        <v>0.96343961095890407</v>
      </c>
      <c r="AN1686" s="40"/>
      <c r="AO1686" s="40"/>
      <c r="AP1686" s="40"/>
      <c r="AQ1686" s="1644"/>
      <c r="AR1686" s="1034"/>
      <c r="AS1686" s="45"/>
      <c r="AT1686" s="1029"/>
      <c r="AU1686" s="5"/>
      <c r="AV1686" s="46"/>
      <c r="AW1686" s="1029"/>
      <c r="AX1686" s="46"/>
      <c r="AY1686" s="2391"/>
    </row>
    <row r="1687" spans="1:52" s="8" customFormat="1" ht="15.95" customHeight="1" x14ac:dyDescent="0.25">
      <c r="A1687" s="36"/>
      <c r="B1687" s="1029"/>
      <c r="C1687" s="990"/>
      <c r="D1687" s="1029"/>
      <c r="E1687" s="5"/>
      <c r="F1687" s="5"/>
      <c r="G1687" s="1029"/>
      <c r="H1687" s="5"/>
      <c r="I1687" s="1029"/>
      <c r="J1687" s="5"/>
      <c r="K1687" s="5"/>
      <c r="L1687" s="5"/>
      <c r="M1687" s="5"/>
      <c r="N1687" s="328"/>
      <c r="O1687" s="328"/>
      <c r="P1687" s="328"/>
      <c r="Q1687" s="1056"/>
      <c r="R1687" s="448"/>
      <c r="S1687" s="61"/>
      <c r="T1687" s="448"/>
      <c r="U1687" s="61"/>
      <c r="V1687" s="448"/>
      <c r="W1687" s="448"/>
      <c r="X1687" s="448"/>
      <c r="Y1687" s="1029" t="s">
        <v>230</v>
      </c>
      <c r="Z1687" s="1029" t="s">
        <v>230</v>
      </c>
      <c r="AA1687" s="1" t="s">
        <v>230</v>
      </c>
      <c r="AB1687" s="1029" t="s">
        <v>230</v>
      </c>
      <c r="AC1687" s="1029" t="s">
        <v>230</v>
      </c>
      <c r="AD1687" s="1029" t="s">
        <v>230</v>
      </c>
      <c r="AE1687" s="5" t="s">
        <v>2701</v>
      </c>
      <c r="AF1687" s="1029" t="s">
        <v>348</v>
      </c>
      <c r="AG1687" s="39" t="s">
        <v>230</v>
      </c>
      <c r="AH1687" s="1" t="s">
        <v>59</v>
      </c>
      <c r="AI1687" s="40">
        <v>0.114</v>
      </c>
      <c r="AJ1687" s="57">
        <v>3276.2719999999999</v>
      </c>
      <c r="AK1687" s="40">
        <v>0.78091962739726029</v>
      </c>
      <c r="AL1687" s="40">
        <v>0.24235436712328767</v>
      </c>
      <c r="AM1687" s="41">
        <v>1.023273994520548</v>
      </c>
      <c r="AN1687" s="40"/>
      <c r="AO1687" s="40"/>
      <c r="AP1687" s="40"/>
      <c r="AQ1687" s="1644"/>
      <c r="AR1687" s="1034"/>
      <c r="AS1687" s="45"/>
      <c r="AT1687" s="1029"/>
      <c r="AU1687" s="5"/>
      <c r="AV1687" s="46"/>
      <c r="AW1687" s="1029"/>
      <c r="AX1687" s="46"/>
      <c r="AY1687" s="2391"/>
    </row>
    <row r="1688" spans="1:52" s="8" customFormat="1" ht="15.95" customHeight="1" x14ac:dyDescent="0.25">
      <c r="A1688" s="36"/>
      <c r="B1688" s="1029"/>
      <c r="C1688" s="990"/>
      <c r="D1688" s="1029"/>
      <c r="E1688" s="5"/>
      <c r="F1688" s="5"/>
      <c r="G1688" s="1029"/>
      <c r="H1688" s="5"/>
      <c r="I1688" s="1029"/>
      <c r="J1688" s="5"/>
      <c r="K1688" s="5"/>
      <c r="L1688" s="5"/>
      <c r="M1688" s="5"/>
      <c r="N1688" s="328"/>
      <c r="O1688" s="328"/>
      <c r="P1688" s="328"/>
      <c r="Q1688" s="1056"/>
      <c r="R1688" s="448"/>
      <c r="S1688" s="61"/>
      <c r="T1688" s="448"/>
      <c r="U1688" s="61"/>
      <c r="V1688" s="448"/>
      <c r="W1688" s="448"/>
      <c r="X1688" s="448"/>
      <c r="Y1688" s="1029" t="s">
        <v>230</v>
      </c>
      <c r="Z1688" s="1029" t="s">
        <v>230</v>
      </c>
      <c r="AA1688" s="1" t="s">
        <v>230</v>
      </c>
      <c r="AB1688" s="1029" t="s">
        <v>230</v>
      </c>
      <c r="AC1688" s="1029" t="s">
        <v>230</v>
      </c>
      <c r="AD1688" s="1029" t="s">
        <v>230</v>
      </c>
      <c r="AE1688" s="5" t="s">
        <v>2702</v>
      </c>
      <c r="AF1688" s="1029" t="s">
        <v>349</v>
      </c>
      <c r="AG1688" s="39" t="s">
        <v>230</v>
      </c>
      <c r="AH1688" s="1" t="s">
        <v>59</v>
      </c>
      <c r="AI1688" s="40">
        <v>0.114</v>
      </c>
      <c r="AJ1688" s="57">
        <v>3049.1950000000002</v>
      </c>
      <c r="AK1688" s="40">
        <v>0.7267944246575343</v>
      </c>
      <c r="AL1688" s="40">
        <v>0.22555689041095892</v>
      </c>
      <c r="AM1688" s="41">
        <v>0.95235131506849324</v>
      </c>
      <c r="AN1688" s="40"/>
      <c r="AO1688" s="40"/>
      <c r="AP1688" s="40"/>
      <c r="AQ1688" s="1644"/>
      <c r="AR1688" s="1034"/>
      <c r="AS1688" s="45"/>
      <c r="AT1688" s="1029"/>
      <c r="AU1688" s="5"/>
      <c r="AV1688" s="46"/>
      <c r="AW1688" s="1029"/>
      <c r="AX1688" s="46"/>
      <c r="AY1688" s="2391"/>
    </row>
    <row r="1689" spans="1:52" s="8" customFormat="1" ht="15.95" customHeight="1" x14ac:dyDescent="0.25">
      <c r="A1689" s="36"/>
      <c r="B1689" s="1029"/>
      <c r="C1689" s="990"/>
      <c r="D1689" s="1029"/>
      <c r="E1689" s="5"/>
      <c r="F1689" s="5"/>
      <c r="G1689" s="1029"/>
      <c r="H1689" s="5"/>
      <c r="I1689" s="1029"/>
      <c r="J1689" s="5"/>
      <c r="K1689" s="5"/>
      <c r="L1689" s="5"/>
      <c r="M1689" s="5"/>
      <c r="N1689" s="328"/>
      <c r="O1689" s="328"/>
      <c r="P1689" s="328"/>
      <c r="Q1689" s="1056"/>
      <c r="R1689" s="448"/>
      <c r="S1689" s="61"/>
      <c r="T1689" s="448"/>
      <c r="U1689" s="61"/>
      <c r="V1689" s="448"/>
      <c r="W1689" s="448"/>
      <c r="X1689" s="448"/>
      <c r="Y1689" s="1029" t="s">
        <v>230</v>
      </c>
      <c r="Z1689" s="1029" t="s">
        <v>230</v>
      </c>
      <c r="AA1689" s="1" t="s">
        <v>230</v>
      </c>
      <c r="AB1689" s="1029" t="s">
        <v>230</v>
      </c>
      <c r="AC1689" s="88" t="s">
        <v>230</v>
      </c>
      <c r="AD1689" s="88" t="s">
        <v>230</v>
      </c>
      <c r="AE1689" s="5" t="s">
        <v>2703</v>
      </c>
      <c r="AF1689" s="5" t="s">
        <v>23099</v>
      </c>
      <c r="AG1689" s="51" t="s">
        <v>23098</v>
      </c>
      <c r="AH1689" s="1029" t="s">
        <v>22968</v>
      </c>
      <c r="AI1689" s="328">
        <v>0.6</v>
      </c>
      <c r="AJ1689" s="328">
        <v>80</v>
      </c>
      <c r="AK1689" s="40">
        <f>AJ1689*AI1689/365</f>
        <v>0.13150684931506848</v>
      </c>
      <c r="AL1689" s="40">
        <v>0</v>
      </c>
      <c r="AM1689" s="41">
        <f>SUBTOTAL(9,AK1689:AL1689)</f>
        <v>0.13150684931506848</v>
      </c>
      <c r="AN1689" s="40"/>
      <c r="AO1689" s="40"/>
      <c r="AP1689" s="40"/>
      <c r="AQ1689" s="1644"/>
      <c r="AR1689" s="1034"/>
      <c r="AS1689" s="45"/>
      <c r="AT1689" s="1029"/>
      <c r="AU1689" s="5"/>
      <c r="AV1689" s="46"/>
      <c r="AW1689" s="1029"/>
      <c r="AX1689" s="46"/>
      <c r="AY1689" s="2391"/>
    </row>
    <row r="1690" spans="1:52" s="1099" customFormat="1" ht="15.95" customHeight="1" x14ac:dyDescent="0.25">
      <c r="A1690" s="781"/>
      <c r="B1690" s="782"/>
      <c r="C1690" s="1314"/>
      <c r="D1690" s="782"/>
      <c r="E1690" s="1015"/>
      <c r="F1690" s="1015"/>
      <c r="G1690" s="782"/>
      <c r="H1690" s="1015"/>
      <c r="I1690" s="782"/>
      <c r="J1690" s="1015"/>
      <c r="K1690" s="1015"/>
      <c r="L1690" s="1015"/>
      <c r="M1690" s="1015"/>
      <c r="N1690" s="1315"/>
      <c r="O1690" s="1315"/>
      <c r="P1690" s="1315"/>
      <c r="Q1690" s="1316"/>
      <c r="R1690" s="783"/>
      <c r="S1690" s="1195"/>
      <c r="T1690" s="783"/>
      <c r="U1690" s="1195"/>
      <c r="V1690" s="783"/>
      <c r="W1690" s="783"/>
      <c r="X1690" s="783"/>
      <c r="Y1690" s="782" t="s">
        <v>230</v>
      </c>
      <c r="Z1690" s="782" t="s">
        <v>230</v>
      </c>
      <c r="AA1690" s="784" t="s">
        <v>230</v>
      </c>
      <c r="AB1690" s="782" t="s">
        <v>230</v>
      </c>
      <c r="AC1690" s="2401" t="s">
        <v>21769</v>
      </c>
      <c r="AD1690" s="1146" t="s">
        <v>6638</v>
      </c>
      <c r="AE1690" s="1015" t="s">
        <v>22950</v>
      </c>
      <c r="AF1690" s="1015" t="s">
        <v>2704</v>
      </c>
      <c r="AG1690" s="1563" t="s">
        <v>21620</v>
      </c>
      <c r="AH1690" s="782" t="s">
        <v>20706</v>
      </c>
      <c r="AI1690" s="1195">
        <v>0.37</v>
      </c>
      <c r="AJ1690" s="1316">
        <v>152</v>
      </c>
      <c r="AK1690" s="430">
        <f>AJ1690*AI1690/365</f>
        <v>0.15408219178082191</v>
      </c>
      <c r="AL1690" s="430">
        <v>0</v>
      </c>
      <c r="AM1690" s="1111">
        <f>SUM(AK1690:AL1690)</f>
        <v>0.15408219178082191</v>
      </c>
      <c r="AN1690" s="430"/>
      <c r="AO1690" s="430"/>
      <c r="AP1690" s="430"/>
      <c r="AQ1690" s="830"/>
      <c r="AR1690" s="484"/>
      <c r="AS1690" s="786"/>
      <c r="AT1690" s="782"/>
      <c r="AU1690" s="1015"/>
      <c r="AV1690" s="787"/>
      <c r="AW1690" s="782"/>
      <c r="AX1690" s="787" t="s">
        <v>21770</v>
      </c>
      <c r="AY1690" s="2401"/>
    </row>
    <row r="1691" spans="1:52" s="55" customFormat="1" ht="15.95" customHeight="1" x14ac:dyDescent="0.25">
      <c r="A1691" s="182">
        <v>227</v>
      </c>
      <c r="B1691" s="366" t="s">
        <v>55</v>
      </c>
      <c r="C1691" s="991" t="s">
        <v>59</v>
      </c>
      <c r="D1691" s="354" t="s">
        <v>42</v>
      </c>
      <c r="E1691" s="198" t="s">
        <v>16888</v>
      </c>
      <c r="F1691" s="198" t="s">
        <v>16889</v>
      </c>
      <c r="G1691" s="166" t="s">
        <v>221</v>
      </c>
      <c r="H1691" s="166" t="s">
        <v>219</v>
      </c>
      <c r="I1691" s="166" t="s">
        <v>220</v>
      </c>
      <c r="J1691" s="166" t="s">
        <v>221</v>
      </c>
      <c r="K1691" s="198" t="s">
        <v>222</v>
      </c>
      <c r="L1691" s="198" t="s">
        <v>221</v>
      </c>
      <c r="M1691" s="198" t="s">
        <v>879</v>
      </c>
      <c r="N1691" s="199">
        <v>10</v>
      </c>
      <c r="O1691" s="199">
        <v>1.5</v>
      </c>
      <c r="P1691" s="199">
        <v>15</v>
      </c>
      <c r="Q1691" s="1012">
        <v>7</v>
      </c>
      <c r="R1691" s="184"/>
      <c r="S1691" s="223">
        <v>2</v>
      </c>
      <c r="T1691" s="183"/>
      <c r="U1691" s="223">
        <v>1</v>
      </c>
      <c r="V1691" s="183"/>
      <c r="W1691" s="183"/>
      <c r="X1691" s="183"/>
      <c r="Y1691" s="166" t="s">
        <v>62</v>
      </c>
      <c r="Z1691" s="170" t="s">
        <v>224</v>
      </c>
      <c r="AA1691" s="197" t="s">
        <v>225</v>
      </c>
      <c r="AB1691" s="166" t="s">
        <v>1789</v>
      </c>
      <c r="AC1691" s="206" t="s">
        <v>1790</v>
      </c>
      <c r="AD1691" s="2328" t="s">
        <v>1791</v>
      </c>
      <c r="AE1691" s="198" t="s">
        <v>42</v>
      </c>
      <c r="AF1691" s="166" t="s">
        <v>350</v>
      </c>
      <c r="AG1691" s="165" t="s">
        <v>230</v>
      </c>
      <c r="AH1691" s="203" t="s">
        <v>59</v>
      </c>
      <c r="AI1691" s="167">
        <v>0.114</v>
      </c>
      <c r="AJ1691" s="221">
        <v>10207.504000000001</v>
      </c>
      <c r="AK1691" s="167">
        <v>2.4330215013698631</v>
      </c>
      <c r="AL1691" s="167">
        <v>0.75507563835616442</v>
      </c>
      <c r="AM1691" s="187">
        <f>AK1691+AL1691</f>
        <v>3.1880971397260276</v>
      </c>
      <c r="AN1691" s="167">
        <f>SUM(AK1691:AK1711)</f>
        <v>6.2485502684931475</v>
      </c>
      <c r="AO1691" s="167">
        <f>SUM(AL1691:AL1711)</f>
        <v>0.75507563835616442</v>
      </c>
      <c r="AP1691" s="167">
        <f>SUM(AN1691:AO1691)</f>
        <v>7.0036259068493116</v>
      </c>
      <c r="AQ1691" s="167">
        <f>AP1691*30</f>
        <v>210.10877720547936</v>
      </c>
      <c r="AR1691" s="193" t="s">
        <v>231</v>
      </c>
      <c r="AS1691" s="194" t="s">
        <v>431</v>
      </c>
      <c r="AT1691" s="166" t="s">
        <v>232</v>
      </c>
      <c r="AU1691" s="198" t="s">
        <v>59</v>
      </c>
      <c r="AV1691" s="679" t="s">
        <v>2705</v>
      </c>
      <c r="AW1691" s="166" t="s">
        <v>234</v>
      </c>
      <c r="AX1691" s="805" t="s">
        <v>20330</v>
      </c>
      <c r="AY1691" s="2391"/>
      <c r="AZ1691" s="778" t="s">
        <v>20323</v>
      </c>
    </row>
    <row r="1692" spans="1:52" s="8" customFormat="1" ht="15.95" customHeight="1" x14ac:dyDescent="0.25">
      <c r="A1692" s="112"/>
      <c r="B1692" s="113"/>
      <c r="C1692" s="992"/>
      <c r="D1692" s="113"/>
      <c r="E1692" s="130"/>
      <c r="F1692" s="130"/>
      <c r="G1692" s="113"/>
      <c r="H1692" s="130"/>
      <c r="I1692" s="113"/>
      <c r="J1692" s="130"/>
      <c r="K1692" s="130"/>
      <c r="L1692" s="130"/>
      <c r="M1692" s="130"/>
      <c r="N1692" s="329"/>
      <c r="O1692" s="329"/>
      <c r="P1692" s="329"/>
      <c r="Q1692" s="1071"/>
      <c r="R1692" s="114"/>
      <c r="S1692" s="131"/>
      <c r="T1692" s="114"/>
      <c r="U1692" s="131"/>
      <c r="V1692" s="114"/>
      <c r="W1692" s="114"/>
      <c r="X1692" s="114"/>
      <c r="Y1692" s="113" t="s">
        <v>230</v>
      </c>
      <c r="Z1692" s="113" t="s">
        <v>230</v>
      </c>
      <c r="AA1692" s="132" t="s">
        <v>230</v>
      </c>
      <c r="AB1692" s="113" t="s">
        <v>230</v>
      </c>
      <c r="AC1692" s="113" t="s">
        <v>230</v>
      </c>
      <c r="AD1692" s="113" t="s">
        <v>230</v>
      </c>
      <c r="AE1692" s="130" t="s">
        <v>2706</v>
      </c>
      <c r="AF1692" s="130" t="s">
        <v>2707</v>
      </c>
      <c r="AG1692" s="115">
        <v>5030030717</v>
      </c>
      <c r="AH1692" s="132" t="s">
        <v>2550</v>
      </c>
      <c r="AI1692" s="131">
        <v>1.1399999999999999</v>
      </c>
      <c r="AJ1692" s="329">
        <v>30</v>
      </c>
      <c r="AK1692" s="116">
        <f>AJ1692*AI1692/365</f>
        <v>9.3698630136986288E-2</v>
      </c>
      <c r="AL1692" s="116">
        <v>0</v>
      </c>
      <c r="AM1692" s="119">
        <f>SUBTOTAL(9,AK1692:AL1692)</f>
        <v>9.3698630136986288E-2</v>
      </c>
      <c r="AN1692" s="116"/>
      <c r="AO1692" s="116"/>
      <c r="AP1692" s="116"/>
      <c r="AQ1692" s="367"/>
      <c r="AR1692" s="42"/>
      <c r="AS1692" s="43"/>
      <c r="AT1692" s="113"/>
      <c r="AU1692" s="130"/>
      <c r="AV1692" s="44"/>
      <c r="AW1692" s="113"/>
      <c r="AX1692" s="44"/>
      <c r="AY1692" s="2391"/>
    </row>
    <row r="1693" spans="1:52" s="8" customFormat="1" ht="15.95" customHeight="1" x14ac:dyDescent="0.25">
      <c r="A1693" s="36"/>
      <c r="B1693" s="1029"/>
      <c r="C1693" s="990"/>
      <c r="D1693" s="1029"/>
      <c r="E1693" s="5"/>
      <c r="F1693" s="5"/>
      <c r="G1693" s="1029"/>
      <c r="H1693" s="5"/>
      <c r="I1693" s="1029"/>
      <c r="J1693" s="5"/>
      <c r="K1693" s="5"/>
      <c r="L1693" s="5"/>
      <c r="M1693" s="5"/>
      <c r="N1693" s="328"/>
      <c r="O1693" s="328"/>
      <c r="P1693" s="328"/>
      <c r="Q1693" s="1056"/>
      <c r="R1693" s="448"/>
      <c r="S1693" s="61"/>
      <c r="T1693" s="448"/>
      <c r="U1693" s="61"/>
      <c r="V1693" s="448"/>
      <c r="W1693" s="448"/>
      <c r="X1693" s="448"/>
      <c r="Y1693" s="1029" t="s">
        <v>230</v>
      </c>
      <c r="Z1693" s="1029" t="s">
        <v>230</v>
      </c>
      <c r="AA1693" s="1" t="s">
        <v>230</v>
      </c>
      <c r="AB1693" s="1029" t="s">
        <v>230</v>
      </c>
      <c r="AC1693" s="1029" t="s">
        <v>230</v>
      </c>
      <c r="AD1693" s="1029" t="s">
        <v>230</v>
      </c>
      <c r="AE1693" s="5" t="s">
        <v>2706</v>
      </c>
      <c r="AF1693" s="5" t="s">
        <v>2708</v>
      </c>
      <c r="AG1693" s="39">
        <v>503000429737</v>
      </c>
      <c r="AH1693" s="1" t="s">
        <v>2709</v>
      </c>
      <c r="AI1693" s="61">
        <v>1.1399999999999999</v>
      </c>
      <c r="AJ1693" s="328">
        <v>300</v>
      </c>
      <c r="AK1693" s="40">
        <f>AJ1693*AI1693/365</f>
        <v>0.93698630136986283</v>
      </c>
      <c r="AL1693" s="40">
        <v>0</v>
      </c>
      <c r="AM1693" s="41">
        <f>SUBTOTAL(9,AK1693:AL1693)</f>
        <v>0.93698630136986283</v>
      </c>
      <c r="AN1693" s="40"/>
      <c r="AO1693" s="40"/>
      <c r="AP1693" s="40"/>
      <c r="AQ1693" s="1644"/>
      <c r="AR1693" s="1034"/>
      <c r="AS1693" s="45"/>
      <c r="AT1693" s="1029"/>
      <c r="AU1693" s="5"/>
      <c r="AV1693" s="46"/>
      <c r="AW1693" s="1029"/>
      <c r="AX1693" s="46"/>
      <c r="AY1693" s="2391"/>
    </row>
    <row r="1694" spans="1:52" s="8" customFormat="1" ht="15.95" customHeight="1" x14ac:dyDescent="0.25">
      <c r="A1694" s="36"/>
      <c r="B1694" s="1029"/>
      <c r="C1694" s="990"/>
      <c r="D1694" s="1029"/>
      <c r="E1694" s="5"/>
      <c r="F1694" s="5"/>
      <c r="G1694" s="1029"/>
      <c r="H1694" s="5"/>
      <c r="I1694" s="1029"/>
      <c r="J1694" s="5"/>
      <c r="K1694" s="5"/>
      <c r="L1694" s="5"/>
      <c r="M1694" s="5"/>
      <c r="N1694" s="328"/>
      <c r="O1694" s="328"/>
      <c r="P1694" s="328"/>
      <c r="Q1694" s="1056"/>
      <c r="R1694" s="448"/>
      <c r="S1694" s="61"/>
      <c r="T1694" s="448"/>
      <c r="U1694" s="61"/>
      <c r="V1694" s="448"/>
      <c r="W1694" s="448"/>
      <c r="X1694" s="448"/>
      <c r="Y1694" s="1029" t="s">
        <v>230</v>
      </c>
      <c r="Z1694" s="1029" t="s">
        <v>230</v>
      </c>
      <c r="AA1694" s="1" t="s">
        <v>230</v>
      </c>
      <c r="AB1694" s="1029" t="s">
        <v>230</v>
      </c>
      <c r="AC1694" s="1029" t="s">
        <v>230</v>
      </c>
      <c r="AD1694" s="1029" t="s">
        <v>230</v>
      </c>
      <c r="AE1694" s="5" t="s">
        <v>2706</v>
      </c>
      <c r="AF1694" s="5" t="s">
        <v>23245</v>
      </c>
      <c r="AG1694" s="39" t="s">
        <v>23244</v>
      </c>
      <c r="AH1694" s="1" t="s">
        <v>23295</v>
      </c>
      <c r="AI1694" s="61">
        <v>0.76</v>
      </c>
      <c r="AJ1694" s="328">
        <v>22</v>
      </c>
      <c r="AK1694" s="40">
        <f t="shared" ref="AK1694:AK1700" si="183">AJ1694*AI1694/365</f>
        <v>4.5808219178082192E-2</v>
      </c>
      <c r="AL1694" s="40">
        <v>0</v>
      </c>
      <c r="AM1694" s="41">
        <f t="shared" ref="AM1694:AM1700" si="184">SUBTOTAL(9,AK1694:AL1694)</f>
        <v>4.5808219178082192E-2</v>
      </c>
      <c r="AN1694" s="40"/>
      <c r="AO1694" s="40"/>
      <c r="AP1694" s="40"/>
      <c r="AQ1694" s="1644"/>
      <c r="AR1694" s="1034"/>
      <c r="AS1694" s="45"/>
      <c r="AT1694" s="1029"/>
      <c r="AU1694" s="5"/>
      <c r="AV1694" s="46"/>
      <c r="AW1694" s="1029"/>
      <c r="AX1694" s="46"/>
      <c r="AY1694" s="2391"/>
    </row>
    <row r="1695" spans="1:52" s="8" customFormat="1" ht="15.95" customHeight="1" x14ac:dyDescent="0.25">
      <c r="A1695" s="36"/>
      <c r="B1695" s="1029"/>
      <c r="C1695" s="990"/>
      <c r="D1695" s="1029"/>
      <c r="E1695" s="5"/>
      <c r="F1695" s="5"/>
      <c r="G1695" s="1029"/>
      <c r="H1695" s="5"/>
      <c r="I1695" s="1029"/>
      <c r="J1695" s="5"/>
      <c r="K1695" s="5"/>
      <c r="L1695" s="5"/>
      <c r="M1695" s="5"/>
      <c r="N1695" s="328"/>
      <c r="O1695" s="328"/>
      <c r="P1695" s="328"/>
      <c r="Q1695" s="1056"/>
      <c r="R1695" s="448"/>
      <c r="S1695" s="61"/>
      <c r="T1695" s="448"/>
      <c r="U1695" s="61"/>
      <c r="V1695" s="448"/>
      <c r="W1695" s="448"/>
      <c r="X1695" s="448"/>
      <c r="Y1695" s="1029" t="s">
        <v>230</v>
      </c>
      <c r="Z1695" s="1029" t="s">
        <v>230</v>
      </c>
      <c r="AA1695" s="1" t="s">
        <v>230</v>
      </c>
      <c r="AB1695" s="1029" t="s">
        <v>230</v>
      </c>
      <c r="AC1695" s="1029" t="s">
        <v>230</v>
      </c>
      <c r="AD1695" s="1029" t="s">
        <v>230</v>
      </c>
      <c r="AE1695" s="5" t="s">
        <v>2706</v>
      </c>
      <c r="AF1695" s="5" t="s">
        <v>2710</v>
      </c>
      <c r="AG1695" s="39">
        <v>1133015000051</v>
      </c>
      <c r="AH1695" s="1" t="s">
        <v>1971</v>
      </c>
      <c r="AI1695" s="61">
        <v>0.87</v>
      </c>
      <c r="AJ1695" s="61">
        <v>2</v>
      </c>
      <c r="AK1695" s="116">
        <f t="shared" si="183"/>
        <v>4.767123287671233E-3</v>
      </c>
      <c r="AL1695" s="40">
        <v>0</v>
      </c>
      <c r="AM1695" s="119">
        <f t="shared" si="184"/>
        <v>4.767123287671233E-3</v>
      </c>
      <c r="AN1695" s="40"/>
      <c r="AO1695" s="40"/>
      <c r="AP1695" s="40"/>
      <c r="AQ1695" s="1644"/>
      <c r="AR1695" s="1034"/>
      <c r="AS1695" s="45"/>
      <c r="AT1695" s="1029"/>
      <c r="AU1695" s="5"/>
      <c r="AV1695" s="46"/>
      <c r="AW1695" s="1029"/>
      <c r="AX1695" s="46"/>
      <c r="AY1695" s="2391"/>
    </row>
    <row r="1696" spans="1:52" s="8" customFormat="1" ht="15.95" customHeight="1" x14ac:dyDescent="0.25">
      <c r="A1696" s="36"/>
      <c r="B1696" s="1029"/>
      <c r="C1696" s="990"/>
      <c r="D1696" s="1029"/>
      <c r="E1696" s="5"/>
      <c r="F1696" s="5"/>
      <c r="G1696" s="1029"/>
      <c r="H1696" s="5"/>
      <c r="I1696" s="1029"/>
      <c r="J1696" s="5"/>
      <c r="K1696" s="5"/>
      <c r="L1696" s="5"/>
      <c r="M1696" s="5"/>
      <c r="N1696" s="328"/>
      <c r="O1696" s="328"/>
      <c r="P1696" s="328"/>
      <c r="Q1696" s="1056"/>
      <c r="R1696" s="448"/>
      <c r="S1696" s="61"/>
      <c r="T1696" s="448"/>
      <c r="U1696" s="61"/>
      <c r="V1696" s="448"/>
      <c r="W1696" s="448"/>
      <c r="X1696" s="448"/>
      <c r="Y1696" s="1029" t="s">
        <v>230</v>
      </c>
      <c r="Z1696" s="1029" t="s">
        <v>230</v>
      </c>
      <c r="AA1696" s="1" t="s">
        <v>230</v>
      </c>
      <c r="AB1696" s="1029" t="s">
        <v>230</v>
      </c>
      <c r="AC1696" s="1029" t="s">
        <v>230</v>
      </c>
      <c r="AD1696" s="1029" t="s">
        <v>230</v>
      </c>
      <c r="AE1696" s="5" t="s">
        <v>2706</v>
      </c>
      <c r="AF1696" s="5" t="s">
        <v>2711</v>
      </c>
      <c r="AG1696" s="39">
        <v>503001098291</v>
      </c>
      <c r="AH1696" s="1" t="s">
        <v>2712</v>
      </c>
      <c r="AI1696" s="61">
        <v>1.1399999999999999</v>
      </c>
      <c r="AJ1696" s="328">
        <v>4</v>
      </c>
      <c r="AK1696" s="40">
        <f t="shared" si="183"/>
        <v>1.2493150684931505E-2</v>
      </c>
      <c r="AL1696" s="40">
        <v>0</v>
      </c>
      <c r="AM1696" s="41">
        <f t="shared" si="184"/>
        <v>1.2493150684931505E-2</v>
      </c>
      <c r="AN1696" s="40"/>
      <c r="AO1696" s="40"/>
      <c r="AP1696" s="40"/>
      <c r="AQ1696" s="1644"/>
      <c r="AR1696" s="1034"/>
      <c r="AS1696" s="45"/>
      <c r="AT1696" s="1029"/>
      <c r="AU1696" s="5"/>
      <c r="AV1696" s="46"/>
      <c r="AW1696" s="1029"/>
      <c r="AX1696" s="46"/>
      <c r="AY1696" s="2391"/>
    </row>
    <row r="1697" spans="1:52" s="8" customFormat="1" ht="15.95" customHeight="1" x14ac:dyDescent="0.25">
      <c r="A1697" s="36"/>
      <c r="B1697" s="1029"/>
      <c r="C1697" s="990"/>
      <c r="D1697" s="1029"/>
      <c r="E1697" s="5"/>
      <c r="F1697" s="5"/>
      <c r="G1697" s="1029"/>
      <c r="H1697" s="5"/>
      <c r="I1697" s="1029"/>
      <c r="J1697" s="5"/>
      <c r="K1697" s="5"/>
      <c r="L1697" s="5"/>
      <c r="M1697" s="5"/>
      <c r="N1697" s="328"/>
      <c r="O1697" s="328"/>
      <c r="P1697" s="328"/>
      <c r="Q1697" s="1056"/>
      <c r="R1697" s="448"/>
      <c r="S1697" s="61"/>
      <c r="T1697" s="448"/>
      <c r="U1697" s="61"/>
      <c r="V1697" s="448"/>
      <c r="W1697" s="448"/>
      <c r="X1697" s="448"/>
      <c r="Y1697" s="1029" t="s">
        <v>230</v>
      </c>
      <c r="Z1697" s="1029" t="s">
        <v>230</v>
      </c>
      <c r="AA1697" s="1" t="s">
        <v>230</v>
      </c>
      <c r="AB1697" s="1029" t="s">
        <v>230</v>
      </c>
      <c r="AC1697" s="1029" t="s">
        <v>230</v>
      </c>
      <c r="AD1697" s="1029" t="s">
        <v>230</v>
      </c>
      <c r="AE1697" s="5" t="s">
        <v>2706</v>
      </c>
      <c r="AF1697" s="5" t="s">
        <v>2713</v>
      </c>
      <c r="AG1697" s="39" t="s">
        <v>23246</v>
      </c>
      <c r="AH1697" s="1" t="s">
        <v>23153</v>
      </c>
      <c r="AI1697" s="61">
        <v>0.76</v>
      </c>
      <c r="AJ1697" s="328">
        <v>10</v>
      </c>
      <c r="AK1697" s="40">
        <f t="shared" si="183"/>
        <v>2.0821917808219178E-2</v>
      </c>
      <c r="AL1697" s="40">
        <v>0</v>
      </c>
      <c r="AM1697" s="41">
        <f t="shared" si="184"/>
        <v>2.0821917808219178E-2</v>
      </c>
      <c r="AN1697" s="40"/>
      <c r="AO1697" s="40"/>
      <c r="AP1697" s="40"/>
      <c r="AQ1697" s="1644"/>
      <c r="AR1697" s="1034"/>
      <c r="AS1697" s="45"/>
      <c r="AT1697" s="1029"/>
      <c r="AU1697" s="5"/>
      <c r="AV1697" s="46"/>
      <c r="AW1697" s="1029"/>
      <c r="AX1697" s="46"/>
      <c r="AY1697" s="2391"/>
    </row>
    <row r="1698" spans="1:52" s="8" customFormat="1" ht="15.95" customHeight="1" x14ac:dyDescent="0.25">
      <c r="A1698" s="36"/>
      <c r="B1698" s="1029"/>
      <c r="C1698" s="990"/>
      <c r="D1698" s="1029"/>
      <c r="E1698" s="5"/>
      <c r="F1698" s="5"/>
      <c r="G1698" s="1029"/>
      <c r="H1698" s="5"/>
      <c r="I1698" s="1029"/>
      <c r="J1698" s="5"/>
      <c r="K1698" s="5"/>
      <c r="L1698" s="5"/>
      <c r="M1698" s="5"/>
      <c r="N1698" s="328"/>
      <c r="O1698" s="328"/>
      <c r="P1698" s="328"/>
      <c r="Q1698" s="1056"/>
      <c r="R1698" s="448"/>
      <c r="S1698" s="61"/>
      <c r="T1698" s="448"/>
      <c r="U1698" s="61"/>
      <c r="V1698" s="448"/>
      <c r="W1698" s="448"/>
      <c r="X1698" s="448"/>
      <c r="Y1698" s="1029" t="s">
        <v>230</v>
      </c>
      <c r="Z1698" s="1029" t="s">
        <v>230</v>
      </c>
      <c r="AA1698" s="1" t="s">
        <v>230</v>
      </c>
      <c r="AB1698" s="1029" t="s">
        <v>230</v>
      </c>
      <c r="AC1698" s="1029" t="s">
        <v>230</v>
      </c>
      <c r="AD1698" s="1029" t="s">
        <v>230</v>
      </c>
      <c r="AE1698" s="5" t="s">
        <v>2714</v>
      </c>
      <c r="AF1698" s="5" t="s">
        <v>2715</v>
      </c>
      <c r="AG1698" s="39">
        <v>5030004072</v>
      </c>
      <c r="AH1698" s="1" t="s">
        <v>2107</v>
      </c>
      <c r="AI1698" s="61">
        <v>1.1399999999999999</v>
      </c>
      <c r="AJ1698" s="61">
        <v>80</v>
      </c>
      <c r="AK1698" s="40">
        <f t="shared" si="183"/>
        <v>0.24986301369863009</v>
      </c>
      <c r="AL1698" s="40">
        <v>0</v>
      </c>
      <c r="AM1698" s="14">
        <f t="shared" si="184"/>
        <v>0.24986301369863009</v>
      </c>
      <c r="AN1698" s="40"/>
      <c r="AO1698" s="40"/>
      <c r="AP1698" s="40"/>
      <c r="AQ1698" s="1644"/>
      <c r="AR1698" s="1034"/>
      <c r="AS1698" s="45"/>
      <c r="AT1698" s="1029"/>
      <c r="AU1698" s="5"/>
      <c r="AV1698" s="46"/>
      <c r="AW1698" s="1029"/>
      <c r="AX1698" s="46"/>
      <c r="AY1698" s="2391"/>
    </row>
    <row r="1699" spans="1:52" s="8" customFormat="1" ht="15.95" customHeight="1" x14ac:dyDescent="0.25">
      <c r="A1699" s="1255"/>
      <c r="B1699" s="1256"/>
      <c r="C1699" s="1726"/>
      <c r="D1699" s="1256"/>
      <c r="E1699" s="1258"/>
      <c r="F1699" s="1258"/>
      <c r="G1699" s="1256"/>
      <c r="H1699" s="1258"/>
      <c r="I1699" s="1256"/>
      <c r="J1699" s="1258"/>
      <c r="K1699" s="1258"/>
      <c r="L1699" s="1258"/>
      <c r="M1699" s="1258"/>
      <c r="N1699" s="1259"/>
      <c r="O1699" s="1259"/>
      <c r="P1699" s="1259"/>
      <c r="Q1699" s="1260"/>
      <c r="R1699" s="1261"/>
      <c r="S1699" s="1262"/>
      <c r="T1699" s="1261"/>
      <c r="U1699" s="1262"/>
      <c r="V1699" s="1261"/>
      <c r="W1699" s="1261"/>
      <c r="X1699" s="1261"/>
      <c r="Y1699" s="1256" t="s">
        <v>230</v>
      </c>
      <c r="Z1699" s="1256" t="s">
        <v>230</v>
      </c>
      <c r="AA1699" s="1263" t="s">
        <v>230</v>
      </c>
      <c r="AB1699" s="1256" t="s">
        <v>230</v>
      </c>
      <c r="AC1699" s="1256" t="s">
        <v>230</v>
      </c>
      <c r="AD1699" s="1256" t="s">
        <v>230</v>
      </c>
      <c r="AE1699" s="1258" t="s">
        <v>2714</v>
      </c>
      <c r="AF1699" s="1258" t="s">
        <v>2716</v>
      </c>
      <c r="AG1699" s="1264">
        <v>502200237999</v>
      </c>
      <c r="AH1699" s="1263" t="s">
        <v>1994</v>
      </c>
      <c r="AI1699" s="1262">
        <v>0.76</v>
      </c>
      <c r="AJ1699" s="1259">
        <v>14</v>
      </c>
      <c r="AK1699" s="1628">
        <f t="shared" si="183"/>
        <v>2.915068493150685E-2</v>
      </c>
      <c r="AL1699" s="1628">
        <v>0</v>
      </c>
      <c r="AM1699" s="1267">
        <f t="shared" si="184"/>
        <v>2.915068493150685E-2</v>
      </c>
      <c r="AN1699" s="1628"/>
      <c r="AO1699" s="1628"/>
      <c r="AP1699" s="1628"/>
      <c r="AQ1699" s="1708"/>
      <c r="AR1699" s="1709"/>
      <c r="AS1699" s="1710"/>
      <c r="AT1699" s="1256"/>
      <c r="AU1699" s="1258"/>
      <c r="AV1699" s="1711"/>
      <c r="AW1699" s="1256" t="s">
        <v>17716</v>
      </c>
      <c r="AX1699" s="1711" t="s">
        <v>23247</v>
      </c>
      <c r="AY1699" s="2391"/>
    </row>
    <row r="1700" spans="1:52" s="8" customFormat="1" ht="15.95" customHeight="1" x14ac:dyDescent="0.25">
      <c r="A1700" s="1255"/>
      <c r="B1700" s="1256"/>
      <c r="C1700" s="1726"/>
      <c r="D1700" s="1256"/>
      <c r="E1700" s="1258"/>
      <c r="F1700" s="1258"/>
      <c r="G1700" s="1256"/>
      <c r="H1700" s="1258"/>
      <c r="I1700" s="1256"/>
      <c r="J1700" s="1258"/>
      <c r="K1700" s="1258"/>
      <c r="L1700" s="1258"/>
      <c r="M1700" s="1258"/>
      <c r="N1700" s="1259"/>
      <c r="O1700" s="1259"/>
      <c r="P1700" s="1259"/>
      <c r="Q1700" s="1260"/>
      <c r="R1700" s="1261"/>
      <c r="S1700" s="1262"/>
      <c r="T1700" s="1261"/>
      <c r="U1700" s="1262"/>
      <c r="V1700" s="1261"/>
      <c r="W1700" s="1261"/>
      <c r="X1700" s="1261"/>
      <c r="Y1700" s="1256" t="s">
        <v>230</v>
      </c>
      <c r="Z1700" s="1256" t="s">
        <v>230</v>
      </c>
      <c r="AA1700" s="1263" t="s">
        <v>230</v>
      </c>
      <c r="AB1700" s="1256" t="s">
        <v>230</v>
      </c>
      <c r="AC1700" s="1256" t="s">
        <v>230</v>
      </c>
      <c r="AD1700" s="1256" t="s">
        <v>230</v>
      </c>
      <c r="AE1700" s="1258" t="s">
        <v>2717</v>
      </c>
      <c r="AF1700" s="1258" t="s">
        <v>2718</v>
      </c>
      <c r="AG1700" s="1264">
        <v>5030065477</v>
      </c>
      <c r="AH1700" s="1256" t="s">
        <v>22968</v>
      </c>
      <c r="AI1700" s="1259">
        <v>0.6</v>
      </c>
      <c r="AJ1700" s="1259">
        <v>18</v>
      </c>
      <c r="AK1700" s="1628">
        <f t="shared" si="183"/>
        <v>2.9589041095890407E-2</v>
      </c>
      <c r="AL1700" s="1628">
        <v>0</v>
      </c>
      <c r="AM1700" s="1267">
        <f t="shared" si="184"/>
        <v>2.9589041095890407E-2</v>
      </c>
      <c r="AN1700" s="1628"/>
      <c r="AO1700" s="1628"/>
      <c r="AP1700" s="1628"/>
      <c r="AQ1700" s="1708"/>
      <c r="AR1700" s="1709"/>
      <c r="AS1700" s="1710"/>
      <c r="AT1700" s="1256"/>
      <c r="AU1700" s="1258"/>
      <c r="AV1700" s="1711"/>
      <c r="AW1700" s="1713" t="s">
        <v>16781</v>
      </c>
      <c r="AX1700" s="2498" t="s">
        <v>23100</v>
      </c>
      <c r="AY1700" s="2391"/>
    </row>
    <row r="1701" spans="1:52" s="8" customFormat="1" ht="15.95" customHeight="1" x14ac:dyDescent="0.25">
      <c r="A1701" s="36"/>
      <c r="B1701" s="1029"/>
      <c r="C1701" s="990"/>
      <c r="D1701" s="1029"/>
      <c r="E1701" s="5"/>
      <c r="F1701" s="5"/>
      <c r="G1701" s="1029"/>
      <c r="H1701" s="5"/>
      <c r="I1701" s="1029"/>
      <c r="J1701" s="5"/>
      <c r="K1701" s="5"/>
      <c r="L1701" s="5"/>
      <c r="M1701" s="5"/>
      <c r="N1701" s="328"/>
      <c r="O1701" s="328"/>
      <c r="P1701" s="328"/>
      <c r="Q1701" s="1056"/>
      <c r="R1701" s="448"/>
      <c r="S1701" s="61"/>
      <c r="T1701" s="448"/>
      <c r="U1701" s="61"/>
      <c r="V1701" s="448"/>
      <c r="W1701" s="448"/>
      <c r="X1701" s="448"/>
      <c r="Y1701" s="1029" t="s">
        <v>230</v>
      </c>
      <c r="Z1701" s="1029" t="s">
        <v>230</v>
      </c>
      <c r="AA1701" s="1" t="s">
        <v>230</v>
      </c>
      <c r="AB1701" s="1029" t="s">
        <v>230</v>
      </c>
      <c r="AC1701" s="1029" t="s">
        <v>230</v>
      </c>
      <c r="AD1701" s="1029" t="s">
        <v>230</v>
      </c>
      <c r="AE1701" s="5" t="s">
        <v>2717</v>
      </c>
      <c r="AF1701" s="5" t="s">
        <v>23249</v>
      </c>
      <c r="AG1701" s="39" t="s">
        <v>23248</v>
      </c>
      <c r="AH1701" s="1" t="s">
        <v>23294</v>
      </c>
      <c r="AI1701" s="61">
        <v>0.76</v>
      </c>
      <c r="AJ1701" s="328">
        <v>250</v>
      </c>
      <c r="AK1701" s="40">
        <f t="shared" ref="AK1701:AK1711" si="185">AJ1701*AI1701/365</f>
        <v>0.52054794520547942</v>
      </c>
      <c r="AL1701" s="40">
        <v>0</v>
      </c>
      <c r="AM1701" s="41">
        <f>SUBTOTAL(9,AK1701:AL1701)</f>
        <v>0.52054794520547942</v>
      </c>
      <c r="AN1701" s="40"/>
      <c r="AO1701" s="40"/>
      <c r="AP1701" s="40"/>
      <c r="AQ1701" s="1644"/>
      <c r="AR1701" s="1034"/>
      <c r="AS1701" s="45"/>
      <c r="AT1701" s="1029"/>
      <c r="AU1701" s="5"/>
      <c r="AV1701" s="46"/>
      <c r="AW1701" s="1029"/>
      <c r="AX1701" s="46"/>
      <c r="AY1701" s="2391"/>
    </row>
    <row r="1702" spans="1:52" s="8" customFormat="1" ht="15.95" customHeight="1" x14ac:dyDescent="0.25">
      <c r="A1702" s="36"/>
      <c r="B1702" s="1029"/>
      <c r="C1702" s="990"/>
      <c r="D1702" s="1029"/>
      <c r="E1702" s="5"/>
      <c r="F1702" s="5"/>
      <c r="G1702" s="1029"/>
      <c r="H1702" s="5"/>
      <c r="I1702" s="1029"/>
      <c r="J1702" s="5"/>
      <c r="K1702" s="5"/>
      <c r="L1702" s="5"/>
      <c r="M1702" s="5"/>
      <c r="N1702" s="328"/>
      <c r="O1702" s="328"/>
      <c r="P1702" s="328"/>
      <c r="Q1702" s="1056"/>
      <c r="R1702" s="448"/>
      <c r="S1702" s="61"/>
      <c r="T1702" s="448"/>
      <c r="U1702" s="61"/>
      <c r="V1702" s="448"/>
      <c r="W1702" s="448"/>
      <c r="X1702" s="448"/>
      <c r="Y1702" s="1029" t="s">
        <v>230</v>
      </c>
      <c r="Z1702" s="1029" t="s">
        <v>230</v>
      </c>
      <c r="AA1702" s="1" t="s">
        <v>230</v>
      </c>
      <c r="AB1702" s="1029" t="s">
        <v>230</v>
      </c>
      <c r="AC1702" s="1029" t="s">
        <v>230</v>
      </c>
      <c r="AD1702" s="1029" t="s">
        <v>230</v>
      </c>
      <c r="AE1702" s="5" t="s">
        <v>2717</v>
      </c>
      <c r="AF1702" s="5" t="s">
        <v>23251</v>
      </c>
      <c r="AG1702" s="39" t="s">
        <v>23250</v>
      </c>
      <c r="AH1702" s="1" t="s">
        <v>23293</v>
      </c>
      <c r="AI1702" s="61">
        <v>0.76</v>
      </c>
      <c r="AJ1702" s="328">
        <v>20</v>
      </c>
      <c r="AK1702" s="40">
        <f t="shared" si="185"/>
        <v>4.1643835616438356E-2</v>
      </c>
      <c r="AL1702" s="40">
        <v>0</v>
      </c>
      <c r="AM1702" s="41">
        <f>SUBTOTAL(9,AK1702:AL1702)</f>
        <v>4.1643835616438356E-2</v>
      </c>
      <c r="AN1702" s="40"/>
      <c r="AO1702" s="40"/>
      <c r="AP1702" s="40"/>
      <c r="AQ1702" s="1644"/>
      <c r="AR1702" s="1034"/>
      <c r="AS1702" s="45"/>
      <c r="AT1702" s="1029"/>
      <c r="AU1702" s="5"/>
      <c r="AV1702" s="46"/>
      <c r="AW1702" s="1029"/>
      <c r="AX1702" s="46"/>
      <c r="AY1702" s="2391"/>
    </row>
    <row r="1703" spans="1:52" s="8" customFormat="1" ht="15.95" customHeight="1" x14ac:dyDescent="0.25">
      <c r="A1703" s="36"/>
      <c r="B1703" s="1029"/>
      <c r="C1703" s="990"/>
      <c r="D1703" s="1029"/>
      <c r="E1703" s="5"/>
      <c r="F1703" s="5"/>
      <c r="G1703" s="1029"/>
      <c r="H1703" s="5"/>
      <c r="I1703" s="1029"/>
      <c r="J1703" s="5"/>
      <c r="K1703" s="5"/>
      <c r="L1703" s="5"/>
      <c r="M1703" s="5"/>
      <c r="N1703" s="328"/>
      <c r="O1703" s="328"/>
      <c r="P1703" s="328"/>
      <c r="Q1703" s="1056"/>
      <c r="R1703" s="448"/>
      <c r="S1703" s="61"/>
      <c r="T1703" s="448"/>
      <c r="U1703" s="61"/>
      <c r="V1703" s="448"/>
      <c r="W1703" s="448"/>
      <c r="X1703" s="448"/>
      <c r="Y1703" s="1029" t="s">
        <v>230</v>
      </c>
      <c r="Z1703" s="1029" t="s">
        <v>230</v>
      </c>
      <c r="AA1703" s="1" t="s">
        <v>230</v>
      </c>
      <c r="AB1703" s="1029" t="s">
        <v>230</v>
      </c>
      <c r="AC1703" s="1029" t="s">
        <v>230</v>
      </c>
      <c r="AD1703" s="1029" t="s">
        <v>230</v>
      </c>
      <c r="AE1703" s="5" t="s">
        <v>2717</v>
      </c>
      <c r="AF1703" s="5" t="s">
        <v>2719</v>
      </c>
      <c r="AG1703" s="39">
        <v>6234131659</v>
      </c>
      <c r="AH1703" s="1" t="s">
        <v>1946</v>
      </c>
      <c r="AI1703" s="61">
        <v>1.1399999999999999</v>
      </c>
      <c r="AJ1703" s="328">
        <v>42</v>
      </c>
      <c r="AK1703" s="40">
        <f t="shared" si="185"/>
        <v>0.13117808219178081</v>
      </c>
      <c r="AL1703" s="40">
        <v>0</v>
      </c>
      <c r="AM1703" s="41">
        <f>SUBTOTAL(9,AK1703:AL1703)</f>
        <v>0.13117808219178081</v>
      </c>
      <c r="AN1703" s="40"/>
      <c r="AO1703" s="40"/>
      <c r="AP1703" s="40"/>
      <c r="AQ1703" s="1644"/>
      <c r="AR1703" s="1034"/>
      <c r="AS1703" s="45"/>
      <c r="AT1703" s="1029"/>
      <c r="AU1703" s="5"/>
      <c r="AV1703" s="46"/>
      <c r="AW1703" s="1029"/>
      <c r="AX1703" s="46"/>
      <c r="AY1703" s="2391"/>
    </row>
    <row r="1704" spans="1:52" s="8" customFormat="1" ht="15.95" customHeight="1" x14ac:dyDescent="0.25">
      <c r="A1704" s="36"/>
      <c r="B1704" s="1029"/>
      <c r="C1704" s="990"/>
      <c r="D1704" s="1029"/>
      <c r="E1704" s="5"/>
      <c r="F1704" s="5"/>
      <c r="G1704" s="1029"/>
      <c r="H1704" s="5"/>
      <c r="I1704" s="1029"/>
      <c r="J1704" s="5"/>
      <c r="K1704" s="5"/>
      <c r="L1704" s="5"/>
      <c r="M1704" s="5"/>
      <c r="N1704" s="328"/>
      <c r="O1704" s="328"/>
      <c r="P1704" s="328"/>
      <c r="Q1704" s="1056"/>
      <c r="R1704" s="448"/>
      <c r="S1704" s="61"/>
      <c r="T1704" s="448"/>
      <c r="U1704" s="61"/>
      <c r="V1704" s="448"/>
      <c r="W1704" s="448"/>
      <c r="X1704" s="448"/>
      <c r="Y1704" s="1029" t="s">
        <v>230</v>
      </c>
      <c r="Z1704" s="1029" t="s">
        <v>230</v>
      </c>
      <c r="AA1704" s="1" t="s">
        <v>230</v>
      </c>
      <c r="AB1704" s="1029" t="s">
        <v>230</v>
      </c>
      <c r="AC1704" s="1029" t="s">
        <v>230</v>
      </c>
      <c r="AD1704" s="1029" t="s">
        <v>230</v>
      </c>
      <c r="AE1704" s="5" t="s">
        <v>2717</v>
      </c>
      <c r="AF1704" s="5" t="s">
        <v>2720</v>
      </c>
      <c r="AG1704" s="39">
        <v>1175024012195</v>
      </c>
      <c r="AH1704" s="1" t="s">
        <v>1997</v>
      </c>
      <c r="AI1704" s="61">
        <v>1.1399999999999999</v>
      </c>
      <c r="AJ1704" s="328">
        <v>36</v>
      </c>
      <c r="AK1704" s="40">
        <f t="shared" si="185"/>
        <v>0.11243835616438357</v>
      </c>
      <c r="AL1704" s="40">
        <v>0</v>
      </c>
      <c r="AM1704" s="41">
        <f>SUBTOTAL(9,AK1704:AL1704)</f>
        <v>0.11243835616438357</v>
      </c>
      <c r="AN1704" s="40"/>
      <c r="AO1704" s="40"/>
      <c r="AP1704" s="40"/>
      <c r="AQ1704" s="1644"/>
      <c r="AR1704" s="1034"/>
      <c r="AS1704" s="45"/>
      <c r="AT1704" s="1029"/>
      <c r="AU1704" s="5"/>
      <c r="AV1704" s="46"/>
      <c r="AW1704" s="1029"/>
      <c r="AX1704" s="46"/>
      <c r="AY1704" s="2391"/>
    </row>
    <row r="1705" spans="1:52" s="8" customFormat="1" ht="15.95" customHeight="1" x14ac:dyDescent="0.25">
      <c r="A1705" s="36"/>
      <c r="B1705" s="1029"/>
      <c r="C1705" s="990"/>
      <c r="D1705" s="1029"/>
      <c r="E1705" s="5"/>
      <c r="F1705" s="5"/>
      <c r="G1705" s="1029"/>
      <c r="H1705" s="5"/>
      <c r="I1705" s="1029"/>
      <c r="J1705" s="5"/>
      <c r="K1705" s="5"/>
      <c r="L1705" s="5"/>
      <c r="M1705" s="5"/>
      <c r="N1705" s="328"/>
      <c r="O1705" s="328"/>
      <c r="P1705" s="328"/>
      <c r="Q1705" s="1056"/>
      <c r="R1705" s="448"/>
      <c r="S1705" s="61"/>
      <c r="T1705" s="448"/>
      <c r="U1705" s="61"/>
      <c r="V1705" s="448"/>
      <c r="W1705" s="448"/>
      <c r="X1705" s="448"/>
      <c r="Y1705" s="1029" t="s">
        <v>230</v>
      </c>
      <c r="Z1705" s="1029" t="s">
        <v>230</v>
      </c>
      <c r="AA1705" s="1" t="s">
        <v>230</v>
      </c>
      <c r="AB1705" s="1029" t="s">
        <v>230</v>
      </c>
      <c r="AC1705" s="1029" t="s">
        <v>230</v>
      </c>
      <c r="AD1705" s="1029" t="s">
        <v>230</v>
      </c>
      <c r="AE1705" s="5" t="s">
        <v>2717</v>
      </c>
      <c r="AF1705" s="5" t="s">
        <v>23253</v>
      </c>
      <c r="AG1705" s="51" t="s">
        <v>23252</v>
      </c>
      <c r="AH1705" s="1" t="s">
        <v>23292</v>
      </c>
      <c r="AI1705" s="61">
        <v>0.76</v>
      </c>
      <c r="AJ1705" s="328">
        <v>120</v>
      </c>
      <c r="AK1705" s="40">
        <f t="shared" si="185"/>
        <v>0.24986301369863015</v>
      </c>
      <c r="AL1705" s="40">
        <v>0</v>
      </c>
      <c r="AM1705" s="41">
        <f>SUBTOTAL(9,AK1705:AL1705)</f>
        <v>0.24986301369863015</v>
      </c>
      <c r="AN1705" s="40"/>
      <c r="AO1705" s="40"/>
      <c r="AP1705" s="40"/>
      <c r="AQ1705" s="1644"/>
      <c r="AR1705" s="1034"/>
      <c r="AS1705" s="45"/>
      <c r="AT1705" s="1029"/>
      <c r="AU1705" s="5"/>
      <c r="AV1705" s="46"/>
      <c r="AW1705" s="1029"/>
      <c r="AX1705" s="46"/>
      <c r="AY1705" s="2391"/>
    </row>
    <row r="1706" spans="1:52" s="8" customFormat="1" ht="15.95" customHeight="1" x14ac:dyDescent="0.25">
      <c r="A1706" s="36"/>
      <c r="B1706" s="1029"/>
      <c r="C1706" s="990"/>
      <c r="D1706" s="1029"/>
      <c r="E1706" s="5"/>
      <c r="F1706" s="5"/>
      <c r="G1706" s="1029"/>
      <c r="H1706" s="5"/>
      <c r="I1706" s="1029"/>
      <c r="J1706" s="5"/>
      <c r="K1706" s="5"/>
      <c r="L1706" s="5"/>
      <c r="M1706" s="5"/>
      <c r="N1706" s="328"/>
      <c r="O1706" s="328"/>
      <c r="P1706" s="328"/>
      <c r="Q1706" s="1056"/>
      <c r="R1706" s="448"/>
      <c r="S1706" s="61"/>
      <c r="T1706" s="448"/>
      <c r="U1706" s="61"/>
      <c r="V1706" s="448"/>
      <c r="W1706" s="448"/>
      <c r="X1706" s="448"/>
      <c r="Y1706" s="1029" t="s">
        <v>230</v>
      </c>
      <c r="Z1706" s="1029" t="s">
        <v>230</v>
      </c>
      <c r="AA1706" s="1" t="s">
        <v>230</v>
      </c>
      <c r="AB1706" s="1029" t="s">
        <v>230</v>
      </c>
      <c r="AC1706" s="1029" t="s">
        <v>230</v>
      </c>
      <c r="AD1706" s="1029" t="s">
        <v>230</v>
      </c>
      <c r="AE1706" s="5" t="s">
        <v>2717</v>
      </c>
      <c r="AF1706" s="5" t="s">
        <v>2721</v>
      </c>
      <c r="AG1706" s="39" t="s">
        <v>23254</v>
      </c>
      <c r="AH1706" s="1" t="s">
        <v>2722</v>
      </c>
      <c r="AI1706" s="61">
        <v>5.08</v>
      </c>
      <c r="AJ1706" s="328">
        <v>2</v>
      </c>
      <c r="AK1706" s="116">
        <f t="shared" si="185"/>
        <v>2.7835616438356164E-2</v>
      </c>
      <c r="AL1706" s="40">
        <v>0</v>
      </c>
      <c r="AM1706" s="119">
        <f>SUM(AK1706:AL1706)</f>
        <v>2.7835616438356164E-2</v>
      </c>
      <c r="AN1706" s="40"/>
      <c r="AO1706" s="40"/>
      <c r="AP1706" s="40"/>
      <c r="AQ1706" s="1644"/>
      <c r="AR1706" s="1034"/>
      <c r="AS1706" s="45"/>
      <c r="AT1706" s="1029"/>
      <c r="AU1706" s="5"/>
      <c r="AV1706" s="46"/>
      <c r="AW1706" s="1029"/>
      <c r="AX1706" s="46"/>
      <c r="AY1706" s="2391"/>
    </row>
    <row r="1707" spans="1:52" s="8" customFormat="1" ht="15.95" customHeight="1" x14ac:dyDescent="0.25">
      <c r="A1707" s="36"/>
      <c r="B1707" s="1029"/>
      <c r="C1707" s="990"/>
      <c r="D1707" s="1029"/>
      <c r="E1707" s="5"/>
      <c r="F1707" s="5"/>
      <c r="G1707" s="1029"/>
      <c r="H1707" s="5"/>
      <c r="I1707" s="1029"/>
      <c r="J1707" s="5"/>
      <c r="K1707" s="5"/>
      <c r="L1707" s="5"/>
      <c r="M1707" s="5"/>
      <c r="N1707" s="328"/>
      <c r="O1707" s="328"/>
      <c r="P1707" s="328"/>
      <c r="Q1707" s="1056"/>
      <c r="R1707" s="448"/>
      <c r="S1707" s="61"/>
      <c r="T1707" s="448"/>
      <c r="U1707" s="61"/>
      <c r="V1707" s="448"/>
      <c r="W1707" s="448"/>
      <c r="X1707" s="448"/>
      <c r="Y1707" s="1029" t="s">
        <v>230</v>
      </c>
      <c r="Z1707" s="1029" t="s">
        <v>230</v>
      </c>
      <c r="AA1707" s="1" t="s">
        <v>230</v>
      </c>
      <c r="AB1707" s="1029" t="s">
        <v>230</v>
      </c>
      <c r="AC1707" s="1029" t="s">
        <v>230</v>
      </c>
      <c r="AD1707" s="1029" t="s">
        <v>230</v>
      </c>
      <c r="AE1707" s="5" t="s">
        <v>2717</v>
      </c>
      <c r="AF1707" s="5" t="s">
        <v>23256</v>
      </c>
      <c r="AG1707" s="39" t="s">
        <v>23255</v>
      </c>
      <c r="AH1707" s="1" t="s">
        <v>23151</v>
      </c>
      <c r="AI1707" s="61">
        <v>0.76</v>
      </c>
      <c r="AJ1707" s="328">
        <v>100</v>
      </c>
      <c r="AK1707" s="40">
        <f t="shared" si="185"/>
        <v>0.20821917808219179</v>
      </c>
      <c r="AL1707" s="40">
        <v>0</v>
      </c>
      <c r="AM1707" s="41">
        <f>SUBTOTAL(9,AK1707:AL1707)</f>
        <v>0.20821917808219179</v>
      </c>
      <c r="AN1707" s="40"/>
      <c r="AO1707" s="40"/>
      <c r="AP1707" s="40"/>
      <c r="AQ1707" s="1644"/>
      <c r="AR1707" s="1034"/>
      <c r="AS1707" s="45"/>
      <c r="AT1707" s="1029"/>
      <c r="AU1707" s="5"/>
      <c r="AV1707" s="46"/>
      <c r="AW1707" s="1029"/>
      <c r="AX1707" s="46"/>
      <c r="AY1707" s="2391"/>
    </row>
    <row r="1708" spans="1:52" s="8" customFormat="1" ht="15.95" customHeight="1" x14ac:dyDescent="0.25">
      <c r="A1708" s="36"/>
      <c r="B1708" s="1029"/>
      <c r="C1708" s="990"/>
      <c r="D1708" s="1029"/>
      <c r="E1708" s="5"/>
      <c r="F1708" s="5"/>
      <c r="G1708" s="1029"/>
      <c r="H1708" s="5"/>
      <c r="I1708" s="1029"/>
      <c r="J1708" s="5"/>
      <c r="K1708" s="5"/>
      <c r="L1708" s="5"/>
      <c r="M1708" s="5"/>
      <c r="N1708" s="328"/>
      <c r="O1708" s="328"/>
      <c r="P1708" s="328"/>
      <c r="Q1708" s="1056"/>
      <c r="R1708" s="448"/>
      <c r="S1708" s="61"/>
      <c r="T1708" s="448"/>
      <c r="U1708" s="61"/>
      <c r="V1708" s="448"/>
      <c r="W1708" s="448"/>
      <c r="X1708" s="448"/>
      <c r="Y1708" s="1029" t="s">
        <v>230</v>
      </c>
      <c r="Z1708" s="1029" t="s">
        <v>230</v>
      </c>
      <c r="AA1708" s="1" t="s">
        <v>230</v>
      </c>
      <c r="AB1708" s="1029" t="s">
        <v>230</v>
      </c>
      <c r="AC1708" s="1029" t="s">
        <v>230</v>
      </c>
      <c r="AD1708" s="1029" t="s">
        <v>230</v>
      </c>
      <c r="AE1708" s="5" t="s">
        <v>2717</v>
      </c>
      <c r="AF1708" s="5" t="s">
        <v>2723</v>
      </c>
      <c r="AG1708" s="39" t="s">
        <v>2724</v>
      </c>
      <c r="AH1708" s="1" t="s">
        <v>722</v>
      </c>
      <c r="AI1708" s="61">
        <v>1.1399999999999999</v>
      </c>
      <c r="AJ1708" s="61">
        <v>200</v>
      </c>
      <c r="AK1708" s="40">
        <f t="shared" si="185"/>
        <v>0.62465753424657522</v>
      </c>
      <c r="AL1708" s="40">
        <v>0</v>
      </c>
      <c r="AM1708" s="41">
        <f>SUBTOTAL(9,AK1708:AL1708)</f>
        <v>0.62465753424657522</v>
      </c>
      <c r="AN1708" s="40"/>
      <c r="AO1708" s="40"/>
      <c r="AP1708" s="40"/>
      <c r="AQ1708" s="1644"/>
      <c r="AR1708" s="1034"/>
      <c r="AS1708" s="45"/>
      <c r="AT1708" s="1029"/>
      <c r="AU1708" s="5"/>
      <c r="AV1708" s="46"/>
      <c r="AW1708" s="1029"/>
      <c r="AX1708" s="46"/>
      <c r="AY1708" s="2391"/>
    </row>
    <row r="1709" spans="1:52" s="8" customFormat="1" ht="15.95" customHeight="1" x14ac:dyDescent="0.25">
      <c r="A1709" s="93"/>
      <c r="B1709" s="88"/>
      <c r="C1709" s="993"/>
      <c r="D1709" s="88"/>
      <c r="E1709" s="103"/>
      <c r="F1709" s="103"/>
      <c r="G1709" s="88"/>
      <c r="H1709" s="103"/>
      <c r="I1709" s="88"/>
      <c r="J1709" s="103"/>
      <c r="K1709" s="103"/>
      <c r="L1709" s="103"/>
      <c r="M1709" s="103"/>
      <c r="N1709" s="330"/>
      <c r="O1709" s="330"/>
      <c r="P1709" s="330"/>
      <c r="Q1709" s="106"/>
      <c r="R1709" s="94"/>
      <c r="S1709" s="104"/>
      <c r="T1709" s="94"/>
      <c r="U1709" s="104"/>
      <c r="V1709" s="94"/>
      <c r="W1709" s="94"/>
      <c r="X1709" s="94"/>
      <c r="Y1709" s="88" t="s">
        <v>230</v>
      </c>
      <c r="Z1709" s="88" t="s">
        <v>230</v>
      </c>
      <c r="AA1709" s="90" t="s">
        <v>230</v>
      </c>
      <c r="AB1709" s="88" t="s">
        <v>230</v>
      </c>
      <c r="AC1709" s="88" t="s">
        <v>230</v>
      </c>
      <c r="AD1709" s="88" t="s">
        <v>230</v>
      </c>
      <c r="AE1709" s="103" t="s">
        <v>2717</v>
      </c>
      <c r="AF1709" s="103" t="s">
        <v>2725</v>
      </c>
      <c r="AG1709" s="1705" t="s">
        <v>23257</v>
      </c>
      <c r="AH1709" s="90" t="s">
        <v>23289</v>
      </c>
      <c r="AI1709" s="1640">
        <v>0.76</v>
      </c>
      <c r="AJ1709" s="330">
        <v>200</v>
      </c>
      <c r="AK1709" s="40">
        <f t="shared" si="185"/>
        <v>0.41643835616438357</v>
      </c>
      <c r="AL1709" s="98">
        <v>0</v>
      </c>
      <c r="AM1709" s="41">
        <f>SUBTOTAL(9,AK1709:AL1709)</f>
        <v>0.41643835616438357</v>
      </c>
      <c r="AN1709" s="98"/>
      <c r="AO1709" s="98"/>
      <c r="AP1709" s="98"/>
      <c r="AQ1709" s="368"/>
      <c r="AR1709" s="47"/>
      <c r="AS1709" s="48"/>
      <c r="AT1709" s="88"/>
      <c r="AU1709" s="103"/>
      <c r="AV1709" s="52"/>
      <c r="AW1709" s="88"/>
      <c r="AX1709" s="46"/>
      <c r="AY1709" s="2391"/>
    </row>
    <row r="1710" spans="1:52" s="8" customFormat="1" ht="15.95" customHeight="1" x14ac:dyDescent="0.25">
      <c r="A1710" s="93"/>
      <c r="B1710" s="88"/>
      <c r="C1710" s="993"/>
      <c r="D1710" s="88"/>
      <c r="E1710" s="103"/>
      <c r="F1710" s="103"/>
      <c r="G1710" s="88"/>
      <c r="H1710" s="103"/>
      <c r="I1710" s="88"/>
      <c r="J1710" s="103"/>
      <c r="K1710" s="103"/>
      <c r="L1710" s="103"/>
      <c r="M1710" s="103"/>
      <c r="N1710" s="330"/>
      <c r="O1710" s="330"/>
      <c r="P1710" s="330"/>
      <c r="Q1710" s="106"/>
      <c r="R1710" s="94"/>
      <c r="S1710" s="104"/>
      <c r="T1710" s="94"/>
      <c r="U1710" s="104"/>
      <c r="V1710" s="94"/>
      <c r="W1710" s="94"/>
      <c r="X1710" s="94"/>
      <c r="Y1710" s="88"/>
      <c r="Z1710" s="88"/>
      <c r="AA1710" s="90"/>
      <c r="AB1710" s="88"/>
      <c r="AC1710" s="782" t="s">
        <v>18075</v>
      </c>
      <c r="AD1710" s="1013" t="s">
        <v>18076</v>
      </c>
      <c r="AE1710" s="1015" t="s">
        <v>2717</v>
      </c>
      <c r="AF1710" s="1015" t="s">
        <v>18077</v>
      </c>
      <c r="AG1710" s="1182">
        <v>503004401490</v>
      </c>
      <c r="AH1710" s="784" t="s">
        <v>16701</v>
      </c>
      <c r="AI1710" s="1195">
        <v>0.87</v>
      </c>
      <c r="AJ1710" s="1195">
        <v>2</v>
      </c>
      <c r="AK1710" s="430">
        <f t="shared" si="185"/>
        <v>4.767123287671233E-3</v>
      </c>
      <c r="AL1710" s="430">
        <v>0</v>
      </c>
      <c r="AM1710" s="1111">
        <f>SUBTOTAL(9,AK1710:AL1710)</f>
        <v>4.767123287671233E-3</v>
      </c>
      <c r="AN1710" s="98"/>
      <c r="AO1710" s="98"/>
      <c r="AP1710" s="98"/>
      <c r="AQ1710" s="368"/>
      <c r="AR1710" s="47"/>
      <c r="AS1710" s="48"/>
      <c r="AT1710" s="88"/>
      <c r="AU1710" s="103"/>
      <c r="AV1710" s="52"/>
      <c r="AW1710" s="88"/>
      <c r="AX1710" s="2531" t="s">
        <v>18673</v>
      </c>
      <c r="AY1710" s="2391"/>
    </row>
    <row r="1711" spans="1:52" s="8" customFormat="1" ht="15.95" customHeight="1" x14ac:dyDescent="0.25">
      <c r="A1711" s="93"/>
      <c r="B1711" s="88"/>
      <c r="C1711" s="993"/>
      <c r="D1711" s="88"/>
      <c r="E1711" s="103"/>
      <c r="F1711" s="103"/>
      <c r="G1711" s="88"/>
      <c r="H1711" s="103"/>
      <c r="I1711" s="88"/>
      <c r="J1711" s="103"/>
      <c r="K1711" s="103"/>
      <c r="L1711" s="103"/>
      <c r="M1711" s="103"/>
      <c r="N1711" s="330"/>
      <c r="O1711" s="330"/>
      <c r="P1711" s="330"/>
      <c r="Q1711" s="106"/>
      <c r="R1711" s="94"/>
      <c r="S1711" s="104"/>
      <c r="T1711" s="94"/>
      <c r="U1711" s="104"/>
      <c r="V1711" s="94"/>
      <c r="W1711" s="94"/>
      <c r="X1711" s="94"/>
      <c r="Y1711" s="88"/>
      <c r="Z1711" s="88"/>
      <c r="AA1711" s="90"/>
      <c r="AB1711" s="88" t="s">
        <v>18670</v>
      </c>
      <c r="AC1711" s="782" t="s">
        <v>18667</v>
      </c>
      <c r="AD1711" s="1013" t="s">
        <v>18668</v>
      </c>
      <c r="AE1711" s="1015" t="s">
        <v>18669</v>
      </c>
      <c r="AF1711" s="1015" t="s">
        <v>18671</v>
      </c>
      <c r="AG1711" s="1706" t="s">
        <v>23258</v>
      </c>
      <c r="AH1711" s="784" t="s">
        <v>23157</v>
      </c>
      <c r="AI1711" s="1195">
        <v>0.76</v>
      </c>
      <c r="AJ1711" s="1315">
        <v>26.3</v>
      </c>
      <c r="AK1711" s="430">
        <f t="shared" si="185"/>
        <v>5.4761643835616436E-2</v>
      </c>
      <c r="AL1711" s="430">
        <v>0</v>
      </c>
      <c r="AM1711" s="1111">
        <f>SUBTOTAL(9,AK1711:AL1711)</f>
        <v>5.4761643835616436E-2</v>
      </c>
      <c r="AN1711" s="98"/>
      <c r="AO1711" s="98"/>
      <c r="AP1711" s="98"/>
      <c r="AQ1711" s="368"/>
      <c r="AR1711" s="47"/>
      <c r="AS1711" s="48"/>
      <c r="AT1711" s="88"/>
      <c r="AU1711" s="103"/>
      <c r="AV1711" s="52"/>
      <c r="AW1711" s="88"/>
      <c r="AX1711" s="2538" t="s">
        <v>18672</v>
      </c>
      <c r="AY1711" s="2391"/>
    </row>
    <row r="1712" spans="1:52" s="1395" customFormat="1" ht="15.95" customHeight="1" x14ac:dyDescent="0.25">
      <c r="A1712" s="353">
        <v>228</v>
      </c>
      <c r="B1712" s="354" t="s">
        <v>55</v>
      </c>
      <c r="C1712" s="991" t="s">
        <v>59</v>
      </c>
      <c r="D1712" s="354" t="s">
        <v>23478</v>
      </c>
      <c r="E1712" s="272" t="s">
        <v>23479</v>
      </c>
      <c r="F1712" s="272" t="s">
        <v>23480</v>
      </c>
      <c r="G1712" s="354" t="s">
        <v>221</v>
      </c>
      <c r="H1712" s="354" t="s">
        <v>219</v>
      </c>
      <c r="I1712" s="354" t="s">
        <v>220</v>
      </c>
      <c r="J1712" s="354" t="s">
        <v>221</v>
      </c>
      <c r="K1712" s="272" t="s">
        <v>222</v>
      </c>
      <c r="L1712" s="272" t="s">
        <v>221</v>
      </c>
      <c r="M1712" s="272" t="s">
        <v>879</v>
      </c>
      <c r="N1712" s="440">
        <v>6</v>
      </c>
      <c r="O1712" s="440">
        <v>3</v>
      </c>
      <c r="P1712" s="440">
        <f>O1712*N1712</f>
        <v>18</v>
      </c>
      <c r="Q1712" s="1010">
        <v>3</v>
      </c>
      <c r="R1712" s="357"/>
      <c r="S1712" s="505"/>
      <c r="T1712" s="357"/>
      <c r="U1712" s="505">
        <v>0</v>
      </c>
      <c r="V1712" s="357"/>
      <c r="W1712" s="357"/>
      <c r="X1712" s="357"/>
      <c r="Y1712" s="354" t="s">
        <v>330</v>
      </c>
      <c r="Z1712" s="354" t="s">
        <v>23481</v>
      </c>
      <c r="AA1712" s="443" t="s">
        <v>23472</v>
      </c>
      <c r="AB1712" s="354" t="s">
        <v>23473</v>
      </c>
      <c r="AC1712" s="354" t="s">
        <v>23474</v>
      </c>
      <c r="AD1712" s="272" t="s">
        <v>23482</v>
      </c>
      <c r="AE1712" s="272" t="s">
        <v>2729</v>
      </c>
      <c r="AF1712" s="354" t="s">
        <v>1006</v>
      </c>
      <c r="AG1712" s="443" t="s">
        <v>23472</v>
      </c>
      <c r="AH1712" s="443" t="s">
        <v>59</v>
      </c>
      <c r="AI1712" s="359">
        <v>0.114</v>
      </c>
      <c r="AJ1712" s="459">
        <v>8674.1</v>
      </c>
      <c r="AK1712" s="359">
        <f>AJ1712*0.086/365</f>
        <v>2.0437605479452055</v>
      </c>
      <c r="AL1712" s="359">
        <f>AJ1712*0.028/365</f>
        <v>0.66541041095890419</v>
      </c>
      <c r="AM1712" s="361">
        <f>SUM(AK1712:AL1712)</f>
        <v>2.7091709589041097</v>
      </c>
      <c r="AN1712" s="359">
        <f>SUM(AK1712:AK1718)</f>
        <v>3.988434520547945</v>
      </c>
      <c r="AO1712" s="359">
        <f>SUM(AL1712:AL1718)</f>
        <v>0.66541041095890419</v>
      </c>
      <c r="AP1712" s="359">
        <f>SUM(AM1712:AM1718)</f>
        <v>4.6538449315068497</v>
      </c>
      <c r="AQ1712" s="359">
        <f>AP1712*30</f>
        <v>139.61534794520549</v>
      </c>
      <c r="AR1712" s="362" t="s">
        <v>231</v>
      </c>
      <c r="AS1712" s="363" t="s">
        <v>431</v>
      </c>
      <c r="AT1712" s="354" t="s">
        <v>232</v>
      </c>
      <c r="AU1712" s="272" t="s">
        <v>59</v>
      </c>
      <c r="AV1712" s="923" t="s">
        <v>2730</v>
      </c>
      <c r="AW1712" s="354" t="s">
        <v>234</v>
      </c>
      <c r="AX1712" s="805" t="s">
        <v>23483</v>
      </c>
      <c r="AY1712" s="2401"/>
      <c r="AZ1712" s="778" t="s">
        <v>23484</v>
      </c>
    </row>
    <row r="1713" spans="1:53" s="1395" customFormat="1" ht="15.95" customHeight="1" x14ac:dyDescent="0.25">
      <c r="A1713" s="1529"/>
      <c r="B1713" s="1076"/>
      <c r="C1713" s="1621"/>
      <c r="D1713" s="1076"/>
      <c r="E1713" s="1352"/>
      <c r="F1713" s="1352"/>
      <c r="G1713" s="1076"/>
      <c r="H1713" s="1076"/>
      <c r="I1713" s="1076"/>
      <c r="J1713" s="1076"/>
      <c r="K1713" s="1352"/>
      <c r="L1713" s="1352"/>
      <c r="M1713" s="1352"/>
      <c r="N1713" s="1391"/>
      <c r="O1713" s="1391"/>
      <c r="P1713" s="1391"/>
      <c r="Q1713" s="1622"/>
      <c r="R1713" s="1531"/>
      <c r="S1713" s="1479"/>
      <c r="T1713" s="1531"/>
      <c r="U1713" s="1479"/>
      <c r="V1713" s="1531"/>
      <c r="W1713" s="1531"/>
      <c r="X1713" s="1531"/>
      <c r="Y1713" s="1076"/>
      <c r="Z1713" s="1076"/>
      <c r="AA1713" s="1078"/>
      <c r="AB1713" s="1076"/>
      <c r="AC1713" s="1076"/>
      <c r="AD1713" s="1352"/>
      <c r="AE1713" s="1043" t="s">
        <v>2729</v>
      </c>
      <c r="AF1713" s="1076" t="s">
        <v>25913</v>
      </c>
      <c r="AG1713" s="1078" t="s">
        <v>25908</v>
      </c>
      <c r="AH1713" s="754" t="s">
        <v>25421</v>
      </c>
      <c r="AI1713" s="2660">
        <v>1.1399999999999999</v>
      </c>
      <c r="AJ1713" s="1294">
        <v>492.4</v>
      </c>
      <c r="AK1713" s="378">
        <f>AJ1713*AI1713/365</f>
        <v>1.5379068493150683</v>
      </c>
      <c r="AL1713" s="378">
        <v>0</v>
      </c>
      <c r="AM1713" s="380">
        <f>SUM(AK1713:AL1713)</f>
        <v>1.5379068493150683</v>
      </c>
      <c r="AN1713" s="378"/>
      <c r="AO1713" s="378"/>
      <c r="AP1713" s="378"/>
      <c r="AQ1713" s="378"/>
      <c r="AR1713" s="1063"/>
      <c r="AS1713" s="1064"/>
      <c r="AT1713" s="2663"/>
      <c r="AU1713" s="1043"/>
      <c r="AV1713" s="2678"/>
      <c r="AW1713" s="1076"/>
      <c r="AX1713" s="1410"/>
      <c r="AY1713" s="2663"/>
    </row>
    <row r="1714" spans="1:53" s="1289" customFormat="1" ht="15.95" customHeight="1" x14ac:dyDescent="0.2">
      <c r="C1714" s="1823"/>
      <c r="D1714" s="1099"/>
      <c r="N1714" s="1466"/>
      <c r="O1714" s="1466"/>
      <c r="P1714" s="1466"/>
      <c r="Q1714" s="1824"/>
      <c r="R1714" s="1824"/>
      <c r="S1714" s="1824"/>
      <c r="T1714" s="1824"/>
      <c r="U1714" s="1824"/>
      <c r="V1714" s="1464"/>
      <c r="W1714" s="1464"/>
      <c r="X1714" s="1464"/>
      <c r="AA1714" s="2676"/>
      <c r="AE1714" s="1043" t="s">
        <v>2729</v>
      </c>
      <c r="AF1714" s="1078" t="s">
        <v>25908</v>
      </c>
      <c r="AG1714" s="2681" t="s">
        <v>230</v>
      </c>
      <c r="AH1714" s="1172" t="s">
        <v>25904</v>
      </c>
      <c r="AI1714" s="1422">
        <v>0.6</v>
      </c>
      <c r="AJ1714" s="1462">
        <v>200</v>
      </c>
      <c r="AK1714" s="378">
        <f t="shared" ref="AK1714:AK1717" si="186">AJ1714*AI1714/365</f>
        <v>0.32876712328767121</v>
      </c>
      <c r="AL1714" s="1173">
        <v>0</v>
      </c>
      <c r="AM1714" s="380">
        <f t="shared" ref="AM1714:AM1716" si="187">SUM(AK1714:AL1714)</f>
        <v>0.32876712328767121</v>
      </c>
      <c r="AN1714" s="1173"/>
      <c r="AO1714" s="1173"/>
      <c r="AP1714" s="1173"/>
      <c r="AQ1714" s="1173"/>
      <c r="AR1714" s="2660"/>
      <c r="AS1714" s="1279"/>
      <c r="AT1714" s="1172"/>
      <c r="AU1714" s="1172"/>
      <c r="AV1714" s="2677"/>
      <c r="AX1714" s="1099"/>
      <c r="AY1714" s="1099"/>
      <c r="AZ1714" s="1099"/>
      <c r="BA1714" s="1288"/>
    </row>
    <row r="1715" spans="1:53" s="1289" customFormat="1" ht="15.95" customHeight="1" x14ac:dyDescent="0.2">
      <c r="C1715" s="1823"/>
      <c r="D1715" s="1099"/>
      <c r="N1715" s="1466"/>
      <c r="O1715" s="1466"/>
      <c r="P1715" s="1466"/>
      <c r="Q1715" s="1824"/>
      <c r="R1715" s="1824"/>
      <c r="S1715" s="1824"/>
      <c r="T1715" s="1824"/>
      <c r="U1715" s="1824"/>
      <c r="V1715" s="1464"/>
      <c r="W1715" s="1464"/>
      <c r="X1715" s="1464"/>
      <c r="AA1715" s="2676"/>
      <c r="AE1715" s="1043" t="s">
        <v>2729</v>
      </c>
      <c r="AF1715" s="1078" t="s">
        <v>25908</v>
      </c>
      <c r="AG1715" s="2681" t="s">
        <v>230</v>
      </c>
      <c r="AH1715" s="1172" t="s">
        <v>25914</v>
      </c>
      <c r="AI1715" s="1422">
        <v>0.14000000000000001</v>
      </c>
      <c r="AJ1715" s="1462">
        <v>6</v>
      </c>
      <c r="AK1715" s="378">
        <f t="shared" si="186"/>
        <v>2.3013698630136989E-3</v>
      </c>
      <c r="AL1715" s="1173">
        <v>0</v>
      </c>
      <c r="AM1715" s="380">
        <f t="shared" si="187"/>
        <v>2.3013698630136989E-3</v>
      </c>
      <c r="AN1715" s="1173"/>
      <c r="AO1715" s="1173"/>
      <c r="AP1715" s="1173"/>
      <c r="AQ1715" s="1173"/>
      <c r="AR1715" s="2660"/>
      <c r="AS1715" s="1279"/>
      <c r="AT1715" s="1172"/>
      <c r="AU1715" s="1172"/>
      <c r="AV1715" s="2677"/>
      <c r="AX1715" s="1099"/>
      <c r="AY1715" s="1099"/>
      <c r="AZ1715" s="1099"/>
      <c r="BA1715" s="1288"/>
    </row>
    <row r="1716" spans="1:53" s="1289" customFormat="1" ht="15.95" customHeight="1" x14ac:dyDescent="0.2">
      <c r="C1716" s="1823"/>
      <c r="D1716" s="1099"/>
      <c r="N1716" s="1466"/>
      <c r="O1716" s="1466"/>
      <c r="P1716" s="1466"/>
      <c r="Q1716" s="1824"/>
      <c r="R1716" s="1824"/>
      <c r="S1716" s="1824"/>
      <c r="T1716" s="1824"/>
      <c r="U1716" s="1824"/>
      <c r="V1716" s="1464"/>
      <c r="W1716" s="1464"/>
      <c r="X1716" s="1464"/>
      <c r="AA1716" s="2676"/>
      <c r="AE1716" s="1043" t="s">
        <v>2729</v>
      </c>
      <c r="AF1716" s="1078" t="s">
        <v>25908</v>
      </c>
      <c r="AG1716" s="2681" t="s">
        <v>230</v>
      </c>
      <c r="AH1716" s="1172" t="s">
        <v>506</v>
      </c>
      <c r="AI1716" s="1422">
        <v>2.0699999999999998</v>
      </c>
      <c r="AJ1716" s="1462">
        <v>8</v>
      </c>
      <c r="AK1716" s="378">
        <f t="shared" si="186"/>
        <v>4.5369863013698629E-2</v>
      </c>
      <c r="AL1716" s="1173">
        <v>0</v>
      </c>
      <c r="AM1716" s="380">
        <f t="shared" si="187"/>
        <v>4.5369863013698629E-2</v>
      </c>
      <c r="AN1716" s="1173"/>
      <c r="AO1716" s="1173"/>
      <c r="AP1716" s="1173"/>
      <c r="AQ1716" s="1173"/>
      <c r="AR1716" s="2660"/>
      <c r="AS1716" s="1279"/>
      <c r="AT1716" s="1172"/>
      <c r="AU1716" s="1172"/>
      <c r="AV1716" s="2677"/>
      <c r="AX1716" s="1099"/>
      <c r="AY1716" s="1099"/>
      <c r="AZ1716" s="1099"/>
      <c r="BA1716" s="1288"/>
    </row>
    <row r="1717" spans="1:53" s="1099" customFormat="1" ht="15.95" customHeight="1" x14ac:dyDescent="0.25">
      <c r="A1717" s="1061"/>
      <c r="B1717" s="2663"/>
      <c r="C1717" s="1293"/>
      <c r="D1717" s="2663"/>
      <c r="E1717" s="1043"/>
      <c r="F1717" s="1043"/>
      <c r="G1717" s="2663"/>
      <c r="H1717" s="1043"/>
      <c r="I1717" s="2663"/>
      <c r="J1717" s="1043"/>
      <c r="K1717" s="1043"/>
      <c r="L1717" s="1043"/>
      <c r="M1717" s="1043"/>
      <c r="N1717" s="1090"/>
      <c r="O1717" s="1090"/>
      <c r="P1717" s="1090"/>
      <c r="Q1717" s="1091"/>
      <c r="R1717" s="2659"/>
      <c r="S1717" s="1089"/>
      <c r="T1717" s="2659"/>
      <c r="U1717" s="1089"/>
      <c r="V1717" s="2659"/>
      <c r="W1717" s="2659"/>
      <c r="X1717" s="2659"/>
      <c r="Y1717" s="2663" t="s">
        <v>230</v>
      </c>
      <c r="Z1717" s="2663" t="s">
        <v>230</v>
      </c>
      <c r="AA1717" s="754" t="s">
        <v>230</v>
      </c>
      <c r="AB1717" s="2663" t="s">
        <v>230</v>
      </c>
      <c r="AC1717" s="2663" t="s">
        <v>230</v>
      </c>
      <c r="AD1717" s="2663" t="s">
        <v>230</v>
      </c>
      <c r="AE1717" s="1043" t="s">
        <v>2729</v>
      </c>
      <c r="AF1717" s="1043" t="s">
        <v>623</v>
      </c>
      <c r="AG1717" s="2664">
        <v>1067746062449</v>
      </c>
      <c r="AH1717" s="754" t="s">
        <v>2143</v>
      </c>
      <c r="AI1717" s="1089">
        <v>0.87</v>
      </c>
      <c r="AJ1717" s="1091">
        <v>3</v>
      </c>
      <c r="AK1717" s="378">
        <f t="shared" si="186"/>
        <v>7.1506849315068491E-3</v>
      </c>
      <c r="AL1717" s="378">
        <v>0</v>
      </c>
      <c r="AM1717" s="380">
        <f>SUBTOTAL(9,AK1717:AL1717)</f>
        <v>7.1506849315068491E-3</v>
      </c>
      <c r="AN1717" s="378"/>
      <c r="AO1717" s="378"/>
      <c r="AP1717" s="378"/>
      <c r="AQ1717" s="378"/>
      <c r="AR1717" s="2660"/>
      <c r="AS1717" s="2659"/>
      <c r="AT1717" s="2663"/>
      <c r="AU1717" s="1043"/>
      <c r="AV1717" s="2514"/>
      <c r="AW1717" s="2663"/>
      <c r="AX1717" s="383"/>
      <c r="AY1717" s="2663"/>
    </row>
    <row r="1718" spans="1:53" s="8" customFormat="1" ht="15.95" customHeight="1" x14ac:dyDescent="0.25">
      <c r="A1718" s="93"/>
      <c r="B1718" s="88"/>
      <c r="C1718" s="993"/>
      <c r="D1718" s="88"/>
      <c r="E1718" s="103"/>
      <c r="F1718" s="103"/>
      <c r="G1718" s="88"/>
      <c r="H1718" s="103"/>
      <c r="I1718" s="88"/>
      <c r="J1718" s="103"/>
      <c r="K1718" s="103"/>
      <c r="L1718" s="103"/>
      <c r="M1718" s="103"/>
      <c r="N1718" s="330"/>
      <c r="O1718" s="330"/>
      <c r="P1718" s="330"/>
      <c r="Q1718" s="106"/>
      <c r="R1718" s="94"/>
      <c r="S1718" s="104"/>
      <c r="T1718" s="94"/>
      <c r="U1718" s="104"/>
      <c r="V1718" s="94"/>
      <c r="W1718" s="94"/>
      <c r="X1718" s="94"/>
      <c r="Y1718" s="88" t="s">
        <v>230</v>
      </c>
      <c r="Z1718" s="88" t="s">
        <v>230</v>
      </c>
      <c r="AA1718" s="90" t="s">
        <v>230</v>
      </c>
      <c r="AB1718" s="88" t="s">
        <v>230</v>
      </c>
      <c r="AC1718" s="782" t="s">
        <v>25915</v>
      </c>
      <c r="AD1718" s="782" t="s">
        <v>230</v>
      </c>
      <c r="AE1718" s="1043" t="s">
        <v>2729</v>
      </c>
      <c r="AF1718" s="1043" t="s">
        <v>25916</v>
      </c>
      <c r="AG1718" s="1153" t="s">
        <v>23103</v>
      </c>
      <c r="AH1718" s="754" t="s">
        <v>22997</v>
      </c>
      <c r="AI1718" s="1090">
        <v>0.6</v>
      </c>
      <c r="AJ1718" s="1090">
        <v>14.1</v>
      </c>
      <c r="AK1718" s="378">
        <f>AJ1718*AI1718/365</f>
        <v>2.317808219178082E-2</v>
      </c>
      <c r="AL1718" s="378">
        <v>0</v>
      </c>
      <c r="AM1718" s="380">
        <f>SUBTOTAL(9,AK1718:AL1718)</f>
        <v>2.317808219178082E-2</v>
      </c>
      <c r="AN1718" s="378"/>
      <c r="AO1718" s="40"/>
      <c r="AP1718" s="40"/>
      <c r="AQ1718" s="40"/>
      <c r="AR1718" s="2658"/>
      <c r="AS1718" s="448"/>
      <c r="AT1718" s="2657"/>
      <c r="AU1718" s="5"/>
      <c r="AV1718" s="2679"/>
      <c r="AW1718" s="88"/>
      <c r="AX1718" s="52"/>
      <c r="AY1718" s="2391"/>
    </row>
    <row r="1719" spans="1:53" s="8" customFormat="1" ht="15.95" customHeight="1" x14ac:dyDescent="0.25">
      <c r="A1719" s="112"/>
      <c r="B1719" s="113"/>
      <c r="C1719" s="992"/>
      <c r="D1719" s="113"/>
      <c r="E1719" s="130"/>
      <c r="F1719" s="130"/>
      <c r="G1719" s="113"/>
      <c r="H1719" s="130"/>
      <c r="I1719" s="113"/>
      <c r="J1719" s="130"/>
      <c r="K1719" s="130"/>
      <c r="L1719" s="130"/>
      <c r="M1719" s="130"/>
      <c r="N1719" s="329"/>
      <c r="O1719" s="329"/>
      <c r="P1719" s="329"/>
      <c r="Q1719" s="1071"/>
      <c r="R1719" s="114"/>
      <c r="S1719" s="131"/>
      <c r="T1719" s="114"/>
      <c r="U1719" s="131"/>
      <c r="V1719" s="114"/>
      <c r="W1719" s="114"/>
      <c r="X1719" s="114"/>
      <c r="Y1719" s="113" t="s">
        <v>230</v>
      </c>
      <c r="Z1719" s="113" t="s">
        <v>230</v>
      </c>
      <c r="AA1719" s="132" t="s">
        <v>230</v>
      </c>
      <c r="AB1719" s="113" t="s">
        <v>230</v>
      </c>
      <c r="AC1719" s="113" t="s">
        <v>230</v>
      </c>
      <c r="AD1719" s="113" t="s">
        <v>230</v>
      </c>
      <c r="AE1719" s="464" t="s">
        <v>2729</v>
      </c>
      <c r="AF1719" s="464" t="s">
        <v>2731</v>
      </c>
      <c r="AG1719" s="465">
        <v>121524595112</v>
      </c>
      <c r="AH1719" s="86" t="s">
        <v>728</v>
      </c>
      <c r="AI1719" s="1280">
        <v>2.0699999999999998</v>
      </c>
      <c r="AJ1719" s="1651">
        <v>20</v>
      </c>
      <c r="AK1719" s="1652">
        <f>AJ1719*AI1719/365</f>
        <v>0.11342465753424658</v>
      </c>
      <c r="AL1719" s="1652">
        <v>0</v>
      </c>
      <c r="AM1719" s="467">
        <f>SUBTOTAL(9,AK1719:AL1719)</f>
        <v>0.11342465753424658</v>
      </c>
      <c r="AN1719" s="40"/>
      <c r="AO1719" s="40"/>
      <c r="AP1719" s="40"/>
      <c r="AQ1719" s="40"/>
      <c r="AR1719" s="2658"/>
      <c r="AS1719" s="448"/>
      <c r="AT1719" s="2657"/>
      <c r="AU1719" s="5"/>
      <c r="AV1719" s="2680"/>
      <c r="AW1719" s="113"/>
      <c r="AX1719" s="44"/>
      <c r="AY1719" s="2391"/>
    </row>
    <row r="1720" spans="1:53" s="8" customFormat="1" ht="15.95" customHeight="1" x14ac:dyDescent="0.25">
      <c r="A1720" s="1255"/>
      <c r="B1720" s="1256"/>
      <c r="C1720" s="1726"/>
      <c r="D1720" s="1256"/>
      <c r="E1720" s="1258"/>
      <c r="F1720" s="1258"/>
      <c r="G1720" s="1256"/>
      <c r="H1720" s="1258"/>
      <c r="I1720" s="1256"/>
      <c r="J1720" s="1258"/>
      <c r="K1720" s="1258"/>
      <c r="L1720" s="1258"/>
      <c r="M1720" s="1258"/>
      <c r="N1720" s="1259"/>
      <c r="O1720" s="1259"/>
      <c r="P1720" s="1259"/>
      <c r="Q1720" s="1260"/>
      <c r="R1720" s="1261"/>
      <c r="S1720" s="1262"/>
      <c r="T1720" s="1261"/>
      <c r="U1720" s="1262"/>
      <c r="V1720" s="1261"/>
      <c r="W1720" s="1261"/>
      <c r="X1720" s="1261"/>
      <c r="Y1720" s="1256" t="s">
        <v>230</v>
      </c>
      <c r="Z1720" s="1256" t="s">
        <v>230</v>
      </c>
      <c r="AA1720" s="1263" t="s">
        <v>230</v>
      </c>
      <c r="AB1720" s="1256" t="s">
        <v>230</v>
      </c>
      <c r="AC1720" s="1256" t="s">
        <v>230</v>
      </c>
      <c r="AD1720" s="1256" t="s">
        <v>230</v>
      </c>
      <c r="AE1720" s="1258" t="s">
        <v>2729</v>
      </c>
      <c r="AF1720" s="1258" t="s">
        <v>2732</v>
      </c>
      <c r="AG1720" s="1727">
        <v>301503014400021</v>
      </c>
      <c r="AH1720" s="1263" t="s">
        <v>22996</v>
      </c>
      <c r="AI1720" s="1259">
        <v>0.6</v>
      </c>
      <c r="AJ1720" s="1259">
        <v>20</v>
      </c>
      <c r="AK1720" s="1628">
        <f>AJ1720*AI1720/365</f>
        <v>3.287671232876712E-2</v>
      </c>
      <c r="AL1720" s="1628">
        <v>0</v>
      </c>
      <c r="AM1720" s="1267">
        <f>SUBTOTAL(9,AK1720:AL1720)</f>
        <v>3.287671232876712E-2</v>
      </c>
      <c r="AN1720" s="1628"/>
      <c r="AO1720" s="1628"/>
      <c r="AP1720" s="1628"/>
      <c r="AQ1720" s="1708"/>
      <c r="AR1720" s="1709"/>
      <c r="AS1720" s="1710"/>
      <c r="AT1720" s="1256"/>
      <c r="AU1720" s="1258"/>
      <c r="AV1720" s="1711"/>
      <c r="AW1720" s="1713" t="s">
        <v>16781</v>
      </c>
      <c r="AX1720" s="2498" t="s">
        <v>23102</v>
      </c>
      <c r="AY1720" s="2391"/>
    </row>
    <row r="1721" spans="1:53" s="55" customFormat="1" ht="15.95" customHeight="1" x14ac:dyDescent="0.2">
      <c r="A1721" s="182">
        <v>229</v>
      </c>
      <c r="B1721" s="170" t="s">
        <v>55</v>
      </c>
      <c r="C1721" s="989" t="s">
        <v>59</v>
      </c>
      <c r="D1721" s="354" t="s">
        <v>18895</v>
      </c>
      <c r="E1721" s="198" t="s">
        <v>2734</v>
      </c>
      <c r="F1721" s="198" t="s">
        <v>2735</v>
      </c>
      <c r="G1721" s="166"/>
      <c r="H1721" s="354" t="s">
        <v>219</v>
      </c>
      <c r="I1721" s="354" t="s">
        <v>220</v>
      </c>
      <c r="J1721" s="354" t="s">
        <v>221</v>
      </c>
      <c r="K1721" s="272" t="s">
        <v>222</v>
      </c>
      <c r="L1721" s="272" t="s">
        <v>221</v>
      </c>
      <c r="M1721" s="272" t="s">
        <v>879</v>
      </c>
      <c r="N1721" s="440">
        <v>6.4</v>
      </c>
      <c r="O1721" s="440">
        <v>2.2000000000000002</v>
      </c>
      <c r="P1721" s="440">
        <f>O1721*N1721</f>
        <v>14.080000000000002</v>
      </c>
      <c r="Q1721" s="1012">
        <v>3</v>
      </c>
      <c r="R1721" s="184"/>
      <c r="S1721" s="223">
        <v>1</v>
      </c>
      <c r="T1721" s="183"/>
      <c r="U1721" s="223">
        <v>0</v>
      </c>
      <c r="V1721" s="183"/>
      <c r="W1721" s="183"/>
      <c r="X1721" s="183"/>
      <c r="Y1721" s="354" t="s">
        <v>62</v>
      </c>
      <c r="Z1721" s="366" t="s">
        <v>224</v>
      </c>
      <c r="AA1721" s="762" t="s">
        <v>225</v>
      </c>
      <c r="AB1721" s="354" t="s">
        <v>1789</v>
      </c>
      <c r="AC1721" s="354" t="s">
        <v>1790</v>
      </c>
      <c r="AD1721" s="925" t="s">
        <v>1791</v>
      </c>
      <c r="AE1721" s="198" t="s">
        <v>2736</v>
      </c>
      <c r="AF1721" s="166" t="s">
        <v>528</v>
      </c>
      <c r="AG1721" s="165" t="s">
        <v>230</v>
      </c>
      <c r="AH1721" s="203" t="s">
        <v>59</v>
      </c>
      <c r="AI1721" s="167">
        <v>0.114</v>
      </c>
      <c r="AJ1721" s="221">
        <v>347.93899999999996</v>
      </c>
      <c r="AK1721" s="167">
        <v>8.2933405479452035E-2</v>
      </c>
      <c r="AL1721" s="167">
        <v>2.5737953424657532E-2</v>
      </c>
      <c r="AM1721" s="187">
        <f>AK1721+AL1721</f>
        <v>0.10867135890410956</v>
      </c>
      <c r="AN1721" s="167">
        <f>SUM(AK1721:AK1724)</f>
        <v>0.70436749315068492</v>
      </c>
      <c r="AO1721" s="167">
        <f>SUM(AL1721:AL1724)</f>
        <v>0.2185968082191781</v>
      </c>
      <c r="AP1721" s="167">
        <f>AN1721+AO1721</f>
        <v>0.92296430136986296</v>
      </c>
      <c r="AQ1721" s="167">
        <f>AP1721*30</f>
        <v>27.688929041095889</v>
      </c>
      <c r="AR1721" s="193" t="s">
        <v>231</v>
      </c>
      <c r="AS1721" s="363" t="s">
        <v>431</v>
      </c>
      <c r="AT1721" s="166" t="s">
        <v>232</v>
      </c>
      <c r="AU1721" s="198" t="s">
        <v>59</v>
      </c>
      <c r="AV1721" s="679" t="s">
        <v>2737</v>
      </c>
      <c r="AW1721" s="166" t="s">
        <v>234</v>
      </c>
      <c r="AX1721" s="2163" t="s">
        <v>18896</v>
      </c>
      <c r="AY1721" s="2391"/>
    </row>
    <row r="1722" spans="1:53" s="8" customFormat="1" ht="15.95" customHeight="1" x14ac:dyDescent="0.25">
      <c r="A1722" s="112"/>
      <c r="B1722" s="113"/>
      <c r="C1722" s="992"/>
      <c r="D1722" s="113"/>
      <c r="E1722" s="130"/>
      <c r="F1722" s="130"/>
      <c r="G1722" s="113"/>
      <c r="H1722" s="130"/>
      <c r="I1722" s="113"/>
      <c r="J1722" s="130"/>
      <c r="K1722" s="130"/>
      <c r="L1722" s="130"/>
      <c r="M1722" s="130"/>
      <c r="N1722" s="329"/>
      <c r="O1722" s="329"/>
      <c r="P1722" s="329"/>
      <c r="Q1722" s="1071"/>
      <c r="R1722" s="114"/>
      <c r="S1722" s="131"/>
      <c r="T1722" s="114"/>
      <c r="U1722" s="131"/>
      <c r="V1722" s="114"/>
      <c r="W1722" s="114"/>
      <c r="X1722" s="114"/>
      <c r="Y1722" s="113" t="s">
        <v>230</v>
      </c>
      <c r="Z1722" s="113" t="s">
        <v>230</v>
      </c>
      <c r="AA1722" s="132" t="s">
        <v>230</v>
      </c>
      <c r="AB1722" s="113" t="s">
        <v>230</v>
      </c>
      <c r="AC1722" s="113" t="s">
        <v>230</v>
      </c>
      <c r="AD1722" s="113" t="s">
        <v>230</v>
      </c>
      <c r="AE1722" s="130" t="s">
        <v>2736</v>
      </c>
      <c r="AF1722" s="113" t="s">
        <v>286</v>
      </c>
      <c r="AG1722" s="115" t="s">
        <v>230</v>
      </c>
      <c r="AH1722" s="132" t="s">
        <v>59</v>
      </c>
      <c r="AI1722" s="116">
        <v>0.114</v>
      </c>
      <c r="AJ1722" s="137">
        <v>357.73599999999999</v>
      </c>
      <c r="AK1722" s="116">
        <v>8.5268580821917808E-2</v>
      </c>
      <c r="AL1722" s="116">
        <v>2.6462663013698626E-2</v>
      </c>
      <c r="AM1722" s="119">
        <v>0.11173124383561643</v>
      </c>
      <c r="AN1722" s="116"/>
      <c r="AO1722" s="116"/>
      <c r="AP1722" s="116"/>
      <c r="AQ1722" s="367"/>
      <c r="AR1722" s="42"/>
      <c r="AS1722" s="43"/>
      <c r="AT1722" s="113"/>
      <c r="AU1722" s="130"/>
      <c r="AV1722" s="44"/>
      <c r="AW1722" s="113"/>
      <c r="AX1722" s="44"/>
      <c r="AY1722" s="2391"/>
    </row>
    <row r="1723" spans="1:53" s="8" customFormat="1" ht="15.95" customHeight="1" x14ac:dyDescent="0.25">
      <c r="A1723" s="36"/>
      <c r="B1723" s="1029"/>
      <c r="C1723" s="990"/>
      <c r="D1723" s="1029"/>
      <c r="E1723" s="5"/>
      <c r="F1723" s="5"/>
      <c r="G1723" s="1029"/>
      <c r="H1723" s="5"/>
      <c r="I1723" s="1029"/>
      <c r="J1723" s="5"/>
      <c r="K1723" s="5"/>
      <c r="L1723" s="5"/>
      <c r="M1723" s="5"/>
      <c r="N1723" s="328"/>
      <c r="O1723" s="328"/>
      <c r="P1723" s="328"/>
      <c r="Q1723" s="1056"/>
      <c r="R1723" s="448"/>
      <c r="S1723" s="61"/>
      <c r="T1723" s="448"/>
      <c r="U1723" s="61"/>
      <c r="V1723" s="448"/>
      <c r="W1723" s="448"/>
      <c r="X1723" s="448"/>
      <c r="Y1723" s="1029" t="s">
        <v>230</v>
      </c>
      <c r="Z1723" s="1029" t="s">
        <v>230</v>
      </c>
      <c r="AA1723" s="1" t="s">
        <v>230</v>
      </c>
      <c r="AB1723" s="1029" t="s">
        <v>230</v>
      </c>
      <c r="AC1723" s="1029" t="s">
        <v>230</v>
      </c>
      <c r="AD1723" s="1029" t="s">
        <v>230</v>
      </c>
      <c r="AE1723" s="5" t="s">
        <v>2736</v>
      </c>
      <c r="AF1723" s="1029" t="s">
        <v>346</v>
      </c>
      <c r="AG1723" s="39" t="s">
        <v>230</v>
      </c>
      <c r="AH1723" s="1" t="s">
        <v>59</v>
      </c>
      <c r="AI1723" s="40">
        <v>0.114</v>
      </c>
      <c r="AJ1723" s="57">
        <v>617.30799999999999</v>
      </c>
      <c r="AK1723" s="40">
        <v>0.14713916712328765</v>
      </c>
      <c r="AL1723" s="40">
        <v>4.5663879452054794E-2</v>
      </c>
      <c r="AM1723" s="41">
        <v>0.19280304657534245</v>
      </c>
      <c r="AN1723" s="40"/>
      <c r="AO1723" s="40"/>
      <c r="AP1723" s="40"/>
      <c r="AQ1723" s="1644"/>
      <c r="AR1723" s="1034"/>
      <c r="AS1723" s="45"/>
      <c r="AT1723" s="1029"/>
      <c r="AU1723" s="5"/>
      <c r="AV1723" s="46"/>
      <c r="AW1723" s="1029"/>
      <c r="AX1723" s="46"/>
      <c r="AY1723" s="2391"/>
    </row>
    <row r="1724" spans="1:53" s="8" customFormat="1" ht="15.95" customHeight="1" x14ac:dyDescent="0.25">
      <c r="A1724" s="93"/>
      <c r="B1724" s="88"/>
      <c r="C1724" s="993"/>
      <c r="D1724" s="88"/>
      <c r="E1724" s="103"/>
      <c r="F1724" s="103"/>
      <c r="G1724" s="88"/>
      <c r="H1724" s="103"/>
      <c r="I1724" s="88"/>
      <c r="J1724" s="103"/>
      <c r="K1724" s="103"/>
      <c r="L1724" s="103"/>
      <c r="M1724" s="103"/>
      <c r="N1724" s="330"/>
      <c r="O1724" s="330"/>
      <c r="P1724" s="330"/>
      <c r="Q1724" s="106"/>
      <c r="R1724" s="94"/>
      <c r="S1724" s="104"/>
      <c r="T1724" s="94"/>
      <c r="U1724" s="104"/>
      <c r="V1724" s="94"/>
      <c r="W1724" s="94"/>
      <c r="X1724" s="94"/>
      <c r="Y1724" s="88" t="s">
        <v>230</v>
      </c>
      <c r="Z1724" s="88" t="s">
        <v>230</v>
      </c>
      <c r="AA1724" s="90" t="s">
        <v>230</v>
      </c>
      <c r="AB1724" s="88" t="s">
        <v>230</v>
      </c>
      <c r="AC1724" s="88" t="s">
        <v>230</v>
      </c>
      <c r="AD1724" s="88" t="s">
        <v>230</v>
      </c>
      <c r="AE1724" s="103" t="s">
        <v>2736</v>
      </c>
      <c r="AF1724" s="88" t="s">
        <v>349</v>
      </c>
      <c r="AG1724" s="95" t="s">
        <v>230</v>
      </c>
      <c r="AH1724" s="90" t="s">
        <v>59</v>
      </c>
      <c r="AI1724" s="98">
        <v>0.114</v>
      </c>
      <c r="AJ1724" s="105">
        <v>1632.1219999999998</v>
      </c>
      <c r="AK1724" s="98">
        <v>0.38902633972602735</v>
      </c>
      <c r="AL1724" s="98">
        <v>0.12073231232876712</v>
      </c>
      <c r="AM1724" s="96">
        <v>0.50975865205479443</v>
      </c>
      <c r="AN1724" s="98"/>
      <c r="AO1724" s="98"/>
      <c r="AP1724" s="98"/>
      <c r="AQ1724" s="368"/>
      <c r="AR1724" s="47"/>
      <c r="AS1724" s="48"/>
      <c r="AT1724" s="88"/>
      <c r="AU1724" s="103"/>
      <c r="AV1724" s="52"/>
      <c r="AW1724" s="88"/>
      <c r="AX1724" s="46"/>
      <c r="AY1724" s="2391"/>
    </row>
    <row r="1725" spans="1:53" s="55" customFormat="1" ht="15.95" customHeight="1" x14ac:dyDescent="0.25">
      <c r="A1725" s="182">
        <v>230</v>
      </c>
      <c r="B1725" s="170" t="s">
        <v>55</v>
      </c>
      <c r="C1725" s="989" t="s">
        <v>59</v>
      </c>
      <c r="D1725" s="166" t="s">
        <v>2738</v>
      </c>
      <c r="E1725" s="198" t="s">
        <v>2739</v>
      </c>
      <c r="F1725" s="198" t="s">
        <v>2740</v>
      </c>
      <c r="G1725" s="166"/>
      <c r="H1725" s="198" t="s">
        <v>219</v>
      </c>
      <c r="I1725" s="166" t="s">
        <v>220</v>
      </c>
      <c r="J1725" s="198" t="s">
        <v>221</v>
      </c>
      <c r="K1725" s="198" t="s">
        <v>222</v>
      </c>
      <c r="L1725" s="198" t="s">
        <v>221</v>
      </c>
      <c r="M1725" s="198" t="s">
        <v>879</v>
      </c>
      <c r="N1725" s="199">
        <v>4</v>
      </c>
      <c r="O1725" s="199">
        <v>2</v>
      </c>
      <c r="P1725" s="199">
        <v>8</v>
      </c>
      <c r="Q1725" s="1012">
        <v>3</v>
      </c>
      <c r="R1725" s="184"/>
      <c r="S1725" s="223">
        <v>1</v>
      </c>
      <c r="T1725" s="183"/>
      <c r="U1725" s="223">
        <v>0</v>
      </c>
      <c r="V1725" s="183"/>
      <c r="W1725" s="183"/>
      <c r="X1725" s="183"/>
      <c r="Y1725" s="166" t="s">
        <v>62</v>
      </c>
      <c r="Z1725" s="170" t="s">
        <v>224</v>
      </c>
      <c r="AA1725" s="197" t="s">
        <v>225</v>
      </c>
      <c r="AB1725" s="166" t="s">
        <v>1789</v>
      </c>
      <c r="AC1725" s="166" t="s">
        <v>1790</v>
      </c>
      <c r="AD1725" s="673" t="s">
        <v>1791</v>
      </c>
      <c r="AE1725" s="198" t="s">
        <v>2736</v>
      </c>
      <c r="AF1725" s="166" t="s">
        <v>347</v>
      </c>
      <c r="AG1725" s="165" t="s">
        <v>230</v>
      </c>
      <c r="AH1725" s="203" t="s">
        <v>59</v>
      </c>
      <c r="AI1725" s="167">
        <v>0.114</v>
      </c>
      <c r="AJ1725" s="221">
        <v>865.24</v>
      </c>
      <c r="AK1725" s="167">
        <v>0.20623528767123289</v>
      </c>
      <c r="AL1725" s="167">
        <v>6.4004054794520551E-2</v>
      </c>
      <c r="AM1725" s="187">
        <f>AK1725+AL1725</f>
        <v>0.27023934246575343</v>
      </c>
      <c r="AN1725" s="167">
        <f>SUM(AK1725:AK1727)</f>
        <v>0.41643288767123288</v>
      </c>
      <c r="AO1725" s="167">
        <f>SUM(AL1725:AL1726)</f>
        <v>0.12797940821917808</v>
      </c>
      <c r="AP1725" s="167">
        <f>SUM(AM1725:AM1727)</f>
        <v>0.54441229589041085</v>
      </c>
      <c r="AQ1725" s="167">
        <f>AP1725*30</f>
        <v>16.332368876712327</v>
      </c>
      <c r="AR1725" s="193" t="s">
        <v>231</v>
      </c>
      <c r="AS1725" s="194" t="s">
        <v>431</v>
      </c>
      <c r="AT1725" s="166" t="s">
        <v>232</v>
      </c>
      <c r="AU1725" s="198" t="s">
        <v>59</v>
      </c>
      <c r="AV1725" s="679" t="s">
        <v>2741</v>
      </c>
      <c r="AW1725" s="166" t="s">
        <v>234</v>
      </c>
      <c r="AX1725" s="46"/>
      <c r="AY1725" s="2391"/>
    </row>
    <row r="1726" spans="1:53" s="8" customFormat="1" ht="15.95" customHeight="1" x14ac:dyDescent="0.25">
      <c r="A1726" s="122"/>
      <c r="B1726" s="123"/>
      <c r="C1726" s="994"/>
      <c r="D1726" s="123"/>
      <c r="E1726" s="133"/>
      <c r="F1726" s="133"/>
      <c r="G1726" s="123"/>
      <c r="H1726" s="133"/>
      <c r="I1726" s="123"/>
      <c r="J1726" s="133"/>
      <c r="K1726" s="133"/>
      <c r="L1726" s="133"/>
      <c r="M1726" s="133"/>
      <c r="N1726" s="157"/>
      <c r="O1726" s="157"/>
      <c r="P1726" s="157"/>
      <c r="Q1726" s="1072"/>
      <c r="R1726" s="124"/>
      <c r="S1726" s="134"/>
      <c r="T1726" s="124"/>
      <c r="U1726" s="134"/>
      <c r="V1726" s="124"/>
      <c r="W1726" s="124"/>
      <c r="X1726" s="124"/>
      <c r="Y1726" s="123" t="s">
        <v>230</v>
      </c>
      <c r="Z1726" s="123" t="s">
        <v>230</v>
      </c>
      <c r="AA1726" s="135" t="s">
        <v>230</v>
      </c>
      <c r="AB1726" s="123" t="s">
        <v>230</v>
      </c>
      <c r="AC1726" s="123" t="s">
        <v>230</v>
      </c>
      <c r="AD1726" s="123" t="s">
        <v>230</v>
      </c>
      <c r="AE1726" s="133" t="s">
        <v>2736</v>
      </c>
      <c r="AF1726" s="123" t="s">
        <v>348</v>
      </c>
      <c r="AG1726" s="125" t="s">
        <v>230</v>
      </c>
      <c r="AH1726" s="135" t="s">
        <v>59</v>
      </c>
      <c r="AI1726" s="126">
        <v>0.114</v>
      </c>
      <c r="AJ1726" s="136">
        <v>864.85199999999998</v>
      </c>
      <c r="AK1726" s="126">
        <v>0.20614280547945202</v>
      </c>
      <c r="AL1726" s="126">
        <v>6.397535342465753E-2</v>
      </c>
      <c r="AM1726" s="129">
        <v>0.27011815890410956</v>
      </c>
      <c r="AN1726" s="126"/>
      <c r="AO1726" s="126"/>
      <c r="AP1726" s="126"/>
      <c r="AQ1726" s="369"/>
      <c r="AR1726" s="49"/>
      <c r="AS1726" s="50"/>
      <c r="AT1726" s="123"/>
      <c r="AU1726" s="133"/>
      <c r="AV1726" s="73"/>
      <c r="AW1726" s="123"/>
      <c r="AX1726" s="46"/>
      <c r="AY1726" s="2391"/>
    </row>
    <row r="1727" spans="1:53" s="1099" customFormat="1" ht="15.95" customHeight="1" x14ac:dyDescent="0.25">
      <c r="A1727" s="1448"/>
      <c r="B1727" s="827"/>
      <c r="C1727" s="1506"/>
      <c r="D1727" s="827"/>
      <c r="E1727" s="895"/>
      <c r="F1727" s="895"/>
      <c r="G1727" s="827"/>
      <c r="H1727" s="895"/>
      <c r="I1727" s="827"/>
      <c r="J1727" s="895"/>
      <c r="K1727" s="895"/>
      <c r="L1727" s="895"/>
      <c r="M1727" s="895"/>
      <c r="N1727" s="1507"/>
      <c r="O1727" s="1507"/>
      <c r="P1727" s="1507"/>
      <c r="Q1727" s="1508"/>
      <c r="R1727" s="826"/>
      <c r="S1727" s="1509"/>
      <c r="T1727" s="826"/>
      <c r="U1727" s="1509"/>
      <c r="V1727" s="826"/>
      <c r="W1727" s="826"/>
      <c r="X1727" s="826"/>
      <c r="Y1727" s="827"/>
      <c r="Z1727" s="827"/>
      <c r="AA1727" s="1449"/>
      <c r="AB1727" s="827"/>
      <c r="AC1727" s="1148" t="s">
        <v>23804</v>
      </c>
      <c r="AD1727" s="1450" t="s">
        <v>23805</v>
      </c>
      <c r="AE1727" s="895" t="s">
        <v>2736</v>
      </c>
      <c r="AF1727" s="827" t="s">
        <v>23806</v>
      </c>
      <c r="AG1727" s="1199" t="s">
        <v>23807</v>
      </c>
      <c r="AH1727" s="1449" t="s">
        <v>1509</v>
      </c>
      <c r="AI1727" s="1921">
        <v>1.48</v>
      </c>
      <c r="AJ1727" s="1971">
        <v>1</v>
      </c>
      <c r="AK1727" s="1201">
        <f>AJ1727*AI1727/365</f>
        <v>4.0547945205479455E-3</v>
      </c>
      <c r="AL1727" s="1201">
        <v>0</v>
      </c>
      <c r="AM1727" s="1470">
        <f>SUM(AK1727:AL1727)</f>
        <v>4.0547945205479455E-3</v>
      </c>
      <c r="AN1727" s="1201"/>
      <c r="AO1727" s="1201"/>
      <c r="AP1727" s="1201"/>
      <c r="AQ1727" s="1510"/>
      <c r="AR1727" s="1408"/>
      <c r="AS1727" s="1409"/>
      <c r="AT1727" s="827"/>
      <c r="AU1727" s="895"/>
      <c r="AV1727" s="1356"/>
      <c r="AW1727" s="827"/>
      <c r="AX1727" s="2459" t="s">
        <v>23808</v>
      </c>
      <c r="AY1727" s="2401"/>
    </row>
    <row r="1728" spans="1:53" s="55" customFormat="1" ht="15.95" customHeight="1" x14ac:dyDescent="0.25">
      <c r="A1728" s="182">
        <v>231</v>
      </c>
      <c r="B1728" s="166" t="s">
        <v>55</v>
      </c>
      <c r="C1728" s="989" t="s">
        <v>59</v>
      </c>
      <c r="D1728" s="166" t="s">
        <v>2742</v>
      </c>
      <c r="E1728" s="198" t="s">
        <v>2743</v>
      </c>
      <c r="F1728" s="198" t="s">
        <v>2744</v>
      </c>
      <c r="G1728" s="166"/>
      <c r="H1728" s="198" t="s">
        <v>219</v>
      </c>
      <c r="I1728" s="166" t="s">
        <v>220</v>
      </c>
      <c r="J1728" s="198" t="s">
        <v>221</v>
      </c>
      <c r="K1728" s="198" t="s">
        <v>222</v>
      </c>
      <c r="L1728" s="198" t="s">
        <v>221</v>
      </c>
      <c r="M1728" s="198" t="s">
        <v>879</v>
      </c>
      <c r="N1728" s="199">
        <v>8</v>
      </c>
      <c r="O1728" s="199">
        <v>1.5</v>
      </c>
      <c r="P1728" s="199">
        <v>12</v>
      </c>
      <c r="Q1728" s="1012">
        <v>1</v>
      </c>
      <c r="R1728" s="184"/>
      <c r="S1728" s="223">
        <v>0</v>
      </c>
      <c r="T1728" s="183"/>
      <c r="U1728" s="223">
        <v>0</v>
      </c>
      <c r="V1728" s="183"/>
      <c r="W1728" s="183">
        <v>1</v>
      </c>
      <c r="X1728" s="183"/>
      <c r="Y1728" s="673" t="s">
        <v>16652</v>
      </c>
      <c r="Z1728" s="166" t="s">
        <v>230</v>
      </c>
      <c r="AA1728" s="203" t="s">
        <v>230</v>
      </c>
      <c r="AB1728" s="166" t="s">
        <v>230</v>
      </c>
      <c r="AC1728" s="166" t="s">
        <v>230</v>
      </c>
      <c r="AD1728" s="166" t="s">
        <v>230</v>
      </c>
      <c r="AE1728" s="198" t="s">
        <v>2745</v>
      </c>
      <c r="AF1728" s="166" t="s">
        <v>488</v>
      </c>
      <c r="AG1728" s="165" t="s">
        <v>230</v>
      </c>
      <c r="AH1728" s="203" t="s">
        <v>59</v>
      </c>
      <c r="AI1728" s="167">
        <v>0.114</v>
      </c>
      <c r="AJ1728" s="221">
        <v>85.554000000000002</v>
      </c>
      <c r="AK1728" s="167">
        <v>2.0392323287671231E-2</v>
      </c>
      <c r="AL1728" s="167">
        <v>6.3286520547945202E-3</v>
      </c>
      <c r="AM1728" s="187">
        <f>AK1728+AL1728</f>
        <v>2.6720975342465751E-2</v>
      </c>
      <c r="AN1728" s="167">
        <f>SUM(AK1728:AK1730)</f>
        <v>7.5465468493150667E-2</v>
      </c>
      <c r="AO1728" s="167">
        <f>SUM(AL1728:AL1730)</f>
        <v>2.3420317808219175E-2</v>
      </c>
      <c r="AP1728" s="167">
        <f>AN1728+AO1728</f>
        <v>9.8885786301369849E-2</v>
      </c>
      <c r="AQ1728" s="167">
        <f>AP1728*30</f>
        <v>2.9665735890410954</v>
      </c>
      <c r="AR1728" s="193" t="s">
        <v>231</v>
      </c>
      <c r="AS1728" s="194" t="s">
        <v>431</v>
      </c>
      <c r="AT1728" s="166" t="s">
        <v>232</v>
      </c>
      <c r="AU1728" s="198" t="s">
        <v>59</v>
      </c>
      <c r="AV1728" s="679" t="s">
        <v>2746</v>
      </c>
      <c r="AW1728" s="166" t="s">
        <v>234</v>
      </c>
      <c r="AX1728" s="46"/>
      <c r="AY1728" s="2391"/>
    </row>
    <row r="1729" spans="1:52" s="8" customFormat="1" ht="15.95" customHeight="1" x14ac:dyDescent="0.25">
      <c r="A1729" s="112"/>
      <c r="B1729" s="113"/>
      <c r="C1729" s="992"/>
      <c r="D1729" s="113"/>
      <c r="E1729" s="130"/>
      <c r="F1729" s="130"/>
      <c r="G1729" s="113"/>
      <c r="H1729" s="130"/>
      <c r="I1729" s="113"/>
      <c r="J1729" s="130"/>
      <c r="K1729" s="130"/>
      <c r="L1729" s="130"/>
      <c r="M1729" s="130"/>
      <c r="N1729" s="329"/>
      <c r="O1729" s="329"/>
      <c r="P1729" s="329"/>
      <c r="Q1729" s="1071"/>
      <c r="R1729" s="114"/>
      <c r="S1729" s="131"/>
      <c r="T1729" s="114"/>
      <c r="U1729" s="131"/>
      <c r="V1729" s="114"/>
      <c r="W1729" s="114"/>
      <c r="X1729" s="114"/>
      <c r="Y1729" s="113" t="s">
        <v>230</v>
      </c>
      <c r="Z1729" s="113" t="s">
        <v>230</v>
      </c>
      <c r="AA1729" s="132" t="s">
        <v>230</v>
      </c>
      <c r="AB1729" s="113" t="s">
        <v>230</v>
      </c>
      <c r="AC1729" s="113" t="s">
        <v>230</v>
      </c>
      <c r="AD1729" s="113" t="s">
        <v>230</v>
      </c>
      <c r="AE1729" s="130" t="s">
        <v>2745</v>
      </c>
      <c r="AF1729" s="113" t="s">
        <v>235</v>
      </c>
      <c r="AG1729" s="115" t="s">
        <v>230</v>
      </c>
      <c r="AH1729" s="132" t="s">
        <v>59</v>
      </c>
      <c r="AI1729" s="116">
        <v>0.114</v>
      </c>
      <c r="AJ1729" s="137">
        <v>85.554000000000002</v>
      </c>
      <c r="AK1729" s="116">
        <v>2.0392323287671231E-2</v>
      </c>
      <c r="AL1729" s="116">
        <v>6.3286520547945202E-3</v>
      </c>
      <c r="AM1729" s="119">
        <v>2.6720975342465751E-2</v>
      </c>
      <c r="AN1729" s="116"/>
      <c r="AO1729" s="116"/>
      <c r="AP1729" s="116"/>
      <c r="AQ1729" s="367"/>
      <c r="AR1729" s="42"/>
      <c r="AS1729" s="43"/>
      <c r="AT1729" s="113"/>
      <c r="AU1729" s="130"/>
      <c r="AV1729" s="44"/>
      <c r="AW1729" s="113"/>
      <c r="AX1729" s="46"/>
      <c r="AY1729" s="2391"/>
    </row>
    <row r="1730" spans="1:52" s="8" customFormat="1" ht="15.95" customHeight="1" x14ac:dyDescent="0.25">
      <c r="A1730" s="93"/>
      <c r="B1730" s="88"/>
      <c r="C1730" s="993"/>
      <c r="D1730" s="88"/>
      <c r="E1730" s="103"/>
      <c r="F1730" s="103"/>
      <c r="G1730" s="88"/>
      <c r="H1730" s="103"/>
      <c r="I1730" s="88"/>
      <c r="J1730" s="103"/>
      <c r="K1730" s="103"/>
      <c r="L1730" s="103"/>
      <c r="M1730" s="103"/>
      <c r="N1730" s="330"/>
      <c r="O1730" s="330"/>
      <c r="P1730" s="330"/>
      <c r="Q1730" s="106"/>
      <c r="R1730" s="94"/>
      <c r="S1730" s="104"/>
      <c r="T1730" s="94"/>
      <c r="U1730" s="104"/>
      <c r="V1730" s="94"/>
      <c r="W1730" s="94"/>
      <c r="X1730" s="94"/>
      <c r="Y1730" s="88" t="s">
        <v>230</v>
      </c>
      <c r="Z1730" s="88" t="s">
        <v>230</v>
      </c>
      <c r="AA1730" s="90" t="s">
        <v>230</v>
      </c>
      <c r="AB1730" s="88" t="s">
        <v>230</v>
      </c>
      <c r="AC1730" s="88" t="s">
        <v>230</v>
      </c>
      <c r="AD1730" s="88" t="s">
        <v>230</v>
      </c>
      <c r="AE1730" s="103" t="s">
        <v>2745</v>
      </c>
      <c r="AF1730" s="88" t="s">
        <v>238</v>
      </c>
      <c r="AG1730" s="95" t="s">
        <v>230</v>
      </c>
      <c r="AH1730" s="90" t="s">
        <v>59</v>
      </c>
      <c r="AI1730" s="98">
        <v>0.114</v>
      </c>
      <c r="AJ1730" s="105">
        <v>145.5</v>
      </c>
      <c r="AK1730" s="98">
        <v>3.4680821917808212E-2</v>
      </c>
      <c r="AL1730" s="98">
        <v>1.0763013698630136E-2</v>
      </c>
      <c r="AM1730" s="96">
        <v>4.5443835616438347E-2</v>
      </c>
      <c r="AN1730" s="98"/>
      <c r="AO1730" s="98"/>
      <c r="AP1730" s="98"/>
      <c r="AQ1730" s="368"/>
      <c r="AR1730" s="47"/>
      <c r="AS1730" s="48"/>
      <c r="AT1730" s="88"/>
      <c r="AU1730" s="103"/>
      <c r="AV1730" s="52"/>
      <c r="AW1730" s="88"/>
      <c r="AX1730" s="46"/>
      <c r="AY1730" s="2391"/>
    </row>
    <row r="1731" spans="1:52" s="55" customFormat="1" ht="15.95" customHeight="1" x14ac:dyDescent="0.25">
      <c r="A1731" s="182">
        <v>232</v>
      </c>
      <c r="B1731" s="166" t="s">
        <v>55</v>
      </c>
      <c r="C1731" s="989" t="s">
        <v>59</v>
      </c>
      <c r="D1731" s="166" t="s">
        <v>2747</v>
      </c>
      <c r="E1731" s="198" t="s">
        <v>2748</v>
      </c>
      <c r="F1731" s="198" t="s">
        <v>2749</v>
      </c>
      <c r="G1731" s="166"/>
      <c r="H1731" s="198" t="s">
        <v>219</v>
      </c>
      <c r="I1731" s="166" t="s">
        <v>220</v>
      </c>
      <c r="J1731" s="198" t="s">
        <v>221</v>
      </c>
      <c r="K1731" s="198" t="s">
        <v>222</v>
      </c>
      <c r="L1731" s="198" t="s">
        <v>221</v>
      </c>
      <c r="M1731" s="198" t="s">
        <v>879</v>
      </c>
      <c r="N1731" s="199">
        <v>4</v>
      </c>
      <c r="O1731" s="199">
        <v>1.5</v>
      </c>
      <c r="P1731" s="199">
        <v>6</v>
      </c>
      <c r="Q1731" s="1012">
        <v>2</v>
      </c>
      <c r="R1731" s="184"/>
      <c r="S1731" s="223">
        <v>1</v>
      </c>
      <c r="T1731" s="183"/>
      <c r="U1731" s="223">
        <v>0</v>
      </c>
      <c r="V1731" s="183"/>
      <c r="W1731" s="183"/>
      <c r="X1731" s="183"/>
      <c r="Y1731" s="673" t="s">
        <v>16652</v>
      </c>
      <c r="Z1731" s="166" t="s">
        <v>230</v>
      </c>
      <c r="AA1731" s="203" t="s">
        <v>230</v>
      </c>
      <c r="AB1731" s="166" t="s">
        <v>230</v>
      </c>
      <c r="AC1731" s="166" t="s">
        <v>230</v>
      </c>
      <c r="AD1731" s="166" t="s">
        <v>230</v>
      </c>
      <c r="AE1731" s="198" t="s">
        <v>2745</v>
      </c>
      <c r="AF1731" s="166" t="s">
        <v>1037</v>
      </c>
      <c r="AG1731" s="165" t="s">
        <v>230</v>
      </c>
      <c r="AH1731" s="203" t="s">
        <v>59</v>
      </c>
      <c r="AI1731" s="167">
        <v>0.114</v>
      </c>
      <c r="AJ1731" s="221">
        <v>552.99700000000007</v>
      </c>
      <c r="AK1731" s="167">
        <v>0.13181024383561646</v>
      </c>
      <c r="AL1731" s="167">
        <v>4.0906627397260274E-2</v>
      </c>
      <c r="AM1731" s="187">
        <f t="shared" ref="AM1731:AM1736" si="188">AK1731+AL1731</f>
        <v>0.17271687123287674</v>
      </c>
      <c r="AN1731" s="167">
        <f>SUM(AK1731:AK1732)</f>
        <v>0.2258787369863014</v>
      </c>
      <c r="AO1731" s="167">
        <f>SUM(AL1731:AL1732)</f>
        <v>7.0125805479452047E-2</v>
      </c>
      <c r="AP1731" s="167">
        <f>AN1731+AO1731</f>
        <v>0.29600454246575347</v>
      </c>
      <c r="AQ1731" s="167">
        <f>AP1731*30</f>
        <v>8.8801362739726049</v>
      </c>
      <c r="AR1731" s="193" t="s">
        <v>231</v>
      </c>
      <c r="AS1731" s="194" t="s">
        <v>431</v>
      </c>
      <c r="AT1731" s="166" t="s">
        <v>232</v>
      </c>
      <c r="AU1731" s="198" t="s">
        <v>59</v>
      </c>
      <c r="AV1731" s="679" t="s">
        <v>2750</v>
      </c>
      <c r="AW1731" s="166" t="s">
        <v>234</v>
      </c>
      <c r="AX1731" s="46"/>
      <c r="AY1731" s="2391"/>
    </row>
    <row r="1732" spans="1:52" s="8" customFormat="1" ht="15.95" customHeight="1" x14ac:dyDescent="0.25">
      <c r="A1732" s="122"/>
      <c r="B1732" s="123"/>
      <c r="C1732" s="994"/>
      <c r="D1732" s="123"/>
      <c r="E1732" s="133"/>
      <c r="F1732" s="133"/>
      <c r="G1732" s="123"/>
      <c r="H1732" s="133"/>
      <c r="I1732" s="123"/>
      <c r="J1732" s="133"/>
      <c r="K1732" s="133"/>
      <c r="L1732" s="133"/>
      <c r="M1732" s="133"/>
      <c r="N1732" s="157"/>
      <c r="O1732" s="157"/>
      <c r="P1732" s="157"/>
      <c r="Q1732" s="1072"/>
      <c r="R1732" s="124"/>
      <c r="S1732" s="134"/>
      <c r="T1732" s="124"/>
      <c r="U1732" s="134"/>
      <c r="V1732" s="124"/>
      <c r="W1732" s="124"/>
      <c r="X1732" s="124"/>
      <c r="Y1732" s="123" t="s">
        <v>230</v>
      </c>
      <c r="Z1732" s="123" t="s">
        <v>230</v>
      </c>
      <c r="AA1732" s="135" t="s">
        <v>230</v>
      </c>
      <c r="AB1732" s="123" t="s">
        <v>230</v>
      </c>
      <c r="AC1732" s="123" t="s">
        <v>230</v>
      </c>
      <c r="AD1732" s="123" t="s">
        <v>230</v>
      </c>
      <c r="AE1732" s="133" t="s">
        <v>2745</v>
      </c>
      <c r="AF1732" s="123" t="s">
        <v>2751</v>
      </c>
      <c r="AG1732" s="125" t="s">
        <v>230</v>
      </c>
      <c r="AH1732" s="135" t="s">
        <v>58</v>
      </c>
      <c r="AI1732" s="126">
        <v>0.1</v>
      </c>
      <c r="AJ1732" s="134">
        <v>450</v>
      </c>
      <c r="AK1732" s="126">
        <f>AJ1732*0.0763/365</f>
        <v>9.406849315068494E-2</v>
      </c>
      <c r="AL1732" s="126">
        <f>AJ1732*0.0237/365</f>
        <v>2.921917808219178E-2</v>
      </c>
      <c r="AM1732" s="126">
        <f t="shared" si="188"/>
        <v>0.12328767123287672</v>
      </c>
      <c r="AN1732" s="126"/>
      <c r="AO1732" s="126"/>
      <c r="AP1732" s="126"/>
      <c r="AQ1732" s="369"/>
      <c r="AR1732" s="49"/>
      <c r="AS1732" s="50"/>
      <c r="AT1732" s="123"/>
      <c r="AU1732" s="133"/>
      <c r="AV1732" s="73"/>
      <c r="AW1732" s="123"/>
      <c r="AX1732" s="46"/>
      <c r="AY1732" s="2391"/>
    </row>
    <row r="1733" spans="1:52" s="55" customFormat="1" ht="15.95" customHeight="1" x14ac:dyDescent="0.25">
      <c r="A1733" s="182">
        <v>233</v>
      </c>
      <c r="B1733" s="170" t="s">
        <v>55</v>
      </c>
      <c r="C1733" s="989" t="s">
        <v>59</v>
      </c>
      <c r="D1733" s="166" t="s">
        <v>19174</v>
      </c>
      <c r="E1733" s="198" t="s">
        <v>2753</v>
      </c>
      <c r="F1733" s="198" t="s">
        <v>2754</v>
      </c>
      <c r="G1733" s="166"/>
      <c r="H1733" s="166" t="s">
        <v>219</v>
      </c>
      <c r="I1733" s="166" t="s">
        <v>220</v>
      </c>
      <c r="J1733" s="166" t="s">
        <v>221</v>
      </c>
      <c r="K1733" s="198" t="s">
        <v>222</v>
      </c>
      <c r="L1733" s="198" t="s">
        <v>221</v>
      </c>
      <c r="M1733" s="198" t="s">
        <v>879</v>
      </c>
      <c r="N1733" s="199">
        <v>6</v>
      </c>
      <c r="O1733" s="199">
        <v>3</v>
      </c>
      <c r="P1733" s="199">
        <v>18</v>
      </c>
      <c r="Q1733" s="1012">
        <v>2</v>
      </c>
      <c r="R1733" s="184"/>
      <c r="S1733" s="223">
        <v>1</v>
      </c>
      <c r="T1733" s="183"/>
      <c r="U1733" s="223">
        <v>0</v>
      </c>
      <c r="V1733" s="183"/>
      <c r="W1733" s="183"/>
      <c r="X1733" s="183">
        <v>1</v>
      </c>
      <c r="Y1733" s="166" t="s">
        <v>62</v>
      </c>
      <c r="Z1733" s="170" t="s">
        <v>224</v>
      </c>
      <c r="AA1733" s="197" t="s">
        <v>225</v>
      </c>
      <c r="AB1733" s="166" t="s">
        <v>1789</v>
      </c>
      <c r="AC1733" s="166" t="s">
        <v>1790</v>
      </c>
      <c r="AD1733" s="673" t="s">
        <v>1791</v>
      </c>
      <c r="AE1733" s="166" t="s">
        <v>2755</v>
      </c>
      <c r="AF1733" s="166" t="s">
        <v>528</v>
      </c>
      <c r="AG1733" s="165" t="s">
        <v>230</v>
      </c>
      <c r="AH1733" s="203" t="s">
        <v>59</v>
      </c>
      <c r="AI1733" s="167">
        <v>0.114</v>
      </c>
      <c r="AJ1733" s="221">
        <v>2216.4499999999998</v>
      </c>
      <c r="AK1733" s="167">
        <v>0.52830452054794519</v>
      </c>
      <c r="AL1733" s="167">
        <v>0.16395657534246574</v>
      </c>
      <c r="AM1733" s="187">
        <f t="shared" si="188"/>
        <v>0.69226109589041096</v>
      </c>
      <c r="AN1733" s="167">
        <f>SUM(AK1733:AK1738)</f>
        <v>1.3889182191780822</v>
      </c>
      <c r="AO1733" s="167">
        <f>SUM(AL1733:AL1737)</f>
        <v>0.37823054794520539</v>
      </c>
      <c r="AP1733" s="167">
        <f>SUM(AM1733:AM1738)</f>
        <v>1.7671487671232877</v>
      </c>
      <c r="AQ1733" s="167">
        <f>AP1733*30</f>
        <v>53.014463013698631</v>
      </c>
      <c r="AR1733" s="193" t="s">
        <v>231</v>
      </c>
      <c r="AS1733" s="194" t="s">
        <v>431</v>
      </c>
      <c r="AT1733" s="166" t="s">
        <v>232</v>
      </c>
      <c r="AU1733" s="198" t="s">
        <v>59</v>
      </c>
      <c r="AV1733" s="679" t="s">
        <v>2756</v>
      </c>
      <c r="AW1733" s="166" t="s">
        <v>234</v>
      </c>
      <c r="AX1733" s="46"/>
      <c r="AY1733" s="2391"/>
    </row>
    <row r="1734" spans="1:52" s="8" customFormat="1" ht="15.95" customHeight="1" x14ac:dyDescent="0.25">
      <c r="A1734" s="112"/>
      <c r="B1734" s="113"/>
      <c r="C1734" s="992"/>
      <c r="D1734" s="113"/>
      <c r="E1734" s="130"/>
      <c r="F1734" s="130"/>
      <c r="G1734" s="113"/>
      <c r="H1734" s="130"/>
      <c r="I1734" s="113"/>
      <c r="J1734" s="130"/>
      <c r="K1734" s="130"/>
      <c r="L1734" s="130"/>
      <c r="M1734" s="130"/>
      <c r="N1734" s="329"/>
      <c r="O1734" s="329"/>
      <c r="P1734" s="329"/>
      <c r="Q1734" s="1071"/>
      <c r="R1734" s="114"/>
      <c r="S1734" s="131"/>
      <c r="T1734" s="114"/>
      <c r="U1734" s="131"/>
      <c r="V1734" s="114"/>
      <c r="W1734" s="114"/>
      <c r="X1734" s="114"/>
      <c r="Y1734" s="113" t="s">
        <v>230</v>
      </c>
      <c r="Z1734" s="113" t="s">
        <v>230</v>
      </c>
      <c r="AA1734" s="132" t="s">
        <v>230</v>
      </c>
      <c r="AB1734" s="113" t="s">
        <v>230</v>
      </c>
      <c r="AC1734" s="113" t="s">
        <v>230</v>
      </c>
      <c r="AD1734" s="113" t="s">
        <v>230</v>
      </c>
      <c r="AE1734" s="113" t="s">
        <v>2755</v>
      </c>
      <c r="AF1734" s="113" t="s">
        <v>2757</v>
      </c>
      <c r="AG1734" s="115" t="s">
        <v>230</v>
      </c>
      <c r="AH1734" s="132" t="s">
        <v>58</v>
      </c>
      <c r="AI1734" s="116">
        <v>0.1</v>
      </c>
      <c r="AJ1734" s="118">
        <v>1650</v>
      </c>
      <c r="AK1734" s="116">
        <f>AJ1734*0.0763/365</f>
        <v>0.34491780821917811</v>
      </c>
      <c r="AL1734" s="116">
        <f>AJ1734*0.0237/365</f>
        <v>0.10713698630136985</v>
      </c>
      <c r="AM1734" s="116">
        <f t="shared" si="188"/>
        <v>0.45205479452054798</v>
      </c>
      <c r="AN1734" s="116"/>
      <c r="AO1734" s="116"/>
      <c r="AP1734" s="116"/>
      <c r="AQ1734" s="367"/>
      <c r="AR1734" s="42"/>
      <c r="AS1734" s="43"/>
      <c r="AT1734" s="113"/>
      <c r="AU1734" s="130"/>
      <c r="AV1734" s="44"/>
      <c r="AW1734" s="113"/>
      <c r="AX1734" s="46"/>
      <c r="AY1734" s="2391"/>
    </row>
    <row r="1735" spans="1:52" s="8" customFormat="1" ht="15.95" customHeight="1" x14ac:dyDescent="0.25">
      <c r="A1735" s="36"/>
      <c r="B1735" s="1029"/>
      <c r="C1735" s="990"/>
      <c r="D1735" s="1029"/>
      <c r="E1735" s="5"/>
      <c r="F1735" s="5"/>
      <c r="G1735" s="1029"/>
      <c r="H1735" s="5"/>
      <c r="I1735" s="1029"/>
      <c r="J1735" s="5"/>
      <c r="K1735" s="5"/>
      <c r="L1735" s="5"/>
      <c r="M1735" s="5"/>
      <c r="N1735" s="328"/>
      <c r="O1735" s="328"/>
      <c r="P1735" s="328"/>
      <c r="Q1735" s="1056"/>
      <c r="R1735" s="448"/>
      <c r="S1735" s="61"/>
      <c r="T1735" s="448"/>
      <c r="U1735" s="61"/>
      <c r="V1735" s="448"/>
      <c r="W1735" s="448"/>
      <c r="X1735" s="448"/>
      <c r="Y1735" s="1029" t="s">
        <v>230</v>
      </c>
      <c r="Z1735" s="1029" t="s">
        <v>230</v>
      </c>
      <c r="AA1735" s="1" t="s">
        <v>230</v>
      </c>
      <c r="AB1735" s="1029" t="s">
        <v>230</v>
      </c>
      <c r="AC1735" s="1029" t="s">
        <v>230</v>
      </c>
      <c r="AD1735" s="1029" t="s">
        <v>230</v>
      </c>
      <c r="AE1735" s="5" t="s">
        <v>2758</v>
      </c>
      <c r="AF1735" s="1029" t="s">
        <v>2759</v>
      </c>
      <c r="AG1735" s="39" t="s">
        <v>230</v>
      </c>
      <c r="AH1735" s="1" t="s">
        <v>58</v>
      </c>
      <c r="AI1735" s="40">
        <v>0.1</v>
      </c>
      <c r="AJ1735" s="1036">
        <v>450</v>
      </c>
      <c r="AK1735" s="40">
        <f>AJ1735*0.0763/365</f>
        <v>9.406849315068494E-2</v>
      </c>
      <c r="AL1735" s="40">
        <f>AJ1735*0.0237/365</f>
        <v>2.921917808219178E-2</v>
      </c>
      <c r="AM1735" s="40">
        <f t="shared" si="188"/>
        <v>0.12328767123287672</v>
      </c>
      <c r="AN1735" s="40"/>
      <c r="AO1735" s="40"/>
      <c r="AP1735" s="40"/>
      <c r="AQ1735" s="1644"/>
      <c r="AR1735" s="1034"/>
      <c r="AS1735" s="45"/>
      <c r="AT1735" s="1029"/>
      <c r="AU1735" s="5"/>
      <c r="AV1735" s="46"/>
      <c r="AW1735" s="1029"/>
      <c r="AX1735" s="46"/>
      <c r="AY1735" s="2391"/>
    </row>
    <row r="1736" spans="1:52" s="8" customFormat="1" ht="15.95" customHeight="1" x14ac:dyDescent="0.25">
      <c r="A1736" s="36"/>
      <c r="B1736" s="1029"/>
      <c r="C1736" s="990"/>
      <c r="D1736" s="1029"/>
      <c r="E1736" s="5"/>
      <c r="F1736" s="5"/>
      <c r="G1736" s="1029"/>
      <c r="H1736" s="5"/>
      <c r="I1736" s="1029"/>
      <c r="J1736" s="5"/>
      <c r="K1736" s="5"/>
      <c r="L1736" s="5"/>
      <c r="M1736" s="5"/>
      <c r="N1736" s="328"/>
      <c r="O1736" s="328"/>
      <c r="P1736" s="328"/>
      <c r="Q1736" s="1056"/>
      <c r="R1736" s="448"/>
      <c r="S1736" s="61"/>
      <c r="T1736" s="448"/>
      <c r="U1736" s="61"/>
      <c r="V1736" s="448"/>
      <c r="W1736" s="448"/>
      <c r="X1736" s="448"/>
      <c r="Y1736" s="1029" t="s">
        <v>230</v>
      </c>
      <c r="Z1736" s="1029" t="s">
        <v>230</v>
      </c>
      <c r="AA1736" s="1" t="s">
        <v>230</v>
      </c>
      <c r="AB1736" s="1029" t="s">
        <v>230</v>
      </c>
      <c r="AC1736" s="1029" t="s">
        <v>230</v>
      </c>
      <c r="AD1736" s="1029" t="s">
        <v>230</v>
      </c>
      <c r="AE1736" s="5" t="s">
        <v>2760</v>
      </c>
      <c r="AF1736" s="1029" t="s">
        <v>2761</v>
      </c>
      <c r="AG1736" s="39" t="s">
        <v>230</v>
      </c>
      <c r="AH1736" s="1" t="s">
        <v>58</v>
      </c>
      <c r="AI1736" s="40">
        <v>0.1</v>
      </c>
      <c r="AJ1736" s="1036">
        <v>1200</v>
      </c>
      <c r="AK1736" s="40">
        <f>AJ1736*0.0763/365</f>
        <v>0.25084931506849317</v>
      </c>
      <c r="AL1736" s="40">
        <f>AJ1736*0.0237/365</f>
        <v>7.791780821917807E-2</v>
      </c>
      <c r="AM1736" s="40">
        <f t="shared" si="188"/>
        <v>0.32876712328767121</v>
      </c>
      <c r="AN1736" s="40"/>
      <c r="AO1736" s="40"/>
      <c r="AP1736" s="40"/>
      <c r="AQ1736" s="1644"/>
      <c r="AR1736" s="1034"/>
      <c r="AS1736" s="45"/>
      <c r="AT1736" s="1029"/>
      <c r="AU1736" s="5"/>
      <c r="AV1736" s="46"/>
      <c r="AW1736" s="1029"/>
      <c r="AX1736" s="46"/>
      <c r="AY1736" s="2391"/>
    </row>
    <row r="1737" spans="1:52" s="8" customFormat="1" ht="15.95" customHeight="1" x14ac:dyDescent="0.25">
      <c r="A1737" s="93"/>
      <c r="B1737" s="88"/>
      <c r="C1737" s="993"/>
      <c r="D1737" s="88"/>
      <c r="E1737" s="103"/>
      <c r="F1737" s="103"/>
      <c r="G1737" s="88"/>
      <c r="H1737" s="103"/>
      <c r="I1737" s="88"/>
      <c r="J1737" s="103"/>
      <c r="K1737" s="103"/>
      <c r="L1737" s="103"/>
      <c r="M1737" s="103"/>
      <c r="N1737" s="330"/>
      <c r="O1737" s="330"/>
      <c r="P1737" s="330"/>
      <c r="Q1737" s="106"/>
      <c r="R1737" s="94"/>
      <c r="S1737" s="104"/>
      <c r="T1737" s="94"/>
      <c r="U1737" s="104"/>
      <c r="V1737" s="94"/>
      <c r="W1737" s="94"/>
      <c r="X1737" s="94"/>
      <c r="Y1737" s="88" t="s">
        <v>230</v>
      </c>
      <c r="Z1737" s="88" t="s">
        <v>230</v>
      </c>
      <c r="AA1737" s="90" t="s">
        <v>230</v>
      </c>
      <c r="AB1737" s="88" t="s">
        <v>230</v>
      </c>
      <c r="AC1737" s="88" t="s">
        <v>230</v>
      </c>
      <c r="AD1737" s="88" t="s">
        <v>230</v>
      </c>
      <c r="AE1737" s="88" t="s">
        <v>2755</v>
      </c>
      <c r="AF1737" s="103" t="s">
        <v>2762</v>
      </c>
      <c r="AG1737" s="95" t="s">
        <v>2763</v>
      </c>
      <c r="AH1737" s="90" t="s">
        <v>842</v>
      </c>
      <c r="AI1737" s="21">
        <v>0.87</v>
      </c>
      <c r="AJ1737" s="97">
        <v>6</v>
      </c>
      <c r="AK1737" s="40">
        <f>AJ1737*AI1737/365</f>
        <v>1.4301369863013698E-2</v>
      </c>
      <c r="AL1737" s="98">
        <v>0</v>
      </c>
      <c r="AM1737" s="41">
        <f>SUBTOTAL(9,AK1737:AL1737)</f>
        <v>1.4301369863013698E-2</v>
      </c>
      <c r="AN1737" s="98"/>
      <c r="AO1737" s="98"/>
      <c r="AP1737" s="98"/>
      <c r="AQ1737" s="368"/>
      <c r="AR1737" s="47"/>
      <c r="AS1737" s="48"/>
      <c r="AT1737" s="88"/>
      <c r="AU1737" s="103"/>
      <c r="AV1737" s="52"/>
      <c r="AW1737" s="88"/>
      <c r="AX1737" s="46"/>
      <c r="AY1737" s="2391"/>
    </row>
    <row r="1738" spans="1:52" s="1099" customFormat="1" ht="15.95" customHeight="1" x14ac:dyDescent="0.25">
      <c r="A1738" s="781"/>
      <c r="B1738" s="782"/>
      <c r="C1738" s="1314"/>
      <c r="D1738" s="782"/>
      <c r="E1738" s="1015"/>
      <c r="F1738" s="1015"/>
      <c r="G1738" s="782"/>
      <c r="H1738" s="1015"/>
      <c r="I1738" s="782"/>
      <c r="J1738" s="1015"/>
      <c r="K1738" s="1015"/>
      <c r="L1738" s="1015"/>
      <c r="M1738" s="1015"/>
      <c r="N1738" s="1315"/>
      <c r="O1738" s="1315"/>
      <c r="P1738" s="1315"/>
      <c r="Q1738" s="1316"/>
      <c r="R1738" s="783"/>
      <c r="S1738" s="1195"/>
      <c r="T1738" s="783"/>
      <c r="U1738" s="1195"/>
      <c r="V1738" s="783"/>
      <c r="W1738" s="783"/>
      <c r="X1738" s="783"/>
      <c r="Y1738" s="782"/>
      <c r="Z1738" s="782"/>
      <c r="AA1738" s="784"/>
      <c r="AB1738" s="782"/>
      <c r="AC1738" s="782" t="s">
        <v>22462</v>
      </c>
      <c r="AD1738" s="1317" t="s">
        <v>22463</v>
      </c>
      <c r="AE1738" s="782" t="s">
        <v>22464</v>
      </c>
      <c r="AF1738" s="1015" t="s">
        <v>22461</v>
      </c>
      <c r="AG1738" s="1626" t="s">
        <v>22465</v>
      </c>
      <c r="AH1738" s="784" t="s">
        <v>22466</v>
      </c>
      <c r="AI1738" s="1625">
        <v>1.1399999999999999</v>
      </c>
      <c r="AJ1738" s="21">
        <v>50.1</v>
      </c>
      <c r="AK1738" s="98">
        <f>AJ1738*AI1738/365</f>
        <v>0.15647671232876711</v>
      </c>
      <c r="AL1738" s="98">
        <v>0</v>
      </c>
      <c r="AM1738" s="96">
        <f>SUBTOTAL(9,AK1738:AL1738)</f>
        <v>0.15647671232876711</v>
      </c>
      <c r="AN1738" s="430"/>
      <c r="AO1738" s="430"/>
      <c r="AP1738" s="430"/>
      <c r="AQ1738" s="830"/>
      <c r="AR1738" s="484"/>
      <c r="AS1738" s="786"/>
      <c r="AT1738" s="782"/>
      <c r="AU1738" s="1015"/>
      <c r="AV1738" s="787"/>
      <c r="AW1738" s="782"/>
      <c r="AX1738" s="2459" t="s">
        <v>22467</v>
      </c>
      <c r="AY1738" s="2401"/>
    </row>
    <row r="1739" spans="1:52" s="55" customFormat="1" ht="15.95" customHeight="1" x14ac:dyDescent="0.25">
      <c r="A1739" s="182">
        <v>234</v>
      </c>
      <c r="B1739" s="366" t="s">
        <v>55</v>
      </c>
      <c r="C1739" s="991" t="s">
        <v>59</v>
      </c>
      <c r="D1739" s="354" t="s">
        <v>2764</v>
      </c>
      <c r="E1739" s="198" t="s">
        <v>16898</v>
      </c>
      <c r="F1739" s="198" t="s">
        <v>16899</v>
      </c>
      <c r="G1739" s="166" t="s">
        <v>221</v>
      </c>
      <c r="H1739" s="166" t="s">
        <v>219</v>
      </c>
      <c r="I1739" s="166" t="s">
        <v>220</v>
      </c>
      <c r="J1739" s="166" t="s">
        <v>221</v>
      </c>
      <c r="K1739" s="198" t="s">
        <v>222</v>
      </c>
      <c r="L1739" s="198" t="s">
        <v>221</v>
      </c>
      <c r="M1739" s="198" t="s">
        <v>879</v>
      </c>
      <c r="N1739" s="199">
        <v>7</v>
      </c>
      <c r="O1739" s="199">
        <v>1.5</v>
      </c>
      <c r="P1739" s="199">
        <f>N1739*O1739</f>
        <v>10.5</v>
      </c>
      <c r="Q1739" s="1012">
        <v>5</v>
      </c>
      <c r="R1739" s="184"/>
      <c r="S1739" s="223">
        <v>2</v>
      </c>
      <c r="T1739" s="183"/>
      <c r="U1739" s="223">
        <v>0</v>
      </c>
      <c r="V1739" s="183"/>
      <c r="W1739" s="183"/>
      <c r="X1739" s="183">
        <v>1</v>
      </c>
      <c r="Y1739" s="166" t="s">
        <v>62</v>
      </c>
      <c r="Z1739" s="170" t="s">
        <v>224</v>
      </c>
      <c r="AA1739" s="197" t="s">
        <v>225</v>
      </c>
      <c r="AB1739" s="166" t="s">
        <v>1789</v>
      </c>
      <c r="AC1739" s="166" t="s">
        <v>1790</v>
      </c>
      <c r="AD1739" s="673" t="s">
        <v>1791</v>
      </c>
      <c r="AE1739" s="198" t="s">
        <v>2765</v>
      </c>
      <c r="AF1739" s="166" t="s">
        <v>2766</v>
      </c>
      <c r="AG1739" s="165" t="s">
        <v>230</v>
      </c>
      <c r="AH1739" s="203" t="s">
        <v>59</v>
      </c>
      <c r="AI1739" s="167">
        <v>0.114</v>
      </c>
      <c r="AJ1739" s="221">
        <v>3057.5369999999998</v>
      </c>
      <c r="AK1739" s="167">
        <f>AJ1739*0.086/365</f>
        <v>0.72040597808219176</v>
      </c>
      <c r="AL1739" s="167">
        <f>AJ1739*0.028/365</f>
        <v>0.23455078356164383</v>
      </c>
      <c r="AM1739" s="187">
        <f>SUM(AK1739:AL1739)</f>
        <v>0.95495676164383558</v>
      </c>
      <c r="AN1739" s="167">
        <f>SUM(AK1739:AK1748)</f>
        <v>2.2054041315068487</v>
      </c>
      <c r="AO1739" s="167">
        <f>SUM(AL1739:AL1748)</f>
        <v>0.60030296986301368</v>
      </c>
      <c r="AP1739" s="167">
        <f>SUM(AM1739:AM1748)</f>
        <v>2.8057071013698622</v>
      </c>
      <c r="AQ1739" s="167">
        <f>AP1739*30</f>
        <v>84.171213041095868</v>
      </c>
      <c r="AR1739" s="193" t="s">
        <v>231</v>
      </c>
      <c r="AS1739" s="194" t="s">
        <v>431</v>
      </c>
      <c r="AT1739" s="166" t="s">
        <v>232</v>
      </c>
      <c r="AU1739" s="198" t="s">
        <v>59</v>
      </c>
      <c r="AV1739" s="679" t="s">
        <v>2767</v>
      </c>
      <c r="AW1739" s="166" t="s">
        <v>234</v>
      </c>
      <c r="AX1739" s="805" t="s">
        <v>20329</v>
      </c>
      <c r="AY1739" s="2391"/>
      <c r="AZ1739" s="778" t="s">
        <v>20324</v>
      </c>
    </row>
    <row r="1740" spans="1:52" s="8" customFormat="1" ht="15.95" customHeight="1" x14ac:dyDescent="0.25">
      <c r="A1740" s="112"/>
      <c r="B1740" s="113"/>
      <c r="C1740" s="992"/>
      <c r="D1740" s="113"/>
      <c r="E1740" s="130"/>
      <c r="F1740" s="130"/>
      <c r="G1740" s="113"/>
      <c r="H1740" s="130"/>
      <c r="I1740" s="113"/>
      <c r="J1740" s="130"/>
      <c r="K1740" s="130"/>
      <c r="L1740" s="130"/>
      <c r="M1740" s="130"/>
      <c r="N1740" s="329"/>
      <c r="O1740" s="329"/>
      <c r="P1740" s="329"/>
      <c r="Q1740" s="1071"/>
      <c r="R1740" s="114"/>
      <c r="S1740" s="131"/>
      <c r="T1740" s="114"/>
      <c r="U1740" s="131"/>
      <c r="V1740" s="114"/>
      <c r="W1740" s="114"/>
      <c r="X1740" s="114"/>
      <c r="Y1740" s="113" t="s">
        <v>230</v>
      </c>
      <c r="Z1740" s="113" t="s">
        <v>230</v>
      </c>
      <c r="AA1740" s="132" t="s">
        <v>230</v>
      </c>
      <c r="AB1740" s="113" t="s">
        <v>230</v>
      </c>
      <c r="AC1740" s="113" t="s">
        <v>230</v>
      </c>
      <c r="AD1740" s="113" t="s">
        <v>230</v>
      </c>
      <c r="AE1740" s="130" t="s">
        <v>2765</v>
      </c>
      <c r="AF1740" s="113" t="s">
        <v>2768</v>
      </c>
      <c r="AG1740" s="115" t="s">
        <v>230</v>
      </c>
      <c r="AH1740" s="132" t="s">
        <v>59</v>
      </c>
      <c r="AI1740" s="116">
        <v>0.114</v>
      </c>
      <c r="AJ1740" s="137">
        <v>2785.7429999999999</v>
      </c>
      <c r="AK1740" s="116">
        <f>AJ1740*0.086/365</f>
        <v>0.65636684383561639</v>
      </c>
      <c r="AL1740" s="116">
        <f>AJ1740*0.028/365</f>
        <v>0.21370083287671232</v>
      </c>
      <c r="AM1740" s="119">
        <f>SUM(AK1740:AL1740)</f>
        <v>0.87006767671232876</v>
      </c>
      <c r="AN1740" s="116"/>
      <c r="AO1740" s="116"/>
      <c r="AP1740" s="116"/>
      <c r="AQ1740" s="367"/>
      <c r="AR1740" s="42"/>
      <c r="AS1740" s="43"/>
      <c r="AT1740" s="113"/>
      <c r="AU1740" s="130"/>
      <c r="AV1740" s="44"/>
      <c r="AW1740" s="113"/>
      <c r="AX1740" s="44"/>
      <c r="AY1740" s="2391"/>
    </row>
    <row r="1741" spans="1:52" s="8" customFormat="1" ht="15.95" customHeight="1" x14ac:dyDescent="0.25">
      <c r="A1741" s="36"/>
      <c r="B1741" s="1029"/>
      <c r="C1741" s="990"/>
      <c r="D1741" s="1029"/>
      <c r="E1741" s="5"/>
      <c r="F1741" s="5"/>
      <c r="G1741" s="1029"/>
      <c r="H1741" s="5"/>
      <c r="I1741" s="1029"/>
      <c r="J1741" s="5"/>
      <c r="K1741" s="5"/>
      <c r="L1741" s="5"/>
      <c r="M1741" s="5"/>
      <c r="N1741" s="328"/>
      <c r="O1741" s="328"/>
      <c r="P1741" s="328"/>
      <c r="Q1741" s="1056"/>
      <c r="R1741" s="448"/>
      <c r="S1741" s="61"/>
      <c r="T1741" s="448"/>
      <c r="U1741" s="61"/>
      <c r="V1741" s="448"/>
      <c r="W1741" s="448"/>
      <c r="X1741" s="448"/>
      <c r="Y1741" s="1029" t="s">
        <v>230</v>
      </c>
      <c r="Z1741" s="1029" t="s">
        <v>230</v>
      </c>
      <c r="AA1741" s="1" t="s">
        <v>230</v>
      </c>
      <c r="AB1741" s="1029" t="s">
        <v>230</v>
      </c>
      <c r="AC1741" s="1029" t="s">
        <v>230</v>
      </c>
      <c r="AD1741" s="1029" t="s">
        <v>230</v>
      </c>
      <c r="AE1741" s="5" t="s">
        <v>2765</v>
      </c>
      <c r="AF1741" s="1029" t="s">
        <v>1195</v>
      </c>
      <c r="AG1741" s="39" t="s">
        <v>230</v>
      </c>
      <c r="AH1741" s="1" t="s">
        <v>59</v>
      </c>
      <c r="AI1741" s="40">
        <v>0.114</v>
      </c>
      <c r="AJ1741" s="57">
        <v>1982.0980000000002</v>
      </c>
      <c r="AK1741" s="116">
        <f>AJ1741*0.086/365</f>
        <v>0.46701487123287672</v>
      </c>
      <c r="AL1741" s="116">
        <f>AJ1741*0.028/365</f>
        <v>0.15205135342465756</v>
      </c>
      <c r="AM1741" s="119">
        <f>SUM(AK1741:AL1741)</f>
        <v>0.61906622465753425</v>
      </c>
      <c r="AN1741" s="40"/>
      <c r="AO1741" s="40"/>
      <c r="AP1741" s="40"/>
      <c r="AQ1741" s="1644"/>
      <c r="AR1741" s="1034"/>
      <c r="AS1741" s="45"/>
      <c r="AT1741" s="1029"/>
      <c r="AU1741" s="5"/>
      <c r="AV1741" s="46"/>
      <c r="AW1741" s="1029"/>
      <c r="AX1741" s="46"/>
      <c r="AY1741" s="2391"/>
    </row>
    <row r="1742" spans="1:52" s="1099" customFormat="1" ht="15.95" customHeight="1" x14ac:dyDescent="0.25">
      <c r="A1742" s="1061"/>
      <c r="B1742" s="1445"/>
      <c r="C1742" s="1293"/>
      <c r="D1742" s="1445"/>
      <c r="E1742" s="1043"/>
      <c r="F1742" s="1043"/>
      <c r="G1742" s="1445"/>
      <c r="H1742" s="1043"/>
      <c r="I1742" s="1445"/>
      <c r="J1742" s="1043"/>
      <c r="K1742" s="1043"/>
      <c r="L1742" s="1043"/>
      <c r="M1742" s="1043"/>
      <c r="N1742" s="1090"/>
      <c r="O1742" s="1090"/>
      <c r="P1742" s="1090"/>
      <c r="Q1742" s="1091"/>
      <c r="R1742" s="1446"/>
      <c r="S1742" s="1089"/>
      <c r="T1742" s="1446"/>
      <c r="U1742" s="1089"/>
      <c r="V1742" s="1446"/>
      <c r="W1742" s="1446"/>
      <c r="X1742" s="1446"/>
      <c r="Y1742" s="1445"/>
      <c r="Z1742" s="1445"/>
      <c r="AA1742" s="754"/>
      <c r="AB1742" s="1445"/>
      <c r="AC1742" s="1445" t="s">
        <v>20901</v>
      </c>
      <c r="AD1742" s="1445" t="s">
        <v>20902</v>
      </c>
      <c r="AE1742" s="1043" t="s">
        <v>20903</v>
      </c>
      <c r="AF1742" s="1445" t="s">
        <v>20904</v>
      </c>
      <c r="AG1742" s="377" t="s">
        <v>22856</v>
      </c>
      <c r="AH1742" s="754" t="s">
        <v>17931</v>
      </c>
      <c r="AI1742" s="379">
        <v>0.19</v>
      </c>
      <c r="AJ1742" s="1091">
        <v>195</v>
      </c>
      <c r="AK1742" s="479">
        <f>AJ1742*AI1742/365</f>
        <v>0.10150684931506848</v>
      </c>
      <c r="AL1742" s="479">
        <v>0</v>
      </c>
      <c r="AM1742" s="777">
        <f>SUM(AK1742:AL1742)</f>
        <v>0.10150684931506848</v>
      </c>
      <c r="AN1742" s="378"/>
      <c r="AO1742" s="378"/>
      <c r="AP1742" s="378"/>
      <c r="AQ1742" s="771"/>
      <c r="AR1742" s="381"/>
      <c r="AS1742" s="382"/>
      <c r="AT1742" s="1445"/>
      <c r="AU1742" s="1043"/>
      <c r="AV1742" s="383"/>
      <c r="AW1742" s="1445"/>
      <c r="AX1742" s="2525" t="s">
        <v>20905</v>
      </c>
      <c r="AY1742" s="2401"/>
    </row>
    <row r="1743" spans="1:52" s="8" customFormat="1" ht="15.95" customHeight="1" x14ac:dyDescent="0.25">
      <c r="A1743" s="36"/>
      <c r="B1743" s="1029"/>
      <c r="C1743" s="990"/>
      <c r="D1743" s="1029"/>
      <c r="E1743" s="5"/>
      <c r="F1743" s="5"/>
      <c r="G1743" s="1029"/>
      <c r="H1743" s="5"/>
      <c r="I1743" s="1029"/>
      <c r="J1743" s="5"/>
      <c r="K1743" s="5"/>
      <c r="L1743" s="5"/>
      <c r="M1743" s="5"/>
      <c r="N1743" s="328"/>
      <c r="O1743" s="328"/>
      <c r="P1743" s="328"/>
      <c r="Q1743" s="1056"/>
      <c r="R1743" s="448"/>
      <c r="S1743" s="61"/>
      <c r="T1743" s="448"/>
      <c r="U1743" s="61"/>
      <c r="V1743" s="448"/>
      <c r="W1743" s="448"/>
      <c r="X1743" s="448"/>
      <c r="Y1743" s="1029" t="s">
        <v>230</v>
      </c>
      <c r="Z1743" s="1029" t="s">
        <v>230</v>
      </c>
      <c r="AA1743" s="1" t="s">
        <v>230</v>
      </c>
      <c r="AB1743" s="1029" t="s">
        <v>230</v>
      </c>
      <c r="AC1743" s="1029" t="s">
        <v>230</v>
      </c>
      <c r="AD1743" s="1029" t="s">
        <v>230</v>
      </c>
      <c r="AE1743" s="5" t="s">
        <v>2769</v>
      </c>
      <c r="AF1743" s="1029" t="s">
        <v>23260</v>
      </c>
      <c r="AG1743" s="39" t="s">
        <v>23259</v>
      </c>
      <c r="AH1743" s="1" t="s">
        <v>23200</v>
      </c>
      <c r="AI1743" s="61">
        <v>0.76</v>
      </c>
      <c r="AJ1743" s="328">
        <v>40</v>
      </c>
      <c r="AK1743" s="40">
        <f>AJ1743*AI1743/365</f>
        <v>8.3287671232876712E-2</v>
      </c>
      <c r="AL1743" s="40">
        <v>0</v>
      </c>
      <c r="AM1743" s="41">
        <f>SUBTOTAL(9,AK1743:AL1743)</f>
        <v>8.3287671232876712E-2</v>
      </c>
      <c r="AN1743" s="40"/>
      <c r="AO1743" s="40"/>
      <c r="AP1743" s="40"/>
      <c r="AQ1743" s="1644"/>
      <c r="AR1743" s="1034"/>
      <c r="AS1743" s="45"/>
      <c r="AT1743" s="1029"/>
      <c r="AU1743" s="5"/>
      <c r="AV1743" s="46"/>
      <c r="AW1743" s="1029"/>
      <c r="AX1743" s="46"/>
      <c r="AY1743" s="2391"/>
    </row>
    <row r="1744" spans="1:52" s="8" customFormat="1" ht="15.95" customHeight="1" x14ac:dyDescent="0.25">
      <c r="A1744" s="36"/>
      <c r="B1744" s="1029"/>
      <c r="C1744" s="990"/>
      <c r="D1744" s="1029"/>
      <c r="E1744" s="5"/>
      <c r="F1744" s="5"/>
      <c r="G1744" s="1029"/>
      <c r="H1744" s="5"/>
      <c r="I1744" s="1029"/>
      <c r="J1744" s="5"/>
      <c r="K1744" s="5"/>
      <c r="L1744" s="5"/>
      <c r="M1744" s="5"/>
      <c r="N1744" s="328"/>
      <c r="O1744" s="328"/>
      <c r="P1744" s="328"/>
      <c r="Q1744" s="1056"/>
      <c r="R1744" s="448"/>
      <c r="S1744" s="61"/>
      <c r="T1744" s="448"/>
      <c r="U1744" s="61"/>
      <c r="V1744" s="448"/>
      <c r="W1744" s="448"/>
      <c r="X1744" s="448"/>
      <c r="Y1744" s="1029" t="s">
        <v>230</v>
      </c>
      <c r="Z1744" s="1029" t="s">
        <v>230</v>
      </c>
      <c r="AA1744" s="1" t="s">
        <v>230</v>
      </c>
      <c r="AB1744" s="1029" t="s">
        <v>230</v>
      </c>
      <c r="AC1744" s="1029" t="s">
        <v>230</v>
      </c>
      <c r="AD1744" s="1029" t="s">
        <v>230</v>
      </c>
      <c r="AE1744" s="5" t="s">
        <v>2770</v>
      </c>
      <c r="AF1744" s="1029" t="s">
        <v>2771</v>
      </c>
      <c r="AG1744" s="51">
        <v>312503032400011</v>
      </c>
      <c r="AH1744" s="1" t="s">
        <v>1871</v>
      </c>
      <c r="AI1744" s="1640">
        <v>1.32</v>
      </c>
      <c r="AJ1744" s="1056">
        <v>2</v>
      </c>
      <c r="AK1744" s="40">
        <f>AJ1744*AI1744/365</f>
        <v>7.2328767123287672E-3</v>
      </c>
      <c r="AL1744" s="40">
        <v>0</v>
      </c>
      <c r="AM1744" s="40">
        <f>SUBTOTAL(9,AK1744:AL1744)</f>
        <v>7.2328767123287672E-3</v>
      </c>
      <c r="AN1744" s="40"/>
      <c r="AO1744" s="40"/>
      <c r="AP1744" s="40"/>
      <c r="AQ1744" s="1644"/>
      <c r="AR1744" s="1034"/>
      <c r="AS1744" s="45"/>
      <c r="AT1744" s="1029"/>
      <c r="AU1744" s="5"/>
      <c r="AV1744" s="46"/>
      <c r="AW1744" s="1029"/>
      <c r="AX1744" s="46"/>
      <c r="AY1744" s="2391"/>
    </row>
    <row r="1745" spans="1:51" s="8" customFormat="1" ht="15.95" customHeight="1" x14ac:dyDescent="0.25">
      <c r="A1745" s="36"/>
      <c r="B1745" s="1029"/>
      <c r="C1745" s="990"/>
      <c r="D1745" s="1029"/>
      <c r="E1745" s="5"/>
      <c r="F1745" s="5"/>
      <c r="G1745" s="1029"/>
      <c r="H1745" s="5"/>
      <c r="I1745" s="1029"/>
      <c r="J1745" s="5"/>
      <c r="K1745" s="5"/>
      <c r="L1745" s="5"/>
      <c r="M1745" s="5"/>
      <c r="N1745" s="328"/>
      <c r="O1745" s="328"/>
      <c r="P1745" s="328"/>
      <c r="Q1745" s="1056"/>
      <c r="R1745" s="448"/>
      <c r="S1745" s="61"/>
      <c r="T1745" s="448"/>
      <c r="U1745" s="61"/>
      <c r="V1745" s="448"/>
      <c r="W1745" s="448"/>
      <c r="X1745" s="448"/>
      <c r="Y1745" s="1029" t="s">
        <v>230</v>
      </c>
      <c r="Z1745" s="1029" t="s">
        <v>230</v>
      </c>
      <c r="AA1745" s="1" t="s">
        <v>230</v>
      </c>
      <c r="AB1745" s="1029" t="s">
        <v>230</v>
      </c>
      <c r="AC1745" s="1029" t="s">
        <v>230</v>
      </c>
      <c r="AD1745" s="1029" t="s">
        <v>230</v>
      </c>
      <c r="AE1745" s="5" t="s">
        <v>2770</v>
      </c>
      <c r="AF1745" s="1029" t="s">
        <v>2772</v>
      </c>
      <c r="AG1745" s="39">
        <v>7720692044</v>
      </c>
      <c r="AH1745" s="1" t="s">
        <v>2773</v>
      </c>
      <c r="AI1745" s="61">
        <v>0.87</v>
      </c>
      <c r="AJ1745" s="61">
        <v>6</v>
      </c>
      <c r="AK1745" s="40">
        <f>AI1745*AJ1745/365</f>
        <v>1.4301369863013698E-2</v>
      </c>
      <c r="AL1745" s="40">
        <v>0</v>
      </c>
      <c r="AM1745" s="119">
        <f>SUM(AK1745:AL1745)</f>
        <v>1.4301369863013698E-2</v>
      </c>
      <c r="AN1745" s="40"/>
      <c r="AO1745" s="40"/>
      <c r="AP1745" s="40"/>
      <c r="AQ1745" s="1644"/>
      <c r="AR1745" s="1034"/>
      <c r="AS1745" s="45"/>
      <c r="AT1745" s="1029"/>
      <c r="AU1745" s="5"/>
      <c r="AV1745" s="46"/>
      <c r="AW1745" s="1029"/>
      <c r="AX1745" s="46"/>
      <c r="AY1745" s="2391"/>
    </row>
    <row r="1746" spans="1:51" s="8" customFormat="1" ht="15.95" customHeight="1" x14ac:dyDescent="0.25">
      <c r="A1746" s="36"/>
      <c r="B1746" s="1029"/>
      <c r="C1746" s="990"/>
      <c r="D1746" s="1029"/>
      <c r="E1746" s="5"/>
      <c r="F1746" s="5"/>
      <c r="G1746" s="1029"/>
      <c r="H1746" s="5"/>
      <c r="I1746" s="1029"/>
      <c r="J1746" s="5"/>
      <c r="K1746" s="5"/>
      <c r="L1746" s="5"/>
      <c r="M1746" s="5"/>
      <c r="N1746" s="328"/>
      <c r="O1746" s="328"/>
      <c r="P1746" s="328"/>
      <c r="Q1746" s="1056"/>
      <c r="R1746" s="448"/>
      <c r="S1746" s="61"/>
      <c r="T1746" s="448"/>
      <c r="U1746" s="61"/>
      <c r="V1746" s="448"/>
      <c r="W1746" s="448"/>
      <c r="X1746" s="448"/>
      <c r="Y1746" s="1029" t="s">
        <v>230</v>
      </c>
      <c r="Z1746" s="1029" t="s">
        <v>230</v>
      </c>
      <c r="AA1746" s="1" t="s">
        <v>230</v>
      </c>
      <c r="AB1746" s="1029" t="s">
        <v>230</v>
      </c>
      <c r="AC1746" s="1029" t="s">
        <v>230</v>
      </c>
      <c r="AD1746" s="1029" t="s">
        <v>230</v>
      </c>
      <c r="AE1746" s="5" t="s">
        <v>2774</v>
      </c>
      <c r="AF1746" s="1029" t="s">
        <v>2775</v>
      </c>
      <c r="AG1746" s="39" t="s">
        <v>23261</v>
      </c>
      <c r="AH1746" s="1" t="s">
        <v>23291</v>
      </c>
      <c r="AI1746" s="61">
        <v>0.76</v>
      </c>
      <c r="AJ1746" s="328">
        <v>24</v>
      </c>
      <c r="AK1746" s="40">
        <f>AJ1746*AI1746/365</f>
        <v>4.9972602739726035E-2</v>
      </c>
      <c r="AL1746" s="40">
        <v>0</v>
      </c>
      <c r="AM1746" s="41">
        <f>SUBTOTAL(9,AK1746:AL1746)</f>
        <v>4.9972602739726035E-2</v>
      </c>
      <c r="AN1746" s="40"/>
      <c r="AO1746" s="40"/>
      <c r="AP1746" s="40"/>
      <c r="AQ1746" s="1644"/>
      <c r="AR1746" s="1034"/>
      <c r="AS1746" s="45"/>
      <c r="AT1746" s="1029"/>
      <c r="AU1746" s="5"/>
      <c r="AV1746" s="46"/>
      <c r="AW1746" s="1029"/>
      <c r="AX1746" s="46"/>
      <c r="AY1746" s="2391"/>
    </row>
    <row r="1747" spans="1:51" s="8" customFormat="1" ht="15.95" customHeight="1" x14ac:dyDescent="0.25">
      <c r="A1747" s="36"/>
      <c r="B1747" s="1029"/>
      <c r="C1747" s="990"/>
      <c r="D1747" s="1029"/>
      <c r="E1747" s="5"/>
      <c r="F1747" s="5"/>
      <c r="G1747" s="1029"/>
      <c r="H1747" s="5"/>
      <c r="I1747" s="1029"/>
      <c r="J1747" s="5"/>
      <c r="K1747" s="5"/>
      <c r="L1747" s="5"/>
      <c r="M1747" s="5"/>
      <c r="N1747" s="328"/>
      <c r="O1747" s="328"/>
      <c r="P1747" s="328"/>
      <c r="Q1747" s="1056"/>
      <c r="R1747" s="448"/>
      <c r="S1747" s="61"/>
      <c r="T1747" s="448"/>
      <c r="U1747" s="61"/>
      <c r="V1747" s="448"/>
      <c r="W1747" s="448"/>
      <c r="X1747" s="448"/>
      <c r="Y1747" s="1029" t="s">
        <v>230</v>
      </c>
      <c r="Z1747" s="1029" t="s">
        <v>230</v>
      </c>
      <c r="AA1747" s="1" t="s">
        <v>230</v>
      </c>
      <c r="AB1747" s="1029" t="s">
        <v>230</v>
      </c>
      <c r="AC1747" s="1029" t="s">
        <v>230</v>
      </c>
      <c r="AD1747" s="1029" t="s">
        <v>230</v>
      </c>
      <c r="AE1747" s="5" t="s">
        <v>2774</v>
      </c>
      <c r="AF1747" s="1029" t="s">
        <v>23263</v>
      </c>
      <c r="AG1747" s="39" t="s">
        <v>23262</v>
      </c>
      <c r="AH1747" s="1" t="s">
        <v>23290</v>
      </c>
      <c r="AI1747" s="61">
        <v>0.76</v>
      </c>
      <c r="AJ1747" s="328">
        <v>46</v>
      </c>
      <c r="AK1747" s="40">
        <f>AJ1747*AI1747/365</f>
        <v>9.578082191780822E-2</v>
      </c>
      <c r="AL1747" s="40">
        <v>0</v>
      </c>
      <c r="AM1747" s="41">
        <f>SUBTOTAL(9,AK1747:AL1747)</f>
        <v>9.578082191780822E-2</v>
      </c>
      <c r="AN1747" s="40"/>
      <c r="AO1747" s="40"/>
      <c r="AP1747" s="40"/>
      <c r="AQ1747" s="1644"/>
      <c r="AR1747" s="1034"/>
      <c r="AS1747" s="45"/>
      <c r="AT1747" s="1029"/>
      <c r="AU1747" s="5"/>
      <c r="AV1747" s="46"/>
      <c r="AW1747" s="1029"/>
      <c r="AX1747" s="46"/>
      <c r="AY1747" s="2391"/>
    </row>
    <row r="1748" spans="1:51" s="8" customFormat="1" ht="15.95" customHeight="1" x14ac:dyDescent="0.25">
      <c r="A1748" s="93"/>
      <c r="B1748" s="88"/>
      <c r="C1748" s="993"/>
      <c r="D1748" s="88"/>
      <c r="E1748" s="103"/>
      <c r="F1748" s="103"/>
      <c r="G1748" s="88"/>
      <c r="H1748" s="103"/>
      <c r="I1748" s="88"/>
      <c r="J1748" s="103"/>
      <c r="K1748" s="103"/>
      <c r="L1748" s="103"/>
      <c r="M1748" s="103"/>
      <c r="N1748" s="330"/>
      <c r="O1748" s="330"/>
      <c r="P1748" s="330"/>
      <c r="Q1748" s="106"/>
      <c r="R1748" s="94"/>
      <c r="S1748" s="104"/>
      <c r="T1748" s="94"/>
      <c r="U1748" s="104"/>
      <c r="V1748" s="94"/>
      <c r="W1748" s="94"/>
      <c r="X1748" s="94"/>
      <c r="Y1748" s="88" t="s">
        <v>230</v>
      </c>
      <c r="Z1748" s="88" t="s">
        <v>230</v>
      </c>
      <c r="AA1748" s="90" t="s">
        <v>230</v>
      </c>
      <c r="AB1748" s="88" t="s">
        <v>230</v>
      </c>
      <c r="AC1748" s="88" t="s">
        <v>230</v>
      </c>
      <c r="AD1748" s="88" t="s">
        <v>230</v>
      </c>
      <c r="AE1748" s="103" t="s">
        <v>2776</v>
      </c>
      <c r="AF1748" s="88" t="s">
        <v>2777</v>
      </c>
      <c r="AG1748" s="95">
        <v>1659085953</v>
      </c>
      <c r="AH1748" s="90" t="s">
        <v>2031</v>
      </c>
      <c r="AI1748" s="104">
        <v>0.87</v>
      </c>
      <c r="AJ1748" s="104">
        <v>4</v>
      </c>
      <c r="AK1748" s="98">
        <f>AI1748*AJ1748/365</f>
        <v>9.5342465753424661E-3</v>
      </c>
      <c r="AL1748" s="98">
        <v>0</v>
      </c>
      <c r="AM1748" s="129">
        <f>SUM(AK1748:AL1748)</f>
        <v>9.5342465753424661E-3</v>
      </c>
      <c r="AN1748" s="98"/>
      <c r="AO1748" s="98"/>
      <c r="AP1748" s="98"/>
      <c r="AQ1748" s="368"/>
      <c r="AR1748" s="47"/>
      <c r="AS1748" s="48"/>
      <c r="AT1748" s="88"/>
      <c r="AU1748" s="103"/>
      <c r="AV1748" s="52"/>
      <c r="AW1748" s="88"/>
      <c r="AX1748" s="46"/>
      <c r="AY1748" s="2391"/>
    </row>
    <row r="1749" spans="1:51" s="55" customFormat="1" ht="15.95" customHeight="1" x14ac:dyDescent="0.2">
      <c r="A1749" s="182">
        <v>235</v>
      </c>
      <c r="B1749" s="170" t="s">
        <v>55</v>
      </c>
      <c r="C1749" s="989" t="s">
        <v>59</v>
      </c>
      <c r="D1749" s="354" t="s">
        <v>43</v>
      </c>
      <c r="E1749" s="198" t="s">
        <v>2778</v>
      </c>
      <c r="F1749" s="198" t="s">
        <v>2779</v>
      </c>
      <c r="G1749" s="166"/>
      <c r="H1749" s="354" t="s">
        <v>219</v>
      </c>
      <c r="I1749" s="354" t="s">
        <v>220</v>
      </c>
      <c r="J1749" s="354" t="s">
        <v>221</v>
      </c>
      <c r="K1749" s="272" t="s">
        <v>222</v>
      </c>
      <c r="L1749" s="272" t="s">
        <v>221</v>
      </c>
      <c r="M1749" s="272" t="s">
        <v>879</v>
      </c>
      <c r="N1749" s="440">
        <v>16.399999999999999</v>
      </c>
      <c r="O1749" s="440">
        <v>2.2000000000000002</v>
      </c>
      <c r="P1749" s="440">
        <f>O1749*N1749</f>
        <v>36.08</v>
      </c>
      <c r="Q1749" s="1012">
        <v>4</v>
      </c>
      <c r="R1749" s="184"/>
      <c r="S1749" s="223">
        <v>2</v>
      </c>
      <c r="T1749" s="183"/>
      <c r="U1749" s="223">
        <v>1</v>
      </c>
      <c r="V1749" s="183"/>
      <c r="W1749" s="183"/>
      <c r="X1749" s="183"/>
      <c r="Y1749" s="354" t="s">
        <v>62</v>
      </c>
      <c r="Z1749" s="366" t="s">
        <v>224</v>
      </c>
      <c r="AA1749" s="762" t="s">
        <v>225</v>
      </c>
      <c r="AB1749" s="354" t="s">
        <v>1789</v>
      </c>
      <c r="AC1749" s="354" t="s">
        <v>1790</v>
      </c>
      <c r="AD1749" s="925" t="s">
        <v>1791</v>
      </c>
      <c r="AE1749" s="198" t="s">
        <v>2765</v>
      </c>
      <c r="AF1749" s="166" t="s">
        <v>265</v>
      </c>
      <c r="AG1749" s="165" t="s">
        <v>230</v>
      </c>
      <c r="AH1749" s="203" t="s">
        <v>59</v>
      </c>
      <c r="AI1749" s="167">
        <v>0.114</v>
      </c>
      <c r="AJ1749" s="221">
        <v>2989.2489999999998</v>
      </c>
      <c r="AK1749" s="167">
        <v>0.71250592602739704</v>
      </c>
      <c r="AL1749" s="167">
        <v>0.22112252876712327</v>
      </c>
      <c r="AM1749" s="187">
        <f>AK1749+AL1749</f>
        <v>0.93362845479452028</v>
      </c>
      <c r="AN1749" s="167">
        <f>SUM(AK1749:AK1764)</f>
        <v>5.4725418923287661</v>
      </c>
      <c r="AO1749" s="167">
        <f>SUM(AL1749:AL1764)</f>
        <v>1.5095578758904105</v>
      </c>
      <c r="AP1749" s="167" t="s">
        <v>25561</v>
      </c>
      <c r="AQ1749" s="167"/>
      <c r="AR1749" s="193" t="s">
        <v>231</v>
      </c>
      <c r="AS1749" s="363" t="s">
        <v>431</v>
      </c>
      <c r="AT1749" s="166" t="s">
        <v>232</v>
      </c>
      <c r="AU1749" s="198" t="s">
        <v>59</v>
      </c>
      <c r="AV1749" s="679" t="s">
        <v>2780</v>
      </c>
      <c r="AW1749" s="166" t="s">
        <v>234</v>
      </c>
      <c r="AX1749" s="46"/>
      <c r="AY1749" s="2391"/>
    </row>
    <row r="1750" spans="1:51" s="8" customFormat="1" ht="15.95" customHeight="1" x14ac:dyDescent="0.25">
      <c r="A1750" s="112"/>
      <c r="B1750" s="113"/>
      <c r="C1750" s="992"/>
      <c r="D1750" s="113"/>
      <c r="E1750" s="130"/>
      <c r="F1750" s="130"/>
      <c r="G1750" s="113"/>
      <c r="H1750" s="130"/>
      <c r="I1750" s="113"/>
      <c r="J1750" s="130"/>
      <c r="K1750" s="130"/>
      <c r="L1750" s="130"/>
      <c r="M1750" s="130"/>
      <c r="N1750" s="329"/>
      <c r="O1750" s="329"/>
      <c r="P1750" s="329"/>
      <c r="Q1750" s="1071"/>
      <c r="R1750" s="114"/>
      <c r="S1750" s="131"/>
      <c r="T1750" s="114"/>
      <c r="U1750" s="131"/>
      <c r="V1750" s="114"/>
      <c r="W1750" s="114"/>
      <c r="X1750" s="114"/>
      <c r="Y1750" s="113" t="s">
        <v>230</v>
      </c>
      <c r="Z1750" s="113" t="s">
        <v>230</v>
      </c>
      <c r="AA1750" s="132" t="s">
        <v>230</v>
      </c>
      <c r="AB1750" s="113" t="s">
        <v>230</v>
      </c>
      <c r="AC1750" s="113" t="s">
        <v>230</v>
      </c>
      <c r="AD1750" s="113" t="s">
        <v>230</v>
      </c>
      <c r="AE1750" s="130" t="s">
        <v>2765</v>
      </c>
      <c r="AF1750" s="113" t="s">
        <v>2174</v>
      </c>
      <c r="AG1750" s="115" t="s">
        <v>230</v>
      </c>
      <c r="AH1750" s="132" t="s">
        <v>59</v>
      </c>
      <c r="AI1750" s="116">
        <v>0.114</v>
      </c>
      <c r="AJ1750" s="137">
        <v>2726.67</v>
      </c>
      <c r="AK1750" s="116">
        <v>0.64991860273972601</v>
      </c>
      <c r="AL1750" s="116">
        <v>0.20169887671232878</v>
      </c>
      <c r="AM1750" s="119">
        <v>0.85161747945205479</v>
      </c>
      <c r="AN1750" s="116"/>
      <c r="AO1750" s="116"/>
      <c r="AP1750" s="116"/>
      <c r="AQ1750" s="367"/>
      <c r="AR1750" s="42"/>
      <c r="AS1750" s="43"/>
      <c r="AT1750" s="113"/>
      <c r="AU1750" s="130"/>
      <c r="AV1750" s="44"/>
      <c r="AW1750" s="113"/>
      <c r="AX1750" s="46"/>
      <c r="AY1750" s="2391"/>
    </row>
    <row r="1751" spans="1:51" s="8" customFormat="1" ht="15.95" customHeight="1" x14ac:dyDescent="0.25">
      <c r="A1751" s="36"/>
      <c r="B1751" s="1029"/>
      <c r="C1751" s="990"/>
      <c r="D1751" s="1029"/>
      <c r="E1751" s="5"/>
      <c r="F1751" s="5"/>
      <c r="G1751" s="1029"/>
      <c r="H1751" s="5"/>
      <c r="I1751" s="1029"/>
      <c r="J1751" s="5"/>
      <c r="K1751" s="5"/>
      <c r="L1751" s="5"/>
      <c r="M1751" s="5"/>
      <c r="N1751" s="328"/>
      <c r="O1751" s="328"/>
      <c r="P1751" s="328"/>
      <c r="Q1751" s="1056"/>
      <c r="R1751" s="448"/>
      <c r="S1751" s="61"/>
      <c r="T1751" s="448"/>
      <c r="U1751" s="61"/>
      <c r="V1751" s="448"/>
      <c r="W1751" s="448"/>
      <c r="X1751" s="448"/>
      <c r="Y1751" s="1029" t="s">
        <v>230</v>
      </c>
      <c r="Z1751" s="1029" t="s">
        <v>230</v>
      </c>
      <c r="AA1751" s="1" t="s">
        <v>230</v>
      </c>
      <c r="AB1751" s="1029" t="s">
        <v>230</v>
      </c>
      <c r="AC1751" s="1029" t="s">
        <v>230</v>
      </c>
      <c r="AD1751" s="1029" t="s">
        <v>230</v>
      </c>
      <c r="AE1751" s="5" t="s">
        <v>2765</v>
      </c>
      <c r="AF1751" s="1029" t="s">
        <v>237</v>
      </c>
      <c r="AG1751" s="39" t="s">
        <v>230</v>
      </c>
      <c r="AH1751" s="1" t="s">
        <v>59</v>
      </c>
      <c r="AI1751" s="40">
        <v>0.114</v>
      </c>
      <c r="AJ1751" s="57">
        <v>2676.3269999999998</v>
      </c>
      <c r="AK1751" s="40">
        <v>0.63791903835616426</v>
      </c>
      <c r="AL1751" s="40">
        <v>0.19797487397260272</v>
      </c>
      <c r="AM1751" s="41">
        <v>0.83589391232876697</v>
      </c>
      <c r="AN1751" s="40"/>
      <c r="AO1751" s="40"/>
      <c r="AP1751" s="40"/>
      <c r="AQ1751" s="1644"/>
      <c r="AR1751" s="1034"/>
      <c r="AS1751" s="45"/>
      <c r="AT1751" s="1029"/>
      <c r="AU1751" s="5"/>
      <c r="AV1751" s="46"/>
      <c r="AW1751" s="1029"/>
      <c r="AX1751" s="46"/>
      <c r="AY1751" s="2391"/>
    </row>
    <row r="1752" spans="1:51" s="8" customFormat="1" ht="15.95" customHeight="1" x14ac:dyDescent="0.25">
      <c r="A1752" s="36"/>
      <c r="B1752" s="1029"/>
      <c r="C1752" s="990"/>
      <c r="D1752" s="1029"/>
      <c r="E1752" s="5"/>
      <c r="F1752" s="5"/>
      <c r="G1752" s="1029"/>
      <c r="H1752" s="5"/>
      <c r="I1752" s="1029"/>
      <c r="J1752" s="5"/>
      <c r="K1752" s="5"/>
      <c r="L1752" s="5"/>
      <c r="M1752" s="5"/>
      <c r="N1752" s="328"/>
      <c r="O1752" s="328"/>
      <c r="P1752" s="328"/>
      <c r="Q1752" s="1056"/>
      <c r="R1752" s="448"/>
      <c r="S1752" s="61"/>
      <c r="T1752" s="448"/>
      <c r="U1752" s="61"/>
      <c r="V1752" s="448"/>
      <c r="W1752" s="448"/>
      <c r="X1752" s="448"/>
      <c r="Y1752" s="1029" t="s">
        <v>230</v>
      </c>
      <c r="Z1752" s="1029" t="s">
        <v>230</v>
      </c>
      <c r="AA1752" s="1" t="s">
        <v>230</v>
      </c>
      <c r="AB1752" s="1029" t="s">
        <v>230</v>
      </c>
      <c r="AC1752" s="1029" t="s">
        <v>230</v>
      </c>
      <c r="AD1752" s="1029" t="s">
        <v>230</v>
      </c>
      <c r="AE1752" s="5" t="s">
        <v>2765</v>
      </c>
      <c r="AF1752" s="1029" t="s">
        <v>239</v>
      </c>
      <c r="AG1752" s="39" t="s">
        <v>230</v>
      </c>
      <c r="AH1752" s="1" t="s">
        <v>59</v>
      </c>
      <c r="AI1752" s="40">
        <v>0.114</v>
      </c>
      <c r="AJ1752" s="57">
        <v>2672.1754000000001</v>
      </c>
      <c r="AK1752" s="40">
        <v>0.63692947890410956</v>
      </c>
      <c r="AL1752" s="40">
        <v>0.19766776931506849</v>
      </c>
      <c r="AM1752" s="41">
        <v>0.83459724821917802</v>
      </c>
      <c r="AN1752" s="40"/>
      <c r="AO1752" s="40"/>
      <c r="AP1752" s="40"/>
      <c r="AQ1752" s="1644"/>
      <c r="AR1752" s="1034"/>
      <c r="AS1752" s="45"/>
      <c r="AT1752" s="1029"/>
      <c r="AU1752" s="5"/>
      <c r="AV1752" s="46"/>
      <c r="AW1752" s="1029"/>
      <c r="AX1752" s="46"/>
      <c r="AY1752" s="2391"/>
    </row>
    <row r="1753" spans="1:51" s="8" customFormat="1" ht="15.95" customHeight="1" x14ac:dyDescent="0.25">
      <c r="A1753" s="36"/>
      <c r="B1753" s="1029"/>
      <c r="C1753" s="990"/>
      <c r="D1753" s="1029"/>
      <c r="E1753" s="5"/>
      <c r="F1753" s="5"/>
      <c r="G1753" s="1029"/>
      <c r="H1753" s="5"/>
      <c r="I1753" s="1029"/>
      <c r="J1753" s="5"/>
      <c r="K1753" s="5"/>
      <c r="L1753" s="5"/>
      <c r="M1753" s="5"/>
      <c r="N1753" s="328"/>
      <c r="O1753" s="328"/>
      <c r="P1753" s="328"/>
      <c r="Q1753" s="1056"/>
      <c r="R1753" s="448"/>
      <c r="S1753" s="61"/>
      <c r="T1753" s="448"/>
      <c r="U1753" s="61"/>
      <c r="V1753" s="448"/>
      <c r="W1753" s="448"/>
      <c r="X1753" s="448"/>
      <c r="Y1753" s="1029" t="s">
        <v>230</v>
      </c>
      <c r="Z1753" s="1029" t="s">
        <v>230</v>
      </c>
      <c r="AA1753" s="1" t="s">
        <v>230</v>
      </c>
      <c r="AB1753" s="1029" t="s">
        <v>230</v>
      </c>
      <c r="AC1753" s="1029" t="s">
        <v>230</v>
      </c>
      <c r="AD1753" s="1029" t="s">
        <v>230</v>
      </c>
      <c r="AE1753" s="5" t="s">
        <v>2765</v>
      </c>
      <c r="AF1753" s="1029" t="s">
        <v>985</v>
      </c>
      <c r="AG1753" s="39" t="s">
        <v>230</v>
      </c>
      <c r="AH1753" s="1" t="s">
        <v>59</v>
      </c>
      <c r="AI1753" s="40">
        <v>0.114</v>
      </c>
      <c r="AJ1753" s="57">
        <v>3025.915</v>
      </c>
      <c r="AK1753" s="40">
        <v>0.72124549315068487</v>
      </c>
      <c r="AL1753" s="40">
        <v>0.22383480821917806</v>
      </c>
      <c r="AM1753" s="41">
        <v>0.94508030136986299</v>
      </c>
      <c r="AN1753" s="40"/>
      <c r="AO1753" s="40"/>
      <c r="AP1753" s="40"/>
      <c r="AQ1753" s="1644"/>
      <c r="AR1753" s="1034"/>
      <c r="AS1753" s="45"/>
      <c r="AT1753" s="1029"/>
      <c r="AU1753" s="5"/>
      <c r="AV1753" s="46"/>
      <c r="AW1753" s="1029"/>
      <c r="AX1753" s="46"/>
      <c r="AY1753" s="2391"/>
    </row>
    <row r="1754" spans="1:51" s="8" customFormat="1" ht="15.95" customHeight="1" x14ac:dyDescent="0.25">
      <c r="A1754" s="36"/>
      <c r="B1754" s="1029"/>
      <c r="C1754" s="990"/>
      <c r="D1754" s="1029"/>
      <c r="E1754" s="5"/>
      <c r="F1754" s="5"/>
      <c r="G1754" s="1029"/>
      <c r="H1754" s="5"/>
      <c r="I1754" s="1029"/>
      <c r="J1754" s="5"/>
      <c r="K1754" s="5"/>
      <c r="L1754" s="5"/>
      <c r="M1754" s="5"/>
      <c r="N1754" s="328"/>
      <c r="O1754" s="328"/>
      <c r="P1754" s="328"/>
      <c r="Q1754" s="1056"/>
      <c r="R1754" s="448"/>
      <c r="S1754" s="61"/>
      <c r="T1754" s="448"/>
      <c r="U1754" s="61"/>
      <c r="V1754" s="448"/>
      <c r="W1754" s="448"/>
      <c r="X1754" s="448"/>
      <c r="Y1754" s="1029" t="s">
        <v>230</v>
      </c>
      <c r="Z1754" s="1029" t="s">
        <v>230</v>
      </c>
      <c r="AA1754" s="1" t="s">
        <v>230</v>
      </c>
      <c r="AB1754" s="1029" t="s">
        <v>230</v>
      </c>
      <c r="AC1754" s="1029" t="s">
        <v>230</v>
      </c>
      <c r="AD1754" s="1029" t="s">
        <v>230</v>
      </c>
      <c r="AE1754" s="5" t="s">
        <v>2765</v>
      </c>
      <c r="AF1754" s="1029" t="s">
        <v>240</v>
      </c>
      <c r="AG1754" s="39" t="s">
        <v>230</v>
      </c>
      <c r="AH1754" s="1" t="s">
        <v>59</v>
      </c>
      <c r="AI1754" s="40">
        <v>0.114</v>
      </c>
      <c r="AJ1754" s="57">
        <v>2259.0329999999999</v>
      </c>
      <c r="AK1754" s="40">
        <v>0.53845444109589036</v>
      </c>
      <c r="AL1754" s="40">
        <v>0.16710655068493149</v>
      </c>
      <c r="AM1754" s="41">
        <v>0.70556099178082188</v>
      </c>
      <c r="AN1754" s="40"/>
      <c r="AO1754" s="40"/>
      <c r="AP1754" s="40"/>
      <c r="AQ1754" s="1644"/>
      <c r="AR1754" s="1034"/>
      <c r="AS1754" s="45"/>
      <c r="AT1754" s="1029"/>
      <c r="AU1754" s="5"/>
      <c r="AV1754" s="46"/>
      <c r="AW1754" s="1029"/>
      <c r="AX1754" s="46"/>
      <c r="AY1754" s="2391"/>
    </row>
    <row r="1755" spans="1:51" s="8" customFormat="1" ht="15.95" customHeight="1" x14ac:dyDescent="0.25">
      <c r="A1755" s="36"/>
      <c r="B1755" s="1029"/>
      <c r="C1755" s="990"/>
      <c r="D1755" s="1029"/>
      <c r="E1755" s="5"/>
      <c r="F1755" s="5"/>
      <c r="G1755" s="1029"/>
      <c r="H1755" s="5"/>
      <c r="I1755" s="1029"/>
      <c r="J1755" s="5"/>
      <c r="K1755" s="5"/>
      <c r="L1755" s="5"/>
      <c r="M1755" s="5"/>
      <c r="N1755" s="328"/>
      <c r="O1755" s="328"/>
      <c r="P1755" s="328"/>
      <c r="Q1755" s="1056"/>
      <c r="R1755" s="448"/>
      <c r="S1755" s="61"/>
      <c r="T1755" s="448"/>
      <c r="U1755" s="61"/>
      <c r="V1755" s="448"/>
      <c r="W1755" s="448"/>
      <c r="X1755" s="448"/>
      <c r="Y1755" s="1029" t="s">
        <v>230</v>
      </c>
      <c r="Z1755" s="1029" t="s">
        <v>230</v>
      </c>
      <c r="AA1755" s="1" t="s">
        <v>230</v>
      </c>
      <c r="AB1755" s="1029" t="s">
        <v>230</v>
      </c>
      <c r="AC1755" s="1029" t="s">
        <v>230</v>
      </c>
      <c r="AD1755" s="1029" t="s">
        <v>230</v>
      </c>
      <c r="AE1755" s="5" t="s">
        <v>2765</v>
      </c>
      <c r="AF1755" s="1029" t="s">
        <v>1124</v>
      </c>
      <c r="AG1755" s="39" t="s">
        <v>230</v>
      </c>
      <c r="AH1755" s="1" t="s">
        <v>59</v>
      </c>
      <c r="AI1755" s="40">
        <v>0.114</v>
      </c>
      <c r="AJ1755" s="57">
        <v>720.51599999999996</v>
      </c>
      <c r="AK1755" s="40">
        <v>0.17173943013698628</v>
      </c>
      <c r="AL1755" s="40">
        <v>5.3298443835616431E-2</v>
      </c>
      <c r="AM1755" s="41">
        <v>0.22503787397260272</v>
      </c>
      <c r="AN1755" s="40"/>
      <c r="AO1755" s="40"/>
      <c r="AP1755" s="40"/>
      <c r="AQ1755" s="1644"/>
      <c r="AR1755" s="1034"/>
      <c r="AS1755" s="45"/>
      <c r="AT1755" s="1029"/>
      <c r="AU1755" s="5"/>
      <c r="AV1755" s="46"/>
      <c r="AW1755" s="1029"/>
      <c r="AX1755" s="46"/>
      <c r="AY1755" s="2391"/>
    </row>
    <row r="1756" spans="1:51" s="8" customFormat="1" ht="15.95" customHeight="1" x14ac:dyDescent="0.25">
      <c r="A1756" s="36"/>
      <c r="B1756" s="1029"/>
      <c r="C1756" s="990"/>
      <c r="D1756" s="1029"/>
      <c r="E1756" s="5"/>
      <c r="F1756" s="5"/>
      <c r="G1756" s="1029"/>
      <c r="H1756" s="5"/>
      <c r="I1756" s="1029"/>
      <c r="J1756" s="5"/>
      <c r="K1756" s="5"/>
      <c r="L1756" s="5"/>
      <c r="M1756" s="5"/>
      <c r="N1756" s="328"/>
      <c r="O1756" s="328"/>
      <c r="P1756" s="328"/>
      <c r="Q1756" s="1056"/>
      <c r="R1756" s="448"/>
      <c r="S1756" s="61"/>
      <c r="T1756" s="448"/>
      <c r="U1756" s="61"/>
      <c r="V1756" s="448"/>
      <c r="W1756" s="448"/>
      <c r="X1756" s="448"/>
      <c r="Y1756" s="1029" t="s">
        <v>230</v>
      </c>
      <c r="Z1756" s="1029" t="s">
        <v>230</v>
      </c>
      <c r="AA1756" s="1" t="s">
        <v>230</v>
      </c>
      <c r="AB1756" s="1029" t="s">
        <v>230</v>
      </c>
      <c r="AC1756" s="1029" t="s">
        <v>230</v>
      </c>
      <c r="AD1756" s="1029" t="s">
        <v>230</v>
      </c>
      <c r="AE1756" s="5" t="s">
        <v>2765</v>
      </c>
      <c r="AF1756" s="1029" t="s">
        <v>1017</v>
      </c>
      <c r="AG1756" s="39" t="s">
        <v>230</v>
      </c>
      <c r="AH1756" s="1" t="s">
        <v>59</v>
      </c>
      <c r="AI1756" s="40">
        <v>0.114</v>
      </c>
      <c r="AJ1756" s="57">
        <v>2785.6460000000002</v>
      </c>
      <c r="AK1756" s="40">
        <v>0.66397589589041095</v>
      </c>
      <c r="AL1756" s="40">
        <v>0.20606148493150689</v>
      </c>
      <c r="AM1756" s="41">
        <v>0.87003738082191784</v>
      </c>
      <c r="AN1756" s="40"/>
      <c r="AO1756" s="40"/>
      <c r="AP1756" s="40"/>
      <c r="AQ1756" s="1644"/>
      <c r="AR1756" s="1034"/>
      <c r="AS1756" s="45"/>
      <c r="AT1756" s="1029"/>
      <c r="AU1756" s="5"/>
      <c r="AV1756" s="46"/>
      <c r="AW1756" s="1029"/>
      <c r="AX1756" s="46"/>
      <c r="AY1756" s="2391"/>
    </row>
    <row r="1757" spans="1:51" s="8" customFormat="1" ht="15.95" customHeight="1" x14ac:dyDescent="0.25">
      <c r="A1757" s="36"/>
      <c r="B1757" s="1029"/>
      <c r="C1757" s="990"/>
      <c r="D1757" s="1029"/>
      <c r="E1757" s="5"/>
      <c r="F1757" s="5"/>
      <c r="G1757" s="1029"/>
      <c r="H1757" s="5"/>
      <c r="I1757" s="1029"/>
      <c r="J1757" s="5"/>
      <c r="K1757" s="5"/>
      <c r="L1757" s="5"/>
      <c r="M1757" s="5"/>
      <c r="N1757" s="328"/>
      <c r="O1757" s="328"/>
      <c r="P1757" s="328"/>
      <c r="Q1757" s="1056"/>
      <c r="R1757" s="448"/>
      <c r="S1757" s="61"/>
      <c r="T1757" s="448"/>
      <c r="U1757" s="61"/>
      <c r="V1757" s="448"/>
      <c r="W1757" s="448"/>
      <c r="X1757" s="448"/>
      <c r="Y1757" s="1029" t="s">
        <v>230</v>
      </c>
      <c r="Z1757" s="1029" t="s">
        <v>230</v>
      </c>
      <c r="AA1757" s="1" t="s">
        <v>230</v>
      </c>
      <c r="AB1757" s="1029" t="s">
        <v>230</v>
      </c>
      <c r="AC1757" s="88" t="s">
        <v>230</v>
      </c>
      <c r="AD1757" s="88" t="s">
        <v>230</v>
      </c>
      <c r="AE1757" s="5" t="s">
        <v>2765</v>
      </c>
      <c r="AF1757" s="1029" t="s">
        <v>1037</v>
      </c>
      <c r="AG1757" s="39" t="s">
        <v>230</v>
      </c>
      <c r="AH1757" s="1" t="s">
        <v>59</v>
      </c>
      <c r="AI1757" s="40">
        <v>0.114</v>
      </c>
      <c r="AJ1757" s="57">
        <v>551.4547</v>
      </c>
      <c r="AK1757" s="40">
        <v>0.13144262712328766</v>
      </c>
      <c r="AL1757" s="40">
        <v>4.0792539452054799E-2</v>
      </c>
      <c r="AM1757" s="41">
        <v>0.17223516657534246</v>
      </c>
      <c r="AN1757" s="40"/>
      <c r="AO1757" s="40"/>
      <c r="AP1757" s="40"/>
      <c r="AQ1757" s="1644"/>
      <c r="AR1757" s="1034"/>
      <c r="AS1757" s="45"/>
      <c r="AT1757" s="1029"/>
      <c r="AU1757" s="5"/>
      <c r="AV1757" s="46"/>
      <c r="AW1757" s="1029"/>
      <c r="AX1757" s="46"/>
      <c r="AY1757" s="2391"/>
    </row>
    <row r="1758" spans="1:51" s="1099" customFormat="1" ht="15.95" customHeight="1" x14ac:dyDescent="0.25">
      <c r="A1758" s="1061"/>
      <c r="B1758" s="2084"/>
      <c r="C1758" s="1293"/>
      <c r="D1758" s="2084"/>
      <c r="E1758" s="1043"/>
      <c r="F1758" s="1043"/>
      <c r="G1758" s="2084"/>
      <c r="H1758" s="1043"/>
      <c r="I1758" s="2084"/>
      <c r="J1758" s="1043"/>
      <c r="K1758" s="1043"/>
      <c r="L1758" s="1043"/>
      <c r="M1758" s="1043"/>
      <c r="N1758" s="1090"/>
      <c r="O1758" s="1090"/>
      <c r="P1758" s="1090"/>
      <c r="Q1758" s="1091"/>
      <c r="R1758" s="2088"/>
      <c r="S1758" s="1089"/>
      <c r="T1758" s="2088"/>
      <c r="U1758" s="1089"/>
      <c r="V1758" s="2088"/>
      <c r="W1758" s="2088"/>
      <c r="X1758" s="2088"/>
      <c r="Y1758" s="2084" t="s">
        <v>230</v>
      </c>
      <c r="Z1758" s="2084" t="s">
        <v>230</v>
      </c>
      <c r="AA1758" s="754" t="s">
        <v>230</v>
      </c>
      <c r="AB1758" s="2084" t="s">
        <v>230</v>
      </c>
      <c r="AC1758" s="2401" t="s">
        <v>25065</v>
      </c>
      <c r="AD1758" s="1146" t="s">
        <v>25066</v>
      </c>
      <c r="AE1758" s="1043" t="s">
        <v>2782</v>
      </c>
      <c r="AF1758" s="1043" t="s">
        <v>25067</v>
      </c>
      <c r="AG1758" s="2085" t="s">
        <v>25068</v>
      </c>
      <c r="AH1758" s="2084" t="s">
        <v>20706</v>
      </c>
      <c r="AI1758" s="2087">
        <v>0.37</v>
      </c>
      <c r="AJ1758" s="1091">
        <v>154</v>
      </c>
      <c r="AK1758" s="378">
        <f>AJ1758*AI1758/365</f>
        <v>0.15610958904109587</v>
      </c>
      <c r="AL1758" s="378">
        <v>0</v>
      </c>
      <c r="AM1758" s="380">
        <f>SUBTOTAL(9,AK1758:AL1758)</f>
        <v>0.15610958904109587</v>
      </c>
      <c r="AN1758" s="378"/>
      <c r="AO1758" s="378"/>
      <c r="AP1758" s="378"/>
      <c r="AQ1758" s="771"/>
      <c r="AR1758" s="381"/>
      <c r="AS1758" s="382"/>
      <c r="AT1758" s="2084"/>
      <c r="AU1758" s="1043"/>
      <c r="AV1758" s="383"/>
      <c r="AW1758" s="2084"/>
      <c r="AX1758" s="2460" t="s">
        <v>25069</v>
      </c>
      <c r="AY1758" s="2401"/>
    </row>
    <row r="1759" spans="1:51" s="1099" customFormat="1" ht="15.95" customHeight="1" x14ac:dyDescent="0.25">
      <c r="A1759" s="1061"/>
      <c r="B1759" s="2590"/>
      <c r="C1759" s="1293"/>
      <c r="D1759" s="2590"/>
      <c r="E1759" s="1043"/>
      <c r="F1759" s="1043"/>
      <c r="G1759" s="2590"/>
      <c r="H1759" s="1043"/>
      <c r="I1759" s="2590"/>
      <c r="J1759" s="1043"/>
      <c r="K1759" s="1043"/>
      <c r="L1759" s="1043"/>
      <c r="M1759" s="1043"/>
      <c r="N1759" s="1090"/>
      <c r="O1759" s="1090"/>
      <c r="P1759" s="1090"/>
      <c r="Q1759" s="1091"/>
      <c r="R1759" s="2585"/>
      <c r="S1759" s="1089"/>
      <c r="T1759" s="2585"/>
      <c r="U1759" s="1089"/>
      <c r="V1759" s="2585"/>
      <c r="W1759" s="2585"/>
      <c r="X1759" s="2585"/>
      <c r="Y1759" s="2590"/>
      <c r="Z1759" s="2590"/>
      <c r="AA1759" s="754"/>
      <c r="AB1759" s="2590"/>
      <c r="AC1759" s="1076" t="s">
        <v>25553</v>
      </c>
      <c r="AD1759" s="1607" t="s">
        <v>6431</v>
      </c>
      <c r="AE1759" s="1043" t="s">
        <v>2785</v>
      </c>
      <c r="AF1759" s="1043" t="s">
        <v>25555</v>
      </c>
      <c r="AG1759" s="2591" t="s">
        <v>25556</v>
      </c>
      <c r="AH1759" s="2590" t="s">
        <v>25560</v>
      </c>
      <c r="AI1759" s="2586">
        <v>0.87</v>
      </c>
      <c r="AJ1759" s="1091">
        <v>1</v>
      </c>
      <c r="AK1759" s="378">
        <f>AJ1759*AI1759/365</f>
        <v>2.3835616438356165E-3</v>
      </c>
      <c r="AL1759" s="378">
        <v>0</v>
      </c>
      <c r="AM1759" s="380">
        <f>SUM(AK1759:AL1759)</f>
        <v>2.3835616438356165E-3</v>
      </c>
      <c r="AN1759" s="378"/>
      <c r="AO1759" s="378"/>
      <c r="AP1759" s="378"/>
      <c r="AQ1759" s="771"/>
      <c r="AR1759" s="381"/>
      <c r="AS1759" s="382"/>
      <c r="AT1759" s="2590"/>
      <c r="AU1759" s="1043"/>
      <c r="AV1759" s="383"/>
      <c r="AW1759" s="2590"/>
      <c r="AX1759" s="2460" t="s">
        <v>25562</v>
      </c>
      <c r="AY1759" s="2590"/>
    </row>
    <row r="1760" spans="1:51" s="8" customFormat="1" ht="15.95" customHeight="1" x14ac:dyDescent="0.25">
      <c r="A1760" s="36"/>
      <c r="B1760" s="1029"/>
      <c r="C1760" s="990"/>
      <c r="D1760" s="1029"/>
      <c r="E1760" s="5"/>
      <c r="F1760" s="5"/>
      <c r="G1760" s="1029"/>
      <c r="H1760" s="5"/>
      <c r="I1760" s="1029"/>
      <c r="J1760" s="5"/>
      <c r="K1760" s="5"/>
      <c r="L1760" s="5"/>
      <c r="M1760" s="5"/>
      <c r="N1760" s="328"/>
      <c r="O1760" s="328"/>
      <c r="P1760" s="328"/>
      <c r="Q1760" s="1056"/>
      <c r="R1760" s="448"/>
      <c r="S1760" s="61"/>
      <c r="T1760" s="448"/>
      <c r="U1760" s="61"/>
      <c r="V1760" s="448"/>
      <c r="W1760" s="448"/>
      <c r="X1760" s="448"/>
      <c r="Y1760" s="1029" t="s">
        <v>230</v>
      </c>
      <c r="Z1760" s="1029" t="s">
        <v>230</v>
      </c>
      <c r="AA1760" s="1" t="s">
        <v>230</v>
      </c>
      <c r="AB1760" s="1029" t="s">
        <v>230</v>
      </c>
      <c r="AC1760" s="113" t="s">
        <v>230</v>
      </c>
      <c r="AD1760" s="113" t="s">
        <v>230</v>
      </c>
      <c r="AE1760" s="5" t="s">
        <v>2783</v>
      </c>
      <c r="AF1760" s="5" t="s">
        <v>23105</v>
      </c>
      <c r="AG1760" s="39" t="s">
        <v>23066</v>
      </c>
      <c r="AH1760" s="1029" t="s">
        <v>22967</v>
      </c>
      <c r="AI1760" s="1700">
        <v>0.6</v>
      </c>
      <c r="AJ1760" s="328">
        <v>25</v>
      </c>
      <c r="AK1760" s="40">
        <f t="shared" ref="AK1760:AK1764" si="189">AJ1760*AI1760/365</f>
        <v>4.1095890410958902E-2</v>
      </c>
      <c r="AL1760" s="40">
        <v>0</v>
      </c>
      <c r="AM1760" s="41">
        <f t="shared" ref="AM1760:AM1764" si="190">SUBTOTAL(9,AK1760:AL1760)</f>
        <v>4.1095890410958902E-2</v>
      </c>
      <c r="AN1760" s="40"/>
      <c r="AO1760" s="40"/>
      <c r="AP1760" s="40"/>
      <c r="AQ1760" s="1644"/>
      <c r="AR1760" s="1034"/>
      <c r="AS1760" s="45"/>
      <c r="AT1760" s="1029"/>
      <c r="AU1760" s="5"/>
      <c r="AV1760" s="46"/>
      <c r="AW1760" s="1029"/>
      <c r="AX1760" s="46"/>
      <c r="AY1760" s="2391"/>
    </row>
    <row r="1761" spans="1:51" s="8" customFormat="1" ht="15.95" customHeight="1" x14ac:dyDescent="0.25">
      <c r="A1761" s="36"/>
      <c r="B1761" s="1029"/>
      <c r="C1761" s="990"/>
      <c r="D1761" s="1029"/>
      <c r="E1761" s="5"/>
      <c r="F1761" s="5"/>
      <c r="G1761" s="1029"/>
      <c r="H1761" s="5"/>
      <c r="I1761" s="1029"/>
      <c r="J1761" s="5"/>
      <c r="K1761" s="5"/>
      <c r="L1761" s="5"/>
      <c r="M1761" s="5"/>
      <c r="N1761" s="328"/>
      <c r="O1761" s="328"/>
      <c r="P1761" s="328"/>
      <c r="Q1761" s="1056"/>
      <c r="R1761" s="448"/>
      <c r="S1761" s="61"/>
      <c r="T1761" s="448"/>
      <c r="U1761" s="61"/>
      <c r="V1761" s="448"/>
      <c r="W1761" s="448"/>
      <c r="X1761" s="448"/>
      <c r="Y1761" s="1029" t="s">
        <v>230</v>
      </c>
      <c r="Z1761" s="1029" t="s">
        <v>230</v>
      </c>
      <c r="AA1761" s="1" t="s">
        <v>230</v>
      </c>
      <c r="AB1761" s="1029" t="s">
        <v>230</v>
      </c>
      <c r="AC1761" s="1029" t="s">
        <v>230</v>
      </c>
      <c r="AD1761" s="1029" t="s">
        <v>230</v>
      </c>
      <c r="AE1761" s="5" t="s">
        <v>2786</v>
      </c>
      <c r="AF1761" s="5" t="s">
        <v>2787</v>
      </c>
      <c r="AG1761" s="39">
        <v>5030065090</v>
      </c>
      <c r="AH1761" s="1" t="s">
        <v>2102</v>
      </c>
      <c r="AI1761" s="61">
        <v>0.87</v>
      </c>
      <c r="AJ1761" s="61">
        <v>34</v>
      </c>
      <c r="AK1761" s="40">
        <f t="shared" si="189"/>
        <v>8.1041095890410961E-2</v>
      </c>
      <c r="AL1761" s="40">
        <v>0</v>
      </c>
      <c r="AM1761" s="41">
        <f t="shared" si="190"/>
        <v>8.1041095890410961E-2</v>
      </c>
      <c r="AN1761" s="40"/>
      <c r="AO1761" s="40"/>
      <c r="AP1761" s="40"/>
      <c r="AQ1761" s="1644"/>
      <c r="AR1761" s="1034"/>
      <c r="AS1761" s="45"/>
      <c r="AT1761" s="1029"/>
      <c r="AU1761" s="5"/>
      <c r="AV1761" s="46"/>
      <c r="AW1761" s="1029"/>
      <c r="AX1761" s="46"/>
      <c r="AY1761" s="2391"/>
    </row>
    <row r="1762" spans="1:51" s="8" customFormat="1" ht="15.95" customHeight="1" x14ac:dyDescent="0.25">
      <c r="A1762" s="36"/>
      <c r="B1762" s="1029"/>
      <c r="C1762" s="990"/>
      <c r="D1762" s="1029"/>
      <c r="E1762" s="5"/>
      <c r="F1762" s="5"/>
      <c r="G1762" s="1029"/>
      <c r="H1762" s="5"/>
      <c r="I1762" s="1029"/>
      <c r="J1762" s="5"/>
      <c r="K1762" s="5"/>
      <c r="L1762" s="5"/>
      <c r="M1762" s="5"/>
      <c r="N1762" s="328"/>
      <c r="O1762" s="328"/>
      <c r="P1762" s="328"/>
      <c r="Q1762" s="1056"/>
      <c r="R1762" s="448"/>
      <c r="S1762" s="61"/>
      <c r="T1762" s="448"/>
      <c r="U1762" s="61"/>
      <c r="V1762" s="448"/>
      <c r="W1762" s="448"/>
      <c r="X1762" s="448"/>
      <c r="Y1762" s="1029" t="s">
        <v>230</v>
      </c>
      <c r="Z1762" s="1029" t="s">
        <v>230</v>
      </c>
      <c r="AA1762" s="1" t="s">
        <v>230</v>
      </c>
      <c r="AB1762" s="1029" t="s">
        <v>230</v>
      </c>
      <c r="AC1762" s="1029" t="s">
        <v>230</v>
      </c>
      <c r="AD1762" s="1029" t="s">
        <v>230</v>
      </c>
      <c r="AE1762" s="5" t="s">
        <v>2788</v>
      </c>
      <c r="AF1762" s="5" t="s">
        <v>2789</v>
      </c>
      <c r="AG1762" s="39">
        <v>5030094319</v>
      </c>
      <c r="AH1762" s="1" t="s">
        <v>506</v>
      </c>
      <c r="AI1762" s="61">
        <v>2.0699999999999998</v>
      </c>
      <c r="AJ1762" s="328">
        <v>40</v>
      </c>
      <c r="AK1762" s="40">
        <f t="shared" si="189"/>
        <v>0.22684931506849315</v>
      </c>
      <c r="AL1762" s="40">
        <v>0</v>
      </c>
      <c r="AM1762" s="41">
        <f t="shared" si="190"/>
        <v>0.22684931506849315</v>
      </c>
      <c r="AN1762" s="40"/>
      <c r="AO1762" s="40"/>
      <c r="AP1762" s="40"/>
      <c r="AQ1762" s="1644"/>
      <c r="AR1762" s="1034"/>
      <c r="AS1762" s="45"/>
      <c r="AT1762" s="1029"/>
      <c r="AU1762" s="5"/>
      <c r="AV1762" s="46"/>
      <c r="AW1762" s="1029"/>
      <c r="AX1762" s="46"/>
      <c r="AY1762" s="2391"/>
    </row>
    <row r="1763" spans="1:51" s="8" customFormat="1" ht="15.95" customHeight="1" x14ac:dyDescent="0.25">
      <c r="A1763" s="36"/>
      <c r="B1763" s="1029"/>
      <c r="C1763" s="990"/>
      <c r="D1763" s="1029"/>
      <c r="E1763" s="5"/>
      <c r="F1763" s="5"/>
      <c r="G1763" s="1029"/>
      <c r="H1763" s="5"/>
      <c r="I1763" s="1029"/>
      <c r="J1763" s="5"/>
      <c r="K1763" s="5"/>
      <c r="L1763" s="5"/>
      <c r="M1763" s="5"/>
      <c r="N1763" s="328"/>
      <c r="O1763" s="328"/>
      <c r="P1763" s="328"/>
      <c r="Q1763" s="1056"/>
      <c r="R1763" s="448"/>
      <c r="S1763" s="61"/>
      <c r="T1763" s="448"/>
      <c r="U1763" s="61"/>
      <c r="V1763" s="448"/>
      <c r="W1763" s="448"/>
      <c r="X1763" s="448"/>
      <c r="Y1763" s="1029" t="s">
        <v>230</v>
      </c>
      <c r="Z1763" s="1029" t="s">
        <v>230</v>
      </c>
      <c r="AA1763" s="1" t="s">
        <v>230</v>
      </c>
      <c r="AB1763" s="1029" t="s">
        <v>230</v>
      </c>
      <c r="AC1763" s="1029" t="s">
        <v>230</v>
      </c>
      <c r="AD1763" s="1029" t="s">
        <v>230</v>
      </c>
      <c r="AE1763" s="5" t="s">
        <v>2786</v>
      </c>
      <c r="AF1763" s="5" t="s">
        <v>2100</v>
      </c>
      <c r="AG1763" s="39">
        <v>7734202860</v>
      </c>
      <c r="AH1763" s="1" t="s">
        <v>663</v>
      </c>
      <c r="AI1763" s="1640">
        <v>1.17</v>
      </c>
      <c r="AJ1763" s="1056">
        <v>12</v>
      </c>
      <c r="AK1763" s="40">
        <f>AJ1763*AI1763/365</f>
        <v>3.846575342465753E-2</v>
      </c>
      <c r="AL1763" s="40">
        <v>0</v>
      </c>
      <c r="AM1763" s="41">
        <f>SUBTOTAL(9,AK1763:AL1763)</f>
        <v>3.846575342465753E-2</v>
      </c>
      <c r="AN1763" s="40"/>
      <c r="AO1763" s="40"/>
      <c r="AP1763" s="40"/>
      <c r="AQ1763" s="1644"/>
      <c r="AR1763" s="1034"/>
      <c r="AS1763" s="45"/>
      <c r="AT1763" s="1029"/>
      <c r="AU1763" s="5"/>
      <c r="AV1763" s="46"/>
      <c r="AW1763" s="1029"/>
      <c r="AX1763" s="46"/>
      <c r="AY1763" s="2391"/>
    </row>
    <row r="1764" spans="1:51" s="8" customFormat="1" ht="15.95" customHeight="1" x14ac:dyDescent="0.25">
      <c r="A1764" s="93"/>
      <c r="B1764" s="88"/>
      <c r="C1764" s="993"/>
      <c r="D1764" s="88"/>
      <c r="E1764" s="103"/>
      <c r="F1764" s="103"/>
      <c r="G1764" s="88"/>
      <c r="H1764" s="103"/>
      <c r="I1764" s="88"/>
      <c r="J1764" s="103"/>
      <c r="K1764" s="103"/>
      <c r="L1764" s="103"/>
      <c r="M1764" s="103"/>
      <c r="N1764" s="330"/>
      <c r="O1764" s="330"/>
      <c r="P1764" s="330"/>
      <c r="Q1764" s="106"/>
      <c r="R1764" s="94"/>
      <c r="S1764" s="104"/>
      <c r="T1764" s="94"/>
      <c r="U1764" s="104"/>
      <c r="V1764" s="94"/>
      <c r="W1764" s="94"/>
      <c r="X1764" s="94"/>
      <c r="Y1764" s="88" t="s">
        <v>230</v>
      </c>
      <c r="Z1764" s="88" t="s">
        <v>230</v>
      </c>
      <c r="AA1764" s="90" t="s">
        <v>230</v>
      </c>
      <c r="AB1764" s="88" t="s">
        <v>230</v>
      </c>
      <c r="AC1764" s="88" t="s">
        <v>230</v>
      </c>
      <c r="AD1764" s="88" t="s">
        <v>230</v>
      </c>
      <c r="AE1764" s="103" t="s">
        <v>2788</v>
      </c>
      <c r="AF1764" s="103" t="s">
        <v>2790</v>
      </c>
      <c r="AG1764" s="99" t="s">
        <v>23234</v>
      </c>
      <c r="AH1764" s="90" t="s">
        <v>23152</v>
      </c>
      <c r="AI1764" s="1640">
        <v>0.76</v>
      </c>
      <c r="AJ1764" s="330">
        <v>30</v>
      </c>
      <c r="AK1764" s="40">
        <f t="shared" si="189"/>
        <v>6.2465753424657537E-2</v>
      </c>
      <c r="AL1764" s="98">
        <v>0</v>
      </c>
      <c r="AM1764" s="41">
        <f t="shared" si="190"/>
        <v>6.2465753424657537E-2</v>
      </c>
      <c r="AN1764" s="98"/>
      <c r="AO1764" s="98"/>
      <c r="AP1764" s="98"/>
      <c r="AQ1764" s="368"/>
      <c r="AR1764" s="47"/>
      <c r="AS1764" s="48"/>
      <c r="AT1764" s="88"/>
      <c r="AU1764" s="103"/>
      <c r="AV1764" s="52"/>
      <c r="AW1764" s="88"/>
      <c r="AX1764" s="46"/>
      <c r="AY1764" s="2391"/>
    </row>
    <row r="1765" spans="1:51" s="77" customFormat="1" ht="15.95" customHeight="1" x14ac:dyDescent="0.25">
      <c r="A1765" s="869"/>
      <c r="B1765" s="868"/>
      <c r="C1765" s="1000"/>
      <c r="D1765" s="868"/>
      <c r="E1765" s="870"/>
      <c r="F1765" s="870"/>
      <c r="G1765" s="868"/>
      <c r="H1765" s="870"/>
      <c r="I1765" s="868"/>
      <c r="J1765" s="870"/>
      <c r="K1765" s="870"/>
      <c r="L1765" s="870"/>
      <c r="M1765" s="870"/>
      <c r="N1765" s="871"/>
      <c r="O1765" s="871"/>
      <c r="P1765" s="871"/>
      <c r="Q1765" s="1074"/>
      <c r="R1765" s="872"/>
      <c r="S1765" s="876"/>
      <c r="T1765" s="872"/>
      <c r="U1765" s="876"/>
      <c r="V1765" s="872"/>
      <c r="W1765" s="872"/>
      <c r="X1765" s="872"/>
      <c r="Y1765" s="868" t="s">
        <v>230</v>
      </c>
      <c r="Z1765" s="868" t="s">
        <v>230</v>
      </c>
      <c r="AA1765" s="873" t="s">
        <v>230</v>
      </c>
      <c r="AB1765" s="868" t="s">
        <v>230</v>
      </c>
      <c r="AC1765" s="868" t="s">
        <v>230</v>
      </c>
      <c r="AD1765" s="868" t="s">
        <v>230</v>
      </c>
      <c r="AE1765" s="736" t="s">
        <v>2781</v>
      </c>
      <c r="AF1765" s="736" t="s">
        <v>2043</v>
      </c>
      <c r="AG1765" s="742" t="s">
        <v>22857</v>
      </c>
      <c r="AH1765" s="735" t="s">
        <v>17931</v>
      </c>
      <c r="AI1765" s="740">
        <v>0.19</v>
      </c>
      <c r="AJ1765" s="740">
        <v>146</v>
      </c>
      <c r="AK1765" s="828">
        <f>AJ1765*AI1765/365</f>
        <v>7.6000000000000012E-2</v>
      </c>
      <c r="AL1765" s="828">
        <v>0</v>
      </c>
      <c r="AM1765" s="745">
        <f>SUBTOTAL(9,AK1765:AL1765)</f>
        <v>7.6000000000000012E-2</v>
      </c>
      <c r="AN1765" s="828"/>
      <c r="AO1765" s="828"/>
      <c r="AP1765" s="828"/>
      <c r="AQ1765" s="1345"/>
      <c r="AR1765" s="904"/>
      <c r="AS1765" s="1102"/>
      <c r="AT1765" s="735"/>
      <c r="AU1765" s="736"/>
      <c r="AV1765" s="1103"/>
      <c r="AW1765" s="735" t="s">
        <v>16781</v>
      </c>
      <c r="AX1765" s="1103" t="s">
        <v>16781</v>
      </c>
      <c r="AY1765" s="868"/>
    </row>
    <row r="1766" spans="1:51" s="8" customFormat="1" ht="15.95" customHeight="1" x14ac:dyDescent="0.25">
      <c r="A1766" s="1712"/>
      <c r="B1766" s="1713"/>
      <c r="C1766" s="1714"/>
      <c r="D1766" s="1713"/>
      <c r="E1766" s="1715"/>
      <c r="F1766" s="1715"/>
      <c r="G1766" s="1713"/>
      <c r="H1766" s="1715"/>
      <c r="I1766" s="1713"/>
      <c r="J1766" s="1715"/>
      <c r="K1766" s="1715"/>
      <c r="L1766" s="1715"/>
      <c r="M1766" s="1715"/>
      <c r="N1766" s="1716"/>
      <c r="O1766" s="1716"/>
      <c r="P1766" s="1716"/>
      <c r="Q1766" s="1717"/>
      <c r="R1766" s="1718"/>
      <c r="S1766" s="1719"/>
      <c r="T1766" s="1718"/>
      <c r="U1766" s="1719"/>
      <c r="V1766" s="1718"/>
      <c r="W1766" s="1718"/>
      <c r="X1766" s="1718"/>
      <c r="Y1766" s="1713" t="s">
        <v>230</v>
      </c>
      <c r="Z1766" s="1713" t="s">
        <v>230</v>
      </c>
      <c r="AA1766" s="1720" t="s">
        <v>230</v>
      </c>
      <c r="AB1766" s="1713" t="s">
        <v>230</v>
      </c>
      <c r="AC1766" s="1713" t="s">
        <v>230</v>
      </c>
      <c r="AD1766" s="1713" t="s">
        <v>230</v>
      </c>
      <c r="AE1766" s="1715" t="s">
        <v>2783</v>
      </c>
      <c r="AF1766" s="1715" t="s">
        <v>2784</v>
      </c>
      <c r="AG1766" s="2205">
        <v>304503014600125</v>
      </c>
      <c r="AH1766" s="1713" t="s">
        <v>22968</v>
      </c>
      <c r="AI1766" s="1716">
        <v>0.6</v>
      </c>
      <c r="AJ1766" s="1716">
        <v>30</v>
      </c>
      <c r="AK1766" s="1665">
        <f>AJ1766*AI1766/365</f>
        <v>4.9315068493150684E-2</v>
      </c>
      <c r="AL1766" s="1665">
        <v>0</v>
      </c>
      <c r="AM1766" s="2197">
        <f>SUBTOTAL(9,AK1766:AL1766)</f>
        <v>4.9315068493150684E-2</v>
      </c>
      <c r="AN1766" s="1665"/>
      <c r="AO1766" s="1665"/>
      <c r="AP1766" s="1665"/>
      <c r="AQ1766" s="1722"/>
      <c r="AR1766" s="1723"/>
      <c r="AS1766" s="1724"/>
      <c r="AT1766" s="1713"/>
      <c r="AU1766" s="1715"/>
      <c r="AV1766" s="1725"/>
      <c r="AW1766" s="1713" t="s">
        <v>16781</v>
      </c>
      <c r="AX1766" s="2499" t="s">
        <v>23104</v>
      </c>
      <c r="AY1766" s="2391"/>
    </row>
    <row r="1767" spans="1:51" s="55" customFormat="1" ht="15.95" customHeight="1" x14ac:dyDescent="0.25">
      <c r="A1767" s="182">
        <v>236</v>
      </c>
      <c r="B1767" s="170" t="s">
        <v>55</v>
      </c>
      <c r="C1767" s="989" t="s">
        <v>59</v>
      </c>
      <c r="D1767" s="166" t="s">
        <v>2791</v>
      </c>
      <c r="E1767" s="198" t="s">
        <v>2792</v>
      </c>
      <c r="F1767" s="198" t="s">
        <v>2793</v>
      </c>
      <c r="G1767" s="166"/>
      <c r="H1767" s="166" t="s">
        <v>219</v>
      </c>
      <c r="I1767" s="166" t="s">
        <v>220</v>
      </c>
      <c r="J1767" s="166" t="s">
        <v>221</v>
      </c>
      <c r="K1767" s="198" t="s">
        <v>222</v>
      </c>
      <c r="L1767" s="198" t="s">
        <v>221</v>
      </c>
      <c r="M1767" s="198" t="s">
        <v>879</v>
      </c>
      <c r="N1767" s="199">
        <v>4</v>
      </c>
      <c r="O1767" s="199">
        <v>8</v>
      </c>
      <c r="P1767" s="199">
        <v>32</v>
      </c>
      <c r="Q1767" s="1012">
        <v>6</v>
      </c>
      <c r="R1767" s="184"/>
      <c r="S1767" s="223">
        <v>1</v>
      </c>
      <c r="T1767" s="183"/>
      <c r="U1767" s="223">
        <v>1</v>
      </c>
      <c r="V1767" s="183">
        <v>1</v>
      </c>
      <c r="W1767" s="183"/>
      <c r="X1767" s="183"/>
      <c r="Y1767" s="166" t="s">
        <v>62</v>
      </c>
      <c r="Z1767" s="170" t="s">
        <v>224</v>
      </c>
      <c r="AA1767" s="197" t="s">
        <v>225</v>
      </c>
      <c r="AB1767" s="166" t="s">
        <v>1789</v>
      </c>
      <c r="AC1767" s="166" t="s">
        <v>1790</v>
      </c>
      <c r="AD1767" s="673" t="s">
        <v>1791</v>
      </c>
      <c r="AE1767" s="198" t="s">
        <v>2765</v>
      </c>
      <c r="AF1767" s="166" t="s">
        <v>286</v>
      </c>
      <c r="AG1767" s="165" t="s">
        <v>230</v>
      </c>
      <c r="AH1767" s="203" t="s">
        <v>59</v>
      </c>
      <c r="AI1767" s="167">
        <v>0.114</v>
      </c>
      <c r="AJ1767" s="221">
        <v>2986.3389999999999</v>
      </c>
      <c r="AK1767" s="167">
        <v>0.71181230958904107</v>
      </c>
      <c r="AL1767" s="167">
        <v>0.22090726849315068</v>
      </c>
      <c r="AM1767" s="187">
        <f>AK1767+AL1767</f>
        <v>0.93271957808219175</v>
      </c>
      <c r="AN1767" s="167">
        <f>SUM(AK1767:AK1776)</f>
        <v>4.4536227126027388</v>
      </c>
      <c r="AO1767" s="167">
        <f>SUM(AL1767:AL1776)</f>
        <v>0.98665192356164377</v>
      </c>
      <c r="AP1767" s="167">
        <f>AN1767+AO1767</f>
        <v>5.4402746361643821</v>
      </c>
      <c r="AQ1767" s="167">
        <f>AP1767*30</f>
        <v>163.20823908493145</v>
      </c>
      <c r="AR1767" s="193" t="s">
        <v>231</v>
      </c>
      <c r="AS1767" s="194" t="s">
        <v>431</v>
      </c>
      <c r="AT1767" s="166" t="s">
        <v>232</v>
      </c>
      <c r="AU1767" s="198" t="s">
        <v>59</v>
      </c>
      <c r="AV1767" s="679" t="s">
        <v>2794</v>
      </c>
      <c r="AW1767" s="166" t="s">
        <v>234</v>
      </c>
      <c r="AX1767" s="46"/>
      <c r="AY1767" s="2391"/>
    </row>
    <row r="1768" spans="1:51" s="8" customFormat="1" ht="15.95" customHeight="1" x14ac:dyDescent="0.25">
      <c r="A1768" s="112"/>
      <c r="B1768" s="113"/>
      <c r="C1768" s="992"/>
      <c r="D1768" s="113"/>
      <c r="E1768" s="130"/>
      <c r="F1768" s="130"/>
      <c r="G1768" s="113"/>
      <c r="H1768" s="130"/>
      <c r="I1768" s="113"/>
      <c r="J1768" s="130"/>
      <c r="K1768" s="130"/>
      <c r="L1768" s="130"/>
      <c r="M1768" s="130"/>
      <c r="N1768" s="329"/>
      <c r="O1768" s="329"/>
      <c r="P1768" s="329"/>
      <c r="Q1768" s="1071"/>
      <c r="R1768" s="114"/>
      <c r="S1768" s="131"/>
      <c r="T1768" s="114"/>
      <c r="U1768" s="131"/>
      <c r="V1768" s="114"/>
      <c r="W1768" s="114"/>
      <c r="X1768" s="114"/>
      <c r="Y1768" s="113" t="s">
        <v>230</v>
      </c>
      <c r="Z1768" s="113" t="s">
        <v>230</v>
      </c>
      <c r="AA1768" s="132" t="s">
        <v>230</v>
      </c>
      <c r="AB1768" s="113" t="s">
        <v>230</v>
      </c>
      <c r="AC1768" s="113" t="s">
        <v>230</v>
      </c>
      <c r="AD1768" s="113" t="s">
        <v>230</v>
      </c>
      <c r="AE1768" s="130" t="s">
        <v>2765</v>
      </c>
      <c r="AF1768" s="113" t="s">
        <v>2506</v>
      </c>
      <c r="AG1768" s="115" t="s">
        <v>230</v>
      </c>
      <c r="AH1768" s="132" t="s">
        <v>59</v>
      </c>
      <c r="AI1768" s="116">
        <v>0.114</v>
      </c>
      <c r="AJ1768" s="137">
        <v>3061.9989999999998</v>
      </c>
      <c r="AK1768" s="116">
        <v>0.72984633698630119</v>
      </c>
      <c r="AL1768" s="116">
        <v>0.22650403561643834</v>
      </c>
      <c r="AM1768" s="119">
        <v>0.95635037260273958</v>
      </c>
      <c r="AN1768" s="116"/>
      <c r="AO1768" s="116"/>
      <c r="AP1768" s="116"/>
      <c r="AQ1768" s="367"/>
      <c r="AR1768" s="42"/>
      <c r="AS1768" s="43"/>
      <c r="AT1768" s="113"/>
      <c r="AU1768" s="130"/>
      <c r="AV1768" s="44"/>
      <c r="AW1768" s="113"/>
      <c r="AX1768" s="46"/>
      <c r="AY1768" s="2391"/>
    </row>
    <row r="1769" spans="1:51" s="8" customFormat="1" ht="15.95" customHeight="1" x14ac:dyDescent="0.25">
      <c r="A1769" s="36"/>
      <c r="B1769" s="1029"/>
      <c r="C1769" s="990"/>
      <c r="D1769" s="1029"/>
      <c r="E1769" s="5"/>
      <c r="F1769" s="5"/>
      <c r="G1769" s="1029"/>
      <c r="H1769" s="5"/>
      <c r="I1769" s="1029"/>
      <c r="J1769" s="5"/>
      <c r="K1769" s="5"/>
      <c r="L1769" s="5"/>
      <c r="M1769" s="5"/>
      <c r="N1769" s="328"/>
      <c r="O1769" s="328"/>
      <c r="P1769" s="328"/>
      <c r="Q1769" s="1056"/>
      <c r="R1769" s="448"/>
      <c r="S1769" s="61"/>
      <c r="T1769" s="448"/>
      <c r="U1769" s="61"/>
      <c r="V1769" s="448"/>
      <c r="W1769" s="448"/>
      <c r="X1769" s="448"/>
      <c r="Y1769" s="1029" t="s">
        <v>230</v>
      </c>
      <c r="Z1769" s="1029" t="s">
        <v>230</v>
      </c>
      <c r="AA1769" s="1" t="s">
        <v>230</v>
      </c>
      <c r="AB1769" s="1029" t="s">
        <v>230</v>
      </c>
      <c r="AC1769" s="1029" t="s">
        <v>230</v>
      </c>
      <c r="AD1769" s="1029" t="s">
        <v>230</v>
      </c>
      <c r="AE1769" s="5" t="s">
        <v>2765</v>
      </c>
      <c r="AF1769" s="1029" t="s">
        <v>347</v>
      </c>
      <c r="AG1769" s="39" t="s">
        <v>230</v>
      </c>
      <c r="AH1769" s="1" t="s">
        <v>59</v>
      </c>
      <c r="AI1769" s="40">
        <v>0.114</v>
      </c>
      <c r="AJ1769" s="57">
        <v>2613.5776999999998</v>
      </c>
      <c r="AK1769" s="40">
        <v>0.62296235589041093</v>
      </c>
      <c r="AL1769" s="40">
        <v>0.19333314493150683</v>
      </c>
      <c r="AM1769" s="41">
        <v>0.81629550082191771</v>
      </c>
      <c r="AN1769" s="40"/>
      <c r="AO1769" s="40"/>
      <c r="AP1769" s="40"/>
      <c r="AQ1769" s="1644"/>
      <c r="AR1769" s="1034"/>
      <c r="AS1769" s="45"/>
      <c r="AT1769" s="1029"/>
      <c r="AU1769" s="5"/>
      <c r="AV1769" s="46"/>
      <c r="AW1769" s="1029"/>
      <c r="AX1769" s="46"/>
      <c r="AY1769" s="2391"/>
    </row>
    <row r="1770" spans="1:51" s="8" customFormat="1" ht="15.95" customHeight="1" x14ac:dyDescent="0.25">
      <c r="A1770" s="36"/>
      <c r="B1770" s="1029"/>
      <c r="C1770" s="990"/>
      <c r="D1770" s="1029"/>
      <c r="E1770" s="5"/>
      <c r="F1770" s="5"/>
      <c r="G1770" s="1029"/>
      <c r="H1770" s="5"/>
      <c r="I1770" s="1029"/>
      <c r="J1770" s="5"/>
      <c r="K1770" s="5"/>
      <c r="L1770" s="5"/>
      <c r="M1770" s="5"/>
      <c r="N1770" s="328"/>
      <c r="O1770" s="328"/>
      <c r="P1770" s="328"/>
      <c r="Q1770" s="1056"/>
      <c r="R1770" s="448"/>
      <c r="S1770" s="61"/>
      <c r="T1770" s="448"/>
      <c r="U1770" s="61"/>
      <c r="V1770" s="448"/>
      <c r="W1770" s="448"/>
      <c r="X1770" s="448"/>
      <c r="Y1770" s="1029" t="s">
        <v>230</v>
      </c>
      <c r="Z1770" s="1029" t="s">
        <v>230</v>
      </c>
      <c r="AA1770" s="1" t="s">
        <v>230</v>
      </c>
      <c r="AB1770" s="1029" t="s">
        <v>230</v>
      </c>
      <c r="AC1770" s="1029" t="s">
        <v>230</v>
      </c>
      <c r="AD1770" s="1029" t="s">
        <v>230</v>
      </c>
      <c r="AE1770" s="5" t="s">
        <v>2765</v>
      </c>
      <c r="AF1770" s="1029" t="s">
        <v>349</v>
      </c>
      <c r="AG1770" s="39" t="s">
        <v>230</v>
      </c>
      <c r="AH1770" s="1" t="s">
        <v>59</v>
      </c>
      <c r="AI1770" s="40">
        <v>0.114</v>
      </c>
      <c r="AJ1770" s="57">
        <v>2682.2439999999997</v>
      </c>
      <c r="AK1770" s="40">
        <v>0.63932939178082182</v>
      </c>
      <c r="AL1770" s="40">
        <v>0.19841256986301367</v>
      </c>
      <c r="AM1770" s="41">
        <v>0.83774196164383552</v>
      </c>
      <c r="AN1770" s="40"/>
      <c r="AO1770" s="40"/>
      <c r="AP1770" s="40"/>
      <c r="AQ1770" s="1644"/>
      <c r="AR1770" s="1034"/>
      <c r="AS1770" s="45"/>
      <c r="AT1770" s="1029"/>
      <c r="AU1770" s="5"/>
      <c r="AV1770" s="46"/>
      <c r="AW1770" s="1029"/>
      <c r="AX1770" s="46"/>
      <c r="AY1770" s="2391"/>
    </row>
    <row r="1771" spans="1:51" s="8" customFormat="1" ht="15.95" customHeight="1" x14ac:dyDescent="0.25">
      <c r="A1771" s="36"/>
      <c r="B1771" s="1029"/>
      <c r="C1771" s="990"/>
      <c r="D1771" s="1029"/>
      <c r="E1771" s="5"/>
      <c r="F1771" s="5"/>
      <c r="G1771" s="1029"/>
      <c r="H1771" s="5"/>
      <c r="I1771" s="1029"/>
      <c r="J1771" s="5"/>
      <c r="K1771" s="5"/>
      <c r="L1771" s="5"/>
      <c r="M1771" s="5"/>
      <c r="N1771" s="328"/>
      <c r="O1771" s="328"/>
      <c r="P1771" s="328"/>
      <c r="Q1771" s="1056"/>
      <c r="R1771" s="448"/>
      <c r="S1771" s="61"/>
      <c r="T1771" s="448"/>
      <c r="U1771" s="61"/>
      <c r="V1771" s="448"/>
      <c r="W1771" s="448"/>
      <c r="X1771" s="448"/>
      <c r="Y1771" s="1029" t="s">
        <v>230</v>
      </c>
      <c r="Z1771" s="1029" t="s">
        <v>230</v>
      </c>
      <c r="AA1771" s="1" t="s">
        <v>230</v>
      </c>
      <c r="AB1771" s="1029" t="s">
        <v>230</v>
      </c>
      <c r="AC1771" s="1029" t="s">
        <v>230</v>
      </c>
      <c r="AD1771" s="1029" t="s">
        <v>230</v>
      </c>
      <c r="AE1771" s="5" t="s">
        <v>2765</v>
      </c>
      <c r="AF1771" s="1029" t="s">
        <v>351</v>
      </c>
      <c r="AG1771" s="39" t="s">
        <v>230</v>
      </c>
      <c r="AH1771" s="1" t="s">
        <v>59</v>
      </c>
      <c r="AI1771" s="40">
        <v>0.114</v>
      </c>
      <c r="AJ1771" s="57">
        <v>969.91269999999997</v>
      </c>
      <c r="AK1771" s="40">
        <v>0.2311846709589041</v>
      </c>
      <c r="AL1771" s="40">
        <v>7.1746966849315072E-2</v>
      </c>
      <c r="AM1771" s="41">
        <v>0.30293163780821919</v>
      </c>
      <c r="AN1771" s="40"/>
      <c r="AO1771" s="40"/>
      <c r="AP1771" s="40"/>
      <c r="AQ1771" s="1644"/>
      <c r="AR1771" s="1034"/>
      <c r="AS1771" s="45"/>
      <c r="AT1771" s="1029"/>
      <c r="AU1771" s="5"/>
      <c r="AV1771" s="46"/>
      <c r="AW1771" s="1029"/>
      <c r="AX1771" s="46"/>
      <c r="AY1771" s="2391"/>
    </row>
    <row r="1772" spans="1:51" s="8" customFormat="1" ht="15.95" customHeight="1" x14ac:dyDescent="0.25">
      <c r="A1772" s="36"/>
      <c r="B1772" s="1029"/>
      <c r="C1772" s="990"/>
      <c r="D1772" s="1029"/>
      <c r="E1772" s="5"/>
      <c r="F1772" s="5"/>
      <c r="G1772" s="1029"/>
      <c r="H1772" s="5"/>
      <c r="I1772" s="1029"/>
      <c r="J1772" s="5"/>
      <c r="K1772" s="5"/>
      <c r="L1772" s="5"/>
      <c r="M1772" s="5"/>
      <c r="N1772" s="328"/>
      <c r="O1772" s="328"/>
      <c r="P1772" s="328"/>
      <c r="Q1772" s="1056"/>
      <c r="R1772" s="448"/>
      <c r="S1772" s="61"/>
      <c r="T1772" s="448"/>
      <c r="U1772" s="61"/>
      <c r="V1772" s="448"/>
      <c r="W1772" s="448"/>
      <c r="X1772" s="448"/>
      <c r="Y1772" s="1029" t="s">
        <v>230</v>
      </c>
      <c r="Z1772" s="1029" t="s">
        <v>230</v>
      </c>
      <c r="AA1772" s="1" t="s">
        <v>230</v>
      </c>
      <c r="AB1772" s="1029" t="s">
        <v>230</v>
      </c>
      <c r="AC1772" s="1029" t="s">
        <v>230</v>
      </c>
      <c r="AD1772" s="1029" t="s">
        <v>230</v>
      </c>
      <c r="AE1772" s="5" t="s">
        <v>2765</v>
      </c>
      <c r="AF1772" s="1029" t="s">
        <v>353</v>
      </c>
      <c r="AG1772" s="39" t="s">
        <v>230</v>
      </c>
      <c r="AH1772" s="1" t="s">
        <v>59</v>
      </c>
      <c r="AI1772" s="40">
        <v>0.114</v>
      </c>
      <c r="AJ1772" s="57">
        <v>1023.9999</v>
      </c>
      <c r="AK1772" s="40">
        <v>0.24407668849315067</v>
      </c>
      <c r="AL1772" s="40">
        <v>7.5747937808219173E-2</v>
      </c>
      <c r="AM1772" s="41">
        <v>0.31982462630136987</v>
      </c>
      <c r="AN1772" s="40"/>
      <c r="AO1772" s="40"/>
      <c r="AP1772" s="40"/>
      <c r="AQ1772" s="1644"/>
      <c r="AR1772" s="1034"/>
      <c r="AS1772" s="45"/>
      <c r="AT1772" s="1029"/>
      <c r="AU1772" s="5"/>
      <c r="AV1772" s="46"/>
      <c r="AW1772" s="1029"/>
      <c r="AX1772" s="46"/>
      <c r="AY1772" s="2391"/>
    </row>
    <row r="1773" spans="1:51" s="8" customFormat="1" ht="15.95" customHeight="1" x14ac:dyDescent="0.25">
      <c r="A1773" s="36"/>
      <c r="B1773" s="1029"/>
      <c r="C1773" s="990"/>
      <c r="D1773" s="1029"/>
      <c r="E1773" s="5"/>
      <c r="F1773" s="5"/>
      <c r="G1773" s="1029"/>
      <c r="H1773" s="5"/>
      <c r="I1773" s="1029"/>
      <c r="J1773" s="5"/>
      <c r="K1773" s="5"/>
      <c r="L1773" s="5"/>
      <c r="M1773" s="5"/>
      <c r="N1773" s="328"/>
      <c r="O1773" s="328"/>
      <c r="P1773" s="328"/>
      <c r="Q1773" s="1056"/>
      <c r="R1773" s="448"/>
      <c r="S1773" s="61"/>
      <c r="T1773" s="448"/>
      <c r="U1773" s="61"/>
      <c r="V1773" s="448"/>
      <c r="W1773" s="448"/>
      <c r="X1773" s="448"/>
      <c r="Y1773" s="1029" t="s">
        <v>230</v>
      </c>
      <c r="Z1773" s="1029" t="s">
        <v>230</v>
      </c>
      <c r="AA1773" s="1" t="s">
        <v>230</v>
      </c>
      <c r="AB1773" s="1029" t="s">
        <v>230</v>
      </c>
      <c r="AC1773" s="1029" t="s">
        <v>230</v>
      </c>
      <c r="AD1773" s="1029" t="s">
        <v>230</v>
      </c>
      <c r="AE1773" s="5" t="s">
        <v>2765</v>
      </c>
      <c r="AF1773" s="2647" t="s">
        <v>247</v>
      </c>
      <c r="AG1773" s="39">
        <v>1037724007276</v>
      </c>
      <c r="AH1773" s="132" t="s">
        <v>17031</v>
      </c>
      <c r="AI1773" s="1036">
        <v>0.87</v>
      </c>
      <c r="AJ1773" s="37">
        <v>10</v>
      </c>
      <c r="AK1773" s="40">
        <f>AJ1773*AI1773/365</f>
        <v>2.3835616438356161E-2</v>
      </c>
      <c r="AL1773" s="40">
        <v>0</v>
      </c>
      <c r="AM1773" s="41">
        <f>SUBTOTAL(9,AK1773:AL1773)</f>
        <v>2.3835616438356161E-2</v>
      </c>
      <c r="AN1773" s="40"/>
      <c r="AO1773" s="40"/>
      <c r="AP1773" s="40"/>
      <c r="AQ1773" s="1644"/>
      <c r="AR1773" s="1034"/>
      <c r="AS1773" s="45"/>
      <c r="AT1773" s="1029"/>
      <c r="AU1773" s="5"/>
      <c r="AV1773" s="46"/>
      <c r="AW1773" s="1029"/>
      <c r="AX1773" s="46"/>
      <c r="AY1773" s="2391"/>
    </row>
    <row r="1774" spans="1:51" s="8" customFormat="1" ht="15.95" customHeight="1" x14ac:dyDescent="0.25">
      <c r="A1774" s="36"/>
      <c r="B1774" s="1029"/>
      <c r="C1774" s="990"/>
      <c r="D1774" s="1029"/>
      <c r="E1774" s="5"/>
      <c r="F1774" s="5"/>
      <c r="G1774" s="1029"/>
      <c r="H1774" s="5"/>
      <c r="I1774" s="1029"/>
      <c r="J1774" s="5"/>
      <c r="K1774" s="5"/>
      <c r="L1774" s="5"/>
      <c r="M1774" s="5"/>
      <c r="N1774" s="328"/>
      <c r="O1774" s="328"/>
      <c r="P1774" s="328"/>
      <c r="Q1774" s="1056"/>
      <c r="R1774" s="448"/>
      <c r="S1774" s="61"/>
      <c r="T1774" s="448"/>
      <c r="U1774" s="61"/>
      <c r="V1774" s="448"/>
      <c r="W1774" s="448"/>
      <c r="X1774" s="448"/>
      <c r="Y1774" s="1029" t="s">
        <v>230</v>
      </c>
      <c r="Z1774" s="1029" t="s">
        <v>230</v>
      </c>
      <c r="AA1774" s="1" t="s">
        <v>230</v>
      </c>
      <c r="AB1774" s="1029" t="s">
        <v>230</v>
      </c>
      <c r="AC1774" s="1029" t="s">
        <v>230</v>
      </c>
      <c r="AD1774" s="1029" t="s">
        <v>230</v>
      </c>
      <c r="AE1774" s="5" t="s">
        <v>2765</v>
      </c>
      <c r="AF1774" s="5" t="s">
        <v>2520</v>
      </c>
      <c r="AG1774" s="39" t="s">
        <v>23234</v>
      </c>
      <c r="AH1774" s="1" t="s">
        <v>23289</v>
      </c>
      <c r="AI1774" s="1640">
        <v>0.76</v>
      </c>
      <c r="AJ1774" s="1640">
        <v>80</v>
      </c>
      <c r="AK1774" s="40">
        <f>AJ1774*AI1774/365</f>
        <v>0.16657534246575342</v>
      </c>
      <c r="AL1774" s="40">
        <v>0</v>
      </c>
      <c r="AM1774" s="41">
        <f>SUBTOTAL(9,AK1774:AL1774)</f>
        <v>0.16657534246575342</v>
      </c>
      <c r="AN1774" s="40"/>
      <c r="AO1774" s="40"/>
      <c r="AP1774" s="40"/>
      <c r="AQ1774" s="1644"/>
      <c r="AR1774" s="1034"/>
      <c r="AS1774" s="45"/>
      <c r="AT1774" s="1029"/>
      <c r="AU1774" s="5"/>
      <c r="AV1774" s="46"/>
      <c r="AW1774" s="1029"/>
      <c r="AX1774" s="46"/>
      <c r="AY1774" s="2391"/>
    </row>
    <row r="1775" spans="1:51" s="8" customFormat="1" ht="15.95" customHeight="1" x14ac:dyDescent="0.25">
      <c r="A1775" s="36"/>
      <c r="B1775" s="1029"/>
      <c r="C1775" s="990"/>
      <c r="D1775" s="1029"/>
      <c r="E1775" s="5"/>
      <c r="F1775" s="5"/>
      <c r="G1775" s="1029"/>
      <c r="H1775" s="5"/>
      <c r="I1775" s="1029"/>
      <c r="J1775" s="5"/>
      <c r="K1775" s="5"/>
      <c r="L1775" s="5"/>
      <c r="M1775" s="5"/>
      <c r="N1775" s="328"/>
      <c r="O1775" s="328"/>
      <c r="P1775" s="328"/>
      <c r="Q1775" s="1056"/>
      <c r="R1775" s="448"/>
      <c r="S1775" s="61"/>
      <c r="T1775" s="448"/>
      <c r="U1775" s="61"/>
      <c r="V1775" s="448"/>
      <c r="W1775" s="448"/>
      <c r="X1775" s="448"/>
      <c r="Y1775" s="1029" t="s">
        <v>230</v>
      </c>
      <c r="Z1775" s="1029" t="s">
        <v>230</v>
      </c>
      <c r="AA1775" s="1" t="s">
        <v>230</v>
      </c>
      <c r="AB1775" s="1029" t="s">
        <v>230</v>
      </c>
      <c r="AC1775" s="1029" t="s">
        <v>230</v>
      </c>
      <c r="AD1775" s="1029" t="s">
        <v>230</v>
      </c>
      <c r="AE1775" s="5" t="s">
        <v>2765</v>
      </c>
      <c r="AF1775" s="2647" t="s">
        <v>2795</v>
      </c>
      <c r="AG1775" s="39">
        <v>1025003751706</v>
      </c>
      <c r="AH1775" s="1" t="s">
        <v>17013</v>
      </c>
      <c r="AI1775" s="1036">
        <v>0.87</v>
      </c>
      <c r="AJ1775" s="37">
        <v>18</v>
      </c>
      <c r="AK1775" s="40">
        <f>AJ1775*AI1775/365</f>
        <v>4.2904109589041096E-2</v>
      </c>
      <c r="AL1775" s="40">
        <v>0</v>
      </c>
      <c r="AM1775" s="41">
        <f>SUBTOTAL(9,AK1775:AL1775)</f>
        <v>4.2904109589041096E-2</v>
      </c>
      <c r="AN1775" s="40"/>
      <c r="AO1775" s="40"/>
      <c r="AP1775" s="40"/>
      <c r="AQ1775" s="1644"/>
      <c r="AR1775" s="1034"/>
      <c r="AS1775" s="45"/>
      <c r="AT1775" s="1029"/>
      <c r="AU1775" s="5"/>
      <c r="AV1775" s="46"/>
      <c r="AW1775" s="1029"/>
      <c r="AX1775" s="46"/>
      <c r="AY1775" s="2391"/>
    </row>
    <row r="1776" spans="1:51" s="8" customFormat="1" ht="15.95" customHeight="1" x14ac:dyDescent="0.25">
      <c r="A1776" s="93"/>
      <c r="B1776" s="88"/>
      <c r="C1776" s="993"/>
      <c r="D1776" s="88"/>
      <c r="E1776" s="103"/>
      <c r="F1776" s="103"/>
      <c r="G1776" s="88"/>
      <c r="H1776" s="103"/>
      <c r="I1776" s="88"/>
      <c r="J1776" s="103"/>
      <c r="K1776" s="103"/>
      <c r="L1776" s="103"/>
      <c r="M1776" s="103"/>
      <c r="N1776" s="330"/>
      <c r="O1776" s="330"/>
      <c r="P1776" s="330"/>
      <c r="Q1776" s="106"/>
      <c r="R1776" s="94"/>
      <c r="S1776" s="104"/>
      <c r="T1776" s="94"/>
      <c r="U1776" s="104"/>
      <c r="V1776" s="94"/>
      <c r="W1776" s="94"/>
      <c r="X1776" s="94"/>
      <c r="Y1776" s="88" t="s">
        <v>230</v>
      </c>
      <c r="Z1776" s="88" t="s">
        <v>230</v>
      </c>
      <c r="AA1776" s="90" t="s">
        <v>230</v>
      </c>
      <c r="AB1776" s="88" t="s">
        <v>230</v>
      </c>
      <c r="AC1776" s="88" t="s">
        <v>230</v>
      </c>
      <c r="AD1776" s="88" t="s">
        <v>230</v>
      </c>
      <c r="AE1776" s="103" t="s">
        <v>2765</v>
      </c>
      <c r="AF1776" s="103" t="s">
        <v>2796</v>
      </c>
      <c r="AG1776" s="99" t="s">
        <v>23264</v>
      </c>
      <c r="AH1776" s="90" t="s">
        <v>23288</v>
      </c>
      <c r="AI1776" s="104">
        <v>0.76</v>
      </c>
      <c r="AJ1776" s="21">
        <v>500</v>
      </c>
      <c r="AK1776" s="98">
        <f>AJ1776*AI1776/365</f>
        <v>1.0410958904109588</v>
      </c>
      <c r="AL1776" s="98">
        <v>0</v>
      </c>
      <c r="AM1776" s="96">
        <f>SUBTOTAL(9,AK1776:AL1776)</f>
        <v>1.0410958904109588</v>
      </c>
      <c r="AN1776" s="98"/>
      <c r="AO1776" s="98"/>
      <c r="AP1776" s="98"/>
      <c r="AQ1776" s="368"/>
      <c r="AR1776" s="47"/>
      <c r="AS1776" s="48"/>
      <c r="AT1776" s="88"/>
      <c r="AU1776" s="103"/>
      <c r="AV1776" s="52"/>
      <c r="AW1776" s="88"/>
      <c r="AX1776" s="52"/>
      <c r="AY1776" s="2391"/>
    </row>
    <row r="1777" spans="1:51" s="55" customFormat="1" ht="15.95" customHeight="1" x14ac:dyDescent="0.25">
      <c r="A1777" s="182">
        <v>237</v>
      </c>
      <c r="B1777" s="170" t="s">
        <v>55</v>
      </c>
      <c r="C1777" s="989" t="s">
        <v>59</v>
      </c>
      <c r="D1777" s="166" t="s">
        <v>44</v>
      </c>
      <c r="E1777" s="198" t="s">
        <v>2797</v>
      </c>
      <c r="F1777" s="198" t="s">
        <v>2798</v>
      </c>
      <c r="G1777" s="166"/>
      <c r="H1777" s="166" t="s">
        <v>219</v>
      </c>
      <c r="I1777" s="166" t="s">
        <v>220</v>
      </c>
      <c r="J1777" s="166" t="s">
        <v>221</v>
      </c>
      <c r="K1777" s="198" t="s">
        <v>222</v>
      </c>
      <c r="L1777" s="198" t="s">
        <v>221</v>
      </c>
      <c r="M1777" s="198" t="s">
        <v>879</v>
      </c>
      <c r="N1777" s="199">
        <v>2.5</v>
      </c>
      <c r="O1777" s="199">
        <v>1.5</v>
      </c>
      <c r="P1777" s="199">
        <v>3.75</v>
      </c>
      <c r="Q1777" s="1012">
        <v>2</v>
      </c>
      <c r="R1777" s="184"/>
      <c r="S1777" s="223">
        <v>2</v>
      </c>
      <c r="T1777" s="183"/>
      <c r="U1777" s="223">
        <v>0</v>
      </c>
      <c r="V1777" s="183"/>
      <c r="W1777" s="183"/>
      <c r="X1777" s="183"/>
      <c r="Y1777" s="166" t="s">
        <v>62</v>
      </c>
      <c r="Z1777" s="170" t="s">
        <v>224</v>
      </c>
      <c r="AA1777" s="197" t="s">
        <v>225</v>
      </c>
      <c r="AB1777" s="166" t="s">
        <v>1789</v>
      </c>
      <c r="AC1777" s="166" t="s">
        <v>1790</v>
      </c>
      <c r="AD1777" s="673" t="s">
        <v>1791</v>
      </c>
      <c r="AE1777" s="198" t="s">
        <v>2765</v>
      </c>
      <c r="AF1777" s="166" t="s">
        <v>2799</v>
      </c>
      <c r="AG1777" s="165" t="s">
        <v>230</v>
      </c>
      <c r="AH1777" s="203" t="s">
        <v>59</v>
      </c>
      <c r="AI1777" s="167">
        <v>0.114</v>
      </c>
      <c r="AJ1777" s="221">
        <v>2708.5407</v>
      </c>
      <c r="AK1777" s="167">
        <v>0.64559737232876713</v>
      </c>
      <c r="AL1777" s="167">
        <v>0.20035780520547944</v>
      </c>
      <c r="AM1777" s="187">
        <f>AK1777+AL1777</f>
        <v>0.84595517753424654</v>
      </c>
      <c r="AN1777" s="167">
        <f>SUM(AK1777:AK1791)</f>
        <v>4.3569525693150677</v>
      </c>
      <c r="AO1777" s="167">
        <f>SUM(AL1777:AL1791)</f>
        <v>0.81799047616438347</v>
      </c>
      <c r="AP1777" s="167">
        <f>SUM(AM1777:AM1791)</f>
        <v>5.1749430454794521</v>
      </c>
      <c r="AQ1777" s="167">
        <f>AP1777*30</f>
        <v>155.24829136438356</v>
      </c>
      <c r="AR1777" s="193" t="s">
        <v>231</v>
      </c>
      <c r="AS1777" s="194" t="s">
        <v>431</v>
      </c>
      <c r="AT1777" s="166" t="s">
        <v>232</v>
      </c>
      <c r="AU1777" s="198" t="s">
        <v>59</v>
      </c>
      <c r="AV1777" s="679" t="s">
        <v>2800</v>
      </c>
      <c r="AW1777" s="166" t="s">
        <v>234</v>
      </c>
      <c r="AX1777" s="46"/>
      <c r="AY1777" s="2391"/>
    </row>
    <row r="1778" spans="1:51" s="8" customFormat="1" ht="15.95" customHeight="1" x14ac:dyDescent="0.25">
      <c r="A1778" s="112"/>
      <c r="B1778" s="113"/>
      <c r="C1778" s="992"/>
      <c r="D1778" s="113"/>
      <c r="E1778" s="130"/>
      <c r="F1778" s="130"/>
      <c r="G1778" s="113"/>
      <c r="H1778" s="130"/>
      <c r="I1778" s="113"/>
      <c r="J1778" s="130"/>
      <c r="K1778" s="130"/>
      <c r="L1778" s="130"/>
      <c r="M1778" s="130"/>
      <c r="N1778" s="329"/>
      <c r="O1778" s="329"/>
      <c r="P1778" s="329"/>
      <c r="Q1778" s="1071"/>
      <c r="R1778" s="114"/>
      <c r="S1778" s="131"/>
      <c r="T1778" s="114"/>
      <c r="U1778" s="131"/>
      <c r="V1778" s="114"/>
      <c r="W1778" s="114"/>
      <c r="X1778" s="114"/>
      <c r="Y1778" s="113" t="s">
        <v>230</v>
      </c>
      <c r="Z1778" s="113" t="s">
        <v>230</v>
      </c>
      <c r="AA1778" s="132" t="s">
        <v>230</v>
      </c>
      <c r="AB1778" s="113" t="s">
        <v>230</v>
      </c>
      <c r="AC1778" s="113" t="s">
        <v>230</v>
      </c>
      <c r="AD1778" s="113" t="s">
        <v>230</v>
      </c>
      <c r="AE1778" s="130" t="s">
        <v>2765</v>
      </c>
      <c r="AF1778" s="113" t="s">
        <v>488</v>
      </c>
      <c r="AG1778" s="115" t="s">
        <v>230</v>
      </c>
      <c r="AH1778" s="132" t="s">
        <v>59</v>
      </c>
      <c r="AI1778" s="116">
        <v>0.114</v>
      </c>
      <c r="AJ1778" s="137">
        <v>983.88069999999993</v>
      </c>
      <c r="AK1778" s="116">
        <v>0.23451402986301365</v>
      </c>
      <c r="AL1778" s="116">
        <v>7.2780216164383557E-2</v>
      </c>
      <c r="AM1778" s="119">
        <v>0.30729424602739719</v>
      </c>
      <c r="AN1778" s="116"/>
      <c r="AO1778" s="116"/>
      <c r="AP1778" s="116"/>
      <c r="AQ1778" s="367"/>
      <c r="AR1778" s="42"/>
      <c r="AS1778" s="43"/>
      <c r="AT1778" s="113"/>
      <c r="AU1778" s="130"/>
      <c r="AV1778" s="44"/>
      <c r="AW1778" s="113"/>
      <c r="AX1778" s="44"/>
      <c r="AY1778" s="2391"/>
    </row>
    <row r="1779" spans="1:51" s="8" customFormat="1" ht="15.95" customHeight="1" x14ac:dyDescent="0.25">
      <c r="A1779" s="36"/>
      <c r="B1779" s="1029"/>
      <c r="C1779" s="990"/>
      <c r="D1779" s="1029"/>
      <c r="E1779" s="5"/>
      <c r="F1779" s="5"/>
      <c r="G1779" s="1029"/>
      <c r="H1779" s="5"/>
      <c r="I1779" s="1029"/>
      <c r="J1779" s="5"/>
      <c r="K1779" s="5"/>
      <c r="L1779" s="5"/>
      <c r="M1779" s="5"/>
      <c r="N1779" s="328"/>
      <c r="O1779" s="328"/>
      <c r="P1779" s="328"/>
      <c r="Q1779" s="1056"/>
      <c r="R1779" s="448"/>
      <c r="S1779" s="61"/>
      <c r="T1779" s="448"/>
      <c r="U1779" s="61"/>
      <c r="V1779" s="448"/>
      <c r="W1779" s="448"/>
      <c r="X1779" s="448"/>
      <c r="Y1779" s="1029" t="s">
        <v>230</v>
      </c>
      <c r="Z1779" s="1029" t="s">
        <v>230</v>
      </c>
      <c r="AA1779" s="1" t="s">
        <v>230</v>
      </c>
      <c r="AB1779" s="1029" t="s">
        <v>230</v>
      </c>
      <c r="AC1779" s="1029" t="s">
        <v>230</v>
      </c>
      <c r="AD1779" s="1029" t="s">
        <v>230</v>
      </c>
      <c r="AE1779" s="5" t="s">
        <v>2765</v>
      </c>
      <c r="AF1779" s="1029" t="s">
        <v>235</v>
      </c>
      <c r="AG1779" s="39" t="s">
        <v>230</v>
      </c>
      <c r="AH1779" s="1" t="s">
        <v>59</v>
      </c>
      <c r="AI1779" s="40">
        <v>0.114</v>
      </c>
      <c r="AJ1779" s="57">
        <v>963.98599999999999</v>
      </c>
      <c r="AK1779" s="40">
        <v>0.22977200547945201</v>
      </c>
      <c r="AL1779" s="40">
        <v>7.1308553424657542E-2</v>
      </c>
      <c r="AM1779" s="41">
        <v>0.30108055890410956</v>
      </c>
      <c r="AN1779" s="40"/>
      <c r="AO1779" s="40"/>
      <c r="AP1779" s="40"/>
      <c r="AQ1779" s="1644"/>
      <c r="AR1779" s="1034"/>
      <c r="AS1779" s="45"/>
      <c r="AT1779" s="1029"/>
      <c r="AU1779" s="5"/>
      <c r="AV1779" s="46"/>
      <c r="AW1779" s="1029"/>
      <c r="AX1779" s="46"/>
      <c r="AY1779" s="2391"/>
    </row>
    <row r="1780" spans="1:51" s="8" customFormat="1" ht="15.95" customHeight="1" x14ac:dyDescent="0.25">
      <c r="A1780" s="36"/>
      <c r="B1780" s="1029"/>
      <c r="C1780" s="990"/>
      <c r="D1780" s="1029"/>
      <c r="E1780" s="5"/>
      <c r="F1780" s="5"/>
      <c r="G1780" s="1029"/>
      <c r="H1780" s="5"/>
      <c r="I1780" s="1029"/>
      <c r="J1780" s="5"/>
      <c r="K1780" s="5"/>
      <c r="L1780" s="5"/>
      <c r="M1780" s="5"/>
      <c r="N1780" s="328"/>
      <c r="O1780" s="328"/>
      <c r="P1780" s="328"/>
      <c r="Q1780" s="1056"/>
      <c r="R1780" s="448"/>
      <c r="S1780" s="61"/>
      <c r="T1780" s="448"/>
      <c r="U1780" s="61"/>
      <c r="V1780" s="448"/>
      <c r="W1780" s="448"/>
      <c r="X1780" s="448"/>
      <c r="Y1780" s="1029" t="s">
        <v>230</v>
      </c>
      <c r="Z1780" s="1029" t="s">
        <v>230</v>
      </c>
      <c r="AA1780" s="1" t="s">
        <v>230</v>
      </c>
      <c r="AB1780" s="1029" t="s">
        <v>230</v>
      </c>
      <c r="AC1780" s="1029" t="s">
        <v>230</v>
      </c>
      <c r="AD1780" s="1029" t="s">
        <v>230</v>
      </c>
      <c r="AE1780" s="5" t="s">
        <v>2765</v>
      </c>
      <c r="AF1780" s="1029" t="s">
        <v>236</v>
      </c>
      <c r="AG1780" s="39" t="s">
        <v>230</v>
      </c>
      <c r="AH1780" s="1" t="s">
        <v>59</v>
      </c>
      <c r="AI1780" s="40">
        <v>0.114</v>
      </c>
      <c r="AJ1780" s="57">
        <v>2119.6439999999998</v>
      </c>
      <c r="AK1780" s="40">
        <v>0.50523021369863008</v>
      </c>
      <c r="AL1780" s="40">
        <v>0.1567955835616438</v>
      </c>
      <c r="AM1780" s="41">
        <v>0.66202579726027388</v>
      </c>
      <c r="AN1780" s="40"/>
      <c r="AO1780" s="40"/>
      <c r="AP1780" s="40"/>
      <c r="AQ1780" s="1644"/>
      <c r="AR1780" s="1034"/>
      <c r="AS1780" s="45"/>
      <c r="AT1780" s="1029"/>
      <c r="AU1780" s="5"/>
      <c r="AV1780" s="46"/>
      <c r="AW1780" s="1029"/>
      <c r="AX1780" s="46"/>
      <c r="AY1780" s="2391"/>
    </row>
    <row r="1781" spans="1:51" s="8" customFormat="1" ht="15.95" customHeight="1" x14ac:dyDescent="0.25">
      <c r="A1781" s="36"/>
      <c r="B1781" s="1029"/>
      <c r="C1781" s="990"/>
      <c r="D1781" s="1029"/>
      <c r="E1781" s="5"/>
      <c r="F1781" s="5"/>
      <c r="G1781" s="1029"/>
      <c r="H1781" s="5"/>
      <c r="I1781" s="1029"/>
      <c r="J1781" s="5"/>
      <c r="K1781" s="5"/>
      <c r="L1781" s="5"/>
      <c r="M1781" s="5"/>
      <c r="N1781" s="328"/>
      <c r="O1781" s="328"/>
      <c r="P1781" s="328"/>
      <c r="Q1781" s="1056"/>
      <c r="R1781" s="448"/>
      <c r="S1781" s="61"/>
      <c r="T1781" s="448"/>
      <c r="U1781" s="61"/>
      <c r="V1781" s="448"/>
      <c r="W1781" s="448"/>
      <c r="X1781" s="448"/>
      <c r="Y1781" s="1029" t="s">
        <v>230</v>
      </c>
      <c r="Z1781" s="1029" t="s">
        <v>230</v>
      </c>
      <c r="AA1781" s="1" t="s">
        <v>230</v>
      </c>
      <c r="AB1781" s="1029" t="s">
        <v>230</v>
      </c>
      <c r="AC1781" s="1029" t="s">
        <v>230</v>
      </c>
      <c r="AD1781" s="1029" t="s">
        <v>230</v>
      </c>
      <c r="AE1781" s="5" t="s">
        <v>2765</v>
      </c>
      <c r="AF1781" s="1029" t="s">
        <v>238</v>
      </c>
      <c r="AG1781" s="39" t="s">
        <v>230</v>
      </c>
      <c r="AH1781" s="1" t="s">
        <v>59</v>
      </c>
      <c r="AI1781" s="40">
        <v>0.114</v>
      </c>
      <c r="AJ1781" s="57">
        <v>1349.9490000000001</v>
      </c>
      <c r="AK1781" s="40">
        <v>0.32176866575342467</v>
      </c>
      <c r="AL1781" s="40">
        <v>9.9859241095890422E-2</v>
      </c>
      <c r="AM1781" s="41">
        <v>0.42162790684931506</v>
      </c>
      <c r="AN1781" s="40"/>
      <c r="AO1781" s="40"/>
      <c r="AP1781" s="40"/>
      <c r="AQ1781" s="1644"/>
      <c r="AR1781" s="1034"/>
      <c r="AS1781" s="45"/>
      <c r="AT1781" s="1029"/>
      <c r="AU1781" s="5"/>
      <c r="AV1781" s="46"/>
      <c r="AW1781" s="1029"/>
      <c r="AX1781" s="46"/>
      <c r="AY1781" s="2391"/>
    </row>
    <row r="1782" spans="1:51" s="8" customFormat="1" ht="15.95" customHeight="1" x14ac:dyDescent="0.25">
      <c r="A1782" s="36"/>
      <c r="B1782" s="1029"/>
      <c r="C1782" s="990"/>
      <c r="D1782" s="1029"/>
      <c r="E1782" s="5"/>
      <c r="F1782" s="5"/>
      <c r="G1782" s="1029"/>
      <c r="H1782" s="5"/>
      <c r="I1782" s="1029"/>
      <c r="J1782" s="5"/>
      <c r="K1782" s="5"/>
      <c r="L1782" s="5"/>
      <c r="M1782" s="5"/>
      <c r="N1782" s="328"/>
      <c r="O1782" s="328"/>
      <c r="P1782" s="328"/>
      <c r="Q1782" s="1056"/>
      <c r="R1782" s="448"/>
      <c r="S1782" s="61"/>
      <c r="T1782" s="448"/>
      <c r="U1782" s="61"/>
      <c r="V1782" s="448"/>
      <c r="W1782" s="448"/>
      <c r="X1782" s="448"/>
      <c r="Y1782" s="1029" t="s">
        <v>230</v>
      </c>
      <c r="Z1782" s="1029" t="s">
        <v>230</v>
      </c>
      <c r="AA1782" s="1" t="s">
        <v>230</v>
      </c>
      <c r="AB1782" s="1029" t="s">
        <v>230</v>
      </c>
      <c r="AC1782" s="1029" t="s">
        <v>230</v>
      </c>
      <c r="AD1782" s="1029" t="s">
        <v>230</v>
      </c>
      <c r="AE1782" s="5" t="s">
        <v>2765</v>
      </c>
      <c r="AF1782" s="1029" t="s">
        <v>500</v>
      </c>
      <c r="AG1782" s="39" t="s">
        <v>230</v>
      </c>
      <c r="AH1782" s="1" t="s">
        <v>59</v>
      </c>
      <c r="AI1782" s="40">
        <v>0.114</v>
      </c>
      <c r="AJ1782" s="57">
        <v>947.01099999999997</v>
      </c>
      <c r="AK1782" s="40">
        <v>0.2257259095890411</v>
      </c>
      <c r="AL1782" s="40">
        <v>7.0052868493150677E-2</v>
      </c>
      <c r="AM1782" s="41">
        <v>0.29577877808219177</v>
      </c>
      <c r="AN1782" s="40"/>
      <c r="AO1782" s="40"/>
      <c r="AP1782" s="40"/>
      <c r="AQ1782" s="1644"/>
      <c r="AR1782" s="1034"/>
      <c r="AS1782" s="45"/>
      <c r="AT1782" s="1029"/>
      <c r="AU1782" s="5"/>
      <c r="AV1782" s="46"/>
      <c r="AW1782" s="1029"/>
      <c r="AX1782" s="46"/>
      <c r="AY1782" s="2391"/>
    </row>
    <row r="1783" spans="1:51" s="8" customFormat="1" ht="15.95" customHeight="1" x14ac:dyDescent="0.25">
      <c r="A1783" s="36"/>
      <c r="B1783" s="1029"/>
      <c r="C1783" s="990"/>
      <c r="D1783" s="1029"/>
      <c r="E1783" s="5"/>
      <c r="F1783" s="5"/>
      <c r="G1783" s="1029"/>
      <c r="H1783" s="5"/>
      <c r="I1783" s="1029"/>
      <c r="J1783" s="5"/>
      <c r="K1783" s="5"/>
      <c r="L1783" s="5"/>
      <c r="M1783" s="5"/>
      <c r="N1783" s="328"/>
      <c r="O1783" s="328"/>
      <c r="P1783" s="328"/>
      <c r="Q1783" s="1056"/>
      <c r="R1783" s="448"/>
      <c r="S1783" s="61"/>
      <c r="T1783" s="448"/>
      <c r="U1783" s="61"/>
      <c r="V1783" s="448"/>
      <c r="W1783" s="448"/>
      <c r="X1783" s="448"/>
      <c r="Y1783" s="1029" t="s">
        <v>230</v>
      </c>
      <c r="Z1783" s="1029" t="s">
        <v>230</v>
      </c>
      <c r="AA1783" s="1" t="s">
        <v>230</v>
      </c>
      <c r="AB1783" s="1029" t="s">
        <v>230</v>
      </c>
      <c r="AC1783" s="1029" t="s">
        <v>230</v>
      </c>
      <c r="AD1783" s="1029" t="s">
        <v>230</v>
      </c>
      <c r="AE1783" s="5" t="s">
        <v>2765</v>
      </c>
      <c r="AF1783" s="1029" t="s">
        <v>988</v>
      </c>
      <c r="AG1783" s="39" t="s">
        <v>230</v>
      </c>
      <c r="AH1783" s="1" t="s">
        <v>59</v>
      </c>
      <c r="AI1783" s="40">
        <v>0.114</v>
      </c>
      <c r="AJ1783" s="57">
        <v>250.84200000000001</v>
      </c>
      <c r="AK1783" s="40">
        <v>5.9789736986301363E-2</v>
      </c>
      <c r="AL1783" s="40">
        <v>1.8555435616438357E-2</v>
      </c>
      <c r="AM1783" s="41">
        <v>7.8345172602739724E-2</v>
      </c>
      <c r="AN1783" s="40"/>
      <c r="AO1783" s="40"/>
      <c r="AP1783" s="40"/>
      <c r="AQ1783" s="1644"/>
      <c r="AR1783" s="1034"/>
      <c r="AS1783" s="45"/>
      <c r="AT1783" s="1029"/>
      <c r="AU1783" s="5"/>
      <c r="AV1783" s="46"/>
      <c r="AW1783" s="1029"/>
      <c r="AX1783" s="46"/>
      <c r="AY1783" s="2391"/>
    </row>
    <row r="1784" spans="1:51" s="8" customFormat="1" ht="15.95" customHeight="1" x14ac:dyDescent="0.25">
      <c r="A1784" s="36"/>
      <c r="B1784" s="1029"/>
      <c r="C1784" s="990"/>
      <c r="D1784" s="1029"/>
      <c r="E1784" s="5"/>
      <c r="F1784" s="5"/>
      <c r="G1784" s="1029"/>
      <c r="H1784" s="5"/>
      <c r="I1784" s="1029"/>
      <c r="J1784" s="5"/>
      <c r="K1784" s="5"/>
      <c r="L1784" s="5"/>
      <c r="M1784" s="5"/>
      <c r="N1784" s="328"/>
      <c r="O1784" s="328"/>
      <c r="P1784" s="328"/>
      <c r="Q1784" s="1056"/>
      <c r="R1784" s="448"/>
      <c r="S1784" s="61"/>
      <c r="T1784" s="448"/>
      <c r="U1784" s="61"/>
      <c r="V1784" s="448"/>
      <c r="W1784" s="448"/>
      <c r="X1784" s="448"/>
      <c r="Y1784" s="1029" t="s">
        <v>230</v>
      </c>
      <c r="Z1784" s="1029" t="s">
        <v>230</v>
      </c>
      <c r="AA1784" s="1" t="s">
        <v>230</v>
      </c>
      <c r="AB1784" s="1029" t="s">
        <v>230</v>
      </c>
      <c r="AC1784" s="1029" t="s">
        <v>230</v>
      </c>
      <c r="AD1784" s="1029" t="s">
        <v>230</v>
      </c>
      <c r="AE1784" s="5" t="s">
        <v>2765</v>
      </c>
      <c r="AF1784" s="1029" t="s">
        <v>1894</v>
      </c>
      <c r="AG1784" s="39" t="s">
        <v>230</v>
      </c>
      <c r="AH1784" s="1" t="s">
        <v>59</v>
      </c>
      <c r="AI1784" s="40">
        <v>0.114</v>
      </c>
      <c r="AJ1784" s="57">
        <v>300.50600000000003</v>
      </c>
      <c r="AK1784" s="40">
        <v>7.1627457534246569E-2</v>
      </c>
      <c r="AL1784" s="40">
        <v>2.2229210958904115E-2</v>
      </c>
      <c r="AM1784" s="41">
        <v>9.3856668493150691E-2</v>
      </c>
      <c r="AN1784" s="40"/>
      <c r="AO1784" s="40"/>
      <c r="AP1784" s="40"/>
      <c r="AQ1784" s="1644"/>
      <c r="AR1784" s="1034"/>
      <c r="AS1784" s="45"/>
      <c r="AT1784" s="1029"/>
      <c r="AU1784" s="5"/>
      <c r="AV1784" s="46"/>
      <c r="AW1784" s="1029"/>
      <c r="AX1784" s="46"/>
      <c r="AY1784" s="2391"/>
    </row>
    <row r="1785" spans="1:51" s="8" customFormat="1" ht="15.95" customHeight="1" x14ac:dyDescent="0.25">
      <c r="A1785" s="36"/>
      <c r="B1785" s="1029"/>
      <c r="C1785" s="990"/>
      <c r="D1785" s="1029"/>
      <c r="E1785" s="5"/>
      <c r="F1785" s="5"/>
      <c r="G1785" s="1029"/>
      <c r="H1785" s="5"/>
      <c r="I1785" s="1029"/>
      <c r="J1785" s="5"/>
      <c r="K1785" s="5"/>
      <c r="L1785" s="5"/>
      <c r="M1785" s="5"/>
      <c r="N1785" s="328"/>
      <c r="O1785" s="328"/>
      <c r="P1785" s="328"/>
      <c r="Q1785" s="1056"/>
      <c r="R1785" s="448"/>
      <c r="S1785" s="61"/>
      <c r="T1785" s="448"/>
      <c r="U1785" s="61"/>
      <c r="V1785" s="448"/>
      <c r="W1785" s="448"/>
      <c r="X1785" s="448"/>
      <c r="Y1785" s="1029" t="s">
        <v>230</v>
      </c>
      <c r="Z1785" s="1029" t="s">
        <v>230</v>
      </c>
      <c r="AA1785" s="1" t="s">
        <v>230</v>
      </c>
      <c r="AB1785" s="1029" t="s">
        <v>230</v>
      </c>
      <c r="AC1785" s="1029" t="s">
        <v>230</v>
      </c>
      <c r="AD1785" s="1029" t="s">
        <v>230</v>
      </c>
      <c r="AE1785" s="5" t="s">
        <v>2765</v>
      </c>
      <c r="AF1785" s="1029" t="s">
        <v>271</v>
      </c>
      <c r="AG1785" s="39" t="s">
        <v>230</v>
      </c>
      <c r="AH1785" s="1" t="s">
        <v>59</v>
      </c>
      <c r="AI1785" s="40">
        <v>0.114</v>
      </c>
      <c r="AJ1785" s="57">
        <v>611.58500000000004</v>
      </c>
      <c r="AK1785" s="40">
        <v>0.14577505479452055</v>
      </c>
      <c r="AL1785" s="40">
        <v>4.5240534246575342E-2</v>
      </c>
      <c r="AM1785" s="41">
        <v>0.19101558904109589</v>
      </c>
      <c r="AN1785" s="40"/>
      <c r="AO1785" s="40"/>
      <c r="AP1785" s="40"/>
      <c r="AQ1785" s="1644"/>
      <c r="AR1785" s="1034"/>
      <c r="AS1785" s="45"/>
      <c r="AT1785" s="1029"/>
      <c r="AU1785" s="5"/>
      <c r="AV1785" s="46"/>
      <c r="AW1785" s="1029"/>
      <c r="AX1785" s="46"/>
      <c r="AY1785" s="2391"/>
    </row>
    <row r="1786" spans="1:51" s="8" customFormat="1" ht="15.95" customHeight="1" x14ac:dyDescent="0.25">
      <c r="A1786" s="36"/>
      <c r="B1786" s="1029"/>
      <c r="C1786" s="990"/>
      <c r="D1786" s="1029"/>
      <c r="E1786" s="5"/>
      <c r="F1786" s="5"/>
      <c r="G1786" s="1029"/>
      <c r="H1786" s="5"/>
      <c r="I1786" s="1029"/>
      <c r="J1786" s="5"/>
      <c r="K1786" s="5"/>
      <c r="L1786" s="5"/>
      <c r="M1786" s="5"/>
      <c r="N1786" s="328"/>
      <c r="O1786" s="328"/>
      <c r="P1786" s="328"/>
      <c r="Q1786" s="1056"/>
      <c r="R1786" s="448"/>
      <c r="S1786" s="61"/>
      <c r="T1786" s="448"/>
      <c r="U1786" s="61"/>
      <c r="V1786" s="448"/>
      <c r="W1786" s="448"/>
      <c r="X1786" s="448"/>
      <c r="Y1786" s="1029" t="s">
        <v>230</v>
      </c>
      <c r="Z1786" s="1029" t="s">
        <v>230</v>
      </c>
      <c r="AA1786" s="1" t="s">
        <v>230</v>
      </c>
      <c r="AB1786" s="1029" t="s">
        <v>230</v>
      </c>
      <c r="AC1786" s="1029" t="s">
        <v>230</v>
      </c>
      <c r="AD1786" s="1029" t="s">
        <v>230</v>
      </c>
      <c r="AE1786" s="5" t="s">
        <v>2765</v>
      </c>
      <c r="AF1786" s="1029" t="s">
        <v>2801</v>
      </c>
      <c r="AG1786" s="39" t="s">
        <v>230</v>
      </c>
      <c r="AH1786" s="1" t="s">
        <v>59</v>
      </c>
      <c r="AI1786" s="40">
        <v>0.114</v>
      </c>
      <c r="AJ1786" s="57">
        <v>822.07500000000005</v>
      </c>
      <c r="AK1786" s="40">
        <v>0.19594664383561641</v>
      </c>
      <c r="AL1786" s="40">
        <v>6.0811027397260284E-2</v>
      </c>
      <c r="AM1786" s="41">
        <v>0.25675767123287668</v>
      </c>
      <c r="AN1786" s="40"/>
      <c r="AO1786" s="40"/>
      <c r="AP1786" s="40"/>
      <c r="AQ1786" s="1644"/>
      <c r="AR1786" s="1034"/>
      <c r="AS1786" s="45"/>
      <c r="AT1786" s="1029"/>
      <c r="AU1786" s="5"/>
      <c r="AV1786" s="46"/>
      <c r="AW1786" s="1029"/>
      <c r="AX1786" s="46"/>
      <c r="AY1786" s="2391"/>
    </row>
    <row r="1787" spans="1:51" s="1099" customFormat="1" ht="15.95" customHeight="1" x14ac:dyDescent="0.25">
      <c r="A1787" s="1061"/>
      <c r="B1787" s="2084"/>
      <c r="C1787" s="1293"/>
      <c r="D1787" s="2084"/>
      <c r="E1787" s="1043"/>
      <c r="F1787" s="1043"/>
      <c r="G1787" s="2084"/>
      <c r="H1787" s="1043"/>
      <c r="I1787" s="2084"/>
      <c r="J1787" s="1043"/>
      <c r="K1787" s="1043"/>
      <c r="L1787" s="1043"/>
      <c r="M1787" s="1043"/>
      <c r="N1787" s="1090"/>
      <c r="O1787" s="1090"/>
      <c r="P1787" s="1090"/>
      <c r="Q1787" s="1091"/>
      <c r="R1787" s="2088"/>
      <c r="S1787" s="1089"/>
      <c r="T1787" s="2088"/>
      <c r="U1787" s="1089"/>
      <c r="V1787" s="2088"/>
      <c r="W1787" s="2088"/>
      <c r="X1787" s="2088"/>
      <c r="Y1787" s="2628" t="s">
        <v>230</v>
      </c>
      <c r="Z1787" s="2628" t="s">
        <v>230</v>
      </c>
      <c r="AA1787" s="1" t="s">
        <v>230</v>
      </c>
      <c r="AB1787" s="2628" t="s">
        <v>230</v>
      </c>
      <c r="AC1787" s="2084" t="s">
        <v>25098</v>
      </c>
      <c r="AD1787" s="1383" t="s">
        <v>6772</v>
      </c>
      <c r="AE1787" s="1043" t="s">
        <v>25099</v>
      </c>
      <c r="AF1787" s="2084" t="s">
        <v>25100</v>
      </c>
      <c r="AG1787" s="2085" t="s">
        <v>22810</v>
      </c>
      <c r="AH1787" s="754" t="s">
        <v>25009</v>
      </c>
      <c r="AI1787" s="2087">
        <v>0.14000000000000001</v>
      </c>
      <c r="AJ1787" s="1091">
        <v>372</v>
      </c>
      <c r="AK1787" s="378">
        <f>AJ1787*AI1787/365</f>
        <v>0.14268493150684933</v>
      </c>
      <c r="AL1787" s="378">
        <v>0</v>
      </c>
      <c r="AM1787" s="380">
        <f>SUM(AK1787:AL1787)</f>
        <v>0.14268493150684933</v>
      </c>
      <c r="AN1787" s="378"/>
      <c r="AO1787" s="378"/>
      <c r="AP1787" s="378"/>
      <c r="AQ1787" s="771"/>
      <c r="AR1787" s="381"/>
      <c r="AS1787" s="382"/>
      <c r="AT1787" s="2084"/>
      <c r="AU1787" s="1043"/>
      <c r="AV1787" s="383"/>
      <c r="AW1787" s="2084"/>
      <c r="AX1787" s="2460" t="s">
        <v>25101</v>
      </c>
      <c r="AY1787" s="2401"/>
    </row>
    <row r="1788" spans="1:51" s="1099" customFormat="1" ht="15.95" customHeight="1" x14ac:dyDescent="0.25">
      <c r="A1788" s="1061"/>
      <c r="B1788" s="2633"/>
      <c r="C1788" s="1293"/>
      <c r="D1788" s="2633"/>
      <c r="E1788" s="1043"/>
      <c r="F1788" s="1043"/>
      <c r="G1788" s="2633"/>
      <c r="H1788" s="1043"/>
      <c r="I1788" s="2633"/>
      <c r="J1788" s="1043"/>
      <c r="K1788" s="1043"/>
      <c r="L1788" s="1043"/>
      <c r="M1788" s="1043"/>
      <c r="N1788" s="1090"/>
      <c r="O1788" s="1090"/>
      <c r="P1788" s="1090"/>
      <c r="Q1788" s="1091"/>
      <c r="R1788" s="2629"/>
      <c r="S1788" s="1089"/>
      <c r="T1788" s="2629"/>
      <c r="U1788" s="1089"/>
      <c r="V1788" s="2629"/>
      <c r="W1788" s="2629"/>
      <c r="X1788" s="2629"/>
      <c r="Y1788" s="2628" t="s">
        <v>230</v>
      </c>
      <c r="Z1788" s="2628" t="s">
        <v>230</v>
      </c>
      <c r="AA1788" s="1" t="s">
        <v>230</v>
      </c>
      <c r="AB1788" s="2628" t="s">
        <v>230</v>
      </c>
      <c r="AC1788" s="782" t="s">
        <v>25810</v>
      </c>
      <c r="AD1788" s="1317" t="s">
        <v>25811</v>
      </c>
      <c r="AE1788" s="1043" t="s">
        <v>25099</v>
      </c>
      <c r="AF1788" s="2633" t="s">
        <v>25812</v>
      </c>
      <c r="AG1788" s="2634" t="s">
        <v>25813</v>
      </c>
      <c r="AH1788" s="754" t="s">
        <v>25814</v>
      </c>
      <c r="AI1788" s="2630">
        <v>0.16</v>
      </c>
      <c r="AJ1788" s="1091">
        <v>204</v>
      </c>
      <c r="AK1788" s="378">
        <f>AJ1788*AI1788/365</f>
        <v>8.9424657534246582E-2</v>
      </c>
      <c r="AL1788" s="378">
        <v>0</v>
      </c>
      <c r="AM1788" s="380">
        <f>SUM(AK1788:AL1788)</f>
        <v>8.9424657534246582E-2</v>
      </c>
      <c r="AN1788" s="378"/>
      <c r="AO1788" s="378"/>
      <c r="AP1788" s="378"/>
      <c r="AQ1788" s="771"/>
      <c r="AR1788" s="381"/>
      <c r="AS1788" s="382"/>
      <c r="AT1788" s="2633"/>
      <c r="AU1788" s="1043"/>
      <c r="AV1788" s="383"/>
      <c r="AW1788" s="2633"/>
      <c r="AX1788" s="2460" t="s">
        <v>25815</v>
      </c>
      <c r="AY1788" s="2633"/>
    </row>
    <row r="1789" spans="1:51" s="1099" customFormat="1" ht="15.95" customHeight="1" x14ac:dyDescent="0.25">
      <c r="A1789" s="1061"/>
      <c r="B1789" s="1387"/>
      <c r="C1789" s="1293"/>
      <c r="D1789" s="1387"/>
      <c r="E1789" s="1043"/>
      <c r="F1789" s="1043"/>
      <c r="G1789" s="1387"/>
      <c r="H1789" s="1043"/>
      <c r="I1789" s="1387"/>
      <c r="J1789" s="1043"/>
      <c r="K1789" s="1043"/>
      <c r="L1789" s="1043"/>
      <c r="M1789" s="1043"/>
      <c r="N1789" s="1090"/>
      <c r="O1789" s="1090"/>
      <c r="P1789" s="1090"/>
      <c r="Q1789" s="1091"/>
      <c r="R1789" s="1388"/>
      <c r="S1789" s="1089"/>
      <c r="T1789" s="1388"/>
      <c r="U1789" s="1089"/>
      <c r="V1789" s="1388"/>
      <c r="W1789" s="1388"/>
      <c r="X1789" s="1388"/>
      <c r="Y1789" s="1387" t="s">
        <v>230</v>
      </c>
      <c r="Z1789" s="1387" t="s">
        <v>230</v>
      </c>
      <c r="AA1789" s="754" t="s">
        <v>230</v>
      </c>
      <c r="AB1789" s="1387" t="s">
        <v>230</v>
      </c>
      <c r="AC1789" s="782" t="s">
        <v>20635</v>
      </c>
      <c r="AD1789" s="1317" t="s">
        <v>20636</v>
      </c>
      <c r="AE1789" s="1043" t="s">
        <v>2802</v>
      </c>
      <c r="AF1789" s="1043" t="s">
        <v>25809</v>
      </c>
      <c r="AG1789" s="377" t="s">
        <v>20637</v>
      </c>
      <c r="AH1789" s="1387" t="s">
        <v>17931</v>
      </c>
      <c r="AI1789" s="1089">
        <v>0.19</v>
      </c>
      <c r="AJ1789" s="1089">
        <v>1010</v>
      </c>
      <c r="AK1789" s="378">
        <f>AJ1789*AI1789/365</f>
        <v>0.52575342465753427</v>
      </c>
      <c r="AL1789" s="378">
        <v>0</v>
      </c>
      <c r="AM1789" s="380">
        <f>SUBTOTAL(9,AK1789:AL1789)</f>
        <v>0.52575342465753427</v>
      </c>
      <c r="AN1789" s="378"/>
      <c r="AO1789" s="378"/>
      <c r="AP1789" s="378"/>
      <c r="AQ1789" s="771"/>
      <c r="AR1789" s="381"/>
      <c r="AS1789" s="382"/>
      <c r="AT1789" s="1387"/>
      <c r="AU1789" s="1043"/>
      <c r="AV1789" s="383"/>
      <c r="AW1789" s="1387"/>
      <c r="AX1789" s="2460" t="s">
        <v>25102</v>
      </c>
      <c r="AY1789" s="2401"/>
    </row>
    <row r="1790" spans="1:51" s="8" customFormat="1" ht="15.95" customHeight="1" x14ac:dyDescent="0.25">
      <c r="A1790" s="36"/>
      <c r="B1790" s="1029"/>
      <c r="C1790" s="990"/>
      <c r="D1790" s="1029"/>
      <c r="E1790" s="5"/>
      <c r="F1790" s="5"/>
      <c r="G1790" s="1029"/>
      <c r="H1790" s="5"/>
      <c r="I1790" s="1029"/>
      <c r="J1790" s="5"/>
      <c r="K1790" s="5"/>
      <c r="L1790" s="5"/>
      <c r="M1790" s="5"/>
      <c r="N1790" s="328"/>
      <c r="O1790" s="328"/>
      <c r="P1790" s="328"/>
      <c r="Q1790" s="1056"/>
      <c r="R1790" s="448"/>
      <c r="S1790" s="61"/>
      <c r="T1790" s="448"/>
      <c r="U1790" s="61"/>
      <c r="V1790" s="448"/>
      <c r="W1790" s="448"/>
      <c r="X1790" s="448"/>
      <c r="Y1790" s="1029" t="s">
        <v>230</v>
      </c>
      <c r="Z1790" s="1029" t="s">
        <v>230</v>
      </c>
      <c r="AA1790" s="1" t="s">
        <v>230</v>
      </c>
      <c r="AB1790" s="1029" t="s">
        <v>230</v>
      </c>
      <c r="AC1790" s="2391" t="s">
        <v>230</v>
      </c>
      <c r="AD1790" s="2391" t="s">
        <v>230</v>
      </c>
      <c r="AE1790" s="5" t="s">
        <v>2803</v>
      </c>
      <c r="AF1790" s="5" t="s">
        <v>2804</v>
      </c>
      <c r="AG1790" s="39" t="s">
        <v>22939</v>
      </c>
      <c r="AH1790" s="1" t="s">
        <v>22942</v>
      </c>
      <c r="AI1790" s="61">
        <v>0.37</v>
      </c>
      <c r="AJ1790" s="1056">
        <v>26</v>
      </c>
      <c r="AK1790" s="40">
        <f>AJ1790*AI1790/365</f>
        <v>2.6356164383561642E-2</v>
      </c>
      <c r="AL1790" s="40">
        <v>0</v>
      </c>
      <c r="AM1790" s="41">
        <f>SUBTOTAL(9,AK1790:AL1790)</f>
        <v>2.6356164383561642E-2</v>
      </c>
      <c r="AN1790" s="40"/>
      <c r="AO1790" s="40"/>
      <c r="AP1790" s="40"/>
      <c r="AQ1790" s="1644"/>
      <c r="AR1790" s="1034"/>
      <c r="AS1790" s="45"/>
      <c r="AT1790" s="1029"/>
      <c r="AU1790" s="5"/>
      <c r="AV1790" s="46"/>
      <c r="AW1790" s="1029"/>
      <c r="AX1790" s="46"/>
      <c r="AY1790" s="2391"/>
    </row>
    <row r="1791" spans="1:51" s="8" customFormat="1" ht="15.95" customHeight="1" x14ac:dyDescent="0.25">
      <c r="A1791" s="93"/>
      <c r="B1791" s="88"/>
      <c r="C1791" s="993"/>
      <c r="D1791" s="88"/>
      <c r="E1791" s="103"/>
      <c r="F1791" s="103"/>
      <c r="G1791" s="88"/>
      <c r="H1791" s="103"/>
      <c r="I1791" s="88"/>
      <c r="J1791" s="103"/>
      <c r="K1791" s="103"/>
      <c r="L1791" s="103"/>
      <c r="M1791" s="103"/>
      <c r="N1791" s="330"/>
      <c r="O1791" s="330"/>
      <c r="P1791" s="330"/>
      <c r="Q1791" s="106"/>
      <c r="R1791" s="94"/>
      <c r="S1791" s="104"/>
      <c r="T1791" s="94"/>
      <c r="U1791" s="104"/>
      <c r="V1791" s="94"/>
      <c r="W1791" s="94"/>
      <c r="X1791" s="94"/>
      <c r="Y1791" s="88" t="s">
        <v>230</v>
      </c>
      <c r="Z1791" s="88" t="s">
        <v>230</v>
      </c>
      <c r="AA1791" s="90" t="s">
        <v>230</v>
      </c>
      <c r="AB1791" s="88" t="s">
        <v>230</v>
      </c>
      <c r="AC1791" s="123" t="s">
        <v>230</v>
      </c>
      <c r="AD1791" s="123" t="s">
        <v>230</v>
      </c>
      <c r="AE1791" s="103" t="s">
        <v>2765</v>
      </c>
      <c r="AF1791" s="103" t="s">
        <v>2238</v>
      </c>
      <c r="AG1791" s="95" t="s">
        <v>2239</v>
      </c>
      <c r="AH1791" s="90" t="s">
        <v>722</v>
      </c>
      <c r="AI1791" s="104">
        <v>1.1399999999999999</v>
      </c>
      <c r="AJ1791" s="21">
        <v>300</v>
      </c>
      <c r="AK1791" s="98">
        <f>AJ1791*AI1791/365</f>
        <v>0.93698630136986283</v>
      </c>
      <c r="AL1791" s="98">
        <v>0</v>
      </c>
      <c r="AM1791" s="96">
        <f>SUBTOTAL(9,AK1791:AL1791)</f>
        <v>0.93698630136986283</v>
      </c>
      <c r="AN1791" s="98"/>
      <c r="AO1791" s="98"/>
      <c r="AP1791" s="98"/>
      <c r="AQ1791" s="368"/>
      <c r="AR1791" s="47"/>
      <c r="AS1791" s="48"/>
      <c r="AT1791" s="88"/>
      <c r="AU1791" s="103"/>
      <c r="AV1791" s="52"/>
      <c r="AW1791" s="88"/>
      <c r="AX1791" s="46"/>
      <c r="AY1791" s="2391"/>
    </row>
    <row r="1792" spans="1:51" s="55" customFormat="1" ht="18.75" customHeight="1" x14ac:dyDescent="0.25">
      <c r="A1792" s="182">
        <v>238</v>
      </c>
      <c r="B1792" s="166" t="s">
        <v>55</v>
      </c>
      <c r="C1792" s="989" t="s">
        <v>59</v>
      </c>
      <c r="D1792" s="166" t="s">
        <v>2805</v>
      </c>
      <c r="E1792" s="198" t="s">
        <v>2806</v>
      </c>
      <c r="F1792" s="198" t="s">
        <v>2807</v>
      </c>
      <c r="G1792" s="166"/>
      <c r="H1792" s="166" t="s">
        <v>219</v>
      </c>
      <c r="I1792" s="166" t="s">
        <v>220</v>
      </c>
      <c r="J1792" s="166" t="s">
        <v>221</v>
      </c>
      <c r="K1792" s="198" t="s">
        <v>222</v>
      </c>
      <c r="L1792" s="198" t="s">
        <v>221</v>
      </c>
      <c r="M1792" s="198" t="s">
        <v>879</v>
      </c>
      <c r="N1792" s="199">
        <v>4.5</v>
      </c>
      <c r="O1792" s="199">
        <v>2</v>
      </c>
      <c r="P1792" s="199">
        <v>9</v>
      </c>
      <c r="Q1792" s="1012">
        <v>2</v>
      </c>
      <c r="R1792" s="183"/>
      <c r="S1792" s="223">
        <v>0</v>
      </c>
      <c r="T1792" s="183"/>
      <c r="U1792" s="223">
        <v>0</v>
      </c>
      <c r="V1792" s="183"/>
      <c r="W1792" s="183">
        <v>1</v>
      </c>
      <c r="X1792" s="183"/>
      <c r="Y1792" s="166" t="s">
        <v>330</v>
      </c>
      <c r="Z1792" s="166" t="s">
        <v>2808</v>
      </c>
      <c r="AA1792" s="203">
        <v>1175074015511</v>
      </c>
      <c r="AB1792" s="166" t="s">
        <v>2809</v>
      </c>
      <c r="AC1792" s="166" t="s">
        <v>2810</v>
      </c>
      <c r="AD1792" s="673" t="s">
        <v>2811</v>
      </c>
      <c r="AE1792" s="198" t="s">
        <v>2765</v>
      </c>
      <c r="AF1792" s="166" t="s">
        <v>1216</v>
      </c>
      <c r="AG1792" s="165" t="s">
        <v>230</v>
      </c>
      <c r="AH1792" s="203" t="s">
        <v>59</v>
      </c>
      <c r="AI1792" s="167">
        <v>0.114</v>
      </c>
      <c r="AJ1792" s="221">
        <v>3422.806</v>
      </c>
      <c r="AK1792" s="167">
        <v>0.81584690958904105</v>
      </c>
      <c r="AL1792" s="167">
        <v>0.25319386849315068</v>
      </c>
      <c r="AM1792" s="187">
        <f>AK1792+AL1792</f>
        <v>1.0690407780821918</v>
      </c>
      <c r="AN1792" s="167">
        <f>AK1792</f>
        <v>0.81584690958904105</v>
      </c>
      <c r="AO1792" s="167">
        <f>AL1792</f>
        <v>0.25319386849315068</v>
      </c>
      <c r="AP1792" s="167">
        <f>AN1792+AO1792</f>
        <v>1.0690407780821918</v>
      </c>
      <c r="AQ1792" s="167">
        <f>AP1792*30</f>
        <v>32.071223342465757</v>
      </c>
      <c r="AR1792" s="193" t="s">
        <v>231</v>
      </c>
      <c r="AS1792" s="194" t="s">
        <v>431</v>
      </c>
      <c r="AT1792" s="166" t="s">
        <v>232</v>
      </c>
      <c r="AU1792" s="198" t="s">
        <v>59</v>
      </c>
      <c r="AV1792" s="679" t="s">
        <v>2812</v>
      </c>
      <c r="AW1792" s="166" t="s">
        <v>234</v>
      </c>
      <c r="AX1792" s="52"/>
      <c r="AY1792" s="2391"/>
    </row>
    <row r="1793" spans="1:52" s="55" customFormat="1" ht="15.95" customHeight="1" x14ac:dyDescent="0.25">
      <c r="A1793" s="182">
        <v>239</v>
      </c>
      <c r="B1793" s="366" t="s">
        <v>55</v>
      </c>
      <c r="C1793" s="991" t="s">
        <v>59</v>
      </c>
      <c r="D1793" s="354" t="s">
        <v>45</v>
      </c>
      <c r="E1793" s="198" t="s">
        <v>16894</v>
      </c>
      <c r="F1793" s="198" t="s">
        <v>16895</v>
      </c>
      <c r="G1793" s="166" t="s">
        <v>221</v>
      </c>
      <c r="H1793" s="166" t="s">
        <v>219</v>
      </c>
      <c r="I1793" s="166" t="s">
        <v>220</v>
      </c>
      <c r="J1793" s="166" t="s">
        <v>221</v>
      </c>
      <c r="K1793" s="198" t="s">
        <v>222</v>
      </c>
      <c r="L1793" s="198" t="s">
        <v>221</v>
      </c>
      <c r="M1793" s="198" t="s">
        <v>879</v>
      </c>
      <c r="N1793" s="199">
        <v>7</v>
      </c>
      <c r="O1793" s="199">
        <v>1.5</v>
      </c>
      <c r="P1793" s="199">
        <v>10.5</v>
      </c>
      <c r="Q1793" s="1012">
        <v>4</v>
      </c>
      <c r="R1793" s="184"/>
      <c r="S1793" s="223">
        <v>2</v>
      </c>
      <c r="T1793" s="183"/>
      <c r="U1793" s="223">
        <v>0</v>
      </c>
      <c r="V1793" s="183">
        <v>1</v>
      </c>
      <c r="W1793" s="183"/>
      <c r="X1793" s="183">
        <v>1</v>
      </c>
      <c r="Y1793" s="166" t="s">
        <v>62</v>
      </c>
      <c r="Z1793" s="170" t="s">
        <v>224</v>
      </c>
      <c r="AA1793" s="197" t="s">
        <v>225</v>
      </c>
      <c r="AB1793" s="166" t="s">
        <v>1789</v>
      </c>
      <c r="AC1793" s="166" t="s">
        <v>1790</v>
      </c>
      <c r="AD1793" s="229" t="s">
        <v>1791</v>
      </c>
      <c r="AE1793" s="198" t="s">
        <v>2765</v>
      </c>
      <c r="AF1793" s="166" t="s">
        <v>275</v>
      </c>
      <c r="AG1793" s="165" t="s">
        <v>230</v>
      </c>
      <c r="AH1793" s="203" t="s">
        <v>59</v>
      </c>
      <c r="AI1793" s="167">
        <v>0.114</v>
      </c>
      <c r="AJ1793" s="221">
        <v>275.577</v>
      </c>
      <c r="AK1793" s="167">
        <f>AJ1793*0.087/365</f>
        <v>6.5685476712328772E-2</v>
      </c>
      <c r="AL1793" s="167">
        <f>AJ1793*0.027/365</f>
        <v>2.0385147945205479E-2</v>
      </c>
      <c r="AM1793" s="187">
        <f t="shared" ref="AM1793:AM1800" si="191">SUM(AK1793:AL1793)</f>
        <v>8.6070624657534248E-2</v>
      </c>
      <c r="AN1793" s="167">
        <f>SUM(AK1793:AK1801)</f>
        <v>5.0424748273972604</v>
      </c>
      <c r="AO1793" s="167">
        <f>SUM(AL1793:AL1801)</f>
        <v>1.5226650739726026</v>
      </c>
      <c r="AP1793" s="167">
        <f>SUM(AM1793:AM1801)</f>
        <v>6.5651399013698617</v>
      </c>
      <c r="AQ1793" s="167">
        <f>AP1793*30</f>
        <v>196.95419704109585</v>
      </c>
      <c r="AR1793" s="193" t="s">
        <v>231</v>
      </c>
      <c r="AS1793" s="194" t="s">
        <v>431</v>
      </c>
      <c r="AT1793" s="166" t="s">
        <v>232</v>
      </c>
      <c r="AU1793" s="198" t="s">
        <v>59</v>
      </c>
      <c r="AV1793" s="679" t="s">
        <v>2813</v>
      </c>
      <c r="AW1793" s="166" t="s">
        <v>234</v>
      </c>
      <c r="AX1793" s="805" t="s">
        <v>20328</v>
      </c>
      <c r="AY1793" s="2391"/>
      <c r="AZ1793" s="778" t="s">
        <v>20325</v>
      </c>
    </row>
    <row r="1794" spans="1:52" s="8" customFormat="1" ht="15.95" customHeight="1" x14ac:dyDescent="0.25">
      <c r="A1794" s="112"/>
      <c r="B1794" s="113"/>
      <c r="C1794" s="992"/>
      <c r="D1794" s="113"/>
      <c r="E1794" s="130"/>
      <c r="F1794" s="130"/>
      <c r="G1794" s="113"/>
      <c r="H1794" s="130"/>
      <c r="I1794" s="113"/>
      <c r="J1794" s="130"/>
      <c r="K1794" s="130"/>
      <c r="L1794" s="130"/>
      <c r="M1794" s="130"/>
      <c r="N1794" s="329"/>
      <c r="O1794" s="329"/>
      <c r="P1794" s="329"/>
      <c r="Q1794" s="1071"/>
      <c r="R1794" s="114"/>
      <c r="S1794" s="131"/>
      <c r="T1794" s="114"/>
      <c r="U1794" s="131"/>
      <c r="V1794" s="114"/>
      <c r="W1794" s="114"/>
      <c r="X1794" s="114"/>
      <c r="Y1794" s="113" t="s">
        <v>230</v>
      </c>
      <c r="Z1794" s="113" t="s">
        <v>230</v>
      </c>
      <c r="AA1794" s="132" t="s">
        <v>230</v>
      </c>
      <c r="AB1794" s="113" t="s">
        <v>230</v>
      </c>
      <c r="AC1794" s="113" t="s">
        <v>230</v>
      </c>
      <c r="AD1794" s="113" t="s">
        <v>230</v>
      </c>
      <c r="AE1794" s="130" t="s">
        <v>2765</v>
      </c>
      <c r="AF1794" s="113" t="s">
        <v>1244</v>
      </c>
      <c r="AG1794" s="115" t="s">
        <v>230</v>
      </c>
      <c r="AH1794" s="132" t="s">
        <v>59</v>
      </c>
      <c r="AI1794" s="116">
        <v>0.114</v>
      </c>
      <c r="AJ1794" s="137">
        <v>547.274</v>
      </c>
      <c r="AK1794" s="116">
        <f>AJ1794*0.087/365</f>
        <v>0.13044613150684931</v>
      </c>
      <c r="AL1794" s="116">
        <f>AJ1794*0.027/365</f>
        <v>4.0483282191780823E-2</v>
      </c>
      <c r="AM1794" s="119">
        <f t="shared" si="191"/>
        <v>0.17092941369863013</v>
      </c>
      <c r="AN1794" s="116"/>
      <c r="AO1794" s="116"/>
      <c r="AP1794" s="116"/>
      <c r="AQ1794" s="367"/>
      <c r="AR1794" s="42"/>
      <c r="AS1794" s="43"/>
      <c r="AT1794" s="113"/>
      <c r="AU1794" s="130"/>
      <c r="AV1794" s="44"/>
      <c r="AW1794" s="113"/>
      <c r="AX1794" s="44"/>
      <c r="AY1794" s="2391"/>
    </row>
    <row r="1795" spans="1:52" s="8" customFormat="1" ht="15.95" customHeight="1" x14ac:dyDescent="0.25">
      <c r="A1795" s="36"/>
      <c r="B1795" s="1029"/>
      <c r="C1795" s="990"/>
      <c r="D1795" s="1029"/>
      <c r="E1795" s="5"/>
      <c r="F1795" s="5"/>
      <c r="G1795" s="1029"/>
      <c r="H1795" s="5"/>
      <c r="I1795" s="1029"/>
      <c r="J1795" s="5"/>
      <c r="K1795" s="5"/>
      <c r="L1795" s="5"/>
      <c r="M1795" s="5"/>
      <c r="N1795" s="328"/>
      <c r="O1795" s="328"/>
      <c r="P1795" s="328"/>
      <c r="Q1795" s="1056"/>
      <c r="R1795" s="448"/>
      <c r="S1795" s="61"/>
      <c r="T1795" s="448"/>
      <c r="U1795" s="61"/>
      <c r="V1795" s="448"/>
      <c r="W1795" s="448"/>
      <c r="X1795" s="448"/>
      <c r="Y1795" s="1029" t="s">
        <v>230</v>
      </c>
      <c r="Z1795" s="1029" t="s">
        <v>230</v>
      </c>
      <c r="AA1795" s="1" t="s">
        <v>230</v>
      </c>
      <c r="AB1795" s="1029" t="s">
        <v>230</v>
      </c>
      <c r="AC1795" s="1029" t="s">
        <v>230</v>
      </c>
      <c r="AD1795" s="1029" t="s">
        <v>230</v>
      </c>
      <c r="AE1795" s="5" t="s">
        <v>2765</v>
      </c>
      <c r="AF1795" s="1029" t="s">
        <v>798</v>
      </c>
      <c r="AG1795" s="39" t="s">
        <v>230</v>
      </c>
      <c r="AH1795" s="1" t="s">
        <v>59</v>
      </c>
      <c r="AI1795" s="40">
        <v>0.114</v>
      </c>
      <c r="AJ1795" s="57">
        <v>3321.183</v>
      </c>
      <c r="AK1795" s="116">
        <f t="shared" ref="AK1795:AK1800" si="192">AJ1795*0.087/365</f>
        <v>0.79162444109589025</v>
      </c>
      <c r="AL1795" s="116">
        <f t="shared" ref="AL1795:AL1800" si="193">AJ1795*0.027/365</f>
        <v>0.24567655068493152</v>
      </c>
      <c r="AM1795" s="119">
        <f t="shared" si="191"/>
        <v>1.0373009917808218</v>
      </c>
      <c r="AN1795" s="40"/>
      <c r="AO1795" s="40"/>
      <c r="AP1795" s="40"/>
      <c r="AQ1795" s="1644"/>
      <c r="AR1795" s="1034"/>
      <c r="AS1795" s="45"/>
      <c r="AT1795" s="1029"/>
      <c r="AU1795" s="5"/>
      <c r="AV1795" s="46"/>
      <c r="AW1795" s="1029"/>
      <c r="AX1795" s="46"/>
      <c r="AY1795" s="2391"/>
    </row>
    <row r="1796" spans="1:52" s="8" customFormat="1" ht="15.95" customHeight="1" x14ac:dyDescent="0.25">
      <c r="A1796" s="36"/>
      <c r="B1796" s="1029"/>
      <c r="C1796" s="990"/>
      <c r="D1796" s="1029"/>
      <c r="E1796" s="5"/>
      <c r="F1796" s="5"/>
      <c r="G1796" s="1029"/>
      <c r="H1796" s="5"/>
      <c r="I1796" s="1029"/>
      <c r="J1796" s="5"/>
      <c r="K1796" s="5"/>
      <c r="L1796" s="5"/>
      <c r="M1796" s="5"/>
      <c r="N1796" s="328"/>
      <c r="O1796" s="328"/>
      <c r="P1796" s="328"/>
      <c r="Q1796" s="1056"/>
      <c r="R1796" s="448"/>
      <c r="S1796" s="61"/>
      <c r="T1796" s="448"/>
      <c r="U1796" s="61"/>
      <c r="V1796" s="448"/>
      <c r="W1796" s="448"/>
      <c r="X1796" s="448"/>
      <c r="Y1796" s="1029" t="s">
        <v>230</v>
      </c>
      <c r="Z1796" s="1029" t="s">
        <v>230</v>
      </c>
      <c r="AA1796" s="1" t="s">
        <v>230</v>
      </c>
      <c r="AB1796" s="1029" t="s">
        <v>230</v>
      </c>
      <c r="AC1796" s="1029" t="s">
        <v>230</v>
      </c>
      <c r="AD1796" s="1029" t="s">
        <v>230</v>
      </c>
      <c r="AE1796" s="5" t="s">
        <v>2765</v>
      </c>
      <c r="AF1796" s="1029" t="s">
        <v>654</v>
      </c>
      <c r="AG1796" s="39" t="s">
        <v>230</v>
      </c>
      <c r="AH1796" s="1" t="s">
        <v>59</v>
      </c>
      <c r="AI1796" s="40">
        <v>0.114</v>
      </c>
      <c r="AJ1796" s="57">
        <v>3316.8180000000002</v>
      </c>
      <c r="AK1796" s="116">
        <f t="shared" si="192"/>
        <v>0.79058401643835619</v>
      </c>
      <c r="AL1796" s="116">
        <f t="shared" si="193"/>
        <v>0.2453536602739726</v>
      </c>
      <c r="AM1796" s="119">
        <f t="shared" si="191"/>
        <v>1.0359376767123287</v>
      </c>
      <c r="AN1796" s="40"/>
      <c r="AO1796" s="40"/>
      <c r="AP1796" s="40"/>
      <c r="AQ1796" s="1644"/>
      <c r="AR1796" s="1034"/>
      <c r="AS1796" s="45"/>
      <c r="AT1796" s="1029"/>
      <c r="AU1796" s="5"/>
      <c r="AV1796" s="46"/>
      <c r="AW1796" s="1029"/>
      <c r="AX1796" s="46"/>
      <c r="AY1796" s="2391"/>
    </row>
    <row r="1797" spans="1:52" s="8" customFormat="1" ht="15.95" customHeight="1" x14ac:dyDescent="0.25">
      <c r="A1797" s="36"/>
      <c r="B1797" s="1029"/>
      <c r="C1797" s="990"/>
      <c r="D1797" s="1029"/>
      <c r="E1797" s="5"/>
      <c r="F1797" s="5"/>
      <c r="G1797" s="1029"/>
      <c r="H1797" s="5"/>
      <c r="I1797" s="1029"/>
      <c r="J1797" s="5"/>
      <c r="K1797" s="5"/>
      <c r="L1797" s="5"/>
      <c r="M1797" s="5"/>
      <c r="N1797" s="328"/>
      <c r="O1797" s="328"/>
      <c r="P1797" s="328"/>
      <c r="Q1797" s="1056"/>
      <c r="R1797" s="448"/>
      <c r="S1797" s="61"/>
      <c r="T1797" s="448"/>
      <c r="U1797" s="61"/>
      <c r="V1797" s="448"/>
      <c r="W1797" s="448"/>
      <c r="X1797" s="448"/>
      <c r="Y1797" s="1029" t="s">
        <v>230</v>
      </c>
      <c r="Z1797" s="1029" t="s">
        <v>230</v>
      </c>
      <c r="AA1797" s="1" t="s">
        <v>230</v>
      </c>
      <c r="AB1797" s="1029" t="s">
        <v>230</v>
      </c>
      <c r="AC1797" s="1029" t="s">
        <v>230</v>
      </c>
      <c r="AD1797" s="1029" t="s">
        <v>230</v>
      </c>
      <c r="AE1797" s="5" t="s">
        <v>2765</v>
      </c>
      <c r="AF1797" s="1029" t="s">
        <v>807</v>
      </c>
      <c r="AG1797" s="39" t="s">
        <v>230</v>
      </c>
      <c r="AH1797" s="1" t="s">
        <v>59</v>
      </c>
      <c r="AI1797" s="40">
        <v>0.114</v>
      </c>
      <c r="AJ1797" s="57">
        <v>2693.9810000000002</v>
      </c>
      <c r="AK1797" s="116">
        <f t="shared" si="192"/>
        <v>0.64212697808219177</v>
      </c>
      <c r="AL1797" s="116">
        <f t="shared" si="193"/>
        <v>0.19928078630136986</v>
      </c>
      <c r="AM1797" s="119">
        <f t="shared" si="191"/>
        <v>0.84140776438356157</v>
      </c>
      <c r="AN1797" s="40"/>
      <c r="AO1797" s="40"/>
      <c r="AP1797" s="40"/>
      <c r="AQ1797" s="1644"/>
      <c r="AR1797" s="1034"/>
      <c r="AS1797" s="45"/>
      <c r="AT1797" s="1029"/>
      <c r="AU1797" s="5"/>
      <c r="AV1797" s="46"/>
      <c r="AW1797" s="1029"/>
      <c r="AX1797" s="46"/>
      <c r="AY1797" s="2391"/>
    </row>
    <row r="1798" spans="1:52" s="8" customFormat="1" ht="15.95" customHeight="1" x14ac:dyDescent="0.25">
      <c r="A1798" s="36"/>
      <c r="B1798" s="1029"/>
      <c r="C1798" s="990"/>
      <c r="D1798" s="1029"/>
      <c r="E1798" s="5"/>
      <c r="F1798" s="5"/>
      <c r="G1798" s="1029"/>
      <c r="H1798" s="5"/>
      <c r="I1798" s="1029"/>
      <c r="J1798" s="5"/>
      <c r="K1798" s="5"/>
      <c r="L1798" s="5"/>
      <c r="M1798" s="5"/>
      <c r="N1798" s="328"/>
      <c r="O1798" s="328"/>
      <c r="P1798" s="328"/>
      <c r="Q1798" s="1056"/>
      <c r="R1798" s="448"/>
      <c r="S1798" s="61"/>
      <c r="T1798" s="448"/>
      <c r="U1798" s="61"/>
      <c r="V1798" s="448"/>
      <c r="W1798" s="448"/>
      <c r="X1798" s="448"/>
      <c r="Y1798" s="1029" t="s">
        <v>230</v>
      </c>
      <c r="Z1798" s="1029" t="s">
        <v>230</v>
      </c>
      <c r="AA1798" s="1" t="s">
        <v>230</v>
      </c>
      <c r="AB1798" s="1029" t="s">
        <v>230</v>
      </c>
      <c r="AC1798" s="1029" t="s">
        <v>230</v>
      </c>
      <c r="AD1798" s="1029" t="s">
        <v>230</v>
      </c>
      <c r="AE1798" s="5" t="s">
        <v>2765</v>
      </c>
      <c r="AF1798" s="1029" t="s">
        <v>810</v>
      </c>
      <c r="AG1798" s="39" t="s">
        <v>230</v>
      </c>
      <c r="AH1798" s="1" t="s">
        <v>59</v>
      </c>
      <c r="AI1798" s="40">
        <v>0.114</v>
      </c>
      <c r="AJ1798" s="57">
        <v>3299.8430000000003</v>
      </c>
      <c r="AK1798" s="116">
        <f>AJ1798*0.087/365</f>
        <v>0.78653792054794525</v>
      </c>
      <c r="AL1798" s="116">
        <f t="shared" si="193"/>
        <v>0.24409797534246577</v>
      </c>
      <c r="AM1798" s="119">
        <f t="shared" si="191"/>
        <v>1.0306358958904109</v>
      </c>
      <c r="AN1798" s="40"/>
      <c r="AO1798" s="40"/>
      <c r="AP1798" s="40"/>
      <c r="AQ1798" s="1644"/>
      <c r="AR1798" s="1034"/>
      <c r="AS1798" s="45"/>
      <c r="AT1798" s="1029"/>
      <c r="AU1798" s="5"/>
      <c r="AV1798" s="46"/>
      <c r="AW1798" s="1029"/>
      <c r="AX1798" s="46"/>
      <c r="AY1798" s="2391"/>
    </row>
    <row r="1799" spans="1:52" s="8" customFormat="1" ht="15.95" customHeight="1" x14ac:dyDescent="0.25">
      <c r="A1799" s="36"/>
      <c r="B1799" s="1029"/>
      <c r="C1799" s="990"/>
      <c r="D1799" s="1029"/>
      <c r="E1799" s="5"/>
      <c r="F1799" s="5"/>
      <c r="G1799" s="1029"/>
      <c r="H1799" s="5"/>
      <c r="I1799" s="1029"/>
      <c r="J1799" s="5"/>
      <c r="K1799" s="5"/>
      <c r="L1799" s="5"/>
      <c r="M1799" s="5"/>
      <c r="N1799" s="328"/>
      <c r="O1799" s="328"/>
      <c r="P1799" s="328"/>
      <c r="Q1799" s="1056"/>
      <c r="R1799" s="448"/>
      <c r="S1799" s="61"/>
      <c r="T1799" s="448"/>
      <c r="U1799" s="61"/>
      <c r="V1799" s="448"/>
      <c r="W1799" s="448"/>
      <c r="X1799" s="448"/>
      <c r="Y1799" s="1029" t="s">
        <v>230</v>
      </c>
      <c r="Z1799" s="1029" t="s">
        <v>230</v>
      </c>
      <c r="AA1799" s="1" t="s">
        <v>230</v>
      </c>
      <c r="AB1799" s="1029" t="s">
        <v>230</v>
      </c>
      <c r="AC1799" s="1029" t="s">
        <v>230</v>
      </c>
      <c r="AD1799" s="1029" t="s">
        <v>230</v>
      </c>
      <c r="AE1799" s="5" t="s">
        <v>2765</v>
      </c>
      <c r="AF1799" s="1029" t="s">
        <v>837</v>
      </c>
      <c r="AG1799" s="39" t="s">
        <v>230</v>
      </c>
      <c r="AH1799" s="1" t="s">
        <v>59</v>
      </c>
      <c r="AI1799" s="40">
        <v>0.114</v>
      </c>
      <c r="AJ1799" s="57">
        <v>3297.127</v>
      </c>
      <c r="AK1799" s="116">
        <f t="shared" si="192"/>
        <v>0.7858905452054793</v>
      </c>
      <c r="AL1799" s="116">
        <f t="shared" si="193"/>
        <v>0.24389706575342465</v>
      </c>
      <c r="AM1799" s="119">
        <f t="shared" si="191"/>
        <v>1.0297876109589039</v>
      </c>
      <c r="AN1799" s="40"/>
      <c r="AO1799" s="40"/>
      <c r="AP1799" s="40"/>
      <c r="AQ1799" s="1644"/>
      <c r="AR1799" s="1034"/>
      <c r="AS1799" s="45"/>
      <c r="AT1799" s="1029"/>
      <c r="AU1799" s="5"/>
      <c r="AV1799" s="46"/>
      <c r="AW1799" s="1029"/>
      <c r="AX1799" s="46"/>
      <c r="AY1799" s="2391"/>
    </row>
    <row r="1800" spans="1:52" s="8" customFormat="1" ht="15.95" customHeight="1" x14ac:dyDescent="0.25">
      <c r="A1800" s="36"/>
      <c r="B1800" s="1029"/>
      <c r="C1800" s="990"/>
      <c r="D1800" s="1029"/>
      <c r="E1800" s="5"/>
      <c r="F1800" s="5"/>
      <c r="G1800" s="1029"/>
      <c r="H1800" s="5"/>
      <c r="I1800" s="1029"/>
      <c r="J1800" s="5"/>
      <c r="K1800" s="5"/>
      <c r="L1800" s="5"/>
      <c r="M1800" s="5"/>
      <c r="N1800" s="328"/>
      <c r="O1800" s="328"/>
      <c r="P1800" s="328"/>
      <c r="Q1800" s="1056"/>
      <c r="R1800" s="448"/>
      <c r="S1800" s="61"/>
      <c r="T1800" s="448"/>
      <c r="U1800" s="61"/>
      <c r="V1800" s="448"/>
      <c r="W1800" s="448"/>
      <c r="X1800" s="448"/>
      <c r="Y1800" s="1029" t="s">
        <v>230</v>
      </c>
      <c r="Z1800" s="1029" t="s">
        <v>230</v>
      </c>
      <c r="AA1800" s="1" t="s">
        <v>230</v>
      </c>
      <c r="AB1800" s="1029" t="s">
        <v>230</v>
      </c>
      <c r="AC1800" s="1029" t="s">
        <v>230</v>
      </c>
      <c r="AD1800" s="1029" t="s">
        <v>230</v>
      </c>
      <c r="AE1800" s="5" t="s">
        <v>2765</v>
      </c>
      <c r="AF1800" s="1029" t="s">
        <v>838</v>
      </c>
      <c r="AG1800" s="39" t="s">
        <v>230</v>
      </c>
      <c r="AH1800" s="1" t="s">
        <v>59</v>
      </c>
      <c r="AI1800" s="40">
        <v>0.114</v>
      </c>
      <c r="AJ1800" s="57">
        <v>3832.373</v>
      </c>
      <c r="AK1800" s="116">
        <f t="shared" si="192"/>
        <v>0.91346972876712329</v>
      </c>
      <c r="AL1800" s="116">
        <f t="shared" si="193"/>
        <v>0.28349060547945204</v>
      </c>
      <c r="AM1800" s="119">
        <f t="shared" si="191"/>
        <v>1.1969603342465753</v>
      </c>
      <c r="AN1800" s="40"/>
      <c r="AO1800" s="40"/>
      <c r="AP1800" s="40"/>
      <c r="AQ1800" s="1644"/>
      <c r="AR1800" s="1034"/>
      <c r="AS1800" s="45"/>
      <c r="AT1800" s="1029"/>
      <c r="AU1800" s="5"/>
      <c r="AV1800" s="46"/>
      <c r="AW1800" s="1029"/>
      <c r="AX1800" s="46"/>
      <c r="AY1800" s="2391"/>
    </row>
    <row r="1801" spans="1:52" s="8" customFormat="1" ht="15.95" customHeight="1" x14ac:dyDescent="0.25">
      <c r="A1801" s="93"/>
      <c r="B1801" s="88"/>
      <c r="C1801" s="993"/>
      <c r="D1801" s="88"/>
      <c r="E1801" s="103"/>
      <c r="F1801" s="103"/>
      <c r="G1801" s="88"/>
      <c r="H1801" s="103"/>
      <c r="I1801" s="88"/>
      <c r="J1801" s="103"/>
      <c r="K1801" s="103"/>
      <c r="L1801" s="103"/>
      <c r="M1801" s="103"/>
      <c r="N1801" s="330"/>
      <c r="O1801" s="330"/>
      <c r="P1801" s="330"/>
      <c r="Q1801" s="106"/>
      <c r="R1801" s="94"/>
      <c r="S1801" s="104"/>
      <c r="T1801" s="94"/>
      <c r="U1801" s="104"/>
      <c r="V1801" s="94"/>
      <c r="W1801" s="94"/>
      <c r="X1801" s="94"/>
      <c r="Y1801" s="88" t="s">
        <v>230</v>
      </c>
      <c r="Z1801" s="88" t="s">
        <v>230</v>
      </c>
      <c r="AA1801" s="90" t="s">
        <v>230</v>
      </c>
      <c r="AB1801" s="88" t="s">
        <v>230</v>
      </c>
      <c r="AC1801" s="88" t="s">
        <v>230</v>
      </c>
      <c r="AD1801" s="88" t="s">
        <v>230</v>
      </c>
      <c r="AE1801" s="103" t="s">
        <v>2814</v>
      </c>
      <c r="AF1801" s="103" t="s">
        <v>2815</v>
      </c>
      <c r="AG1801" s="95">
        <v>5030054370</v>
      </c>
      <c r="AH1801" s="90" t="s">
        <v>506</v>
      </c>
      <c r="AI1801" s="104">
        <v>2.0699999999999998</v>
      </c>
      <c r="AJ1801" s="330">
        <v>24</v>
      </c>
      <c r="AK1801" s="98">
        <f>AJ1801*AI1801/365</f>
        <v>0.13610958904109588</v>
      </c>
      <c r="AL1801" s="98">
        <v>0</v>
      </c>
      <c r="AM1801" s="96">
        <f>SUBTOTAL(9,AK1801:AL1801)</f>
        <v>0.13610958904109588</v>
      </c>
      <c r="AN1801" s="98"/>
      <c r="AO1801" s="98"/>
      <c r="AP1801" s="98"/>
      <c r="AQ1801" s="368"/>
      <c r="AR1801" s="47"/>
      <c r="AS1801" s="48"/>
      <c r="AT1801" s="88"/>
      <c r="AU1801" s="103"/>
      <c r="AV1801" s="52"/>
      <c r="AW1801" s="88"/>
      <c r="AX1801" s="46"/>
      <c r="AY1801" s="2391"/>
    </row>
    <row r="1802" spans="1:52" s="55" customFormat="1" ht="15.95" customHeight="1" x14ac:dyDescent="0.2">
      <c r="A1802" s="182">
        <v>240</v>
      </c>
      <c r="B1802" s="170" t="s">
        <v>55</v>
      </c>
      <c r="C1802" s="989" t="s">
        <v>59</v>
      </c>
      <c r="D1802" s="354" t="s">
        <v>2816</v>
      </c>
      <c r="E1802" s="198" t="s">
        <v>2817</v>
      </c>
      <c r="F1802" s="198" t="s">
        <v>2818</v>
      </c>
      <c r="G1802" s="166"/>
      <c r="H1802" s="354" t="s">
        <v>219</v>
      </c>
      <c r="I1802" s="354" t="s">
        <v>220</v>
      </c>
      <c r="J1802" s="354" t="s">
        <v>221</v>
      </c>
      <c r="K1802" s="272" t="s">
        <v>222</v>
      </c>
      <c r="L1802" s="272" t="s">
        <v>221</v>
      </c>
      <c r="M1802" s="272" t="s">
        <v>879</v>
      </c>
      <c r="N1802" s="440">
        <v>11.4</v>
      </c>
      <c r="O1802" s="440">
        <v>2.2000000000000002</v>
      </c>
      <c r="P1802" s="440">
        <f>O1802*N1802</f>
        <v>25.080000000000002</v>
      </c>
      <c r="Q1802" s="1012">
        <v>7</v>
      </c>
      <c r="R1802" s="184"/>
      <c r="S1802" s="223">
        <v>3</v>
      </c>
      <c r="T1802" s="183"/>
      <c r="U1802" s="223">
        <v>1</v>
      </c>
      <c r="V1802" s="183"/>
      <c r="W1802" s="183"/>
      <c r="X1802" s="183"/>
      <c r="Y1802" s="354" t="s">
        <v>62</v>
      </c>
      <c r="Z1802" s="366" t="s">
        <v>224</v>
      </c>
      <c r="AA1802" s="762" t="s">
        <v>225</v>
      </c>
      <c r="AB1802" s="354" t="s">
        <v>1789</v>
      </c>
      <c r="AC1802" s="354" t="s">
        <v>1790</v>
      </c>
      <c r="AD1802" s="925" t="s">
        <v>1791</v>
      </c>
      <c r="AE1802" s="198" t="s">
        <v>2765</v>
      </c>
      <c r="AF1802" s="166" t="s">
        <v>528</v>
      </c>
      <c r="AG1802" s="165" t="s">
        <v>230</v>
      </c>
      <c r="AH1802" s="203" t="s">
        <v>59</v>
      </c>
      <c r="AI1802" s="167">
        <v>0.114</v>
      </c>
      <c r="AJ1802" s="221">
        <v>3488.605</v>
      </c>
      <c r="AK1802" s="167">
        <v>0.83153050684931495</v>
      </c>
      <c r="AL1802" s="167">
        <v>0.25806119178082193</v>
      </c>
      <c r="AM1802" s="187">
        <f>AK1802+AL1802</f>
        <v>1.0895916986301368</v>
      </c>
      <c r="AN1802" s="167">
        <f>SUM(AK1802:AK1810)</f>
        <v>3.4776061643835612</v>
      </c>
      <c r="AO1802" s="167">
        <f>SUM(AL1802:AL1810)</f>
        <v>1.0314554794520547</v>
      </c>
      <c r="AP1802" s="167">
        <f>AN1802+AO1802</f>
        <v>4.5090616438356159</v>
      </c>
      <c r="AQ1802" s="167">
        <f>AP1802*30</f>
        <v>135.27184931506847</v>
      </c>
      <c r="AR1802" s="193" t="s">
        <v>231</v>
      </c>
      <c r="AS1802" s="363" t="s">
        <v>431</v>
      </c>
      <c r="AT1802" s="166" t="s">
        <v>232</v>
      </c>
      <c r="AU1802" s="198" t="s">
        <v>59</v>
      </c>
      <c r="AV1802" s="679" t="s">
        <v>2819</v>
      </c>
      <c r="AW1802" s="166" t="s">
        <v>234</v>
      </c>
      <c r="AX1802" s="46"/>
      <c r="AY1802" s="2391"/>
    </row>
    <row r="1803" spans="1:52" s="8" customFormat="1" ht="15.95" customHeight="1" x14ac:dyDescent="0.25">
      <c r="A1803" s="112"/>
      <c r="B1803" s="113"/>
      <c r="C1803" s="992"/>
      <c r="D1803" s="113"/>
      <c r="E1803" s="130"/>
      <c r="F1803" s="130"/>
      <c r="G1803" s="113"/>
      <c r="H1803" s="130"/>
      <c r="I1803" s="113"/>
      <c r="J1803" s="130"/>
      <c r="K1803" s="130"/>
      <c r="L1803" s="130"/>
      <c r="M1803" s="130"/>
      <c r="N1803" s="329"/>
      <c r="O1803" s="329"/>
      <c r="P1803" s="329"/>
      <c r="Q1803" s="1071"/>
      <c r="R1803" s="114"/>
      <c r="S1803" s="131"/>
      <c r="T1803" s="114"/>
      <c r="U1803" s="131"/>
      <c r="V1803" s="114"/>
      <c r="W1803" s="114"/>
      <c r="X1803" s="114"/>
      <c r="Y1803" s="113" t="s">
        <v>230</v>
      </c>
      <c r="Z1803" s="113" t="s">
        <v>230</v>
      </c>
      <c r="AA1803" s="132" t="s">
        <v>230</v>
      </c>
      <c r="AB1803" s="113" t="s">
        <v>230</v>
      </c>
      <c r="AC1803" s="113" t="s">
        <v>230</v>
      </c>
      <c r="AD1803" s="113" t="s">
        <v>230</v>
      </c>
      <c r="AE1803" s="130" t="s">
        <v>2765</v>
      </c>
      <c r="AF1803" s="113" t="s">
        <v>348</v>
      </c>
      <c r="AG1803" s="115" t="s">
        <v>230</v>
      </c>
      <c r="AH1803" s="132" t="s">
        <v>59</v>
      </c>
      <c r="AI1803" s="116">
        <v>0.114</v>
      </c>
      <c r="AJ1803" s="137">
        <v>2480.5810000000001</v>
      </c>
      <c r="AK1803" s="116">
        <v>0.59126177260273971</v>
      </c>
      <c r="AL1803" s="116">
        <v>0.18349503287671234</v>
      </c>
      <c r="AM1803" s="119">
        <v>0.77475680547945203</v>
      </c>
      <c r="AN1803" s="116"/>
      <c r="AO1803" s="116"/>
      <c r="AP1803" s="116"/>
      <c r="AQ1803" s="367"/>
      <c r="AR1803" s="42"/>
      <c r="AS1803" s="43"/>
      <c r="AT1803" s="113"/>
      <c r="AU1803" s="130"/>
      <c r="AV1803" s="44"/>
      <c r="AW1803" s="113"/>
      <c r="AX1803" s="46"/>
      <c r="AY1803" s="2391"/>
    </row>
    <row r="1804" spans="1:52" s="8" customFormat="1" ht="15.95" customHeight="1" x14ac:dyDescent="0.25">
      <c r="A1804" s="36"/>
      <c r="B1804" s="1029"/>
      <c r="C1804" s="990"/>
      <c r="D1804" s="1029"/>
      <c r="E1804" s="5"/>
      <c r="F1804" s="5"/>
      <c r="G1804" s="1029"/>
      <c r="H1804" s="5"/>
      <c r="I1804" s="1029"/>
      <c r="J1804" s="5"/>
      <c r="K1804" s="5"/>
      <c r="L1804" s="5"/>
      <c r="M1804" s="5"/>
      <c r="N1804" s="328"/>
      <c r="O1804" s="328"/>
      <c r="P1804" s="328"/>
      <c r="Q1804" s="1056"/>
      <c r="R1804" s="448"/>
      <c r="S1804" s="61"/>
      <c r="T1804" s="448"/>
      <c r="U1804" s="61"/>
      <c r="V1804" s="448"/>
      <c r="W1804" s="448"/>
      <c r="X1804" s="448"/>
      <c r="Y1804" s="1029" t="s">
        <v>230</v>
      </c>
      <c r="Z1804" s="1029" t="s">
        <v>230</v>
      </c>
      <c r="AA1804" s="1" t="s">
        <v>230</v>
      </c>
      <c r="AB1804" s="1029" t="s">
        <v>230</v>
      </c>
      <c r="AC1804" s="1029" t="s">
        <v>230</v>
      </c>
      <c r="AD1804" s="1029" t="s">
        <v>230</v>
      </c>
      <c r="AE1804" s="5" t="s">
        <v>2765</v>
      </c>
      <c r="AF1804" s="1029" t="s">
        <v>2820</v>
      </c>
      <c r="AG1804" s="39" t="s">
        <v>230</v>
      </c>
      <c r="AH1804" s="1" t="s">
        <v>59</v>
      </c>
      <c r="AI1804" s="40">
        <v>0.114</v>
      </c>
      <c r="AJ1804" s="57">
        <v>3661.1388999999999</v>
      </c>
      <c r="AK1804" s="40">
        <v>0.87265502547945195</v>
      </c>
      <c r="AL1804" s="40">
        <v>0.27082397342465753</v>
      </c>
      <c r="AM1804" s="41">
        <v>1.1434789989041094</v>
      </c>
      <c r="AN1804" s="40"/>
      <c r="AO1804" s="40"/>
      <c r="AP1804" s="40"/>
      <c r="AQ1804" s="1644"/>
      <c r="AR1804" s="1034"/>
      <c r="AS1804" s="45"/>
      <c r="AT1804" s="1029"/>
      <c r="AU1804" s="5"/>
      <c r="AV1804" s="46"/>
      <c r="AW1804" s="1029"/>
      <c r="AX1804" s="46"/>
      <c r="AY1804" s="2391"/>
    </row>
    <row r="1805" spans="1:52" s="8" customFormat="1" ht="15.95" customHeight="1" x14ac:dyDescent="0.25">
      <c r="A1805" s="36"/>
      <c r="B1805" s="1029"/>
      <c r="C1805" s="990"/>
      <c r="D1805" s="1029"/>
      <c r="E1805" s="5"/>
      <c r="F1805" s="5"/>
      <c r="G1805" s="1029"/>
      <c r="H1805" s="5"/>
      <c r="I1805" s="1029"/>
      <c r="J1805" s="5"/>
      <c r="K1805" s="5"/>
      <c r="L1805" s="5"/>
      <c r="M1805" s="5"/>
      <c r="N1805" s="328"/>
      <c r="O1805" s="328"/>
      <c r="P1805" s="328"/>
      <c r="Q1805" s="1056"/>
      <c r="R1805" s="448"/>
      <c r="S1805" s="61"/>
      <c r="T1805" s="448"/>
      <c r="U1805" s="61"/>
      <c r="V1805" s="448"/>
      <c r="W1805" s="448"/>
      <c r="X1805" s="448"/>
      <c r="Y1805" s="1029" t="s">
        <v>230</v>
      </c>
      <c r="Z1805" s="1029" t="s">
        <v>230</v>
      </c>
      <c r="AA1805" s="1" t="s">
        <v>230</v>
      </c>
      <c r="AB1805" s="1029" t="s">
        <v>230</v>
      </c>
      <c r="AC1805" s="1029" t="s">
        <v>230</v>
      </c>
      <c r="AD1805" s="1029" t="s">
        <v>230</v>
      </c>
      <c r="AE1805" s="5" t="s">
        <v>2765</v>
      </c>
      <c r="AF1805" s="1029" t="s">
        <v>350</v>
      </c>
      <c r="AG1805" s="39" t="s">
        <v>230</v>
      </c>
      <c r="AH1805" s="1" t="s">
        <v>59</v>
      </c>
      <c r="AI1805" s="40">
        <v>0.114</v>
      </c>
      <c r="AJ1805" s="57">
        <v>878.14099999999996</v>
      </c>
      <c r="AK1805" s="40">
        <v>0.20931032054794518</v>
      </c>
      <c r="AL1805" s="40">
        <v>6.4958375342465749E-2</v>
      </c>
      <c r="AM1805" s="41">
        <v>0.27426869589041092</v>
      </c>
      <c r="AN1805" s="40"/>
      <c r="AO1805" s="40"/>
      <c r="AP1805" s="40"/>
      <c r="AQ1805" s="1644"/>
      <c r="AR1805" s="1034"/>
      <c r="AS1805" s="45"/>
      <c r="AT1805" s="1029"/>
      <c r="AU1805" s="5"/>
      <c r="AV1805" s="46"/>
      <c r="AW1805" s="1029"/>
      <c r="AX1805" s="46"/>
      <c r="AY1805" s="2391"/>
    </row>
    <row r="1806" spans="1:52" s="8" customFormat="1" ht="15.95" customHeight="1" x14ac:dyDescent="0.25">
      <c r="A1806" s="36"/>
      <c r="B1806" s="1029"/>
      <c r="C1806" s="990"/>
      <c r="D1806" s="1029"/>
      <c r="E1806" s="5"/>
      <c r="F1806" s="5"/>
      <c r="G1806" s="1029"/>
      <c r="H1806" s="5"/>
      <c r="I1806" s="1029"/>
      <c r="J1806" s="5"/>
      <c r="K1806" s="5"/>
      <c r="L1806" s="5"/>
      <c r="M1806" s="5"/>
      <c r="N1806" s="328"/>
      <c r="O1806" s="328"/>
      <c r="P1806" s="328"/>
      <c r="Q1806" s="1056"/>
      <c r="R1806" s="448"/>
      <c r="S1806" s="61"/>
      <c r="T1806" s="448"/>
      <c r="U1806" s="61"/>
      <c r="V1806" s="448"/>
      <c r="W1806" s="448"/>
      <c r="X1806" s="448"/>
      <c r="Y1806" s="1029" t="s">
        <v>230</v>
      </c>
      <c r="Z1806" s="1029" t="s">
        <v>230</v>
      </c>
      <c r="AA1806" s="1" t="s">
        <v>230</v>
      </c>
      <c r="AB1806" s="1029" t="s">
        <v>230</v>
      </c>
      <c r="AC1806" s="1029" t="s">
        <v>230</v>
      </c>
      <c r="AD1806" s="1029" t="s">
        <v>230</v>
      </c>
      <c r="AE1806" s="5" t="s">
        <v>2765</v>
      </c>
      <c r="AF1806" s="1029" t="s">
        <v>881</v>
      </c>
      <c r="AG1806" s="39" t="s">
        <v>230</v>
      </c>
      <c r="AH1806" s="1" t="s">
        <v>59</v>
      </c>
      <c r="AI1806" s="40">
        <v>0.114</v>
      </c>
      <c r="AJ1806" s="57">
        <v>1002.1361000000001</v>
      </c>
      <c r="AK1806" s="40">
        <v>0.23886531698630137</v>
      </c>
      <c r="AL1806" s="40">
        <v>7.4130615616438356E-2</v>
      </c>
      <c r="AM1806" s="41">
        <v>0.31299593260273972</v>
      </c>
      <c r="AN1806" s="40"/>
      <c r="AO1806" s="40"/>
      <c r="AP1806" s="40"/>
      <c r="AQ1806" s="1644"/>
      <c r="AR1806" s="1034"/>
      <c r="AS1806" s="45"/>
      <c r="AT1806" s="1029"/>
      <c r="AU1806" s="5"/>
      <c r="AV1806" s="46"/>
      <c r="AW1806" s="1029"/>
      <c r="AX1806" s="46"/>
      <c r="AY1806" s="2391"/>
    </row>
    <row r="1807" spans="1:52" s="8" customFormat="1" ht="15.95" customHeight="1" x14ac:dyDescent="0.25">
      <c r="A1807" s="36"/>
      <c r="B1807" s="1029"/>
      <c r="C1807" s="990"/>
      <c r="D1807" s="1029"/>
      <c r="E1807" s="5"/>
      <c r="F1807" s="5"/>
      <c r="G1807" s="1029"/>
      <c r="H1807" s="5"/>
      <c r="I1807" s="1029"/>
      <c r="J1807" s="5"/>
      <c r="K1807" s="5"/>
      <c r="L1807" s="5"/>
      <c r="M1807" s="5"/>
      <c r="N1807" s="328"/>
      <c r="O1807" s="328"/>
      <c r="P1807" s="328"/>
      <c r="Q1807" s="1056"/>
      <c r="R1807" s="448"/>
      <c r="S1807" s="61"/>
      <c r="T1807" s="448"/>
      <c r="U1807" s="61"/>
      <c r="V1807" s="448"/>
      <c r="W1807" s="448"/>
      <c r="X1807" s="448"/>
      <c r="Y1807" s="1029" t="s">
        <v>230</v>
      </c>
      <c r="Z1807" s="1029" t="s">
        <v>230</v>
      </c>
      <c r="AA1807" s="1" t="s">
        <v>230</v>
      </c>
      <c r="AB1807" s="1029" t="s">
        <v>230</v>
      </c>
      <c r="AC1807" s="1029" t="s">
        <v>230</v>
      </c>
      <c r="AD1807" s="1029" t="s">
        <v>230</v>
      </c>
      <c r="AE1807" s="5" t="s">
        <v>2765</v>
      </c>
      <c r="AF1807" s="1029" t="s">
        <v>434</v>
      </c>
      <c r="AG1807" s="39" t="s">
        <v>230</v>
      </c>
      <c r="AH1807" s="1" t="s">
        <v>59</v>
      </c>
      <c r="AI1807" s="40">
        <v>0.114</v>
      </c>
      <c r="AJ1807" s="57">
        <v>2433.1480000000001</v>
      </c>
      <c r="AK1807" s="40">
        <v>0.57995582465753426</v>
      </c>
      <c r="AL1807" s="40">
        <v>0.17998629041095893</v>
      </c>
      <c r="AM1807" s="41">
        <v>0.75994211506849318</v>
      </c>
      <c r="AN1807" s="40"/>
      <c r="AO1807" s="40"/>
      <c r="AP1807" s="40"/>
      <c r="AQ1807" s="1644"/>
      <c r="AR1807" s="1034"/>
      <c r="AS1807" s="45"/>
      <c r="AT1807" s="1029"/>
      <c r="AU1807" s="5"/>
      <c r="AV1807" s="46"/>
      <c r="AW1807" s="1029"/>
      <c r="AX1807" s="46"/>
      <c r="AY1807" s="2391"/>
    </row>
    <row r="1808" spans="1:52" s="8" customFormat="1" ht="15.95" customHeight="1" x14ac:dyDescent="0.25">
      <c r="A1808" s="36"/>
      <c r="B1808" s="1029"/>
      <c r="C1808" s="990"/>
      <c r="D1808" s="1029"/>
      <c r="E1808" s="5"/>
      <c r="F1808" s="5"/>
      <c r="G1808" s="1029"/>
      <c r="H1808" s="5"/>
      <c r="I1808" s="1029"/>
      <c r="J1808" s="5"/>
      <c r="K1808" s="5"/>
      <c r="L1808" s="5"/>
      <c r="M1808" s="5"/>
      <c r="N1808" s="328"/>
      <c r="O1808" s="328"/>
      <c r="P1808" s="328"/>
      <c r="Q1808" s="1056"/>
      <c r="R1808" s="448"/>
      <c r="S1808" s="61"/>
      <c r="T1808" s="448"/>
      <c r="U1808" s="61"/>
      <c r="V1808" s="448"/>
      <c r="W1808" s="448"/>
      <c r="X1808" s="448"/>
      <c r="Y1808" s="1029" t="s">
        <v>230</v>
      </c>
      <c r="Z1808" s="1029" t="s">
        <v>230</v>
      </c>
      <c r="AA1808" s="1" t="s">
        <v>230</v>
      </c>
      <c r="AB1808" s="1029" t="s">
        <v>230</v>
      </c>
      <c r="AC1808" s="1029" t="s">
        <v>230</v>
      </c>
      <c r="AD1808" s="1029" t="s">
        <v>230</v>
      </c>
      <c r="AE1808" s="5" t="s">
        <v>2821</v>
      </c>
      <c r="AF1808" s="5" t="s">
        <v>2822</v>
      </c>
      <c r="AG1808" s="51">
        <v>5030011224</v>
      </c>
      <c r="AH1808" s="1" t="s">
        <v>17067</v>
      </c>
      <c r="AI1808" s="61">
        <v>0.87</v>
      </c>
      <c r="AJ1808" s="37">
        <v>6</v>
      </c>
      <c r="AK1808" s="40">
        <f>AJ1808*AI1808/365</f>
        <v>1.4301369863013698E-2</v>
      </c>
      <c r="AL1808" s="40">
        <v>0</v>
      </c>
      <c r="AM1808" s="41">
        <f>SUBTOTAL(9,AK1808:AL1808)</f>
        <v>1.4301369863013698E-2</v>
      </c>
      <c r="AN1808" s="40"/>
      <c r="AO1808" s="40"/>
      <c r="AP1808" s="40"/>
      <c r="AQ1808" s="1644"/>
      <c r="AR1808" s="1034"/>
      <c r="AS1808" s="45"/>
      <c r="AT1808" s="1029"/>
      <c r="AU1808" s="5"/>
      <c r="AV1808" s="46"/>
      <c r="AW1808" s="1029"/>
      <c r="AX1808" s="46"/>
      <c r="AY1808" s="2391"/>
    </row>
    <row r="1809" spans="1:51" s="8" customFormat="1" ht="15.95" customHeight="1" x14ac:dyDescent="0.25">
      <c r="A1809" s="36"/>
      <c r="B1809" s="1029"/>
      <c r="C1809" s="990"/>
      <c r="D1809" s="1029"/>
      <c r="E1809" s="5"/>
      <c r="F1809" s="5"/>
      <c r="G1809" s="1029"/>
      <c r="H1809" s="5"/>
      <c r="I1809" s="1029"/>
      <c r="J1809" s="5"/>
      <c r="K1809" s="5"/>
      <c r="L1809" s="5"/>
      <c r="M1809" s="5"/>
      <c r="N1809" s="328"/>
      <c r="O1809" s="328"/>
      <c r="P1809" s="328"/>
      <c r="Q1809" s="1056"/>
      <c r="R1809" s="448"/>
      <c r="S1809" s="61"/>
      <c r="T1809" s="448"/>
      <c r="U1809" s="61"/>
      <c r="V1809" s="448"/>
      <c r="W1809" s="448"/>
      <c r="X1809" s="448"/>
      <c r="Y1809" s="1029" t="s">
        <v>230</v>
      </c>
      <c r="Z1809" s="1029" t="s">
        <v>230</v>
      </c>
      <c r="AA1809" s="1" t="s">
        <v>230</v>
      </c>
      <c r="AB1809" s="1029" t="s">
        <v>230</v>
      </c>
      <c r="AC1809" s="1029" t="s">
        <v>230</v>
      </c>
      <c r="AD1809" s="1029" t="s">
        <v>230</v>
      </c>
      <c r="AE1809" s="5" t="s">
        <v>2823</v>
      </c>
      <c r="AF1809" s="5" t="s">
        <v>23106</v>
      </c>
      <c r="AG1809" s="39" t="s">
        <v>23066</v>
      </c>
      <c r="AH1809" s="1029" t="s">
        <v>22968</v>
      </c>
      <c r="AI1809" s="328">
        <v>0.6</v>
      </c>
      <c r="AJ1809" s="1700">
        <v>50</v>
      </c>
      <c r="AK1809" s="40">
        <f>AJ1809*AI1809/365</f>
        <v>8.2191780821917804E-2</v>
      </c>
      <c r="AL1809" s="40">
        <v>0</v>
      </c>
      <c r="AM1809" s="41">
        <f>SUBTOTAL(9,AK1809:AL1809)</f>
        <v>8.2191780821917804E-2</v>
      </c>
      <c r="AN1809" s="40"/>
      <c r="AO1809" s="40"/>
      <c r="AP1809" s="40"/>
      <c r="AQ1809" s="1644"/>
      <c r="AR1809" s="1034"/>
      <c r="AS1809" s="45"/>
      <c r="AT1809" s="1029"/>
      <c r="AU1809" s="5"/>
      <c r="AV1809" s="46"/>
      <c r="AW1809" s="1029"/>
      <c r="AX1809" s="46"/>
      <c r="AY1809" s="2391"/>
    </row>
    <row r="1810" spans="1:51" s="8" customFormat="1" ht="15.95" customHeight="1" x14ac:dyDescent="0.25">
      <c r="A1810" s="93"/>
      <c r="B1810" s="88"/>
      <c r="C1810" s="993"/>
      <c r="D1810" s="88"/>
      <c r="E1810" s="103"/>
      <c r="F1810" s="103"/>
      <c r="G1810" s="88"/>
      <c r="H1810" s="103"/>
      <c r="I1810" s="88"/>
      <c r="J1810" s="103"/>
      <c r="K1810" s="103"/>
      <c r="L1810" s="103"/>
      <c r="M1810" s="103"/>
      <c r="N1810" s="330"/>
      <c r="O1810" s="330"/>
      <c r="P1810" s="330"/>
      <c r="Q1810" s="106"/>
      <c r="R1810" s="94"/>
      <c r="S1810" s="104"/>
      <c r="T1810" s="94"/>
      <c r="U1810" s="104"/>
      <c r="V1810" s="94"/>
      <c r="W1810" s="94"/>
      <c r="X1810" s="94"/>
      <c r="Y1810" s="88" t="s">
        <v>230</v>
      </c>
      <c r="Z1810" s="88" t="s">
        <v>230</v>
      </c>
      <c r="AA1810" s="90" t="s">
        <v>230</v>
      </c>
      <c r="AB1810" s="88" t="s">
        <v>230</v>
      </c>
      <c r="AC1810" s="88" t="s">
        <v>230</v>
      </c>
      <c r="AD1810" s="88" t="s">
        <v>230</v>
      </c>
      <c r="AE1810" s="103" t="s">
        <v>2824</v>
      </c>
      <c r="AF1810" s="103" t="s">
        <v>23107</v>
      </c>
      <c r="AG1810" s="95" t="s">
        <v>23024</v>
      </c>
      <c r="AH1810" s="90" t="s">
        <v>22975</v>
      </c>
      <c r="AI1810" s="330">
        <v>0.6</v>
      </c>
      <c r="AJ1810" s="21">
        <v>35</v>
      </c>
      <c r="AK1810" s="98">
        <f>AJ1810*AI1810/365</f>
        <v>5.7534246575342465E-2</v>
      </c>
      <c r="AL1810" s="98">
        <v>0</v>
      </c>
      <c r="AM1810" s="96">
        <f>SUBTOTAL(9,AK1810:AL1810)</f>
        <v>5.7534246575342465E-2</v>
      </c>
      <c r="AN1810" s="98"/>
      <c r="AO1810" s="98"/>
      <c r="AP1810" s="98"/>
      <c r="AQ1810" s="368"/>
      <c r="AR1810" s="47"/>
      <c r="AS1810" s="48"/>
      <c r="AT1810" s="88"/>
      <c r="AU1810" s="103"/>
      <c r="AV1810" s="52"/>
      <c r="AW1810" s="88"/>
      <c r="AX1810" s="46"/>
      <c r="AY1810" s="2391"/>
    </row>
    <row r="1811" spans="1:51" s="55" customFormat="1" ht="15.95" customHeight="1" x14ac:dyDescent="0.2">
      <c r="A1811" s="182">
        <v>241</v>
      </c>
      <c r="B1811" s="170" t="s">
        <v>55</v>
      </c>
      <c r="C1811" s="989" t="s">
        <v>59</v>
      </c>
      <c r="D1811" s="354" t="s">
        <v>46</v>
      </c>
      <c r="E1811" s="198" t="s">
        <v>2825</v>
      </c>
      <c r="F1811" s="198" t="s">
        <v>2826</v>
      </c>
      <c r="G1811" s="166"/>
      <c r="H1811" s="354" t="s">
        <v>219</v>
      </c>
      <c r="I1811" s="354" t="s">
        <v>220</v>
      </c>
      <c r="J1811" s="354" t="s">
        <v>221</v>
      </c>
      <c r="K1811" s="272" t="s">
        <v>222</v>
      </c>
      <c r="L1811" s="272" t="s">
        <v>221</v>
      </c>
      <c r="M1811" s="272" t="s">
        <v>879</v>
      </c>
      <c r="N1811" s="440">
        <v>10.4</v>
      </c>
      <c r="O1811" s="440">
        <v>2.2000000000000002</v>
      </c>
      <c r="P1811" s="440">
        <f>O1811*N1811</f>
        <v>22.880000000000003</v>
      </c>
      <c r="Q1811" s="1012">
        <v>6</v>
      </c>
      <c r="R1811" s="184"/>
      <c r="S1811" s="223">
        <v>2</v>
      </c>
      <c r="T1811" s="183"/>
      <c r="U1811" s="223">
        <v>1</v>
      </c>
      <c r="V1811" s="183">
        <v>1</v>
      </c>
      <c r="W1811" s="183"/>
      <c r="X1811" s="183"/>
      <c r="Y1811" s="354" t="s">
        <v>62</v>
      </c>
      <c r="Z1811" s="366" t="s">
        <v>224</v>
      </c>
      <c r="AA1811" s="762" t="s">
        <v>225</v>
      </c>
      <c r="AB1811" s="354" t="s">
        <v>1789</v>
      </c>
      <c r="AC1811" s="354" t="s">
        <v>1790</v>
      </c>
      <c r="AD1811" s="925" t="s">
        <v>1791</v>
      </c>
      <c r="AE1811" s="198" t="s">
        <v>2765</v>
      </c>
      <c r="AF1811" s="166" t="s">
        <v>795</v>
      </c>
      <c r="AG1811" s="165" t="s">
        <v>230</v>
      </c>
      <c r="AH1811" s="203" t="s">
        <v>59</v>
      </c>
      <c r="AI1811" s="167">
        <v>0.114</v>
      </c>
      <c r="AJ1811" s="221">
        <v>2017.4060000000002</v>
      </c>
      <c r="AK1811" s="167">
        <v>0.48086115616438352</v>
      </c>
      <c r="AL1811" s="167">
        <v>0.14923277260273973</v>
      </c>
      <c r="AM1811" s="187">
        <f>AK1811+AL1811</f>
        <v>0.63009392876712322</v>
      </c>
      <c r="AN1811" s="167">
        <f>SUM(AK1811:AK1822)</f>
        <v>7.6974252041095896</v>
      </c>
      <c r="AO1811" s="167">
        <f>SUM(AL1811:AL1822)</f>
        <v>2.3306983273972603</v>
      </c>
      <c r="AP1811" s="167">
        <f>AN1811+AO1811</f>
        <v>10.02812353150685</v>
      </c>
      <c r="AQ1811" s="167">
        <f>AP1811*30</f>
        <v>300.8437059452055</v>
      </c>
      <c r="AR1811" s="193" t="s">
        <v>231</v>
      </c>
      <c r="AS1811" s="363" t="s">
        <v>431</v>
      </c>
      <c r="AT1811" s="166" t="s">
        <v>232</v>
      </c>
      <c r="AU1811" s="198" t="s">
        <v>59</v>
      </c>
      <c r="AV1811" s="679" t="s">
        <v>2827</v>
      </c>
      <c r="AW1811" s="166" t="s">
        <v>234</v>
      </c>
      <c r="AX1811" s="46"/>
      <c r="AY1811" s="2391"/>
    </row>
    <row r="1812" spans="1:51" s="8" customFormat="1" ht="15.95" customHeight="1" x14ac:dyDescent="0.25">
      <c r="A1812" s="112"/>
      <c r="B1812" s="113"/>
      <c r="C1812" s="992"/>
      <c r="D1812" s="113"/>
      <c r="E1812" s="130"/>
      <c r="F1812" s="130"/>
      <c r="G1812" s="113"/>
      <c r="H1812" s="130"/>
      <c r="I1812" s="113"/>
      <c r="J1812" s="130"/>
      <c r="K1812" s="130"/>
      <c r="L1812" s="130"/>
      <c r="M1812" s="130"/>
      <c r="N1812" s="329"/>
      <c r="O1812" s="329"/>
      <c r="P1812" s="329"/>
      <c r="Q1812" s="1071"/>
      <c r="R1812" s="114"/>
      <c r="S1812" s="131"/>
      <c r="T1812" s="114"/>
      <c r="U1812" s="131"/>
      <c r="V1812" s="114"/>
      <c r="W1812" s="114"/>
      <c r="X1812" s="114"/>
      <c r="Y1812" s="113" t="s">
        <v>230</v>
      </c>
      <c r="Z1812" s="113" t="s">
        <v>230</v>
      </c>
      <c r="AA1812" s="132" t="s">
        <v>230</v>
      </c>
      <c r="AB1812" s="113" t="s">
        <v>230</v>
      </c>
      <c r="AC1812" s="113" t="s">
        <v>230</v>
      </c>
      <c r="AD1812" s="113" t="s">
        <v>230</v>
      </c>
      <c r="AE1812" s="130" t="s">
        <v>2765</v>
      </c>
      <c r="AF1812" s="113" t="s">
        <v>2668</v>
      </c>
      <c r="AG1812" s="115" t="s">
        <v>230</v>
      </c>
      <c r="AH1812" s="132" t="s">
        <v>59</v>
      </c>
      <c r="AI1812" s="116">
        <v>0.114</v>
      </c>
      <c r="AJ1812" s="137">
        <v>412.15299999999996</v>
      </c>
      <c r="AK1812" s="116">
        <v>9.8239208219178073E-2</v>
      </c>
      <c r="AL1812" s="116">
        <v>3.0488030136986297E-2</v>
      </c>
      <c r="AM1812" s="119">
        <v>0.12872723835616437</v>
      </c>
      <c r="AN1812" s="116"/>
      <c r="AO1812" s="116"/>
      <c r="AP1812" s="116"/>
      <c r="AQ1812" s="367"/>
      <c r="AR1812" s="42"/>
      <c r="AS1812" s="43"/>
      <c r="AT1812" s="113"/>
      <c r="AU1812" s="130"/>
      <c r="AV1812" s="44"/>
      <c r="AW1812" s="113"/>
      <c r="AX1812" s="46"/>
      <c r="AY1812" s="2391"/>
    </row>
    <row r="1813" spans="1:51" s="8" customFormat="1" ht="15.95" customHeight="1" x14ac:dyDescent="0.25">
      <c r="A1813" s="36"/>
      <c r="B1813" s="1029"/>
      <c r="C1813" s="990"/>
      <c r="D1813" s="1029"/>
      <c r="E1813" s="5"/>
      <c r="F1813" s="5"/>
      <c r="G1813" s="1029"/>
      <c r="H1813" s="5"/>
      <c r="I1813" s="1029"/>
      <c r="J1813" s="5"/>
      <c r="K1813" s="5"/>
      <c r="L1813" s="5"/>
      <c r="M1813" s="5"/>
      <c r="N1813" s="328"/>
      <c r="O1813" s="328"/>
      <c r="P1813" s="328"/>
      <c r="Q1813" s="1056"/>
      <c r="R1813" s="448"/>
      <c r="S1813" s="61"/>
      <c r="T1813" s="448"/>
      <c r="U1813" s="61"/>
      <c r="V1813" s="448"/>
      <c r="W1813" s="448"/>
      <c r="X1813" s="448"/>
      <c r="Y1813" s="1029" t="s">
        <v>230</v>
      </c>
      <c r="Z1813" s="1029" t="s">
        <v>230</v>
      </c>
      <c r="AA1813" s="1" t="s">
        <v>230</v>
      </c>
      <c r="AB1813" s="1029" t="s">
        <v>230</v>
      </c>
      <c r="AC1813" s="1029" t="s">
        <v>230</v>
      </c>
      <c r="AD1813" s="1029" t="s">
        <v>230</v>
      </c>
      <c r="AE1813" s="5" t="s">
        <v>2765</v>
      </c>
      <c r="AF1813" s="1029" t="s">
        <v>1218</v>
      </c>
      <c r="AG1813" s="39" t="s">
        <v>230</v>
      </c>
      <c r="AH1813" s="1" t="s">
        <v>59</v>
      </c>
      <c r="AI1813" s="40">
        <v>0.114</v>
      </c>
      <c r="AJ1813" s="57">
        <v>3356.3454999999999</v>
      </c>
      <c r="AK1813" s="40">
        <v>0.80000563972602734</v>
      </c>
      <c r="AL1813" s="40">
        <v>0.24827761232876711</v>
      </c>
      <c r="AM1813" s="41">
        <v>1.0482832520547944</v>
      </c>
      <c r="AN1813" s="40"/>
      <c r="AO1813" s="40"/>
      <c r="AP1813" s="40"/>
      <c r="AQ1813" s="1644"/>
      <c r="AR1813" s="1034"/>
      <c r="AS1813" s="45"/>
      <c r="AT1813" s="1029"/>
      <c r="AU1813" s="5"/>
      <c r="AV1813" s="46"/>
      <c r="AW1813" s="1029"/>
      <c r="AX1813" s="46"/>
      <c r="AY1813" s="2391"/>
    </row>
    <row r="1814" spans="1:51" s="8" customFormat="1" ht="15.95" customHeight="1" x14ac:dyDescent="0.25">
      <c r="A1814" s="36"/>
      <c r="B1814" s="1029"/>
      <c r="C1814" s="990"/>
      <c r="D1814" s="1029"/>
      <c r="E1814" s="5"/>
      <c r="F1814" s="5"/>
      <c r="G1814" s="1029"/>
      <c r="H1814" s="5"/>
      <c r="I1814" s="1029"/>
      <c r="J1814" s="5"/>
      <c r="K1814" s="5"/>
      <c r="L1814" s="5"/>
      <c r="M1814" s="5"/>
      <c r="N1814" s="328"/>
      <c r="O1814" s="328"/>
      <c r="P1814" s="328"/>
      <c r="Q1814" s="1056"/>
      <c r="R1814" s="448"/>
      <c r="S1814" s="61"/>
      <c r="T1814" s="448"/>
      <c r="U1814" s="61"/>
      <c r="V1814" s="448"/>
      <c r="W1814" s="448"/>
      <c r="X1814" s="448"/>
      <c r="Y1814" s="1029" t="s">
        <v>230</v>
      </c>
      <c r="Z1814" s="1029" t="s">
        <v>230</v>
      </c>
      <c r="AA1814" s="1" t="s">
        <v>230</v>
      </c>
      <c r="AB1814" s="1029" t="s">
        <v>230</v>
      </c>
      <c r="AC1814" s="1029" t="s">
        <v>230</v>
      </c>
      <c r="AD1814" s="1029" t="s">
        <v>230</v>
      </c>
      <c r="AE1814" s="5" t="s">
        <v>2765</v>
      </c>
      <c r="AF1814" s="1029" t="s">
        <v>802</v>
      </c>
      <c r="AG1814" s="39" t="s">
        <v>230</v>
      </c>
      <c r="AH1814" s="1" t="s">
        <v>59</v>
      </c>
      <c r="AI1814" s="40">
        <v>0.114</v>
      </c>
      <c r="AJ1814" s="57">
        <v>3361.2439999999997</v>
      </c>
      <c r="AK1814" s="40">
        <v>0.80117322739726005</v>
      </c>
      <c r="AL1814" s="40">
        <v>0.24863996712328765</v>
      </c>
      <c r="AM1814" s="41">
        <v>1.0498131945205478</v>
      </c>
      <c r="AN1814" s="40"/>
      <c r="AO1814" s="40"/>
      <c r="AP1814" s="40"/>
      <c r="AQ1814" s="1644"/>
      <c r="AR1814" s="1034"/>
      <c r="AS1814" s="45"/>
      <c r="AT1814" s="1029"/>
      <c r="AU1814" s="5"/>
      <c r="AV1814" s="46"/>
      <c r="AW1814" s="1029"/>
      <c r="AX1814" s="46"/>
      <c r="AY1814" s="2391"/>
    </row>
    <row r="1815" spans="1:51" s="8" customFormat="1" ht="15.95" customHeight="1" x14ac:dyDescent="0.25">
      <c r="A1815" s="36"/>
      <c r="B1815" s="1029"/>
      <c r="C1815" s="990"/>
      <c r="D1815" s="1029"/>
      <c r="E1815" s="5"/>
      <c r="F1815" s="5"/>
      <c r="G1815" s="1029"/>
      <c r="H1815" s="5"/>
      <c r="I1815" s="1029"/>
      <c r="J1815" s="5"/>
      <c r="K1815" s="5"/>
      <c r="L1815" s="5"/>
      <c r="M1815" s="5"/>
      <c r="N1815" s="328"/>
      <c r="O1815" s="328"/>
      <c r="P1815" s="328"/>
      <c r="Q1815" s="1056"/>
      <c r="R1815" s="448"/>
      <c r="S1815" s="61"/>
      <c r="T1815" s="448"/>
      <c r="U1815" s="61"/>
      <c r="V1815" s="448"/>
      <c r="W1815" s="448"/>
      <c r="X1815" s="448"/>
      <c r="Y1815" s="1029" t="s">
        <v>230</v>
      </c>
      <c r="Z1815" s="1029" t="s">
        <v>230</v>
      </c>
      <c r="AA1815" s="1" t="s">
        <v>230</v>
      </c>
      <c r="AB1815" s="1029" t="s">
        <v>230</v>
      </c>
      <c r="AC1815" s="1029" t="s">
        <v>230</v>
      </c>
      <c r="AD1815" s="1029" t="s">
        <v>230</v>
      </c>
      <c r="AE1815" s="5" t="s">
        <v>2765</v>
      </c>
      <c r="AF1815" s="1029" t="s">
        <v>805</v>
      </c>
      <c r="AG1815" s="39" t="s">
        <v>230</v>
      </c>
      <c r="AH1815" s="1" t="s">
        <v>59</v>
      </c>
      <c r="AI1815" s="40">
        <v>0.114</v>
      </c>
      <c r="AJ1815" s="57">
        <v>2011.1980000000001</v>
      </c>
      <c r="AK1815" s="40">
        <v>0.47938144109589037</v>
      </c>
      <c r="AL1815" s="40">
        <v>0.1487735506849315</v>
      </c>
      <c r="AM1815" s="41">
        <v>0.6281549917808219</v>
      </c>
      <c r="AN1815" s="40"/>
      <c r="AO1815" s="40"/>
      <c r="AP1815" s="40"/>
      <c r="AQ1815" s="1644"/>
      <c r="AR1815" s="1034"/>
      <c r="AS1815" s="45"/>
      <c r="AT1815" s="1029"/>
      <c r="AU1815" s="5"/>
      <c r="AV1815" s="46"/>
      <c r="AW1815" s="1029"/>
      <c r="AX1815" s="46"/>
      <c r="AY1815" s="2391"/>
    </row>
    <row r="1816" spans="1:51" s="8" customFormat="1" ht="15.95" customHeight="1" x14ac:dyDescent="0.25">
      <c r="A1816" s="36"/>
      <c r="B1816" s="1029"/>
      <c r="C1816" s="990"/>
      <c r="D1816" s="1029"/>
      <c r="E1816" s="5"/>
      <c r="F1816" s="5"/>
      <c r="G1816" s="1029"/>
      <c r="H1816" s="5"/>
      <c r="I1816" s="1029"/>
      <c r="J1816" s="5"/>
      <c r="K1816" s="5"/>
      <c r="L1816" s="5"/>
      <c r="M1816" s="5"/>
      <c r="N1816" s="328"/>
      <c r="O1816" s="328"/>
      <c r="P1816" s="328"/>
      <c r="Q1816" s="1056"/>
      <c r="R1816" s="448"/>
      <c r="S1816" s="61"/>
      <c r="T1816" s="448"/>
      <c r="U1816" s="61"/>
      <c r="V1816" s="448"/>
      <c r="W1816" s="448"/>
      <c r="X1816" s="448"/>
      <c r="Y1816" s="1029" t="s">
        <v>230</v>
      </c>
      <c r="Z1816" s="1029" t="s">
        <v>230</v>
      </c>
      <c r="AA1816" s="1" t="s">
        <v>230</v>
      </c>
      <c r="AB1816" s="1029" t="s">
        <v>230</v>
      </c>
      <c r="AC1816" s="1029" t="s">
        <v>230</v>
      </c>
      <c r="AD1816" s="1029" t="s">
        <v>230</v>
      </c>
      <c r="AE1816" s="5" t="s">
        <v>2765</v>
      </c>
      <c r="AF1816" s="1029" t="s">
        <v>809</v>
      </c>
      <c r="AG1816" s="39" t="s">
        <v>230</v>
      </c>
      <c r="AH1816" s="1" t="s">
        <v>59</v>
      </c>
      <c r="AI1816" s="40">
        <v>0.114</v>
      </c>
      <c r="AJ1816" s="57">
        <v>3406.058</v>
      </c>
      <c r="AK1816" s="40">
        <v>0.81185492054794517</v>
      </c>
      <c r="AL1816" s="40">
        <v>0.25195497534246575</v>
      </c>
      <c r="AM1816" s="41">
        <v>1.063809895890411</v>
      </c>
      <c r="AN1816" s="40"/>
      <c r="AO1816" s="40"/>
      <c r="AP1816" s="40"/>
      <c r="AQ1816" s="1644"/>
      <c r="AR1816" s="1034"/>
      <c r="AS1816" s="45"/>
      <c r="AT1816" s="1029"/>
      <c r="AU1816" s="5"/>
      <c r="AV1816" s="46"/>
      <c r="AW1816" s="1029"/>
      <c r="AX1816" s="46"/>
      <c r="AY1816" s="2391"/>
    </row>
    <row r="1817" spans="1:51" s="8" customFormat="1" ht="15.95" customHeight="1" x14ac:dyDescent="0.25">
      <c r="A1817" s="36"/>
      <c r="B1817" s="1029"/>
      <c r="C1817" s="990"/>
      <c r="D1817" s="1029"/>
      <c r="E1817" s="5"/>
      <c r="F1817" s="5"/>
      <c r="G1817" s="1029"/>
      <c r="H1817" s="5"/>
      <c r="I1817" s="1029"/>
      <c r="J1817" s="5"/>
      <c r="K1817" s="5"/>
      <c r="L1817" s="5"/>
      <c r="M1817" s="5"/>
      <c r="N1817" s="328"/>
      <c r="O1817" s="328"/>
      <c r="P1817" s="328"/>
      <c r="Q1817" s="1056"/>
      <c r="R1817" s="448"/>
      <c r="S1817" s="61"/>
      <c r="T1817" s="448"/>
      <c r="U1817" s="61"/>
      <c r="V1817" s="448"/>
      <c r="W1817" s="448"/>
      <c r="X1817" s="448"/>
      <c r="Y1817" s="1029" t="s">
        <v>230</v>
      </c>
      <c r="Z1817" s="1029" t="s">
        <v>230</v>
      </c>
      <c r="AA1817" s="1" t="s">
        <v>230</v>
      </c>
      <c r="AB1817" s="1029" t="s">
        <v>230</v>
      </c>
      <c r="AC1817" s="1029" t="s">
        <v>230</v>
      </c>
      <c r="AD1817" s="1029" t="s">
        <v>230</v>
      </c>
      <c r="AE1817" s="5" t="s">
        <v>2765</v>
      </c>
      <c r="AF1817" s="1029" t="s">
        <v>812</v>
      </c>
      <c r="AG1817" s="39" t="s">
        <v>230</v>
      </c>
      <c r="AH1817" s="1" t="s">
        <v>59</v>
      </c>
      <c r="AI1817" s="40">
        <v>0.114</v>
      </c>
      <c r="AJ1817" s="57">
        <v>3370.2649999999999</v>
      </c>
      <c r="AK1817" s="40">
        <v>0.80332343835616438</v>
      </c>
      <c r="AL1817" s="40">
        <v>0.24930727397260272</v>
      </c>
      <c r="AM1817" s="41">
        <v>1.052630712328767</v>
      </c>
      <c r="AN1817" s="40"/>
      <c r="AO1817" s="40"/>
      <c r="AP1817" s="40"/>
      <c r="AQ1817" s="1644"/>
      <c r="AR1817" s="1034"/>
      <c r="AS1817" s="45"/>
      <c r="AT1817" s="1029"/>
      <c r="AU1817" s="5"/>
      <c r="AV1817" s="46"/>
      <c r="AW1817" s="1029"/>
      <c r="AX1817" s="46"/>
      <c r="AY1817" s="2391"/>
    </row>
    <row r="1818" spans="1:51" s="8" customFormat="1" ht="15.95" customHeight="1" x14ac:dyDescent="0.25">
      <c r="A1818" s="36"/>
      <c r="B1818" s="1029"/>
      <c r="C1818" s="990"/>
      <c r="D1818" s="1029"/>
      <c r="E1818" s="5"/>
      <c r="F1818" s="5"/>
      <c r="G1818" s="1029"/>
      <c r="H1818" s="5"/>
      <c r="I1818" s="1029"/>
      <c r="J1818" s="5"/>
      <c r="K1818" s="5"/>
      <c r="L1818" s="5"/>
      <c r="M1818" s="5"/>
      <c r="N1818" s="328"/>
      <c r="O1818" s="328"/>
      <c r="P1818" s="328"/>
      <c r="Q1818" s="1056"/>
      <c r="R1818" s="448"/>
      <c r="S1818" s="61"/>
      <c r="T1818" s="448"/>
      <c r="U1818" s="61"/>
      <c r="V1818" s="448"/>
      <c r="W1818" s="448"/>
      <c r="X1818" s="448"/>
      <c r="Y1818" s="1029" t="s">
        <v>230</v>
      </c>
      <c r="Z1818" s="1029" t="s">
        <v>230</v>
      </c>
      <c r="AA1818" s="1" t="s">
        <v>230</v>
      </c>
      <c r="AB1818" s="1029" t="s">
        <v>230</v>
      </c>
      <c r="AC1818" s="1029" t="s">
        <v>230</v>
      </c>
      <c r="AD1818" s="1029" t="s">
        <v>230</v>
      </c>
      <c r="AE1818" s="5" t="s">
        <v>2765</v>
      </c>
      <c r="AF1818" s="1029" t="s">
        <v>973</v>
      </c>
      <c r="AG1818" s="39" t="s">
        <v>230</v>
      </c>
      <c r="AH1818" s="1" t="s">
        <v>59</v>
      </c>
      <c r="AI1818" s="40">
        <v>0.114</v>
      </c>
      <c r="AJ1818" s="57">
        <v>3390.4410000000003</v>
      </c>
      <c r="AK1818" s="40">
        <v>0.80813251232876715</v>
      </c>
      <c r="AL1818" s="40">
        <v>0.25079974520547949</v>
      </c>
      <c r="AM1818" s="41">
        <v>1.0589322575342466</v>
      </c>
      <c r="AN1818" s="40"/>
      <c r="AO1818" s="40"/>
      <c r="AP1818" s="40"/>
      <c r="AQ1818" s="1644"/>
      <c r="AR1818" s="1034"/>
      <c r="AS1818" s="45"/>
      <c r="AT1818" s="1029"/>
      <c r="AU1818" s="5"/>
      <c r="AV1818" s="46"/>
      <c r="AW1818" s="1029"/>
      <c r="AX1818" s="46"/>
      <c r="AY1818" s="2391"/>
    </row>
    <row r="1819" spans="1:51" s="8" customFormat="1" ht="15.95" customHeight="1" x14ac:dyDescent="0.25">
      <c r="A1819" s="36"/>
      <c r="B1819" s="1029"/>
      <c r="C1819" s="990"/>
      <c r="D1819" s="1029"/>
      <c r="E1819" s="5"/>
      <c r="F1819" s="5"/>
      <c r="G1819" s="1029"/>
      <c r="H1819" s="5"/>
      <c r="I1819" s="1029"/>
      <c r="J1819" s="5"/>
      <c r="K1819" s="5"/>
      <c r="L1819" s="5"/>
      <c r="M1819" s="5"/>
      <c r="N1819" s="328"/>
      <c r="O1819" s="328"/>
      <c r="P1819" s="328"/>
      <c r="Q1819" s="1056"/>
      <c r="R1819" s="448"/>
      <c r="S1819" s="61"/>
      <c r="T1819" s="448"/>
      <c r="U1819" s="61"/>
      <c r="V1819" s="448"/>
      <c r="W1819" s="448"/>
      <c r="X1819" s="448"/>
      <c r="Y1819" s="1029" t="s">
        <v>230</v>
      </c>
      <c r="Z1819" s="1029" t="s">
        <v>230</v>
      </c>
      <c r="AA1819" s="1" t="s">
        <v>230</v>
      </c>
      <c r="AB1819" s="1029" t="s">
        <v>230</v>
      </c>
      <c r="AC1819" s="1029" t="s">
        <v>230</v>
      </c>
      <c r="AD1819" s="1029" t="s">
        <v>230</v>
      </c>
      <c r="AE1819" s="5" t="s">
        <v>2765</v>
      </c>
      <c r="AF1819" s="1029" t="s">
        <v>2828</v>
      </c>
      <c r="AG1819" s="39" t="s">
        <v>230</v>
      </c>
      <c r="AH1819" s="1" t="s">
        <v>59</v>
      </c>
      <c r="AI1819" s="40">
        <v>0.114</v>
      </c>
      <c r="AJ1819" s="57">
        <v>3417.7950000000001</v>
      </c>
      <c r="AK1819" s="40">
        <v>0.81465250684931501</v>
      </c>
      <c r="AL1819" s="40">
        <v>0.25282319178082191</v>
      </c>
      <c r="AM1819" s="41">
        <v>1.0674756986301368</v>
      </c>
      <c r="AN1819" s="40"/>
      <c r="AO1819" s="40"/>
      <c r="AP1819" s="40"/>
      <c r="AQ1819" s="1644"/>
      <c r="AR1819" s="1034"/>
      <c r="AS1819" s="45"/>
      <c r="AT1819" s="1029"/>
      <c r="AU1819" s="5"/>
      <c r="AV1819" s="46"/>
      <c r="AW1819" s="1029"/>
      <c r="AX1819" s="46"/>
      <c r="AY1819" s="2391"/>
    </row>
    <row r="1820" spans="1:51" s="8" customFormat="1" ht="15.95" customHeight="1" x14ac:dyDescent="0.25">
      <c r="A1820" s="36"/>
      <c r="B1820" s="1029"/>
      <c r="C1820" s="990"/>
      <c r="D1820" s="1029"/>
      <c r="E1820" s="5"/>
      <c r="F1820" s="5"/>
      <c r="G1820" s="1029"/>
      <c r="H1820" s="5"/>
      <c r="I1820" s="1029"/>
      <c r="J1820" s="5"/>
      <c r="K1820" s="5"/>
      <c r="L1820" s="5"/>
      <c r="M1820" s="5"/>
      <c r="N1820" s="328"/>
      <c r="O1820" s="328"/>
      <c r="P1820" s="328"/>
      <c r="Q1820" s="1056"/>
      <c r="R1820" s="448"/>
      <c r="S1820" s="61"/>
      <c r="T1820" s="448"/>
      <c r="U1820" s="61"/>
      <c r="V1820" s="448"/>
      <c r="W1820" s="448"/>
      <c r="X1820" s="448"/>
      <c r="Y1820" s="1029" t="s">
        <v>230</v>
      </c>
      <c r="Z1820" s="1029" t="s">
        <v>230</v>
      </c>
      <c r="AA1820" s="1" t="s">
        <v>230</v>
      </c>
      <c r="AB1820" s="1029" t="s">
        <v>230</v>
      </c>
      <c r="AC1820" s="1029" t="s">
        <v>230</v>
      </c>
      <c r="AD1820" s="1029" t="s">
        <v>230</v>
      </c>
      <c r="AE1820" s="5" t="s">
        <v>2765</v>
      </c>
      <c r="AF1820" s="1029" t="s">
        <v>1170</v>
      </c>
      <c r="AG1820" s="39" t="s">
        <v>230</v>
      </c>
      <c r="AH1820" s="1" t="s">
        <v>59</v>
      </c>
      <c r="AI1820" s="40">
        <v>0.114</v>
      </c>
      <c r="AJ1820" s="57">
        <v>3384.2330000000002</v>
      </c>
      <c r="AK1820" s="40">
        <v>0.80665279726027395</v>
      </c>
      <c r="AL1820" s="40">
        <v>0.25034052328767126</v>
      </c>
      <c r="AM1820" s="41">
        <v>1.0569933205479451</v>
      </c>
      <c r="AN1820" s="40"/>
      <c r="AO1820" s="40"/>
      <c r="AP1820" s="40"/>
      <c r="AQ1820" s="1644"/>
      <c r="AR1820" s="1034"/>
      <c r="AS1820" s="45"/>
      <c r="AT1820" s="1029"/>
      <c r="AU1820" s="5"/>
      <c r="AV1820" s="46"/>
      <c r="AW1820" s="1029"/>
      <c r="AX1820" s="46"/>
      <c r="AY1820" s="2391"/>
    </row>
    <row r="1821" spans="1:51" s="8" customFormat="1" ht="15.95" customHeight="1" x14ac:dyDescent="0.25">
      <c r="A1821" s="36"/>
      <c r="B1821" s="1029"/>
      <c r="C1821" s="990"/>
      <c r="D1821" s="1029"/>
      <c r="E1821" s="5"/>
      <c r="F1821" s="5"/>
      <c r="G1821" s="1029"/>
      <c r="H1821" s="5"/>
      <c r="I1821" s="1029"/>
      <c r="J1821" s="5"/>
      <c r="K1821" s="5"/>
      <c r="L1821" s="5"/>
      <c r="M1821" s="5"/>
      <c r="N1821" s="328"/>
      <c r="O1821" s="328"/>
      <c r="P1821" s="328"/>
      <c r="Q1821" s="1056"/>
      <c r="R1821" s="448"/>
      <c r="S1821" s="61"/>
      <c r="T1821" s="448"/>
      <c r="U1821" s="61"/>
      <c r="V1821" s="448"/>
      <c r="W1821" s="448"/>
      <c r="X1821" s="448"/>
      <c r="Y1821" s="1029" t="s">
        <v>230</v>
      </c>
      <c r="Z1821" s="1029" t="s">
        <v>230</v>
      </c>
      <c r="AA1821" s="1" t="s">
        <v>230</v>
      </c>
      <c r="AB1821" s="1029" t="s">
        <v>230</v>
      </c>
      <c r="AC1821" s="1029" t="s">
        <v>230</v>
      </c>
      <c r="AD1821" s="1029" t="s">
        <v>230</v>
      </c>
      <c r="AE1821" s="5" t="s">
        <v>2765</v>
      </c>
      <c r="AF1821" s="1029" t="s">
        <v>2829</v>
      </c>
      <c r="AG1821" s="39" t="s">
        <v>230</v>
      </c>
      <c r="AH1821" s="1" t="s">
        <v>59</v>
      </c>
      <c r="AI1821" s="40">
        <v>0.114</v>
      </c>
      <c r="AJ1821" s="57">
        <v>3380.45</v>
      </c>
      <c r="AK1821" s="40">
        <v>0.80575109589041083</v>
      </c>
      <c r="AL1821" s="40">
        <v>0.25006068493150685</v>
      </c>
      <c r="AM1821" s="41">
        <v>1.0558117808219176</v>
      </c>
      <c r="AN1821" s="40"/>
      <c r="AO1821" s="40"/>
      <c r="AP1821" s="40"/>
      <c r="AQ1821" s="1644"/>
      <c r="AR1821" s="1034"/>
      <c r="AS1821" s="45"/>
      <c r="AT1821" s="1029"/>
      <c r="AU1821" s="5"/>
      <c r="AV1821" s="46"/>
      <c r="AW1821" s="1029"/>
      <c r="AX1821" s="46"/>
      <c r="AY1821" s="2391"/>
    </row>
    <row r="1822" spans="1:51" s="8" customFormat="1" ht="15.95" customHeight="1" x14ac:dyDescent="0.25">
      <c r="A1822" s="93"/>
      <c r="B1822" s="88"/>
      <c r="C1822" s="993"/>
      <c r="D1822" s="88"/>
      <c r="E1822" s="103"/>
      <c r="F1822" s="103"/>
      <c r="G1822" s="88"/>
      <c r="H1822" s="103"/>
      <c r="I1822" s="88"/>
      <c r="J1822" s="103"/>
      <c r="K1822" s="103"/>
      <c r="L1822" s="103"/>
      <c r="M1822" s="103"/>
      <c r="N1822" s="330"/>
      <c r="O1822" s="330"/>
      <c r="P1822" s="330"/>
      <c r="Q1822" s="106"/>
      <c r="R1822" s="94"/>
      <c r="S1822" s="104"/>
      <c r="T1822" s="94"/>
      <c r="U1822" s="104"/>
      <c r="V1822" s="94"/>
      <c r="W1822" s="94"/>
      <c r="X1822" s="94"/>
      <c r="Y1822" s="88" t="s">
        <v>230</v>
      </c>
      <c r="Z1822" s="88" t="s">
        <v>230</v>
      </c>
      <c r="AA1822" s="90" t="s">
        <v>230</v>
      </c>
      <c r="AB1822" s="88" t="s">
        <v>230</v>
      </c>
      <c r="AC1822" s="88" t="s">
        <v>230</v>
      </c>
      <c r="AD1822" s="88" t="s">
        <v>230</v>
      </c>
      <c r="AE1822" s="103" t="s">
        <v>2830</v>
      </c>
      <c r="AF1822" s="103" t="s">
        <v>2831</v>
      </c>
      <c r="AG1822" s="95">
        <v>503201567215</v>
      </c>
      <c r="AH1822" s="90" t="s">
        <v>722</v>
      </c>
      <c r="AI1822" s="21">
        <v>1.1399999999999999</v>
      </c>
      <c r="AJ1822" s="21">
        <v>60</v>
      </c>
      <c r="AK1822" s="98">
        <f>AJ1822*AI1822/365</f>
        <v>0.18739726027397258</v>
      </c>
      <c r="AL1822" s="98">
        <v>0</v>
      </c>
      <c r="AM1822" s="96">
        <f>SUBTOTAL(9,AK1822:AL1822)</f>
        <v>0.18739726027397258</v>
      </c>
      <c r="AN1822" s="98"/>
      <c r="AO1822" s="98"/>
      <c r="AP1822" s="98"/>
      <c r="AQ1822" s="368"/>
      <c r="AR1822" s="47"/>
      <c r="AS1822" s="48"/>
      <c r="AT1822" s="88"/>
      <c r="AU1822" s="103"/>
      <c r="AV1822" s="52"/>
      <c r="AW1822" s="88"/>
      <c r="AX1822" s="46"/>
      <c r="AY1822" s="2391"/>
    </row>
    <row r="1823" spans="1:51" s="55" customFormat="1" ht="15.95" customHeight="1" x14ac:dyDescent="0.25">
      <c r="A1823" s="182">
        <v>242</v>
      </c>
      <c r="B1823" s="170" t="s">
        <v>55</v>
      </c>
      <c r="C1823" s="989" t="s">
        <v>59</v>
      </c>
      <c r="D1823" s="166" t="s">
        <v>47</v>
      </c>
      <c r="E1823" s="198" t="s">
        <v>2832</v>
      </c>
      <c r="F1823" s="198" t="s">
        <v>2833</v>
      </c>
      <c r="G1823" s="166"/>
      <c r="H1823" s="166" t="s">
        <v>219</v>
      </c>
      <c r="I1823" s="166" t="s">
        <v>220</v>
      </c>
      <c r="J1823" s="166" t="s">
        <v>221</v>
      </c>
      <c r="K1823" s="198" t="s">
        <v>222</v>
      </c>
      <c r="L1823" s="198" t="s">
        <v>221</v>
      </c>
      <c r="M1823" s="198" t="s">
        <v>879</v>
      </c>
      <c r="N1823" s="199">
        <v>4</v>
      </c>
      <c r="O1823" s="199">
        <v>2</v>
      </c>
      <c r="P1823" s="199">
        <v>8</v>
      </c>
      <c r="Q1823" s="1012">
        <v>5</v>
      </c>
      <c r="R1823" s="184"/>
      <c r="S1823" s="223">
        <v>1</v>
      </c>
      <c r="T1823" s="183"/>
      <c r="U1823" s="223">
        <v>0</v>
      </c>
      <c r="V1823" s="183"/>
      <c r="W1823" s="183"/>
      <c r="X1823" s="183">
        <v>1</v>
      </c>
      <c r="Y1823" s="166" t="s">
        <v>62</v>
      </c>
      <c r="Z1823" s="170" t="s">
        <v>224</v>
      </c>
      <c r="AA1823" s="197" t="s">
        <v>225</v>
      </c>
      <c r="AB1823" s="166" t="s">
        <v>1789</v>
      </c>
      <c r="AC1823" s="166" t="s">
        <v>1790</v>
      </c>
      <c r="AD1823" s="673" t="s">
        <v>1791</v>
      </c>
      <c r="AE1823" s="198" t="s">
        <v>2765</v>
      </c>
      <c r="AF1823" s="166" t="s">
        <v>1020</v>
      </c>
      <c r="AG1823" s="165" t="s">
        <v>230</v>
      </c>
      <c r="AH1823" s="203" t="s">
        <v>59</v>
      </c>
      <c r="AI1823" s="167">
        <v>0.114</v>
      </c>
      <c r="AJ1823" s="221">
        <v>3395.5819999999999</v>
      </c>
      <c r="AK1823" s="167">
        <v>0.80935790136986285</v>
      </c>
      <c r="AL1823" s="167">
        <v>0.25118003835616437</v>
      </c>
      <c r="AM1823" s="187">
        <f>AK1823+AL1823</f>
        <v>1.0605379397260273</v>
      </c>
      <c r="AN1823" s="167">
        <f>SUM(AK1823:AK1829)</f>
        <v>5.3648665126027399</v>
      </c>
      <c r="AO1823" s="167">
        <f>SUM(AL1823:AL1829)</f>
        <v>1.6649585728767122</v>
      </c>
      <c r="AP1823" s="167">
        <f>AN1823+AO1823</f>
        <v>7.0298250854794517</v>
      </c>
      <c r="AQ1823" s="167">
        <f>AP1823*30</f>
        <v>210.89475256438357</v>
      </c>
      <c r="AR1823" s="193" t="s">
        <v>231</v>
      </c>
      <c r="AS1823" s="194" t="s">
        <v>431</v>
      </c>
      <c r="AT1823" s="166" t="s">
        <v>232</v>
      </c>
      <c r="AU1823" s="198" t="s">
        <v>59</v>
      </c>
      <c r="AV1823" s="679" t="s">
        <v>2834</v>
      </c>
      <c r="AW1823" s="166" t="s">
        <v>234</v>
      </c>
      <c r="AX1823" s="46"/>
      <c r="AY1823" s="2391"/>
    </row>
    <row r="1824" spans="1:51" s="8" customFormat="1" ht="15.95" customHeight="1" x14ac:dyDescent="0.25">
      <c r="A1824" s="112"/>
      <c r="B1824" s="113"/>
      <c r="C1824" s="992"/>
      <c r="D1824" s="113"/>
      <c r="E1824" s="130"/>
      <c r="F1824" s="130"/>
      <c r="G1824" s="113"/>
      <c r="H1824" s="130"/>
      <c r="I1824" s="113"/>
      <c r="J1824" s="130"/>
      <c r="K1824" s="130"/>
      <c r="L1824" s="130"/>
      <c r="M1824" s="130"/>
      <c r="N1824" s="329"/>
      <c r="O1824" s="329"/>
      <c r="P1824" s="329"/>
      <c r="Q1824" s="1071"/>
      <c r="R1824" s="114"/>
      <c r="S1824" s="131"/>
      <c r="T1824" s="114"/>
      <c r="U1824" s="131"/>
      <c r="V1824" s="114"/>
      <c r="W1824" s="114"/>
      <c r="X1824" s="114"/>
      <c r="Y1824" s="113" t="s">
        <v>230</v>
      </c>
      <c r="Z1824" s="113" t="s">
        <v>230</v>
      </c>
      <c r="AA1824" s="132" t="s">
        <v>230</v>
      </c>
      <c r="AB1824" s="113" t="s">
        <v>230</v>
      </c>
      <c r="AC1824" s="113" t="s">
        <v>230</v>
      </c>
      <c r="AD1824" s="113" t="s">
        <v>230</v>
      </c>
      <c r="AE1824" s="130" t="s">
        <v>2765</v>
      </c>
      <c r="AF1824" s="113" t="s">
        <v>976</v>
      </c>
      <c r="AG1824" s="115" t="s">
        <v>230</v>
      </c>
      <c r="AH1824" s="132" t="s">
        <v>59</v>
      </c>
      <c r="AI1824" s="116">
        <v>0.114</v>
      </c>
      <c r="AJ1824" s="137">
        <v>3358.431</v>
      </c>
      <c r="AK1824" s="116">
        <v>0.80050273150684925</v>
      </c>
      <c r="AL1824" s="116">
        <v>0.24843188219178083</v>
      </c>
      <c r="AM1824" s="119">
        <v>1.0489346136986302</v>
      </c>
      <c r="AN1824" s="116"/>
      <c r="AO1824" s="116"/>
      <c r="AP1824" s="116"/>
      <c r="AQ1824" s="367"/>
      <c r="AR1824" s="42"/>
      <c r="AS1824" s="43"/>
      <c r="AT1824" s="113"/>
      <c r="AU1824" s="130"/>
      <c r="AV1824" s="44"/>
      <c r="AW1824" s="113"/>
      <c r="AX1824" s="46"/>
      <c r="AY1824" s="2391"/>
    </row>
    <row r="1825" spans="1:52" s="8" customFormat="1" ht="15.95" customHeight="1" x14ac:dyDescent="0.25">
      <c r="A1825" s="36"/>
      <c r="B1825" s="1029"/>
      <c r="C1825" s="990"/>
      <c r="D1825" s="1029"/>
      <c r="E1825" s="5"/>
      <c r="F1825" s="5"/>
      <c r="G1825" s="1029"/>
      <c r="H1825" s="5"/>
      <c r="I1825" s="1029"/>
      <c r="J1825" s="5"/>
      <c r="K1825" s="5"/>
      <c r="L1825" s="5"/>
      <c r="M1825" s="5"/>
      <c r="N1825" s="328"/>
      <c r="O1825" s="328"/>
      <c r="P1825" s="328"/>
      <c r="Q1825" s="1056"/>
      <c r="R1825" s="448"/>
      <c r="S1825" s="61"/>
      <c r="T1825" s="448"/>
      <c r="U1825" s="61"/>
      <c r="V1825" s="448"/>
      <c r="W1825" s="448"/>
      <c r="X1825" s="448"/>
      <c r="Y1825" s="1029" t="s">
        <v>230</v>
      </c>
      <c r="Z1825" s="1029" t="s">
        <v>230</v>
      </c>
      <c r="AA1825" s="1" t="s">
        <v>230</v>
      </c>
      <c r="AB1825" s="1029" t="s">
        <v>230</v>
      </c>
      <c r="AC1825" s="1029" t="s">
        <v>230</v>
      </c>
      <c r="AD1825" s="1029" t="s">
        <v>230</v>
      </c>
      <c r="AE1825" s="5" t="s">
        <v>2765</v>
      </c>
      <c r="AF1825" s="1029" t="s">
        <v>2835</v>
      </c>
      <c r="AG1825" s="39" t="s">
        <v>230</v>
      </c>
      <c r="AH1825" s="1" t="s">
        <v>59</v>
      </c>
      <c r="AI1825" s="40">
        <v>0.114</v>
      </c>
      <c r="AJ1825" s="57">
        <v>3291.7919999999999</v>
      </c>
      <c r="AK1825" s="40">
        <v>0.78461891506849313</v>
      </c>
      <c r="AL1825" s="40">
        <v>0.24350242191780821</v>
      </c>
      <c r="AM1825" s="41">
        <v>1.0281213369863014</v>
      </c>
      <c r="AN1825" s="40"/>
      <c r="AO1825" s="40"/>
      <c r="AP1825" s="40"/>
      <c r="AQ1825" s="1644"/>
      <c r="AR1825" s="1034"/>
      <c r="AS1825" s="45"/>
      <c r="AT1825" s="1029"/>
      <c r="AU1825" s="5"/>
      <c r="AV1825" s="46"/>
      <c r="AW1825" s="1029"/>
      <c r="AX1825" s="46"/>
      <c r="AY1825" s="2391"/>
    </row>
    <row r="1826" spans="1:52" s="8" customFormat="1" ht="15.95" customHeight="1" x14ac:dyDescent="0.25">
      <c r="A1826" s="36"/>
      <c r="B1826" s="1029"/>
      <c r="C1826" s="990"/>
      <c r="D1826" s="1029"/>
      <c r="E1826" s="5"/>
      <c r="F1826" s="5"/>
      <c r="G1826" s="1029"/>
      <c r="H1826" s="5"/>
      <c r="I1826" s="1029"/>
      <c r="J1826" s="5"/>
      <c r="K1826" s="5"/>
      <c r="L1826" s="5"/>
      <c r="M1826" s="5"/>
      <c r="N1826" s="328"/>
      <c r="O1826" s="328"/>
      <c r="P1826" s="328"/>
      <c r="Q1826" s="1056"/>
      <c r="R1826" s="448"/>
      <c r="S1826" s="61"/>
      <c r="T1826" s="448"/>
      <c r="U1826" s="61"/>
      <c r="V1826" s="448"/>
      <c r="W1826" s="448"/>
      <c r="X1826" s="448"/>
      <c r="Y1826" s="1029" t="s">
        <v>230</v>
      </c>
      <c r="Z1826" s="1029" t="s">
        <v>230</v>
      </c>
      <c r="AA1826" s="1" t="s">
        <v>230</v>
      </c>
      <c r="AB1826" s="1029" t="s">
        <v>230</v>
      </c>
      <c r="AC1826" s="1029" t="s">
        <v>230</v>
      </c>
      <c r="AD1826" s="1029" t="s">
        <v>230</v>
      </c>
      <c r="AE1826" s="5" t="s">
        <v>2765</v>
      </c>
      <c r="AF1826" s="1029" t="s">
        <v>2836</v>
      </c>
      <c r="AG1826" s="39" t="s">
        <v>230</v>
      </c>
      <c r="AH1826" s="1" t="s">
        <v>59</v>
      </c>
      <c r="AI1826" s="40">
        <v>0.114</v>
      </c>
      <c r="AJ1826" s="57">
        <v>3063.3473000000004</v>
      </c>
      <c r="AK1826" s="40">
        <v>0.73016771260273972</v>
      </c>
      <c r="AL1826" s="40">
        <v>0.22660377287671232</v>
      </c>
      <c r="AM1826" s="41">
        <v>0.95677148547945201</v>
      </c>
      <c r="AN1826" s="40"/>
      <c r="AO1826" s="40"/>
      <c r="AP1826" s="40"/>
      <c r="AQ1826" s="1644"/>
      <c r="AR1826" s="1034"/>
      <c r="AS1826" s="45"/>
      <c r="AT1826" s="1029"/>
      <c r="AU1826" s="5"/>
      <c r="AV1826" s="46"/>
      <c r="AW1826" s="1029"/>
      <c r="AX1826" s="46"/>
      <c r="AY1826" s="2391"/>
    </row>
    <row r="1827" spans="1:52" s="8" customFormat="1" ht="15.95" customHeight="1" x14ac:dyDescent="0.25">
      <c r="A1827" s="36"/>
      <c r="B1827" s="1029"/>
      <c r="C1827" s="990"/>
      <c r="D1827" s="1029"/>
      <c r="E1827" s="5"/>
      <c r="F1827" s="5"/>
      <c r="G1827" s="1029"/>
      <c r="H1827" s="5"/>
      <c r="I1827" s="1029"/>
      <c r="J1827" s="5"/>
      <c r="K1827" s="5"/>
      <c r="L1827" s="5"/>
      <c r="M1827" s="5"/>
      <c r="N1827" s="328"/>
      <c r="O1827" s="328"/>
      <c r="P1827" s="328"/>
      <c r="Q1827" s="1056"/>
      <c r="R1827" s="448"/>
      <c r="S1827" s="61"/>
      <c r="T1827" s="448"/>
      <c r="U1827" s="61"/>
      <c r="V1827" s="448"/>
      <c r="W1827" s="448"/>
      <c r="X1827" s="448"/>
      <c r="Y1827" s="1029" t="s">
        <v>230</v>
      </c>
      <c r="Z1827" s="1029" t="s">
        <v>230</v>
      </c>
      <c r="AA1827" s="1" t="s">
        <v>230</v>
      </c>
      <c r="AB1827" s="1029" t="s">
        <v>230</v>
      </c>
      <c r="AC1827" s="1029" t="s">
        <v>230</v>
      </c>
      <c r="AD1827" s="1029" t="s">
        <v>230</v>
      </c>
      <c r="AE1827" s="5" t="s">
        <v>2765</v>
      </c>
      <c r="AF1827" s="1029" t="s">
        <v>2837</v>
      </c>
      <c r="AG1827" s="39" t="s">
        <v>230</v>
      </c>
      <c r="AH1827" s="1" t="s">
        <v>59</v>
      </c>
      <c r="AI1827" s="40">
        <v>0.114</v>
      </c>
      <c r="AJ1827" s="57">
        <v>3063.9389999999999</v>
      </c>
      <c r="AK1827" s="40">
        <v>0.73030874794520539</v>
      </c>
      <c r="AL1827" s="40">
        <v>0.22664754246575339</v>
      </c>
      <c r="AM1827" s="41">
        <v>0.95695629041095875</v>
      </c>
      <c r="AN1827" s="40"/>
      <c r="AO1827" s="40"/>
      <c r="AP1827" s="40"/>
      <c r="AQ1827" s="1644"/>
      <c r="AR1827" s="1034"/>
      <c r="AS1827" s="45"/>
      <c r="AT1827" s="1029"/>
      <c r="AU1827" s="5"/>
      <c r="AV1827" s="46"/>
      <c r="AW1827" s="1029"/>
      <c r="AX1827" s="46"/>
      <c r="AY1827" s="2391"/>
    </row>
    <row r="1828" spans="1:52" s="8" customFormat="1" ht="15.95" customHeight="1" x14ac:dyDescent="0.25">
      <c r="A1828" s="36"/>
      <c r="B1828" s="1029"/>
      <c r="C1828" s="990"/>
      <c r="D1828" s="1029"/>
      <c r="E1828" s="5"/>
      <c r="F1828" s="5"/>
      <c r="G1828" s="1029"/>
      <c r="H1828" s="5"/>
      <c r="I1828" s="1029"/>
      <c r="J1828" s="5"/>
      <c r="K1828" s="5"/>
      <c r="L1828" s="5"/>
      <c r="M1828" s="5"/>
      <c r="N1828" s="328"/>
      <c r="O1828" s="328"/>
      <c r="P1828" s="328"/>
      <c r="Q1828" s="1056"/>
      <c r="R1828" s="448"/>
      <c r="S1828" s="61"/>
      <c r="T1828" s="448"/>
      <c r="U1828" s="61"/>
      <c r="V1828" s="448"/>
      <c r="W1828" s="448"/>
      <c r="X1828" s="448"/>
      <c r="Y1828" s="1029" t="s">
        <v>230</v>
      </c>
      <c r="Z1828" s="1029" t="s">
        <v>230</v>
      </c>
      <c r="AA1828" s="1" t="s">
        <v>230</v>
      </c>
      <c r="AB1828" s="1029" t="s">
        <v>230</v>
      </c>
      <c r="AC1828" s="1029" t="s">
        <v>230</v>
      </c>
      <c r="AD1828" s="1029" t="s">
        <v>230</v>
      </c>
      <c r="AE1828" s="5" t="s">
        <v>2765</v>
      </c>
      <c r="AF1828" s="1029" t="s">
        <v>2838</v>
      </c>
      <c r="AG1828" s="39" t="s">
        <v>230</v>
      </c>
      <c r="AH1828" s="1" t="s">
        <v>59</v>
      </c>
      <c r="AI1828" s="40">
        <v>0.114</v>
      </c>
      <c r="AJ1828" s="57">
        <v>3315.848</v>
      </c>
      <c r="AK1828" s="40">
        <v>0.79035281095890408</v>
      </c>
      <c r="AL1828" s="40">
        <v>0.24528190684931506</v>
      </c>
      <c r="AM1828" s="41">
        <v>1.035634717808219</v>
      </c>
      <c r="AN1828" s="40"/>
      <c r="AO1828" s="40"/>
      <c r="AP1828" s="40"/>
      <c r="AQ1828" s="1644"/>
      <c r="AR1828" s="1034"/>
      <c r="AS1828" s="45"/>
      <c r="AT1828" s="1029"/>
      <c r="AU1828" s="5"/>
      <c r="AV1828" s="46"/>
      <c r="AW1828" s="1029"/>
      <c r="AX1828" s="46"/>
      <c r="AY1828" s="2391"/>
    </row>
    <row r="1829" spans="1:52" s="8" customFormat="1" ht="15.95" customHeight="1" x14ac:dyDescent="0.25">
      <c r="A1829" s="93"/>
      <c r="B1829" s="88"/>
      <c r="C1829" s="993"/>
      <c r="D1829" s="88"/>
      <c r="E1829" s="103"/>
      <c r="F1829" s="103"/>
      <c r="G1829" s="88"/>
      <c r="H1829" s="103"/>
      <c r="I1829" s="88"/>
      <c r="J1829" s="103"/>
      <c r="K1829" s="103"/>
      <c r="L1829" s="103"/>
      <c r="M1829" s="103"/>
      <c r="N1829" s="330"/>
      <c r="O1829" s="330"/>
      <c r="P1829" s="330"/>
      <c r="Q1829" s="106"/>
      <c r="R1829" s="94"/>
      <c r="S1829" s="104"/>
      <c r="T1829" s="94"/>
      <c r="U1829" s="104"/>
      <c r="V1829" s="94"/>
      <c r="W1829" s="94"/>
      <c r="X1829" s="94"/>
      <c r="Y1829" s="88" t="s">
        <v>230</v>
      </c>
      <c r="Z1829" s="88" t="s">
        <v>230</v>
      </c>
      <c r="AA1829" s="90" t="s">
        <v>230</v>
      </c>
      <c r="AB1829" s="88" t="s">
        <v>230</v>
      </c>
      <c r="AC1829" s="88" t="s">
        <v>230</v>
      </c>
      <c r="AD1829" s="88" t="s">
        <v>230</v>
      </c>
      <c r="AE1829" s="103" t="s">
        <v>2765</v>
      </c>
      <c r="AF1829" s="88" t="s">
        <v>2839</v>
      </c>
      <c r="AG1829" s="95" t="s">
        <v>230</v>
      </c>
      <c r="AH1829" s="90" t="s">
        <v>59</v>
      </c>
      <c r="AI1829" s="98">
        <v>0.114</v>
      </c>
      <c r="AJ1829" s="105">
        <v>3018.8339999999998</v>
      </c>
      <c r="AK1829" s="98">
        <v>0.71955769315068485</v>
      </c>
      <c r="AL1829" s="98">
        <v>0.22331100821917807</v>
      </c>
      <c r="AM1829" s="96">
        <v>0.94286870136986289</v>
      </c>
      <c r="AN1829" s="98"/>
      <c r="AO1829" s="98"/>
      <c r="AP1829" s="98"/>
      <c r="AQ1829" s="368"/>
      <c r="AR1829" s="47"/>
      <c r="AS1829" s="48"/>
      <c r="AT1829" s="88"/>
      <c r="AU1829" s="103"/>
      <c r="AV1829" s="52"/>
      <c r="AW1829" s="88"/>
      <c r="AX1829" s="52"/>
      <c r="AY1829" s="2391"/>
    </row>
    <row r="1830" spans="1:52" s="55" customFormat="1" ht="15.95" customHeight="1" x14ac:dyDescent="0.25">
      <c r="A1830" s="182">
        <v>243</v>
      </c>
      <c r="B1830" s="366" t="s">
        <v>55</v>
      </c>
      <c r="C1830" s="991" t="s">
        <v>59</v>
      </c>
      <c r="D1830" s="354" t="s">
        <v>2840</v>
      </c>
      <c r="E1830" s="198" t="s">
        <v>16891</v>
      </c>
      <c r="F1830" s="198" t="s">
        <v>16892</v>
      </c>
      <c r="G1830" s="166" t="s">
        <v>221</v>
      </c>
      <c r="H1830" s="166" t="s">
        <v>219</v>
      </c>
      <c r="I1830" s="166" t="s">
        <v>220</v>
      </c>
      <c r="J1830" s="166" t="s">
        <v>221</v>
      </c>
      <c r="K1830" s="198" t="s">
        <v>222</v>
      </c>
      <c r="L1830" s="198" t="s">
        <v>221</v>
      </c>
      <c r="M1830" s="198" t="s">
        <v>879</v>
      </c>
      <c r="N1830" s="199">
        <v>17</v>
      </c>
      <c r="O1830" s="199">
        <v>2</v>
      </c>
      <c r="P1830" s="199">
        <v>34</v>
      </c>
      <c r="Q1830" s="1012">
        <v>9</v>
      </c>
      <c r="R1830" s="184"/>
      <c r="S1830" s="223">
        <v>2</v>
      </c>
      <c r="T1830" s="183"/>
      <c r="U1830" s="223">
        <v>1</v>
      </c>
      <c r="V1830" s="183">
        <v>3</v>
      </c>
      <c r="W1830" s="183">
        <v>1</v>
      </c>
      <c r="X1830" s="183"/>
      <c r="Y1830" s="166" t="s">
        <v>62</v>
      </c>
      <c r="Z1830" s="170" t="s">
        <v>224</v>
      </c>
      <c r="AA1830" s="197" t="s">
        <v>225</v>
      </c>
      <c r="AB1830" s="166" t="s">
        <v>1789</v>
      </c>
      <c r="AC1830" s="166" t="s">
        <v>1790</v>
      </c>
      <c r="AD1830" s="673" t="s">
        <v>1791</v>
      </c>
      <c r="AE1830" s="198" t="s">
        <v>2765</v>
      </c>
      <c r="AF1830" s="166" t="s">
        <v>2841</v>
      </c>
      <c r="AG1830" s="165" t="s">
        <v>230</v>
      </c>
      <c r="AH1830" s="203" t="s">
        <v>59</v>
      </c>
      <c r="AI1830" s="167">
        <v>0.114</v>
      </c>
      <c r="AJ1830" s="221">
        <v>7157.63</v>
      </c>
      <c r="AK1830" s="167">
        <f>AJ1830*0.087/365</f>
        <v>1.7060652328767123</v>
      </c>
      <c r="AL1830" s="167">
        <f>AJ1830*0.027/365</f>
        <v>0.52946852054794524</v>
      </c>
      <c r="AM1830" s="187">
        <f>SUM(AK1830:AL1830)</f>
        <v>2.2355337534246575</v>
      </c>
      <c r="AN1830" s="167">
        <f>SUM(AK1830:AK1843)</f>
        <v>12.401855161643834</v>
      </c>
      <c r="AO1830" s="167">
        <f>SUM(AL1830:AL1843)</f>
        <v>3.6845814082191781</v>
      </c>
      <c r="AP1830" s="167">
        <f>SUM(AM1830:AM1843)</f>
        <v>16.086436569863015</v>
      </c>
      <c r="AQ1830" s="167">
        <f>AP1830*30</f>
        <v>482.59309709589041</v>
      </c>
      <c r="AR1830" s="193" t="s">
        <v>231</v>
      </c>
      <c r="AS1830" s="194" t="s">
        <v>431</v>
      </c>
      <c r="AT1830" s="166" t="s">
        <v>232</v>
      </c>
      <c r="AU1830" s="198" t="s">
        <v>59</v>
      </c>
      <c r="AV1830" s="679" t="s">
        <v>2842</v>
      </c>
      <c r="AW1830" s="166" t="s">
        <v>234</v>
      </c>
      <c r="AX1830" s="804" t="s">
        <v>20327</v>
      </c>
      <c r="AY1830" s="2391"/>
      <c r="AZ1830" s="778" t="s">
        <v>20326</v>
      </c>
    </row>
    <row r="1831" spans="1:52" s="8" customFormat="1" ht="19.5" customHeight="1" x14ac:dyDescent="0.25">
      <c r="A1831" s="112"/>
      <c r="B1831" s="113"/>
      <c r="C1831" s="992"/>
      <c r="D1831" s="113"/>
      <c r="E1831" s="130"/>
      <c r="F1831" s="130"/>
      <c r="G1831" s="113"/>
      <c r="H1831" s="130"/>
      <c r="I1831" s="113"/>
      <c r="J1831" s="130"/>
      <c r="K1831" s="130"/>
      <c r="L1831" s="130"/>
      <c r="M1831" s="130"/>
      <c r="N1831" s="329"/>
      <c r="O1831" s="329"/>
      <c r="P1831" s="329"/>
      <c r="Q1831" s="1071"/>
      <c r="R1831" s="114"/>
      <c r="S1831" s="131"/>
      <c r="T1831" s="114"/>
      <c r="U1831" s="131"/>
      <c r="V1831" s="114"/>
      <c r="W1831" s="114"/>
      <c r="X1831" s="114"/>
      <c r="Y1831" s="113" t="s">
        <v>230</v>
      </c>
      <c r="Z1831" s="113" t="s">
        <v>230</v>
      </c>
      <c r="AA1831" s="132" t="s">
        <v>230</v>
      </c>
      <c r="AB1831" s="113" t="s">
        <v>230</v>
      </c>
      <c r="AC1831" s="113" t="s">
        <v>230</v>
      </c>
      <c r="AD1831" s="113" t="s">
        <v>230</v>
      </c>
      <c r="AE1831" s="130" t="s">
        <v>2765</v>
      </c>
      <c r="AF1831" s="113" t="s">
        <v>2843</v>
      </c>
      <c r="AG1831" s="115" t="s">
        <v>230</v>
      </c>
      <c r="AH1831" s="132" t="s">
        <v>59</v>
      </c>
      <c r="AI1831" s="116">
        <v>0.114</v>
      </c>
      <c r="AJ1831" s="137">
        <v>5529.2910000000002</v>
      </c>
      <c r="AK1831" s="116">
        <f>AJ1831*0.087/365</f>
        <v>1.317940594520548</v>
      </c>
      <c r="AL1831" s="116">
        <f>AJ1831*0.027/365</f>
        <v>0.40901604657534252</v>
      </c>
      <c r="AM1831" s="119">
        <f>SUM(AK1831:AL1831)</f>
        <v>1.7269566410958905</v>
      </c>
      <c r="AN1831" s="116"/>
      <c r="AO1831" s="116"/>
      <c r="AP1831" s="116"/>
      <c r="AQ1831" s="367"/>
      <c r="AR1831" s="42"/>
      <c r="AS1831" s="43"/>
      <c r="AT1831" s="113"/>
      <c r="AU1831" s="130"/>
      <c r="AV1831" s="44"/>
      <c r="AW1831" s="113"/>
      <c r="AX1831" s="44"/>
      <c r="AY1831" s="2391"/>
    </row>
    <row r="1832" spans="1:52" s="8" customFormat="1" ht="15.95" customHeight="1" x14ac:dyDescent="0.25">
      <c r="A1832" s="36"/>
      <c r="B1832" s="1029"/>
      <c r="C1832" s="990"/>
      <c r="D1832" s="1029"/>
      <c r="E1832" s="5"/>
      <c r="F1832" s="5"/>
      <c r="G1832" s="1029"/>
      <c r="H1832" s="5"/>
      <c r="I1832" s="1029"/>
      <c r="J1832" s="5"/>
      <c r="K1832" s="5"/>
      <c r="L1832" s="5"/>
      <c r="M1832" s="5"/>
      <c r="N1832" s="328"/>
      <c r="O1832" s="328"/>
      <c r="P1832" s="328"/>
      <c r="Q1832" s="1056"/>
      <c r="R1832" s="448"/>
      <c r="S1832" s="61"/>
      <c r="T1832" s="448"/>
      <c r="U1832" s="61"/>
      <c r="V1832" s="448"/>
      <c r="W1832" s="448"/>
      <c r="X1832" s="448"/>
      <c r="Y1832" s="1029" t="s">
        <v>230</v>
      </c>
      <c r="Z1832" s="1029" t="s">
        <v>230</v>
      </c>
      <c r="AA1832" s="1" t="s">
        <v>230</v>
      </c>
      <c r="AB1832" s="1029" t="s">
        <v>230</v>
      </c>
      <c r="AC1832" s="1029" t="s">
        <v>230</v>
      </c>
      <c r="AD1832" s="1029" t="s">
        <v>230</v>
      </c>
      <c r="AE1832" s="5" t="s">
        <v>2765</v>
      </c>
      <c r="AF1832" s="1029" t="s">
        <v>2844</v>
      </c>
      <c r="AG1832" s="39" t="s">
        <v>230</v>
      </c>
      <c r="AH1832" s="1" t="s">
        <v>59</v>
      </c>
      <c r="AI1832" s="40">
        <v>0.114</v>
      </c>
      <c r="AJ1832" s="57">
        <v>7183.2379999999994</v>
      </c>
      <c r="AK1832" s="116">
        <f t="shared" ref="AK1832:AK1837" si="194">AJ1832*0.087/365</f>
        <v>1.7121690575342465</v>
      </c>
      <c r="AL1832" s="116">
        <f t="shared" ref="AL1832:AL1837" si="195">AJ1832*0.027/365</f>
        <v>0.53136281095890403</v>
      </c>
      <c r="AM1832" s="119">
        <f t="shared" ref="AM1832:AM1843" si="196">SUM(AK1832:AL1832)</f>
        <v>2.2435318684931507</v>
      </c>
      <c r="AN1832" s="40"/>
      <c r="AO1832" s="40"/>
      <c r="AP1832" s="40"/>
      <c r="AQ1832" s="1644"/>
      <c r="AR1832" s="1034"/>
      <c r="AS1832" s="45"/>
      <c r="AT1832" s="1029"/>
      <c r="AU1832" s="5"/>
      <c r="AV1832" s="46"/>
      <c r="AW1832" s="1029"/>
      <c r="AX1832" s="46"/>
      <c r="AY1832" s="2391"/>
    </row>
    <row r="1833" spans="1:52" s="8" customFormat="1" ht="15.95" customHeight="1" x14ac:dyDescent="0.25">
      <c r="A1833" s="36"/>
      <c r="B1833" s="1029"/>
      <c r="C1833" s="990"/>
      <c r="D1833" s="1029"/>
      <c r="E1833" s="5"/>
      <c r="F1833" s="5"/>
      <c r="G1833" s="1029"/>
      <c r="H1833" s="5"/>
      <c r="I1833" s="1029"/>
      <c r="J1833" s="5"/>
      <c r="K1833" s="5"/>
      <c r="L1833" s="5"/>
      <c r="M1833" s="5"/>
      <c r="N1833" s="328"/>
      <c r="O1833" s="328"/>
      <c r="P1833" s="328"/>
      <c r="Q1833" s="1056"/>
      <c r="R1833" s="448"/>
      <c r="S1833" s="61"/>
      <c r="T1833" s="448"/>
      <c r="U1833" s="61"/>
      <c r="V1833" s="448"/>
      <c r="W1833" s="448"/>
      <c r="X1833" s="448"/>
      <c r="Y1833" s="1029" t="s">
        <v>230</v>
      </c>
      <c r="Z1833" s="1029" t="s">
        <v>230</v>
      </c>
      <c r="AA1833" s="1" t="s">
        <v>230</v>
      </c>
      <c r="AB1833" s="1029" t="s">
        <v>230</v>
      </c>
      <c r="AC1833" s="1029" t="s">
        <v>230</v>
      </c>
      <c r="AD1833" s="1029" t="s">
        <v>230</v>
      </c>
      <c r="AE1833" s="5" t="s">
        <v>2765</v>
      </c>
      <c r="AF1833" s="1029" t="s">
        <v>2845</v>
      </c>
      <c r="AG1833" s="39" t="s">
        <v>230</v>
      </c>
      <c r="AH1833" s="1" t="s">
        <v>59</v>
      </c>
      <c r="AI1833" s="40">
        <v>0.114</v>
      </c>
      <c r="AJ1833" s="57">
        <v>5700.3020000000006</v>
      </c>
      <c r="AK1833" s="116">
        <f t="shared" si="194"/>
        <v>1.3587021205479453</v>
      </c>
      <c r="AL1833" s="116">
        <f t="shared" si="195"/>
        <v>0.42166617534246581</v>
      </c>
      <c r="AM1833" s="119">
        <f t="shared" si="196"/>
        <v>1.780368295890411</v>
      </c>
      <c r="AN1833" s="40"/>
      <c r="AO1833" s="40"/>
      <c r="AP1833" s="40"/>
      <c r="AQ1833" s="1644"/>
      <c r="AR1833" s="1034"/>
      <c r="AS1833" s="45"/>
      <c r="AT1833" s="1029"/>
      <c r="AU1833" s="5"/>
      <c r="AV1833" s="46"/>
      <c r="AW1833" s="1029"/>
      <c r="AX1833" s="46"/>
      <c r="AY1833" s="2391"/>
    </row>
    <row r="1834" spans="1:52" s="8" customFormat="1" ht="15.95" customHeight="1" x14ac:dyDescent="0.25">
      <c r="A1834" s="36"/>
      <c r="B1834" s="1029"/>
      <c r="C1834" s="990"/>
      <c r="D1834" s="1029"/>
      <c r="E1834" s="5"/>
      <c r="F1834" s="5"/>
      <c r="G1834" s="1029"/>
      <c r="H1834" s="5"/>
      <c r="I1834" s="1029"/>
      <c r="J1834" s="5"/>
      <c r="K1834" s="5"/>
      <c r="L1834" s="5"/>
      <c r="M1834" s="5"/>
      <c r="N1834" s="328"/>
      <c r="O1834" s="328"/>
      <c r="P1834" s="328"/>
      <c r="Q1834" s="1056"/>
      <c r="R1834" s="448"/>
      <c r="S1834" s="61"/>
      <c r="T1834" s="448"/>
      <c r="U1834" s="61"/>
      <c r="V1834" s="448"/>
      <c r="W1834" s="448"/>
      <c r="X1834" s="448"/>
      <c r="Y1834" s="1029" t="s">
        <v>230</v>
      </c>
      <c r="Z1834" s="1029" t="s">
        <v>230</v>
      </c>
      <c r="AA1834" s="1" t="s">
        <v>230</v>
      </c>
      <c r="AB1834" s="1029" t="s">
        <v>230</v>
      </c>
      <c r="AC1834" s="1029" t="s">
        <v>230</v>
      </c>
      <c r="AD1834" s="1029" t="s">
        <v>230</v>
      </c>
      <c r="AE1834" s="5" t="s">
        <v>2765</v>
      </c>
      <c r="AF1834" s="1029" t="s">
        <v>2846</v>
      </c>
      <c r="AG1834" s="39" t="s">
        <v>230</v>
      </c>
      <c r="AH1834" s="1" t="s">
        <v>59</v>
      </c>
      <c r="AI1834" s="40">
        <v>0.114</v>
      </c>
      <c r="AJ1834" s="57">
        <v>5568.1880000000001</v>
      </c>
      <c r="AK1834" s="116">
        <f t="shared" si="194"/>
        <v>1.3272119342465754</v>
      </c>
      <c r="AL1834" s="116">
        <f t="shared" si="195"/>
        <v>0.41189335890410955</v>
      </c>
      <c r="AM1834" s="119">
        <f t="shared" si="196"/>
        <v>1.739105293150685</v>
      </c>
      <c r="AN1834" s="40"/>
      <c r="AO1834" s="40"/>
      <c r="AP1834" s="40"/>
      <c r="AQ1834" s="1644"/>
      <c r="AR1834" s="1034"/>
      <c r="AS1834" s="45"/>
      <c r="AT1834" s="1029"/>
      <c r="AU1834" s="5"/>
      <c r="AV1834" s="46"/>
      <c r="AW1834" s="1029"/>
      <c r="AX1834" s="46"/>
      <c r="AY1834" s="2391"/>
    </row>
    <row r="1835" spans="1:52" s="8" customFormat="1" ht="15.95" customHeight="1" x14ac:dyDescent="0.25">
      <c r="A1835" s="36"/>
      <c r="B1835" s="1029"/>
      <c r="C1835" s="990"/>
      <c r="D1835" s="1029"/>
      <c r="E1835" s="5"/>
      <c r="F1835" s="5"/>
      <c r="G1835" s="1029"/>
      <c r="H1835" s="5"/>
      <c r="I1835" s="1029"/>
      <c r="J1835" s="5"/>
      <c r="K1835" s="5"/>
      <c r="L1835" s="5"/>
      <c r="M1835" s="5"/>
      <c r="N1835" s="328"/>
      <c r="O1835" s="328"/>
      <c r="P1835" s="328"/>
      <c r="Q1835" s="1056"/>
      <c r="R1835" s="448"/>
      <c r="S1835" s="61"/>
      <c r="T1835" s="448"/>
      <c r="U1835" s="61"/>
      <c r="V1835" s="448"/>
      <c r="W1835" s="448"/>
      <c r="X1835" s="448"/>
      <c r="Y1835" s="1029" t="s">
        <v>230</v>
      </c>
      <c r="Z1835" s="1029" t="s">
        <v>230</v>
      </c>
      <c r="AA1835" s="1" t="s">
        <v>230</v>
      </c>
      <c r="AB1835" s="1029" t="s">
        <v>230</v>
      </c>
      <c r="AC1835" s="1029" t="s">
        <v>230</v>
      </c>
      <c r="AD1835" s="1029" t="s">
        <v>230</v>
      </c>
      <c r="AE1835" s="5" t="s">
        <v>2765</v>
      </c>
      <c r="AF1835" s="1029" t="s">
        <v>2847</v>
      </c>
      <c r="AG1835" s="39" t="s">
        <v>230</v>
      </c>
      <c r="AH1835" s="1" t="s">
        <v>59</v>
      </c>
      <c r="AI1835" s="40">
        <v>0.114</v>
      </c>
      <c r="AJ1835" s="57">
        <v>5617.1729999999998</v>
      </c>
      <c r="AK1835" s="116">
        <f t="shared" si="194"/>
        <v>1.338887810958904</v>
      </c>
      <c r="AL1835" s="116">
        <f t="shared" si="195"/>
        <v>0.41551690684931503</v>
      </c>
      <c r="AM1835" s="119">
        <f t="shared" si="196"/>
        <v>1.7544047178082189</v>
      </c>
      <c r="AN1835" s="40"/>
      <c r="AO1835" s="40"/>
      <c r="AP1835" s="40"/>
      <c r="AQ1835" s="1644"/>
      <c r="AR1835" s="1034"/>
      <c r="AS1835" s="45"/>
      <c r="AT1835" s="1029"/>
      <c r="AU1835" s="5"/>
      <c r="AV1835" s="46"/>
      <c r="AW1835" s="1029"/>
      <c r="AX1835" s="46"/>
      <c r="AY1835" s="2391"/>
    </row>
    <row r="1836" spans="1:52" s="8" customFormat="1" ht="15.95" customHeight="1" x14ac:dyDescent="0.25">
      <c r="A1836" s="36"/>
      <c r="B1836" s="1029"/>
      <c r="C1836" s="990"/>
      <c r="D1836" s="1029"/>
      <c r="E1836" s="5"/>
      <c r="F1836" s="5"/>
      <c r="G1836" s="1029"/>
      <c r="H1836" s="5"/>
      <c r="I1836" s="1029"/>
      <c r="J1836" s="5"/>
      <c r="K1836" s="5"/>
      <c r="L1836" s="5"/>
      <c r="M1836" s="5"/>
      <c r="N1836" s="328"/>
      <c r="O1836" s="328"/>
      <c r="P1836" s="328"/>
      <c r="Q1836" s="1056"/>
      <c r="R1836" s="448"/>
      <c r="S1836" s="61"/>
      <c r="T1836" s="448"/>
      <c r="U1836" s="61"/>
      <c r="V1836" s="448"/>
      <c r="W1836" s="448"/>
      <c r="X1836" s="448"/>
      <c r="Y1836" s="1029" t="s">
        <v>230</v>
      </c>
      <c r="Z1836" s="1029" t="s">
        <v>230</v>
      </c>
      <c r="AA1836" s="1" t="s">
        <v>230</v>
      </c>
      <c r="AB1836" s="1029" t="s">
        <v>230</v>
      </c>
      <c r="AC1836" s="1029" t="s">
        <v>230</v>
      </c>
      <c r="AD1836" s="1029" t="s">
        <v>230</v>
      </c>
      <c r="AE1836" s="5" t="s">
        <v>2765</v>
      </c>
      <c r="AF1836" s="1029" t="s">
        <v>2848</v>
      </c>
      <c r="AG1836" s="39" t="s">
        <v>230</v>
      </c>
      <c r="AH1836" s="1" t="s">
        <v>59</v>
      </c>
      <c r="AI1836" s="40">
        <v>0.114</v>
      </c>
      <c r="AJ1836" s="57">
        <v>5845.22</v>
      </c>
      <c r="AK1836" s="116">
        <f t="shared" si="194"/>
        <v>1.3932442191780821</v>
      </c>
      <c r="AL1836" s="116">
        <f t="shared" si="195"/>
        <v>0.43238613698630141</v>
      </c>
      <c r="AM1836" s="119">
        <f t="shared" si="196"/>
        <v>1.8256303561643834</v>
      </c>
      <c r="AN1836" s="40"/>
      <c r="AO1836" s="40"/>
      <c r="AP1836" s="40"/>
      <c r="AQ1836" s="1644"/>
      <c r="AR1836" s="1034"/>
      <c r="AS1836" s="45"/>
      <c r="AT1836" s="1029"/>
      <c r="AU1836" s="5"/>
      <c r="AV1836" s="46"/>
      <c r="AW1836" s="1029"/>
      <c r="AX1836" s="46"/>
      <c r="AY1836" s="2391"/>
    </row>
    <row r="1837" spans="1:52" s="8" customFormat="1" ht="15.95" customHeight="1" x14ac:dyDescent="0.25">
      <c r="A1837" s="36"/>
      <c r="B1837" s="1029"/>
      <c r="C1837" s="990"/>
      <c r="D1837" s="1029"/>
      <c r="E1837" s="5"/>
      <c r="F1837" s="5"/>
      <c r="G1837" s="1029"/>
      <c r="H1837" s="5"/>
      <c r="I1837" s="1029"/>
      <c r="J1837" s="5"/>
      <c r="K1837" s="5"/>
      <c r="L1837" s="5"/>
      <c r="M1837" s="5"/>
      <c r="N1837" s="328"/>
      <c r="O1837" s="328"/>
      <c r="P1837" s="328"/>
      <c r="Q1837" s="1056"/>
      <c r="R1837" s="448"/>
      <c r="S1837" s="61"/>
      <c r="T1837" s="448"/>
      <c r="U1837" s="61"/>
      <c r="V1837" s="448"/>
      <c r="W1837" s="448"/>
      <c r="X1837" s="448"/>
      <c r="Y1837" s="1029" t="s">
        <v>230</v>
      </c>
      <c r="Z1837" s="1029" t="s">
        <v>230</v>
      </c>
      <c r="AA1837" s="1" t="s">
        <v>230</v>
      </c>
      <c r="AB1837" s="1029" t="s">
        <v>230</v>
      </c>
      <c r="AC1837" s="1029" t="s">
        <v>230</v>
      </c>
      <c r="AD1837" s="1029" t="s">
        <v>230</v>
      </c>
      <c r="AE1837" s="5" t="s">
        <v>2765</v>
      </c>
      <c r="AF1837" s="1029" t="s">
        <v>997</v>
      </c>
      <c r="AG1837" s="39" t="s">
        <v>230</v>
      </c>
      <c r="AH1837" s="1" t="s">
        <v>59</v>
      </c>
      <c r="AI1837" s="40">
        <v>0.114</v>
      </c>
      <c r="AJ1837" s="57">
        <v>7209.04</v>
      </c>
      <c r="AK1837" s="116">
        <f t="shared" si="194"/>
        <v>1.7183191232876711</v>
      </c>
      <c r="AL1837" s="116">
        <f t="shared" si="195"/>
        <v>0.53327145205479454</v>
      </c>
      <c r="AM1837" s="119">
        <f t="shared" si="196"/>
        <v>2.2515905753424654</v>
      </c>
      <c r="AN1837" s="40"/>
      <c r="AO1837" s="40"/>
      <c r="AP1837" s="40"/>
      <c r="AQ1837" s="1644"/>
      <c r="AR1837" s="1034"/>
      <c r="AS1837" s="45"/>
      <c r="AT1837" s="1029"/>
      <c r="AU1837" s="5"/>
      <c r="AV1837" s="46"/>
      <c r="AW1837" s="1029"/>
      <c r="AX1837" s="46"/>
      <c r="AY1837" s="2391"/>
    </row>
    <row r="1838" spans="1:52" s="8" customFormat="1" ht="15.95" customHeight="1" x14ac:dyDescent="0.25">
      <c r="A1838" s="36"/>
      <c r="B1838" s="1029"/>
      <c r="C1838" s="990"/>
      <c r="D1838" s="1029"/>
      <c r="E1838" s="5"/>
      <c r="F1838" s="5"/>
      <c r="G1838" s="1029"/>
      <c r="H1838" s="5"/>
      <c r="I1838" s="1029"/>
      <c r="J1838" s="5"/>
      <c r="K1838" s="5"/>
      <c r="L1838" s="5"/>
      <c r="M1838" s="5"/>
      <c r="N1838" s="328"/>
      <c r="O1838" s="328"/>
      <c r="P1838" s="328"/>
      <c r="Q1838" s="1056"/>
      <c r="R1838" s="448"/>
      <c r="S1838" s="61"/>
      <c r="T1838" s="448"/>
      <c r="U1838" s="61"/>
      <c r="V1838" s="448"/>
      <c r="W1838" s="448"/>
      <c r="X1838" s="448"/>
      <c r="Y1838" s="1029" t="s">
        <v>230</v>
      </c>
      <c r="Z1838" s="1029" t="s">
        <v>230</v>
      </c>
      <c r="AA1838" s="1" t="s">
        <v>230</v>
      </c>
      <c r="AB1838" s="1029" t="s">
        <v>230</v>
      </c>
      <c r="AC1838" s="1029" t="s">
        <v>230</v>
      </c>
      <c r="AD1838" s="1029" t="s">
        <v>230</v>
      </c>
      <c r="AE1838" s="5" t="s">
        <v>2849</v>
      </c>
      <c r="AF1838" s="1029" t="s">
        <v>2850</v>
      </c>
      <c r="AG1838" s="39">
        <v>7721526473</v>
      </c>
      <c r="AH1838" s="1" t="s">
        <v>2851</v>
      </c>
      <c r="AI1838" s="61">
        <v>0.87</v>
      </c>
      <c r="AJ1838" s="61">
        <v>8</v>
      </c>
      <c r="AK1838" s="40">
        <f t="shared" ref="AK1838:AK1843" si="197">AJ1838*AI1838/365</f>
        <v>1.9068493150684932E-2</v>
      </c>
      <c r="AL1838" s="40">
        <v>0</v>
      </c>
      <c r="AM1838" s="119">
        <f>SUBTOTAL(9,AK1838:AL1838)</f>
        <v>1.9068493150684932E-2</v>
      </c>
      <c r="AN1838" s="40"/>
      <c r="AO1838" s="40"/>
      <c r="AP1838" s="40"/>
      <c r="AQ1838" s="1644"/>
      <c r="AR1838" s="1034"/>
      <c r="AS1838" s="45"/>
      <c r="AT1838" s="1029"/>
      <c r="AU1838" s="5"/>
      <c r="AV1838" s="46"/>
      <c r="AW1838" s="1029"/>
      <c r="AX1838" s="46"/>
      <c r="AY1838" s="2391"/>
    </row>
    <row r="1839" spans="1:52" s="8" customFormat="1" ht="15.95" customHeight="1" x14ac:dyDescent="0.25">
      <c r="A1839" s="36"/>
      <c r="B1839" s="1029"/>
      <c r="C1839" s="990"/>
      <c r="D1839" s="1029"/>
      <c r="E1839" s="5"/>
      <c r="F1839" s="5"/>
      <c r="G1839" s="1029"/>
      <c r="H1839" s="5"/>
      <c r="I1839" s="1029"/>
      <c r="J1839" s="5"/>
      <c r="K1839" s="5"/>
      <c r="L1839" s="5"/>
      <c r="M1839" s="5"/>
      <c r="N1839" s="328"/>
      <c r="O1839" s="328"/>
      <c r="P1839" s="328"/>
      <c r="Q1839" s="1056"/>
      <c r="R1839" s="448"/>
      <c r="S1839" s="61"/>
      <c r="T1839" s="448"/>
      <c r="U1839" s="61"/>
      <c r="V1839" s="448"/>
      <c r="W1839" s="448"/>
      <c r="X1839" s="448"/>
      <c r="Y1839" s="1029" t="s">
        <v>230</v>
      </c>
      <c r="Z1839" s="1029" t="s">
        <v>230</v>
      </c>
      <c r="AA1839" s="1" t="s">
        <v>230</v>
      </c>
      <c r="AB1839" s="1029" t="s">
        <v>230</v>
      </c>
      <c r="AC1839" s="1029" t="s">
        <v>230</v>
      </c>
      <c r="AD1839" s="1029" t="s">
        <v>230</v>
      </c>
      <c r="AE1839" s="5" t="s">
        <v>2852</v>
      </c>
      <c r="AF1839" s="1029" t="s">
        <v>2853</v>
      </c>
      <c r="AG1839" s="39">
        <v>503000295314</v>
      </c>
      <c r="AH1839" s="1" t="s">
        <v>2854</v>
      </c>
      <c r="AI1839" s="61">
        <v>1.1399999999999999</v>
      </c>
      <c r="AJ1839" s="328">
        <v>40</v>
      </c>
      <c r="AK1839" s="40">
        <f t="shared" si="197"/>
        <v>0.12493150684931505</v>
      </c>
      <c r="AL1839" s="40">
        <v>0</v>
      </c>
      <c r="AM1839" s="41">
        <f>SUBTOTAL(9,AK1839:AL1839)</f>
        <v>0.12493150684931505</v>
      </c>
      <c r="AN1839" s="40"/>
      <c r="AO1839" s="40"/>
      <c r="AP1839" s="40"/>
      <c r="AQ1839" s="1644"/>
      <c r="AR1839" s="1034"/>
      <c r="AS1839" s="45"/>
      <c r="AT1839" s="1029"/>
      <c r="AU1839" s="5"/>
      <c r="AV1839" s="46"/>
      <c r="AW1839" s="1029"/>
      <c r="AX1839" s="46"/>
      <c r="AY1839" s="2391"/>
    </row>
    <row r="1840" spans="1:52" s="8" customFormat="1" ht="15.95" customHeight="1" x14ac:dyDescent="0.25">
      <c r="A1840" s="36"/>
      <c r="B1840" s="1029"/>
      <c r="C1840" s="990"/>
      <c r="D1840" s="1029"/>
      <c r="E1840" s="5"/>
      <c r="F1840" s="5"/>
      <c r="G1840" s="1029"/>
      <c r="H1840" s="5"/>
      <c r="I1840" s="1029"/>
      <c r="J1840" s="5"/>
      <c r="K1840" s="5"/>
      <c r="L1840" s="5"/>
      <c r="M1840" s="5"/>
      <c r="N1840" s="328"/>
      <c r="O1840" s="328"/>
      <c r="P1840" s="328"/>
      <c r="Q1840" s="1056"/>
      <c r="R1840" s="448"/>
      <c r="S1840" s="61"/>
      <c r="T1840" s="448"/>
      <c r="U1840" s="61"/>
      <c r="V1840" s="448"/>
      <c r="W1840" s="448"/>
      <c r="X1840" s="448"/>
      <c r="Y1840" s="1029" t="s">
        <v>230</v>
      </c>
      <c r="Z1840" s="1029" t="s">
        <v>230</v>
      </c>
      <c r="AA1840" s="1" t="s">
        <v>230</v>
      </c>
      <c r="AB1840" s="1029" t="s">
        <v>230</v>
      </c>
      <c r="AC1840" s="1029" t="s">
        <v>230</v>
      </c>
      <c r="AD1840" s="1029" t="s">
        <v>230</v>
      </c>
      <c r="AE1840" s="5" t="s">
        <v>2855</v>
      </c>
      <c r="AF1840" s="1029" t="s">
        <v>23266</v>
      </c>
      <c r="AG1840" s="51" t="s">
        <v>23265</v>
      </c>
      <c r="AH1840" s="1" t="s">
        <v>23287</v>
      </c>
      <c r="AI1840" s="61">
        <v>0.76</v>
      </c>
      <c r="AJ1840" s="328">
        <v>36</v>
      </c>
      <c r="AK1840" s="40">
        <f t="shared" si="197"/>
        <v>7.4958904109589039E-2</v>
      </c>
      <c r="AL1840" s="40">
        <v>0</v>
      </c>
      <c r="AM1840" s="41">
        <f>SUBTOTAL(9,AK1840:AL1840)</f>
        <v>7.4958904109589039E-2</v>
      </c>
      <c r="AN1840" s="40"/>
      <c r="AO1840" s="40"/>
      <c r="AP1840" s="40"/>
      <c r="AQ1840" s="1644"/>
      <c r="AR1840" s="1034"/>
      <c r="AS1840" s="45"/>
      <c r="AT1840" s="1029"/>
      <c r="AU1840" s="5"/>
      <c r="AV1840" s="46"/>
      <c r="AW1840" s="1029"/>
      <c r="AX1840" s="46"/>
      <c r="AY1840" s="2391"/>
    </row>
    <row r="1841" spans="1:51" s="8" customFormat="1" ht="15.95" customHeight="1" x14ac:dyDescent="0.25">
      <c r="A1841" s="36"/>
      <c r="B1841" s="1029"/>
      <c r="C1841" s="990"/>
      <c r="D1841" s="1029"/>
      <c r="E1841" s="5"/>
      <c r="F1841" s="5"/>
      <c r="G1841" s="1029"/>
      <c r="H1841" s="5"/>
      <c r="I1841" s="1029"/>
      <c r="J1841" s="5"/>
      <c r="K1841" s="5"/>
      <c r="L1841" s="5"/>
      <c r="M1841" s="5"/>
      <c r="N1841" s="328"/>
      <c r="O1841" s="328"/>
      <c r="P1841" s="328"/>
      <c r="Q1841" s="1056"/>
      <c r="R1841" s="448"/>
      <c r="S1841" s="61"/>
      <c r="T1841" s="448"/>
      <c r="U1841" s="61"/>
      <c r="V1841" s="448"/>
      <c r="W1841" s="448"/>
      <c r="X1841" s="448"/>
      <c r="Y1841" s="1029" t="s">
        <v>230</v>
      </c>
      <c r="Z1841" s="1029" t="s">
        <v>230</v>
      </c>
      <c r="AA1841" s="1" t="s">
        <v>230</v>
      </c>
      <c r="AB1841" s="1029" t="s">
        <v>230</v>
      </c>
      <c r="AC1841" s="1029" t="s">
        <v>230</v>
      </c>
      <c r="AD1841" s="1029" t="s">
        <v>230</v>
      </c>
      <c r="AE1841" s="5" t="s">
        <v>2765</v>
      </c>
      <c r="AF1841" s="1029" t="s">
        <v>2856</v>
      </c>
      <c r="AG1841" s="39">
        <v>1035000010451</v>
      </c>
      <c r="AH1841" s="1" t="s">
        <v>842</v>
      </c>
      <c r="AI1841" s="61">
        <v>0.87</v>
      </c>
      <c r="AJ1841" s="1056">
        <v>10</v>
      </c>
      <c r="AK1841" s="40">
        <f t="shared" si="197"/>
        <v>2.3835616438356161E-2</v>
      </c>
      <c r="AL1841" s="40">
        <v>0</v>
      </c>
      <c r="AM1841" s="41">
        <f>SUBTOTAL(9,AK1841:AL1841)</f>
        <v>2.3835616438356161E-2</v>
      </c>
      <c r="AN1841" s="40"/>
      <c r="AO1841" s="40"/>
      <c r="AP1841" s="40"/>
      <c r="AQ1841" s="1644"/>
      <c r="AR1841" s="1034"/>
      <c r="AS1841" s="45"/>
      <c r="AT1841" s="1029"/>
      <c r="AU1841" s="5"/>
      <c r="AV1841" s="46"/>
      <c r="AW1841" s="1029"/>
      <c r="AX1841" s="46"/>
      <c r="AY1841" s="2391"/>
    </row>
    <row r="1842" spans="1:51" s="8" customFormat="1" ht="15.95" customHeight="1" x14ac:dyDescent="0.25">
      <c r="A1842" s="36"/>
      <c r="B1842" s="1029"/>
      <c r="C1842" s="990"/>
      <c r="D1842" s="1029"/>
      <c r="E1842" s="5"/>
      <c r="F1842" s="5"/>
      <c r="G1842" s="1029"/>
      <c r="H1842" s="5"/>
      <c r="I1842" s="1029"/>
      <c r="J1842" s="5"/>
      <c r="K1842" s="5"/>
      <c r="L1842" s="5"/>
      <c r="M1842" s="5"/>
      <c r="N1842" s="328"/>
      <c r="O1842" s="328"/>
      <c r="P1842" s="328"/>
      <c r="Q1842" s="1056"/>
      <c r="R1842" s="448"/>
      <c r="S1842" s="61"/>
      <c r="T1842" s="448"/>
      <c r="U1842" s="61"/>
      <c r="V1842" s="448"/>
      <c r="W1842" s="448"/>
      <c r="X1842" s="448"/>
      <c r="Y1842" s="1029" t="s">
        <v>230</v>
      </c>
      <c r="Z1842" s="1029" t="s">
        <v>230</v>
      </c>
      <c r="AA1842" s="1" t="s">
        <v>230</v>
      </c>
      <c r="AB1842" s="1029" t="s">
        <v>230</v>
      </c>
      <c r="AC1842" s="1029" t="s">
        <v>230</v>
      </c>
      <c r="AD1842" s="1029" t="s">
        <v>230</v>
      </c>
      <c r="AE1842" s="5" t="s">
        <v>2765</v>
      </c>
      <c r="AF1842" s="1029" t="s">
        <v>2390</v>
      </c>
      <c r="AG1842" s="39">
        <v>1025202393677</v>
      </c>
      <c r="AH1842" s="1" t="s">
        <v>2392</v>
      </c>
      <c r="AI1842" s="61">
        <v>1.1399999999999999</v>
      </c>
      <c r="AJ1842" s="328">
        <v>65</v>
      </c>
      <c r="AK1842" s="98">
        <f t="shared" si="197"/>
        <v>0.20301369863013696</v>
      </c>
      <c r="AL1842" s="40">
        <v>0</v>
      </c>
      <c r="AM1842" s="96">
        <f>SUBTOTAL(9,AK1842:AL1842)</f>
        <v>0.20301369863013696</v>
      </c>
      <c r="AN1842" s="40"/>
      <c r="AO1842" s="40"/>
      <c r="AP1842" s="40"/>
      <c r="AQ1842" s="1644"/>
      <c r="AR1842" s="1034"/>
      <c r="AS1842" s="45"/>
      <c r="AT1842" s="1029"/>
      <c r="AU1842" s="5"/>
      <c r="AV1842" s="46"/>
      <c r="AW1842" s="1029"/>
      <c r="AX1842" s="46"/>
      <c r="AY1842" s="2391"/>
    </row>
    <row r="1843" spans="1:51" s="8" customFormat="1" ht="15.95" customHeight="1" x14ac:dyDescent="0.25">
      <c r="A1843" s="93"/>
      <c r="B1843" s="88"/>
      <c r="C1843" s="993"/>
      <c r="D1843" s="88"/>
      <c r="E1843" s="103"/>
      <c r="F1843" s="103"/>
      <c r="G1843" s="88"/>
      <c r="H1843" s="103"/>
      <c r="I1843" s="88"/>
      <c r="J1843" s="103"/>
      <c r="K1843" s="103"/>
      <c r="L1843" s="103"/>
      <c r="M1843" s="103"/>
      <c r="N1843" s="330"/>
      <c r="O1843" s="330"/>
      <c r="P1843" s="330"/>
      <c r="Q1843" s="106"/>
      <c r="R1843" s="94"/>
      <c r="S1843" s="104"/>
      <c r="T1843" s="94"/>
      <c r="U1843" s="104"/>
      <c r="V1843" s="94"/>
      <c r="W1843" s="94"/>
      <c r="X1843" s="94"/>
      <c r="Y1843" s="88" t="s">
        <v>230</v>
      </c>
      <c r="Z1843" s="88" t="s">
        <v>230</v>
      </c>
      <c r="AA1843" s="90" t="s">
        <v>230</v>
      </c>
      <c r="AB1843" s="88" t="s">
        <v>230</v>
      </c>
      <c r="AC1843" s="88" t="s">
        <v>230</v>
      </c>
      <c r="AD1843" s="88" t="s">
        <v>230</v>
      </c>
      <c r="AE1843" s="103" t="s">
        <v>2765</v>
      </c>
      <c r="AF1843" s="88" t="s">
        <v>2721</v>
      </c>
      <c r="AG1843" s="95" t="s">
        <v>23254</v>
      </c>
      <c r="AH1843" s="90" t="s">
        <v>2722</v>
      </c>
      <c r="AI1843" s="21">
        <v>5.08</v>
      </c>
      <c r="AJ1843" s="21">
        <v>6</v>
      </c>
      <c r="AK1843" s="126">
        <f t="shared" si="197"/>
        <v>8.3506849315068493E-2</v>
      </c>
      <c r="AL1843" s="98">
        <v>0</v>
      </c>
      <c r="AM1843" s="129">
        <f t="shared" si="196"/>
        <v>8.3506849315068493E-2</v>
      </c>
      <c r="AN1843" s="98"/>
      <c r="AO1843" s="98"/>
      <c r="AP1843" s="98"/>
      <c r="AQ1843" s="368"/>
      <c r="AR1843" s="47"/>
      <c r="AS1843" s="48"/>
      <c r="AT1843" s="88"/>
      <c r="AU1843" s="103"/>
      <c r="AV1843" s="52"/>
      <c r="AW1843" s="88"/>
      <c r="AX1843" s="52"/>
      <c r="AY1843" s="2391"/>
    </row>
    <row r="1844" spans="1:51" s="55" customFormat="1" ht="15.95" customHeight="1" x14ac:dyDescent="0.25">
      <c r="A1844" s="182">
        <v>244</v>
      </c>
      <c r="B1844" s="170" t="s">
        <v>55</v>
      </c>
      <c r="C1844" s="989" t="s">
        <v>59</v>
      </c>
      <c r="D1844" s="166" t="s">
        <v>2857</v>
      </c>
      <c r="E1844" s="198" t="s">
        <v>2858</v>
      </c>
      <c r="F1844" s="198" t="s">
        <v>2859</v>
      </c>
      <c r="G1844" s="166"/>
      <c r="H1844" s="166" t="s">
        <v>219</v>
      </c>
      <c r="I1844" s="166" t="s">
        <v>220</v>
      </c>
      <c r="J1844" s="166" t="s">
        <v>221</v>
      </c>
      <c r="K1844" s="198" t="s">
        <v>1337</v>
      </c>
      <c r="L1844" s="198" t="s">
        <v>221</v>
      </c>
      <c r="M1844" s="198" t="s">
        <v>879</v>
      </c>
      <c r="N1844" s="199">
        <v>3</v>
      </c>
      <c r="O1844" s="199">
        <v>2</v>
      </c>
      <c r="P1844" s="199">
        <v>6</v>
      </c>
      <c r="Q1844" s="1012">
        <v>3</v>
      </c>
      <c r="R1844" s="184"/>
      <c r="S1844" s="223">
        <v>2</v>
      </c>
      <c r="T1844" s="183"/>
      <c r="U1844" s="223">
        <v>1</v>
      </c>
      <c r="V1844" s="183"/>
      <c r="W1844" s="183"/>
      <c r="X1844" s="183"/>
      <c r="Y1844" s="166" t="s">
        <v>62</v>
      </c>
      <c r="Z1844" s="170" t="s">
        <v>224</v>
      </c>
      <c r="AA1844" s="197" t="s">
        <v>225</v>
      </c>
      <c r="AB1844" s="166" t="s">
        <v>1789</v>
      </c>
      <c r="AC1844" s="166" t="s">
        <v>1790</v>
      </c>
      <c r="AD1844" s="673" t="s">
        <v>1791</v>
      </c>
      <c r="AE1844" s="198" t="s">
        <v>2037</v>
      </c>
      <c r="AF1844" s="166" t="s">
        <v>350</v>
      </c>
      <c r="AG1844" s="165" t="s">
        <v>230</v>
      </c>
      <c r="AH1844" s="203" t="s">
        <v>59</v>
      </c>
      <c r="AI1844" s="167">
        <v>0.114</v>
      </c>
      <c r="AJ1844" s="221">
        <v>240.65699999999998</v>
      </c>
      <c r="AK1844" s="167">
        <v>5.7362079452054786E-2</v>
      </c>
      <c r="AL1844" s="167">
        <v>1.7802024657534245E-2</v>
      </c>
      <c r="AM1844" s="187">
        <f>AK1844+AL1844</f>
        <v>7.5164104109589028E-2</v>
      </c>
      <c r="AN1844" s="167">
        <f>SUM(AK1844:AK1860)</f>
        <v>4.1604891369863015</v>
      </c>
      <c r="AO1844" s="167">
        <f>SUM(AL1844:AL1860)</f>
        <v>1.1485211917808216</v>
      </c>
      <c r="AP1844" s="167">
        <f>SUM(AM1844:AM1860)</f>
        <v>5.3090103287671235</v>
      </c>
      <c r="AQ1844" s="167">
        <f>AP1844*30</f>
        <v>159.27030986301369</v>
      </c>
      <c r="AR1844" s="193" t="s">
        <v>231</v>
      </c>
      <c r="AS1844" s="194" t="s">
        <v>431</v>
      </c>
      <c r="AT1844" s="166" t="s">
        <v>232</v>
      </c>
      <c r="AU1844" s="198" t="s">
        <v>59</v>
      </c>
      <c r="AV1844" s="679" t="s">
        <v>2860</v>
      </c>
      <c r="AW1844" s="166" t="s">
        <v>234</v>
      </c>
      <c r="AX1844" s="46"/>
      <c r="AY1844" s="2391"/>
    </row>
    <row r="1845" spans="1:51" s="8" customFormat="1" ht="15.95" customHeight="1" x14ac:dyDescent="0.25">
      <c r="A1845" s="112"/>
      <c r="B1845" s="113"/>
      <c r="C1845" s="992"/>
      <c r="D1845" s="113"/>
      <c r="E1845" s="130"/>
      <c r="F1845" s="130"/>
      <c r="G1845" s="113"/>
      <c r="H1845" s="130"/>
      <c r="I1845" s="113"/>
      <c r="J1845" s="130"/>
      <c r="K1845" s="130"/>
      <c r="L1845" s="130"/>
      <c r="M1845" s="130"/>
      <c r="N1845" s="329"/>
      <c r="O1845" s="329"/>
      <c r="P1845" s="329"/>
      <c r="Q1845" s="1071"/>
      <c r="R1845" s="114"/>
      <c r="S1845" s="131"/>
      <c r="T1845" s="114"/>
      <c r="U1845" s="131"/>
      <c r="V1845" s="114"/>
      <c r="W1845" s="114"/>
      <c r="X1845" s="114"/>
      <c r="Y1845" s="113" t="s">
        <v>230</v>
      </c>
      <c r="Z1845" s="113" t="s">
        <v>230</v>
      </c>
      <c r="AA1845" s="132" t="s">
        <v>230</v>
      </c>
      <c r="AB1845" s="113" t="s">
        <v>230</v>
      </c>
      <c r="AC1845" s="113" t="s">
        <v>230</v>
      </c>
      <c r="AD1845" s="113" t="s">
        <v>230</v>
      </c>
      <c r="AE1845" s="130" t="s">
        <v>2037</v>
      </c>
      <c r="AF1845" s="113" t="s">
        <v>351</v>
      </c>
      <c r="AG1845" s="115" t="s">
        <v>230</v>
      </c>
      <c r="AH1845" s="132" t="s">
        <v>59</v>
      </c>
      <c r="AI1845" s="116">
        <v>0.114</v>
      </c>
      <c r="AJ1845" s="137">
        <v>380.04599999999999</v>
      </c>
      <c r="AK1845" s="116">
        <v>9.0586306849315054E-2</v>
      </c>
      <c r="AL1845" s="116">
        <v>2.8112991780821914E-2</v>
      </c>
      <c r="AM1845" s="119">
        <v>0.11869929863013697</v>
      </c>
      <c r="AN1845" s="116"/>
      <c r="AO1845" s="116"/>
      <c r="AP1845" s="116"/>
      <c r="AQ1845" s="367"/>
      <c r="AR1845" s="42"/>
      <c r="AS1845" s="43"/>
      <c r="AT1845" s="113"/>
      <c r="AU1845" s="130"/>
      <c r="AV1845" s="44"/>
      <c r="AW1845" s="113"/>
      <c r="AX1845" s="46"/>
      <c r="AY1845" s="2391"/>
    </row>
    <row r="1846" spans="1:51" s="8" customFormat="1" ht="15.95" customHeight="1" x14ac:dyDescent="0.25">
      <c r="A1846" s="36"/>
      <c r="B1846" s="1029"/>
      <c r="C1846" s="990"/>
      <c r="D1846" s="1029"/>
      <c r="E1846" s="5"/>
      <c r="F1846" s="5"/>
      <c r="G1846" s="1029"/>
      <c r="H1846" s="5"/>
      <c r="I1846" s="1029"/>
      <c r="J1846" s="5"/>
      <c r="K1846" s="5"/>
      <c r="L1846" s="5"/>
      <c r="M1846" s="5"/>
      <c r="N1846" s="328"/>
      <c r="O1846" s="328"/>
      <c r="P1846" s="328"/>
      <c r="Q1846" s="1056"/>
      <c r="R1846" s="448"/>
      <c r="S1846" s="61"/>
      <c r="T1846" s="448"/>
      <c r="U1846" s="61"/>
      <c r="V1846" s="448"/>
      <c r="W1846" s="448"/>
      <c r="X1846" s="448"/>
      <c r="Y1846" s="1029" t="s">
        <v>230</v>
      </c>
      <c r="Z1846" s="1029" t="s">
        <v>230</v>
      </c>
      <c r="AA1846" s="1" t="s">
        <v>230</v>
      </c>
      <c r="AB1846" s="1029" t="s">
        <v>230</v>
      </c>
      <c r="AC1846" s="1029" t="s">
        <v>230</v>
      </c>
      <c r="AD1846" s="1029" t="s">
        <v>230</v>
      </c>
      <c r="AE1846" s="5" t="s">
        <v>2037</v>
      </c>
      <c r="AF1846" s="1029" t="s">
        <v>881</v>
      </c>
      <c r="AG1846" s="39" t="s">
        <v>230</v>
      </c>
      <c r="AH1846" s="1" t="s">
        <v>59</v>
      </c>
      <c r="AI1846" s="40">
        <v>0.114</v>
      </c>
      <c r="AJ1846" s="57">
        <v>332.613</v>
      </c>
      <c r="AK1846" s="40">
        <v>7.9280358904109574E-2</v>
      </c>
      <c r="AL1846" s="40">
        <v>2.4604249315068494E-2</v>
      </c>
      <c r="AM1846" s="41">
        <v>0.10388460821917807</v>
      </c>
      <c r="AN1846" s="40"/>
      <c r="AO1846" s="40"/>
      <c r="AP1846" s="40"/>
      <c r="AQ1846" s="1644"/>
      <c r="AR1846" s="1034"/>
      <c r="AS1846" s="45"/>
      <c r="AT1846" s="1029"/>
      <c r="AU1846" s="5"/>
      <c r="AV1846" s="46"/>
      <c r="AW1846" s="1029"/>
      <c r="AX1846" s="46"/>
      <c r="AY1846" s="2391"/>
    </row>
    <row r="1847" spans="1:51" s="8" customFormat="1" ht="15.95" customHeight="1" x14ac:dyDescent="0.25">
      <c r="A1847" s="36"/>
      <c r="B1847" s="1029"/>
      <c r="C1847" s="990"/>
      <c r="D1847" s="1029"/>
      <c r="E1847" s="5"/>
      <c r="F1847" s="5"/>
      <c r="G1847" s="1029"/>
      <c r="H1847" s="5"/>
      <c r="I1847" s="1029"/>
      <c r="J1847" s="5"/>
      <c r="K1847" s="5"/>
      <c r="L1847" s="5"/>
      <c r="M1847" s="5"/>
      <c r="N1847" s="328"/>
      <c r="O1847" s="328"/>
      <c r="P1847" s="328"/>
      <c r="Q1847" s="1056"/>
      <c r="R1847" s="448"/>
      <c r="S1847" s="61"/>
      <c r="T1847" s="448"/>
      <c r="U1847" s="61"/>
      <c r="V1847" s="448"/>
      <c r="W1847" s="448"/>
      <c r="X1847" s="448"/>
      <c r="Y1847" s="1029" t="s">
        <v>230</v>
      </c>
      <c r="Z1847" s="1029" t="s">
        <v>230</v>
      </c>
      <c r="AA1847" s="1" t="s">
        <v>230</v>
      </c>
      <c r="AB1847" s="1029" t="s">
        <v>230</v>
      </c>
      <c r="AC1847" s="1029" t="s">
        <v>230</v>
      </c>
      <c r="AD1847" s="1029" t="s">
        <v>230</v>
      </c>
      <c r="AE1847" s="5" t="s">
        <v>2037</v>
      </c>
      <c r="AF1847" s="1029" t="s">
        <v>353</v>
      </c>
      <c r="AG1847" s="39" t="s">
        <v>230</v>
      </c>
      <c r="AH1847" s="1" t="s">
        <v>59</v>
      </c>
      <c r="AI1847" s="40">
        <v>0.114</v>
      </c>
      <c r="AJ1847" s="57">
        <v>347.745</v>
      </c>
      <c r="AK1847" s="40">
        <v>8.288716438356164E-2</v>
      </c>
      <c r="AL1847" s="40">
        <v>2.5723602739726029E-2</v>
      </c>
      <c r="AM1847" s="41">
        <v>0.10861076712328767</v>
      </c>
      <c r="AN1847" s="40"/>
      <c r="AO1847" s="40"/>
      <c r="AP1847" s="40"/>
      <c r="AQ1847" s="1644"/>
      <c r="AR1847" s="1034"/>
      <c r="AS1847" s="45"/>
      <c r="AT1847" s="1029"/>
      <c r="AU1847" s="5"/>
      <c r="AV1847" s="46"/>
      <c r="AW1847" s="1029"/>
      <c r="AX1847" s="46"/>
      <c r="AY1847" s="2391"/>
    </row>
    <row r="1848" spans="1:51" s="8" customFormat="1" ht="15.95" customHeight="1" x14ac:dyDescent="0.25">
      <c r="A1848" s="36"/>
      <c r="B1848" s="1029"/>
      <c r="C1848" s="990"/>
      <c r="D1848" s="1029"/>
      <c r="E1848" s="5"/>
      <c r="F1848" s="5"/>
      <c r="G1848" s="1029"/>
      <c r="H1848" s="5"/>
      <c r="I1848" s="1029"/>
      <c r="J1848" s="5"/>
      <c r="K1848" s="5"/>
      <c r="L1848" s="5"/>
      <c r="M1848" s="5"/>
      <c r="N1848" s="328"/>
      <c r="O1848" s="328"/>
      <c r="P1848" s="328"/>
      <c r="Q1848" s="1056"/>
      <c r="R1848" s="448"/>
      <c r="S1848" s="61"/>
      <c r="T1848" s="448"/>
      <c r="U1848" s="61"/>
      <c r="V1848" s="448"/>
      <c r="W1848" s="448"/>
      <c r="X1848" s="448"/>
      <c r="Y1848" s="1029" t="s">
        <v>230</v>
      </c>
      <c r="Z1848" s="1029" t="s">
        <v>230</v>
      </c>
      <c r="AA1848" s="1" t="s">
        <v>230</v>
      </c>
      <c r="AB1848" s="1029" t="s">
        <v>230</v>
      </c>
      <c r="AC1848" s="1029" t="s">
        <v>230</v>
      </c>
      <c r="AD1848" s="1029" t="s">
        <v>230</v>
      </c>
      <c r="AE1848" s="5" t="s">
        <v>2037</v>
      </c>
      <c r="AF1848" s="1029" t="s">
        <v>434</v>
      </c>
      <c r="AG1848" s="39" t="s">
        <v>230</v>
      </c>
      <c r="AH1848" s="1" t="s">
        <v>59</v>
      </c>
      <c r="AI1848" s="40">
        <v>0.114</v>
      </c>
      <c r="AJ1848" s="57">
        <v>358.31799999999998</v>
      </c>
      <c r="AK1848" s="40">
        <v>8.5407304109589036E-2</v>
      </c>
      <c r="AL1848" s="40">
        <v>2.6505715068493151E-2</v>
      </c>
      <c r="AM1848" s="41">
        <v>0.11191301917808219</v>
      </c>
      <c r="AN1848" s="40"/>
      <c r="AO1848" s="40"/>
      <c r="AP1848" s="40"/>
      <c r="AQ1848" s="1644"/>
      <c r="AR1848" s="1034"/>
      <c r="AS1848" s="45"/>
      <c r="AT1848" s="1029"/>
      <c r="AU1848" s="5"/>
      <c r="AV1848" s="46"/>
      <c r="AW1848" s="1029"/>
      <c r="AX1848" s="46"/>
      <c r="AY1848" s="2391"/>
    </row>
    <row r="1849" spans="1:51" s="8" customFormat="1" ht="15.95" customHeight="1" x14ac:dyDescent="0.25">
      <c r="A1849" s="36"/>
      <c r="B1849" s="1029"/>
      <c r="C1849" s="990"/>
      <c r="D1849" s="1029"/>
      <c r="E1849" s="5"/>
      <c r="F1849" s="5"/>
      <c r="G1849" s="1029"/>
      <c r="H1849" s="5"/>
      <c r="I1849" s="1029"/>
      <c r="J1849" s="5"/>
      <c r="K1849" s="5"/>
      <c r="L1849" s="5"/>
      <c r="M1849" s="5"/>
      <c r="N1849" s="328"/>
      <c r="O1849" s="328"/>
      <c r="P1849" s="328"/>
      <c r="Q1849" s="1056"/>
      <c r="R1849" s="448"/>
      <c r="S1849" s="61"/>
      <c r="T1849" s="448"/>
      <c r="U1849" s="61"/>
      <c r="V1849" s="448"/>
      <c r="W1849" s="448"/>
      <c r="X1849" s="448"/>
      <c r="Y1849" s="1029" t="s">
        <v>230</v>
      </c>
      <c r="Z1849" s="1029" t="s">
        <v>230</v>
      </c>
      <c r="AA1849" s="1" t="s">
        <v>230</v>
      </c>
      <c r="AB1849" s="1029" t="s">
        <v>230</v>
      </c>
      <c r="AC1849" s="1029" t="s">
        <v>230</v>
      </c>
      <c r="AD1849" s="1029" t="s">
        <v>230</v>
      </c>
      <c r="AE1849" s="5" t="s">
        <v>2037</v>
      </c>
      <c r="AF1849" s="1029" t="s">
        <v>487</v>
      </c>
      <c r="AG1849" s="39" t="s">
        <v>230</v>
      </c>
      <c r="AH1849" s="1" t="s">
        <v>59</v>
      </c>
      <c r="AI1849" s="40">
        <v>0.114</v>
      </c>
      <c r="AJ1849" s="57">
        <v>422.435</v>
      </c>
      <c r="AK1849" s="40">
        <v>0.10068998630136985</v>
      </c>
      <c r="AL1849" s="40">
        <v>3.1248616438356164E-2</v>
      </c>
      <c r="AM1849" s="41">
        <v>0.13193860273972602</v>
      </c>
      <c r="AN1849" s="40"/>
      <c r="AO1849" s="40"/>
      <c r="AP1849" s="40"/>
      <c r="AQ1849" s="1644"/>
      <c r="AR1849" s="1034"/>
      <c r="AS1849" s="45"/>
      <c r="AT1849" s="1029"/>
      <c r="AU1849" s="5"/>
      <c r="AV1849" s="46"/>
      <c r="AW1849" s="1029"/>
      <c r="AX1849" s="46"/>
      <c r="AY1849" s="2391"/>
    </row>
    <row r="1850" spans="1:51" s="8" customFormat="1" ht="15.95" customHeight="1" x14ac:dyDescent="0.25">
      <c r="A1850" s="36"/>
      <c r="B1850" s="1029"/>
      <c r="C1850" s="990"/>
      <c r="D1850" s="1029"/>
      <c r="E1850" s="5"/>
      <c r="F1850" s="5"/>
      <c r="G1850" s="1029"/>
      <c r="H1850" s="5"/>
      <c r="I1850" s="1029"/>
      <c r="J1850" s="5"/>
      <c r="K1850" s="5"/>
      <c r="L1850" s="5"/>
      <c r="M1850" s="5"/>
      <c r="N1850" s="328"/>
      <c r="O1850" s="328"/>
      <c r="P1850" s="328"/>
      <c r="Q1850" s="1056"/>
      <c r="R1850" s="448"/>
      <c r="S1850" s="61"/>
      <c r="T1850" s="448"/>
      <c r="U1850" s="61"/>
      <c r="V1850" s="448"/>
      <c r="W1850" s="448"/>
      <c r="X1850" s="448"/>
      <c r="Y1850" s="1029" t="s">
        <v>230</v>
      </c>
      <c r="Z1850" s="1029" t="s">
        <v>230</v>
      </c>
      <c r="AA1850" s="1" t="s">
        <v>230</v>
      </c>
      <c r="AB1850" s="1029" t="s">
        <v>230</v>
      </c>
      <c r="AC1850" s="1029" t="s">
        <v>230</v>
      </c>
      <c r="AD1850" s="1029" t="s">
        <v>230</v>
      </c>
      <c r="AE1850" s="5" t="s">
        <v>2037</v>
      </c>
      <c r="AF1850" s="1029" t="s">
        <v>488</v>
      </c>
      <c r="AG1850" s="39" t="s">
        <v>230</v>
      </c>
      <c r="AH1850" s="1" t="s">
        <v>59</v>
      </c>
      <c r="AI1850" s="40">
        <v>0.114</v>
      </c>
      <c r="AJ1850" s="57">
        <v>372.38299999999998</v>
      </c>
      <c r="AK1850" s="40">
        <v>8.8759783561643824E-2</v>
      </c>
      <c r="AL1850" s="40">
        <v>2.7546139726027395E-2</v>
      </c>
      <c r="AM1850" s="41">
        <v>0.11630592328767123</v>
      </c>
      <c r="AN1850" s="40"/>
      <c r="AO1850" s="40"/>
      <c r="AP1850" s="40"/>
      <c r="AQ1850" s="1644"/>
      <c r="AR1850" s="1034"/>
      <c r="AS1850" s="45"/>
      <c r="AT1850" s="1029"/>
      <c r="AU1850" s="5"/>
      <c r="AV1850" s="46"/>
      <c r="AW1850" s="1029"/>
      <c r="AX1850" s="46"/>
      <c r="AY1850" s="2391"/>
    </row>
    <row r="1851" spans="1:51" s="8" customFormat="1" ht="15.95" customHeight="1" x14ac:dyDescent="0.25">
      <c r="A1851" s="36"/>
      <c r="B1851" s="1029"/>
      <c r="C1851" s="990"/>
      <c r="D1851" s="1029"/>
      <c r="E1851" s="5"/>
      <c r="F1851" s="5"/>
      <c r="G1851" s="1029"/>
      <c r="H1851" s="5"/>
      <c r="I1851" s="1029"/>
      <c r="J1851" s="5"/>
      <c r="K1851" s="5"/>
      <c r="L1851" s="5"/>
      <c r="M1851" s="5"/>
      <c r="N1851" s="328"/>
      <c r="O1851" s="328"/>
      <c r="P1851" s="328"/>
      <c r="Q1851" s="1056"/>
      <c r="R1851" s="448"/>
      <c r="S1851" s="61"/>
      <c r="T1851" s="448"/>
      <c r="U1851" s="61"/>
      <c r="V1851" s="448"/>
      <c r="W1851" s="448"/>
      <c r="X1851" s="448"/>
      <c r="Y1851" s="1029" t="s">
        <v>230</v>
      </c>
      <c r="Z1851" s="1029" t="s">
        <v>230</v>
      </c>
      <c r="AA1851" s="1" t="s">
        <v>230</v>
      </c>
      <c r="AB1851" s="1029" t="s">
        <v>230</v>
      </c>
      <c r="AC1851" s="1029" t="s">
        <v>230</v>
      </c>
      <c r="AD1851" s="1029" t="s">
        <v>230</v>
      </c>
      <c r="AE1851" s="5" t="s">
        <v>2037</v>
      </c>
      <c r="AF1851" s="1029" t="s">
        <v>229</v>
      </c>
      <c r="AG1851" s="39" t="s">
        <v>230</v>
      </c>
      <c r="AH1851" s="1" t="s">
        <v>59</v>
      </c>
      <c r="AI1851" s="40">
        <v>0.114</v>
      </c>
      <c r="AJ1851" s="57">
        <v>367.24200000000002</v>
      </c>
      <c r="AK1851" s="40">
        <v>8.753439452054794E-2</v>
      </c>
      <c r="AL1851" s="40">
        <v>2.7165846575342469E-2</v>
      </c>
      <c r="AM1851" s="41">
        <v>0.11470024109589042</v>
      </c>
      <c r="AN1851" s="40"/>
      <c r="AO1851" s="40"/>
      <c r="AP1851" s="40"/>
      <c r="AQ1851" s="1644"/>
      <c r="AR1851" s="1034"/>
      <c r="AS1851" s="45"/>
      <c r="AT1851" s="1029"/>
      <c r="AU1851" s="5"/>
      <c r="AV1851" s="46"/>
      <c r="AW1851" s="1029"/>
      <c r="AX1851" s="46"/>
      <c r="AY1851" s="2391"/>
    </row>
    <row r="1852" spans="1:51" s="8" customFormat="1" ht="15.95" customHeight="1" x14ac:dyDescent="0.25">
      <c r="A1852" s="36"/>
      <c r="B1852" s="1029"/>
      <c r="C1852" s="990"/>
      <c r="D1852" s="1029"/>
      <c r="E1852" s="5"/>
      <c r="F1852" s="5"/>
      <c r="G1852" s="1029"/>
      <c r="H1852" s="5"/>
      <c r="I1852" s="1029"/>
      <c r="J1852" s="5"/>
      <c r="K1852" s="5"/>
      <c r="L1852" s="5"/>
      <c r="M1852" s="5"/>
      <c r="N1852" s="328"/>
      <c r="O1852" s="328"/>
      <c r="P1852" s="328"/>
      <c r="Q1852" s="1056"/>
      <c r="R1852" s="448"/>
      <c r="S1852" s="61"/>
      <c r="T1852" s="448"/>
      <c r="U1852" s="61"/>
      <c r="V1852" s="448"/>
      <c r="W1852" s="448"/>
      <c r="X1852" s="448"/>
      <c r="Y1852" s="1029" t="s">
        <v>230</v>
      </c>
      <c r="Z1852" s="1029" t="s">
        <v>230</v>
      </c>
      <c r="AA1852" s="1" t="s">
        <v>230</v>
      </c>
      <c r="AB1852" s="1029" t="s">
        <v>230</v>
      </c>
      <c r="AC1852" s="1029" t="s">
        <v>230</v>
      </c>
      <c r="AD1852" s="1029" t="s">
        <v>230</v>
      </c>
      <c r="AE1852" s="5" t="s">
        <v>2037</v>
      </c>
      <c r="AF1852" s="1029" t="s">
        <v>235</v>
      </c>
      <c r="AG1852" s="39" t="s">
        <v>230</v>
      </c>
      <c r="AH1852" s="1" t="s">
        <v>59</v>
      </c>
      <c r="AI1852" s="40">
        <v>0.114</v>
      </c>
      <c r="AJ1852" s="57">
        <v>664.45</v>
      </c>
      <c r="AK1852" s="40">
        <v>0.15837575342465754</v>
      </c>
      <c r="AL1852" s="40">
        <v>4.9151095890410966E-2</v>
      </c>
      <c r="AM1852" s="41">
        <v>0.20752684931506851</v>
      </c>
      <c r="AN1852" s="40"/>
      <c r="AO1852" s="40"/>
      <c r="AP1852" s="40"/>
      <c r="AQ1852" s="1644"/>
      <c r="AR1852" s="1034"/>
      <c r="AS1852" s="45"/>
      <c r="AT1852" s="1029"/>
      <c r="AU1852" s="5"/>
      <c r="AV1852" s="46"/>
      <c r="AW1852" s="1029"/>
      <c r="AX1852" s="46"/>
      <c r="AY1852" s="2391"/>
    </row>
    <row r="1853" spans="1:51" s="8" customFormat="1" ht="15.95" customHeight="1" x14ac:dyDescent="0.25">
      <c r="A1853" s="36"/>
      <c r="B1853" s="1029"/>
      <c r="C1853" s="990"/>
      <c r="D1853" s="1029"/>
      <c r="E1853" s="5"/>
      <c r="F1853" s="5"/>
      <c r="G1853" s="1029"/>
      <c r="H1853" s="5"/>
      <c r="I1853" s="1029"/>
      <c r="J1853" s="5"/>
      <c r="K1853" s="5"/>
      <c r="L1853" s="5"/>
      <c r="M1853" s="5"/>
      <c r="N1853" s="328"/>
      <c r="O1853" s="328"/>
      <c r="P1853" s="328"/>
      <c r="Q1853" s="1056"/>
      <c r="R1853" s="448"/>
      <c r="S1853" s="61"/>
      <c r="T1853" s="448"/>
      <c r="U1853" s="61"/>
      <c r="V1853" s="448"/>
      <c r="W1853" s="448"/>
      <c r="X1853" s="448"/>
      <c r="Y1853" s="1029" t="s">
        <v>230</v>
      </c>
      <c r="Z1853" s="1029" t="s">
        <v>230</v>
      </c>
      <c r="AA1853" s="1" t="s">
        <v>230</v>
      </c>
      <c r="AB1853" s="1029" t="s">
        <v>230</v>
      </c>
      <c r="AC1853" s="1029" t="s">
        <v>230</v>
      </c>
      <c r="AD1853" s="1029" t="s">
        <v>230</v>
      </c>
      <c r="AE1853" s="5" t="s">
        <v>2037</v>
      </c>
      <c r="AF1853" s="1029" t="s">
        <v>265</v>
      </c>
      <c r="AG1853" s="39" t="s">
        <v>230</v>
      </c>
      <c r="AH1853" s="1" t="s">
        <v>59</v>
      </c>
      <c r="AI1853" s="40">
        <v>0.114</v>
      </c>
      <c r="AJ1853" s="57">
        <v>631.37299999999993</v>
      </c>
      <c r="AK1853" s="40">
        <v>0.15049164657534245</v>
      </c>
      <c r="AL1853" s="40">
        <v>4.6704304109589041E-2</v>
      </c>
      <c r="AM1853" s="41">
        <v>0.19719595068493148</v>
      </c>
      <c r="AN1853" s="40"/>
      <c r="AO1853" s="40"/>
      <c r="AP1853" s="40"/>
      <c r="AQ1853" s="1644"/>
      <c r="AR1853" s="1034"/>
      <c r="AS1853" s="45"/>
      <c r="AT1853" s="1029"/>
      <c r="AU1853" s="5"/>
      <c r="AV1853" s="46"/>
      <c r="AW1853" s="1029"/>
      <c r="AX1853" s="46"/>
      <c r="AY1853" s="2391"/>
    </row>
    <row r="1854" spans="1:51" s="8" customFormat="1" ht="15.95" customHeight="1" x14ac:dyDescent="0.25">
      <c r="A1854" s="36"/>
      <c r="B1854" s="1029"/>
      <c r="C1854" s="990"/>
      <c r="D1854" s="1029"/>
      <c r="E1854" s="5"/>
      <c r="F1854" s="5"/>
      <c r="G1854" s="1029"/>
      <c r="H1854" s="5"/>
      <c r="I1854" s="1029"/>
      <c r="J1854" s="5"/>
      <c r="K1854" s="5"/>
      <c r="L1854" s="5"/>
      <c r="M1854" s="5"/>
      <c r="N1854" s="328"/>
      <c r="O1854" s="328"/>
      <c r="P1854" s="328"/>
      <c r="Q1854" s="1056"/>
      <c r="R1854" s="448"/>
      <c r="S1854" s="61"/>
      <c r="T1854" s="448"/>
      <c r="U1854" s="61"/>
      <c r="V1854" s="448"/>
      <c r="W1854" s="448"/>
      <c r="X1854" s="448"/>
      <c r="Y1854" s="1029" t="s">
        <v>230</v>
      </c>
      <c r="Z1854" s="1029" t="s">
        <v>230</v>
      </c>
      <c r="AA1854" s="1" t="s">
        <v>230</v>
      </c>
      <c r="AB1854" s="1029" t="s">
        <v>230</v>
      </c>
      <c r="AC1854" s="1029" t="s">
        <v>230</v>
      </c>
      <c r="AD1854" s="1029" t="s">
        <v>230</v>
      </c>
      <c r="AE1854" s="5" t="s">
        <v>2344</v>
      </c>
      <c r="AF1854" s="1029" t="s">
        <v>500</v>
      </c>
      <c r="AG1854" s="39" t="s">
        <v>230</v>
      </c>
      <c r="AH1854" s="1" t="s">
        <v>59</v>
      </c>
      <c r="AI1854" s="40">
        <v>0.114</v>
      </c>
      <c r="AJ1854" s="57">
        <v>9873.6299999999992</v>
      </c>
      <c r="AK1854" s="40">
        <v>2.3534405753424656</v>
      </c>
      <c r="AL1854" s="40">
        <v>0.73037810958904104</v>
      </c>
      <c r="AM1854" s="41">
        <v>3.0838186849315066</v>
      </c>
      <c r="AN1854" s="40"/>
      <c r="AO1854" s="40"/>
      <c r="AP1854" s="40"/>
      <c r="AQ1854" s="1644"/>
      <c r="AR1854" s="1034"/>
      <c r="AS1854" s="45"/>
      <c r="AT1854" s="1029"/>
      <c r="AU1854" s="5"/>
      <c r="AV1854" s="46"/>
      <c r="AW1854" s="1029"/>
      <c r="AX1854" s="46"/>
      <c r="AY1854" s="2391"/>
    </row>
    <row r="1855" spans="1:51" s="8" customFormat="1" ht="15.95" customHeight="1" x14ac:dyDescent="0.25">
      <c r="A1855" s="36"/>
      <c r="B1855" s="1029"/>
      <c r="C1855" s="990"/>
      <c r="D1855" s="1029"/>
      <c r="E1855" s="5"/>
      <c r="F1855" s="5"/>
      <c r="G1855" s="1029"/>
      <c r="H1855" s="5"/>
      <c r="I1855" s="1029"/>
      <c r="J1855" s="5"/>
      <c r="K1855" s="5"/>
      <c r="L1855" s="5"/>
      <c r="M1855" s="5"/>
      <c r="N1855" s="328"/>
      <c r="O1855" s="328"/>
      <c r="P1855" s="328"/>
      <c r="Q1855" s="1056"/>
      <c r="R1855" s="448"/>
      <c r="S1855" s="61"/>
      <c r="T1855" s="448"/>
      <c r="U1855" s="61"/>
      <c r="V1855" s="448"/>
      <c r="W1855" s="448"/>
      <c r="X1855" s="448"/>
      <c r="Y1855" s="1029" t="s">
        <v>230</v>
      </c>
      <c r="Z1855" s="1029" t="s">
        <v>230</v>
      </c>
      <c r="AA1855" s="1" t="s">
        <v>230</v>
      </c>
      <c r="AB1855" s="1029" t="s">
        <v>230</v>
      </c>
      <c r="AC1855" s="1029" t="s">
        <v>230</v>
      </c>
      <c r="AD1855" s="1029" t="s">
        <v>230</v>
      </c>
      <c r="AE1855" s="5" t="s">
        <v>2344</v>
      </c>
      <c r="AF1855" s="1029" t="s">
        <v>1893</v>
      </c>
      <c r="AG1855" s="39" t="s">
        <v>230</v>
      </c>
      <c r="AH1855" s="1" t="s">
        <v>59</v>
      </c>
      <c r="AI1855" s="40">
        <v>0.114</v>
      </c>
      <c r="AJ1855" s="57">
        <v>435.23899999999998</v>
      </c>
      <c r="AK1855" s="40">
        <v>0.10374189863013698</v>
      </c>
      <c r="AL1855" s="40">
        <v>3.2195761643835613E-2</v>
      </c>
      <c r="AM1855" s="41">
        <v>0.13593766027397258</v>
      </c>
      <c r="AN1855" s="40"/>
      <c r="AO1855" s="40"/>
      <c r="AP1855" s="40"/>
      <c r="AQ1855" s="1644"/>
      <c r="AR1855" s="1034"/>
      <c r="AS1855" s="45"/>
      <c r="AT1855" s="1029"/>
      <c r="AU1855" s="5"/>
      <c r="AV1855" s="46"/>
      <c r="AW1855" s="1029"/>
      <c r="AX1855" s="46"/>
      <c r="AY1855" s="2391"/>
    </row>
    <row r="1856" spans="1:51" s="8" customFormat="1" ht="15.95" customHeight="1" x14ac:dyDescent="0.25">
      <c r="A1856" s="36"/>
      <c r="B1856" s="1029"/>
      <c r="C1856" s="990"/>
      <c r="D1856" s="1029"/>
      <c r="E1856" s="5"/>
      <c r="F1856" s="5"/>
      <c r="G1856" s="1029"/>
      <c r="H1856" s="5"/>
      <c r="I1856" s="1029"/>
      <c r="J1856" s="5"/>
      <c r="K1856" s="5"/>
      <c r="L1856" s="5"/>
      <c r="M1856" s="5"/>
      <c r="N1856" s="328"/>
      <c r="O1856" s="328"/>
      <c r="P1856" s="328"/>
      <c r="Q1856" s="1056"/>
      <c r="R1856" s="448"/>
      <c r="S1856" s="61"/>
      <c r="T1856" s="448"/>
      <c r="U1856" s="61"/>
      <c r="V1856" s="448"/>
      <c r="W1856" s="448"/>
      <c r="X1856" s="448"/>
      <c r="Y1856" s="1029" t="s">
        <v>230</v>
      </c>
      <c r="Z1856" s="1029" t="s">
        <v>230</v>
      </c>
      <c r="AA1856" s="1" t="s">
        <v>230</v>
      </c>
      <c r="AB1856" s="1029" t="s">
        <v>230</v>
      </c>
      <c r="AC1856" s="1029" t="s">
        <v>230</v>
      </c>
      <c r="AD1856" s="1029" t="s">
        <v>230</v>
      </c>
      <c r="AE1856" s="5" t="s">
        <v>2344</v>
      </c>
      <c r="AF1856" s="1029" t="s">
        <v>1894</v>
      </c>
      <c r="AG1856" s="39" t="s">
        <v>230</v>
      </c>
      <c r="AH1856" s="1" t="s">
        <v>59</v>
      </c>
      <c r="AI1856" s="40">
        <v>0.114</v>
      </c>
      <c r="AJ1856" s="57">
        <v>485.87299999999999</v>
      </c>
      <c r="AK1856" s="40">
        <v>0.11581082465753424</v>
      </c>
      <c r="AL1856" s="40">
        <v>3.59412904109589E-2</v>
      </c>
      <c r="AM1856" s="41">
        <v>0.15175211506849315</v>
      </c>
      <c r="AN1856" s="40"/>
      <c r="AO1856" s="40"/>
      <c r="AP1856" s="40"/>
      <c r="AQ1856" s="1644"/>
      <c r="AR1856" s="1034"/>
      <c r="AS1856" s="45"/>
      <c r="AT1856" s="1029"/>
      <c r="AU1856" s="5"/>
      <c r="AV1856" s="46"/>
      <c r="AW1856" s="1029"/>
      <c r="AX1856" s="46"/>
      <c r="AY1856" s="2391"/>
    </row>
    <row r="1857" spans="1:51" s="8" customFormat="1" ht="15.95" customHeight="1" x14ac:dyDescent="0.25">
      <c r="A1857" s="36"/>
      <c r="B1857" s="1029"/>
      <c r="C1857" s="990"/>
      <c r="D1857" s="1029"/>
      <c r="E1857" s="5"/>
      <c r="F1857" s="5"/>
      <c r="G1857" s="1029"/>
      <c r="H1857" s="5"/>
      <c r="I1857" s="1029"/>
      <c r="J1857" s="5"/>
      <c r="K1857" s="5"/>
      <c r="L1857" s="5"/>
      <c r="M1857" s="5"/>
      <c r="N1857" s="328"/>
      <c r="O1857" s="328"/>
      <c r="P1857" s="328"/>
      <c r="Q1857" s="1056"/>
      <c r="R1857" s="448"/>
      <c r="S1857" s="61"/>
      <c r="T1857" s="448"/>
      <c r="U1857" s="61"/>
      <c r="V1857" s="448"/>
      <c r="W1857" s="448"/>
      <c r="X1857" s="448"/>
      <c r="Y1857" s="1029" t="s">
        <v>230</v>
      </c>
      <c r="Z1857" s="1029" t="s">
        <v>230</v>
      </c>
      <c r="AA1857" s="1" t="s">
        <v>230</v>
      </c>
      <c r="AB1857" s="1029" t="s">
        <v>230</v>
      </c>
      <c r="AC1857" s="1029" t="s">
        <v>230</v>
      </c>
      <c r="AD1857" s="1029" t="s">
        <v>230</v>
      </c>
      <c r="AE1857" s="5" t="s">
        <v>2344</v>
      </c>
      <c r="AF1857" s="1029" t="s">
        <v>2861</v>
      </c>
      <c r="AG1857" s="39" t="s">
        <v>230</v>
      </c>
      <c r="AH1857" s="1" t="s">
        <v>59</v>
      </c>
      <c r="AI1857" s="40">
        <v>0.114</v>
      </c>
      <c r="AJ1857" s="57">
        <v>614.30099999999993</v>
      </c>
      <c r="AK1857" s="40">
        <v>0.14642243013698628</v>
      </c>
      <c r="AL1857" s="40">
        <v>4.5441443835616435E-2</v>
      </c>
      <c r="AM1857" s="41">
        <v>0.19186387397260271</v>
      </c>
      <c r="AN1857" s="40"/>
      <c r="AO1857" s="40"/>
      <c r="AP1857" s="40"/>
      <c r="AQ1857" s="1644"/>
      <c r="AR1857" s="1034"/>
      <c r="AS1857" s="45"/>
      <c r="AT1857" s="1029"/>
      <c r="AU1857" s="5"/>
      <c r="AV1857" s="46"/>
      <c r="AW1857" s="1029"/>
      <c r="AX1857" s="46"/>
      <c r="AY1857" s="2391"/>
    </row>
    <row r="1858" spans="1:51" s="8" customFormat="1" ht="15.95" customHeight="1" x14ac:dyDescent="0.25">
      <c r="A1858" s="36"/>
      <c r="B1858" s="1029"/>
      <c r="C1858" s="990"/>
      <c r="D1858" s="1029"/>
      <c r="E1858" s="5"/>
      <c r="F1858" s="5"/>
      <c r="G1858" s="1029"/>
      <c r="H1858" s="5"/>
      <c r="I1858" s="1029"/>
      <c r="J1858" s="5"/>
      <c r="K1858" s="5"/>
      <c r="L1858" s="5"/>
      <c r="M1858" s="5"/>
      <c r="N1858" s="328"/>
      <c r="O1858" s="328"/>
      <c r="P1858" s="328"/>
      <c r="Q1858" s="1056"/>
      <c r="R1858" s="448"/>
      <c r="S1858" s="61"/>
      <c r="T1858" s="448"/>
      <c r="U1858" s="61"/>
      <c r="V1858" s="448"/>
      <c r="W1858" s="448"/>
      <c r="X1858" s="448"/>
      <c r="Y1858" s="1029" t="s">
        <v>230</v>
      </c>
      <c r="Z1858" s="1029" t="s">
        <v>230</v>
      </c>
      <c r="AA1858" s="1" t="s">
        <v>230</v>
      </c>
      <c r="AB1858" s="1029" t="s">
        <v>230</v>
      </c>
      <c r="AC1858" s="1029" t="s">
        <v>230</v>
      </c>
      <c r="AD1858" s="1029" t="s">
        <v>230</v>
      </c>
      <c r="AE1858" s="5" t="s">
        <v>2862</v>
      </c>
      <c r="AF1858" s="5" t="s">
        <v>2863</v>
      </c>
      <c r="AG1858" s="39">
        <v>7721546864</v>
      </c>
      <c r="AH1858" s="1" t="s">
        <v>2864</v>
      </c>
      <c r="AI1858" s="61">
        <v>0.87</v>
      </c>
      <c r="AJ1858" s="37">
        <v>80</v>
      </c>
      <c r="AK1858" s="40">
        <f>AJ1858*AI1858/365</f>
        <v>0.19068493150684929</v>
      </c>
      <c r="AL1858" s="40">
        <v>0</v>
      </c>
      <c r="AM1858" s="41">
        <f>SUBTOTAL(9,AK1858:AL1858)</f>
        <v>0.19068493150684929</v>
      </c>
      <c r="AN1858" s="40"/>
      <c r="AO1858" s="40"/>
      <c r="AP1858" s="40"/>
      <c r="AQ1858" s="1644"/>
      <c r="AR1858" s="1034"/>
      <c r="AS1858" s="45"/>
      <c r="AT1858" s="1029"/>
      <c r="AU1858" s="5"/>
      <c r="AV1858" s="46"/>
      <c r="AW1858" s="1029"/>
      <c r="AX1858" s="46"/>
      <c r="AY1858" s="2391"/>
    </row>
    <row r="1859" spans="1:51" s="1099" customFormat="1" ht="15.95" customHeight="1" x14ac:dyDescent="0.25">
      <c r="A1859" s="781"/>
      <c r="B1859" s="782"/>
      <c r="C1859" s="1314"/>
      <c r="D1859" s="782"/>
      <c r="E1859" s="1015"/>
      <c r="F1859" s="1015"/>
      <c r="G1859" s="782"/>
      <c r="H1859" s="1015"/>
      <c r="I1859" s="782"/>
      <c r="J1859" s="1015"/>
      <c r="K1859" s="1015"/>
      <c r="L1859" s="1015"/>
      <c r="M1859" s="1015"/>
      <c r="N1859" s="1315"/>
      <c r="O1859" s="1315"/>
      <c r="P1859" s="1315"/>
      <c r="Q1859" s="1316"/>
      <c r="R1859" s="783"/>
      <c r="S1859" s="1195"/>
      <c r="T1859" s="783"/>
      <c r="U1859" s="1195"/>
      <c r="V1859" s="783"/>
      <c r="W1859" s="783"/>
      <c r="X1859" s="783"/>
      <c r="Y1859" s="782"/>
      <c r="Z1859" s="782"/>
      <c r="AA1859" s="784"/>
      <c r="AB1859" s="782"/>
      <c r="AC1859" s="1514" t="s">
        <v>21349</v>
      </c>
      <c r="AD1859" s="1146" t="s">
        <v>21350</v>
      </c>
      <c r="AE1859" s="1043" t="s">
        <v>21351</v>
      </c>
      <c r="AF1859" s="1015" t="s">
        <v>21352</v>
      </c>
      <c r="AG1859" s="377" t="s">
        <v>21353</v>
      </c>
      <c r="AH1859" s="754" t="s">
        <v>21354</v>
      </c>
      <c r="AI1859" s="1089">
        <v>1.1399999999999999</v>
      </c>
      <c r="AJ1859" s="21">
        <v>78.5</v>
      </c>
      <c r="AK1859" s="40">
        <f>AJ1859*AI1859/365</f>
        <v>0.24517808219178081</v>
      </c>
      <c r="AL1859" s="98">
        <v>0</v>
      </c>
      <c r="AM1859" s="41">
        <f>SUBTOTAL(9,AK1859:AL1859)</f>
        <v>0.24517808219178081</v>
      </c>
      <c r="AN1859" s="430"/>
      <c r="AO1859" s="430"/>
      <c r="AP1859" s="430"/>
      <c r="AQ1859" s="830"/>
      <c r="AR1859" s="484"/>
      <c r="AS1859" s="786"/>
      <c r="AT1859" s="782"/>
      <c r="AU1859" s="1015"/>
      <c r="AV1859" s="787"/>
      <c r="AW1859" s="782"/>
      <c r="AX1859" s="2525" t="s">
        <v>21355</v>
      </c>
      <c r="AY1859" s="2401"/>
    </row>
    <row r="1860" spans="1:51" s="1099" customFormat="1" ht="15.95" customHeight="1" x14ac:dyDescent="0.25">
      <c r="A1860" s="781"/>
      <c r="B1860" s="782"/>
      <c r="C1860" s="1314"/>
      <c r="D1860" s="782"/>
      <c r="E1860" s="1015"/>
      <c r="F1860" s="1015"/>
      <c r="G1860" s="782"/>
      <c r="H1860" s="1015"/>
      <c r="I1860" s="782"/>
      <c r="J1860" s="1015"/>
      <c r="K1860" s="1015"/>
      <c r="L1860" s="1015"/>
      <c r="M1860" s="1015"/>
      <c r="N1860" s="1315"/>
      <c r="O1860" s="1315"/>
      <c r="P1860" s="1315"/>
      <c r="Q1860" s="1316"/>
      <c r="R1860" s="783"/>
      <c r="S1860" s="1195"/>
      <c r="T1860" s="783"/>
      <c r="U1860" s="1195"/>
      <c r="V1860" s="783"/>
      <c r="W1860" s="783"/>
      <c r="X1860" s="783"/>
      <c r="Y1860" s="782" t="s">
        <v>230</v>
      </c>
      <c r="Z1860" s="782" t="s">
        <v>230</v>
      </c>
      <c r="AA1860" s="784" t="s">
        <v>230</v>
      </c>
      <c r="AB1860" s="782" t="s">
        <v>230</v>
      </c>
      <c r="AC1860" s="782" t="s">
        <v>21268</v>
      </c>
      <c r="AD1860" s="1339" t="s">
        <v>21269</v>
      </c>
      <c r="AE1860" s="782" t="s">
        <v>21291</v>
      </c>
      <c r="AF1860" s="1015" t="s">
        <v>21294</v>
      </c>
      <c r="AG1860" s="2126" t="s">
        <v>21273</v>
      </c>
      <c r="AH1860" s="784" t="s">
        <v>17021</v>
      </c>
      <c r="AI1860" s="2122">
        <v>0.87</v>
      </c>
      <c r="AJ1860" s="785">
        <v>10</v>
      </c>
      <c r="AK1860" s="430">
        <f>AJ1860*AI1860/365</f>
        <v>2.3835616438356161E-2</v>
      </c>
      <c r="AL1860" s="430">
        <v>0</v>
      </c>
      <c r="AM1860" s="1111">
        <f>SUBTOTAL(9,AK1860:AL1860)</f>
        <v>2.3835616438356161E-2</v>
      </c>
      <c r="AN1860" s="430"/>
      <c r="AO1860" s="430"/>
      <c r="AP1860" s="430"/>
      <c r="AQ1860" s="830"/>
      <c r="AR1860" s="484"/>
      <c r="AS1860" s="786"/>
      <c r="AT1860" s="782"/>
      <c r="AU1860" s="1015"/>
      <c r="AV1860" s="787"/>
      <c r="AW1860" s="782"/>
      <c r="AX1860" s="787" t="s">
        <v>21283</v>
      </c>
      <c r="AY1860" s="2401"/>
    </row>
    <row r="1861" spans="1:51" s="55" customFormat="1" ht="15.95" customHeight="1" x14ac:dyDescent="0.2">
      <c r="A1861" s="182">
        <v>245</v>
      </c>
      <c r="B1861" s="170" t="s">
        <v>55</v>
      </c>
      <c r="C1861" s="989" t="s">
        <v>59</v>
      </c>
      <c r="D1861" s="354" t="s">
        <v>18897</v>
      </c>
      <c r="E1861" s="198" t="s">
        <v>2866</v>
      </c>
      <c r="F1861" s="198" t="s">
        <v>2867</v>
      </c>
      <c r="G1861" s="166"/>
      <c r="H1861" s="354" t="s">
        <v>219</v>
      </c>
      <c r="I1861" s="354" t="s">
        <v>220</v>
      </c>
      <c r="J1861" s="354" t="s">
        <v>221</v>
      </c>
      <c r="K1861" s="272" t="s">
        <v>222</v>
      </c>
      <c r="L1861" s="272" t="s">
        <v>221</v>
      </c>
      <c r="M1861" s="272" t="s">
        <v>879</v>
      </c>
      <c r="N1861" s="440">
        <v>9.4</v>
      </c>
      <c r="O1861" s="440">
        <v>2.2000000000000002</v>
      </c>
      <c r="P1861" s="440">
        <f>O1861*N1861</f>
        <v>20.680000000000003</v>
      </c>
      <c r="Q1861" s="1012">
        <v>3</v>
      </c>
      <c r="R1861" s="184"/>
      <c r="S1861" s="223">
        <v>2</v>
      </c>
      <c r="T1861" s="183"/>
      <c r="U1861" s="223">
        <v>1</v>
      </c>
      <c r="V1861" s="183"/>
      <c r="W1861" s="183"/>
      <c r="X1861" s="183"/>
      <c r="Y1861" s="354" t="s">
        <v>62</v>
      </c>
      <c r="Z1861" s="366" t="s">
        <v>224</v>
      </c>
      <c r="AA1861" s="762" t="s">
        <v>225</v>
      </c>
      <c r="AB1861" s="354" t="s">
        <v>1789</v>
      </c>
      <c r="AC1861" s="354" t="s">
        <v>1790</v>
      </c>
      <c r="AD1861" s="925" t="s">
        <v>1791</v>
      </c>
      <c r="AE1861" s="198" t="s">
        <v>2868</v>
      </c>
      <c r="AF1861" s="166" t="s">
        <v>528</v>
      </c>
      <c r="AG1861" s="165" t="s">
        <v>230</v>
      </c>
      <c r="AH1861" s="203" t="s">
        <v>59</v>
      </c>
      <c r="AI1861" s="167">
        <v>0.114</v>
      </c>
      <c r="AJ1861" s="221">
        <v>1965.414</v>
      </c>
      <c r="AK1861" s="167">
        <v>0.46846854246575342</v>
      </c>
      <c r="AL1861" s="167">
        <v>0.14538678904109589</v>
      </c>
      <c r="AM1861" s="187">
        <f>SUM(AK1861:AL1861)</f>
        <v>0.61385533150684934</v>
      </c>
      <c r="AN1861" s="167">
        <f>SUM(AK1861:AK1880)</f>
        <v>8.3166495698630136</v>
      </c>
      <c r="AO1861" s="167">
        <f>SUM(AL1861:AL1879)</f>
        <v>2.4114924739726025</v>
      </c>
      <c r="AP1861" s="167">
        <f>SUM(AM1861:AM1880)</f>
        <v>10.728142043835614</v>
      </c>
      <c r="AQ1861" s="167">
        <f>AP1861*30</f>
        <v>321.84426131506842</v>
      </c>
      <c r="AR1861" s="193" t="s">
        <v>231</v>
      </c>
      <c r="AS1861" s="363" t="s">
        <v>431</v>
      </c>
      <c r="AT1861" s="166" t="s">
        <v>232</v>
      </c>
      <c r="AU1861" s="198" t="s">
        <v>59</v>
      </c>
      <c r="AV1861" s="679" t="s">
        <v>2869</v>
      </c>
      <c r="AW1861" s="166" t="s">
        <v>234</v>
      </c>
      <c r="AX1861" s="46"/>
      <c r="AY1861" s="2391"/>
    </row>
    <row r="1862" spans="1:51" s="8" customFormat="1" ht="15.95" customHeight="1" x14ac:dyDescent="0.25">
      <c r="A1862" s="112"/>
      <c r="B1862" s="113"/>
      <c r="C1862" s="992"/>
      <c r="D1862" s="113"/>
      <c r="E1862" s="130"/>
      <c r="F1862" s="130"/>
      <c r="G1862" s="113"/>
      <c r="H1862" s="130"/>
      <c r="I1862" s="113"/>
      <c r="J1862" s="130"/>
      <c r="K1862" s="130"/>
      <c r="L1862" s="130"/>
      <c r="M1862" s="130"/>
      <c r="N1862" s="329"/>
      <c r="O1862" s="329"/>
      <c r="P1862" s="329"/>
      <c r="Q1862" s="1071"/>
      <c r="R1862" s="114"/>
      <c r="S1862" s="131"/>
      <c r="T1862" s="114"/>
      <c r="U1862" s="131"/>
      <c r="V1862" s="114"/>
      <c r="W1862" s="114"/>
      <c r="X1862" s="114"/>
      <c r="Y1862" s="113" t="s">
        <v>230</v>
      </c>
      <c r="Z1862" s="113" t="s">
        <v>230</v>
      </c>
      <c r="AA1862" s="132" t="s">
        <v>230</v>
      </c>
      <c r="AB1862" s="113" t="s">
        <v>230</v>
      </c>
      <c r="AC1862" s="113" t="s">
        <v>230</v>
      </c>
      <c r="AD1862" s="113" t="s">
        <v>230</v>
      </c>
      <c r="AE1862" s="130" t="s">
        <v>2868</v>
      </c>
      <c r="AF1862" s="113" t="s">
        <v>286</v>
      </c>
      <c r="AG1862" s="115" t="s">
        <v>230</v>
      </c>
      <c r="AH1862" s="132" t="s">
        <v>59</v>
      </c>
      <c r="AI1862" s="116">
        <v>0.114</v>
      </c>
      <c r="AJ1862" s="137">
        <v>1937.1869999999999</v>
      </c>
      <c r="AK1862" s="116">
        <v>0.46174046301369853</v>
      </c>
      <c r="AL1862" s="116">
        <v>0.14329876438356165</v>
      </c>
      <c r="AM1862" s="119">
        <f>SUM(AK1862:AL1862)</f>
        <v>0.60503922739726024</v>
      </c>
      <c r="AN1862" s="116"/>
      <c r="AO1862" s="116"/>
      <c r="AP1862" s="116"/>
      <c r="AQ1862" s="367"/>
      <c r="AR1862" s="42"/>
      <c r="AS1862" s="43"/>
      <c r="AT1862" s="113"/>
      <c r="AU1862" s="130"/>
      <c r="AV1862" s="44"/>
      <c r="AW1862" s="113"/>
      <c r="AX1862" s="46"/>
      <c r="AY1862" s="2391"/>
    </row>
    <row r="1863" spans="1:51" s="8" customFormat="1" ht="15.95" customHeight="1" x14ac:dyDescent="0.25">
      <c r="A1863" s="36"/>
      <c r="B1863" s="1029"/>
      <c r="C1863" s="990"/>
      <c r="D1863" s="1029"/>
      <c r="E1863" s="5"/>
      <c r="F1863" s="5"/>
      <c r="G1863" s="1029"/>
      <c r="H1863" s="5"/>
      <c r="I1863" s="1029"/>
      <c r="J1863" s="5"/>
      <c r="K1863" s="5"/>
      <c r="L1863" s="5"/>
      <c r="M1863" s="5"/>
      <c r="N1863" s="328"/>
      <c r="O1863" s="328"/>
      <c r="P1863" s="328"/>
      <c r="Q1863" s="1056"/>
      <c r="R1863" s="448"/>
      <c r="S1863" s="61"/>
      <c r="T1863" s="448"/>
      <c r="U1863" s="61"/>
      <c r="V1863" s="448"/>
      <c r="W1863" s="448"/>
      <c r="X1863" s="448"/>
      <c r="Y1863" s="1029" t="s">
        <v>230</v>
      </c>
      <c r="Z1863" s="1029" t="s">
        <v>230</v>
      </c>
      <c r="AA1863" s="1" t="s">
        <v>230</v>
      </c>
      <c r="AB1863" s="1029" t="s">
        <v>230</v>
      </c>
      <c r="AC1863" s="1029" t="s">
        <v>230</v>
      </c>
      <c r="AD1863" s="1029" t="s">
        <v>230</v>
      </c>
      <c r="AE1863" s="5" t="s">
        <v>2868</v>
      </c>
      <c r="AF1863" s="1029" t="s">
        <v>346</v>
      </c>
      <c r="AG1863" s="39" t="s">
        <v>230</v>
      </c>
      <c r="AH1863" s="1" t="s">
        <v>59</v>
      </c>
      <c r="AI1863" s="40">
        <v>0.114</v>
      </c>
      <c r="AJ1863" s="57">
        <v>1758.8040000000001</v>
      </c>
      <c r="AK1863" s="40">
        <v>0.4192217753424658</v>
      </c>
      <c r="AL1863" s="40">
        <v>0.13010330958904112</v>
      </c>
      <c r="AM1863" s="41">
        <v>0.54932508493150689</v>
      </c>
      <c r="AN1863" s="40"/>
      <c r="AO1863" s="40"/>
      <c r="AP1863" s="40"/>
      <c r="AQ1863" s="1644"/>
      <c r="AR1863" s="1034"/>
      <c r="AS1863" s="45"/>
      <c r="AT1863" s="1029"/>
      <c r="AU1863" s="5"/>
      <c r="AV1863" s="46"/>
      <c r="AW1863" s="1029"/>
      <c r="AX1863" s="46"/>
      <c r="AY1863" s="2391"/>
    </row>
    <row r="1864" spans="1:51" s="8" customFormat="1" ht="15.95" customHeight="1" x14ac:dyDescent="0.25">
      <c r="A1864" s="36"/>
      <c r="B1864" s="1029"/>
      <c r="C1864" s="990"/>
      <c r="D1864" s="1029"/>
      <c r="E1864" s="5"/>
      <c r="F1864" s="5"/>
      <c r="G1864" s="1029"/>
      <c r="H1864" s="5"/>
      <c r="I1864" s="1029"/>
      <c r="J1864" s="5"/>
      <c r="K1864" s="5"/>
      <c r="L1864" s="5"/>
      <c r="M1864" s="5"/>
      <c r="N1864" s="328"/>
      <c r="O1864" s="328"/>
      <c r="P1864" s="328"/>
      <c r="Q1864" s="1056"/>
      <c r="R1864" s="448"/>
      <c r="S1864" s="61"/>
      <c r="T1864" s="448"/>
      <c r="U1864" s="61"/>
      <c r="V1864" s="448"/>
      <c r="W1864" s="448"/>
      <c r="X1864" s="448"/>
      <c r="Y1864" s="1029" t="s">
        <v>230</v>
      </c>
      <c r="Z1864" s="1029" t="s">
        <v>230</v>
      </c>
      <c r="AA1864" s="1" t="s">
        <v>230</v>
      </c>
      <c r="AB1864" s="1029" t="s">
        <v>230</v>
      </c>
      <c r="AC1864" s="1029" t="s">
        <v>230</v>
      </c>
      <c r="AD1864" s="1029" t="s">
        <v>230</v>
      </c>
      <c r="AE1864" s="5" t="s">
        <v>2868</v>
      </c>
      <c r="AF1864" s="1029" t="s">
        <v>347</v>
      </c>
      <c r="AG1864" s="39" t="s">
        <v>230</v>
      </c>
      <c r="AH1864" s="1" t="s">
        <v>59</v>
      </c>
      <c r="AI1864" s="40">
        <v>0.114</v>
      </c>
      <c r="AJ1864" s="57">
        <v>1653.0740000000001</v>
      </c>
      <c r="AK1864" s="40">
        <v>0.39402037808219181</v>
      </c>
      <c r="AL1864" s="40">
        <v>0.12228218630136986</v>
      </c>
      <c r="AM1864" s="41">
        <v>0.5163025643835617</v>
      </c>
      <c r="AN1864" s="40"/>
      <c r="AO1864" s="40"/>
      <c r="AP1864" s="40"/>
      <c r="AQ1864" s="1644"/>
      <c r="AR1864" s="1034"/>
      <c r="AS1864" s="45"/>
      <c r="AT1864" s="1029"/>
      <c r="AU1864" s="5"/>
      <c r="AV1864" s="46"/>
      <c r="AW1864" s="1029"/>
      <c r="AX1864" s="46"/>
      <c r="AY1864" s="2391"/>
    </row>
    <row r="1865" spans="1:51" s="8" customFormat="1" ht="15.95" customHeight="1" x14ac:dyDescent="0.25">
      <c r="A1865" s="36"/>
      <c r="B1865" s="1029"/>
      <c r="C1865" s="990"/>
      <c r="D1865" s="1029"/>
      <c r="E1865" s="5"/>
      <c r="F1865" s="5"/>
      <c r="G1865" s="1029"/>
      <c r="H1865" s="5"/>
      <c r="I1865" s="1029"/>
      <c r="J1865" s="5"/>
      <c r="K1865" s="5"/>
      <c r="L1865" s="5"/>
      <c r="M1865" s="5"/>
      <c r="N1865" s="328"/>
      <c r="O1865" s="328"/>
      <c r="P1865" s="328"/>
      <c r="Q1865" s="1056"/>
      <c r="R1865" s="448"/>
      <c r="S1865" s="61"/>
      <c r="T1865" s="448"/>
      <c r="U1865" s="61"/>
      <c r="V1865" s="448"/>
      <c r="W1865" s="448"/>
      <c r="X1865" s="448"/>
      <c r="Y1865" s="1029" t="s">
        <v>230</v>
      </c>
      <c r="Z1865" s="1029" t="s">
        <v>230</v>
      </c>
      <c r="AA1865" s="1" t="s">
        <v>230</v>
      </c>
      <c r="AB1865" s="1029" t="s">
        <v>230</v>
      </c>
      <c r="AC1865" s="1029" t="s">
        <v>230</v>
      </c>
      <c r="AD1865" s="1029" t="s">
        <v>230</v>
      </c>
      <c r="AE1865" s="5" t="s">
        <v>2868</v>
      </c>
      <c r="AF1865" s="1029" t="s">
        <v>348</v>
      </c>
      <c r="AG1865" s="39" t="s">
        <v>230</v>
      </c>
      <c r="AH1865" s="1" t="s">
        <v>59</v>
      </c>
      <c r="AI1865" s="40">
        <v>0.114</v>
      </c>
      <c r="AJ1865" s="57">
        <v>2899.33</v>
      </c>
      <c r="AK1865" s="40">
        <v>0.69107317808219171</v>
      </c>
      <c r="AL1865" s="40">
        <v>0.21447098630136985</v>
      </c>
      <c r="AM1865" s="41">
        <v>0.90554416438356156</v>
      </c>
      <c r="AN1865" s="40"/>
      <c r="AO1865" s="40"/>
      <c r="AP1865" s="40"/>
      <c r="AQ1865" s="1644"/>
      <c r="AR1865" s="1034"/>
      <c r="AS1865" s="45"/>
      <c r="AT1865" s="1029"/>
      <c r="AU1865" s="5"/>
      <c r="AV1865" s="46"/>
      <c r="AW1865" s="1029"/>
      <c r="AX1865" s="46"/>
      <c r="AY1865" s="2391"/>
    </row>
    <row r="1866" spans="1:51" s="8" customFormat="1" ht="15.95" customHeight="1" x14ac:dyDescent="0.25">
      <c r="A1866" s="36"/>
      <c r="B1866" s="1029"/>
      <c r="C1866" s="990"/>
      <c r="D1866" s="1029"/>
      <c r="E1866" s="5"/>
      <c r="F1866" s="5"/>
      <c r="G1866" s="1029"/>
      <c r="H1866" s="5"/>
      <c r="I1866" s="1029"/>
      <c r="J1866" s="5"/>
      <c r="K1866" s="5"/>
      <c r="L1866" s="5"/>
      <c r="M1866" s="5"/>
      <c r="N1866" s="328"/>
      <c r="O1866" s="328"/>
      <c r="P1866" s="328"/>
      <c r="Q1866" s="1056"/>
      <c r="R1866" s="448"/>
      <c r="S1866" s="61"/>
      <c r="T1866" s="448"/>
      <c r="U1866" s="61"/>
      <c r="V1866" s="448"/>
      <c r="W1866" s="448"/>
      <c r="X1866" s="448"/>
      <c r="Y1866" s="1029" t="s">
        <v>230</v>
      </c>
      <c r="Z1866" s="1029" t="s">
        <v>230</v>
      </c>
      <c r="AA1866" s="1" t="s">
        <v>230</v>
      </c>
      <c r="AB1866" s="1029" t="s">
        <v>230</v>
      </c>
      <c r="AC1866" s="1029" t="s">
        <v>230</v>
      </c>
      <c r="AD1866" s="1029" t="s">
        <v>230</v>
      </c>
      <c r="AE1866" s="5" t="s">
        <v>2868</v>
      </c>
      <c r="AF1866" s="1029" t="s">
        <v>349</v>
      </c>
      <c r="AG1866" s="39" t="s">
        <v>230</v>
      </c>
      <c r="AH1866" s="1" t="s">
        <v>59</v>
      </c>
      <c r="AI1866" s="40">
        <v>0.114</v>
      </c>
      <c r="AJ1866" s="57">
        <v>2899.33</v>
      </c>
      <c r="AK1866" s="40">
        <v>0.69107317808219171</v>
      </c>
      <c r="AL1866" s="40">
        <v>0.21447098630136985</v>
      </c>
      <c r="AM1866" s="41">
        <v>0.90554416438356156</v>
      </c>
      <c r="AN1866" s="40"/>
      <c r="AO1866" s="40"/>
      <c r="AP1866" s="40"/>
      <c r="AQ1866" s="1644"/>
      <c r="AR1866" s="1034"/>
      <c r="AS1866" s="45"/>
      <c r="AT1866" s="1029"/>
      <c r="AU1866" s="5"/>
      <c r="AV1866" s="46"/>
      <c r="AW1866" s="1029"/>
      <c r="AX1866" s="46"/>
      <c r="AY1866" s="2391"/>
    </row>
    <row r="1867" spans="1:51" s="8" customFormat="1" ht="15.95" customHeight="1" x14ac:dyDescent="0.25">
      <c r="A1867" s="36"/>
      <c r="B1867" s="1029"/>
      <c r="C1867" s="990"/>
      <c r="D1867" s="1029"/>
      <c r="E1867" s="5"/>
      <c r="F1867" s="5"/>
      <c r="G1867" s="1029"/>
      <c r="H1867" s="5"/>
      <c r="I1867" s="1029"/>
      <c r="J1867" s="5"/>
      <c r="K1867" s="5"/>
      <c r="L1867" s="5"/>
      <c r="M1867" s="5"/>
      <c r="N1867" s="328"/>
      <c r="O1867" s="328"/>
      <c r="P1867" s="328"/>
      <c r="Q1867" s="1056"/>
      <c r="R1867" s="448"/>
      <c r="S1867" s="61"/>
      <c r="T1867" s="448"/>
      <c r="U1867" s="61"/>
      <c r="V1867" s="448"/>
      <c r="W1867" s="448"/>
      <c r="X1867" s="448"/>
      <c r="Y1867" s="1029" t="s">
        <v>230</v>
      </c>
      <c r="Z1867" s="1029" t="s">
        <v>230</v>
      </c>
      <c r="AA1867" s="1" t="s">
        <v>230</v>
      </c>
      <c r="AB1867" s="1029" t="s">
        <v>230</v>
      </c>
      <c r="AC1867" s="1029" t="s">
        <v>230</v>
      </c>
      <c r="AD1867" s="1029" t="s">
        <v>230</v>
      </c>
      <c r="AE1867" s="5" t="s">
        <v>2870</v>
      </c>
      <c r="AF1867" s="1029" t="s">
        <v>2871</v>
      </c>
      <c r="AG1867" s="39" t="s">
        <v>230</v>
      </c>
      <c r="AH1867" s="1" t="s">
        <v>58</v>
      </c>
      <c r="AI1867" s="40">
        <v>0.1</v>
      </c>
      <c r="AJ1867" s="1029">
        <v>1500</v>
      </c>
      <c r="AK1867" s="40">
        <f t="shared" ref="AK1867:AK1873" si="198">AJ1867*0.0763/365</f>
        <v>0.31356164383561647</v>
      </c>
      <c r="AL1867" s="40">
        <f t="shared" ref="AL1867:AL1873" si="199">AJ1867*0.0237/365</f>
        <v>9.7397260273972594E-2</v>
      </c>
      <c r="AM1867" s="40">
        <f t="shared" ref="AM1867:AM1873" si="200">AK1867+AL1867</f>
        <v>0.41095890410958907</v>
      </c>
      <c r="AN1867" s="40"/>
      <c r="AO1867" s="40"/>
      <c r="AP1867" s="40"/>
      <c r="AQ1867" s="1644"/>
      <c r="AR1867" s="1034"/>
      <c r="AS1867" s="45"/>
      <c r="AT1867" s="1029"/>
      <c r="AU1867" s="5"/>
      <c r="AV1867" s="46"/>
      <c r="AW1867" s="1029"/>
      <c r="AX1867" s="46"/>
      <c r="AY1867" s="2391"/>
    </row>
    <row r="1868" spans="1:51" s="8" customFormat="1" ht="15.95" customHeight="1" x14ac:dyDescent="0.25">
      <c r="A1868" s="36"/>
      <c r="B1868" s="1029"/>
      <c r="C1868" s="990"/>
      <c r="D1868" s="1029"/>
      <c r="E1868" s="5"/>
      <c r="F1868" s="5"/>
      <c r="G1868" s="1029"/>
      <c r="H1868" s="5"/>
      <c r="I1868" s="1029"/>
      <c r="J1868" s="5"/>
      <c r="K1868" s="5"/>
      <c r="L1868" s="5"/>
      <c r="M1868" s="5"/>
      <c r="N1868" s="328"/>
      <c r="O1868" s="328"/>
      <c r="P1868" s="328"/>
      <c r="Q1868" s="1056"/>
      <c r="R1868" s="448"/>
      <c r="S1868" s="61"/>
      <c r="T1868" s="448"/>
      <c r="U1868" s="61"/>
      <c r="V1868" s="448"/>
      <c r="W1868" s="448"/>
      <c r="X1868" s="448"/>
      <c r="Y1868" s="1029" t="s">
        <v>230</v>
      </c>
      <c r="Z1868" s="1029" t="s">
        <v>230</v>
      </c>
      <c r="AA1868" s="1" t="s">
        <v>230</v>
      </c>
      <c r="AB1868" s="1029" t="s">
        <v>230</v>
      </c>
      <c r="AC1868" s="1029" t="s">
        <v>230</v>
      </c>
      <c r="AD1868" s="1029" t="s">
        <v>230</v>
      </c>
      <c r="AE1868" s="5" t="s">
        <v>2872</v>
      </c>
      <c r="AF1868" s="1029" t="s">
        <v>2873</v>
      </c>
      <c r="AG1868" s="39" t="s">
        <v>230</v>
      </c>
      <c r="AH1868" s="1" t="s">
        <v>58</v>
      </c>
      <c r="AI1868" s="40">
        <v>0.1</v>
      </c>
      <c r="AJ1868" s="1029">
        <v>3900</v>
      </c>
      <c r="AK1868" s="40">
        <f t="shared" si="198"/>
        <v>0.81526027397260292</v>
      </c>
      <c r="AL1868" s="40">
        <f t="shared" si="199"/>
        <v>0.25323287671232875</v>
      </c>
      <c r="AM1868" s="40">
        <f t="shared" si="200"/>
        <v>1.0684931506849318</v>
      </c>
      <c r="AN1868" s="40"/>
      <c r="AO1868" s="40"/>
      <c r="AP1868" s="40"/>
      <c r="AQ1868" s="1644"/>
      <c r="AR1868" s="1034"/>
      <c r="AS1868" s="45"/>
      <c r="AT1868" s="1029"/>
      <c r="AU1868" s="5"/>
      <c r="AV1868" s="46"/>
      <c r="AW1868" s="1029"/>
      <c r="AX1868" s="46"/>
      <c r="AY1868" s="2391"/>
    </row>
    <row r="1869" spans="1:51" s="8" customFormat="1" ht="15.95" customHeight="1" x14ac:dyDescent="0.25">
      <c r="A1869" s="36"/>
      <c r="B1869" s="1029"/>
      <c r="C1869" s="990"/>
      <c r="D1869" s="1029"/>
      <c r="E1869" s="5"/>
      <c r="F1869" s="5"/>
      <c r="G1869" s="1029"/>
      <c r="H1869" s="5"/>
      <c r="I1869" s="1029"/>
      <c r="J1869" s="5"/>
      <c r="K1869" s="5"/>
      <c r="L1869" s="5"/>
      <c r="M1869" s="5"/>
      <c r="N1869" s="328"/>
      <c r="O1869" s="328"/>
      <c r="P1869" s="328"/>
      <c r="Q1869" s="1056"/>
      <c r="R1869" s="448"/>
      <c r="S1869" s="61"/>
      <c r="T1869" s="448"/>
      <c r="U1869" s="61"/>
      <c r="V1869" s="448"/>
      <c r="W1869" s="448"/>
      <c r="X1869" s="448"/>
      <c r="Y1869" s="1029" t="s">
        <v>230</v>
      </c>
      <c r="Z1869" s="1029" t="s">
        <v>230</v>
      </c>
      <c r="AA1869" s="1" t="s">
        <v>230</v>
      </c>
      <c r="AB1869" s="1029" t="s">
        <v>230</v>
      </c>
      <c r="AC1869" s="1029" t="s">
        <v>230</v>
      </c>
      <c r="AD1869" s="1029" t="s">
        <v>230</v>
      </c>
      <c r="AE1869" s="5" t="s">
        <v>2874</v>
      </c>
      <c r="AF1869" s="1029" t="s">
        <v>2875</v>
      </c>
      <c r="AG1869" s="39" t="s">
        <v>230</v>
      </c>
      <c r="AH1869" s="1" t="s">
        <v>58</v>
      </c>
      <c r="AI1869" s="40">
        <v>0.1</v>
      </c>
      <c r="AJ1869" s="1029">
        <v>3000</v>
      </c>
      <c r="AK1869" s="40">
        <f t="shared" si="198"/>
        <v>0.62712328767123293</v>
      </c>
      <c r="AL1869" s="40">
        <f t="shared" si="199"/>
        <v>0.19479452054794519</v>
      </c>
      <c r="AM1869" s="40">
        <f t="shared" si="200"/>
        <v>0.82191780821917815</v>
      </c>
      <c r="AN1869" s="40"/>
      <c r="AO1869" s="40"/>
      <c r="AP1869" s="40"/>
      <c r="AQ1869" s="1644"/>
      <c r="AR1869" s="1034"/>
      <c r="AS1869" s="45"/>
      <c r="AT1869" s="1029"/>
      <c r="AU1869" s="5"/>
      <c r="AV1869" s="46"/>
      <c r="AW1869" s="1029"/>
      <c r="AX1869" s="46"/>
      <c r="AY1869" s="2391"/>
    </row>
    <row r="1870" spans="1:51" s="8" customFormat="1" ht="15.95" customHeight="1" x14ac:dyDescent="0.25">
      <c r="A1870" s="36"/>
      <c r="B1870" s="1029"/>
      <c r="C1870" s="990"/>
      <c r="D1870" s="1029"/>
      <c r="E1870" s="5"/>
      <c r="F1870" s="5"/>
      <c r="G1870" s="1029"/>
      <c r="H1870" s="5"/>
      <c r="I1870" s="1029"/>
      <c r="J1870" s="5"/>
      <c r="K1870" s="5"/>
      <c r="L1870" s="5"/>
      <c r="M1870" s="5"/>
      <c r="N1870" s="328"/>
      <c r="O1870" s="328"/>
      <c r="P1870" s="328"/>
      <c r="Q1870" s="1056"/>
      <c r="R1870" s="448"/>
      <c r="S1870" s="61"/>
      <c r="T1870" s="448"/>
      <c r="U1870" s="61"/>
      <c r="V1870" s="448"/>
      <c r="W1870" s="448"/>
      <c r="X1870" s="448"/>
      <c r="Y1870" s="1029" t="s">
        <v>230</v>
      </c>
      <c r="Z1870" s="1029" t="s">
        <v>230</v>
      </c>
      <c r="AA1870" s="1" t="s">
        <v>230</v>
      </c>
      <c r="AB1870" s="1029" t="s">
        <v>230</v>
      </c>
      <c r="AC1870" s="1029" t="s">
        <v>230</v>
      </c>
      <c r="AD1870" s="1029" t="s">
        <v>230</v>
      </c>
      <c r="AE1870" s="5" t="s">
        <v>2876</v>
      </c>
      <c r="AF1870" s="1029" t="s">
        <v>2877</v>
      </c>
      <c r="AG1870" s="39" t="s">
        <v>230</v>
      </c>
      <c r="AH1870" s="1" t="s">
        <v>58</v>
      </c>
      <c r="AI1870" s="40">
        <v>0.1</v>
      </c>
      <c r="AJ1870" s="1029">
        <v>4200</v>
      </c>
      <c r="AK1870" s="40">
        <f t="shared" si="198"/>
        <v>0.8779726027397261</v>
      </c>
      <c r="AL1870" s="40">
        <f t="shared" si="199"/>
        <v>0.27271232876712326</v>
      </c>
      <c r="AM1870" s="40">
        <f t="shared" si="200"/>
        <v>1.1506849315068495</v>
      </c>
      <c r="AN1870" s="40"/>
      <c r="AO1870" s="40"/>
      <c r="AP1870" s="40"/>
      <c r="AQ1870" s="1644"/>
      <c r="AR1870" s="1034"/>
      <c r="AS1870" s="45"/>
      <c r="AT1870" s="1029"/>
      <c r="AU1870" s="5"/>
      <c r="AV1870" s="46"/>
      <c r="AW1870" s="1029"/>
      <c r="AX1870" s="46"/>
      <c r="AY1870" s="2391"/>
    </row>
    <row r="1871" spans="1:51" s="8" customFormat="1" ht="15.95" customHeight="1" x14ac:dyDescent="0.25">
      <c r="A1871" s="36"/>
      <c r="B1871" s="1029"/>
      <c r="C1871" s="990"/>
      <c r="D1871" s="1029"/>
      <c r="E1871" s="5"/>
      <c r="F1871" s="5"/>
      <c r="G1871" s="1029"/>
      <c r="H1871" s="5"/>
      <c r="I1871" s="1029"/>
      <c r="J1871" s="5"/>
      <c r="K1871" s="5"/>
      <c r="L1871" s="5"/>
      <c r="M1871" s="5"/>
      <c r="N1871" s="328"/>
      <c r="O1871" s="328"/>
      <c r="P1871" s="328"/>
      <c r="Q1871" s="1056"/>
      <c r="R1871" s="448"/>
      <c r="S1871" s="61"/>
      <c r="T1871" s="448"/>
      <c r="U1871" s="61"/>
      <c r="V1871" s="448"/>
      <c r="W1871" s="448"/>
      <c r="X1871" s="448"/>
      <c r="Y1871" s="1029" t="s">
        <v>230</v>
      </c>
      <c r="Z1871" s="1029" t="s">
        <v>230</v>
      </c>
      <c r="AA1871" s="1" t="s">
        <v>230</v>
      </c>
      <c r="AB1871" s="1029" t="s">
        <v>230</v>
      </c>
      <c r="AC1871" s="1029" t="s">
        <v>230</v>
      </c>
      <c r="AD1871" s="1029" t="s">
        <v>230</v>
      </c>
      <c r="AE1871" s="5" t="s">
        <v>2878</v>
      </c>
      <c r="AF1871" s="1029" t="s">
        <v>2879</v>
      </c>
      <c r="AG1871" s="39" t="s">
        <v>230</v>
      </c>
      <c r="AH1871" s="1" t="s">
        <v>58</v>
      </c>
      <c r="AI1871" s="40">
        <v>0.1</v>
      </c>
      <c r="AJ1871" s="1029">
        <v>4050</v>
      </c>
      <c r="AK1871" s="40">
        <f t="shared" si="198"/>
        <v>0.84661643835616451</v>
      </c>
      <c r="AL1871" s="40">
        <f t="shared" si="199"/>
        <v>0.262972602739726</v>
      </c>
      <c r="AM1871" s="40">
        <f t="shared" si="200"/>
        <v>1.1095890410958904</v>
      </c>
      <c r="AN1871" s="40"/>
      <c r="AO1871" s="40"/>
      <c r="AP1871" s="40"/>
      <c r="AQ1871" s="1644"/>
      <c r="AR1871" s="1034"/>
      <c r="AS1871" s="45"/>
      <c r="AT1871" s="1029"/>
      <c r="AU1871" s="5"/>
      <c r="AV1871" s="46"/>
      <c r="AW1871" s="1029"/>
      <c r="AX1871" s="46"/>
      <c r="AY1871" s="2391"/>
    </row>
    <row r="1872" spans="1:51" s="8" customFormat="1" ht="15.95" customHeight="1" x14ac:dyDescent="0.25">
      <c r="A1872" s="36"/>
      <c r="B1872" s="1029"/>
      <c r="C1872" s="990"/>
      <c r="D1872" s="1029"/>
      <c r="E1872" s="5"/>
      <c r="F1872" s="5"/>
      <c r="G1872" s="1029"/>
      <c r="H1872" s="5"/>
      <c r="I1872" s="1029"/>
      <c r="J1872" s="5"/>
      <c r="K1872" s="5"/>
      <c r="L1872" s="5"/>
      <c r="M1872" s="5"/>
      <c r="N1872" s="328"/>
      <c r="O1872" s="328"/>
      <c r="P1872" s="328"/>
      <c r="Q1872" s="1056"/>
      <c r="R1872" s="448"/>
      <c r="S1872" s="61"/>
      <c r="T1872" s="448"/>
      <c r="U1872" s="61"/>
      <c r="V1872" s="448"/>
      <c r="W1872" s="448"/>
      <c r="X1872" s="448"/>
      <c r="Y1872" s="1029" t="s">
        <v>230</v>
      </c>
      <c r="Z1872" s="1029" t="s">
        <v>230</v>
      </c>
      <c r="AA1872" s="1" t="s">
        <v>230</v>
      </c>
      <c r="AB1872" s="1029" t="s">
        <v>230</v>
      </c>
      <c r="AC1872" s="1029" t="s">
        <v>230</v>
      </c>
      <c r="AD1872" s="1029" t="s">
        <v>230</v>
      </c>
      <c r="AE1872" s="5" t="s">
        <v>2880</v>
      </c>
      <c r="AF1872" s="1029" t="s">
        <v>2881</v>
      </c>
      <c r="AG1872" s="39" t="s">
        <v>230</v>
      </c>
      <c r="AH1872" s="1" t="s">
        <v>58</v>
      </c>
      <c r="AI1872" s="40">
        <v>0.1</v>
      </c>
      <c r="AJ1872" s="1029">
        <v>3450</v>
      </c>
      <c r="AK1872" s="40">
        <f t="shared" si="198"/>
        <v>0.72119178082191782</v>
      </c>
      <c r="AL1872" s="40">
        <f t="shared" si="199"/>
        <v>0.22401369863013698</v>
      </c>
      <c r="AM1872" s="40">
        <f t="shared" si="200"/>
        <v>0.9452054794520548</v>
      </c>
      <c r="AN1872" s="40"/>
      <c r="AO1872" s="40"/>
      <c r="AP1872" s="40"/>
      <c r="AQ1872" s="1644"/>
      <c r="AR1872" s="1034"/>
      <c r="AS1872" s="45"/>
      <c r="AT1872" s="1029"/>
      <c r="AU1872" s="5"/>
      <c r="AV1872" s="46"/>
      <c r="AW1872" s="1029"/>
      <c r="AX1872" s="46"/>
      <c r="AY1872" s="2391"/>
    </row>
    <row r="1873" spans="1:51" s="8" customFormat="1" ht="15.95" customHeight="1" x14ac:dyDescent="0.25">
      <c r="A1873" s="36"/>
      <c r="B1873" s="1029"/>
      <c r="C1873" s="990"/>
      <c r="D1873" s="1029"/>
      <c r="E1873" s="5"/>
      <c r="F1873" s="5"/>
      <c r="G1873" s="1029"/>
      <c r="H1873" s="5"/>
      <c r="I1873" s="1029"/>
      <c r="J1873" s="5"/>
      <c r="K1873" s="5"/>
      <c r="L1873" s="5"/>
      <c r="M1873" s="5"/>
      <c r="N1873" s="328"/>
      <c r="O1873" s="328"/>
      <c r="P1873" s="328"/>
      <c r="Q1873" s="1056"/>
      <c r="R1873" s="448"/>
      <c r="S1873" s="61"/>
      <c r="T1873" s="448"/>
      <c r="U1873" s="61"/>
      <c r="V1873" s="448"/>
      <c r="W1873" s="448"/>
      <c r="X1873" s="448"/>
      <c r="Y1873" s="1029" t="s">
        <v>230</v>
      </c>
      <c r="Z1873" s="1029" t="s">
        <v>230</v>
      </c>
      <c r="AA1873" s="1" t="s">
        <v>230</v>
      </c>
      <c r="AB1873" s="1029" t="s">
        <v>230</v>
      </c>
      <c r="AC1873" s="1029" t="s">
        <v>230</v>
      </c>
      <c r="AD1873" s="1029" t="s">
        <v>230</v>
      </c>
      <c r="AE1873" s="5" t="s">
        <v>2882</v>
      </c>
      <c r="AF1873" s="1029" t="s">
        <v>2883</v>
      </c>
      <c r="AG1873" s="39" t="s">
        <v>230</v>
      </c>
      <c r="AH1873" s="1" t="s">
        <v>58</v>
      </c>
      <c r="AI1873" s="40">
        <v>0.1</v>
      </c>
      <c r="AJ1873" s="1029">
        <v>2100</v>
      </c>
      <c r="AK1873" s="40">
        <f t="shared" si="198"/>
        <v>0.43898630136986305</v>
      </c>
      <c r="AL1873" s="40">
        <f t="shared" si="199"/>
        <v>0.13635616438356163</v>
      </c>
      <c r="AM1873" s="40">
        <f t="shared" si="200"/>
        <v>0.57534246575342474</v>
      </c>
      <c r="AN1873" s="40"/>
      <c r="AO1873" s="40"/>
      <c r="AP1873" s="40"/>
      <c r="AQ1873" s="1644"/>
      <c r="AR1873" s="1034"/>
      <c r="AS1873" s="45"/>
      <c r="AT1873" s="1029"/>
      <c r="AU1873" s="5"/>
      <c r="AV1873" s="46"/>
      <c r="AW1873" s="1029"/>
      <c r="AX1873" s="46"/>
      <c r="AY1873" s="2391"/>
    </row>
    <row r="1874" spans="1:51" s="8" customFormat="1" ht="15.95" customHeight="1" x14ac:dyDescent="0.25">
      <c r="A1874" s="93"/>
      <c r="B1874" s="88"/>
      <c r="C1874" s="993"/>
      <c r="D1874" s="88"/>
      <c r="E1874" s="103"/>
      <c r="F1874" s="103"/>
      <c r="G1874" s="88"/>
      <c r="H1874" s="103"/>
      <c r="I1874" s="88"/>
      <c r="J1874" s="103"/>
      <c r="K1874" s="103"/>
      <c r="L1874" s="103"/>
      <c r="M1874" s="103"/>
      <c r="N1874" s="330"/>
      <c r="O1874" s="330"/>
      <c r="P1874" s="330"/>
      <c r="Q1874" s="106"/>
      <c r="R1874" s="94"/>
      <c r="S1874" s="104"/>
      <c r="T1874" s="94"/>
      <c r="U1874" s="104"/>
      <c r="V1874" s="94"/>
      <c r="W1874" s="94"/>
      <c r="X1874" s="94"/>
      <c r="Y1874" s="88" t="s">
        <v>230</v>
      </c>
      <c r="Z1874" s="88" t="s">
        <v>230</v>
      </c>
      <c r="AA1874" s="90" t="s">
        <v>230</v>
      </c>
      <c r="AB1874" s="88" t="s">
        <v>230</v>
      </c>
      <c r="AC1874" s="88" t="s">
        <v>230</v>
      </c>
      <c r="AD1874" s="88" t="s">
        <v>230</v>
      </c>
      <c r="AE1874" s="103" t="s">
        <v>2884</v>
      </c>
      <c r="AF1874" s="2648" t="s">
        <v>247</v>
      </c>
      <c r="AG1874" s="95">
        <v>1037724007276</v>
      </c>
      <c r="AH1874" s="1078" t="s">
        <v>17031</v>
      </c>
      <c r="AI1874" s="1476">
        <v>0.87</v>
      </c>
      <c r="AJ1874" s="785">
        <v>4</v>
      </c>
      <c r="AK1874" s="40">
        <f t="shared" ref="AK1874:AK1880" si="201">AJ1874*AI1874/365</f>
        <v>9.5342465753424661E-3</v>
      </c>
      <c r="AL1874" s="430">
        <v>0</v>
      </c>
      <c r="AM1874" s="41">
        <f t="shared" ref="AM1874:AM1880" si="202">SUBTOTAL(9,AK1874:AL1874)</f>
        <v>9.5342465753424661E-3</v>
      </c>
      <c r="AN1874" s="98"/>
      <c r="AO1874" s="98"/>
      <c r="AP1874" s="98"/>
      <c r="AQ1874" s="368"/>
      <c r="AR1874" s="47"/>
      <c r="AS1874" s="48"/>
      <c r="AT1874" s="88"/>
      <c r="AU1874" s="103"/>
      <c r="AV1874" s="52"/>
      <c r="AW1874" s="88"/>
      <c r="AX1874" s="46"/>
      <c r="AY1874" s="2391"/>
    </row>
    <row r="1875" spans="1:51" s="1099" customFormat="1" ht="15.95" customHeight="1" x14ac:dyDescent="0.25">
      <c r="A1875" s="781"/>
      <c r="B1875" s="782"/>
      <c r="C1875" s="1314"/>
      <c r="D1875" s="782"/>
      <c r="E1875" s="1015"/>
      <c r="F1875" s="1015"/>
      <c r="G1875" s="782"/>
      <c r="H1875" s="1015"/>
      <c r="I1875" s="782"/>
      <c r="J1875" s="1015"/>
      <c r="K1875" s="1015"/>
      <c r="L1875" s="1015"/>
      <c r="M1875" s="1015"/>
      <c r="N1875" s="1315"/>
      <c r="O1875" s="1315"/>
      <c r="P1875" s="1315"/>
      <c r="Q1875" s="1316"/>
      <c r="R1875" s="783"/>
      <c r="S1875" s="1195"/>
      <c r="T1875" s="783"/>
      <c r="U1875" s="1195"/>
      <c r="V1875" s="783"/>
      <c r="W1875" s="783"/>
      <c r="X1875" s="783"/>
      <c r="Y1875" s="782"/>
      <c r="Z1875" s="782"/>
      <c r="AA1875" s="784"/>
      <c r="AB1875" s="782"/>
      <c r="AC1875" s="782" t="s">
        <v>25092</v>
      </c>
      <c r="AD1875" s="1539" t="s">
        <v>25093</v>
      </c>
      <c r="AE1875" s="1015" t="s">
        <v>25094</v>
      </c>
      <c r="AF1875" s="1015" t="s">
        <v>25095</v>
      </c>
      <c r="AG1875" s="2089" t="s">
        <v>22870</v>
      </c>
      <c r="AH1875" s="1078" t="s">
        <v>17931</v>
      </c>
      <c r="AI1875" s="2086">
        <v>0.19</v>
      </c>
      <c r="AJ1875" s="785"/>
      <c r="AK1875" s="378"/>
      <c r="AL1875" s="430"/>
      <c r="AM1875" s="380"/>
      <c r="AN1875" s="430"/>
      <c r="AO1875" s="430"/>
      <c r="AP1875" s="430"/>
      <c r="AQ1875" s="830"/>
      <c r="AR1875" s="484"/>
      <c r="AS1875" s="786"/>
      <c r="AT1875" s="782"/>
      <c r="AU1875" s="1015"/>
      <c r="AV1875" s="787"/>
      <c r="AW1875" s="782"/>
      <c r="AX1875" s="2460" t="s">
        <v>25096</v>
      </c>
      <c r="AY1875" s="2401"/>
    </row>
    <row r="1876" spans="1:51" s="8" customFormat="1" ht="15.95" customHeight="1" x14ac:dyDescent="0.25">
      <c r="A1876" s="93"/>
      <c r="B1876" s="88"/>
      <c r="C1876" s="993"/>
      <c r="D1876" s="88"/>
      <c r="E1876" s="103"/>
      <c r="F1876" s="103"/>
      <c r="G1876" s="88"/>
      <c r="H1876" s="103"/>
      <c r="I1876" s="88"/>
      <c r="J1876" s="103"/>
      <c r="K1876" s="103"/>
      <c r="L1876" s="103"/>
      <c r="M1876" s="103"/>
      <c r="N1876" s="330"/>
      <c r="O1876" s="330"/>
      <c r="P1876" s="330"/>
      <c r="Q1876" s="106"/>
      <c r="R1876" s="94"/>
      <c r="S1876" s="104"/>
      <c r="T1876" s="94"/>
      <c r="U1876" s="104"/>
      <c r="V1876" s="94"/>
      <c r="W1876" s="94"/>
      <c r="X1876" s="94"/>
      <c r="Y1876" s="782" t="s">
        <v>230</v>
      </c>
      <c r="Z1876" s="782" t="s">
        <v>230</v>
      </c>
      <c r="AA1876" s="784" t="s">
        <v>230</v>
      </c>
      <c r="AB1876" s="782" t="s">
        <v>230</v>
      </c>
      <c r="AC1876" s="1477" t="s">
        <v>6140</v>
      </c>
      <c r="AD1876" s="1329" t="s">
        <v>6141</v>
      </c>
      <c r="AE1876" s="1477" t="s">
        <v>21144</v>
      </c>
      <c r="AF1876" s="1477" t="s">
        <v>21190</v>
      </c>
      <c r="AG1876" s="377" t="s">
        <v>21125</v>
      </c>
      <c r="AH1876" s="1477" t="s">
        <v>21145</v>
      </c>
      <c r="AI1876" s="1478">
        <v>0.87</v>
      </c>
      <c r="AJ1876" s="97">
        <v>1</v>
      </c>
      <c r="AK1876" s="40">
        <f t="shared" si="201"/>
        <v>2.3835616438356165E-3</v>
      </c>
      <c r="AL1876" s="98">
        <v>0</v>
      </c>
      <c r="AM1876" s="41">
        <f t="shared" si="202"/>
        <v>2.3835616438356165E-3</v>
      </c>
      <c r="AN1876" s="98"/>
      <c r="AO1876" s="98"/>
      <c r="AP1876" s="98"/>
      <c r="AQ1876" s="368"/>
      <c r="AR1876" s="47"/>
      <c r="AS1876" s="48"/>
      <c r="AT1876" s="88"/>
      <c r="AU1876" s="103"/>
      <c r="AV1876" s="52"/>
      <c r="AW1876" s="88"/>
      <c r="AX1876" s="2460" t="s">
        <v>21186</v>
      </c>
      <c r="AY1876" s="2391"/>
    </row>
    <row r="1877" spans="1:51" s="8" customFormat="1" ht="15.95" customHeight="1" x14ac:dyDescent="0.25">
      <c r="A1877" s="93"/>
      <c r="B1877" s="88"/>
      <c r="C1877" s="993"/>
      <c r="D1877" s="88"/>
      <c r="E1877" s="103"/>
      <c r="F1877" s="103"/>
      <c r="G1877" s="88"/>
      <c r="H1877" s="103"/>
      <c r="I1877" s="88"/>
      <c r="J1877" s="103"/>
      <c r="K1877" s="103"/>
      <c r="L1877" s="103"/>
      <c r="M1877" s="103"/>
      <c r="N1877" s="330"/>
      <c r="O1877" s="330"/>
      <c r="P1877" s="330"/>
      <c r="Q1877" s="106"/>
      <c r="R1877" s="94"/>
      <c r="S1877" s="104"/>
      <c r="T1877" s="94"/>
      <c r="U1877" s="104"/>
      <c r="V1877" s="94"/>
      <c r="W1877" s="94"/>
      <c r="X1877" s="94"/>
      <c r="Y1877" s="782" t="s">
        <v>230</v>
      </c>
      <c r="Z1877" s="782" t="s">
        <v>230</v>
      </c>
      <c r="AA1877" s="784" t="s">
        <v>230</v>
      </c>
      <c r="AB1877" s="782" t="s">
        <v>230</v>
      </c>
      <c r="AC1877" s="1477" t="s">
        <v>6140</v>
      </c>
      <c r="AD1877" s="1329" t="s">
        <v>6141</v>
      </c>
      <c r="AE1877" s="1477" t="s">
        <v>21144</v>
      </c>
      <c r="AF1877" s="1477" t="s">
        <v>21189</v>
      </c>
      <c r="AG1877" s="377" t="s">
        <v>21125</v>
      </c>
      <c r="AH1877" s="1477" t="s">
        <v>21146</v>
      </c>
      <c r="AI1877" s="1478">
        <v>0.87</v>
      </c>
      <c r="AJ1877" s="97">
        <v>1</v>
      </c>
      <c r="AK1877" s="40">
        <f t="shared" si="201"/>
        <v>2.3835616438356165E-3</v>
      </c>
      <c r="AL1877" s="98">
        <v>0</v>
      </c>
      <c r="AM1877" s="41">
        <f t="shared" si="202"/>
        <v>2.3835616438356165E-3</v>
      </c>
      <c r="AN1877" s="98"/>
      <c r="AO1877" s="98"/>
      <c r="AP1877" s="98"/>
      <c r="AQ1877" s="368"/>
      <c r="AR1877" s="47"/>
      <c r="AS1877" s="48"/>
      <c r="AT1877" s="88"/>
      <c r="AU1877" s="103"/>
      <c r="AV1877" s="52"/>
      <c r="AW1877" s="88"/>
      <c r="AX1877" s="2460" t="s">
        <v>21186</v>
      </c>
      <c r="AY1877" s="2391"/>
    </row>
    <row r="1878" spans="1:51" s="1099" customFormat="1" ht="15.95" customHeight="1" x14ac:dyDescent="0.25">
      <c r="A1878" s="781"/>
      <c r="B1878" s="782"/>
      <c r="C1878" s="1314"/>
      <c r="D1878" s="782"/>
      <c r="E1878" s="1015"/>
      <c r="F1878" s="1015"/>
      <c r="G1878" s="782"/>
      <c r="H1878" s="1015"/>
      <c r="I1878" s="782"/>
      <c r="J1878" s="1015"/>
      <c r="K1878" s="1015"/>
      <c r="L1878" s="1015"/>
      <c r="M1878" s="1015"/>
      <c r="N1878" s="1315"/>
      <c r="O1878" s="1315"/>
      <c r="P1878" s="1315"/>
      <c r="Q1878" s="1316"/>
      <c r="R1878" s="783"/>
      <c r="S1878" s="1195"/>
      <c r="T1878" s="783"/>
      <c r="U1878" s="1195"/>
      <c r="V1878" s="783"/>
      <c r="W1878" s="783"/>
      <c r="X1878" s="783"/>
      <c r="Y1878" s="782" t="s">
        <v>230</v>
      </c>
      <c r="Z1878" s="782" t="s">
        <v>230</v>
      </c>
      <c r="AA1878" s="784" t="s">
        <v>230</v>
      </c>
      <c r="AB1878" s="782" t="s">
        <v>230</v>
      </c>
      <c r="AC1878" s="1494" t="s">
        <v>21268</v>
      </c>
      <c r="AD1878" s="1383" t="s">
        <v>21269</v>
      </c>
      <c r="AE1878" s="782" t="s">
        <v>21295</v>
      </c>
      <c r="AF1878" s="1015" t="s">
        <v>21296</v>
      </c>
      <c r="AG1878" s="377" t="s">
        <v>21273</v>
      </c>
      <c r="AH1878" s="754" t="s">
        <v>17021</v>
      </c>
      <c r="AI1878" s="379">
        <v>0.87</v>
      </c>
      <c r="AJ1878" s="785">
        <v>5</v>
      </c>
      <c r="AK1878" s="378">
        <f t="shared" si="201"/>
        <v>1.191780821917808E-2</v>
      </c>
      <c r="AL1878" s="430">
        <v>0</v>
      </c>
      <c r="AM1878" s="380">
        <f t="shared" si="202"/>
        <v>1.191780821917808E-2</v>
      </c>
      <c r="AN1878" s="430"/>
      <c r="AO1878" s="430"/>
      <c r="AP1878" s="430"/>
      <c r="AQ1878" s="830"/>
      <c r="AR1878" s="484"/>
      <c r="AS1878" s="786"/>
      <c r="AT1878" s="782"/>
      <c r="AU1878" s="1015"/>
      <c r="AV1878" s="787"/>
      <c r="AW1878" s="782"/>
      <c r="AX1878" s="2460" t="s">
        <v>21271</v>
      </c>
      <c r="AY1878" s="2401"/>
    </row>
    <row r="1879" spans="1:51" s="1099" customFormat="1" ht="15.95" customHeight="1" x14ac:dyDescent="0.25">
      <c r="A1879" s="781"/>
      <c r="B1879" s="782"/>
      <c r="C1879" s="1314"/>
      <c r="D1879" s="782"/>
      <c r="E1879" s="1015"/>
      <c r="F1879" s="1015"/>
      <c r="G1879" s="782"/>
      <c r="H1879" s="1015"/>
      <c r="I1879" s="782"/>
      <c r="J1879" s="1015"/>
      <c r="K1879" s="1015"/>
      <c r="L1879" s="1015"/>
      <c r="M1879" s="1015"/>
      <c r="N1879" s="1315"/>
      <c r="O1879" s="1315"/>
      <c r="P1879" s="1315"/>
      <c r="Q1879" s="1316"/>
      <c r="R1879" s="783"/>
      <c r="S1879" s="1195"/>
      <c r="T1879" s="783"/>
      <c r="U1879" s="1195"/>
      <c r="V1879" s="783"/>
      <c r="W1879" s="783"/>
      <c r="X1879" s="783"/>
      <c r="Y1879" s="782" t="s">
        <v>230</v>
      </c>
      <c r="Z1879" s="782" t="s">
        <v>230</v>
      </c>
      <c r="AA1879" s="784" t="s">
        <v>230</v>
      </c>
      <c r="AB1879" s="782" t="s">
        <v>230</v>
      </c>
      <c r="AC1879" s="782" t="s">
        <v>18811</v>
      </c>
      <c r="AD1879" s="1317" t="s">
        <v>18810</v>
      </c>
      <c r="AE1879" s="1015" t="s">
        <v>18808</v>
      </c>
      <c r="AF1879" s="1015" t="s">
        <v>18809</v>
      </c>
      <c r="AG1879" s="1312" t="s">
        <v>18812</v>
      </c>
      <c r="AH1879" s="1078" t="s">
        <v>18737</v>
      </c>
      <c r="AI1879" s="1311">
        <v>1.1399999999999999</v>
      </c>
      <c r="AJ1879" s="21">
        <v>27.6</v>
      </c>
      <c r="AK1879" s="40">
        <f t="shared" si="201"/>
        <v>8.6202739726027391E-2</v>
      </c>
      <c r="AL1879" s="98">
        <v>0</v>
      </c>
      <c r="AM1879" s="41">
        <f t="shared" si="202"/>
        <v>8.6202739726027391E-2</v>
      </c>
      <c r="AN1879" s="430"/>
      <c r="AO1879" s="430"/>
      <c r="AP1879" s="430"/>
      <c r="AQ1879" s="830"/>
      <c r="AR1879" s="484"/>
      <c r="AS1879" s="786"/>
      <c r="AT1879" s="782"/>
      <c r="AU1879" s="1015"/>
      <c r="AV1879" s="787"/>
      <c r="AW1879" s="782"/>
      <c r="AX1879" s="2460" t="s">
        <v>18813</v>
      </c>
      <c r="AY1879" s="2401"/>
    </row>
    <row r="1880" spans="1:51" s="1099" customFormat="1" ht="15.95" customHeight="1" x14ac:dyDescent="0.25">
      <c r="A1880" s="781"/>
      <c r="B1880" s="782"/>
      <c r="C1880" s="1314"/>
      <c r="D1880" s="782"/>
      <c r="E1880" s="1015"/>
      <c r="F1880" s="1015"/>
      <c r="G1880" s="782"/>
      <c r="H1880" s="1015"/>
      <c r="I1880" s="782"/>
      <c r="J1880" s="1015"/>
      <c r="K1880" s="1015"/>
      <c r="L1880" s="1015"/>
      <c r="M1880" s="1015"/>
      <c r="N1880" s="1315"/>
      <c r="O1880" s="1315"/>
      <c r="P1880" s="1315"/>
      <c r="Q1880" s="1316"/>
      <c r="R1880" s="783"/>
      <c r="S1880" s="1195"/>
      <c r="T1880" s="783"/>
      <c r="U1880" s="1195"/>
      <c r="V1880" s="783"/>
      <c r="W1880" s="783"/>
      <c r="X1880" s="783"/>
      <c r="Y1880" s="782" t="s">
        <v>230</v>
      </c>
      <c r="Z1880" s="782" t="s">
        <v>230</v>
      </c>
      <c r="AA1880" s="784" t="s">
        <v>230</v>
      </c>
      <c r="AB1880" s="782" t="s">
        <v>230</v>
      </c>
      <c r="AC1880" s="782" t="s">
        <v>10746</v>
      </c>
      <c r="AD1880" s="782" t="s">
        <v>25293</v>
      </c>
      <c r="AE1880" s="1015" t="s">
        <v>21144</v>
      </c>
      <c r="AF1880" s="1015" t="s">
        <v>23769</v>
      </c>
      <c r="AG1880" s="1814" t="s">
        <v>23768</v>
      </c>
      <c r="AH1880" s="1449" t="s">
        <v>1509</v>
      </c>
      <c r="AI1880" s="1812">
        <v>1.48</v>
      </c>
      <c r="AJ1880" s="785">
        <v>108</v>
      </c>
      <c r="AK1880" s="430">
        <f t="shared" si="201"/>
        <v>0.43791780821917808</v>
      </c>
      <c r="AL1880" s="430">
        <v>0</v>
      </c>
      <c r="AM1880" s="1111">
        <f t="shared" si="202"/>
        <v>0.43791780821917808</v>
      </c>
      <c r="AN1880" s="430"/>
      <c r="AO1880" s="430"/>
      <c r="AP1880" s="430"/>
      <c r="AQ1880" s="830"/>
      <c r="AR1880" s="484"/>
      <c r="AS1880" s="786"/>
      <c r="AT1880" s="782"/>
      <c r="AU1880" s="1015"/>
      <c r="AV1880" s="787"/>
      <c r="AW1880" s="782"/>
      <c r="AX1880" s="2460" t="s">
        <v>23765</v>
      </c>
      <c r="AY1880" s="2401"/>
    </row>
    <row r="1881" spans="1:51" s="55" customFormat="1" ht="15.95" customHeight="1" x14ac:dyDescent="0.25">
      <c r="A1881" s="182">
        <v>246</v>
      </c>
      <c r="B1881" s="166" t="s">
        <v>56</v>
      </c>
      <c r="C1881" s="170" t="s">
        <v>17639</v>
      </c>
      <c r="D1881" s="166" t="s">
        <v>19175</v>
      </c>
      <c r="E1881" s="166" t="s">
        <v>2885</v>
      </c>
      <c r="F1881" s="166" t="s">
        <v>2886</v>
      </c>
      <c r="G1881" s="166"/>
      <c r="H1881" s="166" t="s">
        <v>219</v>
      </c>
      <c r="I1881" s="166" t="s">
        <v>220</v>
      </c>
      <c r="J1881" s="166" t="s">
        <v>317</v>
      </c>
      <c r="K1881" s="166">
        <v>0</v>
      </c>
      <c r="L1881" s="166" t="s">
        <v>317</v>
      </c>
      <c r="M1881" s="166">
        <v>0</v>
      </c>
      <c r="N1881" s="186">
        <v>2</v>
      </c>
      <c r="O1881" s="186">
        <v>2</v>
      </c>
      <c r="P1881" s="186">
        <f>N1881*O1881</f>
        <v>4</v>
      </c>
      <c r="Q1881" s="184">
        <v>0</v>
      </c>
      <c r="R1881" s="183" t="s">
        <v>2887</v>
      </c>
      <c r="S1881" s="183">
        <v>0</v>
      </c>
      <c r="T1881" s="183"/>
      <c r="U1881" s="183">
        <v>0</v>
      </c>
      <c r="V1881" s="183"/>
      <c r="W1881" s="183"/>
      <c r="X1881" s="183"/>
      <c r="Y1881" s="166" t="s">
        <v>2888</v>
      </c>
      <c r="Z1881" s="166" t="s">
        <v>2889</v>
      </c>
      <c r="AA1881" s="203">
        <v>1125030002030</v>
      </c>
      <c r="AB1881" s="166" t="s">
        <v>2890</v>
      </c>
      <c r="AC1881" s="203" t="s">
        <v>2891</v>
      </c>
      <c r="AD1881" s="166" t="s">
        <v>2892</v>
      </c>
      <c r="AE1881" s="166" t="s">
        <v>2893</v>
      </c>
      <c r="AF1881" s="166" t="s">
        <v>1210</v>
      </c>
      <c r="AG1881" s="165" t="s">
        <v>230</v>
      </c>
      <c r="AH1881" s="203" t="s">
        <v>59</v>
      </c>
      <c r="AI1881" s="167">
        <v>0.114</v>
      </c>
      <c r="AJ1881" s="168">
        <v>2278.5300000000002</v>
      </c>
      <c r="AK1881" s="167">
        <v>0.54310167123287678</v>
      </c>
      <c r="AL1881" s="167">
        <v>0.16854879452054794</v>
      </c>
      <c r="AM1881" s="187">
        <f>AK1881+AL1881</f>
        <v>0.71165046575342472</v>
      </c>
      <c r="AN1881" s="167">
        <f>AK1881</f>
        <v>0.54310167123287678</v>
      </c>
      <c r="AO1881" s="167">
        <f>AL1881</f>
        <v>0.16854879452054794</v>
      </c>
      <c r="AP1881" s="167">
        <f>AN1881+AO1881</f>
        <v>0.71165046575342472</v>
      </c>
      <c r="AQ1881" s="167">
        <f>AP1881*30</f>
        <v>21.349513972602743</v>
      </c>
      <c r="AR1881" s="193" t="s">
        <v>231</v>
      </c>
      <c r="AS1881" s="194" t="s">
        <v>907</v>
      </c>
      <c r="AT1881" s="166" t="s">
        <v>232</v>
      </c>
      <c r="AU1881" s="166" t="s">
        <v>896</v>
      </c>
      <c r="AV1881" s="679" t="s">
        <v>2894</v>
      </c>
      <c r="AW1881" s="166" t="s">
        <v>19923</v>
      </c>
      <c r="AX1881" s="46"/>
      <c r="AY1881" s="2391"/>
    </row>
    <row r="1882" spans="1:51" s="55" customFormat="1" ht="15.95" customHeight="1" x14ac:dyDescent="0.25">
      <c r="A1882" s="353">
        <v>247</v>
      </c>
      <c r="B1882" s="366" t="s">
        <v>56</v>
      </c>
      <c r="C1882" s="366" t="s">
        <v>59</v>
      </c>
      <c r="D1882" s="354" t="s">
        <v>16572</v>
      </c>
      <c r="E1882" s="166" t="s">
        <v>2895</v>
      </c>
      <c r="F1882" s="166" t="s">
        <v>2896</v>
      </c>
      <c r="G1882" s="166"/>
      <c r="H1882" s="166" t="s">
        <v>219</v>
      </c>
      <c r="I1882" s="166" t="s">
        <v>220</v>
      </c>
      <c r="J1882" s="166" t="s">
        <v>221</v>
      </c>
      <c r="K1882" s="166" t="s">
        <v>222</v>
      </c>
      <c r="L1882" s="198" t="s">
        <v>221</v>
      </c>
      <c r="M1882" s="198" t="s">
        <v>879</v>
      </c>
      <c r="N1882" s="186">
        <v>3</v>
      </c>
      <c r="O1882" s="186">
        <v>1.2</v>
      </c>
      <c r="P1882" s="186">
        <f>N1882*O1882</f>
        <v>3.5999999999999996</v>
      </c>
      <c r="Q1882" s="184">
        <v>3</v>
      </c>
      <c r="R1882" s="183"/>
      <c r="S1882" s="183">
        <v>2</v>
      </c>
      <c r="T1882" s="183"/>
      <c r="U1882" s="183">
        <v>0</v>
      </c>
      <c r="V1882" s="183"/>
      <c r="W1882" s="183"/>
      <c r="X1882" s="183"/>
      <c r="Y1882" s="166" t="s">
        <v>62</v>
      </c>
      <c r="Z1882" s="170" t="s">
        <v>224</v>
      </c>
      <c r="AA1882" s="197" t="s">
        <v>225</v>
      </c>
      <c r="AB1882" s="166" t="s">
        <v>2897</v>
      </c>
      <c r="AC1882" s="203" t="s">
        <v>2898</v>
      </c>
      <c r="AD1882" s="166" t="s">
        <v>2899</v>
      </c>
      <c r="AE1882" s="166" t="s">
        <v>2900</v>
      </c>
      <c r="AF1882" s="166" t="s">
        <v>1212</v>
      </c>
      <c r="AG1882" s="165" t="s">
        <v>230</v>
      </c>
      <c r="AH1882" s="203" t="s">
        <v>59</v>
      </c>
      <c r="AI1882" s="167">
        <v>0.114</v>
      </c>
      <c r="AJ1882" s="168">
        <v>2018.085</v>
      </c>
      <c r="AK1882" s="167">
        <v>0</v>
      </c>
      <c r="AL1882" s="167">
        <v>0.149283</v>
      </c>
      <c r="AM1882" s="187">
        <f>AK1882+AL1882</f>
        <v>0.149283</v>
      </c>
      <c r="AN1882" s="167">
        <f>SUM(AK1882:AK1888)</f>
        <v>0.42569863013698628</v>
      </c>
      <c r="AO1882" s="167">
        <f>SUM(AL1882:AL1888)</f>
        <v>0.54601629534246587</v>
      </c>
      <c r="AP1882" s="167">
        <f>SUM(AM1882:AM1888)</f>
        <v>2.2500777660273976</v>
      </c>
      <c r="AQ1882" s="167">
        <f>AP1882*30</f>
        <v>67.502332980821933</v>
      </c>
      <c r="AR1882" s="193" t="s">
        <v>231</v>
      </c>
      <c r="AS1882" s="194" t="s">
        <v>431</v>
      </c>
      <c r="AT1882" s="166" t="s">
        <v>232</v>
      </c>
      <c r="AU1882" s="166" t="s">
        <v>59</v>
      </c>
      <c r="AV1882" s="679" t="s">
        <v>2901</v>
      </c>
      <c r="AW1882" s="166" t="s">
        <v>234</v>
      </c>
      <c r="AX1882" s="2511" t="s">
        <v>16568</v>
      </c>
      <c r="AY1882" s="1175" t="s">
        <v>16571</v>
      </c>
    </row>
    <row r="1883" spans="1:51" s="8" customFormat="1" ht="15.95" customHeight="1" x14ac:dyDescent="0.25">
      <c r="A1883" s="112"/>
      <c r="B1883" s="113"/>
      <c r="C1883" s="121"/>
      <c r="D1883" s="113"/>
      <c r="E1883" s="113"/>
      <c r="F1883" s="113"/>
      <c r="G1883" s="113"/>
      <c r="H1883" s="113"/>
      <c r="I1883" s="113"/>
      <c r="J1883" s="113"/>
      <c r="K1883" s="113"/>
      <c r="L1883" s="113"/>
      <c r="M1883" s="113"/>
      <c r="N1883" s="118"/>
      <c r="O1883" s="118"/>
      <c r="P1883" s="118"/>
      <c r="Q1883" s="120"/>
      <c r="R1883" s="114"/>
      <c r="S1883" s="114"/>
      <c r="T1883" s="114"/>
      <c r="U1883" s="114"/>
      <c r="V1883" s="114"/>
      <c r="W1883" s="114"/>
      <c r="X1883" s="114"/>
      <c r="Y1883" s="113" t="s">
        <v>230</v>
      </c>
      <c r="Z1883" s="113" t="s">
        <v>230</v>
      </c>
      <c r="AA1883" s="132" t="s">
        <v>230</v>
      </c>
      <c r="AB1883" s="113" t="s">
        <v>230</v>
      </c>
      <c r="AC1883" s="113" t="s">
        <v>230</v>
      </c>
      <c r="AD1883" s="113" t="s">
        <v>230</v>
      </c>
      <c r="AE1883" s="113" t="s">
        <v>2900</v>
      </c>
      <c r="AF1883" s="113" t="s">
        <v>273</v>
      </c>
      <c r="AG1883" s="115" t="s">
        <v>230</v>
      </c>
      <c r="AH1883" s="132" t="s">
        <v>59</v>
      </c>
      <c r="AI1883" s="116">
        <v>0.114</v>
      </c>
      <c r="AJ1883" s="117">
        <v>1974.6290000000001</v>
      </c>
      <c r="AK1883" s="116">
        <v>0</v>
      </c>
      <c r="AL1883" s="116">
        <v>0.14606844657534249</v>
      </c>
      <c r="AM1883" s="119">
        <v>0.61673344109589046</v>
      </c>
      <c r="AN1883" s="116"/>
      <c r="AO1883" s="116"/>
      <c r="AP1883" s="116"/>
      <c r="AQ1883" s="367"/>
      <c r="AR1883" s="42"/>
      <c r="AS1883" s="43"/>
      <c r="AT1883" s="113"/>
      <c r="AU1883" s="113"/>
      <c r="AV1883" s="44"/>
      <c r="AW1883" s="113"/>
      <c r="AX1883" s="44"/>
      <c r="AY1883" s="2391"/>
    </row>
    <row r="1884" spans="1:51" s="8" customFormat="1" ht="15.95" customHeight="1" x14ac:dyDescent="0.25">
      <c r="A1884" s="36"/>
      <c r="B1884" s="1029"/>
      <c r="C1884" s="2"/>
      <c r="D1884" s="1029"/>
      <c r="E1884" s="1029"/>
      <c r="F1884" s="1029"/>
      <c r="G1884" s="1029"/>
      <c r="H1884" s="1029"/>
      <c r="I1884" s="1029"/>
      <c r="J1884" s="1029"/>
      <c r="K1884" s="1029"/>
      <c r="L1884" s="1029"/>
      <c r="M1884" s="1029"/>
      <c r="N1884" s="1036"/>
      <c r="O1884" s="1036"/>
      <c r="P1884" s="1557"/>
      <c r="Q1884" s="37"/>
      <c r="R1884" s="448"/>
      <c r="S1884" s="448"/>
      <c r="T1884" s="448"/>
      <c r="U1884" s="448"/>
      <c r="V1884" s="448"/>
      <c r="W1884" s="448"/>
      <c r="X1884" s="448"/>
      <c r="Y1884" s="1029" t="s">
        <v>230</v>
      </c>
      <c r="Z1884" s="1029" t="s">
        <v>230</v>
      </c>
      <c r="AA1884" s="1" t="s">
        <v>230</v>
      </c>
      <c r="AB1884" s="1029" t="s">
        <v>230</v>
      </c>
      <c r="AC1884" s="1029" t="s">
        <v>230</v>
      </c>
      <c r="AD1884" s="1029" t="s">
        <v>230</v>
      </c>
      <c r="AE1884" s="1029" t="s">
        <v>2900</v>
      </c>
      <c r="AF1884" s="1029" t="s">
        <v>1214</v>
      </c>
      <c r="AG1884" s="39" t="s">
        <v>230</v>
      </c>
      <c r="AH1884" s="1" t="s">
        <v>59</v>
      </c>
      <c r="AI1884" s="40">
        <v>0.114</v>
      </c>
      <c r="AJ1884" s="1037">
        <v>3388.6174000000001</v>
      </c>
      <c r="AK1884" s="40">
        <v>0</v>
      </c>
      <c r="AL1884" s="40">
        <v>0.2506648487671233</v>
      </c>
      <c r="AM1884" s="41">
        <v>1.0583626947945206</v>
      </c>
      <c r="AN1884" s="40"/>
      <c r="AO1884" s="40"/>
      <c r="AP1884" s="40"/>
      <c r="AQ1884" s="1644"/>
      <c r="AR1884" s="1034"/>
      <c r="AS1884" s="45"/>
      <c r="AT1884" s="1029"/>
      <c r="AU1884" s="1029"/>
      <c r="AV1884" s="46"/>
      <c r="AW1884" s="1029"/>
      <c r="AX1884" s="46"/>
      <c r="AY1884" s="2391"/>
    </row>
    <row r="1885" spans="1:51" s="8" customFormat="1" ht="15.95" customHeight="1" x14ac:dyDescent="0.25">
      <c r="A1885" s="93"/>
      <c r="B1885" s="88"/>
      <c r="C1885" s="107"/>
      <c r="D1885" s="88"/>
      <c r="E1885" s="88"/>
      <c r="F1885" s="88"/>
      <c r="G1885" s="88"/>
      <c r="H1885" s="88"/>
      <c r="I1885" s="88"/>
      <c r="J1885" s="88"/>
      <c r="K1885" s="88"/>
      <c r="L1885" s="88"/>
      <c r="M1885" s="88"/>
      <c r="N1885" s="21"/>
      <c r="O1885" s="21"/>
      <c r="P1885" s="21"/>
      <c r="Q1885" s="97"/>
      <c r="R1885" s="94"/>
      <c r="S1885" s="94"/>
      <c r="T1885" s="94"/>
      <c r="U1885" s="94"/>
      <c r="V1885" s="94"/>
      <c r="W1885" s="94"/>
      <c r="X1885" s="94"/>
      <c r="Y1885" s="88" t="s">
        <v>230</v>
      </c>
      <c r="Z1885" s="88" t="s">
        <v>230</v>
      </c>
      <c r="AA1885" s="90" t="s">
        <v>230</v>
      </c>
      <c r="AB1885" s="88" t="s">
        <v>230</v>
      </c>
      <c r="AC1885" s="88" t="s">
        <v>230</v>
      </c>
      <c r="AD1885" s="88" t="s">
        <v>230</v>
      </c>
      <c r="AE1885" s="88" t="s">
        <v>2902</v>
      </c>
      <c r="AF1885" s="88" t="s">
        <v>2903</v>
      </c>
      <c r="AG1885" s="95" t="s">
        <v>2904</v>
      </c>
      <c r="AH1885" s="90" t="s">
        <v>304</v>
      </c>
      <c r="AI1885" s="21">
        <v>1.1399999999999999</v>
      </c>
      <c r="AJ1885" s="21">
        <v>40</v>
      </c>
      <c r="AK1885" s="40">
        <f>AJ1885*AI1885/365</f>
        <v>0.12493150684931505</v>
      </c>
      <c r="AL1885" s="98">
        <v>0</v>
      </c>
      <c r="AM1885" s="14">
        <f>SUBTOTAL(9,AK1885:AL1885)</f>
        <v>0.12493150684931505</v>
      </c>
      <c r="AN1885" s="98"/>
      <c r="AO1885" s="98"/>
      <c r="AP1885" s="98"/>
      <c r="AQ1885" s="368"/>
      <c r="AR1885" s="47"/>
      <c r="AS1885" s="48"/>
      <c r="AT1885" s="88"/>
      <c r="AU1885" s="88"/>
      <c r="AV1885" s="52"/>
      <c r="AW1885" s="88"/>
      <c r="AX1885" s="46"/>
      <c r="AY1885" s="2391"/>
    </row>
    <row r="1886" spans="1:51" s="8" customFormat="1" ht="15.95" customHeight="1" x14ac:dyDescent="0.25">
      <c r="A1886" s="93"/>
      <c r="B1886" s="88"/>
      <c r="C1886" s="107"/>
      <c r="D1886" s="88"/>
      <c r="E1886" s="88"/>
      <c r="F1886" s="88"/>
      <c r="G1886" s="88"/>
      <c r="H1886" s="88"/>
      <c r="I1886" s="88"/>
      <c r="J1886" s="88"/>
      <c r="K1886" s="88"/>
      <c r="L1886" s="88"/>
      <c r="M1886" s="88"/>
      <c r="N1886" s="21"/>
      <c r="O1886" s="21"/>
      <c r="P1886" s="21"/>
      <c r="Q1886" s="97"/>
      <c r="R1886" s="94"/>
      <c r="S1886" s="94"/>
      <c r="T1886" s="94"/>
      <c r="U1886" s="94"/>
      <c r="V1886" s="94"/>
      <c r="W1886" s="94"/>
      <c r="X1886" s="94"/>
      <c r="Y1886" s="88"/>
      <c r="Z1886" s="88"/>
      <c r="AA1886" s="90"/>
      <c r="AB1886" s="88"/>
      <c r="AC1886" s="1477" t="s">
        <v>6140</v>
      </c>
      <c r="AD1886" s="1329" t="s">
        <v>6141</v>
      </c>
      <c r="AE1886" s="1477" t="s">
        <v>7740</v>
      </c>
      <c r="AF1886" s="1477" t="s">
        <v>21191</v>
      </c>
      <c r="AG1886" s="377" t="s">
        <v>21125</v>
      </c>
      <c r="AH1886" s="1477" t="s">
        <v>21153</v>
      </c>
      <c r="AI1886" s="1478">
        <v>0.87</v>
      </c>
      <c r="AJ1886" s="97">
        <v>2</v>
      </c>
      <c r="AK1886" s="40">
        <f>AJ1886*AI1886/365</f>
        <v>4.767123287671233E-3</v>
      </c>
      <c r="AL1886" s="98">
        <v>0</v>
      </c>
      <c r="AM1886" s="41">
        <f>SUBTOTAL(9,AK1886:AL1886)</f>
        <v>4.767123287671233E-3</v>
      </c>
      <c r="AN1886" s="98"/>
      <c r="AO1886" s="98"/>
      <c r="AP1886" s="98"/>
      <c r="AQ1886" s="368"/>
      <c r="AR1886" s="47"/>
      <c r="AS1886" s="48"/>
      <c r="AT1886" s="88"/>
      <c r="AU1886" s="88"/>
      <c r="AV1886" s="52"/>
      <c r="AW1886" s="88"/>
      <c r="AX1886" s="2511" t="s">
        <v>21186</v>
      </c>
      <c r="AY1886" s="2391"/>
    </row>
    <row r="1887" spans="1:51" s="8" customFormat="1" ht="15.95" customHeight="1" x14ac:dyDescent="0.25">
      <c r="A1887" s="93"/>
      <c r="B1887" s="88"/>
      <c r="C1887" s="107"/>
      <c r="D1887" s="88"/>
      <c r="E1887" s="88"/>
      <c r="F1887" s="88"/>
      <c r="G1887" s="88"/>
      <c r="H1887" s="88"/>
      <c r="I1887" s="88"/>
      <c r="J1887" s="88"/>
      <c r="K1887" s="88"/>
      <c r="L1887" s="88"/>
      <c r="M1887" s="88"/>
      <c r="N1887" s="21"/>
      <c r="O1887" s="21"/>
      <c r="P1887" s="21"/>
      <c r="Q1887" s="97"/>
      <c r="R1887" s="94"/>
      <c r="S1887" s="94"/>
      <c r="T1887" s="94"/>
      <c r="U1887" s="94"/>
      <c r="V1887" s="94"/>
      <c r="W1887" s="94"/>
      <c r="X1887" s="94"/>
      <c r="Y1887" s="88"/>
      <c r="Z1887" s="88"/>
      <c r="AA1887" s="90"/>
      <c r="AB1887" s="88"/>
      <c r="AC1887" s="1801" t="s">
        <v>25158</v>
      </c>
      <c r="AD1887" s="1013" t="s">
        <v>25169</v>
      </c>
      <c r="AE1887" s="1801" t="s">
        <v>7686</v>
      </c>
      <c r="AF1887" s="1801" t="s">
        <v>23646</v>
      </c>
      <c r="AG1887" s="1802" t="s">
        <v>23647</v>
      </c>
      <c r="AH1887" s="1801" t="s">
        <v>1509</v>
      </c>
      <c r="AI1887" s="1478">
        <v>1.48</v>
      </c>
      <c r="AJ1887" s="785">
        <v>66</v>
      </c>
      <c r="AK1887" s="378">
        <f>AJ1887*AI1887/365</f>
        <v>0.26761643835616439</v>
      </c>
      <c r="AL1887" s="430">
        <v>0</v>
      </c>
      <c r="AM1887" s="380">
        <f>SUM(AK1887:AL1887)</f>
        <v>0.26761643835616439</v>
      </c>
      <c r="AN1887" s="98"/>
      <c r="AO1887" s="98"/>
      <c r="AP1887" s="98"/>
      <c r="AQ1887" s="368"/>
      <c r="AR1887" s="47"/>
      <c r="AS1887" s="48"/>
      <c r="AT1887" s="88"/>
      <c r="AU1887" s="88"/>
      <c r="AV1887" s="52"/>
      <c r="AW1887" s="88"/>
      <c r="AX1887" s="2511" t="s">
        <v>23648</v>
      </c>
      <c r="AY1887" s="2391"/>
    </row>
    <row r="1888" spans="1:51" s="1099" customFormat="1" ht="15.95" customHeight="1" x14ac:dyDescent="0.2">
      <c r="A1888" s="781"/>
      <c r="B1888" s="782"/>
      <c r="C1888" s="1003"/>
      <c r="D1888" s="782"/>
      <c r="E1888" s="782"/>
      <c r="F1888" s="782"/>
      <c r="G1888" s="782"/>
      <c r="H1888" s="782"/>
      <c r="I1888" s="782"/>
      <c r="J1888" s="782"/>
      <c r="K1888" s="782"/>
      <c r="L1888" s="782"/>
      <c r="M1888" s="782"/>
      <c r="N1888" s="2082"/>
      <c r="O1888" s="2082"/>
      <c r="P1888" s="2082"/>
      <c r="Q1888" s="785"/>
      <c r="R1888" s="783"/>
      <c r="S1888" s="783"/>
      <c r="T1888" s="783"/>
      <c r="U1888" s="783"/>
      <c r="V1888" s="783"/>
      <c r="W1888" s="783"/>
      <c r="X1888" s="783"/>
      <c r="Y1888" s="782"/>
      <c r="Z1888" s="782"/>
      <c r="AA1888" s="784"/>
      <c r="AB1888" s="782"/>
      <c r="AC1888" s="2221" t="s">
        <v>25535</v>
      </c>
      <c r="AD1888" s="1317" t="s">
        <v>25031</v>
      </c>
      <c r="AE1888" s="2222" t="s">
        <v>7686</v>
      </c>
      <c r="AF1888" s="2221" t="s">
        <v>25032</v>
      </c>
      <c r="AG1888" s="2126" t="s">
        <v>25033</v>
      </c>
      <c r="AH1888" s="782" t="s">
        <v>1509</v>
      </c>
      <c r="AI1888" s="2223">
        <v>1.48</v>
      </c>
      <c r="AJ1888" s="785">
        <v>7</v>
      </c>
      <c r="AK1888" s="430">
        <f>AJ1888*AI1888/365</f>
        <v>2.8383561643835615E-2</v>
      </c>
      <c r="AL1888" s="430">
        <v>0</v>
      </c>
      <c r="AM1888" s="1111">
        <f>SUM(AK1888:AL1888)</f>
        <v>2.8383561643835615E-2</v>
      </c>
      <c r="AN1888" s="430"/>
      <c r="AO1888" s="430"/>
      <c r="AP1888" s="430"/>
      <c r="AQ1888" s="830"/>
      <c r="AR1888" s="484"/>
      <c r="AS1888" s="786"/>
      <c r="AT1888" s="782"/>
      <c r="AU1888" s="782"/>
      <c r="AV1888" s="787"/>
      <c r="AW1888" s="782"/>
      <c r="AX1888" s="2459" t="s">
        <v>25536</v>
      </c>
      <c r="AY1888" s="2401"/>
    </row>
    <row r="1889" spans="1:51" s="55" customFormat="1" ht="15.95" customHeight="1" x14ac:dyDescent="0.25">
      <c r="A1889" s="182">
        <v>248</v>
      </c>
      <c r="B1889" s="170" t="s">
        <v>56</v>
      </c>
      <c r="C1889" s="170" t="s">
        <v>59</v>
      </c>
      <c r="D1889" s="354" t="s">
        <v>18865</v>
      </c>
      <c r="E1889" s="166" t="s">
        <v>2906</v>
      </c>
      <c r="F1889" s="166" t="s">
        <v>2907</v>
      </c>
      <c r="G1889" s="166"/>
      <c r="H1889" s="354" t="s">
        <v>219</v>
      </c>
      <c r="I1889" s="354" t="s">
        <v>220</v>
      </c>
      <c r="J1889" s="354" t="s">
        <v>221</v>
      </c>
      <c r="K1889" s="354" t="s">
        <v>222</v>
      </c>
      <c r="L1889" s="272" t="s">
        <v>221</v>
      </c>
      <c r="M1889" s="272" t="s">
        <v>879</v>
      </c>
      <c r="N1889" s="360">
        <v>12.4</v>
      </c>
      <c r="O1889" s="360">
        <v>2.2000000000000002</v>
      </c>
      <c r="P1889" s="360">
        <f>O1889*N1889</f>
        <v>27.280000000000005</v>
      </c>
      <c r="Q1889" s="184">
        <v>3</v>
      </c>
      <c r="R1889" s="183"/>
      <c r="S1889" s="183">
        <v>1</v>
      </c>
      <c r="T1889" s="183"/>
      <c r="U1889" s="183">
        <v>0</v>
      </c>
      <c r="V1889" s="183"/>
      <c r="W1889" s="183"/>
      <c r="X1889" s="183"/>
      <c r="Y1889" s="354" t="s">
        <v>62</v>
      </c>
      <c r="Z1889" s="366" t="s">
        <v>224</v>
      </c>
      <c r="AA1889" s="762" t="s">
        <v>225</v>
      </c>
      <c r="AB1889" s="354" t="s">
        <v>2897</v>
      </c>
      <c r="AC1889" s="443" t="s">
        <v>2898</v>
      </c>
      <c r="AD1889" s="354" t="s">
        <v>2899</v>
      </c>
      <c r="AE1889" s="166" t="s">
        <v>2908</v>
      </c>
      <c r="AF1889" s="166" t="s">
        <v>286</v>
      </c>
      <c r="AG1889" s="165" t="s">
        <v>230</v>
      </c>
      <c r="AH1889" s="203" t="s">
        <v>59</v>
      </c>
      <c r="AI1889" s="167">
        <v>0.114</v>
      </c>
      <c r="AJ1889" s="168">
        <v>621.77</v>
      </c>
      <c r="AK1889" s="167">
        <v>0.14820271232876711</v>
      </c>
      <c r="AL1889" s="167">
        <v>4.5993945205479447E-2</v>
      </c>
      <c r="AM1889" s="187">
        <f>AK1889+AL1889</f>
        <v>0.19419665753424656</v>
      </c>
      <c r="AN1889" s="167">
        <f>SUM(AK1889:AK1893)</f>
        <v>0.45548234520547942</v>
      </c>
      <c r="AO1889" s="167">
        <f>SUM(AL1889:AL1893)</f>
        <v>0.14063500273972601</v>
      </c>
      <c r="AP1889" s="167">
        <f>SUM(AM1889:AM1893)</f>
        <v>0.59611734794520532</v>
      </c>
      <c r="AQ1889" s="167">
        <f>AP1889*30</f>
        <v>17.883520438356161</v>
      </c>
      <c r="AR1889" s="193" t="s">
        <v>231</v>
      </c>
      <c r="AS1889" s="363" t="s">
        <v>114</v>
      </c>
      <c r="AT1889" s="166" t="s">
        <v>232</v>
      </c>
      <c r="AU1889" s="166" t="s">
        <v>59</v>
      </c>
      <c r="AV1889" s="679" t="s">
        <v>2909</v>
      </c>
      <c r="AW1889" s="166" t="s">
        <v>234</v>
      </c>
      <c r="AX1889" s="46"/>
      <c r="AY1889" s="2391"/>
    </row>
    <row r="1890" spans="1:51" s="8" customFormat="1" ht="15.95" customHeight="1" x14ac:dyDescent="0.25">
      <c r="A1890" s="112"/>
      <c r="B1890" s="113"/>
      <c r="C1890" s="121"/>
      <c r="D1890" s="113"/>
      <c r="E1890" s="113"/>
      <c r="F1890" s="113"/>
      <c r="G1890" s="113"/>
      <c r="H1890" s="113"/>
      <c r="I1890" s="113"/>
      <c r="J1890" s="113"/>
      <c r="K1890" s="113"/>
      <c r="L1890" s="113"/>
      <c r="M1890" s="113"/>
      <c r="N1890" s="118"/>
      <c r="O1890" s="118"/>
      <c r="P1890" s="118"/>
      <c r="Q1890" s="120"/>
      <c r="R1890" s="114"/>
      <c r="S1890" s="114"/>
      <c r="T1890" s="114"/>
      <c r="U1890" s="114"/>
      <c r="V1890" s="114"/>
      <c r="W1890" s="114"/>
      <c r="X1890" s="114"/>
      <c r="Y1890" s="113" t="s">
        <v>230</v>
      </c>
      <c r="Z1890" s="113" t="s">
        <v>230</v>
      </c>
      <c r="AA1890" s="132" t="s">
        <v>230</v>
      </c>
      <c r="AB1890" s="113" t="s">
        <v>230</v>
      </c>
      <c r="AC1890" s="113" t="s">
        <v>230</v>
      </c>
      <c r="AD1890" s="113" t="s">
        <v>230</v>
      </c>
      <c r="AE1890" s="113" t="s">
        <v>2908</v>
      </c>
      <c r="AF1890" s="113" t="s">
        <v>346</v>
      </c>
      <c r="AG1890" s="115" t="s">
        <v>230</v>
      </c>
      <c r="AH1890" s="132" t="s">
        <v>59</v>
      </c>
      <c r="AI1890" s="116">
        <v>0.114</v>
      </c>
      <c r="AJ1890" s="117">
        <v>384.79899999999998</v>
      </c>
      <c r="AK1890" s="116">
        <v>9.171921369863012E-2</v>
      </c>
      <c r="AL1890" s="116">
        <v>2.846458356164383E-2</v>
      </c>
      <c r="AM1890" s="119">
        <v>0.12018379726027395</v>
      </c>
      <c r="AN1890" s="116"/>
      <c r="AO1890" s="116"/>
      <c r="AP1890" s="116"/>
      <c r="AQ1890" s="367"/>
      <c r="AR1890" s="42"/>
      <c r="AS1890" s="43"/>
      <c r="AT1890" s="113"/>
      <c r="AU1890" s="113"/>
      <c r="AV1890" s="44"/>
      <c r="AW1890" s="113"/>
      <c r="AX1890" s="46"/>
      <c r="AY1890" s="2391"/>
    </row>
    <row r="1891" spans="1:51" s="8" customFormat="1" ht="15.95" customHeight="1" x14ac:dyDescent="0.25">
      <c r="A1891" s="36"/>
      <c r="B1891" s="1029"/>
      <c r="C1891" s="2"/>
      <c r="D1891" s="1029"/>
      <c r="E1891" s="1029"/>
      <c r="F1891" s="1029"/>
      <c r="G1891" s="1029"/>
      <c r="H1891" s="1029"/>
      <c r="I1891" s="1029"/>
      <c r="J1891" s="1029"/>
      <c r="K1891" s="1029"/>
      <c r="L1891" s="1029"/>
      <c r="M1891" s="1029"/>
      <c r="N1891" s="1036"/>
      <c r="O1891" s="1036"/>
      <c r="P1891" s="1557"/>
      <c r="Q1891" s="37"/>
      <c r="R1891" s="448"/>
      <c r="S1891" s="448"/>
      <c r="T1891" s="448"/>
      <c r="U1891" s="448"/>
      <c r="V1891" s="448"/>
      <c r="W1891" s="448"/>
      <c r="X1891" s="448"/>
      <c r="Y1891" s="1029" t="s">
        <v>230</v>
      </c>
      <c r="Z1891" s="1029" t="s">
        <v>230</v>
      </c>
      <c r="AA1891" s="1" t="s">
        <v>230</v>
      </c>
      <c r="AB1891" s="1029" t="s">
        <v>230</v>
      </c>
      <c r="AC1891" s="1029" t="s">
        <v>230</v>
      </c>
      <c r="AD1891" s="1029" t="s">
        <v>230</v>
      </c>
      <c r="AE1891" s="1029" t="s">
        <v>2908</v>
      </c>
      <c r="AF1891" s="1029" t="s">
        <v>347</v>
      </c>
      <c r="AG1891" s="39" t="s">
        <v>230</v>
      </c>
      <c r="AH1891" s="1" t="s">
        <v>59</v>
      </c>
      <c r="AI1891" s="40">
        <v>0.114</v>
      </c>
      <c r="AJ1891" s="1037">
        <v>613.71900000000005</v>
      </c>
      <c r="AK1891" s="40">
        <v>0.14628370684931508</v>
      </c>
      <c r="AL1891" s="40">
        <v>4.5398391780821924E-2</v>
      </c>
      <c r="AM1891" s="41">
        <v>0.19168209863013699</v>
      </c>
      <c r="AN1891" s="40"/>
      <c r="AO1891" s="40"/>
      <c r="AP1891" s="40"/>
      <c r="AQ1891" s="1644"/>
      <c r="AR1891" s="1034"/>
      <c r="AS1891" s="45"/>
      <c r="AT1891" s="1029"/>
      <c r="AU1891" s="1029"/>
      <c r="AV1891" s="46"/>
      <c r="AW1891" s="1029"/>
      <c r="AX1891" s="46"/>
      <c r="AY1891" s="2391"/>
    </row>
    <row r="1892" spans="1:51" s="8" customFormat="1" ht="15.95" customHeight="1" x14ac:dyDescent="0.25">
      <c r="A1892" s="93"/>
      <c r="B1892" s="88"/>
      <c r="C1892" s="107"/>
      <c r="D1892" s="88"/>
      <c r="E1892" s="88"/>
      <c r="F1892" s="88"/>
      <c r="G1892" s="88"/>
      <c r="H1892" s="88"/>
      <c r="I1892" s="88"/>
      <c r="J1892" s="88"/>
      <c r="K1892" s="88"/>
      <c r="L1892" s="88"/>
      <c r="M1892" s="88"/>
      <c r="N1892" s="21"/>
      <c r="O1892" s="21"/>
      <c r="P1892" s="21"/>
      <c r="Q1892" s="97"/>
      <c r="R1892" s="94"/>
      <c r="S1892" s="94"/>
      <c r="T1892" s="94"/>
      <c r="U1892" s="94"/>
      <c r="V1892" s="94"/>
      <c r="W1892" s="94"/>
      <c r="X1892" s="94"/>
      <c r="Y1892" s="88" t="s">
        <v>230</v>
      </c>
      <c r="Z1892" s="88" t="s">
        <v>230</v>
      </c>
      <c r="AA1892" s="90" t="s">
        <v>230</v>
      </c>
      <c r="AB1892" s="88" t="s">
        <v>230</v>
      </c>
      <c r="AC1892" s="88" t="s">
        <v>230</v>
      </c>
      <c r="AD1892" s="88" t="s">
        <v>230</v>
      </c>
      <c r="AE1892" s="88" t="s">
        <v>2908</v>
      </c>
      <c r="AF1892" s="88" t="s">
        <v>2910</v>
      </c>
      <c r="AG1892" s="95" t="s">
        <v>230</v>
      </c>
      <c r="AH1892" s="90" t="s">
        <v>58</v>
      </c>
      <c r="AI1892" s="98">
        <v>0.1</v>
      </c>
      <c r="AJ1892" s="21">
        <v>320</v>
      </c>
      <c r="AK1892" s="98">
        <f>AJ1892*0.0763/365</f>
        <v>6.6893150684931513E-2</v>
      </c>
      <c r="AL1892" s="98">
        <f>AJ1892*0.0237/365</f>
        <v>2.077808219178082E-2</v>
      </c>
      <c r="AM1892" s="98">
        <f>AK1892+AL1892</f>
        <v>8.7671232876712329E-2</v>
      </c>
      <c r="AN1892" s="98"/>
      <c r="AO1892" s="98"/>
      <c r="AP1892" s="98"/>
      <c r="AQ1892" s="368"/>
      <c r="AR1892" s="47"/>
      <c r="AS1892" s="48"/>
      <c r="AT1892" s="88"/>
      <c r="AU1892" s="88"/>
      <c r="AV1892" s="52"/>
      <c r="AW1892" s="88"/>
      <c r="AX1892" s="46"/>
      <c r="AY1892" s="2391"/>
    </row>
    <row r="1893" spans="1:51" s="8" customFormat="1" ht="15.95" customHeight="1" x14ac:dyDescent="0.25">
      <c r="A1893" s="93"/>
      <c r="B1893" s="88"/>
      <c r="C1893" s="107"/>
      <c r="D1893" s="88"/>
      <c r="E1893" s="88"/>
      <c r="F1893" s="88"/>
      <c r="G1893" s="88"/>
      <c r="H1893" s="88"/>
      <c r="I1893" s="88"/>
      <c r="J1893" s="88"/>
      <c r="K1893" s="88"/>
      <c r="L1893" s="88"/>
      <c r="M1893" s="88"/>
      <c r="N1893" s="21"/>
      <c r="O1893" s="21"/>
      <c r="P1893" s="21"/>
      <c r="Q1893" s="97"/>
      <c r="R1893" s="94"/>
      <c r="S1893" s="94"/>
      <c r="T1893" s="94"/>
      <c r="U1893" s="94"/>
      <c r="V1893" s="94"/>
      <c r="W1893" s="94"/>
      <c r="X1893" s="94"/>
      <c r="Y1893" s="88"/>
      <c r="Z1893" s="88"/>
      <c r="AA1893" s="90"/>
      <c r="AB1893" s="88"/>
      <c r="AC1893" s="782" t="s">
        <v>6140</v>
      </c>
      <c r="AD1893" s="1329" t="s">
        <v>6141</v>
      </c>
      <c r="AE1893" s="782" t="s">
        <v>2914</v>
      </c>
      <c r="AF1893" s="782" t="s">
        <v>21192</v>
      </c>
      <c r="AG1893" s="2126" t="s">
        <v>21125</v>
      </c>
      <c r="AH1893" s="782" t="s">
        <v>21152</v>
      </c>
      <c r="AI1893" s="2223">
        <v>0.87</v>
      </c>
      <c r="AJ1893" s="97">
        <v>1</v>
      </c>
      <c r="AK1893" s="98">
        <f>AJ1893*AI1893/365</f>
        <v>2.3835616438356165E-3</v>
      </c>
      <c r="AL1893" s="98">
        <v>0</v>
      </c>
      <c r="AM1893" s="96">
        <f>SUBTOTAL(9,AK1893:AL1893)</f>
        <v>2.3835616438356165E-3</v>
      </c>
      <c r="AN1893" s="98"/>
      <c r="AO1893" s="98"/>
      <c r="AP1893" s="98"/>
      <c r="AQ1893" s="368"/>
      <c r="AR1893" s="47"/>
      <c r="AS1893" s="48"/>
      <c r="AT1893" s="88"/>
      <c r="AU1893" s="88"/>
      <c r="AV1893" s="52"/>
      <c r="AW1893" s="88"/>
      <c r="AX1893" s="2539" t="s">
        <v>21186</v>
      </c>
      <c r="AY1893" s="2391"/>
    </row>
    <row r="1894" spans="1:51" s="55" customFormat="1" ht="15.95" customHeight="1" x14ac:dyDescent="0.25">
      <c r="A1894" s="182">
        <v>249</v>
      </c>
      <c r="B1894" s="170" t="s">
        <v>56</v>
      </c>
      <c r="C1894" s="170" t="s">
        <v>59</v>
      </c>
      <c r="D1894" s="354" t="s">
        <v>18853</v>
      </c>
      <c r="E1894" s="166" t="s">
        <v>2912</v>
      </c>
      <c r="F1894" s="166" t="s">
        <v>2913</v>
      </c>
      <c r="G1894" s="166"/>
      <c r="H1894" s="354" t="s">
        <v>219</v>
      </c>
      <c r="I1894" s="354" t="s">
        <v>220</v>
      </c>
      <c r="J1894" s="354" t="s">
        <v>221</v>
      </c>
      <c r="K1894" s="354" t="s">
        <v>222</v>
      </c>
      <c r="L1894" s="272" t="s">
        <v>221</v>
      </c>
      <c r="M1894" s="272" t="s">
        <v>879</v>
      </c>
      <c r="N1894" s="360">
        <v>6.4</v>
      </c>
      <c r="O1894" s="360">
        <v>2.2000000000000002</v>
      </c>
      <c r="P1894" s="360">
        <f>O1894*N1894</f>
        <v>14.080000000000002</v>
      </c>
      <c r="Q1894" s="184">
        <v>4</v>
      </c>
      <c r="R1894" s="183"/>
      <c r="S1894" s="183">
        <v>1</v>
      </c>
      <c r="T1894" s="183"/>
      <c r="U1894" s="183">
        <v>0</v>
      </c>
      <c r="V1894" s="183"/>
      <c r="W1894" s="183"/>
      <c r="X1894" s="183"/>
      <c r="Y1894" s="354" t="s">
        <v>62</v>
      </c>
      <c r="Z1894" s="366" t="s">
        <v>224</v>
      </c>
      <c r="AA1894" s="762" t="s">
        <v>225</v>
      </c>
      <c r="AB1894" s="354" t="s">
        <v>2897</v>
      </c>
      <c r="AC1894" s="443" t="s">
        <v>2898</v>
      </c>
      <c r="AD1894" s="354" t="s">
        <v>2899</v>
      </c>
      <c r="AE1894" s="166" t="s">
        <v>2914</v>
      </c>
      <c r="AF1894" s="166" t="s">
        <v>1631</v>
      </c>
      <c r="AG1894" s="165" t="s">
        <v>230</v>
      </c>
      <c r="AH1894" s="203" t="s">
        <v>59</v>
      </c>
      <c r="AI1894" s="167">
        <v>0.114</v>
      </c>
      <c r="AJ1894" s="168">
        <v>869.60500000000002</v>
      </c>
      <c r="AK1894" s="167">
        <v>0.2072757123287671</v>
      </c>
      <c r="AL1894" s="167">
        <v>6.4326945205479449E-2</v>
      </c>
      <c r="AM1894" s="187">
        <f>AK1894+AL1894</f>
        <v>0.27160265753424656</v>
      </c>
      <c r="AN1894" s="167">
        <f>SUM(AK1894:AK1900)</f>
        <v>6.538643975342465</v>
      </c>
      <c r="AO1894" s="167">
        <f>SUM(AL1894:AL1900)</f>
        <v>1.6693278657534245</v>
      </c>
      <c r="AP1894" s="167">
        <f>SUM(AM1894:AM1900)</f>
        <v>8.2076978684931508</v>
      </c>
      <c r="AQ1894" s="167">
        <f>AP1894*30</f>
        <v>246.23093605479451</v>
      </c>
      <c r="AR1894" s="193" t="s">
        <v>231</v>
      </c>
      <c r="AS1894" s="363" t="s">
        <v>431</v>
      </c>
      <c r="AT1894" s="166" t="s">
        <v>232</v>
      </c>
      <c r="AU1894" s="166" t="s">
        <v>59</v>
      </c>
      <c r="AV1894" s="679" t="s">
        <v>2915</v>
      </c>
      <c r="AW1894" s="166" t="s">
        <v>234</v>
      </c>
      <c r="AX1894" s="46"/>
      <c r="AY1894" s="2391"/>
    </row>
    <row r="1895" spans="1:51" s="8" customFormat="1" ht="15.95" customHeight="1" x14ac:dyDescent="0.25">
      <c r="A1895" s="112"/>
      <c r="B1895" s="113"/>
      <c r="C1895" s="121"/>
      <c r="D1895" s="113"/>
      <c r="E1895" s="113"/>
      <c r="F1895" s="113"/>
      <c r="G1895" s="113"/>
      <c r="H1895" s="113"/>
      <c r="I1895" s="113"/>
      <c r="J1895" s="113"/>
      <c r="K1895" s="113"/>
      <c r="L1895" s="113"/>
      <c r="M1895" s="113"/>
      <c r="N1895" s="118"/>
      <c r="O1895" s="118"/>
      <c r="P1895" s="118"/>
      <c r="Q1895" s="120"/>
      <c r="R1895" s="114"/>
      <c r="S1895" s="114"/>
      <c r="T1895" s="114"/>
      <c r="U1895" s="114"/>
      <c r="V1895" s="114"/>
      <c r="W1895" s="114"/>
      <c r="X1895" s="114"/>
      <c r="Y1895" s="113" t="s">
        <v>230</v>
      </c>
      <c r="Z1895" s="113" t="s">
        <v>230</v>
      </c>
      <c r="AA1895" s="132" t="s">
        <v>230</v>
      </c>
      <c r="AB1895" s="113" t="s">
        <v>230</v>
      </c>
      <c r="AC1895" s="113" t="s">
        <v>230</v>
      </c>
      <c r="AD1895" s="113" t="s">
        <v>230</v>
      </c>
      <c r="AE1895" s="113" t="s">
        <v>2914</v>
      </c>
      <c r="AF1895" s="113" t="s">
        <v>2916</v>
      </c>
      <c r="AG1895" s="115" t="s">
        <v>230</v>
      </c>
      <c r="AH1895" s="132" t="s">
        <v>59</v>
      </c>
      <c r="AI1895" s="116">
        <v>0.114</v>
      </c>
      <c r="AJ1895" s="117">
        <v>2710.5680000000002</v>
      </c>
      <c r="AK1895" s="116">
        <v>0.64608059178082189</v>
      </c>
      <c r="AL1895" s="116">
        <v>0.20050776986301372</v>
      </c>
      <c r="AM1895" s="119">
        <v>0.84658836164383566</v>
      </c>
      <c r="AN1895" s="116"/>
      <c r="AO1895" s="116"/>
      <c r="AP1895" s="116"/>
      <c r="AQ1895" s="367"/>
      <c r="AR1895" s="42"/>
      <c r="AS1895" s="43"/>
      <c r="AT1895" s="113"/>
      <c r="AU1895" s="113"/>
      <c r="AV1895" s="44"/>
      <c r="AW1895" s="113"/>
      <c r="AX1895" s="46"/>
      <c r="AY1895" s="2391"/>
    </row>
    <row r="1896" spans="1:51" s="8" customFormat="1" ht="15.95" customHeight="1" x14ac:dyDescent="0.25">
      <c r="A1896" s="36"/>
      <c r="B1896" s="1029"/>
      <c r="C1896" s="2"/>
      <c r="D1896" s="1029"/>
      <c r="E1896" s="1029"/>
      <c r="F1896" s="1029"/>
      <c r="G1896" s="1029"/>
      <c r="H1896" s="1029"/>
      <c r="I1896" s="1029"/>
      <c r="J1896" s="1029"/>
      <c r="K1896" s="1029"/>
      <c r="L1896" s="1029"/>
      <c r="M1896" s="1029"/>
      <c r="N1896" s="1036"/>
      <c r="O1896" s="1036"/>
      <c r="P1896" s="1557"/>
      <c r="Q1896" s="37"/>
      <c r="R1896" s="448"/>
      <c r="S1896" s="448"/>
      <c r="T1896" s="448"/>
      <c r="U1896" s="448"/>
      <c r="V1896" s="448"/>
      <c r="W1896" s="448"/>
      <c r="X1896" s="448"/>
      <c r="Y1896" s="1029" t="s">
        <v>230</v>
      </c>
      <c r="Z1896" s="1029" t="s">
        <v>230</v>
      </c>
      <c r="AA1896" s="1" t="s">
        <v>230</v>
      </c>
      <c r="AB1896" s="1029" t="s">
        <v>230</v>
      </c>
      <c r="AC1896" s="1029" t="s">
        <v>230</v>
      </c>
      <c r="AD1896" s="1029" t="s">
        <v>230</v>
      </c>
      <c r="AE1896" s="1029" t="s">
        <v>2917</v>
      </c>
      <c r="AF1896" s="1029" t="s">
        <v>2918</v>
      </c>
      <c r="AG1896" s="39" t="s">
        <v>230</v>
      </c>
      <c r="AH1896" s="1" t="s">
        <v>58</v>
      </c>
      <c r="AI1896" s="40">
        <v>7.5300000000000006E-2</v>
      </c>
      <c r="AJ1896" s="1036">
        <v>28800</v>
      </c>
      <c r="AK1896" s="40">
        <f>AJ1896*0.0575/365</f>
        <v>4.536986301369863</v>
      </c>
      <c r="AL1896" s="40">
        <f>AJ1896*0.0178/365</f>
        <v>1.4044931506849314</v>
      </c>
      <c r="AM1896" s="40">
        <f>AK1896+AL1896</f>
        <v>5.9414794520547947</v>
      </c>
      <c r="AN1896" s="40"/>
      <c r="AO1896" s="40"/>
      <c r="AP1896" s="40"/>
      <c r="AQ1896" s="1644"/>
      <c r="AR1896" s="1034"/>
      <c r="AS1896" s="45"/>
      <c r="AT1896" s="1029"/>
      <c r="AU1896" s="1029"/>
      <c r="AV1896" s="46"/>
      <c r="AW1896" s="1029"/>
      <c r="AX1896" s="46"/>
      <c r="AY1896" s="2391"/>
    </row>
    <row r="1897" spans="1:51" s="8" customFormat="1" ht="15.95" customHeight="1" x14ac:dyDescent="0.25">
      <c r="A1897" s="93"/>
      <c r="B1897" s="88"/>
      <c r="C1897" s="107"/>
      <c r="D1897" s="88"/>
      <c r="E1897" s="88"/>
      <c r="F1897" s="88"/>
      <c r="G1897" s="88"/>
      <c r="H1897" s="88"/>
      <c r="I1897" s="88"/>
      <c r="J1897" s="88"/>
      <c r="K1897" s="88"/>
      <c r="L1897" s="88"/>
      <c r="M1897" s="88"/>
      <c r="N1897" s="21"/>
      <c r="O1897" s="21"/>
      <c r="P1897" s="21"/>
      <c r="Q1897" s="97"/>
      <c r="R1897" s="94"/>
      <c r="S1897" s="94"/>
      <c r="T1897" s="94"/>
      <c r="U1897" s="94"/>
      <c r="V1897" s="94"/>
      <c r="W1897" s="94"/>
      <c r="X1897" s="94"/>
      <c r="Y1897" s="88" t="s">
        <v>230</v>
      </c>
      <c r="Z1897" s="88" t="s">
        <v>230</v>
      </c>
      <c r="AA1897" s="90" t="s">
        <v>230</v>
      </c>
      <c r="AB1897" s="88" t="s">
        <v>230</v>
      </c>
      <c r="AC1897" s="88" t="s">
        <v>230</v>
      </c>
      <c r="AD1897" s="88" t="s">
        <v>230</v>
      </c>
      <c r="AE1897" s="88" t="s">
        <v>2919</v>
      </c>
      <c r="AF1897" s="88" t="s">
        <v>2920</v>
      </c>
      <c r="AG1897" s="95" t="s">
        <v>2921</v>
      </c>
      <c r="AH1897" s="90" t="s">
        <v>304</v>
      </c>
      <c r="AI1897" s="21">
        <v>1.1399999999999999</v>
      </c>
      <c r="AJ1897" s="21">
        <v>300</v>
      </c>
      <c r="AK1897" s="40">
        <f>AJ1897*AI1897/365</f>
        <v>0.93698630136986283</v>
      </c>
      <c r="AL1897" s="98">
        <v>0</v>
      </c>
      <c r="AM1897" s="14">
        <f>SUBTOTAL(9,AK1897:AL1897)</f>
        <v>0.93698630136986283</v>
      </c>
      <c r="AN1897" s="98"/>
      <c r="AO1897" s="98"/>
      <c r="AP1897" s="98"/>
      <c r="AQ1897" s="368"/>
      <c r="AR1897" s="47"/>
      <c r="AS1897" s="48"/>
      <c r="AT1897" s="88"/>
      <c r="AU1897" s="88"/>
      <c r="AV1897" s="52"/>
      <c r="AW1897" s="88"/>
      <c r="AX1897" s="46"/>
      <c r="AY1897" s="2391"/>
    </row>
    <row r="1898" spans="1:51" s="1099" customFormat="1" ht="15.95" customHeight="1" x14ac:dyDescent="0.25">
      <c r="A1898" s="781"/>
      <c r="B1898" s="782"/>
      <c r="C1898" s="1003"/>
      <c r="D1898" s="782"/>
      <c r="E1898" s="782"/>
      <c r="F1898" s="782"/>
      <c r="G1898" s="782"/>
      <c r="H1898" s="782"/>
      <c r="I1898" s="782"/>
      <c r="J1898" s="782"/>
      <c r="K1898" s="782"/>
      <c r="L1898" s="782"/>
      <c r="M1898" s="782"/>
      <c r="N1898" s="1990"/>
      <c r="O1898" s="1990"/>
      <c r="P1898" s="1990"/>
      <c r="Q1898" s="785"/>
      <c r="R1898" s="783"/>
      <c r="S1898" s="783"/>
      <c r="T1898" s="783"/>
      <c r="U1898" s="783"/>
      <c r="V1898" s="783"/>
      <c r="W1898" s="783"/>
      <c r="X1898" s="783"/>
      <c r="Y1898" s="88" t="s">
        <v>230</v>
      </c>
      <c r="Z1898" s="88" t="s">
        <v>230</v>
      </c>
      <c r="AA1898" s="90" t="s">
        <v>230</v>
      </c>
      <c r="AB1898" s="88" t="s">
        <v>230</v>
      </c>
      <c r="AC1898" s="782" t="s">
        <v>24016</v>
      </c>
      <c r="AD1898" s="1539" t="s">
        <v>24017</v>
      </c>
      <c r="AE1898" s="782" t="s">
        <v>2914</v>
      </c>
      <c r="AF1898" s="782" t="s">
        <v>24019</v>
      </c>
      <c r="AG1898" s="1993" t="s">
        <v>22902</v>
      </c>
      <c r="AH1898" s="784" t="s">
        <v>24020</v>
      </c>
      <c r="AI1898" s="1990">
        <v>0.87</v>
      </c>
      <c r="AJ1898" s="785">
        <v>18</v>
      </c>
      <c r="AK1898" s="378">
        <f>AJ1898*AI1898/365</f>
        <v>4.2904109589041096E-2</v>
      </c>
      <c r="AL1898" s="430">
        <v>0</v>
      </c>
      <c r="AM1898" s="1162">
        <f>SUM(AK1898:AL1898)</f>
        <v>4.2904109589041096E-2</v>
      </c>
      <c r="AN1898" s="430"/>
      <c r="AO1898" s="430"/>
      <c r="AP1898" s="430"/>
      <c r="AQ1898" s="830"/>
      <c r="AR1898" s="484"/>
      <c r="AS1898" s="786"/>
      <c r="AT1898" s="782"/>
      <c r="AU1898" s="782"/>
      <c r="AV1898" s="787"/>
      <c r="AW1898" s="782"/>
      <c r="AX1898" s="2460" t="s">
        <v>24021</v>
      </c>
      <c r="AY1898" s="2401"/>
    </row>
    <row r="1899" spans="1:51" s="1099" customFormat="1" ht="15.95" customHeight="1" x14ac:dyDescent="0.25">
      <c r="A1899" s="781"/>
      <c r="B1899" s="782"/>
      <c r="C1899" s="1003"/>
      <c r="D1899" s="782"/>
      <c r="E1899" s="782"/>
      <c r="F1899" s="782"/>
      <c r="G1899" s="782"/>
      <c r="H1899" s="782"/>
      <c r="I1899" s="782"/>
      <c r="J1899" s="782"/>
      <c r="K1899" s="782"/>
      <c r="L1899" s="782"/>
      <c r="M1899" s="782"/>
      <c r="N1899" s="2009"/>
      <c r="O1899" s="2009"/>
      <c r="P1899" s="2009"/>
      <c r="Q1899" s="785"/>
      <c r="R1899" s="783"/>
      <c r="S1899" s="783"/>
      <c r="T1899" s="783"/>
      <c r="U1899" s="783"/>
      <c r="V1899" s="783"/>
      <c r="W1899" s="783"/>
      <c r="X1899" s="783"/>
      <c r="Y1899" s="88" t="s">
        <v>230</v>
      </c>
      <c r="Z1899" s="88" t="s">
        <v>230</v>
      </c>
      <c r="AA1899" s="90" t="s">
        <v>230</v>
      </c>
      <c r="AB1899" s="88" t="s">
        <v>230</v>
      </c>
      <c r="AC1899" s="2401" t="s">
        <v>24159</v>
      </c>
      <c r="AD1899" s="1146" t="s">
        <v>24160</v>
      </c>
      <c r="AE1899" s="782" t="s">
        <v>24161</v>
      </c>
      <c r="AF1899" s="782" t="s">
        <v>24162</v>
      </c>
      <c r="AG1899" s="2010" t="s">
        <v>22953</v>
      </c>
      <c r="AH1899" s="784" t="s">
        <v>20647</v>
      </c>
      <c r="AI1899" s="2009">
        <v>0.37</v>
      </c>
      <c r="AJ1899" s="785">
        <v>156</v>
      </c>
      <c r="AK1899" s="378">
        <f>AJ1899*AI1899/365</f>
        <v>0.15813698630136985</v>
      </c>
      <c r="AL1899" s="430">
        <v>0</v>
      </c>
      <c r="AM1899" s="1162">
        <f>SUM(AK1899:AL1899)</f>
        <v>0.15813698630136985</v>
      </c>
      <c r="AN1899" s="430"/>
      <c r="AO1899" s="430"/>
      <c r="AP1899" s="430"/>
      <c r="AQ1899" s="830"/>
      <c r="AR1899" s="484"/>
      <c r="AS1899" s="786"/>
      <c r="AT1899" s="782"/>
      <c r="AU1899" s="782"/>
      <c r="AV1899" s="787"/>
      <c r="AW1899" s="782"/>
      <c r="AX1899" s="2460" t="s">
        <v>24163</v>
      </c>
      <c r="AY1899" s="2401"/>
    </row>
    <row r="1900" spans="1:51" s="8" customFormat="1" ht="15.95" customHeight="1" x14ac:dyDescent="0.25">
      <c r="A1900" s="93"/>
      <c r="B1900" s="88"/>
      <c r="C1900" s="107"/>
      <c r="D1900" s="88"/>
      <c r="E1900" s="88"/>
      <c r="F1900" s="88"/>
      <c r="G1900" s="88"/>
      <c r="H1900" s="88"/>
      <c r="I1900" s="88"/>
      <c r="J1900" s="88"/>
      <c r="K1900" s="88"/>
      <c r="L1900" s="88"/>
      <c r="M1900" s="88"/>
      <c r="N1900" s="21"/>
      <c r="O1900" s="21"/>
      <c r="P1900" s="21"/>
      <c r="Q1900" s="97"/>
      <c r="R1900" s="94"/>
      <c r="S1900" s="94"/>
      <c r="T1900" s="94"/>
      <c r="U1900" s="94"/>
      <c r="V1900" s="94"/>
      <c r="W1900" s="94"/>
      <c r="X1900" s="94"/>
      <c r="Y1900" s="782" t="s">
        <v>230</v>
      </c>
      <c r="Z1900" s="782" t="s">
        <v>230</v>
      </c>
      <c r="AA1900" s="784" t="s">
        <v>230</v>
      </c>
      <c r="AB1900" s="88" t="s">
        <v>230</v>
      </c>
      <c r="AC1900" s="827" t="s">
        <v>18139</v>
      </c>
      <c r="AD1900" s="1013" t="s">
        <v>15585</v>
      </c>
      <c r="AE1900" s="782" t="s">
        <v>18138</v>
      </c>
      <c r="AF1900" s="782" t="s">
        <v>18140</v>
      </c>
      <c r="AG1900" s="1198">
        <v>1075030002563</v>
      </c>
      <c r="AH1900" s="784" t="s">
        <v>2671</v>
      </c>
      <c r="AI1900" s="1197">
        <v>1.25</v>
      </c>
      <c r="AJ1900" s="785">
        <v>3</v>
      </c>
      <c r="AK1900" s="430">
        <f>AJ1900*AI1900/365</f>
        <v>1.0273972602739725E-2</v>
      </c>
      <c r="AL1900" s="430">
        <v>0</v>
      </c>
      <c r="AM1900" s="1111">
        <v>0.01</v>
      </c>
      <c r="AN1900" s="98"/>
      <c r="AO1900" s="98"/>
      <c r="AP1900" s="98"/>
      <c r="AQ1900" s="368"/>
      <c r="AR1900" s="47"/>
      <c r="AS1900" s="48"/>
      <c r="AT1900" s="88"/>
      <c r="AU1900" s="88"/>
      <c r="AV1900" s="52"/>
      <c r="AW1900" s="88"/>
      <c r="AX1900" s="2459" t="s">
        <v>18141</v>
      </c>
      <c r="AY1900" s="2391"/>
    </row>
    <row r="1901" spans="1:51" s="55" customFormat="1" ht="15.95" customHeight="1" x14ac:dyDescent="0.25">
      <c r="A1901" s="182">
        <v>250</v>
      </c>
      <c r="B1901" s="170" t="s">
        <v>56</v>
      </c>
      <c r="C1901" s="170" t="s">
        <v>59</v>
      </c>
      <c r="D1901" s="354" t="s">
        <v>18854</v>
      </c>
      <c r="E1901" s="166" t="s">
        <v>2923</v>
      </c>
      <c r="F1901" s="166" t="s">
        <v>2924</v>
      </c>
      <c r="G1901" s="166"/>
      <c r="H1901" s="354" t="s">
        <v>219</v>
      </c>
      <c r="I1901" s="354" t="s">
        <v>220</v>
      </c>
      <c r="J1901" s="354" t="s">
        <v>221</v>
      </c>
      <c r="K1901" s="354" t="s">
        <v>222</v>
      </c>
      <c r="L1901" s="272" t="s">
        <v>221</v>
      </c>
      <c r="M1901" s="272" t="s">
        <v>879</v>
      </c>
      <c r="N1901" s="360">
        <v>9.4</v>
      </c>
      <c r="O1901" s="360">
        <v>2.2000000000000002</v>
      </c>
      <c r="P1901" s="360">
        <f>O1901*N1901</f>
        <v>20.680000000000003</v>
      </c>
      <c r="Q1901" s="184">
        <v>2</v>
      </c>
      <c r="R1901" s="183"/>
      <c r="S1901" s="183">
        <v>1</v>
      </c>
      <c r="T1901" s="183"/>
      <c r="U1901" s="183">
        <v>0</v>
      </c>
      <c r="V1901" s="183"/>
      <c r="W1901" s="183"/>
      <c r="X1901" s="183"/>
      <c r="Y1901" s="354" t="s">
        <v>62</v>
      </c>
      <c r="Z1901" s="366" t="s">
        <v>224</v>
      </c>
      <c r="AA1901" s="762" t="s">
        <v>225</v>
      </c>
      <c r="AB1901" s="354" t="s">
        <v>2897</v>
      </c>
      <c r="AC1901" s="443" t="s">
        <v>2898</v>
      </c>
      <c r="AD1901" s="354" t="s">
        <v>2899</v>
      </c>
      <c r="AE1901" s="166" t="s">
        <v>2914</v>
      </c>
      <c r="AF1901" s="166" t="s">
        <v>1639</v>
      </c>
      <c r="AG1901" s="165" t="s">
        <v>230</v>
      </c>
      <c r="AH1901" s="203" t="s">
        <v>59</v>
      </c>
      <c r="AI1901" s="167">
        <v>0.114</v>
      </c>
      <c r="AJ1901" s="168">
        <v>2792</v>
      </c>
      <c r="AK1901" s="167">
        <v>0.66549041095890415</v>
      </c>
      <c r="AL1901" s="167">
        <v>0.20653150684931507</v>
      </c>
      <c r="AM1901" s="187">
        <f>AK1901+AL1901</f>
        <v>0.87202191780821925</v>
      </c>
      <c r="AN1901" s="167">
        <f>SUM(AK1901:AK1906)</f>
        <v>2.4893917808219181</v>
      </c>
      <c r="AO1901" s="167">
        <f>SUM(AL1901:AL1907)</f>
        <v>0.77256986301369857</v>
      </c>
      <c r="AP1901" s="167">
        <f>SUM(AM1901:AM1906)</f>
        <v>3.2619616438356163</v>
      </c>
      <c r="AQ1901" s="167">
        <f>AP1901*30</f>
        <v>97.858849315068483</v>
      </c>
      <c r="AR1901" s="193" t="s">
        <v>231</v>
      </c>
      <c r="AS1901" s="363" t="s">
        <v>431</v>
      </c>
      <c r="AT1901" s="166" t="s">
        <v>232</v>
      </c>
      <c r="AU1901" s="166" t="s">
        <v>59</v>
      </c>
      <c r="AV1901" s="679" t="s">
        <v>2925</v>
      </c>
      <c r="AW1901" s="166" t="s">
        <v>234</v>
      </c>
      <c r="AX1901" s="46"/>
      <c r="AY1901" s="2391"/>
    </row>
    <row r="1902" spans="1:51" s="8" customFormat="1" ht="15.95" customHeight="1" x14ac:dyDescent="0.25">
      <c r="A1902" s="112"/>
      <c r="B1902" s="121"/>
      <c r="C1902" s="121"/>
      <c r="D1902" s="113"/>
      <c r="E1902" s="113"/>
      <c r="F1902" s="113"/>
      <c r="G1902" s="113"/>
      <c r="H1902" s="113"/>
      <c r="I1902" s="113"/>
      <c r="J1902" s="113"/>
      <c r="K1902" s="113"/>
      <c r="L1902" s="113"/>
      <c r="M1902" s="113"/>
      <c r="N1902" s="118"/>
      <c r="O1902" s="118"/>
      <c r="P1902" s="118"/>
      <c r="Q1902" s="120"/>
      <c r="R1902" s="114"/>
      <c r="S1902" s="114"/>
      <c r="T1902" s="114"/>
      <c r="U1902" s="114"/>
      <c r="V1902" s="114"/>
      <c r="W1902" s="114"/>
      <c r="X1902" s="114"/>
      <c r="Y1902" s="113"/>
      <c r="Z1902" s="121"/>
      <c r="AA1902" s="139"/>
      <c r="AB1902" s="113"/>
      <c r="AC1902" s="132"/>
      <c r="AD1902" s="113"/>
      <c r="AE1902" s="113" t="s">
        <v>2926</v>
      </c>
      <c r="AF1902" s="113" t="s">
        <v>236</v>
      </c>
      <c r="AG1902" s="115"/>
      <c r="AH1902" s="132" t="s">
        <v>59</v>
      </c>
      <c r="AI1902" s="116">
        <v>0.114</v>
      </c>
      <c r="AJ1902" s="117">
        <v>645</v>
      </c>
      <c r="AK1902" s="116">
        <v>0.15373972602739724</v>
      </c>
      <c r="AL1902" s="116">
        <v>4.7712328767123287E-2</v>
      </c>
      <c r="AM1902" s="119">
        <v>0.20145205479452052</v>
      </c>
      <c r="AN1902" s="116"/>
      <c r="AO1902" s="116"/>
      <c r="AP1902" s="116"/>
      <c r="AQ1902" s="369"/>
      <c r="AR1902" s="49"/>
      <c r="AS1902" s="50"/>
      <c r="AT1902" s="113"/>
      <c r="AU1902" s="113"/>
      <c r="AV1902" s="44"/>
      <c r="AW1902" s="113"/>
      <c r="AX1902" s="46"/>
      <c r="AY1902" s="2391"/>
    </row>
    <row r="1903" spans="1:51" s="8" customFormat="1" ht="15.95" customHeight="1" x14ac:dyDescent="0.25">
      <c r="A1903" s="36"/>
      <c r="B1903" s="2"/>
      <c r="C1903" s="2"/>
      <c r="D1903" s="1029"/>
      <c r="E1903" s="1029"/>
      <c r="F1903" s="1029"/>
      <c r="G1903" s="1029"/>
      <c r="H1903" s="1029"/>
      <c r="I1903" s="1029"/>
      <c r="J1903" s="1029"/>
      <c r="K1903" s="1029"/>
      <c r="L1903" s="1029"/>
      <c r="M1903" s="1029"/>
      <c r="N1903" s="1036"/>
      <c r="O1903" s="1036"/>
      <c r="P1903" s="1557"/>
      <c r="Q1903" s="37"/>
      <c r="R1903" s="448"/>
      <c r="S1903" s="448"/>
      <c r="T1903" s="448"/>
      <c r="U1903" s="448"/>
      <c r="V1903" s="448"/>
      <c r="W1903" s="448"/>
      <c r="X1903" s="448"/>
      <c r="Y1903" s="1029"/>
      <c r="Z1903" s="2"/>
      <c r="AA1903" s="7"/>
      <c r="AB1903" s="1029"/>
      <c r="AC1903" s="1"/>
      <c r="AD1903" s="1029"/>
      <c r="AE1903" s="1029" t="s">
        <v>2926</v>
      </c>
      <c r="AF1903" s="1029" t="s">
        <v>906</v>
      </c>
      <c r="AG1903" s="39"/>
      <c r="AH1903" s="1" t="s">
        <v>59</v>
      </c>
      <c r="AI1903" s="40">
        <v>0.114</v>
      </c>
      <c r="AJ1903" s="1037">
        <v>2423</v>
      </c>
      <c r="AK1903" s="40">
        <v>0.57753698630136985</v>
      </c>
      <c r="AL1903" s="40">
        <v>0.17923561643835614</v>
      </c>
      <c r="AM1903" s="41">
        <v>0.75677260273972602</v>
      </c>
      <c r="AN1903" s="40"/>
      <c r="AO1903" s="40"/>
      <c r="AP1903" s="40"/>
      <c r="AQ1903" s="369"/>
      <c r="AR1903" s="49"/>
      <c r="AS1903" s="50"/>
      <c r="AT1903" s="1029"/>
      <c r="AU1903" s="1029"/>
      <c r="AV1903" s="46"/>
      <c r="AW1903" s="1029"/>
      <c r="AX1903" s="46"/>
      <c r="AY1903" s="2391"/>
    </row>
    <row r="1904" spans="1:51" s="8" customFormat="1" ht="15.95" customHeight="1" x14ac:dyDescent="0.25">
      <c r="A1904" s="36"/>
      <c r="B1904" s="2"/>
      <c r="C1904" s="2"/>
      <c r="D1904" s="1029"/>
      <c r="E1904" s="1029"/>
      <c r="F1904" s="1029"/>
      <c r="G1904" s="1029"/>
      <c r="H1904" s="1029"/>
      <c r="I1904" s="1029"/>
      <c r="J1904" s="1029"/>
      <c r="K1904" s="1029"/>
      <c r="L1904" s="1029"/>
      <c r="M1904" s="1029"/>
      <c r="N1904" s="1036"/>
      <c r="O1904" s="1036"/>
      <c r="P1904" s="1557"/>
      <c r="Q1904" s="37"/>
      <c r="R1904" s="448"/>
      <c r="S1904" s="448"/>
      <c r="T1904" s="448"/>
      <c r="U1904" s="448"/>
      <c r="V1904" s="448"/>
      <c r="W1904" s="448"/>
      <c r="X1904" s="448"/>
      <c r="Y1904" s="1029"/>
      <c r="Z1904" s="2"/>
      <c r="AA1904" s="7"/>
      <c r="AB1904" s="1029"/>
      <c r="AC1904" s="1"/>
      <c r="AD1904" s="1029"/>
      <c r="AE1904" s="1029" t="s">
        <v>2926</v>
      </c>
      <c r="AF1904" s="1029" t="s">
        <v>1894</v>
      </c>
      <c r="AG1904" s="39"/>
      <c r="AH1904" s="1" t="s">
        <v>59</v>
      </c>
      <c r="AI1904" s="40">
        <v>0.114</v>
      </c>
      <c r="AJ1904" s="1037">
        <v>1531</v>
      </c>
      <c r="AK1904" s="40">
        <v>0.36492328767123289</v>
      </c>
      <c r="AL1904" s="40">
        <v>0.11325205479452054</v>
      </c>
      <c r="AM1904" s="41">
        <v>0.47817534246575344</v>
      </c>
      <c r="AN1904" s="40"/>
      <c r="AO1904" s="40"/>
      <c r="AP1904" s="40"/>
      <c r="AQ1904" s="369"/>
      <c r="AR1904" s="49"/>
      <c r="AS1904" s="50"/>
      <c r="AT1904" s="1029"/>
      <c r="AU1904" s="1029"/>
      <c r="AV1904" s="46"/>
      <c r="AW1904" s="1029"/>
      <c r="AX1904" s="46"/>
      <c r="AY1904" s="2391"/>
    </row>
    <row r="1905" spans="1:51" s="8" customFormat="1" ht="15.95" customHeight="1" x14ac:dyDescent="0.25">
      <c r="A1905" s="36"/>
      <c r="B1905" s="2"/>
      <c r="C1905" s="2"/>
      <c r="D1905" s="1029"/>
      <c r="E1905" s="1029"/>
      <c r="F1905" s="1029"/>
      <c r="G1905" s="1029"/>
      <c r="H1905" s="1029"/>
      <c r="I1905" s="1029"/>
      <c r="J1905" s="1029"/>
      <c r="K1905" s="1029"/>
      <c r="L1905" s="1029"/>
      <c r="M1905" s="1029"/>
      <c r="N1905" s="1036"/>
      <c r="O1905" s="1036"/>
      <c r="P1905" s="1557"/>
      <c r="Q1905" s="37"/>
      <c r="R1905" s="448"/>
      <c r="S1905" s="448"/>
      <c r="T1905" s="448"/>
      <c r="U1905" s="448"/>
      <c r="V1905" s="448"/>
      <c r="W1905" s="448"/>
      <c r="X1905" s="448"/>
      <c r="Y1905" s="1029"/>
      <c r="Z1905" s="2"/>
      <c r="AA1905" s="7"/>
      <c r="AB1905" s="1029"/>
      <c r="AC1905" s="1"/>
      <c r="AD1905" s="1029"/>
      <c r="AE1905" s="1029" t="s">
        <v>2926</v>
      </c>
      <c r="AF1905" s="1029" t="s">
        <v>1017</v>
      </c>
      <c r="AG1905" s="39"/>
      <c r="AH1905" s="1" t="s">
        <v>59</v>
      </c>
      <c r="AI1905" s="40">
        <v>0.114</v>
      </c>
      <c r="AJ1905" s="1037">
        <v>1526</v>
      </c>
      <c r="AK1905" s="40">
        <v>0.36373150684931504</v>
      </c>
      <c r="AL1905" s="40">
        <v>0.11288219178082191</v>
      </c>
      <c r="AM1905" s="41">
        <v>0.47661369863013697</v>
      </c>
      <c r="AN1905" s="40"/>
      <c r="AO1905" s="40"/>
      <c r="AP1905" s="40"/>
      <c r="AQ1905" s="369"/>
      <c r="AR1905" s="49"/>
      <c r="AS1905" s="50"/>
      <c r="AT1905" s="1029"/>
      <c r="AU1905" s="1029"/>
      <c r="AV1905" s="46"/>
      <c r="AW1905" s="1029"/>
      <c r="AX1905" s="46"/>
      <c r="AY1905" s="2391"/>
    </row>
    <row r="1906" spans="1:51" s="8" customFormat="1" ht="15.95" customHeight="1" x14ac:dyDescent="0.25">
      <c r="A1906" s="36"/>
      <c r="B1906" s="2"/>
      <c r="C1906" s="2"/>
      <c r="D1906" s="1029"/>
      <c r="E1906" s="1029"/>
      <c r="F1906" s="1029"/>
      <c r="G1906" s="1029"/>
      <c r="H1906" s="1029"/>
      <c r="I1906" s="1029"/>
      <c r="J1906" s="1029"/>
      <c r="K1906" s="1029"/>
      <c r="L1906" s="1029"/>
      <c r="M1906" s="1029"/>
      <c r="N1906" s="1036"/>
      <c r="O1906" s="1036"/>
      <c r="P1906" s="1557"/>
      <c r="Q1906" s="37"/>
      <c r="R1906" s="448"/>
      <c r="S1906" s="448"/>
      <c r="T1906" s="448"/>
      <c r="U1906" s="448"/>
      <c r="V1906" s="448"/>
      <c r="W1906" s="448"/>
      <c r="X1906" s="448"/>
      <c r="Y1906" s="1029"/>
      <c r="Z1906" s="2"/>
      <c r="AA1906" s="7"/>
      <c r="AB1906" s="1029"/>
      <c r="AC1906" s="1"/>
      <c r="AD1906" s="1029"/>
      <c r="AE1906" s="1029" t="s">
        <v>2926</v>
      </c>
      <c r="AF1906" s="1029" t="s">
        <v>336</v>
      </c>
      <c r="AG1906" s="39"/>
      <c r="AH1906" s="1" t="s">
        <v>59</v>
      </c>
      <c r="AI1906" s="40">
        <v>0.114</v>
      </c>
      <c r="AJ1906" s="1037">
        <v>1527</v>
      </c>
      <c r="AK1906" s="40">
        <v>0.3639698630136986</v>
      </c>
      <c r="AL1906" s="40">
        <v>0.11295616438356164</v>
      </c>
      <c r="AM1906" s="41">
        <v>0.47692602739726025</v>
      </c>
      <c r="AN1906" s="40"/>
      <c r="AO1906" s="40"/>
      <c r="AP1906" s="40"/>
      <c r="AQ1906" s="369"/>
      <c r="AR1906" s="49"/>
      <c r="AS1906" s="50"/>
      <c r="AT1906" s="1029"/>
      <c r="AU1906" s="1029"/>
      <c r="AV1906" s="46"/>
      <c r="AW1906" s="1029"/>
      <c r="AX1906" s="46"/>
      <c r="AY1906" s="2391"/>
    </row>
    <row r="1907" spans="1:51" s="8" customFormat="1" ht="15.95" customHeight="1" x14ac:dyDescent="0.25">
      <c r="A1907" s="1553"/>
      <c r="B1907" s="1022"/>
      <c r="C1907" s="2003"/>
      <c r="D1907" s="1022"/>
      <c r="E1907" s="1022"/>
      <c r="F1907" s="1022"/>
      <c r="G1907" s="1022"/>
      <c r="H1907" s="1022"/>
      <c r="I1907" s="1022"/>
      <c r="J1907" s="1022"/>
      <c r="K1907" s="1022"/>
      <c r="L1907" s="1022"/>
      <c r="M1907" s="1022"/>
      <c r="N1907" s="1025"/>
      <c r="O1907" s="1025"/>
      <c r="P1907" s="1025"/>
      <c r="Q1907" s="2004"/>
      <c r="R1907" s="1485"/>
      <c r="S1907" s="1485"/>
      <c r="T1907" s="1485"/>
      <c r="U1907" s="1485"/>
      <c r="V1907" s="1485"/>
      <c r="W1907" s="1485"/>
      <c r="X1907" s="1485"/>
      <c r="Y1907" s="1022" t="s">
        <v>230</v>
      </c>
      <c r="Z1907" s="1022" t="s">
        <v>230</v>
      </c>
      <c r="AA1907" s="1019" t="s">
        <v>230</v>
      </c>
      <c r="AB1907" s="1022" t="s">
        <v>230</v>
      </c>
      <c r="AC1907" s="1022" t="s">
        <v>230</v>
      </c>
      <c r="AD1907" s="1022" t="s">
        <v>230</v>
      </c>
      <c r="AE1907" s="1022" t="s">
        <v>2926</v>
      </c>
      <c r="AF1907" s="1022" t="s">
        <v>2927</v>
      </c>
      <c r="AG1907" s="1023" t="s">
        <v>22902</v>
      </c>
      <c r="AH1907" s="1019" t="s">
        <v>22885</v>
      </c>
      <c r="AI1907" s="1025">
        <v>0.28999999999999998</v>
      </c>
      <c r="AJ1907" s="2004">
        <v>120</v>
      </c>
      <c r="AK1907" s="1024">
        <f>AJ1907*AI1907/365</f>
        <v>9.5342465753424643E-2</v>
      </c>
      <c r="AL1907" s="1024">
        <v>0</v>
      </c>
      <c r="AM1907" s="1486">
        <f>SUBTOTAL(9,AK1907:AL1907)</f>
        <v>9.5342465753424643E-2</v>
      </c>
      <c r="AN1907" s="1024"/>
      <c r="AO1907" s="1024"/>
      <c r="AP1907" s="1024"/>
      <c r="AQ1907" s="2005"/>
      <c r="AR1907" s="2006"/>
      <c r="AS1907" s="2007"/>
      <c r="AT1907" s="1022"/>
      <c r="AU1907" s="1022"/>
      <c r="AV1907" s="1489"/>
      <c r="AW1907" s="1022"/>
      <c r="AX1907" s="1489" t="s">
        <v>24022</v>
      </c>
      <c r="AY1907" s="2391"/>
    </row>
    <row r="1908" spans="1:51" s="55" customFormat="1" ht="15.95" customHeight="1" x14ac:dyDescent="0.25">
      <c r="A1908" s="353">
        <v>251</v>
      </c>
      <c r="B1908" s="366" t="s">
        <v>56</v>
      </c>
      <c r="C1908" s="366" t="s">
        <v>59</v>
      </c>
      <c r="D1908" s="354" t="s">
        <v>16573</v>
      </c>
      <c r="E1908" s="166" t="s">
        <v>2928</v>
      </c>
      <c r="F1908" s="166" t="s">
        <v>2929</v>
      </c>
      <c r="G1908" s="166"/>
      <c r="H1908" s="354" t="s">
        <v>219</v>
      </c>
      <c r="I1908" s="354" t="s">
        <v>220</v>
      </c>
      <c r="J1908" s="354" t="s">
        <v>221</v>
      </c>
      <c r="K1908" s="354" t="s">
        <v>222</v>
      </c>
      <c r="L1908" s="272" t="s">
        <v>221</v>
      </c>
      <c r="M1908" s="272" t="s">
        <v>879</v>
      </c>
      <c r="N1908" s="360">
        <v>6.4</v>
      </c>
      <c r="O1908" s="360">
        <v>2.2000000000000002</v>
      </c>
      <c r="P1908" s="360">
        <f>O1908*N1908</f>
        <v>14.080000000000002</v>
      </c>
      <c r="Q1908" s="184">
        <v>4</v>
      </c>
      <c r="R1908" s="183"/>
      <c r="S1908" s="183">
        <v>1</v>
      </c>
      <c r="T1908" s="183"/>
      <c r="U1908" s="183">
        <v>0</v>
      </c>
      <c r="V1908" s="183"/>
      <c r="W1908" s="183"/>
      <c r="X1908" s="183"/>
      <c r="Y1908" s="354" t="s">
        <v>62</v>
      </c>
      <c r="Z1908" s="366" t="s">
        <v>224</v>
      </c>
      <c r="AA1908" s="762" t="s">
        <v>225</v>
      </c>
      <c r="AB1908" s="354" t="s">
        <v>2897</v>
      </c>
      <c r="AC1908" s="443" t="s">
        <v>2898</v>
      </c>
      <c r="AD1908" s="354" t="s">
        <v>2899</v>
      </c>
      <c r="AE1908" s="166" t="s">
        <v>2930</v>
      </c>
      <c r="AF1908" s="166" t="s">
        <v>528</v>
      </c>
      <c r="AG1908" s="165" t="s">
        <v>230</v>
      </c>
      <c r="AH1908" s="203" t="s">
        <v>59</v>
      </c>
      <c r="AI1908" s="167">
        <v>0.114</v>
      </c>
      <c r="AJ1908" s="167">
        <v>379.464</v>
      </c>
      <c r="AK1908" s="167">
        <v>9.0447583561643841E-2</v>
      </c>
      <c r="AL1908" s="167">
        <v>0</v>
      </c>
      <c r="AM1908" s="187">
        <f>AK1908+AL1908</f>
        <v>9.0447583561643841E-2</v>
      </c>
      <c r="AN1908" s="167">
        <f>SUM(AK1908:AK1912)</f>
        <v>1.6921138958904109</v>
      </c>
      <c r="AO1908" s="167">
        <f>SUM(AL1908:AL1910)</f>
        <v>0</v>
      </c>
      <c r="AP1908" s="167">
        <f>SUM(AM1908:AM1912)</f>
        <v>1.9765157698630136</v>
      </c>
      <c r="AQ1908" s="167">
        <f>AP1908*30</f>
        <v>59.295473095890408</v>
      </c>
      <c r="AR1908" s="193" t="s">
        <v>231</v>
      </c>
      <c r="AS1908" s="363" t="s">
        <v>431</v>
      </c>
      <c r="AT1908" s="166" t="s">
        <v>232</v>
      </c>
      <c r="AU1908" s="166" t="s">
        <v>59</v>
      </c>
      <c r="AV1908" s="679" t="s">
        <v>2931</v>
      </c>
      <c r="AW1908" s="166" t="s">
        <v>234</v>
      </c>
      <c r="AX1908" s="2511" t="s">
        <v>16568</v>
      </c>
      <c r="AY1908" s="1175" t="s">
        <v>16571</v>
      </c>
    </row>
    <row r="1909" spans="1:51" s="8" customFormat="1" ht="15.95" customHeight="1" x14ac:dyDescent="0.25">
      <c r="A1909" s="112"/>
      <c r="B1909" s="113"/>
      <c r="C1909" s="121"/>
      <c r="D1909" s="113"/>
      <c r="E1909" s="113"/>
      <c r="F1909" s="113"/>
      <c r="G1909" s="113"/>
      <c r="H1909" s="113"/>
      <c r="I1909" s="113"/>
      <c r="J1909" s="113"/>
      <c r="K1909" s="113"/>
      <c r="L1909" s="113"/>
      <c r="M1909" s="113"/>
      <c r="N1909" s="118"/>
      <c r="O1909" s="118"/>
      <c r="P1909" s="118"/>
      <c r="Q1909" s="120"/>
      <c r="R1909" s="114"/>
      <c r="S1909" s="114"/>
      <c r="T1909" s="114"/>
      <c r="U1909" s="114"/>
      <c r="V1909" s="114"/>
      <c r="W1909" s="114"/>
      <c r="X1909" s="114"/>
      <c r="Y1909" s="113" t="s">
        <v>230</v>
      </c>
      <c r="Z1909" s="113" t="s">
        <v>230</v>
      </c>
      <c r="AA1909" s="132" t="s">
        <v>230</v>
      </c>
      <c r="AB1909" s="113" t="s">
        <v>230</v>
      </c>
      <c r="AC1909" s="113" t="s">
        <v>230</v>
      </c>
      <c r="AD1909" s="113" t="s">
        <v>230</v>
      </c>
      <c r="AE1909" s="113" t="s">
        <v>2930</v>
      </c>
      <c r="AF1909" s="113" t="s">
        <v>286</v>
      </c>
      <c r="AG1909" s="115" t="s">
        <v>230</v>
      </c>
      <c r="AH1909" s="132" t="s">
        <v>59</v>
      </c>
      <c r="AI1909" s="116">
        <v>0.114</v>
      </c>
      <c r="AJ1909" s="116">
        <v>615.75599999999997</v>
      </c>
      <c r="AK1909" s="116">
        <v>0.14676923835616437</v>
      </c>
      <c r="AL1909" s="116">
        <v>0</v>
      </c>
      <c r="AM1909" s="119">
        <v>0.19231831232876712</v>
      </c>
      <c r="AN1909" s="116"/>
      <c r="AO1909" s="116"/>
      <c r="AP1909" s="116"/>
      <c r="AQ1909" s="367"/>
      <c r="AR1909" s="42"/>
      <c r="AS1909" s="43"/>
      <c r="AT1909" s="113"/>
      <c r="AU1909" s="113"/>
      <c r="AV1909" s="44"/>
      <c r="AW1909" s="113"/>
      <c r="AX1909" s="44"/>
      <c r="AY1909" s="2391"/>
    </row>
    <row r="1910" spans="1:51" s="8" customFormat="1" ht="15.95" customHeight="1" x14ac:dyDescent="0.25">
      <c r="A1910" s="93"/>
      <c r="B1910" s="88"/>
      <c r="C1910" s="107"/>
      <c r="D1910" s="88"/>
      <c r="E1910" s="88"/>
      <c r="F1910" s="88"/>
      <c r="G1910" s="88"/>
      <c r="H1910" s="88"/>
      <c r="I1910" s="88"/>
      <c r="J1910" s="88"/>
      <c r="K1910" s="88"/>
      <c r="L1910" s="88"/>
      <c r="M1910" s="88"/>
      <c r="N1910" s="21"/>
      <c r="O1910" s="21"/>
      <c r="P1910" s="21"/>
      <c r="Q1910" s="97"/>
      <c r="R1910" s="94"/>
      <c r="S1910" s="94"/>
      <c r="T1910" s="94"/>
      <c r="U1910" s="94"/>
      <c r="V1910" s="94"/>
      <c r="W1910" s="94"/>
      <c r="X1910" s="94"/>
      <c r="Y1910" s="88" t="s">
        <v>230</v>
      </c>
      <c r="Z1910" s="88" t="s">
        <v>230</v>
      </c>
      <c r="AA1910" s="90" t="s">
        <v>230</v>
      </c>
      <c r="AB1910" s="88" t="s">
        <v>230</v>
      </c>
      <c r="AC1910" s="88" t="s">
        <v>230</v>
      </c>
      <c r="AD1910" s="88" t="s">
        <v>230</v>
      </c>
      <c r="AE1910" s="88" t="s">
        <v>2930</v>
      </c>
      <c r="AF1910" s="88" t="s">
        <v>346</v>
      </c>
      <c r="AG1910" s="95" t="s">
        <v>230</v>
      </c>
      <c r="AH1910" s="90" t="s">
        <v>59</v>
      </c>
      <c r="AI1910" s="98">
        <v>0.114</v>
      </c>
      <c r="AJ1910" s="98">
        <v>3228.9360000000001</v>
      </c>
      <c r="AK1910" s="98">
        <v>0.76963680000000001</v>
      </c>
      <c r="AL1910" s="98">
        <v>0</v>
      </c>
      <c r="AM1910" s="96">
        <v>1.0084896000000001</v>
      </c>
      <c r="AN1910" s="98"/>
      <c r="AO1910" s="98"/>
      <c r="AP1910" s="98"/>
      <c r="AQ1910" s="368"/>
      <c r="AR1910" s="47"/>
      <c r="AS1910" s="48"/>
      <c r="AT1910" s="88"/>
      <c r="AU1910" s="88"/>
      <c r="AV1910" s="52"/>
      <c r="AW1910" s="88"/>
      <c r="AX1910" s="46"/>
      <c r="AY1910" s="2391"/>
    </row>
    <row r="1911" spans="1:51" s="1099" customFormat="1" ht="15.95" customHeight="1" x14ac:dyDescent="0.25">
      <c r="A1911" s="781"/>
      <c r="B1911" s="782"/>
      <c r="C1911" s="1003"/>
      <c r="D1911" s="782"/>
      <c r="E1911" s="782"/>
      <c r="F1911" s="782"/>
      <c r="G1911" s="782"/>
      <c r="H1911" s="782"/>
      <c r="I1911" s="782"/>
      <c r="J1911" s="782"/>
      <c r="K1911" s="782"/>
      <c r="L1911" s="782"/>
      <c r="M1911" s="782"/>
      <c r="N1911" s="1804"/>
      <c r="O1911" s="1804"/>
      <c r="P1911" s="1804"/>
      <c r="Q1911" s="785"/>
      <c r="R1911" s="783"/>
      <c r="S1911" s="783"/>
      <c r="T1911" s="783"/>
      <c r="U1911" s="783"/>
      <c r="V1911" s="783"/>
      <c r="W1911" s="783"/>
      <c r="X1911" s="783"/>
      <c r="Y1911" s="88" t="s">
        <v>230</v>
      </c>
      <c r="Z1911" s="88" t="s">
        <v>230</v>
      </c>
      <c r="AA1911" s="90" t="s">
        <v>230</v>
      </c>
      <c r="AB1911" s="88" t="s">
        <v>230</v>
      </c>
      <c r="AC1911" s="754" t="s">
        <v>25316</v>
      </c>
      <c r="AD1911" s="1550" t="s">
        <v>10863</v>
      </c>
      <c r="AE1911" s="782" t="s">
        <v>10854</v>
      </c>
      <c r="AF1911" s="782" t="s">
        <v>23649</v>
      </c>
      <c r="AG1911" s="1808" t="s">
        <v>24759</v>
      </c>
      <c r="AH1911" s="784" t="s">
        <v>1509</v>
      </c>
      <c r="AI1911" s="1804">
        <v>1.48</v>
      </c>
      <c r="AJ1911" s="785">
        <v>103</v>
      </c>
      <c r="AK1911" s="430">
        <f>AJ1911*AI1911/365</f>
        <v>0.41764383561643836</v>
      </c>
      <c r="AL1911" s="430">
        <v>0</v>
      </c>
      <c r="AM1911" s="1111">
        <f>SUM(AK1911:AL1911)</f>
        <v>0.41764383561643836</v>
      </c>
      <c r="AN1911" s="430"/>
      <c r="AO1911" s="430"/>
      <c r="AP1911" s="430"/>
      <c r="AQ1911" s="830"/>
      <c r="AR1911" s="484"/>
      <c r="AS1911" s="786"/>
      <c r="AT1911" s="782"/>
      <c r="AU1911" s="782"/>
      <c r="AV1911" s="787"/>
      <c r="AW1911" s="782"/>
      <c r="AX1911" s="2528" t="s">
        <v>23650</v>
      </c>
      <c r="AY1911" s="2401"/>
    </row>
    <row r="1912" spans="1:51" s="1099" customFormat="1" ht="15.95" customHeight="1" x14ac:dyDescent="0.25">
      <c r="A1912" s="781"/>
      <c r="B1912" s="782"/>
      <c r="C1912" s="1003"/>
      <c r="D1912" s="782"/>
      <c r="E1912" s="782"/>
      <c r="F1912" s="782"/>
      <c r="G1912" s="782"/>
      <c r="H1912" s="782"/>
      <c r="I1912" s="782"/>
      <c r="J1912" s="782"/>
      <c r="K1912" s="782"/>
      <c r="L1912" s="782"/>
      <c r="M1912" s="782"/>
      <c r="N1912" s="1804"/>
      <c r="O1912" s="1804"/>
      <c r="P1912" s="1804"/>
      <c r="Q1912" s="785"/>
      <c r="R1912" s="783"/>
      <c r="S1912" s="783"/>
      <c r="T1912" s="783"/>
      <c r="U1912" s="783"/>
      <c r="V1912" s="783"/>
      <c r="W1912" s="783"/>
      <c r="X1912" s="783"/>
      <c r="Y1912" s="88" t="s">
        <v>230</v>
      </c>
      <c r="Z1912" s="88" t="s">
        <v>230</v>
      </c>
      <c r="AA1912" s="90" t="s">
        <v>230</v>
      </c>
      <c r="AB1912" s="88" t="s">
        <v>230</v>
      </c>
      <c r="AC1912" s="784" t="s">
        <v>25315</v>
      </c>
      <c r="AD1912" s="1149" t="s">
        <v>22519</v>
      </c>
      <c r="AE1912" s="782" t="s">
        <v>10854</v>
      </c>
      <c r="AF1912" s="782" t="s">
        <v>9631</v>
      </c>
      <c r="AG1912" s="1808" t="s">
        <v>23653</v>
      </c>
      <c r="AH1912" s="784" t="s">
        <v>1509</v>
      </c>
      <c r="AI1912" s="1804">
        <v>1.48</v>
      </c>
      <c r="AJ1912" s="785">
        <v>66</v>
      </c>
      <c r="AK1912" s="430">
        <f>AJ1912*AI1912/365</f>
        <v>0.26761643835616439</v>
      </c>
      <c r="AL1912" s="430">
        <v>0</v>
      </c>
      <c r="AM1912" s="1111">
        <f>SUM(AK1912:AL1912)</f>
        <v>0.26761643835616439</v>
      </c>
      <c r="AN1912" s="430"/>
      <c r="AO1912" s="430"/>
      <c r="AP1912" s="430"/>
      <c r="AQ1912" s="830"/>
      <c r="AR1912" s="484"/>
      <c r="AS1912" s="786"/>
      <c r="AT1912" s="782"/>
      <c r="AU1912" s="782"/>
      <c r="AV1912" s="787"/>
      <c r="AW1912" s="782"/>
      <c r="AX1912" s="2540" t="s">
        <v>23654</v>
      </c>
      <c r="AY1912" s="2401"/>
    </row>
    <row r="1913" spans="1:51" s="55" customFormat="1" ht="15.95" customHeight="1" x14ac:dyDescent="0.25">
      <c r="A1913" s="182">
        <v>252</v>
      </c>
      <c r="B1913" s="166" t="s">
        <v>56</v>
      </c>
      <c r="C1913" s="170" t="s">
        <v>17639</v>
      </c>
      <c r="D1913" s="354" t="s">
        <v>16619</v>
      </c>
      <c r="E1913" s="166" t="s">
        <v>2932</v>
      </c>
      <c r="F1913" s="166" t="s">
        <v>2933</v>
      </c>
      <c r="G1913" s="166"/>
      <c r="H1913" s="166" t="s">
        <v>219</v>
      </c>
      <c r="I1913" s="166" t="s">
        <v>220</v>
      </c>
      <c r="J1913" s="166" t="s">
        <v>317</v>
      </c>
      <c r="K1913" s="166">
        <v>0</v>
      </c>
      <c r="L1913" s="166" t="s">
        <v>317</v>
      </c>
      <c r="M1913" s="166">
        <v>0</v>
      </c>
      <c r="N1913" s="186">
        <v>3</v>
      </c>
      <c r="O1913" s="186">
        <v>1.2</v>
      </c>
      <c r="P1913" s="186">
        <f>N1913*O1913</f>
        <v>3.5999999999999996</v>
      </c>
      <c r="Q1913" s="184">
        <v>0</v>
      </c>
      <c r="R1913" s="183" t="s">
        <v>2934</v>
      </c>
      <c r="S1913" s="183">
        <v>0</v>
      </c>
      <c r="T1913" s="183"/>
      <c r="U1913" s="183">
        <v>0</v>
      </c>
      <c r="V1913" s="183"/>
      <c r="W1913" s="183"/>
      <c r="X1913" s="183"/>
      <c r="Y1913" s="166" t="s">
        <v>1025</v>
      </c>
      <c r="Z1913" s="166" t="s">
        <v>2935</v>
      </c>
      <c r="AA1913" s="203">
        <v>1035005900489</v>
      </c>
      <c r="AB1913" s="228" t="s">
        <v>2936</v>
      </c>
      <c r="AC1913" s="203" t="s">
        <v>2937</v>
      </c>
      <c r="AD1913" s="166" t="s">
        <v>2938</v>
      </c>
      <c r="AE1913" s="166" t="s">
        <v>2939</v>
      </c>
      <c r="AF1913" s="166" t="s">
        <v>2940</v>
      </c>
      <c r="AG1913" s="165">
        <v>1035005900489</v>
      </c>
      <c r="AH1913" s="203" t="s">
        <v>59</v>
      </c>
      <c r="AI1913" s="167">
        <v>0.114</v>
      </c>
      <c r="AJ1913" s="168">
        <v>8249.655999999999</v>
      </c>
      <c r="AK1913" s="167">
        <v>1.9663563616438351</v>
      </c>
      <c r="AL1913" s="167">
        <v>0</v>
      </c>
      <c r="AM1913" s="187">
        <f>AK1913+AL1913</f>
        <v>1.9663563616438351</v>
      </c>
      <c r="AN1913" s="167">
        <f>SUM(AK1913:AK1915)</f>
        <v>4.1586741287671227</v>
      </c>
      <c r="AO1913" s="167">
        <f>SUM(AL1913:AL1915)</f>
        <v>0</v>
      </c>
      <c r="AP1913" s="167">
        <f>AN1913+AO1913</f>
        <v>4.1586741287671227</v>
      </c>
      <c r="AQ1913" s="167">
        <f>AP1913*30</f>
        <v>124.76022386301368</v>
      </c>
      <c r="AR1913" s="193" t="s">
        <v>231</v>
      </c>
      <c r="AS1913" s="194" t="s">
        <v>907</v>
      </c>
      <c r="AT1913" s="166" t="s">
        <v>232</v>
      </c>
      <c r="AU1913" s="166" t="s">
        <v>896</v>
      </c>
      <c r="AV1913" s="679" t="s">
        <v>2941</v>
      </c>
      <c r="AW1913" s="166" t="s">
        <v>19923</v>
      </c>
      <c r="AX1913" s="2511" t="s">
        <v>16568</v>
      </c>
      <c r="AY1913" s="1175" t="s">
        <v>16583</v>
      </c>
    </row>
    <row r="1914" spans="1:51" s="8" customFormat="1" ht="15.95" customHeight="1" x14ac:dyDescent="0.25">
      <c r="A1914" s="112"/>
      <c r="B1914" s="113"/>
      <c r="C1914" s="121"/>
      <c r="D1914" s="113"/>
      <c r="E1914" s="113"/>
      <c r="F1914" s="113"/>
      <c r="G1914" s="113"/>
      <c r="H1914" s="113"/>
      <c r="I1914" s="113"/>
      <c r="J1914" s="113"/>
      <c r="K1914" s="113"/>
      <c r="L1914" s="113"/>
      <c r="M1914" s="113"/>
      <c r="N1914" s="118"/>
      <c r="O1914" s="118"/>
      <c r="P1914" s="118"/>
      <c r="Q1914" s="120"/>
      <c r="R1914" s="114"/>
      <c r="S1914" s="114"/>
      <c r="T1914" s="114"/>
      <c r="U1914" s="114"/>
      <c r="V1914" s="114"/>
      <c r="W1914" s="114"/>
      <c r="X1914" s="114"/>
      <c r="Y1914" s="113" t="s">
        <v>230</v>
      </c>
      <c r="Z1914" s="113" t="s">
        <v>230</v>
      </c>
      <c r="AA1914" s="132" t="s">
        <v>230</v>
      </c>
      <c r="AB1914" s="113" t="s">
        <v>230</v>
      </c>
      <c r="AC1914" s="113" t="s">
        <v>230</v>
      </c>
      <c r="AD1914" s="113" t="s">
        <v>230</v>
      </c>
      <c r="AE1914" s="113" t="s">
        <v>2939</v>
      </c>
      <c r="AF1914" s="113" t="s">
        <v>2942</v>
      </c>
      <c r="AG1914" s="115" t="s">
        <v>2943</v>
      </c>
      <c r="AH1914" s="132" t="s">
        <v>59</v>
      </c>
      <c r="AI1914" s="116">
        <v>0.114</v>
      </c>
      <c r="AJ1914" s="117">
        <v>9177.6550000000007</v>
      </c>
      <c r="AK1914" s="116">
        <v>2.1875506438356167</v>
      </c>
      <c r="AL1914" s="116">
        <v>0</v>
      </c>
      <c r="AM1914" s="119">
        <v>2.87</v>
      </c>
      <c r="AN1914" s="116"/>
      <c r="AO1914" s="116"/>
      <c r="AP1914" s="116"/>
      <c r="AQ1914" s="367"/>
      <c r="AR1914" s="42"/>
      <c r="AS1914" s="43"/>
      <c r="AT1914" s="113"/>
      <c r="AU1914" s="113"/>
      <c r="AV1914" s="44"/>
      <c r="AW1914" s="113"/>
      <c r="AX1914" s="44"/>
      <c r="AY1914" s="2391"/>
    </row>
    <row r="1915" spans="1:51" s="8" customFormat="1" ht="15.95" customHeight="1" x14ac:dyDescent="0.25">
      <c r="A1915" s="93"/>
      <c r="B1915" s="88"/>
      <c r="C1915" s="107"/>
      <c r="D1915" s="88"/>
      <c r="E1915" s="88"/>
      <c r="F1915" s="88"/>
      <c r="G1915" s="88"/>
      <c r="H1915" s="88"/>
      <c r="I1915" s="88"/>
      <c r="J1915" s="88"/>
      <c r="K1915" s="88"/>
      <c r="L1915" s="88"/>
      <c r="M1915" s="88"/>
      <c r="N1915" s="21"/>
      <c r="O1915" s="21"/>
      <c r="P1915" s="21"/>
      <c r="Q1915" s="97"/>
      <c r="R1915" s="94"/>
      <c r="S1915" s="94"/>
      <c r="T1915" s="94"/>
      <c r="U1915" s="94"/>
      <c r="V1915" s="94"/>
      <c r="W1915" s="94"/>
      <c r="X1915" s="94"/>
      <c r="Y1915" s="88" t="s">
        <v>230</v>
      </c>
      <c r="Z1915" s="88" t="s">
        <v>230</v>
      </c>
      <c r="AA1915" s="90" t="s">
        <v>230</v>
      </c>
      <c r="AB1915" s="88" t="s">
        <v>230</v>
      </c>
      <c r="AC1915" s="88" t="s">
        <v>230</v>
      </c>
      <c r="AD1915" s="88" t="s">
        <v>230</v>
      </c>
      <c r="AE1915" s="88" t="s">
        <v>2944</v>
      </c>
      <c r="AF1915" s="88" t="s">
        <v>2945</v>
      </c>
      <c r="AG1915" s="95" t="s">
        <v>2943</v>
      </c>
      <c r="AH1915" s="88" t="s">
        <v>340</v>
      </c>
      <c r="AI1915" s="21">
        <v>0.87</v>
      </c>
      <c r="AJ1915" s="97">
        <v>2</v>
      </c>
      <c r="AK1915" s="126">
        <f>AJ1915*AI1915/365</f>
        <v>4.767123287671233E-3</v>
      </c>
      <c r="AL1915" s="98">
        <v>0</v>
      </c>
      <c r="AM1915" s="129">
        <f>SUBTOTAL(9,AK1915:AL1915)</f>
        <v>4.767123287671233E-3</v>
      </c>
      <c r="AN1915" s="98"/>
      <c r="AO1915" s="98"/>
      <c r="AP1915" s="98"/>
      <c r="AQ1915" s="368"/>
      <c r="AR1915" s="47"/>
      <c r="AS1915" s="48"/>
      <c r="AT1915" s="88"/>
      <c r="AU1915" s="88"/>
      <c r="AV1915" s="52"/>
      <c r="AW1915" s="88"/>
      <c r="AX1915" s="46"/>
      <c r="AY1915" s="2391"/>
    </row>
    <row r="1916" spans="1:51" s="55" customFormat="1" ht="15.95" customHeight="1" x14ac:dyDescent="0.25">
      <c r="A1916" s="182">
        <v>253</v>
      </c>
      <c r="B1916" s="166" t="s">
        <v>56</v>
      </c>
      <c r="C1916" s="366" t="s">
        <v>337</v>
      </c>
      <c r="D1916" s="166" t="s">
        <v>18873</v>
      </c>
      <c r="E1916" s="166" t="s">
        <v>2947</v>
      </c>
      <c r="F1916" s="166" t="s">
        <v>2948</v>
      </c>
      <c r="G1916" s="166"/>
      <c r="H1916" s="166" t="s">
        <v>219</v>
      </c>
      <c r="I1916" s="166" t="s">
        <v>220</v>
      </c>
      <c r="J1916" s="166" t="s">
        <v>221</v>
      </c>
      <c r="K1916" s="166" t="s">
        <v>1337</v>
      </c>
      <c r="L1916" s="198" t="s">
        <v>221</v>
      </c>
      <c r="M1916" s="198" t="s">
        <v>879</v>
      </c>
      <c r="N1916" s="186">
        <v>12</v>
      </c>
      <c r="O1916" s="186">
        <v>1.5</v>
      </c>
      <c r="P1916" s="186">
        <f>N1916*O1916</f>
        <v>18</v>
      </c>
      <c r="Q1916" s="184">
        <v>7</v>
      </c>
      <c r="R1916" s="183"/>
      <c r="S1916" s="183">
        <v>2</v>
      </c>
      <c r="T1916" s="183"/>
      <c r="U1916" s="183">
        <v>1</v>
      </c>
      <c r="V1916" s="183"/>
      <c r="W1916" s="183"/>
      <c r="X1916" s="183"/>
      <c r="Y1916" s="166" t="s">
        <v>62</v>
      </c>
      <c r="Z1916" s="166" t="s">
        <v>230</v>
      </c>
      <c r="AA1916" s="203" t="s">
        <v>230</v>
      </c>
      <c r="AB1916" s="166" t="s">
        <v>230</v>
      </c>
      <c r="AC1916" s="203" t="s">
        <v>230</v>
      </c>
      <c r="AD1916" s="166" t="s">
        <v>230</v>
      </c>
      <c r="AE1916" s="166" t="s">
        <v>2949</v>
      </c>
      <c r="AF1916" s="166" t="s">
        <v>2950</v>
      </c>
      <c r="AG1916" s="165" t="s">
        <v>230</v>
      </c>
      <c r="AH1916" s="203" t="s">
        <v>59</v>
      </c>
      <c r="AI1916" s="167">
        <v>0.114</v>
      </c>
      <c r="AJ1916" s="168">
        <v>11153.254000000001</v>
      </c>
      <c r="AK1916" s="167">
        <v>2.6584468438356161</v>
      </c>
      <c r="AL1916" s="167">
        <v>0.82503522739726021</v>
      </c>
      <c r="AM1916" s="187">
        <f>AK1916+AL1916</f>
        <v>3.4834820712328765</v>
      </c>
      <c r="AN1916" s="167">
        <f>SUM(AK1916:AK1931)</f>
        <v>9.4603065041095906</v>
      </c>
      <c r="AO1916" s="167">
        <f>SUM(AL1916:AL1931)</f>
        <v>2.2614239835616434</v>
      </c>
      <c r="AP1916" s="167">
        <f>AN1916+AO1916</f>
        <v>11.721730487671234</v>
      </c>
      <c r="AQ1916" s="167">
        <f>AP1916*30</f>
        <v>351.65191463013701</v>
      </c>
      <c r="AR1916" s="193" t="s">
        <v>231</v>
      </c>
      <c r="AS1916" s="194" t="s">
        <v>431</v>
      </c>
      <c r="AT1916" s="166" t="s">
        <v>232</v>
      </c>
      <c r="AU1916" s="166" t="s">
        <v>59</v>
      </c>
      <c r="AV1916" s="679" t="s">
        <v>2951</v>
      </c>
      <c r="AW1916" s="166" t="s">
        <v>234</v>
      </c>
      <c r="AX1916" s="46"/>
      <c r="AY1916" s="2391"/>
    </row>
    <row r="1917" spans="1:51" s="8" customFormat="1" ht="15.95" customHeight="1" x14ac:dyDescent="0.25">
      <c r="A1917" s="112"/>
      <c r="B1917" s="113"/>
      <c r="C1917" s="121"/>
      <c r="D1917" s="113"/>
      <c r="E1917" s="113"/>
      <c r="F1917" s="113"/>
      <c r="G1917" s="113"/>
      <c r="H1917" s="113"/>
      <c r="I1917" s="113"/>
      <c r="J1917" s="113"/>
      <c r="K1917" s="113"/>
      <c r="L1917" s="113"/>
      <c r="M1917" s="113"/>
      <c r="N1917" s="118"/>
      <c r="O1917" s="118"/>
      <c r="P1917" s="118"/>
      <c r="Q1917" s="120"/>
      <c r="R1917" s="114"/>
      <c r="S1917" s="114"/>
      <c r="T1917" s="114"/>
      <c r="U1917" s="114"/>
      <c r="V1917" s="114"/>
      <c r="W1917" s="114"/>
      <c r="X1917" s="114"/>
      <c r="Y1917" s="113" t="s">
        <v>230</v>
      </c>
      <c r="Z1917" s="113" t="s">
        <v>230</v>
      </c>
      <c r="AA1917" s="132" t="s">
        <v>230</v>
      </c>
      <c r="AB1917" s="113" t="s">
        <v>230</v>
      </c>
      <c r="AC1917" s="113" t="s">
        <v>230</v>
      </c>
      <c r="AD1917" s="113" t="s">
        <v>230</v>
      </c>
      <c r="AE1917" s="113" t="s">
        <v>2949</v>
      </c>
      <c r="AF1917" s="113" t="s">
        <v>2952</v>
      </c>
      <c r="AG1917" s="115" t="s">
        <v>230</v>
      </c>
      <c r="AH1917" s="132" t="s">
        <v>59</v>
      </c>
      <c r="AI1917" s="116">
        <v>0.114</v>
      </c>
      <c r="AJ1917" s="117">
        <v>3350.768</v>
      </c>
      <c r="AK1917" s="116">
        <v>0.79867620821917806</v>
      </c>
      <c r="AL1917" s="116">
        <v>0.2478650301369863</v>
      </c>
      <c r="AM1917" s="119">
        <v>1.0465412383561643</v>
      </c>
      <c r="AN1917" s="116"/>
      <c r="AO1917" s="116"/>
      <c r="AP1917" s="116"/>
      <c r="AQ1917" s="367"/>
      <c r="AR1917" s="42"/>
      <c r="AS1917" s="43"/>
      <c r="AT1917" s="113"/>
      <c r="AU1917" s="113"/>
      <c r="AV1917" s="44"/>
      <c r="AW1917" s="113"/>
      <c r="AX1917" s="46"/>
      <c r="AY1917" s="2391"/>
    </row>
    <row r="1918" spans="1:51" s="8" customFormat="1" ht="15.95" customHeight="1" x14ac:dyDescent="0.25">
      <c r="A1918" s="36"/>
      <c r="B1918" s="1029"/>
      <c r="C1918" s="2"/>
      <c r="D1918" s="1029"/>
      <c r="E1918" s="1029"/>
      <c r="F1918" s="1029"/>
      <c r="G1918" s="1029"/>
      <c r="H1918" s="1029"/>
      <c r="I1918" s="1029"/>
      <c r="J1918" s="1029"/>
      <c r="K1918" s="1029"/>
      <c r="L1918" s="1029"/>
      <c r="M1918" s="1029"/>
      <c r="N1918" s="1036"/>
      <c r="O1918" s="1036"/>
      <c r="P1918" s="1557"/>
      <c r="Q1918" s="37"/>
      <c r="R1918" s="448"/>
      <c r="S1918" s="448"/>
      <c r="T1918" s="448"/>
      <c r="U1918" s="448"/>
      <c r="V1918" s="448"/>
      <c r="W1918" s="448"/>
      <c r="X1918" s="448"/>
      <c r="Y1918" s="1029" t="s">
        <v>230</v>
      </c>
      <c r="Z1918" s="1029" t="s">
        <v>230</v>
      </c>
      <c r="AA1918" s="1" t="s">
        <v>230</v>
      </c>
      <c r="AB1918" s="1029" t="s">
        <v>230</v>
      </c>
      <c r="AC1918" s="1029" t="s">
        <v>230</v>
      </c>
      <c r="AD1918" s="1029" t="s">
        <v>230</v>
      </c>
      <c r="AE1918" s="1029" t="s">
        <v>2949</v>
      </c>
      <c r="AF1918" s="1029" t="s">
        <v>2828</v>
      </c>
      <c r="AG1918" s="39" t="s">
        <v>230</v>
      </c>
      <c r="AH1918" s="1" t="s">
        <v>59</v>
      </c>
      <c r="AI1918" s="40">
        <v>0.114</v>
      </c>
      <c r="AJ1918" s="1037">
        <v>16067.08</v>
      </c>
      <c r="AK1918" s="40">
        <v>3.8296875616438353</v>
      </c>
      <c r="AL1918" s="40">
        <v>1.1885237260273971</v>
      </c>
      <c r="AM1918" s="41">
        <v>5.0182112876712326</v>
      </c>
      <c r="AN1918" s="40"/>
      <c r="AO1918" s="40"/>
      <c r="AP1918" s="40"/>
      <c r="AQ1918" s="1644"/>
      <c r="AR1918" s="1034"/>
      <c r="AS1918" s="45"/>
      <c r="AT1918" s="1029"/>
      <c r="AU1918" s="1029"/>
      <c r="AV1918" s="46"/>
      <c r="AW1918" s="1029"/>
      <c r="AX1918" s="46"/>
      <c r="AY1918" s="2391"/>
    </row>
    <row r="1919" spans="1:51" s="8" customFormat="1" ht="15.95" customHeight="1" x14ac:dyDescent="0.25">
      <c r="A1919" s="36"/>
      <c r="B1919" s="1029"/>
      <c r="C1919" s="2"/>
      <c r="D1919" s="1029"/>
      <c r="E1919" s="1029"/>
      <c r="F1919" s="1029"/>
      <c r="G1919" s="1029"/>
      <c r="H1919" s="1029"/>
      <c r="I1919" s="1029"/>
      <c r="J1919" s="1029"/>
      <c r="K1919" s="1029"/>
      <c r="L1919" s="1029"/>
      <c r="M1919" s="1029"/>
      <c r="N1919" s="1036"/>
      <c r="O1919" s="1036"/>
      <c r="P1919" s="1557"/>
      <c r="Q1919" s="37"/>
      <c r="R1919" s="448"/>
      <c r="S1919" s="448"/>
      <c r="T1919" s="448"/>
      <c r="U1919" s="448"/>
      <c r="V1919" s="448"/>
      <c r="W1919" s="448"/>
      <c r="X1919" s="448"/>
      <c r="Y1919" s="1029" t="s">
        <v>230</v>
      </c>
      <c r="Z1919" s="1029" t="s">
        <v>230</v>
      </c>
      <c r="AA1919" s="1" t="s">
        <v>230</v>
      </c>
      <c r="AB1919" s="1029" t="s">
        <v>230</v>
      </c>
      <c r="AC1919" s="1029" t="s">
        <v>230</v>
      </c>
      <c r="AD1919" s="1029" t="s">
        <v>230</v>
      </c>
      <c r="AE1919" s="1029" t="s">
        <v>2953</v>
      </c>
      <c r="AF1919" s="1029" t="s">
        <v>2954</v>
      </c>
      <c r="AG1919" s="39" t="s">
        <v>2955</v>
      </c>
      <c r="AH1919" s="1" t="s">
        <v>304</v>
      </c>
      <c r="AI1919" s="1036">
        <v>1.1399999999999999</v>
      </c>
      <c r="AJ1919" s="1036">
        <v>280</v>
      </c>
      <c r="AK1919" s="40">
        <f t="shared" ref="AK1919:AK1931" si="203">AJ1919*AI1919/365</f>
        <v>0.8745205479452054</v>
      </c>
      <c r="AL1919" s="40">
        <v>0</v>
      </c>
      <c r="AM1919" s="14">
        <f t="shared" ref="AM1919:AM1931" si="204">SUBTOTAL(9,AK1919:AL1919)</f>
        <v>0.8745205479452054</v>
      </c>
      <c r="AN1919" s="40"/>
      <c r="AO1919" s="40"/>
      <c r="AP1919" s="40"/>
      <c r="AQ1919" s="1644"/>
      <c r="AR1919" s="1034"/>
      <c r="AS1919" s="45"/>
      <c r="AT1919" s="1029"/>
      <c r="AU1919" s="1029"/>
      <c r="AV1919" s="46"/>
      <c r="AW1919" s="1029"/>
      <c r="AX1919" s="46"/>
      <c r="AY1919" s="2391"/>
    </row>
    <row r="1920" spans="1:51" s="70" customFormat="1" ht="15.95" customHeight="1" x14ac:dyDescent="0.25">
      <c r="A1920" s="36"/>
      <c r="B1920" s="4"/>
      <c r="C1920" s="995"/>
      <c r="D1920" s="1029"/>
      <c r="E1920" s="4"/>
      <c r="F1920" s="4"/>
      <c r="G1920" s="4"/>
      <c r="H1920" s="4"/>
      <c r="I1920" s="4"/>
      <c r="J1920" s="4"/>
      <c r="K1920" s="4"/>
      <c r="L1920" s="4"/>
      <c r="M1920" s="4"/>
      <c r="N1920" s="67"/>
      <c r="O1920" s="67"/>
      <c r="P1920" s="67"/>
      <c r="Q1920" s="66"/>
      <c r="R1920" s="65"/>
      <c r="S1920" s="65"/>
      <c r="T1920" s="65"/>
      <c r="U1920" s="65"/>
      <c r="V1920" s="65"/>
      <c r="W1920" s="65"/>
      <c r="X1920" s="65"/>
      <c r="Y1920" s="1029" t="s">
        <v>230</v>
      </c>
      <c r="Z1920" s="1029" t="s">
        <v>230</v>
      </c>
      <c r="AA1920" s="1" t="s">
        <v>230</v>
      </c>
      <c r="AB1920" s="1029" t="s">
        <v>230</v>
      </c>
      <c r="AC1920" s="1029" t="s">
        <v>230</v>
      </c>
      <c r="AD1920" s="1029" t="s">
        <v>230</v>
      </c>
      <c r="AE1920" s="4" t="s">
        <v>2956</v>
      </c>
      <c r="AF1920" s="4" t="s">
        <v>2957</v>
      </c>
      <c r="AG1920" s="39" t="s">
        <v>2958</v>
      </c>
      <c r="AH1920" s="1" t="s">
        <v>1875</v>
      </c>
      <c r="AI1920" s="67">
        <v>0.87</v>
      </c>
      <c r="AJ1920" s="66">
        <v>7</v>
      </c>
      <c r="AK1920" s="40">
        <f t="shared" si="203"/>
        <v>1.6684931506849316E-2</v>
      </c>
      <c r="AL1920" s="40">
        <v>0</v>
      </c>
      <c r="AM1920" s="41">
        <f t="shared" si="204"/>
        <v>1.6684931506849316E-2</v>
      </c>
      <c r="AN1920" s="40"/>
      <c r="AO1920" s="40"/>
      <c r="AP1920" s="40"/>
      <c r="AQ1920" s="1644"/>
      <c r="AR1920" s="1034"/>
      <c r="AS1920" s="68"/>
      <c r="AT1920" s="4"/>
      <c r="AU1920" s="4"/>
      <c r="AV1920" s="69"/>
      <c r="AW1920" s="4"/>
      <c r="AX1920" s="69"/>
      <c r="AY1920" s="4"/>
    </row>
    <row r="1921" spans="1:51" s="8" customFormat="1" ht="15.95" customHeight="1" x14ac:dyDescent="0.25">
      <c r="A1921" s="36"/>
      <c r="B1921" s="1029"/>
      <c r="C1921" s="2"/>
      <c r="D1921" s="1029"/>
      <c r="E1921" s="1029"/>
      <c r="F1921" s="1029"/>
      <c r="G1921" s="1029"/>
      <c r="H1921" s="1029"/>
      <c r="I1921" s="1029"/>
      <c r="J1921" s="1029"/>
      <c r="K1921" s="1029"/>
      <c r="L1921" s="1029"/>
      <c r="M1921" s="1029"/>
      <c r="N1921" s="1036"/>
      <c r="O1921" s="1036"/>
      <c r="P1921" s="1557"/>
      <c r="Q1921" s="37"/>
      <c r="R1921" s="448"/>
      <c r="S1921" s="448"/>
      <c r="T1921" s="448"/>
      <c r="U1921" s="448"/>
      <c r="V1921" s="448"/>
      <c r="W1921" s="448"/>
      <c r="X1921" s="448"/>
      <c r="Y1921" s="1029" t="s">
        <v>230</v>
      </c>
      <c r="Z1921" s="1029" t="s">
        <v>230</v>
      </c>
      <c r="AA1921" s="1" t="s">
        <v>230</v>
      </c>
      <c r="AB1921" s="1029" t="s">
        <v>230</v>
      </c>
      <c r="AC1921" s="1029" t="s">
        <v>230</v>
      </c>
      <c r="AD1921" s="1029" t="s">
        <v>230</v>
      </c>
      <c r="AE1921" s="1029" t="s">
        <v>2956</v>
      </c>
      <c r="AF1921" s="1029" t="s">
        <v>23109</v>
      </c>
      <c r="AG1921" s="39" t="s">
        <v>23108</v>
      </c>
      <c r="AH1921" s="1" t="s">
        <v>22998</v>
      </c>
      <c r="AI1921" s="1700">
        <v>0.6</v>
      </c>
      <c r="AJ1921" s="1700">
        <v>15</v>
      </c>
      <c r="AK1921" s="40">
        <f t="shared" si="203"/>
        <v>2.4657534246575342E-2</v>
      </c>
      <c r="AL1921" s="40">
        <v>0</v>
      </c>
      <c r="AM1921" s="41">
        <f t="shared" si="204"/>
        <v>2.4657534246575342E-2</v>
      </c>
      <c r="AN1921" s="40"/>
      <c r="AO1921" s="40"/>
      <c r="AP1921" s="40"/>
      <c r="AQ1921" s="1644"/>
      <c r="AR1921" s="1034"/>
      <c r="AS1921" s="45"/>
      <c r="AT1921" s="1029"/>
      <c r="AU1921" s="1029"/>
      <c r="AV1921" s="46"/>
      <c r="AW1921" s="1029"/>
      <c r="AX1921" s="46"/>
      <c r="AY1921" s="2391"/>
    </row>
    <row r="1922" spans="1:51" s="8" customFormat="1" ht="15.95" customHeight="1" x14ac:dyDescent="0.25">
      <c r="A1922" s="1255"/>
      <c r="B1922" s="1256"/>
      <c r="C1922" s="1257"/>
      <c r="D1922" s="1256"/>
      <c r="E1922" s="1256"/>
      <c r="F1922" s="1256"/>
      <c r="G1922" s="1256"/>
      <c r="H1922" s="1256"/>
      <c r="I1922" s="1256"/>
      <c r="J1922" s="1256"/>
      <c r="K1922" s="1256"/>
      <c r="L1922" s="1256"/>
      <c r="M1922" s="1256"/>
      <c r="N1922" s="1265"/>
      <c r="O1922" s="1265"/>
      <c r="P1922" s="1265"/>
      <c r="Q1922" s="1266"/>
      <c r="R1922" s="1261"/>
      <c r="S1922" s="1261"/>
      <c r="T1922" s="1261"/>
      <c r="U1922" s="1261"/>
      <c r="V1922" s="1261"/>
      <c r="W1922" s="1261"/>
      <c r="X1922" s="1261"/>
      <c r="Y1922" s="1256" t="s">
        <v>230</v>
      </c>
      <c r="Z1922" s="1256" t="s">
        <v>230</v>
      </c>
      <c r="AA1922" s="1263" t="s">
        <v>230</v>
      </c>
      <c r="AB1922" s="1256" t="s">
        <v>230</v>
      </c>
      <c r="AC1922" s="1256" t="s">
        <v>230</v>
      </c>
      <c r="AD1922" s="1256" t="s">
        <v>230</v>
      </c>
      <c r="AE1922" s="1256" t="s">
        <v>2956</v>
      </c>
      <c r="AF1922" s="1256" t="s">
        <v>2959</v>
      </c>
      <c r="AG1922" s="1264" t="s">
        <v>2960</v>
      </c>
      <c r="AH1922" s="1263" t="s">
        <v>22984</v>
      </c>
      <c r="AI1922" s="1259">
        <v>0.6</v>
      </c>
      <c r="AJ1922" s="1265">
        <v>10</v>
      </c>
      <c r="AK1922" s="1628">
        <f t="shared" si="203"/>
        <v>1.643835616438356E-2</v>
      </c>
      <c r="AL1922" s="1628">
        <v>0</v>
      </c>
      <c r="AM1922" s="1267">
        <f t="shared" si="204"/>
        <v>1.643835616438356E-2</v>
      </c>
      <c r="AN1922" s="1628"/>
      <c r="AO1922" s="1628"/>
      <c r="AP1922" s="1628"/>
      <c r="AQ1922" s="1708"/>
      <c r="AR1922" s="1709"/>
      <c r="AS1922" s="1710"/>
      <c r="AT1922" s="1256"/>
      <c r="AU1922" s="1256"/>
      <c r="AV1922" s="1711"/>
      <c r="AW1922" s="1713" t="s">
        <v>16781</v>
      </c>
      <c r="AX1922" s="2498" t="s">
        <v>23110</v>
      </c>
      <c r="AY1922" s="2391"/>
    </row>
    <row r="1923" spans="1:51" s="8" customFormat="1" ht="15.95" customHeight="1" x14ac:dyDescent="0.25">
      <c r="A1923" s="36"/>
      <c r="B1923" s="1029"/>
      <c r="C1923" s="2"/>
      <c r="D1923" s="1029"/>
      <c r="E1923" s="1029"/>
      <c r="F1923" s="1029"/>
      <c r="G1923" s="1029"/>
      <c r="H1923" s="1029"/>
      <c r="I1923" s="1029"/>
      <c r="J1923" s="1029"/>
      <c r="K1923" s="1029"/>
      <c r="L1923" s="1029"/>
      <c r="M1923" s="1029"/>
      <c r="N1923" s="1036"/>
      <c r="O1923" s="1036"/>
      <c r="P1923" s="1557"/>
      <c r="Q1923" s="37"/>
      <c r="R1923" s="448"/>
      <c r="S1923" s="448"/>
      <c r="T1923" s="448"/>
      <c r="U1923" s="448"/>
      <c r="V1923" s="448"/>
      <c r="W1923" s="448"/>
      <c r="X1923" s="448"/>
      <c r="Y1923" s="1029" t="s">
        <v>230</v>
      </c>
      <c r="Z1923" s="1029" t="s">
        <v>230</v>
      </c>
      <c r="AA1923" s="1" t="s">
        <v>230</v>
      </c>
      <c r="AB1923" s="1029" t="s">
        <v>230</v>
      </c>
      <c r="AC1923" s="1029" t="s">
        <v>230</v>
      </c>
      <c r="AD1923" s="1029" t="s">
        <v>230</v>
      </c>
      <c r="AE1923" s="1029" t="s">
        <v>2956</v>
      </c>
      <c r="AF1923" s="1029" t="s">
        <v>2961</v>
      </c>
      <c r="AG1923" s="39" t="s">
        <v>2962</v>
      </c>
      <c r="AH1923" s="1" t="s">
        <v>304</v>
      </c>
      <c r="AI1923" s="1036">
        <v>1.1399999999999999</v>
      </c>
      <c r="AJ1923" s="1036">
        <v>65.7</v>
      </c>
      <c r="AK1923" s="40">
        <f t="shared" si="203"/>
        <v>0.20519999999999999</v>
      </c>
      <c r="AL1923" s="40">
        <v>0</v>
      </c>
      <c r="AM1923" s="14">
        <f t="shared" si="204"/>
        <v>0.20519999999999999</v>
      </c>
      <c r="AN1923" s="40"/>
      <c r="AO1923" s="40"/>
      <c r="AP1923" s="40"/>
      <c r="AQ1923" s="1644"/>
      <c r="AR1923" s="1034"/>
      <c r="AS1923" s="45"/>
      <c r="AT1923" s="1029"/>
      <c r="AU1923" s="1029"/>
      <c r="AV1923" s="46"/>
      <c r="AW1923" s="1029"/>
      <c r="AX1923" s="46"/>
      <c r="AY1923" s="2391"/>
    </row>
    <row r="1924" spans="1:51" s="8" customFormat="1" ht="15.95" customHeight="1" x14ac:dyDescent="0.25">
      <c r="A1924" s="36"/>
      <c r="B1924" s="1029"/>
      <c r="C1924" s="2"/>
      <c r="D1924" s="1029"/>
      <c r="E1924" s="1029"/>
      <c r="F1924" s="1029"/>
      <c r="G1924" s="1029"/>
      <c r="H1924" s="1029"/>
      <c r="I1924" s="1029"/>
      <c r="J1924" s="1029"/>
      <c r="K1924" s="1029"/>
      <c r="L1924" s="1029"/>
      <c r="M1924" s="1029"/>
      <c r="N1924" s="1036"/>
      <c r="O1924" s="1036"/>
      <c r="P1924" s="1557"/>
      <c r="Q1924" s="37"/>
      <c r="R1924" s="448"/>
      <c r="S1924" s="448"/>
      <c r="T1924" s="448"/>
      <c r="U1924" s="448"/>
      <c r="V1924" s="448"/>
      <c r="W1924" s="448"/>
      <c r="X1924" s="448"/>
      <c r="Y1924" s="1029" t="s">
        <v>230</v>
      </c>
      <c r="Z1924" s="1029" t="s">
        <v>230</v>
      </c>
      <c r="AA1924" s="1" t="s">
        <v>230</v>
      </c>
      <c r="AB1924" s="1029" t="s">
        <v>230</v>
      </c>
      <c r="AC1924" s="1029" t="s">
        <v>230</v>
      </c>
      <c r="AD1924" s="1029" t="s">
        <v>230</v>
      </c>
      <c r="AE1924" s="1029" t="s">
        <v>2956</v>
      </c>
      <c r="AF1924" s="1029" t="s">
        <v>2963</v>
      </c>
      <c r="AG1924" s="39" t="s">
        <v>2964</v>
      </c>
      <c r="AH1924" s="1" t="s">
        <v>304</v>
      </c>
      <c r="AI1924" s="1036">
        <v>1.1399999999999999</v>
      </c>
      <c r="AJ1924" s="1036">
        <v>69.7</v>
      </c>
      <c r="AK1924" s="40">
        <f t="shared" si="203"/>
        <v>0.2176931506849315</v>
      </c>
      <c r="AL1924" s="40">
        <v>0</v>
      </c>
      <c r="AM1924" s="14">
        <f t="shared" si="204"/>
        <v>0.2176931506849315</v>
      </c>
      <c r="AN1924" s="40"/>
      <c r="AO1924" s="40"/>
      <c r="AP1924" s="40"/>
      <c r="AQ1924" s="1644"/>
      <c r="AR1924" s="1034"/>
      <c r="AS1924" s="45"/>
      <c r="AT1924" s="1029"/>
      <c r="AU1924" s="1029"/>
      <c r="AV1924" s="46"/>
      <c r="AW1924" s="1029"/>
      <c r="AX1924" s="46"/>
      <c r="AY1924" s="2391"/>
    </row>
    <row r="1925" spans="1:51" s="8" customFormat="1" ht="15.95" customHeight="1" x14ac:dyDescent="0.25">
      <c r="A1925" s="36"/>
      <c r="B1925" s="1029"/>
      <c r="C1925" s="2"/>
      <c r="D1925" s="1029"/>
      <c r="E1925" s="1029"/>
      <c r="F1925" s="1029"/>
      <c r="G1925" s="1029"/>
      <c r="H1925" s="1029"/>
      <c r="I1925" s="1029"/>
      <c r="J1925" s="1029"/>
      <c r="K1925" s="1029"/>
      <c r="L1925" s="1029"/>
      <c r="M1925" s="1029"/>
      <c r="N1925" s="1036"/>
      <c r="O1925" s="1036"/>
      <c r="P1925" s="1557"/>
      <c r="Q1925" s="37"/>
      <c r="R1925" s="448"/>
      <c r="S1925" s="448"/>
      <c r="T1925" s="448"/>
      <c r="U1925" s="448"/>
      <c r="V1925" s="448"/>
      <c r="W1925" s="448"/>
      <c r="X1925" s="448"/>
      <c r="Y1925" s="1029" t="s">
        <v>230</v>
      </c>
      <c r="Z1925" s="1029" t="s">
        <v>230</v>
      </c>
      <c r="AA1925" s="1" t="s">
        <v>230</v>
      </c>
      <c r="AB1925" s="1029" t="s">
        <v>230</v>
      </c>
      <c r="AC1925" s="1029" t="s">
        <v>230</v>
      </c>
      <c r="AD1925" s="1029" t="s">
        <v>230</v>
      </c>
      <c r="AE1925" s="1029" t="s">
        <v>2956</v>
      </c>
      <c r="AF1925" s="1029" t="s">
        <v>2965</v>
      </c>
      <c r="AG1925" s="39" t="s">
        <v>23111</v>
      </c>
      <c r="AH1925" s="1029" t="s">
        <v>22968</v>
      </c>
      <c r="AI1925" s="328">
        <v>0.6</v>
      </c>
      <c r="AJ1925" s="1700">
        <v>25</v>
      </c>
      <c r="AK1925" s="40">
        <f t="shared" si="203"/>
        <v>4.1095890410958902E-2</v>
      </c>
      <c r="AL1925" s="40">
        <v>0</v>
      </c>
      <c r="AM1925" s="41">
        <f t="shared" si="204"/>
        <v>4.1095890410958902E-2</v>
      </c>
      <c r="AN1925" s="40"/>
      <c r="AO1925" s="40"/>
      <c r="AP1925" s="40"/>
      <c r="AQ1925" s="1644"/>
      <c r="AR1925" s="1034"/>
      <c r="AS1925" s="45"/>
      <c r="AT1925" s="1029"/>
      <c r="AU1925" s="1029"/>
      <c r="AV1925" s="46"/>
      <c r="AW1925" s="1029"/>
      <c r="AX1925" s="46"/>
      <c r="AY1925" s="2391"/>
    </row>
    <row r="1926" spans="1:51" s="8" customFormat="1" ht="15.95" customHeight="1" x14ac:dyDescent="0.25">
      <c r="A1926" s="36"/>
      <c r="B1926" s="1029"/>
      <c r="C1926" s="2"/>
      <c r="D1926" s="1029"/>
      <c r="E1926" s="1029"/>
      <c r="F1926" s="1029"/>
      <c r="G1926" s="1029"/>
      <c r="H1926" s="1029"/>
      <c r="I1926" s="1029"/>
      <c r="J1926" s="1029"/>
      <c r="K1926" s="1029"/>
      <c r="L1926" s="1029"/>
      <c r="M1926" s="1029"/>
      <c r="N1926" s="1036"/>
      <c r="O1926" s="1036"/>
      <c r="P1926" s="1557"/>
      <c r="Q1926" s="37"/>
      <c r="R1926" s="448"/>
      <c r="S1926" s="448"/>
      <c r="T1926" s="448"/>
      <c r="U1926" s="448"/>
      <c r="V1926" s="448"/>
      <c r="W1926" s="448"/>
      <c r="X1926" s="448"/>
      <c r="Y1926" s="1029" t="s">
        <v>230</v>
      </c>
      <c r="Z1926" s="1029" t="s">
        <v>230</v>
      </c>
      <c r="AA1926" s="1" t="s">
        <v>230</v>
      </c>
      <c r="AB1926" s="1029" t="s">
        <v>230</v>
      </c>
      <c r="AC1926" s="1029" t="s">
        <v>230</v>
      </c>
      <c r="AD1926" s="1029" t="s">
        <v>230</v>
      </c>
      <c r="AE1926" s="1029" t="s">
        <v>2956</v>
      </c>
      <c r="AF1926" s="1029" t="s">
        <v>23113</v>
      </c>
      <c r="AG1926" s="39" t="s">
        <v>23112</v>
      </c>
      <c r="AH1926" s="1029" t="s">
        <v>22968</v>
      </c>
      <c r="AI1926" s="328">
        <v>0.6</v>
      </c>
      <c r="AJ1926" s="1700">
        <v>25</v>
      </c>
      <c r="AK1926" s="40">
        <f t="shared" si="203"/>
        <v>4.1095890410958902E-2</v>
      </c>
      <c r="AL1926" s="40">
        <v>0</v>
      </c>
      <c r="AM1926" s="41">
        <f t="shared" si="204"/>
        <v>4.1095890410958902E-2</v>
      </c>
      <c r="AN1926" s="40"/>
      <c r="AO1926" s="40"/>
      <c r="AP1926" s="40"/>
      <c r="AQ1926" s="1644"/>
      <c r="AR1926" s="1034"/>
      <c r="AS1926" s="45"/>
      <c r="AT1926" s="1029"/>
      <c r="AU1926" s="1029"/>
      <c r="AV1926" s="46"/>
      <c r="AW1926" s="1029"/>
      <c r="AX1926" s="46"/>
      <c r="AY1926" s="2391"/>
    </row>
    <row r="1927" spans="1:51" s="8" customFormat="1" ht="15.95" customHeight="1" x14ac:dyDescent="0.25">
      <c r="A1927" s="36"/>
      <c r="B1927" s="1029"/>
      <c r="C1927" s="2"/>
      <c r="D1927" s="1029"/>
      <c r="E1927" s="1029"/>
      <c r="F1927" s="1029"/>
      <c r="G1927" s="1029"/>
      <c r="H1927" s="1029"/>
      <c r="I1927" s="1029"/>
      <c r="J1927" s="1029"/>
      <c r="K1927" s="1029"/>
      <c r="L1927" s="1029"/>
      <c r="M1927" s="1029"/>
      <c r="N1927" s="1036"/>
      <c r="O1927" s="1036"/>
      <c r="P1927" s="1557"/>
      <c r="Q1927" s="37"/>
      <c r="R1927" s="448"/>
      <c r="S1927" s="448"/>
      <c r="T1927" s="448"/>
      <c r="U1927" s="448"/>
      <c r="V1927" s="448"/>
      <c r="W1927" s="448"/>
      <c r="X1927" s="448"/>
      <c r="Y1927" s="1029" t="s">
        <v>230</v>
      </c>
      <c r="Z1927" s="1029" t="s">
        <v>230</v>
      </c>
      <c r="AA1927" s="1" t="s">
        <v>230</v>
      </c>
      <c r="AB1927" s="1029" t="s">
        <v>230</v>
      </c>
      <c r="AC1927" s="1029" t="s">
        <v>230</v>
      </c>
      <c r="AD1927" s="1029" t="s">
        <v>230</v>
      </c>
      <c r="AE1927" s="1029" t="s">
        <v>2956</v>
      </c>
      <c r="AF1927" s="1029" t="s">
        <v>2966</v>
      </c>
      <c r="AG1927" s="39" t="s">
        <v>2967</v>
      </c>
      <c r="AH1927" s="1" t="s">
        <v>304</v>
      </c>
      <c r="AI1927" s="1036">
        <v>1.1399999999999999</v>
      </c>
      <c r="AJ1927" s="1036">
        <v>65.8</v>
      </c>
      <c r="AK1927" s="40">
        <f t="shared" si="203"/>
        <v>0.20551232876712325</v>
      </c>
      <c r="AL1927" s="40">
        <v>0</v>
      </c>
      <c r="AM1927" s="14">
        <f t="shared" si="204"/>
        <v>0.20551232876712325</v>
      </c>
      <c r="AN1927" s="40"/>
      <c r="AO1927" s="40"/>
      <c r="AP1927" s="40"/>
      <c r="AQ1927" s="1644"/>
      <c r="AR1927" s="1034"/>
      <c r="AS1927" s="45"/>
      <c r="AT1927" s="1029"/>
      <c r="AU1927" s="1029"/>
      <c r="AV1927" s="46"/>
      <c r="AW1927" s="1029"/>
      <c r="AX1927" s="46"/>
      <c r="AY1927" s="2391"/>
    </row>
    <row r="1928" spans="1:51" s="8" customFormat="1" ht="15.95" customHeight="1" x14ac:dyDescent="0.25">
      <c r="A1928" s="1255"/>
      <c r="B1928" s="1256"/>
      <c r="C1928" s="1257"/>
      <c r="D1928" s="1256"/>
      <c r="E1928" s="1256"/>
      <c r="F1928" s="1256"/>
      <c r="G1928" s="1256"/>
      <c r="H1928" s="1256"/>
      <c r="I1928" s="1256"/>
      <c r="J1928" s="1256"/>
      <c r="K1928" s="1256"/>
      <c r="L1928" s="1256"/>
      <c r="M1928" s="1256"/>
      <c r="N1928" s="1265"/>
      <c r="O1928" s="1265"/>
      <c r="P1928" s="1265"/>
      <c r="Q1928" s="1266"/>
      <c r="R1928" s="1261"/>
      <c r="S1928" s="1261"/>
      <c r="T1928" s="1261"/>
      <c r="U1928" s="1261"/>
      <c r="V1928" s="1261"/>
      <c r="W1928" s="1261"/>
      <c r="X1928" s="1261"/>
      <c r="Y1928" s="1256" t="s">
        <v>230</v>
      </c>
      <c r="Z1928" s="1256" t="s">
        <v>230</v>
      </c>
      <c r="AA1928" s="1263" t="s">
        <v>230</v>
      </c>
      <c r="AB1928" s="1256" t="s">
        <v>230</v>
      </c>
      <c r="AC1928" s="1256" t="s">
        <v>230</v>
      </c>
      <c r="AD1928" s="1256" t="s">
        <v>230</v>
      </c>
      <c r="AE1928" s="1256" t="s">
        <v>2956</v>
      </c>
      <c r="AF1928" s="1256" t="s">
        <v>2968</v>
      </c>
      <c r="AG1928" s="1264">
        <v>306503003700043</v>
      </c>
      <c r="AH1928" s="1256" t="s">
        <v>22967</v>
      </c>
      <c r="AI1928" s="1265">
        <v>0.6</v>
      </c>
      <c r="AJ1928" s="1265">
        <v>15</v>
      </c>
      <c r="AK1928" s="1628">
        <f t="shared" si="203"/>
        <v>2.4657534246575342E-2</v>
      </c>
      <c r="AL1928" s="1628">
        <v>0</v>
      </c>
      <c r="AM1928" s="1267">
        <f t="shared" si="204"/>
        <v>2.4657534246575342E-2</v>
      </c>
      <c r="AN1928" s="1628"/>
      <c r="AO1928" s="1628"/>
      <c r="AP1928" s="1628"/>
      <c r="AQ1928" s="1708"/>
      <c r="AR1928" s="1709"/>
      <c r="AS1928" s="1710"/>
      <c r="AT1928" s="1256"/>
      <c r="AU1928" s="1256"/>
      <c r="AV1928" s="1711"/>
      <c r="AW1928" s="1713" t="s">
        <v>16781</v>
      </c>
      <c r="AX1928" s="2498" t="s">
        <v>23114</v>
      </c>
      <c r="AY1928" s="2391"/>
    </row>
    <row r="1929" spans="1:51" s="8" customFormat="1" ht="15.95" customHeight="1" x14ac:dyDescent="0.25">
      <c r="A1929" s="36"/>
      <c r="B1929" s="1029"/>
      <c r="C1929" s="2"/>
      <c r="D1929" s="1029"/>
      <c r="E1929" s="1029"/>
      <c r="F1929" s="1029"/>
      <c r="G1929" s="1029"/>
      <c r="H1929" s="1029"/>
      <c r="I1929" s="1029"/>
      <c r="J1929" s="1029"/>
      <c r="K1929" s="1029"/>
      <c r="L1929" s="1029"/>
      <c r="M1929" s="1029"/>
      <c r="N1929" s="1036"/>
      <c r="O1929" s="1036"/>
      <c r="P1929" s="1557"/>
      <c r="Q1929" s="37"/>
      <c r="R1929" s="448"/>
      <c r="S1929" s="448"/>
      <c r="T1929" s="448"/>
      <c r="U1929" s="448"/>
      <c r="V1929" s="448"/>
      <c r="W1929" s="448"/>
      <c r="X1929" s="448"/>
      <c r="Y1929" s="1029" t="s">
        <v>230</v>
      </c>
      <c r="Z1929" s="1029" t="s">
        <v>230</v>
      </c>
      <c r="AA1929" s="1" t="s">
        <v>230</v>
      </c>
      <c r="AB1929" s="1029" t="s">
        <v>230</v>
      </c>
      <c r="AC1929" s="1029" t="s">
        <v>230</v>
      </c>
      <c r="AD1929" s="1029" t="s">
        <v>230</v>
      </c>
      <c r="AE1929" s="1029" t="s">
        <v>2956</v>
      </c>
      <c r="AF1929" s="1029" t="s">
        <v>2969</v>
      </c>
      <c r="AG1929" s="39" t="s">
        <v>2970</v>
      </c>
      <c r="AH1929" s="1" t="s">
        <v>304</v>
      </c>
      <c r="AI1929" s="1036">
        <v>1.1399999999999999</v>
      </c>
      <c r="AJ1929" s="1036">
        <v>66</v>
      </c>
      <c r="AK1929" s="40">
        <f t="shared" si="203"/>
        <v>0.20613698630136984</v>
      </c>
      <c r="AL1929" s="40">
        <v>0</v>
      </c>
      <c r="AM1929" s="14">
        <f t="shared" si="204"/>
        <v>0.20613698630136984</v>
      </c>
      <c r="AN1929" s="40"/>
      <c r="AO1929" s="40"/>
      <c r="AP1929" s="40"/>
      <c r="AQ1929" s="1644"/>
      <c r="AR1929" s="1034"/>
      <c r="AS1929" s="45"/>
      <c r="AT1929" s="1029"/>
      <c r="AU1929" s="1029"/>
      <c r="AV1929" s="46"/>
      <c r="AW1929" s="1029"/>
      <c r="AX1929" s="46"/>
      <c r="AY1929" s="2391"/>
    </row>
    <row r="1930" spans="1:51" s="8" customFormat="1" ht="15.95" customHeight="1" x14ac:dyDescent="0.25">
      <c r="A1930" s="36"/>
      <c r="B1930" s="1029"/>
      <c r="C1930" s="2"/>
      <c r="D1930" s="1029"/>
      <c r="E1930" s="1029"/>
      <c r="F1930" s="1029"/>
      <c r="G1930" s="1029"/>
      <c r="H1930" s="1029"/>
      <c r="I1930" s="1029"/>
      <c r="J1930" s="1029"/>
      <c r="K1930" s="1029"/>
      <c r="L1930" s="1029"/>
      <c r="M1930" s="1029"/>
      <c r="N1930" s="1036"/>
      <c r="O1930" s="1036"/>
      <c r="P1930" s="1557"/>
      <c r="Q1930" s="37"/>
      <c r="R1930" s="448"/>
      <c r="S1930" s="448"/>
      <c r="T1930" s="448"/>
      <c r="U1930" s="448"/>
      <c r="V1930" s="448"/>
      <c r="W1930" s="448"/>
      <c r="X1930" s="448"/>
      <c r="Y1930" s="1029" t="s">
        <v>230</v>
      </c>
      <c r="Z1930" s="1029" t="s">
        <v>230</v>
      </c>
      <c r="AA1930" s="1" t="s">
        <v>230</v>
      </c>
      <c r="AB1930" s="1029" t="s">
        <v>230</v>
      </c>
      <c r="AC1930" s="1029" t="s">
        <v>230</v>
      </c>
      <c r="AD1930" s="1029" t="s">
        <v>230</v>
      </c>
      <c r="AE1930" s="1029" t="s">
        <v>2956</v>
      </c>
      <c r="AF1930" s="1029" t="s">
        <v>2971</v>
      </c>
      <c r="AG1930" s="39" t="s">
        <v>2972</v>
      </c>
      <c r="AH1930" s="1" t="s">
        <v>304</v>
      </c>
      <c r="AI1930" s="1036">
        <v>1.1399999999999999</v>
      </c>
      <c r="AJ1930" s="1036">
        <v>80.2</v>
      </c>
      <c r="AK1930" s="40">
        <f t="shared" si="203"/>
        <v>0.25048767123287669</v>
      </c>
      <c r="AL1930" s="40">
        <v>0</v>
      </c>
      <c r="AM1930" s="14">
        <f t="shared" si="204"/>
        <v>0.25048767123287669</v>
      </c>
      <c r="AN1930" s="40"/>
      <c r="AO1930" s="40"/>
      <c r="AP1930" s="40"/>
      <c r="AQ1930" s="1644"/>
      <c r="AR1930" s="1034"/>
      <c r="AS1930" s="45"/>
      <c r="AT1930" s="1029"/>
      <c r="AU1930" s="1029"/>
      <c r="AV1930" s="46"/>
      <c r="AW1930" s="1029"/>
      <c r="AX1930" s="46"/>
      <c r="AY1930" s="2391"/>
    </row>
    <row r="1931" spans="1:51" s="8" customFormat="1" ht="15.95" customHeight="1" x14ac:dyDescent="0.25">
      <c r="A1931" s="93"/>
      <c r="B1931" s="88"/>
      <c r="C1931" s="107"/>
      <c r="D1931" s="88"/>
      <c r="E1931" s="88"/>
      <c r="F1931" s="88"/>
      <c r="G1931" s="88"/>
      <c r="H1931" s="88"/>
      <c r="I1931" s="88"/>
      <c r="J1931" s="88"/>
      <c r="K1931" s="88"/>
      <c r="L1931" s="88"/>
      <c r="M1931" s="88"/>
      <c r="N1931" s="21"/>
      <c r="O1931" s="21"/>
      <c r="P1931" s="21"/>
      <c r="Q1931" s="97"/>
      <c r="R1931" s="94"/>
      <c r="S1931" s="94"/>
      <c r="T1931" s="94"/>
      <c r="U1931" s="94"/>
      <c r="V1931" s="94"/>
      <c r="W1931" s="94"/>
      <c r="X1931" s="94"/>
      <c r="Y1931" s="88" t="s">
        <v>230</v>
      </c>
      <c r="Z1931" s="88" t="s">
        <v>230</v>
      </c>
      <c r="AA1931" s="90" t="s">
        <v>230</v>
      </c>
      <c r="AB1931" s="88" t="s">
        <v>230</v>
      </c>
      <c r="AC1931" s="88" t="s">
        <v>230</v>
      </c>
      <c r="AD1931" s="88" t="s">
        <v>230</v>
      </c>
      <c r="AE1931" s="88" t="s">
        <v>2956</v>
      </c>
      <c r="AF1931" s="88" t="s">
        <v>23116</v>
      </c>
      <c r="AG1931" s="95" t="s">
        <v>23115</v>
      </c>
      <c r="AH1931" s="88" t="s">
        <v>22968</v>
      </c>
      <c r="AI1931" s="330">
        <v>0.6</v>
      </c>
      <c r="AJ1931" s="21">
        <v>30</v>
      </c>
      <c r="AK1931" s="98">
        <f t="shared" si="203"/>
        <v>4.9315068493150684E-2</v>
      </c>
      <c r="AL1931" s="98">
        <v>0</v>
      </c>
      <c r="AM1931" s="96">
        <f t="shared" si="204"/>
        <v>4.9315068493150684E-2</v>
      </c>
      <c r="AN1931" s="98"/>
      <c r="AO1931" s="98"/>
      <c r="AP1931" s="98"/>
      <c r="AQ1931" s="368"/>
      <c r="AR1931" s="47"/>
      <c r="AS1931" s="48"/>
      <c r="AT1931" s="88"/>
      <c r="AU1931" s="88"/>
      <c r="AV1931" s="52"/>
      <c r="AW1931" s="88"/>
      <c r="AX1931" s="52"/>
      <c r="AY1931" s="2391"/>
    </row>
    <row r="1932" spans="1:51" s="55" customFormat="1" ht="15.95" customHeight="1" x14ac:dyDescent="0.25">
      <c r="A1932" s="182">
        <v>254</v>
      </c>
      <c r="B1932" s="170" t="s">
        <v>56</v>
      </c>
      <c r="C1932" s="170" t="s">
        <v>59</v>
      </c>
      <c r="D1932" s="166" t="s">
        <v>18872</v>
      </c>
      <c r="E1932" s="166" t="s">
        <v>2974</v>
      </c>
      <c r="F1932" s="166" t="s">
        <v>2975</v>
      </c>
      <c r="G1932" s="166"/>
      <c r="H1932" s="166" t="s">
        <v>219</v>
      </c>
      <c r="I1932" s="166" t="s">
        <v>220</v>
      </c>
      <c r="J1932" s="166" t="s">
        <v>221</v>
      </c>
      <c r="K1932" s="166" t="s">
        <v>222</v>
      </c>
      <c r="L1932" s="166" t="s">
        <v>221</v>
      </c>
      <c r="M1932" s="166" t="s">
        <v>222</v>
      </c>
      <c r="N1932" s="186">
        <v>3</v>
      </c>
      <c r="O1932" s="186">
        <v>1.2</v>
      </c>
      <c r="P1932" s="186">
        <f>N1932*O1932</f>
        <v>3.5999999999999996</v>
      </c>
      <c r="Q1932" s="184">
        <v>3</v>
      </c>
      <c r="R1932" s="183"/>
      <c r="S1932" s="183">
        <v>1</v>
      </c>
      <c r="T1932" s="183"/>
      <c r="U1932" s="183">
        <v>1</v>
      </c>
      <c r="V1932" s="183"/>
      <c r="W1932" s="183"/>
      <c r="X1932" s="183"/>
      <c r="Y1932" s="166" t="s">
        <v>62</v>
      </c>
      <c r="Z1932" s="170" t="s">
        <v>224</v>
      </c>
      <c r="AA1932" s="197" t="s">
        <v>225</v>
      </c>
      <c r="AB1932" s="166" t="s">
        <v>2897</v>
      </c>
      <c r="AC1932" s="203" t="s">
        <v>2898</v>
      </c>
      <c r="AD1932" s="166" t="s">
        <v>2899</v>
      </c>
      <c r="AE1932" s="166" t="s">
        <v>2976</v>
      </c>
      <c r="AF1932" s="166" t="s">
        <v>2977</v>
      </c>
      <c r="AG1932" s="165" t="s">
        <v>230</v>
      </c>
      <c r="AH1932" s="203" t="s">
        <v>59</v>
      </c>
      <c r="AI1932" s="167">
        <v>0.114</v>
      </c>
      <c r="AJ1932" s="168">
        <v>2214.6999999999998</v>
      </c>
      <c r="AK1932" s="167">
        <v>0.52800000000000002</v>
      </c>
      <c r="AL1932" s="167">
        <v>0.16400000000000001</v>
      </c>
      <c r="AM1932" s="187">
        <f>AK1932+AL1932</f>
        <v>0.69200000000000006</v>
      </c>
      <c r="AN1932" s="167">
        <f>SUM(AK1932:AK1937)</f>
        <v>2.5388767123287668</v>
      </c>
      <c r="AO1932" s="167">
        <f>SUM(AL1932:AL1937)</f>
        <v>0.61299999999999999</v>
      </c>
      <c r="AP1932" s="167">
        <f>SUM(AM1932:AM1937)</f>
        <v>3.1518767123287668</v>
      </c>
      <c r="AQ1932" s="167">
        <f>AP1932*30</f>
        <v>94.556301369863007</v>
      </c>
      <c r="AR1932" s="193" t="s">
        <v>231</v>
      </c>
      <c r="AS1932" s="194" t="s">
        <v>431</v>
      </c>
      <c r="AT1932" s="166" t="s">
        <v>232</v>
      </c>
      <c r="AU1932" s="166" t="s">
        <v>59</v>
      </c>
      <c r="AV1932" s="679" t="s">
        <v>2978</v>
      </c>
      <c r="AW1932" s="166" t="s">
        <v>234</v>
      </c>
      <c r="AX1932" s="46"/>
      <c r="AY1932" s="2391"/>
    </row>
    <row r="1933" spans="1:51" s="8" customFormat="1" ht="15.95" customHeight="1" x14ac:dyDescent="0.25">
      <c r="A1933" s="112"/>
      <c r="B1933" s="121"/>
      <c r="C1933" s="121"/>
      <c r="D1933" s="113"/>
      <c r="E1933" s="113"/>
      <c r="F1933" s="113"/>
      <c r="G1933" s="113"/>
      <c r="H1933" s="113"/>
      <c r="I1933" s="113"/>
      <c r="J1933" s="113"/>
      <c r="K1933" s="113"/>
      <c r="L1933" s="113"/>
      <c r="M1933" s="113"/>
      <c r="N1933" s="118"/>
      <c r="O1933" s="118"/>
      <c r="P1933" s="118"/>
      <c r="Q1933" s="120"/>
      <c r="R1933" s="114"/>
      <c r="S1933" s="114"/>
      <c r="T1933" s="114"/>
      <c r="U1933" s="114"/>
      <c r="V1933" s="114"/>
      <c r="W1933" s="114"/>
      <c r="X1933" s="114"/>
      <c r="Y1933" s="113" t="s">
        <v>230</v>
      </c>
      <c r="Z1933" s="113" t="s">
        <v>230</v>
      </c>
      <c r="AA1933" s="132" t="s">
        <v>230</v>
      </c>
      <c r="AB1933" s="113" t="s">
        <v>230</v>
      </c>
      <c r="AC1933" s="113" t="s">
        <v>230</v>
      </c>
      <c r="AD1933" s="113" t="s">
        <v>230</v>
      </c>
      <c r="AE1933" s="113" t="s">
        <v>2979</v>
      </c>
      <c r="AF1933" s="113" t="s">
        <v>2980</v>
      </c>
      <c r="AG1933" s="115"/>
      <c r="AH1933" s="132" t="s">
        <v>59</v>
      </c>
      <c r="AI1933" s="116">
        <v>0.114</v>
      </c>
      <c r="AJ1933" s="117">
        <v>6067</v>
      </c>
      <c r="AK1933" s="116">
        <v>1.446</v>
      </c>
      <c r="AL1933" s="116">
        <v>0.44900000000000001</v>
      </c>
      <c r="AM1933" s="119">
        <f>AK1933+AL1933</f>
        <v>1.895</v>
      </c>
      <c r="AN1933" s="116"/>
      <c r="AO1933" s="116"/>
      <c r="AP1933" s="116"/>
      <c r="AQ1933" s="367"/>
      <c r="AR1933" s="42"/>
      <c r="AS1933" s="43"/>
      <c r="AT1933" s="113"/>
      <c r="AU1933" s="113"/>
      <c r="AV1933" s="44"/>
      <c r="AW1933" s="113"/>
      <c r="AX1933" s="46"/>
      <c r="AY1933" s="2391"/>
    </row>
    <row r="1934" spans="1:51" s="1099" customFormat="1" ht="15.95" customHeight="1" x14ac:dyDescent="0.25">
      <c r="A1934" s="1061"/>
      <c r="B1934" s="1412"/>
      <c r="C1934" s="1062"/>
      <c r="D1934" s="1412"/>
      <c r="E1934" s="1412"/>
      <c r="F1934" s="1412"/>
      <c r="G1934" s="1412"/>
      <c r="H1934" s="1412"/>
      <c r="I1934" s="1412"/>
      <c r="J1934" s="1412"/>
      <c r="K1934" s="1412"/>
      <c r="L1934" s="1412"/>
      <c r="M1934" s="1412"/>
      <c r="N1934" s="379"/>
      <c r="O1934" s="379"/>
      <c r="P1934" s="379"/>
      <c r="Q1934" s="831"/>
      <c r="R1934" s="1414"/>
      <c r="S1934" s="1414"/>
      <c r="T1934" s="1414"/>
      <c r="U1934" s="1414"/>
      <c r="V1934" s="1414"/>
      <c r="W1934" s="1414"/>
      <c r="X1934" s="1414"/>
      <c r="Y1934" s="1412" t="s">
        <v>230</v>
      </c>
      <c r="Z1934" s="1412" t="s">
        <v>230</v>
      </c>
      <c r="AA1934" s="754" t="s">
        <v>230</v>
      </c>
      <c r="AB1934" s="1412" t="s">
        <v>230</v>
      </c>
      <c r="AC1934" s="1412" t="s">
        <v>20709</v>
      </c>
      <c r="AD1934" s="1146" t="s">
        <v>20710</v>
      </c>
      <c r="AE1934" s="1412" t="s">
        <v>20711</v>
      </c>
      <c r="AF1934" s="1412" t="s">
        <v>20712</v>
      </c>
      <c r="AG1934" s="377" t="s">
        <v>21081</v>
      </c>
      <c r="AH1934" s="1412" t="s">
        <v>17931</v>
      </c>
      <c r="AI1934" s="379">
        <v>0.19</v>
      </c>
      <c r="AJ1934" s="831">
        <v>986</v>
      </c>
      <c r="AK1934" s="378">
        <f>AJ1934*AI1934/365</f>
        <v>0.51326027397260277</v>
      </c>
      <c r="AL1934" s="378">
        <v>0</v>
      </c>
      <c r="AM1934" s="380">
        <f>SUM(AK1934:AL1934)</f>
        <v>0.51326027397260277</v>
      </c>
      <c r="AN1934" s="378"/>
      <c r="AO1934" s="378"/>
      <c r="AP1934" s="378"/>
      <c r="AQ1934" s="771"/>
      <c r="AR1934" s="381"/>
      <c r="AS1934" s="382"/>
      <c r="AT1934" s="1412"/>
      <c r="AU1934" s="1412"/>
      <c r="AV1934" s="383"/>
      <c r="AW1934" s="1412"/>
      <c r="AX1934" s="2460" t="s">
        <v>20713</v>
      </c>
      <c r="AY1934" s="2401"/>
    </row>
    <row r="1935" spans="1:51" s="1099" customFormat="1" ht="15.95" customHeight="1" x14ac:dyDescent="0.25">
      <c r="A1935" s="1061"/>
      <c r="B1935" s="2561"/>
      <c r="C1935" s="1062"/>
      <c r="D1935" s="2561"/>
      <c r="E1935" s="2561"/>
      <c r="F1935" s="2561"/>
      <c r="G1935" s="2561"/>
      <c r="H1935" s="2561"/>
      <c r="I1935" s="2561"/>
      <c r="J1935" s="2561"/>
      <c r="K1935" s="2561"/>
      <c r="L1935" s="2561"/>
      <c r="M1935" s="2561"/>
      <c r="N1935" s="2558"/>
      <c r="O1935" s="2558"/>
      <c r="P1935" s="2558"/>
      <c r="Q1935" s="831"/>
      <c r="R1935" s="2557"/>
      <c r="S1935" s="2557"/>
      <c r="T1935" s="2557"/>
      <c r="U1935" s="2557"/>
      <c r="V1935" s="2557"/>
      <c r="W1935" s="2557"/>
      <c r="X1935" s="2557"/>
      <c r="Y1935" s="2561" t="s">
        <v>230</v>
      </c>
      <c r="Z1935" s="2561" t="s">
        <v>230</v>
      </c>
      <c r="AA1935" s="754" t="s">
        <v>230</v>
      </c>
      <c r="AB1935" s="2561" t="s">
        <v>230</v>
      </c>
      <c r="AC1935" s="2561" t="s">
        <v>25430</v>
      </c>
      <c r="AD1935" s="1146" t="s">
        <v>25431</v>
      </c>
      <c r="AE1935" s="2561" t="s">
        <v>25432</v>
      </c>
      <c r="AF1935" s="2561" t="s">
        <v>25433</v>
      </c>
      <c r="AG1935" s="2562" t="s">
        <v>25434</v>
      </c>
      <c r="AH1935" s="2561" t="s">
        <v>25435</v>
      </c>
      <c r="AI1935" s="2558">
        <v>0.87</v>
      </c>
      <c r="AJ1935" s="831">
        <v>1</v>
      </c>
      <c r="AK1935" s="378">
        <f>AJ1935*AI1935/365</f>
        <v>2.3835616438356165E-3</v>
      </c>
      <c r="AL1935" s="378">
        <v>0</v>
      </c>
      <c r="AM1935" s="380">
        <f>SUM(AK1935:AL1935)</f>
        <v>2.3835616438356165E-3</v>
      </c>
      <c r="AN1935" s="378"/>
      <c r="AO1935" s="378"/>
      <c r="AP1935" s="378"/>
      <c r="AQ1935" s="830"/>
      <c r="AR1935" s="484"/>
      <c r="AS1935" s="786"/>
      <c r="AT1935" s="2561"/>
      <c r="AU1935" s="2561"/>
      <c r="AV1935" s="383"/>
      <c r="AW1935" s="2561"/>
      <c r="AX1935" s="2460" t="s">
        <v>25436</v>
      </c>
      <c r="AY1935" s="2561"/>
    </row>
    <row r="1936" spans="1:51" s="8" customFormat="1" ht="15.95" customHeight="1" x14ac:dyDescent="0.25">
      <c r="A1936" s="36"/>
      <c r="B1936" s="1029"/>
      <c r="C1936" s="2"/>
      <c r="D1936" s="1029"/>
      <c r="E1936" s="1029"/>
      <c r="F1936" s="1029"/>
      <c r="G1936" s="1029"/>
      <c r="H1936" s="1029"/>
      <c r="I1936" s="1029"/>
      <c r="J1936" s="1029"/>
      <c r="K1936" s="1029"/>
      <c r="L1936" s="1029"/>
      <c r="M1936" s="1029"/>
      <c r="N1936" s="1036"/>
      <c r="O1936" s="1036"/>
      <c r="P1936" s="1557"/>
      <c r="Q1936" s="37"/>
      <c r="R1936" s="448"/>
      <c r="S1936" s="448"/>
      <c r="T1936" s="448"/>
      <c r="U1936" s="448"/>
      <c r="V1936" s="448"/>
      <c r="W1936" s="448"/>
      <c r="X1936" s="448"/>
      <c r="Y1936" s="1029" t="s">
        <v>230</v>
      </c>
      <c r="Z1936" s="1029" t="s">
        <v>230</v>
      </c>
      <c r="AA1936" s="1" t="s">
        <v>230</v>
      </c>
      <c r="AB1936" s="1029" t="s">
        <v>230</v>
      </c>
      <c r="AC1936" s="1029" t="s">
        <v>230</v>
      </c>
      <c r="AD1936" s="1029" t="s">
        <v>230</v>
      </c>
      <c r="AE1936" s="1029" t="s">
        <v>2981</v>
      </c>
      <c r="AF1936" s="1029" t="s">
        <v>2982</v>
      </c>
      <c r="AG1936" s="39">
        <v>1035005909223</v>
      </c>
      <c r="AH1936" s="1" t="s">
        <v>22568</v>
      </c>
      <c r="AI1936" s="1036">
        <v>0.87</v>
      </c>
      <c r="AJ1936" s="37">
        <v>1</v>
      </c>
      <c r="AK1936" s="40">
        <f>AJ1936*AI1936/365</f>
        <v>2.3835616438356165E-3</v>
      </c>
      <c r="AL1936" s="40">
        <v>0</v>
      </c>
      <c r="AM1936" s="41">
        <f>SUBTOTAL(9,AK1936:AL1936)</f>
        <v>2.3835616438356165E-3</v>
      </c>
      <c r="AN1936" s="40"/>
      <c r="AO1936" s="40"/>
      <c r="AP1936" s="40"/>
      <c r="AQ1936" s="368"/>
      <c r="AR1936" s="47"/>
      <c r="AS1936" s="48"/>
      <c r="AT1936" s="1029"/>
      <c r="AU1936" s="1029"/>
      <c r="AV1936" s="46"/>
      <c r="AW1936" s="1029"/>
      <c r="AX1936" s="46"/>
      <c r="AY1936" s="2391"/>
    </row>
    <row r="1937" spans="1:51" s="8" customFormat="1" ht="15.95" customHeight="1" x14ac:dyDescent="0.25">
      <c r="A1937" s="93"/>
      <c r="B1937" s="88"/>
      <c r="C1937" s="107"/>
      <c r="D1937" s="88"/>
      <c r="E1937" s="88"/>
      <c r="F1937" s="88"/>
      <c r="G1937" s="88"/>
      <c r="H1937" s="88"/>
      <c r="I1937" s="88"/>
      <c r="J1937" s="88"/>
      <c r="K1937" s="88"/>
      <c r="L1937" s="88"/>
      <c r="M1937" s="88"/>
      <c r="N1937" s="21"/>
      <c r="O1937" s="21"/>
      <c r="P1937" s="21"/>
      <c r="Q1937" s="97"/>
      <c r="R1937" s="94"/>
      <c r="S1937" s="94"/>
      <c r="T1937" s="94"/>
      <c r="U1937" s="94"/>
      <c r="V1937" s="94"/>
      <c r="W1937" s="94"/>
      <c r="X1937" s="94"/>
      <c r="Y1937" s="88" t="s">
        <v>230</v>
      </c>
      <c r="Z1937" s="88" t="s">
        <v>230</v>
      </c>
      <c r="AA1937" s="90" t="s">
        <v>230</v>
      </c>
      <c r="AB1937" s="88" t="s">
        <v>230</v>
      </c>
      <c r="AC1937" s="88" t="s">
        <v>230</v>
      </c>
      <c r="AD1937" s="88" t="s">
        <v>230</v>
      </c>
      <c r="AE1937" s="88" t="s">
        <v>2983</v>
      </c>
      <c r="AF1937" s="88" t="s">
        <v>2984</v>
      </c>
      <c r="AG1937" s="95">
        <v>1117746529691</v>
      </c>
      <c r="AH1937" s="90" t="s">
        <v>304</v>
      </c>
      <c r="AI1937" s="21">
        <v>1.1399999999999999</v>
      </c>
      <c r="AJ1937" s="21">
        <v>15</v>
      </c>
      <c r="AK1937" s="98">
        <f>AJ1937*AI1937/365</f>
        <v>4.6849315068493144E-2</v>
      </c>
      <c r="AL1937" s="98">
        <v>0</v>
      </c>
      <c r="AM1937" s="14">
        <f>SUBTOTAL(9,AK1937:AL1937)</f>
        <v>4.6849315068493144E-2</v>
      </c>
      <c r="AN1937" s="98"/>
      <c r="AO1937" s="98"/>
      <c r="AP1937" s="98"/>
      <c r="AQ1937" s="469"/>
      <c r="AR1937" s="71"/>
      <c r="AT1937" s="88"/>
      <c r="AU1937" s="88"/>
      <c r="AV1937" s="52"/>
      <c r="AW1937" s="88"/>
      <c r="AX1937" s="46"/>
      <c r="AY1937" s="2391"/>
    </row>
    <row r="1938" spans="1:51" s="55" customFormat="1" ht="15.95" customHeight="1" x14ac:dyDescent="0.25">
      <c r="A1938" s="182">
        <v>255</v>
      </c>
      <c r="B1938" s="170" t="s">
        <v>56</v>
      </c>
      <c r="C1938" s="170" t="s">
        <v>59</v>
      </c>
      <c r="D1938" s="354" t="s">
        <v>18855</v>
      </c>
      <c r="E1938" s="166" t="s">
        <v>2986</v>
      </c>
      <c r="F1938" s="166" t="s">
        <v>2987</v>
      </c>
      <c r="G1938" s="166"/>
      <c r="H1938" s="354" t="s">
        <v>219</v>
      </c>
      <c r="I1938" s="354" t="s">
        <v>220</v>
      </c>
      <c r="J1938" s="354" t="s">
        <v>221</v>
      </c>
      <c r="K1938" s="354" t="s">
        <v>222</v>
      </c>
      <c r="L1938" s="272" t="s">
        <v>221</v>
      </c>
      <c r="M1938" s="272" t="s">
        <v>879</v>
      </c>
      <c r="N1938" s="360">
        <v>6.4</v>
      </c>
      <c r="O1938" s="360">
        <v>2.2000000000000002</v>
      </c>
      <c r="P1938" s="360">
        <f>O1938*N1938</f>
        <v>14.080000000000002</v>
      </c>
      <c r="Q1938" s="184">
        <v>2</v>
      </c>
      <c r="R1938" s="183"/>
      <c r="S1938" s="183">
        <v>1</v>
      </c>
      <c r="T1938" s="183"/>
      <c r="U1938" s="183">
        <v>1</v>
      </c>
      <c r="V1938" s="183"/>
      <c r="W1938" s="183"/>
      <c r="X1938" s="183"/>
      <c r="Y1938" s="354" t="s">
        <v>62</v>
      </c>
      <c r="Z1938" s="366" t="s">
        <v>224</v>
      </c>
      <c r="AA1938" s="762" t="s">
        <v>225</v>
      </c>
      <c r="AB1938" s="354" t="s">
        <v>2897</v>
      </c>
      <c r="AC1938" s="443" t="s">
        <v>2898</v>
      </c>
      <c r="AD1938" s="354" t="s">
        <v>2899</v>
      </c>
      <c r="AE1938" s="166" t="s">
        <v>2988</v>
      </c>
      <c r="AF1938" s="166" t="s">
        <v>2799</v>
      </c>
      <c r="AG1938" s="165" t="s">
        <v>230</v>
      </c>
      <c r="AH1938" s="203" t="s">
        <v>59</v>
      </c>
      <c r="AI1938" s="167">
        <v>0.114</v>
      </c>
      <c r="AJ1938" s="168">
        <v>3255.1356999999998</v>
      </c>
      <c r="AK1938" s="167">
        <v>0.77588165999999992</v>
      </c>
      <c r="AL1938" s="167">
        <v>0.24079086</v>
      </c>
      <c r="AM1938" s="187">
        <f>AK1938+AL1938</f>
        <v>1.01667252</v>
      </c>
      <c r="AN1938" s="167">
        <f>SUM(AL1938:AL1940)</f>
        <v>0.48844134739726019</v>
      </c>
      <c r="AO1938" s="167">
        <f>SUM(AL1938:AL1939)</f>
        <v>0.48844134739726019</v>
      </c>
      <c r="AP1938" s="167">
        <f>SUM(AM1938:AM1940)</f>
        <v>2.121896952328767</v>
      </c>
      <c r="AQ1938" s="167">
        <f>AP1938*30</f>
        <v>63.656908569863006</v>
      </c>
      <c r="AR1938" s="193" t="s">
        <v>231</v>
      </c>
      <c r="AS1938" s="363" t="s">
        <v>431</v>
      </c>
      <c r="AT1938" s="166" t="s">
        <v>232</v>
      </c>
      <c r="AU1938" s="166" t="s">
        <v>59</v>
      </c>
      <c r="AV1938" s="679" t="s">
        <v>2989</v>
      </c>
      <c r="AW1938" s="166" t="s">
        <v>234</v>
      </c>
      <c r="AX1938" s="46"/>
      <c r="AY1938" s="2391"/>
    </row>
    <row r="1939" spans="1:51" s="8" customFormat="1" ht="15.95" customHeight="1" x14ac:dyDescent="0.25">
      <c r="A1939" s="36"/>
      <c r="B1939" s="2705"/>
      <c r="C1939" s="2"/>
      <c r="D1939" s="2705"/>
      <c r="E1939" s="2705"/>
      <c r="F1939" s="2705"/>
      <c r="G1939" s="2705"/>
      <c r="H1939" s="2705"/>
      <c r="I1939" s="2705"/>
      <c r="J1939" s="2705"/>
      <c r="K1939" s="2705"/>
      <c r="L1939" s="2705"/>
      <c r="M1939" s="2705"/>
      <c r="N1939" s="2706"/>
      <c r="O1939" s="2706"/>
      <c r="P1939" s="2706"/>
      <c r="Q1939" s="37"/>
      <c r="R1939" s="448"/>
      <c r="S1939" s="448"/>
      <c r="T1939" s="448"/>
      <c r="U1939" s="448"/>
      <c r="V1939" s="448"/>
      <c r="W1939" s="448"/>
      <c r="X1939" s="448"/>
      <c r="Y1939" s="2705" t="s">
        <v>230</v>
      </c>
      <c r="Z1939" s="2705" t="s">
        <v>230</v>
      </c>
      <c r="AA1939" s="1" t="s">
        <v>230</v>
      </c>
      <c r="AB1939" s="2705" t="s">
        <v>230</v>
      </c>
      <c r="AC1939" s="2705" t="s">
        <v>230</v>
      </c>
      <c r="AD1939" s="2705" t="s">
        <v>230</v>
      </c>
      <c r="AE1939" s="2705" t="s">
        <v>2990</v>
      </c>
      <c r="AF1939" s="2705" t="s">
        <v>2991</v>
      </c>
      <c r="AG1939" s="39" t="s">
        <v>230</v>
      </c>
      <c r="AH1939" s="1" t="s">
        <v>59</v>
      </c>
      <c r="AI1939" s="40">
        <v>0.114</v>
      </c>
      <c r="AJ1939" s="1326">
        <v>3347.8676999999998</v>
      </c>
      <c r="AK1939" s="40">
        <v>0.79798490383561627</v>
      </c>
      <c r="AL1939" s="40">
        <v>0.24765048739726023</v>
      </c>
      <c r="AM1939" s="41">
        <v>1.0456353912328764</v>
      </c>
      <c r="AN1939" s="40"/>
      <c r="AO1939" s="40"/>
      <c r="AP1939" s="40"/>
      <c r="AQ1939" s="40"/>
      <c r="AR1939" s="2706"/>
      <c r="AS1939" s="448"/>
      <c r="AT1939" s="2705"/>
      <c r="AU1939" s="2705"/>
      <c r="AV1939" s="2705"/>
      <c r="AW1939" s="2705"/>
      <c r="AX1939" s="2705"/>
      <c r="AY1939" s="2391"/>
    </row>
    <row r="1940" spans="1:51" s="1099" customFormat="1" ht="15.95" customHeight="1" x14ac:dyDescent="0.25">
      <c r="A1940" s="1061"/>
      <c r="B1940" s="2711"/>
      <c r="C1940" s="1062"/>
      <c r="D1940" s="2711"/>
      <c r="E1940" s="2711"/>
      <c r="F1940" s="2711"/>
      <c r="G1940" s="2711"/>
      <c r="H1940" s="2711"/>
      <c r="I1940" s="2711"/>
      <c r="J1940" s="2711"/>
      <c r="K1940" s="2711"/>
      <c r="L1940" s="2711"/>
      <c r="M1940" s="2711"/>
      <c r="N1940" s="2708"/>
      <c r="O1940" s="2708"/>
      <c r="P1940" s="2708"/>
      <c r="Q1940" s="831"/>
      <c r="R1940" s="2707"/>
      <c r="S1940" s="2707"/>
      <c r="T1940" s="2707"/>
      <c r="U1940" s="2707"/>
      <c r="V1940" s="2707"/>
      <c r="W1940" s="2707"/>
      <c r="X1940" s="2707"/>
      <c r="Y1940" s="2711"/>
      <c r="Z1940" s="2711"/>
      <c r="AA1940" s="754"/>
      <c r="AB1940" s="2711"/>
      <c r="AC1940" s="2711" t="s">
        <v>26210</v>
      </c>
      <c r="AD1940" s="1383" t="s">
        <v>7070</v>
      </c>
      <c r="AE1940" s="2711" t="s">
        <v>26217</v>
      </c>
      <c r="AF1940" s="2711" t="s">
        <v>26218</v>
      </c>
      <c r="AG1940" s="2712" t="s">
        <v>26211</v>
      </c>
      <c r="AH1940" s="2711" t="s">
        <v>26219</v>
      </c>
      <c r="AI1940" s="2708">
        <v>0.87</v>
      </c>
      <c r="AJ1940" s="831">
        <v>25</v>
      </c>
      <c r="AK1940" s="378">
        <f>AJ1940*AI1940/365</f>
        <v>5.9589041095890409E-2</v>
      </c>
      <c r="AL1940" s="378">
        <v>0</v>
      </c>
      <c r="AM1940" s="380">
        <f>SUM(AK1940:AL1940)</f>
        <v>5.9589041095890409E-2</v>
      </c>
      <c r="AN1940" s="378"/>
      <c r="AO1940" s="378"/>
      <c r="AP1940" s="378"/>
      <c r="AQ1940" s="378"/>
      <c r="AR1940" s="2708"/>
      <c r="AS1940" s="2707"/>
      <c r="AT1940" s="2711"/>
      <c r="AU1940" s="2711"/>
      <c r="AV1940" s="2711"/>
      <c r="AW1940" s="2711"/>
      <c r="AX1940" s="1202" t="s">
        <v>26220</v>
      </c>
      <c r="AY1940" s="2711"/>
    </row>
    <row r="1941" spans="1:51" s="55" customFormat="1" ht="15.95" customHeight="1" x14ac:dyDescent="0.25">
      <c r="A1941" s="353">
        <v>256</v>
      </c>
      <c r="B1941" s="354" t="s">
        <v>56</v>
      </c>
      <c r="C1941" s="366" t="s">
        <v>59</v>
      </c>
      <c r="D1941" s="354" t="s">
        <v>18856</v>
      </c>
      <c r="E1941" s="166" t="s">
        <v>2992</v>
      </c>
      <c r="F1941" s="166" t="s">
        <v>2993</v>
      </c>
      <c r="G1941" s="166"/>
      <c r="H1941" s="166" t="s">
        <v>219</v>
      </c>
      <c r="I1941" s="166" t="s">
        <v>220</v>
      </c>
      <c r="J1941" s="166" t="s">
        <v>221</v>
      </c>
      <c r="K1941" s="166" t="s">
        <v>1337</v>
      </c>
      <c r="L1941" s="198" t="s">
        <v>221</v>
      </c>
      <c r="M1941" s="198" t="s">
        <v>879</v>
      </c>
      <c r="N1941" s="186">
        <v>6</v>
      </c>
      <c r="O1941" s="186">
        <v>3</v>
      </c>
      <c r="P1941" s="186">
        <f>N1941*O1941</f>
        <v>18</v>
      </c>
      <c r="Q1941" s="184">
        <v>3</v>
      </c>
      <c r="R1941" s="183"/>
      <c r="S1941" s="183">
        <v>1</v>
      </c>
      <c r="T1941" s="183"/>
      <c r="U1941" s="183">
        <v>0</v>
      </c>
      <c r="V1941" s="183"/>
      <c r="W1941" s="183"/>
      <c r="X1941" s="183"/>
      <c r="Y1941" s="166" t="s">
        <v>62</v>
      </c>
      <c r="Z1941" s="166" t="s">
        <v>230</v>
      </c>
      <c r="AA1941" s="203" t="s">
        <v>230</v>
      </c>
      <c r="AB1941" s="166" t="s">
        <v>230</v>
      </c>
      <c r="AC1941" s="203" t="s">
        <v>230</v>
      </c>
      <c r="AD1941" s="166" t="s">
        <v>230</v>
      </c>
      <c r="AE1941" s="166" t="s">
        <v>2994</v>
      </c>
      <c r="AF1941" s="166" t="s">
        <v>351</v>
      </c>
      <c r="AG1941" s="165" t="s">
        <v>230</v>
      </c>
      <c r="AH1941" s="203" t="s">
        <v>59</v>
      </c>
      <c r="AI1941" s="167">
        <v>0.114</v>
      </c>
      <c r="AJ1941" s="168">
        <v>3128.056</v>
      </c>
      <c r="AK1941" s="167">
        <v>0.74559143013698626</v>
      </c>
      <c r="AL1941" s="167">
        <v>0</v>
      </c>
      <c r="AM1941" s="187">
        <f>AK1941+AL1941</f>
        <v>0.74559143013698626</v>
      </c>
      <c r="AN1941" s="167">
        <f>SUM(AK1941:AK1942)</f>
        <v>3.0471494958904106</v>
      </c>
      <c r="AO1941" s="167">
        <f>SUM(AL1941:AL1942)</f>
        <v>0</v>
      </c>
      <c r="AP1941" s="167">
        <f>AN1941+AO1941</f>
        <v>3.0471494958904106</v>
      </c>
      <c r="AQ1941" s="167">
        <f>AP1941*30</f>
        <v>91.414484876712322</v>
      </c>
      <c r="AR1941" s="193" t="s">
        <v>231</v>
      </c>
      <c r="AS1941" s="194" t="s">
        <v>431</v>
      </c>
      <c r="AT1941" s="166" t="s">
        <v>232</v>
      </c>
      <c r="AU1941" s="166" t="s">
        <v>59</v>
      </c>
      <c r="AV1941" s="679" t="s">
        <v>2995</v>
      </c>
      <c r="AW1941" s="166" t="s">
        <v>234</v>
      </c>
      <c r="AX1941" s="2511" t="s">
        <v>16568</v>
      </c>
      <c r="AY1941" s="1175" t="s">
        <v>16583</v>
      </c>
    </row>
    <row r="1942" spans="1:51" s="8" customFormat="1" ht="15.95" customHeight="1" x14ac:dyDescent="0.25">
      <c r="A1942" s="122"/>
      <c r="B1942" s="123"/>
      <c r="C1942" s="144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8"/>
      <c r="O1942" s="128"/>
      <c r="P1942" s="128"/>
      <c r="Q1942" s="140"/>
      <c r="R1942" s="124"/>
      <c r="S1942" s="124"/>
      <c r="T1942" s="124"/>
      <c r="U1942" s="124"/>
      <c r="V1942" s="124"/>
      <c r="W1942" s="124"/>
      <c r="X1942" s="124"/>
      <c r="Y1942" s="123" t="s">
        <v>230</v>
      </c>
      <c r="Z1942" s="123" t="s">
        <v>230</v>
      </c>
      <c r="AA1942" s="135" t="s">
        <v>230</v>
      </c>
      <c r="AB1942" s="123" t="s">
        <v>230</v>
      </c>
      <c r="AC1942" s="123" t="s">
        <v>230</v>
      </c>
      <c r="AD1942" s="123" t="s">
        <v>230</v>
      </c>
      <c r="AE1942" s="123" t="s">
        <v>2996</v>
      </c>
      <c r="AF1942" s="123" t="s">
        <v>353</v>
      </c>
      <c r="AG1942" s="125" t="s">
        <v>230</v>
      </c>
      <c r="AH1942" s="135" t="s">
        <v>59</v>
      </c>
      <c r="AI1942" s="126">
        <v>0.114</v>
      </c>
      <c r="AJ1942" s="127">
        <v>9655.9619999999995</v>
      </c>
      <c r="AK1942" s="126">
        <v>2.3015580657534245</v>
      </c>
      <c r="AL1942" s="126">
        <v>0</v>
      </c>
      <c r="AM1942" s="129">
        <v>3.015834706849315</v>
      </c>
      <c r="AN1942" s="126"/>
      <c r="AO1942" s="126"/>
      <c r="AP1942" s="126"/>
      <c r="AQ1942" s="369"/>
      <c r="AR1942" s="49"/>
      <c r="AS1942" s="50"/>
      <c r="AT1942" s="123"/>
      <c r="AU1942" s="123"/>
      <c r="AV1942" s="73"/>
      <c r="AW1942" s="123"/>
      <c r="AX1942" s="46"/>
      <c r="AY1942" s="2391"/>
    </row>
    <row r="1943" spans="1:51" s="55" customFormat="1" ht="15.95" customHeight="1" x14ac:dyDescent="0.2">
      <c r="A1943" s="182">
        <v>257</v>
      </c>
      <c r="B1943" s="166" t="s">
        <v>56</v>
      </c>
      <c r="C1943" s="170" t="s">
        <v>59</v>
      </c>
      <c r="D1943" s="166" t="s">
        <v>18870</v>
      </c>
      <c r="E1943" s="166" t="s">
        <v>2998</v>
      </c>
      <c r="F1943" s="166" t="s">
        <v>2999</v>
      </c>
      <c r="G1943" s="166"/>
      <c r="H1943" s="166" t="s">
        <v>219</v>
      </c>
      <c r="I1943" s="166" t="s">
        <v>220</v>
      </c>
      <c r="J1943" s="166" t="s">
        <v>221</v>
      </c>
      <c r="K1943" s="166" t="s">
        <v>1337</v>
      </c>
      <c r="L1943" s="198" t="s">
        <v>221</v>
      </c>
      <c r="M1943" s="198" t="s">
        <v>879</v>
      </c>
      <c r="N1943" s="186">
        <v>3</v>
      </c>
      <c r="O1943" s="186">
        <v>1.5</v>
      </c>
      <c r="P1943" s="186">
        <f>N1943*O1943</f>
        <v>4.5</v>
      </c>
      <c r="Q1943" s="184">
        <v>4</v>
      </c>
      <c r="R1943" s="183"/>
      <c r="S1943" s="183">
        <v>1</v>
      </c>
      <c r="T1943" s="183"/>
      <c r="U1943" s="183">
        <v>1</v>
      </c>
      <c r="V1943" s="918"/>
      <c r="W1943" s="183"/>
      <c r="X1943" s="183"/>
      <c r="Y1943" s="166" t="s">
        <v>62</v>
      </c>
      <c r="Z1943" s="166" t="s">
        <v>230</v>
      </c>
      <c r="AA1943" s="203" t="s">
        <v>230</v>
      </c>
      <c r="AB1943" s="166" t="s">
        <v>230</v>
      </c>
      <c r="AC1943" s="203" t="s">
        <v>230</v>
      </c>
      <c r="AD1943" s="166" t="s">
        <v>230</v>
      </c>
      <c r="AE1943" s="166" t="s">
        <v>3000</v>
      </c>
      <c r="AF1943" s="166" t="s">
        <v>349</v>
      </c>
      <c r="AG1943" s="165" t="s">
        <v>230</v>
      </c>
      <c r="AH1943" s="203" t="s">
        <v>59</v>
      </c>
      <c r="AI1943" s="167">
        <v>0.114</v>
      </c>
      <c r="AJ1943" s="168">
        <v>3200.127</v>
      </c>
      <c r="AK1943" s="167">
        <v>0.76276999726027395</v>
      </c>
      <c r="AL1943" s="167">
        <v>0.23672172328767124</v>
      </c>
      <c r="AM1943" s="187">
        <f>AK1943+AL1943</f>
        <v>0.99949172054794522</v>
      </c>
      <c r="AN1943" s="167">
        <f>SUM(AK1943:AK1944)</f>
        <v>2.8177474191780818</v>
      </c>
      <c r="AO1943" s="167">
        <f>SUM(AL1943:AL1944)</f>
        <v>0.87447333698630136</v>
      </c>
      <c r="AP1943" s="167">
        <f>AN1943+AO1943</f>
        <v>3.6922207561643834</v>
      </c>
      <c r="AQ1943" s="167">
        <f>AP1943*30</f>
        <v>110.76662268493151</v>
      </c>
      <c r="AR1943" s="193" t="s">
        <v>231</v>
      </c>
      <c r="AS1943" s="194" t="s">
        <v>431</v>
      </c>
      <c r="AT1943" s="166" t="s">
        <v>232</v>
      </c>
      <c r="AU1943" s="166" t="s">
        <v>59</v>
      </c>
      <c r="AV1943" s="679" t="s">
        <v>3001</v>
      </c>
      <c r="AW1943" s="166" t="s">
        <v>234</v>
      </c>
      <c r="AX1943" s="46"/>
      <c r="AY1943" s="2391"/>
    </row>
    <row r="1944" spans="1:51" s="8" customFormat="1" ht="15.95" customHeight="1" x14ac:dyDescent="0.25">
      <c r="A1944" s="122"/>
      <c r="B1944" s="123"/>
      <c r="C1944" s="144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8"/>
      <c r="O1944" s="128"/>
      <c r="P1944" s="128"/>
      <c r="Q1944" s="140"/>
      <c r="R1944" s="124"/>
      <c r="S1944" s="124"/>
      <c r="T1944" s="124"/>
      <c r="U1944" s="124"/>
      <c r="V1944" s="124"/>
      <c r="W1944" s="124"/>
      <c r="X1944" s="124"/>
      <c r="Y1944" s="123" t="s">
        <v>230</v>
      </c>
      <c r="Z1944" s="123" t="s">
        <v>230</v>
      </c>
      <c r="AA1944" s="135" t="s">
        <v>230</v>
      </c>
      <c r="AB1944" s="123" t="s">
        <v>230</v>
      </c>
      <c r="AC1944" s="123" t="s">
        <v>230</v>
      </c>
      <c r="AD1944" s="123" t="s">
        <v>230</v>
      </c>
      <c r="AE1944" s="123" t="s">
        <v>3002</v>
      </c>
      <c r="AF1944" s="123" t="s">
        <v>3003</v>
      </c>
      <c r="AG1944" s="125" t="s">
        <v>230</v>
      </c>
      <c r="AH1944" s="135" t="s">
        <v>59</v>
      </c>
      <c r="AI1944" s="126">
        <v>0.114</v>
      </c>
      <c r="AJ1944" s="127">
        <v>8621.4570000000003</v>
      </c>
      <c r="AK1944" s="126">
        <v>2.0549774219178079</v>
      </c>
      <c r="AL1944" s="126">
        <v>0.63775161369863009</v>
      </c>
      <c r="AM1944" s="129">
        <v>2.6927290356164377</v>
      </c>
      <c r="AN1944" s="126"/>
      <c r="AO1944" s="126"/>
      <c r="AP1944" s="126"/>
      <c r="AQ1944" s="369"/>
      <c r="AR1944" s="49"/>
      <c r="AS1944" s="50"/>
      <c r="AT1944" s="123"/>
      <c r="AU1944" s="123"/>
      <c r="AV1944" s="73"/>
      <c r="AW1944" s="123"/>
      <c r="AX1944" s="52"/>
      <c r="AY1944" s="2391"/>
    </row>
    <row r="1945" spans="1:51" s="55" customFormat="1" ht="15.95" customHeight="1" x14ac:dyDescent="0.25">
      <c r="A1945" s="353">
        <v>258</v>
      </c>
      <c r="B1945" s="366" t="s">
        <v>56</v>
      </c>
      <c r="C1945" s="366" t="s">
        <v>59</v>
      </c>
      <c r="D1945" s="354" t="s">
        <v>18864</v>
      </c>
      <c r="E1945" s="166" t="s">
        <v>3004</v>
      </c>
      <c r="F1945" s="166" t="s">
        <v>3005</v>
      </c>
      <c r="G1945" s="166"/>
      <c r="H1945" s="166" t="s">
        <v>219</v>
      </c>
      <c r="I1945" s="166" t="s">
        <v>220</v>
      </c>
      <c r="J1945" s="166" t="s">
        <v>221</v>
      </c>
      <c r="K1945" s="166" t="s">
        <v>222</v>
      </c>
      <c r="L1945" s="198" t="s">
        <v>221</v>
      </c>
      <c r="M1945" s="198" t="s">
        <v>879</v>
      </c>
      <c r="N1945" s="186">
        <v>3</v>
      </c>
      <c r="O1945" s="186">
        <v>1.2</v>
      </c>
      <c r="P1945" s="186">
        <f>N1945*O1945</f>
        <v>3.5999999999999996</v>
      </c>
      <c r="Q1945" s="184">
        <v>3</v>
      </c>
      <c r="R1945" s="183"/>
      <c r="S1945" s="183">
        <v>2</v>
      </c>
      <c r="T1945" s="183"/>
      <c r="U1945" s="183">
        <v>0</v>
      </c>
      <c r="V1945" s="183"/>
      <c r="W1945" s="183"/>
      <c r="X1945" s="183"/>
      <c r="Y1945" s="166" t="s">
        <v>62</v>
      </c>
      <c r="Z1945" s="170" t="s">
        <v>224</v>
      </c>
      <c r="AA1945" s="197" t="s">
        <v>225</v>
      </c>
      <c r="AB1945" s="166" t="s">
        <v>2897</v>
      </c>
      <c r="AC1945" s="203" t="s">
        <v>2898</v>
      </c>
      <c r="AD1945" s="166" t="s">
        <v>2899</v>
      </c>
      <c r="AE1945" s="166" t="s">
        <v>3006</v>
      </c>
      <c r="AF1945" s="166" t="s">
        <v>346</v>
      </c>
      <c r="AG1945" s="165" t="s">
        <v>230</v>
      </c>
      <c r="AH1945" s="203" t="s">
        <v>59</v>
      </c>
      <c r="AI1945" s="167">
        <v>0.114</v>
      </c>
      <c r="AJ1945" s="168">
        <v>9127.5545000000002</v>
      </c>
      <c r="AK1945" s="167">
        <v>2.1756088808219176</v>
      </c>
      <c r="AL1945" s="167">
        <v>0</v>
      </c>
      <c r="AM1945" s="187">
        <f>AK1945+AL1945</f>
        <v>2.1756088808219176</v>
      </c>
      <c r="AN1945" s="167">
        <f>SUM(AK1945:AK1957)</f>
        <v>4.5342180630136983</v>
      </c>
      <c r="AO1945" s="167">
        <f>SUM(AL1945:AL1956)</f>
        <v>0</v>
      </c>
      <c r="AP1945" s="167">
        <f>SUM(AM1945:AM1957)</f>
        <v>5.2129229438356166</v>
      </c>
      <c r="AQ1945" s="167">
        <f>AP1945*30</f>
        <v>156.38768831506849</v>
      </c>
      <c r="AR1945" s="193" t="s">
        <v>231</v>
      </c>
      <c r="AS1945" s="194" t="s">
        <v>431</v>
      </c>
      <c r="AT1945" s="166" t="s">
        <v>232</v>
      </c>
      <c r="AU1945" s="166" t="s">
        <v>59</v>
      </c>
      <c r="AV1945" s="679" t="s">
        <v>3007</v>
      </c>
      <c r="AW1945" s="166" t="s">
        <v>234</v>
      </c>
      <c r="AX1945" s="2511" t="s">
        <v>16568</v>
      </c>
      <c r="AY1945" s="1175" t="s">
        <v>16583</v>
      </c>
    </row>
    <row r="1946" spans="1:51" s="8" customFormat="1" ht="15.95" customHeight="1" x14ac:dyDescent="0.25">
      <c r="A1946" s="112"/>
      <c r="B1946" s="113"/>
      <c r="C1946" s="121"/>
      <c r="D1946" s="113"/>
      <c r="E1946" s="113"/>
      <c r="F1946" s="113"/>
      <c r="G1946" s="113"/>
      <c r="H1946" s="113"/>
      <c r="I1946" s="113"/>
      <c r="J1946" s="113"/>
      <c r="K1946" s="113"/>
      <c r="L1946" s="113"/>
      <c r="M1946" s="113"/>
      <c r="N1946" s="118"/>
      <c r="O1946" s="118"/>
      <c r="P1946" s="118"/>
      <c r="Q1946" s="120"/>
      <c r="R1946" s="114"/>
      <c r="S1946" s="114"/>
      <c r="T1946" s="114"/>
      <c r="U1946" s="114"/>
      <c r="V1946" s="114"/>
      <c r="W1946" s="114"/>
      <c r="X1946" s="114"/>
      <c r="Y1946" s="113" t="s">
        <v>230</v>
      </c>
      <c r="Z1946" s="113" t="s">
        <v>230</v>
      </c>
      <c r="AA1946" s="132" t="s">
        <v>230</v>
      </c>
      <c r="AB1946" s="113" t="s">
        <v>230</v>
      </c>
      <c r="AC1946" s="113" t="s">
        <v>230</v>
      </c>
      <c r="AD1946" s="113" t="s">
        <v>230</v>
      </c>
      <c r="AE1946" s="113" t="s">
        <v>3008</v>
      </c>
      <c r="AF1946" s="113" t="s">
        <v>347</v>
      </c>
      <c r="AG1946" s="115" t="s">
        <v>230</v>
      </c>
      <c r="AH1946" s="132" t="s">
        <v>59</v>
      </c>
      <c r="AI1946" s="116">
        <v>0.114</v>
      </c>
      <c r="AJ1946" s="117">
        <v>1330.9369999999999</v>
      </c>
      <c r="AK1946" s="116">
        <v>0.31723703835616435</v>
      </c>
      <c r="AL1946" s="116">
        <v>0</v>
      </c>
      <c r="AM1946" s="119">
        <v>0.41568991232876706</v>
      </c>
      <c r="AN1946" s="116"/>
      <c r="AO1946" s="116"/>
      <c r="AP1946" s="116"/>
      <c r="AQ1946" s="367"/>
      <c r="AR1946" s="42"/>
      <c r="AS1946" s="43"/>
      <c r="AT1946" s="113"/>
      <c r="AU1946" s="113"/>
      <c r="AV1946" s="44"/>
      <c r="AW1946" s="113"/>
      <c r="AX1946" s="44"/>
      <c r="AY1946" s="2391"/>
    </row>
    <row r="1947" spans="1:51" s="8" customFormat="1" ht="15.95" customHeight="1" x14ac:dyDescent="0.25">
      <c r="A1947" s="36"/>
      <c r="B1947" s="1029"/>
      <c r="C1947" s="2"/>
      <c r="D1947" s="1029"/>
      <c r="E1947" s="1029"/>
      <c r="F1947" s="1029"/>
      <c r="G1947" s="1029"/>
      <c r="H1947" s="1029"/>
      <c r="I1947" s="1029"/>
      <c r="J1947" s="1029"/>
      <c r="K1947" s="1029"/>
      <c r="L1947" s="1029"/>
      <c r="M1947" s="1029"/>
      <c r="N1947" s="1036"/>
      <c r="O1947" s="1036"/>
      <c r="P1947" s="1557"/>
      <c r="Q1947" s="37"/>
      <c r="R1947" s="448"/>
      <c r="S1947" s="448"/>
      <c r="T1947" s="448"/>
      <c r="U1947" s="448"/>
      <c r="V1947" s="448"/>
      <c r="W1947" s="448"/>
      <c r="X1947" s="448"/>
      <c r="Y1947" s="1029" t="s">
        <v>230</v>
      </c>
      <c r="Z1947" s="1029" t="s">
        <v>230</v>
      </c>
      <c r="AA1947" s="1" t="s">
        <v>230</v>
      </c>
      <c r="AB1947" s="1029" t="s">
        <v>230</v>
      </c>
      <c r="AC1947" s="1029" t="s">
        <v>230</v>
      </c>
      <c r="AD1947" s="1029" t="s">
        <v>230</v>
      </c>
      <c r="AE1947" s="1029" t="s">
        <v>3009</v>
      </c>
      <c r="AF1947" s="1029" t="s">
        <v>348</v>
      </c>
      <c r="AG1947" s="39" t="s">
        <v>230</v>
      </c>
      <c r="AH1947" s="1" t="s">
        <v>59</v>
      </c>
      <c r="AI1947" s="40">
        <v>0.114</v>
      </c>
      <c r="AJ1947" s="1037">
        <v>1301.7884999999999</v>
      </c>
      <c r="AK1947" s="40">
        <v>0.31028931369863011</v>
      </c>
      <c r="AL1947" s="40">
        <v>0</v>
      </c>
      <c r="AM1947" s="41">
        <v>0.40658599726027395</v>
      </c>
      <c r="AN1947" s="40"/>
      <c r="AO1947" s="40"/>
      <c r="AP1947" s="40"/>
      <c r="AQ1947" s="1644"/>
      <c r="AR1947" s="1034"/>
      <c r="AS1947" s="45"/>
      <c r="AT1947" s="1029"/>
      <c r="AU1947" s="1029"/>
      <c r="AV1947" s="46"/>
      <c r="AW1947" s="1029"/>
      <c r="AX1947" s="46"/>
      <c r="AY1947" s="2391"/>
    </row>
    <row r="1948" spans="1:51" s="8" customFormat="1" ht="15.95" customHeight="1" x14ac:dyDescent="0.25">
      <c r="A1948" s="36"/>
      <c r="B1948" s="1029"/>
      <c r="C1948" s="2"/>
      <c r="D1948" s="1029"/>
      <c r="E1948" s="1029"/>
      <c r="F1948" s="1029"/>
      <c r="G1948" s="1029"/>
      <c r="H1948" s="1029"/>
      <c r="I1948" s="1029"/>
      <c r="J1948" s="1029"/>
      <c r="K1948" s="1029"/>
      <c r="L1948" s="1029"/>
      <c r="M1948" s="1029"/>
      <c r="N1948" s="1036"/>
      <c r="O1948" s="1036"/>
      <c r="P1948" s="1557"/>
      <c r="Q1948" s="37"/>
      <c r="R1948" s="448"/>
      <c r="S1948" s="448"/>
      <c r="T1948" s="448"/>
      <c r="U1948" s="448"/>
      <c r="V1948" s="448"/>
      <c r="W1948" s="448"/>
      <c r="X1948" s="448"/>
      <c r="Y1948" s="1029" t="s">
        <v>230</v>
      </c>
      <c r="Z1948" s="1029" t="s">
        <v>230</v>
      </c>
      <c r="AA1948" s="1" t="s">
        <v>230</v>
      </c>
      <c r="AB1948" s="1029" t="s">
        <v>230</v>
      </c>
      <c r="AC1948" s="1029" t="s">
        <v>230</v>
      </c>
      <c r="AD1948" s="1029" t="s">
        <v>230</v>
      </c>
      <c r="AE1948" s="1029" t="s">
        <v>3010</v>
      </c>
      <c r="AF1948" s="1029" t="s">
        <v>349</v>
      </c>
      <c r="AG1948" s="39" t="s">
        <v>230</v>
      </c>
      <c r="AH1948" s="1" t="s">
        <v>59</v>
      </c>
      <c r="AI1948" s="40">
        <v>0.114</v>
      </c>
      <c r="AJ1948" s="1037">
        <v>1323.953</v>
      </c>
      <c r="AK1948" s="40">
        <v>0.31557235890410956</v>
      </c>
      <c r="AL1948" s="40">
        <v>0</v>
      </c>
      <c r="AM1948" s="41">
        <v>0.41350860821917806</v>
      </c>
      <c r="AN1948" s="40"/>
      <c r="AO1948" s="40"/>
      <c r="AP1948" s="40"/>
      <c r="AQ1948" s="1644"/>
      <c r="AR1948" s="1034"/>
      <c r="AS1948" s="45"/>
      <c r="AT1948" s="1029"/>
      <c r="AU1948" s="1029"/>
      <c r="AV1948" s="46"/>
      <c r="AW1948" s="1029"/>
      <c r="AX1948" s="46"/>
      <c r="AY1948" s="2391"/>
    </row>
    <row r="1949" spans="1:51" s="8" customFormat="1" ht="15.95" customHeight="1" x14ac:dyDescent="0.25">
      <c r="A1949" s="36"/>
      <c r="B1949" s="1029"/>
      <c r="C1949" s="2"/>
      <c r="D1949" s="1029"/>
      <c r="E1949" s="1029"/>
      <c r="F1949" s="1029"/>
      <c r="G1949" s="1029"/>
      <c r="H1949" s="1029"/>
      <c r="I1949" s="1029"/>
      <c r="J1949" s="1029"/>
      <c r="K1949" s="1029"/>
      <c r="L1949" s="1029"/>
      <c r="M1949" s="1029"/>
      <c r="N1949" s="1036"/>
      <c r="O1949" s="1036"/>
      <c r="P1949" s="1557"/>
      <c r="Q1949" s="37"/>
      <c r="R1949" s="448"/>
      <c r="S1949" s="448"/>
      <c r="T1949" s="448"/>
      <c r="U1949" s="448"/>
      <c r="V1949" s="448"/>
      <c r="W1949" s="448"/>
      <c r="X1949" s="448"/>
      <c r="Y1949" s="1029" t="s">
        <v>230</v>
      </c>
      <c r="Z1949" s="1029" t="s">
        <v>230</v>
      </c>
      <c r="AA1949" s="1" t="s">
        <v>230</v>
      </c>
      <c r="AB1949" s="1029" t="s">
        <v>230</v>
      </c>
      <c r="AC1949" s="1029" t="s">
        <v>230</v>
      </c>
      <c r="AD1949" s="1029" t="s">
        <v>230</v>
      </c>
      <c r="AE1949" s="1029" t="s">
        <v>3011</v>
      </c>
      <c r="AF1949" s="1029" t="s">
        <v>350</v>
      </c>
      <c r="AG1949" s="39" t="s">
        <v>230</v>
      </c>
      <c r="AH1949" s="1" t="s">
        <v>59</v>
      </c>
      <c r="AI1949" s="40">
        <v>0.114</v>
      </c>
      <c r="AJ1949" s="1037">
        <v>1670.34</v>
      </c>
      <c r="AK1949" s="40">
        <v>0.39813583561643828</v>
      </c>
      <c r="AL1949" s="40">
        <v>0</v>
      </c>
      <c r="AM1949" s="41">
        <v>0.52169523287671227</v>
      </c>
      <c r="AN1949" s="40"/>
      <c r="AO1949" s="40"/>
      <c r="AP1949" s="40"/>
      <c r="AQ1949" s="1644"/>
      <c r="AR1949" s="1034"/>
      <c r="AS1949" s="45"/>
      <c r="AT1949" s="1029"/>
      <c r="AU1949" s="1029"/>
      <c r="AV1949" s="46"/>
      <c r="AW1949" s="1029"/>
      <c r="AX1949" s="46"/>
      <c r="AY1949" s="2391"/>
    </row>
    <row r="1950" spans="1:51" s="8" customFormat="1" ht="15.95" customHeight="1" x14ac:dyDescent="0.25">
      <c r="A1950" s="36"/>
      <c r="B1950" s="1029"/>
      <c r="C1950" s="2"/>
      <c r="D1950" s="2705"/>
      <c r="E1950" s="1029"/>
      <c r="F1950" s="1029"/>
      <c r="G1950" s="1029"/>
      <c r="H1950" s="1029"/>
      <c r="I1950" s="1029"/>
      <c r="J1950" s="1029"/>
      <c r="K1950" s="1029"/>
      <c r="L1950" s="1029"/>
      <c r="M1950" s="1029"/>
      <c r="N1950" s="1036"/>
      <c r="O1950" s="1036"/>
      <c r="P1950" s="1557"/>
      <c r="Q1950" s="37"/>
      <c r="R1950" s="448"/>
      <c r="S1950" s="448"/>
      <c r="T1950" s="448"/>
      <c r="U1950" s="448"/>
      <c r="V1950" s="448"/>
      <c r="W1950" s="448"/>
      <c r="X1950" s="448"/>
      <c r="Y1950" s="1029" t="s">
        <v>230</v>
      </c>
      <c r="Z1950" s="1029" t="s">
        <v>230</v>
      </c>
      <c r="AA1950" s="1" t="s">
        <v>230</v>
      </c>
      <c r="AB1950" s="1029" t="s">
        <v>230</v>
      </c>
      <c r="AC1950" s="1029" t="s">
        <v>230</v>
      </c>
      <c r="AD1950" s="1029" t="s">
        <v>230</v>
      </c>
      <c r="AE1950" s="1029" t="s">
        <v>3012</v>
      </c>
      <c r="AF1950" s="1029" t="s">
        <v>351</v>
      </c>
      <c r="AG1950" s="39" t="s">
        <v>230</v>
      </c>
      <c r="AH1950" s="1" t="s">
        <v>59</v>
      </c>
      <c r="AI1950" s="40">
        <v>0.114</v>
      </c>
      <c r="AJ1950" s="1037">
        <v>1682.6590000000001</v>
      </c>
      <c r="AK1950" s="40">
        <v>0.40107214520547946</v>
      </c>
      <c r="AL1950" s="40">
        <v>0</v>
      </c>
      <c r="AM1950" s="41">
        <v>0.52554281095890409</v>
      </c>
      <c r="AN1950" s="40"/>
      <c r="AO1950" s="40"/>
      <c r="AP1950" s="40"/>
      <c r="AQ1950" s="1644"/>
      <c r="AR1950" s="1034"/>
      <c r="AS1950" s="45"/>
      <c r="AT1950" s="1029"/>
      <c r="AU1950" s="1029"/>
      <c r="AV1950" s="46"/>
      <c r="AW1950" s="1029"/>
      <c r="AX1950" s="46"/>
      <c r="AY1950" s="2391"/>
    </row>
    <row r="1951" spans="1:51" s="8" customFormat="1" ht="15.95" customHeight="1" x14ac:dyDescent="0.25">
      <c r="A1951" s="36"/>
      <c r="B1951" s="1029"/>
      <c r="C1951" s="2"/>
      <c r="D1951" s="1029"/>
      <c r="E1951" s="1029"/>
      <c r="F1951" s="1029"/>
      <c r="G1951" s="1029"/>
      <c r="H1951" s="1029"/>
      <c r="I1951" s="1029"/>
      <c r="J1951" s="1029"/>
      <c r="K1951" s="1029"/>
      <c r="L1951" s="1029"/>
      <c r="M1951" s="1029"/>
      <c r="N1951" s="1036"/>
      <c r="O1951" s="1036"/>
      <c r="P1951" s="1557"/>
      <c r="Q1951" s="37"/>
      <c r="R1951" s="448"/>
      <c r="S1951" s="448"/>
      <c r="T1951" s="448"/>
      <c r="U1951" s="448"/>
      <c r="V1951" s="448"/>
      <c r="W1951" s="448"/>
      <c r="X1951" s="448"/>
      <c r="Y1951" s="1029" t="s">
        <v>230</v>
      </c>
      <c r="Z1951" s="1029" t="s">
        <v>230</v>
      </c>
      <c r="AA1951" s="1" t="s">
        <v>230</v>
      </c>
      <c r="AB1951" s="1029" t="s">
        <v>230</v>
      </c>
      <c r="AC1951" s="1029" t="s">
        <v>230</v>
      </c>
      <c r="AD1951" s="1029" t="s">
        <v>230</v>
      </c>
      <c r="AE1951" s="1029" t="s">
        <v>3013</v>
      </c>
      <c r="AF1951" s="1029" t="s">
        <v>881</v>
      </c>
      <c r="AG1951" s="39" t="s">
        <v>230</v>
      </c>
      <c r="AH1951" s="1" t="s">
        <v>59</v>
      </c>
      <c r="AI1951" s="40">
        <v>0.114</v>
      </c>
      <c r="AJ1951" s="1037">
        <v>932.65499999999997</v>
      </c>
      <c r="AK1951" s="40">
        <v>0.22230406849315065</v>
      </c>
      <c r="AL1951" s="40">
        <v>0</v>
      </c>
      <c r="AM1951" s="41">
        <v>0.29129498630136985</v>
      </c>
      <c r="AN1951" s="40"/>
      <c r="AO1951" s="40"/>
      <c r="AP1951" s="40"/>
      <c r="AQ1951" s="1644"/>
      <c r="AR1951" s="1034"/>
      <c r="AS1951" s="45"/>
      <c r="AT1951" s="1029"/>
      <c r="AU1951" s="1029"/>
      <c r="AV1951" s="46"/>
      <c r="AW1951" s="1029"/>
      <c r="AX1951" s="46"/>
      <c r="AY1951" s="2391"/>
    </row>
    <row r="1952" spans="1:51" s="8" customFormat="1" ht="15.95" customHeight="1" x14ac:dyDescent="0.25">
      <c r="A1952" s="36"/>
      <c r="B1952" s="1029"/>
      <c r="C1952" s="2"/>
      <c r="D1952" s="1029"/>
      <c r="E1952" s="1029"/>
      <c r="F1952" s="1029"/>
      <c r="G1952" s="1029"/>
      <c r="H1952" s="1029"/>
      <c r="I1952" s="1029"/>
      <c r="J1952" s="1029"/>
      <c r="K1952" s="1029"/>
      <c r="L1952" s="1029"/>
      <c r="M1952" s="1029"/>
      <c r="N1952" s="1036"/>
      <c r="O1952" s="1036"/>
      <c r="P1952" s="1557"/>
      <c r="Q1952" s="37"/>
      <c r="R1952" s="448"/>
      <c r="S1952" s="448"/>
      <c r="T1952" s="448"/>
      <c r="U1952" s="448"/>
      <c r="V1952" s="448"/>
      <c r="W1952" s="448"/>
      <c r="X1952" s="448"/>
      <c r="Y1952" s="1029" t="s">
        <v>230</v>
      </c>
      <c r="Z1952" s="1029" t="s">
        <v>230</v>
      </c>
      <c r="AA1952" s="1" t="s">
        <v>230</v>
      </c>
      <c r="AB1952" s="1029" t="s">
        <v>230</v>
      </c>
      <c r="AC1952" s="1029" t="s">
        <v>230</v>
      </c>
      <c r="AD1952" s="1029" t="s">
        <v>230</v>
      </c>
      <c r="AE1952" s="1029" t="s">
        <v>3014</v>
      </c>
      <c r="AF1952" s="1029" t="s">
        <v>353</v>
      </c>
      <c r="AG1952" s="39" t="s">
        <v>230</v>
      </c>
      <c r="AH1952" s="1" t="s">
        <v>59</v>
      </c>
      <c r="AI1952" s="40">
        <v>0.114</v>
      </c>
      <c r="AJ1952" s="1037">
        <v>932.75200000000007</v>
      </c>
      <c r="AK1952" s="40">
        <v>0.22232718904109589</v>
      </c>
      <c r="AL1952" s="40">
        <v>0</v>
      </c>
      <c r="AM1952" s="41">
        <v>0.29132528219178083</v>
      </c>
      <c r="AN1952" s="40"/>
      <c r="AO1952" s="40"/>
      <c r="AP1952" s="40"/>
      <c r="AQ1952" s="1644"/>
      <c r="AR1952" s="1034"/>
      <c r="AS1952" s="45"/>
      <c r="AT1952" s="1029"/>
      <c r="AU1952" s="1029"/>
      <c r="AV1952" s="46"/>
      <c r="AW1952" s="1029"/>
      <c r="AX1952" s="46"/>
      <c r="AY1952" s="2391"/>
    </row>
    <row r="1953" spans="1:51" s="1099" customFormat="1" ht="15.95" customHeight="1" x14ac:dyDescent="0.25">
      <c r="A1953" s="781"/>
      <c r="B1953" s="782"/>
      <c r="C1953" s="1003"/>
      <c r="D1953" s="782"/>
      <c r="E1953" s="782"/>
      <c r="F1953" s="782"/>
      <c r="G1953" s="782"/>
      <c r="H1953" s="782"/>
      <c r="I1953" s="782"/>
      <c r="J1953" s="782"/>
      <c r="K1953" s="782"/>
      <c r="L1953" s="782"/>
      <c r="M1953" s="782"/>
      <c r="N1953" s="2685"/>
      <c r="O1953" s="2685"/>
      <c r="P1953" s="2685"/>
      <c r="Q1953" s="785"/>
      <c r="R1953" s="783"/>
      <c r="S1953" s="783"/>
      <c r="T1953" s="783"/>
      <c r="U1953" s="783"/>
      <c r="V1953" s="783"/>
      <c r="W1953" s="783"/>
      <c r="X1953" s="783"/>
      <c r="Y1953" s="782" t="s">
        <v>230</v>
      </c>
      <c r="Z1953" s="782" t="s">
        <v>230</v>
      </c>
      <c r="AA1953" s="784" t="s">
        <v>230</v>
      </c>
      <c r="AB1953" s="782" t="s">
        <v>230</v>
      </c>
      <c r="AC1953" s="782" t="s">
        <v>26041</v>
      </c>
      <c r="AD1953" s="1317" t="s">
        <v>26042</v>
      </c>
      <c r="AE1953" s="782" t="s">
        <v>15409</v>
      </c>
      <c r="AF1953" s="782" t="s">
        <v>26043</v>
      </c>
      <c r="AG1953" s="2686" t="s">
        <v>26044</v>
      </c>
      <c r="AH1953" s="2688" t="s">
        <v>26045</v>
      </c>
      <c r="AI1953" s="2685">
        <v>0.16</v>
      </c>
      <c r="AJ1953" s="785">
        <v>279</v>
      </c>
      <c r="AK1953" s="378">
        <f>AJ1953*AI1953/365</f>
        <v>0.1223013698630137</v>
      </c>
      <c r="AL1953" s="430">
        <v>0</v>
      </c>
      <c r="AM1953" s="380">
        <f>SUBTOTAL(9,AK1953:AL1953)</f>
        <v>0.1223013698630137</v>
      </c>
      <c r="AN1953" s="430"/>
      <c r="AO1953" s="430"/>
      <c r="AP1953" s="430"/>
      <c r="AQ1953" s="830"/>
      <c r="AR1953" s="484"/>
      <c r="AS1953" s="786"/>
      <c r="AT1953" s="782"/>
      <c r="AU1953" s="782"/>
      <c r="AV1953" s="787"/>
      <c r="AW1953" s="782"/>
      <c r="AX1953" s="2460" t="s">
        <v>26046</v>
      </c>
      <c r="AY1953" s="2688"/>
    </row>
    <row r="1954" spans="1:51" s="1099" customFormat="1" ht="15.95" customHeight="1" x14ac:dyDescent="0.25">
      <c r="A1954" s="781"/>
      <c r="B1954" s="782"/>
      <c r="C1954" s="1003"/>
      <c r="D1954" s="782"/>
      <c r="E1954" s="782"/>
      <c r="F1954" s="782"/>
      <c r="G1954" s="782"/>
      <c r="H1954" s="782"/>
      <c r="I1954" s="782"/>
      <c r="J1954" s="782"/>
      <c r="K1954" s="782"/>
      <c r="L1954" s="782"/>
      <c r="M1954" s="782"/>
      <c r="N1954" s="1361"/>
      <c r="O1954" s="1361"/>
      <c r="P1954" s="1558"/>
      <c r="Q1954" s="785"/>
      <c r="R1954" s="783"/>
      <c r="S1954" s="783"/>
      <c r="T1954" s="783"/>
      <c r="U1954" s="783"/>
      <c r="V1954" s="783"/>
      <c r="W1954" s="783"/>
      <c r="X1954" s="783"/>
      <c r="Y1954" s="88" t="s">
        <v>230</v>
      </c>
      <c r="Z1954" s="88" t="s">
        <v>230</v>
      </c>
      <c r="AA1954" s="90" t="s">
        <v>230</v>
      </c>
      <c r="AB1954" s="88" t="s">
        <v>230</v>
      </c>
      <c r="AC1954" s="782" t="s">
        <v>20242</v>
      </c>
      <c r="AD1954" s="1013" t="s">
        <v>20241</v>
      </c>
      <c r="AE1954" s="782" t="s">
        <v>20240</v>
      </c>
      <c r="AF1954" s="782" t="s">
        <v>20243</v>
      </c>
      <c r="AG1954" s="1360" t="s">
        <v>22907</v>
      </c>
      <c r="AH1954" s="1362" t="s">
        <v>20244</v>
      </c>
      <c r="AI1954" s="1361">
        <v>0.31</v>
      </c>
      <c r="AJ1954" s="785">
        <v>20</v>
      </c>
      <c r="AK1954" s="430">
        <f>AJ1954*AI1954/365</f>
        <v>1.6986301369863014E-2</v>
      </c>
      <c r="AL1954" s="430">
        <v>0</v>
      </c>
      <c r="AM1954" s="1111">
        <f>SUM(AK1954:AL1954)</f>
        <v>1.6986301369863014E-2</v>
      </c>
      <c r="AN1954" s="430"/>
      <c r="AO1954" s="430"/>
      <c r="AP1954" s="430"/>
      <c r="AQ1954" s="830"/>
      <c r="AR1954" s="484"/>
      <c r="AS1954" s="786"/>
      <c r="AT1954" s="782"/>
      <c r="AU1954" s="782"/>
      <c r="AV1954" s="787"/>
      <c r="AW1954" s="782"/>
      <c r="AX1954" s="2460" t="s">
        <v>20245</v>
      </c>
      <c r="AY1954" s="2401"/>
    </row>
    <row r="1955" spans="1:51" s="1099" customFormat="1" ht="15.95" customHeight="1" x14ac:dyDescent="0.25">
      <c r="A1955" s="781"/>
      <c r="B1955" s="782"/>
      <c r="C1955" s="1003"/>
      <c r="D1955" s="782"/>
      <c r="E1955" s="782"/>
      <c r="F1955" s="782"/>
      <c r="G1955" s="782"/>
      <c r="H1955" s="782"/>
      <c r="I1955" s="782"/>
      <c r="J1955" s="782"/>
      <c r="K1955" s="782"/>
      <c r="L1955" s="782"/>
      <c r="M1955" s="782"/>
      <c r="N1955" s="1997"/>
      <c r="O1955" s="1997"/>
      <c r="P1955" s="1997"/>
      <c r="Q1955" s="785"/>
      <c r="R1955" s="783"/>
      <c r="S1955" s="783"/>
      <c r="T1955" s="783"/>
      <c r="U1955" s="783"/>
      <c r="V1955" s="783"/>
      <c r="W1955" s="783"/>
      <c r="X1955" s="783"/>
      <c r="Y1955" s="88" t="s">
        <v>230</v>
      </c>
      <c r="Z1955" s="88" t="s">
        <v>230</v>
      </c>
      <c r="AA1955" s="90" t="s">
        <v>230</v>
      </c>
      <c r="AB1955" s="88" t="s">
        <v>230</v>
      </c>
      <c r="AC1955" s="782" t="s">
        <v>24114</v>
      </c>
      <c r="AD1955" s="1329" t="s">
        <v>6932</v>
      </c>
      <c r="AE1955" s="782" t="s">
        <v>3011</v>
      </c>
      <c r="AF1955" s="782" t="s">
        <v>24115</v>
      </c>
      <c r="AG1955" s="1999" t="s">
        <v>22894</v>
      </c>
      <c r="AH1955" s="782" t="s">
        <v>22886</v>
      </c>
      <c r="AI1955" s="1997">
        <v>0.16</v>
      </c>
      <c r="AJ1955" s="785">
        <v>63</v>
      </c>
      <c r="AK1955" s="430">
        <f>AJ1955*AI1955/365</f>
        <v>2.7616438356164383E-2</v>
      </c>
      <c r="AL1955" s="430">
        <v>0</v>
      </c>
      <c r="AM1955" s="1111">
        <f>SUM(AK1955:AL1955)</f>
        <v>2.7616438356164383E-2</v>
      </c>
      <c r="AN1955" s="430"/>
      <c r="AO1955" s="430"/>
      <c r="AP1955" s="430"/>
      <c r="AQ1955" s="830"/>
      <c r="AR1955" s="484"/>
      <c r="AS1955" s="786"/>
      <c r="AT1955" s="782"/>
      <c r="AU1955" s="782"/>
      <c r="AV1955" s="787"/>
      <c r="AW1955" s="782"/>
      <c r="AX1955" s="2459" t="s">
        <v>24119</v>
      </c>
      <c r="AY1955" s="2401"/>
    </row>
    <row r="1956" spans="1:51" s="1099" customFormat="1" ht="15.95" customHeight="1" x14ac:dyDescent="0.25">
      <c r="A1956" s="781"/>
      <c r="B1956" s="782"/>
      <c r="C1956" s="1003"/>
      <c r="D1956" s="782"/>
      <c r="E1956" s="782"/>
      <c r="F1956" s="782"/>
      <c r="G1956" s="782"/>
      <c r="H1956" s="782"/>
      <c r="I1956" s="782"/>
      <c r="J1956" s="782"/>
      <c r="K1956" s="782"/>
      <c r="L1956" s="782"/>
      <c r="M1956" s="782"/>
      <c r="N1956" s="2587"/>
      <c r="O1956" s="2587"/>
      <c r="P1956" s="2587"/>
      <c r="Q1956" s="785"/>
      <c r="R1956" s="783"/>
      <c r="S1956" s="783"/>
      <c r="T1956" s="783"/>
      <c r="U1956" s="783"/>
      <c r="V1956" s="783"/>
      <c r="W1956" s="783"/>
      <c r="X1956" s="783"/>
      <c r="Y1956" s="88"/>
      <c r="Z1956" s="88"/>
      <c r="AA1956" s="90"/>
      <c r="AB1956" s="88"/>
      <c r="AC1956" s="782" t="s">
        <v>25553</v>
      </c>
      <c r="AD1956" s="1013" t="s">
        <v>6431</v>
      </c>
      <c r="AE1956" s="782" t="s">
        <v>25565</v>
      </c>
      <c r="AF1956" s="782" t="s">
        <v>25555</v>
      </c>
      <c r="AG1956" s="2588" t="s">
        <v>25556</v>
      </c>
      <c r="AH1956" s="782" t="s">
        <v>25566</v>
      </c>
      <c r="AI1956" s="2587">
        <v>0.87</v>
      </c>
      <c r="AJ1956" s="785">
        <v>1</v>
      </c>
      <c r="AK1956" s="430">
        <f>AJ1956*AI1956/365</f>
        <v>2.3835616438356165E-3</v>
      </c>
      <c r="AL1956" s="430">
        <v>0</v>
      </c>
      <c r="AM1956" s="1111">
        <f>SUM(AK1956:AL1956)</f>
        <v>2.3835616438356165E-3</v>
      </c>
      <c r="AN1956" s="430"/>
      <c r="AO1956" s="430"/>
      <c r="AP1956" s="430"/>
      <c r="AQ1956" s="830"/>
      <c r="AR1956" s="484"/>
      <c r="AS1956" s="786"/>
      <c r="AT1956" s="782"/>
      <c r="AU1956" s="782"/>
      <c r="AV1956" s="787"/>
      <c r="AW1956" s="782"/>
      <c r="AX1956" s="2459" t="s">
        <v>25567</v>
      </c>
      <c r="AY1956" s="2590"/>
    </row>
    <row r="1957" spans="1:51" s="1099" customFormat="1" ht="15.95" customHeight="1" x14ac:dyDescent="0.25">
      <c r="A1957" s="781"/>
      <c r="B1957" s="782"/>
      <c r="C1957" s="1003"/>
      <c r="D1957" s="782"/>
      <c r="E1957" s="782"/>
      <c r="F1957" s="782"/>
      <c r="G1957" s="782"/>
      <c r="H1957" s="782"/>
      <c r="I1957" s="782"/>
      <c r="J1957" s="782"/>
      <c r="K1957" s="782"/>
      <c r="L1957" s="782"/>
      <c r="M1957" s="782"/>
      <c r="N1957" s="2587"/>
      <c r="O1957" s="2587"/>
      <c r="P1957" s="2587"/>
      <c r="Q1957" s="785"/>
      <c r="R1957" s="783"/>
      <c r="S1957" s="783"/>
      <c r="T1957" s="783"/>
      <c r="U1957" s="783"/>
      <c r="V1957" s="783"/>
      <c r="W1957" s="783"/>
      <c r="X1957" s="783"/>
      <c r="Y1957" s="88"/>
      <c r="Z1957" s="88"/>
      <c r="AA1957" s="90"/>
      <c r="AB1957" s="88"/>
      <c r="AC1957" s="782" t="s">
        <v>25553</v>
      </c>
      <c r="AD1957" s="1013" t="s">
        <v>6431</v>
      </c>
      <c r="AE1957" s="782" t="s">
        <v>25568</v>
      </c>
      <c r="AF1957" s="782" t="s">
        <v>25555</v>
      </c>
      <c r="AG1957" s="2588" t="s">
        <v>25556</v>
      </c>
      <c r="AH1957" s="782" t="s">
        <v>25566</v>
      </c>
      <c r="AI1957" s="2587">
        <v>0.87</v>
      </c>
      <c r="AJ1957" s="785">
        <v>1</v>
      </c>
      <c r="AK1957" s="430">
        <f>AJ1957*AI1957/365</f>
        <v>2.3835616438356165E-3</v>
      </c>
      <c r="AL1957" s="430">
        <v>0</v>
      </c>
      <c r="AM1957" s="1111">
        <f>SUM(AK1957:AL1957)</f>
        <v>2.3835616438356165E-3</v>
      </c>
      <c r="AN1957" s="430"/>
      <c r="AO1957" s="430"/>
      <c r="AP1957" s="430"/>
      <c r="AQ1957" s="830"/>
      <c r="AR1957" s="484"/>
      <c r="AS1957" s="786"/>
      <c r="AT1957" s="782"/>
      <c r="AU1957" s="782"/>
      <c r="AV1957" s="787"/>
      <c r="AW1957" s="782"/>
      <c r="AX1957" s="2459" t="s">
        <v>25569</v>
      </c>
      <c r="AY1957" s="2590"/>
    </row>
    <row r="1958" spans="1:51" s="55" customFormat="1" ht="15.95" customHeight="1" x14ac:dyDescent="0.25">
      <c r="A1958" s="182">
        <v>259</v>
      </c>
      <c r="B1958" s="170" t="s">
        <v>56</v>
      </c>
      <c r="C1958" s="170" t="s">
        <v>59</v>
      </c>
      <c r="D1958" s="354" t="s">
        <v>18858</v>
      </c>
      <c r="E1958" s="166" t="s">
        <v>3016</v>
      </c>
      <c r="F1958" s="166" t="s">
        <v>3017</v>
      </c>
      <c r="G1958" s="166"/>
      <c r="H1958" s="354" t="s">
        <v>219</v>
      </c>
      <c r="I1958" s="354" t="s">
        <v>220</v>
      </c>
      <c r="J1958" s="354" t="s">
        <v>221</v>
      </c>
      <c r="K1958" s="354" t="s">
        <v>222</v>
      </c>
      <c r="L1958" s="272" t="s">
        <v>221</v>
      </c>
      <c r="M1958" s="272" t="s">
        <v>879</v>
      </c>
      <c r="N1958" s="360">
        <v>9.4</v>
      </c>
      <c r="O1958" s="360">
        <v>2.2000000000000002</v>
      </c>
      <c r="P1958" s="360">
        <f>O1958*N1958</f>
        <v>20.680000000000003</v>
      </c>
      <c r="Q1958" s="184">
        <v>3</v>
      </c>
      <c r="R1958" s="183"/>
      <c r="S1958" s="183">
        <v>3</v>
      </c>
      <c r="T1958" s="183"/>
      <c r="U1958" s="183">
        <v>1</v>
      </c>
      <c r="V1958" s="183"/>
      <c r="W1958" s="183"/>
      <c r="X1958" s="183"/>
      <c r="Y1958" s="354" t="s">
        <v>62</v>
      </c>
      <c r="Z1958" s="366" t="s">
        <v>224</v>
      </c>
      <c r="AA1958" s="762" t="s">
        <v>225</v>
      </c>
      <c r="AB1958" s="354" t="s">
        <v>2897</v>
      </c>
      <c r="AC1958" s="443" t="s">
        <v>2898</v>
      </c>
      <c r="AD1958" s="354" t="s">
        <v>2899</v>
      </c>
      <c r="AE1958" s="166" t="s">
        <v>3018</v>
      </c>
      <c r="AF1958" s="166" t="s">
        <v>488</v>
      </c>
      <c r="AG1958" s="165" t="s">
        <v>230</v>
      </c>
      <c r="AH1958" s="203" t="s">
        <v>59</v>
      </c>
      <c r="AI1958" s="167">
        <v>0.114</v>
      </c>
      <c r="AJ1958" s="168">
        <v>3284.7110000000002</v>
      </c>
      <c r="AK1958" s="167">
        <v>0.78293111506849311</v>
      </c>
      <c r="AL1958" s="167">
        <v>0.24297862191780825</v>
      </c>
      <c r="AM1958" s="187">
        <f>AK1958+AL1958</f>
        <v>1.0259097369863013</v>
      </c>
      <c r="AN1958" s="167">
        <f>SUM(AK1958:AK1966)</f>
        <v>3.0532567134246573</v>
      </c>
      <c r="AO1958" s="167">
        <f>SUM(AL1958:AL1965)</f>
        <v>0.76692643397260274</v>
      </c>
      <c r="AP1958" s="167">
        <f>SUM(AM1958:AM1966)</f>
        <v>3.8201831473972603</v>
      </c>
      <c r="AQ1958" s="167">
        <f>AP1958*30</f>
        <v>114.60549442191781</v>
      </c>
      <c r="AR1958" s="193" t="s">
        <v>231</v>
      </c>
      <c r="AS1958" s="363" t="s">
        <v>431</v>
      </c>
      <c r="AT1958" s="166" t="s">
        <v>232</v>
      </c>
      <c r="AU1958" s="166" t="s">
        <v>59</v>
      </c>
      <c r="AV1958" s="679" t="s">
        <v>3019</v>
      </c>
      <c r="AW1958" s="166" t="s">
        <v>234</v>
      </c>
      <c r="AX1958" s="46"/>
      <c r="AY1958" s="2391"/>
    </row>
    <row r="1959" spans="1:51" s="8" customFormat="1" ht="15.95" customHeight="1" x14ac:dyDescent="0.25">
      <c r="A1959" s="112"/>
      <c r="B1959" s="113"/>
      <c r="C1959" s="121"/>
      <c r="D1959" s="113"/>
      <c r="E1959" s="113"/>
      <c r="F1959" s="113"/>
      <c r="G1959" s="113"/>
      <c r="H1959" s="113"/>
      <c r="I1959" s="113"/>
      <c r="J1959" s="113"/>
      <c r="K1959" s="113"/>
      <c r="L1959" s="113"/>
      <c r="M1959" s="113"/>
      <c r="N1959" s="118"/>
      <c r="O1959" s="118"/>
      <c r="P1959" s="118"/>
      <c r="Q1959" s="120"/>
      <c r="R1959" s="114"/>
      <c r="S1959" s="114"/>
      <c r="T1959" s="114"/>
      <c r="U1959" s="114"/>
      <c r="V1959" s="114"/>
      <c r="W1959" s="114"/>
      <c r="X1959" s="114"/>
      <c r="Y1959" s="113" t="s">
        <v>230</v>
      </c>
      <c r="Z1959" s="113" t="s">
        <v>230</v>
      </c>
      <c r="AA1959" s="132" t="s">
        <v>230</v>
      </c>
      <c r="AB1959" s="113" t="s">
        <v>230</v>
      </c>
      <c r="AC1959" s="113" t="s">
        <v>230</v>
      </c>
      <c r="AD1959" s="113" t="s">
        <v>230</v>
      </c>
      <c r="AE1959" s="113" t="s">
        <v>3020</v>
      </c>
      <c r="AF1959" s="113" t="s">
        <v>229</v>
      </c>
      <c r="AG1959" s="115" t="s">
        <v>230</v>
      </c>
      <c r="AH1959" s="132" t="s">
        <v>59</v>
      </c>
      <c r="AI1959" s="116">
        <v>0.114</v>
      </c>
      <c r="AJ1959" s="117">
        <v>2249.2360000000003</v>
      </c>
      <c r="AK1959" s="116">
        <v>0.53611926575342472</v>
      </c>
      <c r="AL1959" s="116">
        <v>0.16638184109589044</v>
      </c>
      <c r="AM1959" s="119">
        <v>0.70250110684931522</v>
      </c>
      <c r="AN1959" s="116"/>
      <c r="AO1959" s="116"/>
      <c r="AP1959" s="116"/>
      <c r="AQ1959" s="367"/>
      <c r="AR1959" s="42"/>
      <c r="AS1959" s="43"/>
      <c r="AT1959" s="113"/>
      <c r="AU1959" s="113"/>
      <c r="AV1959" s="44"/>
      <c r="AW1959" s="113"/>
      <c r="AX1959" s="46"/>
      <c r="AY1959" s="2391"/>
    </row>
    <row r="1960" spans="1:51" s="8" customFormat="1" ht="15.95" customHeight="1" x14ac:dyDescent="0.25">
      <c r="A1960" s="36"/>
      <c r="B1960" s="1029"/>
      <c r="C1960" s="2"/>
      <c r="D1960" s="1029"/>
      <c r="E1960" s="1029"/>
      <c r="F1960" s="1029"/>
      <c r="G1960" s="1029"/>
      <c r="H1960" s="1029"/>
      <c r="I1960" s="1029"/>
      <c r="J1960" s="1029"/>
      <c r="K1960" s="1029"/>
      <c r="L1960" s="1029"/>
      <c r="M1960" s="1029"/>
      <c r="N1960" s="1036"/>
      <c r="O1960" s="1036"/>
      <c r="P1960" s="1557"/>
      <c r="Q1960" s="37"/>
      <c r="R1960" s="448"/>
      <c r="S1960" s="448"/>
      <c r="T1960" s="448"/>
      <c r="U1960" s="448"/>
      <c r="V1960" s="448"/>
      <c r="W1960" s="448"/>
      <c r="X1960" s="448"/>
      <c r="Y1960" s="1029" t="s">
        <v>230</v>
      </c>
      <c r="Z1960" s="1029" t="s">
        <v>230</v>
      </c>
      <c r="AA1960" s="1" t="s">
        <v>230</v>
      </c>
      <c r="AB1960" s="1029" t="s">
        <v>230</v>
      </c>
      <c r="AC1960" s="1029" t="s">
        <v>230</v>
      </c>
      <c r="AD1960" s="1029" t="s">
        <v>230</v>
      </c>
      <c r="AE1960" s="1029" t="s">
        <v>3021</v>
      </c>
      <c r="AF1960" s="1029" t="s">
        <v>235</v>
      </c>
      <c r="AG1960" s="39" t="s">
        <v>230</v>
      </c>
      <c r="AH1960" s="1" t="s">
        <v>59</v>
      </c>
      <c r="AI1960" s="40">
        <v>0.114</v>
      </c>
      <c r="AJ1960" s="1037">
        <v>2421.4692</v>
      </c>
      <c r="AK1960" s="40">
        <v>0.57717211068493146</v>
      </c>
      <c r="AL1960" s="40">
        <v>0.17912237917808219</v>
      </c>
      <c r="AM1960" s="41">
        <v>0.75629448986301362</v>
      </c>
      <c r="AN1960" s="40"/>
      <c r="AO1960" s="40"/>
      <c r="AP1960" s="40"/>
      <c r="AQ1960" s="1644"/>
      <c r="AR1960" s="1034"/>
      <c r="AS1960" s="45"/>
      <c r="AT1960" s="1029"/>
      <c r="AU1960" s="1029"/>
      <c r="AV1960" s="46"/>
      <c r="AW1960" s="1029"/>
      <c r="AX1960" s="46"/>
      <c r="AY1960" s="2391"/>
    </row>
    <row r="1961" spans="1:51" s="8" customFormat="1" ht="15.95" customHeight="1" x14ac:dyDescent="0.25">
      <c r="A1961" s="36"/>
      <c r="B1961" s="1029"/>
      <c r="C1961" s="2"/>
      <c r="D1961" s="1029"/>
      <c r="E1961" s="1029"/>
      <c r="F1961" s="1029"/>
      <c r="G1961" s="1029"/>
      <c r="H1961" s="1029"/>
      <c r="I1961" s="1029"/>
      <c r="J1961" s="1029"/>
      <c r="K1961" s="1029"/>
      <c r="L1961" s="1029"/>
      <c r="M1961" s="1029"/>
      <c r="N1961" s="1036"/>
      <c r="O1961" s="1036"/>
      <c r="P1961" s="1557"/>
      <c r="Q1961" s="37"/>
      <c r="R1961" s="448"/>
      <c r="S1961" s="448"/>
      <c r="T1961" s="448"/>
      <c r="U1961" s="448"/>
      <c r="V1961" s="448"/>
      <c r="W1961" s="448"/>
      <c r="X1961" s="448"/>
      <c r="Y1961" s="1029" t="s">
        <v>230</v>
      </c>
      <c r="Z1961" s="1029" t="s">
        <v>230</v>
      </c>
      <c r="AA1961" s="1" t="s">
        <v>230</v>
      </c>
      <c r="AB1961" s="1029" t="s">
        <v>230</v>
      </c>
      <c r="AC1961" s="1029" t="s">
        <v>230</v>
      </c>
      <c r="AD1961" s="1029" t="s">
        <v>230</v>
      </c>
      <c r="AE1961" s="1029" t="s">
        <v>3022</v>
      </c>
      <c r="AF1961" s="1029" t="s">
        <v>265</v>
      </c>
      <c r="AG1961" s="39" t="s">
        <v>230</v>
      </c>
      <c r="AH1961" s="1" t="s">
        <v>59</v>
      </c>
      <c r="AI1961" s="40">
        <v>0.114</v>
      </c>
      <c r="AJ1961" s="1037">
        <v>2412.2930000000001</v>
      </c>
      <c r="AK1961" s="40">
        <v>0.57498490684931503</v>
      </c>
      <c r="AL1961" s="40">
        <v>0.17844359178082192</v>
      </c>
      <c r="AM1961" s="41">
        <v>0.75342849863013694</v>
      </c>
      <c r="AN1961" s="40"/>
      <c r="AO1961" s="40"/>
      <c r="AP1961" s="40"/>
      <c r="AQ1961" s="1644"/>
      <c r="AR1961" s="1034"/>
      <c r="AS1961" s="45"/>
      <c r="AT1961" s="1029"/>
      <c r="AU1961" s="1029"/>
      <c r="AV1961" s="46"/>
      <c r="AW1961" s="1029"/>
      <c r="AX1961" s="46"/>
      <c r="AY1961" s="2391"/>
    </row>
    <row r="1962" spans="1:51" s="8" customFormat="1" ht="15.95" customHeight="1" x14ac:dyDescent="0.25">
      <c r="A1962" s="36"/>
      <c r="B1962" s="1029"/>
      <c r="C1962" s="2"/>
      <c r="D1962" s="1029"/>
      <c r="E1962" s="1029"/>
      <c r="F1962" s="1029"/>
      <c r="G1962" s="1029"/>
      <c r="H1962" s="1029"/>
      <c r="I1962" s="1029"/>
      <c r="J1962" s="1029"/>
      <c r="K1962" s="1029"/>
      <c r="L1962" s="1029"/>
      <c r="M1962" s="1029"/>
      <c r="N1962" s="1036"/>
      <c r="O1962" s="1036"/>
      <c r="P1962" s="1557"/>
      <c r="Q1962" s="37"/>
      <c r="R1962" s="448"/>
      <c r="S1962" s="448"/>
      <c r="T1962" s="448"/>
      <c r="U1962" s="448"/>
      <c r="V1962" s="448"/>
      <c r="W1962" s="448"/>
      <c r="X1962" s="448"/>
      <c r="Y1962" s="1029" t="s">
        <v>230</v>
      </c>
      <c r="Z1962" s="1029" t="s">
        <v>230</v>
      </c>
      <c r="AA1962" s="1" t="s">
        <v>230</v>
      </c>
      <c r="AB1962" s="1029" t="s">
        <v>230</v>
      </c>
      <c r="AC1962" s="1029" t="s">
        <v>230</v>
      </c>
      <c r="AD1962" s="1029" t="s">
        <v>230</v>
      </c>
      <c r="AE1962" s="1029" t="s">
        <v>3023</v>
      </c>
      <c r="AF1962" s="1029" t="s">
        <v>3024</v>
      </c>
      <c r="AG1962" s="39" t="s">
        <v>3025</v>
      </c>
      <c r="AH1962" s="1" t="s">
        <v>304</v>
      </c>
      <c r="AI1962" s="1036">
        <v>1.1399999999999999</v>
      </c>
      <c r="AJ1962" s="37">
        <v>5</v>
      </c>
      <c r="AK1962" s="40">
        <f t="shared" ref="AK1962:AK1966" si="205">AJ1962*AI1962/365</f>
        <v>1.5616438356164381E-2</v>
      </c>
      <c r="AL1962" s="40">
        <v>0</v>
      </c>
      <c r="AM1962" s="14">
        <f t="shared" ref="AM1962:AM1966" si="206">SUBTOTAL(9,AK1962:AL1962)</f>
        <v>1.5616438356164381E-2</v>
      </c>
      <c r="AN1962" s="40"/>
      <c r="AO1962" s="40"/>
      <c r="AP1962" s="40"/>
      <c r="AQ1962" s="1644"/>
      <c r="AR1962" s="1034"/>
      <c r="AS1962" s="45"/>
      <c r="AT1962" s="1029"/>
      <c r="AU1962" s="1029"/>
      <c r="AV1962" s="46"/>
      <c r="AW1962" s="1029"/>
      <c r="AX1962" s="46"/>
      <c r="AY1962" s="2391"/>
    </row>
    <row r="1963" spans="1:51" s="8" customFormat="1" ht="15.95" customHeight="1" x14ac:dyDescent="0.25">
      <c r="A1963" s="1255"/>
      <c r="B1963" s="1256"/>
      <c r="C1963" s="1257"/>
      <c r="D1963" s="1256"/>
      <c r="E1963" s="1256"/>
      <c r="F1963" s="1256"/>
      <c r="G1963" s="1256"/>
      <c r="H1963" s="1256"/>
      <c r="I1963" s="1256"/>
      <c r="J1963" s="1256"/>
      <c r="K1963" s="1256"/>
      <c r="L1963" s="1256"/>
      <c r="M1963" s="1256"/>
      <c r="N1963" s="1265"/>
      <c r="O1963" s="1265"/>
      <c r="P1963" s="1265"/>
      <c r="Q1963" s="1266"/>
      <c r="R1963" s="1261"/>
      <c r="S1963" s="1261"/>
      <c r="T1963" s="1261"/>
      <c r="U1963" s="1261"/>
      <c r="V1963" s="1261"/>
      <c r="W1963" s="1261"/>
      <c r="X1963" s="1261"/>
      <c r="Y1963" s="1256" t="s">
        <v>230</v>
      </c>
      <c r="Z1963" s="1256" t="s">
        <v>230</v>
      </c>
      <c r="AA1963" s="1263" t="s">
        <v>230</v>
      </c>
      <c r="AB1963" s="1256" t="s">
        <v>230</v>
      </c>
      <c r="AC1963" s="1256" t="s">
        <v>230</v>
      </c>
      <c r="AD1963" s="1256" t="s">
        <v>230</v>
      </c>
      <c r="AE1963" s="1256" t="s">
        <v>3026</v>
      </c>
      <c r="AF1963" s="1256" t="s">
        <v>3027</v>
      </c>
      <c r="AG1963" s="1264" t="s">
        <v>3028</v>
      </c>
      <c r="AH1963" s="1256" t="s">
        <v>22967</v>
      </c>
      <c r="AI1963" s="1265">
        <v>0.6</v>
      </c>
      <c r="AJ1963" s="1265">
        <v>10</v>
      </c>
      <c r="AK1963" s="1628">
        <f t="shared" si="205"/>
        <v>1.643835616438356E-2</v>
      </c>
      <c r="AL1963" s="1628">
        <v>0</v>
      </c>
      <c r="AM1963" s="1267">
        <f t="shared" si="206"/>
        <v>1.643835616438356E-2</v>
      </c>
      <c r="AN1963" s="1628"/>
      <c r="AO1963" s="1628"/>
      <c r="AP1963" s="1628"/>
      <c r="AQ1963" s="1708"/>
      <c r="AR1963" s="1709"/>
      <c r="AS1963" s="1710"/>
      <c r="AT1963" s="1256"/>
      <c r="AU1963" s="1256"/>
      <c r="AV1963" s="1711"/>
      <c r="AW1963" s="1713" t="s">
        <v>16781</v>
      </c>
      <c r="AX1963" s="2498" t="s">
        <v>23117</v>
      </c>
      <c r="AY1963" s="2391"/>
    </row>
    <row r="1964" spans="1:51" s="8" customFormat="1" ht="15.95" customHeight="1" x14ac:dyDescent="0.25">
      <c r="A1964" s="36"/>
      <c r="B1964" s="1029"/>
      <c r="C1964" s="2"/>
      <c r="D1964" s="1029"/>
      <c r="E1964" s="1029"/>
      <c r="F1964" s="1029"/>
      <c r="G1964" s="1029"/>
      <c r="H1964" s="1029"/>
      <c r="I1964" s="1029"/>
      <c r="J1964" s="1029"/>
      <c r="K1964" s="1029"/>
      <c r="L1964" s="1029"/>
      <c r="M1964" s="1029"/>
      <c r="N1964" s="1036"/>
      <c r="O1964" s="1036"/>
      <c r="P1964" s="1557"/>
      <c r="Q1964" s="37"/>
      <c r="R1964" s="448"/>
      <c r="S1964" s="448"/>
      <c r="T1964" s="448"/>
      <c r="U1964" s="448"/>
      <c r="V1964" s="448"/>
      <c r="W1964" s="448"/>
      <c r="X1964" s="448"/>
      <c r="Y1964" s="1029" t="s">
        <v>230</v>
      </c>
      <c r="Z1964" s="1029" t="s">
        <v>230</v>
      </c>
      <c r="AA1964" s="1" t="s">
        <v>230</v>
      </c>
      <c r="AB1964" s="1029" t="s">
        <v>230</v>
      </c>
      <c r="AC1964" s="1029" t="s">
        <v>230</v>
      </c>
      <c r="AD1964" s="1029" t="s">
        <v>230</v>
      </c>
      <c r="AE1964" s="1029" t="s">
        <v>3029</v>
      </c>
      <c r="AF1964" s="1029" t="s">
        <v>3030</v>
      </c>
      <c r="AG1964" s="39" t="s">
        <v>3031</v>
      </c>
      <c r="AH1964" s="1" t="s">
        <v>304</v>
      </c>
      <c r="AI1964" s="1036">
        <v>1.1399999999999999</v>
      </c>
      <c r="AJ1964" s="37">
        <v>160.19999999999999</v>
      </c>
      <c r="AK1964" s="40">
        <f t="shared" si="205"/>
        <v>0.5003506849315067</v>
      </c>
      <c r="AL1964" s="40">
        <v>0</v>
      </c>
      <c r="AM1964" s="14">
        <f t="shared" si="206"/>
        <v>0.5003506849315067</v>
      </c>
      <c r="AN1964" s="40"/>
      <c r="AO1964" s="40"/>
      <c r="AP1964" s="40"/>
      <c r="AQ1964" s="1644"/>
      <c r="AR1964" s="1034"/>
      <c r="AS1964" s="45"/>
      <c r="AT1964" s="1029"/>
      <c r="AU1964" s="1029"/>
      <c r="AV1964" s="46"/>
      <c r="AW1964" s="1029"/>
      <c r="AX1964" s="46"/>
      <c r="AY1964" s="2391"/>
    </row>
    <row r="1965" spans="1:51" s="8" customFormat="1" ht="15.95" customHeight="1" x14ac:dyDescent="0.25">
      <c r="A1965" s="1255"/>
      <c r="B1965" s="1256"/>
      <c r="C1965" s="1257"/>
      <c r="D1965" s="1256"/>
      <c r="E1965" s="1256"/>
      <c r="F1965" s="1256"/>
      <c r="G1965" s="1256"/>
      <c r="H1965" s="1256"/>
      <c r="I1965" s="1256"/>
      <c r="J1965" s="1256"/>
      <c r="K1965" s="1256"/>
      <c r="L1965" s="1256"/>
      <c r="M1965" s="1256"/>
      <c r="N1965" s="1265"/>
      <c r="O1965" s="1265"/>
      <c r="P1965" s="1265"/>
      <c r="Q1965" s="1266"/>
      <c r="R1965" s="1261"/>
      <c r="S1965" s="1261"/>
      <c r="T1965" s="1261"/>
      <c r="U1965" s="1261"/>
      <c r="V1965" s="1261"/>
      <c r="W1965" s="1261"/>
      <c r="X1965" s="1261"/>
      <c r="Y1965" s="1256" t="s">
        <v>230</v>
      </c>
      <c r="Z1965" s="1256" t="s">
        <v>230</v>
      </c>
      <c r="AA1965" s="1263" t="s">
        <v>230</v>
      </c>
      <c r="AB1965" s="1256" t="s">
        <v>230</v>
      </c>
      <c r="AC1965" s="1256" t="s">
        <v>230</v>
      </c>
      <c r="AD1965" s="1256" t="s">
        <v>230</v>
      </c>
      <c r="AE1965" s="1256" t="s">
        <v>3029</v>
      </c>
      <c r="AF1965" s="1256" t="s">
        <v>3032</v>
      </c>
      <c r="AG1965" s="1264" t="s">
        <v>3033</v>
      </c>
      <c r="AH1965" s="1256" t="s">
        <v>22967</v>
      </c>
      <c r="AI1965" s="1265">
        <v>0.6</v>
      </c>
      <c r="AJ1965" s="1265">
        <v>15</v>
      </c>
      <c r="AK1965" s="1628">
        <f t="shared" si="205"/>
        <v>2.4657534246575342E-2</v>
      </c>
      <c r="AL1965" s="1628">
        <v>0</v>
      </c>
      <c r="AM1965" s="1267">
        <f t="shared" si="206"/>
        <v>2.4657534246575342E-2</v>
      </c>
      <c r="AN1965" s="1628"/>
      <c r="AO1965" s="1628"/>
      <c r="AP1965" s="1628"/>
      <c r="AQ1965" s="1708"/>
      <c r="AR1965" s="1709"/>
      <c r="AS1965" s="1710"/>
      <c r="AT1965" s="1256"/>
      <c r="AU1965" s="1256"/>
      <c r="AV1965" s="1711"/>
      <c r="AW1965" s="1713" t="s">
        <v>16781</v>
      </c>
      <c r="AX1965" s="2498" t="s">
        <v>23118</v>
      </c>
      <c r="AY1965" s="2391"/>
    </row>
    <row r="1966" spans="1:51" s="1099" customFormat="1" ht="15.95" customHeight="1" x14ac:dyDescent="0.25">
      <c r="A1966" s="781"/>
      <c r="B1966" s="782"/>
      <c r="C1966" s="1003"/>
      <c r="D1966" s="782"/>
      <c r="E1966" s="782"/>
      <c r="F1966" s="782"/>
      <c r="G1966" s="782"/>
      <c r="H1966" s="782"/>
      <c r="I1966" s="782"/>
      <c r="J1966" s="782"/>
      <c r="K1966" s="782"/>
      <c r="L1966" s="782"/>
      <c r="M1966" s="782"/>
      <c r="N1966" s="1381"/>
      <c r="O1966" s="1381"/>
      <c r="P1966" s="1558"/>
      <c r="Q1966" s="785"/>
      <c r="R1966" s="783"/>
      <c r="S1966" s="783"/>
      <c r="T1966" s="783"/>
      <c r="U1966" s="783"/>
      <c r="V1966" s="783"/>
      <c r="W1966" s="783"/>
      <c r="X1966" s="783"/>
      <c r="Y1966" s="782"/>
      <c r="Z1966" s="782"/>
      <c r="AA1966" s="784"/>
      <c r="AB1966" s="782"/>
      <c r="AC1966" s="782" t="s">
        <v>20584</v>
      </c>
      <c r="AD1966" s="1013" t="s">
        <v>20583</v>
      </c>
      <c r="AE1966" s="782" t="s">
        <v>20585</v>
      </c>
      <c r="AF1966" s="782" t="s">
        <v>20586</v>
      </c>
      <c r="AG1966" s="1380" t="s">
        <v>20587</v>
      </c>
      <c r="AH1966" s="782" t="s">
        <v>18614</v>
      </c>
      <c r="AI1966" s="1636">
        <v>1.1399999999999999</v>
      </c>
      <c r="AJ1966" s="785">
        <v>8</v>
      </c>
      <c r="AK1966" s="430">
        <f t="shared" si="205"/>
        <v>2.4986301369863011E-2</v>
      </c>
      <c r="AL1966" s="430">
        <v>0</v>
      </c>
      <c r="AM1966" s="1162">
        <f t="shared" si="206"/>
        <v>2.4986301369863011E-2</v>
      </c>
      <c r="AN1966" s="430"/>
      <c r="AO1966" s="430"/>
      <c r="AP1966" s="430"/>
      <c r="AQ1966" s="830"/>
      <c r="AR1966" s="484"/>
      <c r="AS1966" s="786"/>
      <c r="AT1966" s="782"/>
      <c r="AU1966" s="782"/>
      <c r="AV1966" s="787"/>
      <c r="AW1966" s="782"/>
      <c r="AX1966" s="2530" t="s">
        <v>20588</v>
      </c>
      <c r="AY1966" s="2401"/>
    </row>
    <row r="1967" spans="1:51" s="55" customFormat="1" ht="15.95" customHeight="1" x14ac:dyDescent="0.25">
      <c r="A1967" s="353">
        <v>260</v>
      </c>
      <c r="B1967" s="366" t="s">
        <v>56</v>
      </c>
      <c r="C1967" s="366" t="s">
        <v>59</v>
      </c>
      <c r="D1967" s="354" t="s">
        <v>18859</v>
      </c>
      <c r="E1967" s="166" t="s">
        <v>3035</v>
      </c>
      <c r="F1967" s="166" t="s">
        <v>3036</v>
      </c>
      <c r="G1967" s="166"/>
      <c r="H1967" s="354" t="s">
        <v>219</v>
      </c>
      <c r="I1967" s="354" t="s">
        <v>220</v>
      </c>
      <c r="J1967" s="354" t="s">
        <v>221</v>
      </c>
      <c r="K1967" s="354" t="s">
        <v>222</v>
      </c>
      <c r="L1967" s="272" t="s">
        <v>221</v>
      </c>
      <c r="M1967" s="272" t="s">
        <v>879</v>
      </c>
      <c r="N1967" s="360">
        <v>6.4</v>
      </c>
      <c r="O1967" s="360">
        <v>2.2000000000000002</v>
      </c>
      <c r="P1967" s="360">
        <f>O1967*N1967</f>
        <v>14.080000000000002</v>
      </c>
      <c r="Q1967" s="184">
        <v>1</v>
      </c>
      <c r="R1967" s="183"/>
      <c r="S1967" s="183">
        <v>1</v>
      </c>
      <c r="T1967" s="183"/>
      <c r="U1967" s="183">
        <v>0</v>
      </c>
      <c r="V1967" s="183"/>
      <c r="W1967" s="183"/>
      <c r="X1967" s="183"/>
      <c r="Y1967" s="354" t="s">
        <v>62</v>
      </c>
      <c r="Z1967" s="366" t="s">
        <v>224</v>
      </c>
      <c r="AA1967" s="762" t="s">
        <v>225</v>
      </c>
      <c r="AB1967" s="354" t="s">
        <v>2897</v>
      </c>
      <c r="AC1967" s="443" t="s">
        <v>2898</v>
      </c>
      <c r="AD1967" s="354" t="s">
        <v>2899</v>
      </c>
      <c r="AE1967" s="166" t="s">
        <v>3037</v>
      </c>
      <c r="AF1967" s="166" t="s">
        <v>3038</v>
      </c>
      <c r="AG1967" s="165" t="s">
        <v>230</v>
      </c>
      <c r="AH1967" s="203" t="s">
        <v>59</v>
      </c>
      <c r="AI1967" s="167">
        <v>0.114</v>
      </c>
      <c r="AJ1967" s="168">
        <v>2136.91</v>
      </c>
      <c r="AK1967" s="167">
        <v>0.50934567123287666</v>
      </c>
      <c r="AL1967" s="167">
        <v>0</v>
      </c>
      <c r="AM1967" s="187">
        <f>AK1967+AL1967</f>
        <v>0.50934567123287666</v>
      </c>
      <c r="AN1967" s="167">
        <f>SUM(AK1967:AK1970)</f>
        <v>0.61820046575342469</v>
      </c>
      <c r="AO1967" s="167">
        <f>SUM(AL1967:AL1969)</f>
        <v>0</v>
      </c>
      <c r="AP1967" s="167">
        <f>AN1967+AO1967</f>
        <v>0.61820046575342469</v>
      </c>
      <c r="AQ1967" s="167">
        <f>AP1967*30</f>
        <v>18.54601397260274</v>
      </c>
      <c r="AR1967" s="193" t="s">
        <v>231</v>
      </c>
      <c r="AS1967" s="363" t="s">
        <v>431</v>
      </c>
      <c r="AT1967" s="166" t="s">
        <v>232</v>
      </c>
      <c r="AU1967" s="166" t="s">
        <v>59</v>
      </c>
      <c r="AV1967" s="679" t="s">
        <v>3039</v>
      </c>
      <c r="AW1967" s="166" t="s">
        <v>234</v>
      </c>
      <c r="AX1967" s="2511" t="s">
        <v>16568</v>
      </c>
      <c r="AY1967" s="1175" t="s">
        <v>16583</v>
      </c>
    </row>
    <row r="1968" spans="1:51" s="8" customFormat="1" ht="15.95" customHeight="1" x14ac:dyDescent="0.25">
      <c r="A1968" s="112"/>
      <c r="B1968" s="113"/>
      <c r="C1968" s="121"/>
      <c r="D1968" s="113"/>
      <c r="E1968" s="113"/>
      <c r="F1968" s="113"/>
      <c r="G1968" s="113"/>
      <c r="H1968" s="113"/>
      <c r="I1968" s="113"/>
      <c r="J1968" s="113"/>
      <c r="K1968" s="113"/>
      <c r="L1968" s="113"/>
      <c r="M1968" s="113"/>
      <c r="N1968" s="118"/>
      <c r="O1968" s="118"/>
      <c r="P1968" s="118"/>
      <c r="Q1968" s="120"/>
      <c r="R1968" s="114"/>
      <c r="S1968" s="114"/>
      <c r="T1968" s="114"/>
      <c r="U1968" s="114"/>
      <c r="V1968" s="114"/>
      <c r="W1968" s="114"/>
      <c r="X1968" s="114"/>
      <c r="Y1968" s="113" t="s">
        <v>230</v>
      </c>
      <c r="Z1968" s="113" t="s">
        <v>230</v>
      </c>
      <c r="AA1968" s="132" t="s">
        <v>230</v>
      </c>
      <c r="AB1968" s="113" t="s">
        <v>230</v>
      </c>
      <c r="AC1968" s="113" t="s">
        <v>230</v>
      </c>
      <c r="AD1968" s="113" t="s">
        <v>230</v>
      </c>
      <c r="AE1968" s="113" t="s">
        <v>3040</v>
      </c>
      <c r="AF1968" s="113" t="s">
        <v>3041</v>
      </c>
      <c r="AG1968" s="115" t="s">
        <v>3042</v>
      </c>
      <c r="AH1968" s="132" t="s">
        <v>304</v>
      </c>
      <c r="AI1968" s="118">
        <v>1.1399999999999999</v>
      </c>
      <c r="AJ1968" s="118">
        <v>22</v>
      </c>
      <c r="AK1968" s="116">
        <f>AJ1968*AI1968/365</f>
        <v>6.8712328767123285E-2</v>
      </c>
      <c r="AL1968" s="116">
        <v>0</v>
      </c>
      <c r="AM1968" s="14">
        <f>SUBTOTAL(9,AK1968:AL1968)</f>
        <v>6.8712328767123285E-2</v>
      </c>
      <c r="AN1968" s="116"/>
      <c r="AO1968" s="116"/>
      <c r="AP1968" s="116"/>
      <c r="AQ1968" s="367"/>
      <c r="AR1968" s="42"/>
      <c r="AS1968" s="43"/>
      <c r="AT1968" s="113"/>
      <c r="AU1968" s="113"/>
      <c r="AV1968" s="44"/>
      <c r="AW1968" s="113"/>
      <c r="AX1968" s="44"/>
      <c r="AY1968" s="2391"/>
    </row>
    <row r="1969" spans="1:51" s="8" customFormat="1" ht="15.95" customHeight="1" x14ac:dyDescent="0.25">
      <c r="A1969" s="122"/>
      <c r="B1969" s="123"/>
      <c r="C1969" s="144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8"/>
      <c r="O1969" s="128"/>
      <c r="P1969" s="128"/>
      <c r="Q1969" s="140"/>
      <c r="R1969" s="124"/>
      <c r="S1969" s="124"/>
      <c r="T1969" s="124"/>
      <c r="U1969" s="124"/>
      <c r="V1969" s="124"/>
      <c r="W1969" s="124"/>
      <c r="X1969" s="124"/>
      <c r="Y1969" s="88" t="s">
        <v>230</v>
      </c>
      <c r="Z1969" s="88" t="s">
        <v>230</v>
      </c>
      <c r="AA1969" s="90" t="s">
        <v>230</v>
      </c>
      <c r="AB1969" s="88" t="s">
        <v>230</v>
      </c>
      <c r="AC1969" s="88" t="s">
        <v>230</v>
      </c>
      <c r="AD1969" s="88" t="s">
        <v>230</v>
      </c>
      <c r="AE1969" s="88" t="s">
        <v>3043</v>
      </c>
      <c r="AF1969" s="88" t="s">
        <v>3044</v>
      </c>
      <c r="AG1969" s="95" t="s">
        <v>3045</v>
      </c>
      <c r="AH1969" s="90" t="s">
        <v>243</v>
      </c>
      <c r="AI1969" s="21">
        <v>0.87</v>
      </c>
      <c r="AJ1969" s="97">
        <v>4</v>
      </c>
      <c r="AK1969" s="40">
        <f>AJ1969*AI1969/365</f>
        <v>9.5342465753424661E-3</v>
      </c>
      <c r="AL1969" s="98">
        <v>0</v>
      </c>
      <c r="AM1969" s="41">
        <f>SUBTOTAL(9,AK1969:AL1969)</f>
        <v>9.5342465753424661E-3</v>
      </c>
      <c r="AN1969" s="98"/>
      <c r="AO1969" s="126"/>
      <c r="AP1969" s="126"/>
      <c r="AQ1969" s="369"/>
      <c r="AR1969" s="49"/>
      <c r="AS1969" s="50"/>
      <c r="AT1969" s="123"/>
      <c r="AU1969" s="123"/>
      <c r="AV1969" s="73"/>
      <c r="AW1969" s="123"/>
      <c r="AX1969" s="46"/>
      <c r="AY1969" s="2391"/>
    </row>
    <row r="1970" spans="1:51" s="8" customFormat="1" ht="15.95" customHeight="1" x14ac:dyDescent="0.25">
      <c r="A1970" s="93"/>
      <c r="B1970" s="88"/>
      <c r="C1970" s="107"/>
      <c r="D1970" s="88"/>
      <c r="E1970" s="88"/>
      <c r="F1970" s="88"/>
      <c r="G1970" s="88"/>
      <c r="H1970" s="88"/>
      <c r="I1970" s="88"/>
      <c r="J1970" s="88"/>
      <c r="K1970" s="88"/>
      <c r="L1970" s="88"/>
      <c r="M1970" s="88"/>
      <c r="N1970" s="21"/>
      <c r="O1970" s="21"/>
      <c r="P1970" s="21"/>
      <c r="Q1970" s="97"/>
      <c r="R1970" s="94"/>
      <c r="S1970" s="94"/>
      <c r="T1970" s="94"/>
      <c r="U1970" s="94"/>
      <c r="V1970" s="94"/>
      <c r="W1970" s="94"/>
      <c r="X1970" s="94"/>
      <c r="Y1970" s="88" t="s">
        <v>230</v>
      </c>
      <c r="Z1970" s="88" t="s">
        <v>230</v>
      </c>
      <c r="AA1970" s="90" t="s">
        <v>230</v>
      </c>
      <c r="AB1970" s="88" t="s">
        <v>230</v>
      </c>
      <c r="AC1970" s="1148" t="s">
        <v>17895</v>
      </c>
      <c r="AD1970" s="1149" t="s">
        <v>17894</v>
      </c>
      <c r="AE1970" s="1099" t="s">
        <v>17896</v>
      </c>
      <c r="AF1970" s="782" t="s">
        <v>23268</v>
      </c>
      <c r="AG1970" s="784" t="s">
        <v>23267</v>
      </c>
      <c r="AH1970" s="782" t="s">
        <v>23286</v>
      </c>
      <c r="AI1970" s="88">
        <v>0.76</v>
      </c>
      <c r="AJ1970" s="101">
        <v>14.7</v>
      </c>
      <c r="AK1970" s="430">
        <f>AJ1970*AI1970/365</f>
        <v>3.0608219178082187E-2</v>
      </c>
      <c r="AL1970" s="96">
        <v>0</v>
      </c>
      <c r="AM1970" s="1111">
        <f>SUBTOTAL(9,AK1970:AL1970)</f>
        <v>3.0608219178082187E-2</v>
      </c>
      <c r="AN1970" s="14"/>
      <c r="AO1970" s="98"/>
      <c r="AP1970" s="98"/>
      <c r="AQ1970" s="368"/>
      <c r="AR1970" s="47"/>
      <c r="AS1970" s="48"/>
      <c r="AT1970" s="88"/>
      <c r="AU1970" s="88"/>
      <c r="AV1970" s="52"/>
      <c r="AW1970" s="88"/>
      <c r="AX1970" s="2530" t="s">
        <v>17897</v>
      </c>
      <c r="AY1970" s="2391"/>
    </row>
    <row r="1971" spans="1:51" s="55" customFormat="1" ht="15.95" customHeight="1" x14ac:dyDescent="0.25">
      <c r="A1971" s="353">
        <v>261</v>
      </c>
      <c r="B1971" s="366" t="s">
        <v>56</v>
      </c>
      <c r="C1971" s="366" t="s">
        <v>59</v>
      </c>
      <c r="D1971" s="354" t="s">
        <v>18860</v>
      </c>
      <c r="E1971" s="166" t="s">
        <v>3046</v>
      </c>
      <c r="F1971" s="166" t="s">
        <v>3047</v>
      </c>
      <c r="G1971" s="166"/>
      <c r="H1971" s="166" t="s">
        <v>219</v>
      </c>
      <c r="I1971" s="166" t="s">
        <v>220</v>
      </c>
      <c r="J1971" s="166" t="s">
        <v>221</v>
      </c>
      <c r="K1971" s="166" t="s">
        <v>222</v>
      </c>
      <c r="L1971" s="198" t="s">
        <v>221</v>
      </c>
      <c r="M1971" s="198" t="s">
        <v>879</v>
      </c>
      <c r="N1971" s="186">
        <v>3</v>
      </c>
      <c r="O1971" s="186">
        <v>1.2</v>
      </c>
      <c r="P1971" s="186">
        <f>N1971*O1971</f>
        <v>3.5999999999999996</v>
      </c>
      <c r="Q1971" s="184">
        <v>1</v>
      </c>
      <c r="R1971" s="183"/>
      <c r="S1971" s="183">
        <v>1</v>
      </c>
      <c r="T1971" s="183"/>
      <c r="U1971" s="183">
        <v>0</v>
      </c>
      <c r="V1971" s="183"/>
      <c r="W1971" s="183"/>
      <c r="X1971" s="183"/>
      <c r="Y1971" s="166" t="s">
        <v>62</v>
      </c>
      <c r="Z1971" s="170" t="s">
        <v>224</v>
      </c>
      <c r="AA1971" s="197" t="s">
        <v>225</v>
      </c>
      <c r="AB1971" s="166" t="s">
        <v>2897</v>
      </c>
      <c r="AC1971" s="203" t="s">
        <v>2898</v>
      </c>
      <c r="AD1971" s="166" t="s">
        <v>2899</v>
      </c>
      <c r="AE1971" s="166" t="s">
        <v>3048</v>
      </c>
      <c r="AF1971" s="166" t="s">
        <v>237</v>
      </c>
      <c r="AG1971" s="165" t="s">
        <v>230</v>
      </c>
      <c r="AH1971" s="203" t="s">
        <v>59</v>
      </c>
      <c r="AI1971" s="167">
        <v>0.114</v>
      </c>
      <c r="AJ1971" s="168">
        <v>3297.7089999999998</v>
      </c>
      <c r="AK1971" s="167">
        <v>0.78602926849315058</v>
      </c>
      <c r="AL1971" s="167">
        <v>0</v>
      </c>
      <c r="AM1971" s="187">
        <f>AK1971+AL1971</f>
        <v>0.78602926849315058</v>
      </c>
      <c r="AN1971" s="167">
        <f>AK1971</f>
        <v>0.78602926849315058</v>
      </c>
      <c r="AO1971" s="167">
        <f>AL1971</f>
        <v>0</v>
      </c>
      <c r="AP1971" s="167">
        <f>AN1971+AO1971</f>
        <v>0.78602926849315058</v>
      </c>
      <c r="AQ1971" s="167">
        <f>AP1971*30</f>
        <v>23.580878054794518</v>
      </c>
      <c r="AR1971" s="193" t="s">
        <v>231</v>
      </c>
      <c r="AS1971" s="194" t="s">
        <v>431</v>
      </c>
      <c r="AT1971" s="166" t="s">
        <v>232</v>
      </c>
      <c r="AU1971" s="166" t="s">
        <v>59</v>
      </c>
      <c r="AV1971" s="679" t="s">
        <v>3049</v>
      </c>
      <c r="AW1971" s="166" t="s">
        <v>234</v>
      </c>
      <c r="AX1971" s="2511" t="s">
        <v>16568</v>
      </c>
      <c r="AY1971" s="1175" t="s">
        <v>16583</v>
      </c>
    </row>
    <row r="1972" spans="1:51" s="55" customFormat="1" ht="15.95" customHeight="1" x14ac:dyDescent="0.25">
      <c r="A1972" s="353">
        <v>262</v>
      </c>
      <c r="B1972" s="366" t="s">
        <v>56</v>
      </c>
      <c r="C1972" s="366" t="s">
        <v>59</v>
      </c>
      <c r="D1972" s="354" t="s">
        <v>18857</v>
      </c>
      <c r="E1972" s="166" t="s">
        <v>3050</v>
      </c>
      <c r="F1972" s="166" t="s">
        <v>3051</v>
      </c>
      <c r="G1972" s="166"/>
      <c r="H1972" s="354" t="s">
        <v>219</v>
      </c>
      <c r="I1972" s="354" t="s">
        <v>220</v>
      </c>
      <c r="J1972" s="354" t="s">
        <v>221</v>
      </c>
      <c r="K1972" s="354" t="s">
        <v>222</v>
      </c>
      <c r="L1972" s="272" t="s">
        <v>221</v>
      </c>
      <c r="M1972" s="272" t="s">
        <v>879</v>
      </c>
      <c r="N1972" s="360">
        <v>9.4</v>
      </c>
      <c r="O1972" s="360">
        <v>2.2000000000000002</v>
      </c>
      <c r="P1972" s="360">
        <f>O1972*N1972</f>
        <v>20.680000000000003</v>
      </c>
      <c r="Q1972" s="184">
        <v>2</v>
      </c>
      <c r="R1972" s="183"/>
      <c r="S1972" s="183">
        <v>2</v>
      </c>
      <c r="T1972" s="183"/>
      <c r="U1972" s="183">
        <v>0</v>
      </c>
      <c r="V1972" s="183"/>
      <c r="W1972" s="183"/>
      <c r="X1972" s="183"/>
      <c r="Y1972" s="354" t="s">
        <v>62</v>
      </c>
      <c r="Z1972" s="366" t="s">
        <v>224</v>
      </c>
      <c r="AA1972" s="762" t="s">
        <v>225</v>
      </c>
      <c r="AB1972" s="354" t="s">
        <v>2897</v>
      </c>
      <c r="AC1972" s="443" t="s">
        <v>2898</v>
      </c>
      <c r="AD1972" s="354" t="s">
        <v>2899</v>
      </c>
      <c r="AE1972" s="166" t="s">
        <v>3052</v>
      </c>
      <c r="AF1972" s="166" t="s">
        <v>3053</v>
      </c>
      <c r="AG1972" s="165" t="s">
        <v>230</v>
      </c>
      <c r="AH1972" s="203" t="s">
        <v>59</v>
      </c>
      <c r="AI1972" s="167">
        <v>0.114</v>
      </c>
      <c r="AJ1972" s="168">
        <v>2136.91</v>
      </c>
      <c r="AK1972" s="167">
        <v>0.50934567123287666</v>
      </c>
      <c r="AL1972" s="167">
        <v>0</v>
      </c>
      <c r="AM1972" s="187">
        <f>AK1972+AL1972</f>
        <v>0.50934567123287666</v>
      </c>
      <c r="AN1972" s="167">
        <f>SUM(AK1972:AK1973)</f>
        <v>0.54033197260273969</v>
      </c>
      <c r="AO1972" s="167">
        <f>SUM(AL1972:AL1973)</f>
        <v>0</v>
      </c>
      <c r="AP1972" s="167">
        <f>AN1972+AO1972</f>
        <v>0.54033197260273969</v>
      </c>
      <c r="AQ1972" s="167">
        <f>AP1972*30</f>
        <v>16.20995917808219</v>
      </c>
      <c r="AR1972" s="193" t="s">
        <v>231</v>
      </c>
      <c r="AS1972" s="363" t="s">
        <v>431</v>
      </c>
      <c r="AT1972" s="166" t="s">
        <v>232</v>
      </c>
      <c r="AU1972" s="166" t="s">
        <v>59</v>
      </c>
      <c r="AV1972" s="679" t="s">
        <v>3054</v>
      </c>
      <c r="AW1972" s="166" t="s">
        <v>234</v>
      </c>
      <c r="AX1972" s="2511" t="s">
        <v>16568</v>
      </c>
      <c r="AY1972" s="1175" t="s">
        <v>16583</v>
      </c>
    </row>
    <row r="1973" spans="1:51" s="8" customFormat="1" ht="15.95" customHeight="1" x14ac:dyDescent="0.25">
      <c r="A1973" s="1495"/>
      <c r="B1973" s="485"/>
      <c r="C1973" s="1496"/>
      <c r="D1973" s="485"/>
      <c r="E1973" s="485"/>
      <c r="F1973" s="485"/>
      <c r="G1973" s="485"/>
      <c r="H1973" s="485"/>
      <c r="I1973" s="485"/>
      <c r="J1973" s="485"/>
      <c r="K1973" s="485"/>
      <c r="L1973" s="485"/>
      <c r="M1973" s="485"/>
      <c r="N1973" s="487"/>
      <c r="O1973" s="487"/>
      <c r="P1973" s="487"/>
      <c r="Q1973" s="1497"/>
      <c r="R1973" s="1498"/>
      <c r="S1973" s="1498"/>
      <c r="T1973" s="1498"/>
      <c r="U1973" s="1498"/>
      <c r="V1973" s="1498"/>
      <c r="W1973" s="1498"/>
      <c r="X1973" s="1498"/>
      <c r="Y1973" s="485" t="s">
        <v>230</v>
      </c>
      <c r="Z1973" s="485" t="s">
        <v>230</v>
      </c>
      <c r="AA1973" s="2030" t="s">
        <v>230</v>
      </c>
      <c r="AB1973" s="485" t="s">
        <v>230</v>
      </c>
      <c r="AC1973" s="485" t="s">
        <v>230</v>
      </c>
      <c r="AD1973" s="485" t="s">
        <v>230</v>
      </c>
      <c r="AE1973" s="485" t="s">
        <v>3052</v>
      </c>
      <c r="AF1973" s="2714" t="s">
        <v>3055</v>
      </c>
      <c r="AG1973" s="1842" t="s">
        <v>3056</v>
      </c>
      <c r="AH1973" s="2030" t="s">
        <v>17008</v>
      </c>
      <c r="AI1973" s="487">
        <v>0.87</v>
      </c>
      <c r="AJ1973" s="1497">
        <v>13</v>
      </c>
      <c r="AK1973" s="486">
        <f>AJ1973*AI1973/365</f>
        <v>3.0986301369863016E-2</v>
      </c>
      <c r="AL1973" s="486">
        <v>0</v>
      </c>
      <c r="AM1973" s="1500">
        <f>SUBTOTAL(9,AK1973:AL1973)</f>
        <v>3.0986301369863016E-2</v>
      </c>
      <c r="AN1973" s="486"/>
      <c r="AO1973" s="486"/>
      <c r="AP1973" s="486"/>
      <c r="AQ1973" s="2005"/>
      <c r="AR1973" s="2006"/>
      <c r="AS1973" s="2007"/>
      <c r="AT1973" s="485"/>
      <c r="AU1973" s="485"/>
      <c r="AV1973" s="2032"/>
      <c r="AW1973" s="485"/>
      <c r="AX1973" s="2032" t="s">
        <v>26202</v>
      </c>
      <c r="AY1973" s="2391"/>
    </row>
    <row r="1974" spans="1:51" s="55" customFormat="1" ht="15.95" customHeight="1" x14ac:dyDescent="0.25">
      <c r="A1974" s="353">
        <v>263</v>
      </c>
      <c r="B1974" s="366" t="s">
        <v>56</v>
      </c>
      <c r="C1974" s="366" t="s">
        <v>59</v>
      </c>
      <c r="D1974" s="354" t="s">
        <v>18861</v>
      </c>
      <c r="E1974" s="166" t="s">
        <v>3057</v>
      </c>
      <c r="F1974" s="166" t="s">
        <v>3058</v>
      </c>
      <c r="G1974" s="166"/>
      <c r="H1974" s="166" t="s">
        <v>219</v>
      </c>
      <c r="I1974" s="166" t="s">
        <v>220</v>
      </c>
      <c r="J1974" s="166" t="s">
        <v>221</v>
      </c>
      <c r="K1974" s="166" t="s">
        <v>222</v>
      </c>
      <c r="L1974" s="198" t="s">
        <v>221</v>
      </c>
      <c r="M1974" s="198" t="s">
        <v>879</v>
      </c>
      <c r="N1974" s="186">
        <v>3</v>
      </c>
      <c r="O1974" s="186">
        <v>1.2</v>
      </c>
      <c r="P1974" s="186">
        <f>N1974*O1974</f>
        <v>3.5999999999999996</v>
      </c>
      <c r="Q1974" s="184">
        <v>2</v>
      </c>
      <c r="R1974" s="183"/>
      <c r="S1974" s="183">
        <v>2</v>
      </c>
      <c r="T1974" s="183"/>
      <c r="U1974" s="183">
        <v>0</v>
      </c>
      <c r="V1974" s="183"/>
      <c r="W1974" s="183"/>
      <c r="X1974" s="183"/>
      <c r="Y1974" s="166" t="s">
        <v>62</v>
      </c>
      <c r="Z1974" s="170" t="s">
        <v>224</v>
      </c>
      <c r="AA1974" s="197" t="s">
        <v>225</v>
      </c>
      <c r="AB1974" s="166" t="s">
        <v>2897</v>
      </c>
      <c r="AC1974" s="203" t="s">
        <v>2898</v>
      </c>
      <c r="AD1974" s="166" t="s">
        <v>2899</v>
      </c>
      <c r="AE1974" s="166" t="s">
        <v>3059</v>
      </c>
      <c r="AF1974" s="166" t="s">
        <v>1894</v>
      </c>
      <c r="AG1974" s="165" t="s">
        <v>230</v>
      </c>
      <c r="AH1974" s="203" t="s">
        <v>59</v>
      </c>
      <c r="AI1974" s="167">
        <v>0.114</v>
      </c>
      <c r="AJ1974" s="168">
        <v>3328.0214999999998</v>
      </c>
      <c r="AK1974" s="167">
        <v>0.79325443972602727</v>
      </c>
      <c r="AL1974" s="167">
        <v>0</v>
      </c>
      <c r="AM1974" s="187">
        <f>AK1974+AL1974</f>
        <v>0.79325443972602727</v>
      </c>
      <c r="AN1974" s="167">
        <f>SUM(AK1974:AK1977)</f>
        <v>2.3794107189041096</v>
      </c>
      <c r="AO1974" s="167">
        <f>SUM(AL1974:AL1976)</f>
        <v>0</v>
      </c>
      <c r="AP1974" s="167">
        <f>SUM(AM1974:AM1977)</f>
        <v>2.3789393712328764</v>
      </c>
      <c r="AQ1974" s="167">
        <f>AP1974*30</f>
        <v>71.368181136986294</v>
      </c>
      <c r="AR1974" s="193" t="s">
        <v>231</v>
      </c>
      <c r="AS1974" s="194" t="s">
        <v>431</v>
      </c>
      <c r="AT1974" s="166" t="s">
        <v>232</v>
      </c>
      <c r="AU1974" s="166" t="s">
        <v>59</v>
      </c>
      <c r="AV1974" s="679" t="s">
        <v>3060</v>
      </c>
      <c r="AW1974" s="166" t="s">
        <v>234</v>
      </c>
      <c r="AX1974" s="2511" t="s">
        <v>16568</v>
      </c>
      <c r="AY1974" s="1175" t="s">
        <v>16583</v>
      </c>
    </row>
    <row r="1975" spans="1:51" s="8" customFormat="1" ht="15.95" customHeight="1" x14ac:dyDescent="0.25">
      <c r="A1975" s="112"/>
      <c r="B1975" s="113"/>
      <c r="C1975" s="121"/>
      <c r="D1975" s="113"/>
      <c r="E1975" s="113"/>
      <c r="F1975" s="113"/>
      <c r="G1975" s="113"/>
      <c r="H1975" s="113"/>
      <c r="I1975" s="113"/>
      <c r="J1975" s="113"/>
      <c r="K1975" s="113"/>
      <c r="L1975" s="113"/>
      <c r="M1975" s="113"/>
      <c r="N1975" s="118"/>
      <c r="O1975" s="118"/>
      <c r="P1975" s="118"/>
      <c r="Q1975" s="120"/>
      <c r="R1975" s="114"/>
      <c r="S1975" s="114"/>
      <c r="T1975" s="114"/>
      <c r="U1975" s="114"/>
      <c r="V1975" s="114"/>
      <c r="W1975" s="114"/>
      <c r="X1975" s="114"/>
      <c r="Y1975" s="113" t="s">
        <v>230</v>
      </c>
      <c r="Z1975" s="113" t="s">
        <v>230</v>
      </c>
      <c r="AA1975" s="132" t="s">
        <v>230</v>
      </c>
      <c r="AB1975" s="113" t="s">
        <v>230</v>
      </c>
      <c r="AC1975" s="113" t="s">
        <v>230</v>
      </c>
      <c r="AD1975" s="113" t="s">
        <v>230</v>
      </c>
      <c r="AE1975" s="113" t="s">
        <v>3061</v>
      </c>
      <c r="AF1975" s="113" t="s">
        <v>1017</v>
      </c>
      <c r="AG1975" s="115" t="s">
        <v>230</v>
      </c>
      <c r="AH1975" s="132" t="s">
        <v>59</v>
      </c>
      <c r="AI1975" s="116">
        <v>0.114</v>
      </c>
      <c r="AJ1975" s="117">
        <v>3282.8195000000001</v>
      </c>
      <c r="AK1975" s="116">
        <v>0.78248026438356166</v>
      </c>
      <c r="AL1975" s="116">
        <v>0</v>
      </c>
      <c r="AM1975" s="119">
        <v>0.78200000000000003</v>
      </c>
      <c r="AN1975" s="116"/>
      <c r="AO1975" s="116"/>
      <c r="AP1975" s="116"/>
      <c r="AQ1975" s="367"/>
      <c r="AR1975" s="42"/>
      <c r="AS1975" s="43"/>
      <c r="AT1975" s="113"/>
      <c r="AU1975" s="113"/>
      <c r="AV1975" s="44"/>
      <c r="AW1975" s="113"/>
      <c r="AX1975" s="44"/>
      <c r="AY1975" s="2391"/>
    </row>
    <row r="1976" spans="1:51" s="8" customFormat="1" ht="15.95" customHeight="1" x14ac:dyDescent="0.25">
      <c r="A1976" s="93"/>
      <c r="B1976" s="88"/>
      <c r="C1976" s="107"/>
      <c r="D1976" s="88"/>
      <c r="E1976" s="88"/>
      <c r="F1976" s="88"/>
      <c r="G1976" s="88"/>
      <c r="H1976" s="88"/>
      <c r="I1976" s="88"/>
      <c r="J1976" s="88"/>
      <c r="K1976" s="88"/>
      <c r="L1976" s="88"/>
      <c r="M1976" s="88"/>
      <c r="N1976" s="21"/>
      <c r="O1976" s="21"/>
      <c r="P1976" s="21"/>
      <c r="Q1976" s="97"/>
      <c r="R1976" s="94"/>
      <c r="S1976" s="94"/>
      <c r="T1976" s="94"/>
      <c r="U1976" s="94"/>
      <c r="V1976" s="94"/>
      <c r="W1976" s="94"/>
      <c r="X1976" s="94"/>
      <c r="Y1976" s="88" t="s">
        <v>230</v>
      </c>
      <c r="Z1976" s="88" t="s">
        <v>230</v>
      </c>
      <c r="AA1976" s="90" t="s">
        <v>230</v>
      </c>
      <c r="AB1976" s="88" t="s">
        <v>230</v>
      </c>
      <c r="AC1976" s="88" t="s">
        <v>230</v>
      </c>
      <c r="AD1976" s="88" t="s">
        <v>230</v>
      </c>
      <c r="AE1976" s="88" t="s">
        <v>3062</v>
      </c>
      <c r="AF1976" s="88" t="s">
        <v>434</v>
      </c>
      <c r="AG1976" s="95" t="s">
        <v>230</v>
      </c>
      <c r="AH1976" s="90" t="s">
        <v>59</v>
      </c>
      <c r="AI1976" s="98">
        <v>0.114</v>
      </c>
      <c r="AJ1976" s="100">
        <v>3301.7442000000001</v>
      </c>
      <c r="AK1976" s="98">
        <v>0.7869910832876712</v>
      </c>
      <c r="AL1976" s="98">
        <v>0</v>
      </c>
      <c r="AM1976" s="96">
        <v>0.78700000000000003</v>
      </c>
      <c r="AN1976" s="98"/>
      <c r="AO1976" s="98"/>
      <c r="AP1976" s="98"/>
      <c r="AQ1976" s="368"/>
      <c r="AR1976" s="47"/>
      <c r="AS1976" s="48"/>
      <c r="AT1976" s="88"/>
      <c r="AU1976" s="88"/>
      <c r="AV1976" s="52"/>
      <c r="AW1976" s="88"/>
      <c r="AX1976" s="46"/>
      <c r="AY1976" s="2391"/>
    </row>
    <row r="1977" spans="1:51" s="1099" customFormat="1" ht="15.95" customHeight="1" x14ac:dyDescent="0.25">
      <c r="A1977" s="781"/>
      <c r="B1977" s="782"/>
      <c r="C1977" s="1314"/>
      <c r="D1977" s="782"/>
      <c r="E1977" s="1015"/>
      <c r="F1977" s="1015"/>
      <c r="G1977" s="782"/>
      <c r="H1977" s="1015"/>
      <c r="I1977" s="782"/>
      <c r="J1977" s="1015"/>
      <c r="K1977" s="1015"/>
      <c r="L1977" s="1015"/>
      <c r="M1977" s="1015"/>
      <c r="N1977" s="1315"/>
      <c r="O1977" s="1315"/>
      <c r="P1977" s="1315"/>
      <c r="Q1977" s="1316"/>
      <c r="R1977" s="783"/>
      <c r="S1977" s="1195"/>
      <c r="T1977" s="783"/>
      <c r="U1977" s="1195"/>
      <c r="V1977" s="783"/>
      <c r="W1977" s="783"/>
      <c r="X1977" s="783"/>
      <c r="Y1977" s="782" t="s">
        <v>230</v>
      </c>
      <c r="Z1977" s="782" t="s">
        <v>230</v>
      </c>
      <c r="AA1977" s="784" t="s">
        <v>230</v>
      </c>
      <c r="AB1977" s="782" t="s">
        <v>230</v>
      </c>
      <c r="AC1977" s="782" t="s">
        <v>21268</v>
      </c>
      <c r="AD1977" s="1339" t="s">
        <v>21269</v>
      </c>
      <c r="AE1977" s="782" t="s">
        <v>7055</v>
      </c>
      <c r="AF1977" s="1015" t="s">
        <v>21297</v>
      </c>
      <c r="AG1977" s="2126" t="s">
        <v>21273</v>
      </c>
      <c r="AH1977" s="784" t="s">
        <v>17021</v>
      </c>
      <c r="AI1977" s="2122">
        <v>0.87</v>
      </c>
      <c r="AJ1977" s="785">
        <v>7</v>
      </c>
      <c r="AK1977" s="430">
        <f>AJ1977*AI1977/365</f>
        <v>1.6684931506849316E-2</v>
      </c>
      <c r="AL1977" s="430">
        <v>0</v>
      </c>
      <c r="AM1977" s="1111">
        <f>SUBTOTAL(9,AK1977:AL1977)</f>
        <v>1.6684931506849316E-2</v>
      </c>
      <c r="AN1977" s="430"/>
      <c r="AO1977" s="430"/>
      <c r="AP1977" s="430"/>
      <c r="AQ1977" s="830"/>
      <c r="AR1977" s="484"/>
      <c r="AS1977" s="786"/>
      <c r="AT1977" s="782"/>
      <c r="AU1977" s="1015"/>
      <c r="AV1977" s="787"/>
      <c r="AW1977" s="782"/>
      <c r="AX1977" s="2525" t="s">
        <v>21271</v>
      </c>
      <c r="AY1977" s="2401"/>
    </row>
    <row r="1978" spans="1:51" s="55" customFormat="1" ht="15.95" customHeight="1" x14ac:dyDescent="0.25">
      <c r="A1978" s="182">
        <v>264</v>
      </c>
      <c r="B1978" s="170" t="s">
        <v>56</v>
      </c>
      <c r="C1978" s="170" t="s">
        <v>59</v>
      </c>
      <c r="D1978" s="166" t="s">
        <v>18871</v>
      </c>
      <c r="E1978" s="166" t="s">
        <v>3064</v>
      </c>
      <c r="F1978" s="166" t="s">
        <v>3065</v>
      </c>
      <c r="G1978" s="166"/>
      <c r="H1978" s="166" t="s">
        <v>219</v>
      </c>
      <c r="I1978" s="166" t="s">
        <v>220</v>
      </c>
      <c r="J1978" s="166" t="s">
        <v>221</v>
      </c>
      <c r="K1978" s="166" t="s">
        <v>222</v>
      </c>
      <c r="L1978" s="198" t="s">
        <v>221</v>
      </c>
      <c r="M1978" s="198" t="s">
        <v>879</v>
      </c>
      <c r="N1978" s="186">
        <v>3</v>
      </c>
      <c r="O1978" s="186">
        <v>1.2</v>
      </c>
      <c r="P1978" s="186">
        <f>N1978*O1978</f>
        <v>3.5999999999999996</v>
      </c>
      <c r="Q1978" s="184">
        <v>2</v>
      </c>
      <c r="R1978" s="183"/>
      <c r="S1978" s="183">
        <v>2</v>
      </c>
      <c r="T1978" s="183"/>
      <c r="U1978" s="183">
        <v>1</v>
      </c>
      <c r="V1978" s="183"/>
      <c r="W1978" s="183"/>
      <c r="X1978" s="183"/>
      <c r="Y1978" s="166" t="s">
        <v>62</v>
      </c>
      <c r="Z1978" s="170" t="s">
        <v>224</v>
      </c>
      <c r="AA1978" s="197" t="s">
        <v>225</v>
      </c>
      <c r="AB1978" s="166" t="s">
        <v>2897</v>
      </c>
      <c r="AC1978" s="203" t="s">
        <v>2898</v>
      </c>
      <c r="AD1978" s="166" t="s">
        <v>2899</v>
      </c>
      <c r="AE1978" s="166" t="s">
        <v>3066</v>
      </c>
      <c r="AF1978" s="166" t="s">
        <v>1893</v>
      </c>
      <c r="AG1978" s="165" t="s">
        <v>230</v>
      </c>
      <c r="AH1978" s="203" t="s">
        <v>59</v>
      </c>
      <c r="AI1978" s="167">
        <v>0.114</v>
      </c>
      <c r="AJ1978" s="168">
        <v>3287.0389999999998</v>
      </c>
      <c r="AK1978" s="167">
        <v>0.78348600821917791</v>
      </c>
      <c r="AL1978" s="167">
        <v>0.2431508301369863</v>
      </c>
      <c r="AM1978" s="187">
        <f>AK1978+AL1978</f>
        <v>1.0266368383561641</v>
      </c>
      <c r="AN1978" s="167">
        <f>SUM(AK1978:AK1980)</f>
        <v>2.3525804909589039</v>
      </c>
      <c r="AO1978" s="167">
        <f>SUM(AL1978:AL1980)</f>
        <v>0.73011118684931497</v>
      </c>
      <c r="AP1978" s="167">
        <f>AN1978+AO1978</f>
        <v>3.082691677808219</v>
      </c>
      <c r="AQ1978" s="167">
        <f>AP1978*30</f>
        <v>92.480750334246565</v>
      </c>
      <c r="AR1978" s="193" t="s">
        <v>231</v>
      </c>
      <c r="AS1978" s="194" t="s">
        <v>431</v>
      </c>
      <c r="AT1978" s="166" t="s">
        <v>232</v>
      </c>
      <c r="AU1978" s="166" t="s">
        <v>59</v>
      </c>
      <c r="AV1978" s="679" t="s">
        <v>3067</v>
      </c>
      <c r="AW1978" s="166" t="s">
        <v>234</v>
      </c>
      <c r="AX1978" s="46"/>
      <c r="AY1978" s="2391"/>
    </row>
    <row r="1979" spans="1:51" s="8" customFormat="1" ht="15.95" customHeight="1" x14ac:dyDescent="0.25">
      <c r="A1979" s="112"/>
      <c r="B1979" s="113"/>
      <c r="C1979" s="121"/>
      <c r="D1979" s="113"/>
      <c r="E1979" s="113"/>
      <c r="F1979" s="113"/>
      <c r="G1979" s="113"/>
      <c r="H1979" s="113"/>
      <c r="I1979" s="113"/>
      <c r="J1979" s="113"/>
      <c r="K1979" s="113"/>
      <c r="L1979" s="113"/>
      <c r="M1979" s="113"/>
      <c r="N1979" s="118"/>
      <c r="O1979" s="118"/>
      <c r="P1979" s="118"/>
      <c r="Q1979" s="120"/>
      <c r="R1979" s="114"/>
      <c r="S1979" s="114"/>
      <c r="T1979" s="114"/>
      <c r="U1979" s="114"/>
      <c r="V1979" s="114"/>
      <c r="W1979" s="114"/>
      <c r="X1979" s="114"/>
      <c r="Y1979" s="113" t="s">
        <v>230</v>
      </c>
      <c r="Z1979" s="113" t="s">
        <v>230</v>
      </c>
      <c r="AA1979" s="132" t="s">
        <v>230</v>
      </c>
      <c r="AB1979" s="113" t="s">
        <v>230</v>
      </c>
      <c r="AC1979" s="113" t="s">
        <v>230</v>
      </c>
      <c r="AD1979" s="113" t="s">
        <v>230</v>
      </c>
      <c r="AE1979" s="113" t="s">
        <v>3068</v>
      </c>
      <c r="AF1979" s="113" t="s">
        <v>906</v>
      </c>
      <c r="AG1979" s="115" t="s">
        <v>230</v>
      </c>
      <c r="AH1979" s="132" t="s">
        <v>59</v>
      </c>
      <c r="AI1979" s="116">
        <v>0.114</v>
      </c>
      <c r="AJ1979" s="117">
        <v>3285.8555999999999</v>
      </c>
      <c r="AK1979" s="116">
        <v>0.78320393753424655</v>
      </c>
      <c r="AL1979" s="116">
        <v>0.24306329095890408</v>
      </c>
      <c r="AM1979" s="119">
        <v>1.0262672284931507</v>
      </c>
      <c r="AN1979" s="116"/>
      <c r="AO1979" s="116"/>
      <c r="AP1979" s="116"/>
      <c r="AQ1979" s="367"/>
      <c r="AR1979" s="42"/>
      <c r="AS1979" s="43"/>
      <c r="AT1979" s="113"/>
      <c r="AU1979" s="113"/>
      <c r="AV1979" s="44"/>
      <c r="AW1979" s="113"/>
      <c r="AX1979" s="46"/>
      <c r="AY1979" s="2391"/>
    </row>
    <row r="1980" spans="1:51" s="8" customFormat="1" ht="15.95" customHeight="1" x14ac:dyDescent="0.25">
      <c r="A1980" s="93"/>
      <c r="B1980" s="88"/>
      <c r="C1980" s="107"/>
      <c r="D1980" s="88"/>
      <c r="E1980" s="88"/>
      <c r="F1980" s="88"/>
      <c r="G1980" s="88"/>
      <c r="H1980" s="88"/>
      <c r="I1980" s="88"/>
      <c r="J1980" s="88"/>
      <c r="K1980" s="88"/>
      <c r="L1980" s="88"/>
      <c r="M1980" s="88"/>
      <c r="N1980" s="21"/>
      <c r="O1980" s="21"/>
      <c r="P1980" s="21"/>
      <c r="Q1980" s="97"/>
      <c r="R1980" s="94"/>
      <c r="S1980" s="94"/>
      <c r="T1980" s="94"/>
      <c r="U1980" s="94"/>
      <c r="V1980" s="94"/>
      <c r="W1980" s="94"/>
      <c r="X1980" s="94"/>
      <c r="Y1980" s="88" t="s">
        <v>230</v>
      </c>
      <c r="Z1980" s="88" t="s">
        <v>230</v>
      </c>
      <c r="AA1980" s="90" t="s">
        <v>230</v>
      </c>
      <c r="AB1980" s="88" t="s">
        <v>230</v>
      </c>
      <c r="AC1980" s="88" t="s">
        <v>230</v>
      </c>
      <c r="AD1980" s="88" t="s">
        <v>230</v>
      </c>
      <c r="AE1980" s="88" t="s">
        <v>3069</v>
      </c>
      <c r="AF1980" s="88" t="s">
        <v>336</v>
      </c>
      <c r="AG1980" s="95" t="s">
        <v>230</v>
      </c>
      <c r="AH1980" s="90" t="s">
        <v>59</v>
      </c>
      <c r="AI1980" s="98">
        <v>0.114</v>
      </c>
      <c r="AJ1980" s="100">
        <v>3297.127</v>
      </c>
      <c r="AK1980" s="98">
        <v>0.7858905452054793</v>
      </c>
      <c r="AL1980" s="98">
        <v>0.24389706575342465</v>
      </c>
      <c r="AM1980" s="96">
        <v>1.0297876109589039</v>
      </c>
      <c r="AN1980" s="98"/>
      <c r="AO1980" s="98"/>
      <c r="AP1980" s="98"/>
      <c r="AQ1980" s="368"/>
      <c r="AR1980" s="47"/>
      <c r="AS1980" s="48"/>
      <c r="AT1980" s="88"/>
      <c r="AU1980" s="88"/>
      <c r="AV1980" s="52"/>
      <c r="AW1980" s="88"/>
      <c r="AX1980" s="46"/>
      <c r="AY1980" s="2391"/>
    </row>
    <row r="1981" spans="1:51" s="55" customFormat="1" ht="15.95" customHeight="1" x14ac:dyDescent="0.25">
      <c r="A1981" s="182">
        <v>265</v>
      </c>
      <c r="B1981" s="170" t="s">
        <v>56</v>
      </c>
      <c r="C1981" s="170" t="s">
        <v>59</v>
      </c>
      <c r="D1981" s="354" t="s">
        <v>21536</v>
      </c>
      <c r="E1981" s="166" t="s">
        <v>3071</v>
      </c>
      <c r="F1981" s="166" t="s">
        <v>3072</v>
      </c>
      <c r="G1981" s="166"/>
      <c r="H1981" s="354" t="s">
        <v>219</v>
      </c>
      <c r="I1981" s="354" t="s">
        <v>220</v>
      </c>
      <c r="J1981" s="354" t="s">
        <v>221</v>
      </c>
      <c r="K1981" s="354" t="s">
        <v>222</v>
      </c>
      <c r="L1981" s="272" t="s">
        <v>221</v>
      </c>
      <c r="M1981" s="272" t="s">
        <v>879</v>
      </c>
      <c r="N1981" s="360">
        <v>6.4</v>
      </c>
      <c r="O1981" s="360">
        <v>2.2000000000000002</v>
      </c>
      <c r="P1981" s="360">
        <f>O1981*N1981</f>
        <v>14.080000000000002</v>
      </c>
      <c r="Q1981" s="184">
        <v>2</v>
      </c>
      <c r="R1981" s="183"/>
      <c r="S1981" s="183">
        <v>2</v>
      </c>
      <c r="T1981" s="183"/>
      <c r="U1981" s="183">
        <v>1</v>
      </c>
      <c r="V1981" s="183"/>
      <c r="W1981" s="183"/>
      <c r="X1981" s="183"/>
      <c r="Y1981" s="354" t="s">
        <v>62</v>
      </c>
      <c r="Z1981" s="366" t="s">
        <v>224</v>
      </c>
      <c r="AA1981" s="762" t="s">
        <v>225</v>
      </c>
      <c r="AB1981" s="354" t="s">
        <v>2897</v>
      </c>
      <c r="AC1981" s="443" t="s">
        <v>2898</v>
      </c>
      <c r="AD1981" s="354" t="s">
        <v>2899</v>
      </c>
      <c r="AE1981" s="166" t="s">
        <v>3073</v>
      </c>
      <c r="AF1981" s="166" t="s">
        <v>240</v>
      </c>
      <c r="AG1981" s="165" t="s">
        <v>230</v>
      </c>
      <c r="AH1981" s="203" t="s">
        <v>59</v>
      </c>
      <c r="AI1981" s="167">
        <v>0.114</v>
      </c>
      <c r="AJ1981" s="168">
        <v>3117.58</v>
      </c>
      <c r="AK1981" s="167">
        <v>0.74309441095890405</v>
      </c>
      <c r="AL1981" s="167">
        <v>0.23061550684931509</v>
      </c>
      <c r="AM1981" s="187">
        <f>AK1981+AL1981</f>
        <v>0.97370991780821914</v>
      </c>
      <c r="AN1981" s="167">
        <f>SUM(AK1981:AK1985)</f>
        <v>1.7067903452054796</v>
      </c>
      <c r="AO1981" s="167">
        <f>SUM(AL1981:AL1985)</f>
        <v>0.47704546849315066</v>
      </c>
      <c r="AP1981" s="167">
        <f>SUM(AM1981:AM1985)</f>
        <v>2.1838358136986296</v>
      </c>
      <c r="AQ1981" s="167">
        <f>AP1981*30</f>
        <v>65.515074410958889</v>
      </c>
      <c r="AR1981" s="193" t="s">
        <v>231</v>
      </c>
      <c r="AS1981" s="363" t="s">
        <v>431</v>
      </c>
      <c r="AT1981" s="166" t="s">
        <v>232</v>
      </c>
      <c r="AU1981" s="166" t="s">
        <v>59</v>
      </c>
      <c r="AV1981" s="679" t="s">
        <v>3074</v>
      </c>
      <c r="AW1981" s="166" t="s">
        <v>234</v>
      </c>
      <c r="AX1981" s="46"/>
      <c r="AY1981" s="2391"/>
    </row>
    <row r="1982" spans="1:51" s="8" customFormat="1" ht="15.95" customHeight="1" x14ac:dyDescent="0.25">
      <c r="A1982" s="112"/>
      <c r="B1982" s="113"/>
      <c r="C1982" s="121"/>
      <c r="D1982" s="113"/>
      <c r="E1982" s="113"/>
      <c r="F1982" s="113"/>
      <c r="G1982" s="113"/>
      <c r="H1982" s="113"/>
      <c r="I1982" s="113"/>
      <c r="J1982" s="113"/>
      <c r="K1982" s="113"/>
      <c r="L1982" s="113"/>
      <c r="M1982" s="113"/>
      <c r="N1982" s="118"/>
      <c r="O1982" s="118"/>
      <c r="P1982" s="118"/>
      <c r="Q1982" s="120"/>
      <c r="R1982" s="114"/>
      <c r="S1982" s="114"/>
      <c r="T1982" s="114"/>
      <c r="U1982" s="114"/>
      <c r="V1982" s="114"/>
      <c r="W1982" s="114"/>
      <c r="X1982" s="114"/>
      <c r="Y1982" s="113" t="s">
        <v>230</v>
      </c>
      <c r="Z1982" s="113" t="s">
        <v>230</v>
      </c>
      <c r="AA1982" s="132" t="s">
        <v>230</v>
      </c>
      <c r="AB1982" s="113" t="s">
        <v>230</v>
      </c>
      <c r="AC1982" s="113" t="s">
        <v>230</v>
      </c>
      <c r="AD1982" s="113" t="s">
        <v>230</v>
      </c>
      <c r="AE1982" s="113" t="s">
        <v>3075</v>
      </c>
      <c r="AF1982" s="113" t="s">
        <v>988</v>
      </c>
      <c r="AG1982" s="115" t="s">
        <v>230</v>
      </c>
      <c r="AH1982" s="132" t="s">
        <v>59</v>
      </c>
      <c r="AI1982" s="315">
        <v>0.114</v>
      </c>
      <c r="AJ1982" s="117">
        <v>3331.3679999999999</v>
      </c>
      <c r="AK1982" s="116">
        <v>0.79405209863013693</v>
      </c>
      <c r="AL1982" s="116">
        <v>0.2464299616438356</v>
      </c>
      <c r="AM1982" s="119">
        <v>1.0404820602739726</v>
      </c>
      <c r="AN1982" s="116"/>
      <c r="AO1982" s="116"/>
      <c r="AP1982" s="116"/>
      <c r="AQ1982" s="367"/>
      <c r="AR1982" s="42"/>
      <c r="AS1982" s="43"/>
      <c r="AT1982" s="113"/>
      <c r="AU1982" s="113"/>
      <c r="AV1982" s="44"/>
      <c r="AW1982" s="113"/>
      <c r="AX1982" s="46"/>
      <c r="AY1982" s="2391"/>
    </row>
    <row r="1983" spans="1:51" s="1099" customFormat="1" ht="15.95" customHeight="1" x14ac:dyDescent="0.25">
      <c r="A1983" s="1529"/>
      <c r="B1983" s="1076"/>
      <c r="C1983" s="1392"/>
      <c r="D1983" s="1076"/>
      <c r="E1983" s="1076"/>
      <c r="F1983" s="1076"/>
      <c r="G1983" s="1076"/>
      <c r="H1983" s="1076"/>
      <c r="I1983" s="1076"/>
      <c r="J1983" s="1076"/>
      <c r="K1983" s="1076"/>
      <c r="L1983" s="1076"/>
      <c r="M1983" s="1076"/>
      <c r="N1983" s="478"/>
      <c r="O1983" s="478"/>
      <c r="P1983" s="478"/>
      <c r="Q1983" s="1530"/>
      <c r="R1983" s="1531"/>
      <c r="S1983" s="1531"/>
      <c r="T1983" s="1531"/>
      <c r="U1983" s="1531"/>
      <c r="V1983" s="1531"/>
      <c r="W1983" s="1531"/>
      <c r="X1983" s="1531"/>
      <c r="Y1983" s="1076"/>
      <c r="Z1983" s="1076"/>
      <c r="AA1983" s="1078"/>
      <c r="AB1983" s="1076"/>
      <c r="AC1983" s="1076" t="s">
        <v>21524</v>
      </c>
      <c r="AD1983" s="1532" t="s">
        <v>21525</v>
      </c>
      <c r="AE1983" s="1076" t="s">
        <v>2893</v>
      </c>
      <c r="AF1983" s="1076" t="s">
        <v>21528</v>
      </c>
      <c r="AG1983" s="1077" t="s">
        <v>21527</v>
      </c>
      <c r="AH1983" s="1076" t="s">
        <v>21526</v>
      </c>
      <c r="AI1983" s="478">
        <v>0.87</v>
      </c>
      <c r="AJ1983" s="1530">
        <v>24</v>
      </c>
      <c r="AK1983" s="40">
        <f>AJ1983*AI1983/365</f>
        <v>5.7205479452054793E-2</v>
      </c>
      <c r="AL1983" s="479">
        <v>0</v>
      </c>
      <c r="AM1983" s="41">
        <f>SUBTOTAL(9,AK1983:AL1983)</f>
        <v>5.7205479452054793E-2</v>
      </c>
      <c r="AN1983" s="479"/>
      <c r="AO1983" s="479"/>
      <c r="AP1983" s="479"/>
      <c r="AQ1983" s="1511"/>
      <c r="AR1983" s="1503"/>
      <c r="AS1983" s="1504"/>
      <c r="AT1983" s="1076"/>
      <c r="AU1983" s="1076"/>
      <c r="AV1983" s="1410"/>
      <c r="AW1983" s="1076"/>
      <c r="AX1983" s="2525" t="s">
        <v>21529</v>
      </c>
      <c r="AY1983" s="2401"/>
    </row>
    <row r="1984" spans="1:51" s="8" customFormat="1" ht="15.95" customHeight="1" x14ac:dyDescent="0.25">
      <c r="A1984" s="36"/>
      <c r="B1984" s="1029"/>
      <c r="C1984" s="2"/>
      <c r="D1984" s="1029"/>
      <c r="E1984" s="1029"/>
      <c r="F1984" s="1029"/>
      <c r="G1984" s="1029"/>
      <c r="H1984" s="1029"/>
      <c r="I1984" s="1029"/>
      <c r="J1984" s="1029"/>
      <c r="K1984" s="1029"/>
      <c r="L1984" s="1029"/>
      <c r="M1984" s="1029"/>
      <c r="N1984" s="1036"/>
      <c r="O1984" s="1036"/>
      <c r="P1984" s="1557"/>
      <c r="Q1984" s="37"/>
      <c r="R1984" s="448"/>
      <c r="S1984" s="448"/>
      <c r="T1984" s="448"/>
      <c r="U1984" s="448"/>
      <c r="V1984" s="448"/>
      <c r="W1984" s="448"/>
      <c r="X1984" s="448"/>
      <c r="Y1984" s="1029" t="s">
        <v>230</v>
      </c>
      <c r="Z1984" s="1029" t="s">
        <v>230</v>
      </c>
      <c r="AA1984" s="1" t="s">
        <v>230</v>
      </c>
      <c r="AB1984" s="1029" t="s">
        <v>230</v>
      </c>
      <c r="AC1984" s="1029" t="s">
        <v>230</v>
      </c>
      <c r="AD1984" s="1029" t="s">
        <v>230</v>
      </c>
      <c r="AE1984" s="1029" t="s">
        <v>3076</v>
      </c>
      <c r="AF1984" s="1029" t="s">
        <v>3077</v>
      </c>
      <c r="AG1984" s="39" t="s">
        <v>3078</v>
      </c>
      <c r="AH1984" s="1" t="s">
        <v>304</v>
      </c>
      <c r="AI1984" s="1036">
        <v>1.1399999999999999</v>
      </c>
      <c r="AJ1984" s="37">
        <v>16</v>
      </c>
      <c r="AK1984" s="40">
        <f>AJ1984*AI1984/365</f>
        <v>4.9972602739726021E-2</v>
      </c>
      <c r="AL1984" s="40">
        <v>0</v>
      </c>
      <c r="AM1984" s="14">
        <f>SUBTOTAL(9,AK1984:AL1984)</f>
        <v>4.9972602739726021E-2</v>
      </c>
      <c r="AN1984" s="40"/>
      <c r="AO1984" s="40"/>
      <c r="AP1984" s="40"/>
      <c r="AQ1984" s="1644"/>
      <c r="AR1984" s="1034"/>
      <c r="AS1984" s="45"/>
      <c r="AT1984" s="1029"/>
      <c r="AU1984" s="1029"/>
      <c r="AV1984" s="46"/>
      <c r="AW1984" s="1029"/>
      <c r="AX1984" s="46"/>
      <c r="AY1984" s="2391"/>
    </row>
    <row r="1985" spans="1:51" s="8" customFormat="1" ht="15.95" customHeight="1" x14ac:dyDescent="0.25">
      <c r="A1985" s="93"/>
      <c r="B1985" s="88"/>
      <c r="C1985" s="107"/>
      <c r="D1985" s="88"/>
      <c r="E1985" s="88"/>
      <c r="F1985" s="88"/>
      <c r="G1985" s="88"/>
      <c r="H1985" s="88"/>
      <c r="I1985" s="88"/>
      <c r="J1985" s="88"/>
      <c r="K1985" s="88"/>
      <c r="L1985" s="88"/>
      <c r="M1985" s="88"/>
      <c r="N1985" s="21"/>
      <c r="O1985" s="21"/>
      <c r="P1985" s="21"/>
      <c r="Q1985" s="97"/>
      <c r="R1985" s="94"/>
      <c r="S1985" s="94"/>
      <c r="T1985" s="94"/>
      <c r="U1985" s="94"/>
      <c r="V1985" s="94"/>
      <c r="W1985" s="94"/>
      <c r="X1985" s="94"/>
      <c r="Y1985" s="88" t="s">
        <v>230</v>
      </c>
      <c r="Z1985" s="88" t="s">
        <v>230</v>
      </c>
      <c r="AA1985" s="90" t="s">
        <v>230</v>
      </c>
      <c r="AB1985" s="88" t="s">
        <v>230</v>
      </c>
      <c r="AC1985" s="88" t="s">
        <v>230</v>
      </c>
      <c r="AD1985" s="88" t="s">
        <v>230</v>
      </c>
      <c r="AE1985" s="88" t="s">
        <v>3079</v>
      </c>
      <c r="AF1985" s="88" t="s">
        <v>3080</v>
      </c>
      <c r="AG1985" s="95" t="s">
        <v>3081</v>
      </c>
      <c r="AH1985" s="90" t="s">
        <v>304</v>
      </c>
      <c r="AI1985" s="21">
        <v>1.1399999999999999</v>
      </c>
      <c r="AJ1985" s="97">
        <v>20</v>
      </c>
      <c r="AK1985" s="98">
        <f>AJ1985*AI1985/365</f>
        <v>6.2465753424657523E-2</v>
      </c>
      <c r="AL1985" s="98">
        <v>0</v>
      </c>
      <c r="AM1985" s="14">
        <f>SUBTOTAL(9,AK1985:AL1985)</f>
        <v>6.2465753424657523E-2</v>
      </c>
      <c r="AN1985" s="98"/>
      <c r="AO1985" s="98"/>
      <c r="AP1985" s="98"/>
      <c r="AQ1985" s="368"/>
      <c r="AR1985" s="47"/>
      <c r="AS1985" s="48"/>
      <c r="AT1985" s="88"/>
      <c r="AU1985" s="88"/>
      <c r="AV1985" s="52"/>
      <c r="AW1985" s="52"/>
      <c r="AX1985" s="46"/>
      <c r="AY1985" s="2391"/>
    </row>
    <row r="1986" spans="1:51" s="55" customFormat="1" ht="15.95" customHeight="1" x14ac:dyDescent="0.25">
      <c r="A1986" s="182">
        <v>266</v>
      </c>
      <c r="B1986" s="170" t="s">
        <v>56</v>
      </c>
      <c r="C1986" s="170" t="s">
        <v>59</v>
      </c>
      <c r="D1986" s="354" t="s">
        <v>18862</v>
      </c>
      <c r="E1986" s="166" t="s">
        <v>3083</v>
      </c>
      <c r="F1986" s="166" t="s">
        <v>3084</v>
      </c>
      <c r="G1986" s="166"/>
      <c r="H1986" s="354" t="s">
        <v>219</v>
      </c>
      <c r="I1986" s="354" t="s">
        <v>220</v>
      </c>
      <c r="J1986" s="354" t="s">
        <v>221</v>
      </c>
      <c r="K1986" s="354" t="s">
        <v>222</v>
      </c>
      <c r="L1986" s="272" t="s">
        <v>221</v>
      </c>
      <c r="M1986" s="272" t="s">
        <v>879</v>
      </c>
      <c r="N1986" s="360">
        <v>6.4</v>
      </c>
      <c r="O1986" s="360">
        <v>2.2000000000000002</v>
      </c>
      <c r="P1986" s="360">
        <f>O1986*N1986</f>
        <v>14.080000000000002</v>
      </c>
      <c r="Q1986" s="184">
        <v>2</v>
      </c>
      <c r="R1986" s="183"/>
      <c r="S1986" s="183">
        <v>0</v>
      </c>
      <c r="T1986" s="183"/>
      <c r="U1986" s="183">
        <v>1</v>
      </c>
      <c r="V1986" s="183"/>
      <c r="W1986" s="183">
        <v>1</v>
      </c>
      <c r="X1986" s="183"/>
      <c r="Y1986" s="354" t="s">
        <v>62</v>
      </c>
      <c r="Z1986" s="366" t="s">
        <v>224</v>
      </c>
      <c r="AA1986" s="762" t="s">
        <v>225</v>
      </c>
      <c r="AB1986" s="354" t="s">
        <v>2897</v>
      </c>
      <c r="AC1986" s="443" t="s">
        <v>2898</v>
      </c>
      <c r="AD1986" s="354" t="s">
        <v>2899</v>
      </c>
      <c r="AE1986" s="166" t="s">
        <v>3085</v>
      </c>
      <c r="AF1986" s="166" t="s">
        <v>3086</v>
      </c>
      <c r="AG1986" s="165" t="s">
        <v>230</v>
      </c>
      <c r="AH1986" s="203" t="s">
        <v>59</v>
      </c>
      <c r="AI1986" s="186">
        <v>1.1399999999999999</v>
      </c>
      <c r="AJ1986" s="168">
        <v>2796.413</v>
      </c>
      <c r="AK1986" s="167">
        <v>0.66654227671232869</v>
      </c>
      <c r="AL1986" s="167">
        <v>0.20685794794520548</v>
      </c>
      <c r="AM1986" s="187">
        <f>AK1986+AL1986</f>
        <v>0.8734002246575342</v>
      </c>
      <c r="AN1986" s="167">
        <f>SUM(AK1986:AK1988)</f>
        <v>0.79048748219178078</v>
      </c>
      <c r="AO1986" s="167">
        <f>SUM(AL1986:AL1987)</f>
        <v>0.20685794794520548</v>
      </c>
      <c r="AP1986" s="167">
        <f>AN1986+AO1986</f>
        <v>0.99734543013698629</v>
      </c>
      <c r="AQ1986" s="167">
        <f>AP1986*30</f>
        <v>29.920362904109588</v>
      </c>
      <c r="AR1986" s="193" t="s">
        <v>231</v>
      </c>
      <c r="AS1986" s="363" t="s">
        <v>431</v>
      </c>
      <c r="AT1986" s="166" t="s">
        <v>232</v>
      </c>
      <c r="AU1986" s="166" t="s">
        <v>59</v>
      </c>
      <c r="AV1986" s="679" t="s">
        <v>3087</v>
      </c>
      <c r="AW1986" s="166" t="s">
        <v>234</v>
      </c>
      <c r="AX1986" s="46"/>
      <c r="AY1986" s="2391"/>
    </row>
    <row r="1987" spans="1:51" s="8" customFormat="1" ht="15.95" customHeight="1" x14ac:dyDescent="0.25">
      <c r="A1987" s="122"/>
      <c r="B1987" s="123"/>
      <c r="C1987" s="144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8"/>
      <c r="O1987" s="128"/>
      <c r="P1987" s="128"/>
      <c r="Q1987" s="140"/>
      <c r="R1987" s="124"/>
      <c r="S1987" s="124"/>
      <c r="T1987" s="124"/>
      <c r="U1987" s="124"/>
      <c r="V1987" s="124"/>
      <c r="W1987" s="124"/>
      <c r="X1987" s="124"/>
      <c r="Y1987" s="123" t="s">
        <v>230</v>
      </c>
      <c r="Z1987" s="123" t="s">
        <v>230</v>
      </c>
      <c r="AA1987" s="135" t="s">
        <v>230</v>
      </c>
      <c r="AB1987" s="123" t="s">
        <v>230</v>
      </c>
      <c r="AC1987" s="123" t="s">
        <v>230</v>
      </c>
      <c r="AD1987" s="123" t="s">
        <v>230</v>
      </c>
      <c r="AE1987" s="123" t="s">
        <v>3088</v>
      </c>
      <c r="AF1987" s="123" t="s">
        <v>3089</v>
      </c>
      <c r="AG1987" s="125" t="s">
        <v>2970</v>
      </c>
      <c r="AH1987" s="123" t="s">
        <v>2305</v>
      </c>
      <c r="AI1987" s="128">
        <v>0.87</v>
      </c>
      <c r="AJ1987" s="140">
        <v>3</v>
      </c>
      <c r="AK1987" s="116">
        <f>AJ1987*AI1987/365</f>
        <v>7.1506849315068491E-3</v>
      </c>
      <c r="AL1987" s="126">
        <v>0</v>
      </c>
      <c r="AM1987" s="119">
        <f>SUBTOTAL(9,AK1987:AL1987)</f>
        <v>7.1506849315068491E-3</v>
      </c>
      <c r="AN1987" s="126"/>
      <c r="AO1987" s="126"/>
      <c r="AP1987" s="126"/>
      <c r="AQ1987" s="369"/>
      <c r="AR1987" s="49"/>
      <c r="AS1987" s="50"/>
      <c r="AT1987" s="123"/>
      <c r="AU1987" s="123"/>
      <c r="AV1987" s="73"/>
      <c r="AW1987" s="73"/>
      <c r="AX1987" s="46"/>
      <c r="AY1987" s="2391"/>
    </row>
    <row r="1988" spans="1:51" s="8" customFormat="1" ht="15.95" customHeight="1" x14ac:dyDescent="0.25">
      <c r="A1988" s="122"/>
      <c r="B1988" s="123"/>
      <c r="C1988" s="144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8"/>
      <c r="O1988" s="128"/>
      <c r="P1988" s="128"/>
      <c r="Q1988" s="140"/>
      <c r="R1988" s="124"/>
      <c r="S1988" s="124"/>
      <c r="T1988" s="124"/>
      <c r="U1988" s="124"/>
      <c r="V1988" s="124"/>
      <c r="W1988" s="124"/>
      <c r="X1988" s="124"/>
      <c r="Y1988" s="123" t="s">
        <v>230</v>
      </c>
      <c r="Z1988" s="123" t="s">
        <v>230</v>
      </c>
      <c r="AA1988" s="135" t="s">
        <v>230</v>
      </c>
      <c r="AB1988" s="123" t="s">
        <v>230</v>
      </c>
      <c r="AC1988" s="827" t="s">
        <v>18114</v>
      </c>
      <c r="AD1988" s="1200" t="s">
        <v>18115</v>
      </c>
      <c r="AE1988" s="827" t="s">
        <v>18113</v>
      </c>
      <c r="AF1988" s="827" t="s">
        <v>15530</v>
      </c>
      <c r="AG1988" s="1199">
        <v>1035005905296</v>
      </c>
      <c r="AH1988" s="827" t="s">
        <v>17892</v>
      </c>
      <c r="AI1988" s="1196">
        <v>0.87</v>
      </c>
      <c r="AJ1988" s="1087">
        <v>49</v>
      </c>
      <c r="AK1988" s="430">
        <f>AJ1988*AI1988/365</f>
        <v>0.11679452054794522</v>
      </c>
      <c r="AL1988" s="1201">
        <v>0</v>
      </c>
      <c r="AM1988" s="1111">
        <f>SUBTOTAL(9,AK1988:AL1988)</f>
        <v>0.11679452054794522</v>
      </c>
      <c r="AN1988" s="126"/>
      <c r="AO1988" s="126"/>
      <c r="AP1988" s="126"/>
      <c r="AQ1988" s="369"/>
      <c r="AR1988" s="49"/>
      <c r="AS1988" s="50"/>
      <c r="AT1988" s="123"/>
      <c r="AU1988" s="123"/>
      <c r="AV1988" s="73"/>
      <c r="AW1988" s="123"/>
      <c r="AX1988" s="2459" t="s">
        <v>18116</v>
      </c>
      <c r="AY1988" s="2391"/>
    </row>
    <row r="1989" spans="1:51" s="55" customFormat="1" ht="15.95" customHeight="1" x14ac:dyDescent="0.25">
      <c r="A1989" s="182">
        <v>267</v>
      </c>
      <c r="B1989" s="170" t="s">
        <v>56</v>
      </c>
      <c r="C1989" s="170" t="s">
        <v>59</v>
      </c>
      <c r="D1989" s="354" t="s">
        <v>18863</v>
      </c>
      <c r="E1989" s="166" t="s">
        <v>3091</v>
      </c>
      <c r="F1989" s="166" t="s">
        <v>3092</v>
      </c>
      <c r="G1989" s="166"/>
      <c r="H1989" s="354" t="s">
        <v>219</v>
      </c>
      <c r="I1989" s="354" t="s">
        <v>220</v>
      </c>
      <c r="J1989" s="354" t="s">
        <v>221</v>
      </c>
      <c r="K1989" s="354" t="s">
        <v>222</v>
      </c>
      <c r="L1989" s="272" t="s">
        <v>221</v>
      </c>
      <c r="M1989" s="272" t="s">
        <v>879</v>
      </c>
      <c r="N1989" s="360">
        <v>9.4</v>
      </c>
      <c r="O1989" s="360">
        <v>2.2000000000000002</v>
      </c>
      <c r="P1989" s="360">
        <f>O1989*N1989</f>
        <v>20.680000000000003</v>
      </c>
      <c r="Q1989" s="184">
        <v>1</v>
      </c>
      <c r="R1989" s="183"/>
      <c r="S1989" s="183">
        <v>1</v>
      </c>
      <c r="T1989" s="183"/>
      <c r="U1989" s="183">
        <v>1</v>
      </c>
      <c r="V1989" s="183"/>
      <c r="W1989" s="183"/>
      <c r="X1989" s="183"/>
      <c r="Y1989" s="354" t="s">
        <v>62</v>
      </c>
      <c r="Z1989" s="366" t="s">
        <v>224</v>
      </c>
      <c r="AA1989" s="762" t="s">
        <v>225</v>
      </c>
      <c r="AB1989" s="354" t="s">
        <v>2897</v>
      </c>
      <c r="AC1989" s="443" t="s">
        <v>2898</v>
      </c>
      <c r="AD1989" s="354" t="s">
        <v>2899</v>
      </c>
      <c r="AE1989" s="166" t="s">
        <v>3093</v>
      </c>
      <c r="AF1989" s="166" t="s">
        <v>239</v>
      </c>
      <c r="AG1989" s="165" t="s">
        <v>230</v>
      </c>
      <c r="AH1989" s="203" t="s">
        <v>59</v>
      </c>
      <c r="AI1989" s="167">
        <v>0.114</v>
      </c>
      <c r="AJ1989" s="168">
        <v>3280.3654000000001</v>
      </c>
      <c r="AK1989" s="167">
        <v>0.78189531452054784</v>
      </c>
      <c r="AL1989" s="167">
        <v>0.24265716657534248</v>
      </c>
      <c r="AM1989" s="187">
        <f>AK1989+AL1989</f>
        <v>1.0245524810958904</v>
      </c>
      <c r="AN1989" s="167">
        <f>SUM(AK1989:AK1991)</f>
        <v>1.5392910953424654</v>
      </c>
      <c r="AO1989" s="167">
        <f>SUM(AL1989:AL1991)</f>
        <v>0.47327267342465756</v>
      </c>
      <c r="AP1989" s="167">
        <f>SUM(AM1989:AM1991)</f>
        <v>2.0125637687671234</v>
      </c>
      <c r="AQ1989" s="167">
        <f>AP1989*30</f>
        <v>60.376913063013703</v>
      </c>
      <c r="AR1989" s="193" t="s">
        <v>231</v>
      </c>
      <c r="AS1989" s="363" t="s">
        <v>431</v>
      </c>
      <c r="AT1989" s="166" t="s">
        <v>232</v>
      </c>
      <c r="AU1989" s="166" t="s">
        <v>59</v>
      </c>
      <c r="AV1989" s="679" t="s">
        <v>3094</v>
      </c>
      <c r="AW1989" s="166" t="s">
        <v>234</v>
      </c>
      <c r="AX1989" s="46"/>
      <c r="AY1989" s="2391"/>
    </row>
    <row r="1990" spans="1:51" s="8" customFormat="1" ht="15.95" customHeight="1" x14ac:dyDescent="0.25">
      <c r="A1990" s="112"/>
      <c r="B1990" s="113"/>
      <c r="C1990" s="121"/>
      <c r="D1990" s="113"/>
      <c r="E1990" s="113"/>
      <c r="F1990" s="113"/>
      <c r="G1990" s="113"/>
      <c r="H1990" s="113"/>
      <c r="I1990" s="113"/>
      <c r="J1990" s="113"/>
      <c r="K1990" s="113"/>
      <c r="L1990" s="113"/>
      <c r="M1990" s="113"/>
      <c r="N1990" s="118"/>
      <c r="O1990" s="118"/>
      <c r="P1990" s="118"/>
      <c r="Q1990" s="120"/>
      <c r="R1990" s="114"/>
      <c r="S1990" s="114"/>
      <c r="T1990" s="114"/>
      <c r="U1990" s="114"/>
      <c r="V1990" s="114"/>
      <c r="W1990" s="114"/>
      <c r="X1990" s="114"/>
      <c r="Y1990" s="113" t="s">
        <v>230</v>
      </c>
      <c r="Z1990" s="113" t="s">
        <v>230</v>
      </c>
      <c r="AA1990" s="132" t="s">
        <v>230</v>
      </c>
      <c r="AB1990" s="113" t="s">
        <v>230</v>
      </c>
      <c r="AC1990" s="113" t="s">
        <v>230</v>
      </c>
      <c r="AD1990" s="113" t="s">
        <v>230</v>
      </c>
      <c r="AE1990" s="113" t="s">
        <v>3095</v>
      </c>
      <c r="AF1990" s="113" t="s">
        <v>500</v>
      </c>
      <c r="AG1990" s="115" t="s">
        <v>230</v>
      </c>
      <c r="AH1990" s="132" t="s">
        <v>59</v>
      </c>
      <c r="AI1990" s="116">
        <v>0.114</v>
      </c>
      <c r="AJ1990" s="117">
        <v>3117.58</v>
      </c>
      <c r="AK1990" s="116">
        <v>0.74309441095890405</v>
      </c>
      <c r="AL1990" s="116">
        <v>0.23061550684931509</v>
      </c>
      <c r="AM1990" s="119">
        <v>0.97370991780821914</v>
      </c>
      <c r="AN1990" s="116"/>
      <c r="AO1990" s="116"/>
      <c r="AP1990" s="116"/>
      <c r="AQ1990" s="367"/>
      <c r="AR1990" s="42"/>
      <c r="AS1990" s="43"/>
      <c r="AT1990" s="113"/>
      <c r="AU1990" s="113"/>
      <c r="AV1990" s="44"/>
      <c r="AW1990" s="113"/>
      <c r="AX1990" s="46"/>
      <c r="AY1990" s="2391"/>
    </row>
    <row r="1991" spans="1:51" s="1099" customFormat="1" ht="15.95" customHeight="1" x14ac:dyDescent="0.25">
      <c r="A1991" s="1448"/>
      <c r="B1991" s="827"/>
      <c r="C1991" s="1079"/>
      <c r="D1991" s="827"/>
      <c r="E1991" s="827"/>
      <c r="F1991" s="827"/>
      <c r="G1991" s="827"/>
      <c r="H1991" s="827"/>
      <c r="I1991" s="827"/>
      <c r="J1991" s="827"/>
      <c r="K1991" s="827"/>
      <c r="L1991" s="827"/>
      <c r="M1991" s="827"/>
      <c r="N1991" s="2570"/>
      <c r="O1991" s="2570"/>
      <c r="P1991" s="2570"/>
      <c r="Q1991" s="1087"/>
      <c r="R1991" s="826"/>
      <c r="S1991" s="826"/>
      <c r="T1991" s="826"/>
      <c r="U1991" s="826"/>
      <c r="V1991" s="826"/>
      <c r="W1991" s="826"/>
      <c r="X1991" s="826"/>
      <c r="Y1991" s="827"/>
      <c r="Z1991" s="827"/>
      <c r="AA1991" s="1449"/>
      <c r="AB1991" s="827"/>
      <c r="AC1991" s="827" t="s">
        <v>25479</v>
      </c>
      <c r="AD1991" s="1200" t="s">
        <v>25480</v>
      </c>
      <c r="AE1991" s="827" t="s">
        <v>25481</v>
      </c>
      <c r="AF1991" s="827" t="s">
        <v>25482</v>
      </c>
      <c r="AG1991" s="1199" t="s">
        <v>25483</v>
      </c>
      <c r="AH1991" s="1449" t="s">
        <v>15681</v>
      </c>
      <c r="AI1991" s="1201">
        <v>0.87</v>
      </c>
      <c r="AJ1991" s="2574">
        <v>6</v>
      </c>
      <c r="AK1991" s="1201">
        <f>AJ1991*AI1991/365</f>
        <v>1.4301369863013698E-2</v>
      </c>
      <c r="AL1991" s="1201">
        <v>0</v>
      </c>
      <c r="AM1991" s="1470">
        <f>SUM(AK1991:AL1991)</f>
        <v>1.4301369863013698E-2</v>
      </c>
      <c r="AN1991" s="1201"/>
      <c r="AO1991" s="1201"/>
      <c r="AP1991" s="1201"/>
      <c r="AQ1991" s="1510"/>
      <c r="AR1991" s="1408"/>
      <c r="AS1991" s="1409"/>
      <c r="AT1991" s="827"/>
      <c r="AU1991" s="827"/>
      <c r="AV1991" s="1356"/>
      <c r="AW1991" s="827"/>
      <c r="AX1991" s="2459" t="s">
        <v>25484</v>
      </c>
      <c r="AY1991" s="2571"/>
    </row>
    <row r="1992" spans="1:51" s="8" customFormat="1" ht="15.95" customHeight="1" x14ac:dyDescent="0.25">
      <c r="A1992" s="1712"/>
      <c r="B1992" s="1713"/>
      <c r="C1992" s="1728"/>
      <c r="D1992" s="1713"/>
      <c r="E1992" s="1713"/>
      <c r="F1992" s="1713"/>
      <c r="G1992" s="1713"/>
      <c r="H1992" s="1713"/>
      <c r="I1992" s="1713"/>
      <c r="J1992" s="1713"/>
      <c r="K1992" s="1713"/>
      <c r="L1992" s="1713"/>
      <c r="M1992" s="1713"/>
      <c r="N1992" s="1664"/>
      <c r="O1992" s="1664"/>
      <c r="P1992" s="1664"/>
      <c r="Q1992" s="1729"/>
      <c r="R1992" s="1718"/>
      <c r="S1992" s="1718"/>
      <c r="T1992" s="1718"/>
      <c r="U1992" s="1718"/>
      <c r="V1992" s="1718"/>
      <c r="W1992" s="1718"/>
      <c r="X1992" s="1718"/>
      <c r="Y1992" s="1713" t="s">
        <v>230</v>
      </c>
      <c r="Z1992" s="1713" t="s">
        <v>230</v>
      </c>
      <c r="AA1992" s="1720" t="s">
        <v>230</v>
      </c>
      <c r="AB1992" s="1713" t="s">
        <v>230</v>
      </c>
      <c r="AC1992" s="1713" t="s">
        <v>230</v>
      </c>
      <c r="AD1992" s="1713" t="s">
        <v>230</v>
      </c>
      <c r="AE1992" s="1713" t="s">
        <v>3096</v>
      </c>
      <c r="AF1992" s="1713" t="s">
        <v>3097</v>
      </c>
      <c r="AG1992" s="1721" t="s">
        <v>3098</v>
      </c>
      <c r="AH1992" s="1713" t="s">
        <v>22967</v>
      </c>
      <c r="AI1992" s="1664">
        <v>0.6</v>
      </c>
      <c r="AJ1992" s="1664">
        <v>20</v>
      </c>
      <c r="AK1992" s="1665">
        <f>AJ1992*AI1992/365</f>
        <v>3.287671232876712E-2</v>
      </c>
      <c r="AL1992" s="1665">
        <v>0</v>
      </c>
      <c r="AM1992" s="2197">
        <f>SUBTOTAL(9,AK1992:AL1992)</f>
        <v>3.287671232876712E-2</v>
      </c>
      <c r="AN1992" s="1665"/>
      <c r="AO1992" s="1665"/>
      <c r="AP1992" s="1665"/>
      <c r="AQ1992" s="1722"/>
      <c r="AR1992" s="1723"/>
      <c r="AS1992" s="1724"/>
      <c r="AT1992" s="1713"/>
      <c r="AU1992" s="1713"/>
      <c r="AV1992" s="1725"/>
      <c r="AW1992" s="1713" t="s">
        <v>16781</v>
      </c>
      <c r="AX1992" s="2499" t="s">
        <v>23119</v>
      </c>
      <c r="AY1992" s="2391"/>
    </row>
    <row r="1993" spans="1:51" s="55" customFormat="1" ht="15.95" customHeight="1" x14ac:dyDescent="0.25">
      <c r="A1993" s="182">
        <v>268</v>
      </c>
      <c r="B1993" s="170" t="s">
        <v>56</v>
      </c>
      <c r="C1993" s="170" t="s">
        <v>59</v>
      </c>
      <c r="D1993" s="354" t="s">
        <v>21537</v>
      </c>
      <c r="E1993" s="166" t="s">
        <v>3100</v>
      </c>
      <c r="F1993" s="166" t="s">
        <v>3101</v>
      </c>
      <c r="G1993" s="166"/>
      <c r="H1993" s="354" t="s">
        <v>219</v>
      </c>
      <c r="I1993" s="354" t="s">
        <v>220</v>
      </c>
      <c r="J1993" s="354" t="s">
        <v>221</v>
      </c>
      <c r="K1993" s="354" t="s">
        <v>222</v>
      </c>
      <c r="L1993" s="272" t="s">
        <v>221</v>
      </c>
      <c r="M1993" s="272" t="s">
        <v>879</v>
      </c>
      <c r="N1993" s="360">
        <v>9.4</v>
      </c>
      <c r="O1993" s="360">
        <v>2.2000000000000002</v>
      </c>
      <c r="P1993" s="360">
        <f>O1993*N1993</f>
        <v>20.680000000000003</v>
      </c>
      <c r="Q1993" s="184">
        <v>1</v>
      </c>
      <c r="R1993" s="183"/>
      <c r="S1993" s="183">
        <v>2</v>
      </c>
      <c r="T1993" s="183"/>
      <c r="U1993" s="183">
        <v>0</v>
      </c>
      <c r="V1993" s="183"/>
      <c r="W1993" s="183"/>
      <c r="X1993" s="183"/>
      <c r="Y1993" s="354" t="s">
        <v>62</v>
      </c>
      <c r="Z1993" s="366" t="s">
        <v>224</v>
      </c>
      <c r="AA1993" s="762" t="s">
        <v>225</v>
      </c>
      <c r="AB1993" s="354" t="s">
        <v>2897</v>
      </c>
      <c r="AC1993" s="443" t="s">
        <v>2898</v>
      </c>
      <c r="AD1993" s="354" t="s">
        <v>2899</v>
      </c>
      <c r="AE1993" s="166" t="s">
        <v>3102</v>
      </c>
      <c r="AF1993" s="166" t="s">
        <v>1216</v>
      </c>
      <c r="AG1993" s="165" t="s">
        <v>230</v>
      </c>
      <c r="AH1993" s="203" t="s">
        <v>59</v>
      </c>
      <c r="AI1993" s="167">
        <v>0.114</v>
      </c>
      <c r="AJ1993" s="168">
        <v>1463.2256</v>
      </c>
      <c r="AK1993" s="167">
        <v>0.34876884164383559</v>
      </c>
      <c r="AL1993" s="167">
        <v>0.10823860602739725</v>
      </c>
      <c r="AM1993" s="187">
        <f>AK1993+AL1993</f>
        <v>0.45700744767123286</v>
      </c>
      <c r="AN1993" s="167">
        <f>SUM(AK1993:AK1996)</f>
        <v>1.1132087621917808</v>
      </c>
      <c r="AO1993" s="167">
        <f>SUM(AL1993:AL1996)</f>
        <v>0.32772515671232871</v>
      </c>
      <c r="AP1993" s="167">
        <f>SUM(AM1993:AM1996)</f>
        <v>1.4409339189041097</v>
      </c>
      <c r="AQ1993" s="167">
        <f>AP1993*30</f>
        <v>43.228017567123288</v>
      </c>
      <c r="AR1993" s="193" t="s">
        <v>231</v>
      </c>
      <c r="AS1993" s="363" t="s">
        <v>431</v>
      </c>
      <c r="AT1993" s="166" t="s">
        <v>232</v>
      </c>
      <c r="AU1993" s="166" t="s">
        <v>59</v>
      </c>
      <c r="AV1993" s="679" t="s">
        <v>3103</v>
      </c>
      <c r="AW1993" s="166" t="s">
        <v>234</v>
      </c>
      <c r="AX1993" s="46"/>
      <c r="AY1993" s="2391"/>
    </row>
    <row r="1994" spans="1:51" s="8" customFormat="1" ht="15.95" customHeight="1" x14ac:dyDescent="0.25">
      <c r="A1994" s="112"/>
      <c r="B1994" s="113"/>
      <c r="C1994" s="121"/>
      <c r="D1994" s="113"/>
      <c r="E1994" s="113"/>
      <c r="F1994" s="113"/>
      <c r="G1994" s="113"/>
      <c r="H1994" s="113"/>
      <c r="I1994" s="113"/>
      <c r="J1994" s="113"/>
      <c r="K1994" s="113"/>
      <c r="L1994" s="113"/>
      <c r="M1994" s="113"/>
      <c r="N1994" s="118"/>
      <c r="O1994" s="118"/>
      <c r="P1994" s="118"/>
      <c r="Q1994" s="120"/>
      <c r="R1994" s="114"/>
      <c r="S1994" s="114"/>
      <c r="T1994" s="114"/>
      <c r="U1994" s="114"/>
      <c r="V1994" s="114"/>
      <c r="W1994" s="114"/>
      <c r="X1994" s="114"/>
      <c r="Y1994" s="113" t="s">
        <v>230</v>
      </c>
      <c r="Z1994" s="113" t="s">
        <v>230</v>
      </c>
      <c r="AA1994" s="132" t="s">
        <v>230</v>
      </c>
      <c r="AB1994" s="113" t="s">
        <v>230</v>
      </c>
      <c r="AC1994" s="113" t="s">
        <v>230</v>
      </c>
      <c r="AD1994" s="113" t="s">
        <v>230</v>
      </c>
      <c r="AE1994" s="113" t="s">
        <v>3104</v>
      </c>
      <c r="AF1994" s="113" t="s">
        <v>277</v>
      </c>
      <c r="AG1994" s="115" t="s">
        <v>230</v>
      </c>
      <c r="AH1994" s="132" t="s">
        <v>59</v>
      </c>
      <c r="AI1994" s="116">
        <v>0.114</v>
      </c>
      <c r="AJ1994" s="117">
        <v>1484.4880000000001</v>
      </c>
      <c r="AK1994" s="116">
        <v>0.35383686575342466</v>
      </c>
      <c r="AL1994" s="116">
        <v>0.1098114410958904</v>
      </c>
      <c r="AM1994" s="119">
        <v>0.46364830684931507</v>
      </c>
      <c r="AN1994" s="116"/>
      <c r="AO1994" s="116"/>
      <c r="AP1994" s="116"/>
      <c r="AQ1994" s="367"/>
      <c r="AR1994" s="42"/>
      <c r="AS1994" s="43"/>
      <c r="AT1994" s="113"/>
      <c r="AU1994" s="113"/>
      <c r="AV1994" s="44"/>
      <c r="AW1994" s="113"/>
      <c r="AX1994" s="46"/>
      <c r="AY1994" s="2391"/>
    </row>
    <row r="1995" spans="1:51" s="8" customFormat="1" ht="15.95" customHeight="1" x14ac:dyDescent="0.25">
      <c r="A1995" s="93"/>
      <c r="B1995" s="88"/>
      <c r="C1995" s="107"/>
      <c r="D1995" s="88"/>
      <c r="E1995" s="88"/>
      <c r="F1995" s="88"/>
      <c r="G1995" s="88"/>
      <c r="H1995" s="88"/>
      <c r="I1995" s="88"/>
      <c r="J1995" s="88"/>
      <c r="K1995" s="88"/>
      <c r="L1995" s="88"/>
      <c r="M1995" s="88"/>
      <c r="N1995" s="21"/>
      <c r="O1995" s="21"/>
      <c r="P1995" s="21"/>
      <c r="Q1995" s="97"/>
      <c r="R1995" s="94"/>
      <c r="S1995" s="94"/>
      <c r="T1995" s="94"/>
      <c r="U1995" s="94"/>
      <c r="V1995" s="94"/>
      <c r="W1995" s="94"/>
      <c r="X1995" s="94"/>
      <c r="Y1995" s="88" t="s">
        <v>230</v>
      </c>
      <c r="Z1995" s="88" t="s">
        <v>230</v>
      </c>
      <c r="AA1995" s="90" t="s">
        <v>230</v>
      </c>
      <c r="AB1995" s="88" t="s">
        <v>230</v>
      </c>
      <c r="AC1995" s="88" t="s">
        <v>230</v>
      </c>
      <c r="AD1995" s="88" t="s">
        <v>230</v>
      </c>
      <c r="AE1995" s="88" t="s">
        <v>3105</v>
      </c>
      <c r="AF1995" s="88" t="s">
        <v>795</v>
      </c>
      <c r="AG1995" s="95" t="s">
        <v>230</v>
      </c>
      <c r="AH1995" s="90" t="s">
        <v>59</v>
      </c>
      <c r="AI1995" s="98">
        <v>0.114</v>
      </c>
      <c r="AJ1995" s="100">
        <v>1482.645</v>
      </c>
      <c r="AK1995" s="98">
        <v>0.35339757534246574</v>
      </c>
      <c r="AL1995" s="98">
        <v>0.10967510958904109</v>
      </c>
      <c r="AM1995" s="96">
        <v>0.46307268493150683</v>
      </c>
      <c r="AN1995" s="98"/>
      <c r="AO1995" s="98"/>
      <c r="AP1995" s="98"/>
      <c r="AQ1995" s="368"/>
      <c r="AR1995" s="47"/>
      <c r="AS1995" s="48"/>
      <c r="AT1995" s="88"/>
      <c r="AU1995" s="88"/>
      <c r="AV1995" s="52"/>
      <c r="AW1995" s="88"/>
      <c r="AX1995" s="46"/>
      <c r="AY1995" s="2391"/>
    </row>
    <row r="1996" spans="1:51" s="1099" customFormat="1" ht="15.95" customHeight="1" x14ac:dyDescent="0.25">
      <c r="A1996" s="781"/>
      <c r="B1996" s="782"/>
      <c r="C1996" s="1003"/>
      <c r="D1996" s="782"/>
      <c r="E1996" s="782"/>
      <c r="F1996" s="782"/>
      <c r="G1996" s="782"/>
      <c r="H1996" s="782"/>
      <c r="I1996" s="782"/>
      <c r="J1996" s="782"/>
      <c r="K1996" s="782"/>
      <c r="L1996" s="782"/>
      <c r="M1996" s="782"/>
      <c r="N1996" s="1526"/>
      <c r="O1996" s="1526"/>
      <c r="P1996" s="1558"/>
      <c r="Q1996" s="785"/>
      <c r="R1996" s="783"/>
      <c r="S1996" s="783"/>
      <c r="T1996" s="783"/>
      <c r="U1996" s="783"/>
      <c r="V1996" s="783"/>
      <c r="W1996" s="783"/>
      <c r="X1996" s="783"/>
      <c r="Y1996" s="782"/>
      <c r="Z1996" s="782"/>
      <c r="AA1996" s="784"/>
      <c r="AB1996" s="782"/>
      <c r="AC1996" s="827" t="s">
        <v>21524</v>
      </c>
      <c r="AD1996" s="1450" t="s">
        <v>21525</v>
      </c>
      <c r="AE1996" s="827" t="s">
        <v>21532</v>
      </c>
      <c r="AF1996" s="827" t="s">
        <v>13760</v>
      </c>
      <c r="AG1996" s="1199" t="s">
        <v>21533</v>
      </c>
      <c r="AH1996" s="827" t="s">
        <v>21534</v>
      </c>
      <c r="AI1996" s="430">
        <v>0.87</v>
      </c>
      <c r="AJ1996" s="97">
        <v>24</v>
      </c>
      <c r="AK1996" s="98">
        <f>AJ1996*AI1996/365</f>
        <v>5.7205479452054793E-2</v>
      </c>
      <c r="AL1996" s="98">
        <v>0</v>
      </c>
      <c r="AM1996" s="96">
        <f>SUBTOTAL(9,AK1996:AL1996)</f>
        <v>5.7205479452054793E-2</v>
      </c>
      <c r="AN1996" s="430"/>
      <c r="AO1996" s="430"/>
      <c r="AP1996" s="430"/>
      <c r="AQ1996" s="830"/>
      <c r="AR1996" s="484"/>
      <c r="AS1996" s="786"/>
      <c r="AT1996" s="782"/>
      <c r="AU1996" s="782"/>
      <c r="AV1996" s="787"/>
      <c r="AW1996" s="782"/>
      <c r="AX1996" s="2530" t="s">
        <v>21535</v>
      </c>
      <c r="AY1996" s="2401"/>
    </row>
    <row r="1997" spans="1:51" s="55" customFormat="1" ht="15.95" customHeight="1" x14ac:dyDescent="0.2">
      <c r="A1997" s="182">
        <v>269</v>
      </c>
      <c r="B1997" s="166" t="s">
        <v>56</v>
      </c>
      <c r="C1997" s="170" t="s">
        <v>59</v>
      </c>
      <c r="D1997" s="166" t="s">
        <v>18869</v>
      </c>
      <c r="E1997" s="166" t="s">
        <v>3107</v>
      </c>
      <c r="F1997" s="166" t="s">
        <v>3108</v>
      </c>
      <c r="G1997" s="166"/>
      <c r="H1997" s="166" t="s">
        <v>219</v>
      </c>
      <c r="I1997" s="166" t="s">
        <v>220</v>
      </c>
      <c r="J1997" s="166" t="s">
        <v>221</v>
      </c>
      <c r="K1997" s="166" t="s">
        <v>1599</v>
      </c>
      <c r="L1997" s="198" t="s">
        <v>221</v>
      </c>
      <c r="M1997" s="198" t="s">
        <v>879</v>
      </c>
      <c r="N1997" s="186">
        <v>4</v>
      </c>
      <c r="O1997" s="186">
        <v>3</v>
      </c>
      <c r="P1997" s="186">
        <f>N1997*O1997</f>
        <v>12</v>
      </c>
      <c r="Q1997" s="184">
        <v>3</v>
      </c>
      <c r="R1997" s="183"/>
      <c r="S1997" s="183">
        <v>2</v>
      </c>
      <c r="T1997" s="183"/>
      <c r="U1997" s="183">
        <v>1</v>
      </c>
      <c r="V1997" s="918"/>
      <c r="W1997" s="183"/>
      <c r="X1997" s="183"/>
      <c r="Y1997" s="166" t="s">
        <v>3109</v>
      </c>
      <c r="Z1997" s="166" t="s">
        <v>3110</v>
      </c>
      <c r="AA1997" s="203" t="s">
        <v>3111</v>
      </c>
      <c r="AB1997" s="166" t="s">
        <v>3112</v>
      </c>
      <c r="AC1997" s="502">
        <v>84963425510</v>
      </c>
      <c r="AD1997" s="716" t="s">
        <v>3113</v>
      </c>
      <c r="AE1997" s="166" t="s">
        <v>3114</v>
      </c>
      <c r="AF1997" s="166" t="s">
        <v>3115</v>
      </c>
      <c r="AG1997" s="165" t="s">
        <v>230</v>
      </c>
      <c r="AH1997" s="203" t="s">
        <v>59</v>
      </c>
      <c r="AI1997" s="167">
        <v>0.114</v>
      </c>
      <c r="AJ1997" s="168">
        <v>11193.228999999999</v>
      </c>
      <c r="AK1997" s="167">
        <v>2.6679751315068492</v>
      </c>
      <c r="AL1997" s="167">
        <v>0.82799228219178078</v>
      </c>
      <c r="AM1997" s="187">
        <f>AK1997+AL1997</f>
        <v>3.4959674136986298</v>
      </c>
      <c r="AN1997" s="167">
        <f>SUM(AK1997:AK2001)</f>
        <v>2.7252628027397257</v>
      </c>
      <c r="AO1997" s="167">
        <f>SUM(AL1997:AL2001)</f>
        <v>0.82799228219178078</v>
      </c>
      <c r="AP1997" s="167">
        <f>AN1997+AO1997</f>
        <v>3.5532550849315063</v>
      </c>
      <c r="AQ1997" s="167">
        <f>AP1997*30</f>
        <v>106.59765254794519</v>
      </c>
      <c r="AR1997" s="193" t="s">
        <v>231</v>
      </c>
      <c r="AS1997" s="194" t="s">
        <v>431</v>
      </c>
      <c r="AT1997" s="166" t="s">
        <v>232</v>
      </c>
      <c r="AU1997" s="166" t="s">
        <v>59</v>
      </c>
      <c r="AV1997" s="679" t="s">
        <v>3116</v>
      </c>
      <c r="AW1997" s="166" t="s">
        <v>234</v>
      </c>
      <c r="AX1997" s="46"/>
      <c r="AY1997" s="2391"/>
    </row>
    <row r="1998" spans="1:51" s="8" customFormat="1" ht="15.95" customHeight="1" x14ac:dyDescent="0.25">
      <c r="A1998" s="112"/>
      <c r="B1998" s="113"/>
      <c r="C1998" s="121"/>
      <c r="D1998" s="113"/>
      <c r="E1998" s="113"/>
      <c r="F1998" s="113"/>
      <c r="G1998" s="113"/>
      <c r="H1998" s="113"/>
      <c r="I1998" s="113"/>
      <c r="J1998" s="113"/>
      <c r="K1998" s="113"/>
      <c r="L1998" s="113"/>
      <c r="M1998" s="113"/>
      <c r="N1998" s="118"/>
      <c r="O1998" s="118"/>
      <c r="P1998" s="118"/>
      <c r="Q1998" s="120"/>
      <c r="R1998" s="114"/>
      <c r="S1998" s="114"/>
      <c r="T1998" s="114"/>
      <c r="U1998" s="114"/>
      <c r="V1998" s="114"/>
      <c r="W1998" s="114"/>
      <c r="X1998" s="114"/>
      <c r="Y1998" s="113" t="s">
        <v>230</v>
      </c>
      <c r="Z1998" s="113" t="s">
        <v>230</v>
      </c>
      <c r="AA1998" s="132" t="s">
        <v>230</v>
      </c>
      <c r="AB1998" s="113" t="s">
        <v>230</v>
      </c>
      <c r="AC1998" s="2391" t="s">
        <v>230</v>
      </c>
      <c r="AD1998" s="2391" t="s">
        <v>230</v>
      </c>
      <c r="AE1998" s="113" t="s">
        <v>3117</v>
      </c>
      <c r="AF1998" s="113" t="s">
        <v>3118</v>
      </c>
      <c r="AG1998" s="115" t="s">
        <v>22956</v>
      </c>
      <c r="AH1998" s="113" t="s">
        <v>20647</v>
      </c>
      <c r="AI1998" s="118">
        <v>0.37</v>
      </c>
      <c r="AJ1998" s="120">
        <v>15</v>
      </c>
      <c r="AK1998" s="116">
        <f>AM1998</f>
        <v>1.6027397260273975E-2</v>
      </c>
      <c r="AL1998" s="116">
        <v>0</v>
      </c>
      <c r="AM1998" s="119">
        <v>1.6027397260273975E-2</v>
      </c>
      <c r="AN1998" s="116"/>
      <c r="AO1998" s="116"/>
      <c r="AP1998" s="116"/>
      <c r="AQ1998" s="367"/>
      <c r="AR1998" s="42"/>
      <c r="AS1998" s="43"/>
      <c r="AT1998" s="113"/>
      <c r="AU1998" s="113"/>
      <c r="AV1998" s="44"/>
      <c r="AW1998" s="113"/>
      <c r="AX1998" s="46"/>
      <c r="AY1998" s="2391"/>
    </row>
    <row r="1999" spans="1:51" s="8" customFormat="1" ht="15.95" customHeight="1" x14ac:dyDescent="0.25">
      <c r="A1999" s="36"/>
      <c r="B1999" s="1029"/>
      <c r="C1999" s="2"/>
      <c r="D1999" s="1029"/>
      <c r="E1999" s="1029"/>
      <c r="F1999" s="1029"/>
      <c r="G1999" s="1029"/>
      <c r="H1999" s="1029"/>
      <c r="I1999" s="1029"/>
      <c r="J1999" s="1029"/>
      <c r="K1999" s="1029"/>
      <c r="L1999" s="1029"/>
      <c r="M1999" s="1029"/>
      <c r="N1999" s="1036"/>
      <c r="O1999" s="1036"/>
      <c r="P1999" s="1557"/>
      <c r="Q1999" s="37"/>
      <c r="R1999" s="448"/>
      <c r="S1999" s="448"/>
      <c r="T1999" s="448"/>
      <c r="U1999" s="448"/>
      <c r="V1999" s="448"/>
      <c r="W1999" s="448"/>
      <c r="X1999" s="448"/>
      <c r="Y1999" s="1029" t="s">
        <v>230</v>
      </c>
      <c r="Z1999" s="1029" t="s">
        <v>230</v>
      </c>
      <c r="AA1999" s="1" t="s">
        <v>230</v>
      </c>
      <c r="AB1999" s="1029" t="s">
        <v>230</v>
      </c>
      <c r="AC1999" s="113" t="s">
        <v>230</v>
      </c>
      <c r="AD1999" s="113" t="s">
        <v>230</v>
      </c>
      <c r="AE1999" s="1029" t="s">
        <v>3119</v>
      </c>
      <c r="AF1999" s="1029" t="s">
        <v>3120</v>
      </c>
      <c r="AG1999" s="39" t="s">
        <v>3121</v>
      </c>
      <c r="AH1999" s="1" t="s">
        <v>663</v>
      </c>
      <c r="AI1999" s="1640">
        <v>1.17</v>
      </c>
      <c r="AJ1999" s="37">
        <v>7</v>
      </c>
      <c r="AK1999" s="40">
        <f>AJ1999*AI1999/365</f>
        <v>2.2438356164383562E-2</v>
      </c>
      <c r="AL1999" s="40">
        <v>0</v>
      </c>
      <c r="AM1999" s="41">
        <f>SUBTOTAL(9,AK1999:AL1999)</f>
        <v>2.2438356164383562E-2</v>
      </c>
      <c r="AN1999" s="40"/>
      <c r="AO1999" s="40"/>
      <c r="AP1999" s="40"/>
      <c r="AQ1999" s="1644"/>
      <c r="AR1999" s="1034"/>
      <c r="AS1999" s="45"/>
      <c r="AT1999" s="1029"/>
      <c r="AU1999" s="1029"/>
      <c r="AV1999" s="46"/>
      <c r="AW1999" s="1029"/>
      <c r="AX1999" s="46"/>
      <c r="AY1999" s="2391"/>
    </row>
    <row r="2000" spans="1:51" s="8" customFormat="1" ht="15.95" customHeight="1" x14ac:dyDescent="0.25">
      <c r="A2000" s="36"/>
      <c r="B2000" s="1029"/>
      <c r="C2000" s="2"/>
      <c r="D2000" s="1029"/>
      <c r="E2000" s="1029"/>
      <c r="F2000" s="1029"/>
      <c r="G2000" s="1029"/>
      <c r="H2000" s="1029"/>
      <c r="I2000" s="1029"/>
      <c r="J2000" s="1029"/>
      <c r="K2000" s="1029"/>
      <c r="L2000" s="1029"/>
      <c r="M2000" s="1029"/>
      <c r="N2000" s="1036"/>
      <c r="O2000" s="1036"/>
      <c r="P2000" s="1557"/>
      <c r="Q2000" s="37"/>
      <c r="R2000" s="448"/>
      <c r="S2000" s="448"/>
      <c r="T2000" s="448"/>
      <c r="U2000" s="448"/>
      <c r="V2000" s="448"/>
      <c r="W2000" s="448"/>
      <c r="X2000" s="448"/>
      <c r="Y2000" s="1029" t="s">
        <v>230</v>
      </c>
      <c r="Z2000" s="1029" t="s">
        <v>230</v>
      </c>
      <c r="AA2000" s="1" t="s">
        <v>230</v>
      </c>
      <c r="AB2000" s="1029" t="s">
        <v>230</v>
      </c>
      <c r="AC2000" s="1029" t="s">
        <v>230</v>
      </c>
      <c r="AD2000" s="1029" t="s">
        <v>230</v>
      </c>
      <c r="AE2000" s="1029" t="s">
        <v>3122</v>
      </c>
      <c r="AF2000" s="1029" t="s">
        <v>23121</v>
      </c>
      <c r="AG2000" s="39" t="s">
        <v>23120</v>
      </c>
      <c r="AH2000" s="1029" t="s">
        <v>22967</v>
      </c>
      <c r="AI2000" s="1700">
        <v>0.6</v>
      </c>
      <c r="AJ2000" s="1700">
        <v>10</v>
      </c>
      <c r="AK2000" s="40">
        <f>AJ2000*AI2000/365</f>
        <v>1.643835616438356E-2</v>
      </c>
      <c r="AL2000" s="40">
        <v>0</v>
      </c>
      <c r="AM2000" s="41">
        <f>SUBTOTAL(9,AK2000:AL2000)</f>
        <v>1.643835616438356E-2</v>
      </c>
      <c r="AN2000" s="40"/>
      <c r="AO2000" s="40"/>
      <c r="AP2000" s="40"/>
      <c r="AQ2000" s="1644"/>
      <c r="AR2000" s="1034"/>
      <c r="AS2000" s="45"/>
      <c r="AT2000" s="1029"/>
      <c r="AU2000" s="1029"/>
      <c r="AV2000" s="46"/>
      <c r="AW2000" s="1029"/>
      <c r="AX2000" s="46"/>
      <c r="AY2000" s="2391"/>
    </row>
    <row r="2001" spans="1:51" s="8" customFormat="1" ht="15.95" customHeight="1" x14ac:dyDescent="0.25">
      <c r="A2001" s="93"/>
      <c r="B2001" s="88"/>
      <c r="C2001" s="107"/>
      <c r="D2001" s="88"/>
      <c r="E2001" s="88"/>
      <c r="F2001" s="88"/>
      <c r="G2001" s="88"/>
      <c r="H2001" s="88"/>
      <c r="I2001" s="88"/>
      <c r="J2001" s="88"/>
      <c r="K2001" s="88"/>
      <c r="L2001" s="88"/>
      <c r="M2001" s="88"/>
      <c r="N2001" s="21"/>
      <c r="O2001" s="21"/>
      <c r="P2001" s="21"/>
      <c r="Q2001" s="97"/>
      <c r="R2001" s="94"/>
      <c r="S2001" s="94"/>
      <c r="T2001" s="94"/>
      <c r="U2001" s="94"/>
      <c r="V2001" s="94"/>
      <c r="W2001" s="94"/>
      <c r="X2001" s="94"/>
      <c r="Y2001" s="88" t="s">
        <v>230</v>
      </c>
      <c r="Z2001" s="88" t="s">
        <v>230</v>
      </c>
      <c r="AA2001" s="90" t="s">
        <v>230</v>
      </c>
      <c r="AB2001" s="88" t="s">
        <v>230</v>
      </c>
      <c r="AC2001" s="88" t="s">
        <v>230</v>
      </c>
      <c r="AD2001" s="88" t="s">
        <v>230</v>
      </c>
      <c r="AE2001" s="88" t="s">
        <v>3117</v>
      </c>
      <c r="AF2001" s="88" t="s">
        <v>3123</v>
      </c>
      <c r="AG2001" s="95" t="s">
        <v>3124</v>
      </c>
      <c r="AH2001" s="90" t="s">
        <v>3125</v>
      </c>
      <c r="AI2001" s="21">
        <v>0.87</v>
      </c>
      <c r="AJ2001" s="97">
        <v>1</v>
      </c>
      <c r="AK2001" s="98">
        <f>AJ2001*AI2001/365</f>
        <v>2.3835616438356165E-3</v>
      </c>
      <c r="AL2001" s="98">
        <v>0</v>
      </c>
      <c r="AM2001" s="129">
        <f>SUBTOTAL(9,AK2001:AL2001)</f>
        <v>2.3835616438356165E-3</v>
      </c>
      <c r="AN2001" s="98"/>
      <c r="AO2001" s="98"/>
      <c r="AP2001" s="98"/>
      <c r="AQ2001" s="368"/>
      <c r="AR2001" s="47"/>
      <c r="AS2001" s="48"/>
      <c r="AT2001" s="88"/>
      <c r="AU2001" s="88"/>
      <c r="AV2001" s="52"/>
      <c r="AW2001" s="88"/>
      <c r="AX2001" s="52"/>
      <c r="AY2001" s="2391"/>
    </row>
    <row r="2002" spans="1:51" s="55" customFormat="1" ht="15.95" customHeight="1" x14ac:dyDescent="0.25">
      <c r="A2002" s="182">
        <v>270</v>
      </c>
      <c r="B2002" s="170" t="s">
        <v>56</v>
      </c>
      <c r="C2002" s="170" t="s">
        <v>59</v>
      </c>
      <c r="D2002" s="166" t="s">
        <v>26214</v>
      </c>
      <c r="E2002" s="166" t="s">
        <v>3127</v>
      </c>
      <c r="F2002" s="166" t="s">
        <v>3128</v>
      </c>
      <c r="G2002" s="166"/>
      <c r="H2002" s="166" t="s">
        <v>219</v>
      </c>
      <c r="I2002" s="166" t="s">
        <v>220</v>
      </c>
      <c r="J2002" s="166" t="s">
        <v>221</v>
      </c>
      <c r="K2002" s="166" t="s">
        <v>222</v>
      </c>
      <c r="L2002" s="198" t="s">
        <v>221</v>
      </c>
      <c r="M2002" s="198" t="s">
        <v>879</v>
      </c>
      <c r="N2002" s="186">
        <v>6</v>
      </c>
      <c r="O2002" s="186">
        <v>3</v>
      </c>
      <c r="P2002" s="186">
        <f>N2002*O2002</f>
        <v>18</v>
      </c>
      <c r="Q2002" s="184">
        <v>2</v>
      </c>
      <c r="R2002" s="183"/>
      <c r="S2002" s="183">
        <v>2</v>
      </c>
      <c r="T2002" s="183"/>
      <c r="U2002" s="183">
        <v>1</v>
      </c>
      <c r="V2002" s="183"/>
      <c r="W2002" s="183"/>
      <c r="X2002" s="183"/>
      <c r="Y2002" s="166" t="s">
        <v>62</v>
      </c>
      <c r="Z2002" s="170" t="s">
        <v>224</v>
      </c>
      <c r="AA2002" s="197" t="s">
        <v>225</v>
      </c>
      <c r="AB2002" s="166" t="s">
        <v>2897</v>
      </c>
      <c r="AC2002" s="203" t="s">
        <v>2898</v>
      </c>
      <c r="AD2002" s="166" t="s">
        <v>2899</v>
      </c>
      <c r="AE2002" s="166" t="s">
        <v>3129</v>
      </c>
      <c r="AF2002" s="166" t="s">
        <v>3130</v>
      </c>
      <c r="AG2002" s="165" t="s">
        <v>230</v>
      </c>
      <c r="AH2002" s="203" t="s">
        <v>59</v>
      </c>
      <c r="AI2002" s="167">
        <v>0.114</v>
      </c>
      <c r="AJ2002" s="168">
        <v>5548.8462</v>
      </c>
      <c r="AK2002" s="167">
        <v>1.3226016969863013</v>
      </c>
      <c r="AL2002" s="167">
        <v>0.41046259561643839</v>
      </c>
      <c r="AM2002" s="187">
        <f>AK2002+AL2002</f>
        <v>1.7330642926027395</v>
      </c>
      <c r="AN2002" s="167">
        <f>SUM(AK2002:AK2009)</f>
        <v>1.9816482723287669</v>
      </c>
      <c r="AO2002" s="167">
        <f>SUM(AL2002:AL2009)</f>
        <v>0.41046259561643839</v>
      </c>
      <c r="AP2002" s="167">
        <f>SUM(AM2002:AM2009)</f>
        <v>2.3921108679452052</v>
      </c>
      <c r="AQ2002" s="167">
        <f>AP2002*30</f>
        <v>71.763326038356155</v>
      </c>
      <c r="AR2002" s="193" t="s">
        <v>231</v>
      </c>
      <c r="AS2002" s="194" t="s">
        <v>431</v>
      </c>
      <c r="AT2002" s="166" t="s">
        <v>232</v>
      </c>
      <c r="AU2002" s="166" t="s">
        <v>59</v>
      </c>
      <c r="AV2002" s="679" t="s">
        <v>3131</v>
      </c>
      <c r="AW2002" s="166" t="s">
        <v>234</v>
      </c>
      <c r="AX2002" s="46"/>
      <c r="AY2002" s="2391"/>
    </row>
    <row r="2003" spans="1:51" s="1099" customFormat="1" ht="15.95" customHeight="1" x14ac:dyDescent="0.25">
      <c r="A2003" s="1529"/>
      <c r="B2003" s="1076"/>
      <c r="C2003" s="1392"/>
      <c r="D2003" s="1076"/>
      <c r="E2003" s="1076"/>
      <c r="F2003" s="1076"/>
      <c r="G2003" s="1076"/>
      <c r="H2003" s="1076"/>
      <c r="I2003" s="1076"/>
      <c r="J2003" s="1076"/>
      <c r="K2003" s="1076"/>
      <c r="L2003" s="1076"/>
      <c r="M2003" s="1076"/>
      <c r="N2003" s="478"/>
      <c r="O2003" s="478"/>
      <c r="P2003" s="478"/>
      <c r="Q2003" s="1530"/>
      <c r="R2003" s="1531"/>
      <c r="S2003" s="1531"/>
      <c r="T2003" s="1531"/>
      <c r="U2003" s="1531"/>
      <c r="V2003" s="1531"/>
      <c r="W2003" s="1531"/>
      <c r="X2003" s="1531"/>
      <c r="Y2003" s="1076" t="s">
        <v>230</v>
      </c>
      <c r="Z2003" s="1076" t="s">
        <v>230</v>
      </c>
      <c r="AA2003" s="1078" t="s">
        <v>230</v>
      </c>
      <c r="AB2003" s="1076" t="s">
        <v>230</v>
      </c>
      <c r="AC2003" s="1076" t="s">
        <v>24016</v>
      </c>
      <c r="AD2003" s="1607" t="s">
        <v>24017</v>
      </c>
      <c r="AE2003" s="1076" t="s">
        <v>3132</v>
      </c>
      <c r="AF2003" s="1076" t="s">
        <v>2927</v>
      </c>
      <c r="AG2003" s="1077" t="s">
        <v>22902</v>
      </c>
      <c r="AH2003" s="1078" t="s">
        <v>22887</v>
      </c>
      <c r="AI2003" s="478">
        <v>0.26</v>
      </c>
      <c r="AJ2003" s="1530">
        <v>120</v>
      </c>
      <c r="AK2003" s="479">
        <f t="shared" ref="AK2003:AK2009" si="207">AJ2003*AI2003/365</f>
        <v>8.5479452054794527E-2</v>
      </c>
      <c r="AL2003" s="479">
        <v>0</v>
      </c>
      <c r="AM2003" s="777">
        <f>SUBTOTAL(9,AK2003:AL2003)</f>
        <v>8.5479452054794527E-2</v>
      </c>
      <c r="AN2003" s="479"/>
      <c r="AO2003" s="479"/>
      <c r="AP2003" s="479"/>
      <c r="AQ2003" s="1511"/>
      <c r="AR2003" s="1503"/>
      <c r="AS2003" s="1504"/>
      <c r="AT2003" s="1076"/>
      <c r="AU2003" s="1076"/>
      <c r="AV2003" s="1410"/>
      <c r="AW2003" s="1076"/>
      <c r="AX2003" s="2460" t="s">
        <v>24018</v>
      </c>
      <c r="AY2003" s="2401"/>
    </row>
    <row r="2004" spans="1:51" s="1099" customFormat="1" ht="15.95" customHeight="1" x14ac:dyDescent="0.25">
      <c r="A2004" s="1529"/>
      <c r="B2004" s="1076"/>
      <c r="C2004" s="1392"/>
      <c r="D2004" s="1076"/>
      <c r="E2004" s="1076"/>
      <c r="F2004" s="1076"/>
      <c r="G2004" s="1076"/>
      <c r="H2004" s="1076"/>
      <c r="I2004" s="1076"/>
      <c r="J2004" s="1076"/>
      <c r="K2004" s="1076"/>
      <c r="L2004" s="1076"/>
      <c r="M2004" s="1076"/>
      <c r="N2004" s="478"/>
      <c r="O2004" s="478"/>
      <c r="P2004" s="478"/>
      <c r="Q2004" s="1530"/>
      <c r="R2004" s="1531"/>
      <c r="S2004" s="1531"/>
      <c r="T2004" s="1531"/>
      <c r="U2004" s="1531"/>
      <c r="V2004" s="1531"/>
      <c r="W2004" s="1531"/>
      <c r="X2004" s="1531"/>
      <c r="Y2004" s="1076" t="s">
        <v>230</v>
      </c>
      <c r="Z2004" s="1076" t="s">
        <v>230</v>
      </c>
      <c r="AA2004" s="1078" t="s">
        <v>230</v>
      </c>
      <c r="AB2004" s="1076" t="s">
        <v>230</v>
      </c>
      <c r="AC2004" s="1076" t="s">
        <v>24016</v>
      </c>
      <c r="AD2004" s="1607" t="s">
        <v>24017</v>
      </c>
      <c r="AE2004" s="1076" t="s">
        <v>3132</v>
      </c>
      <c r="AF2004" s="1076" t="s">
        <v>2927</v>
      </c>
      <c r="AG2004" s="1077" t="s">
        <v>22902</v>
      </c>
      <c r="AH2004" s="1078" t="s">
        <v>22887</v>
      </c>
      <c r="AI2004" s="478">
        <v>0.87</v>
      </c>
      <c r="AJ2004" s="1530">
        <v>44</v>
      </c>
      <c r="AK2004" s="378">
        <f t="shared" si="207"/>
        <v>0.10487671232876712</v>
      </c>
      <c r="AL2004" s="479">
        <v>0</v>
      </c>
      <c r="AM2004" s="380">
        <f>SUBTOTAL(9,AK2004:AL2004)</f>
        <v>0.10487671232876712</v>
      </c>
      <c r="AN2004" s="479"/>
      <c r="AO2004" s="479"/>
      <c r="AP2004" s="479"/>
      <c r="AQ2004" s="1511"/>
      <c r="AR2004" s="1503"/>
      <c r="AS2004" s="1504"/>
      <c r="AT2004" s="1076"/>
      <c r="AU2004" s="1076"/>
      <c r="AV2004" s="1410"/>
      <c r="AW2004" s="1076"/>
      <c r="AX2004" s="383"/>
      <c r="AY2004" s="2401"/>
    </row>
    <row r="2005" spans="1:51" s="1099" customFormat="1" ht="15.95" customHeight="1" x14ac:dyDescent="0.25">
      <c r="A2005" s="1529"/>
      <c r="B2005" s="1076"/>
      <c r="C2005" s="1392"/>
      <c r="D2005" s="1076"/>
      <c r="E2005" s="1076"/>
      <c r="F2005" s="1076"/>
      <c r="G2005" s="1076"/>
      <c r="H2005" s="1076"/>
      <c r="I2005" s="1076"/>
      <c r="J2005" s="1076"/>
      <c r="K2005" s="1076"/>
      <c r="L2005" s="1076"/>
      <c r="M2005" s="1076"/>
      <c r="N2005" s="478"/>
      <c r="O2005" s="478"/>
      <c r="P2005" s="478"/>
      <c r="Q2005" s="1530"/>
      <c r="R2005" s="1531"/>
      <c r="S2005" s="1531"/>
      <c r="T2005" s="1531"/>
      <c r="U2005" s="1531"/>
      <c r="V2005" s="1531"/>
      <c r="W2005" s="1531"/>
      <c r="X2005" s="1531"/>
      <c r="Y2005" s="1076"/>
      <c r="Z2005" s="1076"/>
      <c r="AA2005" s="1078"/>
      <c r="AB2005" s="1076"/>
      <c r="AC2005" s="1076" t="s">
        <v>26203</v>
      </c>
      <c r="AD2005" s="1607" t="s">
        <v>26204</v>
      </c>
      <c r="AE2005" s="1076" t="s">
        <v>26205</v>
      </c>
      <c r="AF2005" s="1076" t="s">
        <v>26206</v>
      </c>
      <c r="AG2005" s="1077" t="s">
        <v>26207</v>
      </c>
      <c r="AH2005" s="1078" t="s">
        <v>26208</v>
      </c>
      <c r="AI2005" s="478">
        <v>0.87</v>
      </c>
      <c r="AJ2005" s="1530">
        <v>7</v>
      </c>
      <c r="AK2005" s="378">
        <f>AJ2005*AI2005/365</f>
        <v>1.6684931506849316E-2</v>
      </c>
      <c r="AL2005" s="479">
        <v>0</v>
      </c>
      <c r="AM2005" s="380">
        <f>SUM(AK2005:AL2005)</f>
        <v>1.6684931506849316E-2</v>
      </c>
      <c r="AN2005" s="479"/>
      <c r="AO2005" s="479"/>
      <c r="AP2005" s="479"/>
      <c r="AQ2005" s="1511"/>
      <c r="AR2005" s="1503"/>
      <c r="AS2005" s="1504"/>
      <c r="AT2005" s="1076"/>
      <c r="AU2005" s="1076"/>
      <c r="AV2005" s="1410"/>
      <c r="AW2005" s="1076"/>
      <c r="AX2005" s="2460" t="s">
        <v>26209</v>
      </c>
      <c r="AY2005" s="2711"/>
    </row>
    <row r="2006" spans="1:51" s="8" customFormat="1" ht="15.95" customHeight="1" x14ac:dyDescent="0.25">
      <c r="A2006" s="36"/>
      <c r="B2006" s="1029"/>
      <c r="C2006" s="2"/>
      <c r="D2006" s="1029"/>
      <c r="E2006" s="1029"/>
      <c r="F2006" s="1029"/>
      <c r="G2006" s="1029"/>
      <c r="H2006" s="1029"/>
      <c r="I2006" s="1029"/>
      <c r="J2006" s="1029"/>
      <c r="K2006" s="1029"/>
      <c r="L2006" s="1029"/>
      <c r="M2006" s="1029"/>
      <c r="N2006" s="1036"/>
      <c r="O2006" s="1036"/>
      <c r="P2006" s="1557"/>
      <c r="Q2006" s="37"/>
      <c r="R2006" s="448"/>
      <c r="S2006" s="448"/>
      <c r="T2006" s="448"/>
      <c r="U2006" s="448"/>
      <c r="V2006" s="448"/>
      <c r="W2006" s="448"/>
      <c r="X2006" s="448"/>
      <c r="Y2006" s="1029" t="s">
        <v>230</v>
      </c>
      <c r="Z2006" s="1029" t="s">
        <v>230</v>
      </c>
      <c r="AA2006" s="1" t="s">
        <v>230</v>
      </c>
      <c r="AB2006" s="1029" t="s">
        <v>230</v>
      </c>
      <c r="AC2006" s="1029" t="s">
        <v>230</v>
      </c>
      <c r="AD2006" s="1029" t="s">
        <v>230</v>
      </c>
      <c r="AE2006" s="1029" t="s">
        <v>3133</v>
      </c>
      <c r="AF2006" s="1029" t="s">
        <v>3134</v>
      </c>
      <c r="AG2006" s="39" t="s">
        <v>23122</v>
      </c>
      <c r="AH2006" s="1029" t="s">
        <v>22967</v>
      </c>
      <c r="AI2006" s="1700">
        <v>0.6</v>
      </c>
      <c r="AJ2006" s="1700">
        <v>10</v>
      </c>
      <c r="AK2006" s="40">
        <f t="shared" si="207"/>
        <v>1.643835616438356E-2</v>
      </c>
      <c r="AL2006" s="40">
        <v>0</v>
      </c>
      <c r="AM2006" s="41">
        <f>SUBTOTAL(9,AK2006:AL2006)</f>
        <v>1.643835616438356E-2</v>
      </c>
      <c r="AN2006" s="40"/>
      <c r="AO2006" s="40"/>
      <c r="AP2006" s="40"/>
      <c r="AQ2006" s="1644"/>
      <c r="AR2006" s="1034"/>
      <c r="AS2006" s="45"/>
      <c r="AT2006" s="1029"/>
      <c r="AU2006" s="1029"/>
      <c r="AV2006" s="46"/>
      <c r="AW2006" s="1029"/>
      <c r="AX2006" s="46"/>
      <c r="AY2006" s="2391"/>
    </row>
    <row r="2007" spans="1:51" s="8" customFormat="1" ht="15.95" customHeight="1" x14ac:dyDescent="0.25">
      <c r="A2007" s="36"/>
      <c r="B2007" s="1029"/>
      <c r="C2007" s="2"/>
      <c r="D2007" s="1029"/>
      <c r="E2007" s="1029"/>
      <c r="F2007" s="1029"/>
      <c r="G2007" s="1029"/>
      <c r="H2007" s="1029"/>
      <c r="I2007" s="1029"/>
      <c r="J2007" s="1029"/>
      <c r="K2007" s="1029"/>
      <c r="L2007" s="1029"/>
      <c r="M2007" s="1029"/>
      <c r="N2007" s="1036"/>
      <c r="O2007" s="1036"/>
      <c r="P2007" s="1557"/>
      <c r="Q2007" s="37"/>
      <c r="R2007" s="448"/>
      <c r="S2007" s="448"/>
      <c r="T2007" s="448"/>
      <c r="U2007" s="448"/>
      <c r="V2007" s="448"/>
      <c r="W2007" s="448"/>
      <c r="X2007" s="448"/>
      <c r="Y2007" s="1029" t="s">
        <v>230</v>
      </c>
      <c r="Z2007" s="1029" t="s">
        <v>230</v>
      </c>
      <c r="AA2007" s="1" t="s">
        <v>230</v>
      </c>
      <c r="AB2007" s="1029" t="s">
        <v>230</v>
      </c>
      <c r="AC2007" s="1029" t="s">
        <v>230</v>
      </c>
      <c r="AD2007" s="1029" t="s">
        <v>230</v>
      </c>
      <c r="AE2007" s="1029" t="s">
        <v>3135</v>
      </c>
      <c r="AF2007" s="1029" t="s">
        <v>3136</v>
      </c>
      <c r="AG2007" s="39" t="s">
        <v>3137</v>
      </c>
      <c r="AH2007" s="1" t="s">
        <v>304</v>
      </c>
      <c r="AI2007" s="1036">
        <v>1.1399999999999999</v>
      </c>
      <c r="AJ2007" s="37">
        <v>116.3</v>
      </c>
      <c r="AK2007" s="40">
        <f t="shared" si="207"/>
        <v>0.36323835616438355</v>
      </c>
      <c r="AL2007" s="40">
        <v>0</v>
      </c>
      <c r="AM2007" s="14">
        <f>SUBTOTAL(9,AK2007:AL2007)</f>
        <v>0.36323835616438355</v>
      </c>
      <c r="AN2007" s="40"/>
      <c r="AO2007" s="40"/>
      <c r="AP2007" s="40"/>
      <c r="AQ2007" s="1644"/>
      <c r="AR2007" s="1034"/>
      <c r="AS2007" s="45"/>
      <c r="AT2007" s="1029"/>
      <c r="AU2007" s="1029"/>
      <c r="AV2007" s="46"/>
      <c r="AW2007" s="1029"/>
      <c r="AX2007" s="46"/>
      <c r="AY2007" s="2391"/>
    </row>
    <row r="2008" spans="1:51" s="8" customFormat="1" ht="15.95" customHeight="1" x14ac:dyDescent="0.25">
      <c r="A2008" s="36"/>
      <c r="B2008" s="1029"/>
      <c r="C2008" s="2"/>
      <c r="D2008" s="1029"/>
      <c r="E2008" s="1029"/>
      <c r="F2008" s="1029"/>
      <c r="G2008" s="1029"/>
      <c r="H2008" s="1029"/>
      <c r="I2008" s="1029"/>
      <c r="J2008" s="1029"/>
      <c r="K2008" s="1029"/>
      <c r="L2008" s="1029"/>
      <c r="M2008" s="1029"/>
      <c r="N2008" s="1036"/>
      <c r="O2008" s="1036"/>
      <c r="P2008" s="1557"/>
      <c r="Q2008" s="37"/>
      <c r="R2008" s="448"/>
      <c r="S2008" s="448"/>
      <c r="T2008" s="448"/>
      <c r="U2008" s="448"/>
      <c r="V2008" s="448"/>
      <c r="W2008" s="448"/>
      <c r="X2008" s="448"/>
      <c r="Y2008" s="1029" t="s">
        <v>230</v>
      </c>
      <c r="Z2008" s="1029" t="s">
        <v>230</v>
      </c>
      <c r="AA2008" s="1" t="s">
        <v>230</v>
      </c>
      <c r="AB2008" s="1029" t="s">
        <v>230</v>
      </c>
      <c r="AC2008" s="1029" t="s">
        <v>230</v>
      </c>
      <c r="AD2008" s="1029" t="s">
        <v>230</v>
      </c>
      <c r="AE2008" s="1029" t="s">
        <v>3133</v>
      </c>
      <c r="AF2008" s="1029" t="s">
        <v>23124</v>
      </c>
      <c r="AG2008" s="39" t="s">
        <v>23123</v>
      </c>
      <c r="AH2008" s="1" t="s">
        <v>22999</v>
      </c>
      <c r="AI2008" s="328">
        <v>0.6</v>
      </c>
      <c r="AJ2008" s="1700">
        <v>15</v>
      </c>
      <c r="AK2008" s="40">
        <f t="shared" si="207"/>
        <v>2.4657534246575342E-2</v>
      </c>
      <c r="AL2008" s="40">
        <v>0</v>
      </c>
      <c r="AM2008" s="41">
        <f>SUBTOTAL(9,AK2008:AL2008)</f>
        <v>2.4657534246575342E-2</v>
      </c>
      <c r="AN2008" s="40"/>
      <c r="AO2008" s="40"/>
      <c r="AP2008" s="40"/>
      <c r="AQ2008" s="1644"/>
      <c r="AR2008" s="1034"/>
      <c r="AS2008" s="45"/>
      <c r="AT2008" s="1029"/>
      <c r="AU2008" s="1029"/>
      <c r="AV2008" s="46"/>
      <c r="AW2008" s="1029"/>
      <c r="AX2008" s="46"/>
      <c r="AY2008" s="2391"/>
    </row>
    <row r="2009" spans="1:51" s="1099" customFormat="1" ht="15.95" customHeight="1" x14ac:dyDescent="0.25">
      <c r="A2009" s="781"/>
      <c r="B2009" s="782"/>
      <c r="C2009" s="1003"/>
      <c r="D2009" s="782"/>
      <c r="E2009" s="782"/>
      <c r="F2009" s="782"/>
      <c r="G2009" s="782"/>
      <c r="H2009" s="782"/>
      <c r="I2009" s="782"/>
      <c r="J2009" s="782"/>
      <c r="K2009" s="782"/>
      <c r="L2009" s="782"/>
      <c r="M2009" s="782"/>
      <c r="N2009" s="2709"/>
      <c r="O2009" s="2709"/>
      <c r="P2009" s="2709"/>
      <c r="Q2009" s="785"/>
      <c r="R2009" s="783"/>
      <c r="S2009" s="783"/>
      <c r="T2009" s="783"/>
      <c r="U2009" s="783"/>
      <c r="V2009" s="783"/>
      <c r="W2009" s="783"/>
      <c r="X2009" s="783"/>
      <c r="Y2009" s="782" t="s">
        <v>230</v>
      </c>
      <c r="Z2009" s="782" t="s">
        <v>230</v>
      </c>
      <c r="AA2009" s="784" t="s">
        <v>230</v>
      </c>
      <c r="AB2009" s="782" t="s">
        <v>230</v>
      </c>
      <c r="AC2009" s="782" t="s">
        <v>26210</v>
      </c>
      <c r="AD2009" s="1013" t="s">
        <v>7070</v>
      </c>
      <c r="AE2009" s="782" t="s">
        <v>26215</v>
      </c>
      <c r="AF2009" s="782" t="s">
        <v>7068</v>
      </c>
      <c r="AG2009" s="2710" t="s">
        <v>26211</v>
      </c>
      <c r="AH2009" s="782" t="s">
        <v>26212</v>
      </c>
      <c r="AI2009" s="2709">
        <v>0.87</v>
      </c>
      <c r="AJ2009" s="785">
        <v>20</v>
      </c>
      <c r="AK2009" s="430">
        <f t="shared" si="207"/>
        <v>4.7671232876712322E-2</v>
      </c>
      <c r="AL2009" s="430">
        <v>0</v>
      </c>
      <c r="AM2009" s="1111">
        <f>SUM(AK2009:AL2009)</f>
        <v>4.7671232876712322E-2</v>
      </c>
      <c r="AN2009" s="430"/>
      <c r="AO2009" s="430"/>
      <c r="AP2009" s="430"/>
      <c r="AQ2009" s="830"/>
      <c r="AR2009" s="484"/>
      <c r="AS2009" s="786"/>
      <c r="AT2009" s="782"/>
      <c r="AU2009" s="782"/>
      <c r="AV2009" s="787"/>
      <c r="AW2009" s="782"/>
      <c r="AX2009" s="2459" t="s">
        <v>26213</v>
      </c>
      <c r="AY2009" s="2711"/>
    </row>
    <row r="2010" spans="1:51" s="55" customFormat="1" ht="15.95" customHeight="1" x14ac:dyDescent="0.25">
      <c r="A2010" s="182">
        <v>271</v>
      </c>
      <c r="B2010" s="166" t="s">
        <v>56</v>
      </c>
      <c r="C2010" s="170" t="s">
        <v>17639</v>
      </c>
      <c r="D2010" s="354" t="s">
        <v>16590</v>
      </c>
      <c r="E2010" s="166" t="s">
        <v>3139</v>
      </c>
      <c r="F2010" s="166" t="s">
        <v>3140</v>
      </c>
      <c r="G2010" s="166"/>
      <c r="H2010" s="166" t="s">
        <v>219</v>
      </c>
      <c r="I2010" s="166" t="s">
        <v>220</v>
      </c>
      <c r="J2010" s="166">
        <v>0</v>
      </c>
      <c r="K2010" s="166">
        <v>0</v>
      </c>
      <c r="L2010" s="166">
        <v>0</v>
      </c>
      <c r="M2010" s="166">
        <v>0</v>
      </c>
      <c r="N2010" s="186">
        <v>2</v>
      </c>
      <c r="O2010" s="186">
        <v>2</v>
      </c>
      <c r="P2010" s="186">
        <f t="shared" ref="P2010:P2021" si="208">N2010*O2010</f>
        <v>4</v>
      </c>
      <c r="Q2010" s="184">
        <v>2</v>
      </c>
      <c r="R2010" s="183"/>
      <c r="S2010" s="183">
        <v>0</v>
      </c>
      <c r="T2010" s="183"/>
      <c r="U2010" s="183">
        <v>0</v>
      </c>
      <c r="V2010" s="183"/>
      <c r="W2010" s="183">
        <v>1</v>
      </c>
      <c r="X2010" s="183"/>
      <c r="Y2010" s="166" t="s">
        <v>2888</v>
      </c>
      <c r="Z2010" s="166" t="s">
        <v>3141</v>
      </c>
      <c r="AA2010" s="203">
        <v>1125030002030</v>
      </c>
      <c r="AB2010" s="166" t="s">
        <v>3142</v>
      </c>
      <c r="AC2010" s="166" t="s">
        <v>2891</v>
      </c>
      <c r="AD2010" s="166" t="s">
        <v>2892</v>
      </c>
      <c r="AE2010" s="166" t="s">
        <v>3143</v>
      </c>
      <c r="AF2010" s="166" t="s">
        <v>528</v>
      </c>
      <c r="AG2010" s="165" t="s">
        <v>230</v>
      </c>
      <c r="AH2010" s="203" t="s">
        <v>17176</v>
      </c>
      <c r="AI2010" s="167">
        <v>0.114</v>
      </c>
      <c r="AJ2010" s="168">
        <v>767.27</v>
      </c>
      <c r="AK2010" s="167">
        <v>0.18288353424657533</v>
      </c>
      <c r="AL2010" s="167">
        <v>0</v>
      </c>
      <c r="AM2010" s="187">
        <f t="shared" ref="AM2010:AM2021" si="209">AK2010+AL2010</f>
        <v>0.18288353424657533</v>
      </c>
      <c r="AN2010" s="167">
        <f t="shared" ref="AN2010:AN2020" si="210">AK2010</f>
        <v>0.18288353424657533</v>
      </c>
      <c r="AO2010" s="167">
        <f t="shared" ref="AO2010:AO2020" si="211">AL2010</f>
        <v>0</v>
      </c>
      <c r="AP2010" s="167">
        <f t="shared" ref="AP2010:AP2021" si="212">AN2010+AO2010</f>
        <v>0.18288353424657533</v>
      </c>
      <c r="AQ2010" s="167">
        <f t="shared" ref="AQ2010:AQ2021" si="213">AP2010*30</f>
        <v>5.4865060273972599</v>
      </c>
      <c r="AR2010" s="193" t="s">
        <v>231</v>
      </c>
      <c r="AS2010" s="194" t="s">
        <v>907</v>
      </c>
      <c r="AT2010" s="166" t="s">
        <v>232</v>
      </c>
      <c r="AU2010" s="166" t="s">
        <v>896</v>
      </c>
      <c r="AV2010" s="679" t="s">
        <v>3144</v>
      </c>
      <c r="AW2010" s="166" t="s">
        <v>19923</v>
      </c>
      <c r="AX2010" s="2511" t="s">
        <v>16568</v>
      </c>
      <c r="AY2010" s="1175" t="s">
        <v>16583</v>
      </c>
    </row>
    <row r="2011" spans="1:51" s="55" customFormat="1" ht="15.95" customHeight="1" x14ac:dyDescent="0.25">
      <c r="A2011" s="182">
        <v>272</v>
      </c>
      <c r="B2011" s="166" t="s">
        <v>56</v>
      </c>
      <c r="C2011" s="170" t="s">
        <v>17639</v>
      </c>
      <c r="D2011" s="354" t="s">
        <v>16591</v>
      </c>
      <c r="E2011" s="166" t="s">
        <v>3145</v>
      </c>
      <c r="F2011" s="166" t="s">
        <v>3146</v>
      </c>
      <c r="G2011" s="166"/>
      <c r="H2011" s="166" t="s">
        <v>219</v>
      </c>
      <c r="I2011" s="166" t="s">
        <v>220</v>
      </c>
      <c r="J2011" s="166" t="s">
        <v>317</v>
      </c>
      <c r="K2011" s="166">
        <v>0</v>
      </c>
      <c r="L2011" s="166" t="s">
        <v>317</v>
      </c>
      <c r="M2011" s="166">
        <v>0</v>
      </c>
      <c r="N2011" s="186">
        <v>2</v>
      </c>
      <c r="O2011" s="186">
        <v>2</v>
      </c>
      <c r="P2011" s="186">
        <f t="shared" si="208"/>
        <v>4</v>
      </c>
      <c r="Q2011" s="184">
        <v>0</v>
      </c>
      <c r="R2011" s="183" t="s">
        <v>3147</v>
      </c>
      <c r="S2011" s="183">
        <v>0</v>
      </c>
      <c r="T2011" s="183"/>
      <c r="U2011" s="183">
        <v>0</v>
      </c>
      <c r="V2011" s="183"/>
      <c r="W2011" s="183"/>
      <c r="X2011" s="183"/>
      <c r="Y2011" s="166" t="s">
        <v>899</v>
      </c>
      <c r="Z2011" s="166" t="s">
        <v>3148</v>
      </c>
      <c r="AA2011" s="203">
        <v>1145030001962</v>
      </c>
      <c r="AB2011" s="228" t="s">
        <v>3149</v>
      </c>
      <c r="AC2011" s="166" t="s">
        <v>3150</v>
      </c>
      <c r="AD2011" s="166" t="s">
        <v>3151</v>
      </c>
      <c r="AE2011" s="166" t="s">
        <v>3152</v>
      </c>
      <c r="AF2011" s="166" t="s">
        <v>3153</v>
      </c>
      <c r="AG2011" s="165" t="s">
        <v>230</v>
      </c>
      <c r="AH2011" s="203" t="s">
        <v>59</v>
      </c>
      <c r="AI2011" s="167">
        <v>0.114</v>
      </c>
      <c r="AJ2011" s="168">
        <v>3756.616</v>
      </c>
      <c r="AK2011" s="167">
        <v>0.89541258082191777</v>
      </c>
      <c r="AL2011" s="167">
        <v>0</v>
      </c>
      <c r="AM2011" s="187">
        <f t="shared" si="209"/>
        <v>0.89541258082191777</v>
      </c>
      <c r="AN2011" s="167">
        <f t="shared" si="210"/>
        <v>0.89541258082191777</v>
      </c>
      <c r="AO2011" s="167">
        <f t="shared" si="211"/>
        <v>0</v>
      </c>
      <c r="AP2011" s="167">
        <f t="shared" si="212"/>
        <v>0.89541258082191777</v>
      </c>
      <c r="AQ2011" s="167">
        <f t="shared" si="213"/>
        <v>26.862377424657534</v>
      </c>
      <c r="AR2011" s="193" t="s">
        <v>231</v>
      </c>
      <c r="AS2011" s="194" t="s">
        <v>907</v>
      </c>
      <c r="AT2011" s="166" t="s">
        <v>232</v>
      </c>
      <c r="AU2011" s="166" t="s">
        <v>896</v>
      </c>
      <c r="AV2011" s="679" t="s">
        <v>3154</v>
      </c>
      <c r="AW2011" s="166" t="s">
        <v>19923</v>
      </c>
      <c r="AX2011" s="2511" t="s">
        <v>16568</v>
      </c>
      <c r="AY2011" s="1175" t="s">
        <v>16583</v>
      </c>
    </row>
    <row r="2012" spans="1:51" s="55" customFormat="1" ht="15.95" customHeight="1" x14ac:dyDescent="0.25">
      <c r="A2012" s="182">
        <v>273</v>
      </c>
      <c r="B2012" s="166" t="s">
        <v>56</v>
      </c>
      <c r="C2012" s="170" t="s">
        <v>17639</v>
      </c>
      <c r="D2012" s="354" t="s">
        <v>16592</v>
      </c>
      <c r="E2012" s="166" t="s">
        <v>3155</v>
      </c>
      <c r="F2012" s="166" t="s">
        <v>3156</v>
      </c>
      <c r="G2012" s="166"/>
      <c r="H2012" s="166" t="s">
        <v>219</v>
      </c>
      <c r="I2012" s="166" t="s">
        <v>220</v>
      </c>
      <c r="J2012" s="166" t="s">
        <v>317</v>
      </c>
      <c r="K2012" s="166">
        <v>0</v>
      </c>
      <c r="L2012" s="166" t="s">
        <v>317</v>
      </c>
      <c r="M2012" s="166">
        <v>0</v>
      </c>
      <c r="N2012" s="186">
        <v>2</v>
      </c>
      <c r="O2012" s="186">
        <v>2</v>
      </c>
      <c r="P2012" s="186">
        <f t="shared" si="208"/>
        <v>4</v>
      </c>
      <c r="Q2012" s="184">
        <v>0</v>
      </c>
      <c r="R2012" s="183" t="s">
        <v>3157</v>
      </c>
      <c r="S2012" s="183">
        <v>2</v>
      </c>
      <c r="T2012" s="183"/>
      <c r="U2012" s="183">
        <v>0</v>
      </c>
      <c r="V2012" s="183"/>
      <c r="W2012" s="183"/>
      <c r="X2012" s="183"/>
      <c r="Y2012" s="166" t="s">
        <v>2888</v>
      </c>
      <c r="Z2012" s="166" t="s">
        <v>3141</v>
      </c>
      <c r="AA2012" s="203">
        <v>1125030002030</v>
      </c>
      <c r="AB2012" s="166" t="s">
        <v>2890</v>
      </c>
      <c r="AC2012" s="166" t="s">
        <v>2891</v>
      </c>
      <c r="AD2012" s="166" t="s">
        <v>2892</v>
      </c>
      <c r="AE2012" s="166" t="s">
        <v>3158</v>
      </c>
      <c r="AF2012" s="166" t="s">
        <v>3159</v>
      </c>
      <c r="AG2012" s="165" t="s">
        <v>230</v>
      </c>
      <c r="AH2012" s="203" t="s">
        <v>59</v>
      </c>
      <c r="AI2012" s="167">
        <v>0.114</v>
      </c>
      <c r="AJ2012" s="168">
        <v>2452.16</v>
      </c>
      <c r="AK2012" s="167">
        <v>0.58448745205479447</v>
      </c>
      <c r="AL2012" s="167">
        <v>0</v>
      </c>
      <c r="AM2012" s="187">
        <f t="shared" si="209"/>
        <v>0.58448745205479447</v>
      </c>
      <c r="AN2012" s="167">
        <f t="shared" si="210"/>
        <v>0.58448745205479447</v>
      </c>
      <c r="AO2012" s="167">
        <f t="shared" si="211"/>
        <v>0</v>
      </c>
      <c r="AP2012" s="167">
        <f t="shared" si="212"/>
        <v>0.58448745205479447</v>
      </c>
      <c r="AQ2012" s="167">
        <f t="shared" si="213"/>
        <v>17.534623561643834</v>
      </c>
      <c r="AR2012" s="193" t="s">
        <v>231</v>
      </c>
      <c r="AS2012" s="194" t="s">
        <v>907</v>
      </c>
      <c r="AT2012" s="166" t="s">
        <v>232</v>
      </c>
      <c r="AU2012" s="166" t="s">
        <v>896</v>
      </c>
      <c r="AV2012" s="679" t="s">
        <v>3160</v>
      </c>
      <c r="AW2012" s="166" t="s">
        <v>19923</v>
      </c>
      <c r="AX2012" s="2511" t="s">
        <v>16568</v>
      </c>
      <c r="AY2012" s="1175" t="s">
        <v>16583</v>
      </c>
    </row>
    <row r="2013" spans="1:51" s="55" customFormat="1" ht="15.95" customHeight="1" x14ac:dyDescent="0.25">
      <c r="A2013" s="182">
        <v>274</v>
      </c>
      <c r="B2013" s="166" t="s">
        <v>56</v>
      </c>
      <c r="C2013" s="170" t="s">
        <v>17639</v>
      </c>
      <c r="D2013" s="166" t="s">
        <v>19176</v>
      </c>
      <c r="E2013" s="166" t="s">
        <v>3161</v>
      </c>
      <c r="F2013" s="166" t="s">
        <v>3162</v>
      </c>
      <c r="G2013" s="166"/>
      <c r="H2013" s="166" t="s">
        <v>219</v>
      </c>
      <c r="I2013" s="166" t="s">
        <v>220</v>
      </c>
      <c r="J2013" s="166" t="s">
        <v>221</v>
      </c>
      <c r="K2013" s="166" t="s">
        <v>222</v>
      </c>
      <c r="L2013" s="166" t="s">
        <v>317</v>
      </c>
      <c r="M2013" s="166">
        <v>0</v>
      </c>
      <c r="N2013" s="186">
        <v>3</v>
      </c>
      <c r="O2013" s="186">
        <v>2</v>
      </c>
      <c r="P2013" s="186">
        <f t="shared" si="208"/>
        <v>6</v>
      </c>
      <c r="Q2013" s="184">
        <v>0</v>
      </c>
      <c r="R2013" s="183" t="s">
        <v>3163</v>
      </c>
      <c r="S2013" s="183">
        <v>1</v>
      </c>
      <c r="T2013" s="183"/>
      <c r="U2013" s="183">
        <v>0</v>
      </c>
      <c r="V2013" s="183"/>
      <c r="W2013" s="183"/>
      <c r="X2013" s="183"/>
      <c r="Y2013" s="166" t="s">
        <v>899</v>
      </c>
      <c r="Z2013" s="166" t="s">
        <v>3148</v>
      </c>
      <c r="AA2013" s="203">
        <v>1145030001962</v>
      </c>
      <c r="AB2013" s="228" t="s">
        <v>3149</v>
      </c>
      <c r="AC2013" s="166" t="s">
        <v>3150</v>
      </c>
      <c r="AD2013" s="166" t="s">
        <v>3151</v>
      </c>
      <c r="AE2013" s="166" t="s">
        <v>3164</v>
      </c>
      <c r="AF2013" s="166" t="s">
        <v>3165</v>
      </c>
      <c r="AG2013" s="165">
        <v>1145030001962</v>
      </c>
      <c r="AH2013" s="203" t="s">
        <v>59</v>
      </c>
      <c r="AI2013" s="167">
        <v>0.114</v>
      </c>
      <c r="AJ2013" s="168">
        <v>2432.9539999999997</v>
      </c>
      <c r="AK2013" s="167">
        <v>0.57990958356164368</v>
      </c>
      <c r="AL2013" s="167">
        <v>0.1799719397260274</v>
      </c>
      <c r="AM2013" s="187">
        <f t="shared" si="209"/>
        <v>0.75988152328767111</v>
      </c>
      <c r="AN2013" s="167">
        <f t="shared" si="210"/>
        <v>0.57990958356164368</v>
      </c>
      <c r="AO2013" s="167">
        <f t="shared" si="211"/>
        <v>0.1799719397260274</v>
      </c>
      <c r="AP2013" s="167">
        <f t="shared" si="212"/>
        <v>0.75988152328767111</v>
      </c>
      <c r="AQ2013" s="167">
        <f t="shared" si="213"/>
        <v>22.796445698630134</v>
      </c>
      <c r="AR2013" s="193" t="s">
        <v>231</v>
      </c>
      <c r="AS2013" s="194" t="s">
        <v>907</v>
      </c>
      <c r="AT2013" s="166" t="s">
        <v>232</v>
      </c>
      <c r="AU2013" s="166" t="s">
        <v>896</v>
      </c>
      <c r="AV2013" s="679" t="s">
        <v>3166</v>
      </c>
      <c r="AW2013" s="166" t="s">
        <v>19923</v>
      </c>
      <c r="AX2013" s="46"/>
      <c r="AY2013" s="2391"/>
    </row>
    <row r="2014" spans="1:51" s="55" customFormat="1" ht="15.95" customHeight="1" x14ac:dyDescent="0.25">
      <c r="A2014" s="182">
        <v>275</v>
      </c>
      <c r="B2014" s="166" t="s">
        <v>56</v>
      </c>
      <c r="C2014" s="170" t="s">
        <v>17639</v>
      </c>
      <c r="D2014" s="166" t="s">
        <v>19177</v>
      </c>
      <c r="E2014" s="166" t="s">
        <v>3167</v>
      </c>
      <c r="F2014" s="166" t="s">
        <v>3168</v>
      </c>
      <c r="G2014" s="166"/>
      <c r="H2014" s="166" t="s">
        <v>219</v>
      </c>
      <c r="I2014" s="166" t="s">
        <v>220</v>
      </c>
      <c r="J2014" s="166" t="s">
        <v>221</v>
      </c>
      <c r="K2014" s="166" t="s">
        <v>222</v>
      </c>
      <c r="L2014" s="166" t="s">
        <v>317</v>
      </c>
      <c r="M2014" s="166">
        <v>0</v>
      </c>
      <c r="N2014" s="186">
        <v>3</v>
      </c>
      <c r="O2014" s="186">
        <v>2</v>
      </c>
      <c r="P2014" s="186">
        <f t="shared" si="208"/>
        <v>6</v>
      </c>
      <c r="Q2014" s="184">
        <v>0</v>
      </c>
      <c r="R2014" s="183" t="s">
        <v>3169</v>
      </c>
      <c r="S2014" s="183">
        <v>1</v>
      </c>
      <c r="T2014" s="183"/>
      <c r="U2014" s="183">
        <v>0</v>
      </c>
      <c r="V2014" s="183"/>
      <c r="W2014" s="183"/>
      <c r="X2014" s="183"/>
      <c r="Y2014" s="166" t="s">
        <v>899</v>
      </c>
      <c r="Z2014" s="166" t="s">
        <v>3148</v>
      </c>
      <c r="AA2014" s="203">
        <v>1145030001962</v>
      </c>
      <c r="AB2014" s="228" t="s">
        <v>3149</v>
      </c>
      <c r="AC2014" s="166" t="s">
        <v>3150</v>
      </c>
      <c r="AD2014" s="166" t="s">
        <v>3151</v>
      </c>
      <c r="AE2014" s="166" t="s">
        <v>3170</v>
      </c>
      <c r="AF2014" s="166" t="s">
        <v>3171</v>
      </c>
      <c r="AG2014" s="165">
        <v>1145030001962</v>
      </c>
      <c r="AH2014" s="203" t="s">
        <v>59</v>
      </c>
      <c r="AI2014" s="167">
        <v>0.114</v>
      </c>
      <c r="AJ2014" s="168">
        <v>5138.4780000000001</v>
      </c>
      <c r="AK2014" s="167">
        <v>1.224787906849315</v>
      </c>
      <c r="AL2014" s="167">
        <v>0.38010659178082196</v>
      </c>
      <c r="AM2014" s="187">
        <f t="shared" si="209"/>
        <v>1.604894498630137</v>
      </c>
      <c r="AN2014" s="167">
        <f t="shared" si="210"/>
        <v>1.224787906849315</v>
      </c>
      <c r="AO2014" s="167">
        <f t="shared" si="211"/>
        <v>0.38010659178082196</v>
      </c>
      <c r="AP2014" s="167">
        <f t="shared" si="212"/>
        <v>1.604894498630137</v>
      </c>
      <c r="AQ2014" s="167">
        <f t="shared" si="213"/>
        <v>48.146834958904108</v>
      </c>
      <c r="AR2014" s="193" t="s">
        <v>231</v>
      </c>
      <c r="AS2014" s="194" t="s">
        <v>907</v>
      </c>
      <c r="AT2014" s="166" t="s">
        <v>232</v>
      </c>
      <c r="AU2014" s="166" t="s">
        <v>896</v>
      </c>
      <c r="AV2014" s="679" t="s">
        <v>3172</v>
      </c>
      <c r="AW2014" s="166" t="s">
        <v>19923</v>
      </c>
      <c r="AX2014" s="46"/>
      <c r="AY2014" s="2391"/>
    </row>
    <row r="2015" spans="1:51" s="55" customFormat="1" ht="15.95" customHeight="1" x14ac:dyDescent="0.25">
      <c r="A2015" s="182">
        <v>276</v>
      </c>
      <c r="B2015" s="166" t="s">
        <v>56</v>
      </c>
      <c r="C2015" s="170" t="s">
        <v>17639</v>
      </c>
      <c r="D2015" s="166" t="s">
        <v>19178</v>
      </c>
      <c r="E2015" s="166" t="s">
        <v>3173</v>
      </c>
      <c r="F2015" s="166" t="s">
        <v>3174</v>
      </c>
      <c r="G2015" s="166"/>
      <c r="H2015" s="166" t="s">
        <v>219</v>
      </c>
      <c r="I2015" s="166" t="s">
        <v>220</v>
      </c>
      <c r="J2015" s="166" t="s">
        <v>221</v>
      </c>
      <c r="K2015" s="166" t="s">
        <v>222</v>
      </c>
      <c r="L2015" s="166" t="s">
        <v>317</v>
      </c>
      <c r="M2015" s="166">
        <v>0</v>
      </c>
      <c r="N2015" s="186">
        <v>3</v>
      </c>
      <c r="O2015" s="186">
        <v>2</v>
      </c>
      <c r="P2015" s="186">
        <f t="shared" si="208"/>
        <v>6</v>
      </c>
      <c r="Q2015" s="184">
        <v>0</v>
      </c>
      <c r="R2015" s="183" t="s">
        <v>3169</v>
      </c>
      <c r="S2015" s="183">
        <v>1</v>
      </c>
      <c r="T2015" s="183"/>
      <c r="U2015" s="183">
        <v>0</v>
      </c>
      <c r="V2015" s="183"/>
      <c r="W2015" s="183"/>
      <c r="X2015" s="183"/>
      <c r="Y2015" s="166" t="s">
        <v>899</v>
      </c>
      <c r="Z2015" s="166" t="s">
        <v>3148</v>
      </c>
      <c r="AA2015" s="203">
        <v>1145030001962</v>
      </c>
      <c r="AB2015" s="228" t="s">
        <v>3149</v>
      </c>
      <c r="AC2015" s="166" t="s">
        <v>3150</v>
      </c>
      <c r="AD2015" s="166" t="s">
        <v>3151</v>
      </c>
      <c r="AE2015" s="166" t="s">
        <v>3175</v>
      </c>
      <c r="AF2015" s="166" t="s">
        <v>3176</v>
      </c>
      <c r="AG2015" s="165">
        <v>1145030001962</v>
      </c>
      <c r="AH2015" s="203" t="s">
        <v>59</v>
      </c>
      <c r="AI2015" s="167">
        <v>0.114</v>
      </c>
      <c r="AJ2015" s="168">
        <v>2456.6219999999998</v>
      </c>
      <c r="AK2015" s="167">
        <v>0.58555099726027393</v>
      </c>
      <c r="AL2015" s="167">
        <v>0.18172272328767125</v>
      </c>
      <c r="AM2015" s="187">
        <f t="shared" si="209"/>
        <v>0.76727372054794518</v>
      </c>
      <c r="AN2015" s="167">
        <f t="shared" si="210"/>
        <v>0.58555099726027393</v>
      </c>
      <c r="AO2015" s="167">
        <f t="shared" si="211"/>
        <v>0.18172272328767125</v>
      </c>
      <c r="AP2015" s="167">
        <f t="shared" si="212"/>
        <v>0.76727372054794518</v>
      </c>
      <c r="AQ2015" s="167">
        <f t="shared" si="213"/>
        <v>23.018211616438357</v>
      </c>
      <c r="AR2015" s="193" t="s">
        <v>231</v>
      </c>
      <c r="AS2015" s="194" t="s">
        <v>907</v>
      </c>
      <c r="AT2015" s="166" t="s">
        <v>232</v>
      </c>
      <c r="AU2015" s="166" t="s">
        <v>896</v>
      </c>
      <c r="AV2015" s="679" t="s">
        <v>3177</v>
      </c>
      <c r="AW2015" s="166" t="s">
        <v>19923</v>
      </c>
      <c r="AX2015" s="46"/>
      <c r="AY2015" s="2391"/>
    </row>
    <row r="2016" spans="1:51" s="55" customFormat="1" ht="15.95" customHeight="1" x14ac:dyDescent="0.25">
      <c r="A2016" s="182">
        <v>277</v>
      </c>
      <c r="B2016" s="166" t="s">
        <v>56</v>
      </c>
      <c r="C2016" s="170" t="s">
        <v>17639</v>
      </c>
      <c r="D2016" s="166" t="s">
        <v>19179</v>
      </c>
      <c r="E2016" s="166" t="s">
        <v>3178</v>
      </c>
      <c r="F2016" s="166" t="s">
        <v>3179</v>
      </c>
      <c r="G2016" s="166"/>
      <c r="H2016" s="166" t="s">
        <v>219</v>
      </c>
      <c r="I2016" s="166" t="s">
        <v>220</v>
      </c>
      <c r="J2016" s="166" t="s">
        <v>221</v>
      </c>
      <c r="K2016" s="166" t="s">
        <v>222</v>
      </c>
      <c r="L2016" s="166" t="s">
        <v>317</v>
      </c>
      <c r="M2016" s="166">
        <v>0</v>
      </c>
      <c r="N2016" s="186">
        <v>3</v>
      </c>
      <c r="O2016" s="186">
        <v>2</v>
      </c>
      <c r="P2016" s="186">
        <f t="shared" si="208"/>
        <v>6</v>
      </c>
      <c r="Q2016" s="184">
        <v>0</v>
      </c>
      <c r="R2016" s="183" t="s">
        <v>3180</v>
      </c>
      <c r="S2016" s="183">
        <v>1</v>
      </c>
      <c r="T2016" s="183"/>
      <c r="U2016" s="183">
        <v>0</v>
      </c>
      <c r="V2016" s="183"/>
      <c r="W2016" s="183"/>
      <c r="X2016" s="183"/>
      <c r="Y2016" s="166" t="s">
        <v>899</v>
      </c>
      <c r="Z2016" s="166" t="s">
        <v>3148</v>
      </c>
      <c r="AA2016" s="203">
        <v>1145030001962</v>
      </c>
      <c r="AB2016" s="228" t="s">
        <v>3149</v>
      </c>
      <c r="AC2016" s="166" t="s">
        <v>3150</v>
      </c>
      <c r="AD2016" s="166" t="s">
        <v>3151</v>
      </c>
      <c r="AE2016" s="166" t="s">
        <v>3181</v>
      </c>
      <c r="AF2016" s="166" t="s">
        <v>3182</v>
      </c>
      <c r="AG2016" s="165">
        <v>1145030001962</v>
      </c>
      <c r="AH2016" s="203" t="s">
        <v>59</v>
      </c>
      <c r="AI2016" s="167">
        <v>0.114</v>
      </c>
      <c r="AJ2016" s="168">
        <v>2451.9660000000003</v>
      </c>
      <c r="AK2016" s="167">
        <v>0.58444121095890411</v>
      </c>
      <c r="AL2016" s="167">
        <v>0.18137830684931508</v>
      </c>
      <c r="AM2016" s="187">
        <f t="shared" si="209"/>
        <v>0.76581951780821922</v>
      </c>
      <c r="AN2016" s="167">
        <f t="shared" si="210"/>
        <v>0.58444121095890411</v>
      </c>
      <c r="AO2016" s="167">
        <f t="shared" si="211"/>
        <v>0.18137830684931508</v>
      </c>
      <c r="AP2016" s="167">
        <f t="shared" si="212"/>
        <v>0.76581951780821922</v>
      </c>
      <c r="AQ2016" s="167">
        <f t="shared" si="213"/>
        <v>22.974585534246575</v>
      </c>
      <c r="AR2016" s="193" t="s">
        <v>231</v>
      </c>
      <c r="AS2016" s="194" t="s">
        <v>907</v>
      </c>
      <c r="AT2016" s="166" t="s">
        <v>232</v>
      </c>
      <c r="AU2016" s="166" t="s">
        <v>896</v>
      </c>
      <c r="AV2016" s="679" t="s">
        <v>3183</v>
      </c>
      <c r="AW2016" s="166" t="s">
        <v>19923</v>
      </c>
      <c r="AX2016" s="46"/>
      <c r="AY2016" s="2391"/>
    </row>
    <row r="2017" spans="1:51" s="55" customFormat="1" ht="15.95" customHeight="1" x14ac:dyDescent="0.25">
      <c r="A2017" s="182">
        <v>278</v>
      </c>
      <c r="B2017" s="166" t="s">
        <v>56</v>
      </c>
      <c r="C2017" s="170" t="s">
        <v>17639</v>
      </c>
      <c r="D2017" s="354" t="s">
        <v>19180</v>
      </c>
      <c r="E2017" s="166" t="s">
        <v>3184</v>
      </c>
      <c r="F2017" s="166" t="s">
        <v>3185</v>
      </c>
      <c r="G2017" s="166"/>
      <c r="H2017" s="166" t="s">
        <v>219</v>
      </c>
      <c r="I2017" s="166" t="s">
        <v>220</v>
      </c>
      <c r="J2017" s="166" t="s">
        <v>221</v>
      </c>
      <c r="K2017" s="166" t="s">
        <v>222</v>
      </c>
      <c r="L2017" s="166" t="s">
        <v>317</v>
      </c>
      <c r="M2017" s="166">
        <v>0</v>
      </c>
      <c r="N2017" s="186">
        <v>3</v>
      </c>
      <c r="O2017" s="186">
        <v>2</v>
      </c>
      <c r="P2017" s="186">
        <f t="shared" si="208"/>
        <v>6</v>
      </c>
      <c r="Q2017" s="184">
        <v>1</v>
      </c>
      <c r="R2017" s="183"/>
      <c r="S2017" s="183">
        <v>2</v>
      </c>
      <c r="T2017" s="183"/>
      <c r="U2017" s="183">
        <v>0</v>
      </c>
      <c r="V2017" s="183"/>
      <c r="W2017" s="183"/>
      <c r="X2017" s="183"/>
      <c r="Y2017" s="166" t="s">
        <v>899</v>
      </c>
      <c r="Z2017" s="166" t="s">
        <v>3148</v>
      </c>
      <c r="AA2017" s="203">
        <v>1145030001962</v>
      </c>
      <c r="AB2017" s="228" t="s">
        <v>3149</v>
      </c>
      <c r="AC2017" s="166" t="s">
        <v>3150</v>
      </c>
      <c r="AD2017" s="166" t="s">
        <v>3151</v>
      </c>
      <c r="AE2017" s="166" t="s">
        <v>3186</v>
      </c>
      <c r="AF2017" s="166" t="s">
        <v>3187</v>
      </c>
      <c r="AG2017" s="165">
        <v>1145030001962</v>
      </c>
      <c r="AH2017" s="203" t="s">
        <v>59</v>
      </c>
      <c r="AI2017" s="167">
        <v>0.114</v>
      </c>
      <c r="AJ2017" s="168">
        <v>3142.3150000000001</v>
      </c>
      <c r="AK2017" s="167">
        <v>0.74899015068493147</v>
      </c>
      <c r="AL2017" s="167">
        <v>0</v>
      </c>
      <c r="AM2017" s="187">
        <f t="shared" si="209"/>
        <v>0.74899015068493147</v>
      </c>
      <c r="AN2017" s="167">
        <f t="shared" si="210"/>
        <v>0.74899015068493147</v>
      </c>
      <c r="AO2017" s="167">
        <f t="shared" si="211"/>
        <v>0</v>
      </c>
      <c r="AP2017" s="167">
        <f t="shared" si="212"/>
        <v>0.74899015068493147</v>
      </c>
      <c r="AQ2017" s="167">
        <f t="shared" si="213"/>
        <v>22.469704520547943</v>
      </c>
      <c r="AR2017" s="193" t="s">
        <v>231</v>
      </c>
      <c r="AS2017" s="194" t="s">
        <v>907</v>
      </c>
      <c r="AT2017" s="166" t="s">
        <v>232</v>
      </c>
      <c r="AU2017" s="166" t="s">
        <v>896</v>
      </c>
      <c r="AV2017" s="679" t="s">
        <v>3188</v>
      </c>
      <c r="AW2017" s="166" t="s">
        <v>19923</v>
      </c>
      <c r="AX2017" s="2511" t="s">
        <v>16568</v>
      </c>
      <c r="AY2017" s="1175" t="s">
        <v>16583</v>
      </c>
    </row>
    <row r="2018" spans="1:51" s="55" customFormat="1" ht="15.95" customHeight="1" x14ac:dyDescent="0.25">
      <c r="A2018" s="182">
        <v>279</v>
      </c>
      <c r="B2018" s="166" t="s">
        <v>56</v>
      </c>
      <c r="C2018" s="170" t="s">
        <v>17639</v>
      </c>
      <c r="D2018" s="354" t="s">
        <v>19181</v>
      </c>
      <c r="E2018" s="166" t="s">
        <v>3189</v>
      </c>
      <c r="F2018" s="166" t="s">
        <v>3190</v>
      </c>
      <c r="G2018" s="166"/>
      <c r="H2018" s="166" t="s">
        <v>219</v>
      </c>
      <c r="I2018" s="166" t="s">
        <v>220</v>
      </c>
      <c r="J2018" s="166" t="s">
        <v>221</v>
      </c>
      <c r="K2018" s="166" t="s">
        <v>222</v>
      </c>
      <c r="L2018" s="166" t="s">
        <v>317</v>
      </c>
      <c r="M2018" s="166">
        <v>0</v>
      </c>
      <c r="N2018" s="186">
        <v>3</v>
      </c>
      <c r="O2018" s="186">
        <v>2</v>
      </c>
      <c r="P2018" s="186">
        <f t="shared" si="208"/>
        <v>6</v>
      </c>
      <c r="Q2018" s="184">
        <v>1</v>
      </c>
      <c r="R2018" s="183"/>
      <c r="S2018" s="183">
        <v>1</v>
      </c>
      <c r="T2018" s="183"/>
      <c r="U2018" s="183">
        <v>0</v>
      </c>
      <c r="V2018" s="183"/>
      <c r="W2018" s="183"/>
      <c r="X2018" s="183"/>
      <c r="Y2018" s="166" t="s">
        <v>899</v>
      </c>
      <c r="Z2018" s="166" t="s">
        <v>3148</v>
      </c>
      <c r="AA2018" s="203">
        <v>1145030001962</v>
      </c>
      <c r="AB2018" s="228" t="s">
        <v>3149</v>
      </c>
      <c r="AC2018" s="166" t="s">
        <v>3150</v>
      </c>
      <c r="AD2018" s="166" t="s">
        <v>3151</v>
      </c>
      <c r="AE2018" s="166" t="s">
        <v>3191</v>
      </c>
      <c r="AF2018" s="166" t="s">
        <v>3192</v>
      </c>
      <c r="AG2018" s="165">
        <v>1145030001962</v>
      </c>
      <c r="AH2018" s="203" t="s">
        <v>59</v>
      </c>
      <c r="AI2018" s="167">
        <v>0.114</v>
      </c>
      <c r="AJ2018" s="168">
        <v>3129.4139999999998</v>
      </c>
      <c r="AK2018" s="167">
        <v>0.74591511780821906</v>
      </c>
      <c r="AL2018" s="167">
        <v>0</v>
      </c>
      <c r="AM2018" s="187">
        <f t="shared" si="209"/>
        <v>0.74591511780821906</v>
      </c>
      <c r="AN2018" s="167">
        <f t="shared" si="210"/>
        <v>0.74591511780821906</v>
      </c>
      <c r="AO2018" s="167">
        <f t="shared" si="211"/>
        <v>0</v>
      </c>
      <c r="AP2018" s="167">
        <f t="shared" si="212"/>
        <v>0.74591511780821906</v>
      </c>
      <c r="AQ2018" s="167">
        <f t="shared" si="213"/>
        <v>22.377453534246573</v>
      </c>
      <c r="AR2018" s="193" t="s">
        <v>231</v>
      </c>
      <c r="AS2018" s="194" t="s">
        <v>907</v>
      </c>
      <c r="AT2018" s="166" t="s">
        <v>232</v>
      </c>
      <c r="AU2018" s="166" t="s">
        <v>896</v>
      </c>
      <c r="AV2018" s="679" t="s">
        <v>3193</v>
      </c>
      <c r="AW2018" s="166" t="s">
        <v>19923</v>
      </c>
      <c r="AX2018" s="2511" t="s">
        <v>16568</v>
      </c>
      <c r="AY2018" s="1175" t="s">
        <v>16583</v>
      </c>
    </row>
    <row r="2019" spans="1:51" s="55" customFormat="1" ht="15.95" customHeight="1" x14ac:dyDescent="0.25">
      <c r="A2019" s="182">
        <v>280</v>
      </c>
      <c r="B2019" s="166" t="s">
        <v>56</v>
      </c>
      <c r="C2019" s="170" t="s">
        <v>17639</v>
      </c>
      <c r="D2019" s="354" t="s">
        <v>19182</v>
      </c>
      <c r="E2019" s="166" t="s">
        <v>3194</v>
      </c>
      <c r="F2019" s="166" t="s">
        <v>3195</v>
      </c>
      <c r="G2019" s="166"/>
      <c r="H2019" s="166" t="s">
        <v>219</v>
      </c>
      <c r="I2019" s="166" t="s">
        <v>220</v>
      </c>
      <c r="J2019" s="166" t="s">
        <v>221</v>
      </c>
      <c r="K2019" s="166" t="s">
        <v>222</v>
      </c>
      <c r="L2019" s="166" t="s">
        <v>317</v>
      </c>
      <c r="M2019" s="166">
        <v>0</v>
      </c>
      <c r="N2019" s="186">
        <v>3</v>
      </c>
      <c r="O2019" s="186">
        <v>2</v>
      </c>
      <c r="P2019" s="186">
        <f t="shared" si="208"/>
        <v>6</v>
      </c>
      <c r="Q2019" s="184">
        <v>1</v>
      </c>
      <c r="R2019" s="183"/>
      <c r="S2019" s="183">
        <v>0</v>
      </c>
      <c r="T2019" s="183"/>
      <c r="U2019" s="183">
        <v>0</v>
      </c>
      <c r="V2019" s="183"/>
      <c r="W2019" s="183"/>
      <c r="X2019" s="183"/>
      <c r="Y2019" s="166" t="s">
        <v>899</v>
      </c>
      <c r="Z2019" s="166" t="s">
        <v>3148</v>
      </c>
      <c r="AA2019" s="203">
        <v>1145030001962</v>
      </c>
      <c r="AB2019" s="228" t="s">
        <v>3149</v>
      </c>
      <c r="AC2019" s="166" t="s">
        <v>3150</v>
      </c>
      <c r="AD2019" s="166" t="s">
        <v>3151</v>
      </c>
      <c r="AE2019" s="166" t="s">
        <v>3196</v>
      </c>
      <c r="AF2019" s="166" t="s">
        <v>3197</v>
      </c>
      <c r="AG2019" s="165">
        <v>1145030001962</v>
      </c>
      <c r="AH2019" s="203" t="s">
        <v>59</v>
      </c>
      <c r="AI2019" s="167">
        <v>0.114</v>
      </c>
      <c r="AJ2019" s="168">
        <v>3115.4460000000004</v>
      </c>
      <c r="AK2019" s="167">
        <v>0.74258575890410972</v>
      </c>
      <c r="AL2019" s="167">
        <v>0</v>
      </c>
      <c r="AM2019" s="187">
        <f t="shared" si="209"/>
        <v>0.74258575890410972</v>
      </c>
      <c r="AN2019" s="167">
        <f t="shared" si="210"/>
        <v>0.74258575890410972</v>
      </c>
      <c r="AO2019" s="167">
        <f t="shared" si="211"/>
        <v>0</v>
      </c>
      <c r="AP2019" s="167">
        <f t="shared" si="212"/>
        <v>0.74258575890410972</v>
      </c>
      <c r="AQ2019" s="167">
        <f t="shared" si="213"/>
        <v>22.277572767123292</v>
      </c>
      <c r="AR2019" s="193" t="s">
        <v>231</v>
      </c>
      <c r="AS2019" s="194" t="s">
        <v>907</v>
      </c>
      <c r="AT2019" s="166" t="s">
        <v>232</v>
      </c>
      <c r="AU2019" s="166" t="s">
        <v>896</v>
      </c>
      <c r="AV2019" s="231" t="s">
        <v>3193</v>
      </c>
      <c r="AW2019" s="166" t="s">
        <v>19923</v>
      </c>
      <c r="AX2019" s="2511" t="s">
        <v>16568</v>
      </c>
      <c r="AY2019" s="1175" t="s">
        <v>16583</v>
      </c>
    </row>
    <row r="2020" spans="1:51" s="55" customFormat="1" ht="15.95" customHeight="1" x14ac:dyDescent="0.25">
      <c r="A2020" s="182">
        <v>281</v>
      </c>
      <c r="B2020" s="166" t="s">
        <v>56</v>
      </c>
      <c r="C2020" s="170" t="s">
        <v>17639</v>
      </c>
      <c r="D2020" s="354" t="s">
        <v>16593</v>
      </c>
      <c r="E2020" s="166" t="s">
        <v>3198</v>
      </c>
      <c r="F2020" s="166" t="s">
        <v>3199</v>
      </c>
      <c r="G2020" s="166"/>
      <c r="H2020" s="166" t="s">
        <v>219</v>
      </c>
      <c r="I2020" s="166" t="s">
        <v>220</v>
      </c>
      <c r="J2020" s="166" t="s">
        <v>221</v>
      </c>
      <c r="K2020" s="166" t="s">
        <v>222</v>
      </c>
      <c r="L2020" s="166" t="s">
        <v>317</v>
      </c>
      <c r="M2020" s="166">
        <v>0</v>
      </c>
      <c r="N2020" s="186">
        <v>3</v>
      </c>
      <c r="O2020" s="186">
        <v>2</v>
      </c>
      <c r="P2020" s="186">
        <f t="shared" si="208"/>
        <v>6</v>
      </c>
      <c r="Q2020" s="184">
        <v>0</v>
      </c>
      <c r="R2020" s="183" t="s">
        <v>3200</v>
      </c>
      <c r="S2020" s="183">
        <v>1</v>
      </c>
      <c r="T2020" s="183"/>
      <c r="U2020" s="183">
        <v>0</v>
      </c>
      <c r="V2020" s="183"/>
      <c r="W2020" s="183"/>
      <c r="X2020" s="183"/>
      <c r="Y2020" s="166" t="s">
        <v>899</v>
      </c>
      <c r="Z2020" s="166" t="s">
        <v>3148</v>
      </c>
      <c r="AA2020" s="203">
        <v>1145030001962</v>
      </c>
      <c r="AB2020" s="228" t="s">
        <v>3149</v>
      </c>
      <c r="AC2020" s="166" t="s">
        <v>3150</v>
      </c>
      <c r="AD2020" s="166" t="s">
        <v>3151</v>
      </c>
      <c r="AE2020" s="166" t="s">
        <v>3201</v>
      </c>
      <c r="AF2020" s="166" t="s">
        <v>3202</v>
      </c>
      <c r="AG2020" s="165">
        <v>1145030001962</v>
      </c>
      <c r="AH2020" s="203" t="s">
        <v>59</v>
      </c>
      <c r="AI2020" s="167">
        <v>0.114</v>
      </c>
      <c r="AJ2020" s="168">
        <v>2498.3319999999999</v>
      </c>
      <c r="AK2020" s="167">
        <v>0.59549283287671229</v>
      </c>
      <c r="AL2020" s="167">
        <v>0</v>
      </c>
      <c r="AM2020" s="187">
        <f t="shared" si="209"/>
        <v>0.59549283287671229</v>
      </c>
      <c r="AN2020" s="167">
        <f t="shared" si="210"/>
        <v>0.59549283287671229</v>
      </c>
      <c r="AO2020" s="167">
        <f t="shared" si="211"/>
        <v>0</v>
      </c>
      <c r="AP2020" s="167">
        <f t="shared" si="212"/>
        <v>0.59549283287671229</v>
      </c>
      <c r="AQ2020" s="167">
        <f t="shared" si="213"/>
        <v>17.86478498630137</v>
      </c>
      <c r="AR2020" s="193" t="s">
        <v>231</v>
      </c>
      <c r="AS2020" s="194" t="s">
        <v>907</v>
      </c>
      <c r="AT2020" s="166" t="s">
        <v>232</v>
      </c>
      <c r="AU2020" s="166" t="s">
        <v>896</v>
      </c>
      <c r="AV2020" s="679" t="s">
        <v>3203</v>
      </c>
      <c r="AW2020" s="166" t="s">
        <v>19923</v>
      </c>
      <c r="AX2020" s="2511" t="s">
        <v>16568</v>
      </c>
      <c r="AY2020" s="1175" t="s">
        <v>16583</v>
      </c>
    </row>
    <row r="2021" spans="1:51" s="55" customFormat="1" ht="15.95" customHeight="1" x14ac:dyDescent="0.25">
      <c r="A2021" s="182">
        <v>282</v>
      </c>
      <c r="B2021" s="166" t="s">
        <v>56</v>
      </c>
      <c r="C2021" s="170" t="s">
        <v>17639</v>
      </c>
      <c r="D2021" s="354" t="s">
        <v>19185</v>
      </c>
      <c r="E2021" s="166" t="s">
        <v>3204</v>
      </c>
      <c r="F2021" s="166" t="s">
        <v>3205</v>
      </c>
      <c r="G2021" s="166"/>
      <c r="H2021" s="166" t="s">
        <v>219</v>
      </c>
      <c r="I2021" s="166" t="s">
        <v>220</v>
      </c>
      <c r="J2021" s="166" t="s">
        <v>221</v>
      </c>
      <c r="K2021" s="166" t="s">
        <v>222</v>
      </c>
      <c r="L2021" s="166" t="s">
        <v>317</v>
      </c>
      <c r="M2021" s="166">
        <v>0</v>
      </c>
      <c r="N2021" s="186">
        <v>3</v>
      </c>
      <c r="O2021" s="186">
        <v>2</v>
      </c>
      <c r="P2021" s="186">
        <f t="shared" si="208"/>
        <v>6</v>
      </c>
      <c r="Q2021" s="184">
        <v>1</v>
      </c>
      <c r="R2021" s="183"/>
      <c r="S2021" s="183">
        <v>1</v>
      </c>
      <c r="T2021" s="183"/>
      <c r="U2021" s="183">
        <v>0</v>
      </c>
      <c r="V2021" s="183"/>
      <c r="W2021" s="183"/>
      <c r="X2021" s="183"/>
      <c r="Y2021" s="166" t="s">
        <v>899</v>
      </c>
      <c r="Z2021" s="166" t="s">
        <v>3148</v>
      </c>
      <c r="AA2021" s="203">
        <v>1145030001962</v>
      </c>
      <c r="AB2021" s="228" t="s">
        <v>3149</v>
      </c>
      <c r="AC2021" s="166" t="s">
        <v>3150</v>
      </c>
      <c r="AD2021" s="166" t="s">
        <v>3151</v>
      </c>
      <c r="AE2021" s="166" t="s">
        <v>3206</v>
      </c>
      <c r="AF2021" s="166" t="s">
        <v>3207</v>
      </c>
      <c r="AG2021" s="165">
        <v>1145030001962</v>
      </c>
      <c r="AH2021" s="203" t="s">
        <v>59</v>
      </c>
      <c r="AI2021" s="167">
        <v>0.114</v>
      </c>
      <c r="AJ2021" s="168">
        <v>2519.5749999999998</v>
      </c>
      <c r="AK2021" s="167">
        <v>0.60055623287671223</v>
      </c>
      <c r="AL2021" s="167">
        <v>0</v>
      </c>
      <c r="AM2021" s="187">
        <f t="shared" si="209"/>
        <v>0.60055623287671223</v>
      </c>
      <c r="AN2021" s="167">
        <f>SUM(AK2021:AK2022)</f>
        <v>3.6991863698630136</v>
      </c>
      <c r="AO2021" s="167">
        <f>SUM(AL2021:AL2022)</f>
        <v>0</v>
      </c>
      <c r="AP2021" s="167">
        <f t="shared" si="212"/>
        <v>3.6991863698630136</v>
      </c>
      <c r="AQ2021" s="167">
        <f t="shared" si="213"/>
        <v>110.97559109589041</v>
      </c>
      <c r="AR2021" s="193" t="s">
        <v>231</v>
      </c>
      <c r="AS2021" s="194" t="s">
        <v>907</v>
      </c>
      <c r="AT2021" s="166" t="s">
        <v>232</v>
      </c>
      <c r="AU2021" s="166" t="s">
        <v>896</v>
      </c>
      <c r="AV2021" s="679" t="s">
        <v>3208</v>
      </c>
      <c r="AW2021" s="166" t="s">
        <v>19923</v>
      </c>
      <c r="AX2021" s="2511" t="s">
        <v>16568</v>
      </c>
      <c r="AY2021" s="1175" t="s">
        <v>16583</v>
      </c>
    </row>
    <row r="2022" spans="1:51" s="8" customFormat="1" ht="15.95" customHeight="1" x14ac:dyDescent="0.25">
      <c r="A2022" s="122"/>
      <c r="B2022" s="123"/>
      <c r="C2022" s="144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8"/>
      <c r="O2022" s="128"/>
      <c r="P2022" s="128"/>
      <c r="Q2022" s="140"/>
      <c r="R2022" s="124"/>
      <c r="S2022" s="124"/>
      <c r="T2022" s="124"/>
      <c r="U2022" s="124"/>
      <c r="V2022" s="124"/>
      <c r="W2022" s="124"/>
      <c r="X2022" s="124"/>
      <c r="Y2022" s="123" t="s">
        <v>230</v>
      </c>
      <c r="Z2022" s="123" t="s">
        <v>230</v>
      </c>
      <c r="AA2022" s="135" t="s">
        <v>230</v>
      </c>
      <c r="AB2022" s="123" t="s">
        <v>230</v>
      </c>
      <c r="AC2022" s="123" t="s">
        <v>230</v>
      </c>
      <c r="AD2022" s="123" t="s">
        <v>230</v>
      </c>
      <c r="AE2022" s="123" t="s">
        <v>3209</v>
      </c>
      <c r="AF2022" s="2652" t="s">
        <v>247</v>
      </c>
      <c r="AG2022" s="125">
        <v>1037724007276</v>
      </c>
      <c r="AH2022" s="123" t="s">
        <v>17031</v>
      </c>
      <c r="AI2022" s="128">
        <v>87</v>
      </c>
      <c r="AJ2022" s="140">
        <v>13</v>
      </c>
      <c r="AK2022" s="126">
        <f>AJ2022*AI2022/365</f>
        <v>3.0986301369863014</v>
      </c>
      <c r="AL2022" s="126">
        <v>0</v>
      </c>
      <c r="AM2022" s="129">
        <f>SUBTOTAL(9,AK2022:AL2022)</f>
        <v>3.0986301369863014</v>
      </c>
      <c r="AN2022" s="126"/>
      <c r="AO2022" s="126"/>
      <c r="AP2022" s="126"/>
      <c r="AQ2022" s="369"/>
      <c r="AR2022" s="49"/>
      <c r="AS2022" s="50"/>
      <c r="AT2022" s="123"/>
      <c r="AU2022" s="123"/>
      <c r="AV2022" s="73"/>
      <c r="AW2022" s="123"/>
      <c r="AX2022" s="73"/>
      <c r="AY2022" s="2391"/>
    </row>
    <row r="2023" spans="1:51" s="55" customFormat="1" ht="15.95" customHeight="1" x14ac:dyDescent="0.25">
      <c r="A2023" s="182">
        <v>283</v>
      </c>
      <c r="B2023" s="166" t="s">
        <v>56</v>
      </c>
      <c r="C2023" s="170" t="s">
        <v>17639</v>
      </c>
      <c r="D2023" s="354" t="s">
        <v>19183</v>
      </c>
      <c r="E2023" s="166" t="s">
        <v>3210</v>
      </c>
      <c r="F2023" s="166" t="s">
        <v>3211</v>
      </c>
      <c r="G2023" s="166"/>
      <c r="H2023" s="166" t="s">
        <v>219</v>
      </c>
      <c r="I2023" s="166" t="s">
        <v>220</v>
      </c>
      <c r="J2023" s="166" t="s">
        <v>221</v>
      </c>
      <c r="K2023" s="166" t="s">
        <v>222</v>
      </c>
      <c r="L2023" s="166" t="s">
        <v>317</v>
      </c>
      <c r="M2023" s="166">
        <v>0</v>
      </c>
      <c r="N2023" s="186">
        <v>3</v>
      </c>
      <c r="O2023" s="186">
        <v>2</v>
      </c>
      <c r="P2023" s="186">
        <f t="shared" ref="P2023:P2041" si="214">N2023*O2023</f>
        <v>6</v>
      </c>
      <c r="Q2023" s="184">
        <v>1</v>
      </c>
      <c r="R2023" s="183"/>
      <c r="S2023" s="183">
        <v>1</v>
      </c>
      <c r="T2023" s="183"/>
      <c r="U2023" s="183">
        <v>0</v>
      </c>
      <c r="V2023" s="183"/>
      <c r="W2023" s="183"/>
      <c r="X2023" s="183"/>
      <c r="Y2023" s="166" t="s">
        <v>899</v>
      </c>
      <c r="Z2023" s="166" t="s">
        <v>3148</v>
      </c>
      <c r="AA2023" s="203">
        <v>1145030001962</v>
      </c>
      <c r="AB2023" s="228" t="s">
        <v>3149</v>
      </c>
      <c r="AC2023" s="166" t="s">
        <v>3150</v>
      </c>
      <c r="AD2023" s="166" t="s">
        <v>3151</v>
      </c>
      <c r="AE2023" s="166" t="s">
        <v>3212</v>
      </c>
      <c r="AF2023" s="166" t="s">
        <v>3213</v>
      </c>
      <c r="AG2023" s="165" t="s">
        <v>230</v>
      </c>
      <c r="AH2023" s="203" t="s">
        <v>59</v>
      </c>
      <c r="AI2023" s="167">
        <v>0.114</v>
      </c>
      <c r="AJ2023" s="168">
        <v>9042.2430000000004</v>
      </c>
      <c r="AK2023" s="167">
        <v>2.1552743589041095</v>
      </c>
      <c r="AL2023" s="167">
        <v>0</v>
      </c>
      <c r="AM2023" s="187">
        <f>AK2023+AL2023</f>
        <v>2.1552743589041095</v>
      </c>
      <c r="AN2023" s="167">
        <f>AK2023</f>
        <v>2.1552743589041095</v>
      </c>
      <c r="AO2023" s="167">
        <f>AL2023</f>
        <v>0</v>
      </c>
      <c r="AP2023" s="167">
        <f>AN2023+AO2023</f>
        <v>2.1552743589041095</v>
      </c>
      <c r="AQ2023" s="167">
        <f>AP2023*30</f>
        <v>64.658230767123285</v>
      </c>
      <c r="AR2023" s="193" t="s">
        <v>231</v>
      </c>
      <c r="AS2023" s="194" t="s">
        <v>907</v>
      </c>
      <c r="AT2023" s="166" t="s">
        <v>232</v>
      </c>
      <c r="AU2023" s="166" t="s">
        <v>896</v>
      </c>
      <c r="AV2023" s="679" t="s">
        <v>3214</v>
      </c>
      <c r="AW2023" s="166" t="s">
        <v>19923</v>
      </c>
      <c r="AX2023" s="46" t="s">
        <v>16568</v>
      </c>
      <c r="AY2023" s="2391" t="s">
        <v>16583</v>
      </c>
    </row>
    <row r="2024" spans="1:51" s="55" customFormat="1" ht="15.95" customHeight="1" x14ac:dyDescent="0.25">
      <c r="A2024" s="182">
        <v>284</v>
      </c>
      <c r="B2024" s="166" t="s">
        <v>56</v>
      </c>
      <c r="C2024" s="170" t="s">
        <v>17639</v>
      </c>
      <c r="D2024" s="354" t="s">
        <v>19184</v>
      </c>
      <c r="E2024" s="166" t="s">
        <v>3215</v>
      </c>
      <c r="F2024" s="166" t="s">
        <v>3216</v>
      </c>
      <c r="G2024" s="166"/>
      <c r="H2024" s="166" t="s">
        <v>219</v>
      </c>
      <c r="I2024" s="166" t="s">
        <v>220</v>
      </c>
      <c r="J2024" s="166" t="s">
        <v>221</v>
      </c>
      <c r="K2024" s="166" t="s">
        <v>222</v>
      </c>
      <c r="L2024" s="166" t="s">
        <v>317</v>
      </c>
      <c r="M2024" s="166">
        <v>0</v>
      </c>
      <c r="N2024" s="186">
        <v>3</v>
      </c>
      <c r="O2024" s="186">
        <v>2</v>
      </c>
      <c r="P2024" s="186">
        <f t="shared" si="214"/>
        <v>6</v>
      </c>
      <c r="Q2024" s="184">
        <v>1</v>
      </c>
      <c r="R2024" s="183"/>
      <c r="S2024" s="183">
        <v>1</v>
      </c>
      <c r="T2024" s="183"/>
      <c r="U2024" s="183">
        <v>0</v>
      </c>
      <c r="V2024" s="183"/>
      <c r="W2024" s="183"/>
      <c r="X2024" s="183"/>
      <c r="Y2024" s="166" t="s">
        <v>899</v>
      </c>
      <c r="Z2024" s="166" t="s">
        <v>3148</v>
      </c>
      <c r="AA2024" s="203">
        <v>1145030001962</v>
      </c>
      <c r="AB2024" s="228" t="s">
        <v>3149</v>
      </c>
      <c r="AC2024" s="166" t="s">
        <v>3150</v>
      </c>
      <c r="AD2024" s="166" t="s">
        <v>3151</v>
      </c>
      <c r="AE2024" s="166" t="s">
        <v>3217</v>
      </c>
      <c r="AF2024" s="166" t="s">
        <v>3218</v>
      </c>
      <c r="AG2024" s="165" t="s">
        <v>230</v>
      </c>
      <c r="AH2024" s="203" t="s">
        <v>59</v>
      </c>
      <c r="AI2024" s="167">
        <v>0.114</v>
      </c>
      <c r="AJ2024" s="168">
        <v>5169.6149999999998</v>
      </c>
      <c r="AK2024" s="167">
        <v>1.2322096027397258</v>
      </c>
      <c r="AL2024" s="167">
        <v>0</v>
      </c>
      <c r="AM2024" s="187">
        <f>AK2024+AL2024</f>
        <v>1.2322096027397258</v>
      </c>
      <c r="AN2024" s="167">
        <f>SUM(AK2024:AK2026)</f>
        <v>1.4417986438356161</v>
      </c>
      <c r="AO2024" s="167">
        <f>SUM(AL2024:AL2026)</f>
        <v>0</v>
      </c>
      <c r="AP2024" s="167">
        <f>AN2024+AO2024</f>
        <v>1.4417986438356161</v>
      </c>
      <c r="AQ2024" s="167">
        <f>AP2024*30</f>
        <v>43.253959315068485</v>
      </c>
      <c r="AR2024" s="193" t="s">
        <v>231</v>
      </c>
      <c r="AS2024" s="194" t="s">
        <v>907</v>
      </c>
      <c r="AT2024" s="166" t="s">
        <v>232</v>
      </c>
      <c r="AU2024" s="166" t="s">
        <v>896</v>
      </c>
      <c r="AV2024" s="679" t="s">
        <v>3219</v>
      </c>
      <c r="AW2024" s="166" t="s">
        <v>19923</v>
      </c>
      <c r="AX2024" s="46" t="s">
        <v>16568</v>
      </c>
      <c r="AY2024" s="2391" t="s">
        <v>16583</v>
      </c>
    </row>
    <row r="2025" spans="1:51" s="8" customFormat="1" ht="15.95" customHeight="1" x14ac:dyDescent="0.25">
      <c r="A2025" s="112"/>
      <c r="B2025" s="113"/>
      <c r="C2025" s="121"/>
      <c r="D2025" s="113"/>
      <c r="E2025" s="113"/>
      <c r="F2025" s="113"/>
      <c r="G2025" s="113"/>
      <c r="H2025" s="113"/>
      <c r="I2025" s="113"/>
      <c r="J2025" s="113"/>
      <c r="K2025" s="113"/>
      <c r="L2025" s="113"/>
      <c r="M2025" s="113"/>
      <c r="N2025" s="118"/>
      <c r="O2025" s="118"/>
      <c r="P2025" s="118"/>
      <c r="Q2025" s="120"/>
      <c r="R2025" s="114"/>
      <c r="S2025" s="114"/>
      <c r="T2025" s="114"/>
      <c r="U2025" s="114"/>
      <c r="V2025" s="114"/>
      <c r="W2025" s="114"/>
      <c r="X2025" s="114"/>
      <c r="Y2025" s="113" t="s">
        <v>230</v>
      </c>
      <c r="Z2025" s="113" t="s">
        <v>230</v>
      </c>
      <c r="AA2025" s="132" t="s">
        <v>230</v>
      </c>
      <c r="AB2025" s="113" t="s">
        <v>230</v>
      </c>
      <c r="AC2025" s="113" t="s">
        <v>230</v>
      </c>
      <c r="AD2025" s="113" t="s">
        <v>230</v>
      </c>
      <c r="AE2025" s="113" t="s">
        <v>3220</v>
      </c>
      <c r="AF2025" s="113" t="s">
        <v>3221</v>
      </c>
      <c r="AG2025" s="115" t="s">
        <v>23125</v>
      </c>
      <c r="AH2025" s="113" t="s">
        <v>22968</v>
      </c>
      <c r="AI2025" s="329">
        <v>0.6</v>
      </c>
      <c r="AJ2025" s="118">
        <v>80</v>
      </c>
      <c r="AK2025" s="116">
        <f>AJ2025*AI2025/365</f>
        <v>0.13150684931506848</v>
      </c>
      <c r="AL2025" s="116">
        <v>0</v>
      </c>
      <c r="AM2025" s="119">
        <f>SUBTOTAL(9,AK2025:AL2025)</f>
        <v>0.13150684931506848</v>
      </c>
      <c r="AN2025" s="116"/>
      <c r="AO2025" s="116"/>
      <c r="AP2025" s="116"/>
      <c r="AQ2025" s="367"/>
      <c r="AR2025" s="42"/>
      <c r="AS2025" s="43"/>
      <c r="AT2025" s="113"/>
      <c r="AU2025" s="113"/>
      <c r="AV2025" s="44"/>
      <c r="AW2025" s="113"/>
      <c r="AX2025" s="44"/>
      <c r="AY2025" s="2391"/>
    </row>
    <row r="2026" spans="1:51" s="8" customFormat="1" ht="15.95" customHeight="1" x14ac:dyDescent="0.25">
      <c r="A2026" s="93"/>
      <c r="B2026" s="88"/>
      <c r="C2026" s="107"/>
      <c r="D2026" s="88"/>
      <c r="E2026" s="88"/>
      <c r="F2026" s="88"/>
      <c r="G2026" s="88"/>
      <c r="H2026" s="88"/>
      <c r="I2026" s="88"/>
      <c r="J2026" s="88"/>
      <c r="K2026" s="88"/>
      <c r="L2026" s="88"/>
      <c r="M2026" s="88"/>
      <c r="N2026" s="21"/>
      <c r="O2026" s="21"/>
      <c r="P2026" s="21"/>
      <c r="Q2026" s="97"/>
      <c r="R2026" s="94"/>
      <c r="S2026" s="94"/>
      <c r="T2026" s="94"/>
      <c r="U2026" s="94"/>
      <c r="V2026" s="94"/>
      <c r="W2026" s="94"/>
      <c r="X2026" s="94"/>
      <c r="Y2026" s="88" t="s">
        <v>230</v>
      </c>
      <c r="Z2026" s="88" t="s">
        <v>230</v>
      </c>
      <c r="AA2026" s="90" t="s">
        <v>230</v>
      </c>
      <c r="AB2026" s="88" t="s">
        <v>230</v>
      </c>
      <c r="AC2026" s="88" t="s">
        <v>230</v>
      </c>
      <c r="AD2026" s="88" t="s">
        <v>230</v>
      </c>
      <c r="AE2026" s="88" t="s">
        <v>3220</v>
      </c>
      <c r="AF2026" s="88" t="s">
        <v>3222</v>
      </c>
      <c r="AG2026" s="95" t="s">
        <v>3223</v>
      </c>
      <c r="AH2026" s="90" t="s">
        <v>304</v>
      </c>
      <c r="AI2026" s="21">
        <v>1.1399999999999999</v>
      </c>
      <c r="AJ2026" s="97">
        <v>25</v>
      </c>
      <c r="AK2026" s="98">
        <f>AJ2026*AI2026/365</f>
        <v>7.8082191780821902E-2</v>
      </c>
      <c r="AL2026" s="98">
        <v>0</v>
      </c>
      <c r="AM2026" s="14">
        <f>SUBTOTAL(9,AK2026:AL2026)</f>
        <v>7.8082191780821902E-2</v>
      </c>
      <c r="AN2026" s="98"/>
      <c r="AO2026" s="98"/>
      <c r="AP2026" s="98"/>
      <c r="AQ2026" s="368"/>
      <c r="AR2026" s="47"/>
      <c r="AS2026" s="48"/>
      <c r="AT2026" s="88"/>
      <c r="AU2026" s="88"/>
      <c r="AV2026" s="52"/>
      <c r="AW2026" s="88"/>
      <c r="AX2026" s="52"/>
      <c r="AY2026" s="2391"/>
    </row>
    <row r="2027" spans="1:51" s="55" customFormat="1" ht="15.95" customHeight="1" x14ac:dyDescent="0.25">
      <c r="A2027" s="182">
        <v>285</v>
      </c>
      <c r="B2027" s="166" t="s">
        <v>56</v>
      </c>
      <c r="C2027" s="170" t="s">
        <v>17639</v>
      </c>
      <c r="D2027" s="354" t="s">
        <v>19186</v>
      </c>
      <c r="E2027" s="166" t="s">
        <v>3224</v>
      </c>
      <c r="F2027" s="166" t="s">
        <v>3225</v>
      </c>
      <c r="G2027" s="166"/>
      <c r="H2027" s="166" t="s">
        <v>219</v>
      </c>
      <c r="I2027" s="166" t="s">
        <v>220</v>
      </c>
      <c r="J2027" s="166" t="s">
        <v>221</v>
      </c>
      <c r="K2027" s="166" t="s">
        <v>222</v>
      </c>
      <c r="L2027" s="166" t="s">
        <v>317</v>
      </c>
      <c r="M2027" s="166">
        <v>0</v>
      </c>
      <c r="N2027" s="186">
        <v>3</v>
      </c>
      <c r="O2027" s="186">
        <v>2</v>
      </c>
      <c r="P2027" s="186">
        <f t="shared" si="214"/>
        <v>6</v>
      </c>
      <c r="Q2027" s="184">
        <v>2</v>
      </c>
      <c r="R2027" s="183"/>
      <c r="S2027" s="183">
        <v>2</v>
      </c>
      <c r="T2027" s="183"/>
      <c r="U2027" s="183">
        <v>0</v>
      </c>
      <c r="V2027" s="183"/>
      <c r="W2027" s="183"/>
      <c r="X2027" s="183"/>
      <c r="Y2027" s="166" t="s">
        <v>899</v>
      </c>
      <c r="Z2027" s="166" t="s">
        <v>3148</v>
      </c>
      <c r="AA2027" s="203">
        <v>1145030001962</v>
      </c>
      <c r="AB2027" s="228" t="s">
        <v>3149</v>
      </c>
      <c r="AC2027" s="166" t="s">
        <v>3150</v>
      </c>
      <c r="AD2027" s="166" t="s">
        <v>3151</v>
      </c>
      <c r="AE2027" s="166" t="s">
        <v>3226</v>
      </c>
      <c r="AF2027" s="166" t="s">
        <v>3227</v>
      </c>
      <c r="AG2027" s="165">
        <v>1145030001962</v>
      </c>
      <c r="AH2027" s="203" t="s">
        <v>59</v>
      </c>
      <c r="AI2027" s="167">
        <v>0.114</v>
      </c>
      <c r="AJ2027" s="168">
        <v>10053.025299999999</v>
      </c>
      <c r="AK2027" s="167">
        <f>AJ2027*0.087/365</f>
        <v>2.3962005509589037</v>
      </c>
      <c r="AL2027" s="167">
        <v>0</v>
      </c>
      <c r="AM2027" s="187">
        <f>AK2027+AL2027</f>
        <v>2.3962005509589037</v>
      </c>
      <c r="AN2027" s="167">
        <f>AK2027</f>
        <v>2.3962005509589037</v>
      </c>
      <c r="AO2027" s="167">
        <v>0</v>
      </c>
      <c r="AP2027" s="167">
        <f>AN2027+AO2027</f>
        <v>2.3962005509589037</v>
      </c>
      <c r="AQ2027" s="167">
        <f>AP2027*30</f>
        <v>71.886016528767115</v>
      </c>
      <c r="AR2027" s="193" t="s">
        <v>231</v>
      </c>
      <c r="AS2027" s="194" t="s">
        <v>907</v>
      </c>
      <c r="AT2027" s="166" t="s">
        <v>232</v>
      </c>
      <c r="AU2027" s="166" t="s">
        <v>896</v>
      </c>
      <c r="AV2027" s="679" t="s">
        <v>3228</v>
      </c>
      <c r="AW2027" s="166" t="s">
        <v>19923</v>
      </c>
      <c r="AX2027" s="2511" t="s">
        <v>16568</v>
      </c>
      <c r="AY2027" s="1175" t="s">
        <v>16571</v>
      </c>
    </row>
    <row r="2028" spans="1:51" s="55" customFormat="1" ht="15.95" customHeight="1" x14ac:dyDescent="0.25">
      <c r="A2028" s="182">
        <v>286</v>
      </c>
      <c r="B2028" s="166" t="s">
        <v>56</v>
      </c>
      <c r="C2028" s="170" t="s">
        <v>17639</v>
      </c>
      <c r="D2028" s="354" t="s">
        <v>19187</v>
      </c>
      <c r="E2028" s="166" t="s">
        <v>3229</v>
      </c>
      <c r="F2028" s="166" t="s">
        <v>3230</v>
      </c>
      <c r="G2028" s="166"/>
      <c r="H2028" s="166" t="s">
        <v>219</v>
      </c>
      <c r="I2028" s="166" t="s">
        <v>220</v>
      </c>
      <c r="J2028" s="166" t="s">
        <v>221</v>
      </c>
      <c r="K2028" s="166" t="s">
        <v>222</v>
      </c>
      <c r="L2028" s="166" t="s">
        <v>317</v>
      </c>
      <c r="M2028" s="166">
        <v>0</v>
      </c>
      <c r="N2028" s="186">
        <v>3</v>
      </c>
      <c r="O2028" s="186">
        <v>2</v>
      </c>
      <c r="P2028" s="186">
        <f t="shared" si="214"/>
        <v>6</v>
      </c>
      <c r="Q2028" s="184">
        <v>1</v>
      </c>
      <c r="R2028" s="183"/>
      <c r="S2028" s="183">
        <v>0</v>
      </c>
      <c r="T2028" s="183"/>
      <c r="U2028" s="183">
        <v>0</v>
      </c>
      <c r="V2028" s="183"/>
      <c r="W2028" s="183"/>
      <c r="X2028" s="183"/>
      <c r="Y2028" s="166" t="s">
        <v>899</v>
      </c>
      <c r="Z2028" s="166" t="s">
        <v>3148</v>
      </c>
      <c r="AA2028" s="203">
        <v>1145030001962</v>
      </c>
      <c r="AB2028" s="228" t="s">
        <v>3149</v>
      </c>
      <c r="AC2028" s="166" t="s">
        <v>3150</v>
      </c>
      <c r="AD2028" s="166" t="s">
        <v>3151</v>
      </c>
      <c r="AE2028" s="166" t="s">
        <v>3231</v>
      </c>
      <c r="AF2028" s="166" t="s">
        <v>3232</v>
      </c>
      <c r="AG2028" s="165">
        <v>1145030001962</v>
      </c>
      <c r="AH2028" s="203" t="s">
        <v>59</v>
      </c>
      <c r="AI2028" s="167">
        <v>0.114</v>
      </c>
      <c r="AJ2028" s="168">
        <v>3183.54</v>
      </c>
      <c r="AK2028" s="167">
        <v>0.75881638356164371</v>
      </c>
      <c r="AL2028" s="167">
        <v>0</v>
      </c>
      <c r="AM2028" s="187">
        <f>AK2028+AL2028</f>
        <v>0.75881638356164371</v>
      </c>
      <c r="AN2028" s="167">
        <f>SUM(AK2028:AK2029)</f>
        <v>0.76358350684931497</v>
      </c>
      <c r="AO2028" s="167">
        <f>SUM(AL2028:AL2029)</f>
        <v>0</v>
      </c>
      <c r="AP2028" s="167">
        <f>AN2028+AO2028</f>
        <v>0.76358350684931497</v>
      </c>
      <c r="AQ2028" s="167">
        <f>AP2028*30</f>
        <v>22.907505205479449</v>
      </c>
      <c r="AR2028" s="193" t="s">
        <v>231</v>
      </c>
      <c r="AS2028" s="194" t="s">
        <v>907</v>
      </c>
      <c r="AT2028" s="166" t="s">
        <v>232</v>
      </c>
      <c r="AU2028" s="166" t="s">
        <v>896</v>
      </c>
      <c r="AV2028" s="679" t="s">
        <v>3233</v>
      </c>
      <c r="AW2028" s="166" t="s">
        <v>19923</v>
      </c>
      <c r="AX2028" s="2511" t="s">
        <v>16568</v>
      </c>
      <c r="AY2028" s="1175" t="s">
        <v>16583</v>
      </c>
    </row>
    <row r="2029" spans="1:51" s="8" customFormat="1" ht="15.95" customHeight="1" x14ac:dyDescent="0.25">
      <c r="A2029" s="122"/>
      <c r="B2029" s="123"/>
      <c r="C2029" s="144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8"/>
      <c r="O2029" s="128"/>
      <c r="P2029" s="128"/>
      <c r="Q2029" s="140"/>
      <c r="R2029" s="124"/>
      <c r="S2029" s="124"/>
      <c r="T2029" s="124"/>
      <c r="U2029" s="124"/>
      <c r="V2029" s="124"/>
      <c r="W2029" s="124"/>
      <c r="X2029" s="124"/>
      <c r="Y2029" s="123" t="s">
        <v>230</v>
      </c>
      <c r="Z2029" s="123" t="s">
        <v>230</v>
      </c>
      <c r="AA2029" s="135" t="s">
        <v>230</v>
      </c>
      <c r="AB2029" s="123" t="s">
        <v>230</v>
      </c>
      <c r="AC2029" s="123" t="s">
        <v>230</v>
      </c>
      <c r="AD2029" s="123" t="s">
        <v>230</v>
      </c>
      <c r="AE2029" s="123" t="s">
        <v>3234</v>
      </c>
      <c r="AF2029" s="123" t="s">
        <v>3235</v>
      </c>
      <c r="AG2029" s="125" t="s">
        <v>3236</v>
      </c>
      <c r="AH2029" s="135" t="s">
        <v>243</v>
      </c>
      <c r="AI2029" s="128">
        <v>0.87</v>
      </c>
      <c r="AJ2029" s="140">
        <v>2</v>
      </c>
      <c r="AK2029" s="126">
        <f>AJ2029*AI2029/365</f>
        <v>4.767123287671233E-3</v>
      </c>
      <c r="AL2029" s="126">
        <v>0</v>
      </c>
      <c r="AM2029" s="129">
        <f>SUBTOTAL(9,AK2029:AL2029)</f>
        <v>4.767123287671233E-3</v>
      </c>
      <c r="AN2029" s="126"/>
      <c r="AO2029" s="126"/>
      <c r="AP2029" s="126"/>
      <c r="AQ2029" s="369"/>
      <c r="AR2029" s="49"/>
      <c r="AS2029" s="50"/>
      <c r="AT2029" s="123"/>
      <c r="AU2029" s="123"/>
      <c r="AV2029" s="73"/>
      <c r="AW2029" s="123"/>
      <c r="AX2029" s="46"/>
      <c r="AY2029" s="2391"/>
    </row>
    <row r="2030" spans="1:51" s="55" customFormat="1" ht="15.95" customHeight="1" x14ac:dyDescent="0.25">
      <c r="A2030" s="182">
        <v>287</v>
      </c>
      <c r="B2030" s="166" t="s">
        <v>56</v>
      </c>
      <c r="C2030" s="170" t="s">
        <v>17639</v>
      </c>
      <c r="D2030" s="354" t="s">
        <v>19188</v>
      </c>
      <c r="E2030" s="166" t="s">
        <v>3237</v>
      </c>
      <c r="F2030" s="166" t="s">
        <v>3238</v>
      </c>
      <c r="G2030" s="166"/>
      <c r="H2030" s="166" t="s">
        <v>219</v>
      </c>
      <c r="I2030" s="166" t="s">
        <v>220</v>
      </c>
      <c r="J2030" s="166" t="s">
        <v>221</v>
      </c>
      <c r="K2030" s="166" t="s">
        <v>222</v>
      </c>
      <c r="L2030" s="166" t="s">
        <v>317</v>
      </c>
      <c r="M2030" s="166">
        <v>0</v>
      </c>
      <c r="N2030" s="186">
        <v>3</v>
      </c>
      <c r="O2030" s="186">
        <v>2</v>
      </c>
      <c r="P2030" s="186">
        <f t="shared" si="214"/>
        <v>6</v>
      </c>
      <c r="Q2030" s="184">
        <v>1</v>
      </c>
      <c r="R2030" s="183"/>
      <c r="S2030" s="183">
        <v>0</v>
      </c>
      <c r="T2030" s="183"/>
      <c r="U2030" s="183">
        <v>0</v>
      </c>
      <c r="V2030" s="183"/>
      <c r="W2030" s="183"/>
      <c r="X2030" s="183"/>
      <c r="Y2030" s="166" t="s">
        <v>899</v>
      </c>
      <c r="Z2030" s="166" t="s">
        <v>3148</v>
      </c>
      <c r="AA2030" s="203">
        <v>1145030001962</v>
      </c>
      <c r="AB2030" s="228" t="s">
        <v>3149</v>
      </c>
      <c r="AC2030" s="166" t="s">
        <v>3150</v>
      </c>
      <c r="AD2030" s="166" t="s">
        <v>3151</v>
      </c>
      <c r="AE2030" s="166" t="s">
        <v>3239</v>
      </c>
      <c r="AF2030" s="166" t="s">
        <v>3240</v>
      </c>
      <c r="AG2030" s="165">
        <v>1145030001962</v>
      </c>
      <c r="AH2030" s="203" t="s">
        <v>59</v>
      </c>
      <c r="AI2030" s="167">
        <v>0.114</v>
      </c>
      <c r="AJ2030" s="168">
        <v>3189.748</v>
      </c>
      <c r="AK2030" s="167">
        <v>0.76029609863013692</v>
      </c>
      <c r="AL2030" s="167">
        <v>0</v>
      </c>
      <c r="AM2030" s="187">
        <f>AK2030+AL2030</f>
        <v>0.76029609863013692</v>
      </c>
      <c r="AN2030" s="167">
        <f>SUM(AK2030:AK2031)</f>
        <v>0.76267966027397249</v>
      </c>
      <c r="AO2030" s="167">
        <f>SUM(AL2030:AL2031)</f>
        <v>0</v>
      </c>
      <c r="AP2030" s="167">
        <f>AN2030+AO2030</f>
        <v>0.76267966027397249</v>
      </c>
      <c r="AQ2030" s="167">
        <f>AP2030*30</f>
        <v>22.880389808219174</v>
      </c>
      <c r="AR2030" s="193" t="s">
        <v>231</v>
      </c>
      <c r="AS2030" s="194" t="s">
        <v>907</v>
      </c>
      <c r="AT2030" s="166" t="s">
        <v>232</v>
      </c>
      <c r="AU2030" s="166" t="s">
        <v>896</v>
      </c>
      <c r="AV2030" s="679" t="s">
        <v>3241</v>
      </c>
      <c r="AW2030" s="166" t="s">
        <v>19923</v>
      </c>
      <c r="AX2030" s="2511" t="s">
        <v>16568</v>
      </c>
      <c r="AY2030" s="1175" t="s">
        <v>16583</v>
      </c>
    </row>
    <row r="2031" spans="1:51" s="8" customFormat="1" ht="15.95" customHeight="1" x14ac:dyDescent="0.25">
      <c r="A2031" s="122"/>
      <c r="B2031" s="123"/>
      <c r="C2031" s="144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8"/>
      <c r="O2031" s="128"/>
      <c r="P2031" s="128"/>
      <c r="Q2031" s="140"/>
      <c r="R2031" s="124"/>
      <c r="S2031" s="124"/>
      <c r="T2031" s="124"/>
      <c r="U2031" s="124"/>
      <c r="V2031" s="124"/>
      <c r="W2031" s="124"/>
      <c r="X2031" s="124"/>
      <c r="Y2031" s="123" t="s">
        <v>230</v>
      </c>
      <c r="Z2031" s="123" t="s">
        <v>230</v>
      </c>
      <c r="AA2031" s="135" t="s">
        <v>230</v>
      </c>
      <c r="AB2031" s="123" t="s">
        <v>230</v>
      </c>
      <c r="AC2031" s="123" t="s">
        <v>230</v>
      </c>
      <c r="AD2031" s="123" t="s">
        <v>230</v>
      </c>
      <c r="AE2031" s="123" t="s">
        <v>3239</v>
      </c>
      <c r="AF2031" s="123" t="s">
        <v>3235</v>
      </c>
      <c r="AG2031" s="125" t="s">
        <v>3236</v>
      </c>
      <c r="AH2031" s="135" t="s">
        <v>243</v>
      </c>
      <c r="AI2031" s="128">
        <v>0.87</v>
      </c>
      <c r="AJ2031" s="140">
        <v>1</v>
      </c>
      <c r="AK2031" s="126">
        <f>AJ2031*AI2031/365</f>
        <v>2.3835616438356165E-3</v>
      </c>
      <c r="AL2031" s="126">
        <v>0</v>
      </c>
      <c r="AM2031" s="129">
        <f>SUBTOTAL(9,AK2031:AL2031)</f>
        <v>2.3835616438356165E-3</v>
      </c>
      <c r="AN2031" s="126"/>
      <c r="AO2031" s="126"/>
      <c r="AP2031" s="126"/>
      <c r="AQ2031" s="369"/>
      <c r="AR2031" s="49"/>
      <c r="AS2031" s="50"/>
      <c r="AT2031" s="123"/>
      <c r="AU2031" s="123"/>
      <c r="AV2031" s="73"/>
      <c r="AW2031" s="123"/>
      <c r="AX2031" s="46"/>
      <c r="AY2031" s="2391"/>
    </row>
    <row r="2032" spans="1:51" s="55" customFormat="1" ht="15.95" customHeight="1" x14ac:dyDescent="0.25">
      <c r="A2032" s="182">
        <v>288</v>
      </c>
      <c r="B2032" s="166" t="s">
        <v>56</v>
      </c>
      <c r="C2032" s="170" t="s">
        <v>17639</v>
      </c>
      <c r="D2032" s="166" t="s">
        <v>19189</v>
      </c>
      <c r="E2032" s="166" t="s">
        <v>3242</v>
      </c>
      <c r="F2032" s="166" t="s">
        <v>3243</v>
      </c>
      <c r="G2032" s="166"/>
      <c r="H2032" s="166" t="s">
        <v>219</v>
      </c>
      <c r="I2032" s="166" t="s">
        <v>220</v>
      </c>
      <c r="J2032" s="166" t="s">
        <v>221</v>
      </c>
      <c r="K2032" s="166" t="s">
        <v>222</v>
      </c>
      <c r="L2032" s="166" t="s">
        <v>317</v>
      </c>
      <c r="M2032" s="166">
        <v>0</v>
      </c>
      <c r="N2032" s="186">
        <v>3</v>
      </c>
      <c r="O2032" s="186">
        <v>2</v>
      </c>
      <c r="P2032" s="186">
        <f t="shared" si="214"/>
        <v>6</v>
      </c>
      <c r="Q2032" s="184">
        <v>0</v>
      </c>
      <c r="R2032" s="183" t="s">
        <v>3244</v>
      </c>
      <c r="S2032" s="183">
        <v>1</v>
      </c>
      <c r="T2032" s="183"/>
      <c r="U2032" s="183">
        <v>0</v>
      </c>
      <c r="V2032" s="183"/>
      <c r="W2032" s="183"/>
      <c r="X2032" s="183"/>
      <c r="Y2032" s="166" t="s">
        <v>899</v>
      </c>
      <c r="Z2032" s="166" t="s">
        <v>3148</v>
      </c>
      <c r="AA2032" s="203">
        <v>1145030001962</v>
      </c>
      <c r="AB2032" s="228" t="s">
        <v>3149</v>
      </c>
      <c r="AC2032" s="166" t="s">
        <v>3150</v>
      </c>
      <c r="AD2032" s="166" t="s">
        <v>3151</v>
      </c>
      <c r="AE2032" s="166" t="s">
        <v>3245</v>
      </c>
      <c r="AF2032" s="166" t="s">
        <v>3246</v>
      </c>
      <c r="AG2032" s="165">
        <v>1145030001962</v>
      </c>
      <c r="AH2032" s="203" t="s">
        <v>59</v>
      </c>
      <c r="AI2032" s="167">
        <v>0.114</v>
      </c>
      <c r="AJ2032" s="168">
        <v>4990.3589999999995</v>
      </c>
      <c r="AK2032" s="167">
        <v>1.1894828301369862</v>
      </c>
      <c r="AL2032" s="167">
        <v>0.36914984383561639</v>
      </c>
      <c r="AM2032" s="187">
        <f>AK2032+AL2032</f>
        <v>1.5586326739726026</v>
      </c>
      <c r="AN2032" s="167">
        <f>AK2032</f>
        <v>1.1894828301369862</v>
      </c>
      <c r="AO2032" s="167">
        <f t="shared" ref="AO2032:AO2035" si="215">AL2032</f>
        <v>0.36914984383561639</v>
      </c>
      <c r="AP2032" s="167">
        <f>AN2032+AO2032</f>
        <v>1.5586326739726026</v>
      </c>
      <c r="AQ2032" s="167">
        <f>AP2032*30</f>
        <v>46.758980219178078</v>
      </c>
      <c r="AR2032" s="193" t="s">
        <v>231</v>
      </c>
      <c r="AS2032" s="194" t="s">
        <v>907</v>
      </c>
      <c r="AT2032" s="166" t="s">
        <v>232</v>
      </c>
      <c r="AU2032" s="166" t="s">
        <v>896</v>
      </c>
      <c r="AV2032" s="679" t="s">
        <v>3247</v>
      </c>
      <c r="AW2032" s="166" t="s">
        <v>19923</v>
      </c>
      <c r="AX2032" s="46"/>
      <c r="AY2032" s="2391"/>
    </row>
    <row r="2033" spans="1:51" s="55" customFormat="1" ht="15.95" customHeight="1" x14ac:dyDescent="0.25">
      <c r="A2033" s="182">
        <v>289</v>
      </c>
      <c r="B2033" s="166" t="s">
        <v>56</v>
      </c>
      <c r="C2033" s="170" t="s">
        <v>17639</v>
      </c>
      <c r="D2033" s="166" t="s">
        <v>19190</v>
      </c>
      <c r="E2033" s="166" t="s">
        <v>3248</v>
      </c>
      <c r="F2033" s="166" t="s">
        <v>3249</v>
      </c>
      <c r="G2033" s="166"/>
      <c r="H2033" s="166" t="s">
        <v>219</v>
      </c>
      <c r="I2033" s="166" t="s">
        <v>220</v>
      </c>
      <c r="J2033" s="166" t="s">
        <v>221</v>
      </c>
      <c r="K2033" s="166" t="s">
        <v>222</v>
      </c>
      <c r="L2033" s="166" t="s">
        <v>317</v>
      </c>
      <c r="M2033" s="166">
        <v>0</v>
      </c>
      <c r="N2033" s="186">
        <v>3</v>
      </c>
      <c r="O2033" s="186">
        <v>2</v>
      </c>
      <c r="P2033" s="186">
        <f t="shared" si="214"/>
        <v>6</v>
      </c>
      <c r="Q2033" s="184">
        <v>0</v>
      </c>
      <c r="R2033" s="183" t="s">
        <v>3250</v>
      </c>
      <c r="S2033" s="183">
        <v>1</v>
      </c>
      <c r="T2033" s="183"/>
      <c r="U2033" s="183">
        <v>0</v>
      </c>
      <c r="V2033" s="183"/>
      <c r="W2033" s="183"/>
      <c r="X2033" s="183"/>
      <c r="Y2033" s="166" t="s">
        <v>899</v>
      </c>
      <c r="Z2033" s="166" t="s">
        <v>3148</v>
      </c>
      <c r="AA2033" s="203">
        <v>1145030001962</v>
      </c>
      <c r="AB2033" s="228" t="s">
        <v>3149</v>
      </c>
      <c r="AC2033" s="166" t="s">
        <v>3150</v>
      </c>
      <c r="AD2033" s="166" t="s">
        <v>3151</v>
      </c>
      <c r="AE2033" s="166" t="s">
        <v>3251</v>
      </c>
      <c r="AF2033" s="166" t="s">
        <v>3252</v>
      </c>
      <c r="AG2033" s="165">
        <v>1145030001962</v>
      </c>
      <c r="AH2033" s="203" t="s">
        <v>59</v>
      </c>
      <c r="AI2033" s="167">
        <v>0.114</v>
      </c>
      <c r="AJ2033" s="168">
        <v>3788.6260000000002</v>
      </c>
      <c r="AK2033" s="167">
        <v>0.90304236164383556</v>
      </c>
      <c r="AL2033" s="167">
        <v>0.28025452602739725</v>
      </c>
      <c r="AM2033" s="187">
        <f>AK2033+AL2033</f>
        <v>1.1832968876712329</v>
      </c>
      <c r="AN2033" s="167">
        <f>AK2033</f>
        <v>0.90304236164383556</v>
      </c>
      <c r="AO2033" s="167">
        <f t="shared" si="215"/>
        <v>0.28025452602739725</v>
      </c>
      <c r="AP2033" s="167">
        <f>AN2033+AO2033</f>
        <v>1.1832968876712329</v>
      </c>
      <c r="AQ2033" s="167">
        <f>AP2033*30</f>
        <v>35.498906630136986</v>
      </c>
      <c r="AR2033" s="193" t="s">
        <v>231</v>
      </c>
      <c r="AS2033" s="194" t="s">
        <v>907</v>
      </c>
      <c r="AT2033" s="166" t="s">
        <v>232</v>
      </c>
      <c r="AU2033" s="166" t="s">
        <v>896</v>
      </c>
      <c r="AV2033" s="679" t="s">
        <v>3253</v>
      </c>
      <c r="AW2033" s="166" t="s">
        <v>19923</v>
      </c>
      <c r="AX2033" s="46"/>
      <c r="AY2033" s="2391"/>
    </row>
    <row r="2034" spans="1:51" s="55" customFormat="1" ht="15.95" customHeight="1" x14ac:dyDescent="0.25">
      <c r="A2034" s="182">
        <v>290</v>
      </c>
      <c r="B2034" s="166" t="s">
        <v>56</v>
      </c>
      <c r="C2034" s="170" t="s">
        <v>17639</v>
      </c>
      <c r="D2034" s="166" t="s">
        <v>19191</v>
      </c>
      <c r="E2034" s="166" t="s">
        <v>3254</v>
      </c>
      <c r="F2034" s="166" t="s">
        <v>3255</v>
      </c>
      <c r="G2034" s="166"/>
      <c r="H2034" s="166" t="s">
        <v>219</v>
      </c>
      <c r="I2034" s="166" t="s">
        <v>220</v>
      </c>
      <c r="J2034" s="166" t="s">
        <v>221</v>
      </c>
      <c r="K2034" s="166" t="s">
        <v>222</v>
      </c>
      <c r="L2034" s="166" t="s">
        <v>317</v>
      </c>
      <c r="M2034" s="166">
        <v>0</v>
      </c>
      <c r="N2034" s="186">
        <v>3</v>
      </c>
      <c r="O2034" s="186">
        <v>2</v>
      </c>
      <c r="P2034" s="186">
        <f t="shared" si="214"/>
        <v>6</v>
      </c>
      <c r="Q2034" s="184">
        <v>0</v>
      </c>
      <c r="R2034" s="183" t="s">
        <v>3256</v>
      </c>
      <c r="S2034" s="183">
        <v>1</v>
      </c>
      <c r="T2034" s="183"/>
      <c r="U2034" s="183">
        <v>0</v>
      </c>
      <c r="V2034" s="183"/>
      <c r="W2034" s="183"/>
      <c r="X2034" s="183"/>
      <c r="Y2034" s="166" t="s">
        <v>899</v>
      </c>
      <c r="Z2034" s="166" t="s">
        <v>3148</v>
      </c>
      <c r="AA2034" s="203">
        <v>1145030001962</v>
      </c>
      <c r="AB2034" s="228" t="s">
        <v>3149</v>
      </c>
      <c r="AC2034" s="166" t="s">
        <v>3150</v>
      </c>
      <c r="AD2034" s="166" t="s">
        <v>3151</v>
      </c>
      <c r="AE2034" s="166" t="s">
        <v>3257</v>
      </c>
      <c r="AF2034" s="166" t="s">
        <v>3258</v>
      </c>
      <c r="AG2034" s="165">
        <v>1145030001962</v>
      </c>
      <c r="AH2034" s="203" t="s">
        <v>59</v>
      </c>
      <c r="AI2034" s="167">
        <v>0.114</v>
      </c>
      <c r="AJ2034" s="168">
        <v>5047.4920000000002</v>
      </c>
      <c r="AK2034" s="167">
        <v>1.2031008328767123</v>
      </c>
      <c r="AL2034" s="167">
        <v>0.37337612054794522</v>
      </c>
      <c r="AM2034" s="187">
        <f>AK2034+AL2034</f>
        <v>1.5764769534246574</v>
      </c>
      <c r="AN2034" s="167">
        <f>AK2034</f>
        <v>1.2031008328767123</v>
      </c>
      <c r="AO2034" s="167">
        <f t="shared" si="215"/>
        <v>0.37337612054794522</v>
      </c>
      <c r="AP2034" s="167">
        <f>AN2034+AO2034</f>
        <v>1.5764769534246574</v>
      </c>
      <c r="AQ2034" s="167">
        <f>AP2034*30</f>
        <v>47.294308602739726</v>
      </c>
      <c r="AR2034" s="193" t="s">
        <v>231</v>
      </c>
      <c r="AS2034" s="194" t="s">
        <v>907</v>
      </c>
      <c r="AT2034" s="166" t="s">
        <v>232</v>
      </c>
      <c r="AU2034" s="166" t="s">
        <v>896</v>
      </c>
      <c r="AV2034" s="679" t="s">
        <v>3259</v>
      </c>
      <c r="AW2034" s="166" t="s">
        <v>19923</v>
      </c>
      <c r="AX2034" s="46"/>
      <c r="AY2034" s="2391"/>
    </row>
    <row r="2035" spans="1:51" s="55" customFormat="1" ht="15.95" customHeight="1" x14ac:dyDescent="0.25">
      <c r="A2035" s="182">
        <v>291</v>
      </c>
      <c r="B2035" s="166" t="s">
        <v>56</v>
      </c>
      <c r="C2035" s="170" t="s">
        <v>17639</v>
      </c>
      <c r="D2035" s="166" t="s">
        <v>19192</v>
      </c>
      <c r="E2035" s="166" t="s">
        <v>3260</v>
      </c>
      <c r="F2035" s="166" t="s">
        <v>3261</v>
      </c>
      <c r="G2035" s="166"/>
      <c r="H2035" s="166" t="s">
        <v>219</v>
      </c>
      <c r="I2035" s="166" t="s">
        <v>220</v>
      </c>
      <c r="J2035" s="166" t="s">
        <v>221</v>
      </c>
      <c r="K2035" s="166" t="s">
        <v>222</v>
      </c>
      <c r="L2035" s="166" t="s">
        <v>317</v>
      </c>
      <c r="M2035" s="166">
        <v>0</v>
      </c>
      <c r="N2035" s="186">
        <v>3</v>
      </c>
      <c r="O2035" s="186">
        <v>2</v>
      </c>
      <c r="P2035" s="186">
        <f t="shared" si="214"/>
        <v>6</v>
      </c>
      <c r="Q2035" s="184">
        <v>0</v>
      </c>
      <c r="R2035" s="183" t="s">
        <v>3262</v>
      </c>
      <c r="S2035" s="183">
        <v>1</v>
      </c>
      <c r="T2035" s="183"/>
      <c r="U2035" s="183">
        <v>0</v>
      </c>
      <c r="V2035" s="183"/>
      <c r="W2035" s="183"/>
      <c r="X2035" s="183"/>
      <c r="Y2035" s="166" t="s">
        <v>899</v>
      </c>
      <c r="Z2035" s="166" t="s">
        <v>3148</v>
      </c>
      <c r="AA2035" s="203">
        <v>1145030001962</v>
      </c>
      <c r="AB2035" s="228" t="s">
        <v>3149</v>
      </c>
      <c r="AC2035" s="166" t="s">
        <v>3150</v>
      </c>
      <c r="AD2035" s="166" t="s">
        <v>3151</v>
      </c>
      <c r="AE2035" s="166" t="s">
        <v>3263</v>
      </c>
      <c r="AF2035" s="166" t="s">
        <v>3264</v>
      </c>
      <c r="AG2035" s="165">
        <v>1145030001962</v>
      </c>
      <c r="AH2035" s="203" t="s">
        <v>59</v>
      </c>
      <c r="AI2035" s="167">
        <v>0.114</v>
      </c>
      <c r="AJ2035" s="168">
        <v>2507.741</v>
      </c>
      <c r="AK2035" s="167">
        <v>0.59773552602739721</v>
      </c>
      <c r="AL2035" s="167">
        <v>0.1855041287671233</v>
      </c>
      <c r="AM2035" s="187">
        <f>AK2035+AL2035</f>
        <v>0.78323965479452051</v>
      </c>
      <c r="AN2035" s="167">
        <f>AK2035</f>
        <v>0.59773552602739721</v>
      </c>
      <c r="AO2035" s="167">
        <f t="shared" si="215"/>
        <v>0.1855041287671233</v>
      </c>
      <c r="AP2035" s="167">
        <f>AN2035+AO2035</f>
        <v>0.78323965479452051</v>
      </c>
      <c r="AQ2035" s="167">
        <f>AP2035*30</f>
        <v>23.497189643835615</v>
      </c>
      <c r="AR2035" s="193" t="s">
        <v>231</v>
      </c>
      <c r="AS2035" s="194" t="s">
        <v>907</v>
      </c>
      <c r="AT2035" s="166" t="s">
        <v>232</v>
      </c>
      <c r="AU2035" s="166" t="s">
        <v>896</v>
      </c>
      <c r="AV2035" s="679" t="s">
        <v>3265</v>
      </c>
      <c r="AW2035" s="166" t="s">
        <v>19923</v>
      </c>
      <c r="AX2035" s="46"/>
      <c r="AY2035" s="2391"/>
    </row>
    <row r="2036" spans="1:51" s="55" customFormat="1" ht="15.95" customHeight="1" x14ac:dyDescent="0.25">
      <c r="A2036" s="182">
        <v>292</v>
      </c>
      <c r="B2036" s="166" t="s">
        <v>56</v>
      </c>
      <c r="C2036" s="170" t="s">
        <v>17639</v>
      </c>
      <c r="D2036" s="166" t="s">
        <v>19193</v>
      </c>
      <c r="E2036" s="166" t="s">
        <v>3266</v>
      </c>
      <c r="F2036" s="166" t="s">
        <v>3267</v>
      </c>
      <c r="G2036" s="166"/>
      <c r="H2036" s="166" t="s">
        <v>219</v>
      </c>
      <c r="I2036" s="166" t="s">
        <v>220</v>
      </c>
      <c r="J2036" s="166" t="s">
        <v>221</v>
      </c>
      <c r="K2036" s="166" t="s">
        <v>222</v>
      </c>
      <c r="L2036" s="166" t="s">
        <v>317</v>
      </c>
      <c r="M2036" s="166">
        <v>0</v>
      </c>
      <c r="N2036" s="186">
        <v>3</v>
      </c>
      <c r="O2036" s="186">
        <v>2</v>
      </c>
      <c r="P2036" s="186">
        <f t="shared" si="214"/>
        <v>6</v>
      </c>
      <c r="Q2036" s="184">
        <v>1</v>
      </c>
      <c r="R2036" s="183"/>
      <c r="S2036" s="183">
        <v>1</v>
      </c>
      <c r="T2036" s="183"/>
      <c r="U2036" s="183">
        <v>0</v>
      </c>
      <c r="V2036" s="183"/>
      <c r="W2036" s="183"/>
      <c r="X2036" s="183"/>
      <c r="Y2036" s="166" t="s">
        <v>899</v>
      </c>
      <c r="Z2036" s="166" t="s">
        <v>3148</v>
      </c>
      <c r="AA2036" s="203">
        <v>1145030001962</v>
      </c>
      <c r="AB2036" s="228" t="s">
        <v>3149</v>
      </c>
      <c r="AC2036" s="166" t="s">
        <v>3150</v>
      </c>
      <c r="AD2036" s="166" t="s">
        <v>3151</v>
      </c>
      <c r="AE2036" s="166" t="s">
        <v>3268</v>
      </c>
      <c r="AF2036" s="166" t="s">
        <v>3269</v>
      </c>
      <c r="AG2036" s="165">
        <v>1145030001962</v>
      </c>
      <c r="AH2036" s="203" t="s">
        <v>59</v>
      </c>
      <c r="AI2036" s="167">
        <v>0.114</v>
      </c>
      <c r="AJ2036" s="168">
        <v>4097.183</v>
      </c>
      <c r="AK2036" s="167">
        <v>0.97658882465753416</v>
      </c>
      <c r="AL2036" s="167">
        <v>0.30307929041095893</v>
      </c>
      <c r="AM2036" s="187">
        <f>AK2036+AL2036</f>
        <v>1.279668115068493</v>
      </c>
      <c r="AN2036" s="167">
        <f>SUM(AK2036:AK2037)</f>
        <v>1.132753208219178</v>
      </c>
      <c r="AO2036" s="167">
        <f>SUM(AL2036:AL2037)</f>
        <v>0.30307929041095893</v>
      </c>
      <c r="AP2036" s="167">
        <f>AN2036+AO2036</f>
        <v>1.435832498630137</v>
      </c>
      <c r="AQ2036" s="167">
        <f>AP2036*30</f>
        <v>43.074974958904107</v>
      </c>
      <c r="AR2036" s="193" t="s">
        <v>231</v>
      </c>
      <c r="AS2036" s="194" t="s">
        <v>907</v>
      </c>
      <c r="AT2036" s="166" t="s">
        <v>232</v>
      </c>
      <c r="AU2036" s="166" t="s">
        <v>896</v>
      </c>
      <c r="AV2036" s="679" t="s">
        <v>3270</v>
      </c>
      <c r="AW2036" s="166" t="s">
        <v>19923</v>
      </c>
      <c r="AX2036" s="46"/>
      <c r="AY2036" s="2391"/>
    </row>
    <row r="2037" spans="1:51" s="8" customFormat="1" ht="15.95" customHeight="1" x14ac:dyDescent="0.25">
      <c r="A2037" s="122"/>
      <c r="B2037" s="123"/>
      <c r="C2037" s="144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8"/>
      <c r="O2037" s="128"/>
      <c r="P2037" s="128"/>
      <c r="Q2037" s="140"/>
      <c r="R2037" s="124"/>
      <c r="S2037" s="124"/>
      <c r="T2037" s="124"/>
      <c r="U2037" s="124"/>
      <c r="V2037" s="124"/>
      <c r="W2037" s="124"/>
      <c r="X2037" s="124"/>
      <c r="Y2037" s="123" t="s">
        <v>230</v>
      </c>
      <c r="Z2037" s="123" t="s">
        <v>230</v>
      </c>
      <c r="AA2037" s="135" t="s">
        <v>230</v>
      </c>
      <c r="AB2037" s="123" t="s">
        <v>230</v>
      </c>
      <c r="AC2037" s="123" t="s">
        <v>230</v>
      </c>
      <c r="AD2037" s="123" t="s">
        <v>230</v>
      </c>
      <c r="AE2037" s="123" t="s">
        <v>3268</v>
      </c>
      <c r="AF2037" s="123" t="s">
        <v>3271</v>
      </c>
      <c r="AG2037" s="125">
        <v>1065030018570</v>
      </c>
      <c r="AH2037" s="135" t="s">
        <v>304</v>
      </c>
      <c r="AI2037" s="128">
        <v>1.1399999999999999</v>
      </c>
      <c r="AJ2037" s="140">
        <v>50</v>
      </c>
      <c r="AK2037" s="126">
        <f>AJ2037*AI2037/365</f>
        <v>0.1561643835616438</v>
      </c>
      <c r="AL2037" s="126">
        <v>0</v>
      </c>
      <c r="AM2037" s="14">
        <f>SUBTOTAL(9,AK2037:AL2037)</f>
        <v>0.1561643835616438</v>
      </c>
      <c r="AN2037" s="126"/>
      <c r="AO2037" s="126"/>
      <c r="AP2037" s="126"/>
      <c r="AQ2037" s="369"/>
      <c r="AR2037" s="49"/>
      <c r="AS2037" s="50"/>
      <c r="AT2037" s="123"/>
      <c r="AU2037" s="123"/>
      <c r="AV2037" s="73"/>
      <c r="AW2037" s="123"/>
      <c r="AX2037" s="46"/>
      <c r="AY2037" s="2391"/>
    </row>
    <row r="2038" spans="1:51" s="55" customFormat="1" ht="15.95" customHeight="1" x14ac:dyDescent="0.25">
      <c r="A2038" s="182">
        <v>293</v>
      </c>
      <c r="B2038" s="166" t="s">
        <v>56</v>
      </c>
      <c r="C2038" s="170" t="s">
        <v>17639</v>
      </c>
      <c r="D2038" s="166" t="s">
        <v>19194</v>
      </c>
      <c r="E2038" s="166" t="s">
        <v>3272</v>
      </c>
      <c r="F2038" s="166" t="s">
        <v>3273</v>
      </c>
      <c r="G2038" s="166"/>
      <c r="H2038" s="166" t="s">
        <v>219</v>
      </c>
      <c r="I2038" s="166" t="s">
        <v>220</v>
      </c>
      <c r="J2038" s="166" t="s">
        <v>221</v>
      </c>
      <c r="K2038" s="166" t="s">
        <v>222</v>
      </c>
      <c r="L2038" s="166" t="s">
        <v>317</v>
      </c>
      <c r="M2038" s="166">
        <v>0</v>
      </c>
      <c r="N2038" s="186">
        <v>3</v>
      </c>
      <c r="O2038" s="186">
        <v>2</v>
      </c>
      <c r="P2038" s="186">
        <f t="shared" si="214"/>
        <v>6</v>
      </c>
      <c r="Q2038" s="184">
        <v>4</v>
      </c>
      <c r="R2038" s="183" t="s">
        <v>3274</v>
      </c>
      <c r="S2038" s="183">
        <v>1</v>
      </c>
      <c r="T2038" s="183"/>
      <c r="U2038" s="183">
        <v>0</v>
      </c>
      <c r="V2038" s="183"/>
      <c r="W2038" s="183"/>
      <c r="X2038" s="183"/>
      <c r="Y2038" s="166" t="s">
        <v>899</v>
      </c>
      <c r="Z2038" s="166" t="s">
        <v>3148</v>
      </c>
      <c r="AA2038" s="203">
        <v>1145030001962</v>
      </c>
      <c r="AB2038" s="228" t="s">
        <v>3149</v>
      </c>
      <c r="AC2038" s="166" t="s">
        <v>3150</v>
      </c>
      <c r="AD2038" s="166" t="s">
        <v>3151</v>
      </c>
      <c r="AE2038" s="166" t="s">
        <v>3275</v>
      </c>
      <c r="AF2038" s="166" t="s">
        <v>3276</v>
      </c>
      <c r="AG2038" s="165">
        <v>1145030001962</v>
      </c>
      <c r="AH2038" s="203" t="s">
        <v>59</v>
      </c>
      <c r="AI2038" s="167">
        <v>0.114</v>
      </c>
      <c r="AJ2038" s="168">
        <v>3819.86</v>
      </c>
      <c r="AK2038" s="167">
        <v>0.91048717808219171</v>
      </c>
      <c r="AL2038" s="167">
        <v>0.28256498630136989</v>
      </c>
      <c r="AM2038" s="187">
        <f>AK2038+AL2038</f>
        <v>1.1930521643835617</v>
      </c>
      <c r="AN2038" s="167">
        <f>AK2038</f>
        <v>0.91048717808219171</v>
      </c>
      <c r="AO2038" s="167">
        <f>AL2038</f>
        <v>0.28256498630136989</v>
      </c>
      <c r="AP2038" s="167">
        <f>AN2038+AO2038</f>
        <v>1.1930521643835617</v>
      </c>
      <c r="AQ2038" s="167">
        <f>AP2038*30</f>
        <v>35.791564931506848</v>
      </c>
      <c r="AR2038" s="193" t="s">
        <v>231</v>
      </c>
      <c r="AS2038" s="194" t="s">
        <v>907</v>
      </c>
      <c r="AT2038" s="166" t="s">
        <v>232</v>
      </c>
      <c r="AU2038" s="166" t="s">
        <v>896</v>
      </c>
      <c r="AV2038" s="679" t="s">
        <v>3277</v>
      </c>
      <c r="AW2038" s="166" t="s">
        <v>19923</v>
      </c>
      <c r="AX2038" s="46"/>
      <c r="AY2038" s="2391"/>
    </row>
    <row r="2039" spans="1:51" s="55" customFormat="1" ht="15.95" customHeight="1" x14ac:dyDescent="0.25">
      <c r="A2039" s="182">
        <v>294</v>
      </c>
      <c r="B2039" s="166" t="s">
        <v>56</v>
      </c>
      <c r="C2039" s="170" t="s">
        <v>17639</v>
      </c>
      <c r="D2039" s="166" t="s">
        <v>19195</v>
      </c>
      <c r="E2039" s="166" t="s">
        <v>3278</v>
      </c>
      <c r="F2039" s="166" t="s">
        <v>3267</v>
      </c>
      <c r="G2039" s="166"/>
      <c r="H2039" s="166" t="s">
        <v>219</v>
      </c>
      <c r="I2039" s="166" t="s">
        <v>220</v>
      </c>
      <c r="J2039" s="166" t="s">
        <v>221</v>
      </c>
      <c r="K2039" s="166" t="s">
        <v>222</v>
      </c>
      <c r="L2039" s="166" t="s">
        <v>317</v>
      </c>
      <c r="M2039" s="166">
        <v>0</v>
      </c>
      <c r="N2039" s="186">
        <v>3</v>
      </c>
      <c r="O2039" s="186">
        <v>2</v>
      </c>
      <c r="P2039" s="186">
        <f t="shared" si="214"/>
        <v>6</v>
      </c>
      <c r="Q2039" s="184">
        <v>0</v>
      </c>
      <c r="R2039" s="183" t="s">
        <v>3279</v>
      </c>
      <c r="S2039" s="183">
        <v>1</v>
      </c>
      <c r="T2039" s="183"/>
      <c r="U2039" s="183">
        <v>0</v>
      </c>
      <c r="V2039" s="183"/>
      <c r="W2039" s="183"/>
      <c r="X2039" s="183"/>
      <c r="Y2039" s="166" t="s">
        <v>899</v>
      </c>
      <c r="Z2039" s="166" t="s">
        <v>3148</v>
      </c>
      <c r="AA2039" s="203">
        <v>1145030001962</v>
      </c>
      <c r="AB2039" s="228" t="s">
        <v>3149</v>
      </c>
      <c r="AC2039" s="166" t="s">
        <v>3150</v>
      </c>
      <c r="AD2039" s="166" t="s">
        <v>3151</v>
      </c>
      <c r="AE2039" s="166" t="s">
        <v>3280</v>
      </c>
      <c r="AF2039" s="166" t="s">
        <v>3281</v>
      </c>
      <c r="AG2039" s="165">
        <v>1145030001962</v>
      </c>
      <c r="AH2039" s="203" t="s">
        <v>59</v>
      </c>
      <c r="AI2039" s="167">
        <v>0.114</v>
      </c>
      <c r="AJ2039" s="168">
        <v>6453.9920000000002</v>
      </c>
      <c r="AK2039" s="167">
        <v>1.5383487780821918</v>
      </c>
      <c r="AL2039" s="167">
        <v>0.47741858630136991</v>
      </c>
      <c r="AM2039" s="187">
        <f>AK2039+AL2039</f>
        <v>2.0157673643835619</v>
      </c>
      <c r="AN2039" s="167">
        <f>SUM(AK2039:AK2040)</f>
        <v>1.5547871342465753</v>
      </c>
      <c r="AO2039" s="167">
        <f>SUM(AL2039:AL2040)</f>
        <v>0.47741858630136991</v>
      </c>
      <c r="AP2039" s="167">
        <f>AN2039+AO2039</f>
        <v>2.0322057205479451</v>
      </c>
      <c r="AQ2039" s="167">
        <f>AP2039*30</f>
        <v>60.966171616438352</v>
      </c>
      <c r="AR2039" s="193" t="s">
        <v>231</v>
      </c>
      <c r="AS2039" s="194" t="s">
        <v>907</v>
      </c>
      <c r="AT2039" s="166" t="s">
        <v>232</v>
      </c>
      <c r="AU2039" s="166" t="s">
        <v>896</v>
      </c>
      <c r="AV2039" s="679" t="s">
        <v>3282</v>
      </c>
      <c r="AW2039" s="166" t="s">
        <v>19923</v>
      </c>
      <c r="AX2039" s="46"/>
      <c r="AY2039" s="2391"/>
    </row>
    <row r="2040" spans="1:51" s="8" customFormat="1" ht="15.95" customHeight="1" x14ac:dyDescent="0.25">
      <c r="A2040" s="122"/>
      <c r="B2040" s="123"/>
      <c r="C2040" s="144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8"/>
      <c r="O2040" s="128"/>
      <c r="P2040" s="128"/>
      <c r="Q2040" s="140"/>
      <c r="R2040" s="124"/>
      <c r="S2040" s="124"/>
      <c r="T2040" s="124"/>
      <c r="U2040" s="124"/>
      <c r="V2040" s="124"/>
      <c r="W2040" s="124"/>
      <c r="X2040" s="124"/>
      <c r="Y2040" s="123" t="s">
        <v>230</v>
      </c>
      <c r="Z2040" s="123" t="s">
        <v>230</v>
      </c>
      <c r="AA2040" s="135" t="s">
        <v>230</v>
      </c>
      <c r="AB2040" s="123" t="s">
        <v>230</v>
      </c>
      <c r="AC2040" s="123" t="s">
        <v>230</v>
      </c>
      <c r="AD2040" s="123" t="s">
        <v>230</v>
      </c>
      <c r="AE2040" s="123" t="s">
        <v>3280</v>
      </c>
      <c r="AF2040" s="123" t="s">
        <v>23127</v>
      </c>
      <c r="AG2040" s="125" t="s">
        <v>23126</v>
      </c>
      <c r="AH2040" s="123" t="s">
        <v>22967</v>
      </c>
      <c r="AI2040" s="128">
        <v>0.6</v>
      </c>
      <c r="AJ2040" s="128">
        <v>10</v>
      </c>
      <c r="AK2040" s="126">
        <f>AJ2040*AI2040/365</f>
        <v>1.643835616438356E-2</v>
      </c>
      <c r="AL2040" s="126">
        <v>0</v>
      </c>
      <c r="AM2040" s="129">
        <f>SUBTOTAL(9,AK2040:AL2040)</f>
        <v>1.643835616438356E-2</v>
      </c>
      <c r="AN2040" s="126"/>
      <c r="AO2040" s="126"/>
      <c r="AP2040" s="126"/>
      <c r="AQ2040" s="369"/>
      <c r="AR2040" s="49"/>
      <c r="AS2040" s="50"/>
      <c r="AT2040" s="123"/>
      <c r="AU2040" s="123"/>
      <c r="AV2040" s="73"/>
      <c r="AW2040" s="123"/>
      <c r="AX2040" s="46"/>
      <c r="AY2040" s="2391"/>
    </row>
    <row r="2041" spans="1:51" s="55" customFormat="1" ht="15.95" customHeight="1" x14ac:dyDescent="0.25">
      <c r="A2041" s="182">
        <v>295</v>
      </c>
      <c r="B2041" s="166" t="s">
        <v>56</v>
      </c>
      <c r="C2041" s="170" t="s">
        <v>17639</v>
      </c>
      <c r="D2041" s="354" t="s">
        <v>19196</v>
      </c>
      <c r="E2041" s="166" t="s">
        <v>3283</v>
      </c>
      <c r="F2041" s="166" t="s">
        <v>3284</v>
      </c>
      <c r="G2041" s="166"/>
      <c r="H2041" s="166" t="s">
        <v>219</v>
      </c>
      <c r="I2041" s="166" t="s">
        <v>220</v>
      </c>
      <c r="J2041" s="166" t="s">
        <v>221</v>
      </c>
      <c r="K2041" s="166" t="s">
        <v>222</v>
      </c>
      <c r="L2041" s="166" t="s">
        <v>317</v>
      </c>
      <c r="M2041" s="166">
        <v>0</v>
      </c>
      <c r="N2041" s="186">
        <v>3</v>
      </c>
      <c r="O2041" s="186">
        <v>2</v>
      </c>
      <c r="P2041" s="186">
        <f t="shared" si="214"/>
        <v>6</v>
      </c>
      <c r="Q2041" s="184">
        <v>4</v>
      </c>
      <c r="R2041" s="183"/>
      <c r="S2041" s="183">
        <v>1</v>
      </c>
      <c r="T2041" s="183"/>
      <c r="U2041" s="183">
        <v>0</v>
      </c>
      <c r="V2041" s="183"/>
      <c r="W2041" s="183"/>
      <c r="X2041" s="183"/>
      <c r="Y2041" s="166" t="s">
        <v>899</v>
      </c>
      <c r="Z2041" s="166" t="s">
        <v>3148</v>
      </c>
      <c r="AA2041" s="203">
        <v>1145030001962</v>
      </c>
      <c r="AB2041" s="228" t="s">
        <v>3149</v>
      </c>
      <c r="AC2041" s="166" t="s">
        <v>3150</v>
      </c>
      <c r="AD2041" s="166" t="s">
        <v>3151</v>
      </c>
      <c r="AE2041" s="166" t="s">
        <v>3285</v>
      </c>
      <c r="AF2041" s="166" t="s">
        <v>3286</v>
      </c>
      <c r="AG2041" s="165" t="s">
        <v>230</v>
      </c>
      <c r="AH2041" s="203" t="s">
        <v>59</v>
      </c>
      <c r="AI2041" s="167">
        <v>0.114</v>
      </c>
      <c r="AJ2041" s="167">
        <v>2471.4630000000002</v>
      </c>
      <c r="AK2041" s="167">
        <f>AI2041*AJ2041/365</f>
        <v>0.77190899178082206</v>
      </c>
      <c r="AL2041" s="167">
        <v>0</v>
      </c>
      <c r="AM2041" s="187">
        <f>AK2041+AL2041</f>
        <v>0.77190899178082206</v>
      </c>
      <c r="AN2041" s="167">
        <f>SUM(AK2041:AK2044)</f>
        <v>0.80286789589041119</v>
      </c>
      <c r="AO2041" s="167">
        <f>SUM(AL2041:AL2044)</f>
        <v>0</v>
      </c>
      <c r="AP2041" s="167">
        <f>AN2041+AO2041</f>
        <v>0.80286789589041119</v>
      </c>
      <c r="AQ2041" s="167">
        <f>AP2041*30</f>
        <v>24.086036876712335</v>
      </c>
      <c r="AR2041" s="193" t="s">
        <v>231</v>
      </c>
      <c r="AS2041" s="194" t="s">
        <v>907</v>
      </c>
      <c r="AT2041" s="166" t="s">
        <v>232</v>
      </c>
      <c r="AU2041" s="166" t="s">
        <v>896</v>
      </c>
      <c r="AV2041" s="679" t="s">
        <v>3287</v>
      </c>
      <c r="AW2041" s="166" t="s">
        <v>19923</v>
      </c>
      <c r="AX2041" s="2511" t="s">
        <v>16568</v>
      </c>
      <c r="AY2041" s="1175" t="s">
        <v>16571</v>
      </c>
    </row>
    <row r="2042" spans="1:51" s="8" customFormat="1" ht="15.95" customHeight="1" x14ac:dyDescent="0.25">
      <c r="A2042" s="112"/>
      <c r="B2042" s="113"/>
      <c r="C2042" s="121"/>
      <c r="D2042" s="113"/>
      <c r="E2042" s="113"/>
      <c r="F2042" s="113"/>
      <c r="G2042" s="113"/>
      <c r="H2042" s="113"/>
      <c r="I2042" s="113"/>
      <c r="J2042" s="113"/>
      <c r="K2042" s="113"/>
      <c r="L2042" s="113"/>
      <c r="M2042" s="113"/>
      <c r="N2042" s="118"/>
      <c r="O2042" s="118"/>
      <c r="P2042" s="118"/>
      <c r="Q2042" s="120"/>
      <c r="R2042" s="114"/>
      <c r="S2042" s="114"/>
      <c r="T2042" s="114"/>
      <c r="U2042" s="114"/>
      <c r="V2042" s="114"/>
      <c r="W2042" s="114"/>
      <c r="X2042" s="114"/>
      <c r="Y2042" s="113" t="s">
        <v>230</v>
      </c>
      <c r="Z2042" s="113" t="s">
        <v>230</v>
      </c>
      <c r="AA2042" s="132" t="s">
        <v>230</v>
      </c>
      <c r="AB2042" s="113" t="s">
        <v>230</v>
      </c>
      <c r="AC2042" s="113" t="s">
        <v>230</v>
      </c>
      <c r="AD2042" s="113" t="s">
        <v>230</v>
      </c>
      <c r="AE2042" s="113" t="s">
        <v>3285</v>
      </c>
      <c r="AF2042" s="113" t="s">
        <v>3288</v>
      </c>
      <c r="AG2042" s="115" t="s">
        <v>22806</v>
      </c>
      <c r="AH2042" s="132" t="s">
        <v>23000</v>
      </c>
      <c r="AI2042" s="118">
        <v>0.6</v>
      </c>
      <c r="AJ2042" s="118">
        <v>10</v>
      </c>
      <c r="AK2042" s="116">
        <f>AJ2042*AI2042/365</f>
        <v>1.643835616438356E-2</v>
      </c>
      <c r="AL2042" s="116">
        <v>0</v>
      </c>
      <c r="AM2042" s="119">
        <f>SUBTOTAL(9,AK2042:AL2042)</f>
        <v>1.643835616438356E-2</v>
      </c>
      <c r="AN2042" s="116"/>
      <c r="AO2042" s="116"/>
      <c r="AP2042" s="116"/>
      <c r="AQ2042" s="367"/>
      <c r="AR2042" s="42"/>
      <c r="AS2042" s="43"/>
      <c r="AT2042" s="113"/>
      <c r="AU2042" s="113"/>
      <c r="AV2042" s="44"/>
      <c r="AW2042" s="113"/>
      <c r="AX2042" s="44"/>
      <c r="AY2042" s="2391"/>
    </row>
    <row r="2043" spans="1:51" s="8" customFormat="1" ht="15.95" customHeight="1" x14ac:dyDescent="0.25">
      <c r="A2043" s="36"/>
      <c r="B2043" s="1029"/>
      <c r="C2043" s="2"/>
      <c r="D2043" s="1029"/>
      <c r="E2043" s="1029"/>
      <c r="F2043" s="1029"/>
      <c r="G2043" s="1029"/>
      <c r="H2043" s="1029"/>
      <c r="I2043" s="1029"/>
      <c r="J2043" s="1029"/>
      <c r="K2043" s="1029"/>
      <c r="L2043" s="1029"/>
      <c r="M2043" s="1029"/>
      <c r="N2043" s="1036"/>
      <c r="O2043" s="1036"/>
      <c r="P2043" s="1557"/>
      <c r="Q2043" s="37"/>
      <c r="R2043" s="448"/>
      <c r="S2043" s="448"/>
      <c r="T2043" s="448"/>
      <c r="U2043" s="448"/>
      <c r="V2043" s="448"/>
      <c r="W2043" s="448"/>
      <c r="X2043" s="448"/>
      <c r="Y2043" s="1029" t="s">
        <v>230</v>
      </c>
      <c r="Z2043" s="1029" t="s">
        <v>230</v>
      </c>
      <c r="AA2043" s="1" t="s">
        <v>230</v>
      </c>
      <c r="AB2043" s="1029" t="s">
        <v>230</v>
      </c>
      <c r="AC2043" s="88" t="s">
        <v>230</v>
      </c>
      <c r="AD2043" s="88" t="s">
        <v>230</v>
      </c>
      <c r="AE2043" s="1029" t="s">
        <v>3285</v>
      </c>
      <c r="AF2043" s="1029" t="s">
        <v>3288</v>
      </c>
      <c r="AG2043" s="39" t="s">
        <v>22806</v>
      </c>
      <c r="AH2043" s="1" t="s">
        <v>22790</v>
      </c>
      <c r="AI2043" s="1640">
        <v>0.14000000000000001</v>
      </c>
      <c r="AJ2043" s="37">
        <v>10</v>
      </c>
      <c r="AK2043" s="40">
        <f>AJ2043*AI2043/365</f>
        <v>3.8356164383561648E-3</v>
      </c>
      <c r="AL2043" s="40">
        <v>0</v>
      </c>
      <c r="AM2043" s="41">
        <v>4.383561643835617E-3</v>
      </c>
      <c r="AN2043" s="40"/>
      <c r="AO2043" s="40"/>
      <c r="AP2043" s="40"/>
      <c r="AQ2043" s="1644"/>
      <c r="AR2043" s="1034"/>
      <c r="AS2043" s="45"/>
      <c r="AT2043" s="1029"/>
      <c r="AU2043" s="1029"/>
      <c r="AV2043" s="46"/>
      <c r="AW2043" s="1029"/>
      <c r="AX2043" s="46"/>
      <c r="AY2043" s="2391"/>
    </row>
    <row r="2044" spans="1:51" s="8" customFormat="1" ht="15.95" customHeight="1" x14ac:dyDescent="0.25">
      <c r="A2044" s="93"/>
      <c r="B2044" s="88"/>
      <c r="C2044" s="107"/>
      <c r="D2044" s="88"/>
      <c r="E2044" s="88"/>
      <c r="F2044" s="88"/>
      <c r="G2044" s="88"/>
      <c r="H2044" s="88"/>
      <c r="I2044" s="88"/>
      <c r="J2044" s="88"/>
      <c r="K2044" s="88"/>
      <c r="L2044" s="88"/>
      <c r="M2044" s="88"/>
      <c r="N2044" s="21"/>
      <c r="O2044" s="21"/>
      <c r="P2044" s="21"/>
      <c r="Q2044" s="97"/>
      <c r="R2044" s="94"/>
      <c r="S2044" s="94"/>
      <c r="T2044" s="94"/>
      <c r="U2044" s="94"/>
      <c r="V2044" s="94"/>
      <c r="W2044" s="94"/>
      <c r="X2044" s="94"/>
      <c r="Y2044" s="88" t="s">
        <v>230</v>
      </c>
      <c r="Z2044" s="88" t="s">
        <v>230</v>
      </c>
      <c r="AA2044" s="90" t="s">
        <v>230</v>
      </c>
      <c r="AB2044" s="88" t="s">
        <v>230</v>
      </c>
      <c r="AC2044" s="2391" t="s">
        <v>230</v>
      </c>
      <c r="AD2044" s="2391" t="s">
        <v>230</v>
      </c>
      <c r="AE2044" s="88" t="s">
        <v>3285</v>
      </c>
      <c r="AF2044" s="88" t="s">
        <v>3289</v>
      </c>
      <c r="AG2044" s="95" t="s">
        <v>22957</v>
      </c>
      <c r="AH2044" s="123" t="s">
        <v>20647</v>
      </c>
      <c r="AI2044" s="21">
        <v>0.37</v>
      </c>
      <c r="AJ2044" s="97">
        <v>10</v>
      </c>
      <c r="AK2044" s="98">
        <f>AM2044</f>
        <v>1.0684931506849316E-2</v>
      </c>
      <c r="AL2044" s="98">
        <v>0</v>
      </c>
      <c r="AM2044" s="96">
        <v>1.0684931506849316E-2</v>
      </c>
      <c r="AN2044" s="98"/>
      <c r="AO2044" s="98"/>
      <c r="AP2044" s="98"/>
      <c r="AQ2044" s="368"/>
      <c r="AR2044" s="47"/>
      <c r="AS2044" s="48"/>
      <c r="AT2044" s="88"/>
      <c r="AU2044" s="88"/>
      <c r="AV2044" s="52"/>
      <c r="AW2044" s="88"/>
      <c r="AX2044" s="52"/>
      <c r="AY2044" s="2391"/>
    </row>
    <row r="2045" spans="1:51" s="55" customFormat="1" ht="15.95" customHeight="1" x14ac:dyDescent="0.25">
      <c r="A2045" s="182">
        <v>296</v>
      </c>
      <c r="B2045" s="166" t="s">
        <v>56</v>
      </c>
      <c r="C2045" s="170" t="s">
        <v>17639</v>
      </c>
      <c r="D2045" s="354" t="s">
        <v>19197</v>
      </c>
      <c r="E2045" s="166" t="s">
        <v>3290</v>
      </c>
      <c r="F2045" s="166" t="s">
        <v>3291</v>
      </c>
      <c r="G2045" s="166"/>
      <c r="H2045" s="166" t="s">
        <v>219</v>
      </c>
      <c r="I2045" s="166" t="s">
        <v>220</v>
      </c>
      <c r="J2045" s="166" t="s">
        <v>221</v>
      </c>
      <c r="K2045" s="166" t="s">
        <v>222</v>
      </c>
      <c r="L2045" s="166" t="s">
        <v>317</v>
      </c>
      <c r="M2045" s="166">
        <v>0</v>
      </c>
      <c r="N2045" s="186">
        <v>3</v>
      </c>
      <c r="O2045" s="186">
        <v>2</v>
      </c>
      <c r="P2045" s="186">
        <f>N2045*O2045</f>
        <v>6</v>
      </c>
      <c r="Q2045" s="184">
        <v>1</v>
      </c>
      <c r="R2045" s="183"/>
      <c r="S2045" s="183">
        <v>1</v>
      </c>
      <c r="T2045" s="183"/>
      <c r="U2045" s="183">
        <v>0</v>
      </c>
      <c r="V2045" s="183"/>
      <c r="W2045" s="183"/>
      <c r="X2045" s="183"/>
      <c r="Y2045" s="166" t="s">
        <v>899</v>
      </c>
      <c r="Z2045" s="166" t="s">
        <v>3148</v>
      </c>
      <c r="AA2045" s="203">
        <v>1145030001962</v>
      </c>
      <c r="AB2045" s="228" t="s">
        <v>3149</v>
      </c>
      <c r="AC2045" s="206" t="s">
        <v>3150</v>
      </c>
      <c r="AD2045" s="206" t="s">
        <v>3151</v>
      </c>
      <c r="AE2045" s="166" t="s">
        <v>3292</v>
      </c>
      <c r="AF2045" s="166" t="s">
        <v>3293</v>
      </c>
      <c r="AG2045" s="165">
        <v>1145030001962</v>
      </c>
      <c r="AH2045" s="203" t="s">
        <v>59</v>
      </c>
      <c r="AI2045" s="167">
        <v>0.114</v>
      </c>
      <c r="AJ2045" s="167">
        <v>10431.186</v>
      </c>
      <c r="AK2045" s="167">
        <v>2.4863374849315067</v>
      </c>
      <c r="AL2045" s="167">
        <v>0</v>
      </c>
      <c r="AM2045" s="187">
        <f>AK2045+AL2045</f>
        <v>2.4863374849315067</v>
      </c>
      <c r="AN2045" s="167">
        <f>SUM(AK2045:AK2046)</f>
        <v>2.5027758410958905</v>
      </c>
      <c r="AO2045" s="167">
        <v>0</v>
      </c>
      <c r="AP2045" s="167">
        <f>AN2045+AO2045</f>
        <v>2.5027758410958905</v>
      </c>
      <c r="AQ2045" s="167">
        <f>AP2045*30</f>
        <v>75.083275232876716</v>
      </c>
      <c r="AR2045" s="193" t="s">
        <v>231</v>
      </c>
      <c r="AS2045" s="194" t="s">
        <v>907</v>
      </c>
      <c r="AT2045" s="166" t="s">
        <v>232</v>
      </c>
      <c r="AU2045" s="166" t="s">
        <v>896</v>
      </c>
      <c r="AV2045" s="679" t="s">
        <v>3294</v>
      </c>
      <c r="AW2045" s="166" t="s">
        <v>19923</v>
      </c>
      <c r="AX2045" s="2511" t="s">
        <v>16568</v>
      </c>
      <c r="AY2045" s="1175" t="s">
        <v>16571</v>
      </c>
    </row>
    <row r="2046" spans="1:51" s="8" customFormat="1" ht="15.95" customHeight="1" x14ac:dyDescent="0.25">
      <c r="A2046" s="1730"/>
      <c r="B2046" s="1731"/>
      <c r="C2046" s="1732"/>
      <c r="D2046" s="1731"/>
      <c r="E2046" s="1731"/>
      <c r="F2046" s="1731"/>
      <c r="G2046" s="1731"/>
      <c r="H2046" s="1731"/>
      <c r="I2046" s="1731"/>
      <c r="J2046" s="1731"/>
      <c r="K2046" s="1731"/>
      <c r="L2046" s="1731"/>
      <c r="M2046" s="1731"/>
      <c r="N2046" s="1733"/>
      <c r="O2046" s="1733"/>
      <c r="P2046" s="1733"/>
      <c r="Q2046" s="1734"/>
      <c r="R2046" s="1735"/>
      <c r="S2046" s="1735"/>
      <c r="T2046" s="1735"/>
      <c r="U2046" s="1735"/>
      <c r="V2046" s="1735"/>
      <c r="W2046" s="1735"/>
      <c r="X2046" s="1735"/>
      <c r="Y2046" s="1731" t="s">
        <v>230</v>
      </c>
      <c r="Z2046" s="1731" t="s">
        <v>230</v>
      </c>
      <c r="AA2046" s="1736" t="s">
        <v>230</v>
      </c>
      <c r="AB2046" s="1731" t="s">
        <v>230</v>
      </c>
      <c r="AC2046" s="1731" t="s">
        <v>230</v>
      </c>
      <c r="AD2046" s="1731" t="s">
        <v>230</v>
      </c>
      <c r="AE2046" s="1731" t="s">
        <v>3292</v>
      </c>
      <c r="AF2046" s="1731" t="s">
        <v>3097</v>
      </c>
      <c r="AG2046" s="1737">
        <v>304503034100200</v>
      </c>
      <c r="AH2046" s="1731" t="s">
        <v>22967</v>
      </c>
      <c r="AI2046" s="1733">
        <v>0.6</v>
      </c>
      <c r="AJ2046" s="1733">
        <v>10</v>
      </c>
      <c r="AK2046" s="1738">
        <f>AJ2046*AI2046/365</f>
        <v>1.643835616438356E-2</v>
      </c>
      <c r="AL2046" s="1738">
        <v>0</v>
      </c>
      <c r="AM2046" s="2224">
        <f>SUBTOTAL(9,AK2046:AL2046)</f>
        <v>1.643835616438356E-2</v>
      </c>
      <c r="AN2046" s="1738"/>
      <c r="AO2046" s="1738"/>
      <c r="AP2046" s="1738"/>
      <c r="AQ2046" s="1739"/>
      <c r="AR2046" s="1740"/>
      <c r="AS2046" s="1741"/>
      <c r="AT2046" s="1731"/>
      <c r="AU2046" s="1731"/>
      <c r="AV2046" s="1742"/>
      <c r="AW2046" s="1731" t="s">
        <v>16781</v>
      </c>
      <c r="AX2046" s="2541" t="s">
        <v>23128</v>
      </c>
      <c r="AY2046" s="2391"/>
    </row>
    <row r="2047" spans="1:51" s="55" customFormat="1" ht="15.95" customHeight="1" x14ac:dyDescent="0.25">
      <c r="A2047" s="182">
        <v>297</v>
      </c>
      <c r="B2047" s="166" t="s">
        <v>56</v>
      </c>
      <c r="C2047" s="170" t="s">
        <v>17639</v>
      </c>
      <c r="D2047" s="354" t="s">
        <v>19198</v>
      </c>
      <c r="E2047" s="166" t="s">
        <v>3295</v>
      </c>
      <c r="F2047" s="166" t="s">
        <v>3296</v>
      </c>
      <c r="G2047" s="166"/>
      <c r="H2047" s="166" t="s">
        <v>219</v>
      </c>
      <c r="I2047" s="166" t="s">
        <v>220</v>
      </c>
      <c r="J2047" s="166" t="s">
        <v>221</v>
      </c>
      <c r="K2047" s="166" t="s">
        <v>222</v>
      </c>
      <c r="L2047" s="166" t="s">
        <v>317</v>
      </c>
      <c r="M2047" s="166">
        <v>0</v>
      </c>
      <c r="N2047" s="186">
        <v>3</v>
      </c>
      <c r="O2047" s="186">
        <v>2</v>
      </c>
      <c r="P2047" s="186">
        <f>N2047*O2047</f>
        <v>6</v>
      </c>
      <c r="Q2047" s="184">
        <v>2</v>
      </c>
      <c r="R2047" s="183"/>
      <c r="S2047" s="183">
        <v>1</v>
      </c>
      <c r="T2047" s="183"/>
      <c r="U2047" s="183">
        <v>0</v>
      </c>
      <c r="V2047" s="183"/>
      <c r="W2047" s="183"/>
      <c r="X2047" s="183"/>
      <c r="Y2047" s="166" t="s">
        <v>899</v>
      </c>
      <c r="Z2047" s="166" t="s">
        <v>3148</v>
      </c>
      <c r="AA2047" s="203">
        <v>1145030001962</v>
      </c>
      <c r="AB2047" s="228" t="s">
        <v>3149</v>
      </c>
      <c r="AC2047" s="166" t="s">
        <v>3150</v>
      </c>
      <c r="AD2047" s="166" t="s">
        <v>3151</v>
      </c>
      <c r="AE2047" s="166" t="s">
        <v>3297</v>
      </c>
      <c r="AF2047" s="166" t="s">
        <v>3298</v>
      </c>
      <c r="AG2047" s="165">
        <v>1145030001962</v>
      </c>
      <c r="AH2047" s="203" t="s">
        <v>59</v>
      </c>
      <c r="AI2047" s="167">
        <v>0.114</v>
      </c>
      <c r="AJ2047" s="167">
        <v>8202.7080000000005</v>
      </c>
      <c r="AK2047" s="167">
        <v>1.955166016438356</v>
      </c>
      <c r="AL2047" s="167">
        <v>0</v>
      </c>
      <c r="AM2047" s="187">
        <f>AK2047+AL2047</f>
        <v>1.955166016438356</v>
      </c>
      <c r="AN2047" s="167">
        <f>AK2047</f>
        <v>1.955166016438356</v>
      </c>
      <c r="AO2047" s="167">
        <f>AL2047</f>
        <v>0</v>
      </c>
      <c r="AP2047" s="167">
        <f>AN2047+AO2047</f>
        <v>1.955166016438356</v>
      </c>
      <c r="AQ2047" s="167">
        <f>AP2047*30</f>
        <v>58.654980493150681</v>
      </c>
      <c r="AR2047" s="193" t="s">
        <v>231</v>
      </c>
      <c r="AS2047" s="194" t="s">
        <v>907</v>
      </c>
      <c r="AT2047" s="166" t="s">
        <v>232</v>
      </c>
      <c r="AU2047" s="166" t="s">
        <v>896</v>
      </c>
      <c r="AV2047" s="679" t="s">
        <v>3299</v>
      </c>
      <c r="AW2047" s="166" t="s">
        <v>19923</v>
      </c>
      <c r="AX2047" s="2511" t="s">
        <v>16568</v>
      </c>
      <c r="AY2047" s="1175" t="s">
        <v>16571</v>
      </c>
    </row>
    <row r="2048" spans="1:51" s="55" customFormat="1" ht="15.95" customHeight="1" x14ac:dyDescent="0.25">
      <c r="A2048" s="182">
        <v>298</v>
      </c>
      <c r="B2048" s="166" t="s">
        <v>56</v>
      </c>
      <c r="C2048" s="170" t="s">
        <v>17639</v>
      </c>
      <c r="D2048" s="354" t="s">
        <v>19199</v>
      </c>
      <c r="E2048" s="166" t="s">
        <v>3300</v>
      </c>
      <c r="F2048" s="166" t="s">
        <v>3301</v>
      </c>
      <c r="G2048" s="166"/>
      <c r="H2048" s="166" t="s">
        <v>219</v>
      </c>
      <c r="I2048" s="166" t="s">
        <v>220</v>
      </c>
      <c r="J2048" s="166" t="s">
        <v>221</v>
      </c>
      <c r="K2048" s="166" t="s">
        <v>222</v>
      </c>
      <c r="L2048" s="166" t="s">
        <v>317</v>
      </c>
      <c r="M2048" s="166">
        <v>0</v>
      </c>
      <c r="N2048" s="186">
        <v>3</v>
      </c>
      <c r="O2048" s="186">
        <v>2</v>
      </c>
      <c r="P2048" s="186">
        <f>N2048*O2048</f>
        <v>6</v>
      </c>
      <c r="Q2048" s="184">
        <v>3</v>
      </c>
      <c r="R2048" s="183"/>
      <c r="S2048" s="183">
        <v>1</v>
      </c>
      <c r="T2048" s="183"/>
      <c r="U2048" s="183">
        <v>0</v>
      </c>
      <c r="V2048" s="183"/>
      <c r="W2048" s="183"/>
      <c r="X2048" s="183"/>
      <c r="Y2048" s="166" t="s">
        <v>899</v>
      </c>
      <c r="Z2048" s="166" t="s">
        <v>3148</v>
      </c>
      <c r="AA2048" s="203">
        <v>1145030001962</v>
      </c>
      <c r="AB2048" s="228" t="s">
        <v>3149</v>
      </c>
      <c r="AC2048" s="166" t="s">
        <v>3150</v>
      </c>
      <c r="AD2048" s="166" t="s">
        <v>3151</v>
      </c>
      <c r="AE2048" s="166" t="s">
        <v>3302</v>
      </c>
      <c r="AF2048" s="166" t="s">
        <v>3303</v>
      </c>
      <c r="AG2048" s="165">
        <v>1145030001962</v>
      </c>
      <c r="AH2048" s="203" t="s">
        <v>59</v>
      </c>
      <c r="AI2048" s="167">
        <v>0.114</v>
      </c>
      <c r="AJ2048" s="168">
        <v>10561.563699999999</v>
      </c>
      <c r="AK2048" s="167">
        <v>2.5174138134246569</v>
      </c>
      <c r="AL2048" s="167">
        <v>0</v>
      </c>
      <c r="AM2048" s="187">
        <f>AK2048+AL2048</f>
        <v>2.5174138134246569</v>
      </c>
      <c r="AN2048" s="167">
        <f>SUM(AK2048:AK2050)</f>
        <v>2.7896329915068483</v>
      </c>
      <c r="AO2048" s="167">
        <f>SUM(AL2048:AL2049)</f>
        <v>0</v>
      </c>
      <c r="AP2048" s="167">
        <f>SUM(AM2048:AM2050)</f>
        <v>2.7896329915068483</v>
      </c>
      <c r="AQ2048" s="167">
        <f>AP2048*30</f>
        <v>83.688989745205447</v>
      </c>
      <c r="AR2048" s="193" t="s">
        <v>231</v>
      </c>
      <c r="AS2048" s="194" t="s">
        <v>907</v>
      </c>
      <c r="AT2048" s="166" t="s">
        <v>232</v>
      </c>
      <c r="AU2048" s="166" t="s">
        <v>896</v>
      </c>
      <c r="AV2048" s="679" t="s">
        <v>3304</v>
      </c>
      <c r="AW2048" s="166" t="s">
        <v>19923</v>
      </c>
      <c r="AX2048" s="2511" t="s">
        <v>16568</v>
      </c>
      <c r="AY2048" s="1175" t="s">
        <v>16571</v>
      </c>
    </row>
    <row r="2049" spans="1:52" s="8" customFormat="1" ht="15.95" customHeight="1" x14ac:dyDescent="0.25">
      <c r="A2049" s="122"/>
      <c r="B2049" s="123"/>
      <c r="C2049" s="144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031"/>
      <c r="O2049" s="1031"/>
      <c r="P2049" s="1559"/>
      <c r="Q2049" s="1087"/>
      <c r="R2049" s="826"/>
      <c r="S2049" s="826"/>
      <c r="T2049" s="826"/>
      <c r="U2049" s="826"/>
      <c r="V2049" s="826"/>
      <c r="W2049" s="826"/>
      <c r="X2049" s="826"/>
      <c r="Y2049" s="827" t="s">
        <v>230</v>
      </c>
      <c r="Z2049" s="827" t="s">
        <v>230</v>
      </c>
      <c r="AA2049" s="135" t="s">
        <v>230</v>
      </c>
      <c r="AB2049" s="123" t="s">
        <v>230</v>
      </c>
      <c r="AC2049" s="123" t="s">
        <v>230</v>
      </c>
      <c r="AD2049" s="123" t="s">
        <v>230</v>
      </c>
      <c r="AE2049" s="123" t="s">
        <v>3305</v>
      </c>
      <c r="AF2049" s="123" t="s">
        <v>3306</v>
      </c>
      <c r="AG2049" s="125" t="s">
        <v>3307</v>
      </c>
      <c r="AH2049" s="135" t="s">
        <v>728</v>
      </c>
      <c r="AI2049" s="128">
        <v>2.0699999999999998</v>
      </c>
      <c r="AJ2049" s="140">
        <v>28</v>
      </c>
      <c r="AK2049" s="126">
        <f>AJ2049*AI2049/365</f>
        <v>0.15879452054794518</v>
      </c>
      <c r="AL2049" s="126">
        <v>0</v>
      </c>
      <c r="AM2049" s="129">
        <f>SUBTOTAL(9,AK2049:AL2049)</f>
        <v>0.15879452054794518</v>
      </c>
      <c r="AN2049" s="126"/>
      <c r="AO2049" s="126"/>
      <c r="AP2049" s="126"/>
      <c r="AQ2049" s="369"/>
      <c r="AR2049" s="49"/>
      <c r="AS2049" s="50"/>
      <c r="AT2049" s="123"/>
      <c r="AU2049" s="123"/>
      <c r="AV2049" s="73"/>
      <c r="AW2049" s="123"/>
      <c r="AX2049" s="44"/>
      <c r="AY2049" s="2391"/>
    </row>
    <row r="2050" spans="1:52" s="1099" customFormat="1" ht="15.95" customHeight="1" x14ac:dyDescent="0.25">
      <c r="A2050" s="1448"/>
      <c r="B2050" s="827"/>
      <c r="C2050" s="1079"/>
      <c r="D2050" s="827"/>
      <c r="E2050" s="827"/>
      <c r="F2050" s="827"/>
      <c r="G2050" s="827"/>
      <c r="H2050" s="827"/>
      <c r="I2050" s="827"/>
      <c r="J2050" s="827"/>
      <c r="K2050" s="827"/>
      <c r="L2050" s="827"/>
      <c r="M2050" s="827"/>
      <c r="N2050" s="1468"/>
      <c r="O2050" s="1468"/>
      <c r="P2050" s="1559"/>
      <c r="Q2050" s="1087"/>
      <c r="R2050" s="826"/>
      <c r="S2050" s="826"/>
      <c r="T2050" s="826"/>
      <c r="U2050" s="826"/>
      <c r="V2050" s="826"/>
      <c r="W2050" s="826"/>
      <c r="X2050" s="826"/>
      <c r="Y2050" s="827"/>
      <c r="Z2050" s="827"/>
      <c r="AA2050" s="1449"/>
      <c r="AB2050" s="827"/>
      <c r="AC2050" s="827" t="s">
        <v>21067</v>
      </c>
      <c r="AD2050" s="1450" t="s">
        <v>21068</v>
      </c>
      <c r="AE2050" s="827" t="s">
        <v>21069</v>
      </c>
      <c r="AF2050" s="827" t="s">
        <v>21070</v>
      </c>
      <c r="AG2050" s="1199" t="s">
        <v>21071</v>
      </c>
      <c r="AH2050" s="1449" t="s">
        <v>506</v>
      </c>
      <c r="AI2050" s="1468">
        <v>2.0699999999999998</v>
      </c>
      <c r="AJ2050" s="1637">
        <v>20</v>
      </c>
      <c r="AK2050" s="430">
        <f>AJ2050*AI2050/365</f>
        <v>0.11342465753424658</v>
      </c>
      <c r="AL2050" s="1201">
        <v>0</v>
      </c>
      <c r="AM2050" s="1111">
        <f>SUBTOTAL(9,AK2050:AL2050)</f>
        <v>0.11342465753424658</v>
      </c>
      <c r="AN2050" s="1201"/>
      <c r="AO2050" s="1201"/>
      <c r="AP2050" s="1201"/>
      <c r="AQ2050" s="1510"/>
      <c r="AR2050" s="1408"/>
      <c r="AS2050" s="1409"/>
      <c r="AT2050" s="827"/>
      <c r="AU2050" s="827"/>
      <c r="AV2050" s="1356"/>
      <c r="AW2050" s="827"/>
      <c r="AX2050" s="2530" t="s">
        <v>21072</v>
      </c>
      <c r="AY2050" s="2401"/>
    </row>
    <row r="2051" spans="1:52" s="55" customFormat="1" ht="15.95" customHeight="1" x14ac:dyDescent="0.25">
      <c r="A2051" s="353">
        <v>299</v>
      </c>
      <c r="B2051" s="366" t="s">
        <v>57</v>
      </c>
      <c r="C2051" s="366" t="s">
        <v>59</v>
      </c>
      <c r="D2051" s="354" t="s">
        <v>17453</v>
      </c>
      <c r="E2051" s="354" t="s">
        <v>20701</v>
      </c>
      <c r="F2051" s="354" t="s">
        <v>20702</v>
      </c>
      <c r="G2051" s="354" t="s">
        <v>221</v>
      </c>
      <c r="H2051" s="354" t="s">
        <v>219</v>
      </c>
      <c r="I2051" s="354" t="s">
        <v>17452</v>
      </c>
      <c r="J2051" s="354" t="s">
        <v>221</v>
      </c>
      <c r="K2051" s="354" t="s">
        <v>16286</v>
      </c>
      <c r="L2051" s="272" t="s">
        <v>221</v>
      </c>
      <c r="M2051" s="272" t="s">
        <v>879</v>
      </c>
      <c r="N2051" s="360">
        <v>9</v>
      </c>
      <c r="O2051" s="360">
        <v>3</v>
      </c>
      <c r="P2051" s="360">
        <f>N2051*O2051</f>
        <v>27</v>
      </c>
      <c r="Q2051" s="503">
        <v>7</v>
      </c>
      <c r="R2051" s="357"/>
      <c r="S2051" s="357">
        <v>2</v>
      </c>
      <c r="T2051" s="357"/>
      <c r="U2051" s="357">
        <v>1</v>
      </c>
      <c r="V2051" s="357"/>
      <c r="W2051" s="357"/>
      <c r="X2051" s="357"/>
      <c r="Y2051" s="354" t="s">
        <v>63</v>
      </c>
      <c r="Z2051" s="366" t="s">
        <v>224</v>
      </c>
      <c r="AA2051" s="762" t="s">
        <v>225</v>
      </c>
      <c r="AB2051" s="354" t="s">
        <v>3312</v>
      </c>
      <c r="AC2051" s="354" t="s">
        <v>3313</v>
      </c>
      <c r="AD2051" s="354" t="s">
        <v>17454</v>
      </c>
      <c r="AE2051" s="354" t="s">
        <v>3315</v>
      </c>
      <c r="AF2051" s="354" t="s">
        <v>1606</v>
      </c>
      <c r="AG2051" s="165" t="s">
        <v>230</v>
      </c>
      <c r="AH2051" s="203" t="s">
        <v>59</v>
      </c>
      <c r="AI2051" s="359">
        <v>0.114</v>
      </c>
      <c r="AJ2051" s="490">
        <v>625.26200000000006</v>
      </c>
      <c r="AK2051" s="359">
        <f>AJ2051*0.087/365</f>
        <v>0.14903505205479453</v>
      </c>
      <c r="AL2051" s="359">
        <f>AJ2051*0.027/365</f>
        <v>4.6252257534246582E-2</v>
      </c>
      <c r="AM2051" s="361">
        <f>SUM(AK2051:AL2051)</f>
        <v>0.19528730958904111</v>
      </c>
      <c r="AN2051" s="359">
        <f>SUM(AK2051:AK2081)</f>
        <v>8.1112573260273955</v>
      </c>
      <c r="AO2051" s="359">
        <f>SUM(AL2051:AL2081)</f>
        <v>4.5679008328767114</v>
      </c>
      <c r="AP2051" s="359">
        <f>SUM(AM2051:AM2081)</f>
        <v>12.679158158904109</v>
      </c>
      <c r="AQ2051" s="359">
        <f>AP2051*30</f>
        <v>380.37474476712327</v>
      </c>
      <c r="AR2051" s="362" t="s">
        <v>231</v>
      </c>
      <c r="AS2051" s="354" t="s">
        <v>431</v>
      </c>
      <c r="AT2051" s="354" t="s">
        <v>232</v>
      </c>
      <c r="AU2051" s="354" t="s">
        <v>59</v>
      </c>
      <c r="AV2051" s="923" t="s">
        <v>3316</v>
      </c>
      <c r="AW2051" s="166" t="s">
        <v>234</v>
      </c>
      <c r="AX2051" s="805" t="s">
        <v>20558</v>
      </c>
      <c r="AY2051" s="2391" t="s">
        <v>17371</v>
      </c>
      <c r="AZ2051" s="778" t="s">
        <v>20331</v>
      </c>
    </row>
    <row r="2052" spans="1:52" s="8" customFormat="1" ht="15.95" customHeight="1" x14ac:dyDescent="0.25">
      <c r="A2052" s="112"/>
      <c r="B2052" s="113"/>
      <c r="C2052" s="121"/>
      <c r="D2052" s="113"/>
      <c r="E2052" s="113"/>
      <c r="F2052" s="113"/>
      <c r="G2052" s="113"/>
      <c r="H2052" s="113"/>
      <c r="I2052" s="113"/>
      <c r="J2052" s="113"/>
      <c r="K2052" s="113"/>
      <c r="L2052" s="113"/>
      <c r="M2052" s="113"/>
      <c r="N2052" s="118"/>
      <c r="O2052" s="118"/>
      <c r="P2052" s="118"/>
      <c r="Q2052" s="120"/>
      <c r="R2052" s="114"/>
      <c r="S2052" s="114"/>
      <c r="T2052" s="114"/>
      <c r="U2052" s="114"/>
      <c r="V2052" s="114"/>
      <c r="W2052" s="114"/>
      <c r="X2052" s="114"/>
      <c r="Y2052" s="113"/>
      <c r="Z2052" s="113"/>
      <c r="AA2052" s="132"/>
      <c r="AB2052" s="113"/>
      <c r="AC2052" s="113"/>
      <c r="AD2052" s="113"/>
      <c r="AE2052" s="113" t="s">
        <v>3317</v>
      </c>
      <c r="AF2052" s="113" t="s">
        <v>688</v>
      </c>
      <c r="AG2052" s="115" t="s">
        <v>230</v>
      </c>
      <c r="AH2052" s="132" t="s">
        <v>59</v>
      </c>
      <c r="AI2052" s="116">
        <v>0.114</v>
      </c>
      <c r="AJ2052" s="117">
        <v>624.87400000000002</v>
      </c>
      <c r="AK2052" s="116">
        <f>AJ2052*0.087/365</f>
        <v>0.14894256986301371</v>
      </c>
      <c r="AL2052" s="116">
        <f>AJ2052*0.027/365</f>
        <v>4.6223556164383561E-2</v>
      </c>
      <c r="AM2052" s="119">
        <f>SUM(AK2052:AL2052)</f>
        <v>0.19516612602739727</v>
      </c>
      <c r="AN2052" s="116"/>
      <c r="AO2052" s="116"/>
      <c r="AP2052" s="116"/>
      <c r="AQ2052" s="367"/>
      <c r="AR2052" s="42"/>
      <c r="AS2052" s="43"/>
      <c r="AT2052" s="113"/>
      <c r="AU2052" s="113"/>
      <c r="AV2052" s="44"/>
      <c r="AW2052" s="113"/>
      <c r="AX2052" s="44"/>
      <c r="AY2052" s="2391"/>
    </row>
    <row r="2053" spans="1:52" s="8" customFormat="1" ht="15.95" customHeight="1" x14ac:dyDescent="0.25">
      <c r="A2053" s="36"/>
      <c r="B2053" s="1029"/>
      <c r="C2053" s="2"/>
      <c r="D2053" s="1029"/>
      <c r="E2053" s="1029"/>
      <c r="F2053" s="1029"/>
      <c r="G2053" s="1029"/>
      <c r="H2053" s="1029"/>
      <c r="I2053" s="1029"/>
      <c r="J2053" s="1029"/>
      <c r="K2053" s="1029"/>
      <c r="L2053" s="1029"/>
      <c r="M2053" s="1029"/>
      <c r="N2053" s="1036"/>
      <c r="O2053" s="1036"/>
      <c r="P2053" s="1557"/>
      <c r="Q2053" s="37"/>
      <c r="R2053" s="448"/>
      <c r="S2053" s="448"/>
      <c r="T2053" s="448"/>
      <c r="U2053" s="448"/>
      <c r="V2053" s="448"/>
      <c r="W2053" s="448"/>
      <c r="X2053" s="448"/>
      <c r="Y2053" s="1029"/>
      <c r="Z2053" s="1029"/>
      <c r="AA2053" s="1"/>
      <c r="AB2053" s="1029"/>
      <c r="AC2053" s="1029"/>
      <c r="AD2053" s="1029"/>
      <c r="AE2053" s="1029" t="s">
        <v>3318</v>
      </c>
      <c r="AF2053" s="1029" t="s">
        <v>514</v>
      </c>
      <c r="AG2053" s="39" t="s">
        <v>230</v>
      </c>
      <c r="AH2053" s="1" t="s">
        <v>59</v>
      </c>
      <c r="AI2053" s="40">
        <v>0.114</v>
      </c>
      <c r="AJ2053" s="1037">
        <v>611.58500000000004</v>
      </c>
      <c r="AK2053" s="116">
        <f t="shared" ref="AK2053:AK2068" si="216">AJ2053*0.087/365</f>
        <v>0.14577505479452055</v>
      </c>
      <c r="AL2053" s="116">
        <f t="shared" ref="AL2053:AL2068" si="217">AJ2053*0.027/365</f>
        <v>4.5240534246575342E-2</v>
      </c>
      <c r="AM2053" s="119">
        <f t="shared" ref="AM2053:AM2075" si="218">SUM(AK2053:AL2053)</f>
        <v>0.19101558904109589</v>
      </c>
      <c r="AN2053" s="40"/>
      <c r="AO2053" s="40"/>
      <c r="AP2053" s="40"/>
      <c r="AQ2053" s="1644"/>
      <c r="AR2053" s="1034"/>
      <c r="AS2053" s="45"/>
      <c r="AT2053" s="1029"/>
      <c r="AU2053" s="1029"/>
      <c r="AV2053" s="46"/>
      <c r="AW2053" s="1029"/>
      <c r="AX2053" s="46"/>
      <c r="AY2053" s="2391"/>
    </row>
    <row r="2054" spans="1:52" s="8" customFormat="1" ht="15.95" customHeight="1" x14ac:dyDescent="0.25">
      <c r="A2054" s="36"/>
      <c r="B2054" s="1029"/>
      <c r="C2054" s="2"/>
      <c r="D2054" s="1029"/>
      <c r="E2054" s="1029"/>
      <c r="F2054" s="1029"/>
      <c r="G2054" s="1029"/>
      <c r="H2054" s="1029"/>
      <c r="I2054" s="1029"/>
      <c r="J2054" s="1029"/>
      <c r="K2054" s="1029"/>
      <c r="L2054" s="1029"/>
      <c r="M2054" s="1029"/>
      <c r="N2054" s="1036"/>
      <c r="O2054" s="1036"/>
      <c r="P2054" s="1557"/>
      <c r="Q2054" s="37"/>
      <c r="R2054" s="448"/>
      <c r="S2054" s="448"/>
      <c r="T2054" s="448"/>
      <c r="U2054" s="448"/>
      <c r="V2054" s="448"/>
      <c r="W2054" s="448"/>
      <c r="X2054" s="448"/>
      <c r="Y2054" s="1029"/>
      <c r="Z2054" s="1029"/>
      <c r="AA2054" s="1"/>
      <c r="AB2054" s="1029"/>
      <c r="AC2054" s="1029"/>
      <c r="AD2054" s="1029"/>
      <c r="AE2054" s="1029" t="s">
        <v>3319</v>
      </c>
      <c r="AF2054" s="1029" t="s">
        <v>291</v>
      </c>
      <c r="AG2054" s="39" t="s">
        <v>230</v>
      </c>
      <c r="AH2054" s="1" t="s">
        <v>59</v>
      </c>
      <c r="AI2054" s="40">
        <v>0.114</v>
      </c>
      <c r="AJ2054" s="1037">
        <v>701.79499999999996</v>
      </c>
      <c r="AK2054" s="116">
        <f t="shared" si="216"/>
        <v>0.16727716438356163</v>
      </c>
      <c r="AL2054" s="116">
        <f t="shared" si="217"/>
        <v>5.1913602739726027E-2</v>
      </c>
      <c r="AM2054" s="119">
        <f t="shared" si="218"/>
        <v>0.21919076712328767</v>
      </c>
      <c r="AN2054" s="40"/>
      <c r="AO2054" s="40"/>
      <c r="AP2054" s="40"/>
      <c r="AQ2054" s="1644"/>
      <c r="AR2054" s="1034"/>
      <c r="AS2054" s="45"/>
      <c r="AT2054" s="1029"/>
      <c r="AU2054" s="1029"/>
      <c r="AV2054" s="46"/>
      <c r="AW2054" s="1029"/>
      <c r="AX2054" s="46"/>
      <c r="AY2054" s="2391"/>
    </row>
    <row r="2055" spans="1:52" s="8" customFormat="1" ht="15.95" customHeight="1" x14ac:dyDescent="0.25">
      <c r="A2055" s="36"/>
      <c r="B2055" s="1029"/>
      <c r="C2055" s="2"/>
      <c r="D2055" s="1029"/>
      <c r="E2055" s="1029"/>
      <c r="F2055" s="1029"/>
      <c r="G2055" s="1029"/>
      <c r="H2055" s="1029"/>
      <c r="I2055" s="1029"/>
      <c r="J2055" s="1029"/>
      <c r="K2055" s="1029"/>
      <c r="L2055" s="1029"/>
      <c r="M2055" s="1029"/>
      <c r="N2055" s="1036"/>
      <c r="O2055" s="1036"/>
      <c r="P2055" s="1557"/>
      <c r="Q2055" s="37"/>
      <c r="R2055" s="448"/>
      <c r="S2055" s="448"/>
      <c r="T2055" s="448"/>
      <c r="U2055" s="448"/>
      <c r="V2055" s="448"/>
      <c r="W2055" s="448"/>
      <c r="X2055" s="448"/>
      <c r="Y2055" s="1029"/>
      <c r="Z2055" s="1029"/>
      <c r="AA2055" s="1"/>
      <c r="AB2055" s="1029"/>
      <c r="AC2055" s="1029"/>
      <c r="AD2055" s="1029"/>
      <c r="AE2055" s="1029" t="s">
        <v>3320</v>
      </c>
      <c r="AF2055" s="1029" t="s">
        <v>546</v>
      </c>
      <c r="AG2055" s="39" t="s">
        <v>230</v>
      </c>
      <c r="AH2055" s="1" t="s">
        <v>59</v>
      </c>
      <c r="AI2055" s="40">
        <v>0.114</v>
      </c>
      <c r="AJ2055" s="1037">
        <v>631.66399999999999</v>
      </c>
      <c r="AK2055" s="116">
        <f t="shared" si="216"/>
        <v>0.15056100821917806</v>
      </c>
      <c r="AL2055" s="116">
        <f t="shared" si="217"/>
        <v>4.67258301369863E-2</v>
      </c>
      <c r="AM2055" s="119">
        <f t="shared" si="218"/>
        <v>0.19728683835616437</v>
      </c>
      <c r="AN2055" s="40"/>
      <c r="AO2055" s="40"/>
      <c r="AP2055" s="40"/>
      <c r="AQ2055" s="1644"/>
      <c r="AR2055" s="1034"/>
      <c r="AS2055" s="45"/>
      <c r="AT2055" s="1029"/>
      <c r="AU2055" s="1029"/>
      <c r="AV2055" s="46"/>
      <c r="AW2055" s="1029"/>
      <c r="AX2055" s="46"/>
      <c r="AY2055" s="2391"/>
    </row>
    <row r="2056" spans="1:52" s="8" customFormat="1" ht="15.95" customHeight="1" x14ac:dyDescent="0.25">
      <c r="A2056" s="36"/>
      <c r="B2056" s="1029"/>
      <c r="C2056" s="2"/>
      <c r="D2056" s="1029"/>
      <c r="E2056" s="1029"/>
      <c r="F2056" s="1029"/>
      <c r="G2056" s="1029"/>
      <c r="H2056" s="1029"/>
      <c r="I2056" s="1029"/>
      <c r="J2056" s="1029"/>
      <c r="K2056" s="1029"/>
      <c r="L2056" s="1029"/>
      <c r="M2056" s="1029"/>
      <c r="N2056" s="1036"/>
      <c r="O2056" s="1036"/>
      <c r="P2056" s="1557"/>
      <c r="Q2056" s="37"/>
      <c r="R2056" s="448"/>
      <c r="S2056" s="448"/>
      <c r="T2056" s="448"/>
      <c r="U2056" s="448"/>
      <c r="V2056" s="448"/>
      <c r="W2056" s="448"/>
      <c r="X2056" s="448"/>
      <c r="Y2056" s="1029"/>
      <c r="Z2056" s="1029"/>
      <c r="AA2056" s="1"/>
      <c r="AB2056" s="1029"/>
      <c r="AC2056" s="1029"/>
      <c r="AD2056" s="1029"/>
      <c r="AE2056" s="1029" t="s">
        <v>3321</v>
      </c>
      <c r="AF2056" s="1029" t="s">
        <v>549</v>
      </c>
      <c r="AG2056" s="39" t="s">
        <v>230</v>
      </c>
      <c r="AH2056" s="1" t="s">
        <v>59</v>
      </c>
      <c r="AI2056" s="40">
        <v>0.114</v>
      </c>
      <c r="AJ2056" s="1037">
        <v>688.89400000000001</v>
      </c>
      <c r="AK2056" s="116">
        <f>AJ2056*0.087/365</f>
        <v>0.16420213150684931</v>
      </c>
      <c r="AL2056" s="116">
        <f t="shared" si="217"/>
        <v>5.0959282191780822E-2</v>
      </c>
      <c r="AM2056" s="119">
        <f t="shared" si="218"/>
        <v>0.21516141369863012</v>
      </c>
      <c r="AN2056" s="40"/>
      <c r="AO2056" s="40"/>
      <c r="AP2056" s="40"/>
      <c r="AQ2056" s="1644"/>
      <c r="AR2056" s="1034"/>
      <c r="AS2056" s="45"/>
      <c r="AT2056" s="1029"/>
      <c r="AU2056" s="1029"/>
      <c r="AV2056" s="46"/>
      <c r="AW2056" s="1029"/>
      <c r="AX2056" s="46"/>
      <c r="AY2056" s="2391"/>
    </row>
    <row r="2057" spans="1:52" s="8" customFormat="1" ht="15.95" customHeight="1" x14ac:dyDescent="0.25">
      <c r="A2057" s="36"/>
      <c r="B2057" s="1029"/>
      <c r="C2057" s="2"/>
      <c r="D2057" s="1029"/>
      <c r="E2057" s="1029"/>
      <c r="F2057" s="1029"/>
      <c r="G2057" s="1029"/>
      <c r="H2057" s="1029"/>
      <c r="I2057" s="1029"/>
      <c r="J2057" s="1029"/>
      <c r="K2057" s="1029"/>
      <c r="L2057" s="1029"/>
      <c r="M2057" s="1029"/>
      <c r="N2057" s="1036"/>
      <c r="O2057" s="1036"/>
      <c r="P2057" s="1557"/>
      <c r="Q2057" s="37"/>
      <c r="R2057" s="448"/>
      <c r="S2057" s="448"/>
      <c r="T2057" s="448"/>
      <c r="U2057" s="448"/>
      <c r="V2057" s="448"/>
      <c r="W2057" s="448"/>
      <c r="X2057" s="448"/>
      <c r="Y2057" s="1029"/>
      <c r="Z2057" s="1029"/>
      <c r="AA2057" s="1"/>
      <c r="AB2057" s="1029"/>
      <c r="AC2057" s="1029"/>
      <c r="AD2057" s="1029"/>
      <c r="AE2057" s="1029" t="s">
        <v>3322</v>
      </c>
      <c r="AF2057" s="1029" t="s">
        <v>551</v>
      </c>
      <c r="AG2057" s="39" t="s">
        <v>230</v>
      </c>
      <c r="AH2057" s="1" t="s">
        <v>59</v>
      </c>
      <c r="AI2057" s="40">
        <v>0.114</v>
      </c>
      <c r="AJ2057" s="1037">
        <v>2682.3410000000003</v>
      </c>
      <c r="AK2057" s="116">
        <f t="shared" si="216"/>
        <v>0.63935251232876722</v>
      </c>
      <c r="AL2057" s="116">
        <f t="shared" si="217"/>
        <v>0.19841974520547948</v>
      </c>
      <c r="AM2057" s="119">
        <f t="shared" si="218"/>
        <v>0.83777225753424667</v>
      </c>
      <c r="AN2057" s="40"/>
      <c r="AO2057" s="40"/>
      <c r="AP2057" s="40"/>
      <c r="AQ2057" s="1644"/>
      <c r="AR2057" s="1034"/>
      <c r="AS2057" s="45"/>
      <c r="AT2057" s="1029"/>
      <c r="AU2057" s="1029"/>
      <c r="AV2057" s="46"/>
      <c r="AW2057" s="1029"/>
      <c r="AX2057" s="46"/>
      <c r="AY2057" s="2391"/>
    </row>
    <row r="2058" spans="1:52" s="8" customFormat="1" ht="15.95" customHeight="1" x14ac:dyDescent="0.25">
      <c r="A2058" s="36"/>
      <c r="B2058" s="1029"/>
      <c r="C2058" s="2"/>
      <c r="D2058" s="1029"/>
      <c r="E2058" s="1029"/>
      <c r="F2058" s="1029"/>
      <c r="G2058" s="1029"/>
      <c r="H2058" s="1029"/>
      <c r="I2058" s="1029"/>
      <c r="J2058" s="1029"/>
      <c r="K2058" s="1029"/>
      <c r="L2058" s="1029"/>
      <c r="M2058" s="1029"/>
      <c r="N2058" s="1036"/>
      <c r="O2058" s="1036"/>
      <c r="P2058" s="1557"/>
      <c r="Q2058" s="37"/>
      <c r="R2058" s="448"/>
      <c r="S2058" s="448"/>
      <c r="T2058" s="448"/>
      <c r="U2058" s="448"/>
      <c r="V2058" s="448"/>
      <c r="W2058" s="448"/>
      <c r="X2058" s="448"/>
      <c r="Y2058" s="1029"/>
      <c r="Z2058" s="1029"/>
      <c r="AA2058" s="1"/>
      <c r="AB2058" s="1029"/>
      <c r="AC2058" s="1029"/>
      <c r="AD2058" s="1029"/>
      <c r="AE2058" s="1029" t="s">
        <v>3323</v>
      </c>
      <c r="AF2058" s="1029" t="s">
        <v>520</v>
      </c>
      <c r="AG2058" s="39" t="s">
        <v>230</v>
      </c>
      <c r="AH2058" s="1" t="s">
        <v>59</v>
      </c>
      <c r="AI2058" s="40">
        <v>0.114</v>
      </c>
      <c r="AJ2058" s="1037">
        <v>2685.6389999999997</v>
      </c>
      <c r="AK2058" s="116">
        <f t="shared" si="216"/>
        <v>0.64013861095890401</v>
      </c>
      <c r="AL2058" s="116">
        <f t="shared" si="217"/>
        <v>0.19866370684931503</v>
      </c>
      <c r="AM2058" s="119">
        <f t="shared" si="218"/>
        <v>0.83880231780821901</v>
      </c>
      <c r="AN2058" s="40"/>
      <c r="AO2058" s="40"/>
      <c r="AP2058" s="40"/>
      <c r="AQ2058" s="1644"/>
      <c r="AR2058" s="1034"/>
      <c r="AS2058" s="45"/>
      <c r="AT2058" s="1029"/>
      <c r="AU2058" s="1029"/>
      <c r="AV2058" s="46"/>
      <c r="AW2058" s="1029"/>
      <c r="AX2058" s="46"/>
      <c r="AY2058" s="2391"/>
    </row>
    <row r="2059" spans="1:52" s="8" customFormat="1" ht="15.95" customHeight="1" x14ac:dyDescent="0.25">
      <c r="A2059" s="36"/>
      <c r="B2059" s="1029"/>
      <c r="C2059" s="2"/>
      <c r="D2059" s="1029"/>
      <c r="E2059" s="1029"/>
      <c r="F2059" s="1029"/>
      <c r="G2059" s="1029"/>
      <c r="H2059" s="1029"/>
      <c r="I2059" s="1029"/>
      <c r="J2059" s="1029"/>
      <c r="K2059" s="1029"/>
      <c r="L2059" s="1029"/>
      <c r="M2059" s="1029"/>
      <c r="N2059" s="1036"/>
      <c r="O2059" s="1036"/>
      <c r="P2059" s="1557"/>
      <c r="Q2059" s="37"/>
      <c r="R2059" s="448"/>
      <c r="S2059" s="448"/>
      <c r="T2059" s="448"/>
      <c r="U2059" s="448"/>
      <c r="V2059" s="448"/>
      <c r="W2059" s="448"/>
      <c r="X2059" s="448"/>
      <c r="Y2059" s="1029"/>
      <c r="Z2059" s="1029"/>
      <c r="AA2059" s="1"/>
      <c r="AB2059" s="1029"/>
      <c r="AC2059" s="1029"/>
      <c r="AD2059" s="1029"/>
      <c r="AE2059" s="1029" t="s">
        <v>3324</v>
      </c>
      <c r="AF2059" s="1029" t="s">
        <v>1617</v>
      </c>
      <c r="AG2059" s="39" t="s">
        <v>230</v>
      </c>
      <c r="AH2059" s="1" t="s">
        <v>59</v>
      </c>
      <c r="AI2059" s="40">
        <v>0.114</v>
      </c>
      <c r="AJ2059" s="1037">
        <v>3191.5910000000003</v>
      </c>
      <c r="AK2059" s="116">
        <f t="shared" si="216"/>
        <v>0.76073538904109594</v>
      </c>
      <c r="AL2059" s="116">
        <f t="shared" si="217"/>
        <v>0.23609029315068497</v>
      </c>
      <c r="AM2059" s="119">
        <f t="shared" si="218"/>
        <v>0.99682568219178092</v>
      </c>
      <c r="AN2059" s="40"/>
      <c r="AO2059" s="40"/>
      <c r="AP2059" s="40"/>
      <c r="AQ2059" s="1644"/>
      <c r="AR2059" s="1034"/>
      <c r="AS2059" s="45"/>
      <c r="AT2059" s="1029"/>
      <c r="AU2059" s="1029"/>
      <c r="AV2059" s="46"/>
      <c r="AW2059" s="1029"/>
      <c r="AX2059" s="46"/>
      <c r="AY2059" s="2391"/>
    </row>
    <row r="2060" spans="1:52" s="8" customFormat="1" ht="15.95" customHeight="1" x14ac:dyDescent="0.25">
      <c r="A2060" s="36"/>
      <c r="B2060" s="1029"/>
      <c r="C2060" s="2"/>
      <c r="D2060" s="1029"/>
      <c r="E2060" s="1029"/>
      <c r="F2060" s="1029"/>
      <c r="G2060" s="1029"/>
      <c r="H2060" s="1029"/>
      <c r="I2060" s="1029"/>
      <c r="J2060" s="1029"/>
      <c r="K2060" s="1029"/>
      <c r="L2060" s="1029"/>
      <c r="M2060" s="1029"/>
      <c r="N2060" s="1036"/>
      <c r="O2060" s="1036"/>
      <c r="P2060" s="1557"/>
      <c r="Q2060" s="37"/>
      <c r="R2060" s="448"/>
      <c r="S2060" s="448"/>
      <c r="T2060" s="448"/>
      <c r="U2060" s="448"/>
      <c r="V2060" s="448"/>
      <c r="W2060" s="448"/>
      <c r="X2060" s="448"/>
      <c r="Y2060" s="1029"/>
      <c r="Z2060" s="1029"/>
      <c r="AA2060" s="1"/>
      <c r="AB2060" s="1029"/>
      <c r="AC2060" s="1029"/>
      <c r="AD2060" s="1029"/>
      <c r="AE2060" s="1029" t="s">
        <v>3325</v>
      </c>
      <c r="AF2060" s="1029" t="s">
        <v>569</v>
      </c>
      <c r="AG2060" s="39" t="s">
        <v>230</v>
      </c>
      <c r="AH2060" s="1" t="s">
        <v>59</v>
      </c>
      <c r="AI2060" s="40">
        <v>0.114</v>
      </c>
      <c r="AJ2060" s="1037">
        <v>1308.0450000000001</v>
      </c>
      <c r="AK2060" s="116">
        <f t="shared" si="216"/>
        <v>0.3117805890410959</v>
      </c>
      <c r="AL2060" s="116">
        <f t="shared" si="217"/>
        <v>9.6759493150684939E-2</v>
      </c>
      <c r="AM2060" s="119">
        <f t="shared" si="218"/>
        <v>0.40854008219178084</v>
      </c>
      <c r="AN2060" s="40"/>
      <c r="AO2060" s="40"/>
      <c r="AP2060" s="40"/>
      <c r="AQ2060" s="1644"/>
      <c r="AR2060" s="1034"/>
      <c r="AS2060" s="45"/>
      <c r="AT2060" s="1029"/>
      <c r="AU2060" s="1029"/>
      <c r="AV2060" s="46"/>
      <c r="AW2060" s="1029"/>
      <c r="AX2060" s="46"/>
      <c r="AY2060" s="2391"/>
    </row>
    <row r="2061" spans="1:52" s="8" customFormat="1" ht="15.95" customHeight="1" x14ac:dyDescent="0.25">
      <c r="A2061" s="36"/>
      <c r="B2061" s="1029"/>
      <c r="C2061" s="2"/>
      <c r="D2061" s="1029"/>
      <c r="E2061" s="1029"/>
      <c r="F2061" s="1029"/>
      <c r="G2061" s="1029"/>
      <c r="H2061" s="1029"/>
      <c r="I2061" s="1029"/>
      <c r="J2061" s="1029"/>
      <c r="K2061" s="1029"/>
      <c r="L2061" s="1029"/>
      <c r="M2061" s="1029"/>
      <c r="N2061" s="1036"/>
      <c r="O2061" s="1036"/>
      <c r="P2061" s="1557"/>
      <c r="Q2061" s="37"/>
      <c r="R2061" s="448"/>
      <c r="S2061" s="448"/>
      <c r="T2061" s="448"/>
      <c r="U2061" s="448"/>
      <c r="V2061" s="448"/>
      <c r="W2061" s="448"/>
      <c r="X2061" s="448"/>
      <c r="Y2061" s="1029"/>
      <c r="Z2061" s="1029"/>
      <c r="AA2061" s="1"/>
      <c r="AB2061" s="1029"/>
      <c r="AC2061" s="1029"/>
      <c r="AD2061" s="1029"/>
      <c r="AE2061" s="1029" t="s">
        <v>3326</v>
      </c>
      <c r="AF2061" s="1029" t="s">
        <v>1635</v>
      </c>
      <c r="AG2061" s="39" t="s">
        <v>230</v>
      </c>
      <c r="AH2061" s="1" t="s">
        <v>59</v>
      </c>
      <c r="AI2061" s="40">
        <v>0.114</v>
      </c>
      <c r="AJ2061" s="1037">
        <v>1293.01</v>
      </c>
      <c r="AK2061" s="116">
        <f t="shared" si="216"/>
        <v>0.308196904109589</v>
      </c>
      <c r="AL2061" s="116">
        <f t="shared" si="217"/>
        <v>9.5647315068493152E-2</v>
      </c>
      <c r="AM2061" s="119">
        <f t="shared" si="218"/>
        <v>0.40384421917808216</v>
      </c>
      <c r="AN2061" s="40"/>
      <c r="AO2061" s="40"/>
      <c r="AP2061" s="40"/>
      <c r="AQ2061" s="1644"/>
      <c r="AR2061" s="1034"/>
      <c r="AS2061" s="45"/>
      <c r="AT2061" s="1029"/>
      <c r="AU2061" s="1029"/>
      <c r="AV2061" s="46"/>
      <c r="AW2061" s="1029"/>
      <c r="AX2061" s="46"/>
      <c r="AY2061" s="2391"/>
    </row>
    <row r="2062" spans="1:52" s="8" customFormat="1" ht="15.95" customHeight="1" x14ac:dyDescent="0.25">
      <c r="A2062" s="36"/>
      <c r="B2062" s="1029"/>
      <c r="C2062" s="2"/>
      <c r="D2062" s="1029"/>
      <c r="E2062" s="1029"/>
      <c r="F2062" s="1029"/>
      <c r="G2062" s="1029"/>
      <c r="H2062" s="1029"/>
      <c r="I2062" s="1029"/>
      <c r="J2062" s="1029"/>
      <c r="K2062" s="1029"/>
      <c r="L2062" s="1029"/>
      <c r="M2062" s="1029"/>
      <c r="N2062" s="1036"/>
      <c r="O2062" s="1036"/>
      <c r="P2062" s="1557"/>
      <c r="Q2062" s="37"/>
      <c r="R2062" s="448"/>
      <c r="S2062" s="448"/>
      <c r="T2062" s="448"/>
      <c r="U2062" s="448"/>
      <c r="V2062" s="448"/>
      <c r="W2062" s="448"/>
      <c r="X2062" s="448"/>
      <c r="Y2062" s="1029"/>
      <c r="Z2062" s="1029"/>
      <c r="AA2062" s="1"/>
      <c r="AB2062" s="1029"/>
      <c r="AC2062" s="1029"/>
      <c r="AD2062" s="1029"/>
      <c r="AE2062" s="1029" t="s">
        <v>3327</v>
      </c>
      <c r="AF2062" s="1029" t="s">
        <v>571</v>
      </c>
      <c r="AG2062" s="39" t="s">
        <v>230</v>
      </c>
      <c r="AH2062" s="1" t="s">
        <v>59</v>
      </c>
      <c r="AI2062" s="40">
        <v>0.114</v>
      </c>
      <c r="AJ2062" s="1037">
        <v>2137.2980000000002</v>
      </c>
      <c r="AK2062" s="116">
        <f t="shared" si="216"/>
        <v>0.50943815342465759</v>
      </c>
      <c r="AL2062" s="116">
        <f t="shared" si="217"/>
        <v>0.15810149589041098</v>
      </c>
      <c r="AM2062" s="119">
        <f t="shared" si="218"/>
        <v>0.6675396493150686</v>
      </c>
      <c r="AN2062" s="40"/>
      <c r="AO2062" s="40"/>
      <c r="AP2062" s="40"/>
      <c r="AQ2062" s="1644"/>
      <c r="AR2062" s="1034"/>
      <c r="AS2062" s="45"/>
      <c r="AT2062" s="1029"/>
      <c r="AU2062" s="1029"/>
      <c r="AV2062" s="46"/>
      <c r="AW2062" s="1029"/>
      <c r="AX2062" s="46"/>
      <c r="AY2062" s="2391"/>
    </row>
    <row r="2063" spans="1:52" s="8" customFormat="1" ht="15.95" customHeight="1" x14ac:dyDescent="0.25">
      <c r="A2063" s="36"/>
      <c r="B2063" s="1029"/>
      <c r="C2063" s="2"/>
      <c r="D2063" s="1029"/>
      <c r="E2063" s="1029"/>
      <c r="F2063" s="1029"/>
      <c r="G2063" s="1029"/>
      <c r="H2063" s="1029"/>
      <c r="I2063" s="1029"/>
      <c r="J2063" s="1029"/>
      <c r="K2063" s="1029"/>
      <c r="L2063" s="1029"/>
      <c r="M2063" s="1029"/>
      <c r="N2063" s="1036"/>
      <c r="O2063" s="1036"/>
      <c r="P2063" s="1557"/>
      <c r="Q2063" s="37"/>
      <c r="R2063" s="448"/>
      <c r="S2063" s="448"/>
      <c r="T2063" s="448"/>
      <c r="U2063" s="448"/>
      <c r="V2063" s="448"/>
      <c r="W2063" s="448"/>
      <c r="X2063" s="448"/>
      <c r="Y2063" s="1029"/>
      <c r="Z2063" s="1029"/>
      <c r="AA2063" s="1"/>
      <c r="AB2063" s="1029"/>
      <c r="AC2063" s="1029"/>
      <c r="AD2063" s="1029"/>
      <c r="AE2063" s="1029" t="s">
        <v>3328</v>
      </c>
      <c r="AF2063" s="1029" t="s">
        <v>292</v>
      </c>
      <c r="AG2063" s="39" t="s">
        <v>230</v>
      </c>
      <c r="AH2063" s="1" t="s">
        <v>59</v>
      </c>
      <c r="AI2063" s="40">
        <v>0.114</v>
      </c>
      <c r="AJ2063" s="1037">
        <v>2122.36</v>
      </c>
      <c r="AK2063" s="116">
        <f t="shared" si="216"/>
        <v>0.50587758904109592</v>
      </c>
      <c r="AL2063" s="116">
        <f t="shared" si="217"/>
        <v>0.15699649315068495</v>
      </c>
      <c r="AM2063" s="119">
        <f t="shared" si="218"/>
        <v>0.6628740821917809</v>
      </c>
      <c r="AN2063" s="40"/>
      <c r="AO2063" s="40"/>
      <c r="AP2063" s="40"/>
      <c r="AQ2063" s="1644"/>
      <c r="AR2063" s="1034"/>
      <c r="AS2063" s="45"/>
      <c r="AT2063" s="1029"/>
      <c r="AU2063" s="1029"/>
      <c r="AV2063" s="46"/>
      <c r="AW2063" s="1029"/>
      <c r="AX2063" s="46"/>
      <c r="AY2063" s="2391"/>
    </row>
    <row r="2064" spans="1:52" s="8" customFormat="1" ht="15.95" customHeight="1" x14ac:dyDescent="0.25">
      <c r="A2064" s="36"/>
      <c r="B2064" s="1029"/>
      <c r="C2064" s="2"/>
      <c r="D2064" s="1029"/>
      <c r="E2064" s="1029"/>
      <c r="F2064" s="1029"/>
      <c r="G2064" s="1029"/>
      <c r="H2064" s="1029"/>
      <c r="I2064" s="1029"/>
      <c r="J2064" s="1029"/>
      <c r="K2064" s="1029"/>
      <c r="L2064" s="1029"/>
      <c r="M2064" s="1029"/>
      <c r="N2064" s="1036"/>
      <c r="O2064" s="1036"/>
      <c r="P2064" s="1557"/>
      <c r="Q2064" s="37"/>
      <c r="R2064" s="448"/>
      <c r="S2064" s="448"/>
      <c r="T2064" s="448"/>
      <c r="U2064" s="448"/>
      <c r="V2064" s="448"/>
      <c r="W2064" s="448"/>
      <c r="X2064" s="448"/>
      <c r="Y2064" s="1029"/>
      <c r="Z2064" s="1029"/>
      <c r="AA2064" s="1"/>
      <c r="AB2064" s="1029"/>
      <c r="AC2064" s="1029"/>
      <c r="AD2064" s="1029"/>
      <c r="AE2064" s="1029" t="s">
        <v>3329</v>
      </c>
      <c r="AF2064" s="1029" t="s">
        <v>576</v>
      </c>
      <c r="AG2064" s="39" t="s">
        <v>230</v>
      </c>
      <c r="AH2064" s="1" t="s">
        <v>59</v>
      </c>
      <c r="AI2064" s="40">
        <v>0.114</v>
      </c>
      <c r="AJ2064" s="1037">
        <v>1512.23</v>
      </c>
      <c r="AK2064" s="116">
        <f t="shared" si="216"/>
        <v>0.36044934246575344</v>
      </c>
      <c r="AL2064" s="116">
        <f t="shared" si="217"/>
        <v>0.11186358904109589</v>
      </c>
      <c r="AM2064" s="119">
        <f t="shared" si="218"/>
        <v>0.47231293150684933</v>
      </c>
      <c r="AN2064" s="40"/>
      <c r="AO2064" s="40"/>
      <c r="AP2064" s="40"/>
      <c r="AQ2064" s="1644"/>
      <c r="AR2064" s="1034"/>
      <c r="AS2064" s="45"/>
      <c r="AT2064" s="1029"/>
      <c r="AU2064" s="1029"/>
      <c r="AV2064" s="46"/>
      <c r="AW2064" s="1029"/>
      <c r="AX2064" s="46"/>
      <c r="AY2064" s="2391"/>
    </row>
    <row r="2065" spans="1:51" s="8" customFormat="1" ht="15.95" customHeight="1" x14ac:dyDescent="0.25">
      <c r="A2065" s="36"/>
      <c r="B2065" s="1029"/>
      <c r="C2065" s="2"/>
      <c r="D2065" s="1029"/>
      <c r="E2065" s="1029"/>
      <c r="F2065" s="1029"/>
      <c r="G2065" s="1029"/>
      <c r="H2065" s="1029"/>
      <c r="I2065" s="1029"/>
      <c r="J2065" s="1029"/>
      <c r="K2065" s="1029"/>
      <c r="L2065" s="1029"/>
      <c r="M2065" s="1029"/>
      <c r="N2065" s="1036"/>
      <c r="O2065" s="1036"/>
      <c r="P2065" s="1557"/>
      <c r="Q2065" s="37"/>
      <c r="R2065" s="448"/>
      <c r="S2065" s="448"/>
      <c r="T2065" s="448"/>
      <c r="U2065" s="448"/>
      <c r="V2065" s="448"/>
      <c r="W2065" s="448"/>
      <c r="X2065" s="448"/>
      <c r="Y2065" s="1029"/>
      <c r="Z2065" s="1029"/>
      <c r="AA2065" s="1"/>
      <c r="AB2065" s="1029"/>
      <c r="AC2065" s="1029"/>
      <c r="AD2065" s="1029"/>
      <c r="AE2065" s="1029" t="s">
        <v>3330</v>
      </c>
      <c r="AF2065" s="1029" t="s">
        <v>293</v>
      </c>
      <c r="AG2065" s="39" t="s">
        <v>230</v>
      </c>
      <c r="AH2065" s="1" t="s">
        <v>59</v>
      </c>
      <c r="AI2065" s="40">
        <v>0.114</v>
      </c>
      <c r="AJ2065" s="1037">
        <v>1501.366</v>
      </c>
      <c r="AK2065" s="116">
        <f t="shared" si="216"/>
        <v>0.35785984109589042</v>
      </c>
      <c r="AL2065" s="116">
        <f t="shared" si="217"/>
        <v>0.1110599506849315</v>
      </c>
      <c r="AM2065" s="119">
        <f t="shared" si="218"/>
        <v>0.46891979178082194</v>
      </c>
      <c r="AN2065" s="40"/>
      <c r="AO2065" s="40"/>
      <c r="AP2065" s="40"/>
      <c r="AQ2065" s="1644"/>
      <c r="AR2065" s="1034"/>
      <c r="AS2065" s="45"/>
      <c r="AT2065" s="1029"/>
      <c r="AU2065" s="1029"/>
      <c r="AV2065" s="46"/>
      <c r="AW2065" s="1029"/>
      <c r="AX2065" s="46"/>
      <c r="AY2065" s="2391"/>
    </row>
    <row r="2066" spans="1:51" s="8" customFormat="1" ht="15.95" customHeight="1" x14ac:dyDescent="0.25">
      <c r="A2066" s="36"/>
      <c r="B2066" s="1029"/>
      <c r="C2066" s="2"/>
      <c r="D2066" s="1029"/>
      <c r="E2066" s="1029"/>
      <c r="F2066" s="1029"/>
      <c r="G2066" s="1029"/>
      <c r="H2066" s="1029"/>
      <c r="I2066" s="1029"/>
      <c r="J2066" s="1029"/>
      <c r="K2066" s="1029"/>
      <c r="L2066" s="1029"/>
      <c r="M2066" s="1029"/>
      <c r="N2066" s="1036"/>
      <c r="O2066" s="1036"/>
      <c r="P2066" s="1557"/>
      <c r="Q2066" s="37"/>
      <c r="R2066" s="448"/>
      <c r="S2066" s="448"/>
      <c r="T2066" s="448"/>
      <c r="U2066" s="448"/>
      <c r="V2066" s="448"/>
      <c r="W2066" s="448"/>
      <c r="X2066" s="448"/>
      <c r="Y2066" s="1029"/>
      <c r="Z2066" s="1029"/>
      <c r="AA2066" s="1"/>
      <c r="AB2066" s="1029"/>
      <c r="AC2066" s="1029"/>
      <c r="AD2066" s="1029"/>
      <c r="AE2066" s="1029" t="s">
        <v>3331</v>
      </c>
      <c r="AF2066" s="1029" t="s">
        <v>1630</v>
      </c>
      <c r="AG2066" s="39" t="s">
        <v>230</v>
      </c>
      <c r="AH2066" s="1" t="s">
        <v>59</v>
      </c>
      <c r="AI2066" s="40">
        <v>0.114</v>
      </c>
      <c r="AJ2066" s="1037">
        <v>1472.46</v>
      </c>
      <c r="AK2066" s="116">
        <f t="shared" si="216"/>
        <v>0.35096991780821918</v>
      </c>
      <c r="AL2066" s="116">
        <f t="shared" si="217"/>
        <v>0.10892169863013698</v>
      </c>
      <c r="AM2066" s="119">
        <f t="shared" si="218"/>
        <v>0.45989161643835619</v>
      </c>
      <c r="AN2066" s="40"/>
      <c r="AO2066" s="40"/>
      <c r="AP2066" s="40"/>
      <c r="AQ2066" s="1644"/>
      <c r="AR2066" s="1034"/>
      <c r="AS2066" s="45"/>
      <c r="AT2066" s="1029"/>
      <c r="AU2066" s="1029"/>
      <c r="AV2066" s="46"/>
      <c r="AW2066" s="1029"/>
      <c r="AX2066" s="46"/>
      <c r="AY2066" s="2391"/>
    </row>
    <row r="2067" spans="1:51" s="8" customFormat="1" ht="15.95" customHeight="1" thickBot="1" x14ac:dyDescent="0.3">
      <c r="A2067" s="36"/>
      <c r="B2067" s="1029"/>
      <c r="C2067" s="2"/>
      <c r="D2067" s="1029"/>
      <c r="E2067" s="1029"/>
      <c r="F2067" s="1029"/>
      <c r="G2067" s="1029"/>
      <c r="H2067" s="1029"/>
      <c r="I2067" s="1029"/>
      <c r="J2067" s="1029"/>
      <c r="K2067" s="1029"/>
      <c r="L2067" s="1029"/>
      <c r="M2067" s="1029"/>
      <c r="N2067" s="1036"/>
      <c r="O2067" s="1036"/>
      <c r="P2067" s="1557"/>
      <c r="Q2067" s="37"/>
      <c r="R2067" s="448"/>
      <c r="S2067" s="448"/>
      <c r="T2067" s="448"/>
      <c r="U2067" s="448"/>
      <c r="V2067" s="448"/>
      <c r="W2067" s="448"/>
      <c r="X2067" s="448"/>
      <c r="Y2067" s="1029"/>
      <c r="Z2067" s="1029"/>
      <c r="AA2067" s="1"/>
      <c r="AB2067" s="1029"/>
      <c r="AC2067" s="1029"/>
      <c r="AD2067" s="1029"/>
      <c r="AE2067" s="1029" t="s">
        <v>48</v>
      </c>
      <c r="AF2067" s="1029" t="s">
        <v>443</v>
      </c>
      <c r="AG2067" s="39" t="s">
        <v>230</v>
      </c>
      <c r="AH2067" s="1" t="s">
        <v>59</v>
      </c>
      <c r="AI2067" s="40">
        <v>0.114</v>
      </c>
      <c r="AJ2067" s="1037">
        <v>1440.8380000000002</v>
      </c>
      <c r="AK2067" s="116">
        <f t="shared" si="216"/>
        <v>0.34343261917808221</v>
      </c>
      <c r="AL2067" s="116">
        <f t="shared" si="217"/>
        <v>0.10658253698630138</v>
      </c>
      <c r="AM2067" s="119">
        <f t="shared" si="218"/>
        <v>0.45001515616438359</v>
      </c>
      <c r="AN2067" s="40"/>
      <c r="AO2067" s="40"/>
      <c r="AP2067" s="40"/>
      <c r="AQ2067" s="1644"/>
      <c r="AR2067" s="1034"/>
      <c r="AS2067" s="45"/>
      <c r="AT2067" s="1029"/>
      <c r="AU2067" s="1029"/>
      <c r="AV2067" s="46"/>
      <c r="AW2067" s="1029"/>
      <c r="AX2067" s="46"/>
      <c r="AY2067" s="2391"/>
    </row>
    <row r="2068" spans="1:51" s="8" customFormat="1" ht="15.95" customHeight="1" thickBot="1" x14ac:dyDescent="0.3">
      <c r="A2068" s="36"/>
      <c r="B2068" s="1029"/>
      <c r="C2068" s="2"/>
      <c r="D2068" s="1029"/>
      <c r="E2068" s="1029"/>
      <c r="F2068" s="1029"/>
      <c r="G2068" s="1029"/>
      <c r="H2068" s="1029"/>
      <c r="I2068" s="1029"/>
      <c r="J2068" s="1029"/>
      <c r="K2068" s="1029"/>
      <c r="L2068" s="1029"/>
      <c r="M2068" s="1029"/>
      <c r="N2068" s="1036"/>
      <c r="O2068" s="1036"/>
      <c r="P2068" s="1557"/>
      <c r="Q2068" s="37"/>
      <c r="R2068" s="448"/>
      <c r="S2068" s="448"/>
      <c r="T2068" s="448"/>
      <c r="U2068" s="448"/>
      <c r="V2068" s="448"/>
      <c r="W2068" s="448"/>
      <c r="X2068" s="448"/>
      <c r="Y2068" s="1029"/>
      <c r="Z2068" s="1029"/>
      <c r="AA2068" s="1"/>
      <c r="AB2068" s="1029"/>
      <c r="AC2068" s="1029"/>
      <c r="AD2068" s="1029"/>
      <c r="AE2068" s="1085" t="s">
        <v>17340</v>
      </c>
      <c r="AF2068" s="1086" t="s">
        <v>17370</v>
      </c>
      <c r="AG2068" s="39" t="s">
        <v>230</v>
      </c>
      <c r="AH2068" s="754" t="s">
        <v>58</v>
      </c>
      <c r="AI2068" s="378">
        <v>0.114</v>
      </c>
      <c r="AJ2068" s="1032">
        <v>3000</v>
      </c>
      <c r="AK2068" s="479">
        <f t="shared" si="216"/>
        <v>0.71506849315068488</v>
      </c>
      <c r="AL2068" s="479">
        <f t="shared" si="217"/>
        <v>0.22191780821917809</v>
      </c>
      <c r="AM2068" s="777">
        <f t="shared" si="218"/>
        <v>0.93698630136986294</v>
      </c>
      <c r="AN2068" s="40"/>
      <c r="AO2068" s="40"/>
      <c r="AP2068" s="40"/>
      <c r="AQ2068" s="1644"/>
      <c r="AR2068" s="1034"/>
      <c r="AS2068" s="45"/>
      <c r="AT2068" s="1029"/>
      <c r="AU2068" s="1029"/>
      <c r="AV2068" s="46"/>
      <c r="AW2068" s="1029"/>
      <c r="AX2068" s="46"/>
      <c r="AY2068" s="2391"/>
    </row>
    <row r="2069" spans="1:51" s="8" customFormat="1" ht="15.95" customHeight="1" x14ac:dyDescent="0.25">
      <c r="A2069" s="36"/>
      <c r="B2069" s="1029"/>
      <c r="C2069" s="2"/>
      <c r="D2069" s="1029"/>
      <c r="E2069" s="1029"/>
      <c r="F2069" s="1029"/>
      <c r="G2069" s="1029"/>
      <c r="H2069" s="1029"/>
      <c r="I2069" s="1029"/>
      <c r="J2069" s="1029"/>
      <c r="K2069" s="1029"/>
      <c r="L2069" s="1029"/>
      <c r="M2069" s="1029"/>
      <c r="N2069" s="1036"/>
      <c r="O2069" s="1036"/>
      <c r="P2069" s="1557"/>
      <c r="Q2069" s="37"/>
      <c r="R2069" s="448"/>
      <c r="S2069" s="448"/>
      <c r="T2069" s="448"/>
      <c r="U2069" s="448"/>
      <c r="V2069" s="448"/>
      <c r="W2069" s="448"/>
      <c r="X2069" s="448"/>
      <c r="Y2069" s="1029"/>
      <c r="Z2069" s="1029"/>
      <c r="AA2069" s="1"/>
      <c r="AB2069" s="1029"/>
      <c r="AC2069" s="1029"/>
      <c r="AD2069" s="1029"/>
      <c r="AE2069" s="1028" t="s">
        <v>17339</v>
      </c>
      <c r="AF2069" s="1028" t="s">
        <v>3796</v>
      </c>
      <c r="AG2069" s="377" t="s">
        <v>230</v>
      </c>
      <c r="AH2069" s="754" t="s">
        <v>58</v>
      </c>
      <c r="AI2069" s="378">
        <v>0.114</v>
      </c>
      <c r="AJ2069" s="379">
        <v>2000</v>
      </c>
      <c r="AK2069" s="378">
        <f>AJ2069*0.087/365</f>
        <v>0.47671232876712327</v>
      </c>
      <c r="AL2069" s="378">
        <f>AJ2069*0.027/365</f>
        <v>0.14794520547945206</v>
      </c>
      <c r="AM2069" s="380">
        <f>AK2069+AL2069</f>
        <v>0.62465753424657533</v>
      </c>
      <c r="AN2069" s="378"/>
      <c r="AO2069" s="378"/>
      <c r="AP2069" s="378"/>
      <c r="AQ2069" s="378"/>
      <c r="AR2069" s="381"/>
      <c r="AS2069" s="382"/>
      <c r="AT2069" s="1029"/>
      <c r="AU2069" s="1029"/>
      <c r="AV2069" s="46"/>
      <c r="AW2069" s="1029"/>
      <c r="AX2069" s="46"/>
      <c r="AY2069" s="2391"/>
    </row>
    <row r="2070" spans="1:51" s="8" customFormat="1" ht="15.95" customHeight="1" x14ac:dyDescent="0.25">
      <c r="A2070" s="36"/>
      <c r="B2070" s="1029"/>
      <c r="C2070" s="2"/>
      <c r="D2070" s="1029"/>
      <c r="E2070" s="1029"/>
      <c r="F2070" s="1029"/>
      <c r="G2070" s="1029"/>
      <c r="H2070" s="1029"/>
      <c r="I2070" s="1029"/>
      <c r="J2070" s="1029"/>
      <c r="K2070" s="1029"/>
      <c r="L2070" s="1029"/>
      <c r="M2070" s="1029"/>
      <c r="N2070" s="1036"/>
      <c r="O2070" s="1036"/>
      <c r="P2070" s="1557"/>
      <c r="Q2070" s="37"/>
      <c r="R2070" s="448"/>
      <c r="S2070" s="448"/>
      <c r="T2070" s="448"/>
      <c r="U2070" s="448"/>
      <c r="V2070" s="448"/>
      <c r="W2070" s="448"/>
      <c r="X2070" s="448"/>
      <c r="Y2070" s="1029"/>
      <c r="Z2070" s="1029"/>
      <c r="AA2070" s="1"/>
      <c r="AB2070" s="1029"/>
      <c r="AC2070" s="1029"/>
      <c r="AD2070" s="1029"/>
      <c r="AE2070" s="1028" t="s">
        <v>17373</v>
      </c>
      <c r="AF2070" s="1028" t="s">
        <v>17372</v>
      </c>
      <c r="AG2070" s="39" t="s">
        <v>230</v>
      </c>
      <c r="AH2070" s="754" t="s">
        <v>58</v>
      </c>
      <c r="AI2070" s="1546">
        <v>2.7E-2</v>
      </c>
      <c r="AJ2070" s="379">
        <v>31520</v>
      </c>
      <c r="AK2070" s="479">
        <v>0</v>
      </c>
      <c r="AL2070" s="479">
        <f>AJ2070*AI2070/365</f>
        <v>2.3316164383561642</v>
      </c>
      <c r="AM2070" s="777">
        <f>SUM(AK2070:AL2070)</f>
        <v>2.3316164383561642</v>
      </c>
      <c r="AN2070" s="40"/>
      <c r="AO2070" s="40"/>
      <c r="AP2070" s="40"/>
      <c r="AQ2070" s="1644"/>
      <c r="AR2070" s="1034"/>
      <c r="AS2070" s="45"/>
      <c r="AT2070" s="1029"/>
      <c r="AU2070" s="1029"/>
      <c r="AV2070" s="46"/>
      <c r="AW2070" s="1029"/>
      <c r="AX2070" s="46"/>
      <c r="AY2070" s="2391"/>
    </row>
    <row r="2071" spans="1:51" s="8" customFormat="1" ht="15.95" customHeight="1" x14ac:dyDescent="0.25">
      <c r="A2071" s="36"/>
      <c r="B2071" s="1472"/>
      <c r="C2071" s="2"/>
      <c r="D2071" s="1472"/>
      <c r="E2071" s="1472"/>
      <c r="F2071" s="1472"/>
      <c r="G2071" s="1472"/>
      <c r="H2071" s="1472"/>
      <c r="I2071" s="1472"/>
      <c r="J2071" s="1472"/>
      <c r="K2071" s="1472"/>
      <c r="L2071" s="1472"/>
      <c r="M2071" s="1472"/>
      <c r="N2071" s="1473"/>
      <c r="O2071" s="1473"/>
      <c r="P2071" s="1557"/>
      <c r="Q2071" s="37"/>
      <c r="R2071" s="448"/>
      <c r="S2071" s="448"/>
      <c r="T2071" s="448"/>
      <c r="U2071" s="448"/>
      <c r="V2071" s="448"/>
      <c r="W2071" s="448"/>
      <c r="X2071" s="448"/>
      <c r="Y2071" s="1472"/>
      <c r="Z2071" s="1472"/>
      <c r="AA2071" s="1"/>
      <c r="AB2071" s="1472"/>
      <c r="AC2071" s="1477" t="s">
        <v>6140</v>
      </c>
      <c r="AD2071" s="1329" t="s">
        <v>6141</v>
      </c>
      <c r="AE2071" s="1477" t="s">
        <v>17340</v>
      </c>
      <c r="AF2071" s="1477" t="s">
        <v>21194</v>
      </c>
      <c r="AG2071" s="377" t="s">
        <v>21125</v>
      </c>
      <c r="AH2071" s="1477" t="s">
        <v>21141</v>
      </c>
      <c r="AI2071" s="1478">
        <v>0.87</v>
      </c>
      <c r="AJ2071" s="37">
        <v>1</v>
      </c>
      <c r="AK2071" s="40">
        <f t="shared" ref="AK2071:AK2083" si="219">AJ2071*AI2071/365</f>
        <v>2.3835616438356165E-3</v>
      </c>
      <c r="AL2071" s="116">
        <v>0</v>
      </c>
      <c r="AM2071" s="41">
        <f>SUBTOTAL(9,AK2071:AL2071)</f>
        <v>2.3835616438356165E-3</v>
      </c>
      <c r="AN2071" s="40"/>
      <c r="AO2071" s="40"/>
      <c r="AP2071" s="40"/>
      <c r="AQ2071" s="1644"/>
      <c r="AR2071" s="1475"/>
      <c r="AS2071" s="45"/>
      <c r="AT2071" s="1472"/>
      <c r="AU2071" s="1472"/>
      <c r="AV2071" s="46"/>
      <c r="AW2071" s="1472"/>
      <c r="AX2071" s="2511" t="s">
        <v>21186</v>
      </c>
      <c r="AY2071" s="2391"/>
    </row>
    <row r="2072" spans="1:51" s="8" customFormat="1" ht="15.95" customHeight="1" x14ac:dyDescent="0.25">
      <c r="A2072" s="36"/>
      <c r="B2072" s="1472"/>
      <c r="C2072" s="2"/>
      <c r="D2072" s="1472"/>
      <c r="E2072" s="1472"/>
      <c r="F2072" s="1472"/>
      <c r="G2072" s="1472"/>
      <c r="H2072" s="1472"/>
      <c r="I2072" s="1472"/>
      <c r="J2072" s="1472"/>
      <c r="K2072" s="1472"/>
      <c r="L2072" s="1472"/>
      <c r="M2072" s="1472"/>
      <c r="N2072" s="1473"/>
      <c r="O2072" s="1473"/>
      <c r="P2072" s="1557"/>
      <c r="Q2072" s="37"/>
      <c r="R2072" s="448"/>
      <c r="S2072" s="448"/>
      <c r="T2072" s="448"/>
      <c r="U2072" s="448"/>
      <c r="V2072" s="448"/>
      <c r="W2072" s="448"/>
      <c r="X2072" s="448"/>
      <c r="Y2072" s="1472"/>
      <c r="Z2072" s="1472"/>
      <c r="AA2072" s="1"/>
      <c r="AB2072" s="1472"/>
      <c r="AC2072" s="1477" t="s">
        <v>6140</v>
      </c>
      <c r="AD2072" s="1329" t="s">
        <v>6141</v>
      </c>
      <c r="AE2072" s="1477" t="s">
        <v>17340</v>
      </c>
      <c r="AF2072" s="1477" t="s">
        <v>21193</v>
      </c>
      <c r="AG2072" s="377" t="s">
        <v>21125</v>
      </c>
      <c r="AH2072" s="1477" t="s">
        <v>21140</v>
      </c>
      <c r="AI2072" s="1478">
        <v>0.87</v>
      </c>
      <c r="AJ2072" s="37">
        <v>23</v>
      </c>
      <c r="AK2072" s="40">
        <f t="shared" si="219"/>
        <v>5.4821917808219184E-2</v>
      </c>
      <c r="AL2072" s="116">
        <v>0</v>
      </c>
      <c r="AM2072" s="41">
        <f>SUBTOTAL(9,AK2072:AL2072)</f>
        <v>5.4821917808219184E-2</v>
      </c>
      <c r="AN2072" s="40"/>
      <c r="AO2072" s="40"/>
      <c r="AP2072" s="40"/>
      <c r="AQ2072" s="1644"/>
      <c r="AR2072" s="1475"/>
      <c r="AS2072" s="45"/>
      <c r="AT2072" s="1472"/>
      <c r="AU2072" s="1472"/>
      <c r="AV2072" s="46"/>
      <c r="AW2072" s="1472"/>
      <c r="AX2072" s="2511" t="s">
        <v>21186</v>
      </c>
      <c r="AY2072" s="2391"/>
    </row>
    <row r="2073" spans="1:51" s="1099" customFormat="1" ht="15.95" customHeight="1" x14ac:dyDescent="0.25">
      <c r="A2073" s="781"/>
      <c r="B2073" s="782"/>
      <c r="C2073" s="1314"/>
      <c r="D2073" s="782"/>
      <c r="E2073" s="1015"/>
      <c r="F2073" s="1015"/>
      <c r="G2073" s="782"/>
      <c r="H2073" s="1015"/>
      <c r="I2073" s="782"/>
      <c r="J2073" s="1015"/>
      <c r="K2073" s="1015"/>
      <c r="L2073" s="1015"/>
      <c r="M2073" s="1015"/>
      <c r="N2073" s="1315"/>
      <c r="O2073" s="1315"/>
      <c r="P2073" s="1315"/>
      <c r="Q2073" s="1316"/>
      <c r="R2073" s="783"/>
      <c r="S2073" s="1195"/>
      <c r="T2073" s="783"/>
      <c r="U2073" s="1195"/>
      <c r="V2073" s="783"/>
      <c r="W2073" s="783"/>
      <c r="X2073" s="783"/>
      <c r="Y2073" s="782" t="s">
        <v>230</v>
      </c>
      <c r="Z2073" s="782" t="s">
        <v>230</v>
      </c>
      <c r="AA2073" s="784" t="s">
        <v>230</v>
      </c>
      <c r="AB2073" s="782" t="s">
        <v>230</v>
      </c>
      <c r="AC2073" s="1494" t="s">
        <v>21268</v>
      </c>
      <c r="AD2073" s="1383" t="s">
        <v>21269</v>
      </c>
      <c r="AE2073" s="782" t="s">
        <v>7132</v>
      </c>
      <c r="AF2073" s="1015" t="s">
        <v>21298</v>
      </c>
      <c r="AG2073" s="377" t="s">
        <v>21273</v>
      </c>
      <c r="AH2073" s="754" t="s">
        <v>17021</v>
      </c>
      <c r="AI2073" s="379">
        <v>0.87</v>
      </c>
      <c r="AJ2073" s="785">
        <v>4</v>
      </c>
      <c r="AK2073" s="378">
        <f t="shared" si="219"/>
        <v>9.5342465753424661E-3</v>
      </c>
      <c r="AL2073" s="430">
        <v>0</v>
      </c>
      <c r="AM2073" s="380">
        <f>SUBTOTAL(9,AK2073:AL2073)</f>
        <v>9.5342465753424661E-3</v>
      </c>
      <c r="AN2073" s="430"/>
      <c r="AO2073" s="430"/>
      <c r="AP2073" s="430"/>
      <c r="AQ2073" s="830"/>
      <c r="AR2073" s="484"/>
      <c r="AS2073" s="786"/>
      <c r="AT2073" s="782"/>
      <c r="AU2073" s="1015"/>
      <c r="AV2073" s="787"/>
      <c r="AW2073" s="782"/>
      <c r="AX2073" s="2525" t="s">
        <v>21271</v>
      </c>
      <c r="AY2073" s="2401"/>
    </row>
    <row r="2074" spans="1:51" s="8" customFormat="1" ht="15.95" customHeight="1" x14ac:dyDescent="0.25">
      <c r="A2074" s="36"/>
      <c r="B2074" s="1029"/>
      <c r="C2074" s="2"/>
      <c r="D2074" s="1029"/>
      <c r="E2074" s="1029"/>
      <c r="F2074" s="1029"/>
      <c r="G2074" s="1029"/>
      <c r="H2074" s="1029"/>
      <c r="I2074" s="1029"/>
      <c r="J2074" s="1029"/>
      <c r="K2074" s="1029"/>
      <c r="L2074" s="1029"/>
      <c r="M2074" s="1029"/>
      <c r="N2074" s="1036"/>
      <c r="O2074" s="1036"/>
      <c r="P2074" s="1557"/>
      <c r="Q2074" s="37"/>
      <c r="R2074" s="448"/>
      <c r="S2074" s="448"/>
      <c r="T2074" s="448"/>
      <c r="U2074" s="448"/>
      <c r="V2074" s="448"/>
      <c r="W2074" s="448"/>
      <c r="X2074" s="448"/>
      <c r="Y2074" s="1029"/>
      <c r="Z2074" s="1029"/>
      <c r="AA2074" s="1"/>
      <c r="AB2074" s="1029"/>
      <c r="AC2074" s="1029"/>
      <c r="AD2074" s="1029"/>
      <c r="AE2074" s="1029" t="s">
        <v>3332</v>
      </c>
      <c r="AF2074" s="1029" t="s">
        <v>3333</v>
      </c>
      <c r="AG2074" s="39" t="s">
        <v>3334</v>
      </c>
      <c r="AH2074" s="1" t="s">
        <v>304</v>
      </c>
      <c r="AI2074" s="1036">
        <v>1.1399999999999999</v>
      </c>
      <c r="AJ2074" s="448">
        <v>40</v>
      </c>
      <c r="AK2074" s="40">
        <f t="shared" si="219"/>
        <v>0.12493150684931505</v>
      </c>
      <c r="AL2074" s="40">
        <v>0</v>
      </c>
      <c r="AM2074" s="14">
        <f>SUBTOTAL(9,AK2074:AL2074)</f>
        <v>0.12493150684931505</v>
      </c>
      <c r="AN2074" s="40"/>
      <c r="AO2074" s="40"/>
      <c r="AP2074" s="40"/>
      <c r="AQ2074" s="1644"/>
      <c r="AR2074" s="1034"/>
      <c r="AS2074" s="45"/>
      <c r="AT2074" s="1029"/>
      <c r="AU2074" s="1029"/>
      <c r="AV2074" s="46"/>
      <c r="AW2074" s="1029"/>
      <c r="AX2074" s="46"/>
      <c r="AY2074" s="2391"/>
    </row>
    <row r="2075" spans="1:51" s="1099" customFormat="1" ht="15.95" customHeight="1" x14ac:dyDescent="0.25">
      <c r="A2075" s="1061"/>
      <c r="B2075" s="1412"/>
      <c r="C2075" s="1062"/>
      <c r="D2075" s="1412"/>
      <c r="E2075" s="1412"/>
      <c r="F2075" s="1412"/>
      <c r="G2075" s="1412"/>
      <c r="H2075" s="1412"/>
      <c r="I2075" s="1412"/>
      <c r="J2075" s="1412"/>
      <c r="K2075" s="1412"/>
      <c r="L2075" s="1412"/>
      <c r="M2075" s="1412"/>
      <c r="N2075" s="379"/>
      <c r="O2075" s="379"/>
      <c r="P2075" s="379"/>
      <c r="Q2075" s="831"/>
      <c r="R2075" s="1414"/>
      <c r="S2075" s="1414"/>
      <c r="T2075" s="1414"/>
      <c r="U2075" s="1414"/>
      <c r="V2075" s="1414"/>
      <c r="W2075" s="1414"/>
      <c r="X2075" s="1414"/>
      <c r="Y2075" s="1412"/>
      <c r="Z2075" s="1412"/>
      <c r="AA2075" s="754"/>
      <c r="AB2075" s="1412"/>
      <c r="AC2075" s="782" t="s">
        <v>20688</v>
      </c>
      <c r="AD2075" s="1317" t="s">
        <v>20719</v>
      </c>
      <c r="AE2075" s="1412" t="s">
        <v>3335</v>
      </c>
      <c r="AF2075" s="1412" t="s">
        <v>20718</v>
      </c>
      <c r="AG2075" s="377" t="s">
        <v>22858</v>
      </c>
      <c r="AH2075" s="754" t="s">
        <v>17931</v>
      </c>
      <c r="AI2075" s="379">
        <v>0.19</v>
      </c>
      <c r="AJ2075" s="831">
        <v>222</v>
      </c>
      <c r="AK2075" s="378">
        <f t="shared" si="219"/>
        <v>0.11556164383561644</v>
      </c>
      <c r="AL2075" s="378">
        <v>0</v>
      </c>
      <c r="AM2075" s="777">
        <f t="shared" si="218"/>
        <v>0.11556164383561644</v>
      </c>
      <c r="AN2075" s="378"/>
      <c r="AO2075" s="378"/>
      <c r="AP2075" s="378"/>
      <c r="AQ2075" s="771"/>
      <c r="AR2075" s="381"/>
      <c r="AS2075" s="382"/>
      <c r="AT2075" s="1412"/>
      <c r="AU2075" s="1412"/>
      <c r="AV2075" s="383"/>
      <c r="AW2075" s="1412"/>
      <c r="AX2075" s="2460" t="s">
        <v>20720</v>
      </c>
      <c r="AY2075" s="2401"/>
    </row>
    <row r="2076" spans="1:51" s="1099" customFormat="1" ht="15.95" customHeight="1" x14ac:dyDescent="0.25">
      <c r="A2076" s="1061"/>
      <c r="B2076" s="1412"/>
      <c r="C2076" s="1062"/>
      <c r="D2076" s="1412"/>
      <c r="E2076" s="1412"/>
      <c r="F2076" s="1412"/>
      <c r="G2076" s="1412"/>
      <c r="H2076" s="1412"/>
      <c r="I2076" s="1412"/>
      <c r="J2076" s="1412"/>
      <c r="K2076" s="1412"/>
      <c r="L2076" s="1412"/>
      <c r="M2076" s="1412"/>
      <c r="N2076" s="379"/>
      <c r="O2076" s="379"/>
      <c r="P2076" s="379"/>
      <c r="Q2076" s="831"/>
      <c r="R2076" s="1414"/>
      <c r="S2076" s="1414"/>
      <c r="T2076" s="1414"/>
      <c r="U2076" s="1414"/>
      <c r="V2076" s="1414"/>
      <c r="W2076" s="1414"/>
      <c r="X2076" s="1414"/>
      <c r="Y2076" s="1412"/>
      <c r="Z2076" s="1412"/>
      <c r="AA2076" s="754"/>
      <c r="AB2076" s="1412"/>
      <c r="AC2076" s="2401" t="s">
        <v>20688</v>
      </c>
      <c r="AD2076" s="1146" t="s">
        <v>20719</v>
      </c>
      <c r="AE2076" s="1412" t="s">
        <v>3335</v>
      </c>
      <c r="AF2076" s="1412" t="s">
        <v>20718</v>
      </c>
      <c r="AG2076" s="377" t="s">
        <v>22858</v>
      </c>
      <c r="AH2076" s="754" t="s">
        <v>20647</v>
      </c>
      <c r="AI2076" s="379">
        <v>0.37</v>
      </c>
      <c r="AJ2076" s="831">
        <v>109</v>
      </c>
      <c r="AK2076" s="378">
        <f t="shared" si="219"/>
        <v>0.1104931506849315</v>
      </c>
      <c r="AL2076" s="378">
        <v>0</v>
      </c>
      <c r="AM2076" s="777">
        <f>SUM(AK2076:AL2076)</f>
        <v>0.1104931506849315</v>
      </c>
      <c r="AN2076" s="378"/>
      <c r="AO2076" s="378"/>
      <c r="AP2076" s="378"/>
      <c r="AQ2076" s="771"/>
      <c r="AR2076" s="381"/>
      <c r="AS2076" s="382"/>
      <c r="AT2076" s="1412"/>
      <c r="AU2076" s="1412"/>
      <c r="AV2076" s="383"/>
      <c r="AW2076" s="1412"/>
      <c r="AX2076" s="2460" t="s">
        <v>20720</v>
      </c>
      <c r="AY2076" s="2401"/>
    </row>
    <row r="2077" spans="1:51" s="1099" customFormat="1" ht="15.95" customHeight="1" x14ac:dyDescent="0.25">
      <c r="A2077" s="1061"/>
      <c r="B2077" s="1586"/>
      <c r="C2077" s="1062"/>
      <c r="D2077" s="1586"/>
      <c r="E2077" s="1586"/>
      <c r="F2077" s="1586"/>
      <c r="G2077" s="1586"/>
      <c r="H2077" s="1586"/>
      <c r="I2077" s="1586"/>
      <c r="J2077" s="1586"/>
      <c r="K2077" s="1586"/>
      <c r="L2077" s="1586"/>
      <c r="M2077" s="1586"/>
      <c r="N2077" s="1587"/>
      <c r="O2077" s="1587"/>
      <c r="P2077" s="1587"/>
      <c r="Q2077" s="831"/>
      <c r="R2077" s="1588"/>
      <c r="S2077" s="1588"/>
      <c r="T2077" s="1588"/>
      <c r="U2077" s="1588"/>
      <c r="V2077" s="1588"/>
      <c r="W2077" s="1588"/>
      <c r="X2077" s="1588"/>
      <c r="Y2077" s="1586"/>
      <c r="Z2077" s="1586"/>
      <c r="AA2077" s="754"/>
      <c r="AB2077" s="1586"/>
      <c r="AC2077" s="1076" t="s">
        <v>17901</v>
      </c>
      <c r="AD2077" s="1532" t="s">
        <v>17902</v>
      </c>
      <c r="AE2077" s="1586" t="s">
        <v>22059</v>
      </c>
      <c r="AF2077" s="1586" t="s">
        <v>22049</v>
      </c>
      <c r="AG2077" s="377">
        <v>5030092791</v>
      </c>
      <c r="AH2077" s="754" t="s">
        <v>21224</v>
      </c>
      <c r="AI2077" s="1587">
        <v>1.1399999999999999</v>
      </c>
      <c r="AJ2077" s="1638">
        <v>42</v>
      </c>
      <c r="AK2077" s="378">
        <f t="shared" si="219"/>
        <v>0.13117808219178081</v>
      </c>
      <c r="AL2077" s="378">
        <v>0</v>
      </c>
      <c r="AM2077" s="380">
        <f>SUBTOTAL(9,AK2077:AL2077)</f>
        <v>0.13117808219178081</v>
      </c>
      <c r="AN2077" s="378"/>
      <c r="AO2077" s="378"/>
      <c r="AP2077" s="378"/>
      <c r="AQ2077" s="771"/>
      <c r="AR2077" s="381"/>
      <c r="AS2077" s="382"/>
      <c r="AT2077" s="1586"/>
      <c r="AU2077" s="1586"/>
      <c r="AV2077" s="383"/>
      <c r="AW2077" s="1586"/>
      <c r="AX2077" s="2460" t="s">
        <v>22062</v>
      </c>
      <c r="AY2077" s="2401"/>
    </row>
    <row r="2078" spans="1:51" s="1099" customFormat="1" ht="15.95" customHeight="1" x14ac:dyDescent="0.25">
      <c r="A2078" s="1061"/>
      <c r="B2078" s="1586"/>
      <c r="C2078" s="1062"/>
      <c r="D2078" s="1586"/>
      <c r="E2078" s="1586"/>
      <c r="F2078" s="1586"/>
      <c r="G2078" s="1586"/>
      <c r="H2078" s="1586"/>
      <c r="I2078" s="1586"/>
      <c r="J2078" s="1586"/>
      <c r="K2078" s="1586"/>
      <c r="L2078" s="1586"/>
      <c r="M2078" s="1586"/>
      <c r="N2078" s="1587"/>
      <c r="O2078" s="1587"/>
      <c r="P2078" s="1587"/>
      <c r="Q2078" s="831"/>
      <c r="R2078" s="1588"/>
      <c r="S2078" s="1588"/>
      <c r="T2078" s="1588"/>
      <c r="U2078" s="1588"/>
      <c r="V2078" s="1588"/>
      <c r="W2078" s="1588"/>
      <c r="X2078" s="1588"/>
      <c r="Y2078" s="1586"/>
      <c r="Z2078" s="1586"/>
      <c r="AA2078" s="754"/>
      <c r="AB2078" s="1586"/>
      <c r="AC2078" s="1148" t="s">
        <v>17901</v>
      </c>
      <c r="AD2078" s="1383" t="s">
        <v>17902</v>
      </c>
      <c r="AE2078" s="1148" t="s">
        <v>22060</v>
      </c>
      <c r="AF2078" s="1586" t="s">
        <v>17900</v>
      </c>
      <c r="AG2078" s="377" t="s">
        <v>22050</v>
      </c>
      <c r="AH2078" s="754" t="s">
        <v>22051</v>
      </c>
      <c r="AI2078" s="1587">
        <v>1.1399999999999999</v>
      </c>
      <c r="AJ2078" s="1638">
        <v>35</v>
      </c>
      <c r="AK2078" s="378">
        <f t="shared" si="219"/>
        <v>0.10931506849315067</v>
      </c>
      <c r="AL2078" s="378">
        <v>0</v>
      </c>
      <c r="AM2078" s="380">
        <f>SUBTOTAL(9,AK2078:AL2078)</f>
        <v>0.10931506849315067</v>
      </c>
      <c r="AN2078" s="378"/>
      <c r="AO2078" s="378"/>
      <c r="AP2078" s="378"/>
      <c r="AQ2078" s="771"/>
      <c r="AR2078" s="381"/>
      <c r="AS2078" s="382"/>
      <c r="AT2078" s="1586"/>
      <c r="AU2078" s="1586"/>
      <c r="AV2078" s="383"/>
      <c r="AW2078" s="1586"/>
      <c r="AX2078" s="2460" t="s">
        <v>22061</v>
      </c>
      <c r="AY2078" s="2401"/>
    </row>
    <row r="2079" spans="1:51" s="1099" customFormat="1" ht="15.95" customHeight="1" x14ac:dyDescent="0.25">
      <c r="A2079" s="1061"/>
      <c r="B2079" s="1620"/>
      <c r="C2079" s="1062"/>
      <c r="D2079" s="1620"/>
      <c r="E2079" s="1620"/>
      <c r="F2079" s="1620"/>
      <c r="G2079" s="1620"/>
      <c r="H2079" s="1620"/>
      <c r="I2079" s="1620"/>
      <c r="J2079" s="1620"/>
      <c r="K2079" s="1620"/>
      <c r="L2079" s="1620"/>
      <c r="M2079" s="1620"/>
      <c r="N2079" s="1618"/>
      <c r="O2079" s="1618"/>
      <c r="P2079" s="1618"/>
      <c r="Q2079" s="831"/>
      <c r="R2079" s="1619"/>
      <c r="S2079" s="1619"/>
      <c r="T2079" s="1619"/>
      <c r="U2079" s="1619"/>
      <c r="V2079" s="1619"/>
      <c r="W2079" s="1619"/>
      <c r="X2079" s="1619"/>
      <c r="Y2079" s="1620"/>
      <c r="Z2079" s="1620"/>
      <c r="AA2079" s="754"/>
      <c r="AB2079" s="1620"/>
      <c r="AC2079" s="1620" t="s">
        <v>22350</v>
      </c>
      <c r="AD2079" s="1146" t="s">
        <v>22351</v>
      </c>
      <c r="AE2079" s="1620" t="s">
        <v>22366</v>
      </c>
      <c r="AF2079" s="1620" t="s">
        <v>22367</v>
      </c>
      <c r="AG2079" s="377" t="s">
        <v>22368</v>
      </c>
      <c r="AH2079" s="1620" t="s">
        <v>22791</v>
      </c>
      <c r="AI2079" s="1640">
        <v>0.14000000000000001</v>
      </c>
      <c r="AJ2079" s="831">
        <v>225</v>
      </c>
      <c r="AK2079" s="378">
        <f t="shared" si="219"/>
        <v>8.6301369863013705E-2</v>
      </c>
      <c r="AL2079" s="378">
        <v>0</v>
      </c>
      <c r="AM2079" s="777">
        <f>SUM(AK2079:AL2079)</f>
        <v>8.6301369863013705E-2</v>
      </c>
      <c r="AN2079" s="378"/>
      <c r="AO2079" s="378"/>
      <c r="AP2079" s="378"/>
      <c r="AQ2079" s="771"/>
      <c r="AR2079" s="381"/>
      <c r="AS2079" s="382"/>
      <c r="AT2079" s="1620"/>
      <c r="AU2079" s="1620"/>
      <c r="AV2079" s="383"/>
      <c r="AW2079" s="1620"/>
      <c r="AX2079" s="2460" t="s">
        <v>22369</v>
      </c>
      <c r="AY2079" s="2401"/>
    </row>
    <row r="2080" spans="1:51" s="8" customFormat="1" ht="15.95" customHeight="1" x14ac:dyDescent="0.25">
      <c r="A2080" s="36"/>
      <c r="B2080" s="1029"/>
      <c r="C2080" s="2"/>
      <c r="D2080" s="1029"/>
      <c r="E2080" s="1029"/>
      <c r="F2080" s="1029"/>
      <c r="G2080" s="1029"/>
      <c r="H2080" s="1029"/>
      <c r="I2080" s="1029"/>
      <c r="J2080" s="1029"/>
      <c r="K2080" s="1029"/>
      <c r="L2080" s="1029"/>
      <c r="M2080" s="1029"/>
      <c r="N2080" s="1036"/>
      <c r="O2080" s="1036"/>
      <c r="P2080" s="1557"/>
      <c r="Q2080" s="37"/>
      <c r="R2080" s="448"/>
      <c r="S2080" s="448"/>
      <c r="T2080" s="448"/>
      <c r="U2080" s="448"/>
      <c r="V2080" s="448"/>
      <c r="W2080" s="448"/>
      <c r="X2080" s="448"/>
      <c r="Y2080" s="1029"/>
      <c r="Z2080" s="1029"/>
      <c r="AA2080" s="1"/>
      <c r="AB2080" s="1029"/>
      <c r="AC2080" s="1029"/>
      <c r="AD2080" s="1029"/>
      <c r="AE2080" s="1029" t="s">
        <v>3332</v>
      </c>
      <c r="AF2080" s="1029" t="s">
        <v>3336</v>
      </c>
      <c r="AG2080" s="39" t="s">
        <v>3337</v>
      </c>
      <c r="AH2080" s="1" t="s">
        <v>304</v>
      </c>
      <c r="AI2080" s="1036">
        <v>1.1399999999999999</v>
      </c>
      <c r="AJ2080" s="1036">
        <v>50</v>
      </c>
      <c r="AK2080" s="40">
        <f t="shared" si="219"/>
        <v>0.1561643835616438</v>
      </c>
      <c r="AL2080" s="40">
        <v>0</v>
      </c>
      <c r="AM2080" s="14">
        <f>SUBTOTAL(9,AK2080:AL2080)</f>
        <v>0.1561643835616438</v>
      </c>
      <c r="AN2080" s="40"/>
      <c r="AO2080" s="40"/>
      <c r="AP2080" s="40"/>
      <c r="AQ2080" s="1644"/>
      <c r="AR2080" s="1034"/>
      <c r="AS2080" s="45"/>
      <c r="AT2080" s="1029"/>
      <c r="AU2080" s="1029"/>
      <c r="AV2080" s="46"/>
      <c r="AW2080" s="1029"/>
      <c r="AX2080" s="46"/>
      <c r="AY2080" s="2391"/>
    </row>
    <row r="2081" spans="1:52" s="8" customFormat="1" ht="15.95" customHeight="1" x14ac:dyDescent="0.25">
      <c r="A2081" s="36"/>
      <c r="B2081" s="1413"/>
      <c r="C2081" s="2"/>
      <c r="D2081" s="1413"/>
      <c r="E2081" s="1413"/>
      <c r="F2081" s="1413"/>
      <c r="G2081" s="1413"/>
      <c r="H2081" s="1413"/>
      <c r="I2081" s="1413"/>
      <c r="J2081" s="1413"/>
      <c r="K2081" s="1413"/>
      <c r="L2081" s="1413"/>
      <c r="M2081" s="1413"/>
      <c r="N2081" s="1416"/>
      <c r="O2081" s="1416"/>
      <c r="P2081" s="1557"/>
      <c r="Q2081" s="37"/>
      <c r="R2081" s="448"/>
      <c r="S2081" s="448"/>
      <c r="T2081" s="448"/>
      <c r="U2081" s="448"/>
      <c r="V2081" s="448"/>
      <c r="W2081" s="448"/>
      <c r="X2081" s="448"/>
      <c r="Y2081" s="1413"/>
      <c r="Z2081" s="1413"/>
      <c r="AA2081" s="1"/>
      <c r="AB2081" s="1413"/>
      <c r="AC2081" s="1413"/>
      <c r="AD2081" s="1413"/>
      <c r="AE2081" s="88" t="s">
        <v>3342</v>
      </c>
      <c r="AF2081" s="2648" t="s">
        <v>247</v>
      </c>
      <c r="AG2081" s="95">
        <v>1037724007276</v>
      </c>
      <c r="AH2081" s="123" t="s">
        <v>17031</v>
      </c>
      <c r="AI2081" s="21">
        <v>0.87</v>
      </c>
      <c r="AJ2081" s="97">
        <v>2</v>
      </c>
      <c r="AK2081" s="40">
        <f t="shared" si="219"/>
        <v>4.767123287671233E-3</v>
      </c>
      <c r="AL2081" s="98">
        <v>0</v>
      </c>
      <c r="AM2081" s="41">
        <f>SUBTOTAL(9,AK2081:AL2081)</f>
        <v>4.767123287671233E-3</v>
      </c>
      <c r="AN2081" s="40"/>
      <c r="AO2081" s="40"/>
      <c r="AP2081" s="40"/>
      <c r="AQ2081" s="1644"/>
      <c r="AR2081" s="1415"/>
      <c r="AS2081" s="45"/>
      <c r="AT2081" s="1413"/>
      <c r="AU2081" s="1413"/>
      <c r="AV2081" s="46"/>
      <c r="AW2081" s="1413"/>
      <c r="AX2081" s="46"/>
      <c r="AY2081" s="2391"/>
    </row>
    <row r="2082" spans="1:52" s="8" customFormat="1" ht="15.95" customHeight="1" x14ac:dyDescent="0.25">
      <c r="A2082" s="36"/>
      <c r="B2082" s="1029"/>
      <c r="C2082" s="2"/>
      <c r="D2082" s="1029"/>
      <c r="E2082" s="1029"/>
      <c r="F2082" s="1029"/>
      <c r="G2082" s="1029"/>
      <c r="H2082" s="1029"/>
      <c r="I2082" s="1029"/>
      <c r="J2082" s="1029"/>
      <c r="K2082" s="1029"/>
      <c r="L2082" s="1029"/>
      <c r="M2082" s="1029"/>
      <c r="N2082" s="1036"/>
      <c r="O2082" s="1036"/>
      <c r="P2082" s="1557"/>
      <c r="Q2082" s="37"/>
      <c r="R2082" s="448"/>
      <c r="S2082" s="448"/>
      <c r="T2082" s="448"/>
      <c r="U2082" s="448"/>
      <c r="V2082" s="448"/>
      <c r="W2082" s="448"/>
      <c r="X2082" s="448"/>
      <c r="Y2082" s="1029"/>
      <c r="Z2082" s="1029"/>
      <c r="AA2082" s="1"/>
      <c r="AB2082" s="1029"/>
      <c r="AC2082" s="1029"/>
      <c r="AD2082" s="1029"/>
      <c r="AE2082" s="735" t="s">
        <v>3332</v>
      </c>
      <c r="AF2082" s="735" t="s">
        <v>3338</v>
      </c>
      <c r="AG2082" s="742" t="s">
        <v>3339</v>
      </c>
      <c r="AH2082" s="741" t="s">
        <v>304</v>
      </c>
      <c r="AI2082" s="743">
        <v>1.1399999999999999</v>
      </c>
      <c r="AJ2082" s="1265">
        <v>70</v>
      </c>
      <c r="AK2082" s="1628">
        <f t="shared" si="219"/>
        <v>0.21863013698630135</v>
      </c>
      <c r="AL2082" s="1628">
        <v>0</v>
      </c>
      <c r="AM2082" s="1661">
        <f>SUBTOTAL(9,AK2082:AL2082)</f>
        <v>0.21863013698630135</v>
      </c>
      <c r="AN2082" s="40"/>
      <c r="AO2082" s="40"/>
      <c r="AP2082" s="40"/>
      <c r="AQ2082" s="1644"/>
      <c r="AR2082" s="1034"/>
      <c r="AS2082" s="45"/>
      <c r="AT2082" s="1029"/>
      <c r="AU2082" s="1029"/>
      <c r="AV2082" s="46"/>
      <c r="AW2082" s="1029"/>
      <c r="AX2082" s="46" t="s">
        <v>17455</v>
      </c>
      <c r="AY2082" s="2391"/>
    </row>
    <row r="2083" spans="1:52" s="8" customFormat="1" ht="15.95" customHeight="1" x14ac:dyDescent="0.25">
      <c r="A2083" s="93"/>
      <c r="B2083" s="88"/>
      <c r="C2083" s="107"/>
      <c r="D2083" s="88"/>
      <c r="E2083" s="88"/>
      <c r="F2083" s="88"/>
      <c r="G2083" s="88"/>
      <c r="H2083" s="88"/>
      <c r="I2083" s="88"/>
      <c r="J2083" s="88"/>
      <c r="K2083" s="88"/>
      <c r="L2083" s="88"/>
      <c r="M2083" s="88"/>
      <c r="N2083" s="21"/>
      <c r="O2083" s="21"/>
      <c r="P2083" s="21"/>
      <c r="Q2083" s="97"/>
      <c r="R2083" s="94"/>
      <c r="S2083" s="94"/>
      <c r="T2083" s="94"/>
      <c r="U2083" s="94"/>
      <c r="V2083" s="94"/>
      <c r="W2083" s="94"/>
      <c r="X2083" s="94"/>
      <c r="Y2083" s="88"/>
      <c r="Z2083" s="88"/>
      <c r="AA2083" s="90"/>
      <c r="AB2083" s="88"/>
      <c r="AC2083" s="88"/>
      <c r="AD2083" s="88"/>
      <c r="AE2083" s="1022" t="s">
        <v>3332</v>
      </c>
      <c r="AF2083" s="1022" t="s">
        <v>3340</v>
      </c>
      <c r="AG2083" s="1023" t="s">
        <v>3341</v>
      </c>
      <c r="AH2083" s="1019" t="s">
        <v>304</v>
      </c>
      <c r="AI2083" s="1025">
        <v>1.1399999999999999</v>
      </c>
      <c r="AJ2083" s="1664">
        <v>50</v>
      </c>
      <c r="AK2083" s="1665">
        <f t="shared" si="219"/>
        <v>0.1561643835616438</v>
      </c>
      <c r="AL2083" s="1665">
        <v>0</v>
      </c>
      <c r="AM2083" s="1661">
        <f>SUBTOTAL(9,AK2083:AL2083)</f>
        <v>0.1561643835616438</v>
      </c>
      <c r="AN2083" s="98"/>
      <c r="AO2083" s="98"/>
      <c r="AP2083" s="98"/>
      <c r="AQ2083" s="368"/>
      <c r="AR2083" s="47"/>
      <c r="AS2083" s="48"/>
      <c r="AT2083" s="88"/>
      <c r="AU2083" s="88"/>
      <c r="AV2083" s="52"/>
      <c r="AW2083" s="88"/>
      <c r="AX2083" s="52" t="s">
        <v>17455</v>
      </c>
      <c r="AY2083" s="2391"/>
    </row>
    <row r="2084" spans="1:52" s="55" customFormat="1" ht="15.95" customHeight="1" x14ac:dyDescent="0.25">
      <c r="A2084" s="353">
        <v>300</v>
      </c>
      <c r="B2084" s="366" t="s">
        <v>57</v>
      </c>
      <c r="C2084" s="366" t="s">
        <v>59</v>
      </c>
      <c r="D2084" s="354" t="s">
        <v>17457</v>
      </c>
      <c r="E2084" s="354" t="s">
        <v>3344</v>
      </c>
      <c r="F2084" s="354" t="s">
        <v>3345</v>
      </c>
      <c r="G2084" s="354" t="s">
        <v>221</v>
      </c>
      <c r="H2084" s="354" t="s">
        <v>219</v>
      </c>
      <c r="I2084" s="354" t="s">
        <v>17452</v>
      </c>
      <c r="J2084" s="354" t="s">
        <v>221</v>
      </c>
      <c r="K2084" s="354" t="s">
        <v>222</v>
      </c>
      <c r="L2084" s="272" t="s">
        <v>221</v>
      </c>
      <c r="M2084" s="272" t="s">
        <v>879</v>
      </c>
      <c r="N2084" s="360">
        <v>9.4</v>
      </c>
      <c r="O2084" s="360">
        <v>2.2000000000000002</v>
      </c>
      <c r="P2084" s="360">
        <f>O2084*N2084</f>
        <v>20.680000000000003</v>
      </c>
      <c r="Q2084" s="503">
        <v>4</v>
      </c>
      <c r="R2084" s="357"/>
      <c r="S2084" s="357">
        <v>2</v>
      </c>
      <c r="T2084" s="357"/>
      <c r="U2084" s="357">
        <v>0</v>
      </c>
      <c r="V2084" s="357"/>
      <c r="W2084" s="357"/>
      <c r="X2084" s="357">
        <v>1</v>
      </c>
      <c r="Y2084" s="354" t="s">
        <v>63</v>
      </c>
      <c r="Z2084" s="366" t="s">
        <v>224</v>
      </c>
      <c r="AA2084" s="762" t="s">
        <v>225</v>
      </c>
      <c r="AB2084" s="354" t="s">
        <v>3312</v>
      </c>
      <c r="AC2084" s="354" t="s">
        <v>3313</v>
      </c>
      <c r="AD2084" s="354" t="s">
        <v>17454</v>
      </c>
      <c r="AE2084" s="354" t="s">
        <v>3346</v>
      </c>
      <c r="AF2084" s="354" t="s">
        <v>1606</v>
      </c>
      <c r="AG2084" s="358" t="s">
        <v>230</v>
      </c>
      <c r="AH2084" s="443" t="s">
        <v>59</v>
      </c>
      <c r="AI2084" s="359">
        <v>0.114</v>
      </c>
      <c r="AJ2084" s="490">
        <v>3410.7139999999999</v>
      </c>
      <c r="AK2084" s="359">
        <f>AJ2084*0.087/365</f>
        <v>0.81296470684931499</v>
      </c>
      <c r="AL2084" s="359">
        <f>AJ2084*0.027/365</f>
        <v>0.25229939178082189</v>
      </c>
      <c r="AM2084" s="361">
        <f>AK2084+AL2084</f>
        <v>1.0652640986301369</v>
      </c>
      <c r="AN2084" s="359">
        <f>SUM(AK2084:AK2085)</f>
        <v>0.87017018630136977</v>
      </c>
      <c r="AO2084" s="359">
        <f>AL2084</f>
        <v>0.25229939178082189</v>
      </c>
      <c r="AP2084" s="359">
        <f>AN2084+AO2084</f>
        <v>1.1224695780821916</v>
      </c>
      <c r="AQ2084" s="359">
        <f>AP2084*30</f>
        <v>33.674087342465747</v>
      </c>
      <c r="AR2084" s="362" t="s">
        <v>231</v>
      </c>
      <c r="AS2084" s="354" t="s">
        <v>431</v>
      </c>
      <c r="AT2084" s="354" t="s">
        <v>232</v>
      </c>
      <c r="AU2084" s="354" t="s">
        <v>59</v>
      </c>
      <c r="AV2084" s="923" t="s">
        <v>3347</v>
      </c>
      <c r="AW2084" s="166" t="s">
        <v>234</v>
      </c>
      <c r="AX2084" s="805" t="s">
        <v>20333</v>
      </c>
      <c r="AY2084" s="2391"/>
      <c r="AZ2084" s="778" t="s">
        <v>20332</v>
      </c>
    </row>
    <row r="2085" spans="1:52" s="55" customFormat="1" ht="15.95" customHeight="1" x14ac:dyDescent="0.25">
      <c r="A2085" s="1061"/>
      <c r="B2085" s="1062"/>
      <c r="C2085" s="1062"/>
      <c r="D2085" s="2711"/>
      <c r="E2085" s="2711"/>
      <c r="F2085" s="2711"/>
      <c r="G2085" s="2711"/>
      <c r="H2085" s="2711"/>
      <c r="I2085" s="2711"/>
      <c r="J2085" s="2711"/>
      <c r="K2085" s="2711"/>
      <c r="L2085" s="1043"/>
      <c r="M2085" s="1043"/>
      <c r="N2085" s="2708"/>
      <c r="O2085" s="2708"/>
      <c r="P2085" s="2708"/>
      <c r="Q2085" s="831"/>
      <c r="R2085" s="2707"/>
      <c r="S2085" s="2707"/>
      <c r="T2085" s="2707"/>
      <c r="U2085" s="2707"/>
      <c r="V2085" s="2707"/>
      <c r="W2085" s="2707"/>
      <c r="X2085" s="2707"/>
      <c r="Y2085" s="2711"/>
      <c r="Z2085" s="1062"/>
      <c r="AA2085" s="1095"/>
      <c r="AB2085" s="2711"/>
      <c r="AC2085" s="2711" t="s">
        <v>26188</v>
      </c>
      <c r="AD2085" s="1013" t="s">
        <v>26183</v>
      </c>
      <c r="AE2085" s="2711" t="s">
        <v>26190</v>
      </c>
      <c r="AF2085" s="1076" t="s">
        <v>26192</v>
      </c>
      <c r="AG2085" s="1077" t="s">
        <v>26185</v>
      </c>
      <c r="AH2085" s="1078" t="s">
        <v>26191</v>
      </c>
      <c r="AI2085" s="479">
        <v>0.87</v>
      </c>
      <c r="AJ2085" s="1479">
        <v>24</v>
      </c>
      <c r="AK2085" s="378">
        <f>AJ2085*AI2085/365</f>
        <v>5.7205479452054793E-2</v>
      </c>
      <c r="AL2085" s="378">
        <v>0</v>
      </c>
      <c r="AM2085" s="380">
        <f>SUM(AK2085:AL2085)</f>
        <v>5.7205479452054793E-2</v>
      </c>
      <c r="AN2085" s="378"/>
      <c r="AO2085" s="378"/>
      <c r="AP2085" s="378"/>
      <c r="AQ2085" s="378"/>
      <c r="AR2085" s="1063"/>
      <c r="AS2085" s="2711"/>
      <c r="AT2085" s="2711"/>
      <c r="AU2085" s="2711"/>
      <c r="AV2085" s="1065"/>
      <c r="AW2085" s="2705"/>
      <c r="AX2085" s="2460" t="s">
        <v>26189</v>
      </c>
      <c r="AY2085" s="2705"/>
      <c r="AZ2085" s="18"/>
    </row>
    <row r="2086" spans="1:52" s="55" customFormat="1" ht="15.95" customHeight="1" x14ac:dyDescent="0.25">
      <c r="A2086" s="353">
        <v>301</v>
      </c>
      <c r="B2086" s="366" t="s">
        <v>57</v>
      </c>
      <c r="C2086" s="366" t="s">
        <v>59</v>
      </c>
      <c r="D2086" s="354" t="s">
        <v>17456</v>
      </c>
      <c r="E2086" s="354" t="s">
        <v>3349</v>
      </c>
      <c r="F2086" s="354" t="s">
        <v>3350</v>
      </c>
      <c r="G2086" s="354" t="s">
        <v>221</v>
      </c>
      <c r="H2086" s="354" t="s">
        <v>219</v>
      </c>
      <c r="I2086" s="354" t="s">
        <v>17452</v>
      </c>
      <c r="J2086" s="354" t="s">
        <v>221</v>
      </c>
      <c r="K2086" s="354" t="s">
        <v>222</v>
      </c>
      <c r="L2086" s="272" t="s">
        <v>221</v>
      </c>
      <c r="M2086" s="272" t="s">
        <v>879</v>
      </c>
      <c r="N2086" s="360">
        <v>3</v>
      </c>
      <c r="O2086" s="360">
        <v>2</v>
      </c>
      <c r="P2086" s="360">
        <v>6</v>
      </c>
      <c r="Q2086" s="503">
        <v>2</v>
      </c>
      <c r="R2086" s="357"/>
      <c r="S2086" s="357">
        <v>2</v>
      </c>
      <c r="T2086" s="357"/>
      <c r="U2086" s="357">
        <v>0</v>
      </c>
      <c r="V2086" s="357"/>
      <c r="W2086" s="357"/>
      <c r="X2086" s="357"/>
      <c r="Y2086" s="354" t="s">
        <v>63</v>
      </c>
      <c r="Z2086" s="366" t="s">
        <v>224</v>
      </c>
      <c r="AA2086" s="762" t="s">
        <v>225</v>
      </c>
      <c r="AB2086" s="354" t="s">
        <v>3312</v>
      </c>
      <c r="AC2086" s="354" t="s">
        <v>3313</v>
      </c>
      <c r="AD2086" s="354" t="s">
        <v>17454</v>
      </c>
      <c r="AE2086" s="354" t="s">
        <v>3351</v>
      </c>
      <c r="AF2086" s="354" t="s">
        <v>350</v>
      </c>
      <c r="AG2086" s="358" t="s">
        <v>230</v>
      </c>
      <c r="AH2086" s="443" t="s">
        <v>59</v>
      </c>
      <c r="AI2086" s="359">
        <v>0.114</v>
      </c>
      <c r="AJ2086" s="490">
        <v>618.08400000000006</v>
      </c>
      <c r="AK2086" s="359">
        <f>AJ2086*0.087/365</f>
        <v>0.14732413150684931</v>
      </c>
      <c r="AL2086" s="359">
        <f>AJ2086*0.027/365</f>
        <v>4.5721282191780822E-2</v>
      </c>
      <c r="AM2086" s="361">
        <f>SUM(AK2086:AL2086)</f>
        <v>0.19304541369863013</v>
      </c>
      <c r="AN2086" s="359">
        <f>SUM(AK2086:AK2088)</f>
        <v>0.44060828219178083</v>
      </c>
      <c r="AO2086" s="359">
        <f>SUM(AL2086:AL2088)</f>
        <v>0.13674050136986299</v>
      </c>
      <c r="AP2086" s="359">
        <f>SUM(AN2086:AO2086)</f>
        <v>0.57734878356164376</v>
      </c>
      <c r="AQ2086" s="359">
        <f>AP2086*30</f>
        <v>17.320463506849315</v>
      </c>
      <c r="AR2086" s="362" t="s">
        <v>231</v>
      </c>
      <c r="AS2086" s="354" t="s">
        <v>431</v>
      </c>
      <c r="AT2086" s="166" t="s">
        <v>232</v>
      </c>
      <c r="AU2086" s="166" t="s">
        <v>59</v>
      </c>
      <c r="AV2086" s="679" t="s">
        <v>3352</v>
      </c>
      <c r="AW2086" s="166" t="s">
        <v>234</v>
      </c>
      <c r="AX2086" s="805" t="s">
        <v>20334</v>
      </c>
      <c r="AY2086" s="2391"/>
      <c r="AZ2086" s="778" t="s">
        <v>20335</v>
      </c>
    </row>
    <row r="2087" spans="1:52" s="8" customFormat="1" ht="15.95" customHeight="1" x14ac:dyDescent="0.25">
      <c r="A2087" s="112"/>
      <c r="B2087" s="113"/>
      <c r="C2087" s="121"/>
      <c r="D2087" s="113"/>
      <c r="E2087" s="113"/>
      <c r="F2087" s="113"/>
      <c r="G2087" s="113"/>
      <c r="H2087" s="113"/>
      <c r="I2087" s="113"/>
      <c r="J2087" s="113"/>
      <c r="K2087" s="113"/>
      <c r="L2087" s="113"/>
      <c r="M2087" s="113"/>
      <c r="N2087" s="118"/>
      <c r="O2087" s="118"/>
      <c r="P2087" s="118"/>
      <c r="Q2087" s="120"/>
      <c r="R2087" s="114"/>
      <c r="S2087" s="114"/>
      <c r="T2087" s="114"/>
      <c r="U2087" s="114"/>
      <c r="V2087" s="114"/>
      <c r="W2087" s="114"/>
      <c r="X2087" s="114"/>
      <c r="Y2087" s="113"/>
      <c r="Z2087" s="113"/>
      <c r="AA2087" s="132"/>
      <c r="AB2087" s="113"/>
      <c r="AC2087" s="113"/>
      <c r="AD2087" s="113"/>
      <c r="AE2087" s="113" t="s">
        <v>3353</v>
      </c>
      <c r="AF2087" s="113" t="s">
        <v>351</v>
      </c>
      <c r="AG2087" s="115" t="s">
        <v>230</v>
      </c>
      <c r="AH2087" s="132" t="s">
        <v>59</v>
      </c>
      <c r="AI2087" s="116">
        <v>0.114</v>
      </c>
      <c r="AJ2087" s="117">
        <v>609.06299999999999</v>
      </c>
      <c r="AK2087" s="116">
        <f>AJ2087*0.087/365</f>
        <v>0.14517392054794517</v>
      </c>
      <c r="AL2087" s="116">
        <f>AJ2087*0.027/365</f>
        <v>4.5053975342465746E-2</v>
      </c>
      <c r="AM2087" s="119">
        <f>SUM(AK2087:AL2087)</f>
        <v>0.19022789589041092</v>
      </c>
      <c r="AN2087" s="116"/>
      <c r="AO2087" s="116"/>
      <c r="AP2087" s="116"/>
      <c r="AQ2087" s="367"/>
      <c r="AR2087" s="42"/>
      <c r="AS2087" s="43"/>
      <c r="AT2087" s="113"/>
      <c r="AU2087" s="113"/>
      <c r="AV2087" s="44"/>
      <c r="AW2087" s="113"/>
      <c r="AX2087" s="44"/>
      <c r="AY2087" s="2391"/>
    </row>
    <row r="2088" spans="1:52" s="8" customFormat="1" ht="15.95" customHeight="1" x14ac:dyDescent="0.25">
      <c r="A2088" s="93"/>
      <c r="B2088" s="88"/>
      <c r="C2088" s="107"/>
      <c r="D2088" s="88"/>
      <c r="E2088" s="88"/>
      <c r="F2088" s="88"/>
      <c r="G2088" s="88"/>
      <c r="H2088" s="88"/>
      <c r="I2088" s="88"/>
      <c r="J2088" s="88"/>
      <c r="K2088" s="88"/>
      <c r="L2088" s="88"/>
      <c r="M2088" s="88"/>
      <c r="N2088" s="21"/>
      <c r="O2088" s="21"/>
      <c r="P2088" s="21"/>
      <c r="Q2088" s="97"/>
      <c r="R2088" s="94"/>
      <c r="S2088" s="94"/>
      <c r="T2088" s="94"/>
      <c r="U2088" s="94"/>
      <c r="V2088" s="94"/>
      <c r="W2088" s="94"/>
      <c r="X2088" s="94"/>
      <c r="Y2088" s="88"/>
      <c r="Z2088" s="88"/>
      <c r="AA2088" s="90"/>
      <c r="AB2088" s="88"/>
      <c r="AC2088" s="88"/>
      <c r="AD2088" s="88"/>
      <c r="AE2088" s="88" t="s">
        <v>3353</v>
      </c>
      <c r="AF2088" s="88" t="s">
        <v>881</v>
      </c>
      <c r="AG2088" s="95" t="s">
        <v>230</v>
      </c>
      <c r="AH2088" s="90" t="s">
        <v>59</v>
      </c>
      <c r="AI2088" s="98">
        <v>0.114</v>
      </c>
      <c r="AJ2088" s="100">
        <v>621.38200000000006</v>
      </c>
      <c r="AK2088" s="98">
        <f>AJ2088*0.087/365</f>
        <v>0.14811023013698629</v>
      </c>
      <c r="AL2088" s="126">
        <f>AJ2088*0.027/365</f>
        <v>4.596524383561644E-2</v>
      </c>
      <c r="AM2088" s="129">
        <f>SUM(AK2088:AL2088)</f>
        <v>0.19407547397260272</v>
      </c>
      <c r="AN2088" s="98"/>
      <c r="AO2088" s="98"/>
      <c r="AP2088" s="98"/>
      <c r="AQ2088" s="368"/>
      <c r="AR2088" s="47"/>
      <c r="AS2088" s="48"/>
      <c r="AT2088" s="88"/>
      <c r="AU2088" s="88"/>
      <c r="AV2088" s="52"/>
      <c r="AW2088" s="88"/>
      <c r="AX2088" s="52"/>
      <c r="AY2088" s="2391"/>
    </row>
    <row r="2089" spans="1:52" s="55" customFormat="1" ht="15.95" customHeight="1" x14ac:dyDescent="0.25">
      <c r="A2089" s="353">
        <v>302</v>
      </c>
      <c r="B2089" s="366" t="s">
        <v>57</v>
      </c>
      <c r="C2089" s="366" t="s">
        <v>59</v>
      </c>
      <c r="D2089" s="354" t="s">
        <v>17500</v>
      </c>
      <c r="E2089" s="354" t="s">
        <v>3355</v>
      </c>
      <c r="F2089" s="354" t="s">
        <v>3356</v>
      </c>
      <c r="G2089" s="354" t="s">
        <v>221</v>
      </c>
      <c r="H2089" s="354" t="s">
        <v>219</v>
      </c>
      <c r="I2089" s="354" t="s">
        <v>220</v>
      </c>
      <c r="J2089" s="354" t="s">
        <v>221</v>
      </c>
      <c r="K2089" s="354" t="s">
        <v>222</v>
      </c>
      <c r="L2089" s="272" t="s">
        <v>221</v>
      </c>
      <c r="M2089" s="272" t="s">
        <v>879</v>
      </c>
      <c r="N2089" s="360">
        <v>6</v>
      </c>
      <c r="O2089" s="360">
        <v>2</v>
      </c>
      <c r="P2089" s="360">
        <v>12</v>
      </c>
      <c r="Q2089" s="503">
        <v>3</v>
      </c>
      <c r="R2089" s="357"/>
      <c r="S2089" s="357">
        <v>1</v>
      </c>
      <c r="T2089" s="357"/>
      <c r="U2089" s="357">
        <v>0</v>
      </c>
      <c r="V2089" s="357"/>
      <c r="W2089" s="357"/>
      <c r="X2089" s="357"/>
      <c r="Y2089" s="354" t="s">
        <v>63</v>
      </c>
      <c r="Z2089" s="366" t="s">
        <v>224</v>
      </c>
      <c r="AA2089" s="762" t="s">
        <v>225</v>
      </c>
      <c r="AB2089" s="354" t="s">
        <v>3312</v>
      </c>
      <c r="AC2089" s="354" t="s">
        <v>3313</v>
      </c>
      <c r="AD2089" s="1426" t="s">
        <v>17501</v>
      </c>
      <c r="AE2089" s="354" t="s">
        <v>3357</v>
      </c>
      <c r="AF2089" s="354" t="s">
        <v>528</v>
      </c>
      <c r="AG2089" s="358" t="s">
        <v>230</v>
      </c>
      <c r="AH2089" s="443" t="s">
        <v>59</v>
      </c>
      <c r="AI2089" s="359">
        <v>0.114</v>
      </c>
      <c r="AJ2089" s="490">
        <v>461.42899999999997</v>
      </c>
      <c r="AK2089" s="359">
        <v>0.10998444657534244</v>
      </c>
      <c r="AL2089" s="359">
        <v>3.4133104109589037E-2</v>
      </c>
      <c r="AM2089" s="361">
        <f>AK2089+AL2089</f>
        <v>0.14411755068493148</v>
      </c>
      <c r="AN2089" s="359">
        <f>SUM(AK2089:AK2090)</f>
        <v>0.22267399726027393</v>
      </c>
      <c r="AO2089" s="359">
        <f>SUM(AL2089:AL2090)</f>
        <v>6.9105723287671228E-2</v>
      </c>
      <c r="AP2089" s="359">
        <f>AN2089+AO2089</f>
        <v>0.29177972054794515</v>
      </c>
      <c r="AQ2089" s="359">
        <f>AP2089*30</f>
        <v>8.7533916164383552</v>
      </c>
      <c r="AR2089" s="362" t="s">
        <v>231</v>
      </c>
      <c r="AS2089" s="354" t="s">
        <v>431</v>
      </c>
      <c r="AT2089" s="354" t="s">
        <v>232</v>
      </c>
      <c r="AU2089" s="354" t="s">
        <v>59</v>
      </c>
      <c r="AV2089" s="679" t="s">
        <v>3358</v>
      </c>
      <c r="AW2089" s="166" t="s">
        <v>234</v>
      </c>
      <c r="AX2089" s="805" t="s">
        <v>20336</v>
      </c>
      <c r="AY2089" s="2391"/>
      <c r="AZ2089" s="778" t="s">
        <v>20337</v>
      </c>
    </row>
    <row r="2090" spans="1:52" s="8" customFormat="1" ht="15.95" customHeight="1" x14ac:dyDescent="0.25">
      <c r="A2090" s="122"/>
      <c r="B2090" s="123"/>
      <c r="C2090" s="144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8"/>
      <c r="O2090" s="128"/>
      <c r="P2090" s="128"/>
      <c r="Q2090" s="140"/>
      <c r="R2090" s="124"/>
      <c r="S2090" s="124"/>
      <c r="T2090" s="124"/>
      <c r="U2090" s="124"/>
      <c r="V2090" s="124"/>
      <c r="W2090" s="124"/>
      <c r="X2090" s="124"/>
      <c r="Y2090" s="123"/>
      <c r="Z2090" s="123"/>
      <c r="AA2090" s="135"/>
      <c r="AB2090" s="123"/>
      <c r="AC2090" s="123"/>
      <c r="AD2090" s="123"/>
      <c r="AE2090" s="123" t="s">
        <v>3359</v>
      </c>
      <c r="AF2090" s="123" t="s">
        <v>286</v>
      </c>
      <c r="AG2090" s="125" t="s">
        <v>230</v>
      </c>
      <c r="AH2090" s="135" t="s">
        <v>59</v>
      </c>
      <c r="AI2090" s="126">
        <v>0.114</v>
      </c>
      <c r="AJ2090" s="127">
        <v>472.77799999999996</v>
      </c>
      <c r="AK2090" s="126">
        <v>0.11268955068493149</v>
      </c>
      <c r="AL2090" s="126">
        <v>3.4972619178082191E-2</v>
      </c>
      <c r="AM2090" s="129">
        <v>0.14766216986301367</v>
      </c>
      <c r="AN2090" s="126"/>
      <c r="AO2090" s="126"/>
      <c r="AP2090" s="126"/>
      <c r="AQ2090" s="369"/>
      <c r="AR2090" s="49"/>
      <c r="AS2090" s="50"/>
      <c r="AT2090" s="123"/>
      <c r="AU2090" s="123"/>
      <c r="AV2090" s="73"/>
      <c r="AW2090" s="123"/>
      <c r="AX2090" s="46"/>
      <c r="AY2090" s="2391"/>
    </row>
    <row r="2091" spans="1:52" s="55" customFormat="1" ht="15.95" customHeight="1" x14ac:dyDescent="0.25">
      <c r="A2091" s="182">
        <v>303</v>
      </c>
      <c r="B2091" s="166" t="s">
        <v>57</v>
      </c>
      <c r="C2091" s="170" t="s">
        <v>59</v>
      </c>
      <c r="D2091" s="166" t="s">
        <v>18935</v>
      </c>
      <c r="E2091" s="166" t="s">
        <v>3361</v>
      </c>
      <c r="F2091" s="166" t="s">
        <v>3362</v>
      </c>
      <c r="G2091" s="166"/>
      <c r="H2091" s="166" t="s">
        <v>219</v>
      </c>
      <c r="I2091" s="166" t="s">
        <v>220</v>
      </c>
      <c r="J2091" s="166" t="s">
        <v>221</v>
      </c>
      <c r="K2091" s="166" t="s">
        <v>222</v>
      </c>
      <c r="L2091" s="166" t="s">
        <v>221</v>
      </c>
      <c r="M2091" s="166" t="s">
        <v>879</v>
      </c>
      <c r="N2091" s="186">
        <v>3</v>
      </c>
      <c r="O2091" s="186">
        <v>2</v>
      </c>
      <c r="P2091" s="186">
        <v>6</v>
      </c>
      <c r="Q2091" s="184">
        <v>2</v>
      </c>
      <c r="R2091" s="183"/>
      <c r="S2091" s="183">
        <v>0</v>
      </c>
      <c r="T2091" s="183"/>
      <c r="U2091" s="183">
        <v>0</v>
      </c>
      <c r="V2091" s="183"/>
      <c r="W2091" s="183">
        <v>1</v>
      </c>
      <c r="X2091" s="183"/>
      <c r="Y2091" s="166" t="s">
        <v>61</v>
      </c>
      <c r="Z2091" s="228" t="s">
        <v>230</v>
      </c>
      <c r="AA2091" s="203" t="s">
        <v>230</v>
      </c>
      <c r="AB2091" s="228" t="s">
        <v>230</v>
      </c>
      <c r="AC2091" s="228" t="s">
        <v>230</v>
      </c>
      <c r="AD2091" s="228" t="s">
        <v>230</v>
      </c>
      <c r="AE2091" s="166" t="s">
        <v>3363</v>
      </c>
      <c r="AF2091" s="166" t="s">
        <v>348</v>
      </c>
      <c r="AG2091" s="165" t="s">
        <v>230</v>
      </c>
      <c r="AH2091" s="203" t="s">
        <v>59</v>
      </c>
      <c r="AI2091" s="167">
        <v>0.114</v>
      </c>
      <c r="AJ2091" s="168">
        <v>317.86899999999997</v>
      </c>
      <c r="AK2091" s="167">
        <v>7.576603561643834E-2</v>
      </c>
      <c r="AL2091" s="167">
        <v>2.351359726027397E-2</v>
      </c>
      <c r="AM2091" s="187">
        <f>AK2091+AL2091</f>
        <v>9.9279632876712307E-2</v>
      </c>
      <c r="AN2091" s="167">
        <f>AK2091</f>
        <v>7.576603561643834E-2</v>
      </c>
      <c r="AO2091" s="167">
        <f>AL2091</f>
        <v>2.351359726027397E-2</v>
      </c>
      <c r="AP2091" s="167">
        <f>AN2091+AO2091</f>
        <v>9.9279632876712307E-2</v>
      </c>
      <c r="AQ2091" s="167">
        <f>AP2091*30</f>
        <v>2.9783889863013693</v>
      </c>
      <c r="AR2091" s="193" t="s">
        <v>231</v>
      </c>
      <c r="AS2091" s="194"/>
      <c r="AT2091" s="166" t="s">
        <v>232</v>
      </c>
      <c r="AU2091" s="166" t="s">
        <v>59</v>
      </c>
      <c r="AV2091" s="280" t="s">
        <v>3364</v>
      </c>
      <c r="AW2091" s="166" t="s">
        <v>1122</v>
      </c>
      <c r="AX2091" s="46"/>
      <c r="AY2091" s="2391"/>
    </row>
    <row r="2092" spans="1:52" s="55" customFormat="1" ht="15.95" customHeight="1" x14ac:dyDescent="0.25">
      <c r="A2092" s="353">
        <v>304</v>
      </c>
      <c r="B2092" s="366" t="s">
        <v>57</v>
      </c>
      <c r="C2092" s="366" t="s">
        <v>59</v>
      </c>
      <c r="D2092" s="354" t="s">
        <v>17342</v>
      </c>
      <c r="E2092" s="354" t="s">
        <v>3366</v>
      </c>
      <c r="F2092" s="354" t="s">
        <v>3367</v>
      </c>
      <c r="G2092" s="354"/>
      <c r="H2092" s="354" t="s">
        <v>219</v>
      </c>
      <c r="I2092" s="354" t="s">
        <v>220</v>
      </c>
      <c r="J2092" s="354" t="s">
        <v>221</v>
      </c>
      <c r="K2092" s="354" t="s">
        <v>222</v>
      </c>
      <c r="L2092" s="272" t="s">
        <v>221</v>
      </c>
      <c r="M2092" s="272" t="s">
        <v>879</v>
      </c>
      <c r="N2092" s="360">
        <v>3</v>
      </c>
      <c r="O2092" s="360">
        <v>2</v>
      </c>
      <c r="P2092" s="360">
        <v>6</v>
      </c>
      <c r="Q2092" s="503">
        <v>7</v>
      </c>
      <c r="R2092" s="357"/>
      <c r="S2092" s="357">
        <v>3</v>
      </c>
      <c r="T2092" s="357"/>
      <c r="U2092" s="357">
        <v>1</v>
      </c>
      <c r="V2092" s="357"/>
      <c r="W2092" s="357"/>
      <c r="X2092" s="357"/>
      <c r="Y2092" s="354" t="s">
        <v>63</v>
      </c>
      <c r="Z2092" s="366" t="s">
        <v>224</v>
      </c>
      <c r="AA2092" s="762" t="s">
        <v>225</v>
      </c>
      <c r="AB2092" s="166" t="s">
        <v>3312</v>
      </c>
      <c r="AC2092" s="166" t="s">
        <v>3313</v>
      </c>
      <c r="AD2092" s="166" t="s">
        <v>3314</v>
      </c>
      <c r="AE2092" s="166" t="s">
        <v>3368</v>
      </c>
      <c r="AF2092" s="166" t="s">
        <v>353</v>
      </c>
      <c r="AG2092" s="358" t="s">
        <v>230</v>
      </c>
      <c r="AH2092" s="443" t="s">
        <v>59</v>
      </c>
      <c r="AI2092" s="780">
        <v>0.114</v>
      </c>
      <c r="AJ2092" s="360">
        <v>876.68599999999992</v>
      </c>
      <c r="AK2092" s="359">
        <f>AJ2092*0.087/365</f>
        <v>0.20896351232876709</v>
      </c>
      <c r="AL2092" s="359">
        <f>AJ2092*0.027/365</f>
        <v>6.4850745205479454E-2</v>
      </c>
      <c r="AM2092" s="361">
        <f>AK2092+AL2092</f>
        <v>0.27381425753424654</v>
      </c>
      <c r="AN2092" s="359">
        <f>SUM(AK2092:AK2112)</f>
        <v>5.5585951616438347</v>
      </c>
      <c r="AO2092" s="359">
        <f>SUM(AL2092:AL2112)</f>
        <v>4.6920666136986302</v>
      </c>
      <c r="AP2092" s="359">
        <f>SUM(AM2092:AM2112)</f>
        <v>10.250661775342465</v>
      </c>
      <c r="AQ2092" s="359">
        <f>AP2092*30</f>
        <v>307.51985326027398</v>
      </c>
      <c r="AR2092" s="362" t="s">
        <v>231</v>
      </c>
      <c r="AS2092" s="354" t="s">
        <v>431</v>
      </c>
      <c r="AT2092" s="354" t="s">
        <v>232</v>
      </c>
      <c r="AU2092" s="354" t="s">
        <v>59</v>
      </c>
      <c r="AV2092" s="923" t="s">
        <v>3369</v>
      </c>
      <c r="AW2092" s="166" t="s">
        <v>234</v>
      </c>
      <c r="AX2092" s="2460" t="s">
        <v>17321</v>
      </c>
      <c r="AY2092" s="1202" t="s">
        <v>17320</v>
      </c>
    </row>
    <row r="2093" spans="1:52" s="8" customFormat="1" ht="15.95" customHeight="1" x14ac:dyDescent="0.25">
      <c r="A2093" s="112"/>
      <c r="B2093" s="113"/>
      <c r="C2093" s="121"/>
      <c r="D2093" s="113"/>
      <c r="E2093" s="113"/>
      <c r="F2093" s="113"/>
      <c r="G2093" s="113"/>
      <c r="H2093" s="113"/>
      <c r="I2093" s="113"/>
      <c r="J2093" s="113"/>
      <c r="K2093" s="113"/>
      <c r="L2093" s="113"/>
      <c r="M2093" s="113"/>
      <c r="N2093" s="118"/>
      <c r="O2093" s="118"/>
      <c r="P2093" s="118"/>
      <c r="Q2093" s="120"/>
      <c r="R2093" s="114"/>
      <c r="S2093" s="114"/>
      <c r="T2093" s="114"/>
      <c r="U2093" s="114"/>
      <c r="V2093" s="114"/>
      <c r="W2093" s="114"/>
      <c r="X2093" s="114"/>
      <c r="Y2093" s="827" t="s">
        <v>230</v>
      </c>
      <c r="Z2093" s="827" t="s">
        <v>230</v>
      </c>
      <c r="AA2093" s="1449" t="s">
        <v>230</v>
      </c>
      <c r="AB2093" s="827" t="s">
        <v>230</v>
      </c>
      <c r="AC2093" s="113"/>
      <c r="AD2093" s="113"/>
      <c r="AE2093" s="113" t="s">
        <v>3370</v>
      </c>
      <c r="AF2093" s="113" t="s">
        <v>434</v>
      </c>
      <c r="AG2093" s="115" t="s">
        <v>230</v>
      </c>
      <c r="AH2093" s="132" t="s">
        <v>59</v>
      </c>
      <c r="AI2093" s="141">
        <v>0.114</v>
      </c>
      <c r="AJ2093" s="118">
        <v>878.33500000000004</v>
      </c>
      <c r="AK2093" s="116">
        <f>AJ2093*0.087/365</f>
        <v>0.20935656164383559</v>
      </c>
      <c r="AL2093" s="116">
        <f>AJ2093*0.027/365</f>
        <v>6.497272602739726E-2</v>
      </c>
      <c r="AM2093" s="119">
        <f>SUM(AK2093:AL2093)</f>
        <v>0.27432928767123288</v>
      </c>
      <c r="AN2093" s="116"/>
      <c r="AO2093" s="116"/>
      <c r="AP2093" s="116"/>
      <c r="AQ2093" s="367"/>
      <c r="AR2093" s="42"/>
      <c r="AS2093" s="43"/>
      <c r="AT2093" s="113"/>
      <c r="AU2093" s="113"/>
      <c r="AV2093" s="44"/>
      <c r="AW2093" s="113"/>
      <c r="AX2093" s="44"/>
      <c r="AY2093" s="2391"/>
    </row>
    <row r="2094" spans="1:52" s="8" customFormat="1" ht="15.95" customHeight="1" x14ac:dyDescent="0.25">
      <c r="A2094" s="36"/>
      <c r="B2094" s="1029"/>
      <c r="C2094" s="2"/>
      <c r="D2094" s="1029"/>
      <c r="E2094" s="1029"/>
      <c r="F2094" s="1029"/>
      <c r="G2094" s="1029"/>
      <c r="H2094" s="1029"/>
      <c r="I2094" s="1029"/>
      <c r="J2094" s="1029"/>
      <c r="K2094" s="1029"/>
      <c r="L2094" s="1029"/>
      <c r="M2094" s="1029"/>
      <c r="N2094" s="1036"/>
      <c r="O2094" s="1036"/>
      <c r="P2094" s="1557"/>
      <c r="Q2094" s="37"/>
      <c r="R2094" s="448"/>
      <c r="S2094" s="448"/>
      <c r="T2094" s="448"/>
      <c r="U2094" s="448"/>
      <c r="V2094" s="448"/>
      <c r="W2094" s="448"/>
      <c r="X2094" s="448"/>
      <c r="Y2094" s="782" t="s">
        <v>230</v>
      </c>
      <c r="Z2094" s="782" t="s">
        <v>230</v>
      </c>
      <c r="AA2094" s="784" t="s">
        <v>230</v>
      </c>
      <c r="AB2094" s="782" t="s">
        <v>230</v>
      </c>
      <c r="AC2094" s="1029"/>
      <c r="AD2094" s="1029"/>
      <c r="AE2094" s="1029" t="s">
        <v>3370</v>
      </c>
      <c r="AF2094" s="1029" t="s">
        <v>488</v>
      </c>
      <c r="AG2094" s="39" t="s">
        <v>230</v>
      </c>
      <c r="AH2094" s="1" t="s">
        <v>59</v>
      </c>
      <c r="AI2094" s="72">
        <v>0.114</v>
      </c>
      <c r="AJ2094" s="1036">
        <v>682.78300000000002</v>
      </c>
      <c r="AK2094" s="40">
        <f t="shared" ref="AK2094:AK2099" si="220">AJ2094*0.087/365</f>
        <v>0.16274553698630134</v>
      </c>
      <c r="AL2094" s="40">
        <f t="shared" ref="AL2094:AL2099" si="221">AJ2094*0.027/365</f>
        <v>5.0507235616438363E-2</v>
      </c>
      <c r="AM2094" s="119">
        <f t="shared" ref="AM2094:AM2100" si="222">SUM(AK2094:AL2094)</f>
        <v>0.2132527726027397</v>
      </c>
      <c r="AN2094" s="40"/>
      <c r="AO2094" s="40"/>
      <c r="AP2094" s="40"/>
      <c r="AQ2094" s="1644"/>
      <c r="AR2094" s="1034"/>
      <c r="AS2094" s="45"/>
      <c r="AT2094" s="1029"/>
      <c r="AU2094" s="1029"/>
      <c r="AV2094" s="46"/>
      <c r="AW2094" s="1029"/>
      <c r="AX2094" s="46"/>
      <c r="AY2094" s="2391"/>
    </row>
    <row r="2095" spans="1:52" s="8" customFormat="1" ht="15.95" customHeight="1" x14ac:dyDescent="0.25">
      <c r="A2095" s="36"/>
      <c r="B2095" s="1029"/>
      <c r="C2095" s="2"/>
      <c r="D2095" s="41"/>
      <c r="E2095" s="1029"/>
      <c r="F2095" s="1029"/>
      <c r="G2095" s="1029"/>
      <c r="H2095" s="1029"/>
      <c r="I2095" s="1029"/>
      <c r="J2095" s="1029"/>
      <c r="K2095" s="1029"/>
      <c r="L2095" s="1029"/>
      <c r="M2095" s="1029"/>
      <c r="N2095" s="1036"/>
      <c r="O2095" s="1036"/>
      <c r="P2095" s="1557"/>
      <c r="Q2095" s="37"/>
      <c r="R2095" s="448"/>
      <c r="S2095" s="448"/>
      <c r="T2095" s="448"/>
      <c r="U2095" s="448"/>
      <c r="V2095" s="448"/>
      <c r="W2095" s="448"/>
      <c r="X2095" s="448"/>
      <c r="Y2095" s="782" t="s">
        <v>230</v>
      </c>
      <c r="Z2095" s="782" t="s">
        <v>230</v>
      </c>
      <c r="AA2095" s="784" t="s">
        <v>230</v>
      </c>
      <c r="AB2095" s="782" t="s">
        <v>230</v>
      </c>
      <c r="AC2095" s="1029"/>
      <c r="AD2095" s="1029"/>
      <c r="AE2095" s="1029" t="s">
        <v>3370</v>
      </c>
      <c r="AF2095" s="1029" t="s">
        <v>229</v>
      </c>
      <c r="AG2095" s="39" t="s">
        <v>230</v>
      </c>
      <c r="AH2095" s="1" t="s">
        <v>59</v>
      </c>
      <c r="AI2095" s="72">
        <v>0.114</v>
      </c>
      <c r="AJ2095" s="1036">
        <v>692.774</v>
      </c>
      <c r="AK2095" s="40">
        <f t="shared" si="220"/>
        <v>0.16512695342465752</v>
      </c>
      <c r="AL2095" s="40">
        <f t="shared" si="221"/>
        <v>5.1246295890410958E-2</v>
      </c>
      <c r="AM2095" s="119">
        <f t="shared" si="222"/>
        <v>0.21637324931506849</v>
      </c>
      <c r="AN2095" s="40"/>
      <c r="AO2095" s="40"/>
      <c r="AP2095" s="40"/>
      <c r="AQ2095" s="1644"/>
      <c r="AR2095" s="1034"/>
      <c r="AS2095" s="45"/>
      <c r="AT2095" s="1029"/>
      <c r="AU2095" s="1029"/>
      <c r="AV2095" s="46"/>
      <c r="AW2095" s="1029"/>
      <c r="AX2095" s="46"/>
      <c r="AY2095" s="2391"/>
    </row>
    <row r="2096" spans="1:52" s="8" customFormat="1" ht="15.95" customHeight="1" x14ac:dyDescent="0.25">
      <c r="A2096" s="36"/>
      <c r="B2096" s="1029"/>
      <c r="C2096" s="2"/>
      <c r="D2096" s="41"/>
      <c r="E2096" s="1029"/>
      <c r="F2096" s="1029"/>
      <c r="G2096" s="1029"/>
      <c r="H2096" s="1029"/>
      <c r="I2096" s="1029"/>
      <c r="J2096" s="1029"/>
      <c r="K2096" s="1029"/>
      <c r="L2096" s="1029"/>
      <c r="M2096" s="1029"/>
      <c r="N2096" s="1036"/>
      <c r="O2096" s="1036"/>
      <c r="P2096" s="1557"/>
      <c r="Q2096" s="37"/>
      <c r="R2096" s="448"/>
      <c r="S2096" s="448"/>
      <c r="T2096" s="448"/>
      <c r="U2096" s="448"/>
      <c r="V2096" s="448"/>
      <c r="W2096" s="448"/>
      <c r="X2096" s="448"/>
      <c r="Y2096" s="782" t="s">
        <v>230</v>
      </c>
      <c r="Z2096" s="782" t="s">
        <v>230</v>
      </c>
      <c r="AA2096" s="784" t="s">
        <v>230</v>
      </c>
      <c r="AB2096" s="782" t="s">
        <v>230</v>
      </c>
      <c r="AC2096" s="1029"/>
      <c r="AD2096" s="1029"/>
      <c r="AE2096" s="1029" t="s">
        <v>3370</v>
      </c>
      <c r="AF2096" s="1029" t="s">
        <v>235</v>
      </c>
      <c r="AG2096" s="39" t="s">
        <v>230</v>
      </c>
      <c r="AH2096" s="1" t="s">
        <v>59</v>
      </c>
      <c r="AI2096" s="72">
        <v>0.114</v>
      </c>
      <c r="AJ2096" s="1036">
        <v>698.88499999999999</v>
      </c>
      <c r="AK2096" s="40">
        <f t="shared" si="220"/>
        <v>0.16658354794520547</v>
      </c>
      <c r="AL2096" s="40">
        <f t="shared" si="221"/>
        <v>5.1698342465753423E-2</v>
      </c>
      <c r="AM2096" s="119">
        <f t="shared" si="222"/>
        <v>0.21828189041095888</v>
      </c>
      <c r="AN2096" s="40"/>
      <c r="AO2096" s="40"/>
      <c r="AP2096" s="40"/>
      <c r="AQ2096" s="1644"/>
      <c r="AR2096" s="1034"/>
      <c r="AS2096" s="45"/>
      <c r="AT2096" s="1029"/>
      <c r="AU2096" s="1029"/>
      <c r="AV2096" s="46"/>
      <c r="AW2096" s="1029"/>
      <c r="AX2096" s="46"/>
      <c r="AY2096" s="2391"/>
    </row>
    <row r="2097" spans="1:53" s="8" customFormat="1" ht="15.95" customHeight="1" x14ac:dyDescent="0.25">
      <c r="A2097" s="36"/>
      <c r="B2097" s="1029"/>
      <c r="C2097" s="2"/>
      <c r="D2097" s="41"/>
      <c r="E2097" s="1029"/>
      <c r="F2097" s="1029"/>
      <c r="G2097" s="1029"/>
      <c r="H2097" s="1029"/>
      <c r="I2097" s="1029"/>
      <c r="J2097" s="1029"/>
      <c r="K2097" s="1029"/>
      <c r="L2097" s="1029"/>
      <c r="M2097" s="1029"/>
      <c r="N2097" s="1036"/>
      <c r="O2097" s="1036"/>
      <c r="P2097" s="1557"/>
      <c r="Q2097" s="37"/>
      <c r="R2097" s="448"/>
      <c r="S2097" s="448"/>
      <c r="T2097" s="448"/>
      <c r="U2097" s="448"/>
      <c r="V2097" s="448"/>
      <c r="W2097" s="448"/>
      <c r="X2097" s="448"/>
      <c r="Y2097" s="782" t="s">
        <v>230</v>
      </c>
      <c r="Z2097" s="782" t="s">
        <v>230</v>
      </c>
      <c r="AA2097" s="784" t="s">
        <v>230</v>
      </c>
      <c r="AB2097" s="782" t="s">
        <v>230</v>
      </c>
      <c r="AC2097" s="1029"/>
      <c r="AD2097" s="1029"/>
      <c r="AE2097" s="1029" t="s">
        <v>3370</v>
      </c>
      <c r="AF2097" s="1029" t="s">
        <v>265</v>
      </c>
      <c r="AG2097" s="39" t="s">
        <v>230</v>
      </c>
      <c r="AH2097" s="1" t="s">
        <v>59</v>
      </c>
      <c r="AI2097" s="72">
        <v>0.114</v>
      </c>
      <c r="AJ2097" s="1036">
        <v>4276.7299999999996</v>
      </c>
      <c r="AK2097" s="40">
        <f t="shared" si="220"/>
        <v>1.0193849589041095</v>
      </c>
      <c r="AL2097" s="40">
        <f t="shared" si="221"/>
        <v>0.31636084931506847</v>
      </c>
      <c r="AM2097" s="119">
        <f t="shared" si="222"/>
        <v>1.335745808219178</v>
      </c>
      <c r="AN2097" s="40"/>
      <c r="AO2097" s="40"/>
      <c r="AP2097" s="40"/>
      <c r="AQ2097" s="1644"/>
      <c r="AR2097" s="1034"/>
      <c r="AS2097" s="45"/>
      <c r="AT2097" s="1029"/>
      <c r="AU2097" s="1029"/>
      <c r="AV2097" s="46"/>
      <c r="AW2097" s="1029"/>
      <c r="AX2097" s="46"/>
      <c r="AY2097" s="2391"/>
    </row>
    <row r="2098" spans="1:53" s="8" customFormat="1" ht="15.95" customHeight="1" x14ac:dyDescent="0.25">
      <c r="A2098" s="36"/>
      <c r="B2098" s="1029"/>
      <c r="C2098" s="2"/>
      <c r="D2098" s="41"/>
      <c r="E2098" s="1029"/>
      <c r="F2098" s="1029"/>
      <c r="G2098" s="1029"/>
      <c r="H2098" s="1029"/>
      <c r="I2098" s="1029"/>
      <c r="J2098" s="1029"/>
      <c r="K2098" s="1029"/>
      <c r="L2098" s="1029"/>
      <c r="M2098" s="1029"/>
      <c r="N2098" s="1036"/>
      <c r="O2098" s="1036"/>
      <c r="P2098" s="1557"/>
      <c r="Q2098" s="37"/>
      <c r="R2098" s="448"/>
      <c r="S2098" s="448"/>
      <c r="T2098" s="448"/>
      <c r="U2098" s="448"/>
      <c r="V2098" s="448"/>
      <c r="W2098" s="448"/>
      <c r="X2098" s="448"/>
      <c r="Y2098" s="782" t="s">
        <v>230</v>
      </c>
      <c r="Z2098" s="782" t="s">
        <v>230</v>
      </c>
      <c r="AA2098" s="784" t="s">
        <v>230</v>
      </c>
      <c r="AB2098" s="782" t="s">
        <v>230</v>
      </c>
      <c r="AC2098" s="1029"/>
      <c r="AD2098" s="1029"/>
      <c r="AE2098" s="1029" t="s">
        <v>3370</v>
      </c>
      <c r="AF2098" s="1029" t="s">
        <v>236</v>
      </c>
      <c r="AG2098" s="39" t="s">
        <v>230</v>
      </c>
      <c r="AH2098" s="1" t="s">
        <v>59</v>
      </c>
      <c r="AI2098" s="72">
        <v>0.114</v>
      </c>
      <c r="AJ2098" s="1036">
        <v>1225.4010000000001</v>
      </c>
      <c r="AK2098" s="40">
        <f t="shared" si="220"/>
        <v>0.29208188219178083</v>
      </c>
      <c r="AL2098" s="40">
        <f t="shared" si="221"/>
        <v>9.0646101369863022E-2</v>
      </c>
      <c r="AM2098" s="119">
        <f t="shared" si="222"/>
        <v>0.38272798356164384</v>
      </c>
      <c r="AN2098" s="40"/>
      <c r="AO2098" s="40"/>
      <c r="AP2098" s="40"/>
      <c r="AQ2098" s="1644"/>
      <c r="AR2098" s="1034"/>
      <c r="AS2098" s="45"/>
      <c r="AT2098" s="1029"/>
      <c r="AU2098" s="1029"/>
      <c r="AV2098" s="46"/>
      <c r="AW2098" s="1029"/>
      <c r="AX2098" s="46"/>
      <c r="AY2098" s="2391"/>
    </row>
    <row r="2099" spans="1:53" s="8" customFormat="1" ht="15.95" customHeight="1" x14ac:dyDescent="0.25">
      <c r="A2099" s="36"/>
      <c r="B2099" s="1029"/>
      <c r="C2099" s="2"/>
      <c r="D2099" s="1029"/>
      <c r="E2099" s="1029"/>
      <c r="F2099" s="1029"/>
      <c r="G2099" s="1029"/>
      <c r="H2099" s="1029"/>
      <c r="I2099" s="1029"/>
      <c r="J2099" s="1029"/>
      <c r="K2099" s="1029"/>
      <c r="L2099" s="1029"/>
      <c r="M2099" s="1029"/>
      <c r="N2099" s="1036"/>
      <c r="O2099" s="1036"/>
      <c r="P2099" s="1557"/>
      <c r="Q2099" s="37"/>
      <c r="R2099" s="448"/>
      <c r="S2099" s="448"/>
      <c r="T2099" s="448"/>
      <c r="U2099" s="448"/>
      <c r="V2099" s="448"/>
      <c r="W2099" s="448"/>
      <c r="X2099" s="448"/>
      <c r="Y2099" s="782" t="s">
        <v>230</v>
      </c>
      <c r="Z2099" s="782" t="s">
        <v>230</v>
      </c>
      <c r="AA2099" s="784" t="s">
        <v>230</v>
      </c>
      <c r="AB2099" s="782" t="s">
        <v>230</v>
      </c>
      <c r="AC2099" s="1029"/>
      <c r="AD2099" s="1029"/>
      <c r="AE2099" s="1029" t="s">
        <v>3370</v>
      </c>
      <c r="AF2099" s="1029" t="s">
        <v>237</v>
      </c>
      <c r="AG2099" s="39" t="s">
        <v>230</v>
      </c>
      <c r="AH2099" s="1" t="s">
        <v>59</v>
      </c>
      <c r="AI2099" s="72">
        <v>0.114</v>
      </c>
      <c r="AJ2099" s="1036">
        <v>3220.788</v>
      </c>
      <c r="AK2099" s="40">
        <f t="shared" si="220"/>
        <v>0.76769467397260271</v>
      </c>
      <c r="AL2099" s="40">
        <f t="shared" si="221"/>
        <v>0.2382500712328767</v>
      </c>
      <c r="AM2099" s="119">
        <f t="shared" si="222"/>
        <v>1.0059447452054795</v>
      </c>
      <c r="AN2099" s="40"/>
      <c r="AO2099" s="40"/>
      <c r="AP2099" s="40"/>
      <c r="AQ2099" s="1644"/>
      <c r="AR2099" s="1034"/>
      <c r="AS2099" s="45"/>
      <c r="AT2099" s="1029"/>
      <c r="AU2099" s="1029"/>
      <c r="AV2099" s="2119"/>
      <c r="AW2099" s="1029"/>
      <c r="AX2099" s="46"/>
      <c r="AY2099" s="2391"/>
    </row>
    <row r="2100" spans="1:53" s="8" customFormat="1" ht="15.95" customHeight="1" x14ac:dyDescent="0.25">
      <c r="A2100" s="36"/>
      <c r="B2100" s="1029"/>
      <c r="C2100" s="2"/>
      <c r="D2100" s="1029"/>
      <c r="E2100" s="1029"/>
      <c r="F2100" s="1029"/>
      <c r="G2100" s="1029"/>
      <c r="H2100" s="1029"/>
      <c r="I2100" s="1029"/>
      <c r="J2100" s="1029"/>
      <c r="K2100" s="1029"/>
      <c r="L2100" s="1029"/>
      <c r="M2100" s="1029"/>
      <c r="N2100" s="1036"/>
      <c r="O2100" s="1036"/>
      <c r="P2100" s="1557"/>
      <c r="Q2100" s="37"/>
      <c r="R2100" s="448"/>
      <c r="S2100" s="448"/>
      <c r="T2100" s="448"/>
      <c r="U2100" s="448"/>
      <c r="V2100" s="448"/>
      <c r="W2100" s="448"/>
      <c r="X2100" s="448"/>
      <c r="Y2100" s="782" t="s">
        <v>230</v>
      </c>
      <c r="Z2100" s="782" t="s">
        <v>230</v>
      </c>
      <c r="AA2100" s="784" t="s">
        <v>230</v>
      </c>
      <c r="AB2100" s="782" t="s">
        <v>230</v>
      </c>
      <c r="AC2100" s="1029"/>
      <c r="AD2100" s="1029"/>
      <c r="AE2100" s="1029" t="s">
        <v>3371</v>
      </c>
      <c r="AF2100" s="1029" t="s">
        <v>3372</v>
      </c>
      <c r="AG2100" s="39" t="s">
        <v>230</v>
      </c>
      <c r="AH2100" s="1" t="s">
        <v>58</v>
      </c>
      <c r="AI2100" s="72">
        <v>0.1</v>
      </c>
      <c r="AJ2100" s="1036">
        <v>6800</v>
      </c>
      <c r="AK2100" s="40">
        <f>AJ2100*0.0763/365</f>
        <v>1.4214794520547946</v>
      </c>
      <c r="AL2100" s="40">
        <f>AJ2100*0.0237/365</f>
        <v>0.44153424657534246</v>
      </c>
      <c r="AM2100" s="119">
        <f t="shared" si="222"/>
        <v>1.8630136986301371</v>
      </c>
      <c r="AN2100" s="40"/>
      <c r="AO2100" s="40"/>
      <c r="AP2100" s="40"/>
      <c r="AQ2100" s="1644"/>
      <c r="AR2100" s="1034"/>
      <c r="AS2100" s="45"/>
      <c r="AT2100" s="1029"/>
      <c r="AU2100" s="1029"/>
      <c r="AV2100" s="46"/>
      <c r="AW2100" s="1029"/>
      <c r="AX2100" s="46"/>
      <c r="AY2100" s="2391"/>
    </row>
    <row r="2101" spans="1:53" s="8" customFormat="1" ht="27" customHeight="1" x14ac:dyDescent="0.25">
      <c r="A2101" s="36"/>
      <c r="B2101" s="1029"/>
      <c r="C2101" s="2"/>
      <c r="D2101" s="1029"/>
      <c r="E2101" s="1029"/>
      <c r="F2101" s="1029"/>
      <c r="G2101" s="1029"/>
      <c r="H2101" s="1029"/>
      <c r="I2101" s="1029"/>
      <c r="J2101" s="1029"/>
      <c r="K2101" s="1029"/>
      <c r="L2101" s="1029"/>
      <c r="M2101" s="1029"/>
      <c r="N2101" s="1036"/>
      <c r="O2101" s="1036"/>
      <c r="P2101" s="1557"/>
      <c r="Q2101" s="37"/>
      <c r="R2101" s="448"/>
      <c r="S2101" s="448"/>
      <c r="T2101" s="448"/>
      <c r="U2101" s="448"/>
      <c r="V2101" s="448"/>
      <c r="W2101" s="448"/>
      <c r="X2101" s="448"/>
      <c r="Y2101" s="782" t="s">
        <v>230</v>
      </c>
      <c r="Z2101" s="782" t="s">
        <v>230</v>
      </c>
      <c r="AA2101" s="784" t="s">
        <v>230</v>
      </c>
      <c r="AB2101" s="782" t="s">
        <v>230</v>
      </c>
      <c r="AC2101" s="1029"/>
      <c r="AD2101" s="1029"/>
      <c r="AE2101" s="1028" t="s">
        <v>17316</v>
      </c>
      <c r="AF2101" s="1028" t="s">
        <v>17319</v>
      </c>
      <c r="AG2101" s="377" t="s">
        <v>230</v>
      </c>
      <c r="AH2101" s="754" t="s">
        <v>58</v>
      </c>
      <c r="AI2101" s="1691">
        <v>2.7E-2</v>
      </c>
      <c r="AJ2101" s="779">
        <v>41840</v>
      </c>
      <c r="AK2101" s="380">
        <v>0</v>
      </c>
      <c r="AL2101" s="380">
        <v>3.0950000000000002</v>
      </c>
      <c r="AM2101" s="380">
        <v>3.0950000000000002</v>
      </c>
      <c r="AN2101" s="40"/>
      <c r="AO2101" s="40"/>
      <c r="AP2101" s="40"/>
      <c r="AQ2101" s="1644"/>
      <c r="AR2101" s="1034"/>
      <c r="AS2101" s="45"/>
      <c r="AT2101" s="1029"/>
      <c r="AU2101" s="1029"/>
      <c r="AV2101" s="46"/>
      <c r="AW2101" s="1029"/>
      <c r="AX2101" s="46"/>
      <c r="AY2101" s="2391"/>
    </row>
    <row r="2102" spans="1:53" s="8" customFormat="1" ht="30" customHeight="1" x14ac:dyDescent="0.25">
      <c r="A2102" s="36"/>
      <c r="B2102" s="1029"/>
      <c r="C2102" s="2"/>
      <c r="D2102" s="1029"/>
      <c r="E2102" s="1029"/>
      <c r="F2102" s="1029"/>
      <c r="G2102" s="1029"/>
      <c r="H2102" s="1029"/>
      <c r="I2102" s="1029"/>
      <c r="J2102" s="1029"/>
      <c r="K2102" s="1029"/>
      <c r="L2102" s="1029"/>
      <c r="M2102" s="1029"/>
      <c r="N2102" s="1036"/>
      <c r="O2102" s="1036"/>
      <c r="P2102" s="1557"/>
      <c r="Q2102" s="37"/>
      <c r="R2102" s="448"/>
      <c r="S2102" s="448"/>
      <c r="T2102" s="448"/>
      <c r="U2102" s="448"/>
      <c r="V2102" s="448"/>
      <c r="W2102" s="448"/>
      <c r="X2102" s="448"/>
      <c r="Y2102" s="782" t="s">
        <v>230</v>
      </c>
      <c r="Z2102" s="782" t="s">
        <v>230</v>
      </c>
      <c r="AA2102" s="784" t="s">
        <v>230</v>
      </c>
      <c r="AB2102" s="782" t="s">
        <v>230</v>
      </c>
      <c r="AC2102" s="1029"/>
      <c r="AD2102" s="1029"/>
      <c r="AE2102" s="1028" t="s">
        <v>17317</v>
      </c>
      <c r="AF2102" s="1082" t="s">
        <v>17318</v>
      </c>
      <c r="AG2102" s="1825" t="s">
        <v>230</v>
      </c>
      <c r="AH2102" s="1083" t="s">
        <v>58</v>
      </c>
      <c r="AI2102" s="1084">
        <v>2.3699999999999999E-2</v>
      </c>
      <c r="AJ2102" s="1084">
        <v>3500</v>
      </c>
      <c r="AK2102" s="1673">
        <v>0</v>
      </c>
      <c r="AL2102" s="1826">
        <v>0.22700000000000001</v>
      </c>
      <c r="AM2102" s="380">
        <v>0.22700000000000001</v>
      </c>
      <c r="AN2102" s="40"/>
      <c r="AO2102" s="40"/>
      <c r="AP2102" s="40"/>
      <c r="AQ2102" s="1644"/>
      <c r="AR2102" s="1034"/>
      <c r="AS2102" s="45"/>
      <c r="AT2102" s="1029"/>
      <c r="AU2102" s="1029"/>
      <c r="AV2102" s="46"/>
      <c r="AW2102" s="1029"/>
      <c r="AX2102" s="46"/>
      <c r="AY2102" s="2391"/>
    </row>
    <row r="2103" spans="1:53" s="8" customFormat="1" ht="30" customHeight="1" x14ac:dyDescent="0.25">
      <c r="A2103" s="36"/>
      <c r="B2103" s="1472"/>
      <c r="C2103" s="2"/>
      <c r="D2103" s="1472"/>
      <c r="E2103" s="1472"/>
      <c r="F2103" s="1472"/>
      <c r="G2103" s="1472"/>
      <c r="H2103" s="1472"/>
      <c r="I2103" s="1472"/>
      <c r="J2103" s="1472"/>
      <c r="K2103" s="1472"/>
      <c r="L2103" s="1472"/>
      <c r="M2103" s="1472"/>
      <c r="N2103" s="1473"/>
      <c r="O2103" s="1473"/>
      <c r="P2103" s="1557"/>
      <c r="Q2103" s="37"/>
      <c r="R2103" s="448"/>
      <c r="S2103" s="448"/>
      <c r="T2103" s="448"/>
      <c r="U2103" s="448"/>
      <c r="V2103" s="448"/>
      <c r="W2103" s="448"/>
      <c r="X2103" s="448"/>
      <c r="Y2103" s="782" t="s">
        <v>230</v>
      </c>
      <c r="Z2103" s="782" t="s">
        <v>230</v>
      </c>
      <c r="AA2103" s="784" t="s">
        <v>230</v>
      </c>
      <c r="AB2103" s="782" t="s">
        <v>230</v>
      </c>
      <c r="AC2103" s="1477" t="s">
        <v>6140</v>
      </c>
      <c r="AD2103" s="1329" t="s">
        <v>6141</v>
      </c>
      <c r="AE2103" s="1816" t="s">
        <v>6089</v>
      </c>
      <c r="AF2103" s="18" t="s">
        <v>21195</v>
      </c>
      <c r="AG2103" s="1825" t="s">
        <v>21125</v>
      </c>
      <c r="AH2103" s="1801" t="s">
        <v>21138</v>
      </c>
      <c r="AI2103" s="1478">
        <v>0.87</v>
      </c>
      <c r="AJ2103" s="1828">
        <v>2</v>
      </c>
      <c r="AK2103" s="40">
        <f>AJ2103*AI2103/365</f>
        <v>4.767123287671233E-3</v>
      </c>
      <c r="AL2103" s="1827">
        <v>0</v>
      </c>
      <c r="AM2103" s="41">
        <f>SUBTOTAL(9,AK2103:AL2103)</f>
        <v>4.767123287671233E-3</v>
      </c>
      <c r="AN2103" s="40"/>
      <c r="AO2103" s="40"/>
      <c r="AP2103" s="40"/>
      <c r="AQ2103" s="1644"/>
      <c r="AR2103" s="1475"/>
      <c r="AS2103" s="45"/>
      <c r="AT2103" s="1472"/>
      <c r="AU2103" s="1472"/>
      <c r="AV2103" s="46"/>
      <c r="AW2103" s="1472"/>
      <c r="AX2103" s="2460" t="s">
        <v>21186</v>
      </c>
      <c r="AY2103" s="2391"/>
    </row>
    <row r="2104" spans="1:53" s="1289" customFormat="1" ht="15.95" customHeight="1" x14ac:dyDescent="0.25">
      <c r="C2104" s="1823"/>
      <c r="D2104" s="1099"/>
      <c r="N2104" s="1466"/>
      <c r="O2104" s="1466"/>
      <c r="P2104" s="1466"/>
      <c r="Q2104" s="1824"/>
      <c r="R2104" s="1824"/>
      <c r="S2104" s="1824"/>
      <c r="T2104" s="1824"/>
      <c r="U2104" s="1824"/>
      <c r="V2104" s="1464"/>
      <c r="W2104" s="1464"/>
      <c r="X2104" s="1464"/>
      <c r="Y2104" s="782" t="s">
        <v>230</v>
      </c>
      <c r="Z2104" s="782" t="s">
        <v>230</v>
      </c>
      <c r="AA2104" s="784" t="s">
        <v>230</v>
      </c>
      <c r="AB2104" s="782" t="s">
        <v>230</v>
      </c>
      <c r="AC2104" s="1801" t="s">
        <v>22523</v>
      </c>
      <c r="AD2104" s="1350" t="s">
        <v>22522</v>
      </c>
      <c r="AE2104" s="1172" t="s">
        <v>6089</v>
      </c>
      <c r="AF2104" s="1289" t="s">
        <v>23671</v>
      </c>
      <c r="AG2104" s="1464" t="s">
        <v>23672</v>
      </c>
      <c r="AH2104" s="1172" t="s">
        <v>1509</v>
      </c>
      <c r="AI2104" s="1422">
        <v>1.48</v>
      </c>
      <c r="AJ2104" s="1462">
        <v>114</v>
      </c>
      <c r="AK2104" s="1173">
        <f>AJ2104*AI2104/365</f>
        <v>0.46224657534246577</v>
      </c>
      <c r="AL2104" s="1173">
        <v>0</v>
      </c>
      <c r="AM2104" s="1174">
        <f>SUM(AK2104:AL2104)</f>
        <v>0.46224657534246577</v>
      </c>
      <c r="AN2104" s="1173"/>
      <c r="AO2104" s="1173"/>
      <c r="AP2104" s="1173"/>
      <c r="AQ2104" s="1173"/>
      <c r="AR2104" s="1806"/>
      <c r="AS2104" s="1279"/>
      <c r="AT2104" s="1172"/>
      <c r="AU2104" s="1172"/>
      <c r="AV2104" s="1463"/>
      <c r="AW2104" s="1172"/>
      <c r="AX2104" s="2527" t="s">
        <v>23673</v>
      </c>
      <c r="AY2104" s="2401"/>
      <c r="AZ2104" s="1099"/>
      <c r="BA2104" s="1288"/>
    </row>
    <row r="2105" spans="1:53" s="8" customFormat="1" ht="15.95" customHeight="1" x14ac:dyDescent="0.25">
      <c r="A2105" s="36"/>
      <c r="B2105" s="1029"/>
      <c r="C2105" s="2"/>
      <c r="D2105" s="1029"/>
      <c r="E2105" s="1029"/>
      <c r="F2105" s="1029"/>
      <c r="G2105" s="1029"/>
      <c r="H2105" s="1029"/>
      <c r="I2105" s="1029"/>
      <c r="J2105" s="1029"/>
      <c r="K2105" s="1029"/>
      <c r="L2105" s="1029"/>
      <c r="M2105" s="1029"/>
      <c r="N2105" s="1036"/>
      <c r="O2105" s="1036"/>
      <c r="P2105" s="1557"/>
      <c r="Q2105" s="37"/>
      <c r="R2105" s="448"/>
      <c r="S2105" s="448"/>
      <c r="T2105" s="448"/>
      <c r="U2105" s="448"/>
      <c r="V2105" s="448"/>
      <c r="W2105" s="448"/>
      <c r="X2105" s="448"/>
      <c r="Y2105" s="782" t="s">
        <v>230</v>
      </c>
      <c r="Z2105" s="782" t="s">
        <v>230</v>
      </c>
      <c r="AA2105" s="784" t="s">
        <v>230</v>
      </c>
      <c r="AB2105" s="782" t="s">
        <v>230</v>
      </c>
      <c r="AC2105" s="1029"/>
      <c r="AD2105" s="1029"/>
      <c r="AE2105" s="1029" t="s">
        <v>3375</v>
      </c>
      <c r="AF2105" s="1029" t="s">
        <v>3376</v>
      </c>
      <c r="AG2105" s="1058" t="s">
        <v>3377</v>
      </c>
      <c r="AH2105" s="1" t="s">
        <v>304</v>
      </c>
      <c r="AI2105" s="1809">
        <v>1.1399999999999999</v>
      </c>
      <c r="AJ2105" s="118">
        <v>60</v>
      </c>
      <c r="AK2105" s="116">
        <f>AJ2105*AI2105/365</f>
        <v>0.18739726027397258</v>
      </c>
      <c r="AL2105" s="1829">
        <v>0</v>
      </c>
      <c r="AM2105" s="14">
        <f>SUBTOTAL(9,AK2105:AL2105)</f>
        <v>0.18739726027397258</v>
      </c>
      <c r="AN2105" s="116"/>
      <c r="AO2105" s="116"/>
      <c r="AP2105" s="116"/>
      <c r="AQ2105" s="367"/>
      <c r="AR2105" s="42"/>
      <c r="AS2105" s="43"/>
      <c r="AT2105" s="113"/>
      <c r="AU2105" s="113"/>
      <c r="AV2105" s="44"/>
      <c r="AW2105" s="113"/>
      <c r="AX2105" s="44"/>
      <c r="AY2105" s="2391"/>
    </row>
    <row r="2106" spans="1:53" s="1099" customFormat="1" ht="15.95" customHeight="1" x14ac:dyDescent="0.25">
      <c r="A2106" s="1061"/>
      <c r="B2106" s="2688"/>
      <c r="C2106" s="1062"/>
      <c r="D2106" s="2688"/>
      <c r="E2106" s="2688"/>
      <c r="F2106" s="2688"/>
      <c r="G2106" s="2688"/>
      <c r="H2106" s="2688"/>
      <c r="I2106" s="2688"/>
      <c r="J2106" s="2688"/>
      <c r="K2106" s="2688"/>
      <c r="L2106" s="2688"/>
      <c r="M2106" s="2688"/>
      <c r="N2106" s="2684"/>
      <c r="O2106" s="2684"/>
      <c r="P2106" s="2684"/>
      <c r="Q2106" s="831"/>
      <c r="R2106" s="2683"/>
      <c r="S2106" s="2683"/>
      <c r="T2106" s="2683"/>
      <c r="U2106" s="2683"/>
      <c r="V2106" s="2683"/>
      <c r="W2106" s="2683"/>
      <c r="X2106" s="2683"/>
      <c r="Y2106" s="782" t="s">
        <v>230</v>
      </c>
      <c r="Z2106" s="782" t="s">
        <v>230</v>
      </c>
      <c r="AA2106" s="784" t="s">
        <v>230</v>
      </c>
      <c r="AB2106" s="782" t="s">
        <v>230</v>
      </c>
      <c r="AC2106" s="782" t="s">
        <v>26000</v>
      </c>
      <c r="AD2106" s="1339" t="s">
        <v>26001</v>
      </c>
      <c r="AE2106" s="2688" t="s">
        <v>26002</v>
      </c>
      <c r="AF2106" s="2688" t="s">
        <v>26003</v>
      </c>
      <c r="AG2106" s="1825" t="s">
        <v>22871</v>
      </c>
      <c r="AH2106" s="2688" t="s">
        <v>26004</v>
      </c>
      <c r="AI2106" s="2684">
        <v>0.37</v>
      </c>
      <c r="AJ2106" s="831">
        <v>130</v>
      </c>
      <c r="AK2106" s="378">
        <f>AJ2106*AI2106/365</f>
        <v>0.13178082191780821</v>
      </c>
      <c r="AL2106" s="2696">
        <v>0</v>
      </c>
      <c r="AM2106" s="380">
        <f>SUBTOTAL(9,AK2106:AL2106)</f>
        <v>0.13178082191780821</v>
      </c>
      <c r="AN2106" s="378"/>
      <c r="AO2106" s="378"/>
      <c r="AP2106" s="378"/>
      <c r="AQ2106" s="771"/>
      <c r="AR2106" s="381"/>
      <c r="AS2106" s="382"/>
      <c r="AT2106" s="2688"/>
      <c r="AU2106" s="2688"/>
      <c r="AV2106" s="383"/>
      <c r="AW2106" s="2688"/>
      <c r="AX2106" s="2460" t="s">
        <v>26007</v>
      </c>
      <c r="AY2106" s="2688"/>
    </row>
    <row r="2107" spans="1:53" s="1099" customFormat="1" ht="15.95" customHeight="1" x14ac:dyDescent="0.25">
      <c r="A2107" s="1061"/>
      <c r="B2107" s="2688"/>
      <c r="C2107" s="1062"/>
      <c r="D2107" s="2688"/>
      <c r="E2107" s="2688"/>
      <c r="F2107" s="2688"/>
      <c r="G2107" s="2688"/>
      <c r="H2107" s="2688"/>
      <c r="I2107" s="2688"/>
      <c r="J2107" s="2688"/>
      <c r="K2107" s="2688"/>
      <c r="L2107" s="2688"/>
      <c r="M2107" s="2688"/>
      <c r="N2107" s="2684"/>
      <c r="O2107" s="2684"/>
      <c r="P2107" s="2684"/>
      <c r="Q2107" s="831"/>
      <c r="R2107" s="2683"/>
      <c r="S2107" s="2683"/>
      <c r="T2107" s="2683"/>
      <c r="U2107" s="2683"/>
      <c r="V2107" s="2683"/>
      <c r="W2107" s="2683"/>
      <c r="X2107" s="2683"/>
      <c r="Y2107" s="782" t="s">
        <v>230</v>
      </c>
      <c r="Z2107" s="782" t="s">
        <v>230</v>
      </c>
      <c r="AA2107" s="784" t="s">
        <v>230</v>
      </c>
      <c r="AB2107" s="782" t="s">
        <v>230</v>
      </c>
      <c r="AC2107" s="782" t="s">
        <v>26000</v>
      </c>
      <c r="AD2107" s="1339" t="s">
        <v>26001</v>
      </c>
      <c r="AE2107" s="2688" t="s">
        <v>26002</v>
      </c>
      <c r="AF2107" s="2688" t="s">
        <v>26006</v>
      </c>
      <c r="AG2107" s="1825" t="s">
        <v>22871</v>
      </c>
      <c r="AH2107" s="2688" t="s">
        <v>26005</v>
      </c>
      <c r="AI2107" s="2684">
        <v>0.19</v>
      </c>
      <c r="AJ2107" s="831">
        <v>23</v>
      </c>
      <c r="AK2107" s="378">
        <f>AJ2107*AI2107/365</f>
        <v>1.1972602739726028E-2</v>
      </c>
      <c r="AL2107" s="2696">
        <v>0</v>
      </c>
      <c r="AM2107" s="380">
        <f>SUBTOTAL(9,AK2107:AL2107)</f>
        <v>1.1972602739726028E-2</v>
      </c>
      <c r="AN2107" s="378"/>
      <c r="AO2107" s="378"/>
      <c r="AP2107" s="378"/>
      <c r="AQ2107" s="771"/>
      <c r="AR2107" s="381"/>
      <c r="AS2107" s="382"/>
      <c r="AT2107" s="2688"/>
      <c r="AU2107" s="2688"/>
      <c r="AV2107" s="383"/>
      <c r="AW2107" s="2688"/>
      <c r="AX2107" s="2460" t="s">
        <v>26007</v>
      </c>
      <c r="AY2107" s="2688"/>
    </row>
    <row r="2108" spans="1:53" s="1099" customFormat="1" ht="15.95" customHeight="1" x14ac:dyDescent="0.25">
      <c r="A2108" s="1061"/>
      <c r="B2108" s="1620"/>
      <c r="C2108" s="1062"/>
      <c r="D2108" s="1620"/>
      <c r="E2108" s="1620"/>
      <c r="F2108" s="1620"/>
      <c r="G2108" s="1620"/>
      <c r="H2108" s="1620"/>
      <c r="I2108" s="1620"/>
      <c r="J2108" s="1620"/>
      <c r="K2108" s="1620"/>
      <c r="L2108" s="1620"/>
      <c r="M2108" s="1620"/>
      <c r="N2108" s="1618"/>
      <c r="O2108" s="1618"/>
      <c r="P2108" s="1618"/>
      <c r="Q2108" s="831"/>
      <c r="R2108" s="1619"/>
      <c r="S2108" s="1619"/>
      <c r="T2108" s="1619"/>
      <c r="U2108" s="1619"/>
      <c r="V2108" s="1619"/>
      <c r="W2108" s="1619"/>
      <c r="X2108" s="1619"/>
      <c r="Y2108" s="782" t="s">
        <v>230</v>
      </c>
      <c r="Z2108" s="782" t="s">
        <v>230</v>
      </c>
      <c r="AA2108" s="784" t="s">
        <v>230</v>
      </c>
      <c r="AB2108" s="782" t="s">
        <v>230</v>
      </c>
      <c r="AC2108" s="1076" t="s">
        <v>22350</v>
      </c>
      <c r="AD2108" s="1607" t="s">
        <v>22351</v>
      </c>
      <c r="AE2108" s="1620" t="s">
        <v>22363</v>
      </c>
      <c r="AF2108" s="1620" t="s">
        <v>22364</v>
      </c>
      <c r="AG2108" s="377" t="s">
        <v>22352</v>
      </c>
      <c r="AH2108" s="1620" t="s">
        <v>22792</v>
      </c>
      <c r="AI2108" s="1640">
        <v>0.14000000000000001</v>
      </c>
      <c r="AJ2108" s="831">
        <v>60</v>
      </c>
      <c r="AK2108" s="378">
        <f t="shared" ref="AK2108:AK2113" si="223">AJ2108*AI2108/365</f>
        <v>2.3013698630136987E-2</v>
      </c>
      <c r="AL2108" s="378">
        <v>0</v>
      </c>
      <c r="AM2108" s="380">
        <f>SUM(AK2108:AL2108)</f>
        <v>2.3013698630136987E-2</v>
      </c>
      <c r="AN2108" s="378"/>
      <c r="AO2108" s="378"/>
      <c r="AP2108" s="378"/>
      <c r="AQ2108" s="771"/>
      <c r="AR2108" s="381"/>
      <c r="AS2108" s="382"/>
      <c r="AT2108" s="1620"/>
      <c r="AU2108" s="1620"/>
      <c r="AV2108" s="383"/>
      <c r="AW2108" s="1620"/>
      <c r="AX2108" s="2460" t="s">
        <v>22365</v>
      </c>
      <c r="AY2108" s="2401"/>
    </row>
    <row r="2109" spans="1:53" s="8" customFormat="1" ht="15.95" customHeight="1" x14ac:dyDescent="0.25">
      <c r="A2109" s="36"/>
      <c r="B2109" s="1029"/>
      <c r="C2109" s="2"/>
      <c r="D2109" s="1029"/>
      <c r="E2109" s="1029"/>
      <c r="F2109" s="1029"/>
      <c r="G2109" s="1029"/>
      <c r="H2109" s="1029"/>
      <c r="I2109" s="1029"/>
      <c r="J2109" s="1029"/>
      <c r="K2109" s="1029"/>
      <c r="L2109" s="1029"/>
      <c r="M2109" s="1029"/>
      <c r="N2109" s="1036"/>
      <c r="O2109" s="1036"/>
      <c r="P2109" s="1557"/>
      <c r="Q2109" s="37"/>
      <c r="R2109" s="448"/>
      <c r="S2109" s="448"/>
      <c r="T2109" s="448"/>
      <c r="U2109" s="448"/>
      <c r="V2109" s="448"/>
      <c r="W2109" s="448"/>
      <c r="X2109" s="448"/>
      <c r="Y2109" s="782" t="s">
        <v>230</v>
      </c>
      <c r="Z2109" s="782" t="s">
        <v>230</v>
      </c>
      <c r="AA2109" s="784" t="s">
        <v>230</v>
      </c>
      <c r="AB2109" s="782" t="s">
        <v>230</v>
      </c>
      <c r="AC2109" s="1029"/>
      <c r="AD2109" s="1029"/>
      <c r="AE2109" s="1029" t="s">
        <v>3378</v>
      </c>
      <c r="AF2109" s="2647" t="s">
        <v>247</v>
      </c>
      <c r="AG2109" s="39">
        <v>1037724007276</v>
      </c>
      <c r="AH2109" s="1029" t="s">
        <v>17039</v>
      </c>
      <c r="AI2109" s="1640">
        <v>0.87</v>
      </c>
      <c r="AJ2109" s="37">
        <v>2</v>
      </c>
      <c r="AK2109" s="40">
        <f t="shared" si="223"/>
        <v>4.767123287671233E-3</v>
      </c>
      <c r="AL2109" s="40">
        <v>0</v>
      </c>
      <c r="AM2109" s="41">
        <f>SUM(AK2109:AL2109)</f>
        <v>4.767123287671233E-3</v>
      </c>
      <c r="AN2109" s="40"/>
      <c r="AO2109" s="40"/>
      <c r="AP2109" s="40"/>
      <c r="AQ2109" s="1644"/>
      <c r="AR2109" s="1034"/>
      <c r="AS2109" s="45"/>
      <c r="AT2109" s="1029"/>
      <c r="AU2109" s="1029"/>
      <c r="AV2109" s="46"/>
      <c r="AW2109" s="1029"/>
      <c r="AX2109" s="46"/>
      <c r="AY2109" s="2391"/>
    </row>
    <row r="2110" spans="1:53" s="8" customFormat="1" ht="15.95" customHeight="1" x14ac:dyDescent="0.25">
      <c r="A2110" s="36"/>
      <c r="B2110" s="1029"/>
      <c r="C2110" s="2"/>
      <c r="D2110" s="1029"/>
      <c r="E2110" s="1029"/>
      <c r="F2110" s="1029"/>
      <c r="G2110" s="1029"/>
      <c r="H2110" s="1029"/>
      <c r="I2110" s="1029"/>
      <c r="J2110" s="1029"/>
      <c r="K2110" s="1029"/>
      <c r="L2110" s="1029"/>
      <c r="M2110" s="1029"/>
      <c r="N2110" s="1036"/>
      <c r="O2110" s="1036"/>
      <c r="P2110" s="1557"/>
      <c r="Q2110" s="37"/>
      <c r="R2110" s="448"/>
      <c r="S2110" s="448"/>
      <c r="T2110" s="448"/>
      <c r="U2110" s="448"/>
      <c r="V2110" s="448"/>
      <c r="W2110" s="448"/>
      <c r="X2110" s="448"/>
      <c r="Y2110" s="782" t="s">
        <v>230</v>
      </c>
      <c r="Z2110" s="782" t="s">
        <v>230</v>
      </c>
      <c r="AA2110" s="784" t="s">
        <v>230</v>
      </c>
      <c r="AB2110" s="782" t="s">
        <v>230</v>
      </c>
      <c r="AC2110" s="1029"/>
      <c r="AD2110" s="1029"/>
      <c r="AE2110" s="1029" t="s">
        <v>3379</v>
      </c>
      <c r="AF2110" s="1029" t="s">
        <v>3380</v>
      </c>
      <c r="AG2110" s="39" t="s">
        <v>3381</v>
      </c>
      <c r="AH2110" s="1" t="s">
        <v>304</v>
      </c>
      <c r="AI2110" s="1036">
        <v>1.1399999999999999</v>
      </c>
      <c r="AJ2110" s="1036">
        <v>90</v>
      </c>
      <c r="AK2110" s="40">
        <f t="shared" si="223"/>
        <v>0.28109589041095889</v>
      </c>
      <c r="AL2110" s="40">
        <v>0</v>
      </c>
      <c r="AM2110" s="14">
        <f>SUBTOTAL(9,AK2110:AL2110)</f>
        <v>0.28109589041095889</v>
      </c>
      <c r="AN2110" s="40"/>
      <c r="AO2110" s="40"/>
      <c r="AP2110" s="40"/>
      <c r="AQ2110" s="1644"/>
      <c r="AR2110" s="1034"/>
      <c r="AS2110" s="45"/>
      <c r="AT2110" s="1029"/>
      <c r="AU2110" s="1029"/>
      <c r="AV2110" s="46"/>
      <c r="AW2110" s="1029"/>
      <c r="AX2110" s="46"/>
      <c r="AY2110" s="2391"/>
    </row>
    <row r="2111" spans="1:53" s="1099" customFormat="1" ht="15.95" customHeight="1" x14ac:dyDescent="0.25">
      <c r="A2111" s="781"/>
      <c r="B2111" s="782"/>
      <c r="C2111" s="1003"/>
      <c r="D2111" s="782"/>
      <c r="E2111" s="782"/>
      <c r="F2111" s="782"/>
      <c r="G2111" s="782"/>
      <c r="H2111" s="782"/>
      <c r="I2111" s="782"/>
      <c r="J2111" s="782"/>
      <c r="K2111" s="782"/>
      <c r="L2111" s="782"/>
      <c r="M2111" s="782"/>
      <c r="N2111" s="1925"/>
      <c r="O2111" s="1925"/>
      <c r="P2111" s="1925"/>
      <c r="Q2111" s="785"/>
      <c r="R2111" s="783"/>
      <c r="S2111" s="783"/>
      <c r="T2111" s="783"/>
      <c r="U2111" s="783"/>
      <c r="V2111" s="783"/>
      <c r="W2111" s="783"/>
      <c r="X2111" s="783"/>
      <c r="Y2111" s="782" t="s">
        <v>230</v>
      </c>
      <c r="Z2111" s="782" t="s">
        <v>230</v>
      </c>
      <c r="AA2111" s="784" t="s">
        <v>230</v>
      </c>
      <c r="AB2111" s="782" t="s">
        <v>230</v>
      </c>
      <c r="AC2111" s="782" t="s">
        <v>23865</v>
      </c>
      <c r="AD2111" s="1339" t="s">
        <v>17501</v>
      </c>
      <c r="AE2111" s="782" t="s">
        <v>3382</v>
      </c>
      <c r="AF2111" s="782" t="s">
        <v>24067</v>
      </c>
      <c r="AG2111" s="1926" t="s">
        <v>22050</v>
      </c>
      <c r="AH2111" s="1927" t="s">
        <v>23866</v>
      </c>
      <c r="AI2111" s="2631">
        <v>0.87</v>
      </c>
      <c r="AJ2111" s="785">
        <v>15</v>
      </c>
      <c r="AK2111" s="378">
        <f t="shared" si="223"/>
        <v>3.5753424657534248E-2</v>
      </c>
      <c r="AL2111" s="430">
        <v>0</v>
      </c>
      <c r="AM2111" s="380">
        <f>SUBTOTAL(9,AK2111:AL2111)</f>
        <v>3.5753424657534248E-2</v>
      </c>
      <c r="AN2111" s="430"/>
      <c r="AO2111" s="430"/>
      <c r="AP2111" s="430"/>
      <c r="AQ2111" s="830"/>
      <c r="AR2111" s="484"/>
      <c r="AS2111" s="786"/>
      <c r="AT2111" s="782"/>
      <c r="AU2111" s="782"/>
      <c r="AV2111" s="787"/>
      <c r="AW2111" s="782"/>
      <c r="AX2111" s="2460" t="s">
        <v>23867</v>
      </c>
      <c r="AY2111" s="2401"/>
    </row>
    <row r="2112" spans="1:53" s="1099" customFormat="1" ht="15.95" customHeight="1" x14ac:dyDescent="0.25">
      <c r="A2112" s="781"/>
      <c r="B2112" s="782"/>
      <c r="C2112" s="1003"/>
      <c r="D2112" s="782"/>
      <c r="E2112" s="782"/>
      <c r="F2112" s="782"/>
      <c r="G2112" s="782"/>
      <c r="H2112" s="782"/>
      <c r="I2112" s="782"/>
      <c r="J2112" s="782"/>
      <c r="K2112" s="782"/>
      <c r="L2112" s="782"/>
      <c r="M2112" s="782"/>
      <c r="N2112" s="2631"/>
      <c r="O2112" s="2631"/>
      <c r="P2112" s="2631"/>
      <c r="Q2112" s="785"/>
      <c r="R2112" s="783"/>
      <c r="S2112" s="783"/>
      <c r="T2112" s="783"/>
      <c r="U2112" s="783"/>
      <c r="V2112" s="783"/>
      <c r="W2112" s="783"/>
      <c r="X2112" s="783"/>
      <c r="Y2112" s="782"/>
      <c r="Z2112" s="782"/>
      <c r="AA2112" s="784"/>
      <c r="AB2112" s="782"/>
      <c r="AC2112" s="782" t="s">
        <v>25778</v>
      </c>
      <c r="AD2112" s="1317" t="s">
        <v>25779</v>
      </c>
      <c r="AE2112" s="827" t="s">
        <v>25781</v>
      </c>
      <c r="AF2112" s="827" t="s">
        <v>25780</v>
      </c>
      <c r="AG2112" s="1199" t="s">
        <v>25782</v>
      </c>
      <c r="AH2112" s="827" t="s">
        <v>25783</v>
      </c>
      <c r="AI2112" s="2632">
        <v>0.87</v>
      </c>
      <c r="AJ2112" s="1087">
        <v>1</v>
      </c>
      <c r="AK2112" s="430">
        <f t="shared" si="223"/>
        <v>2.3835616438356165E-3</v>
      </c>
      <c r="AL2112" s="1201">
        <v>0</v>
      </c>
      <c r="AM2112" s="1987">
        <f>SUM(AK2112:AL2112)</f>
        <v>2.3835616438356165E-3</v>
      </c>
      <c r="AN2112" s="430"/>
      <c r="AO2112" s="430"/>
      <c r="AP2112" s="430"/>
      <c r="AQ2112" s="830"/>
      <c r="AR2112" s="484"/>
      <c r="AS2112" s="786"/>
      <c r="AT2112" s="782"/>
      <c r="AU2112" s="782"/>
      <c r="AV2112" s="787"/>
      <c r="AW2112" s="782"/>
      <c r="AX2112" s="2459" t="s">
        <v>25784</v>
      </c>
      <c r="AY2112" s="2633"/>
    </row>
    <row r="2113" spans="1:52" s="1099" customFormat="1" ht="15.95" customHeight="1" x14ac:dyDescent="0.25">
      <c r="A2113" s="781"/>
      <c r="B2113" s="782"/>
      <c r="C2113" s="1003"/>
      <c r="D2113" s="782"/>
      <c r="E2113" s="782"/>
      <c r="F2113" s="782"/>
      <c r="G2113" s="782"/>
      <c r="H2113" s="782"/>
      <c r="I2113" s="782"/>
      <c r="J2113" s="782"/>
      <c r="K2113" s="782"/>
      <c r="L2113" s="782"/>
      <c r="M2113" s="782"/>
      <c r="N2113" s="2122"/>
      <c r="O2113" s="2122"/>
      <c r="P2113" s="2122"/>
      <c r="Q2113" s="785"/>
      <c r="R2113" s="783"/>
      <c r="S2113" s="783"/>
      <c r="T2113" s="783"/>
      <c r="U2113" s="783"/>
      <c r="V2113" s="783"/>
      <c r="W2113" s="783"/>
      <c r="X2113" s="783"/>
      <c r="Y2113" s="782" t="s">
        <v>230</v>
      </c>
      <c r="Z2113" s="782" t="s">
        <v>230</v>
      </c>
      <c r="AA2113" s="784" t="s">
        <v>230</v>
      </c>
      <c r="AB2113" s="782" t="s">
        <v>230</v>
      </c>
      <c r="AC2113" s="782"/>
      <c r="AD2113" s="782"/>
      <c r="AE2113" s="2225" t="s">
        <v>3373</v>
      </c>
      <c r="AF2113" s="2225" t="s">
        <v>3374</v>
      </c>
      <c r="AG2113" s="2226">
        <v>1035001618475</v>
      </c>
      <c r="AH2113" s="2227" t="s">
        <v>304</v>
      </c>
      <c r="AI2113" s="2228">
        <v>1.1399999999999999</v>
      </c>
      <c r="AJ2113" s="2229">
        <v>550</v>
      </c>
      <c r="AK2113" s="2230">
        <f t="shared" si="223"/>
        <v>1.7178082191780821</v>
      </c>
      <c r="AL2113" s="2231">
        <v>0</v>
      </c>
      <c r="AM2113" s="1662">
        <f>SUBTOTAL(9,AK2113:AL2113)</f>
        <v>1.7178082191780821</v>
      </c>
      <c r="AN2113" s="430"/>
      <c r="AO2113" s="430"/>
      <c r="AP2113" s="430"/>
      <c r="AQ2113" s="830"/>
      <c r="AR2113" s="484"/>
      <c r="AS2113" s="786"/>
      <c r="AT2113" s="782"/>
      <c r="AU2113" s="782"/>
      <c r="AV2113" s="787"/>
      <c r="AW2113" s="782"/>
      <c r="AX2113" s="787"/>
      <c r="AY2113" s="2401"/>
    </row>
    <row r="2114" spans="1:52" s="55" customFormat="1" ht="15.95" customHeight="1" x14ac:dyDescent="0.2">
      <c r="A2114" s="182">
        <v>305</v>
      </c>
      <c r="B2114" s="170" t="s">
        <v>57</v>
      </c>
      <c r="C2114" s="170" t="s">
        <v>59</v>
      </c>
      <c r="D2114" s="166" t="s">
        <v>19200</v>
      </c>
      <c r="E2114" s="166" t="s">
        <v>3384</v>
      </c>
      <c r="F2114" s="166" t="s">
        <v>3385</v>
      </c>
      <c r="G2114" s="166"/>
      <c r="H2114" s="166" t="s">
        <v>219</v>
      </c>
      <c r="I2114" s="166" t="s">
        <v>220</v>
      </c>
      <c r="J2114" s="166" t="s">
        <v>221</v>
      </c>
      <c r="K2114" s="166" t="s">
        <v>222</v>
      </c>
      <c r="L2114" s="198" t="s">
        <v>221</v>
      </c>
      <c r="M2114" s="198" t="s">
        <v>879</v>
      </c>
      <c r="N2114" s="186">
        <v>9</v>
      </c>
      <c r="O2114" s="186">
        <v>2</v>
      </c>
      <c r="P2114" s="186">
        <f>N2114*O2114</f>
        <v>18</v>
      </c>
      <c r="Q2114" s="184">
        <v>3</v>
      </c>
      <c r="R2114" s="183"/>
      <c r="S2114" s="183">
        <v>2</v>
      </c>
      <c r="T2114" s="183"/>
      <c r="U2114" s="183">
        <v>1</v>
      </c>
      <c r="V2114" s="918"/>
      <c r="W2114" s="183"/>
      <c r="X2114" s="183"/>
      <c r="Y2114" s="166" t="s">
        <v>63</v>
      </c>
      <c r="Z2114" s="170" t="s">
        <v>224</v>
      </c>
      <c r="AA2114" s="197" t="s">
        <v>225</v>
      </c>
      <c r="AB2114" s="166" t="s">
        <v>3312</v>
      </c>
      <c r="AC2114" s="166" t="s">
        <v>3313</v>
      </c>
      <c r="AD2114" s="166" t="s">
        <v>3314</v>
      </c>
      <c r="AE2114" s="166" t="s">
        <v>3386</v>
      </c>
      <c r="AF2114" s="166" t="s">
        <v>528</v>
      </c>
      <c r="AG2114" s="165" t="s">
        <v>230</v>
      </c>
      <c r="AH2114" s="203" t="s">
        <v>59</v>
      </c>
      <c r="AI2114" s="167">
        <v>0.114</v>
      </c>
      <c r="AJ2114" s="168">
        <v>2481.8420000000001</v>
      </c>
      <c r="AK2114" s="167">
        <v>0.59156233972602734</v>
      </c>
      <c r="AL2114" s="167">
        <v>0.18358831232876716</v>
      </c>
      <c r="AM2114" s="187">
        <f>AK2114+AL2114</f>
        <v>0.7751506520547945</v>
      </c>
      <c r="AN2114" s="167">
        <f>SUM(AK2114:AK2122)</f>
        <v>3.8591084273972598</v>
      </c>
      <c r="AO2114" s="167">
        <f>SUM(AL2114:AL2122)</f>
        <v>1.1221087561643834</v>
      </c>
      <c r="AP2114" s="167">
        <f>SUM(AM2114:AM2122)</f>
        <v>4.9812171835616432</v>
      </c>
      <c r="AQ2114" s="167">
        <f>AP2114*30</f>
        <v>149.4365155068493</v>
      </c>
      <c r="AR2114" s="193" t="s">
        <v>231</v>
      </c>
      <c r="AS2114" s="166" t="s">
        <v>431</v>
      </c>
      <c r="AT2114" s="166" t="s">
        <v>232</v>
      </c>
      <c r="AU2114" s="166" t="s">
        <v>59</v>
      </c>
      <c r="AV2114" s="679" t="s">
        <v>3387</v>
      </c>
      <c r="AW2114" s="166" t="s">
        <v>234</v>
      </c>
      <c r="AX2114" s="46"/>
      <c r="AY2114" s="2391"/>
    </row>
    <row r="2115" spans="1:52" s="8" customFormat="1" ht="15.95" customHeight="1" x14ac:dyDescent="0.25">
      <c r="A2115" s="112"/>
      <c r="B2115" s="113"/>
      <c r="C2115" s="121"/>
      <c r="D2115" s="113"/>
      <c r="E2115" s="113"/>
      <c r="F2115" s="113"/>
      <c r="G2115" s="113"/>
      <c r="H2115" s="113"/>
      <c r="I2115" s="113"/>
      <c r="J2115" s="113"/>
      <c r="K2115" s="113"/>
      <c r="L2115" s="113"/>
      <c r="M2115" s="113"/>
      <c r="N2115" s="118"/>
      <c r="O2115" s="118"/>
      <c r="P2115" s="118"/>
      <c r="Q2115" s="120"/>
      <c r="R2115" s="114"/>
      <c r="S2115" s="114"/>
      <c r="T2115" s="114"/>
      <c r="U2115" s="114"/>
      <c r="V2115" s="114"/>
      <c r="W2115" s="114"/>
      <c r="X2115" s="114"/>
      <c r="Y2115" s="113"/>
      <c r="Z2115" s="113"/>
      <c r="AA2115" s="132"/>
      <c r="AB2115" s="113"/>
      <c r="AC2115" s="113"/>
      <c r="AD2115" s="113"/>
      <c r="AE2115" s="113" t="s">
        <v>3386</v>
      </c>
      <c r="AF2115" s="113" t="s">
        <v>286</v>
      </c>
      <c r="AG2115" s="115" t="s">
        <v>230</v>
      </c>
      <c r="AH2115" s="132" t="s">
        <v>59</v>
      </c>
      <c r="AI2115" s="116">
        <v>0.114</v>
      </c>
      <c r="AJ2115" s="117">
        <v>2456.7190000000001</v>
      </c>
      <c r="AK2115" s="116">
        <v>0.58557411780821911</v>
      </c>
      <c r="AL2115" s="116">
        <v>0.18172989863013697</v>
      </c>
      <c r="AM2115" s="119">
        <v>0.76730401643835611</v>
      </c>
      <c r="AN2115" s="116"/>
      <c r="AO2115" s="116"/>
      <c r="AP2115" s="116"/>
      <c r="AQ2115" s="367"/>
      <c r="AR2115" s="42"/>
      <c r="AS2115" s="43"/>
      <c r="AT2115" s="113"/>
      <c r="AU2115" s="113"/>
      <c r="AV2115" s="44"/>
      <c r="AW2115" s="113"/>
      <c r="AX2115" s="44"/>
      <c r="AY2115" s="2391"/>
    </row>
    <row r="2116" spans="1:52" s="8" customFormat="1" ht="15.95" customHeight="1" x14ac:dyDescent="0.25">
      <c r="A2116" s="36"/>
      <c r="B2116" s="1029"/>
      <c r="C2116" s="2"/>
      <c r="D2116" s="1029"/>
      <c r="E2116" s="1029"/>
      <c r="F2116" s="1029"/>
      <c r="G2116" s="1029"/>
      <c r="H2116" s="1029"/>
      <c r="I2116" s="1029"/>
      <c r="J2116" s="1029"/>
      <c r="K2116" s="1029"/>
      <c r="L2116" s="1029"/>
      <c r="M2116" s="1029"/>
      <c r="N2116" s="1036"/>
      <c r="O2116" s="1036"/>
      <c r="P2116" s="1557"/>
      <c r="Q2116" s="37"/>
      <c r="R2116" s="448"/>
      <c r="S2116" s="448"/>
      <c r="T2116" s="448"/>
      <c r="U2116" s="448"/>
      <c r="V2116" s="448"/>
      <c r="W2116" s="448"/>
      <c r="X2116" s="448"/>
      <c r="Y2116" s="1029"/>
      <c r="Z2116" s="1029"/>
      <c r="AA2116" s="1"/>
      <c r="AB2116" s="1029"/>
      <c r="AC2116" s="1029"/>
      <c r="AD2116" s="1029"/>
      <c r="AE2116" s="1029" t="s">
        <v>3386</v>
      </c>
      <c r="AF2116" s="1029" t="s">
        <v>346</v>
      </c>
      <c r="AG2116" s="39" t="s">
        <v>230</v>
      </c>
      <c r="AH2116" s="1" t="s">
        <v>59</v>
      </c>
      <c r="AI2116" s="40">
        <v>0.114</v>
      </c>
      <c r="AJ2116" s="1037">
        <v>2422.2839999999997</v>
      </c>
      <c r="AK2116" s="40">
        <v>0.57736632328767112</v>
      </c>
      <c r="AL2116" s="40">
        <v>0.17918265205479447</v>
      </c>
      <c r="AM2116" s="41">
        <v>0.75654897534246557</v>
      </c>
      <c r="AN2116" s="40"/>
      <c r="AO2116" s="40"/>
      <c r="AP2116" s="40"/>
      <c r="AQ2116" s="1644"/>
      <c r="AR2116" s="1034"/>
      <c r="AS2116" s="45"/>
      <c r="AT2116" s="1029"/>
      <c r="AU2116" s="1029"/>
      <c r="AV2116" s="46"/>
      <c r="AW2116" s="1029"/>
      <c r="AX2116" s="46"/>
      <c r="AY2116" s="2391"/>
    </row>
    <row r="2117" spans="1:52" s="8" customFormat="1" ht="15.95" customHeight="1" x14ac:dyDescent="0.25">
      <c r="A2117" s="36"/>
      <c r="B2117" s="1029"/>
      <c r="C2117" s="2"/>
      <c r="D2117" s="1029"/>
      <c r="E2117" s="1029"/>
      <c r="F2117" s="1029"/>
      <c r="G2117" s="1029"/>
      <c r="H2117" s="1029"/>
      <c r="I2117" s="1029"/>
      <c r="J2117" s="1029"/>
      <c r="K2117" s="1029"/>
      <c r="L2117" s="1029"/>
      <c r="M2117" s="1029"/>
      <c r="N2117" s="2584"/>
      <c r="O2117" s="2584"/>
      <c r="P2117" s="1557"/>
      <c r="Q2117" s="37"/>
      <c r="R2117" s="448"/>
      <c r="S2117" s="448"/>
      <c r="T2117" s="448"/>
      <c r="U2117" s="448"/>
      <c r="V2117" s="448"/>
      <c r="W2117" s="448"/>
      <c r="X2117" s="448"/>
      <c r="Y2117" s="1029"/>
      <c r="Z2117" s="1029"/>
      <c r="AA2117" s="1"/>
      <c r="AB2117" s="1029"/>
      <c r="AC2117" s="1029"/>
      <c r="AD2117" s="1029"/>
      <c r="AE2117" s="1029" t="s">
        <v>3386</v>
      </c>
      <c r="AF2117" s="1029" t="s">
        <v>347</v>
      </c>
      <c r="AG2117" s="39" t="s">
        <v>230</v>
      </c>
      <c r="AH2117" s="1" t="s">
        <v>59</v>
      </c>
      <c r="AI2117" s="40">
        <v>0.114</v>
      </c>
      <c r="AJ2117" s="1037">
        <v>2413.36</v>
      </c>
      <c r="AK2117" s="40">
        <v>0.5752392328767123</v>
      </c>
      <c r="AL2117" s="40">
        <v>0.17852252054794521</v>
      </c>
      <c r="AM2117" s="41">
        <v>0.75376175342465745</v>
      </c>
      <c r="AN2117" s="40"/>
      <c r="AO2117" s="40"/>
      <c r="AP2117" s="40"/>
      <c r="AQ2117" s="1644"/>
      <c r="AR2117" s="1034"/>
      <c r="AS2117" s="45"/>
      <c r="AT2117" s="1029"/>
      <c r="AU2117" s="1029"/>
      <c r="AV2117" s="46"/>
      <c r="AW2117" s="1029"/>
      <c r="AX2117" s="46"/>
      <c r="AY2117" s="2391"/>
    </row>
    <row r="2118" spans="1:52" s="8" customFormat="1" ht="15.95" customHeight="1" x14ac:dyDescent="0.25">
      <c r="A2118" s="36"/>
      <c r="B2118" s="1029"/>
      <c r="C2118" s="2"/>
      <c r="D2118" s="1029"/>
      <c r="E2118" s="1029"/>
      <c r="F2118" s="1029"/>
      <c r="G2118" s="1029"/>
      <c r="H2118" s="1029"/>
      <c r="I2118" s="1029"/>
      <c r="J2118" s="1029"/>
      <c r="K2118" s="1029"/>
      <c r="L2118" s="1029"/>
      <c r="M2118" s="1029"/>
      <c r="N2118" s="1036"/>
      <c r="O2118" s="1036"/>
      <c r="P2118" s="1557"/>
      <c r="Q2118" s="37"/>
      <c r="R2118" s="448"/>
      <c r="S2118" s="448"/>
      <c r="T2118" s="448"/>
      <c r="U2118" s="448"/>
      <c r="V2118" s="448"/>
      <c r="W2118" s="448"/>
      <c r="X2118" s="448"/>
      <c r="Y2118" s="1029"/>
      <c r="Z2118" s="1029"/>
      <c r="AA2118" s="1"/>
      <c r="AB2118" s="1029"/>
      <c r="AC2118" s="1029"/>
      <c r="AD2118" s="1029"/>
      <c r="AE2118" s="1029" t="s">
        <v>3386</v>
      </c>
      <c r="AF2118" s="1029" t="s">
        <v>348</v>
      </c>
      <c r="AG2118" s="39" t="s">
        <v>230</v>
      </c>
      <c r="AH2118" s="1" t="s">
        <v>59</v>
      </c>
      <c r="AI2118" s="40">
        <v>0.114</v>
      </c>
      <c r="AJ2118" s="1037">
        <v>2348.7580000000003</v>
      </c>
      <c r="AK2118" s="40">
        <v>0.55984094794520545</v>
      </c>
      <c r="AL2118" s="40">
        <v>0.17374374246575344</v>
      </c>
      <c r="AM2118" s="41">
        <v>0.73358469041095886</v>
      </c>
      <c r="AN2118" s="40"/>
      <c r="AO2118" s="40"/>
      <c r="AP2118" s="40"/>
      <c r="AQ2118" s="1644"/>
      <c r="AR2118" s="1034"/>
      <c r="AS2118" s="45"/>
      <c r="AT2118" s="1029"/>
      <c r="AU2118" s="1029"/>
      <c r="AV2118" s="46"/>
      <c r="AW2118" s="1029"/>
      <c r="AX2118" s="46"/>
      <c r="AY2118" s="2391"/>
    </row>
    <row r="2119" spans="1:52" s="8" customFormat="1" ht="15.95" customHeight="1" x14ac:dyDescent="0.25">
      <c r="A2119" s="36"/>
      <c r="B2119" s="1029"/>
      <c r="C2119" s="2"/>
      <c r="D2119" s="1029"/>
      <c r="E2119" s="1029"/>
      <c r="F2119" s="1029"/>
      <c r="G2119" s="1029"/>
      <c r="H2119" s="1029"/>
      <c r="I2119" s="1029"/>
      <c r="J2119" s="1029"/>
      <c r="K2119" s="1029"/>
      <c r="L2119" s="1029"/>
      <c r="M2119" s="1029"/>
      <c r="N2119" s="1036"/>
      <c r="O2119" s="1036"/>
      <c r="P2119" s="1557"/>
      <c r="Q2119" s="37"/>
      <c r="R2119" s="448"/>
      <c r="S2119" s="448"/>
      <c r="T2119" s="448"/>
      <c r="U2119" s="448"/>
      <c r="V2119" s="448"/>
      <c r="W2119" s="448"/>
      <c r="X2119" s="448"/>
      <c r="Y2119" s="1029"/>
      <c r="Z2119" s="1029"/>
      <c r="AA2119" s="1"/>
      <c r="AB2119" s="1029"/>
      <c r="AC2119" s="1029"/>
      <c r="AD2119" s="1029"/>
      <c r="AE2119" s="1029" t="s">
        <v>3386</v>
      </c>
      <c r="AF2119" s="1029" t="s">
        <v>488</v>
      </c>
      <c r="AG2119" s="39" t="s">
        <v>230</v>
      </c>
      <c r="AH2119" s="1" t="s">
        <v>59</v>
      </c>
      <c r="AI2119" s="40">
        <v>0.114</v>
      </c>
      <c r="AJ2119" s="1037">
        <v>3046.2849999999999</v>
      </c>
      <c r="AK2119" s="40">
        <v>0.72610080821917811</v>
      </c>
      <c r="AL2119" s="40">
        <v>0.22534163013698627</v>
      </c>
      <c r="AM2119" s="41">
        <v>0.95144243835616438</v>
      </c>
      <c r="AN2119" s="40"/>
      <c r="AO2119" s="40"/>
      <c r="AP2119" s="40"/>
      <c r="AQ2119" s="1644"/>
      <c r="AR2119" s="1034"/>
      <c r="AS2119" s="45"/>
      <c r="AT2119" s="1029"/>
      <c r="AU2119" s="1029"/>
      <c r="AV2119" s="46"/>
      <c r="AW2119" s="1029"/>
      <c r="AX2119" s="46"/>
      <c r="AY2119" s="2391"/>
    </row>
    <row r="2120" spans="1:52" s="1099" customFormat="1" ht="15.95" customHeight="1" x14ac:dyDescent="0.25">
      <c r="A2120" s="1061"/>
      <c r="B2120" s="2590"/>
      <c r="C2120" s="1062"/>
      <c r="D2120" s="2590"/>
      <c r="E2120" s="2590"/>
      <c r="F2120" s="2590"/>
      <c r="G2120" s="2590"/>
      <c r="H2120" s="2590"/>
      <c r="I2120" s="2590"/>
      <c r="J2120" s="2590"/>
      <c r="K2120" s="2590"/>
      <c r="L2120" s="2590"/>
      <c r="M2120" s="2590"/>
      <c r="N2120" s="2586"/>
      <c r="O2120" s="2586"/>
      <c r="P2120" s="2586"/>
      <c r="Q2120" s="831"/>
      <c r="R2120" s="2585"/>
      <c r="S2120" s="2585"/>
      <c r="T2120" s="2585"/>
      <c r="U2120" s="2585"/>
      <c r="V2120" s="2585"/>
      <c r="W2120" s="2585"/>
      <c r="X2120" s="2585"/>
      <c r="Y2120" s="2590"/>
      <c r="Z2120" s="2590"/>
      <c r="AA2120" s="754"/>
      <c r="AB2120" s="2590"/>
      <c r="AC2120" s="2590" t="s">
        <v>25511</v>
      </c>
      <c r="AD2120" s="1383" t="s">
        <v>25512</v>
      </c>
      <c r="AE2120" s="2590" t="s">
        <v>25510</v>
      </c>
      <c r="AF2120" s="2590" t="s">
        <v>25513</v>
      </c>
      <c r="AG2120" s="2591" t="s">
        <v>22859</v>
      </c>
      <c r="AH2120" s="2590" t="s">
        <v>17931</v>
      </c>
      <c r="AI2120" s="2586">
        <v>0.19</v>
      </c>
      <c r="AJ2120" s="831">
        <v>250</v>
      </c>
      <c r="AK2120" s="378">
        <f>AJ2120*AI2120/365</f>
        <v>0.13013698630136986</v>
      </c>
      <c r="AL2120" s="378">
        <v>0</v>
      </c>
      <c r="AM2120" s="380">
        <f>SUBTOTAL(9,AK2120:AL2120)</f>
        <v>0.13013698630136986</v>
      </c>
      <c r="AN2120" s="378"/>
      <c r="AO2120" s="378"/>
      <c r="AP2120" s="378"/>
      <c r="AQ2120" s="771"/>
      <c r="AR2120" s="381"/>
      <c r="AS2120" s="382"/>
      <c r="AT2120" s="2590"/>
      <c r="AU2120" s="2590"/>
      <c r="AV2120" s="383"/>
      <c r="AW2120" s="2590"/>
      <c r="AX2120" s="2460" t="s">
        <v>25515</v>
      </c>
      <c r="AY2120" s="2590"/>
    </row>
    <row r="2121" spans="1:52" s="1099" customFormat="1" ht="15.95" customHeight="1" x14ac:dyDescent="0.25">
      <c r="A2121" s="781"/>
      <c r="B2121" s="782"/>
      <c r="C2121" s="1003"/>
      <c r="D2121" s="782"/>
      <c r="E2121" s="782"/>
      <c r="F2121" s="782"/>
      <c r="G2121" s="782"/>
      <c r="H2121" s="782"/>
      <c r="I2121" s="782"/>
      <c r="J2121" s="782"/>
      <c r="K2121" s="782"/>
      <c r="L2121" s="782"/>
      <c r="M2121" s="782"/>
      <c r="N2121" s="2587"/>
      <c r="O2121" s="2587"/>
      <c r="P2121" s="2587"/>
      <c r="Q2121" s="785"/>
      <c r="R2121" s="783"/>
      <c r="S2121" s="783"/>
      <c r="T2121" s="783"/>
      <c r="U2121" s="783"/>
      <c r="V2121" s="783"/>
      <c r="W2121" s="783"/>
      <c r="X2121" s="783"/>
      <c r="Y2121" s="782"/>
      <c r="Z2121" s="782"/>
      <c r="AA2121" s="784"/>
      <c r="AB2121" s="782"/>
      <c r="AC2121" s="2590" t="s">
        <v>25511</v>
      </c>
      <c r="AD2121" s="1383" t="s">
        <v>25512</v>
      </c>
      <c r="AE2121" s="782" t="s">
        <v>17462</v>
      </c>
      <c r="AF2121" s="782" t="s">
        <v>25514</v>
      </c>
      <c r="AG2121" s="2591" t="s">
        <v>22859</v>
      </c>
      <c r="AH2121" s="2590" t="s">
        <v>20647</v>
      </c>
      <c r="AI2121" s="2586">
        <v>0.37</v>
      </c>
      <c r="AJ2121" s="785">
        <v>100</v>
      </c>
      <c r="AK2121" s="378">
        <f>AJ2121*AI2121/365</f>
        <v>0.10136986301369863</v>
      </c>
      <c r="AL2121" s="430">
        <v>0</v>
      </c>
      <c r="AM2121" s="380">
        <f>SUBTOTAL(9,AK2121:AL2121)</f>
        <v>0.10136986301369863</v>
      </c>
      <c r="AN2121" s="430"/>
      <c r="AO2121" s="430"/>
      <c r="AP2121" s="430"/>
      <c r="AQ2121" s="830"/>
      <c r="AR2121" s="484"/>
      <c r="AS2121" s="786"/>
      <c r="AT2121" s="782"/>
      <c r="AU2121" s="782"/>
      <c r="AV2121" s="787"/>
      <c r="AW2121" s="782"/>
      <c r="AX2121" s="2460" t="s">
        <v>25516</v>
      </c>
      <c r="AY2121" s="2590"/>
    </row>
    <row r="2122" spans="1:52" s="8" customFormat="1" ht="15.95" customHeight="1" x14ac:dyDescent="0.25">
      <c r="A2122" s="93"/>
      <c r="B2122" s="88"/>
      <c r="C2122" s="107"/>
      <c r="D2122" s="88"/>
      <c r="E2122" s="88"/>
      <c r="F2122" s="88"/>
      <c r="G2122" s="88"/>
      <c r="H2122" s="88"/>
      <c r="I2122" s="88"/>
      <c r="J2122" s="88"/>
      <c r="K2122" s="88"/>
      <c r="L2122" s="88"/>
      <c r="M2122" s="88"/>
      <c r="N2122" s="21"/>
      <c r="O2122" s="21"/>
      <c r="P2122" s="21"/>
      <c r="Q2122" s="97"/>
      <c r="R2122" s="94"/>
      <c r="S2122" s="94"/>
      <c r="T2122" s="94"/>
      <c r="U2122" s="94"/>
      <c r="V2122" s="94"/>
      <c r="W2122" s="94"/>
      <c r="X2122" s="94"/>
      <c r="Y2122" s="88"/>
      <c r="Z2122" s="88"/>
      <c r="AA2122" s="90"/>
      <c r="AB2122" s="88"/>
      <c r="AC2122" s="88"/>
      <c r="AD2122" s="88"/>
      <c r="AE2122" s="88" t="s">
        <v>3388</v>
      </c>
      <c r="AF2122" s="88" t="s">
        <v>3389</v>
      </c>
      <c r="AG2122" s="95" t="s">
        <v>3390</v>
      </c>
      <c r="AH2122" s="88" t="s">
        <v>842</v>
      </c>
      <c r="AI2122" s="21">
        <v>0.87</v>
      </c>
      <c r="AJ2122" s="97">
        <v>5</v>
      </c>
      <c r="AK2122" s="98">
        <f>AJ2122*AI2122/365</f>
        <v>1.191780821917808E-2</v>
      </c>
      <c r="AL2122" s="98">
        <v>0</v>
      </c>
      <c r="AM2122" s="96">
        <f>SUBTOTAL(9,AK2122:AL2122)</f>
        <v>1.191780821917808E-2</v>
      </c>
      <c r="AN2122" s="98"/>
      <c r="AO2122" s="98"/>
      <c r="AP2122" s="98"/>
      <c r="AQ2122" s="368"/>
      <c r="AR2122" s="47"/>
      <c r="AS2122" s="48"/>
      <c r="AT2122" s="88"/>
      <c r="AU2122" s="88"/>
      <c r="AV2122" s="52"/>
      <c r="AW2122" s="88"/>
      <c r="AX2122" s="52"/>
      <c r="AY2122" s="2391"/>
    </row>
    <row r="2123" spans="1:52" s="55" customFormat="1" ht="15.95" customHeight="1" x14ac:dyDescent="0.2">
      <c r="A2123" s="353">
        <v>306</v>
      </c>
      <c r="B2123" s="366" t="s">
        <v>57</v>
      </c>
      <c r="C2123" s="366" t="s">
        <v>59</v>
      </c>
      <c r="D2123" s="354" t="s">
        <v>17460</v>
      </c>
      <c r="E2123" s="354" t="s">
        <v>3392</v>
      </c>
      <c r="F2123" s="354" t="s">
        <v>3393</v>
      </c>
      <c r="G2123" s="354" t="s">
        <v>221</v>
      </c>
      <c r="H2123" s="354" t="s">
        <v>219</v>
      </c>
      <c r="I2123" s="354" t="s">
        <v>17452</v>
      </c>
      <c r="J2123" s="354" t="s">
        <v>221</v>
      </c>
      <c r="K2123" s="354" t="s">
        <v>222</v>
      </c>
      <c r="L2123" s="272" t="s">
        <v>221</v>
      </c>
      <c r="M2123" s="272" t="s">
        <v>879</v>
      </c>
      <c r="N2123" s="360">
        <v>10.199999999999999</v>
      </c>
      <c r="O2123" s="360">
        <v>2</v>
      </c>
      <c r="P2123" s="360">
        <f>N2123*O2123</f>
        <v>20.399999999999999</v>
      </c>
      <c r="Q2123" s="503">
        <v>4</v>
      </c>
      <c r="R2123" s="357"/>
      <c r="S2123" s="357">
        <v>2</v>
      </c>
      <c r="T2123" s="183"/>
      <c r="U2123" s="183">
        <v>1</v>
      </c>
      <c r="V2123" s="924"/>
      <c r="W2123" s="357"/>
      <c r="X2123" s="357"/>
      <c r="Y2123" s="354" t="s">
        <v>63</v>
      </c>
      <c r="Z2123" s="366" t="s">
        <v>224</v>
      </c>
      <c r="AA2123" s="762" t="s">
        <v>225</v>
      </c>
      <c r="AB2123" s="354" t="s">
        <v>3312</v>
      </c>
      <c r="AC2123" s="354" t="s">
        <v>3313</v>
      </c>
      <c r="AD2123" s="354" t="s">
        <v>17454</v>
      </c>
      <c r="AE2123" s="354" t="s">
        <v>3394</v>
      </c>
      <c r="AF2123" s="166" t="s">
        <v>349</v>
      </c>
      <c r="AG2123" s="358" t="s">
        <v>230</v>
      </c>
      <c r="AH2123" s="443" t="s">
        <v>59</v>
      </c>
      <c r="AI2123" s="359">
        <v>0.114</v>
      </c>
      <c r="AJ2123" s="490">
        <v>2430.335</v>
      </c>
      <c r="AK2123" s="359">
        <f>AJ2123*0.087/365</f>
        <v>0.57928532876712324</v>
      </c>
      <c r="AL2123" s="359">
        <f>AJ2123*0.027/365</f>
        <v>0.17977820547945206</v>
      </c>
      <c r="AM2123" s="361">
        <f>SUM(AK2123:AL2123)</f>
        <v>0.75906353424657524</v>
      </c>
      <c r="AN2123" s="359">
        <f>SUM(AK2123:AK2135)</f>
        <v>4.0960837167123287</v>
      </c>
      <c r="AO2123" s="359">
        <f>SUM(AL2123:AL2135)</f>
        <v>1.2323245167123289</v>
      </c>
      <c r="AP2123" s="359">
        <f>SUM(AM2123:AM2135)</f>
        <v>5.3284082334246579</v>
      </c>
      <c r="AQ2123" s="359">
        <f>AP2123*30</f>
        <v>159.85224700273974</v>
      </c>
      <c r="AR2123" s="362" t="s">
        <v>231</v>
      </c>
      <c r="AS2123" s="354" t="s">
        <v>431</v>
      </c>
      <c r="AT2123" s="354" t="s">
        <v>232</v>
      </c>
      <c r="AU2123" s="354" t="s">
        <v>59</v>
      </c>
      <c r="AV2123" s="923" t="s">
        <v>3395</v>
      </c>
      <c r="AW2123" s="166" t="s">
        <v>234</v>
      </c>
      <c r="AX2123" s="805" t="s">
        <v>20339</v>
      </c>
      <c r="AY2123" s="2391"/>
      <c r="AZ2123" s="778" t="s">
        <v>20338</v>
      </c>
    </row>
    <row r="2124" spans="1:52" s="8" customFormat="1" ht="15.95" customHeight="1" x14ac:dyDescent="0.25">
      <c r="A2124" s="112"/>
      <c r="B2124" s="113"/>
      <c r="C2124" s="121"/>
      <c r="D2124" s="113"/>
      <c r="E2124" s="113"/>
      <c r="F2124" s="113"/>
      <c r="G2124" s="113"/>
      <c r="H2124" s="113"/>
      <c r="I2124" s="113"/>
      <c r="J2124" s="113"/>
      <c r="K2124" s="113"/>
      <c r="L2124" s="113"/>
      <c r="M2124" s="113"/>
      <c r="N2124" s="118"/>
      <c r="O2124" s="118"/>
      <c r="P2124" s="118"/>
      <c r="Q2124" s="120"/>
      <c r="R2124" s="114"/>
      <c r="S2124" s="114"/>
      <c r="T2124" s="114"/>
      <c r="U2124" s="114"/>
      <c r="V2124" s="114"/>
      <c r="W2124" s="114"/>
      <c r="X2124" s="114"/>
      <c r="Y2124" s="113"/>
      <c r="Z2124" s="113"/>
      <c r="AA2124" s="132"/>
      <c r="AB2124" s="113"/>
      <c r="AC2124" s="113"/>
      <c r="AD2124" s="113"/>
      <c r="AE2124" s="113" t="s">
        <v>3388</v>
      </c>
      <c r="AF2124" s="113" t="s">
        <v>350</v>
      </c>
      <c r="AG2124" s="115" t="s">
        <v>230</v>
      </c>
      <c r="AH2124" s="132" t="s">
        <v>59</v>
      </c>
      <c r="AI2124" s="116">
        <v>0.114</v>
      </c>
      <c r="AJ2124" s="117">
        <v>2299.87</v>
      </c>
      <c r="AK2124" s="116">
        <f>AJ2124*0.087/365</f>
        <v>0.5481881917808219</v>
      </c>
      <c r="AL2124" s="116">
        <f>AJ2124*0.027/365</f>
        <v>0.17012736986301369</v>
      </c>
      <c r="AM2124" s="119">
        <f>SUM(AK2124:AL2124)</f>
        <v>0.71831556164383559</v>
      </c>
      <c r="AN2124" s="116"/>
      <c r="AO2124" s="116"/>
      <c r="AP2124" s="116"/>
      <c r="AQ2124" s="367"/>
      <c r="AR2124" s="42"/>
      <c r="AS2124" s="43"/>
      <c r="AT2124" s="113"/>
      <c r="AU2124" s="113"/>
      <c r="AV2124" s="44"/>
      <c r="AW2124" s="113"/>
      <c r="AX2124" s="44"/>
      <c r="AY2124" s="2391"/>
    </row>
    <row r="2125" spans="1:52" s="8" customFormat="1" ht="15.95" customHeight="1" x14ac:dyDescent="0.25">
      <c r="A2125" s="36"/>
      <c r="B2125" s="1029"/>
      <c r="C2125" s="2"/>
      <c r="D2125" s="1029"/>
      <c r="E2125" s="1029"/>
      <c r="F2125" s="1029"/>
      <c r="G2125" s="1029"/>
      <c r="H2125" s="1029"/>
      <c r="I2125" s="1029"/>
      <c r="J2125" s="1029"/>
      <c r="K2125" s="1029"/>
      <c r="L2125" s="1029"/>
      <c r="M2125" s="1029"/>
      <c r="N2125" s="1036"/>
      <c r="O2125" s="1036"/>
      <c r="P2125" s="1557"/>
      <c r="Q2125" s="37"/>
      <c r="R2125" s="448"/>
      <c r="S2125" s="448"/>
      <c r="T2125" s="448"/>
      <c r="U2125" s="448"/>
      <c r="V2125" s="448"/>
      <c r="W2125" s="448"/>
      <c r="X2125" s="448"/>
      <c r="Y2125" s="1029"/>
      <c r="Z2125" s="1029"/>
      <c r="AA2125" s="1"/>
      <c r="AB2125" s="1029"/>
      <c r="AC2125" s="1029"/>
      <c r="AD2125" s="1029"/>
      <c r="AE2125" s="1029" t="s">
        <v>3388</v>
      </c>
      <c r="AF2125" s="1029" t="s">
        <v>351</v>
      </c>
      <c r="AG2125" s="39" t="s">
        <v>230</v>
      </c>
      <c r="AH2125" s="1" t="s">
        <v>59</v>
      </c>
      <c r="AI2125" s="40">
        <v>0.114</v>
      </c>
      <c r="AJ2125" s="1037">
        <v>2411.808</v>
      </c>
      <c r="AK2125" s="116">
        <f t="shared" ref="AK2125:AK2131" si="224">AJ2125*0.087/365</f>
        <v>0.57486930410958903</v>
      </c>
      <c r="AL2125" s="116">
        <f t="shared" ref="AL2125:AL2132" si="225">AJ2125*0.027/365</f>
        <v>0.17840771506849315</v>
      </c>
      <c r="AM2125" s="119">
        <f t="shared" ref="AM2125:AM2132" si="226">SUM(AK2125:AL2125)</f>
        <v>0.75327701917808221</v>
      </c>
      <c r="AN2125" s="40"/>
      <c r="AO2125" s="40"/>
      <c r="AP2125" s="40"/>
      <c r="AQ2125" s="1644"/>
      <c r="AR2125" s="1034"/>
      <c r="AS2125" s="45"/>
      <c r="AT2125" s="1029"/>
      <c r="AU2125" s="1029"/>
      <c r="AV2125" s="46"/>
      <c r="AW2125" s="1029"/>
      <c r="AX2125" s="46"/>
      <c r="AY2125" s="2391"/>
    </row>
    <row r="2126" spans="1:52" s="8" customFormat="1" ht="15.95" customHeight="1" x14ac:dyDescent="0.25">
      <c r="A2126" s="36"/>
      <c r="B2126" s="1029"/>
      <c r="C2126" s="2"/>
      <c r="D2126" s="1029"/>
      <c r="E2126" s="1029"/>
      <c r="F2126" s="1029"/>
      <c r="G2126" s="1029"/>
      <c r="H2126" s="1029"/>
      <c r="I2126" s="1029"/>
      <c r="J2126" s="1029"/>
      <c r="K2126" s="1029"/>
      <c r="L2126" s="1029"/>
      <c r="M2126" s="1029"/>
      <c r="N2126" s="1036"/>
      <c r="O2126" s="1036"/>
      <c r="P2126" s="1557"/>
      <c r="Q2126" s="37"/>
      <c r="R2126" s="448"/>
      <c r="S2126" s="448"/>
      <c r="T2126" s="448"/>
      <c r="U2126" s="448"/>
      <c r="V2126" s="448"/>
      <c r="W2126" s="448"/>
      <c r="X2126" s="448"/>
      <c r="Y2126" s="1029"/>
      <c r="Z2126" s="1029"/>
      <c r="AA2126" s="1"/>
      <c r="AB2126" s="1029"/>
      <c r="AC2126" s="1029"/>
      <c r="AD2126" s="1029"/>
      <c r="AE2126" s="1029" t="s">
        <v>3388</v>
      </c>
      <c r="AF2126" s="1029" t="s">
        <v>881</v>
      </c>
      <c r="AG2126" s="39" t="s">
        <v>230</v>
      </c>
      <c r="AH2126" s="1" t="s">
        <v>59</v>
      </c>
      <c r="AI2126" s="40">
        <v>0.114</v>
      </c>
      <c r="AJ2126" s="1037">
        <v>2399.2950000000001</v>
      </c>
      <c r="AK2126" s="116">
        <f t="shared" si="224"/>
        <v>0.57188675342465756</v>
      </c>
      <c r="AL2126" s="116">
        <f t="shared" si="225"/>
        <v>0.17748209589041095</v>
      </c>
      <c r="AM2126" s="119">
        <f t="shared" si="226"/>
        <v>0.74936884931506853</v>
      </c>
      <c r="AN2126" s="40"/>
      <c r="AO2126" s="40"/>
      <c r="AP2126" s="40"/>
      <c r="AQ2126" s="1644"/>
      <c r="AR2126" s="1034"/>
      <c r="AS2126" s="45"/>
      <c r="AT2126" s="1029"/>
      <c r="AU2126" s="1029"/>
      <c r="AV2126" s="46"/>
      <c r="AW2126" s="1029"/>
      <c r="AX2126" s="46"/>
      <c r="AY2126" s="2391"/>
    </row>
    <row r="2127" spans="1:52" s="8" customFormat="1" ht="15.95" customHeight="1" x14ac:dyDescent="0.25">
      <c r="A2127" s="36"/>
      <c r="B2127" s="1029"/>
      <c r="C2127" s="2"/>
      <c r="D2127" s="1029"/>
      <c r="E2127" s="1029"/>
      <c r="F2127" s="1029"/>
      <c r="G2127" s="1029"/>
      <c r="H2127" s="1029"/>
      <c r="I2127" s="1029"/>
      <c r="J2127" s="1029"/>
      <c r="K2127" s="1029"/>
      <c r="L2127" s="1029"/>
      <c r="M2127" s="1029"/>
      <c r="N2127" s="1036"/>
      <c r="O2127" s="1036"/>
      <c r="P2127" s="1557"/>
      <c r="Q2127" s="37"/>
      <c r="R2127" s="448"/>
      <c r="S2127" s="448"/>
      <c r="T2127" s="448"/>
      <c r="U2127" s="448"/>
      <c r="V2127" s="448"/>
      <c r="W2127" s="448"/>
      <c r="X2127" s="448"/>
      <c r="Y2127" s="1029"/>
      <c r="Z2127" s="1029"/>
      <c r="AA2127" s="1"/>
      <c r="AB2127" s="1029"/>
      <c r="AC2127" s="1029"/>
      <c r="AD2127" s="1029"/>
      <c r="AE2127" s="1029" t="s">
        <v>3388</v>
      </c>
      <c r="AF2127" s="1029" t="s">
        <v>353</v>
      </c>
      <c r="AG2127" s="39" t="s">
        <v>230</v>
      </c>
      <c r="AH2127" s="1" t="s">
        <v>59</v>
      </c>
      <c r="AI2127" s="40">
        <v>0.114</v>
      </c>
      <c r="AJ2127" s="1037">
        <v>2433.6330000000003</v>
      </c>
      <c r="AK2127" s="116">
        <f t="shared" si="224"/>
        <v>0.58007142739726036</v>
      </c>
      <c r="AL2127" s="116">
        <f t="shared" si="225"/>
        <v>0.1800221671232877</v>
      </c>
      <c r="AM2127" s="119">
        <f t="shared" si="226"/>
        <v>0.76009359452054803</v>
      </c>
      <c r="AN2127" s="40"/>
      <c r="AO2127" s="40"/>
      <c r="AP2127" s="40"/>
      <c r="AQ2127" s="1644"/>
      <c r="AR2127" s="1034"/>
      <c r="AS2127" s="45"/>
      <c r="AT2127" s="1029"/>
      <c r="AU2127" s="1029"/>
      <c r="AV2127" s="46"/>
      <c r="AW2127" s="1029"/>
      <c r="AX2127" s="46"/>
      <c r="AY2127" s="2391"/>
    </row>
    <row r="2128" spans="1:52" s="8" customFormat="1" ht="15.95" customHeight="1" x14ac:dyDescent="0.25">
      <c r="A2128" s="36"/>
      <c r="B2128" s="1029"/>
      <c r="C2128" s="2"/>
      <c r="D2128" s="1029"/>
      <c r="E2128" s="1029"/>
      <c r="F2128" s="1029"/>
      <c r="G2128" s="1029"/>
      <c r="H2128" s="1029"/>
      <c r="I2128" s="1029"/>
      <c r="J2128" s="1029"/>
      <c r="K2128" s="1029"/>
      <c r="L2128" s="1029"/>
      <c r="M2128" s="1029"/>
      <c r="N2128" s="1036"/>
      <c r="O2128" s="1036"/>
      <c r="P2128" s="1557"/>
      <c r="Q2128" s="37"/>
      <c r="R2128" s="448"/>
      <c r="S2128" s="448"/>
      <c r="T2128" s="448"/>
      <c r="U2128" s="448"/>
      <c r="V2128" s="448"/>
      <c r="W2128" s="448"/>
      <c r="X2128" s="448"/>
      <c r="Y2128" s="1029"/>
      <c r="Z2128" s="1029"/>
      <c r="AA2128" s="1"/>
      <c r="AB2128" s="1029"/>
      <c r="AC2128" s="1029"/>
      <c r="AD2128" s="1029"/>
      <c r="AE2128" s="1029" t="s">
        <v>3388</v>
      </c>
      <c r="AF2128" s="1029" t="s">
        <v>434</v>
      </c>
      <c r="AG2128" s="39" t="s">
        <v>230</v>
      </c>
      <c r="AH2128" s="1" t="s">
        <v>59</v>
      </c>
      <c r="AI2128" s="40">
        <v>0.114</v>
      </c>
      <c r="AJ2128" s="1037">
        <v>2319.1730000000002</v>
      </c>
      <c r="AK2128" s="116">
        <f t="shared" si="224"/>
        <v>0.55278918082191786</v>
      </c>
      <c r="AL2128" s="116">
        <f t="shared" si="225"/>
        <v>0.17155526301369867</v>
      </c>
      <c r="AM2128" s="119">
        <f t="shared" si="226"/>
        <v>0.72434444383561658</v>
      </c>
      <c r="AN2128" s="40"/>
      <c r="AO2128" s="40"/>
      <c r="AP2128" s="40"/>
      <c r="AQ2128" s="1644"/>
      <c r="AR2128" s="1034"/>
      <c r="AS2128" s="45"/>
      <c r="AT2128" s="1029"/>
      <c r="AU2128" s="1029"/>
      <c r="AV2128" s="46"/>
      <c r="AW2128" s="1029"/>
      <c r="AX2128" s="46"/>
      <c r="AY2128" s="2391"/>
    </row>
    <row r="2129" spans="1:52" s="8" customFormat="1" ht="15.95" customHeight="1" x14ac:dyDescent="0.25">
      <c r="A2129" s="36"/>
      <c r="B2129" s="1029"/>
      <c r="C2129" s="2"/>
      <c r="D2129" s="1029"/>
      <c r="E2129" s="1029"/>
      <c r="F2129" s="1029"/>
      <c r="G2129" s="1029"/>
      <c r="H2129" s="1029"/>
      <c r="I2129" s="1029"/>
      <c r="J2129" s="1029"/>
      <c r="K2129" s="1029"/>
      <c r="L2129" s="1029"/>
      <c r="M2129" s="1029"/>
      <c r="N2129" s="1036"/>
      <c r="O2129" s="1036"/>
      <c r="P2129" s="1557"/>
      <c r="Q2129" s="37"/>
      <c r="R2129" s="448"/>
      <c r="S2129" s="448"/>
      <c r="T2129" s="448"/>
      <c r="U2129" s="448"/>
      <c r="V2129" s="448"/>
      <c r="W2129" s="448"/>
      <c r="X2129" s="448"/>
      <c r="Y2129" s="1029"/>
      <c r="Z2129" s="1029"/>
      <c r="AA2129" s="1"/>
      <c r="AB2129" s="1029"/>
      <c r="AC2129" s="1029"/>
      <c r="AD2129" s="1029"/>
      <c r="AE2129" s="1029" t="s">
        <v>3388</v>
      </c>
      <c r="AF2129" s="1029" t="s">
        <v>235</v>
      </c>
      <c r="AG2129" s="39" t="s">
        <v>230</v>
      </c>
      <c r="AH2129" s="1" t="s">
        <v>59</v>
      </c>
      <c r="AI2129" s="40">
        <v>0.114</v>
      </c>
      <c r="AJ2129" s="1037">
        <v>398.16560000000004</v>
      </c>
      <c r="AK2129" s="116">
        <f t="shared" si="224"/>
        <v>9.4905225205479449E-2</v>
      </c>
      <c r="AL2129" s="116">
        <f t="shared" si="225"/>
        <v>2.9453345753424662E-2</v>
      </c>
      <c r="AM2129" s="119">
        <f t="shared" si="226"/>
        <v>0.12435857095890411</v>
      </c>
      <c r="AN2129" s="40"/>
      <c r="AO2129" s="40"/>
      <c r="AP2129" s="40"/>
      <c r="AQ2129" s="1644"/>
      <c r="AR2129" s="1034"/>
      <c r="AS2129" s="45"/>
      <c r="AT2129" s="1029"/>
      <c r="AU2129" s="1029"/>
      <c r="AV2129" s="46"/>
      <c r="AW2129" s="1029"/>
      <c r="AX2129" s="46"/>
      <c r="AY2129" s="2391"/>
    </row>
    <row r="2130" spans="1:52" s="8" customFormat="1" ht="15.95" customHeight="1" x14ac:dyDescent="0.25">
      <c r="A2130" s="36"/>
      <c r="B2130" s="1029"/>
      <c r="C2130" s="2"/>
      <c r="D2130" s="1029"/>
      <c r="E2130" s="1029"/>
      <c r="F2130" s="1029"/>
      <c r="G2130" s="1029"/>
      <c r="H2130" s="1029"/>
      <c r="I2130" s="1029"/>
      <c r="J2130" s="1029"/>
      <c r="K2130" s="1029"/>
      <c r="L2130" s="1029"/>
      <c r="M2130" s="1029"/>
      <c r="N2130" s="1036"/>
      <c r="O2130" s="1036"/>
      <c r="P2130" s="1557"/>
      <c r="Q2130" s="37"/>
      <c r="R2130" s="448"/>
      <c r="S2130" s="448"/>
      <c r="T2130" s="448"/>
      <c r="U2130" s="448"/>
      <c r="V2130" s="448"/>
      <c r="W2130" s="448"/>
      <c r="X2130" s="448"/>
      <c r="Y2130" s="1029"/>
      <c r="Z2130" s="1029"/>
      <c r="AA2130" s="1"/>
      <c r="AB2130" s="1029"/>
      <c r="AC2130" s="1029"/>
      <c r="AD2130" s="1029"/>
      <c r="AE2130" s="1029" t="s">
        <v>3388</v>
      </c>
      <c r="AF2130" s="1029" t="s">
        <v>265</v>
      </c>
      <c r="AG2130" s="39" t="s">
        <v>230</v>
      </c>
      <c r="AH2130" s="1" t="s">
        <v>59</v>
      </c>
      <c r="AI2130" s="40">
        <v>0.114</v>
      </c>
      <c r="AJ2130" s="1037">
        <v>392.11279999999999</v>
      </c>
      <c r="AK2130" s="116">
        <f t="shared" si="224"/>
        <v>9.3462503013698628E-2</v>
      </c>
      <c r="AL2130" s="116">
        <f t="shared" si="225"/>
        <v>2.9005604383561642E-2</v>
      </c>
      <c r="AM2130" s="119">
        <f t="shared" si="226"/>
        <v>0.12246810739726027</v>
      </c>
      <c r="AN2130" s="40"/>
      <c r="AO2130" s="40"/>
      <c r="AP2130" s="40"/>
      <c r="AQ2130" s="1644"/>
      <c r="AR2130" s="1034"/>
      <c r="AS2130" s="45"/>
      <c r="AT2130" s="1029"/>
      <c r="AU2130" s="1029"/>
      <c r="AV2130" s="46"/>
      <c r="AW2130" s="1029"/>
      <c r="AX2130" s="46"/>
      <c r="AY2130" s="2391"/>
    </row>
    <row r="2131" spans="1:52" s="8" customFormat="1" ht="15.95" customHeight="1" x14ac:dyDescent="0.25">
      <c r="A2131" s="36"/>
      <c r="B2131" s="1029"/>
      <c r="C2131" s="2"/>
      <c r="D2131" s="1029"/>
      <c r="E2131" s="1029"/>
      <c r="F2131" s="1029"/>
      <c r="G2131" s="1029"/>
      <c r="H2131" s="1029"/>
      <c r="I2131" s="1029"/>
      <c r="J2131" s="1029"/>
      <c r="K2131" s="1029"/>
      <c r="L2131" s="1029"/>
      <c r="M2131" s="1029"/>
      <c r="N2131" s="1036"/>
      <c r="O2131" s="1036"/>
      <c r="P2131" s="1557"/>
      <c r="Q2131" s="37"/>
      <c r="R2131" s="448"/>
      <c r="S2131" s="448"/>
      <c r="T2131" s="448"/>
      <c r="U2131" s="448"/>
      <c r="V2131" s="448"/>
      <c r="W2131" s="448"/>
      <c r="X2131" s="448"/>
      <c r="Y2131" s="1029"/>
      <c r="Z2131" s="1029"/>
      <c r="AA2131" s="1"/>
      <c r="AB2131" s="1029"/>
      <c r="AC2131" s="1029"/>
      <c r="AD2131" s="1029"/>
      <c r="AE2131" s="1029" t="s">
        <v>3388</v>
      </c>
      <c r="AF2131" s="1029" t="s">
        <v>236</v>
      </c>
      <c r="AG2131" s="39" t="s">
        <v>230</v>
      </c>
      <c r="AH2131" s="1" t="s">
        <v>59</v>
      </c>
      <c r="AI2131" s="40">
        <v>0.114</v>
      </c>
      <c r="AJ2131" s="1037">
        <v>394.80939999999998</v>
      </c>
      <c r="AK2131" s="116">
        <f t="shared" si="224"/>
        <v>9.4105254246575329E-2</v>
      </c>
      <c r="AL2131" s="116">
        <f t="shared" si="225"/>
        <v>2.9205078904109585E-2</v>
      </c>
      <c r="AM2131" s="119">
        <f t="shared" si="226"/>
        <v>0.12331033315068492</v>
      </c>
      <c r="AN2131" s="40"/>
      <c r="AO2131" s="40"/>
      <c r="AP2131" s="40"/>
      <c r="AQ2131" s="1644"/>
      <c r="AR2131" s="1034"/>
      <c r="AS2131" s="45"/>
      <c r="AT2131" s="1029"/>
      <c r="AU2131" s="1029"/>
      <c r="AV2131" s="46"/>
      <c r="AW2131" s="1029"/>
      <c r="AX2131" s="46"/>
      <c r="AY2131" s="2391"/>
    </row>
    <row r="2132" spans="1:52" s="8" customFormat="1" ht="15.95" customHeight="1" x14ac:dyDescent="0.25">
      <c r="A2132" s="36"/>
      <c r="B2132" s="1029"/>
      <c r="C2132" s="2"/>
      <c r="D2132" s="1029"/>
      <c r="E2132" s="1029"/>
      <c r="F2132" s="1029"/>
      <c r="G2132" s="1029"/>
      <c r="H2132" s="1029"/>
      <c r="I2132" s="1029"/>
      <c r="J2132" s="1029"/>
      <c r="K2132" s="1029"/>
      <c r="L2132" s="1029"/>
      <c r="M2132" s="1029"/>
      <c r="N2132" s="1036"/>
      <c r="O2132" s="1036"/>
      <c r="P2132" s="1557"/>
      <c r="Q2132" s="37"/>
      <c r="R2132" s="448"/>
      <c r="S2132" s="448"/>
      <c r="T2132" s="448"/>
      <c r="U2132" s="448"/>
      <c r="V2132" s="448"/>
      <c r="W2132" s="448"/>
      <c r="X2132" s="448"/>
      <c r="Y2132" s="1029"/>
      <c r="Z2132" s="1029"/>
      <c r="AA2132" s="1"/>
      <c r="AB2132" s="1029"/>
      <c r="AC2132" s="1029"/>
      <c r="AD2132" s="1029"/>
      <c r="AE2132" s="1029" t="s">
        <v>3396</v>
      </c>
      <c r="AF2132" s="1029" t="s">
        <v>3397</v>
      </c>
      <c r="AG2132" s="39" t="s">
        <v>230</v>
      </c>
      <c r="AH2132" s="1" t="s">
        <v>3398</v>
      </c>
      <c r="AI2132" s="40">
        <v>1.3</v>
      </c>
      <c r="AJ2132" s="1037">
        <v>1180</v>
      </c>
      <c r="AK2132" s="40">
        <f>AJ2132*0.087/365</f>
        <v>0.28126027397260273</v>
      </c>
      <c r="AL2132" s="116">
        <f t="shared" si="225"/>
        <v>8.7287671232876715E-2</v>
      </c>
      <c r="AM2132" s="119">
        <f t="shared" si="226"/>
        <v>0.36854794520547945</v>
      </c>
      <c r="AN2132" s="40"/>
      <c r="AO2132" s="40"/>
      <c r="AP2132" s="40"/>
      <c r="AQ2132" s="1644"/>
      <c r="AR2132" s="1034"/>
      <c r="AS2132" s="45"/>
      <c r="AT2132" s="1029"/>
      <c r="AU2132" s="1029"/>
      <c r="AV2132" s="46"/>
      <c r="AW2132" s="1029"/>
      <c r="AX2132" s="46"/>
      <c r="AY2132" s="2391"/>
    </row>
    <row r="2133" spans="1:52" s="1099" customFormat="1" ht="15.95" customHeight="1" x14ac:dyDescent="0.25">
      <c r="A2133" s="1061"/>
      <c r="B2133" s="1620"/>
      <c r="C2133" s="1062"/>
      <c r="D2133" s="1620"/>
      <c r="E2133" s="1620"/>
      <c r="F2133" s="1620"/>
      <c r="G2133" s="1620"/>
      <c r="H2133" s="1620"/>
      <c r="I2133" s="1620"/>
      <c r="J2133" s="1620"/>
      <c r="K2133" s="1620"/>
      <c r="L2133" s="1620"/>
      <c r="M2133" s="1620"/>
      <c r="N2133" s="1618"/>
      <c r="O2133" s="1618"/>
      <c r="P2133" s="1618"/>
      <c r="Q2133" s="831"/>
      <c r="R2133" s="1619"/>
      <c r="S2133" s="1619"/>
      <c r="T2133" s="1619"/>
      <c r="U2133" s="1619"/>
      <c r="V2133" s="1619"/>
      <c r="W2133" s="1619"/>
      <c r="X2133" s="1619"/>
      <c r="Y2133" s="1620"/>
      <c r="Z2133" s="1620"/>
      <c r="AA2133" s="754"/>
      <c r="AB2133" s="1620"/>
      <c r="AC2133" s="782" t="s">
        <v>22360</v>
      </c>
      <c r="AD2133" s="1317" t="s">
        <v>22351</v>
      </c>
      <c r="AE2133" s="1620" t="s">
        <v>17461</v>
      </c>
      <c r="AF2133" s="1620" t="s">
        <v>22361</v>
      </c>
      <c r="AG2133" s="377" t="s">
        <v>22352</v>
      </c>
      <c r="AH2133" s="1620" t="s">
        <v>22793</v>
      </c>
      <c r="AI2133" s="1638">
        <v>0.14000000000000001</v>
      </c>
      <c r="AJ2133" s="831">
        <v>225</v>
      </c>
      <c r="AK2133" s="378">
        <f>AJ2133*AI2133/365</f>
        <v>8.6301369863013705E-2</v>
      </c>
      <c r="AL2133" s="378">
        <v>0</v>
      </c>
      <c r="AM2133" s="380">
        <f>SUBTOTAL(9,AK2133:AL2133)</f>
        <v>8.6301369863013705E-2</v>
      </c>
      <c r="AN2133" s="378"/>
      <c r="AO2133" s="378"/>
      <c r="AP2133" s="378"/>
      <c r="AQ2133" s="771"/>
      <c r="AR2133" s="381"/>
      <c r="AS2133" s="382"/>
      <c r="AT2133" s="1620"/>
      <c r="AU2133" s="1620"/>
      <c r="AV2133" s="383"/>
      <c r="AW2133" s="1620"/>
      <c r="AX2133" s="2460" t="s">
        <v>22362</v>
      </c>
      <c r="AY2133" s="2401"/>
    </row>
    <row r="2134" spans="1:52" s="1099" customFormat="1" ht="15.95" customHeight="1" x14ac:dyDescent="0.25">
      <c r="A2134" s="781"/>
      <c r="B2134" s="782"/>
      <c r="C2134" s="1003"/>
      <c r="D2134" s="782"/>
      <c r="E2134" s="782"/>
      <c r="F2134" s="782"/>
      <c r="G2134" s="782"/>
      <c r="H2134" s="782"/>
      <c r="I2134" s="782"/>
      <c r="J2134" s="782"/>
      <c r="K2134" s="782"/>
      <c r="L2134" s="782"/>
      <c r="M2134" s="782"/>
      <c r="N2134" s="2661"/>
      <c r="O2134" s="2661"/>
      <c r="P2134" s="2661"/>
      <c r="Q2134" s="785"/>
      <c r="R2134" s="783"/>
      <c r="S2134" s="783"/>
      <c r="T2134" s="783"/>
      <c r="U2134" s="783"/>
      <c r="V2134" s="783"/>
      <c r="W2134" s="783"/>
      <c r="X2134" s="783"/>
      <c r="Y2134" s="782"/>
      <c r="Z2134" s="782"/>
      <c r="AA2134" s="784"/>
      <c r="AB2134" s="782"/>
      <c r="AC2134" s="2663" t="s">
        <v>22350</v>
      </c>
      <c r="AD2134" s="1383" t="s">
        <v>25898</v>
      </c>
      <c r="AE2134" s="782" t="s">
        <v>25899</v>
      </c>
      <c r="AF2134" s="782" t="s">
        <v>16621</v>
      </c>
      <c r="AG2134" s="2662" t="s">
        <v>22847</v>
      </c>
      <c r="AH2134" s="2663" t="s">
        <v>22842</v>
      </c>
      <c r="AI2134" s="2661">
        <v>0.16</v>
      </c>
      <c r="AJ2134" s="785">
        <v>78</v>
      </c>
      <c r="AK2134" s="378">
        <f>AJ2134*AI2134/365</f>
        <v>3.419178082191781E-2</v>
      </c>
      <c r="AL2134" s="430">
        <v>0</v>
      </c>
      <c r="AM2134" s="380">
        <f>SUBTOTAL(9,AK2134:AL2134)</f>
        <v>3.419178082191781E-2</v>
      </c>
      <c r="AN2134" s="430"/>
      <c r="AO2134" s="430"/>
      <c r="AP2134" s="430"/>
      <c r="AQ2134" s="830"/>
      <c r="AR2134" s="484"/>
      <c r="AS2134" s="786"/>
      <c r="AT2134" s="782"/>
      <c r="AU2134" s="782"/>
      <c r="AV2134" s="787"/>
      <c r="AW2134" s="782"/>
      <c r="AX2134" s="2460" t="s">
        <v>25900</v>
      </c>
      <c r="AY2134" s="2663"/>
    </row>
    <row r="2135" spans="1:52" s="1099" customFormat="1" ht="15.95" customHeight="1" x14ac:dyDescent="0.25">
      <c r="A2135" s="781"/>
      <c r="B2135" s="782"/>
      <c r="C2135" s="1003"/>
      <c r="D2135" s="782"/>
      <c r="E2135" s="782"/>
      <c r="F2135" s="782"/>
      <c r="G2135" s="782"/>
      <c r="H2135" s="782"/>
      <c r="I2135" s="782"/>
      <c r="J2135" s="782"/>
      <c r="K2135" s="782"/>
      <c r="L2135" s="782"/>
      <c r="M2135" s="782"/>
      <c r="N2135" s="1476"/>
      <c r="O2135" s="1476"/>
      <c r="P2135" s="1558"/>
      <c r="Q2135" s="785"/>
      <c r="R2135" s="783"/>
      <c r="S2135" s="783"/>
      <c r="T2135" s="783"/>
      <c r="U2135" s="783"/>
      <c r="V2135" s="783"/>
      <c r="W2135" s="783"/>
      <c r="X2135" s="783"/>
      <c r="Y2135" s="782"/>
      <c r="Z2135" s="782"/>
      <c r="AA2135" s="784"/>
      <c r="AB2135" s="782"/>
      <c r="AC2135" s="827" t="s">
        <v>6140</v>
      </c>
      <c r="AD2135" s="1329" t="s">
        <v>6141</v>
      </c>
      <c r="AE2135" s="782" t="s">
        <v>17784</v>
      </c>
      <c r="AF2135" s="782" t="s">
        <v>21196</v>
      </c>
      <c r="AG2135" s="2126" t="s">
        <v>21125</v>
      </c>
      <c r="AH2135" s="782" t="s">
        <v>21139</v>
      </c>
      <c r="AI2135" s="2223">
        <v>0.87</v>
      </c>
      <c r="AJ2135" s="97">
        <v>2</v>
      </c>
      <c r="AK2135" s="98">
        <f>AJ2135*AI2135/365</f>
        <v>4.767123287671233E-3</v>
      </c>
      <c r="AL2135" s="98">
        <v>0</v>
      </c>
      <c r="AM2135" s="96">
        <f>SUBTOTAL(9,AK2135:AL2135)</f>
        <v>4.767123287671233E-3</v>
      </c>
      <c r="AN2135" s="430"/>
      <c r="AO2135" s="430"/>
      <c r="AP2135" s="430"/>
      <c r="AQ2135" s="830"/>
      <c r="AR2135" s="484"/>
      <c r="AS2135" s="786"/>
      <c r="AT2135" s="782"/>
      <c r="AU2135" s="782"/>
      <c r="AV2135" s="787"/>
      <c r="AW2135" s="782"/>
      <c r="AX2135" s="2539" t="s">
        <v>21186</v>
      </c>
      <c r="AY2135" s="2401"/>
    </row>
    <row r="2136" spans="1:52" s="55" customFormat="1" ht="17.25" customHeight="1" x14ac:dyDescent="0.25">
      <c r="A2136" s="709">
        <v>307</v>
      </c>
      <c r="B2136" s="434" t="s">
        <v>49</v>
      </c>
      <c r="C2136" s="834" t="s">
        <v>58</v>
      </c>
      <c r="D2136" s="434" t="s">
        <v>3399</v>
      </c>
      <c r="E2136" s="434" t="s">
        <v>3400</v>
      </c>
      <c r="F2136" s="434" t="s">
        <v>3401</v>
      </c>
      <c r="G2136" s="434"/>
      <c r="H2136" s="434" t="s">
        <v>732</v>
      </c>
      <c r="I2136" s="434" t="s">
        <v>1413</v>
      </c>
      <c r="J2136" s="434" t="s">
        <v>317</v>
      </c>
      <c r="K2136" s="434">
        <v>0</v>
      </c>
      <c r="L2136" s="434" t="s">
        <v>317</v>
      </c>
      <c r="M2136" s="434">
        <v>0</v>
      </c>
      <c r="N2136" s="513">
        <v>3</v>
      </c>
      <c r="O2136" s="513">
        <v>1.5</v>
      </c>
      <c r="P2136" s="513">
        <f>N2136*O2136</f>
        <v>4.5</v>
      </c>
      <c r="Q2136" s="788">
        <v>0</v>
      </c>
      <c r="R2136" s="712"/>
      <c r="S2136" s="712">
        <v>0</v>
      </c>
      <c r="T2136" s="712"/>
      <c r="U2136" s="712">
        <v>0</v>
      </c>
      <c r="V2136" s="712"/>
      <c r="W2136" s="712"/>
      <c r="X2136" s="712"/>
      <c r="Y2136" s="434" t="s">
        <v>61</v>
      </c>
      <c r="Z2136" s="434" t="s">
        <v>230</v>
      </c>
      <c r="AA2136" s="437" t="s">
        <v>230</v>
      </c>
      <c r="AB2136" s="735" t="s">
        <v>230</v>
      </c>
      <c r="AC2136" s="735" t="s">
        <v>230</v>
      </c>
      <c r="AD2136" s="735" t="s">
        <v>230</v>
      </c>
      <c r="AE2136" s="735"/>
      <c r="AF2136" s="735"/>
      <c r="AG2136" s="742"/>
      <c r="AH2136" s="735"/>
      <c r="AI2136" s="828"/>
      <c r="AJ2136" s="739"/>
      <c r="AK2136" s="828"/>
      <c r="AL2136" s="828"/>
      <c r="AM2136" s="745"/>
      <c r="AN2136" s="828">
        <f>SUM(AK2136:AK2136)</f>
        <v>0</v>
      </c>
      <c r="AO2136" s="828">
        <f>SUM(AL2136:AL2136)</f>
        <v>0</v>
      </c>
      <c r="AP2136" s="828">
        <f>AN2136+AO2136</f>
        <v>0</v>
      </c>
      <c r="AQ2136" s="828">
        <f>AP2136*30</f>
        <v>0</v>
      </c>
      <c r="AR2136" s="746" t="s">
        <v>231</v>
      </c>
      <c r="AS2136" s="747"/>
      <c r="AT2136" s="735" t="s">
        <v>232</v>
      </c>
      <c r="AU2136" s="735" t="s">
        <v>58</v>
      </c>
      <c r="AV2136" s="1016" t="s">
        <v>3402</v>
      </c>
      <c r="AW2136" s="735" t="s">
        <v>16435</v>
      </c>
      <c r="AX2136" s="804" t="s">
        <v>16435</v>
      </c>
      <c r="AY2136" s="2391"/>
    </row>
    <row r="2137" spans="1:52" s="1395" customFormat="1" ht="15.95" customHeight="1" x14ac:dyDescent="0.25">
      <c r="A2137" s="353">
        <v>308</v>
      </c>
      <c r="B2137" s="354" t="s">
        <v>49</v>
      </c>
      <c r="C2137" s="366" t="s">
        <v>58</v>
      </c>
      <c r="D2137" s="354" t="s">
        <v>18830</v>
      </c>
      <c r="E2137" s="354" t="s">
        <v>20810</v>
      </c>
      <c r="F2137" s="354" t="s">
        <v>20811</v>
      </c>
      <c r="G2137" s="354" t="s">
        <v>221</v>
      </c>
      <c r="H2137" s="354" t="s">
        <v>219</v>
      </c>
      <c r="I2137" s="354" t="s">
        <v>220</v>
      </c>
      <c r="J2137" s="354" t="s">
        <v>221</v>
      </c>
      <c r="K2137" s="354" t="s">
        <v>222</v>
      </c>
      <c r="L2137" s="354" t="s">
        <v>221</v>
      </c>
      <c r="M2137" s="354" t="s">
        <v>879</v>
      </c>
      <c r="N2137" s="360">
        <v>9.4</v>
      </c>
      <c r="O2137" s="360">
        <v>2.2000000000000002</v>
      </c>
      <c r="P2137" s="360">
        <f>O2137*N2137</f>
        <v>20.680000000000003</v>
      </c>
      <c r="Q2137" s="503">
        <v>5</v>
      </c>
      <c r="R2137" s="357"/>
      <c r="S2137" s="357">
        <v>1</v>
      </c>
      <c r="T2137" s="357"/>
      <c r="U2137" s="357">
        <v>0</v>
      </c>
      <c r="V2137" s="357"/>
      <c r="W2137" s="357"/>
      <c r="X2137" s="357"/>
      <c r="Y2137" s="354" t="s">
        <v>62</v>
      </c>
      <c r="Z2137" s="366" t="s">
        <v>224</v>
      </c>
      <c r="AA2137" s="762" t="s">
        <v>225</v>
      </c>
      <c r="AB2137" s="354" t="s">
        <v>1</v>
      </c>
      <c r="AC2137" s="354" t="s">
        <v>226</v>
      </c>
      <c r="AD2137" s="354" t="s">
        <v>227</v>
      </c>
      <c r="AE2137" s="354" t="s">
        <v>3406</v>
      </c>
      <c r="AF2137" s="354" t="s">
        <v>3407</v>
      </c>
      <c r="AG2137" s="358" t="s">
        <v>230</v>
      </c>
      <c r="AH2137" s="354" t="s">
        <v>60</v>
      </c>
      <c r="AI2137" s="359">
        <v>0.114</v>
      </c>
      <c r="AJ2137" s="357">
        <v>10200</v>
      </c>
      <c r="AK2137" s="359">
        <f>AJ2137*0.087/365</f>
        <v>2.4312328767123286</v>
      </c>
      <c r="AL2137" s="359">
        <f>AJ2137*0.027/365</f>
        <v>0.7545205479452054</v>
      </c>
      <c r="AM2137" s="361">
        <f t="shared" ref="AM2137:AM2153" si="227">SUM(AK2137:AL2137)</f>
        <v>3.1857534246575341</v>
      </c>
      <c r="AN2137" s="359">
        <f>SUM(AK2137:AK2143)</f>
        <v>3.8065150684931508</v>
      </c>
      <c r="AO2137" s="359">
        <f>SUM(AL2137:AL2142)</f>
        <v>1.1021917808219177</v>
      </c>
      <c r="AP2137" s="359">
        <f>SUM(AM2137:AM2143)</f>
        <v>4.9087068493150676</v>
      </c>
      <c r="AQ2137" s="359">
        <f>AP2137*30</f>
        <v>147.26120547945203</v>
      </c>
      <c r="AR2137" s="362" t="s">
        <v>231</v>
      </c>
      <c r="AS2137" s="363" t="s">
        <v>114</v>
      </c>
      <c r="AT2137" s="354" t="s">
        <v>232</v>
      </c>
      <c r="AU2137" s="354" t="s">
        <v>58</v>
      </c>
      <c r="AV2137" s="770" t="s">
        <v>3408</v>
      </c>
      <c r="AW2137" s="354" t="s">
        <v>234</v>
      </c>
      <c r="AX2137" s="805" t="s">
        <v>20812</v>
      </c>
      <c r="AY2137" s="2401"/>
      <c r="AZ2137" s="778" t="s">
        <v>20813</v>
      </c>
    </row>
    <row r="2138" spans="1:52" s="8" customFormat="1" ht="15.95" customHeight="1" x14ac:dyDescent="0.25">
      <c r="A2138" s="112"/>
      <c r="B2138" s="113"/>
      <c r="C2138" s="121"/>
      <c r="D2138" s="113"/>
      <c r="E2138" s="113"/>
      <c r="F2138" s="113"/>
      <c r="G2138" s="113"/>
      <c r="H2138" s="113"/>
      <c r="I2138" s="113"/>
      <c r="J2138" s="113"/>
      <c r="K2138" s="113"/>
      <c r="L2138" s="113"/>
      <c r="M2138" s="113"/>
      <c r="N2138" s="118"/>
      <c r="O2138" s="118"/>
      <c r="P2138" s="118"/>
      <c r="Q2138" s="120"/>
      <c r="R2138" s="114"/>
      <c r="S2138" s="114"/>
      <c r="T2138" s="114"/>
      <c r="U2138" s="114"/>
      <c r="V2138" s="114"/>
      <c r="W2138" s="114"/>
      <c r="X2138" s="114"/>
      <c r="Y2138" s="113" t="s">
        <v>230</v>
      </c>
      <c r="Z2138" s="113" t="s">
        <v>230</v>
      </c>
      <c r="AA2138" s="132" t="s">
        <v>230</v>
      </c>
      <c r="AB2138" s="113" t="s">
        <v>230</v>
      </c>
      <c r="AC2138" s="113" t="s">
        <v>230</v>
      </c>
      <c r="AD2138" s="113" t="s">
        <v>230</v>
      </c>
      <c r="AE2138" s="113" t="s">
        <v>3409</v>
      </c>
      <c r="AF2138" s="113" t="s">
        <v>3410</v>
      </c>
      <c r="AG2138" s="115" t="s">
        <v>230</v>
      </c>
      <c r="AH2138" s="113" t="s">
        <v>60</v>
      </c>
      <c r="AI2138" s="116">
        <v>0.114</v>
      </c>
      <c r="AJ2138" s="114">
        <v>3600</v>
      </c>
      <c r="AK2138" s="116">
        <f>AJ2138*0.087/365</f>
        <v>0.8580821917808219</v>
      </c>
      <c r="AL2138" s="116">
        <f>AJ2138*0.027/365</f>
        <v>0.26630136986301373</v>
      </c>
      <c r="AM2138" s="116">
        <f t="shared" si="227"/>
        <v>1.1243835616438356</v>
      </c>
      <c r="AN2138" s="116"/>
      <c r="AO2138" s="116"/>
      <c r="AP2138" s="116"/>
      <c r="AQ2138" s="367"/>
      <c r="AR2138" s="42"/>
      <c r="AS2138" s="43"/>
      <c r="AT2138" s="113"/>
      <c r="AU2138" s="113"/>
      <c r="AV2138" s="44"/>
      <c r="AW2138" s="113"/>
      <c r="AX2138" s="44"/>
      <c r="AY2138" s="2391"/>
    </row>
    <row r="2139" spans="1:52" s="8" customFormat="1" ht="15.95" customHeight="1" x14ac:dyDescent="0.25">
      <c r="A2139" s="36"/>
      <c r="B2139" s="1029"/>
      <c r="C2139" s="2"/>
      <c r="D2139" s="1029"/>
      <c r="E2139" s="1029"/>
      <c r="F2139" s="1029"/>
      <c r="G2139" s="1029"/>
      <c r="H2139" s="1029"/>
      <c r="I2139" s="1029"/>
      <c r="J2139" s="1029"/>
      <c r="K2139" s="1029"/>
      <c r="L2139" s="1029"/>
      <c r="M2139" s="1029"/>
      <c r="N2139" s="1036"/>
      <c r="O2139" s="1036"/>
      <c r="P2139" s="1557"/>
      <c r="Q2139" s="37"/>
      <c r="R2139" s="448"/>
      <c r="S2139" s="448"/>
      <c r="T2139" s="448"/>
      <c r="U2139" s="448"/>
      <c r="V2139" s="448"/>
      <c r="W2139" s="448"/>
      <c r="X2139" s="448"/>
      <c r="Y2139" s="1029" t="s">
        <v>230</v>
      </c>
      <c r="Z2139" s="1029" t="s">
        <v>230</v>
      </c>
      <c r="AA2139" s="1" t="s">
        <v>230</v>
      </c>
      <c r="AB2139" s="1029" t="s">
        <v>230</v>
      </c>
      <c r="AC2139" s="1029" t="s">
        <v>230</v>
      </c>
      <c r="AD2139" s="1029" t="s">
        <v>230</v>
      </c>
      <c r="AE2139" s="1029" t="s">
        <v>3411</v>
      </c>
      <c r="AF2139" s="1029" t="s">
        <v>3412</v>
      </c>
      <c r="AG2139" s="39">
        <v>1135030000533</v>
      </c>
      <c r="AH2139" s="1029" t="s">
        <v>22573</v>
      </c>
      <c r="AI2139" s="1036">
        <v>0.87</v>
      </c>
      <c r="AJ2139" s="37">
        <v>2</v>
      </c>
      <c r="AK2139" s="40">
        <f>AJ2139*AI2139/365</f>
        <v>4.767123287671233E-3</v>
      </c>
      <c r="AL2139" s="40">
        <v>0</v>
      </c>
      <c r="AM2139" s="41">
        <f>SUBTOTAL(9,AK2139:AL2139)</f>
        <v>4.767123287671233E-3</v>
      </c>
      <c r="AN2139" s="40"/>
      <c r="AO2139" s="40"/>
      <c r="AP2139" s="40"/>
      <c r="AQ2139" s="1644"/>
      <c r="AR2139" s="1034"/>
      <c r="AS2139" s="45"/>
      <c r="AT2139" s="1029"/>
      <c r="AU2139" s="1029"/>
      <c r="AV2139" s="46"/>
      <c r="AW2139" s="1029"/>
      <c r="AX2139" s="46"/>
      <c r="AY2139" s="2391"/>
    </row>
    <row r="2140" spans="1:52" s="8" customFormat="1" ht="15.95" customHeight="1" x14ac:dyDescent="0.25">
      <c r="A2140" s="36"/>
      <c r="B2140" s="1029"/>
      <c r="C2140" s="2"/>
      <c r="D2140" s="1029"/>
      <c r="E2140" s="1029"/>
      <c r="F2140" s="1029"/>
      <c r="G2140" s="1029"/>
      <c r="H2140" s="1029"/>
      <c r="I2140" s="1029"/>
      <c r="J2140" s="1029"/>
      <c r="K2140" s="1029"/>
      <c r="L2140" s="1029"/>
      <c r="M2140" s="1029"/>
      <c r="N2140" s="1036"/>
      <c r="O2140" s="1036"/>
      <c r="P2140" s="1557"/>
      <c r="Q2140" s="37"/>
      <c r="R2140" s="448"/>
      <c r="S2140" s="448"/>
      <c r="T2140" s="448"/>
      <c r="U2140" s="448"/>
      <c r="V2140" s="448"/>
      <c r="W2140" s="448"/>
      <c r="X2140" s="448"/>
      <c r="Y2140" s="1029" t="s">
        <v>230</v>
      </c>
      <c r="Z2140" s="1029" t="s">
        <v>230</v>
      </c>
      <c r="AA2140" s="1" t="s">
        <v>230</v>
      </c>
      <c r="AB2140" s="1029" t="s">
        <v>230</v>
      </c>
      <c r="AC2140" s="1029" t="s">
        <v>230</v>
      </c>
      <c r="AD2140" s="1029" t="s">
        <v>230</v>
      </c>
      <c r="AE2140" s="1029" t="s">
        <v>3413</v>
      </c>
      <c r="AF2140" s="1029" t="s">
        <v>3414</v>
      </c>
      <c r="AG2140" s="39" t="s">
        <v>23129</v>
      </c>
      <c r="AH2140" s="1029" t="s">
        <v>22966</v>
      </c>
      <c r="AI2140" s="1700">
        <v>0.6</v>
      </c>
      <c r="AJ2140" s="1700">
        <v>4</v>
      </c>
      <c r="AK2140" s="40">
        <f>AJ2140*AI2140/365</f>
        <v>6.5753424657534242E-3</v>
      </c>
      <c r="AL2140" s="40">
        <v>0</v>
      </c>
      <c r="AM2140" s="41">
        <f>SUBTOTAL(9,AK2140:AL2140)</f>
        <v>6.5753424657534242E-3</v>
      </c>
      <c r="AN2140" s="40"/>
      <c r="AO2140" s="40"/>
      <c r="AP2140" s="40"/>
      <c r="AQ2140" s="1644"/>
      <c r="AR2140" s="1034"/>
      <c r="AS2140" s="45"/>
      <c r="AT2140" s="1029"/>
      <c r="AU2140" s="1029"/>
      <c r="AV2140" s="46"/>
      <c r="AW2140" s="1029"/>
      <c r="AX2140" s="46"/>
      <c r="AY2140" s="2391"/>
    </row>
    <row r="2141" spans="1:52" s="8" customFormat="1" ht="15.95" customHeight="1" x14ac:dyDescent="0.25">
      <c r="A2141" s="93"/>
      <c r="B2141" s="88"/>
      <c r="C2141" s="107"/>
      <c r="D2141" s="88"/>
      <c r="E2141" s="88"/>
      <c r="F2141" s="88"/>
      <c r="G2141" s="88"/>
      <c r="H2141" s="88"/>
      <c r="I2141" s="88"/>
      <c r="J2141" s="88"/>
      <c r="K2141" s="88"/>
      <c r="L2141" s="88"/>
      <c r="M2141" s="88"/>
      <c r="N2141" s="21"/>
      <c r="O2141" s="21"/>
      <c r="P2141" s="21"/>
      <c r="Q2141" s="97"/>
      <c r="R2141" s="94"/>
      <c r="S2141" s="94"/>
      <c r="T2141" s="94"/>
      <c r="U2141" s="94"/>
      <c r="V2141" s="94"/>
      <c r="W2141" s="94"/>
      <c r="X2141" s="94"/>
      <c r="Y2141" s="88" t="s">
        <v>230</v>
      </c>
      <c r="Z2141" s="88" t="s">
        <v>230</v>
      </c>
      <c r="AA2141" s="90" t="s">
        <v>230</v>
      </c>
      <c r="AB2141" s="88" t="s">
        <v>230</v>
      </c>
      <c r="AC2141" s="88" t="s">
        <v>230</v>
      </c>
      <c r="AD2141" s="88" t="s">
        <v>230</v>
      </c>
      <c r="AE2141" s="88" t="s">
        <v>3415</v>
      </c>
      <c r="AF2141" s="88" t="s">
        <v>1779</v>
      </c>
      <c r="AG2141" s="95" t="s">
        <v>230</v>
      </c>
      <c r="AH2141" s="88" t="s">
        <v>60</v>
      </c>
      <c r="AI2141" s="98">
        <v>0.114</v>
      </c>
      <c r="AJ2141" s="94">
        <v>1100</v>
      </c>
      <c r="AK2141" s="98">
        <f>AJ2141*0.087/365</f>
        <v>0.2621917808219178</v>
      </c>
      <c r="AL2141" s="98">
        <f>AJ2141*0.027/365</f>
        <v>8.1369863013698626E-2</v>
      </c>
      <c r="AM2141" s="116">
        <f t="shared" si="227"/>
        <v>0.34356164383561644</v>
      </c>
      <c r="AN2141" s="98"/>
      <c r="AO2141" s="98"/>
      <c r="AP2141" s="98"/>
      <c r="AQ2141" s="368"/>
      <c r="AR2141" s="47"/>
      <c r="AS2141" s="48"/>
      <c r="AT2141" s="88"/>
      <c r="AU2141" s="88"/>
      <c r="AV2141" s="52"/>
      <c r="AW2141" s="88"/>
      <c r="AX2141" s="46"/>
      <c r="AY2141" s="2391"/>
    </row>
    <row r="2142" spans="1:52" s="1099" customFormat="1" ht="15.95" customHeight="1" x14ac:dyDescent="0.25">
      <c r="A2142" s="781"/>
      <c r="B2142" s="782"/>
      <c r="C2142" s="1314"/>
      <c r="D2142" s="782"/>
      <c r="E2142" s="1015"/>
      <c r="F2142" s="1015"/>
      <c r="G2142" s="782"/>
      <c r="H2142" s="1015"/>
      <c r="I2142" s="782"/>
      <c r="J2142" s="1015"/>
      <c r="K2142" s="1015"/>
      <c r="L2142" s="1015"/>
      <c r="M2142" s="1015"/>
      <c r="N2142" s="1315"/>
      <c r="O2142" s="1315"/>
      <c r="P2142" s="1315"/>
      <c r="Q2142" s="1316"/>
      <c r="R2142" s="783"/>
      <c r="S2142" s="1195"/>
      <c r="T2142" s="783"/>
      <c r="U2142" s="1195"/>
      <c r="V2142" s="783"/>
      <c r="W2142" s="783"/>
      <c r="X2142" s="783"/>
      <c r="Y2142" s="782" t="s">
        <v>230</v>
      </c>
      <c r="Z2142" s="782" t="s">
        <v>230</v>
      </c>
      <c r="AA2142" s="784" t="s">
        <v>230</v>
      </c>
      <c r="AB2142" s="782" t="s">
        <v>230</v>
      </c>
      <c r="AC2142" s="782" t="s">
        <v>21268</v>
      </c>
      <c r="AD2142" s="1339" t="s">
        <v>21269</v>
      </c>
      <c r="AE2142" s="782" t="s">
        <v>12059</v>
      </c>
      <c r="AF2142" s="1015" t="s">
        <v>21302</v>
      </c>
      <c r="AG2142" s="2126" t="s">
        <v>21273</v>
      </c>
      <c r="AH2142" s="784" t="s">
        <v>17021</v>
      </c>
      <c r="AI2142" s="2122">
        <v>0.87</v>
      </c>
      <c r="AJ2142" s="785">
        <v>5</v>
      </c>
      <c r="AK2142" s="430">
        <f>AJ2142*AI2142/365</f>
        <v>1.191780821917808E-2</v>
      </c>
      <c r="AL2142" s="430">
        <v>0</v>
      </c>
      <c r="AM2142" s="1111">
        <f>SUBTOTAL(9,AK2142:AL2142)</f>
        <v>1.191780821917808E-2</v>
      </c>
      <c r="AN2142" s="430"/>
      <c r="AO2142" s="430"/>
      <c r="AP2142" s="430"/>
      <c r="AQ2142" s="830"/>
      <c r="AR2142" s="484"/>
      <c r="AS2142" s="786"/>
      <c r="AT2142" s="782"/>
      <c r="AU2142" s="1015"/>
      <c r="AV2142" s="787"/>
      <c r="AW2142" s="782"/>
      <c r="AX2142" s="2530" t="s">
        <v>21271</v>
      </c>
      <c r="AY2142" s="2401"/>
    </row>
    <row r="2143" spans="1:52" s="1099" customFormat="1" ht="15.95" customHeight="1" x14ac:dyDescent="0.25">
      <c r="A2143" s="781"/>
      <c r="B2143" s="782"/>
      <c r="C2143" s="1314"/>
      <c r="D2143" s="782"/>
      <c r="E2143" s="1015"/>
      <c r="F2143" s="1015"/>
      <c r="G2143" s="782"/>
      <c r="H2143" s="1015"/>
      <c r="I2143" s="782"/>
      <c r="J2143" s="1015"/>
      <c r="K2143" s="1015"/>
      <c r="L2143" s="1015"/>
      <c r="M2143" s="1015"/>
      <c r="N2143" s="1315"/>
      <c r="O2143" s="1315"/>
      <c r="P2143" s="1315"/>
      <c r="Q2143" s="1316"/>
      <c r="R2143" s="783"/>
      <c r="S2143" s="1195"/>
      <c r="T2143" s="783"/>
      <c r="U2143" s="1195"/>
      <c r="V2143" s="783"/>
      <c r="W2143" s="783"/>
      <c r="X2143" s="783"/>
      <c r="Y2143" s="782"/>
      <c r="Z2143" s="782"/>
      <c r="AA2143" s="784"/>
      <c r="AB2143" s="782"/>
      <c r="AC2143" s="782" t="s">
        <v>25925</v>
      </c>
      <c r="AD2143" s="1149" t="s">
        <v>25926</v>
      </c>
      <c r="AE2143" s="782" t="s">
        <v>25928</v>
      </c>
      <c r="AF2143" s="1015" t="s">
        <v>25927</v>
      </c>
      <c r="AG2143" s="2672" t="s">
        <v>25930</v>
      </c>
      <c r="AH2143" s="784" t="s">
        <v>25929</v>
      </c>
      <c r="AI2143" s="2668">
        <v>0.76</v>
      </c>
      <c r="AJ2143" s="2668">
        <v>111.3</v>
      </c>
      <c r="AK2143" s="430">
        <f>AJ2143*AI2143/365</f>
        <v>0.23174794520547942</v>
      </c>
      <c r="AL2143" s="430">
        <v>0</v>
      </c>
      <c r="AM2143" s="1111">
        <f>SUM(AK2143:AL2143)</f>
        <v>0.23174794520547942</v>
      </c>
      <c r="AN2143" s="430"/>
      <c r="AO2143" s="430"/>
      <c r="AP2143" s="430"/>
      <c r="AQ2143" s="830"/>
      <c r="AR2143" s="484"/>
      <c r="AS2143" s="786"/>
      <c r="AT2143" s="782"/>
      <c r="AU2143" s="1015"/>
      <c r="AV2143" s="787"/>
      <c r="AW2143" s="782"/>
      <c r="AX2143" s="2530" t="s">
        <v>25931</v>
      </c>
      <c r="AY2143" s="2665"/>
    </row>
    <row r="2144" spans="1:52" s="1395" customFormat="1" ht="15.95" customHeight="1" x14ac:dyDescent="0.25">
      <c r="A2144" s="353">
        <v>309</v>
      </c>
      <c r="B2144" s="354" t="s">
        <v>49</v>
      </c>
      <c r="C2144" s="366" t="s">
        <v>58</v>
      </c>
      <c r="D2144" s="354" t="s">
        <v>18831</v>
      </c>
      <c r="E2144" s="354" t="s">
        <v>20849</v>
      </c>
      <c r="F2144" s="354" t="s">
        <v>20850</v>
      </c>
      <c r="G2144" s="354" t="s">
        <v>221</v>
      </c>
      <c r="H2144" s="354" t="s">
        <v>219</v>
      </c>
      <c r="I2144" s="354" t="s">
        <v>220</v>
      </c>
      <c r="J2144" s="354" t="s">
        <v>221</v>
      </c>
      <c r="K2144" s="354" t="s">
        <v>222</v>
      </c>
      <c r="L2144" s="354" t="s">
        <v>221</v>
      </c>
      <c r="M2144" s="354" t="s">
        <v>879</v>
      </c>
      <c r="N2144" s="360">
        <v>9.4</v>
      </c>
      <c r="O2144" s="360">
        <v>2.2000000000000002</v>
      </c>
      <c r="P2144" s="360">
        <f>N2144*O2144</f>
        <v>20.680000000000003</v>
      </c>
      <c r="Q2144" s="503">
        <v>5</v>
      </c>
      <c r="R2144" s="357"/>
      <c r="S2144" s="357">
        <v>1</v>
      </c>
      <c r="T2144" s="357"/>
      <c r="U2144" s="357">
        <v>0</v>
      </c>
      <c r="V2144" s="357"/>
      <c r="W2144" s="357"/>
      <c r="X2144" s="357"/>
      <c r="Y2144" s="354" t="s">
        <v>62</v>
      </c>
      <c r="Z2144" s="366" t="s">
        <v>224</v>
      </c>
      <c r="AA2144" s="762" t="s">
        <v>225</v>
      </c>
      <c r="AB2144" s="354" t="s">
        <v>1</v>
      </c>
      <c r="AC2144" s="354" t="s">
        <v>226</v>
      </c>
      <c r="AD2144" s="354" t="s">
        <v>227</v>
      </c>
      <c r="AE2144" s="354" t="s">
        <v>3419</v>
      </c>
      <c r="AF2144" s="354" t="s">
        <v>1774</v>
      </c>
      <c r="AG2144" s="358" t="s">
        <v>230</v>
      </c>
      <c r="AH2144" s="354" t="s">
        <v>60</v>
      </c>
      <c r="AI2144" s="359">
        <v>0.114</v>
      </c>
      <c r="AJ2144" s="360">
        <v>1400</v>
      </c>
      <c r="AK2144" s="359">
        <f t="shared" ref="AK2144:AK2149" si="228">AJ2144*0.087/365</f>
        <v>0.33369863013698631</v>
      </c>
      <c r="AL2144" s="359">
        <f t="shared" ref="AL2144:AL2149" si="229">AJ2144*0.027/365</f>
        <v>0.10356164383561643</v>
      </c>
      <c r="AM2144" s="361">
        <f t="shared" si="227"/>
        <v>0.43726027397260275</v>
      </c>
      <c r="AN2144" s="359">
        <f>SUM(AK2144:AK2147)</f>
        <v>5.4106849315068484</v>
      </c>
      <c r="AO2144" s="359">
        <f>SUM(AL2144:AL2147)</f>
        <v>1.6791780821917808</v>
      </c>
      <c r="AP2144" s="359">
        <f>SUM(AM2144:AM2147)</f>
        <v>7.0898630136986291</v>
      </c>
      <c r="AQ2144" s="359">
        <f>AP2144*30</f>
        <v>212.69589041095887</v>
      </c>
      <c r="AR2144" s="362" t="s">
        <v>231</v>
      </c>
      <c r="AS2144" s="363" t="s">
        <v>114</v>
      </c>
      <c r="AT2144" s="354" t="s">
        <v>232</v>
      </c>
      <c r="AU2144" s="354" t="s">
        <v>58</v>
      </c>
      <c r="AV2144" s="923" t="s">
        <v>3420</v>
      </c>
      <c r="AW2144" s="354" t="s">
        <v>234</v>
      </c>
      <c r="AX2144" s="805" t="s">
        <v>20853</v>
      </c>
      <c r="AY2144" s="2401"/>
      <c r="AZ2144" s="778" t="s">
        <v>20854</v>
      </c>
    </row>
    <row r="2145" spans="1:52" s="8" customFormat="1" ht="15.95" customHeight="1" x14ac:dyDescent="0.25">
      <c r="A2145" s="112"/>
      <c r="B2145" s="113"/>
      <c r="C2145" s="121"/>
      <c r="D2145" s="113"/>
      <c r="E2145" s="113"/>
      <c r="F2145" s="113"/>
      <c r="G2145" s="113"/>
      <c r="H2145" s="113"/>
      <c r="I2145" s="113"/>
      <c r="J2145" s="113"/>
      <c r="K2145" s="113"/>
      <c r="L2145" s="113"/>
      <c r="M2145" s="113"/>
      <c r="N2145" s="118"/>
      <c r="O2145" s="118"/>
      <c r="P2145" s="118"/>
      <c r="Q2145" s="120"/>
      <c r="R2145" s="114"/>
      <c r="S2145" s="114"/>
      <c r="T2145" s="114"/>
      <c r="U2145" s="114"/>
      <c r="V2145" s="114"/>
      <c r="W2145" s="114"/>
      <c r="X2145" s="114"/>
      <c r="Y2145" s="113" t="s">
        <v>230</v>
      </c>
      <c r="Z2145" s="113" t="s">
        <v>230</v>
      </c>
      <c r="AA2145" s="132" t="s">
        <v>230</v>
      </c>
      <c r="AB2145" s="113" t="s">
        <v>230</v>
      </c>
      <c r="AC2145" s="113" t="s">
        <v>230</v>
      </c>
      <c r="AD2145" s="113" t="s">
        <v>230</v>
      </c>
      <c r="AE2145" s="113" t="s">
        <v>3421</v>
      </c>
      <c r="AF2145" s="113" t="s">
        <v>3422</v>
      </c>
      <c r="AG2145" s="115" t="s">
        <v>230</v>
      </c>
      <c r="AH2145" s="113" t="s">
        <v>58</v>
      </c>
      <c r="AI2145" s="116">
        <v>0.114</v>
      </c>
      <c r="AJ2145" s="118">
        <v>10200</v>
      </c>
      <c r="AK2145" s="116">
        <f t="shared" si="228"/>
        <v>2.4312328767123286</v>
      </c>
      <c r="AL2145" s="116">
        <f t="shared" si="229"/>
        <v>0.7545205479452054</v>
      </c>
      <c r="AM2145" s="116">
        <f t="shared" si="227"/>
        <v>3.1857534246575341</v>
      </c>
      <c r="AN2145" s="116"/>
      <c r="AO2145" s="116"/>
      <c r="AP2145" s="116"/>
      <c r="AQ2145" s="367"/>
      <c r="AR2145" s="42"/>
      <c r="AS2145" s="43"/>
      <c r="AT2145" s="113"/>
      <c r="AU2145" s="113"/>
      <c r="AV2145" s="44"/>
      <c r="AW2145" s="113"/>
      <c r="AX2145" s="44"/>
      <c r="AY2145" s="2391"/>
    </row>
    <row r="2146" spans="1:52" s="8" customFormat="1" ht="15.95" customHeight="1" x14ac:dyDescent="0.25">
      <c r="A2146" s="36"/>
      <c r="B2146" s="1029"/>
      <c r="C2146" s="2"/>
      <c r="D2146" s="1029"/>
      <c r="E2146" s="1029"/>
      <c r="F2146" s="1029"/>
      <c r="G2146" s="1029"/>
      <c r="H2146" s="1029"/>
      <c r="I2146" s="1029"/>
      <c r="J2146" s="1029"/>
      <c r="K2146" s="1029"/>
      <c r="L2146" s="1029"/>
      <c r="M2146" s="1029"/>
      <c r="N2146" s="1036"/>
      <c r="O2146" s="1036"/>
      <c r="P2146" s="1557"/>
      <c r="Q2146" s="37"/>
      <c r="R2146" s="448"/>
      <c r="S2146" s="448"/>
      <c r="T2146" s="448"/>
      <c r="U2146" s="448"/>
      <c r="V2146" s="448"/>
      <c r="W2146" s="448"/>
      <c r="X2146" s="448"/>
      <c r="Y2146" s="1029" t="s">
        <v>230</v>
      </c>
      <c r="Z2146" s="1029" t="s">
        <v>230</v>
      </c>
      <c r="AA2146" s="1" t="s">
        <v>230</v>
      </c>
      <c r="AB2146" s="1029" t="s">
        <v>230</v>
      </c>
      <c r="AC2146" s="1029" t="s">
        <v>230</v>
      </c>
      <c r="AD2146" s="1029" t="s">
        <v>230</v>
      </c>
      <c r="AE2146" s="1029" t="s">
        <v>3423</v>
      </c>
      <c r="AF2146" s="1029" t="s">
        <v>299</v>
      </c>
      <c r="AG2146" s="39" t="s">
        <v>230</v>
      </c>
      <c r="AH2146" s="1029" t="s">
        <v>58</v>
      </c>
      <c r="AI2146" s="40">
        <v>0.114</v>
      </c>
      <c r="AJ2146" s="1036">
        <v>500</v>
      </c>
      <c r="AK2146" s="116">
        <f t="shared" si="228"/>
        <v>0.11917808219178082</v>
      </c>
      <c r="AL2146" s="116">
        <f t="shared" si="229"/>
        <v>3.6986301369863014E-2</v>
      </c>
      <c r="AM2146" s="116">
        <f t="shared" si="227"/>
        <v>0.15616438356164383</v>
      </c>
      <c r="AN2146" s="40"/>
      <c r="AO2146" s="40"/>
      <c r="AP2146" s="40"/>
      <c r="AQ2146" s="1644"/>
      <c r="AR2146" s="1034"/>
      <c r="AS2146" s="45"/>
      <c r="AT2146" s="1029"/>
      <c r="AU2146" s="1029"/>
      <c r="AV2146" s="46"/>
      <c r="AW2146" s="1029"/>
      <c r="AX2146" s="46"/>
      <c r="AY2146" s="2391"/>
    </row>
    <row r="2147" spans="1:52" s="8" customFormat="1" ht="15.95" customHeight="1" x14ac:dyDescent="0.25">
      <c r="A2147" s="93"/>
      <c r="B2147" s="88"/>
      <c r="C2147" s="107"/>
      <c r="D2147" s="88"/>
      <c r="E2147" s="88"/>
      <c r="F2147" s="88"/>
      <c r="G2147" s="88"/>
      <c r="H2147" s="88"/>
      <c r="I2147" s="88"/>
      <c r="J2147" s="88"/>
      <c r="K2147" s="88"/>
      <c r="L2147" s="88"/>
      <c r="M2147" s="88"/>
      <c r="N2147" s="21"/>
      <c r="O2147" s="21"/>
      <c r="P2147" s="21"/>
      <c r="Q2147" s="97"/>
      <c r="R2147" s="94"/>
      <c r="S2147" s="94"/>
      <c r="T2147" s="94"/>
      <c r="U2147" s="94"/>
      <c r="V2147" s="94"/>
      <c r="W2147" s="94"/>
      <c r="X2147" s="94"/>
      <c r="Y2147" s="88" t="s">
        <v>230</v>
      </c>
      <c r="Z2147" s="88" t="s">
        <v>230</v>
      </c>
      <c r="AA2147" s="90" t="s">
        <v>230</v>
      </c>
      <c r="AB2147" s="88" t="s">
        <v>230</v>
      </c>
      <c r="AC2147" s="88" t="s">
        <v>230</v>
      </c>
      <c r="AD2147" s="88" t="s">
        <v>230</v>
      </c>
      <c r="AE2147" s="88" t="s">
        <v>3424</v>
      </c>
      <c r="AF2147" s="88" t="s">
        <v>3425</v>
      </c>
      <c r="AG2147" s="95" t="s">
        <v>230</v>
      </c>
      <c r="AH2147" s="88" t="s">
        <v>58</v>
      </c>
      <c r="AI2147" s="98">
        <v>0.114</v>
      </c>
      <c r="AJ2147" s="21">
        <v>10600</v>
      </c>
      <c r="AK2147" s="126">
        <f t="shared" si="228"/>
        <v>2.5265753424657533</v>
      </c>
      <c r="AL2147" s="126">
        <f t="shared" si="229"/>
        <v>0.78410958904109584</v>
      </c>
      <c r="AM2147" s="126">
        <f t="shared" si="227"/>
        <v>3.3106849315068492</v>
      </c>
      <c r="AN2147" s="98"/>
      <c r="AO2147" s="98"/>
      <c r="AP2147" s="98"/>
      <c r="AQ2147" s="368"/>
      <c r="AR2147" s="47"/>
      <c r="AS2147" s="48"/>
      <c r="AT2147" s="88"/>
      <c r="AU2147" s="88"/>
      <c r="AV2147" s="52"/>
      <c r="AW2147" s="88"/>
      <c r="AX2147" s="52"/>
      <c r="AY2147" s="2391"/>
    </row>
    <row r="2148" spans="1:52" s="1395" customFormat="1" ht="33" customHeight="1" x14ac:dyDescent="0.25">
      <c r="A2148" s="353">
        <v>310</v>
      </c>
      <c r="B2148" s="354" t="s">
        <v>49</v>
      </c>
      <c r="C2148" s="366" t="s">
        <v>58</v>
      </c>
      <c r="D2148" s="354" t="s">
        <v>17691</v>
      </c>
      <c r="E2148" s="354" t="s">
        <v>20855</v>
      </c>
      <c r="F2148" s="354" t="s">
        <v>22014</v>
      </c>
      <c r="G2148" s="354" t="s">
        <v>221</v>
      </c>
      <c r="H2148" s="354" t="s">
        <v>219</v>
      </c>
      <c r="I2148" s="354" t="s">
        <v>220</v>
      </c>
      <c r="J2148" s="354" t="s">
        <v>221</v>
      </c>
      <c r="K2148" s="354" t="s">
        <v>222</v>
      </c>
      <c r="L2148" s="354" t="s">
        <v>221</v>
      </c>
      <c r="M2148" s="354" t="s">
        <v>879</v>
      </c>
      <c r="N2148" s="360">
        <v>9.4</v>
      </c>
      <c r="O2148" s="360">
        <v>2.2000000000000002</v>
      </c>
      <c r="P2148" s="360">
        <f>O2148*N2148</f>
        <v>20.680000000000003</v>
      </c>
      <c r="Q2148" s="503">
        <v>5</v>
      </c>
      <c r="R2148" s="357"/>
      <c r="S2148" s="357">
        <v>1</v>
      </c>
      <c r="T2148" s="357"/>
      <c r="U2148" s="357">
        <v>0</v>
      </c>
      <c r="V2148" s="357"/>
      <c r="W2148" s="357"/>
      <c r="X2148" s="357"/>
      <c r="Y2148" s="354" t="s">
        <v>62</v>
      </c>
      <c r="Z2148" s="366" t="s">
        <v>224</v>
      </c>
      <c r="AA2148" s="762" t="s">
        <v>225</v>
      </c>
      <c r="AB2148" s="354" t="s">
        <v>1</v>
      </c>
      <c r="AC2148" s="354" t="s">
        <v>226</v>
      </c>
      <c r="AD2148" s="354" t="s">
        <v>227</v>
      </c>
      <c r="AE2148" s="354" t="s">
        <v>3428</v>
      </c>
      <c r="AF2148" s="354" t="s">
        <v>3429</v>
      </c>
      <c r="AG2148" s="358" t="s">
        <v>230</v>
      </c>
      <c r="AH2148" s="354" t="s">
        <v>58</v>
      </c>
      <c r="AI2148" s="359">
        <v>0.114</v>
      </c>
      <c r="AJ2148" s="360">
        <v>1600</v>
      </c>
      <c r="AK2148" s="359">
        <f t="shared" si="228"/>
        <v>0.38136986301369857</v>
      </c>
      <c r="AL2148" s="359">
        <f t="shared" si="229"/>
        <v>0.11835616438356165</v>
      </c>
      <c r="AM2148" s="361">
        <f t="shared" si="227"/>
        <v>0.49972602739726024</v>
      </c>
      <c r="AN2148" s="359">
        <f>SUM(AK2148:AK2154)</f>
        <v>4.9239945205479456</v>
      </c>
      <c r="AO2148" s="359">
        <f>SUM(AL2148:AL2154)</f>
        <v>1.516931506849315</v>
      </c>
      <c r="AP2148" s="359">
        <f>SUM(AM2148:AM2154)</f>
        <v>6.4409260273972597</v>
      </c>
      <c r="AQ2148" s="359">
        <f>AP2148*30</f>
        <v>193.2277808219178</v>
      </c>
      <c r="AR2148" s="362" t="s">
        <v>231</v>
      </c>
      <c r="AS2148" s="363" t="s">
        <v>431</v>
      </c>
      <c r="AT2148" s="354" t="s">
        <v>232</v>
      </c>
      <c r="AU2148" s="354" t="s">
        <v>58</v>
      </c>
      <c r="AV2148" s="923" t="s">
        <v>3430</v>
      </c>
      <c r="AW2148" s="166" t="s">
        <v>234</v>
      </c>
      <c r="AX2148" s="805" t="s">
        <v>20851</v>
      </c>
      <c r="AY2148" s="2401"/>
      <c r="AZ2148" s="778" t="s">
        <v>20852</v>
      </c>
    </row>
    <row r="2149" spans="1:52" s="8" customFormat="1" ht="15.95" customHeight="1" x14ac:dyDescent="0.25">
      <c r="A2149" s="112"/>
      <c r="B2149" s="113"/>
      <c r="C2149" s="121"/>
      <c r="D2149" s="113"/>
      <c r="E2149" s="113"/>
      <c r="F2149" s="113"/>
      <c r="G2149" s="113"/>
      <c r="H2149" s="113"/>
      <c r="I2149" s="113"/>
      <c r="J2149" s="113"/>
      <c r="K2149" s="113"/>
      <c r="L2149" s="113"/>
      <c r="M2149" s="113"/>
      <c r="N2149" s="118"/>
      <c r="O2149" s="118"/>
      <c r="P2149" s="118"/>
      <c r="Q2149" s="120"/>
      <c r="R2149" s="114"/>
      <c r="S2149" s="114"/>
      <c r="T2149" s="114"/>
      <c r="U2149" s="114"/>
      <c r="V2149" s="114"/>
      <c r="W2149" s="114"/>
      <c r="X2149" s="114"/>
      <c r="Y2149" s="113" t="s">
        <v>230</v>
      </c>
      <c r="Z2149" s="113" t="s">
        <v>230</v>
      </c>
      <c r="AA2149" s="132" t="s">
        <v>230</v>
      </c>
      <c r="AB2149" s="113" t="s">
        <v>230</v>
      </c>
      <c r="AC2149" s="113" t="s">
        <v>230</v>
      </c>
      <c r="AD2149" s="113" t="s">
        <v>230</v>
      </c>
      <c r="AE2149" s="113" t="s">
        <v>3431</v>
      </c>
      <c r="AF2149" s="113" t="s">
        <v>3432</v>
      </c>
      <c r="AG2149" s="115" t="s">
        <v>230</v>
      </c>
      <c r="AH2149" s="113" t="s">
        <v>58</v>
      </c>
      <c r="AI2149" s="116">
        <v>0.114</v>
      </c>
      <c r="AJ2149" s="118">
        <v>6100</v>
      </c>
      <c r="AK2149" s="116">
        <f t="shared" si="228"/>
        <v>1.453972602739726</v>
      </c>
      <c r="AL2149" s="116">
        <f t="shared" si="229"/>
        <v>0.45123287671232876</v>
      </c>
      <c r="AM2149" s="116">
        <f t="shared" si="227"/>
        <v>1.9052054794520548</v>
      </c>
      <c r="AN2149" s="116"/>
      <c r="AO2149" s="116"/>
      <c r="AP2149" s="116"/>
      <c r="AQ2149" s="367"/>
      <c r="AR2149" s="42"/>
      <c r="AS2149" s="43"/>
      <c r="AT2149" s="113"/>
      <c r="AU2149" s="113"/>
      <c r="AV2149" s="44"/>
      <c r="AW2149" s="113"/>
      <c r="AX2149" s="44"/>
      <c r="AY2149" s="2391"/>
    </row>
    <row r="2150" spans="1:52" s="8" customFormat="1" ht="15.95" customHeight="1" x14ac:dyDescent="0.25">
      <c r="A2150" s="36"/>
      <c r="B2150" s="1029"/>
      <c r="C2150" s="2"/>
      <c r="D2150" s="1029"/>
      <c r="E2150" s="1029"/>
      <c r="F2150" s="1029"/>
      <c r="G2150" s="1029"/>
      <c r="H2150" s="1029"/>
      <c r="I2150" s="1029"/>
      <c r="J2150" s="1029"/>
      <c r="K2150" s="1029"/>
      <c r="L2150" s="1029"/>
      <c r="M2150" s="1029"/>
      <c r="N2150" s="1036"/>
      <c r="O2150" s="1036"/>
      <c r="P2150" s="1557"/>
      <c r="Q2150" s="37"/>
      <c r="R2150" s="448"/>
      <c r="S2150" s="448"/>
      <c r="T2150" s="448"/>
      <c r="U2150" s="448"/>
      <c r="V2150" s="448"/>
      <c r="W2150" s="448"/>
      <c r="X2150" s="448"/>
      <c r="Y2150" s="1029" t="s">
        <v>230</v>
      </c>
      <c r="Z2150" s="1029" t="s">
        <v>230</v>
      </c>
      <c r="AA2150" s="1" t="s">
        <v>230</v>
      </c>
      <c r="AB2150" s="1029" t="s">
        <v>230</v>
      </c>
      <c r="AC2150" s="1029" t="s">
        <v>230</v>
      </c>
      <c r="AD2150" s="1029" t="s">
        <v>230</v>
      </c>
      <c r="AE2150" s="1029" t="s">
        <v>3433</v>
      </c>
      <c r="AF2150" s="1029" t="s">
        <v>3434</v>
      </c>
      <c r="AG2150" s="39" t="s">
        <v>230</v>
      </c>
      <c r="AH2150" s="1029" t="s">
        <v>58</v>
      </c>
      <c r="AI2150" s="314">
        <v>0.1</v>
      </c>
      <c r="AJ2150" s="1036">
        <v>2400</v>
      </c>
      <c r="AK2150" s="40">
        <f>AJ2150*0.0763/365</f>
        <v>0.50169863013698635</v>
      </c>
      <c r="AL2150" s="40">
        <f>AJ2150*0.0237/365</f>
        <v>0.15583561643835614</v>
      </c>
      <c r="AM2150" s="116">
        <f t="shared" si="227"/>
        <v>0.65753424657534243</v>
      </c>
      <c r="AN2150" s="40"/>
      <c r="AO2150" s="40"/>
      <c r="AP2150" s="40"/>
      <c r="AQ2150" s="1644"/>
      <c r="AR2150" s="1034"/>
      <c r="AS2150" s="45"/>
      <c r="AT2150" s="1029"/>
      <c r="AU2150" s="1029"/>
      <c r="AV2150" s="46"/>
      <c r="AW2150" s="1029"/>
      <c r="AX2150" s="46"/>
      <c r="AY2150" s="2391"/>
    </row>
    <row r="2151" spans="1:52" s="8" customFormat="1" ht="15.95" customHeight="1" x14ac:dyDescent="0.25">
      <c r="A2151" s="36"/>
      <c r="B2151" s="1029"/>
      <c r="C2151" s="2"/>
      <c r="D2151" s="1029"/>
      <c r="E2151" s="1029"/>
      <c r="F2151" s="1029"/>
      <c r="G2151" s="1029"/>
      <c r="H2151" s="1029"/>
      <c r="I2151" s="1029"/>
      <c r="J2151" s="1029"/>
      <c r="K2151" s="1029"/>
      <c r="L2151" s="1029"/>
      <c r="M2151" s="1029"/>
      <c r="N2151" s="1036"/>
      <c r="O2151" s="1036"/>
      <c r="P2151" s="1557"/>
      <c r="Q2151" s="37"/>
      <c r="R2151" s="448"/>
      <c r="S2151" s="448"/>
      <c r="T2151" s="448"/>
      <c r="U2151" s="448"/>
      <c r="V2151" s="448"/>
      <c r="W2151" s="448"/>
      <c r="X2151" s="448"/>
      <c r="Y2151" s="1029" t="s">
        <v>230</v>
      </c>
      <c r="Z2151" s="1029" t="s">
        <v>230</v>
      </c>
      <c r="AA2151" s="1" t="s">
        <v>230</v>
      </c>
      <c r="AB2151" s="1029" t="s">
        <v>230</v>
      </c>
      <c r="AC2151" s="1029" t="s">
        <v>230</v>
      </c>
      <c r="AD2151" s="1029" t="s">
        <v>230</v>
      </c>
      <c r="AE2151" s="1029" t="s">
        <v>3435</v>
      </c>
      <c r="AF2151" s="1029" t="s">
        <v>3436</v>
      </c>
      <c r="AG2151" s="39" t="s">
        <v>230</v>
      </c>
      <c r="AH2151" s="1029" t="s">
        <v>58</v>
      </c>
      <c r="AI2151" s="40">
        <v>0.114</v>
      </c>
      <c r="AJ2151" s="1036">
        <v>2700</v>
      </c>
      <c r="AK2151" s="40">
        <f t="shared" ref="AK2151:AK2159" si="230">AJ2151*0.087/365</f>
        <v>0.64356164383561643</v>
      </c>
      <c r="AL2151" s="40">
        <f t="shared" ref="AL2151:AL2159" si="231">AJ2151*0.027/365</f>
        <v>0.19972602739726028</v>
      </c>
      <c r="AM2151" s="116">
        <f t="shared" si="227"/>
        <v>0.84328767123287673</v>
      </c>
      <c r="AN2151" s="40"/>
      <c r="AO2151" s="40"/>
      <c r="AP2151" s="40"/>
      <c r="AQ2151" s="1644"/>
      <c r="AR2151" s="1034"/>
      <c r="AS2151" s="45"/>
      <c r="AT2151" s="1029"/>
      <c r="AU2151" s="1029"/>
      <c r="AV2151" s="46"/>
      <c r="AW2151" s="1029"/>
      <c r="AX2151" s="46"/>
      <c r="AY2151" s="2391"/>
    </row>
    <row r="2152" spans="1:52" s="8" customFormat="1" ht="15.95" customHeight="1" x14ac:dyDescent="0.25">
      <c r="A2152" s="93"/>
      <c r="B2152" s="88"/>
      <c r="C2152" s="107"/>
      <c r="D2152" s="88"/>
      <c r="E2152" s="88"/>
      <c r="F2152" s="88"/>
      <c r="G2152" s="88"/>
      <c r="H2152" s="88"/>
      <c r="I2152" s="88"/>
      <c r="J2152" s="88"/>
      <c r="K2152" s="88"/>
      <c r="L2152" s="88"/>
      <c r="M2152" s="88"/>
      <c r="N2152" s="21"/>
      <c r="O2152" s="21"/>
      <c r="P2152" s="21"/>
      <c r="Q2152" s="97"/>
      <c r="R2152" s="94"/>
      <c r="S2152" s="94"/>
      <c r="T2152" s="94"/>
      <c r="U2152" s="94"/>
      <c r="V2152" s="94"/>
      <c r="W2152" s="94"/>
      <c r="X2152" s="94"/>
      <c r="Y2152" s="88" t="s">
        <v>230</v>
      </c>
      <c r="Z2152" s="88" t="s">
        <v>230</v>
      </c>
      <c r="AA2152" s="90" t="s">
        <v>230</v>
      </c>
      <c r="AB2152" s="88" t="s">
        <v>230</v>
      </c>
      <c r="AC2152" s="88" t="s">
        <v>230</v>
      </c>
      <c r="AD2152" s="88" t="s">
        <v>230</v>
      </c>
      <c r="AE2152" s="88" t="s">
        <v>3437</v>
      </c>
      <c r="AF2152" s="88" t="s">
        <v>3438</v>
      </c>
      <c r="AG2152" s="95" t="s">
        <v>230</v>
      </c>
      <c r="AH2152" s="88" t="s">
        <v>58</v>
      </c>
      <c r="AI2152" s="98">
        <v>0.114</v>
      </c>
      <c r="AJ2152" s="21">
        <v>5100</v>
      </c>
      <c r="AK2152" s="40">
        <f t="shared" si="230"/>
        <v>1.2156164383561643</v>
      </c>
      <c r="AL2152" s="40">
        <f t="shared" si="231"/>
        <v>0.3772602739726027</v>
      </c>
      <c r="AM2152" s="116">
        <f t="shared" si="227"/>
        <v>1.592876712328767</v>
      </c>
      <c r="AN2152" s="98"/>
      <c r="AO2152" s="98"/>
      <c r="AP2152" s="98"/>
      <c r="AQ2152" s="368"/>
      <c r="AR2152" s="47"/>
      <c r="AS2152" s="48"/>
      <c r="AT2152" s="88"/>
      <c r="AU2152" s="88"/>
      <c r="AV2152" s="52"/>
      <c r="AW2152" s="88"/>
      <c r="AX2152" s="46"/>
      <c r="AY2152" s="2391"/>
    </row>
    <row r="2153" spans="1:52" s="8" customFormat="1" ht="15.95" customHeight="1" x14ac:dyDescent="0.25">
      <c r="A2153" s="93"/>
      <c r="B2153" s="88"/>
      <c r="C2153" s="107"/>
      <c r="D2153" s="88"/>
      <c r="E2153" s="88"/>
      <c r="F2153" s="88"/>
      <c r="G2153" s="88"/>
      <c r="H2153" s="88"/>
      <c r="I2153" s="88"/>
      <c r="J2153" s="88"/>
      <c r="K2153" s="88"/>
      <c r="L2153" s="88"/>
      <c r="M2153" s="88"/>
      <c r="N2153" s="21"/>
      <c r="O2153" s="21"/>
      <c r="P2153" s="21"/>
      <c r="Q2153" s="97"/>
      <c r="R2153" s="94"/>
      <c r="S2153" s="94"/>
      <c r="T2153" s="94"/>
      <c r="U2153" s="94"/>
      <c r="V2153" s="94"/>
      <c r="W2153" s="94"/>
      <c r="X2153" s="94"/>
      <c r="Y2153" s="782" t="s">
        <v>230</v>
      </c>
      <c r="Z2153" s="782" t="s">
        <v>230</v>
      </c>
      <c r="AA2153" s="784" t="s">
        <v>230</v>
      </c>
      <c r="AB2153" s="782" t="s">
        <v>230</v>
      </c>
      <c r="AC2153" s="782" t="s">
        <v>230</v>
      </c>
      <c r="AD2153" s="782" t="s">
        <v>230</v>
      </c>
      <c r="AE2153" s="1028" t="s">
        <v>3636</v>
      </c>
      <c r="AF2153" s="1028" t="s">
        <v>17690</v>
      </c>
      <c r="AG2153" s="39" t="s">
        <v>230</v>
      </c>
      <c r="AH2153" s="1028" t="s">
        <v>58</v>
      </c>
      <c r="AI2153" s="378">
        <v>0.114</v>
      </c>
      <c r="AJ2153" s="379">
        <v>2900</v>
      </c>
      <c r="AK2153" s="378">
        <f t="shared" si="230"/>
        <v>0.69123287671232869</v>
      </c>
      <c r="AL2153" s="378">
        <f t="shared" si="231"/>
        <v>0.21452054794520548</v>
      </c>
      <c r="AM2153" s="479">
        <f t="shared" si="227"/>
        <v>0.90575342465753417</v>
      </c>
      <c r="AN2153" s="40"/>
      <c r="AO2153" s="40"/>
      <c r="AP2153" s="40"/>
      <c r="AQ2153" s="40"/>
      <c r="AR2153" s="47"/>
      <c r="AS2153" s="48"/>
      <c r="AT2153" s="88"/>
      <c r="AU2153" s="88"/>
      <c r="AV2153" s="52"/>
      <c r="AW2153" s="88"/>
      <c r="AX2153" s="46"/>
      <c r="AY2153" s="2391"/>
    </row>
    <row r="2154" spans="1:52" s="8" customFormat="1" ht="15.95" customHeight="1" x14ac:dyDescent="0.25">
      <c r="A2154" s="93"/>
      <c r="B2154" s="88"/>
      <c r="C2154" s="107"/>
      <c r="D2154" s="88"/>
      <c r="E2154" s="88"/>
      <c r="F2154" s="88"/>
      <c r="G2154" s="88"/>
      <c r="H2154" s="88"/>
      <c r="I2154" s="88"/>
      <c r="J2154" s="88"/>
      <c r="K2154" s="88"/>
      <c r="L2154" s="88"/>
      <c r="M2154" s="88"/>
      <c r="N2154" s="21"/>
      <c r="O2154" s="21"/>
      <c r="P2154" s="21"/>
      <c r="Q2154" s="97"/>
      <c r="R2154" s="94"/>
      <c r="S2154" s="94"/>
      <c r="T2154" s="94"/>
      <c r="U2154" s="94"/>
      <c r="V2154" s="94"/>
      <c r="W2154" s="94"/>
      <c r="X2154" s="94"/>
      <c r="Y2154" s="782"/>
      <c r="Z2154" s="88" t="s">
        <v>23726</v>
      </c>
      <c r="AA2154" s="784"/>
      <c r="AB2154" s="782"/>
      <c r="AC2154" s="782" t="s">
        <v>22036</v>
      </c>
      <c r="AD2154" s="1013" t="s">
        <v>22035</v>
      </c>
      <c r="AE2154" s="782" t="s">
        <v>22034</v>
      </c>
      <c r="AF2154" s="782" t="s">
        <v>22037</v>
      </c>
      <c r="AG2154" s="2125">
        <v>503000206410</v>
      </c>
      <c r="AH2154" s="782" t="s">
        <v>21224</v>
      </c>
      <c r="AI2154" s="2395">
        <v>1.1399999999999999</v>
      </c>
      <c r="AJ2154" s="2122">
        <v>11.7</v>
      </c>
      <c r="AK2154" s="430">
        <f>AJ2154*AI2154/365</f>
        <v>3.6542465753424652E-2</v>
      </c>
      <c r="AL2154" s="430">
        <v>0</v>
      </c>
      <c r="AM2154" s="1111">
        <f>SUBTOTAL(9,AK2154:AL2154)</f>
        <v>3.6542465753424652E-2</v>
      </c>
      <c r="AN2154" s="98"/>
      <c r="AO2154" s="98"/>
      <c r="AP2154" s="98"/>
      <c r="AQ2154" s="98"/>
      <c r="AR2154" s="47"/>
      <c r="AS2154" s="48"/>
      <c r="AT2154" s="88"/>
      <c r="AU2154" s="88"/>
      <c r="AV2154" s="52"/>
      <c r="AW2154" s="88"/>
      <c r="AX2154" s="2529" t="s">
        <v>22038</v>
      </c>
      <c r="AY2154" s="2391"/>
    </row>
    <row r="2155" spans="1:52" s="55" customFormat="1" ht="15.95" customHeight="1" x14ac:dyDescent="0.25">
      <c r="A2155" s="709">
        <v>311</v>
      </c>
      <c r="B2155" s="434" t="s">
        <v>49</v>
      </c>
      <c r="C2155" s="834" t="s">
        <v>58</v>
      </c>
      <c r="D2155" s="434" t="s">
        <v>3439</v>
      </c>
      <c r="E2155" s="434" t="s">
        <v>3440</v>
      </c>
      <c r="F2155" s="434" t="s">
        <v>3441</v>
      </c>
      <c r="G2155" s="434"/>
      <c r="H2155" s="434" t="s">
        <v>732</v>
      </c>
      <c r="I2155" s="434" t="s">
        <v>1413</v>
      </c>
      <c r="J2155" s="434" t="s">
        <v>317</v>
      </c>
      <c r="K2155" s="434">
        <v>0</v>
      </c>
      <c r="L2155" s="434" t="s">
        <v>317</v>
      </c>
      <c r="M2155" s="434">
        <v>0</v>
      </c>
      <c r="N2155" s="513">
        <v>7</v>
      </c>
      <c r="O2155" s="513">
        <v>2</v>
      </c>
      <c r="P2155" s="513">
        <f>N2155*O2155</f>
        <v>14</v>
      </c>
      <c r="Q2155" s="788">
        <v>3</v>
      </c>
      <c r="R2155" s="712"/>
      <c r="S2155" s="712">
        <v>0</v>
      </c>
      <c r="T2155" s="712"/>
      <c r="U2155" s="712">
        <v>0</v>
      </c>
      <c r="V2155" s="712"/>
      <c r="W2155" s="712">
        <v>1</v>
      </c>
      <c r="X2155" s="712"/>
      <c r="Y2155" s="434" t="s">
        <v>61</v>
      </c>
      <c r="Z2155" s="434" t="s">
        <v>230</v>
      </c>
      <c r="AA2155" s="741" t="s">
        <v>230</v>
      </c>
      <c r="AB2155" s="735" t="s">
        <v>230</v>
      </c>
      <c r="AC2155" s="735" t="s">
        <v>230</v>
      </c>
      <c r="AD2155" s="434" t="s">
        <v>230</v>
      </c>
      <c r="AE2155" s="434" t="s">
        <v>3442</v>
      </c>
      <c r="AF2155" s="434" t="s">
        <v>3443</v>
      </c>
      <c r="AG2155" s="438" t="s">
        <v>230</v>
      </c>
      <c r="AH2155" s="434" t="s">
        <v>58</v>
      </c>
      <c r="AI2155" s="481">
        <v>0.114</v>
      </c>
      <c r="AJ2155" s="483">
        <v>0</v>
      </c>
      <c r="AK2155" s="481">
        <f t="shared" si="230"/>
        <v>0</v>
      </c>
      <c r="AL2155" s="481">
        <f t="shared" si="231"/>
        <v>0</v>
      </c>
      <c r="AM2155" s="482">
        <f>AK2155+AL2155</f>
        <v>0</v>
      </c>
      <c r="AN2155" s="481">
        <f>SUM(AK2155:AK2158)</f>
        <v>0</v>
      </c>
      <c r="AO2155" s="481">
        <f>SUM(AL2155:AL2158)</f>
        <v>0</v>
      </c>
      <c r="AP2155" s="481">
        <f>AN2155+AO2155</f>
        <v>0</v>
      </c>
      <c r="AQ2155" s="481">
        <f>AP2155*30</f>
        <v>0</v>
      </c>
      <c r="AR2155" s="432" t="s">
        <v>231</v>
      </c>
      <c r="AS2155" s="433"/>
      <c r="AT2155" s="434" t="s">
        <v>232</v>
      </c>
      <c r="AU2155" s="434" t="s">
        <v>58</v>
      </c>
      <c r="AV2155" s="935" t="s">
        <v>3444</v>
      </c>
      <c r="AW2155" s="735" t="s">
        <v>16435</v>
      </c>
      <c r="AX2155" s="1103" t="s">
        <v>16436</v>
      </c>
      <c r="AY2155" s="868"/>
    </row>
    <row r="2156" spans="1:52" s="8" customFormat="1" ht="15.95" customHeight="1" x14ac:dyDescent="0.25">
      <c r="A2156" s="112"/>
      <c r="B2156" s="113"/>
      <c r="C2156" s="121"/>
      <c r="D2156" s="113"/>
      <c r="E2156" s="113"/>
      <c r="F2156" s="113"/>
      <c r="G2156" s="113"/>
      <c r="H2156" s="113"/>
      <c r="I2156" s="113"/>
      <c r="J2156" s="113"/>
      <c r="K2156" s="113"/>
      <c r="L2156" s="113"/>
      <c r="M2156" s="113"/>
      <c r="N2156" s="118"/>
      <c r="O2156" s="118"/>
      <c r="P2156" s="118"/>
      <c r="Q2156" s="120"/>
      <c r="R2156" s="114"/>
      <c r="S2156" s="114"/>
      <c r="T2156" s="114"/>
      <c r="U2156" s="114"/>
      <c r="V2156" s="114"/>
      <c r="W2156" s="114"/>
      <c r="X2156" s="114"/>
      <c r="Y2156" s="113" t="s">
        <v>230</v>
      </c>
      <c r="Z2156" s="113" t="s">
        <v>230</v>
      </c>
      <c r="AA2156" s="132" t="s">
        <v>230</v>
      </c>
      <c r="AB2156" s="113" t="s">
        <v>230</v>
      </c>
      <c r="AC2156" s="113" t="s">
        <v>230</v>
      </c>
      <c r="AD2156" s="113" t="s">
        <v>230</v>
      </c>
      <c r="AE2156" s="856" t="s">
        <v>3445</v>
      </c>
      <c r="AF2156" s="856" t="s">
        <v>3446</v>
      </c>
      <c r="AG2156" s="861" t="s">
        <v>230</v>
      </c>
      <c r="AH2156" s="856" t="s">
        <v>58</v>
      </c>
      <c r="AI2156" s="862">
        <v>0.114</v>
      </c>
      <c r="AJ2156" s="864">
        <v>0</v>
      </c>
      <c r="AK2156" s="862">
        <f t="shared" si="230"/>
        <v>0</v>
      </c>
      <c r="AL2156" s="862">
        <f t="shared" si="231"/>
        <v>0</v>
      </c>
      <c r="AM2156" s="862">
        <f>AK2156+AL2156</f>
        <v>0</v>
      </c>
      <c r="AN2156" s="116"/>
      <c r="AO2156" s="116"/>
      <c r="AP2156" s="116"/>
      <c r="AQ2156" s="367"/>
      <c r="AR2156" s="42"/>
      <c r="AS2156" s="43"/>
      <c r="AT2156" s="113"/>
      <c r="AU2156" s="113"/>
      <c r="AV2156" s="44"/>
      <c r="AW2156" s="113"/>
      <c r="AX2156" s="46"/>
      <c r="AY2156" s="2391"/>
    </row>
    <row r="2157" spans="1:52" s="8" customFormat="1" ht="15.95" customHeight="1" x14ac:dyDescent="0.25">
      <c r="A2157" s="36"/>
      <c r="B2157" s="1029"/>
      <c r="C2157" s="2"/>
      <c r="D2157" s="1029"/>
      <c r="E2157" s="1029"/>
      <c r="F2157" s="1029"/>
      <c r="G2157" s="1029"/>
      <c r="H2157" s="1029"/>
      <c r="I2157" s="1029"/>
      <c r="J2157" s="1029"/>
      <c r="K2157" s="1029"/>
      <c r="L2157" s="1029"/>
      <c r="M2157" s="1029"/>
      <c r="N2157" s="1036"/>
      <c r="O2157" s="1036"/>
      <c r="P2157" s="1557"/>
      <c r="Q2157" s="37"/>
      <c r="R2157" s="448"/>
      <c r="S2157" s="448"/>
      <c r="T2157" s="448"/>
      <c r="U2157" s="448"/>
      <c r="V2157" s="448"/>
      <c r="W2157" s="448"/>
      <c r="X2157" s="448"/>
      <c r="Y2157" s="1029" t="s">
        <v>230</v>
      </c>
      <c r="Z2157" s="1029" t="s">
        <v>230</v>
      </c>
      <c r="AA2157" s="1" t="s">
        <v>230</v>
      </c>
      <c r="AB2157" s="1029" t="s">
        <v>230</v>
      </c>
      <c r="AC2157" s="1029" t="s">
        <v>230</v>
      </c>
      <c r="AD2157" s="1029" t="s">
        <v>230</v>
      </c>
      <c r="AE2157" s="868" t="s">
        <v>3447</v>
      </c>
      <c r="AF2157" s="868" t="s">
        <v>3448</v>
      </c>
      <c r="AG2157" s="874" t="s">
        <v>230</v>
      </c>
      <c r="AH2157" s="868" t="s">
        <v>58</v>
      </c>
      <c r="AI2157" s="875">
        <v>0.114</v>
      </c>
      <c r="AJ2157" s="877">
        <v>0</v>
      </c>
      <c r="AK2157" s="875">
        <f t="shared" si="230"/>
        <v>0</v>
      </c>
      <c r="AL2157" s="875">
        <f t="shared" si="231"/>
        <v>0</v>
      </c>
      <c r="AM2157" s="875">
        <f>AK2157+AL2157</f>
        <v>0</v>
      </c>
      <c r="AN2157" s="40"/>
      <c r="AO2157" s="40"/>
      <c r="AP2157" s="40"/>
      <c r="AQ2157" s="1644"/>
      <c r="AR2157" s="1034"/>
      <c r="AS2157" s="45"/>
      <c r="AT2157" s="1029"/>
      <c r="AU2157" s="1029"/>
      <c r="AV2157" s="46"/>
      <c r="AW2157" s="1029"/>
      <c r="AX2157" s="46"/>
      <c r="AY2157" s="2391"/>
    </row>
    <row r="2158" spans="1:52" s="8" customFormat="1" ht="15.95" customHeight="1" x14ac:dyDescent="0.25">
      <c r="A2158" s="93"/>
      <c r="B2158" s="88"/>
      <c r="C2158" s="107"/>
      <c r="D2158" s="88"/>
      <c r="E2158" s="88"/>
      <c r="F2158" s="88"/>
      <c r="G2158" s="88"/>
      <c r="H2158" s="88"/>
      <c r="I2158" s="88"/>
      <c r="J2158" s="88"/>
      <c r="K2158" s="88"/>
      <c r="L2158" s="88"/>
      <c r="M2158" s="88"/>
      <c r="N2158" s="21"/>
      <c r="O2158" s="21"/>
      <c r="P2158" s="21"/>
      <c r="Q2158" s="97"/>
      <c r="R2158" s="94"/>
      <c r="S2158" s="94"/>
      <c r="T2158" s="94"/>
      <c r="U2158" s="94"/>
      <c r="V2158" s="94"/>
      <c r="W2158" s="94"/>
      <c r="X2158" s="94"/>
      <c r="Y2158" s="88" t="s">
        <v>230</v>
      </c>
      <c r="Z2158" s="88" t="s">
        <v>230</v>
      </c>
      <c r="AA2158" s="90" t="s">
        <v>230</v>
      </c>
      <c r="AB2158" s="88" t="s">
        <v>230</v>
      </c>
      <c r="AC2158" s="88" t="s">
        <v>230</v>
      </c>
      <c r="AD2158" s="88" t="s">
        <v>230</v>
      </c>
      <c r="AE2158" s="882" t="s">
        <v>3449</v>
      </c>
      <c r="AF2158" s="882" t="s">
        <v>3450</v>
      </c>
      <c r="AG2158" s="887" t="s">
        <v>230</v>
      </c>
      <c r="AH2158" s="882" t="s">
        <v>58</v>
      </c>
      <c r="AI2158" s="888">
        <v>0.114</v>
      </c>
      <c r="AJ2158" s="890">
        <v>0</v>
      </c>
      <c r="AK2158" s="888">
        <f t="shared" si="230"/>
        <v>0</v>
      </c>
      <c r="AL2158" s="888">
        <f t="shared" si="231"/>
        <v>0</v>
      </c>
      <c r="AM2158" s="888">
        <f>AK2158+AL2158</f>
        <v>0</v>
      </c>
      <c r="AN2158" s="98"/>
      <c r="AO2158" s="98"/>
      <c r="AP2158" s="98"/>
      <c r="AQ2158" s="368"/>
      <c r="AR2158" s="47"/>
      <c r="AS2158" s="48"/>
      <c r="AT2158" s="88"/>
      <c r="AU2158" s="88"/>
      <c r="AV2158" s="52"/>
      <c r="AW2158" s="88"/>
      <c r="AX2158" s="52"/>
      <c r="AY2158" s="2391"/>
    </row>
    <row r="2159" spans="1:52" s="1395" customFormat="1" ht="15.95" customHeight="1" x14ac:dyDescent="0.25">
      <c r="A2159" s="353">
        <v>312</v>
      </c>
      <c r="B2159" s="354" t="s">
        <v>49</v>
      </c>
      <c r="C2159" s="366" t="s">
        <v>58</v>
      </c>
      <c r="D2159" s="354" t="s">
        <v>20832</v>
      </c>
      <c r="E2159" s="354" t="s">
        <v>20833</v>
      </c>
      <c r="F2159" s="354" t="s">
        <v>20834</v>
      </c>
      <c r="G2159" s="354" t="s">
        <v>221</v>
      </c>
      <c r="H2159" s="354" t="s">
        <v>219</v>
      </c>
      <c r="I2159" s="354" t="s">
        <v>220</v>
      </c>
      <c r="J2159" s="354" t="s">
        <v>221</v>
      </c>
      <c r="K2159" s="354" t="s">
        <v>879</v>
      </c>
      <c r="L2159" s="354" t="s">
        <v>221</v>
      </c>
      <c r="M2159" s="354" t="s">
        <v>879</v>
      </c>
      <c r="N2159" s="360">
        <v>6.4</v>
      </c>
      <c r="O2159" s="360">
        <v>2.2000000000000002</v>
      </c>
      <c r="P2159" s="360">
        <f>O2159*N2159</f>
        <v>14.080000000000002</v>
      </c>
      <c r="Q2159" s="503">
        <v>3</v>
      </c>
      <c r="R2159" s="357"/>
      <c r="S2159" s="357">
        <v>1</v>
      </c>
      <c r="T2159" s="357"/>
      <c r="U2159" s="357">
        <v>0</v>
      </c>
      <c r="V2159" s="357"/>
      <c r="W2159" s="357"/>
      <c r="X2159" s="357"/>
      <c r="Y2159" s="354" t="s">
        <v>62</v>
      </c>
      <c r="Z2159" s="366" t="s">
        <v>224</v>
      </c>
      <c r="AA2159" s="762" t="s">
        <v>225</v>
      </c>
      <c r="AB2159" s="354" t="s">
        <v>1</v>
      </c>
      <c r="AC2159" s="354" t="s">
        <v>226</v>
      </c>
      <c r="AD2159" s="354" t="s">
        <v>227</v>
      </c>
      <c r="AE2159" s="354" t="s">
        <v>3454</v>
      </c>
      <c r="AF2159" s="354" t="s">
        <v>3455</v>
      </c>
      <c r="AG2159" s="358" t="s">
        <v>230</v>
      </c>
      <c r="AH2159" s="354" t="s">
        <v>58</v>
      </c>
      <c r="AI2159" s="359">
        <v>0.114</v>
      </c>
      <c r="AJ2159" s="360">
        <v>1800</v>
      </c>
      <c r="AK2159" s="359">
        <f t="shared" si="230"/>
        <v>0.42904109589041095</v>
      </c>
      <c r="AL2159" s="359">
        <f t="shared" si="231"/>
        <v>0.13315068493150686</v>
      </c>
      <c r="AM2159" s="361">
        <f t="shared" ref="AM2159:AM2166" si="232">SUM(AK2159:AL2159)</f>
        <v>0.56219178082191779</v>
      </c>
      <c r="AN2159" s="359">
        <f>SUM(AK2159:AK2160)</f>
        <v>2.8957260273972603</v>
      </c>
      <c r="AO2159" s="359">
        <f>SUM(AL2159:AL2160)</f>
        <v>0.89934246575342458</v>
      </c>
      <c r="AP2159" s="359">
        <f>SUM(AM2159:AM2160)</f>
        <v>3.7950684931506848</v>
      </c>
      <c r="AQ2159" s="359">
        <f>AP2159*30</f>
        <v>113.85205479452054</v>
      </c>
      <c r="AR2159" s="362" t="s">
        <v>231</v>
      </c>
      <c r="AS2159" s="363" t="s">
        <v>431</v>
      </c>
      <c r="AT2159" s="354" t="s">
        <v>232</v>
      </c>
      <c r="AU2159" s="354" t="s">
        <v>58</v>
      </c>
      <c r="AV2159" s="923" t="s">
        <v>3456</v>
      </c>
      <c r="AW2159" s="354" t="s">
        <v>234</v>
      </c>
      <c r="AX2159" s="805" t="s">
        <v>20835</v>
      </c>
      <c r="AY2159" s="2401"/>
      <c r="AZ2159" s="778" t="s">
        <v>20836</v>
      </c>
    </row>
    <row r="2160" spans="1:52" s="8" customFormat="1" ht="15.95" customHeight="1" x14ac:dyDescent="0.25">
      <c r="A2160" s="122"/>
      <c r="B2160" s="123"/>
      <c r="C2160" s="144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8"/>
      <c r="O2160" s="128"/>
      <c r="P2160" s="128"/>
      <c r="Q2160" s="140"/>
      <c r="R2160" s="124"/>
      <c r="S2160" s="124"/>
      <c r="T2160" s="124"/>
      <c r="U2160" s="124"/>
      <c r="V2160" s="124"/>
      <c r="W2160" s="124"/>
      <c r="X2160" s="124"/>
      <c r="Y2160" s="123" t="s">
        <v>230</v>
      </c>
      <c r="Z2160" s="123" t="s">
        <v>230</v>
      </c>
      <c r="AA2160" s="135" t="s">
        <v>230</v>
      </c>
      <c r="AB2160" s="123" t="s">
        <v>230</v>
      </c>
      <c r="AC2160" s="123" t="s">
        <v>230</v>
      </c>
      <c r="AD2160" s="123" t="s">
        <v>230</v>
      </c>
      <c r="AE2160" s="123" t="s">
        <v>3457</v>
      </c>
      <c r="AF2160" s="123" t="s">
        <v>3458</v>
      </c>
      <c r="AG2160" s="125" t="s">
        <v>230</v>
      </c>
      <c r="AH2160" s="123" t="s">
        <v>60</v>
      </c>
      <c r="AI2160" s="126">
        <v>0.1</v>
      </c>
      <c r="AJ2160" s="128">
        <v>11800</v>
      </c>
      <c r="AK2160" s="126">
        <f>AJ2160*0.0763/365</f>
        <v>2.4666849315068493</v>
      </c>
      <c r="AL2160" s="126">
        <f>AJ2160*0.0237/365</f>
        <v>0.76619178082191775</v>
      </c>
      <c r="AM2160" s="126">
        <f t="shared" si="232"/>
        <v>3.2328767123287672</v>
      </c>
      <c r="AN2160" s="126"/>
      <c r="AO2160" s="126"/>
      <c r="AP2160" s="126"/>
      <c r="AQ2160" s="369"/>
      <c r="AR2160" s="49"/>
      <c r="AS2160" s="50"/>
      <c r="AT2160" s="123"/>
      <c r="AU2160" s="123"/>
      <c r="AV2160" s="73"/>
      <c r="AW2160" s="123"/>
      <c r="AX2160" s="73"/>
      <c r="AY2160" s="2391"/>
    </row>
    <row r="2161" spans="1:52" s="55" customFormat="1" ht="15.95" customHeight="1" x14ac:dyDescent="0.25">
      <c r="A2161" s="353">
        <v>313</v>
      </c>
      <c r="B2161" s="354" t="s">
        <v>49</v>
      </c>
      <c r="C2161" s="366" t="s">
        <v>58</v>
      </c>
      <c r="D2161" s="354" t="s">
        <v>17286</v>
      </c>
      <c r="E2161" s="354" t="s">
        <v>3460</v>
      </c>
      <c r="F2161" s="354" t="s">
        <v>3461</v>
      </c>
      <c r="G2161" s="354" t="s">
        <v>221</v>
      </c>
      <c r="H2161" s="354" t="s">
        <v>219</v>
      </c>
      <c r="I2161" s="354" t="s">
        <v>220</v>
      </c>
      <c r="J2161" s="354" t="s">
        <v>221</v>
      </c>
      <c r="K2161" s="354" t="s">
        <v>222</v>
      </c>
      <c r="L2161" s="354" t="s">
        <v>221</v>
      </c>
      <c r="M2161" s="354" t="s">
        <v>879</v>
      </c>
      <c r="N2161" s="360">
        <v>3</v>
      </c>
      <c r="O2161" s="360">
        <v>2</v>
      </c>
      <c r="P2161" s="360">
        <v>6</v>
      </c>
      <c r="Q2161" s="503">
        <v>2</v>
      </c>
      <c r="R2161" s="357"/>
      <c r="S2161" s="357">
        <v>1</v>
      </c>
      <c r="T2161" s="357"/>
      <c r="U2161" s="357">
        <v>0</v>
      </c>
      <c r="V2161" s="357"/>
      <c r="W2161" s="357"/>
      <c r="X2161" s="357"/>
      <c r="Y2161" s="2233" t="s">
        <v>16652</v>
      </c>
      <c r="Z2161" s="354" t="s">
        <v>230</v>
      </c>
      <c r="AA2161" s="443" t="s">
        <v>230</v>
      </c>
      <c r="AB2161" s="354" t="s">
        <v>230</v>
      </c>
      <c r="AC2161" s="354" t="s">
        <v>230</v>
      </c>
      <c r="AD2161" s="354" t="s">
        <v>230</v>
      </c>
      <c r="AE2161" s="354" t="s">
        <v>17285</v>
      </c>
      <c r="AF2161" s="354" t="s">
        <v>3463</v>
      </c>
      <c r="AG2161" s="358" t="s">
        <v>230</v>
      </c>
      <c r="AH2161" s="354" t="s">
        <v>58</v>
      </c>
      <c r="AI2161" s="359">
        <v>0.114</v>
      </c>
      <c r="AJ2161" s="360">
        <v>3000</v>
      </c>
      <c r="AK2161" s="359">
        <f>AJ2161*0.087/365</f>
        <v>0.71506849315068488</v>
      </c>
      <c r="AL2161" s="359">
        <f>AJ2161*0.027/365</f>
        <v>0.22191780821917809</v>
      </c>
      <c r="AM2161" s="361">
        <f t="shared" si="232"/>
        <v>0.93698630136986294</v>
      </c>
      <c r="AN2161" s="359">
        <f>SUM(AK2161:AK2162)</f>
        <v>1.1808219178082191</v>
      </c>
      <c r="AO2161" s="359">
        <f>SUM(AL2161:AL2161)</f>
        <v>0.22191780821917809</v>
      </c>
      <c r="AP2161" s="359">
        <f>SUM(AM2161:AM2162)</f>
        <v>1.4027397260273973</v>
      </c>
      <c r="AQ2161" s="359">
        <f>AP2161*30</f>
        <v>42.082191780821915</v>
      </c>
      <c r="AR2161" s="362" t="s">
        <v>231</v>
      </c>
      <c r="AS2161" s="363" t="s">
        <v>431</v>
      </c>
      <c r="AT2161" s="354" t="s">
        <v>232</v>
      </c>
      <c r="AU2161" s="354" t="s">
        <v>58</v>
      </c>
      <c r="AV2161" s="770" t="s">
        <v>3464</v>
      </c>
      <c r="AW2161" s="166" t="s">
        <v>234</v>
      </c>
      <c r="AX2161" s="805" t="s">
        <v>20340</v>
      </c>
      <c r="AY2161" s="2401"/>
      <c r="AZ2161" s="778" t="s">
        <v>20222</v>
      </c>
    </row>
    <row r="2162" spans="1:52" s="55" customFormat="1" ht="15.95" customHeight="1" x14ac:dyDescent="0.25">
      <c r="A2162" s="1448"/>
      <c r="B2162" s="827"/>
      <c r="C2162" s="1079"/>
      <c r="D2162" s="827"/>
      <c r="E2162" s="827"/>
      <c r="F2162" s="827"/>
      <c r="G2162" s="827"/>
      <c r="H2162" s="827"/>
      <c r="I2162" s="827"/>
      <c r="J2162" s="827"/>
      <c r="K2162" s="827"/>
      <c r="L2162" s="827"/>
      <c r="M2162" s="827"/>
      <c r="N2162" s="2128"/>
      <c r="O2162" s="2128"/>
      <c r="P2162" s="2128"/>
      <c r="Q2162" s="1087"/>
      <c r="R2162" s="826"/>
      <c r="S2162" s="826"/>
      <c r="T2162" s="826"/>
      <c r="U2162" s="826"/>
      <c r="V2162" s="826"/>
      <c r="W2162" s="826"/>
      <c r="X2162" s="826"/>
      <c r="Y2162" s="123" t="s">
        <v>230</v>
      </c>
      <c r="Z2162" s="123" t="s">
        <v>230</v>
      </c>
      <c r="AA2162" s="135" t="s">
        <v>230</v>
      </c>
      <c r="AB2162" s="123" t="s">
        <v>230</v>
      </c>
      <c r="AC2162" s="827" t="s">
        <v>25003</v>
      </c>
      <c r="AD2162" s="1013" t="s">
        <v>11861</v>
      </c>
      <c r="AE2162" s="827" t="s">
        <v>23725</v>
      </c>
      <c r="AF2162" s="827" t="s">
        <v>11863</v>
      </c>
      <c r="AG2162" s="1199" t="s">
        <v>23724</v>
      </c>
      <c r="AH2162" s="827" t="s">
        <v>11843</v>
      </c>
      <c r="AI2162" s="1201">
        <v>0.85</v>
      </c>
      <c r="AJ2162" s="1087">
        <v>200</v>
      </c>
      <c r="AK2162" s="1201">
        <f>AJ2162*AI2162/365</f>
        <v>0.46575342465753422</v>
      </c>
      <c r="AL2162" s="1201">
        <v>0</v>
      </c>
      <c r="AM2162" s="1470">
        <f>SUM(AK2162:AL2162)</f>
        <v>0.46575342465753422</v>
      </c>
      <c r="AN2162" s="1201"/>
      <c r="AO2162" s="1201"/>
      <c r="AP2162" s="1201"/>
      <c r="AQ2162" s="1510"/>
      <c r="AR2162" s="1818"/>
      <c r="AS2162" s="1819"/>
      <c r="AT2162" s="827"/>
      <c r="AU2162" s="827"/>
      <c r="AV2162" s="2234"/>
      <c r="AW2162" s="123"/>
      <c r="AX2162" s="2542" t="s">
        <v>25002</v>
      </c>
      <c r="AY2162" s="2401"/>
      <c r="AZ2162" s="1395"/>
    </row>
    <row r="2163" spans="1:52" s="1395" customFormat="1" ht="51.75" customHeight="1" x14ac:dyDescent="0.25">
      <c r="A2163" s="353">
        <v>314</v>
      </c>
      <c r="B2163" s="366" t="s">
        <v>49</v>
      </c>
      <c r="C2163" s="366" t="s">
        <v>58</v>
      </c>
      <c r="D2163" s="354" t="s">
        <v>19201</v>
      </c>
      <c r="E2163" s="354" t="s">
        <v>21083</v>
      </c>
      <c r="F2163" s="354" t="s">
        <v>21084</v>
      </c>
      <c r="G2163" s="354" t="s">
        <v>221</v>
      </c>
      <c r="H2163" s="354" t="s">
        <v>219</v>
      </c>
      <c r="I2163" s="354" t="s">
        <v>21085</v>
      </c>
      <c r="J2163" s="354" t="s">
        <v>221</v>
      </c>
      <c r="K2163" s="354" t="s">
        <v>222</v>
      </c>
      <c r="L2163" s="272" t="s">
        <v>221</v>
      </c>
      <c r="M2163" s="272" t="s">
        <v>879</v>
      </c>
      <c r="N2163" s="360">
        <v>4.5</v>
      </c>
      <c r="O2163" s="360">
        <v>2</v>
      </c>
      <c r="P2163" s="360">
        <v>9</v>
      </c>
      <c r="Q2163" s="503">
        <v>4</v>
      </c>
      <c r="R2163" s="357"/>
      <c r="S2163" s="357">
        <v>1</v>
      </c>
      <c r="T2163" s="357"/>
      <c r="U2163" s="357"/>
      <c r="V2163" s="357"/>
      <c r="W2163" s="357"/>
      <c r="X2163" s="357"/>
      <c r="Y2163" s="354" t="s">
        <v>62</v>
      </c>
      <c r="Z2163" s="366" t="s">
        <v>224</v>
      </c>
      <c r="AA2163" s="762" t="s">
        <v>225</v>
      </c>
      <c r="AB2163" s="354" t="s">
        <v>1</v>
      </c>
      <c r="AC2163" s="354" t="s">
        <v>226</v>
      </c>
      <c r="AD2163" s="354" t="s">
        <v>227</v>
      </c>
      <c r="AE2163" s="354" t="s">
        <v>3468</v>
      </c>
      <c r="AF2163" s="354" t="s">
        <v>378</v>
      </c>
      <c r="AG2163" s="358" t="s">
        <v>230</v>
      </c>
      <c r="AH2163" s="354" t="s">
        <v>58</v>
      </c>
      <c r="AI2163" s="359">
        <v>0.114</v>
      </c>
      <c r="AJ2163" s="360">
        <v>3900</v>
      </c>
      <c r="AK2163" s="359">
        <f>AJ2163*0.087/365</f>
        <v>0.92958904109589025</v>
      </c>
      <c r="AL2163" s="359">
        <f>AJ2163*0.027/365</f>
        <v>0.28849315068493148</v>
      </c>
      <c r="AM2163" s="361">
        <f t="shared" si="232"/>
        <v>1.2180821917808218</v>
      </c>
      <c r="AN2163" s="359">
        <f>SUM(AK2163:AK2167)</f>
        <v>4.1577260273972607</v>
      </c>
      <c r="AO2163" s="359">
        <f>SUM(AL2163:AL2167)</f>
        <v>1.2235068493150685</v>
      </c>
      <c r="AP2163" s="359">
        <f>SUM(AM2163:AM2167)</f>
        <v>5.3812328767123301</v>
      </c>
      <c r="AQ2163" s="359">
        <f>AP2163*30</f>
        <v>161.4369863013699</v>
      </c>
      <c r="AR2163" s="362" t="s">
        <v>231</v>
      </c>
      <c r="AS2163" s="363" t="s">
        <v>431</v>
      </c>
      <c r="AT2163" s="354" t="s">
        <v>232</v>
      </c>
      <c r="AU2163" s="354" t="s">
        <v>58</v>
      </c>
      <c r="AV2163" s="923" t="s">
        <v>3469</v>
      </c>
      <c r="AW2163" s="354" t="s">
        <v>234</v>
      </c>
      <c r="AX2163" s="805" t="s">
        <v>21086</v>
      </c>
      <c r="AY2163" s="2401"/>
      <c r="AZ2163" s="778" t="s">
        <v>21087</v>
      </c>
    </row>
    <row r="2164" spans="1:52" s="8" customFormat="1" ht="21.75" customHeight="1" x14ac:dyDescent="0.25">
      <c r="A2164" s="112"/>
      <c r="B2164" s="113"/>
      <c r="C2164" s="121"/>
      <c r="D2164" s="113"/>
      <c r="E2164" s="113"/>
      <c r="F2164" s="113"/>
      <c r="G2164" s="113"/>
      <c r="H2164" s="113"/>
      <c r="I2164" s="113"/>
      <c r="J2164" s="113"/>
      <c r="K2164" s="113"/>
      <c r="L2164" s="113"/>
      <c r="M2164" s="113"/>
      <c r="N2164" s="118"/>
      <c r="O2164" s="118"/>
      <c r="P2164" s="118"/>
      <c r="Q2164" s="120"/>
      <c r="R2164" s="114"/>
      <c r="S2164" s="114"/>
      <c r="T2164" s="114"/>
      <c r="U2164" s="114"/>
      <c r="V2164" s="114"/>
      <c r="W2164" s="114"/>
      <c r="X2164" s="114"/>
      <c r="Y2164" s="113" t="s">
        <v>230</v>
      </c>
      <c r="Z2164" s="113" t="s">
        <v>230</v>
      </c>
      <c r="AA2164" s="132" t="s">
        <v>230</v>
      </c>
      <c r="AB2164" s="113" t="s">
        <v>230</v>
      </c>
      <c r="AC2164" s="113" t="s">
        <v>230</v>
      </c>
      <c r="AD2164" s="113" t="s">
        <v>230</v>
      </c>
      <c r="AE2164" s="113" t="s">
        <v>3470</v>
      </c>
      <c r="AF2164" s="113" t="s">
        <v>3471</v>
      </c>
      <c r="AG2164" s="115" t="s">
        <v>230</v>
      </c>
      <c r="AH2164" s="113" t="s">
        <v>60</v>
      </c>
      <c r="AI2164" s="116">
        <v>0.1</v>
      </c>
      <c r="AJ2164" s="118">
        <v>7800</v>
      </c>
      <c r="AK2164" s="116">
        <f>AJ2164*0.0763/365</f>
        <v>1.6305205479452058</v>
      </c>
      <c r="AL2164" s="116">
        <f>AJ2164*0.0237/365</f>
        <v>0.50646575342465749</v>
      </c>
      <c r="AM2164" s="116">
        <f t="shared" si="232"/>
        <v>2.1369863013698636</v>
      </c>
      <c r="AN2164" s="116"/>
      <c r="AO2164" s="116"/>
      <c r="AP2164" s="116"/>
      <c r="AQ2164" s="367"/>
      <c r="AR2164" s="42"/>
      <c r="AS2164" s="43"/>
      <c r="AT2164" s="113"/>
      <c r="AU2164" s="113"/>
      <c r="AV2164" s="44"/>
      <c r="AW2164" s="113"/>
      <c r="AX2164" s="44"/>
      <c r="AY2164" s="2391"/>
    </row>
    <row r="2165" spans="1:52" s="8" customFormat="1" ht="21.75" customHeight="1" x14ac:dyDescent="0.25">
      <c r="A2165" s="36"/>
      <c r="B2165" s="1029"/>
      <c r="C2165" s="2"/>
      <c r="D2165" s="1029"/>
      <c r="E2165" s="1029"/>
      <c r="F2165" s="1029"/>
      <c r="G2165" s="1029"/>
      <c r="H2165" s="1029"/>
      <c r="I2165" s="1029"/>
      <c r="J2165" s="1029"/>
      <c r="K2165" s="1029"/>
      <c r="L2165" s="1029"/>
      <c r="M2165" s="1029"/>
      <c r="N2165" s="1036"/>
      <c r="O2165" s="1036"/>
      <c r="P2165" s="1557"/>
      <c r="Q2165" s="37"/>
      <c r="R2165" s="448"/>
      <c r="S2165" s="448"/>
      <c r="T2165" s="448"/>
      <c r="U2165" s="448"/>
      <c r="V2165" s="448"/>
      <c r="W2165" s="448"/>
      <c r="X2165" s="448"/>
      <c r="Y2165" s="1029" t="s">
        <v>230</v>
      </c>
      <c r="Z2165" s="1029" t="s">
        <v>230</v>
      </c>
      <c r="AA2165" s="1" t="s">
        <v>230</v>
      </c>
      <c r="AB2165" s="1029" t="s">
        <v>230</v>
      </c>
      <c r="AC2165" s="1029" t="s">
        <v>230</v>
      </c>
      <c r="AD2165" s="1029" t="s">
        <v>230</v>
      </c>
      <c r="AE2165" s="1029" t="s">
        <v>3472</v>
      </c>
      <c r="AF2165" s="1029" t="s">
        <v>3473</v>
      </c>
      <c r="AG2165" s="39" t="s">
        <v>230</v>
      </c>
      <c r="AH2165" s="1029" t="s">
        <v>60</v>
      </c>
      <c r="AI2165" s="40">
        <v>0.1</v>
      </c>
      <c r="AJ2165" s="1036">
        <v>1800</v>
      </c>
      <c r="AK2165" s="40">
        <f>AJ2165*0.0763/365</f>
        <v>0.37627397260273976</v>
      </c>
      <c r="AL2165" s="40">
        <f>AJ2165*0.0237/365</f>
        <v>0.11687671232876712</v>
      </c>
      <c r="AM2165" s="40">
        <f t="shared" si="232"/>
        <v>0.49315068493150688</v>
      </c>
      <c r="AN2165" s="40"/>
      <c r="AO2165" s="40"/>
      <c r="AP2165" s="40"/>
      <c r="AQ2165" s="1644"/>
      <c r="AR2165" s="1034"/>
      <c r="AS2165" s="45"/>
      <c r="AT2165" s="1029"/>
      <c r="AU2165" s="1029"/>
      <c r="AV2165" s="46"/>
      <c r="AW2165" s="1029"/>
      <c r="AX2165" s="46"/>
      <c r="AY2165" s="2391"/>
    </row>
    <row r="2166" spans="1:52" s="8" customFormat="1" ht="48" customHeight="1" x14ac:dyDescent="0.25">
      <c r="A2166" s="93"/>
      <c r="B2166" s="88"/>
      <c r="C2166" s="107"/>
      <c r="D2166" s="88"/>
      <c r="E2166" s="88"/>
      <c r="F2166" s="88"/>
      <c r="G2166" s="88"/>
      <c r="H2166" s="88"/>
      <c r="I2166" s="88"/>
      <c r="J2166" s="88"/>
      <c r="K2166" s="88"/>
      <c r="L2166" s="88"/>
      <c r="M2166" s="88"/>
      <c r="N2166" s="21"/>
      <c r="O2166" s="21"/>
      <c r="P2166" s="21"/>
      <c r="Q2166" s="97"/>
      <c r="R2166" s="94"/>
      <c r="S2166" s="94"/>
      <c r="T2166" s="94"/>
      <c r="U2166" s="94"/>
      <c r="V2166" s="94"/>
      <c r="W2166" s="94"/>
      <c r="X2166" s="94"/>
      <c r="Y2166" s="88" t="s">
        <v>230</v>
      </c>
      <c r="Z2166" s="88" t="s">
        <v>230</v>
      </c>
      <c r="AA2166" s="90" t="s">
        <v>230</v>
      </c>
      <c r="AB2166" s="88" t="s">
        <v>230</v>
      </c>
      <c r="AC2166" s="88" t="s">
        <v>230</v>
      </c>
      <c r="AD2166" s="88" t="s">
        <v>230</v>
      </c>
      <c r="AE2166" s="88" t="s">
        <v>3474</v>
      </c>
      <c r="AF2166" s="88" t="s">
        <v>3475</v>
      </c>
      <c r="AG2166" s="95" t="s">
        <v>230</v>
      </c>
      <c r="AH2166" s="88" t="s">
        <v>60</v>
      </c>
      <c r="AI2166" s="98">
        <v>0.1</v>
      </c>
      <c r="AJ2166" s="21">
        <v>4800</v>
      </c>
      <c r="AK2166" s="98">
        <f>AJ2166*0.0763/365</f>
        <v>1.0033972602739727</v>
      </c>
      <c r="AL2166" s="98">
        <f>AJ2166*0.0237/365</f>
        <v>0.31167123287671228</v>
      </c>
      <c r="AM2166" s="98">
        <f t="shared" si="232"/>
        <v>1.3150684931506849</v>
      </c>
      <c r="AN2166" s="98"/>
      <c r="AO2166" s="98"/>
      <c r="AP2166" s="98"/>
      <c r="AQ2166" s="368"/>
      <c r="AR2166" s="47"/>
      <c r="AS2166" s="48"/>
      <c r="AT2166" s="88"/>
      <c r="AU2166" s="88"/>
      <c r="AV2166" s="52"/>
      <c r="AW2166" s="88"/>
      <c r="AX2166" s="52"/>
      <c r="AY2166" s="2391"/>
    </row>
    <row r="2167" spans="1:52" s="1099" customFormat="1" ht="48" customHeight="1" x14ac:dyDescent="0.25">
      <c r="A2167" s="781"/>
      <c r="B2167" s="782"/>
      <c r="C2167" s="1003"/>
      <c r="D2167" s="782"/>
      <c r="E2167" s="782"/>
      <c r="F2167" s="782"/>
      <c r="G2167" s="782"/>
      <c r="H2167" s="782"/>
      <c r="I2167" s="782"/>
      <c r="J2167" s="782"/>
      <c r="K2167" s="782"/>
      <c r="L2167" s="782"/>
      <c r="M2167" s="782"/>
      <c r="N2167" s="2587"/>
      <c r="O2167" s="2587"/>
      <c r="P2167" s="2587"/>
      <c r="Q2167" s="785"/>
      <c r="R2167" s="783"/>
      <c r="S2167" s="783"/>
      <c r="T2167" s="783"/>
      <c r="U2167" s="783"/>
      <c r="V2167" s="783"/>
      <c r="W2167" s="783"/>
      <c r="X2167" s="783"/>
      <c r="Y2167" s="782"/>
      <c r="Z2167" s="782"/>
      <c r="AA2167" s="784"/>
      <c r="AB2167" s="782"/>
      <c r="AC2167" s="782" t="s">
        <v>25517</v>
      </c>
      <c r="AD2167" s="1339" t="s">
        <v>25518</v>
      </c>
      <c r="AE2167" s="782" t="s">
        <v>25519</v>
      </c>
      <c r="AF2167" s="782" t="s">
        <v>25520</v>
      </c>
      <c r="AG2167" s="2588" t="s">
        <v>22935</v>
      </c>
      <c r="AH2167" s="782" t="s">
        <v>20647</v>
      </c>
      <c r="AI2167" s="430">
        <v>0.37</v>
      </c>
      <c r="AJ2167" s="2587">
        <v>215</v>
      </c>
      <c r="AK2167" s="430">
        <f>AJ2167*AI2167/365</f>
        <v>0.21794520547945204</v>
      </c>
      <c r="AL2167" s="430">
        <v>0</v>
      </c>
      <c r="AM2167" s="430">
        <f>SUM(AK2167:AL2167)</f>
        <v>0.21794520547945204</v>
      </c>
      <c r="AN2167" s="430"/>
      <c r="AO2167" s="430"/>
      <c r="AP2167" s="430"/>
      <c r="AQ2167" s="830"/>
      <c r="AR2167" s="484"/>
      <c r="AS2167" s="786"/>
      <c r="AT2167" s="782"/>
      <c r="AU2167" s="782"/>
      <c r="AV2167" s="787"/>
      <c r="AW2167" s="782"/>
      <c r="AX2167" s="2459" t="s">
        <v>25521</v>
      </c>
      <c r="AY2167" s="2590"/>
    </row>
    <row r="2168" spans="1:52" s="55" customFormat="1" ht="15.95" customHeight="1" x14ac:dyDescent="0.25">
      <c r="A2168" s="709">
        <v>315</v>
      </c>
      <c r="B2168" s="434" t="s">
        <v>49</v>
      </c>
      <c r="C2168" s="834" t="s">
        <v>58</v>
      </c>
      <c r="D2168" s="434" t="s">
        <v>65</v>
      </c>
      <c r="E2168" s="434" t="s">
        <v>3476</v>
      </c>
      <c r="F2168" s="434" t="s">
        <v>3477</v>
      </c>
      <c r="G2168" s="434"/>
      <c r="H2168" s="434" t="s">
        <v>732</v>
      </c>
      <c r="I2168" s="434" t="s">
        <v>1413</v>
      </c>
      <c r="J2168" s="434" t="s">
        <v>317</v>
      </c>
      <c r="K2168" s="434">
        <v>0</v>
      </c>
      <c r="L2168" s="434" t="s">
        <v>317</v>
      </c>
      <c r="M2168" s="434">
        <v>0</v>
      </c>
      <c r="N2168" s="513">
        <v>4.5</v>
      </c>
      <c r="O2168" s="513">
        <v>2</v>
      </c>
      <c r="P2168" s="513">
        <v>9</v>
      </c>
      <c r="Q2168" s="788">
        <v>0</v>
      </c>
      <c r="R2168" s="712"/>
      <c r="S2168" s="712">
        <v>0</v>
      </c>
      <c r="T2168" s="712"/>
      <c r="U2168" s="712">
        <v>0</v>
      </c>
      <c r="V2168" s="712">
        <v>2</v>
      </c>
      <c r="W2168" s="712">
        <v>1</v>
      </c>
      <c r="X2168" s="712">
        <v>0</v>
      </c>
      <c r="Y2168" s="434" t="s">
        <v>61</v>
      </c>
      <c r="Z2168" s="434" t="s">
        <v>230</v>
      </c>
      <c r="AA2168" s="437" t="s">
        <v>230</v>
      </c>
      <c r="AB2168" s="434" t="s">
        <v>230</v>
      </c>
      <c r="AC2168" s="434" t="s">
        <v>230</v>
      </c>
      <c r="AD2168" s="434" t="s">
        <v>230</v>
      </c>
      <c r="AE2168" s="434" t="s">
        <v>3478</v>
      </c>
      <c r="AF2168" s="434" t="s">
        <v>3443</v>
      </c>
      <c r="AG2168" s="438" t="s">
        <v>230</v>
      </c>
      <c r="AH2168" s="434" t="s">
        <v>58</v>
      </c>
      <c r="AI2168" s="511">
        <v>0.114</v>
      </c>
      <c r="AJ2168" s="513">
        <v>4100</v>
      </c>
      <c r="AK2168" s="481">
        <v>0</v>
      </c>
      <c r="AL2168" s="481">
        <v>0</v>
      </c>
      <c r="AM2168" s="482">
        <v>0</v>
      </c>
      <c r="AN2168" s="481">
        <f>SUM(AK2168:AK2172)</f>
        <v>0</v>
      </c>
      <c r="AO2168" s="481">
        <f>SUM(AL2168:AL2172)</f>
        <v>0</v>
      </c>
      <c r="AP2168" s="481">
        <f>AN2168+AO2168</f>
        <v>0</v>
      </c>
      <c r="AQ2168" s="481">
        <f>AP2168*30</f>
        <v>0</v>
      </c>
      <c r="AR2168" s="432" t="s">
        <v>231</v>
      </c>
      <c r="AS2168" s="433"/>
      <c r="AT2168" s="434" t="s">
        <v>232</v>
      </c>
      <c r="AU2168" s="434" t="s">
        <v>58</v>
      </c>
      <c r="AV2168" s="435" t="s">
        <v>1122</v>
      </c>
      <c r="AW2168" s="434" t="s">
        <v>18131</v>
      </c>
      <c r="AX2168" s="2080" t="s">
        <v>16724</v>
      </c>
      <c r="AY2168" s="2391"/>
    </row>
    <row r="2169" spans="1:52" s="8" customFormat="1" ht="15.95" customHeight="1" x14ac:dyDescent="0.25">
      <c r="A2169" s="112"/>
      <c r="B2169" s="113"/>
      <c r="C2169" s="121"/>
      <c r="D2169" s="113"/>
      <c r="E2169" s="113"/>
      <c r="F2169" s="113"/>
      <c r="G2169" s="113"/>
      <c r="H2169" s="113"/>
      <c r="I2169" s="113"/>
      <c r="J2169" s="113"/>
      <c r="K2169" s="113"/>
      <c r="L2169" s="113"/>
      <c r="M2169" s="113"/>
      <c r="N2169" s="118"/>
      <c r="O2169" s="118"/>
      <c r="P2169" s="118"/>
      <c r="Q2169" s="120"/>
      <c r="R2169" s="114"/>
      <c r="S2169" s="114"/>
      <c r="T2169" s="114"/>
      <c r="U2169" s="114"/>
      <c r="V2169" s="114"/>
      <c r="W2169" s="114"/>
      <c r="X2169" s="114"/>
      <c r="Y2169" s="113" t="s">
        <v>230</v>
      </c>
      <c r="Z2169" s="113" t="s">
        <v>230</v>
      </c>
      <c r="AA2169" s="132" t="s">
        <v>230</v>
      </c>
      <c r="AB2169" s="113" t="s">
        <v>230</v>
      </c>
      <c r="AC2169" s="113" t="s">
        <v>230</v>
      </c>
      <c r="AD2169" s="113" t="s">
        <v>230</v>
      </c>
      <c r="AE2169" s="289" t="s">
        <v>3479</v>
      </c>
      <c r="AF2169" s="289" t="s">
        <v>3410</v>
      </c>
      <c r="AG2169" s="290" t="s">
        <v>230</v>
      </c>
      <c r="AH2169" s="289" t="s">
        <v>58</v>
      </c>
      <c r="AI2169" s="292">
        <v>0.1</v>
      </c>
      <c r="AJ2169" s="294">
        <v>4200</v>
      </c>
      <c r="AK2169" s="479">
        <v>0</v>
      </c>
      <c r="AL2169" s="479">
        <v>0</v>
      </c>
      <c r="AM2169" s="479">
        <v>0</v>
      </c>
      <c r="AN2169" s="116"/>
      <c r="AO2169" s="116"/>
      <c r="AP2169" s="116"/>
      <c r="AQ2169" s="367"/>
      <c r="AR2169" s="42"/>
      <c r="AS2169" s="43"/>
      <c r="AT2169" s="113"/>
      <c r="AU2169" s="113"/>
      <c r="AV2169" s="44"/>
      <c r="AW2169" s="113"/>
      <c r="AX2169" s="44"/>
      <c r="AY2169" s="2391"/>
    </row>
    <row r="2170" spans="1:52" s="8" customFormat="1" ht="15.95" customHeight="1" x14ac:dyDescent="0.25">
      <c r="A2170" s="36"/>
      <c r="B2170" s="1029"/>
      <c r="C2170" s="2"/>
      <c r="D2170" s="1029"/>
      <c r="E2170" s="1029"/>
      <c r="F2170" s="1029"/>
      <c r="G2170" s="1029"/>
      <c r="H2170" s="1029"/>
      <c r="I2170" s="1029"/>
      <c r="J2170" s="1029"/>
      <c r="K2170" s="1029"/>
      <c r="L2170" s="1029"/>
      <c r="M2170" s="1029"/>
      <c r="N2170" s="1036"/>
      <c r="O2170" s="1036"/>
      <c r="P2170" s="1557"/>
      <c r="Q2170" s="37"/>
      <c r="R2170" s="448"/>
      <c r="S2170" s="448"/>
      <c r="T2170" s="448"/>
      <c r="U2170" s="448"/>
      <c r="V2170" s="448"/>
      <c r="W2170" s="448"/>
      <c r="X2170" s="448"/>
      <c r="Y2170" s="1029" t="s">
        <v>230</v>
      </c>
      <c r="Z2170" s="1029" t="s">
        <v>230</v>
      </c>
      <c r="AA2170" s="1" t="s">
        <v>230</v>
      </c>
      <c r="AB2170" s="1029" t="s">
        <v>230</v>
      </c>
      <c r="AC2170" s="1029" t="s">
        <v>230</v>
      </c>
      <c r="AD2170" s="1029" t="s">
        <v>230</v>
      </c>
      <c r="AE2170" s="302" t="s">
        <v>3480</v>
      </c>
      <c r="AF2170" s="302" t="s">
        <v>3481</v>
      </c>
      <c r="AG2170" s="304" t="s">
        <v>230</v>
      </c>
      <c r="AH2170" s="302" t="s">
        <v>58</v>
      </c>
      <c r="AI2170" s="306">
        <v>0.114</v>
      </c>
      <c r="AJ2170" s="308">
        <v>2600</v>
      </c>
      <c r="AK2170" s="378">
        <v>0</v>
      </c>
      <c r="AL2170" s="378">
        <v>0</v>
      </c>
      <c r="AM2170" s="378">
        <v>0</v>
      </c>
      <c r="AN2170" s="40"/>
      <c r="AO2170" s="40"/>
      <c r="AP2170" s="40"/>
      <c r="AQ2170" s="1644"/>
      <c r="AR2170" s="1034"/>
      <c r="AS2170" s="45"/>
      <c r="AT2170" s="1029"/>
      <c r="AU2170" s="1029"/>
      <c r="AV2170" s="46"/>
      <c r="AW2170" s="1029"/>
      <c r="AX2170" s="46"/>
      <c r="AY2170" s="2391"/>
    </row>
    <row r="2171" spans="1:52" s="8" customFormat="1" ht="15.95" customHeight="1" x14ac:dyDescent="0.25">
      <c r="A2171" s="36"/>
      <c r="B2171" s="1029"/>
      <c r="C2171" s="2"/>
      <c r="D2171" s="1029"/>
      <c r="E2171" s="1029"/>
      <c r="F2171" s="1029"/>
      <c r="G2171" s="1029"/>
      <c r="H2171" s="1029"/>
      <c r="I2171" s="1029"/>
      <c r="J2171" s="1029"/>
      <c r="K2171" s="1029"/>
      <c r="L2171" s="1029"/>
      <c r="M2171" s="1029"/>
      <c r="N2171" s="1036"/>
      <c r="O2171" s="1036"/>
      <c r="P2171" s="1557"/>
      <c r="Q2171" s="37"/>
      <c r="R2171" s="448"/>
      <c r="S2171" s="448"/>
      <c r="T2171" s="448"/>
      <c r="U2171" s="448"/>
      <c r="V2171" s="448"/>
      <c r="W2171" s="448"/>
      <c r="X2171" s="448"/>
      <c r="Y2171" s="1029" t="s">
        <v>230</v>
      </c>
      <c r="Z2171" s="1029" t="s">
        <v>230</v>
      </c>
      <c r="AA2171" s="1" t="s">
        <v>230</v>
      </c>
      <c r="AB2171" s="1029" t="s">
        <v>230</v>
      </c>
      <c r="AC2171" s="1029" t="s">
        <v>230</v>
      </c>
      <c r="AD2171" s="1029" t="s">
        <v>230</v>
      </c>
      <c r="AE2171" s="302" t="s">
        <v>3482</v>
      </c>
      <c r="AF2171" s="302" t="s">
        <v>3483</v>
      </c>
      <c r="AG2171" s="304" t="s">
        <v>230</v>
      </c>
      <c r="AH2171" s="302" t="s">
        <v>58</v>
      </c>
      <c r="AI2171" s="306">
        <v>0.1</v>
      </c>
      <c r="AJ2171" s="308">
        <v>6820</v>
      </c>
      <c r="AK2171" s="378">
        <v>0</v>
      </c>
      <c r="AL2171" s="378">
        <v>0</v>
      </c>
      <c r="AM2171" s="378">
        <v>0</v>
      </c>
      <c r="AN2171" s="40"/>
      <c r="AO2171" s="40"/>
      <c r="AP2171" s="40"/>
      <c r="AQ2171" s="1644"/>
      <c r="AR2171" s="1034"/>
      <c r="AS2171" s="45"/>
      <c r="AT2171" s="1029"/>
      <c r="AU2171" s="1029"/>
      <c r="AV2171" s="46"/>
      <c r="AW2171" s="1029"/>
      <c r="AX2171" s="46"/>
      <c r="AY2171" s="2391"/>
    </row>
    <row r="2172" spans="1:52" s="8" customFormat="1" ht="15.95" customHeight="1" x14ac:dyDescent="0.25">
      <c r="A2172" s="93"/>
      <c r="B2172" s="88"/>
      <c r="C2172" s="107"/>
      <c r="D2172" s="88"/>
      <c r="E2172" s="88"/>
      <c r="F2172" s="88"/>
      <c r="G2172" s="88"/>
      <c r="H2172" s="88"/>
      <c r="I2172" s="88"/>
      <c r="J2172" s="88"/>
      <c r="K2172" s="88"/>
      <c r="L2172" s="88"/>
      <c r="M2172" s="88"/>
      <c r="N2172" s="21"/>
      <c r="O2172" s="21"/>
      <c r="P2172" s="21"/>
      <c r="Q2172" s="97"/>
      <c r="R2172" s="94"/>
      <c r="S2172" s="94"/>
      <c r="T2172" s="94"/>
      <c r="U2172" s="94"/>
      <c r="V2172" s="94"/>
      <c r="W2172" s="94"/>
      <c r="X2172" s="94"/>
      <c r="Y2172" s="88" t="s">
        <v>230</v>
      </c>
      <c r="Z2172" s="88" t="s">
        <v>230</v>
      </c>
      <c r="AA2172" s="90" t="s">
        <v>230</v>
      </c>
      <c r="AB2172" s="88" t="s">
        <v>230</v>
      </c>
      <c r="AC2172" s="88" t="s">
        <v>230</v>
      </c>
      <c r="AD2172" s="88" t="s">
        <v>230</v>
      </c>
      <c r="AE2172" s="296" t="s">
        <v>3484</v>
      </c>
      <c r="AF2172" s="296" t="s">
        <v>3485</v>
      </c>
      <c r="AG2172" s="297" t="s">
        <v>230</v>
      </c>
      <c r="AH2172" s="296" t="s">
        <v>58</v>
      </c>
      <c r="AI2172" s="299">
        <v>0.114</v>
      </c>
      <c r="AJ2172" s="301">
        <v>6200</v>
      </c>
      <c r="AK2172" s="430">
        <v>0</v>
      </c>
      <c r="AL2172" s="430">
        <v>0</v>
      </c>
      <c r="AM2172" s="430">
        <v>0</v>
      </c>
      <c r="AN2172" s="98"/>
      <c r="AO2172" s="98"/>
      <c r="AP2172" s="98"/>
      <c r="AQ2172" s="368"/>
      <c r="AR2172" s="47"/>
      <c r="AS2172" s="48"/>
      <c r="AT2172" s="88"/>
      <c r="AU2172" s="88"/>
      <c r="AV2172" s="52"/>
      <c r="AW2172" s="88"/>
      <c r="AX2172" s="52"/>
      <c r="AY2172" s="2391"/>
    </row>
    <row r="2173" spans="1:52" s="1395" customFormat="1" ht="15.95" customHeight="1" x14ac:dyDescent="0.25">
      <c r="A2173" s="353">
        <v>316</v>
      </c>
      <c r="B2173" s="354" t="s">
        <v>49</v>
      </c>
      <c r="C2173" s="366" t="s">
        <v>58</v>
      </c>
      <c r="D2173" s="354" t="s">
        <v>20933</v>
      </c>
      <c r="E2173" s="354" t="s">
        <v>20934</v>
      </c>
      <c r="F2173" s="354" t="s">
        <v>20935</v>
      </c>
      <c r="G2173" s="354" t="s">
        <v>221</v>
      </c>
      <c r="H2173" s="354" t="s">
        <v>16658</v>
      </c>
      <c r="I2173" s="354" t="s">
        <v>220</v>
      </c>
      <c r="J2173" s="354" t="s">
        <v>221</v>
      </c>
      <c r="K2173" s="354" t="s">
        <v>879</v>
      </c>
      <c r="L2173" s="354" t="s">
        <v>221</v>
      </c>
      <c r="M2173" s="354" t="s">
        <v>879</v>
      </c>
      <c r="N2173" s="360">
        <v>7</v>
      </c>
      <c r="O2173" s="360">
        <v>2</v>
      </c>
      <c r="P2173" s="360">
        <f>N2173*O2173</f>
        <v>14</v>
      </c>
      <c r="Q2173" s="503">
        <v>5</v>
      </c>
      <c r="R2173" s="357"/>
      <c r="S2173" s="357">
        <v>2</v>
      </c>
      <c r="T2173" s="357"/>
      <c r="U2173" s="357">
        <v>1</v>
      </c>
      <c r="V2173" s="357"/>
      <c r="W2173" s="357"/>
      <c r="X2173" s="357"/>
      <c r="Y2173" s="2233" t="s">
        <v>16652</v>
      </c>
      <c r="Z2173" s="354" t="s">
        <v>230</v>
      </c>
      <c r="AA2173" s="443" t="s">
        <v>230</v>
      </c>
      <c r="AB2173" s="354" t="s">
        <v>230</v>
      </c>
      <c r="AC2173" s="354" t="s">
        <v>230</v>
      </c>
      <c r="AD2173" s="354" t="s">
        <v>230</v>
      </c>
      <c r="AE2173" s="354" t="s">
        <v>20936</v>
      </c>
      <c r="AF2173" s="354" t="s">
        <v>3410</v>
      </c>
      <c r="AG2173" s="358" t="s">
        <v>230</v>
      </c>
      <c r="AH2173" s="354" t="s">
        <v>58</v>
      </c>
      <c r="AI2173" s="359">
        <v>0.114</v>
      </c>
      <c r="AJ2173" s="360">
        <v>3600</v>
      </c>
      <c r="AK2173" s="359">
        <f>AJ2173*0.087/365</f>
        <v>0.8580821917808219</v>
      </c>
      <c r="AL2173" s="359">
        <f>AJ2173*0.027/365</f>
        <v>0.26630136986301373</v>
      </c>
      <c r="AM2173" s="361">
        <f>SUBTOTAL(9,AK2173:AL2173)</f>
        <v>1.1243835616438356</v>
      </c>
      <c r="AN2173" s="359">
        <f>SUM(AK2173:AK2190)</f>
        <v>7.555890410958904</v>
      </c>
      <c r="AO2173" s="359">
        <f>SUM(AL2173:AL2190)</f>
        <v>2.3449315068493153</v>
      </c>
      <c r="AP2173" s="359">
        <f>SUM(AM2173:AM2190)</f>
        <v>9.9008219178082175</v>
      </c>
      <c r="AQ2173" s="359">
        <f>AP2173*30</f>
        <v>297.0246575342465</v>
      </c>
      <c r="AR2173" s="362" t="s">
        <v>231</v>
      </c>
      <c r="AS2173" s="363" t="s">
        <v>431</v>
      </c>
      <c r="AT2173" s="354" t="s">
        <v>232</v>
      </c>
      <c r="AU2173" s="354" t="s">
        <v>58</v>
      </c>
      <c r="AV2173" s="923" t="s">
        <v>3490</v>
      </c>
      <c r="AW2173" s="354" t="s">
        <v>234</v>
      </c>
      <c r="AX2173" s="805" t="s">
        <v>20937</v>
      </c>
      <c r="AY2173" s="2401"/>
      <c r="AZ2173" s="778" t="s">
        <v>20938</v>
      </c>
    </row>
    <row r="2174" spans="1:52" s="8" customFormat="1" ht="15.95" customHeight="1" x14ac:dyDescent="0.25">
      <c r="A2174" s="112"/>
      <c r="B2174" s="113"/>
      <c r="C2174" s="121"/>
      <c r="D2174" s="113"/>
      <c r="E2174" s="113"/>
      <c r="F2174" s="113"/>
      <c r="G2174" s="113"/>
      <c r="H2174" s="113"/>
      <c r="I2174" s="113"/>
      <c r="J2174" s="113"/>
      <c r="K2174" s="113"/>
      <c r="L2174" s="113"/>
      <c r="M2174" s="113"/>
      <c r="N2174" s="118"/>
      <c r="O2174" s="118"/>
      <c r="P2174" s="118"/>
      <c r="Q2174" s="120"/>
      <c r="R2174" s="114"/>
      <c r="S2174" s="114"/>
      <c r="T2174" s="114"/>
      <c r="U2174" s="114"/>
      <c r="V2174" s="114"/>
      <c r="W2174" s="114"/>
      <c r="X2174" s="114"/>
      <c r="Y2174" s="113" t="s">
        <v>230</v>
      </c>
      <c r="Z2174" s="113" t="s">
        <v>230</v>
      </c>
      <c r="AA2174" s="132" t="s">
        <v>230</v>
      </c>
      <c r="AB2174" s="113" t="s">
        <v>230</v>
      </c>
      <c r="AC2174" s="113" t="s">
        <v>230</v>
      </c>
      <c r="AD2174" s="113" t="s">
        <v>230</v>
      </c>
      <c r="AE2174" s="113" t="s">
        <v>3491</v>
      </c>
      <c r="AF2174" s="113" t="s">
        <v>3492</v>
      </c>
      <c r="AG2174" s="115" t="s">
        <v>230</v>
      </c>
      <c r="AH2174" s="113" t="s">
        <v>60</v>
      </c>
      <c r="AI2174" s="116">
        <v>0.114</v>
      </c>
      <c r="AJ2174" s="118">
        <v>3200</v>
      </c>
      <c r="AK2174" s="116">
        <f>AJ2174*0.087/365</f>
        <v>0.76273972602739715</v>
      </c>
      <c r="AL2174" s="116">
        <f>AJ2174*0.027/365</f>
        <v>0.23671232876712331</v>
      </c>
      <c r="AM2174" s="116">
        <f>SUM(AK2174:AL2174)</f>
        <v>0.99945205479452048</v>
      </c>
      <c r="AN2174" s="116"/>
      <c r="AO2174" s="116"/>
      <c r="AP2174" s="116"/>
      <c r="AQ2174" s="367"/>
      <c r="AR2174" s="42"/>
      <c r="AS2174" s="43"/>
      <c r="AT2174" s="113"/>
      <c r="AU2174" s="113"/>
      <c r="AV2174" s="44"/>
      <c r="AW2174" s="113"/>
      <c r="AX2174" s="44"/>
      <c r="AY2174" s="2391"/>
    </row>
    <row r="2175" spans="1:52" s="8" customFormat="1" ht="15.95" customHeight="1" x14ac:dyDescent="0.25">
      <c r="A2175" s="36"/>
      <c r="B2175" s="1029"/>
      <c r="C2175" s="2"/>
      <c r="D2175" s="1029"/>
      <c r="E2175" s="1029"/>
      <c r="F2175" s="1029"/>
      <c r="G2175" s="1029"/>
      <c r="H2175" s="1029"/>
      <c r="I2175" s="1029"/>
      <c r="J2175" s="1029"/>
      <c r="K2175" s="1029"/>
      <c r="L2175" s="1029"/>
      <c r="M2175" s="1029"/>
      <c r="N2175" s="1036"/>
      <c r="O2175" s="1036"/>
      <c r="P2175" s="1557"/>
      <c r="Q2175" s="37"/>
      <c r="R2175" s="448"/>
      <c r="S2175" s="448"/>
      <c r="T2175" s="448"/>
      <c r="U2175" s="448"/>
      <c r="V2175" s="448"/>
      <c r="W2175" s="448"/>
      <c r="X2175" s="448"/>
      <c r="Y2175" s="1029" t="s">
        <v>230</v>
      </c>
      <c r="Z2175" s="1029" t="s">
        <v>230</v>
      </c>
      <c r="AA2175" s="1" t="s">
        <v>230</v>
      </c>
      <c r="AB2175" s="1029" t="s">
        <v>230</v>
      </c>
      <c r="AC2175" s="1029" t="s">
        <v>230</v>
      </c>
      <c r="AD2175" s="1029" t="s">
        <v>230</v>
      </c>
      <c r="AE2175" s="1029" t="s">
        <v>3493</v>
      </c>
      <c r="AF2175" s="1029" t="s">
        <v>1238</v>
      </c>
      <c r="AG2175" s="39" t="s">
        <v>230</v>
      </c>
      <c r="AH2175" s="1029" t="s">
        <v>60</v>
      </c>
      <c r="AI2175" s="40">
        <v>0.114</v>
      </c>
      <c r="AJ2175" s="1036">
        <v>100</v>
      </c>
      <c r="AK2175" s="116">
        <f t="shared" ref="AK2175:AK2190" si="233">AJ2175*0.087/365</f>
        <v>2.3835616438356161E-2</v>
      </c>
      <c r="AL2175" s="116">
        <f t="shared" ref="AL2175:AL2190" si="234">AJ2175*0.027/365</f>
        <v>7.3972602739726034E-3</v>
      </c>
      <c r="AM2175" s="116">
        <f t="shared" ref="AM2175:AM2190" si="235">SUM(AK2175:AL2175)</f>
        <v>3.1232876712328765E-2</v>
      </c>
      <c r="AN2175" s="40"/>
      <c r="AO2175" s="40"/>
      <c r="AP2175" s="40"/>
      <c r="AQ2175" s="1644"/>
      <c r="AR2175" s="1034"/>
      <c r="AS2175" s="45"/>
      <c r="AT2175" s="1029"/>
      <c r="AU2175" s="1029"/>
      <c r="AV2175" s="46"/>
      <c r="AW2175" s="1029"/>
      <c r="AX2175" s="46"/>
      <c r="AY2175" s="2391"/>
    </row>
    <row r="2176" spans="1:52" s="8" customFormat="1" ht="15.95" customHeight="1" x14ac:dyDescent="0.25">
      <c r="A2176" s="36"/>
      <c r="B2176" s="1029"/>
      <c r="C2176" s="2"/>
      <c r="D2176" s="1029"/>
      <c r="E2176" s="1029"/>
      <c r="F2176" s="1029"/>
      <c r="G2176" s="1029"/>
      <c r="H2176" s="1029"/>
      <c r="I2176" s="1029"/>
      <c r="J2176" s="1029"/>
      <c r="K2176" s="1029"/>
      <c r="L2176" s="1029"/>
      <c r="M2176" s="1029"/>
      <c r="N2176" s="1036"/>
      <c r="O2176" s="1036"/>
      <c r="P2176" s="1557"/>
      <c r="Q2176" s="37"/>
      <c r="R2176" s="448"/>
      <c r="S2176" s="448"/>
      <c r="T2176" s="448"/>
      <c r="U2176" s="448"/>
      <c r="V2176" s="448"/>
      <c r="W2176" s="448"/>
      <c r="X2176" s="448"/>
      <c r="Y2176" s="1029" t="s">
        <v>230</v>
      </c>
      <c r="Z2176" s="1029" t="s">
        <v>230</v>
      </c>
      <c r="AA2176" s="1" t="s">
        <v>230</v>
      </c>
      <c r="AB2176" s="1029" t="s">
        <v>230</v>
      </c>
      <c r="AC2176" s="1029" t="s">
        <v>230</v>
      </c>
      <c r="AD2176" s="1029" t="s">
        <v>230</v>
      </c>
      <c r="AE2176" s="1029" t="s">
        <v>3495</v>
      </c>
      <c r="AF2176" s="1029" t="s">
        <v>20947</v>
      </c>
      <c r="AG2176" s="39" t="s">
        <v>230</v>
      </c>
      <c r="AH2176" s="1029" t="s">
        <v>60</v>
      </c>
      <c r="AI2176" s="40">
        <v>0.114</v>
      </c>
      <c r="AJ2176" s="1036">
        <v>200</v>
      </c>
      <c r="AK2176" s="116">
        <f t="shared" si="233"/>
        <v>4.7671232876712322E-2</v>
      </c>
      <c r="AL2176" s="116">
        <f t="shared" si="234"/>
        <v>1.4794520547945207E-2</v>
      </c>
      <c r="AM2176" s="116">
        <f t="shared" si="235"/>
        <v>6.246575342465753E-2</v>
      </c>
      <c r="AN2176" s="40"/>
      <c r="AO2176" s="40"/>
      <c r="AP2176" s="40"/>
      <c r="AQ2176" s="1644"/>
      <c r="AR2176" s="1034"/>
      <c r="AS2176" s="45"/>
      <c r="AT2176" s="1029"/>
      <c r="AU2176" s="1029"/>
      <c r="AV2176" s="46"/>
      <c r="AW2176" s="1029"/>
      <c r="AX2176" s="46"/>
      <c r="AY2176" s="2391"/>
    </row>
    <row r="2177" spans="1:52" s="8" customFormat="1" ht="15.95" customHeight="1" x14ac:dyDescent="0.25">
      <c r="A2177" s="36"/>
      <c r="B2177" s="1029"/>
      <c r="C2177" s="2"/>
      <c r="D2177" s="1029"/>
      <c r="E2177" s="1029"/>
      <c r="F2177" s="1029"/>
      <c r="G2177" s="1029"/>
      <c r="H2177" s="1029"/>
      <c r="I2177" s="1029"/>
      <c r="J2177" s="1029"/>
      <c r="K2177" s="1029"/>
      <c r="L2177" s="1029"/>
      <c r="M2177" s="1029"/>
      <c r="N2177" s="1036"/>
      <c r="O2177" s="1036"/>
      <c r="P2177" s="1557"/>
      <c r="Q2177" s="37"/>
      <c r="R2177" s="448"/>
      <c r="S2177" s="448"/>
      <c r="T2177" s="448"/>
      <c r="U2177" s="448"/>
      <c r="V2177" s="448"/>
      <c r="W2177" s="448"/>
      <c r="X2177" s="448"/>
      <c r="Y2177" s="1029" t="s">
        <v>230</v>
      </c>
      <c r="Z2177" s="1029" t="s">
        <v>230</v>
      </c>
      <c r="AA2177" s="1" t="s">
        <v>230</v>
      </c>
      <c r="AB2177" s="1029" t="s">
        <v>230</v>
      </c>
      <c r="AC2177" s="1029" t="s">
        <v>230</v>
      </c>
      <c r="AD2177" s="1029" t="s">
        <v>230</v>
      </c>
      <c r="AE2177" s="1029" t="s">
        <v>3496</v>
      </c>
      <c r="AF2177" s="1029" t="s">
        <v>580</v>
      </c>
      <c r="AG2177" s="39" t="s">
        <v>230</v>
      </c>
      <c r="AH2177" s="1029" t="s">
        <v>60</v>
      </c>
      <c r="AI2177" s="40">
        <v>0.114</v>
      </c>
      <c r="AJ2177" s="1036">
        <v>900</v>
      </c>
      <c r="AK2177" s="116">
        <f t="shared" si="233"/>
        <v>0.21452054794520548</v>
      </c>
      <c r="AL2177" s="116">
        <f t="shared" si="234"/>
        <v>6.6575342465753432E-2</v>
      </c>
      <c r="AM2177" s="116">
        <f t="shared" si="235"/>
        <v>0.28109589041095889</v>
      </c>
      <c r="AN2177" s="40"/>
      <c r="AO2177" s="40"/>
      <c r="AP2177" s="40"/>
      <c r="AQ2177" s="1644"/>
      <c r="AR2177" s="1034"/>
      <c r="AS2177" s="45"/>
      <c r="AT2177" s="1029"/>
      <c r="AU2177" s="1029"/>
      <c r="AV2177" s="46"/>
      <c r="AW2177" s="1029"/>
      <c r="AX2177" s="46"/>
      <c r="AY2177" s="2391"/>
    </row>
    <row r="2178" spans="1:52" s="8" customFormat="1" ht="15.95" customHeight="1" x14ac:dyDescent="0.25">
      <c r="A2178" s="36"/>
      <c r="B2178" s="1029"/>
      <c r="C2178" s="2"/>
      <c r="D2178" s="1029"/>
      <c r="E2178" s="1029"/>
      <c r="F2178" s="1029"/>
      <c r="G2178" s="1029"/>
      <c r="H2178" s="1029"/>
      <c r="I2178" s="1029"/>
      <c r="J2178" s="1029"/>
      <c r="K2178" s="1029"/>
      <c r="L2178" s="1029"/>
      <c r="M2178" s="1029"/>
      <c r="N2178" s="1036"/>
      <c r="O2178" s="1036"/>
      <c r="P2178" s="1557"/>
      <c r="Q2178" s="37"/>
      <c r="R2178" s="448"/>
      <c r="S2178" s="448"/>
      <c r="T2178" s="448"/>
      <c r="U2178" s="448"/>
      <c r="V2178" s="448"/>
      <c r="W2178" s="448"/>
      <c r="X2178" s="448"/>
      <c r="Y2178" s="1029" t="s">
        <v>230</v>
      </c>
      <c r="Z2178" s="1029" t="s">
        <v>230</v>
      </c>
      <c r="AA2178" s="1" t="s">
        <v>230</v>
      </c>
      <c r="AB2178" s="1029" t="s">
        <v>230</v>
      </c>
      <c r="AC2178" s="1029" t="s">
        <v>230</v>
      </c>
      <c r="AD2178" s="1029" t="s">
        <v>230</v>
      </c>
      <c r="AE2178" s="1029" t="s">
        <v>3497</v>
      </c>
      <c r="AF2178" s="1029" t="s">
        <v>3498</v>
      </c>
      <c r="AG2178" s="39" t="s">
        <v>230</v>
      </c>
      <c r="AH2178" s="1029" t="s">
        <v>60</v>
      </c>
      <c r="AI2178" s="40">
        <v>0.114</v>
      </c>
      <c r="AJ2178" s="1036">
        <v>7000</v>
      </c>
      <c r="AK2178" s="116">
        <f t="shared" si="233"/>
        <v>1.6684931506849314</v>
      </c>
      <c r="AL2178" s="116">
        <f t="shared" si="234"/>
        <v>0.51780821917808217</v>
      </c>
      <c r="AM2178" s="116">
        <f t="shared" si="235"/>
        <v>2.1863013698630134</v>
      </c>
      <c r="AN2178" s="40"/>
      <c r="AO2178" s="40"/>
      <c r="AP2178" s="40"/>
      <c r="AQ2178" s="1644"/>
      <c r="AR2178" s="1034"/>
      <c r="AS2178" s="45"/>
      <c r="AT2178" s="1029"/>
      <c r="AU2178" s="1029"/>
      <c r="AV2178" s="46"/>
      <c r="AW2178" s="1029"/>
      <c r="AX2178" s="46"/>
      <c r="AY2178" s="2391"/>
    </row>
    <row r="2179" spans="1:52" s="8" customFormat="1" ht="15.95" customHeight="1" x14ac:dyDescent="0.25">
      <c r="A2179" s="36"/>
      <c r="B2179" s="1029"/>
      <c r="C2179" s="2"/>
      <c r="D2179" s="1029"/>
      <c r="E2179" s="1029"/>
      <c r="F2179" s="1029"/>
      <c r="G2179" s="1029"/>
      <c r="H2179" s="1029"/>
      <c r="I2179" s="1029"/>
      <c r="J2179" s="1029"/>
      <c r="K2179" s="1029"/>
      <c r="L2179" s="1029"/>
      <c r="M2179" s="1029"/>
      <c r="N2179" s="1036"/>
      <c r="O2179" s="1036"/>
      <c r="P2179" s="1557"/>
      <c r="Q2179" s="37"/>
      <c r="R2179" s="448"/>
      <c r="S2179" s="448"/>
      <c r="T2179" s="448"/>
      <c r="U2179" s="448"/>
      <c r="V2179" s="448"/>
      <c r="W2179" s="448"/>
      <c r="X2179" s="448"/>
      <c r="Y2179" s="1029" t="s">
        <v>230</v>
      </c>
      <c r="Z2179" s="1029" t="s">
        <v>230</v>
      </c>
      <c r="AA2179" s="1" t="s">
        <v>230</v>
      </c>
      <c r="AB2179" s="1029" t="s">
        <v>230</v>
      </c>
      <c r="AC2179" s="1029" t="s">
        <v>230</v>
      </c>
      <c r="AD2179" s="1029" t="s">
        <v>230</v>
      </c>
      <c r="AE2179" s="1029" t="s">
        <v>3499</v>
      </c>
      <c r="AF2179" s="1029" t="s">
        <v>3500</v>
      </c>
      <c r="AG2179" s="39" t="s">
        <v>230</v>
      </c>
      <c r="AH2179" s="1029" t="s">
        <v>60</v>
      </c>
      <c r="AI2179" s="40">
        <v>0.114</v>
      </c>
      <c r="AJ2179" s="1036">
        <v>200</v>
      </c>
      <c r="AK2179" s="116">
        <f t="shared" si="233"/>
        <v>4.7671232876712322E-2</v>
      </c>
      <c r="AL2179" s="116">
        <f t="shared" si="234"/>
        <v>1.4794520547945207E-2</v>
      </c>
      <c r="AM2179" s="116">
        <f t="shared" si="235"/>
        <v>6.246575342465753E-2</v>
      </c>
      <c r="AN2179" s="40"/>
      <c r="AO2179" s="40"/>
      <c r="AP2179" s="40"/>
      <c r="AQ2179" s="1644"/>
      <c r="AR2179" s="1034"/>
      <c r="AS2179" s="45"/>
      <c r="AT2179" s="1029"/>
      <c r="AU2179" s="1029"/>
      <c r="AV2179" s="46"/>
      <c r="AW2179" s="1029"/>
      <c r="AX2179" s="46"/>
      <c r="AY2179" s="2391"/>
    </row>
    <row r="2180" spans="1:52" s="8" customFormat="1" ht="15.95" customHeight="1" x14ac:dyDescent="0.25">
      <c r="A2180" s="36"/>
      <c r="B2180" s="1029"/>
      <c r="C2180" s="2"/>
      <c r="D2180" s="1029"/>
      <c r="E2180" s="1029"/>
      <c r="F2180" s="1029"/>
      <c r="G2180" s="1029"/>
      <c r="H2180" s="1029"/>
      <c r="I2180" s="1029"/>
      <c r="J2180" s="1029"/>
      <c r="K2180" s="1029"/>
      <c r="L2180" s="1029"/>
      <c r="M2180" s="1029"/>
      <c r="N2180" s="1036"/>
      <c r="O2180" s="1036"/>
      <c r="P2180" s="1557"/>
      <c r="Q2180" s="37"/>
      <c r="R2180" s="448"/>
      <c r="S2180" s="448"/>
      <c r="T2180" s="448"/>
      <c r="U2180" s="448"/>
      <c r="V2180" s="448"/>
      <c r="W2180" s="448"/>
      <c r="X2180" s="448"/>
      <c r="Y2180" s="1029" t="s">
        <v>230</v>
      </c>
      <c r="Z2180" s="1029" t="s">
        <v>230</v>
      </c>
      <c r="AA2180" s="1" t="s">
        <v>230</v>
      </c>
      <c r="AB2180" s="1029" t="s">
        <v>230</v>
      </c>
      <c r="AC2180" s="1029" t="s">
        <v>230</v>
      </c>
      <c r="AD2180" s="1029" t="s">
        <v>230</v>
      </c>
      <c r="AE2180" s="1029" t="s">
        <v>3501</v>
      </c>
      <c r="AF2180" s="1029" t="s">
        <v>3500</v>
      </c>
      <c r="AG2180" s="39" t="s">
        <v>230</v>
      </c>
      <c r="AH2180" s="1029" t="s">
        <v>60</v>
      </c>
      <c r="AI2180" s="40">
        <v>0.114</v>
      </c>
      <c r="AJ2180" s="1036">
        <v>200</v>
      </c>
      <c r="AK2180" s="116">
        <f t="shared" si="233"/>
        <v>4.7671232876712322E-2</v>
      </c>
      <c r="AL2180" s="116">
        <f t="shared" si="234"/>
        <v>1.4794520547945207E-2</v>
      </c>
      <c r="AM2180" s="116">
        <f t="shared" si="235"/>
        <v>6.246575342465753E-2</v>
      </c>
      <c r="AN2180" s="40"/>
      <c r="AO2180" s="40"/>
      <c r="AP2180" s="40"/>
      <c r="AQ2180" s="1644"/>
      <c r="AR2180" s="1034"/>
      <c r="AS2180" s="45"/>
      <c r="AT2180" s="1029"/>
      <c r="AU2180" s="1029"/>
      <c r="AV2180" s="46"/>
      <c r="AW2180" s="1029"/>
      <c r="AX2180" s="46"/>
      <c r="AY2180" s="2391"/>
    </row>
    <row r="2181" spans="1:52" s="8" customFormat="1" ht="15.95" customHeight="1" x14ac:dyDescent="0.25">
      <c r="A2181" s="36"/>
      <c r="B2181" s="1029"/>
      <c r="C2181" s="2"/>
      <c r="D2181" s="1029"/>
      <c r="E2181" s="1029"/>
      <c r="F2181" s="1029"/>
      <c r="G2181" s="1029"/>
      <c r="H2181" s="1029"/>
      <c r="I2181" s="1029"/>
      <c r="J2181" s="1029"/>
      <c r="K2181" s="1029"/>
      <c r="L2181" s="1029"/>
      <c r="M2181" s="1029"/>
      <c r="N2181" s="1036"/>
      <c r="O2181" s="1036"/>
      <c r="P2181" s="1557"/>
      <c r="Q2181" s="37"/>
      <c r="R2181" s="448"/>
      <c r="S2181" s="448"/>
      <c r="T2181" s="448"/>
      <c r="U2181" s="448"/>
      <c r="V2181" s="448"/>
      <c r="W2181" s="448"/>
      <c r="X2181" s="448"/>
      <c r="Y2181" s="1029" t="s">
        <v>230</v>
      </c>
      <c r="Z2181" s="1029" t="s">
        <v>230</v>
      </c>
      <c r="AA2181" s="1" t="s">
        <v>230</v>
      </c>
      <c r="AB2181" s="1029" t="s">
        <v>230</v>
      </c>
      <c r="AC2181" s="1029" t="s">
        <v>230</v>
      </c>
      <c r="AD2181" s="1029" t="s">
        <v>230</v>
      </c>
      <c r="AE2181" s="1029" t="s">
        <v>3502</v>
      </c>
      <c r="AF2181" s="1029" t="s">
        <v>3494</v>
      </c>
      <c r="AG2181" s="39" t="s">
        <v>230</v>
      </c>
      <c r="AH2181" s="1029" t="s">
        <v>60</v>
      </c>
      <c r="AI2181" s="40">
        <v>0.114</v>
      </c>
      <c r="AJ2181" s="1036">
        <v>100</v>
      </c>
      <c r="AK2181" s="116">
        <f t="shared" si="233"/>
        <v>2.3835616438356161E-2</v>
      </c>
      <c r="AL2181" s="116">
        <f t="shared" si="234"/>
        <v>7.3972602739726034E-3</v>
      </c>
      <c r="AM2181" s="116">
        <f t="shared" si="235"/>
        <v>3.1232876712328765E-2</v>
      </c>
      <c r="AN2181" s="40"/>
      <c r="AO2181" s="40"/>
      <c r="AP2181" s="40"/>
      <c r="AQ2181" s="1644"/>
      <c r="AR2181" s="1034"/>
      <c r="AS2181" s="45"/>
      <c r="AT2181" s="1029"/>
      <c r="AU2181" s="1029"/>
      <c r="AV2181" s="46"/>
      <c r="AW2181" s="1029"/>
      <c r="AX2181" s="46"/>
      <c r="AY2181" s="2391"/>
    </row>
    <row r="2182" spans="1:52" s="8" customFormat="1" ht="15.95" customHeight="1" x14ac:dyDescent="0.25">
      <c r="A2182" s="36"/>
      <c r="B2182" s="1029"/>
      <c r="C2182" s="2"/>
      <c r="D2182" s="1029"/>
      <c r="E2182" s="1029"/>
      <c r="F2182" s="1029"/>
      <c r="G2182" s="1029"/>
      <c r="H2182" s="1029"/>
      <c r="I2182" s="1029"/>
      <c r="J2182" s="1029"/>
      <c r="K2182" s="1029"/>
      <c r="L2182" s="1029"/>
      <c r="M2182" s="1029"/>
      <c r="N2182" s="1036"/>
      <c r="O2182" s="1036"/>
      <c r="P2182" s="1557"/>
      <c r="Q2182" s="37"/>
      <c r="R2182" s="448"/>
      <c r="S2182" s="448"/>
      <c r="T2182" s="448"/>
      <c r="U2182" s="448"/>
      <c r="V2182" s="448"/>
      <c r="W2182" s="448"/>
      <c r="X2182" s="448"/>
      <c r="Y2182" s="1029" t="s">
        <v>230</v>
      </c>
      <c r="Z2182" s="1029" t="s">
        <v>230</v>
      </c>
      <c r="AA2182" s="1" t="s">
        <v>230</v>
      </c>
      <c r="AB2182" s="1029" t="s">
        <v>230</v>
      </c>
      <c r="AC2182" s="1029" t="s">
        <v>230</v>
      </c>
      <c r="AD2182" s="1029" t="s">
        <v>230</v>
      </c>
      <c r="AE2182" s="1029" t="s">
        <v>3503</v>
      </c>
      <c r="AF2182" s="1029" t="s">
        <v>3494</v>
      </c>
      <c r="AG2182" s="39" t="s">
        <v>230</v>
      </c>
      <c r="AH2182" s="1029" t="s">
        <v>60</v>
      </c>
      <c r="AI2182" s="40">
        <v>0.114</v>
      </c>
      <c r="AJ2182" s="1036">
        <v>100</v>
      </c>
      <c r="AK2182" s="116">
        <f t="shared" si="233"/>
        <v>2.3835616438356161E-2</v>
      </c>
      <c r="AL2182" s="116">
        <f t="shared" si="234"/>
        <v>7.3972602739726034E-3</v>
      </c>
      <c r="AM2182" s="116">
        <f t="shared" si="235"/>
        <v>3.1232876712328765E-2</v>
      </c>
      <c r="AN2182" s="40"/>
      <c r="AO2182" s="40"/>
      <c r="AP2182" s="40"/>
      <c r="AQ2182" s="1644"/>
      <c r="AR2182" s="1034"/>
      <c r="AS2182" s="45"/>
      <c r="AT2182" s="1029"/>
      <c r="AU2182" s="1029"/>
      <c r="AV2182" s="46"/>
      <c r="AW2182" s="1029"/>
      <c r="AX2182" s="46"/>
      <c r="AY2182" s="2391"/>
    </row>
    <row r="2183" spans="1:52" s="8" customFormat="1" ht="15.95" customHeight="1" x14ac:dyDescent="0.25">
      <c r="A2183" s="36"/>
      <c r="B2183" s="1029"/>
      <c r="C2183" s="2"/>
      <c r="D2183" s="1029"/>
      <c r="E2183" s="1029"/>
      <c r="F2183" s="1029"/>
      <c r="G2183" s="1029"/>
      <c r="H2183" s="1029"/>
      <c r="I2183" s="1029"/>
      <c r="J2183" s="1029"/>
      <c r="K2183" s="1029"/>
      <c r="L2183" s="1029"/>
      <c r="M2183" s="1029"/>
      <c r="N2183" s="1036"/>
      <c r="O2183" s="1036"/>
      <c r="P2183" s="1557"/>
      <c r="Q2183" s="37"/>
      <c r="R2183" s="448"/>
      <c r="S2183" s="448"/>
      <c r="T2183" s="448"/>
      <c r="U2183" s="448"/>
      <c r="V2183" s="448"/>
      <c r="W2183" s="448"/>
      <c r="X2183" s="448"/>
      <c r="Y2183" s="1029" t="s">
        <v>230</v>
      </c>
      <c r="Z2183" s="1029" t="s">
        <v>230</v>
      </c>
      <c r="AA2183" s="1" t="s">
        <v>230</v>
      </c>
      <c r="AB2183" s="1029" t="s">
        <v>230</v>
      </c>
      <c r="AC2183" s="1029" t="s">
        <v>230</v>
      </c>
      <c r="AD2183" s="1029" t="s">
        <v>230</v>
      </c>
      <c r="AE2183" s="1029" t="s">
        <v>3504</v>
      </c>
      <c r="AF2183" s="1029" t="s">
        <v>299</v>
      </c>
      <c r="AG2183" s="39" t="s">
        <v>230</v>
      </c>
      <c r="AH2183" s="1029" t="s">
        <v>60</v>
      </c>
      <c r="AI2183" s="40">
        <v>0.114</v>
      </c>
      <c r="AJ2183" s="1036">
        <v>500</v>
      </c>
      <c r="AK2183" s="116">
        <f t="shared" si="233"/>
        <v>0.11917808219178082</v>
      </c>
      <c r="AL2183" s="116">
        <f t="shared" si="234"/>
        <v>3.6986301369863014E-2</v>
      </c>
      <c r="AM2183" s="116">
        <f t="shared" si="235"/>
        <v>0.15616438356164383</v>
      </c>
      <c r="AN2183" s="40"/>
      <c r="AO2183" s="40"/>
      <c r="AP2183" s="40"/>
      <c r="AQ2183" s="1644"/>
      <c r="AR2183" s="1034"/>
      <c r="AS2183" s="45"/>
      <c r="AT2183" s="1029"/>
      <c r="AU2183" s="1029"/>
      <c r="AV2183" s="46"/>
      <c r="AW2183" s="1029"/>
      <c r="AX2183" s="46"/>
      <c r="AY2183" s="2391"/>
    </row>
    <row r="2184" spans="1:52" s="8" customFormat="1" ht="15.95" customHeight="1" x14ac:dyDescent="0.25">
      <c r="A2184" s="36"/>
      <c r="B2184" s="1029"/>
      <c r="C2184" s="2"/>
      <c r="D2184" s="1029"/>
      <c r="E2184" s="1029"/>
      <c r="F2184" s="1029"/>
      <c r="G2184" s="1029"/>
      <c r="H2184" s="1029"/>
      <c r="I2184" s="1029"/>
      <c r="J2184" s="1029"/>
      <c r="K2184" s="1029"/>
      <c r="L2184" s="1029"/>
      <c r="M2184" s="1029"/>
      <c r="N2184" s="1036"/>
      <c r="O2184" s="1036"/>
      <c r="P2184" s="1557"/>
      <c r="Q2184" s="37"/>
      <c r="R2184" s="448"/>
      <c r="S2184" s="448"/>
      <c r="T2184" s="448"/>
      <c r="U2184" s="448"/>
      <c r="V2184" s="448"/>
      <c r="W2184" s="448"/>
      <c r="X2184" s="448"/>
      <c r="Y2184" s="1029" t="s">
        <v>230</v>
      </c>
      <c r="Z2184" s="1029" t="s">
        <v>230</v>
      </c>
      <c r="AA2184" s="1" t="s">
        <v>230</v>
      </c>
      <c r="AB2184" s="1029" t="s">
        <v>230</v>
      </c>
      <c r="AC2184" s="1029" t="s">
        <v>230</v>
      </c>
      <c r="AD2184" s="1029" t="s">
        <v>230</v>
      </c>
      <c r="AE2184" s="1295" t="s">
        <v>3505</v>
      </c>
      <c r="AF2184" s="1029" t="s">
        <v>372</v>
      </c>
      <c r="AG2184" s="39" t="s">
        <v>230</v>
      </c>
      <c r="AH2184" s="1029" t="s">
        <v>60</v>
      </c>
      <c r="AI2184" s="40">
        <v>0.114</v>
      </c>
      <c r="AJ2184" s="1036">
        <v>1000</v>
      </c>
      <c r="AK2184" s="116">
        <f t="shared" si="233"/>
        <v>0.23835616438356164</v>
      </c>
      <c r="AL2184" s="116">
        <f t="shared" si="234"/>
        <v>7.3972602739726029E-2</v>
      </c>
      <c r="AM2184" s="116">
        <f t="shared" si="235"/>
        <v>0.31232876712328766</v>
      </c>
      <c r="AN2184" s="40"/>
      <c r="AO2184" s="40"/>
      <c r="AP2184" s="40"/>
      <c r="AQ2184" s="1644"/>
      <c r="AR2184" s="1034"/>
      <c r="AS2184" s="45"/>
      <c r="AT2184" s="1029"/>
      <c r="AU2184" s="1029"/>
      <c r="AV2184" s="46"/>
      <c r="AW2184" s="1029"/>
      <c r="AX2184" s="46"/>
      <c r="AY2184" s="2391"/>
    </row>
    <row r="2185" spans="1:52" s="8" customFormat="1" ht="15.95" customHeight="1" x14ac:dyDescent="0.25">
      <c r="A2185" s="36"/>
      <c r="B2185" s="1029"/>
      <c r="C2185" s="2"/>
      <c r="D2185" s="1029"/>
      <c r="E2185" s="1029"/>
      <c r="F2185" s="1029"/>
      <c r="G2185" s="1029"/>
      <c r="H2185" s="1029"/>
      <c r="I2185" s="1029"/>
      <c r="J2185" s="1029"/>
      <c r="K2185" s="1029"/>
      <c r="L2185" s="1029"/>
      <c r="M2185" s="1029"/>
      <c r="N2185" s="1036"/>
      <c r="O2185" s="1036"/>
      <c r="P2185" s="1557"/>
      <c r="Q2185" s="37"/>
      <c r="R2185" s="448"/>
      <c r="S2185" s="448"/>
      <c r="T2185" s="448"/>
      <c r="U2185" s="448"/>
      <c r="V2185" s="448"/>
      <c r="W2185" s="448"/>
      <c r="X2185" s="448"/>
      <c r="Y2185" s="1029" t="s">
        <v>230</v>
      </c>
      <c r="Z2185" s="1029" t="s">
        <v>230</v>
      </c>
      <c r="AA2185" s="1" t="s">
        <v>230</v>
      </c>
      <c r="AB2185" s="1029" t="s">
        <v>230</v>
      </c>
      <c r="AC2185" s="1029" t="s">
        <v>230</v>
      </c>
      <c r="AD2185" s="1029" t="s">
        <v>230</v>
      </c>
      <c r="AE2185" s="1295" t="s">
        <v>3506</v>
      </c>
      <c r="AF2185" s="1029" t="s">
        <v>299</v>
      </c>
      <c r="AG2185" s="39" t="s">
        <v>230</v>
      </c>
      <c r="AH2185" s="1029" t="s">
        <v>60</v>
      </c>
      <c r="AI2185" s="40">
        <v>0.114</v>
      </c>
      <c r="AJ2185" s="1036">
        <v>500</v>
      </c>
      <c r="AK2185" s="116">
        <f t="shared" si="233"/>
        <v>0.11917808219178082</v>
      </c>
      <c r="AL2185" s="116">
        <f t="shared" si="234"/>
        <v>3.6986301369863014E-2</v>
      </c>
      <c r="AM2185" s="116">
        <f t="shared" si="235"/>
        <v>0.15616438356164383</v>
      </c>
      <c r="AN2185" s="40"/>
      <c r="AO2185" s="40"/>
      <c r="AP2185" s="40"/>
      <c r="AQ2185" s="1644"/>
      <c r="AR2185" s="1034"/>
      <c r="AS2185" s="45"/>
      <c r="AT2185" s="1029"/>
      <c r="AU2185" s="1029"/>
      <c r="AV2185" s="46"/>
      <c r="AW2185" s="1029"/>
      <c r="AX2185" s="46"/>
      <c r="AY2185" s="2391"/>
    </row>
    <row r="2186" spans="1:52" s="8" customFormat="1" ht="15.95" customHeight="1" x14ac:dyDescent="0.25">
      <c r="A2186" s="36"/>
      <c r="B2186" s="1029"/>
      <c r="C2186" s="2"/>
      <c r="D2186" s="1029"/>
      <c r="E2186" s="1029"/>
      <c r="F2186" s="1029"/>
      <c r="G2186" s="1029"/>
      <c r="H2186" s="1029"/>
      <c r="I2186" s="1029"/>
      <c r="J2186" s="1029"/>
      <c r="K2186" s="1029"/>
      <c r="L2186" s="1029"/>
      <c r="M2186" s="1029"/>
      <c r="N2186" s="1036"/>
      <c r="O2186" s="1036"/>
      <c r="P2186" s="1557"/>
      <c r="Q2186" s="37"/>
      <c r="R2186" s="448"/>
      <c r="S2186" s="448"/>
      <c r="T2186" s="448"/>
      <c r="U2186" s="448"/>
      <c r="V2186" s="448"/>
      <c r="W2186" s="448"/>
      <c r="X2186" s="448"/>
      <c r="Y2186" s="1029" t="s">
        <v>230</v>
      </c>
      <c r="Z2186" s="1029" t="s">
        <v>230</v>
      </c>
      <c r="AA2186" s="1" t="s">
        <v>230</v>
      </c>
      <c r="AB2186" s="1029" t="s">
        <v>230</v>
      </c>
      <c r="AC2186" s="1029" t="s">
        <v>230</v>
      </c>
      <c r="AD2186" s="1029" t="s">
        <v>230</v>
      </c>
      <c r="AE2186" s="1324" t="s">
        <v>3507</v>
      </c>
      <c r="AF2186" s="1324" t="s">
        <v>589</v>
      </c>
      <c r="AG2186" s="39" t="s">
        <v>230</v>
      </c>
      <c r="AH2186" s="1324" t="s">
        <v>60</v>
      </c>
      <c r="AI2186" s="40">
        <v>0.114</v>
      </c>
      <c r="AJ2186" s="1325">
        <v>1200</v>
      </c>
      <c r="AK2186" s="116">
        <f t="shared" si="233"/>
        <v>0.28602739726027393</v>
      </c>
      <c r="AL2186" s="116">
        <f t="shared" si="234"/>
        <v>8.8767123287671224E-2</v>
      </c>
      <c r="AM2186" s="116">
        <f t="shared" si="235"/>
        <v>0.37479452054794515</v>
      </c>
      <c r="AN2186" s="40"/>
      <c r="AO2186" s="40"/>
      <c r="AP2186" s="40"/>
      <c r="AQ2186" s="1644"/>
      <c r="AR2186" s="1034"/>
      <c r="AS2186" s="45"/>
      <c r="AT2186" s="1029"/>
      <c r="AU2186" s="1029"/>
      <c r="AV2186" s="46"/>
      <c r="AW2186" s="1029"/>
      <c r="AX2186" s="46"/>
      <c r="AY2186" s="2391"/>
    </row>
    <row r="2187" spans="1:52" s="8" customFormat="1" ht="15.95" customHeight="1" x14ac:dyDescent="0.25">
      <c r="A2187" s="36"/>
      <c r="B2187" s="1029"/>
      <c r="C2187" s="2"/>
      <c r="D2187" s="1029"/>
      <c r="E2187" s="1029"/>
      <c r="F2187" s="1029"/>
      <c r="G2187" s="1029"/>
      <c r="H2187" s="1029"/>
      <c r="I2187" s="1029"/>
      <c r="J2187" s="1029"/>
      <c r="K2187" s="1029"/>
      <c r="L2187" s="1029"/>
      <c r="M2187" s="1029"/>
      <c r="N2187" s="1036"/>
      <c r="O2187" s="1036"/>
      <c r="P2187" s="1557"/>
      <c r="Q2187" s="37"/>
      <c r="R2187" s="448"/>
      <c r="S2187" s="448"/>
      <c r="T2187" s="448"/>
      <c r="U2187" s="448"/>
      <c r="V2187" s="448"/>
      <c r="W2187" s="448"/>
      <c r="X2187" s="448"/>
      <c r="Y2187" s="1029" t="s">
        <v>230</v>
      </c>
      <c r="Z2187" s="1029" t="s">
        <v>230</v>
      </c>
      <c r="AA2187" s="1" t="s">
        <v>230</v>
      </c>
      <c r="AB2187" s="1029" t="s">
        <v>230</v>
      </c>
      <c r="AC2187" s="1029" t="s">
        <v>230</v>
      </c>
      <c r="AD2187" s="1029" t="s">
        <v>230</v>
      </c>
      <c r="AE2187" s="1324" t="s">
        <v>3508</v>
      </c>
      <c r="AF2187" s="1324" t="s">
        <v>3509</v>
      </c>
      <c r="AG2187" s="39" t="s">
        <v>230</v>
      </c>
      <c r="AH2187" s="1324" t="s">
        <v>60</v>
      </c>
      <c r="AI2187" s="40">
        <v>0.114</v>
      </c>
      <c r="AJ2187" s="1325">
        <v>1000</v>
      </c>
      <c r="AK2187" s="116">
        <f t="shared" si="233"/>
        <v>0.23835616438356164</v>
      </c>
      <c r="AL2187" s="116">
        <f t="shared" si="234"/>
        <v>7.3972602739726029E-2</v>
      </c>
      <c r="AM2187" s="116">
        <f t="shared" si="235"/>
        <v>0.31232876712328766</v>
      </c>
      <c r="AN2187" s="40"/>
      <c r="AO2187" s="40"/>
      <c r="AP2187" s="40"/>
      <c r="AQ2187" s="1644"/>
      <c r="AR2187" s="1034"/>
      <c r="AS2187" s="45"/>
      <c r="AT2187" s="1029"/>
      <c r="AU2187" s="1029"/>
      <c r="AV2187" s="46"/>
      <c r="AW2187" s="1029"/>
      <c r="AX2187" s="46"/>
      <c r="AY2187" s="2391"/>
    </row>
    <row r="2188" spans="1:52" s="8" customFormat="1" ht="15.95" customHeight="1" x14ac:dyDescent="0.25">
      <c r="A2188" s="36"/>
      <c r="B2188" s="1029"/>
      <c r="C2188" s="2"/>
      <c r="D2188" s="1029"/>
      <c r="E2188" s="1029"/>
      <c r="F2188" s="1029"/>
      <c r="G2188" s="1029"/>
      <c r="H2188" s="1029"/>
      <c r="I2188" s="1029"/>
      <c r="J2188" s="1029"/>
      <c r="K2188" s="1029"/>
      <c r="L2188" s="1029"/>
      <c r="M2188" s="1029"/>
      <c r="N2188" s="1036"/>
      <c r="O2188" s="1036"/>
      <c r="P2188" s="1557"/>
      <c r="Q2188" s="37"/>
      <c r="R2188" s="448"/>
      <c r="S2188" s="448"/>
      <c r="T2188" s="448"/>
      <c r="U2188" s="448"/>
      <c r="V2188" s="448"/>
      <c r="W2188" s="448"/>
      <c r="X2188" s="448"/>
      <c r="Y2188" s="1029" t="s">
        <v>230</v>
      </c>
      <c r="Z2188" s="1029" t="s">
        <v>230</v>
      </c>
      <c r="AA2188" s="1" t="s">
        <v>230</v>
      </c>
      <c r="AB2188" s="1029" t="s">
        <v>230</v>
      </c>
      <c r="AC2188" s="1029" t="s">
        <v>230</v>
      </c>
      <c r="AD2188" s="1029" t="s">
        <v>230</v>
      </c>
      <c r="AE2188" s="1324" t="s">
        <v>3510</v>
      </c>
      <c r="AF2188" s="1324" t="s">
        <v>3511</v>
      </c>
      <c r="AG2188" s="39" t="s">
        <v>230</v>
      </c>
      <c r="AH2188" s="1324" t="s">
        <v>60</v>
      </c>
      <c r="AI2188" s="40">
        <v>0.114</v>
      </c>
      <c r="AJ2188" s="1325">
        <v>2300</v>
      </c>
      <c r="AK2188" s="116">
        <f t="shared" si="233"/>
        <v>0.54821917808219178</v>
      </c>
      <c r="AL2188" s="116">
        <f t="shared" si="234"/>
        <v>0.17013698630136986</v>
      </c>
      <c r="AM2188" s="116">
        <f t="shared" si="235"/>
        <v>0.71835616438356165</v>
      </c>
      <c r="AN2188" s="40"/>
      <c r="AO2188" s="40"/>
      <c r="AP2188" s="40"/>
      <c r="AQ2188" s="1644"/>
      <c r="AR2188" s="1034"/>
      <c r="AS2188" s="45"/>
      <c r="AT2188" s="1029"/>
      <c r="AU2188" s="1029"/>
      <c r="AV2188" s="46"/>
      <c r="AW2188" s="1029"/>
      <c r="AX2188" s="46"/>
      <c r="AY2188" s="2391"/>
    </row>
    <row r="2189" spans="1:52" s="8" customFormat="1" ht="15.95" customHeight="1" x14ac:dyDescent="0.25">
      <c r="A2189" s="36"/>
      <c r="B2189" s="1029"/>
      <c r="C2189" s="2"/>
      <c r="D2189" s="1029"/>
      <c r="E2189" s="1029"/>
      <c r="F2189" s="1029"/>
      <c r="G2189" s="1029"/>
      <c r="H2189" s="1029"/>
      <c r="I2189" s="1029"/>
      <c r="J2189" s="1029"/>
      <c r="K2189" s="1029"/>
      <c r="L2189" s="1029"/>
      <c r="M2189" s="1029"/>
      <c r="N2189" s="1036"/>
      <c r="O2189" s="1036"/>
      <c r="P2189" s="1557"/>
      <c r="Q2189" s="37"/>
      <c r="R2189" s="448"/>
      <c r="S2189" s="448"/>
      <c r="T2189" s="448"/>
      <c r="U2189" s="448"/>
      <c r="V2189" s="448"/>
      <c r="W2189" s="448"/>
      <c r="X2189" s="448"/>
      <c r="Y2189" s="1029" t="s">
        <v>230</v>
      </c>
      <c r="Z2189" s="1029" t="s">
        <v>230</v>
      </c>
      <c r="AA2189" s="1" t="s">
        <v>230</v>
      </c>
      <c r="AB2189" s="1029" t="s">
        <v>230</v>
      </c>
      <c r="AC2189" s="1029" t="s">
        <v>230</v>
      </c>
      <c r="AD2189" s="1029" t="s">
        <v>230</v>
      </c>
      <c r="AE2189" s="1324" t="s">
        <v>3512</v>
      </c>
      <c r="AF2189" s="1324" t="s">
        <v>3513</v>
      </c>
      <c r="AG2189" s="39" t="s">
        <v>230</v>
      </c>
      <c r="AH2189" s="1324" t="s">
        <v>60</v>
      </c>
      <c r="AI2189" s="40">
        <v>0.114</v>
      </c>
      <c r="AJ2189" s="1325">
        <v>4500</v>
      </c>
      <c r="AK2189" s="116">
        <f t="shared" si="233"/>
        <v>1.0726027397260274</v>
      </c>
      <c r="AL2189" s="116">
        <f t="shared" si="234"/>
        <v>0.33287671232876714</v>
      </c>
      <c r="AM2189" s="116">
        <f t="shared" si="235"/>
        <v>1.4054794520547946</v>
      </c>
      <c r="AN2189" s="40"/>
      <c r="AO2189" s="40"/>
      <c r="AP2189" s="40"/>
      <c r="AQ2189" s="1644"/>
      <c r="AR2189" s="1034"/>
      <c r="AS2189" s="45"/>
      <c r="AT2189" s="1029"/>
      <c r="AU2189" s="1029"/>
      <c r="AV2189" s="46"/>
      <c r="AW2189" s="1029"/>
      <c r="AX2189" s="46"/>
      <c r="AY2189" s="2391"/>
    </row>
    <row r="2190" spans="1:52" s="8" customFormat="1" ht="15.95" customHeight="1" x14ac:dyDescent="0.25">
      <c r="A2190" s="93"/>
      <c r="B2190" s="88"/>
      <c r="C2190" s="107"/>
      <c r="D2190" s="88"/>
      <c r="E2190" s="88"/>
      <c r="F2190" s="88"/>
      <c r="G2190" s="88"/>
      <c r="H2190" s="88"/>
      <c r="I2190" s="88"/>
      <c r="J2190" s="88"/>
      <c r="K2190" s="88"/>
      <c r="L2190" s="88"/>
      <c r="M2190" s="88"/>
      <c r="N2190" s="21"/>
      <c r="O2190" s="21"/>
      <c r="P2190" s="21"/>
      <c r="Q2190" s="97"/>
      <c r="R2190" s="94"/>
      <c r="S2190" s="94"/>
      <c r="T2190" s="94"/>
      <c r="U2190" s="94"/>
      <c r="V2190" s="94"/>
      <c r="W2190" s="94"/>
      <c r="X2190" s="94"/>
      <c r="Y2190" s="88" t="s">
        <v>230</v>
      </c>
      <c r="Z2190" s="88" t="s">
        <v>230</v>
      </c>
      <c r="AA2190" s="90" t="s">
        <v>230</v>
      </c>
      <c r="AB2190" s="88" t="s">
        <v>230</v>
      </c>
      <c r="AC2190" s="88" t="s">
        <v>230</v>
      </c>
      <c r="AD2190" s="88" t="s">
        <v>230</v>
      </c>
      <c r="AE2190" s="88" t="s">
        <v>3514</v>
      </c>
      <c r="AF2190" s="88" t="s">
        <v>3438</v>
      </c>
      <c r="AG2190" s="95" t="s">
        <v>230</v>
      </c>
      <c r="AH2190" s="88" t="s">
        <v>60</v>
      </c>
      <c r="AI2190" s="98">
        <v>0.114</v>
      </c>
      <c r="AJ2190" s="21">
        <v>5100</v>
      </c>
      <c r="AK2190" s="126">
        <f t="shared" si="233"/>
        <v>1.2156164383561643</v>
      </c>
      <c r="AL2190" s="126">
        <f t="shared" si="234"/>
        <v>0.3772602739726027</v>
      </c>
      <c r="AM2190" s="126">
        <f t="shared" si="235"/>
        <v>1.592876712328767</v>
      </c>
      <c r="AN2190" s="98"/>
      <c r="AO2190" s="98"/>
      <c r="AP2190" s="98"/>
      <c r="AQ2190" s="368"/>
      <c r="AR2190" s="47"/>
      <c r="AS2190" s="48"/>
      <c r="AT2190" s="88"/>
      <c r="AU2190" s="88"/>
      <c r="AV2190" s="52"/>
      <c r="AW2190" s="88"/>
      <c r="AX2190" s="52"/>
      <c r="AY2190" s="2391"/>
    </row>
    <row r="2191" spans="1:52" s="1395" customFormat="1" ht="15.95" customHeight="1" x14ac:dyDescent="0.25">
      <c r="A2191" s="353">
        <v>317</v>
      </c>
      <c r="B2191" s="354" t="s">
        <v>49</v>
      </c>
      <c r="C2191" s="366" t="s">
        <v>58</v>
      </c>
      <c r="D2191" s="354" t="s">
        <v>18027</v>
      </c>
      <c r="E2191" s="354" t="s">
        <v>18765</v>
      </c>
      <c r="F2191" s="354" t="s">
        <v>18766</v>
      </c>
      <c r="G2191" s="354" t="s">
        <v>221</v>
      </c>
      <c r="H2191" s="354" t="s">
        <v>219</v>
      </c>
      <c r="I2191" s="354" t="s">
        <v>220</v>
      </c>
      <c r="J2191" s="354" t="s">
        <v>221</v>
      </c>
      <c r="K2191" s="354" t="s">
        <v>879</v>
      </c>
      <c r="L2191" s="354" t="s">
        <v>221</v>
      </c>
      <c r="M2191" s="354" t="s">
        <v>879</v>
      </c>
      <c r="N2191" s="360">
        <v>6.4</v>
      </c>
      <c r="O2191" s="360">
        <v>2.2000000000000002</v>
      </c>
      <c r="P2191" s="360">
        <f>O2191*N2191</f>
        <v>14.080000000000002</v>
      </c>
      <c r="Q2191" s="503">
        <v>4</v>
      </c>
      <c r="R2191" s="357"/>
      <c r="S2191" s="357">
        <v>1</v>
      </c>
      <c r="T2191" s="357"/>
      <c r="U2191" s="357"/>
      <c r="V2191" s="357"/>
      <c r="W2191" s="357"/>
      <c r="X2191" s="357"/>
      <c r="Y2191" s="354" t="s">
        <v>62</v>
      </c>
      <c r="Z2191" s="366" t="s">
        <v>224</v>
      </c>
      <c r="AA2191" s="762" t="s">
        <v>225</v>
      </c>
      <c r="AB2191" s="354" t="s">
        <v>1</v>
      </c>
      <c r="AC2191" s="354" t="s">
        <v>226</v>
      </c>
      <c r="AD2191" s="354" t="s">
        <v>18749</v>
      </c>
      <c r="AE2191" s="354" t="s">
        <v>3518</v>
      </c>
      <c r="AF2191" s="354" t="s">
        <v>18789</v>
      </c>
      <c r="AG2191" s="358" t="s">
        <v>230</v>
      </c>
      <c r="AH2191" s="354" t="s">
        <v>58</v>
      </c>
      <c r="AI2191" s="359">
        <v>0.114</v>
      </c>
      <c r="AJ2191" s="360">
        <v>200</v>
      </c>
      <c r="AK2191" s="359">
        <f>AJ2191*0.087/365</f>
        <v>4.7671232876712322E-2</v>
      </c>
      <c r="AL2191" s="359">
        <f>AJ2191*0.027/365</f>
        <v>1.4794520547945207E-2</v>
      </c>
      <c r="AM2191" s="361">
        <f>AK2191+AL2191</f>
        <v>6.246575342465753E-2</v>
      </c>
      <c r="AN2191" s="359">
        <f>AK2191+AK2193+AK2194+AK2195+AK2196+AK2197+AK2198+AK2199+AK2200</f>
        <v>4.2727671232876716</v>
      </c>
      <c r="AO2191" s="359">
        <f>AL2191+AL2193+AL2194+AL2195+AL2196</f>
        <v>0.56219178082191779</v>
      </c>
      <c r="AP2191" s="359">
        <f>SUM(AN2191:AO2191)</f>
        <v>4.8349589041095893</v>
      </c>
      <c r="AQ2191" s="359">
        <f>AP2191*30</f>
        <v>145.04876712328769</v>
      </c>
      <c r="AR2191" s="362" t="s">
        <v>231</v>
      </c>
      <c r="AS2191" s="363" t="s">
        <v>114</v>
      </c>
      <c r="AT2191" s="354" t="s">
        <v>232</v>
      </c>
      <c r="AU2191" s="354" t="s">
        <v>58</v>
      </c>
      <c r="AV2191" s="770" t="s">
        <v>3519</v>
      </c>
      <c r="AW2191" s="354" t="s">
        <v>16339</v>
      </c>
      <c r="AX2191" s="805" t="s">
        <v>18791</v>
      </c>
      <c r="AY2191" s="2401"/>
      <c r="AZ2191" s="778" t="s">
        <v>18767</v>
      </c>
    </row>
    <row r="2192" spans="1:52" s="8" customFormat="1" ht="15.95" customHeight="1" x14ac:dyDescent="0.25">
      <c r="A2192" s="112"/>
      <c r="B2192" s="113"/>
      <c r="C2192" s="121"/>
      <c r="D2192" s="113"/>
      <c r="E2192" s="113"/>
      <c r="F2192" s="113"/>
      <c r="G2192" s="113"/>
      <c r="H2192" s="113"/>
      <c r="I2192" s="113"/>
      <c r="J2192" s="113"/>
      <c r="K2192" s="113"/>
      <c r="L2192" s="113"/>
      <c r="M2192" s="113"/>
      <c r="N2192" s="118"/>
      <c r="O2192" s="118"/>
      <c r="P2192" s="118"/>
      <c r="Q2192" s="120"/>
      <c r="R2192" s="114"/>
      <c r="S2192" s="114"/>
      <c r="T2192" s="114"/>
      <c r="U2192" s="114"/>
      <c r="V2192" s="114"/>
      <c r="W2192" s="114"/>
      <c r="X2192" s="114"/>
      <c r="Y2192" s="113" t="s">
        <v>230</v>
      </c>
      <c r="Z2192" s="113" t="s">
        <v>230</v>
      </c>
      <c r="AA2192" s="132" t="s">
        <v>230</v>
      </c>
      <c r="AB2192" s="113" t="s">
        <v>230</v>
      </c>
      <c r="AC2192" s="113" t="s">
        <v>230</v>
      </c>
      <c r="AD2192" s="113" t="s">
        <v>230</v>
      </c>
      <c r="AE2192" s="1017" t="s">
        <v>3520</v>
      </c>
      <c r="AF2192" s="1017" t="s">
        <v>3521</v>
      </c>
      <c r="AG2192" s="1018" t="s">
        <v>230</v>
      </c>
      <c r="AH2192" s="1017" t="s">
        <v>58</v>
      </c>
      <c r="AI2192" s="1020">
        <v>0.114</v>
      </c>
      <c r="AJ2192" s="1021">
        <v>1700</v>
      </c>
      <c r="AK2192" s="1020">
        <f>AJ2192*0.087/365</f>
        <v>0.40520547945205471</v>
      </c>
      <c r="AL2192" s="1020">
        <f>AJ2192*0.027/365</f>
        <v>0.12575342465753425</v>
      </c>
      <c r="AM2192" s="1020">
        <f>AK2192+AL2192</f>
        <v>0.53095890410958901</v>
      </c>
      <c r="AN2192" s="116"/>
      <c r="AO2192" s="116"/>
      <c r="AP2192" s="116"/>
      <c r="AQ2192" s="367"/>
      <c r="AR2192" s="42"/>
      <c r="AS2192" s="43"/>
      <c r="AT2192" s="113"/>
      <c r="AU2192" s="113"/>
      <c r="AV2192" s="44"/>
      <c r="AW2192" s="113"/>
      <c r="AX2192" s="44"/>
      <c r="AY2192" s="2391"/>
    </row>
    <row r="2193" spans="1:51" s="8" customFormat="1" ht="15.95" customHeight="1" x14ac:dyDescent="0.25">
      <c r="A2193" s="36"/>
      <c r="B2193" s="1029"/>
      <c r="C2193" s="2"/>
      <c r="D2193" s="1029"/>
      <c r="E2193" s="1029"/>
      <c r="F2193" s="1029"/>
      <c r="G2193" s="1029"/>
      <c r="H2193" s="1029"/>
      <c r="I2193" s="1029"/>
      <c r="J2193" s="1029"/>
      <c r="K2193" s="1029"/>
      <c r="L2193" s="1029"/>
      <c r="M2193" s="1029"/>
      <c r="N2193" s="1036"/>
      <c r="O2193" s="1036"/>
      <c r="P2193" s="1557"/>
      <c r="Q2193" s="37"/>
      <c r="R2193" s="448"/>
      <c r="S2193" s="448"/>
      <c r="T2193" s="448"/>
      <c r="U2193" s="448"/>
      <c r="V2193" s="448"/>
      <c r="W2193" s="448"/>
      <c r="X2193" s="448"/>
      <c r="Y2193" s="1029" t="s">
        <v>230</v>
      </c>
      <c r="Z2193" s="1029" t="s">
        <v>230</v>
      </c>
      <c r="AA2193" s="1" t="s">
        <v>230</v>
      </c>
      <c r="AB2193" s="1029" t="s">
        <v>230</v>
      </c>
      <c r="AC2193" s="1029" t="s">
        <v>230</v>
      </c>
      <c r="AD2193" s="1029" t="s">
        <v>230</v>
      </c>
      <c r="AE2193" s="1029" t="s">
        <v>3522</v>
      </c>
      <c r="AF2193" s="1029" t="s">
        <v>3523</v>
      </c>
      <c r="AG2193" s="39" t="s">
        <v>230</v>
      </c>
      <c r="AH2193" s="1029" t="s">
        <v>60</v>
      </c>
      <c r="AI2193" s="40">
        <v>0.114</v>
      </c>
      <c r="AJ2193" s="1036">
        <v>3400</v>
      </c>
      <c r="AK2193" s="40">
        <f>AJ2193*0.087/365</f>
        <v>0.81041095890410941</v>
      </c>
      <c r="AL2193" s="40">
        <f>AJ2193*0.027/365</f>
        <v>0.2515068493150685</v>
      </c>
      <c r="AM2193" s="40">
        <f>AK2193+AL2193</f>
        <v>1.061917808219178</v>
      </c>
      <c r="AN2193" s="40"/>
      <c r="AO2193" s="40"/>
      <c r="AP2193" s="40"/>
      <c r="AQ2193" s="1644"/>
      <c r="AR2193" s="1034"/>
      <c r="AS2193" s="45"/>
      <c r="AT2193" s="1029"/>
      <c r="AU2193" s="1029"/>
      <c r="AV2193" s="46"/>
      <c r="AW2193" s="1029"/>
      <c r="AX2193" s="46"/>
      <c r="AY2193" s="2391"/>
    </row>
    <row r="2194" spans="1:51" s="8" customFormat="1" ht="15.95" customHeight="1" x14ac:dyDescent="0.25">
      <c r="A2194" s="36"/>
      <c r="B2194" s="1029"/>
      <c r="C2194" s="2"/>
      <c r="D2194" s="1029"/>
      <c r="E2194" s="1029"/>
      <c r="F2194" s="1029"/>
      <c r="G2194" s="1029"/>
      <c r="H2194" s="1029"/>
      <c r="I2194" s="1029"/>
      <c r="J2194" s="1029"/>
      <c r="K2194" s="1029"/>
      <c r="L2194" s="1029"/>
      <c r="M2194" s="1029"/>
      <c r="N2194" s="1036"/>
      <c r="O2194" s="1036"/>
      <c r="P2194" s="1557"/>
      <c r="Q2194" s="37"/>
      <c r="R2194" s="448"/>
      <c r="S2194" s="448"/>
      <c r="T2194" s="448"/>
      <c r="U2194" s="448"/>
      <c r="V2194" s="448"/>
      <c r="W2194" s="448"/>
      <c r="X2194" s="448"/>
      <c r="Y2194" s="1029" t="s">
        <v>230</v>
      </c>
      <c r="Z2194" s="1029" t="s">
        <v>230</v>
      </c>
      <c r="AA2194" s="1" t="s">
        <v>230</v>
      </c>
      <c r="AB2194" s="1029" t="s">
        <v>230</v>
      </c>
      <c r="AC2194" s="1029" t="s">
        <v>230</v>
      </c>
      <c r="AD2194" s="1029" t="s">
        <v>230</v>
      </c>
      <c r="AE2194" s="1029" t="s">
        <v>3524</v>
      </c>
      <c r="AF2194" s="1029" t="s">
        <v>18790</v>
      </c>
      <c r="AG2194" s="39" t="s">
        <v>230</v>
      </c>
      <c r="AH2194" s="1029" t="s">
        <v>60</v>
      </c>
      <c r="AI2194" s="40">
        <v>0.114</v>
      </c>
      <c r="AJ2194" s="1036">
        <v>3800</v>
      </c>
      <c r="AK2194" s="40">
        <f>AJ2194*0.087/365</f>
        <v>0.90575342465753417</v>
      </c>
      <c r="AL2194" s="40">
        <f>AJ2194*0.027/365</f>
        <v>0.28109589041095889</v>
      </c>
      <c r="AM2194" s="40">
        <f>AK2194+AL2194</f>
        <v>1.1868493150684931</v>
      </c>
      <c r="AN2194" s="40"/>
      <c r="AO2194" s="40"/>
      <c r="AP2194" s="40"/>
      <c r="AQ2194" s="1644"/>
      <c r="AR2194" s="1034"/>
      <c r="AS2194" s="45"/>
      <c r="AT2194" s="1029"/>
      <c r="AU2194" s="1029"/>
      <c r="AV2194" s="46"/>
      <c r="AW2194" s="1029"/>
      <c r="AX2194" s="46"/>
      <c r="AY2194" s="2391"/>
    </row>
    <row r="2195" spans="1:51" s="8" customFormat="1" ht="15.95" customHeight="1" x14ac:dyDescent="0.25">
      <c r="A2195" s="36"/>
      <c r="B2195" s="1029"/>
      <c r="C2195" s="2"/>
      <c r="D2195" s="1029"/>
      <c r="E2195" s="1029"/>
      <c r="F2195" s="1029"/>
      <c r="G2195" s="1029"/>
      <c r="H2195" s="1029"/>
      <c r="I2195" s="1029"/>
      <c r="J2195" s="1029"/>
      <c r="K2195" s="1029"/>
      <c r="L2195" s="1029"/>
      <c r="M2195" s="1029"/>
      <c r="N2195" s="1036"/>
      <c r="O2195" s="1036"/>
      <c r="P2195" s="1557"/>
      <c r="Q2195" s="37"/>
      <c r="R2195" s="448"/>
      <c r="S2195" s="448"/>
      <c r="T2195" s="448"/>
      <c r="U2195" s="448"/>
      <c r="V2195" s="448"/>
      <c r="W2195" s="448"/>
      <c r="X2195" s="448"/>
      <c r="Y2195" s="1029" t="s">
        <v>230</v>
      </c>
      <c r="Z2195" s="1029" t="s">
        <v>230</v>
      </c>
      <c r="AA2195" s="1" t="s">
        <v>230</v>
      </c>
      <c r="AB2195" s="1029" t="s">
        <v>230</v>
      </c>
      <c r="AC2195" s="1029" t="s">
        <v>230</v>
      </c>
      <c r="AD2195" s="1029" t="s">
        <v>230</v>
      </c>
      <c r="AE2195" s="1029" t="s">
        <v>3525</v>
      </c>
      <c r="AF2195" s="1029" t="s">
        <v>3526</v>
      </c>
      <c r="AG2195" s="39" t="s">
        <v>230</v>
      </c>
      <c r="AH2195" s="1029" t="s">
        <v>60</v>
      </c>
      <c r="AI2195" s="40">
        <v>0.114</v>
      </c>
      <c r="AJ2195" s="1036">
        <v>200</v>
      </c>
      <c r="AK2195" s="40">
        <f>AJ2195*0.087/365</f>
        <v>4.7671232876712322E-2</v>
      </c>
      <c r="AL2195" s="40">
        <f>AJ2195*0.027/365</f>
        <v>1.4794520547945207E-2</v>
      </c>
      <c r="AM2195" s="40">
        <f>AK2195+AL2195</f>
        <v>6.246575342465753E-2</v>
      </c>
      <c r="AN2195" s="40"/>
      <c r="AO2195" s="40"/>
      <c r="AP2195" s="40"/>
      <c r="AQ2195" s="1644"/>
      <c r="AR2195" s="1034"/>
      <c r="AS2195" s="45"/>
      <c r="AT2195" s="1029"/>
      <c r="AU2195" s="1029"/>
      <c r="AV2195" s="46"/>
      <c r="AW2195" s="1029"/>
      <c r="AX2195" s="46"/>
      <c r="AY2195" s="2391"/>
    </row>
    <row r="2196" spans="1:51" s="8" customFormat="1" ht="15.95" customHeight="1" x14ac:dyDescent="0.25">
      <c r="A2196" s="36"/>
      <c r="B2196" s="1029"/>
      <c r="C2196" s="2"/>
      <c r="D2196" s="1029"/>
      <c r="E2196" s="1029"/>
      <c r="F2196" s="1029"/>
      <c r="G2196" s="1029"/>
      <c r="H2196" s="1029"/>
      <c r="I2196" s="1029"/>
      <c r="J2196" s="1029"/>
      <c r="K2196" s="1029"/>
      <c r="L2196" s="1029"/>
      <c r="M2196" s="1029"/>
      <c r="N2196" s="1036"/>
      <c r="O2196" s="1036"/>
      <c r="P2196" s="1557"/>
      <c r="Q2196" s="37"/>
      <c r="R2196" s="448"/>
      <c r="S2196" s="448"/>
      <c r="T2196" s="448"/>
      <c r="U2196" s="448"/>
      <c r="V2196" s="448"/>
      <c r="W2196" s="448"/>
      <c r="X2196" s="448"/>
      <c r="Y2196" s="1029" t="s">
        <v>230</v>
      </c>
      <c r="Z2196" s="1029" t="s">
        <v>230</v>
      </c>
      <c r="AA2196" s="1" t="s">
        <v>230</v>
      </c>
      <c r="AB2196" s="1029" t="s">
        <v>230</v>
      </c>
      <c r="AC2196" s="2101" t="s">
        <v>25163</v>
      </c>
      <c r="AD2196" s="1146" t="s">
        <v>25164</v>
      </c>
      <c r="AE2196" s="1029" t="s">
        <v>3527</v>
      </c>
      <c r="AF2196" s="1029" t="s">
        <v>3528</v>
      </c>
      <c r="AG2196" s="51" t="s">
        <v>24146</v>
      </c>
      <c r="AH2196" s="1029" t="s">
        <v>1509</v>
      </c>
      <c r="AI2196" s="1640">
        <v>1.48</v>
      </c>
      <c r="AJ2196" s="37">
        <v>26</v>
      </c>
      <c r="AK2196" s="40">
        <f>AJ2196*AI2196/365</f>
        <v>0.10542465753424657</v>
      </c>
      <c r="AL2196" s="40">
        <v>0</v>
      </c>
      <c r="AM2196" s="41">
        <f>SUBTOTAL(9,AK2196:AL2196)</f>
        <v>0.10542465753424657</v>
      </c>
      <c r="AN2196" s="40"/>
      <c r="AO2196" s="40"/>
      <c r="AP2196" s="40"/>
      <c r="AQ2196" s="1644"/>
      <c r="AR2196" s="1034"/>
      <c r="AS2196" s="45"/>
      <c r="AT2196" s="1029"/>
      <c r="AU2196" s="1029"/>
      <c r="AV2196" s="46"/>
      <c r="AW2196" s="1029"/>
      <c r="AX2196" s="46"/>
      <c r="AY2196" s="2391"/>
    </row>
    <row r="2197" spans="1:51" s="8" customFormat="1" ht="15.95" customHeight="1" x14ac:dyDescent="0.25">
      <c r="A2197" s="36"/>
      <c r="B2197" s="1029"/>
      <c r="C2197" s="2"/>
      <c r="D2197" s="1029"/>
      <c r="E2197" s="1029"/>
      <c r="F2197" s="1029"/>
      <c r="G2197" s="1029"/>
      <c r="H2197" s="1029"/>
      <c r="I2197" s="1029"/>
      <c r="J2197" s="1029"/>
      <c r="K2197" s="1029"/>
      <c r="L2197" s="1029"/>
      <c r="M2197" s="1029"/>
      <c r="N2197" s="1036"/>
      <c r="O2197" s="1036"/>
      <c r="P2197" s="1557"/>
      <c r="Q2197" s="37"/>
      <c r="R2197" s="448"/>
      <c r="S2197" s="448"/>
      <c r="T2197" s="448"/>
      <c r="U2197" s="448"/>
      <c r="V2197" s="448"/>
      <c r="W2197" s="448"/>
      <c r="X2197" s="448"/>
      <c r="Y2197" s="1029" t="s">
        <v>230</v>
      </c>
      <c r="Z2197" s="1029" t="s">
        <v>230</v>
      </c>
      <c r="AA2197" s="1" t="s">
        <v>230</v>
      </c>
      <c r="AB2197" s="1029" t="s">
        <v>230</v>
      </c>
      <c r="AC2197" s="2101" t="s">
        <v>25161</v>
      </c>
      <c r="AD2197" s="1146" t="s">
        <v>25162</v>
      </c>
      <c r="AE2197" s="1029" t="s">
        <v>3529</v>
      </c>
      <c r="AF2197" s="1029" t="s">
        <v>3530</v>
      </c>
      <c r="AG2197" s="51" t="s">
        <v>24144</v>
      </c>
      <c r="AH2197" s="1029" t="s">
        <v>1509</v>
      </c>
      <c r="AI2197" s="1640">
        <v>1.48</v>
      </c>
      <c r="AJ2197" s="37">
        <v>110</v>
      </c>
      <c r="AK2197" s="40">
        <f>AJ2197*AI2197/365</f>
        <v>0.44602739726027402</v>
      </c>
      <c r="AL2197" s="40">
        <v>0</v>
      </c>
      <c r="AM2197" s="41">
        <f>SUBTOTAL(9,AK2197:AL2197)</f>
        <v>0.44602739726027402</v>
      </c>
      <c r="AN2197" s="40"/>
      <c r="AO2197" s="40"/>
      <c r="AP2197" s="40"/>
      <c r="AQ2197" s="1644"/>
      <c r="AR2197" s="1034"/>
      <c r="AS2197" s="45"/>
      <c r="AT2197" s="1029"/>
      <c r="AU2197" s="1029"/>
      <c r="AV2197" s="46"/>
      <c r="AW2197" s="1029"/>
      <c r="AX2197" s="46"/>
      <c r="AY2197" s="2391"/>
    </row>
    <row r="2198" spans="1:51" s="8" customFormat="1" ht="15.95" customHeight="1" x14ac:dyDescent="0.25">
      <c r="A2198" s="93"/>
      <c r="B2198" s="88"/>
      <c r="C2198" s="107"/>
      <c r="D2198" s="88"/>
      <c r="E2198" s="88"/>
      <c r="F2198" s="88"/>
      <c r="G2198" s="88"/>
      <c r="H2198" s="88"/>
      <c r="I2198" s="88"/>
      <c r="J2198" s="88"/>
      <c r="K2198" s="88"/>
      <c r="L2198" s="88"/>
      <c r="M2198" s="88"/>
      <c r="N2198" s="21"/>
      <c r="O2198" s="21"/>
      <c r="P2198" s="21"/>
      <c r="Q2198" s="97"/>
      <c r="R2198" s="94"/>
      <c r="S2198" s="94"/>
      <c r="T2198" s="94"/>
      <c r="U2198" s="94"/>
      <c r="V2198" s="94"/>
      <c r="W2198" s="94"/>
      <c r="X2198" s="94"/>
      <c r="Y2198" s="88" t="s">
        <v>230</v>
      </c>
      <c r="Z2198" s="88" t="s">
        <v>230</v>
      </c>
      <c r="AA2198" s="90" t="s">
        <v>230</v>
      </c>
      <c r="AB2198" s="88" t="s">
        <v>230</v>
      </c>
      <c r="AC2198" s="2101" t="s">
        <v>25159</v>
      </c>
      <c r="AD2198" s="1146" t="s">
        <v>25160</v>
      </c>
      <c r="AE2198" s="88" t="s">
        <v>3529</v>
      </c>
      <c r="AF2198" s="88" t="s">
        <v>3531</v>
      </c>
      <c r="AG2198" s="99" t="s">
        <v>24143</v>
      </c>
      <c r="AH2198" s="88" t="s">
        <v>1509</v>
      </c>
      <c r="AI2198" s="1640">
        <v>1.48</v>
      </c>
      <c r="AJ2198" s="97">
        <v>329</v>
      </c>
      <c r="AK2198" s="40">
        <f>AJ2198*AI2198/365</f>
        <v>1.3340273972602741</v>
      </c>
      <c r="AL2198" s="98">
        <v>0</v>
      </c>
      <c r="AM2198" s="41">
        <f>SUBTOTAL(9,AK2198:AL2198)</f>
        <v>1.3340273972602741</v>
      </c>
      <c r="AN2198" s="98"/>
      <c r="AO2198" s="98"/>
      <c r="AP2198" s="98"/>
      <c r="AQ2198" s="368"/>
      <c r="AR2198" s="47"/>
      <c r="AS2198" s="48"/>
      <c r="AT2198" s="88"/>
      <c r="AU2198" s="88"/>
      <c r="AV2198" s="52"/>
      <c r="AW2198" s="88"/>
      <c r="AX2198" s="46"/>
      <c r="AY2198" s="2391"/>
    </row>
    <row r="2199" spans="1:51" s="8" customFormat="1" ht="15.95" customHeight="1" x14ac:dyDescent="0.25">
      <c r="A2199" s="93"/>
      <c r="B2199" s="88"/>
      <c r="C2199" s="107"/>
      <c r="D2199" s="88"/>
      <c r="E2199" s="88"/>
      <c r="F2199" s="88"/>
      <c r="G2199" s="88"/>
      <c r="H2199" s="88"/>
      <c r="I2199" s="88"/>
      <c r="J2199" s="88"/>
      <c r="K2199" s="88"/>
      <c r="L2199" s="88"/>
      <c r="M2199" s="88"/>
      <c r="N2199" s="21"/>
      <c r="O2199" s="21"/>
      <c r="P2199" s="21"/>
      <c r="Q2199" s="97"/>
      <c r="R2199" s="94"/>
      <c r="S2199" s="94"/>
      <c r="T2199" s="94"/>
      <c r="U2199" s="94"/>
      <c r="V2199" s="94"/>
      <c r="W2199" s="94"/>
      <c r="X2199" s="94"/>
      <c r="Y2199" s="88" t="s">
        <v>230</v>
      </c>
      <c r="Z2199" s="88" t="s">
        <v>230</v>
      </c>
      <c r="AA2199" s="90" t="s">
        <v>230</v>
      </c>
      <c r="AB2199" s="88" t="s">
        <v>230</v>
      </c>
      <c r="AC2199" s="2101" t="s">
        <v>7808</v>
      </c>
      <c r="AD2199" s="2101" t="s">
        <v>25167</v>
      </c>
      <c r="AE2199" s="782" t="s">
        <v>16418</v>
      </c>
      <c r="AF2199" s="782" t="s">
        <v>7806</v>
      </c>
      <c r="AG2199" s="1298" t="s">
        <v>24127</v>
      </c>
      <c r="AH2199" s="782" t="s">
        <v>1509</v>
      </c>
      <c r="AI2199" s="1638">
        <v>1.48</v>
      </c>
      <c r="AJ2199" s="785">
        <v>56</v>
      </c>
      <c r="AK2199" s="378">
        <f>AJ2199*AI2199/365</f>
        <v>0.22706849315068492</v>
      </c>
      <c r="AL2199" s="430">
        <v>0</v>
      </c>
      <c r="AM2199" s="380">
        <f>SUBTOTAL(9,AK2199:AL2199)</f>
        <v>0.22706849315068492</v>
      </c>
      <c r="AN2199" s="98"/>
      <c r="AO2199" s="98"/>
      <c r="AP2199" s="98"/>
      <c r="AQ2199" s="368"/>
      <c r="AR2199" s="47"/>
      <c r="AS2199" s="48"/>
      <c r="AT2199" s="88"/>
      <c r="AU2199" s="88"/>
      <c r="AV2199" s="52"/>
      <c r="AW2199" s="88"/>
      <c r="AX2199" s="1179" t="s">
        <v>16419</v>
      </c>
      <c r="AY2199" s="2391"/>
    </row>
    <row r="2200" spans="1:51" s="8" customFormat="1" ht="15.95" customHeight="1" x14ac:dyDescent="0.25">
      <c r="A2200" s="93"/>
      <c r="B2200" s="88"/>
      <c r="C2200" s="107"/>
      <c r="D2200" s="88"/>
      <c r="E2200" s="88"/>
      <c r="F2200" s="88"/>
      <c r="G2200" s="88"/>
      <c r="H2200" s="88"/>
      <c r="I2200" s="88"/>
      <c r="J2200" s="88"/>
      <c r="K2200" s="88"/>
      <c r="L2200" s="88"/>
      <c r="M2200" s="88"/>
      <c r="N2200" s="21"/>
      <c r="O2200" s="21"/>
      <c r="P2200" s="21"/>
      <c r="Q2200" s="97"/>
      <c r="R2200" s="94"/>
      <c r="S2200" s="94"/>
      <c r="T2200" s="94"/>
      <c r="U2200" s="94"/>
      <c r="V2200" s="94"/>
      <c r="W2200" s="94"/>
      <c r="X2200" s="94"/>
      <c r="Y2200" s="88" t="s">
        <v>230</v>
      </c>
      <c r="Z2200" s="88" t="s">
        <v>230</v>
      </c>
      <c r="AA2200" s="90" t="s">
        <v>230</v>
      </c>
      <c r="AB2200" s="88" t="s">
        <v>230</v>
      </c>
      <c r="AC2200" s="782" t="s">
        <v>18024</v>
      </c>
      <c r="AD2200" s="1013" t="s">
        <v>18025</v>
      </c>
      <c r="AE2200" s="1099" t="s">
        <v>18026</v>
      </c>
      <c r="AF2200" s="1099" t="s">
        <v>7862</v>
      </c>
      <c r="AG2200" s="1140" t="s">
        <v>24147</v>
      </c>
      <c r="AH2200" s="1099" t="s">
        <v>1509</v>
      </c>
      <c r="AI2200" s="2122">
        <v>1.48</v>
      </c>
      <c r="AJ2200" s="1140">
        <v>86</v>
      </c>
      <c r="AK2200" s="430">
        <f>AJ2200*AI2200/365</f>
        <v>0.34871232876712327</v>
      </c>
      <c r="AL2200" s="1162">
        <v>0</v>
      </c>
      <c r="AM2200" s="1111">
        <f>SUBTOTAL(9,AK2200:AL2200)</f>
        <v>0.34871232876712327</v>
      </c>
      <c r="AN2200" s="98"/>
      <c r="AO2200" s="98"/>
      <c r="AP2200" s="98"/>
      <c r="AQ2200" s="368"/>
      <c r="AR2200" s="47"/>
      <c r="AS2200" s="48"/>
      <c r="AT2200" s="88"/>
      <c r="AU2200" s="88"/>
      <c r="AV2200" s="52"/>
      <c r="AW2200" s="88"/>
      <c r="AX2200" s="1179" t="s">
        <v>18028</v>
      </c>
      <c r="AY2200" s="2391"/>
    </row>
    <row r="2201" spans="1:51" s="55" customFormat="1" ht="15.95" customHeight="1" x14ac:dyDescent="0.25">
      <c r="A2201" s="734">
        <v>318</v>
      </c>
      <c r="B2201" s="735" t="s">
        <v>49</v>
      </c>
      <c r="C2201" s="988" t="s">
        <v>58</v>
      </c>
      <c r="D2201" s="735" t="s">
        <v>3532</v>
      </c>
      <c r="E2201" s="735" t="s">
        <v>3533</v>
      </c>
      <c r="F2201" s="735" t="s">
        <v>3534</v>
      </c>
      <c r="G2201" s="735"/>
      <c r="H2201" s="735" t="s">
        <v>732</v>
      </c>
      <c r="I2201" s="735" t="s">
        <v>1413</v>
      </c>
      <c r="J2201" s="735" t="s">
        <v>317</v>
      </c>
      <c r="K2201" s="735">
        <v>0</v>
      </c>
      <c r="L2201" s="735" t="s">
        <v>317</v>
      </c>
      <c r="M2201" s="735">
        <v>0</v>
      </c>
      <c r="N2201" s="743">
        <v>4.5</v>
      </c>
      <c r="O2201" s="743">
        <v>2</v>
      </c>
      <c r="P2201" s="743">
        <v>9</v>
      </c>
      <c r="Q2201" s="744">
        <v>2</v>
      </c>
      <c r="R2201" s="739"/>
      <c r="S2201" s="739">
        <v>1</v>
      </c>
      <c r="T2201" s="739"/>
      <c r="U2201" s="739">
        <v>0</v>
      </c>
      <c r="V2201" s="739"/>
      <c r="W2201" s="739"/>
      <c r="X2201" s="739"/>
      <c r="Y2201" s="735" t="s">
        <v>61</v>
      </c>
      <c r="Z2201" s="735" t="s">
        <v>230</v>
      </c>
      <c r="AA2201" s="741" t="s">
        <v>230</v>
      </c>
      <c r="AB2201" s="735" t="s">
        <v>230</v>
      </c>
      <c r="AC2201" s="735" t="s">
        <v>230</v>
      </c>
      <c r="AD2201" s="735" t="s">
        <v>230</v>
      </c>
      <c r="AE2201" s="735" t="s">
        <v>3535</v>
      </c>
      <c r="AF2201" s="735" t="s">
        <v>3492</v>
      </c>
      <c r="AG2201" s="742" t="s">
        <v>230</v>
      </c>
      <c r="AH2201" s="735" t="s">
        <v>58</v>
      </c>
      <c r="AI2201" s="828">
        <v>0.114</v>
      </c>
      <c r="AJ2201" s="743">
        <v>3200</v>
      </c>
      <c r="AK2201" s="828">
        <f t="shared" ref="AK2201:AK2212" si="236">AJ2201*0.087/365</f>
        <v>0.76273972602739715</v>
      </c>
      <c r="AL2201" s="828">
        <f t="shared" ref="AL2201:AL2212" si="237">AJ2201*0.027/365</f>
        <v>0.23671232876712331</v>
      </c>
      <c r="AM2201" s="745">
        <f t="shared" ref="AM2201:AM2212" si="238">AK2201+AL2201</f>
        <v>0.99945205479452048</v>
      </c>
      <c r="AN2201" s="828">
        <f>AK2201</f>
        <v>0.76273972602739715</v>
      </c>
      <c r="AO2201" s="828">
        <f t="shared" ref="AO2201:AO2202" si="239">AL2201</f>
        <v>0.23671232876712331</v>
      </c>
      <c r="AP2201" s="828">
        <f>AN2201+AO2201</f>
        <v>0.99945205479452048</v>
      </c>
      <c r="AQ2201" s="828">
        <f>AP2201*30</f>
        <v>29.983561643835614</v>
      </c>
      <c r="AR2201" s="746" t="s">
        <v>231</v>
      </c>
      <c r="AS2201" s="747"/>
      <c r="AT2201" s="735" t="s">
        <v>232</v>
      </c>
      <c r="AU2201" s="735" t="s">
        <v>58</v>
      </c>
      <c r="AV2201" s="935" t="s">
        <v>3536</v>
      </c>
      <c r="AW2201" s="735" t="s">
        <v>18131</v>
      </c>
      <c r="AX2201" s="1103" t="s">
        <v>17746</v>
      </c>
      <c r="AY2201" s="2391"/>
    </row>
    <row r="2202" spans="1:51" s="55" customFormat="1" ht="15.95" customHeight="1" x14ac:dyDescent="0.25">
      <c r="A2202" s="734">
        <v>319</v>
      </c>
      <c r="B2202" s="735" t="s">
        <v>49</v>
      </c>
      <c r="C2202" s="988" t="s">
        <v>58</v>
      </c>
      <c r="D2202" s="735" t="s">
        <v>3537</v>
      </c>
      <c r="E2202" s="735" t="s">
        <v>3538</v>
      </c>
      <c r="F2202" s="735" t="s">
        <v>3539</v>
      </c>
      <c r="G2202" s="735"/>
      <c r="H2202" s="735" t="s">
        <v>732</v>
      </c>
      <c r="I2202" s="735" t="s">
        <v>1413</v>
      </c>
      <c r="J2202" s="735" t="s">
        <v>317</v>
      </c>
      <c r="K2202" s="735">
        <v>0</v>
      </c>
      <c r="L2202" s="735" t="s">
        <v>317</v>
      </c>
      <c r="M2202" s="735">
        <v>0</v>
      </c>
      <c r="N2202" s="743">
        <v>4.5</v>
      </c>
      <c r="O2202" s="743">
        <v>2</v>
      </c>
      <c r="P2202" s="743">
        <v>9</v>
      </c>
      <c r="Q2202" s="744">
        <v>2</v>
      </c>
      <c r="R2202" s="739"/>
      <c r="S2202" s="739">
        <v>1</v>
      </c>
      <c r="T2202" s="739"/>
      <c r="U2202" s="739">
        <v>0</v>
      </c>
      <c r="V2202" s="739"/>
      <c r="W2202" s="739"/>
      <c r="X2202" s="739"/>
      <c r="Y2202" s="735" t="s">
        <v>61</v>
      </c>
      <c r="Z2202" s="735" t="s">
        <v>230</v>
      </c>
      <c r="AA2202" s="741" t="s">
        <v>230</v>
      </c>
      <c r="AB2202" s="735" t="s">
        <v>230</v>
      </c>
      <c r="AC2202" s="735" t="s">
        <v>230</v>
      </c>
      <c r="AD2202" s="735" t="s">
        <v>230</v>
      </c>
      <c r="AE2202" s="735" t="s">
        <v>3540</v>
      </c>
      <c r="AF2202" s="735" t="s">
        <v>3541</v>
      </c>
      <c r="AG2202" s="742" t="s">
        <v>230</v>
      </c>
      <c r="AH2202" s="735" t="s">
        <v>58</v>
      </c>
      <c r="AI2202" s="828">
        <v>0.114</v>
      </c>
      <c r="AJ2202" s="743">
        <v>5600</v>
      </c>
      <c r="AK2202" s="828">
        <f t="shared" si="236"/>
        <v>1.3347945205479452</v>
      </c>
      <c r="AL2202" s="828">
        <f t="shared" si="237"/>
        <v>0.41424657534246573</v>
      </c>
      <c r="AM2202" s="745">
        <f t="shared" si="238"/>
        <v>1.749041095890411</v>
      </c>
      <c r="AN2202" s="828">
        <f>AK2202</f>
        <v>1.3347945205479452</v>
      </c>
      <c r="AO2202" s="828">
        <f t="shared" si="239"/>
        <v>0.41424657534246573</v>
      </c>
      <c r="AP2202" s="828">
        <f>AN2202+AO2202</f>
        <v>1.749041095890411</v>
      </c>
      <c r="AQ2202" s="828">
        <f>AP2202*30</f>
        <v>52.471232876712328</v>
      </c>
      <c r="AR2202" s="746" t="s">
        <v>231</v>
      </c>
      <c r="AS2202" s="747"/>
      <c r="AT2202" s="735" t="s">
        <v>232</v>
      </c>
      <c r="AU2202" s="735" t="s">
        <v>58</v>
      </c>
      <c r="AV2202" s="935" t="s">
        <v>3542</v>
      </c>
      <c r="AW2202" s="735" t="s">
        <v>18131</v>
      </c>
      <c r="AX2202" s="1103" t="s">
        <v>17836</v>
      </c>
      <c r="AY2202" s="2391"/>
    </row>
    <row r="2203" spans="1:51" s="55" customFormat="1" ht="15.95" customHeight="1" x14ac:dyDescent="0.25">
      <c r="A2203" s="2206">
        <v>320</v>
      </c>
      <c r="B2203" s="716" t="s">
        <v>49</v>
      </c>
      <c r="C2203" s="2207" t="s">
        <v>58</v>
      </c>
      <c r="D2203" s="716" t="s">
        <v>19136</v>
      </c>
      <c r="E2203" s="716" t="s">
        <v>3544</v>
      </c>
      <c r="F2203" s="716" t="s">
        <v>3545</v>
      </c>
      <c r="G2203" s="716"/>
      <c r="H2203" s="716" t="s">
        <v>732</v>
      </c>
      <c r="I2203" s="716" t="s">
        <v>1413</v>
      </c>
      <c r="J2203" s="716" t="s">
        <v>317</v>
      </c>
      <c r="K2203" s="716">
        <v>0</v>
      </c>
      <c r="L2203" s="716" t="s">
        <v>317</v>
      </c>
      <c r="M2203" s="716">
        <v>0</v>
      </c>
      <c r="N2203" s="719">
        <v>3</v>
      </c>
      <c r="O2203" s="719">
        <v>2</v>
      </c>
      <c r="P2203" s="719">
        <v>6</v>
      </c>
      <c r="Q2203" s="2212">
        <v>2</v>
      </c>
      <c r="R2203" s="2214"/>
      <c r="S2203" s="2214">
        <v>0</v>
      </c>
      <c r="T2203" s="2214"/>
      <c r="U2203" s="2214">
        <v>0</v>
      </c>
      <c r="V2203" s="2214"/>
      <c r="W2203" s="2214">
        <v>1</v>
      </c>
      <c r="X2203" s="2214"/>
      <c r="Y2203" s="716" t="s">
        <v>61</v>
      </c>
      <c r="Z2203" s="716" t="s">
        <v>230</v>
      </c>
      <c r="AA2203" s="502" t="s">
        <v>230</v>
      </c>
      <c r="AB2203" s="716" t="s">
        <v>230</v>
      </c>
      <c r="AC2203" s="716" t="s">
        <v>230</v>
      </c>
      <c r="AD2203" s="716" t="s">
        <v>230</v>
      </c>
      <c r="AE2203" s="716" t="s">
        <v>3546</v>
      </c>
      <c r="AF2203" s="716" t="s">
        <v>3547</v>
      </c>
      <c r="AG2203" s="717" t="s">
        <v>230</v>
      </c>
      <c r="AH2203" s="716" t="s">
        <v>58</v>
      </c>
      <c r="AI2203" s="718">
        <v>0.114</v>
      </c>
      <c r="AJ2203" s="719">
        <v>2300</v>
      </c>
      <c r="AK2203" s="718">
        <f t="shared" si="236"/>
        <v>0.54821917808219178</v>
      </c>
      <c r="AL2203" s="718">
        <f t="shared" si="237"/>
        <v>0.17013698630136986</v>
      </c>
      <c r="AM2203" s="1653">
        <f t="shared" si="238"/>
        <v>0.71835616438356165</v>
      </c>
      <c r="AN2203" s="718">
        <f>SUM(AK2203:AK2204)</f>
        <v>0.5577534246575343</v>
      </c>
      <c r="AO2203" s="718">
        <f>SUM(AL2203:AL2204)</f>
        <v>0.17013698630136986</v>
      </c>
      <c r="AP2203" s="718">
        <f>SUM(AM2203:AM2204)</f>
        <v>0.72789041095890417</v>
      </c>
      <c r="AQ2203" s="718">
        <f>AP2203*30</f>
        <v>21.836712328767124</v>
      </c>
      <c r="AR2203" s="2217" t="s">
        <v>231</v>
      </c>
      <c r="AS2203" s="2218"/>
      <c r="AT2203" s="716" t="s">
        <v>232</v>
      </c>
      <c r="AU2203" s="716" t="s">
        <v>58</v>
      </c>
      <c r="AV2203" s="2235" t="s">
        <v>3548</v>
      </c>
      <c r="AW2203" s="716" t="s">
        <v>1122</v>
      </c>
      <c r="AX2203" s="46"/>
      <c r="AY2203" s="2391"/>
    </row>
    <row r="2204" spans="1:51" s="1395" customFormat="1" ht="15.95" customHeight="1" x14ac:dyDescent="0.25">
      <c r="A2204" s="1061"/>
      <c r="B2204" s="2129"/>
      <c r="C2204" s="1062"/>
      <c r="D2204" s="2129"/>
      <c r="E2204" s="2129"/>
      <c r="F2204" s="2129"/>
      <c r="G2204" s="2129"/>
      <c r="H2204" s="2129"/>
      <c r="I2204" s="2129"/>
      <c r="J2204" s="2129"/>
      <c r="K2204" s="2129"/>
      <c r="L2204" s="2129"/>
      <c r="M2204" s="2129"/>
      <c r="N2204" s="2121"/>
      <c r="O2204" s="2121"/>
      <c r="P2204" s="2121"/>
      <c r="Q2204" s="831"/>
      <c r="R2204" s="2123"/>
      <c r="S2204" s="2123"/>
      <c r="T2204" s="2123"/>
      <c r="U2204" s="2123"/>
      <c r="V2204" s="2123"/>
      <c r="W2204" s="2123"/>
      <c r="X2204" s="2123"/>
      <c r="Y2204" s="2129"/>
      <c r="Z2204" s="2129"/>
      <c r="AA2204" s="754"/>
      <c r="AB2204" s="2129"/>
      <c r="AC2204" s="2129" t="s">
        <v>24992</v>
      </c>
      <c r="AD2204" s="1549" t="s">
        <v>12174</v>
      </c>
      <c r="AE2204" s="2129" t="s">
        <v>24993</v>
      </c>
      <c r="AF2204" s="2129" t="s">
        <v>12170</v>
      </c>
      <c r="AG2204" s="2130" t="s">
        <v>24994</v>
      </c>
      <c r="AH2204" s="2129" t="s">
        <v>1070</v>
      </c>
      <c r="AI2204" s="378">
        <v>0.87</v>
      </c>
      <c r="AJ2204" s="2121">
        <v>4</v>
      </c>
      <c r="AK2204" s="378">
        <f>AJ2204*AI2204/365</f>
        <v>9.5342465753424661E-3</v>
      </c>
      <c r="AL2204" s="378">
        <v>0</v>
      </c>
      <c r="AM2204" s="380">
        <f>SUM(AK2204:AL2204)</f>
        <v>9.5342465753424661E-3</v>
      </c>
      <c r="AN2204" s="378"/>
      <c r="AO2204" s="378"/>
      <c r="AP2204" s="378"/>
      <c r="AQ2204" s="378"/>
      <c r="AR2204" s="1063"/>
      <c r="AS2204" s="1064"/>
      <c r="AT2204" s="2129"/>
      <c r="AU2204" s="2129"/>
      <c r="AV2204" s="2076"/>
      <c r="AW2204" s="2129"/>
      <c r="AX2204" s="2460" t="s">
        <v>24995</v>
      </c>
      <c r="AY2204" s="2401"/>
    </row>
    <row r="2205" spans="1:51" s="55" customFormat="1" ht="15.95" customHeight="1" x14ac:dyDescent="0.25">
      <c r="A2205" s="204">
        <v>321</v>
      </c>
      <c r="B2205" s="206" t="s">
        <v>49</v>
      </c>
      <c r="C2205" s="205" t="s">
        <v>58</v>
      </c>
      <c r="D2205" s="206" t="s">
        <v>19135</v>
      </c>
      <c r="E2205" s="206" t="s">
        <v>3550</v>
      </c>
      <c r="F2205" s="206" t="s">
        <v>3551</v>
      </c>
      <c r="G2205" s="206"/>
      <c r="H2205" s="206" t="s">
        <v>732</v>
      </c>
      <c r="I2205" s="206" t="s">
        <v>1413</v>
      </c>
      <c r="J2205" s="206" t="s">
        <v>317</v>
      </c>
      <c r="K2205" s="206">
        <v>0</v>
      </c>
      <c r="L2205" s="206" t="s">
        <v>317</v>
      </c>
      <c r="M2205" s="206">
        <v>0</v>
      </c>
      <c r="N2205" s="214">
        <v>6</v>
      </c>
      <c r="O2205" s="214">
        <v>2</v>
      </c>
      <c r="P2205" s="214">
        <v>12</v>
      </c>
      <c r="Q2205" s="1657">
        <v>1</v>
      </c>
      <c r="R2205" s="207"/>
      <c r="S2205" s="207">
        <v>0</v>
      </c>
      <c r="T2205" s="207"/>
      <c r="U2205" s="207">
        <v>0</v>
      </c>
      <c r="V2205" s="207">
        <v>3</v>
      </c>
      <c r="W2205" s="207">
        <v>1</v>
      </c>
      <c r="X2205" s="207"/>
      <c r="Y2205" s="206" t="s">
        <v>61</v>
      </c>
      <c r="Z2205" s="206" t="s">
        <v>230</v>
      </c>
      <c r="AA2205" s="2236" t="s">
        <v>230</v>
      </c>
      <c r="AB2205" s="206" t="s">
        <v>230</v>
      </c>
      <c r="AC2205" s="206" t="s">
        <v>230</v>
      </c>
      <c r="AD2205" s="206" t="s">
        <v>230</v>
      </c>
      <c r="AE2205" s="206" t="s">
        <v>3552</v>
      </c>
      <c r="AF2205" s="206" t="s">
        <v>372</v>
      </c>
      <c r="AG2205" s="211" t="s">
        <v>230</v>
      </c>
      <c r="AH2205" s="206" t="s">
        <v>58</v>
      </c>
      <c r="AI2205" s="212">
        <v>0.114</v>
      </c>
      <c r="AJ2205" s="214">
        <v>1000</v>
      </c>
      <c r="AK2205" s="212">
        <f t="shared" si="236"/>
        <v>0.23835616438356164</v>
      </c>
      <c r="AL2205" s="212">
        <f t="shared" si="237"/>
        <v>7.3972602739726029E-2</v>
      </c>
      <c r="AM2205" s="215">
        <f t="shared" si="238"/>
        <v>0.31232876712328766</v>
      </c>
      <c r="AN2205" s="212">
        <f>SUM(AK2205:AK2212)</f>
        <v>1.5731506849315067</v>
      </c>
      <c r="AO2205" s="212">
        <f>SUM(AL2205:AL2212)</f>
        <v>0.48821917808219184</v>
      </c>
      <c r="AP2205" s="212">
        <f>AN2205+AO2205</f>
        <v>2.0613698630136987</v>
      </c>
      <c r="AQ2205" s="212">
        <f>AP2205*30</f>
        <v>61.841095890410962</v>
      </c>
      <c r="AR2205" s="2173" t="s">
        <v>231</v>
      </c>
      <c r="AS2205" s="2237"/>
      <c r="AT2205" s="206" t="s">
        <v>232</v>
      </c>
      <c r="AU2205" s="206" t="s">
        <v>58</v>
      </c>
      <c r="AV2205" s="2238" t="s">
        <v>3553</v>
      </c>
      <c r="AW2205" s="206" t="s">
        <v>1122</v>
      </c>
      <c r="AX2205" s="46"/>
      <c r="AY2205" s="2391"/>
    </row>
    <row r="2206" spans="1:51" s="8" customFormat="1" ht="15.95" customHeight="1" x14ac:dyDescent="0.25">
      <c r="A2206" s="112"/>
      <c r="B2206" s="113"/>
      <c r="C2206" s="121"/>
      <c r="D2206" s="113"/>
      <c r="E2206" s="113"/>
      <c r="F2206" s="113"/>
      <c r="G2206" s="113"/>
      <c r="H2206" s="113"/>
      <c r="I2206" s="113"/>
      <c r="J2206" s="113"/>
      <c r="K2206" s="113"/>
      <c r="L2206" s="113"/>
      <c r="M2206" s="113"/>
      <c r="N2206" s="118"/>
      <c r="O2206" s="118"/>
      <c r="P2206" s="118"/>
      <c r="Q2206" s="120"/>
      <c r="R2206" s="114"/>
      <c r="S2206" s="114"/>
      <c r="T2206" s="114"/>
      <c r="U2206" s="114"/>
      <c r="V2206" s="114"/>
      <c r="W2206" s="114"/>
      <c r="X2206" s="114"/>
      <c r="Y2206" s="113"/>
      <c r="Z2206" s="113"/>
      <c r="AA2206" s="132"/>
      <c r="AB2206" s="113"/>
      <c r="AC2206" s="113"/>
      <c r="AD2206" s="113"/>
      <c r="AE2206" s="113" t="s">
        <v>3554</v>
      </c>
      <c r="AF2206" s="113" t="s">
        <v>3521</v>
      </c>
      <c r="AG2206" s="115" t="s">
        <v>230</v>
      </c>
      <c r="AH2206" s="113" t="s">
        <v>60</v>
      </c>
      <c r="AI2206" s="116">
        <v>0.114</v>
      </c>
      <c r="AJ2206" s="118">
        <v>1700</v>
      </c>
      <c r="AK2206" s="116">
        <f t="shared" si="236"/>
        <v>0.40520547945205471</v>
      </c>
      <c r="AL2206" s="116">
        <f t="shared" si="237"/>
        <v>0.12575342465753425</v>
      </c>
      <c r="AM2206" s="116">
        <f t="shared" si="238"/>
        <v>0.53095890410958901</v>
      </c>
      <c r="AN2206" s="116"/>
      <c r="AO2206" s="116"/>
      <c r="AP2206" s="116"/>
      <c r="AQ2206" s="367"/>
      <c r="AR2206" s="42"/>
      <c r="AS2206" s="43"/>
      <c r="AT2206" s="113"/>
      <c r="AU2206" s="113"/>
      <c r="AV2206" s="44"/>
      <c r="AW2206" s="113"/>
      <c r="AX2206" s="46"/>
      <c r="AY2206" s="2391"/>
    </row>
    <row r="2207" spans="1:51" s="8" customFormat="1" ht="15.95" customHeight="1" x14ac:dyDescent="0.25">
      <c r="A2207" s="36"/>
      <c r="B2207" s="1029"/>
      <c r="C2207" s="2"/>
      <c r="D2207" s="1029"/>
      <c r="E2207" s="1029"/>
      <c r="F2207" s="1029"/>
      <c r="G2207" s="1029"/>
      <c r="H2207" s="1029"/>
      <c r="I2207" s="1029"/>
      <c r="J2207" s="1029"/>
      <c r="K2207" s="1029"/>
      <c r="L2207" s="1029"/>
      <c r="M2207" s="1029"/>
      <c r="N2207" s="1036"/>
      <c r="O2207" s="1036"/>
      <c r="P2207" s="1557"/>
      <c r="Q2207" s="37"/>
      <c r="R2207" s="448"/>
      <c r="S2207" s="448"/>
      <c r="T2207" s="448"/>
      <c r="U2207" s="448"/>
      <c r="V2207" s="448"/>
      <c r="W2207" s="448"/>
      <c r="X2207" s="448"/>
      <c r="Y2207" s="1029"/>
      <c r="Z2207" s="1029"/>
      <c r="AA2207" s="1"/>
      <c r="AB2207" s="1029"/>
      <c r="AC2207" s="1029"/>
      <c r="AD2207" s="1029"/>
      <c r="AE2207" s="1029" t="s">
        <v>3555</v>
      </c>
      <c r="AF2207" s="1029" t="s">
        <v>494</v>
      </c>
      <c r="AG2207" s="39" t="s">
        <v>230</v>
      </c>
      <c r="AH2207" s="1029" t="s">
        <v>60</v>
      </c>
      <c r="AI2207" s="40">
        <v>0.114</v>
      </c>
      <c r="AJ2207" s="1036">
        <v>1500</v>
      </c>
      <c r="AK2207" s="40">
        <f t="shared" si="236"/>
        <v>0.35753424657534244</v>
      </c>
      <c r="AL2207" s="40">
        <f t="shared" si="237"/>
        <v>0.11095890410958904</v>
      </c>
      <c r="AM2207" s="40">
        <f t="shared" si="238"/>
        <v>0.46849315068493147</v>
      </c>
      <c r="AN2207" s="40"/>
      <c r="AO2207" s="40"/>
      <c r="AP2207" s="40"/>
      <c r="AQ2207" s="1644"/>
      <c r="AR2207" s="1034"/>
      <c r="AS2207" s="45"/>
      <c r="AT2207" s="1029"/>
      <c r="AU2207" s="1029"/>
      <c r="AV2207" s="46"/>
      <c r="AW2207" s="1029"/>
      <c r="AX2207" s="46"/>
      <c r="AY2207" s="2391"/>
    </row>
    <row r="2208" spans="1:51" s="8" customFormat="1" ht="15.95" customHeight="1" x14ac:dyDescent="0.25">
      <c r="A2208" s="36"/>
      <c r="B2208" s="1029"/>
      <c r="C2208" s="2"/>
      <c r="D2208" s="1029"/>
      <c r="E2208" s="1029"/>
      <c r="F2208" s="1029"/>
      <c r="G2208" s="1029"/>
      <c r="H2208" s="1029"/>
      <c r="I2208" s="1029"/>
      <c r="J2208" s="1029"/>
      <c r="K2208" s="1029"/>
      <c r="L2208" s="1029"/>
      <c r="M2208" s="1029"/>
      <c r="N2208" s="1036"/>
      <c r="O2208" s="1036"/>
      <c r="P2208" s="1557"/>
      <c r="Q2208" s="37"/>
      <c r="R2208" s="448"/>
      <c r="S2208" s="448"/>
      <c r="T2208" s="448"/>
      <c r="U2208" s="448"/>
      <c r="V2208" s="448"/>
      <c r="W2208" s="448"/>
      <c r="X2208" s="448"/>
      <c r="Y2208" s="1029"/>
      <c r="Z2208" s="1029"/>
      <c r="AA2208" s="1"/>
      <c r="AB2208" s="1029"/>
      <c r="AC2208" s="1029"/>
      <c r="AD2208" s="1029"/>
      <c r="AE2208" s="1029" t="s">
        <v>3556</v>
      </c>
      <c r="AF2208" s="1029" t="s">
        <v>1238</v>
      </c>
      <c r="AG2208" s="39" t="s">
        <v>230</v>
      </c>
      <c r="AH2208" s="1029" t="s">
        <v>60</v>
      </c>
      <c r="AI2208" s="40">
        <v>0.114</v>
      </c>
      <c r="AJ2208" s="1036">
        <v>100</v>
      </c>
      <c r="AK2208" s="40">
        <f t="shared" si="236"/>
        <v>2.3835616438356161E-2</v>
      </c>
      <c r="AL2208" s="40">
        <f t="shared" si="237"/>
        <v>7.3972602739726034E-3</v>
      </c>
      <c r="AM2208" s="40">
        <f t="shared" si="238"/>
        <v>3.1232876712328765E-2</v>
      </c>
      <c r="AN2208" s="40"/>
      <c r="AO2208" s="40"/>
      <c r="AP2208" s="40"/>
      <c r="AQ2208" s="1644"/>
      <c r="AR2208" s="1034"/>
      <c r="AS2208" s="45"/>
      <c r="AT2208" s="1029"/>
      <c r="AU2208" s="1029"/>
      <c r="AV2208" s="46"/>
      <c r="AW2208" s="1029"/>
      <c r="AX2208" s="46"/>
      <c r="AY2208" s="2391"/>
    </row>
    <row r="2209" spans="1:52" s="8" customFormat="1" ht="15.95" customHeight="1" x14ac:dyDescent="0.25">
      <c r="A2209" s="36"/>
      <c r="B2209" s="1029"/>
      <c r="C2209" s="2"/>
      <c r="D2209" s="1029"/>
      <c r="E2209" s="1029"/>
      <c r="F2209" s="1029"/>
      <c r="G2209" s="1029"/>
      <c r="H2209" s="1029"/>
      <c r="I2209" s="1029"/>
      <c r="J2209" s="1029"/>
      <c r="K2209" s="1029"/>
      <c r="L2209" s="1029"/>
      <c r="M2209" s="1029"/>
      <c r="N2209" s="1036"/>
      <c r="O2209" s="1036"/>
      <c r="P2209" s="1557"/>
      <c r="Q2209" s="37"/>
      <c r="R2209" s="448"/>
      <c r="S2209" s="448"/>
      <c r="T2209" s="448"/>
      <c r="U2209" s="448"/>
      <c r="V2209" s="448"/>
      <c r="W2209" s="448"/>
      <c r="X2209" s="448"/>
      <c r="Y2209" s="1029"/>
      <c r="Z2209" s="1029"/>
      <c r="AA2209" s="1"/>
      <c r="AB2209" s="1029"/>
      <c r="AC2209" s="1029"/>
      <c r="AD2209" s="1029"/>
      <c r="AE2209" s="1029" t="s">
        <v>3557</v>
      </c>
      <c r="AF2209" s="1029" t="s">
        <v>299</v>
      </c>
      <c r="AG2209" s="39" t="s">
        <v>230</v>
      </c>
      <c r="AH2209" s="1029" t="s">
        <v>60</v>
      </c>
      <c r="AI2209" s="40">
        <v>0.114</v>
      </c>
      <c r="AJ2209" s="1036">
        <v>500</v>
      </c>
      <c r="AK2209" s="40">
        <f t="shared" si="236"/>
        <v>0.11917808219178082</v>
      </c>
      <c r="AL2209" s="40">
        <f t="shared" si="237"/>
        <v>3.6986301369863014E-2</v>
      </c>
      <c r="AM2209" s="40">
        <f t="shared" si="238"/>
        <v>0.15616438356164383</v>
      </c>
      <c r="AN2209" s="40"/>
      <c r="AO2209" s="40"/>
      <c r="AP2209" s="40"/>
      <c r="AQ2209" s="1644"/>
      <c r="AR2209" s="1034"/>
      <c r="AS2209" s="45"/>
      <c r="AT2209" s="1029"/>
      <c r="AU2209" s="1029"/>
      <c r="AV2209" s="46"/>
      <c r="AW2209" s="1029"/>
      <c r="AX2209" s="46"/>
      <c r="AY2209" s="2391"/>
    </row>
    <row r="2210" spans="1:52" s="8" customFormat="1" ht="15.95" customHeight="1" x14ac:dyDescent="0.25">
      <c r="A2210" s="36"/>
      <c r="B2210" s="1029"/>
      <c r="C2210" s="2"/>
      <c r="D2210" s="1029"/>
      <c r="E2210" s="1029"/>
      <c r="F2210" s="1029"/>
      <c r="G2210" s="1029"/>
      <c r="H2210" s="1029"/>
      <c r="I2210" s="1029"/>
      <c r="J2210" s="1029"/>
      <c r="K2210" s="1029"/>
      <c r="L2210" s="1029"/>
      <c r="M2210" s="1029"/>
      <c r="N2210" s="1036"/>
      <c r="O2210" s="1036"/>
      <c r="P2210" s="1557"/>
      <c r="Q2210" s="37"/>
      <c r="R2210" s="448"/>
      <c r="S2210" s="448"/>
      <c r="T2210" s="448"/>
      <c r="U2210" s="448"/>
      <c r="V2210" s="448"/>
      <c r="W2210" s="448"/>
      <c r="X2210" s="448"/>
      <c r="Y2210" s="1029"/>
      <c r="Z2210" s="1029"/>
      <c r="AA2210" s="1"/>
      <c r="AB2210" s="1029"/>
      <c r="AC2210" s="1029"/>
      <c r="AD2210" s="1029"/>
      <c r="AE2210" s="1029" t="s">
        <v>3558</v>
      </c>
      <c r="AF2210" s="1029" t="s">
        <v>3500</v>
      </c>
      <c r="AG2210" s="39" t="s">
        <v>230</v>
      </c>
      <c r="AH2210" s="1029" t="s">
        <v>60</v>
      </c>
      <c r="AI2210" s="40">
        <v>0.114</v>
      </c>
      <c r="AJ2210" s="1036">
        <v>200</v>
      </c>
      <c r="AK2210" s="40">
        <f t="shared" si="236"/>
        <v>4.7671232876712322E-2</v>
      </c>
      <c r="AL2210" s="40">
        <f t="shared" si="237"/>
        <v>1.4794520547945207E-2</v>
      </c>
      <c r="AM2210" s="40">
        <f t="shared" si="238"/>
        <v>6.246575342465753E-2</v>
      </c>
      <c r="AN2210" s="40"/>
      <c r="AO2210" s="40"/>
      <c r="AP2210" s="40"/>
      <c r="AQ2210" s="1644"/>
      <c r="AR2210" s="1034"/>
      <c r="AS2210" s="45"/>
      <c r="AT2210" s="1029"/>
      <c r="AU2210" s="1029"/>
      <c r="AV2210" s="46"/>
      <c r="AW2210" s="1029"/>
      <c r="AX2210" s="46"/>
      <c r="AY2210" s="2391"/>
    </row>
    <row r="2211" spans="1:52" s="8" customFormat="1" ht="15.95" customHeight="1" x14ac:dyDescent="0.25">
      <c r="A2211" s="36"/>
      <c r="B2211" s="1029"/>
      <c r="C2211" s="2"/>
      <c r="D2211" s="1029"/>
      <c r="E2211" s="1029"/>
      <c r="F2211" s="1029"/>
      <c r="G2211" s="1029"/>
      <c r="H2211" s="1029"/>
      <c r="I2211" s="1029"/>
      <c r="J2211" s="1029"/>
      <c r="K2211" s="1029"/>
      <c r="L2211" s="1029"/>
      <c r="M2211" s="1029"/>
      <c r="N2211" s="1036"/>
      <c r="O2211" s="1036"/>
      <c r="P2211" s="1557"/>
      <c r="Q2211" s="37"/>
      <c r="R2211" s="448"/>
      <c r="S2211" s="448"/>
      <c r="T2211" s="448"/>
      <c r="U2211" s="448"/>
      <c r="V2211" s="448"/>
      <c r="W2211" s="448"/>
      <c r="X2211" s="448"/>
      <c r="Y2211" s="1029"/>
      <c r="Z2211" s="1029"/>
      <c r="AA2211" s="1"/>
      <c r="AB2211" s="1029"/>
      <c r="AC2211" s="1029"/>
      <c r="AD2211" s="1029"/>
      <c r="AE2211" s="1029" t="s">
        <v>3559</v>
      </c>
      <c r="AF2211" s="1029" t="s">
        <v>3560</v>
      </c>
      <c r="AG2211" s="39" t="s">
        <v>230</v>
      </c>
      <c r="AH2211" s="1029" t="s">
        <v>60</v>
      </c>
      <c r="AI2211" s="40">
        <v>0.114</v>
      </c>
      <c r="AJ2211" s="1036">
        <v>800</v>
      </c>
      <c r="AK2211" s="40">
        <f t="shared" si="236"/>
        <v>0.19068493150684929</v>
      </c>
      <c r="AL2211" s="40">
        <f t="shared" si="237"/>
        <v>5.9178082191780827E-2</v>
      </c>
      <c r="AM2211" s="40">
        <f t="shared" si="238"/>
        <v>0.24986301369863012</v>
      </c>
      <c r="AN2211" s="40"/>
      <c r="AO2211" s="40"/>
      <c r="AP2211" s="40"/>
      <c r="AQ2211" s="1644"/>
      <c r="AR2211" s="1034"/>
      <c r="AS2211" s="45"/>
      <c r="AT2211" s="1029"/>
      <c r="AU2211" s="1029"/>
      <c r="AV2211" s="46"/>
      <c r="AW2211" s="1029"/>
      <c r="AX2211" s="46"/>
      <c r="AY2211" s="2391"/>
    </row>
    <row r="2212" spans="1:52" s="8" customFormat="1" ht="15.95" customHeight="1" x14ac:dyDescent="0.25">
      <c r="A2212" s="93"/>
      <c r="B2212" s="88"/>
      <c r="C2212" s="107"/>
      <c r="D2212" s="88"/>
      <c r="E2212" s="88"/>
      <c r="F2212" s="88"/>
      <c r="G2212" s="88"/>
      <c r="H2212" s="88"/>
      <c r="I2212" s="88"/>
      <c r="J2212" s="88"/>
      <c r="K2212" s="88"/>
      <c r="L2212" s="88"/>
      <c r="M2212" s="88"/>
      <c r="N2212" s="21"/>
      <c r="O2212" s="21"/>
      <c r="P2212" s="21"/>
      <c r="Q2212" s="97"/>
      <c r="R2212" s="94"/>
      <c r="S2212" s="94"/>
      <c r="T2212" s="94"/>
      <c r="U2212" s="94"/>
      <c r="V2212" s="94"/>
      <c r="W2212" s="94"/>
      <c r="X2212" s="94"/>
      <c r="Y2212" s="88"/>
      <c r="Z2212" s="88"/>
      <c r="AA2212" s="90"/>
      <c r="AB2212" s="88"/>
      <c r="AC2212" s="88"/>
      <c r="AD2212" s="88"/>
      <c r="AE2212" s="88" t="s">
        <v>3561</v>
      </c>
      <c r="AF2212" s="88" t="s">
        <v>3562</v>
      </c>
      <c r="AG2212" s="95" t="s">
        <v>230</v>
      </c>
      <c r="AH2212" s="88" t="s">
        <v>58</v>
      </c>
      <c r="AI2212" s="98">
        <v>0.114</v>
      </c>
      <c r="AJ2212" s="21">
        <v>800</v>
      </c>
      <c r="AK2212" s="98">
        <f t="shared" si="236"/>
        <v>0.19068493150684929</v>
      </c>
      <c r="AL2212" s="98">
        <f t="shared" si="237"/>
        <v>5.9178082191780827E-2</v>
      </c>
      <c r="AM2212" s="98">
        <f t="shared" si="238"/>
        <v>0.24986301369863012</v>
      </c>
      <c r="AN2212" s="98"/>
      <c r="AO2212" s="98"/>
      <c r="AP2212" s="98"/>
      <c r="AQ2212" s="368"/>
      <c r="AR2212" s="47"/>
      <c r="AS2212" s="48"/>
      <c r="AT2212" s="88"/>
      <c r="AU2212" s="88"/>
      <c r="AV2212" s="52"/>
      <c r="AW2212" s="88"/>
      <c r="AX2212" s="52"/>
      <c r="AY2212" s="2391"/>
    </row>
    <row r="2213" spans="1:52" s="1395" customFormat="1" ht="15.95" customHeight="1" x14ac:dyDescent="0.25">
      <c r="A2213" s="353">
        <v>322</v>
      </c>
      <c r="B2213" s="354" t="s">
        <v>49</v>
      </c>
      <c r="C2213" s="366" t="s">
        <v>58</v>
      </c>
      <c r="D2213" s="354" t="s">
        <v>18832</v>
      </c>
      <c r="E2213" s="354" t="s">
        <v>3564</v>
      </c>
      <c r="F2213" s="354" t="s">
        <v>3565</v>
      </c>
      <c r="G2213" s="354"/>
      <c r="H2213" s="354" t="s">
        <v>219</v>
      </c>
      <c r="I2213" s="354" t="s">
        <v>220</v>
      </c>
      <c r="J2213" s="354" t="s">
        <v>221</v>
      </c>
      <c r="K2213" s="354" t="s">
        <v>879</v>
      </c>
      <c r="L2213" s="354" t="s">
        <v>221</v>
      </c>
      <c r="M2213" s="354" t="s">
        <v>879</v>
      </c>
      <c r="N2213" s="360">
        <v>6.4</v>
      </c>
      <c r="O2213" s="360">
        <v>2.2000000000000002</v>
      </c>
      <c r="P2213" s="360">
        <f>O2213*N2213</f>
        <v>14.080000000000002</v>
      </c>
      <c r="Q2213" s="503">
        <v>2</v>
      </c>
      <c r="R2213" s="357"/>
      <c r="S2213" s="357">
        <v>0</v>
      </c>
      <c r="T2213" s="357"/>
      <c r="U2213" s="357">
        <v>0</v>
      </c>
      <c r="V2213" s="357"/>
      <c r="W2213" s="357">
        <v>1</v>
      </c>
      <c r="X2213" s="357"/>
      <c r="Y2213" s="354" t="s">
        <v>62</v>
      </c>
      <c r="Z2213" s="366" t="s">
        <v>224</v>
      </c>
      <c r="AA2213" s="762" t="s">
        <v>225</v>
      </c>
      <c r="AB2213" s="354" t="s">
        <v>1</v>
      </c>
      <c r="AC2213" s="354" t="s">
        <v>226</v>
      </c>
      <c r="AD2213" s="354" t="s">
        <v>18749</v>
      </c>
      <c r="AE2213" s="354" t="s">
        <v>3566</v>
      </c>
      <c r="AF2213" s="354" t="s">
        <v>3434</v>
      </c>
      <c r="AG2213" s="358" t="s">
        <v>230</v>
      </c>
      <c r="AH2213" s="354" t="s">
        <v>58</v>
      </c>
      <c r="AI2213" s="359">
        <v>0.114</v>
      </c>
      <c r="AJ2213" s="360">
        <v>2100</v>
      </c>
      <c r="AK2213" s="359">
        <f>AJ2213*0.087/365</f>
        <v>0.50054794520547941</v>
      </c>
      <c r="AL2213" s="359">
        <f>AJ2213*0.027/365</f>
        <v>0.15534246575342467</v>
      </c>
      <c r="AM2213" s="361">
        <f>SUM(AK2213:AL2213)</f>
        <v>0.6558904109589041</v>
      </c>
      <c r="AN2213" s="359">
        <f>SUM(AK2213:AK2214)</f>
        <v>0.58799999999999997</v>
      </c>
      <c r="AO2213" s="359">
        <f>SUM(AL2213:AL2214)</f>
        <v>0.15534246575342467</v>
      </c>
      <c r="AP2213" s="359">
        <f>SUM(AM2213:AM2214)</f>
        <v>0.74334246575342466</v>
      </c>
      <c r="AQ2213" s="359">
        <f>AP2213*30</f>
        <v>22.300273972602739</v>
      </c>
      <c r="AR2213" s="362" t="s">
        <v>231</v>
      </c>
      <c r="AS2213" s="363" t="s">
        <v>114</v>
      </c>
      <c r="AT2213" s="354" t="s">
        <v>232</v>
      </c>
      <c r="AU2213" s="354" t="s">
        <v>58</v>
      </c>
      <c r="AV2213" s="923" t="s">
        <v>3567</v>
      </c>
      <c r="AW2213" s="354" t="s">
        <v>234</v>
      </c>
      <c r="AX2213" s="805" t="s">
        <v>20860</v>
      </c>
      <c r="AY2213" s="2401"/>
      <c r="AZ2213" s="778" t="s">
        <v>21388</v>
      </c>
    </row>
    <row r="2214" spans="1:52" s="8" customFormat="1" ht="15.95" customHeight="1" x14ac:dyDescent="0.25">
      <c r="A2214" s="122"/>
      <c r="B2214" s="123"/>
      <c r="C2214" s="144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8"/>
      <c r="O2214" s="128"/>
      <c r="P2214" s="128"/>
      <c r="Q2214" s="140"/>
      <c r="R2214" s="124"/>
      <c r="S2214" s="124"/>
      <c r="T2214" s="124"/>
      <c r="U2214" s="124"/>
      <c r="V2214" s="124"/>
      <c r="W2214" s="124"/>
      <c r="X2214" s="124"/>
      <c r="Y2214" s="123" t="s">
        <v>230</v>
      </c>
      <c r="Z2214" s="123" t="s">
        <v>230</v>
      </c>
      <c r="AA2214" s="135" t="s">
        <v>230</v>
      </c>
      <c r="AB2214" s="123" t="s">
        <v>230</v>
      </c>
      <c r="AC2214" s="123" t="s">
        <v>230</v>
      </c>
      <c r="AD2214" s="123" t="s">
        <v>230</v>
      </c>
      <c r="AE2214" s="123" t="s">
        <v>3568</v>
      </c>
      <c r="AF2214" s="123" t="s">
        <v>3569</v>
      </c>
      <c r="AG2214" s="125">
        <v>1057748288850</v>
      </c>
      <c r="AH2214" s="123" t="s">
        <v>304</v>
      </c>
      <c r="AI2214" s="128">
        <v>1.1399999999999999</v>
      </c>
      <c r="AJ2214" s="128">
        <v>28</v>
      </c>
      <c r="AK2214" s="126">
        <f>AJ2214*AI2214/365</f>
        <v>8.7452054794520548E-2</v>
      </c>
      <c r="AL2214" s="126">
        <v>0</v>
      </c>
      <c r="AM2214" s="14">
        <f>SUBTOTAL(9,AK2214:AL2214)</f>
        <v>8.7452054794520548E-2</v>
      </c>
      <c r="AN2214" s="126"/>
      <c r="AO2214" s="126"/>
      <c r="AP2214" s="126"/>
      <c r="AQ2214" s="369"/>
      <c r="AR2214" s="49"/>
      <c r="AS2214" s="50"/>
      <c r="AT2214" s="123"/>
      <c r="AU2214" s="123"/>
      <c r="AV2214" s="73"/>
      <c r="AW2214" s="123"/>
      <c r="AX2214" s="73"/>
      <c r="AY2214" s="2391"/>
    </row>
    <row r="2215" spans="1:52" s="1395" customFormat="1" ht="15.95" customHeight="1" x14ac:dyDescent="0.2">
      <c r="A2215" s="353">
        <v>323</v>
      </c>
      <c r="B2215" s="354" t="s">
        <v>49</v>
      </c>
      <c r="C2215" s="366" t="s">
        <v>58</v>
      </c>
      <c r="D2215" s="354" t="s">
        <v>21380</v>
      </c>
      <c r="E2215" s="354" t="s">
        <v>21381</v>
      </c>
      <c r="F2215" s="354" t="s">
        <v>21382</v>
      </c>
      <c r="G2215" s="354" t="s">
        <v>221</v>
      </c>
      <c r="H2215" s="354" t="s">
        <v>221</v>
      </c>
      <c r="I2215" s="354" t="s">
        <v>220</v>
      </c>
      <c r="J2215" s="354" t="s">
        <v>221</v>
      </c>
      <c r="K2215" s="354" t="s">
        <v>222</v>
      </c>
      <c r="L2215" s="354" t="s">
        <v>221</v>
      </c>
      <c r="M2215" s="354" t="s">
        <v>222</v>
      </c>
      <c r="N2215" s="360">
        <v>12.4</v>
      </c>
      <c r="O2215" s="360">
        <v>2.2000000000000002</v>
      </c>
      <c r="P2215" s="360">
        <f>O2215*N2215</f>
        <v>27.280000000000005</v>
      </c>
      <c r="Q2215" s="503">
        <v>4</v>
      </c>
      <c r="R2215" s="357"/>
      <c r="S2215" s="357">
        <v>1</v>
      </c>
      <c r="T2215" s="357"/>
      <c r="U2215" s="357">
        <v>0</v>
      </c>
      <c r="V2215" s="357"/>
      <c r="W2215" s="357"/>
      <c r="X2215" s="357"/>
      <c r="Y2215" s="925" t="s">
        <v>16652</v>
      </c>
      <c r="Z2215" s="354" t="s">
        <v>230</v>
      </c>
      <c r="AA2215" s="443" t="s">
        <v>230</v>
      </c>
      <c r="AB2215" s="354" t="s">
        <v>230</v>
      </c>
      <c r="AC2215" s="354" t="s">
        <v>230</v>
      </c>
      <c r="AD2215" s="354" t="s">
        <v>230</v>
      </c>
      <c r="AE2215" s="354" t="s">
        <v>21383</v>
      </c>
      <c r="AF2215" s="354" t="s">
        <v>301</v>
      </c>
      <c r="AG2215" s="358" t="s">
        <v>230</v>
      </c>
      <c r="AH2215" s="354" t="s">
        <v>58</v>
      </c>
      <c r="AI2215" s="894">
        <v>7.5300000000000006E-2</v>
      </c>
      <c r="AJ2215" s="360">
        <v>4772.6000000000004</v>
      </c>
      <c r="AK2215" s="359">
        <f>AJ2215*0.0575/365</f>
        <v>0.75184794520547948</v>
      </c>
      <c r="AL2215" s="359">
        <f>AJ2215*0.0178/365</f>
        <v>0.23274597260273974</v>
      </c>
      <c r="AM2215" s="361">
        <f t="shared" ref="AM2215:AM2221" si="240">SUM(AK2215:AL2215)</f>
        <v>0.98459391780821925</v>
      </c>
      <c r="AN2215" s="359">
        <f>SUM(AK2215:AK2219)</f>
        <v>1.4192452054794522</v>
      </c>
      <c r="AO2215" s="359">
        <f>SUM(AL2215:AL2219)</f>
        <v>0.43986926027397266</v>
      </c>
      <c r="AP2215" s="359">
        <f>SUM(AM2215:AM2219)</f>
        <v>1.8591144657534246</v>
      </c>
      <c r="AQ2215" s="359">
        <f>AP2215*30</f>
        <v>55.773433972602739</v>
      </c>
      <c r="AR2215" s="362" t="s">
        <v>231</v>
      </c>
      <c r="AS2215" s="354" t="s">
        <v>431</v>
      </c>
      <c r="AT2215" s="354" t="s">
        <v>232</v>
      </c>
      <c r="AU2215" s="354" t="s">
        <v>58</v>
      </c>
      <c r="AV2215" s="923" t="s">
        <v>3574</v>
      </c>
      <c r="AW2215" s="354" t="s">
        <v>234</v>
      </c>
      <c r="AX2215" s="805" t="s">
        <v>21386</v>
      </c>
      <c r="AY2215" s="2401"/>
      <c r="AZ2215" s="778" t="s">
        <v>21387</v>
      </c>
    </row>
    <row r="2216" spans="1:52" s="8" customFormat="1" ht="15.95" customHeight="1" x14ac:dyDescent="0.25">
      <c r="A2216" s="112"/>
      <c r="B2216" s="113"/>
      <c r="C2216" s="121"/>
      <c r="D2216" s="113"/>
      <c r="E2216" s="113"/>
      <c r="F2216" s="113"/>
      <c r="G2216" s="113"/>
      <c r="H2216" s="113"/>
      <c r="I2216" s="113"/>
      <c r="J2216" s="113"/>
      <c r="K2216" s="113"/>
      <c r="L2216" s="113"/>
      <c r="M2216" s="113"/>
      <c r="N2216" s="118"/>
      <c r="O2216" s="118"/>
      <c r="P2216" s="118"/>
      <c r="Q2216" s="120"/>
      <c r="R2216" s="114"/>
      <c r="S2216" s="114"/>
      <c r="T2216" s="114"/>
      <c r="U2216" s="114"/>
      <c r="V2216" s="114"/>
      <c r="W2216" s="114"/>
      <c r="X2216" s="114"/>
      <c r="Y2216" s="113"/>
      <c r="Z2216" s="113"/>
      <c r="AA2216" s="132"/>
      <c r="AB2216" s="113"/>
      <c r="AC2216" s="113"/>
      <c r="AD2216" s="113"/>
      <c r="AE2216" s="113" t="s">
        <v>3575</v>
      </c>
      <c r="AF2216" s="113" t="s">
        <v>21384</v>
      </c>
      <c r="AG2216" s="115" t="s">
        <v>230</v>
      </c>
      <c r="AH2216" s="113" t="s">
        <v>58</v>
      </c>
      <c r="AI2216" s="315">
        <v>0.114</v>
      </c>
      <c r="AJ2216" s="118">
        <v>300</v>
      </c>
      <c r="AK2216" s="116">
        <f t="shared" ref="AK2216:AK2221" si="241">AJ2216*0.087/365</f>
        <v>7.1506849315068483E-2</v>
      </c>
      <c r="AL2216" s="116">
        <f t="shared" ref="AL2216:AL2221" si="242">AJ2216*0.027/365</f>
        <v>2.2191780821917806E-2</v>
      </c>
      <c r="AM2216" s="116">
        <f t="shared" si="240"/>
        <v>9.3698630136986288E-2</v>
      </c>
      <c r="AN2216" s="116"/>
      <c r="AO2216" s="116"/>
      <c r="AP2216" s="116"/>
      <c r="AQ2216" s="367"/>
      <c r="AR2216" s="42"/>
      <c r="AS2216" s="43"/>
      <c r="AT2216" s="113"/>
      <c r="AU2216" s="113"/>
      <c r="AV2216" s="44"/>
      <c r="AW2216" s="113"/>
      <c r="AX2216" s="44"/>
      <c r="AY2216" s="2391"/>
    </row>
    <row r="2217" spans="1:52" s="8" customFormat="1" ht="15.95" customHeight="1" x14ac:dyDescent="0.25">
      <c r="A2217" s="36"/>
      <c r="B2217" s="1029"/>
      <c r="C2217" s="2"/>
      <c r="D2217" s="1029"/>
      <c r="E2217" s="1029"/>
      <c r="F2217" s="1029"/>
      <c r="G2217" s="1029"/>
      <c r="H2217" s="1029"/>
      <c r="I2217" s="1029"/>
      <c r="J2217" s="1029"/>
      <c r="K2217" s="1029"/>
      <c r="L2217" s="1029"/>
      <c r="M2217" s="1029"/>
      <c r="N2217" s="1036"/>
      <c r="O2217" s="1036"/>
      <c r="P2217" s="1557"/>
      <c r="Q2217" s="37"/>
      <c r="R2217" s="448"/>
      <c r="S2217" s="448"/>
      <c r="T2217" s="448"/>
      <c r="U2217" s="448"/>
      <c r="V2217" s="448"/>
      <c r="W2217" s="448"/>
      <c r="X2217" s="448"/>
      <c r="Y2217" s="1029"/>
      <c r="Z2217" s="1029"/>
      <c r="AA2217" s="1"/>
      <c r="AB2217" s="1029"/>
      <c r="AC2217" s="1029"/>
      <c r="AD2217" s="1029"/>
      <c r="AE2217" s="1029" t="s">
        <v>3576</v>
      </c>
      <c r="AF2217" s="1029" t="s">
        <v>1235</v>
      </c>
      <c r="AG2217" s="39" t="s">
        <v>230</v>
      </c>
      <c r="AH2217" s="1029" t="s">
        <v>58</v>
      </c>
      <c r="AI2217" s="314">
        <v>0.114</v>
      </c>
      <c r="AJ2217" s="1036">
        <v>200</v>
      </c>
      <c r="AK2217" s="116">
        <f t="shared" si="241"/>
        <v>4.7671232876712322E-2</v>
      </c>
      <c r="AL2217" s="116">
        <f t="shared" si="242"/>
        <v>1.4794520547945207E-2</v>
      </c>
      <c r="AM2217" s="116">
        <f t="shared" si="240"/>
        <v>6.246575342465753E-2</v>
      </c>
      <c r="AN2217" s="40"/>
      <c r="AO2217" s="40"/>
      <c r="AP2217" s="40"/>
      <c r="AQ2217" s="1644"/>
      <c r="AR2217" s="1034"/>
      <c r="AS2217" s="45"/>
      <c r="AT2217" s="1029"/>
      <c r="AU2217" s="1029"/>
      <c r="AV2217" s="46"/>
      <c r="AW2217" s="1029"/>
      <c r="AX2217" s="46"/>
      <c r="AY2217" s="2391"/>
    </row>
    <row r="2218" spans="1:52" s="8" customFormat="1" ht="15.95" customHeight="1" x14ac:dyDescent="0.25">
      <c r="A2218" s="36"/>
      <c r="B2218" s="1029"/>
      <c r="C2218" s="2"/>
      <c r="D2218" s="1029"/>
      <c r="E2218" s="1029"/>
      <c r="F2218" s="1029"/>
      <c r="G2218" s="1029"/>
      <c r="H2218" s="1029"/>
      <c r="I2218" s="1029"/>
      <c r="J2218" s="1029"/>
      <c r="K2218" s="1029"/>
      <c r="L2218" s="1029"/>
      <c r="M2218" s="1029"/>
      <c r="N2218" s="1036"/>
      <c r="O2218" s="1036"/>
      <c r="P2218" s="1557"/>
      <c r="Q2218" s="37"/>
      <c r="R2218" s="448"/>
      <c r="S2218" s="448"/>
      <c r="T2218" s="448"/>
      <c r="U2218" s="448"/>
      <c r="V2218" s="448"/>
      <c r="W2218" s="448"/>
      <c r="X2218" s="448"/>
      <c r="Y2218" s="1029"/>
      <c r="Z2218" s="1029"/>
      <c r="AA2218" s="1"/>
      <c r="AB2218" s="1029"/>
      <c r="AC2218" s="1029"/>
      <c r="AD2218" s="1029"/>
      <c r="AE2218" s="1029" t="s">
        <v>3577</v>
      </c>
      <c r="AF2218" s="1029" t="s">
        <v>1235</v>
      </c>
      <c r="AG2218" s="39" t="s">
        <v>230</v>
      </c>
      <c r="AH2218" s="1029" t="s">
        <v>58</v>
      </c>
      <c r="AI2218" s="314">
        <v>0.114</v>
      </c>
      <c r="AJ2218" s="1036">
        <v>200</v>
      </c>
      <c r="AK2218" s="116">
        <f t="shared" si="241"/>
        <v>4.7671232876712322E-2</v>
      </c>
      <c r="AL2218" s="116">
        <f t="shared" si="242"/>
        <v>1.4794520547945207E-2</v>
      </c>
      <c r="AM2218" s="116">
        <f t="shared" si="240"/>
        <v>6.246575342465753E-2</v>
      </c>
      <c r="AN2218" s="40"/>
      <c r="AO2218" s="40"/>
      <c r="AP2218" s="40"/>
      <c r="AQ2218" s="1644"/>
      <c r="AR2218" s="1034"/>
      <c r="AS2218" s="45"/>
      <c r="AT2218" s="1029"/>
      <c r="AU2218" s="1029"/>
      <c r="AV2218" s="46"/>
      <c r="AW2218" s="1029"/>
      <c r="AX2218" s="46"/>
      <c r="AY2218" s="2391"/>
    </row>
    <row r="2219" spans="1:52" s="8" customFormat="1" ht="15.95" customHeight="1" x14ac:dyDescent="0.25">
      <c r="A2219" s="93"/>
      <c r="B2219" s="88"/>
      <c r="C2219" s="107"/>
      <c r="D2219" s="88"/>
      <c r="E2219" s="88"/>
      <c r="F2219" s="88"/>
      <c r="G2219" s="88"/>
      <c r="H2219" s="88"/>
      <c r="I2219" s="88"/>
      <c r="J2219" s="88"/>
      <c r="K2219" s="88"/>
      <c r="L2219" s="88"/>
      <c r="M2219" s="88"/>
      <c r="N2219" s="21"/>
      <c r="O2219" s="21"/>
      <c r="P2219" s="21"/>
      <c r="Q2219" s="97"/>
      <c r="R2219" s="94"/>
      <c r="S2219" s="94"/>
      <c r="T2219" s="94"/>
      <c r="U2219" s="94"/>
      <c r="V2219" s="94"/>
      <c r="W2219" s="94"/>
      <c r="X2219" s="94"/>
      <c r="Y2219" s="88"/>
      <c r="Z2219" s="88"/>
      <c r="AA2219" s="90"/>
      <c r="AB2219" s="88"/>
      <c r="AC2219" s="88"/>
      <c r="AD2219" s="88"/>
      <c r="AE2219" s="88" t="s">
        <v>3578</v>
      </c>
      <c r="AF2219" s="88" t="s">
        <v>21385</v>
      </c>
      <c r="AG2219" s="95" t="s">
        <v>230</v>
      </c>
      <c r="AH2219" s="88" t="s">
        <v>58</v>
      </c>
      <c r="AI2219" s="316">
        <v>0.114</v>
      </c>
      <c r="AJ2219" s="21">
        <v>2100</v>
      </c>
      <c r="AK2219" s="126">
        <f t="shared" si="241"/>
        <v>0.50054794520547941</v>
      </c>
      <c r="AL2219" s="126">
        <f t="shared" si="242"/>
        <v>0.15534246575342467</v>
      </c>
      <c r="AM2219" s="126">
        <f t="shared" si="240"/>
        <v>0.6558904109589041</v>
      </c>
      <c r="AN2219" s="98"/>
      <c r="AO2219" s="98"/>
      <c r="AP2219" s="98"/>
      <c r="AQ2219" s="368"/>
      <c r="AR2219" s="47"/>
      <c r="AS2219" s="48"/>
      <c r="AT2219" s="88"/>
      <c r="AU2219" s="88"/>
      <c r="AV2219" s="52"/>
      <c r="AW2219" s="88"/>
      <c r="AX2219" s="52"/>
      <c r="AY2219" s="2391"/>
    </row>
    <row r="2220" spans="1:52" s="1395" customFormat="1" ht="15.95" customHeight="1" x14ac:dyDescent="0.25">
      <c r="A2220" s="353">
        <v>324</v>
      </c>
      <c r="B2220" s="354" t="s">
        <v>49</v>
      </c>
      <c r="C2220" s="366" t="s">
        <v>58</v>
      </c>
      <c r="D2220" s="354" t="s">
        <v>18742</v>
      </c>
      <c r="E2220" s="354" t="s">
        <v>18743</v>
      </c>
      <c r="F2220" s="354" t="s">
        <v>18744</v>
      </c>
      <c r="G2220" s="354" t="s">
        <v>221</v>
      </c>
      <c r="H2220" s="354" t="s">
        <v>219</v>
      </c>
      <c r="I2220" s="354" t="s">
        <v>220</v>
      </c>
      <c r="J2220" s="354" t="s">
        <v>221</v>
      </c>
      <c r="K2220" s="354" t="s">
        <v>879</v>
      </c>
      <c r="L2220" s="354" t="s">
        <v>221</v>
      </c>
      <c r="M2220" s="354" t="s">
        <v>879</v>
      </c>
      <c r="N2220" s="360">
        <v>6.4</v>
      </c>
      <c r="O2220" s="360">
        <v>2.2000000000000002</v>
      </c>
      <c r="P2220" s="360">
        <f>O2220*N2220</f>
        <v>14.080000000000002</v>
      </c>
      <c r="Q2220" s="503">
        <v>3</v>
      </c>
      <c r="R2220" s="357"/>
      <c r="S2220" s="357">
        <v>1</v>
      </c>
      <c r="T2220" s="357"/>
      <c r="U2220" s="357">
        <v>0</v>
      </c>
      <c r="V2220" s="357"/>
      <c r="W2220" s="357">
        <v>1</v>
      </c>
      <c r="X2220" s="357"/>
      <c r="Y2220" s="354" t="s">
        <v>62</v>
      </c>
      <c r="Z2220" s="366" t="s">
        <v>224</v>
      </c>
      <c r="AA2220" s="762" t="s">
        <v>225</v>
      </c>
      <c r="AB2220" s="354" t="s">
        <v>1</v>
      </c>
      <c r="AC2220" s="354" t="s">
        <v>226</v>
      </c>
      <c r="AD2220" s="354" t="s">
        <v>18749</v>
      </c>
      <c r="AE2220" s="354" t="s">
        <v>3582</v>
      </c>
      <c r="AF2220" s="354" t="s">
        <v>3583</v>
      </c>
      <c r="AG2220" s="358" t="s">
        <v>230</v>
      </c>
      <c r="AH2220" s="354" t="s">
        <v>58</v>
      </c>
      <c r="AI2220" s="359">
        <v>0.114</v>
      </c>
      <c r="AJ2220" s="360">
        <v>2000</v>
      </c>
      <c r="AK2220" s="359">
        <f t="shared" si="241"/>
        <v>0.47671232876712327</v>
      </c>
      <c r="AL2220" s="359">
        <f t="shared" si="242"/>
        <v>0.14794520547945206</v>
      </c>
      <c r="AM2220" s="361">
        <f t="shared" si="240"/>
        <v>0.62465753424657533</v>
      </c>
      <c r="AN2220" s="359">
        <f>SUM(AK2220:AK2222)</f>
        <v>0.91052054794520554</v>
      </c>
      <c r="AO2220" s="359">
        <f>SUM(AL2220:AL2222)</f>
        <v>0.28109589041095895</v>
      </c>
      <c r="AP2220" s="359">
        <f>SUM(AM2220:AM2222)</f>
        <v>1.1916164383561643</v>
      </c>
      <c r="AQ2220" s="359">
        <f>AP2220*30</f>
        <v>35.748493150684929</v>
      </c>
      <c r="AR2220" s="362" t="s">
        <v>231</v>
      </c>
      <c r="AS2220" s="363" t="s">
        <v>114</v>
      </c>
      <c r="AT2220" s="354" t="s">
        <v>232</v>
      </c>
      <c r="AU2220" s="354" t="s">
        <v>58</v>
      </c>
      <c r="AV2220" s="923" t="s">
        <v>3584</v>
      </c>
      <c r="AW2220" s="354" t="s">
        <v>234</v>
      </c>
      <c r="AX2220" s="805" t="s">
        <v>18745</v>
      </c>
      <c r="AY2220" s="2401"/>
      <c r="AZ2220" s="778" t="s">
        <v>18746</v>
      </c>
    </row>
    <row r="2221" spans="1:52" s="8" customFormat="1" ht="15.95" customHeight="1" x14ac:dyDescent="0.25">
      <c r="A2221" s="112"/>
      <c r="B2221" s="113"/>
      <c r="C2221" s="121"/>
      <c r="D2221" s="113"/>
      <c r="E2221" s="113"/>
      <c r="F2221" s="113"/>
      <c r="G2221" s="113"/>
      <c r="H2221" s="113"/>
      <c r="I2221" s="113"/>
      <c r="J2221" s="113"/>
      <c r="K2221" s="113"/>
      <c r="L2221" s="113"/>
      <c r="M2221" s="113"/>
      <c r="N2221" s="118"/>
      <c r="O2221" s="118"/>
      <c r="P2221" s="118"/>
      <c r="Q2221" s="120"/>
      <c r="R2221" s="114"/>
      <c r="S2221" s="114"/>
      <c r="T2221" s="114"/>
      <c r="U2221" s="114"/>
      <c r="V2221" s="114"/>
      <c r="W2221" s="114"/>
      <c r="X2221" s="114"/>
      <c r="Y2221" s="113"/>
      <c r="Z2221" s="113"/>
      <c r="AA2221" s="132"/>
      <c r="AB2221" s="113"/>
      <c r="AC2221" s="113"/>
      <c r="AD2221" s="113"/>
      <c r="AE2221" s="113" t="s">
        <v>3585</v>
      </c>
      <c r="AF2221" s="113" t="s">
        <v>3586</v>
      </c>
      <c r="AG2221" s="115" t="s">
        <v>230</v>
      </c>
      <c r="AH2221" s="113" t="s">
        <v>58</v>
      </c>
      <c r="AI2221" s="116">
        <v>0.114</v>
      </c>
      <c r="AJ2221" s="118">
        <v>1800</v>
      </c>
      <c r="AK2221" s="116">
        <f t="shared" si="241"/>
        <v>0.42904109589041095</v>
      </c>
      <c r="AL2221" s="116">
        <f t="shared" si="242"/>
        <v>0.13315068493150686</v>
      </c>
      <c r="AM2221" s="116">
        <f t="shared" si="240"/>
        <v>0.56219178082191779</v>
      </c>
      <c r="AN2221" s="116"/>
      <c r="AO2221" s="116"/>
      <c r="AP2221" s="116"/>
      <c r="AQ2221" s="367"/>
      <c r="AR2221" s="42"/>
      <c r="AS2221" s="43"/>
      <c r="AT2221" s="113"/>
      <c r="AU2221" s="113"/>
      <c r="AV2221" s="44"/>
      <c r="AW2221" s="113"/>
      <c r="AX2221" s="44"/>
      <c r="AY2221" s="2391"/>
    </row>
    <row r="2222" spans="1:52" s="8" customFormat="1" ht="15.95" customHeight="1" x14ac:dyDescent="0.25">
      <c r="A2222" s="93"/>
      <c r="B2222" s="88"/>
      <c r="C2222" s="107"/>
      <c r="D2222" s="88"/>
      <c r="E2222" s="88"/>
      <c r="F2222" s="88"/>
      <c r="G2222" s="88"/>
      <c r="H2222" s="88"/>
      <c r="I2222" s="88"/>
      <c r="J2222" s="88"/>
      <c r="K2222" s="88"/>
      <c r="L2222" s="88"/>
      <c r="M2222" s="88"/>
      <c r="N2222" s="21"/>
      <c r="O2222" s="21"/>
      <c r="P2222" s="21"/>
      <c r="Q2222" s="97"/>
      <c r="R2222" s="94"/>
      <c r="S2222" s="94"/>
      <c r="T2222" s="94"/>
      <c r="U2222" s="94"/>
      <c r="V2222" s="94"/>
      <c r="W2222" s="94"/>
      <c r="X2222" s="94"/>
      <c r="Y2222" s="88"/>
      <c r="Z2222" s="88"/>
      <c r="AA2222" s="90"/>
      <c r="AB2222" s="88"/>
      <c r="AC2222" s="782" t="s">
        <v>18282</v>
      </c>
      <c r="AD2222" s="1149" t="s">
        <v>18283</v>
      </c>
      <c r="AE2222" s="782" t="s">
        <v>18284</v>
      </c>
      <c r="AF2222" s="782" t="s">
        <v>12136</v>
      </c>
      <c r="AG2222" s="1243">
        <v>1025003750650</v>
      </c>
      <c r="AH2222" s="782" t="s">
        <v>1070</v>
      </c>
      <c r="AI2222" s="1242">
        <v>0.87</v>
      </c>
      <c r="AJ2222" s="97">
        <v>2</v>
      </c>
      <c r="AK2222" s="98">
        <f>AJ2222*AI2222/365</f>
        <v>4.767123287671233E-3</v>
      </c>
      <c r="AL2222" s="98">
        <v>0</v>
      </c>
      <c r="AM2222" s="96">
        <f>SUBTOTAL(9,AK2222:AL2222)</f>
        <v>4.767123287671233E-3</v>
      </c>
      <c r="AN2222" s="98"/>
      <c r="AO2222" s="98"/>
      <c r="AP2222" s="98"/>
      <c r="AQ2222" s="368"/>
      <c r="AR2222" s="47"/>
      <c r="AS2222" s="48"/>
      <c r="AT2222" s="88"/>
      <c r="AU2222" s="88"/>
      <c r="AV2222" s="52"/>
      <c r="AW2222" s="88"/>
      <c r="AX2222" s="2539" t="s">
        <v>18285</v>
      </c>
      <c r="AY2222" s="2391"/>
    </row>
    <row r="2223" spans="1:52" s="55" customFormat="1" ht="15.95" customHeight="1" x14ac:dyDescent="0.25">
      <c r="A2223" s="182">
        <v>325</v>
      </c>
      <c r="B2223" s="166" t="s">
        <v>49</v>
      </c>
      <c r="C2223" s="170" t="s">
        <v>58</v>
      </c>
      <c r="D2223" s="166" t="s">
        <v>19134</v>
      </c>
      <c r="E2223" s="166" t="s">
        <v>3588</v>
      </c>
      <c r="F2223" s="166" t="s">
        <v>3589</v>
      </c>
      <c r="G2223" s="166"/>
      <c r="H2223" s="166" t="s">
        <v>732</v>
      </c>
      <c r="I2223" s="166" t="s">
        <v>1413</v>
      </c>
      <c r="J2223" s="166" t="s">
        <v>317</v>
      </c>
      <c r="K2223" s="166">
        <v>0</v>
      </c>
      <c r="L2223" s="166" t="s">
        <v>317</v>
      </c>
      <c r="M2223" s="166">
        <v>0</v>
      </c>
      <c r="N2223" s="186">
        <v>3.5</v>
      </c>
      <c r="O2223" s="186">
        <v>1.65</v>
      </c>
      <c r="P2223" s="186">
        <v>5.78</v>
      </c>
      <c r="Q2223" s="184">
        <v>0</v>
      </c>
      <c r="R2223" s="183"/>
      <c r="S2223" s="183">
        <v>0</v>
      </c>
      <c r="T2223" s="183"/>
      <c r="U2223" s="183">
        <v>0</v>
      </c>
      <c r="V2223" s="183">
        <v>4</v>
      </c>
      <c r="W2223" s="183">
        <v>1</v>
      </c>
      <c r="X2223" s="183"/>
      <c r="Y2223" s="166" t="s">
        <v>61</v>
      </c>
      <c r="Z2223" s="166" t="s">
        <v>230</v>
      </c>
      <c r="AA2223" s="203" t="s">
        <v>230</v>
      </c>
      <c r="AB2223" s="166" t="s">
        <v>230</v>
      </c>
      <c r="AC2223" s="166" t="s">
        <v>230</v>
      </c>
      <c r="AD2223" s="166" t="s">
        <v>230</v>
      </c>
      <c r="AE2223" s="166" t="s">
        <v>3590</v>
      </c>
      <c r="AF2223" s="166" t="s">
        <v>3591</v>
      </c>
      <c r="AG2223" s="165" t="s">
        <v>230</v>
      </c>
      <c r="AH2223" s="166" t="s">
        <v>58</v>
      </c>
      <c r="AI2223" s="167">
        <v>0.114</v>
      </c>
      <c r="AJ2223" s="186">
        <v>3100</v>
      </c>
      <c r="AK2223" s="167">
        <f t="shared" ref="AK2223:AK2234" si="243">AJ2223*0.087/365</f>
        <v>0.73890410958904107</v>
      </c>
      <c r="AL2223" s="167">
        <f t="shared" ref="AL2223:AL2234" si="244">AJ2223*0.027/365</f>
        <v>0.2293150684931507</v>
      </c>
      <c r="AM2223" s="187">
        <f>AK2223+AL2223</f>
        <v>0.96821917808219182</v>
      </c>
      <c r="AN2223" s="167">
        <f>SUM(AK2223:AK2234)</f>
        <v>4.2427397260273967</v>
      </c>
      <c r="AO2223" s="167">
        <f>SUM(AL2223:AL2234)</f>
        <v>1.316712328767123</v>
      </c>
      <c r="AP2223" s="167">
        <f>AN2223+AO2223</f>
        <v>5.5594520547945194</v>
      </c>
      <c r="AQ2223" s="167">
        <f>AP2223*30</f>
        <v>166.78356164383558</v>
      </c>
      <c r="AR2223" s="193" t="s">
        <v>231</v>
      </c>
      <c r="AS2223" s="194"/>
      <c r="AT2223" s="166" t="s">
        <v>232</v>
      </c>
      <c r="AU2223" s="166" t="s">
        <v>58</v>
      </c>
      <c r="AV2223" s="269" t="s">
        <v>1122</v>
      </c>
      <c r="AW2223" s="166" t="s">
        <v>1122</v>
      </c>
      <c r="AX2223" s="46"/>
      <c r="AY2223" s="2391"/>
    </row>
    <row r="2224" spans="1:52" s="8" customFormat="1" ht="15.95" customHeight="1" x14ac:dyDescent="0.25">
      <c r="A2224" s="112"/>
      <c r="B2224" s="113"/>
      <c r="C2224" s="121"/>
      <c r="D2224" s="113"/>
      <c r="E2224" s="113"/>
      <c r="F2224" s="113"/>
      <c r="G2224" s="113"/>
      <c r="H2224" s="113"/>
      <c r="I2224" s="113"/>
      <c r="J2224" s="113"/>
      <c r="K2224" s="113"/>
      <c r="L2224" s="113"/>
      <c r="M2224" s="113"/>
      <c r="N2224" s="118"/>
      <c r="O2224" s="118"/>
      <c r="P2224" s="118"/>
      <c r="Q2224" s="120"/>
      <c r="R2224" s="114"/>
      <c r="S2224" s="114"/>
      <c r="T2224" s="114"/>
      <c r="U2224" s="114"/>
      <c r="V2224" s="114"/>
      <c r="W2224" s="114"/>
      <c r="X2224" s="114"/>
      <c r="Y2224" s="113"/>
      <c r="Z2224" s="113"/>
      <c r="AA2224" s="132"/>
      <c r="AB2224" s="113"/>
      <c r="AC2224" s="113"/>
      <c r="AD2224" s="113"/>
      <c r="AE2224" s="113" t="s">
        <v>3592</v>
      </c>
      <c r="AF2224" s="113" t="s">
        <v>3593</v>
      </c>
      <c r="AG2224" s="115" t="s">
        <v>230</v>
      </c>
      <c r="AH2224" s="113" t="s">
        <v>60</v>
      </c>
      <c r="AI2224" s="116">
        <v>0.114</v>
      </c>
      <c r="AJ2224" s="118">
        <v>700</v>
      </c>
      <c r="AK2224" s="116">
        <f t="shared" si="243"/>
        <v>0.16684931506849315</v>
      </c>
      <c r="AL2224" s="116">
        <f t="shared" si="244"/>
        <v>5.1780821917808216E-2</v>
      </c>
      <c r="AM2224" s="116">
        <f t="shared" ref="AM2224:AM2234" si="245">AK2224+AL2224</f>
        <v>0.21863013698630138</v>
      </c>
      <c r="AN2224" s="116"/>
      <c r="AO2224" s="116"/>
      <c r="AP2224" s="116"/>
      <c r="AQ2224" s="367"/>
      <c r="AR2224" s="42"/>
      <c r="AS2224" s="43"/>
      <c r="AT2224" s="113"/>
      <c r="AU2224" s="113"/>
      <c r="AV2224" s="44"/>
      <c r="AW2224" s="113"/>
      <c r="AX2224" s="44"/>
      <c r="AY2224" s="2391"/>
    </row>
    <row r="2225" spans="1:51" s="8" customFormat="1" ht="15.95" customHeight="1" x14ac:dyDescent="0.25">
      <c r="A2225" s="36"/>
      <c r="B2225" s="1029"/>
      <c r="C2225" s="2"/>
      <c r="D2225" s="1029"/>
      <c r="E2225" s="1029"/>
      <c r="F2225" s="1029"/>
      <c r="G2225" s="1029"/>
      <c r="H2225" s="1029"/>
      <c r="I2225" s="1029"/>
      <c r="J2225" s="1029"/>
      <c r="K2225" s="1029"/>
      <c r="L2225" s="1029"/>
      <c r="M2225" s="1029"/>
      <c r="N2225" s="1036"/>
      <c r="O2225" s="1036"/>
      <c r="P2225" s="1557"/>
      <c r="Q2225" s="37"/>
      <c r="R2225" s="448"/>
      <c r="S2225" s="448"/>
      <c r="T2225" s="448"/>
      <c r="U2225" s="448"/>
      <c r="V2225" s="448"/>
      <c r="W2225" s="448"/>
      <c r="X2225" s="448"/>
      <c r="Y2225" s="1029"/>
      <c r="Z2225" s="1029"/>
      <c r="AA2225" s="1"/>
      <c r="AB2225" s="1029"/>
      <c r="AC2225" s="1029"/>
      <c r="AD2225" s="1029"/>
      <c r="AE2225" s="1029" t="s">
        <v>3594</v>
      </c>
      <c r="AF2225" s="1029" t="s">
        <v>3595</v>
      </c>
      <c r="AG2225" s="39" t="s">
        <v>230</v>
      </c>
      <c r="AH2225" s="1029" t="s">
        <v>60</v>
      </c>
      <c r="AI2225" s="40">
        <v>0.114</v>
      </c>
      <c r="AJ2225" s="1036">
        <v>1700</v>
      </c>
      <c r="AK2225" s="40">
        <f t="shared" si="243"/>
        <v>0.40520547945205471</v>
      </c>
      <c r="AL2225" s="40">
        <f t="shared" si="244"/>
        <v>0.12575342465753425</v>
      </c>
      <c r="AM2225" s="40">
        <f t="shared" si="245"/>
        <v>0.53095890410958901</v>
      </c>
      <c r="AN2225" s="40"/>
      <c r="AO2225" s="40"/>
      <c r="AP2225" s="40"/>
      <c r="AQ2225" s="1644"/>
      <c r="AR2225" s="1034"/>
      <c r="AS2225" s="45"/>
      <c r="AT2225" s="1029"/>
      <c r="AU2225" s="1029"/>
      <c r="AV2225" s="46"/>
      <c r="AW2225" s="1029"/>
      <c r="AX2225" s="46"/>
      <c r="AY2225" s="2391"/>
    </row>
    <row r="2226" spans="1:51" s="8" customFormat="1" ht="15.95" customHeight="1" x14ac:dyDescent="0.25">
      <c r="A2226" s="36"/>
      <c r="B2226" s="1029"/>
      <c r="C2226" s="2"/>
      <c r="D2226" s="1029"/>
      <c r="E2226" s="1029"/>
      <c r="F2226" s="1029"/>
      <c r="G2226" s="1029"/>
      <c r="H2226" s="1029"/>
      <c r="I2226" s="1029"/>
      <c r="J2226" s="1029"/>
      <c r="K2226" s="1029"/>
      <c r="L2226" s="1029"/>
      <c r="M2226" s="1029"/>
      <c r="N2226" s="1036"/>
      <c r="O2226" s="1036"/>
      <c r="P2226" s="1557"/>
      <c r="Q2226" s="37"/>
      <c r="R2226" s="448"/>
      <c r="S2226" s="448"/>
      <c r="T2226" s="448"/>
      <c r="U2226" s="448"/>
      <c r="V2226" s="448"/>
      <c r="W2226" s="448"/>
      <c r="X2226" s="448"/>
      <c r="Y2226" s="1029"/>
      <c r="Z2226" s="1029"/>
      <c r="AA2226" s="1"/>
      <c r="AB2226" s="1029"/>
      <c r="AC2226" s="1029"/>
      <c r="AD2226" s="1029"/>
      <c r="AE2226" s="1029" t="s">
        <v>3596</v>
      </c>
      <c r="AF2226" s="1029" t="s">
        <v>3597</v>
      </c>
      <c r="AG2226" s="39" t="s">
        <v>230</v>
      </c>
      <c r="AH2226" s="1029" t="s">
        <v>60</v>
      </c>
      <c r="AI2226" s="40">
        <v>0.114</v>
      </c>
      <c r="AJ2226" s="1036">
        <v>500</v>
      </c>
      <c r="AK2226" s="40">
        <f t="shared" si="243"/>
        <v>0.11917808219178082</v>
      </c>
      <c r="AL2226" s="40">
        <f t="shared" si="244"/>
        <v>3.6986301369863014E-2</v>
      </c>
      <c r="AM2226" s="40">
        <f t="shared" si="245"/>
        <v>0.15616438356164383</v>
      </c>
      <c r="AN2226" s="40"/>
      <c r="AO2226" s="40"/>
      <c r="AP2226" s="40"/>
      <c r="AQ2226" s="1644"/>
      <c r="AR2226" s="1034"/>
      <c r="AS2226" s="45"/>
      <c r="AT2226" s="1029"/>
      <c r="AU2226" s="1029"/>
      <c r="AV2226" s="46"/>
      <c r="AW2226" s="1029"/>
      <c r="AX2226" s="46"/>
      <c r="AY2226" s="2391"/>
    </row>
    <row r="2227" spans="1:51" s="8" customFormat="1" ht="15.95" customHeight="1" x14ac:dyDescent="0.25">
      <c r="A2227" s="36"/>
      <c r="B2227" s="1029"/>
      <c r="C2227" s="2"/>
      <c r="D2227" s="1029"/>
      <c r="E2227" s="1029"/>
      <c r="F2227" s="1029"/>
      <c r="G2227" s="1029"/>
      <c r="H2227" s="1029"/>
      <c r="I2227" s="1029"/>
      <c r="J2227" s="1029"/>
      <c r="K2227" s="1029"/>
      <c r="L2227" s="1029"/>
      <c r="M2227" s="1029"/>
      <c r="N2227" s="1036"/>
      <c r="O2227" s="1036"/>
      <c r="P2227" s="1557"/>
      <c r="Q2227" s="37"/>
      <c r="R2227" s="448"/>
      <c r="S2227" s="448"/>
      <c r="T2227" s="448"/>
      <c r="U2227" s="448"/>
      <c r="V2227" s="448"/>
      <c r="W2227" s="448"/>
      <c r="X2227" s="448"/>
      <c r="Y2227" s="1029"/>
      <c r="Z2227" s="1029"/>
      <c r="AA2227" s="1"/>
      <c r="AB2227" s="1029"/>
      <c r="AC2227" s="1029"/>
      <c r="AD2227" s="1029"/>
      <c r="AE2227" s="1029" t="s">
        <v>3598</v>
      </c>
      <c r="AF2227" s="1029" t="s">
        <v>3599</v>
      </c>
      <c r="AG2227" s="39" t="s">
        <v>230</v>
      </c>
      <c r="AH2227" s="1029" t="s">
        <v>60</v>
      </c>
      <c r="AI2227" s="40">
        <v>0.114</v>
      </c>
      <c r="AJ2227" s="1036">
        <v>6500</v>
      </c>
      <c r="AK2227" s="40">
        <f t="shared" si="243"/>
        <v>1.5493150684931507</v>
      </c>
      <c r="AL2227" s="40">
        <f t="shared" si="244"/>
        <v>0.4808219178082192</v>
      </c>
      <c r="AM2227" s="40">
        <f t="shared" si="245"/>
        <v>2.0301369863013701</v>
      </c>
      <c r="AN2227" s="40"/>
      <c r="AO2227" s="40"/>
      <c r="AP2227" s="40"/>
      <c r="AQ2227" s="1644"/>
      <c r="AR2227" s="1034"/>
      <c r="AS2227" s="45"/>
      <c r="AT2227" s="1029"/>
      <c r="AU2227" s="1029"/>
      <c r="AV2227" s="46"/>
      <c r="AW2227" s="1029"/>
      <c r="AX2227" s="46"/>
      <c r="AY2227" s="2391"/>
    </row>
    <row r="2228" spans="1:51" s="8" customFormat="1" ht="15.95" customHeight="1" x14ac:dyDescent="0.25">
      <c r="A2228" s="36"/>
      <c r="B2228" s="1029"/>
      <c r="C2228" s="2"/>
      <c r="D2228" s="1029"/>
      <c r="E2228" s="1029"/>
      <c r="F2228" s="1029"/>
      <c r="G2228" s="1029"/>
      <c r="H2228" s="1029"/>
      <c r="I2228" s="1029"/>
      <c r="J2228" s="1029"/>
      <c r="K2228" s="1029"/>
      <c r="L2228" s="1029"/>
      <c r="M2228" s="1029"/>
      <c r="N2228" s="1036"/>
      <c r="O2228" s="1036"/>
      <c r="P2228" s="1557"/>
      <c r="Q2228" s="37"/>
      <c r="R2228" s="448"/>
      <c r="S2228" s="448"/>
      <c r="T2228" s="448"/>
      <c r="U2228" s="448"/>
      <c r="V2228" s="448"/>
      <c r="W2228" s="448"/>
      <c r="X2228" s="448"/>
      <c r="Y2228" s="1029"/>
      <c r="Z2228" s="1029"/>
      <c r="AA2228" s="1"/>
      <c r="AB2228" s="1029"/>
      <c r="AC2228" s="1029"/>
      <c r="AD2228" s="1029"/>
      <c r="AE2228" s="1029" t="s">
        <v>3600</v>
      </c>
      <c r="AF2228" s="1029" t="s">
        <v>3601</v>
      </c>
      <c r="AG2228" s="39" t="s">
        <v>230</v>
      </c>
      <c r="AH2228" s="1029" t="s">
        <v>60</v>
      </c>
      <c r="AI2228" s="40">
        <v>0.114</v>
      </c>
      <c r="AJ2228" s="1036">
        <v>300</v>
      </c>
      <c r="AK2228" s="40">
        <f t="shared" si="243"/>
        <v>7.1506849315068483E-2</v>
      </c>
      <c r="AL2228" s="40">
        <f t="shared" si="244"/>
        <v>2.2191780821917806E-2</v>
      </c>
      <c r="AM2228" s="40">
        <f t="shared" si="245"/>
        <v>9.3698630136986288E-2</v>
      </c>
      <c r="AN2228" s="40"/>
      <c r="AO2228" s="40"/>
      <c r="AP2228" s="40"/>
      <c r="AQ2228" s="1644"/>
      <c r="AR2228" s="1034"/>
      <c r="AS2228" s="45"/>
      <c r="AT2228" s="1029"/>
      <c r="AU2228" s="1029"/>
      <c r="AV2228" s="46"/>
      <c r="AW2228" s="1029"/>
      <c r="AX2228" s="46"/>
      <c r="AY2228" s="2391"/>
    </row>
    <row r="2229" spans="1:51" s="8" customFormat="1" ht="15.95" customHeight="1" x14ac:dyDescent="0.25">
      <c r="A2229" s="36"/>
      <c r="B2229" s="1029"/>
      <c r="C2229" s="2"/>
      <c r="D2229" s="1029"/>
      <c r="E2229" s="1029"/>
      <c r="F2229" s="1029"/>
      <c r="G2229" s="1029"/>
      <c r="H2229" s="1029"/>
      <c r="I2229" s="1029"/>
      <c r="J2229" s="1029"/>
      <c r="K2229" s="1029"/>
      <c r="L2229" s="1029"/>
      <c r="M2229" s="1029"/>
      <c r="N2229" s="1036"/>
      <c r="O2229" s="1036"/>
      <c r="P2229" s="1557"/>
      <c r="Q2229" s="37"/>
      <c r="R2229" s="448"/>
      <c r="S2229" s="448"/>
      <c r="T2229" s="448"/>
      <c r="U2229" s="448"/>
      <c r="V2229" s="448"/>
      <c r="W2229" s="448"/>
      <c r="X2229" s="448"/>
      <c r="Y2229" s="1029"/>
      <c r="Z2229" s="1029"/>
      <c r="AA2229" s="1"/>
      <c r="AB2229" s="1029"/>
      <c r="AC2229" s="1029"/>
      <c r="AD2229" s="1029"/>
      <c r="AE2229" s="1029" t="s">
        <v>3602</v>
      </c>
      <c r="AF2229" s="1029" t="s">
        <v>3603</v>
      </c>
      <c r="AG2229" s="39" t="s">
        <v>230</v>
      </c>
      <c r="AH2229" s="1029" t="s">
        <v>60</v>
      </c>
      <c r="AI2229" s="40">
        <v>0.114</v>
      </c>
      <c r="AJ2229" s="1036">
        <v>100</v>
      </c>
      <c r="AK2229" s="40">
        <f t="shared" si="243"/>
        <v>2.3835616438356161E-2</v>
      </c>
      <c r="AL2229" s="40">
        <f t="shared" si="244"/>
        <v>7.3972602739726034E-3</v>
      </c>
      <c r="AM2229" s="40">
        <f t="shared" si="245"/>
        <v>3.1232876712328765E-2</v>
      </c>
      <c r="AN2229" s="40"/>
      <c r="AO2229" s="40"/>
      <c r="AP2229" s="40"/>
      <c r="AQ2229" s="1644"/>
      <c r="AR2229" s="1034"/>
      <c r="AS2229" s="45"/>
      <c r="AT2229" s="1029"/>
      <c r="AU2229" s="1029"/>
      <c r="AV2229" s="46"/>
      <c r="AW2229" s="1029"/>
      <c r="AX2229" s="46"/>
      <c r="AY2229" s="2391"/>
    </row>
    <row r="2230" spans="1:51" s="8" customFormat="1" ht="15.95" customHeight="1" x14ac:dyDescent="0.25">
      <c r="A2230" s="36"/>
      <c r="B2230" s="1029"/>
      <c r="C2230" s="2"/>
      <c r="D2230" s="1029"/>
      <c r="E2230" s="1029"/>
      <c r="F2230" s="1029"/>
      <c r="G2230" s="1029"/>
      <c r="H2230" s="1029"/>
      <c r="I2230" s="1029"/>
      <c r="J2230" s="1029"/>
      <c r="K2230" s="1029"/>
      <c r="L2230" s="1029"/>
      <c r="M2230" s="1029"/>
      <c r="N2230" s="1036"/>
      <c r="O2230" s="1036"/>
      <c r="P2230" s="1557"/>
      <c r="Q2230" s="37"/>
      <c r="R2230" s="448"/>
      <c r="S2230" s="448"/>
      <c r="T2230" s="448"/>
      <c r="U2230" s="448"/>
      <c r="V2230" s="448"/>
      <c r="W2230" s="448"/>
      <c r="X2230" s="448"/>
      <c r="Y2230" s="1029"/>
      <c r="Z2230" s="1029"/>
      <c r="AA2230" s="1"/>
      <c r="AB2230" s="1029"/>
      <c r="AC2230" s="1029"/>
      <c r="AD2230" s="1029"/>
      <c r="AE2230" s="1029" t="s">
        <v>3604</v>
      </c>
      <c r="AF2230" s="1029" t="s">
        <v>3605</v>
      </c>
      <c r="AG2230" s="39" t="s">
        <v>230</v>
      </c>
      <c r="AH2230" s="1029" t="s">
        <v>60</v>
      </c>
      <c r="AI2230" s="40">
        <v>0.114</v>
      </c>
      <c r="AJ2230" s="1036">
        <v>200</v>
      </c>
      <c r="AK2230" s="40">
        <f t="shared" si="243"/>
        <v>4.7671232876712322E-2</v>
      </c>
      <c r="AL2230" s="40">
        <f t="shared" si="244"/>
        <v>1.4794520547945207E-2</v>
      </c>
      <c r="AM2230" s="40">
        <f t="shared" si="245"/>
        <v>6.246575342465753E-2</v>
      </c>
      <c r="AN2230" s="40"/>
      <c r="AO2230" s="40"/>
      <c r="AP2230" s="40"/>
      <c r="AQ2230" s="1644"/>
      <c r="AR2230" s="1034"/>
      <c r="AS2230" s="45"/>
      <c r="AT2230" s="1029"/>
      <c r="AU2230" s="1029"/>
      <c r="AV2230" s="46"/>
      <c r="AW2230" s="1029"/>
      <c r="AX2230" s="46"/>
      <c r="AY2230" s="2391"/>
    </row>
    <row r="2231" spans="1:51" s="8" customFormat="1" ht="15.95" customHeight="1" x14ac:dyDescent="0.25">
      <c r="A2231" s="36"/>
      <c r="B2231" s="1029"/>
      <c r="C2231" s="2"/>
      <c r="D2231" s="1029"/>
      <c r="E2231" s="1029"/>
      <c r="F2231" s="1029"/>
      <c r="G2231" s="1029"/>
      <c r="H2231" s="1029"/>
      <c r="I2231" s="1029"/>
      <c r="J2231" s="1029"/>
      <c r="K2231" s="1029"/>
      <c r="L2231" s="1029"/>
      <c r="M2231" s="1029"/>
      <c r="N2231" s="1036"/>
      <c r="O2231" s="1036"/>
      <c r="P2231" s="1557"/>
      <c r="Q2231" s="37"/>
      <c r="R2231" s="448"/>
      <c r="S2231" s="448"/>
      <c r="T2231" s="448"/>
      <c r="U2231" s="448"/>
      <c r="V2231" s="448"/>
      <c r="W2231" s="448"/>
      <c r="X2231" s="448"/>
      <c r="Y2231" s="1029"/>
      <c r="Z2231" s="1029"/>
      <c r="AA2231" s="1"/>
      <c r="AB2231" s="1029"/>
      <c r="AC2231" s="1029"/>
      <c r="AD2231" s="1029"/>
      <c r="AE2231" s="1029" t="s">
        <v>3606</v>
      </c>
      <c r="AF2231" s="1029" t="s">
        <v>3605</v>
      </c>
      <c r="AG2231" s="39" t="s">
        <v>230</v>
      </c>
      <c r="AH2231" s="1029" t="s">
        <v>60</v>
      </c>
      <c r="AI2231" s="40">
        <v>0.114</v>
      </c>
      <c r="AJ2231" s="1036">
        <v>200</v>
      </c>
      <c r="AK2231" s="40">
        <f t="shared" si="243"/>
        <v>4.7671232876712322E-2</v>
      </c>
      <c r="AL2231" s="40">
        <f t="shared" si="244"/>
        <v>1.4794520547945207E-2</v>
      </c>
      <c r="AM2231" s="40">
        <f t="shared" si="245"/>
        <v>6.246575342465753E-2</v>
      </c>
      <c r="AN2231" s="40"/>
      <c r="AO2231" s="40"/>
      <c r="AP2231" s="40"/>
      <c r="AQ2231" s="1644"/>
      <c r="AR2231" s="1034"/>
      <c r="AS2231" s="45"/>
      <c r="AT2231" s="1029"/>
      <c r="AU2231" s="1029"/>
      <c r="AV2231" s="46"/>
      <c r="AW2231" s="1029"/>
      <c r="AX2231" s="46"/>
      <c r="AY2231" s="2391"/>
    </row>
    <row r="2232" spans="1:51" s="8" customFormat="1" ht="15.95" customHeight="1" x14ac:dyDescent="0.25">
      <c r="A2232" s="36"/>
      <c r="B2232" s="1029"/>
      <c r="C2232" s="2"/>
      <c r="D2232" s="1029"/>
      <c r="E2232" s="1029"/>
      <c r="F2232" s="1029"/>
      <c r="G2232" s="1029"/>
      <c r="H2232" s="1029"/>
      <c r="I2232" s="1029"/>
      <c r="J2232" s="1029"/>
      <c r="K2232" s="1029"/>
      <c r="L2232" s="1029"/>
      <c r="M2232" s="1029"/>
      <c r="N2232" s="1036"/>
      <c r="O2232" s="1036"/>
      <c r="P2232" s="1557"/>
      <c r="Q2232" s="37"/>
      <c r="R2232" s="448"/>
      <c r="S2232" s="448"/>
      <c r="T2232" s="448"/>
      <c r="U2232" s="448"/>
      <c r="V2232" s="448"/>
      <c r="W2232" s="448"/>
      <c r="X2232" s="448"/>
      <c r="Y2232" s="1029"/>
      <c r="Z2232" s="1029"/>
      <c r="AA2232" s="1"/>
      <c r="AB2232" s="1029"/>
      <c r="AC2232" s="1029"/>
      <c r="AD2232" s="1029"/>
      <c r="AE2232" s="1029" t="s">
        <v>3607</v>
      </c>
      <c r="AF2232" s="1029" t="s">
        <v>3601</v>
      </c>
      <c r="AG2232" s="39" t="s">
        <v>230</v>
      </c>
      <c r="AH2232" s="1029" t="s">
        <v>60</v>
      </c>
      <c r="AI2232" s="40">
        <v>0.114</v>
      </c>
      <c r="AJ2232" s="1036">
        <v>300</v>
      </c>
      <c r="AK2232" s="40">
        <f t="shared" si="243"/>
        <v>7.1506849315068483E-2</v>
      </c>
      <c r="AL2232" s="40">
        <f t="shared" si="244"/>
        <v>2.2191780821917806E-2</v>
      </c>
      <c r="AM2232" s="40">
        <f t="shared" si="245"/>
        <v>9.3698630136986288E-2</v>
      </c>
      <c r="AN2232" s="40"/>
      <c r="AO2232" s="40"/>
      <c r="AP2232" s="40"/>
      <c r="AQ2232" s="1644"/>
      <c r="AR2232" s="1034"/>
      <c r="AS2232" s="45"/>
      <c r="AT2232" s="1029"/>
      <c r="AU2232" s="1029"/>
      <c r="AV2232" s="46"/>
      <c r="AW2232" s="1029"/>
      <c r="AX2232" s="46"/>
      <c r="AY2232" s="2391"/>
    </row>
    <row r="2233" spans="1:51" s="8" customFormat="1" ht="15.95" customHeight="1" x14ac:dyDescent="0.25">
      <c r="A2233" s="36"/>
      <c r="B2233" s="1029"/>
      <c r="C2233" s="2"/>
      <c r="D2233" s="1029"/>
      <c r="E2233" s="1029"/>
      <c r="F2233" s="1029"/>
      <c r="G2233" s="1029"/>
      <c r="H2233" s="1029"/>
      <c r="I2233" s="1029"/>
      <c r="J2233" s="1029"/>
      <c r="K2233" s="1029"/>
      <c r="L2233" s="1029"/>
      <c r="M2233" s="1029"/>
      <c r="N2233" s="1036"/>
      <c r="O2233" s="1036"/>
      <c r="P2233" s="1557"/>
      <c r="Q2233" s="37"/>
      <c r="R2233" s="448"/>
      <c r="S2233" s="448"/>
      <c r="T2233" s="448"/>
      <c r="U2233" s="448"/>
      <c r="V2233" s="448"/>
      <c r="W2233" s="448"/>
      <c r="X2233" s="448"/>
      <c r="Y2233" s="1029"/>
      <c r="Z2233" s="1029"/>
      <c r="AA2233" s="1"/>
      <c r="AB2233" s="1029"/>
      <c r="AC2233" s="1029"/>
      <c r="AD2233" s="1029"/>
      <c r="AE2233" s="1029" t="s">
        <v>3608</v>
      </c>
      <c r="AF2233" s="1029" t="s">
        <v>3609</v>
      </c>
      <c r="AG2233" s="39" t="s">
        <v>230</v>
      </c>
      <c r="AH2233" s="1029" t="s">
        <v>60</v>
      </c>
      <c r="AI2233" s="40">
        <v>0.114</v>
      </c>
      <c r="AJ2233" s="1036">
        <v>3100</v>
      </c>
      <c r="AK2233" s="40">
        <f t="shared" si="243"/>
        <v>0.73890410958904107</v>
      </c>
      <c r="AL2233" s="40">
        <f t="shared" si="244"/>
        <v>0.2293150684931507</v>
      </c>
      <c r="AM2233" s="40">
        <f t="shared" si="245"/>
        <v>0.96821917808219182</v>
      </c>
      <c r="AN2233" s="40"/>
      <c r="AO2233" s="40"/>
      <c r="AP2233" s="40"/>
      <c r="AQ2233" s="1644"/>
      <c r="AR2233" s="1034"/>
      <c r="AS2233" s="45"/>
      <c r="AT2233" s="1029"/>
      <c r="AU2233" s="1029"/>
      <c r="AV2233" s="46"/>
      <c r="AW2233" s="1029"/>
      <c r="AX2233" s="46"/>
      <c r="AY2233" s="2391"/>
    </row>
    <row r="2234" spans="1:51" s="8" customFormat="1" ht="15.95" customHeight="1" x14ac:dyDescent="0.25">
      <c r="A2234" s="93"/>
      <c r="B2234" s="88"/>
      <c r="C2234" s="107"/>
      <c r="D2234" s="88"/>
      <c r="E2234" s="88"/>
      <c r="F2234" s="88"/>
      <c r="G2234" s="88"/>
      <c r="H2234" s="88"/>
      <c r="I2234" s="88"/>
      <c r="J2234" s="88"/>
      <c r="K2234" s="88"/>
      <c r="L2234" s="88"/>
      <c r="M2234" s="88"/>
      <c r="N2234" s="21"/>
      <c r="O2234" s="21"/>
      <c r="P2234" s="21"/>
      <c r="Q2234" s="97"/>
      <c r="R2234" s="94"/>
      <c r="S2234" s="94"/>
      <c r="T2234" s="94"/>
      <c r="U2234" s="94"/>
      <c r="V2234" s="94"/>
      <c r="W2234" s="94"/>
      <c r="X2234" s="94"/>
      <c r="Y2234" s="88"/>
      <c r="Z2234" s="88"/>
      <c r="AA2234" s="90"/>
      <c r="AB2234" s="88"/>
      <c r="AC2234" s="88"/>
      <c r="AD2234" s="88"/>
      <c r="AE2234" s="88" t="s">
        <v>3610</v>
      </c>
      <c r="AF2234" s="88" t="s">
        <v>3611</v>
      </c>
      <c r="AG2234" s="95" t="s">
        <v>230</v>
      </c>
      <c r="AH2234" s="88" t="s">
        <v>60</v>
      </c>
      <c r="AI2234" s="98">
        <v>0.114</v>
      </c>
      <c r="AJ2234" s="21">
        <v>1100</v>
      </c>
      <c r="AK2234" s="98">
        <f t="shared" si="243"/>
        <v>0.2621917808219178</v>
      </c>
      <c r="AL2234" s="98">
        <f t="shared" si="244"/>
        <v>8.1369863013698626E-2</v>
      </c>
      <c r="AM2234" s="98">
        <f t="shared" si="245"/>
        <v>0.34356164383561644</v>
      </c>
      <c r="AN2234" s="98"/>
      <c r="AO2234" s="98"/>
      <c r="AP2234" s="98"/>
      <c r="AQ2234" s="368"/>
      <c r="AR2234" s="47"/>
      <c r="AS2234" s="48"/>
      <c r="AT2234" s="88"/>
      <c r="AU2234" s="88"/>
      <c r="AV2234" s="52"/>
      <c r="AW2234" s="88"/>
      <c r="AX2234" s="52"/>
      <c r="AY2234" s="2391"/>
    </row>
    <row r="2235" spans="1:51" s="55" customFormat="1" ht="15.95" customHeight="1" x14ac:dyDescent="0.25">
      <c r="A2235" s="734">
        <v>326</v>
      </c>
      <c r="B2235" s="735" t="s">
        <v>49</v>
      </c>
      <c r="C2235" s="988" t="s">
        <v>58</v>
      </c>
      <c r="D2235" s="735" t="s">
        <v>16725</v>
      </c>
      <c r="E2235" s="735" t="s">
        <v>3612</v>
      </c>
      <c r="F2235" s="735" t="s">
        <v>3613</v>
      </c>
      <c r="G2235" s="735"/>
      <c r="H2235" s="735" t="s">
        <v>219</v>
      </c>
      <c r="I2235" s="735" t="s">
        <v>220</v>
      </c>
      <c r="J2235" s="735" t="s">
        <v>221</v>
      </c>
      <c r="K2235" s="735" t="s">
        <v>222</v>
      </c>
      <c r="L2235" s="735" t="s">
        <v>221</v>
      </c>
      <c r="M2235" s="735" t="s">
        <v>879</v>
      </c>
      <c r="N2235" s="743">
        <v>4.5</v>
      </c>
      <c r="O2235" s="743">
        <v>2</v>
      </c>
      <c r="P2235" s="743">
        <v>9</v>
      </c>
      <c r="Q2235" s="744">
        <v>5</v>
      </c>
      <c r="R2235" s="739"/>
      <c r="S2235" s="739">
        <v>1</v>
      </c>
      <c r="T2235" s="739"/>
      <c r="U2235" s="739">
        <v>1</v>
      </c>
      <c r="V2235" s="739"/>
      <c r="W2235" s="739"/>
      <c r="X2235" s="739"/>
      <c r="Y2235" s="2275" t="s">
        <v>16652</v>
      </c>
      <c r="Z2235" s="735" t="s">
        <v>230</v>
      </c>
      <c r="AA2235" s="741" t="s">
        <v>230</v>
      </c>
      <c r="AB2235" s="735" t="s">
        <v>230</v>
      </c>
      <c r="AC2235" s="735" t="s">
        <v>230</v>
      </c>
      <c r="AD2235" s="735" t="s">
        <v>230</v>
      </c>
      <c r="AE2235" s="735" t="s">
        <v>3614</v>
      </c>
      <c r="AF2235" s="735" t="s">
        <v>3434</v>
      </c>
      <c r="AG2235" s="742" t="s">
        <v>230</v>
      </c>
      <c r="AH2235" s="735" t="s">
        <v>58</v>
      </c>
      <c r="AI2235" s="828">
        <v>0.114</v>
      </c>
      <c r="AJ2235" s="743">
        <v>2100</v>
      </c>
      <c r="AK2235" s="828">
        <f>AJ2235*0.087/365</f>
        <v>0.50054794520547941</v>
      </c>
      <c r="AL2235" s="828">
        <f>AJ2235*0.027/365</f>
        <v>0.15534246575342467</v>
      </c>
      <c r="AM2235" s="745">
        <f>SUM(AK2235:AL2235)</f>
        <v>0.6558904109589041</v>
      </c>
      <c r="AN2235" s="828">
        <f>SUM(AK2235:AK2243)</f>
        <v>7.7204346031150317</v>
      </c>
      <c r="AO2235" s="828">
        <f>SUM(AL2235:AL2243)</f>
        <v>2.1358191780821918</v>
      </c>
      <c r="AP2235" s="828">
        <f>SUM(AN2235:AO2235)</f>
        <v>9.8562537811972231</v>
      </c>
      <c r="AQ2235" s="828">
        <f>AP2235*30</f>
        <v>295.68761343591672</v>
      </c>
      <c r="AR2235" s="746" t="s">
        <v>231</v>
      </c>
      <c r="AS2235" s="735" t="s">
        <v>114</v>
      </c>
      <c r="AT2235" s="735" t="s">
        <v>232</v>
      </c>
      <c r="AU2235" s="735" t="s">
        <v>58</v>
      </c>
      <c r="AV2235" s="1016" t="s">
        <v>3615</v>
      </c>
      <c r="AW2235" s="735" t="s">
        <v>18131</v>
      </c>
      <c r="AX2235" s="2080" t="s">
        <v>25383</v>
      </c>
      <c r="AY2235" s="868"/>
    </row>
    <row r="2236" spans="1:51" s="8" customFormat="1" ht="15.95" customHeight="1" x14ac:dyDescent="0.25">
      <c r="A2236" s="112"/>
      <c r="B2236" s="113"/>
      <c r="C2236" s="121"/>
      <c r="D2236" s="113"/>
      <c r="E2236" s="113"/>
      <c r="F2236" s="113"/>
      <c r="G2236" s="113"/>
      <c r="H2236" s="113"/>
      <c r="I2236" s="113"/>
      <c r="J2236" s="113"/>
      <c r="K2236" s="113"/>
      <c r="L2236" s="113"/>
      <c r="M2236" s="113"/>
      <c r="N2236" s="118"/>
      <c r="O2236" s="118"/>
      <c r="P2236" s="118"/>
      <c r="Q2236" s="120"/>
      <c r="R2236" s="114"/>
      <c r="S2236" s="114"/>
      <c r="T2236" s="114"/>
      <c r="U2236" s="114"/>
      <c r="V2236" s="114"/>
      <c r="W2236" s="114"/>
      <c r="X2236" s="114"/>
      <c r="Y2236" s="113" t="s">
        <v>230</v>
      </c>
      <c r="Z2236" s="113" t="s">
        <v>230</v>
      </c>
      <c r="AA2236" s="132" t="s">
        <v>230</v>
      </c>
      <c r="AB2236" s="113" t="s">
        <v>230</v>
      </c>
      <c r="AC2236" s="113" t="s">
        <v>230</v>
      </c>
      <c r="AD2236" s="1080" t="s">
        <v>230</v>
      </c>
      <c r="AE2236" s="1017" t="s">
        <v>3616</v>
      </c>
      <c r="AF2236" s="1017" t="s">
        <v>609</v>
      </c>
      <c r="AG2236" s="1018" t="s">
        <v>230</v>
      </c>
      <c r="AH2236" s="2030" t="s">
        <v>17034</v>
      </c>
      <c r="AI2236" s="1021">
        <v>1.51</v>
      </c>
      <c r="AJ2236" s="1649">
        <v>173.37260273972603</v>
      </c>
      <c r="AK2236" s="1020">
        <f>AJ2236*AI2236/365</f>
        <v>0.71724008256708571</v>
      </c>
      <c r="AL2236" s="1020">
        <v>0</v>
      </c>
      <c r="AM2236" s="829">
        <f>SUBTOTAL(9,AK2236:AL2236)</f>
        <v>0.71724008256708571</v>
      </c>
      <c r="AN2236" s="116"/>
      <c r="AO2236" s="116"/>
      <c r="AP2236" s="116"/>
      <c r="AQ2236" s="367"/>
      <c r="AR2236" s="42"/>
      <c r="AS2236" s="43"/>
      <c r="AT2236" s="113"/>
      <c r="AU2236" s="113"/>
      <c r="AV2236" s="73"/>
      <c r="AW2236" s="113"/>
      <c r="AX2236" s="44"/>
      <c r="AY2236" s="2391"/>
    </row>
    <row r="2237" spans="1:51" s="8" customFormat="1" ht="15.95" customHeight="1" x14ac:dyDescent="0.25">
      <c r="A2237" s="36"/>
      <c r="B2237" s="1029"/>
      <c r="C2237" s="2"/>
      <c r="D2237" s="1029"/>
      <c r="E2237" s="1029"/>
      <c r="F2237" s="1029"/>
      <c r="G2237" s="1029"/>
      <c r="H2237" s="1029"/>
      <c r="I2237" s="1029"/>
      <c r="J2237" s="1029"/>
      <c r="K2237" s="1029"/>
      <c r="L2237" s="1029"/>
      <c r="M2237" s="1029"/>
      <c r="N2237" s="1036"/>
      <c r="O2237" s="1036"/>
      <c r="P2237" s="1557"/>
      <c r="Q2237" s="37"/>
      <c r="R2237" s="448"/>
      <c r="S2237" s="448"/>
      <c r="T2237" s="448"/>
      <c r="U2237" s="448"/>
      <c r="V2237" s="448"/>
      <c r="W2237" s="448"/>
      <c r="X2237" s="448"/>
      <c r="Y2237" s="1029" t="s">
        <v>230</v>
      </c>
      <c r="Z2237" s="1029" t="s">
        <v>230</v>
      </c>
      <c r="AA2237" s="1" t="s">
        <v>230</v>
      </c>
      <c r="AB2237" s="1029" t="s">
        <v>230</v>
      </c>
      <c r="AC2237" s="1029" t="s">
        <v>230</v>
      </c>
      <c r="AD2237" s="286" t="s">
        <v>230</v>
      </c>
      <c r="AE2237" s="735" t="s">
        <v>3617</v>
      </c>
      <c r="AF2237" s="735" t="s">
        <v>3618</v>
      </c>
      <c r="AG2237" s="742" t="s">
        <v>230</v>
      </c>
      <c r="AH2237" s="735" t="s">
        <v>58</v>
      </c>
      <c r="AI2237" s="828">
        <v>0.114</v>
      </c>
      <c r="AJ2237" s="743">
        <v>3900</v>
      </c>
      <c r="AK2237" s="828">
        <f>AJ2237*0.087/365</f>
        <v>0.92958904109589025</v>
      </c>
      <c r="AL2237" s="828">
        <f>AJ2237*0.027/365</f>
        <v>0.28849315068493148</v>
      </c>
      <c r="AM2237" s="745">
        <f t="shared" ref="AM2237:AM2243" si="246">SUM(AK2237:AL2237)</f>
        <v>1.2180821917808218</v>
      </c>
      <c r="AN2237" s="40"/>
      <c r="AO2237" s="40"/>
      <c r="AP2237" s="40"/>
      <c r="AQ2237" s="1644"/>
      <c r="AR2237" s="1034"/>
      <c r="AS2237" s="45"/>
      <c r="AT2237" s="1029"/>
      <c r="AU2237" s="1029"/>
      <c r="AV2237" s="73"/>
      <c r="AW2237" s="1029"/>
      <c r="AX2237" s="46"/>
      <c r="AY2237" s="2391"/>
    </row>
    <row r="2238" spans="1:51" s="8" customFormat="1" ht="15.95" customHeight="1" x14ac:dyDescent="0.25">
      <c r="A2238" s="93"/>
      <c r="B2238" s="88"/>
      <c r="C2238" s="107"/>
      <c r="D2238" s="88"/>
      <c r="E2238" s="88"/>
      <c r="F2238" s="88"/>
      <c r="G2238" s="88"/>
      <c r="H2238" s="88"/>
      <c r="I2238" s="88"/>
      <c r="J2238" s="88"/>
      <c r="K2238" s="88"/>
      <c r="L2238" s="88"/>
      <c r="M2238" s="88"/>
      <c r="N2238" s="21"/>
      <c r="O2238" s="21"/>
      <c r="P2238" s="21"/>
      <c r="Q2238" s="97"/>
      <c r="R2238" s="94"/>
      <c r="S2238" s="94"/>
      <c r="T2238" s="94"/>
      <c r="U2238" s="94"/>
      <c r="V2238" s="94"/>
      <c r="W2238" s="94"/>
      <c r="X2238" s="94"/>
      <c r="Y2238" s="88" t="s">
        <v>230</v>
      </c>
      <c r="Z2238" s="88" t="s">
        <v>230</v>
      </c>
      <c r="AA2238" s="90" t="s">
        <v>230</v>
      </c>
      <c r="AB2238" s="88" t="s">
        <v>230</v>
      </c>
      <c r="AC2238" s="88" t="s">
        <v>230</v>
      </c>
      <c r="AD2238" s="836" t="s">
        <v>230</v>
      </c>
      <c r="AE2238" s="1022" t="s">
        <v>3619</v>
      </c>
      <c r="AF2238" s="1022" t="s">
        <v>16726</v>
      </c>
      <c r="AG2238" s="1023" t="s">
        <v>230</v>
      </c>
      <c r="AH2238" s="1022" t="s">
        <v>58</v>
      </c>
      <c r="AI2238" s="1024">
        <v>0.114</v>
      </c>
      <c r="AJ2238" s="1025">
        <v>300</v>
      </c>
      <c r="AK2238" s="1024">
        <f>AJ2238*0.087/365</f>
        <v>7.1506849315068483E-2</v>
      </c>
      <c r="AL2238" s="1024">
        <f>AJ2238*0.027/365</f>
        <v>2.2191780821917806E-2</v>
      </c>
      <c r="AM2238" s="745">
        <f t="shared" si="246"/>
        <v>9.3698630136986288E-2</v>
      </c>
      <c r="AN2238" s="98"/>
      <c r="AO2238" s="98"/>
      <c r="AP2238" s="98"/>
      <c r="AQ2238" s="368"/>
      <c r="AR2238" s="47"/>
      <c r="AS2238" s="48"/>
      <c r="AT2238" s="88"/>
      <c r="AU2238" s="88"/>
      <c r="AV2238" s="73"/>
      <c r="AW2238" s="88"/>
      <c r="AX2238" s="46"/>
      <c r="AY2238" s="2391"/>
    </row>
    <row r="2239" spans="1:51" s="8" customFormat="1" ht="15.95" customHeight="1" x14ac:dyDescent="0.25">
      <c r="A2239" s="93"/>
      <c r="B2239" s="88"/>
      <c r="C2239" s="107"/>
      <c r="D2239" s="88"/>
      <c r="E2239" s="88"/>
      <c r="F2239" s="88"/>
      <c r="G2239" s="88"/>
      <c r="H2239" s="88"/>
      <c r="I2239" s="88"/>
      <c r="J2239" s="88"/>
      <c r="K2239" s="88"/>
      <c r="L2239" s="88"/>
      <c r="M2239" s="88"/>
      <c r="N2239" s="21"/>
      <c r="O2239" s="21"/>
      <c r="P2239" s="21"/>
      <c r="Q2239" s="97"/>
      <c r="R2239" s="94"/>
      <c r="S2239" s="94"/>
      <c r="T2239" s="94"/>
      <c r="U2239" s="94"/>
      <c r="V2239" s="94"/>
      <c r="W2239" s="94"/>
      <c r="X2239" s="94"/>
      <c r="Y2239" s="88" t="s">
        <v>230</v>
      </c>
      <c r="Z2239" s="88" t="s">
        <v>230</v>
      </c>
      <c r="AA2239" s="90" t="s">
        <v>230</v>
      </c>
      <c r="AB2239" s="88" t="s">
        <v>230</v>
      </c>
      <c r="AC2239" s="88" t="s">
        <v>230</v>
      </c>
      <c r="AD2239" s="836" t="s">
        <v>230</v>
      </c>
      <c r="AE2239" s="434" t="s">
        <v>3478</v>
      </c>
      <c r="AF2239" s="434" t="s">
        <v>16735</v>
      </c>
      <c r="AG2239" s="438" t="s">
        <v>230</v>
      </c>
      <c r="AH2239" s="434" t="s">
        <v>58</v>
      </c>
      <c r="AI2239" s="511">
        <v>0.114</v>
      </c>
      <c r="AJ2239" s="513">
        <v>4100</v>
      </c>
      <c r="AK2239" s="511">
        <f>AJ2239*0.087/365</f>
        <v>0.97726027397260273</v>
      </c>
      <c r="AL2239" s="843">
        <f>AJ2239*0.027/365</f>
        <v>0.3032876712328767</v>
      </c>
      <c r="AM2239" s="514">
        <f t="shared" si="246"/>
        <v>1.2805479452054795</v>
      </c>
      <c r="AN2239" s="98"/>
      <c r="AO2239" s="98"/>
      <c r="AP2239" s="98"/>
      <c r="AQ2239" s="368"/>
      <c r="AR2239" s="47"/>
      <c r="AS2239" s="48"/>
      <c r="AT2239" s="88"/>
      <c r="AU2239" s="88"/>
      <c r="AV2239" s="73"/>
      <c r="AW2239" s="88"/>
      <c r="AX2239" s="383" t="s">
        <v>16728</v>
      </c>
      <c r="AY2239" s="2391"/>
    </row>
    <row r="2240" spans="1:51" s="8" customFormat="1" ht="15.95" customHeight="1" x14ac:dyDescent="0.25">
      <c r="A2240" s="93"/>
      <c r="B2240" s="88"/>
      <c r="C2240" s="107"/>
      <c r="D2240" s="88"/>
      <c r="E2240" s="88"/>
      <c r="F2240" s="88"/>
      <c r="G2240" s="88"/>
      <c r="H2240" s="88"/>
      <c r="I2240" s="88"/>
      <c r="J2240" s="88"/>
      <c r="K2240" s="88"/>
      <c r="L2240" s="88"/>
      <c r="M2240" s="88"/>
      <c r="N2240" s="21"/>
      <c r="O2240" s="21"/>
      <c r="P2240" s="21"/>
      <c r="Q2240" s="97"/>
      <c r="R2240" s="94"/>
      <c r="S2240" s="94"/>
      <c r="T2240" s="94"/>
      <c r="U2240" s="94"/>
      <c r="V2240" s="94"/>
      <c r="W2240" s="94"/>
      <c r="X2240" s="94"/>
      <c r="Y2240" s="88" t="s">
        <v>230</v>
      </c>
      <c r="Z2240" s="88" t="s">
        <v>230</v>
      </c>
      <c r="AA2240" s="90" t="s">
        <v>230</v>
      </c>
      <c r="AB2240" s="88" t="s">
        <v>230</v>
      </c>
      <c r="AC2240" s="88" t="s">
        <v>230</v>
      </c>
      <c r="AD2240" s="836" t="s">
        <v>230</v>
      </c>
      <c r="AE2240" s="850" t="s">
        <v>3479</v>
      </c>
      <c r="AF2240" s="850" t="s">
        <v>16738</v>
      </c>
      <c r="AG2240" s="853" t="s">
        <v>230</v>
      </c>
      <c r="AH2240" s="850" t="s">
        <v>58</v>
      </c>
      <c r="AI2240" s="1026">
        <v>0.1</v>
      </c>
      <c r="AJ2240" s="1027">
        <v>4200</v>
      </c>
      <c r="AK2240" s="1026">
        <f>AJ2240*0.087/365</f>
        <v>1.0010958904109588</v>
      </c>
      <c r="AL2240" s="1026">
        <f>AJ2240*0.0237/365</f>
        <v>0.27271232876712326</v>
      </c>
      <c r="AM2240" s="514">
        <f t="shared" si="246"/>
        <v>1.2738082191780822</v>
      </c>
      <c r="AN2240" s="98"/>
      <c r="AO2240" s="98"/>
      <c r="AP2240" s="98"/>
      <c r="AQ2240" s="368"/>
      <c r="AR2240" s="47"/>
      <c r="AS2240" s="48"/>
      <c r="AT2240" s="88"/>
      <c r="AU2240" s="88"/>
      <c r="AV2240" s="73"/>
      <c r="AW2240" s="88"/>
      <c r="AX2240" s="383" t="s">
        <v>16728</v>
      </c>
      <c r="AY2240" s="2391"/>
    </row>
    <row r="2241" spans="1:52" s="8" customFormat="1" ht="15.95" customHeight="1" x14ac:dyDescent="0.25">
      <c r="A2241" s="93"/>
      <c r="B2241" s="88"/>
      <c r="C2241" s="107"/>
      <c r="D2241" s="88"/>
      <c r="E2241" s="88"/>
      <c r="F2241" s="88"/>
      <c r="G2241" s="88"/>
      <c r="H2241" s="88"/>
      <c r="I2241" s="88"/>
      <c r="J2241" s="88"/>
      <c r="K2241" s="88"/>
      <c r="L2241" s="88"/>
      <c r="M2241" s="88"/>
      <c r="N2241" s="21"/>
      <c r="O2241" s="21"/>
      <c r="P2241" s="21"/>
      <c r="Q2241" s="97"/>
      <c r="R2241" s="94"/>
      <c r="S2241" s="94"/>
      <c r="T2241" s="94"/>
      <c r="U2241" s="94"/>
      <c r="V2241" s="94"/>
      <c r="W2241" s="94"/>
      <c r="X2241" s="94"/>
      <c r="Y2241" s="88" t="s">
        <v>230</v>
      </c>
      <c r="Z2241" s="88" t="s">
        <v>230</v>
      </c>
      <c r="AA2241" s="90" t="s">
        <v>230</v>
      </c>
      <c r="AB2241" s="88" t="s">
        <v>230</v>
      </c>
      <c r="AC2241" s="88" t="s">
        <v>230</v>
      </c>
      <c r="AD2241" s="836" t="s">
        <v>230</v>
      </c>
      <c r="AE2241" s="434" t="s">
        <v>3480</v>
      </c>
      <c r="AF2241" s="434" t="s">
        <v>16736</v>
      </c>
      <c r="AG2241" s="438" t="s">
        <v>230</v>
      </c>
      <c r="AH2241" s="434" t="s">
        <v>58</v>
      </c>
      <c r="AI2241" s="511">
        <v>0.114</v>
      </c>
      <c r="AJ2241" s="513">
        <v>2600</v>
      </c>
      <c r="AK2241" s="1026">
        <f>AJ2241*0.087/365</f>
        <v>0.61972602739726024</v>
      </c>
      <c r="AL2241" s="511">
        <f>AJ2241*0.027/365</f>
        <v>0.19232876712328767</v>
      </c>
      <c r="AM2241" s="514">
        <f t="shared" si="246"/>
        <v>0.81205479452054785</v>
      </c>
      <c r="AN2241" s="98"/>
      <c r="AO2241" s="98"/>
      <c r="AP2241" s="98"/>
      <c r="AQ2241" s="368"/>
      <c r="AR2241" s="47"/>
      <c r="AS2241" s="48"/>
      <c r="AT2241" s="88"/>
      <c r="AU2241" s="88"/>
      <c r="AV2241" s="73"/>
      <c r="AW2241" s="88"/>
      <c r="AX2241" s="383" t="s">
        <v>16728</v>
      </c>
      <c r="AY2241" s="2391"/>
    </row>
    <row r="2242" spans="1:52" s="8" customFormat="1" ht="15.95" customHeight="1" x14ac:dyDescent="0.25">
      <c r="A2242" s="93"/>
      <c r="B2242" s="88"/>
      <c r="C2242" s="107"/>
      <c r="D2242" s="88"/>
      <c r="E2242" s="88"/>
      <c r="F2242" s="88"/>
      <c r="G2242" s="88"/>
      <c r="H2242" s="88"/>
      <c r="I2242" s="88"/>
      <c r="J2242" s="88"/>
      <c r="K2242" s="88"/>
      <c r="L2242" s="88"/>
      <c r="M2242" s="88"/>
      <c r="N2242" s="21"/>
      <c r="O2242" s="21"/>
      <c r="P2242" s="21"/>
      <c r="Q2242" s="97"/>
      <c r="R2242" s="94"/>
      <c r="S2242" s="94"/>
      <c r="T2242" s="94"/>
      <c r="U2242" s="94"/>
      <c r="V2242" s="94"/>
      <c r="W2242" s="94"/>
      <c r="X2242" s="94"/>
      <c r="Y2242" s="88" t="s">
        <v>230</v>
      </c>
      <c r="Z2242" s="88" t="s">
        <v>230</v>
      </c>
      <c r="AA2242" s="90" t="s">
        <v>230</v>
      </c>
      <c r="AB2242" s="88" t="s">
        <v>230</v>
      </c>
      <c r="AC2242" s="88" t="s">
        <v>230</v>
      </c>
      <c r="AD2242" s="836" t="s">
        <v>230</v>
      </c>
      <c r="AE2242" s="434" t="s">
        <v>3482</v>
      </c>
      <c r="AF2242" s="434" t="s">
        <v>16737</v>
      </c>
      <c r="AG2242" s="438" t="s">
        <v>230</v>
      </c>
      <c r="AH2242" s="434" t="s">
        <v>58</v>
      </c>
      <c r="AI2242" s="511">
        <v>0.1</v>
      </c>
      <c r="AJ2242" s="513">
        <v>6820</v>
      </c>
      <c r="AK2242" s="1026">
        <f>AJ2242*0.0763/365</f>
        <v>1.425660273972603</v>
      </c>
      <c r="AL2242" s="511">
        <f>AJ2242*0.0237/365</f>
        <v>0.44283287671232874</v>
      </c>
      <c r="AM2242" s="514">
        <f t="shared" si="246"/>
        <v>1.8684931506849316</v>
      </c>
      <c r="AN2242" s="98"/>
      <c r="AO2242" s="98"/>
      <c r="AP2242" s="98"/>
      <c r="AQ2242" s="368"/>
      <c r="AR2242" s="47"/>
      <c r="AS2242" s="48"/>
      <c r="AT2242" s="88"/>
      <c r="AU2242" s="88"/>
      <c r="AV2242" s="73"/>
      <c r="AW2242" s="88"/>
      <c r="AX2242" s="383" t="s">
        <v>16728</v>
      </c>
      <c r="AY2242" s="2391"/>
    </row>
    <row r="2243" spans="1:52" s="8" customFormat="1" ht="15.95" customHeight="1" x14ac:dyDescent="0.25">
      <c r="A2243" s="93"/>
      <c r="B2243" s="88"/>
      <c r="C2243" s="107"/>
      <c r="D2243" s="88"/>
      <c r="E2243" s="88"/>
      <c r="F2243" s="88"/>
      <c r="G2243" s="88"/>
      <c r="H2243" s="88"/>
      <c r="I2243" s="88"/>
      <c r="J2243" s="88"/>
      <c r="K2243" s="88"/>
      <c r="L2243" s="88"/>
      <c r="M2243" s="88"/>
      <c r="N2243" s="21"/>
      <c r="O2243" s="21"/>
      <c r="P2243" s="21"/>
      <c r="Q2243" s="97"/>
      <c r="R2243" s="94"/>
      <c r="S2243" s="94"/>
      <c r="T2243" s="94"/>
      <c r="U2243" s="94"/>
      <c r="V2243" s="94"/>
      <c r="W2243" s="94"/>
      <c r="X2243" s="94"/>
      <c r="Y2243" s="88" t="s">
        <v>230</v>
      </c>
      <c r="Z2243" s="88" t="s">
        <v>230</v>
      </c>
      <c r="AA2243" s="90" t="s">
        <v>230</v>
      </c>
      <c r="AB2243" s="88" t="s">
        <v>230</v>
      </c>
      <c r="AC2243" s="88" t="s">
        <v>230</v>
      </c>
      <c r="AD2243" s="836" t="s">
        <v>230</v>
      </c>
      <c r="AE2243" s="841" t="s">
        <v>3484</v>
      </c>
      <c r="AF2243" s="841" t="s">
        <v>16739</v>
      </c>
      <c r="AG2243" s="842" t="s">
        <v>230</v>
      </c>
      <c r="AH2243" s="841" t="s">
        <v>58</v>
      </c>
      <c r="AI2243" s="843">
        <v>0.114</v>
      </c>
      <c r="AJ2243" s="845">
        <v>6200</v>
      </c>
      <c r="AK2243" s="2276">
        <f>AJ2243*0.087/365</f>
        <v>1.4778082191780821</v>
      </c>
      <c r="AL2243" s="843">
        <f>AJ2243*0.027/365</f>
        <v>0.4586301369863014</v>
      </c>
      <c r="AM2243" s="2075">
        <f t="shared" si="246"/>
        <v>1.9364383561643836</v>
      </c>
      <c r="AN2243" s="98"/>
      <c r="AO2243" s="98"/>
      <c r="AP2243" s="98"/>
      <c r="AQ2243" s="368"/>
      <c r="AR2243" s="47"/>
      <c r="AS2243" s="48"/>
      <c r="AT2243" s="88"/>
      <c r="AU2243" s="88"/>
      <c r="AV2243" s="73"/>
      <c r="AW2243" s="88"/>
      <c r="AX2243" s="787" t="s">
        <v>16728</v>
      </c>
      <c r="AY2243" s="2391"/>
    </row>
    <row r="2244" spans="1:52" s="55" customFormat="1" ht="15.95" customHeight="1" x14ac:dyDescent="0.25">
      <c r="A2244" s="353">
        <v>327</v>
      </c>
      <c r="B2244" s="354" t="s">
        <v>49</v>
      </c>
      <c r="C2244" s="366" t="s">
        <v>58</v>
      </c>
      <c r="D2244" s="354" t="s">
        <v>20780</v>
      </c>
      <c r="E2244" s="354" t="s">
        <v>20776</v>
      </c>
      <c r="F2244" s="354" t="s">
        <v>20777</v>
      </c>
      <c r="G2244" s="354" t="s">
        <v>221</v>
      </c>
      <c r="H2244" s="354" t="s">
        <v>219</v>
      </c>
      <c r="I2244" s="354" t="s">
        <v>220</v>
      </c>
      <c r="J2244" s="354" t="s">
        <v>221</v>
      </c>
      <c r="K2244" s="354" t="s">
        <v>879</v>
      </c>
      <c r="L2244" s="354" t="s">
        <v>221</v>
      </c>
      <c r="M2244" s="354" t="s">
        <v>879</v>
      </c>
      <c r="N2244" s="360">
        <v>6.4</v>
      </c>
      <c r="O2244" s="360">
        <v>2.2000000000000002</v>
      </c>
      <c r="P2244" s="360">
        <f>O2244*N2244</f>
        <v>14.080000000000002</v>
      </c>
      <c r="Q2244" s="503">
        <v>3</v>
      </c>
      <c r="R2244" s="357"/>
      <c r="S2244" s="357">
        <v>1</v>
      </c>
      <c r="T2244" s="357"/>
      <c r="U2244" s="357">
        <v>0</v>
      </c>
      <c r="V2244" s="357"/>
      <c r="W2244" s="357"/>
      <c r="X2244" s="357"/>
      <c r="Y2244" s="354" t="s">
        <v>62</v>
      </c>
      <c r="Z2244" s="366" t="s">
        <v>224</v>
      </c>
      <c r="AA2244" s="762" t="s">
        <v>225</v>
      </c>
      <c r="AB2244" s="354" t="s">
        <v>1</v>
      </c>
      <c r="AC2244" s="354" t="s">
        <v>226</v>
      </c>
      <c r="AD2244" s="354" t="s">
        <v>18749</v>
      </c>
      <c r="AE2244" s="354" t="s">
        <v>3624</v>
      </c>
      <c r="AF2244" s="354" t="s">
        <v>3625</v>
      </c>
      <c r="AG2244" s="358" t="s">
        <v>230</v>
      </c>
      <c r="AH2244" s="354" t="s">
        <v>58</v>
      </c>
      <c r="AI2244" s="359">
        <v>0.114</v>
      </c>
      <c r="AJ2244" s="360">
        <v>5900</v>
      </c>
      <c r="AK2244" s="359">
        <f>AJ2244*0.087/365</f>
        <v>1.4063013698630136</v>
      </c>
      <c r="AL2244" s="359">
        <f>AJ2244*0.027/365</f>
        <v>0.43643835616438359</v>
      </c>
      <c r="AM2244" s="361">
        <f>SUM(AK2244:AL2244)</f>
        <v>1.8427397260273972</v>
      </c>
      <c r="AN2244" s="359">
        <f>SUM(AK2244:AK2254)</f>
        <v>9.7448624657534229</v>
      </c>
      <c r="AO2244" s="359">
        <f>SUM(AL2244:AL2254)</f>
        <v>2.6610246575342464</v>
      </c>
      <c r="AP2244" s="359">
        <f>SUM(AM2244:AM2254)</f>
        <v>12.405887123287672</v>
      </c>
      <c r="AQ2244" s="359">
        <f>AP2244*30</f>
        <v>372.17661369863015</v>
      </c>
      <c r="AR2244" s="362" t="s">
        <v>231</v>
      </c>
      <c r="AS2244" s="363" t="s">
        <v>114</v>
      </c>
      <c r="AT2244" s="166" t="s">
        <v>232</v>
      </c>
      <c r="AU2244" s="166" t="s">
        <v>58</v>
      </c>
      <c r="AV2244" s="231" t="s">
        <v>3626</v>
      </c>
      <c r="AW2244" s="166" t="s">
        <v>234</v>
      </c>
      <c r="AX2244" s="805" t="s">
        <v>20778</v>
      </c>
      <c r="AY2244" s="2391"/>
      <c r="AZ2244" s="778" t="s">
        <v>20779</v>
      </c>
    </row>
    <row r="2245" spans="1:52" s="8" customFormat="1" ht="15.95" customHeight="1" x14ac:dyDescent="0.25">
      <c r="A2245" s="122"/>
      <c r="B2245" s="123"/>
      <c r="C2245" s="144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8"/>
      <c r="O2245" s="128"/>
      <c r="P2245" s="128"/>
      <c r="Q2245" s="140"/>
      <c r="R2245" s="124"/>
      <c r="S2245" s="124"/>
      <c r="T2245" s="124"/>
      <c r="U2245" s="124"/>
      <c r="V2245" s="124"/>
      <c r="W2245" s="124"/>
      <c r="X2245" s="124"/>
      <c r="Y2245" s="123" t="s">
        <v>230</v>
      </c>
      <c r="Z2245" s="123" t="s">
        <v>230</v>
      </c>
      <c r="AA2245" s="135" t="s">
        <v>230</v>
      </c>
      <c r="AB2245" s="123" t="s">
        <v>230</v>
      </c>
      <c r="AC2245" s="123" t="s">
        <v>230</v>
      </c>
      <c r="AD2245" s="123" t="s">
        <v>230</v>
      </c>
      <c r="AE2245" s="827" t="s">
        <v>3627</v>
      </c>
      <c r="AF2245" s="827" t="s">
        <v>3628</v>
      </c>
      <c r="AG2245" s="1199" t="s">
        <v>230</v>
      </c>
      <c r="AH2245" s="827" t="s">
        <v>58</v>
      </c>
      <c r="AI2245" s="1201">
        <v>0.114</v>
      </c>
      <c r="AJ2245" s="1434">
        <v>1200</v>
      </c>
      <c r="AK2245" s="1201">
        <f>AJ2245*0.087/365</f>
        <v>0.28602739726027393</v>
      </c>
      <c r="AL2245" s="1201">
        <f>AJ2245*0.027/365</f>
        <v>8.8767123287671224E-2</v>
      </c>
      <c r="AM2245" s="479">
        <f>SUM(AK2245:AL2245)</f>
        <v>0.37479452054794515</v>
      </c>
      <c r="AN2245" s="126"/>
      <c r="AO2245" s="126"/>
      <c r="AP2245" s="126"/>
      <c r="AQ2245" s="369"/>
      <c r="AR2245" s="49"/>
      <c r="AS2245" s="50"/>
      <c r="AT2245" s="123"/>
      <c r="AU2245" s="123"/>
      <c r="AV2245" s="73"/>
      <c r="AW2245" s="123"/>
      <c r="AX2245" s="44"/>
      <c r="AY2245" s="2391"/>
    </row>
    <row r="2246" spans="1:52" s="8" customFormat="1" ht="15.95" customHeight="1" x14ac:dyDescent="0.25">
      <c r="A2246" s="122"/>
      <c r="B2246" s="123"/>
      <c r="C2246" s="144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8"/>
      <c r="O2246" s="128"/>
      <c r="P2246" s="128"/>
      <c r="Q2246" s="140"/>
      <c r="R2246" s="124"/>
      <c r="S2246" s="124"/>
      <c r="T2246" s="124"/>
      <c r="U2246" s="124"/>
      <c r="V2246" s="124"/>
      <c r="W2246" s="124"/>
      <c r="X2246" s="124"/>
      <c r="Y2246" s="123" t="s">
        <v>230</v>
      </c>
      <c r="Z2246" s="123" t="s">
        <v>230</v>
      </c>
      <c r="AA2246" s="135" t="s">
        <v>230</v>
      </c>
      <c r="AB2246" s="123" t="s">
        <v>230</v>
      </c>
      <c r="AC2246" s="123" t="s">
        <v>230</v>
      </c>
      <c r="AD2246" s="123" t="s">
        <v>230</v>
      </c>
      <c r="AE2246" s="1028" t="s">
        <v>3614</v>
      </c>
      <c r="AF2246" s="1028" t="s">
        <v>3434</v>
      </c>
      <c r="AG2246" s="377" t="s">
        <v>230</v>
      </c>
      <c r="AH2246" s="1028" t="s">
        <v>58</v>
      </c>
      <c r="AI2246" s="378">
        <v>0.114</v>
      </c>
      <c r="AJ2246" s="379">
        <v>2100</v>
      </c>
      <c r="AK2246" s="378">
        <f>AJ2246*0.087/365</f>
        <v>0.50054794520547941</v>
      </c>
      <c r="AL2246" s="378">
        <f>AJ2246*0.027/365</f>
        <v>0.15534246575342467</v>
      </c>
      <c r="AM2246" s="378">
        <f t="shared" ref="AM2246:AM2254" si="247">SUM(AK2246:AL2246)</f>
        <v>0.6558904109589041</v>
      </c>
      <c r="AN2246" s="14"/>
      <c r="AO2246" s="126"/>
      <c r="AP2246" s="126"/>
      <c r="AQ2246" s="369"/>
      <c r="AR2246" s="49"/>
      <c r="AS2246" s="50"/>
      <c r="AT2246" s="123"/>
      <c r="AU2246" s="123"/>
      <c r="AV2246" s="73"/>
      <c r="AW2246" s="123"/>
      <c r="AX2246" s="46"/>
      <c r="AY2246" s="2391"/>
    </row>
    <row r="2247" spans="1:52" s="8" customFormat="1" ht="15.95" customHeight="1" x14ac:dyDescent="0.25">
      <c r="A2247" s="122"/>
      <c r="B2247" s="123"/>
      <c r="C2247" s="144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8"/>
      <c r="O2247" s="128"/>
      <c r="P2247" s="128"/>
      <c r="Q2247" s="140"/>
      <c r="R2247" s="124"/>
      <c r="S2247" s="124"/>
      <c r="T2247" s="124"/>
      <c r="U2247" s="124"/>
      <c r="V2247" s="124"/>
      <c r="W2247" s="124"/>
      <c r="X2247" s="124"/>
      <c r="Y2247" s="123" t="s">
        <v>230</v>
      </c>
      <c r="Z2247" s="123" t="s">
        <v>230</v>
      </c>
      <c r="AA2247" s="135" t="s">
        <v>230</v>
      </c>
      <c r="AB2247" s="123" t="s">
        <v>230</v>
      </c>
      <c r="AC2247" s="123" t="s">
        <v>230</v>
      </c>
      <c r="AD2247" s="123" t="s">
        <v>230</v>
      </c>
      <c r="AE2247" s="1028" t="s">
        <v>3616</v>
      </c>
      <c r="AF2247" s="1028" t="s">
        <v>609</v>
      </c>
      <c r="AG2247" s="377" t="s">
        <v>230</v>
      </c>
      <c r="AH2247" s="754" t="s">
        <v>23142</v>
      </c>
      <c r="AI2247" s="379">
        <v>0.62</v>
      </c>
      <c r="AJ2247" s="831">
        <v>572.54</v>
      </c>
      <c r="AK2247" s="40">
        <f>AJ2247*AI2247/365</f>
        <v>0.97253369863013683</v>
      </c>
      <c r="AL2247" s="378">
        <v>0</v>
      </c>
      <c r="AM2247" s="41">
        <f>SUBTOTAL(9,AK2247:AL2247)</f>
        <v>0.97253369863013683</v>
      </c>
      <c r="AN2247" s="14"/>
      <c r="AO2247" s="126"/>
      <c r="AP2247" s="126"/>
      <c r="AQ2247" s="369"/>
      <c r="AR2247" s="49"/>
      <c r="AS2247" s="50"/>
      <c r="AT2247" s="123"/>
      <c r="AU2247" s="123"/>
      <c r="AV2247" s="73"/>
      <c r="AW2247" s="123"/>
      <c r="AX2247" s="46"/>
      <c r="AY2247" s="2391"/>
    </row>
    <row r="2248" spans="1:52" s="8" customFormat="1" ht="15.95" customHeight="1" x14ac:dyDescent="0.25">
      <c r="A2248" s="122"/>
      <c r="B2248" s="123"/>
      <c r="C2248" s="144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8"/>
      <c r="O2248" s="128"/>
      <c r="P2248" s="128"/>
      <c r="Q2248" s="140"/>
      <c r="R2248" s="124"/>
      <c r="S2248" s="124"/>
      <c r="T2248" s="124"/>
      <c r="U2248" s="124"/>
      <c r="V2248" s="124"/>
      <c r="W2248" s="124"/>
      <c r="X2248" s="124"/>
      <c r="Y2248" s="123" t="s">
        <v>230</v>
      </c>
      <c r="Z2248" s="123" t="s">
        <v>230</v>
      </c>
      <c r="AA2248" s="135" t="s">
        <v>230</v>
      </c>
      <c r="AB2248" s="123" t="s">
        <v>230</v>
      </c>
      <c r="AC2248" s="123" t="s">
        <v>230</v>
      </c>
      <c r="AD2248" s="123" t="s">
        <v>230</v>
      </c>
      <c r="AE2248" s="1028" t="s">
        <v>3617</v>
      </c>
      <c r="AF2248" s="1028" t="s">
        <v>3618</v>
      </c>
      <c r="AG2248" s="377" t="s">
        <v>230</v>
      </c>
      <c r="AH2248" s="1028" t="s">
        <v>58</v>
      </c>
      <c r="AI2248" s="378">
        <v>0.114</v>
      </c>
      <c r="AJ2248" s="379">
        <v>3900</v>
      </c>
      <c r="AK2248" s="378">
        <f>AJ2248*0.087/365</f>
        <v>0.92958904109589025</v>
      </c>
      <c r="AL2248" s="378">
        <f>AJ2248*0.027/365</f>
        <v>0.28849315068493148</v>
      </c>
      <c r="AM2248" s="378">
        <f t="shared" si="247"/>
        <v>1.2180821917808218</v>
      </c>
      <c r="AN2248" s="14"/>
      <c r="AO2248" s="126"/>
      <c r="AP2248" s="126"/>
      <c r="AQ2248" s="369"/>
      <c r="AR2248" s="49"/>
      <c r="AS2248" s="50"/>
      <c r="AT2248" s="123"/>
      <c r="AU2248" s="123"/>
      <c r="AV2248" s="73"/>
      <c r="AW2248" s="123"/>
      <c r="AX2248" s="46"/>
      <c r="AY2248" s="2391"/>
    </row>
    <row r="2249" spans="1:52" s="8" customFormat="1" ht="15.95" customHeight="1" x14ac:dyDescent="0.25">
      <c r="A2249" s="122"/>
      <c r="B2249" s="123"/>
      <c r="C2249" s="144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8"/>
      <c r="O2249" s="128"/>
      <c r="P2249" s="128"/>
      <c r="Q2249" s="140"/>
      <c r="R2249" s="124"/>
      <c r="S2249" s="124"/>
      <c r="T2249" s="124"/>
      <c r="U2249" s="124"/>
      <c r="V2249" s="124"/>
      <c r="W2249" s="124"/>
      <c r="X2249" s="124"/>
      <c r="Y2249" s="123" t="s">
        <v>230</v>
      </c>
      <c r="Z2249" s="123" t="s">
        <v>230</v>
      </c>
      <c r="AA2249" s="135" t="s">
        <v>230</v>
      </c>
      <c r="AB2249" s="123" t="s">
        <v>230</v>
      </c>
      <c r="AC2249" s="123" t="s">
        <v>230</v>
      </c>
      <c r="AD2249" s="123" t="s">
        <v>230</v>
      </c>
      <c r="AE2249" s="1028" t="s">
        <v>3619</v>
      </c>
      <c r="AF2249" s="1028" t="s">
        <v>16726</v>
      </c>
      <c r="AG2249" s="377" t="s">
        <v>230</v>
      </c>
      <c r="AH2249" s="1028" t="s">
        <v>58</v>
      </c>
      <c r="AI2249" s="378">
        <v>0.114</v>
      </c>
      <c r="AJ2249" s="379">
        <v>300</v>
      </c>
      <c r="AK2249" s="378">
        <f>AJ2249*0.087/365</f>
        <v>7.1506849315068483E-2</v>
      </c>
      <c r="AL2249" s="378">
        <f>AJ2249*0.027/365</f>
        <v>2.2191780821917806E-2</v>
      </c>
      <c r="AM2249" s="378">
        <f t="shared" si="247"/>
        <v>9.3698630136986288E-2</v>
      </c>
      <c r="AN2249" s="14"/>
      <c r="AO2249" s="126"/>
      <c r="AP2249" s="126"/>
      <c r="AQ2249" s="369"/>
      <c r="AR2249" s="49"/>
      <c r="AS2249" s="50"/>
      <c r="AT2249" s="123"/>
      <c r="AU2249" s="123"/>
      <c r="AV2249" s="73"/>
      <c r="AW2249" s="123"/>
      <c r="AX2249" s="46"/>
      <c r="AY2249" s="2391"/>
    </row>
    <row r="2250" spans="1:52" s="8" customFormat="1" ht="15.95" customHeight="1" x14ac:dyDescent="0.25">
      <c r="A2250" s="122"/>
      <c r="B2250" s="123"/>
      <c r="C2250" s="144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8"/>
      <c r="O2250" s="128"/>
      <c r="P2250" s="128"/>
      <c r="Q2250" s="140"/>
      <c r="R2250" s="124"/>
      <c r="S2250" s="124"/>
      <c r="T2250" s="124"/>
      <c r="U2250" s="124"/>
      <c r="V2250" s="124"/>
      <c r="W2250" s="124"/>
      <c r="X2250" s="124"/>
      <c r="Y2250" s="123" t="s">
        <v>230</v>
      </c>
      <c r="Z2250" s="123" t="s">
        <v>230</v>
      </c>
      <c r="AA2250" s="135" t="s">
        <v>230</v>
      </c>
      <c r="AB2250" s="123" t="s">
        <v>230</v>
      </c>
      <c r="AC2250" s="123" t="s">
        <v>230</v>
      </c>
      <c r="AD2250" s="123" t="s">
        <v>230</v>
      </c>
      <c r="AE2250" s="1028" t="s">
        <v>3478</v>
      </c>
      <c r="AF2250" s="1028" t="s">
        <v>16735</v>
      </c>
      <c r="AG2250" s="377" t="s">
        <v>230</v>
      </c>
      <c r="AH2250" s="1028" t="s">
        <v>58</v>
      </c>
      <c r="AI2250" s="378">
        <v>0.114</v>
      </c>
      <c r="AJ2250" s="379">
        <v>4100</v>
      </c>
      <c r="AK2250" s="378">
        <f>AJ2250*0.087/365</f>
        <v>0.97726027397260273</v>
      </c>
      <c r="AL2250" s="378">
        <f>AJ2250*0.027/365</f>
        <v>0.3032876712328767</v>
      </c>
      <c r="AM2250" s="378">
        <f t="shared" si="247"/>
        <v>1.2805479452054795</v>
      </c>
      <c r="AN2250" s="14"/>
      <c r="AO2250" s="126"/>
      <c r="AP2250" s="126"/>
      <c r="AQ2250" s="369"/>
      <c r="AR2250" s="49"/>
      <c r="AS2250" s="50"/>
      <c r="AT2250" s="123"/>
      <c r="AU2250" s="123"/>
      <c r="AV2250" s="73"/>
      <c r="AW2250" s="123"/>
      <c r="AX2250" s="46"/>
      <c r="AY2250" s="2391"/>
    </row>
    <row r="2251" spans="1:52" s="8" customFormat="1" ht="15.95" customHeight="1" x14ac:dyDescent="0.25">
      <c r="A2251" s="122"/>
      <c r="B2251" s="123"/>
      <c r="C2251" s="144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8"/>
      <c r="O2251" s="128"/>
      <c r="P2251" s="128"/>
      <c r="Q2251" s="140"/>
      <c r="R2251" s="124"/>
      <c r="S2251" s="124"/>
      <c r="T2251" s="124"/>
      <c r="U2251" s="124"/>
      <c r="V2251" s="124"/>
      <c r="W2251" s="124"/>
      <c r="X2251" s="124"/>
      <c r="Y2251" s="123" t="s">
        <v>230</v>
      </c>
      <c r="Z2251" s="123" t="s">
        <v>230</v>
      </c>
      <c r="AA2251" s="135" t="s">
        <v>230</v>
      </c>
      <c r="AB2251" s="123" t="s">
        <v>230</v>
      </c>
      <c r="AC2251" s="123" t="s">
        <v>230</v>
      </c>
      <c r="AD2251" s="123" t="s">
        <v>230</v>
      </c>
      <c r="AE2251" s="1028" t="s">
        <v>3479</v>
      </c>
      <c r="AF2251" s="1028" t="s">
        <v>16738</v>
      </c>
      <c r="AG2251" s="377" t="s">
        <v>230</v>
      </c>
      <c r="AH2251" s="1028" t="s">
        <v>58</v>
      </c>
      <c r="AI2251" s="378">
        <v>0.1</v>
      </c>
      <c r="AJ2251" s="379">
        <v>4200</v>
      </c>
      <c r="AK2251" s="378">
        <f>AJ2251*0.0763/365</f>
        <v>0.8779726027397261</v>
      </c>
      <c r="AL2251" s="378">
        <f>AJ2251*0.0237/365</f>
        <v>0.27271232876712326</v>
      </c>
      <c r="AM2251" s="378">
        <f t="shared" si="247"/>
        <v>1.1506849315068495</v>
      </c>
      <c r="AN2251" s="14"/>
      <c r="AO2251" s="126"/>
      <c r="AP2251" s="126"/>
      <c r="AQ2251" s="369"/>
      <c r="AR2251" s="49"/>
      <c r="AS2251" s="50"/>
      <c r="AT2251" s="123"/>
      <c r="AU2251" s="123"/>
      <c r="AV2251" s="73"/>
      <c r="AW2251" s="123"/>
      <c r="AX2251" s="46"/>
      <c r="AY2251" s="2391"/>
    </row>
    <row r="2252" spans="1:52" s="8" customFormat="1" ht="15.95" customHeight="1" x14ac:dyDescent="0.25">
      <c r="A2252" s="122"/>
      <c r="B2252" s="123"/>
      <c r="C2252" s="144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8"/>
      <c r="O2252" s="128"/>
      <c r="P2252" s="128"/>
      <c r="Q2252" s="140"/>
      <c r="R2252" s="124"/>
      <c r="S2252" s="124"/>
      <c r="T2252" s="124"/>
      <c r="U2252" s="124"/>
      <c r="V2252" s="124"/>
      <c r="W2252" s="124"/>
      <c r="X2252" s="124"/>
      <c r="Y2252" s="123" t="s">
        <v>230</v>
      </c>
      <c r="Z2252" s="123" t="s">
        <v>230</v>
      </c>
      <c r="AA2252" s="135" t="s">
        <v>230</v>
      </c>
      <c r="AB2252" s="123" t="s">
        <v>230</v>
      </c>
      <c r="AC2252" s="123" t="s">
        <v>230</v>
      </c>
      <c r="AD2252" s="123" t="s">
        <v>230</v>
      </c>
      <c r="AE2252" s="1028" t="s">
        <v>3480</v>
      </c>
      <c r="AF2252" s="1028" t="s">
        <v>16736</v>
      </c>
      <c r="AG2252" s="377" t="s">
        <v>230</v>
      </c>
      <c r="AH2252" s="1028" t="s">
        <v>58</v>
      </c>
      <c r="AI2252" s="378">
        <v>0.114</v>
      </c>
      <c r="AJ2252" s="379">
        <v>2600</v>
      </c>
      <c r="AK2252" s="378">
        <f>AJ2252*0.087/365</f>
        <v>0.61972602739726024</v>
      </c>
      <c r="AL2252" s="378">
        <f>AJ2252*0.027/365</f>
        <v>0.19232876712328767</v>
      </c>
      <c r="AM2252" s="378">
        <f t="shared" si="247"/>
        <v>0.81205479452054785</v>
      </c>
      <c r="AN2252" s="14"/>
      <c r="AO2252" s="126"/>
      <c r="AP2252" s="126"/>
      <c r="AQ2252" s="369"/>
      <c r="AR2252" s="49"/>
      <c r="AS2252" s="50"/>
      <c r="AT2252" s="123"/>
      <c r="AU2252" s="123"/>
      <c r="AV2252" s="73"/>
      <c r="AW2252" s="123"/>
      <c r="AX2252" s="46"/>
      <c r="AY2252" s="2391"/>
    </row>
    <row r="2253" spans="1:52" s="8" customFormat="1" ht="15.95" customHeight="1" x14ac:dyDescent="0.25">
      <c r="A2253" s="122"/>
      <c r="B2253" s="123"/>
      <c r="C2253" s="144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8"/>
      <c r="O2253" s="128"/>
      <c r="P2253" s="128"/>
      <c r="Q2253" s="140"/>
      <c r="R2253" s="124"/>
      <c r="S2253" s="124"/>
      <c r="T2253" s="124"/>
      <c r="U2253" s="124"/>
      <c r="V2253" s="124"/>
      <c r="W2253" s="124"/>
      <c r="X2253" s="124"/>
      <c r="Y2253" s="123" t="s">
        <v>230</v>
      </c>
      <c r="Z2253" s="123" t="s">
        <v>230</v>
      </c>
      <c r="AA2253" s="135" t="s">
        <v>230</v>
      </c>
      <c r="AB2253" s="123" t="s">
        <v>230</v>
      </c>
      <c r="AC2253" s="123" t="s">
        <v>230</v>
      </c>
      <c r="AD2253" s="123" t="s">
        <v>230</v>
      </c>
      <c r="AE2253" s="1028" t="s">
        <v>3482</v>
      </c>
      <c r="AF2253" s="1028" t="s">
        <v>16737</v>
      </c>
      <c r="AG2253" s="377" t="s">
        <v>230</v>
      </c>
      <c r="AH2253" s="1028" t="s">
        <v>58</v>
      </c>
      <c r="AI2253" s="378">
        <v>0.1</v>
      </c>
      <c r="AJ2253" s="379">
        <v>6820</v>
      </c>
      <c r="AK2253" s="378">
        <f>AJ2253*0.087/365</f>
        <v>1.6255890410958902</v>
      </c>
      <c r="AL2253" s="378">
        <f>AJ2253*0.0237/365</f>
        <v>0.44283287671232874</v>
      </c>
      <c r="AM2253" s="378">
        <f t="shared" si="247"/>
        <v>2.068421917808219</v>
      </c>
      <c r="AN2253" s="14"/>
      <c r="AO2253" s="126"/>
      <c r="AP2253" s="126"/>
      <c r="AQ2253" s="369"/>
      <c r="AR2253" s="49"/>
      <c r="AS2253" s="50"/>
      <c r="AT2253" s="123"/>
      <c r="AU2253" s="123"/>
      <c r="AV2253" s="73"/>
      <c r="AW2253" s="123"/>
      <c r="AX2253" s="46"/>
      <c r="AY2253" s="2391"/>
    </row>
    <row r="2254" spans="1:52" s="8" customFormat="1" ht="15.95" customHeight="1" x14ac:dyDescent="0.25">
      <c r="A2254" s="122"/>
      <c r="B2254" s="123"/>
      <c r="C2254" s="144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8"/>
      <c r="O2254" s="128"/>
      <c r="P2254" s="128"/>
      <c r="Q2254" s="140"/>
      <c r="R2254" s="124"/>
      <c r="S2254" s="124"/>
      <c r="T2254" s="124"/>
      <c r="U2254" s="124"/>
      <c r="V2254" s="124"/>
      <c r="W2254" s="124"/>
      <c r="X2254" s="124"/>
      <c r="Y2254" s="123" t="s">
        <v>230</v>
      </c>
      <c r="Z2254" s="123" t="s">
        <v>230</v>
      </c>
      <c r="AA2254" s="135" t="s">
        <v>230</v>
      </c>
      <c r="AB2254" s="123" t="s">
        <v>230</v>
      </c>
      <c r="AC2254" s="123" t="s">
        <v>230</v>
      </c>
      <c r="AD2254" s="123" t="s">
        <v>230</v>
      </c>
      <c r="AE2254" s="782" t="s">
        <v>3484</v>
      </c>
      <c r="AF2254" s="782" t="s">
        <v>16739</v>
      </c>
      <c r="AG2254" s="2248" t="s">
        <v>230</v>
      </c>
      <c r="AH2254" s="782" t="s">
        <v>58</v>
      </c>
      <c r="AI2254" s="430">
        <v>0.114</v>
      </c>
      <c r="AJ2254" s="2246">
        <v>6200</v>
      </c>
      <c r="AK2254" s="430">
        <f>AJ2254*0.087/365</f>
        <v>1.4778082191780821</v>
      </c>
      <c r="AL2254" s="430">
        <f>AJ2254*0.027/365</f>
        <v>0.4586301369863014</v>
      </c>
      <c r="AM2254" s="430">
        <f t="shared" si="247"/>
        <v>1.9364383561643836</v>
      </c>
      <c r="AN2254" s="14"/>
      <c r="AO2254" s="126"/>
      <c r="AP2254" s="126"/>
      <c r="AQ2254" s="369"/>
      <c r="AR2254" s="49"/>
      <c r="AS2254" s="50"/>
      <c r="AT2254" s="123"/>
      <c r="AU2254" s="123"/>
      <c r="AV2254" s="73"/>
      <c r="AW2254" s="123"/>
      <c r="AX2254" s="52"/>
      <c r="AY2254" s="2391"/>
    </row>
    <row r="2255" spans="1:52" s="55" customFormat="1" ht="66" customHeight="1" x14ac:dyDescent="0.25">
      <c r="A2255" s="709">
        <v>328</v>
      </c>
      <c r="B2255" s="434" t="s">
        <v>49</v>
      </c>
      <c r="C2255" s="834" t="s">
        <v>58</v>
      </c>
      <c r="D2255" s="434" t="s">
        <v>3629</v>
      </c>
      <c r="E2255" s="434" t="s">
        <v>3630</v>
      </c>
      <c r="F2255" s="434" t="s">
        <v>3631</v>
      </c>
      <c r="G2255" s="434"/>
      <c r="H2255" s="434" t="s">
        <v>732</v>
      </c>
      <c r="I2255" s="434" t="s">
        <v>1413</v>
      </c>
      <c r="J2255" s="434" t="s">
        <v>221</v>
      </c>
      <c r="K2255" s="434" t="s">
        <v>222</v>
      </c>
      <c r="L2255" s="434" t="s">
        <v>317</v>
      </c>
      <c r="M2255" s="434">
        <v>0</v>
      </c>
      <c r="N2255" s="513">
        <v>6</v>
      </c>
      <c r="O2255" s="513">
        <v>2</v>
      </c>
      <c r="P2255" s="513">
        <v>12</v>
      </c>
      <c r="Q2255" s="788">
        <v>2</v>
      </c>
      <c r="R2255" s="712"/>
      <c r="S2255" s="712">
        <v>0</v>
      </c>
      <c r="T2255" s="712"/>
      <c r="U2255" s="712">
        <v>0</v>
      </c>
      <c r="V2255" s="712">
        <v>1</v>
      </c>
      <c r="W2255" s="712">
        <v>1</v>
      </c>
      <c r="X2255" s="712"/>
      <c r="Y2255" s="434" t="s">
        <v>61</v>
      </c>
      <c r="Z2255" s="735" t="s">
        <v>230</v>
      </c>
      <c r="AA2255" s="741" t="s">
        <v>230</v>
      </c>
      <c r="AB2255" s="735" t="s">
        <v>230</v>
      </c>
      <c r="AC2255" s="735" t="s">
        <v>230</v>
      </c>
      <c r="AD2255" s="735" t="s">
        <v>230</v>
      </c>
      <c r="AE2255" s="735"/>
      <c r="AF2255" s="735"/>
      <c r="AG2255" s="735"/>
      <c r="AH2255" s="735"/>
      <c r="AI2255" s="735"/>
      <c r="AJ2255" s="735"/>
      <c r="AK2255" s="745"/>
      <c r="AL2255" s="745"/>
      <c r="AM2255" s="745"/>
      <c r="AN2255" s="515">
        <v>0</v>
      </c>
      <c r="AO2255" s="515">
        <v>0</v>
      </c>
      <c r="AP2255" s="515">
        <v>0</v>
      </c>
      <c r="AQ2255" s="515">
        <f>AP2255*30</f>
        <v>0</v>
      </c>
      <c r="AR2255" s="746" t="s">
        <v>231</v>
      </c>
      <c r="AS2255" s="747"/>
      <c r="AT2255" s="735" t="s">
        <v>232</v>
      </c>
      <c r="AU2255" s="735" t="s">
        <v>58</v>
      </c>
      <c r="AV2255" s="1016" t="s">
        <v>3632</v>
      </c>
      <c r="AW2255" s="735" t="s">
        <v>16435</v>
      </c>
      <c r="AX2255" s="804" t="s">
        <v>16309</v>
      </c>
      <c r="AY2255" s="2391"/>
    </row>
    <row r="2256" spans="1:52" s="55" customFormat="1" ht="15.95" customHeight="1" x14ac:dyDescent="0.25">
      <c r="A2256" s="734">
        <v>329</v>
      </c>
      <c r="B2256" s="735" t="s">
        <v>49</v>
      </c>
      <c r="C2256" s="988" t="s">
        <v>58</v>
      </c>
      <c r="D2256" s="735" t="s">
        <v>3633</v>
      </c>
      <c r="E2256" s="735" t="s">
        <v>3634</v>
      </c>
      <c r="F2256" s="735" t="s">
        <v>3635</v>
      </c>
      <c r="G2256" s="735"/>
      <c r="H2256" s="735" t="s">
        <v>732</v>
      </c>
      <c r="I2256" s="735" t="s">
        <v>1413</v>
      </c>
      <c r="J2256" s="735" t="s">
        <v>221</v>
      </c>
      <c r="K2256" s="735" t="s">
        <v>222</v>
      </c>
      <c r="L2256" s="735" t="s">
        <v>317</v>
      </c>
      <c r="M2256" s="735">
        <v>0</v>
      </c>
      <c r="N2256" s="743">
        <v>3</v>
      </c>
      <c r="O2256" s="743">
        <v>3</v>
      </c>
      <c r="P2256" s="743">
        <v>9</v>
      </c>
      <c r="Q2256" s="744">
        <v>2</v>
      </c>
      <c r="R2256" s="739"/>
      <c r="S2256" s="739">
        <v>0</v>
      </c>
      <c r="T2256" s="739"/>
      <c r="U2256" s="739">
        <v>0</v>
      </c>
      <c r="V2256" s="739"/>
      <c r="W2256" s="739">
        <v>1</v>
      </c>
      <c r="X2256" s="739"/>
      <c r="Y2256" s="735" t="s">
        <v>61</v>
      </c>
      <c r="Z2256" s="735" t="s">
        <v>230</v>
      </c>
      <c r="AA2256" s="741" t="s">
        <v>230</v>
      </c>
      <c r="AB2256" s="735" t="s">
        <v>230</v>
      </c>
      <c r="AC2256" s="735" t="s">
        <v>230</v>
      </c>
      <c r="AD2256" s="735" t="s">
        <v>230</v>
      </c>
      <c r="AE2256" s="735" t="s">
        <v>3636</v>
      </c>
      <c r="AF2256" s="735" t="s">
        <v>3637</v>
      </c>
      <c r="AG2256" s="742" t="s">
        <v>230</v>
      </c>
      <c r="AH2256" s="735" t="s">
        <v>58</v>
      </c>
      <c r="AI2256" s="828">
        <v>0.114</v>
      </c>
      <c r="AJ2256" s="743">
        <v>2900</v>
      </c>
      <c r="AK2256" s="828">
        <f>AJ2256*0.087/365</f>
        <v>0.69123287671232869</v>
      </c>
      <c r="AL2256" s="828">
        <f>AJ2256*0.027/365</f>
        <v>0.21452054794520548</v>
      </c>
      <c r="AM2256" s="745">
        <f>AK2256+AL2256</f>
        <v>0.90575342465753417</v>
      </c>
      <c r="AN2256" s="828">
        <f>AK2256</f>
        <v>0.69123287671232869</v>
      </c>
      <c r="AO2256" s="828">
        <f>AL2256</f>
        <v>0.21452054794520548</v>
      </c>
      <c r="AP2256" s="828">
        <f>AN2256+AO2256</f>
        <v>0.90575342465753417</v>
      </c>
      <c r="AQ2256" s="828">
        <f>AP2256*30</f>
        <v>27.172602739726024</v>
      </c>
      <c r="AR2256" s="746" t="s">
        <v>231</v>
      </c>
      <c r="AS2256" s="747"/>
      <c r="AT2256" s="735" t="s">
        <v>232</v>
      </c>
      <c r="AU2256" s="735" t="s">
        <v>58</v>
      </c>
      <c r="AV2256" s="1016" t="s">
        <v>3638</v>
      </c>
      <c r="AW2256" s="735" t="s">
        <v>18131</v>
      </c>
      <c r="AX2256" s="2536" t="s">
        <v>17689</v>
      </c>
      <c r="AY2256" s="2391"/>
    </row>
    <row r="2257" spans="1:52" s="1395" customFormat="1" ht="15.95" customHeight="1" x14ac:dyDescent="0.25">
      <c r="A2257" s="2294">
        <v>330</v>
      </c>
      <c r="B2257" s="1116" t="s">
        <v>49</v>
      </c>
      <c r="C2257" s="1183" t="s">
        <v>58</v>
      </c>
      <c r="D2257" s="1116" t="s">
        <v>19202</v>
      </c>
      <c r="E2257" s="1116" t="s">
        <v>21371</v>
      </c>
      <c r="F2257" s="1116" t="s">
        <v>21372</v>
      </c>
      <c r="G2257" s="1116" t="s">
        <v>221</v>
      </c>
      <c r="H2257" s="1116" t="s">
        <v>221</v>
      </c>
      <c r="I2257" s="1116" t="s">
        <v>220</v>
      </c>
      <c r="J2257" s="1116" t="s">
        <v>221</v>
      </c>
      <c r="K2257" s="1116" t="s">
        <v>879</v>
      </c>
      <c r="L2257" s="1116" t="s">
        <v>221</v>
      </c>
      <c r="M2257" s="1116" t="s">
        <v>879</v>
      </c>
      <c r="N2257" s="1125">
        <v>4</v>
      </c>
      <c r="O2257" s="1125">
        <v>2</v>
      </c>
      <c r="P2257" s="1125">
        <v>8</v>
      </c>
      <c r="Q2257" s="1190">
        <v>1</v>
      </c>
      <c r="R2257" s="1187"/>
      <c r="S2257" s="1187">
        <v>1</v>
      </c>
      <c r="T2257" s="1187"/>
      <c r="U2257" s="1187">
        <v>0</v>
      </c>
      <c r="V2257" s="1187"/>
      <c r="W2257" s="1187"/>
      <c r="X2257" s="1187"/>
      <c r="Y2257" s="1116" t="s">
        <v>16652</v>
      </c>
      <c r="Z2257" s="1116" t="s">
        <v>230</v>
      </c>
      <c r="AA2257" s="1188" t="s">
        <v>230</v>
      </c>
      <c r="AB2257" s="1116" t="s">
        <v>230</v>
      </c>
      <c r="AC2257" s="1116" t="s">
        <v>230</v>
      </c>
      <c r="AD2257" s="1116" t="s">
        <v>230</v>
      </c>
      <c r="AE2257" s="1116" t="s">
        <v>3642</v>
      </c>
      <c r="AF2257" s="1116" t="s">
        <v>21373</v>
      </c>
      <c r="AG2257" s="1122" t="s">
        <v>230</v>
      </c>
      <c r="AH2257" s="1116" t="s">
        <v>58</v>
      </c>
      <c r="AI2257" s="1191">
        <v>0.114</v>
      </c>
      <c r="AJ2257" s="1125">
        <v>1800</v>
      </c>
      <c r="AK2257" s="1191">
        <f>AJ2257*0.087/365</f>
        <v>0.42904109589041095</v>
      </c>
      <c r="AL2257" s="1191">
        <f>AJ2257*0.027/365</f>
        <v>0.13315068493150686</v>
      </c>
      <c r="AM2257" s="1192">
        <f>SUM(AK2257:AL2257)</f>
        <v>0.56219178082191779</v>
      </c>
      <c r="AN2257" s="1191">
        <f>SUM(AK2257:AK2258)</f>
        <v>0.44572602739726025</v>
      </c>
      <c r="AO2257" s="1191">
        <f>SUM(AL2257:AL2258)</f>
        <v>0.13315068493150686</v>
      </c>
      <c r="AP2257" s="1191">
        <f>SUM(AM2257:AM2258)</f>
        <v>0.57887671232876714</v>
      </c>
      <c r="AQ2257" s="1191">
        <f>AP2257*30</f>
        <v>17.366301369863013</v>
      </c>
      <c r="AR2257" s="1193" t="s">
        <v>231</v>
      </c>
      <c r="AS2257" s="1116" t="s">
        <v>431</v>
      </c>
      <c r="AT2257" s="1116" t="s">
        <v>232</v>
      </c>
      <c r="AU2257" s="1116" t="s">
        <v>58</v>
      </c>
      <c r="AV2257" s="1194" t="s">
        <v>3644</v>
      </c>
      <c r="AW2257" s="1116" t="s">
        <v>234</v>
      </c>
      <c r="AX2257" s="2550" t="s">
        <v>21374</v>
      </c>
      <c r="AY2257" s="782"/>
      <c r="AZ2257" s="2512" t="s">
        <v>21375</v>
      </c>
    </row>
    <row r="2258" spans="1:52" s="1395" customFormat="1" ht="15.95" customHeight="1" x14ac:dyDescent="0.25">
      <c r="A2258" s="1061"/>
      <c r="B2258" s="2401"/>
      <c r="C2258" s="1062"/>
      <c r="D2258" s="2401"/>
      <c r="E2258" s="2401"/>
      <c r="F2258" s="2401"/>
      <c r="G2258" s="2401"/>
      <c r="H2258" s="2401"/>
      <c r="I2258" s="2401"/>
      <c r="J2258" s="2401"/>
      <c r="K2258" s="2401"/>
      <c r="L2258" s="2401"/>
      <c r="M2258" s="2401"/>
      <c r="N2258" s="2394"/>
      <c r="O2258" s="2394"/>
      <c r="P2258" s="2394"/>
      <c r="Q2258" s="831"/>
      <c r="R2258" s="2396"/>
      <c r="S2258" s="2396"/>
      <c r="T2258" s="2396"/>
      <c r="U2258" s="2396"/>
      <c r="V2258" s="2396"/>
      <c r="W2258" s="2396"/>
      <c r="X2258" s="2396"/>
      <c r="Y2258" s="2401"/>
      <c r="Z2258" s="2401"/>
      <c r="AA2258" s="754"/>
      <c r="AB2258" s="2401"/>
      <c r="AC2258" s="2401" t="s">
        <v>6140</v>
      </c>
      <c r="AD2258" s="2194" t="s">
        <v>6141</v>
      </c>
      <c r="AE2258" s="2401" t="s">
        <v>21128</v>
      </c>
      <c r="AF2258" s="2401" t="s">
        <v>21197</v>
      </c>
      <c r="AG2258" s="2402" t="s">
        <v>21125</v>
      </c>
      <c r="AH2258" s="2401" t="s">
        <v>21129</v>
      </c>
      <c r="AI2258" s="2394">
        <v>0.87</v>
      </c>
      <c r="AJ2258" s="37">
        <v>7</v>
      </c>
      <c r="AK2258" s="40">
        <f>AJ2258*AI2258/365</f>
        <v>1.6684931506849316E-2</v>
      </c>
      <c r="AL2258" s="40">
        <v>0</v>
      </c>
      <c r="AM2258" s="41">
        <f>SUBTOTAL(9,AK2258:AL2258)</f>
        <v>1.6684931506849316E-2</v>
      </c>
      <c r="AN2258" s="378"/>
      <c r="AO2258" s="378"/>
      <c r="AP2258" s="378"/>
      <c r="AQ2258" s="378"/>
      <c r="AR2258" s="1063"/>
      <c r="AS2258" s="2401"/>
      <c r="AT2258" s="2401"/>
      <c r="AU2258" s="2401"/>
      <c r="AV2258" s="1065"/>
      <c r="AW2258" s="2401"/>
      <c r="AX2258" s="1175" t="s">
        <v>21186</v>
      </c>
      <c r="AY2258" s="2401"/>
    </row>
    <row r="2259" spans="1:52" s="55" customFormat="1" ht="15.95" customHeight="1" x14ac:dyDescent="0.25">
      <c r="A2259" s="204">
        <v>331</v>
      </c>
      <c r="B2259" s="206" t="s">
        <v>49</v>
      </c>
      <c r="C2259" s="205" t="s">
        <v>58</v>
      </c>
      <c r="D2259" s="206" t="s">
        <v>19133</v>
      </c>
      <c r="E2259" s="206" t="s">
        <v>3646</v>
      </c>
      <c r="F2259" s="206" t="s">
        <v>3647</v>
      </c>
      <c r="G2259" s="206"/>
      <c r="H2259" s="206" t="s">
        <v>219</v>
      </c>
      <c r="I2259" s="206" t="s">
        <v>220</v>
      </c>
      <c r="J2259" s="206" t="s">
        <v>221</v>
      </c>
      <c r="K2259" s="206" t="s">
        <v>222</v>
      </c>
      <c r="L2259" s="206" t="s">
        <v>317</v>
      </c>
      <c r="M2259" s="206">
        <v>0</v>
      </c>
      <c r="N2259" s="214">
        <v>4</v>
      </c>
      <c r="O2259" s="214">
        <v>2</v>
      </c>
      <c r="P2259" s="214">
        <v>8</v>
      </c>
      <c r="Q2259" s="1657">
        <v>1</v>
      </c>
      <c r="R2259" s="207"/>
      <c r="S2259" s="207">
        <v>0</v>
      </c>
      <c r="T2259" s="207"/>
      <c r="U2259" s="207">
        <v>0</v>
      </c>
      <c r="V2259" s="207">
        <v>1</v>
      </c>
      <c r="W2259" s="207">
        <v>1</v>
      </c>
      <c r="X2259" s="207"/>
      <c r="Y2259" s="206" t="s">
        <v>61</v>
      </c>
      <c r="Z2259" s="206" t="s">
        <v>230</v>
      </c>
      <c r="AA2259" s="2236" t="s">
        <v>230</v>
      </c>
      <c r="AB2259" s="206" t="s">
        <v>230</v>
      </c>
      <c r="AC2259" s="206" t="s">
        <v>230</v>
      </c>
      <c r="AD2259" s="206" t="s">
        <v>230</v>
      </c>
      <c r="AE2259" s="206" t="s">
        <v>3648</v>
      </c>
      <c r="AF2259" s="206" t="s">
        <v>3649</v>
      </c>
      <c r="AG2259" s="211" t="s">
        <v>230</v>
      </c>
      <c r="AH2259" s="206" t="s">
        <v>58</v>
      </c>
      <c r="AI2259" s="212">
        <v>0.114</v>
      </c>
      <c r="AJ2259" s="214">
        <v>1000</v>
      </c>
      <c r="AK2259" s="212">
        <f>AJ2259*0.087/365</f>
        <v>0.23835616438356164</v>
      </c>
      <c r="AL2259" s="212">
        <f>AJ2259*0.027/365</f>
        <v>7.3972602739726029E-2</v>
      </c>
      <c r="AM2259" s="215">
        <f>AK2259+AL2259</f>
        <v>0.31232876712328766</v>
      </c>
      <c r="AN2259" s="212">
        <f>AK2259+AK2260+AK2261</f>
        <v>0.95945205479452056</v>
      </c>
      <c r="AO2259" s="212">
        <f>AL2259+AL2260</f>
        <v>0.26630136986301367</v>
      </c>
      <c r="AP2259" s="212">
        <f>AN2259+AO2259</f>
        <v>1.2257534246575341</v>
      </c>
      <c r="AQ2259" s="212">
        <f>AP2259*30</f>
        <v>36.772602739726025</v>
      </c>
      <c r="AR2259" s="2173" t="s">
        <v>231</v>
      </c>
      <c r="AS2259" s="2237"/>
      <c r="AT2259" s="206" t="s">
        <v>232</v>
      </c>
      <c r="AU2259" s="206" t="s">
        <v>58</v>
      </c>
      <c r="AV2259" s="2551" t="s">
        <v>3650</v>
      </c>
      <c r="AW2259" s="206" t="s">
        <v>1122</v>
      </c>
      <c r="AY2259" s="113"/>
    </row>
    <row r="2260" spans="1:52" s="8" customFormat="1" ht="15.95" customHeight="1" x14ac:dyDescent="0.25">
      <c r="A2260" s="112"/>
      <c r="B2260" s="113"/>
      <c r="C2260" s="121"/>
      <c r="D2260" s="113"/>
      <c r="E2260" s="113"/>
      <c r="F2260" s="113"/>
      <c r="G2260" s="113"/>
      <c r="H2260" s="113"/>
      <c r="I2260" s="113"/>
      <c r="J2260" s="113"/>
      <c r="K2260" s="113"/>
      <c r="L2260" s="113"/>
      <c r="M2260" s="113"/>
      <c r="N2260" s="118"/>
      <c r="O2260" s="118"/>
      <c r="P2260" s="118"/>
      <c r="Q2260" s="120"/>
      <c r="R2260" s="114"/>
      <c r="S2260" s="114"/>
      <c r="T2260" s="114"/>
      <c r="U2260" s="114"/>
      <c r="V2260" s="114"/>
      <c r="W2260" s="114"/>
      <c r="X2260" s="114"/>
      <c r="Y2260" s="113" t="s">
        <v>230</v>
      </c>
      <c r="Z2260" s="113" t="s">
        <v>230</v>
      </c>
      <c r="AA2260" s="132" t="s">
        <v>230</v>
      </c>
      <c r="AB2260" s="113" t="s">
        <v>230</v>
      </c>
      <c r="AC2260" s="113" t="s">
        <v>230</v>
      </c>
      <c r="AD2260" s="113" t="s">
        <v>230</v>
      </c>
      <c r="AE2260" s="113" t="s">
        <v>3651</v>
      </c>
      <c r="AF2260" s="113" t="s">
        <v>3652</v>
      </c>
      <c r="AG2260" s="115" t="s">
        <v>230</v>
      </c>
      <c r="AH2260" s="113" t="s">
        <v>58</v>
      </c>
      <c r="AI2260" s="116">
        <v>0.114</v>
      </c>
      <c r="AJ2260" s="118">
        <v>2600</v>
      </c>
      <c r="AK2260" s="116">
        <f>AJ2260*0.087/365</f>
        <v>0.61972602739726024</v>
      </c>
      <c r="AL2260" s="116">
        <f>AJ2260*0.027/365</f>
        <v>0.19232876712328767</v>
      </c>
      <c r="AM2260" s="116">
        <f>AK2260+AL2260</f>
        <v>0.81205479452054785</v>
      </c>
      <c r="AN2260" s="116"/>
      <c r="AO2260" s="116"/>
      <c r="AP2260" s="116"/>
      <c r="AQ2260" s="367"/>
      <c r="AR2260" s="42"/>
      <c r="AS2260" s="43"/>
      <c r="AT2260" s="113"/>
      <c r="AU2260" s="113"/>
      <c r="AV2260" s="44"/>
      <c r="AW2260" s="113"/>
      <c r="AX2260" s="44"/>
      <c r="AY2260" s="2391"/>
    </row>
    <row r="2261" spans="1:52" s="8" customFormat="1" ht="15.95" customHeight="1" x14ac:dyDescent="0.25">
      <c r="A2261" s="93"/>
      <c r="B2261" s="88"/>
      <c r="C2261" s="107"/>
      <c r="D2261" s="88"/>
      <c r="E2261" s="88"/>
      <c r="F2261" s="88"/>
      <c r="G2261" s="88"/>
      <c r="H2261" s="88"/>
      <c r="I2261" s="88"/>
      <c r="J2261" s="88"/>
      <c r="K2261" s="88"/>
      <c r="L2261" s="88"/>
      <c r="M2261" s="88"/>
      <c r="N2261" s="21"/>
      <c r="O2261" s="21"/>
      <c r="P2261" s="21"/>
      <c r="Q2261" s="97"/>
      <c r="R2261" s="94"/>
      <c r="S2261" s="94"/>
      <c r="T2261" s="94"/>
      <c r="U2261" s="94"/>
      <c r="V2261" s="94"/>
      <c r="W2261" s="94"/>
      <c r="X2261" s="94"/>
      <c r="Y2261" s="88" t="s">
        <v>230</v>
      </c>
      <c r="Z2261" s="88" t="s">
        <v>230</v>
      </c>
      <c r="AA2261" s="90" t="s">
        <v>230</v>
      </c>
      <c r="AB2261" s="88" t="s">
        <v>230</v>
      </c>
      <c r="AC2261" s="88" t="s">
        <v>25165</v>
      </c>
      <c r="AD2261" s="1317" t="s">
        <v>25166</v>
      </c>
      <c r="AE2261" s="88" t="s">
        <v>3653</v>
      </c>
      <c r="AF2261" s="88" t="s">
        <v>3654</v>
      </c>
      <c r="AG2261" s="74" t="s">
        <v>24126</v>
      </c>
      <c r="AH2261" s="88" t="s">
        <v>1509</v>
      </c>
      <c r="AI2261" s="21">
        <v>1.48</v>
      </c>
      <c r="AJ2261" s="97">
        <v>25</v>
      </c>
      <c r="AK2261" s="98">
        <f>AJ2261*AI2261/365</f>
        <v>0.10136986301369863</v>
      </c>
      <c r="AL2261" s="98">
        <f>AJ2261*0.027/365</f>
        <v>1.8493150684931509E-3</v>
      </c>
      <c r="AM2261" s="96">
        <f>SUBTOTAL(9,AK2261:AL2261)</f>
        <v>0.10321917808219178</v>
      </c>
      <c r="AN2261" s="98"/>
      <c r="AO2261" s="98"/>
      <c r="AP2261" s="98"/>
      <c r="AQ2261" s="368"/>
      <c r="AR2261" s="47"/>
      <c r="AS2261" s="48"/>
      <c r="AT2261" s="88"/>
      <c r="AU2261" s="88"/>
      <c r="AV2261" s="52"/>
      <c r="AW2261" s="88"/>
      <c r="AX2261" s="52"/>
      <c r="AY2261" s="2391"/>
    </row>
    <row r="2262" spans="1:52" s="55" customFormat="1" ht="15.95" customHeight="1" x14ac:dyDescent="0.25">
      <c r="A2262" s="709">
        <v>332</v>
      </c>
      <c r="B2262" s="434" t="s">
        <v>49</v>
      </c>
      <c r="C2262" s="834" t="s">
        <v>58</v>
      </c>
      <c r="D2262" s="434" t="s">
        <v>3655</v>
      </c>
      <c r="E2262" s="434" t="s">
        <v>3656</v>
      </c>
      <c r="F2262" s="434" t="s">
        <v>3657</v>
      </c>
      <c r="G2262" s="434"/>
      <c r="H2262" s="434" t="s">
        <v>732</v>
      </c>
      <c r="I2262" s="434" t="s">
        <v>1413</v>
      </c>
      <c r="J2262" s="434" t="s">
        <v>221</v>
      </c>
      <c r="K2262" s="434" t="s">
        <v>222</v>
      </c>
      <c r="L2262" s="434" t="s">
        <v>317</v>
      </c>
      <c r="M2262" s="434">
        <v>0</v>
      </c>
      <c r="N2262" s="513">
        <v>0</v>
      </c>
      <c r="O2262" s="513">
        <v>0</v>
      </c>
      <c r="P2262" s="513">
        <v>0</v>
      </c>
      <c r="Q2262" s="788">
        <v>0</v>
      </c>
      <c r="R2262" s="712"/>
      <c r="S2262" s="712">
        <v>0</v>
      </c>
      <c r="T2262" s="712"/>
      <c r="U2262" s="712">
        <v>0</v>
      </c>
      <c r="V2262" s="712"/>
      <c r="W2262" s="712"/>
      <c r="X2262" s="712"/>
      <c r="Y2262" s="434" t="s">
        <v>61</v>
      </c>
      <c r="Z2262" s="735" t="s">
        <v>230</v>
      </c>
      <c r="AA2262" s="741" t="s">
        <v>230</v>
      </c>
      <c r="AB2262" s="735" t="s">
        <v>230</v>
      </c>
      <c r="AC2262" s="735" t="s">
        <v>230</v>
      </c>
      <c r="AD2262" s="735" t="s">
        <v>230</v>
      </c>
      <c r="AE2262" s="735"/>
      <c r="AF2262" s="735"/>
      <c r="AG2262" s="742"/>
      <c r="AH2262" s="434"/>
      <c r="AI2262" s="511"/>
      <c r="AJ2262" s="511"/>
      <c r="AK2262" s="511"/>
      <c r="AL2262" s="511"/>
      <c r="AM2262" s="514"/>
      <c r="AN2262" s="511">
        <f>SUM(AK2262:AK2262)</f>
        <v>0</v>
      </c>
      <c r="AO2262" s="511">
        <f>SUM(AL2262:AL2262)</f>
        <v>0</v>
      </c>
      <c r="AP2262" s="511">
        <f>AN2262+AO2262</f>
        <v>0</v>
      </c>
      <c r="AQ2262" s="511">
        <f>AP2262*30</f>
        <v>0</v>
      </c>
      <c r="AR2262" s="432" t="s">
        <v>3658</v>
      </c>
      <c r="AS2262" s="433"/>
      <c r="AT2262" s="434" t="s">
        <v>232</v>
      </c>
      <c r="AU2262" s="434" t="s">
        <v>58</v>
      </c>
      <c r="AV2262" s="935" t="s">
        <v>3659</v>
      </c>
      <c r="AW2262" s="735" t="s">
        <v>16435</v>
      </c>
      <c r="AX2262" s="1103" t="s">
        <v>16309</v>
      </c>
      <c r="AY2262" s="2391"/>
    </row>
    <row r="2263" spans="1:52" s="55" customFormat="1" ht="15.95" customHeight="1" x14ac:dyDescent="0.25">
      <c r="A2263" s="182">
        <v>333</v>
      </c>
      <c r="B2263" s="166" t="s">
        <v>49</v>
      </c>
      <c r="C2263" s="170" t="s">
        <v>58</v>
      </c>
      <c r="D2263" s="166" t="s">
        <v>19132</v>
      </c>
      <c r="E2263" s="166" t="s">
        <v>3661</v>
      </c>
      <c r="F2263" s="166" t="s">
        <v>3662</v>
      </c>
      <c r="G2263" s="166"/>
      <c r="H2263" s="166" t="s">
        <v>732</v>
      </c>
      <c r="I2263" s="166" t="s">
        <v>1413</v>
      </c>
      <c r="J2263" s="166" t="s">
        <v>317</v>
      </c>
      <c r="K2263" s="166">
        <v>0</v>
      </c>
      <c r="L2263" s="166" t="s">
        <v>317</v>
      </c>
      <c r="M2263" s="166">
        <v>0</v>
      </c>
      <c r="N2263" s="186">
        <v>4.88</v>
      </c>
      <c r="O2263" s="186">
        <v>1.7</v>
      </c>
      <c r="P2263" s="186">
        <v>8.3000000000000007</v>
      </c>
      <c r="Q2263" s="184">
        <v>0</v>
      </c>
      <c r="R2263" s="183"/>
      <c r="S2263" s="183">
        <v>0</v>
      </c>
      <c r="T2263" s="183"/>
      <c r="U2263" s="183">
        <v>0</v>
      </c>
      <c r="V2263" s="183">
        <v>1</v>
      </c>
      <c r="W2263" s="183">
        <v>1</v>
      </c>
      <c r="X2263" s="183">
        <v>0</v>
      </c>
      <c r="Y2263" s="166" t="s">
        <v>61</v>
      </c>
      <c r="Z2263" s="166" t="s">
        <v>230</v>
      </c>
      <c r="AA2263" s="203" t="s">
        <v>230</v>
      </c>
      <c r="AB2263" s="166" t="s">
        <v>230</v>
      </c>
      <c r="AC2263" s="166" t="s">
        <v>230</v>
      </c>
      <c r="AD2263" s="166" t="s">
        <v>230</v>
      </c>
      <c r="AE2263" s="166" t="s">
        <v>3663</v>
      </c>
      <c r="AF2263" s="166" t="s">
        <v>3664</v>
      </c>
      <c r="AG2263" s="165" t="s">
        <v>230</v>
      </c>
      <c r="AH2263" s="166" t="s">
        <v>58</v>
      </c>
      <c r="AI2263" s="167">
        <v>0.114</v>
      </c>
      <c r="AJ2263" s="186">
        <v>2500</v>
      </c>
      <c r="AK2263" s="167">
        <f>AJ2263*0.087/365</f>
        <v>0.59589041095890405</v>
      </c>
      <c r="AL2263" s="167">
        <f>AJ2263*0.027/365</f>
        <v>0.18493150684931506</v>
      </c>
      <c r="AM2263" s="187">
        <f t="shared" ref="AM2263:AM2271" si="248">AK2263+AL2263</f>
        <v>0.78082191780821908</v>
      </c>
      <c r="AN2263" s="167">
        <f>SUM(AK2263:AK2265)</f>
        <v>2.1452054794520548</v>
      </c>
      <c r="AO2263" s="167">
        <f>SUM(AL2263:AL2265)</f>
        <v>0.66575342465753429</v>
      </c>
      <c r="AP2263" s="167">
        <f>AN2263+AO2263</f>
        <v>2.8109589041095893</v>
      </c>
      <c r="AQ2263" s="167">
        <f>AP2263*30</f>
        <v>84.328767123287676</v>
      </c>
      <c r="AR2263" s="193" t="s">
        <v>231</v>
      </c>
      <c r="AS2263" s="194"/>
      <c r="AT2263" s="166" t="s">
        <v>232</v>
      </c>
      <c r="AU2263" s="166" t="s">
        <v>58</v>
      </c>
      <c r="AV2263" s="269" t="s">
        <v>1122</v>
      </c>
      <c r="AW2263" s="166" t="s">
        <v>1122</v>
      </c>
      <c r="AX2263" s="46"/>
      <c r="AY2263" s="2391"/>
    </row>
    <row r="2264" spans="1:52" s="8" customFormat="1" ht="15.95" customHeight="1" x14ac:dyDescent="0.25">
      <c r="A2264" s="112"/>
      <c r="B2264" s="113"/>
      <c r="C2264" s="121"/>
      <c r="D2264" s="113"/>
      <c r="E2264" s="113"/>
      <c r="F2264" s="113"/>
      <c r="G2264" s="113"/>
      <c r="H2264" s="113"/>
      <c r="I2264" s="113"/>
      <c r="J2264" s="113"/>
      <c r="K2264" s="113"/>
      <c r="L2264" s="113"/>
      <c r="M2264" s="113"/>
      <c r="N2264" s="118"/>
      <c r="O2264" s="118"/>
      <c r="P2264" s="118"/>
      <c r="Q2264" s="120"/>
      <c r="R2264" s="114"/>
      <c r="S2264" s="114"/>
      <c r="T2264" s="114"/>
      <c r="U2264" s="114"/>
      <c r="V2264" s="114"/>
      <c r="W2264" s="114"/>
      <c r="X2264" s="114"/>
      <c r="Y2264" s="113"/>
      <c r="Z2264" s="113"/>
      <c r="AA2264" s="132"/>
      <c r="AB2264" s="113"/>
      <c r="AC2264" s="113"/>
      <c r="AD2264" s="113"/>
      <c r="AE2264" s="113" t="s">
        <v>3665</v>
      </c>
      <c r="AF2264" s="113" t="s">
        <v>3666</v>
      </c>
      <c r="AG2264" s="115" t="s">
        <v>230</v>
      </c>
      <c r="AH2264" s="113" t="s">
        <v>58</v>
      </c>
      <c r="AI2264" s="116">
        <v>0.114</v>
      </c>
      <c r="AJ2264" s="118">
        <v>3200</v>
      </c>
      <c r="AK2264" s="116">
        <f>AJ2264*0.087/365</f>
        <v>0.76273972602739715</v>
      </c>
      <c r="AL2264" s="116">
        <f>AJ2264*0.027/365</f>
        <v>0.23671232876712331</v>
      </c>
      <c r="AM2264" s="116">
        <f t="shared" si="248"/>
        <v>0.99945205479452048</v>
      </c>
      <c r="AN2264" s="116"/>
      <c r="AO2264" s="116"/>
      <c r="AP2264" s="116"/>
      <c r="AQ2264" s="367"/>
      <c r="AR2264" s="42"/>
      <c r="AS2264" s="43"/>
      <c r="AT2264" s="113"/>
      <c r="AU2264" s="113"/>
      <c r="AV2264" s="44"/>
      <c r="AW2264" s="113"/>
      <c r="AX2264" s="46"/>
      <c r="AY2264" s="2391"/>
    </row>
    <row r="2265" spans="1:52" s="8" customFormat="1" ht="15.95" customHeight="1" x14ac:dyDescent="0.25">
      <c r="A2265" s="93"/>
      <c r="B2265" s="88"/>
      <c r="C2265" s="107"/>
      <c r="D2265" s="88"/>
      <c r="E2265" s="88"/>
      <c r="F2265" s="88"/>
      <c r="G2265" s="88"/>
      <c r="H2265" s="88"/>
      <c r="I2265" s="88"/>
      <c r="J2265" s="88"/>
      <c r="K2265" s="88"/>
      <c r="L2265" s="88"/>
      <c r="M2265" s="88"/>
      <c r="N2265" s="21"/>
      <c r="O2265" s="21"/>
      <c r="P2265" s="21"/>
      <c r="Q2265" s="97"/>
      <c r="R2265" s="94"/>
      <c r="S2265" s="94"/>
      <c r="T2265" s="94"/>
      <c r="U2265" s="94"/>
      <c r="V2265" s="94"/>
      <c r="W2265" s="94"/>
      <c r="X2265" s="94"/>
      <c r="Y2265" s="88"/>
      <c r="Z2265" s="88"/>
      <c r="AA2265" s="90"/>
      <c r="AB2265" s="88"/>
      <c r="AC2265" s="88"/>
      <c r="AD2265" s="88"/>
      <c r="AE2265" s="88" t="s">
        <v>3667</v>
      </c>
      <c r="AF2265" s="88" t="s">
        <v>3668</v>
      </c>
      <c r="AG2265" s="95" t="s">
        <v>230</v>
      </c>
      <c r="AH2265" s="88" t="s">
        <v>58</v>
      </c>
      <c r="AI2265" s="98">
        <v>0.114</v>
      </c>
      <c r="AJ2265" s="21">
        <v>3300</v>
      </c>
      <c r="AK2265" s="98">
        <f>AJ2265*0.087/365</f>
        <v>0.78657534246575334</v>
      </c>
      <c r="AL2265" s="98">
        <f>AJ2265*0.027/365</f>
        <v>0.24410958904109586</v>
      </c>
      <c r="AM2265" s="98">
        <f t="shared" si="248"/>
        <v>1.0306849315068491</v>
      </c>
      <c r="AN2265" s="98"/>
      <c r="AO2265" s="98"/>
      <c r="AP2265" s="98"/>
      <c r="AQ2265" s="368"/>
      <c r="AR2265" s="47"/>
      <c r="AS2265" s="48"/>
      <c r="AT2265" s="88"/>
      <c r="AU2265" s="88"/>
      <c r="AV2265" s="52"/>
      <c r="AW2265" s="88"/>
      <c r="AX2265" s="46"/>
      <c r="AY2265" s="2391"/>
    </row>
    <row r="2266" spans="1:52" s="1395" customFormat="1" ht="15.95" customHeight="1" x14ac:dyDescent="0.25">
      <c r="A2266" s="2294">
        <v>334</v>
      </c>
      <c r="B2266" s="1116" t="s">
        <v>49</v>
      </c>
      <c r="C2266" s="1183" t="s">
        <v>58</v>
      </c>
      <c r="D2266" s="1116" t="s">
        <v>18816</v>
      </c>
      <c r="E2266" s="1116" t="s">
        <v>3670</v>
      </c>
      <c r="F2266" s="1116" t="s">
        <v>3671</v>
      </c>
      <c r="G2266" s="1116"/>
      <c r="H2266" s="1116" t="s">
        <v>219</v>
      </c>
      <c r="I2266" s="1116" t="s">
        <v>220</v>
      </c>
      <c r="J2266" s="1116" t="s">
        <v>221</v>
      </c>
      <c r="K2266" s="1116" t="s">
        <v>879</v>
      </c>
      <c r="L2266" s="1116" t="s">
        <v>221</v>
      </c>
      <c r="M2266" s="1116" t="s">
        <v>879</v>
      </c>
      <c r="N2266" s="1125">
        <v>6.4</v>
      </c>
      <c r="O2266" s="1125">
        <v>2.2000000000000002</v>
      </c>
      <c r="P2266" s="1125">
        <f>O2266*N2266</f>
        <v>14.080000000000002</v>
      </c>
      <c r="Q2266" s="1190"/>
      <c r="R2266" s="1187"/>
      <c r="S2266" s="1187"/>
      <c r="T2266" s="1187"/>
      <c r="U2266" s="1187">
        <v>0</v>
      </c>
      <c r="V2266" s="1187">
        <v>2</v>
      </c>
      <c r="W2266" s="1187">
        <v>1</v>
      </c>
      <c r="X2266" s="1187">
        <v>0</v>
      </c>
      <c r="Y2266" s="1116" t="s">
        <v>62</v>
      </c>
      <c r="Z2266" s="1183" t="s">
        <v>224</v>
      </c>
      <c r="AA2266" s="2295" t="s">
        <v>225</v>
      </c>
      <c r="AB2266" s="1116" t="s">
        <v>1</v>
      </c>
      <c r="AC2266" s="1116" t="s">
        <v>226</v>
      </c>
      <c r="AD2266" s="1116" t="s">
        <v>18749</v>
      </c>
      <c r="AE2266" s="1116" t="s">
        <v>3672</v>
      </c>
      <c r="AF2266" s="1116" t="s">
        <v>491</v>
      </c>
      <c r="AG2266" s="1122" t="s">
        <v>230</v>
      </c>
      <c r="AH2266" s="1116" t="s">
        <v>58</v>
      </c>
      <c r="AI2266" s="1191">
        <v>0.114</v>
      </c>
      <c r="AJ2266" s="1125">
        <v>1400</v>
      </c>
      <c r="AK2266" s="1191">
        <f>AJ2266*0.087/365</f>
        <v>0.33369863013698631</v>
      </c>
      <c r="AL2266" s="1191">
        <f>AJ2266*0.027/365</f>
        <v>0.10356164383561643</v>
      </c>
      <c r="AM2266" s="1192">
        <f>SUM(AK2266:AL2266)</f>
        <v>0.43726027397260275</v>
      </c>
      <c r="AN2266" s="1191">
        <f>AK2266+AK2268+AK2269</f>
        <v>1.5256986301369864</v>
      </c>
      <c r="AO2266" s="1191">
        <f>AL2266+AL2268+AL2269</f>
        <v>0.47356164383561639</v>
      </c>
      <c r="AP2266" s="1191">
        <f>SUM(AN2266:AO2266)</f>
        <v>1.9992602739726029</v>
      </c>
      <c r="AQ2266" s="1191">
        <f>AP2266*30</f>
        <v>59.977808219178087</v>
      </c>
      <c r="AR2266" s="1193" t="s">
        <v>231</v>
      </c>
      <c r="AS2266" s="1184" t="s">
        <v>114</v>
      </c>
      <c r="AT2266" s="1116" t="s">
        <v>232</v>
      </c>
      <c r="AU2266" s="1116" t="s">
        <v>58</v>
      </c>
      <c r="AV2266" s="2296" t="s">
        <v>16339</v>
      </c>
      <c r="AW2266" s="1116" t="s">
        <v>234</v>
      </c>
      <c r="AX2266" s="2459" t="s">
        <v>19962</v>
      </c>
      <c r="AY2266" s="2401"/>
    </row>
    <row r="2267" spans="1:52" s="2232" customFormat="1" ht="15.95" customHeight="1" x14ac:dyDescent="0.25">
      <c r="A2267" s="1553"/>
      <c r="B2267" s="1022"/>
      <c r="C2267" s="2003"/>
      <c r="D2267" s="1022"/>
      <c r="E2267" s="1022"/>
      <c r="F2267" s="1022"/>
      <c r="G2267" s="1022"/>
      <c r="H2267" s="1022"/>
      <c r="I2267" s="1022"/>
      <c r="J2267" s="1022"/>
      <c r="K2267" s="1022"/>
      <c r="L2267" s="1022"/>
      <c r="M2267" s="1022"/>
      <c r="N2267" s="1025"/>
      <c r="O2267" s="1025"/>
      <c r="P2267" s="1025"/>
      <c r="Q2267" s="2004"/>
      <c r="R2267" s="1485"/>
      <c r="S2267" s="1485"/>
      <c r="T2267" s="1485"/>
      <c r="U2267" s="1485"/>
      <c r="V2267" s="1485"/>
      <c r="W2267" s="1485"/>
      <c r="X2267" s="1485"/>
      <c r="Y2267" s="1022"/>
      <c r="Z2267" s="1022"/>
      <c r="AA2267" s="1019"/>
      <c r="AB2267" s="1022"/>
      <c r="AC2267" s="1022"/>
      <c r="AD2267" s="1022"/>
      <c r="AE2267" s="2303" t="s">
        <v>18786</v>
      </c>
      <c r="AF2267" s="2303" t="s">
        <v>407</v>
      </c>
      <c r="AG2267" s="1023" t="s">
        <v>230</v>
      </c>
      <c r="AH2267" s="1022" t="s">
        <v>58</v>
      </c>
      <c r="AI2267" s="2304">
        <v>0.114</v>
      </c>
      <c r="AJ2267" s="2305">
        <v>400</v>
      </c>
      <c r="AK2267" s="2306">
        <v>9.5000000000000001E-2</v>
      </c>
      <c r="AL2267" s="2306">
        <v>0.03</v>
      </c>
      <c r="AM2267" s="1486">
        <f>SUM(AK2267:AL2267)</f>
        <v>0.125</v>
      </c>
      <c r="AN2267" s="1024"/>
      <c r="AO2267" s="1024"/>
      <c r="AP2267" s="1024"/>
      <c r="AQ2267" s="1024"/>
      <c r="AR2267" s="2307"/>
      <c r="AS2267" s="2308"/>
      <c r="AT2267" s="1022"/>
      <c r="AU2267" s="1022"/>
      <c r="AV2267" s="2309"/>
      <c r="AW2267" s="1022"/>
      <c r="AX2267" s="893"/>
      <c r="AY2267" s="868"/>
    </row>
    <row r="2268" spans="1:52" s="55" customFormat="1" ht="30" customHeight="1" x14ac:dyDescent="0.25">
      <c r="A2268" s="93"/>
      <c r="B2268" s="88"/>
      <c r="C2268" s="107"/>
      <c r="D2268" s="88"/>
      <c r="E2268" s="88"/>
      <c r="F2268" s="88"/>
      <c r="G2268" s="88"/>
      <c r="H2268" s="88"/>
      <c r="I2268" s="88"/>
      <c r="J2268" s="88"/>
      <c r="K2268" s="88"/>
      <c r="L2268" s="88"/>
      <c r="M2268" s="88"/>
      <c r="N2268" s="21"/>
      <c r="O2268" s="21"/>
      <c r="P2268" s="21"/>
      <c r="Q2268" s="97"/>
      <c r="R2268" s="94"/>
      <c r="S2268" s="94"/>
      <c r="T2268" s="94"/>
      <c r="U2268" s="94"/>
      <c r="V2268" s="94"/>
      <c r="W2268" s="94"/>
      <c r="X2268" s="94"/>
      <c r="Y2268" s="88"/>
      <c r="Z2268" s="88"/>
      <c r="AA2268" s="90"/>
      <c r="AB2268" s="88"/>
      <c r="AC2268" s="88"/>
      <c r="AD2268" s="88"/>
      <c r="AE2268" s="2298" t="s">
        <v>18787</v>
      </c>
      <c r="AF2268" s="2298" t="s">
        <v>18788</v>
      </c>
      <c r="AG2268" s="2247" t="s">
        <v>230</v>
      </c>
      <c r="AH2268" s="88" t="s">
        <v>58</v>
      </c>
      <c r="AI2268" s="2299">
        <v>0.114</v>
      </c>
      <c r="AJ2268" s="2300">
        <v>300</v>
      </c>
      <c r="AK2268" s="2301">
        <v>7.1999999999999995E-2</v>
      </c>
      <c r="AL2268" s="2301">
        <v>2.1999999999999999E-2</v>
      </c>
      <c r="AM2268" s="96">
        <f>SUM(AK2268:AL2268)</f>
        <v>9.4E-2</v>
      </c>
      <c r="AN2268" s="98"/>
      <c r="AO2268" s="98"/>
      <c r="AP2268" s="98"/>
      <c r="AQ2268" s="98"/>
      <c r="AR2268" s="2302"/>
      <c r="AS2268" s="2310"/>
      <c r="AT2268" s="88"/>
      <c r="AU2268" s="88"/>
      <c r="AV2268" s="1052"/>
      <c r="AW2268" s="88"/>
      <c r="AX2268" s="52"/>
      <c r="AY2268" s="2391"/>
    </row>
    <row r="2269" spans="1:52" s="55" customFormat="1" ht="28.5" customHeight="1" x14ac:dyDescent="0.25">
      <c r="A2269" s="36"/>
      <c r="B2269" s="2243"/>
      <c r="C2269" s="2"/>
      <c r="D2269" s="2243"/>
      <c r="E2269" s="2243"/>
      <c r="F2269" s="2243"/>
      <c r="G2269" s="2243"/>
      <c r="H2269" s="2243"/>
      <c r="I2269" s="2243"/>
      <c r="J2269" s="2243"/>
      <c r="K2269" s="2243"/>
      <c r="L2269" s="2243"/>
      <c r="M2269" s="2243"/>
      <c r="N2269" s="2244"/>
      <c r="O2269" s="2244"/>
      <c r="P2269" s="2244"/>
      <c r="Q2269" s="37"/>
      <c r="R2269" s="448"/>
      <c r="S2269" s="448"/>
      <c r="T2269" s="448"/>
      <c r="U2269" s="448"/>
      <c r="V2269" s="448"/>
      <c r="W2269" s="448"/>
      <c r="X2269" s="448"/>
      <c r="Y2269" s="2243"/>
      <c r="Z2269" s="2243"/>
      <c r="AA2269" s="1"/>
      <c r="AB2269" s="2243"/>
      <c r="AC2269" s="2243"/>
      <c r="AD2269" s="2243"/>
      <c r="AE2269" s="1308" t="s">
        <v>3442</v>
      </c>
      <c r="AF2269" s="1308" t="s">
        <v>19961</v>
      </c>
      <c r="AG2269" s="39" t="s">
        <v>230</v>
      </c>
      <c r="AH2269" s="2243" t="s">
        <v>58</v>
      </c>
      <c r="AI2269" s="1309">
        <v>0.114</v>
      </c>
      <c r="AJ2269" s="1310">
        <v>4700</v>
      </c>
      <c r="AK2269" s="1674">
        <v>1.1200000000000001</v>
      </c>
      <c r="AL2269" s="1674">
        <v>0.34799999999999998</v>
      </c>
      <c r="AM2269" s="41">
        <f>SUM(AK2269:AL2269)</f>
        <v>1.468</v>
      </c>
      <c r="AN2269" s="40"/>
      <c r="AO2269" s="40"/>
      <c r="AP2269" s="40"/>
      <c r="AQ2269" s="40"/>
      <c r="AR2269" s="283"/>
      <c r="AS2269" s="1064"/>
      <c r="AT2269" s="2243"/>
      <c r="AU2269" s="2243"/>
      <c r="AV2269" s="284"/>
      <c r="AW2269" s="2243"/>
      <c r="AX2269" s="46"/>
      <c r="AY2269" s="2391"/>
    </row>
    <row r="2270" spans="1:52" s="55" customFormat="1" ht="15.95" customHeight="1" x14ac:dyDescent="0.25">
      <c r="A2270" s="182">
        <v>335</v>
      </c>
      <c r="B2270" s="166" t="s">
        <v>49</v>
      </c>
      <c r="C2270" s="170" t="s">
        <v>58</v>
      </c>
      <c r="D2270" s="354" t="s">
        <v>18833</v>
      </c>
      <c r="E2270" s="166" t="s">
        <v>3674</v>
      </c>
      <c r="F2270" s="166" t="s">
        <v>3675</v>
      </c>
      <c r="G2270" s="166"/>
      <c r="H2270" s="354" t="s">
        <v>219</v>
      </c>
      <c r="I2270" s="354" t="s">
        <v>220</v>
      </c>
      <c r="J2270" s="354" t="s">
        <v>221</v>
      </c>
      <c r="K2270" s="354" t="s">
        <v>879</v>
      </c>
      <c r="L2270" s="354" t="s">
        <v>221</v>
      </c>
      <c r="M2270" s="354" t="s">
        <v>879</v>
      </c>
      <c r="N2270" s="360">
        <v>6.4</v>
      </c>
      <c r="O2270" s="360">
        <v>2.2000000000000002</v>
      </c>
      <c r="P2270" s="360">
        <f>O2270*N2270</f>
        <v>14.080000000000002</v>
      </c>
      <c r="Q2270" s="184">
        <v>2</v>
      </c>
      <c r="R2270" s="183"/>
      <c r="S2270" s="183">
        <v>0</v>
      </c>
      <c r="T2270" s="183"/>
      <c r="U2270" s="183">
        <v>0</v>
      </c>
      <c r="V2270" s="183"/>
      <c r="W2270" s="183">
        <v>1</v>
      </c>
      <c r="X2270" s="183"/>
      <c r="Y2270" s="354" t="s">
        <v>62</v>
      </c>
      <c r="Z2270" s="366" t="s">
        <v>224</v>
      </c>
      <c r="AA2270" s="762" t="s">
        <v>225</v>
      </c>
      <c r="AB2270" s="354" t="s">
        <v>1</v>
      </c>
      <c r="AC2270" s="354" t="s">
        <v>226</v>
      </c>
      <c r="AD2270" s="354" t="s">
        <v>18749</v>
      </c>
      <c r="AE2270" s="166" t="s">
        <v>3676</v>
      </c>
      <c r="AF2270" s="166" t="s">
        <v>301</v>
      </c>
      <c r="AG2270" s="165" t="s">
        <v>230</v>
      </c>
      <c r="AH2270" s="166" t="s">
        <v>58</v>
      </c>
      <c r="AI2270" s="167">
        <v>0.114</v>
      </c>
      <c r="AJ2270" s="186">
        <v>2000</v>
      </c>
      <c r="AK2270" s="167">
        <f>AJ2270*0.087/365</f>
        <v>0.47671232876712327</v>
      </c>
      <c r="AL2270" s="167">
        <f>AJ2270*0.027/365</f>
        <v>0.14794520547945206</v>
      </c>
      <c r="AM2270" s="187">
        <f t="shared" si="248"/>
        <v>0.62465753424657533</v>
      </c>
      <c r="AN2270" s="167">
        <f>SUM(AK2270:AK2271)</f>
        <v>0.8580821917808219</v>
      </c>
      <c r="AO2270" s="167">
        <f>SUM(AL2270:AL2271)</f>
        <v>0.26630136986301373</v>
      </c>
      <c r="AP2270" s="167">
        <f>AN2270+AO2270</f>
        <v>1.1243835616438356</v>
      </c>
      <c r="AQ2270" s="167">
        <f>AP2270*30</f>
        <v>33.731506849315068</v>
      </c>
      <c r="AR2270" s="193" t="s">
        <v>231</v>
      </c>
      <c r="AS2270" s="363" t="s">
        <v>114</v>
      </c>
      <c r="AT2270" s="166" t="s">
        <v>232</v>
      </c>
      <c r="AU2270" s="166" t="s">
        <v>58</v>
      </c>
      <c r="AV2270" s="679" t="s">
        <v>3677</v>
      </c>
      <c r="AW2270" s="166" t="s">
        <v>234</v>
      </c>
      <c r="AX2270" s="46"/>
      <c r="AY2270" s="2391"/>
    </row>
    <row r="2271" spans="1:52" s="8" customFormat="1" ht="15.95" customHeight="1" x14ac:dyDescent="0.25">
      <c r="A2271" s="122"/>
      <c r="B2271" s="123"/>
      <c r="C2271" s="144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8"/>
      <c r="O2271" s="128"/>
      <c r="P2271" s="128"/>
      <c r="Q2271" s="140"/>
      <c r="R2271" s="124"/>
      <c r="S2271" s="124"/>
      <c r="T2271" s="124"/>
      <c r="U2271" s="124"/>
      <c r="V2271" s="124"/>
      <c r="W2271" s="124"/>
      <c r="X2271" s="124"/>
      <c r="Y2271" s="123" t="s">
        <v>230</v>
      </c>
      <c r="Z2271" s="123" t="s">
        <v>230</v>
      </c>
      <c r="AA2271" s="135" t="s">
        <v>230</v>
      </c>
      <c r="AB2271" s="123" t="s">
        <v>230</v>
      </c>
      <c r="AC2271" s="123" t="s">
        <v>230</v>
      </c>
      <c r="AD2271" s="123" t="s">
        <v>230</v>
      </c>
      <c r="AE2271" s="123" t="s">
        <v>3678</v>
      </c>
      <c r="AF2271" s="123" t="s">
        <v>3679</v>
      </c>
      <c r="AG2271" s="125" t="s">
        <v>230</v>
      </c>
      <c r="AH2271" s="123" t="s">
        <v>60</v>
      </c>
      <c r="AI2271" s="126">
        <v>0.114</v>
      </c>
      <c r="AJ2271" s="128">
        <v>1600</v>
      </c>
      <c r="AK2271" s="126">
        <f>AJ2271*0.087/365</f>
        <v>0.38136986301369857</v>
      </c>
      <c r="AL2271" s="126">
        <f>AJ2271*0.027/365</f>
        <v>0.11835616438356165</v>
      </c>
      <c r="AM2271" s="126">
        <f t="shared" si="248"/>
        <v>0.49972602739726024</v>
      </c>
      <c r="AN2271" s="126"/>
      <c r="AO2271" s="126"/>
      <c r="AP2271" s="126"/>
      <c r="AQ2271" s="369"/>
      <c r="AR2271" s="49"/>
      <c r="AS2271" s="50"/>
      <c r="AT2271" s="123"/>
      <c r="AU2271" s="123"/>
      <c r="AV2271" s="73"/>
      <c r="AW2271" s="123"/>
      <c r="AX2271" s="46"/>
      <c r="AY2271" s="2391"/>
    </row>
    <row r="2272" spans="1:52" s="1395" customFormat="1" ht="15.95" customHeight="1" x14ac:dyDescent="0.25">
      <c r="A2272" s="353">
        <v>336</v>
      </c>
      <c r="B2272" s="354" t="s">
        <v>49</v>
      </c>
      <c r="C2272" s="366" t="s">
        <v>58</v>
      </c>
      <c r="D2272" s="354" t="s">
        <v>18834</v>
      </c>
      <c r="E2272" s="354" t="s">
        <v>3681</v>
      </c>
      <c r="F2272" s="354" t="s">
        <v>3682</v>
      </c>
      <c r="G2272" s="354"/>
      <c r="H2272" s="354" t="s">
        <v>219</v>
      </c>
      <c r="I2272" s="354" t="s">
        <v>220</v>
      </c>
      <c r="J2272" s="354" t="s">
        <v>221</v>
      </c>
      <c r="K2272" s="354" t="s">
        <v>879</v>
      </c>
      <c r="L2272" s="354" t="s">
        <v>221</v>
      </c>
      <c r="M2272" s="354" t="s">
        <v>879</v>
      </c>
      <c r="N2272" s="360">
        <v>6.4</v>
      </c>
      <c r="O2272" s="360">
        <v>2.2000000000000002</v>
      </c>
      <c r="P2272" s="360">
        <f>O2272*N2272</f>
        <v>14.080000000000002</v>
      </c>
      <c r="Q2272" s="503">
        <v>0</v>
      </c>
      <c r="R2272" s="357"/>
      <c r="S2272" s="357">
        <v>0</v>
      </c>
      <c r="T2272" s="357"/>
      <c r="U2272" s="357">
        <v>0</v>
      </c>
      <c r="V2272" s="357">
        <v>1</v>
      </c>
      <c r="W2272" s="357">
        <v>1</v>
      </c>
      <c r="X2272" s="357">
        <v>0</v>
      </c>
      <c r="Y2272" s="354" t="s">
        <v>62</v>
      </c>
      <c r="Z2272" s="366" t="s">
        <v>224</v>
      </c>
      <c r="AA2272" s="762" t="s">
        <v>225</v>
      </c>
      <c r="AB2272" s="354" t="s">
        <v>1</v>
      </c>
      <c r="AC2272" s="354" t="s">
        <v>226</v>
      </c>
      <c r="AD2272" s="354" t="s">
        <v>18749</v>
      </c>
      <c r="AE2272" s="354" t="s">
        <v>3683</v>
      </c>
      <c r="AF2272" s="354" t="s">
        <v>3684</v>
      </c>
      <c r="AG2272" s="358" t="s">
        <v>230</v>
      </c>
      <c r="AH2272" s="354" t="s">
        <v>58</v>
      </c>
      <c r="AI2272" s="359">
        <v>0.114</v>
      </c>
      <c r="AJ2272" s="360">
        <v>2100</v>
      </c>
      <c r="AK2272" s="359">
        <f>AJ2272*0.087/365</f>
        <v>0.50054794520547941</v>
      </c>
      <c r="AL2272" s="359">
        <f>AJ2272*0.027/365</f>
        <v>0.15534246575342467</v>
      </c>
      <c r="AM2272" s="361">
        <f>SUM(AK2272:AL2272)</f>
        <v>0.6558904109589041</v>
      </c>
      <c r="AN2272" s="359">
        <f>SUM(AK2272:AK2282)</f>
        <v>3.6230136986301362</v>
      </c>
      <c r="AO2272" s="359">
        <f>SUM(AL2272:AL2282)</f>
        <v>1.1243835616438356</v>
      </c>
      <c r="AP2272" s="359">
        <f>SUM(AM2272:AM2282)</f>
        <v>4.7473972602739725</v>
      </c>
      <c r="AQ2272" s="359">
        <f>AP2272*30</f>
        <v>142.42191780821918</v>
      </c>
      <c r="AR2272" s="362" t="s">
        <v>231</v>
      </c>
      <c r="AS2272" s="363" t="s">
        <v>114</v>
      </c>
      <c r="AT2272" s="354" t="s">
        <v>232</v>
      </c>
      <c r="AU2272" s="354" t="s">
        <v>58</v>
      </c>
      <c r="AV2272" s="770" t="s">
        <v>16339</v>
      </c>
      <c r="AW2272" s="354" t="s">
        <v>234</v>
      </c>
      <c r="AX2272" s="2460" t="s">
        <v>19963</v>
      </c>
      <c r="AY2272" s="2401"/>
    </row>
    <row r="2273" spans="1:52" s="8" customFormat="1" ht="15.95" customHeight="1" x14ac:dyDescent="0.25">
      <c r="A2273" s="112"/>
      <c r="B2273" s="113"/>
      <c r="C2273" s="121"/>
      <c r="D2273" s="113"/>
      <c r="E2273" s="113"/>
      <c r="F2273" s="113"/>
      <c r="G2273" s="113"/>
      <c r="H2273" s="113"/>
      <c r="I2273" s="113"/>
      <c r="J2273" s="113"/>
      <c r="K2273" s="113"/>
      <c r="L2273" s="113"/>
      <c r="M2273" s="113"/>
      <c r="N2273" s="118"/>
      <c r="O2273" s="118"/>
      <c r="P2273" s="118"/>
      <c r="Q2273" s="120"/>
      <c r="R2273" s="114"/>
      <c r="S2273" s="114"/>
      <c r="T2273" s="114"/>
      <c r="U2273" s="114"/>
      <c r="V2273" s="114"/>
      <c r="W2273" s="114"/>
      <c r="X2273" s="114"/>
      <c r="Y2273" s="113"/>
      <c r="Z2273" s="113"/>
      <c r="AA2273" s="132"/>
      <c r="AB2273" s="113"/>
      <c r="AC2273" s="113"/>
      <c r="AD2273" s="113"/>
      <c r="AE2273" s="113" t="s">
        <v>3685</v>
      </c>
      <c r="AF2273" s="113" t="s">
        <v>3686</v>
      </c>
      <c r="AG2273" s="115" t="s">
        <v>230</v>
      </c>
      <c r="AH2273" s="113" t="s">
        <v>58</v>
      </c>
      <c r="AI2273" s="116">
        <v>0.114</v>
      </c>
      <c r="AJ2273" s="118">
        <v>1700</v>
      </c>
      <c r="AK2273" s="116">
        <f>AJ2273*0.087/365</f>
        <v>0.40520547945205471</v>
      </c>
      <c r="AL2273" s="116">
        <f>AJ2273*0.027/365</f>
        <v>0.12575342465753425</v>
      </c>
      <c r="AM2273" s="116">
        <f>SUM(AK2273:AL2273)</f>
        <v>0.53095890410958901</v>
      </c>
      <c r="AN2273" s="116"/>
      <c r="AO2273" s="116"/>
      <c r="AP2273" s="116"/>
      <c r="AQ2273" s="367"/>
      <c r="AR2273" s="42"/>
      <c r="AS2273" s="43"/>
      <c r="AT2273" s="113"/>
      <c r="AU2273" s="113"/>
      <c r="AV2273" s="44"/>
      <c r="AW2273" s="113"/>
      <c r="AX2273" s="46"/>
      <c r="AY2273" s="2391"/>
    </row>
    <row r="2274" spans="1:52" s="8" customFormat="1" ht="15.95" customHeight="1" x14ac:dyDescent="0.25">
      <c r="A2274" s="36"/>
      <c r="B2274" s="1029"/>
      <c r="C2274" s="2"/>
      <c r="D2274" s="1029"/>
      <c r="E2274" s="1029"/>
      <c r="F2274" s="1029"/>
      <c r="G2274" s="1029"/>
      <c r="H2274" s="1029"/>
      <c r="I2274" s="1029"/>
      <c r="J2274" s="1029"/>
      <c r="K2274" s="1029"/>
      <c r="L2274" s="1029"/>
      <c r="M2274" s="1029"/>
      <c r="N2274" s="1036"/>
      <c r="O2274" s="1036"/>
      <c r="P2274" s="1557"/>
      <c r="Q2274" s="37"/>
      <c r="R2274" s="448"/>
      <c r="S2274" s="448"/>
      <c r="T2274" s="448"/>
      <c r="U2274" s="448"/>
      <c r="V2274" s="448"/>
      <c r="W2274" s="448"/>
      <c r="X2274" s="448"/>
      <c r="Y2274" s="1029"/>
      <c r="Z2274" s="1029"/>
      <c r="AA2274" s="1"/>
      <c r="AB2274" s="1029"/>
      <c r="AC2274" s="1029"/>
      <c r="AD2274" s="1029"/>
      <c r="AE2274" s="1029" t="s">
        <v>3687</v>
      </c>
      <c r="AF2274" s="1029" t="s">
        <v>3688</v>
      </c>
      <c r="AG2274" s="39" t="s">
        <v>230</v>
      </c>
      <c r="AH2274" s="1029" t="s">
        <v>58</v>
      </c>
      <c r="AI2274" s="40">
        <v>0.114</v>
      </c>
      <c r="AJ2274" s="1036">
        <v>1000</v>
      </c>
      <c r="AK2274" s="116">
        <f>AJ2274*0.087/365</f>
        <v>0.23835616438356164</v>
      </c>
      <c r="AL2274" s="116">
        <f t="shared" ref="AL2274:AL2282" si="249">AJ2274*0.027/365</f>
        <v>7.3972602739726029E-2</v>
      </c>
      <c r="AM2274" s="40">
        <f>SUM(AK2274:AL2274)</f>
        <v>0.31232876712328766</v>
      </c>
      <c r="AN2274" s="40"/>
      <c r="AO2274" s="40"/>
      <c r="AP2274" s="40"/>
      <c r="AQ2274" s="1644"/>
      <c r="AR2274" s="1034"/>
      <c r="AS2274" s="45"/>
      <c r="AT2274" s="1029"/>
      <c r="AU2274" s="1029"/>
      <c r="AV2274" s="46"/>
      <c r="AW2274" s="1029"/>
      <c r="AX2274" s="46"/>
      <c r="AY2274" s="2391"/>
    </row>
    <row r="2275" spans="1:52" s="8" customFormat="1" ht="15.95" customHeight="1" x14ac:dyDescent="0.25">
      <c r="A2275" s="36"/>
      <c r="B2275" s="1029"/>
      <c r="C2275" s="2"/>
      <c r="D2275" s="1029"/>
      <c r="E2275" s="1029"/>
      <c r="F2275" s="1029"/>
      <c r="G2275" s="1029"/>
      <c r="H2275" s="1029"/>
      <c r="I2275" s="1029"/>
      <c r="J2275" s="1029"/>
      <c r="K2275" s="1029"/>
      <c r="L2275" s="1029"/>
      <c r="M2275" s="1029"/>
      <c r="N2275" s="1036"/>
      <c r="O2275" s="1036"/>
      <c r="P2275" s="1557"/>
      <c r="Q2275" s="37"/>
      <c r="R2275" s="448"/>
      <c r="S2275" s="448"/>
      <c r="T2275" s="448"/>
      <c r="U2275" s="448"/>
      <c r="V2275" s="448"/>
      <c r="W2275" s="448"/>
      <c r="X2275" s="448"/>
      <c r="Y2275" s="1029"/>
      <c r="Z2275" s="1029"/>
      <c r="AA2275" s="1"/>
      <c r="AB2275" s="1029"/>
      <c r="AC2275" s="1029"/>
      <c r="AD2275" s="1029"/>
      <c r="AE2275" s="1029" t="s">
        <v>3689</v>
      </c>
      <c r="AF2275" s="1029" t="s">
        <v>3690</v>
      </c>
      <c r="AG2275" s="39" t="s">
        <v>230</v>
      </c>
      <c r="AH2275" s="1029" t="s">
        <v>58</v>
      </c>
      <c r="AI2275" s="40">
        <v>0.114</v>
      </c>
      <c r="AJ2275" s="1036">
        <v>800</v>
      </c>
      <c r="AK2275" s="116">
        <f t="shared" ref="AK2275:AK2282" si="250">AJ2275*0.087/365</f>
        <v>0.19068493150684929</v>
      </c>
      <c r="AL2275" s="116">
        <f t="shared" si="249"/>
        <v>5.9178082191780827E-2</v>
      </c>
      <c r="AM2275" s="40">
        <f t="shared" ref="AM2275:AM2282" si="251">SUM(AK2275:AL2275)</f>
        <v>0.24986301369863012</v>
      </c>
      <c r="AN2275" s="40"/>
      <c r="AO2275" s="40"/>
      <c r="AP2275" s="40"/>
      <c r="AQ2275" s="1644"/>
      <c r="AR2275" s="1034"/>
      <c r="AS2275" s="45"/>
      <c r="AT2275" s="1029"/>
      <c r="AU2275" s="1029"/>
      <c r="AV2275" s="46"/>
      <c r="AW2275" s="1029"/>
      <c r="AX2275" s="46"/>
      <c r="AY2275" s="2391"/>
    </row>
    <row r="2276" spans="1:52" s="8" customFormat="1" ht="15.95" customHeight="1" x14ac:dyDescent="0.25">
      <c r="A2276" s="36"/>
      <c r="B2276" s="1029"/>
      <c r="C2276" s="2"/>
      <c r="D2276" s="1029"/>
      <c r="E2276" s="1029"/>
      <c r="F2276" s="1029"/>
      <c r="G2276" s="1029"/>
      <c r="H2276" s="1029"/>
      <c r="I2276" s="1029"/>
      <c r="J2276" s="1029"/>
      <c r="K2276" s="1029"/>
      <c r="L2276" s="1029"/>
      <c r="M2276" s="1029"/>
      <c r="N2276" s="1036"/>
      <c r="O2276" s="1036"/>
      <c r="P2276" s="1557"/>
      <c r="Q2276" s="37"/>
      <c r="R2276" s="448"/>
      <c r="S2276" s="448"/>
      <c r="T2276" s="448"/>
      <c r="U2276" s="448"/>
      <c r="V2276" s="448"/>
      <c r="W2276" s="448"/>
      <c r="X2276" s="448"/>
      <c r="Y2276" s="1029"/>
      <c r="Z2276" s="1029"/>
      <c r="AA2276" s="1"/>
      <c r="AB2276" s="1029"/>
      <c r="AC2276" s="1029"/>
      <c r="AD2276" s="1029"/>
      <c r="AE2276" s="1029" t="s">
        <v>3691</v>
      </c>
      <c r="AF2276" s="1029" t="s">
        <v>494</v>
      </c>
      <c r="AG2276" s="39" t="s">
        <v>230</v>
      </c>
      <c r="AH2276" s="1029" t="s">
        <v>58</v>
      </c>
      <c r="AI2276" s="40">
        <v>0.114</v>
      </c>
      <c r="AJ2276" s="1036">
        <v>1500</v>
      </c>
      <c r="AK2276" s="116">
        <f t="shared" si="250"/>
        <v>0.35753424657534244</v>
      </c>
      <c r="AL2276" s="116">
        <f t="shared" si="249"/>
        <v>0.11095890410958904</v>
      </c>
      <c r="AM2276" s="40">
        <f t="shared" si="251"/>
        <v>0.46849315068493147</v>
      </c>
      <c r="AN2276" s="40"/>
      <c r="AO2276" s="40"/>
      <c r="AP2276" s="40"/>
      <c r="AQ2276" s="1644"/>
      <c r="AR2276" s="1034"/>
      <c r="AS2276" s="45"/>
      <c r="AT2276" s="1029"/>
      <c r="AU2276" s="1029"/>
      <c r="AV2276" s="46"/>
      <c r="AW2276" s="1029"/>
      <c r="AX2276" s="46"/>
      <c r="AY2276" s="2391"/>
    </row>
    <row r="2277" spans="1:52" s="8" customFormat="1" ht="15.95" customHeight="1" x14ac:dyDescent="0.25">
      <c r="A2277" s="36"/>
      <c r="B2277" s="1029"/>
      <c r="C2277" s="2"/>
      <c r="D2277" s="1029"/>
      <c r="E2277" s="1029"/>
      <c r="F2277" s="1029"/>
      <c r="G2277" s="1029"/>
      <c r="H2277" s="1029"/>
      <c r="I2277" s="1029"/>
      <c r="J2277" s="1029"/>
      <c r="K2277" s="1029"/>
      <c r="L2277" s="1029"/>
      <c r="M2277" s="1029"/>
      <c r="N2277" s="1036"/>
      <c r="O2277" s="1036"/>
      <c r="P2277" s="1557"/>
      <c r="Q2277" s="37"/>
      <c r="R2277" s="448"/>
      <c r="S2277" s="448"/>
      <c r="T2277" s="448"/>
      <c r="U2277" s="448"/>
      <c r="V2277" s="448"/>
      <c r="W2277" s="448"/>
      <c r="X2277" s="448"/>
      <c r="Y2277" s="1029"/>
      <c r="Z2277" s="1029"/>
      <c r="AA2277" s="1"/>
      <c r="AB2277" s="1029"/>
      <c r="AC2277" s="1029"/>
      <c r="AD2277" s="1029"/>
      <c r="AE2277" s="1029" t="s">
        <v>3692</v>
      </c>
      <c r="AF2277" s="1029" t="s">
        <v>589</v>
      </c>
      <c r="AG2277" s="39" t="s">
        <v>230</v>
      </c>
      <c r="AH2277" s="1029" t="s">
        <v>58</v>
      </c>
      <c r="AI2277" s="40">
        <v>0.114</v>
      </c>
      <c r="AJ2277" s="1036">
        <v>1200</v>
      </c>
      <c r="AK2277" s="116">
        <f t="shared" si="250"/>
        <v>0.28602739726027393</v>
      </c>
      <c r="AL2277" s="116">
        <f t="shared" si="249"/>
        <v>8.8767123287671224E-2</v>
      </c>
      <c r="AM2277" s="40">
        <f t="shared" si="251"/>
        <v>0.37479452054794515</v>
      </c>
      <c r="AN2277" s="40"/>
      <c r="AO2277" s="40"/>
      <c r="AP2277" s="40"/>
      <c r="AQ2277" s="1644"/>
      <c r="AR2277" s="1034"/>
      <c r="AS2277" s="45"/>
      <c r="AT2277" s="1029"/>
      <c r="AU2277" s="1029"/>
      <c r="AV2277" s="46"/>
      <c r="AW2277" s="1029"/>
      <c r="AX2277" s="46"/>
      <c r="AY2277" s="2391"/>
    </row>
    <row r="2278" spans="1:52" s="8" customFormat="1" ht="15.95" customHeight="1" x14ac:dyDescent="0.25">
      <c r="A2278" s="36"/>
      <c r="B2278" s="1029"/>
      <c r="C2278" s="2"/>
      <c r="D2278" s="1029"/>
      <c r="E2278" s="1029"/>
      <c r="F2278" s="1029"/>
      <c r="G2278" s="1029"/>
      <c r="H2278" s="1029"/>
      <c r="I2278" s="1029"/>
      <c r="J2278" s="1029"/>
      <c r="K2278" s="1029"/>
      <c r="L2278" s="1029"/>
      <c r="M2278" s="1029"/>
      <c r="N2278" s="1036"/>
      <c r="O2278" s="1036"/>
      <c r="P2278" s="1557"/>
      <c r="Q2278" s="37"/>
      <c r="R2278" s="448"/>
      <c r="S2278" s="448"/>
      <c r="T2278" s="448"/>
      <c r="U2278" s="448"/>
      <c r="V2278" s="448"/>
      <c r="W2278" s="448"/>
      <c r="X2278" s="448"/>
      <c r="Y2278" s="1029"/>
      <c r="Z2278" s="1029"/>
      <c r="AA2278" s="1"/>
      <c r="AB2278" s="1029"/>
      <c r="AC2278" s="1029"/>
      <c r="AD2278" s="1029"/>
      <c r="AE2278" s="1029" t="s">
        <v>3693</v>
      </c>
      <c r="AF2278" s="1029" t="s">
        <v>18817</v>
      </c>
      <c r="AG2278" s="39" t="s">
        <v>230</v>
      </c>
      <c r="AH2278" s="1029" t="s">
        <v>58</v>
      </c>
      <c r="AI2278" s="40">
        <v>0.114</v>
      </c>
      <c r="AJ2278" s="1036">
        <v>1200</v>
      </c>
      <c r="AK2278" s="116">
        <f t="shared" si="250"/>
        <v>0.28602739726027393</v>
      </c>
      <c r="AL2278" s="116">
        <f t="shared" si="249"/>
        <v>8.8767123287671224E-2</v>
      </c>
      <c r="AM2278" s="40">
        <f t="shared" si="251"/>
        <v>0.37479452054794515</v>
      </c>
      <c r="AN2278" s="40"/>
      <c r="AO2278" s="40"/>
      <c r="AP2278" s="40"/>
      <c r="AQ2278" s="1644"/>
      <c r="AR2278" s="1034"/>
      <c r="AS2278" s="45"/>
      <c r="AT2278" s="1029"/>
      <c r="AU2278" s="1029"/>
      <c r="AV2278" s="46"/>
      <c r="AW2278" s="1029"/>
      <c r="AX2278" s="46"/>
      <c r="AY2278" s="2391"/>
    </row>
    <row r="2279" spans="1:52" s="8" customFormat="1" ht="15.95" customHeight="1" x14ac:dyDescent="0.25">
      <c r="A2279" s="36"/>
      <c r="B2279" s="1029"/>
      <c r="C2279" s="2"/>
      <c r="D2279" s="1029"/>
      <c r="E2279" s="1029"/>
      <c r="F2279" s="1029"/>
      <c r="G2279" s="1029"/>
      <c r="H2279" s="1029"/>
      <c r="I2279" s="1029"/>
      <c r="J2279" s="1029"/>
      <c r="K2279" s="1029"/>
      <c r="L2279" s="1029"/>
      <c r="M2279" s="1029"/>
      <c r="N2279" s="1036"/>
      <c r="O2279" s="1036"/>
      <c r="P2279" s="1557"/>
      <c r="Q2279" s="37"/>
      <c r="R2279" s="448"/>
      <c r="S2279" s="448"/>
      <c r="T2279" s="448"/>
      <c r="U2279" s="448"/>
      <c r="V2279" s="448"/>
      <c r="W2279" s="448"/>
      <c r="X2279" s="448"/>
      <c r="Y2279" s="1029"/>
      <c r="Z2279" s="1029"/>
      <c r="AA2279" s="1"/>
      <c r="AB2279" s="1029"/>
      <c r="AC2279" s="1029"/>
      <c r="AD2279" s="1029"/>
      <c r="AE2279" s="1029" t="s">
        <v>3694</v>
      </c>
      <c r="AF2279" s="1029" t="s">
        <v>299</v>
      </c>
      <c r="AG2279" s="39" t="s">
        <v>230</v>
      </c>
      <c r="AH2279" s="1029" t="s">
        <v>58</v>
      </c>
      <c r="AI2279" s="40">
        <v>0.114</v>
      </c>
      <c r="AJ2279" s="1036">
        <v>500</v>
      </c>
      <c r="AK2279" s="116">
        <f t="shared" si="250"/>
        <v>0.11917808219178082</v>
      </c>
      <c r="AL2279" s="116">
        <f t="shared" si="249"/>
        <v>3.6986301369863014E-2</v>
      </c>
      <c r="AM2279" s="40">
        <f t="shared" si="251"/>
        <v>0.15616438356164383</v>
      </c>
      <c r="AN2279" s="40"/>
      <c r="AO2279" s="40"/>
      <c r="AP2279" s="40"/>
      <c r="AQ2279" s="1644"/>
      <c r="AR2279" s="1034"/>
      <c r="AS2279" s="45"/>
      <c r="AT2279" s="1029"/>
      <c r="AU2279" s="1029"/>
      <c r="AV2279" s="46"/>
      <c r="AW2279" s="1029"/>
      <c r="AX2279" s="46"/>
      <c r="AY2279" s="2391"/>
    </row>
    <row r="2280" spans="1:52" s="8" customFormat="1" ht="15.95" customHeight="1" x14ac:dyDescent="0.25">
      <c r="A2280" s="36"/>
      <c r="B2280" s="1029"/>
      <c r="C2280" s="2"/>
      <c r="D2280" s="1029"/>
      <c r="E2280" s="1029"/>
      <c r="F2280" s="1029"/>
      <c r="G2280" s="1029"/>
      <c r="H2280" s="1029"/>
      <c r="I2280" s="1029"/>
      <c r="J2280" s="1029"/>
      <c r="K2280" s="1029"/>
      <c r="L2280" s="1029"/>
      <c r="M2280" s="1029"/>
      <c r="N2280" s="1036"/>
      <c r="O2280" s="1036"/>
      <c r="P2280" s="1557"/>
      <c r="Q2280" s="37"/>
      <c r="R2280" s="448"/>
      <c r="S2280" s="448"/>
      <c r="T2280" s="448"/>
      <c r="U2280" s="448"/>
      <c r="V2280" s="448"/>
      <c r="W2280" s="448"/>
      <c r="X2280" s="448"/>
      <c r="Y2280" s="1029"/>
      <c r="Z2280" s="1029"/>
      <c r="AA2280" s="1"/>
      <c r="AB2280" s="1029"/>
      <c r="AC2280" s="1029"/>
      <c r="AD2280" s="1029"/>
      <c r="AE2280" s="1029" t="s">
        <v>3695</v>
      </c>
      <c r="AF2280" s="1029" t="s">
        <v>3696</v>
      </c>
      <c r="AG2280" s="39" t="s">
        <v>230</v>
      </c>
      <c r="AH2280" s="1029" t="s">
        <v>58</v>
      </c>
      <c r="AI2280" s="40">
        <v>0.114</v>
      </c>
      <c r="AJ2280" s="1036">
        <v>1300</v>
      </c>
      <c r="AK2280" s="116">
        <f t="shared" si="250"/>
        <v>0.30986301369863012</v>
      </c>
      <c r="AL2280" s="116">
        <f t="shared" si="249"/>
        <v>9.6164383561643835E-2</v>
      </c>
      <c r="AM2280" s="40">
        <f t="shared" si="251"/>
        <v>0.40602739726027393</v>
      </c>
      <c r="AN2280" s="40"/>
      <c r="AO2280" s="40"/>
      <c r="AP2280" s="40"/>
      <c r="AQ2280" s="1644"/>
      <c r="AR2280" s="1034"/>
      <c r="AS2280" s="45"/>
      <c r="AT2280" s="1029"/>
      <c r="AU2280" s="1029"/>
      <c r="AV2280" s="46"/>
      <c r="AW2280" s="1029"/>
      <c r="AX2280" s="46"/>
      <c r="AY2280" s="2391"/>
    </row>
    <row r="2281" spans="1:52" s="8" customFormat="1" ht="15.95" customHeight="1" x14ac:dyDescent="0.25">
      <c r="A2281" s="36"/>
      <c r="B2281" s="1029"/>
      <c r="C2281" s="2"/>
      <c r="D2281" s="1029"/>
      <c r="E2281" s="1029"/>
      <c r="F2281" s="1029"/>
      <c r="G2281" s="1029"/>
      <c r="H2281" s="1029"/>
      <c r="I2281" s="1029"/>
      <c r="J2281" s="1029"/>
      <c r="K2281" s="1029"/>
      <c r="L2281" s="1029"/>
      <c r="M2281" s="1029"/>
      <c r="N2281" s="1036"/>
      <c r="O2281" s="1036"/>
      <c r="P2281" s="1557"/>
      <c r="Q2281" s="37"/>
      <c r="R2281" s="448"/>
      <c r="S2281" s="448"/>
      <c r="T2281" s="448"/>
      <c r="U2281" s="448"/>
      <c r="V2281" s="448"/>
      <c r="W2281" s="448"/>
      <c r="X2281" s="448"/>
      <c r="Y2281" s="1029"/>
      <c r="Z2281" s="1029"/>
      <c r="AA2281" s="1"/>
      <c r="AB2281" s="1029"/>
      <c r="AC2281" s="1029"/>
      <c r="AD2281" s="1029"/>
      <c r="AE2281" s="1029" t="s">
        <v>3697</v>
      </c>
      <c r="AF2281" s="1029" t="s">
        <v>3698</v>
      </c>
      <c r="AG2281" s="39" t="s">
        <v>230</v>
      </c>
      <c r="AH2281" s="1029" t="s">
        <v>58</v>
      </c>
      <c r="AI2281" s="40">
        <v>0.114</v>
      </c>
      <c r="AJ2281" s="1036">
        <v>700</v>
      </c>
      <c r="AK2281" s="116">
        <f t="shared" si="250"/>
        <v>0.16684931506849315</v>
      </c>
      <c r="AL2281" s="116">
        <f t="shared" si="249"/>
        <v>5.1780821917808216E-2</v>
      </c>
      <c r="AM2281" s="40">
        <f t="shared" si="251"/>
        <v>0.21863013698630138</v>
      </c>
      <c r="AN2281" s="40"/>
      <c r="AO2281" s="40"/>
      <c r="AP2281" s="40"/>
      <c r="AQ2281" s="1644"/>
      <c r="AR2281" s="1034"/>
      <c r="AS2281" s="45"/>
      <c r="AT2281" s="1029"/>
      <c r="AU2281" s="1029"/>
      <c r="AV2281" s="46"/>
      <c r="AW2281" s="1029"/>
      <c r="AX2281" s="46"/>
      <c r="AY2281" s="2391"/>
    </row>
    <row r="2282" spans="1:52" s="8" customFormat="1" ht="41.25" customHeight="1" x14ac:dyDescent="0.25">
      <c r="A2282" s="93"/>
      <c r="B2282" s="88"/>
      <c r="C2282" s="107"/>
      <c r="D2282" s="88"/>
      <c r="E2282" s="88"/>
      <c r="F2282" s="88"/>
      <c r="G2282" s="88"/>
      <c r="H2282" s="88"/>
      <c r="I2282" s="88"/>
      <c r="J2282" s="88"/>
      <c r="K2282" s="88"/>
      <c r="L2282" s="88"/>
      <c r="M2282" s="88"/>
      <c r="N2282" s="21"/>
      <c r="O2282" s="21"/>
      <c r="P2282" s="21"/>
      <c r="Q2282" s="97"/>
      <c r="R2282" s="94"/>
      <c r="S2282" s="94"/>
      <c r="T2282" s="94"/>
      <c r="U2282" s="94"/>
      <c r="V2282" s="94"/>
      <c r="W2282" s="94"/>
      <c r="X2282" s="94"/>
      <c r="Y2282" s="88"/>
      <c r="Z2282" s="88"/>
      <c r="AA2282" s="90"/>
      <c r="AB2282" s="88"/>
      <c r="AC2282" s="88"/>
      <c r="AD2282" s="88"/>
      <c r="AE2282" s="88" t="s">
        <v>3699</v>
      </c>
      <c r="AF2282" s="88" t="s">
        <v>19964</v>
      </c>
      <c r="AG2282" s="95" t="s">
        <v>230</v>
      </c>
      <c r="AH2282" s="88" t="s">
        <v>58</v>
      </c>
      <c r="AI2282" s="98">
        <v>0.114</v>
      </c>
      <c r="AJ2282" s="21">
        <v>3200</v>
      </c>
      <c r="AK2282" s="126">
        <f t="shared" si="250"/>
        <v>0.76273972602739715</v>
      </c>
      <c r="AL2282" s="126">
        <f t="shared" si="249"/>
        <v>0.23671232876712331</v>
      </c>
      <c r="AM2282" s="98">
        <f t="shared" si="251"/>
        <v>0.99945205479452048</v>
      </c>
      <c r="AN2282" s="98"/>
      <c r="AO2282" s="98"/>
      <c r="AP2282" s="98"/>
      <c r="AQ2282" s="368"/>
      <c r="AR2282" s="47"/>
      <c r="AS2282" s="48"/>
      <c r="AT2282" s="88"/>
      <c r="AU2282" s="88"/>
      <c r="AV2282" s="52"/>
      <c r="AW2282" s="88"/>
      <c r="AX2282" s="52"/>
      <c r="AY2282" s="2391"/>
    </row>
    <row r="2283" spans="1:52" s="55" customFormat="1" ht="15.95" customHeight="1" x14ac:dyDescent="0.25">
      <c r="A2283" s="182">
        <v>337</v>
      </c>
      <c r="B2283" s="166" t="s">
        <v>49</v>
      </c>
      <c r="C2283" s="170" t="s">
        <v>58</v>
      </c>
      <c r="D2283" s="166" t="s">
        <v>19131</v>
      </c>
      <c r="E2283" s="166" t="s">
        <v>3701</v>
      </c>
      <c r="F2283" s="166" t="s">
        <v>3702</v>
      </c>
      <c r="G2283" s="166"/>
      <c r="H2283" s="166" t="s">
        <v>219</v>
      </c>
      <c r="I2283" s="166" t="s">
        <v>220</v>
      </c>
      <c r="J2283" s="166" t="s">
        <v>317</v>
      </c>
      <c r="K2283" s="166">
        <v>0</v>
      </c>
      <c r="L2283" s="166" t="s">
        <v>317</v>
      </c>
      <c r="M2283" s="166">
        <v>0</v>
      </c>
      <c r="N2283" s="186">
        <v>5</v>
      </c>
      <c r="O2283" s="186">
        <v>3</v>
      </c>
      <c r="P2283" s="186">
        <v>15</v>
      </c>
      <c r="Q2283" s="184">
        <v>2</v>
      </c>
      <c r="R2283" s="183"/>
      <c r="S2283" s="183">
        <v>1</v>
      </c>
      <c r="T2283" s="183"/>
      <c r="U2283" s="183">
        <v>0</v>
      </c>
      <c r="V2283" s="183"/>
      <c r="W2283" s="183"/>
      <c r="X2283" s="183"/>
      <c r="Y2283" s="166" t="s">
        <v>61</v>
      </c>
      <c r="Z2283" s="166" t="s">
        <v>230</v>
      </c>
      <c r="AA2283" s="203" t="s">
        <v>230</v>
      </c>
      <c r="AB2283" s="166" t="s">
        <v>230</v>
      </c>
      <c r="AC2283" s="166" t="s">
        <v>230</v>
      </c>
      <c r="AD2283" s="166" t="s">
        <v>230</v>
      </c>
      <c r="AE2283" s="166" t="s">
        <v>3703</v>
      </c>
      <c r="AF2283" s="166" t="s">
        <v>419</v>
      </c>
      <c r="AG2283" s="165" t="s">
        <v>230</v>
      </c>
      <c r="AH2283" s="166" t="s">
        <v>58</v>
      </c>
      <c r="AI2283" s="167">
        <v>0.114</v>
      </c>
      <c r="AJ2283" s="186">
        <v>5500</v>
      </c>
      <c r="AK2283" s="167">
        <f>AJ2283*0.087/365</f>
        <v>1.3109589041095888</v>
      </c>
      <c r="AL2283" s="167">
        <f>AJ2283*0.027/365</f>
        <v>0.40684931506849314</v>
      </c>
      <c r="AM2283" s="187">
        <f>AK2283+AL2283</f>
        <v>1.7178082191780819</v>
      </c>
      <c r="AN2283" s="167">
        <f>AK2283</f>
        <v>1.3109589041095888</v>
      </c>
      <c r="AO2283" s="167">
        <f>AL2283</f>
        <v>0.40684931506849314</v>
      </c>
      <c r="AP2283" s="167">
        <f>AN2283+AO2283</f>
        <v>1.7178082191780819</v>
      </c>
      <c r="AQ2283" s="167">
        <f>AP2283*30</f>
        <v>51.534246575342458</v>
      </c>
      <c r="AR2283" s="193" t="s">
        <v>231</v>
      </c>
      <c r="AS2283" s="194"/>
      <c r="AT2283" s="166" t="s">
        <v>232</v>
      </c>
      <c r="AU2283" s="166" t="s">
        <v>58</v>
      </c>
      <c r="AV2283" s="269" t="s">
        <v>3704</v>
      </c>
      <c r="AW2283" s="166" t="s">
        <v>1122</v>
      </c>
      <c r="AX2283" s="52"/>
      <c r="AY2283" s="2391"/>
    </row>
    <row r="2284" spans="1:52" s="1395" customFormat="1" ht="45" customHeight="1" x14ac:dyDescent="0.25">
      <c r="A2284" s="353">
        <v>338</v>
      </c>
      <c r="B2284" s="354" t="s">
        <v>49</v>
      </c>
      <c r="C2284" s="366" t="s">
        <v>58</v>
      </c>
      <c r="D2284" s="354" t="s">
        <v>19130</v>
      </c>
      <c r="E2284" s="354" t="s">
        <v>20802</v>
      </c>
      <c r="F2284" s="354" t="s">
        <v>20803</v>
      </c>
      <c r="G2284" s="354" t="s">
        <v>221</v>
      </c>
      <c r="H2284" s="354" t="s">
        <v>219</v>
      </c>
      <c r="I2284" s="354" t="s">
        <v>220</v>
      </c>
      <c r="J2284" s="354" t="s">
        <v>221</v>
      </c>
      <c r="K2284" s="354" t="s">
        <v>879</v>
      </c>
      <c r="L2284" s="354" t="s">
        <v>221</v>
      </c>
      <c r="M2284" s="354" t="s">
        <v>879</v>
      </c>
      <c r="N2284" s="360">
        <v>6.4</v>
      </c>
      <c r="O2284" s="360">
        <v>2.2000000000000002</v>
      </c>
      <c r="P2284" s="360">
        <f>O2284*N2284</f>
        <v>14.080000000000002</v>
      </c>
      <c r="Q2284" s="503">
        <v>3</v>
      </c>
      <c r="R2284" s="357"/>
      <c r="S2284" s="357">
        <v>1</v>
      </c>
      <c r="T2284" s="357"/>
      <c r="U2284" s="357">
        <v>0</v>
      </c>
      <c r="V2284" s="357"/>
      <c r="W2284" s="357"/>
      <c r="X2284" s="357"/>
      <c r="Y2284" s="354" t="s">
        <v>61</v>
      </c>
      <c r="Z2284" s="354" t="s">
        <v>230</v>
      </c>
      <c r="AA2284" s="443" t="s">
        <v>230</v>
      </c>
      <c r="AB2284" s="354" t="s">
        <v>230</v>
      </c>
      <c r="AC2284" s="354" t="s">
        <v>230</v>
      </c>
      <c r="AD2284" s="354" t="s">
        <v>230</v>
      </c>
      <c r="AE2284" s="354" t="s">
        <v>3708</v>
      </c>
      <c r="AF2284" s="1437" t="s">
        <v>17147</v>
      </c>
      <c r="AG2284" s="358" t="s">
        <v>230</v>
      </c>
      <c r="AH2284" s="354" t="s">
        <v>58</v>
      </c>
      <c r="AI2284" s="359">
        <v>0.1</v>
      </c>
      <c r="AJ2284" s="360">
        <v>13500</v>
      </c>
      <c r="AK2284" s="359">
        <f>AJ2284*0.0763/365</f>
        <v>2.8220547945205485</v>
      </c>
      <c r="AL2284" s="359">
        <f>AJ2284*0.0237/365</f>
        <v>0.87657534246575342</v>
      </c>
      <c r="AM2284" s="361">
        <f t="shared" ref="AM2284:AM2294" si="252">SUM(AK2284:AL2284)</f>
        <v>3.6986301369863019</v>
      </c>
      <c r="AN2284" s="359">
        <f>SUM(AK2284:AK2286)</f>
        <v>3.9508767123287676</v>
      </c>
      <c r="AO2284" s="359">
        <f>SUM(AL2284:AL2286)</f>
        <v>1.2094520547945207</v>
      </c>
      <c r="AP2284" s="359">
        <f>SUM(AM2284:AM2286)</f>
        <v>5.1603287671232883</v>
      </c>
      <c r="AQ2284" s="359">
        <f>AP2284*30</f>
        <v>154.80986301369865</v>
      </c>
      <c r="AR2284" s="362" t="s">
        <v>231</v>
      </c>
      <c r="AS2284" s="363" t="s">
        <v>114</v>
      </c>
      <c r="AT2284" s="354" t="s">
        <v>232</v>
      </c>
      <c r="AU2284" s="354" t="s">
        <v>58</v>
      </c>
      <c r="AV2284" s="923" t="s">
        <v>3709</v>
      </c>
      <c r="AW2284" s="354" t="s">
        <v>234</v>
      </c>
      <c r="AX2284" s="805" t="s">
        <v>20804</v>
      </c>
      <c r="AY2284" s="2401"/>
      <c r="AZ2284" s="778" t="s">
        <v>20805</v>
      </c>
    </row>
    <row r="2285" spans="1:52" s="8" customFormat="1" ht="15.95" customHeight="1" x14ac:dyDescent="0.25">
      <c r="A2285" s="112"/>
      <c r="B2285" s="113"/>
      <c r="C2285" s="121"/>
      <c r="D2285" s="113"/>
      <c r="E2285" s="113"/>
      <c r="F2285" s="113"/>
      <c r="G2285" s="113"/>
      <c r="H2285" s="113"/>
      <c r="I2285" s="113"/>
      <c r="J2285" s="113"/>
      <c r="K2285" s="113"/>
      <c r="L2285" s="113"/>
      <c r="M2285" s="113"/>
      <c r="N2285" s="118"/>
      <c r="O2285" s="118"/>
      <c r="P2285" s="118"/>
      <c r="Q2285" s="120"/>
      <c r="R2285" s="114"/>
      <c r="S2285" s="114"/>
      <c r="T2285" s="114"/>
      <c r="U2285" s="114"/>
      <c r="V2285" s="114"/>
      <c r="W2285" s="114"/>
      <c r="X2285" s="114"/>
      <c r="Y2285" s="113" t="s">
        <v>230</v>
      </c>
      <c r="Z2285" s="113" t="s">
        <v>230</v>
      </c>
      <c r="AA2285" s="132" t="s">
        <v>230</v>
      </c>
      <c r="AB2285" s="113" t="s">
        <v>230</v>
      </c>
      <c r="AC2285" s="113" t="s">
        <v>230</v>
      </c>
      <c r="AD2285" s="113" t="s">
        <v>230</v>
      </c>
      <c r="AE2285" s="113" t="s">
        <v>17148</v>
      </c>
      <c r="AF2285" s="113" t="s">
        <v>17149</v>
      </c>
      <c r="AG2285" s="115" t="s">
        <v>230</v>
      </c>
      <c r="AH2285" s="113" t="s">
        <v>58</v>
      </c>
      <c r="AI2285" s="116">
        <v>0.114</v>
      </c>
      <c r="AJ2285" s="118">
        <v>4500</v>
      </c>
      <c r="AK2285" s="116">
        <f>AJ2285*0.087/365</f>
        <v>1.0726027397260274</v>
      </c>
      <c r="AL2285" s="116">
        <f>AJ2285*0.027/365</f>
        <v>0.33287671232876714</v>
      </c>
      <c r="AM2285" s="116">
        <f t="shared" si="252"/>
        <v>1.4054794520547946</v>
      </c>
      <c r="AN2285" s="116"/>
      <c r="AO2285" s="116"/>
      <c r="AP2285" s="116"/>
      <c r="AQ2285" s="367"/>
      <c r="AR2285" s="42"/>
      <c r="AS2285" s="43"/>
      <c r="AT2285" s="113"/>
      <c r="AU2285" s="113"/>
      <c r="AV2285" s="44"/>
      <c r="AW2285" s="113"/>
      <c r="AX2285" s="44"/>
      <c r="AY2285" s="2391"/>
    </row>
    <row r="2286" spans="1:52" s="8" customFormat="1" ht="15.95" customHeight="1" x14ac:dyDescent="0.25">
      <c r="A2286" s="93"/>
      <c r="B2286" s="88"/>
      <c r="C2286" s="107"/>
      <c r="D2286" s="88"/>
      <c r="E2286" s="88"/>
      <c r="F2286" s="88"/>
      <c r="G2286" s="88"/>
      <c r="H2286" s="88"/>
      <c r="I2286" s="88"/>
      <c r="J2286" s="88"/>
      <c r="K2286" s="88"/>
      <c r="L2286" s="88"/>
      <c r="M2286" s="88"/>
      <c r="N2286" s="21"/>
      <c r="O2286" s="21"/>
      <c r="P2286" s="21"/>
      <c r="Q2286" s="97"/>
      <c r="R2286" s="94"/>
      <c r="S2286" s="94"/>
      <c r="T2286" s="94"/>
      <c r="U2286" s="94"/>
      <c r="V2286" s="94"/>
      <c r="W2286" s="94"/>
      <c r="X2286" s="94"/>
      <c r="Y2286" s="88" t="s">
        <v>230</v>
      </c>
      <c r="Z2286" s="88" t="s">
        <v>230</v>
      </c>
      <c r="AA2286" s="90" t="s">
        <v>230</v>
      </c>
      <c r="AB2286" s="88" t="s">
        <v>230</v>
      </c>
      <c r="AC2286" s="88" t="s">
        <v>230</v>
      </c>
      <c r="AD2286" s="88" t="s">
        <v>230</v>
      </c>
      <c r="AE2286" s="88" t="s">
        <v>3708</v>
      </c>
      <c r="AF2286" s="88" t="s">
        <v>3710</v>
      </c>
      <c r="AG2286" s="95">
        <v>317507400035357</v>
      </c>
      <c r="AH2286" s="88" t="s">
        <v>304</v>
      </c>
      <c r="AI2286" s="21">
        <v>1.1399999999999999</v>
      </c>
      <c r="AJ2286" s="97">
        <v>18</v>
      </c>
      <c r="AK2286" s="98">
        <f>AJ2286*AI2286/365</f>
        <v>5.6219178082191783E-2</v>
      </c>
      <c r="AL2286" s="98">
        <v>0</v>
      </c>
      <c r="AM2286" s="14">
        <f>SUBTOTAL(9,AK2286:AL2286)</f>
        <v>5.6219178082191783E-2</v>
      </c>
      <c r="AN2286" s="98"/>
      <c r="AO2286" s="98"/>
      <c r="AP2286" s="98"/>
      <c r="AQ2286" s="469"/>
      <c r="AR2286" s="71"/>
      <c r="AT2286" s="88"/>
      <c r="AU2286" s="88"/>
      <c r="AV2286" s="52"/>
      <c r="AW2286" s="88"/>
      <c r="AX2286" s="52"/>
      <c r="AY2286" s="2391"/>
    </row>
    <row r="2287" spans="1:52" s="1395" customFormat="1" ht="39.75" customHeight="1" x14ac:dyDescent="0.25">
      <c r="A2287" s="353">
        <v>339</v>
      </c>
      <c r="B2287" s="354" t="s">
        <v>49</v>
      </c>
      <c r="C2287" s="366" t="s">
        <v>58</v>
      </c>
      <c r="D2287" s="354" t="s">
        <v>16912</v>
      </c>
      <c r="E2287" s="354" t="s">
        <v>20806</v>
      </c>
      <c r="F2287" s="354" t="s">
        <v>20807</v>
      </c>
      <c r="G2287" s="354" t="s">
        <v>818</v>
      </c>
      <c r="H2287" s="354" t="s">
        <v>219</v>
      </c>
      <c r="I2287" s="354" t="s">
        <v>220</v>
      </c>
      <c r="J2287" s="354" t="s">
        <v>221</v>
      </c>
      <c r="K2287" s="354" t="s">
        <v>879</v>
      </c>
      <c r="L2287" s="354" t="s">
        <v>221</v>
      </c>
      <c r="M2287" s="354" t="s">
        <v>879</v>
      </c>
      <c r="N2287" s="360">
        <v>9.4</v>
      </c>
      <c r="O2287" s="360">
        <v>2.2000000000000002</v>
      </c>
      <c r="P2287" s="360">
        <f>O2287*N2287</f>
        <v>20.680000000000003</v>
      </c>
      <c r="Q2287" s="503">
        <v>5</v>
      </c>
      <c r="R2287" s="357"/>
      <c r="S2287" s="357">
        <v>1</v>
      </c>
      <c r="T2287" s="357"/>
      <c r="U2287" s="357">
        <v>0</v>
      </c>
      <c r="V2287" s="357"/>
      <c r="W2287" s="357"/>
      <c r="X2287" s="357"/>
      <c r="Y2287" s="354" t="s">
        <v>62</v>
      </c>
      <c r="Z2287" s="366" t="s">
        <v>224</v>
      </c>
      <c r="AA2287" s="762" t="s">
        <v>225</v>
      </c>
      <c r="AB2287" s="354" t="s">
        <v>1</v>
      </c>
      <c r="AC2287" s="354" t="s">
        <v>226</v>
      </c>
      <c r="AD2287" s="354" t="s">
        <v>18749</v>
      </c>
      <c r="AE2287" s="354" t="s">
        <v>3711</v>
      </c>
      <c r="AF2287" s="489" t="s">
        <v>17152</v>
      </c>
      <c r="AG2287" s="358" t="s">
        <v>230</v>
      </c>
      <c r="AH2287" s="489" t="s">
        <v>58</v>
      </c>
      <c r="AI2287" s="1438">
        <v>0.1</v>
      </c>
      <c r="AJ2287" s="1439">
        <v>4950</v>
      </c>
      <c r="AK2287" s="361">
        <f>AJ2287*0.0763/365</f>
        <v>1.0347534246575345</v>
      </c>
      <c r="AL2287" s="361">
        <f>AJ2287*0.0237/365</f>
        <v>0.32141095890410959</v>
      </c>
      <c r="AM2287" s="361">
        <f t="shared" si="252"/>
        <v>1.3561643835616441</v>
      </c>
      <c r="AN2287" s="359">
        <f>SUM(AK2287:AK2294)</f>
        <v>7.0760958904109597</v>
      </c>
      <c r="AO2287" s="359">
        <f>SUM(AL2287:AL2294)</f>
        <v>1.9872465753424655</v>
      </c>
      <c r="AP2287" s="359">
        <f>SUM(AM2287:AM2294)</f>
        <v>9.0633424657534256</v>
      </c>
      <c r="AQ2287" s="359">
        <f>AP2287*30</f>
        <v>271.90027397260275</v>
      </c>
      <c r="AR2287" s="362" t="s">
        <v>231</v>
      </c>
      <c r="AS2287" s="363" t="s">
        <v>431</v>
      </c>
      <c r="AT2287" s="354" t="s">
        <v>232</v>
      </c>
      <c r="AU2287" s="354" t="s">
        <v>58</v>
      </c>
      <c r="AV2287" s="923" t="s">
        <v>3713</v>
      </c>
      <c r="AW2287" s="354" t="s">
        <v>234</v>
      </c>
      <c r="AX2287" s="805" t="s">
        <v>20808</v>
      </c>
      <c r="AY2287" s="2401"/>
      <c r="AZ2287" s="778" t="s">
        <v>20809</v>
      </c>
    </row>
    <row r="2288" spans="1:52" s="55" customFormat="1" ht="39.75" customHeight="1" x14ac:dyDescent="0.25">
      <c r="A2288" s="122"/>
      <c r="B2288" s="827"/>
      <c r="C2288" s="1079"/>
      <c r="D2288" s="827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8"/>
      <c r="O2288" s="128"/>
      <c r="P2288" s="128"/>
      <c r="Q2288" s="140"/>
      <c r="R2288" s="124"/>
      <c r="S2288" s="124"/>
      <c r="T2288" s="124"/>
      <c r="U2288" s="124"/>
      <c r="V2288" s="124"/>
      <c r="W2288" s="124"/>
      <c r="X2288" s="124"/>
      <c r="Y2288" s="113" t="s">
        <v>230</v>
      </c>
      <c r="Z2288" s="113" t="s">
        <v>230</v>
      </c>
      <c r="AA2288" s="132" t="s">
        <v>230</v>
      </c>
      <c r="AB2288" s="113" t="s">
        <v>230</v>
      </c>
      <c r="AC2288" s="113" t="s">
        <v>230</v>
      </c>
      <c r="AD2288" s="113" t="s">
        <v>230</v>
      </c>
      <c r="AE2288" s="2316" t="s">
        <v>3708</v>
      </c>
      <c r="AF2288" s="2297" t="s">
        <v>17158</v>
      </c>
      <c r="AG2288" s="2317" t="s">
        <v>230</v>
      </c>
      <c r="AH2288" s="2297" t="s">
        <v>58</v>
      </c>
      <c r="AI2288" s="315">
        <v>7.5300000000000006E-2</v>
      </c>
      <c r="AJ2288" s="118">
        <v>5000</v>
      </c>
      <c r="AK2288" s="116">
        <f>AJ2288*0.0575/365</f>
        <v>0.78767123287671237</v>
      </c>
      <c r="AL2288" s="116">
        <f>AJ2288*0.0178/365</f>
        <v>0.24383561643835616</v>
      </c>
      <c r="AM2288" s="116">
        <f t="shared" si="252"/>
        <v>1.0315068493150685</v>
      </c>
      <c r="AN2288" s="116"/>
      <c r="AO2288" s="116"/>
      <c r="AP2288" s="116"/>
      <c r="AQ2288" s="116"/>
      <c r="AR2288" s="2198"/>
      <c r="AS2288" s="151"/>
      <c r="AT2288" s="113"/>
      <c r="AU2288" s="113"/>
      <c r="AV2288" s="2199"/>
      <c r="AW2288" s="113"/>
      <c r="AX2288" s="1410"/>
      <c r="AY2288" s="2391"/>
    </row>
    <row r="2289" spans="1:52" s="8" customFormat="1" ht="15.95" customHeight="1" x14ac:dyDescent="0.25">
      <c r="A2289" s="122"/>
      <c r="B2289" s="123"/>
      <c r="C2289" s="144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8"/>
      <c r="O2289" s="128"/>
      <c r="P2289" s="128"/>
      <c r="Q2289" s="140"/>
      <c r="R2289" s="124"/>
      <c r="S2289" s="124"/>
      <c r="T2289" s="124"/>
      <c r="U2289" s="124"/>
      <c r="V2289" s="124"/>
      <c r="W2289" s="124"/>
      <c r="X2289" s="124"/>
      <c r="Y2289" s="113" t="s">
        <v>230</v>
      </c>
      <c r="Z2289" s="113" t="s">
        <v>230</v>
      </c>
      <c r="AA2289" s="132" t="s">
        <v>230</v>
      </c>
      <c r="AB2289" s="113" t="s">
        <v>230</v>
      </c>
      <c r="AC2289" s="113" t="s">
        <v>230</v>
      </c>
      <c r="AD2289" s="113" t="s">
        <v>230</v>
      </c>
      <c r="AE2289" s="1803" t="s">
        <v>17153</v>
      </c>
      <c r="AF2289" s="1803" t="s">
        <v>17154</v>
      </c>
      <c r="AG2289" s="39" t="s">
        <v>230</v>
      </c>
      <c r="AH2289" s="1803" t="s">
        <v>58</v>
      </c>
      <c r="AI2289" s="40">
        <v>0.1</v>
      </c>
      <c r="AJ2289" s="1809">
        <v>2250</v>
      </c>
      <c r="AK2289" s="40">
        <f>AJ2289*0.0763/365</f>
        <v>0.4703424657534247</v>
      </c>
      <c r="AL2289" s="40">
        <f>AJ2289*0.0237/365</f>
        <v>0.14609589041095888</v>
      </c>
      <c r="AM2289" s="40">
        <f t="shared" si="252"/>
        <v>0.61643835616438358</v>
      </c>
      <c r="AN2289" s="40"/>
      <c r="AO2289" s="40"/>
      <c r="AP2289" s="40"/>
      <c r="AQ2289" s="40"/>
      <c r="AR2289" s="1809"/>
      <c r="AS2289" s="1803"/>
      <c r="AT2289" s="1803"/>
      <c r="AU2289" s="1803"/>
      <c r="AV2289" s="1803"/>
      <c r="AW2289" s="1803"/>
      <c r="AX2289" s="46"/>
      <c r="AY2289" s="2391"/>
    </row>
    <row r="2290" spans="1:52" s="8" customFormat="1" ht="15.95" customHeight="1" x14ac:dyDescent="0.25">
      <c r="A2290" s="122"/>
      <c r="B2290" s="123"/>
      <c r="C2290" s="144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8"/>
      <c r="O2290" s="128"/>
      <c r="P2290" s="128"/>
      <c r="Q2290" s="140"/>
      <c r="R2290" s="124"/>
      <c r="S2290" s="124"/>
      <c r="T2290" s="124"/>
      <c r="U2290" s="124"/>
      <c r="V2290" s="124"/>
      <c r="W2290" s="124"/>
      <c r="X2290" s="124"/>
      <c r="Y2290" s="113" t="s">
        <v>230</v>
      </c>
      <c r="Z2290" s="113" t="s">
        <v>230</v>
      </c>
      <c r="AA2290" s="132" t="s">
        <v>230</v>
      </c>
      <c r="AB2290" s="113" t="s">
        <v>230</v>
      </c>
      <c r="AC2290" s="113" t="s">
        <v>230</v>
      </c>
      <c r="AD2290" s="113" t="s">
        <v>230</v>
      </c>
      <c r="AE2290" s="1803" t="s">
        <v>17155</v>
      </c>
      <c r="AF2290" s="1803" t="s">
        <v>17156</v>
      </c>
      <c r="AG2290" s="39" t="s">
        <v>230</v>
      </c>
      <c r="AH2290" s="1803" t="s">
        <v>58</v>
      </c>
      <c r="AI2290" s="41">
        <v>0.1</v>
      </c>
      <c r="AJ2290" s="3">
        <v>3600</v>
      </c>
      <c r="AK2290" s="41">
        <f>AJ2290*0.0763/365</f>
        <v>0.75254794520547952</v>
      </c>
      <c r="AL2290" s="41">
        <f>AJ2290*0.0237/365</f>
        <v>0.23375342465753424</v>
      </c>
      <c r="AM2290" s="40">
        <f t="shared" si="252"/>
        <v>0.98630136986301375</v>
      </c>
      <c r="AN2290" s="40"/>
      <c r="AO2290" s="40"/>
      <c r="AP2290" s="40"/>
      <c r="AQ2290" s="40"/>
      <c r="AR2290" s="1809"/>
      <c r="AS2290" s="1803"/>
      <c r="AT2290" s="1803"/>
      <c r="AU2290" s="1803"/>
      <c r="AV2290" s="1803"/>
      <c r="AW2290" s="1803"/>
      <c r="AX2290" s="46"/>
      <c r="AY2290" s="2391"/>
    </row>
    <row r="2291" spans="1:52" s="8" customFormat="1" ht="15.95" customHeight="1" x14ac:dyDescent="0.25">
      <c r="A2291" s="122"/>
      <c r="B2291" s="123"/>
      <c r="C2291" s="144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8"/>
      <c r="O2291" s="128"/>
      <c r="P2291" s="128"/>
      <c r="Q2291" s="140"/>
      <c r="R2291" s="124"/>
      <c r="S2291" s="124"/>
      <c r="T2291" s="124"/>
      <c r="U2291" s="124"/>
      <c r="V2291" s="124"/>
      <c r="W2291" s="124"/>
      <c r="X2291" s="124"/>
      <c r="Y2291" s="113" t="s">
        <v>230</v>
      </c>
      <c r="Z2291" s="113" t="s">
        <v>230</v>
      </c>
      <c r="AA2291" s="132" t="s">
        <v>230</v>
      </c>
      <c r="AB2291" s="113" t="s">
        <v>230</v>
      </c>
      <c r="AC2291" s="113" t="s">
        <v>230</v>
      </c>
      <c r="AD2291" s="113" t="s">
        <v>230</v>
      </c>
      <c r="AE2291" s="19" t="s">
        <v>7608</v>
      </c>
      <c r="AF2291" s="1803" t="s">
        <v>17157</v>
      </c>
      <c r="AG2291" s="39">
        <v>1035000032430</v>
      </c>
      <c r="AH2291" s="1803" t="s">
        <v>842</v>
      </c>
      <c r="AI2291" s="1809">
        <v>0.87</v>
      </c>
      <c r="AJ2291" s="37">
        <v>30</v>
      </c>
      <c r="AK2291" s="40">
        <f>AJ2291*AI2291/365</f>
        <v>7.1506849315068496E-2</v>
      </c>
      <c r="AL2291" s="40">
        <v>0</v>
      </c>
      <c r="AM2291" s="41">
        <f>SUBTOTAL(9,AK2291:AL2291)</f>
        <v>7.1506849315068496E-2</v>
      </c>
      <c r="AN2291" s="40"/>
      <c r="AO2291" s="40"/>
      <c r="AP2291" s="40"/>
      <c r="AQ2291" s="40"/>
      <c r="AR2291" s="1809"/>
      <c r="AS2291" s="1803"/>
      <c r="AT2291" s="1803"/>
      <c r="AU2291" s="1803"/>
      <c r="AV2291" s="1803"/>
      <c r="AW2291" s="1803"/>
      <c r="AX2291" s="46"/>
      <c r="AY2291" s="2391"/>
    </row>
    <row r="2292" spans="1:52" s="1099" customFormat="1" ht="15.95" customHeight="1" x14ac:dyDescent="0.25">
      <c r="A2292" s="1448"/>
      <c r="B2292" s="827"/>
      <c r="C2292" s="1079"/>
      <c r="D2292" s="827"/>
      <c r="E2292" s="827"/>
      <c r="F2292" s="827"/>
      <c r="G2292" s="827"/>
      <c r="H2292" s="827"/>
      <c r="I2292" s="827"/>
      <c r="J2292" s="827"/>
      <c r="K2292" s="827"/>
      <c r="L2292" s="827"/>
      <c r="M2292" s="827"/>
      <c r="N2292" s="1805"/>
      <c r="O2292" s="1805"/>
      <c r="P2292" s="1805"/>
      <c r="Q2292" s="1087"/>
      <c r="R2292" s="826"/>
      <c r="S2292" s="826"/>
      <c r="T2292" s="826"/>
      <c r="U2292" s="826"/>
      <c r="V2292" s="826"/>
      <c r="W2292" s="826"/>
      <c r="X2292" s="826"/>
      <c r="Y2292" s="113" t="s">
        <v>230</v>
      </c>
      <c r="Z2292" s="113" t="s">
        <v>230</v>
      </c>
      <c r="AA2292" s="132" t="s">
        <v>230</v>
      </c>
      <c r="AB2292" s="113" t="s">
        <v>230</v>
      </c>
      <c r="AC2292" s="1801" t="s">
        <v>7934</v>
      </c>
      <c r="AD2292" s="1801" t="s">
        <v>7935</v>
      </c>
      <c r="AE2292" s="1064" t="s">
        <v>23720</v>
      </c>
      <c r="AF2292" s="1801" t="s">
        <v>23721</v>
      </c>
      <c r="AG2292" s="1802" t="s">
        <v>22717</v>
      </c>
      <c r="AH2292" s="1801" t="s">
        <v>1509</v>
      </c>
      <c r="AI2292" s="1806">
        <v>1.48</v>
      </c>
      <c r="AJ2292" s="831">
        <v>53</v>
      </c>
      <c r="AK2292" s="378">
        <f>AJ2292*AI2292/365</f>
        <v>0.2149041095890411</v>
      </c>
      <c r="AL2292" s="378">
        <v>0</v>
      </c>
      <c r="AM2292" s="380">
        <f>SUM(AK2292:AL2292)</f>
        <v>0.2149041095890411</v>
      </c>
      <c r="AN2292" s="378"/>
      <c r="AO2292" s="378"/>
      <c r="AP2292" s="378"/>
      <c r="AQ2292" s="378"/>
      <c r="AR2292" s="1806"/>
      <c r="AS2292" s="1801"/>
      <c r="AT2292" s="1801"/>
      <c r="AU2292" s="1801"/>
      <c r="AV2292" s="1801"/>
      <c r="AW2292" s="1801"/>
      <c r="AX2292" s="2460" t="s">
        <v>23722</v>
      </c>
      <c r="AY2292" s="2401"/>
    </row>
    <row r="2293" spans="1:52" s="1099" customFormat="1" ht="15.95" customHeight="1" x14ac:dyDescent="0.25">
      <c r="A2293" s="1448"/>
      <c r="B2293" s="827"/>
      <c r="C2293" s="1079"/>
      <c r="D2293" s="827"/>
      <c r="E2293" s="827"/>
      <c r="F2293" s="827"/>
      <c r="G2293" s="827"/>
      <c r="H2293" s="827"/>
      <c r="I2293" s="827"/>
      <c r="J2293" s="827"/>
      <c r="K2293" s="827"/>
      <c r="L2293" s="827"/>
      <c r="M2293" s="827"/>
      <c r="N2293" s="1805"/>
      <c r="O2293" s="1805"/>
      <c r="P2293" s="1805"/>
      <c r="Q2293" s="1087"/>
      <c r="R2293" s="826"/>
      <c r="S2293" s="826"/>
      <c r="T2293" s="826"/>
      <c r="U2293" s="826"/>
      <c r="V2293" s="826"/>
      <c r="W2293" s="826"/>
      <c r="X2293" s="826"/>
      <c r="Y2293" s="113" t="s">
        <v>230</v>
      </c>
      <c r="Z2293" s="113" t="s">
        <v>230</v>
      </c>
      <c r="AA2293" s="132" t="s">
        <v>230</v>
      </c>
      <c r="AB2293" s="113" t="s">
        <v>230</v>
      </c>
      <c r="AC2293" s="2580" t="s">
        <v>25183</v>
      </c>
      <c r="AD2293" s="2580" t="s">
        <v>25184</v>
      </c>
      <c r="AE2293" s="2579" t="s">
        <v>7608</v>
      </c>
      <c r="AF2293" s="1801" t="s">
        <v>23729</v>
      </c>
      <c r="AG2293" s="1802" t="s">
        <v>23730</v>
      </c>
      <c r="AH2293" s="1801" t="s">
        <v>1509</v>
      </c>
      <c r="AI2293" s="1806">
        <v>1.48</v>
      </c>
      <c r="AJ2293" s="831">
        <v>96</v>
      </c>
      <c r="AK2293" s="378">
        <f>AJ2293*AI2293/365</f>
        <v>0.38926027397260271</v>
      </c>
      <c r="AL2293" s="378">
        <v>0</v>
      </c>
      <c r="AM2293" s="380">
        <f>SUM(AK2293:AL2293)</f>
        <v>0.38926027397260271</v>
      </c>
      <c r="AN2293" s="378"/>
      <c r="AO2293" s="378"/>
      <c r="AP2293" s="378"/>
      <c r="AQ2293" s="378"/>
      <c r="AR2293" s="1806"/>
      <c r="AS2293" s="1801"/>
      <c r="AT2293" s="1801"/>
      <c r="AU2293" s="1801"/>
      <c r="AV2293" s="1801"/>
      <c r="AW2293" s="1801"/>
      <c r="AX2293" s="2460" t="s">
        <v>23728</v>
      </c>
      <c r="AY2293" s="2401"/>
    </row>
    <row r="2294" spans="1:52" s="8" customFormat="1" ht="15.95" customHeight="1" x14ac:dyDescent="0.25">
      <c r="A2294" s="122"/>
      <c r="B2294" s="123"/>
      <c r="C2294" s="144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8"/>
      <c r="O2294" s="128"/>
      <c r="P2294" s="128"/>
      <c r="Q2294" s="140"/>
      <c r="R2294" s="124"/>
      <c r="S2294" s="124"/>
      <c r="T2294" s="124"/>
      <c r="U2294" s="124"/>
      <c r="V2294" s="124"/>
      <c r="W2294" s="124"/>
      <c r="X2294" s="124"/>
      <c r="Y2294" s="123" t="s">
        <v>230</v>
      </c>
      <c r="Z2294" s="123" t="s">
        <v>230</v>
      </c>
      <c r="AA2294" s="135" t="s">
        <v>230</v>
      </c>
      <c r="AB2294" s="123" t="s">
        <v>230</v>
      </c>
      <c r="AC2294" s="123" t="s">
        <v>230</v>
      </c>
      <c r="AD2294" s="123" t="s">
        <v>230</v>
      </c>
      <c r="AE2294" s="88" t="s">
        <v>3758</v>
      </c>
      <c r="AF2294" s="88" t="s">
        <v>17146</v>
      </c>
      <c r="AG2294" s="2318">
        <v>1105030001262</v>
      </c>
      <c r="AH2294" s="88" t="s">
        <v>60</v>
      </c>
      <c r="AI2294" s="98">
        <v>0.1</v>
      </c>
      <c r="AJ2294" s="21">
        <v>16050</v>
      </c>
      <c r="AK2294" s="98">
        <f>AJ2294*0.0763/365</f>
        <v>3.355109589041096</v>
      </c>
      <c r="AL2294" s="98">
        <f>AJ2294*0.0237/365</f>
        <v>1.0421506849315068</v>
      </c>
      <c r="AM2294" s="98">
        <f t="shared" si="252"/>
        <v>4.397260273972603</v>
      </c>
      <c r="AN2294" s="98"/>
      <c r="AO2294" s="98"/>
      <c r="AP2294" s="98"/>
      <c r="AQ2294" s="98"/>
      <c r="AR2294" s="21"/>
      <c r="AS2294" s="88"/>
      <c r="AT2294" s="88"/>
      <c r="AU2294" s="88"/>
      <c r="AV2294" s="88"/>
      <c r="AW2294" s="88"/>
      <c r="AX2294" s="52"/>
      <c r="AY2294" s="2391"/>
    </row>
    <row r="2295" spans="1:52" s="55" customFormat="1" ht="15.95" customHeight="1" x14ac:dyDescent="0.25">
      <c r="A2295" s="709">
        <v>340</v>
      </c>
      <c r="B2295" s="434" t="s">
        <v>49</v>
      </c>
      <c r="C2295" s="834" t="s">
        <v>58</v>
      </c>
      <c r="D2295" s="434" t="s">
        <v>16454</v>
      </c>
      <c r="E2295" s="434" t="s">
        <v>16444</v>
      </c>
      <c r="F2295" s="434" t="s">
        <v>16445</v>
      </c>
      <c r="G2295" s="434"/>
      <c r="H2295" s="434" t="s">
        <v>219</v>
      </c>
      <c r="I2295" s="434" t="s">
        <v>484</v>
      </c>
      <c r="J2295" s="434" t="s">
        <v>221</v>
      </c>
      <c r="K2295" s="434" t="s">
        <v>222</v>
      </c>
      <c r="L2295" s="434" t="s">
        <v>221</v>
      </c>
      <c r="M2295" s="434" t="s">
        <v>879</v>
      </c>
      <c r="N2295" s="513">
        <v>6</v>
      </c>
      <c r="O2295" s="513">
        <v>1.5</v>
      </c>
      <c r="P2295" s="513">
        <f>N2295*O2295</f>
        <v>9</v>
      </c>
      <c r="Q2295" s="788">
        <v>2</v>
      </c>
      <c r="R2295" s="712"/>
      <c r="S2295" s="712">
        <v>1</v>
      </c>
      <c r="T2295" s="712"/>
      <c r="U2295" s="712">
        <v>0</v>
      </c>
      <c r="V2295" s="712"/>
      <c r="W2295" s="712"/>
      <c r="X2295" s="712"/>
      <c r="Y2295" s="936" t="s">
        <v>16652</v>
      </c>
      <c r="Z2295" s="434" t="s">
        <v>230</v>
      </c>
      <c r="AA2295" s="437" t="s">
        <v>230</v>
      </c>
      <c r="AB2295" s="434" t="s">
        <v>230</v>
      </c>
      <c r="AC2295" s="434" t="s">
        <v>230</v>
      </c>
      <c r="AD2295" s="434" t="s">
        <v>230</v>
      </c>
      <c r="AE2295" s="434" t="s">
        <v>3714</v>
      </c>
      <c r="AF2295" s="434" t="s">
        <v>16446</v>
      </c>
      <c r="AG2295" s="438" t="s">
        <v>230</v>
      </c>
      <c r="AH2295" s="434" t="s">
        <v>58</v>
      </c>
      <c r="AI2295" s="511">
        <v>0.1</v>
      </c>
      <c r="AJ2295" s="513">
        <v>8600</v>
      </c>
      <c r="AK2295" s="511">
        <v>1.8</v>
      </c>
      <c r="AL2295" s="511">
        <v>0.55800000000000005</v>
      </c>
      <c r="AM2295" s="514">
        <f>AK2295+AL2295</f>
        <v>2.3580000000000001</v>
      </c>
      <c r="AN2295" s="511">
        <f>AK2295</f>
        <v>1.8</v>
      </c>
      <c r="AO2295" s="511">
        <f>AL2295</f>
        <v>0.55800000000000005</v>
      </c>
      <c r="AP2295" s="511">
        <f>AN2295+AO2295</f>
        <v>2.3580000000000001</v>
      </c>
      <c r="AQ2295" s="511">
        <f>AP2295*30</f>
        <v>70.740000000000009</v>
      </c>
      <c r="AR2295" s="432" t="s">
        <v>231</v>
      </c>
      <c r="AS2295" s="433" t="s">
        <v>431</v>
      </c>
      <c r="AT2295" s="434" t="s">
        <v>232</v>
      </c>
      <c r="AU2295" s="434" t="s">
        <v>58</v>
      </c>
      <c r="AV2295" s="943" t="s">
        <v>3715</v>
      </c>
      <c r="AW2295" s="735" t="s">
        <v>20570</v>
      </c>
      <c r="AX2295" s="2080" t="s">
        <v>25384</v>
      </c>
      <c r="AY2295" s="2391"/>
    </row>
    <row r="2296" spans="1:52" s="55" customFormat="1" ht="15.95" customHeight="1" x14ac:dyDescent="0.2">
      <c r="A2296" s="353">
        <v>341</v>
      </c>
      <c r="B2296" s="354" t="s">
        <v>49</v>
      </c>
      <c r="C2296" s="366" t="s">
        <v>58</v>
      </c>
      <c r="D2296" s="354" t="s">
        <v>17279</v>
      </c>
      <c r="E2296" s="354" t="s">
        <v>17280</v>
      </c>
      <c r="F2296" s="354" t="s">
        <v>17281</v>
      </c>
      <c r="G2296" s="354" t="s">
        <v>221</v>
      </c>
      <c r="H2296" s="354" t="s">
        <v>219</v>
      </c>
      <c r="I2296" s="354" t="s">
        <v>220</v>
      </c>
      <c r="J2296" s="354" t="s">
        <v>221</v>
      </c>
      <c r="K2296" s="354" t="s">
        <v>222</v>
      </c>
      <c r="L2296" s="354" t="s">
        <v>221</v>
      </c>
      <c r="M2296" s="354" t="s">
        <v>879</v>
      </c>
      <c r="N2296" s="360">
        <v>7</v>
      </c>
      <c r="O2296" s="360">
        <v>2</v>
      </c>
      <c r="P2296" s="360">
        <v>14</v>
      </c>
      <c r="Q2296" s="503">
        <v>6</v>
      </c>
      <c r="R2296" s="357"/>
      <c r="S2296" s="357">
        <v>2</v>
      </c>
      <c r="T2296" s="357"/>
      <c r="U2296" s="357">
        <v>0</v>
      </c>
      <c r="V2296" s="357"/>
      <c r="W2296" s="357"/>
      <c r="X2296" s="357">
        <v>1</v>
      </c>
      <c r="Y2296" s="925" t="s">
        <v>16652</v>
      </c>
      <c r="Z2296" s="166" t="s">
        <v>230</v>
      </c>
      <c r="AA2296" s="203" t="s">
        <v>230</v>
      </c>
      <c r="AB2296" s="166" t="s">
        <v>230</v>
      </c>
      <c r="AC2296" s="166" t="s">
        <v>230</v>
      </c>
      <c r="AD2296" s="166" t="s">
        <v>230</v>
      </c>
      <c r="AE2296" s="354" t="s">
        <v>3719</v>
      </c>
      <c r="AF2296" s="354" t="s">
        <v>3720</v>
      </c>
      <c r="AG2296" s="358" t="s">
        <v>230</v>
      </c>
      <c r="AH2296" s="354" t="s">
        <v>58</v>
      </c>
      <c r="AI2296" s="359">
        <v>0.114</v>
      </c>
      <c r="AJ2296" s="360">
        <v>12480</v>
      </c>
      <c r="AK2296" s="359">
        <f>AJ2296*0.087/365</f>
        <v>2.9746849315068493</v>
      </c>
      <c r="AL2296" s="359">
        <f>AJ2296*0.027/365</f>
        <v>0.92317808219178077</v>
      </c>
      <c r="AM2296" s="361">
        <f>SUM(AK2296:AL2296)</f>
        <v>3.8978630136986299</v>
      </c>
      <c r="AN2296" s="359">
        <f>SUM(AK2296:AK2297)</f>
        <v>3.4037260273972603</v>
      </c>
      <c r="AO2296" s="359">
        <f>SUM(AL2296:AL2297)</f>
        <v>1.0563287671232877</v>
      </c>
      <c r="AP2296" s="359">
        <f>SUM(AM2296:AM2297)</f>
        <v>4.4600547945205475</v>
      </c>
      <c r="AQ2296" s="359">
        <f>AP2296*30</f>
        <v>133.80164383561643</v>
      </c>
      <c r="AR2296" s="362" t="s">
        <v>231</v>
      </c>
      <c r="AS2296" s="354" t="s">
        <v>431</v>
      </c>
      <c r="AT2296" s="354" t="s">
        <v>232</v>
      </c>
      <c r="AU2296" s="354" t="s">
        <v>58</v>
      </c>
      <c r="AV2296" s="923" t="s">
        <v>3721</v>
      </c>
      <c r="AW2296" s="166" t="s">
        <v>234</v>
      </c>
      <c r="AX2296" s="805" t="s">
        <v>20341</v>
      </c>
      <c r="AY2296" s="2391"/>
      <c r="AZ2296" s="778" t="s">
        <v>20342</v>
      </c>
    </row>
    <row r="2297" spans="1:52" s="8" customFormat="1" ht="15.95" customHeight="1" x14ac:dyDescent="0.25">
      <c r="A2297" s="122"/>
      <c r="B2297" s="123"/>
      <c r="C2297" s="144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8"/>
      <c r="O2297" s="128"/>
      <c r="P2297" s="128"/>
      <c r="Q2297" s="140"/>
      <c r="R2297" s="124"/>
      <c r="S2297" s="124"/>
      <c r="T2297" s="124"/>
      <c r="U2297" s="124"/>
      <c r="V2297" s="124"/>
      <c r="W2297" s="124"/>
      <c r="X2297" s="124"/>
      <c r="Y2297" s="123" t="s">
        <v>230</v>
      </c>
      <c r="Z2297" s="123" t="s">
        <v>230</v>
      </c>
      <c r="AA2297" s="135" t="s">
        <v>230</v>
      </c>
      <c r="AB2297" s="123" t="s">
        <v>230</v>
      </c>
      <c r="AC2297" s="123" t="s">
        <v>230</v>
      </c>
      <c r="AD2297" s="123" t="s">
        <v>230</v>
      </c>
      <c r="AE2297" s="123" t="s">
        <v>3722</v>
      </c>
      <c r="AF2297" s="123" t="s">
        <v>3723</v>
      </c>
      <c r="AG2297" s="125">
        <v>5087746535828</v>
      </c>
      <c r="AH2297" s="123" t="s">
        <v>59</v>
      </c>
      <c r="AI2297" s="126">
        <v>0.114</v>
      </c>
      <c r="AJ2297" s="127">
        <v>1800</v>
      </c>
      <c r="AK2297" s="126">
        <f>AJ2297*0.087/365</f>
        <v>0.42904109589041095</v>
      </c>
      <c r="AL2297" s="126">
        <f>AJ2297*0.027/365</f>
        <v>0.13315068493150686</v>
      </c>
      <c r="AM2297" s="129">
        <f>SUM(AK2297:AL2297)</f>
        <v>0.56219178082191779</v>
      </c>
      <c r="AN2297" s="126"/>
      <c r="AO2297" s="126"/>
      <c r="AP2297" s="126"/>
      <c r="AQ2297" s="369"/>
      <c r="AR2297" s="49"/>
      <c r="AS2297" s="50"/>
      <c r="AT2297" s="123"/>
      <c r="AU2297" s="123"/>
      <c r="AV2297" s="73"/>
      <c r="AW2297" s="123"/>
      <c r="AX2297" s="73"/>
      <c r="AY2297" s="2391"/>
    </row>
    <row r="2298" spans="1:52" s="1395" customFormat="1" ht="15.95" customHeight="1" x14ac:dyDescent="0.25">
      <c r="A2298" s="353">
        <v>342</v>
      </c>
      <c r="B2298" s="354" t="s">
        <v>49</v>
      </c>
      <c r="C2298" s="366" t="s">
        <v>58</v>
      </c>
      <c r="D2298" s="354" t="s">
        <v>16601</v>
      </c>
      <c r="E2298" s="354" t="s">
        <v>20824</v>
      </c>
      <c r="F2298" s="354" t="s">
        <v>20825</v>
      </c>
      <c r="G2298" s="354" t="s">
        <v>221</v>
      </c>
      <c r="H2298" s="354" t="s">
        <v>219</v>
      </c>
      <c r="I2298" s="354" t="s">
        <v>220</v>
      </c>
      <c r="J2298" s="354" t="s">
        <v>221</v>
      </c>
      <c r="K2298" s="354" t="s">
        <v>879</v>
      </c>
      <c r="L2298" s="354" t="s">
        <v>221</v>
      </c>
      <c r="M2298" s="354" t="s">
        <v>879</v>
      </c>
      <c r="N2298" s="360">
        <v>6.4</v>
      </c>
      <c r="O2298" s="360">
        <v>2.2000000000000002</v>
      </c>
      <c r="P2298" s="360">
        <f>O2298*N2298</f>
        <v>14.080000000000002</v>
      </c>
      <c r="Q2298" s="503">
        <v>3</v>
      </c>
      <c r="R2298" s="357"/>
      <c r="S2298" s="357">
        <v>1</v>
      </c>
      <c r="T2298" s="357"/>
      <c r="U2298" s="357"/>
      <c r="V2298" s="357"/>
      <c r="W2298" s="357"/>
      <c r="X2298" s="357"/>
      <c r="Y2298" s="354" t="s">
        <v>62</v>
      </c>
      <c r="Z2298" s="366" t="s">
        <v>224</v>
      </c>
      <c r="AA2298" s="762" t="s">
        <v>225</v>
      </c>
      <c r="AB2298" s="354" t="s">
        <v>1</v>
      </c>
      <c r="AC2298" s="354" t="s">
        <v>226</v>
      </c>
      <c r="AD2298" s="354" t="s">
        <v>18749</v>
      </c>
      <c r="AE2298" s="354" t="s">
        <v>3729</v>
      </c>
      <c r="AF2298" s="354" t="s">
        <v>17091</v>
      </c>
      <c r="AG2298" s="358" t="s">
        <v>230</v>
      </c>
      <c r="AH2298" s="354" t="s">
        <v>58</v>
      </c>
      <c r="AI2298" s="359">
        <v>0.1</v>
      </c>
      <c r="AJ2298" s="360">
        <v>15000</v>
      </c>
      <c r="AK2298" s="359">
        <f>AJ2298*0.0763/365</f>
        <v>3.1356164383561644</v>
      </c>
      <c r="AL2298" s="359">
        <f>AJ2298*0.0237/365</f>
        <v>0.97397260273972608</v>
      </c>
      <c r="AM2298" s="361">
        <f>SUM(AK2298:AL2298)</f>
        <v>4.1095890410958908</v>
      </c>
      <c r="AN2298" s="359">
        <f>SUM(AK2298:AK2302)</f>
        <v>4.0903698630136986</v>
      </c>
      <c r="AO2298" s="359">
        <f>SUM(AL2298:AL2302)</f>
        <v>1.1395479452054795</v>
      </c>
      <c r="AP2298" s="359">
        <f>SUM(AM2298:AM2302)</f>
        <v>5.2299178082191782</v>
      </c>
      <c r="AQ2298" s="359">
        <f>AP2298*30</f>
        <v>156.89753424657533</v>
      </c>
      <c r="AR2298" s="362" t="s">
        <v>231</v>
      </c>
      <c r="AS2298" s="363" t="s">
        <v>431</v>
      </c>
      <c r="AT2298" s="354" t="s">
        <v>232</v>
      </c>
      <c r="AU2298" s="354" t="s">
        <v>58</v>
      </c>
      <c r="AV2298" s="770" t="s">
        <v>3727</v>
      </c>
      <c r="AW2298" s="354" t="s">
        <v>234</v>
      </c>
      <c r="AX2298" s="805" t="s">
        <v>20826</v>
      </c>
      <c r="AY2298" s="2401"/>
      <c r="AZ2298" s="778" t="s">
        <v>20827</v>
      </c>
    </row>
    <row r="2299" spans="1:52" s="8" customFormat="1" ht="15.95" customHeight="1" x14ac:dyDescent="0.25">
      <c r="A2299" s="112"/>
      <c r="B2299" s="113"/>
      <c r="C2299" s="121"/>
      <c r="D2299" s="113"/>
      <c r="E2299" s="113"/>
      <c r="F2299" s="113"/>
      <c r="G2299" s="113"/>
      <c r="H2299" s="113"/>
      <c r="I2299" s="113"/>
      <c r="J2299" s="113"/>
      <c r="K2299" s="113"/>
      <c r="L2299" s="130"/>
      <c r="M2299" s="130"/>
      <c r="N2299" s="118"/>
      <c r="O2299" s="118"/>
      <c r="P2299" s="118"/>
      <c r="Q2299" s="120"/>
      <c r="R2299" s="114"/>
      <c r="S2299" s="114"/>
      <c r="T2299" s="114"/>
      <c r="U2299" s="114"/>
      <c r="V2299" s="114"/>
      <c r="W2299" s="114"/>
      <c r="X2299" s="114"/>
      <c r="Y2299" s="113"/>
      <c r="Z2299" s="113"/>
      <c r="AA2299" s="132"/>
      <c r="AB2299" s="113"/>
      <c r="AC2299" s="113"/>
      <c r="AD2299" s="113"/>
      <c r="AE2299" s="113" t="s">
        <v>16602</v>
      </c>
      <c r="AF2299" s="113" t="s">
        <v>16603</v>
      </c>
      <c r="AG2299" s="115" t="s">
        <v>230</v>
      </c>
      <c r="AH2299" s="113" t="s">
        <v>58</v>
      </c>
      <c r="AI2299" s="116">
        <v>0.1</v>
      </c>
      <c r="AJ2299" s="118">
        <v>2550</v>
      </c>
      <c r="AK2299" s="116">
        <f>AJ2299*0.0763/365</f>
        <v>0.53305479452054805</v>
      </c>
      <c r="AL2299" s="116">
        <f>AJ2299*0.0237/365</f>
        <v>0.16557534246575342</v>
      </c>
      <c r="AM2299" s="116">
        <f>SUM(AK2299:AL2299)</f>
        <v>0.6986301369863015</v>
      </c>
      <c r="AN2299" s="116"/>
      <c r="AO2299" s="116"/>
      <c r="AP2299" s="116"/>
      <c r="AQ2299" s="367"/>
      <c r="AR2299" s="42"/>
      <c r="AS2299" s="43"/>
      <c r="AT2299" s="113"/>
      <c r="AU2299" s="113"/>
      <c r="AV2299" s="44"/>
      <c r="AW2299" s="113"/>
      <c r="AX2299" s="44"/>
      <c r="AY2299" s="2391"/>
    </row>
    <row r="2300" spans="1:52" s="8" customFormat="1" ht="15.95" customHeight="1" x14ac:dyDescent="0.25">
      <c r="A2300" s="36"/>
      <c r="B2300" s="1029"/>
      <c r="C2300" s="2"/>
      <c r="D2300" s="1029"/>
      <c r="E2300" s="1029"/>
      <c r="F2300" s="1029"/>
      <c r="G2300" s="1029"/>
      <c r="H2300" s="1029"/>
      <c r="I2300" s="1029"/>
      <c r="J2300" s="1029"/>
      <c r="K2300" s="1029"/>
      <c r="L2300" s="1029"/>
      <c r="M2300" s="1029"/>
      <c r="N2300" s="1036"/>
      <c r="O2300" s="1036"/>
      <c r="P2300" s="1557"/>
      <c r="Q2300" s="37"/>
      <c r="R2300" s="448"/>
      <c r="S2300" s="448"/>
      <c r="T2300" s="448"/>
      <c r="U2300" s="448"/>
      <c r="V2300" s="448"/>
      <c r="W2300" s="448"/>
      <c r="X2300" s="448"/>
      <c r="Y2300" s="1029" t="s">
        <v>230</v>
      </c>
      <c r="Z2300" s="1029" t="s">
        <v>230</v>
      </c>
      <c r="AA2300" s="1" t="s">
        <v>230</v>
      </c>
      <c r="AB2300" s="1029" t="s">
        <v>230</v>
      </c>
      <c r="AC2300" s="2102" t="s">
        <v>25173</v>
      </c>
      <c r="AD2300" s="2102" t="s">
        <v>25174</v>
      </c>
      <c r="AE2300" s="1028" t="s">
        <v>3729</v>
      </c>
      <c r="AF2300" s="1028" t="s">
        <v>3730</v>
      </c>
      <c r="AG2300" s="377" t="s">
        <v>24153</v>
      </c>
      <c r="AH2300" s="1028" t="s">
        <v>1509</v>
      </c>
      <c r="AI2300" s="1638">
        <v>1.48</v>
      </c>
      <c r="AJ2300" s="831">
        <v>31</v>
      </c>
      <c r="AK2300" s="378">
        <f>AJ2300*AI2300/365</f>
        <v>0.12569863013698632</v>
      </c>
      <c r="AL2300" s="378">
        <v>0</v>
      </c>
      <c r="AM2300" s="380">
        <f>SUBTOTAL(9,AK2300:AL2300)</f>
        <v>0.12569863013698632</v>
      </c>
      <c r="AN2300" s="40"/>
      <c r="AO2300" s="40"/>
      <c r="AP2300" s="40"/>
      <c r="AQ2300" s="1644"/>
      <c r="AR2300" s="1034"/>
      <c r="AS2300" s="45"/>
      <c r="AT2300" s="1029"/>
      <c r="AU2300" s="1029"/>
      <c r="AV2300" s="46"/>
      <c r="AW2300" s="1029"/>
      <c r="AX2300" s="46"/>
      <c r="AY2300" s="2391"/>
    </row>
    <row r="2301" spans="1:52" s="8" customFormat="1" ht="15.95" customHeight="1" x14ac:dyDescent="0.25">
      <c r="A2301" s="93"/>
      <c r="B2301" s="88"/>
      <c r="C2301" s="2321"/>
      <c r="D2301" s="88"/>
      <c r="E2301" s="88"/>
      <c r="F2301" s="88"/>
      <c r="G2301" s="88"/>
      <c r="H2301" s="88"/>
      <c r="I2301" s="88"/>
      <c r="J2301" s="88"/>
      <c r="K2301" s="88"/>
      <c r="L2301" s="88"/>
      <c r="M2301" s="88"/>
      <c r="N2301" s="21"/>
      <c r="O2301" s="21"/>
      <c r="P2301" s="21"/>
      <c r="Q2301" s="97"/>
      <c r="R2301" s="94"/>
      <c r="S2301" s="94"/>
      <c r="T2301" s="94"/>
      <c r="U2301" s="94"/>
      <c r="V2301" s="94"/>
      <c r="W2301" s="94"/>
      <c r="X2301" s="94"/>
      <c r="Y2301" s="88" t="s">
        <v>230</v>
      </c>
      <c r="Z2301" s="88" t="s">
        <v>230</v>
      </c>
      <c r="AA2301" s="90" t="s">
        <v>230</v>
      </c>
      <c r="AB2301" s="88" t="s">
        <v>230</v>
      </c>
      <c r="AC2301" s="88" t="s">
        <v>25171</v>
      </c>
      <c r="AD2301" s="88" t="s">
        <v>25172</v>
      </c>
      <c r="AE2301" s="782" t="s">
        <v>3731</v>
      </c>
      <c r="AF2301" s="782" t="s">
        <v>3732</v>
      </c>
      <c r="AG2301" s="2248" t="s">
        <v>24128</v>
      </c>
      <c r="AH2301" s="782" t="s">
        <v>1509</v>
      </c>
      <c r="AI2301" s="2246">
        <v>1.48</v>
      </c>
      <c r="AJ2301" s="785">
        <v>33</v>
      </c>
      <c r="AK2301" s="430">
        <f>AJ2301*AI2301/365</f>
        <v>0.13380821917808219</v>
      </c>
      <c r="AL2301" s="430">
        <v>0</v>
      </c>
      <c r="AM2301" s="1111">
        <f>SUBTOTAL(9,AK2301:AL2301)</f>
        <v>0.13380821917808219</v>
      </c>
      <c r="AN2301" s="98"/>
      <c r="AO2301" s="98"/>
      <c r="AP2301" s="98"/>
      <c r="AQ2301" s="368"/>
      <c r="AR2301" s="47"/>
      <c r="AS2301" s="48"/>
      <c r="AT2301" s="88"/>
      <c r="AU2301" s="88"/>
      <c r="AV2301" s="52"/>
      <c r="AW2301" s="88"/>
      <c r="AX2301" s="52"/>
      <c r="AY2301" s="2391"/>
    </row>
    <row r="2302" spans="1:52" s="55" customFormat="1" ht="15.95" customHeight="1" x14ac:dyDescent="0.25">
      <c r="A2302" s="36"/>
      <c r="B2302" s="2243"/>
      <c r="C2302" s="2"/>
      <c r="D2302" s="2243"/>
      <c r="E2302" s="2243"/>
      <c r="F2302" s="2243"/>
      <c r="G2302" s="2243"/>
      <c r="H2302" s="2243"/>
      <c r="I2302" s="2243"/>
      <c r="J2302" s="2243"/>
      <c r="K2302" s="2243"/>
      <c r="L2302" s="2243"/>
      <c r="M2302" s="2243"/>
      <c r="N2302" s="2244"/>
      <c r="O2302" s="2244"/>
      <c r="P2302" s="2244"/>
      <c r="Q2302" s="37"/>
      <c r="R2302" s="448"/>
      <c r="S2302" s="448"/>
      <c r="T2302" s="448"/>
      <c r="U2302" s="448"/>
      <c r="V2302" s="448"/>
      <c r="W2302" s="448"/>
      <c r="X2302" s="448"/>
      <c r="Y2302" s="2243" t="s">
        <v>230</v>
      </c>
      <c r="Z2302" s="2243" t="s">
        <v>230</v>
      </c>
      <c r="AA2302" s="1" t="s">
        <v>230</v>
      </c>
      <c r="AB2302" s="2243" t="s">
        <v>230</v>
      </c>
      <c r="AC2302" s="2243" t="s">
        <v>25175</v>
      </c>
      <c r="AD2302" s="2105" t="s">
        <v>11808</v>
      </c>
      <c r="AE2302" s="2250" t="s">
        <v>3729</v>
      </c>
      <c r="AF2302" s="2250" t="s">
        <v>3733</v>
      </c>
      <c r="AG2302" s="2251">
        <v>1035005903350</v>
      </c>
      <c r="AH2302" s="2250" t="s">
        <v>3734</v>
      </c>
      <c r="AI2302" s="2245">
        <v>1.48</v>
      </c>
      <c r="AJ2302" s="831">
        <v>40</v>
      </c>
      <c r="AK2302" s="378">
        <f>AJ2302*AI2302/365</f>
        <v>0.16219178082191782</v>
      </c>
      <c r="AL2302" s="378">
        <v>0</v>
      </c>
      <c r="AM2302" s="380">
        <f>SUBTOTAL(9,AK2302:AL2302)</f>
        <v>0.16219178082191782</v>
      </c>
      <c r="AN2302" s="40"/>
      <c r="AO2302" s="40"/>
      <c r="AP2302" s="40"/>
      <c r="AQ2302" s="40"/>
      <c r="AR2302" s="2244"/>
      <c r="AS2302" s="448"/>
      <c r="AT2302" s="2243"/>
      <c r="AU2302" s="2243"/>
      <c r="AV2302" s="2243"/>
      <c r="AW2302" s="2243"/>
      <c r="AX2302" s="46"/>
      <c r="AY2302" s="2391"/>
    </row>
    <row r="2303" spans="1:52" s="1395" customFormat="1" ht="15.95" customHeight="1" x14ac:dyDescent="0.25">
      <c r="A2303" s="849">
        <v>343</v>
      </c>
      <c r="B2303" s="850" t="s">
        <v>49</v>
      </c>
      <c r="C2303" s="2239" t="s">
        <v>58</v>
      </c>
      <c r="D2303" s="850" t="s">
        <v>3735</v>
      </c>
      <c r="E2303" s="850" t="s">
        <v>3736</v>
      </c>
      <c r="F2303" s="850" t="s">
        <v>3737</v>
      </c>
      <c r="G2303" s="850"/>
      <c r="H2303" s="850" t="s">
        <v>732</v>
      </c>
      <c r="I2303" s="850" t="s">
        <v>1413</v>
      </c>
      <c r="J2303" s="850" t="s">
        <v>221</v>
      </c>
      <c r="K2303" s="850" t="s">
        <v>222</v>
      </c>
      <c r="L2303" s="850" t="s">
        <v>317</v>
      </c>
      <c r="M2303" s="850">
        <v>0</v>
      </c>
      <c r="N2303" s="1027">
        <v>3</v>
      </c>
      <c r="O2303" s="1027">
        <v>2</v>
      </c>
      <c r="P2303" s="1027">
        <v>6</v>
      </c>
      <c r="Q2303" s="2322">
        <v>1</v>
      </c>
      <c r="R2303" s="851"/>
      <c r="S2303" s="851">
        <v>0</v>
      </c>
      <c r="T2303" s="851"/>
      <c r="U2303" s="851">
        <v>0</v>
      </c>
      <c r="V2303" s="851"/>
      <c r="W2303" s="851">
        <v>1</v>
      </c>
      <c r="X2303" s="851"/>
      <c r="Y2303" s="850" t="s">
        <v>61</v>
      </c>
      <c r="Z2303" s="850" t="s">
        <v>230</v>
      </c>
      <c r="AA2303" s="852" t="s">
        <v>230</v>
      </c>
      <c r="AB2303" s="850" t="s">
        <v>230</v>
      </c>
      <c r="AC2303" s="850" t="s">
        <v>230</v>
      </c>
      <c r="AD2303" s="850" t="s">
        <v>230</v>
      </c>
      <c r="AE2303" s="850" t="s">
        <v>3738</v>
      </c>
      <c r="AF2303" s="850" t="s">
        <v>3739</v>
      </c>
      <c r="AG2303" s="853" t="s">
        <v>230</v>
      </c>
      <c r="AH2303" s="850" t="s">
        <v>58</v>
      </c>
      <c r="AI2303" s="1026">
        <v>0.114</v>
      </c>
      <c r="AJ2303" s="1027">
        <v>3200</v>
      </c>
      <c r="AK2303" s="1026">
        <f>AJ2303*0.087/365</f>
        <v>0.76273972602739715</v>
      </c>
      <c r="AL2303" s="854">
        <v>0</v>
      </c>
      <c r="AM2303" s="2323">
        <v>0</v>
      </c>
      <c r="AN2303" s="854">
        <v>0</v>
      </c>
      <c r="AO2303" s="854">
        <v>0</v>
      </c>
      <c r="AP2303" s="854">
        <f>AN2303+AO2303</f>
        <v>0</v>
      </c>
      <c r="AQ2303" s="854">
        <f>AP2303*30</f>
        <v>0</v>
      </c>
      <c r="AR2303" s="2240" t="s">
        <v>231</v>
      </c>
      <c r="AS2303" s="2241"/>
      <c r="AT2303" s="850" t="s">
        <v>232</v>
      </c>
      <c r="AU2303" s="850" t="s">
        <v>58</v>
      </c>
      <c r="AV2303" s="2242" t="s">
        <v>3740</v>
      </c>
      <c r="AW2303" s="850" t="s">
        <v>18131</v>
      </c>
      <c r="AX2303" s="2543" t="s">
        <v>16598</v>
      </c>
      <c r="AY2303" s="2401" t="s">
        <v>16599</v>
      </c>
    </row>
    <row r="2304" spans="1:52" s="55" customFormat="1" ht="15.95" customHeight="1" x14ac:dyDescent="0.25">
      <c r="A2304" s="709">
        <v>344</v>
      </c>
      <c r="B2304" s="434" t="s">
        <v>49</v>
      </c>
      <c r="C2304" s="834" t="s">
        <v>58</v>
      </c>
      <c r="D2304" s="434" t="s">
        <v>16606</v>
      </c>
      <c r="E2304" s="735" t="s">
        <v>3741</v>
      </c>
      <c r="F2304" s="735" t="s">
        <v>3742</v>
      </c>
      <c r="G2304" s="735"/>
      <c r="H2304" s="735" t="s">
        <v>732</v>
      </c>
      <c r="I2304" s="735" t="s">
        <v>1413</v>
      </c>
      <c r="J2304" s="735" t="s">
        <v>317</v>
      </c>
      <c r="K2304" s="735">
        <v>0</v>
      </c>
      <c r="L2304" s="735" t="s">
        <v>317</v>
      </c>
      <c r="M2304" s="735">
        <v>0</v>
      </c>
      <c r="N2304" s="743">
        <v>3</v>
      </c>
      <c r="O2304" s="743">
        <v>2</v>
      </c>
      <c r="P2304" s="743">
        <v>6</v>
      </c>
      <c r="Q2304" s="744">
        <v>2</v>
      </c>
      <c r="R2304" s="739"/>
      <c r="S2304" s="739">
        <v>0</v>
      </c>
      <c r="T2304" s="739"/>
      <c r="U2304" s="739">
        <v>0</v>
      </c>
      <c r="V2304" s="739"/>
      <c r="W2304" s="739">
        <v>1</v>
      </c>
      <c r="X2304" s="739"/>
      <c r="Y2304" s="735" t="s">
        <v>61</v>
      </c>
      <c r="Z2304" s="735" t="s">
        <v>230</v>
      </c>
      <c r="AA2304" s="741" t="s">
        <v>230</v>
      </c>
      <c r="AB2304" s="735" t="s">
        <v>230</v>
      </c>
      <c r="AC2304" s="735" t="s">
        <v>230</v>
      </c>
      <c r="AD2304" s="735" t="s">
        <v>230</v>
      </c>
      <c r="AE2304" s="735" t="s">
        <v>3738</v>
      </c>
      <c r="AF2304" s="735" t="s">
        <v>20131</v>
      </c>
      <c r="AG2304" s="742" t="s">
        <v>230</v>
      </c>
      <c r="AH2304" s="735" t="s">
        <v>58</v>
      </c>
      <c r="AI2304" s="828">
        <v>0.1</v>
      </c>
      <c r="AJ2304" s="743">
        <v>1760</v>
      </c>
      <c r="AK2304" s="828">
        <f>AJ2304*0.0763/365</f>
        <v>0.36791232876712332</v>
      </c>
      <c r="AL2304" s="828">
        <f>AJ2304*0.0237/365</f>
        <v>0.11427945205479451</v>
      </c>
      <c r="AM2304" s="745">
        <f>SUM(AK2304:AL2304)</f>
        <v>0.48219178082191783</v>
      </c>
      <c r="AN2304" s="828">
        <v>0.36799999999999999</v>
      </c>
      <c r="AO2304" s="828">
        <v>0.114</v>
      </c>
      <c r="AP2304" s="828">
        <f>SUM(AN2304:AO2304)</f>
        <v>0.48199999999999998</v>
      </c>
      <c r="AQ2304" s="828">
        <f>AP2304*30</f>
        <v>14.459999999999999</v>
      </c>
      <c r="AR2304" s="746" t="s">
        <v>231</v>
      </c>
      <c r="AS2304" s="747"/>
      <c r="AT2304" s="735" t="s">
        <v>232</v>
      </c>
      <c r="AU2304" s="735" t="s">
        <v>58</v>
      </c>
      <c r="AV2304" s="935" t="s">
        <v>3743</v>
      </c>
      <c r="AW2304" s="735" t="s">
        <v>18131</v>
      </c>
      <c r="AX2304" s="2080" t="s">
        <v>20132</v>
      </c>
      <c r="AY2304" s="2391"/>
    </row>
    <row r="2305" spans="1:52" s="55" customFormat="1" ht="15.95" customHeight="1" x14ac:dyDescent="0.25">
      <c r="A2305" s="353">
        <v>345</v>
      </c>
      <c r="B2305" s="354" t="s">
        <v>49</v>
      </c>
      <c r="C2305" s="366" t="s">
        <v>58</v>
      </c>
      <c r="D2305" s="354" t="s">
        <v>16607</v>
      </c>
      <c r="E2305" s="166" t="s">
        <v>3744</v>
      </c>
      <c r="F2305" s="166" t="s">
        <v>3745</v>
      </c>
      <c r="G2305" s="166"/>
      <c r="H2305" s="354" t="s">
        <v>219</v>
      </c>
      <c r="I2305" s="354" t="s">
        <v>220</v>
      </c>
      <c r="J2305" s="354" t="s">
        <v>221</v>
      </c>
      <c r="K2305" s="354" t="s">
        <v>879</v>
      </c>
      <c r="L2305" s="354" t="s">
        <v>221</v>
      </c>
      <c r="M2305" s="354" t="s">
        <v>879</v>
      </c>
      <c r="N2305" s="360">
        <v>6.4</v>
      </c>
      <c r="O2305" s="360">
        <v>2.2000000000000002</v>
      </c>
      <c r="P2305" s="360">
        <f>O2305*N2305</f>
        <v>14.080000000000002</v>
      </c>
      <c r="Q2305" s="184">
        <v>1</v>
      </c>
      <c r="R2305" s="183"/>
      <c r="S2305" s="183">
        <v>1</v>
      </c>
      <c r="T2305" s="183"/>
      <c r="U2305" s="183">
        <v>0</v>
      </c>
      <c r="V2305" s="183"/>
      <c r="W2305" s="183"/>
      <c r="X2305" s="183"/>
      <c r="Y2305" s="354" t="s">
        <v>62</v>
      </c>
      <c r="Z2305" s="366" t="s">
        <v>224</v>
      </c>
      <c r="AA2305" s="762" t="s">
        <v>225</v>
      </c>
      <c r="AB2305" s="354" t="s">
        <v>1</v>
      </c>
      <c r="AC2305" s="354" t="s">
        <v>226</v>
      </c>
      <c r="AD2305" s="354" t="s">
        <v>18749</v>
      </c>
      <c r="AE2305" s="166" t="s">
        <v>3729</v>
      </c>
      <c r="AF2305" s="166" t="s">
        <v>16608</v>
      </c>
      <c r="AG2305" s="165" t="s">
        <v>230</v>
      </c>
      <c r="AH2305" s="166" t="s">
        <v>58</v>
      </c>
      <c r="AI2305" s="167">
        <v>0.1</v>
      </c>
      <c r="AJ2305" s="186">
        <v>4290</v>
      </c>
      <c r="AK2305" s="167">
        <f>AJ2305*0.0763/365</f>
        <v>0.89678630136986315</v>
      </c>
      <c r="AL2305" s="167">
        <f>AJ2305*0.0237/365</f>
        <v>0.27855616438356162</v>
      </c>
      <c r="AM2305" s="187">
        <f>SUM(AK2305:AL2305)</f>
        <v>1.1753424657534248</v>
      </c>
      <c r="AN2305" s="167">
        <f>AK2305</f>
        <v>0.89678630136986315</v>
      </c>
      <c r="AO2305" s="167">
        <f>AL2305</f>
        <v>0.27855616438356162</v>
      </c>
      <c r="AP2305" s="167">
        <f>AN2305+AO2305</f>
        <v>1.1753424657534248</v>
      </c>
      <c r="AQ2305" s="167">
        <f>AP2305*30</f>
        <v>35.260273972602747</v>
      </c>
      <c r="AR2305" s="193" t="s">
        <v>231</v>
      </c>
      <c r="AS2305" s="363" t="s">
        <v>114</v>
      </c>
      <c r="AT2305" s="166" t="s">
        <v>232</v>
      </c>
      <c r="AU2305" s="166" t="s">
        <v>58</v>
      </c>
      <c r="AV2305" s="679" t="s">
        <v>3746</v>
      </c>
      <c r="AW2305" s="166" t="s">
        <v>234</v>
      </c>
      <c r="AX2305" s="2459" t="s">
        <v>16600</v>
      </c>
      <c r="AY2305" s="2391"/>
    </row>
    <row r="2306" spans="1:52" s="1395" customFormat="1" ht="15.95" customHeight="1" x14ac:dyDescent="0.25">
      <c r="A2306" s="353">
        <v>346</v>
      </c>
      <c r="B2306" s="354" t="s">
        <v>49</v>
      </c>
      <c r="C2306" s="366" t="s">
        <v>58</v>
      </c>
      <c r="D2306" s="354" t="s">
        <v>16609</v>
      </c>
      <c r="E2306" s="354" t="s">
        <v>21581</v>
      </c>
      <c r="F2306" s="354" t="s">
        <v>21582</v>
      </c>
      <c r="G2306" s="354" t="s">
        <v>221</v>
      </c>
      <c r="H2306" s="354" t="s">
        <v>219</v>
      </c>
      <c r="I2306" s="354" t="s">
        <v>220</v>
      </c>
      <c r="J2306" s="354" t="s">
        <v>221</v>
      </c>
      <c r="K2306" s="354" t="s">
        <v>222</v>
      </c>
      <c r="L2306" s="354" t="s">
        <v>221</v>
      </c>
      <c r="M2306" s="354" t="s">
        <v>879</v>
      </c>
      <c r="N2306" s="360">
        <v>6.4</v>
      </c>
      <c r="O2306" s="360">
        <v>2.2000000000000002</v>
      </c>
      <c r="P2306" s="360">
        <f>O2306*N2306</f>
        <v>14.080000000000002</v>
      </c>
      <c r="Q2306" s="503">
        <v>3</v>
      </c>
      <c r="R2306" s="357"/>
      <c r="S2306" s="357">
        <v>1</v>
      </c>
      <c r="T2306" s="357"/>
      <c r="U2306" s="357">
        <v>0</v>
      </c>
      <c r="V2306" s="357"/>
      <c r="W2306" s="357"/>
      <c r="X2306" s="357"/>
      <c r="Y2306" s="354" t="s">
        <v>62</v>
      </c>
      <c r="Z2306" s="366" t="s">
        <v>224</v>
      </c>
      <c r="AA2306" s="762" t="s">
        <v>225</v>
      </c>
      <c r="AB2306" s="354" t="s">
        <v>1</v>
      </c>
      <c r="AC2306" s="354" t="s">
        <v>226</v>
      </c>
      <c r="AD2306" s="354" t="s">
        <v>18749</v>
      </c>
      <c r="AE2306" s="354" t="s">
        <v>3726</v>
      </c>
      <c r="AF2306" s="354" t="s">
        <v>21583</v>
      </c>
      <c r="AG2306" s="358" t="s">
        <v>230</v>
      </c>
      <c r="AH2306" s="354" t="s">
        <v>58</v>
      </c>
      <c r="AI2306" s="359">
        <v>0.1</v>
      </c>
      <c r="AJ2306" s="360">
        <v>4180</v>
      </c>
      <c r="AK2306" s="359">
        <f>AJ2306*0.0763/365</f>
        <v>0.87379178082191789</v>
      </c>
      <c r="AL2306" s="359">
        <f>AJ2306*0.0237/365</f>
        <v>0.27141369863013698</v>
      </c>
      <c r="AM2306" s="361">
        <f>SUM(AK2306:AL2306)</f>
        <v>1.1452054794520548</v>
      </c>
      <c r="AN2306" s="359">
        <f>AK2306</f>
        <v>0.87379178082191789</v>
      </c>
      <c r="AO2306" s="359">
        <f>AL2306</f>
        <v>0.27141369863013698</v>
      </c>
      <c r="AP2306" s="359">
        <f>AN2306+AO2306</f>
        <v>1.1452054794520548</v>
      </c>
      <c r="AQ2306" s="359">
        <f>AP2306*30</f>
        <v>34.356164383561641</v>
      </c>
      <c r="AR2306" s="362" t="s">
        <v>231</v>
      </c>
      <c r="AS2306" s="363" t="s">
        <v>114</v>
      </c>
      <c r="AT2306" s="354" t="s">
        <v>232</v>
      </c>
      <c r="AU2306" s="354" t="s">
        <v>58</v>
      </c>
      <c r="AV2306" s="923" t="s">
        <v>3749</v>
      </c>
      <c r="AW2306" s="354" t="s">
        <v>234</v>
      </c>
      <c r="AX2306" s="805" t="s">
        <v>25385</v>
      </c>
      <c r="AY2306" s="2401"/>
      <c r="AZ2306" s="778" t="s">
        <v>21584</v>
      </c>
    </row>
    <row r="2307" spans="1:52" s="1395" customFormat="1" ht="15.95" customHeight="1" x14ac:dyDescent="0.25">
      <c r="A2307" s="353">
        <v>347</v>
      </c>
      <c r="B2307" s="354" t="s">
        <v>49</v>
      </c>
      <c r="C2307" s="366" t="s">
        <v>58</v>
      </c>
      <c r="D2307" s="354" t="s">
        <v>16611</v>
      </c>
      <c r="E2307" s="354" t="s">
        <v>20819</v>
      </c>
      <c r="F2307" s="354" t="s">
        <v>20820</v>
      </c>
      <c r="G2307" s="354" t="s">
        <v>221</v>
      </c>
      <c r="H2307" s="354" t="s">
        <v>219</v>
      </c>
      <c r="I2307" s="354" t="s">
        <v>220</v>
      </c>
      <c r="J2307" s="354" t="s">
        <v>221</v>
      </c>
      <c r="K2307" s="354" t="s">
        <v>222</v>
      </c>
      <c r="L2307" s="354" t="s">
        <v>221</v>
      </c>
      <c r="M2307" s="354" t="s">
        <v>879</v>
      </c>
      <c r="N2307" s="360">
        <v>6.4</v>
      </c>
      <c r="O2307" s="360">
        <v>2.2000000000000002</v>
      </c>
      <c r="P2307" s="360">
        <f>O2307*N2307</f>
        <v>14.080000000000002</v>
      </c>
      <c r="Q2307" s="503">
        <v>3</v>
      </c>
      <c r="R2307" s="357"/>
      <c r="S2307" s="357">
        <v>1</v>
      </c>
      <c r="T2307" s="357"/>
      <c r="U2307" s="357">
        <v>0</v>
      </c>
      <c r="V2307" s="357"/>
      <c r="W2307" s="357"/>
      <c r="X2307" s="357"/>
      <c r="Y2307" s="354" t="s">
        <v>62</v>
      </c>
      <c r="Z2307" s="366" t="s">
        <v>224</v>
      </c>
      <c r="AA2307" s="762" t="s">
        <v>225</v>
      </c>
      <c r="AB2307" s="354" t="s">
        <v>1</v>
      </c>
      <c r="AC2307" s="354" t="s">
        <v>226</v>
      </c>
      <c r="AD2307" s="354" t="s">
        <v>18749</v>
      </c>
      <c r="AE2307" s="354" t="s">
        <v>3752</v>
      </c>
      <c r="AF2307" s="354" t="s">
        <v>20821</v>
      </c>
      <c r="AG2307" s="358" t="s">
        <v>230</v>
      </c>
      <c r="AH2307" s="354" t="s">
        <v>58</v>
      </c>
      <c r="AI2307" s="359">
        <v>0.1</v>
      </c>
      <c r="AJ2307" s="360">
        <v>2750</v>
      </c>
      <c r="AK2307" s="359">
        <f>AJ2307*0.0763/365</f>
        <v>0.57486301369863013</v>
      </c>
      <c r="AL2307" s="359">
        <f>AJ2307*0.0237/365</f>
        <v>0.17856164383561643</v>
      </c>
      <c r="AM2307" s="361">
        <f>SUM(AK2307:AL2307)</f>
        <v>0.75342465753424659</v>
      </c>
      <c r="AN2307" s="359">
        <f>SUM(AK2307:AK2310)</f>
        <v>1.0351369863013697</v>
      </c>
      <c r="AO2307" s="359">
        <f>SUM(AL2307:AL2310)</f>
        <v>0.29691780821917807</v>
      </c>
      <c r="AP2307" s="359">
        <f>SUM(AM2307:AM2310)</f>
        <v>1.3320547945205479</v>
      </c>
      <c r="AQ2307" s="359">
        <f>AP2307*30</f>
        <v>39.961643835616435</v>
      </c>
      <c r="AR2307" s="362" t="s">
        <v>231</v>
      </c>
      <c r="AS2307" s="363" t="s">
        <v>114</v>
      </c>
      <c r="AT2307" s="354" t="s">
        <v>232</v>
      </c>
      <c r="AU2307" s="354" t="s">
        <v>58</v>
      </c>
      <c r="AV2307" s="923" t="s">
        <v>3753</v>
      </c>
      <c r="AW2307" s="354" t="s">
        <v>234</v>
      </c>
      <c r="AX2307" s="805" t="s">
        <v>20822</v>
      </c>
      <c r="AY2307" s="2401"/>
      <c r="AZ2307" s="778" t="s">
        <v>20823</v>
      </c>
    </row>
    <row r="2308" spans="1:52" s="8" customFormat="1" ht="15.95" customHeight="1" x14ac:dyDescent="0.25">
      <c r="A2308" s="1448"/>
      <c r="B2308" s="827"/>
      <c r="C2308" s="1079"/>
      <c r="D2308" s="827"/>
      <c r="E2308" s="123"/>
      <c r="F2308" s="123"/>
      <c r="G2308" s="123"/>
      <c r="H2308" s="827"/>
      <c r="I2308" s="827"/>
      <c r="J2308" s="827"/>
      <c r="K2308" s="827"/>
      <c r="L2308" s="827"/>
      <c r="M2308" s="827"/>
      <c r="N2308" s="2249"/>
      <c r="O2308" s="2249"/>
      <c r="P2308" s="2249"/>
      <c r="Q2308" s="140"/>
      <c r="R2308" s="124"/>
      <c r="S2308" s="124"/>
      <c r="T2308" s="124"/>
      <c r="U2308" s="124"/>
      <c r="V2308" s="124"/>
      <c r="W2308" s="124"/>
      <c r="X2308" s="124"/>
      <c r="Y2308" s="827"/>
      <c r="Z2308" s="1079"/>
      <c r="AA2308" s="2320"/>
      <c r="AB2308" s="827"/>
      <c r="AC2308" s="827"/>
      <c r="AD2308" s="827"/>
      <c r="AE2308" s="123" t="s">
        <v>3752</v>
      </c>
      <c r="AF2308" s="123" t="s">
        <v>20130</v>
      </c>
      <c r="AG2308" s="115" t="s">
        <v>230</v>
      </c>
      <c r="AH2308" s="113" t="s">
        <v>58</v>
      </c>
      <c r="AI2308" s="126">
        <v>0.114</v>
      </c>
      <c r="AJ2308" s="128">
        <v>1600</v>
      </c>
      <c r="AK2308" s="126">
        <f>AJ2308*0.087/365</f>
        <v>0.38136986301369857</v>
      </c>
      <c r="AL2308" s="126">
        <f>AJ2308*0.027/365</f>
        <v>0.11835616438356165</v>
      </c>
      <c r="AM2308" s="129">
        <f>SUM(AK2308:AL2308)</f>
        <v>0.49972602739726024</v>
      </c>
      <c r="AN2308" s="126"/>
      <c r="AO2308" s="126"/>
      <c r="AP2308" s="126"/>
      <c r="AQ2308" s="369"/>
      <c r="AR2308" s="148"/>
      <c r="AS2308" s="1819"/>
      <c r="AT2308" s="123"/>
      <c r="AU2308" s="123"/>
      <c r="AV2308" s="927"/>
      <c r="AW2308" s="123"/>
      <c r="AX2308" s="1410"/>
      <c r="AY2308" s="2391"/>
      <c r="AZ2308" s="55"/>
    </row>
    <row r="2309" spans="1:52" s="8" customFormat="1" ht="15.95" customHeight="1" x14ac:dyDescent="0.25">
      <c r="A2309" s="93"/>
      <c r="B2309" s="88"/>
      <c r="C2309" s="107"/>
      <c r="D2309" s="88"/>
      <c r="E2309" s="88"/>
      <c r="F2309" s="88"/>
      <c r="G2309" s="88"/>
      <c r="H2309" s="88"/>
      <c r="I2309" s="88"/>
      <c r="J2309" s="88"/>
      <c r="K2309" s="88"/>
      <c r="L2309" s="88"/>
      <c r="M2309" s="88"/>
      <c r="N2309" s="21"/>
      <c r="O2309" s="21"/>
      <c r="P2309" s="21"/>
      <c r="Q2309" s="97"/>
      <c r="R2309" s="94"/>
      <c r="S2309" s="94"/>
      <c r="T2309" s="94"/>
      <c r="U2309" s="94"/>
      <c r="V2309" s="94"/>
      <c r="W2309" s="94"/>
      <c r="X2309" s="94"/>
      <c r="Y2309" s="88" t="s">
        <v>230</v>
      </c>
      <c r="Z2309" s="88" t="s">
        <v>230</v>
      </c>
      <c r="AA2309" s="90" t="s">
        <v>230</v>
      </c>
      <c r="AB2309" s="88" t="s">
        <v>230</v>
      </c>
      <c r="AC2309" s="88" t="s">
        <v>230</v>
      </c>
      <c r="AD2309" s="88" t="s">
        <v>230</v>
      </c>
      <c r="AE2309" s="88" t="s">
        <v>3752</v>
      </c>
      <c r="AF2309" s="88" t="s">
        <v>3754</v>
      </c>
      <c r="AG2309" s="95">
        <v>1035000035410</v>
      </c>
      <c r="AH2309" s="88" t="s">
        <v>842</v>
      </c>
      <c r="AI2309" s="21">
        <v>0.87</v>
      </c>
      <c r="AJ2309" s="97">
        <v>20</v>
      </c>
      <c r="AK2309" s="40">
        <f>AJ2309*AI2309/365</f>
        <v>4.7671232876712322E-2</v>
      </c>
      <c r="AL2309" s="98">
        <v>0</v>
      </c>
      <c r="AM2309" s="41">
        <f>SUBTOTAL(9,AK2309:AL2309)</f>
        <v>4.7671232876712322E-2</v>
      </c>
      <c r="AN2309" s="98"/>
      <c r="AO2309" s="98"/>
      <c r="AP2309" s="98"/>
      <c r="AQ2309" s="368"/>
      <c r="AR2309" s="47"/>
      <c r="AS2309" s="48"/>
      <c r="AT2309" s="88"/>
      <c r="AU2309" s="88"/>
      <c r="AV2309" s="73"/>
      <c r="AW2309" s="88"/>
      <c r="AX2309" s="46"/>
      <c r="AY2309" s="2391"/>
      <c r="AZ2309" s="55"/>
    </row>
    <row r="2310" spans="1:52" s="1099" customFormat="1" ht="15.95" customHeight="1" x14ac:dyDescent="0.25">
      <c r="A2310" s="781"/>
      <c r="B2310" s="782"/>
      <c r="C2310" s="1003"/>
      <c r="D2310" s="782"/>
      <c r="E2310" s="782"/>
      <c r="F2310" s="782"/>
      <c r="G2310" s="782"/>
      <c r="H2310" s="782"/>
      <c r="I2310" s="782"/>
      <c r="J2310" s="782"/>
      <c r="K2310" s="782"/>
      <c r="L2310" s="782"/>
      <c r="M2310" s="782"/>
      <c r="N2310" s="1355"/>
      <c r="O2310" s="1355"/>
      <c r="P2310" s="1558"/>
      <c r="Q2310" s="785"/>
      <c r="R2310" s="783"/>
      <c r="S2310" s="783"/>
      <c r="T2310" s="783"/>
      <c r="U2310" s="783"/>
      <c r="V2310" s="783"/>
      <c r="W2310" s="783"/>
      <c r="X2310" s="783"/>
      <c r="Y2310" s="782"/>
      <c r="Z2310" s="782"/>
      <c r="AA2310" s="784"/>
      <c r="AB2310" s="782"/>
      <c r="AC2310" s="782" t="s">
        <v>20209</v>
      </c>
      <c r="AD2310" s="1317" t="s">
        <v>20210</v>
      </c>
      <c r="AE2310" s="782" t="s">
        <v>3752</v>
      </c>
      <c r="AF2310" s="782" t="s">
        <v>20211</v>
      </c>
      <c r="AG2310" s="1354" t="s">
        <v>20212</v>
      </c>
      <c r="AH2310" s="782" t="s">
        <v>18737</v>
      </c>
      <c r="AI2310" s="2395">
        <v>1.1399999999999999</v>
      </c>
      <c r="AJ2310" s="21">
        <v>10</v>
      </c>
      <c r="AK2310" s="98">
        <f>AJ2310*AI2310/365</f>
        <v>3.1232876712328762E-2</v>
      </c>
      <c r="AL2310" s="98">
        <v>0</v>
      </c>
      <c r="AM2310" s="96">
        <f>SUBTOTAL(9,AK2310:AL2310)</f>
        <v>3.1232876712328762E-2</v>
      </c>
      <c r="AN2310" s="430"/>
      <c r="AO2310" s="430"/>
      <c r="AP2310" s="430"/>
      <c r="AQ2310" s="830"/>
      <c r="AR2310" s="484"/>
      <c r="AS2310" s="786"/>
      <c r="AT2310" s="782"/>
      <c r="AU2310" s="782"/>
      <c r="AV2310" s="1356"/>
      <c r="AW2310" s="782"/>
      <c r="AX2310" s="2533" t="s">
        <v>20213</v>
      </c>
      <c r="AY2310" s="2401"/>
      <c r="AZ2310" s="1395"/>
    </row>
    <row r="2311" spans="1:52" s="55" customFormat="1" ht="15.95" customHeight="1" x14ac:dyDescent="0.25">
      <c r="A2311" s="709">
        <v>348</v>
      </c>
      <c r="B2311" s="434" t="s">
        <v>49</v>
      </c>
      <c r="C2311" s="834" t="s">
        <v>58</v>
      </c>
      <c r="D2311" s="434" t="s">
        <v>3755</v>
      </c>
      <c r="E2311" s="434" t="s">
        <v>3756</v>
      </c>
      <c r="F2311" s="434" t="s">
        <v>3757</v>
      </c>
      <c r="G2311" s="434"/>
      <c r="H2311" s="434" t="s">
        <v>732</v>
      </c>
      <c r="I2311" s="434" t="s">
        <v>1413</v>
      </c>
      <c r="J2311" s="434" t="s">
        <v>317</v>
      </c>
      <c r="K2311" s="434">
        <v>0</v>
      </c>
      <c r="L2311" s="434" t="s">
        <v>317</v>
      </c>
      <c r="M2311" s="434">
        <v>0</v>
      </c>
      <c r="N2311" s="513">
        <v>4.5</v>
      </c>
      <c r="O2311" s="513">
        <v>2</v>
      </c>
      <c r="P2311" s="513">
        <v>9</v>
      </c>
      <c r="Q2311" s="788">
        <v>0</v>
      </c>
      <c r="R2311" s="712"/>
      <c r="S2311" s="712">
        <v>0</v>
      </c>
      <c r="T2311" s="712"/>
      <c r="U2311" s="712">
        <v>0</v>
      </c>
      <c r="V2311" s="712">
        <v>3</v>
      </c>
      <c r="W2311" s="712">
        <v>1</v>
      </c>
      <c r="X2311" s="712"/>
      <c r="Y2311" s="434" t="s">
        <v>61</v>
      </c>
      <c r="Z2311" s="434" t="s">
        <v>230</v>
      </c>
      <c r="AA2311" s="437" t="s">
        <v>230</v>
      </c>
      <c r="AB2311" s="434" t="s">
        <v>230</v>
      </c>
      <c r="AC2311" s="434" t="s">
        <v>230</v>
      </c>
      <c r="AD2311" s="434" t="s">
        <v>230</v>
      </c>
      <c r="AE2311" s="434" t="s">
        <v>3758</v>
      </c>
      <c r="AF2311" s="434" t="s">
        <v>3759</v>
      </c>
      <c r="AG2311" s="438" t="s">
        <v>230</v>
      </c>
      <c r="AH2311" s="434" t="s">
        <v>58</v>
      </c>
      <c r="AI2311" s="511">
        <v>0.114</v>
      </c>
      <c r="AJ2311" s="513">
        <v>5800</v>
      </c>
      <c r="AK2311" s="511">
        <f>AJ2311*0.087/365</f>
        <v>1.3824657534246574</v>
      </c>
      <c r="AL2311" s="511">
        <f>AJ2311*0.027/365</f>
        <v>0.42904109589041095</v>
      </c>
      <c r="AM2311" s="514">
        <f>AK2311+AL2311</f>
        <v>1.8115068493150683</v>
      </c>
      <c r="AN2311" s="511">
        <f>SUM(AK2311:AK2312)</f>
        <v>3.1783561643835614</v>
      </c>
      <c r="AO2311" s="511">
        <f>SUM(AL2311:AL2312)</f>
        <v>0.98498630136986298</v>
      </c>
      <c r="AP2311" s="511">
        <f>AN2311+AO2311</f>
        <v>4.1633424657534244</v>
      </c>
      <c r="AQ2311" s="511">
        <f>AP2311*30</f>
        <v>124.90027397260273</v>
      </c>
      <c r="AR2311" s="432" t="s">
        <v>231</v>
      </c>
      <c r="AS2311" s="433"/>
      <c r="AT2311" s="434" t="s">
        <v>232</v>
      </c>
      <c r="AU2311" s="434" t="s">
        <v>58</v>
      </c>
      <c r="AV2311" s="435" t="s">
        <v>1122</v>
      </c>
      <c r="AW2311" s="434" t="s">
        <v>18131</v>
      </c>
      <c r="AX2311" s="2080" t="s">
        <v>17179</v>
      </c>
      <c r="AY2311" s="2391"/>
    </row>
    <row r="2312" spans="1:52" s="8" customFormat="1" ht="37.5" customHeight="1" x14ac:dyDescent="0.25">
      <c r="A2312" s="122"/>
      <c r="B2312" s="123"/>
      <c r="C2312" s="144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8"/>
      <c r="O2312" s="128"/>
      <c r="P2312" s="128"/>
      <c r="Q2312" s="140"/>
      <c r="R2312" s="124"/>
      <c r="S2312" s="124"/>
      <c r="T2312" s="124"/>
      <c r="U2312" s="124"/>
      <c r="V2312" s="124"/>
      <c r="W2312" s="124"/>
      <c r="X2312" s="124"/>
      <c r="Y2312" s="123" t="s">
        <v>230</v>
      </c>
      <c r="Z2312" s="123" t="s">
        <v>230</v>
      </c>
      <c r="AA2312" s="135" t="s">
        <v>230</v>
      </c>
      <c r="AB2312" s="123" t="s">
        <v>230</v>
      </c>
      <c r="AC2312" s="123" t="s">
        <v>230</v>
      </c>
      <c r="AD2312" s="123" t="s">
        <v>230</v>
      </c>
      <c r="AE2312" s="485" t="s">
        <v>3758</v>
      </c>
      <c r="AF2312" s="485" t="s">
        <v>3760</v>
      </c>
      <c r="AG2312" s="723">
        <v>1105030001262</v>
      </c>
      <c r="AH2312" s="485" t="s">
        <v>58</v>
      </c>
      <c r="AI2312" s="486">
        <v>7.5300000000000006E-2</v>
      </c>
      <c r="AJ2312" s="487">
        <v>11400</v>
      </c>
      <c r="AK2312" s="486">
        <f>AJ2312*0.0575/365</f>
        <v>1.795890410958904</v>
      </c>
      <c r="AL2312" s="486">
        <f>AJ2312*0.0178/365</f>
        <v>0.55594520547945203</v>
      </c>
      <c r="AM2312" s="486">
        <f>AK2312+AL2312</f>
        <v>2.3518356164383558</v>
      </c>
      <c r="AN2312" s="126"/>
      <c r="AO2312" s="126"/>
      <c r="AP2312" s="126"/>
      <c r="AQ2312" s="369"/>
      <c r="AR2312" s="49"/>
      <c r="AS2312" s="50"/>
      <c r="AT2312" s="123"/>
      <c r="AU2312" s="123"/>
      <c r="AV2312" s="73"/>
      <c r="AW2312" s="123"/>
      <c r="AX2312" s="73"/>
      <c r="AY2312" s="2391"/>
      <c r="AZ2312" s="55"/>
    </row>
    <row r="2313" spans="1:52" s="1395" customFormat="1" ht="15.95" customHeight="1" x14ac:dyDescent="0.2">
      <c r="A2313" s="353">
        <v>349</v>
      </c>
      <c r="B2313" s="354" t="s">
        <v>49</v>
      </c>
      <c r="C2313" s="366" t="s">
        <v>58</v>
      </c>
      <c r="D2313" s="354" t="s">
        <v>19203</v>
      </c>
      <c r="E2313" s="354" t="s">
        <v>21393</v>
      </c>
      <c r="F2313" s="354" t="s">
        <v>21394</v>
      </c>
      <c r="G2313" s="354" t="s">
        <v>221</v>
      </c>
      <c r="H2313" s="354" t="s">
        <v>219</v>
      </c>
      <c r="I2313" s="354" t="s">
        <v>220</v>
      </c>
      <c r="J2313" s="354" t="s">
        <v>221</v>
      </c>
      <c r="K2313" s="354" t="s">
        <v>879</v>
      </c>
      <c r="L2313" s="354" t="s">
        <v>221</v>
      </c>
      <c r="M2313" s="354" t="s">
        <v>879</v>
      </c>
      <c r="N2313" s="360">
        <v>6</v>
      </c>
      <c r="O2313" s="360">
        <v>2</v>
      </c>
      <c r="P2313" s="360">
        <v>12</v>
      </c>
      <c r="Q2313" s="503">
        <v>3</v>
      </c>
      <c r="R2313" s="357"/>
      <c r="S2313" s="357">
        <v>1</v>
      </c>
      <c r="T2313" s="357"/>
      <c r="U2313" s="357">
        <v>0</v>
      </c>
      <c r="V2313" s="357"/>
      <c r="W2313" s="357"/>
      <c r="X2313" s="357"/>
      <c r="Y2313" s="925" t="s">
        <v>16652</v>
      </c>
      <c r="Z2313" s="354" t="s">
        <v>230</v>
      </c>
      <c r="AA2313" s="443" t="s">
        <v>230</v>
      </c>
      <c r="AB2313" s="354" t="s">
        <v>230</v>
      </c>
      <c r="AC2313" s="354" t="s">
        <v>230</v>
      </c>
      <c r="AD2313" s="354" t="s">
        <v>230</v>
      </c>
      <c r="AE2313" s="354" t="s">
        <v>3763</v>
      </c>
      <c r="AF2313" s="354" t="s">
        <v>298</v>
      </c>
      <c r="AG2313" s="358" t="s">
        <v>230</v>
      </c>
      <c r="AH2313" s="354" t="s">
        <v>58</v>
      </c>
      <c r="AI2313" s="359">
        <v>0.1</v>
      </c>
      <c r="AJ2313" s="360">
        <v>6800</v>
      </c>
      <c r="AK2313" s="359">
        <f>AJ2313*0.0763/365</f>
        <v>1.4214794520547946</v>
      </c>
      <c r="AL2313" s="359">
        <f>AJ2313*0.0237/365</f>
        <v>0.44153424657534246</v>
      </c>
      <c r="AM2313" s="361">
        <f t="shared" ref="AM2313:AM2318" si="253">SUM(AK2313:AL2313)</f>
        <v>1.8630136986301371</v>
      </c>
      <c r="AN2313" s="359">
        <f>SUM(AK2313:AK2315)</f>
        <v>3.2432328767123284</v>
      </c>
      <c r="AO2313" s="359">
        <f>SUM(AL2313:AL2314)</f>
        <v>0.66230136986301369</v>
      </c>
      <c r="AP2313" s="359">
        <f>SUM(AM2313:AM2315)</f>
        <v>3.9055342465753426</v>
      </c>
      <c r="AQ2313" s="359">
        <f>AP2313*30</f>
        <v>117.16602739726028</v>
      </c>
      <c r="AR2313" s="362" t="s">
        <v>231</v>
      </c>
      <c r="AS2313" s="363" t="s">
        <v>431</v>
      </c>
      <c r="AT2313" s="354" t="s">
        <v>232</v>
      </c>
      <c r="AU2313" s="354" t="s">
        <v>58</v>
      </c>
      <c r="AV2313" s="923" t="s">
        <v>3764</v>
      </c>
      <c r="AW2313" s="354" t="s">
        <v>234</v>
      </c>
      <c r="AX2313" s="805" t="s">
        <v>21397</v>
      </c>
      <c r="AY2313" s="2401"/>
      <c r="AZ2313" s="778" t="s">
        <v>21398</v>
      </c>
    </row>
    <row r="2314" spans="1:52" s="8" customFormat="1" ht="15.95" customHeight="1" x14ac:dyDescent="0.25">
      <c r="A2314" s="122"/>
      <c r="B2314" s="123"/>
      <c r="C2314" s="144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8"/>
      <c r="O2314" s="128"/>
      <c r="P2314" s="128"/>
      <c r="Q2314" s="140"/>
      <c r="R2314" s="124"/>
      <c r="S2314" s="124"/>
      <c r="T2314" s="124"/>
      <c r="U2314" s="124"/>
      <c r="V2314" s="124"/>
      <c r="W2314" s="124"/>
      <c r="X2314" s="124"/>
      <c r="Y2314" s="123" t="s">
        <v>230</v>
      </c>
      <c r="Z2314" s="123" t="s">
        <v>230</v>
      </c>
      <c r="AA2314" s="135" t="s">
        <v>230</v>
      </c>
      <c r="AB2314" s="123" t="s">
        <v>230</v>
      </c>
      <c r="AC2314" s="113" t="s">
        <v>25178</v>
      </c>
      <c r="AD2314" s="113" t="s">
        <v>25179</v>
      </c>
      <c r="AE2314" s="123" t="s">
        <v>21395</v>
      </c>
      <c r="AF2314" s="123" t="s">
        <v>21396</v>
      </c>
      <c r="AG2314" s="115" t="s">
        <v>24156</v>
      </c>
      <c r="AH2314" s="113" t="s">
        <v>22562</v>
      </c>
      <c r="AI2314" s="116">
        <v>0.1</v>
      </c>
      <c r="AJ2314" s="120">
        <v>3400</v>
      </c>
      <c r="AK2314" s="479">
        <f>AJ2314*0.0763/365</f>
        <v>0.71073972602739732</v>
      </c>
      <c r="AL2314" s="479">
        <f>AJ2314*0.0237/365</f>
        <v>0.22076712328767123</v>
      </c>
      <c r="AM2314" s="116">
        <f t="shared" si="253"/>
        <v>0.93150684931506855</v>
      </c>
      <c r="AN2314" s="126"/>
      <c r="AO2314" s="126"/>
      <c r="AP2314" s="126"/>
      <c r="AQ2314" s="369"/>
      <c r="AR2314" s="49"/>
      <c r="AS2314" s="50"/>
      <c r="AT2314" s="123"/>
      <c r="AU2314" s="123"/>
      <c r="AV2314" s="73"/>
      <c r="AW2314" s="123"/>
      <c r="AX2314" s="44"/>
      <c r="AY2314" s="2391"/>
      <c r="AZ2314" s="55"/>
    </row>
    <row r="2315" spans="1:52" s="1099" customFormat="1" ht="15.95" customHeight="1" x14ac:dyDescent="0.25">
      <c r="A2315" s="1448"/>
      <c r="B2315" s="827"/>
      <c r="C2315" s="1079"/>
      <c r="D2315" s="827"/>
      <c r="E2315" s="827"/>
      <c r="F2315" s="827"/>
      <c r="G2315" s="827"/>
      <c r="H2315" s="827"/>
      <c r="I2315" s="827"/>
      <c r="J2315" s="827"/>
      <c r="K2315" s="827"/>
      <c r="L2315" s="827"/>
      <c r="M2315" s="827"/>
      <c r="N2315" s="1805"/>
      <c r="O2315" s="1805"/>
      <c r="P2315" s="1805"/>
      <c r="Q2315" s="1087"/>
      <c r="R2315" s="826"/>
      <c r="S2315" s="826"/>
      <c r="T2315" s="826"/>
      <c r="U2315" s="826"/>
      <c r="V2315" s="826"/>
      <c r="W2315" s="826"/>
      <c r="X2315" s="826"/>
      <c r="Y2315" s="827" t="s">
        <v>230</v>
      </c>
      <c r="Z2315" s="827" t="s">
        <v>230</v>
      </c>
      <c r="AA2315" s="1449" t="s">
        <v>230</v>
      </c>
      <c r="AB2315" s="827" t="s">
        <v>230</v>
      </c>
      <c r="AC2315" s="782" t="s">
        <v>8002</v>
      </c>
      <c r="AD2315" s="782" t="s">
        <v>8003</v>
      </c>
      <c r="AE2315" s="827" t="s">
        <v>23717</v>
      </c>
      <c r="AF2315" s="827" t="s">
        <v>8000</v>
      </c>
      <c r="AG2315" s="1199" t="s">
        <v>22732</v>
      </c>
      <c r="AH2315" s="782" t="s">
        <v>1509</v>
      </c>
      <c r="AI2315" s="2246">
        <v>1.48</v>
      </c>
      <c r="AJ2315" s="785">
        <v>274</v>
      </c>
      <c r="AK2315" s="430">
        <f>AJ2315*AI2315/365</f>
        <v>1.1110136986301369</v>
      </c>
      <c r="AL2315" s="430">
        <v>0</v>
      </c>
      <c r="AM2315" s="430">
        <f t="shared" si="253"/>
        <v>1.1110136986301369</v>
      </c>
      <c r="AN2315" s="1201"/>
      <c r="AO2315" s="1201"/>
      <c r="AP2315" s="1201"/>
      <c r="AQ2315" s="1510"/>
      <c r="AR2315" s="1408"/>
      <c r="AS2315" s="1409"/>
      <c r="AT2315" s="827"/>
      <c r="AU2315" s="827"/>
      <c r="AV2315" s="1356"/>
      <c r="AW2315" s="827"/>
      <c r="AX2315" s="2459" t="s">
        <v>23718</v>
      </c>
      <c r="AY2315" s="2401"/>
      <c r="AZ2315" s="1395"/>
    </row>
    <row r="2316" spans="1:52" s="1395" customFormat="1" ht="15.95" customHeight="1" x14ac:dyDescent="0.2">
      <c r="A2316" s="353">
        <v>350</v>
      </c>
      <c r="B2316" s="354" t="s">
        <v>49</v>
      </c>
      <c r="C2316" s="366" t="s">
        <v>58</v>
      </c>
      <c r="D2316" s="354" t="s">
        <v>19204</v>
      </c>
      <c r="E2316" s="354" t="s">
        <v>21389</v>
      </c>
      <c r="F2316" s="354" t="s">
        <v>21390</v>
      </c>
      <c r="G2316" s="354" t="s">
        <v>221</v>
      </c>
      <c r="H2316" s="354" t="s">
        <v>219</v>
      </c>
      <c r="I2316" s="354" t="s">
        <v>220</v>
      </c>
      <c r="J2316" s="354" t="s">
        <v>221</v>
      </c>
      <c r="K2316" s="354" t="s">
        <v>879</v>
      </c>
      <c r="L2316" s="354" t="s">
        <v>221</v>
      </c>
      <c r="M2316" s="354" t="s">
        <v>879</v>
      </c>
      <c r="N2316" s="360">
        <v>6</v>
      </c>
      <c r="O2316" s="360">
        <v>2</v>
      </c>
      <c r="P2316" s="360">
        <v>12</v>
      </c>
      <c r="Q2316" s="503">
        <v>4</v>
      </c>
      <c r="R2316" s="357"/>
      <c r="S2316" s="357">
        <v>1</v>
      </c>
      <c r="T2316" s="357"/>
      <c r="U2316" s="357">
        <v>0</v>
      </c>
      <c r="V2316" s="357"/>
      <c r="W2316" s="357">
        <v>1</v>
      </c>
      <c r="X2316" s="357"/>
      <c r="Y2316" s="925" t="s">
        <v>16652</v>
      </c>
      <c r="Z2316" s="354" t="s">
        <v>230</v>
      </c>
      <c r="AA2316" s="443" t="s">
        <v>230</v>
      </c>
      <c r="AB2316" s="354" t="s">
        <v>230</v>
      </c>
      <c r="AC2316" s="354" t="s">
        <v>230</v>
      </c>
      <c r="AD2316" s="354" t="s">
        <v>230</v>
      </c>
      <c r="AE2316" s="354" t="s">
        <v>3769</v>
      </c>
      <c r="AF2316" s="354" t="s">
        <v>3770</v>
      </c>
      <c r="AG2316" s="358" t="s">
        <v>230</v>
      </c>
      <c r="AH2316" s="354" t="s">
        <v>58</v>
      </c>
      <c r="AI2316" s="359">
        <v>0.114</v>
      </c>
      <c r="AJ2316" s="360">
        <v>7100</v>
      </c>
      <c r="AK2316" s="359">
        <f>AJ2316*0.087/365</f>
        <v>1.6923287671232874</v>
      </c>
      <c r="AL2316" s="359">
        <f>AJ2316*0.027/365</f>
        <v>0.52520547945205476</v>
      </c>
      <c r="AM2316" s="361">
        <f t="shared" si="253"/>
        <v>2.217534246575342</v>
      </c>
      <c r="AN2316" s="359">
        <f>SUM(AK2316:AK2317)</f>
        <v>1.7856438356164381</v>
      </c>
      <c r="AO2316" s="359">
        <f>SUM(AL2316:AL2317)</f>
        <v>0.52520547945205476</v>
      </c>
      <c r="AP2316" s="359">
        <f>SUM(AM2316:AM2317)</f>
        <v>2.3108493150684928</v>
      </c>
      <c r="AQ2316" s="359">
        <f>AP2316*30</f>
        <v>69.325479452054779</v>
      </c>
      <c r="AR2316" s="362" t="s">
        <v>231</v>
      </c>
      <c r="AS2316" s="363" t="s">
        <v>431</v>
      </c>
      <c r="AT2316" s="354" t="s">
        <v>232</v>
      </c>
      <c r="AU2316" s="354" t="s">
        <v>58</v>
      </c>
      <c r="AV2316" s="770" t="s">
        <v>3771</v>
      </c>
      <c r="AW2316" s="354" t="s">
        <v>234</v>
      </c>
      <c r="AX2316" s="805" t="s">
        <v>21391</v>
      </c>
      <c r="AY2316" s="2401"/>
      <c r="AZ2316" s="778" t="s">
        <v>21392</v>
      </c>
    </row>
    <row r="2317" spans="1:52" s="8" customFormat="1" ht="15.95" customHeight="1" x14ac:dyDescent="0.2">
      <c r="A2317" s="122"/>
      <c r="B2317" s="123"/>
      <c r="C2317" s="144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8"/>
      <c r="O2317" s="128"/>
      <c r="P2317" s="128"/>
      <c r="Q2317" s="140"/>
      <c r="R2317" s="124"/>
      <c r="S2317" s="124"/>
      <c r="T2317" s="124"/>
      <c r="U2317" s="124"/>
      <c r="V2317" s="124"/>
      <c r="W2317" s="124"/>
      <c r="X2317" s="124"/>
      <c r="Y2317" s="123" t="s">
        <v>230</v>
      </c>
      <c r="Z2317" s="123" t="s">
        <v>230</v>
      </c>
      <c r="AA2317" s="135" t="s">
        <v>230</v>
      </c>
      <c r="AB2317" s="123" t="s">
        <v>22784</v>
      </c>
      <c r="AC2317" s="123" t="s">
        <v>230</v>
      </c>
      <c r="AD2317" s="123" t="s">
        <v>230</v>
      </c>
      <c r="AE2317" s="123" t="s">
        <v>3772</v>
      </c>
      <c r="AF2317" s="144" t="s">
        <v>22782</v>
      </c>
      <c r="AG2317" s="2325">
        <v>5030070773</v>
      </c>
      <c r="AH2317" s="123" t="s">
        <v>3773</v>
      </c>
      <c r="AI2317" s="128">
        <v>0.13</v>
      </c>
      <c r="AJ2317" s="140">
        <v>262</v>
      </c>
      <c r="AK2317" s="126">
        <f>AJ2317*AI2317/365</f>
        <v>9.3315068493150688E-2</v>
      </c>
      <c r="AL2317" s="126">
        <v>0</v>
      </c>
      <c r="AM2317" s="126">
        <f t="shared" si="253"/>
        <v>9.3315068493150688E-2</v>
      </c>
      <c r="AN2317" s="126"/>
      <c r="AO2317" s="126"/>
      <c r="AP2317" s="126"/>
      <c r="AQ2317" s="369"/>
      <c r="AR2317" s="49"/>
      <c r="AS2317" s="50"/>
      <c r="AT2317" s="123"/>
      <c r="AU2317" s="123"/>
      <c r="AV2317" s="73"/>
      <c r="AW2317" s="123"/>
      <c r="AX2317" s="73"/>
      <c r="AY2317" s="2391"/>
      <c r="AZ2317" s="2488"/>
    </row>
    <row r="2318" spans="1:52" s="55" customFormat="1" ht="15.95" customHeight="1" x14ac:dyDescent="0.2">
      <c r="A2318" s="353">
        <v>351</v>
      </c>
      <c r="B2318" s="354" t="s">
        <v>49</v>
      </c>
      <c r="C2318" s="366" t="s">
        <v>58</v>
      </c>
      <c r="D2318" s="354" t="s">
        <v>17557</v>
      </c>
      <c r="E2318" s="354" t="s">
        <v>17556</v>
      </c>
      <c r="F2318" s="354">
        <v>37050484</v>
      </c>
      <c r="G2318" s="354" t="s">
        <v>221</v>
      </c>
      <c r="H2318" s="354" t="s">
        <v>10852</v>
      </c>
      <c r="I2318" s="354" t="s">
        <v>316</v>
      </c>
      <c r="J2318" s="354" t="s">
        <v>221</v>
      </c>
      <c r="K2318" s="354" t="s">
        <v>222</v>
      </c>
      <c r="L2318" s="272" t="s">
        <v>221</v>
      </c>
      <c r="M2318" s="272" t="s">
        <v>879</v>
      </c>
      <c r="N2318" s="360">
        <v>6</v>
      </c>
      <c r="O2318" s="360">
        <v>2</v>
      </c>
      <c r="P2318" s="360">
        <v>12</v>
      </c>
      <c r="Q2318" s="503">
        <v>3</v>
      </c>
      <c r="R2318" s="357"/>
      <c r="S2318" s="357">
        <v>1</v>
      </c>
      <c r="T2318" s="357"/>
      <c r="U2318" s="357">
        <v>0</v>
      </c>
      <c r="V2318" s="357"/>
      <c r="W2318" s="357"/>
      <c r="X2318" s="357"/>
      <c r="Y2318" s="925" t="s">
        <v>16652</v>
      </c>
      <c r="Z2318" s="354" t="s">
        <v>230</v>
      </c>
      <c r="AA2318" s="443" t="s">
        <v>230</v>
      </c>
      <c r="AB2318" s="166" t="s">
        <v>230</v>
      </c>
      <c r="AC2318" s="166" t="s">
        <v>230</v>
      </c>
      <c r="AD2318" s="166" t="s">
        <v>230</v>
      </c>
      <c r="AE2318" s="354" t="s">
        <v>3777</v>
      </c>
      <c r="AF2318" s="354" t="s">
        <v>3778</v>
      </c>
      <c r="AG2318" s="358" t="s">
        <v>230</v>
      </c>
      <c r="AH2318" s="354" t="s">
        <v>58</v>
      </c>
      <c r="AI2318" s="359">
        <v>0.114</v>
      </c>
      <c r="AJ2318" s="360">
        <v>10000</v>
      </c>
      <c r="AK2318" s="359">
        <f>AJ2318*0.087/365</f>
        <v>2.3835616438356162</v>
      </c>
      <c r="AL2318" s="359">
        <f>AJ2318*0.027/365</f>
        <v>0.73972602739726023</v>
      </c>
      <c r="AM2318" s="361">
        <f t="shared" si="253"/>
        <v>3.1232876712328763</v>
      </c>
      <c r="AN2318" s="359">
        <f>AK2318</f>
        <v>2.3835616438356162</v>
      </c>
      <c r="AO2318" s="359">
        <f>AL2318</f>
        <v>0.73972602739726023</v>
      </c>
      <c r="AP2318" s="359">
        <f>AN2318+AO2318</f>
        <v>3.1232876712328763</v>
      </c>
      <c r="AQ2318" s="359">
        <f>AP2318*30</f>
        <v>93.698630136986296</v>
      </c>
      <c r="AR2318" s="362" t="s">
        <v>231</v>
      </c>
      <c r="AS2318" s="354" t="s">
        <v>431</v>
      </c>
      <c r="AT2318" s="354" t="s">
        <v>232</v>
      </c>
      <c r="AU2318" s="354" t="s">
        <v>58</v>
      </c>
      <c r="AV2318" s="923" t="s">
        <v>3779</v>
      </c>
      <c r="AW2318" s="166" t="s">
        <v>234</v>
      </c>
      <c r="AX2318" s="805" t="s">
        <v>20344</v>
      </c>
      <c r="AY2318" s="2391"/>
      <c r="AZ2318" s="778" t="s">
        <v>20343</v>
      </c>
    </row>
    <row r="2319" spans="1:52" s="55" customFormat="1" ht="27.75" customHeight="1" x14ac:dyDescent="0.25">
      <c r="A2319" s="182">
        <v>352</v>
      </c>
      <c r="B2319" s="166" t="s">
        <v>50</v>
      </c>
      <c r="C2319" s="170" t="s">
        <v>58</v>
      </c>
      <c r="D2319" s="166" t="s">
        <v>19129</v>
      </c>
      <c r="E2319" s="166" t="s">
        <v>3781</v>
      </c>
      <c r="F2319" s="166" t="s">
        <v>3782</v>
      </c>
      <c r="G2319" s="166" t="s">
        <v>958</v>
      </c>
      <c r="H2319" s="166" t="s">
        <v>732</v>
      </c>
      <c r="I2319" s="166">
        <v>0</v>
      </c>
      <c r="J2319" s="166" t="s">
        <v>317</v>
      </c>
      <c r="K2319" s="166">
        <v>0</v>
      </c>
      <c r="L2319" s="166" t="s">
        <v>317</v>
      </c>
      <c r="M2319" s="166">
        <v>0</v>
      </c>
      <c r="N2319" s="186">
        <v>2</v>
      </c>
      <c r="O2319" s="186">
        <v>2</v>
      </c>
      <c r="P2319" s="186">
        <v>4</v>
      </c>
      <c r="Q2319" s="184">
        <v>2</v>
      </c>
      <c r="R2319" s="183"/>
      <c r="S2319" s="183">
        <v>0</v>
      </c>
      <c r="T2319" s="183"/>
      <c r="U2319" s="183">
        <v>0</v>
      </c>
      <c r="V2319" s="183">
        <v>0</v>
      </c>
      <c r="W2319" s="183">
        <v>1</v>
      </c>
      <c r="X2319" s="183">
        <v>0</v>
      </c>
      <c r="Y2319" s="166" t="s">
        <v>61</v>
      </c>
      <c r="Z2319" s="166" t="s">
        <v>230</v>
      </c>
      <c r="AA2319" s="203" t="s">
        <v>230</v>
      </c>
      <c r="AB2319" s="166" t="s">
        <v>230</v>
      </c>
      <c r="AC2319" s="716" t="s">
        <v>230</v>
      </c>
      <c r="AD2319" s="716" t="s">
        <v>230</v>
      </c>
      <c r="AE2319" s="201" t="s">
        <v>3783</v>
      </c>
      <c r="AF2319" s="166" t="s">
        <v>3784</v>
      </c>
      <c r="AG2319" s="165" t="s">
        <v>230</v>
      </c>
      <c r="AH2319" s="166" t="s">
        <v>58</v>
      </c>
      <c r="AI2319" s="220">
        <v>0.114</v>
      </c>
      <c r="AJ2319" s="186">
        <v>15520</v>
      </c>
      <c r="AK2319" s="167">
        <f>AJ2319*0.087/365</f>
        <v>3.6992876712328768</v>
      </c>
      <c r="AL2319" s="167">
        <f>AJ2319*0.027/365</f>
        <v>1.1480547945205479</v>
      </c>
      <c r="AM2319" s="187">
        <f>AK2319+AL2319</f>
        <v>4.8473424657534245</v>
      </c>
      <c r="AN2319" s="167">
        <f>SUM(AK2319:AK2321)</f>
        <v>4.4492728842184279</v>
      </c>
      <c r="AO2319" s="167">
        <f>AL2319</f>
        <v>1.1480547945205479</v>
      </c>
      <c r="AP2319" s="167">
        <f>SUM(AM2319:AM2321)</f>
        <v>5.5973276787389752</v>
      </c>
      <c r="AQ2319" s="167">
        <f>AP2319*30</f>
        <v>167.91983036216925</v>
      </c>
      <c r="AR2319" s="193" t="s">
        <v>231</v>
      </c>
      <c r="AS2319" s="194"/>
      <c r="AT2319" s="166" t="s">
        <v>232</v>
      </c>
      <c r="AU2319" s="166" t="s">
        <v>58</v>
      </c>
      <c r="AV2319" s="280" t="s">
        <v>3785</v>
      </c>
      <c r="AW2319" s="166" t="s">
        <v>1122</v>
      </c>
      <c r="AX2319" s="46"/>
      <c r="AY2319" s="2391"/>
    </row>
    <row r="2320" spans="1:52" s="1395" customFormat="1" ht="18" customHeight="1" x14ac:dyDescent="0.25">
      <c r="A2320" s="1061"/>
      <c r="B2320" s="2401"/>
      <c r="C2320" s="1062"/>
      <c r="D2320" s="2401"/>
      <c r="E2320" s="2401"/>
      <c r="F2320" s="2401"/>
      <c r="G2320" s="2401"/>
      <c r="H2320" s="2401"/>
      <c r="I2320" s="2401"/>
      <c r="J2320" s="2401"/>
      <c r="K2320" s="2401"/>
      <c r="L2320" s="2401"/>
      <c r="M2320" s="2401"/>
      <c r="N2320" s="2394"/>
      <c r="O2320" s="2394"/>
      <c r="P2320" s="2394"/>
      <c r="Q2320" s="831"/>
      <c r="R2320" s="2396"/>
      <c r="S2320" s="2396"/>
      <c r="T2320" s="2396"/>
      <c r="U2320" s="2396"/>
      <c r="V2320" s="2396"/>
      <c r="W2320" s="2396"/>
      <c r="X2320" s="2396"/>
      <c r="Y2320" s="2401"/>
      <c r="Z2320" s="2391" t="s">
        <v>230</v>
      </c>
      <c r="AA2320" s="1" t="s">
        <v>230</v>
      </c>
      <c r="AB2320" s="2391" t="s">
        <v>230</v>
      </c>
      <c r="AC2320" s="2401" t="s">
        <v>25216</v>
      </c>
      <c r="AD2320" s="1146" t="s">
        <v>8764</v>
      </c>
      <c r="AE2320" s="779" t="s">
        <v>8060</v>
      </c>
      <c r="AF2320" s="2401" t="s">
        <v>23643</v>
      </c>
      <c r="AG2320" s="2402" t="s">
        <v>23644</v>
      </c>
      <c r="AH2320" s="2401" t="s">
        <v>1509</v>
      </c>
      <c r="AI2320" s="1478">
        <v>1.48</v>
      </c>
      <c r="AJ2320" s="831">
        <v>114</v>
      </c>
      <c r="AK2320" s="378">
        <f>AJ2320*AI2320/365</f>
        <v>0.46224657534246577</v>
      </c>
      <c r="AL2320" s="378">
        <v>0</v>
      </c>
      <c r="AM2320" s="380">
        <f>SUM(AK2320:AL2320)</f>
        <v>0.46224657534246577</v>
      </c>
      <c r="AN2320" s="378"/>
      <c r="AO2320" s="378"/>
      <c r="AP2320" s="378"/>
      <c r="AQ2320" s="378"/>
      <c r="AR2320" s="1063"/>
      <c r="AS2320" s="1064"/>
      <c r="AT2320" s="2401"/>
      <c r="AU2320" s="2401"/>
      <c r="AV2320" s="1065"/>
      <c r="AW2320" s="2401"/>
      <c r="AX2320" s="1822" t="s">
        <v>23655</v>
      </c>
      <c r="AY2320" s="2401"/>
    </row>
    <row r="2321" spans="1:52" s="8" customFormat="1" ht="15.95" customHeight="1" x14ac:dyDescent="0.25">
      <c r="A2321" s="36"/>
      <c r="B2321" s="2391"/>
      <c r="C2321" s="2"/>
      <c r="D2321" s="2391"/>
      <c r="E2321" s="2391"/>
      <c r="F2321" s="2391"/>
      <c r="G2321" s="2391"/>
      <c r="H2321" s="2391"/>
      <c r="I2321" s="2391"/>
      <c r="J2321" s="2391"/>
      <c r="K2321" s="2391"/>
      <c r="L2321" s="2391"/>
      <c r="M2321" s="2391"/>
      <c r="N2321" s="2392"/>
      <c r="O2321" s="2392"/>
      <c r="P2321" s="2392"/>
      <c r="Q2321" s="37"/>
      <c r="R2321" s="448"/>
      <c r="S2321" s="448"/>
      <c r="T2321" s="448"/>
      <c r="U2321" s="448"/>
      <c r="V2321" s="448"/>
      <c r="W2321" s="448"/>
      <c r="X2321" s="448"/>
      <c r="Y2321" s="2391" t="s">
        <v>230</v>
      </c>
      <c r="Z2321" s="2391" t="s">
        <v>230</v>
      </c>
      <c r="AA2321" s="1" t="s">
        <v>230</v>
      </c>
      <c r="AB2321" s="2391" t="s">
        <v>230</v>
      </c>
      <c r="AC2321" s="2391" t="s">
        <v>230</v>
      </c>
      <c r="AD2321" s="2391" t="s">
        <v>230</v>
      </c>
      <c r="AE2321" s="3" t="s">
        <v>3786</v>
      </c>
      <c r="AF2321" s="2391" t="s">
        <v>609</v>
      </c>
      <c r="AG2321" s="39" t="s">
        <v>230</v>
      </c>
      <c r="AH2321" s="1" t="s">
        <v>23141</v>
      </c>
      <c r="AI2321" s="54">
        <v>0.62</v>
      </c>
      <c r="AJ2321" s="37">
        <v>169.39452054794521</v>
      </c>
      <c r="AK2321" s="40">
        <f>AJ2321*AI2321/365</f>
        <v>0.28773863764308499</v>
      </c>
      <c r="AL2321" s="40">
        <v>0</v>
      </c>
      <c r="AM2321" s="41">
        <f>SUBTOTAL(9,AK2321:AL2321)</f>
        <v>0.28773863764308499</v>
      </c>
      <c r="AN2321" s="40"/>
      <c r="AO2321" s="40"/>
      <c r="AP2321" s="40"/>
      <c r="AQ2321" s="40"/>
      <c r="AR2321" s="2392"/>
      <c r="AS2321" s="448"/>
      <c r="AT2321" s="2391"/>
      <c r="AU2321" s="2391"/>
      <c r="AV2321" s="2391"/>
      <c r="AW2321" s="2391"/>
      <c r="AX2321" s="2391"/>
      <c r="AY2321" s="2391"/>
      <c r="AZ2321" s="55"/>
    </row>
    <row r="2322" spans="1:52" s="55" customFormat="1" ht="15.95" customHeight="1" x14ac:dyDescent="0.25">
      <c r="A2322" s="182">
        <v>353</v>
      </c>
      <c r="B2322" s="166" t="s">
        <v>50</v>
      </c>
      <c r="C2322" s="170" t="s">
        <v>58</v>
      </c>
      <c r="D2322" s="166" t="s">
        <v>19128</v>
      </c>
      <c r="E2322" s="166" t="s">
        <v>3788</v>
      </c>
      <c r="F2322" s="166" t="s">
        <v>3789</v>
      </c>
      <c r="G2322" s="166" t="s">
        <v>958</v>
      </c>
      <c r="H2322" s="166" t="s">
        <v>732</v>
      </c>
      <c r="I2322" s="166">
        <v>0</v>
      </c>
      <c r="J2322" s="166" t="s">
        <v>221</v>
      </c>
      <c r="K2322" s="166" t="s">
        <v>222</v>
      </c>
      <c r="L2322" s="166" t="s">
        <v>317</v>
      </c>
      <c r="M2322" s="166">
        <v>0</v>
      </c>
      <c r="N2322" s="186">
        <v>4</v>
      </c>
      <c r="O2322" s="186">
        <v>2</v>
      </c>
      <c r="P2322" s="186">
        <v>8</v>
      </c>
      <c r="Q2322" s="184">
        <v>1</v>
      </c>
      <c r="R2322" s="183"/>
      <c r="S2322" s="183">
        <v>0</v>
      </c>
      <c r="T2322" s="183"/>
      <c r="U2322" s="183">
        <v>0</v>
      </c>
      <c r="V2322" s="183"/>
      <c r="W2322" s="183">
        <v>1</v>
      </c>
      <c r="X2322" s="183"/>
      <c r="Y2322" s="166" t="s">
        <v>61</v>
      </c>
      <c r="Z2322" s="166" t="s">
        <v>230</v>
      </c>
      <c r="AA2322" s="203" t="s">
        <v>230</v>
      </c>
      <c r="AB2322" s="166" t="s">
        <v>230</v>
      </c>
      <c r="AC2322" s="166" t="s">
        <v>230</v>
      </c>
      <c r="AD2322" s="166" t="s">
        <v>230</v>
      </c>
      <c r="AE2322" s="201" t="s">
        <v>66</v>
      </c>
      <c r="AF2322" s="166" t="s">
        <v>3790</v>
      </c>
      <c r="AG2322" s="165" t="s">
        <v>230</v>
      </c>
      <c r="AH2322" s="166" t="s">
        <v>58</v>
      </c>
      <c r="AI2322" s="220">
        <v>0.114</v>
      </c>
      <c r="AJ2322" s="186">
        <v>3300</v>
      </c>
      <c r="AK2322" s="167">
        <f t="shared" ref="AK2322:AK2331" si="254">AJ2322*0.087/365</f>
        <v>0.78657534246575334</v>
      </c>
      <c r="AL2322" s="167">
        <f t="shared" ref="AL2322:AL2331" si="255">AJ2322*0.027/365</f>
        <v>0.24410958904109586</v>
      </c>
      <c r="AM2322" s="187">
        <f t="shared" ref="AM2322:AM2332" si="256">AK2322+AL2322</f>
        <v>1.0306849315068491</v>
      </c>
      <c r="AN2322" s="167">
        <f t="shared" ref="AN2322:AN2330" si="257">AK2322</f>
        <v>0.78657534246575334</v>
      </c>
      <c r="AO2322" s="167">
        <f t="shared" ref="AO2322:AO2338" si="258">AL2322</f>
        <v>0.24410958904109586</v>
      </c>
      <c r="AP2322" s="167">
        <f t="shared" ref="AP2322:AP2330" si="259">AN2322+AO2322</f>
        <v>1.0306849315068491</v>
      </c>
      <c r="AQ2322" s="167">
        <f t="shared" ref="AQ2322:AQ2330" si="260">AP2322*30</f>
        <v>30.920547945205474</v>
      </c>
      <c r="AR2322" s="193" t="s">
        <v>231</v>
      </c>
      <c r="AS2322" s="194"/>
      <c r="AT2322" s="166" t="s">
        <v>232</v>
      </c>
      <c r="AU2322" s="166" t="s">
        <v>58</v>
      </c>
      <c r="AV2322" s="280" t="s">
        <v>3791</v>
      </c>
      <c r="AW2322" s="166" t="s">
        <v>1122</v>
      </c>
      <c r="AX2322" s="46"/>
      <c r="AY2322" s="2391"/>
    </row>
    <row r="2323" spans="1:52" s="55" customFormat="1" ht="15.95" customHeight="1" x14ac:dyDescent="0.25">
      <c r="A2323" s="182">
        <v>354</v>
      </c>
      <c r="B2323" s="166" t="s">
        <v>50</v>
      </c>
      <c r="C2323" s="170" t="s">
        <v>58</v>
      </c>
      <c r="D2323" s="354" t="s">
        <v>18874</v>
      </c>
      <c r="E2323" s="166" t="s">
        <v>3793</v>
      </c>
      <c r="F2323" s="166" t="s">
        <v>3794</v>
      </c>
      <c r="G2323" s="166" t="s">
        <v>958</v>
      </c>
      <c r="H2323" s="354" t="s">
        <v>219</v>
      </c>
      <c r="I2323" s="354" t="s">
        <v>220</v>
      </c>
      <c r="J2323" s="354" t="s">
        <v>221</v>
      </c>
      <c r="K2323" s="354" t="s">
        <v>222</v>
      </c>
      <c r="L2323" s="354" t="s">
        <v>221</v>
      </c>
      <c r="M2323" s="354" t="s">
        <v>222</v>
      </c>
      <c r="N2323" s="360">
        <v>6.4</v>
      </c>
      <c r="O2323" s="360">
        <v>2.2000000000000002</v>
      </c>
      <c r="P2323" s="360">
        <f>O2323*N2323</f>
        <v>14.080000000000002</v>
      </c>
      <c r="Q2323" s="184">
        <v>2</v>
      </c>
      <c r="R2323" s="183"/>
      <c r="S2323" s="183">
        <v>0</v>
      </c>
      <c r="T2323" s="183"/>
      <c r="U2323" s="183">
        <v>0</v>
      </c>
      <c r="V2323" s="183">
        <v>0</v>
      </c>
      <c r="W2323" s="183">
        <v>1</v>
      </c>
      <c r="X2323" s="183">
        <v>0</v>
      </c>
      <c r="Y2323" s="354" t="s">
        <v>62</v>
      </c>
      <c r="Z2323" s="366" t="s">
        <v>224</v>
      </c>
      <c r="AA2323" s="762" t="s">
        <v>959</v>
      </c>
      <c r="AB2323" s="354" t="s">
        <v>960</v>
      </c>
      <c r="AC2323" s="2311" t="s">
        <v>961</v>
      </c>
      <c r="AD2323" s="2341" t="s">
        <v>962</v>
      </c>
      <c r="AE2323" s="201" t="s">
        <v>3795</v>
      </c>
      <c r="AF2323" s="166" t="s">
        <v>3796</v>
      </c>
      <c r="AG2323" s="165" t="s">
        <v>230</v>
      </c>
      <c r="AH2323" s="166" t="s">
        <v>58</v>
      </c>
      <c r="AI2323" s="220">
        <v>0.114</v>
      </c>
      <c r="AJ2323" s="186">
        <v>2000</v>
      </c>
      <c r="AK2323" s="167">
        <f t="shared" si="254"/>
        <v>0.47671232876712327</v>
      </c>
      <c r="AL2323" s="167">
        <f t="shared" si="255"/>
        <v>0.14794520547945206</v>
      </c>
      <c r="AM2323" s="187">
        <f t="shared" si="256"/>
        <v>0.62465753424657533</v>
      </c>
      <c r="AN2323" s="167">
        <f t="shared" si="257"/>
        <v>0.47671232876712327</v>
      </c>
      <c r="AO2323" s="167">
        <f t="shared" si="258"/>
        <v>0.14794520547945206</v>
      </c>
      <c r="AP2323" s="167">
        <f t="shared" si="259"/>
        <v>0.62465753424657533</v>
      </c>
      <c r="AQ2323" s="167">
        <f t="shared" si="260"/>
        <v>18.739726027397261</v>
      </c>
      <c r="AR2323" s="193" t="s">
        <v>231</v>
      </c>
      <c r="AS2323" s="363" t="s">
        <v>114</v>
      </c>
      <c r="AT2323" s="166" t="s">
        <v>232</v>
      </c>
      <c r="AU2323" s="166" t="s">
        <v>58</v>
      </c>
      <c r="AV2323" s="679" t="s">
        <v>3797</v>
      </c>
      <c r="AW2323" s="166" t="s">
        <v>234</v>
      </c>
      <c r="AX2323" s="46"/>
      <c r="AY2323" s="2391"/>
    </row>
    <row r="2324" spans="1:52" s="55" customFormat="1" ht="15.95" customHeight="1" x14ac:dyDescent="0.25">
      <c r="A2324" s="182">
        <v>355</v>
      </c>
      <c r="B2324" s="166" t="s">
        <v>50</v>
      </c>
      <c r="C2324" s="170" t="s">
        <v>58</v>
      </c>
      <c r="D2324" s="354" t="s">
        <v>18875</v>
      </c>
      <c r="E2324" s="166" t="s">
        <v>3799</v>
      </c>
      <c r="F2324" s="166" t="s">
        <v>3800</v>
      </c>
      <c r="G2324" s="166" t="s">
        <v>958</v>
      </c>
      <c r="H2324" s="354" t="s">
        <v>219</v>
      </c>
      <c r="I2324" s="354" t="s">
        <v>220</v>
      </c>
      <c r="J2324" s="354" t="s">
        <v>221</v>
      </c>
      <c r="K2324" s="354" t="s">
        <v>222</v>
      </c>
      <c r="L2324" s="354" t="s">
        <v>221</v>
      </c>
      <c r="M2324" s="354" t="s">
        <v>222</v>
      </c>
      <c r="N2324" s="360">
        <v>6.4</v>
      </c>
      <c r="O2324" s="360">
        <v>2.2000000000000002</v>
      </c>
      <c r="P2324" s="360">
        <f>O2324*N2324</f>
        <v>14.080000000000002</v>
      </c>
      <c r="Q2324" s="184">
        <v>2</v>
      </c>
      <c r="R2324" s="183"/>
      <c r="S2324" s="183">
        <v>0</v>
      </c>
      <c r="T2324" s="183"/>
      <c r="U2324" s="183">
        <v>0</v>
      </c>
      <c r="V2324" s="183">
        <v>0</v>
      </c>
      <c r="W2324" s="183">
        <v>1</v>
      </c>
      <c r="X2324" s="183">
        <v>0</v>
      </c>
      <c r="Y2324" s="354" t="s">
        <v>62</v>
      </c>
      <c r="Z2324" s="366" t="s">
        <v>224</v>
      </c>
      <c r="AA2324" s="762" t="s">
        <v>959</v>
      </c>
      <c r="AB2324" s="354" t="s">
        <v>960</v>
      </c>
      <c r="AC2324" s="354" t="s">
        <v>961</v>
      </c>
      <c r="AD2324" s="1285" t="s">
        <v>962</v>
      </c>
      <c r="AE2324" s="201" t="s">
        <v>3801</v>
      </c>
      <c r="AF2324" s="166" t="s">
        <v>3432</v>
      </c>
      <c r="AG2324" s="165" t="s">
        <v>230</v>
      </c>
      <c r="AH2324" s="166" t="s">
        <v>58</v>
      </c>
      <c r="AI2324" s="220">
        <v>0.114</v>
      </c>
      <c r="AJ2324" s="186">
        <v>4880</v>
      </c>
      <c r="AK2324" s="167">
        <f t="shared" si="254"/>
        <v>1.1631780821917808</v>
      </c>
      <c r="AL2324" s="167">
        <f t="shared" si="255"/>
        <v>0.36098630136986298</v>
      </c>
      <c r="AM2324" s="187">
        <f t="shared" si="256"/>
        <v>1.5241643835616436</v>
      </c>
      <c r="AN2324" s="167">
        <f t="shared" si="257"/>
        <v>1.1631780821917808</v>
      </c>
      <c r="AO2324" s="167">
        <f t="shared" si="258"/>
        <v>0.36098630136986298</v>
      </c>
      <c r="AP2324" s="167">
        <f t="shared" si="259"/>
        <v>1.5241643835616436</v>
      </c>
      <c r="AQ2324" s="167">
        <f t="shared" si="260"/>
        <v>45.724931506849309</v>
      </c>
      <c r="AR2324" s="193" t="s">
        <v>231</v>
      </c>
      <c r="AS2324" s="363" t="s">
        <v>114</v>
      </c>
      <c r="AT2324" s="166" t="s">
        <v>232</v>
      </c>
      <c r="AU2324" s="166" t="s">
        <v>58</v>
      </c>
      <c r="AV2324" s="679" t="s">
        <v>3802</v>
      </c>
      <c r="AW2324" s="166" t="s">
        <v>234</v>
      </c>
      <c r="AX2324" s="46"/>
      <c r="AY2324" s="2391"/>
    </row>
    <row r="2325" spans="1:52" s="55" customFormat="1" ht="15.95" customHeight="1" x14ac:dyDescent="0.25">
      <c r="A2325" s="36"/>
      <c r="B2325" s="2606"/>
      <c r="C2325" s="2"/>
      <c r="D2325" s="2604"/>
      <c r="E2325" s="2606"/>
      <c r="F2325" s="2606"/>
      <c r="G2325" s="2606"/>
      <c r="H2325" s="2604"/>
      <c r="I2325" s="2604"/>
      <c r="J2325" s="2604"/>
      <c r="K2325" s="2604"/>
      <c r="L2325" s="2604"/>
      <c r="M2325" s="2604"/>
      <c r="N2325" s="2609"/>
      <c r="O2325" s="2609"/>
      <c r="P2325" s="2609"/>
      <c r="Q2325" s="37"/>
      <c r="R2325" s="448"/>
      <c r="S2325" s="448"/>
      <c r="T2325" s="448"/>
      <c r="U2325" s="448"/>
      <c r="V2325" s="448"/>
      <c r="W2325" s="448"/>
      <c r="X2325" s="448"/>
      <c r="Y2325" s="2604"/>
      <c r="Z2325" s="1062"/>
      <c r="AA2325" s="1095"/>
      <c r="AB2325" s="2604"/>
      <c r="AC2325" s="2604"/>
      <c r="AD2325" s="1043"/>
      <c r="AE2325" s="3"/>
      <c r="AF2325" s="2606"/>
      <c r="AG2325" s="39"/>
      <c r="AH2325" s="2606"/>
      <c r="AI2325" s="54"/>
      <c r="AJ2325" s="2612"/>
      <c r="AK2325" s="40"/>
      <c r="AL2325" s="40"/>
      <c r="AM2325" s="41"/>
      <c r="AN2325" s="40"/>
      <c r="AO2325" s="40"/>
      <c r="AP2325" s="40"/>
      <c r="AQ2325" s="40"/>
      <c r="AR2325" s="283"/>
      <c r="AS2325" s="1064"/>
      <c r="AT2325" s="2606"/>
      <c r="AU2325" s="2606"/>
      <c r="AV2325" s="1060"/>
      <c r="AW2325" s="2606"/>
      <c r="AX2325" s="46"/>
      <c r="AY2325" s="2606"/>
    </row>
    <row r="2326" spans="1:52" s="55" customFormat="1" ht="15.95" customHeight="1" x14ac:dyDescent="0.25">
      <c r="A2326" s="182">
        <v>356</v>
      </c>
      <c r="B2326" s="166" t="s">
        <v>50</v>
      </c>
      <c r="C2326" s="170" t="s">
        <v>58</v>
      </c>
      <c r="D2326" s="354" t="s">
        <v>18876</v>
      </c>
      <c r="E2326" s="166" t="s">
        <v>3804</v>
      </c>
      <c r="F2326" s="166" t="s">
        <v>3805</v>
      </c>
      <c r="G2326" s="166" t="s">
        <v>958</v>
      </c>
      <c r="H2326" s="354" t="s">
        <v>219</v>
      </c>
      <c r="I2326" s="354" t="s">
        <v>220</v>
      </c>
      <c r="J2326" s="354" t="s">
        <v>221</v>
      </c>
      <c r="K2326" s="354" t="s">
        <v>222</v>
      </c>
      <c r="L2326" s="354" t="s">
        <v>221</v>
      </c>
      <c r="M2326" s="354" t="s">
        <v>222</v>
      </c>
      <c r="N2326" s="360">
        <v>6.4</v>
      </c>
      <c r="O2326" s="360">
        <v>2.2000000000000002</v>
      </c>
      <c r="P2326" s="360">
        <f>O2326*N2326</f>
        <v>14.080000000000002</v>
      </c>
      <c r="Q2326" s="184">
        <v>2</v>
      </c>
      <c r="R2326" s="183"/>
      <c r="S2326" s="183">
        <v>0</v>
      </c>
      <c r="T2326" s="183"/>
      <c r="U2326" s="183">
        <v>0</v>
      </c>
      <c r="V2326" s="183">
        <v>0</v>
      </c>
      <c r="W2326" s="183">
        <v>1</v>
      </c>
      <c r="X2326" s="183">
        <v>0</v>
      </c>
      <c r="Y2326" s="354" t="s">
        <v>62</v>
      </c>
      <c r="Z2326" s="366" t="s">
        <v>224</v>
      </c>
      <c r="AA2326" s="762" t="s">
        <v>959</v>
      </c>
      <c r="AB2326" s="354" t="s">
        <v>960</v>
      </c>
      <c r="AC2326" s="354" t="s">
        <v>961</v>
      </c>
      <c r="AD2326" s="272" t="s">
        <v>962</v>
      </c>
      <c r="AE2326" s="201" t="s">
        <v>3806</v>
      </c>
      <c r="AF2326" s="166" t="s">
        <v>3807</v>
      </c>
      <c r="AG2326" s="165" t="s">
        <v>230</v>
      </c>
      <c r="AH2326" s="166" t="s">
        <v>58</v>
      </c>
      <c r="AI2326" s="220">
        <v>0.114</v>
      </c>
      <c r="AJ2326" s="186">
        <v>7520</v>
      </c>
      <c r="AK2326" s="167">
        <f t="shared" si="254"/>
        <v>1.7924383561643835</v>
      </c>
      <c r="AL2326" s="167">
        <f t="shared" si="255"/>
        <v>0.5562739726027397</v>
      </c>
      <c r="AM2326" s="187">
        <f t="shared" si="256"/>
        <v>2.3487123287671232</v>
      </c>
      <c r="AN2326" s="167">
        <f t="shared" si="257"/>
        <v>1.7924383561643835</v>
      </c>
      <c r="AO2326" s="167">
        <f t="shared" si="258"/>
        <v>0.5562739726027397</v>
      </c>
      <c r="AP2326" s="167">
        <f t="shared" si="259"/>
        <v>2.3487123287671232</v>
      </c>
      <c r="AQ2326" s="167">
        <f t="shared" si="260"/>
        <v>70.461369863013701</v>
      </c>
      <c r="AR2326" s="193" t="s">
        <v>231</v>
      </c>
      <c r="AS2326" s="363" t="s">
        <v>114</v>
      </c>
      <c r="AT2326" s="166" t="s">
        <v>232</v>
      </c>
      <c r="AU2326" s="166" t="s">
        <v>58</v>
      </c>
      <c r="AV2326" s="679" t="s">
        <v>3808</v>
      </c>
      <c r="AW2326" s="166" t="s">
        <v>234</v>
      </c>
      <c r="AX2326" s="2460" t="s">
        <v>18877</v>
      </c>
      <c r="AY2326" s="2391"/>
    </row>
    <row r="2327" spans="1:52" s="55" customFormat="1" ht="15.95" customHeight="1" x14ac:dyDescent="0.25">
      <c r="A2327" s="182">
        <v>357</v>
      </c>
      <c r="B2327" s="166" t="s">
        <v>50</v>
      </c>
      <c r="C2327" s="170" t="s">
        <v>58</v>
      </c>
      <c r="D2327" s="166" t="s">
        <v>19205</v>
      </c>
      <c r="E2327" s="166" t="s">
        <v>3810</v>
      </c>
      <c r="F2327" s="166" t="s">
        <v>3811</v>
      </c>
      <c r="G2327" s="166" t="s">
        <v>958</v>
      </c>
      <c r="H2327" s="166" t="s">
        <v>219</v>
      </c>
      <c r="I2327" s="166" t="s">
        <v>220</v>
      </c>
      <c r="J2327" s="166" t="s">
        <v>221</v>
      </c>
      <c r="K2327" s="166" t="s">
        <v>222</v>
      </c>
      <c r="L2327" s="166" t="s">
        <v>221</v>
      </c>
      <c r="M2327" s="166" t="s">
        <v>222</v>
      </c>
      <c r="N2327" s="186">
        <v>4</v>
      </c>
      <c r="O2327" s="186">
        <v>1.5</v>
      </c>
      <c r="P2327" s="186">
        <v>6</v>
      </c>
      <c r="Q2327" s="184">
        <v>2</v>
      </c>
      <c r="R2327" s="183"/>
      <c r="S2327" s="183">
        <v>1</v>
      </c>
      <c r="T2327" s="183"/>
      <c r="U2327" s="183">
        <v>0</v>
      </c>
      <c r="V2327" s="183">
        <v>0</v>
      </c>
      <c r="W2327" s="183">
        <v>0</v>
      </c>
      <c r="X2327" s="183">
        <v>0</v>
      </c>
      <c r="Y2327" s="673" t="s">
        <v>16652</v>
      </c>
      <c r="Z2327" s="166" t="s">
        <v>230</v>
      </c>
      <c r="AA2327" s="203" t="s">
        <v>230</v>
      </c>
      <c r="AB2327" s="166" t="s">
        <v>230</v>
      </c>
      <c r="AC2327" s="166" t="s">
        <v>230</v>
      </c>
      <c r="AD2327" s="166" t="s">
        <v>230</v>
      </c>
      <c r="AE2327" s="201" t="s">
        <v>3812</v>
      </c>
      <c r="AF2327" s="166" t="s">
        <v>3438</v>
      </c>
      <c r="AG2327" s="165" t="s">
        <v>230</v>
      </c>
      <c r="AH2327" s="166" t="s">
        <v>58</v>
      </c>
      <c r="AI2327" s="220">
        <v>0.114</v>
      </c>
      <c r="AJ2327" s="186">
        <v>4080</v>
      </c>
      <c r="AK2327" s="167">
        <f t="shared" si="254"/>
        <v>0.97249315068493147</v>
      </c>
      <c r="AL2327" s="167">
        <f t="shared" si="255"/>
        <v>0.3018082191780822</v>
      </c>
      <c r="AM2327" s="187">
        <f t="shared" si="256"/>
        <v>1.2743013698630137</v>
      </c>
      <c r="AN2327" s="167">
        <f t="shared" si="257"/>
        <v>0.97249315068493147</v>
      </c>
      <c r="AO2327" s="167">
        <f t="shared" si="258"/>
        <v>0.3018082191780822</v>
      </c>
      <c r="AP2327" s="167">
        <f t="shared" si="259"/>
        <v>1.2743013698630137</v>
      </c>
      <c r="AQ2327" s="167">
        <f t="shared" si="260"/>
        <v>38.229041095890409</v>
      </c>
      <c r="AR2327" s="193" t="s">
        <v>231</v>
      </c>
      <c r="AS2327" s="194" t="s">
        <v>114</v>
      </c>
      <c r="AT2327" s="166" t="s">
        <v>232</v>
      </c>
      <c r="AU2327" s="166" t="s">
        <v>58</v>
      </c>
      <c r="AV2327" s="679" t="s">
        <v>3813</v>
      </c>
      <c r="AW2327" s="166" t="s">
        <v>234</v>
      </c>
      <c r="AX2327" s="46"/>
      <c r="AY2327" s="2391"/>
    </row>
    <row r="2328" spans="1:52" s="55" customFormat="1" ht="15.95" customHeight="1" x14ac:dyDescent="0.25">
      <c r="A2328" s="182">
        <v>358</v>
      </c>
      <c r="B2328" s="166" t="s">
        <v>50</v>
      </c>
      <c r="C2328" s="170" t="s">
        <v>58</v>
      </c>
      <c r="D2328" s="354" t="s">
        <v>18878</v>
      </c>
      <c r="E2328" s="166" t="s">
        <v>3815</v>
      </c>
      <c r="F2328" s="166" t="s">
        <v>3816</v>
      </c>
      <c r="G2328" s="166" t="s">
        <v>958</v>
      </c>
      <c r="H2328" s="354" t="s">
        <v>219</v>
      </c>
      <c r="I2328" s="354" t="s">
        <v>220</v>
      </c>
      <c r="J2328" s="354" t="s">
        <v>221</v>
      </c>
      <c r="K2328" s="354" t="s">
        <v>222</v>
      </c>
      <c r="L2328" s="354" t="s">
        <v>221</v>
      </c>
      <c r="M2328" s="354" t="s">
        <v>222</v>
      </c>
      <c r="N2328" s="360">
        <v>6.4</v>
      </c>
      <c r="O2328" s="360">
        <v>2.2000000000000002</v>
      </c>
      <c r="P2328" s="360">
        <f>O2328*N2328</f>
        <v>14.080000000000002</v>
      </c>
      <c r="Q2328" s="184">
        <v>2</v>
      </c>
      <c r="R2328" s="183"/>
      <c r="S2328" s="183">
        <v>0</v>
      </c>
      <c r="T2328" s="183"/>
      <c r="U2328" s="183">
        <v>0</v>
      </c>
      <c r="V2328" s="183">
        <v>0</v>
      </c>
      <c r="W2328" s="183">
        <v>1</v>
      </c>
      <c r="X2328" s="183">
        <v>0</v>
      </c>
      <c r="Y2328" s="354" t="s">
        <v>62</v>
      </c>
      <c r="Z2328" s="366" t="s">
        <v>224</v>
      </c>
      <c r="AA2328" s="762" t="s">
        <v>959</v>
      </c>
      <c r="AB2328" s="354" t="s">
        <v>960</v>
      </c>
      <c r="AC2328" s="354" t="s">
        <v>961</v>
      </c>
      <c r="AD2328" s="272" t="s">
        <v>962</v>
      </c>
      <c r="AE2328" s="201" t="s">
        <v>3817</v>
      </c>
      <c r="AF2328" s="166" t="s">
        <v>3818</v>
      </c>
      <c r="AG2328" s="165" t="s">
        <v>230</v>
      </c>
      <c r="AH2328" s="166" t="s">
        <v>58</v>
      </c>
      <c r="AI2328" s="220">
        <v>0.114</v>
      </c>
      <c r="AJ2328" s="186">
        <v>5120</v>
      </c>
      <c r="AK2328" s="167">
        <f t="shared" si="254"/>
        <v>1.2203835616438354</v>
      </c>
      <c r="AL2328" s="167">
        <f t="shared" si="255"/>
        <v>0.37873972602739731</v>
      </c>
      <c r="AM2328" s="187">
        <f t="shared" si="256"/>
        <v>1.5991232876712327</v>
      </c>
      <c r="AN2328" s="167">
        <f t="shared" si="257"/>
        <v>1.2203835616438354</v>
      </c>
      <c r="AO2328" s="167">
        <f t="shared" si="258"/>
        <v>0.37873972602739731</v>
      </c>
      <c r="AP2328" s="167">
        <f t="shared" si="259"/>
        <v>1.5991232876712327</v>
      </c>
      <c r="AQ2328" s="167">
        <f t="shared" si="260"/>
        <v>47.97369863013698</v>
      </c>
      <c r="AR2328" s="193" t="s">
        <v>231</v>
      </c>
      <c r="AS2328" s="363" t="s">
        <v>114</v>
      </c>
      <c r="AT2328" s="166" t="s">
        <v>232</v>
      </c>
      <c r="AU2328" s="166" t="s">
        <v>58</v>
      </c>
      <c r="AV2328" s="679" t="s">
        <v>3819</v>
      </c>
      <c r="AW2328" s="166" t="s">
        <v>234</v>
      </c>
      <c r="AX2328" s="2460" t="s">
        <v>18877</v>
      </c>
      <c r="AY2328" s="2391"/>
    </row>
    <row r="2329" spans="1:52" s="55" customFormat="1" ht="15.95" customHeight="1" x14ac:dyDescent="0.25">
      <c r="A2329" s="182">
        <v>359</v>
      </c>
      <c r="B2329" s="166" t="s">
        <v>50</v>
      </c>
      <c r="C2329" s="170" t="s">
        <v>58</v>
      </c>
      <c r="D2329" s="354" t="s">
        <v>18879</v>
      </c>
      <c r="E2329" s="166" t="s">
        <v>3821</v>
      </c>
      <c r="F2329" s="166" t="s">
        <v>3822</v>
      </c>
      <c r="G2329" s="166" t="s">
        <v>958</v>
      </c>
      <c r="H2329" s="354" t="s">
        <v>219</v>
      </c>
      <c r="I2329" s="354" t="s">
        <v>220</v>
      </c>
      <c r="J2329" s="354" t="s">
        <v>221</v>
      </c>
      <c r="K2329" s="354" t="s">
        <v>222</v>
      </c>
      <c r="L2329" s="354" t="s">
        <v>221</v>
      </c>
      <c r="M2329" s="354" t="s">
        <v>222</v>
      </c>
      <c r="N2329" s="360">
        <v>6.4</v>
      </c>
      <c r="O2329" s="360">
        <v>2.2000000000000002</v>
      </c>
      <c r="P2329" s="360">
        <f>O2329*N2329</f>
        <v>14.080000000000002</v>
      </c>
      <c r="Q2329" s="184">
        <v>3</v>
      </c>
      <c r="R2329" s="183"/>
      <c r="S2329" s="183">
        <v>0</v>
      </c>
      <c r="T2329" s="183"/>
      <c r="U2329" s="183">
        <v>0</v>
      </c>
      <c r="V2329" s="183">
        <v>0</v>
      </c>
      <c r="W2329" s="183">
        <v>1</v>
      </c>
      <c r="X2329" s="183">
        <v>0</v>
      </c>
      <c r="Y2329" s="354" t="s">
        <v>62</v>
      </c>
      <c r="Z2329" s="366" t="s">
        <v>224</v>
      </c>
      <c r="AA2329" s="762" t="s">
        <v>959</v>
      </c>
      <c r="AB2329" s="354" t="s">
        <v>960</v>
      </c>
      <c r="AC2329" s="354" t="s">
        <v>961</v>
      </c>
      <c r="AD2329" s="272" t="s">
        <v>962</v>
      </c>
      <c r="AE2329" s="201" t="s">
        <v>3823</v>
      </c>
      <c r="AF2329" s="166" t="s">
        <v>3824</v>
      </c>
      <c r="AG2329" s="165" t="s">
        <v>230</v>
      </c>
      <c r="AH2329" s="166" t="s">
        <v>58</v>
      </c>
      <c r="AI2329" s="220">
        <v>0.114</v>
      </c>
      <c r="AJ2329" s="186">
        <v>6240</v>
      </c>
      <c r="AK2329" s="167">
        <f t="shared" si="254"/>
        <v>1.4873424657534247</v>
      </c>
      <c r="AL2329" s="167">
        <f t="shared" si="255"/>
        <v>0.46158904109589038</v>
      </c>
      <c r="AM2329" s="187">
        <f t="shared" si="256"/>
        <v>1.9489315068493149</v>
      </c>
      <c r="AN2329" s="167">
        <f t="shared" si="257"/>
        <v>1.4873424657534247</v>
      </c>
      <c r="AO2329" s="167">
        <f t="shared" si="258"/>
        <v>0.46158904109589038</v>
      </c>
      <c r="AP2329" s="167">
        <f t="shared" si="259"/>
        <v>1.9489315068493149</v>
      </c>
      <c r="AQ2329" s="167">
        <f t="shared" si="260"/>
        <v>58.467945205479445</v>
      </c>
      <c r="AR2329" s="193" t="s">
        <v>231</v>
      </c>
      <c r="AS2329" s="363" t="s">
        <v>114</v>
      </c>
      <c r="AT2329" s="166" t="s">
        <v>232</v>
      </c>
      <c r="AU2329" s="166" t="s">
        <v>58</v>
      </c>
      <c r="AV2329" s="679" t="s">
        <v>3825</v>
      </c>
      <c r="AW2329" s="166" t="s">
        <v>234</v>
      </c>
      <c r="AX2329" s="2460" t="s">
        <v>18877</v>
      </c>
      <c r="AY2329" s="2391"/>
    </row>
    <row r="2330" spans="1:52" s="55" customFormat="1" ht="15.95" customHeight="1" x14ac:dyDescent="0.25">
      <c r="A2330" s="182">
        <v>360</v>
      </c>
      <c r="B2330" s="166" t="s">
        <v>50</v>
      </c>
      <c r="C2330" s="170" t="s">
        <v>58</v>
      </c>
      <c r="D2330" s="166" t="s">
        <v>19127</v>
      </c>
      <c r="E2330" s="166" t="s">
        <v>3827</v>
      </c>
      <c r="F2330" s="166" t="s">
        <v>3828</v>
      </c>
      <c r="G2330" s="166" t="s">
        <v>958</v>
      </c>
      <c r="H2330" s="166" t="s">
        <v>732</v>
      </c>
      <c r="I2330" s="166">
        <v>0</v>
      </c>
      <c r="J2330" s="166" t="s">
        <v>317</v>
      </c>
      <c r="K2330" s="166">
        <v>0</v>
      </c>
      <c r="L2330" s="166" t="s">
        <v>317</v>
      </c>
      <c r="M2330" s="166">
        <v>0</v>
      </c>
      <c r="N2330" s="186">
        <v>2</v>
      </c>
      <c r="O2330" s="186">
        <v>2</v>
      </c>
      <c r="P2330" s="186">
        <v>4</v>
      </c>
      <c r="Q2330" s="184">
        <v>2</v>
      </c>
      <c r="R2330" s="183"/>
      <c r="S2330" s="183">
        <v>0</v>
      </c>
      <c r="T2330" s="183"/>
      <c r="U2330" s="183">
        <v>0</v>
      </c>
      <c r="V2330" s="183">
        <v>0</v>
      </c>
      <c r="W2330" s="183">
        <v>1</v>
      </c>
      <c r="X2330" s="183">
        <v>0</v>
      </c>
      <c r="Y2330" s="166" t="s">
        <v>61</v>
      </c>
      <c r="Z2330" s="166" t="s">
        <v>230</v>
      </c>
      <c r="AA2330" s="203" t="s">
        <v>230</v>
      </c>
      <c r="AB2330" s="166" t="s">
        <v>230</v>
      </c>
      <c r="AC2330" s="166" t="s">
        <v>230</v>
      </c>
      <c r="AD2330" s="166" t="s">
        <v>230</v>
      </c>
      <c r="AE2330" s="201" t="s">
        <v>3829</v>
      </c>
      <c r="AF2330" s="166" t="s">
        <v>3541</v>
      </c>
      <c r="AG2330" s="165" t="s">
        <v>230</v>
      </c>
      <c r="AH2330" s="166" t="s">
        <v>58</v>
      </c>
      <c r="AI2330" s="220">
        <v>0.114</v>
      </c>
      <c r="AJ2330" s="186">
        <v>4480</v>
      </c>
      <c r="AK2330" s="167">
        <f t="shared" si="254"/>
        <v>1.0678356164383562</v>
      </c>
      <c r="AL2330" s="167">
        <f t="shared" si="255"/>
        <v>0.33139726027397259</v>
      </c>
      <c r="AM2330" s="187">
        <f t="shared" si="256"/>
        <v>1.3992328767123288</v>
      </c>
      <c r="AN2330" s="167">
        <f t="shared" si="257"/>
        <v>1.0678356164383562</v>
      </c>
      <c r="AO2330" s="167">
        <f t="shared" si="258"/>
        <v>0.33139726027397259</v>
      </c>
      <c r="AP2330" s="167">
        <f t="shared" si="259"/>
        <v>1.3992328767123288</v>
      </c>
      <c r="AQ2330" s="167">
        <f t="shared" si="260"/>
        <v>41.976986301369863</v>
      </c>
      <c r="AR2330" s="193" t="s">
        <v>231</v>
      </c>
      <c r="AS2330" s="194"/>
      <c r="AT2330" s="166" t="s">
        <v>232</v>
      </c>
      <c r="AU2330" s="166" t="s">
        <v>58</v>
      </c>
      <c r="AV2330" s="280" t="s">
        <v>3830</v>
      </c>
      <c r="AW2330" s="166" t="s">
        <v>1122</v>
      </c>
      <c r="AX2330" s="46"/>
      <c r="AY2330" s="2391"/>
    </row>
    <row r="2331" spans="1:52" s="55" customFormat="1" ht="15.95" customHeight="1" x14ac:dyDescent="0.25">
      <c r="A2331" s="182">
        <v>361</v>
      </c>
      <c r="B2331" s="166" t="s">
        <v>50</v>
      </c>
      <c r="C2331" s="170" t="s">
        <v>58</v>
      </c>
      <c r="D2331" s="166" t="s">
        <v>19206</v>
      </c>
      <c r="E2331" s="166" t="s">
        <v>3832</v>
      </c>
      <c r="F2331" s="166" t="s">
        <v>3833</v>
      </c>
      <c r="G2331" s="166" t="s">
        <v>958</v>
      </c>
      <c r="H2331" s="166" t="s">
        <v>219</v>
      </c>
      <c r="I2331" s="166" t="s">
        <v>220</v>
      </c>
      <c r="J2331" s="166" t="s">
        <v>221</v>
      </c>
      <c r="K2331" s="166" t="s">
        <v>222</v>
      </c>
      <c r="L2331" s="166" t="s">
        <v>221</v>
      </c>
      <c r="M2331" s="166" t="s">
        <v>222</v>
      </c>
      <c r="N2331" s="186">
        <v>4</v>
      </c>
      <c r="O2331" s="186">
        <v>1.5</v>
      </c>
      <c r="P2331" s="186">
        <v>6</v>
      </c>
      <c r="Q2331" s="184">
        <v>3</v>
      </c>
      <c r="R2331" s="183"/>
      <c r="S2331" s="183">
        <v>1</v>
      </c>
      <c r="T2331" s="183"/>
      <c r="U2331" s="183">
        <v>0</v>
      </c>
      <c r="V2331" s="183">
        <v>0</v>
      </c>
      <c r="W2331" s="183"/>
      <c r="X2331" s="183">
        <v>0</v>
      </c>
      <c r="Y2331" s="673" t="s">
        <v>16652</v>
      </c>
      <c r="Z2331" s="166" t="s">
        <v>230</v>
      </c>
      <c r="AA2331" s="203" t="s">
        <v>230</v>
      </c>
      <c r="AB2331" s="166" t="s">
        <v>230</v>
      </c>
      <c r="AC2331" s="166" t="s">
        <v>230</v>
      </c>
      <c r="AD2331" s="166" t="s">
        <v>230</v>
      </c>
      <c r="AE2331" s="201" t="s">
        <v>3834</v>
      </c>
      <c r="AF2331" s="166" t="s">
        <v>3835</v>
      </c>
      <c r="AG2331" s="165" t="s">
        <v>230</v>
      </c>
      <c r="AH2331" s="166" t="s">
        <v>58</v>
      </c>
      <c r="AI2331" s="220">
        <v>0.114</v>
      </c>
      <c r="AJ2331" s="186">
        <v>10000</v>
      </c>
      <c r="AK2331" s="167">
        <f t="shared" si="254"/>
        <v>2.3835616438356162</v>
      </c>
      <c r="AL2331" s="167">
        <f t="shared" si="255"/>
        <v>0.73972602739726023</v>
      </c>
      <c r="AM2331" s="187">
        <f t="shared" si="256"/>
        <v>3.1232876712328763</v>
      </c>
      <c r="AN2331" s="167">
        <f>SUM(AK2331:AK2332)</f>
        <v>2.9836712328767119</v>
      </c>
      <c r="AO2331" s="167">
        <f t="shared" si="258"/>
        <v>0.73972602739726023</v>
      </c>
      <c r="AP2331" s="167">
        <f>SUM(AM2331:AM2332)</f>
        <v>3.7233972602739724</v>
      </c>
      <c r="AQ2331" s="167">
        <f>AP2331*30</f>
        <v>111.70191780821918</v>
      </c>
      <c r="AR2331" s="193" t="s">
        <v>231</v>
      </c>
      <c r="AS2331" s="194" t="s">
        <v>431</v>
      </c>
      <c r="AT2331" s="166" t="s">
        <v>232</v>
      </c>
      <c r="AU2331" s="166" t="s">
        <v>58</v>
      </c>
      <c r="AV2331" s="679" t="s">
        <v>3836</v>
      </c>
      <c r="AW2331" s="166" t="s">
        <v>234</v>
      </c>
      <c r="AX2331" s="46"/>
      <c r="AY2331" s="2391"/>
    </row>
    <row r="2332" spans="1:52" s="1395" customFormat="1" ht="15.95" customHeight="1" x14ac:dyDescent="0.2">
      <c r="A2332" s="781"/>
      <c r="B2332" s="782"/>
      <c r="C2332" s="1003"/>
      <c r="D2332" s="782"/>
      <c r="E2332" s="782"/>
      <c r="F2332" s="782"/>
      <c r="G2332" s="782"/>
      <c r="H2332" s="782"/>
      <c r="I2332" s="782"/>
      <c r="J2332" s="782"/>
      <c r="K2332" s="782"/>
      <c r="L2332" s="782"/>
      <c r="M2332" s="782"/>
      <c r="N2332" s="2246"/>
      <c r="O2332" s="2246"/>
      <c r="P2332" s="2246"/>
      <c r="Q2332" s="785"/>
      <c r="R2332" s="783"/>
      <c r="S2332" s="783"/>
      <c r="T2332" s="783"/>
      <c r="U2332" s="783"/>
      <c r="V2332" s="783"/>
      <c r="W2332" s="783"/>
      <c r="X2332" s="783"/>
      <c r="Y2332" s="1275"/>
      <c r="Z2332" s="782"/>
      <c r="AA2332" s="784"/>
      <c r="AB2332" s="782"/>
      <c r="AC2332" s="782" t="s">
        <v>23788</v>
      </c>
      <c r="AD2332" s="1317" t="s">
        <v>25217</v>
      </c>
      <c r="AE2332" s="2330" t="s">
        <v>8264</v>
      </c>
      <c r="AF2332" s="782" t="s">
        <v>23679</v>
      </c>
      <c r="AG2332" s="2248" t="s">
        <v>23680</v>
      </c>
      <c r="AH2332" s="782" t="s">
        <v>1509</v>
      </c>
      <c r="AI2332" s="2223">
        <v>1.48</v>
      </c>
      <c r="AJ2332" s="785">
        <v>148</v>
      </c>
      <c r="AK2332" s="430">
        <f>AJ2332*AI2332/365</f>
        <v>0.6001095890410959</v>
      </c>
      <c r="AL2332" s="430">
        <v>0</v>
      </c>
      <c r="AM2332" s="1111">
        <f t="shared" si="256"/>
        <v>0.6001095890410959</v>
      </c>
      <c r="AN2332" s="430"/>
      <c r="AO2332" s="430"/>
      <c r="AP2332" s="430"/>
      <c r="AQ2332" s="430"/>
      <c r="AR2332" s="2331"/>
      <c r="AS2332" s="2310"/>
      <c r="AT2332" s="782"/>
      <c r="AU2332" s="782"/>
      <c r="AV2332" s="2332"/>
      <c r="AW2332" s="782"/>
      <c r="AX2332" s="2544" t="s">
        <v>23681</v>
      </c>
      <c r="AY2332" s="2401"/>
    </row>
    <row r="2333" spans="1:52" s="55" customFormat="1" ht="15.95" customHeight="1" x14ac:dyDescent="0.25">
      <c r="A2333" s="182">
        <v>362</v>
      </c>
      <c r="B2333" s="166" t="s">
        <v>50</v>
      </c>
      <c r="C2333" s="170" t="s">
        <v>58</v>
      </c>
      <c r="D2333" s="166" t="s">
        <v>19207</v>
      </c>
      <c r="E2333" s="166" t="s">
        <v>3838</v>
      </c>
      <c r="F2333" s="166" t="s">
        <v>3839</v>
      </c>
      <c r="G2333" s="166" t="s">
        <v>958</v>
      </c>
      <c r="H2333" s="166" t="s">
        <v>219</v>
      </c>
      <c r="I2333" s="166" t="s">
        <v>220</v>
      </c>
      <c r="J2333" s="166" t="s">
        <v>221</v>
      </c>
      <c r="K2333" s="166" t="s">
        <v>222</v>
      </c>
      <c r="L2333" s="166" t="s">
        <v>221</v>
      </c>
      <c r="M2333" s="166" t="s">
        <v>222</v>
      </c>
      <c r="N2333" s="186">
        <v>3</v>
      </c>
      <c r="O2333" s="186">
        <v>1.5</v>
      </c>
      <c r="P2333" s="186">
        <f>O2333*N2333</f>
        <v>4.5</v>
      </c>
      <c r="Q2333" s="184">
        <v>2</v>
      </c>
      <c r="R2333" s="183"/>
      <c r="S2333" s="183">
        <v>0</v>
      </c>
      <c r="T2333" s="183"/>
      <c r="U2333" s="183">
        <v>0</v>
      </c>
      <c r="V2333" s="183">
        <v>0</v>
      </c>
      <c r="W2333" s="183">
        <v>1</v>
      </c>
      <c r="X2333" s="183">
        <v>0</v>
      </c>
      <c r="Y2333" s="673" t="s">
        <v>16652</v>
      </c>
      <c r="Z2333" s="166" t="s">
        <v>230</v>
      </c>
      <c r="AA2333" s="203" t="s">
        <v>230</v>
      </c>
      <c r="AB2333" s="166" t="s">
        <v>230</v>
      </c>
      <c r="AC2333" s="166" t="s">
        <v>230</v>
      </c>
      <c r="AD2333" s="166" t="s">
        <v>230</v>
      </c>
      <c r="AE2333" s="201" t="s">
        <v>3840</v>
      </c>
      <c r="AF2333" s="166" t="s">
        <v>3841</v>
      </c>
      <c r="AG2333" s="165" t="s">
        <v>230</v>
      </c>
      <c r="AH2333" s="166" t="s">
        <v>58</v>
      </c>
      <c r="AI2333" s="220">
        <v>0.114</v>
      </c>
      <c r="AJ2333" s="186">
        <v>7760</v>
      </c>
      <c r="AK2333" s="167">
        <f>AJ2333*0.083/365</f>
        <v>1.7646027397260275</v>
      </c>
      <c r="AL2333" s="167">
        <f>AJ2333*0.028/365</f>
        <v>0.59528767123287674</v>
      </c>
      <c r="AM2333" s="187">
        <f>SUM(AK2333:AL2333)</f>
        <v>2.3598904109589043</v>
      </c>
      <c r="AN2333" s="167">
        <f>SUM(AK2333:AK2335)</f>
        <v>2.4944657534246577</v>
      </c>
      <c r="AO2333" s="167">
        <v>0.59499999999999997</v>
      </c>
      <c r="AP2333" s="187">
        <f>SUM(AM2333:AM2335)</f>
        <v>3.0897534246575344</v>
      </c>
      <c r="AQ2333" s="167">
        <f>AP2333*30</f>
        <v>92.692602739726027</v>
      </c>
      <c r="AR2333" s="193" t="s">
        <v>231</v>
      </c>
      <c r="AS2333" s="194" t="s">
        <v>431</v>
      </c>
      <c r="AT2333" s="166" t="s">
        <v>232</v>
      </c>
      <c r="AU2333" s="166" t="s">
        <v>58</v>
      </c>
      <c r="AV2333" s="679" t="s">
        <v>3842</v>
      </c>
      <c r="AW2333" s="166" t="s">
        <v>234</v>
      </c>
      <c r="AY2333" s="2391"/>
    </row>
    <row r="2334" spans="1:52" s="1395" customFormat="1" ht="15.95" customHeight="1" x14ac:dyDescent="0.25">
      <c r="A2334" s="1448"/>
      <c r="B2334" s="827"/>
      <c r="C2334" s="1079"/>
      <c r="D2334" s="827"/>
      <c r="E2334" s="827"/>
      <c r="F2334" s="827"/>
      <c r="G2334" s="827"/>
      <c r="H2334" s="827"/>
      <c r="I2334" s="827"/>
      <c r="J2334" s="827"/>
      <c r="K2334" s="827"/>
      <c r="L2334" s="827"/>
      <c r="M2334" s="827"/>
      <c r="N2334" s="1805"/>
      <c r="O2334" s="1805"/>
      <c r="P2334" s="1805"/>
      <c r="Q2334" s="1087"/>
      <c r="R2334" s="826"/>
      <c r="S2334" s="826"/>
      <c r="T2334" s="826"/>
      <c r="U2334" s="826"/>
      <c r="V2334" s="826"/>
      <c r="W2334" s="826"/>
      <c r="X2334" s="826"/>
      <c r="Y2334" s="113" t="s">
        <v>230</v>
      </c>
      <c r="Z2334" s="113" t="s">
        <v>230</v>
      </c>
      <c r="AA2334" s="132" t="s">
        <v>230</v>
      </c>
      <c r="AB2334" s="113" t="s">
        <v>230</v>
      </c>
      <c r="AC2334" s="1076" t="s">
        <v>25218</v>
      </c>
      <c r="AD2334" s="2333" t="s">
        <v>8342</v>
      </c>
      <c r="AE2334" s="2334" t="s">
        <v>8330</v>
      </c>
      <c r="AF2334" s="1076" t="s">
        <v>23844</v>
      </c>
      <c r="AG2334" s="1077" t="s">
        <v>23682</v>
      </c>
      <c r="AH2334" s="1076" t="s">
        <v>1509</v>
      </c>
      <c r="AI2334" s="2335">
        <v>1.48</v>
      </c>
      <c r="AJ2334" s="1530">
        <v>80</v>
      </c>
      <c r="AK2334" s="479">
        <f>AJ2334*AI2334/365</f>
        <v>0.32438356164383564</v>
      </c>
      <c r="AL2334" s="479">
        <v>0</v>
      </c>
      <c r="AM2334" s="777">
        <f>SUM(AK2334:AL2334)</f>
        <v>0.32438356164383564</v>
      </c>
      <c r="AN2334" s="479"/>
      <c r="AO2334" s="479"/>
      <c r="AP2334" s="777"/>
      <c r="AQ2334" s="479"/>
      <c r="AR2334" s="2282"/>
      <c r="AS2334" s="1833"/>
      <c r="AT2334" s="1076"/>
      <c r="AU2334" s="1076"/>
      <c r="AV2334" s="2283"/>
      <c r="AW2334" s="1076"/>
      <c r="AX2334" s="2545" t="s">
        <v>23681</v>
      </c>
      <c r="AY2334" s="2401"/>
    </row>
    <row r="2335" spans="1:52" s="1395" customFormat="1" ht="15.95" customHeight="1" x14ac:dyDescent="0.25">
      <c r="A2335" s="1448"/>
      <c r="B2335" s="827"/>
      <c r="C2335" s="1079"/>
      <c r="D2335" s="827"/>
      <c r="E2335" s="827"/>
      <c r="F2335" s="827"/>
      <c r="G2335" s="827"/>
      <c r="H2335" s="827"/>
      <c r="I2335" s="827"/>
      <c r="J2335" s="827"/>
      <c r="K2335" s="827"/>
      <c r="L2335" s="827"/>
      <c r="M2335" s="827"/>
      <c r="N2335" s="1805"/>
      <c r="O2335" s="1805"/>
      <c r="P2335" s="1805"/>
      <c r="Q2335" s="1087"/>
      <c r="R2335" s="826"/>
      <c r="S2335" s="826"/>
      <c r="T2335" s="826"/>
      <c r="U2335" s="826"/>
      <c r="V2335" s="826"/>
      <c r="W2335" s="826"/>
      <c r="X2335" s="826"/>
      <c r="Y2335" s="1803" t="s">
        <v>230</v>
      </c>
      <c r="Z2335" s="1803" t="s">
        <v>230</v>
      </c>
      <c r="AA2335" s="1" t="s">
        <v>230</v>
      </c>
      <c r="AB2335" s="1803" t="s">
        <v>230</v>
      </c>
      <c r="AC2335" s="1801" t="s">
        <v>23787</v>
      </c>
      <c r="AD2335" s="1801" t="s">
        <v>8304</v>
      </c>
      <c r="AE2335" s="779" t="s">
        <v>8285</v>
      </c>
      <c r="AF2335" s="1801" t="s">
        <v>8301</v>
      </c>
      <c r="AG2335" s="1802" t="s">
        <v>23702</v>
      </c>
      <c r="AH2335" s="1801" t="s">
        <v>1509</v>
      </c>
      <c r="AI2335" s="1478">
        <v>1.48</v>
      </c>
      <c r="AJ2335" s="831">
        <v>100</v>
      </c>
      <c r="AK2335" s="378">
        <f>AJ2335*AI2335/365</f>
        <v>0.40547945205479452</v>
      </c>
      <c r="AL2335" s="378">
        <v>0</v>
      </c>
      <c r="AM2335" s="380">
        <f>SUM(AK2335:AL2335)</f>
        <v>0.40547945205479452</v>
      </c>
      <c r="AN2335" s="378"/>
      <c r="AO2335" s="378"/>
      <c r="AP2335" s="380"/>
      <c r="AQ2335" s="378"/>
      <c r="AR2335" s="1063"/>
      <c r="AS2335" s="1064"/>
      <c r="AT2335" s="1801"/>
      <c r="AU2335" s="1801"/>
      <c r="AV2335" s="1065"/>
      <c r="AW2335" s="1801"/>
      <c r="AX2335" s="2528" t="s">
        <v>23681</v>
      </c>
      <c r="AY2335" s="2401"/>
    </row>
    <row r="2336" spans="1:52" s="1395" customFormat="1" ht="15.95" customHeight="1" x14ac:dyDescent="0.25">
      <c r="A2336" s="1448"/>
      <c r="B2336" s="827"/>
      <c r="C2336" s="1079"/>
      <c r="D2336" s="827"/>
      <c r="E2336" s="827"/>
      <c r="F2336" s="827"/>
      <c r="G2336" s="827"/>
      <c r="H2336" s="827"/>
      <c r="I2336" s="827"/>
      <c r="J2336" s="827"/>
      <c r="K2336" s="827"/>
      <c r="L2336" s="827"/>
      <c r="M2336" s="827"/>
      <c r="N2336" s="1839"/>
      <c r="O2336" s="1839"/>
      <c r="P2336" s="1839"/>
      <c r="Q2336" s="1087"/>
      <c r="R2336" s="826"/>
      <c r="S2336" s="826"/>
      <c r="T2336" s="826"/>
      <c r="U2336" s="826"/>
      <c r="V2336" s="826"/>
      <c r="W2336" s="826"/>
      <c r="X2336" s="826"/>
      <c r="Y2336" s="1838" t="s">
        <v>230</v>
      </c>
      <c r="Z2336" s="1838" t="s">
        <v>230</v>
      </c>
      <c r="AA2336" s="1" t="s">
        <v>230</v>
      </c>
      <c r="AB2336" s="1838" t="s">
        <v>230</v>
      </c>
      <c r="AC2336" s="1836" t="s">
        <v>23786</v>
      </c>
      <c r="AD2336" s="1161" t="s">
        <v>8287</v>
      </c>
      <c r="AE2336" s="779" t="s">
        <v>8285</v>
      </c>
      <c r="AF2336" s="1836" t="s">
        <v>8283</v>
      </c>
      <c r="AG2336" s="1837" t="s">
        <v>23785</v>
      </c>
      <c r="AH2336" s="1836" t="s">
        <v>1509</v>
      </c>
      <c r="AI2336" s="1478">
        <v>1.48</v>
      </c>
      <c r="AJ2336" s="831">
        <v>111</v>
      </c>
      <c r="AK2336" s="378">
        <f>AJ2336*AI2336/365</f>
        <v>0.45008219178082193</v>
      </c>
      <c r="AL2336" s="378">
        <v>0</v>
      </c>
      <c r="AM2336" s="380">
        <f>SUM(AK2336:AL2336)</f>
        <v>0.45008219178082193</v>
      </c>
      <c r="AN2336" s="378"/>
      <c r="AO2336" s="378"/>
      <c r="AP2336" s="380"/>
      <c r="AQ2336" s="378"/>
      <c r="AR2336" s="1063"/>
      <c r="AS2336" s="1064"/>
      <c r="AT2336" s="1836"/>
      <c r="AU2336" s="1836"/>
      <c r="AV2336" s="1065"/>
      <c r="AW2336" s="1836"/>
      <c r="AX2336" s="2528" t="s">
        <v>23789</v>
      </c>
      <c r="AY2336" s="2401"/>
    </row>
    <row r="2337" spans="1:51" s="8" customFormat="1" ht="15.95" customHeight="1" x14ac:dyDescent="0.25">
      <c r="A2337" s="1495"/>
      <c r="B2337" s="1496"/>
      <c r="C2337" s="1496"/>
      <c r="D2337" s="485"/>
      <c r="E2337" s="485"/>
      <c r="F2337" s="485"/>
      <c r="G2337" s="485"/>
      <c r="H2337" s="485"/>
      <c r="I2337" s="485"/>
      <c r="J2337" s="485"/>
      <c r="K2337" s="485"/>
      <c r="L2337" s="485"/>
      <c r="M2337" s="485"/>
      <c r="N2337" s="487"/>
      <c r="O2337" s="487"/>
      <c r="P2337" s="487"/>
      <c r="Q2337" s="1497"/>
      <c r="R2337" s="1498"/>
      <c r="S2337" s="1498"/>
      <c r="T2337" s="1498"/>
      <c r="U2337" s="1498"/>
      <c r="V2337" s="1498"/>
      <c r="W2337" s="1498"/>
      <c r="X2337" s="1498"/>
      <c r="Y2337" s="485"/>
      <c r="Z2337" s="1496"/>
      <c r="AA2337" s="1499"/>
      <c r="AB2337" s="485"/>
      <c r="AC2337" s="485"/>
      <c r="AD2337" s="2026"/>
      <c r="AE2337" s="2336" t="s">
        <v>3840</v>
      </c>
      <c r="AF2337" s="1022" t="s">
        <v>3843</v>
      </c>
      <c r="AG2337" s="2337" t="s">
        <v>230</v>
      </c>
      <c r="AH2337" s="1022" t="s">
        <v>3773</v>
      </c>
      <c r="AI2337" s="1025">
        <v>0.13</v>
      </c>
      <c r="AJ2337" s="2004">
        <v>62</v>
      </c>
      <c r="AK2337" s="1024">
        <v>1.5287671232876712E-2</v>
      </c>
      <c r="AL2337" s="1024">
        <v>0</v>
      </c>
      <c r="AM2337" s="1486">
        <v>1.5287671232876712E-2</v>
      </c>
      <c r="AN2337" s="1024"/>
      <c r="AO2337" s="1024"/>
      <c r="AP2337" s="1024"/>
      <c r="AQ2337" s="1024"/>
      <c r="AR2337" s="1025"/>
      <c r="AS2337" s="1485"/>
      <c r="AT2337" s="1022"/>
      <c r="AU2337" s="1022"/>
      <c r="AV2337" s="2309"/>
      <c r="AW2337" s="1022"/>
      <c r="AX2337" s="2536" t="s">
        <v>21266</v>
      </c>
      <c r="AY2337" s="2391"/>
    </row>
    <row r="2338" spans="1:51" s="55" customFormat="1" ht="15.95" customHeight="1" x14ac:dyDescent="0.25">
      <c r="A2338" s="182">
        <v>363</v>
      </c>
      <c r="B2338" s="166" t="s">
        <v>50</v>
      </c>
      <c r="C2338" s="170" t="s">
        <v>58</v>
      </c>
      <c r="D2338" s="166" t="s">
        <v>19126</v>
      </c>
      <c r="E2338" s="166" t="s">
        <v>3846</v>
      </c>
      <c r="F2338" s="166" t="s">
        <v>3847</v>
      </c>
      <c r="G2338" s="166" t="s">
        <v>958</v>
      </c>
      <c r="H2338" s="166" t="s">
        <v>219</v>
      </c>
      <c r="I2338" s="166" t="s">
        <v>24955</v>
      </c>
      <c r="J2338" s="166" t="s">
        <v>221</v>
      </c>
      <c r="K2338" s="166" t="s">
        <v>222</v>
      </c>
      <c r="L2338" s="166" t="s">
        <v>221</v>
      </c>
      <c r="M2338" s="166" t="s">
        <v>222</v>
      </c>
      <c r="N2338" s="186">
        <v>2</v>
      </c>
      <c r="O2338" s="186">
        <v>2</v>
      </c>
      <c r="P2338" s="186">
        <v>4</v>
      </c>
      <c r="Q2338" s="184">
        <v>2</v>
      </c>
      <c r="R2338" s="183"/>
      <c r="S2338" s="183">
        <v>0</v>
      </c>
      <c r="T2338" s="183"/>
      <c r="U2338" s="183">
        <v>0</v>
      </c>
      <c r="V2338" s="183">
        <v>0</v>
      </c>
      <c r="W2338" s="183">
        <v>1</v>
      </c>
      <c r="X2338" s="183">
        <v>0</v>
      </c>
      <c r="Y2338" s="673" t="s">
        <v>16652</v>
      </c>
      <c r="Z2338" s="166" t="s">
        <v>230</v>
      </c>
      <c r="AA2338" s="203" t="s">
        <v>230</v>
      </c>
      <c r="AB2338" s="166" t="s">
        <v>230</v>
      </c>
      <c r="AC2338" s="166" t="s">
        <v>230</v>
      </c>
      <c r="AD2338" s="166" t="s">
        <v>230</v>
      </c>
      <c r="AE2338" s="201" t="s">
        <v>3848</v>
      </c>
      <c r="AF2338" s="166" t="s">
        <v>3541</v>
      </c>
      <c r="AG2338" s="165" t="s">
        <v>230</v>
      </c>
      <c r="AH2338" s="166" t="s">
        <v>58</v>
      </c>
      <c r="AI2338" s="220">
        <v>0.114</v>
      </c>
      <c r="AJ2338" s="186">
        <v>4480</v>
      </c>
      <c r="AK2338" s="167">
        <f>AJ2338*0.087/365</f>
        <v>1.0678356164383562</v>
      </c>
      <c r="AL2338" s="167">
        <f>AJ2338*0.027/365</f>
        <v>0.33139726027397259</v>
      </c>
      <c r="AM2338" s="187">
        <f>AK2338+AL2338</f>
        <v>1.3992328767123288</v>
      </c>
      <c r="AN2338" s="167">
        <f>AK2338</f>
        <v>1.0678356164383562</v>
      </c>
      <c r="AO2338" s="167">
        <f t="shared" si="258"/>
        <v>0.33139726027397259</v>
      </c>
      <c r="AP2338" s="167">
        <f>AN2338+AO2338</f>
        <v>1.3992328767123288</v>
      </c>
      <c r="AQ2338" s="167">
        <f>AP2338*30</f>
        <v>41.976986301369863</v>
      </c>
      <c r="AR2338" s="193" t="s">
        <v>231</v>
      </c>
      <c r="AS2338" s="194" t="s">
        <v>431</v>
      </c>
      <c r="AT2338" s="166" t="s">
        <v>232</v>
      </c>
      <c r="AU2338" s="166" t="s">
        <v>58</v>
      </c>
      <c r="AV2338" s="679" t="s">
        <v>3849</v>
      </c>
      <c r="AW2338" s="714" t="s">
        <v>234</v>
      </c>
      <c r="AX2338" s="46"/>
      <c r="AY2338" s="2391"/>
    </row>
    <row r="2339" spans="1:51" s="55" customFormat="1" ht="15.95" customHeight="1" x14ac:dyDescent="0.25">
      <c r="A2339" s="182">
        <v>364</v>
      </c>
      <c r="B2339" s="166" t="s">
        <v>50</v>
      </c>
      <c r="C2339" s="170" t="s">
        <v>58</v>
      </c>
      <c r="D2339" s="166" t="s">
        <v>19208</v>
      </c>
      <c r="E2339" s="166" t="s">
        <v>3851</v>
      </c>
      <c r="F2339" s="166" t="s">
        <v>3852</v>
      </c>
      <c r="G2339" s="166" t="s">
        <v>958</v>
      </c>
      <c r="H2339" s="166" t="s">
        <v>219</v>
      </c>
      <c r="I2339" s="166" t="s">
        <v>220</v>
      </c>
      <c r="J2339" s="166" t="s">
        <v>221</v>
      </c>
      <c r="K2339" s="166" t="s">
        <v>222</v>
      </c>
      <c r="L2339" s="166" t="s">
        <v>221</v>
      </c>
      <c r="M2339" s="166" t="s">
        <v>222</v>
      </c>
      <c r="N2339" s="186">
        <v>4</v>
      </c>
      <c r="O2339" s="186">
        <v>1.5</v>
      </c>
      <c r="P2339" s="186">
        <v>6</v>
      </c>
      <c r="Q2339" s="184">
        <v>2</v>
      </c>
      <c r="R2339" s="183"/>
      <c r="S2339" s="183">
        <v>0</v>
      </c>
      <c r="T2339" s="183"/>
      <c r="U2339" s="183">
        <v>0</v>
      </c>
      <c r="V2339" s="183">
        <v>0</v>
      </c>
      <c r="W2339" s="183">
        <v>1</v>
      </c>
      <c r="X2339" s="183">
        <v>0</v>
      </c>
      <c r="Y2339" s="673" t="s">
        <v>16652</v>
      </c>
      <c r="Z2339" s="166" t="s">
        <v>230</v>
      </c>
      <c r="AA2339" s="203" t="s">
        <v>230</v>
      </c>
      <c r="AB2339" s="166" t="s">
        <v>230</v>
      </c>
      <c r="AC2339" s="166" t="s">
        <v>230</v>
      </c>
      <c r="AD2339" s="166" t="s">
        <v>230</v>
      </c>
      <c r="AE2339" s="201" t="s">
        <v>3853</v>
      </c>
      <c r="AF2339" s="166" t="s">
        <v>3854</v>
      </c>
      <c r="AG2339" s="165" t="s">
        <v>230</v>
      </c>
      <c r="AH2339" s="166" t="s">
        <v>58</v>
      </c>
      <c r="AI2339" s="220">
        <v>0.114</v>
      </c>
      <c r="AJ2339" s="186">
        <v>4400</v>
      </c>
      <c r="AK2339" s="167">
        <f>AJ2339*0.087/365</f>
        <v>1.0487671232876712</v>
      </c>
      <c r="AL2339" s="167">
        <f>AJ2339*0.027/365</f>
        <v>0.3254794520547945</v>
      </c>
      <c r="AM2339" s="187">
        <f>AK2339+AL2339</f>
        <v>1.3742465753424657</v>
      </c>
      <c r="AN2339" s="167">
        <f>SUM(AK2339:AK2342)</f>
        <v>1.5332973541002064</v>
      </c>
      <c r="AO2339" s="167">
        <f>AL2339</f>
        <v>0.3254794520547945</v>
      </c>
      <c r="AP2339" s="167">
        <f>SUM(AM2339:AM2342)</f>
        <v>1.858776806155001</v>
      </c>
      <c r="AQ2339" s="167">
        <f>AP2339*30</f>
        <v>55.763304184650032</v>
      </c>
      <c r="AR2339" s="193" t="s">
        <v>231</v>
      </c>
      <c r="AS2339" s="194" t="s">
        <v>431</v>
      </c>
      <c r="AT2339" s="166" t="s">
        <v>232</v>
      </c>
      <c r="AU2339" s="166" t="s">
        <v>58</v>
      </c>
      <c r="AV2339" s="679" t="s">
        <v>3855</v>
      </c>
      <c r="AW2339" s="714" t="s">
        <v>234</v>
      </c>
      <c r="AX2339" s="46"/>
      <c r="AY2339" s="2391"/>
    </row>
    <row r="2340" spans="1:51" s="8" customFormat="1" ht="15.95" customHeight="1" x14ac:dyDescent="0.25">
      <c r="A2340" s="122"/>
      <c r="B2340" s="123"/>
      <c r="C2340" s="144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8"/>
      <c r="O2340" s="128"/>
      <c r="P2340" s="128"/>
      <c r="Q2340" s="140"/>
      <c r="R2340" s="124"/>
      <c r="S2340" s="124"/>
      <c r="T2340" s="124"/>
      <c r="U2340" s="124"/>
      <c r="V2340" s="124"/>
      <c r="W2340" s="124"/>
      <c r="X2340" s="124"/>
      <c r="Y2340" s="123" t="s">
        <v>230</v>
      </c>
      <c r="Z2340" s="123" t="s">
        <v>230</v>
      </c>
      <c r="AA2340" s="135" t="s">
        <v>230</v>
      </c>
      <c r="AB2340" s="123" t="s">
        <v>230</v>
      </c>
      <c r="AC2340" s="123" t="s">
        <v>230</v>
      </c>
      <c r="AD2340" s="123" t="s">
        <v>230</v>
      </c>
      <c r="AE2340" s="142" t="s">
        <v>3856</v>
      </c>
      <c r="AF2340" s="123" t="s">
        <v>609</v>
      </c>
      <c r="AG2340" s="125" t="s">
        <v>230</v>
      </c>
      <c r="AH2340" s="135" t="s">
        <v>23142</v>
      </c>
      <c r="AI2340" s="147">
        <v>0.62</v>
      </c>
      <c r="AJ2340" s="120">
        <v>84.731506849315068</v>
      </c>
      <c r="AK2340" s="116">
        <f>AJ2340*AI2340/365</f>
        <v>0.14392749108650779</v>
      </c>
      <c r="AL2340" s="116">
        <v>0</v>
      </c>
      <c r="AM2340" s="119">
        <f>SUBTOTAL(9,AK2340:AL2340)</f>
        <v>0.14392749108650779</v>
      </c>
      <c r="AN2340" s="126"/>
      <c r="AO2340" s="126"/>
      <c r="AP2340" s="126"/>
      <c r="AQ2340" s="369"/>
      <c r="AR2340" s="49"/>
      <c r="AS2340" s="50"/>
      <c r="AT2340" s="123"/>
      <c r="AU2340" s="123"/>
      <c r="AV2340" s="73"/>
      <c r="AW2340" s="73"/>
      <c r="AX2340" s="46"/>
      <c r="AY2340" s="2391"/>
    </row>
    <row r="2341" spans="1:51" s="1099" customFormat="1" ht="15.95" customHeight="1" x14ac:dyDescent="0.25">
      <c r="A2341" s="1448"/>
      <c r="B2341" s="827"/>
      <c r="C2341" s="1079"/>
      <c r="D2341" s="827"/>
      <c r="E2341" s="827"/>
      <c r="F2341" s="827"/>
      <c r="G2341" s="827"/>
      <c r="H2341" s="827"/>
      <c r="I2341" s="827"/>
      <c r="J2341" s="827"/>
      <c r="K2341" s="827"/>
      <c r="L2341" s="827"/>
      <c r="M2341" s="827"/>
      <c r="N2341" s="1631"/>
      <c r="O2341" s="1631"/>
      <c r="P2341" s="1631"/>
      <c r="Q2341" s="1087"/>
      <c r="R2341" s="826"/>
      <c r="S2341" s="826"/>
      <c r="T2341" s="826"/>
      <c r="U2341" s="826"/>
      <c r="V2341" s="826"/>
      <c r="W2341" s="826"/>
      <c r="X2341" s="826"/>
      <c r="Y2341" s="123" t="s">
        <v>230</v>
      </c>
      <c r="Z2341" s="123" t="s">
        <v>230</v>
      </c>
      <c r="AA2341" s="135" t="s">
        <v>230</v>
      </c>
      <c r="AB2341" s="123" t="s">
        <v>230</v>
      </c>
      <c r="AC2341" s="827" t="s">
        <v>22494</v>
      </c>
      <c r="AD2341" s="1200" t="s">
        <v>22493</v>
      </c>
      <c r="AE2341" s="1633" t="s">
        <v>22491</v>
      </c>
      <c r="AF2341" s="827" t="s">
        <v>22492</v>
      </c>
      <c r="AG2341" s="1199" t="s">
        <v>22495</v>
      </c>
      <c r="AH2341" s="784" t="s">
        <v>1509</v>
      </c>
      <c r="AI2341" s="1806">
        <v>1.48</v>
      </c>
      <c r="AJ2341" s="831">
        <v>36</v>
      </c>
      <c r="AK2341" s="378">
        <f>AJ2341*AI2341/365</f>
        <v>0.14597260273972604</v>
      </c>
      <c r="AL2341" s="378">
        <v>0</v>
      </c>
      <c r="AM2341" s="380">
        <f>SUBTOTAL(9,AK2341:AL2341)</f>
        <v>0.14597260273972604</v>
      </c>
      <c r="AN2341" s="1201"/>
      <c r="AO2341" s="1201"/>
      <c r="AP2341" s="1201"/>
      <c r="AQ2341" s="1510"/>
      <c r="AR2341" s="1408"/>
      <c r="AS2341" s="1409"/>
      <c r="AT2341" s="827"/>
      <c r="AU2341" s="827"/>
      <c r="AV2341" s="1356"/>
      <c r="AW2341" s="1356"/>
      <c r="AX2341" s="2460" t="s">
        <v>22490</v>
      </c>
      <c r="AY2341" s="2401"/>
    </row>
    <row r="2342" spans="1:51" s="1099" customFormat="1" ht="15.95" customHeight="1" x14ac:dyDescent="0.25">
      <c r="A2342" s="1448"/>
      <c r="B2342" s="827"/>
      <c r="C2342" s="1079"/>
      <c r="D2342" s="827"/>
      <c r="E2342" s="827"/>
      <c r="F2342" s="827"/>
      <c r="G2342" s="827"/>
      <c r="H2342" s="827"/>
      <c r="I2342" s="827"/>
      <c r="J2342" s="827"/>
      <c r="K2342" s="827"/>
      <c r="L2342" s="827"/>
      <c r="M2342" s="827"/>
      <c r="N2342" s="1805"/>
      <c r="O2342" s="1805"/>
      <c r="P2342" s="1805"/>
      <c r="Q2342" s="1087"/>
      <c r="R2342" s="826"/>
      <c r="S2342" s="826"/>
      <c r="T2342" s="826"/>
      <c r="U2342" s="826"/>
      <c r="V2342" s="826"/>
      <c r="W2342" s="826"/>
      <c r="X2342" s="826"/>
      <c r="Y2342" s="123" t="s">
        <v>230</v>
      </c>
      <c r="Z2342" s="123" t="s">
        <v>230</v>
      </c>
      <c r="AA2342" s="135" t="s">
        <v>230</v>
      </c>
      <c r="AB2342" s="123" t="s">
        <v>230</v>
      </c>
      <c r="AC2342" s="782" t="s">
        <v>8295</v>
      </c>
      <c r="AD2342" s="782" t="s">
        <v>8296</v>
      </c>
      <c r="AE2342" s="1633" t="s">
        <v>8060</v>
      </c>
      <c r="AF2342" s="827" t="s">
        <v>8293</v>
      </c>
      <c r="AG2342" s="1199" t="s">
        <v>23698</v>
      </c>
      <c r="AH2342" s="784" t="s">
        <v>1509</v>
      </c>
      <c r="AI2342" s="2246">
        <v>1.48</v>
      </c>
      <c r="AJ2342" s="785">
        <v>48</v>
      </c>
      <c r="AK2342" s="430">
        <f>AJ2342*AI2342/365</f>
        <v>0.19463013698630136</v>
      </c>
      <c r="AL2342" s="430">
        <v>0</v>
      </c>
      <c r="AM2342" s="1111">
        <f>SUM(AK2342:AL2342)</f>
        <v>0.19463013698630136</v>
      </c>
      <c r="AN2342" s="1201"/>
      <c r="AO2342" s="1201"/>
      <c r="AP2342" s="1201"/>
      <c r="AQ2342" s="1510"/>
      <c r="AR2342" s="1408"/>
      <c r="AS2342" s="1409"/>
      <c r="AT2342" s="827"/>
      <c r="AU2342" s="827"/>
      <c r="AV2342" s="1356"/>
      <c r="AW2342" s="827"/>
      <c r="AX2342" s="2528" t="s">
        <v>23693</v>
      </c>
      <c r="AY2342" s="2401"/>
    </row>
    <row r="2343" spans="1:51" s="55" customFormat="1" ht="15.95" customHeight="1" x14ac:dyDescent="0.25">
      <c r="A2343" s="182">
        <v>365</v>
      </c>
      <c r="B2343" s="166" t="s">
        <v>50</v>
      </c>
      <c r="C2343" s="170" t="s">
        <v>58</v>
      </c>
      <c r="D2343" s="354" t="s">
        <v>18880</v>
      </c>
      <c r="E2343" s="166" t="s">
        <v>21538</v>
      </c>
      <c r="F2343" s="166" t="s">
        <v>21539</v>
      </c>
      <c r="G2343" s="166" t="s">
        <v>958</v>
      </c>
      <c r="H2343" s="354" t="s">
        <v>219</v>
      </c>
      <c r="I2343" s="354" t="s">
        <v>220</v>
      </c>
      <c r="J2343" s="354" t="s">
        <v>221</v>
      </c>
      <c r="K2343" s="354" t="s">
        <v>222</v>
      </c>
      <c r="L2343" s="354" t="s">
        <v>221</v>
      </c>
      <c r="M2343" s="354" t="s">
        <v>222</v>
      </c>
      <c r="N2343" s="360">
        <v>6.4</v>
      </c>
      <c r="O2343" s="360">
        <v>2.2000000000000002</v>
      </c>
      <c r="P2343" s="360">
        <f t="shared" ref="P2343:P2349" si="261">O2343*N2343</f>
        <v>14.080000000000002</v>
      </c>
      <c r="Q2343" s="184">
        <v>2</v>
      </c>
      <c r="R2343" s="183"/>
      <c r="S2343" s="183">
        <v>0</v>
      </c>
      <c r="T2343" s="183"/>
      <c r="U2343" s="183">
        <v>0</v>
      </c>
      <c r="V2343" s="183">
        <v>0</v>
      </c>
      <c r="W2343" s="183">
        <v>1</v>
      </c>
      <c r="X2343" s="183">
        <v>0</v>
      </c>
      <c r="Y2343" s="354" t="s">
        <v>62</v>
      </c>
      <c r="Z2343" s="366" t="s">
        <v>224</v>
      </c>
      <c r="AA2343" s="762" t="s">
        <v>959</v>
      </c>
      <c r="AB2343" s="354" t="s">
        <v>960</v>
      </c>
      <c r="AC2343" s="354" t="s">
        <v>961</v>
      </c>
      <c r="AD2343" s="272" t="s">
        <v>962</v>
      </c>
      <c r="AE2343" s="201" t="s">
        <v>3859</v>
      </c>
      <c r="AF2343" s="166" t="s">
        <v>711</v>
      </c>
      <c r="AG2343" s="165" t="s">
        <v>230</v>
      </c>
      <c r="AH2343" s="166" t="s">
        <v>58</v>
      </c>
      <c r="AI2343" s="220">
        <v>0.114</v>
      </c>
      <c r="AJ2343" s="186">
        <v>2240</v>
      </c>
      <c r="AK2343" s="167">
        <f t="shared" ref="AK2343:AK2356" si="262">AJ2343*0.087/365</f>
        <v>0.53391780821917811</v>
      </c>
      <c r="AL2343" s="167">
        <f t="shared" ref="AL2343:AL2356" si="263">AJ2343*0.027/365</f>
        <v>0.1656986301369863</v>
      </c>
      <c r="AM2343" s="187">
        <f t="shared" ref="AM2343:AM2356" si="264">AK2343+AL2343</f>
        <v>0.69961643835616438</v>
      </c>
      <c r="AN2343" s="167">
        <f>SUM(AK2343:AK2344)</f>
        <v>0.615013698630137</v>
      </c>
      <c r="AO2343" s="167">
        <f>SUM(AL2343:AL2344)</f>
        <v>0.1656986301369863</v>
      </c>
      <c r="AP2343" s="167">
        <f>SUM(AM2343:AM2344)</f>
        <v>0.78071232876712326</v>
      </c>
      <c r="AQ2343" s="167">
        <f>AP2343*30</f>
        <v>23.421369863013698</v>
      </c>
      <c r="AR2343" s="1538" t="s">
        <v>231</v>
      </c>
      <c r="AS2343" s="363" t="s">
        <v>114</v>
      </c>
      <c r="AT2343" s="166" t="s">
        <v>232</v>
      </c>
      <c r="AU2343" s="166" t="s">
        <v>58</v>
      </c>
      <c r="AV2343" s="1537">
        <f>SUM(AN2343:AQ2343)</f>
        <v>24.982794520547944</v>
      </c>
      <c r="AW2343" s="166" t="s">
        <v>234</v>
      </c>
      <c r="AX2343" s="2460" t="s">
        <v>18877</v>
      </c>
      <c r="AY2343" s="2391"/>
    </row>
    <row r="2344" spans="1:51" s="1395" customFormat="1" ht="15.95" customHeight="1" x14ac:dyDescent="0.2">
      <c r="A2344" s="2262"/>
      <c r="C2344" s="2263"/>
      <c r="J2344" s="1395" t="s">
        <v>9675</v>
      </c>
      <c r="N2344" s="2264"/>
      <c r="O2344" s="2264"/>
      <c r="P2344" s="2264"/>
      <c r="Q2344" s="2265"/>
      <c r="R2344" s="1406"/>
      <c r="S2344" s="1406"/>
      <c r="T2344" s="1406"/>
      <c r="U2344" s="1406"/>
      <c r="V2344" s="1406"/>
      <c r="W2344" s="1406"/>
      <c r="X2344" s="1406"/>
      <c r="Z2344" s="2263"/>
      <c r="AA2344" s="2266"/>
      <c r="AC2344" s="1634" t="s">
        <v>21540</v>
      </c>
      <c r="AD2344" s="1536" t="s">
        <v>21541</v>
      </c>
      <c r="AE2344" s="779" t="s">
        <v>8411</v>
      </c>
      <c r="AF2344" s="2250" t="s">
        <v>21542</v>
      </c>
      <c r="AG2344" s="2251">
        <v>5030016600</v>
      </c>
      <c r="AH2344" s="2250" t="s">
        <v>1509</v>
      </c>
      <c r="AI2344" s="2245">
        <v>1.48</v>
      </c>
      <c r="AJ2344" s="831">
        <v>20</v>
      </c>
      <c r="AK2344" s="378">
        <f>AJ2344*AI2344/365</f>
        <v>8.109589041095891E-2</v>
      </c>
      <c r="AL2344" s="378">
        <v>0</v>
      </c>
      <c r="AM2344" s="380">
        <f>SUBTOTAL(9,AK2344:AL2344)</f>
        <v>8.109589041095891E-2</v>
      </c>
      <c r="AN2344" s="378"/>
      <c r="AO2344" s="378"/>
      <c r="AP2344" s="378"/>
      <c r="AQ2344" s="378"/>
      <c r="AR2344" s="1063"/>
      <c r="AS2344" s="1064"/>
      <c r="AT2344" s="2250"/>
      <c r="AU2344" s="2250"/>
      <c r="AV2344" s="1084"/>
      <c r="AW2344" s="2250"/>
      <c r="AX2344" s="2460" t="s">
        <v>21543</v>
      </c>
      <c r="AY2344" s="2401"/>
    </row>
    <row r="2345" spans="1:51" s="55" customFormat="1" ht="15.95" customHeight="1" x14ac:dyDescent="0.25">
      <c r="A2345" s="204">
        <v>366</v>
      </c>
      <c r="B2345" s="206" t="s">
        <v>50</v>
      </c>
      <c r="C2345" s="205" t="s">
        <v>58</v>
      </c>
      <c r="D2345" s="2311" t="s">
        <v>18881</v>
      </c>
      <c r="E2345" s="206" t="s">
        <v>3861</v>
      </c>
      <c r="F2345" s="206" t="s">
        <v>3862</v>
      </c>
      <c r="G2345" s="206" t="s">
        <v>958</v>
      </c>
      <c r="H2345" s="2311" t="s">
        <v>219</v>
      </c>
      <c r="I2345" s="2311" t="s">
        <v>220</v>
      </c>
      <c r="J2345" s="2311" t="s">
        <v>221</v>
      </c>
      <c r="K2345" s="2311" t="s">
        <v>222</v>
      </c>
      <c r="L2345" s="2311" t="s">
        <v>221</v>
      </c>
      <c r="M2345" s="2311" t="s">
        <v>222</v>
      </c>
      <c r="N2345" s="2312">
        <v>6.4</v>
      </c>
      <c r="O2345" s="2312">
        <v>2.2000000000000002</v>
      </c>
      <c r="P2345" s="2312">
        <f t="shared" si="261"/>
        <v>14.080000000000002</v>
      </c>
      <c r="Q2345" s="1657">
        <v>2</v>
      </c>
      <c r="R2345" s="207"/>
      <c r="S2345" s="207">
        <v>0</v>
      </c>
      <c r="T2345" s="207"/>
      <c r="U2345" s="207">
        <v>0</v>
      </c>
      <c r="V2345" s="207">
        <v>0</v>
      </c>
      <c r="W2345" s="207">
        <v>1</v>
      </c>
      <c r="X2345" s="207">
        <v>0</v>
      </c>
      <c r="Y2345" s="2311" t="s">
        <v>62</v>
      </c>
      <c r="Z2345" s="2313" t="s">
        <v>224</v>
      </c>
      <c r="AA2345" s="2314" t="s">
        <v>959</v>
      </c>
      <c r="AB2345" s="2311" t="s">
        <v>960</v>
      </c>
      <c r="AC2345" s="2311" t="s">
        <v>961</v>
      </c>
      <c r="AD2345" s="2341" t="s">
        <v>962</v>
      </c>
      <c r="AE2345" s="210" t="s">
        <v>3863</v>
      </c>
      <c r="AF2345" s="206" t="s">
        <v>3864</v>
      </c>
      <c r="AG2345" s="211" t="s">
        <v>230</v>
      </c>
      <c r="AH2345" s="206" t="s">
        <v>58</v>
      </c>
      <c r="AI2345" s="2327">
        <v>0.114</v>
      </c>
      <c r="AJ2345" s="214">
        <v>5840</v>
      </c>
      <c r="AK2345" s="212">
        <f t="shared" si="262"/>
        <v>1.3919999999999999</v>
      </c>
      <c r="AL2345" s="212">
        <f t="shared" si="263"/>
        <v>0.432</v>
      </c>
      <c r="AM2345" s="215">
        <f t="shared" si="264"/>
        <v>1.8239999999999998</v>
      </c>
      <c r="AN2345" s="212">
        <f t="shared" ref="AN2345:AN2355" si="265">AK2345</f>
        <v>1.3919999999999999</v>
      </c>
      <c r="AO2345" s="212">
        <f t="shared" ref="AO2345:AO2355" si="266">AL2345</f>
        <v>0.432</v>
      </c>
      <c r="AP2345" s="212">
        <f t="shared" ref="AP2345:AP2355" si="267">AN2345+AO2345</f>
        <v>1.8239999999999998</v>
      </c>
      <c r="AQ2345" s="212">
        <f t="shared" ref="AQ2345:AQ2355" si="268">AP2345*30</f>
        <v>54.72</v>
      </c>
      <c r="AR2345" s="2173" t="s">
        <v>231</v>
      </c>
      <c r="AS2345" s="2315" t="s">
        <v>114</v>
      </c>
      <c r="AT2345" s="206" t="s">
        <v>232</v>
      </c>
      <c r="AU2345" s="206" t="s">
        <v>58</v>
      </c>
      <c r="AV2345" s="2174" t="s">
        <v>3865</v>
      </c>
      <c r="AW2345" s="206" t="s">
        <v>234</v>
      </c>
      <c r="AX2345" s="46"/>
      <c r="AY2345" s="2391"/>
    </row>
    <row r="2346" spans="1:51" s="55" customFormat="1" ht="15.95" customHeight="1" x14ac:dyDescent="0.25">
      <c r="A2346" s="182">
        <v>367</v>
      </c>
      <c r="B2346" s="166" t="s">
        <v>50</v>
      </c>
      <c r="C2346" s="170" t="s">
        <v>58</v>
      </c>
      <c r="D2346" s="354" t="s">
        <v>18882</v>
      </c>
      <c r="E2346" s="166" t="s">
        <v>3867</v>
      </c>
      <c r="F2346" s="166" t="s">
        <v>3868</v>
      </c>
      <c r="G2346" s="166" t="s">
        <v>958</v>
      </c>
      <c r="H2346" s="354" t="s">
        <v>219</v>
      </c>
      <c r="I2346" s="354" t="s">
        <v>220</v>
      </c>
      <c r="J2346" s="354" t="s">
        <v>221</v>
      </c>
      <c r="K2346" s="354" t="s">
        <v>222</v>
      </c>
      <c r="L2346" s="354" t="s">
        <v>221</v>
      </c>
      <c r="M2346" s="354" t="s">
        <v>222</v>
      </c>
      <c r="N2346" s="360">
        <v>6.4</v>
      </c>
      <c r="O2346" s="360">
        <v>2.2000000000000002</v>
      </c>
      <c r="P2346" s="360">
        <f t="shared" si="261"/>
        <v>14.080000000000002</v>
      </c>
      <c r="Q2346" s="184">
        <v>2</v>
      </c>
      <c r="R2346" s="183"/>
      <c r="S2346" s="183">
        <v>0</v>
      </c>
      <c r="T2346" s="183"/>
      <c r="U2346" s="183">
        <v>0</v>
      </c>
      <c r="V2346" s="183">
        <v>0</v>
      </c>
      <c r="W2346" s="183">
        <v>1</v>
      </c>
      <c r="X2346" s="183">
        <v>0</v>
      </c>
      <c r="Y2346" s="354" t="s">
        <v>62</v>
      </c>
      <c r="Z2346" s="366" t="s">
        <v>224</v>
      </c>
      <c r="AA2346" s="762" t="s">
        <v>959</v>
      </c>
      <c r="AB2346" s="354" t="s">
        <v>960</v>
      </c>
      <c r="AC2346" s="354" t="s">
        <v>961</v>
      </c>
      <c r="AD2346" s="272" t="s">
        <v>962</v>
      </c>
      <c r="AE2346" s="201" t="s">
        <v>3869</v>
      </c>
      <c r="AF2346" s="166" t="s">
        <v>3870</v>
      </c>
      <c r="AG2346" s="165" t="s">
        <v>230</v>
      </c>
      <c r="AH2346" s="166" t="s">
        <v>58</v>
      </c>
      <c r="AI2346" s="220">
        <v>0.114</v>
      </c>
      <c r="AJ2346" s="186">
        <v>5200</v>
      </c>
      <c r="AK2346" s="167">
        <f t="shared" si="262"/>
        <v>1.2394520547945205</v>
      </c>
      <c r="AL2346" s="167">
        <f t="shared" si="263"/>
        <v>0.38465753424657534</v>
      </c>
      <c r="AM2346" s="187">
        <f t="shared" si="264"/>
        <v>1.6241095890410957</v>
      </c>
      <c r="AN2346" s="167">
        <f t="shared" si="265"/>
        <v>1.2394520547945205</v>
      </c>
      <c r="AO2346" s="167">
        <f t="shared" si="266"/>
        <v>0.38465753424657534</v>
      </c>
      <c r="AP2346" s="167">
        <f t="shared" si="267"/>
        <v>1.6241095890410957</v>
      </c>
      <c r="AQ2346" s="167">
        <f t="shared" si="268"/>
        <v>48.723287671232868</v>
      </c>
      <c r="AR2346" s="193" t="s">
        <v>231</v>
      </c>
      <c r="AS2346" s="363" t="s">
        <v>114</v>
      </c>
      <c r="AT2346" s="166" t="s">
        <v>232</v>
      </c>
      <c r="AU2346" s="166" t="s">
        <v>58</v>
      </c>
      <c r="AV2346" s="679" t="s">
        <v>3871</v>
      </c>
      <c r="AW2346" s="166" t="s">
        <v>234</v>
      </c>
      <c r="AX2346" s="46"/>
      <c r="AY2346" s="2391"/>
    </row>
    <row r="2347" spans="1:51" s="55" customFormat="1" ht="15.95" customHeight="1" x14ac:dyDescent="0.25">
      <c r="A2347" s="182">
        <v>368</v>
      </c>
      <c r="B2347" s="166" t="s">
        <v>50</v>
      </c>
      <c r="C2347" s="170" t="s">
        <v>58</v>
      </c>
      <c r="D2347" s="354" t="s">
        <v>18883</v>
      </c>
      <c r="E2347" s="166" t="s">
        <v>3873</v>
      </c>
      <c r="F2347" s="166" t="s">
        <v>3874</v>
      </c>
      <c r="G2347" s="166" t="s">
        <v>958</v>
      </c>
      <c r="H2347" s="354" t="s">
        <v>219</v>
      </c>
      <c r="I2347" s="354" t="s">
        <v>220</v>
      </c>
      <c r="J2347" s="354" t="s">
        <v>221</v>
      </c>
      <c r="K2347" s="354" t="s">
        <v>222</v>
      </c>
      <c r="L2347" s="354" t="s">
        <v>221</v>
      </c>
      <c r="M2347" s="354" t="s">
        <v>222</v>
      </c>
      <c r="N2347" s="360">
        <v>6.4</v>
      </c>
      <c r="O2347" s="360">
        <v>2.2000000000000002</v>
      </c>
      <c r="P2347" s="360">
        <f t="shared" si="261"/>
        <v>14.080000000000002</v>
      </c>
      <c r="Q2347" s="184">
        <v>1</v>
      </c>
      <c r="R2347" s="183"/>
      <c r="S2347" s="183">
        <v>0</v>
      </c>
      <c r="T2347" s="183"/>
      <c r="U2347" s="183">
        <v>0</v>
      </c>
      <c r="V2347" s="183">
        <v>0</v>
      </c>
      <c r="W2347" s="183">
        <v>1</v>
      </c>
      <c r="X2347" s="183">
        <v>0</v>
      </c>
      <c r="Y2347" s="354" t="s">
        <v>62</v>
      </c>
      <c r="Z2347" s="366" t="s">
        <v>224</v>
      </c>
      <c r="AA2347" s="762" t="s">
        <v>959</v>
      </c>
      <c r="AB2347" s="354" t="s">
        <v>960</v>
      </c>
      <c r="AC2347" s="354" t="s">
        <v>961</v>
      </c>
      <c r="AD2347" s="272" t="s">
        <v>962</v>
      </c>
      <c r="AE2347" s="201" t="s">
        <v>3875</v>
      </c>
      <c r="AF2347" s="166" t="s">
        <v>494</v>
      </c>
      <c r="AG2347" s="165" t="s">
        <v>230</v>
      </c>
      <c r="AH2347" s="166" t="s">
        <v>58</v>
      </c>
      <c r="AI2347" s="220">
        <v>0.114</v>
      </c>
      <c r="AJ2347" s="186">
        <v>1200</v>
      </c>
      <c r="AK2347" s="167">
        <f t="shared" si="262"/>
        <v>0.28602739726027393</v>
      </c>
      <c r="AL2347" s="167">
        <f t="shared" si="263"/>
        <v>8.8767123287671224E-2</v>
      </c>
      <c r="AM2347" s="187">
        <f t="shared" si="264"/>
        <v>0.37479452054794515</v>
      </c>
      <c r="AN2347" s="167">
        <f t="shared" si="265"/>
        <v>0.28602739726027393</v>
      </c>
      <c r="AO2347" s="167">
        <f t="shared" si="266"/>
        <v>8.8767123287671224E-2</v>
      </c>
      <c r="AP2347" s="167">
        <f t="shared" si="267"/>
        <v>0.37479452054794515</v>
      </c>
      <c r="AQ2347" s="167">
        <f t="shared" si="268"/>
        <v>11.243835616438355</v>
      </c>
      <c r="AR2347" s="193" t="s">
        <v>231</v>
      </c>
      <c r="AS2347" s="363" t="s">
        <v>114</v>
      </c>
      <c r="AT2347" s="166" t="s">
        <v>232</v>
      </c>
      <c r="AU2347" s="166" t="s">
        <v>58</v>
      </c>
      <c r="AV2347" s="679" t="s">
        <v>3876</v>
      </c>
      <c r="AW2347" s="166" t="s">
        <v>234</v>
      </c>
      <c r="AX2347" s="2460" t="s">
        <v>18877</v>
      </c>
      <c r="AY2347" s="2391"/>
    </row>
    <row r="2348" spans="1:51" s="55" customFormat="1" ht="15.95" customHeight="1" x14ac:dyDescent="0.25">
      <c r="A2348" s="182">
        <v>369</v>
      </c>
      <c r="B2348" s="166" t="s">
        <v>50</v>
      </c>
      <c r="C2348" s="170" t="s">
        <v>58</v>
      </c>
      <c r="D2348" s="354" t="s">
        <v>18884</v>
      </c>
      <c r="E2348" s="166" t="s">
        <v>3878</v>
      </c>
      <c r="F2348" s="166" t="s">
        <v>3879</v>
      </c>
      <c r="G2348" s="166" t="s">
        <v>958</v>
      </c>
      <c r="H2348" s="354" t="s">
        <v>219</v>
      </c>
      <c r="I2348" s="354" t="s">
        <v>220</v>
      </c>
      <c r="J2348" s="354" t="s">
        <v>221</v>
      </c>
      <c r="K2348" s="354" t="s">
        <v>222</v>
      </c>
      <c r="L2348" s="354" t="s">
        <v>221</v>
      </c>
      <c r="M2348" s="354" t="s">
        <v>222</v>
      </c>
      <c r="N2348" s="360">
        <v>6.4</v>
      </c>
      <c r="O2348" s="360">
        <v>2.2000000000000002</v>
      </c>
      <c r="P2348" s="360">
        <f t="shared" si="261"/>
        <v>14.080000000000002</v>
      </c>
      <c r="Q2348" s="184">
        <v>2</v>
      </c>
      <c r="R2348" s="183"/>
      <c r="S2348" s="183">
        <v>0</v>
      </c>
      <c r="T2348" s="183"/>
      <c r="U2348" s="183">
        <v>0</v>
      </c>
      <c r="V2348" s="183">
        <v>0</v>
      </c>
      <c r="W2348" s="183">
        <v>1</v>
      </c>
      <c r="X2348" s="183">
        <v>0</v>
      </c>
      <c r="Y2348" s="354" t="s">
        <v>62</v>
      </c>
      <c r="Z2348" s="366" t="s">
        <v>224</v>
      </c>
      <c r="AA2348" s="762" t="s">
        <v>959</v>
      </c>
      <c r="AB2348" s="354" t="s">
        <v>960</v>
      </c>
      <c r="AC2348" s="354" t="s">
        <v>961</v>
      </c>
      <c r="AD2348" s="272" t="s">
        <v>962</v>
      </c>
      <c r="AE2348" s="201" t="s">
        <v>3880</v>
      </c>
      <c r="AF2348" s="166" t="s">
        <v>3881</v>
      </c>
      <c r="AG2348" s="165" t="s">
        <v>230</v>
      </c>
      <c r="AH2348" s="166" t="s">
        <v>58</v>
      </c>
      <c r="AI2348" s="220">
        <v>0.114</v>
      </c>
      <c r="AJ2348" s="186">
        <v>9920</v>
      </c>
      <c r="AK2348" s="167">
        <f t="shared" si="262"/>
        <v>2.3644931506849316</v>
      </c>
      <c r="AL2348" s="167">
        <f t="shared" si="263"/>
        <v>0.73380821917808214</v>
      </c>
      <c r="AM2348" s="187">
        <f t="shared" si="264"/>
        <v>3.0983013698630137</v>
      </c>
      <c r="AN2348" s="167">
        <f t="shared" si="265"/>
        <v>2.3644931506849316</v>
      </c>
      <c r="AO2348" s="167">
        <f t="shared" si="266"/>
        <v>0.73380821917808214</v>
      </c>
      <c r="AP2348" s="167">
        <f t="shared" si="267"/>
        <v>3.0983013698630137</v>
      </c>
      <c r="AQ2348" s="167">
        <f t="shared" si="268"/>
        <v>92.949041095890408</v>
      </c>
      <c r="AR2348" s="193" t="s">
        <v>231</v>
      </c>
      <c r="AS2348" s="363" t="s">
        <v>114</v>
      </c>
      <c r="AT2348" s="166" t="s">
        <v>232</v>
      </c>
      <c r="AU2348" s="166" t="s">
        <v>58</v>
      </c>
      <c r="AV2348" s="679" t="s">
        <v>3882</v>
      </c>
      <c r="AW2348" s="166" t="s">
        <v>234</v>
      </c>
      <c r="AX2348" s="46"/>
      <c r="AY2348" s="2391"/>
    </row>
    <row r="2349" spans="1:51" s="55" customFormat="1" ht="15.95" customHeight="1" x14ac:dyDescent="0.25">
      <c r="A2349" s="182">
        <v>370</v>
      </c>
      <c r="B2349" s="166" t="s">
        <v>50</v>
      </c>
      <c r="C2349" s="170" t="s">
        <v>58</v>
      </c>
      <c r="D2349" s="354" t="s">
        <v>18885</v>
      </c>
      <c r="E2349" s="166" t="s">
        <v>3883</v>
      </c>
      <c r="F2349" s="166" t="s">
        <v>3884</v>
      </c>
      <c r="G2349" s="166" t="s">
        <v>958</v>
      </c>
      <c r="H2349" s="354" t="s">
        <v>219</v>
      </c>
      <c r="I2349" s="354" t="s">
        <v>220</v>
      </c>
      <c r="J2349" s="354" t="s">
        <v>221</v>
      </c>
      <c r="K2349" s="354" t="s">
        <v>222</v>
      </c>
      <c r="L2349" s="354" t="s">
        <v>221</v>
      </c>
      <c r="M2349" s="354" t="s">
        <v>222</v>
      </c>
      <c r="N2349" s="360">
        <v>6.4</v>
      </c>
      <c r="O2349" s="360">
        <v>2.2000000000000002</v>
      </c>
      <c r="P2349" s="360">
        <f t="shared" si="261"/>
        <v>14.080000000000002</v>
      </c>
      <c r="Q2349" s="184">
        <v>1</v>
      </c>
      <c r="R2349" s="183"/>
      <c r="S2349" s="183">
        <v>0</v>
      </c>
      <c r="T2349" s="183"/>
      <c r="U2349" s="183">
        <v>0</v>
      </c>
      <c r="V2349" s="183">
        <v>0</v>
      </c>
      <c r="W2349" s="183">
        <v>1</v>
      </c>
      <c r="X2349" s="183">
        <v>0</v>
      </c>
      <c r="Y2349" s="354" t="s">
        <v>62</v>
      </c>
      <c r="Z2349" s="366" t="s">
        <v>224</v>
      </c>
      <c r="AA2349" s="762" t="s">
        <v>959</v>
      </c>
      <c r="AB2349" s="354" t="s">
        <v>960</v>
      </c>
      <c r="AC2349" s="354" t="s">
        <v>961</v>
      </c>
      <c r="AD2349" s="272" t="s">
        <v>962</v>
      </c>
      <c r="AE2349" s="201" t="s">
        <v>3885</v>
      </c>
      <c r="AF2349" s="166" t="s">
        <v>403</v>
      </c>
      <c r="AG2349" s="165" t="s">
        <v>230</v>
      </c>
      <c r="AH2349" s="166" t="s">
        <v>58</v>
      </c>
      <c r="AI2349" s="220">
        <v>0.114</v>
      </c>
      <c r="AJ2349" s="186">
        <v>2480</v>
      </c>
      <c r="AK2349" s="167">
        <f t="shared" si="262"/>
        <v>0.5911232876712329</v>
      </c>
      <c r="AL2349" s="167">
        <f t="shared" si="263"/>
        <v>0.18345205479452054</v>
      </c>
      <c r="AM2349" s="187">
        <f t="shared" si="264"/>
        <v>0.77457534246575344</v>
      </c>
      <c r="AN2349" s="167">
        <f t="shared" si="265"/>
        <v>0.5911232876712329</v>
      </c>
      <c r="AO2349" s="167">
        <f t="shared" si="266"/>
        <v>0.18345205479452054</v>
      </c>
      <c r="AP2349" s="167">
        <f t="shared" si="267"/>
        <v>0.77457534246575344</v>
      </c>
      <c r="AQ2349" s="167">
        <f t="shared" si="268"/>
        <v>23.237260273972602</v>
      </c>
      <c r="AR2349" s="193" t="s">
        <v>231</v>
      </c>
      <c r="AS2349" s="363" t="s">
        <v>114</v>
      </c>
      <c r="AT2349" s="166" t="s">
        <v>232</v>
      </c>
      <c r="AU2349" s="166" t="s">
        <v>58</v>
      </c>
      <c r="AV2349" s="679" t="s">
        <v>3886</v>
      </c>
      <c r="AW2349" s="166" t="s">
        <v>234</v>
      </c>
      <c r="AX2349" s="46"/>
      <c r="AY2349" s="2391"/>
    </row>
    <row r="2350" spans="1:51" s="55" customFormat="1" ht="15.95" customHeight="1" x14ac:dyDescent="0.25">
      <c r="A2350" s="182">
        <v>371</v>
      </c>
      <c r="B2350" s="166" t="s">
        <v>50</v>
      </c>
      <c r="C2350" s="170" t="s">
        <v>58</v>
      </c>
      <c r="D2350" s="166" t="s">
        <v>19209</v>
      </c>
      <c r="E2350" s="166" t="s">
        <v>3888</v>
      </c>
      <c r="F2350" s="166" t="s">
        <v>3889</v>
      </c>
      <c r="G2350" s="166" t="s">
        <v>958</v>
      </c>
      <c r="H2350" s="166" t="s">
        <v>219</v>
      </c>
      <c r="I2350" s="166" t="s">
        <v>316</v>
      </c>
      <c r="J2350" s="166" t="s">
        <v>221</v>
      </c>
      <c r="K2350" s="166" t="s">
        <v>222</v>
      </c>
      <c r="L2350" s="198" t="s">
        <v>221</v>
      </c>
      <c r="M2350" s="198" t="s">
        <v>879</v>
      </c>
      <c r="N2350" s="186">
        <v>4</v>
      </c>
      <c r="O2350" s="186">
        <v>1.5</v>
      </c>
      <c r="P2350" s="186">
        <v>6</v>
      </c>
      <c r="Q2350" s="184">
        <v>2</v>
      </c>
      <c r="R2350" s="183"/>
      <c r="S2350" s="183">
        <v>0</v>
      </c>
      <c r="T2350" s="183"/>
      <c r="U2350" s="183">
        <v>0</v>
      </c>
      <c r="V2350" s="183">
        <v>0</v>
      </c>
      <c r="W2350" s="183">
        <v>1</v>
      </c>
      <c r="X2350" s="183">
        <v>0</v>
      </c>
      <c r="Y2350" s="673" t="s">
        <v>16652</v>
      </c>
      <c r="Z2350" s="166" t="s">
        <v>230</v>
      </c>
      <c r="AA2350" s="203" t="s">
        <v>230</v>
      </c>
      <c r="AB2350" s="166" t="s">
        <v>230</v>
      </c>
      <c r="AC2350" s="166" t="s">
        <v>230</v>
      </c>
      <c r="AD2350" s="166" t="s">
        <v>230</v>
      </c>
      <c r="AE2350" s="201" t="s">
        <v>3890</v>
      </c>
      <c r="AF2350" s="166" t="s">
        <v>592</v>
      </c>
      <c r="AG2350" s="165" t="s">
        <v>230</v>
      </c>
      <c r="AH2350" s="166" t="s">
        <v>58</v>
      </c>
      <c r="AI2350" s="220">
        <v>0.114</v>
      </c>
      <c r="AJ2350" s="186">
        <v>2720</v>
      </c>
      <c r="AK2350" s="167">
        <f t="shared" si="262"/>
        <v>0.64832876712328769</v>
      </c>
      <c r="AL2350" s="167">
        <f t="shared" si="263"/>
        <v>0.20120547945205478</v>
      </c>
      <c r="AM2350" s="187">
        <f t="shared" si="264"/>
        <v>0.84953424657534249</v>
      </c>
      <c r="AN2350" s="167">
        <f t="shared" si="265"/>
        <v>0.64832876712328769</v>
      </c>
      <c r="AO2350" s="167">
        <f t="shared" si="266"/>
        <v>0.20120547945205478</v>
      </c>
      <c r="AP2350" s="167">
        <f t="shared" si="267"/>
        <v>0.84953424657534249</v>
      </c>
      <c r="AQ2350" s="167">
        <f t="shared" si="268"/>
        <v>25.486027397260276</v>
      </c>
      <c r="AR2350" s="193" t="s">
        <v>231</v>
      </c>
      <c r="AS2350" s="194" t="s">
        <v>431</v>
      </c>
      <c r="AT2350" s="166" t="s">
        <v>232</v>
      </c>
      <c r="AU2350" s="166" t="s">
        <v>58</v>
      </c>
      <c r="AV2350" s="679" t="s">
        <v>3891</v>
      </c>
      <c r="AW2350" s="166" t="s">
        <v>234</v>
      </c>
      <c r="AX2350" s="46"/>
      <c r="AY2350" s="2391"/>
    </row>
    <row r="2351" spans="1:51" s="55" customFormat="1" ht="15.95" customHeight="1" x14ac:dyDescent="0.25">
      <c r="A2351" s="182">
        <v>372</v>
      </c>
      <c r="B2351" s="166" t="s">
        <v>50</v>
      </c>
      <c r="C2351" s="170" t="s">
        <v>58</v>
      </c>
      <c r="D2351" s="354" t="s">
        <v>18886</v>
      </c>
      <c r="E2351" s="166" t="s">
        <v>3893</v>
      </c>
      <c r="F2351" s="166" t="s">
        <v>3894</v>
      </c>
      <c r="G2351" s="166" t="s">
        <v>958</v>
      </c>
      <c r="H2351" s="354" t="s">
        <v>219</v>
      </c>
      <c r="I2351" s="354" t="s">
        <v>220</v>
      </c>
      <c r="J2351" s="354" t="s">
        <v>221</v>
      </c>
      <c r="K2351" s="354" t="s">
        <v>222</v>
      </c>
      <c r="L2351" s="354" t="s">
        <v>221</v>
      </c>
      <c r="M2351" s="354" t="s">
        <v>222</v>
      </c>
      <c r="N2351" s="360">
        <v>6.4</v>
      </c>
      <c r="O2351" s="360">
        <v>2.2000000000000002</v>
      </c>
      <c r="P2351" s="360">
        <f>O2351*N2351</f>
        <v>14.080000000000002</v>
      </c>
      <c r="Q2351" s="184">
        <v>2</v>
      </c>
      <c r="R2351" s="183"/>
      <c r="S2351" s="183">
        <v>0</v>
      </c>
      <c r="T2351" s="183"/>
      <c r="U2351" s="183">
        <v>0</v>
      </c>
      <c r="V2351" s="183">
        <v>0</v>
      </c>
      <c r="W2351" s="183">
        <v>1</v>
      </c>
      <c r="X2351" s="183">
        <v>0</v>
      </c>
      <c r="Y2351" s="354" t="s">
        <v>62</v>
      </c>
      <c r="Z2351" s="366" t="s">
        <v>224</v>
      </c>
      <c r="AA2351" s="762" t="s">
        <v>959</v>
      </c>
      <c r="AB2351" s="354" t="s">
        <v>960</v>
      </c>
      <c r="AC2351" s="354" t="s">
        <v>961</v>
      </c>
      <c r="AD2351" s="272" t="s">
        <v>962</v>
      </c>
      <c r="AE2351" s="201" t="s">
        <v>3895</v>
      </c>
      <c r="AF2351" s="166" t="s">
        <v>582</v>
      </c>
      <c r="AG2351" s="165" t="s">
        <v>230</v>
      </c>
      <c r="AH2351" s="166" t="s">
        <v>58</v>
      </c>
      <c r="AI2351" s="220">
        <v>0.114</v>
      </c>
      <c r="AJ2351" s="186">
        <v>3840</v>
      </c>
      <c r="AK2351" s="167">
        <f t="shared" si="262"/>
        <v>0.91528767123287669</v>
      </c>
      <c r="AL2351" s="167">
        <f t="shared" si="263"/>
        <v>0.28405479452054794</v>
      </c>
      <c r="AM2351" s="187">
        <f t="shared" si="264"/>
        <v>1.1993424657534246</v>
      </c>
      <c r="AN2351" s="167">
        <f t="shared" si="265"/>
        <v>0.91528767123287669</v>
      </c>
      <c r="AO2351" s="167">
        <f t="shared" si="266"/>
        <v>0.28405479452054794</v>
      </c>
      <c r="AP2351" s="167">
        <f t="shared" si="267"/>
        <v>1.1993424657534246</v>
      </c>
      <c r="AQ2351" s="167">
        <f t="shared" si="268"/>
        <v>35.980273972602738</v>
      </c>
      <c r="AR2351" s="193" t="s">
        <v>231</v>
      </c>
      <c r="AS2351" s="363" t="s">
        <v>114</v>
      </c>
      <c r="AT2351" s="166" t="s">
        <v>232</v>
      </c>
      <c r="AU2351" s="166" t="s">
        <v>58</v>
      </c>
      <c r="AV2351" s="679" t="s">
        <v>3896</v>
      </c>
      <c r="AW2351" s="166" t="s">
        <v>234</v>
      </c>
      <c r="AX2351" s="46"/>
      <c r="AY2351" s="2391"/>
    </row>
    <row r="2352" spans="1:51" s="55" customFormat="1" ht="15.95" customHeight="1" x14ac:dyDescent="0.25">
      <c r="A2352" s="182">
        <v>373</v>
      </c>
      <c r="B2352" s="166" t="s">
        <v>50</v>
      </c>
      <c r="C2352" s="170" t="s">
        <v>58</v>
      </c>
      <c r="D2352" s="354" t="s">
        <v>18887</v>
      </c>
      <c r="E2352" s="166" t="s">
        <v>3897</v>
      </c>
      <c r="F2352" s="166" t="s">
        <v>3898</v>
      </c>
      <c r="G2352" s="166" t="s">
        <v>958</v>
      </c>
      <c r="H2352" s="354" t="s">
        <v>219</v>
      </c>
      <c r="I2352" s="354" t="s">
        <v>220</v>
      </c>
      <c r="J2352" s="354" t="s">
        <v>221</v>
      </c>
      <c r="K2352" s="354" t="s">
        <v>222</v>
      </c>
      <c r="L2352" s="354" t="s">
        <v>221</v>
      </c>
      <c r="M2352" s="354" t="s">
        <v>222</v>
      </c>
      <c r="N2352" s="360">
        <v>6.4</v>
      </c>
      <c r="O2352" s="360">
        <v>2.2000000000000002</v>
      </c>
      <c r="P2352" s="360">
        <f>O2352*N2352</f>
        <v>14.080000000000002</v>
      </c>
      <c r="Q2352" s="184">
        <v>2</v>
      </c>
      <c r="R2352" s="183"/>
      <c r="S2352" s="183">
        <v>1</v>
      </c>
      <c r="T2352" s="183"/>
      <c r="U2352" s="183">
        <v>0</v>
      </c>
      <c r="V2352" s="183">
        <v>0</v>
      </c>
      <c r="W2352" s="183">
        <v>0</v>
      </c>
      <c r="X2352" s="183">
        <v>0</v>
      </c>
      <c r="Y2352" s="354" t="s">
        <v>62</v>
      </c>
      <c r="Z2352" s="366" t="s">
        <v>224</v>
      </c>
      <c r="AA2352" s="762" t="s">
        <v>959</v>
      </c>
      <c r="AB2352" s="354" t="s">
        <v>960</v>
      </c>
      <c r="AC2352" s="354" t="s">
        <v>961</v>
      </c>
      <c r="AD2352" s="272" t="s">
        <v>962</v>
      </c>
      <c r="AE2352" s="201" t="s">
        <v>3899</v>
      </c>
      <c r="AF2352" s="166" t="s">
        <v>3900</v>
      </c>
      <c r="AG2352" s="165" t="s">
        <v>230</v>
      </c>
      <c r="AH2352" s="166" t="s">
        <v>58</v>
      </c>
      <c r="AI2352" s="220">
        <v>0.114</v>
      </c>
      <c r="AJ2352" s="186">
        <v>9360</v>
      </c>
      <c r="AK2352" s="167">
        <f t="shared" si="262"/>
        <v>2.2310136986301368</v>
      </c>
      <c r="AL2352" s="167">
        <f t="shared" si="263"/>
        <v>0.69238356164383563</v>
      </c>
      <c r="AM2352" s="187">
        <f t="shared" si="264"/>
        <v>2.9233972602739726</v>
      </c>
      <c r="AN2352" s="167">
        <f t="shared" si="265"/>
        <v>2.2310136986301368</v>
      </c>
      <c r="AO2352" s="167">
        <f t="shared" si="266"/>
        <v>0.69238356164383563</v>
      </c>
      <c r="AP2352" s="167">
        <f t="shared" si="267"/>
        <v>2.9233972602739726</v>
      </c>
      <c r="AQ2352" s="167">
        <f t="shared" si="268"/>
        <v>87.701917808219179</v>
      </c>
      <c r="AR2352" s="193" t="s">
        <v>231</v>
      </c>
      <c r="AS2352" s="363" t="s">
        <v>114</v>
      </c>
      <c r="AT2352" s="166" t="s">
        <v>232</v>
      </c>
      <c r="AU2352" s="166" t="s">
        <v>58</v>
      </c>
      <c r="AV2352" s="679" t="s">
        <v>3901</v>
      </c>
      <c r="AW2352" s="166" t="s">
        <v>234</v>
      </c>
      <c r="AX2352" s="2460" t="s">
        <v>18877</v>
      </c>
      <c r="AY2352" s="2391"/>
    </row>
    <row r="2353" spans="1:51" s="55" customFormat="1" ht="15.95" customHeight="1" x14ac:dyDescent="0.25">
      <c r="A2353" s="182">
        <v>374</v>
      </c>
      <c r="B2353" s="166" t="s">
        <v>50</v>
      </c>
      <c r="C2353" s="170" t="s">
        <v>58</v>
      </c>
      <c r="D2353" s="354" t="s">
        <v>18888</v>
      </c>
      <c r="E2353" s="166" t="s">
        <v>3903</v>
      </c>
      <c r="F2353" s="166" t="s">
        <v>3904</v>
      </c>
      <c r="G2353" s="166" t="s">
        <v>958</v>
      </c>
      <c r="H2353" s="354" t="s">
        <v>219</v>
      </c>
      <c r="I2353" s="354" t="s">
        <v>220</v>
      </c>
      <c r="J2353" s="354" t="s">
        <v>221</v>
      </c>
      <c r="K2353" s="354" t="s">
        <v>222</v>
      </c>
      <c r="L2353" s="354" t="s">
        <v>221</v>
      </c>
      <c r="M2353" s="354" t="s">
        <v>222</v>
      </c>
      <c r="N2353" s="360">
        <v>6.4</v>
      </c>
      <c r="O2353" s="360">
        <v>2.2000000000000002</v>
      </c>
      <c r="P2353" s="360">
        <f>O2353*N2353</f>
        <v>14.080000000000002</v>
      </c>
      <c r="Q2353" s="184">
        <v>2</v>
      </c>
      <c r="R2353" s="183"/>
      <c r="S2353" s="183">
        <v>0</v>
      </c>
      <c r="T2353" s="183"/>
      <c r="U2353" s="183">
        <v>0</v>
      </c>
      <c r="V2353" s="183">
        <v>0</v>
      </c>
      <c r="W2353" s="183">
        <v>1</v>
      </c>
      <c r="X2353" s="183">
        <v>0</v>
      </c>
      <c r="Y2353" s="354" t="s">
        <v>62</v>
      </c>
      <c r="Z2353" s="366" t="s">
        <v>224</v>
      </c>
      <c r="AA2353" s="762" t="s">
        <v>959</v>
      </c>
      <c r="AB2353" s="354" t="s">
        <v>960</v>
      </c>
      <c r="AC2353" s="354" t="s">
        <v>961</v>
      </c>
      <c r="AD2353" s="272" t="s">
        <v>962</v>
      </c>
      <c r="AE2353" s="201" t="s">
        <v>3905</v>
      </c>
      <c r="AF2353" s="166" t="s">
        <v>3906</v>
      </c>
      <c r="AG2353" s="165" t="s">
        <v>230</v>
      </c>
      <c r="AH2353" s="166" t="s">
        <v>58</v>
      </c>
      <c r="AI2353" s="220">
        <v>0.114</v>
      </c>
      <c r="AJ2353" s="186">
        <v>3360</v>
      </c>
      <c r="AK2353" s="167">
        <f t="shared" si="262"/>
        <v>0.80087671232876712</v>
      </c>
      <c r="AL2353" s="167">
        <f t="shared" si="263"/>
        <v>0.24854794520547946</v>
      </c>
      <c r="AM2353" s="187">
        <f t="shared" si="264"/>
        <v>1.0494246575342465</v>
      </c>
      <c r="AN2353" s="167">
        <f t="shared" si="265"/>
        <v>0.80087671232876712</v>
      </c>
      <c r="AO2353" s="167">
        <f t="shared" si="266"/>
        <v>0.24854794520547946</v>
      </c>
      <c r="AP2353" s="167">
        <f t="shared" si="267"/>
        <v>1.0494246575342465</v>
      </c>
      <c r="AQ2353" s="167">
        <f t="shared" si="268"/>
        <v>31.482739726027397</v>
      </c>
      <c r="AR2353" s="193" t="s">
        <v>231</v>
      </c>
      <c r="AS2353" s="363" t="s">
        <v>114</v>
      </c>
      <c r="AT2353" s="166" t="s">
        <v>232</v>
      </c>
      <c r="AU2353" s="166" t="s">
        <v>58</v>
      </c>
      <c r="AV2353" s="679" t="s">
        <v>3907</v>
      </c>
      <c r="AW2353" s="714" t="s">
        <v>234</v>
      </c>
      <c r="AX2353" s="46"/>
      <c r="AY2353" s="2391"/>
    </row>
    <row r="2354" spans="1:51" s="55" customFormat="1" ht="15.95" customHeight="1" x14ac:dyDescent="0.25">
      <c r="A2354" s="182">
        <v>375</v>
      </c>
      <c r="B2354" s="166" t="s">
        <v>50</v>
      </c>
      <c r="C2354" s="170" t="s">
        <v>58</v>
      </c>
      <c r="D2354" s="166" t="s">
        <v>19125</v>
      </c>
      <c r="E2354" s="166" t="s">
        <v>3909</v>
      </c>
      <c r="F2354" s="166" t="s">
        <v>3910</v>
      </c>
      <c r="G2354" s="166" t="s">
        <v>958</v>
      </c>
      <c r="H2354" s="166" t="s">
        <v>732</v>
      </c>
      <c r="I2354" s="166">
        <v>0</v>
      </c>
      <c r="J2354" s="166" t="s">
        <v>317</v>
      </c>
      <c r="K2354" s="166">
        <v>0</v>
      </c>
      <c r="L2354" s="166" t="s">
        <v>317</v>
      </c>
      <c r="M2354" s="166">
        <v>0</v>
      </c>
      <c r="N2354" s="186">
        <v>2</v>
      </c>
      <c r="O2354" s="186">
        <v>2</v>
      </c>
      <c r="P2354" s="186">
        <v>4</v>
      </c>
      <c r="Q2354" s="184">
        <v>0</v>
      </c>
      <c r="R2354" s="183"/>
      <c r="S2354" s="183">
        <v>0</v>
      </c>
      <c r="T2354" s="183"/>
      <c r="U2354" s="183">
        <v>0</v>
      </c>
      <c r="V2354" s="183">
        <v>1</v>
      </c>
      <c r="W2354" s="183">
        <v>1</v>
      </c>
      <c r="X2354" s="183">
        <v>0</v>
      </c>
      <c r="Y2354" s="166" t="s">
        <v>61</v>
      </c>
      <c r="Z2354" s="166" t="s">
        <v>230</v>
      </c>
      <c r="AA2354" s="203" t="s">
        <v>230</v>
      </c>
      <c r="AB2354" s="166" t="s">
        <v>230</v>
      </c>
      <c r="AC2354" s="166" t="s">
        <v>230</v>
      </c>
      <c r="AD2354" s="166" t="s">
        <v>230</v>
      </c>
      <c r="AE2354" s="201" t="s">
        <v>3911</v>
      </c>
      <c r="AF2354" s="166" t="s">
        <v>3912</v>
      </c>
      <c r="AG2354" s="165" t="s">
        <v>230</v>
      </c>
      <c r="AH2354" s="166" t="s">
        <v>58</v>
      </c>
      <c r="AI2354" s="220">
        <v>0.114</v>
      </c>
      <c r="AJ2354" s="186">
        <v>1520</v>
      </c>
      <c r="AK2354" s="167">
        <f t="shared" si="262"/>
        <v>0.36230136986301364</v>
      </c>
      <c r="AL2354" s="167">
        <f t="shared" si="263"/>
        <v>0.11243835616438357</v>
      </c>
      <c r="AM2354" s="187">
        <f t="shared" si="264"/>
        <v>0.47473972602739722</v>
      </c>
      <c r="AN2354" s="167">
        <f t="shared" si="265"/>
        <v>0.36230136986301364</v>
      </c>
      <c r="AO2354" s="167">
        <f t="shared" si="266"/>
        <v>0.11243835616438357</v>
      </c>
      <c r="AP2354" s="167">
        <f t="shared" si="267"/>
        <v>0.47473972602739722</v>
      </c>
      <c r="AQ2354" s="167">
        <f t="shared" si="268"/>
        <v>14.242191780821917</v>
      </c>
      <c r="AR2354" s="193" t="s">
        <v>231</v>
      </c>
      <c r="AS2354" s="194"/>
      <c r="AT2354" s="166" t="s">
        <v>232</v>
      </c>
      <c r="AU2354" s="166" t="s">
        <v>58</v>
      </c>
      <c r="AV2354" s="280" t="s">
        <v>3913</v>
      </c>
      <c r="AW2354" s="714" t="s">
        <v>1122</v>
      </c>
      <c r="AX2354" s="46"/>
      <c r="AY2354" s="2391"/>
    </row>
    <row r="2355" spans="1:51" s="55" customFormat="1" ht="15.95" customHeight="1" x14ac:dyDescent="0.25">
      <c r="A2355" s="182">
        <v>376</v>
      </c>
      <c r="B2355" s="166" t="s">
        <v>50</v>
      </c>
      <c r="C2355" s="170" t="s">
        <v>58</v>
      </c>
      <c r="D2355" s="166" t="s">
        <v>19124</v>
      </c>
      <c r="E2355" s="166" t="s">
        <v>3915</v>
      </c>
      <c r="F2355" s="166" t="s">
        <v>3916</v>
      </c>
      <c r="G2355" s="166" t="s">
        <v>958</v>
      </c>
      <c r="H2355" s="166" t="s">
        <v>732</v>
      </c>
      <c r="I2355" s="166">
        <v>0</v>
      </c>
      <c r="J2355" s="166" t="s">
        <v>317</v>
      </c>
      <c r="K2355" s="166">
        <v>0</v>
      </c>
      <c r="L2355" s="166" t="s">
        <v>317</v>
      </c>
      <c r="M2355" s="166">
        <v>0</v>
      </c>
      <c r="N2355" s="186">
        <v>3</v>
      </c>
      <c r="O2355" s="186">
        <v>1.5</v>
      </c>
      <c r="P2355" s="186">
        <v>4.5</v>
      </c>
      <c r="Q2355" s="184">
        <v>0</v>
      </c>
      <c r="R2355" s="183"/>
      <c r="S2355" s="183">
        <v>0</v>
      </c>
      <c r="T2355" s="183"/>
      <c r="U2355" s="183">
        <v>0</v>
      </c>
      <c r="V2355" s="183">
        <v>1</v>
      </c>
      <c r="W2355" s="183">
        <v>1</v>
      </c>
      <c r="X2355" s="183"/>
      <c r="Y2355" s="166" t="s">
        <v>61</v>
      </c>
      <c r="Z2355" s="166" t="s">
        <v>230</v>
      </c>
      <c r="AA2355" s="203" t="s">
        <v>230</v>
      </c>
      <c r="AB2355" s="166" t="s">
        <v>230</v>
      </c>
      <c r="AC2355" s="166" t="s">
        <v>230</v>
      </c>
      <c r="AD2355" s="166" t="s">
        <v>230</v>
      </c>
      <c r="AE2355" s="201" t="s">
        <v>3917</v>
      </c>
      <c r="AF2355" s="166" t="s">
        <v>3918</v>
      </c>
      <c r="AG2355" s="165" t="s">
        <v>230</v>
      </c>
      <c r="AH2355" s="166" t="s">
        <v>58</v>
      </c>
      <c r="AI2355" s="220">
        <v>0.114</v>
      </c>
      <c r="AJ2355" s="186">
        <v>5000</v>
      </c>
      <c r="AK2355" s="167">
        <f t="shared" si="262"/>
        <v>1.1917808219178081</v>
      </c>
      <c r="AL2355" s="167">
        <f t="shared" si="263"/>
        <v>0.36986301369863012</v>
      </c>
      <c r="AM2355" s="187">
        <f t="shared" si="264"/>
        <v>1.5616438356164382</v>
      </c>
      <c r="AN2355" s="167">
        <f t="shared" si="265"/>
        <v>1.1917808219178081</v>
      </c>
      <c r="AO2355" s="167">
        <f t="shared" si="266"/>
        <v>0.36986301369863012</v>
      </c>
      <c r="AP2355" s="167">
        <f t="shared" si="267"/>
        <v>1.5616438356164382</v>
      </c>
      <c r="AQ2355" s="167">
        <f t="shared" si="268"/>
        <v>46.849315068493148</v>
      </c>
      <c r="AR2355" s="193" t="s">
        <v>231</v>
      </c>
      <c r="AS2355" s="194"/>
      <c r="AT2355" s="166" t="s">
        <v>232</v>
      </c>
      <c r="AU2355" s="166" t="s">
        <v>58</v>
      </c>
      <c r="AV2355" s="280" t="s">
        <v>3919</v>
      </c>
      <c r="AW2355" s="714" t="s">
        <v>1122</v>
      </c>
      <c r="AX2355" s="46"/>
      <c r="AY2355" s="2391"/>
    </row>
    <row r="2356" spans="1:51" s="55" customFormat="1" ht="15.95" customHeight="1" x14ac:dyDescent="0.25">
      <c r="A2356" s="182">
        <v>377</v>
      </c>
      <c r="B2356" s="166" t="s">
        <v>50</v>
      </c>
      <c r="C2356" s="170" t="s">
        <v>58</v>
      </c>
      <c r="D2356" s="166" t="s">
        <v>19210</v>
      </c>
      <c r="E2356" s="166" t="s">
        <v>3920</v>
      </c>
      <c r="F2356" s="166" t="s">
        <v>3921</v>
      </c>
      <c r="G2356" s="166" t="s">
        <v>958</v>
      </c>
      <c r="H2356" s="166" t="s">
        <v>219</v>
      </c>
      <c r="I2356" s="166" t="s">
        <v>316</v>
      </c>
      <c r="J2356" s="166" t="s">
        <v>221</v>
      </c>
      <c r="K2356" s="166" t="s">
        <v>222</v>
      </c>
      <c r="L2356" s="198" t="s">
        <v>221</v>
      </c>
      <c r="M2356" s="198" t="s">
        <v>879</v>
      </c>
      <c r="N2356" s="186">
        <v>3</v>
      </c>
      <c r="O2356" s="186">
        <v>1.5</v>
      </c>
      <c r="P2356" s="186">
        <v>4.5</v>
      </c>
      <c r="Q2356" s="184">
        <v>1</v>
      </c>
      <c r="R2356" s="183"/>
      <c r="S2356" s="183">
        <v>0</v>
      </c>
      <c r="T2356" s="183"/>
      <c r="U2356" s="183">
        <v>0</v>
      </c>
      <c r="V2356" s="183"/>
      <c r="W2356" s="183">
        <v>1</v>
      </c>
      <c r="X2356" s="183"/>
      <c r="Y2356" s="673" t="s">
        <v>16652</v>
      </c>
      <c r="Z2356" s="166" t="s">
        <v>230</v>
      </c>
      <c r="AA2356" s="203" t="s">
        <v>230</v>
      </c>
      <c r="AB2356" s="166" t="s">
        <v>230</v>
      </c>
      <c r="AC2356" s="166" t="s">
        <v>230</v>
      </c>
      <c r="AD2356" s="166" t="s">
        <v>230</v>
      </c>
      <c r="AE2356" s="201" t="s">
        <v>3922</v>
      </c>
      <c r="AF2356" s="166" t="s">
        <v>3923</v>
      </c>
      <c r="AG2356" s="165" t="s">
        <v>230</v>
      </c>
      <c r="AH2356" s="166" t="s">
        <v>58</v>
      </c>
      <c r="AI2356" s="220">
        <v>0.114</v>
      </c>
      <c r="AJ2356" s="186">
        <v>2000</v>
      </c>
      <c r="AK2356" s="167">
        <f t="shared" si="262"/>
        <v>0.47671232876712327</v>
      </c>
      <c r="AL2356" s="167">
        <f t="shared" si="263"/>
        <v>0.14794520547945206</v>
      </c>
      <c r="AM2356" s="187">
        <f t="shared" si="264"/>
        <v>0.62465753424657533</v>
      </c>
      <c r="AN2356" s="167">
        <f>SUM(AK2357:AK2358)</f>
        <v>0.46684931506849314</v>
      </c>
      <c r="AO2356" s="167">
        <f>SUM(AL2356:AL2357)</f>
        <v>0.14794520547945206</v>
      </c>
      <c r="AP2356" s="167">
        <f>SUM(AM2356:AM2358)</f>
        <v>1.0915068493150684</v>
      </c>
      <c r="AQ2356" s="167">
        <f>AP2356*30</f>
        <v>32.745205479452054</v>
      </c>
      <c r="AR2356" s="193" t="s">
        <v>231</v>
      </c>
      <c r="AS2356" s="194" t="s">
        <v>114</v>
      </c>
      <c r="AT2356" s="166" t="s">
        <v>232</v>
      </c>
      <c r="AU2356" s="166" t="s">
        <v>58</v>
      </c>
      <c r="AV2356" s="679" t="s">
        <v>3924</v>
      </c>
      <c r="AW2356" s="714" t="s">
        <v>234</v>
      </c>
      <c r="AX2356" s="46"/>
      <c r="AY2356" s="2391"/>
    </row>
    <row r="2357" spans="1:51" s="8" customFormat="1" ht="15.95" customHeight="1" x14ac:dyDescent="0.25">
      <c r="A2357" s="122"/>
      <c r="B2357" s="123"/>
      <c r="C2357" s="144"/>
      <c r="D2357" s="123"/>
      <c r="E2357" s="123"/>
      <c r="F2357" s="123"/>
      <c r="G2357" s="123" t="s">
        <v>958</v>
      </c>
      <c r="H2357" s="123"/>
      <c r="I2357" s="123"/>
      <c r="J2357" s="123"/>
      <c r="K2357" s="123"/>
      <c r="L2357" s="123"/>
      <c r="M2357" s="123"/>
      <c r="N2357" s="128"/>
      <c r="O2357" s="128"/>
      <c r="P2357" s="128"/>
      <c r="Q2357" s="140"/>
      <c r="R2357" s="124"/>
      <c r="S2357" s="124"/>
      <c r="T2357" s="124"/>
      <c r="U2357" s="124"/>
      <c r="V2357" s="124"/>
      <c r="W2357" s="124"/>
      <c r="X2357" s="124"/>
      <c r="Y2357" s="123" t="s">
        <v>230</v>
      </c>
      <c r="Z2357" s="123" t="s">
        <v>230</v>
      </c>
      <c r="AA2357" s="135" t="s">
        <v>230</v>
      </c>
      <c r="AB2357" s="123" t="s">
        <v>230</v>
      </c>
      <c r="AC2357" s="123" t="s">
        <v>230</v>
      </c>
      <c r="AD2357" s="123" t="s">
        <v>230</v>
      </c>
      <c r="AE2357" s="142" t="s">
        <v>3925</v>
      </c>
      <c r="AF2357" s="123" t="s">
        <v>3926</v>
      </c>
      <c r="AG2357" s="125">
        <v>304503035200066</v>
      </c>
      <c r="AH2357" s="113" t="s">
        <v>304</v>
      </c>
      <c r="AI2357" s="118">
        <v>1.1399999999999999</v>
      </c>
      <c r="AJ2357" s="120">
        <v>60</v>
      </c>
      <c r="AK2357" s="116">
        <f>AJ2357*AI2357/365</f>
        <v>0.18739726027397258</v>
      </c>
      <c r="AL2357" s="116">
        <v>0</v>
      </c>
      <c r="AM2357" s="119">
        <f>SUBTOTAL(9,AK2357:AL2357)</f>
        <v>0.18739726027397258</v>
      </c>
      <c r="AN2357" s="126"/>
      <c r="AO2357" s="126"/>
      <c r="AP2357" s="126"/>
      <c r="AQ2357" s="369"/>
      <c r="AR2357" s="49"/>
      <c r="AS2357" s="50"/>
      <c r="AT2357" s="123"/>
      <c r="AU2357" s="123"/>
      <c r="AV2357" s="73"/>
      <c r="AW2357" s="73"/>
      <c r="AX2357" s="46"/>
      <c r="AY2357" s="2391"/>
    </row>
    <row r="2358" spans="1:51" s="1099" customFormat="1" ht="15.95" customHeight="1" x14ac:dyDescent="0.25">
      <c r="A2358" s="1448"/>
      <c r="B2358" s="827"/>
      <c r="C2358" s="1079"/>
      <c r="D2358" s="827"/>
      <c r="E2358" s="827"/>
      <c r="F2358" s="827"/>
      <c r="G2358" s="827"/>
      <c r="H2358" s="827"/>
      <c r="I2358" s="827"/>
      <c r="J2358" s="827"/>
      <c r="K2358" s="827"/>
      <c r="L2358" s="827"/>
      <c r="M2358" s="827"/>
      <c r="N2358" s="1805"/>
      <c r="O2358" s="1805"/>
      <c r="P2358" s="1805"/>
      <c r="Q2358" s="1087"/>
      <c r="R2358" s="826"/>
      <c r="S2358" s="826"/>
      <c r="T2358" s="826"/>
      <c r="U2358" s="826"/>
      <c r="V2358" s="826"/>
      <c r="W2358" s="826"/>
      <c r="X2358" s="826"/>
      <c r="Y2358" s="123" t="s">
        <v>230</v>
      </c>
      <c r="Z2358" s="123" t="s">
        <v>230</v>
      </c>
      <c r="AA2358" s="135" t="s">
        <v>230</v>
      </c>
      <c r="AB2358" s="123" t="s">
        <v>230</v>
      </c>
      <c r="AC2358" s="782" t="s">
        <v>11875</v>
      </c>
      <c r="AD2358" s="782" t="s">
        <v>11876</v>
      </c>
      <c r="AE2358" s="1633" t="s">
        <v>8643</v>
      </c>
      <c r="AF2358" s="827" t="s">
        <v>23699</v>
      </c>
      <c r="AG2358" s="1199" t="s">
        <v>23700</v>
      </c>
      <c r="AH2358" s="782" t="s">
        <v>11843</v>
      </c>
      <c r="AI2358" s="2246">
        <v>0.85</v>
      </c>
      <c r="AJ2358" s="785">
        <v>120</v>
      </c>
      <c r="AK2358" s="430">
        <f>AJ2358*AI2358/365</f>
        <v>0.27945205479452057</v>
      </c>
      <c r="AL2358" s="430">
        <v>0</v>
      </c>
      <c r="AM2358" s="1111">
        <f>SUBTOTAL(9,AK2358:AL2358)</f>
        <v>0.27945205479452057</v>
      </c>
      <c r="AN2358" s="1201"/>
      <c r="AO2358" s="1201"/>
      <c r="AP2358" s="1201"/>
      <c r="AQ2358" s="1510"/>
      <c r="AR2358" s="1408"/>
      <c r="AS2358" s="1409"/>
      <c r="AT2358" s="827"/>
      <c r="AU2358" s="827"/>
      <c r="AV2358" s="1356"/>
      <c r="AW2358" s="1356"/>
      <c r="AX2358" s="2528" t="s">
        <v>23693</v>
      </c>
      <c r="AY2358" s="2401"/>
    </row>
    <row r="2359" spans="1:51" s="55" customFormat="1" ht="15.95" customHeight="1" x14ac:dyDescent="0.25">
      <c r="A2359" s="182">
        <v>378</v>
      </c>
      <c r="B2359" s="166" t="s">
        <v>50</v>
      </c>
      <c r="C2359" s="170" t="s">
        <v>58</v>
      </c>
      <c r="D2359" s="166" t="s">
        <v>19123</v>
      </c>
      <c r="E2359" s="166" t="s">
        <v>3928</v>
      </c>
      <c r="F2359" s="166" t="s">
        <v>3929</v>
      </c>
      <c r="G2359" s="166" t="s">
        <v>958</v>
      </c>
      <c r="H2359" s="166" t="s">
        <v>732</v>
      </c>
      <c r="I2359" s="166">
        <v>0</v>
      </c>
      <c r="J2359" s="166" t="s">
        <v>317</v>
      </c>
      <c r="K2359" s="166">
        <v>0</v>
      </c>
      <c r="L2359" s="166" t="s">
        <v>317</v>
      </c>
      <c r="M2359" s="166">
        <v>0</v>
      </c>
      <c r="N2359" s="186">
        <v>3</v>
      </c>
      <c r="O2359" s="186">
        <v>1.5</v>
      </c>
      <c r="P2359" s="186">
        <v>4.5</v>
      </c>
      <c r="Q2359" s="184">
        <v>0</v>
      </c>
      <c r="R2359" s="183"/>
      <c r="S2359" s="183">
        <v>0</v>
      </c>
      <c r="T2359" s="183"/>
      <c r="U2359" s="183">
        <v>0</v>
      </c>
      <c r="V2359" s="183">
        <v>1</v>
      </c>
      <c r="W2359" s="183">
        <v>1</v>
      </c>
      <c r="X2359" s="183"/>
      <c r="Y2359" s="166" t="s">
        <v>61</v>
      </c>
      <c r="Z2359" s="166" t="s">
        <v>230</v>
      </c>
      <c r="AA2359" s="203" t="s">
        <v>230</v>
      </c>
      <c r="AB2359" s="166" t="s">
        <v>230</v>
      </c>
      <c r="AC2359" s="166" t="s">
        <v>230</v>
      </c>
      <c r="AD2359" s="166" t="s">
        <v>230</v>
      </c>
      <c r="AE2359" s="201" t="s">
        <v>67</v>
      </c>
      <c r="AF2359" s="166" t="s">
        <v>3930</v>
      </c>
      <c r="AG2359" s="165" t="s">
        <v>230</v>
      </c>
      <c r="AH2359" s="166" t="s">
        <v>58</v>
      </c>
      <c r="AI2359" s="220">
        <v>0.114</v>
      </c>
      <c r="AJ2359" s="186">
        <v>5500</v>
      </c>
      <c r="AK2359" s="167">
        <f t="shared" ref="AK2359:AK2368" si="269">AJ2359*0.087/365</f>
        <v>1.3109589041095888</v>
      </c>
      <c r="AL2359" s="167">
        <f t="shared" ref="AL2359:AL2368" si="270">AJ2359*0.027/365</f>
        <v>0.40684931506849314</v>
      </c>
      <c r="AM2359" s="187">
        <f t="shared" ref="AM2359:AM2368" si="271">AK2359+AL2359</f>
        <v>1.7178082191780819</v>
      </c>
      <c r="AN2359" s="167">
        <f>AK2359</f>
        <v>1.3109589041095888</v>
      </c>
      <c r="AO2359" s="167">
        <f>AL2359</f>
        <v>0.40684931506849314</v>
      </c>
      <c r="AP2359" s="167">
        <f>AN2359+AO2359</f>
        <v>1.7178082191780819</v>
      </c>
      <c r="AQ2359" s="167">
        <f t="shared" ref="AQ2359:AQ2368" si="272">AP2359*30</f>
        <v>51.534246575342458</v>
      </c>
      <c r="AR2359" s="193" t="s">
        <v>231</v>
      </c>
      <c r="AS2359" s="194"/>
      <c r="AT2359" s="166" t="s">
        <v>232</v>
      </c>
      <c r="AU2359" s="166" t="s">
        <v>58</v>
      </c>
      <c r="AV2359" s="280" t="s">
        <v>3931</v>
      </c>
      <c r="AW2359" s="714" t="s">
        <v>1122</v>
      </c>
      <c r="AX2359" s="46"/>
      <c r="AY2359" s="2391"/>
    </row>
    <row r="2360" spans="1:51" s="55" customFormat="1" ht="15.95" customHeight="1" x14ac:dyDescent="0.25">
      <c r="A2360" s="182">
        <v>379</v>
      </c>
      <c r="B2360" s="166" t="s">
        <v>50</v>
      </c>
      <c r="C2360" s="170" t="s">
        <v>58</v>
      </c>
      <c r="D2360" s="166" t="s">
        <v>19122</v>
      </c>
      <c r="E2360" s="166" t="s">
        <v>3933</v>
      </c>
      <c r="F2360" s="166" t="s">
        <v>3934</v>
      </c>
      <c r="G2360" s="166" t="s">
        <v>958</v>
      </c>
      <c r="H2360" s="166" t="s">
        <v>221</v>
      </c>
      <c r="I2360" s="166" t="s">
        <v>10377</v>
      </c>
      <c r="J2360" s="166" t="s">
        <v>221</v>
      </c>
      <c r="K2360" s="166" t="s">
        <v>17386</v>
      </c>
      <c r="L2360" s="166" t="s">
        <v>221</v>
      </c>
      <c r="M2360" s="166" t="s">
        <v>879</v>
      </c>
      <c r="N2360" s="186">
        <v>6.4</v>
      </c>
      <c r="O2360" s="186">
        <v>2.2000000000000002</v>
      </c>
      <c r="P2360" s="186">
        <f>O2360*N2360</f>
        <v>14.080000000000002</v>
      </c>
      <c r="Q2360" s="184">
        <v>2</v>
      </c>
      <c r="R2360" s="183"/>
      <c r="S2360" s="183">
        <v>0</v>
      </c>
      <c r="T2360" s="183"/>
      <c r="U2360" s="183">
        <v>0</v>
      </c>
      <c r="V2360" s="183">
        <v>0</v>
      </c>
      <c r="W2360" s="183">
        <v>1</v>
      </c>
      <c r="X2360" s="183">
        <v>0</v>
      </c>
      <c r="Y2360" s="166" t="s">
        <v>61</v>
      </c>
      <c r="Z2360" s="166" t="s">
        <v>230</v>
      </c>
      <c r="AA2360" s="203" t="s">
        <v>230</v>
      </c>
      <c r="AB2360" s="166" t="s">
        <v>230</v>
      </c>
      <c r="AC2360" s="166" t="s">
        <v>230</v>
      </c>
      <c r="AD2360" s="166" t="s">
        <v>230</v>
      </c>
      <c r="AE2360" s="201" t="s">
        <v>3935</v>
      </c>
      <c r="AF2360" s="166" t="s">
        <v>3936</v>
      </c>
      <c r="AG2360" s="165" t="s">
        <v>230</v>
      </c>
      <c r="AH2360" s="166" t="s">
        <v>58</v>
      </c>
      <c r="AI2360" s="220">
        <v>0.114</v>
      </c>
      <c r="AJ2360" s="186">
        <v>1300</v>
      </c>
      <c r="AK2360" s="167">
        <f t="shared" si="269"/>
        <v>0.30986301369863012</v>
      </c>
      <c r="AL2360" s="167">
        <f t="shared" si="270"/>
        <v>9.6164383561643835E-2</v>
      </c>
      <c r="AM2360" s="187">
        <f t="shared" si="271"/>
        <v>0.40602739726027393</v>
      </c>
      <c r="AN2360" s="167">
        <f>AK2360</f>
        <v>0.30986301369863012</v>
      </c>
      <c r="AO2360" s="167">
        <f>AL2360</f>
        <v>9.6164383561643835E-2</v>
      </c>
      <c r="AP2360" s="167">
        <f>AN2360+AO2360</f>
        <v>0.40602739726027393</v>
      </c>
      <c r="AQ2360" s="167">
        <f t="shared" si="272"/>
        <v>12.180821917808217</v>
      </c>
      <c r="AR2360" s="193" t="s">
        <v>231</v>
      </c>
      <c r="AS2360" s="194"/>
      <c r="AT2360" s="166" t="s">
        <v>232</v>
      </c>
      <c r="AU2360" s="166" t="s">
        <v>58</v>
      </c>
      <c r="AV2360" s="280" t="s">
        <v>3937</v>
      </c>
      <c r="AW2360" s="714" t="s">
        <v>1122</v>
      </c>
      <c r="AX2360" s="46"/>
      <c r="AY2360" s="2391"/>
    </row>
    <row r="2361" spans="1:51" s="55" customFormat="1" ht="15.95" customHeight="1" x14ac:dyDescent="0.25">
      <c r="A2361" s="93"/>
      <c r="B2361" s="88"/>
      <c r="C2361" s="107"/>
      <c r="D2361" s="88"/>
      <c r="E2361" s="88"/>
      <c r="F2361" s="88"/>
      <c r="G2361" s="88"/>
      <c r="H2361" s="88"/>
      <c r="I2361" s="88"/>
      <c r="J2361" s="88"/>
      <c r="K2361" s="88"/>
      <c r="L2361" s="88"/>
      <c r="M2361" s="88"/>
      <c r="N2361" s="21"/>
      <c r="O2361" s="21"/>
      <c r="P2361" s="21"/>
      <c r="Q2361" s="97"/>
      <c r="R2361" s="94"/>
      <c r="S2361" s="94"/>
      <c r="T2361" s="94"/>
      <c r="U2361" s="94"/>
      <c r="V2361" s="94"/>
      <c r="W2361" s="94"/>
      <c r="X2361" s="94"/>
      <c r="Y2361" s="88"/>
      <c r="Z2361" s="88"/>
      <c r="AA2361" s="90"/>
      <c r="AB2361" s="88"/>
      <c r="AC2361" s="88"/>
      <c r="AD2361" s="88"/>
      <c r="AE2361" s="101"/>
      <c r="AF2361" s="88"/>
      <c r="AG2361" s="2610"/>
      <c r="AH2361" s="88"/>
      <c r="AI2361" s="102"/>
      <c r="AJ2361" s="21"/>
      <c r="AK2361" s="98"/>
      <c r="AL2361" s="98"/>
      <c r="AM2361" s="96"/>
      <c r="AN2361" s="98"/>
      <c r="AO2361" s="98"/>
      <c r="AP2361" s="98"/>
      <c r="AQ2361" s="98"/>
      <c r="AR2361" s="2302"/>
      <c r="AS2361" s="111"/>
      <c r="AT2361" s="88"/>
      <c r="AU2361" s="88"/>
      <c r="AV2361" s="2626"/>
      <c r="AW2361" s="52"/>
      <c r="AX2361" s="46"/>
      <c r="AY2361" s="2606"/>
    </row>
    <row r="2362" spans="1:51" s="55" customFormat="1" ht="15.95" customHeight="1" x14ac:dyDescent="0.25">
      <c r="A2362" s="2206">
        <v>380</v>
      </c>
      <c r="B2362" s="716" t="s">
        <v>50</v>
      </c>
      <c r="C2362" s="2207" t="s">
        <v>58</v>
      </c>
      <c r="D2362" s="716" t="s">
        <v>19121</v>
      </c>
      <c r="E2362" s="716" t="s">
        <v>3938</v>
      </c>
      <c r="F2362" s="716" t="s">
        <v>3939</v>
      </c>
      <c r="G2362" s="716" t="s">
        <v>958</v>
      </c>
      <c r="H2362" s="716" t="s">
        <v>732</v>
      </c>
      <c r="I2362" s="716">
        <v>0</v>
      </c>
      <c r="J2362" s="716" t="s">
        <v>317</v>
      </c>
      <c r="K2362" s="716">
        <v>0</v>
      </c>
      <c r="L2362" s="716" t="s">
        <v>317</v>
      </c>
      <c r="M2362" s="716">
        <v>0</v>
      </c>
      <c r="N2362" s="719">
        <v>4</v>
      </c>
      <c r="O2362" s="719">
        <v>1.5</v>
      </c>
      <c r="P2362" s="719">
        <v>6</v>
      </c>
      <c r="Q2362" s="2212">
        <v>0</v>
      </c>
      <c r="R2362" s="2214"/>
      <c r="S2362" s="2214">
        <v>0</v>
      </c>
      <c r="T2362" s="2214"/>
      <c r="U2362" s="2214">
        <v>0</v>
      </c>
      <c r="V2362" s="2214">
        <v>1</v>
      </c>
      <c r="W2362" s="2214">
        <v>1</v>
      </c>
      <c r="X2362" s="2214">
        <v>0</v>
      </c>
      <c r="Y2362" s="716" t="s">
        <v>61</v>
      </c>
      <c r="Z2362" s="716" t="s">
        <v>230</v>
      </c>
      <c r="AA2362" s="502" t="s">
        <v>230</v>
      </c>
      <c r="AB2362" s="716" t="s">
        <v>230</v>
      </c>
      <c r="AC2362" s="716" t="s">
        <v>230</v>
      </c>
      <c r="AD2362" s="716" t="s">
        <v>230</v>
      </c>
      <c r="AE2362" s="2339" t="s">
        <v>3940</v>
      </c>
      <c r="AF2362" s="716" t="s">
        <v>3941</v>
      </c>
      <c r="AG2362" s="717" t="s">
        <v>230</v>
      </c>
      <c r="AH2362" s="716" t="s">
        <v>58</v>
      </c>
      <c r="AI2362" s="2340">
        <v>0.114</v>
      </c>
      <c r="AJ2362" s="719">
        <v>7900</v>
      </c>
      <c r="AK2362" s="718">
        <f t="shared" si="269"/>
        <v>1.8830136986301369</v>
      </c>
      <c r="AL2362" s="718">
        <f t="shared" si="270"/>
        <v>0.58438356164383565</v>
      </c>
      <c r="AM2362" s="1653">
        <f t="shared" si="271"/>
        <v>2.4673972602739727</v>
      </c>
      <c r="AN2362" s="718">
        <f>SUM(AK2362:AK2365)</f>
        <v>1.9309041095890411</v>
      </c>
      <c r="AO2362" s="718">
        <f>SUM(AL2362:AL2365)</f>
        <v>0.58467945205479466</v>
      </c>
      <c r="AP2362" s="718">
        <f>SUM(AM2362:AM2365)</f>
        <v>2.5155835616438353</v>
      </c>
      <c r="AQ2362" s="718">
        <f>AP2362*30</f>
        <v>75.467506849315058</v>
      </c>
      <c r="AR2362" s="2217" t="s">
        <v>231</v>
      </c>
      <c r="AS2362" s="2218"/>
      <c r="AT2362" s="716" t="s">
        <v>232</v>
      </c>
      <c r="AU2362" s="716" t="s">
        <v>58</v>
      </c>
      <c r="AV2362" s="2235" t="s">
        <v>3942</v>
      </c>
      <c r="AW2362" s="2342" t="s">
        <v>1122</v>
      </c>
      <c r="AX2362" s="46"/>
      <c r="AY2362" s="2391"/>
    </row>
    <row r="2363" spans="1:51" s="55" customFormat="1" ht="15.95" customHeight="1" x14ac:dyDescent="0.25">
      <c r="A2363" s="2164"/>
      <c r="C2363" s="2273"/>
      <c r="N2363" s="71"/>
      <c r="O2363" s="71"/>
      <c r="P2363" s="71"/>
      <c r="Q2363" s="2274"/>
      <c r="R2363" s="53"/>
      <c r="S2363" s="53"/>
      <c r="T2363" s="53"/>
      <c r="U2363" s="53"/>
      <c r="V2363" s="53"/>
      <c r="W2363" s="53"/>
      <c r="X2363" s="53"/>
      <c r="AA2363" s="2165"/>
      <c r="AC2363" s="2250" t="s">
        <v>6140</v>
      </c>
      <c r="AD2363" s="1794" t="s">
        <v>6141</v>
      </c>
      <c r="AE2363" s="2250" t="s">
        <v>3940</v>
      </c>
      <c r="AF2363" s="2250" t="s">
        <v>21199</v>
      </c>
      <c r="AG2363" s="2251" t="s">
        <v>21125</v>
      </c>
      <c r="AH2363" s="2250" t="s">
        <v>21133</v>
      </c>
      <c r="AI2363" s="1478">
        <v>0.87</v>
      </c>
      <c r="AJ2363" s="37">
        <v>3</v>
      </c>
      <c r="AK2363" s="40">
        <f>AJ2363*AI2363/365</f>
        <v>7.1506849315068491E-3</v>
      </c>
      <c r="AL2363" s="40">
        <f>AJ2363*0.027/365</f>
        <v>2.2191780821917808E-4</v>
      </c>
      <c r="AM2363" s="41">
        <f>SUBTOTAL(9,AK2363:AL2363)</f>
        <v>7.3726027397260276E-3</v>
      </c>
      <c r="AN2363" s="40"/>
      <c r="AO2363" s="40"/>
      <c r="AP2363" s="40"/>
      <c r="AQ2363" s="40"/>
      <c r="AR2363" s="283"/>
      <c r="AS2363" s="19"/>
      <c r="AT2363" s="2243"/>
      <c r="AU2363" s="2243"/>
      <c r="AV2363" s="1060"/>
      <c r="AW2363" s="2243"/>
      <c r="AX2363" s="2460" t="s">
        <v>21186</v>
      </c>
      <c r="AY2363" s="2391"/>
    </row>
    <row r="2364" spans="1:51" s="55" customFormat="1" ht="15.95" customHeight="1" x14ac:dyDescent="0.25">
      <c r="A2364" s="2164"/>
      <c r="C2364" s="2273"/>
      <c r="N2364" s="71"/>
      <c r="O2364" s="71"/>
      <c r="P2364" s="71"/>
      <c r="Q2364" s="2274"/>
      <c r="R2364" s="53"/>
      <c r="S2364" s="53"/>
      <c r="T2364" s="53"/>
      <c r="U2364" s="53"/>
      <c r="V2364" s="53"/>
      <c r="W2364" s="53"/>
      <c r="X2364" s="53"/>
      <c r="AA2364" s="2165"/>
      <c r="AC2364" s="2688" t="s">
        <v>25974</v>
      </c>
      <c r="AD2364" s="1794" t="s">
        <v>25989</v>
      </c>
      <c r="AE2364" s="2688" t="s">
        <v>25981</v>
      </c>
      <c r="AF2364" s="2688" t="s">
        <v>25982</v>
      </c>
      <c r="AG2364" s="2689" t="s">
        <v>22027</v>
      </c>
      <c r="AH2364" s="2688" t="s">
        <v>25983</v>
      </c>
      <c r="AI2364" s="1478">
        <v>0.14000000000000001</v>
      </c>
      <c r="AJ2364" s="831">
        <v>100</v>
      </c>
      <c r="AK2364" s="378">
        <f>AJ2364*AI2364/365</f>
        <v>3.8356164383561646E-2</v>
      </c>
      <c r="AL2364" s="378">
        <v>0</v>
      </c>
      <c r="AM2364" s="380">
        <f>SUM(AK2364:AL2364)</f>
        <v>3.8356164383561646E-2</v>
      </c>
      <c r="AN2364" s="40"/>
      <c r="AO2364" s="40"/>
      <c r="AP2364" s="40"/>
      <c r="AQ2364" s="40"/>
      <c r="AR2364" s="283"/>
      <c r="AS2364" s="19"/>
      <c r="AT2364" s="2682"/>
      <c r="AU2364" s="2682"/>
      <c r="AV2364" s="1060"/>
      <c r="AW2364" s="2682"/>
      <c r="AX2364" s="2460" t="s">
        <v>25984</v>
      </c>
      <c r="AY2364" s="2682"/>
    </row>
    <row r="2365" spans="1:51" s="55" customFormat="1" ht="15.95" customHeight="1" x14ac:dyDescent="0.25">
      <c r="A2365" s="2164"/>
      <c r="C2365" s="2273"/>
      <c r="N2365" s="71"/>
      <c r="O2365" s="71"/>
      <c r="P2365" s="71"/>
      <c r="Q2365" s="2274"/>
      <c r="R2365" s="53"/>
      <c r="S2365" s="53"/>
      <c r="T2365" s="53"/>
      <c r="U2365" s="53"/>
      <c r="V2365" s="53"/>
      <c r="W2365" s="53"/>
      <c r="X2365" s="53"/>
      <c r="AA2365" s="2165"/>
      <c r="AC2365" s="2250" t="s">
        <v>6140</v>
      </c>
      <c r="AD2365" s="1794" t="s">
        <v>6141</v>
      </c>
      <c r="AE2365" s="2250" t="s">
        <v>8285</v>
      </c>
      <c r="AF2365" s="2250" t="s">
        <v>21198</v>
      </c>
      <c r="AG2365" s="2251" t="s">
        <v>21125</v>
      </c>
      <c r="AH2365" s="2250" t="s">
        <v>21130</v>
      </c>
      <c r="AI2365" s="1478">
        <v>0.87</v>
      </c>
      <c r="AJ2365" s="37">
        <v>1</v>
      </c>
      <c r="AK2365" s="40">
        <f>AJ2365*AI2365/365</f>
        <v>2.3835616438356165E-3</v>
      </c>
      <c r="AL2365" s="40">
        <f t="shared" si="270"/>
        <v>7.3972602739726025E-5</v>
      </c>
      <c r="AM2365" s="41">
        <f>SUBTOTAL(9,AK2365:AL2365)</f>
        <v>2.4575342465753425E-3</v>
      </c>
      <c r="AN2365" s="40"/>
      <c r="AO2365" s="40"/>
      <c r="AP2365" s="40"/>
      <c r="AQ2365" s="40"/>
      <c r="AR2365" s="283"/>
      <c r="AS2365" s="19"/>
      <c r="AT2365" s="2243"/>
      <c r="AU2365" s="2243"/>
      <c r="AV2365" s="1060"/>
      <c r="AW2365" s="2243"/>
      <c r="AX2365" s="2460" t="s">
        <v>21186</v>
      </c>
      <c r="AY2365" s="2391"/>
    </row>
    <row r="2366" spans="1:51" s="55" customFormat="1" ht="15.95" customHeight="1" x14ac:dyDescent="0.25">
      <c r="A2366" s="182">
        <v>381</v>
      </c>
      <c r="B2366" s="166" t="s">
        <v>50</v>
      </c>
      <c r="C2366" s="170" t="s">
        <v>58</v>
      </c>
      <c r="D2366" s="166" t="s">
        <v>19120</v>
      </c>
      <c r="E2366" s="166" t="s">
        <v>3944</v>
      </c>
      <c r="F2366" s="166" t="s">
        <v>3945</v>
      </c>
      <c r="G2366" s="166" t="s">
        <v>958</v>
      </c>
      <c r="H2366" s="166" t="s">
        <v>732</v>
      </c>
      <c r="I2366" s="166">
        <v>0</v>
      </c>
      <c r="J2366" s="166" t="s">
        <v>317</v>
      </c>
      <c r="K2366" s="166">
        <v>0</v>
      </c>
      <c r="L2366" s="166" t="s">
        <v>317</v>
      </c>
      <c r="M2366" s="166">
        <v>0</v>
      </c>
      <c r="N2366" s="186">
        <v>4</v>
      </c>
      <c r="O2366" s="186">
        <v>1.5</v>
      </c>
      <c r="P2366" s="186">
        <v>6</v>
      </c>
      <c r="Q2366" s="184">
        <v>0</v>
      </c>
      <c r="R2366" s="183"/>
      <c r="S2366" s="183">
        <v>0</v>
      </c>
      <c r="T2366" s="183"/>
      <c r="U2366" s="183">
        <v>0</v>
      </c>
      <c r="V2366" s="183">
        <v>1</v>
      </c>
      <c r="W2366" s="183">
        <v>1</v>
      </c>
      <c r="X2366" s="183">
        <v>0</v>
      </c>
      <c r="Y2366" s="166" t="s">
        <v>61</v>
      </c>
      <c r="Z2366" s="166" t="s">
        <v>230</v>
      </c>
      <c r="AA2366" s="203" t="s">
        <v>230</v>
      </c>
      <c r="AB2366" s="166" t="s">
        <v>230</v>
      </c>
      <c r="AC2366" s="166" t="s">
        <v>230</v>
      </c>
      <c r="AD2366" s="166" t="s">
        <v>230</v>
      </c>
      <c r="AE2366" s="201" t="s">
        <v>3946</v>
      </c>
      <c r="AF2366" s="166" t="s">
        <v>494</v>
      </c>
      <c r="AG2366" s="165" t="s">
        <v>230</v>
      </c>
      <c r="AH2366" s="166" t="s">
        <v>58</v>
      </c>
      <c r="AI2366" s="220">
        <v>0.114</v>
      </c>
      <c r="AJ2366" s="186">
        <v>1500</v>
      </c>
      <c r="AK2366" s="167">
        <f t="shared" si="269"/>
        <v>0.35753424657534244</v>
      </c>
      <c r="AL2366" s="167">
        <f t="shared" si="270"/>
        <v>0.11095890410958904</v>
      </c>
      <c r="AM2366" s="187">
        <f t="shared" si="271"/>
        <v>0.46849315068493147</v>
      </c>
      <c r="AN2366" s="167">
        <f>AK2366</f>
        <v>0.35753424657534244</v>
      </c>
      <c r="AO2366" s="167">
        <f>AL2366</f>
        <v>0.11095890410958904</v>
      </c>
      <c r="AP2366" s="167">
        <f>AN2366+AO2366</f>
        <v>0.46849315068493147</v>
      </c>
      <c r="AQ2366" s="167">
        <f t="shared" si="272"/>
        <v>14.054794520547944</v>
      </c>
      <c r="AR2366" s="193" t="s">
        <v>231</v>
      </c>
      <c r="AS2366" s="194"/>
      <c r="AT2366" s="166" t="s">
        <v>232</v>
      </c>
      <c r="AU2366" s="166" t="s">
        <v>58</v>
      </c>
      <c r="AV2366" s="280" t="s">
        <v>3947</v>
      </c>
      <c r="AW2366" s="714" t="s">
        <v>1122</v>
      </c>
      <c r="AX2366" s="46"/>
      <c r="AY2366" s="2391"/>
    </row>
    <row r="2367" spans="1:51" s="55" customFormat="1" ht="15.95" customHeight="1" x14ac:dyDescent="0.25">
      <c r="A2367" s="182">
        <v>382</v>
      </c>
      <c r="B2367" s="166" t="s">
        <v>50</v>
      </c>
      <c r="C2367" s="170" t="s">
        <v>58</v>
      </c>
      <c r="D2367" s="354" t="s">
        <v>18889</v>
      </c>
      <c r="E2367" s="166" t="s">
        <v>3949</v>
      </c>
      <c r="F2367" s="166" t="s">
        <v>3950</v>
      </c>
      <c r="G2367" s="166" t="s">
        <v>958</v>
      </c>
      <c r="H2367" s="354" t="s">
        <v>219</v>
      </c>
      <c r="I2367" s="354" t="s">
        <v>220</v>
      </c>
      <c r="J2367" s="354" t="s">
        <v>221</v>
      </c>
      <c r="K2367" s="354" t="s">
        <v>222</v>
      </c>
      <c r="L2367" s="354" t="s">
        <v>221</v>
      </c>
      <c r="M2367" s="354" t="s">
        <v>222</v>
      </c>
      <c r="N2367" s="360">
        <v>6.4</v>
      </c>
      <c r="O2367" s="360">
        <v>2.2000000000000002</v>
      </c>
      <c r="P2367" s="360">
        <f>O2367*N2367</f>
        <v>14.080000000000002</v>
      </c>
      <c r="Q2367" s="184">
        <v>1</v>
      </c>
      <c r="R2367" s="183"/>
      <c r="S2367" s="183">
        <v>0</v>
      </c>
      <c r="T2367" s="183"/>
      <c r="U2367" s="183">
        <v>0</v>
      </c>
      <c r="V2367" s="183">
        <v>0</v>
      </c>
      <c r="W2367" s="183">
        <v>1</v>
      </c>
      <c r="X2367" s="183">
        <v>0</v>
      </c>
      <c r="Y2367" s="354" t="s">
        <v>62</v>
      </c>
      <c r="Z2367" s="366" t="s">
        <v>224</v>
      </c>
      <c r="AA2367" s="762" t="s">
        <v>959</v>
      </c>
      <c r="AB2367" s="354" t="s">
        <v>960</v>
      </c>
      <c r="AC2367" s="354" t="s">
        <v>961</v>
      </c>
      <c r="AD2367" s="272" t="s">
        <v>962</v>
      </c>
      <c r="AE2367" s="201" t="s">
        <v>3951</v>
      </c>
      <c r="AF2367" s="166" t="s">
        <v>580</v>
      </c>
      <c r="AG2367" s="165" t="s">
        <v>230</v>
      </c>
      <c r="AH2367" s="166" t="s">
        <v>58</v>
      </c>
      <c r="AI2367" s="220">
        <v>0.114</v>
      </c>
      <c r="AJ2367" s="186">
        <v>900</v>
      </c>
      <c r="AK2367" s="167">
        <f t="shared" si="269"/>
        <v>0.21452054794520548</v>
      </c>
      <c r="AL2367" s="167">
        <f t="shared" si="270"/>
        <v>6.6575342465753432E-2</v>
      </c>
      <c r="AM2367" s="187">
        <f t="shared" si="271"/>
        <v>0.28109589041095889</v>
      </c>
      <c r="AN2367" s="167">
        <f>AK2367</f>
        <v>0.21452054794520548</v>
      </c>
      <c r="AO2367" s="167">
        <f>AL2367</f>
        <v>6.6575342465753432E-2</v>
      </c>
      <c r="AP2367" s="167">
        <f>AN2367+AO2367</f>
        <v>0.28109589041095889</v>
      </c>
      <c r="AQ2367" s="167">
        <f t="shared" si="272"/>
        <v>8.4328767123287669</v>
      </c>
      <c r="AR2367" s="193" t="s">
        <v>231</v>
      </c>
      <c r="AS2367" s="363" t="s">
        <v>114</v>
      </c>
      <c r="AT2367" s="166" t="s">
        <v>232</v>
      </c>
      <c r="AU2367" s="166" t="s">
        <v>58</v>
      </c>
      <c r="AV2367" s="679" t="s">
        <v>3952</v>
      </c>
      <c r="AW2367" s="714" t="s">
        <v>234</v>
      </c>
      <c r="AX2367" s="46"/>
      <c r="AY2367" s="2391"/>
    </row>
    <row r="2368" spans="1:51" s="55" customFormat="1" ht="15.95" customHeight="1" x14ac:dyDescent="0.25">
      <c r="A2368" s="182">
        <v>383</v>
      </c>
      <c r="B2368" s="166" t="s">
        <v>50</v>
      </c>
      <c r="C2368" s="170" t="s">
        <v>58</v>
      </c>
      <c r="D2368" s="166" t="s">
        <v>19211</v>
      </c>
      <c r="E2368" s="166" t="s">
        <v>3954</v>
      </c>
      <c r="F2368" s="166" t="s">
        <v>3955</v>
      </c>
      <c r="G2368" s="166" t="s">
        <v>958</v>
      </c>
      <c r="H2368" s="166" t="s">
        <v>219</v>
      </c>
      <c r="I2368" s="166" t="s">
        <v>316</v>
      </c>
      <c r="J2368" s="166" t="s">
        <v>221</v>
      </c>
      <c r="K2368" s="166" t="s">
        <v>222</v>
      </c>
      <c r="L2368" s="198" t="s">
        <v>221</v>
      </c>
      <c r="M2368" s="198" t="s">
        <v>879</v>
      </c>
      <c r="N2368" s="186">
        <v>4</v>
      </c>
      <c r="O2368" s="186">
        <v>1.5</v>
      </c>
      <c r="P2368" s="186">
        <v>6</v>
      </c>
      <c r="Q2368" s="184">
        <v>2</v>
      </c>
      <c r="R2368" s="183"/>
      <c r="S2368" s="183">
        <v>0</v>
      </c>
      <c r="T2368" s="183"/>
      <c r="U2368" s="183">
        <v>0</v>
      </c>
      <c r="V2368" s="183">
        <v>0</v>
      </c>
      <c r="W2368" s="183">
        <v>1</v>
      </c>
      <c r="X2368" s="183">
        <v>0</v>
      </c>
      <c r="Y2368" s="673" t="s">
        <v>16652</v>
      </c>
      <c r="Z2368" s="166" t="s">
        <v>230</v>
      </c>
      <c r="AA2368" s="203" t="s">
        <v>230</v>
      </c>
      <c r="AB2368" s="166" t="s">
        <v>230</v>
      </c>
      <c r="AC2368" s="166" t="s">
        <v>230</v>
      </c>
      <c r="AD2368" s="166" t="s">
        <v>230</v>
      </c>
      <c r="AE2368" s="201" t="s">
        <v>3956</v>
      </c>
      <c r="AF2368" s="166" t="s">
        <v>378</v>
      </c>
      <c r="AG2368" s="165" t="s">
        <v>230</v>
      </c>
      <c r="AH2368" s="166" t="s">
        <v>58</v>
      </c>
      <c r="AI2368" s="220">
        <v>0.114</v>
      </c>
      <c r="AJ2368" s="186">
        <v>3120</v>
      </c>
      <c r="AK2368" s="167">
        <f t="shared" si="269"/>
        <v>0.74367123287671233</v>
      </c>
      <c r="AL2368" s="167">
        <f t="shared" si="270"/>
        <v>0.23079452054794519</v>
      </c>
      <c r="AM2368" s="187">
        <f t="shared" si="271"/>
        <v>0.97446575342465747</v>
      </c>
      <c r="AN2368" s="167">
        <f>SUM(AK2368:AK2371)</f>
        <v>0.85277260273972599</v>
      </c>
      <c r="AO2368" s="167">
        <f>SUM(AL2368:AL2371)</f>
        <v>0.23079452054794519</v>
      </c>
      <c r="AP2368" s="167">
        <f>AN2368+AO2368</f>
        <v>1.0835671232876711</v>
      </c>
      <c r="AQ2368" s="167">
        <f t="shared" si="272"/>
        <v>32.507013698630132</v>
      </c>
      <c r="AR2368" s="193" t="s">
        <v>231</v>
      </c>
      <c r="AS2368" s="194" t="s">
        <v>431</v>
      </c>
      <c r="AT2368" s="166" t="s">
        <v>232</v>
      </c>
      <c r="AU2368" s="166" t="s">
        <v>58</v>
      </c>
      <c r="AV2368" s="679" t="s">
        <v>3957</v>
      </c>
      <c r="AW2368" s="714" t="s">
        <v>234</v>
      </c>
      <c r="AX2368" s="46"/>
      <c r="AY2368" s="2391"/>
    </row>
    <row r="2369" spans="1:51" s="55" customFormat="1" ht="15.95" customHeight="1" x14ac:dyDescent="0.25">
      <c r="A2369" s="112"/>
      <c r="B2369" s="113"/>
      <c r="C2369" s="121"/>
      <c r="D2369" s="113"/>
      <c r="E2369" s="113"/>
      <c r="F2369" s="113"/>
      <c r="G2369" s="113"/>
      <c r="H2369" s="123"/>
      <c r="I2369" s="123"/>
      <c r="J2369" s="123"/>
      <c r="K2369" s="123"/>
      <c r="L2369" s="133"/>
      <c r="M2369" s="133"/>
      <c r="N2369" s="118"/>
      <c r="O2369" s="118"/>
      <c r="P2369" s="118"/>
      <c r="Q2369" s="120"/>
      <c r="R2369" s="114"/>
      <c r="S2369" s="114"/>
      <c r="T2369" s="114"/>
      <c r="U2369" s="114"/>
      <c r="V2369" s="114"/>
      <c r="W2369" s="114"/>
      <c r="X2369" s="114"/>
      <c r="Y2369" s="954"/>
      <c r="Z2369" s="113"/>
      <c r="AA2369" s="132"/>
      <c r="AB2369" s="113"/>
      <c r="AC2369" s="113"/>
      <c r="AD2369" s="113"/>
      <c r="AE2369" s="1576" t="s">
        <v>21919</v>
      </c>
      <c r="AF2369" s="1577" t="s">
        <v>21920</v>
      </c>
      <c r="AG2369" s="115" t="s">
        <v>230</v>
      </c>
      <c r="AH2369" s="113" t="s">
        <v>58</v>
      </c>
      <c r="AI2369" s="147">
        <v>0.114</v>
      </c>
      <c r="AJ2369" s="118"/>
      <c r="AK2369" s="116"/>
      <c r="AL2369" s="116"/>
      <c r="AM2369" s="119"/>
      <c r="AN2369" s="116"/>
      <c r="AO2369" s="116"/>
      <c r="AP2369" s="116"/>
      <c r="AQ2369" s="367"/>
      <c r="AR2369" s="152"/>
      <c r="AS2369" s="153"/>
      <c r="AT2369" s="113"/>
      <c r="AU2369" s="113"/>
      <c r="AV2369" s="929"/>
      <c r="AW2369" s="44"/>
      <c r="AX2369" s="46"/>
      <c r="AY2369" s="2391"/>
    </row>
    <row r="2370" spans="1:51" s="8" customFormat="1" ht="15.95" customHeight="1" x14ac:dyDescent="0.25">
      <c r="A2370" s="112"/>
      <c r="B2370" s="113"/>
      <c r="C2370" s="121"/>
      <c r="D2370" s="113"/>
      <c r="E2370" s="113"/>
      <c r="F2370" s="113"/>
      <c r="G2370" s="113"/>
      <c r="H2370" s="113"/>
      <c r="I2370" s="113"/>
      <c r="J2370" s="113"/>
      <c r="K2370" s="113"/>
      <c r="L2370" s="1029"/>
      <c r="M2370" s="960"/>
      <c r="N2370" s="118"/>
      <c r="O2370" s="118"/>
      <c r="P2370" s="118"/>
      <c r="Q2370" s="120"/>
      <c r="R2370" s="114"/>
      <c r="S2370" s="114"/>
      <c r="T2370" s="114"/>
      <c r="U2370" s="114"/>
      <c r="V2370" s="114"/>
      <c r="W2370" s="114"/>
      <c r="X2370" s="114"/>
      <c r="Y2370" s="113" t="s">
        <v>230</v>
      </c>
      <c r="Z2370" s="113" t="s">
        <v>230</v>
      </c>
      <c r="AA2370" s="132" t="s">
        <v>230</v>
      </c>
      <c r="AB2370" s="113" t="s">
        <v>230</v>
      </c>
      <c r="AC2370" s="113" t="s">
        <v>230</v>
      </c>
      <c r="AD2370" s="113" t="s">
        <v>230</v>
      </c>
      <c r="AE2370" s="146" t="s">
        <v>3958</v>
      </c>
      <c r="AF2370" s="113" t="s">
        <v>3959</v>
      </c>
      <c r="AG2370" s="115">
        <v>1035000036620</v>
      </c>
      <c r="AH2370" s="113" t="s">
        <v>842</v>
      </c>
      <c r="AI2370" s="147">
        <v>0.87</v>
      </c>
      <c r="AJ2370" s="120">
        <v>10</v>
      </c>
      <c r="AK2370" s="40">
        <f>AJ2370*AI2370/365</f>
        <v>2.3835616438356161E-2</v>
      </c>
      <c r="AL2370" s="116">
        <v>0</v>
      </c>
      <c r="AM2370" s="41">
        <f>SUBTOTAL(9,AK2370:AL2370)</f>
        <v>2.3835616438356161E-2</v>
      </c>
      <c r="AN2370" s="116"/>
      <c r="AO2370" s="116"/>
      <c r="AP2370" s="116"/>
      <c r="AQ2370" s="367"/>
      <c r="AR2370" s="42"/>
      <c r="AS2370" s="43"/>
      <c r="AT2370" s="113"/>
      <c r="AU2370" s="113"/>
      <c r="AV2370" s="44"/>
      <c r="AW2370" s="44"/>
      <c r="AX2370" s="46"/>
      <c r="AY2370" s="2391"/>
    </row>
    <row r="2371" spans="1:51" s="8" customFormat="1" ht="15.95" customHeight="1" x14ac:dyDescent="0.25">
      <c r="A2371" s="93"/>
      <c r="B2371" s="88"/>
      <c r="C2371" s="107"/>
      <c r="D2371" s="88"/>
      <c r="E2371" s="88"/>
      <c r="F2371" s="88"/>
      <c r="G2371" s="88"/>
      <c r="H2371" s="88"/>
      <c r="I2371" s="88"/>
      <c r="J2371" s="88"/>
      <c r="K2371" s="88"/>
      <c r="L2371" s="88"/>
      <c r="M2371" s="966"/>
      <c r="N2371" s="21"/>
      <c r="O2371" s="21"/>
      <c r="P2371" s="21"/>
      <c r="Q2371" s="97"/>
      <c r="R2371" s="94"/>
      <c r="S2371" s="94"/>
      <c r="T2371" s="94"/>
      <c r="U2371" s="94"/>
      <c r="V2371" s="94"/>
      <c r="W2371" s="94"/>
      <c r="X2371" s="94"/>
      <c r="Y2371" s="88" t="s">
        <v>230</v>
      </c>
      <c r="Z2371" s="88" t="s">
        <v>230</v>
      </c>
      <c r="AA2371" s="90" t="s">
        <v>230</v>
      </c>
      <c r="AB2371" s="88" t="s">
        <v>230</v>
      </c>
      <c r="AC2371" s="88" t="s">
        <v>230</v>
      </c>
      <c r="AD2371" s="88" t="s">
        <v>230</v>
      </c>
      <c r="AE2371" s="101" t="s">
        <v>3956</v>
      </c>
      <c r="AF2371" s="88" t="s">
        <v>3960</v>
      </c>
      <c r="AG2371" s="95">
        <v>318507400049662</v>
      </c>
      <c r="AH2371" s="88" t="s">
        <v>304</v>
      </c>
      <c r="AI2371" s="21">
        <v>1.1399999999999999</v>
      </c>
      <c r="AJ2371" s="21">
        <v>27.3</v>
      </c>
      <c r="AK2371" s="98">
        <f>AJ2371*AI2371/365</f>
        <v>8.5265753424657531E-2</v>
      </c>
      <c r="AL2371" s="98">
        <v>0</v>
      </c>
      <c r="AM2371" s="14">
        <f>SUBTOTAL(9,AK2371:AL2371)</f>
        <v>8.5265753424657531E-2</v>
      </c>
      <c r="AN2371" s="98"/>
      <c r="AO2371" s="98"/>
      <c r="AP2371" s="98"/>
      <c r="AQ2371" s="368"/>
      <c r="AR2371" s="47"/>
      <c r="AS2371" s="48"/>
      <c r="AT2371" s="88"/>
      <c r="AU2371" s="88"/>
      <c r="AV2371" s="52"/>
      <c r="AW2371" s="52"/>
      <c r="AX2371" s="46"/>
      <c r="AY2371" s="2391"/>
    </row>
    <row r="2372" spans="1:51" s="55" customFormat="1" ht="15.95" customHeight="1" x14ac:dyDescent="0.25">
      <c r="A2372" s="182">
        <v>384</v>
      </c>
      <c r="B2372" s="166" t="s">
        <v>50</v>
      </c>
      <c r="C2372" s="170" t="s">
        <v>58</v>
      </c>
      <c r="D2372" s="354" t="s">
        <v>18890</v>
      </c>
      <c r="E2372" s="166" t="s">
        <v>3961</v>
      </c>
      <c r="F2372" s="166" t="s">
        <v>3962</v>
      </c>
      <c r="G2372" s="166" t="s">
        <v>958</v>
      </c>
      <c r="H2372" s="354" t="s">
        <v>219</v>
      </c>
      <c r="I2372" s="354" t="s">
        <v>220</v>
      </c>
      <c r="J2372" s="354" t="s">
        <v>221</v>
      </c>
      <c r="K2372" s="354" t="s">
        <v>222</v>
      </c>
      <c r="L2372" s="354" t="s">
        <v>221</v>
      </c>
      <c r="M2372" s="354" t="s">
        <v>222</v>
      </c>
      <c r="N2372" s="360">
        <v>6.4</v>
      </c>
      <c r="O2372" s="360">
        <v>2.2000000000000002</v>
      </c>
      <c r="P2372" s="360">
        <f>O2372*N2372</f>
        <v>14.080000000000002</v>
      </c>
      <c r="Q2372" s="184">
        <v>0</v>
      </c>
      <c r="R2372" s="183"/>
      <c r="S2372" s="183">
        <v>0</v>
      </c>
      <c r="T2372" s="183"/>
      <c r="U2372" s="183">
        <v>0</v>
      </c>
      <c r="V2372" s="183">
        <v>1</v>
      </c>
      <c r="W2372" s="183">
        <v>1</v>
      </c>
      <c r="X2372" s="183">
        <v>0</v>
      </c>
      <c r="Y2372" s="354" t="s">
        <v>62</v>
      </c>
      <c r="Z2372" s="366" t="s">
        <v>224</v>
      </c>
      <c r="AA2372" s="762" t="s">
        <v>959</v>
      </c>
      <c r="AB2372" s="354" t="s">
        <v>960</v>
      </c>
      <c r="AC2372" s="354" t="s">
        <v>961</v>
      </c>
      <c r="AD2372" s="272" t="s">
        <v>962</v>
      </c>
      <c r="AE2372" s="201" t="s">
        <v>3963</v>
      </c>
      <c r="AF2372" s="166" t="s">
        <v>415</v>
      </c>
      <c r="AG2372" s="165" t="s">
        <v>230</v>
      </c>
      <c r="AH2372" s="166" t="s">
        <v>58</v>
      </c>
      <c r="AI2372" s="220">
        <v>0.114</v>
      </c>
      <c r="AJ2372" s="220">
        <v>4560</v>
      </c>
      <c r="AK2372" s="167">
        <f t="shared" ref="AK2372:AK2410" si="273">AJ2372*0.087/365</f>
        <v>1.086904109589041</v>
      </c>
      <c r="AL2372" s="167">
        <f t="shared" ref="AL2372:AL2410" si="274">AJ2372*0.027/365</f>
        <v>0.33731506849315068</v>
      </c>
      <c r="AM2372" s="187">
        <f t="shared" ref="AM2372:AM2377" si="275">AK2372+AL2372</f>
        <v>1.4242191780821918</v>
      </c>
      <c r="AN2372" s="167">
        <f>AK2372</f>
        <v>1.086904109589041</v>
      </c>
      <c r="AO2372" s="167">
        <f>AL2372</f>
        <v>0.33731506849315068</v>
      </c>
      <c r="AP2372" s="167">
        <f>AN2372+AO2372</f>
        <v>1.4242191780821918</v>
      </c>
      <c r="AQ2372" s="167">
        <f>AP2372*30</f>
        <v>42.72657534246575</v>
      </c>
      <c r="AR2372" s="193" t="s">
        <v>231</v>
      </c>
      <c r="AS2372" s="363" t="s">
        <v>114</v>
      </c>
      <c r="AT2372" s="166" t="s">
        <v>232</v>
      </c>
      <c r="AU2372" s="166" t="s">
        <v>58</v>
      </c>
      <c r="AV2372" s="231"/>
      <c r="AW2372" s="166" t="s">
        <v>234</v>
      </c>
      <c r="AX2372" s="2460" t="s">
        <v>18877</v>
      </c>
      <c r="AY2372" s="2391"/>
    </row>
    <row r="2373" spans="1:51" s="55" customFormat="1" ht="15.95" customHeight="1" x14ac:dyDescent="0.25">
      <c r="A2373" s="182">
        <v>385</v>
      </c>
      <c r="B2373" s="166" t="s">
        <v>50</v>
      </c>
      <c r="C2373" s="170" t="s">
        <v>58</v>
      </c>
      <c r="D2373" s="166" t="s">
        <v>19119</v>
      </c>
      <c r="E2373" s="166" t="s">
        <v>3965</v>
      </c>
      <c r="F2373" s="166" t="s">
        <v>3966</v>
      </c>
      <c r="G2373" s="166" t="s">
        <v>958</v>
      </c>
      <c r="H2373" s="166" t="s">
        <v>732</v>
      </c>
      <c r="I2373" s="166">
        <v>0</v>
      </c>
      <c r="J2373" s="166" t="s">
        <v>317</v>
      </c>
      <c r="K2373" s="166">
        <v>0</v>
      </c>
      <c r="L2373" s="166" t="s">
        <v>221</v>
      </c>
      <c r="M2373" s="673" t="s">
        <v>222</v>
      </c>
      <c r="N2373" s="186">
        <v>2</v>
      </c>
      <c r="O2373" s="186">
        <v>2</v>
      </c>
      <c r="P2373" s="186">
        <v>4</v>
      </c>
      <c r="Q2373" s="184">
        <v>0</v>
      </c>
      <c r="R2373" s="183"/>
      <c r="S2373" s="183">
        <v>0</v>
      </c>
      <c r="T2373" s="183"/>
      <c r="U2373" s="183">
        <v>0</v>
      </c>
      <c r="V2373" s="183">
        <v>1</v>
      </c>
      <c r="W2373" s="183">
        <v>1</v>
      </c>
      <c r="X2373" s="183">
        <v>0</v>
      </c>
      <c r="Y2373" s="166" t="s">
        <v>61</v>
      </c>
      <c r="Z2373" s="166" t="s">
        <v>230</v>
      </c>
      <c r="AA2373" s="203" t="s">
        <v>230</v>
      </c>
      <c r="AB2373" s="166" t="s">
        <v>230</v>
      </c>
      <c r="AC2373" s="166" t="s">
        <v>230</v>
      </c>
      <c r="AD2373" s="166" t="s">
        <v>230</v>
      </c>
      <c r="AE2373" s="201" t="s">
        <v>3967</v>
      </c>
      <c r="AF2373" s="166" t="s">
        <v>3912</v>
      </c>
      <c r="AG2373" s="165" t="s">
        <v>230</v>
      </c>
      <c r="AH2373" s="166" t="s">
        <v>58</v>
      </c>
      <c r="AI2373" s="220">
        <v>0.114</v>
      </c>
      <c r="AJ2373" s="220">
        <v>1520</v>
      </c>
      <c r="AK2373" s="167">
        <f t="shared" si="273"/>
        <v>0.36230136986301364</v>
      </c>
      <c r="AL2373" s="167">
        <f t="shared" si="274"/>
        <v>0.11243835616438357</v>
      </c>
      <c r="AM2373" s="187">
        <f t="shared" si="275"/>
        <v>0.47473972602739722</v>
      </c>
      <c r="AN2373" s="167">
        <f>SUM(AK2373:AK2377)</f>
        <v>1.3919999999999999</v>
      </c>
      <c r="AO2373" s="167">
        <f>SUM(AL2373:AL2377)</f>
        <v>0.432</v>
      </c>
      <c r="AP2373" s="167">
        <f>AN2373+AO2373</f>
        <v>1.8239999999999998</v>
      </c>
      <c r="AQ2373" s="167">
        <f>AP2373*30</f>
        <v>54.72</v>
      </c>
      <c r="AR2373" s="193" t="s">
        <v>231</v>
      </c>
      <c r="AS2373" s="194"/>
      <c r="AT2373" s="166" t="s">
        <v>232</v>
      </c>
      <c r="AU2373" s="166" t="s">
        <v>58</v>
      </c>
      <c r="AV2373" s="269" t="s">
        <v>1122</v>
      </c>
      <c r="AW2373" s="166" t="s">
        <v>1122</v>
      </c>
      <c r="AX2373" s="46"/>
      <c r="AY2373" s="2391"/>
    </row>
    <row r="2374" spans="1:51" s="8" customFormat="1" ht="15.95" customHeight="1" x14ac:dyDescent="0.25">
      <c r="A2374" s="112"/>
      <c r="B2374" s="113"/>
      <c r="C2374" s="121"/>
      <c r="D2374" s="113"/>
      <c r="E2374" s="113"/>
      <c r="F2374" s="113"/>
      <c r="G2374" s="113"/>
      <c r="H2374" s="113"/>
      <c r="I2374" s="113"/>
      <c r="J2374" s="113"/>
      <c r="K2374" s="113"/>
      <c r="L2374" s="113"/>
      <c r="M2374" s="954"/>
      <c r="N2374" s="118"/>
      <c r="O2374" s="118"/>
      <c r="P2374" s="118"/>
      <c r="Q2374" s="120"/>
      <c r="R2374" s="114"/>
      <c r="S2374" s="114"/>
      <c r="T2374" s="114"/>
      <c r="U2374" s="114"/>
      <c r="V2374" s="114"/>
      <c r="W2374" s="114"/>
      <c r="X2374" s="114"/>
      <c r="Y2374" s="113" t="s">
        <v>230</v>
      </c>
      <c r="Z2374" s="113" t="s">
        <v>230</v>
      </c>
      <c r="AA2374" s="132" t="s">
        <v>230</v>
      </c>
      <c r="AB2374" s="113" t="s">
        <v>230</v>
      </c>
      <c r="AC2374" s="113" t="s">
        <v>230</v>
      </c>
      <c r="AD2374" s="113" t="s">
        <v>230</v>
      </c>
      <c r="AE2374" s="146" t="s">
        <v>3968</v>
      </c>
      <c r="AF2374" s="113" t="s">
        <v>3521</v>
      </c>
      <c r="AG2374" s="115" t="s">
        <v>230</v>
      </c>
      <c r="AH2374" s="113" t="s">
        <v>58</v>
      </c>
      <c r="AI2374" s="147">
        <v>0.114</v>
      </c>
      <c r="AJ2374" s="114">
        <v>1360</v>
      </c>
      <c r="AK2374" s="116">
        <f t="shared" si="273"/>
        <v>0.32416438356164384</v>
      </c>
      <c r="AL2374" s="116">
        <f t="shared" si="274"/>
        <v>0.10060273972602739</v>
      </c>
      <c r="AM2374" s="116">
        <f t="shared" si="275"/>
        <v>0.42476712328767124</v>
      </c>
      <c r="AN2374" s="116"/>
      <c r="AO2374" s="116"/>
      <c r="AP2374" s="116"/>
      <c r="AQ2374" s="367"/>
      <c r="AR2374" s="42"/>
      <c r="AS2374" s="43"/>
      <c r="AT2374" s="113"/>
      <c r="AU2374" s="113"/>
      <c r="AV2374" s="44"/>
      <c r="AW2374" s="113"/>
      <c r="AX2374" s="46"/>
      <c r="AY2374" s="2391"/>
    </row>
    <row r="2375" spans="1:51" s="8" customFormat="1" ht="15.95" customHeight="1" x14ac:dyDescent="0.25">
      <c r="A2375" s="36"/>
      <c r="B2375" s="1029"/>
      <c r="C2375" s="2"/>
      <c r="D2375" s="1029"/>
      <c r="E2375" s="1029"/>
      <c r="F2375" s="1029"/>
      <c r="G2375" s="1029"/>
      <c r="H2375" s="1029"/>
      <c r="I2375" s="1029"/>
      <c r="J2375" s="1029"/>
      <c r="K2375" s="1029"/>
      <c r="L2375" s="1029"/>
      <c r="M2375" s="960"/>
      <c r="N2375" s="1036"/>
      <c r="O2375" s="1036"/>
      <c r="P2375" s="1557"/>
      <c r="Q2375" s="37"/>
      <c r="R2375" s="448"/>
      <c r="S2375" s="448"/>
      <c r="T2375" s="448"/>
      <c r="U2375" s="448"/>
      <c r="V2375" s="448"/>
      <c r="W2375" s="448"/>
      <c r="X2375" s="448"/>
      <c r="Y2375" s="1029" t="s">
        <v>230</v>
      </c>
      <c r="Z2375" s="1029" t="s">
        <v>230</v>
      </c>
      <c r="AA2375" s="1" t="s">
        <v>230</v>
      </c>
      <c r="AB2375" s="1029" t="s">
        <v>230</v>
      </c>
      <c r="AC2375" s="1029" t="s">
        <v>230</v>
      </c>
      <c r="AD2375" s="1029" t="s">
        <v>230</v>
      </c>
      <c r="AE2375" s="3" t="s">
        <v>3969</v>
      </c>
      <c r="AF2375" s="1029" t="s">
        <v>491</v>
      </c>
      <c r="AG2375" s="39" t="s">
        <v>230</v>
      </c>
      <c r="AH2375" s="1029" t="s">
        <v>58</v>
      </c>
      <c r="AI2375" s="54">
        <v>0.114</v>
      </c>
      <c r="AJ2375" s="448">
        <v>1120</v>
      </c>
      <c r="AK2375" s="40">
        <f t="shared" si="273"/>
        <v>0.26695890410958906</v>
      </c>
      <c r="AL2375" s="40">
        <f t="shared" si="274"/>
        <v>8.2849315068493148E-2</v>
      </c>
      <c r="AM2375" s="40">
        <f t="shared" si="275"/>
        <v>0.34980821917808219</v>
      </c>
      <c r="AN2375" s="40"/>
      <c r="AO2375" s="40"/>
      <c r="AP2375" s="40"/>
      <c r="AQ2375" s="1644"/>
      <c r="AR2375" s="1034"/>
      <c r="AS2375" s="45"/>
      <c r="AT2375" s="1029"/>
      <c r="AU2375" s="1029"/>
      <c r="AV2375" s="46"/>
      <c r="AW2375" s="1029"/>
      <c r="AX2375" s="46"/>
      <c r="AY2375" s="2391"/>
    </row>
    <row r="2376" spans="1:51" s="8" customFormat="1" ht="15.95" customHeight="1" x14ac:dyDescent="0.25">
      <c r="A2376" s="36"/>
      <c r="B2376" s="1029"/>
      <c r="C2376" s="2"/>
      <c r="D2376" s="1029"/>
      <c r="E2376" s="1029"/>
      <c r="F2376" s="1029"/>
      <c r="G2376" s="1029"/>
      <c r="H2376" s="1029"/>
      <c r="I2376" s="1029"/>
      <c r="J2376" s="1029"/>
      <c r="K2376" s="1029"/>
      <c r="L2376" s="1029"/>
      <c r="M2376" s="960"/>
      <c r="N2376" s="1036"/>
      <c r="O2376" s="1036"/>
      <c r="P2376" s="1557"/>
      <c r="Q2376" s="37"/>
      <c r="R2376" s="448"/>
      <c r="S2376" s="448"/>
      <c r="T2376" s="448"/>
      <c r="U2376" s="448"/>
      <c r="V2376" s="448"/>
      <c r="W2376" s="448"/>
      <c r="X2376" s="448"/>
      <c r="Y2376" s="1029" t="s">
        <v>230</v>
      </c>
      <c r="Z2376" s="1029" t="s">
        <v>230</v>
      </c>
      <c r="AA2376" s="1" t="s">
        <v>230</v>
      </c>
      <c r="AB2376" s="1029" t="s">
        <v>230</v>
      </c>
      <c r="AC2376" s="1029" t="s">
        <v>230</v>
      </c>
      <c r="AD2376" s="1029" t="s">
        <v>230</v>
      </c>
      <c r="AE2376" s="3" t="s">
        <v>3970</v>
      </c>
      <c r="AF2376" s="1029" t="s">
        <v>491</v>
      </c>
      <c r="AG2376" s="39" t="s">
        <v>230</v>
      </c>
      <c r="AH2376" s="1029" t="s">
        <v>58</v>
      </c>
      <c r="AI2376" s="54">
        <v>0.114</v>
      </c>
      <c r="AJ2376" s="54">
        <v>1120</v>
      </c>
      <c r="AK2376" s="40">
        <f t="shared" si="273"/>
        <v>0.26695890410958906</v>
      </c>
      <c r="AL2376" s="40">
        <f t="shared" si="274"/>
        <v>8.2849315068493148E-2</v>
      </c>
      <c r="AM2376" s="40">
        <f t="shared" si="275"/>
        <v>0.34980821917808219</v>
      </c>
      <c r="AN2376" s="40"/>
      <c r="AO2376" s="40"/>
      <c r="AP2376" s="40"/>
      <c r="AQ2376" s="1644"/>
      <c r="AR2376" s="1034"/>
      <c r="AS2376" s="45"/>
      <c r="AT2376" s="1029"/>
      <c r="AU2376" s="1029"/>
      <c r="AV2376" s="46"/>
      <c r="AW2376" s="1029"/>
      <c r="AX2376" s="46"/>
      <c r="AY2376" s="2391"/>
    </row>
    <row r="2377" spans="1:51" s="8" customFormat="1" ht="15.95" customHeight="1" x14ac:dyDescent="0.25">
      <c r="A2377" s="93"/>
      <c r="B2377" s="88"/>
      <c r="C2377" s="107"/>
      <c r="D2377" s="88"/>
      <c r="E2377" s="88"/>
      <c r="F2377" s="88"/>
      <c r="G2377" s="88"/>
      <c r="H2377" s="88"/>
      <c r="I2377" s="88"/>
      <c r="J2377" s="88"/>
      <c r="K2377" s="88"/>
      <c r="L2377" s="88"/>
      <c r="M2377" s="966"/>
      <c r="N2377" s="21"/>
      <c r="O2377" s="21"/>
      <c r="P2377" s="21"/>
      <c r="Q2377" s="97"/>
      <c r="R2377" s="94"/>
      <c r="S2377" s="94"/>
      <c r="T2377" s="94"/>
      <c r="U2377" s="94"/>
      <c r="V2377" s="94"/>
      <c r="W2377" s="94"/>
      <c r="X2377" s="94"/>
      <c r="Y2377" s="88" t="s">
        <v>230</v>
      </c>
      <c r="Z2377" s="88" t="s">
        <v>230</v>
      </c>
      <c r="AA2377" s="90" t="s">
        <v>230</v>
      </c>
      <c r="AB2377" s="88" t="s">
        <v>230</v>
      </c>
      <c r="AC2377" s="88" t="s">
        <v>230</v>
      </c>
      <c r="AD2377" s="88" t="s">
        <v>230</v>
      </c>
      <c r="AE2377" s="101" t="s">
        <v>3971</v>
      </c>
      <c r="AF2377" s="88" t="s">
        <v>580</v>
      </c>
      <c r="AG2377" s="95" t="s">
        <v>230</v>
      </c>
      <c r="AH2377" s="88" t="s">
        <v>58</v>
      </c>
      <c r="AI2377" s="102">
        <v>0.114</v>
      </c>
      <c r="AJ2377" s="102">
        <v>720</v>
      </c>
      <c r="AK2377" s="98">
        <f t="shared" si="273"/>
        <v>0.17161643835616436</v>
      </c>
      <c r="AL2377" s="98">
        <f t="shared" si="274"/>
        <v>5.3260273972602745E-2</v>
      </c>
      <c r="AM2377" s="98">
        <f t="shared" si="275"/>
        <v>0.2248767123287671</v>
      </c>
      <c r="AN2377" s="98"/>
      <c r="AO2377" s="98"/>
      <c r="AP2377" s="98"/>
      <c r="AQ2377" s="368"/>
      <c r="AR2377" s="47"/>
      <c r="AS2377" s="48"/>
      <c r="AT2377" s="88"/>
      <c r="AU2377" s="88"/>
      <c r="AV2377" s="52"/>
      <c r="AW2377" s="88"/>
      <c r="AX2377" s="46"/>
      <c r="AY2377" s="2391"/>
    </row>
    <row r="2378" spans="1:51" s="55" customFormat="1" ht="15.95" customHeight="1" x14ac:dyDescent="0.25">
      <c r="A2378" s="182">
        <v>386</v>
      </c>
      <c r="B2378" s="166" t="s">
        <v>50</v>
      </c>
      <c r="C2378" s="170" t="s">
        <v>58</v>
      </c>
      <c r="D2378" s="354" t="s">
        <v>18891</v>
      </c>
      <c r="E2378" s="166" t="s">
        <v>3973</v>
      </c>
      <c r="F2378" s="166" t="s">
        <v>3974</v>
      </c>
      <c r="G2378" s="166" t="s">
        <v>958</v>
      </c>
      <c r="H2378" s="354" t="s">
        <v>219</v>
      </c>
      <c r="I2378" s="354" t="s">
        <v>220</v>
      </c>
      <c r="J2378" s="354" t="s">
        <v>221</v>
      </c>
      <c r="K2378" s="354" t="s">
        <v>222</v>
      </c>
      <c r="L2378" s="354" t="s">
        <v>221</v>
      </c>
      <c r="M2378" s="354" t="s">
        <v>222</v>
      </c>
      <c r="N2378" s="360">
        <v>6.4</v>
      </c>
      <c r="O2378" s="360">
        <v>2.2000000000000002</v>
      </c>
      <c r="P2378" s="360">
        <f>O2378*N2378</f>
        <v>14.080000000000002</v>
      </c>
      <c r="Q2378" s="184">
        <v>3</v>
      </c>
      <c r="R2378" s="183"/>
      <c r="S2378" s="183">
        <v>0</v>
      </c>
      <c r="T2378" s="183"/>
      <c r="U2378" s="183">
        <v>0</v>
      </c>
      <c r="V2378" s="183">
        <v>0</v>
      </c>
      <c r="W2378" s="183">
        <v>1</v>
      </c>
      <c r="X2378" s="183">
        <v>0</v>
      </c>
      <c r="Y2378" s="354" t="s">
        <v>62</v>
      </c>
      <c r="Z2378" s="366" t="s">
        <v>224</v>
      </c>
      <c r="AA2378" s="762" t="s">
        <v>959</v>
      </c>
      <c r="AB2378" s="354" t="s">
        <v>960</v>
      </c>
      <c r="AC2378" s="354" t="s">
        <v>961</v>
      </c>
      <c r="AD2378" s="272" t="s">
        <v>962</v>
      </c>
      <c r="AE2378" s="201" t="s">
        <v>3975</v>
      </c>
      <c r="AF2378" s="166" t="s">
        <v>589</v>
      </c>
      <c r="AG2378" s="165" t="s">
        <v>230</v>
      </c>
      <c r="AH2378" s="166" t="s">
        <v>60</v>
      </c>
      <c r="AI2378" s="220">
        <v>0.114</v>
      </c>
      <c r="AJ2378" s="220">
        <v>960</v>
      </c>
      <c r="AK2378" s="167">
        <f t="shared" si="273"/>
        <v>0.22882191780821917</v>
      </c>
      <c r="AL2378" s="167">
        <f t="shared" si="274"/>
        <v>7.1013698630136984E-2</v>
      </c>
      <c r="AM2378" s="187">
        <f>AK2378+AL2378</f>
        <v>0.29983561643835616</v>
      </c>
      <c r="AN2378" s="167">
        <f>SUM(AK2378:AK2385)</f>
        <v>1.6300273972602739</v>
      </c>
      <c r="AO2378" s="167">
        <f>SUM(AL2378:AL2384)</f>
        <v>0.47934246575342465</v>
      </c>
      <c r="AP2378" s="167">
        <f>SUM(AM2378:AM2385)</f>
        <v>2.1093698630136983</v>
      </c>
      <c r="AQ2378" s="167">
        <f>AP2378*30</f>
        <v>63.281095890410953</v>
      </c>
      <c r="AR2378" s="193" t="s">
        <v>231</v>
      </c>
      <c r="AS2378" s="363" t="s">
        <v>114</v>
      </c>
      <c r="AT2378" s="166" t="s">
        <v>232</v>
      </c>
      <c r="AU2378" s="166" t="s">
        <v>58</v>
      </c>
      <c r="AV2378" s="679" t="s">
        <v>3976</v>
      </c>
      <c r="AW2378" s="166" t="s">
        <v>234</v>
      </c>
      <c r="AX2378" s="46"/>
      <c r="AY2378" s="2391"/>
    </row>
    <row r="2379" spans="1:51" s="8" customFormat="1" ht="15.95" customHeight="1" x14ac:dyDescent="0.25">
      <c r="A2379" s="112"/>
      <c r="B2379" s="113"/>
      <c r="C2379" s="121"/>
      <c r="D2379" s="113"/>
      <c r="E2379" s="113"/>
      <c r="F2379" s="113"/>
      <c r="G2379" s="113"/>
      <c r="H2379" s="113"/>
      <c r="I2379" s="113"/>
      <c r="J2379" s="113"/>
      <c r="K2379" s="113"/>
      <c r="L2379" s="113"/>
      <c r="M2379" s="954"/>
      <c r="N2379" s="118"/>
      <c r="O2379" s="118"/>
      <c r="P2379" s="118"/>
      <c r="Q2379" s="120"/>
      <c r="R2379" s="114"/>
      <c r="S2379" s="114"/>
      <c r="T2379" s="114"/>
      <c r="U2379" s="114"/>
      <c r="V2379" s="114"/>
      <c r="W2379" s="114"/>
      <c r="X2379" s="114"/>
      <c r="Y2379" s="113" t="s">
        <v>230</v>
      </c>
      <c r="Z2379" s="113" t="s">
        <v>230</v>
      </c>
      <c r="AA2379" s="132" t="s">
        <v>230</v>
      </c>
      <c r="AB2379" s="113" t="s">
        <v>230</v>
      </c>
      <c r="AC2379" s="113" t="s">
        <v>230</v>
      </c>
      <c r="AD2379" s="113" t="s">
        <v>230</v>
      </c>
      <c r="AE2379" s="146" t="s">
        <v>3977</v>
      </c>
      <c r="AF2379" s="113" t="s">
        <v>491</v>
      </c>
      <c r="AG2379" s="115" t="s">
        <v>230</v>
      </c>
      <c r="AH2379" s="113" t="s">
        <v>60</v>
      </c>
      <c r="AI2379" s="147">
        <v>0.114</v>
      </c>
      <c r="AJ2379" s="147">
        <v>1120</v>
      </c>
      <c r="AK2379" s="116">
        <f t="shared" si="273"/>
        <v>0.26695890410958906</v>
      </c>
      <c r="AL2379" s="116">
        <f t="shared" si="274"/>
        <v>8.2849315068493148E-2</v>
      </c>
      <c r="AM2379" s="116">
        <f t="shared" ref="AM2379:AM2385" si="276">AK2379+AL2379</f>
        <v>0.34980821917808219</v>
      </c>
      <c r="AN2379" s="116"/>
      <c r="AO2379" s="116"/>
      <c r="AP2379" s="116"/>
      <c r="AQ2379" s="367"/>
      <c r="AR2379" s="42"/>
      <c r="AS2379" s="43"/>
      <c r="AT2379" s="113"/>
      <c r="AU2379" s="113"/>
      <c r="AV2379" s="44"/>
      <c r="AW2379" s="113"/>
      <c r="AX2379" s="46"/>
      <c r="AY2379" s="2391"/>
    </row>
    <row r="2380" spans="1:51" s="8" customFormat="1" ht="15.95" customHeight="1" x14ac:dyDescent="0.25">
      <c r="A2380" s="36"/>
      <c r="B2380" s="1029"/>
      <c r="C2380" s="2"/>
      <c r="D2380" s="1029"/>
      <c r="E2380" s="1029"/>
      <c r="F2380" s="1029"/>
      <c r="G2380" s="1029"/>
      <c r="H2380" s="1029"/>
      <c r="I2380" s="1029"/>
      <c r="J2380" s="1029"/>
      <c r="K2380" s="1029"/>
      <c r="L2380" s="1029"/>
      <c r="M2380" s="960"/>
      <c r="N2380" s="1036"/>
      <c r="O2380" s="1036"/>
      <c r="P2380" s="1557"/>
      <c r="Q2380" s="37"/>
      <c r="R2380" s="448"/>
      <c r="S2380" s="448"/>
      <c r="T2380" s="448"/>
      <c r="U2380" s="448"/>
      <c r="V2380" s="448"/>
      <c r="W2380" s="448"/>
      <c r="X2380" s="448"/>
      <c r="Y2380" s="1029" t="s">
        <v>230</v>
      </c>
      <c r="Z2380" s="1029" t="s">
        <v>230</v>
      </c>
      <c r="AA2380" s="1" t="s">
        <v>230</v>
      </c>
      <c r="AB2380" s="1029" t="s">
        <v>230</v>
      </c>
      <c r="AC2380" s="1029" t="s">
        <v>230</v>
      </c>
      <c r="AD2380" s="1029" t="s">
        <v>230</v>
      </c>
      <c r="AE2380" s="3" t="s">
        <v>3978</v>
      </c>
      <c r="AF2380" s="1029" t="s">
        <v>589</v>
      </c>
      <c r="AG2380" s="39" t="s">
        <v>230</v>
      </c>
      <c r="AH2380" s="1029" t="s">
        <v>60</v>
      </c>
      <c r="AI2380" s="54">
        <v>0.114</v>
      </c>
      <c r="AJ2380" s="54">
        <v>960</v>
      </c>
      <c r="AK2380" s="40">
        <f t="shared" si="273"/>
        <v>0.22882191780821917</v>
      </c>
      <c r="AL2380" s="40">
        <f t="shared" si="274"/>
        <v>7.1013698630136984E-2</v>
      </c>
      <c r="AM2380" s="40">
        <f t="shared" si="276"/>
        <v>0.29983561643835616</v>
      </c>
      <c r="AN2380" s="40"/>
      <c r="AO2380" s="40"/>
      <c r="AP2380" s="40"/>
      <c r="AQ2380" s="1644"/>
      <c r="AR2380" s="1034"/>
      <c r="AS2380" s="45"/>
      <c r="AT2380" s="1029"/>
      <c r="AU2380" s="1029"/>
      <c r="AV2380" s="46"/>
      <c r="AW2380" s="1029"/>
      <c r="AX2380" s="46"/>
      <c r="AY2380" s="2391"/>
    </row>
    <row r="2381" spans="1:51" s="8" customFormat="1" ht="15.95" customHeight="1" x14ac:dyDescent="0.25">
      <c r="A2381" s="36"/>
      <c r="B2381" s="1029"/>
      <c r="C2381" s="2"/>
      <c r="D2381" s="1029"/>
      <c r="E2381" s="1029"/>
      <c r="F2381" s="1029"/>
      <c r="G2381" s="1029"/>
      <c r="H2381" s="1029"/>
      <c r="I2381" s="1029"/>
      <c r="J2381" s="1029"/>
      <c r="K2381" s="1029"/>
      <c r="L2381" s="1029"/>
      <c r="M2381" s="960"/>
      <c r="N2381" s="1036"/>
      <c r="O2381" s="1036"/>
      <c r="P2381" s="1557"/>
      <c r="Q2381" s="37"/>
      <c r="R2381" s="448"/>
      <c r="S2381" s="448"/>
      <c r="T2381" s="448"/>
      <c r="U2381" s="448"/>
      <c r="V2381" s="448"/>
      <c r="W2381" s="448"/>
      <c r="X2381" s="448"/>
      <c r="Y2381" s="1029" t="s">
        <v>230</v>
      </c>
      <c r="Z2381" s="1029" t="s">
        <v>230</v>
      </c>
      <c r="AA2381" s="1" t="s">
        <v>230</v>
      </c>
      <c r="AB2381" s="1029" t="s">
        <v>230</v>
      </c>
      <c r="AC2381" s="1029" t="s">
        <v>230</v>
      </c>
      <c r="AD2381" s="1029" t="s">
        <v>230</v>
      </c>
      <c r="AE2381" s="3" t="s">
        <v>3979</v>
      </c>
      <c r="AF2381" s="1029" t="s">
        <v>3498</v>
      </c>
      <c r="AG2381" s="39" t="s">
        <v>230</v>
      </c>
      <c r="AH2381" s="1029" t="s">
        <v>60</v>
      </c>
      <c r="AI2381" s="54">
        <v>0.114</v>
      </c>
      <c r="AJ2381" s="54">
        <v>560</v>
      </c>
      <c r="AK2381" s="40">
        <f t="shared" si="273"/>
        <v>0.13347945205479453</v>
      </c>
      <c r="AL2381" s="40">
        <f t="shared" si="274"/>
        <v>4.1424657534246574E-2</v>
      </c>
      <c r="AM2381" s="40">
        <f t="shared" si="276"/>
        <v>0.1749041095890411</v>
      </c>
      <c r="AN2381" s="40"/>
      <c r="AO2381" s="40"/>
      <c r="AP2381" s="40"/>
      <c r="AQ2381" s="1644"/>
      <c r="AR2381" s="1034"/>
      <c r="AS2381" s="45"/>
      <c r="AT2381" s="1029"/>
      <c r="AU2381" s="1029"/>
      <c r="AV2381" s="46"/>
      <c r="AW2381" s="1029"/>
      <c r="AX2381" s="46"/>
      <c r="AY2381" s="2391"/>
    </row>
    <row r="2382" spans="1:51" s="8" customFormat="1" ht="15.95" customHeight="1" x14ac:dyDescent="0.25">
      <c r="A2382" s="36"/>
      <c r="B2382" s="1029"/>
      <c r="C2382" s="2"/>
      <c r="D2382" s="1029"/>
      <c r="E2382" s="1029"/>
      <c r="F2382" s="1029"/>
      <c r="G2382" s="1029"/>
      <c r="H2382" s="1029"/>
      <c r="I2382" s="1029"/>
      <c r="J2382" s="1029"/>
      <c r="K2382" s="1029"/>
      <c r="L2382" s="1029"/>
      <c r="M2382" s="960"/>
      <c r="N2382" s="1036"/>
      <c r="O2382" s="1036"/>
      <c r="P2382" s="1557"/>
      <c r="Q2382" s="37"/>
      <c r="R2382" s="448"/>
      <c r="S2382" s="448"/>
      <c r="T2382" s="448"/>
      <c r="U2382" s="448"/>
      <c r="V2382" s="448"/>
      <c r="W2382" s="448"/>
      <c r="X2382" s="448"/>
      <c r="Y2382" s="1029" t="s">
        <v>230</v>
      </c>
      <c r="Z2382" s="1029" t="s">
        <v>230</v>
      </c>
      <c r="AA2382" s="1" t="s">
        <v>230</v>
      </c>
      <c r="AB2382" s="1029" t="s">
        <v>230</v>
      </c>
      <c r="AC2382" s="1029" t="s">
        <v>230</v>
      </c>
      <c r="AD2382" s="1029" t="s">
        <v>230</v>
      </c>
      <c r="AE2382" s="3" t="s">
        <v>3980</v>
      </c>
      <c r="AF2382" s="1029" t="s">
        <v>491</v>
      </c>
      <c r="AG2382" s="39" t="s">
        <v>230</v>
      </c>
      <c r="AH2382" s="1029" t="s">
        <v>60</v>
      </c>
      <c r="AI2382" s="54">
        <v>0.114</v>
      </c>
      <c r="AJ2382" s="54">
        <v>1120</v>
      </c>
      <c r="AK2382" s="40">
        <f t="shared" si="273"/>
        <v>0.26695890410958906</v>
      </c>
      <c r="AL2382" s="40">
        <f t="shared" si="274"/>
        <v>8.2849315068493148E-2</v>
      </c>
      <c r="AM2382" s="40">
        <f t="shared" si="276"/>
        <v>0.34980821917808219</v>
      </c>
      <c r="AN2382" s="40"/>
      <c r="AO2382" s="40"/>
      <c r="AP2382" s="40"/>
      <c r="AQ2382" s="1644"/>
      <c r="AR2382" s="1034"/>
      <c r="AS2382" s="45"/>
      <c r="AT2382" s="1029"/>
      <c r="AU2382" s="1029"/>
      <c r="AV2382" s="46"/>
      <c r="AW2382" s="1029"/>
      <c r="AX2382" s="46"/>
      <c r="AY2382" s="2391"/>
    </row>
    <row r="2383" spans="1:51" s="8" customFormat="1" ht="15.95" customHeight="1" x14ac:dyDescent="0.25">
      <c r="A2383" s="36"/>
      <c r="B2383" s="1029"/>
      <c r="C2383" s="2"/>
      <c r="D2383" s="1029"/>
      <c r="E2383" s="1029"/>
      <c r="F2383" s="1029"/>
      <c r="G2383" s="1029"/>
      <c r="H2383" s="1029"/>
      <c r="I2383" s="1029"/>
      <c r="J2383" s="1029"/>
      <c r="K2383" s="1029"/>
      <c r="L2383" s="1029"/>
      <c r="M2383" s="960"/>
      <c r="N2383" s="1036"/>
      <c r="O2383" s="1036"/>
      <c r="P2383" s="1557"/>
      <c r="Q2383" s="37"/>
      <c r="R2383" s="448"/>
      <c r="S2383" s="448"/>
      <c r="T2383" s="448"/>
      <c r="U2383" s="448"/>
      <c r="V2383" s="448"/>
      <c r="W2383" s="448"/>
      <c r="X2383" s="448"/>
      <c r="Y2383" s="1029" t="s">
        <v>230</v>
      </c>
      <c r="Z2383" s="1029" t="s">
        <v>230</v>
      </c>
      <c r="AA2383" s="1" t="s">
        <v>230</v>
      </c>
      <c r="AB2383" s="1029" t="s">
        <v>230</v>
      </c>
      <c r="AC2383" s="1029" t="s">
        <v>230</v>
      </c>
      <c r="AD2383" s="1029" t="s">
        <v>230</v>
      </c>
      <c r="AE2383" s="3" t="s">
        <v>3981</v>
      </c>
      <c r="AF2383" s="1029" t="s">
        <v>1230</v>
      </c>
      <c r="AG2383" s="39" t="s">
        <v>230</v>
      </c>
      <c r="AH2383" s="1029" t="s">
        <v>60</v>
      </c>
      <c r="AI2383" s="54">
        <v>0.114</v>
      </c>
      <c r="AJ2383" s="54">
        <v>880</v>
      </c>
      <c r="AK2383" s="40">
        <f t="shared" si="273"/>
        <v>0.20975342465753422</v>
      </c>
      <c r="AL2383" s="40">
        <f t="shared" si="274"/>
        <v>6.5095890410958895E-2</v>
      </c>
      <c r="AM2383" s="40">
        <f t="shared" si="276"/>
        <v>0.27484931506849308</v>
      </c>
      <c r="AN2383" s="40"/>
      <c r="AO2383" s="40"/>
      <c r="AP2383" s="40"/>
      <c r="AQ2383" s="1644"/>
      <c r="AR2383" s="1034"/>
      <c r="AS2383" s="45"/>
      <c r="AT2383" s="1029"/>
      <c r="AU2383" s="1029"/>
      <c r="AV2383" s="46"/>
      <c r="AW2383" s="1029"/>
      <c r="AX2383" s="46"/>
      <c r="AY2383" s="2391"/>
    </row>
    <row r="2384" spans="1:51" s="8" customFormat="1" ht="15.95" customHeight="1" x14ac:dyDescent="0.25">
      <c r="A2384" s="93"/>
      <c r="B2384" s="88"/>
      <c r="C2384" s="107"/>
      <c r="D2384" s="88"/>
      <c r="E2384" s="88"/>
      <c r="F2384" s="88"/>
      <c r="G2384" s="88"/>
      <c r="H2384" s="88"/>
      <c r="I2384" s="88"/>
      <c r="J2384" s="88"/>
      <c r="K2384" s="88"/>
      <c r="L2384" s="88"/>
      <c r="M2384" s="966"/>
      <c r="N2384" s="21"/>
      <c r="O2384" s="21"/>
      <c r="P2384" s="21"/>
      <c r="Q2384" s="97"/>
      <c r="R2384" s="94"/>
      <c r="S2384" s="94"/>
      <c r="T2384" s="94"/>
      <c r="U2384" s="94"/>
      <c r="V2384" s="94"/>
      <c r="W2384" s="94"/>
      <c r="X2384" s="94"/>
      <c r="Y2384" s="88" t="s">
        <v>230</v>
      </c>
      <c r="Z2384" s="88" t="s">
        <v>230</v>
      </c>
      <c r="AA2384" s="90" t="s">
        <v>230</v>
      </c>
      <c r="AB2384" s="88" t="s">
        <v>230</v>
      </c>
      <c r="AC2384" s="88" t="s">
        <v>230</v>
      </c>
      <c r="AD2384" s="88" t="s">
        <v>230</v>
      </c>
      <c r="AE2384" s="101" t="s">
        <v>3982</v>
      </c>
      <c r="AF2384" s="88" t="s">
        <v>1230</v>
      </c>
      <c r="AG2384" s="95" t="s">
        <v>230</v>
      </c>
      <c r="AH2384" s="88" t="s">
        <v>60</v>
      </c>
      <c r="AI2384" s="102">
        <v>0.114</v>
      </c>
      <c r="AJ2384" s="94">
        <v>880</v>
      </c>
      <c r="AK2384" s="98">
        <f t="shared" si="273"/>
        <v>0.20975342465753422</v>
      </c>
      <c r="AL2384" s="98">
        <f t="shared" si="274"/>
        <v>6.5095890410958895E-2</v>
      </c>
      <c r="AM2384" s="98">
        <f t="shared" si="276"/>
        <v>0.27484931506849308</v>
      </c>
      <c r="AN2384" s="98"/>
      <c r="AO2384" s="98"/>
      <c r="AP2384" s="98"/>
      <c r="AQ2384" s="368"/>
      <c r="AR2384" s="47"/>
      <c r="AS2384" s="48"/>
      <c r="AT2384" s="88"/>
      <c r="AU2384" s="88"/>
      <c r="AV2384" s="52"/>
      <c r="AW2384" s="88"/>
      <c r="AX2384" s="46"/>
      <c r="AY2384" s="2391"/>
    </row>
    <row r="2385" spans="1:51" s="1099" customFormat="1" ht="15.95" customHeight="1" x14ac:dyDescent="0.2">
      <c r="A2385" s="781"/>
      <c r="B2385" s="782"/>
      <c r="C2385" s="1003"/>
      <c r="D2385" s="782"/>
      <c r="E2385" s="782"/>
      <c r="F2385" s="782"/>
      <c r="G2385" s="782"/>
      <c r="H2385" s="782"/>
      <c r="I2385" s="782"/>
      <c r="J2385" s="782"/>
      <c r="K2385" s="782"/>
      <c r="L2385" s="782"/>
      <c r="M2385" s="1275"/>
      <c r="N2385" s="2685"/>
      <c r="O2385" s="2685"/>
      <c r="P2385" s="2685"/>
      <c r="Q2385" s="785"/>
      <c r="R2385" s="783"/>
      <c r="S2385" s="783"/>
      <c r="T2385" s="783"/>
      <c r="U2385" s="783"/>
      <c r="V2385" s="783"/>
      <c r="W2385" s="783"/>
      <c r="X2385" s="783"/>
      <c r="Y2385" s="782"/>
      <c r="Z2385" s="782"/>
      <c r="AA2385" s="784"/>
      <c r="AB2385" s="782"/>
      <c r="AC2385" s="782" t="s">
        <v>25974</v>
      </c>
      <c r="AD2385" s="782" t="s">
        <v>25989</v>
      </c>
      <c r="AE2385" s="2330" t="s">
        <v>25985</v>
      </c>
      <c r="AF2385" s="782" t="s">
        <v>25986</v>
      </c>
      <c r="AG2385" s="2686" t="s">
        <v>22027</v>
      </c>
      <c r="AH2385" s="782" t="s">
        <v>25987</v>
      </c>
      <c r="AI2385" s="2223">
        <v>0.26</v>
      </c>
      <c r="AJ2385" s="783">
        <v>120</v>
      </c>
      <c r="AK2385" s="430">
        <f>AJ2385*AI2385/365</f>
        <v>8.5479452054794527E-2</v>
      </c>
      <c r="AL2385" s="430">
        <v>0</v>
      </c>
      <c r="AM2385" s="430">
        <f t="shared" si="276"/>
        <v>8.5479452054794527E-2</v>
      </c>
      <c r="AN2385" s="430"/>
      <c r="AO2385" s="430"/>
      <c r="AP2385" s="430"/>
      <c r="AQ2385" s="830"/>
      <c r="AR2385" s="484"/>
      <c r="AS2385" s="786"/>
      <c r="AT2385" s="782"/>
      <c r="AU2385" s="782"/>
      <c r="AV2385" s="787"/>
      <c r="AW2385" s="782"/>
      <c r="AX2385" s="2460" t="s">
        <v>25988</v>
      </c>
      <c r="AY2385" s="2688"/>
    </row>
    <row r="2386" spans="1:51" s="55" customFormat="1" ht="15.95" customHeight="1" x14ac:dyDescent="0.25">
      <c r="A2386" s="182">
        <v>387</v>
      </c>
      <c r="B2386" s="166" t="s">
        <v>50</v>
      </c>
      <c r="C2386" s="170" t="s">
        <v>58</v>
      </c>
      <c r="D2386" s="166" t="s">
        <v>19118</v>
      </c>
      <c r="E2386" s="166" t="s">
        <v>3984</v>
      </c>
      <c r="F2386" s="166" t="s">
        <v>3985</v>
      </c>
      <c r="G2386" s="166" t="s">
        <v>958</v>
      </c>
      <c r="H2386" s="166" t="s">
        <v>732</v>
      </c>
      <c r="I2386" s="166">
        <v>0</v>
      </c>
      <c r="J2386" s="166" t="s">
        <v>317</v>
      </c>
      <c r="K2386" s="166">
        <v>0</v>
      </c>
      <c r="L2386" s="166" t="s">
        <v>221</v>
      </c>
      <c r="M2386" s="673" t="s">
        <v>222</v>
      </c>
      <c r="N2386" s="186">
        <v>4</v>
      </c>
      <c r="O2386" s="186">
        <v>1.5</v>
      </c>
      <c r="P2386" s="186">
        <v>6</v>
      </c>
      <c r="Q2386" s="184">
        <v>2</v>
      </c>
      <c r="R2386" s="183"/>
      <c r="S2386" s="183">
        <v>0</v>
      </c>
      <c r="T2386" s="183"/>
      <c r="U2386" s="183">
        <v>0</v>
      </c>
      <c r="V2386" s="183">
        <v>0</v>
      </c>
      <c r="W2386" s="183">
        <v>1</v>
      </c>
      <c r="X2386" s="183">
        <v>0</v>
      </c>
      <c r="Y2386" s="166" t="s">
        <v>61</v>
      </c>
      <c r="Z2386" s="166" t="s">
        <v>230</v>
      </c>
      <c r="AA2386" s="203" t="s">
        <v>230</v>
      </c>
      <c r="AB2386" s="166" t="s">
        <v>230</v>
      </c>
      <c r="AC2386" s="166" t="s">
        <v>230</v>
      </c>
      <c r="AD2386" s="166" t="s">
        <v>230</v>
      </c>
      <c r="AE2386" s="201" t="s">
        <v>3986</v>
      </c>
      <c r="AF2386" s="166" t="s">
        <v>3987</v>
      </c>
      <c r="AG2386" s="165" t="s">
        <v>230</v>
      </c>
      <c r="AH2386" s="166" t="s">
        <v>58</v>
      </c>
      <c r="AI2386" s="220">
        <v>0.114</v>
      </c>
      <c r="AJ2386" s="220">
        <v>2080</v>
      </c>
      <c r="AK2386" s="167">
        <f t="shared" si="273"/>
        <v>0.49578082191780815</v>
      </c>
      <c r="AL2386" s="167">
        <f t="shared" si="274"/>
        <v>0.15386301369863012</v>
      </c>
      <c r="AM2386" s="187">
        <f>AK2386+AL2386</f>
        <v>0.64964383561643824</v>
      </c>
      <c r="AN2386" s="167">
        <f>SUM(AK2386:AK2387)</f>
        <v>0.57205479452054786</v>
      </c>
      <c r="AO2386" s="167">
        <f>SUM(AL2386:AL2387)</f>
        <v>0.17753424657534245</v>
      </c>
      <c r="AP2386" s="167">
        <f>AN2386+AO2386</f>
        <v>0.74958904109589031</v>
      </c>
      <c r="AQ2386" s="167">
        <f>AP2386*30</f>
        <v>22.487671232876711</v>
      </c>
      <c r="AR2386" s="193" t="s">
        <v>231</v>
      </c>
      <c r="AS2386" s="194"/>
      <c r="AT2386" s="166" t="s">
        <v>232</v>
      </c>
      <c r="AU2386" s="166" t="s">
        <v>58</v>
      </c>
      <c r="AV2386" s="280" t="s">
        <v>3988</v>
      </c>
      <c r="AW2386" s="166" t="s">
        <v>1122</v>
      </c>
      <c r="AX2386" s="46"/>
      <c r="AY2386" s="2391"/>
    </row>
    <row r="2387" spans="1:51" s="8" customFormat="1" ht="15.95" customHeight="1" x14ac:dyDescent="0.25">
      <c r="A2387" s="122"/>
      <c r="B2387" s="123"/>
      <c r="C2387" s="144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952"/>
      <c r="N2387" s="128"/>
      <c r="O2387" s="128"/>
      <c r="P2387" s="128"/>
      <c r="Q2387" s="140"/>
      <c r="R2387" s="124"/>
      <c r="S2387" s="124"/>
      <c r="T2387" s="124"/>
      <c r="U2387" s="124"/>
      <c r="V2387" s="124"/>
      <c r="W2387" s="124"/>
      <c r="X2387" s="124"/>
      <c r="Y2387" s="123" t="s">
        <v>230</v>
      </c>
      <c r="Z2387" s="123" t="s">
        <v>230</v>
      </c>
      <c r="AA2387" s="135" t="s">
        <v>230</v>
      </c>
      <c r="AB2387" s="123" t="s">
        <v>230</v>
      </c>
      <c r="AC2387" s="123" t="s">
        <v>230</v>
      </c>
      <c r="AD2387" s="123" t="s">
        <v>230</v>
      </c>
      <c r="AE2387" s="142" t="s">
        <v>3989</v>
      </c>
      <c r="AF2387" s="123" t="s">
        <v>407</v>
      </c>
      <c r="AG2387" s="125" t="s">
        <v>230</v>
      </c>
      <c r="AH2387" s="123" t="s">
        <v>58</v>
      </c>
      <c r="AI2387" s="143">
        <v>0.114</v>
      </c>
      <c r="AJ2387" s="124">
        <v>320</v>
      </c>
      <c r="AK2387" s="126">
        <f t="shared" si="273"/>
        <v>7.6273972602739715E-2</v>
      </c>
      <c r="AL2387" s="126">
        <f t="shared" si="274"/>
        <v>2.3671232876712332E-2</v>
      </c>
      <c r="AM2387" s="126">
        <f>AK2387+AL2387</f>
        <v>9.9945205479452043E-2</v>
      </c>
      <c r="AN2387" s="126"/>
      <c r="AO2387" s="126"/>
      <c r="AP2387" s="126"/>
      <c r="AQ2387" s="369"/>
      <c r="AR2387" s="49"/>
      <c r="AS2387" s="50"/>
      <c r="AT2387" s="123"/>
      <c r="AU2387" s="123"/>
      <c r="AV2387" s="73"/>
      <c r="AW2387" s="123"/>
      <c r="AX2387" s="46"/>
      <c r="AY2387" s="2391"/>
    </row>
    <row r="2388" spans="1:51" s="55" customFormat="1" ht="15.95" customHeight="1" x14ac:dyDescent="0.25">
      <c r="A2388" s="182">
        <v>388</v>
      </c>
      <c r="B2388" s="166" t="s">
        <v>50</v>
      </c>
      <c r="C2388" s="170" t="s">
        <v>58</v>
      </c>
      <c r="D2388" s="166" t="s">
        <v>19212</v>
      </c>
      <c r="E2388" s="166" t="s">
        <v>3991</v>
      </c>
      <c r="F2388" s="166" t="s">
        <v>3992</v>
      </c>
      <c r="G2388" s="166" t="s">
        <v>958</v>
      </c>
      <c r="H2388" s="166" t="s">
        <v>219</v>
      </c>
      <c r="I2388" s="166" t="s">
        <v>316</v>
      </c>
      <c r="J2388" s="166" t="s">
        <v>221</v>
      </c>
      <c r="K2388" s="166" t="s">
        <v>222</v>
      </c>
      <c r="L2388" s="198" t="s">
        <v>221</v>
      </c>
      <c r="M2388" s="198" t="s">
        <v>879</v>
      </c>
      <c r="N2388" s="186">
        <v>6</v>
      </c>
      <c r="O2388" s="186">
        <v>2</v>
      </c>
      <c r="P2388" s="186">
        <v>12</v>
      </c>
      <c r="Q2388" s="184">
        <v>3</v>
      </c>
      <c r="R2388" s="183"/>
      <c r="S2388" s="183">
        <v>1</v>
      </c>
      <c r="T2388" s="183"/>
      <c r="U2388" s="183">
        <v>1</v>
      </c>
      <c r="V2388" s="183">
        <v>0</v>
      </c>
      <c r="W2388" s="183">
        <v>0</v>
      </c>
      <c r="X2388" s="183">
        <v>0</v>
      </c>
      <c r="Y2388" s="673" t="s">
        <v>16652</v>
      </c>
      <c r="Z2388" s="166" t="s">
        <v>230</v>
      </c>
      <c r="AA2388" s="203" t="s">
        <v>230</v>
      </c>
      <c r="AB2388" s="166" t="s">
        <v>230</v>
      </c>
      <c r="AC2388" s="166" t="s">
        <v>230</v>
      </c>
      <c r="AD2388" s="166" t="s">
        <v>230</v>
      </c>
      <c r="AE2388" s="201" t="s">
        <v>3993</v>
      </c>
      <c r="AF2388" s="166" t="s">
        <v>3818</v>
      </c>
      <c r="AG2388" s="165" t="s">
        <v>230</v>
      </c>
      <c r="AH2388" s="166" t="s">
        <v>58</v>
      </c>
      <c r="AI2388" s="220">
        <v>0.114</v>
      </c>
      <c r="AJ2388" s="220">
        <v>5120</v>
      </c>
      <c r="AK2388" s="167">
        <f t="shared" si="273"/>
        <v>1.2203835616438354</v>
      </c>
      <c r="AL2388" s="167">
        <f t="shared" si="274"/>
        <v>0.37873972602739731</v>
      </c>
      <c r="AM2388" s="187">
        <f t="shared" ref="AM2388:AM2394" si="277">AK2388+AL2388</f>
        <v>1.5991232876712327</v>
      </c>
      <c r="AN2388" s="167">
        <f>AK2388</f>
        <v>1.2203835616438354</v>
      </c>
      <c r="AO2388" s="167">
        <f>AL2388</f>
        <v>0.37873972602739731</v>
      </c>
      <c r="AP2388" s="167">
        <f>AN2388+AO2388</f>
        <v>1.5991232876712327</v>
      </c>
      <c r="AQ2388" s="167">
        <f>AP2388*30</f>
        <v>47.97369863013698</v>
      </c>
      <c r="AR2388" s="193" t="s">
        <v>231</v>
      </c>
      <c r="AS2388" s="194" t="s">
        <v>431</v>
      </c>
      <c r="AT2388" s="166" t="s">
        <v>232</v>
      </c>
      <c r="AU2388" s="166" t="s">
        <v>58</v>
      </c>
      <c r="AV2388" s="679" t="s">
        <v>3994</v>
      </c>
      <c r="AW2388" s="166" t="s">
        <v>234</v>
      </c>
      <c r="AX2388" s="46"/>
      <c r="AY2388" s="2391"/>
    </row>
    <row r="2389" spans="1:51" s="55" customFormat="1" ht="15.95" customHeight="1" x14ac:dyDescent="0.25">
      <c r="A2389" s="182">
        <v>389</v>
      </c>
      <c r="B2389" s="166" t="s">
        <v>50</v>
      </c>
      <c r="C2389" s="170" t="s">
        <v>58</v>
      </c>
      <c r="D2389" s="166" t="s">
        <v>19117</v>
      </c>
      <c r="E2389" s="166" t="s">
        <v>3996</v>
      </c>
      <c r="F2389" s="166" t="s">
        <v>3997</v>
      </c>
      <c r="G2389" s="166" t="s">
        <v>958</v>
      </c>
      <c r="H2389" s="166" t="s">
        <v>732</v>
      </c>
      <c r="I2389" s="166">
        <v>0</v>
      </c>
      <c r="J2389" s="166" t="s">
        <v>317</v>
      </c>
      <c r="K2389" s="166">
        <v>0</v>
      </c>
      <c r="L2389" s="166" t="s">
        <v>317</v>
      </c>
      <c r="M2389" s="166">
        <v>0</v>
      </c>
      <c r="N2389" s="186">
        <v>2</v>
      </c>
      <c r="O2389" s="186">
        <v>2</v>
      </c>
      <c r="P2389" s="186">
        <v>4</v>
      </c>
      <c r="Q2389" s="184">
        <v>2</v>
      </c>
      <c r="R2389" s="183"/>
      <c r="S2389" s="183">
        <v>0</v>
      </c>
      <c r="T2389" s="183"/>
      <c r="U2389" s="183">
        <v>0</v>
      </c>
      <c r="V2389" s="183">
        <v>0</v>
      </c>
      <c r="W2389" s="183">
        <v>1</v>
      </c>
      <c r="X2389" s="183">
        <v>0</v>
      </c>
      <c r="Y2389" s="166" t="s">
        <v>61</v>
      </c>
      <c r="Z2389" s="166" t="s">
        <v>230</v>
      </c>
      <c r="AA2389" s="203" t="s">
        <v>230</v>
      </c>
      <c r="AB2389" s="166" t="s">
        <v>230</v>
      </c>
      <c r="AC2389" s="166" t="s">
        <v>230</v>
      </c>
      <c r="AD2389" s="166" t="s">
        <v>230</v>
      </c>
      <c r="AE2389" s="201" t="s">
        <v>3998</v>
      </c>
      <c r="AF2389" s="166" t="s">
        <v>3521</v>
      </c>
      <c r="AG2389" s="165" t="s">
        <v>230</v>
      </c>
      <c r="AH2389" s="166" t="s">
        <v>58</v>
      </c>
      <c r="AI2389" s="220">
        <v>0.114</v>
      </c>
      <c r="AJ2389" s="220">
        <v>1360</v>
      </c>
      <c r="AK2389" s="167">
        <f t="shared" si="273"/>
        <v>0.32416438356164384</v>
      </c>
      <c r="AL2389" s="167">
        <f t="shared" si="274"/>
        <v>0.10060273972602739</v>
      </c>
      <c r="AM2389" s="187">
        <f t="shared" si="277"/>
        <v>0.42476712328767124</v>
      </c>
      <c r="AN2389" s="167">
        <f>SUM(AK2389:AK2390)</f>
        <v>0.4576438356164384</v>
      </c>
      <c r="AO2389" s="167">
        <f>SUM(AL2389:AL2390)</f>
        <v>0.14202739726027397</v>
      </c>
      <c r="AP2389" s="167">
        <f>AN2389+AO2389</f>
        <v>0.59967123287671242</v>
      </c>
      <c r="AQ2389" s="167">
        <f>AP2389*30</f>
        <v>17.990136986301373</v>
      </c>
      <c r="AR2389" s="193" t="s">
        <v>231</v>
      </c>
      <c r="AS2389" s="194"/>
      <c r="AT2389" s="166" t="s">
        <v>232</v>
      </c>
      <c r="AU2389" s="166" t="s">
        <v>58</v>
      </c>
      <c r="AV2389" s="280" t="s">
        <v>3999</v>
      </c>
      <c r="AW2389" s="166" t="s">
        <v>1122</v>
      </c>
      <c r="AX2389" s="46"/>
      <c r="AY2389" s="2391"/>
    </row>
    <row r="2390" spans="1:51" s="8" customFormat="1" ht="15.95" customHeight="1" x14ac:dyDescent="0.25">
      <c r="A2390" s="122"/>
      <c r="B2390" s="123"/>
      <c r="C2390" s="144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8"/>
      <c r="O2390" s="128"/>
      <c r="P2390" s="128"/>
      <c r="Q2390" s="140"/>
      <c r="R2390" s="124"/>
      <c r="S2390" s="124"/>
      <c r="T2390" s="124"/>
      <c r="U2390" s="124"/>
      <c r="V2390" s="124"/>
      <c r="W2390" s="124"/>
      <c r="X2390" s="124"/>
      <c r="Y2390" s="123" t="s">
        <v>230</v>
      </c>
      <c r="Z2390" s="123" t="s">
        <v>230</v>
      </c>
      <c r="AA2390" s="135" t="s">
        <v>230</v>
      </c>
      <c r="AB2390" s="123" t="s">
        <v>230</v>
      </c>
      <c r="AC2390" s="123" t="s">
        <v>230</v>
      </c>
      <c r="AD2390" s="123" t="s">
        <v>230</v>
      </c>
      <c r="AE2390" s="142" t="s">
        <v>4000</v>
      </c>
      <c r="AF2390" s="123" t="s">
        <v>3498</v>
      </c>
      <c r="AG2390" s="125" t="s">
        <v>230</v>
      </c>
      <c r="AH2390" s="123" t="s">
        <v>58</v>
      </c>
      <c r="AI2390" s="143">
        <v>0.114</v>
      </c>
      <c r="AJ2390" s="124">
        <v>560</v>
      </c>
      <c r="AK2390" s="126">
        <f t="shared" si="273"/>
        <v>0.13347945205479453</v>
      </c>
      <c r="AL2390" s="126">
        <f t="shared" si="274"/>
        <v>4.1424657534246574E-2</v>
      </c>
      <c r="AM2390" s="126">
        <f>AK2390+AL2390</f>
        <v>0.1749041095890411</v>
      </c>
      <c r="AN2390" s="126"/>
      <c r="AO2390" s="126"/>
      <c r="AP2390" s="126"/>
      <c r="AQ2390" s="369"/>
      <c r="AR2390" s="49"/>
      <c r="AS2390" s="50"/>
      <c r="AT2390" s="123"/>
      <c r="AU2390" s="123"/>
      <c r="AV2390" s="73"/>
      <c r="AW2390" s="123"/>
      <c r="AX2390" s="46"/>
      <c r="AY2390" s="2391"/>
    </row>
    <row r="2391" spans="1:51" s="55" customFormat="1" ht="15.95" customHeight="1" x14ac:dyDescent="0.25">
      <c r="A2391" s="182">
        <v>390</v>
      </c>
      <c r="B2391" s="166" t="s">
        <v>51</v>
      </c>
      <c r="C2391" s="170" t="s">
        <v>58</v>
      </c>
      <c r="D2391" s="166" t="s">
        <v>18977</v>
      </c>
      <c r="E2391" s="166" t="s">
        <v>4002</v>
      </c>
      <c r="F2391" s="166" t="s">
        <v>4003</v>
      </c>
      <c r="G2391" s="166"/>
      <c r="H2391" s="166" t="s">
        <v>219</v>
      </c>
      <c r="I2391" s="166" t="s">
        <v>316</v>
      </c>
      <c r="J2391" s="166" t="s">
        <v>221</v>
      </c>
      <c r="K2391" s="166" t="s">
        <v>222</v>
      </c>
      <c r="L2391" s="198" t="s">
        <v>221</v>
      </c>
      <c r="M2391" s="198" t="s">
        <v>879</v>
      </c>
      <c r="N2391" s="186">
        <v>4</v>
      </c>
      <c r="O2391" s="186">
        <v>1.5</v>
      </c>
      <c r="P2391" s="186">
        <f>N2391*O2391</f>
        <v>6</v>
      </c>
      <c r="Q2391" s="184">
        <v>2</v>
      </c>
      <c r="R2391" s="184"/>
      <c r="S2391" s="183">
        <v>1</v>
      </c>
      <c r="T2391" s="183"/>
      <c r="U2391" s="183">
        <v>0</v>
      </c>
      <c r="V2391" s="183"/>
      <c r="W2391" s="183"/>
      <c r="X2391" s="183"/>
      <c r="Y2391" s="673" t="s">
        <v>16652</v>
      </c>
      <c r="Z2391" s="166" t="s">
        <v>230</v>
      </c>
      <c r="AA2391" s="203" t="s">
        <v>230</v>
      </c>
      <c r="AB2391" s="166" t="s">
        <v>230</v>
      </c>
      <c r="AC2391" s="166" t="s">
        <v>230</v>
      </c>
      <c r="AD2391" s="166" t="s">
        <v>230</v>
      </c>
      <c r="AE2391" s="166" t="s">
        <v>4005</v>
      </c>
      <c r="AF2391" s="166" t="s">
        <v>4006</v>
      </c>
      <c r="AG2391" s="165" t="s">
        <v>230</v>
      </c>
      <c r="AH2391" s="203" t="s">
        <v>58</v>
      </c>
      <c r="AI2391" s="220">
        <v>0.114</v>
      </c>
      <c r="AJ2391" s="184">
        <v>1700</v>
      </c>
      <c r="AK2391" s="167">
        <f>AJ2391*0.087/365</f>
        <v>0.40520547945205471</v>
      </c>
      <c r="AL2391" s="167">
        <f>AJ2391*0.027/365</f>
        <v>0.12575342465753425</v>
      </c>
      <c r="AM2391" s="167">
        <f>AK2391+AL2391</f>
        <v>0.53095890410958901</v>
      </c>
      <c r="AN2391" s="167">
        <f>SUM(AK2391:AK2392)</f>
        <v>0.73890410958904096</v>
      </c>
      <c r="AO2391" s="167">
        <f>SUM(AL2391:AL2392)</f>
        <v>0.2293150684931507</v>
      </c>
      <c r="AP2391" s="167">
        <f>AN2391+AO2391</f>
        <v>0.9682191780821916</v>
      </c>
      <c r="AQ2391" s="167">
        <f>AP2391*30</f>
        <v>29.046575342465747</v>
      </c>
      <c r="AR2391" s="193" t="s">
        <v>231</v>
      </c>
      <c r="AS2391" s="194" t="s">
        <v>431</v>
      </c>
      <c r="AT2391" s="166" t="s">
        <v>232</v>
      </c>
      <c r="AU2391" s="166" t="s">
        <v>58</v>
      </c>
      <c r="AV2391" s="679" t="s">
        <v>4007</v>
      </c>
      <c r="AW2391" s="166" t="s">
        <v>234</v>
      </c>
      <c r="AX2391" s="46"/>
      <c r="AY2391" s="2391"/>
    </row>
    <row r="2392" spans="1:51" s="8" customFormat="1" ht="15.95" customHeight="1" x14ac:dyDescent="0.25">
      <c r="A2392" s="122"/>
      <c r="B2392" s="123"/>
      <c r="C2392" s="144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8"/>
      <c r="O2392" s="128"/>
      <c r="P2392" s="128"/>
      <c r="Q2392" s="140"/>
      <c r="R2392" s="140"/>
      <c r="S2392" s="124"/>
      <c r="T2392" s="124"/>
      <c r="U2392" s="124"/>
      <c r="V2392" s="124"/>
      <c r="W2392" s="124"/>
      <c r="X2392" s="124"/>
      <c r="Y2392" s="123"/>
      <c r="Z2392" s="123"/>
      <c r="AA2392" s="135"/>
      <c r="AB2392" s="123"/>
      <c r="AC2392" s="123"/>
      <c r="AD2392" s="123"/>
      <c r="AE2392" s="123" t="s">
        <v>4008</v>
      </c>
      <c r="AF2392" s="123" t="s">
        <v>4009</v>
      </c>
      <c r="AG2392" s="125" t="s">
        <v>230</v>
      </c>
      <c r="AH2392" s="135" t="s">
        <v>58</v>
      </c>
      <c r="AI2392" s="143">
        <v>0.114</v>
      </c>
      <c r="AJ2392" s="140">
        <v>1400</v>
      </c>
      <c r="AK2392" s="126">
        <f>AJ2392*0.087/365</f>
        <v>0.33369863013698631</v>
      </c>
      <c r="AL2392" s="126">
        <f>AJ2392*0.027/365</f>
        <v>0.10356164383561643</v>
      </c>
      <c r="AM2392" s="129">
        <f>AK2392+AL2392</f>
        <v>0.43726027397260275</v>
      </c>
      <c r="AN2392" s="126"/>
      <c r="AO2392" s="126"/>
      <c r="AP2392" s="126"/>
      <c r="AQ2392" s="369"/>
      <c r="AR2392" s="148"/>
      <c r="AS2392" s="149"/>
      <c r="AT2392" s="123"/>
      <c r="AU2392" s="123"/>
      <c r="AV2392" s="927"/>
      <c r="AW2392" s="123"/>
      <c r="AX2392" s="46"/>
      <c r="AY2392" s="2391"/>
    </row>
    <row r="2393" spans="1:51" s="55" customFormat="1" ht="36.75" customHeight="1" x14ac:dyDescent="0.25">
      <c r="A2393" s="182">
        <v>391</v>
      </c>
      <c r="B2393" s="166" t="s">
        <v>51</v>
      </c>
      <c r="C2393" s="170" t="s">
        <v>58</v>
      </c>
      <c r="D2393" s="166" t="s">
        <v>18976</v>
      </c>
      <c r="E2393" s="166" t="s">
        <v>25441</v>
      </c>
      <c r="F2393" s="166" t="s">
        <v>25442</v>
      </c>
      <c r="G2393" s="166"/>
      <c r="H2393" s="166" t="s">
        <v>732</v>
      </c>
      <c r="I2393" s="166" t="s">
        <v>1413</v>
      </c>
      <c r="J2393" s="166" t="s">
        <v>317</v>
      </c>
      <c r="K2393" s="166" t="s">
        <v>4004</v>
      </c>
      <c r="L2393" s="166" t="s">
        <v>317</v>
      </c>
      <c r="M2393" s="166" t="s">
        <v>4004</v>
      </c>
      <c r="N2393" s="186">
        <v>3</v>
      </c>
      <c r="O2393" s="186">
        <v>2</v>
      </c>
      <c r="P2393" s="186">
        <f>N2393*O2393</f>
        <v>6</v>
      </c>
      <c r="Q2393" s="184">
        <v>2</v>
      </c>
      <c r="R2393" s="184"/>
      <c r="S2393" s="183">
        <v>1</v>
      </c>
      <c r="T2393" s="183"/>
      <c r="U2393" s="183">
        <v>0</v>
      </c>
      <c r="V2393" s="183"/>
      <c r="W2393" s="183"/>
      <c r="X2393" s="183"/>
      <c r="Y2393" s="166" t="s">
        <v>61</v>
      </c>
      <c r="Z2393" s="166" t="s">
        <v>230</v>
      </c>
      <c r="AA2393" s="203" t="s">
        <v>230</v>
      </c>
      <c r="AB2393" s="166" t="s">
        <v>230</v>
      </c>
      <c r="AC2393" s="166" t="s">
        <v>230</v>
      </c>
      <c r="AD2393" s="166" t="s">
        <v>230</v>
      </c>
      <c r="AE2393" s="166" t="s">
        <v>4013</v>
      </c>
      <c r="AF2393" s="166" t="s">
        <v>4014</v>
      </c>
      <c r="AG2393" s="165" t="s">
        <v>230</v>
      </c>
      <c r="AH2393" s="203" t="s">
        <v>58</v>
      </c>
      <c r="AI2393" s="220">
        <v>0.114</v>
      </c>
      <c r="AJ2393" s="184">
        <v>12500</v>
      </c>
      <c r="AK2393" s="167">
        <f t="shared" si="273"/>
        <v>2.9794520547945207</v>
      </c>
      <c r="AL2393" s="167">
        <f t="shared" si="274"/>
        <v>0.92465753424657537</v>
      </c>
      <c r="AM2393" s="187">
        <f t="shared" si="277"/>
        <v>3.904109589041096</v>
      </c>
      <c r="AN2393" s="167">
        <f>AK2393</f>
        <v>2.9794520547945207</v>
      </c>
      <c r="AO2393" s="167">
        <f>AL2393</f>
        <v>0.92465753424657537</v>
      </c>
      <c r="AP2393" s="167">
        <f>AN2393+AO2393</f>
        <v>3.904109589041096</v>
      </c>
      <c r="AQ2393" s="167">
        <f>AP2393*30</f>
        <v>117.12328767123287</v>
      </c>
      <c r="AR2393" s="193" t="s">
        <v>231</v>
      </c>
      <c r="AS2393" s="194"/>
      <c r="AT2393" s="166" t="s">
        <v>232</v>
      </c>
      <c r="AU2393" s="166" t="s">
        <v>58</v>
      </c>
      <c r="AV2393" s="280" t="s">
        <v>4015</v>
      </c>
      <c r="AW2393" s="166" t="s">
        <v>1122</v>
      </c>
      <c r="AX2393" s="46"/>
      <c r="AY2393" s="2391"/>
    </row>
    <row r="2394" spans="1:51" s="55" customFormat="1" ht="15.95" customHeight="1" x14ac:dyDescent="0.25">
      <c r="A2394" s="182">
        <v>392</v>
      </c>
      <c r="B2394" s="166" t="s">
        <v>51</v>
      </c>
      <c r="C2394" s="170" t="s">
        <v>58</v>
      </c>
      <c r="D2394" s="166" t="s">
        <v>18975</v>
      </c>
      <c r="E2394" s="166" t="s">
        <v>4017</v>
      </c>
      <c r="F2394" s="166" t="s">
        <v>4018</v>
      </c>
      <c r="G2394" s="166"/>
      <c r="H2394" s="166" t="s">
        <v>732</v>
      </c>
      <c r="I2394" s="166" t="s">
        <v>1413</v>
      </c>
      <c r="J2394" s="166" t="s">
        <v>317</v>
      </c>
      <c r="K2394" s="166" t="s">
        <v>4004</v>
      </c>
      <c r="L2394" s="166" t="s">
        <v>317</v>
      </c>
      <c r="M2394" s="166" t="s">
        <v>4004</v>
      </c>
      <c r="N2394" s="186">
        <v>3</v>
      </c>
      <c r="O2394" s="186">
        <v>2</v>
      </c>
      <c r="P2394" s="186">
        <f>N2394*O2394</f>
        <v>6</v>
      </c>
      <c r="Q2394" s="184">
        <v>1</v>
      </c>
      <c r="R2394" s="184"/>
      <c r="S2394" s="183">
        <v>0</v>
      </c>
      <c r="T2394" s="183"/>
      <c r="U2394" s="183">
        <v>0</v>
      </c>
      <c r="V2394" s="183"/>
      <c r="W2394" s="183">
        <v>1</v>
      </c>
      <c r="X2394" s="183"/>
      <c r="Y2394" s="166" t="s">
        <v>61</v>
      </c>
      <c r="Z2394" s="166" t="s">
        <v>230</v>
      </c>
      <c r="AA2394" s="203" t="s">
        <v>230</v>
      </c>
      <c r="AB2394" s="166" t="s">
        <v>230</v>
      </c>
      <c r="AC2394" s="166" t="s">
        <v>230</v>
      </c>
      <c r="AD2394" s="166" t="s">
        <v>230</v>
      </c>
      <c r="AE2394" s="166" t="s">
        <v>4019</v>
      </c>
      <c r="AF2394" s="166" t="s">
        <v>1154</v>
      </c>
      <c r="AG2394" s="165" t="s">
        <v>230</v>
      </c>
      <c r="AH2394" s="203" t="s">
        <v>58</v>
      </c>
      <c r="AI2394" s="220">
        <v>0.114</v>
      </c>
      <c r="AJ2394" s="184">
        <v>2800</v>
      </c>
      <c r="AK2394" s="167">
        <f t="shared" si="273"/>
        <v>0.66739726027397261</v>
      </c>
      <c r="AL2394" s="167">
        <f t="shared" si="274"/>
        <v>0.20712328767123286</v>
      </c>
      <c r="AM2394" s="187">
        <f t="shared" si="277"/>
        <v>0.87452054794520551</v>
      </c>
      <c r="AN2394" s="167">
        <f>SUM(AK2394:AK2395)</f>
        <v>1.310958904109589</v>
      </c>
      <c r="AO2394" s="167">
        <f>SUM(AL2394:AL2395)</f>
        <v>0.40684931506849314</v>
      </c>
      <c r="AP2394" s="167">
        <f>AN2394+AO2394</f>
        <v>1.7178082191780821</v>
      </c>
      <c r="AQ2394" s="167">
        <f>AP2394*30</f>
        <v>51.534246575342465</v>
      </c>
      <c r="AR2394" s="193" t="s">
        <v>231</v>
      </c>
      <c r="AS2394" s="194"/>
      <c r="AT2394" s="166" t="s">
        <v>232</v>
      </c>
      <c r="AU2394" s="166" t="s">
        <v>58</v>
      </c>
      <c r="AV2394" s="269" t="s">
        <v>4020</v>
      </c>
      <c r="AW2394" s="166" t="s">
        <v>1122</v>
      </c>
      <c r="AX2394" s="46"/>
      <c r="AY2394" s="2391"/>
    </row>
    <row r="2395" spans="1:51" s="8" customFormat="1" ht="15.95" customHeight="1" x14ac:dyDescent="0.25">
      <c r="A2395" s="122"/>
      <c r="B2395" s="123"/>
      <c r="C2395" s="144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8"/>
      <c r="O2395" s="128"/>
      <c r="P2395" s="128"/>
      <c r="Q2395" s="140"/>
      <c r="R2395" s="124"/>
      <c r="S2395" s="124"/>
      <c r="T2395" s="124"/>
      <c r="U2395" s="124"/>
      <c r="V2395" s="124"/>
      <c r="W2395" s="124"/>
      <c r="X2395" s="124"/>
      <c r="Y2395" s="123"/>
      <c r="Z2395" s="123"/>
      <c r="AA2395" s="135"/>
      <c r="AB2395" s="123"/>
      <c r="AC2395" s="123"/>
      <c r="AD2395" s="123"/>
      <c r="AE2395" s="123" t="s">
        <v>4021</v>
      </c>
      <c r="AF2395" s="123" t="s">
        <v>1406</v>
      </c>
      <c r="AG2395" s="125" t="s">
        <v>230</v>
      </c>
      <c r="AH2395" s="135" t="s">
        <v>58</v>
      </c>
      <c r="AI2395" s="143">
        <v>0.114</v>
      </c>
      <c r="AJ2395" s="140">
        <v>2700</v>
      </c>
      <c r="AK2395" s="126">
        <f t="shared" si="273"/>
        <v>0.64356164383561643</v>
      </c>
      <c r="AL2395" s="126">
        <f t="shared" si="274"/>
        <v>0.19972602739726028</v>
      </c>
      <c r="AM2395" s="126">
        <f t="shared" ref="AM2395:AM2410" si="278">AK2395+AL2395</f>
        <v>0.84328767123287673</v>
      </c>
      <c r="AN2395" s="126"/>
      <c r="AO2395" s="126"/>
      <c r="AP2395" s="126"/>
      <c r="AQ2395" s="369"/>
      <c r="AR2395" s="49"/>
      <c r="AS2395" s="50"/>
      <c r="AT2395" s="123"/>
      <c r="AU2395" s="123"/>
      <c r="AV2395" s="73"/>
      <c r="AW2395" s="123"/>
      <c r="AX2395" s="46"/>
      <c r="AY2395" s="2391"/>
    </row>
    <row r="2396" spans="1:51" s="55" customFormat="1" ht="15.95" customHeight="1" x14ac:dyDescent="0.2">
      <c r="A2396" s="182">
        <v>393</v>
      </c>
      <c r="B2396" s="166" t="s">
        <v>51</v>
      </c>
      <c r="C2396" s="170" t="s">
        <v>58</v>
      </c>
      <c r="D2396" s="166" t="s">
        <v>18974</v>
      </c>
      <c r="E2396" s="166" t="s">
        <v>4023</v>
      </c>
      <c r="F2396" s="166" t="s">
        <v>4024</v>
      </c>
      <c r="G2396" s="166"/>
      <c r="H2396" s="354" t="s">
        <v>221</v>
      </c>
      <c r="I2396" s="354" t="s">
        <v>316</v>
      </c>
      <c r="J2396" s="354" t="s">
        <v>221</v>
      </c>
      <c r="K2396" s="354" t="s">
        <v>222</v>
      </c>
      <c r="L2396" s="272" t="s">
        <v>221</v>
      </c>
      <c r="M2396" s="272" t="s">
        <v>879</v>
      </c>
      <c r="N2396" s="360">
        <v>8.5</v>
      </c>
      <c r="O2396" s="360">
        <v>1.5</v>
      </c>
      <c r="P2396" s="360">
        <f>N2396*O2396</f>
        <v>12.75</v>
      </c>
      <c r="Q2396" s="503">
        <v>2</v>
      </c>
      <c r="R2396" s="503"/>
      <c r="S2396" s="357">
        <v>1</v>
      </c>
      <c r="T2396" s="183"/>
      <c r="U2396" s="183">
        <v>1</v>
      </c>
      <c r="V2396" s="183"/>
      <c r="W2396" s="183"/>
      <c r="X2396" s="183">
        <v>1</v>
      </c>
      <c r="Y2396" s="354" t="s">
        <v>63</v>
      </c>
      <c r="Z2396" s="366" t="s">
        <v>224</v>
      </c>
      <c r="AA2396" s="762" t="s">
        <v>225</v>
      </c>
      <c r="AB2396" s="354" t="s">
        <v>1291</v>
      </c>
      <c r="AC2396" s="354" t="s">
        <v>1292</v>
      </c>
      <c r="AD2396" s="925" t="s">
        <v>1293</v>
      </c>
      <c r="AE2396" s="166" t="s">
        <v>4025</v>
      </c>
      <c r="AF2396" s="166" t="s">
        <v>4006</v>
      </c>
      <c r="AG2396" s="165" t="s">
        <v>230</v>
      </c>
      <c r="AH2396" s="203" t="s">
        <v>58</v>
      </c>
      <c r="AI2396" s="220">
        <v>0.114</v>
      </c>
      <c r="AJ2396" s="184">
        <v>1700</v>
      </c>
      <c r="AK2396" s="167">
        <f t="shared" si="273"/>
        <v>0.40520547945205471</v>
      </c>
      <c r="AL2396" s="167">
        <f t="shared" si="274"/>
        <v>0.12575342465753425</v>
      </c>
      <c r="AM2396" s="187">
        <f t="shared" si="278"/>
        <v>0.53095890410958901</v>
      </c>
      <c r="AN2396" s="167">
        <f>SUM(AK2396:AK2400)</f>
        <v>2.8364383561643831</v>
      </c>
      <c r="AO2396" s="167">
        <f>SUM(AL2396:AL2400)</f>
        <v>0.88027397260273976</v>
      </c>
      <c r="AP2396" s="167">
        <f>AN2396+AO2396</f>
        <v>3.7167123287671231</v>
      </c>
      <c r="AQ2396" s="167">
        <f>AP2396*30</f>
        <v>111.50136986301369</v>
      </c>
      <c r="AR2396" s="193" t="s">
        <v>231</v>
      </c>
      <c r="AS2396" s="194" t="s">
        <v>431</v>
      </c>
      <c r="AT2396" s="166" t="s">
        <v>232</v>
      </c>
      <c r="AU2396" s="166" t="s">
        <v>58</v>
      </c>
      <c r="AV2396" s="231" t="s">
        <v>4026</v>
      </c>
      <c r="AW2396" s="166" t="s">
        <v>234</v>
      </c>
      <c r="AX2396" s="46"/>
      <c r="AY2396" s="2391"/>
    </row>
    <row r="2397" spans="1:51" s="8" customFormat="1" ht="15.95" customHeight="1" x14ac:dyDescent="0.25">
      <c r="A2397" s="112"/>
      <c r="B2397" s="113"/>
      <c r="C2397" s="121"/>
      <c r="D2397" s="113"/>
      <c r="G2397" s="113"/>
      <c r="H2397" s="113"/>
      <c r="I2397" s="113"/>
      <c r="J2397" s="113"/>
      <c r="K2397" s="113"/>
      <c r="L2397" s="113"/>
      <c r="M2397" s="113"/>
      <c r="N2397" s="118"/>
      <c r="O2397" s="118"/>
      <c r="P2397" s="118"/>
      <c r="Q2397" s="120"/>
      <c r="R2397" s="120"/>
      <c r="S2397" s="114"/>
      <c r="T2397" s="114"/>
      <c r="U2397" s="114"/>
      <c r="V2397" s="114"/>
      <c r="W2397" s="114"/>
      <c r="X2397" s="114"/>
      <c r="Y2397" s="113"/>
      <c r="Z2397" s="113"/>
      <c r="AA2397" s="132"/>
      <c r="AB2397" s="113"/>
      <c r="AC2397" s="113"/>
      <c r="AD2397" s="113"/>
      <c r="AE2397" s="113" t="s">
        <v>4027</v>
      </c>
      <c r="AF2397" s="113" t="s">
        <v>4009</v>
      </c>
      <c r="AG2397" s="115" t="s">
        <v>230</v>
      </c>
      <c r="AH2397" s="132" t="s">
        <v>58</v>
      </c>
      <c r="AI2397" s="147">
        <v>0.114</v>
      </c>
      <c r="AJ2397" s="120">
        <v>1400</v>
      </c>
      <c r="AK2397" s="116">
        <f t="shared" si="273"/>
        <v>0.33369863013698631</v>
      </c>
      <c r="AL2397" s="116">
        <f t="shared" si="274"/>
        <v>0.10356164383561643</v>
      </c>
      <c r="AM2397" s="116">
        <f t="shared" si="278"/>
        <v>0.43726027397260275</v>
      </c>
      <c r="AN2397" s="116"/>
      <c r="AO2397" s="116"/>
      <c r="AP2397" s="116"/>
      <c r="AQ2397" s="367"/>
      <c r="AR2397" s="42"/>
      <c r="AS2397" s="43"/>
      <c r="AT2397" s="113"/>
      <c r="AU2397" s="113"/>
      <c r="AV2397" s="44"/>
      <c r="AW2397" s="113"/>
      <c r="AX2397" s="46"/>
      <c r="AY2397" s="2391"/>
    </row>
    <row r="2398" spans="1:51" s="8" customFormat="1" ht="15.95" customHeight="1" x14ac:dyDescent="0.25">
      <c r="A2398" s="36"/>
      <c r="B2398" s="1029"/>
      <c r="C2398" s="2"/>
      <c r="D2398" s="1029"/>
      <c r="E2398" s="1029"/>
      <c r="F2398" s="1029"/>
      <c r="G2398" s="1029"/>
      <c r="H2398" s="1029"/>
      <c r="I2398" s="1029"/>
      <c r="J2398" s="1029"/>
      <c r="K2398" s="1029"/>
      <c r="L2398" s="1029"/>
      <c r="M2398" s="1029"/>
      <c r="N2398" s="1036"/>
      <c r="O2398" s="1036"/>
      <c r="P2398" s="1557"/>
      <c r="Q2398" s="37"/>
      <c r="R2398" s="37"/>
      <c r="S2398" s="448"/>
      <c r="T2398" s="448"/>
      <c r="U2398" s="448"/>
      <c r="V2398" s="448"/>
      <c r="W2398" s="448"/>
      <c r="X2398" s="448"/>
      <c r="Y2398" s="1029"/>
      <c r="Z2398" s="1029"/>
      <c r="AA2398" s="1"/>
      <c r="AB2398" s="1029"/>
      <c r="AC2398" s="1029"/>
      <c r="AD2398" s="1029"/>
      <c r="AE2398" s="1029" t="s">
        <v>4028</v>
      </c>
      <c r="AF2398" s="1029" t="s">
        <v>4029</v>
      </c>
      <c r="AG2398" s="39" t="s">
        <v>230</v>
      </c>
      <c r="AH2398" s="1" t="s">
        <v>58</v>
      </c>
      <c r="AI2398" s="54">
        <v>0.114</v>
      </c>
      <c r="AJ2398" s="37">
        <v>1500</v>
      </c>
      <c r="AK2398" s="40">
        <f t="shared" si="273"/>
        <v>0.35753424657534244</v>
      </c>
      <c r="AL2398" s="40">
        <f t="shared" si="274"/>
        <v>0.11095890410958904</v>
      </c>
      <c r="AM2398" s="40">
        <f t="shared" si="278"/>
        <v>0.46849315068493147</v>
      </c>
      <c r="AN2398" s="40"/>
      <c r="AO2398" s="40"/>
      <c r="AP2398" s="40"/>
      <c r="AQ2398" s="1644"/>
      <c r="AR2398" s="1034"/>
      <c r="AS2398" s="45"/>
      <c r="AT2398" s="1029"/>
      <c r="AU2398" s="1029"/>
      <c r="AV2398" s="46"/>
      <c r="AW2398" s="1029"/>
      <c r="AX2398" s="46"/>
      <c r="AY2398" s="2391"/>
    </row>
    <row r="2399" spans="1:51" s="8" customFormat="1" ht="18" customHeight="1" x14ac:dyDescent="0.25">
      <c r="A2399" s="36"/>
      <c r="B2399" s="1029"/>
      <c r="C2399" s="2"/>
      <c r="D2399" s="1029"/>
      <c r="E2399" s="1029"/>
      <c r="F2399" s="1029"/>
      <c r="G2399" s="1029"/>
      <c r="H2399" s="1029"/>
      <c r="I2399" s="1029"/>
      <c r="J2399" s="1029"/>
      <c r="K2399" s="1029"/>
      <c r="L2399" s="1029"/>
      <c r="M2399" s="1029"/>
      <c r="N2399" s="1036"/>
      <c r="O2399" s="1036"/>
      <c r="P2399" s="1557"/>
      <c r="Q2399" s="37"/>
      <c r="R2399" s="37"/>
      <c r="S2399" s="448"/>
      <c r="T2399" s="448"/>
      <c r="U2399" s="448"/>
      <c r="V2399" s="448"/>
      <c r="W2399" s="448"/>
      <c r="X2399" s="448"/>
      <c r="Y2399" s="1029"/>
      <c r="Z2399" s="1029"/>
      <c r="AA2399" s="1"/>
      <c r="AB2399" s="1029"/>
      <c r="AC2399" s="1029"/>
      <c r="AD2399" s="1029"/>
      <c r="AE2399" s="1029" t="s">
        <v>1227</v>
      </c>
      <c r="AF2399" s="1029" t="s">
        <v>4030</v>
      </c>
      <c r="AG2399" s="39" t="s">
        <v>230</v>
      </c>
      <c r="AH2399" s="1" t="s">
        <v>58</v>
      </c>
      <c r="AI2399" s="54">
        <v>0.114</v>
      </c>
      <c r="AJ2399" s="37">
        <v>1200</v>
      </c>
      <c r="AK2399" s="40">
        <f t="shared" si="273"/>
        <v>0.28602739726027393</v>
      </c>
      <c r="AL2399" s="40">
        <f t="shared" si="274"/>
        <v>8.8767123287671224E-2</v>
      </c>
      <c r="AM2399" s="40">
        <f t="shared" si="278"/>
        <v>0.37479452054794515</v>
      </c>
      <c r="AN2399" s="40"/>
      <c r="AO2399" s="40"/>
      <c r="AP2399" s="40"/>
      <c r="AQ2399" s="1644"/>
      <c r="AR2399" s="1034"/>
      <c r="AS2399" s="45"/>
      <c r="AT2399" s="1029"/>
      <c r="AU2399" s="1029"/>
      <c r="AV2399" s="46"/>
      <c r="AW2399" s="1029"/>
      <c r="AX2399" s="46"/>
      <c r="AY2399" s="2391"/>
    </row>
    <row r="2400" spans="1:51" s="8" customFormat="1" ht="15.95" customHeight="1" x14ac:dyDescent="0.25">
      <c r="A2400" s="93"/>
      <c r="B2400" s="88"/>
      <c r="C2400" s="107"/>
      <c r="D2400" s="88"/>
      <c r="E2400" s="88"/>
      <c r="F2400" s="88"/>
      <c r="G2400" s="88"/>
      <c r="H2400" s="88"/>
      <c r="I2400" s="88"/>
      <c r="J2400" s="88"/>
      <c r="K2400" s="88"/>
      <c r="L2400" s="88"/>
      <c r="M2400" s="88"/>
      <c r="N2400" s="21"/>
      <c r="O2400" s="21"/>
      <c r="P2400" s="21"/>
      <c r="Q2400" s="97"/>
      <c r="R2400" s="97"/>
      <c r="S2400" s="94"/>
      <c r="T2400" s="94"/>
      <c r="U2400" s="94"/>
      <c r="V2400" s="94"/>
      <c r="W2400" s="94"/>
      <c r="X2400" s="94"/>
      <c r="Y2400" s="88"/>
      <c r="Z2400" s="88"/>
      <c r="AA2400" s="90"/>
      <c r="AB2400" s="88"/>
      <c r="AC2400" s="88"/>
      <c r="AD2400" s="88"/>
      <c r="AE2400" s="88" t="s">
        <v>4031</v>
      </c>
      <c r="AF2400" s="88" t="s">
        <v>4032</v>
      </c>
      <c r="AG2400" s="95" t="s">
        <v>230</v>
      </c>
      <c r="AH2400" s="90" t="s">
        <v>58</v>
      </c>
      <c r="AI2400" s="102">
        <v>0.114</v>
      </c>
      <c r="AJ2400" s="97">
        <v>6100</v>
      </c>
      <c r="AK2400" s="98">
        <f t="shared" si="273"/>
        <v>1.453972602739726</v>
      </c>
      <c r="AL2400" s="98">
        <f t="shared" si="274"/>
        <v>0.45123287671232876</v>
      </c>
      <c r="AM2400" s="98">
        <f t="shared" si="278"/>
        <v>1.9052054794520548</v>
      </c>
      <c r="AN2400" s="98"/>
      <c r="AO2400" s="98"/>
      <c r="AP2400" s="98"/>
      <c r="AQ2400" s="368"/>
      <c r="AR2400" s="47"/>
      <c r="AS2400" s="48"/>
      <c r="AT2400" s="88"/>
      <c r="AU2400" s="88"/>
      <c r="AV2400" s="52"/>
      <c r="AW2400" s="88"/>
      <c r="AX2400" s="46"/>
      <c r="AY2400" s="2391"/>
    </row>
    <row r="2401" spans="1:51" s="55" customFormat="1" ht="15.95" customHeight="1" x14ac:dyDescent="0.25">
      <c r="A2401" s="182">
        <v>394</v>
      </c>
      <c r="B2401" s="166" t="s">
        <v>51</v>
      </c>
      <c r="C2401" s="170" t="s">
        <v>58</v>
      </c>
      <c r="D2401" s="166" t="s">
        <v>18973</v>
      </c>
      <c r="E2401" s="166" t="s">
        <v>4034</v>
      </c>
      <c r="F2401" s="166" t="s">
        <v>4035</v>
      </c>
      <c r="G2401" s="166"/>
      <c r="H2401" s="166" t="s">
        <v>732</v>
      </c>
      <c r="I2401" s="166" t="s">
        <v>1413</v>
      </c>
      <c r="J2401" s="166" t="s">
        <v>317</v>
      </c>
      <c r="K2401" s="166" t="s">
        <v>4004</v>
      </c>
      <c r="L2401" s="166" t="s">
        <v>317</v>
      </c>
      <c r="M2401" s="166" t="s">
        <v>4004</v>
      </c>
      <c r="N2401" s="186">
        <v>3</v>
      </c>
      <c r="O2401" s="186">
        <v>1.5</v>
      </c>
      <c r="P2401" s="186">
        <f>N2401*O2401</f>
        <v>4.5</v>
      </c>
      <c r="Q2401" s="184">
        <v>2</v>
      </c>
      <c r="R2401" s="184"/>
      <c r="S2401" s="183">
        <v>0</v>
      </c>
      <c r="T2401" s="183"/>
      <c r="U2401" s="183">
        <v>0</v>
      </c>
      <c r="V2401" s="183"/>
      <c r="W2401" s="183">
        <v>1</v>
      </c>
      <c r="X2401" s="183"/>
      <c r="Y2401" s="166" t="s">
        <v>61</v>
      </c>
      <c r="Z2401" s="166" t="s">
        <v>230</v>
      </c>
      <c r="AA2401" s="203" t="s">
        <v>230</v>
      </c>
      <c r="AB2401" s="166" t="s">
        <v>230</v>
      </c>
      <c r="AC2401" s="166" t="s">
        <v>230</v>
      </c>
      <c r="AD2401" s="166" t="s">
        <v>230</v>
      </c>
      <c r="AE2401" s="166" t="s">
        <v>4036</v>
      </c>
      <c r="AF2401" s="166" t="s">
        <v>4037</v>
      </c>
      <c r="AG2401" s="165" t="s">
        <v>230</v>
      </c>
      <c r="AH2401" s="203" t="s">
        <v>60</v>
      </c>
      <c r="AI2401" s="220">
        <v>0.114</v>
      </c>
      <c r="AJ2401" s="184">
        <v>3100</v>
      </c>
      <c r="AK2401" s="167">
        <f t="shared" si="273"/>
        <v>0.73890410958904107</v>
      </c>
      <c r="AL2401" s="167">
        <f t="shared" si="274"/>
        <v>0.2293150684931507</v>
      </c>
      <c r="AM2401" s="187">
        <f t="shared" si="278"/>
        <v>0.96821917808219182</v>
      </c>
      <c r="AN2401" s="167">
        <f>SUM(AK2401:AK2404)</f>
        <v>2.9556164383561643</v>
      </c>
      <c r="AO2401" s="167">
        <f>SUM(AL2401:AL2404)</f>
        <v>0.91726027397260279</v>
      </c>
      <c r="AP2401" s="167">
        <f>AN2401+AO2401</f>
        <v>3.8728767123287673</v>
      </c>
      <c r="AQ2401" s="167">
        <f>AP2401*30</f>
        <v>116.18630136986302</v>
      </c>
      <c r="AR2401" s="193" t="s">
        <v>231</v>
      </c>
      <c r="AS2401" s="194"/>
      <c r="AT2401" s="166" t="s">
        <v>232</v>
      </c>
      <c r="AU2401" s="166" t="s">
        <v>58</v>
      </c>
      <c r="AV2401" s="280" t="s">
        <v>4038</v>
      </c>
      <c r="AW2401" s="166" t="s">
        <v>1122</v>
      </c>
      <c r="AX2401" s="46"/>
      <c r="AY2401" s="2391"/>
    </row>
    <row r="2402" spans="1:51" s="8" customFormat="1" ht="15.95" customHeight="1" x14ac:dyDescent="0.25">
      <c r="A2402" s="112"/>
      <c r="B2402" s="113"/>
      <c r="C2402" s="121"/>
      <c r="D2402" s="113"/>
      <c r="E2402" s="113"/>
      <c r="F2402" s="113"/>
      <c r="G2402" s="113"/>
      <c r="H2402" s="113"/>
      <c r="I2402" s="113"/>
      <c r="J2402" s="113"/>
      <c r="K2402" s="113"/>
      <c r="L2402" s="113"/>
      <c r="M2402" s="113"/>
      <c r="N2402" s="118"/>
      <c r="O2402" s="118"/>
      <c r="P2402" s="118"/>
      <c r="Q2402" s="120"/>
      <c r="R2402" s="120"/>
      <c r="S2402" s="114"/>
      <c r="T2402" s="114"/>
      <c r="U2402" s="114"/>
      <c r="V2402" s="114"/>
      <c r="W2402" s="114"/>
      <c r="X2402" s="114"/>
      <c r="Y2402" s="113"/>
      <c r="Z2402" s="113"/>
      <c r="AA2402" s="132"/>
      <c r="AB2402" s="113"/>
      <c r="AC2402" s="113"/>
      <c r="AD2402" s="113"/>
      <c r="AE2402" s="113" t="s">
        <v>4039</v>
      </c>
      <c r="AF2402" s="113" t="s">
        <v>4040</v>
      </c>
      <c r="AG2402" s="115" t="s">
        <v>230</v>
      </c>
      <c r="AH2402" s="132" t="s">
        <v>60</v>
      </c>
      <c r="AI2402" s="147">
        <v>0.114</v>
      </c>
      <c r="AJ2402" s="120">
        <v>2600</v>
      </c>
      <c r="AK2402" s="116">
        <f t="shared" si="273"/>
        <v>0.61972602739726024</v>
      </c>
      <c r="AL2402" s="116">
        <f t="shared" si="274"/>
        <v>0.19232876712328767</v>
      </c>
      <c r="AM2402" s="116">
        <f t="shared" si="278"/>
        <v>0.81205479452054785</v>
      </c>
      <c r="AN2402" s="116"/>
      <c r="AO2402" s="116"/>
      <c r="AP2402" s="116"/>
      <c r="AQ2402" s="367"/>
      <c r="AR2402" s="42"/>
      <c r="AS2402" s="43"/>
      <c r="AT2402" s="113"/>
      <c r="AU2402" s="113"/>
      <c r="AV2402" s="44"/>
      <c r="AW2402" s="113"/>
      <c r="AX2402" s="46"/>
      <c r="AY2402" s="2391"/>
    </row>
    <row r="2403" spans="1:51" s="8" customFormat="1" ht="15.95" customHeight="1" x14ac:dyDescent="0.25">
      <c r="A2403" s="36"/>
      <c r="B2403" s="1029"/>
      <c r="C2403" s="2"/>
      <c r="D2403" s="1029"/>
      <c r="E2403" s="1029"/>
      <c r="F2403" s="1029"/>
      <c r="G2403" s="1029"/>
      <c r="H2403" s="1029"/>
      <c r="I2403" s="1029"/>
      <c r="J2403" s="1029"/>
      <c r="K2403" s="1029"/>
      <c r="L2403" s="1029"/>
      <c r="M2403" s="1029"/>
      <c r="N2403" s="1036"/>
      <c r="O2403" s="1036"/>
      <c r="P2403" s="1557"/>
      <c r="Q2403" s="37"/>
      <c r="R2403" s="37"/>
      <c r="S2403" s="448"/>
      <c r="T2403" s="448"/>
      <c r="U2403" s="448"/>
      <c r="V2403" s="448"/>
      <c r="W2403" s="448"/>
      <c r="X2403" s="448"/>
      <c r="Y2403" s="1029"/>
      <c r="Z2403" s="1029"/>
      <c r="AA2403" s="1"/>
      <c r="AB2403" s="1029"/>
      <c r="AC2403" s="1029"/>
      <c r="AD2403" s="1029"/>
      <c r="AE2403" s="1029" t="s">
        <v>4041</v>
      </c>
      <c r="AF2403" s="1029" t="s">
        <v>1406</v>
      </c>
      <c r="AG2403" s="39" t="s">
        <v>230</v>
      </c>
      <c r="AH2403" s="1" t="s">
        <v>58</v>
      </c>
      <c r="AI2403" s="54">
        <v>0.114</v>
      </c>
      <c r="AJ2403" s="37">
        <v>2700</v>
      </c>
      <c r="AK2403" s="40">
        <f t="shared" si="273"/>
        <v>0.64356164383561643</v>
      </c>
      <c r="AL2403" s="40">
        <f t="shared" si="274"/>
        <v>0.19972602739726028</v>
      </c>
      <c r="AM2403" s="40">
        <f t="shared" si="278"/>
        <v>0.84328767123287673</v>
      </c>
      <c r="AN2403" s="40"/>
      <c r="AO2403" s="40"/>
      <c r="AP2403" s="40"/>
      <c r="AQ2403" s="1644"/>
      <c r="AR2403" s="1034"/>
      <c r="AS2403" s="45"/>
      <c r="AT2403" s="1029"/>
      <c r="AU2403" s="1029"/>
      <c r="AV2403" s="46"/>
      <c r="AW2403" s="1029"/>
      <c r="AX2403" s="46"/>
      <c r="AY2403" s="2391"/>
    </row>
    <row r="2404" spans="1:51" s="8" customFormat="1" ht="15.95" customHeight="1" x14ac:dyDescent="0.25">
      <c r="A2404" s="93"/>
      <c r="B2404" s="88"/>
      <c r="C2404" s="107"/>
      <c r="D2404" s="88"/>
      <c r="E2404" s="88"/>
      <c r="F2404" s="88"/>
      <c r="G2404" s="88"/>
      <c r="H2404" s="88"/>
      <c r="I2404" s="88"/>
      <c r="J2404" s="88"/>
      <c r="K2404" s="88"/>
      <c r="L2404" s="88"/>
      <c r="M2404" s="88"/>
      <c r="N2404" s="21"/>
      <c r="O2404" s="21"/>
      <c r="P2404" s="21"/>
      <c r="Q2404" s="97"/>
      <c r="R2404" s="97"/>
      <c r="S2404" s="94"/>
      <c r="T2404" s="94"/>
      <c r="U2404" s="94"/>
      <c r="V2404" s="94"/>
      <c r="W2404" s="94"/>
      <c r="X2404" s="94"/>
      <c r="Y2404" s="88"/>
      <c r="Z2404" s="88"/>
      <c r="AA2404" s="90"/>
      <c r="AB2404" s="88"/>
      <c r="AC2404" s="88"/>
      <c r="AD2404" s="88"/>
      <c r="AE2404" s="88" t="s">
        <v>4042</v>
      </c>
      <c r="AF2404" s="88" t="s">
        <v>4043</v>
      </c>
      <c r="AG2404" s="95" t="s">
        <v>230</v>
      </c>
      <c r="AH2404" s="90" t="s">
        <v>60</v>
      </c>
      <c r="AI2404" s="102">
        <v>0.114</v>
      </c>
      <c r="AJ2404" s="97">
        <v>4000</v>
      </c>
      <c r="AK2404" s="98">
        <f t="shared" si="273"/>
        <v>0.95342465753424654</v>
      </c>
      <c r="AL2404" s="98">
        <f t="shared" si="274"/>
        <v>0.29589041095890412</v>
      </c>
      <c r="AM2404" s="98">
        <f t="shared" si="278"/>
        <v>1.2493150684931507</v>
      </c>
      <c r="AN2404" s="98"/>
      <c r="AO2404" s="98"/>
      <c r="AP2404" s="98"/>
      <c r="AQ2404" s="368"/>
      <c r="AR2404" s="47"/>
      <c r="AS2404" s="48"/>
      <c r="AT2404" s="88"/>
      <c r="AU2404" s="88"/>
      <c r="AV2404" s="52"/>
      <c r="AW2404" s="88"/>
      <c r="AX2404" s="46"/>
      <c r="AY2404" s="2391"/>
    </row>
    <row r="2405" spans="1:51" s="55" customFormat="1" ht="17.25" customHeight="1" x14ac:dyDescent="0.25">
      <c r="A2405" s="182">
        <v>395</v>
      </c>
      <c r="B2405" s="166" t="s">
        <v>51</v>
      </c>
      <c r="C2405" s="170" t="s">
        <v>58</v>
      </c>
      <c r="D2405" s="166" t="s">
        <v>18972</v>
      </c>
      <c r="E2405" s="166" t="s">
        <v>4045</v>
      </c>
      <c r="F2405" s="166" t="s">
        <v>4046</v>
      </c>
      <c r="G2405" s="166"/>
      <c r="H2405" s="166" t="s">
        <v>219</v>
      </c>
      <c r="I2405" s="166" t="s">
        <v>316</v>
      </c>
      <c r="J2405" s="166" t="s">
        <v>221</v>
      </c>
      <c r="K2405" s="166" t="s">
        <v>222</v>
      </c>
      <c r="L2405" s="198" t="s">
        <v>221</v>
      </c>
      <c r="M2405" s="198" t="s">
        <v>879</v>
      </c>
      <c r="N2405" s="186">
        <v>4.5</v>
      </c>
      <c r="O2405" s="186">
        <v>1.5</v>
      </c>
      <c r="P2405" s="186">
        <f>N2405*O2405</f>
        <v>6.75</v>
      </c>
      <c r="Q2405" s="184">
        <v>4</v>
      </c>
      <c r="R2405" s="184"/>
      <c r="S2405" s="183">
        <v>1</v>
      </c>
      <c r="T2405" s="183"/>
      <c r="U2405" s="183">
        <v>0</v>
      </c>
      <c r="V2405" s="183"/>
      <c r="W2405" s="183"/>
      <c r="X2405" s="183"/>
      <c r="Y2405" s="673" t="s">
        <v>16652</v>
      </c>
      <c r="Z2405" s="166" t="s">
        <v>230</v>
      </c>
      <c r="AA2405" s="203" t="s">
        <v>230</v>
      </c>
      <c r="AB2405" s="166" t="s">
        <v>230</v>
      </c>
      <c r="AC2405" s="166" t="s">
        <v>230</v>
      </c>
      <c r="AD2405" s="166" t="s">
        <v>230</v>
      </c>
      <c r="AE2405" s="166" t="s">
        <v>4047</v>
      </c>
      <c r="AF2405" s="166" t="s">
        <v>4048</v>
      </c>
      <c r="AG2405" s="165" t="s">
        <v>230</v>
      </c>
      <c r="AH2405" s="203" t="s">
        <v>60</v>
      </c>
      <c r="AI2405" s="220">
        <v>0.114</v>
      </c>
      <c r="AJ2405" s="184">
        <v>3700</v>
      </c>
      <c r="AK2405" s="167">
        <f t="shared" si="273"/>
        <v>0.88191780821917798</v>
      </c>
      <c r="AL2405" s="167">
        <f t="shared" si="274"/>
        <v>0.27369863013698631</v>
      </c>
      <c r="AM2405" s="187">
        <f t="shared" si="278"/>
        <v>1.1556164383561642</v>
      </c>
      <c r="AN2405" s="167">
        <f>SUM(AK2405:AK2413)</f>
        <v>4.6701369863013698</v>
      </c>
      <c r="AO2405" s="167">
        <f>SUM(AL2405:AL2413)</f>
        <v>1.4128767123287671</v>
      </c>
      <c r="AP2405" s="167">
        <f>AN2405+AO2405</f>
        <v>6.0830136986301371</v>
      </c>
      <c r="AQ2405" s="167">
        <f>AP2405*30</f>
        <v>182.49041095890411</v>
      </c>
      <c r="AR2405" s="193" t="s">
        <v>231</v>
      </c>
      <c r="AS2405" s="194" t="s">
        <v>431</v>
      </c>
      <c r="AT2405" s="166" t="s">
        <v>232</v>
      </c>
      <c r="AU2405" s="166" t="s">
        <v>58</v>
      </c>
      <c r="AV2405" s="231" t="s">
        <v>4049</v>
      </c>
      <c r="AW2405" s="166" t="s">
        <v>234</v>
      </c>
      <c r="AX2405" s="46"/>
      <c r="AY2405" s="2391"/>
    </row>
    <row r="2406" spans="1:51" s="8" customFormat="1" ht="15.95" customHeight="1" x14ac:dyDescent="0.25">
      <c r="A2406" s="112"/>
      <c r="B2406" s="113"/>
      <c r="C2406" s="121"/>
      <c r="D2406" s="113"/>
      <c r="E2406" s="113"/>
      <c r="F2406" s="113"/>
      <c r="G2406" s="113"/>
      <c r="H2406" s="113"/>
      <c r="I2406" s="113"/>
      <c r="J2406" s="113"/>
      <c r="K2406" s="113"/>
      <c r="L2406" s="113"/>
      <c r="M2406" s="113"/>
      <c r="N2406" s="118"/>
      <c r="O2406" s="118"/>
      <c r="P2406" s="118"/>
      <c r="Q2406" s="120"/>
      <c r="R2406" s="114"/>
      <c r="S2406" s="114"/>
      <c r="T2406" s="114"/>
      <c r="U2406" s="114"/>
      <c r="V2406" s="114"/>
      <c r="W2406" s="114"/>
      <c r="X2406" s="114"/>
      <c r="Y2406" s="113" t="s">
        <v>230</v>
      </c>
      <c r="Z2406" s="113" t="s">
        <v>230</v>
      </c>
      <c r="AA2406" s="132" t="s">
        <v>230</v>
      </c>
      <c r="AB2406" s="113" t="s">
        <v>230</v>
      </c>
      <c r="AC2406" s="113" t="s">
        <v>230</v>
      </c>
      <c r="AD2406" s="113" t="s">
        <v>230</v>
      </c>
      <c r="AE2406" s="113" t="s">
        <v>4050</v>
      </c>
      <c r="AF2406" s="113" t="s">
        <v>4051</v>
      </c>
      <c r="AG2406" s="115" t="s">
        <v>230</v>
      </c>
      <c r="AH2406" s="132" t="s">
        <v>60</v>
      </c>
      <c r="AI2406" s="147">
        <v>0.114</v>
      </c>
      <c r="AJ2406" s="120">
        <v>2000</v>
      </c>
      <c r="AK2406" s="116">
        <f t="shared" si="273"/>
        <v>0.47671232876712327</v>
      </c>
      <c r="AL2406" s="116">
        <f t="shared" si="274"/>
        <v>0.14794520547945206</v>
      </c>
      <c r="AM2406" s="116">
        <f t="shared" si="278"/>
        <v>0.62465753424657533</v>
      </c>
      <c r="AN2406" s="116"/>
      <c r="AO2406" s="116"/>
      <c r="AP2406" s="116"/>
      <c r="AQ2406" s="367"/>
      <c r="AR2406" s="42"/>
      <c r="AS2406" s="43"/>
      <c r="AT2406" s="113"/>
      <c r="AU2406" s="113"/>
      <c r="AV2406" s="44"/>
      <c r="AW2406" s="113"/>
      <c r="AX2406" s="46"/>
      <c r="AY2406" s="2391"/>
    </row>
    <row r="2407" spans="1:51" s="8" customFormat="1" ht="15.95" customHeight="1" x14ac:dyDescent="0.25">
      <c r="A2407" s="36"/>
      <c r="B2407" s="1029"/>
      <c r="C2407" s="2"/>
      <c r="D2407" s="1029"/>
      <c r="E2407" s="1029"/>
      <c r="F2407" s="1029"/>
      <c r="G2407" s="1029"/>
      <c r="H2407" s="1029"/>
      <c r="I2407" s="1029"/>
      <c r="J2407" s="1029"/>
      <c r="K2407" s="1029"/>
      <c r="L2407" s="1029"/>
      <c r="M2407" s="1029"/>
      <c r="N2407" s="1036"/>
      <c r="O2407" s="1036"/>
      <c r="P2407" s="1557"/>
      <c r="Q2407" s="37"/>
      <c r="R2407" s="448"/>
      <c r="S2407" s="448"/>
      <c r="T2407" s="448"/>
      <c r="U2407" s="448"/>
      <c r="V2407" s="448"/>
      <c r="W2407" s="448"/>
      <c r="X2407" s="448"/>
      <c r="Y2407" s="1029" t="s">
        <v>230</v>
      </c>
      <c r="Z2407" s="1029" t="s">
        <v>230</v>
      </c>
      <c r="AA2407" s="1" t="s">
        <v>230</v>
      </c>
      <c r="AB2407" s="1029" t="s">
        <v>230</v>
      </c>
      <c r="AC2407" s="1029" t="s">
        <v>230</v>
      </c>
      <c r="AD2407" s="1029" t="s">
        <v>230</v>
      </c>
      <c r="AE2407" s="1029" t="s">
        <v>4052</v>
      </c>
      <c r="AF2407" s="1029" t="s">
        <v>4037</v>
      </c>
      <c r="AG2407" s="39" t="s">
        <v>230</v>
      </c>
      <c r="AH2407" s="1" t="s">
        <v>60</v>
      </c>
      <c r="AI2407" s="54">
        <v>0.114</v>
      </c>
      <c r="AJ2407" s="37">
        <v>3000</v>
      </c>
      <c r="AK2407" s="40">
        <f t="shared" si="273"/>
        <v>0.71506849315068488</v>
      </c>
      <c r="AL2407" s="40">
        <f t="shared" si="274"/>
        <v>0.22191780821917809</v>
      </c>
      <c r="AM2407" s="40">
        <f t="shared" si="278"/>
        <v>0.93698630136986294</v>
      </c>
      <c r="AN2407" s="40"/>
      <c r="AO2407" s="40"/>
      <c r="AP2407" s="40"/>
      <c r="AQ2407" s="1644"/>
      <c r="AR2407" s="1034"/>
      <c r="AS2407" s="45"/>
      <c r="AT2407" s="1029"/>
      <c r="AU2407" s="1029"/>
      <c r="AV2407" s="46"/>
      <c r="AW2407" s="1029"/>
      <c r="AX2407" s="46"/>
      <c r="AY2407" s="2391"/>
    </row>
    <row r="2408" spans="1:51" s="8" customFormat="1" ht="15.95" customHeight="1" x14ac:dyDescent="0.25">
      <c r="A2408" s="36"/>
      <c r="B2408" s="1029"/>
      <c r="C2408" s="2"/>
      <c r="D2408" s="1029"/>
      <c r="E2408" s="1029"/>
      <c r="F2408" s="1029"/>
      <c r="G2408" s="1029"/>
      <c r="H2408" s="1029"/>
      <c r="I2408" s="1029"/>
      <c r="J2408" s="1029"/>
      <c r="K2408" s="1029"/>
      <c r="L2408" s="1029"/>
      <c r="M2408" s="1029"/>
      <c r="N2408" s="1036"/>
      <c r="O2408" s="1036"/>
      <c r="P2408" s="1557"/>
      <c r="Q2408" s="37"/>
      <c r="R2408" s="448"/>
      <c r="S2408" s="448"/>
      <c r="T2408" s="448"/>
      <c r="U2408" s="448"/>
      <c r="V2408" s="448"/>
      <c r="W2408" s="448"/>
      <c r="X2408" s="448"/>
      <c r="Y2408" s="1029" t="s">
        <v>230</v>
      </c>
      <c r="Z2408" s="1029" t="s">
        <v>230</v>
      </c>
      <c r="AA2408" s="1" t="s">
        <v>230</v>
      </c>
      <c r="AB2408" s="1029" t="s">
        <v>230</v>
      </c>
      <c r="AC2408" s="1029" t="s">
        <v>230</v>
      </c>
      <c r="AD2408" s="1029" t="s">
        <v>230</v>
      </c>
      <c r="AE2408" s="1029" t="s">
        <v>4053</v>
      </c>
      <c r="AF2408" s="1029" t="s">
        <v>4043</v>
      </c>
      <c r="AG2408" s="39" t="s">
        <v>230</v>
      </c>
      <c r="AH2408" s="1" t="s">
        <v>60</v>
      </c>
      <c r="AI2408" s="54">
        <v>0.114</v>
      </c>
      <c r="AJ2408" s="37">
        <v>4000</v>
      </c>
      <c r="AK2408" s="40">
        <f t="shared" si="273"/>
        <v>0.95342465753424654</v>
      </c>
      <c r="AL2408" s="40">
        <f t="shared" si="274"/>
        <v>0.29589041095890412</v>
      </c>
      <c r="AM2408" s="40">
        <f t="shared" si="278"/>
        <v>1.2493150684931507</v>
      </c>
      <c r="AN2408" s="40"/>
      <c r="AO2408" s="40"/>
      <c r="AP2408" s="40"/>
      <c r="AQ2408" s="1644"/>
      <c r="AR2408" s="1034"/>
      <c r="AS2408" s="45"/>
      <c r="AT2408" s="1029"/>
      <c r="AU2408" s="1029"/>
      <c r="AV2408" s="46"/>
      <c r="AW2408" s="1029"/>
      <c r="AX2408" s="46"/>
      <c r="AY2408" s="2391"/>
    </row>
    <row r="2409" spans="1:51" s="8" customFormat="1" ht="15.95" customHeight="1" x14ac:dyDescent="0.25">
      <c r="A2409" s="36"/>
      <c r="B2409" s="1029"/>
      <c r="C2409" s="2"/>
      <c r="D2409" s="1029"/>
      <c r="E2409" s="1029"/>
      <c r="F2409" s="1029"/>
      <c r="G2409" s="1029"/>
      <c r="H2409" s="1029"/>
      <c r="I2409" s="1029"/>
      <c r="J2409" s="1029"/>
      <c r="K2409" s="1029"/>
      <c r="L2409" s="1029"/>
      <c r="M2409" s="1029"/>
      <c r="N2409" s="1036"/>
      <c r="O2409" s="1036"/>
      <c r="P2409" s="1557"/>
      <c r="Q2409" s="37"/>
      <c r="R2409" s="448"/>
      <c r="S2409" s="448"/>
      <c r="T2409" s="448"/>
      <c r="U2409" s="448"/>
      <c r="V2409" s="448"/>
      <c r="W2409" s="448"/>
      <c r="X2409" s="448"/>
      <c r="Y2409" s="1029" t="s">
        <v>230</v>
      </c>
      <c r="Z2409" s="1029" t="s">
        <v>230</v>
      </c>
      <c r="AA2409" s="1" t="s">
        <v>230</v>
      </c>
      <c r="AB2409" s="1029" t="s">
        <v>230</v>
      </c>
      <c r="AC2409" s="1029" t="s">
        <v>230</v>
      </c>
      <c r="AD2409" s="1029" t="s">
        <v>230</v>
      </c>
      <c r="AE2409" s="1029" t="s">
        <v>4054</v>
      </c>
      <c r="AF2409" s="1029" t="s">
        <v>4055</v>
      </c>
      <c r="AG2409" s="39" t="s">
        <v>230</v>
      </c>
      <c r="AH2409" s="1" t="s">
        <v>60</v>
      </c>
      <c r="AI2409" s="54">
        <v>0.114</v>
      </c>
      <c r="AJ2409" s="37">
        <v>3100</v>
      </c>
      <c r="AK2409" s="40">
        <f t="shared" si="273"/>
        <v>0.73890410958904107</v>
      </c>
      <c r="AL2409" s="40">
        <f t="shared" si="274"/>
        <v>0.2293150684931507</v>
      </c>
      <c r="AM2409" s="40">
        <f t="shared" si="278"/>
        <v>0.96821917808219182</v>
      </c>
      <c r="AN2409" s="40"/>
      <c r="AO2409" s="40"/>
      <c r="AP2409" s="40"/>
      <c r="AQ2409" s="1644"/>
      <c r="AR2409" s="1034"/>
      <c r="AS2409" s="45"/>
      <c r="AT2409" s="1029"/>
      <c r="AU2409" s="1029"/>
      <c r="AV2409" s="46"/>
      <c r="AW2409" s="1029"/>
      <c r="AX2409" s="46"/>
      <c r="AY2409" s="2391"/>
    </row>
    <row r="2410" spans="1:51" s="8" customFormat="1" ht="15.95" customHeight="1" x14ac:dyDescent="0.25">
      <c r="A2410" s="36"/>
      <c r="B2410" s="1029"/>
      <c r="C2410" s="2"/>
      <c r="D2410" s="1029"/>
      <c r="E2410" s="1029"/>
      <c r="F2410" s="1029"/>
      <c r="G2410" s="1029"/>
      <c r="H2410" s="1029"/>
      <c r="I2410" s="1029"/>
      <c r="J2410" s="1029"/>
      <c r="K2410" s="1029"/>
      <c r="L2410" s="1029"/>
      <c r="M2410" s="1029"/>
      <c r="N2410" s="1036"/>
      <c r="O2410" s="1036"/>
      <c r="P2410" s="1557"/>
      <c r="Q2410" s="37"/>
      <c r="R2410" s="448"/>
      <c r="S2410" s="448"/>
      <c r="T2410" s="448"/>
      <c r="U2410" s="448"/>
      <c r="V2410" s="448"/>
      <c r="W2410" s="448"/>
      <c r="X2410" s="448"/>
      <c r="Y2410" s="1029" t="s">
        <v>230</v>
      </c>
      <c r="Z2410" s="1029" t="s">
        <v>230</v>
      </c>
      <c r="AA2410" s="1" t="s">
        <v>230</v>
      </c>
      <c r="AB2410" s="1029" t="s">
        <v>230</v>
      </c>
      <c r="AC2410" s="1029" t="s">
        <v>230</v>
      </c>
      <c r="AD2410" s="1029" t="s">
        <v>230</v>
      </c>
      <c r="AE2410" s="1029" t="s">
        <v>4056</v>
      </c>
      <c r="AF2410" s="1029" t="s">
        <v>4057</v>
      </c>
      <c r="AG2410" s="39" t="s">
        <v>230</v>
      </c>
      <c r="AH2410" s="1" t="s">
        <v>60</v>
      </c>
      <c r="AI2410" s="54">
        <v>0.114</v>
      </c>
      <c r="AJ2410" s="37">
        <v>3300</v>
      </c>
      <c r="AK2410" s="40">
        <f t="shared" si="273"/>
        <v>0.78657534246575334</v>
      </c>
      <c r="AL2410" s="40">
        <f t="shared" si="274"/>
        <v>0.24410958904109586</v>
      </c>
      <c r="AM2410" s="40">
        <f t="shared" si="278"/>
        <v>1.0306849315068491</v>
      </c>
      <c r="AN2410" s="40"/>
      <c r="AO2410" s="40"/>
      <c r="AP2410" s="40"/>
      <c r="AQ2410" s="1644"/>
      <c r="AR2410" s="1034"/>
      <c r="AS2410" s="45"/>
      <c r="AT2410" s="1029"/>
      <c r="AU2410" s="1029"/>
      <c r="AV2410" s="46"/>
      <c r="AW2410" s="1029"/>
      <c r="AX2410" s="46"/>
      <c r="AY2410" s="2391"/>
    </row>
    <row r="2411" spans="1:51" s="8" customFormat="1" ht="15.95" customHeight="1" x14ac:dyDescent="0.25">
      <c r="A2411" s="36"/>
      <c r="B2411" s="1029"/>
      <c r="C2411" s="2"/>
      <c r="D2411" s="1029"/>
      <c r="E2411" s="1029"/>
      <c r="F2411" s="1029"/>
      <c r="G2411" s="1029"/>
      <c r="H2411" s="1029"/>
      <c r="I2411" s="1029"/>
      <c r="J2411" s="1029"/>
      <c r="K2411" s="1029"/>
      <c r="L2411" s="1029"/>
      <c r="M2411" s="1029"/>
      <c r="N2411" s="1036"/>
      <c r="O2411" s="1036"/>
      <c r="P2411" s="1557"/>
      <c r="Q2411" s="37"/>
      <c r="R2411" s="448"/>
      <c r="S2411" s="448"/>
      <c r="T2411" s="448"/>
      <c r="U2411" s="448"/>
      <c r="V2411" s="448"/>
      <c r="W2411" s="448"/>
      <c r="X2411" s="448"/>
      <c r="Y2411" s="1029" t="s">
        <v>230</v>
      </c>
      <c r="Z2411" s="1029" t="s">
        <v>230</v>
      </c>
      <c r="AA2411" s="1" t="s">
        <v>230</v>
      </c>
      <c r="AB2411" s="1029" t="s">
        <v>230</v>
      </c>
      <c r="AC2411" s="1029" t="s">
        <v>230</v>
      </c>
      <c r="AD2411" s="1029" t="s">
        <v>230</v>
      </c>
      <c r="AE2411" s="1029" t="s">
        <v>25599</v>
      </c>
      <c r="AF2411" s="1029" t="s">
        <v>4058</v>
      </c>
      <c r="AG2411" s="39" t="s">
        <v>4059</v>
      </c>
      <c r="AH2411" s="1" t="s">
        <v>304</v>
      </c>
      <c r="AI2411" s="2392">
        <v>1.1399999999999999</v>
      </c>
      <c r="AJ2411" s="37">
        <v>30</v>
      </c>
      <c r="AK2411" s="40">
        <f>AJ2411*AI2411/365</f>
        <v>9.3698630136986288E-2</v>
      </c>
      <c r="AL2411" s="40">
        <v>0</v>
      </c>
      <c r="AM2411" s="14">
        <f>SUBTOTAL(9,AK2411:AL2411)</f>
        <v>9.3698630136986288E-2</v>
      </c>
      <c r="AN2411" s="40"/>
      <c r="AO2411" s="40"/>
      <c r="AP2411" s="40"/>
      <c r="AQ2411" s="1644"/>
      <c r="AR2411" s="1034"/>
      <c r="AS2411" s="45"/>
      <c r="AT2411" s="1029"/>
      <c r="AU2411" s="1029"/>
      <c r="AV2411" s="46"/>
      <c r="AW2411" s="1029"/>
      <c r="AX2411" s="46"/>
      <c r="AY2411" s="2391"/>
    </row>
    <row r="2412" spans="1:51" s="8" customFormat="1" ht="15.95" customHeight="1" x14ac:dyDescent="0.25">
      <c r="A2412" s="36"/>
      <c r="B2412" s="1029"/>
      <c r="C2412" s="2"/>
      <c r="D2412" s="1029"/>
      <c r="E2412" s="1029"/>
      <c r="F2412" s="1029"/>
      <c r="G2412" s="1029"/>
      <c r="H2412" s="1029"/>
      <c r="I2412" s="1029"/>
      <c r="J2412" s="1029"/>
      <c r="K2412" s="1029"/>
      <c r="L2412" s="1029"/>
      <c r="M2412" s="1029"/>
      <c r="N2412" s="1036"/>
      <c r="O2412" s="1036"/>
      <c r="P2412" s="1557"/>
      <c r="Q2412" s="37"/>
      <c r="R2412" s="448"/>
      <c r="S2412" s="448"/>
      <c r="T2412" s="448"/>
      <c r="U2412" s="448"/>
      <c r="V2412" s="448"/>
      <c r="W2412" s="448"/>
      <c r="X2412" s="448"/>
      <c r="Y2412" s="1029" t="s">
        <v>230</v>
      </c>
      <c r="Z2412" s="1029" t="s">
        <v>230</v>
      </c>
      <c r="AA2412" s="1" t="s">
        <v>230</v>
      </c>
      <c r="AB2412" s="1029" t="s">
        <v>230</v>
      </c>
      <c r="AC2412" s="1029" t="s">
        <v>230</v>
      </c>
      <c r="AD2412" s="1029" t="s">
        <v>230</v>
      </c>
      <c r="AE2412" s="1029" t="s">
        <v>4060</v>
      </c>
      <c r="AF2412" s="1029" t="s">
        <v>4061</v>
      </c>
      <c r="AG2412" s="39" t="s">
        <v>4062</v>
      </c>
      <c r="AH2412" s="1" t="s">
        <v>1136</v>
      </c>
      <c r="AI2412" s="40">
        <v>0.87</v>
      </c>
      <c r="AJ2412" s="37">
        <v>5</v>
      </c>
      <c r="AK2412" s="40">
        <f>AJ2412*AI2412/365</f>
        <v>1.191780821917808E-2</v>
      </c>
      <c r="AL2412" s="40">
        <v>0</v>
      </c>
      <c r="AM2412" s="41">
        <f>SUBTOTAL(9,AK2412:AL2412)</f>
        <v>1.191780821917808E-2</v>
      </c>
      <c r="AN2412" s="40"/>
      <c r="AO2412" s="40"/>
      <c r="AP2412" s="40"/>
      <c r="AQ2412" s="1644"/>
      <c r="AR2412" s="1034"/>
      <c r="AS2412" s="45"/>
      <c r="AT2412" s="1029"/>
      <c r="AU2412" s="1029"/>
      <c r="AV2412" s="46"/>
      <c r="AW2412" s="1029"/>
      <c r="AX2412" s="46"/>
      <c r="AY2412" s="2391"/>
    </row>
    <row r="2413" spans="1:51" s="8" customFormat="1" ht="15.95" customHeight="1" x14ac:dyDescent="0.25">
      <c r="A2413" s="93"/>
      <c r="B2413" s="88"/>
      <c r="C2413" s="107"/>
      <c r="D2413" s="88"/>
      <c r="E2413" s="88"/>
      <c r="F2413" s="88"/>
      <c r="G2413" s="88"/>
      <c r="H2413" s="88"/>
      <c r="I2413" s="88"/>
      <c r="J2413" s="88"/>
      <c r="K2413" s="88"/>
      <c r="L2413" s="88"/>
      <c r="M2413" s="88"/>
      <c r="N2413" s="21"/>
      <c r="O2413" s="21"/>
      <c r="P2413" s="21"/>
      <c r="Q2413" s="97"/>
      <c r="R2413" s="94"/>
      <c r="S2413" s="94"/>
      <c r="T2413" s="94"/>
      <c r="U2413" s="94"/>
      <c r="V2413" s="94"/>
      <c r="W2413" s="94"/>
      <c r="X2413" s="94"/>
      <c r="Y2413" s="88" t="s">
        <v>230</v>
      </c>
      <c r="Z2413" s="88" t="s">
        <v>230</v>
      </c>
      <c r="AA2413" s="90" t="s">
        <v>230</v>
      </c>
      <c r="AB2413" s="88" t="s">
        <v>230</v>
      </c>
      <c r="AC2413" s="88" t="s">
        <v>230</v>
      </c>
      <c r="AD2413" s="88" t="s">
        <v>230</v>
      </c>
      <c r="AE2413" s="88" t="s">
        <v>4063</v>
      </c>
      <c r="AF2413" s="88" t="s">
        <v>4064</v>
      </c>
      <c r="AG2413" s="95" t="s">
        <v>4065</v>
      </c>
      <c r="AH2413" s="90" t="s">
        <v>1136</v>
      </c>
      <c r="AI2413" s="98">
        <v>0.87</v>
      </c>
      <c r="AJ2413" s="97">
        <v>5</v>
      </c>
      <c r="AK2413" s="98">
        <f>AJ2413*AI2413/365</f>
        <v>1.191780821917808E-2</v>
      </c>
      <c r="AL2413" s="98">
        <v>0</v>
      </c>
      <c r="AM2413" s="96">
        <f>SUBTOTAL(9,AK2413:AL2413)</f>
        <v>1.191780821917808E-2</v>
      </c>
      <c r="AN2413" s="98"/>
      <c r="AO2413" s="98"/>
      <c r="AP2413" s="98"/>
      <c r="AQ2413" s="368"/>
      <c r="AR2413" s="47"/>
      <c r="AS2413" s="48"/>
      <c r="AT2413" s="88"/>
      <c r="AU2413" s="88"/>
      <c r="AV2413" s="52"/>
      <c r="AW2413" s="88"/>
      <c r="AX2413" s="46"/>
      <c r="AY2413" s="2391"/>
    </row>
    <row r="2414" spans="1:51" s="55" customFormat="1" ht="18" customHeight="1" x14ac:dyDescent="0.25">
      <c r="A2414" s="182">
        <v>396</v>
      </c>
      <c r="B2414" s="166" t="s">
        <v>51</v>
      </c>
      <c r="C2414" s="170" t="s">
        <v>58</v>
      </c>
      <c r="D2414" s="166" t="s">
        <v>18971</v>
      </c>
      <c r="E2414" s="166" t="s">
        <v>4067</v>
      </c>
      <c r="F2414" s="166" t="s">
        <v>4068</v>
      </c>
      <c r="G2414" s="166"/>
      <c r="H2414" s="166" t="s">
        <v>732</v>
      </c>
      <c r="I2414" s="166" t="s">
        <v>1413</v>
      </c>
      <c r="J2414" s="166" t="s">
        <v>317</v>
      </c>
      <c r="K2414" s="166" t="s">
        <v>4004</v>
      </c>
      <c r="L2414" s="166" t="s">
        <v>317</v>
      </c>
      <c r="M2414" s="166" t="s">
        <v>4004</v>
      </c>
      <c r="N2414" s="186">
        <v>4.5</v>
      </c>
      <c r="O2414" s="186">
        <v>1.5</v>
      </c>
      <c r="P2414" s="186">
        <f>N2414*O2414</f>
        <v>6.75</v>
      </c>
      <c r="Q2414" s="184">
        <v>1</v>
      </c>
      <c r="R2414" s="184"/>
      <c r="S2414" s="183">
        <v>0</v>
      </c>
      <c r="T2414" s="183"/>
      <c r="U2414" s="183">
        <v>0</v>
      </c>
      <c r="V2414" s="183"/>
      <c r="W2414" s="183">
        <v>1</v>
      </c>
      <c r="X2414" s="183"/>
      <c r="Y2414" s="166" t="s">
        <v>61</v>
      </c>
      <c r="Z2414" s="166" t="s">
        <v>230</v>
      </c>
      <c r="AA2414" s="203" t="s">
        <v>230</v>
      </c>
      <c r="AB2414" s="166" t="s">
        <v>230</v>
      </c>
      <c r="AC2414" s="166" t="s">
        <v>230</v>
      </c>
      <c r="AD2414" s="166" t="s">
        <v>230</v>
      </c>
      <c r="AE2414" s="166" t="s">
        <v>4069</v>
      </c>
      <c r="AF2414" s="166" t="s">
        <v>4070</v>
      </c>
      <c r="AG2414" s="165" t="s">
        <v>230</v>
      </c>
      <c r="AH2414" s="203" t="s">
        <v>60</v>
      </c>
      <c r="AI2414" s="220">
        <v>0.114</v>
      </c>
      <c r="AJ2414" s="184">
        <v>8600</v>
      </c>
      <c r="AK2414" s="167">
        <f t="shared" ref="AK2414:AK2451" si="279">AJ2414*0.087/365</f>
        <v>2.04986301369863</v>
      </c>
      <c r="AL2414" s="167">
        <f t="shared" ref="AL2414:AL2451" si="280">AJ2414*0.027/365</f>
        <v>0.63616438356164384</v>
      </c>
      <c r="AM2414" s="187">
        <f>AK2414+AL2414</f>
        <v>2.6860273972602737</v>
      </c>
      <c r="AN2414" s="167">
        <f>SUM(AK2414:AK2414)</f>
        <v>2.04986301369863</v>
      </c>
      <c r="AO2414" s="167">
        <f>SUM(AL2414:AL2414)</f>
        <v>0.63616438356164384</v>
      </c>
      <c r="AP2414" s="167">
        <f>AN2414+AO2414</f>
        <v>2.6860273972602737</v>
      </c>
      <c r="AQ2414" s="167">
        <f>AP2414*30</f>
        <v>80.580821917808208</v>
      </c>
      <c r="AR2414" s="193" t="s">
        <v>231</v>
      </c>
      <c r="AS2414" s="194"/>
      <c r="AT2414" s="166" t="s">
        <v>232</v>
      </c>
      <c r="AU2414" s="166" t="s">
        <v>58</v>
      </c>
      <c r="AV2414" s="280" t="s">
        <v>4071</v>
      </c>
      <c r="AW2414" s="166" t="s">
        <v>1122</v>
      </c>
      <c r="AX2414" s="46"/>
      <c r="AY2414" s="2391"/>
    </row>
    <row r="2415" spans="1:51" s="55" customFormat="1" ht="15.95" customHeight="1" x14ac:dyDescent="0.2">
      <c r="A2415" s="182">
        <v>397</v>
      </c>
      <c r="B2415" s="166" t="s">
        <v>51</v>
      </c>
      <c r="C2415" s="170" t="s">
        <v>58</v>
      </c>
      <c r="D2415" s="166" t="s">
        <v>19015</v>
      </c>
      <c r="E2415" s="166" t="s">
        <v>4073</v>
      </c>
      <c r="F2415" s="166" t="s">
        <v>4074</v>
      </c>
      <c r="G2415" s="166"/>
      <c r="H2415" s="354" t="s">
        <v>219</v>
      </c>
      <c r="I2415" s="354" t="s">
        <v>220</v>
      </c>
      <c r="J2415" s="354" t="s">
        <v>221</v>
      </c>
      <c r="K2415" s="354" t="s">
        <v>17587</v>
      </c>
      <c r="L2415" s="354" t="s">
        <v>221</v>
      </c>
      <c r="M2415" s="354" t="s">
        <v>879</v>
      </c>
      <c r="N2415" s="360">
        <v>8.5</v>
      </c>
      <c r="O2415" s="360">
        <v>3.5</v>
      </c>
      <c r="P2415" s="360">
        <f>N2415*O2415</f>
        <v>29.75</v>
      </c>
      <c r="Q2415" s="184">
        <v>3</v>
      </c>
      <c r="R2415" s="184"/>
      <c r="S2415" s="183">
        <v>0</v>
      </c>
      <c r="T2415" s="183"/>
      <c r="U2415" s="183">
        <v>1</v>
      </c>
      <c r="V2415" s="183"/>
      <c r="W2415" s="183">
        <v>1</v>
      </c>
      <c r="X2415" s="183"/>
      <c r="Y2415" s="354" t="s">
        <v>63</v>
      </c>
      <c r="Z2415" s="366" t="s">
        <v>224</v>
      </c>
      <c r="AA2415" s="762" t="s">
        <v>225</v>
      </c>
      <c r="AB2415" s="354" t="s">
        <v>1291</v>
      </c>
      <c r="AC2415" s="354" t="s">
        <v>1292</v>
      </c>
      <c r="AD2415" s="925" t="s">
        <v>1293</v>
      </c>
      <c r="AE2415" s="166" t="s">
        <v>4075</v>
      </c>
      <c r="AF2415" s="166" t="s">
        <v>4076</v>
      </c>
      <c r="AG2415" s="165" t="s">
        <v>230</v>
      </c>
      <c r="AH2415" s="203" t="s">
        <v>60</v>
      </c>
      <c r="AI2415" s="220">
        <v>0.114</v>
      </c>
      <c r="AJ2415" s="184">
        <v>4600</v>
      </c>
      <c r="AK2415" s="167">
        <f t="shared" si="279"/>
        <v>1.0964383561643836</v>
      </c>
      <c r="AL2415" s="167">
        <f t="shared" si="280"/>
        <v>0.34027397260273973</v>
      </c>
      <c r="AM2415" s="187">
        <f>AK2415+AL2415</f>
        <v>1.4367123287671233</v>
      </c>
      <c r="AN2415" s="167">
        <f>SUM(AK2415:AK2416)</f>
        <v>2.5027397260273974</v>
      </c>
      <c r="AO2415" s="167">
        <f>SUM(AL2415:AL2416)</f>
        <v>0.77671232876712337</v>
      </c>
      <c r="AP2415" s="167">
        <f>AN2415+AO2415</f>
        <v>3.279452054794521</v>
      </c>
      <c r="AQ2415" s="167">
        <f>AP2415*30</f>
        <v>98.383561643835634</v>
      </c>
      <c r="AR2415" s="193" t="s">
        <v>231</v>
      </c>
      <c r="AS2415" s="194" t="s">
        <v>114</v>
      </c>
      <c r="AT2415" s="166" t="s">
        <v>232</v>
      </c>
      <c r="AU2415" s="166" t="s">
        <v>58</v>
      </c>
      <c r="AV2415" s="679" t="s">
        <v>4077</v>
      </c>
      <c r="AW2415" s="166" t="s">
        <v>234</v>
      </c>
      <c r="AX2415" s="46"/>
      <c r="AY2415" s="2391"/>
    </row>
    <row r="2416" spans="1:51" s="8" customFormat="1" ht="15.95" customHeight="1" x14ac:dyDescent="0.25">
      <c r="A2416" s="122"/>
      <c r="B2416" s="123"/>
      <c r="C2416" s="144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8"/>
      <c r="O2416" s="128"/>
      <c r="P2416" s="128"/>
      <c r="Q2416" s="140"/>
      <c r="R2416" s="124"/>
      <c r="S2416" s="124"/>
      <c r="T2416" s="124"/>
      <c r="U2416" s="124"/>
      <c r="V2416" s="124"/>
      <c r="W2416" s="124"/>
      <c r="X2416" s="124"/>
      <c r="Y2416" s="123" t="s">
        <v>230</v>
      </c>
      <c r="Z2416" s="123" t="s">
        <v>230</v>
      </c>
      <c r="AA2416" s="135" t="s">
        <v>230</v>
      </c>
      <c r="AB2416" s="123" t="s">
        <v>230</v>
      </c>
      <c r="AC2416" s="123" t="s">
        <v>230</v>
      </c>
      <c r="AD2416" s="123" t="s">
        <v>230</v>
      </c>
      <c r="AE2416" s="123" t="s">
        <v>4078</v>
      </c>
      <c r="AF2416" s="123" t="s">
        <v>4079</v>
      </c>
      <c r="AG2416" s="125" t="s">
        <v>230</v>
      </c>
      <c r="AH2416" s="135" t="s">
        <v>60</v>
      </c>
      <c r="AI2416" s="143">
        <v>0.114</v>
      </c>
      <c r="AJ2416" s="140">
        <v>5900</v>
      </c>
      <c r="AK2416" s="126">
        <f t="shared" si="279"/>
        <v>1.4063013698630136</v>
      </c>
      <c r="AL2416" s="126">
        <f t="shared" si="280"/>
        <v>0.43643835616438359</v>
      </c>
      <c r="AM2416" s="126">
        <f>AK2416+AL2416</f>
        <v>1.8427397260273972</v>
      </c>
      <c r="AN2416" s="126"/>
      <c r="AO2416" s="126"/>
      <c r="AP2416" s="126"/>
      <c r="AQ2416" s="369"/>
      <c r="AR2416" s="49"/>
      <c r="AS2416" s="50"/>
      <c r="AT2416" s="123"/>
      <c r="AU2416" s="123"/>
      <c r="AV2416" s="73"/>
      <c r="AW2416" s="123"/>
      <c r="AX2416" s="46"/>
      <c r="AY2416" s="2391"/>
    </row>
    <row r="2417" spans="1:51" s="55" customFormat="1" ht="15.95" customHeight="1" x14ac:dyDescent="0.25">
      <c r="A2417" s="182">
        <v>398</v>
      </c>
      <c r="B2417" s="166" t="s">
        <v>51</v>
      </c>
      <c r="C2417" s="170" t="s">
        <v>58</v>
      </c>
      <c r="D2417" s="166" t="s">
        <v>18970</v>
      </c>
      <c r="E2417" s="166" t="s">
        <v>4081</v>
      </c>
      <c r="F2417" s="166" t="s">
        <v>4082</v>
      </c>
      <c r="G2417" s="166"/>
      <c r="H2417" s="166" t="s">
        <v>732</v>
      </c>
      <c r="I2417" s="166" t="s">
        <v>1413</v>
      </c>
      <c r="J2417" s="166" t="s">
        <v>317</v>
      </c>
      <c r="K2417" s="166" t="s">
        <v>4004</v>
      </c>
      <c r="L2417" s="166" t="s">
        <v>317</v>
      </c>
      <c r="M2417" s="166" t="s">
        <v>4004</v>
      </c>
      <c r="N2417" s="186">
        <v>1.5</v>
      </c>
      <c r="O2417" s="186">
        <v>3</v>
      </c>
      <c r="P2417" s="186">
        <f>N2417*O2417</f>
        <v>4.5</v>
      </c>
      <c r="Q2417" s="184">
        <v>3</v>
      </c>
      <c r="R2417" s="184"/>
      <c r="S2417" s="183">
        <v>0</v>
      </c>
      <c r="T2417" s="183"/>
      <c r="U2417" s="183">
        <v>0</v>
      </c>
      <c r="V2417" s="183"/>
      <c r="W2417" s="183">
        <v>1</v>
      </c>
      <c r="X2417" s="183"/>
      <c r="Y2417" s="166" t="s">
        <v>61</v>
      </c>
      <c r="Z2417" s="166" t="s">
        <v>230</v>
      </c>
      <c r="AA2417" s="203" t="s">
        <v>230</v>
      </c>
      <c r="AB2417" s="166" t="s">
        <v>230</v>
      </c>
      <c r="AC2417" s="166" t="s">
        <v>230</v>
      </c>
      <c r="AD2417" s="166" t="s">
        <v>230</v>
      </c>
      <c r="AE2417" s="166" t="s">
        <v>4083</v>
      </c>
      <c r="AF2417" s="166" t="s">
        <v>4084</v>
      </c>
      <c r="AG2417" s="165" t="s">
        <v>230</v>
      </c>
      <c r="AH2417" s="203" t="s">
        <v>60</v>
      </c>
      <c r="AI2417" s="220">
        <v>0.114</v>
      </c>
      <c r="AJ2417" s="184">
        <v>4700</v>
      </c>
      <c r="AK2417" s="167">
        <f t="shared" si="279"/>
        <v>1.1202739726027398</v>
      </c>
      <c r="AL2417" s="167">
        <f t="shared" si="280"/>
        <v>0.34767123287671231</v>
      </c>
      <c r="AM2417" s="187">
        <f>AK2417+AL2417</f>
        <v>1.467945205479452</v>
      </c>
      <c r="AN2417" s="167">
        <f>SUM(AK2417:AK2418)</f>
        <v>1.7161643835616438</v>
      </c>
      <c r="AO2417" s="167">
        <f>SUM(AL2417:AL2418)</f>
        <v>0.53260273972602734</v>
      </c>
      <c r="AP2417" s="167">
        <f>AN2417+AO2417</f>
        <v>2.2487671232876711</v>
      </c>
      <c r="AQ2417" s="167">
        <f>AP2417*30</f>
        <v>67.463013698630135</v>
      </c>
      <c r="AR2417" s="193" t="s">
        <v>231</v>
      </c>
      <c r="AS2417" s="194"/>
      <c r="AT2417" s="166" t="s">
        <v>232</v>
      </c>
      <c r="AU2417" s="166" t="s">
        <v>58</v>
      </c>
      <c r="AV2417" s="280" t="s">
        <v>4085</v>
      </c>
      <c r="AW2417" s="166" t="s">
        <v>1122</v>
      </c>
      <c r="AX2417" s="46"/>
      <c r="AY2417" s="2391"/>
    </row>
    <row r="2418" spans="1:51" s="8" customFormat="1" ht="15.95" customHeight="1" x14ac:dyDescent="0.25">
      <c r="A2418" s="122"/>
      <c r="B2418" s="123"/>
      <c r="C2418" s="144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8"/>
      <c r="O2418" s="128"/>
      <c r="P2418" s="128"/>
      <c r="Q2418" s="140"/>
      <c r="R2418" s="124"/>
      <c r="S2418" s="124"/>
      <c r="T2418" s="124"/>
      <c r="U2418" s="124"/>
      <c r="V2418" s="124"/>
      <c r="W2418" s="124"/>
      <c r="X2418" s="124"/>
      <c r="Y2418" s="123" t="s">
        <v>230</v>
      </c>
      <c r="Z2418" s="123" t="s">
        <v>230</v>
      </c>
      <c r="AA2418" s="135" t="s">
        <v>230</v>
      </c>
      <c r="AB2418" s="123" t="s">
        <v>230</v>
      </c>
      <c r="AC2418" s="123" t="s">
        <v>230</v>
      </c>
      <c r="AD2418" s="123" t="s">
        <v>230</v>
      </c>
      <c r="AE2418" s="123" t="s">
        <v>4086</v>
      </c>
      <c r="AF2418" s="123" t="s">
        <v>4087</v>
      </c>
      <c r="AG2418" s="125" t="s">
        <v>230</v>
      </c>
      <c r="AH2418" s="135" t="s">
        <v>60</v>
      </c>
      <c r="AI2418" s="143">
        <v>0.114</v>
      </c>
      <c r="AJ2418" s="140">
        <v>2500</v>
      </c>
      <c r="AK2418" s="126">
        <f t="shared" si="279"/>
        <v>0.59589041095890405</v>
      </c>
      <c r="AL2418" s="126">
        <f t="shared" si="280"/>
        <v>0.18493150684931506</v>
      </c>
      <c r="AM2418" s="126">
        <f t="shared" ref="AM2418:AM2427" si="281">AK2418+AL2418</f>
        <v>0.78082191780821908</v>
      </c>
      <c r="AN2418" s="126"/>
      <c r="AO2418" s="126"/>
      <c r="AP2418" s="126"/>
      <c r="AQ2418" s="369"/>
      <c r="AR2418" s="49"/>
      <c r="AS2418" s="50"/>
      <c r="AT2418" s="123"/>
      <c r="AU2418" s="123"/>
      <c r="AV2418" s="73"/>
      <c r="AW2418" s="123"/>
      <c r="AX2418" s="46"/>
      <c r="AY2418" s="2391"/>
    </row>
    <row r="2419" spans="1:51" s="55" customFormat="1" ht="15.95" customHeight="1" x14ac:dyDescent="0.2">
      <c r="A2419" s="182">
        <v>399</v>
      </c>
      <c r="B2419" s="166" t="s">
        <v>51</v>
      </c>
      <c r="C2419" s="170" t="s">
        <v>58</v>
      </c>
      <c r="D2419" s="354" t="s">
        <v>18948</v>
      </c>
      <c r="E2419" s="166" t="s">
        <v>4089</v>
      </c>
      <c r="F2419" s="166" t="s">
        <v>4090</v>
      </c>
      <c r="G2419" s="166"/>
      <c r="H2419" s="354" t="s">
        <v>219</v>
      </c>
      <c r="I2419" s="354" t="s">
        <v>220</v>
      </c>
      <c r="J2419" s="354" t="s">
        <v>221</v>
      </c>
      <c r="K2419" s="354" t="s">
        <v>17587</v>
      </c>
      <c r="L2419" s="354" t="s">
        <v>221</v>
      </c>
      <c r="M2419" s="354" t="s">
        <v>879</v>
      </c>
      <c r="N2419" s="360">
        <v>6.4</v>
      </c>
      <c r="O2419" s="360">
        <v>2.2000000000000002</v>
      </c>
      <c r="P2419" s="360">
        <f>O2419*N2419</f>
        <v>14.080000000000002</v>
      </c>
      <c r="Q2419" s="184">
        <v>2</v>
      </c>
      <c r="R2419" s="184"/>
      <c r="S2419" s="183">
        <v>0</v>
      </c>
      <c r="T2419" s="183"/>
      <c r="U2419" s="183">
        <v>0</v>
      </c>
      <c r="V2419" s="183"/>
      <c r="W2419" s="183">
        <v>1</v>
      </c>
      <c r="X2419" s="183"/>
      <c r="Y2419" s="354" t="s">
        <v>63</v>
      </c>
      <c r="Z2419" s="366" t="s">
        <v>224</v>
      </c>
      <c r="AA2419" s="762" t="s">
        <v>225</v>
      </c>
      <c r="AB2419" s="354" t="s">
        <v>1291</v>
      </c>
      <c r="AC2419" s="354" t="s">
        <v>1292</v>
      </c>
      <c r="AD2419" s="925" t="s">
        <v>1293</v>
      </c>
      <c r="AE2419" s="166" t="s">
        <v>4091</v>
      </c>
      <c r="AF2419" s="166" t="s">
        <v>4092</v>
      </c>
      <c r="AG2419" s="165" t="s">
        <v>230</v>
      </c>
      <c r="AH2419" s="203" t="s">
        <v>60</v>
      </c>
      <c r="AI2419" s="220">
        <v>0.114</v>
      </c>
      <c r="AJ2419" s="184">
        <v>3900</v>
      </c>
      <c r="AK2419" s="167">
        <f t="shared" si="279"/>
        <v>0.92958904109589025</v>
      </c>
      <c r="AL2419" s="167">
        <f t="shared" si="280"/>
        <v>0.28849315068493148</v>
      </c>
      <c r="AM2419" s="187">
        <f t="shared" si="281"/>
        <v>1.2180821917808218</v>
      </c>
      <c r="AN2419" s="167">
        <f>SUM(AK2419:AK2420)</f>
        <v>0.93912328767123276</v>
      </c>
      <c r="AO2419" s="167">
        <f>AL2419</f>
        <v>0.28849315068493148</v>
      </c>
      <c r="AP2419" s="167">
        <f>SUM(AM2419:AM2420)</f>
        <v>1.2276164383561643</v>
      </c>
      <c r="AQ2419" s="167">
        <f>AP2419*30</f>
        <v>36.828493150684928</v>
      </c>
      <c r="AR2419" s="193" t="s">
        <v>231</v>
      </c>
      <c r="AS2419" s="363" t="s">
        <v>431</v>
      </c>
      <c r="AT2419" s="166" t="s">
        <v>232</v>
      </c>
      <c r="AU2419" s="166" t="s">
        <v>58</v>
      </c>
      <c r="AV2419" s="679" t="s">
        <v>4093</v>
      </c>
      <c r="AW2419" s="166" t="s">
        <v>234</v>
      </c>
      <c r="AX2419" s="46"/>
      <c r="AY2419" s="2391"/>
    </row>
    <row r="2420" spans="1:51" s="8" customFormat="1" ht="15.95" customHeight="1" x14ac:dyDescent="0.25">
      <c r="A2420" s="122"/>
      <c r="B2420" s="123"/>
      <c r="C2420" s="144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8"/>
      <c r="O2420" s="128"/>
      <c r="P2420" s="128"/>
      <c r="Q2420" s="140"/>
      <c r="R2420" s="124"/>
      <c r="S2420" s="124"/>
      <c r="T2420" s="124"/>
      <c r="U2420" s="124"/>
      <c r="V2420" s="124"/>
      <c r="W2420" s="124"/>
      <c r="X2420" s="124"/>
      <c r="Y2420" s="123"/>
      <c r="Z2420" s="123"/>
      <c r="AA2420" s="135"/>
      <c r="AB2420" s="123"/>
      <c r="AC2420" s="2250" t="s">
        <v>21268</v>
      </c>
      <c r="AD2420" s="1146" t="s">
        <v>21269</v>
      </c>
      <c r="AE2420" s="1043" t="s">
        <v>21280</v>
      </c>
      <c r="AF2420" s="2250" t="s">
        <v>21281</v>
      </c>
      <c r="AG2420" s="2251" t="s">
        <v>21273</v>
      </c>
      <c r="AH2420" s="2250" t="s">
        <v>17019</v>
      </c>
      <c r="AI2420" s="1089">
        <v>0.87</v>
      </c>
      <c r="AJ2420" s="831">
        <v>4</v>
      </c>
      <c r="AK2420" s="378">
        <f>AJ2420*AI2420/365</f>
        <v>9.5342465753424661E-3</v>
      </c>
      <c r="AL2420" s="378">
        <v>0</v>
      </c>
      <c r="AM2420" s="380">
        <f>SUM(AK2420:AL2420)</f>
        <v>9.5342465753424661E-3</v>
      </c>
      <c r="AN2420" s="40"/>
      <c r="AO2420" s="40"/>
      <c r="AP2420" s="40"/>
      <c r="AQ2420" s="40"/>
      <c r="AR2420" s="2244"/>
      <c r="AS2420" s="448"/>
      <c r="AT2420" s="2243"/>
      <c r="AU2420" s="2243"/>
      <c r="AV2420" s="2243"/>
      <c r="AW2420" s="2243"/>
      <c r="AX2420" s="2525" t="s">
        <v>21271</v>
      </c>
      <c r="AY2420" s="2391"/>
    </row>
    <row r="2421" spans="1:51" s="55" customFormat="1" ht="15.95" customHeight="1" x14ac:dyDescent="0.2">
      <c r="A2421" s="182">
        <v>400</v>
      </c>
      <c r="B2421" s="166" t="s">
        <v>51</v>
      </c>
      <c r="C2421" s="170" t="s">
        <v>58</v>
      </c>
      <c r="D2421" s="354" t="s">
        <v>18949</v>
      </c>
      <c r="E2421" s="166" t="s">
        <v>4095</v>
      </c>
      <c r="F2421" s="166" t="s">
        <v>4096</v>
      </c>
      <c r="G2421" s="166"/>
      <c r="H2421" s="354" t="s">
        <v>219</v>
      </c>
      <c r="I2421" s="354" t="s">
        <v>220</v>
      </c>
      <c r="J2421" s="354" t="s">
        <v>221</v>
      </c>
      <c r="K2421" s="354" t="s">
        <v>17587</v>
      </c>
      <c r="L2421" s="354" t="s">
        <v>221</v>
      </c>
      <c r="M2421" s="354" t="s">
        <v>879</v>
      </c>
      <c r="N2421" s="360">
        <v>6.4</v>
      </c>
      <c r="O2421" s="360">
        <v>2.2000000000000002</v>
      </c>
      <c r="P2421" s="360">
        <f>O2421*N2421</f>
        <v>14.080000000000002</v>
      </c>
      <c r="Q2421" s="184">
        <v>1</v>
      </c>
      <c r="R2421" s="184"/>
      <c r="S2421" s="183">
        <v>1</v>
      </c>
      <c r="T2421" s="183"/>
      <c r="U2421" s="183">
        <v>0</v>
      </c>
      <c r="V2421" s="183"/>
      <c r="W2421" s="183"/>
      <c r="X2421" s="183"/>
      <c r="Y2421" s="354" t="s">
        <v>63</v>
      </c>
      <c r="Z2421" s="366" t="s">
        <v>224</v>
      </c>
      <c r="AA2421" s="762" t="s">
        <v>225</v>
      </c>
      <c r="AB2421" s="354" t="s">
        <v>1291</v>
      </c>
      <c r="AC2421" s="354" t="s">
        <v>1292</v>
      </c>
      <c r="AD2421" s="925" t="s">
        <v>1293</v>
      </c>
      <c r="AE2421" s="166" t="s">
        <v>4097</v>
      </c>
      <c r="AF2421" s="166" t="s">
        <v>1222</v>
      </c>
      <c r="AG2421" s="165" t="s">
        <v>230</v>
      </c>
      <c r="AH2421" s="203" t="s">
        <v>60</v>
      </c>
      <c r="AI2421" s="220">
        <v>0.114</v>
      </c>
      <c r="AJ2421" s="184">
        <v>2100</v>
      </c>
      <c r="AK2421" s="167">
        <f t="shared" si="279"/>
        <v>0.50054794520547941</v>
      </c>
      <c r="AL2421" s="167">
        <f t="shared" si="280"/>
        <v>0.15534246575342467</v>
      </c>
      <c r="AM2421" s="187">
        <f t="shared" si="281"/>
        <v>0.6558904109589041</v>
      </c>
      <c r="AN2421" s="167">
        <f>SUM(AK2421:AK2423)</f>
        <v>1.1441095890410957</v>
      </c>
      <c r="AO2421" s="167">
        <f>SUM(AL2421:AL2423)</f>
        <v>0.35506849315068495</v>
      </c>
      <c r="AP2421" s="167">
        <f>AN2421+AO2421</f>
        <v>1.4991780821917806</v>
      </c>
      <c r="AQ2421" s="167">
        <f>AP2421*30</f>
        <v>44.975342465753421</v>
      </c>
      <c r="AR2421" s="193" t="s">
        <v>231</v>
      </c>
      <c r="AS2421" s="363" t="s">
        <v>431</v>
      </c>
      <c r="AT2421" s="166" t="s">
        <v>232</v>
      </c>
      <c r="AU2421" s="166" t="s">
        <v>58</v>
      </c>
      <c r="AV2421" s="679" t="s">
        <v>4098</v>
      </c>
      <c r="AW2421" s="166" t="s">
        <v>234</v>
      </c>
      <c r="AX2421" s="46"/>
      <c r="AY2421" s="2391"/>
    </row>
    <row r="2422" spans="1:51" s="8" customFormat="1" ht="15.95" customHeight="1" x14ac:dyDescent="0.25">
      <c r="A2422" s="112"/>
      <c r="B2422" s="113"/>
      <c r="C2422" s="121"/>
      <c r="D2422" s="113"/>
      <c r="E2422" s="113"/>
      <c r="F2422" s="113"/>
      <c r="G2422" s="113"/>
      <c r="H2422" s="113"/>
      <c r="I2422" s="113"/>
      <c r="J2422" s="113"/>
      <c r="K2422" s="113"/>
      <c r="L2422" s="113"/>
      <c r="M2422" s="113"/>
      <c r="N2422" s="118"/>
      <c r="O2422" s="118"/>
      <c r="P2422" s="118"/>
      <c r="Q2422" s="120"/>
      <c r="R2422" s="114"/>
      <c r="S2422" s="114"/>
      <c r="T2422" s="114"/>
      <c r="U2422" s="114"/>
      <c r="V2422" s="114"/>
      <c r="W2422" s="114"/>
      <c r="X2422" s="114"/>
      <c r="Y2422" s="113" t="s">
        <v>230</v>
      </c>
      <c r="Z2422" s="113" t="s">
        <v>230</v>
      </c>
      <c r="AA2422" s="132" t="s">
        <v>230</v>
      </c>
      <c r="AB2422" s="113" t="s">
        <v>230</v>
      </c>
      <c r="AC2422" s="113" t="s">
        <v>230</v>
      </c>
      <c r="AD2422" s="113" t="s">
        <v>230</v>
      </c>
      <c r="AE2422" s="113" t="s">
        <v>4099</v>
      </c>
      <c r="AF2422" s="113" t="s">
        <v>4100</v>
      </c>
      <c r="AG2422" s="115" t="s">
        <v>230</v>
      </c>
      <c r="AH2422" s="132" t="s">
        <v>60</v>
      </c>
      <c r="AI2422" s="147">
        <v>0.114</v>
      </c>
      <c r="AJ2422" s="120">
        <v>800</v>
      </c>
      <c r="AK2422" s="116">
        <f t="shared" si="279"/>
        <v>0.19068493150684929</v>
      </c>
      <c r="AL2422" s="116">
        <f t="shared" si="280"/>
        <v>5.9178082191780827E-2</v>
      </c>
      <c r="AM2422" s="116">
        <f t="shared" si="281"/>
        <v>0.24986301369863012</v>
      </c>
      <c r="AN2422" s="116"/>
      <c r="AO2422" s="116"/>
      <c r="AP2422" s="116"/>
      <c r="AQ2422" s="367"/>
      <c r="AR2422" s="42"/>
      <c r="AS2422" s="43"/>
      <c r="AT2422" s="113"/>
      <c r="AU2422" s="113"/>
      <c r="AV2422" s="44"/>
      <c r="AW2422" s="113"/>
      <c r="AX2422" s="46"/>
      <c r="AY2422" s="2391"/>
    </row>
    <row r="2423" spans="1:51" s="8" customFormat="1" ht="15.95" customHeight="1" x14ac:dyDescent="0.25">
      <c r="A2423" s="93"/>
      <c r="B2423" s="88"/>
      <c r="C2423" s="107"/>
      <c r="D2423" s="88"/>
      <c r="E2423" s="88"/>
      <c r="F2423" s="88"/>
      <c r="G2423" s="88"/>
      <c r="H2423" s="88"/>
      <c r="I2423" s="88"/>
      <c r="J2423" s="88"/>
      <c r="K2423" s="88"/>
      <c r="L2423" s="88"/>
      <c r="M2423" s="88"/>
      <c r="N2423" s="21"/>
      <c r="O2423" s="21"/>
      <c r="P2423" s="21"/>
      <c r="Q2423" s="97"/>
      <c r="R2423" s="94"/>
      <c r="S2423" s="94"/>
      <c r="T2423" s="94"/>
      <c r="U2423" s="94"/>
      <c r="V2423" s="94"/>
      <c r="W2423" s="94"/>
      <c r="X2423" s="94"/>
      <c r="Y2423" s="88" t="s">
        <v>230</v>
      </c>
      <c r="Z2423" s="88" t="s">
        <v>230</v>
      </c>
      <c r="AA2423" s="90" t="s">
        <v>230</v>
      </c>
      <c r="AB2423" s="88" t="s">
        <v>230</v>
      </c>
      <c r="AC2423" s="88" t="s">
        <v>230</v>
      </c>
      <c r="AD2423" s="88" t="s">
        <v>230</v>
      </c>
      <c r="AE2423" s="88" t="s">
        <v>4101</v>
      </c>
      <c r="AF2423" s="88" t="s">
        <v>4102</v>
      </c>
      <c r="AG2423" s="95" t="s">
        <v>230</v>
      </c>
      <c r="AH2423" s="90" t="s">
        <v>60</v>
      </c>
      <c r="AI2423" s="102">
        <v>0.114</v>
      </c>
      <c r="AJ2423" s="97">
        <v>1900</v>
      </c>
      <c r="AK2423" s="98">
        <f t="shared" si="279"/>
        <v>0.45287671232876708</v>
      </c>
      <c r="AL2423" s="98">
        <f t="shared" si="280"/>
        <v>0.14054794520547945</v>
      </c>
      <c r="AM2423" s="98">
        <f t="shared" si="281"/>
        <v>0.59342465753424656</v>
      </c>
      <c r="AN2423" s="98"/>
      <c r="AO2423" s="98"/>
      <c r="AP2423" s="98"/>
      <c r="AQ2423" s="368"/>
      <c r="AR2423" s="47"/>
      <c r="AS2423" s="48"/>
      <c r="AT2423" s="88"/>
      <c r="AU2423" s="88"/>
      <c r="AV2423" s="52"/>
      <c r="AW2423" s="52"/>
      <c r="AX2423" s="46"/>
      <c r="AY2423" s="2391"/>
    </row>
    <row r="2424" spans="1:51" s="55" customFormat="1" ht="15.95" customHeight="1" x14ac:dyDescent="0.25">
      <c r="A2424" s="182">
        <v>401</v>
      </c>
      <c r="B2424" s="166" t="s">
        <v>51</v>
      </c>
      <c r="C2424" s="170" t="s">
        <v>58</v>
      </c>
      <c r="D2424" s="166" t="s">
        <v>18969</v>
      </c>
      <c r="E2424" s="166" t="s">
        <v>4104</v>
      </c>
      <c r="F2424" s="166" t="s">
        <v>4105</v>
      </c>
      <c r="G2424" s="166"/>
      <c r="H2424" s="166" t="s">
        <v>219</v>
      </c>
      <c r="I2424" s="166" t="s">
        <v>4106</v>
      </c>
      <c r="J2424" s="166" t="s">
        <v>317</v>
      </c>
      <c r="K2424" s="166" t="s">
        <v>4004</v>
      </c>
      <c r="L2424" s="166" t="s">
        <v>317</v>
      </c>
      <c r="M2424" s="166" t="s">
        <v>4004</v>
      </c>
      <c r="N2424" s="186">
        <v>6</v>
      </c>
      <c r="O2424" s="186">
        <v>6</v>
      </c>
      <c r="P2424" s="186">
        <f>N2424*O2424</f>
        <v>36</v>
      </c>
      <c r="Q2424" s="184">
        <v>1</v>
      </c>
      <c r="R2424" s="184"/>
      <c r="S2424" s="183">
        <v>0</v>
      </c>
      <c r="T2424" s="183"/>
      <c r="U2424" s="183">
        <v>0</v>
      </c>
      <c r="V2424" s="183"/>
      <c r="W2424" s="183">
        <v>1</v>
      </c>
      <c r="X2424" s="183"/>
      <c r="Y2424" s="166" t="s">
        <v>61</v>
      </c>
      <c r="Z2424" s="166" t="s">
        <v>230</v>
      </c>
      <c r="AA2424" s="203" t="s">
        <v>230</v>
      </c>
      <c r="AB2424" s="166" t="s">
        <v>230</v>
      </c>
      <c r="AC2424" s="166" t="s">
        <v>230</v>
      </c>
      <c r="AD2424" s="166" t="s">
        <v>230</v>
      </c>
      <c r="AE2424" s="166" t="s">
        <v>4075</v>
      </c>
      <c r="AF2424" s="166" t="s">
        <v>4048</v>
      </c>
      <c r="AG2424" s="165" t="s">
        <v>230</v>
      </c>
      <c r="AH2424" s="203" t="s">
        <v>60</v>
      </c>
      <c r="AI2424" s="220">
        <v>0.114</v>
      </c>
      <c r="AJ2424" s="184">
        <v>3700</v>
      </c>
      <c r="AK2424" s="167">
        <f t="shared" si="279"/>
        <v>0.88191780821917798</v>
      </c>
      <c r="AL2424" s="167">
        <f t="shared" si="280"/>
        <v>0.27369863013698631</v>
      </c>
      <c r="AM2424" s="187">
        <f t="shared" si="281"/>
        <v>1.1556164383561642</v>
      </c>
      <c r="AN2424" s="167">
        <f>AK2424</f>
        <v>0.88191780821917798</v>
      </c>
      <c r="AO2424" s="167">
        <f>AL2424</f>
        <v>0.27369863013698631</v>
      </c>
      <c r="AP2424" s="167">
        <f>AN2424+AO2424</f>
        <v>1.1556164383561642</v>
      </c>
      <c r="AQ2424" s="167">
        <f>AP2424*30</f>
        <v>34.668493150684924</v>
      </c>
      <c r="AR2424" s="193" t="s">
        <v>231</v>
      </c>
      <c r="AS2424" s="194"/>
      <c r="AT2424" s="166" t="s">
        <v>232</v>
      </c>
      <c r="AU2424" s="166" t="s">
        <v>58</v>
      </c>
      <c r="AV2424" s="269" t="s">
        <v>4107</v>
      </c>
      <c r="AW2424" s="166" t="s">
        <v>1122</v>
      </c>
      <c r="AX2424" s="46"/>
      <c r="AY2424" s="2391"/>
    </row>
    <row r="2425" spans="1:51" s="55" customFormat="1" ht="15.95" customHeight="1" x14ac:dyDescent="0.25">
      <c r="A2425" s="182">
        <v>402</v>
      </c>
      <c r="B2425" s="166" t="s">
        <v>51</v>
      </c>
      <c r="C2425" s="170" t="s">
        <v>58</v>
      </c>
      <c r="D2425" s="166" t="s">
        <v>16630</v>
      </c>
      <c r="E2425" s="166" t="s">
        <v>4108</v>
      </c>
      <c r="F2425" s="166" t="s">
        <v>4109</v>
      </c>
      <c r="G2425" s="166"/>
      <c r="H2425" s="166" t="s">
        <v>10852</v>
      </c>
      <c r="I2425" s="166" t="s">
        <v>316</v>
      </c>
      <c r="J2425" s="166" t="s">
        <v>221</v>
      </c>
      <c r="K2425" s="166" t="s">
        <v>222</v>
      </c>
      <c r="L2425" s="198" t="s">
        <v>221</v>
      </c>
      <c r="M2425" s="198" t="s">
        <v>879</v>
      </c>
      <c r="N2425" s="186">
        <v>3</v>
      </c>
      <c r="O2425" s="186">
        <v>2</v>
      </c>
      <c r="P2425" s="186">
        <f>N2425*O2425</f>
        <v>6</v>
      </c>
      <c r="Q2425" s="184">
        <v>3</v>
      </c>
      <c r="R2425" s="184"/>
      <c r="S2425" s="183">
        <v>0</v>
      </c>
      <c r="T2425" s="183"/>
      <c r="U2425" s="183">
        <v>0</v>
      </c>
      <c r="V2425" s="183"/>
      <c r="W2425" s="183">
        <v>1</v>
      </c>
      <c r="X2425" s="183"/>
      <c r="Y2425" s="673" t="s">
        <v>16652</v>
      </c>
      <c r="Z2425" s="166" t="s">
        <v>230</v>
      </c>
      <c r="AA2425" s="203" t="s">
        <v>230</v>
      </c>
      <c r="AB2425" s="166" t="s">
        <v>230</v>
      </c>
      <c r="AC2425" s="166" t="s">
        <v>230</v>
      </c>
      <c r="AD2425" s="166" t="s">
        <v>230</v>
      </c>
      <c r="AE2425" s="166" t="s">
        <v>4110</v>
      </c>
      <c r="AF2425" s="166" t="s">
        <v>4111</v>
      </c>
      <c r="AG2425" s="165" t="s">
        <v>230</v>
      </c>
      <c r="AH2425" s="203" t="s">
        <v>60</v>
      </c>
      <c r="AI2425" s="220">
        <v>0.114</v>
      </c>
      <c r="AJ2425" s="184">
        <v>4800</v>
      </c>
      <c r="AK2425" s="167">
        <f t="shared" si="279"/>
        <v>1.1441095890410957</v>
      </c>
      <c r="AL2425" s="167">
        <f t="shared" si="280"/>
        <v>0.35506849315068489</v>
      </c>
      <c r="AM2425" s="187">
        <f t="shared" si="281"/>
        <v>1.4991780821917806</v>
      </c>
      <c r="AN2425" s="167">
        <f>SUM(AK2425:AK2427)</f>
        <v>2.2643835616438355</v>
      </c>
      <c r="AO2425" s="167">
        <f>SUM(AL2425:AL2427)</f>
        <v>0.70273972602739732</v>
      </c>
      <c r="AP2425" s="167">
        <f>AN2425+AO2425</f>
        <v>2.9671232876712326</v>
      </c>
      <c r="AQ2425" s="167">
        <f>AP2425*30</f>
        <v>89.013698630136972</v>
      </c>
      <c r="AR2425" s="193" t="s">
        <v>231</v>
      </c>
      <c r="AS2425" s="194" t="s">
        <v>431</v>
      </c>
      <c r="AT2425" s="166" t="s">
        <v>232</v>
      </c>
      <c r="AU2425" s="166" t="s">
        <v>58</v>
      </c>
      <c r="AV2425" s="679" t="s">
        <v>4112</v>
      </c>
      <c r="AW2425" s="166" t="s">
        <v>234</v>
      </c>
      <c r="AX2425" s="46"/>
      <c r="AY2425" s="2391"/>
    </row>
    <row r="2426" spans="1:51" s="8" customFormat="1" ht="15.95" customHeight="1" x14ac:dyDescent="0.25">
      <c r="A2426" s="112"/>
      <c r="B2426" s="113"/>
      <c r="C2426" s="121"/>
      <c r="D2426" s="113"/>
      <c r="E2426" s="113"/>
      <c r="F2426" s="113"/>
      <c r="G2426" s="113"/>
      <c r="H2426" s="113"/>
      <c r="I2426" s="113"/>
      <c r="J2426" s="113"/>
      <c r="K2426" s="113"/>
      <c r="L2426" s="113"/>
      <c r="M2426" s="113"/>
      <c r="N2426" s="118"/>
      <c r="O2426" s="118"/>
      <c r="P2426" s="118"/>
      <c r="Q2426" s="120"/>
      <c r="R2426" s="114"/>
      <c r="S2426" s="114"/>
      <c r="T2426" s="114"/>
      <c r="U2426" s="114"/>
      <c r="V2426" s="114"/>
      <c r="W2426" s="114"/>
      <c r="X2426" s="114"/>
      <c r="Y2426" s="113" t="s">
        <v>230</v>
      </c>
      <c r="Z2426" s="113" t="s">
        <v>230</v>
      </c>
      <c r="AA2426" s="132" t="s">
        <v>230</v>
      </c>
      <c r="AB2426" s="113" t="s">
        <v>230</v>
      </c>
      <c r="AC2426" s="113" t="s">
        <v>230</v>
      </c>
      <c r="AD2426" s="113" t="s">
        <v>230</v>
      </c>
      <c r="AE2426" s="113" t="s">
        <v>4113</v>
      </c>
      <c r="AF2426" s="113" t="s">
        <v>4114</v>
      </c>
      <c r="AG2426" s="115" t="s">
        <v>230</v>
      </c>
      <c r="AH2426" s="132" t="s">
        <v>60</v>
      </c>
      <c r="AI2426" s="147">
        <v>0.114</v>
      </c>
      <c r="AJ2426" s="120">
        <v>3200</v>
      </c>
      <c r="AK2426" s="116">
        <f t="shared" si="279"/>
        <v>0.76273972602739715</v>
      </c>
      <c r="AL2426" s="116">
        <f t="shared" si="280"/>
        <v>0.23671232876712331</v>
      </c>
      <c r="AM2426" s="116">
        <f t="shared" si="281"/>
        <v>0.99945205479452048</v>
      </c>
      <c r="AN2426" s="116"/>
      <c r="AO2426" s="116"/>
      <c r="AP2426" s="116"/>
      <c r="AQ2426" s="367"/>
      <c r="AR2426" s="42"/>
      <c r="AS2426" s="43"/>
      <c r="AT2426" s="113"/>
      <c r="AU2426" s="113"/>
      <c r="AV2426" s="44"/>
      <c r="AW2426" s="44"/>
      <c r="AX2426" s="46"/>
      <c r="AY2426" s="2391"/>
    </row>
    <row r="2427" spans="1:51" s="8" customFormat="1" ht="15.95" customHeight="1" x14ac:dyDescent="0.25">
      <c r="A2427" s="93"/>
      <c r="B2427" s="88"/>
      <c r="C2427" s="107"/>
      <c r="D2427" s="88"/>
      <c r="E2427" s="88"/>
      <c r="F2427" s="88"/>
      <c r="G2427" s="88"/>
      <c r="H2427" s="88"/>
      <c r="I2427" s="88"/>
      <c r="J2427" s="88"/>
      <c r="K2427" s="88"/>
      <c r="L2427" s="88"/>
      <c r="M2427" s="88"/>
      <c r="N2427" s="21"/>
      <c r="O2427" s="21"/>
      <c r="P2427" s="21"/>
      <c r="Q2427" s="97"/>
      <c r="R2427" s="94"/>
      <c r="S2427" s="94"/>
      <c r="T2427" s="94"/>
      <c r="U2427" s="94"/>
      <c r="V2427" s="94"/>
      <c r="W2427" s="94"/>
      <c r="X2427" s="94"/>
      <c r="Y2427" s="88" t="s">
        <v>230</v>
      </c>
      <c r="Z2427" s="88" t="s">
        <v>230</v>
      </c>
      <c r="AA2427" s="90" t="s">
        <v>230</v>
      </c>
      <c r="AB2427" s="88" t="s">
        <v>230</v>
      </c>
      <c r="AC2427" s="88" t="s">
        <v>230</v>
      </c>
      <c r="AD2427" s="88" t="s">
        <v>230</v>
      </c>
      <c r="AE2427" s="88" t="s">
        <v>4115</v>
      </c>
      <c r="AF2427" s="88" t="s">
        <v>3473</v>
      </c>
      <c r="AG2427" s="95" t="s">
        <v>230</v>
      </c>
      <c r="AH2427" s="90" t="s">
        <v>60</v>
      </c>
      <c r="AI2427" s="102">
        <v>0.114</v>
      </c>
      <c r="AJ2427" s="97">
        <v>1500</v>
      </c>
      <c r="AK2427" s="98">
        <f t="shared" si="279"/>
        <v>0.35753424657534244</v>
      </c>
      <c r="AL2427" s="98">
        <f t="shared" si="280"/>
        <v>0.11095890410958904</v>
      </c>
      <c r="AM2427" s="98">
        <f t="shared" si="281"/>
        <v>0.46849315068493147</v>
      </c>
      <c r="AN2427" s="98"/>
      <c r="AO2427" s="98"/>
      <c r="AP2427" s="98"/>
      <c r="AQ2427" s="368"/>
      <c r="AR2427" s="47"/>
      <c r="AS2427" s="48"/>
      <c r="AT2427" s="88"/>
      <c r="AU2427" s="88"/>
      <c r="AV2427" s="52"/>
      <c r="AW2427" s="88"/>
      <c r="AX2427" s="46"/>
      <c r="AY2427" s="2391"/>
    </row>
    <row r="2428" spans="1:51" s="55" customFormat="1" ht="15.95" customHeight="1" x14ac:dyDescent="0.2">
      <c r="A2428" s="182">
        <v>403</v>
      </c>
      <c r="B2428" s="166" t="s">
        <v>51</v>
      </c>
      <c r="C2428" s="170" t="s">
        <v>58</v>
      </c>
      <c r="D2428" s="166" t="s">
        <v>16631</v>
      </c>
      <c r="E2428" s="166" t="s">
        <v>4116</v>
      </c>
      <c r="F2428" s="166" t="s">
        <v>4117</v>
      </c>
      <c r="G2428" s="166"/>
      <c r="H2428" s="166" t="s">
        <v>10852</v>
      </c>
      <c r="I2428" s="166" t="s">
        <v>316</v>
      </c>
      <c r="J2428" s="166" t="s">
        <v>221</v>
      </c>
      <c r="K2428" s="166" t="s">
        <v>222</v>
      </c>
      <c r="L2428" s="198" t="s">
        <v>221</v>
      </c>
      <c r="M2428" s="198" t="s">
        <v>879</v>
      </c>
      <c r="N2428" s="186">
        <v>11.5</v>
      </c>
      <c r="O2428" s="186">
        <v>3.5</v>
      </c>
      <c r="P2428" s="186">
        <f>N2428*O2428</f>
        <v>40.25</v>
      </c>
      <c r="Q2428" s="184">
        <v>4</v>
      </c>
      <c r="R2428" s="184"/>
      <c r="S2428" s="183">
        <v>1</v>
      </c>
      <c r="T2428" s="183"/>
      <c r="U2428" s="183">
        <v>1</v>
      </c>
      <c r="V2428" s="183"/>
      <c r="W2428" s="183"/>
      <c r="X2428" s="183">
        <v>1</v>
      </c>
      <c r="Y2428" s="354" t="s">
        <v>63</v>
      </c>
      <c r="Z2428" s="366" t="s">
        <v>224</v>
      </c>
      <c r="AA2428" s="762" t="s">
        <v>225</v>
      </c>
      <c r="AB2428" s="354" t="s">
        <v>1291</v>
      </c>
      <c r="AC2428" s="354" t="s">
        <v>1292</v>
      </c>
      <c r="AD2428" s="925" t="s">
        <v>1293</v>
      </c>
      <c r="AE2428" s="166" t="s">
        <v>1246</v>
      </c>
      <c r="AF2428" s="166" t="s">
        <v>4118</v>
      </c>
      <c r="AG2428" s="165" t="s">
        <v>230</v>
      </c>
      <c r="AH2428" s="203" t="s">
        <v>60</v>
      </c>
      <c r="AI2428" s="220">
        <v>0.114</v>
      </c>
      <c r="AJ2428" s="184">
        <v>4000</v>
      </c>
      <c r="AK2428" s="167">
        <f t="shared" si="279"/>
        <v>0.95342465753424654</v>
      </c>
      <c r="AL2428" s="167">
        <f t="shared" si="280"/>
        <v>0.29589041095890412</v>
      </c>
      <c r="AM2428" s="187">
        <f>AK2428+AL2428</f>
        <v>1.2493150684931507</v>
      </c>
      <c r="AN2428" s="167">
        <f>SUM(AK2428:AK2430)</f>
        <v>3.2893150684931505</v>
      </c>
      <c r="AO2428" s="167">
        <f>SUM(AL2428:AL2430)</f>
        <v>1.0208219178082192</v>
      </c>
      <c r="AP2428" s="167">
        <f>AN2428+AO2428</f>
        <v>4.3101369863013694</v>
      </c>
      <c r="AQ2428" s="167">
        <f>AP2428*30</f>
        <v>129.30410958904108</v>
      </c>
      <c r="AR2428" s="193" t="s">
        <v>231</v>
      </c>
      <c r="AS2428" s="194" t="s">
        <v>431</v>
      </c>
      <c r="AT2428" s="166" t="s">
        <v>232</v>
      </c>
      <c r="AU2428" s="166" t="s">
        <v>58</v>
      </c>
      <c r="AV2428" s="679" t="s">
        <v>4119</v>
      </c>
      <c r="AW2428" s="166" t="s">
        <v>234</v>
      </c>
      <c r="AX2428" s="46"/>
      <c r="AY2428" s="2391"/>
    </row>
    <row r="2429" spans="1:51" s="8" customFormat="1" ht="15.95" customHeight="1" x14ac:dyDescent="0.25">
      <c r="A2429" s="112"/>
      <c r="B2429" s="113"/>
      <c r="C2429" s="121"/>
      <c r="D2429" s="113"/>
      <c r="E2429" s="113"/>
      <c r="F2429" s="113"/>
      <c r="G2429" s="113"/>
      <c r="H2429" s="113"/>
      <c r="I2429" s="113"/>
      <c r="J2429" s="113"/>
      <c r="K2429" s="113"/>
      <c r="L2429" s="113"/>
      <c r="M2429" s="113"/>
      <c r="N2429" s="118"/>
      <c r="O2429" s="118"/>
      <c r="P2429" s="118"/>
      <c r="Q2429" s="120"/>
      <c r="R2429" s="114"/>
      <c r="S2429" s="114"/>
      <c r="T2429" s="114"/>
      <c r="U2429" s="114"/>
      <c r="V2429" s="114"/>
      <c r="W2429" s="114"/>
      <c r="X2429" s="114"/>
      <c r="Y2429" s="113" t="s">
        <v>230</v>
      </c>
      <c r="Z2429" s="113" t="s">
        <v>230</v>
      </c>
      <c r="AA2429" s="132" t="s">
        <v>230</v>
      </c>
      <c r="AB2429" s="113" t="s">
        <v>230</v>
      </c>
      <c r="AC2429" s="113" t="s">
        <v>230</v>
      </c>
      <c r="AD2429" s="113" t="s">
        <v>230</v>
      </c>
      <c r="AE2429" s="113" t="s">
        <v>1383</v>
      </c>
      <c r="AF2429" s="113" t="s">
        <v>4120</v>
      </c>
      <c r="AG2429" s="115" t="s">
        <v>230</v>
      </c>
      <c r="AH2429" s="132" t="s">
        <v>60</v>
      </c>
      <c r="AI2429" s="147">
        <v>0.114</v>
      </c>
      <c r="AJ2429" s="120">
        <v>4050</v>
      </c>
      <c r="AK2429" s="116">
        <f t="shared" si="279"/>
        <v>0.96534246575342453</v>
      </c>
      <c r="AL2429" s="116">
        <f t="shared" si="280"/>
        <v>0.29958904109589041</v>
      </c>
      <c r="AM2429" s="116">
        <f>AK2429+AL2429</f>
        <v>1.264931506849315</v>
      </c>
      <c r="AN2429" s="116"/>
      <c r="AO2429" s="116"/>
      <c r="AP2429" s="116"/>
      <c r="AQ2429" s="367"/>
      <c r="AR2429" s="42"/>
      <c r="AS2429" s="43"/>
      <c r="AT2429" s="113"/>
      <c r="AU2429" s="113"/>
      <c r="AV2429" s="44"/>
      <c r="AW2429" s="113"/>
      <c r="AX2429" s="46"/>
      <c r="AY2429" s="2391"/>
    </row>
    <row r="2430" spans="1:51" s="8" customFormat="1" ht="15.95" customHeight="1" x14ac:dyDescent="0.25">
      <c r="A2430" s="93"/>
      <c r="B2430" s="88"/>
      <c r="C2430" s="107"/>
      <c r="D2430" s="88"/>
      <c r="E2430" s="88"/>
      <c r="F2430" s="88"/>
      <c r="G2430" s="88"/>
      <c r="H2430" s="88"/>
      <c r="I2430" s="88"/>
      <c r="J2430" s="88"/>
      <c r="K2430" s="88"/>
      <c r="L2430" s="88"/>
      <c r="M2430" s="88"/>
      <c r="N2430" s="21"/>
      <c r="O2430" s="21"/>
      <c r="P2430" s="21"/>
      <c r="Q2430" s="97"/>
      <c r="R2430" s="94"/>
      <c r="S2430" s="94"/>
      <c r="T2430" s="94"/>
      <c r="U2430" s="94"/>
      <c r="V2430" s="94"/>
      <c r="W2430" s="94"/>
      <c r="X2430" s="94"/>
      <c r="Y2430" s="88" t="s">
        <v>230</v>
      </c>
      <c r="Z2430" s="88" t="s">
        <v>230</v>
      </c>
      <c r="AA2430" s="90" t="s">
        <v>230</v>
      </c>
      <c r="AB2430" s="88" t="s">
        <v>230</v>
      </c>
      <c r="AC2430" s="88" t="s">
        <v>230</v>
      </c>
      <c r="AD2430" s="88" t="s">
        <v>230</v>
      </c>
      <c r="AE2430" s="88" t="s">
        <v>1393</v>
      </c>
      <c r="AF2430" s="88" t="s">
        <v>4121</v>
      </c>
      <c r="AG2430" s="95" t="s">
        <v>230</v>
      </c>
      <c r="AH2430" s="90" t="s">
        <v>60</v>
      </c>
      <c r="AI2430" s="102">
        <v>0.114</v>
      </c>
      <c r="AJ2430" s="97">
        <v>5750</v>
      </c>
      <c r="AK2430" s="98">
        <f t="shared" si="279"/>
        <v>1.3705479452054794</v>
      </c>
      <c r="AL2430" s="98">
        <f t="shared" si="280"/>
        <v>0.42534246575342466</v>
      </c>
      <c r="AM2430" s="98">
        <f>AK2430+AL2430</f>
        <v>1.795890410958904</v>
      </c>
      <c r="AN2430" s="98"/>
      <c r="AO2430" s="98"/>
      <c r="AP2430" s="98"/>
      <c r="AQ2430" s="368"/>
      <c r="AR2430" s="47"/>
      <c r="AS2430" s="48"/>
      <c r="AT2430" s="88"/>
      <c r="AU2430" s="88"/>
      <c r="AV2430" s="52"/>
      <c r="AW2430" s="88"/>
      <c r="AX2430" s="52"/>
      <c r="AY2430" s="2391"/>
    </row>
    <row r="2431" spans="1:51" s="55" customFormat="1" ht="15.95" customHeight="1" x14ac:dyDescent="0.25">
      <c r="A2431" s="182">
        <v>404</v>
      </c>
      <c r="B2431" s="166" t="s">
        <v>51</v>
      </c>
      <c r="C2431" s="170" t="s">
        <v>58</v>
      </c>
      <c r="D2431" s="166" t="s">
        <v>18968</v>
      </c>
      <c r="E2431" s="166" t="s">
        <v>4123</v>
      </c>
      <c r="F2431" s="166" t="s">
        <v>4124</v>
      </c>
      <c r="G2431" s="166"/>
      <c r="H2431" s="166" t="s">
        <v>732</v>
      </c>
      <c r="I2431" s="166" t="s">
        <v>1413</v>
      </c>
      <c r="J2431" s="166" t="s">
        <v>317</v>
      </c>
      <c r="K2431" s="166" t="s">
        <v>4004</v>
      </c>
      <c r="L2431" s="166" t="s">
        <v>317</v>
      </c>
      <c r="M2431" s="166" t="s">
        <v>4004</v>
      </c>
      <c r="N2431" s="186">
        <v>3</v>
      </c>
      <c r="O2431" s="186">
        <v>1.5</v>
      </c>
      <c r="P2431" s="186">
        <f>N2431*O2431</f>
        <v>4.5</v>
      </c>
      <c r="Q2431" s="184">
        <v>0</v>
      </c>
      <c r="R2431" s="184"/>
      <c r="S2431" s="183">
        <v>0</v>
      </c>
      <c r="T2431" s="183"/>
      <c r="U2431" s="183">
        <v>0</v>
      </c>
      <c r="V2431" s="183">
        <v>1</v>
      </c>
      <c r="W2431" s="183">
        <v>1</v>
      </c>
      <c r="X2431" s="183"/>
      <c r="Y2431" s="166" t="s">
        <v>61</v>
      </c>
      <c r="Z2431" s="166" t="s">
        <v>230</v>
      </c>
      <c r="AA2431" s="203" t="s">
        <v>230</v>
      </c>
      <c r="AB2431" s="166" t="s">
        <v>230</v>
      </c>
      <c r="AC2431" s="166" t="s">
        <v>230</v>
      </c>
      <c r="AD2431" s="166" t="s">
        <v>230</v>
      </c>
      <c r="AE2431" s="166" t="s">
        <v>1407</v>
      </c>
      <c r="AF2431" s="166" t="s">
        <v>4125</v>
      </c>
      <c r="AG2431" s="165" t="s">
        <v>230</v>
      </c>
      <c r="AH2431" s="203" t="s">
        <v>60</v>
      </c>
      <c r="AI2431" s="220">
        <v>0.114</v>
      </c>
      <c r="AJ2431" s="184">
        <v>700</v>
      </c>
      <c r="AK2431" s="167">
        <f t="shared" si="279"/>
        <v>0.16684931506849315</v>
      </c>
      <c r="AL2431" s="167">
        <f t="shared" si="280"/>
        <v>5.1780821917808216E-2</v>
      </c>
      <c r="AM2431" s="187">
        <f>AK2431+AL2431</f>
        <v>0.21863013698630138</v>
      </c>
      <c r="AN2431" s="167">
        <f>SUM(AK2431:AK2431)</f>
        <v>0.16684931506849315</v>
      </c>
      <c r="AO2431" s="167">
        <f>SUM(AL2431:AL2431)</f>
        <v>5.1780821917808216E-2</v>
      </c>
      <c r="AP2431" s="167">
        <f>AN2431+AO2431</f>
        <v>0.21863013698630138</v>
      </c>
      <c r="AQ2431" s="167">
        <f>AP2431*30</f>
        <v>6.558904109589041</v>
      </c>
      <c r="AR2431" s="193" t="s">
        <v>231</v>
      </c>
      <c r="AS2431" s="194"/>
      <c r="AT2431" s="166" t="s">
        <v>232</v>
      </c>
      <c r="AU2431" s="166" t="s">
        <v>58</v>
      </c>
      <c r="AV2431" s="280" t="s">
        <v>4126</v>
      </c>
      <c r="AW2431" s="166" t="s">
        <v>1122</v>
      </c>
      <c r="AX2431" s="46"/>
      <c r="AY2431" s="2391"/>
    </row>
    <row r="2432" spans="1:51" s="55" customFormat="1" ht="15.95" customHeight="1" x14ac:dyDescent="0.2">
      <c r="A2432" s="182">
        <v>405</v>
      </c>
      <c r="B2432" s="166" t="s">
        <v>51</v>
      </c>
      <c r="C2432" s="170" t="s">
        <v>58</v>
      </c>
      <c r="D2432" s="166" t="s">
        <v>18967</v>
      </c>
      <c r="E2432" s="166" t="s">
        <v>4128</v>
      </c>
      <c r="F2432" s="166" t="s">
        <v>4129</v>
      </c>
      <c r="G2432" s="166"/>
      <c r="H2432" s="354" t="s">
        <v>219</v>
      </c>
      <c r="I2432" s="354" t="s">
        <v>220</v>
      </c>
      <c r="J2432" s="354" t="s">
        <v>221</v>
      </c>
      <c r="K2432" s="354" t="s">
        <v>17587</v>
      </c>
      <c r="L2432" s="354" t="s">
        <v>221</v>
      </c>
      <c r="M2432" s="354" t="s">
        <v>879</v>
      </c>
      <c r="N2432" s="360">
        <v>4.5</v>
      </c>
      <c r="O2432" s="360">
        <v>1.5</v>
      </c>
      <c r="P2432" s="360">
        <f>N2432*O2432</f>
        <v>6.75</v>
      </c>
      <c r="Q2432" s="184">
        <v>2</v>
      </c>
      <c r="R2432" s="184"/>
      <c r="S2432" s="183">
        <v>1</v>
      </c>
      <c r="T2432" s="183"/>
      <c r="U2432" s="183">
        <v>0</v>
      </c>
      <c r="V2432" s="183"/>
      <c r="W2432" s="183"/>
      <c r="X2432" s="183"/>
      <c r="Y2432" s="354" t="s">
        <v>63</v>
      </c>
      <c r="Z2432" s="366" t="s">
        <v>224</v>
      </c>
      <c r="AA2432" s="762" t="s">
        <v>225</v>
      </c>
      <c r="AB2432" s="354" t="s">
        <v>1291</v>
      </c>
      <c r="AC2432" s="354" t="s">
        <v>1292</v>
      </c>
      <c r="AD2432" s="925" t="s">
        <v>1293</v>
      </c>
      <c r="AE2432" s="166" t="s">
        <v>4130</v>
      </c>
      <c r="AF2432" s="166" t="s">
        <v>4131</v>
      </c>
      <c r="AG2432" s="165" t="s">
        <v>230</v>
      </c>
      <c r="AH2432" s="203" t="s">
        <v>60</v>
      </c>
      <c r="AI2432" s="220">
        <v>0.114</v>
      </c>
      <c r="AJ2432" s="184">
        <v>900</v>
      </c>
      <c r="AK2432" s="167">
        <f t="shared" si="279"/>
        <v>0.21452054794520548</v>
      </c>
      <c r="AL2432" s="167">
        <f t="shared" si="280"/>
        <v>6.6575342465753432E-2</v>
      </c>
      <c r="AM2432" s="187">
        <f>AK2432+AL2432</f>
        <v>0.28109589041095889</v>
      </c>
      <c r="AN2432" s="167">
        <f>SUM(AK2432:AK2438)</f>
        <v>2.0975342465753424</v>
      </c>
      <c r="AO2432" s="167">
        <f>SUM(AL2432:AL2438)</f>
        <v>0.65095890410958912</v>
      </c>
      <c r="AP2432" s="167">
        <f>AN2432+AO2432</f>
        <v>2.7484931506849315</v>
      </c>
      <c r="AQ2432" s="167">
        <f>AP2432*30</f>
        <v>82.454794520547949</v>
      </c>
      <c r="AR2432" s="193" t="s">
        <v>231</v>
      </c>
      <c r="AS2432" s="166" t="s">
        <v>431</v>
      </c>
      <c r="AT2432" s="166" t="s">
        <v>232</v>
      </c>
      <c r="AU2432" s="166" t="s">
        <v>58</v>
      </c>
      <c r="AV2432" s="679" t="s">
        <v>4132</v>
      </c>
      <c r="AW2432" s="166" t="s">
        <v>234</v>
      </c>
      <c r="AX2432" s="46"/>
      <c r="AY2432" s="2391"/>
    </row>
    <row r="2433" spans="1:52" s="8" customFormat="1" ht="15.95" customHeight="1" x14ac:dyDescent="0.25">
      <c r="A2433" s="112"/>
      <c r="B2433" s="113"/>
      <c r="C2433" s="121"/>
      <c r="D2433" s="113"/>
      <c r="E2433" s="113"/>
      <c r="F2433" s="113"/>
      <c r="G2433" s="113"/>
      <c r="H2433" s="113"/>
      <c r="I2433" s="113"/>
      <c r="J2433" s="113"/>
      <c r="K2433" s="113"/>
      <c r="L2433" s="113"/>
      <c r="M2433" s="113"/>
      <c r="N2433" s="118"/>
      <c r="O2433" s="118"/>
      <c r="P2433" s="118"/>
      <c r="Q2433" s="120"/>
      <c r="R2433" s="114"/>
      <c r="S2433" s="114"/>
      <c r="T2433" s="114"/>
      <c r="U2433" s="114"/>
      <c r="V2433" s="114"/>
      <c r="W2433" s="114"/>
      <c r="X2433" s="114"/>
      <c r="Y2433" s="113" t="s">
        <v>230</v>
      </c>
      <c r="Z2433" s="113" t="s">
        <v>230</v>
      </c>
      <c r="AA2433" s="132" t="s">
        <v>230</v>
      </c>
      <c r="AB2433" s="113" t="s">
        <v>230</v>
      </c>
      <c r="AC2433" s="113" t="s">
        <v>230</v>
      </c>
      <c r="AD2433" s="113" t="s">
        <v>230</v>
      </c>
      <c r="AE2433" s="113" t="s">
        <v>4133</v>
      </c>
      <c r="AF2433" s="113" t="s">
        <v>4134</v>
      </c>
      <c r="AG2433" s="115" t="s">
        <v>230</v>
      </c>
      <c r="AH2433" s="132" t="s">
        <v>60</v>
      </c>
      <c r="AI2433" s="147">
        <v>0.114</v>
      </c>
      <c r="AJ2433" s="120">
        <v>2700</v>
      </c>
      <c r="AK2433" s="116">
        <f t="shared" si="279"/>
        <v>0.64356164383561643</v>
      </c>
      <c r="AL2433" s="116">
        <f t="shared" si="280"/>
        <v>0.19972602739726028</v>
      </c>
      <c r="AM2433" s="116">
        <f t="shared" ref="AM2433:AM2460" si="282">AK2433+AL2433</f>
        <v>0.84328767123287673</v>
      </c>
      <c r="AN2433" s="116"/>
      <c r="AO2433" s="116"/>
      <c r="AP2433" s="116"/>
      <c r="AQ2433" s="367"/>
      <c r="AR2433" s="42"/>
      <c r="AS2433" s="43"/>
      <c r="AT2433" s="113"/>
      <c r="AU2433" s="113"/>
      <c r="AV2433" s="44"/>
      <c r="AW2433" s="113"/>
      <c r="AX2433" s="46"/>
      <c r="AY2433" s="2391"/>
    </row>
    <row r="2434" spans="1:52" s="8" customFormat="1" ht="15.95" customHeight="1" x14ac:dyDescent="0.25">
      <c r="A2434" s="36"/>
      <c r="B2434" s="1029"/>
      <c r="C2434" s="2"/>
      <c r="D2434" s="1029"/>
      <c r="E2434" s="1029"/>
      <c r="F2434" s="1029"/>
      <c r="G2434" s="1029"/>
      <c r="H2434" s="1029"/>
      <c r="I2434" s="1029"/>
      <c r="J2434" s="1029"/>
      <c r="K2434" s="1029"/>
      <c r="L2434" s="1029"/>
      <c r="M2434" s="1029"/>
      <c r="N2434" s="1036"/>
      <c r="O2434" s="1036"/>
      <c r="P2434" s="1557"/>
      <c r="Q2434" s="37"/>
      <c r="R2434" s="448"/>
      <c r="S2434" s="448"/>
      <c r="T2434" s="448"/>
      <c r="U2434" s="448"/>
      <c r="V2434" s="448"/>
      <c r="W2434" s="448"/>
      <c r="X2434" s="448"/>
      <c r="Y2434" s="1029" t="s">
        <v>230</v>
      </c>
      <c r="Z2434" s="1029" t="s">
        <v>230</v>
      </c>
      <c r="AA2434" s="1" t="s">
        <v>230</v>
      </c>
      <c r="AB2434" s="1029" t="s">
        <v>230</v>
      </c>
      <c r="AC2434" s="1029" t="s">
        <v>230</v>
      </c>
      <c r="AD2434" s="1029" t="s">
        <v>230</v>
      </c>
      <c r="AE2434" s="1029" t="s">
        <v>4135</v>
      </c>
      <c r="AF2434" s="1029" t="s">
        <v>4136</v>
      </c>
      <c r="AG2434" s="39" t="s">
        <v>230</v>
      </c>
      <c r="AH2434" s="1" t="s">
        <v>60</v>
      </c>
      <c r="AI2434" s="54">
        <v>0.114</v>
      </c>
      <c r="AJ2434" s="37">
        <v>200</v>
      </c>
      <c r="AK2434" s="40">
        <f t="shared" si="279"/>
        <v>4.7671232876712322E-2</v>
      </c>
      <c r="AL2434" s="40">
        <f t="shared" si="280"/>
        <v>1.4794520547945207E-2</v>
      </c>
      <c r="AM2434" s="40">
        <f t="shared" si="282"/>
        <v>6.246575342465753E-2</v>
      </c>
      <c r="AN2434" s="40"/>
      <c r="AO2434" s="40"/>
      <c r="AP2434" s="40"/>
      <c r="AQ2434" s="1644"/>
      <c r="AR2434" s="1034"/>
      <c r="AS2434" s="45"/>
      <c r="AT2434" s="1029"/>
      <c r="AU2434" s="1029"/>
      <c r="AV2434" s="46"/>
      <c r="AW2434" s="1029"/>
      <c r="AX2434" s="46"/>
      <c r="AY2434" s="2391"/>
    </row>
    <row r="2435" spans="1:52" s="8" customFormat="1" ht="15.95" customHeight="1" x14ac:dyDescent="0.25">
      <c r="A2435" s="36"/>
      <c r="B2435" s="1029"/>
      <c r="C2435" s="2"/>
      <c r="D2435" s="1029"/>
      <c r="E2435" s="1029"/>
      <c r="F2435" s="1029"/>
      <c r="G2435" s="1029"/>
      <c r="H2435" s="1029"/>
      <c r="I2435" s="1029"/>
      <c r="J2435" s="1029"/>
      <c r="K2435" s="1029"/>
      <c r="L2435" s="1029"/>
      <c r="M2435" s="1029"/>
      <c r="N2435" s="1036"/>
      <c r="O2435" s="1036"/>
      <c r="P2435" s="1557"/>
      <c r="Q2435" s="37"/>
      <c r="R2435" s="448"/>
      <c r="S2435" s="448"/>
      <c r="T2435" s="448"/>
      <c r="U2435" s="448"/>
      <c r="V2435" s="448"/>
      <c r="W2435" s="448"/>
      <c r="X2435" s="448"/>
      <c r="Y2435" s="1029" t="s">
        <v>230</v>
      </c>
      <c r="Z2435" s="1029" t="s">
        <v>230</v>
      </c>
      <c r="AA2435" s="1" t="s">
        <v>230</v>
      </c>
      <c r="AB2435" s="1029" t="s">
        <v>230</v>
      </c>
      <c r="AC2435" s="1029" t="s">
        <v>230</v>
      </c>
      <c r="AD2435" s="1029" t="s">
        <v>230</v>
      </c>
      <c r="AE2435" s="1029" t="s">
        <v>4137</v>
      </c>
      <c r="AF2435" s="1029" t="s">
        <v>4138</v>
      </c>
      <c r="AG2435" s="39" t="s">
        <v>230</v>
      </c>
      <c r="AH2435" s="1" t="s">
        <v>60</v>
      </c>
      <c r="AI2435" s="54">
        <v>0.114</v>
      </c>
      <c r="AJ2435" s="37">
        <v>200</v>
      </c>
      <c r="AK2435" s="40">
        <f t="shared" si="279"/>
        <v>4.7671232876712322E-2</v>
      </c>
      <c r="AL2435" s="40">
        <f t="shared" si="280"/>
        <v>1.4794520547945207E-2</v>
      </c>
      <c r="AM2435" s="40">
        <f t="shared" si="282"/>
        <v>6.246575342465753E-2</v>
      </c>
      <c r="AN2435" s="40"/>
      <c r="AO2435" s="40"/>
      <c r="AP2435" s="40"/>
      <c r="AQ2435" s="1644"/>
      <c r="AR2435" s="1034"/>
      <c r="AS2435" s="45"/>
      <c r="AT2435" s="1029"/>
      <c r="AU2435" s="1029"/>
      <c r="AV2435" s="46"/>
      <c r="AW2435" s="1029"/>
      <c r="AX2435" s="46"/>
      <c r="AY2435" s="2391"/>
    </row>
    <row r="2436" spans="1:52" s="8" customFormat="1" ht="15.95" customHeight="1" x14ac:dyDescent="0.25">
      <c r="A2436" s="36"/>
      <c r="B2436" s="1029"/>
      <c r="C2436" s="2"/>
      <c r="D2436" s="1029"/>
      <c r="E2436" s="1029"/>
      <c r="F2436" s="1029"/>
      <c r="G2436" s="1029"/>
      <c r="H2436" s="1029"/>
      <c r="I2436" s="1029"/>
      <c r="J2436" s="1029"/>
      <c r="K2436" s="1029"/>
      <c r="L2436" s="1029"/>
      <c r="M2436" s="1029"/>
      <c r="N2436" s="1036"/>
      <c r="O2436" s="1036"/>
      <c r="P2436" s="1557"/>
      <c r="Q2436" s="37"/>
      <c r="R2436" s="448"/>
      <c r="S2436" s="448"/>
      <c r="T2436" s="448"/>
      <c r="U2436" s="448"/>
      <c r="V2436" s="448"/>
      <c r="W2436" s="448"/>
      <c r="X2436" s="448"/>
      <c r="Y2436" s="1029" t="s">
        <v>230</v>
      </c>
      <c r="Z2436" s="1029" t="s">
        <v>230</v>
      </c>
      <c r="AA2436" s="1" t="s">
        <v>230</v>
      </c>
      <c r="AB2436" s="1029" t="s">
        <v>230</v>
      </c>
      <c r="AC2436" s="1029" t="s">
        <v>230</v>
      </c>
      <c r="AD2436" s="1029" t="s">
        <v>230</v>
      </c>
      <c r="AE2436" s="1029" t="s">
        <v>4083</v>
      </c>
      <c r="AF2436" s="1029" t="s">
        <v>4139</v>
      </c>
      <c r="AG2436" s="39" t="s">
        <v>230</v>
      </c>
      <c r="AH2436" s="1" t="s">
        <v>60</v>
      </c>
      <c r="AI2436" s="54">
        <v>0.114</v>
      </c>
      <c r="AJ2436" s="37">
        <v>4100</v>
      </c>
      <c r="AK2436" s="40">
        <f t="shared" si="279"/>
        <v>0.97726027397260273</v>
      </c>
      <c r="AL2436" s="40">
        <f t="shared" si="280"/>
        <v>0.3032876712328767</v>
      </c>
      <c r="AM2436" s="40">
        <f t="shared" si="282"/>
        <v>1.2805479452054795</v>
      </c>
      <c r="AN2436" s="40"/>
      <c r="AO2436" s="40"/>
      <c r="AP2436" s="40"/>
      <c r="AQ2436" s="1644"/>
      <c r="AR2436" s="1034"/>
      <c r="AS2436" s="45"/>
      <c r="AT2436" s="1029"/>
      <c r="AU2436" s="1029"/>
      <c r="AV2436" s="46"/>
      <c r="AW2436" s="1029"/>
      <c r="AX2436" s="46"/>
      <c r="AY2436" s="2391"/>
    </row>
    <row r="2437" spans="1:52" s="8" customFormat="1" ht="15.95" customHeight="1" x14ac:dyDescent="0.25">
      <c r="A2437" s="36"/>
      <c r="B2437" s="1029"/>
      <c r="C2437" s="2"/>
      <c r="D2437" s="1029"/>
      <c r="E2437" s="1029"/>
      <c r="F2437" s="1029"/>
      <c r="G2437" s="1029"/>
      <c r="H2437" s="1029"/>
      <c r="I2437" s="1029"/>
      <c r="J2437" s="1029"/>
      <c r="K2437" s="1029"/>
      <c r="L2437" s="1029"/>
      <c r="M2437" s="1029"/>
      <c r="N2437" s="1036"/>
      <c r="O2437" s="1036"/>
      <c r="P2437" s="1557"/>
      <c r="Q2437" s="37"/>
      <c r="R2437" s="448"/>
      <c r="S2437" s="448"/>
      <c r="T2437" s="448"/>
      <c r="U2437" s="448"/>
      <c r="V2437" s="448"/>
      <c r="W2437" s="448"/>
      <c r="X2437" s="448"/>
      <c r="Y2437" s="1029" t="s">
        <v>230</v>
      </c>
      <c r="Z2437" s="1029" t="s">
        <v>230</v>
      </c>
      <c r="AA2437" s="1" t="s">
        <v>230</v>
      </c>
      <c r="AB2437" s="1029" t="s">
        <v>230</v>
      </c>
      <c r="AC2437" s="1029" t="s">
        <v>230</v>
      </c>
      <c r="AD2437" s="1029" t="s">
        <v>230</v>
      </c>
      <c r="AE2437" s="1029" t="s">
        <v>4140</v>
      </c>
      <c r="AF2437" s="1029" t="s">
        <v>4141</v>
      </c>
      <c r="AG2437" s="39" t="s">
        <v>230</v>
      </c>
      <c r="AH2437" s="1" t="s">
        <v>60</v>
      </c>
      <c r="AI2437" s="54">
        <v>0.114</v>
      </c>
      <c r="AJ2437" s="37">
        <v>400</v>
      </c>
      <c r="AK2437" s="40">
        <f t="shared" si="279"/>
        <v>9.5342465753424643E-2</v>
      </c>
      <c r="AL2437" s="40">
        <f t="shared" si="280"/>
        <v>2.9589041095890414E-2</v>
      </c>
      <c r="AM2437" s="40">
        <f t="shared" si="282"/>
        <v>0.12493150684931506</v>
      </c>
      <c r="AN2437" s="40"/>
      <c r="AO2437" s="40"/>
      <c r="AP2437" s="40"/>
      <c r="AQ2437" s="1644"/>
      <c r="AR2437" s="1034"/>
      <c r="AS2437" s="45"/>
      <c r="AT2437" s="1029"/>
      <c r="AU2437" s="1029"/>
      <c r="AV2437" s="46"/>
      <c r="AW2437" s="1029"/>
      <c r="AX2437" s="46"/>
      <c r="AY2437" s="2391"/>
    </row>
    <row r="2438" spans="1:52" s="8" customFormat="1" ht="15.95" customHeight="1" x14ac:dyDescent="0.25">
      <c r="A2438" s="93"/>
      <c r="B2438" s="88"/>
      <c r="C2438" s="107"/>
      <c r="D2438" s="88"/>
      <c r="E2438" s="88"/>
      <c r="F2438" s="88"/>
      <c r="G2438" s="88"/>
      <c r="H2438" s="88"/>
      <c r="I2438" s="88"/>
      <c r="J2438" s="88"/>
      <c r="K2438" s="88"/>
      <c r="L2438" s="88"/>
      <c r="M2438" s="88"/>
      <c r="N2438" s="21"/>
      <c r="O2438" s="21"/>
      <c r="P2438" s="21"/>
      <c r="Q2438" s="97"/>
      <c r="R2438" s="94"/>
      <c r="S2438" s="94"/>
      <c r="T2438" s="94"/>
      <c r="U2438" s="94"/>
      <c r="V2438" s="94"/>
      <c r="W2438" s="94"/>
      <c r="X2438" s="94"/>
      <c r="Y2438" s="88" t="s">
        <v>230</v>
      </c>
      <c r="Z2438" s="88" t="s">
        <v>230</v>
      </c>
      <c r="AA2438" s="90" t="s">
        <v>230</v>
      </c>
      <c r="AB2438" s="88" t="s">
        <v>230</v>
      </c>
      <c r="AC2438" s="88" t="s">
        <v>230</v>
      </c>
      <c r="AD2438" s="88" t="s">
        <v>230</v>
      </c>
      <c r="AE2438" s="88" t="s">
        <v>4142</v>
      </c>
      <c r="AF2438" s="88" t="s">
        <v>3620</v>
      </c>
      <c r="AG2438" s="95" t="s">
        <v>230</v>
      </c>
      <c r="AH2438" s="90" t="s">
        <v>60</v>
      </c>
      <c r="AI2438" s="102">
        <v>0.114</v>
      </c>
      <c r="AJ2438" s="97">
        <v>300</v>
      </c>
      <c r="AK2438" s="98">
        <f t="shared" si="279"/>
        <v>7.1506849315068483E-2</v>
      </c>
      <c r="AL2438" s="98">
        <f t="shared" si="280"/>
        <v>2.2191780821917806E-2</v>
      </c>
      <c r="AM2438" s="98">
        <f t="shared" si="282"/>
        <v>9.3698630136986288E-2</v>
      </c>
      <c r="AN2438" s="98"/>
      <c r="AO2438" s="98"/>
      <c r="AP2438" s="98"/>
      <c r="AQ2438" s="368"/>
      <c r="AR2438" s="47"/>
      <c r="AS2438" s="48"/>
      <c r="AT2438" s="88"/>
      <c r="AU2438" s="88"/>
      <c r="AV2438" s="52"/>
      <c r="AW2438" s="88"/>
      <c r="AX2438" s="46"/>
      <c r="AY2438" s="2391"/>
    </row>
    <row r="2439" spans="1:52" s="55" customFormat="1" ht="15.95" customHeight="1" x14ac:dyDescent="0.25">
      <c r="A2439" s="182">
        <v>406</v>
      </c>
      <c r="B2439" s="166" t="s">
        <v>51</v>
      </c>
      <c r="C2439" s="170" t="s">
        <v>58</v>
      </c>
      <c r="D2439" s="166" t="s">
        <v>18955</v>
      </c>
      <c r="E2439" s="166" t="s">
        <v>4144</v>
      </c>
      <c r="F2439" s="166" t="s">
        <v>4145</v>
      </c>
      <c r="G2439" s="166"/>
      <c r="H2439" s="166" t="s">
        <v>219</v>
      </c>
      <c r="I2439" s="166" t="s">
        <v>220</v>
      </c>
      <c r="J2439" s="166" t="s">
        <v>221</v>
      </c>
      <c r="K2439" s="166" t="s">
        <v>222</v>
      </c>
      <c r="L2439" s="166" t="s">
        <v>221</v>
      </c>
      <c r="M2439" s="166" t="s">
        <v>1599</v>
      </c>
      <c r="N2439" s="186">
        <v>6</v>
      </c>
      <c r="O2439" s="186">
        <v>1.5</v>
      </c>
      <c r="P2439" s="186">
        <f t="shared" ref="P2439:P2469" si="283">N2439*O2439</f>
        <v>9</v>
      </c>
      <c r="Q2439" s="184">
        <v>3</v>
      </c>
      <c r="R2439" s="184"/>
      <c r="S2439" s="183">
        <v>1</v>
      </c>
      <c r="T2439" s="183"/>
      <c r="U2439" s="183">
        <v>0</v>
      </c>
      <c r="V2439" s="183"/>
      <c r="W2439" s="183"/>
      <c r="X2439" s="183"/>
      <c r="Y2439" s="166" t="s">
        <v>22179</v>
      </c>
      <c r="Z2439" s="166" t="s">
        <v>230</v>
      </c>
      <c r="AA2439" s="203" t="s">
        <v>230</v>
      </c>
      <c r="AB2439" s="166" t="s">
        <v>230</v>
      </c>
      <c r="AC2439" s="166" t="s">
        <v>230</v>
      </c>
      <c r="AD2439" s="166" t="s">
        <v>230</v>
      </c>
      <c r="AE2439" s="166" t="s">
        <v>4147</v>
      </c>
      <c r="AF2439" s="166" t="s">
        <v>4148</v>
      </c>
      <c r="AG2439" s="165" t="s">
        <v>230</v>
      </c>
      <c r="AH2439" s="203" t="s">
        <v>60</v>
      </c>
      <c r="AI2439" s="220">
        <v>0.114</v>
      </c>
      <c r="AJ2439" s="184">
        <v>8800</v>
      </c>
      <c r="AK2439" s="167">
        <f t="shared" si="279"/>
        <v>2.0975342465753424</v>
      </c>
      <c r="AL2439" s="167">
        <f t="shared" si="280"/>
        <v>0.65095890410958901</v>
      </c>
      <c r="AM2439" s="187">
        <f t="shared" si="282"/>
        <v>2.7484931506849315</v>
      </c>
      <c r="AN2439" s="167">
        <f t="shared" ref="AN2439:AN2450" si="284">AK2439</f>
        <v>2.0975342465753424</v>
      </c>
      <c r="AO2439" s="167">
        <f t="shared" ref="AO2439:AO2451" si="285">AL2439</f>
        <v>0.65095890410958901</v>
      </c>
      <c r="AP2439" s="167">
        <f t="shared" ref="AP2439:AP2451" si="286">AN2439+AO2439</f>
        <v>2.7484931506849315</v>
      </c>
      <c r="AQ2439" s="167">
        <f t="shared" ref="AQ2439:AQ2451" si="287">AP2439*30</f>
        <v>82.454794520547949</v>
      </c>
      <c r="AR2439" s="193" t="s">
        <v>231</v>
      </c>
      <c r="AS2439" s="194" t="s">
        <v>431</v>
      </c>
      <c r="AT2439" s="166" t="s">
        <v>232</v>
      </c>
      <c r="AU2439" s="166" t="s">
        <v>58</v>
      </c>
      <c r="AV2439" s="679" t="s">
        <v>4149</v>
      </c>
      <c r="AW2439" s="166" t="s">
        <v>234</v>
      </c>
      <c r="AX2439" s="46"/>
      <c r="AY2439" s="2391"/>
    </row>
    <row r="2440" spans="1:52" s="1395" customFormat="1" ht="15.95" customHeight="1" x14ac:dyDescent="0.2">
      <c r="A2440" s="353">
        <v>407</v>
      </c>
      <c r="B2440" s="354" t="s">
        <v>51</v>
      </c>
      <c r="C2440" s="366" t="s">
        <v>58</v>
      </c>
      <c r="D2440" s="354" t="s">
        <v>18950</v>
      </c>
      <c r="E2440" s="354" t="s">
        <v>25946</v>
      </c>
      <c r="F2440" s="354" t="s">
        <v>25947</v>
      </c>
      <c r="G2440" s="354" t="s">
        <v>221</v>
      </c>
      <c r="H2440" s="354" t="s">
        <v>219</v>
      </c>
      <c r="I2440" s="354" t="s">
        <v>220</v>
      </c>
      <c r="J2440" s="354" t="s">
        <v>221</v>
      </c>
      <c r="K2440" s="354" t="s">
        <v>17587</v>
      </c>
      <c r="L2440" s="354" t="s">
        <v>221</v>
      </c>
      <c r="M2440" s="354" t="s">
        <v>879</v>
      </c>
      <c r="N2440" s="360">
        <v>6.4</v>
      </c>
      <c r="O2440" s="360">
        <v>2.2000000000000002</v>
      </c>
      <c r="P2440" s="360">
        <f>O2440*N2440</f>
        <v>14.080000000000002</v>
      </c>
      <c r="Q2440" s="503">
        <v>2</v>
      </c>
      <c r="R2440" s="503"/>
      <c r="S2440" s="357">
        <v>1</v>
      </c>
      <c r="T2440" s="357"/>
      <c r="U2440" s="357">
        <v>0</v>
      </c>
      <c r="V2440" s="357"/>
      <c r="W2440" s="357"/>
      <c r="X2440" s="357"/>
      <c r="Y2440" s="354" t="s">
        <v>63</v>
      </c>
      <c r="Z2440" s="366" t="s">
        <v>224</v>
      </c>
      <c r="AA2440" s="762" t="s">
        <v>225</v>
      </c>
      <c r="AB2440" s="354" t="s">
        <v>1291</v>
      </c>
      <c r="AC2440" s="354" t="s">
        <v>1292</v>
      </c>
      <c r="AD2440" s="925" t="s">
        <v>1293</v>
      </c>
      <c r="AE2440" s="354" t="s">
        <v>4153</v>
      </c>
      <c r="AF2440" s="354" t="s">
        <v>374</v>
      </c>
      <c r="AG2440" s="358" t="s">
        <v>230</v>
      </c>
      <c r="AH2440" s="443" t="s">
        <v>60</v>
      </c>
      <c r="AI2440" s="1313">
        <v>0.114</v>
      </c>
      <c r="AJ2440" s="503">
        <v>1800</v>
      </c>
      <c r="AK2440" s="359">
        <f t="shared" si="279"/>
        <v>0.42904109589041095</v>
      </c>
      <c r="AL2440" s="359">
        <f t="shared" si="280"/>
        <v>0.13315068493150686</v>
      </c>
      <c r="AM2440" s="361">
        <f t="shared" si="282"/>
        <v>0.56219178082191779</v>
      </c>
      <c r="AN2440" s="359">
        <f t="shared" si="284"/>
        <v>0.42904109589041095</v>
      </c>
      <c r="AO2440" s="359">
        <f t="shared" si="285"/>
        <v>0.13315068493150686</v>
      </c>
      <c r="AP2440" s="359">
        <f t="shared" si="286"/>
        <v>0.56219178082191779</v>
      </c>
      <c r="AQ2440" s="359">
        <f t="shared" si="287"/>
        <v>16.865753424657534</v>
      </c>
      <c r="AR2440" s="362" t="s">
        <v>231</v>
      </c>
      <c r="AS2440" s="363" t="s">
        <v>431</v>
      </c>
      <c r="AT2440" s="354" t="s">
        <v>232</v>
      </c>
      <c r="AU2440" s="354" t="s">
        <v>58</v>
      </c>
      <c r="AV2440" s="923" t="s">
        <v>4154</v>
      </c>
      <c r="AW2440" s="354" t="s">
        <v>234</v>
      </c>
      <c r="AX2440" s="805" t="s">
        <v>25948</v>
      </c>
      <c r="AY2440" s="2665"/>
      <c r="AZ2440" s="2408" t="s">
        <v>25949</v>
      </c>
    </row>
    <row r="2441" spans="1:52" s="55" customFormat="1" ht="15.95" customHeight="1" x14ac:dyDescent="0.2">
      <c r="A2441" s="182">
        <v>408</v>
      </c>
      <c r="B2441" s="166" t="s">
        <v>51</v>
      </c>
      <c r="C2441" s="170" t="s">
        <v>58</v>
      </c>
      <c r="D2441" s="354" t="s">
        <v>18951</v>
      </c>
      <c r="E2441" s="166" t="s">
        <v>4156</v>
      </c>
      <c r="F2441" s="166" t="s">
        <v>4157</v>
      </c>
      <c r="G2441" s="166"/>
      <c r="H2441" s="354" t="s">
        <v>219</v>
      </c>
      <c r="I2441" s="354" t="s">
        <v>220</v>
      </c>
      <c r="J2441" s="354" t="s">
        <v>221</v>
      </c>
      <c r="K2441" s="354" t="s">
        <v>17587</v>
      </c>
      <c r="L2441" s="354" t="s">
        <v>221</v>
      </c>
      <c r="M2441" s="354" t="s">
        <v>879</v>
      </c>
      <c r="N2441" s="360">
        <v>6.4</v>
      </c>
      <c r="O2441" s="360">
        <v>2.2000000000000002</v>
      </c>
      <c r="P2441" s="360">
        <f>O2441*N2441</f>
        <v>14.080000000000002</v>
      </c>
      <c r="Q2441" s="184">
        <v>1</v>
      </c>
      <c r="R2441" s="184"/>
      <c r="S2441" s="183">
        <v>0</v>
      </c>
      <c r="T2441" s="183"/>
      <c r="U2441" s="183">
        <v>0</v>
      </c>
      <c r="V2441" s="183"/>
      <c r="W2441" s="183">
        <v>1</v>
      </c>
      <c r="X2441" s="183"/>
      <c r="Y2441" s="354" t="s">
        <v>63</v>
      </c>
      <c r="Z2441" s="366" t="s">
        <v>224</v>
      </c>
      <c r="AA2441" s="762" t="s">
        <v>225</v>
      </c>
      <c r="AB2441" s="354" t="s">
        <v>1291</v>
      </c>
      <c r="AC2441" s="354" t="s">
        <v>1292</v>
      </c>
      <c r="AD2441" s="925" t="s">
        <v>1293</v>
      </c>
      <c r="AE2441" s="166" t="s">
        <v>4158</v>
      </c>
      <c r="AF2441" s="166" t="s">
        <v>3870</v>
      </c>
      <c r="AG2441" s="165" t="s">
        <v>230</v>
      </c>
      <c r="AH2441" s="203" t="s">
        <v>60</v>
      </c>
      <c r="AI2441" s="220">
        <v>0.114</v>
      </c>
      <c r="AJ2441" s="184">
        <v>6500</v>
      </c>
      <c r="AK2441" s="167">
        <f t="shared" si="279"/>
        <v>1.5493150684931507</v>
      </c>
      <c r="AL2441" s="167">
        <f t="shared" si="280"/>
        <v>0.4808219178082192</v>
      </c>
      <c r="AM2441" s="187">
        <f t="shared" si="282"/>
        <v>2.0301369863013701</v>
      </c>
      <c r="AN2441" s="167">
        <f t="shared" si="284"/>
        <v>1.5493150684931507</v>
      </c>
      <c r="AO2441" s="167">
        <f t="shared" si="285"/>
        <v>0.4808219178082192</v>
      </c>
      <c r="AP2441" s="167">
        <f t="shared" si="286"/>
        <v>2.0301369863013701</v>
      </c>
      <c r="AQ2441" s="167">
        <f t="shared" si="287"/>
        <v>60.904109589041099</v>
      </c>
      <c r="AR2441" s="193" t="s">
        <v>231</v>
      </c>
      <c r="AS2441" s="363" t="s">
        <v>431</v>
      </c>
      <c r="AT2441" s="166" t="s">
        <v>232</v>
      </c>
      <c r="AU2441" s="166" t="s">
        <v>58</v>
      </c>
      <c r="AV2441" s="679" t="s">
        <v>4159</v>
      </c>
      <c r="AW2441" s="166" t="s">
        <v>234</v>
      </c>
      <c r="AX2441" s="46"/>
      <c r="AY2441" s="2391"/>
    </row>
    <row r="2442" spans="1:52" s="1395" customFormat="1" ht="15.95" customHeight="1" x14ac:dyDescent="0.2">
      <c r="A2442" s="353">
        <v>409</v>
      </c>
      <c r="B2442" s="354" t="s">
        <v>51</v>
      </c>
      <c r="C2442" s="366" t="s">
        <v>58</v>
      </c>
      <c r="D2442" s="354" t="s">
        <v>18952</v>
      </c>
      <c r="E2442" s="354" t="s">
        <v>25942</v>
      </c>
      <c r="F2442" s="354" t="s">
        <v>25943</v>
      </c>
      <c r="G2442" s="354" t="s">
        <v>221</v>
      </c>
      <c r="H2442" s="354" t="s">
        <v>219</v>
      </c>
      <c r="I2442" s="354" t="s">
        <v>220</v>
      </c>
      <c r="J2442" s="354" t="s">
        <v>221</v>
      </c>
      <c r="K2442" s="354" t="s">
        <v>17587</v>
      </c>
      <c r="L2442" s="354" t="s">
        <v>221</v>
      </c>
      <c r="M2442" s="354" t="s">
        <v>879</v>
      </c>
      <c r="N2442" s="360">
        <v>6.4</v>
      </c>
      <c r="O2442" s="360">
        <v>2.2000000000000002</v>
      </c>
      <c r="P2442" s="360">
        <f>O2442*N2442</f>
        <v>14.080000000000002</v>
      </c>
      <c r="Q2442" s="503">
        <v>1</v>
      </c>
      <c r="R2442" s="503"/>
      <c r="S2442" s="357">
        <v>1</v>
      </c>
      <c r="T2442" s="357"/>
      <c r="U2442" s="357">
        <v>0</v>
      </c>
      <c r="V2442" s="357"/>
      <c r="W2442" s="357"/>
      <c r="X2442" s="357"/>
      <c r="Y2442" s="354" t="s">
        <v>63</v>
      </c>
      <c r="Z2442" s="366" t="s">
        <v>224</v>
      </c>
      <c r="AA2442" s="762" t="s">
        <v>225</v>
      </c>
      <c r="AB2442" s="354" t="s">
        <v>1291</v>
      </c>
      <c r="AC2442" s="354" t="s">
        <v>1292</v>
      </c>
      <c r="AD2442" s="925" t="s">
        <v>1293</v>
      </c>
      <c r="AE2442" s="354" t="s">
        <v>4163</v>
      </c>
      <c r="AF2442" s="354" t="s">
        <v>3513</v>
      </c>
      <c r="AG2442" s="358" t="s">
        <v>230</v>
      </c>
      <c r="AH2442" s="443" t="s">
        <v>60</v>
      </c>
      <c r="AI2442" s="1313">
        <v>0.114</v>
      </c>
      <c r="AJ2442" s="503">
        <v>4500</v>
      </c>
      <c r="AK2442" s="359">
        <f t="shared" si="279"/>
        <v>1.0726027397260274</v>
      </c>
      <c r="AL2442" s="359">
        <f t="shared" si="280"/>
        <v>0.33287671232876714</v>
      </c>
      <c r="AM2442" s="361">
        <f t="shared" si="282"/>
        <v>1.4054794520547946</v>
      </c>
      <c r="AN2442" s="359">
        <f t="shared" si="284"/>
        <v>1.0726027397260274</v>
      </c>
      <c r="AO2442" s="359">
        <f t="shared" si="285"/>
        <v>0.33287671232876714</v>
      </c>
      <c r="AP2442" s="359">
        <f t="shared" si="286"/>
        <v>1.4054794520547946</v>
      </c>
      <c r="AQ2442" s="359">
        <f t="shared" si="287"/>
        <v>42.164383561643838</v>
      </c>
      <c r="AR2442" s="362" t="s">
        <v>231</v>
      </c>
      <c r="AS2442" s="363" t="s">
        <v>431</v>
      </c>
      <c r="AT2442" s="354" t="s">
        <v>232</v>
      </c>
      <c r="AU2442" s="354" t="s">
        <v>58</v>
      </c>
      <c r="AV2442" s="923" t="s">
        <v>4164</v>
      </c>
      <c r="AW2442" s="354" t="s">
        <v>234</v>
      </c>
      <c r="AX2442" s="805" t="s">
        <v>25944</v>
      </c>
      <c r="AY2442" s="2665"/>
      <c r="AZ2442" s="2408" t="s">
        <v>25945</v>
      </c>
    </row>
    <row r="2443" spans="1:52" s="55" customFormat="1" ht="15.95" customHeight="1" x14ac:dyDescent="0.25">
      <c r="A2443" s="182">
        <v>410</v>
      </c>
      <c r="B2443" s="166" t="s">
        <v>51</v>
      </c>
      <c r="C2443" s="170" t="s">
        <v>58</v>
      </c>
      <c r="D2443" s="166" t="s">
        <v>18956</v>
      </c>
      <c r="E2443" s="166" t="s">
        <v>4166</v>
      </c>
      <c r="F2443" s="166" t="s">
        <v>4167</v>
      </c>
      <c r="G2443" s="166"/>
      <c r="H2443" s="166" t="s">
        <v>10852</v>
      </c>
      <c r="I2443" s="166" t="s">
        <v>316</v>
      </c>
      <c r="J2443" s="166" t="s">
        <v>221</v>
      </c>
      <c r="K2443" s="166" t="s">
        <v>222</v>
      </c>
      <c r="L2443" s="198" t="s">
        <v>221</v>
      </c>
      <c r="M2443" s="198" t="s">
        <v>879</v>
      </c>
      <c r="N2443" s="186">
        <v>1.5</v>
      </c>
      <c r="O2443" s="186">
        <v>1.5</v>
      </c>
      <c r="P2443" s="186">
        <f t="shared" si="283"/>
        <v>2.25</v>
      </c>
      <c r="Q2443" s="184">
        <v>2</v>
      </c>
      <c r="R2443" s="184"/>
      <c r="S2443" s="183">
        <v>1</v>
      </c>
      <c r="T2443" s="183"/>
      <c r="U2443" s="183">
        <v>0</v>
      </c>
      <c r="V2443" s="183"/>
      <c r="W2443" s="183"/>
      <c r="X2443" s="183"/>
      <c r="Y2443" s="673" t="s">
        <v>16652</v>
      </c>
      <c r="Z2443" s="166" t="s">
        <v>230</v>
      </c>
      <c r="AA2443" s="203" t="s">
        <v>230</v>
      </c>
      <c r="AB2443" s="166" t="s">
        <v>230</v>
      </c>
      <c r="AC2443" s="166" t="s">
        <v>230</v>
      </c>
      <c r="AD2443" s="166" t="s">
        <v>230</v>
      </c>
      <c r="AE2443" s="166" t="s">
        <v>4168</v>
      </c>
      <c r="AF2443" s="166" t="s">
        <v>4169</v>
      </c>
      <c r="AG2443" s="165" t="s">
        <v>230</v>
      </c>
      <c r="AH2443" s="203" t="s">
        <v>60</v>
      </c>
      <c r="AI2443" s="220">
        <v>0.114</v>
      </c>
      <c r="AJ2443" s="184">
        <v>8700</v>
      </c>
      <c r="AK2443" s="167">
        <f t="shared" si="279"/>
        <v>2.0736986301369864</v>
      </c>
      <c r="AL2443" s="167">
        <f t="shared" si="280"/>
        <v>0.64356164383561643</v>
      </c>
      <c r="AM2443" s="187">
        <f t="shared" si="282"/>
        <v>2.7172602739726028</v>
      </c>
      <c r="AN2443" s="167">
        <f t="shared" si="284"/>
        <v>2.0736986301369864</v>
      </c>
      <c r="AO2443" s="167">
        <f t="shared" si="285"/>
        <v>0.64356164383561643</v>
      </c>
      <c r="AP2443" s="167">
        <f t="shared" si="286"/>
        <v>2.7172602739726028</v>
      </c>
      <c r="AQ2443" s="167">
        <f t="shared" si="287"/>
        <v>81.517808219178079</v>
      </c>
      <c r="AR2443" s="193" t="s">
        <v>231</v>
      </c>
      <c r="AS2443" s="194" t="s">
        <v>431</v>
      </c>
      <c r="AT2443" s="166" t="s">
        <v>232</v>
      </c>
      <c r="AU2443" s="166" t="s">
        <v>58</v>
      </c>
      <c r="AV2443" s="679" t="s">
        <v>4170</v>
      </c>
      <c r="AW2443" s="166" t="s">
        <v>234</v>
      </c>
      <c r="AX2443" s="46"/>
      <c r="AY2443" s="2391"/>
    </row>
    <row r="2444" spans="1:52" s="1395" customFormat="1" ht="15.95" customHeight="1" x14ac:dyDescent="0.2">
      <c r="A2444" s="353">
        <v>411</v>
      </c>
      <c r="B2444" s="354" t="s">
        <v>51</v>
      </c>
      <c r="C2444" s="366" t="s">
        <v>58</v>
      </c>
      <c r="D2444" s="354" t="s">
        <v>24131</v>
      </c>
      <c r="E2444" s="354" t="s">
        <v>4172</v>
      </c>
      <c r="F2444" s="354" t="s">
        <v>4173</v>
      </c>
      <c r="G2444" s="354" t="s">
        <v>221</v>
      </c>
      <c r="H2444" s="354" t="s">
        <v>219</v>
      </c>
      <c r="I2444" s="354" t="s">
        <v>316</v>
      </c>
      <c r="J2444" s="354" t="s">
        <v>221</v>
      </c>
      <c r="K2444" s="354" t="s">
        <v>222</v>
      </c>
      <c r="L2444" s="272" t="s">
        <v>221</v>
      </c>
      <c r="M2444" s="272" t="s">
        <v>879</v>
      </c>
      <c r="N2444" s="360">
        <v>3</v>
      </c>
      <c r="O2444" s="360">
        <v>2</v>
      </c>
      <c r="P2444" s="360">
        <f>O2444*N2444</f>
        <v>6</v>
      </c>
      <c r="Q2444" s="503">
        <v>1</v>
      </c>
      <c r="R2444" s="503"/>
      <c r="S2444" s="357">
        <v>1</v>
      </c>
      <c r="T2444" s="357"/>
      <c r="U2444" s="357">
        <v>0</v>
      </c>
      <c r="V2444" s="357"/>
      <c r="W2444" s="357"/>
      <c r="X2444" s="357"/>
      <c r="Y2444" s="925" t="s">
        <v>16652</v>
      </c>
      <c r="Z2444" s="354" t="s">
        <v>230</v>
      </c>
      <c r="AA2444" s="443" t="s">
        <v>230</v>
      </c>
      <c r="AB2444" s="354" t="s">
        <v>230</v>
      </c>
      <c r="AC2444" s="354" t="s">
        <v>230</v>
      </c>
      <c r="AD2444" s="354" t="s">
        <v>230</v>
      </c>
      <c r="AE2444" s="354" t="s">
        <v>4174</v>
      </c>
      <c r="AF2444" s="354" t="s">
        <v>24002</v>
      </c>
      <c r="AG2444" s="358" t="s">
        <v>230</v>
      </c>
      <c r="AH2444" s="443" t="s">
        <v>60</v>
      </c>
      <c r="AI2444" s="1313">
        <v>0.114</v>
      </c>
      <c r="AJ2444" s="503">
        <v>2200</v>
      </c>
      <c r="AK2444" s="359">
        <f>AJ2444*0.087/365</f>
        <v>0.52438356164383559</v>
      </c>
      <c r="AL2444" s="359">
        <f>AJ2444*0.027/365</f>
        <v>0.16273972602739725</v>
      </c>
      <c r="AM2444" s="361">
        <f>SUM(AK2444:AL2444)</f>
        <v>0.68712328767123287</v>
      </c>
      <c r="AN2444" s="359">
        <f t="shared" si="284"/>
        <v>0.52438356164383559</v>
      </c>
      <c r="AO2444" s="359">
        <f t="shared" si="285"/>
        <v>0.16273972602739725</v>
      </c>
      <c r="AP2444" s="359">
        <f t="shared" si="286"/>
        <v>0.68712328767123287</v>
      </c>
      <c r="AQ2444" s="359">
        <f>AP2444*30</f>
        <v>20.613698630136987</v>
      </c>
      <c r="AR2444" s="362" t="s">
        <v>231</v>
      </c>
      <c r="AS2444" s="363" t="s">
        <v>114</v>
      </c>
      <c r="AT2444" s="354" t="s">
        <v>232</v>
      </c>
      <c r="AU2444" s="354" t="s">
        <v>58</v>
      </c>
      <c r="AV2444" s="1327" t="s">
        <v>4176</v>
      </c>
      <c r="AW2444" s="354" t="s">
        <v>234</v>
      </c>
      <c r="AX2444" s="805" t="s">
        <v>24132</v>
      </c>
      <c r="AY2444" s="2401"/>
      <c r="AZ2444" s="778" t="s">
        <v>24133</v>
      </c>
    </row>
    <row r="2445" spans="1:52" s="2343" customFormat="1" ht="15.95" customHeight="1" x14ac:dyDescent="0.25">
      <c r="A2445" s="182">
        <v>412</v>
      </c>
      <c r="B2445" s="166" t="s">
        <v>51</v>
      </c>
      <c r="C2445" s="996" t="s">
        <v>58</v>
      </c>
      <c r="D2445" s="166" t="s">
        <v>18957</v>
      </c>
      <c r="E2445" s="248" t="s">
        <v>4178</v>
      </c>
      <c r="F2445" s="248" t="s">
        <v>4179</v>
      </c>
      <c r="G2445" s="248"/>
      <c r="H2445" s="248" t="s">
        <v>732</v>
      </c>
      <c r="I2445" s="248" t="s">
        <v>1413</v>
      </c>
      <c r="J2445" s="248" t="s">
        <v>317</v>
      </c>
      <c r="K2445" s="248" t="s">
        <v>4004</v>
      </c>
      <c r="L2445" s="248" t="s">
        <v>317</v>
      </c>
      <c r="M2445" s="248" t="s">
        <v>4004</v>
      </c>
      <c r="N2445" s="331">
        <v>1</v>
      </c>
      <c r="O2445" s="331">
        <v>1.5</v>
      </c>
      <c r="P2445" s="331">
        <f t="shared" si="283"/>
        <v>1.5</v>
      </c>
      <c r="Q2445" s="2344">
        <v>0</v>
      </c>
      <c r="R2445" s="184"/>
      <c r="S2445" s="249">
        <v>0</v>
      </c>
      <c r="T2445" s="249"/>
      <c r="U2445" s="249">
        <v>0</v>
      </c>
      <c r="V2445" s="183">
        <v>1</v>
      </c>
      <c r="W2445" s="183">
        <v>1</v>
      </c>
      <c r="X2445" s="249"/>
      <c r="Y2445" s="166" t="s">
        <v>61</v>
      </c>
      <c r="Z2445" s="248" t="s">
        <v>230</v>
      </c>
      <c r="AA2445" s="757" t="s">
        <v>230</v>
      </c>
      <c r="AB2445" s="248" t="s">
        <v>230</v>
      </c>
      <c r="AC2445" s="248" t="s">
        <v>230</v>
      </c>
      <c r="AD2445" s="248" t="s">
        <v>230</v>
      </c>
      <c r="AE2445" s="166" t="s">
        <v>4180</v>
      </c>
      <c r="AF2445" s="166" t="s">
        <v>3450</v>
      </c>
      <c r="AG2445" s="165" t="s">
        <v>230</v>
      </c>
      <c r="AH2445" s="203" t="s">
        <v>60</v>
      </c>
      <c r="AI2445" s="220">
        <v>0.114</v>
      </c>
      <c r="AJ2445" s="184">
        <v>4700</v>
      </c>
      <c r="AK2445" s="167">
        <f t="shared" si="279"/>
        <v>1.1202739726027398</v>
      </c>
      <c r="AL2445" s="167">
        <f t="shared" si="280"/>
        <v>0.34767123287671231</v>
      </c>
      <c r="AM2445" s="187">
        <f t="shared" si="282"/>
        <v>1.467945205479452</v>
      </c>
      <c r="AN2445" s="167">
        <f t="shared" si="284"/>
        <v>1.1202739726027398</v>
      </c>
      <c r="AO2445" s="167">
        <f t="shared" si="285"/>
        <v>0.34767123287671231</v>
      </c>
      <c r="AP2445" s="167">
        <f t="shared" si="286"/>
        <v>1.467945205479452</v>
      </c>
      <c r="AQ2445" s="167">
        <f t="shared" si="287"/>
        <v>44.038356164383558</v>
      </c>
      <c r="AR2445" s="193" t="s">
        <v>231</v>
      </c>
      <c r="AS2445" s="194"/>
      <c r="AT2445" s="166" t="s">
        <v>232</v>
      </c>
      <c r="AU2445" s="248" t="s">
        <v>58</v>
      </c>
      <c r="AV2445" s="269" t="s">
        <v>1122</v>
      </c>
      <c r="AW2445" s="166" t="s">
        <v>1122</v>
      </c>
      <c r="AX2445" s="69"/>
      <c r="AY2445" s="4"/>
    </row>
    <row r="2446" spans="1:52" s="2343" customFormat="1" ht="15.95" customHeight="1" x14ac:dyDescent="0.25">
      <c r="A2446" s="182">
        <v>413</v>
      </c>
      <c r="B2446" s="166" t="s">
        <v>51</v>
      </c>
      <c r="C2446" s="996" t="s">
        <v>58</v>
      </c>
      <c r="D2446" s="166" t="s">
        <v>18958</v>
      </c>
      <c r="E2446" s="248" t="s">
        <v>4182</v>
      </c>
      <c r="F2446" s="248" t="s">
        <v>4183</v>
      </c>
      <c r="G2446" s="248"/>
      <c r="H2446" s="248" t="s">
        <v>732</v>
      </c>
      <c r="I2446" s="248" t="s">
        <v>1413</v>
      </c>
      <c r="J2446" s="248" t="s">
        <v>317</v>
      </c>
      <c r="K2446" s="248" t="s">
        <v>4004</v>
      </c>
      <c r="L2446" s="248" t="s">
        <v>317</v>
      </c>
      <c r="M2446" s="248" t="s">
        <v>4004</v>
      </c>
      <c r="N2446" s="331">
        <v>12</v>
      </c>
      <c r="O2446" s="331">
        <v>1.5</v>
      </c>
      <c r="P2446" s="331">
        <f t="shared" si="283"/>
        <v>18</v>
      </c>
      <c r="Q2446" s="2344">
        <v>1</v>
      </c>
      <c r="R2446" s="184"/>
      <c r="S2446" s="249">
        <v>0</v>
      </c>
      <c r="T2446" s="249"/>
      <c r="U2446" s="249">
        <v>0</v>
      </c>
      <c r="V2446" s="249"/>
      <c r="W2446" s="249">
        <v>1</v>
      </c>
      <c r="X2446" s="249"/>
      <c r="Y2446" s="166" t="s">
        <v>61</v>
      </c>
      <c r="Z2446" s="248" t="s">
        <v>230</v>
      </c>
      <c r="AA2446" s="757" t="s">
        <v>230</v>
      </c>
      <c r="AB2446" s="248" t="s">
        <v>230</v>
      </c>
      <c r="AC2446" s="248" t="s">
        <v>230</v>
      </c>
      <c r="AD2446" s="248" t="s">
        <v>230</v>
      </c>
      <c r="AE2446" s="166" t="s">
        <v>4184</v>
      </c>
      <c r="AF2446" s="166" t="s">
        <v>4185</v>
      </c>
      <c r="AG2446" s="165" t="s">
        <v>230</v>
      </c>
      <c r="AH2446" s="203" t="s">
        <v>60</v>
      </c>
      <c r="AI2446" s="220">
        <v>0.114</v>
      </c>
      <c r="AJ2446" s="184">
        <v>9900</v>
      </c>
      <c r="AK2446" s="167">
        <f t="shared" si="279"/>
        <v>2.3597260273972602</v>
      </c>
      <c r="AL2446" s="167">
        <f t="shared" si="280"/>
        <v>0.73232876712328765</v>
      </c>
      <c r="AM2446" s="187">
        <f t="shared" si="282"/>
        <v>3.0920547945205481</v>
      </c>
      <c r="AN2446" s="167">
        <f t="shared" si="284"/>
        <v>2.3597260273972602</v>
      </c>
      <c r="AO2446" s="167">
        <f t="shared" si="285"/>
        <v>0.73232876712328765</v>
      </c>
      <c r="AP2446" s="167">
        <f t="shared" si="286"/>
        <v>3.0920547945205481</v>
      </c>
      <c r="AQ2446" s="167">
        <f t="shared" si="287"/>
        <v>92.761643835616439</v>
      </c>
      <c r="AR2446" s="193" t="s">
        <v>231</v>
      </c>
      <c r="AS2446" s="194"/>
      <c r="AT2446" s="166" t="s">
        <v>232</v>
      </c>
      <c r="AU2446" s="248" t="s">
        <v>58</v>
      </c>
      <c r="AV2446" s="280" t="s">
        <v>4186</v>
      </c>
      <c r="AW2446" s="166" t="s">
        <v>1122</v>
      </c>
      <c r="AX2446" s="69"/>
      <c r="AY2446" s="4"/>
    </row>
    <row r="2447" spans="1:52" s="55" customFormat="1" ht="15.95" customHeight="1" x14ac:dyDescent="0.2">
      <c r="A2447" s="182">
        <v>414</v>
      </c>
      <c r="B2447" s="166" t="s">
        <v>51</v>
      </c>
      <c r="C2447" s="170" t="s">
        <v>58</v>
      </c>
      <c r="D2447" s="166" t="s">
        <v>18959</v>
      </c>
      <c r="E2447" s="166" t="s">
        <v>4188</v>
      </c>
      <c r="F2447" s="166" t="s">
        <v>4189</v>
      </c>
      <c r="G2447" s="166"/>
      <c r="H2447" s="166" t="s">
        <v>219</v>
      </c>
      <c r="I2447" s="354" t="s">
        <v>220</v>
      </c>
      <c r="J2447" s="354" t="s">
        <v>221</v>
      </c>
      <c r="K2447" s="354" t="s">
        <v>17587</v>
      </c>
      <c r="L2447" s="354" t="s">
        <v>221</v>
      </c>
      <c r="M2447" s="354" t="s">
        <v>879</v>
      </c>
      <c r="N2447" s="186">
        <v>6</v>
      </c>
      <c r="O2447" s="186">
        <v>1.5</v>
      </c>
      <c r="P2447" s="186">
        <f t="shared" si="283"/>
        <v>9</v>
      </c>
      <c r="Q2447" s="184">
        <v>2</v>
      </c>
      <c r="R2447" s="184"/>
      <c r="S2447" s="183">
        <v>1</v>
      </c>
      <c r="T2447" s="183"/>
      <c r="U2447" s="183">
        <v>0</v>
      </c>
      <c r="V2447" s="183"/>
      <c r="W2447" s="183"/>
      <c r="X2447" s="183"/>
      <c r="Y2447" s="354" t="s">
        <v>63</v>
      </c>
      <c r="Z2447" s="366" t="s">
        <v>224</v>
      </c>
      <c r="AA2447" s="762" t="s">
        <v>225</v>
      </c>
      <c r="AB2447" s="354" t="s">
        <v>1291</v>
      </c>
      <c r="AC2447" s="354" t="s">
        <v>1292</v>
      </c>
      <c r="AD2447" s="925" t="s">
        <v>1293</v>
      </c>
      <c r="AE2447" s="166" t="s">
        <v>4190</v>
      </c>
      <c r="AF2447" s="166" t="s">
        <v>3778</v>
      </c>
      <c r="AG2447" s="165" t="s">
        <v>230</v>
      </c>
      <c r="AH2447" s="203" t="s">
        <v>60</v>
      </c>
      <c r="AI2447" s="220">
        <v>0.114</v>
      </c>
      <c r="AJ2447" s="184">
        <v>10000</v>
      </c>
      <c r="AK2447" s="167">
        <f t="shared" si="279"/>
        <v>2.3835616438356162</v>
      </c>
      <c r="AL2447" s="167">
        <f t="shared" si="280"/>
        <v>0.73972602739726023</v>
      </c>
      <c r="AM2447" s="187">
        <f t="shared" si="282"/>
        <v>3.1232876712328763</v>
      </c>
      <c r="AN2447" s="167">
        <f t="shared" si="284"/>
        <v>2.3835616438356162</v>
      </c>
      <c r="AO2447" s="167">
        <f t="shared" si="285"/>
        <v>0.73972602739726023</v>
      </c>
      <c r="AP2447" s="167">
        <f t="shared" si="286"/>
        <v>3.1232876712328763</v>
      </c>
      <c r="AQ2447" s="167">
        <f t="shared" si="287"/>
        <v>93.698630136986296</v>
      </c>
      <c r="AR2447" s="193" t="s">
        <v>231</v>
      </c>
      <c r="AS2447" s="166" t="s">
        <v>431</v>
      </c>
      <c r="AT2447" s="166" t="s">
        <v>232</v>
      </c>
      <c r="AU2447" s="166" t="s">
        <v>58</v>
      </c>
      <c r="AV2447" s="679" t="s">
        <v>4191</v>
      </c>
      <c r="AW2447" s="166" t="s">
        <v>234</v>
      </c>
      <c r="AX2447" s="46"/>
      <c r="AY2447" s="2391"/>
    </row>
    <row r="2448" spans="1:52" s="55" customFormat="1" ht="15.95" customHeight="1" x14ac:dyDescent="0.25">
      <c r="A2448" s="182">
        <v>415</v>
      </c>
      <c r="B2448" s="166" t="s">
        <v>51</v>
      </c>
      <c r="C2448" s="170" t="s">
        <v>58</v>
      </c>
      <c r="D2448" s="166" t="s">
        <v>18960</v>
      </c>
      <c r="E2448" s="166" t="s">
        <v>4193</v>
      </c>
      <c r="F2448" s="166" t="s">
        <v>4194</v>
      </c>
      <c r="G2448" s="166"/>
      <c r="H2448" s="166" t="s">
        <v>732</v>
      </c>
      <c r="I2448" s="166" t="s">
        <v>1413</v>
      </c>
      <c r="J2448" s="166" t="s">
        <v>317</v>
      </c>
      <c r="K2448" s="166" t="s">
        <v>4004</v>
      </c>
      <c r="L2448" s="166" t="s">
        <v>317</v>
      </c>
      <c r="M2448" s="166" t="s">
        <v>4004</v>
      </c>
      <c r="N2448" s="186">
        <v>5</v>
      </c>
      <c r="O2448" s="186">
        <v>1.5</v>
      </c>
      <c r="P2448" s="186">
        <f t="shared" si="283"/>
        <v>7.5</v>
      </c>
      <c r="Q2448" s="184">
        <v>2</v>
      </c>
      <c r="R2448" s="184"/>
      <c r="S2448" s="183">
        <v>0</v>
      </c>
      <c r="T2448" s="183"/>
      <c r="U2448" s="183">
        <v>0</v>
      </c>
      <c r="V2448" s="183"/>
      <c r="W2448" s="183">
        <v>1</v>
      </c>
      <c r="X2448" s="183"/>
      <c r="Y2448" s="166" t="s">
        <v>61</v>
      </c>
      <c r="Z2448" s="166" t="s">
        <v>230</v>
      </c>
      <c r="AA2448" s="203" t="s">
        <v>230</v>
      </c>
      <c r="AB2448" s="166" t="s">
        <v>230</v>
      </c>
      <c r="AC2448" s="166" t="s">
        <v>230</v>
      </c>
      <c r="AD2448" s="166" t="s">
        <v>230</v>
      </c>
      <c r="AE2448" s="166" t="s">
        <v>4195</v>
      </c>
      <c r="AF2448" s="166" t="s">
        <v>3513</v>
      </c>
      <c r="AG2448" s="165" t="s">
        <v>230</v>
      </c>
      <c r="AH2448" s="203" t="s">
        <v>60</v>
      </c>
      <c r="AI2448" s="220">
        <v>0.114</v>
      </c>
      <c r="AJ2448" s="184">
        <v>4500</v>
      </c>
      <c r="AK2448" s="167">
        <f t="shared" si="279"/>
        <v>1.0726027397260274</v>
      </c>
      <c r="AL2448" s="167">
        <f t="shared" si="280"/>
        <v>0.33287671232876714</v>
      </c>
      <c r="AM2448" s="187">
        <f t="shared" si="282"/>
        <v>1.4054794520547946</v>
      </c>
      <c r="AN2448" s="167">
        <f t="shared" si="284"/>
        <v>1.0726027397260274</v>
      </c>
      <c r="AO2448" s="167">
        <f t="shared" si="285"/>
        <v>0.33287671232876714</v>
      </c>
      <c r="AP2448" s="167">
        <f t="shared" si="286"/>
        <v>1.4054794520547946</v>
      </c>
      <c r="AQ2448" s="167">
        <f t="shared" si="287"/>
        <v>42.164383561643838</v>
      </c>
      <c r="AR2448" s="193" t="s">
        <v>231</v>
      </c>
      <c r="AS2448" s="194"/>
      <c r="AT2448" s="166" t="s">
        <v>232</v>
      </c>
      <c r="AU2448" s="166" t="s">
        <v>58</v>
      </c>
      <c r="AV2448" s="280" t="s">
        <v>4196</v>
      </c>
      <c r="AW2448" s="166" t="s">
        <v>1122</v>
      </c>
      <c r="AX2448" s="46"/>
      <c r="AY2448" s="2391"/>
    </row>
    <row r="2449" spans="1:52" s="55" customFormat="1" ht="15.95" customHeight="1" x14ac:dyDescent="0.2">
      <c r="A2449" s="182">
        <v>416</v>
      </c>
      <c r="B2449" s="166" t="s">
        <v>51</v>
      </c>
      <c r="C2449" s="170" t="s">
        <v>58</v>
      </c>
      <c r="D2449" s="166" t="s">
        <v>18961</v>
      </c>
      <c r="E2449" s="166" t="s">
        <v>4198</v>
      </c>
      <c r="F2449" s="166" t="s">
        <v>4199</v>
      </c>
      <c r="G2449" s="166"/>
      <c r="H2449" s="166" t="s">
        <v>219</v>
      </c>
      <c r="I2449" s="354" t="s">
        <v>220</v>
      </c>
      <c r="J2449" s="354" t="s">
        <v>221</v>
      </c>
      <c r="K2449" s="354" t="s">
        <v>17587</v>
      </c>
      <c r="L2449" s="354" t="s">
        <v>221</v>
      </c>
      <c r="M2449" s="354" t="s">
        <v>879</v>
      </c>
      <c r="N2449" s="186">
        <v>4.5</v>
      </c>
      <c r="O2449" s="186">
        <v>1.5</v>
      </c>
      <c r="P2449" s="186">
        <f t="shared" si="283"/>
        <v>6.75</v>
      </c>
      <c r="Q2449" s="184">
        <v>3</v>
      </c>
      <c r="R2449" s="184"/>
      <c r="S2449" s="183">
        <v>1</v>
      </c>
      <c r="T2449" s="183"/>
      <c r="U2449" s="183">
        <v>0</v>
      </c>
      <c r="V2449" s="183"/>
      <c r="W2449" s="183"/>
      <c r="X2449" s="183"/>
      <c r="Y2449" s="354" t="s">
        <v>63</v>
      </c>
      <c r="Z2449" s="366" t="s">
        <v>224</v>
      </c>
      <c r="AA2449" s="762" t="s">
        <v>225</v>
      </c>
      <c r="AB2449" s="354" t="s">
        <v>1291</v>
      </c>
      <c r="AC2449" s="354" t="s">
        <v>1292</v>
      </c>
      <c r="AD2449" s="925" t="s">
        <v>1293</v>
      </c>
      <c r="AE2449" s="166" t="s">
        <v>4200</v>
      </c>
      <c r="AF2449" s="166" t="s">
        <v>370</v>
      </c>
      <c r="AG2449" s="165" t="s">
        <v>230</v>
      </c>
      <c r="AH2449" s="203" t="s">
        <v>60</v>
      </c>
      <c r="AI2449" s="220">
        <v>0.114</v>
      </c>
      <c r="AJ2449" s="184">
        <v>3500</v>
      </c>
      <c r="AK2449" s="167">
        <f t="shared" si="279"/>
        <v>0.83424657534246571</v>
      </c>
      <c r="AL2449" s="167">
        <f t="shared" si="280"/>
        <v>0.25890410958904109</v>
      </c>
      <c r="AM2449" s="187">
        <f t="shared" si="282"/>
        <v>1.0931506849315067</v>
      </c>
      <c r="AN2449" s="167">
        <f t="shared" si="284"/>
        <v>0.83424657534246571</v>
      </c>
      <c r="AO2449" s="167">
        <f t="shared" si="285"/>
        <v>0.25890410958904109</v>
      </c>
      <c r="AP2449" s="167">
        <f t="shared" si="286"/>
        <v>1.0931506849315067</v>
      </c>
      <c r="AQ2449" s="167">
        <f t="shared" si="287"/>
        <v>32.794520547945197</v>
      </c>
      <c r="AR2449" s="193" t="s">
        <v>231</v>
      </c>
      <c r="AS2449" s="166" t="s">
        <v>431</v>
      </c>
      <c r="AT2449" s="166" t="s">
        <v>232</v>
      </c>
      <c r="AU2449" s="166" t="s">
        <v>58</v>
      </c>
      <c r="AV2449" s="679" t="s">
        <v>4201</v>
      </c>
      <c r="AW2449" s="166" t="s">
        <v>234</v>
      </c>
      <c r="AX2449" s="46"/>
      <c r="AY2449" s="2391"/>
      <c r="AZ2449" s="55">
        <f ca="1">+AZ2449:BC2449</f>
        <v>0</v>
      </c>
    </row>
    <row r="2450" spans="1:52" s="55" customFormat="1" ht="15.95" customHeight="1" x14ac:dyDescent="0.25">
      <c r="A2450" s="182">
        <v>417</v>
      </c>
      <c r="B2450" s="166" t="s">
        <v>51</v>
      </c>
      <c r="C2450" s="170" t="s">
        <v>58</v>
      </c>
      <c r="D2450" s="166" t="s">
        <v>18962</v>
      </c>
      <c r="E2450" s="166" t="s">
        <v>4203</v>
      </c>
      <c r="F2450" s="166" t="s">
        <v>4204</v>
      </c>
      <c r="G2450" s="166"/>
      <c r="H2450" s="166" t="s">
        <v>219</v>
      </c>
      <c r="I2450" s="166" t="s">
        <v>4106</v>
      </c>
      <c r="J2450" s="166" t="s">
        <v>317</v>
      </c>
      <c r="K2450" s="166" t="s">
        <v>4004</v>
      </c>
      <c r="L2450" s="166" t="s">
        <v>317</v>
      </c>
      <c r="M2450" s="166" t="s">
        <v>4004</v>
      </c>
      <c r="N2450" s="186">
        <v>6</v>
      </c>
      <c r="O2450" s="186">
        <v>2</v>
      </c>
      <c r="P2450" s="186">
        <f t="shared" si="283"/>
        <v>12</v>
      </c>
      <c r="Q2450" s="184">
        <v>1</v>
      </c>
      <c r="R2450" s="184"/>
      <c r="S2450" s="183">
        <v>0</v>
      </c>
      <c r="T2450" s="183"/>
      <c r="U2450" s="183">
        <v>0</v>
      </c>
      <c r="V2450" s="183"/>
      <c r="W2450" s="183">
        <v>1</v>
      </c>
      <c r="X2450" s="183"/>
      <c r="Y2450" s="166" t="s">
        <v>61</v>
      </c>
      <c r="Z2450" s="166" t="s">
        <v>230</v>
      </c>
      <c r="AA2450" s="203" t="s">
        <v>230</v>
      </c>
      <c r="AB2450" s="166" t="s">
        <v>230</v>
      </c>
      <c r="AC2450" s="166" t="s">
        <v>230</v>
      </c>
      <c r="AD2450" s="166" t="s">
        <v>230</v>
      </c>
      <c r="AE2450" s="166" t="s">
        <v>4205</v>
      </c>
      <c r="AF2450" s="166" t="s">
        <v>4206</v>
      </c>
      <c r="AG2450" s="165" t="s">
        <v>230</v>
      </c>
      <c r="AH2450" s="203" t="s">
        <v>60</v>
      </c>
      <c r="AI2450" s="220">
        <v>0.114</v>
      </c>
      <c r="AJ2450" s="184">
        <v>5100</v>
      </c>
      <c r="AK2450" s="167">
        <f t="shared" si="279"/>
        <v>1.2156164383561643</v>
      </c>
      <c r="AL2450" s="167">
        <f t="shared" si="280"/>
        <v>0.3772602739726027</v>
      </c>
      <c r="AM2450" s="187">
        <f t="shared" si="282"/>
        <v>1.592876712328767</v>
      </c>
      <c r="AN2450" s="167">
        <f t="shared" si="284"/>
        <v>1.2156164383561643</v>
      </c>
      <c r="AO2450" s="167">
        <f t="shared" si="285"/>
        <v>0.3772602739726027</v>
      </c>
      <c r="AP2450" s="167">
        <f t="shared" si="286"/>
        <v>1.592876712328767</v>
      </c>
      <c r="AQ2450" s="167">
        <f t="shared" si="287"/>
        <v>47.786301369863011</v>
      </c>
      <c r="AR2450" s="193" t="s">
        <v>231</v>
      </c>
      <c r="AS2450" s="194"/>
      <c r="AT2450" s="166" t="s">
        <v>232</v>
      </c>
      <c r="AU2450" s="166" t="s">
        <v>58</v>
      </c>
      <c r="AV2450" s="280" t="s">
        <v>4207</v>
      </c>
      <c r="AW2450" s="166" t="s">
        <v>1122</v>
      </c>
      <c r="AX2450" s="46"/>
      <c r="AY2450" s="2391"/>
    </row>
    <row r="2451" spans="1:52" s="55" customFormat="1" ht="15.95" customHeight="1" x14ac:dyDescent="0.25">
      <c r="A2451" s="182">
        <v>418</v>
      </c>
      <c r="B2451" s="166" t="s">
        <v>51</v>
      </c>
      <c r="C2451" s="170" t="s">
        <v>58</v>
      </c>
      <c r="D2451" s="166" t="s">
        <v>18963</v>
      </c>
      <c r="E2451" s="166" t="s">
        <v>4209</v>
      </c>
      <c r="F2451" s="166" t="s">
        <v>4210</v>
      </c>
      <c r="G2451" s="166"/>
      <c r="H2451" s="166" t="s">
        <v>219</v>
      </c>
      <c r="I2451" s="166" t="s">
        <v>4106</v>
      </c>
      <c r="J2451" s="166" t="s">
        <v>317</v>
      </c>
      <c r="K2451" s="166" t="s">
        <v>4004</v>
      </c>
      <c r="L2451" s="166" t="s">
        <v>317</v>
      </c>
      <c r="M2451" s="166" t="s">
        <v>4004</v>
      </c>
      <c r="N2451" s="186">
        <v>9</v>
      </c>
      <c r="O2451" s="186">
        <v>2.5</v>
      </c>
      <c r="P2451" s="186">
        <f t="shared" si="283"/>
        <v>22.5</v>
      </c>
      <c r="Q2451" s="184">
        <v>2</v>
      </c>
      <c r="R2451" s="184"/>
      <c r="S2451" s="183">
        <v>0</v>
      </c>
      <c r="T2451" s="183"/>
      <c r="U2451" s="183">
        <v>0</v>
      </c>
      <c r="V2451" s="183"/>
      <c r="W2451" s="183">
        <v>1</v>
      </c>
      <c r="X2451" s="183"/>
      <c r="Y2451" s="166" t="s">
        <v>61</v>
      </c>
      <c r="Z2451" s="166" t="s">
        <v>230</v>
      </c>
      <c r="AA2451" s="203" t="s">
        <v>230</v>
      </c>
      <c r="AB2451" s="166" t="s">
        <v>230</v>
      </c>
      <c r="AC2451" s="166" t="s">
        <v>230</v>
      </c>
      <c r="AD2451" s="166" t="s">
        <v>230</v>
      </c>
      <c r="AE2451" s="166" t="s">
        <v>4211</v>
      </c>
      <c r="AF2451" s="166" t="s">
        <v>298</v>
      </c>
      <c r="AG2451" s="165" t="s">
        <v>230</v>
      </c>
      <c r="AH2451" s="203" t="s">
        <v>60</v>
      </c>
      <c r="AI2451" s="220">
        <v>0.114</v>
      </c>
      <c r="AJ2451" s="184">
        <v>6000</v>
      </c>
      <c r="AK2451" s="167">
        <f t="shared" si="279"/>
        <v>1.4301369863013698</v>
      </c>
      <c r="AL2451" s="167">
        <f t="shared" si="280"/>
        <v>0.44383561643835617</v>
      </c>
      <c r="AM2451" s="187">
        <f t="shared" si="282"/>
        <v>1.8739726027397259</v>
      </c>
      <c r="AN2451" s="167">
        <f>AK2451+AK2452</f>
        <v>1.4785753424657533</v>
      </c>
      <c r="AO2451" s="167">
        <f t="shared" si="285"/>
        <v>0.44383561643835617</v>
      </c>
      <c r="AP2451" s="167">
        <f t="shared" si="286"/>
        <v>1.9224109589041094</v>
      </c>
      <c r="AQ2451" s="167">
        <f t="shared" si="287"/>
        <v>57.672328767123282</v>
      </c>
      <c r="AR2451" s="193" t="s">
        <v>231</v>
      </c>
      <c r="AS2451" s="194"/>
      <c r="AT2451" s="166" t="s">
        <v>232</v>
      </c>
      <c r="AU2451" s="166" t="s">
        <v>58</v>
      </c>
      <c r="AV2451" s="280" t="s">
        <v>4212</v>
      </c>
      <c r="AW2451" s="166" t="s">
        <v>1122</v>
      </c>
      <c r="AX2451" s="46"/>
      <c r="AY2451" s="2391"/>
    </row>
    <row r="2452" spans="1:52" s="8" customFormat="1" ht="15.95" customHeight="1" x14ac:dyDescent="0.2">
      <c r="A2452" s="122"/>
      <c r="B2452" s="144"/>
      <c r="C2452" s="144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8"/>
      <c r="O2452" s="128"/>
      <c r="P2452" s="128"/>
      <c r="Q2452" s="140"/>
      <c r="R2452" s="124"/>
      <c r="S2452" s="124"/>
      <c r="T2452" s="124"/>
      <c r="U2452" s="124"/>
      <c r="V2452" s="124"/>
      <c r="W2452" s="124"/>
      <c r="X2452" s="124"/>
      <c r="Y2452" s="123"/>
      <c r="Z2452" s="144"/>
      <c r="AA2452" s="145"/>
      <c r="AB2452" s="123" t="s">
        <v>22784</v>
      </c>
      <c r="AC2452" s="123"/>
      <c r="AD2452" s="133"/>
      <c r="AE2452" s="123" t="s">
        <v>4213</v>
      </c>
      <c r="AF2452" s="144" t="s">
        <v>4214</v>
      </c>
      <c r="AG2452" s="2325">
        <v>5030070773</v>
      </c>
      <c r="AH2452" s="123" t="s">
        <v>3773</v>
      </c>
      <c r="AI2452" s="128">
        <v>0.13</v>
      </c>
      <c r="AJ2452" s="140">
        <v>136</v>
      </c>
      <c r="AK2452" s="126">
        <f>AJ2452*AI2452/365</f>
        <v>4.8438356164383564E-2</v>
      </c>
      <c r="AL2452" s="126">
        <v>0</v>
      </c>
      <c r="AM2452" s="129">
        <f>SUBTOTAL(9,AK2452:AL2452)</f>
        <v>4.8438356164383564E-2</v>
      </c>
      <c r="AN2452" s="126"/>
      <c r="AO2452" s="126"/>
      <c r="AP2452" s="126"/>
      <c r="AQ2452" s="369"/>
      <c r="AR2452" s="49"/>
      <c r="AS2452" s="50"/>
      <c r="AT2452" s="123"/>
      <c r="AU2452" s="123"/>
      <c r="AV2452" s="926"/>
      <c r="AW2452" s="123"/>
      <c r="AX2452" s="46"/>
      <c r="AY2452" s="2391"/>
    </row>
    <row r="2453" spans="1:52" s="55" customFormat="1" ht="15.95" customHeight="1" x14ac:dyDescent="0.2">
      <c r="A2453" s="182">
        <v>419</v>
      </c>
      <c r="B2453" s="166" t="s">
        <v>51</v>
      </c>
      <c r="C2453" s="170" t="s">
        <v>58</v>
      </c>
      <c r="D2453" s="166" t="s">
        <v>21921</v>
      </c>
      <c r="E2453" s="166" t="s">
        <v>4216</v>
      </c>
      <c r="F2453" s="166" t="s">
        <v>4217</v>
      </c>
      <c r="G2453" s="166"/>
      <c r="H2453" s="166" t="s">
        <v>219</v>
      </c>
      <c r="I2453" s="166" t="s">
        <v>7380</v>
      </c>
      <c r="J2453" s="166" t="s">
        <v>221</v>
      </c>
      <c r="K2453" s="166" t="s">
        <v>17587</v>
      </c>
      <c r="L2453" s="166" t="s">
        <v>221</v>
      </c>
      <c r="M2453" s="166" t="s">
        <v>17587</v>
      </c>
      <c r="N2453" s="186">
        <v>6</v>
      </c>
      <c r="O2453" s="186">
        <v>1.5</v>
      </c>
      <c r="P2453" s="186">
        <f t="shared" si="283"/>
        <v>9</v>
      </c>
      <c r="Q2453" s="184">
        <v>3</v>
      </c>
      <c r="R2453" s="184"/>
      <c r="S2453" s="183">
        <v>1</v>
      </c>
      <c r="T2453" s="183"/>
      <c r="U2453" s="183">
        <v>0</v>
      </c>
      <c r="V2453" s="183"/>
      <c r="W2453" s="183"/>
      <c r="X2453" s="183"/>
      <c r="Y2453" s="354" t="s">
        <v>63</v>
      </c>
      <c r="Z2453" s="366" t="s">
        <v>224</v>
      </c>
      <c r="AA2453" s="762" t="s">
        <v>225</v>
      </c>
      <c r="AB2453" s="354" t="s">
        <v>1291</v>
      </c>
      <c r="AC2453" s="354" t="s">
        <v>1292</v>
      </c>
      <c r="AD2453" s="925" t="s">
        <v>1293</v>
      </c>
      <c r="AE2453" s="166" t="s">
        <v>4218</v>
      </c>
      <c r="AF2453" s="166" t="s">
        <v>4219</v>
      </c>
      <c r="AG2453" s="165" t="s">
        <v>230</v>
      </c>
      <c r="AH2453" s="203" t="s">
        <v>60</v>
      </c>
      <c r="AI2453" s="220">
        <v>0.114</v>
      </c>
      <c r="AJ2453" s="184">
        <v>7700</v>
      </c>
      <c r="AK2453" s="167">
        <f t="shared" ref="AK2453:AK2460" si="288">AJ2453*0.087/365</f>
        <v>1.8353424657534245</v>
      </c>
      <c r="AL2453" s="167">
        <f t="shared" ref="AL2453:AL2460" si="289">AJ2453*0.027/365</f>
        <v>0.56958904109589048</v>
      </c>
      <c r="AM2453" s="187">
        <f>AK2453+AL2453</f>
        <v>2.4049315068493149</v>
      </c>
      <c r="AN2453" s="167">
        <f>AK2453</f>
        <v>1.8353424657534245</v>
      </c>
      <c r="AO2453" s="167">
        <f>AL2453</f>
        <v>0.56958904109589048</v>
      </c>
      <c r="AP2453" s="167">
        <f>AN2453+AO2453</f>
        <v>2.4049315068493149</v>
      </c>
      <c r="AQ2453" s="167">
        <f>AP2453*30</f>
        <v>72.147945205479445</v>
      </c>
      <c r="AR2453" s="193" t="s">
        <v>231</v>
      </c>
      <c r="AS2453" s="166" t="s">
        <v>431</v>
      </c>
      <c r="AT2453" s="166" t="s">
        <v>232</v>
      </c>
      <c r="AU2453" s="166" t="s">
        <v>58</v>
      </c>
      <c r="AV2453" s="679" t="s">
        <v>4220</v>
      </c>
      <c r="AW2453" s="166" t="s">
        <v>234</v>
      </c>
      <c r="AX2453" s="46"/>
      <c r="AY2453" s="2391"/>
    </row>
    <row r="2454" spans="1:52" s="55" customFormat="1" ht="15.95" customHeight="1" x14ac:dyDescent="0.2">
      <c r="A2454" s="182">
        <v>420</v>
      </c>
      <c r="B2454" s="166" t="s">
        <v>51</v>
      </c>
      <c r="C2454" s="170" t="s">
        <v>58</v>
      </c>
      <c r="D2454" s="166" t="s">
        <v>18964</v>
      </c>
      <c r="E2454" s="166" t="s">
        <v>4222</v>
      </c>
      <c r="F2454" s="166" t="s">
        <v>4223</v>
      </c>
      <c r="G2454" s="166"/>
      <c r="H2454" s="166" t="s">
        <v>219</v>
      </c>
      <c r="I2454" s="166" t="s">
        <v>220</v>
      </c>
      <c r="J2454" s="166" t="s">
        <v>221</v>
      </c>
      <c r="K2454" s="166" t="s">
        <v>17588</v>
      </c>
      <c r="L2454" s="166" t="s">
        <v>221</v>
      </c>
      <c r="M2454" s="166" t="s">
        <v>879</v>
      </c>
      <c r="N2454" s="186">
        <v>4.5</v>
      </c>
      <c r="O2454" s="186">
        <v>1.5</v>
      </c>
      <c r="P2454" s="186">
        <f t="shared" si="283"/>
        <v>6.75</v>
      </c>
      <c r="Q2454" s="184">
        <v>2</v>
      </c>
      <c r="R2454" s="184"/>
      <c r="S2454" s="183">
        <v>1</v>
      </c>
      <c r="T2454" s="183"/>
      <c r="U2454" s="183">
        <v>0</v>
      </c>
      <c r="V2454" s="183"/>
      <c r="W2454" s="183"/>
      <c r="X2454" s="183"/>
      <c r="Y2454" s="354" t="s">
        <v>63</v>
      </c>
      <c r="Z2454" s="366" t="s">
        <v>224</v>
      </c>
      <c r="AA2454" s="762" t="s">
        <v>225</v>
      </c>
      <c r="AB2454" s="354" t="s">
        <v>1291</v>
      </c>
      <c r="AC2454" s="354" t="s">
        <v>1292</v>
      </c>
      <c r="AD2454" s="925" t="s">
        <v>1293</v>
      </c>
      <c r="AE2454" s="166" t="s">
        <v>4224</v>
      </c>
      <c r="AF2454" s="166" t="s">
        <v>4225</v>
      </c>
      <c r="AG2454" s="165" t="s">
        <v>230</v>
      </c>
      <c r="AH2454" s="203" t="s">
        <v>60</v>
      </c>
      <c r="AI2454" s="220">
        <v>0.114</v>
      </c>
      <c r="AJ2454" s="184">
        <v>6100</v>
      </c>
      <c r="AK2454" s="167">
        <f t="shared" si="288"/>
        <v>1.453972602739726</v>
      </c>
      <c r="AL2454" s="167">
        <f t="shared" si="289"/>
        <v>0.45123287671232876</v>
      </c>
      <c r="AM2454" s="187">
        <f>AK2454+AL2454</f>
        <v>1.9052054794520548</v>
      </c>
      <c r="AN2454" s="167">
        <f>SUM(AK2454:AK2456)</f>
        <v>3.6230136986301371</v>
      </c>
      <c r="AO2454" s="167">
        <f>SUM(AL2454:AL2456)</f>
        <v>1.1243835616438356</v>
      </c>
      <c r="AP2454" s="167">
        <f>AN2454+AO2454</f>
        <v>4.7473972602739725</v>
      </c>
      <c r="AQ2454" s="167">
        <f>AP2454*30</f>
        <v>142.42191780821918</v>
      </c>
      <c r="AR2454" s="193" t="s">
        <v>231</v>
      </c>
      <c r="AS2454" s="166" t="s">
        <v>431</v>
      </c>
      <c r="AT2454" s="166" t="s">
        <v>232</v>
      </c>
      <c r="AU2454" s="166" t="s">
        <v>58</v>
      </c>
      <c r="AV2454" s="679" t="s">
        <v>4226</v>
      </c>
      <c r="AW2454" s="166" t="s">
        <v>234</v>
      </c>
      <c r="AX2454" s="46"/>
      <c r="AY2454" s="2391"/>
    </row>
    <row r="2455" spans="1:52" s="8" customFormat="1" ht="15.95" customHeight="1" x14ac:dyDescent="0.25">
      <c r="A2455" s="112"/>
      <c r="B2455" s="113"/>
      <c r="C2455" s="121"/>
      <c r="D2455" s="113"/>
      <c r="E2455" s="113"/>
      <c r="F2455" s="113"/>
      <c r="G2455" s="113"/>
      <c r="H2455" s="113"/>
      <c r="I2455" s="113"/>
      <c r="J2455" s="113"/>
      <c r="K2455" s="113"/>
      <c r="L2455" s="113"/>
      <c r="M2455" s="113"/>
      <c r="N2455" s="118"/>
      <c r="O2455" s="118"/>
      <c r="P2455" s="118"/>
      <c r="Q2455" s="120"/>
      <c r="R2455" s="114"/>
      <c r="S2455" s="114"/>
      <c r="T2455" s="114"/>
      <c r="U2455" s="114"/>
      <c r="V2455" s="114"/>
      <c r="W2455" s="114"/>
      <c r="X2455" s="114"/>
      <c r="Y2455" s="113" t="s">
        <v>230</v>
      </c>
      <c r="Z2455" s="113" t="s">
        <v>230</v>
      </c>
      <c r="AA2455" s="132" t="s">
        <v>230</v>
      </c>
      <c r="AB2455" s="113" t="s">
        <v>230</v>
      </c>
      <c r="AC2455" s="113" t="s">
        <v>230</v>
      </c>
      <c r="AD2455" s="113" t="s">
        <v>230</v>
      </c>
      <c r="AE2455" s="113" t="s">
        <v>4227</v>
      </c>
      <c r="AF2455" s="113" t="s">
        <v>4228</v>
      </c>
      <c r="AG2455" s="115" t="s">
        <v>230</v>
      </c>
      <c r="AH2455" s="132" t="s">
        <v>58</v>
      </c>
      <c r="AI2455" s="147">
        <v>0.114</v>
      </c>
      <c r="AJ2455" s="120">
        <v>3800</v>
      </c>
      <c r="AK2455" s="116">
        <f t="shared" si="288"/>
        <v>0.90575342465753417</v>
      </c>
      <c r="AL2455" s="116">
        <f t="shared" si="289"/>
        <v>0.28109589041095889</v>
      </c>
      <c r="AM2455" s="116">
        <f>AK2455+AL2455</f>
        <v>1.1868493150684931</v>
      </c>
      <c r="AN2455" s="116"/>
      <c r="AO2455" s="116"/>
      <c r="AP2455" s="116"/>
      <c r="AQ2455" s="367"/>
      <c r="AR2455" s="42"/>
      <c r="AS2455" s="43"/>
      <c r="AT2455" s="113"/>
      <c r="AU2455" s="113"/>
      <c r="AV2455" s="44"/>
      <c r="AW2455" s="113"/>
      <c r="AX2455" s="46"/>
      <c r="AY2455" s="2391"/>
      <c r="AZ2455" s="8">
        <f ca="1">+AZ2455:BJ2455</f>
        <v>0</v>
      </c>
    </row>
    <row r="2456" spans="1:52" s="8" customFormat="1" ht="15.95" customHeight="1" x14ac:dyDescent="0.25">
      <c r="A2456" s="93"/>
      <c r="B2456" s="88"/>
      <c r="C2456" s="107"/>
      <c r="D2456" s="88"/>
      <c r="E2456" s="88"/>
      <c r="F2456" s="88"/>
      <c r="G2456" s="88"/>
      <c r="H2456" s="88"/>
      <c r="I2456" s="88"/>
      <c r="J2456" s="88"/>
      <c r="K2456" s="88"/>
      <c r="L2456" s="88"/>
      <c r="M2456" s="88"/>
      <c r="N2456" s="21"/>
      <c r="O2456" s="21"/>
      <c r="P2456" s="21"/>
      <c r="Q2456" s="97"/>
      <c r="R2456" s="94"/>
      <c r="S2456" s="94"/>
      <c r="T2456" s="94"/>
      <c r="U2456" s="94"/>
      <c r="V2456" s="94"/>
      <c r="W2456" s="94"/>
      <c r="X2456" s="94"/>
      <c r="Y2456" s="88"/>
      <c r="Z2456" s="88"/>
      <c r="AA2456" s="90"/>
      <c r="AB2456" s="88"/>
      <c r="AC2456" s="88"/>
      <c r="AD2456" s="88"/>
      <c r="AE2456" s="88" t="s">
        <v>4229</v>
      </c>
      <c r="AF2456" s="88" t="s">
        <v>4230</v>
      </c>
      <c r="AG2456" s="95" t="s">
        <v>230</v>
      </c>
      <c r="AH2456" s="90" t="s">
        <v>60</v>
      </c>
      <c r="AI2456" s="102">
        <v>0.114</v>
      </c>
      <c r="AJ2456" s="97">
        <v>5300</v>
      </c>
      <c r="AK2456" s="98">
        <f>AJ2456*0.087/365</f>
        <v>1.2632876712328767</v>
      </c>
      <c r="AL2456" s="98">
        <f>AJ2456*0.027/365</f>
        <v>0.39205479452054792</v>
      </c>
      <c r="AM2456" s="98">
        <f>AK2456+AL2456</f>
        <v>1.6553424657534246</v>
      </c>
      <c r="AN2456" s="98"/>
      <c r="AO2456" s="98"/>
      <c r="AP2456" s="98"/>
      <c r="AQ2456" s="368"/>
      <c r="AR2456" s="47"/>
      <c r="AS2456" s="48"/>
      <c r="AT2456" s="88"/>
      <c r="AU2456" s="88"/>
      <c r="AV2456" s="73"/>
      <c r="AW2456" s="88"/>
      <c r="AX2456" s="46"/>
      <c r="AY2456" s="2391"/>
    </row>
    <row r="2457" spans="1:52" s="55" customFormat="1" ht="15.95" customHeight="1" x14ac:dyDescent="0.25">
      <c r="A2457" s="182">
        <v>421</v>
      </c>
      <c r="B2457" s="166" t="s">
        <v>51</v>
      </c>
      <c r="C2457" s="170" t="s">
        <v>58</v>
      </c>
      <c r="D2457" s="166" t="s">
        <v>18965</v>
      </c>
      <c r="E2457" s="166" t="s">
        <v>4231</v>
      </c>
      <c r="F2457" s="166" t="s">
        <v>4232</v>
      </c>
      <c r="G2457" s="166"/>
      <c r="H2457" s="166" t="s">
        <v>219</v>
      </c>
      <c r="I2457" s="166" t="s">
        <v>220</v>
      </c>
      <c r="J2457" s="166" t="s">
        <v>221</v>
      </c>
      <c r="K2457" s="166" t="s">
        <v>222</v>
      </c>
      <c r="L2457" s="166" t="s">
        <v>317</v>
      </c>
      <c r="M2457" s="166" t="s">
        <v>4004</v>
      </c>
      <c r="N2457" s="186">
        <v>6</v>
      </c>
      <c r="O2457" s="186">
        <v>1.5</v>
      </c>
      <c r="P2457" s="186">
        <f t="shared" si="283"/>
        <v>9</v>
      </c>
      <c r="Q2457" s="184">
        <v>2</v>
      </c>
      <c r="R2457" s="184"/>
      <c r="S2457" s="183">
        <v>0</v>
      </c>
      <c r="T2457" s="183"/>
      <c r="U2457" s="183">
        <v>0</v>
      </c>
      <c r="V2457" s="183"/>
      <c r="W2457" s="183">
        <v>1</v>
      </c>
      <c r="X2457" s="183"/>
      <c r="Y2457" s="166" t="s">
        <v>61</v>
      </c>
      <c r="Z2457" s="166" t="s">
        <v>230</v>
      </c>
      <c r="AA2457" s="203" t="s">
        <v>230</v>
      </c>
      <c r="AB2457" s="166" t="s">
        <v>230</v>
      </c>
      <c r="AC2457" s="166" t="s">
        <v>230</v>
      </c>
      <c r="AD2457" s="166" t="s">
        <v>230</v>
      </c>
      <c r="AE2457" s="166" t="s">
        <v>4233</v>
      </c>
      <c r="AF2457" s="166" t="s">
        <v>301</v>
      </c>
      <c r="AG2457" s="165" t="s">
        <v>230</v>
      </c>
      <c r="AH2457" s="203" t="s">
        <v>60</v>
      </c>
      <c r="AI2457" s="220">
        <v>0.114</v>
      </c>
      <c r="AJ2457" s="184">
        <v>2000</v>
      </c>
      <c r="AK2457" s="167">
        <f t="shared" si="288"/>
        <v>0.47671232876712327</v>
      </c>
      <c r="AL2457" s="167">
        <f t="shared" si="289"/>
        <v>0.14794520547945206</v>
      </c>
      <c r="AM2457" s="187">
        <f t="shared" si="282"/>
        <v>0.62465753424657533</v>
      </c>
      <c r="AN2457" s="167">
        <f>SUM(AK2457)</f>
        <v>0.47671232876712327</v>
      </c>
      <c r="AO2457" s="167">
        <f>AL2457</f>
        <v>0.14794520547945206</v>
      </c>
      <c r="AP2457" s="167">
        <f>AN2457+AO2457</f>
        <v>0.62465753424657533</v>
      </c>
      <c r="AQ2457" s="167">
        <f>AP2457*30</f>
        <v>18.739726027397261</v>
      </c>
      <c r="AR2457" s="193" t="s">
        <v>231</v>
      </c>
      <c r="AS2457" s="194"/>
      <c r="AT2457" s="166" t="s">
        <v>232</v>
      </c>
      <c r="AU2457" s="166" t="s">
        <v>58</v>
      </c>
      <c r="AV2457" s="269" t="s">
        <v>1122</v>
      </c>
      <c r="AW2457" s="166" t="s">
        <v>1122</v>
      </c>
      <c r="AX2457" s="46"/>
      <c r="AY2457" s="2391"/>
    </row>
    <row r="2458" spans="1:52" s="55" customFormat="1" ht="15.95" customHeight="1" x14ac:dyDescent="0.25">
      <c r="A2458" s="182">
        <v>422</v>
      </c>
      <c r="B2458" s="166" t="s">
        <v>51</v>
      </c>
      <c r="C2458" s="170" t="s">
        <v>58</v>
      </c>
      <c r="D2458" s="166" t="s">
        <v>18966</v>
      </c>
      <c r="E2458" s="166" t="s">
        <v>4235</v>
      </c>
      <c r="F2458" s="166" t="s">
        <v>4236</v>
      </c>
      <c r="G2458" s="166"/>
      <c r="H2458" s="166" t="s">
        <v>219</v>
      </c>
      <c r="I2458" s="166" t="s">
        <v>316</v>
      </c>
      <c r="J2458" s="166" t="s">
        <v>221</v>
      </c>
      <c r="K2458" s="166" t="s">
        <v>222</v>
      </c>
      <c r="L2458" s="198" t="s">
        <v>221</v>
      </c>
      <c r="M2458" s="198" t="s">
        <v>879</v>
      </c>
      <c r="N2458" s="186">
        <v>4.5</v>
      </c>
      <c r="O2458" s="186">
        <v>1.5</v>
      </c>
      <c r="P2458" s="186">
        <f t="shared" si="283"/>
        <v>6.75</v>
      </c>
      <c r="Q2458" s="184">
        <v>3</v>
      </c>
      <c r="R2458" s="184"/>
      <c r="S2458" s="183">
        <v>1</v>
      </c>
      <c r="T2458" s="183"/>
      <c r="U2458" s="183">
        <v>0</v>
      </c>
      <c r="V2458" s="183"/>
      <c r="W2458" s="183"/>
      <c r="X2458" s="183"/>
      <c r="Y2458" s="673" t="s">
        <v>16652</v>
      </c>
      <c r="Z2458" s="166" t="s">
        <v>230</v>
      </c>
      <c r="AA2458" s="203" t="s">
        <v>230</v>
      </c>
      <c r="AB2458" s="166" t="s">
        <v>230</v>
      </c>
      <c r="AC2458" s="166" t="s">
        <v>230</v>
      </c>
      <c r="AD2458" s="166" t="s">
        <v>230</v>
      </c>
      <c r="AE2458" s="166" t="s">
        <v>4237</v>
      </c>
      <c r="AF2458" s="166" t="s">
        <v>370</v>
      </c>
      <c r="AG2458" s="165" t="s">
        <v>230</v>
      </c>
      <c r="AH2458" s="203" t="s">
        <v>60</v>
      </c>
      <c r="AI2458" s="220">
        <v>0.114</v>
      </c>
      <c r="AJ2458" s="184">
        <v>3500</v>
      </c>
      <c r="AK2458" s="167">
        <f t="shared" si="288"/>
        <v>0.83424657534246571</v>
      </c>
      <c r="AL2458" s="167">
        <f t="shared" si="289"/>
        <v>0.25890410958904109</v>
      </c>
      <c r="AM2458" s="187">
        <f t="shared" si="282"/>
        <v>1.0931506849315067</v>
      </c>
      <c r="AN2458" s="167">
        <f>SUM(AK2458:AK2461)</f>
        <v>3.2201917808219176</v>
      </c>
      <c r="AO2458" s="167">
        <f>SUM(AL2458:AL2461)</f>
        <v>0.99863013698630132</v>
      </c>
      <c r="AP2458" s="167">
        <f>AN2458+AO2458</f>
        <v>4.2188219178082189</v>
      </c>
      <c r="AQ2458" s="167">
        <f>AP2458*30</f>
        <v>126.56465753424656</v>
      </c>
      <c r="AR2458" s="193" t="s">
        <v>231</v>
      </c>
      <c r="AS2458" s="194" t="s">
        <v>431</v>
      </c>
      <c r="AT2458" s="166" t="s">
        <v>232</v>
      </c>
      <c r="AU2458" s="166" t="s">
        <v>58</v>
      </c>
      <c r="AV2458" s="679" t="s">
        <v>4238</v>
      </c>
      <c r="AW2458" s="166" t="s">
        <v>234</v>
      </c>
      <c r="AX2458" s="46"/>
      <c r="AY2458" s="2391"/>
    </row>
    <row r="2459" spans="1:52" s="8" customFormat="1" ht="15.95" customHeight="1" x14ac:dyDescent="0.25">
      <c r="A2459" s="112"/>
      <c r="B2459" s="113"/>
      <c r="C2459" s="121"/>
      <c r="D2459" s="113"/>
      <c r="E2459" s="113"/>
      <c r="F2459" s="113"/>
      <c r="G2459" s="113"/>
      <c r="H2459" s="113"/>
      <c r="I2459" s="113"/>
      <c r="J2459" s="113"/>
      <c r="K2459" s="113"/>
      <c r="L2459" s="113"/>
      <c r="M2459" s="113"/>
      <c r="N2459" s="118"/>
      <c r="O2459" s="118"/>
      <c r="P2459" s="118"/>
      <c r="Q2459" s="120"/>
      <c r="R2459" s="114"/>
      <c r="S2459" s="114"/>
      <c r="T2459" s="114"/>
      <c r="U2459" s="114"/>
      <c r="V2459" s="114"/>
      <c r="W2459" s="114"/>
      <c r="X2459" s="114"/>
      <c r="Y2459" s="113" t="s">
        <v>230</v>
      </c>
      <c r="Z2459" s="113" t="s">
        <v>230</v>
      </c>
      <c r="AA2459" s="132" t="s">
        <v>230</v>
      </c>
      <c r="AB2459" s="113" t="s">
        <v>230</v>
      </c>
      <c r="AC2459" s="113" t="s">
        <v>230</v>
      </c>
      <c r="AD2459" s="113" t="s">
        <v>230</v>
      </c>
      <c r="AE2459" s="113" t="s">
        <v>4239</v>
      </c>
      <c r="AF2459" s="113" t="s">
        <v>4240</v>
      </c>
      <c r="AG2459" s="115" t="s">
        <v>230</v>
      </c>
      <c r="AH2459" s="132" t="s">
        <v>60</v>
      </c>
      <c r="AI2459" s="147">
        <v>0.114</v>
      </c>
      <c r="AJ2459" s="120">
        <v>5200</v>
      </c>
      <c r="AK2459" s="116">
        <f t="shared" si="288"/>
        <v>1.2394520547945205</v>
      </c>
      <c r="AL2459" s="116">
        <f t="shared" si="289"/>
        <v>0.38465753424657534</v>
      </c>
      <c r="AM2459" s="116">
        <f t="shared" si="282"/>
        <v>1.6241095890410957</v>
      </c>
      <c r="AN2459" s="116"/>
      <c r="AO2459" s="116"/>
      <c r="AP2459" s="116"/>
      <c r="AQ2459" s="367"/>
      <c r="AR2459" s="42"/>
      <c r="AS2459" s="43"/>
      <c r="AT2459" s="113"/>
      <c r="AU2459" s="113"/>
      <c r="AV2459" s="44"/>
      <c r="AW2459" s="113"/>
      <c r="AX2459" s="46"/>
      <c r="AY2459" s="2391"/>
    </row>
    <row r="2460" spans="1:52" s="8" customFormat="1" ht="15.95" customHeight="1" x14ac:dyDescent="0.25">
      <c r="A2460" s="36"/>
      <c r="B2460" s="1029"/>
      <c r="C2460" s="2"/>
      <c r="D2460" s="1029"/>
      <c r="E2460" s="1029"/>
      <c r="F2460" s="1029"/>
      <c r="G2460" s="1029"/>
      <c r="H2460" s="1029"/>
      <c r="I2460" s="1029"/>
      <c r="J2460" s="1029"/>
      <c r="K2460" s="1029"/>
      <c r="L2460" s="1029"/>
      <c r="M2460" s="1029"/>
      <c r="N2460" s="1036"/>
      <c r="O2460" s="1036"/>
      <c r="P2460" s="1557"/>
      <c r="Q2460" s="37"/>
      <c r="R2460" s="448"/>
      <c r="S2460" s="448"/>
      <c r="T2460" s="448"/>
      <c r="U2460" s="448"/>
      <c r="V2460" s="448"/>
      <c r="W2460" s="448"/>
      <c r="X2460" s="448"/>
      <c r="Y2460" s="1029" t="s">
        <v>230</v>
      </c>
      <c r="Z2460" s="1029" t="s">
        <v>230</v>
      </c>
      <c r="AA2460" s="1" t="s">
        <v>230</v>
      </c>
      <c r="AB2460" s="1029" t="s">
        <v>230</v>
      </c>
      <c r="AC2460" s="1029" t="s">
        <v>230</v>
      </c>
      <c r="AD2460" s="1029" t="s">
        <v>230</v>
      </c>
      <c r="AE2460" s="1029" t="s">
        <v>4241</v>
      </c>
      <c r="AF2460" s="1029" t="s">
        <v>582</v>
      </c>
      <c r="AG2460" s="39" t="s">
        <v>230</v>
      </c>
      <c r="AH2460" s="1" t="s">
        <v>60</v>
      </c>
      <c r="AI2460" s="54">
        <v>0.114</v>
      </c>
      <c r="AJ2460" s="37">
        <v>4800</v>
      </c>
      <c r="AK2460" s="40">
        <f t="shared" si="288"/>
        <v>1.1441095890410957</v>
      </c>
      <c r="AL2460" s="40">
        <f t="shared" si="289"/>
        <v>0.35506849315068489</v>
      </c>
      <c r="AM2460" s="40">
        <f t="shared" si="282"/>
        <v>1.4991780821917806</v>
      </c>
      <c r="AN2460" s="40"/>
      <c r="AO2460" s="40"/>
      <c r="AP2460" s="40"/>
      <c r="AQ2460" s="1644"/>
      <c r="AR2460" s="1034"/>
      <c r="AS2460" s="45"/>
      <c r="AT2460" s="1029"/>
      <c r="AU2460" s="1029"/>
      <c r="AV2460" s="46"/>
      <c r="AW2460" s="1029"/>
      <c r="AX2460" s="46"/>
      <c r="AY2460" s="2391"/>
    </row>
    <row r="2461" spans="1:52" s="8" customFormat="1" ht="15.95" customHeight="1" x14ac:dyDescent="0.25">
      <c r="A2461" s="93"/>
      <c r="B2461" s="88"/>
      <c r="C2461" s="107"/>
      <c r="D2461" s="88"/>
      <c r="E2461" s="88"/>
      <c r="F2461" s="88"/>
      <c r="G2461" s="88"/>
      <c r="H2461" s="88"/>
      <c r="I2461" s="88"/>
      <c r="J2461" s="88"/>
      <c r="K2461" s="88"/>
      <c r="L2461" s="88"/>
      <c r="M2461" s="88"/>
      <c r="N2461" s="21"/>
      <c r="O2461" s="21"/>
      <c r="P2461" s="21"/>
      <c r="Q2461" s="97"/>
      <c r="R2461" s="94"/>
      <c r="S2461" s="94"/>
      <c r="T2461" s="94"/>
      <c r="U2461" s="94"/>
      <c r="V2461" s="94"/>
      <c r="W2461" s="94"/>
      <c r="X2461" s="94"/>
      <c r="Y2461" s="88" t="s">
        <v>230</v>
      </c>
      <c r="Z2461" s="88" t="s">
        <v>230</v>
      </c>
      <c r="AA2461" s="90" t="s">
        <v>230</v>
      </c>
      <c r="AB2461" s="88" t="s">
        <v>230</v>
      </c>
      <c r="AC2461" s="88" t="s">
        <v>230</v>
      </c>
      <c r="AD2461" s="88" t="s">
        <v>230</v>
      </c>
      <c r="AE2461" s="88" t="s">
        <v>4242</v>
      </c>
      <c r="AF2461" s="2649" t="s">
        <v>4243</v>
      </c>
      <c r="AG2461" s="95" t="s">
        <v>4244</v>
      </c>
      <c r="AH2461" s="90" t="s">
        <v>17031</v>
      </c>
      <c r="AI2461" s="98">
        <v>0.87</v>
      </c>
      <c r="AJ2461" s="97">
        <v>1</v>
      </c>
      <c r="AK2461" s="98">
        <f>AJ2461*AI2461/365</f>
        <v>2.3835616438356165E-3</v>
      </c>
      <c r="AL2461" s="98">
        <v>0</v>
      </c>
      <c r="AM2461" s="96">
        <f>SUBTOTAL(9,AK2461:AL2461)</f>
        <v>2.3835616438356165E-3</v>
      </c>
      <c r="AN2461" s="98"/>
      <c r="AO2461" s="98"/>
      <c r="AP2461" s="98"/>
      <c r="AQ2461" s="368"/>
      <c r="AR2461" s="47"/>
      <c r="AS2461" s="48"/>
      <c r="AT2461" s="88"/>
      <c r="AU2461" s="88"/>
      <c r="AV2461" s="52"/>
      <c r="AW2461" s="88"/>
      <c r="AX2461" s="46"/>
      <c r="AY2461" s="2391"/>
    </row>
    <row r="2462" spans="1:52" s="55" customFormat="1" ht="15.95" customHeight="1" x14ac:dyDescent="0.2">
      <c r="A2462" s="182">
        <v>423</v>
      </c>
      <c r="B2462" s="166" t="s">
        <v>51</v>
      </c>
      <c r="C2462" s="170" t="s">
        <v>58</v>
      </c>
      <c r="D2462" s="354" t="s">
        <v>18953</v>
      </c>
      <c r="E2462" s="166" t="s">
        <v>4246</v>
      </c>
      <c r="F2462" s="166" t="s">
        <v>4247</v>
      </c>
      <c r="G2462" s="166"/>
      <c r="H2462" s="354" t="s">
        <v>219</v>
      </c>
      <c r="I2462" s="354" t="s">
        <v>220</v>
      </c>
      <c r="J2462" s="354" t="s">
        <v>221</v>
      </c>
      <c r="K2462" s="354" t="s">
        <v>17587</v>
      </c>
      <c r="L2462" s="354" t="s">
        <v>221</v>
      </c>
      <c r="M2462" s="354" t="s">
        <v>879</v>
      </c>
      <c r="N2462" s="360">
        <v>6.4</v>
      </c>
      <c r="O2462" s="360">
        <v>2.2000000000000002</v>
      </c>
      <c r="P2462" s="360">
        <f>O2462*N2462</f>
        <v>14.080000000000002</v>
      </c>
      <c r="Q2462" s="184">
        <v>1</v>
      </c>
      <c r="R2462" s="184"/>
      <c r="S2462" s="183">
        <v>0</v>
      </c>
      <c r="T2462" s="183"/>
      <c r="U2462" s="183">
        <v>0</v>
      </c>
      <c r="V2462" s="183"/>
      <c r="W2462" s="183">
        <v>1</v>
      </c>
      <c r="X2462" s="183"/>
      <c r="Y2462" s="354" t="s">
        <v>63</v>
      </c>
      <c r="Z2462" s="366" t="s">
        <v>224</v>
      </c>
      <c r="AA2462" s="762" t="s">
        <v>225</v>
      </c>
      <c r="AB2462" s="354" t="s">
        <v>1291</v>
      </c>
      <c r="AC2462" s="354" t="s">
        <v>1292</v>
      </c>
      <c r="AD2462" s="925" t="s">
        <v>1293</v>
      </c>
      <c r="AE2462" s="166" t="s">
        <v>4248</v>
      </c>
      <c r="AF2462" s="166" t="s">
        <v>3513</v>
      </c>
      <c r="AG2462" s="165" t="s">
        <v>230</v>
      </c>
      <c r="AH2462" s="203" t="s">
        <v>60</v>
      </c>
      <c r="AI2462" s="220">
        <v>0.114</v>
      </c>
      <c r="AJ2462" s="184">
        <v>4500</v>
      </c>
      <c r="AK2462" s="167">
        <f t="shared" ref="AK2462:AK2470" si="290">AJ2462*0.087/365</f>
        <v>1.0726027397260274</v>
      </c>
      <c r="AL2462" s="167">
        <f t="shared" ref="AL2462:AL2470" si="291">AJ2462*0.027/365</f>
        <v>0.33287671232876714</v>
      </c>
      <c r="AM2462" s="187">
        <f t="shared" ref="AM2462:AM2467" si="292">AK2462+AL2462</f>
        <v>1.4054794520547946</v>
      </c>
      <c r="AN2462" s="167">
        <f>AK2462</f>
        <v>1.0726027397260274</v>
      </c>
      <c r="AO2462" s="167">
        <f t="shared" ref="AO2462:AO2466" si="293">AL2462</f>
        <v>0.33287671232876714</v>
      </c>
      <c r="AP2462" s="167">
        <f t="shared" ref="AP2462:AP2467" si="294">AN2462+AO2462</f>
        <v>1.4054794520547946</v>
      </c>
      <c r="AQ2462" s="167">
        <f t="shared" ref="AQ2462:AQ2467" si="295">AP2462*30</f>
        <v>42.164383561643838</v>
      </c>
      <c r="AR2462" s="193" t="s">
        <v>231</v>
      </c>
      <c r="AS2462" s="363" t="s">
        <v>431</v>
      </c>
      <c r="AT2462" s="166" t="s">
        <v>232</v>
      </c>
      <c r="AU2462" s="166" t="s">
        <v>58</v>
      </c>
      <c r="AV2462" s="679" t="s">
        <v>4249</v>
      </c>
      <c r="AW2462" s="166" t="s">
        <v>234</v>
      </c>
      <c r="AX2462" s="46"/>
      <c r="AY2462" s="2391"/>
    </row>
    <row r="2463" spans="1:52" s="1395" customFormat="1" ht="15.95" customHeight="1" x14ac:dyDescent="0.2">
      <c r="A2463" s="353">
        <v>424</v>
      </c>
      <c r="B2463" s="354" t="s">
        <v>51</v>
      </c>
      <c r="C2463" s="366" t="s">
        <v>58</v>
      </c>
      <c r="D2463" s="354" t="s">
        <v>25941</v>
      </c>
      <c r="E2463" s="354" t="s">
        <v>25952</v>
      </c>
      <c r="F2463" s="354" t="s">
        <v>25953</v>
      </c>
      <c r="G2463" s="354" t="s">
        <v>221</v>
      </c>
      <c r="H2463" s="354" t="s">
        <v>219</v>
      </c>
      <c r="I2463" s="354" t="s">
        <v>220</v>
      </c>
      <c r="J2463" s="354" t="s">
        <v>221</v>
      </c>
      <c r="K2463" s="354" t="s">
        <v>17587</v>
      </c>
      <c r="L2463" s="354" t="s">
        <v>221</v>
      </c>
      <c r="M2463" s="354" t="s">
        <v>879</v>
      </c>
      <c r="N2463" s="360">
        <v>6.4</v>
      </c>
      <c r="O2463" s="360">
        <v>2.2000000000000002</v>
      </c>
      <c r="P2463" s="360">
        <f>O2463*N2463</f>
        <v>14.080000000000002</v>
      </c>
      <c r="Q2463" s="503">
        <v>1</v>
      </c>
      <c r="R2463" s="503"/>
      <c r="S2463" s="357">
        <v>1</v>
      </c>
      <c r="T2463" s="357"/>
      <c r="U2463" s="357">
        <v>0</v>
      </c>
      <c r="V2463" s="357"/>
      <c r="W2463" s="357"/>
      <c r="X2463" s="357"/>
      <c r="Y2463" s="354" t="s">
        <v>63</v>
      </c>
      <c r="Z2463" s="366" t="s">
        <v>224</v>
      </c>
      <c r="AA2463" s="762" t="s">
        <v>225</v>
      </c>
      <c r="AB2463" s="354" t="s">
        <v>1291</v>
      </c>
      <c r="AC2463" s="354" t="s">
        <v>1292</v>
      </c>
      <c r="AD2463" s="925" t="s">
        <v>1293</v>
      </c>
      <c r="AE2463" s="354" t="s">
        <v>4253</v>
      </c>
      <c r="AF2463" s="354" t="s">
        <v>4254</v>
      </c>
      <c r="AG2463" s="358" t="s">
        <v>230</v>
      </c>
      <c r="AH2463" s="443" t="s">
        <v>60</v>
      </c>
      <c r="AI2463" s="1313">
        <v>0.114</v>
      </c>
      <c r="AJ2463" s="503">
        <v>3100</v>
      </c>
      <c r="AK2463" s="359">
        <f t="shared" si="290"/>
        <v>0.73890410958904107</v>
      </c>
      <c r="AL2463" s="359">
        <f t="shared" si="291"/>
        <v>0.2293150684931507</v>
      </c>
      <c r="AM2463" s="361">
        <f t="shared" si="292"/>
        <v>0.96821917808219182</v>
      </c>
      <c r="AN2463" s="359">
        <f>AK2463</f>
        <v>0.73890410958904107</v>
      </c>
      <c r="AO2463" s="359">
        <f t="shared" si="293"/>
        <v>0.2293150684931507</v>
      </c>
      <c r="AP2463" s="359">
        <f t="shared" si="294"/>
        <v>0.96821917808219182</v>
      </c>
      <c r="AQ2463" s="359">
        <f t="shared" si="295"/>
        <v>29.046575342465754</v>
      </c>
      <c r="AR2463" s="362" t="s">
        <v>231</v>
      </c>
      <c r="AS2463" s="363" t="s">
        <v>431</v>
      </c>
      <c r="AT2463" s="354" t="s">
        <v>232</v>
      </c>
      <c r="AU2463" s="354" t="s">
        <v>58</v>
      </c>
      <c r="AV2463" s="923" t="s">
        <v>4255</v>
      </c>
      <c r="AW2463" s="354" t="s">
        <v>234</v>
      </c>
      <c r="AX2463" s="805" t="s">
        <v>25950</v>
      </c>
      <c r="AY2463" s="2665"/>
      <c r="AZ2463" s="2408" t="s">
        <v>25951</v>
      </c>
    </row>
    <row r="2464" spans="1:52" s="2345" customFormat="1" ht="15.95" customHeight="1" x14ac:dyDescent="0.25">
      <c r="A2464" s="182">
        <v>425</v>
      </c>
      <c r="B2464" s="166" t="s">
        <v>51</v>
      </c>
      <c r="C2464" s="997" t="s">
        <v>58</v>
      </c>
      <c r="D2464" s="166" t="s">
        <v>19016</v>
      </c>
      <c r="E2464" s="251" t="s">
        <v>4257</v>
      </c>
      <c r="F2464" s="251" t="s">
        <v>4258</v>
      </c>
      <c r="G2464" s="251"/>
      <c r="H2464" s="251" t="s">
        <v>732</v>
      </c>
      <c r="I2464" s="166" t="s">
        <v>1413</v>
      </c>
      <c r="J2464" s="251" t="s">
        <v>317</v>
      </c>
      <c r="K2464" s="251" t="s">
        <v>4004</v>
      </c>
      <c r="L2464" s="251" t="s">
        <v>317</v>
      </c>
      <c r="M2464" s="251" t="s">
        <v>4004</v>
      </c>
      <c r="N2464" s="332">
        <v>2</v>
      </c>
      <c r="O2464" s="332">
        <v>1.5</v>
      </c>
      <c r="P2464" s="332">
        <f t="shared" si="283"/>
        <v>3</v>
      </c>
      <c r="Q2464" s="2348">
        <v>0</v>
      </c>
      <c r="R2464" s="184"/>
      <c r="S2464" s="183">
        <v>0</v>
      </c>
      <c r="T2464" s="183"/>
      <c r="U2464" s="183">
        <v>0</v>
      </c>
      <c r="V2464" s="183">
        <v>1</v>
      </c>
      <c r="W2464" s="183">
        <v>1</v>
      </c>
      <c r="X2464" s="252"/>
      <c r="Y2464" s="166" t="s">
        <v>61</v>
      </c>
      <c r="Z2464" s="166" t="s">
        <v>230</v>
      </c>
      <c r="AA2464" s="203" t="s">
        <v>230</v>
      </c>
      <c r="AB2464" s="166" t="s">
        <v>230</v>
      </c>
      <c r="AC2464" s="166" t="s">
        <v>230</v>
      </c>
      <c r="AD2464" s="166" t="s">
        <v>230</v>
      </c>
      <c r="AE2464" s="253" t="s">
        <v>70</v>
      </c>
      <c r="AF2464" s="166" t="s">
        <v>4259</v>
      </c>
      <c r="AG2464" s="165" t="s">
        <v>230</v>
      </c>
      <c r="AH2464" s="203" t="s">
        <v>60</v>
      </c>
      <c r="AI2464" s="220">
        <v>0.114</v>
      </c>
      <c r="AJ2464" s="184">
        <v>2300</v>
      </c>
      <c r="AK2464" s="167">
        <f t="shared" si="290"/>
        <v>0.54821917808219178</v>
      </c>
      <c r="AL2464" s="167">
        <f t="shared" si="291"/>
        <v>0.17013698630136986</v>
      </c>
      <c r="AM2464" s="187">
        <f t="shared" si="292"/>
        <v>0.71835616438356165</v>
      </c>
      <c r="AN2464" s="167">
        <f>AK2464</f>
        <v>0.54821917808219178</v>
      </c>
      <c r="AO2464" s="167">
        <f t="shared" si="293"/>
        <v>0.17013698630136986</v>
      </c>
      <c r="AP2464" s="167">
        <f t="shared" si="294"/>
        <v>0.71835616438356165</v>
      </c>
      <c r="AQ2464" s="167">
        <f t="shared" si="295"/>
        <v>21.550684931506851</v>
      </c>
      <c r="AR2464" s="193" t="s">
        <v>231</v>
      </c>
      <c r="AS2464" s="194"/>
      <c r="AT2464" s="166" t="s">
        <v>232</v>
      </c>
      <c r="AU2464" s="251" t="s">
        <v>58</v>
      </c>
      <c r="AV2464" s="269" t="s">
        <v>1122</v>
      </c>
      <c r="AW2464" s="166" t="s">
        <v>1122</v>
      </c>
      <c r="AX2464" s="2546"/>
      <c r="AY2464" s="2347"/>
      <c r="AZ2464" s="2346"/>
    </row>
    <row r="2465" spans="1:51" s="55" customFormat="1" ht="26.25" customHeight="1" x14ac:dyDescent="0.25">
      <c r="A2465" s="182">
        <v>426</v>
      </c>
      <c r="B2465" s="166" t="s">
        <v>51</v>
      </c>
      <c r="C2465" s="170" t="s">
        <v>58</v>
      </c>
      <c r="D2465" s="166" t="s">
        <v>19017</v>
      </c>
      <c r="E2465" s="166" t="s">
        <v>4261</v>
      </c>
      <c r="F2465" s="166" t="s">
        <v>4262</v>
      </c>
      <c r="G2465" s="166"/>
      <c r="H2465" s="166" t="s">
        <v>219</v>
      </c>
      <c r="I2465" s="166" t="s">
        <v>316</v>
      </c>
      <c r="J2465" s="166" t="s">
        <v>221</v>
      </c>
      <c r="K2465" s="166" t="s">
        <v>222</v>
      </c>
      <c r="L2465" s="198" t="s">
        <v>221</v>
      </c>
      <c r="M2465" s="198" t="s">
        <v>879</v>
      </c>
      <c r="N2465" s="186">
        <v>1.5</v>
      </c>
      <c r="O2465" s="186">
        <v>1.5</v>
      </c>
      <c r="P2465" s="186">
        <f t="shared" si="283"/>
        <v>2.25</v>
      </c>
      <c r="Q2465" s="184">
        <v>2</v>
      </c>
      <c r="R2465" s="184"/>
      <c r="S2465" s="183">
        <v>0</v>
      </c>
      <c r="T2465" s="183"/>
      <c r="U2465" s="183">
        <v>0</v>
      </c>
      <c r="V2465" s="183"/>
      <c r="W2465" s="183">
        <v>1</v>
      </c>
      <c r="X2465" s="183"/>
      <c r="Y2465" s="673" t="s">
        <v>16652</v>
      </c>
      <c r="Z2465" s="166" t="s">
        <v>230</v>
      </c>
      <c r="AA2465" s="203" t="s">
        <v>230</v>
      </c>
      <c r="AB2465" s="166" t="s">
        <v>230</v>
      </c>
      <c r="AC2465" s="166" t="s">
        <v>230</v>
      </c>
      <c r="AD2465" s="166" t="s">
        <v>230</v>
      </c>
      <c r="AE2465" s="166" t="s">
        <v>4263</v>
      </c>
      <c r="AF2465" s="166" t="s">
        <v>4254</v>
      </c>
      <c r="AG2465" s="165" t="s">
        <v>230</v>
      </c>
      <c r="AH2465" s="203" t="s">
        <v>60</v>
      </c>
      <c r="AI2465" s="220">
        <v>0.114</v>
      </c>
      <c r="AJ2465" s="184">
        <v>3100</v>
      </c>
      <c r="AK2465" s="167">
        <f t="shared" si="290"/>
        <v>0.73890410958904107</v>
      </c>
      <c r="AL2465" s="167">
        <f t="shared" si="291"/>
        <v>0.2293150684931507</v>
      </c>
      <c r="AM2465" s="187">
        <f t="shared" si="292"/>
        <v>0.96821917808219182</v>
      </c>
      <c r="AN2465" s="167">
        <f>AK2465</f>
        <v>0.73890410958904107</v>
      </c>
      <c r="AO2465" s="167">
        <f t="shared" si="293"/>
        <v>0.2293150684931507</v>
      </c>
      <c r="AP2465" s="167">
        <f t="shared" si="294"/>
        <v>0.96821917808219182</v>
      </c>
      <c r="AQ2465" s="167">
        <f t="shared" si="295"/>
        <v>29.046575342465754</v>
      </c>
      <c r="AR2465" s="193" t="s">
        <v>231</v>
      </c>
      <c r="AS2465" s="194" t="s">
        <v>431</v>
      </c>
      <c r="AT2465" s="166" t="s">
        <v>232</v>
      </c>
      <c r="AU2465" s="166" t="s">
        <v>58</v>
      </c>
      <c r="AV2465" s="679" t="s">
        <v>4264</v>
      </c>
      <c r="AW2465" s="166" t="s">
        <v>234</v>
      </c>
      <c r="AX2465" s="46"/>
      <c r="AY2465" s="2391"/>
    </row>
    <row r="2466" spans="1:51" s="55" customFormat="1" ht="15.95" customHeight="1" x14ac:dyDescent="0.2">
      <c r="A2466" s="182">
        <v>427</v>
      </c>
      <c r="B2466" s="166" t="s">
        <v>51</v>
      </c>
      <c r="C2466" s="170" t="s">
        <v>58</v>
      </c>
      <c r="D2466" s="354" t="s">
        <v>18954</v>
      </c>
      <c r="E2466" s="166" t="s">
        <v>4266</v>
      </c>
      <c r="F2466" s="166" t="s">
        <v>4267</v>
      </c>
      <c r="G2466" s="166"/>
      <c r="H2466" s="354" t="s">
        <v>219</v>
      </c>
      <c r="I2466" s="354" t="s">
        <v>220</v>
      </c>
      <c r="J2466" s="354" t="s">
        <v>221</v>
      </c>
      <c r="K2466" s="354" t="s">
        <v>17587</v>
      </c>
      <c r="L2466" s="354" t="s">
        <v>221</v>
      </c>
      <c r="M2466" s="354" t="s">
        <v>879</v>
      </c>
      <c r="N2466" s="360">
        <v>6.4</v>
      </c>
      <c r="O2466" s="360">
        <v>2.2000000000000002</v>
      </c>
      <c r="P2466" s="360">
        <f>O2466*N2466</f>
        <v>14.080000000000002</v>
      </c>
      <c r="Q2466" s="184">
        <v>1</v>
      </c>
      <c r="R2466" s="184"/>
      <c r="S2466" s="183">
        <v>1</v>
      </c>
      <c r="T2466" s="183"/>
      <c r="U2466" s="183">
        <v>0</v>
      </c>
      <c r="V2466" s="183"/>
      <c r="W2466" s="183"/>
      <c r="X2466" s="183"/>
      <c r="Y2466" s="354" t="s">
        <v>63</v>
      </c>
      <c r="Z2466" s="366" t="s">
        <v>224</v>
      </c>
      <c r="AA2466" s="762" t="s">
        <v>225</v>
      </c>
      <c r="AB2466" s="354" t="s">
        <v>1291</v>
      </c>
      <c r="AC2466" s="354" t="s">
        <v>1292</v>
      </c>
      <c r="AD2466" s="925" t="s">
        <v>1293</v>
      </c>
      <c r="AE2466" s="166" t="s">
        <v>4268</v>
      </c>
      <c r="AF2466" s="166" t="s">
        <v>532</v>
      </c>
      <c r="AG2466" s="165" t="s">
        <v>230</v>
      </c>
      <c r="AH2466" s="203" t="s">
        <v>60</v>
      </c>
      <c r="AI2466" s="220">
        <v>0.114</v>
      </c>
      <c r="AJ2466" s="184">
        <v>2900</v>
      </c>
      <c r="AK2466" s="167">
        <f t="shared" si="290"/>
        <v>0.69123287671232869</v>
      </c>
      <c r="AL2466" s="167">
        <f t="shared" si="291"/>
        <v>0.21452054794520548</v>
      </c>
      <c r="AM2466" s="187">
        <f t="shared" si="292"/>
        <v>0.90575342465753417</v>
      </c>
      <c r="AN2466" s="167">
        <f>AK2466</f>
        <v>0.69123287671232869</v>
      </c>
      <c r="AO2466" s="167">
        <f t="shared" si="293"/>
        <v>0.21452054794520548</v>
      </c>
      <c r="AP2466" s="167">
        <f t="shared" si="294"/>
        <v>0.90575342465753417</v>
      </c>
      <c r="AQ2466" s="167">
        <f t="shared" si="295"/>
        <v>27.172602739726024</v>
      </c>
      <c r="AR2466" s="193" t="s">
        <v>231</v>
      </c>
      <c r="AS2466" s="363" t="s">
        <v>431</v>
      </c>
      <c r="AT2466" s="166" t="s">
        <v>232</v>
      </c>
      <c r="AU2466" s="166" t="s">
        <v>58</v>
      </c>
      <c r="AV2466" s="679" t="s">
        <v>4269</v>
      </c>
      <c r="AW2466" s="166" t="s">
        <v>234</v>
      </c>
      <c r="AX2466" s="46"/>
      <c r="AY2466" s="2391"/>
    </row>
    <row r="2467" spans="1:51" s="55" customFormat="1" ht="15.95" customHeight="1" x14ac:dyDescent="0.2">
      <c r="A2467" s="182">
        <v>428</v>
      </c>
      <c r="B2467" s="166" t="s">
        <v>51</v>
      </c>
      <c r="C2467" s="170" t="s">
        <v>58</v>
      </c>
      <c r="D2467" s="166" t="s">
        <v>19018</v>
      </c>
      <c r="E2467" s="166" t="s">
        <v>4271</v>
      </c>
      <c r="F2467" s="166" t="s">
        <v>4272</v>
      </c>
      <c r="G2467" s="166"/>
      <c r="H2467" s="166" t="s">
        <v>219</v>
      </c>
      <c r="I2467" s="166" t="s">
        <v>220</v>
      </c>
      <c r="J2467" s="166" t="s">
        <v>221</v>
      </c>
      <c r="K2467" s="166" t="s">
        <v>17587</v>
      </c>
      <c r="L2467" s="166" t="s">
        <v>221</v>
      </c>
      <c r="M2467" s="166" t="s">
        <v>879</v>
      </c>
      <c r="N2467" s="186">
        <v>3</v>
      </c>
      <c r="O2467" s="186">
        <v>1.5</v>
      </c>
      <c r="P2467" s="186">
        <f t="shared" si="283"/>
        <v>4.5</v>
      </c>
      <c r="Q2467" s="184">
        <v>1</v>
      </c>
      <c r="R2467" s="184"/>
      <c r="S2467" s="183">
        <v>0</v>
      </c>
      <c r="T2467" s="183"/>
      <c r="U2467" s="183">
        <v>0</v>
      </c>
      <c r="V2467" s="183"/>
      <c r="W2467" s="183">
        <v>1</v>
      </c>
      <c r="X2467" s="183"/>
      <c r="Y2467" s="354" t="s">
        <v>63</v>
      </c>
      <c r="Z2467" s="366" t="s">
        <v>224</v>
      </c>
      <c r="AA2467" s="762" t="s">
        <v>225</v>
      </c>
      <c r="AB2467" s="354" t="s">
        <v>1291</v>
      </c>
      <c r="AC2467" s="354" t="s">
        <v>1292</v>
      </c>
      <c r="AD2467" s="925" t="s">
        <v>1293</v>
      </c>
      <c r="AE2467" s="166" t="s">
        <v>4273</v>
      </c>
      <c r="AF2467" s="166" t="s">
        <v>3498</v>
      </c>
      <c r="AG2467" s="165" t="s">
        <v>230</v>
      </c>
      <c r="AH2467" s="203" t="s">
        <v>60</v>
      </c>
      <c r="AI2467" s="220">
        <v>0.114</v>
      </c>
      <c r="AJ2467" s="186">
        <v>700</v>
      </c>
      <c r="AK2467" s="167">
        <f t="shared" si="290"/>
        <v>0.16684931506849315</v>
      </c>
      <c r="AL2467" s="167">
        <f t="shared" si="291"/>
        <v>5.1780821917808216E-2</v>
      </c>
      <c r="AM2467" s="187">
        <f t="shared" si="292"/>
        <v>0.21863013698630138</v>
      </c>
      <c r="AN2467" s="167">
        <f>AK2467+AK2468</f>
        <v>0.88191780821917809</v>
      </c>
      <c r="AO2467" s="167">
        <f>AL2467+AL2468</f>
        <v>0.27369863013698631</v>
      </c>
      <c r="AP2467" s="167">
        <f t="shared" si="294"/>
        <v>1.1556164383561645</v>
      </c>
      <c r="AQ2467" s="167">
        <f t="shared" si="295"/>
        <v>34.668493150684931</v>
      </c>
      <c r="AR2467" s="193" t="s">
        <v>231</v>
      </c>
      <c r="AS2467" s="166" t="s">
        <v>431</v>
      </c>
      <c r="AT2467" s="166" t="s">
        <v>232</v>
      </c>
      <c r="AU2467" s="166" t="s">
        <v>58</v>
      </c>
      <c r="AV2467" s="679" t="s">
        <v>4274</v>
      </c>
      <c r="AW2467" s="166" t="s">
        <v>234</v>
      </c>
      <c r="AX2467" s="46"/>
      <c r="AY2467" s="2391"/>
    </row>
    <row r="2468" spans="1:51" s="8" customFormat="1" ht="15.95" customHeight="1" x14ac:dyDescent="0.25">
      <c r="A2468" s="122"/>
      <c r="B2468" s="123"/>
      <c r="C2468" s="144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8"/>
      <c r="O2468" s="128"/>
      <c r="P2468" s="128"/>
      <c r="Q2468" s="140"/>
      <c r="R2468" s="140"/>
      <c r="S2468" s="124"/>
      <c r="T2468" s="124"/>
      <c r="U2468" s="124"/>
      <c r="V2468" s="124"/>
      <c r="W2468" s="124"/>
      <c r="X2468" s="124"/>
      <c r="Y2468" s="123" t="s">
        <v>230</v>
      </c>
      <c r="Z2468" s="123" t="s">
        <v>230</v>
      </c>
      <c r="AA2468" s="135" t="s">
        <v>230</v>
      </c>
      <c r="AB2468" s="123" t="s">
        <v>230</v>
      </c>
      <c r="AC2468" s="123" t="s">
        <v>230</v>
      </c>
      <c r="AD2468" s="123" t="s">
        <v>230</v>
      </c>
      <c r="AE2468" s="123" t="s">
        <v>4275</v>
      </c>
      <c r="AF2468" s="123" t="s">
        <v>3463</v>
      </c>
      <c r="AG2468" s="125" t="s">
        <v>230</v>
      </c>
      <c r="AH2468" s="135" t="s">
        <v>60</v>
      </c>
      <c r="AI2468" s="143">
        <v>0.114</v>
      </c>
      <c r="AJ2468" s="128">
        <v>3000</v>
      </c>
      <c r="AK2468" s="126">
        <f t="shared" si="290"/>
        <v>0.71506849315068488</v>
      </c>
      <c r="AL2468" s="126">
        <f t="shared" si="291"/>
        <v>0.22191780821917809</v>
      </c>
      <c r="AM2468" s="126">
        <f>AK2468+AL2468</f>
        <v>0.93698630136986294</v>
      </c>
      <c r="AN2468" s="126"/>
      <c r="AO2468" s="126"/>
      <c r="AP2468" s="126"/>
      <c r="AQ2468" s="469"/>
      <c r="AR2468" s="71"/>
      <c r="AT2468" s="123"/>
      <c r="AU2468" s="123"/>
      <c r="AV2468" s="73"/>
      <c r="AW2468" s="123"/>
      <c r="AX2468" s="46"/>
      <c r="AY2468" s="2391"/>
    </row>
    <row r="2469" spans="1:51" s="55" customFormat="1" ht="15.95" customHeight="1" x14ac:dyDescent="0.25">
      <c r="A2469" s="182">
        <v>429</v>
      </c>
      <c r="B2469" s="166" t="s">
        <v>51</v>
      </c>
      <c r="C2469" s="170" t="s">
        <v>58</v>
      </c>
      <c r="D2469" s="166" t="s">
        <v>19019</v>
      </c>
      <c r="E2469" s="166" t="s">
        <v>4277</v>
      </c>
      <c r="F2469" s="166" t="s">
        <v>4278</v>
      </c>
      <c r="G2469" s="166"/>
      <c r="H2469" s="166" t="s">
        <v>219</v>
      </c>
      <c r="I2469" s="166" t="s">
        <v>4106</v>
      </c>
      <c r="J2469" s="166" t="s">
        <v>317</v>
      </c>
      <c r="K2469" s="166" t="s">
        <v>4004</v>
      </c>
      <c r="L2469" s="166" t="s">
        <v>317</v>
      </c>
      <c r="M2469" s="166" t="s">
        <v>4004</v>
      </c>
      <c r="N2469" s="186">
        <v>1.5</v>
      </c>
      <c r="O2469" s="186">
        <v>1.5</v>
      </c>
      <c r="P2469" s="186">
        <f t="shared" si="283"/>
        <v>2.25</v>
      </c>
      <c r="Q2469" s="184">
        <v>1</v>
      </c>
      <c r="R2469" s="184"/>
      <c r="S2469" s="183">
        <v>0</v>
      </c>
      <c r="T2469" s="183"/>
      <c r="U2469" s="183">
        <v>0</v>
      </c>
      <c r="V2469" s="183"/>
      <c r="W2469" s="183">
        <v>1</v>
      </c>
      <c r="X2469" s="183"/>
      <c r="Y2469" s="166" t="s">
        <v>61</v>
      </c>
      <c r="Z2469" s="166" t="s">
        <v>230</v>
      </c>
      <c r="AA2469" s="203" t="s">
        <v>230</v>
      </c>
      <c r="AB2469" s="166" t="s">
        <v>230</v>
      </c>
      <c r="AC2469" s="166" t="s">
        <v>230</v>
      </c>
      <c r="AD2469" s="166" t="s">
        <v>230</v>
      </c>
      <c r="AE2469" s="166" t="s">
        <v>4279</v>
      </c>
      <c r="AF2469" s="166" t="s">
        <v>378</v>
      </c>
      <c r="AG2469" s="165" t="s">
        <v>230</v>
      </c>
      <c r="AH2469" s="203" t="s">
        <v>60</v>
      </c>
      <c r="AI2469" s="220">
        <v>0.114</v>
      </c>
      <c r="AJ2469" s="184">
        <v>3120</v>
      </c>
      <c r="AK2469" s="167">
        <f t="shared" si="290"/>
        <v>0.74367123287671233</v>
      </c>
      <c r="AL2469" s="167">
        <f t="shared" si="291"/>
        <v>0.23079452054794519</v>
      </c>
      <c r="AM2469" s="187">
        <f>AK2469+AL2469</f>
        <v>0.97446575342465747</v>
      </c>
      <c r="AN2469" s="167">
        <f>AK2469</f>
        <v>0.74367123287671233</v>
      </c>
      <c r="AO2469" s="167">
        <f>AL2469</f>
        <v>0.23079452054794519</v>
      </c>
      <c r="AP2469" s="167">
        <f>AN2469+AO2469</f>
        <v>0.97446575342465747</v>
      </c>
      <c r="AQ2469" s="167">
        <f>AP2469*30</f>
        <v>29.233972602739723</v>
      </c>
      <c r="AR2469" s="193" t="s">
        <v>231</v>
      </c>
      <c r="AS2469" s="194"/>
      <c r="AT2469" s="166" t="s">
        <v>232</v>
      </c>
      <c r="AU2469" s="166" t="s">
        <v>58</v>
      </c>
      <c r="AV2469" s="280" t="s">
        <v>4280</v>
      </c>
      <c r="AW2469" s="166" t="s">
        <v>1122</v>
      </c>
      <c r="AX2469" s="46"/>
      <c r="AY2469" s="2391"/>
    </row>
    <row r="2470" spans="1:51" s="55" customFormat="1" ht="15.95" customHeight="1" x14ac:dyDescent="0.25">
      <c r="A2470" s="182">
        <v>430</v>
      </c>
      <c r="B2470" s="166" t="s">
        <v>52</v>
      </c>
      <c r="C2470" s="989" t="s">
        <v>58</v>
      </c>
      <c r="D2470" s="166" t="s">
        <v>19042</v>
      </c>
      <c r="E2470" s="166" t="s">
        <v>4282</v>
      </c>
      <c r="F2470" s="166" t="s">
        <v>4283</v>
      </c>
      <c r="G2470" s="166"/>
      <c r="H2470" s="166" t="s">
        <v>219</v>
      </c>
      <c r="I2470" s="166" t="s">
        <v>4106</v>
      </c>
      <c r="J2470" s="166" t="s">
        <v>221</v>
      </c>
      <c r="K2470" s="198" t="s">
        <v>222</v>
      </c>
      <c r="L2470" s="198" t="s">
        <v>221</v>
      </c>
      <c r="M2470" s="198" t="s">
        <v>879</v>
      </c>
      <c r="N2470" s="199">
        <v>2</v>
      </c>
      <c r="O2470" s="199">
        <v>1.5</v>
      </c>
      <c r="P2470" s="199">
        <v>3</v>
      </c>
      <c r="Q2470" s="1012">
        <v>2</v>
      </c>
      <c r="R2470" s="223"/>
      <c r="S2470" s="223">
        <v>1</v>
      </c>
      <c r="T2470" s="223"/>
      <c r="U2470" s="223">
        <v>0</v>
      </c>
      <c r="V2470" s="183"/>
      <c r="W2470" s="183"/>
      <c r="X2470" s="183"/>
      <c r="Y2470" s="673" t="s">
        <v>16652</v>
      </c>
      <c r="Z2470" s="203" t="s">
        <v>230</v>
      </c>
      <c r="AA2470" s="203" t="s">
        <v>230</v>
      </c>
      <c r="AB2470" s="203" t="s">
        <v>230</v>
      </c>
      <c r="AC2470" s="203" t="s">
        <v>230</v>
      </c>
      <c r="AD2470" s="203" t="s">
        <v>230</v>
      </c>
      <c r="AE2470" s="166" t="s">
        <v>4284</v>
      </c>
      <c r="AF2470" s="166" t="s">
        <v>4285</v>
      </c>
      <c r="AG2470" s="165" t="s">
        <v>230</v>
      </c>
      <c r="AH2470" s="203" t="s">
        <v>60</v>
      </c>
      <c r="AI2470" s="167">
        <v>0.114</v>
      </c>
      <c r="AJ2470" s="186">
        <v>1840</v>
      </c>
      <c r="AK2470" s="167">
        <f t="shared" si="290"/>
        <v>0.43857534246575336</v>
      </c>
      <c r="AL2470" s="167">
        <f t="shared" si="291"/>
        <v>0.13610958904109588</v>
      </c>
      <c r="AM2470" s="187">
        <f>AK2470+AL2470</f>
        <v>0.57468493150684918</v>
      </c>
      <c r="AN2470" s="167">
        <f>SUM(AK2470:AK2472)</f>
        <v>0.49843835616438348</v>
      </c>
      <c r="AO2470" s="167">
        <f>AL2470:AL2471</f>
        <v>0.13610958904109588</v>
      </c>
      <c r="AP2470" s="167">
        <f>SUM(AM2470:AM2472)</f>
        <v>0.6345479452054793</v>
      </c>
      <c r="AQ2470" s="167">
        <f>AP2470*30</f>
        <v>19.036438356164378</v>
      </c>
      <c r="AR2470" s="193" t="s">
        <v>231</v>
      </c>
      <c r="AS2470" s="194" t="s">
        <v>431</v>
      </c>
      <c r="AT2470" s="166" t="s">
        <v>232</v>
      </c>
      <c r="AU2470" s="198" t="s">
        <v>58</v>
      </c>
      <c r="AV2470" s="679" t="s">
        <v>4286</v>
      </c>
      <c r="AW2470" s="166" t="s">
        <v>234</v>
      </c>
      <c r="AX2470" s="46"/>
      <c r="AY2470" s="2391"/>
    </row>
    <row r="2471" spans="1:51" s="8" customFormat="1" ht="15.95" customHeight="1" x14ac:dyDescent="0.25">
      <c r="A2471" s="122"/>
      <c r="B2471" s="123"/>
      <c r="C2471" s="994"/>
      <c r="D2471" s="123"/>
      <c r="E2471" s="123"/>
      <c r="F2471" s="123"/>
      <c r="G2471" s="123"/>
      <c r="H2471" s="133"/>
      <c r="I2471" s="123"/>
      <c r="J2471" s="133"/>
      <c r="K2471" s="133"/>
      <c r="L2471" s="133"/>
      <c r="M2471" s="133"/>
      <c r="N2471" s="157"/>
      <c r="O2471" s="157"/>
      <c r="P2471" s="157"/>
      <c r="Q2471" s="1072"/>
      <c r="R2471" s="134"/>
      <c r="S2471" s="134"/>
      <c r="T2471" s="134"/>
      <c r="U2471" s="134"/>
      <c r="V2471" s="124"/>
      <c r="W2471" s="124"/>
      <c r="X2471" s="124"/>
      <c r="Y2471" s="123" t="s">
        <v>230</v>
      </c>
      <c r="Z2471" s="123" t="s">
        <v>230</v>
      </c>
      <c r="AA2471" s="135" t="s">
        <v>230</v>
      </c>
      <c r="AB2471" s="123" t="s">
        <v>230</v>
      </c>
      <c r="AC2471" s="2352" t="s">
        <v>25246</v>
      </c>
      <c r="AD2471" s="2353" t="s">
        <v>25247</v>
      </c>
      <c r="AE2471" s="123" t="s">
        <v>4284</v>
      </c>
      <c r="AF2471" s="123" t="s">
        <v>4287</v>
      </c>
      <c r="AG2471" s="125" t="s">
        <v>24335</v>
      </c>
      <c r="AH2471" s="135" t="s">
        <v>1509</v>
      </c>
      <c r="AI2471" s="128">
        <v>1.48</v>
      </c>
      <c r="AJ2471" s="140">
        <v>13</v>
      </c>
      <c r="AK2471" s="126">
        <f>AJ2471*AI2471/365</f>
        <v>5.2712328767123284E-2</v>
      </c>
      <c r="AL2471" s="126">
        <v>0</v>
      </c>
      <c r="AM2471" s="129">
        <f>SUBTOTAL(9,AK2471:AL2471)</f>
        <v>5.2712328767123284E-2</v>
      </c>
      <c r="AN2471" s="126"/>
      <c r="AO2471" s="126"/>
      <c r="AP2471" s="126"/>
      <c r="AQ2471" s="369"/>
      <c r="AR2471" s="49"/>
      <c r="AS2471" s="150"/>
      <c r="AT2471" s="123"/>
      <c r="AU2471" s="133"/>
      <c r="AV2471" s="73"/>
      <c r="AW2471" s="123"/>
      <c r="AX2471" s="46"/>
      <c r="AY2471" s="2391"/>
    </row>
    <row r="2472" spans="1:51" s="1099" customFormat="1" ht="15.95" customHeight="1" x14ac:dyDescent="0.25">
      <c r="A2472" s="1448"/>
      <c r="B2472" s="827"/>
      <c r="C2472" s="1506"/>
      <c r="D2472" s="827"/>
      <c r="E2472" s="827"/>
      <c r="F2472" s="827"/>
      <c r="G2472" s="827"/>
      <c r="H2472" s="895"/>
      <c r="I2472" s="827"/>
      <c r="J2472" s="895"/>
      <c r="K2472" s="895"/>
      <c r="L2472" s="895"/>
      <c r="M2472" s="895"/>
      <c r="N2472" s="1507"/>
      <c r="O2472" s="1507"/>
      <c r="P2472" s="1507"/>
      <c r="Q2472" s="1508"/>
      <c r="R2472" s="1509"/>
      <c r="S2472" s="1509"/>
      <c r="T2472" s="1509"/>
      <c r="U2472" s="1509"/>
      <c r="V2472" s="826"/>
      <c r="W2472" s="826"/>
      <c r="X2472" s="826"/>
      <c r="Y2472" s="827"/>
      <c r="Z2472" s="827"/>
      <c r="AA2472" s="1449"/>
      <c r="AB2472" s="827"/>
      <c r="AC2472" s="2250" t="s">
        <v>21475</v>
      </c>
      <c r="AD2472" s="1549" t="s">
        <v>13270</v>
      </c>
      <c r="AE2472" s="2250" t="s">
        <v>21480</v>
      </c>
      <c r="AF2472" s="2250" t="s">
        <v>21476</v>
      </c>
      <c r="AG2472" s="2251" t="s">
        <v>21477</v>
      </c>
      <c r="AH2472" s="754" t="s">
        <v>21478</v>
      </c>
      <c r="AI2472" s="2245">
        <v>0.87</v>
      </c>
      <c r="AJ2472" s="831">
        <v>3</v>
      </c>
      <c r="AK2472" s="378">
        <f>AJ2472*AI2472/365</f>
        <v>7.1506849315068491E-3</v>
      </c>
      <c r="AL2472" s="378">
        <v>0</v>
      </c>
      <c r="AM2472" s="380">
        <f>SUM(AK2472:AL2472)</f>
        <v>7.1506849315068491E-3</v>
      </c>
      <c r="AN2472" s="378"/>
      <c r="AO2472" s="378"/>
      <c r="AP2472" s="378"/>
      <c r="AQ2472" s="378"/>
      <c r="AR2472" s="2245"/>
      <c r="AS2472" s="1089"/>
      <c r="AT2472" s="2250"/>
      <c r="AU2472" s="1043"/>
      <c r="AV2472" s="2250"/>
      <c r="AW2472" s="2250"/>
      <c r="AX2472" s="2525" t="s">
        <v>21479</v>
      </c>
      <c r="AY2472" s="2401"/>
    </row>
    <row r="2473" spans="1:51" s="55" customFormat="1" ht="15.95" customHeight="1" x14ac:dyDescent="0.25">
      <c r="A2473" s="182">
        <v>431</v>
      </c>
      <c r="B2473" s="166" t="s">
        <v>52</v>
      </c>
      <c r="C2473" s="989" t="s">
        <v>58</v>
      </c>
      <c r="D2473" s="166" t="s">
        <v>19043</v>
      </c>
      <c r="E2473" s="166" t="s">
        <v>4289</v>
      </c>
      <c r="F2473" s="166" t="s">
        <v>4290</v>
      </c>
      <c r="G2473" s="166"/>
      <c r="H2473" s="354" t="s">
        <v>219</v>
      </c>
      <c r="I2473" s="354" t="s">
        <v>4106</v>
      </c>
      <c r="J2473" s="354" t="s">
        <v>221</v>
      </c>
      <c r="K2473" s="272" t="s">
        <v>222</v>
      </c>
      <c r="L2473" s="272" t="s">
        <v>221</v>
      </c>
      <c r="M2473" s="272" t="s">
        <v>879</v>
      </c>
      <c r="N2473" s="199">
        <v>3</v>
      </c>
      <c r="O2473" s="199">
        <v>1.5</v>
      </c>
      <c r="P2473" s="199">
        <f>O2473*N2473</f>
        <v>4.5</v>
      </c>
      <c r="Q2473" s="1012">
        <v>1</v>
      </c>
      <c r="R2473" s="223"/>
      <c r="S2473" s="223"/>
      <c r="T2473" s="223"/>
      <c r="U2473" s="223">
        <v>0</v>
      </c>
      <c r="V2473" s="183"/>
      <c r="W2473" s="183">
        <v>1</v>
      </c>
      <c r="X2473" s="183"/>
      <c r="Y2473" s="354" t="s">
        <v>62</v>
      </c>
      <c r="Z2473" s="366" t="s">
        <v>224</v>
      </c>
      <c r="AA2473" s="762" t="s">
        <v>225</v>
      </c>
      <c r="AB2473" s="354" t="s">
        <v>1503</v>
      </c>
      <c r="AC2473" s="443" t="s">
        <v>1504</v>
      </c>
      <c r="AD2473" s="354" t="s">
        <v>1505</v>
      </c>
      <c r="AE2473" s="166" t="s">
        <v>4291</v>
      </c>
      <c r="AF2473" s="166" t="s">
        <v>4292</v>
      </c>
      <c r="AG2473" s="165" t="s">
        <v>230</v>
      </c>
      <c r="AH2473" s="203" t="s">
        <v>60</v>
      </c>
      <c r="AI2473" s="167">
        <v>0.114</v>
      </c>
      <c r="AJ2473" s="186">
        <v>640</v>
      </c>
      <c r="AK2473" s="167">
        <f>AJ2473*0.087/365</f>
        <v>0.15254794520547943</v>
      </c>
      <c r="AL2473" s="167">
        <f>AJ2473*0.027/365</f>
        <v>4.7342465753424663E-2</v>
      </c>
      <c r="AM2473" s="187">
        <f>AK2473+AL2473</f>
        <v>0.19989041095890409</v>
      </c>
      <c r="AN2473" s="167">
        <f>SUM(AK2473:AK2474)</f>
        <v>0.15830136986301369</v>
      </c>
      <c r="AO2473" s="167">
        <f>AL2473:AL2474</f>
        <v>4.7342465753424663E-2</v>
      </c>
      <c r="AP2473" s="167">
        <f>SUM(AM2473:AM2474)</f>
        <v>0.20564383561643834</v>
      </c>
      <c r="AQ2473" s="167">
        <f>AP2473*30</f>
        <v>6.1693150684931499</v>
      </c>
      <c r="AR2473" s="193" t="s">
        <v>231</v>
      </c>
      <c r="AS2473" s="194" t="s">
        <v>20141</v>
      </c>
      <c r="AT2473" s="166" t="s">
        <v>232</v>
      </c>
      <c r="AU2473" s="198" t="s">
        <v>58</v>
      </c>
      <c r="AV2473" s="269" t="s">
        <v>4293</v>
      </c>
      <c r="AW2473" s="166" t="s">
        <v>20253</v>
      </c>
      <c r="AX2473" s="46"/>
      <c r="AY2473" s="2391"/>
    </row>
    <row r="2474" spans="1:51" s="1099" customFormat="1" ht="15.95" customHeight="1" x14ac:dyDescent="0.25">
      <c r="A2474" s="1448"/>
      <c r="B2474" s="827"/>
      <c r="C2474" s="1506"/>
      <c r="D2474" s="827"/>
      <c r="E2474" s="827"/>
      <c r="F2474" s="827"/>
      <c r="G2474" s="827"/>
      <c r="H2474" s="895"/>
      <c r="I2474" s="827"/>
      <c r="J2474" s="895"/>
      <c r="K2474" s="895"/>
      <c r="L2474" s="895"/>
      <c r="M2474" s="895"/>
      <c r="N2474" s="1507"/>
      <c r="O2474" s="1507"/>
      <c r="P2474" s="1507"/>
      <c r="Q2474" s="1508"/>
      <c r="R2474" s="1509"/>
      <c r="S2474" s="1509"/>
      <c r="T2474" s="1509"/>
      <c r="U2474" s="1509"/>
      <c r="V2474" s="826"/>
      <c r="W2474" s="826"/>
      <c r="X2474" s="826"/>
      <c r="Y2474" s="1449" t="s">
        <v>230</v>
      </c>
      <c r="Z2474" s="1449" t="s">
        <v>230</v>
      </c>
      <c r="AA2474" s="1449" t="s">
        <v>230</v>
      </c>
      <c r="AB2474" s="1449" t="s">
        <v>230</v>
      </c>
      <c r="AC2474" s="1449" t="s">
        <v>25079</v>
      </c>
      <c r="AD2474" s="1585" t="s">
        <v>25080</v>
      </c>
      <c r="AE2474" s="827" t="s">
        <v>25082</v>
      </c>
      <c r="AF2474" s="827" t="s">
        <v>1518</v>
      </c>
      <c r="AG2474" s="1199" t="s">
        <v>22802</v>
      </c>
      <c r="AH2474" s="827" t="s">
        <v>25009</v>
      </c>
      <c r="AI2474" s="2249">
        <v>0.14000000000000001</v>
      </c>
      <c r="AJ2474" s="1087">
        <v>15</v>
      </c>
      <c r="AK2474" s="1201">
        <f>AJ2474*AI2474/365</f>
        <v>5.7534246575342467E-3</v>
      </c>
      <c r="AL2474" s="1201">
        <v>0</v>
      </c>
      <c r="AM2474" s="1470">
        <f>SUBTOTAL(9,AK2474:AL2474)</f>
        <v>5.7534246575342467E-3</v>
      </c>
      <c r="AN2474" s="1201"/>
      <c r="AO2474" s="1201"/>
      <c r="AP2474" s="1201"/>
      <c r="AQ2474" s="1510"/>
      <c r="AR2474" s="1408"/>
      <c r="AS2474" s="1409"/>
      <c r="AT2474" s="827"/>
      <c r="AU2474" s="895"/>
      <c r="AV2474" s="1356"/>
      <c r="AW2474" s="827"/>
      <c r="AX2474" s="2460" t="s">
        <v>25083</v>
      </c>
      <c r="AY2474" s="2401"/>
    </row>
    <row r="2475" spans="1:51" s="55" customFormat="1" ht="15.95" customHeight="1" x14ac:dyDescent="0.25">
      <c r="A2475" s="182">
        <v>432</v>
      </c>
      <c r="B2475" s="170" t="s">
        <v>52</v>
      </c>
      <c r="C2475" s="989" t="s">
        <v>58</v>
      </c>
      <c r="D2475" s="166" t="s">
        <v>19044</v>
      </c>
      <c r="E2475" s="166" t="s">
        <v>4295</v>
      </c>
      <c r="F2475" s="166" t="s">
        <v>4296</v>
      </c>
      <c r="G2475" s="166"/>
      <c r="H2475" s="166" t="s">
        <v>317</v>
      </c>
      <c r="I2475" s="166" t="s">
        <v>1413</v>
      </c>
      <c r="J2475" s="166" t="s">
        <v>221</v>
      </c>
      <c r="K2475" s="198" t="s">
        <v>222</v>
      </c>
      <c r="L2475" s="198" t="s">
        <v>221</v>
      </c>
      <c r="M2475" s="198" t="s">
        <v>879</v>
      </c>
      <c r="N2475" s="186">
        <v>3</v>
      </c>
      <c r="O2475" s="186">
        <v>1.6</v>
      </c>
      <c r="P2475" s="186">
        <f>N2475*O2475</f>
        <v>4.8000000000000007</v>
      </c>
      <c r="Q2475" s="1012">
        <v>1</v>
      </c>
      <c r="R2475" s="223"/>
      <c r="S2475" s="223">
        <v>0</v>
      </c>
      <c r="T2475" s="223"/>
      <c r="U2475" s="223">
        <v>0</v>
      </c>
      <c r="V2475" s="183"/>
      <c r="W2475" s="183">
        <v>1</v>
      </c>
      <c r="X2475" s="183"/>
      <c r="Y2475" s="166" t="s">
        <v>62</v>
      </c>
      <c r="Z2475" s="170" t="s">
        <v>224</v>
      </c>
      <c r="AA2475" s="197" t="s">
        <v>225</v>
      </c>
      <c r="AB2475" s="166" t="s">
        <v>1503</v>
      </c>
      <c r="AC2475" s="203" t="s">
        <v>1504</v>
      </c>
      <c r="AD2475" s="166" t="s">
        <v>1505</v>
      </c>
      <c r="AE2475" s="166" t="s">
        <v>4297</v>
      </c>
      <c r="AF2475" s="166" t="s">
        <v>4298</v>
      </c>
      <c r="AG2475" s="165" t="s">
        <v>230</v>
      </c>
      <c r="AH2475" s="203" t="s">
        <v>60</v>
      </c>
      <c r="AI2475" s="167">
        <v>0.114</v>
      </c>
      <c r="AJ2475" s="184">
        <v>960</v>
      </c>
      <c r="AK2475" s="167">
        <f>AJ2475*0.087/365</f>
        <v>0.22882191780821917</v>
      </c>
      <c r="AL2475" s="167">
        <f>AJ2475*0.027/365</f>
        <v>7.1013698630136984E-2</v>
      </c>
      <c r="AM2475" s="187">
        <f>AK2475+AL2475</f>
        <v>0.29983561643835616</v>
      </c>
      <c r="AN2475" s="167">
        <f>SUM(AK2475:AK2476)</f>
        <v>0.30690410958904107</v>
      </c>
      <c r="AO2475" s="167">
        <f>SUM(AL2475:AL2476)</f>
        <v>7.1013698630136984E-2</v>
      </c>
      <c r="AP2475" s="167">
        <f>AN2475+AO2475</f>
        <v>0.37791780821917809</v>
      </c>
      <c r="AQ2475" s="167">
        <f>AP2475*30</f>
        <v>11.337534246575343</v>
      </c>
      <c r="AR2475" s="193" t="s">
        <v>231</v>
      </c>
      <c r="AS2475" s="194" t="s">
        <v>431</v>
      </c>
      <c r="AT2475" s="166" t="s">
        <v>232</v>
      </c>
      <c r="AU2475" s="198" t="s">
        <v>58</v>
      </c>
      <c r="AV2475" s="231" t="s">
        <v>4299</v>
      </c>
      <c r="AW2475" s="166" t="s">
        <v>234</v>
      </c>
      <c r="AX2475" s="46"/>
      <c r="AY2475" s="2391"/>
    </row>
    <row r="2476" spans="1:51" s="8" customFormat="1" ht="15.95" customHeight="1" x14ac:dyDescent="0.25">
      <c r="A2476" s="122"/>
      <c r="B2476" s="123"/>
      <c r="C2476" s="994"/>
      <c r="D2476" s="123"/>
      <c r="E2476" s="123"/>
      <c r="F2476" s="123"/>
      <c r="G2476" s="123"/>
      <c r="H2476" s="133"/>
      <c r="I2476" s="123"/>
      <c r="J2476" s="133"/>
      <c r="K2476" s="133"/>
      <c r="L2476" s="133"/>
      <c r="M2476" s="133"/>
      <c r="N2476" s="157"/>
      <c r="O2476" s="157"/>
      <c r="P2476" s="157"/>
      <c r="Q2476" s="1072"/>
      <c r="R2476" s="134"/>
      <c r="S2476" s="134"/>
      <c r="T2476" s="134"/>
      <c r="U2476" s="134"/>
      <c r="V2476" s="124"/>
      <c r="W2476" s="124"/>
      <c r="X2476" s="124"/>
      <c r="Y2476" s="135" t="s">
        <v>230</v>
      </c>
      <c r="Z2476" s="135" t="s">
        <v>230</v>
      </c>
      <c r="AA2476" s="135" t="s">
        <v>230</v>
      </c>
      <c r="AB2476" s="135" t="s">
        <v>230</v>
      </c>
      <c r="AC2476" s="135" t="s">
        <v>230</v>
      </c>
      <c r="AD2476" s="135" t="s">
        <v>230</v>
      </c>
      <c r="AE2476" s="123" t="s">
        <v>4297</v>
      </c>
      <c r="AF2476" s="123" t="s">
        <v>4300</v>
      </c>
      <c r="AG2476" s="125">
        <v>315503000000652</v>
      </c>
      <c r="AH2476" s="135" t="s">
        <v>304</v>
      </c>
      <c r="AI2476" s="128">
        <v>1.1399999999999999</v>
      </c>
      <c r="AJ2476" s="140">
        <v>25</v>
      </c>
      <c r="AK2476" s="126">
        <f>AJ2476*AI2476/365</f>
        <v>7.8082191780821902E-2</v>
      </c>
      <c r="AL2476" s="126">
        <v>0</v>
      </c>
      <c r="AM2476" s="14">
        <f>SUBTOTAL(9,AK2476:AL2476)</f>
        <v>7.8082191780821902E-2</v>
      </c>
      <c r="AN2476" s="126"/>
      <c r="AO2476" s="126"/>
      <c r="AP2476" s="126"/>
      <c r="AQ2476" s="369"/>
      <c r="AR2476" s="49"/>
      <c r="AS2476" s="50"/>
      <c r="AT2476" s="123"/>
      <c r="AU2476" s="133"/>
      <c r="AV2476" s="73"/>
      <c r="AW2476" s="123"/>
      <c r="AX2476" s="46"/>
      <c r="AY2476" s="2391"/>
    </row>
    <row r="2477" spans="1:51" s="55" customFormat="1" ht="15.95" customHeight="1" x14ac:dyDescent="0.25">
      <c r="A2477" s="182">
        <v>433</v>
      </c>
      <c r="B2477" s="170" t="s">
        <v>52</v>
      </c>
      <c r="C2477" s="989" t="s">
        <v>58</v>
      </c>
      <c r="D2477" s="166" t="s">
        <v>19045</v>
      </c>
      <c r="E2477" s="166" t="s">
        <v>4302</v>
      </c>
      <c r="F2477" s="166" t="s">
        <v>4303</v>
      </c>
      <c r="G2477" s="166"/>
      <c r="H2477" s="166" t="s">
        <v>219</v>
      </c>
      <c r="I2477" s="166" t="s">
        <v>220</v>
      </c>
      <c r="J2477" s="166" t="s">
        <v>221</v>
      </c>
      <c r="K2477" s="198" t="s">
        <v>222</v>
      </c>
      <c r="L2477" s="198" t="s">
        <v>221</v>
      </c>
      <c r="M2477" s="198" t="s">
        <v>879</v>
      </c>
      <c r="N2477" s="186">
        <v>3</v>
      </c>
      <c r="O2477" s="186">
        <v>1.6</v>
      </c>
      <c r="P2477" s="186">
        <f>N2477*O2477</f>
        <v>4.8000000000000007</v>
      </c>
      <c r="Q2477" s="1012">
        <v>2</v>
      </c>
      <c r="R2477" s="223"/>
      <c r="S2477" s="223">
        <v>1</v>
      </c>
      <c r="T2477" s="223"/>
      <c r="U2477" s="223">
        <v>0</v>
      </c>
      <c r="V2477" s="183"/>
      <c r="W2477" s="183"/>
      <c r="X2477" s="183"/>
      <c r="Y2477" s="166" t="s">
        <v>62</v>
      </c>
      <c r="Z2477" s="170" t="s">
        <v>224</v>
      </c>
      <c r="AA2477" s="197" t="s">
        <v>225</v>
      </c>
      <c r="AB2477" s="166" t="s">
        <v>1503</v>
      </c>
      <c r="AC2477" s="203" t="s">
        <v>1504</v>
      </c>
      <c r="AD2477" s="166" t="s">
        <v>1505</v>
      </c>
      <c r="AE2477" s="166" t="s">
        <v>4297</v>
      </c>
      <c r="AF2477" s="166" t="s">
        <v>4304</v>
      </c>
      <c r="AG2477" s="165" t="s">
        <v>230</v>
      </c>
      <c r="AH2477" s="203" t="s">
        <v>60</v>
      </c>
      <c r="AI2477" s="167">
        <v>0.114</v>
      </c>
      <c r="AJ2477" s="186">
        <v>1680</v>
      </c>
      <c r="AK2477" s="167">
        <f t="shared" ref="AK2477:AK2486" si="296">AJ2477*0.087/365</f>
        <v>0.40043835616438356</v>
      </c>
      <c r="AL2477" s="167">
        <f t="shared" ref="AL2477:AL2486" si="297">AJ2477*0.027/365</f>
        <v>0.12427397260273973</v>
      </c>
      <c r="AM2477" s="187">
        <f t="shared" ref="AM2477:AM2486" si="298">AK2477+AL2477</f>
        <v>0.52471232876712326</v>
      </c>
      <c r="AN2477" s="167">
        <f>AK2477</f>
        <v>0.40043835616438356</v>
      </c>
      <c r="AO2477" s="167">
        <f t="shared" ref="AO2477:AO2485" si="299">AL2477</f>
        <v>0.12427397260273973</v>
      </c>
      <c r="AP2477" s="167">
        <f>AN2477+AO2477</f>
        <v>0.52471232876712326</v>
      </c>
      <c r="AQ2477" s="167">
        <f t="shared" ref="AQ2477:AQ2486" si="300">AP2477*30</f>
        <v>15.741369863013698</v>
      </c>
      <c r="AR2477" s="193" t="s">
        <v>231</v>
      </c>
      <c r="AS2477" s="194" t="s">
        <v>431</v>
      </c>
      <c r="AT2477" s="166" t="s">
        <v>232</v>
      </c>
      <c r="AU2477" s="198" t="s">
        <v>58</v>
      </c>
      <c r="AV2477" s="231" t="s">
        <v>4305</v>
      </c>
      <c r="AW2477" s="166" t="s">
        <v>234</v>
      </c>
      <c r="AX2477" s="46"/>
      <c r="AY2477" s="2391"/>
    </row>
    <row r="2478" spans="1:51" s="55" customFormat="1" ht="18.75" customHeight="1" x14ac:dyDescent="0.25">
      <c r="A2478" s="182">
        <v>434</v>
      </c>
      <c r="B2478" s="170" t="s">
        <v>52</v>
      </c>
      <c r="C2478" s="989" t="s">
        <v>58</v>
      </c>
      <c r="D2478" s="354" t="s">
        <v>19028</v>
      </c>
      <c r="E2478" s="166" t="s">
        <v>4307</v>
      </c>
      <c r="F2478" s="166" t="s">
        <v>4308</v>
      </c>
      <c r="G2478" s="166"/>
      <c r="H2478" s="354" t="s">
        <v>219</v>
      </c>
      <c r="I2478" s="354" t="s">
        <v>220</v>
      </c>
      <c r="J2478" s="354" t="s">
        <v>221</v>
      </c>
      <c r="K2478" s="272" t="s">
        <v>222</v>
      </c>
      <c r="L2478" s="272" t="s">
        <v>221</v>
      </c>
      <c r="M2478" s="272" t="s">
        <v>879</v>
      </c>
      <c r="N2478" s="440">
        <v>6.4</v>
      </c>
      <c r="O2478" s="440">
        <v>2.2000000000000002</v>
      </c>
      <c r="P2478" s="440">
        <f>O2478*N2478</f>
        <v>14.080000000000002</v>
      </c>
      <c r="Q2478" s="1012">
        <v>3</v>
      </c>
      <c r="R2478" s="223"/>
      <c r="S2478" s="223">
        <v>1</v>
      </c>
      <c r="T2478" s="223"/>
      <c r="U2478" s="223">
        <v>0</v>
      </c>
      <c r="V2478" s="183"/>
      <c r="W2478" s="183"/>
      <c r="X2478" s="183"/>
      <c r="Y2478" s="354" t="s">
        <v>62</v>
      </c>
      <c r="Z2478" s="366" t="s">
        <v>224</v>
      </c>
      <c r="AA2478" s="762" t="s">
        <v>225</v>
      </c>
      <c r="AB2478" s="354" t="s">
        <v>1503</v>
      </c>
      <c r="AC2478" s="443" t="s">
        <v>1504</v>
      </c>
      <c r="AD2478" s="354" t="s">
        <v>1505</v>
      </c>
      <c r="AE2478" s="166" t="s">
        <v>4309</v>
      </c>
      <c r="AF2478" s="166" t="s">
        <v>4310</v>
      </c>
      <c r="AG2478" s="165" t="s">
        <v>230</v>
      </c>
      <c r="AH2478" s="203" t="s">
        <v>60</v>
      </c>
      <c r="AI2478" s="167">
        <v>0.114</v>
      </c>
      <c r="AJ2478" s="186">
        <v>4800</v>
      </c>
      <c r="AK2478" s="167">
        <f t="shared" si="296"/>
        <v>1.1441095890410957</v>
      </c>
      <c r="AL2478" s="167">
        <f t="shared" si="297"/>
        <v>0.35506849315068489</v>
      </c>
      <c r="AM2478" s="187">
        <f t="shared" si="298"/>
        <v>1.4991780821917806</v>
      </c>
      <c r="AN2478" s="167">
        <f>AK2478</f>
        <v>1.1441095890410957</v>
      </c>
      <c r="AO2478" s="167">
        <f t="shared" si="299"/>
        <v>0.35506849315068489</v>
      </c>
      <c r="AP2478" s="167">
        <f>AN2478+AO2478</f>
        <v>1.4991780821917806</v>
      </c>
      <c r="AQ2478" s="167">
        <f t="shared" si="300"/>
        <v>44.975342465753421</v>
      </c>
      <c r="AR2478" s="193" t="s">
        <v>231</v>
      </c>
      <c r="AS2478" s="363" t="s">
        <v>114</v>
      </c>
      <c r="AT2478" s="166" t="s">
        <v>232</v>
      </c>
      <c r="AU2478" s="198" t="s">
        <v>58</v>
      </c>
      <c r="AV2478" s="679" t="s">
        <v>4311</v>
      </c>
      <c r="AW2478" s="166" t="s">
        <v>234</v>
      </c>
      <c r="AX2478" s="46"/>
      <c r="AY2478" s="2391"/>
    </row>
    <row r="2479" spans="1:51" s="55" customFormat="1" ht="33.75" customHeight="1" x14ac:dyDescent="0.25">
      <c r="A2479" s="2206">
        <v>435</v>
      </c>
      <c r="B2479" s="716" t="s">
        <v>52</v>
      </c>
      <c r="C2479" s="2208" t="s">
        <v>58</v>
      </c>
      <c r="D2479" s="1116" t="s">
        <v>19029</v>
      </c>
      <c r="E2479" s="716" t="s">
        <v>4313</v>
      </c>
      <c r="F2479" s="716" t="s">
        <v>4314</v>
      </c>
      <c r="G2479" s="716"/>
      <c r="H2479" s="1116" t="s">
        <v>219</v>
      </c>
      <c r="I2479" s="1116" t="s">
        <v>220</v>
      </c>
      <c r="J2479" s="1116" t="s">
        <v>221</v>
      </c>
      <c r="K2479" s="2326" t="s">
        <v>222</v>
      </c>
      <c r="L2479" s="2326" t="s">
        <v>221</v>
      </c>
      <c r="M2479" s="2326" t="s">
        <v>879</v>
      </c>
      <c r="N2479" s="2356">
        <v>6.4</v>
      </c>
      <c r="O2479" s="2356">
        <v>2.2000000000000002</v>
      </c>
      <c r="P2479" s="2356">
        <f>O2479*N2479</f>
        <v>14.080000000000002</v>
      </c>
      <c r="Q2479" s="2211">
        <v>1</v>
      </c>
      <c r="R2479" s="2213"/>
      <c r="S2479" s="2213">
        <v>1</v>
      </c>
      <c r="T2479" s="2213"/>
      <c r="U2479" s="2213">
        <v>0</v>
      </c>
      <c r="V2479" s="2214"/>
      <c r="W2479" s="2214"/>
      <c r="X2479" s="2214"/>
      <c r="Y2479" s="1116" t="s">
        <v>62</v>
      </c>
      <c r="Z2479" s="1183" t="s">
        <v>224</v>
      </c>
      <c r="AA2479" s="2295" t="s">
        <v>225</v>
      </c>
      <c r="AB2479" s="1116" t="s">
        <v>1503</v>
      </c>
      <c r="AC2479" s="1188" t="s">
        <v>1504</v>
      </c>
      <c r="AD2479" s="1116" t="s">
        <v>1505</v>
      </c>
      <c r="AE2479" s="716" t="s">
        <v>1506</v>
      </c>
      <c r="AF2479" s="716" t="s">
        <v>4315</v>
      </c>
      <c r="AG2479" s="717" t="s">
        <v>230</v>
      </c>
      <c r="AH2479" s="502" t="s">
        <v>60</v>
      </c>
      <c r="AI2479" s="718">
        <v>0.114</v>
      </c>
      <c r="AJ2479" s="719">
        <v>480</v>
      </c>
      <c r="AK2479" s="718">
        <f t="shared" si="296"/>
        <v>0.11441095890410959</v>
      </c>
      <c r="AL2479" s="718">
        <f t="shared" si="297"/>
        <v>3.5506849315068492E-2</v>
      </c>
      <c r="AM2479" s="1653">
        <f t="shared" si="298"/>
        <v>0.14991780821917808</v>
      </c>
      <c r="AN2479" s="718">
        <f>SUBTOTAL(9,AK2479:AK2480)</f>
        <v>0.26038356164383564</v>
      </c>
      <c r="AO2479" s="718">
        <f>SUBTOTAL(9,AL2479:AL2480)</f>
        <v>3.5506849315068492E-2</v>
      </c>
      <c r="AP2479" s="718">
        <f>SUBTOTAL(9,AM2479:AM2480)</f>
        <v>0.14991780821917808</v>
      </c>
      <c r="AQ2479" s="718">
        <f>AP2479*30</f>
        <v>4.4975342465753423</v>
      </c>
      <c r="AR2479" s="2217" t="s">
        <v>231</v>
      </c>
      <c r="AS2479" s="1184" t="s">
        <v>431</v>
      </c>
      <c r="AT2479" s="716" t="s">
        <v>232</v>
      </c>
      <c r="AU2479" s="2209" t="s">
        <v>58</v>
      </c>
      <c r="AV2479" s="2219" t="s">
        <v>4316</v>
      </c>
      <c r="AW2479" s="716" t="s">
        <v>234</v>
      </c>
      <c r="AX2479" s="52"/>
      <c r="AY2479" s="2391"/>
    </row>
    <row r="2480" spans="1:51" s="55" customFormat="1" ht="33.75" customHeight="1" x14ac:dyDescent="0.25">
      <c r="A2480" s="36"/>
      <c r="B2480" s="2243"/>
      <c r="C2480" s="990"/>
      <c r="D2480" s="2250"/>
      <c r="E2480" s="2243"/>
      <c r="F2480" s="2243"/>
      <c r="G2480" s="2243"/>
      <c r="H2480" s="2250"/>
      <c r="I2480" s="2250"/>
      <c r="J2480" s="2250"/>
      <c r="K2480" s="1043"/>
      <c r="L2480" s="1043"/>
      <c r="M2480" s="1043"/>
      <c r="N2480" s="1090"/>
      <c r="O2480" s="1090"/>
      <c r="P2480" s="1090"/>
      <c r="Q2480" s="1056"/>
      <c r="R2480" s="61"/>
      <c r="S2480" s="61"/>
      <c r="T2480" s="61"/>
      <c r="U2480" s="61"/>
      <c r="V2480" s="448"/>
      <c r="W2480" s="448"/>
      <c r="X2480" s="448"/>
      <c r="Y2480" s="2250"/>
      <c r="Z2480" s="1062"/>
      <c r="AA2480" s="1095"/>
      <c r="AB2480" s="2250"/>
      <c r="AC2480" s="754" t="s">
        <v>21924</v>
      </c>
      <c r="AD2480" s="1146" t="s">
        <v>17420</v>
      </c>
      <c r="AE2480" s="2243" t="s">
        <v>1516</v>
      </c>
      <c r="AF2480" s="2243" t="s">
        <v>8836</v>
      </c>
      <c r="AG2480" s="39" t="s">
        <v>21923</v>
      </c>
      <c r="AH2480" s="1" t="s">
        <v>1509</v>
      </c>
      <c r="AI2480" s="2244">
        <v>1.48</v>
      </c>
      <c r="AJ2480" s="37">
        <v>36</v>
      </c>
      <c r="AK2480" s="40">
        <f>AJ2480*AI2480/365</f>
        <v>0.14597260273972604</v>
      </c>
      <c r="AL2480" s="40">
        <v>0</v>
      </c>
      <c r="AM2480" s="41">
        <f>SUBTOTAL(9,AK2480:AL2480)</f>
        <v>0.14597260273972604</v>
      </c>
      <c r="AN2480" s="40"/>
      <c r="AO2480" s="40"/>
      <c r="AP2480" s="40"/>
      <c r="AQ2480" s="40"/>
      <c r="AR2480" s="283"/>
      <c r="AS2480" s="1064"/>
      <c r="AT2480" s="2243"/>
      <c r="AU2480" s="5"/>
      <c r="AV2480" s="1060"/>
      <c r="AW2480" s="2243"/>
      <c r="AX2480" s="2525" t="s">
        <v>21925</v>
      </c>
      <c r="AY2480" s="2391"/>
    </row>
    <row r="2481" spans="1:51" s="55" customFormat="1" ht="15.95" customHeight="1" x14ac:dyDescent="0.25">
      <c r="A2481" s="204">
        <v>436</v>
      </c>
      <c r="B2481" s="206" t="s">
        <v>52</v>
      </c>
      <c r="C2481" s="2357" t="s">
        <v>58</v>
      </c>
      <c r="D2481" s="206" t="s">
        <v>19046</v>
      </c>
      <c r="E2481" s="206" t="s">
        <v>4318</v>
      </c>
      <c r="F2481" s="206" t="s">
        <v>4319</v>
      </c>
      <c r="G2481" s="206"/>
      <c r="H2481" s="2311" t="s">
        <v>219</v>
      </c>
      <c r="I2481" s="2311" t="s">
        <v>220</v>
      </c>
      <c r="J2481" s="2311" t="s">
        <v>221</v>
      </c>
      <c r="K2481" s="2341" t="s">
        <v>222</v>
      </c>
      <c r="L2481" s="2341" t="s">
        <v>221</v>
      </c>
      <c r="M2481" s="2341" t="s">
        <v>879</v>
      </c>
      <c r="N2481" s="2358">
        <v>3</v>
      </c>
      <c r="O2481" s="2358">
        <v>1.5</v>
      </c>
      <c r="P2481" s="2358">
        <f>O2481*N2481</f>
        <v>4.5</v>
      </c>
      <c r="Q2481" s="2359">
        <v>2</v>
      </c>
      <c r="R2481" s="2360"/>
      <c r="S2481" s="2360">
        <v>1</v>
      </c>
      <c r="T2481" s="2360"/>
      <c r="U2481" s="2360">
        <v>0</v>
      </c>
      <c r="V2481" s="207"/>
      <c r="W2481" s="207"/>
      <c r="X2481" s="207"/>
      <c r="Y2481" s="2311" t="s">
        <v>62</v>
      </c>
      <c r="Z2481" s="2313" t="s">
        <v>224</v>
      </c>
      <c r="AA2481" s="2314" t="s">
        <v>225</v>
      </c>
      <c r="AB2481" s="2311" t="s">
        <v>1503</v>
      </c>
      <c r="AC2481" s="2361" t="s">
        <v>1504</v>
      </c>
      <c r="AD2481" s="2311" t="s">
        <v>1505</v>
      </c>
      <c r="AE2481" s="206" t="s">
        <v>1529</v>
      </c>
      <c r="AF2481" s="206" t="s">
        <v>4320</v>
      </c>
      <c r="AG2481" s="211" t="s">
        <v>230</v>
      </c>
      <c r="AH2481" s="2236" t="s">
        <v>60</v>
      </c>
      <c r="AI2481" s="212">
        <v>0.114</v>
      </c>
      <c r="AJ2481" s="214">
        <v>2240</v>
      </c>
      <c r="AK2481" s="212">
        <f t="shared" si="296"/>
        <v>0.53391780821917811</v>
      </c>
      <c r="AL2481" s="212">
        <f t="shared" si="297"/>
        <v>0.1656986301369863</v>
      </c>
      <c r="AM2481" s="215">
        <f t="shared" si="298"/>
        <v>0.69961643835616438</v>
      </c>
      <c r="AN2481" s="212">
        <f>AK2481</f>
        <v>0.53391780821917811</v>
      </c>
      <c r="AO2481" s="212">
        <f t="shared" si="299"/>
        <v>0.1656986301369863</v>
      </c>
      <c r="AP2481" s="212">
        <f>AN2481+AO2481</f>
        <v>0.69961643835616438</v>
      </c>
      <c r="AQ2481" s="212">
        <f t="shared" si="300"/>
        <v>20.988493150684931</v>
      </c>
      <c r="AR2481" s="2173" t="s">
        <v>231</v>
      </c>
      <c r="AS2481" s="2237" t="s">
        <v>431</v>
      </c>
      <c r="AT2481" s="206" t="s">
        <v>232</v>
      </c>
      <c r="AU2481" s="209" t="s">
        <v>58</v>
      </c>
      <c r="AV2481" s="2174" t="s">
        <v>4321</v>
      </c>
      <c r="AW2481" s="206" t="s">
        <v>234</v>
      </c>
      <c r="AX2481" s="44"/>
      <c r="AY2481" s="2391"/>
    </row>
    <row r="2482" spans="1:51" s="55" customFormat="1" ht="15.95" customHeight="1" x14ac:dyDescent="0.25">
      <c r="A2482" s="182">
        <v>437</v>
      </c>
      <c r="B2482" s="170" t="s">
        <v>52</v>
      </c>
      <c r="C2482" s="989" t="s">
        <v>58</v>
      </c>
      <c r="D2482" s="166" t="s">
        <v>19047</v>
      </c>
      <c r="E2482" s="166" t="s">
        <v>4323</v>
      </c>
      <c r="F2482" s="166" t="s">
        <v>4324</v>
      </c>
      <c r="G2482" s="166"/>
      <c r="H2482" s="166" t="s">
        <v>219</v>
      </c>
      <c r="I2482" s="166" t="s">
        <v>220</v>
      </c>
      <c r="J2482" s="166" t="s">
        <v>221</v>
      </c>
      <c r="K2482" s="198" t="s">
        <v>222</v>
      </c>
      <c r="L2482" s="198" t="s">
        <v>221</v>
      </c>
      <c r="M2482" s="198" t="s">
        <v>879</v>
      </c>
      <c r="N2482" s="199">
        <v>8</v>
      </c>
      <c r="O2482" s="199">
        <v>2</v>
      </c>
      <c r="P2482" s="186">
        <f>N2482*O2482</f>
        <v>16</v>
      </c>
      <c r="Q2482" s="1012">
        <v>4</v>
      </c>
      <c r="R2482" s="223"/>
      <c r="S2482" s="223">
        <v>1</v>
      </c>
      <c r="T2482" s="223"/>
      <c r="U2482" s="223">
        <v>0</v>
      </c>
      <c r="V2482" s="183"/>
      <c r="W2482" s="183"/>
      <c r="X2482" s="183"/>
      <c r="Y2482" s="166" t="s">
        <v>62</v>
      </c>
      <c r="Z2482" s="170" t="s">
        <v>224</v>
      </c>
      <c r="AA2482" s="197" t="s">
        <v>225</v>
      </c>
      <c r="AB2482" s="166" t="s">
        <v>1503</v>
      </c>
      <c r="AC2482" s="203" t="s">
        <v>1504</v>
      </c>
      <c r="AD2482" s="166" t="s">
        <v>1505</v>
      </c>
      <c r="AE2482" s="166" t="s">
        <v>1529</v>
      </c>
      <c r="AF2482" s="166" t="s">
        <v>4325</v>
      </c>
      <c r="AG2482" s="165" t="s">
        <v>230</v>
      </c>
      <c r="AH2482" s="203" t="s">
        <v>60</v>
      </c>
      <c r="AI2482" s="167">
        <v>0.114</v>
      </c>
      <c r="AJ2482" s="186">
        <v>6320</v>
      </c>
      <c r="AK2482" s="167">
        <f t="shared" si="296"/>
        <v>1.5064109589041093</v>
      </c>
      <c r="AL2482" s="167">
        <f t="shared" si="297"/>
        <v>0.46750684931506847</v>
      </c>
      <c r="AM2482" s="187">
        <f t="shared" si="298"/>
        <v>1.9739178082191777</v>
      </c>
      <c r="AN2482" s="167">
        <f>SUM(AK2482:AK2483)</f>
        <v>1.5938630136986298</v>
      </c>
      <c r="AO2482" s="167">
        <f t="shared" si="299"/>
        <v>0.46750684931506847</v>
      </c>
      <c r="AP2482" s="167">
        <f>SUM(AM2482:AM2483)</f>
        <v>2.0613698630136983</v>
      </c>
      <c r="AQ2482" s="167">
        <f>AP2482*30</f>
        <v>61.841095890410948</v>
      </c>
      <c r="AR2482" s="193" t="s">
        <v>231</v>
      </c>
      <c r="AS2482" s="194" t="s">
        <v>431</v>
      </c>
      <c r="AT2482" s="166" t="s">
        <v>232</v>
      </c>
      <c r="AU2482" s="198" t="s">
        <v>58</v>
      </c>
      <c r="AV2482" s="679" t="s">
        <v>4326</v>
      </c>
      <c r="AW2482" s="166" t="s">
        <v>234</v>
      </c>
      <c r="AX2482" s="52"/>
      <c r="AY2482" s="2391"/>
    </row>
    <row r="2483" spans="1:51" s="1395" customFormat="1" ht="15.95" customHeight="1" x14ac:dyDescent="0.25">
      <c r="A2483" s="2262"/>
      <c r="B2483" s="2263"/>
      <c r="C2483" s="2362"/>
      <c r="K2483" s="2077"/>
      <c r="L2483" s="2077"/>
      <c r="M2483" s="2077"/>
      <c r="N2483" s="2354"/>
      <c r="O2483" s="2354"/>
      <c r="P2483" s="2264"/>
      <c r="Q2483" s="2363"/>
      <c r="R2483" s="2364"/>
      <c r="S2483" s="2364"/>
      <c r="T2483" s="2364"/>
      <c r="U2483" s="2364"/>
      <c r="V2483" s="1406"/>
      <c r="W2483" s="1406"/>
      <c r="X2483" s="1406"/>
      <c r="Z2483" s="2263"/>
      <c r="AA2483" s="2266"/>
      <c r="AC2483" s="1449" t="s">
        <v>22128</v>
      </c>
      <c r="AD2483" s="827"/>
      <c r="AE2483" s="827" t="s">
        <v>22125</v>
      </c>
      <c r="AF2483" s="827" t="s">
        <v>22126</v>
      </c>
      <c r="AG2483" s="1199" t="s">
        <v>22127</v>
      </c>
      <c r="AH2483" s="1449" t="s">
        <v>21224</v>
      </c>
      <c r="AI2483" s="2399">
        <v>1.1399999999999999</v>
      </c>
      <c r="AJ2483" s="2249">
        <v>28</v>
      </c>
      <c r="AK2483" s="1201">
        <f>AJ2483*AI2483/365</f>
        <v>8.7452054794520548E-2</v>
      </c>
      <c r="AL2483" s="1201">
        <v>0</v>
      </c>
      <c r="AM2483" s="1470">
        <f>SUBTOTAL(9,AK2483:AL2483)</f>
        <v>8.7452054794520548E-2</v>
      </c>
      <c r="AN2483" s="1201"/>
      <c r="AO2483" s="1201"/>
      <c r="AP2483" s="1201"/>
      <c r="AQ2483" s="1201"/>
      <c r="AR2483" s="2284"/>
      <c r="AS2483" s="2355"/>
      <c r="AT2483" s="827"/>
      <c r="AU2483" s="895"/>
      <c r="AV2483" s="2285"/>
      <c r="AW2483" s="827"/>
      <c r="AX2483" s="2525" t="s">
        <v>22129</v>
      </c>
      <c r="AY2483" s="2401"/>
    </row>
    <row r="2484" spans="1:51" s="55" customFormat="1" ht="30.75" customHeight="1" x14ac:dyDescent="0.25">
      <c r="A2484" s="182">
        <v>438</v>
      </c>
      <c r="B2484" s="170" t="s">
        <v>52</v>
      </c>
      <c r="C2484" s="989" t="s">
        <v>58</v>
      </c>
      <c r="D2484" s="166" t="s">
        <v>19048</v>
      </c>
      <c r="E2484" s="166" t="s">
        <v>4328</v>
      </c>
      <c r="F2484" s="166" t="s">
        <v>4329</v>
      </c>
      <c r="G2484" s="166"/>
      <c r="H2484" s="166" t="s">
        <v>219</v>
      </c>
      <c r="I2484" s="166" t="s">
        <v>220</v>
      </c>
      <c r="J2484" s="166" t="s">
        <v>221</v>
      </c>
      <c r="K2484" s="198" t="s">
        <v>222</v>
      </c>
      <c r="L2484" s="198" t="s">
        <v>221</v>
      </c>
      <c r="M2484" s="198" t="s">
        <v>879</v>
      </c>
      <c r="N2484" s="186">
        <v>3</v>
      </c>
      <c r="O2484" s="186">
        <v>1.6</v>
      </c>
      <c r="P2484" s="186">
        <v>4.8</v>
      </c>
      <c r="Q2484" s="1012">
        <v>2</v>
      </c>
      <c r="R2484" s="223"/>
      <c r="S2484" s="223">
        <v>2</v>
      </c>
      <c r="T2484" s="223"/>
      <c r="U2484" s="223">
        <v>0</v>
      </c>
      <c r="V2484" s="183"/>
      <c r="W2484" s="183"/>
      <c r="X2484" s="183"/>
      <c r="Y2484" s="166" t="s">
        <v>62</v>
      </c>
      <c r="Z2484" s="170" t="s">
        <v>224</v>
      </c>
      <c r="AA2484" s="197" t="s">
        <v>225</v>
      </c>
      <c r="AB2484" s="166" t="s">
        <v>1503</v>
      </c>
      <c r="AC2484" s="203" t="s">
        <v>1504</v>
      </c>
      <c r="AD2484" s="166" t="s">
        <v>1505</v>
      </c>
      <c r="AE2484" s="166" t="s">
        <v>4330</v>
      </c>
      <c r="AF2484" s="166" t="s">
        <v>4331</v>
      </c>
      <c r="AG2484" s="165" t="s">
        <v>230</v>
      </c>
      <c r="AH2484" s="203" t="s">
        <v>60</v>
      </c>
      <c r="AI2484" s="167">
        <v>0.114</v>
      </c>
      <c r="AJ2484" s="186">
        <v>800</v>
      </c>
      <c r="AK2484" s="167">
        <f t="shared" si="296"/>
        <v>0.19068493150684929</v>
      </c>
      <c r="AL2484" s="167">
        <f t="shared" si="297"/>
        <v>5.9178082191780827E-2</v>
      </c>
      <c r="AM2484" s="187">
        <f t="shared" si="298"/>
        <v>0.24986301369863012</v>
      </c>
      <c r="AN2484" s="167">
        <f>AK2484</f>
        <v>0.19068493150684929</v>
      </c>
      <c r="AO2484" s="167">
        <f t="shared" si="299"/>
        <v>5.9178082191780827E-2</v>
      </c>
      <c r="AP2484" s="167">
        <f>AN2484+AO2484</f>
        <v>0.24986301369863012</v>
      </c>
      <c r="AQ2484" s="167">
        <f t="shared" si="300"/>
        <v>7.4958904109589035</v>
      </c>
      <c r="AR2484" s="193" t="s">
        <v>231</v>
      </c>
      <c r="AS2484" s="194" t="s">
        <v>431</v>
      </c>
      <c r="AT2484" s="166" t="s">
        <v>232</v>
      </c>
      <c r="AU2484" s="198" t="s">
        <v>58</v>
      </c>
      <c r="AV2484" s="679" t="s">
        <v>4332</v>
      </c>
      <c r="AW2484" s="166" t="s">
        <v>234</v>
      </c>
      <c r="AX2484" s="44"/>
      <c r="AY2484" s="2391"/>
    </row>
    <row r="2485" spans="1:51" s="55" customFormat="1" ht="15.95" customHeight="1" x14ac:dyDescent="0.25">
      <c r="A2485" s="182">
        <v>439</v>
      </c>
      <c r="B2485" s="166" t="s">
        <v>52</v>
      </c>
      <c r="C2485" s="989" t="s">
        <v>58</v>
      </c>
      <c r="D2485" s="354" t="s">
        <v>19020</v>
      </c>
      <c r="E2485" s="166" t="s">
        <v>4334</v>
      </c>
      <c r="F2485" s="166" t="s">
        <v>4335</v>
      </c>
      <c r="G2485" s="166"/>
      <c r="H2485" s="354" t="s">
        <v>219</v>
      </c>
      <c r="I2485" s="354" t="s">
        <v>220</v>
      </c>
      <c r="J2485" s="354" t="s">
        <v>221</v>
      </c>
      <c r="K2485" s="272" t="s">
        <v>222</v>
      </c>
      <c r="L2485" s="272" t="s">
        <v>221</v>
      </c>
      <c r="M2485" s="272" t="s">
        <v>879</v>
      </c>
      <c r="N2485" s="440">
        <v>6.4</v>
      </c>
      <c r="O2485" s="440">
        <v>2.2000000000000002</v>
      </c>
      <c r="P2485" s="440">
        <f>O2485*N2485</f>
        <v>14.080000000000002</v>
      </c>
      <c r="Q2485" s="1012">
        <v>0</v>
      </c>
      <c r="R2485" s="223"/>
      <c r="S2485" s="223">
        <v>0</v>
      </c>
      <c r="T2485" s="223"/>
      <c r="U2485" s="223">
        <v>0</v>
      </c>
      <c r="V2485" s="183">
        <v>1</v>
      </c>
      <c r="W2485" s="183">
        <v>1</v>
      </c>
      <c r="X2485" s="183">
        <v>0</v>
      </c>
      <c r="Y2485" s="354" t="s">
        <v>62</v>
      </c>
      <c r="Z2485" s="366" t="s">
        <v>224</v>
      </c>
      <c r="AA2485" s="762" t="s">
        <v>225</v>
      </c>
      <c r="AB2485" s="354" t="s">
        <v>1503</v>
      </c>
      <c r="AC2485" s="443" t="s">
        <v>1504</v>
      </c>
      <c r="AD2485" s="354" t="s">
        <v>1505</v>
      </c>
      <c r="AE2485" s="166" t="s">
        <v>4336</v>
      </c>
      <c r="AF2485" s="166" t="s">
        <v>4337</v>
      </c>
      <c r="AG2485" s="165" t="s">
        <v>230</v>
      </c>
      <c r="AH2485" s="203" t="s">
        <v>60</v>
      </c>
      <c r="AI2485" s="167">
        <v>0.114</v>
      </c>
      <c r="AJ2485" s="186">
        <v>400</v>
      </c>
      <c r="AK2485" s="167">
        <f t="shared" si="296"/>
        <v>9.5342465753424643E-2</v>
      </c>
      <c r="AL2485" s="167">
        <f t="shared" si="297"/>
        <v>2.9589041095890414E-2</v>
      </c>
      <c r="AM2485" s="187">
        <f t="shared" si="298"/>
        <v>0.12493150684931506</v>
      </c>
      <c r="AN2485" s="167">
        <f>AK2485</f>
        <v>9.5342465753424643E-2</v>
      </c>
      <c r="AO2485" s="167">
        <f t="shared" si="299"/>
        <v>2.9589041095890414E-2</v>
      </c>
      <c r="AP2485" s="167">
        <f>AN2485+AO2485</f>
        <v>0.12493150684931506</v>
      </c>
      <c r="AQ2485" s="167">
        <f t="shared" si="300"/>
        <v>3.7479452054794518</v>
      </c>
      <c r="AR2485" s="193" t="s">
        <v>231</v>
      </c>
      <c r="AS2485" s="363" t="s">
        <v>431</v>
      </c>
      <c r="AT2485" s="166" t="s">
        <v>232</v>
      </c>
      <c r="AU2485" s="198" t="s">
        <v>58</v>
      </c>
      <c r="AV2485" s="231"/>
      <c r="AW2485" s="166" t="s">
        <v>234</v>
      </c>
      <c r="AX2485" s="46"/>
      <c r="AY2485" s="2391"/>
    </row>
    <row r="2486" spans="1:51" s="55" customFormat="1" ht="15.95" customHeight="1" x14ac:dyDescent="0.25">
      <c r="A2486" s="182">
        <v>440</v>
      </c>
      <c r="B2486" s="170" t="s">
        <v>52</v>
      </c>
      <c r="C2486" s="989" t="s">
        <v>58</v>
      </c>
      <c r="D2486" s="354" t="s">
        <v>19030</v>
      </c>
      <c r="E2486" s="166" t="s">
        <v>4339</v>
      </c>
      <c r="F2486" s="166" t="s">
        <v>4340</v>
      </c>
      <c r="G2486" s="166"/>
      <c r="H2486" s="354" t="s">
        <v>219</v>
      </c>
      <c r="I2486" s="354" t="s">
        <v>220</v>
      </c>
      <c r="J2486" s="354" t="s">
        <v>221</v>
      </c>
      <c r="K2486" s="272" t="s">
        <v>222</v>
      </c>
      <c r="L2486" s="272" t="s">
        <v>221</v>
      </c>
      <c r="M2486" s="272" t="s">
        <v>879</v>
      </c>
      <c r="N2486" s="440">
        <v>6.4</v>
      </c>
      <c r="O2486" s="440">
        <v>2.2000000000000002</v>
      </c>
      <c r="P2486" s="440">
        <f>O2486*N2486</f>
        <v>14.080000000000002</v>
      </c>
      <c r="Q2486" s="1012">
        <v>2</v>
      </c>
      <c r="R2486" s="223"/>
      <c r="S2486" s="223">
        <v>1</v>
      </c>
      <c r="T2486" s="223"/>
      <c r="U2486" s="223">
        <v>0</v>
      </c>
      <c r="V2486" s="183"/>
      <c r="W2486" s="183"/>
      <c r="X2486" s="183"/>
      <c r="Y2486" s="354" t="s">
        <v>62</v>
      </c>
      <c r="Z2486" s="366" t="s">
        <v>224</v>
      </c>
      <c r="AA2486" s="762" t="s">
        <v>225</v>
      </c>
      <c r="AB2486" s="354" t="s">
        <v>1503</v>
      </c>
      <c r="AC2486" s="443" t="s">
        <v>1504</v>
      </c>
      <c r="AD2486" s="354" t="s">
        <v>1505</v>
      </c>
      <c r="AE2486" s="166" t="s">
        <v>4341</v>
      </c>
      <c r="AF2486" s="166" t="s">
        <v>4342</v>
      </c>
      <c r="AG2486" s="165" t="s">
        <v>230</v>
      </c>
      <c r="AH2486" s="203" t="s">
        <v>60</v>
      </c>
      <c r="AI2486" s="167">
        <v>0.114</v>
      </c>
      <c r="AJ2486" s="186">
        <v>2480</v>
      </c>
      <c r="AK2486" s="167">
        <f t="shared" si="296"/>
        <v>0.5911232876712329</v>
      </c>
      <c r="AL2486" s="167">
        <f t="shared" si="297"/>
        <v>0.18345205479452054</v>
      </c>
      <c r="AM2486" s="187">
        <f t="shared" si="298"/>
        <v>0.77457534246575344</v>
      </c>
      <c r="AN2486" s="167">
        <f>SUM(AK2486:AK2487)</f>
        <v>0.59827397260273973</v>
      </c>
      <c r="AO2486" s="167">
        <f>SUM(AL2486:AL2487)</f>
        <v>0.18345205479452054</v>
      </c>
      <c r="AP2486" s="167">
        <f>AN2486+AO2486</f>
        <v>0.78172602739726027</v>
      </c>
      <c r="AQ2486" s="167">
        <f t="shared" si="300"/>
        <v>23.451780821917808</v>
      </c>
      <c r="AR2486" s="193" t="s">
        <v>231</v>
      </c>
      <c r="AS2486" s="363" t="s">
        <v>431</v>
      </c>
      <c r="AT2486" s="166" t="s">
        <v>232</v>
      </c>
      <c r="AU2486" s="198" t="s">
        <v>58</v>
      </c>
      <c r="AV2486" s="679" t="s">
        <v>4343</v>
      </c>
      <c r="AW2486" s="166" t="s">
        <v>234</v>
      </c>
      <c r="AX2486" s="46"/>
      <c r="AY2486" s="2391"/>
    </row>
    <row r="2487" spans="1:51" s="8" customFormat="1" ht="15.95" customHeight="1" x14ac:dyDescent="0.25">
      <c r="A2487" s="122"/>
      <c r="B2487" s="123"/>
      <c r="C2487" s="994"/>
      <c r="D2487" s="123"/>
      <c r="E2487" s="123"/>
      <c r="F2487" s="123"/>
      <c r="G2487" s="123"/>
      <c r="H2487" s="133"/>
      <c r="I2487" s="123"/>
      <c r="J2487" s="133"/>
      <c r="K2487" s="133"/>
      <c r="L2487" s="133"/>
      <c r="M2487" s="133"/>
      <c r="N2487" s="157"/>
      <c r="O2487" s="157"/>
      <c r="P2487" s="157"/>
      <c r="Q2487" s="1072"/>
      <c r="R2487" s="134"/>
      <c r="S2487" s="134"/>
      <c r="T2487" s="134"/>
      <c r="U2487" s="134"/>
      <c r="V2487" s="124"/>
      <c r="W2487" s="124"/>
      <c r="X2487" s="124"/>
      <c r="Y2487" s="135" t="s">
        <v>230</v>
      </c>
      <c r="Z2487" s="135" t="s">
        <v>230</v>
      </c>
      <c r="AA2487" s="135" t="s">
        <v>230</v>
      </c>
      <c r="AB2487" s="135" t="s">
        <v>230</v>
      </c>
      <c r="AC2487" s="135" t="s">
        <v>230</v>
      </c>
      <c r="AD2487" s="135" t="s">
        <v>230</v>
      </c>
      <c r="AE2487" s="123" t="s">
        <v>4341</v>
      </c>
      <c r="AF2487" s="123" t="s">
        <v>4344</v>
      </c>
      <c r="AG2487" s="125">
        <v>1035000035531</v>
      </c>
      <c r="AH2487" s="123" t="s">
        <v>842</v>
      </c>
      <c r="AI2487" s="128">
        <v>0.87</v>
      </c>
      <c r="AJ2487" s="140">
        <v>3</v>
      </c>
      <c r="AK2487" s="126">
        <f>AJ2487*AI2487/365</f>
        <v>7.1506849315068491E-3</v>
      </c>
      <c r="AL2487" s="126">
        <v>0</v>
      </c>
      <c r="AM2487" s="129">
        <f>SUBTOTAL(9,AK2487:AL2487)</f>
        <v>7.1506849315068491E-3</v>
      </c>
      <c r="AN2487" s="126"/>
      <c r="AO2487" s="126"/>
      <c r="AP2487" s="126"/>
      <c r="AQ2487" s="369"/>
      <c r="AR2487" s="49"/>
      <c r="AS2487" s="50"/>
      <c r="AT2487" s="123"/>
      <c r="AU2487" s="133"/>
      <c r="AV2487" s="73"/>
      <c r="AW2487" s="123"/>
      <c r="AX2487" s="46"/>
      <c r="AY2487" s="2391"/>
    </row>
    <row r="2488" spans="1:51" s="55" customFormat="1" ht="15.95" customHeight="1" x14ac:dyDescent="0.25">
      <c r="A2488" s="182">
        <v>441</v>
      </c>
      <c r="B2488" s="170" t="s">
        <v>52</v>
      </c>
      <c r="C2488" s="989" t="s">
        <v>58</v>
      </c>
      <c r="D2488" s="166" t="s">
        <v>19049</v>
      </c>
      <c r="E2488" s="166" t="s">
        <v>4346</v>
      </c>
      <c r="F2488" s="166" t="s">
        <v>4347</v>
      </c>
      <c r="G2488" s="166"/>
      <c r="H2488" s="166" t="s">
        <v>219</v>
      </c>
      <c r="I2488" s="166" t="s">
        <v>220</v>
      </c>
      <c r="J2488" s="166" t="s">
        <v>221</v>
      </c>
      <c r="K2488" s="198" t="s">
        <v>222</v>
      </c>
      <c r="L2488" s="198" t="s">
        <v>221</v>
      </c>
      <c r="M2488" s="198" t="s">
        <v>879</v>
      </c>
      <c r="N2488" s="186">
        <v>3</v>
      </c>
      <c r="O2488" s="186">
        <v>1.6</v>
      </c>
      <c r="P2488" s="186">
        <v>4.8</v>
      </c>
      <c r="Q2488" s="1012">
        <v>2</v>
      </c>
      <c r="R2488" s="223"/>
      <c r="S2488" s="223">
        <v>1</v>
      </c>
      <c r="T2488" s="223"/>
      <c r="U2488" s="223">
        <v>0</v>
      </c>
      <c r="V2488" s="183"/>
      <c r="W2488" s="183"/>
      <c r="X2488" s="183"/>
      <c r="Y2488" s="166" t="s">
        <v>62</v>
      </c>
      <c r="Z2488" s="170" t="s">
        <v>224</v>
      </c>
      <c r="AA2488" s="197" t="s">
        <v>225</v>
      </c>
      <c r="AB2488" s="166" t="s">
        <v>1503</v>
      </c>
      <c r="AC2488" s="203" t="s">
        <v>1504</v>
      </c>
      <c r="AD2488" s="166" t="s">
        <v>1505</v>
      </c>
      <c r="AE2488" s="166" t="s">
        <v>4348</v>
      </c>
      <c r="AF2488" s="166" t="s">
        <v>4349</v>
      </c>
      <c r="AG2488" s="165" t="s">
        <v>230</v>
      </c>
      <c r="AH2488" s="203" t="s">
        <v>60</v>
      </c>
      <c r="AI2488" s="167">
        <v>0.114</v>
      </c>
      <c r="AJ2488" s="186">
        <v>3520</v>
      </c>
      <c r="AK2488" s="167">
        <f t="shared" ref="AK2488:AK2494" si="301">AJ2488*0.087/365</f>
        <v>0.83901369863013686</v>
      </c>
      <c r="AL2488" s="167">
        <f t="shared" ref="AL2488:AL2494" si="302">AJ2488*0.027/365</f>
        <v>0.26038356164383558</v>
      </c>
      <c r="AM2488" s="187">
        <f t="shared" ref="AM2488:AM2494" si="303">AK2488+AL2488</f>
        <v>1.0993972602739723</v>
      </c>
      <c r="AN2488" s="167">
        <f t="shared" ref="AN2488:AN2493" si="304">AK2488</f>
        <v>0.83901369863013686</v>
      </c>
      <c r="AO2488" s="167">
        <f t="shared" ref="AO2488:AO2493" si="305">AL2488</f>
        <v>0.26038356164383558</v>
      </c>
      <c r="AP2488" s="167">
        <f t="shared" ref="AP2488:AP2493" si="306">AN2488+AO2488</f>
        <v>1.0993972602739723</v>
      </c>
      <c r="AQ2488" s="167">
        <f t="shared" ref="AQ2488:AQ2493" si="307">AP2488*30</f>
        <v>32.981917808219173</v>
      </c>
      <c r="AR2488" s="193" t="s">
        <v>231</v>
      </c>
      <c r="AS2488" s="194" t="s">
        <v>431</v>
      </c>
      <c r="AT2488" s="166" t="s">
        <v>232</v>
      </c>
      <c r="AU2488" s="198" t="s">
        <v>58</v>
      </c>
      <c r="AV2488" s="679" t="s">
        <v>4350</v>
      </c>
      <c r="AW2488" s="166" t="s">
        <v>234</v>
      </c>
      <c r="AX2488" s="46"/>
      <c r="AY2488" s="2391"/>
    </row>
    <row r="2489" spans="1:51" s="55" customFormat="1" ht="15.95" customHeight="1" x14ac:dyDescent="0.25">
      <c r="A2489" s="182">
        <v>442</v>
      </c>
      <c r="B2489" s="166" t="s">
        <v>52</v>
      </c>
      <c r="C2489" s="989" t="s">
        <v>58</v>
      </c>
      <c r="D2489" s="354" t="s">
        <v>19021</v>
      </c>
      <c r="E2489" s="166" t="s">
        <v>4352</v>
      </c>
      <c r="F2489" s="166" t="s">
        <v>4353</v>
      </c>
      <c r="G2489" s="166"/>
      <c r="H2489" s="354" t="s">
        <v>219</v>
      </c>
      <c r="I2489" s="354" t="s">
        <v>220</v>
      </c>
      <c r="J2489" s="354" t="s">
        <v>221</v>
      </c>
      <c r="K2489" s="272" t="s">
        <v>222</v>
      </c>
      <c r="L2489" s="272" t="s">
        <v>221</v>
      </c>
      <c r="M2489" s="272" t="s">
        <v>879</v>
      </c>
      <c r="N2489" s="440">
        <v>6.4</v>
      </c>
      <c r="O2489" s="440">
        <v>2.2000000000000002</v>
      </c>
      <c r="P2489" s="440">
        <f>O2489*N2489</f>
        <v>14.080000000000002</v>
      </c>
      <c r="Q2489" s="1012">
        <v>1</v>
      </c>
      <c r="R2489" s="223"/>
      <c r="S2489" s="223">
        <v>1</v>
      </c>
      <c r="T2489" s="223"/>
      <c r="U2489" s="223">
        <v>0</v>
      </c>
      <c r="V2489" s="183"/>
      <c r="W2489" s="183"/>
      <c r="X2489" s="183"/>
      <c r="Y2489" s="354" t="s">
        <v>62</v>
      </c>
      <c r="Z2489" s="366" t="s">
        <v>224</v>
      </c>
      <c r="AA2489" s="762" t="s">
        <v>225</v>
      </c>
      <c r="AB2489" s="354" t="s">
        <v>1503</v>
      </c>
      <c r="AC2489" s="443" t="s">
        <v>1504</v>
      </c>
      <c r="AD2489" s="354" t="s">
        <v>1505</v>
      </c>
      <c r="AE2489" s="166" t="s">
        <v>4354</v>
      </c>
      <c r="AF2489" s="166" t="s">
        <v>4355</v>
      </c>
      <c r="AG2489" s="165" t="s">
        <v>230</v>
      </c>
      <c r="AH2489" s="203" t="s">
        <v>60</v>
      </c>
      <c r="AI2489" s="167">
        <v>0.114</v>
      </c>
      <c r="AJ2489" s="186">
        <v>960</v>
      </c>
      <c r="AK2489" s="167">
        <f t="shared" si="301"/>
        <v>0.22882191780821917</v>
      </c>
      <c r="AL2489" s="167">
        <f t="shared" si="302"/>
        <v>7.1013698630136984E-2</v>
      </c>
      <c r="AM2489" s="187">
        <f t="shared" si="303"/>
        <v>0.29983561643835616</v>
      </c>
      <c r="AN2489" s="167">
        <f t="shared" si="304"/>
        <v>0.22882191780821917</v>
      </c>
      <c r="AO2489" s="167">
        <f t="shared" si="305"/>
        <v>7.1013698630136984E-2</v>
      </c>
      <c r="AP2489" s="167">
        <f t="shared" si="306"/>
        <v>0.29983561643835616</v>
      </c>
      <c r="AQ2489" s="167">
        <f t="shared" si="307"/>
        <v>8.9950684931506846</v>
      </c>
      <c r="AR2489" s="193" t="s">
        <v>231</v>
      </c>
      <c r="AS2489" s="363" t="s">
        <v>431</v>
      </c>
      <c r="AT2489" s="166" t="s">
        <v>232</v>
      </c>
      <c r="AU2489" s="198" t="s">
        <v>58</v>
      </c>
      <c r="AV2489" s="679" t="s">
        <v>4356</v>
      </c>
      <c r="AW2489" s="166" t="s">
        <v>234</v>
      </c>
      <c r="AX2489" s="46"/>
      <c r="AY2489" s="2391"/>
    </row>
    <row r="2490" spans="1:51" s="55" customFormat="1" ht="15.95" customHeight="1" x14ac:dyDescent="0.25">
      <c r="A2490" s="182">
        <v>443</v>
      </c>
      <c r="B2490" s="166" t="s">
        <v>52</v>
      </c>
      <c r="C2490" s="989" t="s">
        <v>58</v>
      </c>
      <c r="D2490" s="354" t="s">
        <v>19022</v>
      </c>
      <c r="E2490" s="166" t="s">
        <v>4358</v>
      </c>
      <c r="F2490" s="166" t="s">
        <v>4359</v>
      </c>
      <c r="G2490" s="166"/>
      <c r="H2490" s="354" t="s">
        <v>219</v>
      </c>
      <c r="I2490" s="354" t="s">
        <v>220</v>
      </c>
      <c r="J2490" s="354" t="s">
        <v>221</v>
      </c>
      <c r="K2490" s="272" t="s">
        <v>222</v>
      </c>
      <c r="L2490" s="272" t="s">
        <v>221</v>
      </c>
      <c r="M2490" s="272" t="s">
        <v>879</v>
      </c>
      <c r="N2490" s="440">
        <v>6.4</v>
      </c>
      <c r="O2490" s="440">
        <v>2.2000000000000002</v>
      </c>
      <c r="P2490" s="440">
        <f>O2490*N2490</f>
        <v>14.080000000000002</v>
      </c>
      <c r="Q2490" s="1012">
        <v>2</v>
      </c>
      <c r="R2490" s="223"/>
      <c r="S2490" s="223">
        <v>1</v>
      </c>
      <c r="T2490" s="223"/>
      <c r="U2490" s="223">
        <v>0</v>
      </c>
      <c r="V2490" s="183"/>
      <c r="W2490" s="183"/>
      <c r="X2490" s="183"/>
      <c r="Y2490" s="354" t="s">
        <v>62</v>
      </c>
      <c r="Z2490" s="366" t="s">
        <v>224</v>
      </c>
      <c r="AA2490" s="762" t="s">
        <v>225</v>
      </c>
      <c r="AB2490" s="354" t="s">
        <v>1503</v>
      </c>
      <c r="AC2490" s="443" t="s">
        <v>1504</v>
      </c>
      <c r="AD2490" s="354" t="s">
        <v>1505</v>
      </c>
      <c r="AE2490" s="166" t="s">
        <v>4360</v>
      </c>
      <c r="AF2490" s="166" t="s">
        <v>4361</v>
      </c>
      <c r="AG2490" s="165" t="s">
        <v>230</v>
      </c>
      <c r="AH2490" s="203" t="s">
        <v>60</v>
      </c>
      <c r="AI2490" s="167">
        <v>0.114</v>
      </c>
      <c r="AJ2490" s="186">
        <v>1520</v>
      </c>
      <c r="AK2490" s="167">
        <f t="shared" si="301"/>
        <v>0.36230136986301364</v>
      </c>
      <c r="AL2490" s="167">
        <f t="shared" si="302"/>
        <v>0.11243835616438357</v>
      </c>
      <c r="AM2490" s="187">
        <f t="shared" si="303"/>
        <v>0.47473972602739722</v>
      </c>
      <c r="AN2490" s="167">
        <f t="shared" si="304"/>
        <v>0.36230136986301364</v>
      </c>
      <c r="AO2490" s="167">
        <f t="shared" si="305"/>
        <v>0.11243835616438357</v>
      </c>
      <c r="AP2490" s="167">
        <f t="shared" si="306"/>
        <v>0.47473972602739722</v>
      </c>
      <c r="AQ2490" s="167">
        <f t="shared" si="307"/>
        <v>14.242191780821917</v>
      </c>
      <c r="AR2490" s="193" t="s">
        <v>231</v>
      </c>
      <c r="AS2490" s="363" t="s">
        <v>431</v>
      </c>
      <c r="AT2490" s="166" t="s">
        <v>232</v>
      </c>
      <c r="AU2490" s="198" t="s">
        <v>58</v>
      </c>
      <c r="AV2490" s="679" t="s">
        <v>4362</v>
      </c>
      <c r="AW2490" s="166" t="s">
        <v>234</v>
      </c>
      <c r="AX2490" s="46"/>
      <c r="AY2490" s="2391"/>
    </row>
    <row r="2491" spans="1:51" s="55" customFormat="1" ht="15.95" customHeight="1" x14ac:dyDescent="0.25">
      <c r="A2491" s="182">
        <v>444</v>
      </c>
      <c r="B2491" s="166" t="s">
        <v>52</v>
      </c>
      <c r="C2491" s="989" t="s">
        <v>58</v>
      </c>
      <c r="D2491" s="166" t="s">
        <v>19050</v>
      </c>
      <c r="E2491" s="166" t="s">
        <v>4364</v>
      </c>
      <c r="F2491" s="166" t="s">
        <v>4365</v>
      </c>
      <c r="G2491" s="166"/>
      <c r="H2491" s="354" t="s">
        <v>219</v>
      </c>
      <c r="I2491" s="354" t="s">
        <v>220</v>
      </c>
      <c r="J2491" s="354" t="s">
        <v>221</v>
      </c>
      <c r="K2491" s="272" t="s">
        <v>222</v>
      </c>
      <c r="L2491" s="272" t="s">
        <v>221</v>
      </c>
      <c r="M2491" s="272" t="s">
        <v>879</v>
      </c>
      <c r="N2491" s="440">
        <v>4.5</v>
      </c>
      <c r="O2491" s="440">
        <v>1.5</v>
      </c>
      <c r="P2491" s="440">
        <f>O2491*N2491</f>
        <v>6.75</v>
      </c>
      <c r="Q2491" s="1012">
        <v>2</v>
      </c>
      <c r="R2491" s="223"/>
      <c r="S2491" s="223">
        <v>1</v>
      </c>
      <c r="T2491" s="223"/>
      <c r="U2491" s="223">
        <v>0</v>
      </c>
      <c r="V2491" s="183"/>
      <c r="W2491" s="183"/>
      <c r="X2491" s="183"/>
      <c r="Y2491" s="354" t="s">
        <v>62</v>
      </c>
      <c r="Z2491" s="366" t="s">
        <v>224</v>
      </c>
      <c r="AA2491" s="762" t="s">
        <v>225</v>
      </c>
      <c r="AB2491" s="354" t="s">
        <v>1503</v>
      </c>
      <c r="AC2491" s="443" t="s">
        <v>1504</v>
      </c>
      <c r="AD2491" s="354" t="s">
        <v>1505</v>
      </c>
      <c r="AE2491" s="166" t="s">
        <v>4366</v>
      </c>
      <c r="AF2491" s="166" t="s">
        <v>4367</v>
      </c>
      <c r="AG2491" s="165" t="s">
        <v>230</v>
      </c>
      <c r="AH2491" s="203" t="s">
        <v>60</v>
      </c>
      <c r="AI2491" s="167">
        <v>0.114</v>
      </c>
      <c r="AJ2491" s="186">
        <v>1280</v>
      </c>
      <c r="AK2491" s="167">
        <f t="shared" si="301"/>
        <v>0.30509589041095886</v>
      </c>
      <c r="AL2491" s="167">
        <f t="shared" si="302"/>
        <v>9.4684931506849326E-2</v>
      </c>
      <c r="AM2491" s="187">
        <f t="shared" si="303"/>
        <v>0.39978082191780817</v>
      </c>
      <c r="AN2491" s="167">
        <f t="shared" si="304"/>
        <v>0.30509589041095886</v>
      </c>
      <c r="AO2491" s="167">
        <f t="shared" si="305"/>
        <v>9.4684931506849326E-2</v>
      </c>
      <c r="AP2491" s="167">
        <f t="shared" si="306"/>
        <v>0.39978082191780817</v>
      </c>
      <c r="AQ2491" s="167">
        <f t="shared" si="307"/>
        <v>11.993424657534245</v>
      </c>
      <c r="AR2491" s="193" t="s">
        <v>231</v>
      </c>
      <c r="AS2491" s="194" t="s">
        <v>114</v>
      </c>
      <c r="AT2491" s="166" t="s">
        <v>232</v>
      </c>
      <c r="AU2491" s="198" t="s">
        <v>58</v>
      </c>
      <c r="AV2491" s="679" t="s">
        <v>4368</v>
      </c>
      <c r="AW2491" s="166" t="s">
        <v>234</v>
      </c>
      <c r="AX2491" s="46"/>
      <c r="AY2491" s="2391"/>
    </row>
    <row r="2492" spans="1:51" s="55" customFormat="1" ht="15.95" customHeight="1" x14ac:dyDescent="0.25">
      <c r="A2492" s="182">
        <v>445</v>
      </c>
      <c r="B2492" s="170" t="s">
        <v>52</v>
      </c>
      <c r="C2492" s="989" t="s">
        <v>58</v>
      </c>
      <c r="D2492" s="166" t="s">
        <v>19051</v>
      </c>
      <c r="E2492" s="166" t="s">
        <v>4370</v>
      </c>
      <c r="F2492" s="166" t="s">
        <v>4371</v>
      </c>
      <c r="G2492" s="166"/>
      <c r="H2492" s="166" t="s">
        <v>219</v>
      </c>
      <c r="I2492" s="166" t="s">
        <v>220</v>
      </c>
      <c r="J2492" s="166" t="s">
        <v>221</v>
      </c>
      <c r="K2492" s="198" t="s">
        <v>222</v>
      </c>
      <c r="L2492" s="198" t="s">
        <v>221</v>
      </c>
      <c r="M2492" s="198" t="s">
        <v>879</v>
      </c>
      <c r="N2492" s="186">
        <v>3</v>
      </c>
      <c r="O2492" s="186">
        <v>1.6</v>
      </c>
      <c r="P2492" s="186">
        <v>4.8</v>
      </c>
      <c r="Q2492" s="1012">
        <v>2</v>
      </c>
      <c r="R2492" s="223"/>
      <c r="S2492" s="223">
        <v>1</v>
      </c>
      <c r="T2492" s="223"/>
      <c r="U2492" s="223">
        <v>0</v>
      </c>
      <c r="V2492" s="183"/>
      <c r="W2492" s="183"/>
      <c r="X2492" s="183"/>
      <c r="Y2492" s="166" t="s">
        <v>62</v>
      </c>
      <c r="Z2492" s="170" t="s">
        <v>224</v>
      </c>
      <c r="AA2492" s="197" t="s">
        <v>225</v>
      </c>
      <c r="AB2492" s="166" t="s">
        <v>1503</v>
      </c>
      <c r="AC2492" s="203" t="s">
        <v>1504</v>
      </c>
      <c r="AD2492" s="166" t="s">
        <v>1505</v>
      </c>
      <c r="AE2492" s="166" t="s">
        <v>4372</v>
      </c>
      <c r="AF2492" s="166" t="s">
        <v>4373</v>
      </c>
      <c r="AG2492" s="165" t="s">
        <v>230</v>
      </c>
      <c r="AH2492" s="203" t="s">
        <v>60</v>
      </c>
      <c r="AI2492" s="167">
        <v>0.114</v>
      </c>
      <c r="AJ2492" s="186">
        <v>2240</v>
      </c>
      <c r="AK2492" s="167">
        <f t="shared" si="301"/>
        <v>0.53391780821917811</v>
      </c>
      <c r="AL2492" s="167">
        <f t="shared" si="302"/>
        <v>0.1656986301369863</v>
      </c>
      <c r="AM2492" s="187">
        <f t="shared" si="303"/>
        <v>0.69961643835616438</v>
      </c>
      <c r="AN2492" s="167">
        <f t="shared" si="304"/>
        <v>0.53391780821917811</v>
      </c>
      <c r="AO2492" s="167">
        <f t="shared" si="305"/>
        <v>0.1656986301369863</v>
      </c>
      <c r="AP2492" s="167">
        <f t="shared" si="306"/>
        <v>0.69961643835616438</v>
      </c>
      <c r="AQ2492" s="167">
        <f t="shared" si="307"/>
        <v>20.988493150684931</v>
      </c>
      <c r="AR2492" s="193" t="s">
        <v>231</v>
      </c>
      <c r="AS2492" s="194" t="s">
        <v>431</v>
      </c>
      <c r="AT2492" s="166" t="s">
        <v>232</v>
      </c>
      <c r="AU2492" s="198" t="s">
        <v>58</v>
      </c>
      <c r="AV2492" s="231" t="s">
        <v>4374</v>
      </c>
      <c r="AW2492" s="166" t="s">
        <v>234</v>
      </c>
      <c r="AX2492" s="46"/>
      <c r="AY2492" s="2391"/>
    </row>
    <row r="2493" spans="1:51" s="55" customFormat="1" ht="15.95" customHeight="1" x14ac:dyDescent="0.25">
      <c r="A2493" s="182">
        <v>446</v>
      </c>
      <c r="B2493" s="170" t="s">
        <v>52</v>
      </c>
      <c r="C2493" s="989" t="s">
        <v>58</v>
      </c>
      <c r="D2493" s="166" t="s">
        <v>19052</v>
      </c>
      <c r="E2493" s="166" t="s">
        <v>4376</v>
      </c>
      <c r="F2493" s="166" t="s">
        <v>4377</v>
      </c>
      <c r="G2493" s="166"/>
      <c r="H2493" s="166" t="s">
        <v>219</v>
      </c>
      <c r="I2493" s="166" t="s">
        <v>220</v>
      </c>
      <c r="J2493" s="166" t="s">
        <v>221</v>
      </c>
      <c r="K2493" s="198" t="s">
        <v>222</v>
      </c>
      <c r="L2493" s="198" t="s">
        <v>221</v>
      </c>
      <c r="M2493" s="198" t="s">
        <v>879</v>
      </c>
      <c r="N2493" s="186">
        <v>3</v>
      </c>
      <c r="O2493" s="186">
        <v>1.6</v>
      </c>
      <c r="P2493" s="186">
        <v>4.8</v>
      </c>
      <c r="Q2493" s="1012">
        <v>2</v>
      </c>
      <c r="R2493" s="223"/>
      <c r="S2493" s="223">
        <v>1</v>
      </c>
      <c r="T2493" s="223"/>
      <c r="U2493" s="223">
        <v>0</v>
      </c>
      <c r="V2493" s="183"/>
      <c r="W2493" s="183"/>
      <c r="X2493" s="183"/>
      <c r="Y2493" s="166" t="s">
        <v>62</v>
      </c>
      <c r="Z2493" s="170" t="s">
        <v>224</v>
      </c>
      <c r="AA2493" s="197" t="s">
        <v>225</v>
      </c>
      <c r="AB2493" s="166" t="s">
        <v>1503</v>
      </c>
      <c r="AC2493" s="203" t="s">
        <v>1504</v>
      </c>
      <c r="AD2493" s="166" t="s">
        <v>1505</v>
      </c>
      <c r="AE2493" s="166" t="s">
        <v>4372</v>
      </c>
      <c r="AF2493" s="166" t="s">
        <v>4378</v>
      </c>
      <c r="AG2493" s="165" t="s">
        <v>230</v>
      </c>
      <c r="AH2493" s="203" t="s">
        <v>60</v>
      </c>
      <c r="AI2493" s="167">
        <v>0.114</v>
      </c>
      <c r="AJ2493" s="186">
        <v>2080</v>
      </c>
      <c r="AK2493" s="167">
        <f t="shared" si="301"/>
        <v>0.49578082191780815</v>
      </c>
      <c r="AL2493" s="167">
        <f t="shared" si="302"/>
        <v>0.15386301369863012</v>
      </c>
      <c r="AM2493" s="187">
        <f t="shared" si="303"/>
        <v>0.64964383561643824</v>
      </c>
      <c r="AN2493" s="167">
        <f t="shared" si="304"/>
        <v>0.49578082191780815</v>
      </c>
      <c r="AO2493" s="167">
        <f t="shared" si="305"/>
        <v>0.15386301369863012</v>
      </c>
      <c r="AP2493" s="167">
        <f t="shared" si="306"/>
        <v>0.64964383561643824</v>
      </c>
      <c r="AQ2493" s="167">
        <f t="shared" si="307"/>
        <v>19.489315068493148</v>
      </c>
      <c r="AR2493" s="193" t="s">
        <v>231</v>
      </c>
      <c r="AS2493" s="194" t="s">
        <v>431</v>
      </c>
      <c r="AT2493" s="166" t="s">
        <v>232</v>
      </c>
      <c r="AU2493" s="198" t="s">
        <v>58</v>
      </c>
      <c r="AV2493" s="231" t="s">
        <v>4379</v>
      </c>
      <c r="AW2493" s="166" t="s">
        <v>234</v>
      </c>
      <c r="AX2493" s="46"/>
      <c r="AY2493" s="2391"/>
    </row>
    <row r="2494" spans="1:51" s="55" customFormat="1" ht="15.95" customHeight="1" x14ac:dyDescent="0.25">
      <c r="A2494" s="182">
        <v>447</v>
      </c>
      <c r="B2494" s="170" t="s">
        <v>52</v>
      </c>
      <c r="C2494" s="989" t="s">
        <v>58</v>
      </c>
      <c r="D2494" s="166" t="s">
        <v>19053</v>
      </c>
      <c r="E2494" s="166" t="s">
        <v>9273</v>
      </c>
      <c r="F2494" s="166" t="s">
        <v>21955</v>
      </c>
      <c r="G2494" s="166"/>
      <c r="H2494" s="166" t="s">
        <v>219</v>
      </c>
      <c r="I2494" s="166" t="s">
        <v>220</v>
      </c>
      <c r="J2494" s="166" t="s">
        <v>221</v>
      </c>
      <c r="K2494" s="198" t="s">
        <v>222</v>
      </c>
      <c r="L2494" s="198" t="s">
        <v>221</v>
      </c>
      <c r="M2494" s="198" t="s">
        <v>879</v>
      </c>
      <c r="N2494" s="186">
        <v>3</v>
      </c>
      <c r="O2494" s="186">
        <v>1.6</v>
      </c>
      <c r="P2494" s="186">
        <v>4.8</v>
      </c>
      <c r="Q2494" s="1012">
        <v>2</v>
      </c>
      <c r="R2494" s="223"/>
      <c r="S2494" s="223">
        <v>1</v>
      </c>
      <c r="T2494" s="223"/>
      <c r="U2494" s="223">
        <v>0</v>
      </c>
      <c r="V2494" s="183"/>
      <c r="W2494" s="183"/>
      <c r="X2494" s="183"/>
      <c r="Y2494" s="166" t="s">
        <v>62</v>
      </c>
      <c r="Z2494" s="170" t="s">
        <v>224</v>
      </c>
      <c r="AA2494" s="197" t="s">
        <v>225</v>
      </c>
      <c r="AB2494" s="166" t="s">
        <v>1503</v>
      </c>
      <c r="AC2494" s="203" t="s">
        <v>1504</v>
      </c>
      <c r="AD2494" s="166" t="s">
        <v>1505</v>
      </c>
      <c r="AE2494" s="166" t="s">
        <v>4383</v>
      </c>
      <c r="AF2494" s="166" t="s">
        <v>4384</v>
      </c>
      <c r="AG2494" s="165" t="s">
        <v>230</v>
      </c>
      <c r="AH2494" s="203" t="s">
        <v>60</v>
      </c>
      <c r="AI2494" s="167">
        <v>0.114</v>
      </c>
      <c r="AJ2494" s="186">
        <v>3360</v>
      </c>
      <c r="AK2494" s="167">
        <f t="shared" si="301"/>
        <v>0.80087671232876712</v>
      </c>
      <c r="AL2494" s="167">
        <f t="shared" si="302"/>
        <v>0.24854794520547946</v>
      </c>
      <c r="AM2494" s="187">
        <f t="shared" si="303"/>
        <v>1.0494246575342465</v>
      </c>
      <c r="AN2494" s="167">
        <f>SUM(AK2494:AK2495)</f>
        <v>0.84953424657534249</v>
      </c>
      <c r="AO2494" s="167">
        <f>SUM(AL2494:AL2495)</f>
        <v>0.24854794520547946</v>
      </c>
      <c r="AP2494" s="167">
        <f>SUM(AN2494:AO2494)</f>
        <v>1.0980821917808219</v>
      </c>
      <c r="AQ2494" s="167">
        <f>AP2494*30</f>
        <v>32.942465753424656</v>
      </c>
      <c r="AR2494" s="193" t="s">
        <v>231</v>
      </c>
      <c r="AS2494" s="194" t="s">
        <v>114</v>
      </c>
      <c r="AT2494" s="166" t="s">
        <v>232</v>
      </c>
      <c r="AU2494" s="198" t="s">
        <v>58</v>
      </c>
      <c r="AV2494" s="679" t="s">
        <v>4385</v>
      </c>
      <c r="AW2494" s="166" t="s">
        <v>234</v>
      </c>
      <c r="AX2494" s="46"/>
      <c r="AY2494" s="2391"/>
    </row>
    <row r="2495" spans="1:51" s="1099" customFormat="1" ht="15.95" customHeight="1" x14ac:dyDescent="0.25">
      <c r="A2495" s="1448"/>
      <c r="B2495" s="827"/>
      <c r="C2495" s="1506"/>
      <c r="D2495" s="827"/>
      <c r="E2495" s="827"/>
      <c r="F2495" s="827"/>
      <c r="G2495" s="827"/>
      <c r="H2495" s="895"/>
      <c r="I2495" s="827"/>
      <c r="J2495" s="895"/>
      <c r="K2495" s="895"/>
      <c r="L2495" s="895"/>
      <c r="M2495" s="895"/>
      <c r="N2495" s="1507"/>
      <c r="O2495" s="1507"/>
      <c r="P2495" s="1507"/>
      <c r="Q2495" s="1508"/>
      <c r="R2495" s="1509"/>
      <c r="S2495" s="1509"/>
      <c r="T2495" s="1509"/>
      <c r="U2495" s="1509"/>
      <c r="V2495" s="826"/>
      <c r="W2495" s="826"/>
      <c r="X2495" s="826"/>
      <c r="Y2495" s="1449" t="s">
        <v>230</v>
      </c>
      <c r="Z2495" s="1449" t="s">
        <v>230</v>
      </c>
      <c r="AA2495" s="1449" t="s">
        <v>230</v>
      </c>
      <c r="AB2495" s="1449" t="s">
        <v>230</v>
      </c>
      <c r="AC2495" s="1449" t="s">
        <v>21956</v>
      </c>
      <c r="AD2495" s="1585" t="s">
        <v>21957</v>
      </c>
      <c r="AE2495" s="827" t="s">
        <v>4383</v>
      </c>
      <c r="AF2495" s="827" t="s">
        <v>4386</v>
      </c>
      <c r="AG2495" s="1199" t="s">
        <v>21958</v>
      </c>
      <c r="AH2495" s="1449" t="s">
        <v>1509</v>
      </c>
      <c r="AI2495" s="2249">
        <v>1.48</v>
      </c>
      <c r="AJ2495" s="1087">
        <v>12</v>
      </c>
      <c r="AK2495" s="1201">
        <f>AJ2495*AI2495/365</f>
        <v>4.8657534246575339E-2</v>
      </c>
      <c r="AL2495" s="1201">
        <v>0</v>
      </c>
      <c r="AM2495" s="1470">
        <f>SUBTOTAL(9,AK2495:AL2495)</f>
        <v>4.8657534246575339E-2</v>
      </c>
      <c r="AN2495" s="1201"/>
      <c r="AO2495" s="1201"/>
      <c r="AP2495" s="1201"/>
      <c r="AQ2495" s="1510"/>
      <c r="AR2495" s="1408"/>
      <c r="AS2495" s="1409"/>
      <c r="AT2495" s="827"/>
      <c r="AU2495" s="895"/>
      <c r="AV2495" s="1356"/>
      <c r="AW2495" s="827"/>
      <c r="AX2495" s="2525" t="s">
        <v>21959</v>
      </c>
      <c r="AY2495" s="2401"/>
    </row>
    <row r="2496" spans="1:51" s="55" customFormat="1" ht="19.5" customHeight="1" x14ac:dyDescent="0.25">
      <c r="A2496" s="182">
        <v>448</v>
      </c>
      <c r="B2496" s="170" t="s">
        <v>52</v>
      </c>
      <c r="C2496" s="989" t="s">
        <v>58</v>
      </c>
      <c r="D2496" s="354" t="s">
        <v>19031</v>
      </c>
      <c r="E2496" s="166" t="s">
        <v>4388</v>
      </c>
      <c r="F2496" s="166" t="s">
        <v>4389</v>
      </c>
      <c r="G2496" s="166"/>
      <c r="H2496" s="354" t="s">
        <v>219</v>
      </c>
      <c r="I2496" s="354" t="s">
        <v>220</v>
      </c>
      <c r="J2496" s="354" t="s">
        <v>221</v>
      </c>
      <c r="K2496" s="272" t="s">
        <v>222</v>
      </c>
      <c r="L2496" s="272" t="s">
        <v>221</v>
      </c>
      <c r="M2496" s="272" t="s">
        <v>879</v>
      </c>
      <c r="N2496" s="440">
        <v>6.4</v>
      </c>
      <c r="O2496" s="440">
        <v>2.2000000000000002</v>
      </c>
      <c r="P2496" s="440">
        <f>O2496*N2496</f>
        <v>14.080000000000002</v>
      </c>
      <c r="Q2496" s="1012">
        <v>1</v>
      </c>
      <c r="R2496" s="223"/>
      <c r="S2496" s="223">
        <v>1</v>
      </c>
      <c r="T2496" s="223"/>
      <c r="U2496" s="223">
        <v>0</v>
      </c>
      <c r="V2496" s="183"/>
      <c r="W2496" s="183"/>
      <c r="X2496" s="183"/>
      <c r="Y2496" s="354" t="s">
        <v>62</v>
      </c>
      <c r="Z2496" s="366" t="s">
        <v>224</v>
      </c>
      <c r="AA2496" s="762" t="s">
        <v>225</v>
      </c>
      <c r="AB2496" s="354" t="s">
        <v>1503</v>
      </c>
      <c r="AC2496" s="443" t="s">
        <v>1504</v>
      </c>
      <c r="AD2496" s="354" t="s">
        <v>1505</v>
      </c>
      <c r="AE2496" s="166" t="s">
        <v>4390</v>
      </c>
      <c r="AF2496" s="166" t="s">
        <v>4391</v>
      </c>
      <c r="AG2496" s="165" t="s">
        <v>230</v>
      </c>
      <c r="AH2496" s="203" t="s">
        <v>60</v>
      </c>
      <c r="AI2496" s="167">
        <v>0.114</v>
      </c>
      <c r="AJ2496" s="186">
        <v>2880</v>
      </c>
      <c r="AK2496" s="167">
        <f>AJ2496*0.087/365</f>
        <v>0.68646575342465743</v>
      </c>
      <c r="AL2496" s="167">
        <f>AJ2496*0.027/365</f>
        <v>0.21304109589041098</v>
      </c>
      <c r="AM2496" s="187">
        <f>AK2496+AL2496</f>
        <v>0.89950684931506841</v>
      </c>
      <c r="AN2496" s="167">
        <f>AK2496</f>
        <v>0.68646575342465743</v>
      </c>
      <c r="AO2496" s="167">
        <f>AL2496</f>
        <v>0.21304109589041098</v>
      </c>
      <c r="AP2496" s="167">
        <f>AN2496+AO2496</f>
        <v>0.89950684931506841</v>
      </c>
      <c r="AQ2496" s="167">
        <f>AP2496*30</f>
        <v>26.985205479452052</v>
      </c>
      <c r="AR2496" s="193" t="s">
        <v>231</v>
      </c>
      <c r="AS2496" s="194" t="s">
        <v>431</v>
      </c>
      <c r="AT2496" s="166" t="s">
        <v>232</v>
      </c>
      <c r="AU2496" s="198" t="s">
        <v>58</v>
      </c>
      <c r="AV2496" s="679" t="s">
        <v>4392</v>
      </c>
      <c r="AW2496" s="166" t="s">
        <v>234</v>
      </c>
      <c r="AX2496" s="46"/>
      <c r="AY2496" s="2391"/>
    </row>
    <row r="2497" spans="1:51" s="55" customFormat="1" ht="15.95" customHeight="1" x14ac:dyDescent="0.25">
      <c r="A2497" s="182">
        <v>449</v>
      </c>
      <c r="B2497" s="170" t="s">
        <v>52</v>
      </c>
      <c r="C2497" s="989" t="s">
        <v>58</v>
      </c>
      <c r="D2497" s="166" t="s">
        <v>19054</v>
      </c>
      <c r="E2497" s="166" t="s">
        <v>4394</v>
      </c>
      <c r="F2497" s="166" t="s">
        <v>4395</v>
      </c>
      <c r="G2497" s="166"/>
      <c r="H2497" s="166" t="s">
        <v>219</v>
      </c>
      <c r="I2497" s="166" t="s">
        <v>220</v>
      </c>
      <c r="J2497" s="166" t="s">
        <v>221</v>
      </c>
      <c r="K2497" s="198" t="s">
        <v>222</v>
      </c>
      <c r="L2497" s="198" t="s">
        <v>221</v>
      </c>
      <c r="M2497" s="198" t="s">
        <v>879</v>
      </c>
      <c r="N2497" s="186">
        <v>3</v>
      </c>
      <c r="O2497" s="186">
        <v>1.6</v>
      </c>
      <c r="P2497" s="186">
        <v>4.8</v>
      </c>
      <c r="Q2497" s="1012">
        <v>2</v>
      </c>
      <c r="R2497" s="223"/>
      <c r="S2497" s="223">
        <v>1</v>
      </c>
      <c r="T2497" s="223"/>
      <c r="U2497" s="223">
        <v>0</v>
      </c>
      <c r="V2497" s="183"/>
      <c r="W2497" s="183"/>
      <c r="X2497" s="183"/>
      <c r="Y2497" s="166" t="s">
        <v>62</v>
      </c>
      <c r="Z2497" s="170" t="s">
        <v>224</v>
      </c>
      <c r="AA2497" s="197" t="s">
        <v>225</v>
      </c>
      <c r="AB2497" s="166" t="s">
        <v>1503</v>
      </c>
      <c r="AC2497" s="203" t="s">
        <v>1504</v>
      </c>
      <c r="AD2497" s="166" t="s">
        <v>1505</v>
      </c>
      <c r="AE2497" s="166" t="s">
        <v>4396</v>
      </c>
      <c r="AF2497" s="166" t="s">
        <v>4397</v>
      </c>
      <c r="AG2497" s="165" t="s">
        <v>230</v>
      </c>
      <c r="AH2497" s="203" t="s">
        <v>60</v>
      </c>
      <c r="AI2497" s="167">
        <v>0.114</v>
      </c>
      <c r="AJ2497" s="186">
        <v>2800</v>
      </c>
      <c r="AK2497" s="167">
        <f>AJ2497*0.087/365</f>
        <v>0.66739726027397261</v>
      </c>
      <c r="AL2497" s="167">
        <f>AJ2497*0.027/365</f>
        <v>0.20712328767123286</v>
      </c>
      <c r="AM2497" s="187">
        <f>AK2497+AL2497</f>
        <v>0.87452054794520551</v>
      </c>
      <c r="AN2497" s="167">
        <f>AK2497</f>
        <v>0.66739726027397261</v>
      </c>
      <c r="AO2497" s="167">
        <f>AL2497</f>
        <v>0.20712328767123286</v>
      </c>
      <c r="AP2497" s="167">
        <f>AN2497+AO2497</f>
        <v>0.87452054794520551</v>
      </c>
      <c r="AQ2497" s="167">
        <f>AP2497*30</f>
        <v>26.235616438356164</v>
      </c>
      <c r="AR2497" s="193" t="s">
        <v>231</v>
      </c>
      <c r="AS2497" s="194" t="s">
        <v>431</v>
      </c>
      <c r="AT2497" s="166" t="s">
        <v>232</v>
      </c>
      <c r="AU2497" s="198" t="s">
        <v>58</v>
      </c>
      <c r="AV2497" s="679" t="s">
        <v>4398</v>
      </c>
      <c r="AW2497" s="166" t="s">
        <v>234</v>
      </c>
      <c r="AX2497" s="46"/>
      <c r="AY2497" s="2391"/>
    </row>
    <row r="2498" spans="1:51" s="55" customFormat="1" ht="15.95" customHeight="1" x14ac:dyDescent="0.25">
      <c r="A2498" s="182">
        <v>450</v>
      </c>
      <c r="B2498" s="166" t="s">
        <v>52</v>
      </c>
      <c r="C2498" s="989" t="s">
        <v>58</v>
      </c>
      <c r="D2498" s="166" t="s">
        <v>19055</v>
      </c>
      <c r="E2498" s="166" t="s">
        <v>4400</v>
      </c>
      <c r="F2498" s="166" t="s">
        <v>4401</v>
      </c>
      <c r="G2498" s="166"/>
      <c r="H2498" s="166" t="s">
        <v>219</v>
      </c>
      <c r="I2498" s="166" t="s">
        <v>316</v>
      </c>
      <c r="J2498" s="166" t="s">
        <v>221</v>
      </c>
      <c r="K2498" s="198" t="s">
        <v>222</v>
      </c>
      <c r="L2498" s="198" t="s">
        <v>221</v>
      </c>
      <c r="M2498" s="198" t="s">
        <v>879</v>
      </c>
      <c r="N2498" s="199">
        <v>2</v>
      </c>
      <c r="O2498" s="199">
        <v>1.5</v>
      </c>
      <c r="P2498" s="199">
        <v>3</v>
      </c>
      <c r="Q2498" s="1012">
        <v>5</v>
      </c>
      <c r="R2498" s="223"/>
      <c r="S2498" s="223">
        <v>2</v>
      </c>
      <c r="T2498" s="223"/>
      <c r="U2498" s="223">
        <v>0</v>
      </c>
      <c r="V2498" s="183"/>
      <c r="W2498" s="183"/>
      <c r="X2498" s="183"/>
      <c r="Y2498" s="673" t="s">
        <v>16652</v>
      </c>
      <c r="Z2498" s="203" t="s">
        <v>230</v>
      </c>
      <c r="AA2498" s="203" t="s">
        <v>230</v>
      </c>
      <c r="AB2498" s="203" t="s">
        <v>230</v>
      </c>
      <c r="AC2498" s="203" t="s">
        <v>230</v>
      </c>
      <c r="AD2498" s="203" t="s">
        <v>230</v>
      </c>
      <c r="AE2498" s="166" t="s">
        <v>4402</v>
      </c>
      <c r="AF2498" s="166" t="s">
        <v>4403</v>
      </c>
      <c r="AG2498" s="165" t="s">
        <v>230</v>
      </c>
      <c r="AH2498" s="203" t="s">
        <v>60</v>
      </c>
      <c r="AI2498" s="167">
        <v>0.114</v>
      </c>
      <c r="AJ2498" s="186">
        <v>4720</v>
      </c>
      <c r="AK2498" s="167">
        <f>AJ2498*0.087/365</f>
        <v>1.1250410958904109</v>
      </c>
      <c r="AL2498" s="167">
        <f>AJ2498*0.027/365</f>
        <v>0.34915068493150686</v>
      </c>
      <c r="AM2498" s="187">
        <f>AK2498+AL2498</f>
        <v>1.4741917808219178</v>
      </c>
      <c r="AN2498" s="167">
        <f>SUM(AK2498:AK2500)</f>
        <v>1.1945205479452055</v>
      </c>
      <c r="AO2498" s="167">
        <f>SUM(AL2498:AL2500)</f>
        <v>0.34915068493150686</v>
      </c>
      <c r="AP2498" s="167">
        <f>AN2498+AO2498</f>
        <v>1.5436712328767124</v>
      </c>
      <c r="AQ2498" s="167">
        <f>AP2498*30</f>
        <v>46.310136986301373</v>
      </c>
      <c r="AR2498" s="193" t="s">
        <v>231</v>
      </c>
      <c r="AS2498" s="194" t="s">
        <v>431</v>
      </c>
      <c r="AT2498" s="166" t="s">
        <v>232</v>
      </c>
      <c r="AU2498" s="198" t="s">
        <v>58</v>
      </c>
      <c r="AV2498" s="679" t="s">
        <v>4404</v>
      </c>
      <c r="AW2498" s="166" t="s">
        <v>234</v>
      </c>
      <c r="AX2498" s="46"/>
      <c r="AY2498" s="2391"/>
    </row>
    <row r="2499" spans="1:51" s="8" customFormat="1" ht="15.95" customHeight="1" x14ac:dyDescent="0.2">
      <c r="A2499" s="112"/>
      <c r="B2499" s="121"/>
      <c r="C2499" s="121"/>
      <c r="D2499" s="113"/>
      <c r="E2499" s="113"/>
      <c r="F2499" s="113"/>
      <c r="G2499" s="113"/>
      <c r="H2499" s="130"/>
      <c r="I2499" s="113"/>
      <c r="J2499" s="130"/>
      <c r="K2499" s="130"/>
      <c r="L2499" s="130"/>
      <c r="M2499" s="130"/>
      <c r="N2499" s="329"/>
      <c r="O2499" s="329"/>
      <c r="P2499" s="329"/>
      <c r="Q2499" s="1071"/>
      <c r="R2499" s="131"/>
      <c r="S2499" s="131"/>
      <c r="T2499" s="131"/>
      <c r="U2499" s="131"/>
      <c r="V2499" s="114"/>
      <c r="W2499" s="114"/>
      <c r="X2499" s="114"/>
      <c r="Y2499" s="132" t="s">
        <v>230</v>
      </c>
      <c r="Z2499" s="132" t="s">
        <v>230</v>
      </c>
      <c r="AA2499" s="132" t="s">
        <v>230</v>
      </c>
      <c r="AB2499" s="123" t="s">
        <v>22784</v>
      </c>
      <c r="AC2499" s="132" t="s">
        <v>230</v>
      </c>
      <c r="AD2499" s="132" t="s">
        <v>230</v>
      </c>
      <c r="AE2499" s="113" t="s">
        <v>4405</v>
      </c>
      <c r="AF2499" s="121" t="s">
        <v>4406</v>
      </c>
      <c r="AG2499" s="2324">
        <v>5030070773</v>
      </c>
      <c r="AH2499" s="123" t="s">
        <v>3773</v>
      </c>
      <c r="AI2499" s="118">
        <v>0.13</v>
      </c>
      <c r="AJ2499" s="120">
        <v>175</v>
      </c>
      <c r="AK2499" s="126">
        <f>AJ2499*AI2499/365</f>
        <v>6.2328767123287672E-2</v>
      </c>
      <c r="AL2499" s="116">
        <v>0</v>
      </c>
      <c r="AM2499" s="129">
        <f>SUBTOTAL(9,AK2499:AL2499)</f>
        <v>6.2328767123287672E-2</v>
      </c>
      <c r="AN2499" s="116"/>
      <c r="AO2499" s="116"/>
      <c r="AP2499" s="116"/>
      <c r="AQ2499" s="367"/>
      <c r="AR2499" s="42"/>
      <c r="AS2499" s="43"/>
      <c r="AT2499" s="113"/>
      <c r="AU2499" s="130"/>
      <c r="AV2499" s="928"/>
      <c r="AW2499" s="113"/>
      <c r="AX2499" s="46"/>
      <c r="AY2499" s="2391"/>
    </row>
    <row r="2500" spans="1:51" s="8" customFormat="1" ht="15.95" customHeight="1" x14ac:dyDescent="0.25">
      <c r="A2500" s="93"/>
      <c r="B2500" s="88"/>
      <c r="C2500" s="993"/>
      <c r="D2500" s="88"/>
      <c r="E2500" s="88"/>
      <c r="F2500" s="88"/>
      <c r="G2500" s="88"/>
      <c r="H2500" s="103"/>
      <c r="I2500" s="88"/>
      <c r="J2500" s="103"/>
      <c r="K2500" s="103"/>
      <c r="L2500" s="103"/>
      <c r="M2500" s="103"/>
      <c r="N2500" s="330"/>
      <c r="O2500" s="330"/>
      <c r="P2500" s="330"/>
      <c r="Q2500" s="106"/>
      <c r="R2500" s="104"/>
      <c r="S2500" s="104"/>
      <c r="T2500" s="104"/>
      <c r="U2500" s="104"/>
      <c r="V2500" s="94"/>
      <c r="W2500" s="94"/>
      <c r="X2500" s="94"/>
      <c r="Y2500" s="90" t="s">
        <v>230</v>
      </c>
      <c r="Z2500" s="90" t="s">
        <v>230</v>
      </c>
      <c r="AA2500" s="90" t="s">
        <v>230</v>
      </c>
      <c r="AB2500" s="90" t="s">
        <v>230</v>
      </c>
      <c r="AC2500" s="90" t="s">
        <v>230</v>
      </c>
      <c r="AD2500" s="90" t="s">
        <v>230</v>
      </c>
      <c r="AE2500" s="88" t="s">
        <v>4402</v>
      </c>
      <c r="AF2500" s="88" t="s">
        <v>4407</v>
      </c>
      <c r="AG2500" s="125">
        <v>1035000001904</v>
      </c>
      <c r="AH2500" s="88" t="s">
        <v>842</v>
      </c>
      <c r="AI2500" s="21">
        <v>0.87</v>
      </c>
      <c r="AJ2500" s="97">
        <v>3</v>
      </c>
      <c r="AK2500" s="98">
        <f>AJ2500*AI2500/365</f>
        <v>7.1506849315068491E-3</v>
      </c>
      <c r="AL2500" s="98">
        <v>0</v>
      </c>
      <c r="AM2500" s="96">
        <f>SUBTOTAL(9,AK2500:AL2500)</f>
        <v>7.1506849315068491E-3</v>
      </c>
      <c r="AN2500" s="98"/>
      <c r="AO2500" s="98"/>
      <c r="AP2500" s="98"/>
      <c r="AQ2500" s="368"/>
      <c r="AR2500" s="47"/>
      <c r="AS2500" s="48"/>
      <c r="AT2500" s="88"/>
      <c r="AU2500" s="103"/>
      <c r="AV2500" s="52"/>
      <c r="AW2500" s="88"/>
      <c r="AX2500" s="46"/>
      <c r="AY2500" s="2391"/>
    </row>
    <row r="2501" spans="1:51" s="55" customFormat="1" ht="15.95" customHeight="1" x14ac:dyDescent="0.25">
      <c r="A2501" s="182">
        <v>451</v>
      </c>
      <c r="B2501" s="166" t="s">
        <v>52</v>
      </c>
      <c r="C2501" s="989" t="s">
        <v>58</v>
      </c>
      <c r="D2501" s="166" t="s">
        <v>21922</v>
      </c>
      <c r="E2501" s="166" t="s">
        <v>4409</v>
      </c>
      <c r="F2501" s="166" t="s">
        <v>4410</v>
      </c>
      <c r="G2501" s="166"/>
      <c r="H2501" s="272" t="s">
        <v>219</v>
      </c>
      <c r="I2501" s="354" t="s">
        <v>220</v>
      </c>
      <c r="J2501" s="272" t="s">
        <v>221</v>
      </c>
      <c r="K2501" s="272" t="s">
        <v>222</v>
      </c>
      <c r="L2501" s="272" t="s">
        <v>221</v>
      </c>
      <c r="M2501" s="272" t="s">
        <v>879</v>
      </c>
      <c r="N2501" s="440">
        <v>4.5</v>
      </c>
      <c r="O2501" s="440">
        <v>1.5</v>
      </c>
      <c r="P2501" s="440">
        <f>O2501*N2501</f>
        <v>6.75</v>
      </c>
      <c r="Q2501" s="1010">
        <v>2</v>
      </c>
      <c r="R2501" s="505"/>
      <c r="S2501" s="505">
        <v>1</v>
      </c>
      <c r="T2501" s="505"/>
      <c r="U2501" s="505">
        <v>0</v>
      </c>
      <c r="V2501" s="357"/>
      <c r="W2501" s="357">
        <v>1</v>
      </c>
      <c r="X2501" s="357"/>
      <c r="Y2501" s="354" t="s">
        <v>62</v>
      </c>
      <c r="Z2501" s="366" t="s">
        <v>224</v>
      </c>
      <c r="AA2501" s="762" t="s">
        <v>225</v>
      </c>
      <c r="AB2501" s="354" t="s">
        <v>1503</v>
      </c>
      <c r="AC2501" s="443" t="s">
        <v>1504</v>
      </c>
      <c r="AD2501" s="354" t="s">
        <v>1505</v>
      </c>
      <c r="AE2501" s="166" t="s">
        <v>4411</v>
      </c>
      <c r="AF2501" s="166" t="s">
        <v>4412</v>
      </c>
      <c r="AG2501" s="165" t="s">
        <v>230</v>
      </c>
      <c r="AH2501" s="203" t="s">
        <v>60</v>
      </c>
      <c r="AI2501" s="167">
        <v>0.114</v>
      </c>
      <c r="AJ2501" s="186">
        <v>2080</v>
      </c>
      <c r="AK2501" s="167">
        <f t="shared" ref="AK2501:AK2514" si="308">AJ2501*0.087/365</f>
        <v>0.49578082191780815</v>
      </c>
      <c r="AL2501" s="167">
        <f t="shared" ref="AL2501:AL2514" si="309">AJ2501*0.027/365</f>
        <v>0.15386301369863012</v>
      </c>
      <c r="AM2501" s="187">
        <f t="shared" ref="AM2501:AM2514" si="310">AK2501+AL2501</f>
        <v>0.64964383561643824</v>
      </c>
      <c r="AN2501" s="167">
        <f>AK2501</f>
        <v>0.49578082191780815</v>
      </c>
      <c r="AO2501" s="167">
        <f t="shared" ref="AO2501:AO2513" si="311">AL2501</f>
        <v>0.15386301369863012</v>
      </c>
      <c r="AP2501" s="167">
        <f>AN2501+AO2501</f>
        <v>0.64964383561643824</v>
      </c>
      <c r="AQ2501" s="167">
        <f t="shared" ref="AQ2501:AQ2514" si="312">AP2501*30</f>
        <v>19.489315068493148</v>
      </c>
      <c r="AR2501" s="193" t="s">
        <v>231</v>
      </c>
      <c r="AS2501" s="194" t="s">
        <v>114</v>
      </c>
      <c r="AT2501" s="166" t="s">
        <v>232</v>
      </c>
      <c r="AU2501" s="198" t="s">
        <v>58</v>
      </c>
      <c r="AV2501" s="231" t="s">
        <v>4413</v>
      </c>
      <c r="AW2501" s="166" t="s">
        <v>234</v>
      </c>
      <c r="AX2501" s="46"/>
      <c r="AY2501" s="2391"/>
    </row>
    <row r="2502" spans="1:51" s="55" customFormat="1" ht="15.95" customHeight="1" x14ac:dyDescent="0.25">
      <c r="A2502" s="182">
        <v>452</v>
      </c>
      <c r="B2502" s="166" t="s">
        <v>52</v>
      </c>
      <c r="C2502" s="989" t="s">
        <v>58</v>
      </c>
      <c r="D2502" s="166" t="s">
        <v>19056</v>
      </c>
      <c r="E2502" s="166" t="s">
        <v>4415</v>
      </c>
      <c r="F2502" s="166" t="s">
        <v>4416</v>
      </c>
      <c r="G2502" s="166"/>
      <c r="H2502" s="272" t="s">
        <v>219</v>
      </c>
      <c r="I2502" s="354" t="s">
        <v>220</v>
      </c>
      <c r="J2502" s="272" t="s">
        <v>221</v>
      </c>
      <c r="K2502" s="272" t="s">
        <v>222</v>
      </c>
      <c r="L2502" s="272" t="s">
        <v>221</v>
      </c>
      <c r="M2502" s="272" t="s">
        <v>879</v>
      </c>
      <c r="N2502" s="440">
        <v>4.5</v>
      </c>
      <c r="O2502" s="440">
        <v>1.5</v>
      </c>
      <c r="P2502" s="440">
        <f>O2502*N2502</f>
        <v>6.75</v>
      </c>
      <c r="Q2502" s="1012">
        <v>2</v>
      </c>
      <c r="R2502" s="223"/>
      <c r="S2502" s="223">
        <v>1</v>
      </c>
      <c r="T2502" s="223"/>
      <c r="U2502" s="223">
        <v>0</v>
      </c>
      <c r="V2502" s="183"/>
      <c r="W2502" s="183"/>
      <c r="X2502" s="183"/>
      <c r="Y2502" s="354" t="s">
        <v>62</v>
      </c>
      <c r="Z2502" s="366" t="s">
        <v>224</v>
      </c>
      <c r="AA2502" s="762" t="s">
        <v>225</v>
      </c>
      <c r="AB2502" s="354" t="s">
        <v>1503</v>
      </c>
      <c r="AC2502" s="443" t="s">
        <v>1504</v>
      </c>
      <c r="AD2502" s="354" t="s">
        <v>1505</v>
      </c>
      <c r="AE2502" s="166" t="s">
        <v>4411</v>
      </c>
      <c r="AF2502" s="166" t="s">
        <v>4417</v>
      </c>
      <c r="AG2502" s="165" t="s">
        <v>230</v>
      </c>
      <c r="AH2502" s="203" t="s">
        <v>60</v>
      </c>
      <c r="AI2502" s="167">
        <v>0.114</v>
      </c>
      <c r="AJ2502" s="186">
        <v>640</v>
      </c>
      <c r="AK2502" s="167">
        <f t="shared" si="308"/>
        <v>0.15254794520547943</v>
      </c>
      <c r="AL2502" s="167">
        <f t="shared" si="309"/>
        <v>4.7342465753424663E-2</v>
      </c>
      <c r="AM2502" s="187">
        <f t="shared" si="310"/>
        <v>0.19989041095890409</v>
      </c>
      <c r="AN2502" s="167">
        <f>AK2502</f>
        <v>0.15254794520547943</v>
      </c>
      <c r="AO2502" s="167">
        <f t="shared" si="311"/>
        <v>4.7342465753424663E-2</v>
      </c>
      <c r="AP2502" s="167">
        <f>AN2502+AO2502</f>
        <v>0.19989041095890409</v>
      </c>
      <c r="AQ2502" s="167">
        <f t="shared" si="312"/>
        <v>5.9967123287671225</v>
      </c>
      <c r="AR2502" s="193" t="s">
        <v>231</v>
      </c>
      <c r="AS2502" s="194" t="s">
        <v>114</v>
      </c>
      <c r="AT2502" s="166" t="s">
        <v>232</v>
      </c>
      <c r="AU2502" s="198" t="s">
        <v>58</v>
      </c>
      <c r="AV2502" s="231" t="s">
        <v>4418</v>
      </c>
      <c r="AW2502" s="166" t="s">
        <v>234</v>
      </c>
      <c r="AX2502" s="46"/>
      <c r="AY2502" s="2391"/>
    </row>
    <row r="2503" spans="1:51" s="55" customFormat="1" ht="15.95" customHeight="1" x14ac:dyDescent="0.25">
      <c r="A2503" s="182">
        <v>453</v>
      </c>
      <c r="B2503" s="170" t="s">
        <v>52</v>
      </c>
      <c r="C2503" s="989" t="s">
        <v>58</v>
      </c>
      <c r="D2503" s="354" t="s">
        <v>19032</v>
      </c>
      <c r="E2503" s="166" t="s">
        <v>4420</v>
      </c>
      <c r="F2503" s="166" t="s">
        <v>4421</v>
      </c>
      <c r="G2503" s="166"/>
      <c r="H2503" s="354" t="s">
        <v>219</v>
      </c>
      <c r="I2503" s="354" t="s">
        <v>220</v>
      </c>
      <c r="J2503" s="354" t="s">
        <v>221</v>
      </c>
      <c r="K2503" s="272" t="s">
        <v>222</v>
      </c>
      <c r="L2503" s="272" t="s">
        <v>221</v>
      </c>
      <c r="M2503" s="272" t="s">
        <v>879</v>
      </c>
      <c r="N2503" s="440">
        <v>6.4</v>
      </c>
      <c r="O2503" s="440">
        <v>2.2000000000000002</v>
      </c>
      <c r="P2503" s="440">
        <f>O2503*N2503</f>
        <v>14.080000000000002</v>
      </c>
      <c r="Q2503" s="1012">
        <v>2</v>
      </c>
      <c r="R2503" s="223"/>
      <c r="S2503" s="223">
        <v>1</v>
      </c>
      <c r="T2503" s="223"/>
      <c r="U2503" s="223">
        <v>0</v>
      </c>
      <c r="V2503" s="183"/>
      <c r="W2503" s="183"/>
      <c r="X2503" s="183"/>
      <c r="Y2503" s="354" t="s">
        <v>62</v>
      </c>
      <c r="Z2503" s="366" t="s">
        <v>224</v>
      </c>
      <c r="AA2503" s="762" t="s">
        <v>225</v>
      </c>
      <c r="AB2503" s="354" t="s">
        <v>1503</v>
      </c>
      <c r="AC2503" s="443" t="s">
        <v>1504</v>
      </c>
      <c r="AD2503" s="354" t="s">
        <v>1505</v>
      </c>
      <c r="AE2503" s="166" t="s">
        <v>4422</v>
      </c>
      <c r="AF2503" s="166" t="s">
        <v>4423</v>
      </c>
      <c r="AG2503" s="165" t="s">
        <v>230</v>
      </c>
      <c r="AH2503" s="203" t="s">
        <v>60</v>
      </c>
      <c r="AI2503" s="167">
        <v>0.114</v>
      </c>
      <c r="AJ2503" s="186">
        <v>3440</v>
      </c>
      <c r="AK2503" s="167">
        <f t="shared" si="308"/>
        <v>0.81994520547945193</v>
      </c>
      <c r="AL2503" s="167">
        <f t="shared" si="309"/>
        <v>0.25446575342465755</v>
      </c>
      <c r="AM2503" s="187">
        <f t="shared" si="310"/>
        <v>1.0744109589041095</v>
      </c>
      <c r="AN2503" s="167">
        <f>AK2503</f>
        <v>0.81994520547945193</v>
      </c>
      <c r="AO2503" s="167">
        <f t="shared" si="311"/>
        <v>0.25446575342465755</v>
      </c>
      <c r="AP2503" s="167">
        <f>AN2503+AO2503</f>
        <v>1.0744109589041095</v>
      </c>
      <c r="AQ2503" s="167">
        <f t="shared" si="312"/>
        <v>32.232328767123285</v>
      </c>
      <c r="AR2503" s="193" t="s">
        <v>231</v>
      </c>
      <c r="AS2503" s="194" t="s">
        <v>431</v>
      </c>
      <c r="AT2503" s="166" t="s">
        <v>232</v>
      </c>
      <c r="AU2503" s="198" t="s">
        <v>58</v>
      </c>
      <c r="AV2503" s="231" t="s">
        <v>4424</v>
      </c>
      <c r="AW2503" s="166" t="s">
        <v>234</v>
      </c>
      <c r="AX2503" s="46"/>
      <c r="AY2503" s="2391"/>
    </row>
    <row r="2504" spans="1:51" s="55" customFormat="1" ht="15.95" customHeight="1" x14ac:dyDescent="0.25">
      <c r="A2504" s="182">
        <v>454</v>
      </c>
      <c r="B2504" s="170" t="s">
        <v>52</v>
      </c>
      <c r="C2504" s="989" t="s">
        <v>58</v>
      </c>
      <c r="D2504" s="354" t="s">
        <v>19033</v>
      </c>
      <c r="E2504" s="166" t="s">
        <v>4426</v>
      </c>
      <c r="F2504" s="166" t="s">
        <v>4427</v>
      </c>
      <c r="G2504" s="166"/>
      <c r="H2504" s="354" t="s">
        <v>219</v>
      </c>
      <c r="I2504" s="354" t="s">
        <v>220</v>
      </c>
      <c r="J2504" s="354" t="s">
        <v>221</v>
      </c>
      <c r="K2504" s="272" t="s">
        <v>222</v>
      </c>
      <c r="L2504" s="272" t="s">
        <v>221</v>
      </c>
      <c r="M2504" s="272" t="s">
        <v>879</v>
      </c>
      <c r="N2504" s="440">
        <v>6.4</v>
      </c>
      <c r="O2504" s="440">
        <v>2.2000000000000002</v>
      </c>
      <c r="P2504" s="440">
        <f>O2504*N2504</f>
        <v>14.080000000000002</v>
      </c>
      <c r="Q2504" s="1012">
        <v>1</v>
      </c>
      <c r="R2504" s="223"/>
      <c r="S2504" s="223">
        <v>1</v>
      </c>
      <c r="T2504" s="223"/>
      <c r="U2504" s="223">
        <v>0</v>
      </c>
      <c r="V2504" s="183"/>
      <c r="W2504" s="183"/>
      <c r="X2504" s="183"/>
      <c r="Y2504" s="354" t="s">
        <v>62</v>
      </c>
      <c r="Z2504" s="366" t="s">
        <v>224</v>
      </c>
      <c r="AA2504" s="762" t="s">
        <v>225</v>
      </c>
      <c r="AB2504" s="354" t="s">
        <v>1503</v>
      </c>
      <c r="AC2504" s="443" t="s">
        <v>1504</v>
      </c>
      <c r="AD2504" s="354" t="s">
        <v>1505</v>
      </c>
      <c r="AE2504" s="166" t="s">
        <v>4422</v>
      </c>
      <c r="AF2504" s="166" t="s">
        <v>4428</v>
      </c>
      <c r="AG2504" s="165" t="s">
        <v>230</v>
      </c>
      <c r="AH2504" s="203" t="s">
        <v>60</v>
      </c>
      <c r="AI2504" s="167">
        <v>0.114</v>
      </c>
      <c r="AJ2504" s="186">
        <v>1200</v>
      </c>
      <c r="AK2504" s="167">
        <f t="shared" si="308"/>
        <v>0.28602739726027393</v>
      </c>
      <c r="AL2504" s="167">
        <f t="shared" si="309"/>
        <v>8.8767123287671224E-2</v>
      </c>
      <c r="AM2504" s="187">
        <f t="shared" si="310"/>
        <v>0.37479452054794515</v>
      </c>
      <c r="AN2504" s="167">
        <f>AK2504</f>
        <v>0.28602739726027393</v>
      </c>
      <c r="AO2504" s="167">
        <f t="shared" si="311"/>
        <v>8.8767123287671224E-2</v>
      </c>
      <c r="AP2504" s="167">
        <f>AN2504+AO2504</f>
        <v>0.37479452054794515</v>
      </c>
      <c r="AQ2504" s="167">
        <f t="shared" si="312"/>
        <v>11.243835616438355</v>
      </c>
      <c r="AR2504" s="193" t="s">
        <v>231</v>
      </c>
      <c r="AS2504" s="363" t="s">
        <v>431</v>
      </c>
      <c r="AT2504" s="166" t="s">
        <v>232</v>
      </c>
      <c r="AU2504" s="198" t="s">
        <v>58</v>
      </c>
      <c r="AV2504" s="231" t="s">
        <v>4429</v>
      </c>
      <c r="AW2504" s="166" t="s">
        <v>234</v>
      </c>
      <c r="AX2504" s="46"/>
      <c r="AY2504" s="2391"/>
    </row>
    <row r="2505" spans="1:51" s="55" customFormat="1" ht="15.95" customHeight="1" x14ac:dyDescent="0.25">
      <c r="A2505" s="182">
        <v>455</v>
      </c>
      <c r="B2505" s="170" t="s">
        <v>52</v>
      </c>
      <c r="C2505" s="989" t="s">
        <v>58</v>
      </c>
      <c r="D2505" s="166" t="s">
        <v>19057</v>
      </c>
      <c r="E2505" s="166" t="s">
        <v>4431</v>
      </c>
      <c r="F2505" s="166" t="s">
        <v>4432</v>
      </c>
      <c r="G2505" s="166"/>
      <c r="H2505" s="166" t="s">
        <v>219</v>
      </c>
      <c r="I2505" s="166" t="s">
        <v>220</v>
      </c>
      <c r="J2505" s="166" t="s">
        <v>221</v>
      </c>
      <c r="K2505" s="198" t="s">
        <v>222</v>
      </c>
      <c r="L2505" s="198" t="s">
        <v>221</v>
      </c>
      <c r="M2505" s="198" t="s">
        <v>879</v>
      </c>
      <c r="N2505" s="186">
        <v>3</v>
      </c>
      <c r="O2505" s="186">
        <v>1.6</v>
      </c>
      <c r="P2505" s="186">
        <v>4.8</v>
      </c>
      <c r="Q2505" s="1012">
        <v>2</v>
      </c>
      <c r="R2505" s="223"/>
      <c r="S2505" s="223">
        <v>1</v>
      </c>
      <c r="T2505" s="223"/>
      <c r="U2505" s="223">
        <v>0</v>
      </c>
      <c r="V2505" s="183"/>
      <c r="W2505" s="183"/>
      <c r="X2505" s="183"/>
      <c r="Y2505" s="166" t="s">
        <v>62</v>
      </c>
      <c r="Z2505" s="170" t="s">
        <v>224</v>
      </c>
      <c r="AA2505" s="197" t="s">
        <v>225</v>
      </c>
      <c r="AB2505" s="166" t="s">
        <v>1503</v>
      </c>
      <c r="AC2505" s="203" t="s">
        <v>1504</v>
      </c>
      <c r="AD2505" s="166" t="s">
        <v>1505</v>
      </c>
      <c r="AE2505" s="166" t="s">
        <v>4433</v>
      </c>
      <c r="AF2505" s="166" t="s">
        <v>4434</v>
      </c>
      <c r="AG2505" s="165" t="s">
        <v>230</v>
      </c>
      <c r="AH2505" s="203" t="s">
        <v>60</v>
      </c>
      <c r="AI2505" s="167">
        <v>0.114</v>
      </c>
      <c r="AJ2505" s="186">
        <v>2960</v>
      </c>
      <c r="AK2505" s="167">
        <f t="shared" si="308"/>
        <v>0.70553424657534236</v>
      </c>
      <c r="AL2505" s="167">
        <f t="shared" si="309"/>
        <v>0.21895890410958904</v>
      </c>
      <c r="AM2505" s="187">
        <f t="shared" si="310"/>
        <v>0.92449315068493143</v>
      </c>
      <c r="AN2505" s="167">
        <f>AK2505</f>
        <v>0.70553424657534236</v>
      </c>
      <c r="AO2505" s="167">
        <f t="shared" si="311"/>
        <v>0.21895890410958904</v>
      </c>
      <c r="AP2505" s="167">
        <f>AN2505+AO2505</f>
        <v>0.92449315068493143</v>
      </c>
      <c r="AQ2505" s="167">
        <f t="shared" si="312"/>
        <v>27.734794520547943</v>
      </c>
      <c r="AR2505" s="193" t="s">
        <v>231</v>
      </c>
      <c r="AS2505" s="194" t="s">
        <v>431</v>
      </c>
      <c r="AT2505" s="166" t="s">
        <v>232</v>
      </c>
      <c r="AU2505" s="198" t="s">
        <v>58</v>
      </c>
      <c r="AV2505" s="679" t="s">
        <v>4435</v>
      </c>
      <c r="AW2505" s="166" t="s">
        <v>234</v>
      </c>
      <c r="AX2505" s="46"/>
      <c r="AY2505" s="2391"/>
    </row>
    <row r="2506" spans="1:51" s="55" customFormat="1" ht="15.95" customHeight="1" x14ac:dyDescent="0.25">
      <c r="A2506" s="2206">
        <v>456</v>
      </c>
      <c r="B2506" s="2207" t="s">
        <v>52</v>
      </c>
      <c r="C2506" s="2208" t="s">
        <v>58</v>
      </c>
      <c r="D2506" s="716" t="s">
        <v>19058</v>
      </c>
      <c r="E2506" s="716" t="s">
        <v>4437</v>
      </c>
      <c r="F2506" s="716" t="s">
        <v>4438</v>
      </c>
      <c r="G2506" s="716"/>
      <c r="H2506" s="716" t="s">
        <v>317</v>
      </c>
      <c r="I2506" s="716" t="s">
        <v>1413</v>
      </c>
      <c r="J2506" s="716" t="s">
        <v>221</v>
      </c>
      <c r="K2506" s="2209" t="s">
        <v>222</v>
      </c>
      <c r="L2506" s="2209" t="s">
        <v>221</v>
      </c>
      <c r="M2506" s="2209" t="s">
        <v>879</v>
      </c>
      <c r="N2506" s="719">
        <v>3</v>
      </c>
      <c r="O2506" s="719">
        <v>1.6</v>
      </c>
      <c r="P2506" s="719">
        <v>4.8</v>
      </c>
      <c r="Q2506" s="2211">
        <v>2</v>
      </c>
      <c r="R2506" s="2213"/>
      <c r="S2506" s="2213">
        <v>1</v>
      </c>
      <c r="T2506" s="2213"/>
      <c r="U2506" s="2213">
        <v>0</v>
      </c>
      <c r="V2506" s="2214"/>
      <c r="W2506" s="2214"/>
      <c r="X2506" s="2214"/>
      <c r="Y2506" s="716" t="s">
        <v>62</v>
      </c>
      <c r="Z2506" s="2207" t="s">
        <v>224</v>
      </c>
      <c r="AA2506" s="2215" t="s">
        <v>225</v>
      </c>
      <c r="AB2506" s="716" t="s">
        <v>1503</v>
      </c>
      <c r="AC2506" s="502" t="s">
        <v>1504</v>
      </c>
      <c r="AD2506" s="716" t="s">
        <v>1505</v>
      </c>
      <c r="AE2506" s="716" t="s">
        <v>4439</v>
      </c>
      <c r="AF2506" s="716" t="s">
        <v>4440</v>
      </c>
      <c r="AG2506" s="717" t="s">
        <v>230</v>
      </c>
      <c r="AH2506" s="502" t="s">
        <v>60</v>
      </c>
      <c r="AI2506" s="718">
        <v>0.114</v>
      </c>
      <c r="AJ2506" s="719">
        <v>3360</v>
      </c>
      <c r="AK2506" s="718">
        <f t="shared" si="308"/>
        <v>0.80087671232876712</v>
      </c>
      <c r="AL2506" s="718">
        <f t="shared" si="309"/>
        <v>0.24854794520547946</v>
      </c>
      <c r="AM2506" s="1653">
        <f t="shared" si="310"/>
        <v>1.0494246575342465</v>
      </c>
      <c r="AN2506" s="718">
        <f>SUM(AK2506:AK2507)</f>
        <v>0.84953424657534249</v>
      </c>
      <c r="AO2506" s="718">
        <f t="shared" si="311"/>
        <v>0.24854794520547946</v>
      </c>
      <c r="AP2506" s="718">
        <f>SUM(AM2506:AM2507)</f>
        <v>1.0980821917808219</v>
      </c>
      <c r="AQ2506" s="718">
        <f>AP2506*30</f>
        <v>32.942465753424656</v>
      </c>
      <c r="AR2506" s="2217" t="s">
        <v>231</v>
      </c>
      <c r="AS2506" s="2218" t="s">
        <v>20142</v>
      </c>
      <c r="AT2506" s="716" t="s">
        <v>232</v>
      </c>
      <c r="AU2506" s="2209" t="s">
        <v>58</v>
      </c>
      <c r="AV2506" s="2235" t="s">
        <v>4441</v>
      </c>
      <c r="AW2506" s="716" t="s">
        <v>20253</v>
      </c>
      <c r="AX2506" s="52"/>
      <c r="AY2506" s="2391"/>
    </row>
    <row r="2507" spans="1:51" s="1395" customFormat="1" ht="15.95" customHeight="1" x14ac:dyDescent="0.25">
      <c r="A2507" s="2262"/>
      <c r="B2507" s="2263"/>
      <c r="C2507" s="2362"/>
      <c r="K2507" s="2077"/>
      <c r="L2507" s="2077"/>
      <c r="M2507" s="2077"/>
      <c r="N2507" s="2264"/>
      <c r="O2507" s="2264"/>
      <c r="P2507" s="2264"/>
      <c r="Q2507" s="2363"/>
      <c r="R2507" s="2364"/>
      <c r="S2507" s="2364"/>
      <c r="T2507" s="2364"/>
      <c r="U2507" s="2364"/>
      <c r="V2507" s="1406"/>
      <c r="W2507" s="1406"/>
      <c r="X2507" s="1406"/>
      <c r="Y2507" s="2165" t="s">
        <v>230</v>
      </c>
      <c r="Z2507" s="1" t="s">
        <v>230</v>
      </c>
      <c r="AA2507" s="1" t="s">
        <v>230</v>
      </c>
      <c r="AB2507" s="1" t="s">
        <v>230</v>
      </c>
      <c r="AC2507" s="754" t="s">
        <v>23667</v>
      </c>
      <c r="AD2507" s="1146" t="s">
        <v>23668</v>
      </c>
      <c r="AE2507" s="2250" t="s">
        <v>23665</v>
      </c>
      <c r="AF2507" s="2250" t="s">
        <v>8852</v>
      </c>
      <c r="AG2507" s="2251" t="s">
        <v>23666</v>
      </c>
      <c r="AH2507" s="754" t="s">
        <v>1509</v>
      </c>
      <c r="AI2507" s="2245">
        <v>1.48</v>
      </c>
      <c r="AJ2507" s="831">
        <v>12</v>
      </c>
      <c r="AK2507" s="378">
        <f>AJ2507*AI2507/365</f>
        <v>4.8657534246575339E-2</v>
      </c>
      <c r="AL2507" s="378">
        <v>0</v>
      </c>
      <c r="AM2507" s="380">
        <f t="shared" si="310"/>
        <v>4.8657534246575339E-2</v>
      </c>
      <c r="AN2507" s="378"/>
      <c r="AO2507" s="378"/>
      <c r="AP2507" s="378"/>
      <c r="AQ2507" s="378"/>
      <c r="AR2507" s="1063"/>
      <c r="AS2507" s="1064"/>
      <c r="AT2507" s="2250"/>
      <c r="AU2507" s="1043"/>
      <c r="AV2507" s="1065"/>
      <c r="AW2507" s="2250"/>
      <c r="AX2507" s="2547" t="s">
        <v>23669</v>
      </c>
      <c r="AY2507" s="2401"/>
    </row>
    <row r="2508" spans="1:51" s="55" customFormat="1" ht="15.95" customHeight="1" x14ac:dyDescent="0.25">
      <c r="A2508" s="182">
        <v>457</v>
      </c>
      <c r="B2508" s="166" t="s">
        <v>52</v>
      </c>
      <c r="C2508" s="989" t="s">
        <v>58</v>
      </c>
      <c r="D2508" s="354" t="s">
        <v>19023</v>
      </c>
      <c r="E2508" s="166" t="s">
        <v>4443</v>
      </c>
      <c r="F2508" s="166" t="s">
        <v>4444</v>
      </c>
      <c r="G2508" s="166"/>
      <c r="H2508" s="354" t="s">
        <v>219</v>
      </c>
      <c r="I2508" s="354" t="s">
        <v>220</v>
      </c>
      <c r="J2508" s="354" t="s">
        <v>221</v>
      </c>
      <c r="K2508" s="272" t="s">
        <v>222</v>
      </c>
      <c r="L2508" s="272" t="s">
        <v>221</v>
      </c>
      <c r="M2508" s="272" t="s">
        <v>879</v>
      </c>
      <c r="N2508" s="440">
        <v>6.4</v>
      </c>
      <c r="O2508" s="440">
        <v>2.2000000000000002</v>
      </c>
      <c r="P2508" s="440">
        <f>O2508*N2508</f>
        <v>14.080000000000002</v>
      </c>
      <c r="Q2508" s="1012">
        <v>1</v>
      </c>
      <c r="R2508" s="223"/>
      <c r="S2508" s="223">
        <v>1</v>
      </c>
      <c r="T2508" s="223"/>
      <c r="U2508" s="223">
        <v>0</v>
      </c>
      <c r="V2508" s="183"/>
      <c r="W2508" s="183"/>
      <c r="X2508" s="183"/>
      <c r="Y2508" s="354" t="s">
        <v>62</v>
      </c>
      <c r="Z2508" s="366" t="s">
        <v>224</v>
      </c>
      <c r="AA2508" s="762" t="s">
        <v>225</v>
      </c>
      <c r="AB2508" s="354" t="s">
        <v>1503</v>
      </c>
      <c r="AC2508" s="443" t="s">
        <v>1504</v>
      </c>
      <c r="AD2508" s="354" t="s">
        <v>1505</v>
      </c>
      <c r="AE2508" s="166" t="s">
        <v>4445</v>
      </c>
      <c r="AF2508" s="166" t="s">
        <v>4446</v>
      </c>
      <c r="AG2508" s="165" t="s">
        <v>230</v>
      </c>
      <c r="AH2508" s="203" t="s">
        <v>60</v>
      </c>
      <c r="AI2508" s="167">
        <v>0.114</v>
      </c>
      <c r="AJ2508" s="186">
        <v>560</v>
      </c>
      <c r="AK2508" s="167">
        <f t="shared" si="308"/>
        <v>0.13347945205479453</v>
      </c>
      <c r="AL2508" s="167">
        <f t="shared" si="309"/>
        <v>4.1424657534246574E-2</v>
      </c>
      <c r="AM2508" s="187">
        <f t="shared" si="310"/>
        <v>0.1749041095890411</v>
      </c>
      <c r="AN2508" s="167">
        <f t="shared" ref="AN2508:AN2513" si="313">AK2508</f>
        <v>0.13347945205479453</v>
      </c>
      <c r="AO2508" s="167">
        <f t="shared" si="311"/>
        <v>4.1424657534246574E-2</v>
      </c>
      <c r="AP2508" s="167">
        <f t="shared" ref="AP2508:AP2514" si="314">AN2508+AO2508</f>
        <v>0.1749041095890411</v>
      </c>
      <c r="AQ2508" s="167">
        <f t="shared" si="312"/>
        <v>5.2471232876712328</v>
      </c>
      <c r="AR2508" s="193" t="s">
        <v>231</v>
      </c>
      <c r="AS2508" s="363" t="s">
        <v>431</v>
      </c>
      <c r="AT2508" s="166" t="s">
        <v>232</v>
      </c>
      <c r="AU2508" s="198" t="s">
        <v>58</v>
      </c>
      <c r="AV2508" s="679" t="s">
        <v>4447</v>
      </c>
      <c r="AW2508" s="714" t="s">
        <v>234</v>
      </c>
      <c r="AX2508" s="46"/>
      <c r="AY2508" s="2391"/>
    </row>
    <row r="2509" spans="1:51" s="55" customFormat="1" ht="15.95" customHeight="1" x14ac:dyDescent="0.25">
      <c r="A2509" s="182">
        <v>458</v>
      </c>
      <c r="B2509" s="170" t="s">
        <v>52</v>
      </c>
      <c r="C2509" s="989" t="s">
        <v>58</v>
      </c>
      <c r="D2509" s="354" t="s">
        <v>19034</v>
      </c>
      <c r="E2509" s="166" t="s">
        <v>4449</v>
      </c>
      <c r="F2509" s="166" t="s">
        <v>4450</v>
      </c>
      <c r="G2509" s="166"/>
      <c r="H2509" s="354" t="s">
        <v>219</v>
      </c>
      <c r="I2509" s="354" t="s">
        <v>220</v>
      </c>
      <c r="J2509" s="354" t="s">
        <v>221</v>
      </c>
      <c r="K2509" s="272" t="s">
        <v>222</v>
      </c>
      <c r="L2509" s="272" t="s">
        <v>221</v>
      </c>
      <c r="M2509" s="272" t="s">
        <v>879</v>
      </c>
      <c r="N2509" s="440">
        <v>6.4</v>
      </c>
      <c r="O2509" s="440">
        <v>2.2000000000000002</v>
      </c>
      <c r="P2509" s="440">
        <f>O2509*N2509</f>
        <v>14.080000000000002</v>
      </c>
      <c r="Q2509" s="1012">
        <v>1</v>
      </c>
      <c r="R2509" s="223"/>
      <c r="S2509" s="223">
        <v>1</v>
      </c>
      <c r="T2509" s="223"/>
      <c r="U2509" s="223">
        <v>0</v>
      </c>
      <c r="V2509" s="183"/>
      <c r="W2509" s="183"/>
      <c r="X2509" s="183"/>
      <c r="Y2509" s="354" t="s">
        <v>62</v>
      </c>
      <c r="Z2509" s="366" t="s">
        <v>224</v>
      </c>
      <c r="AA2509" s="762" t="s">
        <v>225</v>
      </c>
      <c r="AB2509" s="354" t="s">
        <v>1503</v>
      </c>
      <c r="AC2509" s="443" t="s">
        <v>1504</v>
      </c>
      <c r="AD2509" s="354" t="s">
        <v>1505</v>
      </c>
      <c r="AE2509" s="166" t="s">
        <v>98</v>
      </c>
      <c r="AF2509" s="166" t="s">
        <v>4428</v>
      </c>
      <c r="AG2509" s="165" t="s">
        <v>230</v>
      </c>
      <c r="AH2509" s="203" t="s">
        <v>60</v>
      </c>
      <c r="AI2509" s="167">
        <v>0.114</v>
      </c>
      <c r="AJ2509" s="186">
        <v>1200</v>
      </c>
      <c r="AK2509" s="167">
        <f t="shared" si="308"/>
        <v>0.28602739726027393</v>
      </c>
      <c r="AL2509" s="167">
        <f t="shared" si="309"/>
        <v>8.8767123287671224E-2</v>
      </c>
      <c r="AM2509" s="187">
        <f t="shared" si="310"/>
        <v>0.37479452054794515</v>
      </c>
      <c r="AN2509" s="167">
        <f t="shared" si="313"/>
        <v>0.28602739726027393</v>
      </c>
      <c r="AO2509" s="167">
        <f t="shared" si="311"/>
        <v>8.8767123287671224E-2</v>
      </c>
      <c r="AP2509" s="167">
        <f t="shared" si="314"/>
        <v>0.37479452054794515</v>
      </c>
      <c r="AQ2509" s="167">
        <f t="shared" si="312"/>
        <v>11.243835616438355</v>
      </c>
      <c r="AR2509" s="193" t="s">
        <v>231</v>
      </c>
      <c r="AS2509" s="363" t="s">
        <v>431</v>
      </c>
      <c r="AT2509" s="166" t="s">
        <v>232</v>
      </c>
      <c r="AU2509" s="198" t="s">
        <v>58</v>
      </c>
      <c r="AV2509" s="231" t="s">
        <v>4451</v>
      </c>
      <c r="AW2509" s="714" t="s">
        <v>234</v>
      </c>
      <c r="AX2509" s="46"/>
      <c r="AY2509" s="2391"/>
    </row>
    <row r="2510" spans="1:51" s="55" customFormat="1" ht="15.95" customHeight="1" x14ac:dyDescent="0.25">
      <c r="A2510" s="182">
        <v>459</v>
      </c>
      <c r="B2510" s="166" t="s">
        <v>52</v>
      </c>
      <c r="C2510" s="989" t="s">
        <v>58</v>
      </c>
      <c r="D2510" s="166" t="s">
        <v>19059</v>
      </c>
      <c r="E2510" s="166" t="s">
        <v>4453</v>
      </c>
      <c r="F2510" s="166" t="s">
        <v>4454</v>
      </c>
      <c r="G2510" s="166"/>
      <c r="H2510" s="166" t="s">
        <v>219</v>
      </c>
      <c r="I2510" s="166" t="s">
        <v>316</v>
      </c>
      <c r="J2510" s="166" t="s">
        <v>221</v>
      </c>
      <c r="K2510" s="198" t="s">
        <v>222</v>
      </c>
      <c r="L2510" s="198" t="s">
        <v>221</v>
      </c>
      <c r="M2510" s="198" t="s">
        <v>879</v>
      </c>
      <c r="N2510" s="186">
        <v>3</v>
      </c>
      <c r="O2510" s="186">
        <v>1.6</v>
      </c>
      <c r="P2510" s="186">
        <v>4.8</v>
      </c>
      <c r="Q2510" s="1012">
        <v>2</v>
      </c>
      <c r="R2510" s="223"/>
      <c r="S2510" s="223">
        <v>1</v>
      </c>
      <c r="T2510" s="223"/>
      <c r="U2510" s="223">
        <v>0</v>
      </c>
      <c r="V2510" s="183"/>
      <c r="W2510" s="183"/>
      <c r="X2510" s="183"/>
      <c r="Y2510" s="673" t="s">
        <v>16652</v>
      </c>
      <c r="Z2510" s="203" t="s">
        <v>230</v>
      </c>
      <c r="AA2510" s="203" t="s">
        <v>230</v>
      </c>
      <c r="AB2510" s="203" t="s">
        <v>230</v>
      </c>
      <c r="AC2510" s="203" t="s">
        <v>230</v>
      </c>
      <c r="AD2510" s="203" t="s">
        <v>230</v>
      </c>
      <c r="AE2510" s="166" t="s">
        <v>4455</v>
      </c>
      <c r="AF2510" s="166" t="s">
        <v>4456</v>
      </c>
      <c r="AG2510" s="165" t="s">
        <v>230</v>
      </c>
      <c r="AH2510" s="203" t="s">
        <v>60</v>
      </c>
      <c r="AI2510" s="167">
        <v>0.114</v>
      </c>
      <c r="AJ2510" s="186">
        <v>720</v>
      </c>
      <c r="AK2510" s="167">
        <f t="shared" si="308"/>
        <v>0.17161643835616436</v>
      </c>
      <c r="AL2510" s="167">
        <f t="shared" si="309"/>
        <v>5.3260273972602745E-2</v>
      </c>
      <c r="AM2510" s="187">
        <f t="shared" si="310"/>
        <v>0.2248767123287671</v>
      </c>
      <c r="AN2510" s="167">
        <f t="shared" si="313"/>
        <v>0.17161643835616436</v>
      </c>
      <c r="AO2510" s="167">
        <f t="shared" si="311"/>
        <v>5.3260273972602745E-2</v>
      </c>
      <c r="AP2510" s="167">
        <f t="shared" si="314"/>
        <v>0.2248767123287671</v>
      </c>
      <c r="AQ2510" s="167">
        <f t="shared" si="312"/>
        <v>6.746301369863013</v>
      </c>
      <c r="AR2510" s="193" t="s">
        <v>231</v>
      </c>
      <c r="AS2510" s="194" t="s">
        <v>431</v>
      </c>
      <c r="AT2510" s="166" t="s">
        <v>232</v>
      </c>
      <c r="AU2510" s="198" t="s">
        <v>58</v>
      </c>
      <c r="AV2510" s="679" t="s">
        <v>4457</v>
      </c>
      <c r="AW2510" s="714" t="s">
        <v>234</v>
      </c>
      <c r="AX2510" s="46"/>
      <c r="AY2510" s="2391"/>
    </row>
    <row r="2511" spans="1:51" s="55" customFormat="1" ht="15.95" customHeight="1" x14ac:dyDescent="0.25">
      <c r="A2511" s="182">
        <v>460</v>
      </c>
      <c r="B2511" s="170" t="s">
        <v>52</v>
      </c>
      <c r="C2511" s="989" t="s">
        <v>58</v>
      </c>
      <c r="D2511" s="354" t="s">
        <v>19036</v>
      </c>
      <c r="E2511" s="166" t="s">
        <v>4459</v>
      </c>
      <c r="F2511" s="166" t="s">
        <v>4460</v>
      </c>
      <c r="G2511" s="166"/>
      <c r="H2511" s="354" t="s">
        <v>219</v>
      </c>
      <c r="I2511" s="354" t="s">
        <v>220</v>
      </c>
      <c r="J2511" s="354" t="s">
        <v>221</v>
      </c>
      <c r="K2511" s="272" t="s">
        <v>222</v>
      </c>
      <c r="L2511" s="272" t="s">
        <v>221</v>
      </c>
      <c r="M2511" s="272" t="s">
        <v>879</v>
      </c>
      <c r="N2511" s="440">
        <v>6.4</v>
      </c>
      <c r="O2511" s="440">
        <v>2.2000000000000002</v>
      </c>
      <c r="P2511" s="440">
        <f>O2511*N2511</f>
        <v>14.080000000000002</v>
      </c>
      <c r="Q2511" s="1012">
        <v>1</v>
      </c>
      <c r="R2511" s="223"/>
      <c r="S2511" s="223">
        <v>1</v>
      </c>
      <c r="T2511" s="223"/>
      <c r="U2511" s="223">
        <v>0</v>
      </c>
      <c r="V2511" s="183"/>
      <c r="W2511" s="183"/>
      <c r="X2511" s="183"/>
      <c r="Y2511" s="354" t="s">
        <v>62</v>
      </c>
      <c r="Z2511" s="366" t="s">
        <v>224</v>
      </c>
      <c r="AA2511" s="762" t="s">
        <v>225</v>
      </c>
      <c r="AB2511" s="354" t="s">
        <v>1503</v>
      </c>
      <c r="AC2511" s="443" t="s">
        <v>1504</v>
      </c>
      <c r="AD2511" s="354" t="s">
        <v>1505</v>
      </c>
      <c r="AE2511" s="166" t="s">
        <v>4461</v>
      </c>
      <c r="AF2511" s="166" t="s">
        <v>4462</v>
      </c>
      <c r="AG2511" s="165" t="s">
        <v>230</v>
      </c>
      <c r="AH2511" s="203" t="s">
        <v>60</v>
      </c>
      <c r="AI2511" s="167">
        <v>0.114</v>
      </c>
      <c r="AJ2511" s="186">
        <v>1440</v>
      </c>
      <c r="AK2511" s="167">
        <f t="shared" si="308"/>
        <v>0.34323287671232872</v>
      </c>
      <c r="AL2511" s="167">
        <f t="shared" si="309"/>
        <v>0.10652054794520549</v>
      </c>
      <c r="AM2511" s="187">
        <f t="shared" si="310"/>
        <v>0.44975342465753421</v>
      </c>
      <c r="AN2511" s="167">
        <f t="shared" si="313"/>
        <v>0.34323287671232872</v>
      </c>
      <c r="AO2511" s="167">
        <f t="shared" si="311"/>
        <v>0.10652054794520549</v>
      </c>
      <c r="AP2511" s="167">
        <f t="shared" si="314"/>
        <v>0.44975342465753421</v>
      </c>
      <c r="AQ2511" s="167">
        <f t="shared" si="312"/>
        <v>13.492602739726026</v>
      </c>
      <c r="AR2511" s="193" t="s">
        <v>231</v>
      </c>
      <c r="AS2511" s="363" t="s">
        <v>114</v>
      </c>
      <c r="AT2511" s="166" t="s">
        <v>232</v>
      </c>
      <c r="AU2511" s="198" t="s">
        <v>58</v>
      </c>
      <c r="AV2511" s="679" t="s">
        <v>4463</v>
      </c>
      <c r="AW2511" s="714" t="s">
        <v>234</v>
      </c>
      <c r="AX2511" s="46"/>
      <c r="AY2511" s="2391"/>
    </row>
    <row r="2512" spans="1:51" s="55" customFormat="1" ht="15.95" customHeight="1" x14ac:dyDescent="0.25">
      <c r="A2512" s="182">
        <v>461</v>
      </c>
      <c r="B2512" s="170" t="s">
        <v>52</v>
      </c>
      <c r="C2512" s="989" t="s">
        <v>58</v>
      </c>
      <c r="D2512" s="166" t="s">
        <v>19060</v>
      </c>
      <c r="E2512" s="166" t="s">
        <v>4465</v>
      </c>
      <c r="F2512" s="166" t="s">
        <v>4466</v>
      </c>
      <c r="G2512" s="166"/>
      <c r="H2512" s="166" t="s">
        <v>317</v>
      </c>
      <c r="I2512" s="166" t="s">
        <v>1413</v>
      </c>
      <c r="J2512" s="166" t="s">
        <v>221</v>
      </c>
      <c r="K2512" s="198" t="s">
        <v>222</v>
      </c>
      <c r="L2512" s="198" t="s">
        <v>221</v>
      </c>
      <c r="M2512" s="198" t="s">
        <v>879</v>
      </c>
      <c r="N2512" s="186">
        <v>3</v>
      </c>
      <c r="O2512" s="186">
        <v>1.6</v>
      </c>
      <c r="P2512" s="186">
        <v>4.8</v>
      </c>
      <c r="Q2512" s="1012">
        <v>2</v>
      </c>
      <c r="R2512" s="223"/>
      <c r="S2512" s="223">
        <v>1</v>
      </c>
      <c r="T2512" s="223"/>
      <c r="U2512" s="223">
        <v>0</v>
      </c>
      <c r="V2512" s="183"/>
      <c r="W2512" s="183"/>
      <c r="X2512" s="183"/>
      <c r="Y2512" s="166" t="s">
        <v>62</v>
      </c>
      <c r="Z2512" s="170" t="s">
        <v>224</v>
      </c>
      <c r="AA2512" s="197" t="s">
        <v>225</v>
      </c>
      <c r="AB2512" s="166" t="s">
        <v>1503</v>
      </c>
      <c r="AC2512" s="203" t="s">
        <v>1504</v>
      </c>
      <c r="AD2512" s="166" t="s">
        <v>1505</v>
      </c>
      <c r="AE2512" s="166" t="s">
        <v>4467</v>
      </c>
      <c r="AF2512" s="166" t="s">
        <v>4468</v>
      </c>
      <c r="AG2512" s="165" t="s">
        <v>230</v>
      </c>
      <c r="AH2512" s="203" t="s">
        <v>60</v>
      </c>
      <c r="AI2512" s="167">
        <v>0.114</v>
      </c>
      <c r="AJ2512" s="186">
        <v>2640</v>
      </c>
      <c r="AK2512" s="167">
        <f t="shared" si="308"/>
        <v>0.62926027397260265</v>
      </c>
      <c r="AL2512" s="167">
        <f t="shared" si="309"/>
        <v>0.19528767123287671</v>
      </c>
      <c r="AM2512" s="187">
        <f t="shared" si="310"/>
        <v>0.82454794520547936</v>
      </c>
      <c r="AN2512" s="167">
        <f t="shared" si="313"/>
        <v>0.62926027397260265</v>
      </c>
      <c r="AO2512" s="167">
        <f t="shared" si="311"/>
        <v>0.19528767123287671</v>
      </c>
      <c r="AP2512" s="167">
        <f t="shared" si="314"/>
        <v>0.82454794520547936</v>
      </c>
      <c r="AQ2512" s="167">
        <f t="shared" si="312"/>
        <v>24.736438356164381</v>
      </c>
      <c r="AR2512" s="193" t="s">
        <v>231</v>
      </c>
      <c r="AS2512" s="194" t="s">
        <v>20143</v>
      </c>
      <c r="AT2512" s="166" t="s">
        <v>232</v>
      </c>
      <c r="AU2512" s="198" t="s">
        <v>58</v>
      </c>
      <c r="AV2512" s="280" t="s">
        <v>4469</v>
      </c>
      <c r="AW2512" s="714" t="s">
        <v>1122</v>
      </c>
      <c r="AX2512" s="46"/>
      <c r="AY2512" s="2391"/>
    </row>
    <row r="2513" spans="1:51" s="55" customFormat="1" ht="15.95" customHeight="1" x14ac:dyDescent="0.25">
      <c r="A2513" s="182">
        <v>462</v>
      </c>
      <c r="B2513" s="170" t="s">
        <v>52</v>
      </c>
      <c r="C2513" s="989" t="s">
        <v>58</v>
      </c>
      <c r="D2513" s="354" t="s">
        <v>19035</v>
      </c>
      <c r="E2513" s="166" t="s">
        <v>4471</v>
      </c>
      <c r="F2513" s="166" t="s">
        <v>4472</v>
      </c>
      <c r="G2513" s="166"/>
      <c r="H2513" s="354" t="s">
        <v>219</v>
      </c>
      <c r="I2513" s="354" t="s">
        <v>220</v>
      </c>
      <c r="J2513" s="354" t="s">
        <v>221</v>
      </c>
      <c r="K2513" s="272" t="s">
        <v>222</v>
      </c>
      <c r="L2513" s="272" t="s">
        <v>221</v>
      </c>
      <c r="M2513" s="272" t="s">
        <v>879</v>
      </c>
      <c r="N2513" s="440">
        <v>6.4</v>
      </c>
      <c r="O2513" s="440">
        <v>2.2000000000000002</v>
      </c>
      <c r="P2513" s="440">
        <f>O2513*N2513</f>
        <v>14.080000000000002</v>
      </c>
      <c r="Q2513" s="1012">
        <v>1</v>
      </c>
      <c r="R2513" s="223"/>
      <c r="S2513" s="223">
        <v>1</v>
      </c>
      <c r="T2513" s="223"/>
      <c r="U2513" s="223">
        <v>0</v>
      </c>
      <c r="V2513" s="183"/>
      <c r="W2513" s="183"/>
      <c r="X2513" s="183"/>
      <c r="Y2513" s="354" t="s">
        <v>62</v>
      </c>
      <c r="Z2513" s="366" t="s">
        <v>224</v>
      </c>
      <c r="AA2513" s="762" t="s">
        <v>225</v>
      </c>
      <c r="AB2513" s="354" t="s">
        <v>1503</v>
      </c>
      <c r="AC2513" s="443" t="s">
        <v>1504</v>
      </c>
      <c r="AD2513" s="354" t="s">
        <v>1505</v>
      </c>
      <c r="AE2513" s="166" t="s">
        <v>4473</v>
      </c>
      <c r="AF2513" s="166" t="s">
        <v>4474</v>
      </c>
      <c r="AG2513" s="165" t="s">
        <v>230</v>
      </c>
      <c r="AH2513" s="203" t="s">
        <v>60</v>
      </c>
      <c r="AI2513" s="167">
        <v>0.114</v>
      </c>
      <c r="AJ2513" s="186">
        <v>2160</v>
      </c>
      <c r="AK2513" s="167">
        <f t="shared" si="308"/>
        <v>0.51484931506849307</v>
      </c>
      <c r="AL2513" s="167">
        <f t="shared" si="309"/>
        <v>0.15978082191780821</v>
      </c>
      <c r="AM2513" s="187">
        <f t="shared" si="310"/>
        <v>0.67463013698630125</v>
      </c>
      <c r="AN2513" s="167">
        <f t="shared" si="313"/>
        <v>0.51484931506849307</v>
      </c>
      <c r="AO2513" s="167">
        <f t="shared" si="311"/>
        <v>0.15978082191780821</v>
      </c>
      <c r="AP2513" s="167">
        <f t="shared" si="314"/>
        <v>0.67463013698630125</v>
      </c>
      <c r="AQ2513" s="167">
        <f t="shared" si="312"/>
        <v>20.238904109589036</v>
      </c>
      <c r="AR2513" s="193" t="s">
        <v>231</v>
      </c>
      <c r="AS2513" s="363" t="s">
        <v>114</v>
      </c>
      <c r="AT2513" s="166" t="s">
        <v>232</v>
      </c>
      <c r="AU2513" s="198" t="s">
        <v>58</v>
      </c>
      <c r="AV2513" s="679" t="s">
        <v>4475</v>
      </c>
      <c r="AW2513" s="714" t="s">
        <v>234</v>
      </c>
      <c r="AX2513" s="46"/>
      <c r="AY2513" s="2391"/>
    </row>
    <row r="2514" spans="1:51" s="55" customFormat="1" ht="15.95" customHeight="1" x14ac:dyDescent="0.25">
      <c r="A2514" s="182">
        <v>463</v>
      </c>
      <c r="B2514" s="166" t="s">
        <v>52</v>
      </c>
      <c r="C2514" s="989" t="s">
        <v>58</v>
      </c>
      <c r="D2514" s="354" t="s">
        <v>19024</v>
      </c>
      <c r="E2514" s="166" t="s">
        <v>4477</v>
      </c>
      <c r="F2514" s="166" t="s">
        <v>4478</v>
      </c>
      <c r="G2514" s="166"/>
      <c r="H2514" s="354" t="s">
        <v>219</v>
      </c>
      <c r="I2514" s="354" t="s">
        <v>220</v>
      </c>
      <c r="J2514" s="354" t="s">
        <v>221</v>
      </c>
      <c r="K2514" s="272" t="s">
        <v>222</v>
      </c>
      <c r="L2514" s="272" t="s">
        <v>221</v>
      </c>
      <c r="M2514" s="272" t="s">
        <v>879</v>
      </c>
      <c r="N2514" s="440">
        <v>6.4</v>
      </c>
      <c r="O2514" s="440">
        <v>2.2000000000000002</v>
      </c>
      <c r="P2514" s="440">
        <f>O2514*N2514</f>
        <v>14.080000000000002</v>
      </c>
      <c r="Q2514" s="1012">
        <v>2</v>
      </c>
      <c r="R2514" s="223"/>
      <c r="S2514" s="223">
        <v>1</v>
      </c>
      <c r="T2514" s="223"/>
      <c r="U2514" s="223">
        <v>0</v>
      </c>
      <c r="V2514" s="183"/>
      <c r="W2514" s="183"/>
      <c r="X2514" s="183"/>
      <c r="Y2514" s="354" t="s">
        <v>62</v>
      </c>
      <c r="Z2514" s="366" t="s">
        <v>224</v>
      </c>
      <c r="AA2514" s="762" t="s">
        <v>225</v>
      </c>
      <c r="AB2514" s="354" t="s">
        <v>1503</v>
      </c>
      <c r="AC2514" s="443" t="s">
        <v>1504</v>
      </c>
      <c r="AD2514" s="354" t="s">
        <v>1505</v>
      </c>
      <c r="AE2514" s="166" t="s">
        <v>4479</v>
      </c>
      <c r="AF2514" s="166" t="s">
        <v>4480</v>
      </c>
      <c r="AG2514" s="165" t="s">
        <v>230</v>
      </c>
      <c r="AH2514" s="203" t="s">
        <v>60</v>
      </c>
      <c r="AI2514" s="167">
        <v>0.114</v>
      </c>
      <c r="AJ2514" s="186">
        <v>960</v>
      </c>
      <c r="AK2514" s="167">
        <f t="shared" si="308"/>
        <v>0.22882191780821917</v>
      </c>
      <c r="AL2514" s="167">
        <f t="shared" si="309"/>
        <v>7.1013698630136984E-2</v>
      </c>
      <c r="AM2514" s="187">
        <f t="shared" si="310"/>
        <v>0.29983561643835616</v>
      </c>
      <c r="AN2514" s="167">
        <f>SUM(AK2514:AK2515)</f>
        <v>0.23597260273972603</v>
      </c>
      <c r="AO2514" s="167">
        <f>SUM(AL2514:AL2515)</f>
        <v>7.1013698630136984E-2</v>
      </c>
      <c r="AP2514" s="167">
        <f t="shared" si="314"/>
        <v>0.30698630136986305</v>
      </c>
      <c r="AQ2514" s="167">
        <f t="shared" si="312"/>
        <v>9.2095890410958923</v>
      </c>
      <c r="AR2514" s="193" t="s">
        <v>231</v>
      </c>
      <c r="AS2514" s="363" t="s">
        <v>431</v>
      </c>
      <c r="AT2514" s="166" t="s">
        <v>232</v>
      </c>
      <c r="AU2514" s="198" t="s">
        <v>58</v>
      </c>
      <c r="AV2514" s="679" t="s">
        <v>4481</v>
      </c>
      <c r="AW2514" s="714" t="s">
        <v>234</v>
      </c>
      <c r="AX2514" s="46"/>
      <c r="AY2514" s="2391"/>
    </row>
    <row r="2515" spans="1:51" s="8" customFormat="1" ht="15.95" customHeight="1" x14ac:dyDescent="0.25">
      <c r="A2515" s="122"/>
      <c r="B2515" s="123"/>
      <c r="C2515" s="994"/>
      <c r="D2515" s="123"/>
      <c r="E2515" s="123"/>
      <c r="F2515" s="123"/>
      <c r="G2515" s="123"/>
      <c r="H2515" s="133"/>
      <c r="I2515" s="123"/>
      <c r="J2515" s="133"/>
      <c r="K2515" s="133"/>
      <c r="L2515" s="133"/>
      <c r="M2515" s="133"/>
      <c r="N2515" s="157"/>
      <c r="O2515" s="157"/>
      <c r="P2515" s="157"/>
      <c r="Q2515" s="1072"/>
      <c r="R2515" s="134"/>
      <c r="S2515" s="134"/>
      <c r="T2515" s="134"/>
      <c r="U2515" s="134"/>
      <c r="V2515" s="124"/>
      <c r="W2515" s="124"/>
      <c r="X2515" s="124"/>
      <c r="Y2515" s="135" t="s">
        <v>230</v>
      </c>
      <c r="Z2515" s="135" t="s">
        <v>230</v>
      </c>
      <c r="AA2515" s="135" t="s">
        <v>230</v>
      </c>
      <c r="AB2515" s="135" t="s">
        <v>230</v>
      </c>
      <c r="AC2515" s="135" t="s">
        <v>230</v>
      </c>
      <c r="AD2515" s="135" t="s">
        <v>230</v>
      </c>
      <c r="AE2515" s="123" t="s">
        <v>4479</v>
      </c>
      <c r="AF2515" s="123" t="s">
        <v>4482</v>
      </c>
      <c r="AG2515" s="125">
        <v>1035000037632</v>
      </c>
      <c r="AH2515" s="123" t="s">
        <v>842</v>
      </c>
      <c r="AI2515" s="128">
        <v>0.87</v>
      </c>
      <c r="AJ2515" s="140">
        <v>3</v>
      </c>
      <c r="AK2515" s="126">
        <f>AJ2515*AI2515/365</f>
        <v>7.1506849315068491E-3</v>
      </c>
      <c r="AL2515" s="126">
        <v>0</v>
      </c>
      <c r="AM2515" s="129">
        <f>SUBTOTAL(9,AK2515:AL2515)</f>
        <v>7.1506849315068491E-3</v>
      </c>
      <c r="AN2515" s="126"/>
      <c r="AO2515" s="126"/>
      <c r="AP2515" s="126"/>
      <c r="AQ2515" s="369"/>
      <c r="AR2515" s="49"/>
      <c r="AS2515" s="50"/>
      <c r="AT2515" s="123"/>
      <c r="AU2515" s="133"/>
      <c r="AV2515" s="73"/>
      <c r="AW2515" s="73"/>
      <c r="AX2515" s="46"/>
      <c r="AY2515" s="2391"/>
    </row>
    <row r="2516" spans="1:51" s="55" customFormat="1" ht="15.95" customHeight="1" x14ac:dyDescent="0.25">
      <c r="A2516" s="182">
        <v>464</v>
      </c>
      <c r="B2516" s="170" t="s">
        <v>52</v>
      </c>
      <c r="C2516" s="989" t="s">
        <v>58</v>
      </c>
      <c r="D2516" s="354" t="s">
        <v>19037</v>
      </c>
      <c r="E2516" s="166" t="s">
        <v>4484</v>
      </c>
      <c r="F2516" s="166" t="s">
        <v>4485</v>
      </c>
      <c r="G2516" s="166"/>
      <c r="H2516" s="354" t="s">
        <v>219</v>
      </c>
      <c r="I2516" s="354" t="s">
        <v>220</v>
      </c>
      <c r="J2516" s="354" t="s">
        <v>221</v>
      </c>
      <c r="K2516" s="272" t="s">
        <v>222</v>
      </c>
      <c r="L2516" s="272" t="s">
        <v>221</v>
      </c>
      <c r="M2516" s="272" t="s">
        <v>879</v>
      </c>
      <c r="N2516" s="440">
        <v>6.4</v>
      </c>
      <c r="O2516" s="440">
        <v>2.2000000000000002</v>
      </c>
      <c r="P2516" s="440">
        <f>O2516*N2516</f>
        <v>14.080000000000002</v>
      </c>
      <c r="Q2516" s="1012">
        <v>1</v>
      </c>
      <c r="R2516" s="223"/>
      <c r="S2516" s="223">
        <v>1</v>
      </c>
      <c r="T2516" s="223"/>
      <c r="U2516" s="223">
        <v>0</v>
      </c>
      <c r="V2516" s="183"/>
      <c r="W2516" s="183"/>
      <c r="X2516" s="183"/>
      <c r="Y2516" s="354" t="s">
        <v>62</v>
      </c>
      <c r="Z2516" s="366" t="s">
        <v>224</v>
      </c>
      <c r="AA2516" s="762" t="s">
        <v>225</v>
      </c>
      <c r="AB2516" s="354" t="s">
        <v>1503</v>
      </c>
      <c r="AC2516" s="443" t="s">
        <v>1504</v>
      </c>
      <c r="AD2516" s="354" t="s">
        <v>1505</v>
      </c>
      <c r="AE2516" s="166" t="s">
        <v>4479</v>
      </c>
      <c r="AF2516" s="166" t="s">
        <v>4486</v>
      </c>
      <c r="AG2516" s="165" t="s">
        <v>230</v>
      </c>
      <c r="AH2516" s="203" t="s">
        <v>60</v>
      </c>
      <c r="AI2516" s="167">
        <v>0.114</v>
      </c>
      <c r="AJ2516" s="186">
        <v>1680</v>
      </c>
      <c r="AK2516" s="167">
        <f t="shared" ref="AK2516:AK2521" si="315">AJ2516*0.087/365</f>
        <v>0.40043835616438356</v>
      </c>
      <c r="AL2516" s="167">
        <f t="shared" ref="AL2516:AL2521" si="316">AJ2516*0.027/365</f>
        <v>0.12427397260273973</v>
      </c>
      <c r="AM2516" s="187">
        <f t="shared" ref="AM2516:AM2521" si="317">AK2516+AL2516</f>
        <v>0.52471232876712326</v>
      </c>
      <c r="AN2516" s="167">
        <f>AK2516</f>
        <v>0.40043835616438356</v>
      </c>
      <c r="AO2516" s="167">
        <f t="shared" ref="AO2516:AO2520" si="318">AL2516</f>
        <v>0.12427397260273973</v>
      </c>
      <c r="AP2516" s="167">
        <f>AN2516+AO2516</f>
        <v>0.52471232876712326</v>
      </c>
      <c r="AQ2516" s="167">
        <f t="shared" ref="AQ2516:AQ2520" si="319">AP2516*30</f>
        <v>15.741369863013698</v>
      </c>
      <c r="AR2516" s="193" t="s">
        <v>231</v>
      </c>
      <c r="AS2516" s="363" t="s">
        <v>114</v>
      </c>
      <c r="AT2516" s="166" t="s">
        <v>232</v>
      </c>
      <c r="AU2516" s="198" t="s">
        <v>58</v>
      </c>
      <c r="AV2516" s="679" t="s">
        <v>4487</v>
      </c>
      <c r="AW2516" s="166" t="s">
        <v>234</v>
      </c>
      <c r="AX2516" s="46"/>
      <c r="AY2516" s="2391"/>
    </row>
    <row r="2517" spans="1:51" s="55" customFormat="1" ht="15.95" customHeight="1" x14ac:dyDescent="0.25">
      <c r="A2517" s="182">
        <v>465</v>
      </c>
      <c r="B2517" s="166" t="s">
        <v>52</v>
      </c>
      <c r="C2517" s="989" t="s">
        <v>58</v>
      </c>
      <c r="D2517" s="354" t="s">
        <v>19025</v>
      </c>
      <c r="E2517" s="166" t="s">
        <v>4489</v>
      </c>
      <c r="F2517" s="166" t="s">
        <v>4490</v>
      </c>
      <c r="G2517" s="166"/>
      <c r="H2517" s="354" t="s">
        <v>219</v>
      </c>
      <c r="I2517" s="354" t="s">
        <v>220</v>
      </c>
      <c r="J2517" s="354" t="s">
        <v>221</v>
      </c>
      <c r="K2517" s="272" t="s">
        <v>222</v>
      </c>
      <c r="L2517" s="272" t="s">
        <v>221</v>
      </c>
      <c r="M2517" s="272" t="s">
        <v>879</v>
      </c>
      <c r="N2517" s="440">
        <v>6.4</v>
      </c>
      <c r="O2517" s="440">
        <v>2.2000000000000002</v>
      </c>
      <c r="P2517" s="440">
        <f>O2517*N2517</f>
        <v>14.080000000000002</v>
      </c>
      <c r="Q2517" s="1012">
        <v>2</v>
      </c>
      <c r="R2517" s="223"/>
      <c r="S2517" s="223">
        <v>1</v>
      </c>
      <c r="T2517" s="223"/>
      <c r="U2517" s="223">
        <v>0</v>
      </c>
      <c r="V2517" s="183"/>
      <c r="W2517" s="183"/>
      <c r="X2517" s="183"/>
      <c r="Y2517" s="354" t="s">
        <v>62</v>
      </c>
      <c r="Z2517" s="366" t="s">
        <v>224</v>
      </c>
      <c r="AA2517" s="762" t="s">
        <v>225</v>
      </c>
      <c r="AB2517" s="354" t="s">
        <v>1503</v>
      </c>
      <c r="AC2517" s="443" t="s">
        <v>1504</v>
      </c>
      <c r="AD2517" s="354" t="s">
        <v>1505</v>
      </c>
      <c r="AE2517" s="166" t="s">
        <v>4491</v>
      </c>
      <c r="AF2517" s="166" t="s">
        <v>4492</v>
      </c>
      <c r="AG2517" s="165" t="s">
        <v>230</v>
      </c>
      <c r="AH2517" s="203" t="s">
        <v>60</v>
      </c>
      <c r="AI2517" s="167">
        <v>0.114</v>
      </c>
      <c r="AJ2517" s="186">
        <v>1600</v>
      </c>
      <c r="AK2517" s="167">
        <f t="shared" si="315"/>
        <v>0.38136986301369857</v>
      </c>
      <c r="AL2517" s="167">
        <f t="shared" si="316"/>
        <v>0.11835616438356165</v>
      </c>
      <c r="AM2517" s="187">
        <f t="shared" si="317"/>
        <v>0.49972602739726024</v>
      </c>
      <c r="AN2517" s="167">
        <f>AK2517</f>
        <v>0.38136986301369857</v>
      </c>
      <c r="AO2517" s="167">
        <f t="shared" si="318"/>
        <v>0.11835616438356165</v>
      </c>
      <c r="AP2517" s="167">
        <f>AN2517+AO2517</f>
        <v>0.49972602739726024</v>
      </c>
      <c r="AQ2517" s="167">
        <f t="shared" si="319"/>
        <v>14.991780821917807</v>
      </c>
      <c r="AR2517" s="193" t="s">
        <v>231</v>
      </c>
      <c r="AS2517" s="363" t="s">
        <v>431</v>
      </c>
      <c r="AT2517" s="166" t="s">
        <v>232</v>
      </c>
      <c r="AU2517" s="198" t="s">
        <v>58</v>
      </c>
      <c r="AV2517" s="679" t="s">
        <v>4493</v>
      </c>
      <c r="AW2517" s="166" t="s">
        <v>234</v>
      </c>
      <c r="AX2517" s="46"/>
      <c r="AY2517" s="2391"/>
    </row>
    <row r="2518" spans="1:51" s="55" customFormat="1" ht="15.95" customHeight="1" x14ac:dyDescent="0.25">
      <c r="A2518" s="182">
        <v>466</v>
      </c>
      <c r="B2518" s="170" t="s">
        <v>52</v>
      </c>
      <c r="C2518" s="989" t="s">
        <v>58</v>
      </c>
      <c r="D2518" s="166" t="s">
        <v>19061</v>
      </c>
      <c r="E2518" s="166" t="s">
        <v>4495</v>
      </c>
      <c r="F2518" s="166" t="s">
        <v>4496</v>
      </c>
      <c r="G2518" s="166"/>
      <c r="H2518" s="166" t="s">
        <v>219</v>
      </c>
      <c r="I2518" s="166" t="s">
        <v>220</v>
      </c>
      <c r="J2518" s="166" t="s">
        <v>221</v>
      </c>
      <c r="K2518" s="198" t="s">
        <v>222</v>
      </c>
      <c r="L2518" s="198" t="s">
        <v>221</v>
      </c>
      <c r="M2518" s="198" t="s">
        <v>879</v>
      </c>
      <c r="N2518" s="186">
        <v>3</v>
      </c>
      <c r="O2518" s="186">
        <v>1.6</v>
      </c>
      <c r="P2518" s="186">
        <v>4.8</v>
      </c>
      <c r="Q2518" s="1012">
        <v>2</v>
      </c>
      <c r="R2518" s="223"/>
      <c r="S2518" s="223">
        <v>1</v>
      </c>
      <c r="T2518" s="223"/>
      <c r="U2518" s="223">
        <v>0</v>
      </c>
      <c r="V2518" s="183"/>
      <c r="W2518" s="183"/>
      <c r="X2518" s="183"/>
      <c r="Y2518" s="166" t="s">
        <v>62</v>
      </c>
      <c r="Z2518" s="170" t="s">
        <v>224</v>
      </c>
      <c r="AA2518" s="197" t="s">
        <v>225</v>
      </c>
      <c r="AB2518" s="166" t="s">
        <v>1503</v>
      </c>
      <c r="AC2518" s="203" t="s">
        <v>1504</v>
      </c>
      <c r="AD2518" s="166" t="s">
        <v>1505</v>
      </c>
      <c r="AE2518" s="166" t="s">
        <v>1534</v>
      </c>
      <c r="AF2518" s="166" t="s">
        <v>4497</v>
      </c>
      <c r="AG2518" s="165" t="s">
        <v>230</v>
      </c>
      <c r="AH2518" s="203" t="s">
        <v>60</v>
      </c>
      <c r="AI2518" s="167">
        <v>0.114</v>
      </c>
      <c r="AJ2518" s="186">
        <v>3100</v>
      </c>
      <c r="AK2518" s="167">
        <f t="shared" si="315"/>
        <v>0.73890410958904107</v>
      </c>
      <c r="AL2518" s="167">
        <f t="shared" si="316"/>
        <v>0.2293150684931507</v>
      </c>
      <c r="AM2518" s="187">
        <f t="shared" si="317"/>
        <v>0.96821917808219182</v>
      </c>
      <c r="AN2518" s="167">
        <f>AK2518</f>
        <v>0.73890410958904107</v>
      </c>
      <c r="AO2518" s="167">
        <f t="shared" si="318"/>
        <v>0.2293150684931507</v>
      </c>
      <c r="AP2518" s="167">
        <f>AN2518+AO2518</f>
        <v>0.96821917808219182</v>
      </c>
      <c r="AQ2518" s="167">
        <f t="shared" si="319"/>
        <v>29.046575342465754</v>
      </c>
      <c r="AR2518" s="193" t="s">
        <v>231</v>
      </c>
      <c r="AS2518" s="194" t="s">
        <v>431</v>
      </c>
      <c r="AT2518" s="166" t="s">
        <v>232</v>
      </c>
      <c r="AU2518" s="198" t="s">
        <v>58</v>
      </c>
      <c r="AV2518" s="231" t="s">
        <v>4498</v>
      </c>
      <c r="AW2518" s="166" t="s">
        <v>234</v>
      </c>
      <c r="AX2518" s="46"/>
      <c r="AY2518" s="2391"/>
    </row>
    <row r="2519" spans="1:51" s="55" customFormat="1" ht="15.95" customHeight="1" x14ac:dyDescent="0.25">
      <c r="A2519" s="182">
        <v>467</v>
      </c>
      <c r="B2519" s="170" t="s">
        <v>52</v>
      </c>
      <c r="C2519" s="989" t="s">
        <v>58</v>
      </c>
      <c r="D2519" s="354" t="s">
        <v>19038</v>
      </c>
      <c r="E2519" s="166" t="s">
        <v>4500</v>
      </c>
      <c r="F2519" s="166" t="s">
        <v>4501</v>
      </c>
      <c r="G2519" s="166"/>
      <c r="H2519" s="354" t="s">
        <v>219</v>
      </c>
      <c r="I2519" s="354" t="s">
        <v>220</v>
      </c>
      <c r="J2519" s="354" t="s">
        <v>221</v>
      </c>
      <c r="K2519" s="272" t="s">
        <v>222</v>
      </c>
      <c r="L2519" s="272" t="s">
        <v>221</v>
      </c>
      <c r="M2519" s="272" t="s">
        <v>879</v>
      </c>
      <c r="N2519" s="440">
        <v>6.4</v>
      </c>
      <c r="O2519" s="440">
        <v>2.2000000000000002</v>
      </c>
      <c r="P2519" s="440">
        <f>O2519*N2519</f>
        <v>14.080000000000002</v>
      </c>
      <c r="Q2519" s="1012">
        <v>1</v>
      </c>
      <c r="R2519" s="223"/>
      <c r="S2519" s="223">
        <v>1</v>
      </c>
      <c r="T2519" s="223"/>
      <c r="U2519" s="223">
        <v>0</v>
      </c>
      <c r="V2519" s="183"/>
      <c r="W2519" s="183"/>
      <c r="X2519" s="183"/>
      <c r="Y2519" s="354" t="s">
        <v>62</v>
      </c>
      <c r="Z2519" s="366" t="s">
        <v>224</v>
      </c>
      <c r="AA2519" s="762" t="s">
        <v>225</v>
      </c>
      <c r="AB2519" s="354" t="s">
        <v>1503</v>
      </c>
      <c r="AC2519" s="443" t="s">
        <v>1504</v>
      </c>
      <c r="AD2519" s="354" t="s">
        <v>1505</v>
      </c>
      <c r="AE2519" s="166" t="s">
        <v>4502</v>
      </c>
      <c r="AF2519" s="166" t="s">
        <v>4503</v>
      </c>
      <c r="AG2519" s="165" t="s">
        <v>230</v>
      </c>
      <c r="AH2519" s="203" t="s">
        <v>60</v>
      </c>
      <c r="AI2519" s="167">
        <v>0.114</v>
      </c>
      <c r="AJ2519" s="186">
        <v>1000</v>
      </c>
      <c r="AK2519" s="167">
        <f t="shared" si="315"/>
        <v>0.23835616438356164</v>
      </c>
      <c r="AL2519" s="167">
        <f t="shared" si="316"/>
        <v>7.3972602739726029E-2</v>
      </c>
      <c r="AM2519" s="187">
        <f t="shared" si="317"/>
        <v>0.31232876712328766</v>
      </c>
      <c r="AN2519" s="167">
        <f>AK2519</f>
        <v>0.23835616438356164</v>
      </c>
      <c r="AO2519" s="167">
        <f t="shared" si="318"/>
        <v>7.3972602739726029E-2</v>
      </c>
      <c r="AP2519" s="167">
        <f>AN2519+AO2519</f>
        <v>0.31232876712328766</v>
      </c>
      <c r="AQ2519" s="167">
        <f t="shared" si="319"/>
        <v>9.3698630136986303</v>
      </c>
      <c r="AR2519" s="193" t="s">
        <v>231</v>
      </c>
      <c r="AS2519" s="194" t="s">
        <v>114</v>
      </c>
      <c r="AT2519" s="166" t="s">
        <v>232</v>
      </c>
      <c r="AU2519" s="198" t="s">
        <v>58</v>
      </c>
      <c r="AV2519" s="679" t="s">
        <v>4504</v>
      </c>
      <c r="AW2519" s="166" t="s">
        <v>234</v>
      </c>
      <c r="AX2519" s="46"/>
      <c r="AY2519" s="2391"/>
    </row>
    <row r="2520" spans="1:51" s="55" customFormat="1" ht="15.95" customHeight="1" x14ac:dyDescent="0.25">
      <c r="A2520" s="182">
        <v>468</v>
      </c>
      <c r="B2520" s="170" t="s">
        <v>52</v>
      </c>
      <c r="C2520" s="989" t="s">
        <v>58</v>
      </c>
      <c r="D2520" s="166" t="s">
        <v>19062</v>
      </c>
      <c r="E2520" s="166" t="s">
        <v>4506</v>
      </c>
      <c r="F2520" s="166" t="s">
        <v>4507</v>
      </c>
      <c r="G2520" s="166"/>
      <c r="H2520" s="166" t="s">
        <v>219</v>
      </c>
      <c r="I2520" s="166" t="s">
        <v>220</v>
      </c>
      <c r="J2520" s="166" t="s">
        <v>221</v>
      </c>
      <c r="K2520" s="198" t="s">
        <v>222</v>
      </c>
      <c r="L2520" s="198" t="s">
        <v>221</v>
      </c>
      <c r="M2520" s="198" t="s">
        <v>879</v>
      </c>
      <c r="N2520" s="186">
        <v>3</v>
      </c>
      <c r="O2520" s="186">
        <v>1.6</v>
      </c>
      <c r="P2520" s="186">
        <v>4.8</v>
      </c>
      <c r="Q2520" s="1012">
        <v>2</v>
      </c>
      <c r="R2520" s="223"/>
      <c r="S2520" s="223">
        <v>1</v>
      </c>
      <c r="T2520" s="223"/>
      <c r="U2520" s="223">
        <v>0</v>
      </c>
      <c r="V2520" s="183"/>
      <c r="W2520" s="183"/>
      <c r="X2520" s="183"/>
      <c r="Y2520" s="166" t="s">
        <v>62</v>
      </c>
      <c r="Z2520" s="170" t="s">
        <v>224</v>
      </c>
      <c r="AA2520" s="197" t="s">
        <v>225</v>
      </c>
      <c r="AB2520" s="166" t="s">
        <v>1503</v>
      </c>
      <c r="AC2520" s="203" t="s">
        <v>1504</v>
      </c>
      <c r="AD2520" s="166" t="s">
        <v>1505</v>
      </c>
      <c r="AE2520" s="166" t="s">
        <v>1534</v>
      </c>
      <c r="AF2520" s="166" t="s">
        <v>4508</v>
      </c>
      <c r="AG2520" s="165" t="s">
        <v>230</v>
      </c>
      <c r="AH2520" s="203" t="s">
        <v>60</v>
      </c>
      <c r="AI2520" s="167">
        <v>0.114</v>
      </c>
      <c r="AJ2520" s="186">
        <v>2700</v>
      </c>
      <c r="AK2520" s="167">
        <f t="shared" si="315"/>
        <v>0.64356164383561643</v>
      </c>
      <c r="AL2520" s="167">
        <f t="shared" si="316"/>
        <v>0.19972602739726028</v>
      </c>
      <c r="AM2520" s="187">
        <f t="shared" si="317"/>
        <v>0.84328767123287673</v>
      </c>
      <c r="AN2520" s="167">
        <f>AK2520</f>
        <v>0.64356164383561643</v>
      </c>
      <c r="AO2520" s="167">
        <f t="shared" si="318"/>
        <v>0.19972602739726028</v>
      </c>
      <c r="AP2520" s="167">
        <f>AN2520+AO2520</f>
        <v>0.84328767123287673</v>
      </c>
      <c r="AQ2520" s="167">
        <f t="shared" si="319"/>
        <v>25.298630136986301</v>
      </c>
      <c r="AR2520" s="193" t="s">
        <v>231</v>
      </c>
      <c r="AS2520" s="194" t="s">
        <v>431</v>
      </c>
      <c r="AT2520" s="166" t="s">
        <v>232</v>
      </c>
      <c r="AU2520" s="198" t="s">
        <v>58</v>
      </c>
      <c r="AV2520" s="231" t="s">
        <v>4509</v>
      </c>
      <c r="AW2520" s="166" t="s">
        <v>234</v>
      </c>
      <c r="AX2520" s="46"/>
      <c r="AY2520" s="2391"/>
    </row>
    <row r="2521" spans="1:51" s="55" customFormat="1" ht="15.95" customHeight="1" x14ac:dyDescent="0.25">
      <c r="A2521" s="182">
        <v>469</v>
      </c>
      <c r="B2521" s="170" t="s">
        <v>52</v>
      </c>
      <c r="C2521" s="989" t="s">
        <v>58</v>
      </c>
      <c r="D2521" s="166" t="s">
        <v>19063</v>
      </c>
      <c r="E2521" s="166" t="s">
        <v>4511</v>
      </c>
      <c r="F2521" s="166" t="s">
        <v>4512</v>
      </c>
      <c r="G2521" s="166"/>
      <c r="H2521" s="166" t="s">
        <v>219</v>
      </c>
      <c r="I2521" s="166" t="s">
        <v>220</v>
      </c>
      <c r="J2521" s="166" t="s">
        <v>221</v>
      </c>
      <c r="K2521" s="198" t="s">
        <v>222</v>
      </c>
      <c r="L2521" s="198" t="s">
        <v>221</v>
      </c>
      <c r="M2521" s="198" t="s">
        <v>879</v>
      </c>
      <c r="N2521" s="186">
        <v>3</v>
      </c>
      <c r="O2521" s="186">
        <v>1.6</v>
      </c>
      <c r="P2521" s="186">
        <v>4.8</v>
      </c>
      <c r="Q2521" s="1012">
        <v>2</v>
      </c>
      <c r="R2521" s="223"/>
      <c r="S2521" s="223">
        <v>1</v>
      </c>
      <c r="T2521" s="223"/>
      <c r="U2521" s="223">
        <v>0</v>
      </c>
      <c r="V2521" s="183"/>
      <c r="W2521" s="183"/>
      <c r="X2521" s="183"/>
      <c r="Y2521" s="166" t="s">
        <v>62</v>
      </c>
      <c r="Z2521" s="170" t="s">
        <v>224</v>
      </c>
      <c r="AA2521" s="197" t="s">
        <v>225</v>
      </c>
      <c r="AB2521" s="166" t="s">
        <v>1503</v>
      </c>
      <c r="AC2521" s="203" t="s">
        <v>1504</v>
      </c>
      <c r="AD2521" s="166" t="s">
        <v>1505</v>
      </c>
      <c r="AE2521" s="166" t="s">
        <v>1534</v>
      </c>
      <c r="AF2521" s="166" t="s">
        <v>4513</v>
      </c>
      <c r="AG2521" s="165" t="s">
        <v>230</v>
      </c>
      <c r="AH2521" s="203" t="s">
        <v>60</v>
      </c>
      <c r="AI2521" s="167">
        <v>0.114</v>
      </c>
      <c r="AJ2521" s="186">
        <v>1800</v>
      </c>
      <c r="AK2521" s="167">
        <f t="shared" si="315"/>
        <v>0.42904109589041095</v>
      </c>
      <c r="AL2521" s="167">
        <f t="shared" si="316"/>
        <v>0.13315068493150686</v>
      </c>
      <c r="AM2521" s="187">
        <f t="shared" si="317"/>
        <v>0.56219178082191779</v>
      </c>
      <c r="AN2521" s="167">
        <f>SUM(AK2521:AK2524)</f>
        <v>0.65745205479452051</v>
      </c>
      <c r="AO2521" s="167">
        <f>SUM(AL2521:AL2524)</f>
        <v>0.13315068493150686</v>
      </c>
      <c r="AP2521" s="167">
        <f>SUM(AM2521:AM2524)</f>
        <v>0.79060273972602735</v>
      </c>
      <c r="AQ2521" s="167">
        <f>AP2521*30</f>
        <v>23.71808219178082</v>
      </c>
      <c r="AR2521" s="193" t="s">
        <v>231</v>
      </c>
      <c r="AS2521" s="194" t="s">
        <v>431</v>
      </c>
      <c r="AT2521" s="166" t="s">
        <v>232</v>
      </c>
      <c r="AU2521" s="198" t="s">
        <v>58</v>
      </c>
      <c r="AV2521" s="231" t="s">
        <v>4514</v>
      </c>
      <c r="AW2521" s="166" t="s">
        <v>234</v>
      </c>
      <c r="AX2521" s="46"/>
      <c r="AY2521" s="2391"/>
    </row>
    <row r="2522" spans="1:51" s="1099" customFormat="1" ht="15.95" customHeight="1" x14ac:dyDescent="0.25">
      <c r="A2522" s="1529"/>
      <c r="B2522" s="1076"/>
      <c r="C2522" s="1621"/>
      <c r="D2522" s="1076"/>
      <c r="E2522" s="1076"/>
      <c r="F2522" s="1076"/>
      <c r="G2522" s="1076"/>
      <c r="H2522" s="1352"/>
      <c r="I2522" s="1076"/>
      <c r="J2522" s="1352"/>
      <c r="K2522" s="1352"/>
      <c r="L2522" s="1352"/>
      <c r="M2522" s="1352"/>
      <c r="N2522" s="1391"/>
      <c r="O2522" s="1391"/>
      <c r="P2522" s="1391"/>
      <c r="Q2522" s="1622"/>
      <c r="R2522" s="1479"/>
      <c r="S2522" s="1479"/>
      <c r="T2522" s="1479"/>
      <c r="U2522" s="1479"/>
      <c r="V2522" s="1531"/>
      <c r="W2522" s="1531"/>
      <c r="X2522" s="1531"/>
      <c r="Y2522" s="1078" t="s">
        <v>230</v>
      </c>
      <c r="Z2522" s="1078" t="s">
        <v>230</v>
      </c>
      <c r="AA2522" s="1078" t="s">
        <v>230</v>
      </c>
      <c r="AB2522" s="1078" t="s">
        <v>230</v>
      </c>
      <c r="AC2522" s="1078" t="s">
        <v>25079</v>
      </c>
      <c r="AD2522" s="2100" t="s">
        <v>25080</v>
      </c>
      <c r="AE2522" s="1076" t="s">
        <v>1534</v>
      </c>
      <c r="AF2522" s="1076" t="s">
        <v>1518</v>
      </c>
      <c r="AG2522" s="1077" t="s">
        <v>22802</v>
      </c>
      <c r="AH2522" s="1076" t="s">
        <v>25009</v>
      </c>
      <c r="AI2522" s="478">
        <v>0.14000000000000001</v>
      </c>
      <c r="AJ2522" s="1530">
        <v>60</v>
      </c>
      <c r="AK2522" s="479">
        <f>AJ2522*AI2522/365</f>
        <v>2.3013698630136987E-2</v>
      </c>
      <c r="AL2522" s="479">
        <v>0</v>
      </c>
      <c r="AM2522" s="777">
        <f>SUBTOTAL(9,AK2522:AL2522)</f>
        <v>2.3013698630136987E-2</v>
      </c>
      <c r="AN2522" s="479"/>
      <c r="AO2522" s="479"/>
      <c r="AP2522" s="479"/>
      <c r="AQ2522" s="1511"/>
      <c r="AR2522" s="1503"/>
      <c r="AS2522" s="1504"/>
      <c r="AT2522" s="1076"/>
      <c r="AU2522" s="1352"/>
      <c r="AV2522" s="1410"/>
      <c r="AW2522" s="1076"/>
      <c r="AX2522" s="2460" t="s">
        <v>25084</v>
      </c>
      <c r="AY2522" s="2401"/>
    </row>
    <row r="2523" spans="1:51" s="8" customFormat="1" ht="15.95" customHeight="1" x14ac:dyDescent="0.25">
      <c r="A2523" s="36"/>
      <c r="B2523" s="1029"/>
      <c r="C2523" s="990"/>
      <c r="D2523" s="1029"/>
      <c r="E2523" s="1029"/>
      <c r="F2523" s="1029"/>
      <c r="G2523" s="1029"/>
      <c r="H2523" s="5"/>
      <c r="I2523" s="1029"/>
      <c r="J2523" s="5"/>
      <c r="K2523" s="5"/>
      <c r="L2523" s="5"/>
      <c r="M2523" s="5"/>
      <c r="N2523" s="328"/>
      <c r="O2523" s="328"/>
      <c r="P2523" s="328"/>
      <c r="Q2523" s="1056"/>
      <c r="R2523" s="61"/>
      <c r="S2523" s="61"/>
      <c r="T2523" s="61"/>
      <c r="U2523" s="61"/>
      <c r="V2523" s="448"/>
      <c r="W2523" s="448"/>
      <c r="X2523" s="448"/>
      <c r="Y2523" s="1" t="s">
        <v>230</v>
      </c>
      <c r="Z2523" s="1" t="s">
        <v>230</v>
      </c>
      <c r="AA2523" s="1" t="s">
        <v>230</v>
      </c>
      <c r="AB2523" s="1" t="s">
        <v>230</v>
      </c>
      <c r="AC2523" s="1" t="s">
        <v>230</v>
      </c>
      <c r="AD2523" s="1" t="s">
        <v>230</v>
      </c>
      <c r="AE2523" s="1029" t="s">
        <v>1534</v>
      </c>
      <c r="AF2523" s="1029" t="s">
        <v>4515</v>
      </c>
      <c r="AG2523" s="39">
        <v>318507400020984</v>
      </c>
      <c r="AH2523" s="1" t="s">
        <v>304</v>
      </c>
      <c r="AI2523" s="2392">
        <v>1.1399999999999999</v>
      </c>
      <c r="AJ2523" s="1036">
        <v>65</v>
      </c>
      <c r="AK2523" s="40">
        <f>AJ2523*AI2523/365</f>
        <v>0.20301369863013696</v>
      </c>
      <c r="AL2523" s="40">
        <v>0</v>
      </c>
      <c r="AM2523" s="14">
        <f>SUBTOTAL(9,AK2523:AL2523)</f>
        <v>0.20301369863013696</v>
      </c>
      <c r="AN2523" s="40"/>
      <c r="AO2523" s="40"/>
      <c r="AP2523" s="40"/>
      <c r="AQ2523" s="1644"/>
      <c r="AR2523" s="1034"/>
      <c r="AS2523" s="45"/>
      <c r="AT2523" s="1029"/>
      <c r="AU2523" s="5"/>
      <c r="AV2523" s="46"/>
      <c r="AW2523" s="1029"/>
      <c r="AX2523" s="46"/>
      <c r="AY2523" s="2391"/>
    </row>
    <row r="2524" spans="1:51" s="8" customFormat="1" ht="15.95" customHeight="1" x14ac:dyDescent="0.25">
      <c r="A2524" s="93"/>
      <c r="B2524" s="88"/>
      <c r="C2524" s="993"/>
      <c r="D2524" s="88"/>
      <c r="E2524" s="88"/>
      <c r="F2524" s="88"/>
      <c r="G2524" s="88"/>
      <c r="H2524" s="103"/>
      <c r="I2524" s="88"/>
      <c r="J2524" s="103"/>
      <c r="K2524" s="103"/>
      <c r="L2524" s="103"/>
      <c r="M2524" s="103"/>
      <c r="N2524" s="330"/>
      <c r="O2524" s="330"/>
      <c r="P2524" s="330"/>
      <c r="Q2524" s="106"/>
      <c r="R2524" s="104"/>
      <c r="S2524" s="104"/>
      <c r="T2524" s="104"/>
      <c r="U2524" s="104"/>
      <c r="V2524" s="94"/>
      <c r="W2524" s="94"/>
      <c r="X2524" s="94"/>
      <c r="Y2524" s="90" t="s">
        <v>230</v>
      </c>
      <c r="Z2524" s="90" t="s">
        <v>230</v>
      </c>
      <c r="AA2524" s="90" t="s">
        <v>230</v>
      </c>
      <c r="AB2524" s="90" t="s">
        <v>230</v>
      </c>
      <c r="AC2524" s="90" t="s">
        <v>230</v>
      </c>
      <c r="AD2524" s="90" t="s">
        <v>230</v>
      </c>
      <c r="AE2524" s="88" t="s">
        <v>1534</v>
      </c>
      <c r="AF2524" s="88" t="s">
        <v>4517</v>
      </c>
      <c r="AG2524" s="95">
        <v>1065030021836</v>
      </c>
      <c r="AH2524" s="90" t="s">
        <v>1070</v>
      </c>
      <c r="AI2524" s="21">
        <v>0.87</v>
      </c>
      <c r="AJ2524" s="97">
        <v>1</v>
      </c>
      <c r="AK2524" s="40">
        <f>AJ2524*AI2524/365</f>
        <v>2.3835616438356165E-3</v>
      </c>
      <c r="AL2524" s="98">
        <v>0</v>
      </c>
      <c r="AM2524" s="41">
        <f>SUBTOTAL(9,AK2524:AL2524)</f>
        <v>2.3835616438356165E-3</v>
      </c>
      <c r="AN2524" s="98"/>
      <c r="AO2524" s="98"/>
      <c r="AP2524" s="98"/>
      <c r="AQ2524" s="368"/>
      <c r="AR2524" s="47"/>
      <c r="AS2524" s="48"/>
      <c r="AT2524" s="88"/>
      <c r="AU2524" s="103"/>
      <c r="AV2524" s="52"/>
      <c r="AW2524" s="88"/>
      <c r="AX2524" s="46"/>
      <c r="AY2524" s="2391"/>
    </row>
    <row r="2525" spans="1:51" s="8" customFormat="1" ht="15.95" customHeight="1" x14ac:dyDescent="0.25">
      <c r="A2525" s="835"/>
      <c r="B2525" s="836"/>
      <c r="C2525" s="1225"/>
      <c r="D2525" s="836"/>
      <c r="E2525" s="836"/>
      <c r="F2525" s="836"/>
      <c r="G2525" s="836"/>
      <c r="H2525" s="1226"/>
      <c r="I2525" s="836"/>
      <c r="J2525" s="1226"/>
      <c r="K2525" s="1226"/>
      <c r="L2525" s="1226"/>
      <c r="M2525" s="1226"/>
      <c r="N2525" s="1227"/>
      <c r="O2525" s="1227"/>
      <c r="P2525" s="1227"/>
      <c r="Q2525" s="837"/>
      <c r="R2525" s="838"/>
      <c r="S2525" s="838"/>
      <c r="T2525" s="838"/>
      <c r="U2525" s="838"/>
      <c r="V2525" s="839"/>
      <c r="W2525" s="839"/>
      <c r="X2525" s="839"/>
      <c r="Y2525" s="840" t="s">
        <v>230</v>
      </c>
      <c r="Z2525" s="840" t="s">
        <v>230</v>
      </c>
      <c r="AA2525" s="840" t="s">
        <v>230</v>
      </c>
      <c r="AB2525" s="840" t="s">
        <v>230</v>
      </c>
      <c r="AC2525" s="840" t="s">
        <v>230</v>
      </c>
      <c r="AD2525" s="840" t="s">
        <v>230</v>
      </c>
      <c r="AE2525" s="1022" t="s">
        <v>1536</v>
      </c>
      <c r="AF2525" s="1022" t="s">
        <v>4516</v>
      </c>
      <c r="AG2525" s="1023">
        <v>1025003754005</v>
      </c>
      <c r="AH2525" s="1022" t="s">
        <v>17019</v>
      </c>
      <c r="AI2525" s="1025">
        <v>0.87</v>
      </c>
      <c r="AJ2525" s="2004">
        <v>6</v>
      </c>
      <c r="AK2525" s="1024">
        <f>AM2525</f>
        <v>1.4301369863013698E-2</v>
      </c>
      <c r="AL2525" s="1024">
        <v>0</v>
      </c>
      <c r="AM2525" s="1486">
        <v>1.4301369863013698E-2</v>
      </c>
      <c r="AN2525" s="2366"/>
      <c r="AO2525" s="2366"/>
      <c r="AP2525" s="2366"/>
      <c r="AQ2525" s="1702"/>
      <c r="AR2525" s="1230"/>
      <c r="AS2525" s="1231"/>
      <c r="AT2525" s="836"/>
      <c r="AU2525" s="1226"/>
      <c r="AV2525" s="848"/>
      <c r="AW2525" s="836"/>
      <c r="AX2525" s="848" t="s">
        <v>21175</v>
      </c>
      <c r="AY2525" s="2391"/>
    </row>
    <row r="2526" spans="1:51" s="55" customFormat="1" ht="15.95" customHeight="1" x14ac:dyDescent="0.25">
      <c r="A2526" s="182">
        <v>470</v>
      </c>
      <c r="B2526" s="166" t="s">
        <v>52</v>
      </c>
      <c r="C2526" s="989" t="s">
        <v>58</v>
      </c>
      <c r="D2526" s="354" t="s">
        <v>19027</v>
      </c>
      <c r="E2526" s="166" t="s">
        <v>4518</v>
      </c>
      <c r="F2526" s="166" t="s">
        <v>4519</v>
      </c>
      <c r="G2526" s="166"/>
      <c r="H2526" s="354" t="s">
        <v>219</v>
      </c>
      <c r="I2526" s="354" t="s">
        <v>220</v>
      </c>
      <c r="J2526" s="354" t="s">
        <v>221</v>
      </c>
      <c r="K2526" s="272" t="s">
        <v>222</v>
      </c>
      <c r="L2526" s="272" t="s">
        <v>221</v>
      </c>
      <c r="M2526" s="272" t="s">
        <v>879</v>
      </c>
      <c r="N2526" s="440">
        <v>6.4</v>
      </c>
      <c r="O2526" s="440">
        <v>2.2000000000000002</v>
      </c>
      <c r="P2526" s="440">
        <f>O2526*N2526</f>
        <v>14.080000000000002</v>
      </c>
      <c r="Q2526" s="1012">
        <v>1</v>
      </c>
      <c r="R2526" s="223"/>
      <c r="S2526" s="223">
        <v>1</v>
      </c>
      <c r="T2526" s="223"/>
      <c r="U2526" s="223">
        <v>0</v>
      </c>
      <c r="V2526" s="183">
        <v>0</v>
      </c>
      <c r="W2526" s="183">
        <v>0</v>
      </c>
      <c r="X2526" s="183">
        <v>0</v>
      </c>
      <c r="Y2526" s="354" t="s">
        <v>62</v>
      </c>
      <c r="Z2526" s="366" t="s">
        <v>224</v>
      </c>
      <c r="AA2526" s="762" t="s">
        <v>225</v>
      </c>
      <c r="AB2526" s="354" t="s">
        <v>1503</v>
      </c>
      <c r="AC2526" s="443" t="s">
        <v>1504</v>
      </c>
      <c r="AD2526" s="354" t="s">
        <v>1505</v>
      </c>
      <c r="AE2526" s="166" t="s">
        <v>99</v>
      </c>
      <c r="AF2526" s="166" t="s">
        <v>1781</v>
      </c>
      <c r="AG2526" s="165" t="s">
        <v>230</v>
      </c>
      <c r="AH2526" s="203" t="s">
        <v>60</v>
      </c>
      <c r="AI2526" s="167">
        <v>0.114</v>
      </c>
      <c r="AJ2526" s="186">
        <v>960</v>
      </c>
      <c r="AK2526" s="167">
        <f t="shared" ref="AK2526:AK2536" si="320">AJ2526*0.087/365</f>
        <v>0.22882191780821917</v>
      </c>
      <c r="AL2526" s="167">
        <f t="shared" ref="AL2526:AL2536" si="321">AJ2526*0.027/365</f>
        <v>7.1013698630136984E-2</v>
      </c>
      <c r="AM2526" s="187">
        <f t="shared" ref="AM2526:AM2536" si="322">AK2526+AL2526</f>
        <v>0.29983561643835616</v>
      </c>
      <c r="AN2526" s="167">
        <f t="shared" ref="AN2526:AN2535" si="323">AK2526</f>
        <v>0.22882191780821917</v>
      </c>
      <c r="AO2526" s="167">
        <f t="shared" ref="AO2526:AO2536" si="324">AL2526</f>
        <v>7.1013698630136984E-2</v>
      </c>
      <c r="AP2526" s="167">
        <f t="shared" ref="AP2526:AP2536" si="325">AN2526+AO2526</f>
        <v>0.29983561643835616</v>
      </c>
      <c r="AQ2526" s="167">
        <f t="shared" ref="AQ2526:AQ2536" si="326">AP2526*30</f>
        <v>8.9950684931506846</v>
      </c>
      <c r="AR2526" s="193" t="s">
        <v>231</v>
      </c>
      <c r="AS2526" s="363" t="s">
        <v>431</v>
      </c>
      <c r="AT2526" s="166" t="s">
        <v>232</v>
      </c>
      <c r="AU2526" s="198" t="s">
        <v>58</v>
      </c>
      <c r="AV2526" s="231"/>
      <c r="AW2526" s="166" t="s">
        <v>234</v>
      </c>
      <c r="AX2526" s="46"/>
      <c r="AY2526" s="2391"/>
    </row>
    <row r="2527" spans="1:51" s="55" customFormat="1" ht="15.95" customHeight="1" x14ac:dyDescent="0.25">
      <c r="A2527" s="182">
        <v>471</v>
      </c>
      <c r="B2527" s="166" t="s">
        <v>52</v>
      </c>
      <c r="C2527" s="989" t="s">
        <v>58</v>
      </c>
      <c r="D2527" s="354" t="s">
        <v>19039</v>
      </c>
      <c r="E2527" s="166" t="s">
        <v>4521</v>
      </c>
      <c r="F2527" s="166" t="s">
        <v>4522</v>
      </c>
      <c r="G2527" s="166"/>
      <c r="H2527" s="354" t="s">
        <v>219</v>
      </c>
      <c r="I2527" s="354" t="s">
        <v>220</v>
      </c>
      <c r="J2527" s="354" t="s">
        <v>221</v>
      </c>
      <c r="K2527" s="272" t="s">
        <v>222</v>
      </c>
      <c r="L2527" s="272" t="s">
        <v>221</v>
      </c>
      <c r="M2527" s="272" t="s">
        <v>879</v>
      </c>
      <c r="N2527" s="440">
        <v>6.4</v>
      </c>
      <c r="O2527" s="440">
        <v>2.2000000000000002</v>
      </c>
      <c r="P2527" s="440">
        <f>O2527*N2527</f>
        <v>14.080000000000002</v>
      </c>
      <c r="Q2527" s="1012">
        <v>1</v>
      </c>
      <c r="R2527" s="223"/>
      <c r="S2527" s="223">
        <v>1</v>
      </c>
      <c r="T2527" s="223"/>
      <c r="U2527" s="223">
        <v>0</v>
      </c>
      <c r="V2527" s="183"/>
      <c r="W2527" s="183"/>
      <c r="X2527" s="183"/>
      <c r="Y2527" s="354" t="s">
        <v>62</v>
      </c>
      <c r="Z2527" s="366" t="s">
        <v>224</v>
      </c>
      <c r="AA2527" s="762" t="s">
        <v>225</v>
      </c>
      <c r="AB2527" s="354" t="s">
        <v>1503</v>
      </c>
      <c r="AC2527" s="443" t="s">
        <v>1504</v>
      </c>
      <c r="AD2527" s="354" t="s">
        <v>1505</v>
      </c>
      <c r="AE2527" s="166" t="s">
        <v>4523</v>
      </c>
      <c r="AF2527" s="166" t="s">
        <v>4524</v>
      </c>
      <c r="AG2527" s="165" t="s">
        <v>230</v>
      </c>
      <c r="AH2527" s="203" t="s">
        <v>60</v>
      </c>
      <c r="AI2527" s="167">
        <v>0.114</v>
      </c>
      <c r="AJ2527" s="186">
        <v>3200</v>
      </c>
      <c r="AK2527" s="167">
        <f t="shared" si="320"/>
        <v>0.76273972602739715</v>
      </c>
      <c r="AL2527" s="167">
        <f t="shared" si="321"/>
        <v>0.23671232876712331</v>
      </c>
      <c r="AM2527" s="187">
        <f t="shared" si="322"/>
        <v>0.99945205479452048</v>
      </c>
      <c r="AN2527" s="167">
        <f t="shared" si="323"/>
        <v>0.76273972602739715</v>
      </c>
      <c r="AO2527" s="167">
        <f t="shared" si="324"/>
        <v>0.23671232876712331</v>
      </c>
      <c r="AP2527" s="167">
        <f t="shared" si="325"/>
        <v>0.99945205479452048</v>
      </c>
      <c r="AQ2527" s="167">
        <f t="shared" si="326"/>
        <v>29.983561643835614</v>
      </c>
      <c r="AR2527" s="193" t="s">
        <v>231</v>
      </c>
      <c r="AS2527" s="363" t="s">
        <v>431</v>
      </c>
      <c r="AT2527" s="166" t="s">
        <v>232</v>
      </c>
      <c r="AU2527" s="198" t="s">
        <v>58</v>
      </c>
      <c r="AV2527" s="679" t="s">
        <v>4525</v>
      </c>
      <c r="AW2527" s="166" t="s">
        <v>234</v>
      </c>
      <c r="AX2527" s="46"/>
      <c r="AY2527" s="2391"/>
    </row>
    <row r="2528" spans="1:51" s="55" customFormat="1" ht="15.95" customHeight="1" x14ac:dyDescent="0.25">
      <c r="A2528" s="353">
        <v>472</v>
      </c>
      <c r="B2528" s="354" t="s">
        <v>52</v>
      </c>
      <c r="C2528" s="991" t="s">
        <v>58</v>
      </c>
      <c r="D2528" s="354" t="s">
        <v>16640</v>
      </c>
      <c r="E2528" s="166" t="s">
        <v>16641</v>
      </c>
      <c r="F2528" s="166" t="s">
        <v>16642</v>
      </c>
      <c r="G2528" s="166"/>
      <c r="H2528" s="198" t="s">
        <v>219</v>
      </c>
      <c r="I2528" s="166" t="s">
        <v>220</v>
      </c>
      <c r="J2528" s="198" t="s">
        <v>221</v>
      </c>
      <c r="K2528" s="198" t="s">
        <v>222</v>
      </c>
      <c r="L2528" s="198" t="s">
        <v>221</v>
      </c>
      <c r="M2528" s="198" t="s">
        <v>879</v>
      </c>
      <c r="N2528" s="186">
        <v>3</v>
      </c>
      <c r="O2528" s="186">
        <v>1.6</v>
      </c>
      <c r="P2528" s="186">
        <v>4.8</v>
      </c>
      <c r="Q2528" s="1012">
        <v>1</v>
      </c>
      <c r="R2528" s="223"/>
      <c r="S2528" s="223">
        <v>0</v>
      </c>
      <c r="T2528" s="223"/>
      <c r="U2528" s="223">
        <v>0</v>
      </c>
      <c r="V2528" s="183"/>
      <c r="W2528" s="183">
        <v>1</v>
      </c>
      <c r="X2528" s="183">
        <v>0</v>
      </c>
      <c r="Y2528" s="673" t="s">
        <v>16652</v>
      </c>
      <c r="Z2528" s="203" t="s">
        <v>230</v>
      </c>
      <c r="AA2528" s="203" t="s">
        <v>230</v>
      </c>
      <c r="AB2528" s="203" t="s">
        <v>230</v>
      </c>
      <c r="AC2528" s="203" t="s">
        <v>230</v>
      </c>
      <c r="AD2528" s="203" t="s">
        <v>230</v>
      </c>
      <c r="AE2528" s="166" t="s">
        <v>16643</v>
      </c>
      <c r="AF2528" s="166" t="s">
        <v>4526</v>
      </c>
      <c r="AG2528" s="165" t="s">
        <v>230</v>
      </c>
      <c r="AH2528" s="203" t="s">
        <v>60</v>
      </c>
      <c r="AI2528" s="167">
        <v>0.114</v>
      </c>
      <c r="AJ2528" s="186">
        <v>1760</v>
      </c>
      <c r="AK2528" s="167">
        <f t="shared" si="320"/>
        <v>0.41950684931506843</v>
      </c>
      <c r="AL2528" s="167">
        <f t="shared" si="321"/>
        <v>0.13019178082191779</v>
      </c>
      <c r="AM2528" s="187">
        <f t="shared" si="322"/>
        <v>0.54969863013698617</v>
      </c>
      <c r="AN2528" s="167">
        <f t="shared" si="323"/>
        <v>0.41950684931506843</v>
      </c>
      <c r="AO2528" s="167">
        <f t="shared" si="324"/>
        <v>0.13019178082191779</v>
      </c>
      <c r="AP2528" s="167">
        <f t="shared" si="325"/>
        <v>0.54969863013698617</v>
      </c>
      <c r="AQ2528" s="167">
        <f t="shared" si="326"/>
        <v>16.490958904109586</v>
      </c>
      <c r="AR2528" s="193" t="s">
        <v>231</v>
      </c>
      <c r="AS2528" s="194" t="s">
        <v>431</v>
      </c>
      <c r="AT2528" s="166" t="s">
        <v>232</v>
      </c>
      <c r="AU2528" s="198" t="s">
        <v>58</v>
      </c>
      <c r="AV2528" s="231"/>
      <c r="AW2528" s="166" t="s">
        <v>234</v>
      </c>
      <c r="AX2528" s="2511" t="s">
        <v>16644</v>
      </c>
      <c r="AY2528" s="2391"/>
    </row>
    <row r="2529" spans="1:51" s="55" customFormat="1" ht="15.95" customHeight="1" x14ac:dyDescent="0.25">
      <c r="A2529" s="182">
        <v>473</v>
      </c>
      <c r="B2529" s="166" t="s">
        <v>52</v>
      </c>
      <c r="C2529" s="989" t="s">
        <v>58</v>
      </c>
      <c r="D2529" s="354" t="s">
        <v>19026</v>
      </c>
      <c r="E2529" s="166" t="s">
        <v>4527</v>
      </c>
      <c r="F2529" s="166" t="s">
        <v>4528</v>
      </c>
      <c r="G2529" s="166"/>
      <c r="H2529" s="354" t="s">
        <v>219</v>
      </c>
      <c r="I2529" s="354" t="s">
        <v>220</v>
      </c>
      <c r="J2529" s="354" t="s">
        <v>221</v>
      </c>
      <c r="K2529" s="272" t="s">
        <v>222</v>
      </c>
      <c r="L2529" s="272" t="s">
        <v>221</v>
      </c>
      <c r="M2529" s="272" t="s">
        <v>879</v>
      </c>
      <c r="N2529" s="440">
        <v>6.4</v>
      </c>
      <c r="O2529" s="440">
        <v>2.2000000000000002</v>
      </c>
      <c r="P2529" s="440">
        <f t="shared" ref="P2529:P2534" si="327">O2529*N2529</f>
        <v>14.080000000000002</v>
      </c>
      <c r="Q2529" s="1012">
        <v>0</v>
      </c>
      <c r="R2529" s="223"/>
      <c r="S2529" s="223">
        <v>0</v>
      </c>
      <c r="T2529" s="223"/>
      <c r="U2529" s="223">
        <v>0</v>
      </c>
      <c r="V2529" s="183">
        <v>1</v>
      </c>
      <c r="W2529" s="183">
        <v>1</v>
      </c>
      <c r="X2529" s="183">
        <v>0</v>
      </c>
      <c r="Y2529" s="354" t="s">
        <v>62</v>
      </c>
      <c r="Z2529" s="366" t="s">
        <v>224</v>
      </c>
      <c r="AA2529" s="762" t="s">
        <v>225</v>
      </c>
      <c r="AB2529" s="354" t="s">
        <v>1503</v>
      </c>
      <c r="AC2529" s="443" t="s">
        <v>1504</v>
      </c>
      <c r="AD2529" s="354" t="s">
        <v>1505</v>
      </c>
      <c r="AE2529" s="166" t="s">
        <v>4529</v>
      </c>
      <c r="AF2529" s="166" t="s">
        <v>4530</v>
      </c>
      <c r="AG2529" s="165" t="s">
        <v>230</v>
      </c>
      <c r="AH2529" s="203" t="s">
        <v>60</v>
      </c>
      <c r="AI2529" s="167">
        <v>0.114</v>
      </c>
      <c r="AJ2529" s="186">
        <v>800</v>
      </c>
      <c r="AK2529" s="167">
        <f t="shared" si="320"/>
        <v>0.19068493150684929</v>
      </c>
      <c r="AL2529" s="167">
        <f t="shared" si="321"/>
        <v>5.9178082191780827E-2</v>
      </c>
      <c r="AM2529" s="187">
        <f t="shared" si="322"/>
        <v>0.24986301369863012</v>
      </c>
      <c r="AN2529" s="167">
        <f t="shared" si="323"/>
        <v>0.19068493150684929</v>
      </c>
      <c r="AO2529" s="167">
        <f t="shared" si="324"/>
        <v>5.9178082191780827E-2</v>
      </c>
      <c r="AP2529" s="167">
        <f t="shared" si="325"/>
        <v>0.24986301369863012</v>
      </c>
      <c r="AQ2529" s="167">
        <f t="shared" si="326"/>
        <v>7.4958904109589035</v>
      </c>
      <c r="AR2529" s="193" t="s">
        <v>231</v>
      </c>
      <c r="AS2529" s="363" t="s">
        <v>431</v>
      </c>
      <c r="AT2529" s="166" t="s">
        <v>232</v>
      </c>
      <c r="AU2529" s="198" t="s">
        <v>58</v>
      </c>
      <c r="AV2529" s="231"/>
      <c r="AW2529" s="166" t="s">
        <v>234</v>
      </c>
      <c r="AX2529" s="46"/>
      <c r="AY2529" s="2391"/>
    </row>
    <row r="2530" spans="1:51" s="55" customFormat="1" ht="15.95" customHeight="1" x14ac:dyDescent="0.25">
      <c r="A2530" s="182">
        <v>474</v>
      </c>
      <c r="B2530" s="166" t="s">
        <v>53</v>
      </c>
      <c r="C2530" s="170" t="s">
        <v>58</v>
      </c>
      <c r="D2530" s="354" t="s">
        <v>19064</v>
      </c>
      <c r="E2530" s="166" t="s">
        <v>4532</v>
      </c>
      <c r="F2530" s="166" t="s">
        <v>4533</v>
      </c>
      <c r="G2530" s="166"/>
      <c r="H2530" s="354" t="s">
        <v>219</v>
      </c>
      <c r="I2530" s="354" t="s">
        <v>220</v>
      </c>
      <c r="J2530" s="354" t="s">
        <v>221</v>
      </c>
      <c r="K2530" s="354" t="s">
        <v>222</v>
      </c>
      <c r="L2530" s="272" t="s">
        <v>221</v>
      </c>
      <c r="M2530" s="272" t="s">
        <v>879</v>
      </c>
      <c r="N2530" s="360">
        <v>6.4</v>
      </c>
      <c r="O2530" s="360">
        <v>2.2000000000000002</v>
      </c>
      <c r="P2530" s="360">
        <f t="shared" si="327"/>
        <v>14.080000000000002</v>
      </c>
      <c r="Q2530" s="1012">
        <v>3</v>
      </c>
      <c r="R2530" s="223"/>
      <c r="S2530" s="223">
        <v>0</v>
      </c>
      <c r="T2530" s="183"/>
      <c r="U2530" s="223">
        <v>0</v>
      </c>
      <c r="V2530" s="183"/>
      <c r="W2530" s="183">
        <v>1</v>
      </c>
      <c r="X2530" s="183"/>
      <c r="Y2530" s="354" t="s">
        <v>62</v>
      </c>
      <c r="Z2530" s="366" t="s">
        <v>224</v>
      </c>
      <c r="AA2530" s="762" t="s">
        <v>225</v>
      </c>
      <c r="AB2530" s="354" t="s">
        <v>1540</v>
      </c>
      <c r="AC2530" s="354" t="s">
        <v>1541</v>
      </c>
      <c r="AD2530" s="354" t="s">
        <v>1542</v>
      </c>
      <c r="AE2530" s="166" t="s">
        <v>4534</v>
      </c>
      <c r="AF2530" s="166" t="s">
        <v>3492</v>
      </c>
      <c r="AG2530" s="165" t="s">
        <v>230</v>
      </c>
      <c r="AH2530" s="203" t="s">
        <v>58</v>
      </c>
      <c r="AI2530" s="167">
        <v>0.114</v>
      </c>
      <c r="AJ2530" s="201">
        <v>2560</v>
      </c>
      <c r="AK2530" s="167">
        <f t="shared" si="320"/>
        <v>0.61019178082191772</v>
      </c>
      <c r="AL2530" s="167">
        <f t="shared" si="321"/>
        <v>0.18936986301369865</v>
      </c>
      <c r="AM2530" s="187">
        <f t="shared" si="322"/>
        <v>0.79956164383561634</v>
      </c>
      <c r="AN2530" s="167">
        <f t="shared" si="323"/>
        <v>0.61019178082191772</v>
      </c>
      <c r="AO2530" s="167">
        <f t="shared" si="324"/>
        <v>0.18936986301369865</v>
      </c>
      <c r="AP2530" s="167">
        <f t="shared" si="325"/>
        <v>0.79956164383561634</v>
      </c>
      <c r="AQ2530" s="167">
        <f t="shared" si="326"/>
        <v>23.98684931506849</v>
      </c>
      <c r="AR2530" s="193" t="s">
        <v>231</v>
      </c>
      <c r="AS2530" s="363" t="s">
        <v>431</v>
      </c>
      <c r="AT2530" s="166" t="s">
        <v>232</v>
      </c>
      <c r="AU2530" s="166" t="s">
        <v>58</v>
      </c>
      <c r="AV2530" s="679" t="s">
        <v>4535</v>
      </c>
      <c r="AW2530" s="166" t="s">
        <v>234</v>
      </c>
      <c r="AX2530" s="46"/>
      <c r="AY2530" s="2391"/>
    </row>
    <row r="2531" spans="1:51" s="55" customFormat="1" ht="15.95" customHeight="1" x14ac:dyDescent="0.25">
      <c r="A2531" s="182">
        <v>475</v>
      </c>
      <c r="B2531" s="166" t="s">
        <v>53</v>
      </c>
      <c r="C2531" s="170" t="s">
        <v>58</v>
      </c>
      <c r="D2531" s="354" t="s">
        <v>19068</v>
      </c>
      <c r="E2531" s="166" t="s">
        <v>4537</v>
      </c>
      <c r="F2531" s="166" t="s">
        <v>4538</v>
      </c>
      <c r="G2531" s="166"/>
      <c r="H2531" s="354" t="s">
        <v>219</v>
      </c>
      <c r="I2531" s="354" t="s">
        <v>220</v>
      </c>
      <c r="J2531" s="354" t="s">
        <v>221</v>
      </c>
      <c r="K2531" s="354" t="s">
        <v>222</v>
      </c>
      <c r="L2531" s="272" t="s">
        <v>221</v>
      </c>
      <c r="M2531" s="272" t="s">
        <v>879</v>
      </c>
      <c r="N2531" s="360">
        <v>6.4</v>
      </c>
      <c r="O2531" s="360">
        <v>2.2000000000000002</v>
      </c>
      <c r="P2531" s="360">
        <f t="shared" si="327"/>
        <v>14.080000000000002</v>
      </c>
      <c r="Q2531" s="1012">
        <v>1</v>
      </c>
      <c r="R2531" s="223"/>
      <c r="S2531" s="223">
        <v>0</v>
      </c>
      <c r="T2531" s="183"/>
      <c r="U2531" s="223">
        <v>0</v>
      </c>
      <c r="V2531" s="183"/>
      <c r="W2531" s="183">
        <v>1</v>
      </c>
      <c r="X2531" s="183"/>
      <c r="Y2531" s="354" t="s">
        <v>62</v>
      </c>
      <c r="Z2531" s="366" t="s">
        <v>224</v>
      </c>
      <c r="AA2531" s="762" t="s">
        <v>225</v>
      </c>
      <c r="AB2531" s="354" t="s">
        <v>1540</v>
      </c>
      <c r="AC2531" s="354" t="s">
        <v>1541</v>
      </c>
      <c r="AD2531" s="354" t="s">
        <v>1542</v>
      </c>
      <c r="AE2531" s="166" t="s">
        <v>4539</v>
      </c>
      <c r="AF2531" s="166" t="s">
        <v>3521</v>
      </c>
      <c r="AG2531" s="165" t="s">
        <v>230</v>
      </c>
      <c r="AH2531" s="203" t="s">
        <v>58</v>
      </c>
      <c r="AI2531" s="167">
        <v>0.114</v>
      </c>
      <c r="AJ2531" s="201">
        <v>1360</v>
      </c>
      <c r="AK2531" s="167">
        <f t="shared" si="320"/>
        <v>0.32416438356164384</v>
      </c>
      <c r="AL2531" s="167">
        <f t="shared" si="321"/>
        <v>0.10060273972602739</v>
      </c>
      <c r="AM2531" s="187">
        <f t="shared" si="322"/>
        <v>0.42476712328767124</v>
      </c>
      <c r="AN2531" s="167">
        <f t="shared" si="323"/>
        <v>0.32416438356164384</v>
      </c>
      <c r="AO2531" s="167">
        <f t="shared" si="324"/>
        <v>0.10060273972602739</v>
      </c>
      <c r="AP2531" s="167">
        <f t="shared" si="325"/>
        <v>0.42476712328767124</v>
      </c>
      <c r="AQ2531" s="167">
        <f t="shared" si="326"/>
        <v>12.743013698630138</v>
      </c>
      <c r="AR2531" s="193" t="s">
        <v>231</v>
      </c>
      <c r="AS2531" s="363" t="s">
        <v>431</v>
      </c>
      <c r="AT2531" s="166" t="s">
        <v>232</v>
      </c>
      <c r="AU2531" s="166" t="s">
        <v>58</v>
      </c>
      <c r="AV2531" s="679" t="s">
        <v>4540</v>
      </c>
      <c r="AW2531" s="166" t="s">
        <v>234</v>
      </c>
      <c r="AX2531" s="2460" t="s">
        <v>18892</v>
      </c>
      <c r="AY2531" s="2391"/>
    </row>
    <row r="2532" spans="1:51" s="55" customFormat="1" ht="15.95" customHeight="1" x14ac:dyDescent="0.25">
      <c r="A2532" s="182">
        <v>476</v>
      </c>
      <c r="B2532" s="166" t="s">
        <v>53</v>
      </c>
      <c r="C2532" s="170" t="s">
        <v>58</v>
      </c>
      <c r="D2532" s="354" t="s">
        <v>19069</v>
      </c>
      <c r="E2532" s="166" t="s">
        <v>4542</v>
      </c>
      <c r="F2532" s="166" t="s">
        <v>4543</v>
      </c>
      <c r="G2532" s="166"/>
      <c r="H2532" s="354" t="s">
        <v>219</v>
      </c>
      <c r="I2532" s="354" t="s">
        <v>220</v>
      </c>
      <c r="J2532" s="354" t="s">
        <v>221</v>
      </c>
      <c r="K2532" s="354" t="s">
        <v>222</v>
      </c>
      <c r="L2532" s="272" t="s">
        <v>221</v>
      </c>
      <c r="M2532" s="272" t="s">
        <v>879</v>
      </c>
      <c r="N2532" s="360">
        <v>6.4</v>
      </c>
      <c r="O2532" s="360">
        <v>2.2000000000000002</v>
      </c>
      <c r="P2532" s="360">
        <f t="shared" si="327"/>
        <v>14.080000000000002</v>
      </c>
      <c r="Q2532" s="1012">
        <v>3</v>
      </c>
      <c r="R2532" s="223"/>
      <c r="S2532" s="223">
        <v>1</v>
      </c>
      <c r="T2532" s="183"/>
      <c r="U2532" s="223">
        <v>0</v>
      </c>
      <c r="V2532" s="183"/>
      <c r="W2532" s="183"/>
      <c r="X2532" s="183"/>
      <c r="Y2532" s="354" t="s">
        <v>62</v>
      </c>
      <c r="Z2532" s="366" t="s">
        <v>224</v>
      </c>
      <c r="AA2532" s="762" t="s">
        <v>225</v>
      </c>
      <c r="AB2532" s="354" t="s">
        <v>1540</v>
      </c>
      <c r="AC2532" s="354" t="s">
        <v>1541</v>
      </c>
      <c r="AD2532" s="354" t="s">
        <v>1542</v>
      </c>
      <c r="AE2532" s="166" t="s">
        <v>4544</v>
      </c>
      <c r="AF2532" s="166" t="s">
        <v>3432</v>
      </c>
      <c r="AG2532" s="165" t="s">
        <v>230</v>
      </c>
      <c r="AH2532" s="203" t="s">
        <v>58</v>
      </c>
      <c r="AI2532" s="167">
        <v>0.114</v>
      </c>
      <c r="AJ2532" s="201">
        <v>4880</v>
      </c>
      <c r="AK2532" s="167">
        <f t="shared" si="320"/>
        <v>1.1631780821917808</v>
      </c>
      <c r="AL2532" s="167">
        <f t="shared" si="321"/>
        <v>0.36098630136986298</v>
      </c>
      <c r="AM2532" s="187">
        <f t="shared" si="322"/>
        <v>1.5241643835616436</v>
      </c>
      <c r="AN2532" s="167">
        <f t="shared" si="323"/>
        <v>1.1631780821917808</v>
      </c>
      <c r="AO2532" s="167">
        <f t="shared" si="324"/>
        <v>0.36098630136986298</v>
      </c>
      <c r="AP2532" s="167">
        <f t="shared" si="325"/>
        <v>1.5241643835616436</v>
      </c>
      <c r="AQ2532" s="167">
        <f t="shared" si="326"/>
        <v>45.724931506849309</v>
      </c>
      <c r="AR2532" s="193" t="s">
        <v>231</v>
      </c>
      <c r="AS2532" s="363" t="s">
        <v>431</v>
      </c>
      <c r="AT2532" s="166" t="s">
        <v>232</v>
      </c>
      <c r="AU2532" s="166" t="s">
        <v>58</v>
      </c>
      <c r="AV2532" s="679" t="s">
        <v>4545</v>
      </c>
      <c r="AW2532" s="166" t="s">
        <v>234</v>
      </c>
      <c r="AX2532" s="2460" t="s">
        <v>18892</v>
      </c>
      <c r="AY2532" s="2391"/>
    </row>
    <row r="2533" spans="1:51" s="55" customFormat="1" ht="15.95" customHeight="1" x14ac:dyDescent="0.25">
      <c r="A2533" s="182">
        <v>477</v>
      </c>
      <c r="B2533" s="166" t="s">
        <v>53</v>
      </c>
      <c r="C2533" s="170" t="s">
        <v>58</v>
      </c>
      <c r="D2533" s="354" t="s">
        <v>19065</v>
      </c>
      <c r="E2533" s="166" t="s">
        <v>4547</v>
      </c>
      <c r="F2533" s="166" t="s">
        <v>4548</v>
      </c>
      <c r="G2533" s="166"/>
      <c r="H2533" s="354" t="s">
        <v>219</v>
      </c>
      <c r="I2533" s="354" t="s">
        <v>220</v>
      </c>
      <c r="J2533" s="354" t="s">
        <v>221</v>
      </c>
      <c r="K2533" s="354" t="s">
        <v>222</v>
      </c>
      <c r="L2533" s="272" t="s">
        <v>221</v>
      </c>
      <c r="M2533" s="272" t="s">
        <v>879</v>
      </c>
      <c r="N2533" s="360">
        <v>6.4</v>
      </c>
      <c r="O2533" s="360">
        <v>2.2000000000000002</v>
      </c>
      <c r="P2533" s="360">
        <f t="shared" si="327"/>
        <v>14.080000000000002</v>
      </c>
      <c r="Q2533" s="1012">
        <v>2</v>
      </c>
      <c r="R2533" s="223"/>
      <c r="S2533" s="223">
        <v>1</v>
      </c>
      <c r="T2533" s="183"/>
      <c r="U2533" s="223">
        <v>0</v>
      </c>
      <c r="V2533" s="183"/>
      <c r="W2533" s="183"/>
      <c r="X2533" s="183"/>
      <c r="Y2533" s="354" t="s">
        <v>62</v>
      </c>
      <c r="Z2533" s="366" t="s">
        <v>224</v>
      </c>
      <c r="AA2533" s="762" t="s">
        <v>225</v>
      </c>
      <c r="AB2533" s="354" t="s">
        <v>1540</v>
      </c>
      <c r="AC2533" s="354" t="s">
        <v>1541</v>
      </c>
      <c r="AD2533" s="354" t="s">
        <v>1542</v>
      </c>
      <c r="AE2533" s="166" t="s">
        <v>4549</v>
      </c>
      <c r="AF2533" s="166" t="s">
        <v>4550</v>
      </c>
      <c r="AG2533" s="165" t="s">
        <v>230</v>
      </c>
      <c r="AH2533" s="203" t="s">
        <v>58</v>
      </c>
      <c r="AI2533" s="167">
        <v>0.114</v>
      </c>
      <c r="AJ2533" s="201">
        <v>4240</v>
      </c>
      <c r="AK2533" s="167">
        <f t="shared" si="320"/>
        <v>1.0106301369863013</v>
      </c>
      <c r="AL2533" s="167">
        <f t="shared" si="321"/>
        <v>0.31364383561643838</v>
      </c>
      <c r="AM2533" s="187">
        <f t="shared" si="322"/>
        <v>1.3242739726027397</v>
      </c>
      <c r="AN2533" s="167">
        <f t="shared" si="323"/>
        <v>1.0106301369863013</v>
      </c>
      <c r="AO2533" s="167">
        <f t="shared" si="324"/>
        <v>0.31364383561643838</v>
      </c>
      <c r="AP2533" s="167">
        <f t="shared" si="325"/>
        <v>1.3242739726027397</v>
      </c>
      <c r="AQ2533" s="167">
        <f t="shared" si="326"/>
        <v>39.728219178082192</v>
      </c>
      <c r="AR2533" s="193" t="s">
        <v>231</v>
      </c>
      <c r="AS2533" s="363" t="s">
        <v>431</v>
      </c>
      <c r="AT2533" s="166" t="s">
        <v>232</v>
      </c>
      <c r="AU2533" s="166" t="s">
        <v>58</v>
      </c>
      <c r="AV2533" s="679" t="s">
        <v>4551</v>
      </c>
      <c r="AW2533" s="166" t="s">
        <v>234</v>
      </c>
      <c r="AX2533" s="2460" t="s">
        <v>18892</v>
      </c>
      <c r="AY2533" s="2391"/>
    </row>
    <row r="2534" spans="1:51" s="55" customFormat="1" ht="15.95" customHeight="1" x14ac:dyDescent="0.25">
      <c r="A2534" s="182">
        <v>478</v>
      </c>
      <c r="B2534" s="166" t="s">
        <v>53</v>
      </c>
      <c r="C2534" s="170" t="s">
        <v>58</v>
      </c>
      <c r="D2534" s="354" t="s">
        <v>19066</v>
      </c>
      <c r="E2534" s="166" t="s">
        <v>4553</v>
      </c>
      <c r="F2534" s="166" t="s">
        <v>4554</v>
      </c>
      <c r="G2534" s="166"/>
      <c r="H2534" s="354" t="s">
        <v>219</v>
      </c>
      <c r="I2534" s="354" t="s">
        <v>220</v>
      </c>
      <c r="J2534" s="354" t="s">
        <v>221</v>
      </c>
      <c r="K2534" s="354" t="s">
        <v>222</v>
      </c>
      <c r="L2534" s="272" t="s">
        <v>221</v>
      </c>
      <c r="M2534" s="272" t="s">
        <v>879</v>
      </c>
      <c r="N2534" s="360">
        <v>6.4</v>
      </c>
      <c r="O2534" s="360">
        <v>2.2000000000000002</v>
      </c>
      <c r="P2534" s="360">
        <f t="shared" si="327"/>
        <v>14.080000000000002</v>
      </c>
      <c r="Q2534" s="1012">
        <v>1</v>
      </c>
      <c r="R2534" s="223"/>
      <c r="S2534" s="223">
        <v>0</v>
      </c>
      <c r="T2534" s="183"/>
      <c r="U2534" s="223">
        <v>0</v>
      </c>
      <c r="V2534" s="183"/>
      <c r="W2534" s="183">
        <v>1</v>
      </c>
      <c r="X2534" s="183"/>
      <c r="Y2534" s="354" t="s">
        <v>62</v>
      </c>
      <c r="Z2534" s="366" t="s">
        <v>224</v>
      </c>
      <c r="AA2534" s="762" t="s">
        <v>225</v>
      </c>
      <c r="AB2534" s="354" t="s">
        <v>1540</v>
      </c>
      <c r="AC2534" s="354" t="s">
        <v>1541</v>
      </c>
      <c r="AD2534" s="354" t="s">
        <v>1542</v>
      </c>
      <c r="AE2534" s="166" t="s">
        <v>4555</v>
      </c>
      <c r="AF2534" s="166" t="s">
        <v>3450</v>
      </c>
      <c r="AG2534" s="165" t="s">
        <v>230</v>
      </c>
      <c r="AH2534" s="203" t="s">
        <v>58</v>
      </c>
      <c r="AI2534" s="167">
        <v>0.114</v>
      </c>
      <c r="AJ2534" s="201">
        <v>3760</v>
      </c>
      <c r="AK2534" s="167">
        <f t="shared" si="320"/>
        <v>0.89621917808219176</v>
      </c>
      <c r="AL2534" s="167">
        <f t="shared" si="321"/>
        <v>0.27813698630136985</v>
      </c>
      <c r="AM2534" s="187">
        <f t="shared" si="322"/>
        <v>1.1743561643835616</v>
      </c>
      <c r="AN2534" s="167">
        <f t="shared" si="323"/>
        <v>0.89621917808219176</v>
      </c>
      <c r="AO2534" s="167">
        <f t="shared" si="324"/>
        <v>0.27813698630136985</v>
      </c>
      <c r="AP2534" s="167">
        <f t="shared" si="325"/>
        <v>1.1743561643835616</v>
      </c>
      <c r="AQ2534" s="167">
        <f t="shared" si="326"/>
        <v>35.23068493150685</v>
      </c>
      <c r="AR2534" s="193" t="s">
        <v>231</v>
      </c>
      <c r="AS2534" s="363" t="s">
        <v>431</v>
      </c>
      <c r="AT2534" s="166" t="s">
        <v>232</v>
      </c>
      <c r="AU2534" s="166" t="s">
        <v>58</v>
      </c>
      <c r="AV2534" s="679" t="s">
        <v>4556</v>
      </c>
      <c r="AW2534" s="166" t="s">
        <v>234</v>
      </c>
      <c r="AX2534" s="46"/>
      <c r="AY2534" s="2391"/>
    </row>
    <row r="2535" spans="1:51" s="55" customFormat="1" ht="15.95" customHeight="1" x14ac:dyDescent="0.25">
      <c r="A2535" s="182">
        <v>479</v>
      </c>
      <c r="B2535" s="166" t="s">
        <v>53</v>
      </c>
      <c r="C2535" s="170" t="s">
        <v>58</v>
      </c>
      <c r="D2535" s="166" t="s">
        <v>19105</v>
      </c>
      <c r="E2535" s="166" t="s">
        <v>4557</v>
      </c>
      <c r="F2535" s="166" t="s">
        <v>4558</v>
      </c>
      <c r="G2535" s="166"/>
      <c r="H2535" s="166" t="s">
        <v>732</v>
      </c>
      <c r="I2535" s="166">
        <v>0</v>
      </c>
      <c r="J2535" s="166" t="s">
        <v>317</v>
      </c>
      <c r="K2535" s="166">
        <v>0</v>
      </c>
      <c r="L2535" s="166" t="s">
        <v>317</v>
      </c>
      <c r="M2535" s="166">
        <v>0</v>
      </c>
      <c r="N2535" s="186">
        <v>5</v>
      </c>
      <c r="O2535" s="186">
        <v>1.5</v>
      </c>
      <c r="P2535" s="186">
        <v>7.5</v>
      </c>
      <c r="Q2535" s="1012">
        <v>0</v>
      </c>
      <c r="R2535" s="223"/>
      <c r="S2535" s="223">
        <v>0</v>
      </c>
      <c r="T2535" s="183"/>
      <c r="U2535" s="223">
        <v>0</v>
      </c>
      <c r="V2535" s="183">
        <v>1</v>
      </c>
      <c r="W2535" s="183">
        <v>1</v>
      </c>
      <c r="X2535" s="183"/>
      <c r="Y2535" s="166" t="s">
        <v>61</v>
      </c>
      <c r="Z2535" s="166" t="s">
        <v>230</v>
      </c>
      <c r="AA2535" s="203" t="s">
        <v>230</v>
      </c>
      <c r="AB2535" s="166" t="s">
        <v>230</v>
      </c>
      <c r="AC2535" s="166" t="s">
        <v>230</v>
      </c>
      <c r="AD2535" s="166" t="s">
        <v>230</v>
      </c>
      <c r="AE2535" s="166" t="s">
        <v>4559</v>
      </c>
      <c r="AF2535" s="166" t="s">
        <v>3463</v>
      </c>
      <c r="AG2535" s="165" t="s">
        <v>230</v>
      </c>
      <c r="AH2535" s="203" t="s">
        <v>58</v>
      </c>
      <c r="AI2535" s="167">
        <v>0.114</v>
      </c>
      <c r="AJ2535" s="201">
        <v>2400</v>
      </c>
      <c r="AK2535" s="167">
        <f t="shared" si="320"/>
        <v>0.57205479452054786</v>
      </c>
      <c r="AL2535" s="167">
        <f t="shared" si="321"/>
        <v>0.17753424657534245</v>
      </c>
      <c r="AM2535" s="187">
        <f t="shared" si="322"/>
        <v>0.74958904109589031</v>
      </c>
      <c r="AN2535" s="167">
        <f t="shared" si="323"/>
        <v>0.57205479452054786</v>
      </c>
      <c r="AO2535" s="167">
        <f t="shared" si="324"/>
        <v>0.17753424657534245</v>
      </c>
      <c r="AP2535" s="167">
        <f t="shared" si="325"/>
        <v>0.74958904109589031</v>
      </c>
      <c r="AQ2535" s="167">
        <f t="shared" si="326"/>
        <v>22.487671232876711</v>
      </c>
      <c r="AR2535" s="193" t="s">
        <v>231</v>
      </c>
      <c r="AS2535" s="194"/>
      <c r="AT2535" s="166" t="s">
        <v>232</v>
      </c>
      <c r="AU2535" s="166" t="s">
        <v>58</v>
      </c>
      <c r="AV2535" s="269"/>
      <c r="AW2535" s="166" t="s">
        <v>1122</v>
      </c>
      <c r="AX2535" s="46"/>
      <c r="AY2535" s="2391"/>
    </row>
    <row r="2536" spans="1:51" s="55" customFormat="1" ht="15.95" customHeight="1" x14ac:dyDescent="0.25">
      <c r="A2536" s="182">
        <v>480</v>
      </c>
      <c r="B2536" s="166" t="s">
        <v>53</v>
      </c>
      <c r="C2536" s="170" t="s">
        <v>58</v>
      </c>
      <c r="D2536" s="166" t="s">
        <v>19104</v>
      </c>
      <c r="E2536" s="166" t="s">
        <v>4561</v>
      </c>
      <c r="F2536" s="166" t="s">
        <v>4562</v>
      </c>
      <c r="G2536" s="166"/>
      <c r="H2536" s="166" t="s">
        <v>219</v>
      </c>
      <c r="I2536" s="166" t="s">
        <v>220</v>
      </c>
      <c r="J2536" s="166" t="s">
        <v>221</v>
      </c>
      <c r="K2536" s="166" t="s">
        <v>222</v>
      </c>
      <c r="L2536" s="198" t="s">
        <v>221</v>
      </c>
      <c r="M2536" s="198" t="s">
        <v>879</v>
      </c>
      <c r="N2536" s="186">
        <v>5</v>
      </c>
      <c r="O2536" s="186">
        <v>1.5</v>
      </c>
      <c r="P2536" s="186">
        <v>7.5</v>
      </c>
      <c r="Q2536" s="1012">
        <v>3</v>
      </c>
      <c r="R2536" s="223"/>
      <c r="S2536" s="223">
        <v>1</v>
      </c>
      <c r="T2536" s="183"/>
      <c r="U2536" s="223">
        <v>0</v>
      </c>
      <c r="V2536" s="183"/>
      <c r="W2536" s="183"/>
      <c r="X2536" s="183"/>
      <c r="Y2536" s="673" t="s">
        <v>16652</v>
      </c>
      <c r="Z2536" s="166" t="s">
        <v>230</v>
      </c>
      <c r="AA2536" s="203" t="s">
        <v>230</v>
      </c>
      <c r="AB2536" s="166" t="s">
        <v>230</v>
      </c>
      <c r="AC2536" s="166" t="s">
        <v>230</v>
      </c>
      <c r="AD2536" s="166" t="s">
        <v>230</v>
      </c>
      <c r="AE2536" s="166" t="s">
        <v>4563</v>
      </c>
      <c r="AF2536" s="166" t="s">
        <v>4564</v>
      </c>
      <c r="AG2536" s="165" t="s">
        <v>230</v>
      </c>
      <c r="AH2536" s="203" t="s">
        <v>58</v>
      </c>
      <c r="AI2536" s="167">
        <v>0.114</v>
      </c>
      <c r="AJ2536" s="201">
        <v>8880</v>
      </c>
      <c r="AK2536" s="167">
        <f t="shared" si="320"/>
        <v>2.1166027397260274</v>
      </c>
      <c r="AL2536" s="167">
        <f t="shared" si="321"/>
        <v>0.6568767123287671</v>
      </c>
      <c r="AM2536" s="187">
        <f t="shared" si="322"/>
        <v>2.7734794520547945</v>
      </c>
      <c r="AN2536" s="167">
        <f>SUM(AK2536:AK2537)</f>
        <v>2.1369041095890413</v>
      </c>
      <c r="AO2536" s="167">
        <f t="shared" si="324"/>
        <v>0.6568767123287671</v>
      </c>
      <c r="AP2536" s="167">
        <f t="shared" si="325"/>
        <v>2.7937808219178084</v>
      </c>
      <c r="AQ2536" s="167">
        <f t="shared" si="326"/>
        <v>83.813424657534256</v>
      </c>
      <c r="AR2536" s="193" t="s">
        <v>231</v>
      </c>
      <c r="AS2536" s="194" t="s">
        <v>431</v>
      </c>
      <c r="AT2536" s="166" t="s">
        <v>232</v>
      </c>
      <c r="AU2536" s="166" t="s">
        <v>58</v>
      </c>
      <c r="AV2536" s="679" t="s">
        <v>4565</v>
      </c>
      <c r="AW2536" s="166" t="s">
        <v>234</v>
      </c>
      <c r="AX2536" s="46"/>
      <c r="AY2536" s="2391"/>
    </row>
    <row r="2537" spans="1:51" s="8" customFormat="1" ht="15.95" customHeight="1" x14ac:dyDescent="0.2">
      <c r="A2537" s="122"/>
      <c r="B2537" s="123"/>
      <c r="C2537" s="144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8"/>
      <c r="O2537" s="128"/>
      <c r="P2537" s="128"/>
      <c r="Q2537" s="1072"/>
      <c r="R2537" s="134"/>
      <c r="S2537" s="134"/>
      <c r="T2537" s="124"/>
      <c r="U2537" s="134"/>
      <c r="V2537" s="124"/>
      <c r="W2537" s="124"/>
      <c r="X2537" s="124"/>
      <c r="Y2537" s="123" t="s">
        <v>230</v>
      </c>
      <c r="Z2537" s="123" t="s">
        <v>230</v>
      </c>
      <c r="AA2537" s="135" t="s">
        <v>230</v>
      </c>
      <c r="AB2537" s="123" t="s">
        <v>22784</v>
      </c>
      <c r="AC2537" s="123" t="s">
        <v>230</v>
      </c>
      <c r="AD2537" s="123" t="s">
        <v>230</v>
      </c>
      <c r="AE2537" s="123" t="s">
        <v>4563</v>
      </c>
      <c r="AF2537" s="144" t="s">
        <v>22783</v>
      </c>
      <c r="AG2537" s="2325">
        <v>5030070773</v>
      </c>
      <c r="AH2537" s="123" t="s">
        <v>3773</v>
      </c>
      <c r="AI2537" s="128">
        <v>0.13</v>
      </c>
      <c r="AJ2537" s="140">
        <v>57</v>
      </c>
      <c r="AK2537" s="126">
        <f>AJ2537*AI2537/365</f>
        <v>2.0301369863013698E-2</v>
      </c>
      <c r="AL2537" s="126">
        <v>0</v>
      </c>
      <c r="AM2537" s="129">
        <f>SUBTOTAL(9,AK2537:AL2537)</f>
        <v>2.0301369863013698E-2</v>
      </c>
      <c r="AN2537" s="126"/>
      <c r="AO2537" s="126"/>
      <c r="AP2537" s="126"/>
      <c r="AQ2537" s="369"/>
      <c r="AR2537" s="49"/>
      <c r="AS2537" s="50"/>
      <c r="AT2537" s="123"/>
      <c r="AU2537" s="123"/>
      <c r="AV2537" s="73"/>
      <c r="AW2537" s="123"/>
      <c r="AX2537" s="46"/>
      <c r="AY2537" s="2391"/>
    </row>
    <row r="2538" spans="1:51" s="55" customFormat="1" ht="15.95" customHeight="1" x14ac:dyDescent="0.25">
      <c r="A2538" s="182">
        <v>481</v>
      </c>
      <c r="B2538" s="166" t="s">
        <v>53</v>
      </c>
      <c r="C2538" s="170" t="s">
        <v>58</v>
      </c>
      <c r="D2538" s="354" t="s">
        <v>19067</v>
      </c>
      <c r="E2538" s="166" t="s">
        <v>4567</v>
      </c>
      <c r="F2538" s="166" t="s">
        <v>4568</v>
      </c>
      <c r="G2538" s="166"/>
      <c r="H2538" s="354" t="s">
        <v>219</v>
      </c>
      <c r="I2538" s="354" t="s">
        <v>220</v>
      </c>
      <c r="J2538" s="354" t="s">
        <v>221</v>
      </c>
      <c r="K2538" s="354" t="s">
        <v>222</v>
      </c>
      <c r="L2538" s="272" t="s">
        <v>221</v>
      </c>
      <c r="M2538" s="272" t="s">
        <v>879</v>
      </c>
      <c r="N2538" s="360">
        <v>6.4</v>
      </c>
      <c r="O2538" s="360">
        <v>2.2000000000000002</v>
      </c>
      <c r="P2538" s="360">
        <f>O2538*N2538</f>
        <v>14.080000000000002</v>
      </c>
      <c r="Q2538" s="1012">
        <v>2</v>
      </c>
      <c r="R2538" s="223"/>
      <c r="S2538" s="223">
        <v>0</v>
      </c>
      <c r="T2538" s="183"/>
      <c r="U2538" s="223">
        <v>0</v>
      </c>
      <c r="V2538" s="183"/>
      <c r="W2538" s="183">
        <v>1</v>
      </c>
      <c r="X2538" s="183"/>
      <c r="Y2538" s="354" t="s">
        <v>62</v>
      </c>
      <c r="Z2538" s="366" t="s">
        <v>224</v>
      </c>
      <c r="AA2538" s="762" t="s">
        <v>225</v>
      </c>
      <c r="AB2538" s="354" t="s">
        <v>1540</v>
      </c>
      <c r="AC2538" s="354" t="s">
        <v>1541</v>
      </c>
      <c r="AD2538" s="354" t="s">
        <v>1542</v>
      </c>
      <c r="AE2538" s="166" t="s">
        <v>4569</v>
      </c>
      <c r="AF2538" s="166" t="s">
        <v>3796</v>
      </c>
      <c r="AG2538" s="165" t="s">
        <v>230</v>
      </c>
      <c r="AH2538" s="203" t="s">
        <v>58</v>
      </c>
      <c r="AI2538" s="167">
        <v>0.114</v>
      </c>
      <c r="AJ2538" s="201">
        <v>2000</v>
      </c>
      <c r="AK2538" s="167">
        <f>AJ2538*0.087/365</f>
        <v>0.47671232876712327</v>
      </c>
      <c r="AL2538" s="167">
        <f>AJ2538*0.027/365</f>
        <v>0.14794520547945206</v>
      </c>
      <c r="AM2538" s="187">
        <f>AK2538+AL2538</f>
        <v>0.62465753424657533</v>
      </c>
      <c r="AN2538" s="167">
        <f>SUM(AK2538:AK2539)</f>
        <v>0.66739726027397261</v>
      </c>
      <c r="AO2538" s="167">
        <f>SUM(AL2538:AL2539)</f>
        <v>0.20712328767123289</v>
      </c>
      <c r="AP2538" s="167">
        <f>AN2538+AO2538</f>
        <v>0.87452054794520551</v>
      </c>
      <c r="AQ2538" s="167">
        <f>AP2538*30</f>
        <v>26.235616438356164</v>
      </c>
      <c r="AR2538" s="193" t="s">
        <v>231</v>
      </c>
      <c r="AS2538" s="363" t="s">
        <v>431</v>
      </c>
      <c r="AT2538" s="166" t="s">
        <v>232</v>
      </c>
      <c r="AU2538" s="166" t="s">
        <v>58</v>
      </c>
      <c r="AV2538" s="679" t="s">
        <v>4570</v>
      </c>
      <c r="AW2538" s="166" t="s">
        <v>234</v>
      </c>
      <c r="AX2538" s="2460" t="s">
        <v>18892</v>
      </c>
      <c r="AY2538" s="2391"/>
    </row>
    <row r="2539" spans="1:51" s="8" customFormat="1" ht="15.95" customHeight="1" x14ac:dyDescent="0.25">
      <c r="A2539" s="122"/>
      <c r="B2539" s="123"/>
      <c r="C2539" s="144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8"/>
      <c r="O2539" s="128"/>
      <c r="P2539" s="128"/>
      <c r="Q2539" s="1072"/>
      <c r="R2539" s="134"/>
      <c r="S2539" s="134"/>
      <c r="T2539" s="124"/>
      <c r="U2539" s="134"/>
      <c r="V2539" s="124"/>
      <c r="W2539" s="124"/>
      <c r="X2539" s="124"/>
      <c r="Y2539" s="123" t="s">
        <v>230</v>
      </c>
      <c r="Z2539" s="123" t="s">
        <v>230</v>
      </c>
      <c r="AA2539" s="135" t="s">
        <v>230</v>
      </c>
      <c r="AB2539" s="123" t="s">
        <v>230</v>
      </c>
      <c r="AC2539" s="123" t="s">
        <v>230</v>
      </c>
      <c r="AD2539" s="123" t="s">
        <v>230</v>
      </c>
      <c r="AE2539" s="123" t="s">
        <v>4571</v>
      </c>
      <c r="AF2539" s="123" t="s">
        <v>372</v>
      </c>
      <c r="AG2539" s="125" t="s">
        <v>230</v>
      </c>
      <c r="AH2539" s="123" t="s">
        <v>58</v>
      </c>
      <c r="AI2539" s="126">
        <v>0.114</v>
      </c>
      <c r="AJ2539" s="142">
        <v>800</v>
      </c>
      <c r="AK2539" s="126">
        <f>AJ2539*0.087/365</f>
        <v>0.19068493150684929</v>
      </c>
      <c r="AL2539" s="126">
        <f>AJ2539*0.027/365</f>
        <v>5.9178082191780827E-2</v>
      </c>
      <c r="AM2539" s="126">
        <f>AK2539+AL2539</f>
        <v>0.24986301369863012</v>
      </c>
      <c r="AN2539" s="126"/>
      <c r="AO2539" s="126"/>
      <c r="AP2539" s="126"/>
      <c r="AQ2539" s="369"/>
      <c r="AR2539" s="49"/>
      <c r="AS2539" s="50"/>
      <c r="AT2539" s="123"/>
      <c r="AU2539" s="123"/>
      <c r="AV2539" s="73"/>
      <c r="AW2539" s="123"/>
      <c r="AX2539" s="46"/>
      <c r="AY2539" s="2391"/>
    </row>
    <row r="2540" spans="1:51" s="55" customFormat="1" ht="15.95" customHeight="1" x14ac:dyDescent="0.25">
      <c r="A2540" s="182">
        <v>482</v>
      </c>
      <c r="B2540" s="170" t="s">
        <v>53</v>
      </c>
      <c r="C2540" s="170" t="s">
        <v>58</v>
      </c>
      <c r="D2540" s="166" t="s">
        <v>19213</v>
      </c>
      <c r="E2540" s="166" t="s">
        <v>4573</v>
      </c>
      <c r="F2540" s="166" t="s">
        <v>4574</v>
      </c>
      <c r="G2540" s="166"/>
      <c r="H2540" s="166" t="s">
        <v>219</v>
      </c>
      <c r="I2540" s="166" t="s">
        <v>220</v>
      </c>
      <c r="J2540" s="166" t="s">
        <v>221</v>
      </c>
      <c r="K2540" s="166" t="s">
        <v>1337</v>
      </c>
      <c r="L2540" s="198" t="s">
        <v>221</v>
      </c>
      <c r="M2540" s="198" t="s">
        <v>879</v>
      </c>
      <c r="N2540" s="186">
        <v>5</v>
      </c>
      <c r="O2540" s="186">
        <v>1.5</v>
      </c>
      <c r="P2540" s="186">
        <v>7.5</v>
      </c>
      <c r="Q2540" s="1012">
        <v>4</v>
      </c>
      <c r="R2540" s="223"/>
      <c r="S2540" s="223">
        <v>2</v>
      </c>
      <c r="T2540" s="183"/>
      <c r="U2540" s="223">
        <v>0</v>
      </c>
      <c r="V2540" s="183"/>
      <c r="W2540" s="183"/>
      <c r="X2540" s="183"/>
      <c r="Y2540" s="166" t="s">
        <v>62</v>
      </c>
      <c r="Z2540" s="170" t="s">
        <v>224</v>
      </c>
      <c r="AA2540" s="197" t="s">
        <v>225</v>
      </c>
      <c r="AB2540" s="166" t="s">
        <v>1540</v>
      </c>
      <c r="AC2540" s="166" t="s">
        <v>1541</v>
      </c>
      <c r="AD2540" s="166" t="s">
        <v>1542</v>
      </c>
      <c r="AE2540" s="166" t="s">
        <v>4575</v>
      </c>
      <c r="AF2540" s="166" t="s">
        <v>3541</v>
      </c>
      <c r="AG2540" s="165" t="s">
        <v>230</v>
      </c>
      <c r="AH2540" s="203" t="s">
        <v>58</v>
      </c>
      <c r="AI2540" s="167">
        <v>0.114</v>
      </c>
      <c r="AJ2540" s="201">
        <v>5600</v>
      </c>
      <c r="AK2540" s="167">
        <f>AJ2540*0.087/365</f>
        <v>1.3347945205479452</v>
      </c>
      <c r="AL2540" s="167">
        <f>AJ2540*0.027/365</f>
        <v>0.41424657534246573</v>
      </c>
      <c r="AM2540" s="187">
        <f t="shared" ref="AM2540:AM2548" si="328">AK2540+AL2540</f>
        <v>1.749041095890411</v>
      </c>
      <c r="AN2540" s="167">
        <f>AK2540</f>
        <v>1.3347945205479452</v>
      </c>
      <c r="AO2540" s="167">
        <f>AL2540</f>
        <v>0.41424657534246573</v>
      </c>
      <c r="AP2540" s="167">
        <f>AN2540+AO2540</f>
        <v>1.749041095890411</v>
      </c>
      <c r="AQ2540" s="167">
        <f>AP2540*30</f>
        <v>52.471232876712328</v>
      </c>
      <c r="AR2540" s="193" t="s">
        <v>231</v>
      </c>
      <c r="AS2540" s="194" t="s">
        <v>431</v>
      </c>
      <c r="AT2540" s="166" t="s">
        <v>232</v>
      </c>
      <c r="AU2540" s="166" t="s">
        <v>58</v>
      </c>
      <c r="AV2540" s="679" t="s">
        <v>4576</v>
      </c>
      <c r="AW2540" s="166" t="s">
        <v>234</v>
      </c>
      <c r="AX2540" s="46"/>
      <c r="AY2540" s="2391"/>
    </row>
    <row r="2541" spans="1:51" s="55" customFormat="1" ht="15.95" customHeight="1" x14ac:dyDescent="0.25">
      <c r="A2541" s="182">
        <v>483</v>
      </c>
      <c r="B2541" s="170" t="s">
        <v>53</v>
      </c>
      <c r="C2541" s="170" t="s">
        <v>58</v>
      </c>
      <c r="D2541" s="354" t="s">
        <v>19070</v>
      </c>
      <c r="E2541" s="166" t="s">
        <v>4578</v>
      </c>
      <c r="F2541" s="166" t="s">
        <v>4579</v>
      </c>
      <c r="G2541" s="166"/>
      <c r="H2541" s="354" t="s">
        <v>219</v>
      </c>
      <c r="I2541" s="354" t="s">
        <v>220</v>
      </c>
      <c r="J2541" s="354" t="s">
        <v>221</v>
      </c>
      <c r="K2541" s="354" t="s">
        <v>222</v>
      </c>
      <c r="L2541" s="272" t="s">
        <v>221</v>
      </c>
      <c r="M2541" s="272" t="s">
        <v>879</v>
      </c>
      <c r="N2541" s="360">
        <v>6.4</v>
      </c>
      <c r="O2541" s="360">
        <v>2.2000000000000002</v>
      </c>
      <c r="P2541" s="360">
        <f>O2541*N2541</f>
        <v>14.080000000000002</v>
      </c>
      <c r="Q2541" s="1012">
        <v>3</v>
      </c>
      <c r="R2541" s="223"/>
      <c r="S2541" s="223">
        <v>2</v>
      </c>
      <c r="T2541" s="183"/>
      <c r="U2541" s="223">
        <v>0</v>
      </c>
      <c r="V2541" s="183"/>
      <c r="W2541" s="183"/>
      <c r="X2541" s="183"/>
      <c r="Y2541" s="354" t="s">
        <v>62</v>
      </c>
      <c r="Z2541" s="366" t="s">
        <v>224</v>
      </c>
      <c r="AA2541" s="762" t="s">
        <v>225</v>
      </c>
      <c r="AB2541" s="354" t="s">
        <v>1540</v>
      </c>
      <c r="AC2541" s="354" t="s">
        <v>1541</v>
      </c>
      <c r="AD2541" s="354" t="s">
        <v>1542</v>
      </c>
      <c r="AE2541" s="166" t="s">
        <v>4580</v>
      </c>
      <c r="AF2541" s="166" t="s">
        <v>1550</v>
      </c>
      <c r="AG2541" s="165" t="s">
        <v>230</v>
      </c>
      <c r="AH2541" s="203" t="s">
        <v>58</v>
      </c>
      <c r="AI2541" s="167">
        <v>0.114</v>
      </c>
      <c r="AJ2541" s="201">
        <v>2160</v>
      </c>
      <c r="AK2541" s="167">
        <f>AJ2541*0.087/365</f>
        <v>0.51484931506849307</v>
      </c>
      <c r="AL2541" s="167">
        <f>AJ2541*0.027/365</f>
        <v>0.15978082191780821</v>
      </c>
      <c r="AM2541" s="187">
        <f t="shared" si="328"/>
        <v>0.67463013698630125</v>
      </c>
      <c r="AN2541" s="167">
        <f>AK2541</f>
        <v>0.51484931506849307</v>
      </c>
      <c r="AO2541" s="167">
        <f>AL2541</f>
        <v>0.15978082191780821</v>
      </c>
      <c r="AP2541" s="167">
        <f>AN2541+AO2541</f>
        <v>0.67463013698630125</v>
      </c>
      <c r="AQ2541" s="167">
        <f>AP2541*30</f>
        <v>20.238904109589036</v>
      </c>
      <c r="AR2541" s="193" t="s">
        <v>231</v>
      </c>
      <c r="AS2541" s="363" t="s">
        <v>431</v>
      </c>
      <c r="AT2541" s="166" t="s">
        <v>232</v>
      </c>
      <c r="AU2541" s="166" t="s">
        <v>58</v>
      </c>
      <c r="AV2541" s="231" t="s">
        <v>4581</v>
      </c>
      <c r="AW2541" s="166" t="s">
        <v>234</v>
      </c>
      <c r="AX2541" s="2460" t="s">
        <v>18892</v>
      </c>
      <c r="AY2541" s="2391"/>
    </row>
    <row r="2542" spans="1:51" s="55" customFormat="1" ht="15.95" customHeight="1" x14ac:dyDescent="0.25">
      <c r="A2542" s="182">
        <v>484</v>
      </c>
      <c r="B2542" s="166" t="s">
        <v>53</v>
      </c>
      <c r="C2542" s="170" t="s">
        <v>58</v>
      </c>
      <c r="D2542" s="354" t="s">
        <v>19071</v>
      </c>
      <c r="E2542" s="166" t="s">
        <v>4583</v>
      </c>
      <c r="F2542" s="166" t="s">
        <v>4584</v>
      </c>
      <c r="G2542" s="166"/>
      <c r="H2542" s="354" t="s">
        <v>219</v>
      </c>
      <c r="I2542" s="354" t="s">
        <v>220</v>
      </c>
      <c r="J2542" s="354" t="s">
        <v>221</v>
      </c>
      <c r="K2542" s="354" t="s">
        <v>222</v>
      </c>
      <c r="L2542" s="272" t="s">
        <v>221</v>
      </c>
      <c r="M2542" s="272" t="s">
        <v>879</v>
      </c>
      <c r="N2542" s="360">
        <v>6.4</v>
      </c>
      <c r="O2542" s="360">
        <v>2.2000000000000002</v>
      </c>
      <c r="P2542" s="360">
        <f>O2542*N2542</f>
        <v>14.080000000000002</v>
      </c>
      <c r="Q2542" s="1012">
        <v>2</v>
      </c>
      <c r="R2542" s="223"/>
      <c r="S2542" s="223">
        <v>0</v>
      </c>
      <c r="T2542" s="183"/>
      <c r="U2542" s="223">
        <v>0</v>
      </c>
      <c r="V2542" s="183"/>
      <c r="W2542" s="183">
        <v>1</v>
      </c>
      <c r="X2542" s="183"/>
      <c r="Y2542" s="354" t="s">
        <v>62</v>
      </c>
      <c r="Z2542" s="366" t="s">
        <v>224</v>
      </c>
      <c r="AA2542" s="762" t="s">
        <v>225</v>
      </c>
      <c r="AB2542" s="354" t="s">
        <v>1540</v>
      </c>
      <c r="AC2542" s="354" t="s">
        <v>1541</v>
      </c>
      <c r="AD2542" s="354" t="s">
        <v>1542</v>
      </c>
      <c r="AE2542" s="166" t="s">
        <v>4585</v>
      </c>
      <c r="AF2542" s="166" t="s">
        <v>532</v>
      </c>
      <c r="AG2542" s="165" t="s">
        <v>230</v>
      </c>
      <c r="AH2542" s="203" t="s">
        <v>58</v>
      </c>
      <c r="AI2542" s="167">
        <v>0.114</v>
      </c>
      <c r="AJ2542" s="201">
        <v>2320</v>
      </c>
      <c r="AK2542" s="167">
        <f>AJ2542*0.087/365</f>
        <v>0.55298630136986293</v>
      </c>
      <c r="AL2542" s="167">
        <f>AJ2542*0.027/365</f>
        <v>0.17161643835616439</v>
      </c>
      <c r="AM2542" s="187">
        <f t="shared" si="328"/>
        <v>0.72460273972602729</v>
      </c>
      <c r="AN2542" s="167">
        <f>SUM(AK2542:AK2544)</f>
        <v>0.82824657534246571</v>
      </c>
      <c r="AO2542" s="167">
        <f>AL2542</f>
        <v>0.17161643835616439</v>
      </c>
      <c r="AP2542" s="167">
        <f>SUM(AN2542:AO2542)</f>
        <v>0.99986301369863007</v>
      </c>
      <c r="AQ2542" s="167">
        <f>AP2542*30</f>
        <v>29.995890410958904</v>
      </c>
      <c r="AR2542" s="193" t="s">
        <v>231</v>
      </c>
      <c r="AS2542" s="363" t="s">
        <v>431</v>
      </c>
      <c r="AT2542" s="166" t="s">
        <v>232</v>
      </c>
      <c r="AU2542" s="166" t="s">
        <v>58</v>
      </c>
      <c r="AV2542" s="679" t="s">
        <v>4586</v>
      </c>
      <c r="AW2542" s="166" t="s">
        <v>234</v>
      </c>
      <c r="AX2542" s="2460" t="s">
        <v>18892</v>
      </c>
      <c r="AY2542" s="2391"/>
    </row>
    <row r="2543" spans="1:51" s="8" customFormat="1" ht="15.95" customHeight="1" x14ac:dyDescent="0.2">
      <c r="A2543" s="122"/>
      <c r="B2543" s="123"/>
      <c r="C2543" s="144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8"/>
      <c r="O2543" s="128"/>
      <c r="P2543" s="128"/>
      <c r="Q2543" s="1072"/>
      <c r="R2543" s="134"/>
      <c r="S2543" s="134"/>
      <c r="T2543" s="124"/>
      <c r="U2543" s="134"/>
      <c r="V2543" s="124"/>
      <c r="W2543" s="124"/>
      <c r="X2543" s="124"/>
      <c r="Y2543" s="123" t="s">
        <v>230</v>
      </c>
      <c r="Z2543" s="123" t="s">
        <v>230</v>
      </c>
      <c r="AA2543" s="135" t="s">
        <v>230</v>
      </c>
      <c r="AB2543" s="123" t="s">
        <v>22784</v>
      </c>
      <c r="AC2543" s="123" t="s">
        <v>230</v>
      </c>
      <c r="AD2543" s="123" t="s">
        <v>230</v>
      </c>
      <c r="AE2543" s="123" t="s">
        <v>4585</v>
      </c>
      <c r="AF2543" s="144" t="s">
        <v>3844</v>
      </c>
      <c r="AG2543" s="2324">
        <v>5030070773</v>
      </c>
      <c r="AH2543" s="123" t="s">
        <v>3773</v>
      </c>
      <c r="AI2543" s="128">
        <v>0.13</v>
      </c>
      <c r="AJ2543" s="140">
        <v>67</v>
      </c>
      <c r="AK2543" s="126">
        <f>AJ2543*AI2543/365</f>
        <v>2.3863013698630139E-2</v>
      </c>
      <c r="AL2543" s="126">
        <v>0</v>
      </c>
      <c r="AM2543" s="129">
        <f>SUBTOTAL(9,AK2543:AL2543)</f>
        <v>2.3863013698630139E-2</v>
      </c>
      <c r="AN2543" s="126"/>
      <c r="AO2543" s="126"/>
      <c r="AP2543" s="126"/>
      <c r="AQ2543" s="369"/>
      <c r="AR2543" s="49"/>
      <c r="AS2543" s="50"/>
      <c r="AT2543" s="123"/>
      <c r="AU2543" s="123"/>
      <c r="AV2543" s="73"/>
      <c r="AW2543" s="123"/>
      <c r="AX2543" s="46"/>
      <c r="AY2543" s="2391"/>
    </row>
    <row r="2544" spans="1:51" s="8" customFormat="1" ht="15.95" customHeight="1" x14ac:dyDescent="0.25">
      <c r="A2544" s="122"/>
      <c r="B2544" s="123"/>
      <c r="C2544" s="144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8"/>
      <c r="O2544" s="128"/>
      <c r="P2544" s="128"/>
      <c r="Q2544" s="1072"/>
      <c r="R2544" s="134"/>
      <c r="S2544" s="134"/>
      <c r="T2544" s="124"/>
      <c r="U2544" s="134"/>
      <c r="V2544" s="124"/>
      <c r="W2544" s="124"/>
      <c r="X2544" s="124"/>
      <c r="Y2544" s="123"/>
      <c r="Z2544" s="123"/>
      <c r="AA2544" s="135"/>
      <c r="AB2544" s="123"/>
      <c r="AC2544" s="123" t="s">
        <v>22165</v>
      </c>
      <c r="AD2544" s="1200" t="s">
        <v>22166</v>
      </c>
      <c r="AE2544" s="123" t="s">
        <v>4585</v>
      </c>
      <c r="AF2544" s="123" t="s">
        <v>24353</v>
      </c>
      <c r="AG2544" s="125" t="s">
        <v>22167</v>
      </c>
      <c r="AH2544" s="88" t="s">
        <v>1509</v>
      </c>
      <c r="AI2544" s="21">
        <v>1.48</v>
      </c>
      <c r="AJ2544" s="140">
        <v>62</v>
      </c>
      <c r="AK2544" s="98">
        <f>AJ2544*AI2544/365</f>
        <v>0.25139726027397263</v>
      </c>
      <c r="AL2544" s="126">
        <v>0</v>
      </c>
      <c r="AM2544" s="96">
        <f>SUBTOTAL(9,AK2544:AL2544)</f>
        <v>0.25139726027397263</v>
      </c>
      <c r="AN2544" s="126"/>
      <c r="AO2544" s="126"/>
      <c r="AP2544" s="126"/>
      <c r="AQ2544" s="369"/>
      <c r="AR2544" s="49"/>
      <c r="AS2544" s="50"/>
      <c r="AT2544" s="123"/>
      <c r="AU2544" s="123"/>
      <c r="AV2544" s="73"/>
      <c r="AW2544" s="123"/>
      <c r="AX2544" s="2511" t="s">
        <v>22168</v>
      </c>
      <c r="AY2544" s="2391"/>
    </row>
    <row r="2545" spans="1:51" s="55" customFormat="1" ht="15.95" customHeight="1" x14ac:dyDescent="0.25">
      <c r="A2545" s="182">
        <v>485</v>
      </c>
      <c r="B2545" s="166" t="s">
        <v>53</v>
      </c>
      <c r="C2545" s="170" t="s">
        <v>58</v>
      </c>
      <c r="D2545" s="354" t="s">
        <v>19072</v>
      </c>
      <c r="E2545" s="166" t="s">
        <v>4587</v>
      </c>
      <c r="F2545" s="166" t="s">
        <v>4588</v>
      </c>
      <c r="G2545" s="166"/>
      <c r="H2545" s="354" t="s">
        <v>219</v>
      </c>
      <c r="I2545" s="354" t="s">
        <v>220</v>
      </c>
      <c r="J2545" s="354" t="s">
        <v>221</v>
      </c>
      <c r="K2545" s="354" t="s">
        <v>222</v>
      </c>
      <c r="L2545" s="272" t="s">
        <v>221</v>
      </c>
      <c r="M2545" s="272" t="s">
        <v>879</v>
      </c>
      <c r="N2545" s="360">
        <v>6.4</v>
      </c>
      <c r="O2545" s="360">
        <v>2.2000000000000002</v>
      </c>
      <c r="P2545" s="360">
        <f>O2545*N2545</f>
        <v>14.080000000000002</v>
      </c>
      <c r="Q2545" s="1012">
        <v>0</v>
      </c>
      <c r="R2545" s="223"/>
      <c r="S2545" s="223">
        <v>0</v>
      </c>
      <c r="T2545" s="183"/>
      <c r="U2545" s="223">
        <v>0</v>
      </c>
      <c r="V2545" s="183">
        <v>1</v>
      </c>
      <c r="W2545" s="183">
        <v>1</v>
      </c>
      <c r="X2545" s="183"/>
      <c r="Y2545" s="354" t="s">
        <v>62</v>
      </c>
      <c r="Z2545" s="366" t="s">
        <v>224</v>
      </c>
      <c r="AA2545" s="762" t="s">
        <v>225</v>
      </c>
      <c r="AB2545" s="354" t="s">
        <v>1540</v>
      </c>
      <c r="AC2545" s="354" t="s">
        <v>1541</v>
      </c>
      <c r="AD2545" s="354" t="s">
        <v>1542</v>
      </c>
      <c r="AE2545" s="166" t="s">
        <v>4589</v>
      </c>
      <c r="AF2545" s="166" t="s">
        <v>491</v>
      </c>
      <c r="AG2545" s="165" t="s">
        <v>230</v>
      </c>
      <c r="AH2545" s="203" t="s">
        <v>58</v>
      </c>
      <c r="AI2545" s="167">
        <v>0.114</v>
      </c>
      <c r="AJ2545" s="201">
        <v>1120</v>
      </c>
      <c r="AK2545" s="167">
        <f t="shared" ref="AK2545:AK2551" si="329">AJ2545*0.087/365</f>
        <v>0.26695890410958906</v>
      </c>
      <c r="AL2545" s="167">
        <f t="shared" ref="AL2545:AL2551" si="330">AJ2545*0.027/365</f>
        <v>8.2849315068493148E-2</v>
      </c>
      <c r="AM2545" s="187">
        <f>AK2545+AL2545</f>
        <v>0.34980821917808219</v>
      </c>
      <c r="AN2545" s="167">
        <f>SUM(AK2545:AK2546)</f>
        <v>0.57205479452054786</v>
      </c>
      <c r="AO2545" s="167">
        <f>SUM(AL2545:AL2546)</f>
        <v>0.17753424657534247</v>
      </c>
      <c r="AP2545" s="167">
        <f>SUM(AN2545:AO2545)</f>
        <v>0.74958904109589031</v>
      </c>
      <c r="AQ2545" s="167">
        <f>AP2545*30</f>
        <v>22.487671232876711</v>
      </c>
      <c r="AR2545" s="193" t="s">
        <v>231</v>
      </c>
      <c r="AS2545" s="363" t="s">
        <v>431</v>
      </c>
      <c r="AT2545" s="166" t="s">
        <v>232</v>
      </c>
      <c r="AU2545" s="166" t="s">
        <v>58</v>
      </c>
      <c r="AV2545" s="679" t="s">
        <v>4590</v>
      </c>
      <c r="AW2545" s="166" t="s">
        <v>234</v>
      </c>
      <c r="AX2545" s="2511" t="s">
        <v>19076</v>
      </c>
      <c r="AY2545" s="2391"/>
    </row>
    <row r="2546" spans="1:51" s="8" customFormat="1" ht="15.95" customHeight="1" x14ac:dyDescent="0.25">
      <c r="A2546" s="122"/>
      <c r="B2546" s="123"/>
      <c r="C2546" s="144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8"/>
      <c r="O2546" s="128"/>
      <c r="P2546" s="128"/>
      <c r="Q2546" s="1072"/>
      <c r="R2546" s="134"/>
      <c r="S2546" s="134"/>
      <c r="T2546" s="124"/>
      <c r="U2546" s="134"/>
      <c r="V2546" s="124"/>
      <c r="W2546" s="124"/>
      <c r="X2546" s="124"/>
      <c r="Y2546" s="123" t="s">
        <v>230</v>
      </c>
      <c r="Z2546" s="123" t="s">
        <v>230</v>
      </c>
      <c r="AA2546" s="135" t="s">
        <v>230</v>
      </c>
      <c r="AB2546" s="123" t="s">
        <v>230</v>
      </c>
      <c r="AC2546" s="123" t="s">
        <v>230</v>
      </c>
      <c r="AD2546" s="123" t="s">
        <v>230</v>
      </c>
      <c r="AE2546" s="123" t="s">
        <v>4591</v>
      </c>
      <c r="AF2546" s="123" t="s">
        <v>5678</v>
      </c>
      <c r="AG2546" s="125" t="s">
        <v>230</v>
      </c>
      <c r="AH2546" s="123" t="s">
        <v>58</v>
      </c>
      <c r="AI2546" s="126">
        <v>0.114</v>
      </c>
      <c r="AJ2546" s="142">
        <v>1280</v>
      </c>
      <c r="AK2546" s="126">
        <f t="shared" si="329"/>
        <v>0.30509589041095886</v>
      </c>
      <c r="AL2546" s="126">
        <f t="shared" si="330"/>
        <v>9.4684931506849326E-2</v>
      </c>
      <c r="AM2546" s="126">
        <f>AK2546+AL2546</f>
        <v>0.39978082191780817</v>
      </c>
      <c r="AN2546" s="126"/>
      <c r="AO2546" s="126"/>
      <c r="AP2546" s="126"/>
      <c r="AQ2546" s="369"/>
      <c r="AR2546" s="49"/>
      <c r="AS2546" s="50"/>
      <c r="AT2546" s="123"/>
      <c r="AU2546" s="123"/>
      <c r="AV2546" s="73"/>
      <c r="AW2546" s="123"/>
      <c r="AX2546" s="52"/>
      <c r="AY2546" s="2391"/>
    </row>
    <row r="2547" spans="1:51" s="55" customFormat="1" ht="15.95" customHeight="1" x14ac:dyDescent="0.25">
      <c r="A2547" s="182">
        <v>486</v>
      </c>
      <c r="B2547" s="166" t="s">
        <v>53</v>
      </c>
      <c r="C2547" s="170" t="s">
        <v>58</v>
      </c>
      <c r="D2547" s="354" t="s">
        <v>19073</v>
      </c>
      <c r="E2547" s="166" t="s">
        <v>4593</v>
      </c>
      <c r="F2547" s="166" t="s">
        <v>4594</v>
      </c>
      <c r="G2547" s="166"/>
      <c r="H2547" s="354" t="s">
        <v>219</v>
      </c>
      <c r="I2547" s="354" t="s">
        <v>220</v>
      </c>
      <c r="J2547" s="354" t="s">
        <v>221</v>
      </c>
      <c r="K2547" s="354" t="s">
        <v>222</v>
      </c>
      <c r="L2547" s="272" t="s">
        <v>221</v>
      </c>
      <c r="M2547" s="272" t="s">
        <v>879</v>
      </c>
      <c r="N2547" s="360">
        <v>6.4</v>
      </c>
      <c r="O2547" s="360">
        <v>2.2000000000000002</v>
      </c>
      <c r="P2547" s="360">
        <f>O2547*N2547</f>
        <v>14.080000000000002</v>
      </c>
      <c r="Q2547" s="1012">
        <v>2</v>
      </c>
      <c r="R2547" s="223"/>
      <c r="S2547" s="223">
        <v>1</v>
      </c>
      <c r="T2547" s="183"/>
      <c r="U2547" s="223">
        <v>0</v>
      </c>
      <c r="V2547" s="183"/>
      <c r="W2547" s="183"/>
      <c r="X2547" s="183"/>
      <c r="Y2547" s="354" t="s">
        <v>62</v>
      </c>
      <c r="Z2547" s="366" t="s">
        <v>224</v>
      </c>
      <c r="AA2547" s="762" t="s">
        <v>225</v>
      </c>
      <c r="AB2547" s="354" t="s">
        <v>1540</v>
      </c>
      <c r="AC2547" s="354" t="s">
        <v>1541</v>
      </c>
      <c r="AD2547" s="354" t="s">
        <v>1542</v>
      </c>
      <c r="AE2547" s="166" t="s">
        <v>4595</v>
      </c>
      <c r="AF2547" s="166" t="s">
        <v>3912</v>
      </c>
      <c r="AG2547" s="165" t="s">
        <v>230</v>
      </c>
      <c r="AH2547" s="203" t="s">
        <v>58</v>
      </c>
      <c r="AI2547" s="167">
        <v>0.114</v>
      </c>
      <c r="AJ2547" s="201">
        <v>1520</v>
      </c>
      <c r="AK2547" s="167">
        <f t="shared" si="329"/>
        <v>0.36230136986301364</v>
      </c>
      <c r="AL2547" s="167">
        <f t="shared" si="330"/>
        <v>0.11243835616438357</v>
      </c>
      <c r="AM2547" s="187">
        <f t="shared" si="328"/>
        <v>0.47473972602739722</v>
      </c>
      <c r="AN2547" s="167">
        <f>AK2547</f>
        <v>0.36230136986301364</v>
      </c>
      <c r="AO2547" s="167">
        <f>AL2547</f>
        <v>0.11243835616438357</v>
      </c>
      <c r="AP2547" s="167">
        <f>AN2547+AO2547</f>
        <v>0.47473972602739722</v>
      </c>
      <c r="AQ2547" s="167">
        <f>AP2547*30</f>
        <v>14.242191780821917</v>
      </c>
      <c r="AR2547" s="193" t="s">
        <v>231</v>
      </c>
      <c r="AS2547" s="363" t="s">
        <v>431</v>
      </c>
      <c r="AT2547" s="166" t="s">
        <v>232</v>
      </c>
      <c r="AU2547" s="166" t="s">
        <v>58</v>
      </c>
      <c r="AV2547" s="679" t="s">
        <v>4596</v>
      </c>
      <c r="AW2547" s="166" t="s">
        <v>234</v>
      </c>
      <c r="AX2547" s="2460" t="s">
        <v>18892</v>
      </c>
      <c r="AY2547" s="2391"/>
    </row>
    <row r="2548" spans="1:51" s="55" customFormat="1" ht="15.95" customHeight="1" x14ac:dyDescent="0.25">
      <c r="A2548" s="182">
        <v>487</v>
      </c>
      <c r="B2548" s="166" t="s">
        <v>53</v>
      </c>
      <c r="C2548" s="170" t="s">
        <v>58</v>
      </c>
      <c r="D2548" s="354" t="s">
        <v>19074</v>
      </c>
      <c r="E2548" s="166" t="s">
        <v>4597</v>
      </c>
      <c r="F2548" s="166" t="s">
        <v>4598</v>
      </c>
      <c r="G2548" s="166"/>
      <c r="H2548" s="354" t="s">
        <v>219</v>
      </c>
      <c r="I2548" s="354" t="s">
        <v>220</v>
      </c>
      <c r="J2548" s="354" t="s">
        <v>221</v>
      </c>
      <c r="K2548" s="354" t="s">
        <v>222</v>
      </c>
      <c r="L2548" s="272" t="s">
        <v>221</v>
      </c>
      <c r="M2548" s="272" t="s">
        <v>879</v>
      </c>
      <c r="N2548" s="360">
        <v>6.4</v>
      </c>
      <c r="O2548" s="360">
        <v>2.2000000000000002</v>
      </c>
      <c r="P2548" s="360">
        <f>O2548*N2548</f>
        <v>14.080000000000002</v>
      </c>
      <c r="Q2548" s="1012">
        <v>1</v>
      </c>
      <c r="R2548" s="223"/>
      <c r="S2548" s="223">
        <v>0</v>
      </c>
      <c r="T2548" s="183"/>
      <c r="U2548" s="223">
        <v>0</v>
      </c>
      <c r="V2548" s="183"/>
      <c r="W2548" s="183">
        <v>1</v>
      </c>
      <c r="X2548" s="183"/>
      <c r="Y2548" s="354" t="s">
        <v>62</v>
      </c>
      <c r="Z2548" s="366" t="s">
        <v>224</v>
      </c>
      <c r="AA2548" s="762" t="s">
        <v>225</v>
      </c>
      <c r="AB2548" s="354" t="s">
        <v>1540</v>
      </c>
      <c r="AC2548" s="354" t="s">
        <v>1541</v>
      </c>
      <c r="AD2548" s="354" t="s">
        <v>1542</v>
      </c>
      <c r="AE2548" s="166" t="s">
        <v>4599</v>
      </c>
      <c r="AF2548" s="166" t="s">
        <v>709</v>
      </c>
      <c r="AG2548" s="165" t="s">
        <v>230</v>
      </c>
      <c r="AH2548" s="203" t="s">
        <v>58</v>
      </c>
      <c r="AI2548" s="167">
        <v>0.114</v>
      </c>
      <c r="AJ2548" s="201">
        <v>2960</v>
      </c>
      <c r="AK2548" s="167">
        <f t="shared" si="329"/>
        <v>0.70553424657534236</v>
      </c>
      <c r="AL2548" s="167">
        <f t="shared" si="330"/>
        <v>0.21895890410958904</v>
      </c>
      <c r="AM2548" s="187">
        <f t="shared" si="328"/>
        <v>0.92449315068493143</v>
      </c>
      <c r="AN2548" s="167">
        <f>SUM(AK2548:AK2549)</f>
        <v>0.97249315068493147</v>
      </c>
      <c r="AO2548" s="167">
        <f>SUM(AL2548:AL2549)</f>
        <v>0.3018082191780822</v>
      </c>
      <c r="AP2548" s="167">
        <f>SUM(AN2548:AO2548)</f>
        <v>1.2743013698630137</v>
      </c>
      <c r="AQ2548" s="167">
        <f>AP2548*30</f>
        <v>38.229041095890409</v>
      </c>
      <c r="AR2548" s="193" t="s">
        <v>231</v>
      </c>
      <c r="AS2548" s="363" t="s">
        <v>431</v>
      </c>
      <c r="AT2548" s="166" t="s">
        <v>232</v>
      </c>
      <c r="AU2548" s="166" t="s">
        <v>58</v>
      </c>
      <c r="AV2548" s="679" t="s">
        <v>4600</v>
      </c>
      <c r="AW2548" s="166" t="s">
        <v>234</v>
      </c>
      <c r="AX2548" s="2511" t="s">
        <v>19075</v>
      </c>
      <c r="AY2548" s="2391"/>
    </row>
    <row r="2549" spans="1:51" s="8" customFormat="1" ht="15.95" customHeight="1" x14ac:dyDescent="0.25">
      <c r="A2549" s="122"/>
      <c r="B2549" s="123"/>
      <c r="C2549" s="144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8"/>
      <c r="O2549" s="128"/>
      <c r="P2549" s="128"/>
      <c r="Q2549" s="1072"/>
      <c r="R2549" s="134"/>
      <c r="S2549" s="134"/>
      <c r="T2549" s="124"/>
      <c r="U2549" s="134"/>
      <c r="V2549" s="124"/>
      <c r="W2549" s="124"/>
      <c r="X2549" s="124"/>
      <c r="Y2549" s="123" t="s">
        <v>230</v>
      </c>
      <c r="Z2549" s="123" t="s">
        <v>230</v>
      </c>
      <c r="AA2549" s="135" t="s">
        <v>230</v>
      </c>
      <c r="AB2549" s="123" t="s">
        <v>230</v>
      </c>
      <c r="AC2549" s="123" t="s">
        <v>230</v>
      </c>
      <c r="AD2549" s="123" t="s">
        <v>230</v>
      </c>
      <c r="AE2549" s="123" t="s">
        <v>4601</v>
      </c>
      <c r="AF2549" s="123" t="s">
        <v>491</v>
      </c>
      <c r="AG2549" s="125" t="s">
        <v>230</v>
      </c>
      <c r="AH2549" s="123" t="s">
        <v>58</v>
      </c>
      <c r="AI2549" s="126">
        <v>0.114</v>
      </c>
      <c r="AJ2549" s="142">
        <v>1120</v>
      </c>
      <c r="AK2549" s="126">
        <f t="shared" si="329"/>
        <v>0.26695890410958906</v>
      </c>
      <c r="AL2549" s="126">
        <f>AJ2549*0.027/365</f>
        <v>8.2849315068493148E-2</v>
      </c>
      <c r="AM2549" s="126">
        <f>SUM(AK2549:AL2549)</f>
        <v>0.34980821917808219</v>
      </c>
      <c r="AN2549" s="126"/>
      <c r="AO2549" s="126"/>
      <c r="AP2549" s="126"/>
      <c r="AQ2549" s="369"/>
      <c r="AR2549" s="49"/>
      <c r="AS2549" s="50"/>
      <c r="AT2549" s="123"/>
      <c r="AU2549" s="123"/>
      <c r="AV2549" s="73"/>
      <c r="AW2549" s="123"/>
      <c r="AX2549" s="73"/>
      <c r="AY2549" s="2391"/>
    </row>
    <row r="2550" spans="1:51" s="55" customFormat="1" ht="15.95" customHeight="1" x14ac:dyDescent="0.25">
      <c r="A2550" s="1214"/>
      <c r="B2550" s="286"/>
      <c r="C2550" s="1334"/>
      <c r="D2550" s="286"/>
      <c r="E2550" s="286"/>
      <c r="F2550" s="286"/>
      <c r="G2550" s="286"/>
      <c r="H2550" s="286"/>
      <c r="I2550" s="286"/>
      <c r="J2550" s="286"/>
      <c r="K2550" s="286"/>
      <c r="L2550" s="286"/>
      <c r="M2550" s="286"/>
      <c r="N2550" s="1335"/>
      <c r="O2550" s="1335"/>
      <c r="P2550" s="1335"/>
      <c r="Q2550" s="1218"/>
      <c r="R2550" s="1220"/>
      <c r="S2550" s="1220"/>
      <c r="T2550" s="1219"/>
      <c r="U2550" s="1220"/>
      <c r="V2550" s="1219"/>
      <c r="W2550" s="1219"/>
      <c r="X2550" s="1219"/>
      <c r="Y2550" s="286" t="s">
        <v>230</v>
      </c>
      <c r="Z2550" s="286" t="s">
        <v>230</v>
      </c>
      <c r="AA2550" s="1221" t="s">
        <v>230</v>
      </c>
      <c r="AB2550" s="286" t="s">
        <v>230</v>
      </c>
      <c r="AC2550" s="286" t="s">
        <v>230</v>
      </c>
      <c r="AD2550" s="434" t="s">
        <v>230</v>
      </c>
      <c r="AE2550" s="434" t="s">
        <v>4602</v>
      </c>
      <c r="AF2550" s="434" t="s">
        <v>4603</v>
      </c>
      <c r="AG2550" s="438" t="s">
        <v>230</v>
      </c>
      <c r="AH2550" s="434" t="s">
        <v>58</v>
      </c>
      <c r="AI2550" s="511">
        <v>0.114</v>
      </c>
      <c r="AJ2550" s="1094">
        <v>2880</v>
      </c>
      <c r="AK2550" s="481">
        <v>0</v>
      </c>
      <c r="AL2550" s="481">
        <v>0</v>
      </c>
      <c r="AM2550" s="481">
        <v>0</v>
      </c>
      <c r="AN2550" s="511"/>
      <c r="AO2550" s="511"/>
      <c r="AP2550" s="511"/>
      <c r="AQ2550" s="511"/>
      <c r="AR2550" s="513"/>
      <c r="AS2550" s="712"/>
      <c r="AT2550" s="286"/>
      <c r="AU2550" s="286"/>
      <c r="AV2550" s="286"/>
      <c r="AW2550" s="286"/>
      <c r="AX2550" s="804" t="s">
        <v>16525</v>
      </c>
      <c r="AY2550" s="2391"/>
    </row>
    <row r="2551" spans="1:51" s="55" customFormat="1" ht="15.95" customHeight="1" x14ac:dyDescent="0.25">
      <c r="A2551" s="182">
        <v>488</v>
      </c>
      <c r="B2551" s="166" t="s">
        <v>53</v>
      </c>
      <c r="C2551" s="170" t="s">
        <v>58</v>
      </c>
      <c r="D2551" s="354" t="s">
        <v>16682</v>
      </c>
      <c r="E2551" s="166" t="s">
        <v>4604</v>
      </c>
      <c r="F2551" s="166" t="s">
        <v>4605</v>
      </c>
      <c r="G2551" s="166"/>
      <c r="H2551" s="354" t="s">
        <v>219</v>
      </c>
      <c r="I2551" s="354" t="s">
        <v>220</v>
      </c>
      <c r="J2551" s="354" t="s">
        <v>221</v>
      </c>
      <c r="K2551" s="354" t="s">
        <v>222</v>
      </c>
      <c r="L2551" s="272" t="s">
        <v>221</v>
      </c>
      <c r="M2551" s="272" t="s">
        <v>879</v>
      </c>
      <c r="N2551" s="360">
        <v>6.4</v>
      </c>
      <c r="O2551" s="360">
        <v>2.2000000000000002</v>
      </c>
      <c r="P2551" s="360">
        <f>O2551*N2551</f>
        <v>14.080000000000002</v>
      </c>
      <c r="Q2551" s="1012">
        <v>3</v>
      </c>
      <c r="R2551" s="223"/>
      <c r="S2551" s="223">
        <v>1</v>
      </c>
      <c r="T2551" s="183"/>
      <c r="U2551" s="223">
        <v>0</v>
      </c>
      <c r="V2551" s="183"/>
      <c r="W2551" s="183"/>
      <c r="X2551" s="183"/>
      <c r="Y2551" s="354" t="s">
        <v>62</v>
      </c>
      <c r="Z2551" s="366" t="s">
        <v>224</v>
      </c>
      <c r="AA2551" s="762" t="s">
        <v>225</v>
      </c>
      <c r="AB2551" s="354" t="s">
        <v>1540</v>
      </c>
      <c r="AC2551" s="354" t="s">
        <v>1541</v>
      </c>
      <c r="AD2551" s="354" t="s">
        <v>1542</v>
      </c>
      <c r="AE2551" s="166" t="s">
        <v>4606</v>
      </c>
      <c r="AF2551" s="166" t="s">
        <v>4228</v>
      </c>
      <c r="AG2551" s="165" t="s">
        <v>230</v>
      </c>
      <c r="AH2551" s="203" t="s">
        <v>58</v>
      </c>
      <c r="AI2551" s="167">
        <v>0.114</v>
      </c>
      <c r="AJ2551" s="201">
        <v>3040</v>
      </c>
      <c r="AK2551" s="167">
        <f t="shared" si="329"/>
        <v>0.72460273972602729</v>
      </c>
      <c r="AL2551" s="167">
        <f t="shared" si="330"/>
        <v>0.22487671232876713</v>
      </c>
      <c r="AM2551" s="187">
        <f>AK2551+AL2551</f>
        <v>0.94947945205479445</v>
      </c>
      <c r="AN2551" s="167">
        <f>SUM(AK2551:AK2553)</f>
        <v>1.9763835616438354</v>
      </c>
      <c r="AO2551" s="167">
        <f>SUM(AL2551:AL2553)</f>
        <v>0.55035616438356161</v>
      </c>
      <c r="AP2551" s="167">
        <f>SUM(AN2551:AO2551)</f>
        <v>2.5267397260273969</v>
      </c>
      <c r="AQ2551" s="167">
        <f>AP2551*30</f>
        <v>75.802191780821914</v>
      </c>
      <c r="AR2551" s="193" t="s">
        <v>231</v>
      </c>
      <c r="AS2551" s="363" t="s">
        <v>431</v>
      </c>
      <c r="AT2551" s="166" t="s">
        <v>232</v>
      </c>
      <c r="AU2551" s="166" t="s">
        <v>58</v>
      </c>
      <c r="AV2551" s="679" t="s">
        <v>4607</v>
      </c>
      <c r="AW2551" s="166" t="s">
        <v>234</v>
      </c>
      <c r="AX2551" s="2163" t="s">
        <v>16662</v>
      </c>
      <c r="AY2551" s="2391"/>
    </row>
    <row r="2552" spans="1:51" s="8" customFormat="1" ht="15.95" customHeight="1" x14ac:dyDescent="0.25">
      <c r="A2552" s="112"/>
      <c r="B2552" s="113"/>
      <c r="C2552" s="121"/>
      <c r="D2552" s="113"/>
      <c r="E2552" s="113"/>
      <c r="F2552" s="113"/>
      <c r="G2552" s="113"/>
      <c r="H2552" s="113"/>
      <c r="I2552" s="113"/>
      <c r="J2552" s="113"/>
      <c r="K2552" s="113"/>
      <c r="L2552" s="113"/>
      <c r="M2552" s="113"/>
      <c r="N2552" s="118"/>
      <c r="O2552" s="118"/>
      <c r="P2552" s="118"/>
      <c r="Q2552" s="1071"/>
      <c r="R2552" s="131"/>
      <c r="S2552" s="131"/>
      <c r="T2552" s="114"/>
      <c r="U2552" s="131"/>
      <c r="V2552" s="114"/>
      <c r="W2552" s="114"/>
      <c r="X2552" s="114"/>
      <c r="Y2552" s="113" t="s">
        <v>230</v>
      </c>
      <c r="Z2552" s="113" t="s">
        <v>230</v>
      </c>
      <c r="AA2552" s="132" t="s">
        <v>230</v>
      </c>
      <c r="AB2552" s="113" t="s">
        <v>230</v>
      </c>
      <c r="AC2552" s="113" t="s">
        <v>230</v>
      </c>
      <c r="AD2552" s="113" t="s">
        <v>230</v>
      </c>
      <c r="AE2552" s="113" t="s">
        <v>4608</v>
      </c>
      <c r="AF2552" s="113" t="s">
        <v>3854</v>
      </c>
      <c r="AG2552" s="115" t="s">
        <v>230</v>
      </c>
      <c r="AH2552" s="113" t="s">
        <v>58</v>
      </c>
      <c r="AI2552" s="116">
        <v>0.114</v>
      </c>
      <c r="AJ2552" s="146">
        <v>4400</v>
      </c>
      <c r="AK2552" s="116">
        <f>AJ2552*0.087/365</f>
        <v>1.0487671232876712</v>
      </c>
      <c r="AL2552" s="116">
        <f>AJ2552*0.027/365</f>
        <v>0.3254794520547945</v>
      </c>
      <c r="AM2552" s="116">
        <f>SUM(AK2552:AL2552)</f>
        <v>1.3742465753424657</v>
      </c>
      <c r="AN2552" s="116"/>
      <c r="AO2552" s="116"/>
      <c r="AP2552" s="116"/>
      <c r="AQ2552" s="367"/>
      <c r="AR2552" s="42"/>
      <c r="AS2552" s="43"/>
      <c r="AT2552" s="113"/>
      <c r="AU2552" s="113"/>
      <c r="AV2552" s="44"/>
      <c r="AW2552" s="113"/>
      <c r="AX2552" s="44"/>
      <c r="AY2552" s="2391"/>
    </row>
    <row r="2553" spans="1:51" s="8" customFormat="1" ht="15.95" customHeight="1" x14ac:dyDescent="0.25">
      <c r="A2553" s="93"/>
      <c r="B2553" s="88"/>
      <c r="C2553" s="107"/>
      <c r="D2553" s="88"/>
      <c r="E2553" s="88"/>
      <c r="F2553" s="88"/>
      <c r="G2553" s="88"/>
      <c r="H2553" s="88"/>
      <c r="I2553" s="88"/>
      <c r="J2553" s="88"/>
      <c r="K2553" s="88"/>
      <c r="L2553" s="88"/>
      <c r="M2553" s="88"/>
      <c r="N2553" s="21"/>
      <c r="O2553" s="21"/>
      <c r="P2553" s="21"/>
      <c r="Q2553" s="106"/>
      <c r="R2553" s="104"/>
      <c r="S2553" s="104"/>
      <c r="T2553" s="94"/>
      <c r="U2553" s="104"/>
      <c r="V2553" s="94"/>
      <c r="W2553" s="94"/>
      <c r="X2553" s="94"/>
      <c r="Y2553" s="88" t="s">
        <v>230</v>
      </c>
      <c r="Z2553" s="88" t="s">
        <v>230</v>
      </c>
      <c r="AA2553" s="90" t="s">
        <v>230</v>
      </c>
      <c r="AB2553" s="88" t="s">
        <v>230</v>
      </c>
      <c r="AC2553" s="88" t="s">
        <v>230</v>
      </c>
      <c r="AD2553" s="88" t="s">
        <v>230</v>
      </c>
      <c r="AE2553" s="88" t="s">
        <v>4606</v>
      </c>
      <c r="AF2553" s="88" t="s">
        <v>4610</v>
      </c>
      <c r="AG2553" s="95">
        <v>316502000053786</v>
      </c>
      <c r="AH2553" s="90" t="s">
        <v>304</v>
      </c>
      <c r="AI2553" s="21">
        <v>1.1399999999999999</v>
      </c>
      <c r="AJ2553" s="21">
        <v>65</v>
      </c>
      <c r="AK2553" s="98">
        <f>AJ2553*AI2553/365</f>
        <v>0.20301369863013696</v>
      </c>
      <c r="AL2553" s="98">
        <v>0</v>
      </c>
      <c r="AM2553" s="14">
        <f>SUBTOTAL(9,AK2553:AL2553)</f>
        <v>0.20301369863013696</v>
      </c>
      <c r="AN2553" s="98"/>
      <c r="AO2553" s="98"/>
      <c r="AP2553" s="98"/>
      <c r="AQ2553" s="368"/>
      <c r="AR2553" s="47"/>
      <c r="AS2553" s="48"/>
      <c r="AT2553" s="88"/>
      <c r="AU2553" s="88"/>
      <c r="AV2553" s="52"/>
      <c r="AW2553" s="88"/>
      <c r="AX2553" s="52"/>
      <c r="AY2553" s="2391"/>
    </row>
    <row r="2554" spans="1:51" s="55" customFormat="1" ht="15.95" customHeight="1" x14ac:dyDescent="0.25">
      <c r="A2554" s="182">
        <v>489</v>
      </c>
      <c r="B2554" s="166" t="s">
        <v>53</v>
      </c>
      <c r="C2554" s="170" t="s">
        <v>58</v>
      </c>
      <c r="D2554" s="354" t="s">
        <v>19077</v>
      </c>
      <c r="E2554" s="166" t="s">
        <v>4611</v>
      </c>
      <c r="F2554" s="166" t="s">
        <v>4612</v>
      </c>
      <c r="G2554" s="166"/>
      <c r="H2554" s="354" t="s">
        <v>219</v>
      </c>
      <c r="I2554" s="354" t="s">
        <v>220</v>
      </c>
      <c r="J2554" s="354" t="s">
        <v>221</v>
      </c>
      <c r="K2554" s="354" t="s">
        <v>222</v>
      </c>
      <c r="L2554" s="272" t="s">
        <v>221</v>
      </c>
      <c r="M2554" s="272" t="s">
        <v>879</v>
      </c>
      <c r="N2554" s="360">
        <v>6.4</v>
      </c>
      <c r="O2554" s="360">
        <v>2.2000000000000002</v>
      </c>
      <c r="P2554" s="360">
        <f>O2554*N2554</f>
        <v>14.080000000000002</v>
      </c>
      <c r="Q2554" s="1012">
        <v>0</v>
      </c>
      <c r="R2554" s="223"/>
      <c r="S2554" s="223">
        <v>0</v>
      </c>
      <c r="T2554" s="183"/>
      <c r="U2554" s="223">
        <v>0</v>
      </c>
      <c r="V2554" s="183">
        <v>1</v>
      </c>
      <c r="W2554" s="183">
        <v>1</v>
      </c>
      <c r="X2554" s="183"/>
      <c r="Y2554" s="354" t="s">
        <v>62</v>
      </c>
      <c r="Z2554" s="366" t="s">
        <v>224</v>
      </c>
      <c r="AA2554" s="762" t="s">
        <v>225</v>
      </c>
      <c r="AB2554" s="354" t="s">
        <v>1540</v>
      </c>
      <c r="AC2554" s="354" t="s">
        <v>1541</v>
      </c>
      <c r="AD2554" s="354" t="s">
        <v>1542</v>
      </c>
      <c r="AE2554" s="166" t="s">
        <v>4613</v>
      </c>
      <c r="AF2554" s="166" t="s">
        <v>3450</v>
      </c>
      <c r="AG2554" s="165" t="s">
        <v>230</v>
      </c>
      <c r="AH2554" s="203" t="s">
        <v>58</v>
      </c>
      <c r="AI2554" s="167">
        <v>0.114</v>
      </c>
      <c r="AJ2554" s="201">
        <v>3760</v>
      </c>
      <c r="AK2554" s="167">
        <f>AJ2554*0.087/365</f>
        <v>0.89621917808219176</v>
      </c>
      <c r="AL2554" s="167">
        <f>AJ2554*0.027/365</f>
        <v>0.27813698630136985</v>
      </c>
      <c r="AM2554" s="187">
        <f>AK2554+AL2554</f>
        <v>1.1743561643835616</v>
      </c>
      <c r="AN2554" s="167">
        <f>AK2554</f>
        <v>0.89621917808219176</v>
      </c>
      <c r="AO2554" s="167">
        <f>AL2554</f>
        <v>0.27813698630136985</v>
      </c>
      <c r="AP2554" s="167">
        <f>AN2554+AO2554</f>
        <v>1.1743561643835616</v>
      </c>
      <c r="AQ2554" s="167">
        <f>AP2554*30</f>
        <v>35.23068493150685</v>
      </c>
      <c r="AR2554" s="193" t="s">
        <v>231</v>
      </c>
      <c r="AS2554" s="363" t="s">
        <v>431</v>
      </c>
      <c r="AT2554" s="166" t="s">
        <v>232</v>
      </c>
      <c r="AU2554" s="166" t="s">
        <v>58</v>
      </c>
      <c r="AV2554" s="231" t="s">
        <v>1122</v>
      </c>
      <c r="AW2554" s="166" t="s">
        <v>234</v>
      </c>
      <c r="AX2554" s="2460" t="s">
        <v>18892</v>
      </c>
      <c r="AY2554" s="2391"/>
    </row>
    <row r="2555" spans="1:51" s="55" customFormat="1" ht="15.95" customHeight="1" x14ac:dyDescent="0.25">
      <c r="A2555" s="182">
        <v>490</v>
      </c>
      <c r="B2555" s="166" t="s">
        <v>53</v>
      </c>
      <c r="C2555" s="170" t="s">
        <v>58</v>
      </c>
      <c r="D2555" s="354" t="s">
        <v>19078</v>
      </c>
      <c r="E2555" s="166" t="s">
        <v>4615</v>
      </c>
      <c r="F2555" s="166" t="s">
        <v>4616</v>
      </c>
      <c r="G2555" s="166"/>
      <c r="H2555" s="354" t="s">
        <v>219</v>
      </c>
      <c r="I2555" s="354" t="s">
        <v>220</v>
      </c>
      <c r="J2555" s="354" t="s">
        <v>221</v>
      </c>
      <c r="K2555" s="354" t="s">
        <v>222</v>
      </c>
      <c r="L2555" s="272" t="s">
        <v>221</v>
      </c>
      <c r="M2555" s="272" t="s">
        <v>879</v>
      </c>
      <c r="N2555" s="360">
        <v>6.4</v>
      </c>
      <c r="O2555" s="360">
        <v>2.2000000000000002</v>
      </c>
      <c r="P2555" s="360">
        <f>O2555*N2555</f>
        <v>14.080000000000002</v>
      </c>
      <c r="Q2555" s="1012">
        <v>1</v>
      </c>
      <c r="R2555" s="223"/>
      <c r="S2555" s="223">
        <v>0</v>
      </c>
      <c r="T2555" s="183"/>
      <c r="U2555" s="223">
        <v>0</v>
      </c>
      <c r="V2555" s="183"/>
      <c r="W2555" s="183">
        <v>1</v>
      </c>
      <c r="X2555" s="183"/>
      <c r="Y2555" s="354" t="s">
        <v>62</v>
      </c>
      <c r="Z2555" s="366" t="s">
        <v>224</v>
      </c>
      <c r="AA2555" s="762" t="s">
        <v>225</v>
      </c>
      <c r="AB2555" s="354" t="s">
        <v>1540</v>
      </c>
      <c r="AC2555" s="354" t="s">
        <v>1541</v>
      </c>
      <c r="AD2555" s="354" t="s">
        <v>1542</v>
      </c>
      <c r="AE2555" s="166" t="s">
        <v>4617</v>
      </c>
      <c r="AF2555" s="166" t="s">
        <v>4609</v>
      </c>
      <c r="AG2555" s="165" t="s">
        <v>230</v>
      </c>
      <c r="AH2555" s="203" t="s">
        <v>58</v>
      </c>
      <c r="AI2555" s="167">
        <v>0.114</v>
      </c>
      <c r="AJ2555" s="201">
        <v>1840</v>
      </c>
      <c r="AK2555" s="167">
        <f>AJ2555*0.087/365</f>
        <v>0.43857534246575336</v>
      </c>
      <c r="AL2555" s="167">
        <f>AJ2555*0.027/365</f>
        <v>0.13610958904109588</v>
      </c>
      <c r="AM2555" s="187">
        <f>AK2555+AL2555</f>
        <v>0.57468493150684918</v>
      </c>
      <c r="AN2555" s="167">
        <f>AK2555</f>
        <v>0.43857534246575336</v>
      </c>
      <c r="AO2555" s="167">
        <f>AL2555</f>
        <v>0.13610958904109588</v>
      </c>
      <c r="AP2555" s="167">
        <f>AN2555+AO2555</f>
        <v>0.57468493150684918</v>
      </c>
      <c r="AQ2555" s="167">
        <f>AP2555*30</f>
        <v>17.240547945205474</v>
      </c>
      <c r="AR2555" s="193" t="s">
        <v>231</v>
      </c>
      <c r="AS2555" s="363" t="s">
        <v>431</v>
      </c>
      <c r="AT2555" s="166" t="s">
        <v>232</v>
      </c>
      <c r="AU2555" s="166" t="s">
        <v>58</v>
      </c>
      <c r="AV2555" s="679" t="s">
        <v>4618</v>
      </c>
      <c r="AW2555" s="166" t="s">
        <v>234</v>
      </c>
      <c r="AX2555" s="2460" t="s">
        <v>18892</v>
      </c>
      <c r="AY2555" s="2391"/>
    </row>
    <row r="2556" spans="1:51" s="55" customFormat="1" ht="15.95" customHeight="1" x14ac:dyDescent="0.25">
      <c r="A2556" s="182">
        <v>491</v>
      </c>
      <c r="B2556" s="166" t="s">
        <v>53</v>
      </c>
      <c r="C2556" s="170" t="s">
        <v>58</v>
      </c>
      <c r="D2556" s="354" t="s">
        <v>16681</v>
      </c>
      <c r="E2556" s="166" t="s">
        <v>4619</v>
      </c>
      <c r="F2556" s="166" t="s">
        <v>4620</v>
      </c>
      <c r="G2556" s="166"/>
      <c r="H2556" s="354" t="s">
        <v>219</v>
      </c>
      <c r="I2556" s="354" t="s">
        <v>220</v>
      </c>
      <c r="J2556" s="354" t="s">
        <v>221</v>
      </c>
      <c r="K2556" s="354" t="s">
        <v>222</v>
      </c>
      <c r="L2556" s="272" t="s">
        <v>221</v>
      </c>
      <c r="M2556" s="272" t="s">
        <v>879</v>
      </c>
      <c r="N2556" s="360">
        <v>6.4</v>
      </c>
      <c r="O2556" s="360">
        <v>2.2000000000000002</v>
      </c>
      <c r="P2556" s="360">
        <f>O2556*N2556</f>
        <v>14.080000000000002</v>
      </c>
      <c r="Q2556" s="1012">
        <v>3</v>
      </c>
      <c r="R2556" s="223"/>
      <c r="S2556" s="223">
        <v>1</v>
      </c>
      <c r="T2556" s="183"/>
      <c r="U2556" s="223">
        <v>0</v>
      </c>
      <c r="V2556" s="183"/>
      <c r="W2556" s="183"/>
      <c r="X2556" s="183"/>
      <c r="Y2556" s="354" t="s">
        <v>62</v>
      </c>
      <c r="Z2556" s="366" t="s">
        <v>224</v>
      </c>
      <c r="AA2556" s="762" t="s">
        <v>225</v>
      </c>
      <c r="AB2556" s="354" t="s">
        <v>1540</v>
      </c>
      <c r="AC2556" s="354" t="s">
        <v>1541</v>
      </c>
      <c r="AD2556" s="354" t="s">
        <v>1542</v>
      </c>
      <c r="AE2556" s="166" t="s">
        <v>4621</v>
      </c>
      <c r="AF2556" s="166" t="s">
        <v>3513</v>
      </c>
      <c r="AG2556" s="165" t="s">
        <v>230</v>
      </c>
      <c r="AH2556" s="203" t="s">
        <v>58</v>
      </c>
      <c r="AI2556" s="167">
        <v>0.114</v>
      </c>
      <c r="AJ2556" s="201">
        <v>3600</v>
      </c>
      <c r="AK2556" s="167">
        <f>AJ2556*0.087/365</f>
        <v>0.8580821917808219</v>
      </c>
      <c r="AL2556" s="167">
        <f>AJ2556*0.027/365</f>
        <v>0.26630136986301373</v>
      </c>
      <c r="AM2556" s="187">
        <f>AK2556+AL2556</f>
        <v>1.1243835616438356</v>
      </c>
      <c r="AN2556" s="167">
        <f>SUM(AK2556:AK2557)</f>
        <v>1.2966575342465751</v>
      </c>
      <c r="AO2556" s="167">
        <f>SUM(AL2556:AL2557)</f>
        <v>0.40241095890410961</v>
      </c>
      <c r="AP2556" s="167">
        <f>AN2556+AO2556</f>
        <v>1.6990684931506848</v>
      </c>
      <c r="AQ2556" s="167">
        <f>AP2556*30</f>
        <v>50.972054794520545</v>
      </c>
      <c r="AR2556" s="193" t="s">
        <v>231</v>
      </c>
      <c r="AS2556" s="363" t="s">
        <v>431</v>
      </c>
      <c r="AT2556" s="166" t="s">
        <v>232</v>
      </c>
      <c r="AU2556" s="166" t="s">
        <v>58</v>
      </c>
      <c r="AV2556" s="679" t="s">
        <v>4622</v>
      </c>
      <c r="AW2556" s="166" t="s">
        <v>234</v>
      </c>
      <c r="AX2556" s="2511" t="s">
        <v>16680</v>
      </c>
      <c r="AY2556" s="2391"/>
    </row>
    <row r="2557" spans="1:51" s="8" customFormat="1" ht="15.95" customHeight="1" x14ac:dyDescent="0.25">
      <c r="A2557" s="122"/>
      <c r="B2557" s="123"/>
      <c r="C2557" s="144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8"/>
      <c r="O2557" s="128"/>
      <c r="P2557" s="128"/>
      <c r="Q2557" s="1072"/>
      <c r="R2557" s="134"/>
      <c r="S2557" s="134"/>
      <c r="T2557" s="124"/>
      <c r="U2557" s="134"/>
      <c r="V2557" s="124"/>
      <c r="W2557" s="124"/>
      <c r="X2557" s="124"/>
      <c r="Y2557" s="123" t="s">
        <v>230</v>
      </c>
      <c r="Z2557" s="123" t="s">
        <v>230</v>
      </c>
      <c r="AA2557" s="135" t="s">
        <v>230</v>
      </c>
      <c r="AB2557" s="123" t="s">
        <v>230</v>
      </c>
      <c r="AC2557" s="123" t="s">
        <v>230</v>
      </c>
      <c r="AD2557" s="123" t="s">
        <v>230</v>
      </c>
      <c r="AE2557" s="123" t="s">
        <v>4623</v>
      </c>
      <c r="AF2557" s="123" t="s">
        <v>16679</v>
      </c>
      <c r="AG2557" s="125" t="s">
        <v>230</v>
      </c>
      <c r="AH2557" s="123" t="s">
        <v>58</v>
      </c>
      <c r="AI2557" s="126">
        <v>0.114</v>
      </c>
      <c r="AJ2557" s="142">
        <v>1840</v>
      </c>
      <c r="AK2557" s="126">
        <f>AJ2557*0.087/365</f>
        <v>0.43857534246575336</v>
      </c>
      <c r="AL2557" s="126">
        <f>AJ2557*0.027/365</f>
        <v>0.13610958904109588</v>
      </c>
      <c r="AM2557" s="126">
        <f>AK2557+AL2557</f>
        <v>0.57468493150684918</v>
      </c>
      <c r="AN2557" s="126"/>
      <c r="AO2557" s="126"/>
      <c r="AP2557" s="126"/>
      <c r="AQ2557" s="369"/>
      <c r="AR2557" s="49"/>
      <c r="AS2557" s="50"/>
      <c r="AT2557" s="123"/>
      <c r="AU2557" s="123"/>
      <c r="AV2557" s="73"/>
      <c r="AW2557" s="123"/>
      <c r="AX2557" s="46"/>
      <c r="AY2557" s="2391"/>
    </row>
    <row r="2558" spans="1:51" s="55" customFormat="1" ht="15.95" customHeight="1" x14ac:dyDescent="0.25">
      <c r="A2558" s="182">
        <v>492</v>
      </c>
      <c r="B2558" s="166" t="s">
        <v>53</v>
      </c>
      <c r="C2558" s="170" t="s">
        <v>58</v>
      </c>
      <c r="D2558" s="166" t="s">
        <v>19103</v>
      </c>
      <c r="E2558" s="166" t="s">
        <v>4625</v>
      </c>
      <c r="F2558" s="166" t="s">
        <v>4626</v>
      </c>
      <c r="G2558" s="166"/>
      <c r="H2558" s="354" t="s">
        <v>219</v>
      </c>
      <c r="I2558" s="354" t="s">
        <v>220</v>
      </c>
      <c r="J2558" s="354" t="s">
        <v>221</v>
      </c>
      <c r="K2558" s="354" t="s">
        <v>879</v>
      </c>
      <c r="L2558" s="354" t="s">
        <v>221</v>
      </c>
      <c r="M2558" s="354" t="s">
        <v>17587</v>
      </c>
      <c r="N2558" s="360">
        <v>6</v>
      </c>
      <c r="O2558" s="360">
        <v>1.5</v>
      </c>
      <c r="P2558" s="360">
        <f>O2558*N2558</f>
        <v>9</v>
      </c>
      <c r="Q2558" s="1012">
        <v>3</v>
      </c>
      <c r="R2558" s="223"/>
      <c r="S2558" s="223">
        <v>1</v>
      </c>
      <c r="T2558" s="183"/>
      <c r="U2558" s="223">
        <v>0</v>
      </c>
      <c r="V2558" s="183"/>
      <c r="W2558" s="183"/>
      <c r="X2558" s="183"/>
      <c r="Y2558" s="354" t="s">
        <v>62</v>
      </c>
      <c r="Z2558" s="366" t="s">
        <v>224</v>
      </c>
      <c r="AA2558" s="762" t="s">
        <v>225</v>
      </c>
      <c r="AB2558" s="354" t="s">
        <v>1540</v>
      </c>
      <c r="AC2558" s="354" t="s">
        <v>1541</v>
      </c>
      <c r="AD2558" s="354" t="s">
        <v>1542</v>
      </c>
      <c r="AE2558" s="166" t="s">
        <v>4627</v>
      </c>
      <c r="AF2558" s="166" t="s">
        <v>4603</v>
      </c>
      <c r="AG2558" s="165" t="s">
        <v>230</v>
      </c>
      <c r="AH2558" s="203" t="s">
        <v>58</v>
      </c>
      <c r="AI2558" s="167">
        <v>0.114</v>
      </c>
      <c r="AJ2558" s="201">
        <v>2880</v>
      </c>
      <c r="AK2558" s="167">
        <f>AJ2558*0.087/365</f>
        <v>0.68646575342465743</v>
      </c>
      <c r="AL2558" s="167">
        <f>AJ2558*0.027/365</f>
        <v>0.21304109589041098</v>
      </c>
      <c r="AM2558" s="187">
        <f>AK2558+AL2558</f>
        <v>0.89950684931506841</v>
      </c>
      <c r="AN2558" s="167">
        <f>SUM(AK2558:AK2559)</f>
        <v>0.71638356164383554</v>
      </c>
      <c r="AO2558" s="167">
        <f>AL2558</f>
        <v>0.21304109589041098</v>
      </c>
      <c r="AP2558" s="167">
        <f>AN2558+AO2558</f>
        <v>0.92942465753424652</v>
      </c>
      <c r="AQ2558" s="167">
        <f>AP2558*30</f>
        <v>27.882739726027395</v>
      </c>
      <c r="AR2558" s="193" t="s">
        <v>231</v>
      </c>
      <c r="AS2558" s="166" t="s">
        <v>431</v>
      </c>
      <c r="AT2558" s="166" t="s">
        <v>232</v>
      </c>
      <c r="AU2558" s="166" t="s">
        <v>58</v>
      </c>
      <c r="AV2558" s="679" t="s">
        <v>4628</v>
      </c>
      <c r="AW2558" s="166" t="s">
        <v>234</v>
      </c>
      <c r="AX2558" s="46"/>
      <c r="AY2558" s="2391"/>
    </row>
    <row r="2559" spans="1:51" s="8" customFormat="1" ht="15.95" customHeight="1" x14ac:dyDescent="0.2">
      <c r="A2559" s="122"/>
      <c r="B2559" s="123"/>
      <c r="C2559" s="144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8"/>
      <c r="O2559" s="128"/>
      <c r="P2559" s="128"/>
      <c r="Q2559" s="1072"/>
      <c r="R2559" s="134"/>
      <c r="S2559" s="134"/>
      <c r="T2559" s="124"/>
      <c r="U2559" s="134"/>
      <c r="V2559" s="124"/>
      <c r="W2559" s="124"/>
      <c r="X2559" s="124"/>
      <c r="Y2559" s="123" t="s">
        <v>230</v>
      </c>
      <c r="Z2559" s="123" t="s">
        <v>230</v>
      </c>
      <c r="AA2559" s="135" t="s">
        <v>230</v>
      </c>
      <c r="AB2559" s="123" t="s">
        <v>22784</v>
      </c>
      <c r="AC2559" s="123" t="s">
        <v>230</v>
      </c>
      <c r="AD2559" s="123" t="s">
        <v>230</v>
      </c>
      <c r="AE2559" s="123" t="s">
        <v>4627</v>
      </c>
      <c r="AF2559" s="144" t="s">
        <v>3844</v>
      </c>
      <c r="AG2559" s="2325">
        <v>5030070773</v>
      </c>
      <c r="AH2559" s="123" t="s">
        <v>3773</v>
      </c>
      <c r="AI2559" s="128">
        <v>0.13</v>
      </c>
      <c r="AJ2559" s="140">
        <v>84</v>
      </c>
      <c r="AK2559" s="126">
        <f>AJ2559*AI2559/365</f>
        <v>2.9917808219178083E-2</v>
      </c>
      <c r="AL2559" s="126">
        <v>0</v>
      </c>
      <c r="AM2559" s="129">
        <f>SUBTOTAL(9,AK2559:AL2559)</f>
        <v>2.9917808219178083E-2</v>
      </c>
      <c r="AN2559" s="126"/>
      <c r="AO2559" s="126"/>
      <c r="AP2559" s="126"/>
      <c r="AQ2559" s="369"/>
      <c r="AR2559" s="49"/>
      <c r="AS2559" s="50"/>
      <c r="AT2559" s="123"/>
      <c r="AU2559" s="123"/>
      <c r="AV2559" s="73"/>
      <c r="AW2559" s="123"/>
      <c r="AX2559" s="46"/>
      <c r="AY2559" s="2391"/>
    </row>
    <row r="2560" spans="1:51" s="55" customFormat="1" ht="15.95" customHeight="1" x14ac:dyDescent="0.25">
      <c r="A2560" s="182">
        <v>493</v>
      </c>
      <c r="B2560" s="166" t="s">
        <v>53</v>
      </c>
      <c r="C2560" s="170" t="s">
        <v>58</v>
      </c>
      <c r="D2560" s="354" t="s">
        <v>19079</v>
      </c>
      <c r="E2560" s="166" t="s">
        <v>4630</v>
      </c>
      <c r="F2560" s="166" t="s">
        <v>4631</v>
      </c>
      <c r="G2560" s="166"/>
      <c r="H2560" s="354" t="s">
        <v>219</v>
      </c>
      <c r="I2560" s="354" t="s">
        <v>220</v>
      </c>
      <c r="J2560" s="354" t="s">
        <v>221</v>
      </c>
      <c r="K2560" s="354" t="s">
        <v>222</v>
      </c>
      <c r="L2560" s="272" t="s">
        <v>221</v>
      </c>
      <c r="M2560" s="272" t="s">
        <v>879</v>
      </c>
      <c r="N2560" s="360">
        <v>6.4</v>
      </c>
      <c r="O2560" s="360">
        <v>2.2000000000000002</v>
      </c>
      <c r="P2560" s="360">
        <f>O2560*N2560</f>
        <v>14.080000000000002</v>
      </c>
      <c r="Q2560" s="1012">
        <v>2</v>
      </c>
      <c r="R2560" s="223"/>
      <c r="S2560" s="223">
        <v>0</v>
      </c>
      <c r="T2560" s="183"/>
      <c r="U2560" s="223">
        <v>0</v>
      </c>
      <c r="V2560" s="183"/>
      <c r="W2560" s="183">
        <v>1</v>
      </c>
      <c r="X2560" s="183"/>
      <c r="Y2560" s="354" t="s">
        <v>62</v>
      </c>
      <c r="Z2560" s="366" t="s">
        <v>224</v>
      </c>
      <c r="AA2560" s="762" t="s">
        <v>225</v>
      </c>
      <c r="AB2560" s="354" t="s">
        <v>1540</v>
      </c>
      <c r="AC2560" s="354" t="s">
        <v>1541</v>
      </c>
      <c r="AD2560" s="354" t="s">
        <v>1542</v>
      </c>
      <c r="AE2560" s="166" t="s">
        <v>4632</v>
      </c>
      <c r="AF2560" s="166" t="s">
        <v>4228</v>
      </c>
      <c r="AG2560" s="165" t="s">
        <v>230</v>
      </c>
      <c r="AH2560" s="203" t="s">
        <v>58</v>
      </c>
      <c r="AI2560" s="167">
        <v>0.114</v>
      </c>
      <c r="AJ2560" s="201">
        <v>3040</v>
      </c>
      <c r="AK2560" s="167">
        <f>AJ2560*0.087/365</f>
        <v>0.72460273972602729</v>
      </c>
      <c r="AL2560" s="167">
        <f>AJ2560*0.027/365</f>
        <v>0.22487671232876713</v>
      </c>
      <c r="AM2560" s="187">
        <f>AK2560+AL2560</f>
        <v>0.94947945205479445</v>
      </c>
      <c r="AN2560" s="167">
        <f>SUM(AK2560:AK2561)</f>
        <v>0.74205479452054779</v>
      </c>
      <c r="AO2560" s="167">
        <f>AL2560</f>
        <v>0.22487671232876713</v>
      </c>
      <c r="AP2560" s="167">
        <f>AN2560+AO2560</f>
        <v>0.96693150684931495</v>
      </c>
      <c r="AQ2560" s="167">
        <f>AP2560*30</f>
        <v>29.007945205479448</v>
      </c>
      <c r="AR2560" s="193" t="s">
        <v>231</v>
      </c>
      <c r="AS2560" s="363" t="s">
        <v>431</v>
      </c>
      <c r="AT2560" s="166" t="s">
        <v>232</v>
      </c>
      <c r="AU2560" s="166" t="s">
        <v>58</v>
      </c>
      <c r="AV2560" s="679" t="s">
        <v>4633</v>
      </c>
      <c r="AW2560" s="166" t="s">
        <v>234</v>
      </c>
      <c r="AX2560" s="2460" t="s">
        <v>18892</v>
      </c>
      <c r="AY2560" s="2391"/>
    </row>
    <row r="2561" spans="1:51" s="8" customFormat="1" ht="15.95" customHeight="1" x14ac:dyDescent="0.2">
      <c r="A2561" s="122"/>
      <c r="B2561" s="123"/>
      <c r="C2561" s="144"/>
      <c r="D2561" s="123"/>
      <c r="E2561" s="123"/>
      <c r="F2561" s="123"/>
      <c r="G2561" s="123"/>
      <c r="H2561" s="2367" t="s">
        <v>219</v>
      </c>
      <c r="I2561" s="2367" t="s">
        <v>220</v>
      </c>
      <c r="J2561" s="2367" t="s">
        <v>221</v>
      </c>
      <c r="K2561" s="2367" t="s">
        <v>222</v>
      </c>
      <c r="L2561" s="2368" t="s">
        <v>221</v>
      </c>
      <c r="M2561" s="2368" t="s">
        <v>879</v>
      </c>
      <c r="N2561" s="2369">
        <v>6.4</v>
      </c>
      <c r="O2561" s="2369">
        <v>2.2000000000000002</v>
      </c>
      <c r="P2561" s="2369">
        <f>O2561*N2561</f>
        <v>14.080000000000002</v>
      </c>
      <c r="Q2561" s="1072"/>
      <c r="R2561" s="134"/>
      <c r="S2561" s="134"/>
      <c r="T2561" s="124"/>
      <c r="U2561" s="134"/>
      <c r="V2561" s="124"/>
      <c r="W2561" s="124"/>
      <c r="X2561" s="124"/>
      <c r="Y2561" s="123" t="s">
        <v>230</v>
      </c>
      <c r="Z2561" s="123" t="s">
        <v>230</v>
      </c>
      <c r="AA2561" s="135" t="s">
        <v>230</v>
      </c>
      <c r="AB2561" s="123" t="s">
        <v>22784</v>
      </c>
      <c r="AC2561" s="123" t="s">
        <v>230</v>
      </c>
      <c r="AD2561" s="123" t="s">
        <v>230</v>
      </c>
      <c r="AE2561" s="123" t="s">
        <v>4632</v>
      </c>
      <c r="AF2561" s="144" t="s">
        <v>3844</v>
      </c>
      <c r="AG2561" s="2325">
        <v>5030070773</v>
      </c>
      <c r="AH2561" s="123" t="s">
        <v>3773</v>
      </c>
      <c r="AI2561" s="128">
        <v>0.13</v>
      </c>
      <c r="AJ2561" s="140">
        <v>49</v>
      </c>
      <c r="AK2561" s="126">
        <f>AJ2561*AI2561/365</f>
        <v>1.7452054794520548E-2</v>
      </c>
      <c r="AL2561" s="126">
        <v>0</v>
      </c>
      <c r="AM2561" s="129">
        <f>SUBTOTAL(9,AK2561:AL2561)</f>
        <v>1.7452054794520548E-2</v>
      </c>
      <c r="AN2561" s="126"/>
      <c r="AO2561" s="126"/>
      <c r="AP2561" s="126"/>
      <c r="AQ2561" s="369"/>
      <c r="AR2561" s="49"/>
      <c r="AS2561" s="50"/>
      <c r="AT2561" s="123"/>
      <c r="AU2561" s="123"/>
      <c r="AV2561" s="73"/>
      <c r="AW2561" s="123"/>
      <c r="AX2561" s="46"/>
      <c r="AY2561" s="2391"/>
    </row>
    <row r="2562" spans="1:51" s="55" customFormat="1" ht="15.95" customHeight="1" x14ac:dyDescent="0.25">
      <c r="A2562" s="182">
        <v>494</v>
      </c>
      <c r="B2562" s="166" t="s">
        <v>53</v>
      </c>
      <c r="C2562" s="170" t="s">
        <v>58</v>
      </c>
      <c r="D2562" s="166" t="s">
        <v>19102</v>
      </c>
      <c r="E2562" s="166" t="s">
        <v>4635</v>
      </c>
      <c r="F2562" s="166" t="s">
        <v>4636</v>
      </c>
      <c r="G2562" s="166"/>
      <c r="H2562" s="354" t="s">
        <v>219</v>
      </c>
      <c r="I2562" s="354" t="s">
        <v>1627</v>
      </c>
      <c r="J2562" s="354" t="s">
        <v>221</v>
      </c>
      <c r="K2562" s="354" t="s">
        <v>17587</v>
      </c>
      <c r="L2562" s="354" t="s">
        <v>221</v>
      </c>
      <c r="M2562" s="354" t="s">
        <v>222</v>
      </c>
      <c r="N2562" s="360">
        <v>6</v>
      </c>
      <c r="O2562" s="360">
        <v>1.5</v>
      </c>
      <c r="P2562" s="360">
        <f>O2562*N2562</f>
        <v>9</v>
      </c>
      <c r="Q2562" s="1012">
        <v>2</v>
      </c>
      <c r="R2562" s="223"/>
      <c r="S2562" s="223">
        <v>1</v>
      </c>
      <c r="T2562" s="183"/>
      <c r="U2562" s="223">
        <v>0</v>
      </c>
      <c r="V2562" s="183"/>
      <c r="W2562" s="183"/>
      <c r="X2562" s="183"/>
      <c r="Y2562" s="354" t="s">
        <v>62</v>
      </c>
      <c r="Z2562" s="366" t="s">
        <v>224</v>
      </c>
      <c r="AA2562" s="762" t="s">
        <v>225</v>
      </c>
      <c r="AB2562" s="354" t="s">
        <v>1540</v>
      </c>
      <c r="AC2562" s="354" t="s">
        <v>1541</v>
      </c>
      <c r="AD2562" s="354" t="s">
        <v>1542</v>
      </c>
      <c r="AE2562" s="166" t="s">
        <v>4637</v>
      </c>
      <c r="AF2562" s="166" t="s">
        <v>494</v>
      </c>
      <c r="AG2562" s="165" t="s">
        <v>230</v>
      </c>
      <c r="AH2562" s="203" t="s">
        <v>58</v>
      </c>
      <c r="AI2562" s="167">
        <v>0.114</v>
      </c>
      <c r="AJ2562" s="201">
        <v>1200</v>
      </c>
      <c r="AK2562" s="167">
        <f>AJ2562*0.087/365</f>
        <v>0.28602739726027393</v>
      </c>
      <c r="AL2562" s="167">
        <f>AJ2562*0.027/365</f>
        <v>8.8767123287671224E-2</v>
      </c>
      <c r="AM2562" s="187">
        <f>AK2562+AL2562</f>
        <v>0.37479452054794515</v>
      </c>
      <c r="AN2562" s="167">
        <f>AK2562</f>
        <v>0.28602739726027393</v>
      </c>
      <c r="AO2562" s="167">
        <f t="shared" ref="AO2562:AO2564" si="331">AL2562</f>
        <v>8.8767123287671224E-2</v>
      </c>
      <c r="AP2562" s="167">
        <f>AN2562+AO2562</f>
        <v>0.37479452054794515</v>
      </c>
      <c r="AQ2562" s="167">
        <f>AP2562*30</f>
        <v>11.243835616438355</v>
      </c>
      <c r="AR2562" s="193" t="s">
        <v>231</v>
      </c>
      <c r="AS2562" s="166" t="s">
        <v>431</v>
      </c>
      <c r="AT2562" s="166" t="s">
        <v>232</v>
      </c>
      <c r="AU2562" s="166" t="s">
        <v>58</v>
      </c>
      <c r="AV2562" s="679" t="s">
        <v>4638</v>
      </c>
      <c r="AW2562" s="166" t="s">
        <v>234</v>
      </c>
      <c r="AX2562" s="46"/>
      <c r="AY2562" s="2391"/>
    </row>
    <row r="2563" spans="1:51" s="55" customFormat="1" ht="15.95" customHeight="1" x14ac:dyDescent="0.25">
      <c r="A2563" s="182">
        <v>495</v>
      </c>
      <c r="B2563" s="166" t="s">
        <v>53</v>
      </c>
      <c r="C2563" s="170" t="s">
        <v>58</v>
      </c>
      <c r="D2563" s="354" t="s">
        <v>19080</v>
      </c>
      <c r="E2563" s="166" t="s">
        <v>4640</v>
      </c>
      <c r="F2563" s="166" t="s">
        <v>4641</v>
      </c>
      <c r="G2563" s="166"/>
      <c r="H2563" s="354" t="s">
        <v>219</v>
      </c>
      <c r="I2563" s="354" t="s">
        <v>220</v>
      </c>
      <c r="J2563" s="354" t="s">
        <v>221</v>
      </c>
      <c r="K2563" s="354" t="s">
        <v>222</v>
      </c>
      <c r="L2563" s="272" t="s">
        <v>221</v>
      </c>
      <c r="M2563" s="272" t="s">
        <v>879</v>
      </c>
      <c r="N2563" s="360">
        <v>6.4</v>
      </c>
      <c r="O2563" s="360">
        <v>2.2000000000000002</v>
      </c>
      <c r="P2563" s="360">
        <f>O2563*N2563</f>
        <v>14.080000000000002</v>
      </c>
      <c r="Q2563" s="1012">
        <v>0</v>
      </c>
      <c r="R2563" s="223"/>
      <c r="S2563" s="223">
        <v>0</v>
      </c>
      <c r="T2563" s="183"/>
      <c r="U2563" s="223">
        <v>0</v>
      </c>
      <c r="V2563" s="183">
        <v>1</v>
      </c>
      <c r="W2563" s="183">
        <v>1</v>
      </c>
      <c r="X2563" s="183"/>
      <c r="Y2563" s="354" t="s">
        <v>62</v>
      </c>
      <c r="Z2563" s="366" t="s">
        <v>224</v>
      </c>
      <c r="AA2563" s="762" t="s">
        <v>225</v>
      </c>
      <c r="AB2563" s="354" t="s">
        <v>1540</v>
      </c>
      <c r="AC2563" s="354" t="s">
        <v>1541</v>
      </c>
      <c r="AD2563" s="354" t="s">
        <v>1542</v>
      </c>
      <c r="AE2563" s="166" t="s">
        <v>4642</v>
      </c>
      <c r="AF2563" s="166" t="s">
        <v>3796</v>
      </c>
      <c r="AG2563" s="165" t="s">
        <v>230</v>
      </c>
      <c r="AH2563" s="203" t="s">
        <v>58</v>
      </c>
      <c r="AI2563" s="167">
        <v>0.114</v>
      </c>
      <c r="AJ2563" s="201">
        <v>2000</v>
      </c>
      <c r="AK2563" s="167">
        <f>AJ2563*0.087/365</f>
        <v>0.47671232876712327</v>
      </c>
      <c r="AL2563" s="167">
        <f>AJ2563*0.027/365</f>
        <v>0.14794520547945206</v>
      </c>
      <c r="AM2563" s="187">
        <f>AK2563+AL2563</f>
        <v>0.62465753424657533</v>
      </c>
      <c r="AN2563" s="167">
        <f>AK2563</f>
        <v>0.47671232876712327</v>
      </c>
      <c r="AO2563" s="167">
        <f t="shared" si="331"/>
        <v>0.14794520547945206</v>
      </c>
      <c r="AP2563" s="167">
        <f>AN2563+AO2563</f>
        <v>0.62465753424657533</v>
      </c>
      <c r="AQ2563" s="167">
        <f>AP2563*30</f>
        <v>18.739726027397261</v>
      </c>
      <c r="AR2563" s="193" t="s">
        <v>231</v>
      </c>
      <c r="AS2563" s="363" t="s">
        <v>431</v>
      </c>
      <c r="AT2563" s="166" t="s">
        <v>232</v>
      </c>
      <c r="AU2563" s="166" t="s">
        <v>58</v>
      </c>
      <c r="AV2563" s="231"/>
      <c r="AW2563" s="166" t="s">
        <v>234</v>
      </c>
      <c r="AX2563" s="46"/>
      <c r="AY2563" s="2391"/>
    </row>
    <row r="2564" spans="1:51" s="55" customFormat="1" ht="15.95" customHeight="1" x14ac:dyDescent="0.25">
      <c r="A2564" s="353">
        <v>496</v>
      </c>
      <c r="B2564" s="354" t="s">
        <v>53</v>
      </c>
      <c r="C2564" s="366" t="s">
        <v>58</v>
      </c>
      <c r="D2564" s="354" t="s">
        <v>17548</v>
      </c>
      <c r="E2564" s="354" t="s">
        <v>17549</v>
      </c>
      <c r="F2564" s="354" t="s">
        <v>17550</v>
      </c>
      <c r="G2564" s="354"/>
      <c r="H2564" s="354" t="s">
        <v>219</v>
      </c>
      <c r="I2564" s="354" t="s">
        <v>316</v>
      </c>
      <c r="J2564" s="354" t="s">
        <v>221</v>
      </c>
      <c r="K2564" s="354" t="s">
        <v>222</v>
      </c>
      <c r="L2564" s="354" t="s">
        <v>221</v>
      </c>
      <c r="M2564" s="354" t="s">
        <v>222</v>
      </c>
      <c r="N2564" s="360">
        <v>6</v>
      </c>
      <c r="O2564" s="360">
        <v>1.5</v>
      </c>
      <c r="P2564" s="360">
        <f>O2564*N2564</f>
        <v>9</v>
      </c>
      <c r="Q2564" s="1010">
        <v>2</v>
      </c>
      <c r="R2564" s="505"/>
      <c r="S2564" s="505">
        <v>1</v>
      </c>
      <c r="T2564" s="357"/>
      <c r="U2564" s="505">
        <v>0</v>
      </c>
      <c r="V2564" s="357"/>
      <c r="W2564" s="357"/>
      <c r="X2564" s="357"/>
      <c r="Y2564" s="354" t="s">
        <v>62</v>
      </c>
      <c r="Z2564" s="366" t="s">
        <v>224</v>
      </c>
      <c r="AA2564" s="762" t="s">
        <v>225</v>
      </c>
      <c r="AB2564" s="354" t="s">
        <v>1540</v>
      </c>
      <c r="AC2564" s="354" t="s">
        <v>1541</v>
      </c>
      <c r="AD2564" s="354" t="s">
        <v>1542</v>
      </c>
      <c r="AE2564" s="354" t="s">
        <v>4646</v>
      </c>
      <c r="AF2564" s="354" t="s">
        <v>4647</v>
      </c>
      <c r="AG2564" s="358" t="s">
        <v>230</v>
      </c>
      <c r="AH2564" s="443" t="s">
        <v>58</v>
      </c>
      <c r="AI2564" s="359">
        <v>0.114</v>
      </c>
      <c r="AJ2564" s="769">
        <v>9440</v>
      </c>
      <c r="AK2564" s="359">
        <f>AJ2564*0.087/365</f>
        <v>2.2500821917808218</v>
      </c>
      <c r="AL2564" s="359">
        <f>AJ2564*0.027/365</f>
        <v>0.69830136986301372</v>
      </c>
      <c r="AM2564" s="361">
        <f>SUM(AK2564:AL2564)</f>
        <v>2.9483835616438356</v>
      </c>
      <c r="AN2564" s="359">
        <f>AK2564</f>
        <v>2.2500821917808218</v>
      </c>
      <c r="AO2564" s="359">
        <f t="shared" si="331"/>
        <v>0.69830136986301372</v>
      </c>
      <c r="AP2564" s="359">
        <f>AN2564+AO2564</f>
        <v>2.9483835616438356</v>
      </c>
      <c r="AQ2564" s="359">
        <f>AP2564*30</f>
        <v>88.451506849315066</v>
      </c>
      <c r="AR2564" s="362" t="s">
        <v>231</v>
      </c>
      <c r="AS2564" s="354" t="s">
        <v>431</v>
      </c>
      <c r="AT2564" s="166" t="s">
        <v>232</v>
      </c>
      <c r="AU2564" s="166" t="s">
        <v>58</v>
      </c>
      <c r="AV2564" s="231" t="s">
        <v>4648</v>
      </c>
      <c r="AW2564" s="166" t="s">
        <v>234</v>
      </c>
      <c r="AX2564" s="2460" t="s">
        <v>17555</v>
      </c>
      <c r="AY2564" s="2391"/>
    </row>
    <row r="2565" spans="1:51" s="55" customFormat="1" ht="15.95" customHeight="1" x14ac:dyDescent="0.25">
      <c r="A2565" s="182">
        <v>497</v>
      </c>
      <c r="B2565" s="166" t="s">
        <v>53</v>
      </c>
      <c r="C2565" s="170" t="s">
        <v>58</v>
      </c>
      <c r="D2565" s="166" t="s">
        <v>19101</v>
      </c>
      <c r="E2565" s="166" t="s">
        <v>4650</v>
      </c>
      <c r="F2565" s="166" t="s">
        <v>4651</v>
      </c>
      <c r="G2565" s="166"/>
      <c r="H2565" s="166" t="s">
        <v>219</v>
      </c>
      <c r="I2565" s="166" t="s">
        <v>316</v>
      </c>
      <c r="J2565" s="166" t="s">
        <v>221</v>
      </c>
      <c r="K2565" s="166" t="s">
        <v>222</v>
      </c>
      <c r="L2565" s="166" t="s">
        <v>221</v>
      </c>
      <c r="M2565" s="166" t="s">
        <v>222</v>
      </c>
      <c r="N2565" s="186">
        <v>5</v>
      </c>
      <c r="O2565" s="186">
        <v>1.5</v>
      </c>
      <c r="P2565" s="186">
        <v>7.5</v>
      </c>
      <c r="Q2565" s="1012">
        <v>3</v>
      </c>
      <c r="R2565" s="223"/>
      <c r="S2565" s="223">
        <v>0</v>
      </c>
      <c r="T2565" s="183"/>
      <c r="U2565" s="223">
        <v>0</v>
      </c>
      <c r="V2565" s="183"/>
      <c r="W2565" s="183">
        <v>1</v>
      </c>
      <c r="X2565" s="183"/>
      <c r="Y2565" s="673" t="s">
        <v>16652</v>
      </c>
      <c r="Z2565" s="166" t="s">
        <v>230</v>
      </c>
      <c r="AA2565" s="203" t="s">
        <v>230</v>
      </c>
      <c r="AB2565" s="166" t="s">
        <v>230</v>
      </c>
      <c r="AC2565" s="166" t="s">
        <v>230</v>
      </c>
      <c r="AD2565" s="166" t="s">
        <v>230</v>
      </c>
      <c r="AE2565" s="166" t="s">
        <v>4652</v>
      </c>
      <c r="AF2565" s="166" t="s">
        <v>4653</v>
      </c>
      <c r="AG2565" s="165" t="s">
        <v>230</v>
      </c>
      <c r="AH2565" s="203" t="s">
        <v>58</v>
      </c>
      <c r="AI2565" s="167">
        <v>0.114</v>
      </c>
      <c r="AJ2565" s="201">
        <v>3200</v>
      </c>
      <c r="AK2565" s="167">
        <f>AJ2565*0.087/365</f>
        <v>0.76273972602739715</v>
      </c>
      <c r="AL2565" s="167">
        <f>AJ2565*0.027/365</f>
        <v>0.23671232876712331</v>
      </c>
      <c r="AM2565" s="187">
        <f>AK2565+AL2565</f>
        <v>0.99945205479452048</v>
      </c>
      <c r="AN2565" s="167">
        <f>SUM(AK2565:AK2566)</f>
        <v>1.070904109589041</v>
      </c>
      <c r="AO2565" s="167">
        <f>SUM(AL2565:AL2566)</f>
        <v>0.23671232876712331</v>
      </c>
      <c r="AP2565" s="167">
        <f>AN2565+AO2565</f>
        <v>1.3076164383561644</v>
      </c>
      <c r="AQ2565" s="167">
        <f>AP2565*30</f>
        <v>39.228493150684933</v>
      </c>
      <c r="AR2565" s="193" t="s">
        <v>231</v>
      </c>
      <c r="AS2565" s="166" t="s">
        <v>431</v>
      </c>
      <c r="AT2565" s="166" t="s">
        <v>232</v>
      </c>
      <c r="AU2565" s="166" t="s">
        <v>58</v>
      </c>
      <c r="AV2565" s="679" t="s">
        <v>4654</v>
      </c>
      <c r="AW2565" s="166" t="s">
        <v>234</v>
      </c>
      <c r="AX2565" s="46"/>
      <c r="AY2565" s="2391"/>
    </row>
    <row r="2566" spans="1:51" s="8" customFormat="1" ht="15.95" customHeight="1" x14ac:dyDescent="0.25">
      <c r="A2566" s="122"/>
      <c r="B2566" s="123"/>
      <c r="C2566" s="144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8"/>
      <c r="O2566" s="128"/>
      <c r="P2566" s="128"/>
      <c r="Q2566" s="1072"/>
      <c r="R2566" s="134"/>
      <c r="S2566" s="134"/>
      <c r="T2566" s="124"/>
      <c r="U2566" s="134"/>
      <c r="V2566" s="124"/>
      <c r="W2566" s="124"/>
      <c r="X2566" s="124"/>
      <c r="Y2566" s="123" t="s">
        <v>230</v>
      </c>
      <c r="Z2566" s="123" t="s">
        <v>230</v>
      </c>
      <c r="AA2566" s="135" t="s">
        <v>230</v>
      </c>
      <c r="AB2566" s="123" t="s">
        <v>230</v>
      </c>
      <c r="AC2566" s="123" t="s">
        <v>25248</v>
      </c>
      <c r="AD2566" s="2370" t="s">
        <v>25249</v>
      </c>
      <c r="AE2566" s="123" t="s">
        <v>4652</v>
      </c>
      <c r="AF2566" s="123" t="s">
        <v>4655</v>
      </c>
      <c r="AG2566" s="125" t="s">
        <v>24341</v>
      </c>
      <c r="AH2566" s="135" t="s">
        <v>1509</v>
      </c>
      <c r="AI2566" s="128">
        <v>1.48</v>
      </c>
      <c r="AJ2566" s="140">
        <v>76</v>
      </c>
      <c r="AK2566" s="126">
        <f>AJ2566*AI2566/365</f>
        <v>0.30816438356164383</v>
      </c>
      <c r="AL2566" s="126">
        <v>0</v>
      </c>
      <c r="AM2566" s="129">
        <f>SUBTOTAL(9,AK2566:AL2566)</f>
        <v>0.30816438356164383</v>
      </c>
      <c r="AN2566" s="126"/>
      <c r="AO2566" s="126"/>
      <c r="AP2566" s="126"/>
      <c r="AQ2566" s="369"/>
      <c r="AR2566" s="49"/>
      <c r="AS2566" s="50"/>
      <c r="AT2566" s="123"/>
      <c r="AU2566" s="123"/>
      <c r="AV2566" s="73"/>
      <c r="AW2566" s="123"/>
      <c r="AX2566" s="46"/>
      <c r="AY2566" s="2391"/>
    </row>
    <row r="2567" spans="1:51" s="55" customFormat="1" ht="15.95" customHeight="1" x14ac:dyDescent="0.25">
      <c r="A2567" s="182">
        <v>498</v>
      </c>
      <c r="B2567" s="166" t="s">
        <v>53</v>
      </c>
      <c r="C2567" s="170" t="s">
        <v>58</v>
      </c>
      <c r="D2567" s="166" t="s">
        <v>19100</v>
      </c>
      <c r="E2567" s="166" t="s">
        <v>4657</v>
      </c>
      <c r="F2567" s="166" t="s">
        <v>4658</v>
      </c>
      <c r="G2567" s="166"/>
      <c r="H2567" s="166" t="s">
        <v>219</v>
      </c>
      <c r="I2567" s="166" t="s">
        <v>316</v>
      </c>
      <c r="J2567" s="166" t="s">
        <v>221</v>
      </c>
      <c r="K2567" s="166" t="s">
        <v>222</v>
      </c>
      <c r="L2567" s="166" t="s">
        <v>221</v>
      </c>
      <c r="M2567" s="166" t="s">
        <v>222</v>
      </c>
      <c r="N2567" s="186">
        <v>5</v>
      </c>
      <c r="O2567" s="186">
        <v>1.5</v>
      </c>
      <c r="P2567" s="186">
        <v>7.5</v>
      </c>
      <c r="Q2567" s="1012">
        <v>3</v>
      </c>
      <c r="R2567" s="223"/>
      <c r="S2567" s="223">
        <v>0</v>
      </c>
      <c r="T2567" s="183"/>
      <c r="U2567" s="223">
        <v>0</v>
      </c>
      <c r="V2567" s="183"/>
      <c r="W2567" s="183">
        <v>1</v>
      </c>
      <c r="X2567" s="183"/>
      <c r="Y2567" s="673" t="s">
        <v>16652</v>
      </c>
      <c r="Z2567" s="166" t="s">
        <v>230</v>
      </c>
      <c r="AA2567" s="203" t="s">
        <v>230</v>
      </c>
      <c r="AB2567" s="166" t="s">
        <v>230</v>
      </c>
      <c r="AC2567" s="166" t="s">
        <v>230</v>
      </c>
      <c r="AD2567" s="166" t="s">
        <v>230</v>
      </c>
      <c r="AE2567" s="166" t="s">
        <v>4659</v>
      </c>
      <c r="AF2567" s="166" t="s">
        <v>299</v>
      </c>
      <c r="AG2567" s="165" t="s">
        <v>230</v>
      </c>
      <c r="AH2567" s="203" t="s">
        <v>58</v>
      </c>
      <c r="AI2567" s="167">
        <v>0.114</v>
      </c>
      <c r="AJ2567" s="201">
        <v>400</v>
      </c>
      <c r="AK2567" s="167">
        <f>AJ2567*0.087/365</f>
        <v>9.5342465753424643E-2</v>
      </c>
      <c r="AL2567" s="167">
        <f>AJ2567*0.027/365</f>
        <v>2.9589041095890414E-2</v>
      </c>
      <c r="AM2567" s="187">
        <f>AK2567+AL2567</f>
        <v>0.12493150684931506</v>
      </c>
      <c r="AN2567" s="167">
        <f>SUM(AK2567:AK2568)</f>
        <v>0.10745205479452054</v>
      </c>
      <c r="AO2567" s="167">
        <f>AL2567</f>
        <v>2.9589041095890414E-2</v>
      </c>
      <c r="AP2567" s="167">
        <f>AN2567+AO2567</f>
        <v>0.13704109589041094</v>
      </c>
      <c r="AQ2567" s="167">
        <f>AP2567*30</f>
        <v>4.1112328767123278</v>
      </c>
      <c r="AR2567" s="193" t="s">
        <v>231</v>
      </c>
      <c r="AS2567" s="166" t="s">
        <v>431</v>
      </c>
      <c r="AT2567" s="166" t="s">
        <v>232</v>
      </c>
      <c r="AU2567" s="166" t="s">
        <v>58</v>
      </c>
      <c r="AV2567" s="679" t="s">
        <v>4660</v>
      </c>
      <c r="AW2567" s="166" t="s">
        <v>234</v>
      </c>
      <c r="AX2567" s="46"/>
      <c r="AY2567" s="2391"/>
    </row>
    <row r="2568" spans="1:51" s="8" customFormat="1" ht="15.95" customHeight="1" x14ac:dyDescent="0.2">
      <c r="A2568" s="122"/>
      <c r="B2568" s="123"/>
      <c r="C2568" s="144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8"/>
      <c r="O2568" s="128"/>
      <c r="P2568" s="128"/>
      <c r="Q2568" s="1072"/>
      <c r="R2568" s="134"/>
      <c r="S2568" s="134"/>
      <c r="T2568" s="124"/>
      <c r="U2568" s="134"/>
      <c r="V2568" s="124"/>
      <c r="W2568" s="124"/>
      <c r="X2568" s="124"/>
      <c r="Y2568" s="123" t="s">
        <v>230</v>
      </c>
      <c r="Z2568" s="123" t="s">
        <v>230</v>
      </c>
      <c r="AA2568" s="135" t="s">
        <v>230</v>
      </c>
      <c r="AB2568" s="123" t="s">
        <v>22784</v>
      </c>
      <c r="AC2568" s="123" t="s">
        <v>230</v>
      </c>
      <c r="AD2568" s="123" t="s">
        <v>230</v>
      </c>
      <c r="AE2568" s="123" t="s">
        <v>4661</v>
      </c>
      <c r="AF2568" s="144" t="s">
        <v>3844</v>
      </c>
      <c r="AG2568" s="2325">
        <v>5030070773</v>
      </c>
      <c r="AH2568" s="123" t="s">
        <v>3773</v>
      </c>
      <c r="AI2568" s="128">
        <v>0.13</v>
      </c>
      <c r="AJ2568" s="140">
        <v>34</v>
      </c>
      <c r="AK2568" s="126">
        <f>AJ2568*AI2568/365</f>
        <v>1.2109589041095891E-2</v>
      </c>
      <c r="AL2568" s="126">
        <v>0</v>
      </c>
      <c r="AM2568" s="129">
        <f>SUBTOTAL(9,AK2568:AL2568)</f>
        <v>1.2109589041095891E-2</v>
      </c>
      <c r="AN2568" s="126"/>
      <c r="AO2568" s="126"/>
      <c r="AP2568" s="126"/>
      <c r="AQ2568" s="369"/>
      <c r="AR2568" s="49"/>
      <c r="AS2568" s="50"/>
      <c r="AT2568" s="123"/>
      <c r="AU2568" s="123"/>
      <c r="AV2568" s="73"/>
      <c r="AW2568" s="123"/>
      <c r="AX2568" s="52"/>
      <c r="AY2568" s="2391"/>
    </row>
    <row r="2569" spans="1:51" s="55" customFormat="1" ht="15.95" customHeight="1" x14ac:dyDescent="0.25">
      <c r="A2569" s="2294">
        <v>499</v>
      </c>
      <c r="B2569" s="1116" t="s">
        <v>53</v>
      </c>
      <c r="C2569" s="1183" t="s">
        <v>58</v>
      </c>
      <c r="D2569" s="1116" t="s">
        <v>17551</v>
      </c>
      <c r="E2569" s="1116" t="s">
        <v>17552</v>
      </c>
      <c r="F2569" s="1116" t="s">
        <v>17553</v>
      </c>
      <c r="G2569" s="1116"/>
      <c r="H2569" s="1116" t="s">
        <v>219</v>
      </c>
      <c r="I2569" s="1116" t="s">
        <v>316</v>
      </c>
      <c r="J2569" s="1116" t="s">
        <v>221</v>
      </c>
      <c r="K2569" s="1116" t="s">
        <v>222</v>
      </c>
      <c r="L2569" s="1116" t="s">
        <v>221</v>
      </c>
      <c r="M2569" s="1116" t="s">
        <v>17554</v>
      </c>
      <c r="N2569" s="1125">
        <v>6</v>
      </c>
      <c r="O2569" s="1125">
        <v>1.5</v>
      </c>
      <c r="P2569" s="1125">
        <f>O2569*N2569</f>
        <v>9</v>
      </c>
      <c r="Q2569" s="2371">
        <v>2</v>
      </c>
      <c r="R2569" s="2372"/>
      <c r="S2569" s="2372">
        <v>1</v>
      </c>
      <c r="T2569" s="1187"/>
      <c r="U2569" s="2372">
        <v>0</v>
      </c>
      <c r="V2569" s="1187"/>
      <c r="W2569" s="1187"/>
      <c r="X2569" s="1187"/>
      <c r="Y2569" s="1116" t="s">
        <v>62</v>
      </c>
      <c r="Z2569" s="1183" t="s">
        <v>224</v>
      </c>
      <c r="AA2569" s="2295" t="s">
        <v>225</v>
      </c>
      <c r="AB2569" s="1116" t="s">
        <v>1540</v>
      </c>
      <c r="AC2569" s="1116" t="s">
        <v>1541</v>
      </c>
      <c r="AD2569" s="1116" t="s">
        <v>1542</v>
      </c>
      <c r="AE2569" s="1116" t="s">
        <v>4665</v>
      </c>
      <c r="AF2569" s="1116" t="s">
        <v>3912</v>
      </c>
      <c r="AG2569" s="1122" t="s">
        <v>230</v>
      </c>
      <c r="AH2569" s="1188" t="s">
        <v>58</v>
      </c>
      <c r="AI2569" s="1191">
        <v>0.114</v>
      </c>
      <c r="AJ2569" s="1189">
        <v>1520</v>
      </c>
      <c r="AK2569" s="1191">
        <f>AJ2569*0.087/365</f>
        <v>0.36230136986301364</v>
      </c>
      <c r="AL2569" s="1191">
        <f>AJ2569*0.027/365</f>
        <v>0.11243835616438357</v>
      </c>
      <c r="AM2569" s="1192">
        <f>SUM(AK2569:AL2569)</f>
        <v>0.47473972602739722</v>
      </c>
      <c r="AN2569" s="1191">
        <f>SUM(AK2569:AK2572)</f>
        <v>1.9842191780821916</v>
      </c>
      <c r="AO2569" s="1191">
        <f t="shared" ref="AO2569:AO2580" si="332">AL2569</f>
        <v>0.11243835616438357</v>
      </c>
      <c r="AP2569" s="1191">
        <f>SUM(AM2569:AM2572)</f>
        <v>2.0966575342465754</v>
      </c>
      <c r="AQ2569" s="1191">
        <f>AP2569*30</f>
        <v>62.899726027397264</v>
      </c>
      <c r="AR2569" s="1193" t="s">
        <v>231</v>
      </c>
      <c r="AS2569" s="1116" t="s">
        <v>431</v>
      </c>
      <c r="AT2569" s="1116" t="s">
        <v>232</v>
      </c>
      <c r="AU2569" s="1116" t="s">
        <v>58</v>
      </c>
      <c r="AV2569" s="2373"/>
      <c r="AW2569" s="716" t="s">
        <v>234</v>
      </c>
      <c r="AX2569" s="2459" t="s">
        <v>17555</v>
      </c>
      <c r="AY2569" s="2391"/>
    </row>
    <row r="2570" spans="1:51" s="55" customFormat="1" ht="15.95" customHeight="1" x14ac:dyDescent="0.25">
      <c r="A2570" s="2262"/>
      <c r="B2570" s="1395"/>
      <c r="C2570" s="2263"/>
      <c r="D2570" s="1395"/>
      <c r="E2570" s="1395"/>
      <c r="F2570" s="1395"/>
      <c r="G2570" s="1395"/>
      <c r="H2570" s="1395"/>
      <c r="I2570" s="1395"/>
      <c r="J2570" s="1395"/>
      <c r="K2570" s="1395"/>
      <c r="L2570" s="1395"/>
      <c r="M2570" s="1395"/>
      <c r="N2570" s="2264"/>
      <c r="O2570" s="2264"/>
      <c r="P2570" s="2264"/>
      <c r="Q2570" s="2363"/>
      <c r="R2570" s="2364"/>
      <c r="S2570" s="2364"/>
      <c r="T2570" s="1406"/>
      <c r="U2570" s="2364"/>
      <c r="V2570" s="1406"/>
      <c r="W2570" s="1406"/>
      <c r="X2570" s="1406"/>
      <c r="Y2570" s="2243" t="s">
        <v>230</v>
      </c>
      <c r="Z2570" s="2243" t="s">
        <v>230</v>
      </c>
      <c r="AA2570" s="1" t="s">
        <v>230</v>
      </c>
      <c r="AB2570" s="2243" t="s">
        <v>230</v>
      </c>
      <c r="AC2570" s="2250" t="s">
        <v>9682</v>
      </c>
      <c r="AD2570" s="2250" t="s">
        <v>9683</v>
      </c>
      <c r="AE2570" s="2250" t="s">
        <v>9633</v>
      </c>
      <c r="AF2570" s="2250" t="s">
        <v>9680</v>
      </c>
      <c r="AG2570" s="2251" t="s">
        <v>23709</v>
      </c>
      <c r="AH2570" s="754" t="s">
        <v>1509</v>
      </c>
      <c r="AI2570" s="2245">
        <v>1.48</v>
      </c>
      <c r="AJ2570" s="754">
        <v>55</v>
      </c>
      <c r="AK2570" s="378">
        <f>AJ2570*AI2570/365</f>
        <v>0.22301369863013701</v>
      </c>
      <c r="AL2570" s="378">
        <v>0</v>
      </c>
      <c r="AM2570" s="380">
        <f>SUM(AK2570:AL2570)</f>
        <v>0.22301369863013701</v>
      </c>
      <c r="AN2570" s="378"/>
      <c r="AO2570" s="378"/>
      <c r="AP2570" s="378"/>
      <c r="AQ2570" s="378"/>
      <c r="AR2570" s="1063"/>
      <c r="AS2570" s="2250"/>
      <c r="AT2570" s="2250"/>
      <c r="AU2570" s="2250"/>
      <c r="AV2570" s="284"/>
      <c r="AW2570" s="2243"/>
      <c r="AX2570" s="2460" t="s">
        <v>23706</v>
      </c>
      <c r="AY2570" s="302"/>
    </row>
    <row r="2571" spans="1:51" s="55" customFormat="1" ht="15.95" customHeight="1" x14ac:dyDescent="0.25">
      <c r="A2571" s="2262"/>
      <c r="B2571" s="1395"/>
      <c r="C2571" s="2263"/>
      <c r="D2571" s="1395"/>
      <c r="E2571" s="1395"/>
      <c r="F2571" s="1395"/>
      <c r="G2571" s="1395"/>
      <c r="H2571" s="1395"/>
      <c r="I2571" s="1395"/>
      <c r="J2571" s="1395"/>
      <c r="K2571" s="1395"/>
      <c r="L2571" s="1395"/>
      <c r="M2571" s="1395"/>
      <c r="N2571" s="2264"/>
      <c r="O2571" s="2264"/>
      <c r="P2571" s="2264"/>
      <c r="Q2571" s="2363"/>
      <c r="R2571" s="2364"/>
      <c r="S2571" s="2364"/>
      <c r="T2571" s="1406"/>
      <c r="U2571" s="2364"/>
      <c r="V2571" s="1406"/>
      <c r="W2571" s="1406"/>
      <c r="X2571" s="1406"/>
      <c r="Y2571" s="2243" t="s">
        <v>230</v>
      </c>
      <c r="Z2571" s="2243" t="s">
        <v>230</v>
      </c>
      <c r="AA2571" s="1" t="s">
        <v>230</v>
      </c>
      <c r="AB2571" s="2243" t="s">
        <v>230</v>
      </c>
      <c r="AC2571" s="2250" t="s">
        <v>9666</v>
      </c>
      <c r="AD2571" s="2374" t="s">
        <v>18826</v>
      </c>
      <c r="AE2571" s="2250" t="s">
        <v>9633</v>
      </c>
      <c r="AF2571" s="2250" t="s">
        <v>23712</v>
      </c>
      <c r="AG2571" s="2251" t="s">
        <v>23713</v>
      </c>
      <c r="AH2571" s="754" t="s">
        <v>1509</v>
      </c>
      <c r="AI2571" s="2245">
        <v>1.48</v>
      </c>
      <c r="AJ2571" s="754">
        <v>127</v>
      </c>
      <c r="AK2571" s="378">
        <f>AJ2571*AI2571/365</f>
        <v>0.51495890410958911</v>
      </c>
      <c r="AL2571" s="378">
        <v>0</v>
      </c>
      <c r="AM2571" s="380">
        <f>SUM(AK2571:AL2571)</f>
        <v>0.51495890410958911</v>
      </c>
      <c r="AN2571" s="378"/>
      <c r="AO2571" s="378"/>
      <c r="AP2571" s="378"/>
      <c r="AQ2571" s="378"/>
      <c r="AR2571" s="1063"/>
      <c r="AS2571" s="2250"/>
      <c r="AT2571" s="2250"/>
      <c r="AU2571" s="2250"/>
      <c r="AV2571" s="284"/>
      <c r="AW2571" s="2243"/>
      <c r="AX2571" s="2460" t="s">
        <v>23706</v>
      </c>
      <c r="AY2571" s="302"/>
    </row>
    <row r="2572" spans="1:51" s="55" customFormat="1" ht="15.95" customHeight="1" x14ac:dyDescent="0.25">
      <c r="A2572" s="2262"/>
      <c r="B2572" s="1395"/>
      <c r="C2572" s="2263"/>
      <c r="D2572" s="1395"/>
      <c r="E2572" s="1395"/>
      <c r="F2572" s="1395"/>
      <c r="G2572" s="1395"/>
      <c r="H2572" s="1395"/>
      <c r="I2572" s="1395"/>
      <c r="J2572" s="1395"/>
      <c r="K2572" s="1395"/>
      <c r="L2572" s="1395"/>
      <c r="M2572" s="1395"/>
      <c r="N2572" s="2264"/>
      <c r="O2572" s="2264"/>
      <c r="P2572" s="2264"/>
      <c r="Q2572" s="2363"/>
      <c r="R2572" s="2364"/>
      <c r="S2572" s="2364"/>
      <c r="T2572" s="1406"/>
      <c r="U2572" s="2364"/>
      <c r="V2572" s="1406"/>
      <c r="W2572" s="1406"/>
      <c r="X2572" s="1406"/>
      <c r="Y2572" s="88"/>
      <c r="Z2572" s="88"/>
      <c r="AA2572" s="90"/>
      <c r="AB2572" s="88"/>
      <c r="AC2572" s="782" t="s">
        <v>9429</v>
      </c>
      <c r="AD2572" s="2375" t="s">
        <v>22518</v>
      </c>
      <c r="AE2572" s="782" t="s">
        <v>9633</v>
      </c>
      <c r="AF2572" s="782" t="s">
        <v>23781</v>
      </c>
      <c r="AG2572" s="2248" t="s">
        <v>23782</v>
      </c>
      <c r="AH2572" s="784" t="s">
        <v>1509</v>
      </c>
      <c r="AI2572" s="2246">
        <v>1.48</v>
      </c>
      <c r="AJ2572" s="784">
        <v>218</v>
      </c>
      <c r="AK2572" s="430">
        <f>AJ2572*AI2572/365</f>
        <v>0.88394520547945199</v>
      </c>
      <c r="AL2572" s="430">
        <v>0</v>
      </c>
      <c r="AM2572" s="1111">
        <f>SUM(AK2572:AL2572)</f>
        <v>0.88394520547945199</v>
      </c>
      <c r="AN2572" s="430"/>
      <c r="AO2572" s="430"/>
      <c r="AP2572" s="430"/>
      <c r="AQ2572" s="430"/>
      <c r="AR2572" s="2331"/>
      <c r="AS2572" s="782"/>
      <c r="AT2572" s="782"/>
      <c r="AU2572" s="782"/>
      <c r="AV2572" s="1052"/>
      <c r="AW2572" s="88"/>
      <c r="AX2572" s="2459" t="s">
        <v>23783</v>
      </c>
      <c r="AY2572" s="302"/>
    </row>
    <row r="2573" spans="1:51" s="55" customFormat="1" ht="15.95" customHeight="1" x14ac:dyDescent="0.25">
      <c r="A2573" s="182">
        <v>500</v>
      </c>
      <c r="B2573" s="170" t="s">
        <v>53</v>
      </c>
      <c r="C2573" s="170" t="s">
        <v>58</v>
      </c>
      <c r="D2573" s="166" t="s">
        <v>16403</v>
      </c>
      <c r="E2573" s="166" t="s">
        <v>16404</v>
      </c>
      <c r="F2573" s="166" t="s">
        <v>16405</v>
      </c>
      <c r="G2573" s="166"/>
      <c r="H2573" s="166" t="s">
        <v>219</v>
      </c>
      <c r="I2573" s="166" t="s">
        <v>316</v>
      </c>
      <c r="J2573" s="166" t="s">
        <v>221</v>
      </c>
      <c r="K2573" s="166" t="s">
        <v>222</v>
      </c>
      <c r="L2573" s="166" t="s">
        <v>221</v>
      </c>
      <c r="M2573" s="166" t="s">
        <v>222</v>
      </c>
      <c r="N2573" s="186">
        <v>5</v>
      </c>
      <c r="O2573" s="186">
        <v>1.5</v>
      </c>
      <c r="P2573" s="186">
        <v>7.5</v>
      </c>
      <c r="Q2573" s="1012">
        <v>2</v>
      </c>
      <c r="R2573" s="223"/>
      <c r="S2573" s="223">
        <v>0</v>
      </c>
      <c r="T2573" s="183"/>
      <c r="U2573" s="223">
        <v>0</v>
      </c>
      <c r="V2573" s="183"/>
      <c r="W2573" s="183">
        <v>1</v>
      </c>
      <c r="X2573" s="183"/>
      <c r="Y2573" s="166" t="s">
        <v>62</v>
      </c>
      <c r="Z2573" s="170" t="s">
        <v>224</v>
      </c>
      <c r="AA2573" s="197" t="s">
        <v>225</v>
      </c>
      <c r="AB2573" s="166" t="s">
        <v>1540</v>
      </c>
      <c r="AC2573" s="166" t="s">
        <v>1541</v>
      </c>
      <c r="AD2573" s="166" t="s">
        <v>1542</v>
      </c>
      <c r="AE2573" s="166" t="s">
        <v>4666</v>
      </c>
      <c r="AF2573" s="166" t="s">
        <v>3818</v>
      </c>
      <c r="AG2573" s="165" t="s">
        <v>230</v>
      </c>
      <c r="AH2573" s="203" t="s">
        <v>58</v>
      </c>
      <c r="AI2573" s="167">
        <v>0.114</v>
      </c>
      <c r="AJ2573" s="186">
        <v>4907</v>
      </c>
      <c r="AK2573" s="167">
        <f t="shared" ref="AK2573:AK2580" si="333">AJ2573*0.087/365</f>
        <v>1.1696136986301369</v>
      </c>
      <c r="AL2573" s="167">
        <f t="shared" ref="AL2573:AL2580" si="334">AJ2573*0.027/365</f>
        <v>0.36298356164383561</v>
      </c>
      <c r="AM2573" s="187">
        <f t="shared" ref="AM2573:AM2580" si="335">AK2573+AL2573</f>
        <v>1.5325972602739726</v>
      </c>
      <c r="AN2573" s="167">
        <f t="shared" ref="AN2573:AN2579" si="336">AK2573</f>
        <v>1.1696136986301369</v>
      </c>
      <c r="AO2573" s="167">
        <f t="shared" si="332"/>
        <v>0.36298356164383561</v>
      </c>
      <c r="AP2573" s="167">
        <f t="shared" ref="AP2573:AP2580" si="337">AN2573+AO2573</f>
        <v>1.5325972602739726</v>
      </c>
      <c r="AQ2573" s="167">
        <f t="shared" ref="AQ2573:AQ2580" si="338">AP2573*30</f>
        <v>45.977917808219175</v>
      </c>
      <c r="AR2573" s="193" t="s">
        <v>231</v>
      </c>
      <c r="AS2573" s="194" t="s">
        <v>431</v>
      </c>
      <c r="AT2573" s="166" t="s">
        <v>232</v>
      </c>
      <c r="AU2573" s="166" t="s">
        <v>58</v>
      </c>
      <c r="AV2573" s="679" t="s">
        <v>4667</v>
      </c>
      <c r="AW2573" s="166" t="s">
        <v>234</v>
      </c>
      <c r="AX2573" s="2511" t="s">
        <v>16431</v>
      </c>
      <c r="AY2573" s="2391"/>
    </row>
    <row r="2574" spans="1:51" s="55" customFormat="1" ht="15.95" customHeight="1" x14ac:dyDescent="0.25">
      <c r="A2574" s="353">
        <v>501</v>
      </c>
      <c r="B2574" s="366" t="s">
        <v>53</v>
      </c>
      <c r="C2574" s="366" t="s">
        <v>58</v>
      </c>
      <c r="D2574" s="354" t="s">
        <v>17540</v>
      </c>
      <c r="E2574" s="354" t="s">
        <v>17541</v>
      </c>
      <c r="F2574" s="354" t="s">
        <v>17542</v>
      </c>
      <c r="G2574" s="354"/>
      <c r="H2574" s="354" t="s">
        <v>219</v>
      </c>
      <c r="I2574" s="354" t="s">
        <v>220</v>
      </c>
      <c r="J2574" s="354" t="s">
        <v>221</v>
      </c>
      <c r="K2574" s="354" t="s">
        <v>222</v>
      </c>
      <c r="L2574" s="354" t="s">
        <v>221</v>
      </c>
      <c r="M2574" s="354" t="s">
        <v>879</v>
      </c>
      <c r="N2574" s="360">
        <v>4.5</v>
      </c>
      <c r="O2574" s="360">
        <v>1.5</v>
      </c>
      <c r="P2574" s="360">
        <f>N2574*O2574</f>
        <v>6.75</v>
      </c>
      <c r="Q2574" s="1010">
        <v>2</v>
      </c>
      <c r="R2574" s="505"/>
      <c r="S2574" s="505">
        <v>0</v>
      </c>
      <c r="T2574" s="357"/>
      <c r="U2574" s="505">
        <v>0</v>
      </c>
      <c r="V2574" s="357"/>
      <c r="W2574" s="357">
        <v>1</v>
      </c>
      <c r="X2574" s="357"/>
      <c r="Y2574" s="354" t="s">
        <v>62</v>
      </c>
      <c r="Z2574" s="366" t="s">
        <v>224</v>
      </c>
      <c r="AA2574" s="762" t="s">
        <v>225</v>
      </c>
      <c r="AB2574" s="354" t="s">
        <v>1540</v>
      </c>
      <c r="AC2574" s="354" t="s">
        <v>1541</v>
      </c>
      <c r="AD2574" s="354" t="s">
        <v>1542</v>
      </c>
      <c r="AE2574" s="354" t="s">
        <v>4671</v>
      </c>
      <c r="AF2574" s="354" t="s">
        <v>4672</v>
      </c>
      <c r="AG2574" s="358" t="s">
        <v>230</v>
      </c>
      <c r="AH2574" s="354" t="s">
        <v>58</v>
      </c>
      <c r="AI2574" s="359">
        <v>0.114</v>
      </c>
      <c r="AJ2574" s="360">
        <v>2197.6</v>
      </c>
      <c r="AK2574" s="359">
        <f t="shared" si="333"/>
        <v>0.52381150684931499</v>
      </c>
      <c r="AL2574" s="359">
        <f t="shared" si="334"/>
        <v>0.16256219178082193</v>
      </c>
      <c r="AM2574" s="361">
        <f t="shared" si="335"/>
        <v>0.68637369863013697</v>
      </c>
      <c r="AN2574" s="359">
        <f t="shared" si="336"/>
        <v>0.52381150684931499</v>
      </c>
      <c r="AO2574" s="359">
        <f t="shared" si="332"/>
        <v>0.16256219178082193</v>
      </c>
      <c r="AP2574" s="359">
        <f t="shared" si="337"/>
        <v>0.68637369863013697</v>
      </c>
      <c r="AQ2574" s="359">
        <f t="shared" si="338"/>
        <v>20.59121095890411</v>
      </c>
      <c r="AR2574" s="362" t="s">
        <v>231</v>
      </c>
      <c r="AS2574" s="354" t="s">
        <v>431</v>
      </c>
      <c r="AT2574" s="354" t="s">
        <v>232</v>
      </c>
      <c r="AU2574" s="354" t="s">
        <v>58</v>
      </c>
      <c r="AV2574" s="770"/>
      <c r="AW2574" s="166" t="s">
        <v>234</v>
      </c>
      <c r="AX2574" s="2460" t="s">
        <v>17543</v>
      </c>
      <c r="AY2574" s="2391"/>
    </row>
    <row r="2575" spans="1:51" s="55" customFormat="1" ht="15.95" customHeight="1" x14ac:dyDescent="0.25">
      <c r="A2575" s="182">
        <v>502</v>
      </c>
      <c r="B2575" s="166" t="s">
        <v>53</v>
      </c>
      <c r="C2575" s="170" t="s">
        <v>58</v>
      </c>
      <c r="D2575" s="354" t="s">
        <v>19081</v>
      </c>
      <c r="E2575" s="166" t="s">
        <v>4674</v>
      </c>
      <c r="F2575" s="166" t="s">
        <v>4675</v>
      </c>
      <c r="G2575" s="166"/>
      <c r="H2575" s="354" t="s">
        <v>219</v>
      </c>
      <c r="I2575" s="354" t="s">
        <v>220</v>
      </c>
      <c r="J2575" s="354" t="s">
        <v>221</v>
      </c>
      <c r="K2575" s="354" t="s">
        <v>222</v>
      </c>
      <c r="L2575" s="272" t="s">
        <v>221</v>
      </c>
      <c r="M2575" s="272" t="s">
        <v>879</v>
      </c>
      <c r="N2575" s="360">
        <v>6.4</v>
      </c>
      <c r="O2575" s="360">
        <v>2.2000000000000002</v>
      </c>
      <c r="P2575" s="360">
        <f>O2575*N2575</f>
        <v>14.080000000000002</v>
      </c>
      <c r="Q2575" s="1012">
        <v>2</v>
      </c>
      <c r="R2575" s="223"/>
      <c r="S2575" s="223">
        <v>0</v>
      </c>
      <c r="T2575" s="183"/>
      <c r="U2575" s="223">
        <v>0</v>
      </c>
      <c r="V2575" s="183"/>
      <c r="W2575" s="183">
        <v>1</v>
      </c>
      <c r="X2575" s="183"/>
      <c r="Y2575" s="354" t="s">
        <v>62</v>
      </c>
      <c r="Z2575" s="366" t="s">
        <v>224</v>
      </c>
      <c r="AA2575" s="762" t="s">
        <v>225</v>
      </c>
      <c r="AB2575" s="354" t="s">
        <v>1540</v>
      </c>
      <c r="AC2575" s="354" t="s">
        <v>1541</v>
      </c>
      <c r="AD2575" s="354" t="s">
        <v>1542</v>
      </c>
      <c r="AE2575" s="166" t="s">
        <v>4676</v>
      </c>
      <c r="AF2575" s="166" t="s">
        <v>968</v>
      </c>
      <c r="AG2575" s="165" t="s">
        <v>230</v>
      </c>
      <c r="AH2575" s="203" t="s">
        <v>58</v>
      </c>
      <c r="AI2575" s="167">
        <v>0.114</v>
      </c>
      <c r="AJ2575" s="201">
        <v>3440</v>
      </c>
      <c r="AK2575" s="167">
        <f t="shared" si="333"/>
        <v>0.81994520547945193</v>
      </c>
      <c r="AL2575" s="167">
        <f t="shared" si="334"/>
        <v>0.25446575342465755</v>
      </c>
      <c r="AM2575" s="187">
        <f t="shared" si="335"/>
        <v>1.0744109589041095</v>
      </c>
      <c r="AN2575" s="167">
        <f t="shared" si="336"/>
        <v>0.81994520547945193</v>
      </c>
      <c r="AO2575" s="167">
        <f t="shared" si="332"/>
        <v>0.25446575342465755</v>
      </c>
      <c r="AP2575" s="167">
        <f t="shared" si="337"/>
        <v>1.0744109589041095</v>
      </c>
      <c r="AQ2575" s="167">
        <f t="shared" si="338"/>
        <v>32.232328767123285</v>
      </c>
      <c r="AR2575" s="193" t="s">
        <v>231</v>
      </c>
      <c r="AS2575" s="363" t="s">
        <v>431</v>
      </c>
      <c r="AT2575" s="166" t="s">
        <v>232</v>
      </c>
      <c r="AU2575" s="166" t="s">
        <v>58</v>
      </c>
      <c r="AV2575" s="679" t="s">
        <v>4677</v>
      </c>
      <c r="AW2575" s="166" t="s">
        <v>234</v>
      </c>
      <c r="AX2575" s="46"/>
      <c r="AY2575" s="2391"/>
    </row>
    <row r="2576" spans="1:51" s="55" customFormat="1" ht="15.95" customHeight="1" x14ac:dyDescent="0.25">
      <c r="A2576" s="182">
        <v>503</v>
      </c>
      <c r="B2576" s="166" t="s">
        <v>53</v>
      </c>
      <c r="C2576" s="170" t="s">
        <v>58</v>
      </c>
      <c r="D2576" s="354" t="s">
        <v>19081</v>
      </c>
      <c r="E2576" s="166" t="s">
        <v>4678</v>
      </c>
      <c r="F2576" s="166" t="s">
        <v>4679</v>
      </c>
      <c r="G2576" s="166"/>
      <c r="H2576" s="354" t="s">
        <v>219</v>
      </c>
      <c r="I2576" s="354" t="s">
        <v>220</v>
      </c>
      <c r="J2576" s="354" t="s">
        <v>221</v>
      </c>
      <c r="K2576" s="354" t="s">
        <v>222</v>
      </c>
      <c r="L2576" s="272" t="s">
        <v>221</v>
      </c>
      <c r="M2576" s="272" t="s">
        <v>879</v>
      </c>
      <c r="N2576" s="360">
        <v>6.4</v>
      </c>
      <c r="O2576" s="360">
        <v>2.2000000000000002</v>
      </c>
      <c r="P2576" s="360">
        <f>O2576*N2576</f>
        <v>14.080000000000002</v>
      </c>
      <c r="Q2576" s="1012">
        <v>1</v>
      </c>
      <c r="R2576" s="223"/>
      <c r="S2576" s="223">
        <v>0</v>
      </c>
      <c r="T2576" s="183"/>
      <c r="U2576" s="223">
        <v>0</v>
      </c>
      <c r="V2576" s="183"/>
      <c r="W2576" s="183">
        <v>1</v>
      </c>
      <c r="X2576" s="183"/>
      <c r="Y2576" s="354" t="s">
        <v>62</v>
      </c>
      <c r="Z2576" s="366" t="s">
        <v>224</v>
      </c>
      <c r="AA2576" s="762" t="s">
        <v>225</v>
      </c>
      <c r="AB2576" s="354" t="s">
        <v>1540</v>
      </c>
      <c r="AC2576" s="354" t="s">
        <v>1541</v>
      </c>
      <c r="AD2576" s="354" t="s">
        <v>1542</v>
      </c>
      <c r="AE2576" s="166" t="s">
        <v>4680</v>
      </c>
      <c r="AF2576" s="166" t="s">
        <v>491</v>
      </c>
      <c r="AG2576" s="165" t="s">
        <v>230</v>
      </c>
      <c r="AH2576" s="203" t="s">
        <v>58</v>
      </c>
      <c r="AI2576" s="167">
        <v>0.114</v>
      </c>
      <c r="AJ2576" s="201">
        <v>1120</v>
      </c>
      <c r="AK2576" s="167">
        <f t="shared" si="333"/>
        <v>0.26695890410958906</v>
      </c>
      <c r="AL2576" s="167">
        <f t="shared" si="334"/>
        <v>8.2849315068493148E-2</v>
      </c>
      <c r="AM2576" s="187">
        <f t="shared" si="335"/>
        <v>0.34980821917808219</v>
      </c>
      <c r="AN2576" s="167">
        <f t="shared" si="336"/>
        <v>0.26695890410958906</v>
      </c>
      <c r="AO2576" s="167">
        <f t="shared" si="332"/>
        <v>8.2849315068493148E-2</v>
      </c>
      <c r="AP2576" s="167">
        <f t="shared" si="337"/>
        <v>0.34980821917808219</v>
      </c>
      <c r="AQ2576" s="167">
        <f t="shared" si="338"/>
        <v>10.494246575342466</v>
      </c>
      <c r="AR2576" s="193" t="s">
        <v>231</v>
      </c>
      <c r="AS2576" s="363" t="s">
        <v>431</v>
      </c>
      <c r="AT2576" s="166" t="s">
        <v>232</v>
      </c>
      <c r="AU2576" s="166" t="s">
        <v>58</v>
      </c>
      <c r="AV2576" s="231"/>
      <c r="AW2576" s="166" t="s">
        <v>234</v>
      </c>
      <c r="AX2576" s="2460" t="s">
        <v>18892</v>
      </c>
      <c r="AY2576" s="2391"/>
    </row>
    <row r="2577" spans="1:51" s="55" customFormat="1" ht="15.95" customHeight="1" x14ac:dyDescent="0.25">
      <c r="A2577" s="182">
        <v>504</v>
      </c>
      <c r="B2577" s="166" t="s">
        <v>53</v>
      </c>
      <c r="C2577" s="170" t="s">
        <v>58</v>
      </c>
      <c r="D2577" s="354" t="s">
        <v>19082</v>
      </c>
      <c r="E2577" s="166" t="s">
        <v>4682</v>
      </c>
      <c r="F2577" s="166" t="s">
        <v>4683</v>
      </c>
      <c r="G2577" s="166"/>
      <c r="H2577" s="354" t="s">
        <v>219</v>
      </c>
      <c r="I2577" s="354" t="s">
        <v>220</v>
      </c>
      <c r="J2577" s="354" t="s">
        <v>221</v>
      </c>
      <c r="K2577" s="354" t="s">
        <v>222</v>
      </c>
      <c r="L2577" s="272" t="s">
        <v>221</v>
      </c>
      <c r="M2577" s="272" t="s">
        <v>879</v>
      </c>
      <c r="N2577" s="360">
        <v>6.4</v>
      </c>
      <c r="O2577" s="360">
        <v>2.2000000000000002</v>
      </c>
      <c r="P2577" s="360">
        <f>O2577*N2577</f>
        <v>14.080000000000002</v>
      </c>
      <c r="Q2577" s="1012">
        <v>2</v>
      </c>
      <c r="R2577" s="223"/>
      <c r="S2577" s="223">
        <v>0</v>
      </c>
      <c r="T2577" s="183"/>
      <c r="U2577" s="223">
        <v>0</v>
      </c>
      <c r="V2577" s="183"/>
      <c r="W2577" s="183">
        <v>1</v>
      </c>
      <c r="X2577" s="183"/>
      <c r="Y2577" s="354" t="s">
        <v>62</v>
      </c>
      <c r="Z2577" s="366" t="s">
        <v>224</v>
      </c>
      <c r="AA2577" s="762" t="s">
        <v>225</v>
      </c>
      <c r="AB2577" s="354" t="s">
        <v>1540</v>
      </c>
      <c r="AC2577" s="354" t="s">
        <v>1541</v>
      </c>
      <c r="AD2577" s="354" t="s">
        <v>1542</v>
      </c>
      <c r="AE2577" s="166" t="s">
        <v>4684</v>
      </c>
      <c r="AF2577" s="166" t="s">
        <v>580</v>
      </c>
      <c r="AG2577" s="165" t="s">
        <v>230</v>
      </c>
      <c r="AH2577" s="203" t="s">
        <v>58</v>
      </c>
      <c r="AI2577" s="167">
        <v>0.114</v>
      </c>
      <c r="AJ2577" s="201">
        <v>720</v>
      </c>
      <c r="AK2577" s="167">
        <f t="shared" si="333"/>
        <v>0.17161643835616436</v>
      </c>
      <c r="AL2577" s="167">
        <f t="shared" si="334"/>
        <v>5.3260273972602745E-2</v>
      </c>
      <c r="AM2577" s="187">
        <f t="shared" si="335"/>
        <v>0.2248767123287671</v>
      </c>
      <c r="AN2577" s="167">
        <f t="shared" si="336"/>
        <v>0.17161643835616436</v>
      </c>
      <c r="AO2577" s="167">
        <f t="shared" si="332"/>
        <v>5.3260273972602745E-2</v>
      </c>
      <c r="AP2577" s="167">
        <f t="shared" si="337"/>
        <v>0.2248767123287671</v>
      </c>
      <c r="AQ2577" s="167">
        <f t="shared" si="338"/>
        <v>6.746301369863013</v>
      </c>
      <c r="AR2577" s="193" t="s">
        <v>231</v>
      </c>
      <c r="AS2577" s="363" t="s">
        <v>431</v>
      </c>
      <c r="AT2577" s="166" t="s">
        <v>232</v>
      </c>
      <c r="AU2577" s="166" t="s">
        <v>58</v>
      </c>
      <c r="AV2577" s="679" t="s">
        <v>4685</v>
      </c>
      <c r="AW2577" s="166" t="s">
        <v>234</v>
      </c>
      <c r="AX2577" s="2460" t="s">
        <v>18892</v>
      </c>
      <c r="AY2577" s="2391"/>
    </row>
    <row r="2578" spans="1:51" s="55" customFormat="1" ht="15.95" customHeight="1" x14ac:dyDescent="0.25">
      <c r="A2578" s="182">
        <v>505</v>
      </c>
      <c r="B2578" s="166" t="s">
        <v>53</v>
      </c>
      <c r="C2578" s="170" t="s">
        <v>58</v>
      </c>
      <c r="D2578" s="166" t="s">
        <v>19099</v>
      </c>
      <c r="E2578" s="166" t="s">
        <v>4687</v>
      </c>
      <c r="F2578" s="166" t="s">
        <v>4688</v>
      </c>
      <c r="G2578" s="166"/>
      <c r="H2578" s="166" t="s">
        <v>219</v>
      </c>
      <c r="I2578" s="166" t="s">
        <v>220</v>
      </c>
      <c r="J2578" s="166" t="s">
        <v>221</v>
      </c>
      <c r="K2578" s="166" t="s">
        <v>222</v>
      </c>
      <c r="L2578" s="198" t="s">
        <v>221</v>
      </c>
      <c r="M2578" s="198" t="s">
        <v>879</v>
      </c>
      <c r="N2578" s="186">
        <v>5</v>
      </c>
      <c r="O2578" s="186">
        <v>1.5</v>
      </c>
      <c r="P2578" s="186">
        <v>7.5</v>
      </c>
      <c r="Q2578" s="1012">
        <v>2</v>
      </c>
      <c r="R2578" s="223"/>
      <c r="S2578" s="223">
        <v>1</v>
      </c>
      <c r="T2578" s="183"/>
      <c r="U2578" s="223">
        <v>0</v>
      </c>
      <c r="V2578" s="183"/>
      <c r="W2578" s="183"/>
      <c r="X2578" s="183"/>
      <c r="Y2578" s="673" t="s">
        <v>16652</v>
      </c>
      <c r="Z2578" s="166" t="s">
        <v>230</v>
      </c>
      <c r="AA2578" s="203" t="s">
        <v>230</v>
      </c>
      <c r="AB2578" s="166" t="s">
        <v>230</v>
      </c>
      <c r="AC2578" s="166" t="s">
        <v>230</v>
      </c>
      <c r="AD2578" s="166" t="s">
        <v>230</v>
      </c>
      <c r="AE2578" s="166" t="s">
        <v>4689</v>
      </c>
      <c r="AF2578" s="166" t="s">
        <v>532</v>
      </c>
      <c r="AG2578" s="165" t="s">
        <v>230</v>
      </c>
      <c r="AH2578" s="203" t="s">
        <v>58</v>
      </c>
      <c r="AI2578" s="167">
        <v>0.114</v>
      </c>
      <c r="AJ2578" s="201">
        <v>2320</v>
      </c>
      <c r="AK2578" s="167">
        <f t="shared" si="333"/>
        <v>0.55298630136986293</v>
      </c>
      <c r="AL2578" s="167">
        <f t="shared" si="334"/>
        <v>0.17161643835616439</v>
      </c>
      <c r="AM2578" s="187">
        <f t="shared" si="335"/>
        <v>0.72460273972602729</v>
      </c>
      <c r="AN2578" s="167">
        <f t="shared" si="336"/>
        <v>0.55298630136986293</v>
      </c>
      <c r="AO2578" s="167">
        <f t="shared" si="332"/>
        <v>0.17161643835616439</v>
      </c>
      <c r="AP2578" s="167">
        <f t="shared" si="337"/>
        <v>0.72460273972602729</v>
      </c>
      <c r="AQ2578" s="167">
        <f t="shared" si="338"/>
        <v>21.738082191780819</v>
      </c>
      <c r="AR2578" s="193" t="s">
        <v>231</v>
      </c>
      <c r="AS2578" s="166" t="s">
        <v>431</v>
      </c>
      <c r="AT2578" s="166" t="s">
        <v>232</v>
      </c>
      <c r="AU2578" s="166" t="s">
        <v>58</v>
      </c>
      <c r="AV2578" s="679" t="s">
        <v>4690</v>
      </c>
      <c r="AW2578" s="166" t="s">
        <v>234</v>
      </c>
      <c r="AX2578" s="46"/>
      <c r="AY2578" s="2391"/>
    </row>
    <row r="2579" spans="1:51" s="55" customFormat="1" ht="15.95" customHeight="1" x14ac:dyDescent="0.25">
      <c r="A2579" s="182">
        <v>506</v>
      </c>
      <c r="B2579" s="166" t="s">
        <v>53</v>
      </c>
      <c r="C2579" s="170" t="s">
        <v>58</v>
      </c>
      <c r="D2579" s="166" t="s">
        <v>19098</v>
      </c>
      <c r="E2579" s="166" t="s">
        <v>4692</v>
      </c>
      <c r="F2579" s="166" t="s">
        <v>4693</v>
      </c>
      <c r="G2579" s="166"/>
      <c r="H2579" s="166" t="s">
        <v>219</v>
      </c>
      <c r="I2579" s="166" t="s">
        <v>316</v>
      </c>
      <c r="J2579" s="166" t="s">
        <v>221</v>
      </c>
      <c r="K2579" s="166" t="s">
        <v>222</v>
      </c>
      <c r="L2579" s="198" t="s">
        <v>221</v>
      </c>
      <c r="M2579" s="198" t="s">
        <v>879</v>
      </c>
      <c r="N2579" s="186">
        <v>5</v>
      </c>
      <c r="O2579" s="186">
        <v>1.5</v>
      </c>
      <c r="P2579" s="186">
        <v>7.5</v>
      </c>
      <c r="Q2579" s="1012">
        <v>3</v>
      </c>
      <c r="R2579" s="223"/>
      <c r="S2579" s="223">
        <v>1</v>
      </c>
      <c r="T2579" s="183"/>
      <c r="U2579" s="223">
        <v>0</v>
      </c>
      <c r="V2579" s="183"/>
      <c r="W2579" s="183"/>
      <c r="X2579" s="183"/>
      <c r="Y2579" s="673" t="s">
        <v>16652</v>
      </c>
      <c r="Z2579" s="166" t="s">
        <v>230</v>
      </c>
      <c r="AA2579" s="203" t="s">
        <v>230</v>
      </c>
      <c r="AB2579" s="166" t="s">
        <v>230</v>
      </c>
      <c r="AC2579" s="166" t="s">
        <v>230</v>
      </c>
      <c r="AD2579" s="166" t="s">
        <v>230</v>
      </c>
      <c r="AE2579" s="166" t="s">
        <v>4694</v>
      </c>
      <c r="AF2579" s="166" t="s">
        <v>3770</v>
      </c>
      <c r="AG2579" s="165" t="s">
        <v>230</v>
      </c>
      <c r="AH2579" s="203" t="s">
        <v>58</v>
      </c>
      <c r="AI2579" s="167">
        <v>0.114</v>
      </c>
      <c r="AJ2579" s="201">
        <v>5680</v>
      </c>
      <c r="AK2579" s="167">
        <f t="shared" si="333"/>
        <v>1.35386301369863</v>
      </c>
      <c r="AL2579" s="167">
        <f t="shared" si="334"/>
        <v>0.42016438356164382</v>
      </c>
      <c r="AM2579" s="187">
        <f t="shared" si="335"/>
        <v>1.7740273972602738</v>
      </c>
      <c r="AN2579" s="167">
        <f t="shared" si="336"/>
        <v>1.35386301369863</v>
      </c>
      <c r="AO2579" s="167">
        <f t="shared" si="332"/>
        <v>0.42016438356164382</v>
      </c>
      <c r="AP2579" s="167">
        <f t="shared" si="337"/>
        <v>1.7740273972602738</v>
      </c>
      <c r="AQ2579" s="167">
        <f t="shared" si="338"/>
        <v>53.220821917808216</v>
      </c>
      <c r="AR2579" s="193" t="s">
        <v>231</v>
      </c>
      <c r="AS2579" s="194" t="s">
        <v>431</v>
      </c>
      <c r="AT2579" s="166" t="s">
        <v>232</v>
      </c>
      <c r="AU2579" s="166" t="s">
        <v>58</v>
      </c>
      <c r="AV2579" s="679" t="s">
        <v>4695</v>
      </c>
      <c r="AW2579" s="166" t="s">
        <v>234</v>
      </c>
      <c r="AX2579" s="46"/>
      <c r="AY2579" s="2391"/>
    </row>
    <row r="2580" spans="1:51" s="55" customFormat="1" ht="15.95" customHeight="1" x14ac:dyDescent="0.25">
      <c r="A2580" s="182">
        <v>507</v>
      </c>
      <c r="B2580" s="166" t="s">
        <v>53</v>
      </c>
      <c r="C2580" s="170" t="s">
        <v>58</v>
      </c>
      <c r="D2580" s="354" t="s">
        <v>19083</v>
      </c>
      <c r="E2580" s="166" t="s">
        <v>4697</v>
      </c>
      <c r="F2580" s="166" t="s">
        <v>4698</v>
      </c>
      <c r="G2580" s="166"/>
      <c r="H2580" s="354" t="s">
        <v>219</v>
      </c>
      <c r="I2580" s="354" t="s">
        <v>220</v>
      </c>
      <c r="J2580" s="354" t="s">
        <v>221</v>
      </c>
      <c r="K2580" s="354" t="s">
        <v>222</v>
      </c>
      <c r="L2580" s="272" t="s">
        <v>221</v>
      </c>
      <c r="M2580" s="272" t="s">
        <v>879</v>
      </c>
      <c r="N2580" s="360">
        <v>6.4</v>
      </c>
      <c r="O2580" s="360">
        <v>2.2000000000000002</v>
      </c>
      <c r="P2580" s="360">
        <f>O2580*N2580</f>
        <v>14.080000000000002</v>
      </c>
      <c r="Q2580" s="1012">
        <v>3</v>
      </c>
      <c r="R2580" s="223"/>
      <c r="S2580" s="223">
        <v>0</v>
      </c>
      <c r="T2580" s="183"/>
      <c r="U2580" s="223">
        <v>0</v>
      </c>
      <c r="V2580" s="183"/>
      <c r="W2580" s="183">
        <v>1</v>
      </c>
      <c r="X2580" s="183"/>
      <c r="Y2580" s="354" t="s">
        <v>62</v>
      </c>
      <c r="Z2580" s="366" t="s">
        <v>224</v>
      </c>
      <c r="AA2580" s="762" t="s">
        <v>225</v>
      </c>
      <c r="AB2580" s="354" t="s">
        <v>1540</v>
      </c>
      <c r="AC2580" s="354" t="s">
        <v>1541</v>
      </c>
      <c r="AD2580" s="354" t="s">
        <v>1542</v>
      </c>
      <c r="AE2580" s="166" t="s">
        <v>4699</v>
      </c>
      <c r="AF2580" s="166" t="s">
        <v>403</v>
      </c>
      <c r="AG2580" s="165" t="s">
        <v>230</v>
      </c>
      <c r="AH2580" s="203" t="s">
        <v>58</v>
      </c>
      <c r="AI2580" s="167">
        <v>0.114</v>
      </c>
      <c r="AJ2580" s="201">
        <v>2480</v>
      </c>
      <c r="AK2580" s="167">
        <f t="shared" si="333"/>
        <v>0.5911232876712329</v>
      </c>
      <c r="AL2580" s="167">
        <f t="shared" si="334"/>
        <v>0.18345205479452054</v>
      </c>
      <c r="AM2580" s="187">
        <f t="shared" si="335"/>
        <v>0.77457534246575344</v>
      </c>
      <c r="AN2580" s="167">
        <f>SUM(AK2580:AK2581)</f>
        <v>0.61142465753424657</v>
      </c>
      <c r="AO2580" s="167">
        <f t="shared" si="332"/>
        <v>0.18345205479452054</v>
      </c>
      <c r="AP2580" s="167">
        <f t="shared" si="337"/>
        <v>0.79487671232876711</v>
      </c>
      <c r="AQ2580" s="167">
        <f t="shared" si="338"/>
        <v>23.846301369863014</v>
      </c>
      <c r="AR2580" s="193" t="s">
        <v>231</v>
      </c>
      <c r="AS2580" s="363" t="s">
        <v>431</v>
      </c>
      <c r="AT2580" s="166" t="s">
        <v>232</v>
      </c>
      <c r="AU2580" s="166" t="s">
        <v>58</v>
      </c>
      <c r="AV2580" s="679" t="s">
        <v>4700</v>
      </c>
      <c r="AW2580" s="166" t="s">
        <v>234</v>
      </c>
      <c r="AX2580" s="2460" t="s">
        <v>18892</v>
      </c>
      <c r="AY2580" s="2391"/>
    </row>
    <row r="2581" spans="1:51" s="8" customFormat="1" ht="15.95" customHeight="1" x14ac:dyDescent="0.2">
      <c r="A2581" s="122"/>
      <c r="B2581" s="123"/>
      <c r="C2581" s="144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8"/>
      <c r="O2581" s="128"/>
      <c r="P2581" s="128"/>
      <c r="Q2581" s="1072"/>
      <c r="R2581" s="134"/>
      <c r="S2581" s="134"/>
      <c r="T2581" s="124"/>
      <c r="U2581" s="134"/>
      <c r="V2581" s="124"/>
      <c r="W2581" s="124"/>
      <c r="X2581" s="124"/>
      <c r="Y2581" s="123" t="s">
        <v>230</v>
      </c>
      <c r="Z2581" s="123" t="s">
        <v>230</v>
      </c>
      <c r="AA2581" s="135" t="s">
        <v>230</v>
      </c>
      <c r="AB2581" s="123" t="s">
        <v>22784</v>
      </c>
      <c r="AC2581" s="123" t="s">
        <v>230</v>
      </c>
      <c r="AD2581" s="123" t="s">
        <v>230</v>
      </c>
      <c r="AE2581" s="123" t="s">
        <v>4699</v>
      </c>
      <c r="AF2581" s="144" t="s">
        <v>3844</v>
      </c>
      <c r="AG2581" s="2325">
        <v>5030070773</v>
      </c>
      <c r="AH2581" s="123" t="s">
        <v>3773</v>
      </c>
      <c r="AI2581" s="128">
        <v>0.13</v>
      </c>
      <c r="AJ2581" s="140">
        <v>57</v>
      </c>
      <c r="AK2581" s="126">
        <f>AJ2581*AI2581/365</f>
        <v>2.0301369863013698E-2</v>
      </c>
      <c r="AL2581" s="126">
        <v>0</v>
      </c>
      <c r="AM2581" s="129">
        <f>SUBTOTAL(9,AK2581:AL2581)</f>
        <v>2.0301369863013698E-2</v>
      </c>
      <c r="AN2581" s="126"/>
      <c r="AO2581" s="126"/>
      <c r="AP2581" s="126"/>
      <c r="AQ2581" s="369"/>
      <c r="AR2581" s="49"/>
      <c r="AS2581" s="50"/>
      <c r="AT2581" s="123"/>
      <c r="AU2581" s="123"/>
      <c r="AV2581" s="73"/>
      <c r="AW2581" s="123"/>
      <c r="AX2581" s="2542" t="s">
        <v>18892</v>
      </c>
      <c r="AY2581" s="2391"/>
    </row>
    <row r="2582" spans="1:51" s="55" customFormat="1" ht="15.95" customHeight="1" x14ac:dyDescent="0.25">
      <c r="A2582" s="182">
        <v>508</v>
      </c>
      <c r="B2582" s="166" t="s">
        <v>53</v>
      </c>
      <c r="C2582" s="170" t="s">
        <v>58</v>
      </c>
      <c r="D2582" s="354" t="s">
        <v>19084</v>
      </c>
      <c r="E2582" s="166" t="s">
        <v>4701</v>
      </c>
      <c r="F2582" s="166" t="s">
        <v>4702</v>
      </c>
      <c r="G2582" s="166"/>
      <c r="H2582" s="354" t="s">
        <v>219</v>
      </c>
      <c r="I2582" s="354" t="s">
        <v>220</v>
      </c>
      <c r="J2582" s="354" t="s">
        <v>221</v>
      </c>
      <c r="K2582" s="354" t="s">
        <v>222</v>
      </c>
      <c r="L2582" s="272" t="s">
        <v>221</v>
      </c>
      <c r="M2582" s="272" t="s">
        <v>879</v>
      </c>
      <c r="N2582" s="360">
        <v>6.4</v>
      </c>
      <c r="O2582" s="360">
        <v>2.2000000000000002</v>
      </c>
      <c r="P2582" s="360">
        <f>O2582*N2582</f>
        <v>14.080000000000002</v>
      </c>
      <c r="Q2582" s="184">
        <v>2</v>
      </c>
      <c r="R2582" s="183"/>
      <c r="S2582" s="183">
        <v>0</v>
      </c>
      <c r="T2582" s="183"/>
      <c r="U2582" s="183">
        <v>0</v>
      </c>
      <c r="V2582" s="183"/>
      <c r="W2582" s="183">
        <v>1</v>
      </c>
      <c r="X2582" s="183"/>
      <c r="Y2582" s="354" t="s">
        <v>62</v>
      </c>
      <c r="Z2582" s="366" t="s">
        <v>224</v>
      </c>
      <c r="AA2582" s="762" t="s">
        <v>225</v>
      </c>
      <c r="AB2582" s="354" t="s">
        <v>1540</v>
      </c>
      <c r="AC2582" s="354" t="s">
        <v>1541</v>
      </c>
      <c r="AD2582" s="354" t="s">
        <v>1542</v>
      </c>
      <c r="AE2582" s="166" t="s">
        <v>4703</v>
      </c>
      <c r="AF2582" s="166" t="s">
        <v>403</v>
      </c>
      <c r="AG2582" s="165" t="s">
        <v>230</v>
      </c>
      <c r="AH2582" s="203" t="s">
        <v>58</v>
      </c>
      <c r="AI2582" s="167">
        <v>0.114</v>
      </c>
      <c r="AJ2582" s="201">
        <v>2480</v>
      </c>
      <c r="AK2582" s="167">
        <f>AJ2582*0.087/365</f>
        <v>0.5911232876712329</v>
      </c>
      <c r="AL2582" s="167">
        <f>AJ2582*0.027/365</f>
        <v>0.18345205479452054</v>
      </c>
      <c r="AM2582" s="187">
        <f>AK2582+AL2582</f>
        <v>0.77457534246575344</v>
      </c>
      <c r="AN2582" s="167">
        <f>SUM(AK2582:AK2584)</f>
        <v>0.82709589041095888</v>
      </c>
      <c r="AO2582" s="167">
        <f>SUM(AL2582:AL2584)</f>
        <v>0.25446575342465749</v>
      </c>
      <c r="AP2582" s="167">
        <f>SUM(AN2582:AO2582)</f>
        <v>1.0815616438356164</v>
      </c>
      <c r="AQ2582" s="167">
        <f>AP2582*30</f>
        <v>32.446849315068491</v>
      </c>
      <c r="AR2582" s="193" t="s">
        <v>231</v>
      </c>
      <c r="AS2582" s="363" t="s">
        <v>431</v>
      </c>
      <c r="AT2582" s="166" t="s">
        <v>232</v>
      </c>
      <c r="AU2582" s="166" t="s">
        <v>58</v>
      </c>
      <c r="AV2582" s="679" t="s">
        <v>4704</v>
      </c>
      <c r="AW2582" s="166" t="s">
        <v>234</v>
      </c>
      <c r="AX2582" s="2511" t="s">
        <v>19085</v>
      </c>
      <c r="AY2582" s="2391"/>
    </row>
    <row r="2583" spans="1:51" s="8" customFormat="1" ht="15.95" customHeight="1" x14ac:dyDescent="0.25">
      <c r="A2583" s="112"/>
      <c r="B2583" s="113"/>
      <c r="C2583" s="121"/>
      <c r="D2583" s="113"/>
      <c r="E2583" s="113"/>
      <c r="F2583" s="113"/>
      <c r="G2583" s="113"/>
      <c r="H2583" s="113"/>
      <c r="I2583" s="113"/>
      <c r="J2583" s="113"/>
      <c r="K2583" s="113"/>
      <c r="L2583" s="113"/>
      <c r="M2583" s="113"/>
      <c r="N2583" s="118"/>
      <c r="O2583" s="118"/>
      <c r="P2583" s="118"/>
      <c r="Q2583" s="120"/>
      <c r="R2583" s="114"/>
      <c r="S2583" s="114"/>
      <c r="T2583" s="114"/>
      <c r="U2583" s="114"/>
      <c r="V2583" s="114"/>
      <c r="W2583" s="114"/>
      <c r="X2583" s="114"/>
      <c r="Y2583" s="113" t="s">
        <v>230</v>
      </c>
      <c r="Z2583" s="113" t="s">
        <v>230</v>
      </c>
      <c r="AA2583" s="132" t="s">
        <v>230</v>
      </c>
      <c r="AB2583" s="113" t="s">
        <v>230</v>
      </c>
      <c r="AC2583" s="113" t="s">
        <v>230</v>
      </c>
      <c r="AD2583" s="113" t="s">
        <v>230</v>
      </c>
      <c r="AE2583" s="113" t="s">
        <v>4705</v>
      </c>
      <c r="AF2583" s="113" t="s">
        <v>589</v>
      </c>
      <c r="AG2583" s="115" t="s">
        <v>230</v>
      </c>
      <c r="AH2583" s="113" t="s">
        <v>58</v>
      </c>
      <c r="AI2583" s="116">
        <v>0.114</v>
      </c>
      <c r="AJ2583" s="146">
        <v>960</v>
      </c>
      <c r="AK2583" s="116">
        <f>AJ2583*0.087/365</f>
        <v>0.22882191780821917</v>
      </c>
      <c r="AL2583" s="116">
        <f>AJ2583*0.027/365</f>
        <v>7.1013698630136984E-2</v>
      </c>
      <c r="AM2583" s="116">
        <f>SUM(AK2583:AL2583)</f>
        <v>0.29983561643835616</v>
      </c>
      <c r="AN2583" s="116"/>
      <c r="AO2583" s="116"/>
      <c r="AP2583" s="116"/>
      <c r="AQ2583" s="367"/>
      <c r="AR2583" s="42"/>
      <c r="AS2583" s="43"/>
      <c r="AT2583" s="113"/>
      <c r="AU2583" s="113"/>
      <c r="AV2583" s="44"/>
      <c r="AW2583" s="113"/>
      <c r="AX2583" s="44"/>
      <c r="AY2583" s="2391"/>
    </row>
    <row r="2584" spans="1:51" s="8" customFormat="1" ht="15.95" customHeight="1" x14ac:dyDescent="0.25">
      <c r="A2584" s="93"/>
      <c r="B2584" s="88"/>
      <c r="C2584" s="107"/>
      <c r="D2584" s="88"/>
      <c r="E2584" s="88"/>
      <c r="F2584" s="88"/>
      <c r="G2584" s="88"/>
      <c r="H2584" s="88"/>
      <c r="I2584" s="88"/>
      <c r="J2584" s="88"/>
      <c r="K2584" s="88"/>
      <c r="L2584" s="88"/>
      <c r="M2584" s="88"/>
      <c r="N2584" s="21"/>
      <c r="O2584" s="21"/>
      <c r="P2584" s="21"/>
      <c r="Q2584" s="106"/>
      <c r="R2584" s="104"/>
      <c r="S2584" s="104"/>
      <c r="T2584" s="94"/>
      <c r="U2584" s="104"/>
      <c r="V2584" s="94"/>
      <c r="W2584" s="94"/>
      <c r="X2584" s="94"/>
      <c r="Y2584" s="88" t="s">
        <v>230</v>
      </c>
      <c r="Z2584" s="88" t="s">
        <v>230</v>
      </c>
      <c r="AA2584" s="90" t="s">
        <v>230</v>
      </c>
      <c r="AB2584" s="88" t="s">
        <v>230</v>
      </c>
      <c r="AC2584" s="88" t="s">
        <v>230</v>
      </c>
      <c r="AD2584" s="88" t="s">
        <v>230</v>
      </c>
      <c r="AE2584" s="88" t="s">
        <v>4703</v>
      </c>
      <c r="AF2584" s="88" t="s">
        <v>4706</v>
      </c>
      <c r="AG2584" s="95">
        <v>1035000033397</v>
      </c>
      <c r="AH2584" s="88" t="s">
        <v>842</v>
      </c>
      <c r="AI2584" s="21">
        <v>0.87</v>
      </c>
      <c r="AJ2584" s="97">
        <v>3</v>
      </c>
      <c r="AK2584" s="98">
        <f>AJ2584*AI2584/365</f>
        <v>7.1506849315068491E-3</v>
      </c>
      <c r="AL2584" s="98">
        <v>0</v>
      </c>
      <c r="AM2584" s="96">
        <f>SUBTOTAL(9,AK2584:AL2584)</f>
        <v>7.1506849315068491E-3</v>
      </c>
      <c r="AN2584" s="98"/>
      <c r="AO2584" s="98"/>
      <c r="AP2584" s="98"/>
      <c r="AQ2584" s="368"/>
      <c r="AR2584" s="47"/>
      <c r="AS2584" s="48"/>
      <c r="AT2584" s="88"/>
      <c r="AU2584" s="88"/>
      <c r="AV2584" s="52"/>
      <c r="AW2584" s="88"/>
      <c r="AX2584" s="52"/>
      <c r="AY2584" s="2391"/>
    </row>
    <row r="2585" spans="1:51" s="55" customFormat="1" ht="15.95" customHeight="1" x14ac:dyDescent="0.25">
      <c r="A2585" s="182">
        <v>509</v>
      </c>
      <c r="B2585" s="166" t="s">
        <v>53</v>
      </c>
      <c r="C2585" s="170" t="s">
        <v>58</v>
      </c>
      <c r="D2585" s="354" t="s">
        <v>19086</v>
      </c>
      <c r="E2585" s="166" t="s">
        <v>4708</v>
      </c>
      <c r="F2585" s="166" t="s">
        <v>4709</v>
      </c>
      <c r="G2585" s="166"/>
      <c r="H2585" s="354" t="s">
        <v>219</v>
      </c>
      <c r="I2585" s="354" t="s">
        <v>220</v>
      </c>
      <c r="J2585" s="354" t="s">
        <v>221</v>
      </c>
      <c r="K2585" s="354" t="s">
        <v>222</v>
      </c>
      <c r="L2585" s="272" t="s">
        <v>221</v>
      </c>
      <c r="M2585" s="272" t="s">
        <v>879</v>
      </c>
      <c r="N2585" s="360">
        <v>6.4</v>
      </c>
      <c r="O2585" s="360">
        <v>2.2000000000000002</v>
      </c>
      <c r="P2585" s="360">
        <f>O2585*N2585</f>
        <v>14.080000000000002</v>
      </c>
      <c r="Q2585" s="1012">
        <v>1</v>
      </c>
      <c r="R2585" s="223"/>
      <c r="S2585" s="223">
        <v>1</v>
      </c>
      <c r="T2585" s="183"/>
      <c r="U2585" s="223">
        <v>0</v>
      </c>
      <c r="V2585" s="183"/>
      <c r="W2585" s="183"/>
      <c r="X2585" s="183"/>
      <c r="Y2585" s="354" t="s">
        <v>62</v>
      </c>
      <c r="Z2585" s="366" t="s">
        <v>224</v>
      </c>
      <c r="AA2585" s="762" t="s">
        <v>225</v>
      </c>
      <c r="AB2585" s="354" t="s">
        <v>1540</v>
      </c>
      <c r="AC2585" s="354" t="s">
        <v>1541</v>
      </c>
      <c r="AD2585" s="354" t="s">
        <v>1542</v>
      </c>
      <c r="AE2585" s="166" t="s">
        <v>4710</v>
      </c>
      <c r="AF2585" s="166" t="s">
        <v>3434</v>
      </c>
      <c r="AG2585" s="165" t="s">
        <v>230</v>
      </c>
      <c r="AH2585" s="203" t="s">
        <v>58</v>
      </c>
      <c r="AI2585" s="167">
        <v>0.114</v>
      </c>
      <c r="AJ2585" s="201">
        <v>1680</v>
      </c>
      <c r="AK2585" s="167">
        <f>AJ2585*0.087/365</f>
        <v>0.40043835616438356</v>
      </c>
      <c r="AL2585" s="167">
        <f>AJ2585*0.027/365</f>
        <v>0.12427397260273973</v>
      </c>
      <c r="AM2585" s="187">
        <f>AK2585+AL2585</f>
        <v>0.52471232876712326</v>
      </c>
      <c r="AN2585" s="167">
        <f>SUM(AK2585:AK2586)</f>
        <v>0.40684931506849314</v>
      </c>
      <c r="AO2585" s="167">
        <f>AL2585</f>
        <v>0.12427397260273973</v>
      </c>
      <c r="AP2585" s="167">
        <f>AN2585+AO2585</f>
        <v>0.53112328767123285</v>
      </c>
      <c r="AQ2585" s="167">
        <f>AP2585*30</f>
        <v>15.933698630136986</v>
      </c>
      <c r="AR2585" s="193" t="s">
        <v>231</v>
      </c>
      <c r="AS2585" s="354" t="s">
        <v>431</v>
      </c>
      <c r="AT2585" s="166" t="s">
        <v>232</v>
      </c>
      <c r="AU2585" s="166" t="s">
        <v>58</v>
      </c>
      <c r="AV2585" s="679" t="s">
        <v>4711</v>
      </c>
      <c r="AW2585" s="166" t="s">
        <v>234</v>
      </c>
      <c r="AX2585" s="2460" t="s">
        <v>18892</v>
      </c>
      <c r="AY2585" s="2391"/>
    </row>
    <row r="2586" spans="1:51" s="8" customFormat="1" ht="15.95" customHeight="1" x14ac:dyDescent="0.2">
      <c r="A2586" s="122"/>
      <c r="B2586" s="123"/>
      <c r="C2586" s="144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8"/>
      <c r="O2586" s="128"/>
      <c r="P2586" s="128"/>
      <c r="Q2586" s="1072"/>
      <c r="R2586" s="134"/>
      <c r="S2586" s="134"/>
      <c r="T2586" s="124"/>
      <c r="U2586" s="134"/>
      <c r="V2586" s="124"/>
      <c r="W2586" s="124"/>
      <c r="X2586" s="124"/>
      <c r="Y2586" s="123" t="s">
        <v>230</v>
      </c>
      <c r="Z2586" s="123" t="s">
        <v>230</v>
      </c>
      <c r="AA2586" s="135" t="s">
        <v>230</v>
      </c>
      <c r="AB2586" s="123" t="s">
        <v>22784</v>
      </c>
      <c r="AC2586" s="123" t="s">
        <v>230</v>
      </c>
      <c r="AD2586" s="123" t="s">
        <v>230</v>
      </c>
      <c r="AE2586" s="123" t="s">
        <v>4710</v>
      </c>
      <c r="AF2586" s="144" t="s">
        <v>3844</v>
      </c>
      <c r="AG2586" s="2325">
        <v>5030070773</v>
      </c>
      <c r="AH2586" s="123" t="s">
        <v>3773</v>
      </c>
      <c r="AI2586" s="128">
        <v>0.13</v>
      </c>
      <c r="AJ2586" s="140">
        <v>18</v>
      </c>
      <c r="AK2586" s="126">
        <f>AJ2586*AI2586/365</f>
        <v>6.4109589041095889E-3</v>
      </c>
      <c r="AL2586" s="126">
        <v>0</v>
      </c>
      <c r="AM2586" s="129">
        <f>SUBTOTAL(9,AK2586:AL2586)</f>
        <v>6.4109589041095889E-3</v>
      </c>
      <c r="AN2586" s="126"/>
      <c r="AO2586" s="126"/>
      <c r="AP2586" s="126"/>
      <c r="AQ2586" s="369"/>
      <c r="AR2586" s="49"/>
      <c r="AS2586" s="50"/>
      <c r="AT2586" s="123"/>
      <c r="AU2586" s="123"/>
      <c r="AV2586" s="73"/>
      <c r="AW2586" s="123"/>
      <c r="AX2586" s="46"/>
      <c r="AY2586" s="2391"/>
    </row>
    <row r="2587" spans="1:51" s="55" customFormat="1" ht="15.95" customHeight="1" x14ac:dyDescent="0.25">
      <c r="A2587" s="182">
        <v>510</v>
      </c>
      <c r="B2587" s="166" t="s">
        <v>53</v>
      </c>
      <c r="C2587" s="170" t="s">
        <v>58</v>
      </c>
      <c r="D2587" s="354" t="s">
        <v>19087</v>
      </c>
      <c r="E2587" s="166" t="s">
        <v>4713</v>
      </c>
      <c r="F2587" s="166" t="s">
        <v>4714</v>
      </c>
      <c r="G2587" s="166"/>
      <c r="H2587" s="354" t="s">
        <v>219</v>
      </c>
      <c r="I2587" s="354" t="s">
        <v>220</v>
      </c>
      <c r="J2587" s="354" t="s">
        <v>221</v>
      </c>
      <c r="K2587" s="354" t="s">
        <v>222</v>
      </c>
      <c r="L2587" s="272" t="s">
        <v>221</v>
      </c>
      <c r="M2587" s="272" t="s">
        <v>879</v>
      </c>
      <c r="N2587" s="360">
        <v>6.4</v>
      </c>
      <c r="O2587" s="360">
        <v>2.2000000000000002</v>
      </c>
      <c r="P2587" s="360">
        <f>O2587*N2587</f>
        <v>14.080000000000002</v>
      </c>
      <c r="Q2587" s="1012">
        <v>2</v>
      </c>
      <c r="R2587" s="223"/>
      <c r="S2587" s="223">
        <v>0</v>
      </c>
      <c r="T2587" s="183"/>
      <c r="U2587" s="223">
        <v>0</v>
      </c>
      <c r="V2587" s="183"/>
      <c r="W2587" s="183">
        <v>1</v>
      </c>
      <c r="X2587" s="183"/>
      <c r="Y2587" s="354" t="s">
        <v>62</v>
      </c>
      <c r="Z2587" s="366" t="s">
        <v>224</v>
      </c>
      <c r="AA2587" s="762" t="s">
        <v>225</v>
      </c>
      <c r="AB2587" s="354" t="s">
        <v>1540</v>
      </c>
      <c r="AC2587" s="354" t="s">
        <v>1541</v>
      </c>
      <c r="AD2587" s="354" t="s">
        <v>1542</v>
      </c>
      <c r="AE2587" s="166" t="s">
        <v>4715</v>
      </c>
      <c r="AF2587" s="166" t="s">
        <v>1230</v>
      </c>
      <c r="AG2587" s="165" t="s">
        <v>230</v>
      </c>
      <c r="AH2587" s="203" t="s">
        <v>58</v>
      </c>
      <c r="AI2587" s="167">
        <v>0.114</v>
      </c>
      <c r="AJ2587" s="201">
        <v>880</v>
      </c>
      <c r="AK2587" s="167">
        <f>AJ2587*0.087/365</f>
        <v>0.20975342465753422</v>
      </c>
      <c r="AL2587" s="167">
        <f>AJ2587*0.027/365</f>
        <v>6.5095890410958895E-2</v>
      </c>
      <c r="AM2587" s="187">
        <f>AK2587+AL2587</f>
        <v>0.27484931506849308</v>
      </c>
      <c r="AN2587" s="167">
        <f>AK2587</f>
        <v>0.20975342465753422</v>
      </c>
      <c r="AO2587" s="167">
        <f>AL2587</f>
        <v>6.5095890410958895E-2</v>
      </c>
      <c r="AP2587" s="167">
        <f>AN2587+AO2587</f>
        <v>0.27484931506849308</v>
      </c>
      <c r="AQ2587" s="167">
        <f>AP2587*30</f>
        <v>8.2454794520547932</v>
      </c>
      <c r="AR2587" s="193" t="s">
        <v>231</v>
      </c>
      <c r="AS2587" s="363" t="s">
        <v>431</v>
      </c>
      <c r="AT2587" s="166" t="s">
        <v>232</v>
      </c>
      <c r="AU2587" s="166" t="s">
        <v>58</v>
      </c>
      <c r="AV2587" s="679" t="s">
        <v>4716</v>
      </c>
      <c r="AW2587" s="166" t="s">
        <v>234</v>
      </c>
      <c r="AX2587" s="46"/>
      <c r="AY2587" s="2391"/>
    </row>
    <row r="2588" spans="1:51" s="55" customFormat="1" ht="15.95" customHeight="1" x14ac:dyDescent="0.25">
      <c r="A2588" s="182">
        <v>511</v>
      </c>
      <c r="B2588" s="166" t="s">
        <v>53</v>
      </c>
      <c r="C2588" s="170" t="s">
        <v>58</v>
      </c>
      <c r="D2588" s="166" t="s">
        <v>19097</v>
      </c>
      <c r="E2588" s="166" t="s">
        <v>4717</v>
      </c>
      <c r="F2588" s="166" t="s">
        <v>4718</v>
      </c>
      <c r="G2588" s="166"/>
      <c r="H2588" s="166" t="s">
        <v>732</v>
      </c>
      <c r="I2588" s="166">
        <v>0</v>
      </c>
      <c r="J2588" s="166" t="s">
        <v>317</v>
      </c>
      <c r="K2588" s="166">
        <v>0</v>
      </c>
      <c r="L2588" s="166" t="s">
        <v>317</v>
      </c>
      <c r="M2588" s="166">
        <v>0</v>
      </c>
      <c r="N2588" s="186">
        <v>5</v>
      </c>
      <c r="O2588" s="186">
        <v>1.5</v>
      </c>
      <c r="P2588" s="186">
        <v>7.5</v>
      </c>
      <c r="Q2588" s="1012">
        <v>0</v>
      </c>
      <c r="R2588" s="223"/>
      <c r="S2588" s="223">
        <v>0</v>
      </c>
      <c r="T2588" s="183"/>
      <c r="U2588" s="223">
        <v>0</v>
      </c>
      <c r="V2588" s="183">
        <v>1</v>
      </c>
      <c r="W2588" s="183">
        <v>1</v>
      </c>
      <c r="X2588" s="183"/>
      <c r="Y2588" s="166" t="s">
        <v>61</v>
      </c>
      <c r="Z2588" s="166" t="s">
        <v>230</v>
      </c>
      <c r="AA2588" s="203" t="s">
        <v>230</v>
      </c>
      <c r="AB2588" s="166" t="s">
        <v>230</v>
      </c>
      <c r="AC2588" s="166" t="s">
        <v>230</v>
      </c>
      <c r="AD2588" s="166" t="s">
        <v>230</v>
      </c>
      <c r="AE2588" s="166" t="s">
        <v>4719</v>
      </c>
      <c r="AF2588" s="166" t="s">
        <v>3690</v>
      </c>
      <c r="AG2588" s="165" t="s">
        <v>230</v>
      </c>
      <c r="AH2588" s="203" t="s">
        <v>58</v>
      </c>
      <c r="AI2588" s="167">
        <v>0.114</v>
      </c>
      <c r="AJ2588" s="201">
        <v>640</v>
      </c>
      <c r="AK2588" s="167">
        <f>AJ2588*0.087/365</f>
        <v>0.15254794520547943</v>
      </c>
      <c r="AL2588" s="167">
        <f>AJ2588*0.027/365</f>
        <v>4.7342465753424663E-2</v>
      </c>
      <c r="AM2588" s="187">
        <f>AK2588+AL2588</f>
        <v>0.19989041095890409</v>
      </c>
      <c r="AN2588" s="167">
        <f>AK2588</f>
        <v>0.15254794520547943</v>
      </c>
      <c r="AO2588" s="167">
        <f>AL2588</f>
        <v>4.7342465753424663E-2</v>
      </c>
      <c r="AP2588" s="167">
        <f>AN2588+AO2588</f>
        <v>0.19989041095890409</v>
      </c>
      <c r="AQ2588" s="167">
        <f>AP2588*30</f>
        <v>5.9967123287671225</v>
      </c>
      <c r="AR2588" s="193" t="s">
        <v>231</v>
      </c>
      <c r="AS2588" s="194"/>
      <c r="AT2588" s="166" t="s">
        <v>232</v>
      </c>
      <c r="AU2588" s="166" t="s">
        <v>58</v>
      </c>
      <c r="AV2588" s="269"/>
      <c r="AW2588" s="166" t="s">
        <v>1122</v>
      </c>
      <c r="AX2588" s="46"/>
      <c r="AY2588" s="2391"/>
    </row>
    <row r="2589" spans="1:51" s="55" customFormat="1" ht="15.95" customHeight="1" x14ac:dyDescent="0.25">
      <c r="A2589" s="182">
        <v>512</v>
      </c>
      <c r="B2589" s="166" t="s">
        <v>53</v>
      </c>
      <c r="C2589" s="170" t="s">
        <v>58</v>
      </c>
      <c r="D2589" s="354" t="s">
        <v>19088</v>
      </c>
      <c r="E2589" s="166" t="s">
        <v>4721</v>
      </c>
      <c r="F2589" s="166" t="s">
        <v>4722</v>
      </c>
      <c r="G2589" s="166"/>
      <c r="H2589" s="354" t="s">
        <v>219</v>
      </c>
      <c r="I2589" s="354" t="s">
        <v>220</v>
      </c>
      <c r="J2589" s="354" t="s">
        <v>221</v>
      </c>
      <c r="K2589" s="354" t="s">
        <v>222</v>
      </c>
      <c r="L2589" s="272" t="s">
        <v>221</v>
      </c>
      <c r="M2589" s="272" t="s">
        <v>879</v>
      </c>
      <c r="N2589" s="360">
        <v>6.4</v>
      </c>
      <c r="O2589" s="360">
        <v>2.2000000000000002</v>
      </c>
      <c r="P2589" s="360">
        <f>O2589*N2589</f>
        <v>14.080000000000002</v>
      </c>
      <c r="Q2589" s="1012">
        <v>1</v>
      </c>
      <c r="R2589" s="223"/>
      <c r="S2589" s="223">
        <v>0</v>
      </c>
      <c r="T2589" s="183"/>
      <c r="U2589" s="223">
        <v>0</v>
      </c>
      <c r="V2589" s="183"/>
      <c r="W2589" s="183">
        <v>1</v>
      </c>
      <c r="X2589" s="183"/>
      <c r="Y2589" s="354" t="s">
        <v>62</v>
      </c>
      <c r="Z2589" s="366" t="s">
        <v>224</v>
      </c>
      <c r="AA2589" s="762" t="s">
        <v>225</v>
      </c>
      <c r="AB2589" s="354" t="s">
        <v>1540</v>
      </c>
      <c r="AC2589" s="354" t="s">
        <v>1541</v>
      </c>
      <c r="AD2589" s="354" t="s">
        <v>1542</v>
      </c>
      <c r="AE2589" s="166" t="s">
        <v>4723</v>
      </c>
      <c r="AF2589" s="166" t="s">
        <v>3521</v>
      </c>
      <c r="AG2589" s="165" t="s">
        <v>230</v>
      </c>
      <c r="AH2589" s="203" t="s">
        <v>58</v>
      </c>
      <c r="AI2589" s="167">
        <v>0.114</v>
      </c>
      <c r="AJ2589" s="201">
        <v>1360</v>
      </c>
      <c r="AK2589" s="167">
        <f>AJ2589*0.087/365</f>
        <v>0.32416438356164384</v>
      </c>
      <c r="AL2589" s="167">
        <f>AJ2589*0.027/365</f>
        <v>0.10060273972602739</v>
      </c>
      <c r="AM2589" s="187">
        <f>AK2589+AL2589</f>
        <v>0.42476712328767124</v>
      </c>
      <c r="AN2589" s="167">
        <f>SUM(AK2589:AK2591)</f>
        <v>0.39326027397260277</v>
      </c>
      <c r="AO2589" s="167">
        <f>AL2589</f>
        <v>0.10060273972602739</v>
      </c>
      <c r="AP2589" s="167">
        <f>SUM(AM2589:AM2591)</f>
        <v>0.49386301369863017</v>
      </c>
      <c r="AQ2589" s="167">
        <f>AP2589*30</f>
        <v>14.815890410958906</v>
      </c>
      <c r="AR2589" s="193" t="s">
        <v>231</v>
      </c>
      <c r="AS2589" s="363" t="s">
        <v>431</v>
      </c>
      <c r="AT2589" s="166" t="s">
        <v>232</v>
      </c>
      <c r="AU2589" s="166" t="s">
        <v>58</v>
      </c>
      <c r="AV2589" s="679" t="s">
        <v>4724</v>
      </c>
      <c r="AW2589" s="166" t="s">
        <v>234</v>
      </c>
      <c r="AX2589" s="2460" t="s">
        <v>18892</v>
      </c>
      <c r="AY2589" s="2391"/>
    </row>
    <row r="2590" spans="1:51" s="55" customFormat="1" ht="15.95" customHeight="1" x14ac:dyDescent="0.25">
      <c r="A2590" s="353">
        <v>513</v>
      </c>
      <c r="B2590" s="354" t="s">
        <v>53</v>
      </c>
      <c r="C2590" s="366" t="s">
        <v>58</v>
      </c>
      <c r="D2590" s="354" t="s">
        <v>19090</v>
      </c>
      <c r="E2590" s="354" t="s">
        <v>17585</v>
      </c>
      <c r="F2590" s="354" t="s">
        <v>17586</v>
      </c>
      <c r="G2590" s="354"/>
      <c r="H2590" s="354" t="s">
        <v>219</v>
      </c>
      <c r="I2590" s="354" t="s">
        <v>220</v>
      </c>
      <c r="J2590" s="354" t="s">
        <v>221</v>
      </c>
      <c r="K2590" s="354" t="s">
        <v>222</v>
      </c>
      <c r="L2590" s="272" t="s">
        <v>221</v>
      </c>
      <c r="M2590" s="272" t="s">
        <v>879</v>
      </c>
      <c r="N2590" s="360">
        <v>6.4</v>
      </c>
      <c r="O2590" s="360">
        <v>2.2000000000000002</v>
      </c>
      <c r="P2590" s="360">
        <f>O2590*N2590</f>
        <v>14.080000000000002</v>
      </c>
      <c r="Q2590" s="1010">
        <v>0</v>
      </c>
      <c r="R2590" s="505"/>
      <c r="S2590" s="505">
        <v>0</v>
      </c>
      <c r="T2590" s="357"/>
      <c r="U2590" s="505">
        <v>0</v>
      </c>
      <c r="V2590" s="357">
        <v>1</v>
      </c>
      <c r="W2590" s="357">
        <v>1</v>
      </c>
      <c r="X2590" s="357"/>
      <c r="Y2590" s="354" t="s">
        <v>62</v>
      </c>
      <c r="Z2590" s="366" t="s">
        <v>224</v>
      </c>
      <c r="AA2590" s="762" t="s">
        <v>225</v>
      </c>
      <c r="AB2590" s="354" t="s">
        <v>1540</v>
      </c>
      <c r="AC2590" s="354" t="s">
        <v>1541</v>
      </c>
      <c r="AD2590" s="354" t="s">
        <v>1542</v>
      </c>
      <c r="AE2590" s="166" t="s">
        <v>4728</v>
      </c>
      <c r="AF2590" s="166" t="s">
        <v>417</v>
      </c>
      <c r="AG2590" s="1011" t="s">
        <v>230</v>
      </c>
      <c r="AH2590" s="203" t="s">
        <v>58</v>
      </c>
      <c r="AI2590" s="167"/>
      <c r="AJ2590" s="201"/>
      <c r="AK2590" s="167"/>
      <c r="AL2590" s="167"/>
      <c r="AM2590" s="187">
        <f>AK2590+AL2590</f>
        <v>0</v>
      </c>
      <c r="AN2590" s="167"/>
      <c r="AO2590" s="167"/>
      <c r="AP2590" s="167">
        <f>AN2590+AO2590</f>
        <v>0</v>
      </c>
      <c r="AQ2590" s="167"/>
      <c r="AR2590" s="193" t="s">
        <v>231</v>
      </c>
      <c r="AS2590" s="363" t="s">
        <v>431</v>
      </c>
      <c r="AT2590" s="166" t="s">
        <v>232</v>
      </c>
      <c r="AU2590" s="166" t="s">
        <v>58</v>
      </c>
      <c r="AV2590" s="679" t="s">
        <v>4729</v>
      </c>
      <c r="AW2590" s="166" t="s">
        <v>234</v>
      </c>
      <c r="AX2590" s="2511" t="s">
        <v>25386</v>
      </c>
      <c r="AY2590" s="2391"/>
    </row>
    <row r="2591" spans="1:51" s="8" customFormat="1" ht="15.95" customHeight="1" x14ac:dyDescent="0.25">
      <c r="A2591" s="122"/>
      <c r="B2591" s="123"/>
      <c r="C2591" s="144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8"/>
      <c r="O2591" s="128"/>
      <c r="P2591" s="128"/>
      <c r="Q2591" s="1072"/>
      <c r="R2591" s="134"/>
      <c r="S2591" s="134"/>
      <c r="T2591" s="124"/>
      <c r="U2591" s="134"/>
      <c r="V2591" s="124"/>
      <c r="W2591" s="124"/>
      <c r="X2591" s="124"/>
      <c r="Y2591" s="123" t="s">
        <v>230</v>
      </c>
      <c r="Z2591" s="123" t="s">
        <v>230</v>
      </c>
      <c r="AA2591" s="135" t="s">
        <v>230</v>
      </c>
      <c r="AB2591" s="1694" t="s">
        <v>230</v>
      </c>
      <c r="AC2591" s="1694" t="s">
        <v>230</v>
      </c>
      <c r="AD2591" s="1694" t="s">
        <v>230</v>
      </c>
      <c r="AE2591" s="485" t="s">
        <v>4730</v>
      </c>
      <c r="AF2591" s="1496" t="s">
        <v>3844</v>
      </c>
      <c r="AG2591" s="2376" t="s">
        <v>230</v>
      </c>
      <c r="AH2591" s="485" t="s">
        <v>3773</v>
      </c>
      <c r="AI2591" s="487">
        <v>0.13</v>
      </c>
      <c r="AJ2591" s="1497">
        <v>194</v>
      </c>
      <c r="AK2591" s="486">
        <f>AJ2591*AI2591/365</f>
        <v>6.9095890410958913E-2</v>
      </c>
      <c r="AL2591" s="486">
        <v>0</v>
      </c>
      <c r="AM2591" s="1500">
        <f>SUBTOTAL(9,AK2591:AL2591)</f>
        <v>6.9095890410958913E-2</v>
      </c>
      <c r="AN2591" s="1067"/>
      <c r="AO2591" s="1067"/>
      <c r="AP2591" s="126"/>
      <c r="AQ2591" s="369"/>
      <c r="AR2591" s="49"/>
      <c r="AS2591" s="50"/>
      <c r="AT2591" s="123"/>
      <c r="AU2591" s="123"/>
      <c r="AV2591" s="73"/>
      <c r="AW2591" s="123"/>
      <c r="AX2591" s="73"/>
      <c r="AY2591" s="2391"/>
    </row>
    <row r="2592" spans="1:51" s="55" customFormat="1" ht="15.95" customHeight="1" x14ac:dyDescent="0.25">
      <c r="A2592" s="182">
        <v>514</v>
      </c>
      <c r="B2592" s="166" t="s">
        <v>53</v>
      </c>
      <c r="C2592" s="170" t="s">
        <v>58</v>
      </c>
      <c r="D2592" s="354" t="s">
        <v>19089</v>
      </c>
      <c r="E2592" s="166" t="s">
        <v>4732</v>
      </c>
      <c r="F2592" s="166" t="s">
        <v>4733</v>
      </c>
      <c r="G2592" s="166"/>
      <c r="H2592" s="354" t="s">
        <v>219</v>
      </c>
      <c r="I2592" s="354" t="s">
        <v>220</v>
      </c>
      <c r="J2592" s="354" t="s">
        <v>221</v>
      </c>
      <c r="K2592" s="354" t="s">
        <v>222</v>
      </c>
      <c r="L2592" s="272" t="s">
        <v>221</v>
      </c>
      <c r="M2592" s="272" t="s">
        <v>879</v>
      </c>
      <c r="N2592" s="360">
        <v>6.4</v>
      </c>
      <c r="O2592" s="360">
        <v>2.2000000000000002</v>
      </c>
      <c r="P2592" s="360">
        <f>O2592*N2592</f>
        <v>14.080000000000002</v>
      </c>
      <c r="Q2592" s="1012">
        <v>2</v>
      </c>
      <c r="R2592" s="223"/>
      <c r="S2592" s="223">
        <v>1</v>
      </c>
      <c r="T2592" s="183"/>
      <c r="U2592" s="223">
        <v>0</v>
      </c>
      <c r="V2592" s="183"/>
      <c r="W2592" s="183"/>
      <c r="X2592" s="183"/>
      <c r="Y2592" s="354" t="s">
        <v>62</v>
      </c>
      <c r="Z2592" s="366" t="s">
        <v>224</v>
      </c>
      <c r="AA2592" s="762" t="s">
        <v>225</v>
      </c>
      <c r="AB2592" s="354" t="s">
        <v>1540</v>
      </c>
      <c r="AC2592" s="354" t="s">
        <v>1541</v>
      </c>
      <c r="AD2592" s="354" t="s">
        <v>1542</v>
      </c>
      <c r="AE2592" s="166" t="s">
        <v>4734</v>
      </c>
      <c r="AF2592" s="166" t="s">
        <v>419</v>
      </c>
      <c r="AG2592" s="165" t="s">
        <v>230</v>
      </c>
      <c r="AH2592" s="203" t="s">
        <v>58</v>
      </c>
      <c r="AI2592" s="167">
        <v>0.114</v>
      </c>
      <c r="AJ2592" s="186">
        <v>1950.8</v>
      </c>
      <c r="AK2592" s="167">
        <f>AJ2592*0.087/365</f>
        <v>0.46498520547945199</v>
      </c>
      <c r="AL2592" s="167">
        <f>AJ2592*0.027/365</f>
        <v>0.14430575342465754</v>
      </c>
      <c r="AM2592" s="187">
        <f>AK2592+AL2592</f>
        <v>0.60929095890410956</v>
      </c>
      <c r="AN2592" s="167">
        <f>SUM(AK2592:AK2595)</f>
        <v>1.985149589041096</v>
      </c>
      <c r="AO2592" s="167">
        <f>AL2592+AL2593</f>
        <v>0.28633315068493148</v>
      </c>
      <c r="AP2592" s="167">
        <f>SUM(AM2592:AM2595)</f>
        <v>2.2714827397260278</v>
      </c>
      <c r="AQ2592" s="167">
        <f>AP2592*30</f>
        <v>68.144482191780838</v>
      </c>
      <c r="AR2592" s="193" t="s">
        <v>231</v>
      </c>
      <c r="AS2592" s="363" t="s">
        <v>431</v>
      </c>
      <c r="AT2592" s="166" t="s">
        <v>232</v>
      </c>
      <c r="AU2592" s="166" t="s">
        <v>58</v>
      </c>
      <c r="AV2592" s="679" t="s">
        <v>4735</v>
      </c>
      <c r="AW2592" s="166" t="s">
        <v>234</v>
      </c>
      <c r="AX2592" s="46"/>
      <c r="AY2592" s="2391"/>
    </row>
    <row r="2593" spans="1:51" s="8" customFormat="1" ht="15.95" customHeight="1" x14ac:dyDescent="0.25">
      <c r="A2593" s="112"/>
      <c r="B2593" s="113"/>
      <c r="C2593" s="121"/>
      <c r="D2593" s="113"/>
      <c r="E2593" s="113"/>
      <c r="F2593" s="113"/>
      <c r="G2593" s="113"/>
      <c r="H2593" s="113"/>
      <c r="I2593" s="113"/>
      <c r="J2593" s="113"/>
      <c r="K2593" s="113"/>
      <c r="L2593" s="113"/>
      <c r="M2593" s="113"/>
      <c r="N2593" s="118"/>
      <c r="O2593" s="118"/>
      <c r="P2593" s="118"/>
      <c r="Q2593" s="1071"/>
      <c r="R2593" s="131"/>
      <c r="S2593" s="131"/>
      <c r="T2593" s="114"/>
      <c r="U2593" s="131"/>
      <c r="V2593" s="114"/>
      <c r="W2593" s="114"/>
      <c r="X2593" s="114"/>
      <c r="Y2593" s="151" t="s">
        <v>230</v>
      </c>
      <c r="Z2593" s="151" t="s">
        <v>230</v>
      </c>
      <c r="AA2593" s="162" t="s">
        <v>230</v>
      </c>
      <c r="AB2593" s="151" t="s">
        <v>230</v>
      </c>
      <c r="AC2593" s="151" t="s">
        <v>230</v>
      </c>
      <c r="AD2593" s="151" t="s">
        <v>230</v>
      </c>
      <c r="AE2593" s="113" t="s">
        <v>4728</v>
      </c>
      <c r="AF2593" s="113" t="s">
        <v>417</v>
      </c>
      <c r="AG2593" s="115" t="s">
        <v>230</v>
      </c>
      <c r="AH2593" s="132" t="s">
        <v>58</v>
      </c>
      <c r="AI2593" s="116">
        <v>0.114</v>
      </c>
      <c r="AJ2593" s="118">
        <v>1920</v>
      </c>
      <c r="AK2593" s="116">
        <f>AJ2593*0.087/365</f>
        <v>0.45764383561643834</v>
      </c>
      <c r="AL2593" s="116">
        <f>AJ2593*0.027/365</f>
        <v>0.14202739726027397</v>
      </c>
      <c r="AM2593" s="116">
        <f>AK2593+AL2593</f>
        <v>0.59967123287671231</v>
      </c>
      <c r="AN2593" s="116"/>
      <c r="AO2593" s="116"/>
      <c r="AP2593" s="116"/>
      <c r="AQ2593" s="367"/>
      <c r="AR2593" s="152"/>
      <c r="AS2593" s="153"/>
      <c r="AT2593" s="113"/>
      <c r="AU2593" s="113"/>
      <c r="AV2593" s="929"/>
      <c r="AW2593" s="113"/>
      <c r="AX2593" s="44"/>
      <c r="AY2593" s="2391"/>
    </row>
    <row r="2594" spans="1:51" s="8" customFormat="1" ht="15.95" customHeight="1" x14ac:dyDescent="0.2">
      <c r="A2594" s="93"/>
      <c r="B2594" s="88"/>
      <c r="C2594" s="107"/>
      <c r="D2594" s="88"/>
      <c r="E2594" s="88"/>
      <c r="F2594" s="88"/>
      <c r="G2594" s="88"/>
      <c r="H2594" s="88"/>
      <c r="I2594" s="88"/>
      <c r="J2594" s="88"/>
      <c r="K2594" s="88"/>
      <c r="L2594" s="88"/>
      <c r="M2594" s="88"/>
      <c r="N2594" s="21"/>
      <c r="O2594" s="21"/>
      <c r="P2594" s="21"/>
      <c r="Q2594" s="106"/>
      <c r="R2594" s="104"/>
      <c r="S2594" s="104"/>
      <c r="T2594" s="94"/>
      <c r="U2594" s="104"/>
      <c r="V2594" s="94"/>
      <c r="W2594" s="94"/>
      <c r="X2594" s="94"/>
      <c r="Y2594" s="111" t="s">
        <v>230</v>
      </c>
      <c r="Z2594" s="111" t="s">
        <v>230</v>
      </c>
      <c r="AA2594" s="89" t="s">
        <v>230</v>
      </c>
      <c r="AB2594" s="123" t="s">
        <v>22784</v>
      </c>
      <c r="AC2594" s="111" t="s">
        <v>230</v>
      </c>
      <c r="AD2594" s="111" t="s">
        <v>230</v>
      </c>
      <c r="AE2594" s="88" t="s">
        <v>4730</v>
      </c>
      <c r="AF2594" s="107" t="s">
        <v>3844</v>
      </c>
      <c r="AG2594" s="1695">
        <v>5030070773</v>
      </c>
      <c r="AH2594" s="1803" t="s">
        <v>3773</v>
      </c>
      <c r="AI2594" s="1809">
        <v>0.13</v>
      </c>
      <c r="AJ2594" s="37">
        <v>194</v>
      </c>
      <c r="AK2594" s="40">
        <f>AJ2594*AI2594/365</f>
        <v>6.9095890410958913E-2</v>
      </c>
      <c r="AL2594" s="40">
        <v>0</v>
      </c>
      <c r="AM2594" s="41">
        <f>SUBTOTAL(9,AK2594:AL2594)</f>
        <v>6.9095890410958913E-2</v>
      </c>
      <c r="AN2594" s="40"/>
      <c r="AO2594" s="98"/>
      <c r="AP2594" s="98"/>
      <c r="AQ2594" s="368"/>
      <c r="AR2594" s="109"/>
      <c r="AS2594" s="110"/>
      <c r="AT2594" s="88"/>
      <c r="AU2594" s="88"/>
      <c r="AV2594" s="930"/>
      <c r="AW2594" s="88"/>
      <c r="AX2594" s="46"/>
      <c r="AY2594" s="2391"/>
    </row>
    <row r="2595" spans="1:51" s="1099" customFormat="1" ht="15.95" customHeight="1" x14ac:dyDescent="0.2">
      <c r="A2595" s="781"/>
      <c r="B2595" s="782"/>
      <c r="C2595" s="1003"/>
      <c r="D2595" s="782"/>
      <c r="E2595" s="782"/>
      <c r="F2595" s="782"/>
      <c r="G2595" s="782"/>
      <c r="H2595" s="782"/>
      <c r="I2595" s="782"/>
      <c r="J2595" s="782"/>
      <c r="K2595" s="782"/>
      <c r="L2595" s="782"/>
      <c r="M2595" s="782"/>
      <c r="N2595" s="1804"/>
      <c r="O2595" s="1804"/>
      <c r="P2595" s="1804"/>
      <c r="Q2595" s="1316"/>
      <c r="R2595" s="1195"/>
      <c r="S2595" s="1195"/>
      <c r="T2595" s="783"/>
      <c r="U2595" s="1195"/>
      <c r="V2595" s="783"/>
      <c r="W2595" s="783"/>
      <c r="X2595" s="783"/>
      <c r="Y2595" s="2355" t="s">
        <v>230</v>
      </c>
      <c r="Z2595" s="2355" t="s">
        <v>230</v>
      </c>
      <c r="AA2595" s="2377" t="s">
        <v>230</v>
      </c>
      <c r="AB2595" s="2355" t="s">
        <v>230</v>
      </c>
      <c r="AC2595" s="782" t="s">
        <v>23707</v>
      </c>
      <c r="AD2595" s="782" t="s">
        <v>9926</v>
      </c>
      <c r="AE2595" s="782" t="s">
        <v>23704</v>
      </c>
      <c r="AF2595" s="1003" t="s">
        <v>9923</v>
      </c>
      <c r="AG2595" s="2378" t="s">
        <v>23705</v>
      </c>
      <c r="AH2595" s="782" t="s">
        <v>1509</v>
      </c>
      <c r="AI2595" s="2246">
        <v>1.48</v>
      </c>
      <c r="AJ2595" s="785">
        <v>245</v>
      </c>
      <c r="AK2595" s="430">
        <f>AJ2595*AI2595/365</f>
        <v>0.99342465753424669</v>
      </c>
      <c r="AL2595" s="430">
        <v>0</v>
      </c>
      <c r="AM2595" s="1111">
        <f>SUM(AK2595:AL2595)</f>
        <v>0.99342465753424669</v>
      </c>
      <c r="AN2595" s="430"/>
      <c r="AO2595" s="430"/>
      <c r="AP2595" s="430"/>
      <c r="AQ2595" s="830"/>
      <c r="AR2595" s="1834"/>
      <c r="AS2595" s="1344"/>
      <c r="AT2595" s="782"/>
      <c r="AU2595" s="782"/>
      <c r="AV2595" s="1835"/>
      <c r="AW2595" s="782"/>
      <c r="AX2595" s="2459" t="s">
        <v>23706</v>
      </c>
      <c r="AY2595" s="2401"/>
    </row>
    <row r="2596" spans="1:51" s="55" customFormat="1" ht="15.95" customHeight="1" x14ac:dyDescent="0.25">
      <c r="A2596" s="182">
        <v>515</v>
      </c>
      <c r="B2596" s="166" t="s">
        <v>53</v>
      </c>
      <c r="C2596" s="170" t="s">
        <v>58</v>
      </c>
      <c r="D2596" s="354" t="s">
        <v>19091</v>
      </c>
      <c r="E2596" s="166" t="s">
        <v>4737</v>
      </c>
      <c r="F2596" s="166" t="s">
        <v>4738</v>
      </c>
      <c r="G2596" s="166"/>
      <c r="H2596" s="354" t="s">
        <v>219</v>
      </c>
      <c r="I2596" s="354" t="s">
        <v>220</v>
      </c>
      <c r="J2596" s="354" t="s">
        <v>221</v>
      </c>
      <c r="K2596" s="354" t="s">
        <v>222</v>
      </c>
      <c r="L2596" s="272" t="s">
        <v>221</v>
      </c>
      <c r="M2596" s="272" t="s">
        <v>879</v>
      </c>
      <c r="N2596" s="360">
        <v>6.4</v>
      </c>
      <c r="O2596" s="360">
        <v>2.2000000000000002</v>
      </c>
      <c r="P2596" s="360">
        <f>O2596*N2596</f>
        <v>14.080000000000002</v>
      </c>
      <c r="Q2596" s="1012">
        <v>0</v>
      </c>
      <c r="R2596" s="223"/>
      <c r="S2596" s="223">
        <v>0</v>
      </c>
      <c r="T2596" s="183"/>
      <c r="U2596" s="223">
        <v>0</v>
      </c>
      <c r="V2596" s="183">
        <v>1</v>
      </c>
      <c r="W2596" s="183">
        <v>1</v>
      </c>
      <c r="X2596" s="183"/>
      <c r="Y2596" s="354" t="s">
        <v>62</v>
      </c>
      <c r="Z2596" s="366" t="s">
        <v>224</v>
      </c>
      <c r="AA2596" s="762" t="s">
        <v>225</v>
      </c>
      <c r="AB2596" s="354" t="s">
        <v>1540</v>
      </c>
      <c r="AC2596" s="354" t="s">
        <v>1541</v>
      </c>
      <c r="AD2596" s="354" t="s">
        <v>1542</v>
      </c>
      <c r="AE2596" s="166" t="s">
        <v>1554</v>
      </c>
      <c r="AF2596" s="166" t="s">
        <v>301</v>
      </c>
      <c r="AG2596" s="165" t="s">
        <v>230</v>
      </c>
      <c r="AH2596" s="203" t="s">
        <v>58</v>
      </c>
      <c r="AI2596" s="167">
        <v>0.114</v>
      </c>
      <c r="AJ2596" s="201">
        <v>1600</v>
      </c>
      <c r="AK2596" s="167">
        <f t="shared" ref="AK2596:AK2601" si="339">AJ2596*0.087/365</f>
        <v>0.38136986301369857</v>
      </c>
      <c r="AL2596" s="167">
        <f t="shared" ref="AL2596:AL2601" si="340">AJ2596*0.027/365</f>
        <v>0.11835616438356165</v>
      </c>
      <c r="AM2596" s="187">
        <f t="shared" ref="AM2596:AM2601" si="341">AK2596+AL2596</f>
        <v>0.49972602739726024</v>
      </c>
      <c r="AN2596" s="167">
        <f>AK2596</f>
        <v>0.38136986301369857</v>
      </c>
      <c r="AO2596" s="167">
        <f>AL2596</f>
        <v>0.11835616438356165</v>
      </c>
      <c r="AP2596" s="167">
        <f>AN2596+AO2596</f>
        <v>0.49972602739726024</v>
      </c>
      <c r="AQ2596" s="167">
        <f t="shared" ref="AQ2596:AQ2598" si="342">AP2596*30</f>
        <v>14.991780821917807</v>
      </c>
      <c r="AR2596" s="193" t="s">
        <v>231</v>
      </c>
      <c r="AS2596" s="363" t="s">
        <v>431</v>
      </c>
      <c r="AT2596" s="166" t="s">
        <v>232</v>
      </c>
      <c r="AU2596" s="166" t="s">
        <v>58</v>
      </c>
      <c r="AV2596" s="231"/>
      <c r="AW2596" s="166" t="s">
        <v>234</v>
      </c>
      <c r="AX2596" s="46"/>
      <c r="AY2596" s="2391"/>
    </row>
    <row r="2597" spans="1:51" s="55" customFormat="1" ht="15.95" customHeight="1" x14ac:dyDescent="0.25">
      <c r="A2597" s="182">
        <v>516</v>
      </c>
      <c r="B2597" s="166" t="s">
        <v>53</v>
      </c>
      <c r="C2597" s="170" t="s">
        <v>58</v>
      </c>
      <c r="D2597" s="354" t="s">
        <v>19092</v>
      </c>
      <c r="E2597" s="166" t="s">
        <v>4740</v>
      </c>
      <c r="F2597" s="166" t="s">
        <v>4741</v>
      </c>
      <c r="G2597" s="166"/>
      <c r="H2597" s="354" t="s">
        <v>219</v>
      </c>
      <c r="I2597" s="354" t="s">
        <v>220</v>
      </c>
      <c r="J2597" s="354" t="s">
        <v>221</v>
      </c>
      <c r="K2597" s="354" t="s">
        <v>222</v>
      </c>
      <c r="L2597" s="272" t="s">
        <v>221</v>
      </c>
      <c r="M2597" s="272" t="s">
        <v>879</v>
      </c>
      <c r="N2597" s="360">
        <v>6.4</v>
      </c>
      <c r="O2597" s="360">
        <v>2.2000000000000002</v>
      </c>
      <c r="P2597" s="360">
        <f>O2597*N2597</f>
        <v>14.080000000000002</v>
      </c>
      <c r="Q2597" s="1012">
        <v>2</v>
      </c>
      <c r="R2597" s="223"/>
      <c r="S2597" s="223">
        <v>0</v>
      </c>
      <c r="T2597" s="183"/>
      <c r="U2597" s="223">
        <v>0</v>
      </c>
      <c r="V2597" s="183"/>
      <c r="W2597" s="183">
        <v>1</v>
      </c>
      <c r="X2597" s="183"/>
      <c r="Y2597" s="354" t="s">
        <v>62</v>
      </c>
      <c r="Z2597" s="366" t="s">
        <v>224</v>
      </c>
      <c r="AA2597" s="762" t="s">
        <v>225</v>
      </c>
      <c r="AB2597" s="354" t="s">
        <v>1540</v>
      </c>
      <c r="AC2597" s="354" t="s">
        <v>1541</v>
      </c>
      <c r="AD2597" s="354" t="s">
        <v>1542</v>
      </c>
      <c r="AE2597" s="166" t="s">
        <v>4742</v>
      </c>
      <c r="AF2597" s="166" t="s">
        <v>372</v>
      </c>
      <c r="AG2597" s="165" t="s">
        <v>230</v>
      </c>
      <c r="AH2597" s="203" t="s">
        <v>58</v>
      </c>
      <c r="AI2597" s="167">
        <v>0.114</v>
      </c>
      <c r="AJ2597" s="201">
        <v>800</v>
      </c>
      <c r="AK2597" s="167">
        <f t="shared" si="339"/>
        <v>0.19068493150684929</v>
      </c>
      <c r="AL2597" s="167">
        <f t="shared" si="340"/>
        <v>5.9178082191780827E-2</v>
      </c>
      <c r="AM2597" s="187">
        <f t="shared" si="341"/>
        <v>0.24986301369863012</v>
      </c>
      <c r="AN2597" s="167">
        <f>AK2597</f>
        <v>0.19068493150684929</v>
      </c>
      <c r="AO2597" s="167">
        <f>AL2597</f>
        <v>5.9178082191780827E-2</v>
      </c>
      <c r="AP2597" s="167">
        <f>AN2597+AO2597</f>
        <v>0.24986301369863012</v>
      </c>
      <c r="AQ2597" s="167">
        <f t="shared" si="342"/>
        <v>7.4958904109589035</v>
      </c>
      <c r="AR2597" s="193" t="s">
        <v>231</v>
      </c>
      <c r="AS2597" s="363" t="s">
        <v>431</v>
      </c>
      <c r="AT2597" s="166" t="s">
        <v>232</v>
      </c>
      <c r="AU2597" s="166" t="s">
        <v>58</v>
      </c>
      <c r="AV2597" s="231" t="s">
        <v>4743</v>
      </c>
      <c r="AW2597" s="166" t="s">
        <v>234</v>
      </c>
      <c r="AX2597" s="46"/>
      <c r="AY2597" s="2391"/>
    </row>
    <row r="2598" spans="1:51" s="55" customFormat="1" ht="15.95" customHeight="1" x14ac:dyDescent="0.25">
      <c r="A2598" s="182">
        <v>517</v>
      </c>
      <c r="B2598" s="170" t="s">
        <v>53</v>
      </c>
      <c r="C2598" s="170" t="s">
        <v>58</v>
      </c>
      <c r="D2598" s="166" t="s">
        <v>19096</v>
      </c>
      <c r="E2598" s="166" t="s">
        <v>4745</v>
      </c>
      <c r="F2598" s="166" t="s">
        <v>4746</v>
      </c>
      <c r="G2598" s="166"/>
      <c r="H2598" s="166" t="s">
        <v>219</v>
      </c>
      <c r="I2598" s="166" t="s">
        <v>316</v>
      </c>
      <c r="J2598" s="166" t="s">
        <v>221</v>
      </c>
      <c r="K2598" s="166" t="s">
        <v>222</v>
      </c>
      <c r="L2598" s="198" t="s">
        <v>221</v>
      </c>
      <c r="M2598" s="198" t="s">
        <v>879</v>
      </c>
      <c r="N2598" s="186">
        <v>5</v>
      </c>
      <c r="O2598" s="186">
        <v>1.5</v>
      </c>
      <c r="P2598" s="186">
        <v>7.5</v>
      </c>
      <c r="Q2598" s="184">
        <v>1</v>
      </c>
      <c r="R2598" s="183"/>
      <c r="S2598" s="183">
        <v>1</v>
      </c>
      <c r="T2598" s="183"/>
      <c r="U2598" s="183">
        <v>0</v>
      </c>
      <c r="V2598" s="183"/>
      <c r="W2598" s="183"/>
      <c r="X2598" s="183"/>
      <c r="Y2598" s="166" t="s">
        <v>62</v>
      </c>
      <c r="Z2598" s="170" t="s">
        <v>224</v>
      </c>
      <c r="AA2598" s="197" t="s">
        <v>225</v>
      </c>
      <c r="AB2598" s="166" t="s">
        <v>1540</v>
      </c>
      <c r="AC2598" s="166" t="s">
        <v>1541</v>
      </c>
      <c r="AD2598" s="166" t="s">
        <v>1542</v>
      </c>
      <c r="AE2598" s="166" t="s">
        <v>1554</v>
      </c>
      <c r="AF2598" s="166" t="s">
        <v>1235</v>
      </c>
      <c r="AG2598" s="165" t="s">
        <v>230</v>
      </c>
      <c r="AH2598" s="203" t="s">
        <v>58</v>
      </c>
      <c r="AI2598" s="167">
        <v>0.114</v>
      </c>
      <c r="AJ2598" s="186">
        <v>160</v>
      </c>
      <c r="AK2598" s="167">
        <f t="shared" si="339"/>
        <v>3.8136986301369857E-2</v>
      </c>
      <c r="AL2598" s="167">
        <f t="shared" si="340"/>
        <v>1.1835616438356166E-2</v>
      </c>
      <c r="AM2598" s="187">
        <f t="shared" si="341"/>
        <v>4.9972602739726021E-2</v>
      </c>
      <c r="AN2598" s="167">
        <f>SUM(AK2598:AK2599)</f>
        <v>0.38136986301369857</v>
      </c>
      <c r="AO2598" s="167">
        <f>SUM(AL2598:AL2599)</f>
        <v>0.11835616438356165</v>
      </c>
      <c r="AP2598" s="167">
        <f>AN2598+AO2598</f>
        <v>0.49972602739726024</v>
      </c>
      <c r="AQ2598" s="167">
        <f t="shared" si="342"/>
        <v>14.991780821917807</v>
      </c>
      <c r="AR2598" s="193" t="s">
        <v>231</v>
      </c>
      <c r="AS2598" s="194" t="s">
        <v>431</v>
      </c>
      <c r="AT2598" s="166" t="s">
        <v>232</v>
      </c>
      <c r="AU2598" s="166" t="s">
        <v>58</v>
      </c>
      <c r="AV2598" s="679" t="s">
        <v>4747</v>
      </c>
      <c r="AW2598" s="166" t="s">
        <v>234</v>
      </c>
      <c r="AX2598" s="46"/>
      <c r="AY2598" s="2391"/>
    </row>
    <row r="2599" spans="1:51" s="8" customFormat="1" ht="15.95" customHeight="1" x14ac:dyDescent="0.25">
      <c r="A2599" s="122"/>
      <c r="B2599" s="144"/>
      <c r="C2599" s="144"/>
      <c r="D2599" s="123"/>
      <c r="E2599" s="123"/>
      <c r="F2599" s="123"/>
      <c r="G2599" s="123"/>
      <c r="H2599" s="123"/>
      <c r="I2599" s="123"/>
      <c r="J2599" s="123"/>
      <c r="K2599" s="123"/>
      <c r="L2599" s="133"/>
      <c r="M2599" s="133"/>
      <c r="N2599" s="128"/>
      <c r="O2599" s="128"/>
      <c r="P2599" s="128"/>
      <c r="Q2599" s="140"/>
      <c r="R2599" s="124"/>
      <c r="S2599" s="124"/>
      <c r="T2599" s="124"/>
      <c r="U2599" s="124"/>
      <c r="V2599" s="124"/>
      <c r="W2599" s="124"/>
      <c r="X2599" s="124"/>
      <c r="Y2599" s="123"/>
      <c r="Z2599" s="144"/>
      <c r="AA2599" s="145"/>
      <c r="AB2599" s="123"/>
      <c r="AC2599" s="123"/>
      <c r="AD2599" s="123"/>
      <c r="AE2599" s="123" t="s">
        <v>1554</v>
      </c>
      <c r="AF2599" s="123" t="s">
        <v>374</v>
      </c>
      <c r="AG2599" s="125" t="s">
        <v>230</v>
      </c>
      <c r="AH2599" s="135" t="s">
        <v>58</v>
      </c>
      <c r="AI2599" s="126">
        <v>0.114</v>
      </c>
      <c r="AJ2599" s="128">
        <v>1440</v>
      </c>
      <c r="AK2599" s="126">
        <f t="shared" si="339"/>
        <v>0.34323287671232872</v>
      </c>
      <c r="AL2599" s="126">
        <f t="shared" si="340"/>
        <v>0.10652054794520549</v>
      </c>
      <c r="AM2599" s="126">
        <f t="shared" si="341"/>
        <v>0.44975342465753421</v>
      </c>
      <c r="AN2599" s="126"/>
      <c r="AO2599" s="126"/>
      <c r="AP2599" s="126"/>
      <c r="AQ2599" s="369"/>
      <c r="AR2599" s="49"/>
      <c r="AS2599" s="50"/>
      <c r="AT2599" s="123"/>
      <c r="AU2599" s="123"/>
      <c r="AV2599" s="73"/>
      <c r="AW2599" s="123"/>
      <c r="AX2599" s="46"/>
      <c r="AY2599" s="2391"/>
    </row>
    <row r="2600" spans="1:51" s="55" customFormat="1" ht="15.95" customHeight="1" x14ac:dyDescent="0.25">
      <c r="A2600" s="182">
        <v>518</v>
      </c>
      <c r="B2600" s="166" t="s">
        <v>53</v>
      </c>
      <c r="C2600" s="170" t="s">
        <v>58</v>
      </c>
      <c r="D2600" s="166" t="s">
        <v>19095</v>
      </c>
      <c r="E2600" s="166" t="s">
        <v>4749</v>
      </c>
      <c r="F2600" s="166" t="s">
        <v>4750</v>
      </c>
      <c r="G2600" s="166"/>
      <c r="H2600" s="166" t="s">
        <v>219</v>
      </c>
      <c r="I2600" s="166" t="s">
        <v>316</v>
      </c>
      <c r="J2600" s="166" t="s">
        <v>221</v>
      </c>
      <c r="K2600" s="166" t="s">
        <v>222</v>
      </c>
      <c r="L2600" s="198" t="s">
        <v>221</v>
      </c>
      <c r="M2600" s="198" t="s">
        <v>879</v>
      </c>
      <c r="N2600" s="186">
        <v>5</v>
      </c>
      <c r="O2600" s="186">
        <v>1.5</v>
      </c>
      <c r="P2600" s="186">
        <v>7.5</v>
      </c>
      <c r="Q2600" s="1012">
        <v>2</v>
      </c>
      <c r="R2600" s="223"/>
      <c r="S2600" s="223">
        <v>0</v>
      </c>
      <c r="T2600" s="183"/>
      <c r="U2600" s="223">
        <v>0</v>
      </c>
      <c r="V2600" s="183"/>
      <c r="W2600" s="183">
        <v>1</v>
      </c>
      <c r="X2600" s="183"/>
      <c r="Y2600" s="673" t="s">
        <v>16652</v>
      </c>
      <c r="Z2600" s="166" t="s">
        <v>230</v>
      </c>
      <c r="AA2600" s="203" t="s">
        <v>230</v>
      </c>
      <c r="AB2600" s="166" t="s">
        <v>230</v>
      </c>
      <c r="AC2600" s="166" t="s">
        <v>230</v>
      </c>
      <c r="AD2600" s="166" t="s">
        <v>230</v>
      </c>
      <c r="AE2600" s="166" t="s">
        <v>4751</v>
      </c>
      <c r="AF2600" s="166" t="s">
        <v>4752</v>
      </c>
      <c r="AG2600" s="165" t="s">
        <v>230</v>
      </c>
      <c r="AH2600" s="203" t="s">
        <v>58</v>
      </c>
      <c r="AI2600" s="167">
        <v>0.114</v>
      </c>
      <c r="AJ2600" s="201">
        <v>3280</v>
      </c>
      <c r="AK2600" s="167">
        <f t="shared" si="339"/>
        <v>0.78180821917808208</v>
      </c>
      <c r="AL2600" s="167">
        <f t="shared" si="340"/>
        <v>0.24263013698630137</v>
      </c>
      <c r="AM2600" s="187">
        <f t="shared" si="341"/>
        <v>1.0244383561643835</v>
      </c>
      <c r="AN2600" s="167">
        <f>AK2600</f>
        <v>0.78180821917808208</v>
      </c>
      <c r="AO2600" s="167">
        <f>AL2600</f>
        <v>0.24263013698630137</v>
      </c>
      <c r="AP2600" s="167">
        <f>AN2600+AO2600</f>
        <v>1.0244383561643835</v>
      </c>
      <c r="AQ2600" s="167">
        <f>AP2600*30</f>
        <v>30.733150684931505</v>
      </c>
      <c r="AR2600" s="193" t="s">
        <v>231</v>
      </c>
      <c r="AS2600" s="166" t="s">
        <v>431</v>
      </c>
      <c r="AT2600" s="166" t="s">
        <v>232</v>
      </c>
      <c r="AU2600" s="166" t="s">
        <v>58</v>
      </c>
      <c r="AV2600" s="679" t="s">
        <v>4753</v>
      </c>
      <c r="AW2600" s="166" t="s">
        <v>234</v>
      </c>
      <c r="AX2600" s="46"/>
      <c r="AY2600" s="2391"/>
    </row>
    <row r="2601" spans="1:51" s="55" customFormat="1" ht="33.75" customHeight="1" x14ac:dyDescent="0.25">
      <c r="A2601" s="353">
        <v>519</v>
      </c>
      <c r="B2601" s="366" t="s">
        <v>53</v>
      </c>
      <c r="C2601" s="366" t="s">
        <v>58</v>
      </c>
      <c r="D2601" s="354" t="s">
        <v>16661</v>
      </c>
      <c r="E2601" s="166" t="s">
        <v>16406</v>
      </c>
      <c r="F2601" s="166" t="s">
        <v>16407</v>
      </c>
      <c r="G2601" s="166"/>
      <c r="H2601" s="166" t="s">
        <v>219</v>
      </c>
      <c r="I2601" s="166" t="s">
        <v>316</v>
      </c>
      <c r="J2601" s="166" t="s">
        <v>221</v>
      </c>
      <c r="K2601" s="166" t="s">
        <v>222</v>
      </c>
      <c r="L2601" s="198" t="s">
        <v>221</v>
      </c>
      <c r="M2601" s="198" t="s">
        <v>879</v>
      </c>
      <c r="N2601" s="186">
        <v>5</v>
      </c>
      <c r="O2601" s="186">
        <v>1.5</v>
      </c>
      <c r="P2601" s="186">
        <v>7.5</v>
      </c>
      <c r="Q2601" s="1012">
        <v>2</v>
      </c>
      <c r="R2601" s="223"/>
      <c r="S2601" s="223">
        <v>1</v>
      </c>
      <c r="T2601" s="183"/>
      <c r="U2601" s="223">
        <v>0</v>
      </c>
      <c r="V2601" s="183"/>
      <c r="W2601" s="183"/>
      <c r="X2601" s="183"/>
      <c r="Y2601" s="166" t="s">
        <v>62</v>
      </c>
      <c r="Z2601" s="170" t="s">
        <v>224</v>
      </c>
      <c r="AA2601" s="197" t="s">
        <v>225</v>
      </c>
      <c r="AB2601" s="166" t="s">
        <v>1540</v>
      </c>
      <c r="AC2601" s="166" t="s">
        <v>1541</v>
      </c>
      <c r="AD2601" s="166" t="s">
        <v>1542</v>
      </c>
      <c r="AE2601" s="166" t="s">
        <v>4755</v>
      </c>
      <c r="AF2601" s="166" t="s">
        <v>4756</v>
      </c>
      <c r="AG2601" s="165" t="s">
        <v>230</v>
      </c>
      <c r="AH2601" s="203" t="s">
        <v>58</v>
      </c>
      <c r="AI2601" s="167">
        <v>0.114</v>
      </c>
      <c r="AJ2601" s="201">
        <v>5520</v>
      </c>
      <c r="AK2601" s="167">
        <f t="shared" si="339"/>
        <v>1.3157260273972602</v>
      </c>
      <c r="AL2601" s="167">
        <f t="shared" si="340"/>
        <v>0.40832876712328764</v>
      </c>
      <c r="AM2601" s="187">
        <f t="shared" si="341"/>
        <v>1.7240547945205478</v>
      </c>
      <c r="AN2601" s="167">
        <f>SUM(AK2601:AK2602)</f>
        <v>1.7901369863013699</v>
      </c>
      <c r="AO2601" s="167">
        <f>AL2601</f>
        <v>0.40832876712328764</v>
      </c>
      <c r="AP2601" s="167">
        <f>SUM(AN2601:AO2601)</f>
        <v>2.1984657534246574</v>
      </c>
      <c r="AQ2601" s="167">
        <f>AP2601*30</f>
        <v>65.953972602739725</v>
      </c>
      <c r="AR2601" s="193" t="s">
        <v>231</v>
      </c>
      <c r="AS2601" s="166" t="s">
        <v>431</v>
      </c>
      <c r="AT2601" s="166" t="s">
        <v>232</v>
      </c>
      <c r="AU2601" s="166" t="s">
        <v>58</v>
      </c>
      <c r="AV2601" s="679" t="s">
        <v>4757</v>
      </c>
      <c r="AW2601" s="166" t="s">
        <v>234</v>
      </c>
      <c r="AX2601" s="2511" t="s">
        <v>16660</v>
      </c>
      <c r="AY2601" s="2391"/>
    </row>
    <row r="2602" spans="1:51" s="8" customFormat="1" ht="15.95" customHeight="1" x14ac:dyDescent="0.25">
      <c r="A2602" s="122"/>
      <c r="B2602" s="144"/>
      <c r="C2602" s="144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8"/>
      <c r="O2602" s="128"/>
      <c r="P2602" s="128"/>
      <c r="Q2602" s="1072"/>
      <c r="R2602" s="134"/>
      <c r="S2602" s="134"/>
      <c r="T2602" s="124"/>
      <c r="U2602" s="134"/>
      <c r="V2602" s="124"/>
      <c r="W2602" s="124"/>
      <c r="X2602" s="124"/>
      <c r="Y2602" s="154" t="s">
        <v>230</v>
      </c>
      <c r="Z2602" s="154" t="s">
        <v>230</v>
      </c>
      <c r="AA2602" s="155" t="s">
        <v>230</v>
      </c>
      <c r="AB2602" s="154" t="s">
        <v>230</v>
      </c>
      <c r="AC2602" s="154" t="s">
        <v>230</v>
      </c>
      <c r="AD2602" s="154" t="s">
        <v>230</v>
      </c>
      <c r="AE2602" s="133" t="s">
        <v>4758</v>
      </c>
      <c r="AF2602" s="133" t="s">
        <v>4759</v>
      </c>
      <c r="AG2602" s="155" t="s">
        <v>24129</v>
      </c>
      <c r="AH2602" s="156" t="s">
        <v>1509</v>
      </c>
      <c r="AI2602" s="128">
        <v>1.48</v>
      </c>
      <c r="AJ2602" s="156">
        <v>117</v>
      </c>
      <c r="AK2602" s="126">
        <f>AJ2602*AI2602/365</f>
        <v>0.47441095890410956</v>
      </c>
      <c r="AL2602" s="931">
        <v>0</v>
      </c>
      <c r="AM2602" s="129">
        <f>SUBTOTAL(9,AK2602:AL2602)</f>
        <v>0.47441095890410956</v>
      </c>
      <c r="AN2602" s="126"/>
      <c r="AO2602" s="126"/>
      <c r="AP2602" s="126"/>
      <c r="AQ2602" s="369"/>
      <c r="AR2602" s="49"/>
      <c r="AS2602" s="50"/>
      <c r="AT2602" s="123"/>
      <c r="AU2602" s="123"/>
      <c r="AV2602" s="73"/>
      <c r="AW2602" s="123"/>
      <c r="AX2602" s="52"/>
      <c r="AY2602" s="2391"/>
    </row>
    <row r="2603" spans="1:51" s="55" customFormat="1" ht="15.95" customHeight="1" x14ac:dyDescent="0.25">
      <c r="A2603" s="182">
        <v>520</v>
      </c>
      <c r="B2603" s="166" t="s">
        <v>54</v>
      </c>
      <c r="C2603" s="989" t="s">
        <v>58</v>
      </c>
      <c r="D2603" s="166" t="s">
        <v>16705</v>
      </c>
      <c r="E2603" s="198" t="s">
        <v>17879</v>
      </c>
      <c r="F2603" s="198" t="s">
        <v>17880</v>
      </c>
      <c r="G2603" s="166"/>
      <c r="H2603" s="198" t="s">
        <v>732</v>
      </c>
      <c r="I2603" s="166" t="s">
        <v>317</v>
      </c>
      <c r="J2603" s="198" t="s">
        <v>317</v>
      </c>
      <c r="K2603" s="198" t="s">
        <v>317</v>
      </c>
      <c r="L2603" s="198" t="s">
        <v>317</v>
      </c>
      <c r="M2603" s="198" t="s">
        <v>317</v>
      </c>
      <c r="N2603" s="199">
        <v>6</v>
      </c>
      <c r="O2603" s="199">
        <v>1.5</v>
      </c>
      <c r="P2603" s="199">
        <v>9</v>
      </c>
      <c r="Q2603" s="1012">
        <v>3</v>
      </c>
      <c r="R2603" s="183"/>
      <c r="S2603" s="223">
        <v>1</v>
      </c>
      <c r="T2603" s="183"/>
      <c r="U2603" s="223">
        <v>0</v>
      </c>
      <c r="V2603" s="183">
        <v>2</v>
      </c>
      <c r="W2603" s="183"/>
      <c r="X2603" s="183"/>
      <c r="Y2603" s="166" t="s">
        <v>61</v>
      </c>
      <c r="Z2603" s="166" t="s">
        <v>230</v>
      </c>
      <c r="AA2603" s="203" t="s">
        <v>230</v>
      </c>
      <c r="AB2603" s="166" t="s">
        <v>230</v>
      </c>
      <c r="AC2603" s="166" t="s">
        <v>230</v>
      </c>
      <c r="AD2603" s="166" t="s">
        <v>230</v>
      </c>
      <c r="AE2603" s="166" t="s">
        <v>4762</v>
      </c>
      <c r="AF2603" s="166" t="s">
        <v>4763</v>
      </c>
      <c r="AG2603" s="165" t="s">
        <v>230</v>
      </c>
      <c r="AH2603" s="203" t="s">
        <v>58</v>
      </c>
      <c r="AI2603" s="167">
        <v>0.1</v>
      </c>
      <c r="AJ2603" s="186">
        <v>4200</v>
      </c>
      <c r="AK2603" s="167">
        <f t="shared" ref="AK2603:AK2609" si="343">AJ2603*0.0763/365</f>
        <v>0.8779726027397261</v>
      </c>
      <c r="AL2603" s="167">
        <f t="shared" ref="AL2603:AL2610" si="344">AJ2603*0.0237/365</f>
        <v>0.27271232876712326</v>
      </c>
      <c r="AM2603" s="187">
        <f>AK2603+AL2603</f>
        <v>1.1506849315068495</v>
      </c>
      <c r="AN2603" s="167">
        <f>SUM(AK2603:AK2610)</f>
        <v>5.213778082191781</v>
      </c>
      <c r="AO2603" s="167">
        <f>SUM(AL2603:AL2610)</f>
        <v>1.6188073972602739</v>
      </c>
      <c r="AP2603" s="167">
        <f>SUM(AM2603:AM2610)</f>
        <v>6.8325854794520549</v>
      </c>
      <c r="AQ2603" s="167">
        <f>AP2603*30</f>
        <v>204.97756438356166</v>
      </c>
      <c r="AR2603" s="193" t="s">
        <v>231</v>
      </c>
      <c r="AS2603" s="227" t="s">
        <v>431</v>
      </c>
      <c r="AT2603" s="166" t="s">
        <v>232</v>
      </c>
      <c r="AU2603" s="198" t="s">
        <v>58</v>
      </c>
      <c r="AV2603" s="231" t="s">
        <v>4764</v>
      </c>
      <c r="AW2603" s="166" t="s">
        <v>234</v>
      </c>
      <c r="AX2603" s="2511" t="s">
        <v>16704</v>
      </c>
      <c r="AY2603" s="2391"/>
    </row>
    <row r="2604" spans="1:51" s="55" customFormat="1" ht="15.95" customHeight="1" x14ac:dyDescent="0.25">
      <c r="A2604" s="112"/>
      <c r="B2604" s="113"/>
      <c r="C2604" s="992"/>
      <c r="D2604" s="113"/>
      <c r="E2604" s="130"/>
      <c r="F2604" s="130"/>
      <c r="G2604" s="113"/>
      <c r="H2604" s="130"/>
      <c r="I2604" s="113"/>
      <c r="J2604" s="130"/>
      <c r="K2604" s="130"/>
      <c r="L2604" s="130"/>
      <c r="M2604" s="130"/>
      <c r="N2604" s="329"/>
      <c r="O2604" s="329"/>
      <c r="P2604" s="329"/>
      <c r="Q2604" s="1071"/>
      <c r="R2604" s="114"/>
      <c r="S2604" s="131"/>
      <c r="T2604" s="114"/>
      <c r="U2604" s="131"/>
      <c r="V2604" s="114"/>
      <c r="W2604" s="114"/>
      <c r="X2604" s="114"/>
      <c r="Y2604" s="113" t="s">
        <v>230</v>
      </c>
      <c r="Z2604" s="113" t="s">
        <v>230</v>
      </c>
      <c r="AA2604" s="132" t="s">
        <v>230</v>
      </c>
      <c r="AB2604" s="113" t="s">
        <v>230</v>
      </c>
      <c r="AC2604" s="113" t="s">
        <v>230</v>
      </c>
      <c r="AD2604" s="113" t="s">
        <v>230</v>
      </c>
      <c r="AE2604" s="113" t="s">
        <v>4765</v>
      </c>
      <c r="AF2604" s="113" t="s">
        <v>4766</v>
      </c>
      <c r="AG2604" s="115" t="s">
        <v>230</v>
      </c>
      <c r="AH2604" s="132" t="s">
        <v>58</v>
      </c>
      <c r="AI2604" s="116">
        <v>0.1</v>
      </c>
      <c r="AJ2604" s="118">
        <v>2880</v>
      </c>
      <c r="AK2604" s="116">
        <f t="shared" si="343"/>
        <v>0.60203835616438361</v>
      </c>
      <c r="AL2604" s="116">
        <f t="shared" si="344"/>
        <v>0.18700273972602741</v>
      </c>
      <c r="AM2604" s="116">
        <f>AK2604+AL2604</f>
        <v>0.78904109589041105</v>
      </c>
      <c r="AN2604" s="116"/>
      <c r="AO2604" s="116"/>
      <c r="AP2604" s="116"/>
      <c r="AQ2604" s="367"/>
      <c r="AR2604" s="42"/>
      <c r="AS2604" s="43"/>
      <c r="AT2604" s="113"/>
      <c r="AU2604" s="130"/>
      <c r="AV2604" s="44"/>
      <c r="AW2604" s="113"/>
      <c r="AX2604" s="44"/>
      <c r="AY2604" s="2391"/>
    </row>
    <row r="2605" spans="1:51" s="55" customFormat="1" ht="15.95" customHeight="1" x14ac:dyDescent="0.25">
      <c r="A2605" s="36"/>
      <c r="B2605" s="1029"/>
      <c r="C2605" s="990"/>
      <c r="D2605" s="1029"/>
      <c r="E2605" s="5"/>
      <c r="F2605" s="5"/>
      <c r="G2605" s="1029"/>
      <c r="H2605" s="5"/>
      <c r="I2605" s="1029"/>
      <c r="J2605" s="5"/>
      <c r="K2605" s="5"/>
      <c r="L2605" s="5"/>
      <c r="M2605" s="5"/>
      <c r="N2605" s="328"/>
      <c r="O2605" s="328"/>
      <c r="P2605" s="328"/>
      <c r="Q2605" s="1056"/>
      <c r="R2605" s="448"/>
      <c r="S2605" s="61"/>
      <c r="T2605" s="448"/>
      <c r="U2605" s="61"/>
      <c r="V2605" s="448"/>
      <c r="W2605" s="448"/>
      <c r="X2605" s="448"/>
      <c r="Y2605" s="1029" t="s">
        <v>230</v>
      </c>
      <c r="Z2605" s="1029" t="s">
        <v>230</v>
      </c>
      <c r="AA2605" s="1" t="s">
        <v>230</v>
      </c>
      <c r="AB2605" s="1029" t="s">
        <v>230</v>
      </c>
      <c r="AC2605" s="1029" t="s">
        <v>230</v>
      </c>
      <c r="AD2605" s="1029" t="s">
        <v>230</v>
      </c>
      <c r="AE2605" s="1029" t="s">
        <v>4767</v>
      </c>
      <c r="AF2605" s="1029" t="s">
        <v>4768</v>
      </c>
      <c r="AG2605" s="39" t="s">
        <v>230</v>
      </c>
      <c r="AH2605" s="1" t="s">
        <v>58</v>
      </c>
      <c r="AI2605" s="40">
        <v>0.1</v>
      </c>
      <c r="AJ2605" s="1036">
        <v>3000</v>
      </c>
      <c r="AK2605" s="40">
        <f t="shared" si="343"/>
        <v>0.62712328767123293</v>
      </c>
      <c r="AL2605" s="40">
        <f t="shared" si="344"/>
        <v>0.19479452054794519</v>
      </c>
      <c r="AM2605" s="40">
        <f>AK2605+AL2605</f>
        <v>0.82191780821917815</v>
      </c>
      <c r="AN2605" s="40"/>
      <c r="AO2605" s="40"/>
      <c r="AP2605" s="40"/>
      <c r="AQ2605" s="1644"/>
      <c r="AR2605" s="1034"/>
      <c r="AS2605" s="45"/>
      <c r="AT2605" s="1029"/>
      <c r="AU2605" s="5"/>
      <c r="AV2605" s="46"/>
      <c r="AW2605" s="1029"/>
      <c r="AX2605" s="46"/>
      <c r="AY2605" s="2391"/>
    </row>
    <row r="2606" spans="1:51" s="8" customFormat="1" ht="15.95" customHeight="1" x14ac:dyDescent="0.25">
      <c r="A2606" s="93"/>
      <c r="B2606" s="88"/>
      <c r="C2606" s="993"/>
      <c r="D2606" s="88"/>
      <c r="E2606" s="103"/>
      <c r="F2606" s="103"/>
      <c r="G2606" s="88"/>
      <c r="H2606" s="103"/>
      <c r="I2606" s="88"/>
      <c r="J2606" s="103"/>
      <c r="K2606" s="103"/>
      <c r="L2606" s="103"/>
      <c r="M2606" s="103"/>
      <c r="N2606" s="330"/>
      <c r="O2606" s="330"/>
      <c r="P2606" s="330"/>
      <c r="Q2606" s="106"/>
      <c r="R2606" s="94"/>
      <c r="S2606" s="104"/>
      <c r="T2606" s="94"/>
      <c r="U2606" s="104"/>
      <c r="V2606" s="94"/>
      <c r="W2606" s="94"/>
      <c r="X2606" s="94"/>
      <c r="Y2606" s="88" t="s">
        <v>230</v>
      </c>
      <c r="Z2606" s="88" t="s">
        <v>230</v>
      </c>
      <c r="AA2606" s="90" t="s">
        <v>230</v>
      </c>
      <c r="AB2606" s="88" t="s">
        <v>230</v>
      </c>
      <c r="AC2606" s="88" t="s">
        <v>230</v>
      </c>
      <c r="AD2606" s="88" t="s">
        <v>230</v>
      </c>
      <c r="AE2606" s="88" t="s">
        <v>4769</v>
      </c>
      <c r="AF2606" s="88" t="s">
        <v>4770</v>
      </c>
      <c r="AG2606" s="95" t="s">
        <v>230</v>
      </c>
      <c r="AH2606" s="90" t="s">
        <v>58</v>
      </c>
      <c r="AI2606" s="98">
        <v>0.1</v>
      </c>
      <c r="AJ2606" s="21">
        <v>3360</v>
      </c>
      <c r="AK2606" s="98">
        <f t="shared" si="343"/>
        <v>0.70237808219178077</v>
      </c>
      <c r="AL2606" s="98">
        <f t="shared" si="344"/>
        <v>0.21816986301369862</v>
      </c>
      <c r="AM2606" s="98">
        <f>AK2606+AL2606</f>
        <v>0.92054794520547945</v>
      </c>
      <c r="AN2606" s="98"/>
      <c r="AO2606" s="98"/>
      <c r="AP2606" s="98"/>
      <c r="AQ2606" s="368"/>
      <c r="AR2606" s="47"/>
      <c r="AS2606" s="48"/>
      <c r="AT2606" s="88"/>
      <c r="AU2606" s="103"/>
      <c r="AV2606" s="52"/>
      <c r="AW2606" s="88"/>
      <c r="AX2606" s="46"/>
      <c r="AY2606" s="2391"/>
    </row>
    <row r="2607" spans="1:51" s="8" customFormat="1" ht="15.95" customHeight="1" x14ac:dyDescent="0.25">
      <c r="A2607" s="93"/>
      <c r="B2607" s="88"/>
      <c r="C2607" s="993"/>
      <c r="D2607" s="88"/>
      <c r="E2607" s="103"/>
      <c r="F2607" s="103"/>
      <c r="G2607" s="88"/>
      <c r="H2607" s="103"/>
      <c r="I2607" s="88"/>
      <c r="J2607" s="103"/>
      <c r="K2607" s="103"/>
      <c r="L2607" s="103"/>
      <c r="M2607" s="103"/>
      <c r="N2607" s="330"/>
      <c r="O2607" s="330"/>
      <c r="P2607" s="330"/>
      <c r="Q2607" s="106"/>
      <c r="R2607" s="94"/>
      <c r="S2607" s="104"/>
      <c r="T2607" s="94"/>
      <c r="U2607" s="104"/>
      <c r="V2607" s="94"/>
      <c r="W2607" s="94"/>
      <c r="X2607" s="94"/>
      <c r="Y2607" s="88" t="s">
        <v>230</v>
      </c>
      <c r="Z2607" s="88" t="s">
        <v>230</v>
      </c>
      <c r="AA2607" s="90" t="s">
        <v>230</v>
      </c>
      <c r="AB2607" s="88" t="s">
        <v>230</v>
      </c>
      <c r="AC2607" s="88" t="s">
        <v>230</v>
      </c>
      <c r="AD2607" s="88" t="s">
        <v>230</v>
      </c>
      <c r="AE2607" s="1028" t="s">
        <v>4774</v>
      </c>
      <c r="AF2607" s="1028" t="s">
        <v>4775</v>
      </c>
      <c r="AG2607" s="377" t="s">
        <v>230</v>
      </c>
      <c r="AH2607" s="754" t="s">
        <v>58</v>
      </c>
      <c r="AI2607" s="378">
        <v>0.1</v>
      </c>
      <c r="AJ2607" s="379">
        <v>4290</v>
      </c>
      <c r="AK2607" s="378">
        <f t="shared" si="343"/>
        <v>0.89678630136986315</v>
      </c>
      <c r="AL2607" s="378">
        <f t="shared" si="344"/>
        <v>0.27855616438356162</v>
      </c>
      <c r="AM2607" s="380">
        <f>SUM(AK2607:AL2607)</f>
        <v>1.1753424657534248</v>
      </c>
      <c r="AN2607" s="98"/>
      <c r="AO2607" s="98"/>
      <c r="AP2607" s="98"/>
      <c r="AQ2607" s="368"/>
      <c r="AR2607" s="47"/>
      <c r="AS2607" s="48"/>
      <c r="AT2607" s="88"/>
      <c r="AU2607" s="103"/>
      <c r="AV2607" s="52"/>
      <c r="AW2607" s="88"/>
      <c r="AX2607" s="46"/>
      <c r="AY2607" s="2391"/>
    </row>
    <row r="2608" spans="1:51" s="8" customFormat="1" ht="15.95" customHeight="1" x14ac:dyDescent="0.25">
      <c r="A2608" s="93"/>
      <c r="B2608" s="88"/>
      <c r="C2608" s="993"/>
      <c r="D2608" s="88"/>
      <c r="E2608" s="103"/>
      <c r="F2608" s="103"/>
      <c r="G2608" s="88"/>
      <c r="H2608" s="103"/>
      <c r="I2608" s="88"/>
      <c r="J2608" s="103"/>
      <c r="K2608" s="103"/>
      <c r="L2608" s="103"/>
      <c r="M2608" s="103"/>
      <c r="N2608" s="330"/>
      <c r="O2608" s="330"/>
      <c r="P2608" s="330"/>
      <c r="Q2608" s="106"/>
      <c r="R2608" s="94"/>
      <c r="S2608" s="104"/>
      <c r="T2608" s="94"/>
      <c r="U2608" s="104"/>
      <c r="V2608" s="94"/>
      <c r="W2608" s="94"/>
      <c r="X2608" s="94"/>
      <c r="Y2608" s="88" t="s">
        <v>230</v>
      </c>
      <c r="Z2608" s="88" t="s">
        <v>230</v>
      </c>
      <c r="AA2608" s="90" t="s">
        <v>230</v>
      </c>
      <c r="AB2608" s="88" t="s">
        <v>230</v>
      </c>
      <c r="AC2608" s="88" t="s">
        <v>230</v>
      </c>
      <c r="AD2608" s="88" t="s">
        <v>230</v>
      </c>
      <c r="AE2608" s="1076" t="s">
        <v>4777</v>
      </c>
      <c r="AF2608" s="1076" t="s">
        <v>4775</v>
      </c>
      <c r="AG2608" s="1077" t="s">
        <v>230</v>
      </c>
      <c r="AH2608" s="1078" t="s">
        <v>58</v>
      </c>
      <c r="AI2608" s="479">
        <v>0.1</v>
      </c>
      <c r="AJ2608" s="478">
        <v>3840</v>
      </c>
      <c r="AK2608" s="378">
        <f t="shared" si="343"/>
        <v>0.80271780821917815</v>
      </c>
      <c r="AL2608" s="378">
        <f t="shared" si="344"/>
        <v>0.24933698630136986</v>
      </c>
      <c r="AM2608" s="479">
        <f>SUM(AK2608:AL2608)</f>
        <v>1.0520547945205481</v>
      </c>
      <c r="AN2608" s="98"/>
      <c r="AO2608" s="98"/>
      <c r="AP2608" s="98"/>
      <c r="AQ2608" s="368"/>
      <c r="AR2608" s="47"/>
      <c r="AS2608" s="48"/>
      <c r="AT2608" s="88"/>
      <c r="AU2608" s="103"/>
      <c r="AV2608" s="52"/>
      <c r="AW2608" s="88"/>
      <c r="AX2608" s="46"/>
      <c r="AY2608" s="2391"/>
    </row>
    <row r="2609" spans="1:51" s="8" customFormat="1" ht="15.95" customHeight="1" x14ac:dyDescent="0.25">
      <c r="A2609" s="93"/>
      <c r="B2609" s="88"/>
      <c r="C2609" s="993"/>
      <c r="D2609" s="88"/>
      <c r="E2609" s="103"/>
      <c r="F2609" s="103"/>
      <c r="G2609" s="88"/>
      <c r="H2609" s="103"/>
      <c r="I2609" s="88"/>
      <c r="J2609" s="103"/>
      <c r="K2609" s="103"/>
      <c r="L2609" s="103"/>
      <c r="M2609" s="103"/>
      <c r="N2609" s="330"/>
      <c r="O2609" s="330"/>
      <c r="P2609" s="330"/>
      <c r="Q2609" s="106"/>
      <c r="R2609" s="94"/>
      <c r="S2609" s="104"/>
      <c r="T2609" s="94"/>
      <c r="U2609" s="104"/>
      <c r="V2609" s="94"/>
      <c r="W2609" s="94"/>
      <c r="X2609" s="94"/>
      <c r="Y2609" s="88" t="s">
        <v>230</v>
      </c>
      <c r="Z2609" s="88" t="s">
        <v>230</v>
      </c>
      <c r="AA2609" s="90" t="s">
        <v>230</v>
      </c>
      <c r="AB2609" s="88" t="s">
        <v>230</v>
      </c>
      <c r="AC2609" s="88" t="s">
        <v>230</v>
      </c>
      <c r="AD2609" s="88" t="s">
        <v>230</v>
      </c>
      <c r="AE2609" s="1028" t="s">
        <v>4778</v>
      </c>
      <c r="AF2609" s="1028" t="s">
        <v>4770</v>
      </c>
      <c r="AG2609" s="377" t="s">
        <v>230</v>
      </c>
      <c r="AH2609" s="754" t="s">
        <v>58</v>
      </c>
      <c r="AI2609" s="378">
        <v>0.1</v>
      </c>
      <c r="AJ2609" s="379">
        <v>3360</v>
      </c>
      <c r="AK2609" s="378">
        <f t="shared" si="343"/>
        <v>0.70237808219178077</v>
      </c>
      <c r="AL2609" s="378">
        <f t="shared" si="344"/>
        <v>0.21816986301369862</v>
      </c>
      <c r="AM2609" s="378">
        <f>AK2609+AL2609</f>
        <v>0.92054794520547945</v>
      </c>
      <c r="AN2609" s="98"/>
      <c r="AO2609" s="98"/>
      <c r="AP2609" s="98"/>
      <c r="AQ2609" s="368"/>
      <c r="AR2609" s="47"/>
      <c r="AS2609" s="48"/>
      <c r="AT2609" s="88"/>
      <c r="AU2609" s="103"/>
      <c r="AV2609" s="52"/>
      <c r="AW2609" s="88"/>
      <c r="AX2609" s="46"/>
      <c r="AY2609" s="2391"/>
    </row>
    <row r="2610" spans="1:51" s="8" customFormat="1" ht="15.95" customHeight="1" x14ac:dyDescent="0.25">
      <c r="A2610" s="93"/>
      <c r="B2610" s="88"/>
      <c r="C2610" s="993"/>
      <c r="D2610" s="88"/>
      <c r="E2610" s="103"/>
      <c r="F2610" s="103"/>
      <c r="G2610" s="88"/>
      <c r="H2610" s="103"/>
      <c r="I2610" s="88"/>
      <c r="J2610" s="103"/>
      <c r="K2610" s="103"/>
      <c r="L2610" s="103"/>
      <c r="M2610" s="103"/>
      <c r="N2610" s="330"/>
      <c r="O2610" s="330"/>
      <c r="P2610" s="330"/>
      <c r="Q2610" s="106"/>
      <c r="R2610" s="94"/>
      <c r="S2610" s="104"/>
      <c r="T2610" s="94"/>
      <c r="U2610" s="104"/>
      <c r="V2610" s="94"/>
      <c r="W2610" s="94"/>
      <c r="X2610" s="94"/>
      <c r="Y2610" s="88" t="s">
        <v>230</v>
      </c>
      <c r="Z2610" s="88" t="s">
        <v>230</v>
      </c>
      <c r="AA2610" s="90" t="s">
        <v>230</v>
      </c>
      <c r="AB2610" s="88" t="s">
        <v>230</v>
      </c>
      <c r="AC2610" s="88" t="s">
        <v>17876</v>
      </c>
      <c r="AD2610" t="s">
        <v>17878</v>
      </c>
      <c r="AE2610" s="782" t="s">
        <v>17877</v>
      </c>
      <c r="AF2610" s="782" t="s">
        <v>17874</v>
      </c>
      <c r="AG2610" s="1140">
        <v>10350200033298</v>
      </c>
      <c r="AH2610" s="782" t="s">
        <v>842</v>
      </c>
      <c r="AI2610" s="782">
        <v>0.87</v>
      </c>
      <c r="AJ2610" s="784">
        <v>1</v>
      </c>
      <c r="AK2610" s="430">
        <f>AJ2610*AI2610/365</f>
        <v>2.3835616438356165E-3</v>
      </c>
      <c r="AL2610" s="1111">
        <f t="shared" si="344"/>
        <v>6.493150684931506E-5</v>
      </c>
      <c r="AM2610" s="1111">
        <f>SUBTOTAL(9,AK2610:AL2610)</f>
        <v>2.4484931506849315E-3</v>
      </c>
      <c r="AN2610" s="98"/>
      <c r="AO2610" s="98"/>
      <c r="AP2610" s="98"/>
      <c r="AQ2610" s="368"/>
      <c r="AR2610" s="47"/>
      <c r="AS2610" s="48"/>
      <c r="AT2610" s="88"/>
      <c r="AU2610" s="103"/>
      <c r="AV2610" s="52"/>
      <c r="AW2610" s="88"/>
      <c r="AX2610" s="2459" t="s">
        <v>17875</v>
      </c>
      <c r="AY2610" s="2391"/>
    </row>
    <row r="2611" spans="1:51" s="55" customFormat="1" ht="15.95" customHeight="1" x14ac:dyDescent="0.25">
      <c r="A2611" s="709">
        <v>521</v>
      </c>
      <c r="B2611" s="434" t="s">
        <v>54</v>
      </c>
      <c r="C2611" s="998" t="s">
        <v>58</v>
      </c>
      <c r="D2611" s="434" t="s">
        <v>4771</v>
      </c>
      <c r="E2611" s="439" t="s">
        <v>4772</v>
      </c>
      <c r="F2611" s="439" t="s">
        <v>4773</v>
      </c>
      <c r="G2611" s="434"/>
      <c r="H2611" s="439" t="s">
        <v>732</v>
      </c>
      <c r="I2611" s="434" t="s">
        <v>317</v>
      </c>
      <c r="J2611" s="439" t="s">
        <v>317</v>
      </c>
      <c r="K2611" s="439" t="s">
        <v>317</v>
      </c>
      <c r="L2611" s="439" t="s">
        <v>317</v>
      </c>
      <c r="M2611" s="439" t="s">
        <v>317</v>
      </c>
      <c r="N2611" s="710">
        <v>4</v>
      </c>
      <c r="O2611" s="710">
        <v>1.5</v>
      </c>
      <c r="P2611" s="710">
        <v>6</v>
      </c>
      <c r="Q2611" s="711">
        <v>0</v>
      </c>
      <c r="R2611" s="712"/>
      <c r="S2611" s="436">
        <v>0</v>
      </c>
      <c r="T2611" s="712"/>
      <c r="U2611" s="436">
        <v>0</v>
      </c>
      <c r="V2611" s="712">
        <v>1</v>
      </c>
      <c r="W2611" s="712">
        <v>1</v>
      </c>
      <c r="X2611" s="712"/>
      <c r="Y2611" s="434" t="s">
        <v>61</v>
      </c>
      <c r="Z2611" s="434" t="s">
        <v>230</v>
      </c>
      <c r="AA2611" s="437" t="s">
        <v>230</v>
      </c>
      <c r="AB2611" s="434" t="s">
        <v>230</v>
      </c>
      <c r="AC2611" s="434" t="s">
        <v>230</v>
      </c>
      <c r="AD2611" s="434" t="s">
        <v>230</v>
      </c>
      <c r="AE2611" s="434" t="s">
        <v>4774</v>
      </c>
      <c r="AF2611" s="434" t="s">
        <v>4775</v>
      </c>
      <c r="AG2611" s="438" t="s">
        <v>230</v>
      </c>
      <c r="AH2611" s="437" t="s">
        <v>58</v>
      </c>
      <c r="AI2611" s="511">
        <v>0.1</v>
      </c>
      <c r="AJ2611" s="513">
        <v>3840</v>
      </c>
      <c r="AK2611" s="481">
        <v>0</v>
      </c>
      <c r="AL2611" s="481">
        <v>0</v>
      </c>
      <c r="AM2611" s="482">
        <v>0</v>
      </c>
      <c r="AN2611" s="481">
        <f>SUM(AK2611:AK2614)</f>
        <v>0</v>
      </c>
      <c r="AO2611" s="481">
        <f>SUM(AL2611:AL2614)</f>
        <v>0</v>
      </c>
      <c r="AP2611" s="481">
        <f>AN2611+AO2611</f>
        <v>0</v>
      </c>
      <c r="AQ2611" s="481">
        <f>AP2611*30</f>
        <v>0</v>
      </c>
      <c r="AR2611" s="432" t="s">
        <v>231</v>
      </c>
      <c r="AS2611" s="286"/>
      <c r="AT2611" s="286" t="s">
        <v>232</v>
      </c>
      <c r="AU2611" s="1216" t="s">
        <v>58</v>
      </c>
      <c r="AV2611" s="1366" t="s">
        <v>4776</v>
      </c>
      <c r="AW2611" s="286" t="s">
        <v>18131</v>
      </c>
      <c r="AX2611" s="1319" t="s">
        <v>16703</v>
      </c>
      <c r="AY2611" s="2391"/>
    </row>
    <row r="2612" spans="1:51" s="8" customFormat="1" ht="15.95" customHeight="1" x14ac:dyDescent="0.25">
      <c r="A2612" s="112"/>
      <c r="B2612" s="113"/>
      <c r="C2612" s="992"/>
      <c r="D2612" s="113"/>
      <c r="E2612" s="130"/>
      <c r="F2612" s="130"/>
      <c r="G2612" s="113"/>
      <c r="H2612" s="130"/>
      <c r="I2612" s="113"/>
      <c r="J2612" s="130"/>
      <c r="K2612" s="130"/>
      <c r="L2612" s="130"/>
      <c r="M2612" s="130"/>
      <c r="N2612" s="329"/>
      <c r="O2612" s="329"/>
      <c r="P2612" s="329"/>
      <c r="Q2612" s="1071"/>
      <c r="R2612" s="114"/>
      <c r="S2612" s="131"/>
      <c r="T2612" s="114"/>
      <c r="U2612" s="131"/>
      <c r="V2612" s="114"/>
      <c r="W2612" s="114"/>
      <c r="X2612" s="114"/>
      <c r="Y2612" s="113" t="s">
        <v>230</v>
      </c>
      <c r="Z2612" s="113" t="s">
        <v>230</v>
      </c>
      <c r="AA2612" s="132" t="s">
        <v>230</v>
      </c>
      <c r="AB2612" s="113" t="s">
        <v>230</v>
      </c>
      <c r="AC2612" s="113" t="s">
        <v>230</v>
      </c>
      <c r="AD2612" s="113" t="s">
        <v>230</v>
      </c>
      <c r="AE2612" s="289" t="s">
        <v>4777</v>
      </c>
      <c r="AF2612" s="289" t="s">
        <v>4775</v>
      </c>
      <c r="AG2612" s="290" t="s">
        <v>230</v>
      </c>
      <c r="AH2612" s="291" t="s">
        <v>58</v>
      </c>
      <c r="AI2612" s="292">
        <v>0.1</v>
      </c>
      <c r="AJ2612" s="294">
        <v>3840</v>
      </c>
      <c r="AK2612" s="479">
        <v>0</v>
      </c>
      <c r="AL2612" s="479">
        <v>0</v>
      </c>
      <c r="AM2612" s="479">
        <v>0</v>
      </c>
      <c r="AN2612" s="116"/>
      <c r="AO2612" s="116"/>
      <c r="AP2612" s="116"/>
      <c r="AQ2612" s="367"/>
      <c r="AR2612" s="42"/>
      <c r="AS2612" s="43"/>
      <c r="AT2612" s="113"/>
      <c r="AU2612" s="130"/>
      <c r="AV2612" s="44"/>
      <c r="AW2612" s="113"/>
      <c r="AX2612" s="44"/>
      <c r="AY2612" s="2391"/>
    </row>
    <row r="2613" spans="1:51" s="8" customFormat="1" ht="15.95" customHeight="1" x14ac:dyDescent="0.25">
      <c r="A2613" s="36"/>
      <c r="B2613" s="1029"/>
      <c r="C2613" s="990"/>
      <c r="D2613" s="1029"/>
      <c r="E2613" s="5"/>
      <c r="F2613" s="5"/>
      <c r="G2613" s="1029"/>
      <c r="H2613" s="5"/>
      <c r="I2613" s="1029"/>
      <c r="J2613" s="5"/>
      <c r="K2613" s="5"/>
      <c r="L2613" s="5"/>
      <c r="M2613" s="5"/>
      <c r="N2613" s="328"/>
      <c r="O2613" s="328"/>
      <c r="P2613" s="328"/>
      <c r="Q2613" s="1056"/>
      <c r="R2613" s="448"/>
      <c r="S2613" s="61"/>
      <c r="T2613" s="448"/>
      <c r="U2613" s="61"/>
      <c r="V2613" s="448"/>
      <c r="W2613" s="448"/>
      <c r="X2613" s="448"/>
      <c r="Y2613" s="1029" t="s">
        <v>230</v>
      </c>
      <c r="Z2613" s="1029" t="s">
        <v>230</v>
      </c>
      <c r="AA2613" s="1" t="s">
        <v>230</v>
      </c>
      <c r="AB2613" s="1029" t="s">
        <v>230</v>
      </c>
      <c r="AC2613" s="1029" t="s">
        <v>230</v>
      </c>
      <c r="AD2613" s="1029" t="s">
        <v>230</v>
      </c>
      <c r="AE2613" s="302" t="s">
        <v>4778</v>
      </c>
      <c r="AF2613" s="302" t="s">
        <v>4770</v>
      </c>
      <c r="AG2613" s="304" t="s">
        <v>230</v>
      </c>
      <c r="AH2613" s="305" t="s">
        <v>58</v>
      </c>
      <c r="AI2613" s="306">
        <v>0.1</v>
      </c>
      <c r="AJ2613" s="308">
        <v>3360</v>
      </c>
      <c r="AK2613" s="378">
        <v>0</v>
      </c>
      <c r="AL2613" s="378">
        <v>0</v>
      </c>
      <c r="AM2613" s="378">
        <v>0</v>
      </c>
      <c r="AN2613" s="40"/>
      <c r="AO2613" s="40"/>
      <c r="AP2613" s="40"/>
      <c r="AQ2613" s="1644"/>
      <c r="AR2613" s="1034"/>
      <c r="AS2613" s="45"/>
      <c r="AT2613" s="1029"/>
      <c r="AU2613" s="5"/>
      <c r="AV2613" s="46"/>
      <c r="AW2613" s="1029"/>
      <c r="AX2613" s="46"/>
      <c r="AY2613" s="2391"/>
    </row>
    <row r="2614" spans="1:51" s="8" customFormat="1" ht="15.95" customHeight="1" x14ac:dyDescent="0.25">
      <c r="A2614" s="93"/>
      <c r="B2614" s="88"/>
      <c r="C2614" s="993"/>
      <c r="D2614" s="88"/>
      <c r="E2614" s="103"/>
      <c r="F2614" s="103"/>
      <c r="G2614" s="88"/>
      <c r="H2614" s="103"/>
      <c r="I2614" s="88"/>
      <c r="J2614" s="103"/>
      <c r="K2614" s="103"/>
      <c r="L2614" s="103"/>
      <c r="M2614" s="103"/>
      <c r="N2614" s="330"/>
      <c r="O2614" s="330"/>
      <c r="P2614" s="330"/>
      <c r="Q2614" s="106"/>
      <c r="R2614" s="94"/>
      <c r="S2614" s="104"/>
      <c r="T2614" s="94"/>
      <c r="U2614" s="104"/>
      <c r="V2614" s="94"/>
      <c r="W2614" s="94"/>
      <c r="X2614" s="94"/>
      <c r="Y2614" s="88" t="s">
        <v>230</v>
      </c>
      <c r="Z2614" s="88" t="s">
        <v>230</v>
      </c>
      <c r="AA2614" s="90" t="s">
        <v>230</v>
      </c>
      <c r="AB2614" s="88" t="s">
        <v>230</v>
      </c>
      <c r="AC2614" s="88" t="s">
        <v>230</v>
      </c>
      <c r="AD2614" s="88" t="s">
        <v>230</v>
      </c>
      <c r="AE2614" s="296" t="s">
        <v>4762</v>
      </c>
      <c r="AF2614" s="296" t="s">
        <v>4779</v>
      </c>
      <c r="AG2614" s="297" t="s">
        <v>230</v>
      </c>
      <c r="AH2614" s="298" t="s">
        <v>58</v>
      </c>
      <c r="AI2614" s="299">
        <v>0.1</v>
      </c>
      <c r="AJ2614" s="301">
        <v>2520</v>
      </c>
      <c r="AK2614" s="430">
        <v>0</v>
      </c>
      <c r="AL2614" s="430">
        <v>0</v>
      </c>
      <c r="AM2614" s="430">
        <v>0</v>
      </c>
      <c r="AN2614" s="98"/>
      <c r="AO2614" s="98"/>
      <c r="AP2614" s="98"/>
      <c r="AQ2614" s="368"/>
      <c r="AR2614" s="47"/>
      <c r="AS2614" s="48"/>
      <c r="AT2614" s="88"/>
      <c r="AU2614" s="103"/>
      <c r="AV2614" s="52"/>
      <c r="AW2614" s="88"/>
      <c r="AX2614" s="46"/>
      <c r="AY2614" s="2391"/>
    </row>
    <row r="2615" spans="1:51" s="55" customFormat="1" ht="15.95" customHeight="1" x14ac:dyDescent="0.25">
      <c r="A2615" s="182">
        <v>522</v>
      </c>
      <c r="B2615" s="166" t="s">
        <v>54</v>
      </c>
      <c r="C2615" s="989" t="s">
        <v>58</v>
      </c>
      <c r="D2615" s="354" t="s">
        <v>18849</v>
      </c>
      <c r="E2615" s="198" t="s">
        <v>4781</v>
      </c>
      <c r="F2615" s="198" t="s">
        <v>4782</v>
      </c>
      <c r="G2615" s="166"/>
      <c r="H2615" s="272" t="s">
        <v>219</v>
      </c>
      <c r="I2615" s="354" t="s">
        <v>220</v>
      </c>
      <c r="J2615" s="272" t="s">
        <v>221</v>
      </c>
      <c r="K2615" s="354" t="s">
        <v>1599</v>
      </c>
      <c r="L2615" s="272" t="s">
        <v>221</v>
      </c>
      <c r="M2615" s="272" t="s">
        <v>879</v>
      </c>
      <c r="N2615" s="440">
        <v>9.4</v>
      </c>
      <c r="O2615" s="440">
        <v>2.2000000000000002</v>
      </c>
      <c r="P2615" s="440">
        <f>O2615*N2615</f>
        <v>20.680000000000003</v>
      </c>
      <c r="Q2615" s="1012">
        <v>4</v>
      </c>
      <c r="R2615" s="183"/>
      <c r="S2615" s="223">
        <v>2</v>
      </c>
      <c r="T2615" s="183"/>
      <c r="U2615" s="223">
        <v>0</v>
      </c>
      <c r="V2615" s="183"/>
      <c r="W2615" s="183"/>
      <c r="X2615" s="183"/>
      <c r="Y2615" s="272" t="s">
        <v>62</v>
      </c>
      <c r="Z2615" s="366" t="s">
        <v>1600</v>
      </c>
      <c r="AA2615" s="762" t="s">
        <v>1614</v>
      </c>
      <c r="AB2615" s="354" t="s">
        <v>1602</v>
      </c>
      <c r="AC2615" s="354" t="s">
        <v>1603</v>
      </c>
      <c r="AD2615" s="354" t="s">
        <v>1604</v>
      </c>
      <c r="AE2615" s="166" t="s">
        <v>4783</v>
      </c>
      <c r="AF2615" s="166" t="s">
        <v>4766</v>
      </c>
      <c r="AG2615" s="165" t="s">
        <v>230</v>
      </c>
      <c r="AH2615" s="203" t="s">
        <v>58</v>
      </c>
      <c r="AI2615" s="167">
        <v>0.1</v>
      </c>
      <c r="AJ2615" s="186">
        <v>2880</v>
      </c>
      <c r="AK2615" s="167">
        <f>AJ2615*0.0763/365</f>
        <v>0.60203835616438361</v>
      </c>
      <c r="AL2615" s="167">
        <f>AJ2615*0.0237/365</f>
        <v>0.18700273972602741</v>
      </c>
      <c r="AM2615" s="187">
        <f>AK2615+AL2615</f>
        <v>0.78904109589041105</v>
      </c>
      <c r="AN2615" s="167">
        <f>SUM(AK2615:AK2617)</f>
        <v>1.6691287671232877</v>
      </c>
      <c r="AO2615" s="167">
        <f>SUM(AL2615:AL2617)</f>
        <v>0.405172602739726</v>
      </c>
      <c r="AP2615" s="167">
        <f>AN2615+AO2615</f>
        <v>2.0743013698630137</v>
      </c>
      <c r="AQ2615" s="167">
        <f>AP2615*30</f>
        <v>62.229041095890409</v>
      </c>
      <c r="AR2615" s="193" t="s">
        <v>231</v>
      </c>
      <c r="AS2615" s="1163" t="s">
        <v>431</v>
      </c>
      <c r="AT2615" s="166" t="s">
        <v>232</v>
      </c>
      <c r="AU2615" s="198" t="s">
        <v>58</v>
      </c>
      <c r="AV2615" s="231" t="s">
        <v>4784</v>
      </c>
      <c r="AW2615" s="166" t="s">
        <v>234</v>
      </c>
      <c r="AX2615" s="46"/>
      <c r="AY2615" s="2391"/>
    </row>
    <row r="2616" spans="1:51" s="55" customFormat="1" ht="15.95" customHeight="1" x14ac:dyDescent="0.25">
      <c r="A2616" s="112"/>
      <c r="B2616" s="113"/>
      <c r="C2616" s="992"/>
      <c r="D2616" s="113"/>
      <c r="E2616" s="130"/>
      <c r="F2616" s="130"/>
      <c r="G2616" s="113"/>
      <c r="H2616" s="130"/>
      <c r="I2616" s="113"/>
      <c r="J2616" s="130"/>
      <c r="K2616" s="130"/>
      <c r="L2616" s="130"/>
      <c r="M2616" s="130"/>
      <c r="N2616" s="329"/>
      <c r="O2616" s="329"/>
      <c r="P2616" s="329"/>
      <c r="Q2616" s="1071"/>
      <c r="R2616" s="114"/>
      <c r="S2616" s="131"/>
      <c r="T2616" s="114"/>
      <c r="U2616" s="131"/>
      <c r="V2616" s="114"/>
      <c r="W2616" s="114"/>
      <c r="X2616" s="114"/>
      <c r="Y2616" s="113" t="s">
        <v>230</v>
      </c>
      <c r="Z2616" s="113" t="s">
        <v>230</v>
      </c>
      <c r="AA2616" s="132" t="s">
        <v>230</v>
      </c>
      <c r="AB2616" s="113" t="s">
        <v>230</v>
      </c>
      <c r="AC2616" s="113" t="s">
        <v>230</v>
      </c>
      <c r="AD2616" s="113" t="s">
        <v>230</v>
      </c>
      <c r="AE2616" s="113" t="s">
        <v>4785</v>
      </c>
      <c r="AF2616" s="113" t="s">
        <v>4770</v>
      </c>
      <c r="AG2616" s="115" t="s">
        <v>230</v>
      </c>
      <c r="AH2616" s="132" t="s">
        <v>58</v>
      </c>
      <c r="AI2616" s="116">
        <v>0.1</v>
      </c>
      <c r="AJ2616" s="118">
        <v>3360</v>
      </c>
      <c r="AK2616" s="116">
        <f>AJ2616*0.0763/365</f>
        <v>0.70237808219178077</v>
      </c>
      <c r="AL2616" s="116">
        <f>AJ2616*0.0237/365</f>
        <v>0.21816986301369862</v>
      </c>
      <c r="AM2616" s="116">
        <f>AK2616+AL2616</f>
        <v>0.92054794520547945</v>
      </c>
      <c r="AN2616" s="116"/>
      <c r="AO2616" s="116"/>
      <c r="AP2616" s="116"/>
      <c r="AQ2616" s="367"/>
      <c r="AR2616" s="42"/>
      <c r="AS2616" s="43"/>
      <c r="AT2616" s="113"/>
      <c r="AU2616" s="130"/>
      <c r="AV2616" s="44"/>
      <c r="AW2616" s="113"/>
      <c r="AX2616" s="46"/>
      <c r="AY2616" s="2391"/>
    </row>
    <row r="2617" spans="1:51" s="55" customFormat="1" ht="15.95" customHeight="1" x14ac:dyDescent="0.2">
      <c r="A2617" s="93"/>
      <c r="B2617" s="88"/>
      <c r="C2617" s="993"/>
      <c r="D2617" s="88"/>
      <c r="E2617" s="103"/>
      <c r="F2617" s="103"/>
      <c r="G2617" s="88"/>
      <c r="H2617" s="103"/>
      <c r="I2617" s="88"/>
      <c r="J2617" s="103"/>
      <c r="K2617" s="103"/>
      <c r="L2617" s="103"/>
      <c r="M2617" s="103"/>
      <c r="N2617" s="330"/>
      <c r="O2617" s="330"/>
      <c r="P2617" s="330"/>
      <c r="Q2617" s="106"/>
      <c r="R2617" s="94"/>
      <c r="S2617" s="104"/>
      <c r="T2617" s="94"/>
      <c r="U2617" s="104"/>
      <c r="V2617" s="94"/>
      <c r="W2617" s="94"/>
      <c r="X2617" s="94"/>
      <c r="Y2617" s="88" t="s">
        <v>230</v>
      </c>
      <c r="Z2617" s="88" t="s">
        <v>230</v>
      </c>
      <c r="AA2617" s="90" t="s">
        <v>230</v>
      </c>
      <c r="AB2617" s="123" t="s">
        <v>22784</v>
      </c>
      <c r="AC2617" s="88" t="s">
        <v>230</v>
      </c>
      <c r="AD2617" s="88" t="s">
        <v>230</v>
      </c>
      <c r="AE2617" s="88" t="s">
        <v>4786</v>
      </c>
      <c r="AF2617" s="107" t="s">
        <v>4787</v>
      </c>
      <c r="AG2617" s="2379">
        <v>5030070773</v>
      </c>
      <c r="AH2617" s="123" t="s">
        <v>3773</v>
      </c>
      <c r="AI2617" s="128">
        <v>0.13</v>
      </c>
      <c r="AJ2617" s="97">
        <v>1024</v>
      </c>
      <c r="AK2617" s="126">
        <f>AJ2617*AI2617/365</f>
        <v>0.36471232876712328</v>
      </c>
      <c r="AL2617" s="98">
        <v>0</v>
      </c>
      <c r="AM2617" s="129">
        <f>SUBTOTAL(9,AK2617:AL2617)</f>
        <v>0.36471232876712328</v>
      </c>
      <c r="AN2617" s="98"/>
      <c r="AO2617" s="98"/>
      <c r="AP2617" s="98"/>
      <c r="AQ2617" s="368"/>
      <c r="AR2617" s="47"/>
      <c r="AS2617" s="48"/>
      <c r="AT2617" s="88"/>
      <c r="AU2617" s="103"/>
      <c r="AV2617" s="52"/>
      <c r="AW2617" s="88"/>
      <c r="AX2617" s="46"/>
      <c r="AY2617" s="2391"/>
    </row>
    <row r="2618" spans="1:51" s="55" customFormat="1" ht="15.95" customHeight="1" x14ac:dyDescent="0.25">
      <c r="A2618" s="182">
        <v>523</v>
      </c>
      <c r="B2618" s="166" t="s">
        <v>54</v>
      </c>
      <c r="C2618" s="989" t="s">
        <v>58</v>
      </c>
      <c r="D2618" s="354" t="s">
        <v>18848</v>
      </c>
      <c r="E2618" s="198" t="s">
        <v>4789</v>
      </c>
      <c r="F2618" s="198" t="s">
        <v>4790</v>
      </c>
      <c r="G2618" s="166"/>
      <c r="H2618" s="272" t="s">
        <v>219</v>
      </c>
      <c r="I2618" s="354" t="s">
        <v>220</v>
      </c>
      <c r="J2618" s="272" t="s">
        <v>221</v>
      </c>
      <c r="K2618" s="354" t="s">
        <v>1599</v>
      </c>
      <c r="L2618" s="272" t="s">
        <v>221</v>
      </c>
      <c r="M2618" s="272" t="s">
        <v>879</v>
      </c>
      <c r="N2618" s="440">
        <v>12.8</v>
      </c>
      <c r="O2618" s="440">
        <v>2.2000000000000002</v>
      </c>
      <c r="P2618" s="440">
        <f>O2618*N2618</f>
        <v>28.160000000000004</v>
      </c>
      <c r="Q2618" s="1012">
        <v>1</v>
      </c>
      <c r="R2618" s="183"/>
      <c r="S2618" s="223">
        <v>0</v>
      </c>
      <c r="T2618" s="183"/>
      <c r="U2618" s="223"/>
      <c r="V2618" s="183"/>
      <c r="W2618" s="183">
        <v>1</v>
      </c>
      <c r="X2618" s="183"/>
      <c r="Y2618" s="272" t="s">
        <v>62</v>
      </c>
      <c r="Z2618" s="366" t="s">
        <v>1600</v>
      </c>
      <c r="AA2618" s="762" t="s">
        <v>1614</v>
      </c>
      <c r="AB2618" s="354" t="s">
        <v>1602</v>
      </c>
      <c r="AC2618" s="354" t="s">
        <v>1603</v>
      </c>
      <c r="AD2618" s="354" t="s">
        <v>1604</v>
      </c>
      <c r="AE2618" s="166" t="s">
        <v>4791</v>
      </c>
      <c r="AF2618" s="166" t="s">
        <v>4792</v>
      </c>
      <c r="AG2618" s="165" t="s">
        <v>230</v>
      </c>
      <c r="AH2618" s="203" t="s">
        <v>58</v>
      </c>
      <c r="AI2618" s="167">
        <v>0.1</v>
      </c>
      <c r="AJ2618" s="186">
        <v>4200</v>
      </c>
      <c r="AK2618" s="167">
        <f>AJ2618*0.0763/365</f>
        <v>0.8779726027397261</v>
      </c>
      <c r="AL2618" s="167">
        <f>AJ2618*0.0237/365</f>
        <v>0.27271232876712326</v>
      </c>
      <c r="AM2618" s="187">
        <f>AK2618+AL2618</f>
        <v>1.1506849315068495</v>
      </c>
      <c r="AN2618" s="167">
        <f>SUM(AK2618:AK2619)</f>
        <v>1.10373698630137</v>
      </c>
      <c r="AO2618" s="167">
        <f>SUM(AL2618:AL2619)</f>
        <v>0.34283835616438352</v>
      </c>
      <c r="AP2618" s="167">
        <f>AN2618+AO2618</f>
        <v>1.4465753424657535</v>
      </c>
      <c r="AQ2618" s="167">
        <f>AP2618*30</f>
        <v>43.397260273972606</v>
      </c>
      <c r="AR2618" s="193" t="s">
        <v>231</v>
      </c>
      <c r="AS2618" s="1163" t="s">
        <v>431</v>
      </c>
      <c r="AT2618" s="166" t="s">
        <v>232</v>
      </c>
      <c r="AU2618" s="198" t="s">
        <v>58</v>
      </c>
      <c r="AV2618" s="679" t="s">
        <v>4793</v>
      </c>
      <c r="AW2618" s="166" t="s">
        <v>234</v>
      </c>
      <c r="AX2618" s="46"/>
      <c r="AY2618" s="2391"/>
    </row>
    <row r="2619" spans="1:51" s="8" customFormat="1" ht="15.95" customHeight="1" x14ac:dyDescent="0.25">
      <c r="A2619" s="122"/>
      <c r="B2619" s="123"/>
      <c r="C2619" s="994"/>
      <c r="D2619" s="123"/>
      <c r="E2619" s="133"/>
      <c r="F2619" s="133"/>
      <c r="G2619" s="123"/>
      <c r="H2619" s="133"/>
      <c r="I2619" s="123"/>
      <c r="J2619" s="133"/>
      <c r="K2619" s="133"/>
      <c r="L2619" s="133"/>
      <c r="M2619" s="133"/>
      <c r="N2619" s="157"/>
      <c r="O2619" s="157"/>
      <c r="P2619" s="157"/>
      <c r="Q2619" s="1072"/>
      <c r="R2619" s="124"/>
      <c r="S2619" s="134"/>
      <c r="T2619" s="124"/>
      <c r="U2619" s="134"/>
      <c r="V2619" s="124"/>
      <c r="W2619" s="124"/>
      <c r="X2619" s="124"/>
      <c r="Y2619" s="123" t="s">
        <v>230</v>
      </c>
      <c r="Z2619" s="123" t="s">
        <v>230</v>
      </c>
      <c r="AA2619" s="135" t="s">
        <v>230</v>
      </c>
      <c r="AB2619" s="123" t="s">
        <v>230</v>
      </c>
      <c r="AC2619" s="123" t="s">
        <v>230</v>
      </c>
      <c r="AD2619" s="123" t="s">
        <v>230</v>
      </c>
      <c r="AE2619" s="123" t="s">
        <v>4794</v>
      </c>
      <c r="AF2619" s="123" t="s">
        <v>4795</v>
      </c>
      <c r="AG2619" s="125" t="s">
        <v>230</v>
      </c>
      <c r="AH2619" s="135" t="s">
        <v>58</v>
      </c>
      <c r="AI2619" s="126">
        <v>0.1</v>
      </c>
      <c r="AJ2619" s="128">
        <v>1080</v>
      </c>
      <c r="AK2619" s="126">
        <f>AJ2619*0.0763/365</f>
        <v>0.22576438356164386</v>
      </c>
      <c r="AL2619" s="126">
        <f>AJ2619*0.0237/365</f>
        <v>7.0126027397260274E-2</v>
      </c>
      <c r="AM2619" s="126">
        <f>AK2619+AL2619</f>
        <v>0.29589041095890412</v>
      </c>
      <c r="AN2619" s="126"/>
      <c r="AO2619" s="126"/>
      <c r="AP2619" s="126"/>
      <c r="AQ2619" s="369"/>
      <c r="AR2619" s="49"/>
      <c r="AS2619" s="50"/>
      <c r="AT2619" s="123"/>
      <c r="AU2619" s="133"/>
      <c r="AV2619" s="73"/>
      <c r="AW2619" s="73"/>
      <c r="AX2619" s="46"/>
      <c r="AY2619" s="2391"/>
    </row>
    <row r="2620" spans="1:51" s="55" customFormat="1" ht="15.95" customHeight="1" x14ac:dyDescent="0.25">
      <c r="A2620" s="182">
        <v>524</v>
      </c>
      <c r="B2620" s="166" t="s">
        <v>54</v>
      </c>
      <c r="C2620" s="989" t="s">
        <v>58</v>
      </c>
      <c r="D2620" s="354" t="s">
        <v>17752</v>
      </c>
      <c r="E2620" s="198" t="s">
        <v>4797</v>
      </c>
      <c r="F2620" s="198" t="s">
        <v>4798</v>
      </c>
      <c r="G2620" s="166"/>
      <c r="H2620" s="272" t="s">
        <v>219</v>
      </c>
      <c r="I2620" s="354" t="s">
        <v>220</v>
      </c>
      <c r="J2620" s="272" t="s">
        <v>221</v>
      </c>
      <c r="K2620" s="354" t="s">
        <v>1599</v>
      </c>
      <c r="L2620" s="272" t="s">
        <v>221</v>
      </c>
      <c r="M2620" s="272" t="s">
        <v>879</v>
      </c>
      <c r="N2620" s="440">
        <v>6.4</v>
      </c>
      <c r="O2620" s="440">
        <v>2.2000000000000002</v>
      </c>
      <c r="P2620" s="440">
        <f>O2620*N2620</f>
        <v>14.080000000000002</v>
      </c>
      <c r="Q2620" s="1012">
        <v>4</v>
      </c>
      <c r="R2620" s="183"/>
      <c r="S2620" s="223">
        <v>2</v>
      </c>
      <c r="T2620" s="183"/>
      <c r="U2620" s="223">
        <v>0</v>
      </c>
      <c r="V2620" s="183"/>
      <c r="W2620" s="183"/>
      <c r="X2620" s="183"/>
      <c r="Y2620" s="272" t="s">
        <v>62</v>
      </c>
      <c r="Z2620" s="366" t="s">
        <v>1600</v>
      </c>
      <c r="AA2620" s="762" t="s">
        <v>1614</v>
      </c>
      <c r="AB2620" s="354" t="s">
        <v>1602</v>
      </c>
      <c r="AC2620" s="354" t="s">
        <v>1603</v>
      </c>
      <c r="AD2620" s="354" t="s">
        <v>1604</v>
      </c>
      <c r="AE2620" s="166" t="s">
        <v>4799</v>
      </c>
      <c r="AF2620" s="198" t="s">
        <v>4800</v>
      </c>
      <c r="AG2620" s="165" t="s">
        <v>230</v>
      </c>
      <c r="AH2620" s="203" t="s">
        <v>58</v>
      </c>
      <c r="AI2620" s="167">
        <v>0.1</v>
      </c>
      <c r="AJ2620" s="186">
        <v>2760</v>
      </c>
      <c r="AK2620" s="167">
        <f>AJ2620*0.0763/365</f>
        <v>0.5769534246575343</v>
      </c>
      <c r="AL2620" s="167">
        <f>AJ2620*0.0237/365</f>
        <v>0.17921095890410957</v>
      </c>
      <c r="AM2620" s="187">
        <f>AK2620+AL2620</f>
        <v>0.75616438356164384</v>
      </c>
      <c r="AN2620" s="167">
        <f>SUM(AK2620:AK2629)</f>
        <v>1.7612000000000003</v>
      </c>
      <c r="AO2620" s="167">
        <f>SUM(AL2620:AL2629)</f>
        <v>0.29608767123287671</v>
      </c>
      <c r="AP2620" s="167">
        <f>AO2620*30</f>
        <v>8.8826301369863021</v>
      </c>
      <c r="AQ2620" s="167">
        <f>AP2620*30</f>
        <v>266.47890410958905</v>
      </c>
      <c r="AR2620" s="193" t="s">
        <v>231</v>
      </c>
      <c r="AS2620" s="1163" t="s">
        <v>431</v>
      </c>
      <c r="AT2620" s="166" t="s">
        <v>232</v>
      </c>
      <c r="AU2620" s="198" t="s">
        <v>58</v>
      </c>
      <c r="AV2620" s="231" t="s">
        <v>4801</v>
      </c>
      <c r="AW2620" s="166" t="s">
        <v>234</v>
      </c>
      <c r="AX2620" s="46"/>
      <c r="AY2620" s="2391"/>
    </row>
    <row r="2621" spans="1:51" s="8" customFormat="1" ht="15.95" customHeight="1" x14ac:dyDescent="0.25">
      <c r="A2621" s="112"/>
      <c r="B2621" s="113"/>
      <c r="C2621" s="992"/>
      <c r="D2621" s="113"/>
      <c r="E2621" s="130"/>
      <c r="F2621" s="130"/>
      <c r="G2621" s="113"/>
      <c r="H2621" s="130"/>
      <c r="I2621" s="113"/>
      <c r="J2621" s="130"/>
      <c r="K2621" s="130"/>
      <c r="L2621" s="130"/>
      <c r="M2621" s="130"/>
      <c r="N2621" s="329"/>
      <c r="O2621" s="329"/>
      <c r="P2621" s="329"/>
      <c r="Q2621" s="1071"/>
      <c r="R2621" s="114"/>
      <c r="S2621" s="131"/>
      <c r="T2621" s="114"/>
      <c r="U2621" s="131"/>
      <c r="V2621" s="114"/>
      <c r="W2621" s="114"/>
      <c r="X2621" s="114"/>
      <c r="Y2621" s="113" t="s">
        <v>230</v>
      </c>
      <c r="Z2621" s="113" t="s">
        <v>230</v>
      </c>
      <c r="AA2621" s="132" t="s">
        <v>230</v>
      </c>
      <c r="AB2621" s="113" t="s">
        <v>230</v>
      </c>
      <c r="AC2621" s="113" t="s">
        <v>230</v>
      </c>
      <c r="AD2621" s="113" t="s">
        <v>230</v>
      </c>
      <c r="AE2621" s="113" t="s">
        <v>4802</v>
      </c>
      <c r="AF2621" s="130" t="s">
        <v>4803</v>
      </c>
      <c r="AG2621" s="115" t="s">
        <v>230</v>
      </c>
      <c r="AH2621" s="132" t="s">
        <v>58</v>
      </c>
      <c r="AI2621" s="116">
        <v>0.1</v>
      </c>
      <c r="AJ2621" s="118">
        <v>1800</v>
      </c>
      <c r="AK2621" s="116">
        <f>AJ2621*0.0763/365</f>
        <v>0.37627397260273976</v>
      </c>
      <c r="AL2621" s="116">
        <f>AJ2621*0.0237/365</f>
        <v>0.11687671232876712</v>
      </c>
      <c r="AM2621" s="116">
        <f>AK2621+AL2621</f>
        <v>0.49315068493150688</v>
      </c>
      <c r="AN2621" s="116"/>
      <c r="AO2621" s="116"/>
      <c r="AP2621" s="116"/>
      <c r="AQ2621" s="367"/>
      <c r="AR2621" s="42"/>
      <c r="AS2621" s="43"/>
      <c r="AT2621" s="113"/>
      <c r="AU2621" s="130"/>
      <c r="AV2621" s="44"/>
      <c r="AW2621" s="44"/>
      <c r="AX2621" s="46"/>
      <c r="AY2621" s="2391"/>
    </row>
    <row r="2622" spans="1:51" s="8" customFormat="1" ht="15.95" customHeight="1" x14ac:dyDescent="0.25">
      <c r="A2622" s="36"/>
      <c r="B2622" s="1029"/>
      <c r="C2622" s="990"/>
      <c r="D2622" s="1029"/>
      <c r="E2622" s="5"/>
      <c r="F2622" s="5"/>
      <c r="G2622" s="1029"/>
      <c r="H2622" s="5"/>
      <c r="I2622" s="1029"/>
      <c r="J2622" s="5"/>
      <c r="K2622" s="5"/>
      <c r="L2622" s="5"/>
      <c r="M2622" s="5"/>
      <c r="N2622" s="328"/>
      <c r="O2622" s="328"/>
      <c r="P2622" s="328"/>
      <c r="Q2622" s="1056"/>
      <c r="R2622" s="448"/>
      <c r="S2622" s="61"/>
      <c r="T2622" s="448"/>
      <c r="U2622" s="61"/>
      <c r="V2622" s="448"/>
      <c r="W2622" s="448"/>
      <c r="X2622" s="448"/>
      <c r="Y2622" s="1029" t="s">
        <v>230</v>
      </c>
      <c r="Z2622" s="1029" t="s">
        <v>230</v>
      </c>
      <c r="AA2622" s="1" t="s">
        <v>230</v>
      </c>
      <c r="AB2622" s="1029" t="s">
        <v>230</v>
      </c>
      <c r="AC2622" s="1029" t="s">
        <v>4804</v>
      </c>
      <c r="AD2622" s="38" t="s">
        <v>4805</v>
      </c>
      <c r="AE2622" s="1029" t="s">
        <v>1753</v>
      </c>
      <c r="AF2622" s="1029" t="s">
        <v>4806</v>
      </c>
      <c r="AG2622" s="39" t="s">
        <v>24517</v>
      </c>
      <c r="AH2622" s="1" t="s">
        <v>1509</v>
      </c>
      <c r="AI2622" s="1640">
        <v>1.48</v>
      </c>
      <c r="AJ2622" s="37">
        <v>41</v>
      </c>
      <c r="AK2622" s="40">
        <f>AJ2622*AI2622/365</f>
        <v>0.16624657534246576</v>
      </c>
      <c r="AL2622" s="40">
        <v>0</v>
      </c>
      <c r="AM2622" s="41">
        <f>SUBTOTAL(9,AK2622:AL2622)</f>
        <v>0.16624657534246576</v>
      </c>
      <c r="AN2622" s="40"/>
      <c r="AO2622" s="40"/>
      <c r="AP2622" s="40"/>
      <c r="AQ2622" s="1644"/>
      <c r="AR2622" s="1034"/>
      <c r="AS2622" s="45"/>
      <c r="AT2622" s="1029"/>
      <c r="AU2622" s="5"/>
      <c r="AV2622" s="46"/>
      <c r="AW2622" s="46"/>
      <c r="AX2622" s="46"/>
      <c r="AY2622" s="2391"/>
    </row>
    <row r="2623" spans="1:51" s="8" customFormat="1" ht="15.95" customHeight="1" x14ac:dyDescent="0.25">
      <c r="A2623" s="36"/>
      <c r="B2623" s="1029"/>
      <c r="C2623" s="990"/>
      <c r="D2623" s="1029"/>
      <c r="E2623" s="5"/>
      <c r="F2623" s="5"/>
      <c r="G2623" s="1029"/>
      <c r="H2623" s="5"/>
      <c r="I2623" s="1029"/>
      <c r="J2623" s="5"/>
      <c r="K2623" s="5"/>
      <c r="L2623" s="5"/>
      <c r="M2623" s="5"/>
      <c r="N2623" s="328"/>
      <c r="O2623" s="328"/>
      <c r="P2623" s="328"/>
      <c r="Q2623" s="1056"/>
      <c r="R2623" s="448"/>
      <c r="S2623" s="61"/>
      <c r="T2623" s="448"/>
      <c r="U2623" s="61"/>
      <c r="V2623" s="448"/>
      <c r="W2623" s="448"/>
      <c r="X2623" s="448"/>
      <c r="Y2623" s="1029" t="s">
        <v>230</v>
      </c>
      <c r="Z2623" s="1029" t="s">
        <v>230</v>
      </c>
      <c r="AA2623" s="1" t="s">
        <v>230</v>
      </c>
      <c r="AB2623" s="1029" t="s">
        <v>230</v>
      </c>
      <c r="AC2623" s="1029" t="s">
        <v>4807</v>
      </c>
      <c r="AD2623" s="38" t="s">
        <v>4808</v>
      </c>
      <c r="AE2623" s="1029" t="s">
        <v>1753</v>
      </c>
      <c r="AF2623" s="1029" t="s">
        <v>4809</v>
      </c>
      <c r="AG2623" s="39" t="s">
        <v>24516</v>
      </c>
      <c r="AH2623" s="1" t="s">
        <v>4810</v>
      </c>
      <c r="AI2623" s="1640">
        <v>1.48</v>
      </c>
      <c r="AJ2623" s="37">
        <v>18</v>
      </c>
      <c r="AK2623" s="40">
        <f>AJ2623*AI2623/365</f>
        <v>7.2986301369863019E-2</v>
      </c>
      <c r="AL2623" s="40">
        <v>0</v>
      </c>
      <c r="AM2623" s="41">
        <f>SUBTOTAL(9,AK2623:AL2623)</f>
        <v>7.2986301369863019E-2</v>
      </c>
      <c r="AN2623" s="40"/>
      <c r="AO2623" s="40"/>
      <c r="AP2623" s="40"/>
      <c r="AQ2623" s="1644"/>
      <c r="AR2623" s="1034"/>
      <c r="AS2623" s="45"/>
      <c r="AT2623" s="1029"/>
      <c r="AU2623" s="5"/>
      <c r="AV2623" s="46"/>
      <c r="AW2623" s="46"/>
      <c r="AX2623" s="46"/>
      <c r="AY2623" s="2391"/>
    </row>
    <row r="2624" spans="1:51" s="1099" customFormat="1" ht="15.95" customHeight="1" x14ac:dyDescent="0.25">
      <c r="A2624" s="1061"/>
      <c r="B2624" s="1984"/>
      <c r="C2624" s="1293"/>
      <c r="D2624" s="1984"/>
      <c r="E2624" s="1043"/>
      <c r="F2624" s="1043"/>
      <c r="G2624" s="1984"/>
      <c r="H2624" s="1043"/>
      <c r="I2624" s="1984"/>
      <c r="J2624" s="1043"/>
      <c r="K2624" s="1043"/>
      <c r="L2624" s="1043"/>
      <c r="M2624" s="1043"/>
      <c r="N2624" s="1090"/>
      <c r="O2624" s="1090"/>
      <c r="P2624" s="1090"/>
      <c r="Q2624" s="1091"/>
      <c r="R2624" s="1981"/>
      <c r="S2624" s="1089"/>
      <c r="T2624" s="1981"/>
      <c r="U2624" s="1089"/>
      <c r="V2624" s="1981"/>
      <c r="W2624" s="1981"/>
      <c r="X2624" s="1981"/>
      <c r="Y2624" s="1984" t="s">
        <v>230</v>
      </c>
      <c r="Z2624" s="1984" t="s">
        <v>230</v>
      </c>
      <c r="AA2624" s="754" t="s">
        <v>230</v>
      </c>
      <c r="AB2624" s="1984" t="s">
        <v>230</v>
      </c>
      <c r="AC2624" s="1984" t="s">
        <v>23994</v>
      </c>
      <c r="AD2624" s="1383" t="s">
        <v>23995</v>
      </c>
      <c r="AE2624" s="1984" t="s">
        <v>1753</v>
      </c>
      <c r="AF2624" s="1984" t="s">
        <v>24000</v>
      </c>
      <c r="AG2624" s="1985" t="s">
        <v>23998</v>
      </c>
      <c r="AH2624" s="1984" t="s">
        <v>17931</v>
      </c>
      <c r="AI2624" s="1979">
        <v>0.19</v>
      </c>
      <c r="AJ2624" s="831">
        <v>606</v>
      </c>
      <c r="AK2624" s="378">
        <f>AJ2624*AI2624/365</f>
        <v>0.31545205479452054</v>
      </c>
      <c r="AL2624" s="378">
        <v>0</v>
      </c>
      <c r="AM2624" s="380">
        <f t="shared" ref="AM2624:AM2629" si="345">SUBTOTAL(9,AK2624:AL2624)</f>
        <v>0.31545205479452054</v>
      </c>
      <c r="AN2624" s="378"/>
      <c r="AO2624" s="378"/>
      <c r="AP2624" s="378"/>
      <c r="AQ2624" s="771"/>
      <c r="AR2624" s="381"/>
      <c r="AS2624" s="382"/>
      <c r="AT2624" s="1984"/>
      <c r="AU2624" s="1043"/>
      <c r="AV2624" s="383"/>
      <c r="AW2624" s="1984"/>
      <c r="AX2624" s="2460" t="s">
        <v>24001</v>
      </c>
      <c r="AY2624" s="2401"/>
    </row>
    <row r="2625" spans="1:51" s="1099" customFormat="1" ht="15.95" customHeight="1" x14ac:dyDescent="0.25">
      <c r="A2625" s="781"/>
      <c r="B2625" s="782"/>
      <c r="C2625" s="1314"/>
      <c r="D2625" s="782"/>
      <c r="E2625" s="1015"/>
      <c r="F2625" s="1015"/>
      <c r="G2625" s="782"/>
      <c r="H2625" s="1015"/>
      <c r="I2625" s="782"/>
      <c r="J2625" s="1015"/>
      <c r="K2625" s="1015"/>
      <c r="L2625" s="1015"/>
      <c r="M2625" s="1015"/>
      <c r="N2625" s="1315"/>
      <c r="O2625" s="1315"/>
      <c r="P2625" s="1315"/>
      <c r="Q2625" s="1316"/>
      <c r="R2625" s="783"/>
      <c r="S2625" s="1195"/>
      <c r="T2625" s="783"/>
      <c r="U2625" s="1195"/>
      <c r="V2625" s="783"/>
      <c r="W2625" s="783"/>
      <c r="X2625" s="783"/>
      <c r="Y2625" s="782" t="s">
        <v>230</v>
      </c>
      <c r="Z2625" s="782" t="s">
        <v>230</v>
      </c>
      <c r="AA2625" s="784" t="s">
        <v>230</v>
      </c>
      <c r="AB2625" s="782" t="s">
        <v>230</v>
      </c>
      <c r="AC2625" s="782" t="s">
        <v>23958</v>
      </c>
      <c r="AD2625" s="1317" t="s">
        <v>23959</v>
      </c>
      <c r="AE2625" s="782" t="s">
        <v>23960</v>
      </c>
      <c r="AF2625" s="782" t="s">
        <v>23961</v>
      </c>
      <c r="AG2625" s="1982" t="s">
        <v>23962</v>
      </c>
      <c r="AH2625" s="784" t="s">
        <v>23963</v>
      </c>
      <c r="AI2625" s="1980">
        <v>0.76</v>
      </c>
      <c r="AJ2625" s="1980">
        <v>50</v>
      </c>
      <c r="AK2625" s="378">
        <f>AJ2625*AI2625/365</f>
        <v>0.10410958904109589</v>
      </c>
      <c r="AL2625" s="430">
        <v>0</v>
      </c>
      <c r="AM2625" s="1162">
        <f t="shared" si="345"/>
        <v>0.10410958904109589</v>
      </c>
      <c r="AN2625" s="430"/>
      <c r="AO2625" s="430"/>
      <c r="AP2625" s="430"/>
      <c r="AQ2625" s="830"/>
      <c r="AR2625" s="484"/>
      <c r="AS2625" s="786"/>
      <c r="AT2625" s="782"/>
      <c r="AU2625" s="1015"/>
      <c r="AV2625" s="787"/>
      <c r="AW2625" s="782"/>
      <c r="AX2625" s="2460" t="s">
        <v>23964</v>
      </c>
      <c r="AY2625" s="2401"/>
    </row>
    <row r="2626" spans="1:51" s="8" customFormat="1" ht="15.95" customHeight="1" x14ac:dyDescent="0.25">
      <c r="A2626" s="93"/>
      <c r="B2626" s="88"/>
      <c r="C2626" s="993"/>
      <c r="D2626" s="88"/>
      <c r="E2626" s="103"/>
      <c r="F2626" s="103"/>
      <c r="G2626" s="88"/>
      <c r="H2626" s="103"/>
      <c r="I2626" s="88"/>
      <c r="J2626" s="103"/>
      <c r="K2626" s="103"/>
      <c r="L2626" s="103"/>
      <c r="M2626" s="103"/>
      <c r="N2626" s="330"/>
      <c r="O2626" s="330"/>
      <c r="P2626" s="330"/>
      <c r="Q2626" s="106"/>
      <c r="R2626" s="94"/>
      <c r="S2626" s="104"/>
      <c r="T2626" s="94"/>
      <c r="U2626" s="104"/>
      <c r="V2626" s="94"/>
      <c r="W2626" s="94"/>
      <c r="X2626" s="94"/>
      <c r="Y2626" s="88" t="s">
        <v>230</v>
      </c>
      <c r="Z2626" s="88" t="s">
        <v>230</v>
      </c>
      <c r="AA2626" s="90" t="s">
        <v>230</v>
      </c>
      <c r="AB2626" s="88" t="s">
        <v>230</v>
      </c>
      <c r="AC2626" s="782" t="s">
        <v>17749</v>
      </c>
      <c r="AD2626" s="1013" t="s">
        <v>17750</v>
      </c>
      <c r="AE2626" s="782" t="s">
        <v>13501</v>
      </c>
      <c r="AF2626" s="782" t="s">
        <v>17748</v>
      </c>
      <c r="AG2626" s="1109">
        <v>1045000919215</v>
      </c>
      <c r="AH2626" s="90" t="s">
        <v>1743</v>
      </c>
      <c r="AI2626" s="1110">
        <v>1.32</v>
      </c>
      <c r="AJ2626" s="1110">
        <v>18</v>
      </c>
      <c r="AK2626" s="430">
        <f t="shared" ref="AK2626:AK2629" si="346">AJ2626*AI2626/365</f>
        <v>6.5095890410958909E-2</v>
      </c>
      <c r="AL2626" s="430">
        <v>0</v>
      </c>
      <c r="AM2626" s="1111">
        <f t="shared" si="345"/>
        <v>6.5095890410958909E-2</v>
      </c>
      <c r="AN2626" s="98"/>
      <c r="AO2626" s="98"/>
      <c r="AP2626" s="98"/>
      <c r="AQ2626" s="368"/>
      <c r="AR2626" s="47"/>
      <c r="AS2626" s="48"/>
      <c r="AT2626" s="88"/>
      <c r="AU2626" s="103"/>
      <c r="AV2626" s="52"/>
      <c r="AW2626" s="88"/>
      <c r="AX2626" s="2460" t="s">
        <v>17751</v>
      </c>
      <c r="AY2626" s="2391"/>
    </row>
    <row r="2627" spans="1:51" s="8" customFormat="1" ht="15.95" customHeight="1" x14ac:dyDescent="0.25">
      <c r="A2627" s="93"/>
      <c r="B2627" s="88"/>
      <c r="C2627" s="993"/>
      <c r="D2627" s="88"/>
      <c r="E2627" s="103"/>
      <c r="F2627" s="103"/>
      <c r="G2627" s="88"/>
      <c r="H2627" s="103"/>
      <c r="I2627" s="88"/>
      <c r="J2627" s="103"/>
      <c r="K2627" s="103"/>
      <c r="L2627" s="103"/>
      <c r="M2627" s="103"/>
      <c r="N2627" s="330"/>
      <c r="O2627" s="330"/>
      <c r="P2627" s="330"/>
      <c r="Q2627" s="106"/>
      <c r="R2627" s="94"/>
      <c r="S2627" s="104"/>
      <c r="T2627" s="94"/>
      <c r="U2627" s="104"/>
      <c r="V2627" s="94"/>
      <c r="W2627" s="94"/>
      <c r="X2627" s="94"/>
      <c r="Y2627" s="88"/>
      <c r="Z2627" s="88"/>
      <c r="AA2627" s="90"/>
      <c r="AB2627" s="88"/>
      <c r="AC2627" s="782" t="s">
        <v>20111</v>
      </c>
      <c r="AD2627" s="1013" t="s">
        <v>20108</v>
      </c>
      <c r="AE2627" s="782" t="s">
        <v>20109</v>
      </c>
      <c r="AF2627" s="782" t="s">
        <v>20112</v>
      </c>
      <c r="AG2627" s="1337">
        <v>5157746037422</v>
      </c>
      <c r="AH2627" s="90" t="s">
        <v>20113</v>
      </c>
      <c r="AI2627" s="1338">
        <v>0.87</v>
      </c>
      <c r="AJ2627" s="785">
        <v>1</v>
      </c>
      <c r="AK2627" s="378">
        <f t="shared" si="346"/>
        <v>2.3835616438356165E-3</v>
      </c>
      <c r="AL2627" s="430">
        <v>0</v>
      </c>
      <c r="AM2627" s="380">
        <f t="shared" si="345"/>
        <v>2.3835616438356165E-3</v>
      </c>
      <c r="AN2627" s="430"/>
      <c r="AO2627" s="98"/>
      <c r="AP2627" s="98"/>
      <c r="AQ2627" s="368"/>
      <c r="AR2627" s="47"/>
      <c r="AS2627" s="48"/>
      <c r="AT2627" s="88"/>
      <c r="AU2627" s="103"/>
      <c r="AV2627" s="52"/>
      <c r="AW2627" s="88"/>
      <c r="AX2627" s="2460" t="s">
        <v>20110</v>
      </c>
      <c r="AY2627" s="2391"/>
    </row>
    <row r="2628" spans="1:51" s="8" customFormat="1" ht="15.95" customHeight="1" x14ac:dyDescent="0.25">
      <c r="A2628" s="93"/>
      <c r="B2628" s="88"/>
      <c r="C2628" s="993"/>
      <c r="D2628" s="88"/>
      <c r="E2628" s="103"/>
      <c r="F2628" s="103"/>
      <c r="G2628" s="88"/>
      <c r="H2628" s="103"/>
      <c r="I2628" s="88"/>
      <c r="J2628" s="103"/>
      <c r="K2628" s="103"/>
      <c r="L2628" s="103"/>
      <c r="M2628" s="103"/>
      <c r="N2628" s="330"/>
      <c r="O2628" s="330"/>
      <c r="P2628" s="330"/>
      <c r="Q2628" s="106"/>
      <c r="R2628" s="94"/>
      <c r="S2628" s="104"/>
      <c r="T2628" s="94"/>
      <c r="U2628" s="104"/>
      <c r="V2628" s="94"/>
      <c r="W2628" s="94"/>
      <c r="X2628" s="94"/>
      <c r="Y2628" s="88"/>
      <c r="Z2628" s="88"/>
      <c r="AA2628" s="90"/>
      <c r="AB2628" s="88"/>
      <c r="AC2628" s="782" t="s">
        <v>20229</v>
      </c>
      <c r="AD2628" s="1013" t="s">
        <v>20230</v>
      </c>
      <c r="AE2628" s="782" t="s">
        <v>20231</v>
      </c>
      <c r="AF2628" s="782" t="s">
        <v>20232</v>
      </c>
      <c r="AG2628" s="1360">
        <v>7751526135</v>
      </c>
      <c r="AH2628" s="90" t="s">
        <v>1743</v>
      </c>
      <c r="AI2628" s="1361">
        <v>1.32</v>
      </c>
      <c r="AJ2628" s="1361">
        <v>16</v>
      </c>
      <c r="AK2628" s="430">
        <f t="shared" si="346"/>
        <v>5.7863013698630138E-2</v>
      </c>
      <c r="AL2628" s="430">
        <v>0</v>
      </c>
      <c r="AM2628" s="1111">
        <f t="shared" si="345"/>
        <v>5.7863013698630138E-2</v>
      </c>
      <c r="AN2628" s="98"/>
      <c r="AO2628" s="98"/>
      <c r="AP2628" s="98"/>
      <c r="AQ2628" s="368"/>
      <c r="AR2628" s="47"/>
      <c r="AS2628" s="48"/>
      <c r="AT2628" s="88"/>
      <c r="AU2628" s="103"/>
      <c r="AV2628" s="52"/>
      <c r="AW2628" s="88"/>
      <c r="AX2628" s="2460" t="s">
        <v>20237</v>
      </c>
      <c r="AY2628" s="2391"/>
    </row>
    <row r="2629" spans="1:51" s="8" customFormat="1" ht="15.95" customHeight="1" x14ac:dyDescent="0.25">
      <c r="A2629" s="93"/>
      <c r="B2629" s="88"/>
      <c r="C2629" s="993"/>
      <c r="D2629" s="88"/>
      <c r="E2629" s="103"/>
      <c r="F2629" s="103"/>
      <c r="G2629" s="88"/>
      <c r="H2629" s="103"/>
      <c r="I2629" s="88"/>
      <c r="J2629" s="103"/>
      <c r="K2629" s="103"/>
      <c r="L2629" s="103"/>
      <c r="M2629" s="103"/>
      <c r="N2629" s="330"/>
      <c r="O2629" s="330"/>
      <c r="P2629" s="330"/>
      <c r="Q2629" s="106"/>
      <c r="R2629" s="94"/>
      <c r="S2629" s="104"/>
      <c r="T2629" s="94"/>
      <c r="U2629" s="104"/>
      <c r="V2629" s="94"/>
      <c r="W2629" s="94"/>
      <c r="X2629" s="94"/>
      <c r="Y2629" s="88"/>
      <c r="Z2629" s="88"/>
      <c r="AA2629" s="90"/>
      <c r="AB2629" s="88"/>
      <c r="AC2629" s="782" t="s">
        <v>20233</v>
      </c>
      <c r="AD2629" s="1013" t="s">
        <v>20234</v>
      </c>
      <c r="AE2629" s="782" t="s">
        <v>20235</v>
      </c>
      <c r="AF2629" s="782" t="s">
        <v>20239</v>
      </c>
      <c r="AG2629" s="1360">
        <v>7726020715</v>
      </c>
      <c r="AH2629" s="90" t="s">
        <v>20236</v>
      </c>
      <c r="AI2629" s="21">
        <v>0.87</v>
      </c>
      <c r="AJ2629" s="97">
        <v>10</v>
      </c>
      <c r="AK2629" s="96">
        <f t="shared" si="346"/>
        <v>2.3835616438356161E-2</v>
      </c>
      <c r="AL2629" s="98">
        <v>0</v>
      </c>
      <c r="AM2629" s="96">
        <f t="shared" si="345"/>
        <v>2.3835616438356161E-2</v>
      </c>
      <c r="AN2629" s="98"/>
      <c r="AO2629" s="98"/>
      <c r="AP2629" s="98"/>
      <c r="AQ2629" s="368"/>
      <c r="AR2629" s="47"/>
      <c r="AS2629" s="48"/>
      <c r="AT2629" s="88"/>
      <c r="AU2629" s="103"/>
      <c r="AV2629" s="52"/>
      <c r="AW2629" s="88"/>
      <c r="AX2629" s="2459" t="s">
        <v>20238</v>
      </c>
      <c r="AY2629" s="2391"/>
    </row>
    <row r="2630" spans="1:51" s="55" customFormat="1" ht="15.95" customHeight="1" x14ac:dyDescent="0.25">
      <c r="A2630" s="182">
        <v>525</v>
      </c>
      <c r="B2630" s="166" t="s">
        <v>54</v>
      </c>
      <c r="C2630" s="989" t="s">
        <v>58</v>
      </c>
      <c r="D2630" s="354" t="s">
        <v>18850</v>
      </c>
      <c r="E2630" s="198" t="s">
        <v>4812</v>
      </c>
      <c r="F2630" s="198" t="s">
        <v>4813</v>
      </c>
      <c r="G2630" s="166"/>
      <c r="H2630" s="272" t="s">
        <v>219</v>
      </c>
      <c r="I2630" s="354" t="s">
        <v>220</v>
      </c>
      <c r="J2630" s="272" t="s">
        <v>221</v>
      </c>
      <c r="K2630" s="354" t="s">
        <v>1599</v>
      </c>
      <c r="L2630" s="272" t="s">
        <v>221</v>
      </c>
      <c r="M2630" s="272" t="s">
        <v>879</v>
      </c>
      <c r="N2630" s="440">
        <v>6.4</v>
      </c>
      <c r="O2630" s="440">
        <v>2.2000000000000002</v>
      </c>
      <c r="P2630" s="440">
        <f>O2630*N2630</f>
        <v>14.080000000000002</v>
      </c>
      <c r="Q2630" s="1012">
        <v>3</v>
      </c>
      <c r="R2630" s="183"/>
      <c r="S2630" s="223">
        <v>2</v>
      </c>
      <c r="T2630" s="183" t="s">
        <v>1628</v>
      </c>
      <c r="U2630" s="223"/>
      <c r="V2630" s="183"/>
      <c r="W2630" s="183"/>
      <c r="X2630" s="183"/>
      <c r="Y2630" s="272" t="s">
        <v>62</v>
      </c>
      <c r="Z2630" s="366" t="s">
        <v>1600</v>
      </c>
      <c r="AA2630" s="762" t="s">
        <v>1614</v>
      </c>
      <c r="AB2630" s="354" t="s">
        <v>1602</v>
      </c>
      <c r="AC2630" s="354" t="s">
        <v>1603</v>
      </c>
      <c r="AD2630" s="354" t="s">
        <v>1604</v>
      </c>
      <c r="AE2630" s="166" t="s">
        <v>4814</v>
      </c>
      <c r="AF2630" s="166" t="s">
        <v>4815</v>
      </c>
      <c r="AG2630" s="165" t="s">
        <v>230</v>
      </c>
      <c r="AH2630" s="203" t="s">
        <v>58</v>
      </c>
      <c r="AI2630" s="167">
        <v>0.1</v>
      </c>
      <c r="AJ2630" s="186">
        <v>3000</v>
      </c>
      <c r="AK2630" s="167">
        <f>AJ2630*0.0763/365</f>
        <v>0.62712328767123293</v>
      </c>
      <c r="AL2630" s="167">
        <f>AJ2630*0.0237/365</f>
        <v>0.19479452054794519</v>
      </c>
      <c r="AM2630" s="187">
        <f>AK2630+AL2630</f>
        <v>0.82191780821917815</v>
      </c>
      <c r="AN2630" s="167">
        <f>SUM(AK2630:AK2637)</f>
        <v>4.0427013698630141</v>
      </c>
      <c r="AO2630" s="167">
        <f>SUM(AL2630:AL2637)</f>
        <v>0.70905205479452049</v>
      </c>
      <c r="AP2630" s="167">
        <f>SUM(AM2630:AM2637)</f>
        <v>4.7517534246575348</v>
      </c>
      <c r="AQ2630" s="167">
        <f>AP2630*30</f>
        <v>142.55260273972604</v>
      </c>
      <c r="AR2630" s="193" t="s">
        <v>231</v>
      </c>
      <c r="AS2630" s="1163" t="s">
        <v>431</v>
      </c>
      <c r="AT2630" s="166" t="s">
        <v>232</v>
      </c>
      <c r="AU2630" s="198" t="s">
        <v>58</v>
      </c>
      <c r="AV2630" s="231" t="s">
        <v>4816</v>
      </c>
      <c r="AW2630" s="166" t="s">
        <v>234</v>
      </c>
      <c r="AX2630" s="46"/>
      <c r="AY2630" s="2391"/>
    </row>
    <row r="2631" spans="1:51" s="8" customFormat="1" ht="15.95" customHeight="1" x14ac:dyDescent="0.25">
      <c r="A2631" s="112"/>
      <c r="B2631" s="113"/>
      <c r="C2631" s="992"/>
      <c r="D2631" s="113"/>
      <c r="E2631" s="130"/>
      <c r="F2631" s="130"/>
      <c r="G2631" s="113"/>
      <c r="H2631" s="130"/>
      <c r="I2631" s="113"/>
      <c r="J2631" s="130"/>
      <c r="K2631" s="130"/>
      <c r="L2631" s="130"/>
      <c r="M2631" s="130"/>
      <c r="N2631" s="329"/>
      <c r="O2631" s="329"/>
      <c r="P2631" s="329"/>
      <c r="Q2631" s="1071"/>
      <c r="R2631" s="114"/>
      <c r="S2631" s="131"/>
      <c r="T2631" s="114"/>
      <c r="U2631" s="131"/>
      <c r="V2631" s="114"/>
      <c r="W2631" s="114"/>
      <c r="X2631" s="114"/>
      <c r="Y2631" s="113" t="s">
        <v>230</v>
      </c>
      <c r="Z2631" s="113" t="s">
        <v>230</v>
      </c>
      <c r="AA2631" s="132" t="s">
        <v>230</v>
      </c>
      <c r="AB2631" s="113" t="s">
        <v>230</v>
      </c>
      <c r="AC2631" s="113" t="s">
        <v>230</v>
      </c>
      <c r="AD2631" s="113" t="s">
        <v>230</v>
      </c>
      <c r="AE2631" s="113" t="s">
        <v>4817</v>
      </c>
      <c r="AF2631" s="113" t="s">
        <v>4818</v>
      </c>
      <c r="AG2631" s="115" t="s">
        <v>230</v>
      </c>
      <c r="AH2631" s="132" t="s">
        <v>58</v>
      </c>
      <c r="AI2631" s="116">
        <v>0.1</v>
      </c>
      <c r="AJ2631" s="118">
        <v>2760</v>
      </c>
      <c r="AK2631" s="116">
        <f>AJ2631*0.0763/365</f>
        <v>0.5769534246575343</v>
      </c>
      <c r="AL2631" s="116">
        <f>AJ2631*0.0237/365</f>
        <v>0.17921095890410957</v>
      </c>
      <c r="AM2631" s="116">
        <f>AK2631+AL2631</f>
        <v>0.75616438356164384</v>
      </c>
      <c r="AN2631" s="116"/>
      <c r="AO2631" s="116"/>
      <c r="AP2631" s="116"/>
      <c r="AQ2631" s="367"/>
      <c r="AR2631" s="42"/>
      <c r="AS2631" s="43"/>
      <c r="AT2631" s="113"/>
      <c r="AU2631" s="130"/>
      <c r="AV2631" s="44"/>
      <c r="AW2631" s="113"/>
      <c r="AX2631" s="46"/>
      <c r="AY2631" s="2391"/>
    </row>
    <row r="2632" spans="1:51" s="8" customFormat="1" ht="15.95" customHeight="1" x14ac:dyDescent="0.25">
      <c r="A2632" s="36"/>
      <c r="B2632" s="1029"/>
      <c r="C2632" s="990"/>
      <c r="D2632" s="1029"/>
      <c r="E2632" s="5"/>
      <c r="F2632" s="5"/>
      <c r="G2632" s="1029"/>
      <c r="H2632" s="5"/>
      <c r="I2632" s="1029"/>
      <c r="J2632" s="5"/>
      <c r="K2632" s="5"/>
      <c r="L2632" s="5"/>
      <c r="M2632" s="5"/>
      <c r="N2632" s="328"/>
      <c r="O2632" s="328"/>
      <c r="P2632" s="328"/>
      <c r="Q2632" s="1056"/>
      <c r="R2632" s="448"/>
      <c r="S2632" s="61"/>
      <c r="T2632" s="448"/>
      <c r="U2632" s="61"/>
      <c r="V2632" s="448"/>
      <c r="W2632" s="448"/>
      <c r="X2632" s="448"/>
      <c r="Y2632" s="1029" t="s">
        <v>230</v>
      </c>
      <c r="Z2632" s="1029" t="s">
        <v>230</v>
      </c>
      <c r="AA2632" s="1" t="s">
        <v>230</v>
      </c>
      <c r="AB2632" s="1029" t="s">
        <v>230</v>
      </c>
      <c r="AC2632" s="1029" t="s">
        <v>230</v>
      </c>
      <c r="AD2632" s="1029" t="s">
        <v>230</v>
      </c>
      <c r="AE2632" s="1029" t="s">
        <v>1753</v>
      </c>
      <c r="AF2632" s="1029" t="s">
        <v>4819</v>
      </c>
      <c r="AG2632" s="39" t="s">
        <v>230</v>
      </c>
      <c r="AH2632" s="1" t="s">
        <v>58</v>
      </c>
      <c r="AI2632" s="40">
        <v>0.1</v>
      </c>
      <c r="AJ2632" s="1036">
        <v>5160</v>
      </c>
      <c r="AK2632" s="40">
        <f>AJ2632*0.0763/365</f>
        <v>1.0786520547945206</v>
      </c>
      <c r="AL2632" s="40">
        <f>AJ2632*0.0237/365</f>
        <v>0.33504657534246574</v>
      </c>
      <c r="AM2632" s="40">
        <f>AK2632+AL2632</f>
        <v>1.4136986301369863</v>
      </c>
      <c r="AN2632" s="40"/>
      <c r="AO2632" s="40"/>
      <c r="AP2632" s="40"/>
      <c r="AQ2632" s="1644"/>
      <c r="AR2632" s="1034"/>
      <c r="AS2632" s="45"/>
      <c r="AT2632" s="1029"/>
      <c r="AU2632" s="5"/>
      <c r="AV2632" s="46"/>
      <c r="AW2632" s="1029"/>
      <c r="AX2632" s="46"/>
      <c r="AY2632" s="2391"/>
    </row>
    <row r="2633" spans="1:51" s="1099" customFormat="1" ht="15.95" customHeight="1" x14ac:dyDescent="0.25">
      <c r="A2633" s="1061"/>
      <c r="B2633" s="2000"/>
      <c r="C2633" s="1293"/>
      <c r="D2633" s="2000"/>
      <c r="E2633" s="1043"/>
      <c r="F2633" s="1043"/>
      <c r="G2633" s="2000"/>
      <c r="H2633" s="1043"/>
      <c r="I2633" s="2000"/>
      <c r="J2633" s="1043"/>
      <c r="K2633" s="1043"/>
      <c r="L2633" s="1043"/>
      <c r="M2633" s="1043"/>
      <c r="N2633" s="1090"/>
      <c r="O2633" s="1090"/>
      <c r="P2633" s="1090"/>
      <c r="Q2633" s="1091"/>
      <c r="R2633" s="1998"/>
      <c r="S2633" s="1089"/>
      <c r="T2633" s="1998"/>
      <c r="U2633" s="1089"/>
      <c r="V2633" s="1998"/>
      <c r="W2633" s="1998"/>
      <c r="X2633" s="1998"/>
      <c r="Y2633" s="2000"/>
      <c r="Z2633" s="2000"/>
      <c r="AA2633" s="754"/>
      <c r="AB2633" s="2000"/>
      <c r="AC2633" s="2000" t="s">
        <v>24011</v>
      </c>
      <c r="AD2633" s="1146" t="s">
        <v>24051</v>
      </c>
      <c r="AE2633" s="2000" t="s">
        <v>24052</v>
      </c>
      <c r="AF2633" s="2000" t="s">
        <v>13608</v>
      </c>
      <c r="AG2633" s="2001" t="s">
        <v>24009</v>
      </c>
      <c r="AH2633" s="754" t="s">
        <v>21224</v>
      </c>
      <c r="AI2633" s="2394">
        <v>1.1399999999999999</v>
      </c>
      <c r="AJ2633" s="1996">
        <v>50</v>
      </c>
      <c r="AK2633" s="378">
        <f>AJ2633*AI2633/365</f>
        <v>0.1561643835616438</v>
      </c>
      <c r="AL2633" s="378">
        <v>0</v>
      </c>
      <c r="AM2633" s="378">
        <f>SUM(AK2633:AL2633)</f>
        <v>0.1561643835616438</v>
      </c>
      <c r="AN2633" s="378"/>
      <c r="AO2633" s="378"/>
      <c r="AP2633" s="378"/>
      <c r="AQ2633" s="771"/>
      <c r="AR2633" s="381"/>
      <c r="AS2633" s="382"/>
      <c r="AT2633" s="2000"/>
      <c r="AU2633" s="1043"/>
      <c r="AV2633" s="383"/>
      <c r="AW2633" s="2000"/>
      <c r="AX2633" s="2460" t="s">
        <v>24053</v>
      </c>
      <c r="AY2633" s="2401"/>
    </row>
    <row r="2634" spans="1:51" s="8" customFormat="1" ht="15.95" customHeight="1" x14ac:dyDescent="0.25">
      <c r="A2634" s="36"/>
      <c r="B2634" s="1029"/>
      <c r="C2634" s="990"/>
      <c r="D2634" s="1029"/>
      <c r="E2634" s="5"/>
      <c r="F2634" s="5"/>
      <c r="G2634" s="1029"/>
      <c r="H2634" s="5"/>
      <c r="I2634" s="1029"/>
      <c r="J2634" s="5"/>
      <c r="K2634" s="5"/>
      <c r="L2634" s="5"/>
      <c r="M2634" s="5"/>
      <c r="N2634" s="328"/>
      <c r="O2634" s="328"/>
      <c r="P2634" s="328"/>
      <c r="Q2634" s="1056"/>
      <c r="R2634" s="448"/>
      <c r="S2634" s="61"/>
      <c r="T2634" s="448"/>
      <c r="U2634" s="61"/>
      <c r="V2634" s="448"/>
      <c r="W2634" s="448"/>
      <c r="X2634" s="448"/>
      <c r="Y2634" s="1029" t="s">
        <v>230</v>
      </c>
      <c r="Z2634" s="1029" t="s">
        <v>230</v>
      </c>
      <c r="AA2634" s="1" t="s">
        <v>230</v>
      </c>
      <c r="AB2634" s="1029" t="s">
        <v>230</v>
      </c>
      <c r="AC2634" s="1029" t="s">
        <v>230</v>
      </c>
      <c r="AD2634" s="1029" t="s">
        <v>230</v>
      </c>
      <c r="AE2634" s="1029" t="s">
        <v>1753</v>
      </c>
      <c r="AF2634" s="1029" t="s">
        <v>4820</v>
      </c>
      <c r="AG2634" s="39">
        <v>304503017500079</v>
      </c>
      <c r="AH2634" s="1" t="s">
        <v>4821</v>
      </c>
      <c r="AI2634" s="1036">
        <v>2.85</v>
      </c>
      <c r="AJ2634" s="1036">
        <v>80</v>
      </c>
      <c r="AK2634" s="40">
        <f>AJ2634*AI2634/365</f>
        <v>0.62465753424657533</v>
      </c>
      <c r="AL2634" s="40">
        <v>0</v>
      </c>
      <c r="AM2634" s="41">
        <f>SUBTOTAL(9,AK2634:AL2634)</f>
        <v>0.62465753424657533</v>
      </c>
      <c r="AN2634" s="40"/>
      <c r="AO2634" s="40"/>
      <c r="AP2634" s="40"/>
      <c r="AQ2634" s="1644"/>
      <c r="AR2634" s="1034"/>
      <c r="AS2634" s="45"/>
      <c r="AT2634" s="1029"/>
      <c r="AU2634" s="5"/>
      <c r="AV2634" s="46"/>
      <c r="AW2634" s="1029"/>
      <c r="AX2634" s="46"/>
      <c r="AY2634" s="2391"/>
    </row>
    <row r="2635" spans="1:51" s="8" customFormat="1" ht="15.95" customHeight="1" x14ac:dyDescent="0.25">
      <c r="A2635" s="36"/>
      <c r="B2635" s="1029"/>
      <c r="C2635" s="990"/>
      <c r="D2635" s="1029"/>
      <c r="E2635" s="5"/>
      <c r="F2635" s="5"/>
      <c r="G2635" s="1029"/>
      <c r="H2635" s="5"/>
      <c r="I2635" s="1029"/>
      <c r="J2635" s="5"/>
      <c r="K2635" s="5"/>
      <c r="L2635" s="5"/>
      <c r="M2635" s="5"/>
      <c r="N2635" s="328"/>
      <c r="O2635" s="328"/>
      <c r="P2635" s="328"/>
      <c r="Q2635" s="1056"/>
      <c r="R2635" s="448"/>
      <c r="S2635" s="61"/>
      <c r="T2635" s="448"/>
      <c r="U2635" s="61"/>
      <c r="V2635" s="448"/>
      <c r="W2635" s="448"/>
      <c r="X2635" s="448"/>
      <c r="Y2635" s="1029" t="s">
        <v>230</v>
      </c>
      <c r="Z2635" s="1029" t="s">
        <v>230</v>
      </c>
      <c r="AA2635" s="1" t="s">
        <v>230</v>
      </c>
      <c r="AB2635" s="1029" t="s">
        <v>230</v>
      </c>
      <c r="AC2635" s="1029" t="s">
        <v>230</v>
      </c>
      <c r="AD2635" s="1029" t="s">
        <v>230</v>
      </c>
      <c r="AE2635" s="1029" t="s">
        <v>1753</v>
      </c>
      <c r="AF2635" s="1029" t="s">
        <v>4822</v>
      </c>
      <c r="AG2635" s="39">
        <v>308503009800031</v>
      </c>
      <c r="AH2635" s="1" t="s">
        <v>4821</v>
      </c>
      <c r="AI2635" s="1036">
        <v>2.85</v>
      </c>
      <c r="AJ2635" s="1036">
        <v>25</v>
      </c>
      <c r="AK2635" s="40">
        <f>AJ2635*AI2635/365</f>
        <v>0.1952054794520548</v>
      </c>
      <c r="AL2635" s="40">
        <v>0</v>
      </c>
      <c r="AM2635" s="41">
        <f>SUBTOTAL(9,AK2635:AL2635)</f>
        <v>0.1952054794520548</v>
      </c>
      <c r="AN2635" s="40"/>
      <c r="AO2635" s="40"/>
      <c r="AP2635" s="40"/>
      <c r="AQ2635" s="1644"/>
      <c r="AR2635" s="1034"/>
      <c r="AS2635" s="45"/>
      <c r="AT2635" s="1029"/>
      <c r="AU2635" s="5"/>
      <c r="AV2635" s="46"/>
      <c r="AW2635" s="1029"/>
      <c r="AX2635" s="46"/>
      <c r="AY2635" s="2391"/>
    </row>
    <row r="2636" spans="1:51" s="8" customFormat="1" ht="15.95" customHeight="1" x14ac:dyDescent="0.25">
      <c r="A2636" s="36"/>
      <c r="B2636" s="1029"/>
      <c r="C2636" s="990"/>
      <c r="D2636" s="1029"/>
      <c r="E2636" s="5"/>
      <c r="F2636" s="5"/>
      <c r="G2636" s="1029"/>
      <c r="H2636" s="5"/>
      <c r="I2636" s="1029"/>
      <c r="J2636" s="5"/>
      <c r="K2636" s="5"/>
      <c r="L2636" s="5"/>
      <c r="M2636" s="5"/>
      <c r="N2636" s="328"/>
      <c r="O2636" s="328"/>
      <c r="P2636" s="328"/>
      <c r="Q2636" s="1056"/>
      <c r="R2636" s="448"/>
      <c r="S2636" s="61"/>
      <c r="T2636" s="448"/>
      <c r="U2636" s="61"/>
      <c r="V2636" s="448"/>
      <c r="W2636" s="448"/>
      <c r="X2636" s="448"/>
      <c r="Y2636" s="1029" t="s">
        <v>230</v>
      </c>
      <c r="Z2636" s="1029" t="s">
        <v>230</v>
      </c>
      <c r="AA2636" s="1" t="s">
        <v>230</v>
      </c>
      <c r="AB2636" s="1029" t="s">
        <v>230</v>
      </c>
      <c r="AC2636" s="1029" t="s">
        <v>230</v>
      </c>
      <c r="AD2636" s="1029" t="s">
        <v>230</v>
      </c>
      <c r="AE2636" s="1029" t="s">
        <v>1753</v>
      </c>
      <c r="AF2636" s="1029" t="s">
        <v>1757</v>
      </c>
      <c r="AG2636" s="39">
        <v>319507400021193</v>
      </c>
      <c r="AH2636" s="1" t="s">
        <v>4821</v>
      </c>
      <c r="AI2636" s="1036">
        <v>2.85</v>
      </c>
      <c r="AJ2636" s="1036">
        <v>50</v>
      </c>
      <c r="AK2636" s="40">
        <f>AJ2636*AI2636/365</f>
        <v>0.3904109589041096</v>
      </c>
      <c r="AL2636" s="40">
        <v>0</v>
      </c>
      <c r="AM2636" s="41">
        <f>SUBTOTAL(9,AK2636:AL2636)</f>
        <v>0.3904109589041096</v>
      </c>
      <c r="AN2636" s="40"/>
      <c r="AO2636" s="40"/>
      <c r="AP2636" s="40"/>
      <c r="AQ2636" s="1644"/>
      <c r="AR2636" s="1034"/>
      <c r="AS2636" s="45"/>
      <c r="AT2636" s="1029"/>
      <c r="AU2636" s="5"/>
      <c r="AV2636" s="46"/>
      <c r="AW2636" s="1029"/>
      <c r="AX2636" s="46"/>
      <c r="AY2636" s="2391"/>
    </row>
    <row r="2637" spans="1:51" s="8" customFormat="1" ht="15.95" customHeight="1" x14ac:dyDescent="0.25">
      <c r="A2637" s="93"/>
      <c r="B2637" s="88"/>
      <c r="C2637" s="993"/>
      <c r="D2637" s="88"/>
      <c r="E2637" s="103"/>
      <c r="F2637" s="103"/>
      <c r="G2637" s="88"/>
      <c r="H2637" s="103"/>
      <c r="I2637" s="88"/>
      <c r="J2637" s="103"/>
      <c r="K2637" s="103"/>
      <c r="L2637" s="103"/>
      <c r="M2637" s="103"/>
      <c r="N2637" s="330"/>
      <c r="O2637" s="330"/>
      <c r="P2637" s="330"/>
      <c r="Q2637" s="106"/>
      <c r="R2637" s="94"/>
      <c r="S2637" s="104"/>
      <c r="T2637" s="94"/>
      <c r="U2637" s="104"/>
      <c r="V2637" s="94"/>
      <c r="W2637" s="94"/>
      <c r="X2637" s="94"/>
      <c r="Y2637" s="88" t="s">
        <v>230</v>
      </c>
      <c r="Z2637" s="88" t="s">
        <v>230</v>
      </c>
      <c r="AA2637" s="90" t="s">
        <v>230</v>
      </c>
      <c r="AB2637" s="88" t="s">
        <v>230</v>
      </c>
      <c r="AC2637" s="88" t="s">
        <v>230</v>
      </c>
      <c r="AD2637" s="88" t="s">
        <v>230</v>
      </c>
      <c r="AE2637" s="88" t="s">
        <v>1753</v>
      </c>
      <c r="AF2637" s="88" t="s">
        <v>4823</v>
      </c>
      <c r="AG2637" s="95">
        <v>1085030002200</v>
      </c>
      <c r="AH2637" s="90" t="s">
        <v>722</v>
      </c>
      <c r="AI2637" s="21">
        <v>1.1399999999999999</v>
      </c>
      <c r="AJ2637" s="21">
        <v>126</v>
      </c>
      <c r="AK2637" s="98">
        <f>AJ2637*AI2637/365</f>
        <v>0.39353424657534242</v>
      </c>
      <c r="AL2637" s="98">
        <v>0</v>
      </c>
      <c r="AM2637" s="96">
        <f>SUBTOTAL(9,AK2637:AL2637)</f>
        <v>0.39353424657534242</v>
      </c>
      <c r="AN2637" s="98"/>
      <c r="AO2637" s="98"/>
      <c r="AP2637" s="98"/>
      <c r="AQ2637" s="368"/>
      <c r="AR2637" s="47"/>
      <c r="AS2637" s="48"/>
      <c r="AT2637" s="88"/>
      <c r="AU2637" s="103"/>
      <c r="AV2637" s="52"/>
      <c r="AW2637" s="88"/>
      <c r="AX2637" s="52"/>
      <c r="AY2637" s="2391"/>
    </row>
    <row r="2638" spans="1:51" s="55" customFormat="1" ht="15.95" customHeight="1" x14ac:dyDescent="0.25">
      <c r="A2638" s="182">
        <v>526</v>
      </c>
      <c r="B2638" s="166" t="s">
        <v>54</v>
      </c>
      <c r="C2638" s="989" t="s">
        <v>58</v>
      </c>
      <c r="D2638" s="354" t="s">
        <v>18851</v>
      </c>
      <c r="E2638" s="198" t="s">
        <v>17600</v>
      </c>
      <c r="F2638" s="198" t="s">
        <v>17601</v>
      </c>
      <c r="G2638" s="166"/>
      <c r="H2638" s="272" t="s">
        <v>219</v>
      </c>
      <c r="I2638" s="354" t="s">
        <v>220</v>
      </c>
      <c r="J2638" s="272" t="s">
        <v>221</v>
      </c>
      <c r="K2638" s="354" t="s">
        <v>1599</v>
      </c>
      <c r="L2638" s="272" t="s">
        <v>221</v>
      </c>
      <c r="M2638" s="272" t="s">
        <v>879</v>
      </c>
      <c r="N2638" s="440">
        <v>6.4</v>
      </c>
      <c r="O2638" s="440">
        <v>2.2000000000000002</v>
      </c>
      <c r="P2638" s="440">
        <f>O2638*N2638</f>
        <v>14.080000000000002</v>
      </c>
      <c r="Q2638" s="1012">
        <v>2</v>
      </c>
      <c r="R2638" s="183"/>
      <c r="S2638" s="223">
        <v>1</v>
      </c>
      <c r="T2638" s="183"/>
      <c r="U2638" s="223"/>
      <c r="V2638" s="183"/>
      <c r="W2638" s="183"/>
      <c r="X2638" s="183"/>
      <c r="Y2638" s="272" t="s">
        <v>62</v>
      </c>
      <c r="Z2638" s="366" t="s">
        <v>1600</v>
      </c>
      <c r="AA2638" s="762" t="s">
        <v>1614</v>
      </c>
      <c r="AB2638" s="354" t="s">
        <v>1602</v>
      </c>
      <c r="AC2638" s="354" t="s">
        <v>1603</v>
      </c>
      <c r="AD2638" s="354" t="s">
        <v>1604</v>
      </c>
      <c r="AE2638" s="166" t="s">
        <v>4827</v>
      </c>
      <c r="AF2638" s="166" t="s">
        <v>4828</v>
      </c>
      <c r="AG2638" s="165" t="s">
        <v>230</v>
      </c>
      <c r="AH2638" s="203" t="s">
        <v>58</v>
      </c>
      <c r="AI2638" s="167">
        <v>0.1</v>
      </c>
      <c r="AJ2638" s="186">
        <v>2400</v>
      </c>
      <c r="AK2638" s="167">
        <f t="shared" ref="AK2638:AK2643" si="347">AJ2638*0.0763/365</f>
        <v>0.50169863013698635</v>
      </c>
      <c r="AL2638" s="167">
        <f t="shared" ref="AL2638:AL2643" si="348">AJ2638*0.0237/365</f>
        <v>0.15583561643835614</v>
      </c>
      <c r="AM2638" s="187">
        <f t="shared" ref="AM2638:AM2643" si="349">AK2638+AL2638</f>
        <v>0.65753424657534243</v>
      </c>
      <c r="AN2638" s="167">
        <f>SUM(AK2638:AK2639)</f>
        <v>1.505095890410959</v>
      </c>
      <c r="AO2638" s="167">
        <f>SUM(AL2638:AL2639)</f>
        <v>0.46750684931506842</v>
      </c>
      <c r="AP2638" s="167">
        <f>AN2638+AO2638</f>
        <v>1.9726027397260275</v>
      </c>
      <c r="AQ2638" s="167">
        <f>AP2638*30</f>
        <v>59.178082191780824</v>
      </c>
      <c r="AR2638" s="193" t="s">
        <v>231</v>
      </c>
      <c r="AS2638" s="1163" t="s">
        <v>431</v>
      </c>
      <c r="AT2638" s="166" t="s">
        <v>232</v>
      </c>
      <c r="AU2638" s="198" t="s">
        <v>58</v>
      </c>
      <c r="AV2638" s="231" t="s">
        <v>4829</v>
      </c>
      <c r="AW2638" s="166" t="s">
        <v>234</v>
      </c>
      <c r="AX2638" s="46"/>
      <c r="AY2638" s="2391"/>
    </row>
    <row r="2639" spans="1:51" s="55" customFormat="1" ht="15.95" customHeight="1" x14ac:dyDescent="0.25">
      <c r="A2639" s="122"/>
      <c r="B2639" s="123"/>
      <c r="C2639" s="994"/>
      <c r="D2639" s="123"/>
      <c r="E2639" s="133"/>
      <c r="F2639" s="133"/>
      <c r="G2639" s="123"/>
      <c r="H2639" s="123"/>
      <c r="I2639" s="123"/>
      <c r="J2639" s="133"/>
      <c r="K2639" s="133"/>
      <c r="L2639" s="133"/>
      <c r="M2639" s="133"/>
      <c r="N2639" s="157"/>
      <c r="O2639" s="157"/>
      <c r="P2639" s="157"/>
      <c r="Q2639" s="1072"/>
      <c r="R2639" s="124"/>
      <c r="S2639" s="134"/>
      <c r="T2639" s="124"/>
      <c r="U2639" s="134"/>
      <c r="V2639" s="124"/>
      <c r="W2639" s="124"/>
      <c r="X2639" s="124"/>
      <c r="Y2639" s="123"/>
      <c r="Z2639" s="123"/>
      <c r="AA2639" s="135"/>
      <c r="AB2639" s="123"/>
      <c r="AC2639" s="123"/>
      <c r="AD2639" s="123"/>
      <c r="AE2639" s="123" t="s">
        <v>4830</v>
      </c>
      <c r="AF2639" s="123" t="s">
        <v>4524</v>
      </c>
      <c r="AG2639" s="125" t="s">
        <v>230</v>
      </c>
      <c r="AH2639" s="135" t="s">
        <v>58</v>
      </c>
      <c r="AI2639" s="126">
        <v>0.1</v>
      </c>
      <c r="AJ2639" s="128">
        <v>4800</v>
      </c>
      <c r="AK2639" s="126">
        <f t="shared" si="347"/>
        <v>1.0033972602739727</v>
      </c>
      <c r="AL2639" s="126">
        <f t="shared" si="348"/>
        <v>0.31167123287671228</v>
      </c>
      <c r="AM2639" s="126">
        <f t="shared" si="349"/>
        <v>1.3150684931506849</v>
      </c>
      <c r="AN2639" s="126"/>
      <c r="AO2639" s="126"/>
      <c r="AP2639" s="126"/>
      <c r="AQ2639" s="369"/>
      <c r="AR2639" s="49"/>
      <c r="AS2639" s="50"/>
      <c r="AT2639" s="123"/>
      <c r="AU2639" s="133"/>
      <c r="AV2639" s="73"/>
      <c r="AW2639" s="123"/>
      <c r="AX2639" s="46"/>
      <c r="AY2639" s="2391"/>
    </row>
    <row r="2640" spans="1:51" s="55" customFormat="1" ht="15.95" customHeight="1" x14ac:dyDescent="0.25">
      <c r="A2640" s="182">
        <v>527</v>
      </c>
      <c r="B2640" s="166" t="s">
        <v>54</v>
      </c>
      <c r="C2640" s="989" t="s">
        <v>58</v>
      </c>
      <c r="D2640" s="166" t="s">
        <v>19116</v>
      </c>
      <c r="E2640" s="198" t="s">
        <v>24082</v>
      </c>
      <c r="F2640" s="198" t="s">
        <v>24083</v>
      </c>
      <c r="G2640" s="166"/>
      <c r="H2640" s="198" t="s">
        <v>219</v>
      </c>
      <c r="I2640" s="166" t="s">
        <v>220</v>
      </c>
      <c r="J2640" s="198" t="s">
        <v>317</v>
      </c>
      <c r="K2640" s="198" t="s">
        <v>317</v>
      </c>
      <c r="L2640" s="198" t="s">
        <v>317</v>
      </c>
      <c r="M2640" s="198" t="s">
        <v>317</v>
      </c>
      <c r="N2640" s="199">
        <v>2</v>
      </c>
      <c r="O2640" s="199">
        <v>1.5</v>
      </c>
      <c r="P2640" s="199">
        <v>3</v>
      </c>
      <c r="Q2640" s="1012">
        <v>1</v>
      </c>
      <c r="R2640" s="183"/>
      <c r="S2640" s="223">
        <v>1</v>
      </c>
      <c r="T2640" s="183"/>
      <c r="U2640" s="223"/>
      <c r="V2640" s="183"/>
      <c r="W2640" s="183"/>
      <c r="X2640" s="183"/>
      <c r="Y2640" s="166" t="s">
        <v>61</v>
      </c>
      <c r="Z2640" s="166" t="s">
        <v>230</v>
      </c>
      <c r="AA2640" s="203" t="s">
        <v>230</v>
      </c>
      <c r="AB2640" s="166" t="s">
        <v>230</v>
      </c>
      <c r="AC2640" s="166" t="s">
        <v>230</v>
      </c>
      <c r="AD2640" s="166" t="s">
        <v>230</v>
      </c>
      <c r="AE2640" s="166" t="s">
        <v>4834</v>
      </c>
      <c r="AF2640" s="166" t="s">
        <v>4524</v>
      </c>
      <c r="AG2640" s="165" t="s">
        <v>230</v>
      </c>
      <c r="AH2640" s="203" t="s">
        <v>58</v>
      </c>
      <c r="AI2640" s="167">
        <v>0.1</v>
      </c>
      <c r="AJ2640" s="186">
        <v>4800</v>
      </c>
      <c r="AK2640" s="167">
        <f t="shared" si="347"/>
        <v>1.0033972602739727</v>
      </c>
      <c r="AL2640" s="167">
        <f t="shared" si="348"/>
        <v>0.31167123287671228</v>
      </c>
      <c r="AM2640" s="187">
        <f t="shared" si="349"/>
        <v>1.3150684931506849</v>
      </c>
      <c r="AN2640" s="167">
        <f>SUM(AK2640:AK2645)</f>
        <v>2.1392547945205487</v>
      </c>
      <c r="AO2640" s="167">
        <f>SUM(AL2640:AL2645)</f>
        <v>0.64671780821917801</v>
      </c>
      <c r="AP2640" s="167">
        <f>SUM(AM2640:AM2645)</f>
        <v>2.7859726027397262</v>
      </c>
      <c r="AQ2640" s="167">
        <f>AP2640*30</f>
        <v>83.579178082191788</v>
      </c>
      <c r="AR2640" s="193" t="s">
        <v>231</v>
      </c>
      <c r="AS2640" s="194"/>
      <c r="AT2640" s="166" t="s">
        <v>232</v>
      </c>
      <c r="AU2640" s="198" t="s">
        <v>58</v>
      </c>
      <c r="AV2640" s="280" t="s">
        <v>4835</v>
      </c>
      <c r="AW2640" s="166" t="s">
        <v>1122</v>
      </c>
      <c r="AX2640" s="46"/>
      <c r="AY2640" s="2391"/>
    </row>
    <row r="2641" spans="1:51" s="55" customFormat="1" ht="15.95" customHeight="1" x14ac:dyDescent="0.25">
      <c r="A2641" s="112"/>
      <c r="B2641" s="113"/>
      <c r="C2641" s="992"/>
      <c r="D2641" s="113"/>
      <c r="E2641" s="130"/>
      <c r="F2641" s="130"/>
      <c r="G2641" s="113"/>
      <c r="H2641" s="130"/>
      <c r="I2641" s="113"/>
      <c r="J2641" s="130"/>
      <c r="K2641" s="130"/>
      <c r="L2641" s="130"/>
      <c r="M2641" s="130"/>
      <c r="N2641" s="329"/>
      <c r="O2641" s="329"/>
      <c r="P2641" s="329"/>
      <c r="Q2641" s="1071"/>
      <c r="R2641" s="114"/>
      <c r="S2641" s="131"/>
      <c r="T2641" s="114"/>
      <c r="U2641" s="131"/>
      <c r="V2641" s="114"/>
      <c r="W2641" s="114"/>
      <c r="X2641" s="114"/>
      <c r="Y2641" s="113" t="s">
        <v>230</v>
      </c>
      <c r="Z2641" s="113" t="s">
        <v>230</v>
      </c>
      <c r="AA2641" s="132" t="s">
        <v>230</v>
      </c>
      <c r="AB2641" s="113" t="s">
        <v>230</v>
      </c>
      <c r="AC2641" s="113" t="s">
        <v>230</v>
      </c>
      <c r="AD2641" s="113" t="s">
        <v>230</v>
      </c>
      <c r="AE2641" s="113" t="s">
        <v>4836</v>
      </c>
      <c r="AF2641" s="113" t="s">
        <v>4837</v>
      </c>
      <c r="AG2641" s="115" t="s">
        <v>230</v>
      </c>
      <c r="AH2641" s="132" t="s">
        <v>58</v>
      </c>
      <c r="AI2641" s="116">
        <v>0.1</v>
      </c>
      <c r="AJ2641" s="118">
        <v>1800</v>
      </c>
      <c r="AK2641" s="116">
        <f t="shared" si="347"/>
        <v>0.37627397260273976</v>
      </c>
      <c r="AL2641" s="116">
        <f t="shared" si="348"/>
        <v>0.11687671232876712</v>
      </c>
      <c r="AM2641" s="116">
        <f t="shared" si="349"/>
        <v>0.49315068493150688</v>
      </c>
      <c r="AN2641" s="116"/>
      <c r="AO2641" s="116"/>
      <c r="AP2641" s="116"/>
      <c r="AQ2641" s="367"/>
      <c r="AR2641" s="42"/>
      <c r="AS2641" s="43"/>
      <c r="AT2641" s="113"/>
      <c r="AU2641" s="130"/>
      <c r="AV2641" s="44"/>
      <c r="AW2641" s="113"/>
      <c r="AX2641" s="46"/>
      <c r="AY2641" s="2391"/>
    </row>
    <row r="2642" spans="1:51" s="55" customFormat="1" ht="15.95" customHeight="1" x14ac:dyDescent="0.25">
      <c r="A2642" s="36"/>
      <c r="B2642" s="1029"/>
      <c r="C2642" s="990"/>
      <c r="D2642" s="1029"/>
      <c r="E2642" s="5"/>
      <c r="F2642" s="5"/>
      <c r="G2642" s="1029"/>
      <c r="H2642" s="5"/>
      <c r="I2642" s="1029"/>
      <c r="J2642" s="5"/>
      <c r="K2642" s="5"/>
      <c r="L2642" s="5"/>
      <c r="M2642" s="5"/>
      <c r="N2642" s="328"/>
      <c r="O2642" s="328"/>
      <c r="P2642" s="328"/>
      <c r="Q2642" s="1056"/>
      <c r="R2642" s="448"/>
      <c r="S2642" s="61"/>
      <c r="T2642" s="448"/>
      <c r="U2642" s="61"/>
      <c r="V2642" s="448"/>
      <c r="W2642" s="448"/>
      <c r="X2642" s="448"/>
      <c r="Y2642" s="1994" t="s">
        <v>230</v>
      </c>
      <c r="Z2642" s="1994" t="s">
        <v>230</v>
      </c>
      <c r="AA2642" s="1" t="s">
        <v>230</v>
      </c>
      <c r="AB2642" s="1994" t="s">
        <v>230</v>
      </c>
      <c r="AC2642" s="1994" t="s">
        <v>230</v>
      </c>
      <c r="AD2642" s="1994" t="s">
        <v>230</v>
      </c>
      <c r="AE2642" s="1029" t="s">
        <v>4838</v>
      </c>
      <c r="AF2642" s="1029" t="s">
        <v>4839</v>
      </c>
      <c r="AG2642" s="39" t="s">
        <v>230</v>
      </c>
      <c r="AH2642" s="1" t="s">
        <v>58</v>
      </c>
      <c r="AI2642" s="40">
        <v>0.1</v>
      </c>
      <c r="AJ2642" s="1036">
        <v>1560</v>
      </c>
      <c r="AK2642" s="40">
        <f t="shared" si="347"/>
        <v>0.32610410958904112</v>
      </c>
      <c r="AL2642" s="40">
        <f t="shared" si="348"/>
        <v>0.10129315068493151</v>
      </c>
      <c r="AM2642" s="40">
        <f t="shared" si="349"/>
        <v>0.42739726027397262</v>
      </c>
      <c r="AN2642" s="40"/>
      <c r="AO2642" s="40"/>
      <c r="AP2642" s="40"/>
      <c r="AQ2642" s="1644"/>
      <c r="AR2642" s="1034"/>
      <c r="AS2642" s="45"/>
      <c r="AT2642" s="1029"/>
      <c r="AU2642" s="5"/>
      <c r="AV2642" s="46"/>
      <c r="AW2642" s="1029"/>
      <c r="AX2642" s="46"/>
      <c r="AY2642" s="2391"/>
    </row>
    <row r="2643" spans="1:51" s="55" customFormat="1" ht="15.95" customHeight="1" x14ac:dyDescent="0.25">
      <c r="A2643" s="36"/>
      <c r="B2643" s="1029"/>
      <c r="C2643" s="990"/>
      <c r="D2643" s="1029"/>
      <c r="E2643" s="5"/>
      <c r="F2643" s="5"/>
      <c r="G2643" s="1029"/>
      <c r="H2643" s="5"/>
      <c r="I2643" s="1029"/>
      <c r="J2643" s="5"/>
      <c r="K2643" s="5"/>
      <c r="L2643" s="5"/>
      <c r="M2643" s="5"/>
      <c r="N2643" s="328"/>
      <c r="O2643" s="328"/>
      <c r="P2643" s="328"/>
      <c r="Q2643" s="1056"/>
      <c r="R2643" s="448"/>
      <c r="S2643" s="61"/>
      <c r="T2643" s="448"/>
      <c r="U2643" s="61"/>
      <c r="V2643" s="448"/>
      <c r="W2643" s="448"/>
      <c r="X2643" s="448"/>
      <c r="Y2643" s="1994" t="s">
        <v>230</v>
      </c>
      <c r="Z2643" s="1994" t="s">
        <v>230</v>
      </c>
      <c r="AA2643" s="1" t="s">
        <v>230</v>
      </c>
      <c r="AB2643" s="1994" t="s">
        <v>230</v>
      </c>
      <c r="AC2643" s="1994" t="s">
        <v>230</v>
      </c>
      <c r="AD2643" s="1994" t="s">
        <v>230</v>
      </c>
      <c r="AE2643" s="1029" t="s">
        <v>1747</v>
      </c>
      <c r="AF2643" s="1029" t="s">
        <v>4837</v>
      </c>
      <c r="AG2643" s="39" t="s">
        <v>230</v>
      </c>
      <c r="AH2643" s="1" t="s">
        <v>58</v>
      </c>
      <c r="AI2643" s="40">
        <v>0.1</v>
      </c>
      <c r="AJ2643" s="1036">
        <v>1800</v>
      </c>
      <c r="AK2643" s="40">
        <f t="shared" si="347"/>
        <v>0.37627397260273976</v>
      </c>
      <c r="AL2643" s="40">
        <f t="shared" si="348"/>
        <v>0.11687671232876712</v>
      </c>
      <c r="AM2643" s="40">
        <f t="shared" si="349"/>
        <v>0.49315068493150688</v>
      </c>
      <c r="AN2643" s="40"/>
      <c r="AO2643" s="40"/>
      <c r="AP2643" s="40"/>
      <c r="AQ2643" s="1644"/>
      <c r="AR2643" s="1034"/>
      <c r="AS2643" s="45"/>
      <c r="AT2643" s="1029"/>
      <c r="AU2643" s="5"/>
      <c r="AV2643" s="46"/>
      <c r="AW2643" s="1029"/>
      <c r="AX2643" s="46"/>
      <c r="AY2643" s="2391"/>
    </row>
    <row r="2644" spans="1:51" s="1099" customFormat="1" ht="15.95" customHeight="1" x14ac:dyDescent="0.25">
      <c r="A2644" s="1061"/>
      <c r="B2644" s="2000"/>
      <c r="C2644" s="1293"/>
      <c r="D2644" s="2000"/>
      <c r="E2644" s="1043"/>
      <c r="F2644" s="1043"/>
      <c r="G2644" s="2000"/>
      <c r="H2644" s="1043"/>
      <c r="I2644" s="2000"/>
      <c r="J2644" s="1043"/>
      <c r="K2644" s="1043"/>
      <c r="L2644" s="1043"/>
      <c r="M2644" s="1043"/>
      <c r="N2644" s="1090"/>
      <c r="O2644" s="1090"/>
      <c r="P2644" s="1090"/>
      <c r="Q2644" s="1091"/>
      <c r="R2644" s="1998"/>
      <c r="S2644" s="1089"/>
      <c r="T2644" s="1998"/>
      <c r="U2644" s="1089"/>
      <c r="V2644" s="1998"/>
      <c r="W2644" s="1998"/>
      <c r="X2644" s="1998"/>
      <c r="Y2644" s="2000" t="s">
        <v>230</v>
      </c>
      <c r="Z2644" s="2000" t="s">
        <v>230</v>
      </c>
      <c r="AA2644" s="754" t="s">
        <v>230</v>
      </c>
      <c r="AB2644" s="2000" t="s">
        <v>230</v>
      </c>
      <c r="AC2644" s="2000" t="s">
        <v>1603</v>
      </c>
      <c r="AD2644" s="1146" t="s">
        <v>24084</v>
      </c>
      <c r="AE2644" s="2000" t="s">
        <v>4840</v>
      </c>
      <c r="AF2644" s="2000" t="s">
        <v>24085</v>
      </c>
      <c r="AG2644" s="2001" t="s">
        <v>24086</v>
      </c>
      <c r="AH2644" s="2000" t="s">
        <v>23866</v>
      </c>
      <c r="AI2644" s="1996">
        <v>0.87</v>
      </c>
      <c r="AJ2644" s="831">
        <v>16</v>
      </c>
      <c r="AK2644" s="378">
        <f>AJ2644*AI2644/365</f>
        <v>3.8136986301369864E-2</v>
      </c>
      <c r="AL2644" s="378">
        <v>0</v>
      </c>
      <c r="AM2644" s="380">
        <f>SUBTOTAL(9,AK2644:AL2644)</f>
        <v>3.8136986301369864E-2</v>
      </c>
      <c r="AN2644" s="378"/>
      <c r="AO2644" s="378"/>
      <c r="AP2644" s="378"/>
      <c r="AQ2644" s="771"/>
      <c r="AR2644" s="381"/>
      <c r="AS2644" s="382"/>
      <c r="AT2644" s="2000"/>
      <c r="AU2644" s="1043"/>
      <c r="AV2644" s="383"/>
      <c r="AW2644" s="2000"/>
      <c r="AX2644" s="2460" t="s">
        <v>24087</v>
      </c>
      <c r="AY2644" s="2401"/>
    </row>
    <row r="2645" spans="1:51" s="8" customFormat="1" ht="15.95" customHeight="1" x14ac:dyDescent="0.25">
      <c r="A2645" s="93"/>
      <c r="B2645" s="88"/>
      <c r="C2645" s="993"/>
      <c r="D2645" s="88"/>
      <c r="E2645" s="103"/>
      <c r="F2645" s="103"/>
      <c r="G2645" s="88"/>
      <c r="H2645" s="103"/>
      <c r="I2645" s="88"/>
      <c r="J2645" s="103"/>
      <c r="K2645" s="103"/>
      <c r="L2645" s="103"/>
      <c r="M2645" s="103"/>
      <c r="N2645" s="330"/>
      <c r="O2645" s="330"/>
      <c r="P2645" s="330"/>
      <c r="Q2645" s="106"/>
      <c r="R2645" s="94"/>
      <c r="S2645" s="104"/>
      <c r="T2645" s="94"/>
      <c r="U2645" s="104"/>
      <c r="V2645" s="94"/>
      <c r="W2645" s="94"/>
      <c r="X2645" s="94"/>
      <c r="Y2645" s="88" t="s">
        <v>230</v>
      </c>
      <c r="Z2645" s="88" t="s">
        <v>230</v>
      </c>
      <c r="AA2645" s="90" t="s">
        <v>230</v>
      </c>
      <c r="AB2645" s="88" t="s">
        <v>230</v>
      </c>
      <c r="AC2645" s="88" t="s">
        <v>230</v>
      </c>
      <c r="AD2645" s="88" t="s">
        <v>230</v>
      </c>
      <c r="AE2645" s="88" t="s">
        <v>1753</v>
      </c>
      <c r="AF2645" s="88" t="s">
        <v>4841</v>
      </c>
      <c r="AG2645" s="95">
        <v>317507400021934</v>
      </c>
      <c r="AH2645" s="90" t="s">
        <v>4842</v>
      </c>
      <c r="AI2645" s="21">
        <v>0.87</v>
      </c>
      <c r="AJ2645" s="97">
        <v>8</v>
      </c>
      <c r="AK2645" s="98">
        <f>AJ2645*AI2645/365</f>
        <v>1.9068493150684932E-2</v>
      </c>
      <c r="AL2645" s="98">
        <v>0</v>
      </c>
      <c r="AM2645" s="96">
        <f>SUBTOTAL(9,AK2645:AL2645)</f>
        <v>1.9068493150684932E-2</v>
      </c>
      <c r="AN2645" s="98"/>
      <c r="AO2645" s="98"/>
      <c r="AP2645" s="98"/>
      <c r="AQ2645" s="368"/>
      <c r="AR2645" s="47"/>
      <c r="AS2645" s="48"/>
      <c r="AT2645" s="88"/>
      <c r="AU2645" s="103"/>
      <c r="AV2645" s="52"/>
      <c r="AW2645" s="88"/>
      <c r="AX2645" s="46"/>
      <c r="AY2645" s="2391"/>
    </row>
    <row r="2646" spans="1:51" s="55" customFormat="1" ht="51.75" customHeight="1" x14ac:dyDescent="0.25">
      <c r="A2646" s="182">
        <v>528</v>
      </c>
      <c r="B2646" s="166" t="s">
        <v>54</v>
      </c>
      <c r="C2646" s="989" t="s">
        <v>58</v>
      </c>
      <c r="D2646" s="354" t="s">
        <v>18852</v>
      </c>
      <c r="E2646" s="198" t="s">
        <v>4844</v>
      </c>
      <c r="F2646" s="198" t="s">
        <v>4845</v>
      </c>
      <c r="G2646" s="166"/>
      <c r="H2646" s="272" t="s">
        <v>219</v>
      </c>
      <c r="I2646" s="354" t="s">
        <v>220</v>
      </c>
      <c r="J2646" s="272" t="s">
        <v>221</v>
      </c>
      <c r="K2646" s="354" t="s">
        <v>1599</v>
      </c>
      <c r="L2646" s="272" t="s">
        <v>221</v>
      </c>
      <c r="M2646" s="272" t="s">
        <v>879</v>
      </c>
      <c r="N2646" s="440">
        <v>9.4</v>
      </c>
      <c r="O2646" s="440">
        <v>2.2000000000000002</v>
      </c>
      <c r="P2646" s="440">
        <f>O2646*N2646</f>
        <v>20.680000000000003</v>
      </c>
      <c r="Q2646" s="1012">
        <v>4</v>
      </c>
      <c r="R2646" s="183"/>
      <c r="S2646" s="223">
        <v>1</v>
      </c>
      <c r="T2646" s="183"/>
      <c r="U2646" s="223"/>
      <c r="V2646" s="183"/>
      <c r="W2646" s="183"/>
      <c r="X2646" s="183"/>
      <c r="Y2646" s="272" t="s">
        <v>62</v>
      </c>
      <c r="Z2646" s="366" t="s">
        <v>1600</v>
      </c>
      <c r="AA2646" s="762" t="s">
        <v>1614</v>
      </c>
      <c r="AB2646" s="354" t="s">
        <v>1602</v>
      </c>
      <c r="AC2646" s="354" t="s">
        <v>1603</v>
      </c>
      <c r="AD2646" s="354" t="s">
        <v>1604</v>
      </c>
      <c r="AE2646" s="166" t="s">
        <v>4846</v>
      </c>
      <c r="AF2646" s="166" t="s">
        <v>4847</v>
      </c>
      <c r="AG2646" s="165" t="s">
        <v>230</v>
      </c>
      <c r="AH2646" s="203" t="s">
        <v>58</v>
      </c>
      <c r="AI2646" s="167">
        <v>0.1</v>
      </c>
      <c r="AJ2646" s="186">
        <v>6720</v>
      </c>
      <c r="AK2646" s="167">
        <f t="shared" ref="AK2646:AK2679" si="350">AJ2646*0.0763/365</f>
        <v>1.4047561643835615</v>
      </c>
      <c r="AL2646" s="167">
        <f t="shared" ref="AL2646:AL2679" si="351">AJ2646*0.0237/365</f>
        <v>0.43633972602739723</v>
      </c>
      <c r="AM2646" s="187">
        <f t="shared" ref="AM2646:AM2651" si="352">AK2646+AL2646</f>
        <v>1.8410958904109589</v>
      </c>
      <c r="AN2646" s="167">
        <f>SUM(AK2646:AK2650)</f>
        <v>3.888164383561644</v>
      </c>
      <c r="AO2646" s="167">
        <f>SUM(AL2646:AL2650)</f>
        <v>1.2077260273972603</v>
      </c>
      <c r="AP2646" s="167">
        <f>AN2646+AO2646</f>
        <v>5.095890410958904</v>
      </c>
      <c r="AQ2646" s="167">
        <f>AP2646*30</f>
        <v>152.87671232876713</v>
      </c>
      <c r="AR2646" s="193" t="s">
        <v>231</v>
      </c>
      <c r="AS2646" s="1163" t="s">
        <v>431</v>
      </c>
      <c r="AT2646" s="166" t="s">
        <v>232</v>
      </c>
      <c r="AU2646" s="198" t="s">
        <v>58</v>
      </c>
      <c r="AV2646" s="679" t="s">
        <v>4848</v>
      </c>
      <c r="AW2646" s="166" t="s">
        <v>234</v>
      </c>
      <c r="AX2646" s="46"/>
      <c r="AY2646" s="2391"/>
    </row>
    <row r="2647" spans="1:51" s="8" customFormat="1" ht="15.95" customHeight="1" x14ac:dyDescent="0.25">
      <c r="A2647" s="112"/>
      <c r="B2647" s="113"/>
      <c r="C2647" s="992"/>
      <c r="D2647" s="113"/>
      <c r="E2647" s="130"/>
      <c r="F2647" s="130"/>
      <c r="G2647" s="113"/>
      <c r="H2647" s="130"/>
      <c r="I2647" s="113"/>
      <c r="J2647" s="130"/>
      <c r="K2647" s="130"/>
      <c r="L2647" s="130"/>
      <c r="M2647" s="130"/>
      <c r="N2647" s="329"/>
      <c r="O2647" s="329"/>
      <c r="P2647" s="329"/>
      <c r="Q2647" s="1071"/>
      <c r="R2647" s="114"/>
      <c r="S2647" s="131"/>
      <c r="T2647" s="114"/>
      <c r="U2647" s="131"/>
      <c r="V2647" s="114"/>
      <c r="W2647" s="114"/>
      <c r="X2647" s="114"/>
      <c r="Y2647" s="113" t="s">
        <v>230</v>
      </c>
      <c r="Z2647" s="113" t="s">
        <v>230</v>
      </c>
      <c r="AA2647" s="132" t="s">
        <v>230</v>
      </c>
      <c r="AB2647" s="113" t="s">
        <v>230</v>
      </c>
      <c r="AC2647" s="113" t="s">
        <v>230</v>
      </c>
      <c r="AD2647" s="113" t="s">
        <v>230</v>
      </c>
      <c r="AE2647" s="113" t="s">
        <v>4849</v>
      </c>
      <c r="AF2647" s="113" t="s">
        <v>4850</v>
      </c>
      <c r="AG2647" s="115" t="s">
        <v>230</v>
      </c>
      <c r="AH2647" s="132" t="s">
        <v>58</v>
      </c>
      <c r="AI2647" s="116">
        <v>0.1</v>
      </c>
      <c r="AJ2647" s="118">
        <v>4320</v>
      </c>
      <c r="AK2647" s="116">
        <f t="shared" si="350"/>
        <v>0.90305753424657542</v>
      </c>
      <c r="AL2647" s="116">
        <f t="shared" si="351"/>
        <v>0.2805041095890411</v>
      </c>
      <c r="AM2647" s="116">
        <f t="shared" si="352"/>
        <v>1.1835616438356165</v>
      </c>
      <c r="AN2647" s="116"/>
      <c r="AO2647" s="116"/>
      <c r="AP2647" s="116"/>
      <c r="AQ2647" s="367"/>
      <c r="AR2647" s="42"/>
      <c r="AS2647" s="43"/>
      <c r="AT2647" s="113"/>
      <c r="AU2647" s="130"/>
      <c r="AV2647" s="44"/>
      <c r="AW2647" s="113"/>
      <c r="AX2647" s="44"/>
      <c r="AY2647" s="2391"/>
    </row>
    <row r="2648" spans="1:51" s="8" customFormat="1" ht="15.95" customHeight="1" x14ac:dyDescent="0.25">
      <c r="A2648" s="36"/>
      <c r="B2648" s="1029"/>
      <c r="C2648" s="990"/>
      <c r="D2648" s="1029"/>
      <c r="E2648" s="5"/>
      <c r="F2648" s="5"/>
      <c r="G2648" s="1029"/>
      <c r="H2648" s="5"/>
      <c r="I2648" s="1029"/>
      <c r="J2648" s="5"/>
      <c r="K2648" s="5"/>
      <c r="L2648" s="5"/>
      <c r="M2648" s="5"/>
      <c r="N2648" s="328"/>
      <c r="O2648" s="328"/>
      <c r="P2648" s="328"/>
      <c r="Q2648" s="1056"/>
      <c r="R2648" s="448"/>
      <c r="S2648" s="61"/>
      <c r="T2648" s="448"/>
      <c r="U2648" s="61"/>
      <c r="V2648" s="448"/>
      <c r="W2648" s="448"/>
      <c r="X2648" s="448"/>
      <c r="Y2648" s="1029" t="s">
        <v>230</v>
      </c>
      <c r="Z2648" s="1029" t="s">
        <v>230</v>
      </c>
      <c r="AA2648" s="1" t="s">
        <v>230</v>
      </c>
      <c r="AB2648" s="1029" t="s">
        <v>230</v>
      </c>
      <c r="AC2648" s="1029" t="s">
        <v>230</v>
      </c>
      <c r="AD2648" s="1029" t="s">
        <v>230</v>
      </c>
      <c r="AE2648" s="1029" t="s">
        <v>4851</v>
      </c>
      <c r="AF2648" s="1029" t="s">
        <v>4852</v>
      </c>
      <c r="AG2648" s="39" t="s">
        <v>230</v>
      </c>
      <c r="AH2648" s="1" t="s">
        <v>58</v>
      </c>
      <c r="AI2648" s="40">
        <v>0.1</v>
      </c>
      <c r="AJ2648" s="1036">
        <v>3000</v>
      </c>
      <c r="AK2648" s="40">
        <f t="shared" si="350"/>
        <v>0.62712328767123293</v>
      </c>
      <c r="AL2648" s="40">
        <f t="shared" si="351"/>
        <v>0.19479452054794519</v>
      </c>
      <c r="AM2648" s="40">
        <f t="shared" si="352"/>
        <v>0.82191780821917815</v>
      </c>
      <c r="AN2648" s="40"/>
      <c r="AO2648" s="40"/>
      <c r="AP2648" s="40"/>
      <c r="AQ2648" s="1644"/>
      <c r="AR2648" s="1034"/>
      <c r="AS2648" s="45"/>
      <c r="AT2648" s="1029"/>
      <c r="AU2648" s="5"/>
      <c r="AV2648" s="46"/>
      <c r="AW2648" s="1029"/>
      <c r="AX2648" s="46"/>
      <c r="AY2648" s="2391"/>
    </row>
    <row r="2649" spans="1:51" s="8" customFormat="1" ht="15.95" customHeight="1" x14ac:dyDescent="0.25">
      <c r="A2649" s="36"/>
      <c r="B2649" s="1029"/>
      <c r="C2649" s="990"/>
      <c r="D2649" s="1029"/>
      <c r="E2649" s="5"/>
      <c r="F2649" s="5"/>
      <c r="G2649" s="1029"/>
      <c r="H2649" s="5"/>
      <c r="I2649" s="1029"/>
      <c r="J2649" s="5"/>
      <c r="K2649" s="5"/>
      <c r="L2649" s="5"/>
      <c r="M2649" s="5"/>
      <c r="N2649" s="328"/>
      <c r="O2649" s="328"/>
      <c r="P2649" s="328"/>
      <c r="Q2649" s="1056"/>
      <c r="R2649" s="448"/>
      <c r="S2649" s="61"/>
      <c r="T2649" s="448"/>
      <c r="U2649" s="61"/>
      <c r="V2649" s="448"/>
      <c r="W2649" s="448"/>
      <c r="X2649" s="448"/>
      <c r="Y2649" s="1029" t="s">
        <v>230</v>
      </c>
      <c r="Z2649" s="1029" t="s">
        <v>230</v>
      </c>
      <c r="AA2649" s="1" t="s">
        <v>230</v>
      </c>
      <c r="AB2649" s="1029" t="s">
        <v>230</v>
      </c>
      <c r="AC2649" s="1029" t="s">
        <v>230</v>
      </c>
      <c r="AD2649" s="1029" t="s">
        <v>230</v>
      </c>
      <c r="AE2649" s="1029" t="s">
        <v>4853</v>
      </c>
      <c r="AF2649" s="1029" t="s">
        <v>4766</v>
      </c>
      <c r="AG2649" s="39" t="s">
        <v>230</v>
      </c>
      <c r="AH2649" s="1" t="s">
        <v>58</v>
      </c>
      <c r="AI2649" s="40">
        <v>0.1</v>
      </c>
      <c r="AJ2649" s="1036">
        <v>2880</v>
      </c>
      <c r="AK2649" s="40">
        <f t="shared" si="350"/>
        <v>0.60203835616438361</v>
      </c>
      <c r="AL2649" s="40">
        <f t="shared" si="351"/>
        <v>0.18700273972602741</v>
      </c>
      <c r="AM2649" s="40">
        <f t="shared" si="352"/>
        <v>0.78904109589041105</v>
      </c>
      <c r="AN2649" s="40"/>
      <c r="AO2649" s="40"/>
      <c r="AP2649" s="40"/>
      <c r="AQ2649" s="1644"/>
      <c r="AR2649" s="1034"/>
      <c r="AS2649" s="45"/>
      <c r="AT2649" s="1029"/>
      <c r="AU2649" s="5"/>
      <c r="AV2649" s="46"/>
      <c r="AW2649" s="1029"/>
      <c r="AX2649" s="46"/>
      <c r="AY2649" s="2391"/>
    </row>
    <row r="2650" spans="1:51" s="8" customFormat="1" ht="15.95" customHeight="1" x14ac:dyDescent="0.25">
      <c r="A2650" s="93"/>
      <c r="B2650" s="88"/>
      <c r="C2650" s="993"/>
      <c r="D2650" s="88"/>
      <c r="E2650" s="103"/>
      <c r="F2650" s="103"/>
      <c r="G2650" s="88"/>
      <c r="H2650" s="103"/>
      <c r="I2650" s="88"/>
      <c r="J2650" s="103"/>
      <c r="K2650" s="103"/>
      <c r="L2650" s="103"/>
      <c r="M2650" s="103"/>
      <c r="N2650" s="330"/>
      <c r="O2650" s="330"/>
      <c r="P2650" s="330"/>
      <c r="Q2650" s="106"/>
      <c r="R2650" s="94"/>
      <c r="S2650" s="104"/>
      <c r="T2650" s="94"/>
      <c r="U2650" s="104"/>
      <c r="V2650" s="94"/>
      <c r="W2650" s="94"/>
      <c r="X2650" s="94"/>
      <c r="Y2650" s="88" t="s">
        <v>230</v>
      </c>
      <c r="Z2650" s="88" t="s">
        <v>230</v>
      </c>
      <c r="AA2650" s="90" t="s">
        <v>230</v>
      </c>
      <c r="AB2650" s="88" t="s">
        <v>230</v>
      </c>
      <c r="AC2650" s="88" t="s">
        <v>230</v>
      </c>
      <c r="AD2650" s="88" t="s">
        <v>230</v>
      </c>
      <c r="AE2650" s="88" t="s">
        <v>4854</v>
      </c>
      <c r="AF2650" s="88" t="s">
        <v>4855</v>
      </c>
      <c r="AG2650" s="95" t="s">
        <v>230</v>
      </c>
      <c r="AH2650" s="90" t="s">
        <v>58</v>
      </c>
      <c r="AI2650" s="98">
        <v>0.1</v>
      </c>
      <c r="AJ2650" s="21">
        <v>1680</v>
      </c>
      <c r="AK2650" s="98">
        <f t="shared" si="350"/>
        <v>0.35118904109589039</v>
      </c>
      <c r="AL2650" s="98">
        <f t="shared" si="351"/>
        <v>0.10908493150684931</v>
      </c>
      <c r="AM2650" s="98">
        <f t="shared" si="352"/>
        <v>0.46027397260273972</v>
      </c>
      <c r="AN2650" s="98"/>
      <c r="AO2650" s="98"/>
      <c r="AP2650" s="98"/>
      <c r="AQ2650" s="368"/>
      <c r="AR2650" s="47"/>
      <c r="AS2650" s="48"/>
      <c r="AT2650" s="88"/>
      <c r="AU2650" s="103"/>
      <c r="AV2650" s="52"/>
      <c r="AW2650" s="88"/>
      <c r="AX2650" s="52"/>
      <c r="AY2650" s="2391"/>
    </row>
    <row r="2651" spans="1:51" s="55" customFormat="1" ht="15.95" customHeight="1" x14ac:dyDescent="0.25">
      <c r="A2651" s="1214">
        <v>529</v>
      </c>
      <c r="B2651" s="735" t="s">
        <v>54</v>
      </c>
      <c r="C2651" s="1212" t="s">
        <v>58</v>
      </c>
      <c r="D2651" s="735" t="s">
        <v>4856</v>
      </c>
      <c r="E2651" s="736" t="s">
        <v>4857</v>
      </c>
      <c r="F2651" s="736" t="s">
        <v>4858</v>
      </c>
      <c r="G2651" s="735"/>
      <c r="H2651" s="736" t="s">
        <v>732</v>
      </c>
      <c r="I2651" s="735" t="s">
        <v>317</v>
      </c>
      <c r="J2651" s="736" t="s">
        <v>317</v>
      </c>
      <c r="K2651" s="736" t="s">
        <v>317</v>
      </c>
      <c r="L2651" s="736" t="s">
        <v>317</v>
      </c>
      <c r="M2651" s="736" t="s">
        <v>317</v>
      </c>
      <c r="N2651" s="737">
        <v>3</v>
      </c>
      <c r="O2651" s="737">
        <v>1.5</v>
      </c>
      <c r="P2651" s="737">
        <v>4.5</v>
      </c>
      <c r="Q2651" s="738">
        <v>1</v>
      </c>
      <c r="R2651" s="739"/>
      <c r="S2651" s="740">
        <v>1</v>
      </c>
      <c r="T2651" s="739"/>
      <c r="U2651" s="740"/>
      <c r="V2651" s="739"/>
      <c r="W2651" s="739"/>
      <c r="X2651" s="739"/>
      <c r="Y2651" s="735" t="s">
        <v>61</v>
      </c>
      <c r="Z2651" s="735" t="s">
        <v>230</v>
      </c>
      <c r="AA2651" s="741" t="s">
        <v>230</v>
      </c>
      <c r="AB2651" s="735" t="s">
        <v>230</v>
      </c>
      <c r="AC2651" s="735" t="s">
        <v>230</v>
      </c>
      <c r="AD2651" s="735" t="s">
        <v>230</v>
      </c>
      <c r="AE2651" s="735" t="s">
        <v>4859</v>
      </c>
      <c r="AF2651" s="735" t="s">
        <v>4860</v>
      </c>
      <c r="AG2651" s="742" t="s">
        <v>230</v>
      </c>
      <c r="AH2651" s="741" t="s">
        <v>58</v>
      </c>
      <c r="AI2651" s="828">
        <v>0.1</v>
      </c>
      <c r="AJ2651" s="743">
        <v>3120</v>
      </c>
      <c r="AK2651" s="828">
        <f t="shared" si="350"/>
        <v>0.65220821917808225</v>
      </c>
      <c r="AL2651" s="828">
        <f t="shared" si="351"/>
        <v>0.20258630136986303</v>
      </c>
      <c r="AM2651" s="745">
        <f t="shared" si="352"/>
        <v>0.85479452054794525</v>
      </c>
      <c r="AN2651" s="828">
        <f>SUM(AK2651:AK2660)</f>
        <v>4.9668164383561653</v>
      </c>
      <c r="AO2651" s="828">
        <f>SUM(AL2651:AL2660)</f>
        <v>1.5427726027397259</v>
      </c>
      <c r="AP2651" s="828">
        <f>AN2651+AO2651</f>
        <v>6.5095890410958912</v>
      </c>
      <c r="AQ2651" s="828">
        <f>AP2651*30</f>
        <v>195.28767123287673</v>
      </c>
      <c r="AR2651" s="746" t="s">
        <v>231</v>
      </c>
      <c r="AS2651" s="747"/>
      <c r="AT2651" s="735" t="s">
        <v>232</v>
      </c>
      <c r="AU2651" s="736" t="s">
        <v>58</v>
      </c>
      <c r="AV2651" s="1016" t="s">
        <v>4861</v>
      </c>
      <c r="AW2651" s="735" t="s">
        <v>18131</v>
      </c>
      <c r="AX2651" s="1103" t="s">
        <v>18222</v>
      </c>
      <c r="AY2651" s="2391"/>
    </row>
    <row r="2652" spans="1:51" s="55" customFormat="1" ht="15.95" customHeight="1" x14ac:dyDescent="0.25">
      <c r="A2652" s="112"/>
      <c r="B2652" s="113"/>
      <c r="C2652" s="992"/>
      <c r="D2652" s="113"/>
      <c r="E2652" s="130"/>
      <c r="F2652" s="130"/>
      <c r="G2652" s="113"/>
      <c r="H2652" s="130"/>
      <c r="I2652" s="113"/>
      <c r="J2652" s="130"/>
      <c r="K2652" s="130"/>
      <c r="L2652" s="130"/>
      <c r="M2652" s="130"/>
      <c r="N2652" s="329"/>
      <c r="O2652" s="329"/>
      <c r="P2652" s="329"/>
      <c r="Q2652" s="1071"/>
      <c r="R2652" s="114"/>
      <c r="S2652" s="131"/>
      <c r="T2652" s="114"/>
      <c r="U2652" s="131"/>
      <c r="V2652" s="114"/>
      <c r="W2652" s="114"/>
      <c r="X2652" s="114"/>
      <c r="Y2652" s="113"/>
      <c r="Z2652" s="113"/>
      <c r="AA2652" s="132"/>
      <c r="AB2652" s="113"/>
      <c r="AC2652" s="113"/>
      <c r="AD2652" s="113"/>
      <c r="AE2652" s="1017" t="s">
        <v>4862</v>
      </c>
      <c r="AF2652" s="1017" t="s">
        <v>4863</v>
      </c>
      <c r="AG2652" s="1018" t="s">
        <v>230</v>
      </c>
      <c r="AH2652" s="1081" t="s">
        <v>58</v>
      </c>
      <c r="AI2652" s="1020">
        <v>0.1</v>
      </c>
      <c r="AJ2652" s="1021">
        <v>4440</v>
      </c>
      <c r="AK2652" s="1020">
        <f t="shared" si="350"/>
        <v>0.92814246575342474</v>
      </c>
      <c r="AL2652" s="1020">
        <f t="shared" si="351"/>
        <v>0.28829589041095888</v>
      </c>
      <c r="AM2652" s="1020">
        <f t="shared" ref="AM2652:AM2660" si="353">AK2652+AL2652</f>
        <v>1.2164383561643837</v>
      </c>
      <c r="AN2652" s="1020"/>
      <c r="AO2652" s="116"/>
      <c r="AP2652" s="116"/>
      <c r="AQ2652" s="367"/>
      <c r="AR2652" s="42"/>
      <c r="AS2652" s="43"/>
      <c r="AT2652" s="113"/>
      <c r="AU2652" s="130"/>
      <c r="AV2652" s="44"/>
      <c r="AW2652" s="113"/>
      <c r="AX2652" s="44"/>
      <c r="AY2652" s="2391"/>
    </row>
    <row r="2653" spans="1:51" s="55" customFormat="1" ht="15.95" customHeight="1" x14ac:dyDescent="0.25">
      <c r="A2653" s="36"/>
      <c r="B2653" s="1029"/>
      <c r="C2653" s="990"/>
      <c r="D2653" s="1029"/>
      <c r="E2653" s="5"/>
      <c r="F2653" s="5"/>
      <c r="G2653" s="1029"/>
      <c r="H2653" s="5"/>
      <c r="I2653" s="1029"/>
      <c r="J2653" s="5"/>
      <c r="K2653" s="5"/>
      <c r="L2653" s="5"/>
      <c r="M2653" s="5"/>
      <c r="N2653" s="328"/>
      <c r="O2653" s="328"/>
      <c r="P2653" s="328"/>
      <c r="Q2653" s="1056"/>
      <c r="R2653" s="448"/>
      <c r="S2653" s="61"/>
      <c r="T2653" s="448"/>
      <c r="U2653" s="61"/>
      <c r="V2653" s="448"/>
      <c r="W2653" s="448"/>
      <c r="X2653" s="448"/>
      <c r="Y2653" s="1029"/>
      <c r="Z2653" s="1029"/>
      <c r="AA2653" s="1"/>
      <c r="AB2653" s="1029"/>
      <c r="AC2653" s="1029"/>
      <c r="AD2653" s="1029"/>
      <c r="AE2653" s="735" t="s">
        <v>4864</v>
      </c>
      <c r="AF2653" s="735" t="s">
        <v>4865</v>
      </c>
      <c r="AG2653" s="742" t="s">
        <v>230</v>
      </c>
      <c r="AH2653" s="741" t="s">
        <v>58</v>
      </c>
      <c r="AI2653" s="828">
        <v>0.1</v>
      </c>
      <c r="AJ2653" s="743">
        <v>4680</v>
      </c>
      <c r="AK2653" s="828">
        <f t="shared" si="350"/>
        <v>0.97831232876712326</v>
      </c>
      <c r="AL2653" s="828">
        <f t="shared" si="351"/>
        <v>0.3038794520547945</v>
      </c>
      <c r="AM2653" s="828">
        <f t="shared" si="353"/>
        <v>1.2821917808219179</v>
      </c>
      <c r="AN2653" s="828"/>
      <c r="AO2653" s="40"/>
      <c r="AP2653" s="40"/>
      <c r="AQ2653" s="1644"/>
      <c r="AR2653" s="1034"/>
      <c r="AS2653" s="45"/>
      <c r="AT2653" s="1029"/>
      <c r="AU2653" s="5"/>
      <c r="AV2653" s="46"/>
      <c r="AW2653" s="1029"/>
      <c r="AX2653" s="46"/>
      <c r="AY2653" s="2391"/>
    </row>
    <row r="2654" spans="1:51" s="55" customFormat="1" ht="15.95" customHeight="1" x14ac:dyDescent="0.25">
      <c r="A2654" s="36"/>
      <c r="B2654" s="1029"/>
      <c r="C2654" s="990"/>
      <c r="D2654" s="1029"/>
      <c r="E2654" s="5"/>
      <c r="F2654" s="5"/>
      <c r="G2654" s="1029"/>
      <c r="H2654" s="5"/>
      <c r="I2654" s="1029"/>
      <c r="J2654" s="5"/>
      <c r="K2654" s="5"/>
      <c r="L2654" s="5"/>
      <c r="M2654" s="5"/>
      <c r="N2654" s="328"/>
      <c r="O2654" s="328"/>
      <c r="P2654" s="328"/>
      <c r="Q2654" s="1056"/>
      <c r="R2654" s="448"/>
      <c r="S2654" s="61"/>
      <c r="T2654" s="448"/>
      <c r="U2654" s="61"/>
      <c r="V2654" s="448"/>
      <c r="W2654" s="448"/>
      <c r="X2654" s="448"/>
      <c r="Y2654" s="1029"/>
      <c r="Z2654" s="1029"/>
      <c r="AA2654" s="1"/>
      <c r="AB2654" s="1029"/>
      <c r="AC2654" s="1029"/>
      <c r="AD2654" s="1029"/>
      <c r="AE2654" s="735" t="s">
        <v>4866</v>
      </c>
      <c r="AF2654" s="735" t="s">
        <v>4867</v>
      </c>
      <c r="AG2654" s="742" t="s">
        <v>230</v>
      </c>
      <c r="AH2654" s="741" t="s">
        <v>58</v>
      </c>
      <c r="AI2654" s="828">
        <v>0.1</v>
      </c>
      <c r="AJ2654" s="743">
        <v>480</v>
      </c>
      <c r="AK2654" s="828">
        <f t="shared" si="350"/>
        <v>0.10033972602739727</v>
      </c>
      <c r="AL2654" s="828">
        <f t="shared" si="351"/>
        <v>3.1167123287671232E-2</v>
      </c>
      <c r="AM2654" s="828">
        <f t="shared" si="353"/>
        <v>0.13150684931506851</v>
      </c>
      <c r="AN2654" s="828"/>
      <c r="AO2654" s="40"/>
      <c r="AP2654" s="40"/>
      <c r="AQ2654" s="1644"/>
      <c r="AR2654" s="1034"/>
      <c r="AS2654" s="45"/>
      <c r="AT2654" s="1029"/>
      <c r="AU2654" s="5"/>
      <c r="AV2654" s="46"/>
      <c r="AW2654" s="1029"/>
      <c r="AX2654" s="46"/>
      <c r="AY2654" s="2391"/>
    </row>
    <row r="2655" spans="1:51" s="55" customFormat="1" ht="15.95" customHeight="1" x14ac:dyDescent="0.25">
      <c r="A2655" s="36"/>
      <c r="B2655" s="1029"/>
      <c r="C2655" s="990"/>
      <c r="D2655" s="1029"/>
      <c r="E2655" s="5"/>
      <c r="F2655" s="5"/>
      <c r="G2655" s="1029"/>
      <c r="H2655" s="5"/>
      <c r="I2655" s="1029"/>
      <c r="J2655" s="5"/>
      <c r="K2655" s="5"/>
      <c r="L2655" s="5"/>
      <c r="M2655" s="5"/>
      <c r="N2655" s="328"/>
      <c r="O2655" s="328"/>
      <c r="P2655" s="328"/>
      <c r="Q2655" s="1056"/>
      <c r="R2655" s="448"/>
      <c r="S2655" s="61"/>
      <c r="T2655" s="448"/>
      <c r="U2655" s="61"/>
      <c r="V2655" s="448"/>
      <c r="W2655" s="448"/>
      <c r="X2655" s="448"/>
      <c r="Y2655" s="1029"/>
      <c r="Z2655" s="1029"/>
      <c r="AA2655" s="1"/>
      <c r="AB2655" s="1029"/>
      <c r="AC2655" s="1029"/>
      <c r="AD2655" s="1029"/>
      <c r="AE2655" s="735" t="s">
        <v>4868</v>
      </c>
      <c r="AF2655" s="735" t="s">
        <v>4839</v>
      </c>
      <c r="AG2655" s="742" t="s">
        <v>230</v>
      </c>
      <c r="AH2655" s="741" t="s">
        <v>58</v>
      </c>
      <c r="AI2655" s="828">
        <v>0.1</v>
      </c>
      <c r="AJ2655" s="743">
        <v>1560</v>
      </c>
      <c r="AK2655" s="828">
        <f t="shared" si="350"/>
        <v>0.32610410958904112</v>
      </c>
      <c r="AL2655" s="828">
        <f t="shared" si="351"/>
        <v>0.10129315068493151</v>
      </c>
      <c r="AM2655" s="828">
        <f t="shared" si="353"/>
        <v>0.42739726027397262</v>
      </c>
      <c r="AN2655" s="828"/>
      <c r="AO2655" s="40"/>
      <c r="AP2655" s="40"/>
      <c r="AQ2655" s="1644"/>
      <c r="AR2655" s="1034"/>
      <c r="AS2655" s="45"/>
      <c r="AT2655" s="1029"/>
      <c r="AU2655" s="5"/>
      <c r="AV2655" s="46"/>
      <c r="AW2655" s="1029"/>
      <c r="AX2655" s="46"/>
      <c r="AY2655" s="2391"/>
    </row>
    <row r="2656" spans="1:51" s="55" customFormat="1" ht="15.95" customHeight="1" x14ac:dyDescent="0.25">
      <c r="A2656" s="36"/>
      <c r="B2656" s="1029"/>
      <c r="C2656" s="990"/>
      <c r="D2656" s="1029"/>
      <c r="E2656" s="5"/>
      <c r="F2656" s="5"/>
      <c r="G2656" s="1029"/>
      <c r="H2656" s="5"/>
      <c r="I2656" s="1029"/>
      <c r="J2656" s="5"/>
      <c r="K2656" s="5"/>
      <c r="L2656" s="5"/>
      <c r="M2656" s="5"/>
      <c r="N2656" s="328"/>
      <c r="O2656" s="328"/>
      <c r="P2656" s="328"/>
      <c r="Q2656" s="1056"/>
      <c r="R2656" s="448"/>
      <c r="S2656" s="61"/>
      <c r="T2656" s="448"/>
      <c r="U2656" s="61"/>
      <c r="V2656" s="448"/>
      <c r="W2656" s="448"/>
      <c r="X2656" s="448"/>
      <c r="Y2656" s="1029"/>
      <c r="Z2656" s="1029"/>
      <c r="AA2656" s="1"/>
      <c r="AB2656" s="1029"/>
      <c r="AC2656" s="1029"/>
      <c r="AD2656" s="1029"/>
      <c r="AE2656" s="735" t="s">
        <v>4869</v>
      </c>
      <c r="AF2656" s="735" t="s">
        <v>4870</v>
      </c>
      <c r="AG2656" s="742" t="s">
        <v>230</v>
      </c>
      <c r="AH2656" s="741" t="s">
        <v>58</v>
      </c>
      <c r="AI2656" s="828">
        <v>0.1</v>
      </c>
      <c r="AJ2656" s="743">
        <v>1920</v>
      </c>
      <c r="AK2656" s="828">
        <f t="shared" si="350"/>
        <v>0.40135890410958908</v>
      </c>
      <c r="AL2656" s="828">
        <f t="shared" si="351"/>
        <v>0.12466849315068493</v>
      </c>
      <c r="AM2656" s="828">
        <f t="shared" si="353"/>
        <v>0.52602739726027403</v>
      </c>
      <c r="AN2656" s="828"/>
      <c r="AO2656" s="40"/>
      <c r="AP2656" s="40"/>
      <c r="AQ2656" s="1644"/>
      <c r="AR2656" s="1034"/>
      <c r="AS2656" s="45"/>
      <c r="AT2656" s="1029"/>
      <c r="AU2656" s="5"/>
      <c r="AV2656" s="46"/>
      <c r="AW2656" s="1029"/>
      <c r="AX2656" s="46"/>
      <c r="AY2656" s="2391"/>
    </row>
    <row r="2657" spans="1:51" s="55" customFormat="1" ht="15.95" customHeight="1" x14ac:dyDescent="0.25">
      <c r="A2657" s="36"/>
      <c r="B2657" s="1029"/>
      <c r="C2657" s="990"/>
      <c r="D2657" s="1029"/>
      <c r="E2657" s="5"/>
      <c r="F2657" s="5"/>
      <c r="G2657" s="1029"/>
      <c r="H2657" s="5"/>
      <c r="I2657" s="1029"/>
      <c r="J2657" s="5"/>
      <c r="K2657" s="5"/>
      <c r="L2657" s="5"/>
      <c r="M2657" s="5"/>
      <c r="N2657" s="328"/>
      <c r="O2657" s="328"/>
      <c r="P2657" s="328"/>
      <c r="Q2657" s="1056"/>
      <c r="R2657" s="448"/>
      <c r="S2657" s="61"/>
      <c r="T2657" s="448"/>
      <c r="U2657" s="61"/>
      <c r="V2657" s="448"/>
      <c r="W2657" s="448"/>
      <c r="X2657" s="448"/>
      <c r="Y2657" s="1029"/>
      <c r="Z2657" s="1029"/>
      <c r="AA2657" s="1"/>
      <c r="AB2657" s="1029"/>
      <c r="AC2657" s="1029"/>
      <c r="AD2657" s="1029"/>
      <c r="AE2657" s="735" t="s">
        <v>4871</v>
      </c>
      <c r="AF2657" s="735" t="s">
        <v>4870</v>
      </c>
      <c r="AG2657" s="742" t="s">
        <v>230</v>
      </c>
      <c r="AH2657" s="741" t="s">
        <v>58</v>
      </c>
      <c r="AI2657" s="828">
        <v>0.1</v>
      </c>
      <c r="AJ2657" s="743">
        <v>1920</v>
      </c>
      <c r="AK2657" s="828">
        <f t="shared" si="350"/>
        <v>0.40135890410958908</v>
      </c>
      <c r="AL2657" s="828">
        <f t="shared" si="351"/>
        <v>0.12466849315068493</v>
      </c>
      <c r="AM2657" s="828">
        <f t="shared" si="353"/>
        <v>0.52602739726027403</v>
      </c>
      <c r="AN2657" s="828"/>
      <c r="AO2657" s="40"/>
      <c r="AP2657" s="40"/>
      <c r="AQ2657" s="1644"/>
      <c r="AR2657" s="1034"/>
      <c r="AS2657" s="45"/>
      <c r="AT2657" s="1029"/>
      <c r="AU2657" s="5"/>
      <c r="AV2657" s="46"/>
      <c r="AW2657" s="1029"/>
      <c r="AX2657" s="46"/>
      <c r="AY2657" s="2391"/>
    </row>
    <row r="2658" spans="1:51" s="55" customFormat="1" ht="15.95" customHeight="1" x14ac:dyDescent="0.25">
      <c r="A2658" s="36"/>
      <c r="B2658" s="1029"/>
      <c r="C2658" s="990"/>
      <c r="D2658" s="1029"/>
      <c r="E2658" s="5"/>
      <c r="F2658" s="5"/>
      <c r="G2658" s="1029"/>
      <c r="H2658" s="5"/>
      <c r="I2658" s="1029"/>
      <c r="J2658" s="5"/>
      <c r="K2658" s="5"/>
      <c r="L2658" s="5"/>
      <c r="M2658" s="5"/>
      <c r="N2658" s="328"/>
      <c r="O2658" s="328"/>
      <c r="P2658" s="328"/>
      <c r="Q2658" s="1056"/>
      <c r="R2658" s="448"/>
      <c r="S2658" s="61"/>
      <c r="T2658" s="448"/>
      <c r="U2658" s="61"/>
      <c r="V2658" s="448"/>
      <c r="W2658" s="448"/>
      <c r="X2658" s="448"/>
      <c r="Y2658" s="1029"/>
      <c r="Z2658" s="1029"/>
      <c r="AA2658" s="1"/>
      <c r="AB2658" s="1029"/>
      <c r="AC2658" s="1029"/>
      <c r="AD2658" s="1029"/>
      <c r="AE2658" s="735" t="s">
        <v>4872</v>
      </c>
      <c r="AF2658" s="735" t="s">
        <v>4855</v>
      </c>
      <c r="AG2658" s="742" t="s">
        <v>230</v>
      </c>
      <c r="AH2658" s="741" t="s">
        <v>58</v>
      </c>
      <c r="AI2658" s="828">
        <v>0.1</v>
      </c>
      <c r="AJ2658" s="743">
        <v>1680</v>
      </c>
      <c r="AK2658" s="828">
        <f t="shared" si="350"/>
        <v>0.35118904109589039</v>
      </c>
      <c r="AL2658" s="828">
        <f t="shared" si="351"/>
        <v>0.10908493150684931</v>
      </c>
      <c r="AM2658" s="828">
        <f t="shared" si="353"/>
        <v>0.46027397260273972</v>
      </c>
      <c r="AN2658" s="828"/>
      <c r="AO2658" s="40"/>
      <c r="AP2658" s="40"/>
      <c r="AQ2658" s="1644"/>
      <c r="AR2658" s="1034"/>
      <c r="AS2658" s="45"/>
      <c r="AT2658" s="1029"/>
      <c r="AU2658" s="5"/>
      <c r="AV2658" s="46"/>
      <c r="AW2658" s="1029"/>
      <c r="AX2658" s="46"/>
      <c r="AY2658" s="2391"/>
    </row>
    <row r="2659" spans="1:51" s="55" customFormat="1" ht="15.95" customHeight="1" x14ac:dyDescent="0.25">
      <c r="A2659" s="36"/>
      <c r="B2659" s="1029"/>
      <c r="C2659" s="990"/>
      <c r="D2659" s="1029"/>
      <c r="E2659" s="5"/>
      <c r="F2659" s="5"/>
      <c r="G2659" s="1029"/>
      <c r="H2659" s="5"/>
      <c r="I2659" s="1029"/>
      <c r="J2659" s="5"/>
      <c r="K2659" s="5"/>
      <c r="L2659" s="5"/>
      <c r="M2659" s="5"/>
      <c r="N2659" s="328"/>
      <c r="O2659" s="328"/>
      <c r="P2659" s="328"/>
      <c r="Q2659" s="1056"/>
      <c r="R2659" s="448"/>
      <c r="S2659" s="61"/>
      <c r="T2659" s="448"/>
      <c r="U2659" s="61"/>
      <c r="V2659" s="448"/>
      <c r="W2659" s="448"/>
      <c r="X2659" s="448"/>
      <c r="Y2659" s="1029"/>
      <c r="Z2659" s="1029"/>
      <c r="AA2659" s="1"/>
      <c r="AB2659" s="1029"/>
      <c r="AC2659" s="1029"/>
      <c r="AD2659" s="1029"/>
      <c r="AE2659" s="735" t="s">
        <v>4873</v>
      </c>
      <c r="AF2659" s="735" t="s">
        <v>3593</v>
      </c>
      <c r="AG2659" s="742" t="s">
        <v>230</v>
      </c>
      <c r="AH2659" s="741" t="s">
        <v>58</v>
      </c>
      <c r="AI2659" s="828">
        <v>0.1</v>
      </c>
      <c r="AJ2659" s="743">
        <v>840</v>
      </c>
      <c r="AK2659" s="828">
        <f t="shared" si="350"/>
        <v>0.17559452054794519</v>
      </c>
      <c r="AL2659" s="828">
        <f t="shared" si="351"/>
        <v>5.4542465753424654E-2</v>
      </c>
      <c r="AM2659" s="828">
        <f t="shared" si="353"/>
        <v>0.23013698630136986</v>
      </c>
      <c r="AN2659" s="828"/>
      <c r="AO2659" s="40"/>
      <c r="AP2659" s="40"/>
      <c r="AQ2659" s="1644"/>
      <c r="AR2659" s="1034"/>
      <c r="AS2659" s="45"/>
      <c r="AT2659" s="1029"/>
      <c r="AU2659" s="5"/>
      <c r="AV2659" s="46"/>
      <c r="AW2659" s="1029"/>
      <c r="AX2659" s="46"/>
      <c r="AY2659" s="2391"/>
    </row>
    <row r="2660" spans="1:51" s="55" customFormat="1" ht="15.95" customHeight="1" x14ac:dyDescent="0.25">
      <c r="A2660" s="93"/>
      <c r="B2660" s="88"/>
      <c r="C2660" s="993"/>
      <c r="D2660" s="88"/>
      <c r="E2660" s="103"/>
      <c r="F2660" s="103"/>
      <c r="G2660" s="88"/>
      <c r="H2660" s="103"/>
      <c r="I2660" s="88"/>
      <c r="J2660" s="103"/>
      <c r="K2660" s="103"/>
      <c r="L2660" s="103"/>
      <c r="M2660" s="103"/>
      <c r="N2660" s="330"/>
      <c r="O2660" s="330"/>
      <c r="P2660" s="330"/>
      <c r="Q2660" s="106"/>
      <c r="R2660" s="94"/>
      <c r="S2660" s="104"/>
      <c r="T2660" s="94"/>
      <c r="U2660" s="104"/>
      <c r="V2660" s="94"/>
      <c r="W2660" s="94"/>
      <c r="X2660" s="94"/>
      <c r="Y2660" s="88"/>
      <c r="Z2660" s="88"/>
      <c r="AA2660" s="90"/>
      <c r="AB2660" s="88"/>
      <c r="AC2660" s="88"/>
      <c r="AD2660" s="88"/>
      <c r="AE2660" s="1022" t="s">
        <v>4874</v>
      </c>
      <c r="AF2660" s="1022" t="s">
        <v>4860</v>
      </c>
      <c r="AG2660" s="1023" t="s">
        <v>230</v>
      </c>
      <c r="AH2660" s="1019" t="s">
        <v>58</v>
      </c>
      <c r="AI2660" s="1024">
        <v>0.1</v>
      </c>
      <c r="AJ2660" s="1025">
        <v>3120</v>
      </c>
      <c r="AK2660" s="1024">
        <f t="shared" si="350"/>
        <v>0.65220821917808225</v>
      </c>
      <c r="AL2660" s="1024">
        <f t="shared" si="351"/>
        <v>0.20258630136986303</v>
      </c>
      <c r="AM2660" s="1024">
        <f t="shared" si="353"/>
        <v>0.85479452054794525</v>
      </c>
      <c r="AN2660" s="1024"/>
      <c r="AO2660" s="98"/>
      <c r="AP2660" s="98"/>
      <c r="AQ2660" s="368"/>
      <c r="AR2660" s="47"/>
      <c r="AS2660" s="48"/>
      <c r="AT2660" s="88"/>
      <c r="AU2660" s="103"/>
      <c r="AV2660" s="52"/>
      <c r="AW2660" s="88"/>
      <c r="AX2660" s="52"/>
      <c r="AY2660" s="2391"/>
    </row>
    <row r="2661" spans="1:51" s="55" customFormat="1" ht="15.95" customHeight="1" x14ac:dyDescent="0.25">
      <c r="A2661" s="182">
        <v>530</v>
      </c>
      <c r="B2661" s="166" t="s">
        <v>54</v>
      </c>
      <c r="C2661" s="989" t="s">
        <v>58</v>
      </c>
      <c r="D2661" s="166" t="s">
        <v>16706</v>
      </c>
      <c r="E2661" s="198" t="s">
        <v>16707</v>
      </c>
      <c r="F2661" s="198" t="s">
        <v>16708</v>
      </c>
      <c r="G2661" s="166"/>
      <c r="H2661" s="198" t="s">
        <v>4875</v>
      </c>
      <c r="I2661" s="166" t="s">
        <v>317</v>
      </c>
      <c r="J2661" s="198" t="s">
        <v>317</v>
      </c>
      <c r="K2661" s="198" t="s">
        <v>317</v>
      </c>
      <c r="L2661" s="198" t="s">
        <v>317</v>
      </c>
      <c r="M2661" s="198" t="s">
        <v>317</v>
      </c>
      <c r="N2661" s="199">
        <v>4</v>
      </c>
      <c r="O2661" s="199">
        <v>15</v>
      </c>
      <c r="P2661" s="199">
        <v>6</v>
      </c>
      <c r="Q2661" s="1012">
        <v>2</v>
      </c>
      <c r="R2661" s="183"/>
      <c r="S2661" s="223">
        <v>1</v>
      </c>
      <c r="T2661" s="183"/>
      <c r="U2661" s="223"/>
      <c r="V2661" s="183"/>
      <c r="W2661" s="183"/>
      <c r="X2661" s="183"/>
      <c r="Y2661" s="166" t="s">
        <v>61</v>
      </c>
      <c r="Z2661" s="166" t="s">
        <v>230</v>
      </c>
      <c r="AA2661" s="203" t="s">
        <v>230</v>
      </c>
      <c r="AB2661" s="166" t="s">
        <v>230</v>
      </c>
      <c r="AC2661" s="166" t="s">
        <v>230</v>
      </c>
      <c r="AD2661" s="166" t="s">
        <v>230</v>
      </c>
      <c r="AE2661" s="166" t="s">
        <v>4872</v>
      </c>
      <c r="AF2661" s="166" t="s">
        <v>4925</v>
      </c>
      <c r="AG2661" s="165" t="s">
        <v>230</v>
      </c>
      <c r="AH2661" s="203" t="s">
        <v>58</v>
      </c>
      <c r="AI2661" s="167">
        <v>0.1</v>
      </c>
      <c r="AJ2661" s="186">
        <v>3480</v>
      </c>
      <c r="AK2661" s="167">
        <f>AJ2661*0.0763/365</f>
        <v>0.72746301369863009</v>
      </c>
      <c r="AL2661" s="167">
        <f>AJ2661*0.0237/365</f>
        <v>0.22596164383561643</v>
      </c>
      <c r="AM2661" s="187">
        <f>SUM(AK2661:AL2661)</f>
        <v>0.95342465753424654</v>
      </c>
      <c r="AN2661" s="167">
        <f>SUM(AK2661:AK2670)</f>
        <v>5.6441095890410971</v>
      </c>
      <c r="AO2661" s="167">
        <f>SUM(AL2661:AL2670)</f>
        <v>1.7531506849315066</v>
      </c>
      <c r="AP2661" s="167">
        <f>SUM(AM2661:AM2670)</f>
        <v>7.397260273972603</v>
      </c>
      <c r="AQ2661" s="167">
        <f>AP2661*30</f>
        <v>221.91780821917808</v>
      </c>
      <c r="AR2661" s="193" t="s">
        <v>231</v>
      </c>
      <c r="AS2661" s="194"/>
      <c r="AT2661" s="166" t="s">
        <v>232</v>
      </c>
      <c r="AU2661" s="198" t="s">
        <v>58</v>
      </c>
      <c r="AV2661" s="280" t="s">
        <v>4877</v>
      </c>
      <c r="AW2661" s="166" t="s">
        <v>1122</v>
      </c>
      <c r="AX2661" s="2511" t="s">
        <v>18223</v>
      </c>
      <c r="AY2661" s="2391"/>
    </row>
    <row r="2662" spans="1:51" s="55" customFormat="1" ht="15.95" customHeight="1" x14ac:dyDescent="0.25">
      <c r="A2662" s="122"/>
      <c r="B2662" s="123"/>
      <c r="C2662" s="994"/>
      <c r="D2662" s="123"/>
      <c r="E2662" s="133"/>
      <c r="F2662" s="133"/>
      <c r="G2662" s="123"/>
      <c r="H2662" s="133"/>
      <c r="I2662" s="123"/>
      <c r="J2662" s="133"/>
      <c r="K2662" s="133"/>
      <c r="L2662" s="133"/>
      <c r="M2662" s="133"/>
      <c r="N2662" s="157"/>
      <c r="O2662" s="157"/>
      <c r="P2662" s="157"/>
      <c r="Q2662" s="1072"/>
      <c r="R2662" s="124"/>
      <c r="S2662" s="134"/>
      <c r="T2662" s="124"/>
      <c r="U2662" s="134"/>
      <c r="V2662" s="124"/>
      <c r="W2662" s="124"/>
      <c r="X2662" s="124"/>
      <c r="Y2662" s="123" t="s">
        <v>230</v>
      </c>
      <c r="Z2662" s="123" t="s">
        <v>230</v>
      </c>
      <c r="AA2662" s="135" t="s">
        <v>230</v>
      </c>
      <c r="AB2662" s="123" t="s">
        <v>230</v>
      </c>
      <c r="AC2662" s="123" t="s">
        <v>230</v>
      </c>
      <c r="AD2662" s="123" t="s">
        <v>230</v>
      </c>
      <c r="AE2662" s="123" t="s">
        <v>4873</v>
      </c>
      <c r="AF2662" s="123" t="s">
        <v>18220</v>
      </c>
      <c r="AG2662" s="125" t="s">
        <v>230</v>
      </c>
      <c r="AH2662" s="135" t="s">
        <v>58</v>
      </c>
      <c r="AI2662" s="126">
        <v>0.1</v>
      </c>
      <c r="AJ2662" s="128">
        <v>2280</v>
      </c>
      <c r="AK2662" s="116">
        <f t="shared" ref="AK2662:AK2670" si="354">AJ2662*0.0763/365</f>
        <v>0.47661369863013708</v>
      </c>
      <c r="AL2662" s="116">
        <f t="shared" ref="AL2662:AL2670" si="355">AJ2662*0.0237/365</f>
        <v>0.14804383561643833</v>
      </c>
      <c r="AM2662" s="126">
        <f>SUM(AK2662:AL2662)</f>
        <v>0.62465753424657544</v>
      </c>
      <c r="AN2662" s="126"/>
      <c r="AO2662" s="126"/>
      <c r="AP2662" s="126"/>
      <c r="AQ2662" s="369"/>
      <c r="AR2662" s="49"/>
      <c r="AS2662" s="50"/>
      <c r="AT2662" s="123"/>
      <c r="AU2662" s="133"/>
      <c r="AV2662" s="73"/>
      <c r="AW2662" s="123"/>
      <c r="AX2662" s="2548" t="s">
        <v>18224</v>
      </c>
      <c r="AY2662" s="2391"/>
    </row>
    <row r="2663" spans="1:51" s="55" customFormat="1" ht="15.95" customHeight="1" x14ac:dyDescent="0.25">
      <c r="A2663" s="122"/>
      <c r="B2663" s="123"/>
      <c r="C2663" s="994"/>
      <c r="D2663" s="123"/>
      <c r="E2663" s="133"/>
      <c r="F2663" s="133"/>
      <c r="G2663" s="123"/>
      <c r="H2663" s="133"/>
      <c r="I2663" s="123"/>
      <c r="J2663" s="133"/>
      <c r="K2663" s="133"/>
      <c r="L2663" s="133"/>
      <c r="M2663" s="133"/>
      <c r="N2663" s="157"/>
      <c r="O2663" s="157"/>
      <c r="P2663" s="157"/>
      <c r="Q2663" s="1072"/>
      <c r="R2663" s="124"/>
      <c r="S2663" s="134"/>
      <c r="T2663" s="124"/>
      <c r="U2663" s="134"/>
      <c r="V2663" s="124"/>
      <c r="W2663" s="124"/>
      <c r="X2663" s="124"/>
      <c r="Y2663" s="123" t="s">
        <v>230</v>
      </c>
      <c r="Z2663" s="123" t="s">
        <v>230</v>
      </c>
      <c r="AA2663" s="135" t="s">
        <v>230</v>
      </c>
      <c r="AB2663" s="123" t="s">
        <v>230</v>
      </c>
      <c r="AC2663" s="123" t="s">
        <v>230</v>
      </c>
      <c r="AD2663" s="123" t="s">
        <v>230</v>
      </c>
      <c r="AE2663" s="1237" t="s">
        <v>4859</v>
      </c>
      <c r="AF2663" s="1237" t="s">
        <v>4860</v>
      </c>
      <c r="AG2663" s="377" t="s">
        <v>230</v>
      </c>
      <c r="AH2663" s="754" t="s">
        <v>58</v>
      </c>
      <c r="AI2663" s="378">
        <v>0.1</v>
      </c>
      <c r="AJ2663" s="379">
        <v>3120</v>
      </c>
      <c r="AK2663" s="378">
        <f t="shared" si="354"/>
        <v>0.65220821917808225</v>
      </c>
      <c r="AL2663" s="378">
        <f t="shared" si="355"/>
        <v>0.20258630136986303</v>
      </c>
      <c r="AM2663" s="1201">
        <f t="shared" ref="AM2663:AM2670" si="356">SUM(AK2663:AL2663)</f>
        <v>0.85479452054794525</v>
      </c>
      <c r="AN2663" s="126"/>
      <c r="AO2663" s="126"/>
      <c r="AP2663" s="126"/>
      <c r="AQ2663" s="369"/>
      <c r="AR2663" s="49"/>
      <c r="AS2663" s="50"/>
      <c r="AT2663" s="123"/>
      <c r="AU2663" s="133"/>
      <c r="AV2663" s="73"/>
      <c r="AW2663" s="123"/>
      <c r="AX2663" s="2511" t="s">
        <v>18221</v>
      </c>
      <c r="AY2663" s="2391"/>
    </row>
    <row r="2664" spans="1:51" s="55" customFormat="1" ht="15.95" customHeight="1" x14ac:dyDescent="0.25">
      <c r="A2664" s="122"/>
      <c r="B2664" s="123"/>
      <c r="C2664" s="994"/>
      <c r="D2664" s="123"/>
      <c r="E2664" s="133"/>
      <c r="F2664" s="133"/>
      <c r="G2664" s="123"/>
      <c r="H2664" s="133"/>
      <c r="I2664" s="123"/>
      <c r="J2664" s="133"/>
      <c r="K2664" s="133"/>
      <c r="L2664" s="133"/>
      <c r="M2664" s="133"/>
      <c r="N2664" s="157"/>
      <c r="O2664" s="157"/>
      <c r="P2664" s="157"/>
      <c r="Q2664" s="1072"/>
      <c r="R2664" s="124"/>
      <c r="S2664" s="134"/>
      <c r="T2664" s="124"/>
      <c r="U2664" s="134"/>
      <c r="V2664" s="124"/>
      <c r="W2664" s="124"/>
      <c r="X2664" s="124"/>
      <c r="Y2664" s="123" t="s">
        <v>230</v>
      </c>
      <c r="Z2664" s="123" t="s">
        <v>230</v>
      </c>
      <c r="AA2664" s="135" t="s">
        <v>230</v>
      </c>
      <c r="AB2664" s="123" t="s">
        <v>230</v>
      </c>
      <c r="AC2664" s="123" t="s">
        <v>230</v>
      </c>
      <c r="AD2664" s="123" t="s">
        <v>230</v>
      </c>
      <c r="AE2664" s="1076" t="s">
        <v>4862</v>
      </c>
      <c r="AF2664" s="1076" t="s">
        <v>4863</v>
      </c>
      <c r="AG2664" s="1077" t="s">
        <v>230</v>
      </c>
      <c r="AH2664" s="1078" t="s">
        <v>58</v>
      </c>
      <c r="AI2664" s="479">
        <v>0.1</v>
      </c>
      <c r="AJ2664" s="478">
        <v>4440</v>
      </c>
      <c r="AK2664" s="378">
        <f t="shared" si="354"/>
        <v>0.92814246575342474</v>
      </c>
      <c r="AL2664" s="378">
        <f t="shared" si="355"/>
        <v>0.28829589041095888</v>
      </c>
      <c r="AM2664" s="1201">
        <f t="shared" si="356"/>
        <v>1.2164383561643837</v>
      </c>
      <c r="AN2664" s="126"/>
      <c r="AO2664" s="126"/>
      <c r="AP2664" s="126"/>
      <c r="AQ2664" s="369"/>
      <c r="AR2664" s="49"/>
      <c r="AS2664" s="50"/>
      <c r="AT2664" s="123"/>
      <c r="AU2664" s="133"/>
      <c r="AV2664" s="73"/>
      <c r="AW2664" s="123"/>
      <c r="AX2664" s="2511" t="s">
        <v>18221</v>
      </c>
      <c r="AY2664" s="2391"/>
    </row>
    <row r="2665" spans="1:51" s="55" customFormat="1" ht="15.95" customHeight="1" x14ac:dyDescent="0.25">
      <c r="A2665" s="122"/>
      <c r="B2665" s="123"/>
      <c r="C2665" s="994"/>
      <c r="D2665" s="123"/>
      <c r="E2665" s="133"/>
      <c r="F2665" s="133"/>
      <c r="G2665" s="123"/>
      <c r="H2665" s="133"/>
      <c r="I2665" s="123"/>
      <c r="J2665" s="133"/>
      <c r="K2665" s="133"/>
      <c r="L2665" s="133"/>
      <c r="M2665" s="133"/>
      <c r="N2665" s="157"/>
      <c r="O2665" s="157"/>
      <c r="P2665" s="157"/>
      <c r="Q2665" s="1072"/>
      <c r="R2665" s="124"/>
      <c r="S2665" s="134"/>
      <c r="T2665" s="124"/>
      <c r="U2665" s="134"/>
      <c r="V2665" s="124"/>
      <c r="W2665" s="124"/>
      <c r="X2665" s="124"/>
      <c r="Y2665" s="123" t="s">
        <v>230</v>
      </c>
      <c r="Z2665" s="123" t="s">
        <v>230</v>
      </c>
      <c r="AA2665" s="135" t="s">
        <v>230</v>
      </c>
      <c r="AB2665" s="123" t="s">
        <v>230</v>
      </c>
      <c r="AC2665" s="123" t="s">
        <v>230</v>
      </c>
      <c r="AD2665" s="123" t="s">
        <v>230</v>
      </c>
      <c r="AE2665" s="1237" t="s">
        <v>4864</v>
      </c>
      <c r="AF2665" s="1237" t="s">
        <v>4865</v>
      </c>
      <c r="AG2665" s="377" t="s">
        <v>230</v>
      </c>
      <c r="AH2665" s="754" t="s">
        <v>58</v>
      </c>
      <c r="AI2665" s="378">
        <v>0.1</v>
      </c>
      <c r="AJ2665" s="379">
        <v>4680</v>
      </c>
      <c r="AK2665" s="378">
        <f t="shared" si="354"/>
        <v>0.97831232876712326</v>
      </c>
      <c r="AL2665" s="378">
        <f t="shared" si="355"/>
        <v>0.3038794520547945</v>
      </c>
      <c r="AM2665" s="1201">
        <f t="shared" si="356"/>
        <v>1.2821917808219179</v>
      </c>
      <c r="AN2665" s="126"/>
      <c r="AO2665" s="126"/>
      <c r="AP2665" s="126"/>
      <c r="AQ2665" s="369"/>
      <c r="AR2665" s="49"/>
      <c r="AS2665" s="50"/>
      <c r="AT2665" s="123"/>
      <c r="AU2665" s="133"/>
      <c r="AV2665" s="73"/>
      <c r="AW2665" s="123"/>
      <c r="AX2665" s="2511" t="s">
        <v>18221</v>
      </c>
      <c r="AY2665" s="2391"/>
    </row>
    <row r="2666" spans="1:51" s="55" customFormat="1" ht="15.95" customHeight="1" x14ac:dyDescent="0.25">
      <c r="A2666" s="122"/>
      <c r="B2666" s="123"/>
      <c r="C2666" s="994"/>
      <c r="D2666" s="123"/>
      <c r="E2666" s="133"/>
      <c r="F2666" s="133"/>
      <c r="G2666" s="123"/>
      <c r="H2666" s="133"/>
      <c r="I2666" s="123"/>
      <c r="J2666" s="133"/>
      <c r="K2666" s="133"/>
      <c r="L2666" s="133"/>
      <c r="M2666" s="133"/>
      <c r="N2666" s="157"/>
      <c r="O2666" s="157"/>
      <c r="P2666" s="157"/>
      <c r="Q2666" s="1072"/>
      <c r="R2666" s="124"/>
      <c r="S2666" s="134"/>
      <c r="T2666" s="124"/>
      <c r="U2666" s="134"/>
      <c r="V2666" s="124"/>
      <c r="W2666" s="124"/>
      <c r="X2666" s="124"/>
      <c r="Y2666" s="123" t="s">
        <v>230</v>
      </c>
      <c r="Z2666" s="123" t="s">
        <v>230</v>
      </c>
      <c r="AA2666" s="135" t="s">
        <v>230</v>
      </c>
      <c r="AB2666" s="123" t="s">
        <v>230</v>
      </c>
      <c r="AC2666" s="123" t="s">
        <v>230</v>
      </c>
      <c r="AD2666" s="123" t="s">
        <v>230</v>
      </c>
      <c r="AE2666" s="1237" t="s">
        <v>4866</v>
      </c>
      <c r="AF2666" s="1237" t="s">
        <v>4867</v>
      </c>
      <c r="AG2666" s="377" t="s">
        <v>230</v>
      </c>
      <c r="AH2666" s="754" t="s">
        <v>58</v>
      </c>
      <c r="AI2666" s="378">
        <v>0.1</v>
      </c>
      <c r="AJ2666" s="379">
        <v>480</v>
      </c>
      <c r="AK2666" s="378">
        <f t="shared" si="354"/>
        <v>0.10033972602739727</v>
      </c>
      <c r="AL2666" s="378">
        <f t="shared" si="355"/>
        <v>3.1167123287671232E-2</v>
      </c>
      <c r="AM2666" s="1201">
        <f t="shared" si="356"/>
        <v>0.13150684931506851</v>
      </c>
      <c r="AN2666" s="126"/>
      <c r="AO2666" s="126"/>
      <c r="AP2666" s="126"/>
      <c r="AQ2666" s="369"/>
      <c r="AR2666" s="49"/>
      <c r="AS2666" s="50"/>
      <c r="AT2666" s="123"/>
      <c r="AU2666" s="133"/>
      <c r="AV2666" s="73"/>
      <c r="AW2666" s="123"/>
      <c r="AX2666" s="2511" t="s">
        <v>18221</v>
      </c>
      <c r="AY2666" s="2391"/>
    </row>
    <row r="2667" spans="1:51" s="55" customFormat="1" ht="15.95" customHeight="1" x14ac:dyDescent="0.25">
      <c r="A2667" s="122"/>
      <c r="B2667" s="123"/>
      <c r="C2667" s="994"/>
      <c r="D2667" s="123"/>
      <c r="E2667" s="133"/>
      <c r="F2667" s="133"/>
      <c r="G2667" s="123"/>
      <c r="H2667" s="133"/>
      <c r="I2667" s="123"/>
      <c r="J2667" s="133"/>
      <c r="K2667" s="133"/>
      <c r="L2667" s="133"/>
      <c r="M2667" s="133"/>
      <c r="N2667" s="157"/>
      <c r="O2667" s="157"/>
      <c r="P2667" s="157"/>
      <c r="Q2667" s="1072"/>
      <c r="R2667" s="124"/>
      <c r="S2667" s="134"/>
      <c r="T2667" s="124"/>
      <c r="U2667" s="134"/>
      <c r="V2667" s="124"/>
      <c r="W2667" s="124"/>
      <c r="X2667" s="124"/>
      <c r="Y2667" s="123" t="s">
        <v>230</v>
      </c>
      <c r="Z2667" s="123" t="s">
        <v>230</v>
      </c>
      <c r="AA2667" s="135" t="s">
        <v>230</v>
      </c>
      <c r="AB2667" s="123" t="s">
        <v>230</v>
      </c>
      <c r="AC2667" s="123" t="s">
        <v>230</v>
      </c>
      <c r="AD2667" s="123" t="s">
        <v>230</v>
      </c>
      <c r="AE2667" s="1237" t="s">
        <v>4868</v>
      </c>
      <c r="AF2667" s="1237" t="s">
        <v>4839</v>
      </c>
      <c r="AG2667" s="377" t="s">
        <v>230</v>
      </c>
      <c r="AH2667" s="754" t="s">
        <v>58</v>
      </c>
      <c r="AI2667" s="378">
        <v>0.1</v>
      </c>
      <c r="AJ2667" s="379">
        <v>1560</v>
      </c>
      <c r="AK2667" s="378">
        <f t="shared" si="354"/>
        <v>0.32610410958904112</v>
      </c>
      <c r="AL2667" s="378">
        <f t="shared" si="355"/>
        <v>0.10129315068493151</v>
      </c>
      <c r="AM2667" s="1201">
        <f t="shared" si="356"/>
        <v>0.42739726027397262</v>
      </c>
      <c r="AN2667" s="126"/>
      <c r="AO2667" s="126"/>
      <c r="AP2667" s="126"/>
      <c r="AQ2667" s="369"/>
      <c r="AR2667" s="49"/>
      <c r="AS2667" s="50"/>
      <c r="AT2667" s="123"/>
      <c r="AU2667" s="133"/>
      <c r="AV2667" s="73"/>
      <c r="AW2667" s="123"/>
      <c r="AX2667" s="2511" t="s">
        <v>18221</v>
      </c>
      <c r="AY2667" s="2391"/>
    </row>
    <row r="2668" spans="1:51" s="55" customFormat="1" ht="15.95" customHeight="1" x14ac:dyDescent="0.25">
      <c r="A2668" s="122"/>
      <c r="B2668" s="123"/>
      <c r="C2668" s="994"/>
      <c r="D2668" s="123"/>
      <c r="E2668" s="133"/>
      <c r="F2668" s="133"/>
      <c r="G2668" s="123"/>
      <c r="H2668" s="133"/>
      <c r="I2668" s="123"/>
      <c r="J2668" s="133"/>
      <c r="K2668" s="133"/>
      <c r="L2668" s="133"/>
      <c r="M2668" s="133"/>
      <c r="N2668" s="157"/>
      <c r="O2668" s="157"/>
      <c r="P2668" s="157"/>
      <c r="Q2668" s="1072"/>
      <c r="R2668" s="124"/>
      <c r="S2668" s="134"/>
      <c r="T2668" s="124"/>
      <c r="U2668" s="134"/>
      <c r="V2668" s="124"/>
      <c r="W2668" s="124"/>
      <c r="X2668" s="124"/>
      <c r="Y2668" s="123" t="s">
        <v>230</v>
      </c>
      <c r="Z2668" s="123" t="s">
        <v>230</v>
      </c>
      <c r="AA2668" s="135" t="s">
        <v>230</v>
      </c>
      <c r="AB2668" s="123" t="s">
        <v>230</v>
      </c>
      <c r="AC2668" s="123" t="s">
        <v>230</v>
      </c>
      <c r="AD2668" s="123" t="s">
        <v>230</v>
      </c>
      <c r="AE2668" s="1237" t="s">
        <v>4869</v>
      </c>
      <c r="AF2668" s="1237" t="s">
        <v>4870</v>
      </c>
      <c r="AG2668" s="377" t="s">
        <v>230</v>
      </c>
      <c r="AH2668" s="754" t="s">
        <v>58</v>
      </c>
      <c r="AI2668" s="378">
        <v>0.1</v>
      </c>
      <c r="AJ2668" s="379">
        <v>1920</v>
      </c>
      <c r="AK2668" s="378">
        <f t="shared" si="354"/>
        <v>0.40135890410958908</v>
      </c>
      <c r="AL2668" s="378">
        <f t="shared" si="355"/>
        <v>0.12466849315068493</v>
      </c>
      <c r="AM2668" s="1201">
        <f t="shared" si="356"/>
        <v>0.52602739726027403</v>
      </c>
      <c r="AN2668" s="126"/>
      <c r="AO2668" s="126"/>
      <c r="AP2668" s="126"/>
      <c r="AQ2668" s="369"/>
      <c r="AR2668" s="49"/>
      <c r="AS2668" s="50"/>
      <c r="AT2668" s="123"/>
      <c r="AU2668" s="133"/>
      <c r="AV2668" s="73"/>
      <c r="AW2668" s="123"/>
      <c r="AX2668" s="2511" t="s">
        <v>18221</v>
      </c>
      <c r="AY2668" s="2391"/>
    </row>
    <row r="2669" spans="1:51" s="55" customFormat="1" ht="15.95" customHeight="1" x14ac:dyDescent="0.25">
      <c r="A2669" s="122"/>
      <c r="B2669" s="123"/>
      <c r="C2669" s="994"/>
      <c r="D2669" s="123"/>
      <c r="E2669" s="133"/>
      <c r="F2669" s="133"/>
      <c r="G2669" s="123"/>
      <c r="H2669" s="133"/>
      <c r="I2669" s="123"/>
      <c r="J2669" s="133"/>
      <c r="K2669" s="133"/>
      <c r="L2669" s="133"/>
      <c r="M2669" s="133"/>
      <c r="N2669" s="157"/>
      <c r="O2669" s="157"/>
      <c r="P2669" s="157"/>
      <c r="Q2669" s="1072"/>
      <c r="R2669" s="124"/>
      <c r="S2669" s="134"/>
      <c r="T2669" s="124"/>
      <c r="U2669" s="134"/>
      <c r="V2669" s="124"/>
      <c r="W2669" s="124"/>
      <c r="X2669" s="124"/>
      <c r="Y2669" s="123" t="s">
        <v>230</v>
      </c>
      <c r="Z2669" s="123" t="s">
        <v>230</v>
      </c>
      <c r="AA2669" s="135" t="s">
        <v>230</v>
      </c>
      <c r="AB2669" s="123" t="s">
        <v>230</v>
      </c>
      <c r="AC2669" s="123" t="s">
        <v>230</v>
      </c>
      <c r="AD2669" s="123" t="s">
        <v>230</v>
      </c>
      <c r="AE2669" s="1237" t="s">
        <v>4871</v>
      </c>
      <c r="AF2669" s="1237" t="s">
        <v>4870</v>
      </c>
      <c r="AG2669" s="377" t="s">
        <v>230</v>
      </c>
      <c r="AH2669" s="754" t="s">
        <v>58</v>
      </c>
      <c r="AI2669" s="378">
        <v>0.1</v>
      </c>
      <c r="AJ2669" s="379">
        <v>1920</v>
      </c>
      <c r="AK2669" s="378">
        <f t="shared" si="354"/>
        <v>0.40135890410958908</v>
      </c>
      <c r="AL2669" s="378">
        <f t="shared" si="355"/>
        <v>0.12466849315068493</v>
      </c>
      <c r="AM2669" s="1201">
        <f t="shared" si="356"/>
        <v>0.52602739726027403</v>
      </c>
      <c r="AN2669" s="126"/>
      <c r="AO2669" s="126"/>
      <c r="AP2669" s="126"/>
      <c r="AQ2669" s="369"/>
      <c r="AR2669" s="49"/>
      <c r="AS2669" s="50"/>
      <c r="AT2669" s="123"/>
      <c r="AU2669" s="133"/>
      <c r="AV2669" s="73"/>
      <c r="AW2669" s="123"/>
      <c r="AX2669" s="2511" t="s">
        <v>18221</v>
      </c>
      <c r="AY2669" s="2391"/>
    </row>
    <row r="2670" spans="1:51" s="55" customFormat="1" ht="15.95" customHeight="1" x14ac:dyDescent="0.25">
      <c r="A2670" s="122"/>
      <c r="B2670" s="123"/>
      <c r="C2670" s="994"/>
      <c r="D2670" s="123"/>
      <c r="E2670" s="133"/>
      <c r="F2670" s="133"/>
      <c r="G2670" s="123"/>
      <c r="H2670" s="133"/>
      <c r="I2670" s="123"/>
      <c r="J2670" s="133"/>
      <c r="K2670" s="133"/>
      <c r="L2670" s="133"/>
      <c r="M2670" s="133"/>
      <c r="N2670" s="157"/>
      <c r="O2670" s="157"/>
      <c r="P2670" s="157"/>
      <c r="Q2670" s="1072"/>
      <c r="R2670" s="124"/>
      <c r="S2670" s="134"/>
      <c r="T2670" s="124"/>
      <c r="U2670" s="134"/>
      <c r="V2670" s="124"/>
      <c r="W2670" s="124"/>
      <c r="X2670" s="124"/>
      <c r="Y2670" s="123" t="s">
        <v>230</v>
      </c>
      <c r="Z2670" s="123" t="s">
        <v>230</v>
      </c>
      <c r="AA2670" s="135" t="s">
        <v>230</v>
      </c>
      <c r="AB2670" s="123" t="s">
        <v>230</v>
      </c>
      <c r="AC2670" s="123" t="s">
        <v>230</v>
      </c>
      <c r="AD2670" s="123" t="s">
        <v>230</v>
      </c>
      <c r="AE2670" s="782" t="s">
        <v>4874</v>
      </c>
      <c r="AF2670" s="782" t="s">
        <v>4860</v>
      </c>
      <c r="AG2670" s="1239" t="s">
        <v>230</v>
      </c>
      <c r="AH2670" s="784" t="s">
        <v>58</v>
      </c>
      <c r="AI2670" s="430">
        <v>0.1</v>
      </c>
      <c r="AJ2670" s="1238">
        <v>3120</v>
      </c>
      <c r="AK2670" s="430">
        <f t="shared" si="354"/>
        <v>0.65220821917808225</v>
      </c>
      <c r="AL2670" s="430">
        <f t="shared" si="355"/>
        <v>0.20258630136986303</v>
      </c>
      <c r="AM2670" s="1201">
        <f t="shared" si="356"/>
        <v>0.85479452054794525</v>
      </c>
      <c r="AN2670" s="126"/>
      <c r="AO2670" s="126"/>
      <c r="AP2670" s="126"/>
      <c r="AQ2670" s="369"/>
      <c r="AR2670" s="49"/>
      <c r="AS2670" s="50"/>
      <c r="AT2670" s="123"/>
      <c r="AU2670" s="133"/>
      <c r="AV2670" s="73"/>
      <c r="AW2670" s="123"/>
      <c r="AX2670" s="2539" t="s">
        <v>18221</v>
      </c>
      <c r="AY2670" s="2391"/>
    </row>
    <row r="2671" spans="1:51" s="55" customFormat="1" ht="15.95" customHeight="1" x14ac:dyDescent="0.25">
      <c r="A2671" s="182">
        <v>531</v>
      </c>
      <c r="B2671" s="166" t="s">
        <v>54</v>
      </c>
      <c r="C2671" s="989" t="s">
        <v>58</v>
      </c>
      <c r="D2671" s="354" t="s">
        <v>18523</v>
      </c>
      <c r="E2671" s="198" t="s">
        <v>18524</v>
      </c>
      <c r="F2671" s="198" t="s">
        <v>18525</v>
      </c>
      <c r="G2671" s="166"/>
      <c r="H2671" s="272" t="s">
        <v>219</v>
      </c>
      <c r="I2671" s="354" t="s">
        <v>220</v>
      </c>
      <c r="J2671" s="272" t="s">
        <v>221</v>
      </c>
      <c r="K2671" s="354" t="s">
        <v>1599</v>
      </c>
      <c r="L2671" s="272" t="s">
        <v>221</v>
      </c>
      <c r="M2671" s="272" t="s">
        <v>879</v>
      </c>
      <c r="N2671" s="440">
        <v>9.4</v>
      </c>
      <c r="O2671" s="440">
        <v>2.2000000000000002</v>
      </c>
      <c r="P2671" s="440">
        <f>O2671*N2671</f>
        <v>20.680000000000003</v>
      </c>
      <c r="Q2671" s="1012">
        <v>6</v>
      </c>
      <c r="R2671" s="183"/>
      <c r="S2671" s="223">
        <v>1</v>
      </c>
      <c r="T2671" s="183"/>
      <c r="U2671" s="223"/>
      <c r="V2671" s="183"/>
      <c r="W2671" s="183"/>
      <c r="X2671" s="183"/>
      <c r="Y2671" s="272" t="s">
        <v>62</v>
      </c>
      <c r="Z2671" s="366" t="s">
        <v>1600</v>
      </c>
      <c r="AA2671" s="762" t="s">
        <v>1614</v>
      </c>
      <c r="AB2671" s="354" t="s">
        <v>1602</v>
      </c>
      <c r="AC2671" s="354" t="s">
        <v>1603</v>
      </c>
      <c r="AD2671" s="354" t="s">
        <v>1604</v>
      </c>
      <c r="AE2671" s="166" t="s">
        <v>4881</v>
      </c>
      <c r="AF2671" s="166" t="s">
        <v>4882</v>
      </c>
      <c r="AG2671" s="165" t="s">
        <v>230</v>
      </c>
      <c r="AH2671" s="203" t="s">
        <v>58</v>
      </c>
      <c r="AI2671" s="167">
        <v>0.1</v>
      </c>
      <c r="AJ2671" s="186">
        <v>3480</v>
      </c>
      <c r="AK2671" s="167">
        <f t="shared" si="350"/>
        <v>0.72746301369863009</v>
      </c>
      <c r="AL2671" s="167">
        <f t="shared" si="351"/>
        <v>0.22596164383561643</v>
      </c>
      <c r="AM2671" s="187">
        <f>AK2671+AL2671</f>
        <v>0.95342465753424654</v>
      </c>
      <c r="AN2671" s="167">
        <f>SUM(AK2671:AK2685)</f>
        <v>5.2692054794520562</v>
      </c>
      <c r="AO2671" s="167">
        <f>SUM(AL2671:AL2683)</f>
        <v>1.4414794520547944</v>
      </c>
      <c r="AP2671" s="167">
        <f>SUM(AM2671:AM2685)</f>
        <v>6.7106849315068491</v>
      </c>
      <c r="AQ2671" s="167">
        <f>AP2671*30</f>
        <v>201.32054794520548</v>
      </c>
      <c r="AR2671" s="193" t="s">
        <v>231</v>
      </c>
      <c r="AS2671" s="1163" t="s">
        <v>431</v>
      </c>
      <c r="AT2671" s="166" t="s">
        <v>232</v>
      </c>
      <c r="AU2671" s="198" t="s">
        <v>58</v>
      </c>
      <c r="AV2671" s="679" t="s">
        <v>4883</v>
      </c>
      <c r="AW2671" s="166" t="s">
        <v>234</v>
      </c>
      <c r="AX2671" s="46"/>
      <c r="AY2671" s="2391"/>
    </row>
    <row r="2672" spans="1:51" s="55" customFormat="1" ht="15.95" customHeight="1" x14ac:dyDescent="0.25">
      <c r="A2672" s="112"/>
      <c r="B2672" s="113"/>
      <c r="C2672" s="992"/>
      <c r="D2672" s="2049" t="s">
        <v>18523</v>
      </c>
      <c r="E2672" s="2048" t="s">
        <v>24958</v>
      </c>
      <c r="F2672" s="2048" t="s">
        <v>24959</v>
      </c>
      <c r="G2672" s="2049"/>
      <c r="H2672" s="2048" t="s">
        <v>219</v>
      </c>
      <c r="I2672" s="2049" t="s">
        <v>24960</v>
      </c>
      <c r="J2672" s="2048" t="s">
        <v>221</v>
      </c>
      <c r="K2672" s="2049" t="s">
        <v>1599</v>
      </c>
      <c r="L2672" s="2048">
        <v>0</v>
      </c>
      <c r="M2672" s="2048">
        <v>0</v>
      </c>
      <c r="N2672" s="2052">
        <v>4.5</v>
      </c>
      <c r="O2672" s="2052">
        <v>4</v>
      </c>
      <c r="P2672" s="2052">
        <f>O2672*N2672</f>
        <v>18</v>
      </c>
      <c r="Q2672" s="2053"/>
      <c r="R2672" s="2054"/>
      <c r="S2672" s="2055"/>
      <c r="T2672" s="2054"/>
      <c r="U2672" s="2063">
        <v>1</v>
      </c>
      <c r="V2672" s="2054"/>
      <c r="W2672" s="2054"/>
      <c r="X2672" s="2054"/>
      <c r="Y2672" s="1352"/>
      <c r="Z2672" s="1392"/>
      <c r="AA2672" s="1393"/>
      <c r="AB2672" s="1076"/>
      <c r="AC2672" s="2049"/>
      <c r="AD2672" s="2049"/>
      <c r="AE2672" s="2047"/>
      <c r="AF2672" s="2047"/>
      <c r="AG2672" s="2056"/>
      <c r="AH2672" s="2057"/>
      <c r="AI2672" s="2058"/>
      <c r="AJ2672" s="2059"/>
      <c r="AK2672" s="2058"/>
      <c r="AL2672" s="2058"/>
      <c r="AM2672" s="2060"/>
      <c r="AN2672" s="116"/>
      <c r="AO2672" s="116"/>
      <c r="AP2672" s="116"/>
      <c r="AQ2672" s="367"/>
      <c r="AR2672" s="152"/>
      <c r="AS2672" s="2046"/>
      <c r="AT2672" s="113"/>
      <c r="AU2672" s="130"/>
      <c r="AV2672" s="929"/>
      <c r="AW2672" s="113"/>
      <c r="AX2672" s="46"/>
      <c r="AY2672" s="2391"/>
    </row>
    <row r="2673" spans="1:51" s="55" customFormat="1" ht="15.95" customHeight="1" x14ac:dyDescent="0.25">
      <c r="A2673" s="112"/>
      <c r="B2673" s="113"/>
      <c r="C2673" s="992"/>
      <c r="D2673" s="113"/>
      <c r="E2673" s="130"/>
      <c r="F2673" s="130"/>
      <c r="G2673" s="113"/>
      <c r="H2673" s="130"/>
      <c r="I2673" s="113"/>
      <c r="J2673" s="130"/>
      <c r="K2673" s="130"/>
      <c r="L2673" s="130"/>
      <c r="M2673" s="130"/>
      <c r="N2673" s="329"/>
      <c r="O2673" s="329"/>
      <c r="P2673" s="329"/>
      <c r="Q2673" s="1071"/>
      <c r="R2673" s="114"/>
      <c r="S2673" s="131"/>
      <c r="T2673" s="114"/>
      <c r="U2673" s="131"/>
      <c r="V2673" s="114"/>
      <c r="W2673" s="114"/>
      <c r="X2673" s="114"/>
      <c r="Y2673" s="113"/>
      <c r="Z2673" s="113"/>
      <c r="AA2673" s="132"/>
      <c r="AB2673" s="113"/>
      <c r="AC2673" s="113"/>
      <c r="AD2673" s="113"/>
      <c r="AE2673" s="113" t="s">
        <v>4884</v>
      </c>
      <c r="AF2673" s="113" t="s">
        <v>4870</v>
      </c>
      <c r="AG2673" s="115" t="s">
        <v>230</v>
      </c>
      <c r="AH2673" s="132" t="s">
        <v>58</v>
      </c>
      <c r="AI2673" s="116">
        <v>0.1</v>
      </c>
      <c r="AJ2673" s="118">
        <v>1920</v>
      </c>
      <c r="AK2673" s="116">
        <f t="shared" si="350"/>
        <v>0.40135890410958908</v>
      </c>
      <c r="AL2673" s="116">
        <f t="shared" si="351"/>
        <v>0.12466849315068493</v>
      </c>
      <c r="AM2673" s="116">
        <f t="shared" ref="AM2673:AM2679" si="357">AK2673+AL2673</f>
        <v>0.52602739726027403</v>
      </c>
      <c r="AN2673" s="116"/>
      <c r="AO2673" s="116"/>
      <c r="AP2673" s="116"/>
      <c r="AQ2673" s="367"/>
      <c r="AR2673" s="42"/>
      <c r="AS2673" s="43"/>
      <c r="AT2673" s="113"/>
      <c r="AU2673" s="130"/>
      <c r="AV2673" s="44"/>
      <c r="AW2673" s="113"/>
      <c r="AX2673" s="46"/>
      <c r="AY2673" s="2391"/>
    </row>
    <row r="2674" spans="1:51" s="55" customFormat="1" ht="15.95" customHeight="1" x14ac:dyDescent="0.25">
      <c r="A2674" s="36"/>
      <c r="B2674" s="1029"/>
      <c r="C2674" s="990"/>
      <c r="D2674" s="1029"/>
      <c r="E2674" s="5"/>
      <c r="F2674" s="5"/>
      <c r="G2674" s="1029"/>
      <c r="H2674" s="5"/>
      <c r="I2674" s="1029"/>
      <c r="J2674" s="5"/>
      <c r="K2674" s="5"/>
      <c r="L2674" s="5"/>
      <c r="M2674" s="5"/>
      <c r="N2674" s="328"/>
      <c r="O2674" s="328"/>
      <c r="P2674" s="328"/>
      <c r="Q2674" s="1056"/>
      <c r="R2674" s="448"/>
      <c r="S2674" s="61"/>
      <c r="T2674" s="448"/>
      <c r="U2674" s="61"/>
      <c r="V2674" s="448"/>
      <c r="W2674" s="448"/>
      <c r="X2674" s="448"/>
      <c r="Y2674" s="1029"/>
      <c r="Z2674" s="1029"/>
      <c r="AA2674" s="1"/>
      <c r="AB2674" s="1029"/>
      <c r="AC2674" s="1029"/>
      <c r="AD2674" s="1029"/>
      <c r="AE2674" s="1029" t="s">
        <v>4885</v>
      </c>
      <c r="AF2674" s="1029" t="s">
        <v>4886</v>
      </c>
      <c r="AG2674" s="39" t="s">
        <v>230</v>
      </c>
      <c r="AH2674" s="1" t="s">
        <v>58</v>
      </c>
      <c r="AI2674" s="40">
        <v>0.1</v>
      </c>
      <c r="AJ2674" s="1036">
        <v>2160</v>
      </c>
      <c r="AK2674" s="40">
        <f t="shared" si="350"/>
        <v>0.45152876712328771</v>
      </c>
      <c r="AL2674" s="40">
        <f t="shared" si="351"/>
        <v>0.14025205479452055</v>
      </c>
      <c r="AM2674" s="40">
        <f t="shared" si="357"/>
        <v>0.59178082191780823</v>
      </c>
      <c r="AN2674" s="40"/>
      <c r="AO2674" s="40"/>
      <c r="AP2674" s="40"/>
      <c r="AQ2674" s="1644"/>
      <c r="AR2674" s="1034"/>
      <c r="AS2674" s="45"/>
      <c r="AT2674" s="1029"/>
      <c r="AU2674" s="5"/>
      <c r="AV2674" s="46"/>
      <c r="AW2674" s="1029"/>
      <c r="AX2674" s="46"/>
      <c r="AY2674" s="2391"/>
    </row>
    <row r="2675" spans="1:51" s="55" customFormat="1" ht="15.95" customHeight="1" x14ac:dyDescent="0.25">
      <c r="A2675" s="36"/>
      <c r="B2675" s="1029"/>
      <c r="C2675" s="990"/>
      <c r="D2675" s="1029"/>
      <c r="E2675" s="5"/>
      <c r="F2675" s="5"/>
      <c r="G2675" s="1029"/>
      <c r="H2675" s="5"/>
      <c r="I2675" s="1029"/>
      <c r="J2675" s="5"/>
      <c r="K2675" s="5"/>
      <c r="L2675" s="5"/>
      <c r="M2675" s="5"/>
      <c r="N2675" s="328"/>
      <c r="O2675" s="328"/>
      <c r="P2675" s="328"/>
      <c r="Q2675" s="1056"/>
      <c r="R2675" s="448"/>
      <c r="S2675" s="61"/>
      <c r="T2675" s="448"/>
      <c r="U2675" s="61"/>
      <c r="V2675" s="448"/>
      <c r="W2675" s="448"/>
      <c r="X2675" s="448"/>
      <c r="Y2675" s="1029"/>
      <c r="Z2675" s="1029"/>
      <c r="AA2675" s="1"/>
      <c r="AB2675" s="1029"/>
      <c r="AC2675" s="1029"/>
      <c r="AD2675" s="1029"/>
      <c r="AE2675" s="1029" t="s">
        <v>4887</v>
      </c>
      <c r="AF2675" s="1029" t="s">
        <v>4768</v>
      </c>
      <c r="AG2675" s="39" t="s">
        <v>230</v>
      </c>
      <c r="AH2675" s="1" t="s">
        <v>58</v>
      </c>
      <c r="AI2675" s="40">
        <v>0.1</v>
      </c>
      <c r="AJ2675" s="1036">
        <v>3000</v>
      </c>
      <c r="AK2675" s="40">
        <f t="shared" si="350"/>
        <v>0.62712328767123293</v>
      </c>
      <c r="AL2675" s="40">
        <f t="shared" si="351"/>
        <v>0.19479452054794519</v>
      </c>
      <c r="AM2675" s="40">
        <f t="shared" si="357"/>
        <v>0.82191780821917815</v>
      </c>
      <c r="AN2675" s="40"/>
      <c r="AO2675" s="40"/>
      <c r="AP2675" s="40"/>
      <c r="AQ2675" s="1644"/>
      <c r="AR2675" s="1034"/>
      <c r="AS2675" s="45"/>
      <c r="AT2675" s="1029"/>
      <c r="AU2675" s="5"/>
      <c r="AV2675" s="46"/>
      <c r="AW2675" s="1029"/>
      <c r="AX2675" s="46"/>
      <c r="AY2675" s="2391"/>
    </row>
    <row r="2676" spans="1:51" s="55" customFormat="1" ht="15.95" customHeight="1" x14ac:dyDescent="0.25">
      <c r="A2676" s="36"/>
      <c r="B2676" s="1029"/>
      <c r="C2676" s="990"/>
      <c r="D2676" s="1029"/>
      <c r="E2676" s="5"/>
      <c r="F2676" s="5"/>
      <c r="G2676" s="1029"/>
      <c r="H2676" s="5"/>
      <c r="I2676" s="1029"/>
      <c r="J2676" s="5"/>
      <c r="K2676" s="5"/>
      <c r="L2676" s="5"/>
      <c r="M2676" s="5"/>
      <c r="N2676" s="328"/>
      <c r="O2676" s="328"/>
      <c r="P2676" s="328"/>
      <c r="Q2676" s="1056"/>
      <c r="R2676" s="448"/>
      <c r="S2676" s="61"/>
      <c r="T2676" s="448"/>
      <c r="U2676" s="61"/>
      <c r="V2676" s="448"/>
      <c r="W2676" s="448"/>
      <c r="X2676" s="448"/>
      <c r="Y2676" s="1029"/>
      <c r="Z2676" s="1029"/>
      <c r="AA2676" s="1"/>
      <c r="AB2676" s="1029"/>
      <c r="AC2676" s="1029"/>
      <c r="AD2676" s="1029"/>
      <c r="AE2676" s="1029" t="s">
        <v>4888</v>
      </c>
      <c r="AF2676" s="1029" t="s">
        <v>4889</v>
      </c>
      <c r="AG2676" s="39" t="s">
        <v>230</v>
      </c>
      <c r="AH2676" s="1" t="s">
        <v>58</v>
      </c>
      <c r="AI2676" s="40">
        <v>0.1</v>
      </c>
      <c r="AJ2676" s="1036">
        <v>3240</v>
      </c>
      <c r="AK2676" s="40">
        <f t="shared" si="350"/>
        <v>0.67729315068493157</v>
      </c>
      <c r="AL2676" s="40">
        <f t="shared" si="351"/>
        <v>0.21037808219178081</v>
      </c>
      <c r="AM2676" s="40">
        <f t="shared" si="357"/>
        <v>0.88767123287671235</v>
      </c>
      <c r="AN2676" s="40"/>
      <c r="AO2676" s="40"/>
      <c r="AP2676" s="40"/>
      <c r="AQ2676" s="1644"/>
      <c r="AR2676" s="1034"/>
      <c r="AS2676" s="45"/>
      <c r="AT2676" s="1029"/>
      <c r="AU2676" s="5"/>
      <c r="AV2676" s="46"/>
      <c r="AW2676" s="1029"/>
      <c r="AX2676" s="46"/>
      <c r="AY2676" s="2391"/>
    </row>
    <row r="2677" spans="1:51" s="55" customFormat="1" ht="15.95" customHeight="1" x14ac:dyDescent="0.25">
      <c r="A2677" s="36"/>
      <c r="B2677" s="1029"/>
      <c r="C2677" s="990"/>
      <c r="D2677" s="1029"/>
      <c r="E2677" s="5"/>
      <c r="F2677" s="5"/>
      <c r="G2677" s="1029"/>
      <c r="H2677" s="5"/>
      <c r="I2677" s="1029"/>
      <c r="J2677" s="5"/>
      <c r="K2677" s="5"/>
      <c r="L2677" s="5"/>
      <c r="M2677" s="5"/>
      <c r="N2677" s="328"/>
      <c r="O2677" s="328"/>
      <c r="P2677" s="328"/>
      <c r="Q2677" s="1056"/>
      <c r="R2677" s="448"/>
      <c r="S2677" s="61"/>
      <c r="T2677" s="448"/>
      <c r="U2677" s="61"/>
      <c r="V2677" s="448"/>
      <c r="W2677" s="448"/>
      <c r="X2677" s="448"/>
      <c r="Y2677" s="1029"/>
      <c r="Z2677" s="1029"/>
      <c r="AA2677" s="1"/>
      <c r="AB2677" s="1029"/>
      <c r="AC2677" s="1029"/>
      <c r="AD2677" s="1029"/>
      <c r="AE2677" s="1029" t="s">
        <v>4890</v>
      </c>
      <c r="AF2677" s="1029" t="s">
        <v>4768</v>
      </c>
      <c r="AG2677" s="39" t="s">
        <v>230</v>
      </c>
      <c r="AH2677" s="1" t="s">
        <v>58</v>
      </c>
      <c r="AI2677" s="40">
        <v>0.1</v>
      </c>
      <c r="AJ2677" s="1036">
        <v>3000</v>
      </c>
      <c r="AK2677" s="40">
        <f t="shared" si="350"/>
        <v>0.62712328767123293</v>
      </c>
      <c r="AL2677" s="40">
        <f t="shared" si="351"/>
        <v>0.19479452054794519</v>
      </c>
      <c r="AM2677" s="40">
        <f t="shared" si="357"/>
        <v>0.82191780821917815</v>
      </c>
      <c r="AN2677" s="40"/>
      <c r="AO2677" s="40"/>
      <c r="AP2677" s="40"/>
      <c r="AQ2677" s="1644"/>
      <c r="AR2677" s="1034"/>
      <c r="AS2677" s="45"/>
      <c r="AT2677" s="1029"/>
      <c r="AU2677" s="5"/>
      <c r="AV2677" s="46"/>
      <c r="AW2677" s="1029"/>
      <c r="AX2677" s="46"/>
      <c r="AY2677" s="2391"/>
    </row>
    <row r="2678" spans="1:51" s="55" customFormat="1" ht="15.95" customHeight="1" x14ac:dyDescent="0.25">
      <c r="A2678" s="36"/>
      <c r="B2678" s="1029"/>
      <c r="C2678" s="990"/>
      <c r="D2678" s="1029"/>
      <c r="E2678" s="5"/>
      <c r="F2678" s="5"/>
      <c r="G2678" s="1029"/>
      <c r="H2678" s="5"/>
      <c r="I2678" s="1029"/>
      <c r="J2678" s="5"/>
      <c r="K2678" s="5"/>
      <c r="L2678" s="5"/>
      <c r="M2678" s="5"/>
      <c r="N2678" s="328"/>
      <c r="O2678" s="328"/>
      <c r="P2678" s="328"/>
      <c r="Q2678" s="1056"/>
      <c r="R2678" s="448"/>
      <c r="S2678" s="61"/>
      <c r="T2678" s="448"/>
      <c r="U2678" s="61"/>
      <c r="V2678" s="448"/>
      <c r="W2678" s="448"/>
      <c r="X2678" s="448"/>
      <c r="Y2678" s="1029"/>
      <c r="Z2678" s="1029"/>
      <c r="AA2678" s="1"/>
      <c r="AB2678" s="1029"/>
      <c r="AC2678" s="1029"/>
      <c r="AD2678" s="1029"/>
      <c r="AE2678" s="1029" t="s">
        <v>4891</v>
      </c>
      <c r="AF2678" s="1029" t="s">
        <v>4818</v>
      </c>
      <c r="AG2678" s="39" t="s">
        <v>230</v>
      </c>
      <c r="AH2678" s="1" t="s">
        <v>58</v>
      </c>
      <c r="AI2678" s="40">
        <v>0.1</v>
      </c>
      <c r="AJ2678" s="1036">
        <v>2760</v>
      </c>
      <c r="AK2678" s="40">
        <f t="shared" si="350"/>
        <v>0.5769534246575343</v>
      </c>
      <c r="AL2678" s="40">
        <f t="shared" si="351"/>
        <v>0.17921095890410957</v>
      </c>
      <c r="AM2678" s="40">
        <f t="shared" si="357"/>
        <v>0.75616438356164384</v>
      </c>
      <c r="AN2678" s="40"/>
      <c r="AO2678" s="40"/>
      <c r="AP2678" s="40"/>
      <c r="AQ2678" s="1644"/>
      <c r="AR2678" s="1034"/>
      <c r="AS2678" s="45"/>
      <c r="AT2678" s="1029"/>
      <c r="AU2678" s="5"/>
      <c r="AV2678" s="46"/>
      <c r="AW2678" s="1029"/>
      <c r="AX2678" s="46"/>
      <c r="AY2678" s="2391"/>
    </row>
    <row r="2679" spans="1:51" s="55" customFormat="1" ht="15.95" customHeight="1" x14ac:dyDescent="0.25">
      <c r="A2679" s="36"/>
      <c r="B2679" s="1029"/>
      <c r="C2679" s="990"/>
      <c r="D2679" s="1029"/>
      <c r="E2679" s="5"/>
      <c r="F2679" s="5"/>
      <c r="G2679" s="1029"/>
      <c r="H2679" s="5"/>
      <c r="I2679" s="1029"/>
      <c r="J2679" s="5"/>
      <c r="K2679" s="5"/>
      <c r="L2679" s="5"/>
      <c r="M2679" s="5"/>
      <c r="N2679" s="328"/>
      <c r="O2679" s="328"/>
      <c r="P2679" s="328"/>
      <c r="Q2679" s="1056"/>
      <c r="R2679" s="448"/>
      <c r="S2679" s="61"/>
      <c r="T2679" s="448"/>
      <c r="U2679" s="61"/>
      <c r="V2679" s="448"/>
      <c r="W2679" s="448"/>
      <c r="X2679" s="448"/>
      <c r="Y2679" s="1029"/>
      <c r="Z2679" s="1029"/>
      <c r="AA2679" s="1"/>
      <c r="AB2679" s="1029"/>
      <c r="AC2679" s="1029"/>
      <c r="AD2679" s="1029"/>
      <c r="AE2679" s="1029" t="s">
        <v>4892</v>
      </c>
      <c r="AF2679" s="1029" t="s">
        <v>4893</v>
      </c>
      <c r="AG2679" s="39" t="s">
        <v>230</v>
      </c>
      <c r="AH2679" s="1" t="s">
        <v>58</v>
      </c>
      <c r="AI2679" s="40">
        <v>0.1</v>
      </c>
      <c r="AJ2679" s="1036">
        <v>2640</v>
      </c>
      <c r="AK2679" s="40">
        <f t="shared" si="350"/>
        <v>0.55186849315068498</v>
      </c>
      <c r="AL2679" s="40">
        <f t="shared" si="351"/>
        <v>0.17141917808219179</v>
      </c>
      <c r="AM2679" s="40">
        <f t="shared" si="357"/>
        <v>0.72328767123287674</v>
      </c>
      <c r="AN2679" s="40"/>
      <c r="AO2679" s="40"/>
      <c r="AP2679" s="40"/>
      <c r="AQ2679" s="1644"/>
      <c r="AR2679" s="1034"/>
      <c r="AS2679" s="45"/>
      <c r="AT2679" s="1029"/>
      <c r="AU2679" s="5"/>
      <c r="AV2679" s="46"/>
      <c r="AW2679" s="1029"/>
      <c r="AX2679" s="46"/>
      <c r="AY2679" s="2391"/>
    </row>
    <row r="2680" spans="1:51" s="8" customFormat="1" ht="15.95" customHeight="1" x14ac:dyDescent="0.25">
      <c r="A2680" s="36"/>
      <c r="B2680" s="1029"/>
      <c r="C2680" s="990"/>
      <c r="D2680" s="1029"/>
      <c r="E2680" s="5"/>
      <c r="F2680" s="5"/>
      <c r="G2680" s="1029"/>
      <c r="H2680" s="5"/>
      <c r="I2680" s="1029"/>
      <c r="J2680" s="5"/>
      <c r="K2680" s="5"/>
      <c r="L2680" s="5"/>
      <c r="M2680" s="5"/>
      <c r="N2680" s="328"/>
      <c r="O2680" s="328"/>
      <c r="P2680" s="328"/>
      <c r="Q2680" s="1056"/>
      <c r="R2680" s="448"/>
      <c r="S2680" s="61"/>
      <c r="T2680" s="448"/>
      <c r="U2680" s="61"/>
      <c r="V2680" s="448"/>
      <c r="W2680" s="448"/>
      <c r="X2680" s="448"/>
      <c r="Y2680" s="1029" t="s">
        <v>230</v>
      </c>
      <c r="Z2680" s="1029" t="s">
        <v>230</v>
      </c>
      <c r="AA2680" s="1" t="s">
        <v>230</v>
      </c>
      <c r="AB2680" s="1029" t="s">
        <v>230</v>
      </c>
      <c r="AC2680" s="1029" t="s">
        <v>4894</v>
      </c>
      <c r="AD2680" s="38" t="s">
        <v>4895</v>
      </c>
      <c r="AE2680" s="1029" t="s">
        <v>4896</v>
      </c>
      <c r="AF2680" s="1029" t="s">
        <v>4897</v>
      </c>
      <c r="AG2680" s="39" t="s">
        <v>24485</v>
      </c>
      <c r="AH2680" s="1" t="s">
        <v>1509</v>
      </c>
      <c r="AI2680" s="1640">
        <v>1.48</v>
      </c>
      <c r="AJ2680" s="37">
        <v>23</v>
      </c>
      <c r="AK2680" s="40">
        <f t="shared" ref="AK2680:AK2685" si="358">AJ2680*AI2680/365</f>
        <v>9.3260273972602739E-2</v>
      </c>
      <c r="AL2680" s="40">
        <v>0</v>
      </c>
      <c r="AM2680" s="41">
        <f>SUBTOTAL(9,AK2680:AL2680)</f>
        <v>9.3260273972602739E-2</v>
      </c>
      <c r="AN2680" s="40"/>
      <c r="AO2680" s="40"/>
      <c r="AP2680" s="40"/>
      <c r="AQ2680" s="1644"/>
      <c r="AR2680" s="1034"/>
      <c r="AS2680" s="45"/>
      <c r="AT2680" s="1029"/>
      <c r="AU2680" s="5"/>
      <c r="AV2680" s="46"/>
      <c r="AW2680" s="1029"/>
      <c r="AX2680" s="46"/>
      <c r="AY2680" s="2391"/>
    </row>
    <row r="2681" spans="1:51" s="8" customFormat="1" ht="15.95" customHeight="1" x14ac:dyDescent="0.25">
      <c r="A2681" s="93"/>
      <c r="B2681" s="88"/>
      <c r="C2681" s="993"/>
      <c r="D2681" s="88"/>
      <c r="E2681" s="103"/>
      <c r="F2681" s="103"/>
      <c r="G2681" s="88"/>
      <c r="H2681" s="103"/>
      <c r="I2681" s="88"/>
      <c r="J2681" s="103"/>
      <c r="K2681" s="103"/>
      <c r="L2681" s="103"/>
      <c r="M2681" s="103"/>
      <c r="N2681" s="330"/>
      <c r="O2681" s="330"/>
      <c r="P2681" s="330"/>
      <c r="Q2681" s="106"/>
      <c r="R2681" s="94"/>
      <c r="S2681" s="104"/>
      <c r="T2681" s="94"/>
      <c r="U2681" s="104"/>
      <c r="V2681" s="94"/>
      <c r="W2681" s="94"/>
      <c r="X2681" s="94"/>
      <c r="Y2681" s="88" t="s">
        <v>230</v>
      </c>
      <c r="Z2681" s="88" t="s">
        <v>230</v>
      </c>
      <c r="AA2681" s="90" t="s">
        <v>230</v>
      </c>
      <c r="AB2681" s="88" t="s">
        <v>230</v>
      </c>
      <c r="AC2681" s="88" t="s">
        <v>4898</v>
      </c>
      <c r="AD2681" s="88" t="s">
        <v>4899</v>
      </c>
      <c r="AE2681" s="88" t="s">
        <v>4896</v>
      </c>
      <c r="AF2681" s="88" t="s">
        <v>4900</v>
      </c>
      <c r="AG2681" s="95" t="s">
        <v>24486</v>
      </c>
      <c r="AH2681" s="90" t="s">
        <v>1509</v>
      </c>
      <c r="AI2681" s="1640">
        <v>1.48</v>
      </c>
      <c r="AJ2681" s="97">
        <v>22</v>
      </c>
      <c r="AK2681" s="40">
        <f t="shared" si="358"/>
        <v>8.9205479452054801E-2</v>
      </c>
      <c r="AL2681" s="98">
        <v>0</v>
      </c>
      <c r="AM2681" s="41">
        <f>SUBTOTAL(9,AK2681:AL2681)</f>
        <v>8.9205479452054801E-2</v>
      </c>
      <c r="AN2681" s="98"/>
      <c r="AO2681" s="98"/>
      <c r="AP2681" s="98"/>
      <c r="AQ2681" s="368"/>
      <c r="AR2681" s="47"/>
      <c r="AS2681" s="48"/>
      <c r="AT2681" s="88"/>
      <c r="AU2681" s="103"/>
      <c r="AV2681" s="52"/>
      <c r="AW2681" s="88"/>
      <c r="AX2681" s="46"/>
      <c r="AY2681" s="2391"/>
    </row>
    <row r="2682" spans="1:51" s="8" customFormat="1" ht="15.95" customHeight="1" x14ac:dyDescent="0.25">
      <c r="A2682" s="93"/>
      <c r="B2682" s="88"/>
      <c r="C2682" s="993"/>
      <c r="D2682" s="88"/>
      <c r="E2682" s="103"/>
      <c r="F2682" s="103"/>
      <c r="G2682" s="88"/>
      <c r="H2682" s="103"/>
      <c r="I2682" s="88"/>
      <c r="J2682" s="103"/>
      <c r="K2682" s="103"/>
      <c r="L2682" s="103"/>
      <c r="M2682" s="103"/>
      <c r="N2682" s="330"/>
      <c r="O2682" s="330"/>
      <c r="P2682" s="330"/>
      <c r="Q2682" s="106"/>
      <c r="R2682" s="94"/>
      <c r="S2682" s="104"/>
      <c r="T2682" s="94"/>
      <c r="U2682" s="104"/>
      <c r="V2682" s="94"/>
      <c r="W2682" s="94"/>
      <c r="X2682" s="94"/>
      <c r="Y2682" s="88" t="s">
        <v>230</v>
      </c>
      <c r="Z2682" s="88" t="s">
        <v>230</v>
      </c>
      <c r="AA2682" s="90" t="s">
        <v>230</v>
      </c>
      <c r="AB2682" s="88" t="s">
        <v>230</v>
      </c>
      <c r="AC2682" s="782" t="s">
        <v>18519</v>
      </c>
      <c r="AD2682" s="1013" t="s">
        <v>10053</v>
      </c>
      <c r="AE2682" s="782" t="s">
        <v>18520</v>
      </c>
      <c r="AF2682" s="782" t="s">
        <v>18521</v>
      </c>
      <c r="AG2682" s="1248" t="s">
        <v>24512</v>
      </c>
      <c r="AH2682" s="784" t="s">
        <v>1509</v>
      </c>
      <c r="AI2682" s="1638">
        <v>1.48</v>
      </c>
      <c r="AJ2682" s="785">
        <v>40</v>
      </c>
      <c r="AK2682" s="378">
        <f t="shared" si="358"/>
        <v>0.16219178082191782</v>
      </c>
      <c r="AL2682" s="430">
        <v>0</v>
      </c>
      <c r="AM2682" s="380">
        <f>SUBTOTAL(9,AK2682:AL2682)</f>
        <v>0.16219178082191782</v>
      </c>
      <c r="AN2682" s="430"/>
      <c r="AO2682" s="430"/>
      <c r="AP2682" s="430"/>
      <c r="AQ2682" s="830"/>
      <c r="AR2682" s="484"/>
      <c r="AS2682" s="786"/>
      <c r="AT2682" s="88"/>
      <c r="AU2682" s="103"/>
      <c r="AV2682" s="52"/>
      <c r="AW2682" s="88"/>
      <c r="AX2682" s="2500" t="s">
        <v>18522</v>
      </c>
      <c r="AY2682" s="2391"/>
    </row>
    <row r="2683" spans="1:51" s="8" customFormat="1" ht="15.95" customHeight="1" x14ac:dyDescent="0.25">
      <c r="A2683" s="93"/>
      <c r="B2683" s="88"/>
      <c r="C2683" s="993"/>
      <c r="D2683" s="88"/>
      <c r="E2683" s="103"/>
      <c r="F2683" s="103"/>
      <c r="G2683" s="88"/>
      <c r="H2683" s="103"/>
      <c r="I2683" s="88"/>
      <c r="J2683" s="103"/>
      <c r="K2683" s="103"/>
      <c r="L2683" s="103"/>
      <c r="M2683" s="103"/>
      <c r="N2683" s="330"/>
      <c r="O2683" s="330"/>
      <c r="P2683" s="330"/>
      <c r="Q2683" s="106"/>
      <c r="R2683" s="94"/>
      <c r="S2683" s="104"/>
      <c r="T2683" s="94"/>
      <c r="U2683" s="104"/>
      <c r="V2683" s="94"/>
      <c r="W2683" s="94"/>
      <c r="X2683" s="94"/>
      <c r="Y2683" s="88" t="s">
        <v>230</v>
      </c>
      <c r="Z2683" s="88" t="s">
        <v>230</v>
      </c>
      <c r="AA2683" s="90" t="s">
        <v>230</v>
      </c>
      <c r="AB2683" s="88" t="s">
        <v>230</v>
      </c>
      <c r="AC2683" s="1816" t="s">
        <v>10076</v>
      </c>
      <c r="AD2683" s="1480" t="s">
        <v>10077</v>
      </c>
      <c r="AE2683" s="782" t="s">
        <v>18520</v>
      </c>
      <c r="AF2683" s="782" t="s">
        <v>10074</v>
      </c>
      <c r="AG2683" s="754" t="s">
        <v>23394</v>
      </c>
      <c r="AH2683" s="784" t="s">
        <v>1509</v>
      </c>
      <c r="AI2683" s="1776">
        <v>1.48</v>
      </c>
      <c r="AJ2683" s="785">
        <v>19</v>
      </c>
      <c r="AK2683" s="378">
        <f t="shared" si="358"/>
        <v>7.7041095890410957E-2</v>
      </c>
      <c r="AL2683" s="430">
        <v>0</v>
      </c>
      <c r="AM2683" s="380">
        <f>SUM(AK2683:AL2683)</f>
        <v>7.7041095890410957E-2</v>
      </c>
      <c r="AN2683" s="430"/>
      <c r="AO2683" s="430"/>
      <c r="AP2683" s="430"/>
      <c r="AQ2683" s="830"/>
      <c r="AR2683" s="484"/>
      <c r="AS2683" s="786"/>
      <c r="AT2683" s="88"/>
      <c r="AU2683" s="103"/>
      <c r="AV2683" s="52"/>
      <c r="AW2683" s="88"/>
      <c r="AX2683" s="2500" t="s">
        <v>23515</v>
      </c>
      <c r="AY2683" s="2391"/>
    </row>
    <row r="2684" spans="1:51" s="1099" customFormat="1" ht="15.95" customHeight="1" x14ac:dyDescent="0.25">
      <c r="A2684" s="781"/>
      <c r="B2684" s="782"/>
      <c r="C2684" s="1314"/>
      <c r="D2684" s="782"/>
      <c r="E2684" s="1015"/>
      <c r="F2684" s="1015"/>
      <c r="G2684" s="782"/>
      <c r="H2684" s="1015"/>
      <c r="I2684" s="782"/>
      <c r="J2684" s="1015"/>
      <c r="K2684" s="1015"/>
      <c r="L2684" s="1015"/>
      <c r="M2684" s="1015"/>
      <c r="N2684" s="1315"/>
      <c r="O2684" s="1315"/>
      <c r="P2684" s="1315"/>
      <c r="Q2684" s="1316"/>
      <c r="R2684" s="783"/>
      <c r="S2684" s="1195"/>
      <c r="T2684" s="783"/>
      <c r="U2684" s="1195"/>
      <c r="V2684" s="783"/>
      <c r="W2684" s="783"/>
      <c r="X2684" s="783"/>
      <c r="Y2684" s="88" t="s">
        <v>230</v>
      </c>
      <c r="Z2684" s="88" t="s">
        <v>230</v>
      </c>
      <c r="AA2684" s="90" t="s">
        <v>230</v>
      </c>
      <c r="AB2684" s="88" t="s">
        <v>230</v>
      </c>
      <c r="AC2684" s="1788" t="s">
        <v>23518</v>
      </c>
      <c r="AD2684" s="1794" t="s">
        <v>23519</v>
      </c>
      <c r="AE2684" s="782" t="s">
        <v>18520</v>
      </c>
      <c r="AF2684" s="782" t="s">
        <v>23520</v>
      </c>
      <c r="AG2684" s="754" t="s">
        <v>23521</v>
      </c>
      <c r="AH2684" s="784" t="s">
        <v>1509</v>
      </c>
      <c r="AI2684" s="1791">
        <v>1.48</v>
      </c>
      <c r="AJ2684" s="785">
        <v>37</v>
      </c>
      <c r="AK2684" s="378">
        <f t="shared" si="358"/>
        <v>0.15002739726027398</v>
      </c>
      <c r="AL2684" s="430">
        <v>0</v>
      </c>
      <c r="AM2684" s="380">
        <f>SUM(AK2684:AL2684)</f>
        <v>0.15002739726027398</v>
      </c>
      <c r="AN2684" s="430"/>
      <c r="AO2684" s="430"/>
      <c r="AP2684" s="430"/>
      <c r="AQ2684" s="830"/>
      <c r="AR2684" s="484"/>
      <c r="AS2684" s="786"/>
      <c r="AT2684" s="782"/>
      <c r="AU2684" s="1015"/>
      <c r="AV2684" s="787"/>
      <c r="AW2684" s="782"/>
      <c r="AX2684" s="2500" t="s">
        <v>23522</v>
      </c>
      <c r="AY2684" s="2401"/>
    </row>
    <row r="2685" spans="1:51" s="1099" customFormat="1" ht="15.95" customHeight="1" x14ac:dyDescent="0.25">
      <c r="A2685" s="781"/>
      <c r="B2685" s="782"/>
      <c r="C2685" s="1314"/>
      <c r="D2685" s="782"/>
      <c r="E2685" s="1015"/>
      <c r="F2685" s="1015"/>
      <c r="G2685" s="782"/>
      <c r="H2685" s="1015"/>
      <c r="I2685" s="782"/>
      <c r="J2685" s="1015"/>
      <c r="K2685" s="1015"/>
      <c r="L2685" s="1015"/>
      <c r="M2685" s="1015"/>
      <c r="N2685" s="1315"/>
      <c r="O2685" s="1315"/>
      <c r="P2685" s="1315"/>
      <c r="Q2685" s="1316"/>
      <c r="R2685" s="783"/>
      <c r="S2685" s="1195"/>
      <c r="T2685" s="783"/>
      <c r="U2685" s="1195"/>
      <c r="V2685" s="783"/>
      <c r="W2685" s="783"/>
      <c r="X2685" s="783"/>
      <c r="Y2685" s="88" t="s">
        <v>230</v>
      </c>
      <c r="Z2685" s="88" t="s">
        <v>230</v>
      </c>
      <c r="AA2685" s="90" t="s">
        <v>230</v>
      </c>
      <c r="AB2685" s="88" t="s">
        <v>230</v>
      </c>
      <c r="AC2685" s="782" t="s">
        <v>23845</v>
      </c>
      <c r="AD2685" s="2380" t="s">
        <v>23846</v>
      </c>
      <c r="AE2685" s="782" t="s">
        <v>23847</v>
      </c>
      <c r="AF2685" s="782" t="s">
        <v>23848</v>
      </c>
      <c r="AG2685" s="784" t="s">
        <v>23849</v>
      </c>
      <c r="AH2685" s="784" t="s">
        <v>1509</v>
      </c>
      <c r="AI2685" s="2246">
        <v>1.48</v>
      </c>
      <c r="AJ2685" s="785">
        <v>14</v>
      </c>
      <c r="AK2685" s="430">
        <f t="shared" si="358"/>
        <v>5.676712328767123E-2</v>
      </c>
      <c r="AL2685" s="430">
        <v>0</v>
      </c>
      <c r="AM2685" s="1111">
        <f>SUM(AK2685:AL2685)</f>
        <v>5.676712328767123E-2</v>
      </c>
      <c r="AN2685" s="430"/>
      <c r="AO2685" s="430"/>
      <c r="AP2685" s="430"/>
      <c r="AQ2685" s="830"/>
      <c r="AR2685" s="484"/>
      <c r="AS2685" s="786"/>
      <c r="AT2685" s="782"/>
      <c r="AU2685" s="1015"/>
      <c r="AV2685" s="787"/>
      <c r="AW2685" s="782"/>
      <c r="AX2685" s="2533" t="s">
        <v>23850</v>
      </c>
      <c r="AY2685" s="2401"/>
    </row>
    <row r="2686" spans="1:51" s="55" customFormat="1" ht="15.95" customHeight="1" x14ac:dyDescent="0.25">
      <c r="A2686" s="182">
        <v>532</v>
      </c>
      <c r="B2686" s="166" t="s">
        <v>54</v>
      </c>
      <c r="C2686" s="989" t="s">
        <v>58</v>
      </c>
      <c r="D2686" s="166" t="s">
        <v>19214</v>
      </c>
      <c r="E2686" s="198" t="s">
        <v>4902</v>
      </c>
      <c r="F2686" s="198" t="s">
        <v>4903</v>
      </c>
      <c r="G2686" s="166"/>
      <c r="H2686" s="198" t="s">
        <v>16292</v>
      </c>
      <c r="I2686" s="166" t="s">
        <v>220</v>
      </c>
      <c r="J2686" s="198" t="s">
        <v>221</v>
      </c>
      <c r="K2686" s="198" t="s">
        <v>879</v>
      </c>
      <c r="L2686" s="198" t="s">
        <v>221</v>
      </c>
      <c r="M2686" s="198" t="s">
        <v>879</v>
      </c>
      <c r="N2686" s="199">
        <v>10</v>
      </c>
      <c r="O2686" s="199">
        <v>1.5</v>
      </c>
      <c r="P2686" s="199">
        <f>N2686*O2686</f>
        <v>15</v>
      </c>
      <c r="Q2686" s="1012">
        <v>5</v>
      </c>
      <c r="R2686" s="183"/>
      <c r="S2686" s="223">
        <v>1</v>
      </c>
      <c r="T2686" s="183"/>
      <c r="U2686" s="223"/>
      <c r="V2686" s="183"/>
      <c r="W2686" s="183">
        <v>1</v>
      </c>
      <c r="X2686" s="183">
        <v>1</v>
      </c>
      <c r="Y2686" s="673" t="s">
        <v>16652</v>
      </c>
      <c r="Z2686" s="166" t="s">
        <v>230</v>
      </c>
      <c r="AA2686" s="203" t="s">
        <v>230</v>
      </c>
      <c r="AB2686" s="166" t="s">
        <v>230</v>
      </c>
      <c r="AC2686" s="166" t="s">
        <v>230</v>
      </c>
      <c r="AD2686" s="166" t="s">
        <v>230</v>
      </c>
      <c r="AE2686" s="166" t="s">
        <v>4904</v>
      </c>
      <c r="AF2686" s="166" t="s">
        <v>4905</v>
      </c>
      <c r="AG2686" s="165" t="s">
        <v>230</v>
      </c>
      <c r="AH2686" s="203" t="s">
        <v>58</v>
      </c>
      <c r="AI2686" s="167">
        <v>0.1</v>
      </c>
      <c r="AJ2686" s="186">
        <v>2040</v>
      </c>
      <c r="AK2686" s="167">
        <f t="shared" ref="AK2686:AK2695" si="359">AJ2686*0.0763/365</f>
        <v>0.42644383561643839</v>
      </c>
      <c r="AL2686" s="167">
        <f t="shared" ref="AL2686:AL2695" si="360">AJ2686*0.0237/365</f>
        <v>0.13246027397260274</v>
      </c>
      <c r="AM2686" s="187">
        <f>AK2686+AL2686</f>
        <v>0.55890410958904113</v>
      </c>
      <c r="AN2686" s="167">
        <f>SUM(AK2686:AK2696)</f>
        <v>4.7666136986301373</v>
      </c>
      <c r="AO2686" s="167">
        <f>SUM(AL2686:AL2696)</f>
        <v>1.3947287671232875</v>
      </c>
      <c r="AP2686" s="167">
        <f>AN2686+AO2686</f>
        <v>6.1613424657534246</v>
      </c>
      <c r="AQ2686" s="167">
        <f>AP2686*30</f>
        <v>184.84027397260274</v>
      </c>
      <c r="AR2686" s="193" t="s">
        <v>231</v>
      </c>
      <c r="AS2686" s="194" t="s">
        <v>431</v>
      </c>
      <c r="AT2686" s="166" t="s">
        <v>232</v>
      </c>
      <c r="AU2686" s="198" t="s">
        <v>58</v>
      </c>
      <c r="AV2686" s="231" t="s">
        <v>4906</v>
      </c>
      <c r="AW2686" s="166" t="s">
        <v>234</v>
      </c>
      <c r="AX2686" s="46"/>
      <c r="AY2686" s="2391"/>
    </row>
    <row r="2687" spans="1:51" s="8" customFormat="1" ht="15.95" customHeight="1" x14ac:dyDescent="0.25">
      <c r="A2687" s="112"/>
      <c r="B2687" s="113"/>
      <c r="C2687" s="992"/>
      <c r="D2687" s="113"/>
      <c r="E2687" s="130"/>
      <c r="F2687" s="130"/>
      <c r="G2687" s="113"/>
      <c r="H2687" s="130"/>
      <c r="I2687" s="113"/>
      <c r="J2687" s="130"/>
      <c r="K2687" s="130"/>
      <c r="L2687" s="130"/>
      <c r="M2687" s="130"/>
      <c r="N2687" s="329"/>
      <c r="O2687" s="329"/>
      <c r="P2687" s="329"/>
      <c r="Q2687" s="1071"/>
      <c r="R2687" s="114"/>
      <c r="S2687" s="131"/>
      <c r="T2687" s="114"/>
      <c r="U2687" s="131"/>
      <c r="V2687" s="114"/>
      <c r="W2687" s="114"/>
      <c r="X2687" s="114"/>
      <c r="Y2687" s="113" t="s">
        <v>230</v>
      </c>
      <c r="Z2687" s="113" t="s">
        <v>230</v>
      </c>
      <c r="AA2687" s="132" t="s">
        <v>230</v>
      </c>
      <c r="AB2687" s="113" t="s">
        <v>230</v>
      </c>
      <c r="AC2687" s="113" t="s">
        <v>230</v>
      </c>
      <c r="AD2687" s="113" t="s">
        <v>230</v>
      </c>
      <c r="AE2687" s="113" t="s">
        <v>4907</v>
      </c>
      <c r="AF2687" s="113" t="s">
        <v>4889</v>
      </c>
      <c r="AG2687" s="115" t="s">
        <v>230</v>
      </c>
      <c r="AH2687" s="132" t="s">
        <v>58</v>
      </c>
      <c r="AI2687" s="116">
        <v>0.1</v>
      </c>
      <c r="AJ2687" s="118">
        <v>3240</v>
      </c>
      <c r="AK2687" s="116">
        <f t="shared" si="359"/>
        <v>0.67729315068493157</v>
      </c>
      <c r="AL2687" s="116">
        <f t="shared" si="360"/>
        <v>0.21037808219178081</v>
      </c>
      <c r="AM2687" s="116">
        <f t="shared" ref="AM2687:AM2695" si="361">AK2687+AL2687</f>
        <v>0.88767123287671235</v>
      </c>
      <c r="AN2687" s="116"/>
      <c r="AO2687" s="116"/>
      <c r="AP2687" s="116"/>
      <c r="AQ2687" s="367"/>
      <c r="AR2687" s="42"/>
      <c r="AS2687" s="43"/>
      <c r="AT2687" s="113"/>
      <c r="AU2687" s="130"/>
      <c r="AV2687" s="44"/>
      <c r="AW2687" s="113"/>
      <c r="AX2687" s="44"/>
      <c r="AY2687" s="2391"/>
    </row>
    <row r="2688" spans="1:51" s="8" customFormat="1" ht="15.95" customHeight="1" x14ac:dyDescent="0.25">
      <c r="A2688" s="36"/>
      <c r="B2688" s="1029"/>
      <c r="C2688" s="990"/>
      <c r="D2688" s="1029"/>
      <c r="E2688" s="5"/>
      <c r="F2688" s="5"/>
      <c r="G2688" s="1029"/>
      <c r="H2688" s="5"/>
      <c r="I2688" s="1029"/>
      <c r="J2688" s="5"/>
      <c r="K2688" s="5"/>
      <c r="L2688" s="5"/>
      <c r="M2688" s="5"/>
      <c r="N2688" s="328"/>
      <c r="O2688" s="328"/>
      <c r="P2688" s="328"/>
      <c r="Q2688" s="1056"/>
      <c r="R2688" s="448"/>
      <c r="S2688" s="61"/>
      <c r="T2688" s="448"/>
      <c r="U2688" s="61"/>
      <c r="V2688" s="448"/>
      <c r="W2688" s="448"/>
      <c r="X2688" s="448"/>
      <c r="Y2688" s="1029" t="s">
        <v>230</v>
      </c>
      <c r="Z2688" s="1029" t="s">
        <v>230</v>
      </c>
      <c r="AA2688" s="1" t="s">
        <v>230</v>
      </c>
      <c r="AB2688" s="1029" t="s">
        <v>230</v>
      </c>
      <c r="AC2688" s="1029" t="s">
        <v>230</v>
      </c>
      <c r="AD2688" s="1029" t="s">
        <v>230</v>
      </c>
      <c r="AE2688" s="1029" t="s">
        <v>4864</v>
      </c>
      <c r="AF2688" s="1029" t="s">
        <v>4865</v>
      </c>
      <c r="AG2688" s="39" t="s">
        <v>230</v>
      </c>
      <c r="AH2688" s="1" t="s">
        <v>58</v>
      </c>
      <c r="AI2688" s="40">
        <v>0.1</v>
      </c>
      <c r="AJ2688" s="1036">
        <v>4680</v>
      </c>
      <c r="AK2688" s="40">
        <f t="shared" si="359"/>
        <v>0.97831232876712326</v>
      </c>
      <c r="AL2688" s="40">
        <f t="shared" si="360"/>
        <v>0.3038794520547945</v>
      </c>
      <c r="AM2688" s="40">
        <f t="shared" si="361"/>
        <v>1.2821917808219179</v>
      </c>
      <c r="AN2688" s="40"/>
      <c r="AO2688" s="40"/>
      <c r="AP2688" s="40"/>
      <c r="AQ2688" s="1644"/>
      <c r="AR2688" s="1034"/>
      <c r="AS2688" s="45"/>
      <c r="AT2688" s="1029"/>
      <c r="AU2688" s="5"/>
      <c r="AV2688" s="46"/>
      <c r="AW2688" s="1029"/>
      <c r="AX2688" s="46"/>
      <c r="AY2688" s="2391"/>
    </row>
    <row r="2689" spans="1:51" s="8" customFormat="1" ht="15.95" customHeight="1" x14ac:dyDescent="0.25">
      <c r="A2689" s="36"/>
      <c r="B2689" s="1029"/>
      <c r="C2689" s="990"/>
      <c r="D2689" s="1029"/>
      <c r="E2689" s="5"/>
      <c r="F2689" s="5"/>
      <c r="G2689" s="1029"/>
      <c r="H2689" s="5"/>
      <c r="I2689" s="1029"/>
      <c r="J2689" s="5"/>
      <c r="K2689" s="5"/>
      <c r="L2689" s="5"/>
      <c r="M2689" s="5"/>
      <c r="N2689" s="328"/>
      <c r="O2689" s="328"/>
      <c r="P2689" s="328"/>
      <c r="Q2689" s="1056"/>
      <c r="R2689" s="448"/>
      <c r="S2689" s="61"/>
      <c r="T2689" s="448"/>
      <c r="U2689" s="61"/>
      <c r="V2689" s="448"/>
      <c r="W2689" s="448"/>
      <c r="X2689" s="448"/>
      <c r="Y2689" s="1029" t="s">
        <v>230</v>
      </c>
      <c r="Z2689" s="1029" t="s">
        <v>230</v>
      </c>
      <c r="AA2689" s="1" t="s">
        <v>230</v>
      </c>
      <c r="AB2689" s="1029" t="s">
        <v>230</v>
      </c>
      <c r="AC2689" s="1029" t="s">
        <v>230</v>
      </c>
      <c r="AD2689" s="1029" t="s">
        <v>230</v>
      </c>
      <c r="AE2689" s="1029" t="s">
        <v>4866</v>
      </c>
      <c r="AF2689" s="1029" t="s">
        <v>4867</v>
      </c>
      <c r="AG2689" s="39" t="s">
        <v>230</v>
      </c>
      <c r="AH2689" s="1" t="s">
        <v>58</v>
      </c>
      <c r="AI2689" s="40">
        <v>0.1</v>
      </c>
      <c r="AJ2689" s="1036">
        <v>480</v>
      </c>
      <c r="AK2689" s="40">
        <f t="shared" si="359"/>
        <v>0.10033972602739727</v>
      </c>
      <c r="AL2689" s="40">
        <f t="shared" si="360"/>
        <v>3.1167123287671232E-2</v>
      </c>
      <c r="AM2689" s="40">
        <f t="shared" si="361"/>
        <v>0.13150684931506851</v>
      </c>
      <c r="AN2689" s="40"/>
      <c r="AO2689" s="40"/>
      <c r="AP2689" s="40"/>
      <c r="AQ2689" s="1644"/>
      <c r="AR2689" s="1034"/>
      <c r="AS2689" s="45"/>
      <c r="AT2689" s="1029"/>
      <c r="AU2689" s="5"/>
      <c r="AV2689" s="46"/>
      <c r="AW2689" s="1029"/>
      <c r="AX2689" s="46"/>
      <c r="AY2689" s="2391"/>
    </row>
    <row r="2690" spans="1:51" s="8" customFormat="1" ht="15.95" customHeight="1" x14ac:dyDescent="0.25">
      <c r="A2690" s="36"/>
      <c r="B2690" s="1029"/>
      <c r="C2690" s="990"/>
      <c r="D2690" s="1029"/>
      <c r="E2690" s="5"/>
      <c r="F2690" s="5"/>
      <c r="G2690" s="1029"/>
      <c r="H2690" s="5"/>
      <c r="I2690" s="1029"/>
      <c r="J2690" s="5"/>
      <c r="K2690" s="5"/>
      <c r="L2690" s="5"/>
      <c r="M2690" s="5"/>
      <c r="N2690" s="328"/>
      <c r="O2690" s="328"/>
      <c r="P2690" s="328"/>
      <c r="Q2690" s="1056"/>
      <c r="R2690" s="448"/>
      <c r="S2690" s="61"/>
      <c r="T2690" s="448"/>
      <c r="U2690" s="61"/>
      <c r="V2690" s="448"/>
      <c r="W2690" s="448"/>
      <c r="X2690" s="448"/>
      <c r="Y2690" s="1029" t="s">
        <v>230</v>
      </c>
      <c r="Z2690" s="1029" t="s">
        <v>230</v>
      </c>
      <c r="AA2690" s="1" t="s">
        <v>230</v>
      </c>
      <c r="AB2690" s="1029" t="s">
        <v>230</v>
      </c>
      <c r="AC2690" s="1029" t="s">
        <v>230</v>
      </c>
      <c r="AD2690" s="1029" t="s">
        <v>230</v>
      </c>
      <c r="AE2690" s="1029" t="s">
        <v>4868</v>
      </c>
      <c r="AF2690" s="1029" t="s">
        <v>4839</v>
      </c>
      <c r="AG2690" s="39" t="s">
        <v>230</v>
      </c>
      <c r="AH2690" s="1" t="s">
        <v>58</v>
      </c>
      <c r="AI2690" s="40">
        <v>0.1</v>
      </c>
      <c r="AJ2690" s="1036">
        <v>1560</v>
      </c>
      <c r="AK2690" s="40">
        <f t="shared" si="359"/>
        <v>0.32610410958904112</v>
      </c>
      <c r="AL2690" s="40">
        <f t="shared" si="360"/>
        <v>0.10129315068493151</v>
      </c>
      <c r="AM2690" s="40">
        <f t="shared" si="361"/>
        <v>0.42739726027397262</v>
      </c>
      <c r="AN2690" s="40"/>
      <c r="AO2690" s="40"/>
      <c r="AP2690" s="40"/>
      <c r="AQ2690" s="1644"/>
      <c r="AR2690" s="1034"/>
      <c r="AS2690" s="45"/>
      <c r="AT2690" s="1029"/>
      <c r="AU2690" s="5"/>
      <c r="AV2690" s="46"/>
      <c r="AW2690" s="1029"/>
      <c r="AX2690" s="46"/>
      <c r="AY2690" s="2391"/>
    </row>
    <row r="2691" spans="1:51" s="8" customFormat="1" ht="15.95" customHeight="1" x14ac:dyDescent="0.25">
      <c r="A2691" s="36"/>
      <c r="B2691" s="1029"/>
      <c r="C2691" s="990"/>
      <c r="D2691" s="1029"/>
      <c r="E2691" s="5"/>
      <c r="F2691" s="5"/>
      <c r="G2691" s="1029"/>
      <c r="H2691" s="5"/>
      <c r="I2691" s="1029"/>
      <c r="J2691" s="5"/>
      <c r="K2691" s="5"/>
      <c r="L2691" s="5"/>
      <c r="M2691" s="5"/>
      <c r="N2691" s="328"/>
      <c r="O2691" s="328"/>
      <c r="P2691" s="328"/>
      <c r="Q2691" s="1056"/>
      <c r="R2691" s="448"/>
      <c r="S2691" s="61"/>
      <c r="T2691" s="448"/>
      <c r="U2691" s="61"/>
      <c r="V2691" s="448"/>
      <c r="W2691" s="448"/>
      <c r="X2691" s="448"/>
      <c r="Y2691" s="1029" t="s">
        <v>230</v>
      </c>
      <c r="Z2691" s="1029" t="s">
        <v>230</v>
      </c>
      <c r="AA2691" s="1" t="s">
        <v>230</v>
      </c>
      <c r="AB2691" s="1029" t="s">
        <v>230</v>
      </c>
      <c r="AC2691" s="1029" t="s">
        <v>230</v>
      </c>
      <c r="AD2691" s="1029" t="s">
        <v>230</v>
      </c>
      <c r="AE2691" s="1029" t="s">
        <v>4869</v>
      </c>
      <c r="AF2691" s="1029" t="s">
        <v>4870</v>
      </c>
      <c r="AG2691" s="39" t="s">
        <v>230</v>
      </c>
      <c r="AH2691" s="1" t="s">
        <v>58</v>
      </c>
      <c r="AI2691" s="40">
        <v>0.1</v>
      </c>
      <c r="AJ2691" s="1036">
        <v>1920</v>
      </c>
      <c r="AK2691" s="40">
        <f t="shared" si="359"/>
        <v>0.40135890410958908</v>
      </c>
      <c r="AL2691" s="40">
        <f t="shared" si="360"/>
        <v>0.12466849315068493</v>
      </c>
      <c r="AM2691" s="40">
        <f t="shared" si="361"/>
        <v>0.52602739726027403</v>
      </c>
      <c r="AN2691" s="40"/>
      <c r="AO2691" s="40"/>
      <c r="AP2691" s="40"/>
      <c r="AQ2691" s="1644"/>
      <c r="AR2691" s="1034"/>
      <c r="AS2691" s="45"/>
      <c r="AT2691" s="1029"/>
      <c r="AU2691" s="5"/>
      <c r="AV2691" s="46"/>
      <c r="AW2691" s="1029"/>
      <c r="AX2691" s="46"/>
      <c r="AY2691" s="2391"/>
    </row>
    <row r="2692" spans="1:51" s="8" customFormat="1" ht="15.95" customHeight="1" x14ac:dyDescent="0.25">
      <c r="A2692" s="36"/>
      <c r="B2692" s="1029"/>
      <c r="C2692" s="990"/>
      <c r="D2692" s="1029"/>
      <c r="E2692" s="5"/>
      <c r="F2692" s="5"/>
      <c r="G2692" s="1029"/>
      <c r="H2692" s="5"/>
      <c r="I2692" s="1029"/>
      <c r="J2692" s="5"/>
      <c r="K2692" s="5"/>
      <c r="L2692" s="5"/>
      <c r="M2692" s="5"/>
      <c r="N2692" s="328"/>
      <c r="O2692" s="328"/>
      <c r="P2692" s="328"/>
      <c r="Q2692" s="1056"/>
      <c r="R2692" s="448"/>
      <c r="S2692" s="61"/>
      <c r="T2692" s="448"/>
      <c r="U2692" s="61"/>
      <c r="V2692" s="448"/>
      <c r="W2692" s="448"/>
      <c r="X2692" s="448"/>
      <c r="Y2692" s="1029" t="s">
        <v>230</v>
      </c>
      <c r="Z2692" s="1029" t="s">
        <v>230</v>
      </c>
      <c r="AA2692" s="1" t="s">
        <v>230</v>
      </c>
      <c r="AB2692" s="1029" t="s">
        <v>230</v>
      </c>
      <c r="AC2692" s="1029" t="s">
        <v>230</v>
      </c>
      <c r="AD2692" s="1029" t="s">
        <v>230</v>
      </c>
      <c r="AE2692" s="1029" t="s">
        <v>4871</v>
      </c>
      <c r="AF2692" s="1029" t="s">
        <v>4870</v>
      </c>
      <c r="AG2692" s="39" t="s">
        <v>230</v>
      </c>
      <c r="AH2692" s="1" t="s">
        <v>58</v>
      </c>
      <c r="AI2692" s="40">
        <v>0.1</v>
      </c>
      <c r="AJ2692" s="1036">
        <v>1920</v>
      </c>
      <c r="AK2692" s="40">
        <f t="shared" si="359"/>
        <v>0.40135890410958908</v>
      </c>
      <c r="AL2692" s="40">
        <f t="shared" si="360"/>
        <v>0.12466849315068493</v>
      </c>
      <c r="AM2692" s="40">
        <f t="shared" si="361"/>
        <v>0.52602739726027403</v>
      </c>
      <c r="AN2692" s="40"/>
      <c r="AO2692" s="40"/>
      <c r="AP2692" s="40"/>
      <c r="AQ2692" s="1644"/>
      <c r="AR2692" s="1034"/>
      <c r="AS2692" s="45"/>
      <c r="AT2692" s="1029"/>
      <c r="AU2692" s="5"/>
      <c r="AV2692" s="46"/>
      <c r="AW2692" s="1029"/>
      <c r="AX2692" s="46"/>
      <c r="AY2692" s="2391"/>
    </row>
    <row r="2693" spans="1:51" s="8" customFormat="1" ht="15.95" customHeight="1" x14ac:dyDescent="0.25">
      <c r="A2693" s="36"/>
      <c r="B2693" s="1029"/>
      <c r="C2693" s="990"/>
      <c r="D2693" s="1029"/>
      <c r="E2693" s="5"/>
      <c r="F2693" s="5"/>
      <c r="G2693" s="1029"/>
      <c r="H2693" s="5"/>
      <c r="I2693" s="1029"/>
      <c r="J2693" s="5"/>
      <c r="K2693" s="5"/>
      <c r="L2693" s="5"/>
      <c r="M2693" s="5"/>
      <c r="N2693" s="328"/>
      <c r="O2693" s="328"/>
      <c r="P2693" s="328"/>
      <c r="Q2693" s="1056"/>
      <c r="R2693" s="448"/>
      <c r="S2693" s="61"/>
      <c r="T2693" s="448"/>
      <c r="U2693" s="61"/>
      <c r="V2693" s="448"/>
      <c r="W2693" s="448"/>
      <c r="X2693" s="448"/>
      <c r="Y2693" s="1029" t="s">
        <v>230</v>
      </c>
      <c r="Z2693" s="1029" t="s">
        <v>230</v>
      </c>
      <c r="AA2693" s="1" t="s">
        <v>230</v>
      </c>
      <c r="AB2693" s="1029" t="s">
        <v>230</v>
      </c>
      <c r="AC2693" s="1029" t="s">
        <v>230</v>
      </c>
      <c r="AD2693" s="1029" t="s">
        <v>230</v>
      </c>
      <c r="AE2693" s="1029" t="s">
        <v>4872</v>
      </c>
      <c r="AF2693" s="1029" t="s">
        <v>4855</v>
      </c>
      <c r="AG2693" s="39" t="s">
        <v>230</v>
      </c>
      <c r="AH2693" s="1" t="s">
        <v>58</v>
      </c>
      <c r="AI2693" s="40">
        <v>0.1</v>
      </c>
      <c r="AJ2693" s="1036">
        <v>1680</v>
      </c>
      <c r="AK2693" s="40">
        <f t="shared" si="359"/>
        <v>0.35118904109589039</v>
      </c>
      <c r="AL2693" s="40">
        <f t="shared" si="360"/>
        <v>0.10908493150684931</v>
      </c>
      <c r="AM2693" s="40">
        <f t="shared" si="361"/>
        <v>0.46027397260273972</v>
      </c>
      <c r="AN2693" s="40"/>
      <c r="AO2693" s="40"/>
      <c r="AP2693" s="40"/>
      <c r="AQ2693" s="469"/>
      <c r="AR2693" s="71"/>
      <c r="AT2693" s="1029"/>
      <c r="AU2693" s="5"/>
      <c r="AV2693" s="46"/>
      <c r="AW2693" s="1029"/>
      <c r="AX2693" s="46"/>
      <c r="AY2693" s="2391"/>
    </row>
    <row r="2694" spans="1:51" s="8" customFormat="1" ht="15.95" customHeight="1" x14ac:dyDescent="0.25">
      <c r="A2694" s="36"/>
      <c r="B2694" s="1029"/>
      <c r="C2694" s="990"/>
      <c r="D2694" s="1029"/>
      <c r="E2694" s="5"/>
      <c r="F2694" s="5"/>
      <c r="G2694" s="1029"/>
      <c r="H2694" s="5"/>
      <c r="I2694" s="1029"/>
      <c r="J2694" s="5"/>
      <c r="K2694" s="5"/>
      <c r="L2694" s="5"/>
      <c r="M2694" s="5"/>
      <c r="N2694" s="328"/>
      <c r="O2694" s="328"/>
      <c r="P2694" s="328"/>
      <c r="Q2694" s="1056"/>
      <c r="R2694" s="448"/>
      <c r="S2694" s="61"/>
      <c r="T2694" s="448"/>
      <c r="U2694" s="61"/>
      <c r="V2694" s="448"/>
      <c r="W2694" s="448"/>
      <c r="X2694" s="448"/>
      <c r="Y2694" s="1029" t="s">
        <v>230</v>
      </c>
      <c r="Z2694" s="1029" t="s">
        <v>230</v>
      </c>
      <c r="AA2694" s="1" t="s">
        <v>230</v>
      </c>
      <c r="AB2694" s="1029" t="s">
        <v>230</v>
      </c>
      <c r="AC2694" s="1029" t="s">
        <v>230</v>
      </c>
      <c r="AD2694" s="1029" t="s">
        <v>230</v>
      </c>
      <c r="AE2694" s="1029" t="s">
        <v>4873</v>
      </c>
      <c r="AF2694" s="1029" t="s">
        <v>3593</v>
      </c>
      <c r="AG2694" s="39" t="s">
        <v>230</v>
      </c>
      <c r="AH2694" s="1" t="s">
        <v>58</v>
      </c>
      <c r="AI2694" s="40">
        <v>0.1</v>
      </c>
      <c r="AJ2694" s="1036">
        <v>840</v>
      </c>
      <c r="AK2694" s="40">
        <f t="shared" si="359"/>
        <v>0.17559452054794519</v>
      </c>
      <c r="AL2694" s="40">
        <f t="shared" si="360"/>
        <v>5.4542465753424654E-2</v>
      </c>
      <c r="AM2694" s="40">
        <f t="shared" si="361"/>
        <v>0.23013698630136986</v>
      </c>
      <c r="AN2694" s="40"/>
      <c r="AO2694" s="40"/>
      <c r="AP2694" s="40"/>
      <c r="AQ2694" s="1644"/>
      <c r="AR2694" s="1034"/>
      <c r="AS2694" s="45"/>
      <c r="AT2694" s="1029"/>
      <c r="AU2694" s="5"/>
      <c r="AV2694" s="46"/>
      <c r="AW2694" s="1029"/>
      <c r="AX2694" s="46"/>
      <c r="AY2694" s="2391"/>
    </row>
    <row r="2695" spans="1:51" s="8" customFormat="1" ht="15.95" customHeight="1" x14ac:dyDescent="0.25">
      <c r="A2695" s="36"/>
      <c r="B2695" s="1029"/>
      <c r="C2695" s="990"/>
      <c r="D2695" s="1029"/>
      <c r="E2695" s="5"/>
      <c r="F2695" s="5"/>
      <c r="G2695" s="1029"/>
      <c r="H2695" s="5"/>
      <c r="I2695" s="1029"/>
      <c r="J2695" s="5"/>
      <c r="K2695" s="5"/>
      <c r="L2695" s="5"/>
      <c r="M2695" s="5"/>
      <c r="N2695" s="328"/>
      <c r="O2695" s="328"/>
      <c r="P2695" s="328"/>
      <c r="Q2695" s="1056"/>
      <c r="R2695" s="448"/>
      <c r="S2695" s="61"/>
      <c r="T2695" s="448"/>
      <c r="U2695" s="61"/>
      <c r="V2695" s="448"/>
      <c r="W2695" s="448"/>
      <c r="X2695" s="448"/>
      <c r="Y2695" s="1029" t="s">
        <v>230</v>
      </c>
      <c r="Z2695" s="1029" t="s">
        <v>230</v>
      </c>
      <c r="AA2695" s="1" t="s">
        <v>230</v>
      </c>
      <c r="AB2695" s="1029" t="s">
        <v>230</v>
      </c>
      <c r="AC2695" s="1029" t="s">
        <v>230</v>
      </c>
      <c r="AD2695" s="1029" t="s">
        <v>230</v>
      </c>
      <c r="AE2695" s="1029" t="s">
        <v>4874</v>
      </c>
      <c r="AF2695" s="1029" t="s">
        <v>4860</v>
      </c>
      <c r="AG2695" s="39" t="s">
        <v>230</v>
      </c>
      <c r="AH2695" s="1" t="s">
        <v>58</v>
      </c>
      <c r="AI2695" s="40">
        <v>0.1</v>
      </c>
      <c r="AJ2695" s="1036">
        <v>3120</v>
      </c>
      <c r="AK2695" s="40">
        <f t="shared" si="359"/>
        <v>0.65220821917808225</v>
      </c>
      <c r="AL2695" s="40">
        <f t="shared" si="360"/>
        <v>0.20258630136986303</v>
      </c>
      <c r="AM2695" s="40">
        <f t="shared" si="361"/>
        <v>0.85479452054794525</v>
      </c>
      <c r="AN2695" s="40"/>
      <c r="AO2695" s="40"/>
      <c r="AP2695" s="40"/>
      <c r="AQ2695" s="1644"/>
      <c r="AR2695" s="1034"/>
      <c r="AS2695" s="45"/>
      <c r="AT2695" s="1029"/>
      <c r="AU2695" s="5"/>
      <c r="AV2695" s="46"/>
      <c r="AW2695" s="1029"/>
      <c r="AX2695" s="46"/>
      <c r="AY2695" s="2391"/>
    </row>
    <row r="2696" spans="1:51" s="8" customFormat="1" ht="15.95" customHeight="1" x14ac:dyDescent="0.25">
      <c r="A2696" s="93"/>
      <c r="B2696" s="1022"/>
      <c r="C2696" s="1482"/>
      <c r="D2696" s="1022"/>
      <c r="E2696" s="1228"/>
      <c r="F2696" s="1228"/>
      <c r="G2696" s="1022"/>
      <c r="H2696" s="1228"/>
      <c r="I2696" s="1022"/>
      <c r="J2696" s="1228"/>
      <c r="K2696" s="1228"/>
      <c r="L2696" s="1228"/>
      <c r="M2696" s="1228"/>
      <c r="N2696" s="1483"/>
      <c r="O2696" s="1483"/>
      <c r="P2696" s="1483"/>
      <c r="Q2696" s="1484"/>
      <c r="R2696" s="1485"/>
      <c r="S2696" s="1229"/>
      <c r="T2696" s="1485"/>
      <c r="U2696" s="1229"/>
      <c r="V2696" s="1485"/>
      <c r="W2696" s="1485"/>
      <c r="X2696" s="1485"/>
      <c r="Y2696" s="1022" t="s">
        <v>230</v>
      </c>
      <c r="Z2696" s="1022" t="s">
        <v>230</v>
      </c>
      <c r="AA2696" s="1019" t="s">
        <v>230</v>
      </c>
      <c r="AB2696" s="1022" t="s">
        <v>230</v>
      </c>
      <c r="AC2696" s="1022" t="s">
        <v>230</v>
      </c>
      <c r="AD2696" s="1022" t="s">
        <v>230</v>
      </c>
      <c r="AE2696" s="1022" t="s">
        <v>4896</v>
      </c>
      <c r="AF2696" s="1022" t="s">
        <v>4908</v>
      </c>
      <c r="AG2696" s="1023">
        <v>304503011700030</v>
      </c>
      <c r="AH2696" s="1019" t="s">
        <v>304</v>
      </c>
      <c r="AI2696" s="1664">
        <v>1.1399999999999999</v>
      </c>
      <c r="AJ2696" s="1664">
        <v>88.5</v>
      </c>
      <c r="AK2696" s="1665">
        <f>AJ2696*AI2696/365</f>
        <v>0.27641095890410955</v>
      </c>
      <c r="AL2696" s="1665">
        <v>0</v>
      </c>
      <c r="AM2696" s="1661">
        <f>SUBTOTAL(9,AK2696:AL2696)</f>
        <v>0.27641095890410955</v>
      </c>
      <c r="AN2696" s="1665"/>
      <c r="AO2696" s="1024"/>
      <c r="AP2696" s="1024"/>
      <c r="AQ2696" s="1659"/>
      <c r="AR2696" s="1487"/>
      <c r="AS2696" s="1488"/>
      <c r="AT2696" s="1022"/>
      <c r="AU2696" s="1228"/>
      <c r="AV2696" s="1489"/>
      <c r="AW2696" s="1022"/>
      <c r="AX2696" s="1489" t="s">
        <v>21226</v>
      </c>
      <c r="AY2696" s="2391"/>
    </row>
    <row r="2697" spans="1:51" s="55" customFormat="1" ht="15.95" customHeight="1" x14ac:dyDescent="0.25">
      <c r="A2697" s="182">
        <v>533</v>
      </c>
      <c r="B2697" s="166" t="s">
        <v>54</v>
      </c>
      <c r="C2697" s="989" t="s">
        <v>58</v>
      </c>
      <c r="D2697" s="354" t="s">
        <v>19215</v>
      </c>
      <c r="E2697" s="198" t="s">
        <v>4910</v>
      </c>
      <c r="F2697" s="198" t="s">
        <v>4911</v>
      </c>
      <c r="G2697" s="166"/>
      <c r="H2697" s="272" t="s">
        <v>219</v>
      </c>
      <c r="I2697" s="354" t="s">
        <v>220</v>
      </c>
      <c r="J2697" s="272" t="s">
        <v>221</v>
      </c>
      <c r="K2697" s="354" t="s">
        <v>1599</v>
      </c>
      <c r="L2697" s="272" t="s">
        <v>221</v>
      </c>
      <c r="M2697" s="272" t="s">
        <v>879</v>
      </c>
      <c r="N2697" s="440">
        <v>9.4</v>
      </c>
      <c r="O2697" s="440">
        <v>2.2000000000000002</v>
      </c>
      <c r="P2697" s="440">
        <f>O2697*N2697</f>
        <v>20.680000000000003</v>
      </c>
      <c r="Q2697" s="1012">
        <v>3</v>
      </c>
      <c r="R2697" s="183"/>
      <c r="S2697" s="223">
        <v>1</v>
      </c>
      <c r="T2697" s="183"/>
      <c r="U2697" s="223"/>
      <c r="V2697" s="183"/>
      <c r="W2697" s="183"/>
      <c r="X2697" s="183"/>
      <c r="Y2697" s="272" t="s">
        <v>62</v>
      </c>
      <c r="Z2697" s="366" t="s">
        <v>1600</v>
      </c>
      <c r="AA2697" s="762" t="s">
        <v>1614</v>
      </c>
      <c r="AB2697" s="354" t="s">
        <v>1602</v>
      </c>
      <c r="AC2697" s="354" t="s">
        <v>1603</v>
      </c>
      <c r="AD2697" s="354" t="s">
        <v>1604</v>
      </c>
      <c r="AE2697" s="166" t="s">
        <v>4912</v>
      </c>
      <c r="AF2697" s="166" t="s">
        <v>4792</v>
      </c>
      <c r="AG2697" s="165" t="s">
        <v>230</v>
      </c>
      <c r="AH2697" s="203" t="s">
        <v>58</v>
      </c>
      <c r="AI2697" s="167">
        <v>0.1</v>
      </c>
      <c r="AJ2697" s="186">
        <v>4200</v>
      </c>
      <c r="AK2697" s="167">
        <f>AJ2697*0.0763/365</f>
        <v>0.8779726027397261</v>
      </c>
      <c r="AL2697" s="167">
        <f>AJ2697*0.0237/365</f>
        <v>0.27271232876712326</v>
      </c>
      <c r="AM2697" s="187">
        <f>AK2697+AL2697</f>
        <v>1.1506849315068495</v>
      </c>
      <c r="AN2697" s="167">
        <f>SUM(AK2697:AK2702)</f>
        <v>3.0156273972602743</v>
      </c>
      <c r="AO2697" s="167">
        <f>SUM(AL2697:AL2702)</f>
        <v>0.88826301369863014</v>
      </c>
      <c r="AP2697" s="167">
        <f>AN2697+AO2697</f>
        <v>3.9038904109589043</v>
      </c>
      <c r="AQ2697" s="167">
        <f>AP2697*30</f>
        <v>117.11671232876714</v>
      </c>
      <c r="AR2697" s="193" t="s">
        <v>231</v>
      </c>
      <c r="AS2697" s="1163" t="s">
        <v>431</v>
      </c>
      <c r="AT2697" s="166" t="s">
        <v>232</v>
      </c>
      <c r="AU2697" s="198" t="s">
        <v>58</v>
      </c>
      <c r="AV2697" s="679" t="s">
        <v>4913</v>
      </c>
      <c r="AW2697" s="166" t="s">
        <v>234</v>
      </c>
      <c r="AX2697" s="46"/>
      <c r="AY2697" s="2391"/>
    </row>
    <row r="2698" spans="1:51" s="8" customFormat="1" ht="15.95" customHeight="1" x14ac:dyDescent="0.25">
      <c r="A2698" s="112"/>
      <c r="B2698" s="113"/>
      <c r="C2698" s="992"/>
      <c r="D2698" s="113"/>
      <c r="E2698" s="130"/>
      <c r="F2698" s="130"/>
      <c r="G2698" s="113"/>
      <c r="H2698" s="113"/>
      <c r="I2698" s="113"/>
      <c r="J2698" s="130"/>
      <c r="K2698" s="130"/>
      <c r="L2698" s="130"/>
      <c r="M2698" s="130"/>
      <c r="N2698" s="329"/>
      <c r="O2698" s="329"/>
      <c r="P2698" s="329"/>
      <c r="Q2698" s="1071"/>
      <c r="R2698" s="114"/>
      <c r="S2698" s="131"/>
      <c r="T2698" s="114"/>
      <c r="U2698" s="131"/>
      <c r="V2698" s="114"/>
      <c r="W2698" s="114"/>
      <c r="X2698" s="114"/>
      <c r="Y2698" s="113" t="s">
        <v>230</v>
      </c>
      <c r="Z2698" s="113" t="s">
        <v>230</v>
      </c>
      <c r="AA2698" s="132" t="s">
        <v>230</v>
      </c>
      <c r="AB2698" s="113" t="s">
        <v>230</v>
      </c>
      <c r="AC2698" s="113" t="s">
        <v>230</v>
      </c>
      <c r="AD2698" s="113" t="s">
        <v>230</v>
      </c>
      <c r="AE2698" s="113" t="s">
        <v>4914</v>
      </c>
      <c r="AF2698" s="113" t="s">
        <v>4915</v>
      </c>
      <c r="AG2698" s="115" t="s">
        <v>230</v>
      </c>
      <c r="AH2698" s="132" t="s">
        <v>58</v>
      </c>
      <c r="AI2698" s="116">
        <v>0.1</v>
      </c>
      <c r="AJ2698" s="118">
        <v>2880</v>
      </c>
      <c r="AK2698" s="116">
        <f>AJ2698*0.0763/365</f>
        <v>0.60203835616438361</v>
      </c>
      <c r="AL2698" s="116">
        <f>AJ2698*0.0237/365</f>
        <v>0.18700273972602741</v>
      </c>
      <c r="AM2698" s="116">
        <f>AK2698+AL2698</f>
        <v>0.78904109589041105</v>
      </c>
      <c r="AN2698" s="116"/>
      <c r="AO2698" s="116"/>
      <c r="AP2698" s="116"/>
      <c r="AQ2698" s="367"/>
      <c r="AR2698" s="42"/>
      <c r="AS2698" s="43"/>
      <c r="AT2698" s="113"/>
      <c r="AU2698" s="130"/>
      <c r="AV2698" s="44"/>
      <c r="AW2698" s="113"/>
      <c r="AX2698" s="44"/>
      <c r="AY2698" s="2391"/>
    </row>
    <row r="2699" spans="1:51" s="8" customFormat="1" ht="15.95" customHeight="1" x14ac:dyDescent="0.25">
      <c r="A2699" s="36"/>
      <c r="B2699" s="1029"/>
      <c r="C2699" s="990"/>
      <c r="D2699" s="1029"/>
      <c r="E2699" s="5"/>
      <c r="F2699" s="5"/>
      <c r="G2699" s="1029"/>
      <c r="H2699" s="5"/>
      <c r="I2699" s="1029"/>
      <c r="J2699" s="5"/>
      <c r="K2699" s="5"/>
      <c r="L2699" s="5"/>
      <c r="M2699" s="5"/>
      <c r="N2699" s="328"/>
      <c r="O2699" s="328"/>
      <c r="P2699" s="328"/>
      <c r="Q2699" s="1056"/>
      <c r="R2699" s="448"/>
      <c r="S2699" s="61"/>
      <c r="T2699" s="448"/>
      <c r="U2699" s="61"/>
      <c r="V2699" s="448"/>
      <c r="W2699" s="448"/>
      <c r="X2699" s="448"/>
      <c r="Y2699" s="1029" t="s">
        <v>230</v>
      </c>
      <c r="Z2699" s="1029" t="s">
        <v>230</v>
      </c>
      <c r="AA2699" s="1" t="s">
        <v>230</v>
      </c>
      <c r="AB2699" s="1029" t="s">
        <v>230</v>
      </c>
      <c r="AC2699" s="1029" t="s">
        <v>230</v>
      </c>
      <c r="AD2699" s="1029" t="s">
        <v>230</v>
      </c>
      <c r="AE2699" s="1029" t="s">
        <v>4916</v>
      </c>
      <c r="AF2699" s="1029" t="s">
        <v>4828</v>
      </c>
      <c r="AG2699" s="39" t="s">
        <v>230</v>
      </c>
      <c r="AH2699" s="1" t="s">
        <v>58</v>
      </c>
      <c r="AI2699" s="40">
        <v>0.1</v>
      </c>
      <c r="AJ2699" s="1036">
        <v>2400</v>
      </c>
      <c r="AK2699" s="40">
        <f>AJ2699*0.0763/365</f>
        <v>0.50169863013698635</v>
      </c>
      <c r="AL2699" s="40">
        <f>AJ2699*0.0237/365</f>
        <v>0.15583561643835614</v>
      </c>
      <c r="AM2699" s="40">
        <f>AK2699+AL2699</f>
        <v>0.65753424657534243</v>
      </c>
      <c r="AN2699" s="40"/>
      <c r="AO2699" s="40"/>
      <c r="AP2699" s="40"/>
      <c r="AQ2699" s="1644"/>
      <c r="AR2699" s="1034"/>
      <c r="AS2699" s="45"/>
      <c r="AT2699" s="1029"/>
      <c r="AU2699" s="5"/>
      <c r="AV2699" s="46"/>
      <c r="AW2699" s="1029"/>
      <c r="AX2699" s="46"/>
      <c r="AY2699" s="2391"/>
    </row>
    <row r="2700" spans="1:51" s="8" customFormat="1" ht="15.95" customHeight="1" x14ac:dyDescent="0.25">
      <c r="A2700" s="36"/>
      <c r="B2700" s="1029"/>
      <c r="C2700" s="990"/>
      <c r="D2700" s="1029"/>
      <c r="E2700" s="5"/>
      <c r="F2700" s="5"/>
      <c r="G2700" s="1029"/>
      <c r="H2700" s="5"/>
      <c r="I2700" s="1029"/>
      <c r="J2700" s="5"/>
      <c r="K2700" s="5"/>
      <c r="L2700" s="5"/>
      <c r="M2700" s="5"/>
      <c r="N2700" s="328"/>
      <c r="O2700" s="328"/>
      <c r="P2700" s="328"/>
      <c r="Q2700" s="1056"/>
      <c r="R2700" s="448"/>
      <c r="S2700" s="61"/>
      <c r="T2700" s="448"/>
      <c r="U2700" s="61"/>
      <c r="V2700" s="448"/>
      <c r="W2700" s="448"/>
      <c r="X2700" s="448"/>
      <c r="Y2700" s="1029" t="s">
        <v>230</v>
      </c>
      <c r="Z2700" s="1029" t="s">
        <v>230</v>
      </c>
      <c r="AA2700" s="1" t="s">
        <v>230</v>
      </c>
      <c r="AB2700" s="1029" t="s">
        <v>230</v>
      </c>
      <c r="AC2700" s="1029" t="s">
        <v>230</v>
      </c>
      <c r="AD2700" s="1029" t="s">
        <v>230</v>
      </c>
      <c r="AE2700" s="1029" t="s">
        <v>4917</v>
      </c>
      <c r="AF2700" s="1029" t="s">
        <v>4792</v>
      </c>
      <c r="AG2700" s="39" t="s">
        <v>230</v>
      </c>
      <c r="AH2700" s="1" t="s">
        <v>58</v>
      </c>
      <c r="AI2700" s="40">
        <v>0.1</v>
      </c>
      <c r="AJ2700" s="1036">
        <v>4200</v>
      </c>
      <c r="AK2700" s="40">
        <f>AJ2700*0.0763/365</f>
        <v>0.8779726027397261</v>
      </c>
      <c r="AL2700" s="40">
        <f>AJ2700*0.0237/365</f>
        <v>0.27271232876712326</v>
      </c>
      <c r="AM2700" s="40">
        <f>AK2700+AL2700</f>
        <v>1.1506849315068495</v>
      </c>
      <c r="AN2700" s="40"/>
      <c r="AO2700" s="40"/>
      <c r="AP2700" s="40"/>
      <c r="AQ2700" s="1644"/>
      <c r="AR2700" s="1034"/>
      <c r="AS2700" s="45"/>
      <c r="AT2700" s="1029"/>
      <c r="AU2700" s="5"/>
      <c r="AV2700" s="46"/>
      <c r="AW2700" s="1029"/>
      <c r="AX2700" s="46"/>
      <c r="AY2700" s="2391"/>
    </row>
    <row r="2701" spans="1:51" s="8" customFormat="1" ht="15.95" customHeight="1" x14ac:dyDescent="0.25">
      <c r="A2701" s="36"/>
      <c r="B2701" s="1029"/>
      <c r="C2701" s="990"/>
      <c r="D2701" s="1029"/>
      <c r="E2701" s="5"/>
      <c r="F2701" s="5"/>
      <c r="G2701" s="1029"/>
      <c r="H2701" s="5"/>
      <c r="I2701" s="1029"/>
      <c r="J2701" s="5"/>
      <c r="K2701" s="5"/>
      <c r="L2701" s="5"/>
      <c r="M2701" s="5"/>
      <c r="N2701" s="328"/>
      <c r="O2701" s="328"/>
      <c r="P2701" s="328"/>
      <c r="Q2701" s="1056"/>
      <c r="R2701" s="448"/>
      <c r="S2701" s="61"/>
      <c r="T2701" s="448"/>
      <c r="U2701" s="61"/>
      <c r="V2701" s="448"/>
      <c r="W2701" s="448"/>
      <c r="X2701" s="448"/>
      <c r="Y2701" s="1029" t="s">
        <v>230</v>
      </c>
      <c r="Z2701" s="1029" t="s">
        <v>230</v>
      </c>
      <c r="AA2701" s="1" t="s">
        <v>230</v>
      </c>
      <c r="AB2701" s="1029" t="s">
        <v>230</v>
      </c>
      <c r="AC2701" s="1029" t="s">
        <v>230</v>
      </c>
      <c r="AD2701" s="1029" t="s">
        <v>230</v>
      </c>
      <c r="AE2701" s="1029" t="s">
        <v>1753</v>
      </c>
      <c r="AF2701" s="1029" t="s">
        <v>4918</v>
      </c>
      <c r="AG2701" s="39">
        <v>304503026700168</v>
      </c>
      <c r="AH2701" s="1" t="s">
        <v>1743</v>
      </c>
      <c r="AI2701" s="1036">
        <v>1.32</v>
      </c>
      <c r="AJ2701" s="1036">
        <v>5</v>
      </c>
      <c r="AK2701" s="98">
        <f>AJ2701*AI2701/365</f>
        <v>1.8082191780821918E-2</v>
      </c>
      <c r="AL2701" s="40">
        <v>0</v>
      </c>
      <c r="AM2701" s="96">
        <f>SUBTOTAL(9,AK2701:AL2701)</f>
        <v>1.8082191780821918E-2</v>
      </c>
      <c r="AN2701" s="40"/>
      <c r="AO2701" s="40"/>
      <c r="AP2701" s="40"/>
      <c r="AQ2701" s="1644"/>
      <c r="AR2701" s="1034"/>
      <c r="AS2701" s="45"/>
      <c r="AT2701" s="1029"/>
      <c r="AU2701" s="5"/>
      <c r="AV2701" s="46"/>
      <c r="AW2701" s="1029"/>
      <c r="AX2701" s="46"/>
      <c r="AY2701" s="2391"/>
    </row>
    <row r="2702" spans="1:51" s="8" customFormat="1" ht="15.95" customHeight="1" x14ac:dyDescent="0.25">
      <c r="A2702" s="93"/>
      <c r="B2702" s="88"/>
      <c r="C2702" s="993"/>
      <c r="D2702" s="88"/>
      <c r="E2702" s="103"/>
      <c r="F2702" s="103"/>
      <c r="G2702" s="88"/>
      <c r="H2702" s="103"/>
      <c r="I2702" s="88"/>
      <c r="J2702" s="103"/>
      <c r="K2702" s="103"/>
      <c r="L2702" s="103"/>
      <c r="M2702" s="103"/>
      <c r="N2702" s="330"/>
      <c r="O2702" s="330"/>
      <c r="P2702" s="330"/>
      <c r="Q2702" s="106"/>
      <c r="R2702" s="94"/>
      <c r="S2702" s="104"/>
      <c r="T2702" s="94"/>
      <c r="U2702" s="104"/>
      <c r="V2702" s="94"/>
      <c r="W2702" s="94"/>
      <c r="X2702" s="94"/>
      <c r="Y2702" s="88" t="s">
        <v>230</v>
      </c>
      <c r="Z2702" s="88" t="s">
        <v>230</v>
      </c>
      <c r="AA2702" s="90" t="s">
        <v>230</v>
      </c>
      <c r="AB2702" s="88" t="s">
        <v>230</v>
      </c>
      <c r="AC2702" s="88" t="s">
        <v>4919</v>
      </c>
      <c r="AD2702" t="s">
        <v>25265</v>
      </c>
      <c r="AE2702" s="88" t="s">
        <v>4912</v>
      </c>
      <c r="AF2702" s="88" t="s">
        <v>24510</v>
      </c>
      <c r="AG2702" s="95" t="s">
        <v>24124</v>
      </c>
      <c r="AH2702" s="90" t="s">
        <v>1509</v>
      </c>
      <c r="AI2702" s="21">
        <v>1.48</v>
      </c>
      <c r="AJ2702" s="97">
        <v>34</v>
      </c>
      <c r="AK2702" s="98">
        <f>AJ2702*AI2702/365</f>
        <v>0.13786301369863013</v>
      </c>
      <c r="AL2702" s="98">
        <v>0</v>
      </c>
      <c r="AM2702" s="96">
        <f>SUBTOTAL(9,AK2702:AL2702)</f>
        <v>0.13786301369863013</v>
      </c>
      <c r="AN2702" s="98"/>
      <c r="AO2702" s="98"/>
      <c r="AP2702" s="98"/>
      <c r="AQ2702" s="368"/>
      <c r="AR2702" s="47"/>
      <c r="AS2702" s="48"/>
      <c r="AT2702" s="88"/>
      <c r="AU2702" s="103"/>
      <c r="AV2702" s="52"/>
      <c r="AW2702" s="88"/>
      <c r="AX2702" s="46"/>
      <c r="AY2702" s="2391"/>
    </row>
    <row r="2703" spans="1:51" s="55" customFormat="1" ht="15.95" customHeight="1" x14ac:dyDescent="0.25">
      <c r="A2703" s="182">
        <v>534</v>
      </c>
      <c r="B2703" s="166" t="s">
        <v>54</v>
      </c>
      <c r="C2703" s="989" t="s">
        <v>58</v>
      </c>
      <c r="D2703" s="166" t="s">
        <v>19114</v>
      </c>
      <c r="E2703" s="198" t="s">
        <v>4922</v>
      </c>
      <c r="F2703" s="198" t="s">
        <v>1626</v>
      </c>
      <c r="G2703" s="166"/>
      <c r="H2703" s="166" t="s">
        <v>732</v>
      </c>
      <c r="I2703" s="166" t="s">
        <v>317</v>
      </c>
      <c r="J2703" s="198" t="s">
        <v>317</v>
      </c>
      <c r="K2703" s="198" t="s">
        <v>317</v>
      </c>
      <c r="L2703" s="198" t="s">
        <v>317</v>
      </c>
      <c r="M2703" s="198" t="s">
        <v>317</v>
      </c>
      <c r="N2703" s="199">
        <v>4</v>
      </c>
      <c r="O2703" s="199">
        <v>1.5</v>
      </c>
      <c r="P2703" s="199">
        <v>6</v>
      </c>
      <c r="Q2703" s="1012">
        <v>2</v>
      </c>
      <c r="R2703" s="183"/>
      <c r="S2703" s="223">
        <v>1</v>
      </c>
      <c r="T2703" s="183"/>
      <c r="U2703" s="223"/>
      <c r="V2703" s="183"/>
      <c r="W2703" s="183"/>
      <c r="X2703" s="183"/>
      <c r="Y2703" s="166" t="s">
        <v>61</v>
      </c>
      <c r="Z2703" s="166" t="s">
        <v>230</v>
      </c>
      <c r="AA2703" s="203" t="s">
        <v>230</v>
      </c>
      <c r="AB2703" s="166" t="s">
        <v>230</v>
      </c>
      <c r="AC2703" s="166" t="s">
        <v>230</v>
      </c>
      <c r="AD2703" s="166" t="s">
        <v>230</v>
      </c>
      <c r="AE2703" s="166" t="s">
        <v>4912</v>
      </c>
      <c r="AF2703" s="166" t="s">
        <v>4828</v>
      </c>
      <c r="AG2703" s="165" t="s">
        <v>230</v>
      </c>
      <c r="AH2703" s="203" t="s">
        <v>58</v>
      </c>
      <c r="AI2703" s="167">
        <v>0.1</v>
      </c>
      <c r="AJ2703" s="186">
        <v>2400</v>
      </c>
      <c r="AK2703" s="167">
        <f t="shared" ref="AK2703:AK2713" si="362">AJ2703*0.0763/365</f>
        <v>0.50169863013698635</v>
      </c>
      <c r="AL2703" s="167">
        <f t="shared" ref="AL2703:AL2713" si="363">AJ2703*0.0237/365</f>
        <v>0.15583561643835614</v>
      </c>
      <c r="AM2703" s="187">
        <f t="shared" ref="AM2703:AM2717" si="364">AK2703+AL2703</f>
        <v>0.65753424657534243</v>
      </c>
      <c r="AN2703" s="167">
        <f>SUM(AK2703:AK2707)</f>
        <v>2.4834082191780822</v>
      </c>
      <c r="AO2703" s="167">
        <f>SUM(AL2703:AL2707)</f>
        <v>0.77138630136986297</v>
      </c>
      <c r="AP2703" s="167">
        <f>AN2703+AO2703</f>
        <v>3.2547945205479452</v>
      </c>
      <c r="AQ2703" s="167">
        <f>AP2703*30</f>
        <v>97.643835616438352</v>
      </c>
      <c r="AR2703" s="193" t="s">
        <v>231</v>
      </c>
      <c r="AS2703" s="194"/>
      <c r="AT2703" s="166" t="s">
        <v>232</v>
      </c>
      <c r="AU2703" s="198" t="s">
        <v>58</v>
      </c>
      <c r="AV2703" s="280" t="s">
        <v>4923</v>
      </c>
      <c r="AW2703" s="166" t="s">
        <v>1122</v>
      </c>
      <c r="AX2703" s="46"/>
      <c r="AY2703" s="2391"/>
    </row>
    <row r="2704" spans="1:51" s="8" customFormat="1" ht="15.95" customHeight="1" x14ac:dyDescent="0.25">
      <c r="A2704" s="112"/>
      <c r="B2704" s="113"/>
      <c r="C2704" s="992"/>
      <c r="D2704" s="113"/>
      <c r="E2704" s="130"/>
      <c r="F2704" s="130"/>
      <c r="G2704" s="113"/>
      <c r="H2704" s="130"/>
      <c r="I2704" s="113"/>
      <c r="J2704" s="130"/>
      <c r="K2704" s="130"/>
      <c r="L2704" s="130"/>
      <c r="M2704" s="130"/>
      <c r="N2704" s="329"/>
      <c r="O2704" s="329"/>
      <c r="P2704" s="329"/>
      <c r="Q2704" s="1071"/>
      <c r="R2704" s="114"/>
      <c r="S2704" s="131"/>
      <c r="T2704" s="114"/>
      <c r="U2704" s="131"/>
      <c r="V2704" s="114"/>
      <c r="W2704" s="114"/>
      <c r="X2704" s="114"/>
      <c r="Y2704" s="113" t="s">
        <v>230</v>
      </c>
      <c r="Z2704" s="113" t="s">
        <v>230</v>
      </c>
      <c r="AA2704" s="132" t="s">
        <v>230</v>
      </c>
      <c r="AB2704" s="113" t="s">
        <v>230</v>
      </c>
      <c r="AC2704" s="113" t="s">
        <v>230</v>
      </c>
      <c r="AD2704" s="113" t="s">
        <v>230</v>
      </c>
      <c r="AE2704" s="113" t="s">
        <v>4924</v>
      </c>
      <c r="AF2704" s="113" t="s">
        <v>4925</v>
      </c>
      <c r="AG2704" s="115" t="s">
        <v>230</v>
      </c>
      <c r="AH2704" s="132" t="s">
        <v>58</v>
      </c>
      <c r="AI2704" s="116">
        <v>0.1</v>
      </c>
      <c r="AJ2704" s="118">
        <v>3600</v>
      </c>
      <c r="AK2704" s="116">
        <f t="shared" si="362"/>
        <v>0.75254794520547952</v>
      </c>
      <c r="AL2704" s="116">
        <f t="shared" si="363"/>
        <v>0.23375342465753424</v>
      </c>
      <c r="AM2704" s="116">
        <f t="shared" si="364"/>
        <v>0.98630136986301375</v>
      </c>
      <c r="AN2704" s="116"/>
      <c r="AO2704" s="116"/>
      <c r="AP2704" s="116"/>
      <c r="AQ2704" s="367"/>
      <c r="AR2704" s="42"/>
      <c r="AS2704" s="43"/>
      <c r="AT2704" s="113"/>
      <c r="AU2704" s="130"/>
      <c r="AV2704" s="44"/>
      <c r="AW2704" s="113"/>
      <c r="AX2704" s="46"/>
      <c r="AY2704" s="2391"/>
    </row>
    <row r="2705" spans="1:51" s="8" customFormat="1" ht="15.95" customHeight="1" x14ac:dyDescent="0.25">
      <c r="A2705" s="36"/>
      <c r="B2705" s="1029"/>
      <c r="C2705" s="990"/>
      <c r="D2705" s="1029"/>
      <c r="E2705" s="5"/>
      <c r="F2705" s="5"/>
      <c r="G2705" s="1029"/>
      <c r="H2705" s="5"/>
      <c r="I2705" s="1029"/>
      <c r="J2705" s="5"/>
      <c r="K2705" s="5"/>
      <c r="L2705" s="5"/>
      <c r="M2705" s="5"/>
      <c r="N2705" s="328"/>
      <c r="O2705" s="328"/>
      <c r="P2705" s="328"/>
      <c r="Q2705" s="1056"/>
      <c r="R2705" s="448"/>
      <c r="S2705" s="61"/>
      <c r="T2705" s="448"/>
      <c r="U2705" s="61"/>
      <c r="V2705" s="448"/>
      <c r="W2705" s="448"/>
      <c r="X2705" s="448"/>
      <c r="Y2705" s="1029" t="s">
        <v>230</v>
      </c>
      <c r="Z2705" s="1029" t="s">
        <v>230</v>
      </c>
      <c r="AA2705" s="1" t="s">
        <v>230</v>
      </c>
      <c r="AB2705" s="1029" t="s">
        <v>230</v>
      </c>
      <c r="AC2705" s="1029" t="s">
        <v>230</v>
      </c>
      <c r="AD2705" s="1029" t="s">
        <v>230</v>
      </c>
      <c r="AE2705" s="1029" t="s">
        <v>4817</v>
      </c>
      <c r="AF2705" s="1029" t="s">
        <v>4818</v>
      </c>
      <c r="AG2705" s="39" t="s">
        <v>230</v>
      </c>
      <c r="AH2705" s="1" t="s">
        <v>58</v>
      </c>
      <c r="AI2705" s="40">
        <v>0.1</v>
      </c>
      <c r="AJ2705" s="1036">
        <v>2760</v>
      </c>
      <c r="AK2705" s="40">
        <f t="shared" si="362"/>
        <v>0.5769534246575343</v>
      </c>
      <c r="AL2705" s="40">
        <f t="shared" si="363"/>
        <v>0.17921095890410957</v>
      </c>
      <c r="AM2705" s="40">
        <f t="shared" si="364"/>
        <v>0.75616438356164384</v>
      </c>
      <c r="AN2705" s="40"/>
      <c r="AO2705" s="40"/>
      <c r="AP2705" s="40"/>
      <c r="AQ2705" s="1644"/>
      <c r="AR2705" s="1034"/>
      <c r="AS2705" s="45"/>
      <c r="AT2705" s="1029"/>
      <c r="AU2705" s="5"/>
      <c r="AV2705" s="46"/>
      <c r="AW2705" s="1029"/>
      <c r="AX2705" s="46"/>
      <c r="AY2705" s="2391"/>
    </row>
    <row r="2706" spans="1:51" s="8" customFormat="1" ht="15.95" customHeight="1" x14ac:dyDescent="0.25">
      <c r="A2706" s="36"/>
      <c r="B2706" s="1029"/>
      <c r="C2706" s="990"/>
      <c r="D2706" s="1029"/>
      <c r="E2706" s="5"/>
      <c r="F2706" s="5"/>
      <c r="G2706" s="1029"/>
      <c r="H2706" s="5"/>
      <c r="I2706" s="1029"/>
      <c r="J2706" s="5"/>
      <c r="K2706" s="5"/>
      <c r="L2706" s="5"/>
      <c r="M2706" s="5"/>
      <c r="N2706" s="328"/>
      <c r="O2706" s="328"/>
      <c r="P2706" s="328"/>
      <c r="Q2706" s="1056"/>
      <c r="R2706" s="448"/>
      <c r="S2706" s="61"/>
      <c r="T2706" s="448"/>
      <c r="U2706" s="61"/>
      <c r="V2706" s="448"/>
      <c r="W2706" s="448"/>
      <c r="X2706" s="448"/>
      <c r="Y2706" s="1029" t="s">
        <v>230</v>
      </c>
      <c r="Z2706" s="1029" t="s">
        <v>230</v>
      </c>
      <c r="AA2706" s="1" t="s">
        <v>230</v>
      </c>
      <c r="AB2706" s="1029" t="s">
        <v>230</v>
      </c>
      <c r="AC2706" s="1029" t="s">
        <v>230</v>
      </c>
      <c r="AD2706" s="1029" t="s">
        <v>230</v>
      </c>
      <c r="AE2706" s="1029" t="s">
        <v>4926</v>
      </c>
      <c r="AF2706" s="1029" t="s">
        <v>4855</v>
      </c>
      <c r="AG2706" s="39" t="s">
        <v>230</v>
      </c>
      <c r="AH2706" s="1" t="s">
        <v>58</v>
      </c>
      <c r="AI2706" s="40">
        <v>0.1</v>
      </c>
      <c r="AJ2706" s="1036">
        <v>1680</v>
      </c>
      <c r="AK2706" s="40">
        <f t="shared" si="362"/>
        <v>0.35118904109589039</v>
      </c>
      <c r="AL2706" s="40">
        <f t="shared" si="363"/>
        <v>0.10908493150684931</v>
      </c>
      <c r="AM2706" s="40">
        <f t="shared" si="364"/>
        <v>0.46027397260273972</v>
      </c>
      <c r="AN2706" s="40"/>
      <c r="AO2706" s="40"/>
      <c r="AP2706" s="40"/>
      <c r="AQ2706" s="1644"/>
      <c r="AR2706" s="1034"/>
      <c r="AS2706" s="45"/>
      <c r="AT2706" s="1029"/>
      <c r="AU2706" s="5"/>
      <c r="AV2706" s="46"/>
      <c r="AW2706" s="1029"/>
      <c r="AX2706" s="46"/>
      <c r="AY2706" s="2391"/>
    </row>
    <row r="2707" spans="1:51" s="8" customFormat="1" ht="15.95" customHeight="1" x14ac:dyDescent="0.25">
      <c r="A2707" s="93"/>
      <c r="B2707" s="88"/>
      <c r="C2707" s="993"/>
      <c r="D2707" s="88"/>
      <c r="E2707" s="103"/>
      <c r="F2707" s="103"/>
      <c r="G2707" s="88"/>
      <c r="H2707" s="103"/>
      <c r="I2707" s="88"/>
      <c r="J2707" s="103"/>
      <c r="K2707" s="103"/>
      <c r="L2707" s="103"/>
      <c r="M2707" s="103"/>
      <c r="N2707" s="330"/>
      <c r="O2707" s="330"/>
      <c r="P2707" s="330"/>
      <c r="Q2707" s="106"/>
      <c r="R2707" s="94"/>
      <c r="S2707" s="104"/>
      <c r="T2707" s="94"/>
      <c r="U2707" s="104"/>
      <c r="V2707" s="94"/>
      <c r="W2707" s="94"/>
      <c r="X2707" s="94"/>
      <c r="Y2707" s="88" t="s">
        <v>230</v>
      </c>
      <c r="Z2707" s="88" t="s">
        <v>230</v>
      </c>
      <c r="AA2707" s="90" t="s">
        <v>230</v>
      </c>
      <c r="AB2707" s="88" t="s">
        <v>230</v>
      </c>
      <c r="AC2707" s="88" t="s">
        <v>230</v>
      </c>
      <c r="AD2707" s="88" t="s">
        <v>230</v>
      </c>
      <c r="AE2707" s="88" t="s">
        <v>4927</v>
      </c>
      <c r="AF2707" s="88" t="s">
        <v>4928</v>
      </c>
      <c r="AG2707" s="95" t="s">
        <v>230</v>
      </c>
      <c r="AH2707" s="90" t="s">
        <v>58</v>
      </c>
      <c r="AI2707" s="98">
        <v>0.1</v>
      </c>
      <c r="AJ2707" s="21">
        <v>1440</v>
      </c>
      <c r="AK2707" s="98">
        <f t="shared" si="362"/>
        <v>0.30101917808219181</v>
      </c>
      <c r="AL2707" s="98">
        <f t="shared" si="363"/>
        <v>9.3501369863013703E-2</v>
      </c>
      <c r="AM2707" s="98">
        <f t="shared" si="364"/>
        <v>0.39452054794520552</v>
      </c>
      <c r="AN2707" s="98"/>
      <c r="AO2707" s="98"/>
      <c r="AP2707" s="98"/>
      <c r="AQ2707" s="368"/>
      <c r="AR2707" s="47"/>
      <c r="AS2707" s="48"/>
      <c r="AT2707" s="88"/>
      <c r="AU2707" s="103"/>
      <c r="AV2707" s="52"/>
      <c r="AW2707" s="88"/>
      <c r="AX2707" s="46"/>
      <c r="AY2707" s="2391"/>
    </row>
    <row r="2708" spans="1:51" s="55" customFormat="1" ht="15.95" customHeight="1" x14ac:dyDescent="0.25">
      <c r="A2708" s="182">
        <v>535</v>
      </c>
      <c r="B2708" s="166" t="s">
        <v>54</v>
      </c>
      <c r="C2708" s="989" t="s">
        <v>58</v>
      </c>
      <c r="D2708" s="166" t="s">
        <v>19115</v>
      </c>
      <c r="E2708" s="198" t="s">
        <v>4930</v>
      </c>
      <c r="F2708" s="198" t="s">
        <v>4931</v>
      </c>
      <c r="G2708" s="166"/>
      <c r="H2708" s="166" t="s">
        <v>732</v>
      </c>
      <c r="I2708" s="166" t="s">
        <v>317</v>
      </c>
      <c r="J2708" s="198" t="s">
        <v>317</v>
      </c>
      <c r="K2708" s="198" t="s">
        <v>317</v>
      </c>
      <c r="L2708" s="198" t="s">
        <v>317</v>
      </c>
      <c r="M2708" s="198" t="s">
        <v>317</v>
      </c>
      <c r="N2708" s="199">
        <v>3</v>
      </c>
      <c r="O2708" s="199">
        <v>1.5</v>
      </c>
      <c r="P2708" s="199">
        <v>6</v>
      </c>
      <c r="Q2708" s="1012">
        <v>2</v>
      </c>
      <c r="R2708" s="183"/>
      <c r="S2708" s="223">
        <v>0</v>
      </c>
      <c r="T2708" s="183"/>
      <c r="U2708" s="223"/>
      <c r="V2708" s="183"/>
      <c r="W2708" s="183">
        <v>1</v>
      </c>
      <c r="X2708" s="183">
        <v>1</v>
      </c>
      <c r="Y2708" s="166" t="s">
        <v>61</v>
      </c>
      <c r="Z2708" s="166" t="s">
        <v>230</v>
      </c>
      <c r="AA2708" s="203" t="s">
        <v>230</v>
      </c>
      <c r="AB2708" s="166" t="s">
        <v>230</v>
      </c>
      <c r="AC2708" s="166" t="s">
        <v>230</v>
      </c>
      <c r="AD2708" s="166" t="s">
        <v>230</v>
      </c>
      <c r="AE2708" s="166" t="s">
        <v>4912</v>
      </c>
      <c r="AF2708" s="166" t="s">
        <v>4886</v>
      </c>
      <c r="AG2708" s="165" t="s">
        <v>230</v>
      </c>
      <c r="AH2708" s="203" t="s">
        <v>58</v>
      </c>
      <c r="AI2708" s="167">
        <v>0.1</v>
      </c>
      <c r="AJ2708" s="186">
        <v>2160</v>
      </c>
      <c r="AK2708" s="167">
        <f t="shared" si="362"/>
        <v>0.45152876712328771</v>
      </c>
      <c r="AL2708" s="167">
        <f t="shared" si="363"/>
        <v>0.14025205479452055</v>
      </c>
      <c r="AM2708" s="187">
        <f t="shared" si="364"/>
        <v>0.59178082191780823</v>
      </c>
      <c r="AN2708" s="167">
        <f>SUM(AK2708:AK2713)</f>
        <v>2.9349369863013699</v>
      </c>
      <c r="AO2708" s="167">
        <f>SUM(AL2708:AL2713)</f>
        <v>0.91163835616438349</v>
      </c>
      <c r="AP2708" s="167">
        <f>AN2708+AO2708</f>
        <v>3.8465753424657532</v>
      </c>
      <c r="AQ2708" s="167">
        <f>AP2708*30</f>
        <v>115.39726027397259</v>
      </c>
      <c r="AR2708" s="193" t="s">
        <v>231</v>
      </c>
      <c r="AS2708" s="194"/>
      <c r="AT2708" s="166" t="s">
        <v>232</v>
      </c>
      <c r="AU2708" s="198" t="s">
        <v>58</v>
      </c>
      <c r="AV2708" s="269" t="s">
        <v>4932</v>
      </c>
      <c r="AW2708" s="166" t="s">
        <v>1122</v>
      </c>
      <c r="AX2708" s="46"/>
      <c r="AY2708" s="2391"/>
    </row>
    <row r="2709" spans="1:51" s="8" customFormat="1" ht="15.95" customHeight="1" x14ac:dyDescent="0.25">
      <c r="A2709" s="112"/>
      <c r="B2709" s="113"/>
      <c r="C2709" s="992"/>
      <c r="D2709" s="113"/>
      <c r="E2709" s="130"/>
      <c r="F2709" s="130"/>
      <c r="G2709" s="113"/>
      <c r="H2709" s="130"/>
      <c r="I2709" s="113"/>
      <c r="J2709" s="130"/>
      <c r="K2709" s="130"/>
      <c r="L2709" s="130"/>
      <c r="M2709" s="130"/>
      <c r="N2709" s="329"/>
      <c r="O2709" s="329"/>
      <c r="P2709" s="329"/>
      <c r="Q2709" s="1071"/>
      <c r="R2709" s="114"/>
      <c r="S2709" s="131"/>
      <c r="T2709" s="114"/>
      <c r="U2709" s="131"/>
      <c r="V2709" s="114"/>
      <c r="W2709" s="114"/>
      <c r="X2709" s="114"/>
      <c r="Y2709" s="113" t="s">
        <v>230</v>
      </c>
      <c r="Z2709" s="113" t="s">
        <v>230</v>
      </c>
      <c r="AA2709" s="132" t="s">
        <v>230</v>
      </c>
      <c r="AB2709" s="113" t="s">
        <v>230</v>
      </c>
      <c r="AC2709" s="113" t="s">
        <v>230</v>
      </c>
      <c r="AD2709" s="113" t="s">
        <v>230</v>
      </c>
      <c r="AE2709" s="113" t="s">
        <v>4933</v>
      </c>
      <c r="AF2709" s="113" t="s">
        <v>4837</v>
      </c>
      <c r="AG2709" s="115" t="s">
        <v>230</v>
      </c>
      <c r="AH2709" s="132" t="s">
        <v>58</v>
      </c>
      <c r="AI2709" s="116">
        <v>0.1</v>
      </c>
      <c r="AJ2709" s="118">
        <v>1800</v>
      </c>
      <c r="AK2709" s="116">
        <f t="shared" si="362"/>
        <v>0.37627397260273976</v>
      </c>
      <c r="AL2709" s="116">
        <f t="shared" si="363"/>
        <v>0.11687671232876712</v>
      </c>
      <c r="AM2709" s="116">
        <f t="shared" si="364"/>
        <v>0.49315068493150688</v>
      </c>
      <c r="AN2709" s="116"/>
      <c r="AO2709" s="116"/>
      <c r="AP2709" s="116"/>
      <c r="AQ2709" s="367"/>
      <c r="AR2709" s="42"/>
      <c r="AS2709" s="43"/>
      <c r="AT2709" s="113"/>
      <c r="AU2709" s="130"/>
      <c r="AV2709" s="44"/>
      <c r="AW2709" s="113"/>
      <c r="AX2709" s="46"/>
      <c r="AY2709" s="2391"/>
    </row>
    <row r="2710" spans="1:51" s="8" customFormat="1" ht="15.95" customHeight="1" x14ac:dyDescent="0.25">
      <c r="A2710" s="36"/>
      <c r="B2710" s="1029"/>
      <c r="C2710" s="990"/>
      <c r="D2710" s="1029"/>
      <c r="E2710" s="5"/>
      <c r="F2710" s="5"/>
      <c r="G2710" s="1029"/>
      <c r="H2710" s="5"/>
      <c r="I2710" s="1029"/>
      <c r="J2710" s="5"/>
      <c r="K2710" s="5"/>
      <c r="L2710" s="5"/>
      <c r="M2710" s="5"/>
      <c r="N2710" s="328"/>
      <c r="O2710" s="328"/>
      <c r="P2710" s="328"/>
      <c r="Q2710" s="1056"/>
      <c r="R2710" s="448"/>
      <c r="S2710" s="61"/>
      <c r="T2710" s="448"/>
      <c r="U2710" s="61"/>
      <c r="V2710" s="448"/>
      <c r="W2710" s="448"/>
      <c r="X2710" s="448"/>
      <c r="Y2710" s="1029" t="s">
        <v>230</v>
      </c>
      <c r="Z2710" s="1029" t="s">
        <v>230</v>
      </c>
      <c r="AA2710" s="1" t="s">
        <v>230</v>
      </c>
      <c r="AB2710" s="1029" t="s">
        <v>230</v>
      </c>
      <c r="AC2710" s="1029" t="s">
        <v>230</v>
      </c>
      <c r="AD2710" s="1029" t="s">
        <v>230</v>
      </c>
      <c r="AE2710" s="1029" t="s">
        <v>4934</v>
      </c>
      <c r="AF2710" s="1029" t="s">
        <v>4886</v>
      </c>
      <c r="AG2710" s="39" t="s">
        <v>230</v>
      </c>
      <c r="AH2710" s="1" t="s">
        <v>58</v>
      </c>
      <c r="AI2710" s="40">
        <v>0.1</v>
      </c>
      <c r="AJ2710" s="1036">
        <v>2160</v>
      </c>
      <c r="AK2710" s="40">
        <f t="shared" si="362"/>
        <v>0.45152876712328771</v>
      </c>
      <c r="AL2710" s="40">
        <f t="shared" si="363"/>
        <v>0.14025205479452055</v>
      </c>
      <c r="AM2710" s="40">
        <f t="shared" si="364"/>
        <v>0.59178082191780823</v>
      </c>
      <c r="AN2710" s="40"/>
      <c r="AO2710" s="40"/>
      <c r="AP2710" s="40"/>
      <c r="AQ2710" s="1644"/>
      <c r="AR2710" s="1034"/>
      <c r="AS2710" s="45"/>
      <c r="AT2710" s="1029"/>
      <c r="AU2710" s="5"/>
      <c r="AV2710" s="46"/>
      <c r="AW2710" s="1029"/>
      <c r="AX2710" s="46"/>
      <c r="AY2710" s="2391"/>
    </row>
    <row r="2711" spans="1:51" s="8" customFormat="1" ht="15.95" customHeight="1" x14ac:dyDescent="0.25">
      <c r="A2711" s="36"/>
      <c r="B2711" s="1029"/>
      <c r="C2711" s="990"/>
      <c r="D2711" s="1029"/>
      <c r="E2711" s="5"/>
      <c r="F2711" s="5"/>
      <c r="G2711" s="1029"/>
      <c r="H2711" s="5"/>
      <c r="I2711" s="1029"/>
      <c r="J2711" s="5"/>
      <c r="K2711" s="5"/>
      <c r="L2711" s="5"/>
      <c r="M2711" s="5"/>
      <c r="N2711" s="328"/>
      <c r="O2711" s="328"/>
      <c r="P2711" s="328"/>
      <c r="Q2711" s="1056"/>
      <c r="R2711" s="448"/>
      <c r="S2711" s="61"/>
      <c r="T2711" s="448"/>
      <c r="U2711" s="61"/>
      <c r="V2711" s="448"/>
      <c r="W2711" s="448"/>
      <c r="X2711" s="448"/>
      <c r="Y2711" s="1029" t="s">
        <v>230</v>
      </c>
      <c r="Z2711" s="1029" t="s">
        <v>230</v>
      </c>
      <c r="AA2711" s="1" t="s">
        <v>230</v>
      </c>
      <c r="AB2711" s="1029" t="s">
        <v>230</v>
      </c>
      <c r="AC2711" s="1029" t="s">
        <v>230</v>
      </c>
      <c r="AD2711" s="1029" t="s">
        <v>230</v>
      </c>
      <c r="AE2711" s="1029" t="s">
        <v>4935</v>
      </c>
      <c r="AF2711" s="1029" t="s">
        <v>4905</v>
      </c>
      <c r="AG2711" s="39" t="s">
        <v>230</v>
      </c>
      <c r="AH2711" s="1" t="s">
        <v>58</v>
      </c>
      <c r="AI2711" s="40">
        <v>0.1</v>
      </c>
      <c r="AJ2711" s="1036">
        <v>2040</v>
      </c>
      <c r="AK2711" s="40">
        <f t="shared" si="362"/>
        <v>0.42644383561643839</v>
      </c>
      <c r="AL2711" s="40">
        <f t="shared" si="363"/>
        <v>0.13246027397260274</v>
      </c>
      <c r="AM2711" s="40">
        <f t="shared" si="364"/>
        <v>0.55890410958904113</v>
      </c>
      <c r="AN2711" s="40"/>
      <c r="AO2711" s="40"/>
      <c r="AP2711" s="40"/>
      <c r="AQ2711" s="1644"/>
      <c r="AR2711" s="1034"/>
      <c r="AS2711" s="45"/>
      <c r="AT2711" s="1029"/>
      <c r="AU2711" s="5"/>
      <c r="AV2711" s="46"/>
      <c r="AW2711" s="1029"/>
      <c r="AX2711" s="46"/>
      <c r="AY2711" s="2391"/>
    </row>
    <row r="2712" spans="1:51" s="8" customFormat="1" ht="15.95" customHeight="1" x14ac:dyDescent="0.25">
      <c r="A2712" s="36"/>
      <c r="B2712" s="1029"/>
      <c r="C2712" s="990"/>
      <c r="D2712" s="1029"/>
      <c r="E2712" s="5"/>
      <c r="F2712" s="5"/>
      <c r="G2712" s="1029"/>
      <c r="H2712" s="5"/>
      <c r="I2712" s="1029"/>
      <c r="J2712" s="5"/>
      <c r="K2712" s="5"/>
      <c r="L2712" s="5"/>
      <c r="M2712" s="5"/>
      <c r="N2712" s="328"/>
      <c r="O2712" s="328"/>
      <c r="P2712" s="328"/>
      <c r="Q2712" s="1056"/>
      <c r="R2712" s="448"/>
      <c r="S2712" s="61"/>
      <c r="T2712" s="448"/>
      <c r="U2712" s="61"/>
      <c r="V2712" s="448"/>
      <c r="W2712" s="448"/>
      <c r="X2712" s="448"/>
      <c r="Y2712" s="1029" t="s">
        <v>230</v>
      </c>
      <c r="Z2712" s="1029" t="s">
        <v>230</v>
      </c>
      <c r="AA2712" s="1" t="s">
        <v>230</v>
      </c>
      <c r="AB2712" s="1029" t="s">
        <v>230</v>
      </c>
      <c r="AC2712" s="1029" t="s">
        <v>230</v>
      </c>
      <c r="AD2712" s="1029" t="s">
        <v>230</v>
      </c>
      <c r="AE2712" s="1029" t="s">
        <v>4936</v>
      </c>
      <c r="AF2712" s="1029" t="s">
        <v>4937</v>
      </c>
      <c r="AG2712" s="39" t="s">
        <v>230</v>
      </c>
      <c r="AH2712" s="1" t="s">
        <v>58</v>
      </c>
      <c r="AI2712" s="40">
        <v>0.1</v>
      </c>
      <c r="AJ2712" s="1036">
        <v>2520</v>
      </c>
      <c r="AK2712" s="40">
        <f t="shared" si="362"/>
        <v>0.52678356164383566</v>
      </c>
      <c r="AL2712" s="40">
        <f t="shared" si="363"/>
        <v>0.16362739726027398</v>
      </c>
      <c r="AM2712" s="40">
        <f t="shared" si="364"/>
        <v>0.69041095890410964</v>
      </c>
      <c r="AN2712" s="40"/>
      <c r="AO2712" s="40"/>
      <c r="AP2712" s="40"/>
      <c r="AQ2712" s="1644"/>
      <c r="AR2712" s="1034"/>
      <c r="AS2712" s="45"/>
      <c r="AT2712" s="1029"/>
      <c r="AU2712" s="5"/>
      <c r="AV2712" s="46"/>
      <c r="AW2712" s="1029"/>
      <c r="AX2712" s="46"/>
      <c r="AY2712" s="2391"/>
    </row>
    <row r="2713" spans="1:51" s="8" customFormat="1" ht="15.95" customHeight="1" x14ac:dyDescent="0.25">
      <c r="A2713" s="93"/>
      <c r="B2713" s="88"/>
      <c r="C2713" s="993"/>
      <c r="D2713" s="88"/>
      <c r="E2713" s="103"/>
      <c r="F2713" s="103"/>
      <c r="G2713" s="88"/>
      <c r="H2713" s="103"/>
      <c r="I2713" s="88"/>
      <c r="J2713" s="103"/>
      <c r="K2713" s="103"/>
      <c r="L2713" s="103"/>
      <c r="M2713" s="103"/>
      <c r="N2713" s="330"/>
      <c r="O2713" s="330"/>
      <c r="P2713" s="330"/>
      <c r="Q2713" s="106"/>
      <c r="R2713" s="94"/>
      <c r="S2713" s="104"/>
      <c r="T2713" s="94"/>
      <c r="U2713" s="104"/>
      <c r="V2713" s="94"/>
      <c r="W2713" s="94"/>
      <c r="X2713" s="94"/>
      <c r="Y2713" s="88" t="s">
        <v>230</v>
      </c>
      <c r="Z2713" s="88" t="s">
        <v>230</v>
      </c>
      <c r="AA2713" s="90" t="s">
        <v>230</v>
      </c>
      <c r="AB2713" s="88" t="s">
        <v>230</v>
      </c>
      <c r="AC2713" s="88" t="s">
        <v>230</v>
      </c>
      <c r="AD2713" s="88" t="s">
        <v>230</v>
      </c>
      <c r="AE2713" s="88" t="s">
        <v>4938</v>
      </c>
      <c r="AF2713" s="88" t="s">
        <v>4770</v>
      </c>
      <c r="AG2713" s="95" t="s">
        <v>230</v>
      </c>
      <c r="AH2713" s="90" t="s">
        <v>58</v>
      </c>
      <c r="AI2713" s="98">
        <v>0.1</v>
      </c>
      <c r="AJ2713" s="21">
        <v>3360</v>
      </c>
      <c r="AK2713" s="98">
        <f t="shared" si="362"/>
        <v>0.70237808219178077</v>
      </c>
      <c r="AL2713" s="98">
        <f t="shared" si="363"/>
        <v>0.21816986301369862</v>
      </c>
      <c r="AM2713" s="98">
        <f t="shared" si="364"/>
        <v>0.92054794520547945</v>
      </c>
      <c r="AN2713" s="98"/>
      <c r="AO2713" s="98"/>
      <c r="AP2713" s="98"/>
      <c r="AQ2713" s="368"/>
      <c r="AR2713" s="47"/>
      <c r="AS2713" s="48"/>
      <c r="AT2713" s="88"/>
      <c r="AU2713" s="103"/>
      <c r="AV2713" s="52"/>
      <c r="AW2713" s="88"/>
      <c r="AX2713" s="52"/>
      <c r="AY2713" s="2391"/>
    </row>
    <row r="2714" spans="1:51" s="1395" customFormat="1" ht="15.95" customHeight="1" x14ac:dyDescent="0.25">
      <c r="A2714" s="709">
        <v>536</v>
      </c>
      <c r="B2714" s="434" t="s">
        <v>55</v>
      </c>
      <c r="C2714" s="998" t="s">
        <v>58</v>
      </c>
      <c r="D2714" s="434" t="s">
        <v>4939</v>
      </c>
      <c r="E2714" s="439" t="s">
        <v>4940</v>
      </c>
      <c r="F2714" s="439" t="s">
        <v>4941</v>
      </c>
      <c r="G2714" s="434"/>
      <c r="H2714" s="439" t="s">
        <v>219</v>
      </c>
      <c r="I2714" s="434" t="s">
        <v>220</v>
      </c>
      <c r="J2714" s="439" t="s">
        <v>317</v>
      </c>
      <c r="K2714" s="439">
        <v>0</v>
      </c>
      <c r="L2714" s="439" t="s">
        <v>317</v>
      </c>
      <c r="M2714" s="439">
        <v>0</v>
      </c>
      <c r="N2714" s="710">
        <v>4</v>
      </c>
      <c r="O2714" s="710">
        <v>1.2</v>
      </c>
      <c r="P2714" s="710">
        <v>4.8</v>
      </c>
      <c r="Q2714" s="711">
        <v>0</v>
      </c>
      <c r="R2714" s="788"/>
      <c r="S2714" s="436">
        <v>0</v>
      </c>
      <c r="T2714" s="712"/>
      <c r="U2714" s="436">
        <v>0</v>
      </c>
      <c r="V2714" s="712">
        <v>1</v>
      </c>
      <c r="W2714" s="712">
        <v>1</v>
      </c>
      <c r="X2714" s="712"/>
      <c r="Y2714" s="434" t="s">
        <v>61</v>
      </c>
      <c r="Z2714" s="434" t="s">
        <v>230</v>
      </c>
      <c r="AA2714" s="437" t="s">
        <v>230</v>
      </c>
      <c r="AB2714" s="434" t="s">
        <v>230</v>
      </c>
      <c r="AC2714" s="434" t="s">
        <v>230</v>
      </c>
      <c r="AD2714" s="434" t="s">
        <v>230</v>
      </c>
      <c r="AE2714" s="439" t="s">
        <v>1887</v>
      </c>
      <c r="AF2714" s="434" t="s">
        <v>16491</v>
      </c>
      <c r="AG2714" s="438" t="s">
        <v>230</v>
      </c>
      <c r="AH2714" s="437" t="s">
        <v>58</v>
      </c>
      <c r="AI2714" s="511">
        <v>7.6300000000000007E-2</v>
      </c>
      <c r="AJ2714" s="788">
        <v>1950</v>
      </c>
      <c r="AK2714" s="511">
        <f>AI2714*AJ2714/365</f>
        <v>0.40763013698630146</v>
      </c>
      <c r="AL2714" s="511">
        <v>0</v>
      </c>
      <c r="AM2714" s="514">
        <f t="shared" si="364"/>
        <v>0.40763013698630146</v>
      </c>
      <c r="AN2714" s="511">
        <f>SUM(AK2714:AK2721)</f>
        <v>2.142520547945205</v>
      </c>
      <c r="AO2714" s="511">
        <f>SUM(AL2714:AL2721)</f>
        <v>0</v>
      </c>
      <c r="AP2714" s="511">
        <f>AN2714+AO2714</f>
        <v>2.142520547945205</v>
      </c>
      <c r="AQ2714" s="511">
        <f>AP2714*30</f>
        <v>64.275616438356153</v>
      </c>
      <c r="AR2714" s="432" t="s">
        <v>231</v>
      </c>
      <c r="AS2714" s="433"/>
      <c r="AT2714" s="434" t="s">
        <v>232</v>
      </c>
      <c r="AU2714" s="439" t="s">
        <v>58</v>
      </c>
      <c r="AV2714" s="2022"/>
      <c r="AW2714" s="434" t="s">
        <v>20570</v>
      </c>
      <c r="AX2714" s="2080" t="s">
        <v>24057</v>
      </c>
      <c r="AY2714" s="2401" t="s">
        <v>16399</v>
      </c>
    </row>
    <row r="2715" spans="1:51" s="8" customFormat="1" ht="15.95" customHeight="1" x14ac:dyDescent="0.25">
      <c r="A2715" s="2013"/>
      <c r="B2715" s="1017"/>
      <c r="C2715" s="2014"/>
      <c r="D2715" s="1017"/>
      <c r="E2715" s="1831"/>
      <c r="F2715" s="1831"/>
      <c r="G2715" s="1017"/>
      <c r="H2715" s="1831"/>
      <c r="I2715" s="1017"/>
      <c r="J2715" s="1831"/>
      <c r="K2715" s="1831"/>
      <c r="L2715" s="1831"/>
      <c r="M2715" s="1831"/>
      <c r="N2715" s="2015"/>
      <c r="O2715" s="2015"/>
      <c r="P2715" s="2015"/>
      <c r="Q2715" s="2016"/>
      <c r="R2715" s="2017"/>
      <c r="S2715" s="2018"/>
      <c r="T2715" s="2017"/>
      <c r="U2715" s="2018"/>
      <c r="V2715" s="2017"/>
      <c r="W2715" s="2017"/>
      <c r="X2715" s="2017"/>
      <c r="Y2715" s="1017" t="s">
        <v>230</v>
      </c>
      <c r="Z2715" s="1017" t="s">
        <v>230</v>
      </c>
      <c r="AA2715" s="1081" t="s">
        <v>230</v>
      </c>
      <c r="AB2715" s="1017" t="s">
        <v>230</v>
      </c>
      <c r="AC2715" s="1017" t="s">
        <v>230</v>
      </c>
      <c r="AD2715" s="1017" t="s">
        <v>230</v>
      </c>
      <c r="AE2715" s="1831" t="s">
        <v>16486</v>
      </c>
      <c r="AF2715" s="1017" t="s">
        <v>16489</v>
      </c>
      <c r="AG2715" s="1018" t="s">
        <v>230</v>
      </c>
      <c r="AH2715" s="1081" t="s">
        <v>58</v>
      </c>
      <c r="AI2715" s="2019">
        <v>7.6300000000000007E-2</v>
      </c>
      <c r="AJ2715" s="1649">
        <v>1050</v>
      </c>
      <c r="AK2715" s="1020">
        <f>AI2715*AJ2715/365</f>
        <v>0.21949315068493153</v>
      </c>
      <c r="AL2715" s="1020">
        <v>0</v>
      </c>
      <c r="AM2715" s="1020">
        <f t="shared" si="364"/>
        <v>0.21949315068493153</v>
      </c>
      <c r="AN2715" s="1020"/>
      <c r="AO2715" s="1020"/>
      <c r="AP2715" s="1020"/>
      <c r="AQ2715" s="1100"/>
      <c r="AR2715" s="2020"/>
      <c r="AS2715" s="2021"/>
      <c r="AT2715" s="1017"/>
      <c r="AU2715" s="1831"/>
      <c r="AV2715" s="1101"/>
      <c r="AW2715" s="850" t="s">
        <v>20570</v>
      </c>
      <c r="AX2715" s="2549" t="s">
        <v>24057</v>
      </c>
      <c r="AY2715" s="2391"/>
    </row>
    <row r="2716" spans="1:51" s="8" customFormat="1" ht="15.95" customHeight="1" x14ac:dyDescent="0.25">
      <c r="A2716" s="734"/>
      <c r="B2716" s="735"/>
      <c r="C2716" s="1212"/>
      <c r="D2716" s="735"/>
      <c r="E2716" s="736"/>
      <c r="F2716" s="736"/>
      <c r="G2716" s="735"/>
      <c r="H2716" s="736"/>
      <c r="I2716" s="735"/>
      <c r="J2716" s="736"/>
      <c r="K2716" s="736"/>
      <c r="L2716" s="736"/>
      <c r="M2716" s="736"/>
      <c r="N2716" s="737"/>
      <c r="O2716" s="737"/>
      <c r="P2716" s="737"/>
      <c r="Q2716" s="738"/>
      <c r="R2716" s="739"/>
      <c r="S2716" s="740"/>
      <c r="T2716" s="739"/>
      <c r="U2716" s="740"/>
      <c r="V2716" s="739"/>
      <c r="W2716" s="739"/>
      <c r="X2716" s="739"/>
      <c r="Y2716" s="735" t="s">
        <v>230</v>
      </c>
      <c r="Z2716" s="735" t="s">
        <v>230</v>
      </c>
      <c r="AA2716" s="741" t="s">
        <v>230</v>
      </c>
      <c r="AB2716" s="735" t="s">
        <v>230</v>
      </c>
      <c r="AC2716" s="735" t="s">
        <v>230</v>
      </c>
      <c r="AD2716" s="735" t="s">
        <v>230</v>
      </c>
      <c r="AE2716" s="736" t="s">
        <v>16487</v>
      </c>
      <c r="AF2716" s="735" t="s">
        <v>16490</v>
      </c>
      <c r="AG2716" s="742" t="s">
        <v>230</v>
      </c>
      <c r="AH2716" s="741" t="s">
        <v>58</v>
      </c>
      <c r="AI2716" s="2019">
        <v>7.6300000000000007E-2</v>
      </c>
      <c r="AJ2716" s="744">
        <v>3450</v>
      </c>
      <c r="AK2716" s="828">
        <f>AI2716*AJ2716/365</f>
        <v>0.72119178082191782</v>
      </c>
      <c r="AL2716" s="828">
        <v>0</v>
      </c>
      <c r="AM2716" s="828">
        <f t="shared" si="364"/>
        <v>0.72119178082191782</v>
      </c>
      <c r="AN2716" s="828"/>
      <c r="AO2716" s="828"/>
      <c r="AP2716" s="828"/>
      <c r="AQ2716" s="1345"/>
      <c r="AR2716" s="904"/>
      <c r="AS2716" s="1102"/>
      <c r="AT2716" s="735"/>
      <c r="AU2716" s="736"/>
      <c r="AV2716" s="1103"/>
      <c r="AW2716" s="434" t="s">
        <v>20570</v>
      </c>
      <c r="AX2716" s="2080" t="s">
        <v>24058</v>
      </c>
      <c r="AY2716" s="2391"/>
    </row>
    <row r="2717" spans="1:51" s="8" customFormat="1" ht="15.95" customHeight="1" x14ac:dyDescent="0.25">
      <c r="A2717" s="734"/>
      <c r="B2717" s="735"/>
      <c r="C2717" s="1212"/>
      <c r="D2717" s="735"/>
      <c r="E2717" s="736"/>
      <c r="F2717" s="736"/>
      <c r="G2717" s="735"/>
      <c r="H2717" s="736"/>
      <c r="I2717" s="735"/>
      <c r="J2717" s="736"/>
      <c r="K2717" s="736"/>
      <c r="L2717" s="736"/>
      <c r="M2717" s="736"/>
      <c r="N2717" s="737"/>
      <c r="O2717" s="737"/>
      <c r="P2717" s="737"/>
      <c r="Q2717" s="738"/>
      <c r="R2717" s="739"/>
      <c r="S2717" s="740"/>
      <c r="T2717" s="739"/>
      <c r="U2717" s="740"/>
      <c r="V2717" s="739"/>
      <c r="W2717" s="739"/>
      <c r="X2717" s="739"/>
      <c r="Y2717" s="735" t="s">
        <v>230</v>
      </c>
      <c r="Z2717" s="735" t="s">
        <v>230</v>
      </c>
      <c r="AA2717" s="741" t="s">
        <v>230</v>
      </c>
      <c r="AB2717" s="735" t="s">
        <v>230</v>
      </c>
      <c r="AC2717" s="735" t="s">
        <v>230</v>
      </c>
      <c r="AD2717" s="735" t="s">
        <v>230</v>
      </c>
      <c r="AE2717" s="736" t="s">
        <v>16488</v>
      </c>
      <c r="AF2717" s="735" t="s">
        <v>16492</v>
      </c>
      <c r="AG2717" s="742" t="s">
        <v>230</v>
      </c>
      <c r="AH2717" s="741" t="s">
        <v>58</v>
      </c>
      <c r="AI2717" s="2019">
        <v>7.6300000000000007E-2</v>
      </c>
      <c r="AJ2717" s="744">
        <v>2550</v>
      </c>
      <c r="AK2717" s="828">
        <f>AI2717*AJ2717/365</f>
        <v>0.53305479452054805</v>
      </c>
      <c r="AL2717" s="828">
        <v>0</v>
      </c>
      <c r="AM2717" s="828">
        <f t="shared" si="364"/>
        <v>0.53305479452054805</v>
      </c>
      <c r="AN2717" s="828"/>
      <c r="AO2717" s="828"/>
      <c r="AP2717" s="828"/>
      <c r="AQ2717" s="1345"/>
      <c r="AR2717" s="904"/>
      <c r="AS2717" s="1102"/>
      <c r="AT2717" s="735"/>
      <c r="AU2717" s="736"/>
      <c r="AV2717" s="1103"/>
      <c r="AW2717" s="434" t="s">
        <v>20570</v>
      </c>
      <c r="AX2717" s="2080" t="s">
        <v>24059</v>
      </c>
      <c r="AY2717" s="2391"/>
    </row>
    <row r="2718" spans="1:51" s="8" customFormat="1" ht="15.95" customHeight="1" x14ac:dyDescent="0.25">
      <c r="A2718" s="734"/>
      <c r="B2718" s="735"/>
      <c r="C2718" s="1212"/>
      <c r="D2718" s="735"/>
      <c r="E2718" s="736"/>
      <c r="F2718" s="736"/>
      <c r="G2718" s="735"/>
      <c r="H2718" s="736"/>
      <c r="I2718" s="735"/>
      <c r="J2718" s="736"/>
      <c r="K2718" s="736"/>
      <c r="L2718" s="736"/>
      <c r="M2718" s="736"/>
      <c r="N2718" s="737"/>
      <c r="O2718" s="737"/>
      <c r="P2718" s="737"/>
      <c r="Q2718" s="738"/>
      <c r="R2718" s="739"/>
      <c r="S2718" s="740"/>
      <c r="T2718" s="739"/>
      <c r="U2718" s="740"/>
      <c r="V2718" s="739"/>
      <c r="W2718" s="739"/>
      <c r="X2718" s="739"/>
      <c r="Y2718" s="735" t="s">
        <v>230</v>
      </c>
      <c r="Z2718" s="735" t="s">
        <v>230</v>
      </c>
      <c r="AA2718" s="741" t="s">
        <v>230</v>
      </c>
      <c r="AB2718" s="735" t="s">
        <v>230</v>
      </c>
      <c r="AC2718" s="735" t="s">
        <v>230</v>
      </c>
      <c r="AD2718" s="735" t="s">
        <v>230</v>
      </c>
      <c r="AE2718" s="736" t="s">
        <v>4943</v>
      </c>
      <c r="AF2718" s="735" t="s">
        <v>4944</v>
      </c>
      <c r="AG2718" s="742">
        <v>317505300069014</v>
      </c>
      <c r="AH2718" s="741" t="s">
        <v>4945</v>
      </c>
      <c r="AI2718" s="743">
        <v>0.87</v>
      </c>
      <c r="AJ2718" s="744">
        <v>4</v>
      </c>
      <c r="AK2718" s="828">
        <f>AJ2718*AI2718/365</f>
        <v>9.5342465753424661E-3</v>
      </c>
      <c r="AL2718" s="828">
        <v>0</v>
      </c>
      <c r="AM2718" s="745">
        <v>9.5342465753424661E-3</v>
      </c>
      <c r="AN2718" s="828"/>
      <c r="AO2718" s="828"/>
      <c r="AP2718" s="828"/>
      <c r="AQ2718" s="1345"/>
      <c r="AR2718" s="904"/>
      <c r="AS2718" s="1102"/>
      <c r="AT2718" s="735"/>
      <c r="AU2718" s="736"/>
      <c r="AV2718" s="1103"/>
      <c r="AW2718" s="434" t="s">
        <v>20570</v>
      </c>
      <c r="AX2718" s="2080" t="s">
        <v>24059</v>
      </c>
      <c r="AY2718" s="2391"/>
    </row>
    <row r="2719" spans="1:51" s="8" customFormat="1" ht="15.95" customHeight="1" x14ac:dyDescent="0.25">
      <c r="A2719" s="734"/>
      <c r="B2719" s="735"/>
      <c r="C2719" s="1212"/>
      <c r="D2719" s="735"/>
      <c r="E2719" s="736"/>
      <c r="F2719" s="736"/>
      <c r="G2719" s="735"/>
      <c r="H2719" s="736"/>
      <c r="I2719" s="735"/>
      <c r="J2719" s="736"/>
      <c r="K2719" s="736"/>
      <c r="L2719" s="736"/>
      <c r="M2719" s="736"/>
      <c r="N2719" s="737"/>
      <c r="O2719" s="737"/>
      <c r="P2719" s="737"/>
      <c r="Q2719" s="738"/>
      <c r="R2719" s="739"/>
      <c r="S2719" s="740"/>
      <c r="T2719" s="739"/>
      <c r="U2719" s="740"/>
      <c r="V2719" s="739"/>
      <c r="W2719" s="739"/>
      <c r="X2719" s="739"/>
      <c r="Y2719" s="735" t="s">
        <v>230</v>
      </c>
      <c r="Z2719" s="735" t="s">
        <v>230</v>
      </c>
      <c r="AA2719" s="741" t="s">
        <v>230</v>
      </c>
      <c r="AB2719" s="735" t="s">
        <v>230</v>
      </c>
      <c r="AC2719" s="735" t="s">
        <v>230</v>
      </c>
      <c r="AD2719" s="735" t="s">
        <v>230</v>
      </c>
      <c r="AE2719" s="736" t="s">
        <v>4946</v>
      </c>
      <c r="AF2719" s="735" t="s">
        <v>4947</v>
      </c>
      <c r="AG2719" s="742">
        <v>304770000356900</v>
      </c>
      <c r="AH2719" s="741" t="s">
        <v>4948</v>
      </c>
      <c r="AI2719" s="743">
        <v>1.1399999999999999</v>
      </c>
      <c r="AJ2719" s="743">
        <v>6</v>
      </c>
      <c r="AK2719" s="828">
        <f>AJ2719*AI2719/365</f>
        <v>1.873972602739726E-2</v>
      </c>
      <c r="AL2719" s="828">
        <v>0</v>
      </c>
      <c r="AM2719" s="745">
        <f>SUBTOTAL(9,AK2719:AL2719)</f>
        <v>1.873972602739726E-2</v>
      </c>
      <c r="AN2719" s="828"/>
      <c r="AO2719" s="828"/>
      <c r="AP2719" s="828"/>
      <c r="AQ2719" s="1345"/>
      <c r="AR2719" s="904"/>
      <c r="AS2719" s="1102"/>
      <c r="AT2719" s="735"/>
      <c r="AU2719" s="736"/>
      <c r="AV2719" s="1103"/>
      <c r="AW2719" s="434" t="s">
        <v>20570</v>
      </c>
      <c r="AX2719" s="2080" t="s">
        <v>24059</v>
      </c>
      <c r="AY2719" s="2391"/>
    </row>
    <row r="2720" spans="1:51" s="8" customFormat="1" ht="15.95" customHeight="1" x14ac:dyDescent="0.25">
      <c r="A2720" s="734"/>
      <c r="B2720" s="735"/>
      <c r="C2720" s="1212"/>
      <c r="D2720" s="735"/>
      <c r="E2720" s="736"/>
      <c r="F2720" s="736"/>
      <c r="G2720" s="735"/>
      <c r="H2720" s="736"/>
      <c r="I2720" s="735"/>
      <c r="J2720" s="736"/>
      <c r="K2720" s="736"/>
      <c r="L2720" s="736"/>
      <c r="M2720" s="736"/>
      <c r="N2720" s="737"/>
      <c r="O2720" s="737"/>
      <c r="P2720" s="737"/>
      <c r="Q2720" s="738"/>
      <c r="R2720" s="739"/>
      <c r="S2720" s="740"/>
      <c r="T2720" s="739"/>
      <c r="U2720" s="740"/>
      <c r="V2720" s="739"/>
      <c r="W2720" s="739"/>
      <c r="X2720" s="739"/>
      <c r="Y2720" s="735" t="s">
        <v>230</v>
      </c>
      <c r="Z2720" s="735" t="s">
        <v>230</v>
      </c>
      <c r="AA2720" s="741" t="s">
        <v>230</v>
      </c>
      <c r="AB2720" s="735" t="s">
        <v>230</v>
      </c>
      <c r="AC2720" s="735" t="s">
        <v>230</v>
      </c>
      <c r="AD2720" s="735" t="s">
        <v>230</v>
      </c>
      <c r="AE2720" s="736" t="s">
        <v>4949</v>
      </c>
      <c r="AF2720" s="735" t="s">
        <v>4950</v>
      </c>
      <c r="AG2720" s="742" t="s">
        <v>23318</v>
      </c>
      <c r="AH2720" s="735" t="s">
        <v>260</v>
      </c>
      <c r="AI2720" s="1025">
        <v>0.85</v>
      </c>
      <c r="AJ2720" s="738">
        <v>50</v>
      </c>
      <c r="AK2720" s="1024">
        <f>AJ2720*AI2720/365</f>
        <v>0.11643835616438356</v>
      </c>
      <c r="AL2720" s="828">
        <v>0</v>
      </c>
      <c r="AM2720" s="745">
        <f>SUBTOTAL(9,AK2720:AL2720)</f>
        <v>0.11643835616438356</v>
      </c>
      <c r="AN2720" s="828"/>
      <c r="AO2720" s="828"/>
      <c r="AP2720" s="828"/>
      <c r="AQ2720" s="1345"/>
      <c r="AR2720" s="904"/>
      <c r="AS2720" s="1102"/>
      <c r="AT2720" s="735"/>
      <c r="AU2720" s="736"/>
      <c r="AV2720" s="1103"/>
      <c r="AW2720" s="434" t="s">
        <v>20570</v>
      </c>
      <c r="AX2720" s="2080" t="s">
        <v>24059</v>
      </c>
      <c r="AY2720" s="2391"/>
    </row>
    <row r="2721" spans="1:51" s="8" customFormat="1" ht="15.95" customHeight="1" x14ac:dyDescent="0.25">
      <c r="A2721" s="1553"/>
      <c r="B2721" s="1022"/>
      <c r="C2721" s="1482"/>
      <c r="D2721" s="1022"/>
      <c r="E2721" s="1228"/>
      <c r="F2721" s="1228"/>
      <c r="G2721" s="1022"/>
      <c r="H2721" s="1228"/>
      <c r="I2721" s="1022"/>
      <c r="J2721" s="1228"/>
      <c r="K2721" s="1228"/>
      <c r="L2721" s="1228"/>
      <c r="M2721" s="1228"/>
      <c r="N2721" s="1483"/>
      <c r="O2721" s="1483"/>
      <c r="P2721" s="1483"/>
      <c r="Q2721" s="1484"/>
      <c r="R2721" s="1485"/>
      <c r="S2721" s="1229"/>
      <c r="T2721" s="1485"/>
      <c r="U2721" s="1229"/>
      <c r="V2721" s="1485"/>
      <c r="W2721" s="1485"/>
      <c r="X2721" s="1485"/>
      <c r="Y2721" s="1022" t="s">
        <v>230</v>
      </c>
      <c r="Z2721" s="1022" t="s">
        <v>230</v>
      </c>
      <c r="AA2721" s="1019" t="s">
        <v>230</v>
      </c>
      <c r="AB2721" s="1022" t="s">
        <v>230</v>
      </c>
      <c r="AC2721" s="1022" t="s">
        <v>230</v>
      </c>
      <c r="AD2721" s="1022" t="s">
        <v>230</v>
      </c>
      <c r="AE2721" s="1228" t="s">
        <v>4951</v>
      </c>
      <c r="AF2721" s="1022" t="s">
        <v>4952</v>
      </c>
      <c r="AG2721" s="1023" t="s">
        <v>23319</v>
      </c>
      <c r="AH2721" s="1022" t="s">
        <v>260</v>
      </c>
      <c r="AI2721" s="1025">
        <v>0.85</v>
      </c>
      <c r="AJ2721" s="1484">
        <v>50</v>
      </c>
      <c r="AK2721" s="1024">
        <f>AJ2721*AI2721/365</f>
        <v>0.11643835616438356</v>
      </c>
      <c r="AL2721" s="1024">
        <v>0</v>
      </c>
      <c r="AM2721" s="1486">
        <f>SUBTOTAL(9,AK2721:AL2721)</f>
        <v>0.11643835616438356</v>
      </c>
      <c r="AN2721" s="1024"/>
      <c r="AO2721" s="1024"/>
      <c r="AP2721" s="1024"/>
      <c r="AQ2721" s="1668"/>
      <c r="AR2721" s="1104"/>
      <c r="AS2721" s="1105"/>
      <c r="AT2721" s="1022"/>
      <c r="AU2721" s="1228"/>
      <c r="AV2721" s="1489"/>
      <c r="AW2721" s="841" t="s">
        <v>20570</v>
      </c>
      <c r="AX2721" s="2536" t="s">
        <v>24059</v>
      </c>
      <c r="AY2721" s="2391"/>
    </row>
    <row r="2722" spans="1:51" s="55" customFormat="1" ht="15.95" customHeight="1" x14ac:dyDescent="0.25">
      <c r="A2722" s="182">
        <v>537</v>
      </c>
      <c r="B2722" s="166" t="s">
        <v>55</v>
      </c>
      <c r="C2722" s="989" t="s">
        <v>58</v>
      </c>
      <c r="D2722" s="166" t="s">
        <v>4953</v>
      </c>
      <c r="E2722" s="198" t="s">
        <v>4954</v>
      </c>
      <c r="F2722" s="198" t="s">
        <v>4955</v>
      </c>
      <c r="G2722" s="166"/>
      <c r="H2722" s="166" t="s">
        <v>219</v>
      </c>
      <c r="I2722" s="166" t="s">
        <v>220</v>
      </c>
      <c r="J2722" s="166" t="s">
        <v>221</v>
      </c>
      <c r="K2722" s="198" t="s">
        <v>2008</v>
      </c>
      <c r="L2722" s="198" t="s">
        <v>221</v>
      </c>
      <c r="M2722" s="198" t="s">
        <v>879</v>
      </c>
      <c r="N2722" s="199">
        <v>9.75</v>
      </c>
      <c r="O2722" s="199">
        <v>2</v>
      </c>
      <c r="P2722" s="199">
        <v>19.5</v>
      </c>
      <c r="Q2722" s="1012">
        <v>2</v>
      </c>
      <c r="R2722" s="184"/>
      <c r="S2722" s="223">
        <v>1</v>
      </c>
      <c r="T2722" s="183"/>
      <c r="U2722" s="223">
        <v>0</v>
      </c>
      <c r="V2722" s="183"/>
      <c r="W2722" s="183"/>
      <c r="X2722" s="183"/>
      <c r="Y2722" s="673" t="s">
        <v>16652</v>
      </c>
      <c r="Z2722" s="166" t="s">
        <v>230</v>
      </c>
      <c r="AA2722" s="203" t="s">
        <v>230</v>
      </c>
      <c r="AB2722" s="166" t="s">
        <v>230</v>
      </c>
      <c r="AC2722" s="166" t="s">
        <v>230</v>
      </c>
      <c r="AD2722" s="166" t="s">
        <v>230</v>
      </c>
      <c r="AE2722" s="166" t="s">
        <v>4956</v>
      </c>
      <c r="AF2722" s="166" t="s">
        <v>4957</v>
      </c>
      <c r="AG2722" s="165" t="s">
        <v>230</v>
      </c>
      <c r="AH2722" s="203" t="s">
        <v>58</v>
      </c>
      <c r="AI2722" s="167">
        <v>0.1</v>
      </c>
      <c r="AJ2722" s="186">
        <v>2400</v>
      </c>
      <c r="AK2722" s="167">
        <f>AJ2722*0.0763/365</f>
        <v>0.50169863013698635</v>
      </c>
      <c r="AL2722" s="167">
        <f>AJ2722*0.0237/365</f>
        <v>0.15583561643835614</v>
      </c>
      <c r="AM2722" s="187">
        <f>AK2722+AL2722</f>
        <v>0.65753424657534243</v>
      </c>
      <c r="AN2722" s="167">
        <f>SUM(AK2722:AK2730)</f>
        <v>1.5619863013698627</v>
      </c>
      <c r="AO2722" s="167">
        <f>SUM(AL2722:AL2730)</f>
        <v>0.36036986301369861</v>
      </c>
      <c r="AP2722" s="167">
        <f>SUM(AN2722:AO2722)</f>
        <v>1.9223561643835614</v>
      </c>
      <c r="AQ2722" s="167">
        <f>AP2722*30</f>
        <v>57.670684931506841</v>
      </c>
      <c r="AR2722" s="193" t="s">
        <v>231</v>
      </c>
      <c r="AS2722" s="194" t="s">
        <v>431</v>
      </c>
      <c r="AT2722" s="166" t="s">
        <v>232</v>
      </c>
      <c r="AU2722" s="198" t="s">
        <v>58</v>
      </c>
      <c r="AV2722" s="231" t="s">
        <v>4958</v>
      </c>
      <c r="AW2722" s="166" t="s">
        <v>234</v>
      </c>
      <c r="AX2722" s="46"/>
      <c r="AY2722" s="2391"/>
    </row>
    <row r="2723" spans="1:51" s="8" customFormat="1" ht="15.95" customHeight="1" x14ac:dyDescent="0.25">
      <c r="A2723" s="112"/>
      <c r="B2723" s="113"/>
      <c r="C2723" s="992"/>
      <c r="D2723" s="113"/>
      <c r="E2723" s="130"/>
      <c r="F2723" s="130"/>
      <c r="G2723" s="113"/>
      <c r="H2723" s="113"/>
      <c r="I2723" s="113"/>
      <c r="J2723" s="113"/>
      <c r="K2723" s="130"/>
      <c r="L2723" s="130"/>
      <c r="M2723" s="130"/>
      <c r="N2723" s="329"/>
      <c r="O2723" s="329"/>
      <c r="P2723" s="329"/>
      <c r="Q2723" s="1071"/>
      <c r="R2723" s="120"/>
      <c r="S2723" s="131"/>
      <c r="T2723" s="114"/>
      <c r="U2723" s="131"/>
      <c r="V2723" s="114"/>
      <c r="W2723" s="114"/>
      <c r="X2723" s="114"/>
      <c r="Y2723" s="113"/>
      <c r="Z2723" s="113"/>
      <c r="AA2723" s="132"/>
      <c r="AB2723" s="113"/>
      <c r="AC2723" s="113"/>
      <c r="AD2723" s="113"/>
      <c r="AE2723" s="113" t="s">
        <v>4959</v>
      </c>
      <c r="AF2723" s="113" t="s">
        <v>4960</v>
      </c>
      <c r="AG2723" s="115" t="s">
        <v>230</v>
      </c>
      <c r="AH2723" s="132" t="s">
        <v>58</v>
      </c>
      <c r="AI2723" s="116">
        <v>0.1</v>
      </c>
      <c r="AJ2723" s="118">
        <v>2850</v>
      </c>
      <c r="AK2723" s="116">
        <f>AJ2723*0.0763/365</f>
        <v>0.59576712328767123</v>
      </c>
      <c r="AL2723" s="116">
        <f>AJ2723*0.0237/365</f>
        <v>0.18505479452054796</v>
      </c>
      <c r="AM2723" s="116">
        <f>AK2723+AL2723</f>
        <v>0.78082191780821919</v>
      </c>
      <c r="AN2723" s="116"/>
      <c r="AO2723" s="116"/>
      <c r="AP2723" s="116"/>
      <c r="AQ2723" s="367"/>
      <c r="AR2723" s="42"/>
      <c r="AS2723" s="43"/>
      <c r="AT2723" s="113"/>
      <c r="AU2723" s="130"/>
      <c r="AV2723" s="44"/>
      <c r="AW2723" s="113"/>
      <c r="AX2723" s="46"/>
      <c r="AY2723" s="2391"/>
    </row>
    <row r="2724" spans="1:51" s="8" customFormat="1" ht="15.95" customHeight="1" x14ac:dyDescent="0.25">
      <c r="A2724" s="36"/>
      <c r="B2724" s="1029"/>
      <c r="C2724" s="990"/>
      <c r="D2724" s="1029"/>
      <c r="E2724" s="5"/>
      <c r="F2724" s="5"/>
      <c r="G2724" s="1029"/>
      <c r="H2724" s="5"/>
      <c r="I2724" s="1029"/>
      <c r="J2724" s="5"/>
      <c r="K2724" s="5"/>
      <c r="L2724" s="5"/>
      <c r="M2724" s="5"/>
      <c r="N2724" s="328"/>
      <c r="O2724" s="328"/>
      <c r="P2724" s="328"/>
      <c r="Q2724" s="1056"/>
      <c r="R2724" s="448"/>
      <c r="S2724" s="61"/>
      <c r="T2724" s="448"/>
      <c r="U2724" s="61"/>
      <c r="V2724" s="448"/>
      <c r="W2724" s="448"/>
      <c r="X2724" s="448"/>
      <c r="Y2724" s="1029" t="s">
        <v>230</v>
      </c>
      <c r="Z2724" s="1029" t="s">
        <v>230</v>
      </c>
      <c r="AA2724" s="1" t="s">
        <v>230</v>
      </c>
      <c r="AB2724" s="1029" t="s">
        <v>230</v>
      </c>
      <c r="AC2724" s="1029" t="s">
        <v>230</v>
      </c>
      <c r="AD2724" s="1029" t="s">
        <v>230</v>
      </c>
      <c r="AE2724" s="1029" t="s">
        <v>1884</v>
      </c>
      <c r="AF2724" s="1029" t="s">
        <v>4961</v>
      </c>
      <c r="AG2724" s="39" t="s">
        <v>230</v>
      </c>
      <c r="AH2724" s="1" t="s">
        <v>58</v>
      </c>
      <c r="AI2724" s="40">
        <v>0.1</v>
      </c>
      <c r="AJ2724" s="1036">
        <v>300</v>
      </c>
      <c r="AK2724" s="40">
        <f>AJ2724*0.0763/365</f>
        <v>6.2712328767123293E-2</v>
      </c>
      <c r="AL2724" s="40">
        <f>AJ2724*0.0237/365</f>
        <v>1.9479452054794517E-2</v>
      </c>
      <c r="AM2724" s="40">
        <f>AK2724+AL2724</f>
        <v>8.2191780821917804E-2</v>
      </c>
      <c r="AN2724" s="40"/>
      <c r="AO2724" s="40"/>
      <c r="AP2724" s="40"/>
      <c r="AQ2724" s="1644"/>
      <c r="AR2724" s="1034"/>
      <c r="AS2724" s="45"/>
      <c r="AT2724" s="1029"/>
      <c r="AU2724" s="5"/>
      <c r="AV2724" s="46"/>
      <c r="AW2724" s="1029"/>
      <c r="AX2724" s="46"/>
      <c r="AY2724" s="2391"/>
    </row>
    <row r="2725" spans="1:51" s="8" customFormat="1" ht="15.95" customHeight="1" x14ac:dyDescent="0.25">
      <c r="A2725" s="36"/>
      <c r="B2725" s="1029"/>
      <c r="C2725" s="990"/>
      <c r="D2725" s="1029"/>
      <c r="E2725" s="5"/>
      <c r="F2725" s="5"/>
      <c r="G2725" s="1029"/>
      <c r="H2725" s="5"/>
      <c r="I2725" s="1029"/>
      <c r="J2725" s="5"/>
      <c r="K2725" s="5"/>
      <c r="L2725" s="5"/>
      <c r="M2725" s="5"/>
      <c r="N2725" s="328"/>
      <c r="O2725" s="328"/>
      <c r="P2725" s="328"/>
      <c r="Q2725" s="1056"/>
      <c r="R2725" s="448"/>
      <c r="S2725" s="61"/>
      <c r="T2725" s="448"/>
      <c r="U2725" s="61"/>
      <c r="V2725" s="448"/>
      <c r="W2725" s="448"/>
      <c r="X2725" s="448"/>
      <c r="Y2725" s="1029" t="s">
        <v>230</v>
      </c>
      <c r="Z2725" s="1029" t="s">
        <v>230</v>
      </c>
      <c r="AA2725" s="1" t="s">
        <v>230</v>
      </c>
      <c r="AB2725" s="1029" t="s">
        <v>230</v>
      </c>
      <c r="AC2725" s="1029" t="s">
        <v>230</v>
      </c>
      <c r="AD2725" s="1029" t="s">
        <v>230</v>
      </c>
      <c r="AE2725" s="1029" t="s">
        <v>4962</v>
      </c>
      <c r="AF2725" s="1029" t="s">
        <v>4963</v>
      </c>
      <c r="AG2725" s="39">
        <v>503001400321</v>
      </c>
      <c r="AH2725" s="1" t="s">
        <v>506</v>
      </c>
      <c r="AI2725" s="1036">
        <v>2.0699999999999998</v>
      </c>
      <c r="AJ2725" s="1640">
        <v>40</v>
      </c>
      <c r="AK2725" s="40">
        <f t="shared" ref="AK2725:AK2730" si="365">AJ2725*AI2725/365</f>
        <v>0.22684931506849315</v>
      </c>
      <c r="AL2725" s="40">
        <v>0</v>
      </c>
      <c r="AM2725" s="41">
        <f>SUBTOTAL(9,AK2725:AL2725)</f>
        <v>0.22684931506849315</v>
      </c>
      <c r="AN2725" s="40"/>
      <c r="AO2725" s="40"/>
      <c r="AP2725" s="40"/>
      <c r="AQ2725" s="1644"/>
      <c r="AR2725" s="1034"/>
      <c r="AS2725" s="45"/>
      <c r="AT2725" s="1029"/>
      <c r="AU2725" s="5"/>
      <c r="AV2725" s="46"/>
      <c r="AW2725" s="1029"/>
      <c r="AX2725" s="46"/>
      <c r="AY2725" s="2391"/>
    </row>
    <row r="2726" spans="1:51" s="8" customFormat="1" ht="15.95" customHeight="1" x14ac:dyDescent="0.25">
      <c r="A2726" s="36"/>
      <c r="B2726" s="1029"/>
      <c r="C2726" s="990"/>
      <c r="D2726" s="1029"/>
      <c r="E2726" s="5"/>
      <c r="F2726" s="5"/>
      <c r="G2726" s="1029"/>
      <c r="H2726" s="5"/>
      <c r="I2726" s="1029"/>
      <c r="J2726" s="5"/>
      <c r="K2726" s="5"/>
      <c r="L2726" s="5"/>
      <c r="M2726" s="5"/>
      <c r="N2726" s="328"/>
      <c r="O2726" s="328"/>
      <c r="P2726" s="328"/>
      <c r="Q2726" s="1056"/>
      <c r="R2726" s="448"/>
      <c r="S2726" s="61"/>
      <c r="T2726" s="448"/>
      <c r="U2726" s="61"/>
      <c r="V2726" s="448"/>
      <c r="W2726" s="448"/>
      <c r="X2726" s="448"/>
      <c r="Y2726" s="1029" t="s">
        <v>230</v>
      </c>
      <c r="Z2726" s="1029" t="s">
        <v>230</v>
      </c>
      <c r="AA2726" s="1" t="s">
        <v>230</v>
      </c>
      <c r="AB2726" s="1029" t="s">
        <v>230</v>
      </c>
      <c r="AC2726" s="1029" t="s">
        <v>230</v>
      </c>
      <c r="AD2726" s="1029" t="s">
        <v>230</v>
      </c>
      <c r="AE2726" s="1029" t="s">
        <v>4964</v>
      </c>
      <c r="AF2726" s="1029" t="s">
        <v>4965</v>
      </c>
      <c r="AG2726" s="39">
        <v>5030071752</v>
      </c>
      <c r="AH2726" s="1" t="s">
        <v>763</v>
      </c>
      <c r="AI2726" s="1700">
        <v>1.1200000000000001</v>
      </c>
      <c r="AJ2726" s="1700">
        <v>12</v>
      </c>
      <c r="AK2726" s="40">
        <f t="shared" si="365"/>
        <v>3.6821917808219182E-2</v>
      </c>
      <c r="AL2726" s="40">
        <v>0</v>
      </c>
      <c r="AM2726" s="40">
        <f>SUM(AK2726:AL2726)</f>
        <v>3.6821917808219182E-2</v>
      </c>
      <c r="AN2726" s="40"/>
      <c r="AO2726" s="40"/>
      <c r="AP2726" s="40"/>
      <c r="AQ2726" s="1644"/>
      <c r="AR2726" s="1034"/>
      <c r="AS2726" s="45"/>
      <c r="AT2726" s="1029"/>
      <c r="AU2726" s="5"/>
      <c r="AV2726" s="46"/>
      <c r="AW2726" s="1029"/>
      <c r="AX2726" s="46"/>
      <c r="AY2726" s="2391"/>
    </row>
    <row r="2727" spans="1:51" s="8" customFormat="1" ht="15.95" customHeight="1" x14ac:dyDescent="0.25">
      <c r="A2727" s="36"/>
      <c r="B2727" s="1206"/>
      <c r="C2727" s="990"/>
      <c r="D2727" s="1206"/>
      <c r="E2727" s="5"/>
      <c r="F2727" s="5"/>
      <c r="G2727" s="1206"/>
      <c r="H2727" s="5"/>
      <c r="I2727" s="1206"/>
      <c r="J2727" s="5"/>
      <c r="K2727" s="5"/>
      <c r="L2727" s="5"/>
      <c r="M2727" s="5"/>
      <c r="N2727" s="328"/>
      <c r="O2727" s="328"/>
      <c r="P2727" s="328"/>
      <c r="Q2727" s="1056"/>
      <c r="R2727" s="448"/>
      <c r="S2727" s="61"/>
      <c r="T2727" s="448"/>
      <c r="U2727" s="61"/>
      <c r="V2727" s="448"/>
      <c r="W2727" s="448"/>
      <c r="X2727" s="448"/>
      <c r="Y2727" s="1209" t="s">
        <v>230</v>
      </c>
      <c r="Z2727" s="1209" t="s">
        <v>230</v>
      </c>
      <c r="AA2727" s="754" t="s">
        <v>230</v>
      </c>
      <c r="AB2727" s="1209" t="s">
        <v>230</v>
      </c>
      <c r="AC2727" s="1209" t="s">
        <v>18146</v>
      </c>
      <c r="AD2727" s="1161" t="s">
        <v>18145</v>
      </c>
      <c r="AE2727" s="1209" t="s">
        <v>18147</v>
      </c>
      <c r="AF2727" s="1209" t="s">
        <v>18148</v>
      </c>
      <c r="AG2727" s="377">
        <v>503000634207</v>
      </c>
      <c r="AH2727" s="754" t="s">
        <v>22822</v>
      </c>
      <c r="AI2727" s="379">
        <v>0.16</v>
      </c>
      <c r="AJ2727" s="831">
        <v>20</v>
      </c>
      <c r="AK2727" s="378">
        <f t="shared" si="365"/>
        <v>8.767123287671234E-3</v>
      </c>
      <c r="AL2727" s="378">
        <v>0</v>
      </c>
      <c r="AM2727" s="380">
        <v>8.9999999999999993E-3</v>
      </c>
      <c r="AN2727" s="40"/>
      <c r="AO2727" s="40"/>
      <c r="AP2727" s="40"/>
      <c r="AQ2727" s="1644"/>
      <c r="AR2727" s="1208"/>
      <c r="AS2727" s="45"/>
      <c r="AT2727" s="1206"/>
      <c r="AU2727" s="5"/>
      <c r="AV2727" s="46"/>
      <c r="AW2727" s="1206"/>
      <c r="AX2727" s="2460" t="s">
        <v>18149</v>
      </c>
      <c r="AY2727" s="2391"/>
    </row>
    <row r="2728" spans="1:51" s="8" customFormat="1" ht="15.95" customHeight="1" x14ac:dyDescent="0.25">
      <c r="A2728" s="36"/>
      <c r="B2728" s="1029"/>
      <c r="C2728" s="990"/>
      <c r="D2728" s="1029"/>
      <c r="E2728" s="5"/>
      <c r="F2728" s="5"/>
      <c r="G2728" s="1029"/>
      <c r="H2728" s="5"/>
      <c r="I2728" s="1029"/>
      <c r="J2728" s="5"/>
      <c r="K2728" s="5"/>
      <c r="L2728" s="5"/>
      <c r="M2728" s="5"/>
      <c r="N2728" s="328"/>
      <c r="O2728" s="328"/>
      <c r="P2728" s="328"/>
      <c r="Q2728" s="1056"/>
      <c r="R2728" s="448"/>
      <c r="S2728" s="61"/>
      <c r="T2728" s="448"/>
      <c r="U2728" s="61"/>
      <c r="V2728" s="448"/>
      <c r="W2728" s="448"/>
      <c r="X2728" s="448"/>
      <c r="Y2728" s="1029" t="s">
        <v>230</v>
      </c>
      <c r="Z2728" s="1029" t="s">
        <v>230</v>
      </c>
      <c r="AA2728" s="1" t="s">
        <v>230</v>
      </c>
      <c r="AB2728" s="1029" t="s">
        <v>230</v>
      </c>
      <c r="AC2728" s="1029" t="s">
        <v>230</v>
      </c>
      <c r="AD2728" s="1029" t="s">
        <v>230</v>
      </c>
      <c r="AE2728" s="1029" t="s">
        <v>4966</v>
      </c>
      <c r="AF2728" s="1029" t="s">
        <v>4967</v>
      </c>
      <c r="AG2728" s="39" t="s">
        <v>23130</v>
      </c>
      <c r="AH2728" s="1699" t="s">
        <v>22966</v>
      </c>
      <c r="AI2728" s="328">
        <v>0.6</v>
      </c>
      <c r="AJ2728" s="328">
        <v>30</v>
      </c>
      <c r="AK2728" s="40">
        <f t="shared" si="365"/>
        <v>4.9315068493150684E-2</v>
      </c>
      <c r="AL2728" s="40">
        <v>0</v>
      </c>
      <c r="AM2728" s="41">
        <f>SUBTOTAL(9,AK2728:AL2728)</f>
        <v>4.9315068493150684E-2</v>
      </c>
      <c r="AN2728" s="40"/>
      <c r="AO2728" s="40"/>
      <c r="AP2728" s="40"/>
      <c r="AQ2728" s="1644"/>
      <c r="AR2728" s="1034"/>
      <c r="AS2728" s="45"/>
      <c r="AT2728" s="1029"/>
      <c r="AU2728" s="5"/>
      <c r="AV2728" s="46"/>
      <c r="AW2728" s="1029"/>
      <c r="AX2728" s="46"/>
      <c r="AY2728" s="2391"/>
    </row>
    <row r="2729" spans="1:51" s="8" customFormat="1" ht="15.95" customHeight="1" x14ac:dyDescent="0.25">
      <c r="A2729" s="36"/>
      <c r="B2729" s="1029"/>
      <c r="C2729" s="990"/>
      <c r="D2729" s="1029"/>
      <c r="E2729" s="5"/>
      <c r="F2729" s="5"/>
      <c r="G2729" s="1029"/>
      <c r="H2729" s="5"/>
      <c r="I2729" s="1029"/>
      <c r="J2729" s="5"/>
      <c r="K2729" s="5"/>
      <c r="L2729" s="5"/>
      <c r="M2729" s="5"/>
      <c r="N2729" s="328"/>
      <c r="O2729" s="328"/>
      <c r="P2729" s="328"/>
      <c r="Q2729" s="1056"/>
      <c r="R2729" s="448"/>
      <c r="S2729" s="61"/>
      <c r="T2729" s="448"/>
      <c r="U2729" s="61"/>
      <c r="V2729" s="448"/>
      <c r="W2729" s="448"/>
      <c r="X2729" s="448"/>
      <c r="Y2729" s="1029" t="s">
        <v>230</v>
      </c>
      <c r="Z2729" s="1029" t="s">
        <v>230</v>
      </c>
      <c r="AA2729" s="1" t="s">
        <v>230</v>
      </c>
      <c r="AB2729" s="1029" t="s">
        <v>230</v>
      </c>
      <c r="AC2729" s="1029" t="s">
        <v>230</v>
      </c>
      <c r="AD2729" s="1029" t="s">
        <v>230</v>
      </c>
      <c r="AE2729" s="1029" t="s">
        <v>4968</v>
      </c>
      <c r="AF2729" s="1029" t="s">
        <v>4969</v>
      </c>
      <c r="AG2729" s="39" t="s">
        <v>23131</v>
      </c>
      <c r="AH2729" s="1699" t="s">
        <v>22966</v>
      </c>
      <c r="AI2729" s="328">
        <v>0.6</v>
      </c>
      <c r="AJ2729" s="328">
        <v>40</v>
      </c>
      <c r="AK2729" s="40">
        <f t="shared" si="365"/>
        <v>6.575342465753424E-2</v>
      </c>
      <c r="AL2729" s="40">
        <v>0</v>
      </c>
      <c r="AM2729" s="41">
        <f>SUBTOTAL(9,AK2729:AL2729)</f>
        <v>6.575342465753424E-2</v>
      </c>
      <c r="AN2729" s="40"/>
      <c r="AO2729" s="40"/>
      <c r="AP2729" s="40"/>
      <c r="AQ2729" s="1644"/>
      <c r="AR2729" s="1034"/>
      <c r="AS2729" s="45"/>
      <c r="AT2729" s="1029"/>
      <c r="AU2729" s="5"/>
      <c r="AV2729" s="46"/>
      <c r="AW2729" s="1029"/>
      <c r="AX2729" s="46"/>
      <c r="AY2729" s="2391"/>
    </row>
    <row r="2730" spans="1:51" s="8" customFormat="1" ht="15.95" customHeight="1" x14ac:dyDescent="0.25">
      <c r="A2730" s="93"/>
      <c r="B2730" s="88"/>
      <c r="C2730" s="993"/>
      <c r="D2730" s="88"/>
      <c r="E2730" s="103"/>
      <c r="F2730" s="103"/>
      <c r="G2730" s="88"/>
      <c r="H2730" s="103"/>
      <c r="I2730" s="88"/>
      <c r="J2730" s="103"/>
      <c r="K2730" s="103"/>
      <c r="L2730" s="103"/>
      <c r="M2730" s="103"/>
      <c r="N2730" s="330"/>
      <c r="O2730" s="330"/>
      <c r="P2730" s="330"/>
      <c r="Q2730" s="106"/>
      <c r="R2730" s="94"/>
      <c r="S2730" s="104"/>
      <c r="T2730" s="94"/>
      <c r="U2730" s="104"/>
      <c r="V2730" s="94"/>
      <c r="W2730" s="94"/>
      <c r="X2730" s="94"/>
      <c r="Y2730" s="88" t="s">
        <v>230</v>
      </c>
      <c r="Z2730" s="88" t="s">
        <v>230</v>
      </c>
      <c r="AA2730" s="90" t="s">
        <v>230</v>
      </c>
      <c r="AB2730" s="88" t="s">
        <v>230</v>
      </c>
      <c r="AC2730" s="88" t="s">
        <v>230</v>
      </c>
      <c r="AD2730" s="88" t="s">
        <v>230</v>
      </c>
      <c r="AE2730" s="88" t="s">
        <v>4970</v>
      </c>
      <c r="AF2730" s="88" t="s">
        <v>4971</v>
      </c>
      <c r="AG2730" s="95">
        <v>5030039501</v>
      </c>
      <c r="AH2730" s="90" t="s">
        <v>450</v>
      </c>
      <c r="AI2730" s="104">
        <v>0.87</v>
      </c>
      <c r="AJ2730" s="104">
        <v>6</v>
      </c>
      <c r="AK2730" s="98">
        <f t="shared" si="365"/>
        <v>1.4301369863013698E-2</v>
      </c>
      <c r="AL2730" s="98">
        <v>0</v>
      </c>
      <c r="AM2730" s="96">
        <f>SUBTOTAL(9,AK2730:AL2730)</f>
        <v>1.4301369863013698E-2</v>
      </c>
      <c r="AN2730" s="98"/>
      <c r="AO2730" s="98"/>
      <c r="AP2730" s="98"/>
      <c r="AQ2730" s="368"/>
      <c r="AR2730" s="47"/>
      <c r="AS2730" s="48"/>
      <c r="AT2730" s="88"/>
      <c r="AU2730" s="103"/>
      <c r="AV2730" s="52"/>
      <c r="AW2730" s="88"/>
      <c r="AX2730" s="46"/>
      <c r="AY2730" s="2391"/>
    </row>
    <row r="2731" spans="1:51" s="55" customFormat="1" ht="15.95" customHeight="1" x14ac:dyDescent="0.25">
      <c r="A2731" s="182">
        <v>538</v>
      </c>
      <c r="B2731" s="166" t="s">
        <v>55</v>
      </c>
      <c r="C2731" s="989" t="s">
        <v>58</v>
      </c>
      <c r="D2731" s="166" t="s">
        <v>4972</v>
      </c>
      <c r="E2731" s="198" t="s">
        <v>4973</v>
      </c>
      <c r="F2731" s="198" t="s">
        <v>4974</v>
      </c>
      <c r="G2731" s="166"/>
      <c r="H2731" s="166" t="s">
        <v>219</v>
      </c>
      <c r="I2731" s="166" t="s">
        <v>220</v>
      </c>
      <c r="J2731" s="166" t="s">
        <v>221</v>
      </c>
      <c r="K2731" s="198" t="s">
        <v>222</v>
      </c>
      <c r="L2731" s="198" t="s">
        <v>221</v>
      </c>
      <c r="M2731" s="198" t="s">
        <v>879</v>
      </c>
      <c r="N2731" s="199">
        <v>10</v>
      </c>
      <c r="O2731" s="199">
        <v>1.5</v>
      </c>
      <c r="P2731" s="199">
        <v>15</v>
      </c>
      <c r="Q2731" s="1012">
        <v>2</v>
      </c>
      <c r="R2731" s="184"/>
      <c r="S2731" s="223">
        <v>1</v>
      </c>
      <c r="T2731" s="183"/>
      <c r="U2731" s="223">
        <v>0</v>
      </c>
      <c r="V2731" s="183"/>
      <c r="W2731" s="183"/>
      <c r="X2731" s="183"/>
      <c r="Y2731" s="673" t="s">
        <v>16652</v>
      </c>
      <c r="Z2731" s="166" t="s">
        <v>230</v>
      </c>
      <c r="AA2731" s="203" t="s">
        <v>230</v>
      </c>
      <c r="AB2731" s="166" t="s">
        <v>230</v>
      </c>
      <c r="AC2731" s="166" t="s">
        <v>230</v>
      </c>
      <c r="AD2731" s="166" t="s">
        <v>230</v>
      </c>
      <c r="AE2731" s="166" t="s">
        <v>4975</v>
      </c>
      <c r="AF2731" s="166" t="s">
        <v>1797</v>
      </c>
      <c r="AG2731" s="165" t="s">
        <v>230</v>
      </c>
      <c r="AH2731" s="203" t="s">
        <v>58</v>
      </c>
      <c r="AI2731" s="167">
        <v>0.1</v>
      </c>
      <c r="AJ2731" s="186">
        <v>1500</v>
      </c>
      <c r="AK2731" s="167">
        <f>AJ2731*0.0763/365</f>
        <v>0.31356164383561647</v>
      </c>
      <c r="AL2731" s="167">
        <f>AJ2731*0.0237/365</f>
        <v>9.7397260273972594E-2</v>
      </c>
      <c r="AM2731" s="187">
        <f>AK2731+AL2731</f>
        <v>0.41095890410958907</v>
      </c>
      <c r="AN2731" s="167">
        <f>SUM(AK2731:AK2741)</f>
        <v>3.3718493150684932</v>
      </c>
      <c r="AO2731" s="167">
        <f>SUM(AL2731:AL2741)</f>
        <v>0.80839726027397263</v>
      </c>
      <c r="AP2731" s="167">
        <f>SUM(AM2731:AM2741)</f>
        <v>4.1802465753424656</v>
      </c>
      <c r="AQ2731" s="167">
        <f>AP2731*30</f>
        <v>125.40739726027397</v>
      </c>
      <c r="AR2731" s="193" t="s">
        <v>231</v>
      </c>
      <c r="AS2731" s="194" t="s">
        <v>431</v>
      </c>
      <c r="AT2731" s="166" t="s">
        <v>232</v>
      </c>
      <c r="AU2731" s="198" t="s">
        <v>58</v>
      </c>
      <c r="AV2731" s="231" t="s">
        <v>4976</v>
      </c>
      <c r="AW2731" s="166" t="s">
        <v>234</v>
      </c>
      <c r="AX2731" s="46"/>
      <c r="AY2731" s="2391"/>
    </row>
    <row r="2732" spans="1:51" s="8" customFormat="1" ht="15.95" customHeight="1" x14ac:dyDescent="0.25">
      <c r="A2732" s="112"/>
      <c r="B2732" s="113"/>
      <c r="C2732" s="992"/>
      <c r="D2732" s="113"/>
      <c r="E2732" s="130"/>
      <c r="F2732" s="130"/>
      <c r="G2732" s="113"/>
      <c r="H2732" s="130"/>
      <c r="I2732" s="113"/>
      <c r="J2732" s="130"/>
      <c r="K2732" s="130"/>
      <c r="L2732" s="130"/>
      <c r="M2732" s="130"/>
      <c r="N2732" s="329"/>
      <c r="O2732" s="329"/>
      <c r="P2732" s="329"/>
      <c r="Q2732" s="1071"/>
      <c r="R2732" s="114"/>
      <c r="S2732" s="131"/>
      <c r="T2732" s="114"/>
      <c r="U2732" s="131"/>
      <c r="V2732" s="114"/>
      <c r="W2732" s="114"/>
      <c r="X2732" s="114"/>
      <c r="Y2732" s="113" t="s">
        <v>230</v>
      </c>
      <c r="Z2732" s="113" t="s">
        <v>230</v>
      </c>
      <c r="AA2732" s="132" t="s">
        <v>230</v>
      </c>
      <c r="AB2732" s="113" t="s">
        <v>230</v>
      </c>
      <c r="AC2732" s="113" t="s">
        <v>230</v>
      </c>
      <c r="AD2732" s="113" t="s">
        <v>230</v>
      </c>
      <c r="AE2732" s="130" t="s">
        <v>1909</v>
      </c>
      <c r="AF2732" s="113" t="s">
        <v>4977</v>
      </c>
      <c r="AG2732" s="115" t="s">
        <v>230</v>
      </c>
      <c r="AH2732" s="132" t="s">
        <v>58</v>
      </c>
      <c r="AI2732" s="116">
        <v>0.1</v>
      </c>
      <c r="AJ2732" s="118">
        <v>9150</v>
      </c>
      <c r="AK2732" s="116">
        <f>AJ2732*0.0763/365</f>
        <v>1.9127260273972606</v>
      </c>
      <c r="AL2732" s="116">
        <f>AJ2732*0.0237/365</f>
        <v>0.5941232876712329</v>
      </c>
      <c r="AM2732" s="116">
        <f>AK2732+AL2732</f>
        <v>2.5068493150684934</v>
      </c>
      <c r="AN2732" s="116"/>
      <c r="AO2732" s="116"/>
      <c r="AP2732" s="116"/>
      <c r="AQ2732" s="367"/>
      <c r="AR2732" s="42"/>
      <c r="AS2732" s="43"/>
      <c r="AT2732" s="113"/>
      <c r="AU2732" s="130"/>
      <c r="AV2732" s="44"/>
      <c r="AW2732" s="113"/>
      <c r="AX2732" s="46"/>
      <c r="AY2732" s="2391"/>
    </row>
    <row r="2733" spans="1:51" s="8" customFormat="1" ht="15.95" customHeight="1" x14ac:dyDescent="0.25">
      <c r="A2733" s="36"/>
      <c r="B2733" s="1029"/>
      <c r="C2733" s="990"/>
      <c r="D2733" s="1029"/>
      <c r="E2733" s="5"/>
      <c r="F2733" s="5"/>
      <c r="G2733" s="1029"/>
      <c r="H2733" s="5"/>
      <c r="I2733" s="1029"/>
      <c r="J2733" s="5"/>
      <c r="K2733" s="5"/>
      <c r="L2733" s="5"/>
      <c r="M2733" s="5"/>
      <c r="N2733" s="328"/>
      <c r="O2733" s="328"/>
      <c r="P2733" s="328"/>
      <c r="Q2733" s="1056"/>
      <c r="R2733" s="448"/>
      <c r="S2733" s="61"/>
      <c r="T2733" s="448"/>
      <c r="U2733" s="61"/>
      <c r="V2733" s="448"/>
      <c r="W2733" s="448"/>
      <c r="X2733" s="448"/>
      <c r="Y2733" s="1029" t="s">
        <v>230</v>
      </c>
      <c r="Z2733" s="1029" t="s">
        <v>230</v>
      </c>
      <c r="AA2733" s="1" t="s">
        <v>230</v>
      </c>
      <c r="AB2733" s="1029" t="s">
        <v>230</v>
      </c>
      <c r="AC2733" s="1029" t="s">
        <v>230</v>
      </c>
      <c r="AD2733" s="1029" t="s">
        <v>230</v>
      </c>
      <c r="AE2733" s="5" t="s">
        <v>2131</v>
      </c>
      <c r="AF2733" s="1029" t="s">
        <v>4978</v>
      </c>
      <c r="AG2733" s="39" t="s">
        <v>230</v>
      </c>
      <c r="AH2733" s="1" t="s">
        <v>58</v>
      </c>
      <c r="AI2733" s="40">
        <v>0.1</v>
      </c>
      <c r="AJ2733" s="1036">
        <v>1800</v>
      </c>
      <c r="AK2733" s="40">
        <f>AJ2733*0.0763/365</f>
        <v>0.37627397260273976</v>
      </c>
      <c r="AL2733" s="40">
        <f>AJ2733*0.0237/365</f>
        <v>0.11687671232876712</v>
      </c>
      <c r="AM2733" s="40">
        <f>AK2733+AL2733</f>
        <v>0.49315068493150688</v>
      </c>
      <c r="AN2733" s="40"/>
      <c r="AO2733" s="40"/>
      <c r="AP2733" s="40"/>
      <c r="AQ2733" s="1644"/>
      <c r="AR2733" s="1034"/>
      <c r="AS2733" s="45"/>
      <c r="AT2733" s="1029"/>
      <c r="AU2733" s="5"/>
      <c r="AV2733" s="46"/>
      <c r="AW2733" s="1029"/>
      <c r="AX2733" s="46"/>
      <c r="AY2733" s="2391"/>
    </row>
    <row r="2734" spans="1:51" s="1099" customFormat="1" ht="15.95" customHeight="1" x14ac:dyDescent="0.25">
      <c r="A2734" s="781"/>
      <c r="B2734" s="782"/>
      <c r="C2734" s="1314"/>
      <c r="D2734" s="782"/>
      <c r="E2734" s="1015"/>
      <c r="F2734" s="1015"/>
      <c r="G2734" s="782"/>
      <c r="H2734" s="1015"/>
      <c r="I2734" s="782"/>
      <c r="J2734" s="1015"/>
      <c r="K2734" s="1015"/>
      <c r="L2734" s="1015"/>
      <c r="M2734" s="1015"/>
      <c r="N2734" s="1315"/>
      <c r="O2734" s="1315"/>
      <c r="P2734" s="1315"/>
      <c r="Q2734" s="1316"/>
      <c r="R2734" s="783"/>
      <c r="S2734" s="1195"/>
      <c r="T2734" s="783"/>
      <c r="U2734" s="1195"/>
      <c r="V2734" s="783"/>
      <c r="W2734" s="783"/>
      <c r="X2734" s="783"/>
      <c r="Y2734" s="782" t="s">
        <v>230</v>
      </c>
      <c r="Z2734" s="782" t="s">
        <v>230</v>
      </c>
      <c r="AA2734" s="784" t="s">
        <v>230</v>
      </c>
      <c r="AB2734" s="782" t="s">
        <v>230</v>
      </c>
      <c r="AC2734" s="1494" t="s">
        <v>21268</v>
      </c>
      <c r="AD2734" s="1383" t="s">
        <v>21269</v>
      </c>
      <c r="AE2734" s="782" t="s">
        <v>21299</v>
      </c>
      <c r="AF2734" s="1015" t="s">
        <v>21300</v>
      </c>
      <c r="AG2734" s="377" t="s">
        <v>21273</v>
      </c>
      <c r="AH2734" s="754" t="s">
        <v>17021</v>
      </c>
      <c r="AI2734" s="379">
        <v>0.87</v>
      </c>
      <c r="AJ2734" s="785">
        <v>5</v>
      </c>
      <c r="AK2734" s="378">
        <f t="shared" ref="AK2734:AK2741" si="366">AJ2734*AI2734/365</f>
        <v>1.191780821917808E-2</v>
      </c>
      <c r="AL2734" s="430">
        <v>0</v>
      </c>
      <c r="AM2734" s="380">
        <f t="shared" ref="AM2734:AM2741" si="367">SUBTOTAL(9,AK2734:AL2734)</f>
        <v>1.191780821917808E-2</v>
      </c>
      <c r="AN2734" s="430"/>
      <c r="AO2734" s="430"/>
      <c r="AP2734" s="430"/>
      <c r="AQ2734" s="830"/>
      <c r="AR2734" s="484"/>
      <c r="AS2734" s="786"/>
      <c r="AT2734" s="782"/>
      <c r="AU2734" s="1015"/>
      <c r="AV2734" s="787"/>
      <c r="AW2734" s="782"/>
      <c r="AX2734" s="2525" t="s">
        <v>21271</v>
      </c>
      <c r="AY2734" s="2401"/>
    </row>
    <row r="2735" spans="1:51" s="8" customFormat="1" ht="15.95" customHeight="1" x14ac:dyDescent="0.25">
      <c r="A2735" s="36"/>
      <c r="B2735" s="1029"/>
      <c r="C2735" s="990"/>
      <c r="D2735" s="1029"/>
      <c r="E2735" s="5"/>
      <c r="F2735" s="5"/>
      <c r="G2735" s="1029"/>
      <c r="H2735" s="5"/>
      <c r="I2735" s="1029"/>
      <c r="J2735" s="5"/>
      <c r="K2735" s="5"/>
      <c r="L2735" s="5"/>
      <c r="M2735" s="5"/>
      <c r="N2735" s="328"/>
      <c r="O2735" s="328"/>
      <c r="P2735" s="328"/>
      <c r="Q2735" s="1056"/>
      <c r="R2735" s="448"/>
      <c r="S2735" s="61"/>
      <c r="T2735" s="448"/>
      <c r="U2735" s="61"/>
      <c r="V2735" s="448"/>
      <c r="W2735" s="448"/>
      <c r="X2735" s="448"/>
      <c r="Y2735" s="1029" t="s">
        <v>230</v>
      </c>
      <c r="Z2735" s="1029" t="s">
        <v>230</v>
      </c>
      <c r="AA2735" s="1" t="s">
        <v>230</v>
      </c>
      <c r="AB2735" s="1029" t="s">
        <v>230</v>
      </c>
      <c r="AC2735" s="1029" t="s">
        <v>230</v>
      </c>
      <c r="AD2735" s="1029" t="s">
        <v>230</v>
      </c>
      <c r="AE2735" s="5" t="s">
        <v>4979</v>
      </c>
      <c r="AF2735" s="5" t="s">
        <v>4980</v>
      </c>
      <c r="AG2735" s="39">
        <v>503000432610</v>
      </c>
      <c r="AH2735" s="1" t="s">
        <v>506</v>
      </c>
      <c r="AI2735" s="61">
        <v>2.0699999999999998</v>
      </c>
      <c r="AJ2735" s="328">
        <v>40</v>
      </c>
      <c r="AK2735" s="40">
        <f t="shared" si="366"/>
        <v>0.22684931506849315</v>
      </c>
      <c r="AL2735" s="40">
        <v>0</v>
      </c>
      <c r="AM2735" s="41">
        <f t="shared" si="367"/>
        <v>0.22684931506849315</v>
      </c>
      <c r="AN2735" s="40"/>
      <c r="AO2735" s="40"/>
      <c r="AP2735" s="40"/>
      <c r="AQ2735" s="1644"/>
      <c r="AR2735" s="1034"/>
      <c r="AS2735" s="45"/>
      <c r="AT2735" s="1029"/>
      <c r="AU2735" s="5"/>
      <c r="AV2735" s="46"/>
      <c r="AW2735" s="1029"/>
      <c r="AX2735" s="46"/>
      <c r="AY2735" s="2391"/>
    </row>
    <row r="2736" spans="1:51" s="8" customFormat="1" ht="15.95" customHeight="1" x14ac:dyDescent="0.25">
      <c r="A2736" s="36"/>
      <c r="B2736" s="1029"/>
      <c r="C2736" s="990"/>
      <c r="D2736" s="1029"/>
      <c r="E2736" s="5"/>
      <c r="F2736" s="5"/>
      <c r="G2736" s="1029"/>
      <c r="H2736" s="5"/>
      <c r="I2736" s="1029"/>
      <c r="J2736" s="5"/>
      <c r="K2736" s="5"/>
      <c r="L2736" s="5"/>
      <c r="M2736" s="5"/>
      <c r="N2736" s="328"/>
      <c r="O2736" s="328"/>
      <c r="P2736" s="328"/>
      <c r="Q2736" s="1056"/>
      <c r="R2736" s="448"/>
      <c r="S2736" s="61"/>
      <c r="T2736" s="448"/>
      <c r="U2736" s="61"/>
      <c r="V2736" s="448"/>
      <c r="W2736" s="448"/>
      <c r="X2736" s="448"/>
      <c r="Y2736" s="1029" t="s">
        <v>230</v>
      </c>
      <c r="Z2736" s="1029" t="s">
        <v>230</v>
      </c>
      <c r="AA2736" s="1" t="s">
        <v>230</v>
      </c>
      <c r="AB2736" s="1029" t="s">
        <v>230</v>
      </c>
      <c r="AC2736" s="1029" t="s">
        <v>230</v>
      </c>
      <c r="AD2736" s="1029" t="s">
        <v>230</v>
      </c>
      <c r="AE2736" s="5" t="s">
        <v>4979</v>
      </c>
      <c r="AF2736" s="5" t="s">
        <v>23270</v>
      </c>
      <c r="AG2736" s="39" t="s">
        <v>23269</v>
      </c>
      <c r="AH2736" s="1" t="s">
        <v>23200</v>
      </c>
      <c r="AI2736" s="61">
        <v>0.76</v>
      </c>
      <c r="AJ2736" s="328">
        <v>52</v>
      </c>
      <c r="AK2736" s="40">
        <f t="shared" si="366"/>
        <v>0.10827397260273973</v>
      </c>
      <c r="AL2736" s="40">
        <v>0</v>
      </c>
      <c r="AM2736" s="41">
        <f t="shared" si="367"/>
        <v>0.10827397260273973</v>
      </c>
      <c r="AN2736" s="40"/>
      <c r="AO2736" s="40"/>
      <c r="AP2736" s="40"/>
      <c r="AQ2736" s="1644"/>
      <c r="AR2736" s="1034"/>
      <c r="AS2736" s="45"/>
      <c r="AT2736" s="1029"/>
      <c r="AU2736" s="5"/>
      <c r="AV2736" s="46"/>
      <c r="AW2736" s="1029"/>
      <c r="AX2736" s="46"/>
      <c r="AY2736" s="2391"/>
    </row>
    <row r="2737" spans="1:51" s="8" customFormat="1" ht="15.95" customHeight="1" x14ac:dyDescent="0.25">
      <c r="A2737" s="36"/>
      <c r="B2737" s="1029"/>
      <c r="C2737" s="990"/>
      <c r="D2737" s="1029"/>
      <c r="E2737" s="5"/>
      <c r="F2737" s="5"/>
      <c r="G2737" s="1029"/>
      <c r="H2737" s="5"/>
      <c r="I2737" s="1029"/>
      <c r="J2737" s="5"/>
      <c r="K2737" s="5"/>
      <c r="L2737" s="5"/>
      <c r="M2737" s="5"/>
      <c r="N2737" s="328"/>
      <c r="O2737" s="328"/>
      <c r="P2737" s="328"/>
      <c r="Q2737" s="1056"/>
      <c r="R2737" s="448"/>
      <c r="S2737" s="61"/>
      <c r="T2737" s="448"/>
      <c r="U2737" s="61"/>
      <c r="V2737" s="448"/>
      <c r="W2737" s="448"/>
      <c r="X2737" s="448"/>
      <c r="Y2737" s="1029" t="s">
        <v>230</v>
      </c>
      <c r="Z2737" s="1029" t="s">
        <v>230</v>
      </c>
      <c r="AA2737" s="1" t="s">
        <v>230</v>
      </c>
      <c r="AB2737" s="1029" t="s">
        <v>230</v>
      </c>
      <c r="AC2737" s="1029" t="s">
        <v>230</v>
      </c>
      <c r="AD2737" s="1029" t="s">
        <v>230</v>
      </c>
      <c r="AE2737" s="5" t="s">
        <v>4981</v>
      </c>
      <c r="AF2737" s="5" t="s">
        <v>23272</v>
      </c>
      <c r="AG2737" s="39" t="s">
        <v>23271</v>
      </c>
      <c r="AH2737" s="1" t="s">
        <v>23285</v>
      </c>
      <c r="AI2737" s="61">
        <v>0.76</v>
      </c>
      <c r="AJ2737" s="328">
        <v>30</v>
      </c>
      <c r="AK2737" s="40">
        <f t="shared" si="366"/>
        <v>6.2465753424657537E-2</v>
      </c>
      <c r="AL2737" s="40">
        <v>0</v>
      </c>
      <c r="AM2737" s="41">
        <f t="shared" si="367"/>
        <v>6.2465753424657537E-2</v>
      </c>
      <c r="AN2737" s="40"/>
      <c r="AO2737" s="40"/>
      <c r="AP2737" s="40"/>
      <c r="AQ2737" s="1644"/>
      <c r="AR2737" s="1034"/>
      <c r="AS2737" s="45"/>
      <c r="AT2737" s="1029"/>
      <c r="AU2737" s="5"/>
      <c r="AV2737" s="46"/>
      <c r="AW2737" s="1029"/>
      <c r="AX2737" s="46"/>
      <c r="AY2737" s="2391"/>
    </row>
    <row r="2738" spans="1:51" s="8" customFormat="1" ht="15.95" customHeight="1" x14ac:dyDescent="0.25">
      <c r="A2738" s="36"/>
      <c r="B2738" s="1029"/>
      <c r="C2738" s="990"/>
      <c r="D2738" s="1029"/>
      <c r="E2738" s="5"/>
      <c r="F2738" s="5"/>
      <c r="G2738" s="1029"/>
      <c r="H2738" s="5"/>
      <c r="I2738" s="1029"/>
      <c r="J2738" s="5"/>
      <c r="K2738" s="5"/>
      <c r="L2738" s="5"/>
      <c r="M2738" s="5"/>
      <c r="N2738" s="328"/>
      <c r="O2738" s="328"/>
      <c r="P2738" s="328"/>
      <c r="Q2738" s="1056"/>
      <c r="R2738" s="448"/>
      <c r="S2738" s="61"/>
      <c r="T2738" s="448"/>
      <c r="U2738" s="61"/>
      <c r="V2738" s="448"/>
      <c r="W2738" s="448"/>
      <c r="X2738" s="448"/>
      <c r="Y2738" s="1029" t="s">
        <v>230</v>
      </c>
      <c r="Z2738" s="1029" t="s">
        <v>230</v>
      </c>
      <c r="AA2738" s="1" t="s">
        <v>230</v>
      </c>
      <c r="AB2738" s="1029" t="s">
        <v>230</v>
      </c>
      <c r="AC2738" s="1029" t="s">
        <v>230</v>
      </c>
      <c r="AD2738" s="1029" t="s">
        <v>230</v>
      </c>
      <c r="AE2738" s="5" t="s">
        <v>4982</v>
      </c>
      <c r="AF2738" s="5" t="s">
        <v>4983</v>
      </c>
      <c r="AG2738" s="39">
        <v>5030005037</v>
      </c>
      <c r="AH2738" s="1" t="s">
        <v>4984</v>
      </c>
      <c r="AI2738" s="61">
        <v>0.87</v>
      </c>
      <c r="AJ2738" s="61">
        <v>20</v>
      </c>
      <c r="AK2738" s="98">
        <f t="shared" si="366"/>
        <v>4.7671232876712322E-2</v>
      </c>
      <c r="AL2738" s="40">
        <v>0</v>
      </c>
      <c r="AM2738" s="96">
        <f t="shared" si="367"/>
        <v>4.7671232876712322E-2</v>
      </c>
      <c r="AN2738" s="40"/>
      <c r="AO2738" s="40"/>
      <c r="AP2738" s="40"/>
      <c r="AQ2738" s="1644"/>
      <c r="AR2738" s="1034"/>
      <c r="AS2738" s="45"/>
      <c r="AT2738" s="1029"/>
      <c r="AU2738" s="5"/>
      <c r="AV2738" s="46"/>
      <c r="AW2738" s="1029"/>
      <c r="AX2738" s="46"/>
      <c r="AY2738" s="2391"/>
    </row>
    <row r="2739" spans="1:51" s="8" customFormat="1" ht="15.95" customHeight="1" x14ac:dyDescent="0.25">
      <c r="A2739" s="36"/>
      <c r="B2739" s="1029"/>
      <c r="C2739" s="990"/>
      <c r="D2739" s="1029"/>
      <c r="E2739" s="5"/>
      <c r="F2739" s="5"/>
      <c r="G2739" s="1029"/>
      <c r="H2739" s="5"/>
      <c r="I2739" s="1029"/>
      <c r="J2739" s="5"/>
      <c r="K2739" s="5"/>
      <c r="L2739" s="5"/>
      <c r="M2739" s="5"/>
      <c r="N2739" s="328"/>
      <c r="O2739" s="328"/>
      <c r="P2739" s="328"/>
      <c r="Q2739" s="1056"/>
      <c r="R2739" s="448"/>
      <c r="S2739" s="61"/>
      <c r="T2739" s="448"/>
      <c r="U2739" s="61"/>
      <c r="V2739" s="448"/>
      <c r="W2739" s="448"/>
      <c r="X2739" s="448"/>
      <c r="Y2739" s="1029" t="s">
        <v>230</v>
      </c>
      <c r="Z2739" s="1029" t="s">
        <v>230</v>
      </c>
      <c r="AA2739" s="1" t="s">
        <v>230</v>
      </c>
      <c r="AB2739" s="1029" t="s">
        <v>230</v>
      </c>
      <c r="AC2739" s="1029" t="s">
        <v>230</v>
      </c>
      <c r="AD2739" s="1029" t="s">
        <v>230</v>
      </c>
      <c r="AE2739" s="5" t="s">
        <v>4985</v>
      </c>
      <c r="AF2739" s="5" t="s">
        <v>4986</v>
      </c>
      <c r="AG2739" s="39"/>
      <c r="AH2739" s="1" t="s">
        <v>4987</v>
      </c>
      <c r="AI2739" s="61">
        <v>0.76</v>
      </c>
      <c r="AJ2739" s="328">
        <v>100</v>
      </c>
      <c r="AK2739" s="40">
        <f t="shared" si="366"/>
        <v>0.20821917808219179</v>
      </c>
      <c r="AL2739" s="40">
        <v>0</v>
      </c>
      <c r="AM2739" s="41">
        <f t="shared" si="367"/>
        <v>0.20821917808219179</v>
      </c>
      <c r="AN2739" s="40"/>
      <c r="AO2739" s="40"/>
      <c r="AP2739" s="40"/>
      <c r="AQ2739" s="1644"/>
      <c r="AR2739" s="1034"/>
      <c r="AS2739" s="45"/>
      <c r="AT2739" s="1029"/>
      <c r="AU2739" s="5"/>
      <c r="AV2739" s="46"/>
      <c r="AW2739" s="1029"/>
      <c r="AX2739" s="46"/>
      <c r="AY2739" s="2391"/>
    </row>
    <row r="2740" spans="1:51" s="8" customFormat="1" ht="15.95" customHeight="1" x14ac:dyDescent="0.25">
      <c r="A2740" s="36"/>
      <c r="B2740" s="1029"/>
      <c r="C2740" s="990"/>
      <c r="D2740" s="1029"/>
      <c r="E2740" s="5"/>
      <c r="F2740" s="5"/>
      <c r="G2740" s="1029"/>
      <c r="H2740" s="5"/>
      <c r="I2740" s="1029"/>
      <c r="J2740" s="5"/>
      <c r="K2740" s="5"/>
      <c r="L2740" s="5"/>
      <c r="M2740" s="5"/>
      <c r="N2740" s="328"/>
      <c r="O2740" s="328"/>
      <c r="P2740" s="328"/>
      <c r="Q2740" s="1056"/>
      <c r="R2740" s="448"/>
      <c r="S2740" s="61"/>
      <c r="T2740" s="448"/>
      <c r="U2740" s="61"/>
      <c r="V2740" s="448"/>
      <c r="W2740" s="448"/>
      <c r="X2740" s="448"/>
      <c r="Y2740" s="1029" t="s">
        <v>230</v>
      </c>
      <c r="Z2740" s="1029" t="s">
        <v>230</v>
      </c>
      <c r="AA2740" s="1" t="s">
        <v>230</v>
      </c>
      <c r="AB2740" s="1029" t="s">
        <v>230</v>
      </c>
      <c r="AC2740" s="1029" t="s">
        <v>230</v>
      </c>
      <c r="AD2740" s="1029" t="s">
        <v>230</v>
      </c>
      <c r="AE2740" s="5" t="s">
        <v>4988</v>
      </c>
      <c r="AF2740" s="5" t="s">
        <v>4989</v>
      </c>
      <c r="AG2740" s="51">
        <v>319507400007242</v>
      </c>
      <c r="AH2740" s="1" t="s">
        <v>4990</v>
      </c>
      <c r="AI2740" s="61">
        <v>1.32</v>
      </c>
      <c r="AJ2740" s="61">
        <v>5</v>
      </c>
      <c r="AK2740" s="98">
        <f t="shared" si="366"/>
        <v>1.8082191780821918E-2</v>
      </c>
      <c r="AL2740" s="40">
        <v>0</v>
      </c>
      <c r="AM2740" s="96">
        <f t="shared" si="367"/>
        <v>1.8082191780821918E-2</v>
      </c>
      <c r="AN2740" s="40"/>
      <c r="AO2740" s="40"/>
      <c r="AP2740" s="40"/>
      <c r="AQ2740" s="1644"/>
      <c r="AR2740" s="1034"/>
      <c r="AS2740" s="45"/>
      <c r="AT2740" s="1029"/>
      <c r="AU2740" s="5"/>
      <c r="AV2740" s="46"/>
      <c r="AW2740" s="1029"/>
      <c r="AX2740" s="46"/>
      <c r="AY2740" s="2391"/>
    </row>
    <row r="2741" spans="1:51" s="8" customFormat="1" ht="15.95" customHeight="1" x14ac:dyDescent="0.25">
      <c r="A2741" s="93"/>
      <c r="B2741" s="88"/>
      <c r="C2741" s="993"/>
      <c r="D2741" s="88"/>
      <c r="E2741" s="103"/>
      <c r="F2741" s="103"/>
      <c r="G2741" s="88"/>
      <c r="H2741" s="103"/>
      <c r="I2741" s="88"/>
      <c r="J2741" s="103"/>
      <c r="K2741" s="103"/>
      <c r="L2741" s="103"/>
      <c r="M2741" s="103"/>
      <c r="N2741" s="330"/>
      <c r="O2741" s="330"/>
      <c r="P2741" s="330"/>
      <c r="Q2741" s="106"/>
      <c r="R2741" s="94"/>
      <c r="S2741" s="104"/>
      <c r="T2741" s="94"/>
      <c r="U2741" s="104"/>
      <c r="V2741" s="94"/>
      <c r="W2741" s="94"/>
      <c r="X2741" s="94"/>
      <c r="Y2741" s="88" t="s">
        <v>230</v>
      </c>
      <c r="Z2741" s="88" t="s">
        <v>230</v>
      </c>
      <c r="AA2741" s="90" t="s">
        <v>230</v>
      </c>
      <c r="AB2741" s="88" t="s">
        <v>230</v>
      </c>
      <c r="AC2741" s="88" t="s">
        <v>230</v>
      </c>
      <c r="AD2741" s="88" t="s">
        <v>230</v>
      </c>
      <c r="AE2741" s="103" t="s">
        <v>4991</v>
      </c>
      <c r="AF2741" s="103" t="s">
        <v>4992</v>
      </c>
      <c r="AG2741" s="95">
        <v>6441022440</v>
      </c>
      <c r="AH2741" s="90" t="s">
        <v>4993</v>
      </c>
      <c r="AI2741" s="104">
        <v>0.87</v>
      </c>
      <c r="AJ2741" s="106">
        <v>36</v>
      </c>
      <c r="AK2741" s="98">
        <f t="shared" si="366"/>
        <v>8.5808219178082193E-2</v>
      </c>
      <c r="AL2741" s="98">
        <v>0</v>
      </c>
      <c r="AM2741" s="96">
        <f t="shared" si="367"/>
        <v>8.5808219178082193E-2</v>
      </c>
      <c r="AN2741" s="98"/>
      <c r="AO2741" s="98"/>
      <c r="AP2741" s="98"/>
      <c r="AQ2741" s="368"/>
      <c r="AR2741" s="47"/>
      <c r="AS2741" s="48"/>
      <c r="AT2741" s="88"/>
      <c r="AU2741" s="103"/>
      <c r="AV2741" s="52"/>
      <c r="AW2741" s="88"/>
      <c r="AX2741" s="46"/>
      <c r="AY2741" s="2391"/>
    </row>
    <row r="2742" spans="1:51" s="55" customFormat="1" ht="15.95" customHeight="1" x14ac:dyDescent="0.25">
      <c r="A2742" s="182">
        <v>539</v>
      </c>
      <c r="B2742" s="166" t="s">
        <v>55</v>
      </c>
      <c r="C2742" s="989" t="s">
        <v>58</v>
      </c>
      <c r="D2742" s="166" t="s">
        <v>4994</v>
      </c>
      <c r="E2742" s="198" t="s">
        <v>4995</v>
      </c>
      <c r="F2742" s="198" t="s">
        <v>4996</v>
      </c>
      <c r="G2742" s="166"/>
      <c r="H2742" s="198" t="s">
        <v>219</v>
      </c>
      <c r="I2742" s="166" t="s">
        <v>220</v>
      </c>
      <c r="J2742" s="198" t="s">
        <v>317</v>
      </c>
      <c r="K2742" s="198">
        <v>0</v>
      </c>
      <c r="L2742" s="198" t="s">
        <v>317</v>
      </c>
      <c r="M2742" s="198">
        <v>0</v>
      </c>
      <c r="N2742" s="199">
        <v>4</v>
      </c>
      <c r="O2742" s="199">
        <v>1.5</v>
      </c>
      <c r="P2742" s="199">
        <v>6</v>
      </c>
      <c r="Q2742" s="1012">
        <v>2</v>
      </c>
      <c r="R2742" s="184"/>
      <c r="S2742" s="223">
        <v>0</v>
      </c>
      <c r="T2742" s="183"/>
      <c r="U2742" s="223">
        <v>0</v>
      </c>
      <c r="V2742" s="183"/>
      <c r="W2742" s="183">
        <v>1</v>
      </c>
      <c r="X2742" s="183"/>
      <c r="Y2742" s="166" t="s">
        <v>61</v>
      </c>
      <c r="Z2742" s="166" t="s">
        <v>230</v>
      </c>
      <c r="AA2742" s="203" t="s">
        <v>230</v>
      </c>
      <c r="AB2742" s="166" t="s">
        <v>230</v>
      </c>
      <c r="AC2742" s="166" t="s">
        <v>230</v>
      </c>
      <c r="AD2742" s="166" t="s">
        <v>230</v>
      </c>
      <c r="AE2742" s="198" t="s">
        <v>1909</v>
      </c>
      <c r="AF2742" s="166" t="s">
        <v>4997</v>
      </c>
      <c r="AG2742" s="165" t="s">
        <v>230</v>
      </c>
      <c r="AH2742" s="203" t="s">
        <v>58</v>
      </c>
      <c r="AI2742" s="167">
        <v>0.1</v>
      </c>
      <c r="AJ2742" s="186">
        <v>1800</v>
      </c>
      <c r="AK2742" s="167">
        <f t="shared" ref="AK2742:AK2757" si="368">AJ2742*0.0763/365</f>
        <v>0.37627397260273976</v>
      </c>
      <c r="AL2742" s="167">
        <f t="shared" ref="AL2742:AL2757" si="369">AJ2742*0.0237/365</f>
        <v>0.11687671232876712</v>
      </c>
      <c r="AM2742" s="187">
        <f t="shared" ref="AM2742:AM2757" si="370">AK2742+AL2742</f>
        <v>0.49315068493150688</v>
      </c>
      <c r="AN2742" s="167">
        <f>SUM(AK2742:AK2746)</f>
        <v>2.226287671232877</v>
      </c>
      <c r="AO2742" s="167">
        <f>SUM(AL2742:AL2746)</f>
        <v>0.69152054794520545</v>
      </c>
      <c r="AP2742" s="167">
        <f>AN2742+AO2742</f>
        <v>2.9178082191780823</v>
      </c>
      <c r="AQ2742" s="167">
        <f>AP2742*30</f>
        <v>87.534246575342465</v>
      </c>
      <c r="AR2742" s="193" t="s">
        <v>231</v>
      </c>
      <c r="AS2742" s="194"/>
      <c r="AT2742" s="166" t="s">
        <v>232</v>
      </c>
      <c r="AU2742" s="198" t="s">
        <v>58</v>
      </c>
      <c r="AV2742" s="280" t="s">
        <v>4998</v>
      </c>
      <c r="AW2742" s="166" t="s">
        <v>1122</v>
      </c>
      <c r="AX2742" s="46"/>
      <c r="AY2742" s="2391"/>
    </row>
    <row r="2743" spans="1:51" s="8" customFormat="1" ht="15.95" customHeight="1" x14ac:dyDescent="0.25">
      <c r="A2743" s="112"/>
      <c r="B2743" s="113"/>
      <c r="C2743" s="992"/>
      <c r="D2743" s="113"/>
      <c r="E2743" s="130"/>
      <c r="F2743" s="130"/>
      <c r="G2743" s="113"/>
      <c r="H2743" s="130"/>
      <c r="I2743" s="113"/>
      <c r="J2743" s="130"/>
      <c r="K2743" s="130"/>
      <c r="L2743" s="130"/>
      <c r="M2743" s="130"/>
      <c r="N2743" s="329"/>
      <c r="O2743" s="329"/>
      <c r="P2743" s="329"/>
      <c r="Q2743" s="1071"/>
      <c r="R2743" s="114"/>
      <c r="S2743" s="131"/>
      <c r="T2743" s="114"/>
      <c r="U2743" s="131"/>
      <c r="V2743" s="114"/>
      <c r="W2743" s="114"/>
      <c r="X2743" s="114"/>
      <c r="Y2743" s="113" t="s">
        <v>230</v>
      </c>
      <c r="Z2743" s="113" t="s">
        <v>230</v>
      </c>
      <c r="AA2743" s="132" t="s">
        <v>230</v>
      </c>
      <c r="AB2743" s="113" t="s">
        <v>230</v>
      </c>
      <c r="AC2743" s="113" t="s">
        <v>230</v>
      </c>
      <c r="AD2743" s="113" t="s">
        <v>230</v>
      </c>
      <c r="AE2743" s="130" t="s">
        <v>4999</v>
      </c>
      <c r="AF2743" s="113" t="s">
        <v>5000</v>
      </c>
      <c r="AG2743" s="115" t="s">
        <v>230</v>
      </c>
      <c r="AH2743" s="132" t="s">
        <v>58</v>
      </c>
      <c r="AI2743" s="116">
        <v>0.1</v>
      </c>
      <c r="AJ2743" s="118">
        <v>2100</v>
      </c>
      <c r="AK2743" s="116">
        <f t="shared" si="368"/>
        <v>0.43898630136986305</v>
      </c>
      <c r="AL2743" s="116">
        <f t="shared" si="369"/>
        <v>0.13635616438356163</v>
      </c>
      <c r="AM2743" s="116">
        <f t="shared" si="370"/>
        <v>0.57534246575342474</v>
      </c>
      <c r="AN2743" s="116"/>
      <c r="AO2743" s="116"/>
      <c r="AP2743" s="116"/>
      <c r="AQ2743" s="367"/>
      <c r="AR2743" s="42"/>
      <c r="AS2743" s="43"/>
      <c r="AT2743" s="113"/>
      <c r="AU2743" s="130"/>
      <c r="AV2743" s="44"/>
      <c r="AW2743" s="113"/>
      <c r="AX2743" s="46"/>
      <c r="AY2743" s="2391"/>
    </row>
    <row r="2744" spans="1:51" s="8" customFormat="1" ht="15.95" customHeight="1" x14ac:dyDescent="0.25">
      <c r="A2744" s="36"/>
      <c r="B2744" s="1029"/>
      <c r="C2744" s="990"/>
      <c r="D2744" s="1029"/>
      <c r="E2744" s="5"/>
      <c r="F2744" s="5"/>
      <c r="G2744" s="1029"/>
      <c r="H2744" s="5"/>
      <c r="I2744" s="1029"/>
      <c r="J2744" s="5"/>
      <c r="K2744" s="5"/>
      <c r="L2744" s="5"/>
      <c r="M2744" s="5"/>
      <c r="N2744" s="328"/>
      <c r="O2744" s="328"/>
      <c r="P2744" s="328"/>
      <c r="Q2744" s="1056"/>
      <c r="R2744" s="448"/>
      <c r="S2744" s="61"/>
      <c r="T2744" s="448"/>
      <c r="U2744" s="61"/>
      <c r="V2744" s="448"/>
      <c r="W2744" s="448"/>
      <c r="X2744" s="448"/>
      <c r="Y2744" s="1029" t="s">
        <v>230</v>
      </c>
      <c r="Z2744" s="1029" t="s">
        <v>230</v>
      </c>
      <c r="AA2744" s="1" t="s">
        <v>230</v>
      </c>
      <c r="AB2744" s="1029" t="s">
        <v>230</v>
      </c>
      <c r="AC2744" s="1029" t="s">
        <v>230</v>
      </c>
      <c r="AD2744" s="1029" t="s">
        <v>230</v>
      </c>
      <c r="AE2744" s="5" t="s">
        <v>5001</v>
      </c>
      <c r="AF2744" s="75" t="s">
        <v>5002</v>
      </c>
      <c r="AG2744" s="39" t="s">
        <v>230</v>
      </c>
      <c r="AH2744" s="1" t="s">
        <v>58</v>
      </c>
      <c r="AI2744" s="40">
        <v>0.1</v>
      </c>
      <c r="AJ2744" s="1036">
        <v>1350</v>
      </c>
      <c r="AK2744" s="40">
        <f t="shared" si="368"/>
        <v>0.28220547945205482</v>
      </c>
      <c r="AL2744" s="40">
        <f t="shared" si="369"/>
        <v>8.7657534246575339E-2</v>
      </c>
      <c r="AM2744" s="40">
        <f t="shared" si="370"/>
        <v>0.36986301369863017</v>
      </c>
      <c r="AN2744" s="40"/>
      <c r="AO2744" s="40"/>
      <c r="AP2744" s="40"/>
      <c r="AQ2744" s="1644"/>
      <c r="AR2744" s="1034"/>
      <c r="AS2744" s="45"/>
      <c r="AT2744" s="1029"/>
      <c r="AU2744" s="5"/>
      <c r="AV2744" s="46"/>
      <c r="AW2744" s="1029"/>
      <c r="AX2744" s="46"/>
      <c r="AY2744" s="2391"/>
    </row>
    <row r="2745" spans="1:51" s="8" customFormat="1" ht="15.95" customHeight="1" x14ac:dyDescent="0.25">
      <c r="A2745" s="36"/>
      <c r="B2745" s="1029"/>
      <c r="C2745" s="990"/>
      <c r="D2745" s="1029"/>
      <c r="E2745" s="5"/>
      <c r="F2745" s="5"/>
      <c r="G2745" s="1029"/>
      <c r="H2745" s="5"/>
      <c r="I2745" s="1029"/>
      <c r="J2745" s="5"/>
      <c r="K2745" s="5"/>
      <c r="L2745" s="5"/>
      <c r="M2745" s="5"/>
      <c r="N2745" s="328"/>
      <c r="O2745" s="328"/>
      <c r="P2745" s="328"/>
      <c r="Q2745" s="1056"/>
      <c r="R2745" s="448"/>
      <c r="S2745" s="61"/>
      <c r="T2745" s="448"/>
      <c r="U2745" s="61"/>
      <c r="V2745" s="448"/>
      <c r="W2745" s="448"/>
      <c r="X2745" s="448"/>
      <c r="Y2745" s="1029" t="s">
        <v>230</v>
      </c>
      <c r="Z2745" s="1029" t="s">
        <v>230</v>
      </c>
      <c r="AA2745" s="1" t="s">
        <v>230</v>
      </c>
      <c r="AB2745" s="1029" t="s">
        <v>230</v>
      </c>
      <c r="AC2745" s="1029" t="s">
        <v>230</v>
      </c>
      <c r="AD2745" s="1029" t="s">
        <v>230</v>
      </c>
      <c r="AE2745" s="5" t="s">
        <v>5003</v>
      </c>
      <c r="AF2745" s="1029" t="s">
        <v>5004</v>
      </c>
      <c r="AG2745" s="39" t="s">
        <v>230</v>
      </c>
      <c r="AH2745" s="1" t="s">
        <v>58</v>
      </c>
      <c r="AI2745" s="40">
        <v>0.1</v>
      </c>
      <c r="AJ2745" s="1036">
        <v>2700</v>
      </c>
      <c r="AK2745" s="40">
        <f t="shared" si="368"/>
        <v>0.56441095890410964</v>
      </c>
      <c r="AL2745" s="40">
        <f t="shared" si="369"/>
        <v>0.17531506849315068</v>
      </c>
      <c r="AM2745" s="40">
        <f t="shared" si="370"/>
        <v>0.73972602739726034</v>
      </c>
      <c r="AN2745" s="40"/>
      <c r="AO2745" s="40"/>
      <c r="AP2745" s="40"/>
      <c r="AQ2745" s="1644"/>
      <c r="AR2745" s="1034"/>
      <c r="AS2745" s="45"/>
      <c r="AT2745" s="1029"/>
      <c r="AU2745" s="5"/>
      <c r="AV2745" s="46"/>
      <c r="AW2745" s="1029"/>
      <c r="AX2745" s="46"/>
      <c r="AY2745" s="2391"/>
    </row>
    <row r="2746" spans="1:51" s="8" customFormat="1" ht="15.95" customHeight="1" x14ac:dyDescent="0.25">
      <c r="A2746" s="93"/>
      <c r="B2746" s="88"/>
      <c r="C2746" s="993"/>
      <c r="D2746" s="88"/>
      <c r="E2746" s="103"/>
      <c r="F2746" s="103"/>
      <c r="G2746" s="88"/>
      <c r="H2746" s="103"/>
      <c r="I2746" s="88"/>
      <c r="J2746" s="103"/>
      <c r="K2746" s="103"/>
      <c r="L2746" s="103"/>
      <c r="M2746" s="103"/>
      <c r="N2746" s="330"/>
      <c r="O2746" s="330"/>
      <c r="P2746" s="330"/>
      <c r="Q2746" s="106"/>
      <c r="R2746" s="94"/>
      <c r="S2746" s="104"/>
      <c r="T2746" s="94"/>
      <c r="U2746" s="104"/>
      <c r="V2746" s="94"/>
      <c r="W2746" s="94"/>
      <c r="X2746" s="94"/>
      <c r="Y2746" s="88" t="s">
        <v>230</v>
      </c>
      <c r="Z2746" s="88" t="s">
        <v>230</v>
      </c>
      <c r="AA2746" s="90" t="s">
        <v>230</v>
      </c>
      <c r="AB2746" s="88" t="s">
        <v>230</v>
      </c>
      <c r="AC2746" s="88" t="s">
        <v>230</v>
      </c>
      <c r="AD2746" s="88" t="s">
        <v>230</v>
      </c>
      <c r="AE2746" s="103" t="s">
        <v>5005</v>
      </c>
      <c r="AF2746" s="88" t="s">
        <v>5004</v>
      </c>
      <c r="AG2746" s="95" t="s">
        <v>230</v>
      </c>
      <c r="AH2746" s="90" t="s">
        <v>58</v>
      </c>
      <c r="AI2746" s="98">
        <v>0.1</v>
      </c>
      <c r="AJ2746" s="21">
        <v>2700</v>
      </c>
      <c r="AK2746" s="98">
        <f t="shared" si="368"/>
        <v>0.56441095890410964</v>
      </c>
      <c r="AL2746" s="98">
        <f t="shared" si="369"/>
        <v>0.17531506849315068</v>
      </c>
      <c r="AM2746" s="98">
        <f t="shared" si="370"/>
        <v>0.73972602739726034</v>
      </c>
      <c r="AN2746" s="98"/>
      <c r="AO2746" s="98"/>
      <c r="AP2746" s="98"/>
      <c r="AQ2746" s="368"/>
      <c r="AR2746" s="47"/>
      <c r="AS2746" s="48"/>
      <c r="AT2746" s="88"/>
      <c r="AU2746" s="103"/>
      <c r="AV2746" s="52"/>
      <c r="AW2746" s="88"/>
      <c r="AX2746" s="52"/>
      <c r="AY2746" s="2391"/>
    </row>
    <row r="2747" spans="1:51" s="55" customFormat="1" ht="15.95" customHeight="1" x14ac:dyDescent="0.25">
      <c r="A2747" s="182">
        <v>540</v>
      </c>
      <c r="B2747" s="166" t="s">
        <v>55</v>
      </c>
      <c r="C2747" s="989" t="s">
        <v>58</v>
      </c>
      <c r="D2747" s="166" t="s">
        <v>5006</v>
      </c>
      <c r="E2747" s="198" t="s">
        <v>5007</v>
      </c>
      <c r="F2747" s="198" t="s">
        <v>5008</v>
      </c>
      <c r="G2747" s="166"/>
      <c r="H2747" s="198" t="s">
        <v>219</v>
      </c>
      <c r="I2747" s="166" t="s">
        <v>220</v>
      </c>
      <c r="J2747" s="198" t="s">
        <v>317</v>
      </c>
      <c r="K2747" s="198">
        <v>0</v>
      </c>
      <c r="L2747" s="198" t="s">
        <v>317</v>
      </c>
      <c r="M2747" s="198">
        <v>0</v>
      </c>
      <c r="N2747" s="199">
        <v>10</v>
      </c>
      <c r="O2747" s="199">
        <v>2</v>
      </c>
      <c r="P2747" s="199">
        <v>20</v>
      </c>
      <c r="Q2747" s="1012">
        <v>2</v>
      </c>
      <c r="R2747" s="184"/>
      <c r="S2747" s="223">
        <v>0</v>
      </c>
      <c r="T2747" s="183"/>
      <c r="U2747" s="223">
        <v>0</v>
      </c>
      <c r="V2747" s="183"/>
      <c r="W2747" s="183">
        <v>1</v>
      </c>
      <c r="X2747" s="183"/>
      <c r="Y2747" s="166" t="s">
        <v>61</v>
      </c>
      <c r="Z2747" s="166" t="s">
        <v>230</v>
      </c>
      <c r="AA2747" s="203" t="s">
        <v>230</v>
      </c>
      <c r="AB2747" s="166" t="s">
        <v>230</v>
      </c>
      <c r="AC2747" s="166" t="s">
        <v>230</v>
      </c>
      <c r="AD2747" s="166" t="s">
        <v>230</v>
      </c>
      <c r="AE2747" s="198" t="s">
        <v>1905</v>
      </c>
      <c r="AF2747" s="166" t="s">
        <v>5009</v>
      </c>
      <c r="AG2747" s="165" t="s">
        <v>230</v>
      </c>
      <c r="AH2747" s="203" t="s">
        <v>58</v>
      </c>
      <c r="AI2747" s="312">
        <v>7.6300000000000007E-2</v>
      </c>
      <c r="AJ2747" s="186">
        <v>2100</v>
      </c>
      <c r="AK2747" s="167">
        <f t="shared" ref="AK2747:AK2754" si="371">AI2747*AJ2747/365</f>
        <v>0.43898630136986305</v>
      </c>
      <c r="AL2747" s="167">
        <v>0</v>
      </c>
      <c r="AM2747" s="187">
        <f>AK2747+AL2747</f>
        <v>0.43898630136986305</v>
      </c>
      <c r="AN2747" s="167">
        <f>SUM(AK2747:AK2751)</f>
        <v>1.2542465753424659</v>
      </c>
      <c r="AO2747" s="167">
        <f>SUM(AL2747:AL2751)</f>
        <v>0</v>
      </c>
      <c r="AP2747" s="167">
        <f>AN2747+AO2747</f>
        <v>1.2542465753424659</v>
      </c>
      <c r="AQ2747" s="167">
        <f>AP2747*30</f>
        <v>37.627397260273973</v>
      </c>
      <c r="AR2747" s="193" t="s">
        <v>231</v>
      </c>
      <c r="AS2747" s="194"/>
      <c r="AT2747" s="166" t="s">
        <v>232</v>
      </c>
      <c r="AU2747" s="198" t="s">
        <v>58</v>
      </c>
      <c r="AV2747" s="280" t="s">
        <v>5010</v>
      </c>
      <c r="AW2747" s="166" t="s">
        <v>1122</v>
      </c>
      <c r="AX2747" s="2511" t="s">
        <v>16460</v>
      </c>
      <c r="AY2747" s="2391" t="s">
        <v>16399</v>
      </c>
    </row>
    <row r="2748" spans="1:51" s="8" customFormat="1" ht="15.95" customHeight="1" x14ac:dyDescent="0.25">
      <c r="A2748" s="112"/>
      <c r="B2748" s="113"/>
      <c r="C2748" s="992"/>
      <c r="D2748" s="113"/>
      <c r="E2748" s="130"/>
      <c r="F2748" s="130"/>
      <c r="G2748" s="113"/>
      <c r="H2748" s="130"/>
      <c r="I2748" s="113"/>
      <c r="J2748" s="130"/>
      <c r="K2748" s="130"/>
      <c r="L2748" s="130"/>
      <c r="M2748" s="130"/>
      <c r="N2748" s="329"/>
      <c r="O2748" s="329"/>
      <c r="P2748" s="329"/>
      <c r="Q2748" s="1071"/>
      <c r="R2748" s="114"/>
      <c r="S2748" s="131"/>
      <c r="T2748" s="114"/>
      <c r="U2748" s="131"/>
      <c r="V2748" s="114"/>
      <c r="W2748" s="114"/>
      <c r="X2748" s="114"/>
      <c r="Y2748" s="113" t="s">
        <v>230</v>
      </c>
      <c r="Z2748" s="113" t="s">
        <v>230</v>
      </c>
      <c r="AA2748" s="132" t="s">
        <v>230</v>
      </c>
      <c r="AB2748" s="113" t="s">
        <v>230</v>
      </c>
      <c r="AC2748" s="113" t="s">
        <v>230</v>
      </c>
      <c r="AD2748" s="113" t="s">
        <v>230</v>
      </c>
      <c r="AE2748" s="130" t="s">
        <v>5022</v>
      </c>
      <c r="AF2748" s="113" t="s">
        <v>5011</v>
      </c>
      <c r="AG2748" s="115" t="s">
        <v>230</v>
      </c>
      <c r="AH2748" s="132" t="s">
        <v>58</v>
      </c>
      <c r="AI2748" s="315">
        <v>7.6300000000000007E-2</v>
      </c>
      <c r="AJ2748" s="118">
        <v>300</v>
      </c>
      <c r="AK2748" s="116">
        <f t="shared" si="371"/>
        <v>6.2712328767123293E-2</v>
      </c>
      <c r="AL2748" s="116">
        <v>0</v>
      </c>
      <c r="AM2748" s="116">
        <f>AK2748+AL2748</f>
        <v>6.2712328767123293E-2</v>
      </c>
      <c r="AN2748" s="116"/>
      <c r="AO2748" s="116"/>
      <c r="AP2748" s="116"/>
      <c r="AQ2748" s="367"/>
      <c r="AR2748" s="42"/>
      <c r="AS2748" s="43"/>
      <c r="AT2748" s="113"/>
      <c r="AU2748" s="130"/>
      <c r="AV2748" s="44"/>
      <c r="AW2748" s="113"/>
      <c r="AX2748" s="44"/>
      <c r="AY2748" s="2391"/>
    </row>
    <row r="2749" spans="1:51" s="8" customFormat="1" ht="15.95" customHeight="1" x14ac:dyDescent="0.25">
      <c r="A2749" s="36"/>
      <c r="B2749" s="1029"/>
      <c r="C2749" s="990"/>
      <c r="D2749" s="1029"/>
      <c r="E2749" s="5"/>
      <c r="F2749" s="5"/>
      <c r="G2749" s="1029"/>
      <c r="H2749" s="5"/>
      <c r="I2749" s="1029"/>
      <c r="J2749" s="5"/>
      <c r="K2749" s="5"/>
      <c r="L2749" s="5"/>
      <c r="M2749" s="5"/>
      <c r="N2749" s="328"/>
      <c r="O2749" s="328"/>
      <c r="P2749" s="328"/>
      <c r="Q2749" s="1056"/>
      <c r="R2749" s="448"/>
      <c r="S2749" s="61"/>
      <c r="T2749" s="448"/>
      <c r="U2749" s="61"/>
      <c r="V2749" s="448"/>
      <c r="W2749" s="448"/>
      <c r="X2749" s="448"/>
      <c r="Y2749" s="1029" t="s">
        <v>230</v>
      </c>
      <c r="Z2749" s="1029" t="s">
        <v>230</v>
      </c>
      <c r="AA2749" s="1" t="s">
        <v>230</v>
      </c>
      <c r="AB2749" s="1029" t="s">
        <v>230</v>
      </c>
      <c r="AC2749" s="1029" t="s">
        <v>230</v>
      </c>
      <c r="AD2749" s="1029" t="s">
        <v>230</v>
      </c>
      <c r="AE2749" s="5" t="s">
        <v>16459</v>
      </c>
      <c r="AF2749" s="1029" t="s">
        <v>5012</v>
      </c>
      <c r="AG2749" s="39" t="s">
        <v>230</v>
      </c>
      <c r="AH2749" s="1" t="s">
        <v>58</v>
      </c>
      <c r="AI2749" s="315">
        <v>7.6300000000000007E-2</v>
      </c>
      <c r="AJ2749" s="1036">
        <v>3000</v>
      </c>
      <c r="AK2749" s="40">
        <f t="shared" si="371"/>
        <v>0.62712328767123293</v>
      </c>
      <c r="AL2749" s="40">
        <v>0</v>
      </c>
      <c r="AM2749" s="40">
        <f>AK2749+AL2749</f>
        <v>0.62712328767123293</v>
      </c>
      <c r="AN2749" s="40"/>
      <c r="AO2749" s="40"/>
      <c r="AP2749" s="40"/>
      <c r="AQ2749" s="1644"/>
      <c r="AR2749" s="1034"/>
      <c r="AS2749" s="45"/>
      <c r="AT2749" s="1029"/>
      <c r="AU2749" s="5"/>
      <c r="AV2749" s="46"/>
      <c r="AW2749" s="1029"/>
      <c r="AX2749" s="46"/>
      <c r="AY2749" s="2391"/>
    </row>
    <row r="2750" spans="1:51" s="8" customFormat="1" ht="15.95" customHeight="1" x14ac:dyDescent="0.25">
      <c r="A2750" s="36"/>
      <c r="B2750" s="1029"/>
      <c r="C2750" s="990"/>
      <c r="D2750" s="1029"/>
      <c r="E2750" s="5"/>
      <c r="F2750" s="5"/>
      <c r="G2750" s="1029"/>
      <c r="H2750" s="5"/>
      <c r="I2750" s="1029"/>
      <c r="J2750" s="5"/>
      <c r="K2750" s="5"/>
      <c r="L2750" s="5"/>
      <c r="M2750" s="5"/>
      <c r="N2750" s="328"/>
      <c r="O2750" s="328"/>
      <c r="P2750" s="328"/>
      <c r="Q2750" s="1056"/>
      <c r="R2750" s="448"/>
      <c r="S2750" s="61"/>
      <c r="T2750" s="448"/>
      <c r="U2750" s="61"/>
      <c r="V2750" s="448"/>
      <c r="W2750" s="448"/>
      <c r="X2750" s="448"/>
      <c r="Y2750" s="1029" t="s">
        <v>230</v>
      </c>
      <c r="Z2750" s="1029" t="s">
        <v>230</v>
      </c>
      <c r="AA2750" s="1" t="s">
        <v>230</v>
      </c>
      <c r="AB2750" s="1029" t="s">
        <v>230</v>
      </c>
      <c r="AC2750" s="1029" t="s">
        <v>230</v>
      </c>
      <c r="AD2750" s="1029" t="s">
        <v>230</v>
      </c>
      <c r="AE2750" s="5" t="s">
        <v>16458</v>
      </c>
      <c r="AF2750" s="1029" t="s">
        <v>1858</v>
      </c>
      <c r="AG2750" s="39" t="s">
        <v>230</v>
      </c>
      <c r="AH2750" s="1" t="s">
        <v>58</v>
      </c>
      <c r="AI2750" s="315">
        <v>7.6300000000000007E-2</v>
      </c>
      <c r="AJ2750" s="1036">
        <v>450</v>
      </c>
      <c r="AK2750" s="40">
        <f t="shared" si="371"/>
        <v>9.406849315068494E-2</v>
      </c>
      <c r="AL2750" s="40">
        <v>0</v>
      </c>
      <c r="AM2750" s="40">
        <f>AK2750+AL2750</f>
        <v>9.406849315068494E-2</v>
      </c>
      <c r="AN2750" s="40"/>
      <c r="AO2750" s="40"/>
      <c r="AP2750" s="40"/>
      <c r="AQ2750" s="1644"/>
      <c r="AR2750" s="1034"/>
      <c r="AS2750" s="45"/>
      <c r="AT2750" s="1029"/>
      <c r="AU2750" s="5"/>
      <c r="AV2750" s="46"/>
      <c r="AW2750" s="1029"/>
      <c r="AX2750" s="46"/>
      <c r="AY2750" s="2391"/>
    </row>
    <row r="2751" spans="1:51" s="8" customFormat="1" ht="15.95" customHeight="1" x14ac:dyDescent="0.25">
      <c r="A2751" s="93"/>
      <c r="B2751" s="88"/>
      <c r="C2751" s="993"/>
      <c r="D2751" s="88"/>
      <c r="E2751" s="103"/>
      <c r="F2751" s="103"/>
      <c r="G2751" s="88"/>
      <c r="H2751" s="103"/>
      <c r="I2751" s="88"/>
      <c r="J2751" s="103"/>
      <c r="K2751" s="103"/>
      <c r="L2751" s="103"/>
      <c r="M2751" s="103"/>
      <c r="N2751" s="330"/>
      <c r="O2751" s="330"/>
      <c r="P2751" s="330"/>
      <c r="Q2751" s="106"/>
      <c r="R2751" s="94"/>
      <c r="S2751" s="104"/>
      <c r="T2751" s="94"/>
      <c r="U2751" s="104"/>
      <c r="V2751" s="94"/>
      <c r="W2751" s="94"/>
      <c r="X2751" s="94"/>
      <c r="Y2751" s="88" t="s">
        <v>230</v>
      </c>
      <c r="Z2751" s="88" t="s">
        <v>230</v>
      </c>
      <c r="AA2751" s="90" t="s">
        <v>230</v>
      </c>
      <c r="AB2751" s="88" t="s">
        <v>230</v>
      </c>
      <c r="AC2751" s="88" t="s">
        <v>230</v>
      </c>
      <c r="AD2751" s="88" t="s">
        <v>230</v>
      </c>
      <c r="AE2751" s="103" t="s">
        <v>5020</v>
      </c>
      <c r="AF2751" s="88" t="s">
        <v>5013</v>
      </c>
      <c r="AG2751" s="95" t="s">
        <v>230</v>
      </c>
      <c r="AH2751" s="90" t="s">
        <v>58</v>
      </c>
      <c r="AI2751" s="318">
        <v>7.6300000000000007E-2</v>
      </c>
      <c r="AJ2751" s="21">
        <v>150</v>
      </c>
      <c r="AK2751" s="98">
        <f t="shared" si="371"/>
        <v>3.1356164383561647E-2</v>
      </c>
      <c r="AL2751" s="98">
        <v>0</v>
      </c>
      <c r="AM2751" s="98">
        <f>AK2751+AL2751</f>
        <v>3.1356164383561647E-2</v>
      </c>
      <c r="AN2751" s="98"/>
      <c r="AO2751" s="98"/>
      <c r="AP2751" s="98"/>
      <c r="AQ2751" s="368"/>
      <c r="AR2751" s="47"/>
      <c r="AS2751" s="48"/>
      <c r="AT2751" s="88"/>
      <c r="AU2751" s="103"/>
      <c r="AV2751" s="52"/>
      <c r="AW2751" s="2243"/>
      <c r="AX2751" s="46"/>
      <c r="AY2751" s="2391"/>
    </row>
    <row r="2752" spans="1:51" s="55" customFormat="1" ht="15.95" customHeight="1" x14ac:dyDescent="0.2">
      <c r="A2752" s="182">
        <v>541</v>
      </c>
      <c r="B2752" s="166" t="s">
        <v>55</v>
      </c>
      <c r="C2752" s="989" t="s">
        <v>58</v>
      </c>
      <c r="D2752" s="354" t="s">
        <v>17570</v>
      </c>
      <c r="E2752" s="198" t="s">
        <v>17571</v>
      </c>
      <c r="F2752" s="198" t="s">
        <v>17572</v>
      </c>
      <c r="G2752" s="166"/>
      <c r="H2752" s="354" t="s">
        <v>219</v>
      </c>
      <c r="I2752" s="354" t="s">
        <v>220</v>
      </c>
      <c r="J2752" s="354" t="s">
        <v>221</v>
      </c>
      <c r="K2752" s="272" t="s">
        <v>222</v>
      </c>
      <c r="L2752" s="272" t="s">
        <v>221</v>
      </c>
      <c r="M2752" s="272" t="s">
        <v>879</v>
      </c>
      <c r="N2752" s="440">
        <v>6.4</v>
      </c>
      <c r="O2752" s="440">
        <v>2.2000000000000002</v>
      </c>
      <c r="P2752" s="440">
        <f>O2752*N2752</f>
        <v>14.080000000000002</v>
      </c>
      <c r="Q2752" s="1012">
        <v>1</v>
      </c>
      <c r="R2752" s="184"/>
      <c r="S2752" s="223">
        <v>0</v>
      </c>
      <c r="T2752" s="183"/>
      <c r="U2752" s="223">
        <v>0</v>
      </c>
      <c r="V2752" s="183"/>
      <c r="W2752" s="183">
        <v>1</v>
      </c>
      <c r="X2752" s="183"/>
      <c r="Y2752" s="354" t="s">
        <v>62</v>
      </c>
      <c r="Z2752" s="366" t="s">
        <v>224</v>
      </c>
      <c r="AA2752" s="762" t="s">
        <v>225</v>
      </c>
      <c r="AB2752" s="354" t="s">
        <v>1789</v>
      </c>
      <c r="AC2752" s="354" t="s">
        <v>1790</v>
      </c>
      <c r="AD2752" s="925" t="s">
        <v>1791</v>
      </c>
      <c r="AE2752" s="198" t="s">
        <v>5017</v>
      </c>
      <c r="AF2752" s="166" t="s">
        <v>5018</v>
      </c>
      <c r="AG2752" s="165" t="s">
        <v>230</v>
      </c>
      <c r="AH2752" s="203" t="s">
        <v>58</v>
      </c>
      <c r="AI2752" s="312">
        <v>7.6300000000000007E-2</v>
      </c>
      <c r="AJ2752" s="186">
        <v>1350</v>
      </c>
      <c r="AK2752" s="167">
        <f t="shared" si="371"/>
        <v>0.28220547945205482</v>
      </c>
      <c r="AL2752" s="167">
        <v>0</v>
      </c>
      <c r="AM2752" s="187">
        <f t="shared" si="370"/>
        <v>0.28220547945205482</v>
      </c>
      <c r="AN2752" s="167">
        <f>SUM(AK2752:AK2754)</f>
        <v>0.78390410958904122</v>
      </c>
      <c r="AO2752" s="167">
        <f>SUM(AL2752:AL2754)</f>
        <v>0</v>
      </c>
      <c r="AP2752" s="167">
        <f>AN2752+AO2752</f>
        <v>0.78390410958904122</v>
      </c>
      <c r="AQ2752" s="167">
        <f>AP2752*30</f>
        <v>23.517123287671236</v>
      </c>
      <c r="AR2752" s="193" t="s">
        <v>231</v>
      </c>
      <c r="AS2752" s="363" t="s">
        <v>431</v>
      </c>
      <c r="AT2752" s="166" t="s">
        <v>232</v>
      </c>
      <c r="AU2752" s="198" t="s">
        <v>58</v>
      </c>
      <c r="AV2752" s="679" t="s">
        <v>5019</v>
      </c>
      <c r="AW2752" s="166" t="s">
        <v>234</v>
      </c>
      <c r="AX2752" s="2511" t="s">
        <v>16460</v>
      </c>
      <c r="AY2752" s="2391" t="s">
        <v>16399</v>
      </c>
    </row>
    <row r="2753" spans="1:51" s="8" customFormat="1" ht="15.95" customHeight="1" x14ac:dyDescent="0.25">
      <c r="A2753" s="112"/>
      <c r="B2753" s="113"/>
      <c r="C2753" s="992"/>
      <c r="D2753" s="113"/>
      <c r="E2753" s="130"/>
      <c r="F2753" s="130"/>
      <c r="G2753" s="113"/>
      <c r="H2753" s="130"/>
      <c r="I2753" s="113"/>
      <c r="J2753" s="130"/>
      <c r="K2753" s="130"/>
      <c r="L2753" s="130"/>
      <c r="M2753" s="130"/>
      <c r="N2753" s="329"/>
      <c r="O2753" s="329"/>
      <c r="P2753" s="329"/>
      <c r="Q2753" s="1071"/>
      <c r="R2753" s="114"/>
      <c r="S2753" s="131"/>
      <c r="T2753" s="114"/>
      <c r="U2753" s="131"/>
      <c r="V2753" s="114"/>
      <c r="W2753" s="114"/>
      <c r="X2753" s="114"/>
      <c r="Y2753" s="113" t="s">
        <v>230</v>
      </c>
      <c r="Z2753" s="113" t="s">
        <v>230</v>
      </c>
      <c r="AA2753" s="132" t="s">
        <v>230</v>
      </c>
      <c r="AB2753" s="113" t="s">
        <v>230</v>
      </c>
      <c r="AC2753" s="113" t="s">
        <v>230</v>
      </c>
      <c r="AD2753" s="113" t="s">
        <v>230</v>
      </c>
      <c r="AE2753" s="130" t="s">
        <v>5020</v>
      </c>
      <c r="AF2753" s="113" t="s">
        <v>5021</v>
      </c>
      <c r="AG2753" s="115" t="s">
        <v>230</v>
      </c>
      <c r="AH2753" s="132" t="s">
        <v>58</v>
      </c>
      <c r="AI2753" s="315">
        <v>7.6300000000000007E-2</v>
      </c>
      <c r="AJ2753" s="118">
        <v>450</v>
      </c>
      <c r="AK2753" s="116">
        <f t="shared" si="371"/>
        <v>9.406849315068494E-2</v>
      </c>
      <c r="AL2753" s="116">
        <v>0</v>
      </c>
      <c r="AM2753" s="116">
        <f t="shared" si="370"/>
        <v>9.406849315068494E-2</v>
      </c>
      <c r="AN2753" s="116"/>
      <c r="AO2753" s="116"/>
      <c r="AP2753" s="116"/>
      <c r="AQ2753" s="367"/>
      <c r="AR2753" s="42"/>
      <c r="AS2753" s="43"/>
      <c r="AT2753" s="113"/>
      <c r="AU2753" s="130"/>
      <c r="AV2753" s="44"/>
      <c r="AW2753" s="113"/>
      <c r="AX2753" s="44"/>
      <c r="AY2753" s="2391"/>
    </row>
    <row r="2754" spans="1:51" s="8" customFormat="1" ht="15.95" customHeight="1" x14ac:dyDescent="0.25">
      <c r="A2754" s="93"/>
      <c r="B2754" s="88"/>
      <c r="C2754" s="993"/>
      <c r="D2754" s="88"/>
      <c r="E2754" s="103"/>
      <c r="F2754" s="103"/>
      <c r="G2754" s="88"/>
      <c r="H2754" s="103"/>
      <c r="I2754" s="88"/>
      <c r="J2754" s="103"/>
      <c r="K2754" s="103"/>
      <c r="L2754" s="103"/>
      <c r="M2754" s="103"/>
      <c r="N2754" s="330"/>
      <c r="O2754" s="330"/>
      <c r="P2754" s="330"/>
      <c r="Q2754" s="106"/>
      <c r="R2754" s="94"/>
      <c r="S2754" s="104"/>
      <c r="T2754" s="94"/>
      <c r="U2754" s="104"/>
      <c r="V2754" s="94"/>
      <c r="W2754" s="94"/>
      <c r="X2754" s="94"/>
      <c r="Y2754" s="88" t="s">
        <v>230</v>
      </c>
      <c r="Z2754" s="88" t="s">
        <v>230</v>
      </c>
      <c r="AA2754" s="90" t="s">
        <v>230</v>
      </c>
      <c r="AB2754" s="88" t="s">
        <v>230</v>
      </c>
      <c r="AC2754" s="88" t="s">
        <v>230</v>
      </c>
      <c r="AD2754" s="88" t="s">
        <v>230</v>
      </c>
      <c r="AE2754" s="103" t="s">
        <v>5022</v>
      </c>
      <c r="AF2754" s="88" t="s">
        <v>5023</v>
      </c>
      <c r="AG2754" s="95" t="s">
        <v>230</v>
      </c>
      <c r="AH2754" s="90" t="s">
        <v>58</v>
      </c>
      <c r="AI2754" s="316">
        <v>7.6300000000000007E-2</v>
      </c>
      <c r="AJ2754" s="21">
        <v>1950</v>
      </c>
      <c r="AK2754" s="98">
        <f t="shared" si="371"/>
        <v>0.40763013698630146</v>
      </c>
      <c r="AL2754" s="98">
        <v>0</v>
      </c>
      <c r="AM2754" s="98">
        <f t="shared" si="370"/>
        <v>0.40763013698630146</v>
      </c>
      <c r="AN2754" s="98"/>
      <c r="AO2754" s="98"/>
      <c r="AP2754" s="98"/>
      <c r="AQ2754" s="368"/>
      <c r="AR2754" s="47"/>
      <c r="AS2754" s="48"/>
      <c r="AT2754" s="88"/>
      <c r="AU2754" s="103"/>
      <c r="AV2754" s="52"/>
      <c r="AW2754" s="88"/>
      <c r="AX2754" s="52"/>
      <c r="AY2754" s="2391"/>
    </row>
    <row r="2755" spans="1:51" s="2232" customFormat="1" ht="15.95" customHeight="1" x14ac:dyDescent="0.25">
      <c r="A2755" s="734">
        <v>542</v>
      </c>
      <c r="B2755" s="735" t="s">
        <v>55</v>
      </c>
      <c r="C2755" s="1212" t="s">
        <v>58</v>
      </c>
      <c r="D2755" s="735" t="s">
        <v>5024</v>
      </c>
      <c r="E2755" s="736" t="s">
        <v>5025</v>
      </c>
      <c r="F2755" s="736" t="s">
        <v>5026</v>
      </c>
      <c r="G2755" s="735"/>
      <c r="H2755" s="735" t="s">
        <v>219</v>
      </c>
      <c r="I2755" s="735" t="s">
        <v>220</v>
      </c>
      <c r="J2755" s="735" t="s">
        <v>221</v>
      </c>
      <c r="K2755" s="736" t="s">
        <v>222</v>
      </c>
      <c r="L2755" s="736" t="s">
        <v>221</v>
      </c>
      <c r="M2755" s="736" t="s">
        <v>879</v>
      </c>
      <c r="N2755" s="737">
        <v>6</v>
      </c>
      <c r="O2755" s="737">
        <v>2</v>
      </c>
      <c r="P2755" s="737">
        <v>12</v>
      </c>
      <c r="Q2755" s="738">
        <v>3</v>
      </c>
      <c r="R2755" s="744"/>
      <c r="S2755" s="740">
        <v>1</v>
      </c>
      <c r="T2755" s="739"/>
      <c r="U2755" s="740">
        <v>0</v>
      </c>
      <c r="V2755" s="739"/>
      <c r="W2755" s="739"/>
      <c r="X2755" s="739"/>
      <c r="Y2755" s="936" t="s">
        <v>16652</v>
      </c>
      <c r="Z2755" s="735" t="s">
        <v>230</v>
      </c>
      <c r="AA2755" s="741" t="s">
        <v>230</v>
      </c>
      <c r="AB2755" s="735" t="s">
        <v>230</v>
      </c>
      <c r="AC2755" s="735" t="s">
        <v>230</v>
      </c>
      <c r="AD2755" s="735" t="s">
        <v>230</v>
      </c>
      <c r="AE2755" s="736" t="s">
        <v>5027</v>
      </c>
      <c r="AF2755" s="735" t="s">
        <v>5028</v>
      </c>
      <c r="AG2755" s="742" t="s">
        <v>230</v>
      </c>
      <c r="AH2755" s="741" t="s">
        <v>58</v>
      </c>
      <c r="AI2755" s="828">
        <v>0.1</v>
      </c>
      <c r="AJ2755" s="743">
        <v>4050</v>
      </c>
      <c r="AK2755" s="828">
        <f t="shared" si="368"/>
        <v>0.84661643835616451</v>
      </c>
      <c r="AL2755" s="828">
        <f t="shared" si="369"/>
        <v>0.262972602739726</v>
      </c>
      <c r="AM2755" s="745">
        <f t="shared" si="370"/>
        <v>1.1095890410958904</v>
      </c>
      <c r="AN2755" s="828">
        <f>SUM(AK2755:AK2758)</f>
        <v>3.5921917808219179</v>
      </c>
      <c r="AO2755" s="828">
        <f>SUM(AL2755:AL2758)</f>
        <v>0.68178082191780809</v>
      </c>
      <c r="AP2755" s="828">
        <f>AN2755+AO2755</f>
        <v>4.2739726027397262</v>
      </c>
      <c r="AQ2755" s="828">
        <f>AP2755*30</f>
        <v>128.21917808219177</v>
      </c>
      <c r="AR2755" s="746" t="s">
        <v>231</v>
      </c>
      <c r="AS2755" s="747" t="s">
        <v>431</v>
      </c>
      <c r="AT2755" s="735" t="s">
        <v>232</v>
      </c>
      <c r="AU2755" s="736" t="s">
        <v>58</v>
      </c>
      <c r="AV2755" s="1016" t="s">
        <v>5029</v>
      </c>
      <c r="AW2755" s="735" t="s">
        <v>18131</v>
      </c>
      <c r="AX2755" s="1103" t="s">
        <v>20638</v>
      </c>
      <c r="AY2755" s="868"/>
    </row>
    <row r="2756" spans="1:51" s="8" customFormat="1" ht="15.95" customHeight="1" x14ac:dyDescent="0.25">
      <c r="A2756" s="112"/>
      <c r="B2756" s="113"/>
      <c r="C2756" s="992"/>
      <c r="D2756" s="113"/>
      <c r="E2756" s="130"/>
      <c r="F2756" s="130"/>
      <c r="G2756" s="113"/>
      <c r="H2756" s="130"/>
      <c r="I2756" s="113"/>
      <c r="J2756" s="130"/>
      <c r="K2756" s="130"/>
      <c r="L2756" s="130"/>
      <c r="M2756" s="130"/>
      <c r="N2756" s="329"/>
      <c r="O2756" s="329"/>
      <c r="P2756" s="329"/>
      <c r="Q2756" s="1071"/>
      <c r="R2756" s="114"/>
      <c r="S2756" s="131"/>
      <c r="T2756" s="114"/>
      <c r="U2756" s="131"/>
      <c r="V2756" s="114"/>
      <c r="W2756" s="114"/>
      <c r="X2756" s="114"/>
      <c r="Y2756" s="113" t="s">
        <v>230</v>
      </c>
      <c r="Z2756" s="113" t="s">
        <v>230</v>
      </c>
      <c r="AA2756" s="132" t="s">
        <v>230</v>
      </c>
      <c r="AB2756" s="113" t="s">
        <v>230</v>
      </c>
      <c r="AC2756" s="113" t="s">
        <v>230</v>
      </c>
      <c r="AD2756" s="113" t="s">
        <v>230</v>
      </c>
      <c r="AE2756" s="130" t="s">
        <v>5030</v>
      </c>
      <c r="AF2756" s="113" t="s">
        <v>5031</v>
      </c>
      <c r="AG2756" s="115" t="s">
        <v>230</v>
      </c>
      <c r="AH2756" s="132" t="s">
        <v>58</v>
      </c>
      <c r="AI2756" s="116">
        <v>0.1</v>
      </c>
      <c r="AJ2756" s="118">
        <v>5400</v>
      </c>
      <c r="AK2756" s="116">
        <f t="shared" si="368"/>
        <v>1.1288219178082193</v>
      </c>
      <c r="AL2756" s="116">
        <f t="shared" si="369"/>
        <v>0.35063013698630136</v>
      </c>
      <c r="AM2756" s="116">
        <f t="shared" si="370"/>
        <v>1.4794520547945207</v>
      </c>
      <c r="AN2756" s="116"/>
      <c r="AO2756" s="116"/>
      <c r="AP2756" s="116"/>
      <c r="AQ2756" s="367"/>
      <c r="AR2756" s="42"/>
      <c r="AS2756" s="43"/>
      <c r="AT2756" s="113"/>
      <c r="AU2756" s="130"/>
      <c r="AV2756" s="44"/>
      <c r="AW2756" s="113"/>
      <c r="AX2756" s="44"/>
      <c r="AY2756" s="2391"/>
    </row>
    <row r="2757" spans="1:51" s="8" customFormat="1" ht="15.95" customHeight="1" x14ac:dyDescent="0.25">
      <c r="A2757" s="36"/>
      <c r="B2757" s="1029"/>
      <c r="C2757" s="990"/>
      <c r="D2757" s="1029"/>
      <c r="E2757" s="5"/>
      <c r="F2757" s="5"/>
      <c r="G2757" s="1029"/>
      <c r="H2757" s="5"/>
      <c r="I2757" s="1029"/>
      <c r="J2757" s="5"/>
      <c r="K2757" s="5"/>
      <c r="L2757" s="5"/>
      <c r="M2757" s="5"/>
      <c r="N2757" s="328"/>
      <c r="O2757" s="328"/>
      <c r="P2757" s="328"/>
      <c r="Q2757" s="1056"/>
      <c r="R2757" s="448"/>
      <c r="S2757" s="61"/>
      <c r="T2757" s="448"/>
      <c r="U2757" s="61"/>
      <c r="V2757" s="448"/>
      <c r="W2757" s="448"/>
      <c r="X2757" s="448"/>
      <c r="Y2757" s="1029" t="s">
        <v>230</v>
      </c>
      <c r="Z2757" s="1029" t="s">
        <v>230</v>
      </c>
      <c r="AA2757" s="1" t="s">
        <v>230</v>
      </c>
      <c r="AB2757" s="1029" t="s">
        <v>230</v>
      </c>
      <c r="AC2757" s="1029" t="s">
        <v>230</v>
      </c>
      <c r="AD2757" s="1029" t="s">
        <v>230</v>
      </c>
      <c r="AE2757" s="5" t="s">
        <v>5032</v>
      </c>
      <c r="AF2757" s="1029" t="s">
        <v>5033</v>
      </c>
      <c r="AG2757" s="39" t="s">
        <v>230</v>
      </c>
      <c r="AH2757" s="1" t="s">
        <v>58</v>
      </c>
      <c r="AI2757" s="40">
        <v>0.1</v>
      </c>
      <c r="AJ2757" s="1036">
        <v>1050</v>
      </c>
      <c r="AK2757" s="40">
        <f t="shared" si="368"/>
        <v>0.21949315068493153</v>
      </c>
      <c r="AL2757" s="40">
        <f t="shared" si="369"/>
        <v>6.8178082191780814E-2</v>
      </c>
      <c r="AM2757" s="40">
        <f t="shared" si="370"/>
        <v>0.28767123287671237</v>
      </c>
      <c r="AN2757" s="40"/>
      <c r="AO2757" s="40"/>
      <c r="AP2757" s="40"/>
      <c r="AQ2757" s="1644"/>
      <c r="AR2757" s="1034"/>
      <c r="AS2757" s="45"/>
      <c r="AT2757" s="1029"/>
      <c r="AU2757" s="5"/>
      <c r="AV2757" s="46"/>
      <c r="AW2757" s="1029"/>
      <c r="AX2757" s="46"/>
      <c r="AY2757" s="2391"/>
    </row>
    <row r="2758" spans="1:51" s="8" customFormat="1" ht="15.95" customHeight="1" x14ac:dyDescent="0.25">
      <c r="A2758" s="1553"/>
      <c r="B2758" s="1022"/>
      <c r="C2758" s="1482"/>
      <c r="D2758" s="1022"/>
      <c r="E2758" s="1228"/>
      <c r="F2758" s="1228"/>
      <c r="G2758" s="1022"/>
      <c r="H2758" s="1228"/>
      <c r="I2758" s="1022"/>
      <c r="J2758" s="1228"/>
      <c r="K2758" s="1228"/>
      <c r="L2758" s="1228"/>
      <c r="M2758" s="1228"/>
      <c r="N2758" s="1483"/>
      <c r="O2758" s="1483"/>
      <c r="P2758" s="1483"/>
      <c r="Q2758" s="1484"/>
      <c r="R2758" s="1485"/>
      <c r="S2758" s="1229"/>
      <c r="T2758" s="1485"/>
      <c r="U2758" s="1229"/>
      <c r="V2758" s="1485"/>
      <c r="W2758" s="1485"/>
      <c r="X2758" s="1485"/>
      <c r="Y2758" s="1022" t="s">
        <v>230</v>
      </c>
      <c r="Z2758" s="1022" t="s">
        <v>230</v>
      </c>
      <c r="AA2758" s="1019" t="s">
        <v>230</v>
      </c>
      <c r="AB2758" s="1022" t="s">
        <v>230</v>
      </c>
      <c r="AC2758" s="1022" t="s">
        <v>230</v>
      </c>
      <c r="AD2758" s="1022" t="s">
        <v>230</v>
      </c>
      <c r="AE2758" s="1228" t="s">
        <v>23321</v>
      </c>
      <c r="AF2758" s="1022" t="s">
        <v>5034</v>
      </c>
      <c r="AG2758" s="1023" t="s">
        <v>23320</v>
      </c>
      <c r="AH2758" s="1022" t="s">
        <v>260</v>
      </c>
      <c r="AI2758" s="1025">
        <v>0.85</v>
      </c>
      <c r="AJ2758" s="2004">
        <v>600</v>
      </c>
      <c r="AK2758" s="1024">
        <f>AJ2758*AI2758/365</f>
        <v>1.3972602739726028</v>
      </c>
      <c r="AL2758" s="1024">
        <v>0</v>
      </c>
      <c r="AM2758" s="1486">
        <f>SUBTOTAL(9,AK2758:AL2758)</f>
        <v>1.3972602739726028</v>
      </c>
      <c r="AN2758" s="1024"/>
      <c r="AO2758" s="1024"/>
      <c r="AP2758" s="1024"/>
      <c r="AQ2758" s="1668"/>
      <c r="AR2758" s="1104"/>
      <c r="AS2758" s="1105"/>
      <c r="AT2758" s="1022"/>
      <c r="AU2758" s="1228"/>
      <c r="AV2758" s="1489"/>
      <c r="AW2758" s="1022"/>
      <c r="AX2758" s="1489" t="s">
        <v>24495</v>
      </c>
      <c r="AY2758" s="2391"/>
    </row>
    <row r="2759" spans="1:51" s="55" customFormat="1" ht="15.95" customHeight="1" x14ac:dyDescent="0.25">
      <c r="A2759" s="182">
        <v>543</v>
      </c>
      <c r="B2759" s="166" t="s">
        <v>55</v>
      </c>
      <c r="C2759" s="989" t="s">
        <v>58</v>
      </c>
      <c r="D2759" s="166" t="s">
        <v>19113</v>
      </c>
      <c r="E2759" s="198" t="s">
        <v>5036</v>
      </c>
      <c r="F2759" s="198" t="s">
        <v>5037</v>
      </c>
      <c r="G2759" s="166"/>
      <c r="H2759" s="198" t="s">
        <v>219</v>
      </c>
      <c r="I2759" s="198" t="s">
        <v>220</v>
      </c>
      <c r="J2759" s="166" t="s">
        <v>221</v>
      </c>
      <c r="K2759" s="673" t="s">
        <v>222</v>
      </c>
      <c r="L2759" s="166" t="s">
        <v>221</v>
      </c>
      <c r="M2759" s="673" t="s">
        <v>222</v>
      </c>
      <c r="N2759" s="199">
        <v>6</v>
      </c>
      <c r="O2759" s="199">
        <v>1.5</v>
      </c>
      <c r="P2759" s="199">
        <f>O2759*N2759</f>
        <v>9</v>
      </c>
      <c r="Q2759" s="1012">
        <v>2</v>
      </c>
      <c r="R2759" s="184"/>
      <c r="S2759" s="223">
        <v>1</v>
      </c>
      <c r="T2759" s="183"/>
      <c r="U2759" s="223">
        <v>0</v>
      </c>
      <c r="V2759" s="183"/>
      <c r="W2759" s="183"/>
      <c r="X2759" s="183">
        <v>0</v>
      </c>
      <c r="Y2759" s="166" t="s">
        <v>24956</v>
      </c>
      <c r="Z2759" s="166" t="s">
        <v>230</v>
      </c>
      <c r="AA2759" s="203" t="s">
        <v>230</v>
      </c>
      <c r="AB2759" s="166" t="s">
        <v>230</v>
      </c>
      <c r="AC2759" s="166" t="s">
        <v>230</v>
      </c>
      <c r="AD2759" s="166" t="s">
        <v>230</v>
      </c>
      <c r="AE2759" s="198" t="s">
        <v>5038</v>
      </c>
      <c r="AF2759" s="166" t="s">
        <v>5039</v>
      </c>
      <c r="AG2759" s="165" t="s">
        <v>230</v>
      </c>
      <c r="AH2759" s="203" t="s">
        <v>58</v>
      </c>
      <c r="AI2759" s="312">
        <v>7.6300000000000007E-2</v>
      </c>
      <c r="AJ2759" s="186">
        <v>5700</v>
      </c>
      <c r="AK2759" s="167">
        <f>AI2759*AJ2759/365</f>
        <v>1.1915342465753425</v>
      </c>
      <c r="AL2759" s="167">
        <v>0</v>
      </c>
      <c r="AM2759" s="187">
        <f>AK2759+AL2759</f>
        <v>1.1915342465753425</v>
      </c>
      <c r="AN2759" s="167">
        <f>SUM(AK2759:AK2762)</f>
        <v>2.8847671232876713</v>
      </c>
      <c r="AO2759" s="167">
        <f>SUM(AL2759:AL2762)</f>
        <v>0</v>
      </c>
      <c r="AP2759" s="167">
        <f>AN2759+AO2759</f>
        <v>2.8847671232876713</v>
      </c>
      <c r="AQ2759" s="167">
        <f>AP2759*30</f>
        <v>86.543013698630133</v>
      </c>
      <c r="AR2759" s="193" t="s">
        <v>231</v>
      </c>
      <c r="AS2759" s="194" t="s">
        <v>431</v>
      </c>
      <c r="AT2759" s="166" t="s">
        <v>232</v>
      </c>
      <c r="AU2759" s="198" t="s">
        <v>58</v>
      </c>
      <c r="AV2759" s="231"/>
      <c r="AW2759" s="166" t="s">
        <v>234</v>
      </c>
      <c r="AX2759" s="2511" t="s">
        <v>16460</v>
      </c>
      <c r="AY2759" s="2391" t="s">
        <v>16399</v>
      </c>
    </row>
    <row r="2760" spans="1:51" s="8" customFormat="1" ht="15.95" customHeight="1" x14ac:dyDescent="0.25">
      <c r="A2760" s="112"/>
      <c r="B2760" s="113"/>
      <c r="C2760" s="992"/>
      <c r="D2760" s="113"/>
      <c r="E2760" s="130"/>
      <c r="F2760" s="130"/>
      <c r="G2760" s="113"/>
      <c r="H2760" s="130"/>
      <c r="I2760" s="113"/>
      <c r="J2760" s="130"/>
      <c r="K2760" s="130"/>
      <c r="L2760" s="130"/>
      <c r="M2760" s="130"/>
      <c r="N2760" s="329"/>
      <c r="O2760" s="329"/>
      <c r="P2760" s="329"/>
      <c r="Q2760" s="1071"/>
      <c r="R2760" s="114"/>
      <c r="S2760" s="131"/>
      <c r="T2760" s="114"/>
      <c r="U2760" s="131"/>
      <c r="V2760" s="114"/>
      <c r="W2760" s="114"/>
      <c r="X2760" s="114"/>
      <c r="Y2760" s="113" t="s">
        <v>230</v>
      </c>
      <c r="Z2760" s="113" t="s">
        <v>230</v>
      </c>
      <c r="AA2760" s="132" t="s">
        <v>230</v>
      </c>
      <c r="AB2760" s="113" t="s">
        <v>230</v>
      </c>
      <c r="AC2760" s="113" t="s">
        <v>230</v>
      </c>
      <c r="AD2760" s="113" t="s">
        <v>230</v>
      </c>
      <c r="AE2760" s="130" t="s">
        <v>5040</v>
      </c>
      <c r="AF2760" s="113" t="s">
        <v>5041</v>
      </c>
      <c r="AG2760" s="115" t="s">
        <v>230</v>
      </c>
      <c r="AH2760" s="132" t="s">
        <v>58</v>
      </c>
      <c r="AI2760" s="315">
        <v>7.6300000000000007E-2</v>
      </c>
      <c r="AJ2760" s="118">
        <v>3300</v>
      </c>
      <c r="AK2760" s="116">
        <f>AI2760*AJ2760/365</f>
        <v>0.68983561643835623</v>
      </c>
      <c r="AL2760" s="116">
        <v>0</v>
      </c>
      <c r="AM2760" s="116">
        <f>AK2760+AL2760</f>
        <v>0.68983561643835623</v>
      </c>
      <c r="AN2760" s="116"/>
      <c r="AO2760" s="116"/>
      <c r="AP2760" s="116"/>
      <c r="AQ2760" s="367"/>
      <c r="AR2760" s="42"/>
      <c r="AS2760" s="43"/>
      <c r="AT2760" s="113"/>
      <c r="AU2760" s="130"/>
      <c r="AV2760" s="44"/>
      <c r="AW2760" s="113"/>
      <c r="AX2760" s="44"/>
      <c r="AY2760" s="2391"/>
    </row>
    <row r="2761" spans="1:51" s="8" customFormat="1" ht="15.95" customHeight="1" x14ac:dyDescent="0.25">
      <c r="A2761" s="36"/>
      <c r="B2761" s="1029"/>
      <c r="C2761" s="990"/>
      <c r="D2761" s="1029"/>
      <c r="E2761" s="5"/>
      <c r="F2761" s="5"/>
      <c r="G2761" s="1029"/>
      <c r="H2761" s="5"/>
      <c r="I2761" s="1029"/>
      <c r="J2761" s="5"/>
      <c r="K2761" s="5"/>
      <c r="L2761" s="5"/>
      <c r="M2761" s="5"/>
      <c r="N2761" s="328"/>
      <c r="O2761" s="328"/>
      <c r="P2761" s="328"/>
      <c r="Q2761" s="1056"/>
      <c r="R2761" s="448"/>
      <c r="S2761" s="61"/>
      <c r="T2761" s="448"/>
      <c r="U2761" s="61"/>
      <c r="V2761" s="448"/>
      <c r="W2761" s="448"/>
      <c r="X2761" s="448"/>
      <c r="Y2761" s="1029" t="s">
        <v>230</v>
      </c>
      <c r="Z2761" s="1029" t="s">
        <v>230</v>
      </c>
      <c r="AA2761" s="1" t="s">
        <v>230</v>
      </c>
      <c r="AB2761" s="1029" t="s">
        <v>230</v>
      </c>
      <c r="AC2761" s="1029" t="s">
        <v>230</v>
      </c>
      <c r="AD2761" s="1029" t="s">
        <v>230</v>
      </c>
      <c r="AE2761" s="5" t="s">
        <v>5042</v>
      </c>
      <c r="AF2761" s="1029" t="s">
        <v>5043</v>
      </c>
      <c r="AG2761" s="39" t="s">
        <v>230</v>
      </c>
      <c r="AH2761" s="1" t="s">
        <v>58</v>
      </c>
      <c r="AI2761" s="314">
        <v>7.6300000000000007E-2</v>
      </c>
      <c r="AJ2761" s="1036">
        <v>1350</v>
      </c>
      <c r="AK2761" s="40">
        <f>AI2761*AJ2761/365</f>
        <v>0.28220547945205482</v>
      </c>
      <c r="AL2761" s="40">
        <v>0</v>
      </c>
      <c r="AM2761" s="40">
        <f>AK2761+AL2761</f>
        <v>0.28220547945205482</v>
      </c>
      <c r="AN2761" s="40"/>
      <c r="AO2761" s="40"/>
      <c r="AP2761" s="40"/>
      <c r="AQ2761" s="1644"/>
      <c r="AR2761" s="1034"/>
      <c r="AS2761" s="45"/>
      <c r="AT2761" s="1029"/>
      <c r="AU2761" s="5"/>
      <c r="AV2761" s="46"/>
      <c r="AW2761" s="1029"/>
      <c r="AX2761" s="46"/>
      <c r="AY2761" s="2391"/>
    </row>
    <row r="2762" spans="1:51" s="8" customFormat="1" ht="15.95" customHeight="1" x14ac:dyDescent="0.25">
      <c r="A2762" s="93"/>
      <c r="B2762" s="88"/>
      <c r="C2762" s="993"/>
      <c r="D2762" s="88"/>
      <c r="E2762" s="103"/>
      <c r="F2762" s="103"/>
      <c r="G2762" s="88"/>
      <c r="H2762" s="103"/>
      <c r="I2762" s="88"/>
      <c r="J2762" s="103"/>
      <c r="K2762" s="103"/>
      <c r="L2762" s="103"/>
      <c r="M2762" s="103"/>
      <c r="N2762" s="330"/>
      <c r="O2762" s="330"/>
      <c r="P2762" s="330"/>
      <c r="Q2762" s="106"/>
      <c r="R2762" s="94"/>
      <c r="S2762" s="104"/>
      <c r="T2762" s="94"/>
      <c r="U2762" s="104"/>
      <c r="V2762" s="94"/>
      <c r="W2762" s="94"/>
      <c r="X2762" s="94"/>
      <c r="Y2762" s="88" t="s">
        <v>230</v>
      </c>
      <c r="Z2762" s="88" t="s">
        <v>230</v>
      </c>
      <c r="AA2762" s="90" t="s">
        <v>230</v>
      </c>
      <c r="AB2762" s="88" t="s">
        <v>230</v>
      </c>
      <c r="AC2762" s="88" t="s">
        <v>230</v>
      </c>
      <c r="AD2762" s="88" t="s">
        <v>230</v>
      </c>
      <c r="AE2762" s="103" t="s">
        <v>5044</v>
      </c>
      <c r="AF2762" s="88" t="s">
        <v>5045</v>
      </c>
      <c r="AG2762" s="95" t="s">
        <v>230</v>
      </c>
      <c r="AH2762" s="90" t="s">
        <v>58</v>
      </c>
      <c r="AI2762" s="316">
        <v>7.6300000000000007E-2</v>
      </c>
      <c r="AJ2762" s="21">
        <v>3450</v>
      </c>
      <c r="AK2762" s="98">
        <f>AI2762*AJ2762/365</f>
        <v>0.72119178082191782</v>
      </c>
      <c r="AL2762" s="98">
        <v>0</v>
      </c>
      <c r="AM2762" s="98">
        <f>AK2762+AL2762</f>
        <v>0.72119178082191782</v>
      </c>
      <c r="AN2762" s="98"/>
      <c r="AO2762" s="98"/>
      <c r="AP2762" s="98"/>
      <c r="AQ2762" s="368"/>
      <c r="AR2762" s="47"/>
      <c r="AS2762" s="48"/>
      <c r="AT2762" s="88"/>
      <c r="AU2762" s="103"/>
      <c r="AV2762" s="52"/>
      <c r="AW2762" s="88"/>
      <c r="AX2762" s="52"/>
      <c r="AY2762" s="2391"/>
    </row>
    <row r="2763" spans="1:51" s="55" customFormat="1" ht="15.95" customHeight="1" x14ac:dyDescent="0.25">
      <c r="A2763" s="182">
        <v>544</v>
      </c>
      <c r="B2763" s="166" t="s">
        <v>55</v>
      </c>
      <c r="C2763" s="989" t="s">
        <v>58</v>
      </c>
      <c r="D2763" s="166" t="s">
        <v>17077</v>
      </c>
      <c r="E2763" s="198" t="s">
        <v>17074</v>
      </c>
      <c r="F2763" s="198" t="s">
        <v>17075</v>
      </c>
      <c r="G2763" s="166"/>
      <c r="H2763" s="198" t="s">
        <v>219</v>
      </c>
      <c r="I2763" s="166" t="s">
        <v>220</v>
      </c>
      <c r="J2763" s="166" t="s">
        <v>221</v>
      </c>
      <c r="K2763" s="673" t="s">
        <v>222</v>
      </c>
      <c r="L2763" s="166" t="s">
        <v>221</v>
      </c>
      <c r="M2763" s="673" t="s">
        <v>222</v>
      </c>
      <c r="N2763" s="199">
        <v>4</v>
      </c>
      <c r="O2763" s="199">
        <v>1.5</v>
      </c>
      <c r="P2763" s="199">
        <v>6</v>
      </c>
      <c r="Q2763" s="1012">
        <v>2</v>
      </c>
      <c r="R2763" s="184"/>
      <c r="S2763" s="223">
        <v>0</v>
      </c>
      <c r="T2763" s="183"/>
      <c r="U2763" s="223">
        <v>0</v>
      </c>
      <c r="V2763" s="183"/>
      <c r="W2763" s="183">
        <v>1</v>
      </c>
      <c r="X2763" s="183"/>
      <c r="Y2763" s="673" t="s">
        <v>16652</v>
      </c>
      <c r="Z2763" s="166" t="s">
        <v>230</v>
      </c>
      <c r="AA2763" s="203" t="s">
        <v>230</v>
      </c>
      <c r="AB2763" s="166" t="s">
        <v>230</v>
      </c>
      <c r="AC2763" s="166" t="s">
        <v>230</v>
      </c>
      <c r="AD2763" s="166" t="s">
        <v>230</v>
      </c>
      <c r="AE2763" s="198" t="s">
        <v>5046</v>
      </c>
      <c r="AF2763" s="166" t="s">
        <v>5047</v>
      </c>
      <c r="AG2763" s="165" t="s">
        <v>230</v>
      </c>
      <c r="AH2763" s="203" t="s">
        <v>58</v>
      </c>
      <c r="AI2763" s="167">
        <v>0.1</v>
      </c>
      <c r="AJ2763" s="186">
        <v>3450</v>
      </c>
      <c r="AK2763" s="167">
        <f t="shared" ref="AK2763:AK2773" si="372">AJ2763*0.0763/365</f>
        <v>0.72119178082191782</v>
      </c>
      <c r="AL2763" s="167">
        <f t="shared" ref="AL2763:AL2773" si="373">AJ2763*0.0237/365</f>
        <v>0.22401369863013698</v>
      </c>
      <c r="AM2763" s="187">
        <f>AK2763+AL2763</f>
        <v>0.9452054794520548</v>
      </c>
      <c r="AN2763" s="167">
        <f>SUM(AK2763:AK2774)</f>
        <v>3.9449315068493158</v>
      </c>
      <c r="AO2763" s="167">
        <f>SUM(AL2763:AL2774)</f>
        <v>1.2077260273972601</v>
      </c>
      <c r="AP2763" s="167">
        <f>AN2763+AO2763</f>
        <v>5.1526575342465755</v>
      </c>
      <c r="AQ2763" s="167">
        <f>AP2763*30</f>
        <v>154.57972602739727</v>
      </c>
      <c r="AR2763" s="193" t="s">
        <v>231</v>
      </c>
      <c r="AS2763" s="194" t="s">
        <v>431</v>
      </c>
      <c r="AT2763" s="166" t="s">
        <v>232</v>
      </c>
      <c r="AU2763" s="198" t="s">
        <v>58</v>
      </c>
      <c r="AV2763" s="231" t="s">
        <v>5048</v>
      </c>
      <c r="AW2763" s="166" t="s">
        <v>234</v>
      </c>
      <c r="AX2763" s="2460" t="s">
        <v>17076</v>
      </c>
      <c r="AY2763" s="2391"/>
    </row>
    <row r="2764" spans="1:51" s="8" customFormat="1" ht="15.95" customHeight="1" x14ac:dyDescent="0.25">
      <c r="A2764" s="112"/>
      <c r="B2764" s="113"/>
      <c r="C2764" s="992"/>
      <c r="D2764" s="113"/>
      <c r="E2764" s="130"/>
      <c r="F2764" s="130"/>
      <c r="G2764" s="113"/>
      <c r="H2764" s="130"/>
      <c r="I2764" s="113"/>
      <c r="J2764" s="130"/>
      <c r="K2764" s="130"/>
      <c r="L2764" s="130"/>
      <c r="M2764" s="130"/>
      <c r="N2764" s="329"/>
      <c r="O2764" s="329"/>
      <c r="P2764" s="329"/>
      <c r="Q2764" s="1071"/>
      <c r="R2764" s="114"/>
      <c r="S2764" s="131"/>
      <c r="T2764" s="114"/>
      <c r="U2764" s="131"/>
      <c r="V2764" s="114"/>
      <c r="W2764" s="114"/>
      <c r="X2764" s="114"/>
      <c r="Y2764" s="113" t="s">
        <v>230</v>
      </c>
      <c r="Z2764" s="113" t="s">
        <v>230</v>
      </c>
      <c r="AA2764" s="132" t="s">
        <v>230</v>
      </c>
      <c r="AB2764" s="113" t="s">
        <v>230</v>
      </c>
      <c r="AC2764" s="113" t="s">
        <v>230</v>
      </c>
      <c r="AD2764" s="113" t="s">
        <v>230</v>
      </c>
      <c r="AE2764" s="130" t="s">
        <v>5049</v>
      </c>
      <c r="AF2764" s="113" t="s">
        <v>5050</v>
      </c>
      <c r="AG2764" s="115" t="s">
        <v>230</v>
      </c>
      <c r="AH2764" s="132" t="s">
        <v>58</v>
      </c>
      <c r="AI2764" s="116">
        <v>0.1</v>
      </c>
      <c r="AJ2764" s="118">
        <v>2550</v>
      </c>
      <c r="AK2764" s="116">
        <f t="shared" si="372"/>
        <v>0.53305479452054805</v>
      </c>
      <c r="AL2764" s="116">
        <f t="shared" si="373"/>
        <v>0.16557534246575342</v>
      </c>
      <c r="AM2764" s="116">
        <f t="shared" ref="AM2764:AM2773" si="374">AK2764+AL2764</f>
        <v>0.6986301369863015</v>
      </c>
      <c r="AN2764" s="116"/>
      <c r="AO2764" s="116"/>
      <c r="AP2764" s="116"/>
      <c r="AQ2764" s="367"/>
      <c r="AR2764" s="42"/>
      <c r="AS2764" s="43"/>
      <c r="AT2764" s="113"/>
      <c r="AU2764" s="130"/>
      <c r="AV2764" s="44"/>
      <c r="AW2764" s="113"/>
      <c r="AX2764" s="44"/>
      <c r="AY2764" s="2391"/>
    </row>
    <row r="2765" spans="1:51" s="8" customFormat="1" ht="15.95" customHeight="1" x14ac:dyDescent="0.25">
      <c r="A2765" s="36"/>
      <c r="B2765" s="1029"/>
      <c r="C2765" s="990"/>
      <c r="D2765" s="1029"/>
      <c r="E2765" s="5"/>
      <c r="F2765" s="5"/>
      <c r="G2765" s="1029"/>
      <c r="H2765" s="5"/>
      <c r="I2765" s="1029"/>
      <c r="J2765" s="5"/>
      <c r="K2765" s="5"/>
      <c r="L2765" s="5"/>
      <c r="M2765" s="5"/>
      <c r="N2765" s="328"/>
      <c r="O2765" s="328"/>
      <c r="P2765" s="328"/>
      <c r="Q2765" s="1056"/>
      <c r="R2765" s="448"/>
      <c r="S2765" s="61"/>
      <c r="T2765" s="448"/>
      <c r="U2765" s="61"/>
      <c r="V2765" s="448"/>
      <c r="W2765" s="448"/>
      <c r="X2765" s="448"/>
      <c r="Y2765" s="1029" t="s">
        <v>230</v>
      </c>
      <c r="Z2765" s="1029" t="s">
        <v>230</v>
      </c>
      <c r="AA2765" s="1" t="s">
        <v>230</v>
      </c>
      <c r="AB2765" s="1029" t="s">
        <v>230</v>
      </c>
      <c r="AC2765" s="1029" t="s">
        <v>230</v>
      </c>
      <c r="AD2765" s="1029" t="s">
        <v>230</v>
      </c>
      <c r="AE2765" s="5" t="s">
        <v>5051</v>
      </c>
      <c r="AF2765" s="1029" t="s">
        <v>5052</v>
      </c>
      <c r="AG2765" s="39" t="s">
        <v>230</v>
      </c>
      <c r="AH2765" s="1" t="s">
        <v>58</v>
      </c>
      <c r="AI2765" s="40">
        <v>0.1</v>
      </c>
      <c r="AJ2765" s="1036">
        <v>3300</v>
      </c>
      <c r="AK2765" s="40">
        <f t="shared" si="372"/>
        <v>0.68983561643835623</v>
      </c>
      <c r="AL2765" s="40">
        <f t="shared" si="373"/>
        <v>0.2142739726027397</v>
      </c>
      <c r="AM2765" s="40">
        <f t="shared" si="374"/>
        <v>0.90410958904109595</v>
      </c>
      <c r="AN2765" s="40"/>
      <c r="AO2765" s="40"/>
      <c r="AP2765" s="40"/>
      <c r="AQ2765" s="1644"/>
      <c r="AR2765" s="1034"/>
      <c r="AS2765" s="45"/>
      <c r="AT2765" s="1029"/>
      <c r="AU2765" s="5"/>
      <c r="AV2765" s="46"/>
      <c r="AW2765" s="1029"/>
      <c r="AX2765" s="46"/>
      <c r="AY2765" s="2391"/>
    </row>
    <row r="2766" spans="1:51" s="8" customFormat="1" ht="15.95" customHeight="1" x14ac:dyDescent="0.25">
      <c r="A2766" s="36"/>
      <c r="B2766" s="1029"/>
      <c r="C2766" s="990"/>
      <c r="D2766" s="1029"/>
      <c r="E2766" s="5"/>
      <c r="F2766" s="5"/>
      <c r="G2766" s="1029"/>
      <c r="H2766" s="5"/>
      <c r="I2766" s="1029"/>
      <c r="J2766" s="5"/>
      <c r="K2766" s="5"/>
      <c r="L2766" s="5"/>
      <c r="M2766" s="5"/>
      <c r="N2766" s="328"/>
      <c r="O2766" s="328"/>
      <c r="P2766" s="328"/>
      <c r="Q2766" s="1056"/>
      <c r="R2766" s="448"/>
      <c r="S2766" s="61"/>
      <c r="T2766" s="448"/>
      <c r="U2766" s="61"/>
      <c r="V2766" s="448"/>
      <c r="W2766" s="448"/>
      <c r="X2766" s="448"/>
      <c r="Y2766" s="1029" t="s">
        <v>230</v>
      </c>
      <c r="Z2766" s="1029" t="s">
        <v>230</v>
      </c>
      <c r="AA2766" s="1" t="s">
        <v>230</v>
      </c>
      <c r="AB2766" s="1029" t="s">
        <v>230</v>
      </c>
      <c r="AC2766" s="1029" t="s">
        <v>230</v>
      </c>
      <c r="AD2766" s="1029" t="s">
        <v>230</v>
      </c>
      <c r="AE2766" s="5" t="s">
        <v>5053</v>
      </c>
      <c r="AF2766" s="1029" t="s">
        <v>5054</v>
      </c>
      <c r="AG2766" s="39" t="s">
        <v>230</v>
      </c>
      <c r="AH2766" s="1" t="s">
        <v>58</v>
      </c>
      <c r="AI2766" s="40">
        <v>0.1</v>
      </c>
      <c r="AJ2766" s="1036">
        <v>3150</v>
      </c>
      <c r="AK2766" s="40">
        <f t="shared" si="372"/>
        <v>0.65847945205479463</v>
      </c>
      <c r="AL2766" s="40">
        <f t="shared" si="373"/>
        <v>0.20453424657534247</v>
      </c>
      <c r="AM2766" s="40">
        <f t="shared" si="374"/>
        <v>0.8630136986301371</v>
      </c>
      <c r="AN2766" s="40"/>
      <c r="AO2766" s="40"/>
      <c r="AP2766" s="40"/>
      <c r="AQ2766" s="1644"/>
      <c r="AR2766" s="1034"/>
      <c r="AS2766" s="45"/>
      <c r="AT2766" s="1029"/>
      <c r="AU2766" s="5"/>
      <c r="AV2766" s="46"/>
      <c r="AW2766" s="1029"/>
      <c r="AX2766" s="46"/>
      <c r="AY2766" s="2391"/>
    </row>
    <row r="2767" spans="1:51" s="8" customFormat="1" ht="15.95" customHeight="1" x14ac:dyDescent="0.25">
      <c r="A2767" s="36"/>
      <c r="B2767" s="1029"/>
      <c r="C2767" s="990"/>
      <c r="D2767" s="1029"/>
      <c r="E2767" s="5"/>
      <c r="F2767" s="5"/>
      <c r="G2767" s="1029"/>
      <c r="H2767" s="5"/>
      <c r="I2767" s="1029"/>
      <c r="J2767" s="5"/>
      <c r="K2767" s="5"/>
      <c r="L2767" s="5"/>
      <c r="M2767" s="5"/>
      <c r="N2767" s="328"/>
      <c r="O2767" s="328"/>
      <c r="P2767" s="328"/>
      <c r="Q2767" s="1056"/>
      <c r="R2767" s="448"/>
      <c r="S2767" s="61"/>
      <c r="T2767" s="448"/>
      <c r="U2767" s="61"/>
      <c r="V2767" s="448"/>
      <c r="W2767" s="448"/>
      <c r="X2767" s="448"/>
      <c r="Y2767" s="1029" t="s">
        <v>230</v>
      </c>
      <c r="Z2767" s="1029" t="s">
        <v>230</v>
      </c>
      <c r="AA2767" s="1" t="s">
        <v>230</v>
      </c>
      <c r="AB2767" s="1029" t="s">
        <v>230</v>
      </c>
      <c r="AC2767" s="1029" t="s">
        <v>230</v>
      </c>
      <c r="AD2767" s="1029" t="s">
        <v>230</v>
      </c>
      <c r="AE2767" s="5" t="s">
        <v>5055</v>
      </c>
      <c r="AF2767" s="1029" t="s">
        <v>5056</v>
      </c>
      <c r="AG2767" s="39" t="s">
        <v>230</v>
      </c>
      <c r="AH2767" s="1" t="s">
        <v>58</v>
      </c>
      <c r="AI2767" s="40">
        <v>0.1</v>
      </c>
      <c r="AJ2767" s="1036">
        <v>450</v>
      </c>
      <c r="AK2767" s="40">
        <f t="shared" si="372"/>
        <v>9.406849315068494E-2</v>
      </c>
      <c r="AL2767" s="40">
        <f t="shared" si="373"/>
        <v>2.921917808219178E-2</v>
      </c>
      <c r="AM2767" s="40">
        <f t="shared" si="374"/>
        <v>0.12328767123287672</v>
      </c>
      <c r="AN2767" s="40"/>
      <c r="AO2767" s="40"/>
      <c r="AP2767" s="40"/>
      <c r="AQ2767" s="1644"/>
      <c r="AR2767" s="1034"/>
      <c r="AS2767" s="45"/>
      <c r="AT2767" s="1029"/>
      <c r="AU2767" s="5"/>
      <c r="AV2767" s="46"/>
      <c r="AW2767" s="1029"/>
      <c r="AX2767" s="46"/>
      <c r="AY2767" s="2391"/>
    </row>
    <row r="2768" spans="1:51" s="8" customFormat="1" ht="15.95" customHeight="1" x14ac:dyDescent="0.25">
      <c r="A2768" s="36"/>
      <c r="B2768" s="1029"/>
      <c r="C2768" s="990"/>
      <c r="D2768" s="1029"/>
      <c r="E2768" s="5"/>
      <c r="F2768" s="5"/>
      <c r="G2768" s="1029"/>
      <c r="H2768" s="5"/>
      <c r="I2768" s="1029"/>
      <c r="J2768" s="5"/>
      <c r="K2768" s="5"/>
      <c r="L2768" s="5"/>
      <c r="M2768" s="5"/>
      <c r="N2768" s="328"/>
      <c r="O2768" s="328"/>
      <c r="P2768" s="328"/>
      <c r="Q2768" s="1056"/>
      <c r="R2768" s="448"/>
      <c r="S2768" s="61"/>
      <c r="T2768" s="448"/>
      <c r="U2768" s="61"/>
      <c r="V2768" s="448"/>
      <c r="W2768" s="448"/>
      <c r="X2768" s="448"/>
      <c r="Y2768" s="1029" t="s">
        <v>230</v>
      </c>
      <c r="Z2768" s="1029" t="s">
        <v>230</v>
      </c>
      <c r="AA2768" s="1" t="s">
        <v>230</v>
      </c>
      <c r="AB2768" s="1029" t="s">
        <v>230</v>
      </c>
      <c r="AC2768" s="1029" t="s">
        <v>230</v>
      </c>
      <c r="AD2768" s="1029" t="s">
        <v>230</v>
      </c>
      <c r="AE2768" s="5" t="s">
        <v>5057</v>
      </c>
      <c r="AF2768" s="1029" t="s">
        <v>5058</v>
      </c>
      <c r="AG2768" s="39" t="s">
        <v>230</v>
      </c>
      <c r="AH2768" s="1" t="s">
        <v>58</v>
      </c>
      <c r="AI2768" s="40">
        <v>0.1</v>
      </c>
      <c r="AJ2768" s="1036">
        <v>900</v>
      </c>
      <c r="AK2768" s="40">
        <f t="shared" si="372"/>
        <v>0.18813698630136988</v>
      </c>
      <c r="AL2768" s="40">
        <f t="shared" si="373"/>
        <v>5.8438356164383559E-2</v>
      </c>
      <c r="AM2768" s="40">
        <f t="shared" si="374"/>
        <v>0.24657534246575344</v>
      </c>
      <c r="AN2768" s="40"/>
      <c r="AO2768" s="40"/>
      <c r="AP2768" s="40"/>
      <c r="AQ2768" s="1644"/>
      <c r="AR2768" s="1034"/>
      <c r="AS2768" s="45"/>
      <c r="AT2768" s="1029"/>
      <c r="AU2768" s="5"/>
      <c r="AV2768" s="46"/>
      <c r="AW2768" s="1029"/>
      <c r="AX2768" s="46"/>
      <c r="AY2768" s="2391"/>
    </row>
    <row r="2769" spans="1:52" s="8" customFormat="1" ht="15.95" customHeight="1" x14ac:dyDescent="0.25">
      <c r="A2769" s="36"/>
      <c r="B2769" s="1029"/>
      <c r="C2769" s="990"/>
      <c r="D2769" s="1029"/>
      <c r="E2769" s="5"/>
      <c r="F2769" s="5"/>
      <c r="G2769" s="1029"/>
      <c r="H2769" s="5"/>
      <c r="I2769" s="1029"/>
      <c r="J2769" s="5"/>
      <c r="K2769" s="5"/>
      <c r="L2769" s="5"/>
      <c r="M2769" s="5"/>
      <c r="N2769" s="328"/>
      <c r="O2769" s="328"/>
      <c r="P2769" s="328"/>
      <c r="Q2769" s="1056"/>
      <c r="R2769" s="448"/>
      <c r="S2769" s="61"/>
      <c r="T2769" s="448"/>
      <c r="U2769" s="61"/>
      <c r="V2769" s="448"/>
      <c r="W2769" s="448"/>
      <c r="X2769" s="448"/>
      <c r="Y2769" s="1029" t="s">
        <v>230</v>
      </c>
      <c r="Z2769" s="1029" t="s">
        <v>230</v>
      </c>
      <c r="AA2769" s="1" t="s">
        <v>230</v>
      </c>
      <c r="AB2769" s="1029" t="s">
        <v>230</v>
      </c>
      <c r="AC2769" s="1029" t="s">
        <v>230</v>
      </c>
      <c r="AD2769" s="1029" t="s">
        <v>230</v>
      </c>
      <c r="AE2769" s="5" t="s">
        <v>5059</v>
      </c>
      <c r="AF2769" s="1029" t="s">
        <v>3593</v>
      </c>
      <c r="AG2769" s="39" t="s">
        <v>230</v>
      </c>
      <c r="AH2769" s="1" t="s">
        <v>58</v>
      </c>
      <c r="AI2769" s="40">
        <v>0.1</v>
      </c>
      <c r="AJ2769" s="1036">
        <v>1050</v>
      </c>
      <c r="AK2769" s="40">
        <f t="shared" si="372"/>
        <v>0.21949315068493153</v>
      </c>
      <c r="AL2769" s="40">
        <f t="shared" si="373"/>
        <v>6.8178082191780814E-2</v>
      </c>
      <c r="AM2769" s="40">
        <f t="shared" si="374"/>
        <v>0.28767123287671237</v>
      </c>
      <c r="AN2769" s="40"/>
      <c r="AO2769" s="40"/>
      <c r="AP2769" s="40"/>
      <c r="AQ2769" s="1644"/>
      <c r="AR2769" s="1034"/>
      <c r="AS2769" s="45"/>
      <c r="AT2769" s="1029"/>
      <c r="AU2769" s="5"/>
      <c r="AV2769" s="46"/>
      <c r="AW2769" s="1029"/>
      <c r="AX2769" s="46"/>
      <c r="AY2769" s="2391"/>
    </row>
    <row r="2770" spans="1:52" s="8" customFormat="1" ht="15.95" customHeight="1" x14ac:dyDescent="0.25">
      <c r="A2770" s="36"/>
      <c r="B2770" s="1029"/>
      <c r="C2770" s="990"/>
      <c r="D2770" s="1029"/>
      <c r="E2770" s="5"/>
      <c r="F2770" s="5"/>
      <c r="G2770" s="1029"/>
      <c r="H2770" s="5"/>
      <c r="I2770" s="1029"/>
      <c r="J2770" s="5"/>
      <c r="K2770" s="5"/>
      <c r="L2770" s="5"/>
      <c r="M2770" s="5"/>
      <c r="N2770" s="328"/>
      <c r="O2770" s="328"/>
      <c r="P2770" s="328"/>
      <c r="Q2770" s="1056"/>
      <c r="R2770" s="448"/>
      <c r="S2770" s="61"/>
      <c r="T2770" s="448"/>
      <c r="U2770" s="61"/>
      <c r="V2770" s="448"/>
      <c r="W2770" s="448"/>
      <c r="X2770" s="448"/>
      <c r="Y2770" s="1029" t="s">
        <v>230</v>
      </c>
      <c r="Z2770" s="1029" t="s">
        <v>230</v>
      </c>
      <c r="AA2770" s="1" t="s">
        <v>230</v>
      </c>
      <c r="AB2770" s="1029" t="s">
        <v>230</v>
      </c>
      <c r="AC2770" s="1029" t="s">
        <v>230</v>
      </c>
      <c r="AD2770" s="1029" t="s">
        <v>230</v>
      </c>
      <c r="AE2770" s="5" t="s">
        <v>5060</v>
      </c>
      <c r="AF2770" s="1029" t="s">
        <v>3593</v>
      </c>
      <c r="AG2770" s="39" t="s">
        <v>230</v>
      </c>
      <c r="AH2770" s="1" t="s">
        <v>58</v>
      </c>
      <c r="AI2770" s="40">
        <v>0.1</v>
      </c>
      <c r="AJ2770" s="1036">
        <v>1050</v>
      </c>
      <c r="AK2770" s="40">
        <f t="shared" si="372"/>
        <v>0.21949315068493153</v>
      </c>
      <c r="AL2770" s="40">
        <f t="shared" si="373"/>
        <v>6.8178082191780814E-2</v>
      </c>
      <c r="AM2770" s="40">
        <f t="shared" si="374"/>
        <v>0.28767123287671237</v>
      </c>
      <c r="AN2770" s="40"/>
      <c r="AO2770" s="40"/>
      <c r="AP2770" s="40"/>
      <c r="AQ2770" s="1644"/>
      <c r="AR2770" s="1034"/>
      <c r="AS2770" s="45"/>
      <c r="AT2770" s="1029"/>
      <c r="AU2770" s="5"/>
      <c r="AV2770" s="46"/>
      <c r="AW2770" s="1029"/>
      <c r="AX2770" s="46"/>
      <c r="AY2770" s="2391"/>
    </row>
    <row r="2771" spans="1:52" s="8" customFormat="1" ht="15.95" customHeight="1" x14ac:dyDescent="0.25">
      <c r="A2771" s="36"/>
      <c r="B2771" s="1029"/>
      <c r="C2771" s="990"/>
      <c r="D2771" s="1029"/>
      <c r="E2771" s="5"/>
      <c r="F2771" s="5"/>
      <c r="G2771" s="1029"/>
      <c r="H2771" s="5"/>
      <c r="I2771" s="1029"/>
      <c r="J2771" s="5"/>
      <c r="K2771" s="5"/>
      <c r="L2771" s="5"/>
      <c r="M2771" s="5"/>
      <c r="N2771" s="328"/>
      <c r="O2771" s="328"/>
      <c r="P2771" s="328"/>
      <c r="Q2771" s="1056"/>
      <c r="R2771" s="448"/>
      <c r="S2771" s="61"/>
      <c r="T2771" s="448"/>
      <c r="U2771" s="61"/>
      <c r="V2771" s="448"/>
      <c r="W2771" s="448"/>
      <c r="X2771" s="448"/>
      <c r="Y2771" s="1029" t="s">
        <v>230</v>
      </c>
      <c r="Z2771" s="1029" t="s">
        <v>230</v>
      </c>
      <c r="AA2771" s="1" t="s">
        <v>230</v>
      </c>
      <c r="AB2771" s="1029" t="s">
        <v>230</v>
      </c>
      <c r="AC2771" s="1029" t="s">
        <v>230</v>
      </c>
      <c r="AD2771" s="1029" t="s">
        <v>230</v>
      </c>
      <c r="AE2771" s="5" t="s">
        <v>5061</v>
      </c>
      <c r="AF2771" s="1029" t="s">
        <v>5062</v>
      </c>
      <c r="AG2771" s="39" t="s">
        <v>230</v>
      </c>
      <c r="AH2771" s="1" t="s">
        <v>58</v>
      </c>
      <c r="AI2771" s="40">
        <v>0.1</v>
      </c>
      <c r="AJ2771" s="1036">
        <v>900</v>
      </c>
      <c r="AK2771" s="40">
        <f t="shared" si="372"/>
        <v>0.18813698630136988</v>
      </c>
      <c r="AL2771" s="40">
        <f t="shared" si="373"/>
        <v>5.8438356164383559E-2</v>
      </c>
      <c r="AM2771" s="40">
        <f t="shared" si="374"/>
        <v>0.24657534246575344</v>
      </c>
      <c r="AN2771" s="40"/>
      <c r="AO2771" s="40"/>
      <c r="AP2771" s="40"/>
      <c r="AQ2771" s="1644"/>
      <c r="AR2771" s="1034"/>
      <c r="AS2771" s="45"/>
      <c r="AT2771" s="1029"/>
      <c r="AU2771" s="5"/>
      <c r="AV2771" s="46"/>
      <c r="AW2771" s="1029"/>
      <c r="AX2771" s="46"/>
      <c r="AY2771" s="2391"/>
    </row>
    <row r="2772" spans="1:52" s="8" customFormat="1" ht="15.95" customHeight="1" x14ac:dyDescent="0.25">
      <c r="A2772" s="36"/>
      <c r="B2772" s="1029"/>
      <c r="C2772" s="990"/>
      <c r="D2772" s="1029"/>
      <c r="E2772" s="5"/>
      <c r="F2772" s="5"/>
      <c r="G2772" s="1029"/>
      <c r="H2772" s="5"/>
      <c r="I2772" s="1029"/>
      <c r="J2772" s="5"/>
      <c r="K2772" s="5"/>
      <c r="L2772" s="5"/>
      <c r="M2772" s="5"/>
      <c r="N2772" s="328"/>
      <c r="O2772" s="328"/>
      <c r="P2772" s="328"/>
      <c r="Q2772" s="1056"/>
      <c r="R2772" s="448"/>
      <c r="S2772" s="61"/>
      <c r="T2772" s="448"/>
      <c r="U2772" s="61"/>
      <c r="V2772" s="448"/>
      <c r="W2772" s="448"/>
      <c r="X2772" s="448"/>
      <c r="Y2772" s="1029" t="s">
        <v>230</v>
      </c>
      <c r="Z2772" s="1029" t="s">
        <v>230</v>
      </c>
      <c r="AA2772" s="1" t="s">
        <v>230</v>
      </c>
      <c r="AB2772" s="1029" t="s">
        <v>230</v>
      </c>
      <c r="AC2772" s="1029" t="s">
        <v>230</v>
      </c>
      <c r="AD2772" s="1029" t="s">
        <v>230</v>
      </c>
      <c r="AE2772" s="5" t="s">
        <v>5063</v>
      </c>
      <c r="AF2772" s="1029" t="s">
        <v>4795</v>
      </c>
      <c r="AG2772" s="39" t="s">
        <v>230</v>
      </c>
      <c r="AH2772" s="1" t="s">
        <v>58</v>
      </c>
      <c r="AI2772" s="40">
        <v>0.1</v>
      </c>
      <c r="AJ2772" s="1036">
        <v>1350</v>
      </c>
      <c r="AK2772" s="40">
        <f t="shared" si="372"/>
        <v>0.28220547945205482</v>
      </c>
      <c r="AL2772" s="40">
        <f t="shared" si="373"/>
        <v>8.7657534246575339E-2</v>
      </c>
      <c r="AM2772" s="40">
        <f t="shared" si="374"/>
        <v>0.36986301369863017</v>
      </c>
      <c r="AN2772" s="40"/>
      <c r="AO2772" s="40"/>
      <c r="AP2772" s="40"/>
      <c r="AQ2772" s="1644"/>
      <c r="AR2772" s="1034"/>
      <c r="AS2772" s="45"/>
      <c r="AT2772" s="1029"/>
      <c r="AU2772" s="5"/>
      <c r="AV2772" s="46"/>
      <c r="AW2772" s="1029"/>
      <c r="AX2772" s="46"/>
      <c r="AY2772" s="2391"/>
    </row>
    <row r="2773" spans="1:52" s="8" customFormat="1" ht="15.95" customHeight="1" x14ac:dyDescent="0.25">
      <c r="A2773" s="36"/>
      <c r="B2773" s="1029"/>
      <c r="C2773" s="990"/>
      <c r="D2773" s="1029"/>
      <c r="E2773" s="5"/>
      <c r="F2773" s="5"/>
      <c r="G2773" s="1029"/>
      <c r="H2773" s="5"/>
      <c r="I2773" s="1029"/>
      <c r="J2773" s="5"/>
      <c r="K2773" s="5"/>
      <c r="L2773" s="5"/>
      <c r="M2773" s="5"/>
      <c r="N2773" s="328"/>
      <c r="O2773" s="328"/>
      <c r="P2773" s="328"/>
      <c r="Q2773" s="1056"/>
      <c r="R2773" s="448"/>
      <c r="S2773" s="61"/>
      <c r="T2773" s="448"/>
      <c r="U2773" s="61"/>
      <c r="V2773" s="448"/>
      <c r="W2773" s="448"/>
      <c r="X2773" s="448"/>
      <c r="Y2773" s="1029" t="s">
        <v>230</v>
      </c>
      <c r="Z2773" s="1029" t="s">
        <v>230</v>
      </c>
      <c r="AA2773" s="1" t="s">
        <v>230</v>
      </c>
      <c r="AB2773" s="1029" t="s">
        <v>230</v>
      </c>
      <c r="AC2773" s="1029" t="s">
        <v>230</v>
      </c>
      <c r="AD2773" s="1029" t="s">
        <v>230</v>
      </c>
      <c r="AE2773" s="5" t="s">
        <v>5064</v>
      </c>
      <c r="AF2773" s="1029" t="s">
        <v>5065</v>
      </c>
      <c r="AG2773" s="39" t="s">
        <v>230</v>
      </c>
      <c r="AH2773" s="1" t="s">
        <v>58</v>
      </c>
      <c r="AI2773" s="40">
        <v>0.1</v>
      </c>
      <c r="AJ2773" s="1036">
        <v>450</v>
      </c>
      <c r="AK2773" s="40">
        <f t="shared" si="372"/>
        <v>9.406849315068494E-2</v>
      </c>
      <c r="AL2773" s="40">
        <f t="shared" si="373"/>
        <v>2.921917808219178E-2</v>
      </c>
      <c r="AM2773" s="40">
        <f t="shared" si="374"/>
        <v>0.12328767123287672</v>
      </c>
      <c r="AN2773" s="40"/>
      <c r="AO2773" s="40"/>
      <c r="AP2773" s="40"/>
      <c r="AQ2773" s="1644"/>
      <c r="AR2773" s="1034"/>
      <c r="AS2773" s="45"/>
      <c r="AT2773" s="1029"/>
      <c r="AU2773" s="5"/>
      <c r="AV2773" s="46"/>
      <c r="AW2773" s="1029"/>
      <c r="AX2773" s="46"/>
      <c r="AY2773" s="2391"/>
    </row>
    <row r="2774" spans="1:52" s="8" customFormat="1" ht="15.95" customHeight="1" x14ac:dyDescent="0.25">
      <c r="A2774" s="93"/>
      <c r="B2774" s="88"/>
      <c r="C2774" s="993"/>
      <c r="D2774" s="88"/>
      <c r="E2774" s="103"/>
      <c r="F2774" s="103"/>
      <c r="G2774" s="88"/>
      <c r="H2774" s="103"/>
      <c r="I2774" s="88"/>
      <c r="J2774" s="103"/>
      <c r="K2774" s="103"/>
      <c r="L2774" s="103"/>
      <c r="M2774" s="103"/>
      <c r="N2774" s="330"/>
      <c r="O2774" s="330"/>
      <c r="P2774" s="330"/>
      <c r="Q2774" s="106"/>
      <c r="R2774" s="94"/>
      <c r="S2774" s="104"/>
      <c r="T2774" s="94"/>
      <c r="U2774" s="104"/>
      <c r="V2774" s="94"/>
      <c r="W2774" s="94"/>
      <c r="X2774" s="94"/>
      <c r="Y2774" s="88" t="s">
        <v>230</v>
      </c>
      <c r="Z2774" s="88" t="s">
        <v>230</v>
      </c>
      <c r="AA2774" s="90" t="s">
        <v>230</v>
      </c>
      <c r="AB2774" s="88" t="s">
        <v>230</v>
      </c>
      <c r="AC2774" s="88" t="s">
        <v>25289</v>
      </c>
      <c r="AD2774" s="88" t="s">
        <v>25290</v>
      </c>
      <c r="AE2774" s="103" t="s">
        <v>5066</v>
      </c>
      <c r="AF2774" s="88" t="s">
        <v>24664</v>
      </c>
      <c r="AG2774" s="95" t="s">
        <v>24663</v>
      </c>
      <c r="AH2774" s="90" t="s">
        <v>5067</v>
      </c>
      <c r="AI2774" s="21">
        <v>1.48</v>
      </c>
      <c r="AJ2774" s="97">
        <v>14</v>
      </c>
      <c r="AK2774" s="98">
        <f>AJ2774*AI2774/365</f>
        <v>5.676712328767123E-2</v>
      </c>
      <c r="AL2774" s="98">
        <v>0</v>
      </c>
      <c r="AM2774" s="96">
        <f>SUBTOTAL(9,AK2774:AL2774)</f>
        <v>5.676712328767123E-2</v>
      </c>
      <c r="AN2774" s="98"/>
      <c r="AO2774" s="98"/>
      <c r="AP2774" s="98"/>
      <c r="AQ2774" s="368"/>
      <c r="AR2774" s="47"/>
      <c r="AS2774" s="48"/>
      <c r="AT2774" s="88"/>
      <c r="AU2774" s="103"/>
      <c r="AV2774" s="52"/>
      <c r="AW2774" s="88"/>
      <c r="AX2774" s="52"/>
      <c r="AY2774" s="2391"/>
    </row>
    <row r="2775" spans="1:52" s="1395" customFormat="1" ht="15.95" customHeight="1" x14ac:dyDescent="0.2">
      <c r="A2775" s="353">
        <v>545</v>
      </c>
      <c r="B2775" s="354" t="s">
        <v>55</v>
      </c>
      <c r="C2775" s="991" t="s">
        <v>58</v>
      </c>
      <c r="D2775" s="354" t="s">
        <v>16625</v>
      </c>
      <c r="E2775" s="272" t="s">
        <v>21088</v>
      </c>
      <c r="F2775" s="272" t="s">
        <v>21089</v>
      </c>
      <c r="G2775" s="354" t="s">
        <v>221</v>
      </c>
      <c r="H2775" s="272" t="s">
        <v>219</v>
      </c>
      <c r="I2775" s="354" t="s">
        <v>316</v>
      </c>
      <c r="J2775" s="272" t="s">
        <v>221</v>
      </c>
      <c r="K2775" s="272" t="s">
        <v>16626</v>
      </c>
      <c r="L2775" s="272" t="s">
        <v>221</v>
      </c>
      <c r="M2775" s="272" t="s">
        <v>879</v>
      </c>
      <c r="N2775" s="440">
        <v>4</v>
      </c>
      <c r="O2775" s="440">
        <v>1.5</v>
      </c>
      <c r="P2775" s="440">
        <v>6</v>
      </c>
      <c r="Q2775" s="1010">
        <v>2</v>
      </c>
      <c r="R2775" s="503"/>
      <c r="S2775" s="505">
        <v>3</v>
      </c>
      <c r="T2775" s="357"/>
      <c r="U2775" s="505">
        <v>0</v>
      </c>
      <c r="V2775" s="357"/>
      <c r="W2775" s="357"/>
      <c r="X2775" s="357"/>
      <c r="Y2775" s="925" t="s">
        <v>16652</v>
      </c>
      <c r="Z2775" s="354" t="s">
        <v>230</v>
      </c>
      <c r="AA2775" s="443" t="s">
        <v>230</v>
      </c>
      <c r="AB2775" s="354" t="s">
        <v>230</v>
      </c>
      <c r="AC2775" s="354" t="s">
        <v>230</v>
      </c>
      <c r="AD2775" s="354" t="s">
        <v>230</v>
      </c>
      <c r="AE2775" s="272" t="s">
        <v>5068</v>
      </c>
      <c r="AF2775" s="354" t="s">
        <v>5069</v>
      </c>
      <c r="AG2775" s="358" t="s">
        <v>230</v>
      </c>
      <c r="AH2775" s="443" t="s">
        <v>58</v>
      </c>
      <c r="AI2775" s="359">
        <v>0.1</v>
      </c>
      <c r="AJ2775" s="360">
        <v>3600</v>
      </c>
      <c r="AK2775" s="359">
        <f>AJ2775*0.0763/365</f>
        <v>0.75254794520547952</v>
      </c>
      <c r="AL2775" s="359">
        <f>AJ2775*0.0237/365</f>
        <v>0.23375342465753424</v>
      </c>
      <c r="AM2775" s="361">
        <f>SUM(AK2775:AL2775)</f>
        <v>0.98630136986301375</v>
      </c>
      <c r="AN2775" s="359">
        <f>SUM(AK2775:AK2776)</f>
        <v>0.7883013698630138</v>
      </c>
      <c r="AO2775" s="359">
        <f>AL2775</f>
        <v>0.23375342465753424</v>
      </c>
      <c r="AP2775" s="359">
        <f>SUM(AM2775:AM2776)</f>
        <v>1.022054794520548</v>
      </c>
      <c r="AQ2775" s="359">
        <f>AP2775*3</f>
        <v>3.0661643835616443</v>
      </c>
      <c r="AR2775" s="362" t="s">
        <v>231</v>
      </c>
      <c r="AS2775" s="363" t="s">
        <v>431</v>
      </c>
      <c r="AT2775" s="354" t="s">
        <v>232</v>
      </c>
      <c r="AU2775" s="272" t="s">
        <v>58</v>
      </c>
      <c r="AV2775" s="923" t="s">
        <v>5070</v>
      </c>
      <c r="AW2775" s="354" t="s">
        <v>234</v>
      </c>
      <c r="AX2775" s="805" t="s">
        <v>21090</v>
      </c>
      <c r="AY2775" s="2401"/>
      <c r="AZ2775" s="778" t="s">
        <v>21091</v>
      </c>
    </row>
    <row r="2776" spans="1:52" s="1395" customFormat="1" ht="15.95" customHeight="1" x14ac:dyDescent="0.2">
      <c r="A2776" s="2262"/>
      <c r="C2776" s="2362"/>
      <c r="E2776" s="2077"/>
      <c r="F2776" s="2077"/>
      <c r="H2776" s="2077"/>
      <c r="J2776" s="2077"/>
      <c r="K2776" s="2077"/>
      <c r="L2776" s="2077"/>
      <c r="M2776" s="2077"/>
      <c r="N2776" s="2354"/>
      <c r="O2776" s="2354"/>
      <c r="P2776" s="2354"/>
      <c r="Q2776" s="2363"/>
      <c r="R2776" s="2265"/>
      <c r="S2776" s="2364"/>
      <c r="T2776" s="1406"/>
      <c r="U2776" s="2364"/>
      <c r="V2776" s="1406"/>
      <c r="W2776" s="1406"/>
      <c r="X2776" s="1406"/>
      <c r="Y2776" s="2271"/>
      <c r="AA2776" s="2272"/>
      <c r="AC2776" s="827" t="s">
        <v>24706</v>
      </c>
      <c r="AD2776" s="827" t="s">
        <v>24707</v>
      </c>
      <c r="AE2776" s="827" t="s">
        <v>24708</v>
      </c>
      <c r="AF2776" s="782" t="s">
        <v>24709</v>
      </c>
      <c r="AG2776" s="2248" t="s">
        <v>24710</v>
      </c>
      <c r="AH2776" s="784" t="s">
        <v>1070</v>
      </c>
      <c r="AI2776" s="2246">
        <v>0.87</v>
      </c>
      <c r="AJ2776" s="785">
        <v>15</v>
      </c>
      <c r="AK2776" s="430">
        <f>AJ2776*AI2776/365</f>
        <v>3.5753424657534248E-2</v>
      </c>
      <c r="AL2776" s="430">
        <v>0</v>
      </c>
      <c r="AM2776" s="1111">
        <f>SUM(AK2776:AL2776)</f>
        <v>3.5753424657534248E-2</v>
      </c>
      <c r="AN2776" s="430"/>
      <c r="AO2776" s="430"/>
      <c r="AP2776" s="430"/>
      <c r="AQ2776" s="430"/>
      <c r="AR2776" s="2331"/>
      <c r="AS2776" s="2310"/>
      <c r="AT2776" s="782"/>
      <c r="AU2776" s="1015"/>
      <c r="AV2776" s="2332"/>
      <c r="AW2776" s="782"/>
      <c r="AX2776" s="2459" t="s">
        <v>24711</v>
      </c>
      <c r="AY2776" s="2401"/>
    </row>
    <row r="2777" spans="1:52" s="55" customFormat="1" ht="15.95" customHeight="1" x14ac:dyDescent="0.25">
      <c r="A2777" s="182">
        <v>546</v>
      </c>
      <c r="B2777" s="166" t="s">
        <v>55</v>
      </c>
      <c r="C2777" s="989" t="s">
        <v>58</v>
      </c>
      <c r="D2777" s="166" t="s">
        <v>5071</v>
      </c>
      <c r="E2777" s="198" t="s">
        <v>5072</v>
      </c>
      <c r="F2777" s="198" t="s">
        <v>5073</v>
      </c>
      <c r="G2777" s="166"/>
      <c r="H2777" s="166" t="s">
        <v>219</v>
      </c>
      <c r="I2777" s="166" t="s">
        <v>220</v>
      </c>
      <c r="J2777" s="166" t="s">
        <v>221</v>
      </c>
      <c r="K2777" s="198" t="s">
        <v>2008</v>
      </c>
      <c r="L2777" s="198" t="s">
        <v>221</v>
      </c>
      <c r="M2777" s="198" t="s">
        <v>879</v>
      </c>
      <c r="N2777" s="199">
        <v>4</v>
      </c>
      <c r="O2777" s="199">
        <v>1.5</v>
      </c>
      <c r="P2777" s="199">
        <v>6</v>
      </c>
      <c r="Q2777" s="1012">
        <v>2</v>
      </c>
      <c r="R2777" s="184"/>
      <c r="S2777" s="223">
        <v>1</v>
      </c>
      <c r="T2777" s="183"/>
      <c r="U2777" s="223">
        <v>0</v>
      </c>
      <c r="V2777" s="183"/>
      <c r="W2777" s="183"/>
      <c r="X2777" s="183"/>
      <c r="Y2777" s="673" t="s">
        <v>16652</v>
      </c>
      <c r="Z2777" s="166" t="s">
        <v>230</v>
      </c>
      <c r="AA2777" s="203" t="s">
        <v>230</v>
      </c>
      <c r="AB2777" s="166" t="s">
        <v>230</v>
      </c>
      <c r="AC2777" s="166" t="s">
        <v>230</v>
      </c>
      <c r="AD2777" s="166" t="s">
        <v>230</v>
      </c>
      <c r="AE2777" s="198" t="s">
        <v>5074</v>
      </c>
      <c r="AF2777" s="166" t="s">
        <v>5075</v>
      </c>
      <c r="AG2777" s="165" t="s">
        <v>230</v>
      </c>
      <c r="AH2777" s="203" t="s">
        <v>58</v>
      </c>
      <c r="AI2777" s="167">
        <v>0.1</v>
      </c>
      <c r="AJ2777" s="168">
        <v>300</v>
      </c>
      <c r="AK2777" s="167">
        <f t="shared" ref="AK2777:AK2791" si="375">AJ2777*0.0763/365</f>
        <v>6.2712328767123293E-2</v>
      </c>
      <c r="AL2777" s="167">
        <f t="shared" ref="AL2777:AL2791" si="376">AJ2777*0.0237/365</f>
        <v>1.9479452054794517E-2</v>
      </c>
      <c r="AM2777" s="187">
        <f>AK2777+AL2777</f>
        <v>8.2191780821917804E-2</v>
      </c>
      <c r="AN2777" s="167">
        <f>SUM(AK2777:AK2781)</f>
        <v>1.8500136986301372</v>
      </c>
      <c r="AO2777" s="167">
        <f>SUM(AL2777:AL2781)</f>
        <v>0.57464383561643828</v>
      </c>
      <c r="AP2777" s="167">
        <f>AN2777+AO2777</f>
        <v>2.4246575342465757</v>
      </c>
      <c r="AQ2777" s="167">
        <f>AP2777*30</f>
        <v>72.739726027397268</v>
      </c>
      <c r="AR2777" s="193" t="s">
        <v>231</v>
      </c>
      <c r="AS2777" s="194" t="s">
        <v>431</v>
      </c>
      <c r="AT2777" s="166" t="s">
        <v>232</v>
      </c>
      <c r="AU2777" s="198" t="s">
        <v>58</v>
      </c>
      <c r="AV2777" s="231" t="s">
        <v>5076</v>
      </c>
      <c r="AW2777" s="166" t="s">
        <v>234</v>
      </c>
      <c r="AX2777" s="46"/>
      <c r="AY2777" s="2391"/>
    </row>
    <row r="2778" spans="1:52" s="8" customFormat="1" ht="15.95" customHeight="1" x14ac:dyDescent="0.25">
      <c r="A2778" s="112"/>
      <c r="B2778" s="113"/>
      <c r="C2778" s="992"/>
      <c r="D2778" s="113"/>
      <c r="E2778" s="130"/>
      <c r="F2778" s="130"/>
      <c r="G2778" s="113"/>
      <c r="H2778" s="130"/>
      <c r="I2778" s="113"/>
      <c r="J2778" s="130"/>
      <c r="K2778" s="130"/>
      <c r="L2778" s="130"/>
      <c r="M2778" s="130"/>
      <c r="N2778" s="329"/>
      <c r="O2778" s="329"/>
      <c r="P2778" s="329"/>
      <c r="Q2778" s="1071"/>
      <c r="R2778" s="114"/>
      <c r="S2778" s="131"/>
      <c r="T2778" s="114"/>
      <c r="U2778" s="131"/>
      <c r="V2778" s="114"/>
      <c r="W2778" s="114"/>
      <c r="X2778" s="114"/>
      <c r="Y2778" s="113" t="s">
        <v>230</v>
      </c>
      <c r="Z2778" s="113" t="s">
        <v>230</v>
      </c>
      <c r="AA2778" s="132" t="s">
        <v>230</v>
      </c>
      <c r="AB2778" s="113" t="s">
        <v>230</v>
      </c>
      <c r="AC2778" s="113" t="s">
        <v>230</v>
      </c>
      <c r="AD2778" s="113" t="s">
        <v>230</v>
      </c>
      <c r="AE2778" s="130" t="s">
        <v>5077</v>
      </c>
      <c r="AF2778" s="113" t="s">
        <v>5078</v>
      </c>
      <c r="AG2778" s="115" t="s">
        <v>230</v>
      </c>
      <c r="AH2778" s="132" t="s">
        <v>58</v>
      </c>
      <c r="AI2778" s="116">
        <v>0.1</v>
      </c>
      <c r="AJ2778" s="117">
        <v>1050</v>
      </c>
      <c r="AK2778" s="116">
        <f t="shared" si="375"/>
        <v>0.21949315068493153</v>
      </c>
      <c r="AL2778" s="116">
        <f t="shared" si="376"/>
        <v>6.8178082191780814E-2</v>
      </c>
      <c r="AM2778" s="116">
        <f>AK2778+AL2778</f>
        <v>0.28767123287671237</v>
      </c>
      <c r="AN2778" s="116"/>
      <c r="AO2778" s="116"/>
      <c r="AP2778" s="116"/>
      <c r="AQ2778" s="367"/>
      <c r="AR2778" s="42"/>
      <c r="AS2778" s="43"/>
      <c r="AT2778" s="113"/>
      <c r="AU2778" s="130"/>
      <c r="AV2778" s="44"/>
      <c r="AW2778" s="113"/>
      <c r="AX2778" s="46"/>
      <c r="AY2778" s="2391"/>
    </row>
    <row r="2779" spans="1:52" s="8" customFormat="1" ht="15.95" customHeight="1" x14ac:dyDescent="0.25">
      <c r="A2779" s="36"/>
      <c r="B2779" s="1029"/>
      <c r="C2779" s="990"/>
      <c r="D2779" s="1029"/>
      <c r="E2779" s="5"/>
      <c r="F2779" s="5"/>
      <c r="G2779" s="1029"/>
      <c r="H2779" s="5"/>
      <c r="I2779" s="1029"/>
      <c r="J2779" s="5"/>
      <c r="K2779" s="5"/>
      <c r="L2779" s="5"/>
      <c r="M2779" s="5"/>
      <c r="N2779" s="328"/>
      <c r="O2779" s="328"/>
      <c r="P2779" s="328"/>
      <c r="Q2779" s="1056"/>
      <c r="R2779" s="448"/>
      <c r="S2779" s="61"/>
      <c r="T2779" s="448"/>
      <c r="U2779" s="61"/>
      <c r="V2779" s="448"/>
      <c r="W2779" s="448"/>
      <c r="X2779" s="448"/>
      <c r="Y2779" s="1029" t="s">
        <v>230</v>
      </c>
      <c r="Z2779" s="1029" t="s">
        <v>230</v>
      </c>
      <c r="AA2779" s="1" t="s">
        <v>230</v>
      </c>
      <c r="AB2779" s="1029" t="s">
        <v>230</v>
      </c>
      <c r="AC2779" s="1029" t="s">
        <v>230</v>
      </c>
      <c r="AD2779" s="1029" t="s">
        <v>230</v>
      </c>
      <c r="AE2779" s="5" t="s">
        <v>5079</v>
      </c>
      <c r="AF2779" s="1029" t="s">
        <v>5080</v>
      </c>
      <c r="AG2779" s="39" t="s">
        <v>230</v>
      </c>
      <c r="AH2779" s="1" t="s">
        <v>58</v>
      </c>
      <c r="AI2779" s="40">
        <v>0.1</v>
      </c>
      <c r="AJ2779" s="1037">
        <v>3150</v>
      </c>
      <c r="AK2779" s="40">
        <f t="shared" si="375"/>
        <v>0.65847945205479463</v>
      </c>
      <c r="AL2779" s="40">
        <f t="shared" si="376"/>
        <v>0.20453424657534247</v>
      </c>
      <c r="AM2779" s="40">
        <f>AK2779+AL2779</f>
        <v>0.8630136986301371</v>
      </c>
      <c r="AN2779" s="40"/>
      <c r="AO2779" s="40"/>
      <c r="AP2779" s="40"/>
      <c r="AQ2779" s="1644"/>
      <c r="AR2779" s="1034"/>
      <c r="AS2779" s="45"/>
      <c r="AT2779" s="1029"/>
      <c r="AU2779" s="5"/>
      <c r="AV2779" s="46"/>
      <c r="AW2779" s="1029"/>
      <c r="AX2779" s="46"/>
      <c r="AY2779" s="2391"/>
    </row>
    <row r="2780" spans="1:52" s="8" customFormat="1" ht="15.95" customHeight="1" x14ac:dyDescent="0.25">
      <c r="A2780" s="36"/>
      <c r="B2780" s="1029"/>
      <c r="C2780" s="990"/>
      <c r="D2780" s="1029"/>
      <c r="E2780" s="5"/>
      <c r="F2780" s="5"/>
      <c r="G2780" s="1029"/>
      <c r="H2780" s="5"/>
      <c r="I2780" s="1029"/>
      <c r="J2780" s="5"/>
      <c r="K2780" s="5"/>
      <c r="L2780" s="5"/>
      <c r="M2780" s="5"/>
      <c r="N2780" s="328"/>
      <c r="O2780" s="328"/>
      <c r="P2780" s="328"/>
      <c r="Q2780" s="1056"/>
      <c r="R2780" s="448"/>
      <c r="S2780" s="61"/>
      <c r="T2780" s="448"/>
      <c r="U2780" s="61"/>
      <c r="V2780" s="448"/>
      <c r="W2780" s="448"/>
      <c r="X2780" s="448"/>
      <c r="Y2780" s="1029" t="s">
        <v>230</v>
      </c>
      <c r="Z2780" s="1029" t="s">
        <v>230</v>
      </c>
      <c r="AA2780" s="1" t="s">
        <v>230</v>
      </c>
      <c r="AB2780" s="1029" t="s">
        <v>230</v>
      </c>
      <c r="AC2780" s="1029" t="s">
        <v>230</v>
      </c>
      <c r="AD2780" s="1029" t="s">
        <v>230</v>
      </c>
      <c r="AE2780" s="5" t="s">
        <v>5081</v>
      </c>
      <c r="AF2780" s="1029" t="s">
        <v>5082</v>
      </c>
      <c r="AG2780" s="39" t="s">
        <v>230</v>
      </c>
      <c r="AH2780" s="1" t="s">
        <v>58</v>
      </c>
      <c r="AI2780" s="40">
        <v>0.1</v>
      </c>
      <c r="AJ2780" s="1037">
        <v>2700</v>
      </c>
      <c r="AK2780" s="40">
        <f t="shared" si="375"/>
        <v>0.56441095890410964</v>
      </c>
      <c r="AL2780" s="40">
        <f t="shared" si="376"/>
        <v>0.17531506849315068</v>
      </c>
      <c r="AM2780" s="40">
        <f>AK2780+AL2780</f>
        <v>0.73972602739726034</v>
      </c>
      <c r="AN2780" s="40"/>
      <c r="AO2780" s="40"/>
      <c r="AP2780" s="40"/>
      <c r="AQ2780" s="1644"/>
      <c r="AR2780" s="1034"/>
      <c r="AS2780" s="45"/>
      <c r="AT2780" s="1029"/>
      <c r="AU2780" s="5"/>
      <c r="AV2780" s="46"/>
      <c r="AW2780" s="1029"/>
      <c r="AX2780" s="46"/>
      <c r="AY2780" s="2391"/>
    </row>
    <row r="2781" spans="1:52" s="8" customFormat="1" ht="15.95" customHeight="1" x14ac:dyDescent="0.25">
      <c r="A2781" s="93"/>
      <c r="B2781" s="88"/>
      <c r="C2781" s="993"/>
      <c r="D2781" s="88"/>
      <c r="E2781" s="103"/>
      <c r="F2781" s="103"/>
      <c r="G2781" s="88"/>
      <c r="H2781" s="103"/>
      <c r="I2781" s="88"/>
      <c r="J2781" s="103"/>
      <c r="K2781" s="103"/>
      <c r="L2781" s="103"/>
      <c r="M2781" s="103"/>
      <c r="N2781" s="330"/>
      <c r="O2781" s="330"/>
      <c r="P2781" s="330"/>
      <c r="Q2781" s="106"/>
      <c r="R2781" s="94"/>
      <c r="S2781" s="104"/>
      <c r="T2781" s="94"/>
      <c r="U2781" s="104"/>
      <c r="V2781" s="94"/>
      <c r="W2781" s="94"/>
      <c r="X2781" s="94"/>
      <c r="Y2781" s="88" t="s">
        <v>230</v>
      </c>
      <c r="Z2781" s="88" t="s">
        <v>230</v>
      </c>
      <c r="AA2781" s="90" t="s">
        <v>230</v>
      </c>
      <c r="AB2781" s="88" t="s">
        <v>230</v>
      </c>
      <c r="AC2781" s="88" t="s">
        <v>230</v>
      </c>
      <c r="AD2781" s="88" t="s">
        <v>230</v>
      </c>
      <c r="AE2781" s="103" t="s">
        <v>5083</v>
      </c>
      <c r="AF2781" s="88" t="s">
        <v>5084</v>
      </c>
      <c r="AG2781" s="95" t="s">
        <v>230</v>
      </c>
      <c r="AH2781" s="90" t="s">
        <v>58</v>
      </c>
      <c r="AI2781" s="98">
        <v>0.1</v>
      </c>
      <c r="AJ2781" s="100">
        <v>1650</v>
      </c>
      <c r="AK2781" s="98">
        <f t="shared" si="375"/>
        <v>0.34491780821917811</v>
      </c>
      <c r="AL2781" s="98">
        <f t="shared" si="376"/>
        <v>0.10713698630136985</v>
      </c>
      <c r="AM2781" s="98">
        <f>AK2781+AL2781</f>
        <v>0.45205479452054798</v>
      </c>
      <c r="AN2781" s="98"/>
      <c r="AO2781" s="98"/>
      <c r="AP2781" s="98"/>
      <c r="AQ2781" s="368"/>
      <c r="AR2781" s="47"/>
      <c r="AS2781" s="48"/>
      <c r="AT2781" s="88"/>
      <c r="AU2781" s="103"/>
      <c r="AV2781" s="52"/>
      <c r="AW2781" s="88"/>
      <c r="AX2781" s="52"/>
      <c r="AY2781" s="2391"/>
    </row>
    <row r="2782" spans="1:52" s="55" customFormat="1" ht="15.95" customHeight="1" x14ac:dyDescent="0.2">
      <c r="A2782" s="182">
        <v>547</v>
      </c>
      <c r="B2782" s="166" t="s">
        <v>55</v>
      </c>
      <c r="C2782" s="989" t="s">
        <v>58</v>
      </c>
      <c r="D2782" s="354" t="s">
        <v>5085</v>
      </c>
      <c r="E2782" s="198" t="s">
        <v>5086</v>
      </c>
      <c r="F2782" s="198" t="s">
        <v>5087</v>
      </c>
      <c r="G2782" s="166"/>
      <c r="H2782" s="354" t="s">
        <v>219</v>
      </c>
      <c r="I2782" s="354" t="s">
        <v>220</v>
      </c>
      <c r="J2782" s="354" t="s">
        <v>221</v>
      </c>
      <c r="K2782" s="272" t="s">
        <v>222</v>
      </c>
      <c r="L2782" s="272" t="s">
        <v>221</v>
      </c>
      <c r="M2782" s="272" t="s">
        <v>879</v>
      </c>
      <c r="N2782" s="440">
        <v>6.4</v>
      </c>
      <c r="O2782" s="440">
        <v>2.2000000000000002</v>
      </c>
      <c r="P2782" s="440">
        <f>O2782*N2782</f>
        <v>14.080000000000002</v>
      </c>
      <c r="Q2782" s="1012">
        <v>0</v>
      </c>
      <c r="R2782" s="184"/>
      <c r="S2782" s="223">
        <v>0</v>
      </c>
      <c r="T2782" s="183"/>
      <c r="U2782" s="223">
        <v>0</v>
      </c>
      <c r="V2782" s="183">
        <v>1</v>
      </c>
      <c r="W2782" s="183">
        <v>1</v>
      </c>
      <c r="X2782" s="183">
        <v>0</v>
      </c>
      <c r="Y2782" s="354" t="s">
        <v>62</v>
      </c>
      <c r="Z2782" s="366" t="s">
        <v>224</v>
      </c>
      <c r="AA2782" s="762" t="s">
        <v>225</v>
      </c>
      <c r="AB2782" s="354" t="s">
        <v>1789</v>
      </c>
      <c r="AC2782" s="354" t="s">
        <v>1790</v>
      </c>
      <c r="AD2782" s="925" t="s">
        <v>1791</v>
      </c>
      <c r="AE2782" s="198" t="s">
        <v>16472</v>
      </c>
      <c r="AF2782" s="166" t="s">
        <v>5088</v>
      </c>
      <c r="AG2782" s="165" t="s">
        <v>230</v>
      </c>
      <c r="AH2782" s="203" t="s">
        <v>58</v>
      </c>
      <c r="AI2782" s="312">
        <v>7.6300000000000007E-2</v>
      </c>
      <c r="AJ2782" s="168">
        <v>10050</v>
      </c>
      <c r="AK2782" s="167">
        <f>AI2782*AJ2782/365</f>
        <v>2.1008630136986302</v>
      </c>
      <c r="AL2782" s="167">
        <v>0</v>
      </c>
      <c r="AM2782" s="187">
        <f t="shared" ref="AM2782:AM2791" si="377">AK2782+AL2782</f>
        <v>2.1008630136986302</v>
      </c>
      <c r="AN2782" s="167">
        <f>SUM(AK2782:AK2785)</f>
        <v>2.9474794520547949</v>
      </c>
      <c r="AO2782" s="167">
        <f>SUM(AL2782:AL2785)</f>
        <v>0</v>
      </c>
      <c r="AP2782" s="167">
        <f>AN2782+AO2782</f>
        <v>2.9474794520547949</v>
      </c>
      <c r="AQ2782" s="167">
        <f>AP2782*30</f>
        <v>88.42438356164385</v>
      </c>
      <c r="AR2782" s="193" t="s">
        <v>231</v>
      </c>
      <c r="AS2782" s="363" t="s">
        <v>431</v>
      </c>
      <c r="AT2782" s="166" t="s">
        <v>232</v>
      </c>
      <c r="AU2782" s="198" t="s">
        <v>58</v>
      </c>
      <c r="AV2782" s="231"/>
      <c r="AW2782" s="166" t="s">
        <v>234</v>
      </c>
      <c r="AX2782" s="2511" t="s">
        <v>16483</v>
      </c>
      <c r="AY2782" s="2391" t="s">
        <v>16462</v>
      </c>
    </row>
    <row r="2783" spans="1:52" s="8" customFormat="1" ht="15.95" customHeight="1" x14ac:dyDescent="0.25">
      <c r="A2783" s="112"/>
      <c r="B2783" s="113"/>
      <c r="C2783" s="992"/>
      <c r="D2783" s="113"/>
      <c r="E2783" s="130"/>
      <c r="F2783" s="130"/>
      <c r="G2783" s="113"/>
      <c r="H2783" s="130"/>
      <c r="I2783" s="113"/>
      <c r="J2783" s="130"/>
      <c r="K2783" s="130"/>
      <c r="L2783" s="130"/>
      <c r="M2783" s="130"/>
      <c r="N2783" s="329"/>
      <c r="O2783" s="329"/>
      <c r="P2783" s="329"/>
      <c r="Q2783" s="1071"/>
      <c r="R2783" s="114"/>
      <c r="S2783" s="131"/>
      <c r="T2783" s="114"/>
      <c r="U2783" s="131"/>
      <c r="V2783" s="114"/>
      <c r="W2783" s="114"/>
      <c r="X2783" s="114"/>
      <c r="Y2783" s="113" t="s">
        <v>230</v>
      </c>
      <c r="Z2783" s="113" t="s">
        <v>230</v>
      </c>
      <c r="AA2783" s="132" t="s">
        <v>230</v>
      </c>
      <c r="AB2783" s="113" t="s">
        <v>230</v>
      </c>
      <c r="AC2783" s="113" t="s">
        <v>230</v>
      </c>
      <c r="AD2783" s="113" t="s">
        <v>230</v>
      </c>
      <c r="AE2783" s="130" t="s">
        <v>16461</v>
      </c>
      <c r="AF2783" s="113" t="s">
        <v>5089</v>
      </c>
      <c r="AG2783" s="115" t="s">
        <v>230</v>
      </c>
      <c r="AH2783" s="132" t="s">
        <v>58</v>
      </c>
      <c r="AI2783" s="315">
        <v>7.6300000000000007E-2</v>
      </c>
      <c r="AJ2783" s="117">
        <v>2550</v>
      </c>
      <c r="AK2783" s="116">
        <f>AI2783*AJ2783/365</f>
        <v>0.53305479452054805</v>
      </c>
      <c r="AL2783" s="116">
        <v>0</v>
      </c>
      <c r="AM2783" s="116">
        <f t="shared" si="377"/>
        <v>0.53305479452054805</v>
      </c>
      <c r="AN2783" s="116"/>
      <c r="AO2783" s="116"/>
      <c r="AP2783" s="116"/>
      <c r="AQ2783" s="367"/>
      <c r="AR2783" s="42"/>
      <c r="AS2783" s="43"/>
      <c r="AT2783" s="113"/>
      <c r="AU2783" s="130"/>
      <c r="AV2783" s="44"/>
      <c r="AW2783" s="113"/>
      <c r="AX2783" s="44"/>
      <c r="AY2783" s="2391"/>
    </row>
    <row r="2784" spans="1:52" s="8" customFormat="1" ht="15.95" customHeight="1" x14ac:dyDescent="0.25">
      <c r="A2784" s="36"/>
      <c r="B2784" s="1029"/>
      <c r="C2784" s="990"/>
      <c r="D2784" s="1029"/>
      <c r="E2784" s="5"/>
      <c r="F2784" s="5"/>
      <c r="G2784" s="1029"/>
      <c r="H2784" s="5"/>
      <c r="I2784" s="1029"/>
      <c r="J2784" s="5"/>
      <c r="K2784" s="5"/>
      <c r="L2784" s="5"/>
      <c r="M2784" s="5"/>
      <c r="N2784" s="328"/>
      <c r="O2784" s="328"/>
      <c r="P2784" s="328"/>
      <c r="Q2784" s="1056"/>
      <c r="R2784" s="448"/>
      <c r="S2784" s="61"/>
      <c r="T2784" s="448"/>
      <c r="U2784" s="61"/>
      <c r="V2784" s="448"/>
      <c r="W2784" s="448"/>
      <c r="X2784" s="448"/>
      <c r="Y2784" s="1029" t="s">
        <v>230</v>
      </c>
      <c r="Z2784" s="1029" t="s">
        <v>230</v>
      </c>
      <c r="AA2784" s="1" t="s">
        <v>230</v>
      </c>
      <c r="AB2784" s="1029" t="s">
        <v>230</v>
      </c>
      <c r="AC2784" s="1029" t="s">
        <v>230</v>
      </c>
      <c r="AD2784" s="1029" t="s">
        <v>230</v>
      </c>
      <c r="AE2784" s="5" t="s">
        <v>5090</v>
      </c>
      <c r="AF2784" s="1029" t="s">
        <v>5091</v>
      </c>
      <c r="AG2784" s="39" t="s">
        <v>230</v>
      </c>
      <c r="AH2784" s="1" t="s">
        <v>58</v>
      </c>
      <c r="AI2784" s="314">
        <v>7.6300000000000007E-2</v>
      </c>
      <c r="AJ2784" s="1037">
        <v>900</v>
      </c>
      <c r="AK2784" s="116">
        <f>AI2784*AJ2784/365</f>
        <v>0.18813698630136988</v>
      </c>
      <c r="AL2784" s="40">
        <v>0</v>
      </c>
      <c r="AM2784" s="40">
        <f t="shared" si="377"/>
        <v>0.18813698630136988</v>
      </c>
      <c r="AN2784" s="40"/>
      <c r="AO2784" s="40"/>
      <c r="AP2784" s="40"/>
      <c r="AQ2784" s="1644"/>
      <c r="AR2784" s="1034"/>
      <c r="AS2784" s="45"/>
      <c r="AT2784" s="1029"/>
      <c r="AU2784" s="5"/>
      <c r="AV2784" s="46"/>
      <c r="AW2784" s="1029"/>
      <c r="AX2784" s="46"/>
      <c r="AY2784" s="2391"/>
    </row>
    <row r="2785" spans="1:51" s="8" customFormat="1" ht="15.95" customHeight="1" x14ac:dyDescent="0.25">
      <c r="A2785" s="93"/>
      <c r="B2785" s="88"/>
      <c r="C2785" s="993"/>
      <c r="D2785" s="88"/>
      <c r="E2785" s="103"/>
      <c r="F2785" s="103"/>
      <c r="G2785" s="88"/>
      <c r="H2785" s="103"/>
      <c r="I2785" s="88"/>
      <c r="J2785" s="103"/>
      <c r="K2785" s="103"/>
      <c r="L2785" s="103"/>
      <c r="M2785" s="103"/>
      <c r="N2785" s="330"/>
      <c r="O2785" s="330"/>
      <c r="P2785" s="330"/>
      <c r="Q2785" s="106"/>
      <c r="R2785" s="94"/>
      <c r="S2785" s="104"/>
      <c r="T2785" s="94"/>
      <c r="U2785" s="104"/>
      <c r="V2785" s="94"/>
      <c r="W2785" s="94"/>
      <c r="X2785" s="94"/>
      <c r="Y2785" s="88" t="s">
        <v>230</v>
      </c>
      <c r="Z2785" s="88" t="s">
        <v>230</v>
      </c>
      <c r="AA2785" s="90" t="s">
        <v>230</v>
      </c>
      <c r="AB2785" s="88" t="s">
        <v>230</v>
      </c>
      <c r="AC2785" s="88" t="s">
        <v>230</v>
      </c>
      <c r="AD2785" s="88" t="s">
        <v>230</v>
      </c>
      <c r="AE2785" s="103" t="s">
        <v>16473</v>
      </c>
      <c r="AF2785" s="88" t="s">
        <v>5092</v>
      </c>
      <c r="AG2785" s="95" t="s">
        <v>230</v>
      </c>
      <c r="AH2785" s="90" t="s">
        <v>58</v>
      </c>
      <c r="AI2785" s="316">
        <v>7.6300000000000007E-2</v>
      </c>
      <c r="AJ2785" s="100">
        <v>600</v>
      </c>
      <c r="AK2785" s="126">
        <f>AI2785*AJ2785/365</f>
        <v>0.12542465753424659</v>
      </c>
      <c r="AL2785" s="98">
        <v>0</v>
      </c>
      <c r="AM2785" s="98">
        <f t="shared" si="377"/>
        <v>0.12542465753424659</v>
      </c>
      <c r="AN2785" s="98"/>
      <c r="AO2785" s="98"/>
      <c r="AP2785" s="98"/>
      <c r="AQ2785" s="368"/>
      <c r="AR2785" s="47"/>
      <c r="AS2785" s="48"/>
      <c r="AT2785" s="88"/>
      <c r="AU2785" s="103"/>
      <c r="AV2785" s="52"/>
      <c r="AW2785" s="88"/>
      <c r="AX2785" s="52"/>
      <c r="AY2785" s="2391"/>
    </row>
    <row r="2786" spans="1:51" s="55" customFormat="1" ht="15.95" customHeight="1" x14ac:dyDescent="0.25">
      <c r="A2786" s="182">
        <v>548</v>
      </c>
      <c r="B2786" s="166" t="s">
        <v>55</v>
      </c>
      <c r="C2786" s="989" t="s">
        <v>58</v>
      </c>
      <c r="D2786" s="166" t="s">
        <v>16710</v>
      </c>
      <c r="E2786" s="198" t="s">
        <v>16712</v>
      </c>
      <c r="F2786" s="198" t="s">
        <v>16713</v>
      </c>
      <c r="G2786" s="166"/>
      <c r="H2786" s="166" t="s">
        <v>219</v>
      </c>
      <c r="I2786" s="166" t="s">
        <v>220</v>
      </c>
      <c r="J2786" s="166" t="s">
        <v>221</v>
      </c>
      <c r="K2786" s="198" t="s">
        <v>2008</v>
      </c>
      <c r="L2786" s="198" t="s">
        <v>221</v>
      </c>
      <c r="M2786" s="198" t="s">
        <v>879</v>
      </c>
      <c r="N2786" s="199">
        <v>6</v>
      </c>
      <c r="O2786" s="199">
        <v>1.5</v>
      </c>
      <c r="P2786" s="199">
        <v>9</v>
      </c>
      <c r="Q2786" s="1012">
        <v>3</v>
      </c>
      <c r="R2786" s="184"/>
      <c r="S2786" s="223">
        <v>2</v>
      </c>
      <c r="T2786" s="183"/>
      <c r="U2786" s="223">
        <v>0</v>
      </c>
      <c r="V2786" s="183"/>
      <c r="W2786" s="183"/>
      <c r="X2786" s="183"/>
      <c r="Y2786" s="673" t="s">
        <v>16652</v>
      </c>
      <c r="Z2786" s="166" t="s">
        <v>230</v>
      </c>
      <c r="AA2786" s="203" t="s">
        <v>230</v>
      </c>
      <c r="AB2786" s="166" t="s">
        <v>230</v>
      </c>
      <c r="AC2786" s="166" t="s">
        <v>230</v>
      </c>
      <c r="AD2786" s="166" t="s">
        <v>230</v>
      </c>
      <c r="AE2786" s="198" t="s">
        <v>1909</v>
      </c>
      <c r="AF2786" s="166" t="s">
        <v>5093</v>
      </c>
      <c r="AG2786" s="165" t="s">
        <v>230</v>
      </c>
      <c r="AH2786" s="203" t="s">
        <v>58</v>
      </c>
      <c r="AI2786" s="167">
        <v>0.1</v>
      </c>
      <c r="AJ2786" s="223">
        <v>8400</v>
      </c>
      <c r="AK2786" s="167">
        <f t="shared" si="375"/>
        <v>1.7559452054794522</v>
      </c>
      <c r="AL2786" s="167">
        <f t="shared" si="376"/>
        <v>0.54542465753424652</v>
      </c>
      <c r="AM2786" s="187">
        <f t="shared" si="377"/>
        <v>2.3013698630136989</v>
      </c>
      <c r="AN2786" s="167">
        <f>SUM(AK2786:AK2794)</f>
        <v>3.7239589041095886</v>
      </c>
      <c r="AO2786" s="167">
        <f>SUM(AL2786:AL2794)</f>
        <v>1.1395479452054793</v>
      </c>
      <c r="AP2786" s="167">
        <f>AN2786+AO2786</f>
        <v>4.8635068493150682</v>
      </c>
      <c r="AQ2786" s="167">
        <f>AP2786*30</f>
        <v>145.90520547945204</v>
      </c>
      <c r="AR2786" s="193" t="s">
        <v>231</v>
      </c>
      <c r="AS2786" s="194" t="s">
        <v>431</v>
      </c>
      <c r="AT2786" s="166" t="s">
        <v>232</v>
      </c>
      <c r="AU2786" s="198" t="s">
        <v>58</v>
      </c>
      <c r="AV2786" s="231" t="s">
        <v>5094</v>
      </c>
      <c r="AW2786" s="166" t="s">
        <v>234</v>
      </c>
      <c r="AX2786" s="2511" t="s">
        <v>16714</v>
      </c>
      <c r="AY2786" s="2391"/>
    </row>
    <row r="2787" spans="1:51" s="8" customFormat="1" ht="15.95" customHeight="1" x14ac:dyDescent="0.25">
      <c r="A2787" s="112"/>
      <c r="B2787" s="113"/>
      <c r="C2787" s="992"/>
      <c r="D2787" s="113"/>
      <c r="E2787" s="130"/>
      <c r="F2787" s="130"/>
      <c r="G2787" s="113"/>
      <c r="H2787" s="130"/>
      <c r="I2787" s="113"/>
      <c r="J2787" s="130"/>
      <c r="K2787" s="130"/>
      <c r="L2787" s="130"/>
      <c r="M2787" s="130"/>
      <c r="N2787" s="329"/>
      <c r="O2787" s="329"/>
      <c r="P2787" s="329"/>
      <c r="Q2787" s="1071"/>
      <c r="R2787" s="114"/>
      <c r="S2787" s="131"/>
      <c r="T2787" s="114"/>
      <c r="U2787" s="131"/>
      <c r="V2787" s="114"/>
      <c r="W2787" s="114"/>
      <c r="X2787" s="114"/>
      <c r="Y2787" s="113" t="s">
        <v>230</v>
      </c>
      <c r="Z2787" s="113" t="s">
        <v>230</v>
      </c>
      <c r="AA2787" s="132" t="s">
        <v>230</v>
      </c>
      <c r="AB2787" s="113" t="s">
        <v>230</v>
      </c>
      <c r="AC2787" s="113" t="s">
        <v>230</v>
      </c>
      <c r="AD2787" s="113" t="s">
        <v>230</v>
      </c>
      <c r="AE2787" s="130" t="s">
        <v>5095</v>
      </c>
      <c r="AF2787" s="113" t="s">
        <v>5096</v>
      </c>
      <c r="AG2787" s="115" t="s">
        <v>230</v>
      </c>
      <c r="AH2787" s="132" t="s">
        <v>58</v>
      </c>
      <c r="AI2787" s="116">
        <v>0.1</v>
      </c>
      <c r="AJ2787" s="131">
        <v>1650</v>
      </c>
      <c r="AK2787" s="116">
        <f t="shared" si="375"/>
        <v>0.34491780821917811</v>
      </c>
      <c r="AL2787" s="116">
        <f t="shared" si="376"/>
        <v>0.10713698630136985</v>
      </c>
      <c r="AM2787" s="116">
        <f t="shared" si="377"/>
        <v>0.45205479452054798</v>
      </c>
      <c r="AN2787" s="116"/>
      <c r="AO2787" s="116"/>
      <c r="AP2787" s="116"/>
      <c r="AQ2787" s="367"/>
      <c r="AR2787" s="42"/>
      <c r="AS2787" s="43"/>
      <c r="AT2787" s="113"/>
      <c r="AU2787" s="130"/>
      <c r="AV2787" s="44"/>
      <c r="AW2787" s="113"/>
      <c r="AX2787" s="44"/>
      <c r="AY2787" s="2391"/>
    </row>
    <row r="2788" spans="1:51" s="8" customFormat="1" ht="15.95" customHeight="1" x14ac:dyDescent="0.25">
      <c r="A2788" s="36"/>
      <c r="B2788" s="1029"/>
      <c r="C2788" s="990"/>
      <c r="D2788" s="1029"/>
      <c r="E2788" s="5"/>
      <c r="F2788" s="5"/>
      <c r="G2788" s="1029"/>
      <c r="H2788" s="5"/>
      <c r="I2788" s="1029"/>
      <c r="J2788" s="5"/>
      <c r="K2788" s="5"/>
      <c r="L2788" s="5"/>
      <c r="M2788" s="5"/>
      <c r="N2788" s="328"/>
      <c r="O2788" s="328"/>
      <c r="P2788" s="328"/>
      <c r="Q2788" s="1056"/>
      <c r="R2788" s="448"/>
      <c r="S2788" s="61"/>
      <c r="T2788" s="448"/>
      <c r="U2788" s="61"/>
      <c r="V2788" s="448"/>
      <c r="W2788" s="448"/>
      <c r="X2788" s="448"/>
      <c r="Y2788" s="1029" t="s">
        <v>230</v>
      </c>
      <c r="Z2788" s="1029" t="s">
        <v>230</v>
      </c>
      <c r="AA2788" s="1" t="s">
        <v>230</v>
      </c>
      <c r="AB2788" s="1029" t="s">
        <v>230</v>
      </c>
      <c r="AC2788" s="1029" t="s">
        <v>230</v>
      </c>
      <c r="AD2788" s="1029" t="s">
        <v>230</v>
      </c>
      <c r="AE2788" s="5" t="s">
        <v>5097</v>
      </c>
      <c r="AF2788" s="1029" t="s">
        <v>5098</v>
      </c>
      <c r="AG2788" s="39" t="s">
        <v>230</v>
      </c>
      <c r="AH2788" s="1" t="s">
        <v>58</v>
      </c>
      <c r="AI2788" s="40">
        <v>0.1</v>
      </c>
      <c r="AJ2788" s="61">
        <v>2850</v>
      </c>
      <c r="AK2788" s="40">
        <f t="shared" si="375"/>
        <v>0.59576712328767123</v>
      </c>
      <c r="AL2788" s="40">
        <f t="shared" si="376"/>
        <v>0.18505479452054796</v>
      </c>
      <c r="AM2788" s="40">
        <f t="shared" si="377"/>
        <v>0.78082191780821919</v>
      </c>
      <c r="AN2788" s="40"/>
      <c r="AO2788" s="40"/>
      <c r="AP2788" s="40"/>
      <c r="AQ2788" s="1644"/>
      <c r="AR2788" s="1034"/>
      <c r="AS2788" s="45"/>
      <c r="AT2788" s="1029"/>
      <c r="AU2788" s="5"/>
      <c r="AV2788" s="46"/>
      <c r="AW2788" s="1029"/>
      <c r="AX2788" s="46"/>
      <c r="AY2788" s="2391"/>
    </row>
    <row r="2789" spans="1:51" s="8" customFormat="1" ht="15.95" customHeight="1" x14ac:dyDescent="0.25">
      <c r="A2789" s="36"/>
      <c r="B2789" s="1029"/>
      <c r="C2789" s="990"/>
      <c r="D2789" s="1029"/>
      <c r="E2789" s="5"/>
      <c r="F2789" s="5"/>
      <c r="G2789" s="1029"/>
      <c r="H2789" s="5"/>
      <c r="I2789" s="1029"/>
      <c r="J2789" s="5"/>
      <c r="K2789" s="5"/>
      <c r="L2789" s="5"/>
      <c r="M2789" s="5"/>
      <c r="N2789" s="328"/>
      <c r="O2789" s="328"/>
      <c r="P2789" s="328"/>
      <c r="Q2789" s="1056"/>
      <c r="R2789" s="448"/>
      <c r="S2789" s="61"/>
      <c r="T2789" s="448"/>
      <c r="U2789" s="61"/>
      <c r="V2789" s="448"/>
      <c r="W2789" s="448"/>
      <c r="X2789" s="448"/>
      <c r="Y2789" s="1029" t="s">
        <v>230</v>
      </c>
      <c r="Z2789" s="1029" t="s">
        <v>230</v>
      </c>
      <c r="AA2789" s="1" t="s">
        <v>230</v>
      </c>
      <c r="AB2789" s="1029" t="s">
        <v>230</v>
      </c>
      <c r="AC2789" s="1029" t="s">
        <v>230</v>
      </c>
      <c r="AD2789" s="1029" t="s">
        <v>230</v>
      </c>
      <c r="AE2789" s="5" t="s">
        <v>5099</v>
      </c>
      <c r="AF2789" s="1029" t="s">
        <v>5100</v>
      </c>
      <c r="AG2789" s="39" t="s">
        <v>230</v>
      </c>
      <c r="AH2789" s="1" t="s">
        <v>58</v>
      </c>
      <c r="AI2789" s="40">
        <v>0.1</v>
      </c>
      <c r="AJ2789" s="61">
        <v>2100</v>
      </c>
      <c r="AK2789" s="40">
        <f t="shared" si="375"/>
        <v>0.43898630136986305</v>
      </c>
      <c r="AL2789" s="40">
        <f t="shared" si="376"/>
        <v>0.13635616438356163</v>
      </c>
      <c r="AM2789" s="40">
        <f t="shared" si="377"/>
        <v>0.57534246575342474</v>
      </c>
      <c r="AN2789" s="40"/>
      <c r="AO2789" s="40"/>
      <c r="AP2789" s="40"/>
      <c r="AQ2789" s="1644"/>
      <c r="AR2789" s="1034"/>
      <c r="AS2789" s="45"/>
      <c r="AT2789" s="1029"/>
      <c r="AU2789" s="5"/>
      <c r="AV2789" s="46"/>
      <c r="AW2789" s="1029"/>
      <c r="AX2789" s="46"/>
      <c r="AY2789" s="2391"/>
    </row>
    <row r="2790" spans="1:51" s="8" customFormat="1" ht="15.95" customHeight="1" x14ac:dyDescent="0.25">
      <c r="A2790" s="36"/>
      <c r="B2790" s="1029"/>
      <c r="C2790" s="990"/>
      <c r="D2790" s="1029"/>
      <c r="E2790" s="5"/>
      <c r="F2790" s="5"/>
      <c r="G2790" s="1029"/>
      <c r="H2790" s="5"/>
      <c r="I2790" s="1029"/>
      <c r="J2790" s="5"/>
      <c r="K2790" s="5"/>
      <c r="L2790" s="5"/>
      <c r="M2790" s="5"/>
      <c r="N2790" s="328"/>
      <c r="O2790" s="328"/>
      <c r="P2790" s="328"/>
      <c r="Q2790" s="1056"/>
      <c r="R2790" s="448"/>
      <c r="S2790" s="61"/>
      <c r="T2790" s="448"/>
      <c r="U2790" s="61"/>
      <c r="V2790" s="448"/>
      <c r="W2790" s="448"/>
      <c r="X2790" s="448"/>
      <c r="Y2790" s="1029" t="s">
        <v>230</v>
      </c>
      <c r="Z2790" s="1029" t="s">
        <v>230</v>
      </c>
      <c r="AA2790" s="1" t="s">
        <v>230</v>
      </c>
      <c r="AB2790" s="1029" t="s">
        <v>230</v>
      </c>
      <c r="AC2790" s="1029" t="s">
        <v>230</v>
      </c>
      <c r="AD2790" s="1029" t="s">
        <v>230</v>
      </c>
      <c r="AE2790" s="5" t="s">
        <v>5101</v>
      </c>
      <c r="AF2790" s="1029" t="s">
        <v>5102</v>
      </c>
      <c r="AG2790" s="39" t="s">
        <v>230</v>
      </c>
      <c r="AH2790" s="1" t="s">
        <v>58</v>
      </c>
      <c r="AI2790" s="40">
        <v>0.1</v>
      </c>
      <c r="AJ2790" s="61">
        <v>1050</v>
      </c>
      <c r="AK2790" s="40">
        <f t="shared" si="375"/>
        <v>0.21949315068493153</v>
      </c>
      <c r="AL2790" s="40">
        <f t="shared" si="376"/>
        <v>6.8178082191780814E-2</v>
      </c>
      <c r="AM2790" s="40">
        <f t="shared" si="377"/>
        <v>0.28767123287671237</v>
      </c>
      <c r="AN2790" s="40"/>
      <c r="AO2790" s="40"/>
      <c r="AP2790" s="40"/>
      <c r="AQ2790" s="1644"/>
      <c r="AR2790" s="1034"/>
      <c r="AS2790" s="45"/>
      <c r="AT2790" s="1029"/>
      <c r="AU2790" s="5"/>
      <c r="AV2790" s="46"/>
      <c r="AW2790" s="1029"/>
      <c r="AX2790" s="46"/>
      <c r="AY2790" s="2391"/>
    </row>
    <row r="2791" spans="1:51" s="8" customFormat="1" ht="15.95" customHeight="1" x14ac:dyDescent="0.25">
      <c r="A2791" s="36"/>
      <c r="B2791" s="1029"/>
      <c r="C2791" s="990"/>
      <c r="D2791" s="1146"/>
      <c r="E2791" s="5"/>
      <c r="F2791" s="5"/>
      <c r="G2791" s="1029"/>
      <c r="H2791" s="5"/>
      <c r="I2791" s="1029"/>
      <c r="J2791" s="5"/>
      <c r="K2791" s="5"/>
      <c r="L2791" s="5"/>
      <c r="M2791" s="5"/>
      <c r="N2791" s="328"/>
      <c r="O2791" s="328"/>
      <c r="P2791" s="328"/>
      <c r="Q2791" s="1056"/>
      <c r="R2791" s="448"/>
      <c r="S2791" s="61"/>
      <c r="T2791" s="448"/>
      <c r="U2791" s="61"/>
      <c r="V2791" s="448"/>
      <c r="W2791" s="448"/>
      <c r="X2791" s="448"/>
      <c r="Y2791" s="1029" t="s">
        <v>230</v>
      </c>
      <c r="Z2791" s="1029" t="s">
        <v>230</v>
      </c>
      <c r="AA2791" s="1" t="s">
        <v>230</v>
      </c>
      <c r="AB2791" s="1029" t="s">
        <v>230</v>
      </c>
      <c r="AC2791" s="1029" t="s">
        <v>230</v>
      </c>
      <c r="AD2791" s="1029" t="s">
        <v>230</v>
      </c>
      <c r="AE2791" s="5" t="s">
        <v>5103</v>
      </c>
      <c r="AF2791" s="1029" t="s">
        <v>5104</v>
      </c>
      <c r="AG2791" s="39" t="s">
        <v>230</v>
      </c>
      <c r="AH2791" s="1" t="s">
        <v>58</v>
      </c>
      <c r="AI2791" s="40">
        <v>0.1</v>
      </c>
      <c r="AJ2791" s="61">
        <v>1500</v>
      </c>
      <c r="AK2791" s="40">
        <f t="shared" si="375"/>
        <v>0.31356164383561647</v>
      </c>
      <c r="AL2791" s="40">
        <f t="shared" si="376"/>
        <v>9.7397260273972594E-2</v>
      </c>
      <c r="AM2791" s="40">
        <f t="shared" si="377"/>
        <v>0.41095890410958907</v>
      </c>
      <c r="AN2791" s="40"/>
      <c r="AO2791" s="40"/>
      <c r="AP2791" s="40"/>
      <c r="AQ2791" s="1644"/>
      <c r="AR2791" s="1034"/>
      <c r="AS2791" s="45"/>
      <c r="AT2791" s="1029"/>
      <c r="AU2791" s="5"/>
      <c r="AV2791" s="46"/>
      <c r="AW2791" s="1029"/>
      <c r="AX2791" s="46"/>
      <c r="AY2791" s="2391"/>
    </row>
    <row r="2792" spans="1:51" s="8" customFormat="1" ht="15.95" customHeight="1" x14ac:dyDescent="0.25">
      <c r="A2792" s="36"/>
      <c r="B2792" s="1029"/>
      <c r="C2792" s="990"/>
      <c r="D2792" s="1029"/>
      <c r="E2792" s="5"/>
      <c r="F2792" s="5"/>
      <c r="G2792" s="1029"/>
      <c r="H2792" s="5"/>
      <c r="I2792" s="1029"/>
      <c r="J2792" s="5"/>
      <c r="K2792" s="5"/>
      <c r="L2792" s="5"/>
      <c r="M2792" s="5"/>
      <c r="N2792" s="328"/>
      <c r="O2792" s="328"/>
      <c r="P2792" s="328"/>
      <c r="Q2792" s="1056"/>
      <c r="R2792" s="448"/>
      <c r="S2792" s="61"/>
      <c r="T2792" s="448"/>
      <c r="U2792" s="61"/>
      <c r="V2792" s="448"/>
      <c r="W2792" s="448"/>
      <c r="X2792" s="448"/>
      <c r="Y2792" s="1029" t="s">
        <v>230</v>
      </c>
      <c r="Z2792" s="1029" t="s">
        <v>230</v>
      </c>
      <c r="AA2792" s="1" t="s">
        <v>230</v>
      </c>
      <c r="AB2792" s="1029" t="s">
        <v>230</v>
      </c>
      <c r="AC2792" s="1029" t="s">
        <v>230</v>
      </c>
      <c r="AD2792" s="1029" t="s">
        <v>230</v>
      </c>
      <c r="AE2792" s="5" t="s">
        <v>5105</v>
      </c>
      <c r="AF2792" s="1029" t="s">
        <v>5106</v>
      </c>
      <c r="AG2792" s="39">
        <v>1035000009637</v>
      </c>
      <c r="AH2792" s="1" t="s">
        <v>5107</v>
      </c>
      <c r="AI2792" s="1036">
        <v>0.87</v>
      </c>
      <c r="AJ2792" s="37">
        <v>12</v>
      </c>
      <c r="AK2792" s="40">
        <f>AM2792</f>
        <v>0.01</v>
      </c>
      <c r="AL2792" s="40">
        <v>0</v>
      </c>
      <c r="AM2792" s="41">
        <v>0.01</v>
      </c>
      <c r="AN2792" s="40"/>
      <c r="AO2792" s="40"/>
      <c r="AP2792" s="40"/>
      <c r="AQ2792" s="1644"/>
      <c r="AR2792" s="1034"/>
      <c r="AS2792" s="45"/>
      <c r="AT2792" s="1029"/>
      <c r="AU2792" s="5"/>
      <c r="AV2792" s="46"/>
      <c r="AW2792" s="1029"/>
      <c r="AX2792" s="46"/>
      <c r="AY2792" s="2391"/>
    </row>
    <row r="2793" spans="1:51" s="8" customFormat="1" ht="15.95" customHeight="1" x14ac:dyDescent="0.25">
      <c r="A2793" s="36"/>
      <c r="B2793" s="1029"/>
      <c r="C2793" s="990"/>
      <c r="D2793" s="1029"/>
      <c r="E2793" s="5"/>
      <c r="F2793" s="5"/>
      <c r="G2793" s="1029"/>
      <c r="H2793" s="5"/>
      <c r="I2793" s="1029"/>
      <c r="J2793" s="5"/>
      <c r="K2793" s="5"/>
      <c r="L2793" s="5"/>
      <c r="M2793" s="5"/>
      <c r="N2793" s="328"/>
      <c r="O2793" s="328"/>
      <c r="P2793" s="328"/>
      <c r="Q2793" s="1056"/>
      <c r="R2793" s="448"/>
      <c r="S2793" s="61"/>
      <c r="T2793" s="448"/>
      <c r="U2793" s="61"/>
      <c r="V2793" s="448"/>
      <c r="W2793" s="448"/>
      <c r="X2793" s="448"/>
      <c r="Y2793" s="1029" t="s">
        <v>230</v>
      </c>
      <c r="Z2793" s="1029" t="s">
        <v>230</v>
      </c>
      <c r="AA2793" s="1" t="s">
        <v>230</v>
      </c>
      <c r="AB2793" s="1029" t="s">
        <v>230</v>
      </c>
      <c r="AC2793" s="1029" t="s">
        <v>230</v>
      </c>
      <c r="AD2793" s="1029" t="s">
        <v>230</v>
      </c>
      <c r="AE2793" s="5" t="s">
        <v>5108</v>
      </c>
      <c r="AF2793" s="1029" t="s">
        <v>5109</v>
      </c>
      <c r="AG2793" s="39">
        <v>1055005610384</v>
      </c>
      <c r="AH2793" s="1029" t="s">
        <v>453</v>
      </c>
      <c r="AI2793" s="1036">
        <v>0.87</v>
      </c>
      <c r="AJ2793" s="37">
        <v>15</v>
      </c>
      <c r="AK2793" s="40">
        <f>AJ2793*AI2793/365</f>
        <v>3.5753424657534248E-2</v>
      </c>
      <c r="AL2793" s="40">
        <v>0</v>
      </c>
      <c r="AM2793" s="41">
        <f>SUBTOTAL(9,AK2793:AL2793)</f>
        <v>3.5753424657534248E-2</v>
      </c>
      <c r="AN2793" s="40"/>
      <c r="AO2793" s="40"/>
      <c r="AP2793" s="40"/>
      <c r="AQ2793" s="1644"/>
      <c r="AR2793" s="1034"/>
      <c r="AS2793" s="45"/>
      <c r="AT2793" s="1029"/>
      <c r="AU2793" s="5"/>
      <c r="AV2793" s="46"/>
      <c r="AW2793" s="1029"/>
      <c r="AX2793" s="46"/>
      <c r="AY2793" s="2391"/>
    </row>
    <row r="2794" spans="1:51" s="8" customFormat="1" ht="15.95" customHeight="1" x14ac:dyDescent="0.25">
      <c r="A2794" s="93"/>
      <c r="B2794" s="88"/>
      <c r="C2794" s="993"/>
      <c r="D2794" s="88"/>
      <c r="E2794" s="103"/>
      <c r="F2794" s="103"/>
      <c r="G2794" s="88"/>
      <c r="H2794" s="103"/>
      <c r="I2794" s="88"/>
      <c r="J2794" s="103"/>
      <c r="K2794" s="103"/>
      <c r="L2794" s="103"/>
      <c r="M2794" s="103"/>
      <c r="N2794" s="330"/>
      <c r="O2794" s="330"/>
      <c r="P2794" s="330"/>
      <c r="Q2794" s="106"/>
      <c r="R2794" s="94"/>
      <c r="S2794" s="104"/>
      <c r="T2794" s="94"/>
      <c r="U2794" s="104"/>
      <c r="V2794" s="94"/>
      <c r="W2794" s="94"/>
      <c r="X2794" s="94"/>
      <c r="Y2794" s="88" t="s">
        <v>230</v>
      </c>
      <c r="Z2794" s="88" t="s">
        <v>230</v>
      </c>
      <c r="AA2794" s="90" t="s">
        <v>230</v>
      </c>
      <c r="AB2794" s="88" t="s">
        <v>230</v>
      </c>
      <c r="AC2794" s="88" t="s">
        <v>230</v>
      </c>
      <c r="AD2794" s="88" t="s">
        <v>230</v>
      </c>
      <c r="AE2794" s="103" t="s">
        <v>5110</v>
      </c>
      <c r="AF2794" s="88" t="s">
        <v>5111</v>
      </c>
      <c r="AG2794" s="95">
        <v>1035000013245</v>
      </c>
      <c r="AH2794" s="90" t="s">
        <v>842</v>
      </c>
      <c r="AI2794" s="21">
        <v>0.87</v>
      </c>
      <c r="AJ2794" s="97">
        <v>4</v>
      </c>
      <c r="AK2794" s="98">
        <f>AJ2794*AI2794/365</f>
        <v>9.5342465753424661E-3</v>
      </c>
      <c r="AL2794" s="98">
        <v>0</v>
      </c>
      <c r="AM2794" s="96">
        <f>SUBTOTAL(9,AK2794:AL2794)</f>
        <v>9.5342465753424661E-3</v>
      </c>
      <c r="AN2794" s="98"/>
      <c r="AO2794" s="98"/>
      <c r="AP2794" s="98"/>
      <c r="AQ2794" s="368"/>
      <c r="AR2794" s="47"/>
      <c r="AS2794" s="48"/>
      <c r="AT2794" s="88"/>
      <c r="AU2794" s="103"/>
      <c r="AV2794" s="52"/>
      <c r="AW2794" s="88"/>
      <c r="AX2794" s="52"/>
      <c r="AY2794" s="2391"/>
    </row>
    <row r="2795" spans="1:51" s="55" customFormat="1" ht="15.95" customHeight="1" x14ac:dyDescent="0.25">
      <c r="A2795" s="182">
        <v>549</v>
      </c>
      <c r="B2795" s="166" t="s">
        <v>55</v>
      </c>
      <c r="C2795" s="991" t="s">
        <v>58</v>
      </c>
      <c r="D2795" s="354" t="s">
        <v>25990</v>
      </c>
      <c r="E2795" s="272" t="s">
        <v>25991</v>
      </c>
      <c r="F2795" s="272" t="s">
        <v>25992</v>
      </c>
      <c r="G2795" s="354"/>
      <c r="H2795" s="272" t="s">
        <v>219</v>
      </c>
      <c r="I2795" s="354" t="s">
        <v>220</v>
      </c>
      <c r="J2795" s="272" t="s">
        <v>317</v>
      </c>
      <c r="K2795" s="272">
        <v>0</v>
      </c>
      <c r="L2795" s="272" t="s">
        <v>317</v>
      </c>
      <c r="M2795" s="272">
        <v>0</v>
      </c>
      <c r="N2795" s="440">
        <v>6</v>
      </c>
      <c r="O2795" s="440">
        <v>1.5</v>
      </c>
      <c r="P2795" s="440">
        <v>9</v>
      </c>
      <c r="Q2795" s="1010">
        <v>3</v>
      </c>
      <c r="R2795" s="503"/>
      <c r="S2795" s="505">
        <v>0</v>
      </c>
      <c r="T2795" s="357"/>
      <c r="U2795" s="505">
        <v>0</v>
      </c>
      <c r="V2795" s="357"/>
      <c r="W2795" s="183">
        <v>1</v>
      </c>
      <c r="X2795" s="183"/>
      <c r="Y2795" s="166" t="s">
        <v>61</v>
      </c>
      <c r="Z2795" s="166" t="s">
        <v>230</v>
      </c>
      <c r="AA2795" s="203" t="s">
        <v>230</v>
      </c>
      <c r="AB2795" s="166" t="s">
        <v>230</v>
      </c>
      <c r="AC2795" s="166" t="s">
        <v>230</v>
      </c>
      <c r="AD2795" s="166" t="s">
        <v>230</v>
      </c>
      <c r="AE2795" s="198" t="s">
        <v>1909</v>
      </c>
      <c r="AF2795" s="166" t="s">
        <v>17410</v>
      </c>
      <c r="AG2795" s="165" t="s">
        <v>230</v>
      </c>
      <c r="AH2795" s="203" t="s">
        <v>58</v>
      </c>
      <c r="AI2795" s="167">
        <v>0.1</v>
      </c>
      <c r="AJ2795" s="223">
        <v>6300</v>
      </c>
      <c r="AK2795" s="359">
        <f>AJ2795*0.0763/365</f>
        <v>1.3169589041095893</v>
      </c>
      <c r="AL2795" s="359">
        <f>AJ2795*0.0237/365</f>
        <v>0.40906849315068494</v>
      </c>
      <c r="AM2795" s="361">
        <f>SUM(AK2795:AL2795)</f>
        <v>1.7260273972602742</v>
      </c>
      <c r="AN2795" s="359">
        <f>SUM(AK2795:AK2796)</f>
        <v>1.3479452054794523</v>
      </c>
      <c r="AO2795" s="359">
        <v>0.40899999999999997</v>
      </c>
      <c r="AP2795" s="359">
        <f>AN2795+AO2795</f>
        <v>1.7569452054794523</v>
      </c>
      <c r="AQ2795" s="359">
        <f>AP2795*30</f>
        <v>52.708356164383567</v>
      </c>
      <c r="AR2795" s="193" t="s">
        <v>231</v>
      </c>
      <c r="AS2795" s="194"/>
      <c r="AT2795" s="166" t="s">
        <v>232</v>
      </c>
      <c r="AU2795" s="198" t="s">
        <v>58</v>
      </c>
      <c r="AV2795" s="269" t="s">
        <v>5115</v>
      </c>
      <c r="AW2795" s="166" t="s">
        <v>1122</v>
      </c>
      <c r="AX2795" s="2460" t="s">
        <v>26024</v>
      </c>
      <c r="AY2795" s="2391"/>
    </row>
    <row r="2796" spans="1:51" s="1395" customFormat="1" ht="15.95" customHeight="1" x14ac:dyDescent="0.25">
      <c r="A2796" s="1529"/>
      <c r="B2796" s="1076"/>
      <c r="C2796" s="1621"/>
      <c r="D2796" s="1076"/>
      <c r="E2796" s="1352"/>
      <c r="F2796" s="1352"/>
      <c r="G2796" s="1076"/>
      <c r="H2796" s="1352"/>
      <c r="I2796" s="1076"/>
      <c r="J2796" s="1352"/>
      <c r="K2796" s="1352"/>
      <c r="L2796" s="1352"/>
      <c r="M2796" s="1352"/>
      <c r="N2796" s="1391"/>
      <c r="O2796" s="1391"/>
      <c r="P2796" s="1391"/>
      <c r="Q2796" s="1622"/>
      <c r="R2796" s="1530"/>
      <c r="S2796" s="1479"/>
      <c r="T2796" s="1531"/>
      <c r="U2796" s="1479"/>
      <c r="V2796" s="1531"/>
      <c r="W2796" s="1531"/>
      <c r="X2796" s="1531"/>
      <c r="Y2796" s="1076"/>
      <c r="Z2796" s="1076"/>
      <c r="AA2796" s="1078"/>
      <c r="AB2796" s="1076"/>
      <c r="AC2796" s="1076" t="s">
        <v>26182</v>
      </c>
      <c r="AD2796" s="1607" t="s">
        <v>26183</v>
      </c>
      <c r="AE2796" s="1352" t="s">
        <v>26184</v>
      </c>
      <c r="AF2796" s="1076" t="s">
        <v>26193</v>
      </c>
      <c r="AG2796" s="1077" t="s">
        <v>26185</v>
      </c>
      <c r="AH2796" s="1078" t="s">
        <v>26186</v>
      </c>
      <c r="AI2796" s="479">
        <v>0.87</v>
      </c>
      <c r="AJ2796" s="1479">
        <v>13</v>
      </c>
      <c r="AK2796" s="479">
        <f>AJ2796*AI2796/365</f>
        <v>3.0986301369863016E-2</v>
      </c>
      <c r="AL2796" s="479">
        <v>0</v>
      </c>
      <c r="AM2796" s="777">
        <f>SUM(AK2796:AL2796)</f>
        <v>3.0986301369863016E-2</v>
      </c>
      <c r="AN2796" s="479"/>
      <c r="AO2796" s="479"/>
      <c r="AP2796" s="479"/>
      <c r="AQ2796" s="1511"/>
      <c r="AR2796" s="2614"/>
      <c r="AS2796" s="2508"/>
      <c r="AT2796" s="1076"/>
      <c r="AU2796" s="1352"/>
      <c r="AV2796" s="2713"/>
      <c r="AW2796" s="1076"/>
      <c r="AX2796" s="2534" t="s">
        <v>26187</v>
      </c>
      <c r="AY2796" s="2711"/>
    </row>
    <row r="2797" spans="1:51" s="8" customFormat="1" ht="15.95" customHeight="1" x14ac:dyDescent="0.25">
      <c r="A2797" s="112"/>
      <c r="B2797" s="113"/>
      <c r="C2797" s="992"/>
      <c r="D2797" s="113"/>
      <c r="E2797" s="130"/>
      <c r="F2797" s="130"/>
      <c r="G2797" s="113"/>
      <c r="H2797" s="130"/>
      <c r="I2797" s="113"/>
      <c r="J2797" s="130"/>
      <c r="K2797" s="130"/>
      <c r="L2797" s="130"/>
      <c r="M2797" s="130"/>
      <c r="N2797" s="329"/>
      <c r="O2797" s="329"/>
      <c r="P2797" s="329"/>
      <c r="Q2797" s="1071"/>
      <c r="R2797" s="114"/>
      <c r="S2797" s="131"/>
      <c r="T2797" s="114"/>
      <c r="U2797" s="131"/>
      <c r="V2797" s="114"/>
      <c r="W2797" s="114"/>
      <c r="X2797" s="114"/>
      <c r="Y2797" s="113" t="s">
        <v>230</v>
      </c>
      <c r="Z2797" s="113" t="s">
        <v>230</v>
      </c>
      <c r="AA2797" s="132" t="s">
        <v>230</v>
      </c>
      <c r="AB2797" s="113" t="s">
        <v>230</v>
      </c>
      <c r="AC2797" s="113" t="s">
        <v>230</v>
      </c>
      <c r="AD2797" s="113" t="s">
        <v>230</v>
      </c>
      <c r="AE2797" s="857" t="s">
        <v>5116</v>
      </c>
      <c r="AF2797" s="856" t="s">
        <v>5117</v>
      </c>
      <c r="AG2797" s="861" t="s">
        <v>230</v>
      </c>
      <c r="AH2797" s="860" t="s">
        <v>58</v>
      </c>
      <c r="AI2797" s="862">
        <v>0.1</v>
      </c>
      <c r="AJ2797" s="863">
        <v>1500</v>
      </c>
      <c r="AK2797" s="862">
        <f>AJ2797*0.0763/365</f>
        <v>0.31356164383561647</v>
      </c>
      <c r="AL2797" s="862">
        <f>AJ2797*0.0237/365</f>
        <v>9.7397260273972594E-2</v>
      </c>
      <c r="AM2797" s="862">
        <f>AK2797+AL2797</f>
        <v>0.41095890410958907</v>
      </c>
      <c r="AN2797" s="862"/>
      <c r="AO2797" s="862"/>
      <c r="AP2797" s="862"/>
      <c r="AQ2797" s="1671"/>
      <c r="AR2797" s="865"/>
      <c r="AS2797" s="866"/>
      <c r="AT2797" s="856"/>
      <c r="AU2797" s="857"/>
      <c r="AV2797" s="867"/>
      <c r="AW2797" s="856"/>
      <c r="AX2797" s="44"/>
      <c r="AY2797" s="2391"/>
    </row>
    <row r="2798" spans="1:51" s="8" customFormat="1" ht="15.95" customHeight="1" x14ac:dyDescent="0.25">
      <c r="A2798" s="93"/>
      <c r="B2798" s="88"/>
      <c r="C2798" s="993"/>
      <c r="D2798" s="88"/>
      <c r="E2798" s="103"/>
      <c r="F2798" s="103"/>
      <c r="G2798" s="88"/>
      <c r="H2798" s="103"/>
      <c r="I2798" s="88"/>
      <c r="J2798" s="103"/>
      <c r="K2798" s="103"/>
      <c r="L2798" s="103"/>
      <c r="M2798" s="103"/>
      <c r="N2798" s="330"/>
      <c r="O2798" s="330"/>
      <c r="P2798" s="330"/>
      <c r="Q2798" s="106"/>
      <c r="R2798" s="94"/>
      <c r="S2798" s="104"/>
      <c r="T2798" s="94"/>
      <c r="U2798" s="104"/>
      <c r="V2798" s="94"/>
      <c r="W2798" s="94"/>
      <c r="X2798" s="94"/>
      <c r="Y2798" s="88" t="s">
        <v>230</v>
      </c>
      <c r="Z2798" s="88" t="s">
        <v>230</v>
      </c>
      <c r="AA2798" s="90" t="s">
        <v>230</v>
      </c>
      <c r="AB2798" s="88" t="s">
        <v>230</v>
      </c>
      <c r="AC2798" s="88" t="s">
        <v>230</v>
      </c>
      <c r="AD2798" s="88" t="s">
        <v>230</v>
      </c>
      <c r="AE2798" s="883" t="s">
        <v>5118</v>
      </c>
      <c r="AF2798" s="882" t="s">
        <v>5119</v>
      </c>
      <c r="AG2798" s="887" t="s">
        <v>230</v>
      </c>
      <c r="AH2798" s="886" t="s">
        <v>58</v>
      </c>
      <c r="AI2798" s="888">
        <v>0.1</v>
      </c>
      <c r="AJ2798" s="889">
        <v>2400</v>
      </c>
      <c r="AK2798" s="888">
        <f>AJ2798*0.0763/365</f>
        <v>0.50169863013698635</v>
      </c>
      <c r="AL2798" s="888">
        <f>AJ2798*0.0237/365</f>
        <v>0.15583561643835614</v>
      </c>
      <c r="AM2798" s="888">
        <f>AK2798+AL2798</f>
        <v>0.65753424657534243</v>
      </c>
      <c r="AN2798" s="888"/>
      <c r="AO2798" s="888"/>
      <c r="AP2798" s="888"/>
      <c r="AQ2798" s="1658"/>
      <c r="AR2798" s="891"/>
      <c r="AS2798" s="892"/>
      <c r="AT2798" s="882"/>
      <c r="AU2798" s="883"/>
      <c r="AV2798" s="893"/>
      <c r="AW2798" s="882"/>
      <c r="AX2798" s="52"/>
      <c r="AY2798" s="2391"/>
    </row>
    <row r="2799" spans="1:51" s="2232" customFormat="1" ht="15.95" customHeight="1" x14ac:dyDescent="0.25">
      <c r="A2799" s="709">
        <v>550</v>
      </c>
      <c r="B2799" s="434" t="s">
        <v>55</v>
      </c>
      <c r="C2799" s="998" t="s">
        <v>58</v>
      </c>
      <c r="D2799" s="434" t="s">
        <v>5120</v>
      </c>
      <c r="E2799" s="439" t="s">
        <v>5121</v>
      </c>
      <c r="F2799" s="439" t="s">
        <v>5122</v>
      </c>
      <c r="G2799" s="434"/>
      <c r="H2799" s="439" t="s">
        <v>219</v>
      </c>
      <c r="I2799" s="434" t="s">
        <v>220</v>
      </c>
      <c r="J2799" s="439" t="s">
        <v>317</v>
      </c>
      <c r="K2799" s="439">
        <v>0</v>
      </c>
      <c r="L2799" s="439" t="s">
        <v>317</v>
      </c>
      <c r="M2799" s="439">
        <v>0</v>
      </c>
      <c r="N2799" s="710">
        <v>6</v>
      </c>
      <c r="O2799" s="710">
        <v>1.5</v>
      </c>
      <c r="P2799" s="710">
        <v>9</v>
      </c>
      <c r="Q2799" s="711">
        <v>0</v>
      </c>
      <c r="R2799" s="788"/>
      <c r="S2799" s="436">
        <v>0</v>
      </c>
      <c r="T2799" s="712"/>
      <c r="U2799" s="436">
        <v>0</v>
      </c>
      <c r="V2799" s="712">
        <v>1</v>
      </c>
      <c r="W2799" s="712">
        <v>1</v>
      </c>
      <c r="X2799" s="712">
        <v>0</v>
      </c>
      <c r="Y2799" s="434" t="s">
        <v>61</v>
      </c>
      <c r="Z2799" s="434" t="s">
        <v>230</v>
      </c>
      <c r="AA2799" s="437" t="s">
        <v>230</v>
      </c>
      <c r="AB2799" s="434" t="s">
        <v>230</v>
      </c>
      <c r="AC2799" s="434" t="s">
        <v>230</v>
      </c>
      <c r="AD2799" s="434" t="s">
        <v>230</v>
      </c>
      <c r="AE2799" s="439" t="s">
        <v>2442</v>
      </c>
      <c r="AF2799" s="434" t="s">
        <v>5123</v>
      </c>
      <c r="AG2799" s="438" t="s">
        <v>230</v>
      </c>
      <c r="AH2799" s="437" t="s">
        <v>58</v>
      </c>
      <c r="AI2799" s="511">
        <v>0.1</v>
      </c>
      <c r="AJ2799" s="436">
        <v>0</v>
      </c>
      <c r="AK2799" s="481">
        <v>0</v>
      </c>
      <c r="AL2799" s="481">
        <f>AJ2799*0.0237/365</f>
        <v>0</v>
      </c>
      <c r="AM2799" s="482">
        <f>AK2799+AL2799</f>
        <v>0</v>
      </c>
      <c r="AN2799" s="481">
        <f>SUM(AK2799:AK2803)</f>
        <v>0</v>
      </c>
      <c r="AO2799" s="481">
        <f>SUM(AL2799:AL2803)</f>
        <v>0</v>
      </c>
      <c r="AP2799" s="481">
        <f>AN2799+AO2799</f>
        <v>0</v>
      </c>
      <c r="AQ2799" s="481">
        <f>AP2799*30</f>
        <v>0</v>
      </c>
      <c r="AR2799" s="432" t="s">
        <v>231</v>
      </c>
      <c r="AS2799" s="433"/>
      <c r="AT2799" s="434" t="s">
        <v>232</v>
      </c>
      <c r="AU2799" s="439" t="s">
        <v>58</v>
      </c>
      <c r="AV2799" s="435" t="s">
        <v>1122</v>
      </c>
      <c r="AW2799" s="735" t="s">
        <v>16435</v>
      </c>
      <c r="AX2799" s="804" t="s">
        <v>16482</v>
      </c>
      <c r="AY2799" s="2391" t="s">
        <v>16469</v>
      </c>
    </row>
    <row r="2800" spans="1:51" s="8" customFormat="1" ht="15.95" customHeight="1" x14ac:dyDescent="0.25">
      <c r="A2800" s="112"/>
      <c r="B2800" s="113"/>
      <c r="C2800" s="992"/>
      <c r="D2800" s="113"/>
      <c r="E2800" s="130"/>
      <c r="F2800" s="130"/>
      <c r="G2800" s="113"/>
      <c r="H2800" s="130"/>
      <c r="I2800" s="113"/>
      <c r="J2800" s="130"/>
      <c r="K2800" s="130"/>
      <c r="L2800" s="130"/>
      <c r="M2800" s="130"/>
      <c r="N2800" s="329"/>
      <c r="O2800" s="329"/>
      <c r="P2800" s="329"/>
      <c r="Q2800" s="1071"/>
      <c r="R2800" s="114"/>
      <c r="S2800" s="131"/>
      <c r="T2800" s="114"/>
      <c r="U2800" s="131"/>
      <c r="V2800" s="114"/>
      <c r="W2800" s="114"/>
      <c r="X2800" s="114"/>
      <c r="Y2800" s="113" t="s">
        <v>230</v>
      </c>
      <c r="Z2800" s="113" t="s">
        <v>230</v>
      </c>
      <c r="AA2800" s="132" t="s">
        <v>230</v>
      </c>
      <c r="AB2800" s="113" t="s">
        <v>230</v>
      </c>
      <c r="AC2800" s="113" t="s">
        <v>230</v>
      </c>
      <c r="AD2800" s="113" t="s">
        <v>230</v>
      </c>
      <c r="AE2800" s="130" t="s">
        <v>5124</v>
      </c>
      <c r="AF2800" s="113" t="s">
        <v>5125</v>
      </c>
      <c r="AG2800" s="115" t="s">
        <v>230</v>
      </c>
      <c r="AH2800" s="132" t="s">
        <v>58</v>
      </c>
      <c r="AI2800" s="116">
        <v>0.1</v>
      </c>
      <c r="AJ2800" s="131"/>
      <c r="AK2800" s="116"/>
      <c r="AL2800" s="116"/>
      <c r="AM2800" s="116"/>
      <c r="AN2800" s="116"/>
      <c r="AO2800" s="116"/>
      <c r="AP2800" s="116"/>
      <c r="AQ2800" s="367"/>
      <c r="AR2800" s="42"/>
      <c r="AS2800" s="43"/>
      <c r="AT2800" s="113"/>
      <c r="AU2800" s="130"/>
      <c r="AV2800" s="44"/>
      <c r="AW2800" s="113"/>
      <c r="AX2800" s="44"/>
      <c r="AY2800" s="2391"/>
    </row>
    <row r="2801" spans="1:51" s="8" customFormat="1" ht="15.95" customHeight="1" x14ac:dyDescent="0.25">
      <c r="A2801" s="36"/>
      <c r="B2801" s="1029"/>
      <c r="C2801" s="990"/>
      <c r="D2801" s="1029"/>
      <c r="E2801" s="5"/>
      <c r="F2801" s="5"/>
      <c r="G2801" s="1029"/>
      <c r="H2801" s="5"/>
      <c r="I2801" s="1029"/>
      <c r="J2801" s="5"/>
      <c r="K2801" s="5"/>
      <c r="L2801" s="5"/>
      <c r="M2801" s="5"/>
      <c r="N2801" s="328"/>
      <c r="O2801" s="328"/>
      <c r="P2801" s="328"/>
      <c r="Q2801" s="1056"/>
      <c r="R2801" s="448"/>
      <c r="S2801" s="61"/>
      <c r="T2801" s="448"/>
      <c r="U2801" s="61"/>
      <c r="V2801" s="448"/>
      <c r="W2801" s="448"/>
      <c r="X2801" s="448"/>
      <c r="Y2801" s="1029" t="s">
        <v>230</v>
      </c>
      <c r="Z2801" s="1029" t="s">
        <v>230</v>
      </c>
      <c r="AA2801" s="1" t="s">
        <v>230</v>
      </c>
      <c r="AB2801" s="1029" t="s">
        <v>230</v>
      </c>
      <c r="AC2801" s="1029" t="s">
        <v>230</v>
      </c>
      <c r="AD2801" s="1029" t="s">
        <v>230</v>
      </c>
      <c r="AE2801" s="5" t="s">
        <v>5126</v>
      </c>
      <c r="AF2801" s="1029" t="s">
        <v>5127</v>
      </c>
      <c r="AG2801" s="39" t="s">
        <v>230</v>
      </c>
      <c r="AH2801" s="1" t="s">
        <v>58</v>
      </c>
      <c r="AI2801" s="40">
        <v>0.1</v>
      </c>
      <c r="AJ2801" s="61"/>
      <c r="AK2801" s="40"/>
      <c r="AL2801" s="40"/>
      <c r="AM2801" s="40"/>
      <c r="AN2801" s="40"/>
      <c r="AO2801" s="40"/>
      <c r="AP2801" s="40"/>
      <c r="AQ2801" s="1644"/>
      <c r="AR2801" s="1034"/>
      <c r="AS2801" s="45"/>
      <c r="AT2801" s="1029"/>
      <c r="AU2801" s="5"/>
      <c r="AV2801" s="46"/>
      <c r="AW2801" s="1029"/>
      <c r="AX2801" s="46"/>
      <c r="AY2801" s="2391"/>
    </row>
    <row r="2802" spans="1:51" s="8" customFormat="1" ht="15.95" customHeight="1" x14ac:dyDescent="0.25">
      <c r="A2802" s="36"/>
      <c r="B2802" s="1029"/>
      <c r="C2802" s="990"/>
      <c r="D2802" s="1029"/>
      <c r="E2802" s="5"/>
      <c r="F2802" s="5"/>
      <c r="G2802" s="1029"/>
      <c r="H2802" s="5"/>
      <c r="I2802" s="1029"/>
      <c r="J2802" s="5"/>
      <c r="K2802" s="5"/>
      <c r="L2802" s="5"/>
      <c r="M2802" s="5"/>
      <c r="N2802" s="328"/>
      <c r="O2802" s="328"/>
      <c r="P2802" s="328"/>
      <c r="Q2802" s="1056"/>
      <c r="R2802" s="448"/>
      <c r="S2802" s="61"/>
      <c r="T2802" s="448"/>
      <c r="U2802" s="61"/>
      <c r="V2802" s="448"/>
      <c r="W2802" s="448"/>
      <c r="X2802" s="448"/>
      <c r="Y2802" s="1029" t="s">
        <v>230</v>
      </c>
      <c r="Z2802" s="1029" t="s">
        <v>230</v>
      </c>
      <c r="AA2802" s="1" t="s">
        <v>230</v>
      </c>
      <c r="AB2802" s="1029" t="s">
        <v>230</v>
      </c>
      <c r="AC2802" s="1029" t="s">
        <v>230</v>
      </c>
      <c r="AD2802" s="1029" t="s">
        <v>230</v>
      </c>
      <c r="AE2802" s="5" t="s">
        <v>5128</v>
      </c>
      <c r="AF2802" s="1029" t="s">
        <v>5129</v>
      </c>
      <c r="AG2802" s="39" t="s">
        <v>230</v>
      </c>
      <c r="AH2802" s="1" t="s">
        <v>58</v>
      </c>
      <c r="AI2802" s="40">
        <v>0.1</v>
      </c>
      <c r="AJ2802" s="61"/>
      <c r="AK2802" s="40"/>
      <c r="AL2802" s="40"/>
      <c r="AM2802" s="40"/>
      <c r="AN2802" s="40"/>
      <c r="AO2802" s="40"/>
      <c r="AP2802" s="40"/>
      <c r="AQ2802" s="1644"/>
      <c r="AR2802" s="1034"/>
      <c r="AS2802" s="45"/>
      <c r="AT2802" s="1029"/>
      <c r="AU2802" s="5"/>
      <c r="AV2802" s="46"/>
      <c r="AW2802" s="1029"/>
      <c r="AX2802" s="46"/>
      <c r="AY2802" s="2391"/>
    </row>
    <row r="2803" spans="1:51" s="8" customFormat="1" ht="15.95" customHeight="1" x14ac:dyDescent="0.25">
      <c r="A2803" s="93"/>
      <c r="B2803" s="88"/>
      <c r="C2803" s="993"/>
      <c r="D2803" s="88"/>
      <c r="E2803" s="103"/>
      <c r="F2803" s="103"/>
      <c r="G2803" s="88"/>
      <c r="H2803" s="103"/>
      <c r="I2803" s="88"/>
      <c r="J2803" s="103"/>
      <c r="K2803" s="103"/>
      <c r="L2803" s="103"/>
      <c r="M2803" s="103"/>
      <c r="N2803" s="330"/>
      <c r="O2803" s="330"/>
      <c r="P2803" s="330"/>
      <c r="Q2803" s="106"/>
      <c r="R2803" s="94"/>
      <c r="S2803" s="104"/>
      <c r="T2803" s="94"/>
      <c r="U2803" s="104"/>
      <c r="V2803" s="94"/>
      <c r="W2803" s="94"/>
      <c r="X2803" s="94"/>
      <c r="Y2803" s="88" t="s">
        <v>230</v>
      </c>
      <c r="Z2803" s="88" t="s">
        <v>230</v>
      </c>
      <c r="AA2803" s="90" t="s">
        <v>230</v>
      </c>
      <c r="AB2803" s="88" t="s">
        <v>230</v>
      </c>
      <c r="AC2803" s="88" t="s">
        <v>230</v>
      </c>
      <c r="AD2803" s="88" t="s">
        <v>230</v>
      </c>
      <c r="AE2803" s="103" t="s">
        <v>5130</v>
      </c>
      <c r="AF2803" s="88" t="s">
        <v>5131</v>
      </c>
      <c r="AG2803" s="95" t="s">
        <v>230</v>
      </c>
      <c r="AH2803" s="90" t="s">
        <v>58</v>
      </c>
      <c r="AI2803" s="98">
        <v>0.1</v>
      </c>
      <c r="AJ2803" s="104"/>
      <c r="AK2803" s="98"/>
      <c r="AL2803" s="98"/>
      <c r="AM2803" s="98"/>
      <c r="AN2803" s="98"/>
      <c r="AO2803" s="98"/>
      <c r="AP2803" s="98"/>
      <c r="AQ2803" s="368"/>
      <c r="AR2803" s="47"/>
      <c r="AS2803" s="48"/>
      <c r="AT2803" s="88"/>
      <c r="AU2803" s="103"/>
      <c r="AV2803" s="52"/>
      <c r="AW2803" s="88"/>
      <c r="AX2803" s="46"/>
      <c r="AY2803" s="2391"/>
    </row>
    <row r="2804" spans="1:51" s="55" customFormat="1" ht="15.95" customHeight="1" x14ac:dyDescent="0.25">
      <c r="A2804" s="182">
        <v>551</v>
      </c>
      <c r="B2804" s="166" t="s">
        <v>55</v>
      </c>
      <c r="C2804" s="989" t="s">
        <v>58</v>
      </c>
      <c r="D2804" s="166" t="s">
        <v>19216</v>
      </c>
      <c r="E2804" s="198" t="s">
        <v>5133</v>
      </c>
      <c r="F2804" s="198" t="s">
        <v>5134</v>
      </c>
      <c r="G2804" s="166"/>
      <c r="H2804" s="198" t="s">
        <v>219</v>
      </c>
      <c r="I2804" s="166" t="s">
        <v>220</v>
      </c>
      <c r="J2804" s="166" t="s">
        <v>221</v>
      </c>
      <c r="K2804" s="198" t="s">
        <v>2008</v>
      </c>
      <c r="L2804" s="198" t="s">
        <v>221</v>
      </c>
      <c r="M2804" s="198" t="s">
        <v>879</v>
      </c>
      <c r="N2804" s="199">
        <v>6</v>
      </c>
      <c r="O2804" s="199">
        <v>1.5</v>
      </c>
      <c r="P2804" s="199">
        <v>9</v>
      </c>
      <c r="Q2804" s="1012">
        <v>2</v>
      </c>
      <c r="R2804" s="184"/>
      <c r="S2804" s="223">
        <v>1</v>
      </c>
      <c r="T2804" s="183"/>
      <c r="U2804" s="223">
        <v>0</v>
      </c>
      <c r="V2804" s="183"/>
      <c r="W2804" s="183"/>
      <c r="X2804" s="183"/>
      <c r="Y2804" s="673" t="s">
        <v>16652</v>
      </c>
      <c r="Z2804" s="166" t="s">
        <v>230</v>
      </c>
      <c r="AA2804" s="203" t="s">
        <v>230</v>
      </c>
      <c r="AB2804" s="166" t="s">
        <v>230</v>
      </c>
      <c r="AC2804" s="166" t="s">
        <v>230</v>
      </c>
      <c r="AD2804" s="166" t="s">
        <v>230</v>
      </c>
      <c r="AE2804" s="198" t="s">
        <v>5135</v>
      </c>
      <c r="AF2804" s="166" t="s">
        <v>5136</v>
      </c>
      <c r="AG2804" s="165" t="s">
        <v>230</v>
      </c>
      <c r="AH2804" s="203" t="s">
        <v>58</v>
      </c>
      <c r="AI2804" s="167">
        <v>0.1</v>
      </c>
      <c r="AJ2804" s="223">
        <v>7950</v>
      </c>
      <c r="AK2804" s="167">
        <f>AJ2804*0.0763/365</f>
        <v>1.6618767123287672</v>
      </c>
      <c r="AL2804" s="167">
        <f>AJ2804*0.0237/365</f>
        <v>0.51620547945205475</v>
      </c>
      <c r="AM2804" s="187">
        <f>AK2804+AL2804</f>
        <v>2.1780821917808222</v>
      </c>
      <c r="AN2804" s="167">
        <f>SUM(AK2804:AK2805)</f>
        <v>1.7245890410958906</v>
      </c>
      <c r="AO2804" s="167">
        <f>SUM(AL2804:AL2805)</f>
        <v>0.53568493150684926</v>
      </c>
      <c r="AP2804" s="167">
        <f>AN2804+AO2804</f>
        <v>2.2602739726027399</v>
      </c>
      <c r="AQ2804" s="167">
        <f>AP2804*30</f>
        <v>67.808219178082197</v>
      </c>
      <c r="AR2804" s="193" t="s">
        <v>231</v>
      </c>
      <c r="AS2804" s="194" t="s">
        <v>431</v>
      </c>
      <c r="AT2804" s="166" t="s">
        <v>232</v>
      </c>
      <c r="AU2804" s="198" t="s">
        <v>58</v>
      </c>
      <c r="AV2804" s="231" t="s">
        <v>5137</v>
      </c>
      <c r="AW2804" s="166" t="s">
        <v>234</v>
      </c>
      <c r="AX2804" s="46"/>
      <c r="AY2804" s="2391"/>
    </row>
    <row r="2805" spans="1:51" s="8" customFormat="1" ht="15.95" customHeight="1" x14ac:dyDescent="0.25">
      <c r="A2805" s="122"/>
      <c r="B2805" s="123"/>
      <c r="C2805" s="994"/>
      <c r="D2805" s="123"/>
      <c r="E2805" s="133"/>
      <c r="F2805" s="133"/>
      <c r="G2805" s="123"/>
      <c r="H2805" s="133"/>
      <c r="I2805" s="123"/>
      <c r="J2805" s="133"/>
      <c r="K2805" s="133"/>
      <c r="L2805" s="133"/>
      <c r="M2805" s="133"/>
      <c r="N2805" s="157"/>
      <c r="O2805" s="157"/>
      <c r="P2805" s="157"/>
      <c r="Q2805" s="1072"/>
      <c r="R2805" s="124"/>
      <c r="S2805" s="134"/>
      <c r="T2805" s="124"/>
      <c r="U2805" s="134"/>
      <c r="V2805" s="124"/>
      <c r="W2805" s="124"/>
      <c r="X2805" s="124"/>
      <c r="Y2805" s="123" t="s">
        <v>230</v>
      </c>
      <c r="Z2805" s="123" t="s">
        <v>230</v>
      </c>
      <c r="AA2805" s="135" t="s">
        <v>230</v>
      </c>
      <c r="AB2805" s="123" t="s">
        <v>230</v>
      </c>
      <c r="AC2805" s="123" t="s">
        <v>230</v>
      </c>
      <c r="AD2805" s="123" t="s">
        <v>230</v>
      </c>
      <c r="AE2805" s="133" t="s">
        <v>1884</v>
      </c>
      <c r="AF2805" s="123" t="s">
        <v>5138</v>
      </c>
      <c r="AG2805" s="125" t="s">
        <v>230</v>
      </c>
      <c r="AH2805" s="135" t="s">
        <v>58</v>
      </c>
      <c r="AI2805" s="126">
        <v>0.1</v>
      </c>
      <c r="AJ2805" s="134">
        <v>300</v>
      </c>
      <c r="AK2805" s="126">
        <f>AJ2805*0.0763/365</f>
        <v>6.2712328767123293E-2</v>
      </c>
      <c r="AL2805" s="126">
        <f>AJ2805*0.0237/365</f>
        <v>1.9479452054794517E-2</v>
      </c>
      <c r="AM2805" s="126">
        <f>AK2805+AL2805</f>
        <v>8.2191780821917804E-2</v>
      </c>
      <c r="AN2805" s="126"/>
      <c r="AO2805" s="126"/>
      <c r="AP2805" s="126"/>
      <c r="AQ2805" s="369"/>
      <c r="AR2805" s="49"/>
      <c r="AS2805" s="50"/>
      <c r="AT2805" s="123"/>
      <c r="AU2805" s="133"/>
      <c r="AV2805" s="73"/>
      <c r="AW2805" s="123"/>
      <c r="AX2805" s="52"/>
      <c r="AY2805" s="2391"/>
    </row>
    <row r="2806" spans="1:51" s="55" customFormat="1" ht="38.25" customHeight="1" x14ac:dyDescent="0.2">
      <c r="A2806" s="182">
        <v>552</v>
      </c>
      <c r="B2806" s="166" t="s">
        <v>55</v>
      </c>
      <c r="C2806" s="989" t="s">
        <v>58</v>
      </c>
      <c r="D2806" s="354" t="s">
        <v>18898</v>
      </c>
      <c r="E2806" s="198" t="s">
        <v>5139</v>
      </c>
      <c r="F2806" s="198" t="s">
        <v>5140</v>
      </c>
      <c r="G2806" s="166"/>
      <c r="H2806" s="354" t="s">
        <v>219</v>
      </c>
      <c r="I2806" s="354" t="s">
        <v>220</v>
      </c>
      <c r="J2806" s="354" t="s">
        <v>221</v>
      </c>
      <c r="K2806" s="272" t="s">
        <v>222</v>
      </c>
      <c r="L2806" s="272" t="s">
        <v>221</v>
      </c>
      <c r="M2806" s="272" t="s">
        <v>879</v>
      </c>
      <c r="N2806" s="440">
        <v>9.4</v>
      </c>
      <c r="O2806" s="440">
        <v>2.2000000000000002</v>
      </c>
      <c r="P2806" s="440">
        <f>O2806*N2806</f>
        <v>20.680000000000003</v>
      </c>
      <c r="Q2806" s="1012">
        <v>0</v>
      </c>
      <c r="R2806" s="184"/>
      <c r="S2806" s="223">
        <v>0</v>
      </c>
      <c r="T2806" s="183"/>
      <c r="U2806" s="223">
        <v>0</v>
      </c>
      <c r="V2806" s="183">
        <v>1</v>
      </c>
      <c r="W2806" s="183">
        <v>1</v>
      </c>
      <c r="X2806" s="183">
        <v>0</v>
      </c>
      <c r="Y2806" s="354" t="s">
        <v>62</v>
      </c>
      <c r="Z2806" s="366" t="s">
        <v>224</v>
      </c>
      <c r="AA2806" s="762" t="s">
        <v>225</v>
      </c>
      <c r="AB2806" s="354" t="s">
        <v>1789</v>
      </c>
      <c r="AC2806" s="354" t="s">
        <v>1790</v>
      </c>
      <c r="AD2806" s="925" t="s">
        <v>1791</v>
      </c>
      <c r="AE2806" s="198">
        <v>0</v>
      </c>
      <c r="AF2806" s="166" t="s">
        <v>5142</v>
      </c>
      <c r="AG2806" s="165" t="s">
        <v>230</v>
      </c>
      <c r="AH2806" s="203" t="s">
        <v>58</v>
      </c>
      <c r="AI2806" s="312">
        <v>7.6300000000000007E-2</v>
      </c>
      <c r="AJ2806" s="223">
        <v>7350</v>
      </c>
      <c r="AK2806" s="167">
        <f t="shared" ref="AK2806:AK2821" si="378">AI2806*AJ2806/365</f>
        <v>1.5364520547945206</v>
      </c>
      <c r="AL2806" s="167">
        <v>0</v>
      </c>
      <c r="AM2806" s="187">
        <f>AK2806+AL2806</f>
        <v>1.5364520547945206</v>
      </c>
      <c r="AN2806" s="167">
        <f>SUM(AK2806:AK2814)</f>
        <v>4.5526438356164389</v>
      </c>
      <c r="AO2806" s="167">
        <f>SUM(AL2806:AL2813)</f>
        <v>0</v>
      </c>
      <c r="AP2806" s="167">
        <f>AN2806+AO2806</f>
        <v>4.5526438356164389</v>
      </c>
      <c r="AQ2806" s="167">
        <f>AP2806*30</f>
        <v>136.57931506849317</v>
      </c>
      <c r="AR2806" s="193" t="s">
        <v>231</v>
      </c>
      <c r="AS2806" s="363" t="s">
        <v>431</v>
      </c>
      <c r="AT2806" s="166" t="s">
        <v>232</v>
      </c>
      <c r="AU2806" s="198" t="s">
        <v>58</v>
      </c>
      <c r="AV2806" s="231"/>
      <c r="AW2806" s="166" t="s">
        <v>234</v>
      </c>
      <c r="AX2806" s="2163" t="s">
        <v>18899</v>
      </c>
      <c r="AY2806" s="2391" t="s">
        <v>16471</v>
      </c>
    </row>
    <row r="2807" spans="1:51" s="8" customFormat="1" ht="15.95" customHeight="1" x14ac:dyDescent="0.25">
      <c r="A2807" s="112"/>
      <c r="B2807" s="113"/>
      <c r="C2807" s="992"/>
      <c r="D2807" s="113"/>
      <c r="E2807" s="130"/>
      <c r="F2807" s="130"/>
      <c r="G2807" s="113"/>
      <c r="H2807" s="130"/>
      <c r="I2807" s="113"/>
      <c r="J2807" s="130"/>
      <c r="K2807" s="130"/>
      <c r="L2807" s="130"/>
      <c r="M2807" s="130"/>
      <c r="N2807" s="329"/>
      <c r="O2807" s="329"/>
      <c r="P2807" s="329"/>
      <c r="Q2807" s="1071"/>
      <c r="R2807" s="114"/>
      <c r="S2807" s="131"/>
      <c r="T2807" s="114"/>
      <c r="U2807" s="131"/>
      <c r="V2807" s="114"/>
      <c r="W2807" s="114"/>
      <c r="X2807" s="114"/>
      <c r="Y2807" s="113" t="s">
        <v>230</v>
      </c>
      <c r="Z2807" s="113" t="s">
        <v>230</v>
      </c>
      <c r="AA2807" s="132" t="s">
        <v>230</v>
      </c>
      <c r="AB2807" s="113" t="s">
        <v>230</v>
      </c>
      <c r="AC2807" s="113" t="s">
        <v>230</v>
      </c>
      <c r="AD2807" s="113" t="s">
        <v>230</v>
      </c>
      <c r="AE2807" s="130" t="s">
        <v>5143</v>
      </c>
      <c r="AF2807" s="113" t="s">
        <v>5041</v>
      </c>
      <c r="AG2807" s="115" t="s">
        <v>230</v>
      </c>
      <c r="AH2807" s="132" t="s">
        <v>58</v>
      </c>
      <c r="AI2807" s="315">
        <v>7.6300000000000007E-2</v>
      </c>
      <c r="AJ2807" s="131">
        <v>3300</v>
      </c>
      <c r="AK2807" s="116">
        <f t="shared" si="378"/>
        <v>0.68983561643835623</v>
      </c>
      <c r="AL2807" s="116">
        <v>0</v>
      </c>
      <c r="AM2807" s="116">
        <f t="shared" ref="AM2807:AM2814" si="379">AK2807+AL2807</f>
        <v>0.68983561643835623</v>
      </c>
      <c r="AN2807" s="116"/>
      <c r="AO2807" s="116"/>
      <c r="AP2807" s="116"/>
      <c r="AQ2807" s="367"/>
      <c r="AR2807" s="42"/>
      <c r="AS2807" s="43"/>
      <c r="AT2807" s="113"/>
      <c r="AU2807" s="130"/>
      <c r="AV2807" s="44"/>
      <c r="AW2807" s="113"/>
      <c r="AX2807" s="44"/>
      <c r="AY2807" s="2391"/>
    </row>
    <row r="2808" spans="1:51" s="8" customFormat="1" ht="15.95" customHeight="1" x14ac:dyDescent="0.25">
      <c r="A2808" s="36"/>
      <c r="B2808" s="1029"/>
      <c r="C2808" s="990"/>
      <c r="D2808" s="1029"/>
      <c r="E2808" s="5"/>
      <c r="F2808" s="5"/>
      <c r="G2808" s="1029"/>
      <c r="H2808" s="5"/>
      <c r="I2808" s="1029"/>
      <c r="J2808" s="5"/>
      <c r="K2808" s="5"/>
      <c r="L2808" s="5"/>
      <c r="M2808" s="5"/>
      <c r="N2808" s="328"/>
      <c r="O2808" s="328"/>
      <c r="P2808" s="328"/>
      <c r="Q2808" s="1056"/>
      <c r="R2808" s="448"/>
      <c r="S2808" s="61"/>
      <c r="T2808" s="448"/>
      <c r="U2808" s="61"/>
      <c r="V2808" s="448"/>
      <c r="W2808" s="448"/>
      <c r="X2808" s="448"/>
      <c r="Y2808" s="1029" t="s">
        <v>230</v>
      </c>
      <c r="Z2808" s="1029" t="s">
        <v>230</v>
      </c>
      <c r="AA2808" s="1" t="s">
        <v>230</v>
      </c>
      <c r="AB2808" s="1029" t="s">
        <v>230</v>
      </c>
      <c r="AC2808" s="1029" t="s">
        <v>230</v>
      </c>
      <c r="AD2808" s="1029" t="s">
        <v>230</v>
      </c>
      <c r="AE2808" s="5" t="s">
        <v>16463</v>
      </c>
      <c r="AF2808" s="1029" t="s">
        <v>5144</v>
      </c>
      <c r="AG2808" s="39" t="s">
        <v>230</v>
      </c>
      <c r="AH2808" s="1" t="s">
        <v>58</v>
      </c>
      <c r="AI2808" s="314">
        <v>7.6300000000000007E-2</v>
      </c>
      <c r="AJ2808" s="61">
        <v>5850</v>
      </c>
      <c r="AK2808" s="40">
        <f t="shared" si="378"/>
        <v>1.2228904109589041</v>
      </c>
      <c r="AL2808" s="40">
        <v>0</v>
      </c>
      <c r="AM2808" s="40">
        <f t="shared" si="379"/>
        <v>1.2228904109589041</v>
      </c>
      <c r="AN2808" s="40"/>
      <c r="AO2808" s="40"/>
      <c r="AP2808" s="40"/>
      <c r="AQ2808" s="1644"/>
      <c r="AR2808" s="1034"/>
      <c r="AS2808" s="45"/>
      <c r="AT2808" s="1029"/>
      <c r="AU2808" s="5"/>
      <c r="AV2808" s="46"/>
      <c r="AW2808" s="1029"/>
      <c r="AX2808" s="46"/>
      <c r="AY2808" s="2391"/>
    </row>
    <row r="2809" spans="1:51" s="8" customFormat="1" ht="15.95" customHeight="1" x14ac:dyDescent="0.25">
      <c r="A2809" s="36"/>
      <c r="B2809" s="1029"/>
      <c r="C2809" s="990"/>
      <c r="D2809" s="1029"/>
      <c r="E2809" s="5"/>
      <c r="F2809" s="5"/>
      <c r="G2809" s="1029"/>
      <c r="H2809" s="5"/>
      <c r="I2809" s="1029"/>
      <c r="J2809" s="5"/>
      <c r="K2809" s="5"/>
      <c r="L2809" s="5"/>
      <c r="M2809" s="5"/>
      <c r="N2809" s="328"/>
      <c r="O2809" s="328"/>
      <c r="P2809" s="328"/>
      <c r="Q2809" s="1056"/>
      <c r="R2809" s="448"/>
      <c r="S2809" s="61"/>
      <c r="T2809" s="448"/>
      <c r="U2809" s="61"/>
      <c r="V2809" s="448"/>
      <c r="W2809" s="448"/>
      <c r="X2809" s="448"/>
      <c r="Y2809" s="1029" t="s">
        <v>230</v>
      </c>
      <c r="Z2809" s="1029" t="s">
        <v>230</v>
      </c>
      <c r="AA2809" s="1" t="s">
        <v>230</v>
      </c>
      <c r="AB2809" s="1029" t="s">
        <v>230</v>
      </c>
      <c r="AC2809" s="1029" t="s">
        <v>230</v>
      </c>
      <c r="AD2809" s="1029" t="s">
        <v>230</v>
      </c>
      <c r="AE2809" s="5" t="s">
        <v>16464</v>
      </c>
      <c r="AF2809" s="1029" t="s">
        <v>5145</v>
      </c>
      <c r="AG2809" s="39" t="s">
        <v>230</v>
      </c>
      <c r="AH2809" s="1" t="s">
        <v>58</v>
      </c>
      <c r="AI2809" s="314">
        <v>7.6300000000000007E-2</v>
      </c>
      <c r="AJ2809" s="61">
        <v>300</v>
      </c>
      <c r="AK2809" s="40">
        <f t="shared" si="378"/>
        <v>6.2712328767123293E-2</v>
      </c>
      <c r="AL2809" s="40">
        <v>0</v>
      </c>
      <c r="AM2809" s="40">
        <f t="shared" si="379"/>
        <v>6.2712328767123293E-2</v>
      </c>
      <c r="AN2809" s="40"/>
      <c r="AO2809" s="40"/>
      <c r="AP2809" s="40"/>
      <c r="AQ2809" s="1644"/>
      <c r="AR2809" s="1034"/>
      <c r="AS2809" s="45"/>
      <c r="AT2809" s="1029"/>
      <c r="AU2809" s="5"/>
      <c r="AV2809" s="46"/>
      <c r="AW2809" s="1029"/>
      <c r="AX2809" s="46"/>
      <c r="AY2809" s="2391"/>
    </row>
    <row r="2810" spans="1:51" s="8" customFormat="1" ht="15.95" customHeight="1" x14ac:dyDescent="0.25">
      <c r="A2810" s="36"/>
      <c r="B2810" s="1029"/>
      <c r="C2810" s="990"/>
      <c r="D2810" s="1029"/>
      <c r="E2810" s="5"/>
      <c r="F2810" s="5"/>
      <c r="G2810" s="1029"/>
      <c r="H2810" s="5"/>
      <c r="I2810" s="1029"/>
      <c r="J2810" s="5"/>
      <c r="K2810" s="5"/>
      <c r="L2810" s="5"/>
      <c r="M2810" s="5"/>
      <c r="N2810" s="328"/>
      <c r="O2810" s="328"/>
      <c r="P2810" s="328"/>
      <c r="Q2810" s="1056"/>
      <c r="R2810" s="448"/>
      <c r="S2810" s="61"/>
      <c r="T2810" s="448"/>
      <c r="U2810" s="61"/>
      <c r="V2810" s="448"/>
      <c r="W2810" s="448"/>
      <c r="X2810" s="448"/>
      <c r="Y2810" s="1029" t="s">
        <v>230</v>
      </c>
      <c r="Z2810" s="1029" t="s">
        <v>230</v>
      </c>
      <c r="AA2810" s="1" t="s">
        <v>230</v>
      </c>
      <c r="AB2810" s="1029" t="s">
        <v>230</v>
      </c>
      <c r="AC2810" s="1029" t="s">
        <v>230</v>
      </c>
      <c r="AD2810" s="1029" t="s">
        <v>230</v>
      </c>
      <c r="AE2810" s="5" t="s">
        <v>16465</v>
      </c>
      <c r="AF2810" s="1029" t="s">
        <v>5146</v>
      </c>
      <c r="AG2810" s="39" t="s">
        <v>230</v>
      </c>
      <c r="AH2810" s="1" t="s">
        <v>58</v>
      </c>
      <c r="AI2810" s="314">
        <v>7.6300000000000007E-2</v>
      </c>
      <c r="AJ2810" s="61">
        <v>900</v>
      </c>
      <c r="AK2810" s="40">
        <f t="shared" si="378"/>
        <v>0.18813698630136988</v>
      </c>
      <c r="AL2810" s="40">
        <v>0</v>
      </c>
      <c r="AM2810" s="40">
        <f t="shared" si="379"/>
        <v>0.18813698630136988</v>
      </c>
      <c r="AN2810" s="40"/>
      <c r="AO2810" s="40"/>
      <c r="AP2810" s="40"/>
      <c r="AQ2810" s="1644"/>
      <c r="AR2810" s="1034"/>
      <c r="AS2810" s="45"/>
      <c r="AT2810" s="1029"/>
      <c r="AU2810" s="5"/>
      <c r="AV2810" s="46"/>
      <c r="AW2810" s="1029"/>
      <c r="AX2810" s="46"/>
      <c r="AY2810" s="2391"/>
    </row>
    <row r="2811" spans="1:51" s="8" customFormat="1" ht="15.95" customHeight="1" x14ac:dyDescent="0.25">
      <c r="A2811" s="36"/>
      <c r="B2811" s="1029"/>
      <c r="C2811" s="990"/>
      <c r="D2811" s="1029"/>
      <c r="E2811" s="5"/>
      <c r="F2811" s="5"/>
      <c r="G2811" s="1029"/>
      <c r="H2811" s="5"/>
      <c r="I2811" s="1029"/>
      <c r="J2811" s="5"/>
      <c r="K2811" s="5"/>
      <c r="L2811" s="5"/>
      <c r="M2811" s="5"/>
      <c r="N2811" s="328"/>
      <c r="O2811" s="328"/>
      <c r="P2811" s="328"/>
      <c r="Q2811" s="1056"/>
      <c r="R2811" s="448"/>
      <c r="S2811" s="61"/>
      <c r="T2811" s="448"/>
      <c r="U2811" s="61"/>
      <c r="V2811" s="448"/>
      <c r="W2811" s="448"/>
      <c r="X2811" s="448"/>
      <c r="Y2811" s="1029" t="s">
        <v>230</v>
      </c>
      <c r="Z2811" s="1029" t="s">
        <v>230</v>
      </c>
      <c r="AA2811" s="1" t="s">
        <v>230</v>
      </c>
      <c r="AB2811" s="1029" t="s">
        <v>230</v>
      </c>
      <c r="AC2811" s="1029" t="s">
        <v>230</v>
      </c>
      <c r="AD2811" s="1029" t="s">
        <v>230</v>
      </c>
      <c r="AE2811" s="5" t="s">
        <v>16466</v>
      </c>
      <c r="AF2811" s="1029" t="s">
        <v>4530</v>
      </c>
      <c r="AG2811" s="39" t="s">
        <v>230</v>
      </c>
      <c r="AH2811" s="1" t="s">
        <v>58</v>
      </c>
      <c r="AI2811" s="314">
        <v>7.6300000000000007E-2</v>
      </c>
      <c r="AJ2811" s="61">
        <v>1500</v>
      </c>
      <c r="AK2811" s="40">
        <f t="shared" si="378"/>
        <v>0.31356164383561647</v>
      </c>
      <c r="AL2811" s="40">
        <v>0</v>
      </c>
      <c r="AM2811" s="40">
        <f t="shared" si="379"/>
        <v>0.31356164383561647</v>
      </c>
      <c r="AN2811" s="40"/>
      <c r="AO2811" s="40"/>
      <c r="AP2811" s="40"/>
      <c r="AQ2811" s="1644"/>
      <c r="AR2811" s="1034"/>
      <c r="AS2811" s="45"/>
      <c r="AT2811" s="1029"/>
      <c r="AU2811" s="5"/>
      <c r="AV2811" s="46"/>
      <c r="AW2811" s="1029"/>
      <c r="AX2811" s="46"/>
      <c r="AY2811" s="2391"/>
    </row>
    <row r="2812" spans="1:51" s="8" customFormat="1" ht="15.95" customHeight="1" x14ac:dyDescent="0.25">
      <c r="A2812" s="36"/>
      <c r="B2812" s="1029"/>
      <c r="C2812" s="990"/>
      <c r="D2812" s="1029"/>
      <c r="E2812" s="5"/>
      <c r="F2812" s="5"/>
      <c r="G2812" s="1029"/>
      <c r="H2812" s="5"/>
      <c r="I2812" s="1029"/>
      <c r="J2812" s="5"/>
      <c r="K2812" s="5"/>
      <c r="L2812" s="5"/>
      <c r="M2812" s="5"/>
      <c r="N2812" s="328"/>
      <c r="O2812" s="328"/>
      <c r="P2812" s="328"/>
      <c r="Q2812" s="1056"/>
      <c r="R2812" s="448"/>
      <c r="S2812" s="61"/>
      <c r="T2812" s="448"/>
      <c r="U2812" s="61"/>
      <c r="V2812" s="448"/>
      <c r="W2812" s="448"/>
      <c r="X2812" s="448"/>
      <c r="Y2812" s="1029" t="s">
        <v>230</v>
      </c>
      <c r="Z2812" s="1029" t="s">
        <v>230</v>
      </c>
      <c r="AA2812" s="1" t="s">
        <v>230</v>
      </c>
      <c r="AB2812" s="1029" t="s">
        <v>230</v>
      </c>
      <c r="AC2812" s="1029" t="s">
        <v>230</v>
      </c>
      <c r="AD2812" s="1029" t="s">
        <v>230</v>
      </c>
      <c r="AE2812" s="5" t="s">
        <v>16467</v>
      </c>
      <c r="AF2812" s="1029" t="s">
        <v>5147</v>
      </c>
      <c r="AG2812" s="39" t="s">
        <v>230</v>
      </c>
      <c r="AH2812" s="1" t="s">
        <v>58</v>
      </c>
      <c r="AI2812" s="314">
        <v>7.6300000000000007E-2</v>
      </c>
      <c r="AJ2812" s="61">
        <v>1350</v>
      </c>
      <c r="AK2812" s="40">
        <f t="shared" si="378"/>
        <v>0.28220547945205482</v>
      </c>
      <c r="AL2812" s="40">
        <v>0</v>
      </c>
      <c r="AM2812" s="40">
        <f t="shared" si="379"/>
        <v>0.28220547945205482</v>
      </c>
      <c r="AN2812" s="40"/>
      <c r="AO2812" s="40"/>
      <c r="AP2812" s="40"/>
      <c r="AQ2812" s="1644"/>
      <c r="AR2812" s="1034"/>
      <c r="AS2812" s="45"/>
      <c r="AT2812" s="1029"/>
      <c r="AU2812" s="5"/>
      <c r="AV2812" s="46"/>
      <c r="AW2812" s="1029"/>
      <c r="AX2812" s="46"/>
      <c r="AY2812" s="2391"/>
    </row>
    <row r="2813" spans="1:51" s="8" customFormat="1" ht="15.95" customHeight="1" x14ac:dyDescent="0.25">
      <c r="A2813" s="93"/>
      <c r="B2813" s="88"/>
      <c r="C2813" s="993"/>
      <c r="D2813" s="88"/>
      <c r="E2813" s="103"/>
      <c r="F2813" s="103"/>
      <c r="G2813" s="88"/>
      <c r="H2813" s="103"/>
      <c r="I2813" s="88"/>
      <c r="J2813" s="103"/>
      <c r="K2813" s="103"/>
      <c r="L2813" s="103"/>
      <c r="M2813" s="103"/>
      <c r="N2813" s="330"/>
      <c r="O2813" s="330"/>
      <c r="P2813" s="330"/>
      <c r="Q2813" s="106"/>
      <c r="R2813" s="94"/>
      <c r="S2813" s="104"/>
      <c r="T2813" s="94"/>
      <c r="U2813" s="104"/>
      <c r="V2813" s="94"/>
      <c r="W2813" s="94"/>
      <c r="X2813" s="94"/>
      <c r="Y2813" s="88" t="s">
        <v>230</v>
      </c>
      <c r="Z2813" s="88" t="s">
        <v>230</v>
      </c>
      <c r="AA2813" s="90" t="s">
        <v>230</v>
      </c>
      <c r="AB2813" s="88" t="s">
        <v>230</v>
      </c>
      <c r="AC2813" s="88" t="s">
        <v>230</v>
      </c>
      <c r="AD2813" s="88" t="s">
        <v>230</v>
      </c>
      <c r="AE2813" s="103" t="s">
        <v>16468</v>
      </c>
      <c r="AF2813" s="88" t="s">
        <v>5148</v>
      </c>
      <c r="AG2813" s="95" t="s">
        <v>230</v>
      </c>
      <c r="AH2813" s="90" t="s">
        <v>58</v>
      </c>
      <c r="AI2813" s="316">
        <v>7.6300000000000007E-2</v>
      </c>
      <c r="AJ2813" s="104">
        <v>900</v>
      </c>
      <c r="AK2813" s="98">
        <f t="shared" si="378"/>
        <v>0.18813698630136988</v>
      </c>
      <c r="AL2813" s="98">
        <v>0</v>
      </c>
      <c r="AM2813" s="98">
        <f t="shared" si="379"/>
        <v>0.18813698630136988</v>
      </c>
      <c r="AN2813" s="98"/>
      <c r="AO2813" s="98"/>
      <c r="AP2813" s="98"/>
      <c r="AQ2813" s="368"/>
      <c r="AR2813" s="47"/>
      <c r="AS2813" s="48"/>
      <c r="AT2813" s="88"/>
      <c r="AU2813" s="103"/>
      <c r="AV2813" s="52"/>
      <c r="AW2813" s="88"/>
      <c r="AX2813" s="46"/>
      <c r="AY2813" s="2391"/>
    </row>
    <row r="2814" spans="1:51" s="1099" customFormat="1" ht="15.95" customHeight="1" x14ac:dyDescent="0.25">
      <c r="A2814" s="781"/>
      <c r="B2814" s="782"/>
      <c r="C2814" s="1314"/>
      <c r="D2814" s="782"/>
      <c r="E2814" s="1015"/>
      <c r="F2814" s="1015"/>
      <c r="G2814" s="782"/>
      <c r="H2814" s="1015"/>
      <c r="I2814" s="782"/>
      <c r="J2814" s="1015"/>
      <c r="K2814" s="1015"/>
      <c r="L2814" s="1015"/>
      <c r="M2814" s="1015"/>
      <c r="N2814" s="1315"/>
      <c r="O2814" s="1315"/>
      <c r="P2814" s="1315"/>
      <c r="Q2814" s="1316"/>
      <c r="R2814" s="783"/>
      <c r="S2814" s="1195"/>
      <c r="T2814" s="783"/>
      <c r="U2814" s="1195"/>
      <c r="V2814" s="783"/>
      <c r="W2814" s="783"/>
      <c r="X2814" s="783"/>
      <c r="Y2814" s="88" t="s">
        <v>230</v>
      </c>
      <c r="Z2814" s="88" t="s">
        <v>230</v>
      </c>
      <c r="AA2814" s="90" t="s">
        <v>230</v>
      </c>
      <c r="AB2814" s="88" t="s">
        <v>230</v>
      </c>
      <c r="AC2814" s="782" t="s">
        <v>23891</v>
      </c>
      <c r="AD2814" s="1013" t="s">
        <v>23899</v>
      </c>
      <c r="AE2814" s="1015" t="s">
        <v>25460</v>
      </c>
      <c r="AF2814" s="782" t="s">
        <v>23892</v>
      </c>
      <c r="AG2814" s="1975" t="s">
        <v>23893</v>
      </c>
      <c r="AH2814" s="784" t="s">
        <v>21224</v>
      </c>
      <c r="AI2814" s="2395">
        <v>1.1399999999999999</v>
      </c>
      <c r="AJ2814" s="1315">
        <v>22</v>
      </c>
      <c r="AK2814" s="430">
        <f>AJ2814*AI2814/365</f>
        <v>6.8712328767123285E-2</v>
      </c>
      <c r="AL2814" s="430">
        <v>0</v>
      </c>
      <c r="AM2814" s="430">
        <f t="shared" si="379"/>
        <v>6.8712328767123285E-2</v>
      </c>
      <c r="AN2814" s="430"/>
      <c r="AO2814" s="430"/>
      <c r="AP2814" s="430"/>
      <c r="AQ2814" s="830"/>
      <c r="AR2814" s="484"/>
      <c r="AS2814" s="786"/>
      <c r="AT2814" s="782"/>
      <c r="AU2814" s="1015"/>
      <c r="AV2814" s="787"/>
      <c r="AW2814" s="782"/>
      <c r="AX2814" s="2459" t="s">
        <v>23894</v>
      </c>
      <c r="AY2814" s="2401"/>
    </row>
    <row r="2815" spans="1:51" s="55" customFormat="1" ht="15.95" customHeight="1" x14ac:dyDescent="0.2">
      <c r="A2815" s="2286">
        <v>553</v>
      </c>
      <c r="B2815" s="2280" t="s">
        <v>55</v>
      </c>
      <c r="C2815" s="2349" t="s">
        <v>58</v>
      </c>
      <c r="D2815" s="2270" t="s">
        <v>5149</v>
      </c>
      <c r="E2815" s="2338" t="s">
        <v>5150</v>
      </c>
      <c r="F2815" s="2338" t="s">
        <v>5151</v>
      </c>
      <c r="G2815" s="2280"/>
      <c r="H2815" s="2270" t="s">
        <v>219</v>
      </c>
      <c r="I2815" s="2270" t="s">
        <v>220</v>
      </c>
      <c r="J2815" s="2270" t="s">
        <v>221</v>
      </c>
      <c r="K2815" s="2329" t="s">
        <v>222</v>
      </c>
      <c r="L2815" s="2329" t="s">
        <v>221</v>
      </c>
      <c r="M2815" s="2329" t="s">
        <v>879</v>
      </c>
      <c r="N2815" s="2365">
        <v>6.4</v>
      </c>
      <c r="O2815" s="2365">
        <v>2.2000000000000002</v>
      </c>
      <c r="P2815" s="2365">
        <f>O2815*N2815</f>
        <v>14.080000000000002</v>
      </c>
      <c r="Q2815" s="2350">
        <v>0</v>
      </c>
      <c r="R2815" s="2287"/>
      <c r="S2815" s="2351">
        <v>0</v>
      </c>
      <c r="T2815" s="2288"/>
      <c r="U2815" s="2351">
        <v>0</v>
      </c>
      <c r="V2815" s="2288">
        <v>1</v>
      </c>
      <c r="W2815" s="2288">
        <v>1</v>
      </c>
      <c r="X2815" s="2288">
        <v>0</v>
      </c>
      <c r="Y2815" s="2270" t="s">
        <v>62</v>
      </c>
      <c r="Z2815" s="2277" t="s">
        <v>224</v>
      </c>
      <c r="AA2815" s="2278" t="s">
        <v>225</v>
      </c>
      <c r="AB2815" s="2270" t="s">
        <v>1789</v>
      </c>
      <c r="AC2815" s="2270" t="s">
        <v>1790</v>
      </c>
      <c r="AD2815" s="2319" t="s">
        <v>1791</v>
      </c>
      <c r="AE2815" s="2338" t="s">
        <v>5152</v>
      </c>
      <c r="AF2815" s="2280" t="s">
        <v>5153</v>
      </c>
      <c r="AG2815" s="2290" t="s">
        <v>230</v>
      </c>
      <c r="AH2815" s="2289" t="s">
        <v>58</v>
      </c>
      <c r="AI2815" s="2381">
        <v>0.1</v>
      </c>
      <c r="AJ2815" s="2351">
        <v>3000</v>
      </c>
      <c r="AK2815" s="2291">
        <f>AJ2815*0.0763/365</f>
        <v>0.62712328767123293</v>
      </c>
      <c r="AL2815" s="2291">
        <v>0</v>
      </c>
      <c r="AM2815" s="2292">
        <f>AK2815+AL2815</f>
        <v>0.62712328767123293</v>
      </c>
      <c r="AN2815" s="2291">
        <f>SUM(AK2815:AK2818)</f>
        <v>2.5398493150684933</v>
      </c>
      <c r="AO2815" s="2291">
        <f>SUM(AL2815:AL2818)</f>
        <v>0</v>
      </c>
      <c r="AP2815" s="2291">
        <f>SUM(AM2815:AM2818)</f>
        <v>2.5398493150684933</v>
      </c>
      <c r="AQ2815" s="2291">
        <f>AP2815*30</f>
        <v>76.195479452054798</v>
      </c>
      <c r="AR2815" s="2293" t="s">
        <v>231</v>
      </c>
      <c r="AS2815" s="2279" t="s">
        <v>431</v>
      </c>
      <c r="AT2815" s="2280" t="s">
        <v>232</v>
      </c>
      <c r="AU2815" s="2338" t="s">
        <v>58</v>
      </c>
      <c r="AV2815" s="2281"/>
      <c r="AW2815" s="2280" t="s">
        <v>234</v>
      </c>
      <c r="AX2815" s="2163" t="s">
        <v>24075</v>
      </c>
      <c r="AY2815" s="2391" t="s">
        <v>16471</v>
      </c>
    </row>
    <row r="2816" spans="1:51" s="8" customFormat="1" ht="15.95" customHeight="1" x14ac:dyDescent="0.25">
      <c r="A2816" s="112"/>
      <c r="B2816" s="113"/>
      <c r="C2816" s="992"/>
      <c r="D2816" s="113"/>
      <c r="E2816" s="130"/>
      <c r="F2816" s="130"/>
      <c r="G2816" s="113"/>
      <c r="H2816" s="130"/>
      <c r="I2816" s="113"/>
      <c r="J2816" s="130"/>
      <c r="K2816" s="130"/>
      <c r="L2816" s="130"/>
      <c r="M2816" s="130"/>
      <c r="N2816" s="329"/>
      <c r="O2816" s="329"/>
      <c r="P2816" s="329"/>
      <c r="Q2816" s="1071"/>
      <c r="R2816" s="114"/>
      <c r="S2816" s="131"/>
      <c r="T2816" s="114"/>
      <c r="U2816" s="131"/>
      <c r="V2816" s="114"/>
      <c r="W2816" s="114"/>
      <c r="X2816" s="114"/>
      <c r="Y2816" s="113" t="s">
        <v>230</v>
      </c>
      <c r="Z2816" s="113" t="s">
        <v>230</v>
      </c>
      <c r="AA2816" s="132" t="s">
        <v>230</v>
      </c>
      <c r="AB2816" s="113" t="s">
        <v>230</v>
      </c>
      <c r="AC2816" s="113" t="s">
        <v>230</v>
      </c>
      <c r="AD2816" s="113" t="s">
        <v>230</v>
      </c>
      <c r="AE2816" s="130" t="s">
        <v>16470</v>
      </c>
      <c r="AF2816" s="113" t="s">
        <v>5155</v>
      </c>
      <c r="AG2816" s="115" t="s">
        <v>230</v>
      </c>
      <c r="AH2816" s="132" t="s">
        <v>58</v>
      </c>
      <c r="AI2816" s="315">
        <v>0.1</v>
      </c>
      <c r="AJ2816" s="131">
        <v>1200</v>
      </c>
      <c r="AK2816" s="116">
        <f t="shared" ref="AK2816:AK2818" si="380">AJ2816*0.0763/365</f>
        <v>0.25084931506849317</v>
      </c>
      <c r="AL2816" s="116">
        <v>0</v>
      </c>
      <c r="AM2816" s="116">
        <f t="shared" ref="AM2816:AM2821" si="381">AK2816+AL2816</f>
        <v>0.25084931506849317</v>
      </c>
      <c r="AN2816" s="116"/>
      <c r="AO2816" s="116"/>
      <c r="AP2816" s="116"/>
      <c r="AQ2816" s="367"/>
      <c r="AR2816" s="42"/>
      <c r="AS2816" s="43"/>
      <c r="AT2816" s="113"/>
      <c r="AU2816" s="130"/>
      <c r="AV2816" s="44"/>
      <c r="AW2816" s="113"/>
      <c r="AX2816" s="44"/>
      <c r="AY2816" s="2391"/>
    </row>
    <row r="2817" spans="1:51" s="8" customFormat="1" ht="15.95" customHeight="1" x14ac:dyDescent="0.25">
      <c r="A2817" s="36"/>
      <c r="B2817" s="1029"/>
      <c r="C2817" s="990"/>
      <c r="D2817" s="1029"/>
      <c r="E2817" s="5"/>
      <c r="F2817" s="5"/>
      <c r="G2817" s="1029"/>
      <c r="H2817" s="5"/>
      <c r="I2817" s="1029"/>
      <c r="J2817" s="5"/>
      <c r="K2817" s="5"/>
      <c r="L2817" s="5"/>
      <c r="M2817" s="5"/>
      <c r="N2817" s="328"/>
      <c r="O2817" s="328"/>
      <c r="P2817" s="328"/>
      <c r="Q2817" s="1056"/>
      <c r="R2817" s="448"/>
      <c r="S2817" s="61"/>
      <c r="T2817" s="448"/>
      <c r="U2817" s="61"/>
      <c r="V2817" s="448"/>
      <c r="W2817" s="448"/>
      <c r="X2817" s="448"/>
      <c r="Y2817" s="1029" t="s">
        <v>230</v>
      </c>
      <c r="Z2817" s="1029" t="s">
        <v>230</v>
      </c>
      <c r="AA2817" s="1" t="s">
        <v>230</v>
      </c>
      <c r="AB2817" s="1029" t="s">
        <v>230</v>
      </c>
      <c r="AC2817" s="1029" t="s">
        <v>230</v>
      </c>
      <c r="AD2817" s="1029" t="s">
        <v>230</v>
      </c>
      <c r="AE2817" s="5" t="s">
        <v>5156</v>
      </c>
      <c r="AF2817" s="1029" t="s">
        <v>5157</v>
      </c>
      <c r="AG2817" s="39" t="s">
        <v>230</v>
      </c>
      <c r="AH2817" s="1" t="s">
        <v>58</v>
      </c>
      <c r="AI2817" s="314">
        <v>0.1</v>
      </c>
      <c r="AJ2817" s="61">
        <v>4350</v>
      </c>
      <c r="AK2817" s="40">
        <f t="shared" si="380"/>
        <v>0.90932876712328781</v>
      </c>
      <c r="AL2817" s="40">
        <v>0</v>
      </c>
      <c r="AM2817" s="40">
        <f t="shared" si="381"/>
        <v>0.90932876712328781</v>
      </c>
      <c r="AN2817" s="40"/>
      <c r="AO2817" s="40"/>
      <c r="AP2817" s="40"/>
      <c r="AQ2817" s="1644"/>
      <c r="AR2817" s="1034"/>
      <c r="AS2817" s="45"/>
      <c r="AT2817" s="1029"/>
      <c r="AU2817" s="5"/>
      <c r="AV2817" s="46"/>
      <c r="AW2817" s="1029"/>
      <c r="AX2817" s="46"/>
      <c r="AY2817" s="2391"/>
    </row>
    <row r="2818" spans="1:51" s="8" customFormat="1" ht="15.95" customHeight="1" x14ac:dyDescent="0.25">
      <c r="A2818" s="36"/>
      <c r="B2818" s="1029"/>
      <c r="C2818" s="990"/>
      <c r="D2818" s="1029"/>
      <c r="E2818" s="5"/>
      <c r="F2818" s="5"/>
      <c r="G2818" s="1029"/>
      <c r="H2818" s="5"/>
      <c r="I2818" s="1029"/>
      <c r="J2818" s="5"/>
      <c r="K2818" s="5"/>
      <c r="L2818" s="5"/>
      <c r="M2818" s="5"/>
      <c r="N2818" s="328"/>
      <c r="O2818" s="328"/>
      <c r="P2818" s="328"/>
      <c r="Q2818" s="1056"/>
      <c r="R2818" s="448"/>
      <c r="S2818" s="61"/>
      <c r="T2818" s="448"/>
      <c r="U2818" s="61"/>
      <c r="V2818" s="448"/>
      <c r="W2818" s="448"/>
      <c r="X2818" s="448"/>
      <c r="Y2818" s="1029" t="s">
        <v>230</v>
      </c>
      <c r="Z2818" s="1029" t="s">
        <v>230</v>
      </c>
      <c r="AA2818" s="1" t="s">
        <v>230</v>
      </c>
      <c r="AB2818" s="1029" t="s">
        <v>230</v>
      </c>
      <c r="AC2818" s="1029" t="s">
        <v>230</v>
      </c>
      <c r="AD2818" s="1029" t="s">
        <v>230</v>
      </c>
      <c r="AE2818" s="5" t="s">
        <v>5158</v>
      </c>
      <c r="AF2818" s="1029" t="s">
        <v>5159</v>
      </c>
      <c r="AG2818" s="39" t="s">
        <v>230</v>
      </c>
      <c r="AH2818" s="1" t="s">
        <v>58</v>
      </c>
      <c r="AI2818" s="314">
        <v>0.1</v>
      </c>
      <c r="AJ2818" s="61">
        <v>3600</v>
      </c>
      <c r="AK2818" s="40">
        <f t="shared" si="380"/>
        <v>0.75254794520547952</v>
      </c>
      <c r="AL2818" s="40">
        <v>0</v>
      </c>
      <c r="AM2818" s="40">
        <f t="shared" si="381"/>
        <v>0.75254794520547952</v>
      </c>
      <c r="AN2818" s="40"/>
      <c r="AO2818" s="40"/>
      <c r="AP2818" s="40"/>
      <c r="AQ2818" s="1644"/>
      <c r="AR2818" s="1034"/>
      <c r="AS2818" s="45"/>
      <c r="AT2818" s="1029"/>
      <c r="AU2818" s="5"/>
      <c r="AV2818" s="46"/>
      <c r="AW2818" s="1029"/>
      <c r="AX2818" s="46"/>
      <c r="AY2818" s="2391"/>
    </row>
    <row r="2819" spans="1:51" s="8" customFormat="1" ht="15.95" customHeight="1" x14ac:dyDescent="0.25">
      <c r="A2819" s="734"/>
      <c r="B2819" s="735"/>
      <c r="C2819" s="1212"/>
      <c r="D2819" s="735"/>
      <c r="E2819" s="736"/>
      <c r="F2819" s="736"/>
      <c r="G2819" s="735"/>
      <c r="H2819" s="736"/>
      <c r="I2819" s="735"/>
      <c r="J2819" s="736"/>
      <c r="K2819" s="736"/>
      <c r="L2819" s="736"/>
      <c r="M2819" s="736"/>
      <c r="N2819" s="737"/>
      <c r="O2819" s="737"/>
      <c r="P2819" s="737"/>
      <c r="Q2819" s="738"/>
      <c r="R2819" s="739"/>
      <c r="S2819" s="740"/>
      <c r="T2819" s="739"/>
      <c r="U2819" s="740"/>
      <c r="V2819" s="739"/>
      <c r="W2819" s="739"/>
      <c r="X2819" s="739"/>
      <c r="Y2819" s="735" t="s">
        <v>230</v>
      </c>
      <c r="Z2819" s="735" t="s">
        <v>230</v>
      </c>
      <c r="AA2819" s="741" t="s">
        <v>230</v>
      </c>
      <c r="AB2819" s="735" t="s">
        <v>230</v>
      </c>
      <c r="AC2819" s="735" t="s">
        <v>230</v>
      </c>
      <c r="AD2819" s="735" t="s">
        <v>230</v>
      </c>
      <c r="AE2819" s="736" t="s">
        <v>5160</v>
      </c>
      <c r="AF2819" s="735" t="s">
        <v>5161</v>
      </c>
      <c r="AG2819" s="742" t="s">
        <v>230</v>
      </c>
      <c r="AH2819" s="741" t="s">
        <v>58</v>
      </c>
      <c r="AI2819" s="2023">
        <v>7.6300000000000007E-2</v>
      </c>
      <c r="AJ2819" s="740">
        <v>2550</v>
      </c>
      <c r="AK2819" s="828">
        <f t="shared" si="378"/>
        <v>0.53305479452054805</v>
      </c>
      <c r="AL2819" s="828">
        <v>0</v>
      </c>
      <c r="AM2819" s="828">
        <f t="shared" si="381"/>
        <v>0.53305479452054805</v>
      </c>
      <c r="AN2819" s="828"/>
      <c r="AO2819" s="828"/>
      <c r="AP2819" s="828"/>
      <c r="AQ2819" s="1345"/>
      <c r="AR2819" s="904"/>
      <c r="AS2819" s="1102"/>
      <c r="AT2819" s="735"/>
      <c r="AU2819" s="736"/>
      <c r="AV2819" s="1103"/>
      <c r="AW2819" s="735"/>
      <c r="AX2819" s="1103" t="s">
        <v>24074</v>
      </c>
      <c r="AY2819" s="2391"/>
    </row>
    <row r="2820" spans="1:51" s="8" customFormat="1" ht="15.95" customHeight="1" x14ac:dyDescent="0.25">
      <c r="A2820" s="734"/>
      <c r="B2820" s="735"/>
      <c r="C2820" s="1212"/>
      <c r="D2820" s="735"/>
      <c r="E2820" s="736"/>
      <c r="F2820" s="736"/>
      <c r="G2820" s="735"/>
      <c r="H2820" s="736"/>
      <c r="I2820" s="735"/>
      <c r="J2820" s="736"/>
      <c r="K2820" s="736"/>
      <c r="L2820" s="736"/>
      <c r="M2820" s="736"/>
      <c r="N2820" s="737"/>
      <c r="O2820" s="737"/>
      <c r="P2820" s="737"/>
      <c r="Q2820" s="738"/>
      <c r="R2820" s="739"/>
      <c r="S2820" s="740"/>
      <c r="T2820" s="739"/>
      <c r="U2820" s="740"/>
      <c r="V2820" s="739"/>
      <c r="W2820" s="739"/>
      <c r="X2820" s="739"/>
      <c r="Y2820" s="735" t="s">
        <v>230</v>
      </c>
      <c r="Z2820" s="735" t="s">
        <v>230</v>
      </c>
      <c r="AA2820" s="741" t="s">
        <v>230</v>
      </c>
      <c r="AB2820" s="735" t="s">
        <v>230</v>
      </c>
      <c r="AC2820" s="735" t="s">
        <v>230</v>
      </c>
      <c r="AD2820" s="735" t="s">
        <v>230</v>
      </c>
      <c r="AE2820" s="736" t="s">
        <v>5162</v>
      </c>
      <c r="AF2820" s="735" t="s">
        <v>5163</v>
      </c>
      <c r="AG2820" s="742" t="s">
        <v>230</v>
      </c>
      <c r="AH2820" s="741" t="s">
        <v>58</v>
      </c>
      <c r="AI2820" s="2023">
        <v>7.6300000000000007E-2</v>
      </c>
      <c r="AJ2820" s="740">
        <v>4050</v>
      </c>
      <c r="AK2820" s="828">
        <f t="shared" si="378"/>
        <v>0.84661643835616451</v>
      </c>
      <c r="AL2820" s="828">
        <v>0</v>
      </c>
      <c r="AM2820" s="828">
        <f t="shared" si="381"/>
        <v>0.84661643835616451</v>
      </c>
      <c r="AN2820" s="828"/>
      <c r="AO2820" s="828"/>
      <c r="AP2820" s="828"/>
      <c r="AQ2820" s="1345"/>
      <c r="AR2820" s="904"/>
      <c r="AS2820" s="1102"/>
      <c r="AT2820" s="735"/>
      <c r="AU2820" s="736"/>
      <c r="AV2820" s="1103"/>
      <c r="AW2820" s="735"/>
      <c r="AX2820" s="1103" t="s">
        <v>24074</v>
      </c>
      <c r="AY2820" s="2391"/>
    </row>
    <row r="2821" spans="1:51" s="8" customFormat="1" ht="15.95" customHeight="1" x14ac:dyDescent="0.25">
      <c r="A2821" s="1553"/>
      <c r="B2821" s="1022"/>
      <c r="C2821" s="1482"/>
      <c r="D2821" s="1022"/>
      <c r="E2821" s="1228"/>
      <c r="F2821" s="1228"/>
      <c r="G2821" s="1022"/>
      <c r="H2821" s="1228"/>
      <c r="I2821" s="1022"/>
      <c r="J2821" s="1228"/>
      <c r="K2821" s="1228"/>
      <c r="L2821" s="1228"/>
      <c r="M2821" s="1228"/>
      <c r="N2821" s="1483"/>
      <c r="O2821" s="1483"/>
      <c r="P2821" s="1483"/>
      <c r="Q2821" s="1484"/>
      <c r="R2821" s="1485"/>
      <c r="S2821" s="1229"/>
      <c r="T2821" s="1485"/>
      <c r="U2821" s="1229"/>
      <c r="V2821" s="1485"/>
      <c r="W2821" s="1485"/>
      <c r="X2821" s="1485"/>
      <c r="Y2821" s="1022" t="s">
        <v>230</v>
      </c>
      <c r="Z2821" s="1022" t="s">
        <v>230</v>
      </c>
      <c r="AA2821" s="1019" t="s">
        <v>230</v>
      </c>
      <c r="AB2821" s="1022" t="s">
        <v>230</v>
      </c>
      <c r="AC2821" s="1022" t="s">
        <v>230</v>
      </c>
      <c r="AD2821" s="1022" t="s">
        <v>230</v>
      </c>
      <c r="AE2821" s="1228" t="s">
        <v>5164</v>
      </c>
      <c r="AF2821" s="1022" t="s">
        <v>5165</v>
      </c>
      <c r="AG2821" s="1023" t="s">
        <v>230</v>
      </c>
      <c r="AH2821" s="1019" t="s">
        <v>58</v>
      </c>
      <c r="AI2821" s="2024">
        <v>7.6300000000000007E-2</v>
      </c>
      <c r="AJ2821" s="1229">
        <v>1800</v>
      </c>
      <c r="AK2821" s="1024">
        <f t="shared" si="378"/>
        <v>0.37627397260273976</v>
      </c>
      <c r="AL2821" s="1024">
        <v>0</v>
      </c>
      <c r="AM2821" s="1024">
        <f t="shared" si="381"/>
        <v>0.37627397260273976</v>
      </c>
      <c r="AN2821" s="1024"/>
      <c r="AO2821" s="1024"/>
      <c r="AP2821" s="1024"/>
      <c r="AQ2821" s="1668"/>
      <c r="AR2821" s="1104"/>
      <c r="AS2821" s="1105"/>
      <c r="AT2821" s="1022"/>
      <c r="AU2821" s="1228"/>
      <c r="AV2821" s="1489"/>
      <c r="AW2821" s="1022"/>
      <c r="AX2821" s="1489" t="s">
        <v>24074</v>
      </c>
      <c r="AY2821" s="2391"/>
    </row>
    <row r="2822" spans="1:51" s="55" customFormat="1" ht="15.95" customHeight="1" x14ac:dyDescent="0.25">
      <c r="A2822" s="182">
        <v>554</v>
      </c>
      <c r="B2822" s="166" t="s">
        <v>55</v>
      </c>
      <c r="C2822" s="989" t="s">
        <v>58</v>
      </c>
      <c r="D2822" s="166" t="s">
        <v>5166</v>
      </c>
      <c r="E2822" s="198" t="s">
        <v>5167</v>
      </c>
      <c r="F2822" s="198" t="s">
        <v>5168</v>
      </c>
      <c r="G2822" s="166"/>
      <c r="H2822" s="198" t="s">
        <v>219</v>
      </c>
      <c r="I2822" s="166" t="s">
        <v>220</v>
      </c>
      <c r="J2822" s="166" t="s">
        <v>221</v>
      </c>
      <c r="K2822" s="166" t="s">
        <v>222</v>
      </c>
      <c r="L2822" s="198" t="s">
        <v>221</v>
      </c>
      <c r="M2822" s="198" t="s">
        <v>879</v>
      </c>
      <c r="N2822" s="199">
        <v>6</v>
      </c>
      <c r="O2822" s="199">
        <v>1.75</v>
      </c>
      <c r="P2822" s="199">
        <f>6*1.8</f>
        <v>10.8</v>
      </c>
      <c r="Q2822" s="1012">
        <v>4</v>
      </c>
      <c r="R2822" s="184"/>
      <c r="S2822" s="223">
        <v>1</v>
      </c>
      <c r="T2822" s="183"/>
      <c r="U2822" s="223">
        <v>1</v>
      </c>
      <c r="V2822" s="183"/>
      <c r="W2822" s="183"/>
      <c r="X2822" s="183"/>
      <c r="Y2822" s="673" t="s">
        <v>16652</v>
      </c>
      <c r="Z2822" s="166" t="s">
        <v>230</v>
      </c>
      <c r="AA2822" s="203" t="s">
        <v>230</v>
      </c>
      <c r="AB2822" s="166" t="s">
        <v>230</v>
      </c>
      <c r="AC2822" s="166" t="s">
        <v>230</v>
      </c>
      <c r="AD2822" s="166" t="s">
        <v>230</v>
      </c>
      <c r="AE2822" s="198" t="s">
        <v>2344</v>
      </c>
      <c r="AF2822" s="166" t="s">
        <v>5169</v>
      </c>
      <c r="AG2822" s="165" t="s">
        <v>230</v>
      </c>
      <c r="AH2822" s="203" t="s">
        <v>58</v>
      </c>
      <c r="AI2822" s="167">
        <v>0.1</v>
      </c>
      <c r="AJ2822" s="223">
        <v>2250</v>
      </c>
      <c r="AK2822" s="167">
        <f t="shared" ref="AK2822:AK2834" si="382">AJ2822*0.0763/365</f>
        <v>0.4703424657534247</v>
      </c>
      <c r="AL2822" s="167">
        <f t="shared" ref="AL2822:AL2834" si="383">AJ2822*0.0237/365</f>
        <v>0.14609589041095888</v>
      </c>
      <c r="AM2822" s="187">
        <f>AK2822+AL2822</f>
        <v>0.61643835616438358</v>
      </c>
      <c r="AN2822" s="167">
        <f>SUM(AK2822:AK2838)</f>
        <v>8.9986849315068511</v>
      </c>
      <c r="AO2822" s="167">
        <f>SUM(AL2822:AL2838)</f>
        <v>1.2661643835616434</v>
      </c>
      <c r="AP2822" s="167">
        <f>SUM(AM2822:AM2838)</f>
        <v>10.264849315068496</v>
      </c>
      <c r="AQ2822" s="167">
        <f>AP2822*30</f>
        <v>307.94547945205488</v>
      </c>
      <c r="AR2822" s="193" t="s">
        <v>231</v>
      </c>
      <c r="AS2822" s="194" t="s">
        <v>431</v>
      </c>
      <c r="AT2822" s="166" t="s">
        <v>232</v>
      </c>
      <c r="AU2822" s="198" t="s">
        <v>58</v>
      </c>
      <c r="AV2822" s="231" t="s">
        <v>5170</v>
      </c>
      <c r="AW2822" s="166" t="s">
        <v>234</v>
      </c>
      <c r="AX2822" s="46"/>
      <c r="AY2822" s="2391"/>
    </row>
    <row r="2823" spans="1:51" s="8" customFormat="1" ht="15.95" customHeight="1" x14ac:dyDescent="0.25">
      <c r="A2823" s="112"/>
      <c r="B2823" s="113"/>
      <c r="C2823" s="992"/>
      <c r="D2823" s="113"/>
      <c r="E2823" s="130"/>
      <c r="F2823" s="130"/>
      <c r="G2823" s="113"/>
      <c r="H2823" s="130"/>
      <c r="I2823" s="113"/>
      <c r="J2823" s="130"/>
      <c r="K2823" s="130"/>
      <c r="L2823" s="130"/>
      <c r="M2823" s="130"/>
      <c r="N2823" s="329"/>
      <c r="O2823" s="329"/>
      <c r="P2823" s="329"/>
      <c r="Q2823" s="1071"/>
      <c r="R2823" s="114"/>
      <c r="S2823" s="131"/>
      <c r="T2823" s="114"/>
      <c r="U2823" s="131"/>
      <c r="V2823" s="114"/>
      <c r="W2823" s="114"/>
      <c r="X2823" s="114"/>
      <c r="Y2823" s="113" t="s">
        <v>230</v>
      </c>
      <c r="Z2823" s="113" t="s">
        <v>230</v>
      </c>
      <c r="AA2823" s="132" t="s">
        <v>230</v>
      </c>
      <c r="AB2823" s="113" t="s">
        <v>230</v>
      </c>
      <c r="AC2823" s="113" t="s">
        <v>230</v>
      </c>
      <c r="AD2823" s="113" t="s">
        <v>230</v>
      </c>
      <c r="AE2823" s="130" t="s">
        <v>5171</v>
      </c>
      <c r="AF2823" s="113" t="s">
        <v>5172</v>
      </c>
      <c r="AG2823" s="115" t="s">
        <v>230</v>
      </c>
      <c r="AH2823" s="132" t="s">
        <v>58</v>
      </c>
      <c r="AI2823" s="116">
        <v>0.1</v>
      </c>
      <c r="AJ2823" s="131">
        <v>2700</v>
      </c>
      <c r="AK2823" s="116">
        <f t="shared" si="382"/>
        <v>0.56441095890410964</v>
      </c>
      <c r="AL2823" s="116">
        <f t="shared" si="383"/>
        <v>0.17531506849315068</v>
      </c>
      <c r="AM2823" s="116">
        <f t="shared" ref="AM2823:AM2838" si="384">AK2823+AL2823</f>
        <v>0.73972602739726034</v>
      </c>
      <c r="AN2823" s="116"/>
      <c r="AO2823" s="116"/>
      <c r="AP2823" s="116"/>
      <c r="AQ2823" s="367"/>
      <c r="AR2823" s="42"/>
      <c r="AS2823" s="43"/>
      <c r="AT2823" s="113"/>
      <c r="AU2823" s="130"/>
      <c r="AV2823" s="44"/>
      <c r="AW2823" s="113"/>
      <c r="AX2823" s="46"/>
      <c r="AY2823" s="2391"/>
    </row>
    <row r="2824" spans="1:51" s="1099" customFormat="1" ht="15.95" customHeight="1" x14ac:dyDescent="0.25">
      <c r="A2824" s="781"/>
      <c r="B2824" s="782"/>
      <c r="C2824" s="1314"/>
      <c r="D2824" s="782"/>
      <c r="E2824" s="1015"/>
      <c r="F2824" s="1015"/>
      <c r="G2824" s="782"/>
      <c r="H2824" s="1015"/>
      <c r="I2824" s="782"/>
      <c r="J2824" s="1015"/>
      <c r="K2824" s="1015"/>
      <c r="L2824" s="1015"/>
      <c r="M2824" s="1015"/>
      <c r="N2824" s="1315"/>
      <c r="O2824" s="1315"/>
      <c r="P2824" s="1315"/>
      <c r="Q2824" s="1316"/>
      <c r="R2824" s="783"/>
      <c r="S2824" s="1195"/>
      <c r="T2824" s="783"/>
      <c r="U2824" s="1195"/>
      <c r="V2824" s="783"/>
      <c r="W2824" s="783"/>
      <c r="X2824" s="783"/>
      <c r="Y2824" s="113" t="s">
        <v>230</v>
      </c>
      <c r="Z2824" s="113" t="s">
        <v>230</v>
      </c>
      <c r="AA2824" s="132" t="s">
        <v>230</v>
      </c>
      <c r="AB2824" s="113" t="s">
        <v>230</v>
      </c>
      <c r="AC2824" s="113" t="s">
        <v>230</v>
      </c>
      <c r="AD2824" s="113" t="s">
        <v>230</v>
      </c>
      <c r="AE2824" s="1043" t="s">
        <v>5171</v>
      </c>
      <c r="AF2824" s="2000" t="s">
        <v>5186</v>
      </c>
      <c r="AG2824" s="2001" t="s">
        <v>230</v>
      </c>
      <c r="AH2824" s="754" t="s">
        <v>58</v>
      </c>
      <c r="AI2824" s="1546">
        <v>0.1</v>
      </c>
      <c r="AJ2824" s="1089">
        <v>5100</v>
      </c>
      <c r="AK2824" s="378">
        <f>AJ2824*0.0763/365</f>
        <v>1.0661095890410961</v>
      </c>
      <c r="AL2824" s="378">
        <v>0</v>
      </c>
      <c r="AM2824" s="430">
        <f>SUM(AK2824:AL2824)</f>
        <v>1.0661095890410961</v>
      </c>
      <c r="AN2824" s="430"/>
      <c r="AO2824" s="430"/>
      <c r="AP2824" s="430"/>
      <c r="AQ2824" s="830"/>
      <c r="AR2824" s="484"/>
      <c r="AS2824" s="786"/>
      <c r="AT2824" s="782"/>
      <c r="AU2824" s="1015"/>
      <c r="AV2824" s="787"/>
      <c r="AW2824" s="782"/>
      <c r="AX2824" s="2527" t="s">
        <v>24061</v>
      </c>
      <c r="AY2824" s="2401"/>
    </row>
    <row r="2825" spans="1:51" s="1099" customFormat="1" ht="15.95" customHeight="1" x14ac:dyDescent="0.25">
      <c r="A2825" s="781"/>
      <c r="B2825" s="782"/>
      <c r="C2825" s="1314"/>
      <c r="D2825" s="782"/>
      <c r="E2825" s="1015"/>
      <c r="F2825" s="1015"/>
      <c r="G2825" s="782"/>
      <c r="H2825" s="1015"/>
      <c r="I2825" s="782"/>
      <c r="J2825" s="1015"/>
      <c r="K2825" s="1015"/>
      <c r="L2825" s="1015"/>
      <c r="M2825" s="1015"/>
      <c r="N2825" s="1315"/>
      <c r="O2825" s="1315"/>
      <c r="P2825" s="1315"/>
      <c r="Q2825" s="1316"/>
      <c r="R2825" s="783"/>
      <c r="S2825" s="1195"/>
      <c r="T2825" s="783"/>
      <c r="U2825" s="1195"/>
      <c r="V2825" s="783"/>
      <c r="W2825" s="783"/>
      <c r="X2825" s="783"/>
      <c r="Y2825" s="113" t="s">
        <v>230</v>
      </c>
      <c r="Z2825" s="113" t="s">
        <v>230</v>
      </c>
      <c r="AA2825" s="132" t="s">
        <v>230</v>
      </c>
      <c r="AB2825" s="113" t="s">
        <v>230</v>
      </c>
      <c r="AC2825" s="113" t="s">
        <v>230</v>
      </c>
      <c r="AD2825" s="113" t="s">
        <v>230</v>
      </c>
      <c r="AE2825" s="895" t="s">
        <v>5173</v>
      </c>
      <c r="AF2825" s="827" t="s">
        <v>5187</v>
      </c>
      <c r="AG2825" s="1199" t="s">
        <v>230</v>
      </c>
      <c r="AH2825" s="1449" t="s">
        <v>58</v>
      </c>
      <c r="AI2825" s="2033">
        <v>0.1</v>
      </c>
      <c r="AJ2825" s="1509">
        <v>4500</v>
      </c>
      <c r="AK2825" s="1201">
        <f>AJ2825*0.0763/365</f>
        <v>0.9406849315068494</v>
      </c>
      <c r="AL2825" s="378">
        <v>0</v>
      </c>
      <c r="AM2825" s="430">
        <f>SUM(AK2825:AL2825)</f>
        <v>0.9406849315068494</v>
      </c>
      <c r="AN2825" s="430"/>
      <c r="AO2825" s="430"/>
      <c r="AP2825" s="430"/>
      <c r="AQ2825" s="830"/>
      <c r="AR2825" s="484"/>
      <c r="AS2825" s="786"/>
      <c r="AT2825" s="782"/>
      <c r="AU2825" s="1015"/>
      <c r="AV2825" s="787"/>
      <c r="AW2825" s="782"/>
      <c r="AX2825" s="2527" t="s">
        <v>24061</v>
      </c>
      <c r="AY2825" s="2401"/>
    </row>
    <row r="2826" spans="1:51" s="8" customFormat="1" ht="15.95" customHeight="1" x14ac:dyDescent="0.25">
      <c r="A2826" s="36"/>
      <c r="B2826" s="1029"/>
      <c r="C2826" s="990"/>
      <c r="D2826" s="1029"/>
      <c r="E2826" s="5"/>
      <c r="F2826" s="5"/>
      <c r="G2826" s="1029"/>
      <c r="H2826" s="5"/>
      <c r="I2826" s="1029"/>
      <c r="J2826" s="5"/>
      <c r="K2826" s="5"/>
      <c r="L2826" s="5"/>
      <c r="M2826" s="5"/>
      <c r="N2826" s="328"/>
      <c r="O2826" s="328"/>
      <c r="P2826" s="328"/>
      <c r="Q2826" s="1056"/>
      <c r="R2826" s="448"/>
      <c r="S2826" s="61"/>
      <c r="T2826" s="448"/>
      <c r="U2826" s="61"/>
      <c r="V2826" s="448"/>
      <c r="W2826" s="448"/>
      <c r="X2826" s="448"/>
      <c r="Y2826" s="1029" t="s">
        <v>230</v>
      </c>
      <c r="Z2826" s="1029" t="s">
        <v>230</v>
      </c>
      <c r="AA2826" s="1" t="s">
        <v>230</v>
      </c>
      <c r="AB2826" s="1029" t="s">
        <v>230</v>
      </c>
      <c r="AC2826" s="1029" t="s">
        <v>230</v>
      </c>
      <c r="AD2826" s="1029" t="s">
        <v>230</v>
      </c>
      <c r="AE2826" s="5" t="s">
        <v>5173</v>
      </c>
      <c r="AF2826" s="1029" t="s">
        <v>5174</v>
      </c>
      <c r="AG2826" s="39" t="s">
        <v>230</v>
      </c>
      <c r="AH2826" s="1" t="s">
        <v>58</v>
      </c>
      <c r="AI2826" s="40">
        <v>0.1</v>
      </c>
      <c r="AJ2826" s="61">
        <v>2850</v>
      </c>
      <c r="AK2826" s="40">
        <f t="shared" si="382"/>
        <v>0.59576712328767123</v>
      </c>
      <c r="AL2826" s="40">
        <f t="shared" si="383"/>
        <v>0.18505479452054796</v>
      </c>
      <c r="AM2826" s="40">
        <f t="shared" si="384"/>
        <v>0.78082191780821919</v>
      </c>
      <c r="AN2826" s="40"/>
      <c r="AO2826" s="40"/>
      <c r="AP2826" s="40"/>
      <c r="AQ2826" s="1644"/>
      <c r="AR2826" s="1034"/>
      <c r="AS2826" s="45"/>
      <c r="AT2826" s="1029"/>
      <c r="AU2826" s="5"/>
      <c r="AV2826" s="46"/>
      <c r="AW2826" s="1029"/>
      <c r="AX2826" s="46"/>
      <c r="AY2826" s="2391"/>
    </row>
    <row r="2827" spans="1:51" s="8" customFormat="1" ht="15.95" customHeight="1" x14ac:dyDescent="0.25">
      <c r="A2827" s="36"/>
      <c r="B2827" s="1029"/>
      <c r="C2827" s="990"/>
      <c r="D2827" s="1029"/>
      <c r="E2827" s="5"/>
      <c r="F2827" s="5"/>
      <c r="G2827" s="1029"/>
      <c r="H2827" s="5"/>
      <c r="I2827" s="1029"/>
      <c r="J2827" s="5"/>
      <c r="K2827" s="5"/>
      <c r="L2827" s="5"/>
      <c r="M2827" s="5"/>
      <c r="N2827" s="328"/>
      <c r="O2827" s="328"/>
      <c r="P2827" s="328"/>
      <c r="Q2827" s="1056"/>
      <c r="R2827" s="448"/>
      <c r="S2827" s="61"/>
      <c r="T2827" s="448"/>
      <c r="U2827" s="61"/>
      <c r="V2827" s="448"/>
      <c r="W2827" s="448"/>
      <c r="X2827" s="448"/>
      <c r="Y2827" s="1029" t="s">
        <v>230</v>
      </c>
      <c r="Z2827" s="1029" t="s">
        <v>230</v>
      </c>
      <c r="AA2827" s="1" t="s">
        <v>230</v>
      </c>
      <c r="AB2827" s="1029" t="s">
        <v>230</v>
      </c>
      <c r="AC2827" s="1029" t="s">
        <v>230</v>
      </c>
      <c r="AD2827" s="1029" t="s">
        <v>230</v>
      </c>
      <c r="AE2827" s="5" t="s">
        <v>5175</v>
      </c>
      <c r="AF2827" s="1029" t="s">
        <v>5176</v>
      </c>
      <c r="AG2827" s="39" t="s">
        <v>230</v>
      </c>
      <c r="AH2827" s="1" t="s">
        <v>58</v>
      </c>
      <c r="AI2827" s="40">
        <v>0.1</v>
      </c>
      <c r="AJ2827" s="61">
        <v>900</v>
      </c>
      <c r="AK2827" s="40">
        <f t="shared" si="382"/>
        <v>0.18813698630136988</v>
      </c>
      <c r="AL2827" s="40">
        <f t="shared" si="383"/>
        <v>5.8438356164383559E-2</v>
      </c>
      <c r="AM2827" s="40">
        <f t="shared" si="384"/>
        <v>0.24657534246575344</v>
      </c>
      <c r="AN2827" s="40"/>
      <c r="AO2827" s="40"/>
      <c r="AP2827" s="40"/>
      <c r="AQ2827" s="1644"/>
      <c r="AR2827" s="1034"/>
      <c r="AS2827" s="45"/>
      <c r="AT2827" s="1029"/>
      <c r="AU2827" s="5"/>
      <c r="AV2827" s="46"/>
      <c r="AW2827" s="1029"/>
      <c r="AX2827" s="46"/>
      <c r="AY2827" s="2391"/>
    </row>
    <row r="2828" spans="1:51" s="1099" customFormat="1" ht="15.95" customHeight="1" x14ac:dyDescent="0.25">
      <c r="A2828" s="781"/>
      <c r="B2828" s="782"/>
      <c r="C2828" s="1314"/>
      <c r="D2828" s="782"/>
      <c r="E2828" s="1015"/>
      <c r="F2828" s="1015"/>
      <c r="G2828" s="782"/>
      <c r="H2828" s="1015"/>
      <c r="I2828" s="782"/>
      <c r="J2828" s="1015"/>
      <c r="K2828" s="1015"/>
      <c r="L2828" s="1015"/>
      <c r="M2828" s="1015"/>
      <c r="N2828" s="1315"/>
      <c r="O2828" s="1315"/>
      <c r="P2828" s="1315"/>
      <c r="Q2828" s="1316"/>
      <c r="R2828" s="783"/>
      <c r="S2828" s="1195"/>
      <c r="T2828" s="783"/>
      <c r="U2828" s="1195"/>
      <c r="V2828" s="783"/>
      <c r="W2828" s="783"/>
      <c r="X2828" s="783"/>
      <c r="Y2828" s="782"/>
      <c r="Z2828" s="782"/>
      <c r="AA2828" s="784"/>
      <c r="AB2828" s="782"/>
      <c r="AC2828" s="2000"/>
      <c r="AD2828" s="2000"/>
      <c r="AE2828" s="1043" t="s">
        <v>5175</v>
      </c>
      <c r="AF2828" s="2000" t="s">
        <v>5378</v>
      </c>
      <c r="AG2828" s="2001" t="s">
        <v>230</v>
      </c>
      <c r="AH2828" s="754" t="s">
        <v>58</v>
      </c>
      <c r="AI2828" s="2011">
        <v>0.1</v>
      </c>
      <c r="AJ2828" s="2034">
        <v>5850</v>
      </c>
      <c r="AK2828" s="378">
        <f>AJ2828*0.0763/365</f>
        <v>1.2228904109589041</v>
      </c>
      <c r="AL2828" s="378">
        <v>0</v>
      </c>
      <c r="AM2828" s="430">
        <f>SUM(AK2828:AL2828)</f>
        <v>1.2228904109589041</v>
      </c>
      <c r="AN2828" s="430"/>
      <c r="AO2828" s="430"/>
      <c r="AP2828" s="430"/>
      <c r="AQ2828" s="830"/>
      <c r="AR2828" s="484"/>
      <c r="AS2828" s="786"/>
      <c r="AT2828" s="782"/>
      <c r="AU2828" s="1015"/>
      <c r="AV2828" s="787"/>
      <c r="AW2828" s="782"/>
      <c r="AX2828" s="2460" t="s">
        <v>24064</v>
      </c>
      <c r="AY2828" s="2401"/>
    </row>
    <row r="2829" spans="1:51" s="8" customFormat="1" ht="15.95" customHeight="1" x14ac:dyDescent="0.25">
      <c r="A2829" s="36"/>
      <c r="B2829" s="1029"/>
      <c r="C2829" s="990"/>
      <c r="D2829" s="1029"/>
      <c r="E2829" s="5"/>
      <c r="F2829" s="5"/>
      <c r="G2829" s="1029"/>
      <c r="H2829" s="5"/>
      <c r="I2829" s="1029"/>
      <c r="J2829" s="5"/>
      <c r="K2829" s="5"/>
      <c r="L2829" s="5"/>
      <c r="M2829" s="5"/>
      <c r="N2829" s="328"/>
      <c r="O2829" s="328"/>
      <c r="P2829" s="328"/>
      <c r="Q2829" s="1056"/>
      <c r="R2829" s="448"/>
      <c r="S2829" s="61"/>
      <c r="T2829" s="448"/>
      <c r="U2829" s="61"/>
      <c r="V2829" s="448"/>
      <c r="W2829" s="448"/>
      <c r="X2829" s="448"/>
      <c r="Y2829" s="1029" t="s">
        <v>230</v>
      </c>
      <c r="Z2829" s="1029" t="s">
        <v>230</v>
      </c>
      <c r="AA2829" s="1" t="s">
        <v>230</v>
      </c>
      <c r="AB2829" s="1029" t="s">
        <v>230</v>
      </c>
      <c r="AC2829" s="1029" t="s">
        <v>230</v>
      </c>
      <c r="AD2829" s="1029" t="s">
        <v>230</v>
      </c>
      <c r="AE2829" s="5" t="s">
        <v>5177</v>
      </c>
      <c r="AF2829" s="1029" t="s">
        <v>4855</v>
      </c>
      <c r="AG2829" s="39" t="s">
        <v>230</v>
      </c>
      <c r="AH2829" s="1" t="s">
        <v>58</v>
      </c>
      <c r="AI2829" s="40">
        <v>0.1</v>
      </c>
      <c r="AJ2829" s="61">
        <v>2100</v>
      </c>
      <c r="AK2829" s="40">
        <f t="shared" si="382"/>
        <v>0.43898630136986305</v>
      </c>
      <c r="AL2829" s="40">
        <f t="shared" si="383"/>
        <v>0.13635616438356163</v>
      </c>
      <c r="AM2829" s="40">
        <f t="shared" si="384"/>
        <v>0.57534246575342474</v>
      </c>
      <c r="AN2829" s="40"/>
      <c r="AO2829" s="40"/>
      <c r="AP2829" s="40"/>
      <c r="AQ2829" s="1644"/>
      <c r="AR2829" s="1034"/>
      <c r="AS2829" s="45"/>
      <c r="AT2829" s="1029"/>
      <c r="AU2829" s="5"/>
      <c r="AV2829" s="46"/>
      <c r="AW2829" s="1029"/>
      <c r="AX2829" s="46"/>
      <c r="AY2829" s="2391"/>
    </row>
    <row r="2830" spans="1:51" s="8" customFormat="1" ht="15.95" customHeight="1" x14ac:dyDescent="0.25">
      <c r="A2830" s="36"/>
      <c r="B2830" s="1029"/>
      <c r="C2830" s="990"/>
      <c r="D2830" s="1029"/>
      <c r="E2830" s="5"/>
      <c r="F2830" s="5"/>
      <c r="G2830" s="1029"/>
      <c r="H2830" s="5"/>
      <c r="I2830" s="1029"/>
      <c r="J2830" s="5"/>
      <c r="K2830" s="5"/>
      <c r="L2830" s="5"/>
      <c r="M2830" s="5"/>
      <c r="N2830" s="328"/>
      <c r="O2830" s="328"/>
      <c r="P2830" s="328"/>
      <c r="Q2830" s="1056"/>
      <c r="R2830" s="448"/>
      <c r="S2830" s="61"/>
      <c r="T2830" s="448"/>
      <c r="U2830" s="61"/>
      <c r="V2830" s="448"/>
      <c r="W2830" s="448"/>
      <c r="X2830" s="448"/>
      <c r="Y2830" s="1029" t="s">
        <v>230</v>
      </c>
      <c r="Z2830" s="1029" t="s">
        <v>230</v>
      </c>
      <c r="AA2830" s="1" t="s">
        <v>230</v>
      </c>
      <c r="AB2830" s="1029" t="s">
        <v>230</v>
      </c>
      <c r="AC2830" s="1029" t="s">
        <v>230</v>
      </c>
      <c r="AD2830" s="1029" t="s">
        <v>230</v>
      </c>
      <c r="AE2830" s="5" t="s">
        <v>5178</v>
      </c>
      <c r="AF2830" s="1029" t="s">
        <v>4855</v>
      </c>
      <c r="AG2830" s="39" t="s">
        <v>230</v>
      </c>
      <c r="AH2830" s="1" t="s">
        <v>58</v>
      </c>
      <c r="AI2830" s="40">
        <v>0.1</v>
      </c>
      <c r="AJ2830" s="61">
        <v>2100</v>
      </c>
      <c r="AK2830" s="40">
        <f t="shared" si="382"/>
        <v>0.43898630136986305</v>
      </c>
      <c r="AL2830" s="40">
        <f t="shared" si="383"/>
        <v>0.13635616438356163</v>
      </c>
      <c r="AM2830" s="40">
        <f t="shared" si="384"/>
        <v>0.57534246575342474</v>
      </c>
      <c r="AN2830" s="40"/>
      <c r="AO2830" s="40"/>
      <c r="AP2830" s="40"/>
      <c r="AQ2830" s="1644"/>
      <c r="AR2830" s="1034"/>
      <c r="AS2830" s="45"/>
      <c r="AT2830" s="1029"/>
      <c r="AU2830" s="5"/>
      <c r="AV2830" s="46"/>
      <c r="AW2830" s="1029"/>
      <c r="AX2830" s="46"/>
      <c r="AY2830" s="2391"/>
    </row>
    <row r="2831" spans="1:51" s="8" customFormat="1" ht="15.95" customHeight="1" x14ac:dyDescent="0.25">
      <c r="A2831" s="36"/>
      <c r="B2831" s="1029"/>
      <c r="C2831" s="990"/>
      <c r="D2831" s="1029"/>
      <c r="E2831" s="5"/>
      <c r="F2831" s="5"/>
      <c r="G2831" s="1029"/>
      <c r="H2831" s="5"/>
      <c r="I2831" s="1029"/>
      <c r="J2831" s="5"/>
      <c r="K2831" s="5"/>
      <c r="L2831" s="5"/>
      <c r="M2831" s="5"/>
      <c r="N2831" s="328"/>
      <c r="O2831" s="328"/>
      <c r="P2831" s="328"/>
      <c r="Q2831" s="1056"/>
      <c r="R2831" s="448"/>
      <c r="S2831" s="61"/>
      <c r="T2831" s="448"/>
      <c r="U2831" s="61"/>
      <c r="V2831" s="448"/>
      <c r="W2831" s="448"/>
      <c r="X2831" s="448"/>
      <c r="Y2831" s="1029" t="s">
        <v>230</v>
      </c>
      <c r="Z2831" s="1029" t="s">
        <v>230</v>
      </c>
      <c r="AA2831" s="1" t="s">
        <v>230</v>
      </c>
      <c r="AB2831" s="1029" t="s">
        <v>230</v>
      </c>
      <c r="AC2831" s="1029" t="s">
        <v>230</v>
      </c>
      <c r="AD2831" s="1029" t="s">
        <v>230</v>
      </c>
      <c r="AE2831" s="5" t="s">
        <v>5179</v>
      </c>
      <c r="AF2831" s="1029" t="s">
        <v>4855</v>
      </c>
      <c r="AG2831" s="39" t="s">
        <v>230</v>
      </c>
      <c r="AH2831" s="1" t="s">
        <v>58</v>
      </c>
      <c r="AI2831" s="40">
        <v>0.1</v>
      </c>
      <c r="AJ2831" s="61">
        <v>2100</v>
      </c>
      <c r="AK2831" s="40">
        <f t="shared" si="382"/>
        <v>0.43898630136986305</v>
      </c>
      <c r="AL2831" s="40">
        <f t="shared" si="383"/>
        <v>0.13635616438356163</v>
      </c>
      <c r="AM2831" s="40">
        <f t="shared" si="384"/>
        <v>0.57534246575342474</v>
      </c>
      <c r="AN2831" s="40"/>
      <c r="AO2831" s="40"/>
      <c r="AP2831" s="40"/>
      <c r="AQ2831" s="1644"/>
      <c r="AR2831" s="1034"/>
      <c r="AS2831" s="45"/>
      <c r="AT2831" s="1029"/>
      <c r="AU2831" s="5"/>
      <c r="AV2831" s="46"/>
      <c r="AW2831" s="1029"/>
      <c r="AX2831" s="46"/>
      <c r="AY2831" s="2391"/>
    </row>
    <row r="2832" spans="1:51" s="8" customFormat="1" ht="15.95" customHeight="1" x14ac:dyDescent="0.25">
      <c r="A2832" s="36"/>
      <c r="B2832" s="1029"/>
      <c r="C2832" s="990"/>
      <c r="D2832" s="1029"/>
      <c r="E2832" s="5"/>
      <c r="F2832" s="5"/>
      <c r="G2832" s="1029"/>
      <c r="H2832" s="5"/>
      <c r="I2832" s="1029"/>
      <c r="J2832" s="5"/>
      <c r="K2832" s="5"/>
      <c r="L2832" s="5"/>
      <c r="M2832" s="5"/>
      <c r="N2832" s="328"/>
      <c r="O2832" s="328"/>
      <c r="P2832" s="328"/>
      <c r="Q2832" s="1056"/>
      <c r="R2832" s="448"/>
      <c r="S2832" s="61"/>
      <c r="T2832" s="448"/>
      <c r="U2832" s="61"/>
      <c r="V2832" s="448"/>
      <c r="W2832" s="448"/>
      <c r="X2832" s="448"/>
      <c r="Y2832" s="1029" t="s">
        <v>230</v>
      </c>
      <c r="Z2832" s="1029" t="s">
        <v>230</v>
      </c>
      <c r="AA2832" s="1" t="s">
        <v>230</v>
      </c>
      <c r="AB2832" s="1029" t="s">
        <v>230</v>
      </c>
      <c r="AC2832" s="1029" t="s">
        <v>230</v>
      </c>
      <c r="AD2832" s="1029" t="s">
        <v>230</v>
      </c>
      <c r="AE2832" s="5" t="s">
        <v>5180</v>
      </c>
      <c r="AF2832" s="1029" t="s">
        <v>1774</v>
      </c>
      <c r="AG2832" s="39" t="s">
        <v>230</v>
      </c>
      <c r="AH2832" s="1" t="s">
        <v>58</v>
      </c>
      <c r="AI2832" s="40">
        <v>0.1</v>
      </c>
      <c r="AJ2832" s="61">
        <v>2100</v>
      </c>
      <c r="AK2832" s="40">
        <f t="shared" si="382"/>
        <v>0.43898630136986305</v>
      </c>
      <c r="AL2832" s="40">
        <f t="shared" si="383"/>
        <v>0.13635616438356163</v>
      </c>
      <c r="AM2832" s="40">
        <f t="shared" si="384"/>
        <v>0.57534246575342474</v>
      </c>
      <c r="AN2832" s="40"/>
      <c r="AO2832" s="40"/>
      <c r="AP2832" s="40"/>
      <c r="AQ2832" s="1644"/>
      <c r="AR2832" s="1034"/>
      <c r="AS2832" s="45"/>
      <c r="AT2832" s="1029"/>
      <c r="AU2832" s="5"/>
      <c r="AV2832" s="46"/>
      <c r="AW2832" s="1029"/>
      <c r="AX2832" s="46"/>
      <c r="AY2832" s="2391"/>
    </row>
    <row r="2833" spans="1:51" s="8" customFormat="1" ht="15.95" customHeight="1" x14ac:dyDescent="0.25">
      <c r="A2833" s="36"/>
      <c r="B2833" s="1029"/>
      <c r="C2833" s="990"/>
      <c r="D2833" s="1029"/>
      <c r="E2833" s="5"/>
      <c r="F2833" s="5"/>
      <c r="G2833" s="1029"/>
      <c r="H2833" s="5"/>
      <c r="I2833" s="1029"/>
      <c r="J2833" s="5"/>
      <c r="K2833" s="5"/>
      <c r="L2833" s="5"/>
      <c r="M2833" s="5"/>
      <c r="N2833" s="328"/>
      <c r="O2833" s="328"/>
      <c r="P2833" s="328"/>
      <c r="Q2833" s="1056"/>
      <c r="R2833" s="448"/>
      <c r="S2833" s="61"/>
      <c r="T2833" s="448"/>
      <c r="U2833" s="61"/>
      <c r="V2833" s="448"/>
      <c r="W2833" s="448"/>
      <c r="X2833" s="448"/>
      <c r="Y2833" s="1029" t="s">
        <v>230</v>
      </c>
      <c r="Z2833" s="1029" t="s">
        <v>230</v>
      </c>
      <c r="AA2833" s="1" t="s">
        <v>230</v>
      </c>
      <c r="AB2833" s="1029" t="s">
        <v>230</v>
      </c>
      <c r="AC2833" s="1029" t="s">
        <v>230</v>
      </c>
      <c r="AD2833" s="1029" t="s">
        <v>230</v>
      </c>
      <c r="AE2833" s="5" t="s">
        <v>5181</v>
      </c>
      <c r="AF2833" s="1029" t="s">
        <v>4839</v>
      </c>
      <c r="AG2833" s="39" t="s">
        <v>230</v>
      </c>
      <c r="AH2833" s="1" t="s">
        <v>58</v>
      </c>
      <c r="AI2833" s="40">
        <v>0.1</v>
      </c>
      <c r="AJ2833" s="61">
        <v>1950</v>
      </c>
      <c r="AK2833" s="40">
        <f t="shared" si="382"/>
        <v>0.40763013698630146</v>
      </c>
      <c r="AL2833" s="40">
        <f t="shared" si="383"/>
        <v>0.12661643835616437</v>
      </c>
      <c r="AM2833" s="40">
        <f t="shared" si="384"/>
        <v>0.53424657534246589</v>
      </c>
      <c r="AN2833" s="40"/>
      <c r="AO2833" s="40"/>
      <c r="AP2833" s="40"/>
      <c r="AQ2833" s="1644"/>
      <c r="AR2833" s="1034"/>
      <c r="AS2833" s="45"/>
      <c r="AT2833" s="1029"/>
      <c r="AU2833" s="5"/>
      <c r="AV2833" s="46"/>
      <c r="AW2833" s="1029"/>
      <c r="AX2833" s="46"/>
      <c r="AY2833" s="2391"/>
    </row>
    <row r="2834" spans="1:51" s="8" customFormat="1" ht="15.95" customHeight="1" x14ac:dyDescent="0.25">
      <c r="A2834" s="93"/>
      <c r="B2834" s="88"/>
      <c r="C2834" s="993"/>
      <c r="D2834" s="88"/>
      <c r="E2834" s="103"/>
      <c r="F2834" s="103"/>
      <c r="G2834" s="88"/>
      <c r="H2834" s="103"/>
      <c r="I2834" s="88"/>
      <c r="J2834" s="103"/>
      <c r="K2834" s="103"/>
      <c r="L2834" s="103"/>
      <c r="M2834" s="103"/>
      <c r="N2834" s="330"/>
      <c r="O2834" s="330"/>
      <c r="P2834" s="330"/>
      <c r="Q2834" s="106"/>
      <c r="R2834" s="94"/>
      <c r="S2834" s="104"/>
      <c r="T2834" s="94"/>
      <c r="U2834" s="104"/>
      <c r="V2834" s="94"/>
      <c r="W2834" s="94"/>
      <c r="X2834" s="94"/>
      <c r="Y2834" s="88" t="s">
        <v>230</v>
      </c>
      <c r="Z2834" s="88" t="s">
        <v>230</v>
      </c>
      <c r="AA2834" s="90" t="s">
        <v>230</v>
      </c>
      <c r="AB2834" s="88" t="s">
        <v>230</v>
      </c>
      <c r="AC2834" s="88" t="s">
        <v>230</v>
      </c>
      <c r="AD2834" s="88" t="s">
        <v>230</v>
      </c>
      <c r="AE2834" s="103" t="s">
        <v>5182</v>
      </c>
      <c r="AF2834" s="88" t="s">
        <v>5183</v>
      </c>
      <c r="AG2834" s="95" t="s">
        <v>230</v>
      </c>
      <c r="AH2834" s="90" t="s">
        <v>58</v>
      </c>
      <c r="AI2834" s="98">
        <v>0.1</v>
      </c>
      <c r="AJ2834" s="104">
        <v>450</v>
      </c>
      <c r="AK2834" s="98">
        <f t="shared" si="382"/>
        <v>9.406849315068494E-2</v>
      </c>
      <c r="AL2834" s="98">
        <f t="shared" si="383"/>
        <v>2.921917808219178E-2</v>
      </c>
      <c r="AM2834" s="98">
        <f t="shared" si="384"/>
        <v>0.12328767123287672</v>
      </c>
      <c r="AN2834" s="98"/>
      <c r="AO2834" s="98"/>
      <c r="AP2834" s="98"/>
      <c r="AQ2834" s="368"/>
      <c r="AR2834" s="47"/>
      <c r="AS2834" s="48"/>
      <c r="AT2834" s="88"/>
      <c r="AU2834" s="103"/>
      <c r="AV2834" s="52"/>
      <c r="AW2834" s="88"/>
      <c r="AX2834" s="46"/>
      <c r="AY2834" s="2391"/>
    </row>
    <row r="2835" spans="1:51" s="1099" customFormat="1" ht="15.95" customHeight="1" x14ac:dyDescent="0.25">
      <c r="A2835" s="781"/>
      <c r="B2835" s="782"/>
      <c r="C2835" s="1314"/>
      <c r="D2835" s="782"/>
      <c r="E2835" s="1015"/>
      <c r="F2835" s="1015"/>
      <c r="G2835" s="782"/>
      <c r="H2835" s="1015"/>
      <c r="I2835" s="782"/>
      <c r="J2835" s="1015"/>
      <c r="K2835" s="1015"/>
      <c r="L2835" s="1015"/>
      <c r="M2835" s="1015"/>
      <c r="N2835" s="1315"/>
      <c r="O2835" s="1315"/>
      <c r="P2835" s="1315"/>
      <c r="Q2835" s="1316"/>
      <c r="R2835" s="783"/>
      <c r="S2835" s="1195"/>
      <c r="T2835" s="783"/>
      <c r="U2835" s="1195"/>
      <c r="V2835" s="783"/>
      <c r="W2835" s="783"/>
      <c r="X2835" s="783"/>
      <c r="Y2835" s="782"/>
      <c r="Z2835" s="782"/>
      <c r="AA2835" s="784"/>
      <c r="AB2835" s="782"/>
      <c r="AC2835" s="2000"/>
      <c r="AD2835" s="2000"/>
      <c r="AE2835" s="1043" t="s">
        <v>5375</v>
      </c>
      <c r="AF2835" s="2000" t="s">
        <v>5376</v>
      </c>
      <c r="AG2835" s="2001" t="s">
        <v>230</v>
      </c>
      <c r="AH2835" s="754" t="s">
        <v>58</v>
      </c>
      <c r="AI2835" s="1546">
        <v>0.1</v>
      </c>
      <c r="AJ2835" s="1089">
        <v>600</v>
      </c>
      <c r="AK2835" s="378">
        <f>AJ2835*0.0763/365</f>
        <v>0.12542465753424659</v>
      </c>
      <c r="AL2835" s="378">
        <v>0</v>
      </c>
      <c r="AM2835" s="430">
        <f>SUM(AK2835:AL2835)</f>
        <v>0.12542465753424659</v>
      </c>
      <c r="AN2835" s="430"/>
      <c r="AO2835" s="430"/>
      <c r="AP2835" s="430"/>
      <c r="AQ2835" s="830"/>
      <c r="AR2835" s="484"/>
      <c r="AS2835" s="786"/>
      <c r="AT2835" s="782"/>
      <c r="AU2835" s="1015"/>
      <c r="AV2835" s="787"/>
      <c r="AW2835" s="782"/>
      <c r="AX2835" s="2460" t="s">
        <v>24064</v>
      </c>
      <c r="AY2835" s="2401"/>
    </row>
    <row r="2836" spans="1:51" s="1099" customFormat="1" ht="15.95" customHeight="1" x14ac:dyDescent="0.25">
      <c r="A2836" s="781"/>
      <c r="B2836" s="782"/>
      <c r="C2836" s="1314"/>
      <c r="D2836" s="782"/>
      <c r="E2836" s="1015"/>
      <c r="F2836" s="1015"/>
      <c r="G2836" s="782"/>
      <c r="H2836" s="1015"/>
      <c r="I2836" s="782"/>
      <c r="J2836" s="1015"/>
      <c r="K2836" s="1015"/>
      <c r="L2836" s="1015"/>
      <c r="M2836" s="1015"/>
      <c r="N2836" s="1315"/>
      <c r="O2836" s="1315"/>
      <c r="P2836" s="1315"/>
      <c r="Q2836" s="1316"/>
      <c r="R2836" s="783"/>
      <c r="S2836" s="1195"/>
      <c r="T2836" s="783"/>
      <c r="U2836" s="1195"/>
      <c r="V2836" s="783"/>
      <c r="W2836" s="783"/>
      <c r="X2836" s="783"/>
      <c r="Y2836" s="782"/>
      <c r="Z2836" s="782"/>
      <c r="AA2836" s="784"/>
      <c r="AB2836" s="782"/>
      <c r="AC2836" s="2000"/>
      <c r="AD2836" s="2000"/>
      <c r="AE2836" s="1352" t="s">
        <v>5236</v>
      </c>
      <c r="AF2836" s="1076" t="s">
        <v>5377</v>
      </c>
      <c r="AG2836" s="1077" t="s">
        <v>230</v>
      </c>
      <c r="AH2836" s="1078" t="s">
        <v>58</v>
      </c>
      <c r="AI2836" s="2011">
        <v>0.1</v>
      </c>
      <c r="AJ2836" s="1479">
        <v>3750</v>
      </c>
      <c r="AK2836" s="378">
        <f>AJ2836*0.0763/365</f>
        <v>0.78390410958904111</v>
      </c>
      <c r="AL2836" s="378">
        <v>0</v>
      </c>
      <c r="AM2836" s="430">
        <f>SUM(AK2836:AL2836)</f>
        <v>0.78390410958904111</v>
      </c>
      <c r="AN2836" s="430"/>
      <c r="AO2836" s="430"/>
      <c r="AP2836" s="430"/>
      <c r="AQ2836" s="830"/>
      <c r="AR2836" s="484"/>
      <c r="AS2836" s="786"/>
      <c r="AT2836" s="782"/>
      <c r="AU2836" s="1015"/>
      <c r="AV2836" s="787"/>
      <c r="AW2836" s="782"/>
      <c r="AX2836" s="2460" t="s">
        <v>24064</v>
      </c>
      <c r="AY2836" s="2401"/>
    </row>
    <row r="2837" spans="1:51" s="1099" customFormat="1" ht="15.95" customHeight="1" x14ac:dyDescent="0.25">
      <c r="A2837" s="781"/>
      <c r="B2837" s="782"/>
      <c r="C2837" s="1314"/>
      <c r="D2837" s="782"/>
      <c r="E2837" s="1015"/>
      <c r="F2837" s="1015"/>
      <c r="G2837" s="782"/>
      <c r="H2837" s="1015"/>
      <c r="I2837" s="782"/>
      <c r="J2837" s="1015"/>
      <c r="K2837" s="1015"/>
      <c r="L2837" s="1015"/>
      <c r="M2837" s="1015"/>
      <c r="N2837" s="1315"/>
      <c r="O2837" s="1315"/>
      <c r="P2837" s="1315"/>
      <c r="Q2837" s="1316"/>
      <c r="R2837" s="783"/>
      <c r="S2837" s="1195"/>
      <c r="T2837" s="783"/>
      <c r="U2837" s="1195"/>
      <c r="V2837" s="783"/>
      <c r="W2837" s="783"/>
      <c r="X2837" s="783"/>
      <c r="Y2837" s="782"/>
      <c r="Z2837" s="782"/>
      <c r="AA2837" s="784"/>
      <c r="AB2837" s="782"/>
      <c r="AC2837" s="2000"/>
      <c r="AD2837" s="2000"/>
      <c r="AE2837" s="1015" t="s">
        <v>5379</v>
      </c>
      <c r="AF2837" s="782" t="s">
        <v>1777</v>
      </c>
      <c r="AG2837" s="1999" t="s">
        <v>230</v>
      </c>
      <c r="AH2837" s="784" t="s">
        <v>58</v>
      </c>
      <c r="AI2837" s="2011">
        <v>0.1</v>
      </c>
      <c r="AJ2837" s="1195">
        <v>2700</v>
      </c>
      <c r="AK2837" s="378">
        <f>AJ2837*0.0763/365</f>
        <v>0.56441095890410964</v>
      </c>
      <c r="AL2837" s="378">
        <v>0</v>
      </c>
      <c r="AM2837" s="430">
        <f>SUM(AK2837:AL2837)</f>
        <v>0.56441095890410964</v>
      </c>
      <c r="AN2837" s="430"/>
      <c r="AO2837" s="430"/>
      <c r="AP2837" s="430"/>
      <c r="AQ2837" s="830"/>
      <c r="AR2837" s="484"/>
      <c r="AS2837" s="786"/>
      <c r="AT2837" s="782"/>
      <c r="AU2837" s="1015"/>
      <c r="AV2837" s="787"/>
      <c r="AW2837" s="782"/>
      <c r="AX2837" s="2460" t="s">
        <v>24064</v>
      </c>
      <c r="AY2837" s="2401"/>
    </row>
    <row r="2838" spans="1:51" s="1099" customFormat="1" ht="15.95" customHeight="1" x14ac:dyDescent="0.25">
      <c r="A2838" s="781"/>
      <c r="B2838" s="782"/>
      <c r="C2838" s="1314"/>
      <c r="D2838" s="782"/>
      <c r="E2838" s="1015"/>
      <c r="F2838" s="1015"/>
      <c r="G2838" s="782"/>
      <c r="H2838" s="1015"/>
      <c r="I2838" s="782"/>
      <c r="J2838" s="1015"/>
      <c r="K2838" s="1015"/>
      <c r="L2838" s="1015"/>
      <c r="M2838" s="1015"/>
      <c r="N2838" s="1315"/>
      <c r="O2838" s="1315"/>
      <c r="P2838" s="1315"/>
      <c r="Q2838" s="1316"/>
      <c r="R2838" s="783"/>
      <c r="S2838" s="1195"/>
      <c r="T2838" s="783"/>
      <c r="U2838" s="1195"/>
      <c r="V2838" s="783"/>
      <c r="W2838" s="783"/>
      <c r="X2838" s="783"/>
      <c r="Y2838" s="782" t="s">
        <v>230</v>
      </c>
      <c r="Z2838" s="782" t="s">
        <v>230</v>
      </c>
      <c r="AA2838" s="784" t="s">
        <v>230</v>
      </c>
      <c r="AB2838" s="782" t="s">
        <v>230</v>
      </c>
      <c r="AC2838" s="782" t="s">
        <v>23777</v>
      </c>
      <c r="AD2838" s="782" t="s">
        <v>25266</v>
      </c>
      <c r="AE2838" s="1015" t="s">
        <v>13213</v>
      </c>
      <c r="AF2838" s="782" t="s">
        <v>24522</v>
      </c>
      <c r="AG2838" s="1814" t="s">
        <v>23776</v>
      </c>
      <c r="AH2838" s="784" t="s">
        <v>1509</v>
      </c>
      <c r="AI2838" s="1812">
        <v>1.48</v>
      </c>
      <c r="AJ2838" s="1195">
        <v>54</v>
      </c>
      <c r="AK2838" s="430">
        <f>AJ2838*AI2838/365</f>
        <v>0.21895890410958904</v>
      </c>
      <c r="AL2838" s="430">
        <v>0</v>
      </c>
      <c r="AM2838" s="430">
        <f t="shared" si="384"/>
        <v>0.21895890410958904</v>
      </c>
      <c r="AN2838" s="430"/>
      <c r="AO2838" s="430"/>
      <c r="AP2838" s="430"/>
      <c r="AQ2838" s="830"/>
      <c r="AR2838" s="484"/>
      <c r="AS2838" s="786"/>
      <c r="AT2838" s="782"/>
      <c r="AU2838" s="1015"/>
      <c r="AV2838" s="787"/>
      <c r="AW2838" s="782"/>
      <c r="AX2838" s="2459" t="s">
        <v>23765</v>
      </c>
      <c r="AY2838" s="2401"/>
    </row>
    <row r="2839" spans="1:51" s="55" customFormat="1" ht="15.95" customHeight="1" x14ac:dyDescent="0.25">
      <c r="A2839" s="734">
        <v>555</v>
      </c>
      <c r="B2839" s="735" t="s">
        <v>55</v>
      </c>
      <c r="C2839" s="1212" t="s">
        <v>58</v>
      </c>
      <c r="D2839" s="735" t="s">
        <v>103</v>
      </c>
      <c r="E2839" s="736" t="s">
        <v>5184</v>
      </c>
      <c r="F2839" s="736" t="s">
        <v>5185</v>
      </c>
      <c r="G2839" s="735"/>
      <c r="H2839" s="736" t="s">
        <v>219</v>
      </c>
      <c r="I2839" s="735" t="s">
        <v>220</v>
      </c>
      <c r="J2839" s="736" t="s">
        <v>317</v>
      </c>
      <c r="K2839" s="736">
        <v>0</v>
      </c>
      <c r="L2839" s="736" t="s">
        <v>317</v>
      </c>
      <c r="M2839" s="736">
        <v>0</v>
      </c>
      <c r="N2839" s="737">
        <v>6</v>
      </c>
      <c r="O2839" s="737">
        <v>1.5</v>
      </c>
      <c r="P2839" s="737">
        <v>9</v>
      </c>
      <c r="Q2839" s="738">
        <v>0</v>
      </c>
      <c r="R2839" s="744"/>
      <c r="S2839" s="740">
        <v>0</v>
      </c>
      <c r="T2839" s="739"/>
      <c r="U2839" s="740">
        <v>0</v>
      </c>
      <c r="V2839" s="739">
        <v>1</v>
      </c>
      <c r="W2839" s="739">
        <v>1</v>
      </c>
      <c r="X2839" s="739">
        <v>0</v>
      </c>
      <c r="Y2839" s="735" t="s">
        <v>61</v>
      </c>
      <c r="Z2839" s="735" t="s">
        <v>230</v>
      </c>
      <c r="AA2839" s="741" t="s">
        <v>230</v>
      </c>
      <c r="AB2839" s="735" t="s">
        <v>230</v>
      </c>
      <c r="AC2839" s="735" t="s">
        <v>230</v>
      </c>
      <c r="AD2839" s="735" t="s">
        <v>230</v>
      </c>
      <c r="AE2839" s="736" t="s">
        <v>5171</v>
      </c>
      <c r="AF2839" s="735" t="s">
        <v>5186</v>
      </c>
      <c r="AG2839" s="742" t="s">
        <v>230</v>
      </c>
      <c r="AH2839" s="741" t="s">
        <v>58</v>
      </c>
      <c r="AI2839" s="2023">
        <v>7.6300000000000007E-2</v>
      </c>
      <c r="AJ2839" s="740">
        <v>5100</v>
      </c>
      <c r="AK2839" s="828">
        <f>AI2839*AJ2839/365</f>
        <v>1.0661095890410961</v>
      </c>
      <c r="AL2839" s="828">
        <v>0</v>
      </c>
      <c r="AM2839" s="745">
        <f>AK2839+AL2839</f>
        <v>1.0661095890410961</v>
      </c>
      <c r="AN2839" s="828">
        <f>SUM(AK2839:AK2840)</f>
        <v>2.0067945205479454</v>
      </c>
      <c r="AO2839" s="828">
        <f>SUM(AL2839:AL2840)</f>
        <v>0</v>
      </c>
      <c r="AP2839" s="828">
        <f>AN2839+AO2839</f>
        <v>2.0067945205479454</v>
      </c>
      <c r="AQ2839" s="828">
        <f>AP2839*30</f>
        <v>60.203835616438361</v>
      </c>
      <c r="AR2839" s="746" t="s">
        <v>231</v>
      </c>
      <c r="AS2839" s="747"/>
      <c r="AT2839" s="735" t="s">
        <v>232</v>
      </c>
      <c r="AU2839" s="736" t="s">
        <v>58</v>
      </c>
      <c r="AV2839" s="2012"/>
      <c r="AW2839" s="735" t="s">
        <v>18131</v>
      </c>
      <c r="AX2839" s="1103" t="s">
        <v>24060</v>
      </c>
      <c r="AY2839" s="2391" t="s">
        <v>16471</v>
      </c>
    </row>
    <row r="2840" spans="1:51" s="8" customFormat="1" ht="15.95" customHeight="1" x14ac:dyDescent="0.25">
      <c r="A2840" s="1495"/>
      <c r="B2840" s="485"/>
      <c r="C2840" s="2025"/>
      <c r="D2840" s="485"/>
      <c r="E2840" s="2026"/>
      <c r="F2840" s="2026"/>
      <c r="G2840" s="485"/>
      <c r="H2840" s="2026"/>
      <c r="I2840" s="485"/>
      <c r="J2840" s="2026"/>
      <c r="K2840" s="2026"/>
      <c r="L2840" s="2026"/>
      <c r="M2840" s="2026"/>
      <c r="N2840" s="2027"/>
      <c r="O2840" s="2027"/>
      <c r="P2840" s="2027"/>
      <c r="Q2840" s="2028"/>
      <c r="R2840" s="1497"/>
      <c r="S2840" s="2029"/>
      <c r="T2840" s="1498"/>
      <c r="U2840" s="2029"/>
      <c r="V2840" s="1498"/>
      <c r="W2840" s="1498"/>
      <c r="X2840" s="1498"/>
      <c r="Y2840" s="485"/>
      <c r="Z2840" s="485"/>
      <c r="AA2840" s="2030"/>
      <c r="AB2840" s="485"/>
      <c r="AC2840" s="485"/>
      <c r="AD2840" s="485"/>
      <c r="AE2840" s="2026" t="s">
        <v>5173</v>
      </c>
      <c r="AF2840" s="485" t="s">
        <v>5187</v>
      </c>
      <c r="AG2840" s="1842" t="s">
        <v>230</v>
      </c>
      <c r="AH2840" s="2030" t="s">
        <v>58</v>
      </c>
      <c r="AI2840" s="2031">
        <v>7.6300000000000007E-2</v>
      </c>
      <c r="AJ2840" s="2029">
        <v>4500</v>
      </c>
      <c r="AK2840" s="486">
        <f>AI2840*AJ2840/365</f>
        <v>0.9406849315068494</v>
      </c>
      <c r="AL2840" s="486">
        <v>0</v>
      </c>
      <c r="AM2840" s="486">
        <f>AK2840+AL2840</f>
        <v>0.9406849315068494</v>
      </c>
      <c r="AN2840" s="486"/>
      <c r="AO2840" s="486"/>
      <c r="AP2840" s="486"/>
      <c r="AQ2840" s="2005"/>
      <c r="AR2840" s="2006"/>
      <c r="AS2840" s="2007"/>
      <c r="AT2840" s="485"/>
      <c r="AU2840" s="2026"/>
      <c r="AV2840" s="2032"/>
      <c r="AW2840" s="485"/>
      <c r="AX2840" s="1103"/>
      <c r="AY2840" s="2391"/>
    </row>
    <row r="2841" spans="1:51" s="55" customFormat="1" ht="15.95" customHeight="1" x14ac:dyDescent="0.25">
      <c r="A2841" s="2206">
        <v>556</v>
      </c>
      <c r="B2841" s="716" t="s">
        <v>55</v>
      </c>
      <c r="C2841" s="2208" t="s">
        <v>58</v>
      </c>
      <c r="D2841" s="716" t="s">
        <v>5188</v>
      </c>
      <c r="E2841" s="2209" t="s">
        <v>5189</v>
      </c>
      <c r="F2841" s="2209" t="s">
        <v>5190</v>
      </c>
      <c r="G2841" s="716"/>
      <c r="H2841" s="2209" t="s">
        <v>219</v>
      </c>
      <c r="I2841" s="716" t="s">
        <v>220</v>
      </c>
      <c r="J2841" s="716" t="s">
        <v>221</v>
      </c>
      <c r="K2841" s="716" t="s">
        <v>222</v>
      </c>
      <c r="L2841" s="2209" t="s">
        <v>221</v>
      </c>
      <c r="M2841" s="2209" t="s">
        <v>879</v>
      </c>
      <c r="N2841" s="2210">
        <v>4</v>
      </c>
      <c r="O2841" s="2210">
        <v>1.5</v>
      </c>
      <c r="P2841" s="2210">
        <v>6</v>
      </c>
      <c r="Q2841" s="2211">
        <v>4</v>
      </c>
      <c r="R2841" s="2212"/>
      <c r="S2841" s="2213">
        <v>0</v>
      </c>
      <c r="T2841" s="2214"/>
      <c r="U2841" s="2213">
        <v>0</v>
      </c>
      <c r="V2841" s="2214"/>
      <c r="W2841" s="2214">
        <v>1</v>
      </c>
      <c r="X2841" s="2214"/>
      <c r="Y2841" s="1154" t="s">
        <v>16652</v>
      </c>
      <c r="Z2841" s="716" t="s">
        <v>230</v>
      </c>
      <c r="AA2841" s="502" t="s">
        <v>230</v>
      </c>
      <c r="AB2841" s="716" t="s">
        <v>230</v>
      </c>
      <c r="AC2841" s="716" t="s">
        <v>230</v>
      </c>
      <c r="AD2841" s="716" t="s">
        <v>230</v>
      </c>
      <c r="AE2841" s="2209" t="s">
        <v>5191</v>
      </c>
      <c r="AF2841" s="716" t="s">
        <v>5192</v>
      </c>
      <c r="AG2841" s="717" t="s">
        <v>230</v>
      </c>
      <c r="AH2841" s="502" t="s">
        <v>58</v>
      </c>
      <c r="AI2841" s="718">
        <v>0.1</v>
      </c>
      <c r="AJ2841" s="719">
        <v>9900</v>
      </c>
      <c r="AK2841" s="718">
        <f t="shared" ref="AK2841:AK2848" si="385">AJ2841*0.0763/365</f>
        <v>2.069506849315069</v>
      </c>
      <c r="AL2841" s="718">
        <f t="shared" ref="AL2841:AL2855" si="386">AJ2841*0.0237/365</f>
        <v>0.64282191780821918</v>
      </c>
      <c r="AM2841" s="1653">
        <f t="shared" ref="AM2841:AM2848" si="387">AK2841+AL2841</f>
        <v>2.7123287671232883</v>
      </c>
      <c r="AN2841" s="718">
        <f>SUM(AK2841:AK2842)</f>
        <v>2.0718904109589045</v>
      </c>
      <c r="AO2841" s="718">
        <f>AL2841</f>
        <v>0.64282191780821918</v>
      </c>
      <c r="AP2841" s="718">
        <f>SUM(AM2841:AM2842)</f>
        <v>2.7147123287671238</v>
      </c>
      <c r="AQ2841" s="718">
        <f>AP2841*30</f>
        <v>81.441369863013719</v>
      </c>
      <c r="AR2841" s="2217" t="s">
        <v>231</v>
      </c>
      <c r="AS2841" s="716" t="s">
        <v>431</v>
      </c>
      <c r="AT2841" s="716" t="s">
        <v>232</v>
      </c>
      <c r="AU2841" s="2209" t="s">
        <v>58</v>
      </c>
      <c r="AV2841" s="2219" t="s">
        <v>5193</v>
      </c>
      <c r="AW2841" s="716" t="s">
        <v>234</v>
      </c>
      <c r="AX2841" s="52"/>
      <c r="AY2841" s="2391"/>
    </row>
    <row r="2842" spans="1:51" s="55" customFormat="1" ht="15.95" customHeight="1" x14ac:dyDescent="0.25">
      <c r="A2842" s="36"/>
      <c r="B2842" s="2243"/>
      <c r="C2842" s="990"/>
      <c r="D2842" s="2243"/>
      <c r="E2842" s="5"/>
      <c r="F2842" s="5"/>
      <c r="G2842" s="2243"/>
      <c r="H2842" s="5"/>
      <c r="I2842" s="2243"/>
      <c r="J2842" s="2243"/>
      <c r="K2842" s="2243"/>
      <c r="L2842" s="5"/>
      <c r="M2842" s="5"/>
      <c r="N2842" s="328"/>
      <c r="O2842" s="328"/>
      <c r="P2842" s="328"/>
      <c r="Q2842" s="1056"/>
      <c r="R2842" s="37"/>
      <c r="S2842" s="61"/>
      <c r="T2842" s="448"/>
      <c r="U2842" s="61"/>
      <c r="V2842" s="448"/>
      <c r="W2842" s="448"/>
      <c r="X2842" s="448"/>
      <c r="Y2842" s="960"/>
      <c r="Z2842" s="2243"/>
      <c r="AA2842" s="1"/>
      <c r="AB2842" s="2243"/>
      <c r="AC2842" s="2250" t="s">
        <v>6140</v>
      </c>
      <c r="AD2842" s="2194" t="s">
        <v>6141</v>
      </c>
      <c r="AE2842" s="2250" t="s">
        <v>21143</v>
      </c>
      <c r="AF2842" s="2250" t="s">
        <v>21200</v>
      </c>
      <c r="AG2842" s="2251" t="s">
        <v>21125</v>
      </c>
      <c r="AH2842" s="2250" t="s">
        <v>21137</v>
      </c>
      <c r="AI2842" s="2245">
        <v>0.87</v>
      </c>
      <c r="AJ2842" s="1091">
        <v>1</v>
      </c>
      <c r="AK2842" s="40">
        <f>AJ2842*AI2842/365</f>
        <v>2.3835616438356165E-3</v>
      </c>
      <c r="AL2842" s="378">
        <v>0</v>
      </c>
      <c r="AM2842" s="41">
        <f>SUBTOTAL(9,AK2842:AL2842)</f>
        <v>2.3835616438356165E-3</v>
      </c>
      <c r="AN2842" s="40"/>
      <c r="AO2842" s="40"/>
      <c r="AP2842" s="40"/>
      <c r="AQ2842" s="40"/>
      <c r="AR2842" s="283"/>
      <c r="AS2842" s="2243"/>
      <c r="AT2842" s="2243"/>
      <c r="AU2842" s="5"/>
      <c r="AV2842" s="1060"/>
      <c r="AW2842" s="2243"/>
      <c r="AX2842" s="2511" t="s">
        <v>21186</v>
      </c>
      <c r="AY2842" s="2391"/>
    </row>
    <row r="2843" spans="1:51" s="55" customFormat="1" ht="15.95" customHeight="1" x14ac:dyDescent="0.25">
      <c r="A2843" s="204">
        <v>557</v>
      </c>
      <c r="B2843" s="206" t="s">
        <v>55</v>
      </c>
      <c r="C2843" s="2357" t="s">
        <v>58</v>
      </c>
      <c r="D2843" s="206" t="s">
        <v>5194</v>
      </c>
      <c r="E2843" s="209" t="s">
        <v>5195</v>
      </c>
      <c r="F2843" s="209" t="s">
        <v>5196</v>
      </c>
      <c r="G2843" s="206"/>
      <c r="H2843" s="209" t="s">
        <v>219</v>
      </c>
      <c r="I2843" s="206" t="s">
        <v>220</v>
      </c>
      <c r="J2843" s="209" t="s">
        <v>221</v>
      </c>
      <c r="K2843" s="209" t="s">
        <v>2008</v>
      </c>
      <c r="L2843" s="209" t="s">
        <v>221</v>
      </c>
      <c r="M2843" s="209" t="s">
        <v>2008</v>
      </c>
      <c r="N2843" s="2358">
        <v>5.3</v>
      </c>
      <c r="O2843" s="2358">
        <v>1.5</v>
      </c>
      <c r="P2843" s="2358">
        <v>7.9499999999999993</v>
      </c>
      <c r="Q2843" s="2359">
        <v>2</v>
      </c>
      <c r="R2843" s="1657"/>
      <c r="S2843" s="2360">
        <v>1</v>
      </c>
      <c r="T2843" s="207"/>
      <c r="U2843" s="2360">
        <v>0</v>
      </c>
      <c r="V2843" s="207"/>
      <c r="W2843" s="207"/>
      <c r="X2843" s="207"/>
      <c r="Y2843" s="2328" t="s">
        <v>16652</v>
      </c>
      <c r="Z2843" s="206" t="s">
        <v>230</v>
      </c>
      <c r="AA2843" s="2236" t="s">
        <v>230</v>
      </c>
      <c r="AB2843" s="206" t="s">
        <v>230</v>
      </c>
      <c r="AC2843" s="206" t="s">
        <v>230</v>
      </c>
      <c r="AD2843" s="206" t="s">
        <v>230</v>
      </c>
      <c r="AE2843" s="209" t="s">
        <v>5197</v>
      </c>
      <c r="AF2843" s="206" t="s">
        <v>5198</v>
      </c>
      <c r="AG2843" s="211" t="s">
        <v>230</v>
      </c>
      <c r="AH2843" s="2236" t="s">
        <v>58</v>
      </c>
      <c r="AI2843" s="212">
        <v>0.1</v>
      </c>
      <c r="AJ2843" s="2360">
        <v>2100</v>
      </c>
      <c r="AK2843" s="212">
        <f t="shared" si="385"/>
        <v>0.43898630136986305</v>
      </c>
      <c r="AL2843" s="212">
        <f t="shared" si="386"/>
        <v>0.13635616438356163</v>
      </c>
      <c r="AM2843" s="215">
        <f t="shared" si="387"/>
        <v>0.57534246575342474</v>
      </c>
      <c r="AN2843" s="212">
        <f>SUM(AK2843:AK2847)</f>
        <v>2.9161232876712333</v>
      </c>
      <c r="AO2843" s="212">
        <f>SUM(AL2843:AL2847)</f>
        <v>0.90579452054794507</v>
      </c>
      <c r="AP2843" s="212">
        <f>AN2843+AO2843</f>
        <v>3.8219178082191783</v>
      </c>
      <c r="AQ2843" s="212">
        <f>AP2843*30</f>
        <v>114.65753424657535</v>
      </c>
      <c r="AR2843" s="2173" t="s">
        <v>231</v>
      </c>
      <c r="AS2843" s="2237" t="s">
        <v>431</v>
      </c>
      <c r="AT2843" s="206" t="s">
        <v>232</v>
      </c>
      <c r="AU2843" s="209" t="s">
        <v>58</v>
      </c>
      <c r="AV2843" s="2174" t="s">
        <v>5199</v>
      </c>
      <c r="AW2843" s="206" t="s">
        <v>234</v>
      </c>
      <c r="AX2843" s="44"/>
      <c r="AY2843" s="2391"/>
    </row>
    <row r="2844" spans="1:51" s="8" customFormat="1" ht="15.95" customHeight="1" x14ac:dyDescent="0.25">
      <c r="A2844" s="112"/>
      <c r="B2844" s="113"/>
      <c r="C2844" s="992"/>
      <c r="D2844" s="113"/>
      <c r="E2844" s="130"/>
      <c r="F2844" s="130"/>
      <c r="G2844" s="113"/>
      <c r="H2844" s="130"/>
      <c r="I2844" s="113"/>
      <c r="J2844" s="130"/>
      <c r="K2844" s="130"/>
      <c r="L2844" s="130"/>
      <c r="M2844" s="130"/>
      <c r="N2844" s="329"/>
      <c r="O2844" s="329"/>
      <c r="P2844" s="329"/>
      <c r="Q2844" s="1071"/>
      <c r="R2844" s="114"/>
      <c r="S2844" s="131"/>
      <c r="T2844" s="114"/>
      <c r="U2844" s="131"/>
      <c r="V2844" s="114"/>
      <c r="W2844" s="114"/>
      <c r="X2844" s="114"/>
      <c r="Y2844" s="113" t="s">
        <v>230</v>
      </c>
      <c r="Z2844" s="113" t="s">
        <v>230</v>
      </c>
      <c r="AA2844" s="132" t="s">
        <v>230</v>
      </c>
      <c r="AB2844" s="113" t="s">
        <v>230</v>
      </c>
      <c r="AC2844" s="113" t="s">
        <v>230</v>
      </c>
      <c r="AD2844" s="113" t="s">
        <v>230</v>
      </c>
      <c r="AE2844" s="130" t="s">
        <v>5200</v>
      </c>
      <c r="AF2844" s="113" t="s">
        <v>5201</v>
      </c>
      <c r="AG2844" s="115" t="s">
        <v>230</v>
      </c>
      <c r="AH2844" s="132" t="s">
        <v>58</v>
      </c>
      <c r="AI2844" s="116">
        <v>0.1</v>
      </c>
      <c r="AJ2844" s="131">
        <v>4500</v>
      </c>
      <c r="AK2844" s="116">
        <f t="shared" si="385"/>
        <v>0.9406849315068494</v>
      </c>
      <c r="AL2844" s="116">
        <f t="shared" si="386"/>
        <v>0.29219178082191777</v>
      </c>
      <c r="AM2844" s="116">
        <f t="shared" si="387"/>
        <v>1.2328767123287672</v>
      </c>
      <c r="AN2844" s="116"/>
      <c r="AO2844" s="116"/>
      <c r="AP2844" s="116"/>
      <c r="AQ2844" s="367"/>
      <c r="AR2844" s="42"/>
      <c r="AS2844" s="43"/>
      <c r="AT2844" s="113"/>
      <c r="AU2844" s="130"/>
      <c r="AV2844" s="44"/>
      <c r="AW2844" s="113"/>
      <c r="AX2844" s="46"/>
      <c r="AY2844" s="2391"/>
    </row>
    <row r="2845" spans="1:51" s="8" customFormat="1" ht="15.95" customHeight="1" x14ac:dyDescent="0.25">
      <c r="A2845" s="36"/>
      <c r="B2845" s="1029"/>
      <c r="C2845" s="990"/>
      <c r="D2845" s="1029"/>
      <c r="E2845" s="5"/>
      <c r="F2845" s="5"/>
      <c r="G2845" s="1029"/>
      <c r="H2845" s="5"/>
      <c r="I2845" s="1029"/>
      <c r="J2845" s="5"/>
      <c r="K2845" s="5"/>
      <c r="L2845" s="5"/>
      <c r="M2845" s="5"/>
      <c r="N2845" s="328"/>
      <c r="O2845" s="328"/>
      <c r="P2845" s="328"/>
      <c r="Q2845" s="1056"/>
      <c r="R2845" s="448"/>
      <c r="S2845" s="61"/>
      <c r="T2845" s="448"/>
      <c r="U2845" s="61"/>
      <c r="V2845" s="448"/>
      <c r="W2845" s="448"/>
      <c r="X2845" s="448"/>
      <c r="Y2845" s="1029" t="s">
        <v>230</v>
      </c>
      <c r="Z2845" s="1029" t="s">
        <v>230</v>
      </c>
      <c r="AA2845" s="1" t="s">
        <v>230</v>
      </c>
      <c r="AB2845" s="1029" t="s">
        <v>230</v>
      </c>
      <c r="AC2845" s="1029" t="s">
        <v>230</v>
      </c>
      <c r="AD2845" s="1029" t="s">
        <v>230</v>
      </c>
      <c r="AE2845" s="5" t="s">
        <v>5202</v>
      </c>
      <c r="AF2845" s="1029" t="s">
        <v>5203</v>
      </c>
      <c r="AG2845" s="39" t="s">
        <v>230</v>
      </c>
      <c r="AH2845" s="1" t="s">
        <v>58</v>
      </c>
      <c r="AI2845" s="40">
        <v>0.1</v>
      </c>
      <c r="AJ2845" s="61">
        <v>4200</v>
      </c>
      <c r="AK2845" s="40">
        <f t="shared" si="385"/>
        <v>0.8779726027397261</v>
      </c>
      <c r="AL2845" s="40">
        <f t="shared" si="386"/>
        <v>0.27271232876712326</v>
      </c>
      <c r="AM2845" s="40">
        <f t="shared" si="387"/>
        <v>1.1506849315068495</v>
      </c>
      <c r="AN2845" s="40"/>
      <c r="AO2845" s="40"/>
      <c r="AP2845" s="40"/>
      <c r="AQ2845" s="1644"/>
      <c r="AR2845" s="1034"/>
      <c r="AS2845" s="45"/>
      <c r="AT2845" s="1029"/>
      <c r="AU2845" s="5"/>
      <c r="AV2845" s="46"/>
      <c r="AW2845" s="1029"/>
      <c r="AX2845" s="46"/>
      <c r="AY2845" s="2391"/>
    </row>
    <row r="2846" spans="1:51" s="8" customFormat="1" ht="15.95" customHeight="1" x14ac:dyDescent="0.25">
      <c r="A2846" s="36"/>
      <c r="B2846" s="1029"/>
      <c r="C2846" s="990"/>
      <c r="D2846" s="1029"/>
      <c r="E2846" s="5"/>
      <c r="F2846" s="5"/>
      <c r="G2846" s="1029"/>
      <c r="H2846" s="5"/>
      <c r="I2846" s="1029"/>
      <c r="J2846" s="5"/>
      <c r="K2846" s="5"/>
      <c r="L2846" s="5"/>
      <c r="M2846" s="5"/>
      <c r="N2846" s="328"/>
      <c r="O2846" s="328"/>
      <c r="P2846" s="328"/>
      <c r="Q2846" s="1056"/>
      <c r="R2846" s="448"/>
      <c r="S2846" s="61"/>
      <c r="T2846" s="448"/>
      <c r="U2846" s="61"/>
      <c r="V2846" s="448"/>
      <c r="W2846" s="448"/>
      <c r="X2846" s="448"/>
      <c r="Y2846" s="1029" t="s">
        <v>230</v>
      </c>
      <c r="Z2846" s="1029" t="s">
        <v>230</v>
      </c>
      <c r="AA2846" s="1" t="s">
        <v>230</v>
      </c>
      <c r="AB2846" s="1029" t="s">
        <v>230</v>
      </c>
      <c r="AC2846" s="1029" t="s">
        <v>230</v>
      </c>
      <c r="AD2846" s="1029" t="s">
        <v>230</v>
      </c>
      <c r="AE2846" s="5" t="s">
        <v>5204</v>
      </c>
      <c r="AF2846" s="1029" t="s">
        <v>5205</v>
      </c>
      <c r="AG2846" s="39" t="s">
        <v>230</v>
      </c>
      <c r="AH2846" s="1" t="s">
        <v>58</v>
      </c>
      <c r="AI2846" s="40">
        <v>0.1</v>
      </c>
      <c r="AJ2846" s="61">
        <v>2550</v>
      </c>
      <c r="AK2846" s="40">
        <f t="shared" si="385"/>
        <v>0.53305479452054805</v>
      </c>
      <c r="AL2846" s="40">
        <f t="shared" si="386"/>
        <v>0.16557534246575342</v>
      </c>
      <c r="AM2846" s="40">
        <f t="shared" si="387"/>
        <v>0.6986301369863015</v>
      </c>
      <c r="AN2846" s="40"/>
      <c r="AO2846" s="40"/>
      <c r="AP2846" s="40"/>
      <c r="AQ2846" s="1644"/>
      <c r="AR2846" s="1034"/>
      <c r="AS2846" s="45"/>
      <c r="AT2846" s="1029"/>
      <c r="AU2846" s="5"/>
      <c r="AV2846" s="46"/>
      <c r="AW2846" s="1029"/>
      <c r="AX2846" s="46"/>
      <c r="AY2846" s="2391"/>
    </row>
    <row r="2847" spans="1:51" s="8" customFormat="1" ht="15.95" customHeight="1" x14ac:dyDescent="0.25">
      <c r="A2847" s="93"/>
      <c r="B2847" s="88"/>
      <c r="C2847" s="993"/>
      <c r="D2847" s="88"/>
      <c r="E2847" s="103"/>
      <c r="F2847" s="103"/>
      <c r="G2847" s="88"/>
      <c r="H2847" s="103"/>
      <c r="I2847" s="88"/>
      <c r="J2847" s="103"/>
      <c r="K2847" s="103"/>
      <c r="L2847" s="103"/>
      <c r="M2847" s="103"/>
      <c r="N2847" s="330"/>
      <c r="O2847" s="330"/>
      <c r="P2847" s="330"/>
      <c r="Q2847" s="106"/>
      <c r="R2847" s="94"/>
      <c r="S2847" s="104"/>
      <c r="T2847" s="94"/>
      <c r="U2847" s="104"/>
      <c r="V2847" s="94"/>
      <c r="W2847" s="94"/>
      <c r="X2847" s="94"/>
      <c r="Y2847" s="88" t="s">
        <v>230</v>
      </c>
      <c r="Z2847" s="88" t="s">
        <v>230</v>
      </c>
      <c r="AA2847" s="90" t="s">
        <v>230</v>
      </c>
      <c r="AB2847" s="88" t="s">
        <v>230</v>
      </c>
      <c r="AC2847" s="88" t="s">
        <v>230</v>
      </c>
      <c r="AD2847" s="88" t="s">
        <v>230</v>
      </c>
      <c r="AE2847" s="103" t="s">
        <v>5206</v>
      </c>
      <c r="AF2847" s="88" t="s">
        <v>5207</v>
      </c>
      <c r="AG2847" s="95" t="s">
        <v>230</v>
      </c>
      <c r="AH2847" s="90" t="s">
        <v>58</v>
      </c>
      <c r="AI2847" s="98">
        <v>0.1</v>
      </c>
      <c r="AJ2847" s="104">
        <v>600</v>
      </c>
      <c r="AK2847" s="98">
        <f t="shared" si="385"/>
        <v>0.12542465753424659</v>
      </c>
      <c r="AL2847" s="98">
        <f t="shared" si="386"/>
        <v>3.8958904109589035E-2</v>
      </c>
      <c r="AM2847" s="98">
        <f t="shared" si="387"/>
        <v>0.16438356164383561</v>
      </c>
      <c r="AN2847" s="98"/>
      <c r="AO2847" s="98"/>
      <c r="AP2847" s="98"/>
      <c r="AQ2847" s="368"/>
      <c r="AR2847" s="47"/>
      <c r="AS2847" s="48"/>
      <c r="AT2847" s="88"/>
      <c r="AU2847" s="103"/>
      <c r="AV2847" s="52"/>
      <c r="AW2847" s="88"/>
      <c r="AX2847" s="46"/>
      <c r="AY2847" s="2391"/>
    </row>
    <row r="2848" spans="1:51" s="55" customFormat="1" ht="15.95" customHeight="1" x14ac:dyDescent="0.25">
      <c r="A2848" s="182">
        <v>558</v>
      </c>
      <c r="B2848" s="166" t="s">
        <v>55</v>
      </c>
      <c r="C2848" s="989" t="s">
        <v>58</v>
      </c>
      <c r="D2848" s="166" t="s">
        <v>5208</v>
      </c>
      <c r="E2848" s="198" t="s">
        <v>5209</v>
      </c>
      <c r="F2848" s="198" t="s">
        <v>5210</v>
      </c>
      <c r="G2848" s="166"/>
      <c r="H2848" s="166" t="s">
        <v>219</v>
      </c>
      <c r="I2848" s="166" t="s">
        <v>220</v>
      </c>
      <c r="J2848" s="166" t="s">
        <v>221</v>
      </c>
      <c r="K2848" s="198" t="s">
        <v>222</v>
      </c>
      <c r="L2848" s="198" t="s">
        <v>221</v>
      </c>
      <c r="M2848" s="198" t="s">
        <v>879</v>
      </c>
      <c r="N2848" s="199">
        <v>6</v>
      </c>
      <c r="O2848" s="199">
        <v>1.5</v>
      </c>
      <c r="P2848" s="199">
        <v>9</v>
      </c>
      <c r="Q2848" s="1012">
        <v>4</v>
      </c>
      <c r="R2848" s="184"/>
      <c r="S2848" s="223">
        <v>1</v>
      </c>
      <c r="T2848" s="183"/>
      <c r="U2848" s="223">
        <v>0</v>
      </c>
      <c r="V2848" s="183"/>
      <c r="W2848" s="183"/>
      <c r="X2848" s="183"/>
      <c r="Y2848" s="673" t="s">
        <v>16652</v>
      </c>
      <c r="Z2848" s="166" t="s">
        <v>230</v>
      </c>
      <c r="AA2848" s="203" t="s">
        <v>230</v>
      </c>
      <c r="AB2848" s="166" t="s">
        <v>230</v>
      </c>
      <c r="AC2848" s="166" t="s">
        <v>230</v>
      </c>
      <c r="AD2848" s="166" t="s">
        <v>230</v>
      </c>
      <c r="AE2848" s="198" t="s">
        <v>5211</v>
      </c>
      <c r="AF2848" s="166" t="s">
        <v>5212</v>
      </c>
      <c r="AG2848" s="165" t="s">
        <v>230</v>
      </c>
      <c r="AH2848" s="203" t="s">
        <v>58</v>
      </c>
      <c r="AI2848" s="167">
        <v>0.1</v>
      </c>
      <c r="AJ2848" s="186">
        <v>7500</v>
      </c>
      <c r="AK2848" s="167">
        <f t="shared" si="385"/>
        <v>1.5678082191780822</v>
      </c>
      <c r="AL2848" s="167">
        <f t="shared" si="386"/>
        <v>0.48698630136986304</v>
      </c>
      <c r="AM2848" s="187">
        <f t="shared" si="387"/>
        <v>2.0547945205479454</v>
      </c>
      <c r="AN2848" s="167">
        <f>AK2848</f>
        <v>1.5678082191780822</v>
      </c>
      <c r="AO2848" s="167">
        <f>AL2848</f>
        <v>0.48698630136986304</v>
      </c>
      <c r="AP2848" s="167">
        <f>AN2848+AO2848</f>
        <v>2.0547945205479454</v>
      </c>
      <c r="AQ2848" s="167">
        <f>AP2848*30</f>
        <v>61.643835616438366</v>
      </c>
      <c r="AR2848" s="193" t="s">
        <v>231</v>
      </c>
      <c r="AS2848" s="194" t="s">
        <v>431</v>
      </c>
      <c r="AT2848" s="166" t="s">
        <v>232</v>
      </c>
      <c r="AU2848" s="198" t="s">
        <v>58</v>
      </c>
      <c r="AV2848" s="231" t="s">
        <v>5213</v>
      </c>
      <c r="AW2848" s="166" t="s">
        <v>234</v>
      </c>
      <c r="AX2848" s="46"/>
      <c r="AY2848" s="2391"/>
    </row>
    <row r="2849" spans="1:51" s="55" customFormat="1" ht="15.95" customHeight="1" x14ac:dyDescent="0.25">
      <c r="A2849" s="182">
        <v>559</v>
      </c>
      <c r="B2849" s="166" t="s">
        <v>55</v>
      </c>
      <c r="C2849" s="989" t="s">
        <v>58</v>
      </c>
      <c r="D2849" s="166" t="s">
        <v>5214</v>
      </c>
      <c r="E2849" s="198" t="s">
        <v>5215</v>
      </c>
      <c r="F2849" s="198" t="s">
        <v>5216</v>
      </c>
      <c r="G2849" s="166"/>
      <c r="H2849" s="198" t="s">
        <v>219</v>
      </c>
      <c r="I2849" s="166" t="s">
        <v>220</v>
      </c>
      <c r="J2849" s="166" t="s">
        <v>221</v>
      </c>
      <c r="K2849" s="198" t="s">
        <v>2008</v>
      </c>
      <c r="L2849" s="198" t="s">
        <v>221</v>
      </c>
      <c r="M2849" s="198" t="s">
        <v>879</v>
      </c>
      <c r="N2849" s="199">
        <v>9</v>
      </c>
      <c r="O2849" s="199">
        <v>2</v>
      </c>
      <c r="P2849" s="199">
        <v>18</v>
      </c>
      <c r="Q2849" s="1012">
        <v>2</v>
      </c>
      <c r="R2849" s="184"/>
      <c r="S2849" s="223">
        <v>0</v>
      </c>
      <c r="T2849" s="183"/>
      <c r="U2849" s="223">
        <v>0</v>
      </c>
      <c r="V2849" s="183"/>
      <c r="W2849" s="183">
        <v>1</v>
      </c>
      <c r="X2849" s="183"/>
      <c r="Y2849" s="673" t="s">
        <v>16652</v>
      </c>
      <c r="Z2849" s="166" t="s">
        <v>230</v>
      </c>
      <c r="AA2849" s="203" t="s">
        <v>230</v>
      </c>
      <c r="AB2849" s="166" t="s">
        <v>230</v>
      </c>
      <c r="AC2849" s="166" t="s">
        <v>230</v>
      </c>
      <c r="AD2849" s="166" t="s">
        <v>230</v>
      </c>
      <c r="AE2849" s="198" t="s">
        <v>2442</v>
      </c>
      <c r="AF2849" s="166" t="s">
        <v>5217</v>
      </c>
      <c r="AG2849" s="165" t="s">
        <v>230</v>
      </c>
      <c r="AH2849" s="203" t="s">
        <v>58</v>
      </c>
      <c r="AI2849" s="312">
        <v>0.1</v>
      </c>
      <c r="AJ2849" s="223">
        <v>1650</v>
      </c>
      <c r="AK2849" s="167">
        <f t="shared" ref="AK2849:AK2855" si="388">AJ2849*0.0763/365</f>
        <v>0.34491780821917811</v>
      </c>
      <c r="AL2849" s="167">
        <f t="shared" si="386"/>
        <v>0.10713698630136985</v>
      </c>
      <c r="AM2849" s="187">
        <f t="shared" ref="AM2849:AM2855" si="389">AK2849+AL2849</f>
        <v>0.45205479452054798</v>
      </c>
      <c r="AN2849" s="167">
        <f>SUM(AK2849:AK2855)</f>
        <v>3.166972602739726</v>
      </c>
      <c r="AO2849" s="167">
        <f>SUM(AL2849:AL2855)</f>
        <v>0.98371232876712322</v>
      </c>
      <c r="AP2849" s="167">
        <f>SUM(AN2849:AO2849)</f>
        <v>4.1506849315068495</v>
      </c>
      <c r="AQ2849" s="167">
        <f>AP2849*30</f>
        <v>124.52054794520548</v>
      </c>
      <c r="AR2849" s="193" t="s">
        <v>231</v>
      </c>
      <c r="AS2849" s="194" t="s">
        <v>431</v>
      </c>
      <c r="AT2849" s="166" t="s">
        <v>232</v>
      </c>
      <c r="AU2849" s="198" t="s">
        <v>58</v>
      </c>
      <c r="AV2849" s="679" t="s">
        <v>5218</v>
      </c>
      <c r="AW2849" s="166" t="s">
        <v>234</v>
      </c>
      <c r="AX2849" s="2511" t="s">
        <v>16566</v>
      </c>
      <c r="AY2849" s="2391"/>
    </row>
    <row r="2850" spans="1:51" s="8" customFormat="1" ht="15.95" customHeight="1" x14ac:dyDescent="0.25">
      <c r="A2850" s="112"/>
      <c r="B2850" s="113"/>
      <c r="C2850" s="992"/>
      <c r="D2850" s="113"/>
      <c r="E2850" s="130"/>
      <c r="F2850" s="130"/>
      <c r="G2850" s="113"/>
      <c r="H2850" s="130"/>
      <c r="I2850" s="113"/>
      <c r="J2850" s="130"/>
      <c r="K2850" s="130"/>
      <c r="L2850" s="130"/>
      <c r="M2850" s="130"/>
      <c r="N2850" s="329"/>
      <c r="O2850" s="329"/>
      <c r="P2850" s="329"/>
      <c r="Q2850" s="1071"/>
      <c r="R2850" s="114"/>
      <c r="S2850" s="131"/>
      <c r="T2850" s="114"/>
      <c r="U2850" s="131"/>
      <c r="V2850" s="114"/>
      <c r="W2850" s="114"/>
      <c r="X2850" s="114"/>
      <c r="Y2850" s="113" t="s">
        <v>230</v>
      </c>
      <c r="Z2850" s="113" t="s">
        <v>230</v>
      </c>
      <c r="AA2850" s="132" t="s">
        <v>230</v>
      </c>
      <c r="AB2850" s="113" t="s">
        <v>230</v>
      </c>
      <c r="AC2850" s="113" t="s">
        <v>230</v>
      </c>
      <c r="AD2850" s="113" t="s">
        <v>230</v>
      </c>
      <c r="AE2850" s="130" t="s">
        <v>5219</v>
      </c>
      <c r="AF2850" s="113" t="s">
        <v>16561</v>
      </c>
      <c r="AG2850" s="115" t="s">
        <v>230</v>
      </c>
      <c r="AH2850" s="132" t="s">
        <v>58</v>
      </c>
      <c r="AI2850" s="315">
        <v>0.1</v>
      </c>
      <c r="AJ2850" s="131">
        <v>2850</v>
      </c>
      <c r="AK2850" s="116">
        <f t="shared" si="388"/>
        <v>0.59576712328767123</v>
      </c>
      <c r="AL2850" s="116">
        <f t="shared" si="386"/>
        <v>0.18505479452054796</v>
      </c>
      <c r="AM2850" s="116">
        <f t="shared" si="389"/>
        <v>0.78082191780821919</v>
      </c>
      <c r="AN2850" s="116"/>
      <c r="AO2850" s="116"/>
      <c r="AP2850" s="116"/>
      <c r="AQ2850" s="367"/>
      <c r="AR2850" s="42"/>
      <c r="AS2850" s="43"/>
      <c r="AT2850" s="113"/>
      <c r="AU2850" s="130"/>
      <c r="AV2850" s="44"/>
      <c r="AW2850" s="113"/>
      <c r="AX2850" s="46"/>
      <c r="AY2850" s="2391"/>
    </row>
    <row r="2851" spans="1:51" s="8" customFormat="1" ht="15.95" customHeight="1" x14ac:dyDescent="0.25">
      <c r="A2851" s="36"/>
      <c r="B2851" s="1029"/>
      <c r="C2851" s="990"/>
      <c r="D2851" s="1029"/>
      <c r="E2851" s="5"/>
      <c r="F2851" s="5"/>
      <c r="G2851" s="1029"/>
      <c r="H2851" s="5"/>
      <c r="I2851" s="1029"/>
      <c r="J2851" s="5"/>
      <c r="K2851" s="5"/>
      <c r="L2851" s="5"/>
      <c r="M2851" s="5"/>
      <c r="N2851" s="328"/>
      <c r="O2851" s="328"/>
      <c r="P2851" s="328"/>
      <c r="Q2851" s="1056"/>
      <c r="R2851" s="448"/>
      <c r="S2851" s="61"/>
      <c r="T2851" s="448"/>
      <c r="U2851" s="61"/>
      <c r="V2851" s="448"/>
      <c r="W2851" s="448"/>
      <c r="X2851" s="448"/>
      <c r="Y2851" s="1029" t="s">
        <v>230</v>
      </c>
      <c r="Z2851" s="1029" t="s">
        <v>230</v>
      </c>
      <c r="AA2851" s="1" t="s">
        <v>230</v>
      </c>
      <c r="AB2851" s="1029" t="s">
        <v>230</v>
      </c>
      <c r="AC2851" s="1029" t="s">
        <v>230</v>
      </c>
      <c r="AD2851" s="1029" t="s">
        <v>230</v>
      </c>
      <c r="AE2851" s="5" t="s">
        <v>5124</v>
      </c>
      <c r="AF2851" s="1029" t="s">
        <v>5220</v>
      </c>
      <c r="AG2851" s="39" t="s">
        <v>230</v>
      </c>
      <c r="AH2851" s="1" t="s">
        <v>58</v>
      </c>
      <c r="AI2851" s="315">
        <v>0.1</v>
      </c>
      <c r="AJ2851" s="61">
        <v>1950</v>
      </c>
      <c r="AK2851" s="40">
        <f t="shared" si="388"/>
        <v>0.40763013698630146</v>
      </c>
      <c r="AL2851" s="116">
        <f t="shared" si="386"/>
        <v>0.12661643835616437</v>
      </c>
      <c r="AM2851" s="116">
        <f t="shared" si="389"/>
        <v>0.53424657534246589</v>
      </c>
      <c r="AN2851" s="40"/>
      <c r="AO2851" s="40"/>
      <c r="AP2851" s="40"/>
      <c r="AQ2851" s="1644"/>
      <c r="AR2851" s="1034"/>
      <c r="AS2851" s="45"/>
      <c r="AT2851" s="1029"/>
      <c r="AU2851" s="5"/>
      <c r="AV2851" s="46"/>
      <c r="AW2851" s="1029"/>
      <c r="AX2851" s="46"/>
      <c r="AY2851" s="2391"/>
    </row>
    <row r="2852" spans="1:51" s="8" customFormat="1" ht="15.95" customHeight="1" x14ac:dyDescent="0.25">
      <c r="A2852" s="93"/>
      <c r="B2852" s="88"/>
      <c r="C2852" s="993"/>
      <c r="D2852" s="88"/>
      <c r="E2852" s="103"/>
      <c r="F2852" s="103"/>
      <c r="G2852" s="88"/>
      <c r="H2852" s="103"/>
      <c r="I2852" s="88"/>
      <c r="J2852" s="103"/>
      <c r="K2852" s="103"/>
      <c r="L2852" s="103"/>
      <c r="M2852" s="103"/>
      <c r="N2852" s="330"/>
      <c r="O2852" s="330"/>
      <c r="P2852" s="330"/>
      <c r="Q2852" s="106"/>
      <c r="R2852" s="94"/>
      <c r="S2852" s="104"/>
      <c r="T2852" s="94"/>
      <c r="U2852" s="104"/>
      <c r="V2852" s="94"/>
      <c r="W2852" s="94"/>
      <c r="X2852" s="94"/>
      <c r="Y2852" s="88" t="s">
        <v>230</v>
      </c>
      <c r="Z2852" s="88" t="s">
        <v>230</v>
      </c>
      <c r="AA2852" s="90" t="s">
        <v>230</v>
      </c>
      <c r="AB2852" s="88" t="s">
        <v>230</v>
      </c>
      <c r="AC2852" s="88" t="s">
        <v>230</v>
      </c>
      <c r="AD2852" s="88" t="s">
        <v>230</v>
      </c>
      <c r="AE2852" s="5" t="s">
        <v>5221</v>
      </c>
      <c r="AF2852" s="1029" t="s">
        <v>16562</v>
      </c>
      <c r="AG2852" s="95" t="s">
        <v>230</v>
      </c>
      <c r="AH2852" s="90" t="s">
        <v>58</v>
      </c>
      <c r="AI2852" s="315">
        <v>0.1</v>
      </c>
      <c r="AJ2852" s="104">
        <v>1500</v>
      </c>
      <c r="AK2852" s="98">
        <f t="shared" si="388"/>
        <v>0.31356164383561647</v>
      </c>
      <c r="AL2852" s="116">
        <f t="shared" si="386"/>
        <v>9.7397260273972594E-2</v>
      </c>
      <c r="AM2852" s="116">
        <f t="shared" si="389"/>
        <v>0.41095890410958907</v>
      </c>
      <c r="AN2852" s="98"/>
      <c r="AO2852" s="98"/>
      <c r="AP2852" s="98"/>
      <c r="AQ2852" s="368"/>
      <c r="AR2852" s="47"/>
      <c r="AS2852" s="48"/>
      <c r="AT2852" s="88"/>
      <c r="AU2852" s="103"/>
      <c r="AV2852" s="52"/>
      <c r="AW2852" s="88"/>
      <c r="AX2852" s="46"/>
      <c r="AY2852" s="2391"/>
    </row>
    <row r="2853" spans="1:51" s="8" customFormat="1" ht="15.95" customHeight="1" x14ac:dyDescent="0.25">
      <c r="A2853" s="93"/>
      <c r="B2853" s="88"/>
      <c r="C2853" s="993"/>
      <c r="D2853" s="88"/>
      <c r="E2853" s="103"/>
      <c r="F2853" s="103"/>
      <c r="G2853" s="88"/>
      <c r="H2853" s="103"/>
      <c r="I2853" s="88"/>
      <c r="J2853" s="103"/>
      <c r="K2853" s="103"/>
      <c r="L2853" s="103"/>
      <c r="M2853" s="103"/>
      <c r="N2853" s="330"/>
      <c r="O2853" s="330"/>
      <c r="P2853" s="330"/>
      <c r="Q2853" s="106"/>
      <c r="R2853" s="94"/>
      <c r="S2853" s="104"/>
      <c r="T2853" s="94"/>
      <c r="U2853" s="104"/>
      <c r="V2853" s="94"/>
      <c r="W2853" s="94"/>
      <c r="X2853" s="94"/>
      <c r="Y2853" s="88" t="s">
        <v>230</v>
      </c>
      <c r="Z2853" s="88" t="s">
        <v>230</v>
      </c>
      <c r="AA2853" s="90" t="s">
        <v>230</v>
      </c>
      <c r="AB2853" s="88" t="s">
        <v>230</v>
      </c>
      <c r="AC2853" s="88" t="s">
        <v>230</v>
      </c>
      <c r="AD2853" s="88" t="s">
        <v>230</v>
      </c>
      <c r="AE2853" s="5" t="s">
        <v>2440</v>
      </c>
      <c r="AF2853" s="1029" t="s">
        <v>5277</v>
      </c>
      <c r="AG2853" s="115" t="s">
        <v>230</v>
      </c>
      <c r="AH2853" s="132" t="s">
        <v>58</v>
      </c>
      <c r="AI2853" s="315">
        <v>0.1</v>
      </c>
      <c r="AJ2853" s="131">
        <v>6600</v>
      </c>
      <c r="AK2853" s="116">
        <f t="shared" si="388"/>
        <v>1.3796712328767125</v>
      </c>
      <c r="AL2853" s="116">
        <f t="shared" si="386"/>
        <v>0.4285479452054794</v>
      </c>
      <c r="AM2853" s="116">
        <f t="shared" si="389"/>
        <v>1.8082191780821919</v>
      </c>
      <c r="AN2853" s="116"/>
      <c r="AO2853" s="116"/>
      <c r="AP2853" s="116"/>
      <c r="AQ2853" s="367"/>
      <c r="AR2853" s="42"/>
      <c r="AS2853" s="43"/>
      <c r="AT2853" s="113"/>
      <c r="AU2853" s="130"/>
      <c r="AV2853" s="52"/>
      <c r="AW2853" s="88"/>
      <c r="AX2853" s="46"/>
      <c r="AY2853" s="2391"/>
    </row>
    <row r="2854" spans="1:51" s="8" customFormat="1" ht="15.95" customHeight="1" x14ac:dyDescent="0.25">
      <c r="A2854" s="93"/>
      <c r="B2854" s="88"/>
      <c r="C2854" s="993"/>
      <c r="D2854" s="88"/>
      <c r="E2854" s="103"/>
      <c r="F2854" s="103"/>
      <c r="G2854" s="88"/>
      <c r="H2854" s="103"/>
      <c r="I2854" s="88"/>
      <c r="J2854" s="103"/>
      <c r="K2854" s="103"/>
      <c r="L2854" s="103"/>
      <c r="M2854" s="103"/>
      <c r="N2854" s="330"/>
      <c r="O2854" s="330"/>
      <c r="P2854" s="330"/>
      <c r="Q2854" s="106"/>
      <c r="R2854" s="94"/>
      <c r="S2854" s="104"/>
      <c r="T2854" s="94"/>
      <c r="U2854" s="104"/>
      <c r="V2854" s="94"/>
      <c r="W2854" s="94"/>
      <c r="X2854" s="94"/>
      <c r="Y2854" s="88" t="s">
        <v>230</v>
      </c>
      <c r="Z2854" s="88" t="s">
        <v>230</v>
      </c>
      <c r="AA2854" s="90" t="s">
        <v>230</v>
      </c>
      <c r="AB2854" s="88" t="s">
        <v>230</v>
      </c>
      <c r="AC2854" s="88" t="s">
        <v>230</v>
      </c>
      <c r="AD2854" s="88" t="s">
        <v>230</v>
      </c>
      <c r="AE2854" s="5" t="s">
        <v>5278</v>
      </c>
      <c r="AF2854" s="1029" t="s">
        <v>5230</v>
      </c>
      <c r="AG2854" s="39" t="s">
        <v>230</v>
      </c>
      <c r="AH2854" s="1" t="s">
        <v>58</v>
      </c>
      <c r="AI2854" s="315">
        <v>0.1</v>
      </c>
      <c r="AJ2854" s="61">
        <v>300</v>
      </c>
      <c r="AK2854" s="40">
        <f t="shared" si="388"/>
        <v>6.2712328767123293E-2</v>
      </c>
      <c r="AL2854" s="116">
        <f t="shared" si="386"/>
        <v>1.9479452054794517E-2</v>
      </c>
      <c r="AM2854" s="116">
        <f t="shared" si="389"/>
        <v>8.2191780821917804E-2</v>
      </c>
      <c r="AN2854" s="40"/>
      <c r="AO2854" s="40"/>
      <c r="AP2854" s="40"/>
      <c r="AQ2854" s="1644"/>
      <c r="AR2854" s="1034"/>
      <c r="AS2854" s="45"/>
      <c r="AT2854" s="1029"/>
      <c r="AU2854" s="5"/>
      <c r="AV2854" s="52"/>
      <c r="AW2854" s="88"/>
      <c r="AX2854" s="46"/>
      <c r="AY2854" s="2391"/>
    </row>
    <row r="2855" spans="1:51" s="8" customFormat="1" ht="15.95" customHeight="1" x14ac:dyDescent="0.25">
      <c r="A2855" s="93"/>
      <c r="B2855" s="88"/>
      <c r="C2855" s="993"/>
      <c r="D2855" s="88"/>
      <c r="E2855" s="103"/>
      <c r="F2855" s="103"/>
      <c r="G2855" s="88"/>
      <c r="H2855" s="103"/>
      <c r="I2855" s="88"/>
      <c r="J2855" s="103"/>
      <c r="K2855" s="103"/>
      <c r="L2855" s="103"/>
      <c r="M2855" s="103"/>
      <c r="N2855" s="330"/>
      <c r="O2855" s="330"/>
      <c r="P2855" s="330"/>
      <c r="Q2855" s="106"/>
      <c r="R2855" s="94"/>
      <c r="S2855" s="104"/>
      <c r="T2855" s="94"/>
      <c r="U2855" s="104"/>
      <c r="V2855" s="94"/>
      <c r="W2855" s="94"/>
      <c r="X2855" s="94"/>
      <c r="Y2855" s="88" t="s">
        <v>230</v>
      </c>
      <c r="Z2855" s="88" t="s">
        <v>230</v>
      </c>
      <c r="AA2855" s="90" t="s">
        <v>230</v>
      </c>
      <c r="AB2855" s="88" t="s">
        <v>230</v>
      </c>
      <c r="AC2855" s="88" t="s">
        <v>230</v>
      </c>
      <c r="AD2855" s="88" t="s">
        <v>230</v>
      </c>
      <c r="AE2855" s="103" t="s">
        <v>16457</v>
      </c>
      <c r="AF2855" s="88" t="s">
        <v>5279</v>
      </c>
      <c r="AG2855" s="2247" t="s">
        <v>230</v>
      </c>
      <c r="AH2855" s="90" t="s">
        <v>58</v>
      </c>
      <c r="AI2855" s="318">
        <v>0.1</v>
      </c>
      <c r="AJ2855" s="104">
        <v>300</v>
      </c>
      <c r="AK2855" s="98">
        <f t="shared" si="388"/>
        <v>6.2712328767123293E-2</v>
      </c>
      <c r="AL2855" s="126">
        <f t="shared" si="386"/>
        <v>1.9479452054794517E-2</v>
      </c>
      <c r="AM2855" s="126">
        <f t="shared" si="389"/>
        <v>8.2191780821917804E-2</v>
      </c>
      <c r="AN2855" s="98"/>
      <c r="AO2855" s="98"/>
      <c r="AP2855" s="98"/>
      <c r="AQ2855" s="368"/>
      <c r="AR2855" s="47"/>
      <c r="AS2855" s="48"/>
      <c r="AT2855" s="88"/>
      <c r="AU2855" s="103"/>
      <c r="AV2855" s="52"/>
      <c r="AW2855" s="88"/>
      <c r="AX2855" s="52"/>
      <c r="AY2855" s="2391"/>
    </row>
    <row r="2856" spans="1:51" s="55" customFormat="1" ht="15.95" customHeight="1" x14ac:dyDescent="0.25">
      <c r="A2856" s="734">
        <v>560</v>
      </c>
      <c r="B2856" s="735" t="s">
        <v>55</v>
      </c>
      <c r="C2856" s="1212" t="s">
        <v>58</v>
      </c>
      <c r="D2856" s="735" t="s">
        <v>5222</v>
      </c>
      <c r="E2856" s="736" t="s">
        <v>5223</v>
      </c>
      <c r="F2856" s="736" t="s">
        <v>5224</v>
      </c>
      <c r="G2856" s="735"/>
      <c r="H2856" s="736" t="s">
        <v>219</v>
      </c>
      <c r="I2856" s="735" t="s">
        <v>220</v>
      </c>
      <c r="J2856" s="736" t="s">
        <v>317</v>
      </c>
      <c r="K2856" s="736">
        <v>0</v>
      </c>
      <c r="L2856" s="736" t="s">
        <v>317</v>
      </c>
      <c r="M2856" s="736">
        <v>0</v>
      </c>
      <c r="N2856" s="737">
        <v>7</v>
      </c>
      <c r="O2856" s="737">
        <v>1.5</v>
      </c>
      <c r="P2856" s="737">
        <v>10.5</v>
      </c>
      <c r="Q2856" s="738">
        <v>0</v>
      </c>
      <c r="R2856" s="744"/>
      <c r="S2856" s="740">
        <v>0</v>
      </c>
      <c r="T2856" s="739"/>
      <c r="U2856" s="740">
        <v>0</v>
      </c>
      <c r="V2856" s="739">
        <v>1</v>
      </c>
      <c r="W2856" s="739">
        <v>1</v>
      </c>
      <c r="X2856" s="739">
        <v>0</v>
      </c>
      <c r="Y2856" s="735" t="s">
        <v>61</v>
      </c>
      <c r="Z2856" s="735" t="s">
        <v>230</v>
      </c>
      <c r="AA2856" s="741" t="s">
        <v>230</v>
      </c>
      <c r="AB2856" s="735" t="s">
        <v>230</v>
      </c>
      <c r="AC2856" s="735" t="s">
        <v>230</v>
      </c>
      <c r="AD2856" s="735" t="s">
        <v>230</v>
      </c>
      <c r="AE2856" s="736" t="s">
        <v>2594</v>
      </c>
      <c r="AF2856" s="735" t="s">
        <v>5225</v>
      </c>
      <c r="AG2856" s="742" t="s">
        <v>230</v>
      </c>
      <c r="AH2856" s="741" t="s">
        <v>58</v>
      </c>
      <c r="AI2856" s="2023">
        <v>7.6300000000000007E-2</v>
      </c>
      <c r="AJ2856" s="740">
        <v>1200</v>
      </c>
      <c r="AK2856" s="828">
        <f>AI2856*AJ2856/365</f>
        <v>0.25084931506849317</v>
      </c>
      <c r="AL2856" s="828">
        <v>0</v>
      </c>
      <c r="AM2856" s="745">
        <f>AK2856+AL2856</f>
        <v>0.25084931506849317</v>
      </c>
      <c r="AN2856" s="828">
        <f>SUM(AK2856:AK2858)</f>
        <v>0.43898630136986305</v>
      </c>
      <c r="AO2856" s="828">
        <f>SUM(AL2856:AL2858)</f>
        <v>0</v>
      </c>
      <c r="AP2856" s="828">
        <f>AN2856+AO2856</f>
        <v>0.43898630136986305</v>
      </c>
      <c r="AQ2856" s="828">
        <f>AP2856*30</f>
        <v>13.169589041095891</v>
      </c>
      <c r="AR2856" s="746" t="s">
        <v>231</v>
      </c>
      <c r="AS2856" s="747"/>
      <c r="AT2856" s="735" t="s">
        <v>232</v>
      </c>
      <c r="AU2856" s="736" t="s">
        <v>58</v>
      </c>
      <c r="AV2856" s="2012" t="s">
        <v>5226</v>
      </c>
      <c r="AW2856" s="735" t="s">
        <v>20570</v>
      </c>
      <c r="AX2856" s="1103" t="s">
        <v>24056</v>
      </c>
      <c r="AY2856" s="2391" t="s">
        <v>16471</v>
      </c>
    </row>
    <row r="2857" spans="1:51" s="8" customFormat="1" ht="15.95" customHeight="1" x14ac:dyDescent="0.25">
      <c r="A2857" s="2013"/>
      <c r="B2857" s="1017"/>
      <c r="C2857" s="2014"/>
      <c r="D2857" s="1017"/>
      <c r="E2857" s="1831"/>
      <c r="F2857" s="1831"/>
      <c r="G2857" s="1017"/>
      <c r="H2857" s="1831"/>
      <c r="I2857" s="1017"/>
      <c r="J2857" s="1831"/>
      <c r="K2857" s="1831"/>
      <c r="L2857" s="1831"/>
      <c r="M2857" s="1831"/>
      <c r="N2857" s="2015"/>
      <c r="O2857" s="2015"/>
      <c r="P2857" s="2015"/>
      <c r="Q2857" s="2016"/>
      <c r="R2857" s="2017"/>
      <c r="S2857" s="2018"/>
      <c r="T2857" s="2017"/>
      <c r="U2857" s="2018"/>
      <c r="V2857" s="2017"/>
      <c r="W2857" s="2017"/>
      <c r="X2857" s="2017"/>
      <c r="Y2857" s="1017" t="s">
        <v>230</v>
      </c>
      <c r="Z2857" s="1017" t="s">
        <v>230</v>
      </c>
      <c r="AA2857" s="1081" t="s">
        <v>230</v>
      </c>
      <c r="AB2857" s="1017" t="s">
        <v>230</v>
      </c>
      <c r="AC2857" s="1017" t="s">
        <v>230</v>
      </c>
      <c r="AD2857" s="1017" t="s">
        <v>230</v>
      </c>
      <c r="AE2857" s="1831" t="s">
        <v>5227</v>
      </c>
      <c r="AF2857" s="1017" t="s">
        <v>5228</v>
      </c>
      <c r="AG2857" s="1018" t="s">
        <v>230</v>
      </c>
      <c r="AH2857" s="1081" t="s">
        <v>58</v>
      </c>
      <c r="AI2857" s="2019">
        <v>7.6300000000000007E-2</v>
      </c>
      <c r="AJ2857" s="2018">
        <v>600</v>
      </c>
      <c r="AK2857" s="1020">
        <f>AI2857*AJ2857/365</f>
        <v>0.12542465753424659</v>
      </c>
      <c r="AL2857" s="1020">
        <v>0</v>
      </c>
      <c r="AM2857" s="1020">
        <f>AK2857+AL2857</f>
        <v>0.12542465753424659</v>
      </c>
      <c r="AN2857" s="1020"/>
      <c r="AO2857" s="1020"/>
      <c r="AP2857" s="1020"/>
      <c r="AQ2857" s="1100"/>
      <c r="AR2857" s="2020"/>
      <c r="AS2857" s="2021"/>
      <c r="AT2857" s="1017"/>
      <c r="AU2857" s="1831"/>
      <c r="AV2857" s="1101"/>
      <c r="AW2857" s="1017"/>
      <c r="AX2857" s="1101"/>
      <c r="AY2857" s="2391"/>
    </row>
    <row r="2858" spans="1:51" s="8" customFormat="1" ht="15.95" customHeight="1" x14ac:dyDescent="0.25">
      <c r="A2858" s="1553"/>
      <c r="B2858" s="1022"/>
      <c r="C2858" s="1482"/>
      <c r="D2858" s="1022"/>
      <c r="E2858" s="1228"/>
      <c r="F2858" s="1228"/>
      <c r="G2858" s="1022"/>
      <c r="H2858" s="1228"/>
      <c r="I2858" s="1022"/>
      <c r="J2858" s="1228"/>
      <c r="K2858" s="1228"/>
      <c r="L2858" s="1228"/>
      <c r="M2858" s="1228"/>
      <c r="N2858" s="1483"/>
      <c r="O2858" s="1483"/>
      <c r="P2858" s="1483"/>
      <c r="Q2858" s="1484"/>
      <c r="R2858" s="1485"/>
      <c r="S2858" s="1229"/>
      <c r="T2858" s="1485"/>
      <c r="U2858" s="1229"/>
      <c r="V2858" s="1485"/>
      <c r="W2858" s="1485"/>
      <c r="X2858" s="1485"/>
      <c r="Y2858" s="1022" t="s">
        <v>230</v>
      </c>
      <c r="Z2858" s="1022" t="s">
        <v>230</v>
      </c>
      <c r="AA2858" s="1019" t="s">
        <v>230</v>
      </c>
      <c r="AB2858" s="1022" t="s">
        <v>230</v>
      </c>
      <c r="AC2858" s="1022" t="s">
        <v>230</v>
      </c>
      <c r="AD2858" s="1022" t="s">
        <v>230</v>
      </c>
      <c r="AE2858" s="1228" t="s">
        <v>5229</v>
      </c>
      <c r="AF2858" s="1022" t="s">
        <v>5230</v>
      </c>
      <c r="AG2858" s="1023" t="s">
        <v>230</v>
      </c>
      <c r="AH2858" s="1019" t="s">
        <v>58</v>
      </c>
      <c r="AI2858" s="2024">
        <v>7.6300000000000007E-2</v>
      </c>
      <c r="AJ2858" s="1229">
        <v>300</v>
      </c>
      <c r="AK2858" s="1024">
        <f>AI2858*AJ2858/365</f>
        <v>6.2712328767123293E-2</v>
      </c>
      <c r="AL2858" s="1024">
        <v>0</v>
      </c>
      <c r="AM2858" s="1024">
        <f>AK2858+AL2858</f>
        <v>6.2712328767123293E-2</v>
      </c>
      <c r="AN2858" s="1024"/>
      <c r="AO2858" s="1024"/>
      <c r="AP2858" s="1024"/>
      <c r="AQ2858" s="1668"/>
      <c r="AR2858" s="1104"/>
      <c r="AS2858" s="1105"/>
      <c r="AT2858" s="1022"/>
      <c r="AU2858" s="1228"/>
      <c r="AV2858" s="1489"/>
      <c r="AW2858" s="1022"/>
      <c r="AX2858" s="1103"/>
      <c r="AY2858" s="2391"/>
    </row>
    <row r="2859" spans="1:51" s="55" customFormat="1" ht="15.95" customHeight="1" x14ac:dyDescent="0.2">
      <c r="A2859" s="353">
        <v>561</v>
      </c>
      <c r="B2859" s="354" t="s">
        <v>55</v>
      </c>
      <c r="C2859" s="991" t="s">
        <v>58</v>
      </c>
      <c r="D2859" s="354" t="s">
        <v>5231</v>
      </c>
      <c r="E2859" s="272" t="s">
        <v>17611</v>
      </c>
      <c r="F2859" s="272" t="s">
        <v>17612</v>
      </c>
      <c r="G2859" s="354"/>
      <c r="H2859" s="354" t="s">
        <v>219</v>
      </c>
      <c r="I2859" s="354" t="s">
        <v>220</v>
      </c>
      <c r="J2859" s="354" t="s">
        <v>221</v>
      </c>
      <c r="K2859" s="272" t="s">
        <v>222</v>
      </c>
      <c r="L2859" s="272" t="s">
        <v>221</v>
      </c>
      <c r="M2859" s="272" t="s">
        <v>879</v>
      </c>
      <c r="N2859" s="440">
        <v>6.4</v>
      </c>
      <c r="O2859" s="440">
        <v>2.2000000000000002</v>
      </c>
      <c r="P2859" s="440">
        <f>O2859*N2859</f>
        <v>14.080000000000002</v>
      </c>
      <c r="Q2859" s="1010">
        <v>2</v>
      </c>
      <c r="R2859" s="503"/>
      <c r="S2859" s="505">
        <v>0</v>
      </c>
      <c r="T2859" s="357"/>
      <c r="U2859" s="505">
        <v>0</v>
      </c>
      <c r="V2859" s="357"/>
      <c r="W2859" s="357">
        <v>1</v>
      </c>
      <c r="X2859" s="357"/>
      <c r="Y2859" s="354" t="s">
        <v>62</v>
      </c>
      <c r="Z2859" s="366" t="s">
        <v>224</v>
      </c>
      <c r="AA2859" s="762" t="s">
        <v>225</v>
      </c>
      <c r="AB2859" s="354" t="s">
        <v>1789</v>
      </c>
      <c r="AC2859" s="354" t="s">
        <v>1790</v>
      </c>
      <c r="AD2859" s="925" t="s">
        <v>1791</v>
      </c>
      <c r="AE2859" s="198" t="s">
        <v>5175</v>
      </c>
      <c r="AF2859" s="166" t="s">
        <v>17614</v>
      </c>
      <c r="AG2859" s="358" t="s">
        <v>230</v>
      </c>
      <c r="AH2859" s="443" t="s">
        <v>58</v>
      </c>
      <c r="AI2859" s="894">
        <v>7.5300000000000006E-2</v>
      </c>
      <c r="AJ2859" s="505">
        <v>7500</v>
      </c>
      <c r="AK2859" s="359">
        <f>AJ2859*0.0575/365</f>
        <v>1.1815068493150684</v>
      </c>
      <c r="AL2859" s="359">
        <f>AJ2859*0.0178/365</f>
        <v>0.36575342465753424</v>
      </c>
      <c r="AM2859" s="361">
        <f t="shared" ref="AM2859:AM2865" si="390">SUM(AK2859:AL2859)</f>
        <v>1.5472602739726027</v>
      </c>
      <c r="AN2859" s="359">
        <f>SUM(AK2859:AK2865)</f>
        <v>4.5679726027397276</v>
      </c>
      <c r="AO2859" s="359">
        <f>SUM(AL2859:AL2865)</f>
        <v>1.4176438356164383</v>
      </c>
      <c r="AP2859" s="359">
        <f>SUM(AM2859:AM2865)</f>
        <v>5.9856164383561659</v>
      </c>
      <c r="AQ2859" s="359">
        <f>AP2859*30</f>
        <v>179.56849315068499</v>
      </c>
      <c r="AR2859" s="362" t="s">
        <v>231</v>
      </c>
      <c r="AS2859" s="363" t="s">
        <v>431</v>
      </c>
      <c r="AT2859" s="166" t="s">
        <v>232</v>
      </c>
      <c r="AU2859" s="272" t="s">
        <v>58</v>
      </c>
      <c r="AV2859" s="923" t="s">
        <v>5235</v>
      </c>
      <c r="AW2859" s="354" t="s">
        <v>234</v>
      </c>
      <c r="AX2859" s="2460" t="s">
        <v>17615</v>
      </c>
      <c r="AY2859" s="2391"/>
    </row>
    <row r="2860" spans="1:51" s="8" customFormat="1" ht="15.95" customHeight="1" x14ac:dyDescent="0.25">
      <c r="A2860" s="112"/>
      <c r="B2860" s="113"/>
      <c r="C2860" s="992"/>
      <c r="D2860" s="113"/>
      <c r="E2860" s="130"/>
      <c r="F2860" s="130"/>
      <c r="G2860" s="113"/>
      <c r="H2860" s="130"/>
      <c r="I2860" s="113"/>
      <c r="J2860" s="130"/>
      <c r="K2860" s="130"/>
      <c r="L2860" s="130"/>
      <c r="M2860" s="130"/>
      <c r="N2860" s="329"/>
      <c r="O2860" s="329"/>
      <c r="P2860" s="329"/>
      <c r="Q2860" s="1071"/>
      <c r="R2860" s="114"/>
      <c r="S2860" s="131"/>
      <c r="T2860" s="114"/>
      <c r="U2860" s="131"/>
      <c r="V2860" s="114"/>
      <c r="W2860" s="114"/>
      <c r="X2860" s="114"/>
      <c r="Y2860" s="113" t="s">
        <v>230</v>
      </c>
      <c r="Z2860" s="113" t="s">
        <v>230</v>
      </c>
      <c r="AA2860" s="132" t="s">
        <v>230</v>
      </c>
      <c r="AB2860" s="113" t="s">
        <v>230</v>
      </c>
      <c r="AC2860" s="113" t="s">
        <v>230</v>
      </c>
      <c r="AD2860" s="113" t="s">
        <v>230</v>
      </c>
      <c r="AE2860" s="130" t="s">
        <v>5236</v>
      </c>
      <c r="AF2860" s="113" t="s">
        <v>17613</v>
      </c>
      <c r="AG2860" s="115" t="s">
        <v>230</v>
      </c>
      <c r="AH2860" s="132" t="s">
        <v>58</v>
      </c>
      <c r="AI2860" s="315">
        <v>0.1</v>
      </c>
      <c r="AJ2860" s="131">
        <v>6750</v>
      </c>
      <c r="AK2860" s="116">
        <f t="shared" ref="AK2860:AK2866" si="391">AJ2860*0.0763/365</f>
        <v>1.4110273972602743</v>
      </c>
      <c r="AL2860" s="116">
        <f t="shared" ref="AL2860:AL2866" si="392">AJ2860*0.0237/365</f>
        <v>0.43828767123287671</v>
      </c>
      <c r="AM2860" s="116">
        <f t="shared" si="390"/>
        <v>1.849315068493151</v>
      </c>
      <c r="AN2860" s="116"/>
      <c r="AO2860" s="116"/>
      <c r="AP2860" s="116"/>
      <c r="AQ2860" s="367"/>
      <c r="AR2860" s="42"/>
      <c r="AS2860" s="43"/>
      <c r="AT2860" s="113"/>
      <c r="AU2860" s="130"/>
      <c r="AV2860" s="44"/>
      <c r="AW2860" s="113"/>
      <c r="AX2860" s="46"/>
      <c r="AY2860" s="2391"/>
    </row>
    <row r="2861" spans="1:51" s="8" customFormat="1" ht="15.95" customHeight="1" x14ac:dyDescent="0.25">
      <c r="A2861" s="36"/>
      <c r="B2861" s="1029"/>
      <c r="C2861" s="990"/>
      <c r="D2861" s="1029"/>
      <c r="E2861" s="5"/>
      <c r="F2861" s="5"/>
      <c r="G2861" s="1029"/>
      <c r="H2861" s="5"/>
      <c r="I2861" s="1029"/>
      <c r="J2861" s="5"/>
      <c r="K2861" s="5"/>
      <c r="L2861" s="5"/>
      <c r="M2861" s="5"/>
      <c r="N2861" s="328"/>
      <c r="O2861" s="328"/>
      <c r="P2861" s="328"/>
      <c r="Q2861" s="1056"/>
      <c r="R2861" s="448"/>
      <c r="S2861" s="61"/>
      <c r="T2861" s="448"/>
      <c r="U2861" s="61"/>
      <c r="V2861" s="448"/>
      <c r="W2861" s="448"/>
      <c r="X2861" s="448"/>
      <c r="Y2861" s="1029" t="s">
        <v>230</v>
      </c>
      <c r="Z2861" s="1029" t="s">
        <v>230</v>
      </c>
      <c r="AA2861" s="1" t="s">
        <v>230</v>
      </c>
      <c r="AB2861" s="1029" t="s">
        <v>230</v>
      </c>
      <c r="AC2861" s="1029" t="s">
        <v>230</v>
      </c>
      <c r="AD2861" s="1029" t="s">
        <v>230</v>
      </c>
      <c r="AE2861" s="5" t="s">
        <v>5237</v>
      </c>
      <c r="AF2861" s="1029" t="s">
        <v>5238</v>
      </c>
      <c r="AG2861" s="39" t="s">
        <v>230</v>
      </c>
      <c r="AH2861" s="1" t="s">
        <v>58</v>
      </c>
      <c r="AI2861" s="314">
        <v>0.1</v>
      </c>
      <c r="AJ2861" s="61">
        <v>900</v>
      </c>
      <c r="AK2861" s="40">
        <f t="shared" si="391"/>
        <v>0.18813698630136988</v>
      </c>
      <c r="AL2861" s="40">
        <f t="shared" si="392"/>
        <v>5.8438356164383559E-2</v>
      </c>
      <c r="AM2861" s="40">
        <f t="shared" si="390"/>
        <v>0.24657534246575344</v>
      </c>
      <c r="AN2861" s="40"/>
      <c r="AO2861" s="40"/>
      <c r="AP2861" s="40"/>
      <c r="AQ2861" s="1644"/>
      <c r="AR2861" s="1034"/>
      <c r="AS2861" s="45"/>
      <c r="AT2861" s="1029"/>
      <c r="AU2861" s="5"/>
      <c r="AV2861" s="46"/>
      <c r="AW2861" s="1029"/>
      <c r="AX2861" s="46"/>
      <c r="AY2861" s="2391"/>
    </row>
    <row r="2862" spans="1:51" s="8" customFormat="1" ht="15.95" customHeight="1" x14ac:dyDescent="0.25">
      <c r="A2862" s="93"/>
      <c r="B2862" s="88"/>
      <c r="C2862" s="993"/>
      <c r="D2862" s="88"/>
      <c r="E2862" s="103"/>
      <c r="F2862" s="103"/>
      <c r="G2862" s="88"/>
      <c r="H2862" s="103"/>
      <c r="I2862" s="88"/>
      <c r="J2862" s="103"/>
      <c r="K2862" s="103"/>
      <c r="L2862" s="103"/>
      <c r="M2862" s="103"/>
      <c r="N2862" s="330"/>
      <c r="O2862" s="330"/>
      <c r="P2862" s="330"/>
      <c r="Q2862" s="106"/>
      <c r="R2862" s="94"/>
      <c r="S2862" s="104"/>
      <c r="T2862" s="94"/>
      <c r="U2862" s="104"/>
      <c r="V2862" s="94"/>
      <c r="W2862" s="94"/>
      <c r="X2862" s="94"/>
      <c r="Y2862" s="88" t="s">
        <v>230</v>
      </c>
      <c r="Z2862" s="88" t="s">
        <v>230</v>
      </c>
      <c r="AA2862" s="90" t="s">
        <v>230</v>
      </c>
      <c r="AB2862" s="88" t="s">
        <v>230</v>
      </c>
      <c r="AC2862" s="88" t="s">
        <v>230</v>
      </c>
      <c r="AD2862" s="88" t="s">
        <v>230</v>
      </c>
      <c r="AE2862" s="103" t="s">
        <v>5239</v>
      </c>
      <c r="AF2862" s="88" t="s">
        <v>4870</v>
      </c>
      <c r="AG2862" s="95" t="s">
        <v>230</v>
      </c>
      <c r="AH2862" s="90" t="s">
        <v>58</v>
      </c>
      <c r="AI2862" s="316">
        <v>0.1</v>
      </c>
      <c r="AJ2862" s="104">
        <v>2400</v>
      </c>
      <c r="AK2862" s="98">
        <f t="shared" si="391"/>
        <v>0.50169863013698635</v>
      </c>
      <c r="AL2862" s="98">
        <f t="shared" si="392"/>
        <v>0.15583561643835614</v>
      </c>
      <c r="AM2862" s="40">
        <f t="shared" si="390"/>
        <v>0.65753424657534243</v>
      </c>
      <c r="AN2862" s="98"/>
      <c r="AO2862" s="98"/>
      <c r="AP2862" s="98"/>
      <c r="AQ2862" s="368"/>
      <c r="AR2862" s="47"/>
      <c r="AS2862" s="48"/>
      <c r="AT2862" s="88"/>
      <c r="AU2862" s="103"/>
      <c r="AV2862" s="52"/>
      <c r="AW2862" s="88"/>
      <c r="AX2862" s="46"/>
      <c r="AY2862" s="2391"/>
    </row>
    <row r="2863" spans="1:51" s="8" customFormat="1" ht="15.95" customHeight="1" x14ac:dyDescent="0.25">
      <c r="A2863" s="93"/>
      <c r="B2863" s="88"/>
      <c r="C2863" s="993"/>
      <c r="D2863" s="88"/>
      <c r="E2863" s="103"/>
      <c r="F2863" s="103"/>
      <c r="G2863" s="88"/>
      <c r="H2863" s="103"/>
      <c r="I2863" s="88"/>
      <c r="J2863" s="103"/>
      <c r="K2863" s="103"/>
      <c r="L2863" s="103"/>
      <c r="M2863" s="103"/>
      <c r="N2863" s="330"/>
      <c r="O2863" s="330"/>
      <c r="P2863" s="330"/>
      <c r="Q2863" s="106"/>
      <c r="R2863" s="94"/>
      <c r="S2863" s="104"/>
      <c r="T2863" s="94"/>
      <c r="U2863" s="104"/>
      <c r="V2863" s="94"/>
      <c r="W2863" s="94"/>
      <c r="X2863" s="94"/>
      <c r="Y2863" s="88"/>
      <c r="Z2863" s="88"/>
      <c r="AA2863" s="90"/>
      <c r="AB2863" s="88"/>
      <c r="AC2863" s="88"/>
      <c r="AD2863" s="88"/>
      <c r="AE2863" s="5" t="s">
        <v>16457</v>
      </c>
      <c r="AF2863" s="1029" t="s">
        <v>5367</v>
      </c>
      <c r="AG2863" s="39" t="s">
        <v>230</v>
      </c>
      <c r="AH2863" s="1" t="s">
        <v>58</v>
      </c>
      <c r="AI2863" s="314">
        <v>0.1</v>
      </c>
      <c r="AJ2863" s="61">
        <v>3150</v>
      </c>
      <c r="AK2863" s="40">
        <f t="shared" si="391"/>
        <v>0.65847945205479463</v>
      </c>
      <c r="AL2863" s="40">
        <f t="shared" si="392"/>
        <v>0.20453424657534247</v>
      </c>
      <c r="AM2863" s="40">
        <f t="shared" si="390"/>
        <v>0.8630136986301371</v>
      </c>
      <c r="AN2863" s="40"/>
      <c r="AO2863" s="40"/>
      <c r="AP2863" s="40"/>
      <c r="AQ2863" s="40"/>
      <c r="AR2863" s="47"/>
      <c r="AS2863" s="48"/>
      <c r="AT2863" s="88"/>
      <c r="AU2863" s="103"/>
      <c r="AV2863" s="52"/>
      <c r="AW2863" s="88"/>
      <c r="AX2863" s="46"/>
      <c r="AY2863" s="2391"/>
    </row>
    <row r="2864" spans="1:51" s="8" customFormat="1" ht="15.95" customHeight="1" x14ac:dyDescent="0.25">
      <c r="A2864" s="93"/>
      <c r="B2864" s="88"/>
      <c r="C2864" s="993"/>
      <c r="D2864" s="88"/>
      <c r="E2864" s="103"/>
      <c r="F2864" s="103"/>
      <c r="G2864" s="88"/>
      <c r="H2864" s="103"/>
      <c r="I2864" s="88"/>
      <c r="J2864" s="103"/>
      <c r="K2864" s="103"/>
      <c r="L2864" s="103"/>
      <c r="M2864" s="103"/>
      <c r="N2864" s="330"/>
      <c r="O2864" s="330"/>
      <c r="P2864" s="330"/>
      <c r="Q2864" s="106"/>
      <c r="R2864" s="94"/>
      <c r="S2864" s="104"/>
      <c r="T2864" s="94"/>
      <c r="U2864" s="104"/>
      <c r="V2864" s="94"/>
      <c r="W2864" s="94"/>
      <c r="X2864" s="94"/>
      <c r="Y2864" s="88"/>
      <c r="Z2864" s="88"/>
      <c r="AA2864" s="90"/>
      <c r="AB2864" s="88"/>
      <c r="AC2864" s="88"/>
      <c r="AD2864" s="88"/>
      <c r="AE2864" s="5" t="s">
        <v>5173</v>
      </c>
      <c r="AF2864" s="1029" t="s">
        <v>5371</v>
      </c>
      <c r="AG2864" s="39" t="s">
        <v>230</v>
      </c>
      <c r="AH2864" s="1" t="s">
        <v>58</v>
      </c>
      <c r="AI2864" s="314">
        <v>0.1</v>
      </c>
      <c r="AJ2864" s="61">
        <v>1650</v>
      </c>
      <c r="AK2864" s="40">
        <f t="shared" si="391"/>
        <v>0.34491780821917811</v>
      </c>
      <c r="AL2864" s="40">
        <f t="shared" si="392"/>
        <v>0.10713698630136985</v>
      </c>
      <c r="AM2864" s="40">
        <f t="shared" si="390"/>
        <v>0.45205479452054798</v>
      </c>
      <c r="AN2864" s="40"/>
      <c r="AO2864" s="40"/>
      <c r="AP2864" s="40"/>
      <c r="AQ2864" s="1644"/>
      <c r="AR2864" s="47"/>
      <c r="AS2864" s="48"/>
      <c r="AT2864" s="88"/>
      <c r="AU2864" s="103"/>
      <c r="AV2864" s="52"/>
      <c r="AW2864" s="88"/>
      <c r="AX2864" s="46"/>
      <c r="AY2864" s="2391"/>
    </row>
    <row r="2865" spans="1:51" s="8" customFormat="1" ht="15.95" customHeight="1" x14ac:dyDescent="0.25">
      <c r="A2865" s="93"/>
      <c r="B2865" s="88"/>
      <c r="C2865" s="993"/>
      <c r="D2865" s="88"/>
      <c r="E2865" s="103"/>
      <c r="F2865" s="103"/>
      <c r="G2865" s="88"/>
      <c r="H2865" s="103"/>
      <c r="I2865" s="88"/>
      <c r="J2865" s="103"/>
      <c r="K2865" s="103"/>
      <c r="L2865" s="103"/>
      <c r="M2865" s="103"/>
      <c r="N2865" s="330"/>
      <c r="O2865" s="330"/>
      <c r="P2865" s="330"/>
      <c r="Q2865" s="106"/>
      <c r="R2865" s="94"/>
      <c r="S2865" s="104"/>
      <c r="T2865" s="94"/>
      <c r="U2865" s="104"/>
      <c r="V2865" s="94"/>
      <c r="W2865" s="94"/>
      <c r="X2865" s="94"/>
      <c r="Y2865" s="88"/>
      <c r="Z2865" s="88"/>
      <c r="AA2865" s="90"/>
      <c r="AB2865" s="88"/>
      <c r="AC2865" s="88"/>
      <c r="AD2865" s="88"/>
      <c r="AE2865" s="103" t="s">
        <v>5171</v>
      </c>
      <c r="AF2865" s="88" t="s">
        <v>5372</v>
      </c>
      <c r="AG2865" s="95" t="s">
        <v>230</v>
      </c>
      <c r="AH2865" s="90" t="s">
        <v>58</v>
      </c>
      <c r="AI2865" s="316">
        <v>0.1</v>
      </c>
      <c r="AJ2865" s="104">
        <v>1350</v>
      </c>
      <c r="AK2865" s="98">
        <f t="shared" si="391"/>
        <v>0.28220547945205482</v>
      </c>
      <c r="AL2865" s="98">
        <f t="shared" si="392"/>
        <v>8.7657534246575339E-2</v>
      </c>
      <c r="AM2865" s="98">
        <f t="shared" si="390"/>
        <v>0.36986301369863017</v>
      </c>
      <c r="AN2865" s="98"/>
      <c r="AO2865" s="98"/>
      <c r="AP2865" s="98"/>
      <c r="AQ2865" s="368"/>
      <c r="AR2865" s="47"/>
      <c r="AS2865" s="48"/>
      <c r="AT2865" s="88"/>
      <c r="AU2865" s="103"/>
      <c r="AV2865" s="52"/>
      <c r="AW2865" s="88"/>
      <c r="AX2865" s="46"/>
      <c r="AY2865" s="2391"/>
    </row>
    <row r="2866" spans="1:51" s="55" customFormat="1" ht="15.95" customHeight="1" x14ac:dyDescent="0.25">
      <c r="A2866" s="182">
        <v>562</v>
      </c>
      <c r="B2866" s="166" t="s">
        <v>55</v>
      </c>
      <c r="C2866" s="989" t="s">
        <v>58</v>
      </c>
      <c r="D2866" s="166" t="s">
        <v>5240</v>
      </c>
      <c r="E2866" s="198" t="s">
        <v>5241</v>
      </c>
      <c r="F2866" s="198" t="s">
        <v>5242</v>
      </c>
      <c r="G2866" s="166"/>
      <c r="H2866" s="166" t="s">
        <v>219</v>
      </c>
      <c r="I2866" s="166" t="s">
        <v>220</v>
      </c>
      <c r="J2866" s="166" t="s">
        <v>221</v>
      </c>
      <c r="K2866" s="198" t="s">
        <v>222</v>
      </c>
      <c r="L2866" s="198" t="s">
        <v>221</v>
      </c>
      <c r="M2866" s="198" t="s">
        <v>879</v>
      </c>
      <c r="N2866" s="199">
        <v>7</v>
      </c>
      <c r="O2866" s="199">
        <v>2</v>
      </c>
      <c r="P2866" s="199">
        <v>14</v>
      </c>
      <c r="Q2866" s="1012">
        <v>2</v>
      </c>
      <c r="R2866" s="184"/>
      <c r="S2866" s="223">
        <v>1</v>
      </c>
      <c r="T2866" s="183"/>
      <c r="U2866" s="223">
        <v>0</v>
      </c>
      <c r="V2866" s="183"/>
      <c r="W2866" s="183"/>
      <c r="X2866" s="183"/>
      <c r="Y2866" s="673" t="s">
        <v>16652</v>
      </c>
      <c r="Z2866" s="166" t="s">
        <v>230</v>
      </c>
      <c r="AA2866" s="203" t="s">
        <v>230</v>
      </c>
      <c r="AB2866" s="166" t="s">
        <v>230</v>
      </c>
      <c r="AC2866" s="166" t="s">
        <v>230</v>
      </c>
      <c r="AD2866" s="166" t="s">
        <v>230</v>
      </c>
      <c r="AE2866" s="166" t="s">
        <v>5227</v>
      </c>
      <c r="AF2866" s="166" t="s">
        <v>5243</v>
      </c>
      <c r="AG2866" s="165" t="s">
        <v>230</v>
      </c>
      <c r="AH2866" s="203" t="s">
        <v>58</v>
      </c>
      <c r="AI2866" s="167">
        <v>0.1</v>
      </c>
      <c r="AJ2866" s="186">
        <v>4800</v>
      </c>
      <c r="AK2866" s="167">
        <f t="shared" si="391"/>
        <v>1.0033972602739727</v>
      </c>
      <c r="AL2866" s="167">
        <f t="shared" si="392"/>
        <v>0.31167123287671228</v>
      </c>
      <c r="AM2866" s="187">
        <f>AK2866+AL2866</f>
        <v>1.3150684931506849</v>
      </c>
      <c r="AN2866" s="167">
        <f>SUM(AK2866:AK2875)</f>
        <v>2.6984105097686952</v>
      </c>
      <c r="AO2866" s="167">
        <f>SUM(AL2866:AL2875)</f>
        <v>0.31167123287671228</v>
      </c>
      <c r="AP2866" s="167">
        <f>SUM(AM2866:AM2875)</f>
        <v>3.0100817426454074</v>
      </c>
      <c r="AQ2866" s="167">
        <f>AP2866*30</f>
        <v>90.302452279362228</v>
      </c>
      <c r="AR2866" s="193" t="s">
        <v>231</v>
      </c>
      <c r="AS2866" s="194" t="s">
        <v>431</v>
      </c>
      <c r="AT2866" s="166" t="s">
        <v>232</v>
      </c>
      <c r="AU2866" s="198" t="s">
        <v>58</v>
      </c>
      <c r="AV2866" s="231" t="s">
        <v>5226</v>
      </c>
      <c r="AW2866" s="166" t="s">
        <v>234</v>
      </c>
      <c r="AX2866" s="46"/>
      <c r="AY2866" s="2391"/>
    </row>
    <row r="2867" spans="1:51" s="1099" customFormat="1" ht="15.95" customHeight="1" x14ac:dyDescent="0.25">
      <c r="A2867" s="1448"/>
      <c r="B2867" s="827"/>
      <c r="C2867" s="1506"/>
      <c r="D2867" s="827"/>
      <c r="E2867" s="895"/>
      <c r="F2867" s="895"/>
      <c r="G2867" s="827"/>
      <c r="H2867" s="895"/>
      <c r="I2867" s="827"/>
      <c r="J2867" s="895"/>
      <c r="K2867" s="895"/>
      <c r="L2867" s="895"/>
      <c r="M2867" s="895"/>
      <c r="N2867" s="1507"/>
      <c r="O2867" s="1507"/>
      <c r="P2867" s="1507"/>
      <c r="Q2867" s="1508"/>
      <c r="R2867" s="826"/>
      <c r="S2867" s="1509"/>
      <c r="T2867" s="826"/>
      <c r="U2867" s="1509"/>
      <c r="V2867" s="826"/>
      <c r="W2867" s="826"/>
      <c r="X2867" s="826"/>
      <c r="Y2867" s="827"/>
      <c r="Z2867" s="113" t="s">
        <v>230</v>
      </c>
      <c r="AA2867" s="132" t="s">
        <v>230</v>
      </c>
      <c r="AB2867" s="113" t="s">
        <v>230</v>
      </c>
      <c r="AC2867" s="113" t="s">
        <v>230</v>
      </c>
      <c r="AD2867" s="113" t="s">
        <v>230</v>
      </c>
      <c r="AE2867" s="1352" t="s">
        <v>2594</v>
      </c>
      <c r="AF2867" s="1076" t="s">
        <v>5225</v>
      </c>
      <c r="AG2867" s="1077" t="s">
        <v>230</v>
      </c>
      <c r="AH2867" s="1078" t="s">
        <v>58</v>
      </c>
      <c r="AI2867" s="2011">
        <v>0.1</v>
      </c>
      <c r="AJ2867" s="1479">
        <v>1200</v>
      </c>
      <c r="AK2867" s="479">
        <f>AJ2867*0.0763/366</f>
        <v>0.25016393442622953</v>
      </c>
      <c r="AL2867" s="479">
        <v>0</v>
      </c>
      <c r="AM2867" s="777">
        <f>SUM(AK2867:AL2867)</f>
        <v>0.25016393442622953</v>
      </c>
      <c r="AN2867" s="1201"/>
      <c r="AO2867" s="1201"/>
      <c r="AP2867" s="1201"/>
      <c r="AQ2867" s="1510"/>
      <c r="AR2867" s="1408"/>
      <c r="AS2867" s="1409"/>
      <c r="AT2867" s="827"/>
      <c r="AU2867" s="895"/>
      <c r="AV2867" s="1356"/>
      <c r="AW2867" s="827"/>
      <c r="AX2867" s="2460" t="s">
        <v>24055</v>
      </c>
      <c r="AY2867" s="2401"/>
    </row>
    <row r="2868" spans="1:51" s="1099" customFormat="1" ht="15.95" customHeight="1" x14ac:dyDescent="0.25">
      <c r="A2868" s="781"/>
      <c r="B2868" s="782"/>
      <c r="C2868" s="1314"/>
      <c r="D2868" s="782"/>
      <c r="E2868" s="1015"/>
      <c r="F2868" s="1015"/>
      <c r="G2868" s="782"/>
      <c r="H2868" s="1015"/>
      <c r="I2868" s="782"/>
      <c r="J2868" s="1015"/>
      <c r="K2868" s="1015"/>
      <c r="L2868" s="1015"/>
      <c r="M2868" s="1015"/>
      <c r="N2868" s="1315"/>
      <c r="O2868" s="1315"/>
      <c r="P2868" s="1315"/>
      <c r="Q2868" s="1316"/>
      <c r="R2868" s="783"/>
      <c r="S2868" s="1195"/>
      <c r="T2868" s="783"/>
      <c r="U2868" s="1195"/>
      <c r="V2868" s="783"/>
      <c r="W2868" s="783"/>
      <c r="X2868" s="783"/>
      <c r="Y2868" s="782"/>
      <c r="Z2868" s="113" t="s">
        <v>230</v>
      </c>
      <c r="AA2868" s="132" t="s">
        <v>230</v>
      </c>
      <c r="AB2868" s="113" t="s">
        <v>230</v>
      </c>
      <c r="AC2868" s="113" t="s">
        <v>230</v>
      </c>
      <c r="AD2868" s="113" t="s">
        <v>230</v>
      </c>
      <c r="AE2868" s="1352" t="s">
        <v>5227</v>
      </c>
      <c r="AF2868" s="1076" t="s">
        <v>5228</v>
      </c>
      <c r="AG2868" s="1077" t="s">
        <v>230</v>
      </c>
      <c r="AH2868" s="1078" t="s">
        <v>58</v>
      </c>
      <c r="AI2868" s="2011">
        <v>0.1</v>
      </c>
      <c r="AJ2868" s="1479">
        <v>600</v>
      </c>
      <c r="AK2868" s="479">
        <f>AJ2868*0.0763/365</f>
        <v>0.12542465753424659</v>
      </c>
      <c r="AL2868" s="378">
        <v>0</v>
      </c>
      <c r="AM2868" s="380">
        <f>SUM(AK2868:AL2868)</f>
        <v>0.12542465753424659</v>
      </c>
      <c r="AN2868" s="430"/>
      <c r="AO2868" s="430"/>
      <c r="AP2868" s="430"/>
      <c r="AQ2868" s="830"/>
      <c r="AR2868" s="484"/>
      <c r="AS2868" s="786"/>
      <c r="AT2868" s="782"/>
      <c r="AU2868" s="1015"/>
      <c r="AV2868" s="787"/>
      <c r="AW2868" s="782"/>
      <c r="AX2868" s="2460" t="s">
        <v>24055</v>
      </c>
      <c r="AY2868" s="2401"/>
    </row>
    <row r="2869" spans="1:51" s="1099" customFormat="1" ht="15.95" customHeight="1" x14ac:dyDescent="0.25">
      <c r="A2869" s="781"/>
      <c r="B2869" s="782"/>
      <c r="C2869" s="1314"/>
      <c r="D2869" s="782"/>
      <c r="E2869" s="1015"/>
      <c r="F2869" s="1015"/>
      <c r="G2869" s="782"/>
      <c r="H2869" s="1015"/>
      <c r="I2869" s="782"/>
      <c r="J2869" s="1015"/>
      <c r="K2869" s="1015"/>
      <c r="L2869" s="1015"/>
      <c r="M2869" s="1015"/>
      <c r="N2869" s="1315"/>
      <c r="O2869" s="1315"/>
      <c r="P2869" s="1315"/>
      <c r="Q2869" s="1316"/>
      <c r="R2869" s="783"/>
      <c r="S2869" s="1195"/>
      <c r="T2869" s="783"/>
      <c r="U2869" s="1195"/>
      <c r="V2869" s="783"/>
      <c r="W2869" s="783"/>
      <c r="X2869" s="783"/>
      <c r="Y2869" s="782"/>
      <c r="Z2869" s="113" t="s">
        <v>230</v>
      </c>
      <c r="AA2869" s="132" t="s">
        <v>230</v>
      </c>
      <c r="AB2869" s="113" t="s">
        <v>230</v>
      </c>
      <c r="AC2869" s="113" t="s">
        <v>230</v>
      </c>
      <c r="AD2869" s="113" t="s">
        <v>230</v>
      </c>
      <c r="AE2869" s="1043" t="s">
        <v>5229</v>
      </c>
      <c r="AF2869" s="2000" t="s">
        <v>5230</v>
      </c>
      <c r="AG2869" s="2001" t="s">
        <v>230</v>
      </c>
      <c r="AH2869" s="754" t="s">
        <v>58</v>
      </c>
      <c r="AI2869" s="1546">
        <v>0.1</v>
      </c>
      <c r="AJ2869" s="1089">
        <v>300</v>
      </c>
      <c r="AK2869" s="378">
        <f>AJ2869*0.0763/365</f>
        <v>6.2712328767123293E-2</v>
      </c>
      <c r="AL2869" s="378">
        <v>0</v>
      </c>
      <c r="AM2869" s="380">
        <f>SUM(AK2869:AL2869)</f>
        <v>6.2712328767123293E-2</v>
      </c>
      <c r="AN2869" s="378"/>
      <c r="AO2869" s="430"/>
      <c r="AP2869" s="430"/>
      <c r="AQ2869" s="830"/>
      <c r="AR2869" s="484"/>
      <c r="AS2869" s="786"/>
      <c r="AT2869" s="782"/>
      <c r="AU2869" s="1015"/>
      <c r="AV2869" s="787"/>
      <c r="AW2869" s="782"/>
      <c r="AX2869" s="2460" t="s">
        <v>24055</v>
      </c>
      <c r="AY2869" s="2401"/>
    </row>
    <row r="2870" spans="1:51" s="8" customFormat="1" ht="15.95" customHeight="1" x14ac:dyDescent="0.25">
      <c r="A2870" s="112"/>
      <c r="B2870" s="113"/>
      <c r="C2870" s="992"/>
      <c r="D2870" s="113"/>
      <c r="E2870" s="130"/>
      <c r="F2870" s="130"/>
      <c r="G2870" s="113"/>
      <c r="H2870" s="130"/>
      <c r="I2870" s="113"/>
      <c r="J2870" s="130"/>
      <c r="K2870" s="130"/>
      <c r="L2870" s="130"/>
      <c r="M2870" s="130"/>
      <c r="N2870" s="329"/>
      <c r="O2870" s="329"/>
      <c r="P2870" s="329"/>
      <c r="Q2870" s="1071"/>
      <c r="R2870" s="114"/>
      <c r="S2870" s="131"/>
      <c r="T2870" s="114"/>
      <c r="U2870" s="131"/>
      <c r="V2870" s="114"/>
      <c r="W2870" s="114"/>
      <c r="X2870" s="114"/>
      <c r="Y2870" s="113" t="s">
        <v>230</v>
      </c>
      <c r="Z2870" s="113" t="s">
        <v>230</v>
      </c>
      <c r="AA2870" s="132" t="s">
        <v>230</v>
      </c>
      <c r="AB2870" s="113" t="s">
        <v>230</v>
      </c>
      <c r="AC2870" s="113" t="s">
        <v>230</v>
      </c>
      <c r="AD2870" s="113" t="s">
        <v>230</v>
      </c>
      <c r="AE2870" s="5" t="s">
        <v>5244</v>
      </c>
      <c r="AF2870" s="1994" t="s">
        <v>5245</v>
      </c>
      <c r="AG2870" s="39">
        <v>1105030002131</v>
      </c>
      <c r="AH2870" s="1994" t="s">
        <v>2305</v>
      </c>
      <c r="AI2870" s="61">
        <v>0.87</v>
      </c>
      <c r="AJ2870" s="1056">
        <v>8</v>
      </c>
      <c r="AK2870" s="40">
        <f t="shared" ref="AK2870:AK2874" si="393">AJ2870*AI2870/365</f>
        <v>1.9068493150684932E-2</v>
      </c>
      <c r="AL2870" s="40">
        <v>0</v>
      </c>
      <c r="AM2870" s="41">
        <f t="shared" ref="AM2870:AM2874" si="394">SUBTOTAL(9,AK2870:AL2870)</f>
        <v>1.9068493150684932E-2</v>
      </c>
      <c r="AN2870" s="40"/>
      <c r="AO2870" s="116"/>
      <c r="AP2870" s="116"/>
      <c r="AQ2870" s="367"/>
      <c r="AR2870" s="42"/>
      <c r="AS2870" s="43"/>
      <c r="AT2870" s="113"/>
      <c r="AU2870" s="130"/>
      <c r="AV2870" s="44"/>
      <c r="AW2870" s="113"/>
      <c r="AX2870" s="46"/>
      <c r="AY2870" s="2391"/>
    </row>
    <row r="2871" spans="1:51" s="8" customFormat="1" ht="15.95" customHeight="1" x14ac:dyDescent="0.25">
      <c r="A2871" s="36"/>
      <c r="B2871" s="1029"/>
      <c r="C2871" s="990"/>
      <c r="D2871" s="1029"/>
      <c r="E2871" s="5"/>
      <c r="F2871" s="5"/>
      <c r="G2871" s="1029"/>
      <c r="H2871" s="5"/>
      <c r="I2871" s="1029"/>
      <c r="J2871" s="5"/>
      <c r="K2871" s="5"/>
      <c r="L2871" s="5"/>
      <c r="M2871" s="5"/>
      <c r="N2871" s="328"/>
      <c r="O2871" s="328"/>
      <c r="P2871" s="328"/>
      <c r="Q2871" s="1056"/>
      <c r="R2871" s="448"/>
      <c r="S2871" s="61"/>
      <c r="T2871" s="448"/>
      <c r="U2871" s="61"/>
      <c r="V2871" s="448"/>
      <c r="W2871" s="448"/>
      <c r="X2871" s="448"/>
      <c r="Y2871" s="1029" t="s">
        <v>230</v>
      </c>
      <c r="Z2871" s="1029" t="s">
        <v>230</v>
      </c>
      <c r="AA2871" s="1" t="s">
        <v>230</v>
      </c>
      <c r="AB2871" s="1029" t="s">
        <v>230</v>
      </c>
      <c r="AC2871" s="1029" t="s">
        <v>230</v>
      </c>
      <c r="AD2871" s="1029" t="s">
        <v>230</v>
      </c>
      <c r="AE2871" s="5" t="s">
        <v>5246</v>
      </c>
      <c r="AF2871" s="1994" t="s">
        <v>5247</v>
      </c>
      <c r="AG2871" s="39">
        <v>1065030020406</v>
      </c>
      <c r="AH2871" s="1" t="s">
        <v>657</v>
      </c>
      <c r="AI2871" s="61">
        <v>2.0699999999999998</v>
      </c>
      <c r="AJ2871" s="450">
        <v>60</v>
      </c>
      <c r="AK2871" s="40">
        <f t="shared" si="393"/>
        <v>0.34027397260273967</v>
      </c>
      <c r="AL2871" s="40">
        <v>0</v>
      </c>
      <c r="AM2871" s="41">
        <f t="shared" si="394"/>
        <v>0.34027397260273967</v>
      </c>
      <c r="AN2871" s="40"/>
      <c r="AO2871" s="40"/>
      <c r="AP2871" s="40"/>
      <c r="AQ2871" s="1644"/>
      <c r="AR2871" s="1034"/>
      <c r="AS2871" s="45"/>
      <c r="AT2871" s="1029"/>
      <c r="AU2871" s="5"/>
      <c r="AV2871" s="46"/>
      <c r="AW2871" s="1029"/>
      <c r="AX2871" s="46"/>
      <c r="AY2871" s="2391"/>
    </row>
    <row r="2872" spans="1:51" s="8" customFormat="1" ht="15.95" customHeight="1" x14ac:dyDescent="0.25">
      <c r="A2872" s="36"/>
      <c r="B2872" s="1029"/>
      <c r="C2872" s="990"/>
      <c r="D2872" s="1029"/>
      <c r="E2872" s="5"/>
      <c r="F2872" s="5"/>
      <c r="G2872" s="1029"/>
      <c r="H2872" s="5"/>
      <c r="I2872" s="1029"/>
      <c r="J2872" s="5"/>
      <c r="K2872" s="5"/>
      <c r="L2872" s="5"/>
      <c r="M2872" s="5"/>
      <c r="N2872" s="328"/>
      <c r="O2872" s="328"/>
      <c r="P2872" s="328"/>
      <c r="Q2872" s="1056"/>
      <c r="R2872" s="448"/>
      <c r="S2872" s="61"/>
      <c r="T2872" s="448"/>
      <c r="U2872" s="61"/>
      <c r="V2872" s="448"/>
      <c r="W2872" s="448"/>
      <c r="X2872" s="448"/>
      <c r="Y2872" s="1029" t="s">
        <v>230</v>
      </c>
      <c r="Z2872" s="1029" t="s">
        <v>230</v>
      </c>
      <c r="AA2872" s="1" t="s">
        <v>230</v>
      </c>
      <c r="AB2872" s="1029" t="s">
        <v>230</v>
      </c>
      <c r="AC2872" s="1029" t="s">
        <v>230</v>
      </c>
      <c r="AD2872" s="1029" t="s">
        <v>230</v>
      </c>
      <c r="AE2872" s="5" t="s">
        <v>5249</v>
      </c>
      <c r="AF2872" s="1994" t="s">
        <v>2404</v>
      </c>
      <c r="AG2872" s="39">
        <v>304503024500048</v>
      </c>
      <c r="AH2872" s="1" t="s">
        <v>506</v>
      </c>
      <c r="AI2872" s="61">
        <v>2.0699999999999998</v>
      </c>
      <c r="AJ2872" s="328">
        <v>50</v>
      </c>
      <c r="AK2872" s="40">
        <f t="shared" si="393"/>
        <v>0.28356164383561638</v>
      </c>
      <c r="AL2872" s="40">
        <v>0</v>
      </c>
      <c r="AM2872" s="41">
        <f t="shared" si="394"/>
        <v>0.28356164383561638</v>
      </c>
      <c r="AN2872" s="40"/>
      <c r="AO2872" s="40"/>
      <c r="AP2872" s="40"/>
      <c r="AQ2872" s="1644"/>
      <c r="AR2872" s="1034"/>
      <c r="AS2872" s="45"/>
      <c r="AT2872" s="1029"/>
      <c r="AU2872" s="5"/>
      <c r="AV2872" s="46"/>
      <c r="AW2872" s="1029"/>
      <c r="AX2872" s="46"/>
      <c r="AY2872" s="2391"/>
    </row>
    <row r="2873" spans="1:51" s="8" customFormat="1" ht="15.95" customHeight="1" x14ac:dyDescent="0.25">
      <c r="A2873" s="36"/>
      <c r="B2873" s="1029"/>
      <c r="C2873" s="990"/>
      <c r="D2873" s="1029"/>
      <c r="E2873" s="5"/>
      <c r="F2873" s="5"/>
      <c r="G2873" s="1029"/>
      <c r="H2873" s="5"/>
      <c r="I2873" s="1029"/>
      <c r="J2873" s="5"/>
      <c r="K2873" s="5"/>
      <c r="L2873" s="5"/>
      <c r="M2873" s="5"/>
      <c r="N2873" s="328"/>
      <c r="O2873" s="328"/>
      <c r="P2873" s="328"/>
      <c r="Q2873" s="1056"/>
      <c r="R2873" s="448"/>
      <c r="S2873" s="61"/>
      <c r="T2873" s="448"/>
      <c r="U2873" s="61"/>
      <c r="V2873" s="448"/>
      <c r="W2873" s="448"/>
      <c r="X2873" s="448"/>
      <c r="Y2873" s="1029" t="s">
        <v>230</v>
      </c>
      <c r="Z2873" s="1029" t="s">
        <v>230</v>
      </c>
      <c r="AA2873" s="1" t="s">
        <v>230</v>
      </c>
      <c r="AB2873" s="1029" t="s">
        <v>230</v>
      </c>
      <c r="AC2873" s="1029" t="s">
        <v>230</v>
      </c>
      <c r="AD2873" s="1029" t="s">
        <v>230</v>
      </c>
      <c r="AE2873" s="5" t="s">
        <v>5249</v>
      </c>
      <c r="AF2873" s="1994" t="s">
        <v>2299</v>
      </c>
      <c r="AG2873" s="39">
        <v>503000328489</v>
      </c>
      <c r="AH2873" s="1" t="s">
        <v>2674</v>
      </c>
      <c r="AI2873" s="61">
        <v>1.32</v>
      </c>
      <c r="AJ2873" s="61">
        <v>6</v>
      </c>
      <c r="AK2873" s="40">
        <f t="shared" si="393"/>
        <v>2.1698630136986301E-2</v>
      </c>
      <c r="AL2873" s="40">
        <v>0</v>
      </c>
      <c r="AM2873" s="41">
        <f t="shared" si="394"/>
        <v>2.1698630136986301E-2</v>
      </c>
      <c r="AN2873" s="40"/>
      <c r="AO2873" s="40"/>
      <c r="AP2873" s="40"/>
      <c r="AQ2873" s="1644"/>
      <c r="AR2873" s="1034"/>
      <c r="AS2873" s="45"/>
      <c r="AT2873" s="1029"/>
      <c r="AU2873" s="5"/>
      <c r="AV2873" s="46"/>
      <c r="AW2873" s="1029"/>
      <c r="AX2873" s="46"/>
      <c r="AY2873" s="2391"/>
    </row>
    <row r="2874" spans="1:51" s="8" customFormat="1" ht="15.95" customHeight="1" x14ac:dyDescent="0.25">
      <c r="A2874" s="93"/>
      <c r="B2874" s="88"/>
      <c r="C2874" s="993"/>
      <c r="D2874" s="88"/>
      <c r="E2874" s="103"/>
      <c r="F2874" s="103"/>
      <c r="G2874" s="88"/>
      <c r="H2874" s="103"/>
      <c r="I2874" s="88"/>
      <c r="J2874" s="103"/>
      <c r="K2874" s="103"/>
      <c r="L2874" s="103"/>
      <c r="M2874" s="103"/>
      <c r="N2874" s="330"/>
      <c r="O2874" s="330"/>
      <c r="P2874" s="330"/>
      <c r="Q2874" s="106"/>
      <c r="R2874" s="94"/>
      <c r="S2874" s="104"/>
      <c r="T2874" s="94"/>
      <c r="U2874" s="104"/>
      <c r="V2874" s="94"/>
      <c r="W2874" s="94"/>
      <c r="X2874" s="94"/>
      <c r="Y2874" s="88" t="s">
        <v>230</v>
      </c>
      <c r="Z2874" s="88" t="s">
        <v>230</v>
      </c>
      <c r="AA2874" s="90" t="s">
        <v>230</v>
      </c>
      <c r="AB2874" s="88" t="s">
        <v>230</v>
      </c>
      <c r="AC2874" s="88" t="s">
        <v>230</v>
      </c>
      <c r="AD2874" s="88" t="s">
        <v>230</v>
      </c>
      <c r="AE2874" s="5" t="s">
        <v>5250</v>
      </c>
      <c r="AF2874" s="1994" t="s">
        <v>2390</v>
      </c>
      <c r="AG2874" s="39">
        <v>1025202393677</v>
      </c>
      <c r="AH2874" s="1" t="s">
        <v>722</v>
      </c>
      <c r="AI2874" s="328">
        <v>1.1399999999999999</v>
      </c>
      <c r="AJ2874" s="1995">
        <v>100</v>
      </c>
      <c r="AK2874" s="40">
        <f t="shared" si="393"/>
        <v>0.31232876712328761</v>
      </c>
      <c r="AL2874" s="40">
        <v>0</v>
      </c>
      <c r="AM2874" s="41">
        <f t="shared" si="394"/>
        <v>0.31232876712328761</v>
      </c>
      <c r="AN2874" s="40"/>
      <c r="AO2874" s="98"/>
      <c r="AP2874" s="98"/>
      <c r="AQ2874" s="368"/>
      <c r="AR2874" s="47"/>
      <c r="AS2874" s="48"/>
      <c r="AT2874" s="88"/>
      <c r="AU2874" s="103"/>
      <c r="AV2874" s="52"/>
      <c r="AW2874" s="88"/>
      <c r="AX2874" s="46"/>
      <c r="AY2874" s="2391"/>
    </row>
    <row r="2875" spans="1:51" s="1099" customFormat="1" ht="15.95" customHeight="1" x14ac:dyDescent="0.2">
      <c r="A2875" s="781"/>
      <c r="B2875" s="782"/>
      <c r="C2875" s="1314"/>
      <c r="D2875" s="782"/>
      <c r="E2875" s="1015"/>
      <c r="F2875" s="1015"/>
      <c r="G2875" s="782"/>
      <c r="H2875" s="1015"/>
      <c r="I2875" s="782"/>
      <c r="J2875" s="1015"/>
      <c r="K2875" s="1015"/>
      <c r="L2875" s="1015"/>
      <c r="M2875" s="1015"/>
      <c r="N2875" s="1315"/>
      <c r="O2875" s="1315"/>
      <c r="P2875" s="1315"/>
      <c r="Q2875" s="1316"/>
      <c r="R2875" s="783"/>
      <c r="S2875" s="1195"/>
      <c r="T2875" s="783"/>
      <c r="U2875" s="1195"/>
      <c r="V2875" s="783"/>
      <c r="W2875" s="783"/>
      <c r="X2875" s="783"/>
      <c r="Y2875" s="782" t="s">
        <v>230</v>
      </c>
      <c r="Z2875" s="782" t="s">
        <v>230</v>
      </c>
      <c r="AA2875" s="784" t="s">
        <v>230</v>
      </c>
      <c r="AB2875" s="782" t="s">
        <v>230</v>
      </c>
      <c r="AC2875" s="1816" t="s">
        <v>23771</v>
      </c>
      <c r="AD2875" s="1172" t="s">
        <v>10204</v>
      </c>
      <c r="AE2875" s="1043" t="s">
        <v>5227</v>
      </c>
      <c r="AF2875" s="2000" t="s">
        <v>10202</v>
      </c>
      <c r="AG2875" s="2001" t="s">
        <v>23770</v>
      </c>
      <c r="AH2875" s="754" t="s">
        <v>1509</v>
      </c>
      <c r="AI2875" s="1089">
        <v>1.48</v>
      </c>
      <c r="AJ2875" s="831">
        <v>69</v>
      </c>
      <c r="AK2875" s="378">
        <f>AJ2875*AI2875/365</f>
        <v>0.27978082191780823</v>
      </c>
      <c r="AL2875" s="378">
        <v>0</v>
      </c>
      <c r="AM2875" s="380">
        <f>SUM(AK2875:AL2875)</f>
        <v>0.27978082191780823</v>
      </c>
      <c r="AN2875" s="378"/>
      <c r="AO2875" s="430"/>
      <c r="AP2875" s="430"/>
      <c r="AQ2875" s="830"/>
      <c r="AR2875" s="484"/>
      <c r="AS2875" s="786"/>
      <c r="AT2875" s="782"/>
      <c r="AU2875" s="1015"/>
      <c r="AV2875" s="787"/>
      <c r="AW2875" s="782"/>
      <c r="AX2875" s="2460" t="s">
        <v>23765</v>
      </c>
      <c r="AY2875" s="2401"/>
    </row>
    <row r="2876" spans="1:51" s="8" customFormat="1" ht="15.95" customHeight="1" x14ac:dyDescent="0.25">
      <c r="A2876" s="1553" t="s">
        <v>16781</v>
      </c>
      <c r="B2876" s="1022"/>
      <c r="C2876" s="1482"/>
      <c r="D2876" s="1022"/>
      <c r="E2876" s="1228"/>
      <c r="F2876" s="1228"/>
      <c r="G2876" s="1022"/>
      <c r="H2876" s="1228"/>
      <c r="I2876" s="1022"/>
      <c r="J2876" s="1228"/>
      <c r="K2876" s="1228"/>
      <c r="L2876" s="1228"/>
      <c r="M2876" s="1228"/>
      <c r="N2876" s="1483"/>
      <c r="O2876" s="1483"/>
      <c r="P2876" s="1483"/>
      <c r="Q2876" s="1484"/>
      <c r="R2876" s="1485"/>
      <c r="S2876" s="1229"/>
      <c r="T2876" s="1485"/>
      <c r="U2876" s="1229"/>
      <c r="V2876" s="1485"/>
      <c r="W2876" s="1485"/>
      <c r="X2876" s="1485"/>
      <c r="Y2876" s="1022" t="s">
        <v>230</v>
      </c>
      <c r="Z2876" s="1022" t="s">
        <v>230</v>
      </c>
      <c r="AA2876" s="1019" t="s">
        <v>230</v>
      </c>
      <c r="AB2876" s="1022" t="s">
        <v>230</v>
      </c>
      <c r="AC2876" s="1022" t="s">
        <v>230</v>
      </c>
      <c r="AD2876" s="1022" t="s">
        <v>230</v>
      </c>
      <c r="AE2876" s="1228" t="s">
        <v>5246</v>
      </c>
      <c r="AF2876" s="1022" t="s">
        <v>5248</v>
      </c>
      <c r="AG2876" s="1023">
        <v>308503023800032</v>
      </c>
      <c r="AH2876" s="1019" t="s">
        <v>22888</v>
      </c>
      <c r="AI2876" s="1483">
        <v>0.28999999999999998</v>
      </c>
      <c r="AJ2876" s="1229">
        <v>120</v>
      </c>
      <c r="AK2876" s="1024">
        <f>AJ2876*AI2876/365</f>
        <v>9.5342465753424643E-2</v>
      </c>
      <c r="AL2876" s="1024">
        <v>0</v>
      </c>
      <c r="AM2876" s="1486">
        <f>SUBTOTAL(9,AK2876:AL2876)</f>
        <v>9.5342465753424643E-2</v>
      </c>
      <c r="AN2876" s="1024"/>
      <c r="AO2876" s="1024"/>
      <c r="AP2876" s="1024"/>
      <c r="AQ2876" s="1668"/>
      <c r="AR2876" s="1104"/>
      <c r="AS2876" s="1105"/>
      <c r="AT2876" s="1022"/>
      <c r="AU2876" s="1228"/>
      <c r="AV2876" s="1489"/>
      <c r="AW2876" s="1022" t="s">
        <v>16781</v>
      </c>
      <c r="AX2876" s="1489" t="s">
        <v>16781</v>
      </c>
      <c r="AY2876" s="2391"/>
    </row>
    <row r="2877" spans="1:51" s="55" customFormat="1" ht="15.95" customHeight="1" x14ac:dyDescent="0.2">
      <c r="A2877" s="709">
        <v>563</v>
      </c>
      <c r="B2877" s="434" t="s">
        <v>55</v>
      </c>
      <c r="C2877" s="998" t="s">
        <v>58</v>
      </c>
      <c r="D2877" s="434" t="s">
        <v>5</v>
      </c>
      <c r="E2877" s="439" t="s">
        <v>5251</v>
      </c>
      <c r="F2877" s="439" t="s">
        <v>5252</v>
      </c>
      <c r="G2877" s="434"/>
      <c r="H2877" s="434" t="s">
        <v>219</v>
      </c>
      <c r="I2877" s="434" t="s">
        <v>220</v>
      </c>
      <c r="J2877" s="434" t="s">
        <v>221</v>
      </c>
      <c r="K2877" s="439" t="s">
        <v>2008</v>
      </c>
      <c r="L2877" s="439" t="s">
        <v>221</v>
      </c>
      <c r="M2877" s="439" t="s">
        <v>879</v>
      </c>
      <c r="N2877" s="710">
        <v>6</v>
      </c>
      <c r="O2877" s="710">
        <v>1.5</v>
      </c>
      <c r="P2877" s="710">
        <v>9</v>
      </c>
      <c r="Q2877" s="711">
        <v>0</v>
      </c>
      <c r="R2877" s="788"/>
      <c r="S2877" s="436">
        <v>0</v>
      </c>
      <c r="T2877" s="712"/>
      <c r="U2877" s="436">
        <v>0</v>
      </c>
      <c r="V2877" s="712"/>
      <c r="W2877" s="712"/>
      <c r="X2877" s="712"/>
      <c r="Y2877" s="1368" t="s">
        <v>16652</v>
      </c>
      <c r="Z2877" s="434" t="s">
        <v>230</v>
      </c>
      <c r="AA2877" s="741" t="s">
        <v>230</v>
      </c>
      <c r="AB2877" s="735" t="s">
        <v>230</v>
      </c>
      <c r="AC2877" s="735" t="s">
        <v>230</v>
      </c>
      <c r="AD2877" s="735" t="s">
        <v>230</v>
      </c>
      <c r="AE2877" s="736"/>
      <c r="AF2877" s="735"/>
      <c r="AG2877" s="742"/>
      <c r="AH2877" s="741"/>
      <c r="AI2877" s="828"/>
      <c r="AJ2877" s="740"/>
      <c r="AK2877" s="828"/>
      <c r="AL2877" s="828"/>
      <c r="AM2877" s="745"/>
      <c r="AN2877" s="515">
        <f>SUM(AK2877:AK2877)</f>
        <v>0</v>
      </c>
      <c r="AO2877" s="515">
        <f>SUM(AL2877:AL2877)</f>
        <v>0</v>
      </c>
      <c r="AP2877" s="515">
        <f>AN2877+AO2877</f>
        <v>0</v>
      </c>
      <c r="AQ2877" s="515">
        <f>AP2877*30</f>
        <v>0</v>
      </c>
      <c r="AR2877" s="746" t="s">
        <v>231</v>
      </c>
      <c r="AS2877" s="433"/>
      <c r="AT2877" s="434" t="s">
        <v>232</v>
      </c>
      <c r="AU2877" s="439" t="s">
        <v>58</v>
      </c>
      <c r="AV2877" s="943" t="s">
        <v>5253</v>
      </c>
      <c r="AW2877" s="735" t="s">
        <v>16435</v>
      </c>
      <c r="AX2877" s="804" t="s">
        <v>16475</v>
      </c>
      <c r="AY2877" s="2391" t="s">
        <v>16476</v>
      </c>
    </row>
    <row r="2878" spans="1:51" s="55" customFormat="1" ht="15.95" customHeight="1" x14ac:dyDescent="0.25">
      <c r="A2878" s="182">
        <v>564</v>
      </c>
      <c r="B2878" s="166" t="s">
        <v>55</v>
      </c>
      <c r="C2878" s="989" t="s">
        <v>58</v>
      </c>
      <c r="D2878" s="166" t="s">
        <v>104</v>
      </c>
      <c r="E2878" s="198" t="s">
        <v>5254</v>
      </c>
      <c r="F2878" s="198" t="s">
        <v>5255</v>
      </c>
      <c r="G2878" s="166"/>
      <c r="H2878" s="166" t="s">
        <v>219</v>
      </c>
      <c r="I2878" s="166" t="s">
        <v>1413</v>
      </c>
      <c r="J2878" s="166" t="s">
        <v>221</v>
      </c>
      <c r="K2878" s="198" t="s">
        <v>2008</v>
      </c>
      <c r="L2878" s="198" t="s">
        <v>221</v>
      </c>
      <c r="M2878" s="198" t="s">
        <v>879</v>
      </c>
      <c r="N2878" s="199">
        <v>12</v>
      </c>
      <c r="O2878" s="199">
        <v>1.5</v>
      </c>
      <c r="P2878" s="199">
        <v>18</v>
      </c>
      <c r="Q2878" s="1012">
        <v>4</v>
      </c>
      <c r="R2878" s="184"/>
      <c r="S2878" s="223">
        <v>1</v>
      </c>
      <c r="T2878" s="183"/>
      <c r="U2878" s="223">
        <v>0</v>
      </c>
      <c r="V2878" s="183">
        <v>0</v>
      </c>
      <c r="W2878" s="183"/>
      <c r="X2878" s="183">
        <v>0</v>
      </c>
      <c r="Y2878" s="673" t="s">
        <v>16652</v>
      </c>
      <c r="Z2878" s="166" t="s">
        <v>230</v>
      </c>
      <c r="AA2878" s="203" t="s">
        <v>230</v>
      </c>
      <c r="AB2878" s="166" t="s">
        <v>230</v>
      </c>
      <c r="AC2878" s="166" t="s">
        <v>230</v>
      </c>
      <c r="AD2878" s="166" t="s">
        <v>230</v>
      </c>
      <c r="AE2878" s="198" t="s">
        <v>5256</v>
      </c>
      <c r="AF2878" s="166" t="s">
        <v>5257</v>
      </c>
      <c r="AG2878" s="165" t="s">
        <v>230</v>
      </c>
      <c r="AH2878" s="203" t="s">
        <v>58</v>
      </c>
      <c r="AI2878" s="167">
        <v>0.1</v>
      </c>
      <c r="AJ2878" s="223">
        <v>4650</v>
      </c>
      <c r="AK2878" s="167">
        <f t="shared" ref="AK2878:AK2888" si="395">AJ2878*0.0763/365</f>
        <v>0.97204109589041099</v>
      </c>
      <c r="AL2878" s="167">
        <f t="shared" ref="AL2878:AL2888" si="396">AJ2878*0.0237/365</f>
        <v>0.30193150684931508</v>
      </c>
      <c r="AM2878" s="187">
        <f>AK2878+AL2878</f>
        <v>1.273972602739726</v>
      </c>
      <c r="AN2878" s="167">
        <f>SUM(AK2878:AK2888)</f>
        <v>3.5432465753424665</v>
      </c>
      <c r="AO2878" s="167">
        <f>SUM(AL2878:AL2888)</f>
        <v>1.1005890410958903</v>
      </c>
      <c r="AP2878" s="167">
        <f>AN2878+AO2878</f>
        <v>4.6438356164383565</v>
      </c>
      <c r="AQ2878" s="167">
        <f>AP2878*30</f>
        <v>139.3150684931507</v>
      </c>
      <c r="AR2878" s="193" t="s">
        <v>231</v>
      </c>
      <c r="AS2878" s="194" t="s">
        <v>431</v>
      </c>
      <c r="AT2878" s="166" t="s">
        <v>232</v>
      </c>
      <c r="AU2878" s="198" t="s">
        <v>58</v>
      </c>
      <c r="AV2878" s="679" t="s">
        <v>5258</v>
      </c>
      <c r="AW2878" s="166" t="s">
        <v>234</v>
      </c>
      <c r="AX2878" s="46"/>
      <c r="AY2878" s="2391"/>
    </row>
    <row r="2879" spans="1:51" s="8" customFormat="1" ht="15.95" customHeight="1" x14ac:dyDescent="0.25">
      <c r="A2879" s="112"/>
      <c r="B2879" s="113"/>
      <c r="C2879" s="992"/>
      <c r="D2879" s="113"/>
      <c r="E2879" s="130"/>
      <c r="F2879" s="130"/>
      <c r="G2879" s="113"/>
      <c r="H2879" s="130"/>
      <c r="I2879" s="113"/>
      <c r="J2879" s="130"/>
      <c r="K2879" s="130"/>
      <c r="L2879" s="130"/>
      <c r="M2879" s="130"/>
      <c r="N2879" s="329"/>
      <c r="O2879" s="329"/>
      <c r="P2879" s="329"/>
      <c r="Q2879" s="1071"/>
      <c r="R2879" s="114"/>
      <c r="S2879" s="131"/>
      <c r="T2879" s="114"/>
      <c r="U2879" s="131"/>
      <c r="V2879" s="114"/>
      <c r="W2879" s="114"/>
      <c r="X2879" s="114"/>
      <c r="Y2879" s="113" t="s">
        <v>230</v>
      </c>
      <c r="Z2879" s="113" t="s">
        <v>230</v>
      </c>
      <c r="AA2879" s="132" t="s">
        <v>230</v>
      </c>
      <c r="AB2879" s="113" t="s">
        <v>230</v>
      </c>
      <c r="AC2879" s="113" t="s">
        <v>230</v>
      </c>
      <c r="AD2879" s="113" t="s">
        <v>230</v>
      </c>
      <c r="AE2879" s="130" t="s">
        <v>2096</v>
      </c>
      <c r="AF2879" s="113" t="s">
        <v>5259</v>
      </c>
      <c r="AG2879" s="115" t="s">
        <v>230</v>
      </c>
      <c r="AH2879" s="132" t="s">
        <v>58</v>
      </c>
      <c r="AI2879" s="116">
        <v>0.1</v>
      </c>
      <c r="AJ2879" s="131">
        <v>750</v>
      </c>
      <c r="AK2879" s="116">
        <f t="shared" si="395"/>
        <v>0.15678082191780823</v>
      </c>
      <c r="AL2879" s="116">
        <f t="shared" si="396"/>
        <v>4.8698630136986297E-2</v>
      </c>
      <c r="AM2879" s="116">
        <f t="shared" ref="AM2879:AM2888" si="397">AK2879+AL2879</f>
        <v>0.20547945205479454</v>
      </c>
      <c r="AN2879" s="116"/>
      <c r="AO2879" s="116"/>
      <c r="AP2879" s="116"/>
      <c r="AQ2879" s="367"/>
      <c r="AR2879" s="42"/>
      <c r="AS2879" s="43"/>
      <c r="AT2879" s="113"/>
      <c r="AU2879" s="130"/>
      <c r="AV2879" s="44"/>
      <c r="AW2879" s="113"/>
      <c r="AX2879" s="46"/>
      <c r="AY2879" s="2391"/>
    </row>
    <row r="2880" spans="1:51" s="8" customFormat="1" ht="15.95" customHeight="1" x14ac:dyDescent="0.25">
      <c r="A2880" s="36"/>
      <c r="B2880" s="1029"/>
      <c r="C2880" s="990"/>
      <c r="D2880" s="1029"/>
      <c r="E2880" s="5"/>
      <c r="F2880" s="5"/>
      <c r="G2880" s="1029"/>
      <c r="H2880" s="5"/>
      <c r="I2880" s="1029"/>
      <c r="J2880" s="5"/>
      <c r="K2880" s="5"/>
      <c r="L2880" s="5"/>
      <c r="M2880" s="5"/>
      <c r="N2880" s="328"/>
      <c r="O2880" s="328"/>
      <c r="P2880" s="328"/>
      <c r="Q2880" s="1056"/>
      <c r="R2880" s="448"/>
      <c r="S2880" s="61"/>
      <c r="T2880" s="448"/>
      <c r="U2880" s="61"/>
      <c r="V2880" s="448"/>
      <c r="W2880" s="448"/>
      <c r="X2880" s="448"/>
      <c r="Y2880" s="1029" t="s">
        <v>230</v>
      </c>
      <c r="Z2880" s="1029" t="s">
        <v>230</v>
      </c>
      <c r="AA2880" s="1" t="s">
        <v>230</v>
      </c>
      <c r="AB2880" s="1029" t="s">
        <v>230</v>
      </c>
      <c r="AC2880" s="1029" t="s">
        <v>230</v>
      </c>
      <c r="AD2880" s="1029" t="s">
        <v>230</v>
      </c>
      <c r="AE2880" s="5" t="s">
        <v>5260</v>
      </c>
      <c r="AF2880" s="1029" t="s">
        <v>5261</v>
      </c>
      <c r="AG2880" s="39" t="s">
        <v>230</v>
      </c>
      <c r="AH2880" s="1" t="s">
        <v>58</v>
      </c>
      <c r="AI2880" s="40">
        <v>0.1</v>
      </c>
      <c r="AJ2880" s="61">
        <v>1500</v>
      </c>
      <c r="AK2880" s="40">
        <f t="shared" si="395"/>
        <v>0.31356164383561647</v>
      </c>
      <c r="AL2880" s="40">
        <f t="shared" si="396"/>
        <v>9.7397260273972594E-2</v>
      </c>
      <c r="AM2880" s="40">
        <f t="shared" si="397"/>
        <v>0.41095890410958907</v>
      </c>
      <c r="AN2880" s="40"/>
      <c r="AO2880" s="40"/>
      <c r="AP2880" s="40"/>
      <c r="AQ2880" s="1644"/>
      <c r="AR2880" s="1034"/>
      <c r="AS2880" s="45"/>
      <c r="AT2880" s="1029"/>
      <c r="AU2880" s="5"/>
      <c r="AV2880" s="46"/>
      <c r="AW2880" s="1029"/>
      <c r="AX2880" s="46"/>
      <c r="AY2880" s="2391"/>
    </row>
    <row r="2881" spans="1:51" s="8" customFormat="1" ht="15.95" customHeight="1" x14ac:dyDescent="0.25">
      <c r="A2881" s="36"/>
      <c r="B2881" s="1029"/>
      <c r="C2881" s="990"/>
      <c r="D2881" s="1029"/>
      <c r="E2881" s="5"/>
      <c r="F2881" s="5"/>
      <c r="G2881" s="1029"/>
      <c r="H2881" s="5"/>
      <c r="I2881" s="1029"/>
      <c r="J2881" s="5"/>
      <c r="K2881" s="5"/>
      <c r="L2881" s="5"/>
      <c r="M2881" s="5"/>
      <c r="N2881" s="328"/>
      <c r="O2881" s="328"/>
      <c r="P2881" s="328"/>
      <c r="Q2881" s="1056"/>
      <c r="R2881" s="448"/>
      <c r="S2881" s="61"/>
      <c r="T2881" s="448"/>
      <c r="U2881" s="61"/>
      <c r="V2881" s="448"/>
      <c r="W2881" s="448"/>
      <c r="X2881" s="448"/>
      <c r="Y2881" s="1029"/>
      <c r="Z2881" s="1029"/>
      <c r="AA2881" s="1"/>
      <c r="AB2881" s="1029"/>
      <c r="AC2881" s="1029"/>
      <c r="AD2881" s="1029"/>
      <c r="AE2881" s="5" t="s">
        <v>2341</v>
      </c>
      <c r="AF2881" s="1029" t="s">
        <v>5262</v>
      </c>
      <c r="AG2881" s="39" t="s">
        <v>230</v>
      </c>
      <c r="AH2881" s="1" t="s">
        <v>58</v>
      </c>
      <c r="AI2881" s="40">
        <v>0.1</v>
      </c>
      <c r="AJ2881" s="61">
        <v>150</v>
      </c>
      <c r="AK2881" s="40">
        <f t="shared" si="395"/>
        <v>3.1356164383561647E-2</v>
      </c>
      <c r="AL2881" s="40">
        <f t="shared" si="396"/>
        <v>9.7397260273972587E-3</v>
      </c>
      <c r="AM2881" s="40">
        <f t="shared" si="397"/>
        <v>4.1095890410958902E-2</v>
      </c>
      <c r="AN2881" s="40"/>
      <c r="AO2881" s="40"/>
      <c r="AP2881" s="40"/>
      <c r="AQ2881" s="1644"/>
      <c r="AR2881" s="1034"/>
      <c r="AS2881" s="45"/>
      <c r="AT2881" s="1029"/>
      <c r="AU2881" s="5"/>
      <c r="AV2881" s="46"/>
      <c r="AW2881" s="1029"/>
      <c r="AX2881" s="46"/>
      <c r="AY2881" s="2391"/>
    </row>
    <row r="2882" spans="1:51" s="8" customFormat="1" ht="15.95" customHeight="1" x14ac:dyDescent="0.25">
      <c r="A2882" s="36"/>
      <c r="B2882" s="1029"/>
      <c r="C2882" s="990"/>
      <c r="D2882" s="1029"/>
      <c r="E2882" s="5"/>
      <c r="F2882" s="5"/>
      <c r="G2882" s="1029"/>
      <c r="H2882" s="5"/>
      <c r="I2882" s="1029"/>
      <c r="J2882" s="5"/>
      <c r="K2882" s="5"/>
      <c r="L2882" s="5"/>
      <c r="M2882" s="5"/>
      <c r="N2882" s="328"/>
      <c r="O2882" s="328"/>
      <c r="P2882" s="328"/>
      <c r="Q2882" s="1056"/>
      <c r="R2882" s="448"/>
      <c r="S2882" s="61"/>
      <c r="T2882" s="448"/>
      <c r="U2882" s="61"/>
      <c r="V2882" s="448"/>
      <c r="W2882" s="448"/>
      <c r="X2882" s="448"/>
      <c r="Y2882" s="1029"/>
      <c r="Z2882" s="1029"/>
      <c r="AA2882" s="1"/>
      <c r="AB2882" s="1029"/>
      <c r="AC2882" s="1029"/>
      <c r="AD2882" s="1029"/>
      <c r="AE2882" s="5" t="s">
        <v>5263</v>
      </c>
      <c r="AF2882" s="1029" t="s">
        <v>5264</v>
      </c>
      <c r="AG2882" s="39" t="s">
        <v>230</v>
      </c>
      <c r="AH2882" s="1" t="s">
        <v>58</v>
      </c>
      <c r="AI2882" s="40">
        <v>0.1</v>
      </c>
      <c r="AJ2882" s="61">
        <v>450</v>
      </c>
      <c r="AK2882" s="40">
        <f t="shared" si="395"/>
        <v>9.406849315068494E-2</v>
      </c>
      <c r="AL2882" s="40">
        <f t="shared" si="396"/>
        <v>2.921917808219178E-2</v>
      </c>
      <c r="AM2882" s="40">
        <f t="shared" si="397"/>
        <v>0.12328767123287672</v>
      </c>
      <c r="AN2882" s="40"/>
      <c r="AO2882" s="40"/>
      <c r="AP2882" s="40"/>
      <c r="AQ2882" s="1644"/>
      <c r="AR2882" s="1034"/>
      <c r="AS2882" s="45"/>
      <c r="AT2882" s="1029"/>
      <c r="AU2882" s="5"/>
      <c r="AV2882" s="46"/>
      <c r="AW2882" s="1029"/>
      <c r="AX2882" s="46"/>
      <c r="AY2882" s="2391"/>
    </row>
    <row r="2883" spans="1:51" s="8" customFormat="1" ht="15.95" customHeight="1" x14ac:dyDescent="0.25">
      <c r="A2883" s="36"/>
      <c r="B2883" s="1029"/>
      <c r="C2883" s="990"/>
      <c r="D2883" s="1029"/>
      <c r="E2883" s="5"/>
      <c r="F2883" s="5"/>
      <c r="G2883" s="1029"/>
      <c r="H2883" s="5"/>
      <c r="I2883" s="1029"/>
      <c r="J2883" s="5"/>
      <c r="K2883" s="5"/>
      <c r="L2883" s="5"/>
      <c r="M2883" s="5"/>
      <c r="N2883" s="328"/>
      <c r="O2883" s="328"/>
      <c r="P2883" s="328"/>
      <c r="Q2883" s="1056"/>
      <c r="R2883" s="448"/>
      <c r="S2883" s="61"/>
      <c r="T2883" s="448"/>
      <c r="U2883" s="61"/>
      <c r="V2883" s="448"/>
      <c r="W2883" s="448"/>
      <c r="X2883" s="448"/>
      <c r="Y2883" s="1029"/>
      <c r="Z2883" s="1029"/>
      <c r="AA2883" s="1"/>
      <c r="AB2883" s="1029"/>
      <c r="AC2883" s="1029"/>
      <c r="AD2883" s="1029"/>
      <c r="AE2883" s="5" t="s">
        <v>5171</v>
      </c>
      <c r="AF2883" s="1029" t="s">
        <v>5265</v>
      </c>
      <c r="AG2883" s="39" t="s">
        <v>230</v>
      </c>
      <c r="AH2883" s="1" t="s">
        <v>58</v>
      </c>
      <c r="AI2883" s="40">
        <v>0.1</v>
      </c>
      <c r="AJ2883" s="61">
        <v>150</v>
      </c>
      <c r="AK2883" s="40">
        <f t="shared" si="395"/>
        <v>3.1356164383561647E-2</v>
      </c>
      <c r="AL2883" s="40">
        <f t="shared" si="396"/>
        <v>9.7397260273972587E-3</v>
      </c>
      <c r="AM2883" s="40">
        <f t="shared" si="397"/>
        <v>4.1095890410958902E-2</v>
      </c>
      <c r="AN2883" s="40"/>
      <c r="AO2883" s="40"/>
      <c r="AP2883" s="40"/>
      <c r="AQ2883" s="1644"/>
      <c r="AR2883" s="1034"/>
      <c r="AS2883" s="45"/>
      <c r="AT2883" s="1029"/>
      <c r="AU2883" s="5"/>
      <c r="AV2883" s="46"/>
      <c r="AW2883" s="1029"/>
      <c r="AX2883" s="46"/>
      <c r="AY2883" s="2391"/>
    </row>
    <row r="2884" spans="1:51" s="8" customFormat="1" ht="15.95" customHeight="1" x14ac:dyDescent="0.25">
      <c r="A2884" s="36"/>
      <c r="B2884" s="1029"/>
      <c r="C2884" s="990"/>
      <c r="D2884" s="1029"/>
      <c r="E2884" s="5"/>
      <c r="F2884" s="5"/>
      <c r="G2884" s="1029"/>
      <c r="H2884" s="5"/>
      <c r="I2884" s="1029"/>
      <c r="J2884" s="5"/>
      <c r="K2884" s="5"/>
      <c r="L2884" s="5"/>
      <c r="M2884" s="5"/>
      <c r="N2884" s="328"/>
      <c r="O2884" s="328"/>
      <c r="P2884" s="328"/>
      <c r="Q2884" s="1056"/>
      <c r="R2884" s="448"/>
      <c r="S2884" s="61"/>
      <c r="T2884" s="448"/>
      <c r="U2884" s="61"/>
      <c r="V2884" s="448"/>
      <c r="W2884" s="448"/>
      <c r="X2884" s="448"/>
      <c r="Y2884" s="1029" t="s">
        <v>230</v>
      </c>
      <c r="Z2884" s="1029" t="s">
        <v>230</v>
      </c>
      <c r="AA2884" s="1" t="s">
        <v>230</v>
      </c>
      <c r="AB2884" s="1029" t="s">
        <v>230</v>
      </c>
      <c r="AC2884" s="1029" t="s">
        <v>230</v>
      </c>
      <c r="AD2884" s="1029" t="s">
        <v>230</v>
      </c>
      <c r="AE2884" s="5" t="s">
        <v>5266</v>
      </c>
      <c r="AF2884" s="1029" t="s">
        <v>5267</v>
      </c>
      <c r="AG2884" s="39" t="s">
        <v>230</v>
      </c>
      <c r="AH2884" s="1" t="s">
        <v>58</v>
      </c>
      <c r="AI2884" s="40">
        <v>0.1</v>
      </c>
      <c r="AJ2884" s="61">
        <v>3750</v>
      </c>
      <c r="AK2884" s="40">
        <f t="shared" si="395"/>
        <v>0.78390410958904111</v>
      </c>
      <c r="AL2884" s="40">
        <f t="shared" si="396"/>
        <v>0.24349315068493152</v>
      </c>
      <c r="AM2884" s="40">
        <f t="shared" si="397"/>
        <v>1.0273972602739727</v>
      </c>
      <c r="AN2884" s="40"/>
      <c r="AO2884" s="40"/>
      <c r="AP2884" s="40"/>
      <c r="AQ2884" s="1644"/>
      <c r="AR2884" s="1034"/>
      <c r="AS2884" s="45"/>
      <c r="AT2884" s="1029"/>
      <c r="AU2884" s="5"/>
      <c r="AV2884" s="46"/>
      <c r="AW2884" s="1029"/>
      <c r="AX2884" s="46"/>
      <c r="AY2884" s="2391"/>
    </row>
    <row r="2885" spans="1:51" s="8" customFormat="1" ht="15.95" customHeight="1" x14ac:dyDescent="0.25">
      <c r="A2885" s="36"/>
      <c r="B2885" s="1029"/>
      <c r="C2885" s="990"/>
      <c r="D2885" s="1029"/>
      <c r="E2885" s="5"/>
      <c r="F2885" s="5"/>
      <c r="G2885" s="1029"/>
      <c r="H2885" s="5"/>
      <c r="I2885" s="1029"/>
      <c r="J2885" s="5"/>
      <c r="K2885" s="5"/>
      <c r="L2885" s="5"/>
      <c r="M2885" s="5"/>
      <c r="N2885" s="328"/>
      <c r="O2885" s="328"/>
      <c r="P2885" s="328"/>
      <c r="Q2885" s="1056"/>
      <c r="R2885" s="448"/>
      <c r="S2885" s="61"/>
      <c r="T2885" s="448"/>
      <c r="U2885" s="61"/>
      <c r="V2885" s="448"/>
      <c r="W2885" s="448"/>
      <c r="X2885" s="448"/>
      <c r="Y2885" s="1029" t="s">
        <v>230</v>
      </c>
      <c r="Z2885" s="1029" t="s">
        <v>230</v>
      </c>
      <c r="AA2885" s="1" t="s">
        <v>230</v>
      </c>
      <c r="AB2885" s="1029" t="s">
        <v>230</v>
      </c>
      <c r="AC2885" s="1029" t="s">
        <v>230</v>
      </c>
      <c r="AD2885" s="1029" t="s">
        <v>230</v>
      </c>
      <c r="AE2885" s="5" t="s">
        <v>2344</v>
      </c>
      <c r="AF2885" s="1029" t="s">
        <v>5268</v>
      </c>
      <c r="AG2885" s="39" t="s">
        <v>230</v>
      </c>
      <c r="AH2885" s="1" t="s">
        <v>58</v>
      </c>
      <c r="AI2885" s="40">
        <v>0.1</v>
      </c>
      <c r="AJ2885" s="61">
        <v>2250</v>
      </c>
      <c r="AK2885" s="40">
        <f t="shared" si="395"/>
        <v>0.4703424657534247</v>
      </c>
      <c r="AL2885" s="40">
        <f t="shared" si="396"/>
        <v>0.14609589041095888</v>
      </c>
      <c r="AM2885" s="40">
        <f t="shared" si="397"/>
        <v>0.61643835616438358</v>
      </c>
      <c r="AN2885" s="40"/>
      <c r="AO2885" s="40"/>
      <c r="AP2885" s="40"/>
      <c r="AQ2885" s="1644"/>
      <c r="AR2885" s="1034"/>
      <c r="AS2885" s="45"/>
      <c r="AT2885" s="1029"/>
      <c r="AU2885" s="5"/>
      <c r="AV2885" s="46"/>
      <c r="AW2885" s="1029"/>
      <c r="AX2885" s="46"/>
      <c r="AY2885" s="2391"/>
    </row>
    <row r="2886" spans="1:51" s="8" customFormat="1" ht="15.95" customHeight="1" x14ac:dyDescent="0.25">
      <c r="A2886" s="36"/>
      <c r="B2886" s="1029"/>
      <c r="C2886" s="990"/>
      <c r="D2886" s="1029"/>
      <c r="E2886" s="5"/>
      <c r="F2886" s="5"/>
      <c r="G2886" s="1029"/>
      <c r="H2886" s="5"/>
      <c r="I2886" s="1029"/>
      <c r="J2886" s="5"/>
      <c r="K2886" s="5"/>
      <c r="L2886" s="5"/>
      <c r="M2886" s="5"/>
      <c r="N2886" s="328"/>
      <c r="O2886" s="328"/>
      <c r="P2886" s="328"/>
      <c r="Q2886" s="1056"/>
      <c r="R2886" s="448"/>
      <c r="S2886" s="61"/>
      <c r="T2886" s="448"/>
      <c r="U2886" s="61"/>
      <c r="V2886" s="448"/>
      <c r="W2886" s="448"/>
      <c r="X2886" s="448"/>
      <c r="Y2886" s="1029" t="s">
        <v>230</v>
      </c>
      <c r="Z2886" s="1029" t="s">
        <v>230</v>
      </c>
      <c r="AA2886" s="1" t="s">
        <v>230</v>
      </c>
      <c r="AB2886" s="1029" t="s">
        <v>230</v>
      </c>
      <c r="AC2886" s="1029" t="s">
        <v>230</v>
      </c>
      <c r="AD2886" s="1029" t="s">
        <v>230</v>
      </c>
      <c r="AE2886" s="5" t="s">
        <v>5256</v>
      </c>
      <c r="AF2886" s="1029" t="s">
        <v>5269</v>
      </c>
      <c r="AG2886" s="39" t="s">
        <v>230</v>
      </c>
      <c r="AH2886" s="1" t="s">
        <v>58</v>
      </c>
      <c r="AI2886" s="40">
        <v>0.1</v>
      </c>
      <c r="AJ2886" s="61">
        <v>1050</v>
      </c>
      <c r="AK2886" s="40">
        <f t="shared" si="395"/>
        <v>0.21949315068493153</v>
      </c>
      <c r="AL2886" s="40">
        <f t="shared" si="396"/>
        <v>6.8178082191780814E-2</v>
      </c>
      <c r="AM2886" s="40">
        <f t="shared" si="397"/>
        <v>0.28767123287671237</v>
      </c>
      <c r="AN2886" s="40"/>
      <c r="AO2886" s="40"/>
      <c r="AP2886" s="40"/>
      <c r="AQ2886" s="1644"/>
      <c r="AR2886" s="1034"/>
      <c r="AS2886" s="45"/>
      <c r="AT2886" s="1029"/>
      <c r="AU2886" s="5"/>
      <c r="AV2886" s="46"/>
      <c r="AW2886" s="1029"/>
      <c r="AX2886" s="46"/>
      <c r="AY2886" s="2391"/>
    </row>
    <row r="2887" spans="1:51" s="8" customFormat="1" ht="15.95" customHeight="1" x14ac:dyDescent="0.25">
      <c r="A2887" s="36"/>
      <c r="B2887" s="1029"/>
      <c r="C2887" s="990"/>
      <c r="D2887" s="1029"/>
      <c r="E2887" s="5"/>
      <c r="F2887" s="5"/>
      <c r="G2887" s="1029"/>
      <c r="H2887" s="5"/>
      <c r="I2887" s="1029"/>
      <c r="J2887" s="5"/>
      <c r="K2887" s="5"/>
      <c r="L2887" s="5"/>
      <c r="M2887" s="5"/>
      <c r="N2887" s="328"/>
      <c r="O2887" s="328"/>
      <c r="P2887" s="328"/>
      <c r="Q2887" s="1056"/>
      <c r="R2887" s="448"/>
      <c r="S2887" s="61"/>
      <c r="T2887" s="448"/>
      <c r="U2887" s="61"/>
      <c r="V2887" s="448"/>
      <c r="W2887" s="448"/>
      <c r="X2887" s="448"/>
      <c r="Y2887" s="1029" t="s">
        <v>230</v>
      </c>
      <c r="Z2887" s="1029" t="s">
        <v>230</v>
      </c>
      <c r="AA2887" s="1" t="s">
        <v>230</v>
      </c>
      <c r="AB2887" s="1029" t="s">
        <v>230</v>
      </c>
      <c r="AC2887" s="1029" t="s">
        <v>230</v>
      </c>
      <c r="AD2887" s="1029" t="s">
        <v>230</v>
      </c>
      <c r="AE2887" s="5" t="s">
        <v>5270</v>
      </c>
      <c r="AF2887" s="1029" t="s">
        <v>5271</v>
      </c>
      <c r="AG2887" s="39" t="s">
        <v>230</v>
      </c>
      <c r="AH2887" s="1" t="s">
        <v>58</v>
      </c>
      <c r="AI2887" s="40">
        <v>0.1</v>
      </c>
      <c r="AJ2887" s="61">
        <v>900</v>
      </c>
      <c r="AK2887" s="40">
        <f t="shared" si="395"/>
        <v>0.18813698630136988</v>
      </c>
      <c r="AL2887" s="40">
        <f t="shared" si="396"/>
        <v>5.8438356164383559E-2</v>
      </c>
      <c r="AM2887" s="40">
        <f t="shared" si="397"/>
        <v>0.24657534246575344</v>
      </c>
      <c r="AN2887" s="40"/>
      <c r="AO2887" s="40"/>
      <c r="AP2887" s="40"/>
      <c r="AQ2887" s="1644"/>
      <c r="AR2887" s="1034"/>
      <c r="AS2887" s="45"/>
      <c r="AT2887" s="1029"/>
      <c r="AU2887" s="5"/>
      <c r="AV2887" s="46"/>
      <c r="AW2887" s="1029"/>
      <c r="AX2887" s="46"/>
      <c r="AY2887" s="2391"/>
    </row>
    <row r="2888" spans="1:51" s="8" customFormat="1" ht="15.95" customHeight="1" x14ac:dyDescent="0.25">
      <c r="A2888" s="93"/>
      <c r="B2888" s="88"/>
      <c r="C2888" s="993"/>
      <c r="D2888" s="88"/>
      <c r="E2888" s="103"/>
      <c r="F2888" s="103"/>
      <c r="G2888" s="88"/>
      <c r="H2888" s="103"/>
      <c r="I2888" s="88"/>
      <c r="J2888" s="103"/>
      <c r="K2888" s="103"/>
      <c r="L2888" s="103"/>
      <c r="M2888" s="103"/>
      <c r="N2888" s="330"/>
      <c r="O2888" s="330"/>
      <c r="P2888" s="330"/>
      <c r="Q2888" s="106"/>
      <c r="R2888" s="94"/>
      <c r="S2888" s="104"/>
      <c r="T2888" s="94"/>
      <c r="U2888" s="104"/>
      <c r="V2888" s="94"/>
      <c r="W2888" s="94"/>
      <c r="X2888" s="94"/>
      <c r="Y2888" s="88" t="s">
        <v>230</v>
      </c>
      <c r="Z2888" s="88" t="s">
        <v>230</v>
      </c>
      <c r="AA2888" s="90" t="s">
        <v>230</v>
      </c>
      <c r="AB2888" s="88" t="s">
        <v>230</v>
      </c>
      <c r="AC2888" s="88" t="s">
        <v>230</v>
      </c>
      <c r="AD2888" s="88" t="s">
        <v>230</v>
      </c>
      <c r="AE2888" s="103" t="s">
        <v>5272</v>
      </c>
      <c r="AF2888" s="88" t="s">
        <v>5273</v>
      </c>
      <c r="AG2888" s="95" t="s">
        <v>230</v>
      </c>
      <c r="AH2888" s="90" t="s">
        <v>58</v>
      </c>
      <c r="AI2888" s="98">
        <v>0.1</v>
      </c>
      <c r="AJ2888" s="104">
        <v>1350</v>
      </c>
      <c r="AK2888" s="98">
        <f t="shared" si="395"/>
        <v>0.28220547945205482</v>
      </c>
      <c r="AL2888" s="98">
        <f t="shared" si="396"/>
        <v>8.7657534246575339E-2</v>
      </c>
      <c r="AM2888" s="98">
        <f t="shared" si="397"/>
        <v>0.36986301369863017</v>
      </c>
      <c r="AN2888" s="98"/>
      <c r="AO2888" s="98"/>
      <c r="AP2888" s="98"/>
      <c r="AQ2888" s="368"/>
      <c r="AR2888" s="47"/>
      <c r="AS2888" s="48"/>
      <c r="AT2888" s="88"/>
      <c r="AU2888" s="103"/>
      <c r="AV2888" s="52"/>
      <c r="AW2888" s="88"/>
      <c r="AX2888" s="52"/>
      <c r="AY2888" s="2391"/>
    </row>
    <row r="2889" spans="1:51" s="55" customFormat="1" ht="15.95" customHeight="1" x14ac:dyDescent="0.25">
      <c r="A2889" s="709">
        <v>565</v>
      </c>
      <c r="B2889" s="434" t="s">
        <v>55</v>
      </c>
      <c r="C2889" s="998" t="s">
        <v>58</v>
      </c>
      <c r="D2889" s="434" t="s">
        <v>105</v>
      </c>
      <c r="E2889" s="439" t="s">
        <v>5274</v>
      </c>
      <c r="F2889" s="439" t="s">
        <v>5275</v>
      </c>
      <c r="G2889" s="434"/>
      <c r="H2889" s="439" t="s">
        <v>219</v>
      </c>
      <c r="I2889" s="434" t="s">
        <v>220</v>
      </c>
      <c r="J2889" s="439" t="s">
        <v>317</v>
      </c>
      <c r="K2889" s="439">
        <v>0</v>
      </c>
      <c r="L2889" s="439" t="s">
        <v>317</v>
      </c>
      <c r="M2889" s="439">
        <v>0</v>
      </c>
      <c r="N2889" s="710">
        <v>8</v>
      </c>
      <c r="O2889" s="710">
        <v>1.5</v>
      </c>
      <c r="P2889" s="710">
        <v>12</v>
      </c>
      <c r="Q2889" s="711">
        <v>0</v>
      </c>
      <c r="R2889" s="788"/>
      <c r="S2889" s="436">
        <v>0</v>
      </c>
      <c r="T2889" s="712"/>
      <c r="U2889" s="436">
        <v>0</v>
      </c>
      <c r="V2889" s="712">
        <v>1</v>
      </c>
      <c r="W2889" s="712">
        <v>1</v>
      </c>
      <c r="X2889" s="712">
        <v>0</v>
      </c>
      <c r="Y2889" s="434" t="s">
        <v>61</v>
      </c>
      <c r="Z2889" s="434" t="s">
        <v>230</v>
      </c>
      <c r="AA2889" s="437" t="s">
        <v>230</v>
      </c>
      <c r="AB2889" s="434" t="s">
        <v>230</v>
      </c>
      <c r="AC2889" s="434" t="s">
        <v>230</v>
      </c>
      <c r="AD2889" s="434" t="s">
        <v>230</v>
      </c>
      <c r="AE2889" s="439" t="s">
        <v>5221</v>
      </c>
      <c r="AF2889" s="434" t="s">
        <v>5276</v>
      </c>
      <c r="AG2889" s="438" t="s">
        <v>230</v>
      </c>
      <c r="AH2889" s="437" t="s">
        <v>58</v>
      </c>
      <c r="AI2889" s="480">
        <v>7.6300000000000007E-2</v>
      </c>
      <c r="AJ2889" s="436">
        <v>300</v>
      </c>
      <c r="AK2889" s="481">
        <v>0</v>
      </c>
      <c r="AL2889" s="481">
        <v>0</v>
      </c>
      <c r="AM2889" s="482">
        <f t="shared" ref="AM2889:AM2894" si="398">AK2889+AL2889</f>
        <v>0</v>
      </c>
      <c r="AN2889" s="481">
        <f>SUM(AK2889:AK2893)</f>
        <v>0</v>
      </c>
      <c r="AO2889" s="481">
        <f>SUM(AL2889:AL2893)</f>
        <v>0</v>
      </c>
      <c r="AP2889" s="481">
        <f>AN2889+AO2889</f>
        <v>0</v>
      </c>
      <c r="AQ2889" s="481">
        <f>AP2889*30</f>
        <v>0</v>
      </c>
      <c r="AR2889" s="432" t="s">
        <v>231</v>
      </c>
      <c r="AS2889" s="433"/>
      <c r="AT2889" s="434" t="s">
        <v>232</v>
      </c>
      <c r="AU2889" s="439" t="s">
        <v>58</v>
      </c>
      <c r="AV2889" s="435" t="s">
        <v>1122</v>
      </c>
      <c r="AW2889" s="434" t="s">
        <v>18131</v>
      </c>
      <c r="AX2889" s="1103" t="s">
        <v>17178</v>
      </c>
      <c r="AY2889" s="2391" t="s">
        <v>16471</v>
      </c>
    </row>
    <row r="2890" spans="1:51" s="55" customFormat="1" ht="15.95" customHeight="1" x14ac:dyDescent="0.25">
      <c r="A2890" s="709"/>
      <c r="B2890" s="434"/>
      <c r="C2890" s="998"/>
      <c r="D2890" s="434"/>
      <c r="E2890" s="439"/>
      <c r="F2890" s="439"/>
      <c r="G2890" s="434"/>
      <c r="H2890" s="439"/>
      <c r="I2890" s="434"/>
      <c r="J2890" s="439"/>
      <c r="K2890" s="439"/>
      <c r="L2890" s="439"/>
      <c r="M2890" s="439"/>
      <c r="N2890" s="710"/>
      <c r="O2890" s="710"/>
      <c r="P2890" s="710"/>
      <c r="Q2890" s="711"/>
      <c r="R2890" s="712"/>
      <c r="S2890" s="436"/>
      <c r="T2890" s="712"/>
      <c r="U2890" s="436"/>
      <c r="V2890" s="712"/>
      <c r="W2890" s="712"/>
      <c r="X2890" s="712"/>
      <c r="Y2890" s="434" t="s">
        <v>230</v>
      </c>
      <c r="Z2890" s="434" t="s">
        <v>230</v>
      </c>
      <c r="AA2890" s="437" t="s">
        <v>230</v>
      </c>
      <c r="AB2890" s="434" t="s">
        <v>230</v>
      </c>
      <c r="AC2890" s="434" t="s">
        <v>230</v>
      </c>
      <c r="AD2890" s="434" t="s">
        <v>230</v>
      </c>
      <c r="AE2890" s="439" t="s">
        <v>2440</v>
      </c>
      <c r="AF2890" s="434" t="s">
        <v>5277</v>
      </c>
      <c r="AG2890" s="438" t="s">
        <v>230</v>
      </c>
      <c r="AH2890" s="437" t="s">
        <v>58</v>
      </c>
      <c r="AI2890" s="480">
        <v>7.6300000000000007E-2</v>
      </c>
      <c r="AJ2890" s="436">
        <v>6600</v>
      </c>
      <c r="AK2890" s="481">
        <v>0</v>
      </c>
      <c r="AL2890" s="481">
        <v>0</v>
      </c>
      <c r="AM2890" s="481">
        <f t="shared" si="398"/>
        <v>0</v>
      </c>
      <c r="AN2890" s="481"/>
      <c r="AO2890" s="481"/>
      <c r="AP2890" s="481"/>
      <c r="AQ2890" s="481"/>
      <c r="AR2890" s="513"/>
      <c r="AS2890" s="712"/>
      <c r="AT2890" s="434"/>
      <c r="AU2890" s="439"/>
      <c r="AV2890" s="434"/>
      <c r="AW2890" s="434"/>
      <c r="AX2890" s="804" t="s">
        <v>16565</v>
      </c>
      <c r="AY2890" s="2391"/>
    </row>
    <row r="2891" spans="1:51" s="8" customFormat="1" ht="15.95" customHeight="1" x14ac:dyDescent="0.25">
      <c r="A2891" s="709"/>
      <c r="B2891" s="434"/>
      <c r="C2891" s="998"/>
      <c r="D2891" s="434"/>
      <c r="E2891" s="439"/>
      <c r="F2891" s="439"/>
      <c r="G2891" s="434"/>
      <c r="H2891" s="439"/>
      <c r="I2891" s="434"/>
      <c r="J2891" s="439"/>
      <c r="K2891" s="439"/>
      <c r="L2891" s="439"/>
      <c r="M2891" s="439"/>
      <c r="N2891" s="710"/>
      <c r="O2891" s="710"/>
      <c r="P2891" s="710"/>
      <c r="Q2891" s="711"/>
      <c r="R2891" s="712"/>
      <c r="S2891" s="436"/>
      <c r="T2891" s="712"/>
      <c r="U2891" s="436"/>
      <c r="V2891" s="712"/>
      <c r="W2891" s="712"/>
      <c r="X2891" s="712"/>
      <c r="Y2891" s="434"/>
      <c r="Z2891" s="434"/>
      <c r="AA2891" s="437"/>
      <c r="AB2891" s="434"/>
      <c r="AC2891" s="434"/>
      <c r="AD2891" s="434"/>
      <c r="AE2891" s="439" t="s">
        <v>5278</v>
      </c>
      <c r="AF2891" s="434" t="s">
        <v>5230</v>
      </c>
      <c r="AG2891" s="438" t="s">
        <v>230</v>
      </c>
      <c r="AH2891" s="437" t="s">
        <v>58</v>
      </c>
      <c r="AI2891" s="480">
        <v>7.6300000000000007E-2</v>
      </c>
      <c r="AJ2891" s="436">
        <v>300</v>
      </c>
      <c r="AK2891" s="481">
        <v>0</v>
      </c>
      <c r="AL2891" s="481">
        <v>0</v>
      </c>
      <c r="AM2891" s="481">
        <f t="shared" si="398"/>
        <v>0</v>
      </c>
      <c r="AN2891" s="481"/>
      <c r="AO2891" s="481"/>
      <c r="AP2891" s="481"/>
      <c r="AQ2891" s="481"/>
      <c r="AR2891" s="513"/>
      <c r="AS2891" s="712"/>
      <c r="AT2891" s="434"/>
      <c r="AU2891" s="439"/>
      <c r="AV2891" s="434"/>
      <c r="AW2891" s="434"/>
      <c r="AX2891" s="804"/>
      <c r="AY2891" s="2391"/>
    </row>
    <row r="2892" spans="1:51" s="8" customFormat="1" ht="15.95" customHeight="1" x14ac:dyDescent="0.25">
      <c r="A2892" s="709"/>
      <c r="B2892" s="434"/>
      <c r="C2892" s="998"/>
      <c r="D2892" s="434"/>
      <c r="E2892" s="439"/>
      <c r="F2892" s="439"/>
      <c r="G2892" s="434"/>
      <c r="H2892" s="439"/>
      <c r="I2892" s="434"/>
      <c r="J2892" s="439"/>
      <c r="K2892" s="439"/>
      <c r="L2892" s="439"/>
      <c r="M2892" s="439"/>
      <c r="N2892" s="710"/>
      <c r="O2892" s="710"/>
      <c r="P2892" s="710"/>
      <c r="Q2892" s="711"/>
      <c r="R2892" s="712"/>
      <c r="S2892" s="436"/>
      <c r="T2892" s="712"/>
      <c r="U2892" s="436"/>
      <c r="V2892" s="712"/>
      <c r="W2892" s="712"/>
      <c r="X2892" s="712"/>
      <c r="Y2892" s="434"/>
      <c r="Z2892" s="434"/>
      <c r="AA2892" s="437"/>
      <c r="AB2892" s="434"/>
      <c r="AC2892" s="434"/>
      <c r="AD2892" s="434"/>
      <c r="AE2892" s="439" t="s">
        <v>16457</v>
      </c>
      <c r="AF2892" s="434" t="s">
        <v>5279</v>
      </c>
      <c r="AG2892" s="438" t="s">
        <v>230</v>
      </c>
      <c r="AH2892" s="437" t="s">
        <v>58</v>
      </c>
      <c r="AI2892" s="480">
        <v>7.6300000000000007E-2</v>
      </c>
      <c r="AJ2892" s="436">
        <v>300</v>
      </c>
      <c r="AK2892" s="481">
        <v>0</v>
      </c>
      <c r="AL2892" s="481">
        <v>0</v>
      </c>
      <c r="AM2892" s="481">
        <f t="shared" si="398"/>
        <v>0</v>
      </c>
      <c r="AN2892" s="481"/>
      <c r="AO2892" s="481"/>
      <c r="AP2892" s="481"/>
      <c r="AQ2892" s="481"/>
      <c r="AR2892" s="513"/>
      <c r="AS2892" s="712"/>
      <c r="AT2892" s="434"/>
      <c r="AU2892" s="439"/>
      <c r="AV2892" s="434"/>
      <c r="AW2892" s="434"/>
      <c r="AX2892" s="804"/>
      <c r="AY2892" s="2391"/>
    </row>
    <row r="2893" spans="1:51" s="8" customFormat="1" ht="15.95" customHeight="1" x14ac:dyDescent="0.25">
      <c r="A2893" s="2385"/>
      <c r="B2893" s="841"/>
      <c r="C2893" s="2386"/>
      <c r="D2893" s="841"/>
      <c r="E2893" s="2383"/>
      <c r="F2893" s="2383"/>
      <c r="G2893" s="841"/>
      <c r="H2893" s="2383"/>
      <c r="I2893" s="841"/>
      <c r="J2893" s="2383"/>
      <c r="K2893" s="2383"/>
      <c r="L2893" s="2383"/>
      <c r="M2893" s="2383"/>
      <c r="N2893" s="2387"/>
      <c r="O2893" s="2387"/>
      <c r="P2893" s="2387"/>
      <c r="Q2893" s="2388"/>
      <c r="R2893" s="2389"/>
      <c r="S2893" s="2384"/>
      <c r="T2893" s="2389"/>
      <c r="U2893" s="2384"/>
      <c r="V2893" s="2389"/>
      <c r="W2893" s="2389"/>
      <c r="X2893" s="2389"/>
      <c r="Y2893" s="841"/>
      <c r="Z2893" s="841"/>
      <c r="AA2893" s="2382"/>
      <c r="AB2893" s="841"/>
      <c r="AC2893" s="841"/>
      <c r="AD2893" s="841"/>
      <c r="AE2893" s="2383" t="s">
        <v>5280</v>
      </c>
      <c r="AF2893" s="841" t="s">
        <v>5281</v>
      </c>
      <c r="AG2893" s="842" t="s">
        <v>230</v>
      </c>
      <c r="AH2893" s="2382" t="s">
        <v>58</v>
      </c>
      <c r="AI2893" s="2390">
        <v>7.6300000000000007E-2</v>
      </c>
      <c r="AJ2893" s="2384">
        <v>150</v>
      </c>
      <c r="AK2893" s="844">
        <v>0</v>
      </c>
      <c r="AL2893" s="844">
        <v>0</v>
      </c>
      <c r="AM2893" s="844">
        <f t="shared" si="398"/>
        <v>0</v>
      </c>
      <c r="AN2893" s="844"/>
      <c r="AO2893" s="844"/>
      <c r="AP2893" s="844"/>
      <c r="AQ2893" s="844"/>
      <c r="AR2893" s="845"/>
      <c r="AS2893" s="2389"/>
      <c r="AT2893" s="841"/>
      <c r="AU2893" s="2383"/>
      <c r="AV2893" s="841"/>
      <c r="AW2893" s="841"/>
      <c r="AX2893" s="848"/>
      <c r="AY2893" s="2391"/>
    </row>
    <row r="2894" spans="1:51" s="55" customFormat="1" ht="15.95" customHeight="1" x14ac:dyDescent="0.25">
      <c r="A2894" s="182">
        <v>566</v>
      </c>
      <c r="B2894" s="170" t="s">
        <v>55</v>
      </c>
      <c r="C2894" s="989" t="s">
        <v>58</v>
      </c>
      <c r="D2894" s="166" t="s">
        <v>5282</v>
      </c>
      <c r="E2894" s="198" t="s">
        <v>5283</v>
      </c>
      <c r="F2894" s="198" t="s">
        <v>5284</v>
      </c>
      <c r="G2894" s="166"/>
      <c r="H2894" s="198" t="s">
        <v>219</v>
      </c>
      <c r="I2894" s="166" t="s">
        <v>220</v>
      </c>
      <c r="J2894" s="198" t="s">
        <v>221</v>
      </c>
      <c r="K2894" s="198" t="s">
        <v>879</v>
      </c>
      <c r="L2894" s="198" t="s">
        <v>221</v>
      </c>
      <c r="M2894" s="198" t="s">
        <v>879</v>
      </c>
      <c r="N2894" s="199">
        <v>2.5</v>
      </c>
      <c r="O2894" s="199">
        <v>1.5</v>
      </c>
      <c r="P2894" s="199">
        <v>3.75</v>
      </c>
      <c r="Q2894" s="1012">
        <v>3</v>
      </c>
      <c r="R2894" s="184"/>
      <c r="S2894" s="223">
        <v>2</v>
      </c>
      <c r="T2894" s="183"/>
      <c r="U2894" s="223">
        <v>0</v>
      </c>
      <c r="V2894" s="183"/>
      <c r="W2894" s="183"/>
      <c r="X2894" s="183"/>
      <c r="Y2894" s="166" t="s">
        <v>62</v>
      </c>
      <c r="Z2894" s="170" t="s">
        <v>224</v>
      </c>
      <c r="AA2894" s="197" t="s">
        <v>225</v>
      </c>
      <c r="AB2894" s="166" t="s">
        <v>1789</v>
      </c>
      <c r="AC2894" s="166" t="s">
        <v>1790</v>
      </c>
      <c r="AD2894" s="673" t="s">
        <v>1791</v>
      </c>
      <c r="AE2894" s="198" t="s">
        <v>2598</v>
      </c>
      <c r="AF2894" s="166" t="s">
        <v>1210</v>
      </c>
      <c r="AG2894" s="165" t="s">
        <v>230</v>
      </c>
      <c r="AH2894" s="203" t="s">
        <v>59</v>
      </c>
      <c r="AI2894" s="167">
        <v>0.114</v>
      </c>
      <c r="AJ2894" s="221">
        <v>118</v>
      </c>
      <c r="AK2894" s="167">
        <v>2.8126027397260275E-2</v>
      </c>
      <c r="AL2894" s="167">
        <v>8.7287671232876719E-3</v>
      </c>
      <c r="AM2894" s="187">
        <f t="shared" si="398"/>
        <v>3.6854794520547948E-2</v>
      </c>
      <c r="AN2894" s="167">
        <f>SUM(AK2894:AK2904)</f>
        <v>3.8544616438356165</v>
      </c>
      <c r="AO2894" s="167">
        <f>SUM(AL2894:AL2904)</f>
        <v>1.0984068493150685</v>
      </c>
      <c r="AP2894" s="167">
        <f>AN2894+AO2894</f>
        <v>4.9528684931506852</v>
      </c>
      <c r="AQ2894" s="167">
        <f>AP2894*30</f>
        <v>148.58605479452055</v>
      </c>
      <c r="AR2894" s="193" t="s">
        <v>231</v>
      </c>
      <c r="AS2894" s="166" t="s">
        <v>114</v>
      </c>
      <c r="AT2894" s="166" t="s">
        <v>232</v>
      </c>
      <c r="AU2894" s="198" t="s">
        <v>58</v>
      </c>
      <c r="AV2894" s="231" t="s">
        <v>5285</v>
      </c>
      <c r="AW2894" s="166" t="s">
        <v>234</v>
      </c>
      <c r="AX2894" s="46"/>
      <c r="AY2894" s="2391"/>
    </row>
    <row r="2895" spans="1:51" s="8" customFormat="1" ht="15.95" customHeight="1" x14ac:dyDescent="0.25">
      <c r="A2895" s="112"/>
      <c r="B2895" s="113"/>
      <c r="C2895" s="992"/>
      <c r="D2895" s="113"/>
      <c r="E2895" s="130"/>
      <c r="F2895" s="130"/>
      <c r="G2895" s="113"/>
      <c r="H2895" s="130"/>
      <c r="I2895" s="113"/>
      <c r="J2895" s="130"/>
      <c r="K2895" s="130"/>
      <c r="L2895" s="130"/>
      <c r="M2895" s="130"/>
      <c r="N2895" s="329"/>
      <c r="O2895" s="329"/>
      <c r="P2895" s="329"/>
      <c r="Q2895" s="1071"/>
      <c r="R2895" s="114"/>
      <c r="S2895" s="131"/>
      <c r="T2895" s="114"/>
      <c r="U2895" s="131"/>
      <c r="V2895" s="114"/>
      <c r="W2895" s="114"/>
      <c r="X2895" s="114"/>
      <c r="Y2895" s="113" t="s">
        <v>230</v>
      </c>
      <c r="Z2895" s="113" t="s">
        <v>230</v>
      </c>
      <c r="AA2895" s="132" t="s">
        <v>230</v>
      </c>
      <c r="AB2895" s="113" t="s">
        <v>230</v>
      </c>
      <c r="AC2895" s="113" t="s">
        <v>230</v>
      </c>
      <c r="AD2895" s="113" t="s">
        <v>230</v>
      </c>
      <c r="AE2895" s="130" t="s">
        <v>2598</v>
      </c>
      <c r="AF2895" s="113" t="s">
        <v>1214</v>
      </c>
      <c r="AG2895" s="115" t="s">
        <v>230</v>
      </c>
      <c r="AH2895" s="132" t="s">
        <v>59</v>
      </c>
      <c r="AI2895" s="116">
        <v>0.114</v>
      </c>
      <c r="AJ2895" s="137">
        <v>118</v>
      </c>
      <c r="AK2895" s="116">
        <v>2.8126027397260275E-2</v>
      </c>
      <c r="AL2895" s="116">
        <v>8.7287671232876719E-3</v>
      </c>
      <c r="AM2895" s="119">
        <v>3.6854794520547948E-2</v>
      </c>
      <c r="AN2895" s="116"/>
      <c r="AO2895" s="116"/>
      <c r="AP2895" s="116"/>
      <c r="AQ2895" s="367"/>
      <c r="AR2895" s="42"/>
      <c r="AS2895" s="44"/>
      <c r="AT2895" s="113"/>
      <c r="AU2895" s="130"/>
      <c r="AV2895" s="44"/>
      <c r="AW2895" s="113"/>
      <c r="AX2895" s="46"/>
      <c r="AY2895" s="2391"/>
    </row>
    <row r="2896" spans="1:51" s="8" customFormat="1" ht="15.95" customHeight="1" x14ac:dyDescent="0.25">
      <c r="A2896" s="36"/>
      <c r="B2896" s="1029"/>
      <c r="C2896" s="990"/>
      <c r="D2896" s="1029"/>
      <c r="E2896" s="5"/>
      <c r="F2896" s="5"/>
      <c r="G2896" s="1029"/>
      <c r="H2896" s="5"/>
      <c r="I2896" s="1029"/>
      <c r="J2896" s="5"/>
      <c r="K2896" s="5"/>
      <c r="L2896" s="5"/>
      <c r="M2896" s="5"/>
      <c r="N2896" s="328"/>
      <c r="O2896" s="328"/>
      <c r="P2896" s="328"/>
      <c r="Q2896" s="1056"/>
      <c r="R2896" s="448"/>
      <c r="S2896" s="61"/>
      <c r="T2896" s="448"/>
      <c r="U2896" s="61"/>
      <c r="V2896" s="448"/>
      <c r="W2896" s="448"/>
      <c r="X2896" s="448"/>
      <c r="Y2896" s="1029" t="s">
        <v>230</v>
      </c>
      <c r="Z2896" s="1029" t="s">
        <v>230</v>
      </c>
      <c r="AA2896" s="1" t="s">
        <v>230</v>
      </c>
      <c r="AB2896" s="1029" t="s">
        <v>230</v>
      </c>
      <c r="AC2896" s="1029" t="s">
        <v>230</v>
      </c>
      <c r="AD2896" s="1029" t="s">
        <v>230</v>
      </c>
      <c r="AE2896" s="5" t="s">
        <v>2598</v>
      </c>
      <c r="AF2896" s="1029" t="s">
        <v>807</v>
      </c>
      <c r="AG2896" s="39" t="s">
        <v>230</v>
      </c>
      <c r="AH2896" s="1" t="s">
        <v>59</v>
      </c>
      <c r="AI2896" s="40">
        <v>0.114</v>
      </c>
      <c r="AJ2896" s="57">
        <v>106.5</v>
      </c>
      <c r="AK2896" s="40">
        <v>2.5384931506849312E-2</v>
      </c>
      <c r="AL2896" s="40">
        <v>7.8780821917808219E-3</v>
      </c>
      <c r="AM2896" s="41">
        <v>3.3263013698630134E-2</v>
      </c>
      <c r="AN2896" s="40"/>
      <c r="AO2896" s="40"/>
      <c r="AP2896" s="40"/>
      <c r="AQ2896" s="1644"/>
      <c r="AR2896" s="1034"/>
      <c r="AS2896" s="45"/>
      <c r="AT2896" s="1029"/>
      <c r="AU2896" s="5"/>
      <c r="AV2896" s="46"/>
      <c r="AW2896" s="1029"/>
      <c r="AX2896" s="46"/>
      <c r="AY2896" s="2391"/>
    </row>
    <row r="2897" spans="1:51" s="8" customFormat="1" ht="15.95" customHeight="1" x14ac:dyDescent="0.25">
      <c r="A2897" s="36"/>
      <c r="B2897" s="1029"/>
      <c r="C2897" s="990"/>
      <c r="D2897" s="1029"/>
      <c r="E2897" s="5"/>
      <c r="F2897" s="5"/>
      <c r="G2897" s="1029"/>
      <c r="H2897" s="5"/>
      <c r="I2897" s="1029"/>
      <c r="J2897" s="5"/>
      <c r="K2897" s="5"/>
      <c r="L2897" s="5"/>
      <c r="M2897" s="5"/>
      <c r="N2897" s="328"/>
      <c r="O2897" s="328"/>
      <c r="P2897" s="328"/>
      <c r="Q2897" s="1056"/>
      <c r="R2897" s="448"/>
      <c r="S2897" s="61"/>
      <c r="T2897" s="448"/>
      <c r="U2897" s="61"/>
      <c r="V2897" s="448"/>
      <c r="W2897" s="448"/>
      <c r="X2897" s="448"/>
      <c r="Y2897" s="1029" t="s">
        <v>230</v>
      </c>
      <c r="Z2897" s="1029" t="s">
        <v>230</v>
      </c>
      <c r="AA2897" s="1" t="s">
        <v>230</v>
      </c>
      <c r="AB2897" s="1029" t="s">
        <v>230</v>
      </c>
      <c r="AC2897" s="1029" t="s">
        <v>230</v>
      </c>
      <c r="AD2897" s="1029" t="s">
        <v>230</v>
      </c>
      <c r="AE2897" s="5" t="s">
        <v>2598</v>
      </c>
      <c r="AF2897" s="1029" t="s">
        <v>810</v>
      </c>
      <c r="AG2897" s="39" t="s">
        <v>230</v>
      </c>
      <c r="AH2897" s="1" t="s">
        <v>59</v>
      </c>
      <c r="AI2897" s="40">
        <v>0.114</v>
      </c>
      <c r="AJ2897" s="57">
        <v>150</v>
      </c>
      <c r="AK2897" s="40">
        <v>3.5753424657534241E-2</v>
      </c>
      <c r="AL2897" s="40">
        <v>1.1095890410958903E-2</v>
      </c>
      <c r="AM2897" s="41">
        <v>4.6849315068493144E-2</v>
      </c>
      <c r="AN2897" s="40"/>
      <c r="AO2897" s="40"/>
      <c r="AP2897" s="40"/>
      <c r="AQ2897" s="1644"/>
      <c r="AR2897" s="1034"/>
      <c r="AS2897" s="45"/>
      <c r="AT2897" s="1029"/>
      <c r="AU2897" s="5"/>
      <c r="AV2897" s="46"/>
      <c r="AW2897" s="1029"/>
      <c r="AX2897" s="46"/>
      <c r="AY2897" s="2391"/>
    </row>
    <row r="2898" spans="1:51" s="8" customFormat="1" ht="15.95" customHeight="1" x14ac:dyDescent="0.25">
      <c r="A2898" s="36"/>
      <c r="B2898" s="1029"/>
      <c r="C2898" s="990"/>
      <c r="D2898" s="1029"/>
      <c r="E2898" s="5"/>
      <c r="F2898" s="5"/>
      <c r="G2898" s="1029"/>
      <c r="H2898" s="5"/>
      <c r="I2898" s="1029"/>
      <c r="J2898" s="5"/>
      <c r="K2898" s="5"/>
      <c r="L2898" s="5"/>
      <c r="M2898" s="5"/>
      <c r="N2898" s="328"/>
      <c r="O2898" s="328"/>
      <c r="P2898" s="328"/>
      <c r="Q2898" s="1056"/>
      <c r="R2898" s="448"/>
      <c r="S2898" s="61"/>
      <c r="T2898" s="448"/>
      <c r="U2898" s="61"/>
      <c r="V2898" s="448"/>
      <c r="W2898" s="448"/>
      <c r="X2898" s="448"/>
      <c r="Y2898" s="1029" t="s">
        <v>230</v>
      </c>
      <c r="Z2898" s="1029" t="s">
        <v>230</v>
      </c>
      <c r="AA2898" s="1" t="s">
        <v>230</v>
      </c>
      <c r="AB2898" s="1029" t="s">
        <v>230</v>
      </c>
      <c r="AC2898" s="1029" t="s">
        <v>230</v>
      </c>
      <c r="AD2898" s="1029" t="s">
        <v>230</v>
      </c>
      <c r="AE2898" s="5" t="s">
        <v>2598</v>
      </c>
      <c r="AF2898" s="1029" t="s">
        <v>838</v>
      </c>
      <c r="AG2898" s="39" t="s">
        <v>230</v>
      </c>
      <c r="AH2898" s="1" t="s">
        <v>59</v>
      </c>
      <c r="AI2898" s="40">
        <v>0.114</v>
      </c>
      <c r="AJ2898" s="57">
        <v>150</v>
      </c>
      <c r="AK2898" s="40">
        <v>3.5753424657534241E-2</v>
      </c>
      <c r="AL2898" s="40">
        <v>1.1095890410958903E-2</v>
      </c>
      <c r="AM2898" s="41">
        <v>4.6849315068493144E-2</v>
      </c>
      <c r="AN2898" s="40"/>
      <c r="AO2898" s="40"/>
      <c r="AP2898" s="40"/>
      <c r="AQ2898" s="1644"/>
      <c r="AR2898" s="1034"/>
      <c r="AS2898" s="45"/>
      <c r="AT2898" s="1029"/>
      <c r="AU2898" s="5"/>
      <c r="AV2898" s="46"/>
      <c r="AW2898" s="1029"/>
      <c r="AX2898" s="46"/>
      <c r="AY2898" s="2391"/>
    </row>
    <row r="2899" spans="1:51" s="8" customFormat="1" ht="15.95" customHeight="1" x14ac:dyDescent="0.25">
      <c r="A2899" s="36"/>
      <c r="B2899" s="1029"/>
      <c r="C2899" s="990"/>
      <c r="D2899" s="1029"/>
      <c r="E2899" s="5"/>
      <c r="F2899" s="5"/>
      <c r="G2899" s="1029"/>
      <c r="H2899" s="5"/>
      <c r="I2899" s="1029"/>
      <c r="J2899" s="5"/>
      <c r="K2899" s="5"/>
      <c r="L2899" s="5"/>
      <c r="M2899" s="5"/>
      <c r="N2899" s="328"/>
      <c r="O2899" s="328"/>
      <c r="P2899" s="328"/>
      <c r="Q2899" s="1056"/>
      <c r="R2899" s="448"/>
      <c r="S2899" s="61"/>
      <c r="T2899" s="448"/>
      <c r="U2899" s="61"/>
      <c r="V2899" s="448"/>
      <c r="W2899" s="448"/>
      <c r="X2899" s="448"/>
      <c r="Y2899" s="1029" t="s">
        <v>230</v>
      </c>
      <c r="Z2899" s="1029" t="s">
        <v>230</v>
      </c>
      <c r="AA2899" s="1" t="s">
        <v>230</v>
      </c>
      <c r="AB2899" s="1029" t="s">
        <v>230</v>
      </c>
      <c r="AC2899" s="1029" t="s">
        <v>230</v>
      </c>
      <c r="AD2899" s="1029" t="s">
        <v>230</v>
      </c>
      <c r="AE2899" s="5" t="s">
        <v>2598</v>
      </c>
      <c r="AF2899" s="1029" t="s">
        <v>1195</v>
      </c>
      <c r="AG2899" s="39" t="s">
        <v>230</v>
      </c>
      <c r="AH2899" s="1" t="s">
        <v>59</v>
      </c>
      <c r="AI2899" s="40">
        <v>0.114</v>
      </c>
      <c r="AJ2899" s="57">
        <v>118</v>
      </c>
      <c r="AK2899" s="40">
        <v>2.8126027397260275E-2</v>
      </c>
      <c r="AL2899" s="40">
        <v>8.7287671232876719E-3</v>
      </c>
      <c r="AM2899" s="41">
        <v>3.6854794520547948E-2</v>
      </c>
      <c r="AN2899" s="40"/>
      <c r="AO2899" s="40"/>
      <c r="AP2899" s="40"/>
      <c r="AQ2899" s="1644"/>
      <c r="AR2899" s="1034"/>
      <c r="AS2899" s="45"/>
      <c r="AT2899" s="1029"/>
      <c r="AU2899" s="5"/>
      <c r="AV2899" s="46"/>
      <c r="AW2899" s="1029"/>
      <c r="AX2899" s="46"/>
      <c r="AY2899" s="2391"/>
    </row>
    <row r="2900" spans="1:51" s="8" customFormat="1" ht="15.95" customHeight="1" x14ac:dyDescent="0.25">
      <c r="A2900" s="36"/>
      <c r="B2900" s="1029"/>
      <c r="C2900" s="990"/>
      <c r="D2900" s="1029"/>
      <c r="E2900" s="5"/>
      <c r="F2900" s="5"/>
      <c r="G2900" s="1029"/>
      <c r="H2900" s="5"/>
      <c r="I2900" s="1029"/>
      <c r="J2900" s="5"/>
      <c r="K2900" s="5"/>
      <c r="L2900" s="5"/>
      <c r="M2900" s="5"/>
      <c r="N2900" s="328"/>
      <c r="O2900" s="328"/>
      <c r="P2900" s="328"/>
      <c r="Q2900" s="1056"/>
      <c r="R2900" s="448"/>
      <c r="S2900" s="61"/>
      <c r="T2900" s="448"/>
      <c r="U2900" s="61"/>
      <c r="V2900" s="448"/>
      <c r="W2900" s="448"/>
      <c r="X2900" s="448"/>
      <c r="Y2900" s="1029" t="s">
        <v>230</v>
      </c>
      <c r="Z2900" s="1029" t="s">
        <v>230</v>
      </c>
      <c r="AA2900" s="1" t="s">
        <v>230</v>
      </c>
      <c r="AB2900" s="1029" t="s">
        <v>230</v>
      </c>
      <c r="AC2900" s="1029" t="s">
        <v>230</v>
      </c>
      <c r="AD2900" s="1029" t="s">
        <v>230</v>
      </c>
      <c r="AE2900" s="5" t="s">
        <v>5286</v>
      </c>
      <c r="AF2900" s="1029" t="s">
        <v>5287</v>
      </c>
      <c r="AG2900" s="39" t="s">
        <v>230</v>
      </c>
      <c r="AH2900" s="1" t="s">
        <v>58</v>
      </c>
      <c r="AI2900" s="40">
        <v>0.1</v>
      </c>
      <c r="AJ2900" s="1036">
        <f>107*150</f>
        <v>16050</v>
      </c>
      <c r="AK2900" s="40">
        <f>AJ2900*0.0763/365</f>
        <v>3.355109589041096</v>
      </c>
      <c r="AL2900" s="40">
        <f>AJ2900*0.0237/365</f>
        <v>1.0421506849315068</v>
      </c>
      <c r="AM2900" s="40">
        <f>AK2900+AL2900</f>
        <v>4.397260273972603</v>
      </c>
      <c r="AN2900" s="40"/>
      <c r="AO2900" s="40"/>
      <c r="AP2900" s="40"/>
      <c r="AQ2900" s="1644"/>
      <c r="AR2900" s="1034"/>
      <c r="AS2900" s="46"/>
      <c r="AT2900" s="1029"/>
      <c r="AU2900" s="5"/>
      <c r="AV2900" s="46"/>
      <c r="AW2900" s="1029"/>
      <c r="AX2900" s="46"/>
      <c r="AY2900" s="2391"/>
    </row>
    <row r="2901" spans="1:51" s="8" customFormat="1" ht="15.95" customHeight="1" x14ac:dyDescent="0.25">
      <c r="A2901" s="36"/>
      <c r="B2901" s="1029"/>
      <c r="C2901" s="990"/>
      <c r="D2901" s="1029"/>
      <c r="E2901" s="5"/>
      <c r="F2901" s="5"/>
      <c r="G2901" s="1029"/>
      <c r="H2901" s="5"/>
      <c r="I2901" s="1029"/>
      <c r="J2901" s="5"/>
      <c r="K2901" s="5"/>
      <c r="L2901" s="5"/>
      <c r="M2901" s="5"/>
      <c r="N2901" s="328"/>
      <c r="O2901" s="328"/>
      <c r="P2901" s="328"/>
      <c r="Q2901" s="1056"/>
      <c r="R2901" s="448"/>
      <c r="S2901" s="61"/>
      <c r="T2901" s="448"/>
      <c r="U2901" s="61"/>
      <c r="V2901" s="448"/>
      <c r="W2901" s="448"/>
      <c r="X2901" s="448"/>
      <c r="Y2901" s="1029" t="s">
        <v>230</v>
      </c>
      <c r="Z2901" s="1029" t="s">
        <v>230</v>
      </c>
      <c r="AA2901" s="1" t="s">
        <v>230</v>
      </c>
      <c r="AB2901" s="1029" t="s">
        <v>230</v>
      </c>
      <c r="AC2901" s="2104" t="s">
        <v>25268</v>
      </c>
      <c r="AD2901" s="2104" t="s">
        <v>25269</v>
      </c>
      <c r="AE2901" s="5" t="s">
        <v>5227</v>
      </c>
      <c r="AF2901" s="1029" t="s">
        <v>24537</v>
      </c>
      <c r="AG2901" s="39" t="s">
        <v>24538</v>
      </c>
      <c r="AH2901" s="1" t="s">
        <v>1509</v>
      </c>
      <c r="AI2901" s="1640">
        <v>1.48</v>
      </c>
      <c r="AJ2901" s="37">
        <v>24</v>
      </c>
      <c r="AK2901" s="40">
        <f>AJ2901*AI2901/365</f>
        <v>9.7315068493150678E-2</v>
      </c>
      <c r="AL2901" s="40">
        <v>0</v>
      </c>
      <c r="AM2901" s="41">
        <f>SUBTOTAL(9,AK2901:AL2901)</f>
        <v>9.7315068493150678E-2</v>
      </c>
      <c r="AN2901" s="40"/>
      <c r="AO2901" s="40"/>
      <c r="AP2901" s="40"/>
      <c r="AQ2901" s="1644"/>
      <c r="AR2901" s="1034"/>
      <c r="AS2901" s="45"/>
      <c r="AT2901" s="1029"/>
      <c r="AU2901" s="5"/>
      <c r="AV2901" s="46"/>
      <c r="AW2901" s="1029"/>
      <c r="AX2901" s="46"/>
      <c r="AY2901" s="2391"/>
    </row>
    <row r="2902" spans="1:51" s="8" customFormat="1" ht="15.95" customHeight="1" x14ac:dyDescent="0.25">
      <c r="A2902" s="36"/>
      <c r="B2902" s="1029"/>
      <c r="C2902" s="990"/>
      <c r="D2902" s="1029"/>
      <c r="E2902" s="5"/>
      <c r="F2902" s="5"/>
      <c r="G2902" s="1029"/>
      <c r="H2902" s="5"/>
      <c r="I2902" s="1029"/>
      <c r="J2902" s="5"/>
      <c r="K2902" s="5"/>
      <c r="L2902" s="5"/>
      <c r="M2902" s="5"/>
      <c r="N2902" s="328"/>
      <c r="O2902" s="328"/>
      <c r="P2902" s="328"/>
      <c r="Q2902" s="1056"/>
      <c r="R2902" s="448"/>
      <c r="S2902" s="61"/>
      <c r="T2902" s="448"/>
      <c r="U2902" s="61"/>
      <c r="V2902" s="448"/>
      <c r="W2902" s="448"/>
      <c r="X2902" s="448"/>
      <c r="Y2902" s="1029" t="s">
        <v>230</v>
      </c>
      <c r="Z2902" s="1029" t="s">
        <v>230</v>
      </c>
      <c r="AA2902" s="1" t="s">
        <v>230</v>
      </c>
      <c r="AB2902" s="1029" t="s">
        <v>230</v>
      </c>
      <c r="AC2902" s="1029" t="s">
        <v>230</v>
      </c>
      <c r="AD2902" s="1029" t="s">
        <v>230</v>
      </c>
      <c r="AE2902" s="5" t="s">
        <v>5289</v>
      </c>
      <c r="AF2902" s="1029" t="s">
        <v>5290</v>
      </c>
      <c r="AG2902" s="51">
        <v>317507400003430</v>
      </c>
      <c r="AH2902" s="1" t="s">
        <v>1871</v>
      </c>
      <c r="AI2902" s="1640">
        <v>1.32</v>
      </c>
      <c r="AJ2902" s="37">
        <v>6</v>
      </c>
      <c r="AK2902" s="40">
        <f>AJ2902*AI2902/365</f>
        <v>2.1698630136986301E-2</v>
      </c>
      <c r="AL2902" s="40">
        <v>0</v>
      </c>
      <c r="AM2902" s="40">
        <f>SUBTOTAL(9,AK2902:AL2902)</f>
        <v>2.1698630136986301E-2</v>
      </c>
      <c r="AN2902" s="40"/>
      <c r="AO2902" s="40"/>
      <c r="AP2902" s="40"/>
      <c r="AQ2902" s="1644"/>
      <c r="AR2902" s="1034"/>
      <c r="AS2902" s="45"/>
      <c r="AT2902" s="1029"/>
      <c r="AU2902" s="5"/>
      <c r="AV2902" s="46"/>
      <c r="AW2902" s="1029"/>
      <c r="AX2902" s="46"/>
      <c r="AY2902" s="2391"/>
    </row>
    <row r="2903" spans="1:51" s="8" customFormat="1" ht="15.95" customHeight="1" x14ac:dyDescent="0.25">
      <c r="A2903" s="36"/>
      <c r="B2903" s="1029"/>
      <c r="C2903" s="990"/>
      <c r="D2903" s="1029"/>
      <c r="E2903" s="5"/>
      <c r="F2903" s="5"/>
      <c r="G2903" s="1029"/>
      <c r="H2903" s="5"/>
      <c r="I2903" s="1029"/>
      <c r="J2903" s="5"/>
      <c r="K2903" s="5"/>
      <c r="L2903" s="5"/>
      <c r="M2903" s="5"/>
      <c r="N2903" s="328"/>
      <c r="O2903" s="328"/>
      <c r="P2903" s="328"/>
      <c r="Q2903" s="1056"/>
      <c r="R2903" s="448"/>
      <c r="S2903" s="61"/>
      <c r="T2903" s="448"/>
      <c r="U2903" s="61"/>
      <c r="V2903" s="448"/>
      <c r="W2903" s="448"/>
      <c r="X2903" s="448"/>
      <c r="Y2903" s="1029" t="s">
        <v>230</v>
      </c>
      <c r="Z2903" s="1029" t="s">
        <v>230</v>
      </c>
      <c r="AA2903" s="1" t="s">
        <v>230</v>
      </c>
      <c r="AB2903" s="1029" t="s">
        <v>230</v>
      </c>
      <c r="AC2903" s="1029" t="s">
        <v>230</v>
      </c>
      <c r="AD2903" s="1029" t="s">
        <v>230</v>
      </c>
      <c r="AE2903" s="5" t="s">
        <v>5289</v>
      </c>
      <c r="AF2903" s="1029" t="s">
        <v>5291</v>
      </c>
      <c r="AG2903" s="39">
        <v>5300401845840</v>
      </c>
      <c r="AH2903" s="1" t="s">
        <v>506</v>
      </c>
      <c r="AI2903" s="1036">
        <v>2.0699999999999998</v>
      </c>
      <c r="AJ2903" s="1640">
        <v>30</v>
      </c>
      <c r="AK2903" s="40">
        <f>AJ2903*AI2903/365</f>
        <v>0.17013698630136984</v>
      </c>
      <c r="AL2903" s="40">
        <v>0</v>
      </c>
      <c r="AM2903" s="41">
        <f>SUBTOTAL(9,AK2903:AL2903)</f>
        <v>0.17013698630136984</v>
      </c>
      <c r="AN2903" s="40"/>
      <c r="AO2903" s="40"/>
      <c r="AP2903" s="40"/>
      <c r="AQ2903" s="1644"/>
      <c r="AR2903" s="1034"/>
      <c r="AS2903" s="45"/>
      <c r="AT2903" s="1029"/>
      <c r="AU2903" s="5"/>
      <c r="AV2903" s="46"/>
      <c r="AW2903" s="1029"/>
      <c r="AX2903" s="46"/>
      <c r="AY2903" s="2391"/>
    </row>
    <row r="2904" spans="1:51" s="8" customFormat="1" ht="15.95" customHeight="1" x14ac:dyDescent="0.25">
      <c r="A2904" s="93"/>
      <c r="B2904" s="88"/>
      <c r="C2904" s="993"/>
      <c r="D2904" s="88"/>
      <c r="E2904" s="103"/>
      <c r="F2904" s="103"/>
      <c r="G2904" s="88"/>
      <c r="H2904" s="103"/>
      <c r="I2904" s="88"/>
      <c r="J2904" s="103"/>
      <c r="K2904" s="103"/>
      <c r="L2904" s="103"/>
      <c r="M2904" s="103"/>
      <c r="N2904" s="330"/>
      <c r="O2904" s="330"/>
      <c r="P2904" s="330"/>
      <c r="Q2904" s="106"/>
      <c r="R2904" s="94"/>
      <c r="S2904" s="104"/>
      <c r="T2904" s="94"/>
      <c r="U2904" s="104"/>
      <c r="V2904" s="94"/>
      <c r="W2904" s="94"/>
      <c r="X2904" s="94"/>
      <c r="Y2904" s="88" t="s">
        <v>230</v>
      </c>
      <c r="Z2904" s="88" t="s">
        <v>230</v>
      </c>
      <c r="AA2904" s="90" t="s">
        <v>230</v>
      </c>
      <c r="AB2904" s="88" t="s">
        <v>230</v>
      </c>
      <c r="AC2904" s="88" t="s">
        <v>230</v>
      </c>
      <c r="AD2904" s="88" t="s">
        <v>230</v>
      </c>
      <c r="AE2904" s="103" t="s">
        <v>2026</v>
      </c>
      <c r="AF2904" s="88" t="s">
        <v>5292</v>
      </c>
      <c r="AG2904" s="95">
        <v>1035005909168</v>
      </c>
      <c r="AH2904" s="90" t="s">
        <v>1867</v>
      </c>
      <c r="AI2904" s="21">
        <v>1.32</v>
      </c>
      <c r="AJ2904" s="97">
        <v>8</v>
      </c>
      <c r="AK2904" s="98">
        <f>AJ2904*AI2904/365</f>
        <v>2.8931506849315069E-2</v>
      </c>
      <c r="AL2904" s="98">
        <v>0</v>
      </c>
      <c r="AM2904" s="96">
        <f>SUBTOTAL(9,AK2904:AL2904)</f>
        <v>2.8931506849315069E-2</v>
      </c>
      <c r="AN2904" s="98"/>
      <c r="AO2904" s="98"/>
      <c r="AP2904" s="98"/>
      <c r="AQ2904" s="368"/>
      <c r="AR2904" s="47"/>
      <c r="AS2904" s="48"/>
      <c r="AT2904" s="88"/>
      <c r="AU2904" s="103"/>
      <c r="AV2904" s="52"/>
      <c r="AW2904" s="88"/>
      <c r="AX2904" s="52"/>
      <c r="AY2904" s="2391"/>
    </row>
    <row r="2905" spans="1:51" s="55" customFormat="1" ht="15.95" customHeight="1" x14ac:dyDescent="0.25">
      <c r="A2905" s="182">
        <v>567</v>
      </c>
      <c r="B2905" s="166" t="s">
        <v>55</v>
      </c>
      <c r="C2905" s="989" t="s">
        <v>58</v>
      </c>
      <c r="D2905" s="166" t="s">
        <v>5293</v>
      </c>
      <c r="E2905" s="198" t="s">
        <v>5294</v>
      </c>
      <c r="F2905" s="198" t="s">
        <v>5295</v>
      </c>
      <c r="G2905" s="166"/>
      <c r="H2905" s="198" t="s">
        <v>219</v>
      </c>
      <c r="I2905" s="166" t="s">
        <v>220</v>
      </c>
      <c r="J2905" s="198" t="s">
        <v>317</v>
      </c>
      <c r="K2905" s="198">
        <v>0</v>
      </c>
      <c r="L2905" s="198" t="s">
        <v>317</v>
      </c>
      <c r="M2905" s="198">
        <v>0</v>
      </c>
      <c r="N2905" s="199">
        <v>8.6</v>
      </c>
      <c r="O2905" s="199">
        <v>1.5</v>
      </c>
      <c r="P2905" s="199">
        <v>12.899999999999999</v>
      </c>
      <c r="Q2905" s="1012">
        <v>1</v>
      </c>
      <c r="R2905" s="184"/>
      <c r="S2905" s="223">
        <v>0</v>
      </c>
      <c r="T2905" s="183"/>
      <c r="U2905" s="223">
        <v>0</v>
      </c>
      <c r="V2905" s="183"/>
      <c r="W2905" s="183">
        <v>1</v>
      </c>
      <c r="X2905" s="183"/>
      <c r="Y2905" s="166" t="s">
        <v>61</v>
      </c>
      <c r="Z2905" s="166" t="s">
        <v>230</v>
      </c>
      <c r="AA2905" s="203" t="s">
        <v>230</v>
      </c>
      <c r="AB2905" s="166" t="s">
        <v>230</v>
      </c>
      <c r="AC2905" s="166" t="s">
        <v>230</v>
      </c>
      <c r="AD2905" s="166" t="s">
        <v>230</v>
      </c>
      <c r="AE2905" s="198" t="s">
        <v>5079</v>
      </c>
      <c r="AF2905" s="166" t="s">
        <v>5296</v>
      </c>
      <c r="AG2905" s="165" t="s">
        <v>230</v>
      </c>
      <c r="AH2905" s="203" t="s">
        <v>58</v>
      </c>
      <c r="AI2905" s="312">
        <v>7.6300000000000007E-2</v>
      </c>
      <c r="AJ2905" s="223">
        <v>1050</v>
      </c>
      <c r="AK2905" s="167">
        <f t="shared" ref="AK2905:AK2913" si="399">AI2905*AJ2905/365</f>
        <v>0.21949315068493153</v>
      </c>
      <c r="AL2905" s="167">
        <v>0</v>
      </c>
      <c r="AM2905" s="187">
        <f>AK2905+AL2905</f>
        <v>0.21949315068493153</v>
      </c>
      <c r="AN2905" s="167">
        <f>SUM(AK2905:AK2911)</f>
        <v>2.1322191780821922</v>
      </c>
      <c r="AO2905" s="167">
        <f>SUM(AL2905:AL2911)</f>
        <v>0</v>
      </c>
      <c r="AP2905" s="167">
        <f>AN2905+AO2905</f>
        <v>2.1322191780821922</v>
      </c>
      <c r="AQ2905" s="167">
        <f>AP2905*30</f>
        <v>63.966575342465767</v>
      </c>
      <c r="AR2905" s="193" t="s">
        <v>231</v>
      </c>
      <c r="AS2905" s="194"/>
      <c r="AT2905" s="166" t="s">
        <v>232</v>
      </c>
      <c r="AU2905" s="198" t="s">
        <v>58</v>
      </c>
      <c r="AV2905" s="269" t="s">
        <v>5297</v>
      </c>
      <c r="AW2905" s="166" t="s">
        <v>1122</v>
      </c>
      <c r="AX2905" s="2511" t="s">
        <v>16478</v>
      </c>
      <c r="AY2905" s="2391" t="s">
        <v>16471</v>
      </c>
    </row>
    <row r="2906" spans="1:51" s="8" customFormat="1" ht="15.95" customHeight="1" x14ac:dyDescent="0.25">
      <c r="A2906" s="112"/>
      <c r="B2906" s="113"/>
      <c r="C2906" s="992"/>
      <c r="D2906" s="113"/>
      <c r="E2906" s="130"/>
      <c r="F2906" s="130"/>
      <c r="G2906" s="113"/>
      <c r="H2906" s="130"/>
      <c r="I2906" s="113"/>
      <c r="J2906" s="130"/>
      <c r="K2906" s="130"/>
      <c r="L2906" s="130"/>
      <c r="M2906" s="130"/>
      <c r="N2906" s="329"/>
      <c r="O2906" s="329"/>
      <c r="P2906" s="329"/>
      <c r="Q2906" s="1071"/>
      <c r="R2906" s="114"/>
      <c r="S2906" s="131"/>
      <c r="T2906" s="114"/>
      <c r="U2906" s="131"/>
      <c r="V2906" s="114"/>
      <c r="W2906" s="114"/>
      <c r="X2906" s="114"/>
      <c r="Y2906" s="113" t="s">
        <v>230</v>
      </c>
      <c r="Z2906" s="113" t="s">
        <v>230</v>
      </c>
      <c r="AA2906" s="132" t="s">
        <v>230</v>
      </c>
      <c r="AB2906" s="113" t="s">
        <v>230</v>
      </c>
      <c r="AC2906" s="113" t="s">
        <v>230</v>
      </c>
      <c r="AD2906" s="113" t="s">
        <v>230</v>
      </c>
      <c r="AE2906" s="130" t="s">
        <v>5081</v>
      </c>
      <c r="AF2906" s="113" t="s">
        <v>5298</v>
      </c>
      <c r="AG2906" s="115" t="s">
        <v>230</v>
      </c>
      <c r="AH2906" s="132" t="s">
        <v>58</v>
      </c>
      <c r="AI2906" s="315">
        <v>7.6300000000000007E-2</v>
      </c>
      <c r="AJ2906" s="131">
        <v>2250</v>
      </c>
      <c r="AK2906" s="116">
        <f t="shared" si="399"/>
        <v>0.4703424657534247</v>
      </c>
      <c r="AL2906" s="116">
        <v>0</v>
      </c>
      <c r="AM2906" s="116">
        <f t="shared" ref="AM2906:AM2911" si="400">AK2906+AL2906</f>
        <v>0.4703424657534247</v>
      </c>
      <c r="AN2906" s="116"/>
      <c r="AO2906" s="116"/>
      <c r="AP2906" s="116"/>
      <c r="AQ2906" s="367"/>
      <c r="AR2906" s="42"/>
      <c r="AS2906" s="43"/>
      <c r="AT2906" s="113"/>
      <c r="AU2906" s="130"/>
      <c r="AV2906" s="44"/>
      <c r="AW2906" s="113"/>
      <c r="AX2906" s="44"/>
      <c r="AY2906" s="2391"/>
    </row>
    <row r="2907" spans="1:51" s="8" customFormat="1" ht="15.95" customHeight="1" x14ac:dyDescent="0.25">
      <c r="A2907" s="36"/>
      <c r="B2907" s="1029"/>
      <c r="C2907" s="990"/>
      <c r="D2907" s="1029"/>
      <c r="E2907" s="5"/>
      <c r="F2907" s="5"/>
      <c r="G2907" s="1029"/>
      <c r="H2907" s="5"/>
      <c r="I2907" s="1029"/>
      <c r="J2907" s="5"/>
      <c r="K2907" s="5"/>
      <c r="L2907" s="5"/>
      <c r="M2907" s="5"/>
      <c r="N2907" s="328"/>
      <c r="O2907" s="328"/>
      <c r="P2907" s="328"/>
      <c r="Q2907" s="1056"/>
      <c r="R2907" s="448"/>
      <c r="S2907" s="61"/>
      <c r="T2907" s="448"/>
      <c r="U2907" s="61"/>
      <c r="V2907" s="448"/>
      <c r="W2907" s="448"/>
      <c r="X2907" s="448"/>
      <c r="Y2907" s="1029" t="s">
        <v>230</v>
      </c>
      <c r="Z2907" s="1029" t="s">
        <v>230</v>
      </c>
      <c r="AA2907" s="1" t="s">
        <v>230</v>
      </c>
      <c r="AB2907" s="1029" t="s">
        <v>230</v>
      </c>
      <c r="AC2907" s="1029" t="s">
        <v>230</v>
      </c>
      <c r="AD2907" s="1029" t="s">
        <v>230</v>
      </c>
      <c r="AE2907" s="5" t="s">
        <v>5083</v>
      </c>
      <c r="AF2907" s="1029" t="s">
        <v>5299</v>
      </c>
      <c r="AG2907" s="39" t="s">
        <v>230</v>
      </c>
      <c r="AH2907" s="1" t="s">
        <v>58</v>
      </c>
      <c r="AI2907" s="315">
        <v>7.6300000000000007E-2</v>
      </c>
      <c r="AJ2907" s="61">
        <v>1800</v>
      </c>
      <c r="AK2907" s="40">
        <f t="shared" si="399"/>
        <v>0.37627397260273976</v>
      </c>
      <c r="AL2907" s="40">
        <v>0</v>
      </c>
      <c r="AM2907" s="40">
        <f t="shared" si="400"/>
        <v>0.37627397260273976</v>
      </c>
      <c r="AN2907" s="40"/>
      <c r="AO2907" s="40"/>
      <c r="AP2907" s="40"/>
      <c r="AQ2907" s="1644"/>
      <c r="AR2907" s="1034"/>
      <c r="AS2907" s="45"/>
      <c r="AT2907" s="1029"/>
      <c r="AU2907" s="5"/>
      <c r="AV2907" s="46"/>
      <c r="AW2907" s="1029"/>
      <c r="AX2907" s="46"/>
      <c r="AY2907" s="2391"/>
    </row>
    <row r="2908" spans="1:51" s="8" customFormat="1" ht="15.95" customHeight="1" x14ac:dyDescent="0.25">
      <c r="A2908" s="36"/>
      <c r="B2908" s="1029"/>
      <c r="C2908" s="990"/>
      <c r="D2908" s="1029"/>
      <c r="E2908" s="5"/>
      <c r="F2908" s="5"/>
      <c r="G2908" s="1029"/>
      <c r="H2908" s="5"/>
      <c r="I2908" s="1029"/>
      <c r="J2908" s="5"/>
      <c r="K2908" s="5"/>
      <c r="L2908" s="5"/>
      <c r="M2908" s="5"/>
      <c r="N2908" s="328"/>
      <c r="O2908" s="328"/>
      <c r="P2908" s="328"/>
      <c r="Q2908" s="1056"/>
      <c r="R2908" s="448"/>
      <c r="S2908" s="61"/>
      <c r="T2908" s="448"/>
      <c r="U2908" s="61"/>
      <c r="V2908" s="448"/>
      <c r="W2908" s="448"/>
      <c r="X2908" s="448"/>
      <c r="Y2908" s="1029" t="s">
        <v>230</v>
      </c>
      <c r="Z2908" s="1029" t="s">
        <v>230</v>
      </c>
      <c r="AA2908" s="1" t="s">
        <v>230</v>
      </c>
      <c r="AB2908" s="1029" t="s">
        <v>230</v>
      </c>
      <c r="AC2908" s="1029" t="s">
        <v>230</v>
      </c>
      <c r="AD2908" s="1029" t="s">
        <v>230</v>
      </c>
      <c r="AE2908" s="5" t="s">
        <v>5141</v>
      </c>
      <c r="AF2908" s="1029" t="s">
        <v>5300</v>
      </c>
      <c r="AG2908" s="39" t="s">
        <v>230</v>
      </c>
      <c r="AH2908" s="1" t="s">
        <v>58</v>
      </c>
      <c r="AI2908" s="315">
        <v>7.6300000000000007E-2</v>
      </c>
      <c r="AJ2908" s="61">
        <v>1950</v>
      </c>
      <c r="AK2908" s="40">
        <f t="shared" si="399"/>
        <v>0.40763013698630146</v>
      </c>
      <c r="AL2908" s="40">
        <v>0</v>
      </c>
      <c r="AM2908" s="40">
        <f t="shared" si="400"/>
        <v>0.40763013698630146</v>
      </c>
      <c r="AN2908" s="40"/>
      <c r="AO2908" s="40"/>
      <c r="AP2908" s="40"/>
      <c r="AQ2908" s="1644"/>
      <c r="AR2908" s="1034"/>
      <c r="AS2908" s="45"/>
      <c r="AT2908" s="1029"/>
      <c r="AU2908" s="5"/>
      <c r="AV2908" s="46"/>
      <c r="AW2908" s="1029"/>
      <c r="AX2908" s="46"/>
      <c r="AY2908" s="2391"/>
    </row>
    <row r="2909" spans="1:51" s="8" customFormat="1" ht="15.95" customHeight="1" x14ac:dyDescent="0.25">
      <c r="A2909" s="36"/>
      <c r="B2909" s="1029"/>
      <c r="C2909" s="990"/>
      <c r="D2909" s="1029"/>
      <c r="E2909" s="5"/>
      <c r="F2909" s="5"/>
      <c r="G2909" s="1029"/>
      <c r="H2909" s="5"/>
      <c r="I2909" s="1029"/>
      <c r="J2909" s="5"/>
      <c r="K2909" s="5"/>
      <c r="L2909" s="5"/>
      <c r="M2909" s="5"/>
      <c r="N2909" s="328"/>
      <c r="O2909" s="328"/>
      <c r="P2909" s="328"/>
      <c r="Q2909" s="1056"/>
      <c r="R2909" s="448"/>
      <c r="S2909" s="61"/>
      <c r="T2909" s="448"/>
      <c r="U2909" s="61"/>
      <c r="V2909" s="448"/>
      <c r="W2909" s="448"/>
      <c r="X2909" s="448"/>
      <c r="Y2909" s="1029" t="s">
        <v>230</v>
      </c>
      <c r="Z2909" s="1029" t="s">
        <v>230</v>
      </c>
      <c r="AA2909" s="1" t="s">
        <v>230</v>
      </c>
      <c r="AB2909" s="1029" t="s">
        <v>230</v>
      </c>
      <c r="AC2909" s="1029" t="s">
        <v>230</v>
      </c>
      <c r="AD2909" s="1029" t="s">
        <v>230</v>
      </c>
      <c r="AE2909" s="5" t="s">
        <v>2545</v>
      </c>
      <c r="AF2909" s="1029" t="s">
        <v>5301</v>
      </c>
      <c r="AG2909" s="39" t="s">
        <v>230</v>
      </c>
      <c r="AH2909" s="1" t="s">
        <v>58</v>
      </c>
      <c r="AI2909" s="315">
        <v>7.6300000000000007E-2</v>
      </c>
      <c r="AJ2909" s="61">
        <v>600</v>
      </c>
      <c r="AK2909" s="40">
        <f t="shared" si="399"/>
        <v>0.12542465753424659</v>
      </c>
      <c r="AL2909" s="40">
        <v>0</v>
      </c>
      <c r="AM2909" s="40">
        <f t="shared" si="400"/>
        <v>0.12542465753424659</v>
      </c>
      <c r="AN2909" s="40"/>
      <c r="AO2909" s="40"/>
      <c r="AP2909" s="40"/>
      <c r="AQ2909" s="1644"/>
      <c r="AR2909" s="1034"/>
      <c r="AS2909" s="45"/>
      <c r="AT2909" s="1029"/>
      <c r="AU2909" s="5"/>
      <c r="AV2909" s="46"/>
      <c r="AW2909" s="1029"/>
      <c r="AX2909" s="46"/>
      <c r="AY2909" s="2391"/>
    </row>
    <row r="2910" spans="1:51" s="8" customFormat="1" ht="15.95" customHeight="1" x14ac:dyDescent="0.25">
      <c r="A2910" s="36"/>
      <c r="B2910" s="1029"/>
      <c r="C2910" s="990"/>
      <c r="D2910" s="1029"/>
      <c r="E2910" s="5"/>
      <c r="F2910" s="5"/>
      <c r="G2910" s="1029"/>
      <c r="H2910" s="5"/>
      <c r="I2910" s="1029"/>
      <c r="J2910" s="5"/>
      <c r="K2910" s="5"/>
      <c r="L2910" s="5"/>
      <c r="M2910" s="5"/>
      <c r="N2910" s="328"/>
      <c r="O2910" s="328"/>
      <c r="P2910" s="328"/>
      <c r="Q2910" s="1056"/>
      <c r="R2910" s="448"/>
      <c r="S2910" s="61"/>
      <c r="T2910" s="448"/>
      <c r="U2910" s="61"/>
      <c r="V2910" s="448"/>
      <c r="W2910" s="448"/>
      <c r="X2910" s="448"/>
      <c r="Y2910" s="1029" t="s">
        <v>230</v>
      </c>
      <c r="Z2910" s="1029" t="s">
        <v>230</v>
      </c>
      <c r="AA2910" s="1" t="s">
        <v>230</v>
      </c>
      <c r="AB2910" s="1029" t="s">
        <v>230</v>
      </c>
      <c r="AC2910" s="1029" t="s">
        <v>230</v>
      </c>
      <c r="AD2910" s="1029" t="s">
        <v>230</v>
      </c>
      <c r="AE2910" s="5" t="s">
        <v>5302</v>
      </c>
      <c r="AF2910" s="1029" t="s">
        <v>1797</v>
      </c>
      <c r="AG2910" s="39" t="s">
        <v>230</v>
      </c>
      <c r="AH2910" s="1" t="s">
        <v>58</v>
      </c>
      <c r="AI2910" s="315">
        <v>7.6300000000000007E-2</v>
      </c>
      <c r="AJ2910" s="61">
        <v>1500</v>
      </c>
      <c r="AK2910" s="40">
        <f t="shared" si="399"/>
        <v>0.31356164383561647</v>
      </c>
      <c r="AL2910" s="40">
        <v>0</v>
      </c>
      <c r="AM2910" s="40">
        <f t="shared" si="400"/>
        <v>0.31356164383561647</v>
      </c>
      <c r="AN2910" s="40"/>
      <c r="AO2910" s="40"/>
      <c r="AP2910" s="40"/>
      <c r="AQ2910" s="1644"/>
      <c r="AR2910" s="1034"/>
      <c r="AS2910" s="45"/>
      <c r="AT2910" s="1029"/>
      <c r="AU2910" s="5"/>
      <c r="AV2910" s="46"/>
      <c r="AW2910" s="1029"/>
      <c r="AX2910" s="46"/>
      <c r="AY2910" s="2391"/>
    </row>
    <row r="2911" spans="1:51" s="8" customFormat="1" ht="15.95" customHeight="1" x14ac:dyDescent="0.25">
      <c r="A2911" s="93"/>
      <c r="B2911" s="88"/>
      <c r="C2911" s="993"/>
      <c r="D2911" s="88"/>
      <c r="E2911" s="103"/>
      <c r="F2911" s="103"/>
      <c r="G2911" s="88"/>
      <c r="H2911" s="103"/>
      <c r="I2911" s="88"/>
      <c r="J2911" s="103"/>
      <c r="K2911" s="103"/>
      <c r="L2911" s="103"/>
      <c r="M2911" s="103"/>
      <c r="N2911" s="330"/>
      <c r="O2911" s="330"/>
      <c r="P2911" s="330"/>
      <c r="Q2911" s="106"/>
      <c r="R2911" s="94"/>
      <c r="S2911" s="104"/>
      <c r="T2911" s="94"/>
      <c r="U2911" s="104"/>
      <c r="V2911" s="94"/>
      <c r="W2911" s="94"/>
      <c r="X2911" s="94"/>
      <c r="Y2911" s="88" t="s">
        <v>230</v>
      </c>
      <c r="Z2911" s="88" t="s">
        <v>230</v>
      </c>
      <c r="AA2911" s="90" t="s">
        <v>230</v>
      </c>
      <c r="AB2911" s="88" t="s">
        <v>230</v>
      </c>
      <c r="AC2911" s="88" t="s">
        <v>230</v>
      </c>
      <c r="AD2911" s="88" t="s">
        <v>230</v>
      </c>
      <c r="AE2911" s="103" t="s">
        <v>5303</v>
      </c>
      <c r="AF2911" s="88" t="s">
        <v>5304</v>
      </c>
      <c r="AG2911" s="95" t="s">
        <v>230</v>
      </c>
      <c r="AH2911" s="90" t="s">
        <v>58</v>
      </c>
      <c r="AI2911" s="318">
        <v>7.6300000000000007E-2</v>
      </c>
      <c r="AJ2911" s="104">
        <v>1050</v>
      </c>
      <c r="AK2911" s="98">
        <f t="shared" si="399"/>
        <v>0.21949315068493153</v>
      </c>
      <c r="AL2911" s="98">
        <v>0</v>
      </c>
      <c r="AM2911" s="98">
        <f t="shared" si="400"/>
        <v>0.21949315068493153</v>
      </c>
      <c r="AN2911" s="98"/>
      <c r="AO2911" s="98"/>
      <c r="AP2911" s="98"/>
      <c r="AQ2911" s="368"/>
      <c r="AR2911" s="47"/>
      <c r="AS2911" s="48"/>
      <c r="AT2911" s="88"/>
      <c r="AU2911" s="103"/>
      <c r="AV2911" s="52"/>
      <c r="AW2911" s="88"/>
      <c r="AX2911" s="52"/>
      <c r="AY2911" s="2391"/>
    </row>
    <row r="2912" spans="1:51" s="55" customFormat="1" ht="15.95" customHeight="1" x14ac:dyDescent="0.2">
      <c r="A2912" s="182">
        <v>568</v>
      </c>
      <c r="B2912" s="166" t="s">
        <v>55</v>
      </c>
      <c r="C2912" s="989" t="s">
        <v>58</v>
      </c>
      <c r="D2912" s="354" t="s">
        <v>17698</v>
      </c>
      <c r="E2912" s="198" t="s">
        <v>5306</v>
      </c>
      <c r="F2912" s="198" t="s">
        <v>5307</v>
      </c>
      <c r="G2912" s="166"/>
      <c r="H2912" s="354" t="s">
        <v>219</v>
      </c>
      <c r="I2912" s="354" t="s">
        <v>220</v>
      </c>
      <c r="J2912" s="354" t="s">
        <v>221</v>
      </c>
      <c r="K2912" s="272" t="s">
        <v>222</v>
      </c>
      <c r="L2912" s="272" t="s">
        <v>221</v>
      </c>
      <c r="M2912" s="272" t="s">
        <v>879</v>
      </c>
      <c r="N2912" s="440">
        <v>6.4</v>
      </c>
      <c r="O2912" s="440">
        <v>2.2000000000000002</v>
      </c>
      <c r="P2912" s="440">
        <f>O2912*N2912</f>
        <v>14.080000000000002</v>
      </c>
      <c r="Q2912" s="1012">
        <v>1</v>
      </c>
      <c r="R2912" s="184"/>
      <c r="S2912" s="223">
        <v>0</v>
      </c>
      <c r="T2912" s="183"/>
      <c r="U2912" s="223">
        <v>0</v>
      </c>
      <c r="V2912" s="183"/>
      <c r="W2912" s="183">
        <v>1</v>
      </c>
      <c r="X2912" s="183"/>
      <c r="Y2912" s="354" t="s">
        <v>62</v>
      </c>
      <c r="Z2912" s="366" t="s">
        <v>224</v>
      </c>
      <c r="AA2912" s="762" t="s">
        <v>225</v>
      </c>
      <c r="AB2912" s="354" t="s">
        <v>1789</v>
      </c>
      <c r="AC2912" s="354" t="s">
        <v>1790</v>
      </c>
      <c r="AD2912" s="925" t="s">
        <v>1791</v>
      </c>
      <c r="AE2912" s="198" t="s">
        <v>5141</v>
      </c>
      <c r="AF2912" s="166" t="s">
        <v>5308</v>
      </c>
      <c r="AG2912" s="165" t="s">
        <v>230</v>
      </c>
      <c r="AH2912" s="203" t="s">
        <v>58</v>
      </c>
      <c r="AI2912" s="312">
        <v>7.6300000000000007E-2</v>
      </c>
      <c r="AJ2912" s="223">
        <v>4950</v>
      </c>
      <c r="AK2912" s="167">
        <f t="shared" si="399"/>
        <v>1.0347534246575345</v>
      </c>
      <c r="AL2912" s="167">
        <v>0</v>
      </c>
      <c r="AM2912" s="187">
        <f t="shared" ref="AM2912:AM2932" si="401">AK2912+AL2912</f>
        <v>1.0347534246575345</v>
      </c>
      <c r="AN2912" s="167">
        <f>SUM(AK2912:AK2913)</f>
        <v>1.5678082191780827</v>
      </c>
      <c r="AO2912" s="167">
        <f>SUM(AL2912:AL2913)</f>
        <v>0</v>
      </c>
      <c r="AP2912" s="167">
        <f>AN2912+AO2912</f>
        <v>1.5678082191780827</v>
      </c>
      <c r="AQ2912" s="167">
        <f>AP2912*30</f>
        <v>47.034246575342479</v>
      </c>
      <c r="AR2912" s="193" t="s">
        <v>231</v>
      </c>
      <c r="AS2912" s="363" t="s">
        <v>431</v>
      </c>
      <c r="AT2912" s="166" t="s">
        <v>232</v>
      </c>
      <c r="AU2912" s="198" t="s">
        <v>58</v>
      </c>
      <c r="AV2912" s="679" t="s">
        <v>5309</v>
      </c>
      <c r="AW2912" s="166" t="s">
        <v>234</v>
      </c>
      <c r="AX2912" s="2511" t="s">
        <v>16478</v>
      </c>
      <c r="AY2912" s="2391" t="s">
        <v>16471</v>
      </c>
    </row>
    <row r="2913" spans="1:51" s="8" customFormat="1" ht="15.95" customHeight="1" x14ac:dyDescent="0.25">
      <c r="A2913" s="122"/>
      <c r="B2913" s="123"/>
      <c r="C2913" s="994"/>
      <c r="D2913" s="123"/>
      <c r="E2913" s="133"/>
      <c r="F2913" s="133"/>
      <c r="G2913" s="123"/>
      <c r="H2913" s="133"/>
      <c r="I2913" s="123"/>
      <c r="J2913" s="133"/>
      <c r="K2913" s="133"/>
      <c r="L2913" s="133"/>
      <c r="M2913" s="133"/>
      <c r="N2913" s="157"/>
      <c r="O2913" s="157"/>
      <c r="P2913" s="157"/>
      <c r="Q2913" s="1072"/>
      <c r="R2913" s="124"/>
      <c r="S2913" s="134"/>
      <c r="T2913" s="124"/>
      <c r="U2913" s="134"/>
      <c r="V2913" s="124"/>
      <c r="W2913" s="124"/>
      <c r="X2913" s="124"/>
      <c r="Y2913" s="123" t="s">
        <v>230</v>
      </c>
      <c r="Z2913" s="123" t="s">
        <v>230</v>
      </c>
      <c r="AA2913" s="135" t="s">
        <v>230</v>
      </c>
      <c r="AB2913" s="123" t="s">
        <v>230</v>
      </c>
      <c r="AC2913" s="123" t="s">
        <v>230</v>
      </c>
      <c r="AD2913" s="123" t="s">
        <v>230</v>
      </c>
      <c r="AE2913" s="133" t="s">
        <v>5310</v>
      </c>
      <c r="AF2913" s="123" t="s">
        <v>5311</v>
      </c>
      <c r="AG2913" s="125" t="s">
        <v>230</v>
      </c>
      <c r="AH2913" s="135" t="s">
        <v>58</v>
      </c>
      <c r="AI2913" s="318">
        <v>7.6300000000000007E-2</v>
      </c>
      <c r="AJ2913" s="134">
        <v>2550</v>
      </c>
      <c r="AK2913" s="126">
        <f t="shared" si="399"/>
        <v>0.53305479452054805</v>
      </c>
      <c r="AL2913" s="126">
        <v>0</v>
      </c>
      <c r="AM2913" s="126">
        <f t="shared" si="401"/>
        <v>0.53305479452054805</v>
      </c>
      <c r="AN2913" s="126"/>
      <c r="AO2913" s="126"/>
      <c r="AP2913" s="126"/>
      <c r="AQ2913" s="369"/>
      <c r="AR2913" s="49"/>
      <c r="AS2913" s="50"/>
      <c r="AT2913" s="123"/>
      <c r="AU2913" s="133"/>
      <c r="AV2913" s="73"/>
      <c r="AW2913" s="123"/>
      <c r="AX2913" s="73"/>
      <c r="AY2913" s="2391"/>
    </row>
    <row r="2914" spans="1:51" s="2232" customFormat="1" ht="15.95" customHeight="1" x14ac:dyDescent="0.25">
      <c r="A2914" s="709">
        <v>569</v>
      </c>
      <c r="B2914" s="434" t="s">
        <v>55</v>
      </c>
      <c r="C2914" s="998" t="s">
        <v>58</v>
      </c>
      <c r="D2914" s="434" t="s">
        <v>106</v>
      </c>
      <c r="E2914" s="439" t="s">
        <v>5312</v>
      </c>
      <c r="F2914" s="439" t="s">
        <v>5313</v>
      </c>
      <c r="G2914" s="434"/>
      <c r="H2914" s="439" t="s">
        <v>219</v>
      </c>
      <c r="I2914" s="434" t="s">
        <v>220</v>
      </c>
      <c r="J2914" s="439" t="s">
        <v>221</v>
      </c>
      <c r="K2914" s="439" t="s">
        <v>2008</v>
      </c>
      <c r="L2914" s="439" t="s">
        <v>221</v>
      </c>
      <c r="M2914" s="439" t="s">
        <v>2008</v>
      </c>
      <c r="N2914" s="710">
        <v>7</v>
      </c>
      <c r="O2914" s="710">
        <v>2</v>
      </c>
      <c r="P2914" s="710">
        <v>14</v>
      </c>
      <c r="Q2914" s="711">
        <v>0</v>
      </c>
      <c r="R2914" s="788"/>
      <c r="S2914" s="436">
        <v>0</v>
      </c>
      <c r="T2914" s="712"/>
      <c r="U2914" s="436">
        <v>0</v>
      </c>
      <c r="V2914" s="712">
        <v>1</v>
      </c>
      <c r="W2914" s="712">
        <v>1</v>
      </c>
      <c r="X2914" s="712">
        <v>0</v>
      </c>
      <c r="Y2914" s="434" t="s">
        <v>61</v>
      </c>
      <c r="Z2914" s="434" t="s">
        <v>230</v>
      </c>
      <c r="AA2914" s="741" t="s">
        <v>230</v>
      </c>
      <c r="AB2914" s="735" t="s">
        <v>230</v>
      </c>
      <c r="AC2914" s="434" t="s">
        <v>230</v>
      </c>
      <c r="AD2914" s="434" t="s">
        <v>230</v>
      </c>
      <c r="AE2914" s="439" t="s">
        <v>1798</v>
      </c>
      <c r="AF2914" s="434" t="s">
        <v>5314</v>
      </c>
      <c r="AG2914" s="438" t="s">
        <v>230</v>
      </c>
      <c r="AH2914" s="437" t="s">
        <v>58</v>
      </c>
      <c r="AI2914" s="511">
        <v>0.1</v>
      </c>
      <c r="AJ2914" s="436">
        <v>0</v>
      </c>
      <c r="AK2914" s="481">
        <f t="shared" ref="AK2914:AK2921" si="402">AJ2914*0.0763/365</f>
        <v>0</v>
      </c>
      <c r="AL2914" s="481">
        <v>0</v>
      </c>
      <c r="AM2914" s="482">
        <f t="shared" si="401"/>
        <v>0</v>
      </c>
      <c r="AN2914" s="481">
        <f>SUM(AK2914:AK2916)</f>
        <v>0</v>
      </c>
      <c r="AO2914" s="481">
        <f>SUM(AL2914:AL2916)</f>
        <v>0</v>
      </c>
      <c r="AP2914" s="481">
        <f>AN2914+AO2914</f>
        <v>0</v>
      </c>
      <c r="AQ2914" s="481">
        <f>AP2914*30</f>
        <v>0</v>
      </c>
      <c r="AR2914" s="432" t="s">
        <v>231</v>
      </c>
      <c r="AS2914" s="433"/>
      <c r="AT2914" s="434" t="s">
        <v>232</v>
      </c>
      <c r="AU2914" s="439" t="s">
        <v>58</v>
      </c>
      <c r="AV2914" s="435" t="s">
        <v>1122</v>
      </c>
      <c r="AW2914" s="735" t="s">
        <v>16435</v>
      </c>
      <c r="AX2914" s="804" t="s">
        <v>16441</v>
      </c>
      <c r="AY2914" s="2391" t="s">
        <v>16484</v>
      </c>
    </row>
    <row r="2915" spans="1:51" s="8" customFormat="1" ht="15.95" customHeight="1" x14ac:dyDescent="0.25">
      <c r="A2915" s="112"/>
      <c r="B2915" s="113"/>
      <c r="C2915" s="992"/>
      <c r="D2915" s="113"/>
      <c r="E2915" s="130"/>
      <c r="F2915" s="130"/>
      <c r="G2915" s="113"/>
      <c r="H2915" s="130"/>
      <c r="I2915" s="113"/>
      <c r="J2915" s="130"/>
      <c r="K2915" s="130"/>
      <c r="L2915" s="130"/>
      <c r="M2915" s="130"/>
      <c r="N2915" s="329"/>
      <c r="O2915" s="329"/>
      <c r="P2915" s="329"/>
      <c r="Q2915" s="1071"/>
      <c r="R2915" s="114"/>
      <c r="S2915" s="131"/>
      <c r="T2915" s="114"/>
      <c r="U2915" s="131"/>
      <c r="V2915" s="114"/>
      <c r="W2915" s="114"/>
      <c r="X2915" s="114"/>
      <c r="Y2915" s="113" t="s">
        <v>230</v>
      </c>
      <c r="Z2915" s="113" t="s">
        <v>230</v>
      </c>
      <c r="AA2915" s="132" t="s">
        <v>230</v>
      </c>
      <c r="AB2915" s="113" t="s">
        <v>230</v>
      </c>
      <c r="AC2915" s="113" t="s">
        <v>230</v>
      </c>
      <c r="AD2915" s="113" t="s">
        <v>230</v>
      </c>
      <c r="AE2915" s="288" t="s">
        <v>1799</v>
      </c>
      <c r="AF2915" s="289" t="s">
        <v>5315</v>
      </c>
      <c r="AG2915" s="290" t="s">
        <v>230</v>
      </c>
      <c r="AH2915" s="291" t="s">
        <v>58</v>
      </c>
      <c r="AI2915" s="292">
        <v>0.1</v>
      </c>
      <c r="AJ2915" s="293">
        <v>0</v>
      </c>
      <c r="AK2915" s="479">
        <f t="shared" si="402"/>
        <v>0</v>
      </c>
      <c r="AL2915" s="479">
        <v>0</v>
      </c>
      <c r="AM2915" s="479">
        <f t="shared" si="401"/>
        <v>0</v>
      </c>
      <c r="AN2915" s="116"/>
      <c r="AO2915" s="116"/>
      <c r="AP2915" s="116"/>
      <c r="AQ2915" s="367"/>
      <c r="AR2915" s="42"/>
      <c r="AS2915" s="43"/>
      <c r="AT2915" s="113"/>
      <c r="AU2915" s="130"/>
      <c r="AV2915" s="44"/>
      <c r="AW2915" s="113"/>
      <c r="AX2915" s="44"/>
      <c r="AY2915" s="2391"/>
    </row>
    <row r="2916" spans="1:51" s="8" customFormat="1" ht="15.95" customHeight="1" x14ac:dyDescent="0.25">
      <c r="A2916" s="93"/>
      <c r="B2916" s="88"/>
      <c r="C2916" s="993"/>
      <c r="D2916" s="88"/>
      <c r="E2916" s="103"/>
      <c r="F2916" s="103"/>
      <c r="G2916" s="88"/>
      <c r="H2916" s="103"/>
      <c r="I2916" s="88"/>
      <c r="J2916" s="103"/>
      <c r="K2916" s="103"/>
      <c r="L2916" s="103"/>
      <c r="M2916" s="103"/>
      <c r="N2916" s="330"/>
      <c r="O2916" s="330"/>
      <c r="P2916" s="330"/>
      <c r="Q2916" s="106"/>
      <c r="R2916" s="94"/>
      <c r="S2916" s="104"/>
      <c r="T2916" s="94"/>
      <c r="U2916" s="104"/>
      <c r="V2916" s="94"/>
      <c r="W2916" s="94"/>
      <c r="X2916" s="94"/>
      <c r="Y2916" s="88" t="s">
        <v>230</v>
      </c>
      <c r="Z2916" s="88" t="s">
        <v>230</v>
      </c>
      <c r="AA2916" s="90" t="s">
        <v>230</v>
      </c>
      <c r="AB2916" s="88" t="s">
        <v>230</v>
      </c>
      <c r="AC2916" s="88" t="s">
        <v>230</v>
      </c>
      <c r="AD2916" s="88" t="s">
        <v>230</v>
      </c>
      <c r="AE2916" s="295" t="s">
        <v>5316</v>
      </c>
      <c r="AF2916" s="296" t="s">
        <v>5317</v>
      </c>
      <c r="AG2916" s="297" t="s">
        <v>230</v>
      </c>
      <c r="AH2916" s="298" t="s">
        <v>58</v>
      </c>
      <c r="AI2916" s="299">
        <v>0.1</v>
      </c>
      <c r="AJ2916" s="300">
        <v>0</v>
      </c>
      <c r="AK2916" s="430">
        <f t="shared" si="402"/>
        <v>0</v>
      </c>
      <c r="AL2916" s="430">
        <v>0</v>
      </c>
      <c r="AM2916" s="430">
        <f t="shared" si="401"/>
        <v>0</v>
      </c>
      <c r="AN2916" s="98"/>
      <c r="AO2916" s="98"/>
      <c r="AP2916" s="98"/>
      <c r="AQ2916" s="368"/>
      <c r="AR2916" s="47"/>
      <c r="AS2916" s="48"/>
      <c r="AT2916" s="88"/>
      <c r="AU2916" s="103"/>
      <c r="AV2916" s="52"/>
      <c r="AW2916" s="88"/>
      <c r="AX2916" s="52"/>
      <c r="AY2916" s="2391"/>
    </row>
    <row r="2917" spans="1:51" s="55" customFormat="1" ht="15.95" customHeight="1" x14ac:dyDescent="0.2">
      <c r="A2917" s="182">
        <v>570</v>
      </c>
      <c r="B2917" s="166" t="s">
        <v>55</v>
      </c>
      <c r="C2917" s="989" t="s">
        <v>58</v>
      </c>
      <c r="D2917" s="354" t="s">
        <v>6</v>
      </c>
      <c r="E2917" s="198" t="s">
        <v>5318</v>
      </c>
      <c r="F2917" s="198" t="s">
        <v>5319</v>
      </c>
      <c r="G2917" s="166"/>
      <c r="H2917" s="354" t="s">
        <v>219</v>
      </c>
      <c r="I2917" s="354" t="s">
        <v>220</v>
      </c>
      <c r="J2917" s="354" t="s">
        <v>221</v>
      </c>
      <c r="K2917" s="272" t="s">
        <v>222</v>
      </c>
      <c r="L2917" s="272" t="s">
        <v>221</v>
      </c>
      <c r="M2917" s="272" t="s">
        <v>879</v>
      </c>
      <c r="N2917" s="440">
        <v>6.4</v>
      </c>
      <c r="O2917" s="440">
        <v>2.2000000000000002</v>
      </c>
      <c r="P2917" s="440">
        <f>O2917*N2917</f>
        <v>14.080000000000002</v>
      </c>
      <c r="Q2917" s="1012">
        <v>2</v>
      </c>
      <c r="R2917" s="184"/>
      <c r="S2917" s="223">
        <v>1</v>
      </c>
      <c r="T2917" s="183"/>
      <c r="U2917" s="223">
        <v>0</v>
      </c>
      <c r="V2917" s="183"/>
      <c r="W2917" s="183"/>
      <c r="X2917" s="183"/>
      <c r="Y2917" s="354" t="s">
        <v>62</v>
      </c>
      <c r="Z2917" s="366" t="s">
        <v>224</v>
      </c>
      <c r="AA2917" s="762" t="s">
        <v>225</v>
      </c>
      <c r="AB2917" s="354" t="s">
        <v>1789</v>
      </c>
      <c r="AC2917" s="354" t="s">
        <v>1790</v>
      </c>
      <c r="AD2917" s="925" t="s">
        <v>1791</v>
      </c>
      <c r="AE2917" s="198" t="s">
        <v>5320</v>
      </c>
      <c r="AF2917" s="166" t="s">
        <v>5321</v>
      </c>
      <c r="AG2917" s="165" t="s">
        <v>230</v>
      </c>
      <c r="AH2917" s="203" t="s">
        <v>58</v>
      </c>
      <c r="AI2917" s="312">
        <v>7.6300000000000007E-2</v>
      </c>
      <c r="AJ2917" s="223">
        <v>4500</v>
      </c>
      <c r="AK2917" s="167">
        <f t="shared" si="402"/>
        <v>0.9406849315068494</v>
      </c>
      <c r="AL2917" s="167">
        <v>0</v>
      </c>
      <c r="AM2917" s="187">
        <f t="shared" si="401"/>
        <v>0.9406849315068494</v>
      </c>
      <c r="AN2917" s="167">
        <f>SUM(AK2917:AK2921)</f>
        <v>2.6652739726027401</v>
      </c>
      <c r="AO2917" s="167">
        <f>SUM(AL2917:AL2921)</f>
        <v>0</v>
      </c>
      <c r="AP2917" s="167">
        <f>AN2917+AO2917</f>
        <v>2.6652739726027401</v>
      </c>
      <c r="AQ2917" s="167">
        <f>AP2917*30</f>
        <v>79.958219178082203</v>
      </c>
      <c r="AR2917" s="193" t="s">
        <v>231</v>
      </c>
      <c r="AS2917" s="363" t="s">
        <v>431</v>
      </c>
      <c r="AT2917" s="166" t="s">
        <v>232</v>
      </c>
      <c r="AU2917" s="198" t="s">
        <v>58</v>
      </c>
      <c r="AV2917" s="679" t="s">
        <v>5322</v>
      </c>
      <c r="AW2917" s="166" t="s">
        <v>234</v>
      </c>
      <c r="AX2917" s="2511" t="s">
        <v>16478</v>
      </c>
      <c r="AY2917" s="2391" t="s">
        <v>16471</v>
      </c>
    </row>
    <row r="2918" spans="1:51" s="8" customFormat="1" ht="15.95" customHeight="1" x14ac:dyDescent="0.25">
      <c r="A2918" s="112"/>
      <c r="B2918" s="113"/>
      <c r="C2918" s="992"/>
      <c r="D2918" s="113"/>
      <c r="E2918" s="130"/>
      <c r="F2918" s="130"/>
      <c r="G2918" s="113"/>
      <c r="H2918" s="130"/>
      <c r="I2918" s="113"/>
      <c r="J2918" s="130"/>
      <c r="K2918" s="130"/>
      <c r="L2918" s="130"/>
      <c r="M2918" s="130"/>
      <c r="N2918" s="329"/>
      <c r="O2918" s="329"/>
      <c r="P2918" s="329"/>
      <c r="Q2918" s="1071"/>
      <c r="R2918" s="114"/>
      <c r="S2918" s="131"/>
      <c r="T2918" s="114"/>
      <c r="U2918" s="131"/>
      <c r="V2918" s="114"/>
      <c r="W2918" s="114"/>
      <c r="X2918" s="114"/>
      <c r="Y2918" s="113" t="s">
        <v>230</v>
      </c>
      <c r="Z2918" s="113" t="s">
        <v>230</v>
      </c>
      <c r="AA2918" s="132" t="s">
        <v>230</v>
      </c>
      <c r="AB2918" s="113" t="s">
        <v>230</v>
      </c>
      <c r="AC2918" s="113" t="s">
        <v>230</v>
      </c>
      <c r="AD2918" s="113" t="s">
        <v>230</v>
      </c>
      <c r="AE2918" s="130" t="s">
        <v>5323</v>
      </c>
      <c r="AF2918" s="113" t="s">
        <v>5324</v>
      </c>
      <c r="AG2918" s="115" t="s">
        <v>230</v>
      </c>
      <c r="AH2918" s="132" t="s">
        <v>58</v>
      </c>
      <c r="AI2918" s="315">
        <v>7.6300000000000007E-2</v>
      </c>
      <c r="AJ2918" s="131">
        <v>4050</v>
      </c>
      <c r="AK2918" s="116">
        <f t="shared" si="402"/>
        <v>0.84661643835616451</v>
      </c>
      <c r="AL2918" s="116">
        <v>0</v>
      </c>
      <c r="AM2918" s="116">
        <f t="shared" si="401"/>
        <v>0.84661643835616451</v>
      </c>
      <c r="AN2918" s="116"/>
      <c r="AO2918" s="116"/>
      <c r="AP2918" s="116"/>
      <c r="AQ2918" s="367"/>
      <c r="AR2918" s="42"/>
      <c r="AS2918" s="43"/>
      <c r="AT2918" s="113"/>
      <c r="AU2918" s="130"/>
      <c r="AV2918" s="44"/>
      <c r="AW2918" s="113"/>
      <c r="AX2918" s="44"/>
      <c r="AY2918" s="2391"/>
    </row>
    <row r="2919" spans="1:51" s="8" customFormat="1" ht="15.95" customHeight="1" x14ac:dyDescent="0.25">
      <c r="A2919" s="36"/>
      <c r="B2919" s="1029"/>
      <c r="C2919" s="990"/>
      <c r="D2919" s="1029"/>
      <c r="E2919" s="5"/>
      <c r="F2919" s="5"/>
      <c r="G2919" s="1029"/>
      <c r="H2919" s="5"/>
      <c r="I2919" s="1029"/>
      <c r="J2919" s="5"/>
      <c r="K2919" s="5"/>
      <c r="L2919" s="5"/>
      <c r="M2919" s="5"/>
      <c r="N2919" s="328"/>
      <c r="O2919" s="328"/>
      <c r="P2919" s="328"/>
      <c r="Q2919" s="1056"/>
      <c r="R2919" s="448"/>
      <c r="S2919" s="61"/>
      <c r="T2919" s="448"/>
      <c r="U2919" s="61"/>
      <c r="V2919" s="448"/>
      <c r="W2919" s="448"/>
      <c r="X2919" s="448"/>
      <c r="Y2919" s="1029" t="s">
        <v>230</v>
      </c>
      <c r="Z2919" s="1029" t="s">
        <v>230</v>
      </c>
      <c r="AA2919" s="1" t="s">
        <v>230</v>
      </c>
      <c r="AB2919" s="1029" t="s">
        <v>230</v>
      </c>
      <c r="AC2919" s="1029" t="s">
        <v>230</v>
      </c>
      <c r="AD2919" s="1029" t="s">
        <v>230</v>
      </c>
      <c r="AE2919" s="5" t="s">
        <v>16477</v>
      </c>
      <c r="AF2919" s="1029" t="s">
        <v>5325</v>
      </c>
      <c r="AG2919" s="39" t="s">
        <v>230</v>
      </c>
      <c r="AH2919" s="1" t="s">
        <v>58</v>
      </c>
      <c r="AI2919" s="315">
        <v>7.6300000000000007E-2</v>
      </c>
      <c r="AJ2919" s="61">
        <v>300</v>
      </c>
      <c r="AK2919" s="40">
        <f t="shared" si="402"/>
        <v>6.2712328767123293E-2</v>
      </c>
      <c r="AL2919" s="40">
        <v>0</v>
      </c>
      <c r="AM2919" s="40">
        <f t="shared" si="401"/>
        <v>6.2712328767123293E-2</v>
      </c>
      <c r="AN2919" s="40"/>
      <c r="AO2919" s="40"/>
      <c r="AP2919" s="40"/>
      <c r="AQ2919" s="1644"/>
      <c r="AR2919" s="1034"/>
      <c r="AS2919" s="45"/>
      <c r="AT2919" s="1029"/>
      <c r="AU2919" s="5"/>
      <c r="AV2919" s="46"/>
      <c r="AW2919" s="1029"/>
      <c r="AX2919" s="46"/>
      <c r="AY2919" s="2391"/>
    </row>
    <row r="2920" spans="1:51" s="8" customFormat="1" ht="15.95" customHeight="1" x14ac:dyDescent="0.25">
      <c r="A2920" s="36"/>
      <c r="B2920" s="1029"/>
      <c r="C2920" s="990"/>
      <c r="D2920" s="1029"/>
      <c r="E2920" s="5"/>
      <c r="F2920" s="5"/>
      <c r="G2920" s="1029"/>
      <c r="H2920" s="5"/>
      <c r="I2920" s="1029"/>
      <c r="J2920" s="5"/>
      <c r="K2920" s="5"/>
      <c r="L2920" s="5"/>
      <c r="M2920" s="5"/>
      <c r="N2920" s="328"/>
      <c r="O2920" s="328"/>
      <c r="P2920" s="328"/>
      <c r="Q2920" s="1056"/>
      <c r="R2920" s="448"/>
      <c r="S2920" s="61"/>
      <c r="T2920" s="448"/>
      <c r="U2920" s="61"/>
      <c r="V2920" s="448"/>
      <c r="W2920" s="448"/>
      <c r="X2920" s="448"/>
      <c r="Y2920" s="1029" t="s">
        <v>230</v>
      </c>
      <c r="Z2920" s="1029" t="s">
        <v>230</v>
      </c>
      <c r="AA2920" s="1" t="s">
        <v>230</v>
      </c>
      <c r="AB2920" s="1029" t="s">
        <v>230</v>
      </c>
      <c r="AC2920" s="1029" t="s">
        <v>230</v>
      </c>
      <c r="AD2920" s="1029" t="s">
        <v>230</v>
      </c>
      <c r="AE2920" s="5" t="s">
        <v>5326</v>
      </c>
      <c r="AF2920" s="1029" t="s">
        <v>5327</v>
      </c>
      <c r="AG2920" s="39" t="s">
        <v>230</v>
      </c>
      <c r="AH2920" s="1" t="s">
        <v>58</v>
      </c>
      <c r="AI2920" s="315">
        <v>7.6300000000000007E-2</v>
      </c>
      <c r="AJ2920" s="61">
        <v>1950</v>
      </c>
      <c r="AK2920" s="40">
        <f t="shared" si="402"/>
        <v>0.40763013698630146</v>
      </c>
      <c r="AL2920" s="40">
        <v>0</v>
      </c>
      <c r="AM2920" s="40">
        <f t="shared" si="401"/>
        <v>0.40763013698630146</v>
      </c>
      <c r="AN2920" s="40"/>
      <c r="AO2920" s="40"/>
      <c r="AP2920" s="40"/>
      <c r="AQ2920" s="1644"/>
      <c r="AR2920" s="1034"/>
      <c r="AS2920" s="45"/>
      <c r="AT2920" s="1029"/>
      <c r="AU2920" s="5"/>
      <c r="AV2920" s="46"/>
      <c r="AW2920" s="1029"/>
      <c r="AX2920" s="46"/>
      <c r="AY2920" s="2391"/>
    </row>
    <row r="2921" spans="1:51" s="8" customFormat="1" ht="15.95" customHeight="1" x14ac:dyDescent="0.25">
      <c r="A2921" s="93"/>
      <c r="B2921" s="88"/>
      <c r="C2921" s="993"/>
      <c r="D2921" s="88"/>
      <c r="E2921" s="103"/>
      <c r="F2921" s="103"/>
      <c r="G2921" s="88"/>
      <c r="H2921" s="103"/>
      <c r="I2921" s="88"/>
      <c r="J2921" s="103"/>
      <c r="K2921" s="103"/>
      <c r="L2921" s="103"/>
      <c r="M2921" s="103"/>
      <c r="N2921" s="330"/>
      <c r="O2921" s="330"/>
      <c r="P2921" s="330"/>
      <c r="Q2921" s="106"/>
      <c r="R2921" s="94"/>
      <c r="S2921" s="104"/>
      <c r="T2921" s="94"/>
      <c r="U2921" s="104"/>
      <c r="V2921" s="94"/>
      <c r="W2921" s="94"/>
      <c r="X2921" s="94"/>
      <c r="Y2921" s="88" t="s">
        <v>230</v>
      </c>
      <c r="Z2921" s="88" t="s">
        <v>230</v>
      </c>
      <c r="AA2921" s="90" t="s">
        <v>230</v>
      </c>
      <c r="AB2921" s="88" t="s">
        <v>230</v>
      </c>
      <c r="AC2921" s="88" t="s">
        <v>230</v>
      </c>
      <c r="AD2921" s="88" t="s">
        <v>230</v>
      </c>
      <c r="AE2921" s="103" t="s">
        <v>5328</v>
      </c>
      <c r="AF2921" s="88" t="s">
        <v>5329</v>
      </c>
      <c r="AG2921" s="95" t="s">
        <v>230</v>
      </c>
      <c r="AH2921" s="90" t="s">
        <v>58</v>
      </c>
      <c r="AI2921" s="318">
        <v>7.6300000000000007E-2</v>
      </c>
      <c r="AJ2921" s="104">
        <v>1950</v>
      </c>
      <c r="AK2921" s="98">
        <f t="shared" si="402"/>
        <v>0.40763013698630146</v>
      </c>
      <c r="AL2921" s="98">
        <v>0</v>
      </c>
      <c r="AM2921" s="98">
        <f t="shared" si="401"/>
        <v>0.40763013698630146</v>
      </c>
      <c r="AN2921" s="98"/>
      <c r="AO2921" s="98"/>
      <c r="AP2921" s="98"/>
      <c r="AQ2921" s="368"/>
      <c r="AR2921" s="47"/>
      <c r="AS2921" s="48"/>
      <c r="AT2921" s="88"/>
      <c r="AU2921" s="103"/>
      <c r="AV2921" s="52"/>
      <c r="AW2921" s="88"/>
      <c r="AX2921" s="52"/>
      <c r="AY2921" s="2391"/>
    </row>
    <row r="2922" spans="1:51" s="55" customFormat="1" ht="15.95" customHeight="1" x14ac:dyDescent="0.2">
      <c r="A2922" s="182">
        <v>571</v>
      </c>
      <c r="B2922" s="166" t="s">
        <v>55</v>
      </c>
      <c r="C2922" s="989" t="s">
        <v>58</v>
      </c>
      <c r="D2922" s="354" t="s">
        <v>5330</v>
      </c>
      <c r="E2922" s="198" t="s">
        <v>5331</v>
      </c>
      <c r="F2922" s="198" t="s">
        <v>5332</v>
      </c>
      <c r="G2922" s="166"/>
      <c r="H2922" s="354" t="s">
        <v>219</v>
      </c>
      <c r="I2922" s="354" t="s">
        <v>220</v>
      </c>
      <c r="J2922" s="354" t="s">
        <v>221</v>
      </c>
      <c r="K2922" s="272" t="s">
        <v>222</v>
      </c>
      <c r="L2922" s="272" t="s">
        <v>221</v>
      </c>
      <c r="M2922" s="272" t="s">
        <v>879</v>
      </c>
      <c r="N2922" s="440">
        <v>6.4</v>
      </c>
      <c r="O2922" s="440">
        <v>2.2000000000000002</v>
      </c>
      <c r="P2922" s="440">
        <f>O2922*N2922</f>
        <v>14.080000000000002</v>
      </c>
      <c r="Q2922" s="1012">
        <v>3</v>
      </c>
      <c r="R2922" s="184"/>
      <c r="S2922" s="223">
        <v>1</v>
      </c>
      <c r="T2922" s="183"/>
      <c r="U2922" s="223">
        <v>0</v>
      </c>
      <c r="V2922" s="183"/>
      <c r="W2922" s="183"/>
      <c r="X2922" s="183"/>
      <c r="Y2922" s="354" t="s">
        <v>62</v>
      </c>
      <c r="Z2922" s="366" t="s">
        <v>224</v>
      </c>
      <c r="AA2922" s="762" t="s">
        <v>225</v>
      </c>
      <c r="AB2922" s="354" t="s">
        <v>1789</v>
      </c>
      <c r="AC2922" s="354" t="s">
        <v>1790</v>
      </c>
      <c r="AD2922" s="925" t="s">
        <v>1791</v>
      </c>
      <c r="AE2922" s="198" t="s">
        <v>5328</v>
      </c>
      <c r="AF2922" s="166" t="s">
        <v>5333</v>
      </c>
      <c r="AG2922" s="165" t="s">
        <v>230</v>
      </c>
      <c r="AH2922" s="203" t="s">
        <v>58</v>
      </c>
      <c r="AI2922" s="312">
        <v>7.6300000000000007E-2</v>
      </c>
      <c r="AJ2922" s="223">
        <v>2700</v>
      </c>
      <c r="AK2922" s="167">
        <f>AI2922*AJ2922/365</f>
        <v>0.56441095890410964</v>
      </c>
      <c r="AL2922" s="167">
        <v>0</v>
      </c>
      <c r="AM2922" s="187">
        <f t="shared" si="401"/>
        <v>0.56441095890410964</v>
      </c>
      <c r="AN2922" s="167">
        <f>SUM(AK2922:AK2935)</f>
        <v>5.044643835616438</v>
      </c>
      <c r="AO2922" s="167">
        <f>SUM(AL2922:AL2935)</f>
        <v>0</v>
      </c>
      <c r="AP2922" s="167">
        <f>AN2922+AO2922</f>
        <v>5.044643835616438</v>
      </c>
      <c r="AQ2922" s="167">
        <f>AP2922*30</f>
        <v>151.33931506849314</v>
      </c>
      <c r="AR2922" s="193" t="s">
        <v>231</v>
      </c>
      <c r="AS2922" s="363" t="s">
        <v>431</v>
      </c>
      <c r="AT2922" s="166" t="s">
        <v>232</v>
      </c>
      <c r="AU2922" s="198" t="s">
        <v>58</v>
      </c>
      <c r="AV2922" s="231" t="s">
        <v>5334</v>
      </c>
      <c r="AW2922" s="166" t="s">
        <v>234</v>
      </c>
      <c r="AX2922" s="2511" t="s">
        <v>16478</v>
      </c>
      <c r="AY2922" s="2391" t="s">
        <v>16471</v>
      </c>
    </row>
    <row r="2923" spans="1:51" s="8" customFormat="1" ht="15.95" customHeight="1" x14ac:dyDescent="0.25">
      <c r="A2923" s="112"/>
      <c r="B2923" s="113"/>
      <c r="C2923" s="992"/>
      <c r="D2923" s="113"/>
      <c r="E2923" s="130"/>
      <c r="F2923" s="130"/>
      <c r="G2923" s="113"/>
      <c r="H2923" s="130"/>
      <c r="I2923" s="113"/>
      <c r="J2923" s="130"/>
      <c r="K2923" s="130"/>
      <c r="L2923" s="130"/>
      <c r="M2923" s="130"/>
      <c r="N2923" s="329"/>
      <c r="O2923" s="329"/>
      <c r="P2923" s="329"/>
      <c r="Q2923" s="1071"/>
      <c r="R2923" s="114"/>
      <c r="S2923" s="131"/>
      <c r="T2923" s="114"/>
      <c r="U2923" s="131"/>
      <c r="V2923" s="114"/>
      <c r="W2923" s="114"/>
      <c r="X2923" s="114"/>
      <c r="Y2923" s="113" t="s">
        <v>230</v>
      </c>
      <c r="Z2923" s="113" t="s">
        <v>230</v>
      </c>
      <c r="AA2923" s="132" t="s">
        <v>230</v>
      </c>
      <c r="AB2923" s="113" t="s">
        <v>230</v>
      </c>
      <c r="AC2923" s="113" t="s">
        <v>230</v>
      </c>
      <c r="AD2923" s="113" t="s">
        <v>230</v>
      </c>
      <c r="AE2923" s="130" t="s">
        <v>5335</v>
      </c>
      <c r="AF2923" s="113" t="s">
        <v>1797</v>
      </c>
      <c r="AG2923" s="115" t="s">
        <v>230</v>
      </c>
      <c r="AH2923" s="132" t="s">
        <v>58</v>
      </c>
      <c r="AI2923" s="315">
        <v>7.6300000000000007E-2</v>
      </c>
      <c r="AJ2923" s="131">
        <v>1500</v>
      </c>
      <c r="AK2923" s="116">
        <f>AI2923*AJ2923/365</f>
        <v>0.31356164383561647</v>
      </c>
      <c r="AL2923" s="116">
        <v>0</v>
      </c>
      <c r="AM2923" s="116">
        <f t="shared" si="401"/>
        <v>0.31356164383561647</v>
      </c>
      <c r="AN2923" s="116"/>
      <c r="AO2923" s="116"/>
      <c r="AP2923" s="116"/>
      <c r="AQ2923" s="367"/>
      <c r="AR2923" s="42"/>
      <c r="AS2923" s="43"/>
      <c r="AT2923" s="113"/>
      <c r="AU2923" s="130"/>
      <c r="AV2923" s="44"/>
      <c r="AW2923" s="113"/>
      <c r="AX2923" s="44"/>
      <c r="AY2923" s="2391"/>
    </row>
    <row r="2924" spans="1:51" s="8" customFormat="1" ht="15.95" customHeight="1" x14ac:dyDescent="0.25">
      <c r="A2924" s="36"/>
      <c r="B2924" s="1029"/>
      <c r="C2924" s="990"/>
      <c r="D2924" s="1029"/>
      <c r="E2924" s="5"/>
      <c r="F2924" s="5"/>
      <c r="G2924" s="1029"/>
      <c r="H2924" s="5"/>
      <c r="I2924" s="1029"/>
      <c r="J2924" s="5"/>
      <c r="K2924" s="5"/>
      <c r="L2924" s="5"/>
      <c r="M2924" s="5"/>
      <c r="N2924" s="328"/>
      <c r="O2924" s="328"/>
      <c r="P2924" s="328"/>
      <c r="Q2924" s="1056"/>
      <c r="R2924" s="448"/>
      <c r="S2924" s="61"/>
      <c r="T2924" s="448"/>
      <c r="U2924" s="61"/>
      <c r="V2924" s="448"/>
      <c r="W2924" s="448"/>
      <c r="X2924" s="448"/>
      <c r="Y2924" s="1029" t="s">
        <v>230</v>
      </c>
      <c r="Z2924" s="1029" t="s">
        <v>230</v>
      </c>
      <c r="AA2924" s="1" t="s">
        <v>230</v>
      </c>
      <c r="AB2924" s="1029" t="s">
        <v>230</v>
      </c>
      <c r="AC2924" s="1029" t="s">
        <v>230</v>
      </c>
      <c r="AD2924" s="1029" t="s">
        <v>230</v>
      </c>
      <c r="AE2924" s="5" t="s">
        <v>5336</v>
      </c>
      <c r="AF2924" s="1029" t="s">
        <v>5337</v>
      </c>
      <c r="AG2924" s="39" t="s">
        <v>230</v>
      </c>
      <c r="AH2924" s="1" t="s">
        <v>58</v>
      </c>
      <c r="AI2924" s="315">
        <v>7.6300000000000007E-2</v>
      </c>
      <c r="AJ2924" s="61">
        <v>4350</v>
      </c>
      <c r="AK2924" s="116">
        <f t="shared" ref="AK2924:AK2932" si="403">AI2924*AJ2924/365</f>
        <v>0.90932876712328781</v>
      </c>
      <c r="AL2924" s="40">
        <v>0</v>
      </c>
      <c r="AM2924" s="40">
        <f t="shared" si="401"/>
        <v>0.90932876712328781</v>
      </c>
      <c r="AN2924" s="40"/>
      <c r="AO2924" s="40"/>
      <c r="AP2924" s="40"/>
      <c r="AQ2924" s="1644"/>
      <c r="AR2924" s="1034"/>
      <c r="AS2924" s="45"/>
      <c r="AT2924" s="1029"/>
      <c r="AU2924" s="5"/>
      <c r="AV2924" s="46"/>
      <c r="AW2924" s="1029"/>
      <c r="AX2924" s="46"/>
      <c r="AY2924" s="2391"/>
    </row>
    <row r="2925" spans="1:51" s="8" customFormat="1" ht="15.95" customHeight="1" x14ac:dyDescent="0.25">
      <c r="A2925" s="36"/>
      <c r="B2925" s="1029"/>
      <c r="C2925" s="990"/>
      <c r="D2925" s="1029"/>
      <c r="E2925" s="5"/>
      <c r="F2925" s="5"/>
      <c r="G2925" s="1029"/>
      <c r="H2925" s="5"/>
      <c r="I2925" s="1029"/>
      <c r="J2925" s="5"/>
      <c r="K2925" s="5"/>
      <c r="L2925" s="5"/>
      <c r="M2925" s="5"/>
      <c r="N2925" s="328"/>
      <c r="O2925" s="328"/>
      <c r="P2925" s="328"/>
      <c r="Q2925" s="1056"/>
      <c r="R2925" s="448"/>
      <c r="S2925" s="61"/>
      <c r="T2925" s="448"/>
      <c r="U2925" s="61"/>
      <c r="V2925" s="448"/>
      <c r="W2925" s="448"/>
      <c r="X2925" s="448"/>
      <c r="Y2925" s="1029" t="s">
        <v>230</v>
      </c>
      <c r="Z2925" s="1029" t="s">
        <v>230</v>
      </c>
      <c r="AA2925" s="1" t="s">
        <v>230</v>
      </c>
      <c r="AB2925" s="1029" t="s">
        <v>230</v>
      </c>
      <c r="AC2925" s="1029" t="s">
        <v>230</v>
      </c>
      <c r="AD2925" s="1029" t="s">
        <v>230</v>
      </c>
      <c r="AE2925" s="5" t="s">
        <v>5338</v>
      </c>
      <c r="AF2925" s="1029" t="s">
        <v>5339</v>
      </c>
      <c r="AG2925" s="39" t="s">
        <v>230</v>
      </c>
      <c r="AH2925" s="1" t="s">
        <v>58</v>
      </c>
      <c r="AI2925" s="315">
        <v>7.6300000000000007E-2</v>
      </c>
      <c r="AJ2925" s="61">
        <v>4650</v>
      </c>
      <c r="AK2925" s="116">
        <f t="shared" si="403"/>
        <v>0.97204109589041099</v>
      </c>
      <c r="AL2925" s="40">
        <v>0</v>
      </c>
      <c r="AM2925" s="40">
        <f t="shared" si="401"/>
        <v>0.97204109589041099</v>
      </c>
      <c r="AN2925" s="40"/>
      <c r="AO2925" s="40"/>
      <c r="AP2925" s="40"/>
      <c r="AQ2925" s="1644"/>
      <c r="AR2925" s="1034"/>
      <c r="AS2925" s="45"/>
      <c r="AT2925" s="1029"/>
      <c r="AU2925" s="5"/>
      <c r="AV2925" s="46"/>
      <c r="AW2925" s="1029"/>
      <c r="AX2925" s="46"/>
      <c r="AY2925" s="2391"/>
    </row>
    <row r="2926" spans="1:51" s="8" customFormat="1" ht="15.95" customHeight="1" x14ac:dyDescent="0.25">
      <c r="A2926" s="36"/>
      <c r="B2926" s="1029"/>
      <c r="C2926" s="990"/>
      <c r="D2926" s="1029"/>
      <c r="E2926" s="5"/>
      <c r="F2926" s="5"/>
      <c r="G2926" s="1029"/>
      <c r="H2926" s="5"/>
      <c r="I2926" s="1029"/>
      <c r="J2926" s="5"/>
      <c r="K2926" s="5"/>
      <c r="L2926" s="5"/>
      <c r="M2926" s="5"/>
      <c r="N2926" s="328"/>
      <c r="O2926" s="328"/>
      <c r="P2926" s="328"/>
      <c r="Q2926" s="1056"/>
      <c r="R2926" s="448"/>
      <c r="S2926" s="61"/>
      <c r="T2926" s="448"/>
      <c r="U2926" s="61"/>
      <c r="V2926" s="448"/>
      <c r="W2926" s="448"/>
      <c r="X2926" s="448"/>
      <c r="Y2926" s="1029" t="s">
        <v>230</v>
      </c>
      <c r="Z2926" s="1029" t="s">
        <v>230</v>
      </c>
      <c r="AA2926" s="1" t="s">
        <v>230</v>
      </c>
      <c r="AB2926" s="1029" t="s">
        <v>230</v>
      </c>
      <c r="AC2926" s="1029" t="s">
        <v>230</v>
      </c>
      <c r="AD2926" s="1029" t="s">
        <v>230</v>
      </c>
      <c r="AE2926" s="5" t="s">
        <v>5340</v>
      </c>
      <c r="AF2926" s="1029" t="s">
        <v>5341</v>
      </c>
      <c r="AG2926" s="39" t="s">
        <v>230</v>
      </c>
      <c r="AH2926" s="1" t="s">
        <v>58</v>
      </c>
      <c r="AI2926" s="315">
        <v>7.6300000000000007E-2</v>
      </c>
      <c r="AJ2926" s="61">
        <v>1500</v>
      </c>
      <c r="AK2926" s="116">
        <f t="shared" si="403"/>
        <v>0.31356164383561647</v>
      </c>
      <c r="AL2926" s="40">
        <v>0</v>
      </c>
      <c r="AM2926" s="40">
        <f t="shared" si="401"/>
        <v>0.31356164383561647</v>
      </c>
      <c r="AN2926" s="40"/>
      <c r="AO2926" s="40"/>
      <c r="AP2926" s="40"/>
      <c r="AQ2926" s="1644"/>
      <c r="AR2926" s="1034"/>
      <c r="AS2926" s="45"/>
      <c r="AT2926" s="1029"/>
      <c r="AU2926" s="5"/>
      <c r="AV2926" s="46"/>
      <c r="AW2926" s="1029"/>
      <c r="AX2926" s="46"/>
      <c r="AY2926" s="2391"/>
    </row>
    <row r="2927" spans="1:51" s="8" customFormat="1" ht="15.95" customHeight="1" x14ac:dyDescent="0.25">
      <c r="A2927" s="36"/>
      <c r="B2927" s="1029"/>
      <c r="C2927" s="990"/>
      <c r="D2927" s="1029"/>
      <c r="E2927" s="5"/>
      <c r="F2927" s="5"/>
      <c r="G2927" s="1029"/>
      <c r="H2927" s="5"/>
      <c r="I2927" s="1029"/>
      <c r="J2927" s="5"/>
      <c r="K2927" s="5"/>
      <c r="L2927" s="5"/>
      <c r="M2927" s="5"/>
      <c r="N2927" s="328"/>
      <c r="O2927" s="328"/>
      <c r="P2927" s="328"/>
      <c r="Q2927" s="1056"/>
      <c r="R2927" s="448"/>
      <c r="S2927" s="61"/>
      <c r="T2927" s="448"/>
      <c r="U2927" s="61"/>
      <c r="V2927" s="448"/>
      <c r="W2927" s="448"/>
      <c r="X2927" s="448"/>
      <c r="Y2927" s="1029" t="s">
        <v>230</v>
      </c>
      <c r="Z2927" s="1029" t="s">
        <v>230</v>
      </c>
      <c r="AA2927" s="1" t="s">
        <v>230</v>
      </c>
      <c r="AB2927" s="1029" t="s">
        <v>230</v>
      </c>
      <c r="AC2927" s="1029" t="s">
        <v>230</v>
      </c>
      <c r="AD2927" s="1029" t="s">
        <v>230</v>
      </c>
      <c r="AE2927" s="5" t="s">
        <v>5342</v>
      </c>
      <c r="AF2927" s="1029" t="s">
        <v>5343</v>
      </c>
      <c r="AG2927" s="39" t="s">
        <v>230</v>
      </c>
      <c r="AH2927" s="1" t="s">
        <v>58</v>
      </c>
      <c r="AI2927" s="315">
        <v>7.6300000000000007E-2</v>
      </c>
      <c r="AJ2927" s="61">
        <v>1500</v>
      </c>
      <c r="AK2927" s="116">
        <f t="shared" si="403"/>
        <v>0.31356164383561647</v>
      </c>
      <c r="AL2927" s="40">
        <v>0</v>
      </c>
      <c r="AM2927" s="40">
        <f t="shared" si="401"/>
        <v>0.31356164383561647</v>
      </c>
      <c r="AN2927" s="40"/>
      <c r="AO2927" s="40"/>
      <c r="AP2927" s="40"/>
      <c r="AQ2927" s="1644"/>
      <c r="AR2927" s="1034"/>
      <c r="AS2927" s="45"/>
      <c r="AT2927" s="1029"/>
      <c r="AU2927" s="5"/>
      <c r="AV2927" s="46"/>
      <c r="AW2927" s="1029"/>
      <c r="AX2927" s="46"/>
      <c r="AY2927" s="2391"/>
    </row>
    <row r="2928" spans="1:51" s="8" customFormat="1" ht="15.95" customHeight="1" x14ac:dyDescent="0.25">
      <c r="A2928" s="36"/>
      <c r="B2928" s="1029"/>
      <c r="C2928" s="990"/>
      <c r="D2928" s="1029"/>
      <c r="E2928" s="5"/>
      <c r="F2928" s="5"/>
      <c r="G2928" s="1029"/>
      <c r="H2928" s="5"/>
      <c r="I2928" s="1029"/>
      <c r="J2928" s="5"/>
      <c r="K2928" s="5"/>
      <c r="L2928" s="5"/>
      <c r="M2928" s="5"/>
      <c r="N2928" s="328"/>
      <c r="O2928" s="328"/>
      <c r="P2928" s="328"/>
      <c r="Q2928" s="1056"/>
      <c r="R2928" s="448"/>
      <c r="S2928" s="61"/>
      <c r="T2928" s="448"/>
      <c r="U2928" s="61"/>
      <c r="V2928" s="448"/>
      <c r="W2928" s="448"/>
      <c r="X2928" s="448"/>
      <c r="Y2928" s="1029" t="s">
        <v>230</v>
      </c>
      <c r="Z2928" s="1029" t="s">
        <v>230</v>
      </c>
      <c r="AA2928" s="1" t="s">
        <v>230</v>
      </c>
      <c r="AB2928" s="1029" t="s">
        <v>230</v>
      </c>
      <c r="AC2928" s="1029" t="s">
        <v>230</v>
      </c>
      <c r="AD2928" s="1029" t="s">
        <v>230</v>
      </c>
      <c r="AE2928" s="5" t="s">
        <v>16493</v>
      </c>
      <c r="AF2928" s="1029" t="s">
        <v>5147</v>
      </c>
      <c r="AG2928" s="39" t="s">
        <v>230</v>
      </c>
      <c r="AH2928" s="1" t="s">
        <v>58</v>
      </c>
      <c r="AI2928" s="315">
        <v>7.6300000000000007E-2</v>
      </c>
      <c r="AJ2928" s="61">
        <v>1350</v>
      </c>
      <c r="AK2928" s="116">
        <f t="shared" si="403"/>
        <v>0.28220547945205482</v>
      </c>
      <c r="AL2928" s="40">
        <v>0</v>
      </c>
      <c r="AM2928" s="41">
        <f t="shared" si="401"/>
        <v>0.28220547945205482</v>
      </c>
      <c r="AN2928" s="40"/>
      <c r="AO2928" s="40"/>
      <c r="AP2928" s="40"/>
      <c r="AQ2928" s="1644"/>
      <c r="AR2928" s="1034"/>
      <c r="AS2928" s="45"/>
      <c r="AT2928" s="1029"/>
      <c r="AU2928" s="5"/>
      <c r="AV2928" s="46"/>
      <c r="AW2928" s="1029"/>
      <c r="AX2928" s="46"/>
      <c r="AY2928" s="2391"/>
    </row>
    <row r="2929" spans="1:51" s="8" customFormat="1" ht="15.95" customHeight="1" x14ac:dyDescent="0.25">
      <c r="A2929" s="36"/>
      <c r="B2929" s="1029"/>
      <c r="C2929" s="990"/>
      <c r="D2929" s="1029"/>
      <c r="E2929" s="5"/>
      <c r="F2929" s="5"/>
      <c r="G2929" s="1029"/>
      <c r="H2929" s="5"/>
      <c r="I2929" s="1029"/>
      <c r="J2929" s="5"/>
      <c r="K2929" s="5"/>
      <c r="L2929" s="5"/>
      <c r="M2929" s="5"/>
      <c r="N2929" s="328"/>
      <c r="O2929" s="328"/>
      <c r="P2929" s="328"/>
      <c r="Q2929" s="1056"/>
      <c r="R2929" s="448"/>
      <c r="S2929" s="61"/>
      <c r="T2929" s="448"/>
      <c r="U2929" s="61"/>
      <c r="V2929" s="448"/>
      <c r="W2929" s="448"/>
      <c r="X2929" s="448"/>
      <c r="Y2929" s="1029" t="s">
        <v>230</v>
      </c>
      <c r="Z2929" s="1029" t="s">
        <v>230</v>
      </c>
      <c r="AA2929" s="1" t="s">
        <v>230</v>
      </c>
      <c r="AB2929" s="1029" t="s">
        <v>230</v>
      </c>
      <c r="AC2929" s="1029" t="s">
        <v>230</v>
      </c>
      <c r="AD2929" s="1029" t="s">
        <v>230</v>
      </c>
      <c r="AE2929" s="5" t="s">
        <v>16494</v>
      </c>
      <c r="AF2929" s="1029" t="s">
        <v>5344</v>
      </c>
      <c r="AG2929" s="39" t="s">
        <v>230</v>
      </c>
      <c r="AH2929" s="1" t="s">
        <v>58</v>
      </c>
      <c r="AI2929" s="315">
        <v>7.6300000000000007E-2</v>
      </c>
      <c r="AJ2929" s="61">
        <v>300</v>
      </c>
      <c r="AK2929" s="116">
        <f t="shared" si="403"/>
        <v>6.2712328767123293E-2</v>
      </c>
      <c r="AL2929" s="40">
        <v>0</v>
      </c>
      <c r="AM2929" s="40">
        <f t="shared" si="401"/>
        <v>6.2712328767123293E-2</v>
      </c>
      <c r="AN2929" s="40"/>
      <c r="AO2929" s="40"/>
      <c r="AP2929" s="40"/>
      <c r="AQ2929" s="1644"/>
      <c r="AR2929" s="1034"/>
      <c r="AS2929" s="45"/>
      <c r="AT2929" s="1029"/>
      <c r="AU2929" s="5"/>
      <c r="AV2929" s="46"/>
      <c r="AW2929" s="1029"/>
      <c r="AX2929" s="46"/>
      <c r="AY2929" s="2391"/>
    </row>
    <row r="2930" spans="1:51" s="8" customFormat="1" ht="15.95" customHeight="1" x14ac:dyDescent="0.25">
      <c r="A2930" s="36"/>
      <c r="B2930" s="1029"/>
      <c r="C2930" s="990"/>
      <c r="D2930" s="1029"/>
      <c r="E2930" s="5"/>
      <c r="F2930" s="5"/>
      <c r="G2930" s="1029"/>
      <c r="H2930" s="5"/>
      <c r="I2930" s="1029"/>
      <c r="J2930" s="5"/>
      <c r="K2930" s="5"/>
      <c r="L2930" s="5"/>
      <c r="M2930" s="5"/>
      <c r="N2930" s="328"/>
      <c r="O2930" s="328"/>
      <c r="P2930" s="328"/>
      <c r="Q2930" s="1056"/>
      <c r="R2930" s="448"/>
      <c r="S2930" s="61"/>
      <c r="T2930" s="448"/>
      <c r="U2930" s="61"/>
      <c r="V2930" s="448"/>
      <c r="W2930" s="448"/>
      <c r="X2930" s="448"/>
      <c r="Y2930" s="1029" t="s">
        <v>230</v>
      </c>
      <c r="Z2930" s="1029" t="s">
        <v>230</v>
      </c>
      <c r="AA2930" s="1" t="s">
        <v>230</v>
      </c>
      <c r="AB2930" s="1029" t="s">
        <v>230</v>
      </c>
      <c r="AC2930" s="1029" t="s">
        <v>230</v>
      </c>
      <c r="AD2930" s="1029" t="s">
        <v>230</v>
      </c>
      <c r="AE2930" s="5" t="s">
        <v>5288</v>
      </c>
      <c r="AF2930" s="1029" t="s">
        <v>16495</v>
      </c>
      <c r="AG2930" s="39" t="s">
        <v>230</v>
      </c>
      <c r="AH2930" s="1" t="s">
        <v>58</v>
      </c>
      <c r="AI2930" s="315">
        <v>7.6300000000000007E-2</v>
      </c>
      <c r="AJ2930" s="61">
        <v>1650</v>
      </c>
      <c r="AK2930" s="116">
        <f t="shared" si="403"/>
        <v>0.34491780821917811</v>
      </c>
      <c r="AL2930" s="40">
        <v>0</v>
      </c>
      <c r="AM2930" s="40">
        <f t="shared" si="401"/>
        <v>0.34491780821917811</v>
      </c>
      <c r="AN2930" s="40"/>
      <c r="AO2930" s="40"/>
      <c r="AP2930" s="40"/>
      <c r="AQ2930" s="1644"/>
      <c r="AR2930" s="1034"/>
      <c r="AS2930" s="45"/>
      <c r="AT2930" s="1029"/>
      <c r="AU2930" s="5"/>
      <c r="AV2930" s="46"/>
      <c r="AW2930" s="1029"/>
      <c r="AX2930" s="46"/>
      <c r="AY2930" s="2391"/>
    </row>
    <row r="2931" spans="1:51" s="8" customFormat="1" ht="15.95" customHeight="1" x14ac:dyDescent="0.25">
      <c r="A2931" s="36"/>
      <c r="B2931" s="1029"/>
      <c r="C2931" s="990"/>
      <c r="D2931" s="1029"/>
      <c r="E2931" s="5"/>
      <c r="F2931" s="5"/>
      <c r="G2931" s="1029"/>
      <c r="H2931" s="5"/>
      <c r="I2931" s="1029"/>
      <c r="J2931" s="5"/>
      <c r="K2931" s="5"/>
      <c r="L2931" s="5"/>
      <c r="M2931" s="5"/>
      <c r="N2931" s="328"/>
      <c r="O2931" s="328"/>
      <c r="P2931" s="328"/>
      <c r="Q2931" s="1056"/>
      <c r="R2931" s="448"/>
      <c r="S2931" s="61"/>
      <c r="T2931" s="448"/>
      <c r="U2931" s="61"/>
      <c r="V2931" s="448"/>
      <c r="W2931" s="448"/>
      <c r="X2931" s="448"/>
      <c r="Y2931" s="1029" t="s">
        <v>230</v>
      </c>
      <c r="Z2931" s="1029" t="s">
        <v>230</v>
      </c>
      <c r="AA2931" s="1" t="s">
        <v>230</v>
      </c>
      <c r="AB2931" s="1029" t="s">
        <v>230</v>
      </c>
      <c r="AC2931" s="1029" t="s">
        <v>230</v>
      </c>
      <c r="AD2931" s="1029" t="s">
        <v>230</v>
      </c>
      <c r="AE2931" s="5" t="s">
        <v>16496</v>
      </c>
      <c r="AF2931" s="1029" t="s">
        <v>16499</v>
      </c>
      <c r="AG2931" s="39" t="s">
        <v>230</v>
      </c>
      <c r="AH2931" s="1" t="s">
        <v>58</v>
      </c>
      <c r="AI2931" s="315">
        <v>7.6300000000000007E-2</v>
      </c>
      <c r="AJ2931" s="61">
        <v>2250</v>
      </c>
      <c r="AK2931" s="116">
        <f t="shared" si="403"/>
        <v>0.4703424657534247</v>
      </c>
      <c r="AL2931" s="40">
        <v>0</v>
      </c>
      <c r="AM2931" s="40">
        <f t="shared" si="401"/>
        <v>0.4703424657534247</v>
      </c>
      <c r="AN2931" s="40"/>
      <c r="AO2931" s="40"/>
      <c r="AP2931" s="40"/>
      <c r="AQ2931" s="1644"/>
      <c r="AR2931" s="1034"/>
      <c r="AS2931" s="45"/>
      <c r="AT2931" s="1029"/>
      <c r="AU2931" s="5"/>
      <c r="AV2931" s="46"/>
      <c r="AW2931" s="1029"/>
      <c r="AX2931" s="46"/>
      <c r="AY2931" s="2391"/>
    </row>
    <row r="2932" spans="1:51" s="8" customFormat="1" ht="15.95" customHeight="1" x14ac:dyDescent="0.25">
      <c r="A2932" s="36"/>
      <c r="B2932" s="1029"/>
      <c r="C2932" s="990"/>
      <c r="D2932" s="1029"/>
      <c r="E2932" s="5"/>
      <c r="F2932" s="5"/>
      <c r="G2932" s="1029"/>
      <c r="H2932" s="5"/>
      <c r="I2932" s="1029"/>
      <c r="J2932" s="5"/>
      <c r="K2932" s="5"/>
      <c r="L2932" s="5"/>
      <c r="M2932" s="5"/>
      <c r="N2932" s="328"/>
      <c r="O2932" s="328"/>
      <c r="P2932" s="328"/>
      <c r="Q2932" s="1056"/>
      <c r="R2932" s="448"/>
      <c r="S2932" s="61"/>
      <c r="T2932" s="448"/>
      <c r="U2932" s="61"/>
      <c r="V2932" s="448"/>
      <c r="W2932" s="448"/>
      <c r="X2932" s="448"/>
      <c r="Y2932" s="1029" t="s">
        <v>230</v>
      </c>
      <c r="Z2932" s="1029" t="s">
        <v>230</v>
      </c>
      <c r="AA2932" s="1" t="s">
        <v>230</v>
      </c>
      <c r="AB2932" s="1029" t="s">
        <v>230</v>
      </c>
      <c r="AC2932" s="1029" t="s">
        <v>230</v>
      </c>
      <c r="AD2932" s="1029" t="s">
        <v>230</v>
      </c>
      <c r="AE2932" s="5" t="s">
        <v>16497</v>
      </c>
      <c r="AF2932" s="1029" t="s">
        <v>16498</v>
      </c>
      <c r="AG2932" s="39" t="s">
        <v>230</v>
      </c>
      <c r="AH2932" s="1" t="s">
        <v>58</v>
      </c>
      <c r="AI2932" s="315">
        <v>7.6300000000000007E-2</v>
      </c>
      <c r="AJ2932" s="61">
        <v>300</v>
      </c>
      <c r="AK2932" s="116">
        <f t="shared" si="403"/>
        <v>6.2712328767123293E-2</v>
      </c>
      <c r="AL2932" s="40">
        <v>0</v>
      </c>
      <c r="AM2932" s="40">
        <f t="shared" si="401"/>
        <v>6.2712328767123293E-2</v>
      </c>
      <c r="AN2932" s="40"/>
      <c r="AO2932" s="40"/>
      <c r="AP2932" s="40"/>
      <c r="AQ2932" s="1644"/>
      <c r="AR2932" s="1034"/>
      <c r="AS2932" s="45"/>
      <c r="AT2932" s="1029"/>
      <c r="AU2932" s="5"/>
      <c r="AV2932" s="46"/>
      <c r="AW2932" s="1029"/>
      <c r="AX2932" s="46"/>
      <c r="AY2932" s="2391"/>
    </row>
    <row r="2933" spans="1:51" s="8" customFormat="1" ht="15.95" customHeight="1" x14ac:dyDescent="0.25">
      <c r="A2933" s="36"/>
      <c r="B2933" s="1029"/>
      <c r="C2933" s="990"/>
      <c r="D2933" s="1029"/>
      <c r="E2933" s="5"/>
      <c r="F2933" s="5"/>
      <c r="G2933" s="1029"/>
      <c r="H2933" s="5"/>
      <c r="I2933" s="1029"/>
      <c r="J2933" s="5"/>
      <c r="K2933" s="5"/>
      <c r="L2933" s="5"/>
      <c r="M2933" s="5"/>
      <c r="N2933" s="328"/>
      <c r="O2933" s="328"/>
      <c r="P2933" s="328"/>
      <c r="Q2933" s="1056"/>
      <c r="R2933" s="448"/>
      <c r="S2933" s="61"/>
      <c r="T2933" s="448"/>
      <c r="U2933" s="61"/>
      <c r="V2933" s="448"/>
      <c r="W2933" s="448"/>
      <c r="X2933" s="448"/>
      <c r="Y2933" s="1029" t="s">
        <v>230</v>
      </c>
      <c r="Z2933" s="1029" t="s">
        <v>230</v>
      </c>
      <c r="AA2933" s="1" t="s">
        <v>230</v>
      </c>
      <c r="AB2933" s="1029" t="s">
        <v>230</v>
      </c>
      <c r="AC2933" s="2104" t="s">
        <v>25270</v>
      </c>
      <c r="AD2933" s="2104" t="s">
        <v>25271</v>
      </c>
      <c r="AE2933" s="5" t="s">
        <v>24541</v>
      </c>
      <c r="AF2933" s="1029" t="s">
        <v>5345</v>
      </c>
      <c r="AG2933" s="39" t="s">
        <v>24540</v>
      </c>
      <c r="AH2933" s="1" t="s">
        <v>1509</v>
      </c>
      <c r="AI2933" s="1640">
        <v>1.48</v>
      </c>
      <c r="AJ2933" s="37">
        <v>26</v>
      </c>
      <c r="AK2933" s="40">
        <f>AJ2933*AI2933/365</f>
        <v>0.10542465753424657</v>
      </c>
      <c r="AL2933" s="40">
        <v>0</v>
      </c>
      <c r="AM2933" s="41">
        <f>SUBTOTAL(9,AK2933:AL2933)</f>
        <v>0.10542465753424657</v>
      </c>
      <c r="AN2933" s="40"/>
      <c r="AO2933" s="40"/>
      <c r="AP2933" s="40"/>
      <c r="AQ2933" s="1644"/>
      <c r="AR2933" s="1034"/>
      <c r="AS2933" s="45"/>
      <c r="AT2933" s="1029"/>
      <c r="AU2933" s="5"/>
      <c r="AV2933" s="46"/>
      <c r="AW2933" s="1029"/>
      <c r="AX2933" s="46"/>
      <c r="AY2933" s="2391"/>
    </row>
    <row r="2934" spans="1:51" s="8" customFormat="1" ht="15.95" customHeight="1" x14ac:dyDescent="0.25">
      <c r="A2934" s="36"/>
      <c r="B2934" s="1029"/>
      <c r="C2934" s="990"/>
      <c r="D2934" s="1029"/>
      <c r="E2934" s="5"/>
      <c r="F2934" s="5"/>
      <c r="G2934" s="1029"/>
      <c r="H2934" s="5"/>
      <c r="I2934" s="1029"/>
      <c r="J2934" s="5"/>
      <c r="K2934" s="5"/>
      <c r="L2934" s="5"/>
      <c r="M2934" s="5"/>
      <c r="N2934" s="328"/>
      <c r="O2934" s="328"/>
      <c r="P2934" s="328"/>
      <c r="Q2934" s="1056"/>
      <c r="R2934" s="448"/>
      <c r="S2934" s="61"/>
      <c r="T2934" s="448"/>
      <c r="U2934" s="61"/>
      <c r="V2934" s="448"/>
      <c r="W2934" s="448"/>
      <c r="X2934" s="448"/>
      <c r="Y2934" s="1029" t="s">
        <v>230</v>
      </c>
      <c r="Z2934" s="1029" t="s">
        <v>230</v>
      </c>
      <c r="AA2934" s="1" t="s">
        <v>230</v>
      </c>
      <c r="AB2934" s="1029" t="s">
        <v>230</v>
      </c>
      <c r="AC2934" s="2104" t="s">
        <v>25272</v>
      </c>
      <c r="AD2934" s="2104" t="s">
        <v>25273</v>
      </c>
      <c r="AE2934" s="5" t="s">
        <v>22699</v>
      </c>
      <c r="AF2934" s="1029" t="s">
        <v>5346</v>
      </c>
      <c r="AG2934" s="1" t="s">
        <v>24542</v>
      </c>
      <c r="AH2934" s="1" t="s">
        <v>1509</v>
      </c>
      <c r="AI2934" s="1640">
        <v>1.48</v>
      </c>
      <c r="AJ2934" s="37">
        <v>76</v>
      </c>
      <c r="AK2934" s="40">
        <f>AJ2934*AI2934/365</f>
        <v>0.30816438356164383</v>
      </c>
      <c r="AL2934" s="40">
        <v>0</v>
      </c>
      <c r="AM2934" s="41">
        <f>SUBTOTAL(9,AK2934:AL2934)</f>
        <v>0.30816438356164383</v>
      </c>
      <c r="AN2934" s="40"/>
      <c r="AO2934" s="40"/>
      <c r="AP2934" s="40"/>
      <c r="AQ2934" s="1644"/>
      <c r="AR2934" s="1034"/>
      <c r="AS2934" s="45"/>
      <c r="AT2934" s="1029"/>
      <c r="AU2934" s="5"/>
      <c r="AV2934" s="46"/>
      <c r="AW2934" s="1029"/>
      <c r="AX2934" s="46"/>
      <c r="AY2934" s="2391"/>
    </row>
    <row r="2935" spans="1:51" s="8" customFormat="1" ht="15.95" customHeight="1" x14ac:dyDescent="0.25">
      <c r="A2935" s="93"/>
      <c r="B2935" s="88"/>
      <c r="C2935" s="993"/>
      <c r="D2935" s="88"/>
      <c r="E2935" s="103"/>
      <c r="F2935" s="103"/>
      <c r="G2935" s="88"/>
      <c r="H2935" s="103"/>
      <c r="I2935" s="88"/>
      <c r="J2935" s="103"/>
      <c r="K2935" s="103"/>
      <c r="L2935" s="103"/>
      <c r="M2935" s="103"/>
      <c r="N2935" s="330"/>
      <c r="O2935" s="330"/>
      <c r="P2935" s="330"/>
      <c r="Q2935" s="106"/>
      <c r="R2935" s="94"/>
      <c r="S2935" s="104"/>
      <c r="T2935" s="94"/>
      <c r="U2935" s="104"/>
      <c r="V2935" s="94"/>
      <c r="W2935" s="94"/>
      <c r="X2935" s="94"/>
      <c r="Y2935" s="88" t="s">
        <v>230</v>
      </c>
      <c r="Z2935" s="88" t="s">
        <v>230</v>
      </c>
      <c r="AA2935" s="90" t="s">
        <v>230</v>
      </c>
      <c r="AB2935" s="88" t="s">
        <v>230</v>
      </c>
      <c r="AC2935" s="88" t="s">
        <v>230</v>
      </c>
      <c r="AD2935" s="88" t="s">
        <v>230</v>
      </c>
      <c r="AE2935" s="103" t="s">
        <v>5288</v>
      </c>
      <c r="AF2935" s="88" t="s">
        <v>5347</v>
      </c>
      <c r="AG2935" s="95">
        <v>503000328489</v>
      </c>
      <c r="AH2935" s="90" t="s">
        <v>1871</v>
      </c>
      <c r="AI2935" s="21">
        <v>1.32</v>
      </c>
      <c r="AJ2935" s="97">
        <v>6</v>
      </c>
      <c r="AK2935" s="98">
        <f>AJ2935*AI2935/365</f>
        <v>2.1698630136986301E-2</v>
      </c>
      <c r="AL2935" s="98">
        <v>0</v>
      </c>
      <c r="AM2935" s="98">
        <f>SUBTOTAL(9,AK2935:AL2935)</f>
        <v>2.1698630136986301E-2</v>
      </c>
      <c r="AN2935" s="98"/>
      <c r="AO2935" s="98"/>
      <c r="AP2935" s="98"/>
      <c r="AQ2935" s="368"/>
      <c r="AR2935" s="47"/>
      <c r="AS2935" s="48"/>
      <c r="AT2935" s="88"/>
      <c r="AU2935" s="103"/>
      <c r="AV2935" s="52"/>
      <c r="AW2935" s="88"/>
      <c r="AX2935" s="52"/>
      <c r="AY2935" s="2391"/>
    </row>
    <row r="2936" spans="1:51" s="55" customFormat="1" ht="15.95" customHeight="1" x14ac:dyDescent="0.2">
      <c r="A2936" s="182">
        <v>572</v>
      </c>
      <c r="B2936" s="166" t="s">
        <v>55</v>
      </c>
      <c r="C2936" s="989" t="s">
        <v>58</v>
      </c>
      <c r="D2936" s="354" t="s">
        <v>18900</v>
      </c>
      <c r="E2936" s="198" t="s">
        <v>5349</v>
      </c>
      <c r="F2936" s="198" t="s">
        <v>5350</v>
      </c>
      <c r="G2936" s="166"/>
      <c r="H2936" s="354" t="s">
        <v>219</v>
      </c>
      <c r="I2936" s="354" t="s">
        <v>220</v>
      </c>
      <c r="J2936" s="354" t="s">
        <v>221</v>
      </c>
      <c r="K2936" s="272" t="s">
        <v>222</v>
      </c>
      <c r="L2936" s="272" t="s">
        <v>221</v>
      </c>
      <c r="M2936" s="272" t="s">
        <v>879</v>
      </c>
      <c r="N2936" s="440">
        <v>6.4</v>
      </c>
      <c r="O2936" s="440">
        <v>2.2000000000000002</v>
      </c>
      <c r="P2936" s="440">
        <f>O2936*N2936</f>
        <v>14.080000000000002</v>
      </c>
      <c r="Q2936" s="1012">
        <v>1</v>
      </c>
      <c r="R2936" s="184"/>
      <c r="S2936" s="223">
        <v>1</v>
      </c>
      <c r="T2936" s="183"/>
      <c r="U2936" s="223">
        <v>0</v>
      </c>
      <c r="V2936" s="183"/>
      <c r="W2936" s="183"/>
      <c r="X2936" s="183">
        <v>0</v>
      </c>
      <c r="Y2936" s="354" t="s">
        <v>62</v>
      </c>
      <c r="Z2936" s="366" t="s">
        <v>224</v>
      </c>
      <c r="AA2936" s="762" t="s">
        <v>225</v>
      </c>
      <c r="AB2936" s="354" t="s">
        <v>1789</v>
      </c>
      <c r="AC2936" s="354" t="s">
        <v>1790</v>
      </c>
      <c r="AD2936" s="925" t="s">
        <v>1791</v>
      </c>
      <c r="AE2936" s="198" t="s">
        <v>5351</v>
      </c>
      <c r="AF2936" s="166" t="s">
        <v>5352</v>
      </c>
      <c r="AG2936" s="165" t="s">
        <v>230</v>
      </c>
      <c r="AH2936" s="203" t="s">
        <v>58</v>
      </c>
      <c r="AI2936" s="312">
        <v>7.6300000000000007E-2</v>
      </c>
      <c r="AJ2936" s="223">
        <v>1350</v>
      </c>
      <c r="AK2936" s="167">
        <f>AI2936*AJ2936/365</f>
        <v>0.28220547945205482</v>
      </c>
      <c r="AL2936" s="167">
        <v>0</v>
      </c>
      <c r="AM2936" s="187">
        <f t="shared" ref="AM2936:AM2950" si="404">AK2936+AL2936</f>
        <v>0.28220547945205482</v>
      </c>
      <c r="AN2936" s="167">
        <f>SUM(AK2936:AK2938)</f>
        <v>2.3203561643835617</v>
      </c>
      <c r="AO2936" s="167">
        <f>SUM(AL2936:AL2938)</f>
        <v>0</v>
      </c>
      <c r="AP2936" s="167">
        <f>AN2936+AO2936</f>
        <v>2.3203561643835617</v>
      </c>
      <c r="AQ2936" s="167">
        <f>AP2936*30</f>
        <v>69.610684931506853</v>
      </c>
      <c r="AR2936" s="193" t="s">
        <v>231</v>
      </c>
      <c r="AS2936" s="363" t="s">
        <v>431</v>
      </c>
      <c r="AT2936" s="166" t="s">
        <v>232</v>
      </c>
      <c r="AU2936" s="198" t="s">
        <v>58</v>
      </c>
      <c r="AV2936" s="679" t="s">
        <v>5353</v>
      </c>
      <c r="AW2936" s="166" t="s">
        <v>234</v>
      </c>
      <c r="AX2936" s="2511" t="s">
        <v>18901</v>
      </c>
      <c r="AY2936" s="2391" t="s">
        <v>16471</v>
      </c>
    </row>
    <row r="2937" spans="1:51" s="8" customFormat="1" ht="15.95" customHeight="1" x14ac:dyDescent="0.25">
      <c r="A2937" s="112"/>
      <c r="B2937" s="113"/>
      <c r="C2937" s="992"/>
      <c r="D2937" s="113"/>
      <c r="E2937" s="130"/>
      <c r="F2937" s="130"/>
      <c r="G2937" s="113"/>
      <c r="H2937" s="130"/>
      <c r="I2937" s="113"/>
      <c r="J2937" s="130"/>
      <c r="K2937" s="130"/>
      <c r="L2937" s="130"/>
      <c r="M2937" s="130"/>
      <c r="N2937" s="329"/>
      <c r="O2937" s="329"/>
      <c r="P2937" s="329"/>
      <c r="Q2937" s="1071"/>
      <c r="R2937" s="114"/>
      <c r="S2937" s="131"/>
      <c r="T2937" s="114"/>
      <c r="U2937" s="131"/>
      <c r="V2937" s="114"/>
      <c r="W2937" s="114"/>
      <c r="X2937" s="114"/>
      <c r="Y2937" s="113" t="s">
        <v>230</v>
      </c>
      <c r="Z2937" s="113" t="s">
        <v>230</v>
      </c>
      <c r="AA2937" s="132" t="s">
        <v>230</v>
      </c>
      <c r="AB2937" s="113" t="s">
        <v>230</v>
      </c>
      <c r="AC2937" s="113" t="s">
        <v>230</v>
      </c>
      <c r="AD2937" s="113" t="s">
        <v>230</v>
      </c>
      <c r="AE2937" s="130" t="s">
        <v>5354</v>
      </c>
      <c r="AF2937" s="113" t="s">
        <v>5355</v>
      </c>
      <c r="AG2937" s="115" t="s">
        <v>230</v>
      </c>
      <c r="AH2937" s="132" t="s">
        <v>58</v>
      </c>
      <c r="AI2937" s="315">
        <v>7.6300000000000007E-2</v>
      </c>
      <c r="AJ2937" s="131">
        <v>5100</v>
      </c>
      <c r="AK2937" s="116">
        <f>AI2937*AJ2937/365</f>
        <v>1.0661095890410961</v>
      </c>
      <c r="AL2937" s="116">
        <v>0</v>
      </c>
      <c r="AM2937" s="116">
        <f t="shared" si="404"/>
        <v>1.0661095890410961</v>
      </c>
      <c r="AN2937" s="116"/>
      <c r="AO2937" s="116"/>
      <c r="AP2937" s="116"/>
      <c r="AQ2937" s="367"/>
      <c r="AR2937" s="42"/>
      <c r="AS2937" s="43"/>
      <c r="AT2937" s="113"/>
      <c r="AU2937" s="130"/>
      <c r="AV2937" s="44"/>
      <c r="AW2937" s="113"/>
      <c r="AX2937" s="44"/>
      <c r="AY2937" s="2391"/>
    </row>
    <row r="2938" spans="1:51" s="8" customFormat="1" ht="15.95" customHeight="1" x14ac:dyDescent="0.25">
      <c r="A2938" s="93"/>
      <c r="B2938" s="88"/>
      <c r="C2938" s="993"/>
      <c r="D2938" s="88"/>
      <c r="E2938" s="103"/>
      <c r="F2938" s="103"/>
      <c r="G2938" s="88"/>
      <c r="H2938" s="103"/>
      <c r="I2938" s="88"/>
      <c r="J2938" s="103"/>
      <c r="K2938" s="103"/>
      <c r="L2938" s="103"/>
      <c r="M2938" s="103"/>
      <c r="N2938" s="330"/>
      <c r="O2938" s="330"/>
      <c r="P2938" s="330"/>
      <c r="Q2938" s="106"/>
      <c r="R2938" s="94"/>
      <c r="S2938" s="104"/>
      <c r="T2938" s="94"/>
      <c r="U2938" s="104"/>
      <c r="V2938" s="94"/>
      <c r="W2938" s="94"/>
      <c r="X2938" s="94"/>
      <c r="Y2938" s="88" t="s">
        <v>230</v>
      </c>
      <c r="Z2938" s="88" t="s">
        <v>230</v>
      </c>
      <c r="AA2938" s="90" t="s">
        <v>230</v>
      </c>
      <c r="AB2938" s="88" t="s">
        <v>230</v>
      </c>
      <c r="AC2938" s="88" t="s">
        <v>230</v>
      </c>
      <c r="AD2938" s="88" t="s">
        <v>230</v>
      </c>
      <c r="AE2938" s="103" t="s">
        <v>5356</v>
      </c>
      <c r="AF2938" s="88" t="s">
        <v>5357</v>
      </c>
      <c r="AG2938" s="95" t="s">
        <v>230</v>
      </c>
      <c r="AH2938" s="90" t="s">
        <v>58</v>
      </c>
      <c r="AI2938" s="316">
        <v>7.6300000000000007E-2</v>
      </c>
      <c r="AJ2938" s="104">
        <v>4650</v>
      </c>
      <c r="AK2938" s="98">
        <f>AI2938*AJ2938/365</f>
        <v>0.97204109589041099</v>
      </c>
      <c r="AL2938" s="98">
        <v>0</v>
      </c>
      <c r="AM2938" s="98">
        <f t="shared" si="404"/>
        <v>0.97204109589041099</v>
      </c>
      <c r="AN2938" s="98"/>
      <c r="AO2938" s="98"/>
      <c r="AP2938" s="98"/>
      <c r="AQ2938" s="368"/>
      <c r="AR2938" s="47"/>
      <c r="AS2938" s="48"/>
      <c r="AT2938" s="88"/>
      <c r="AU2938" s="103"/>
      <c r="AV2938" s="52"/>
      <c r="AW2938" s="88"/>
      <c r="AX2938" s="52"/>
      <c r="AY2938" s="2391"/>
    </row>
    <row r="2939" spans="1:51" s="55" customFormat="1" ht="15.95" customHeight="1" x14ac:dyDescent="0.2">
      <c r="A2939" s="182">
        <v>573</v>
      </c>
      <c r="B2939" s="166" t="s">
        <v>55</v>
      </c>
      <c r="C2939" s="989" t="s">
        <v>58</v>
      </c>
      <c r="D2939" s="354" t="s">
        <v>18902</v>
      </c>
      <c r="E2939" s="198" t="s">
        <v>5359</v>
      </c>
      <c r="F2939" s="198" t="s">
        <v>5360</v>
      </c>
      <c r="G2939" s="166"/>
      <c r="H2939" s="354" t="s">
        <v>219</v>
      </c>
      <c r="I2939" s="354" t="s">
        <v>220</v>
      </c>
      <c r="J2939" s="354" t="s">
        <v>221</v>
      </c>
      <c r="K2939" s="272" t="s">
        <v>222</v>
      </c>
      <c r="L2939" s="272" t="s">
        <v>221</v>
      </c>
      <c r="M2939" s="272" t="s">
        <v>879</v>
      </c>
      <c r="N2939" s="440">
        <v>6.4</v>
      </c>
      <c r="O2939" s="440">
        <v>2.2000000000000002</v>
      </c>
      <c r="P2939" s="440">
        <f>O2939*N2939</f>
        <v>14.080000000000002</v>
      </c>
      <c r="Q2939" s="1012">
        <v>1</v>
      </c>
      <c r="R2939" s="184"/>
      <c r="S2939" s="223">
        <v>1</v>
      </c>
      <c r="T2939" s="183"/>
      <c r="U2939" s="223">
        <v>0</v>
      </c>
      <c r="V2939" s="183"/>
      <c r="W2939" s="183"/>
      <c r="X2939" s="183"/>
      <c r="Y2939" s="354" t="s">
        <v>62</v>
      </c>
      <c r="Z2939" s="366" t="s">
        <v>224</v>
      </c>
      <c r="AA2939" s="762" t="s">
        <v>225</v>
      </c>
      <c r="AB2939" s="354" t="s">
        <v>1789</v>
      </c>
      <c r="AC2939" s="354" t="s">
        <v>1790</v>
      </c>
      <c r="AD2939" s="925" t="s">
        <v>1791</v>
      </c>
      <c r="AE2939" s="198" t="s">
        <v>5171</v>
      </c>
      <c r="AF2939" s="166" t="s">
        <v>5361</v>
      </c>
      <c r="AG2939" s="165" t="s">
        <v>230</v>
      </c>
      <c r="AH2939" s="203" t="s">
        <v>58</v>
      </c>
      <c r="AI2939" s="312">
        <v>7.6300000000000007E-2</v>
      </c>
      <c r="AJ2939" s="223">
        <v>5850</v>
      </c>
      <c r="AK2939" s="167">
        <f>AI2939*AJ2939/365</f>
        <v>1.2228904109589041</v>
      </c>
      <c r="AL2939" s="167">
        <v>0</v>
      </c>
      <c r="AM2939" s="187">
        <f t="shared" si="404"/>
        <v>1.2228904109589041</v>
      </c>
      <c r="AN2939" s="167">
        <f>SUM(AK2939:AK2940)</f>
        <v>2.2890000000000001</v>
      </c>
      <c r="AO2939" s="167">
        <f>SUM(AL2939:AL2940)</f>
        <v>0</v>
      </c>
      <c r="AP2939" s="167">
        <f>AN2939+AO2939</f>
        <v>2.2890000000000001</v>
      </c>
      <c r="AQ2939" s="167">
        <f>AP2939*30</f>
        <v>68.67</v>
      </c>
      <c r="AR2939" s="193" t="s">
        <v>231</v>
      </c>
      <c r="AS2939" s="363" t="s">
        <v>431</v>
      </c>
      <c r="AT2939" s="166" t="s">
        <v>232</v>
      </c>
      <c r="AU2939" s="198" t="s">
        <v>58</v>
      </c>
      <c r="AV2939" s="231" t="s">
        <v>5362</v>
      </c>
      <c r="AW2939" s="166" t="s">
        <v>234</v>
      </c>
      <c r="AX2939" s="2511" t="s">
        <v>18901</v>
      </c>
      <c r="AY2939" s="1175" t="s">
        <v>16471</v>
      </c>
    </row>
    <row r="2940" spans="1:51" s="8" customFormat="1" ht="15.95" customHeight="1" x14ac:dyDescent="0.25">
      <c r="A2940" s="122"/>
      <c r="B2940" s="123"/>
      <c r="C2940" s="994"/>
      <c r="D2940" s="123"/>
      <c r="E2940" s="133"/>
      <c r="F2940" s="133"/>
      <c r="G2940" s="123"/>
      <c r="H2940" s="133"/>
      <c r="I2940" s="123"/>
      <c r="J2940" s="133"/>
      <c r="K2940" s="133"/>
      <c r="L2940" s="133"/>
      <c r="M2940" s="133"/>
      <c r="N2940" s="157"/>
      <c r="O2940" s="157"/>
      <c r="P2940" s="157"/>
      <c r="Q2940" s="1072"/>
      <c r="R2940" s="124"/>
      <c r="S2940" s="134"/>
      <c r="T2940" s="124"/>
      <c r="U2940" s="134"/>
      <c r="V2940" s="124"/>
      <c r="W2940" s="124"/>
      <c r="X2940" s="124"/>
      <c r="Y2940" s="123" t="s">
        <v>230</v>
      </c>
      <c r="Z2940" s="123" t="s">
        <v>230</v>
      </c>
      <c r="AA2940" s="135" t="s">
        <v>230</v>
      </c>
      <c r="AB2940" s="123" t="s">
        <v>230</v>
      </c>
      <c r="AC2940" s="123" t="s">
        <v>230</v>
      </c>
      <c r="AD2940" s="123" t="s">
        <v>230</v>
      </c>
      <c r="AE2940" s="133" t="s">
        <v>5173</v>
      </c>
      <c r="AF2940" s="123" t="s">
        <v>5363</v>
      </c>
      <c r="AG2940" s="125" t="s">
        <v>230</v>
      </c>
      <c r="AH2940" s="135" t="s">
        <v>58</v>
      </c>
      <c r="AI2940" s="318">
        <v>7.6300000000000007E-2</v>
      </c>
      <c r="AJ2940" s="134">
        <v>5100</v>
      </c>
      <c r="AK2940" s="126">
        <f>AI2940*AJ2940/365</f>
        <v>1.0661095890410961</v>
      </c>
      <c r="AL2940" s="126">
        <v>0</v>
      </c>
      <c r="AM2940" s="126">
        <f t="shared" si="404"/>
        <v>1.0661095890410961</v>
      </c>
      <c r="AN2940" s="126"/>
      <c r="AO2940" s="126"/>
      <c r="AP2940" s="126"/>
      <c r="AQ2940" s="369"/>
      <c r="AR2940" s="49"/>
      <c r="AS2940" s="50"/>
      <c r="AT2940" s="123"/>
      <c r="AU2940" s="133"/>
      <c r="AV2940" s="73"/>
      <c r="AW2940" s="123"/>
      <c r="AX2940" s="73"/>
      <c r="AY2940" s="2391"/>
    </row>
    <row r="2941" spans="1:51" s="2232" customFormat="1" ht="15.95" customHeight="1" x14ac:dyDescent="0.25">
      <c r="A2941" s="734">
        <v>574</v>
      </c>
      <c r="B2941" s="735" t="s">
        <v>55</v>
      </c>
      <c r="C2941" s="1212" t="s">
        <v>58</v>
      </c>
      <c r="D2941" s="735" t="s">
        <v>5364</v>
      </c>
      <c r="E2941" s="736" t="s">
        <v>5365</v>
      </c>
      <c r="F2941" s="736" t="s">
        <v>5366</v>
      </c>
      <c r="G2941" s="735"/>
      <c r="H2941" s="736" t="s">
        <v>732</v>
      </c>
      <c r="I2941" s="735">
        <v>0</v>
      </c>
      <c r="J2941" s="736" t="s">
        <v>317</v>
      </c>
      <c r="K2941" s="736">
        <v>0</v>
      </c>
      <c r="L2941" s="736" t="s">
        <v>317</v>
      </c>
      <c r="M2941" s="736">
        <v>0</v>
      </c>
      <c r="N2941" s="737">
        <v>6</v>
      </c>
      <c r="O2941" s="737">
        <v>1.5</v>
      </c>
      <c r="P2941" s="737">
        <v>9</v>
      </c>
      <c r="Q2941" s="738">
        <v>2</v>
      </c>
      <c r="R2941" s="744"/>
      <c r="S2941" s="740">
        <v>0</v>
      </c>
      <c r="T2941" s="739"/>
      <c r="U2941" s="740">
        <v>0</v>
      </c>
      <c r="V2941" s="739"/>
      <c r="W2941" s="739">
        <v>1</v>
      </c>
      <c r="X2941" s="739"/>
      <c r="Y2941" s="735" t="s">
        <v>61</v>
      </c>
      <c r="Z2941" s="735" t="s">
        <v>230</v>
      </c>
      <c r="AA2941" s="741" t="s">
        <v>230</v>
      </c>
      <c r="AB2941" s="735" t="s">
        <v>230</v>
      </c>
      <c r="AC2941" s="735" t="s">
        <v>230</v>
      </c>
      <c r="AD2941" s="735" t="s">
        <v>230</v>
      </c>
      <c r="AE2941" s="736" t="s">
        <v>2096</v>
      </c>
      <c r="AF2941" s="735" t="s">
        <v>5367</v>
      </c>
      <c r="AG2941" s="742" t="s">
        <v>230</v>
      </c>
      <c r="AH2941" s="741" t="s">
        <v>58</v>
      </c>
      <c r="AI2941" s="828">
        <v>0.1</v>
      </c>
      <c r="AJ2941" s="740">
        <v>3150</v>
      </c>
      <c r="AK2941" s="828">
        <f>AJ2941*0.0763/365</f>
        <v>0.65847945205479463</v>
      </c>
      <c r="AL2941" s="828">
        <f t="shared" ref="AL2941:AL2956" si="405">AJ2941*0.0237/365</f>
        <v>0.20453424657534247</v>
      </c>
      <c r="AM2941" s="745">
        <f t="shared" si="404"/>
        <v>0.8630136986301371</v>
      </c>
      <c r="AN2941" s="828">
        <f>SUM(AK2941:AK2945)</f>
        <v>2.1635753424657538</v>
      </c>
      <c r="AO2941" s="828">
        <f>SUM(AL2941:AL2945)</f>
        <v>0.67204109589041083</v>
      </c>
      <c r="AP2941" s="828">
        <f>AN2941+AO2941</f>
        <v>2.8356164383561646</v>
      </c>
      <c r="AQ2941" s="828">
        <f>AP2941*30</f>
        <v>85.068493150684944</v>
      </c>
      <c r="AR2941" s="746" t="s">
        <v>231</v>
      </c>
      <c r="AS2941" s="747"/>
      <c r="AT2941" s="735" t="s">
        <v>232</v>
      </c>
      <c r="AU2941" s="736" t="s">
        <v>58</v>
      </c>
      <c r="AV2941" s="935" t="s">
        <v>5368</v>
      </c>
      <c r="AW2941" s="735" t="s">
        <v>18131</v>
      </c>
      <c r="AX2941" s="2080" t="s">
        <v>17610</v>
      </c>
      <c r="AY2941" s="868"/>
    </row>
    <row r="2942" spans="1:51" s="77" customFormat="1" ht="15.95" customHeight="1" x14ac:dyDescent="0.25">
      <c r="A2942" s="855"/>
      <c r="B2942" s="856"/>
      <c r="C2942" s="999"/>
      <c r="D2942" s="856"/>
      <c r="E2942" s="857"/>
      <c r="F2942" s="857"/>
      <c r="G2942" s="856"/>
      <c r="H2942" s="857"/>
      <c r="I2942" s="856"/>
      <c r="J2942" s="857"/>
      <c r="K2942" s="857"/>
      <c r="L2942" s="857"/>
      <c r="M2942" s="857"/>
      <c r="N2942" s="858"/>
      <c r="O2942" s="858"/>
      <c r="P2942" s="858"/>
      <c r="Q2942" s="1073"/>
      <c r="R2942" s="859"/>
      <c r="S2942" s="863"/>
      <c r="T2942" s="859"/>
      <c r="U2942" s="863"/>
      <c r="V2942" s="859"/>
      <c r="W2942" s="859"/>
      <c r="X2942" s="859"/>
      <c r="Y2942" s="856" t="s">
        <v>230</v>
      </c>
      <c r="Z2942" s="856" t="s">
        <v>230</v>
      </c>
      <c r="AA2942" s="860" t="s">
        <v>230</v>
      </c>
      <c r="AB2942" s="856" t="s">
        <v>230</v>
      </c>
      <c r="AC2942" s="856" t="s">
        <v>230</v>
      </c>
      <c r="AD2942" s="856" t="s">
        <v>230</v>
      </c>
      <c r="AE2942" s="857" t="s">
        <v>5175</v>
      </c>
      <c r="AF2942" s="856" t="s">
        <v>5369</v>
      </c>
      <c r="AG2942" s="861" t="s">
        <v>230</v>
      </c>
      <c r="AH2942" s="860" t="s">
        <v>58</v>
      </c>
      <c r="AI2942" s="862">
        <v>0.1</v>
      </c>
      <c r="AJ2942" s="863">
        <v>2100</v>
      </c>
      <c r="AK2942" s="862">
        <f>AJ2942*0.0763/365</f>
        <v>0.43898630136986305</v>
      </c>
      <c r="AL2942" s="862">
        <f t="shared" si="405"/>
        <v>0.13635616438356163</v>
      </c>
      <c r="AM2942" s="862">
        <f t="shared" si="404"/>
        <v>0.57534246575342474</v>
      </c>
      <c r="AN2942" s="862"/>
      <c r="AO2942" s="862"/>
      <c r="AP2942" s="862"/>
      <c r="AQ2942" s="1671"/>
      <c r="AR2942" s="865"/>
      <c r="AS2942" s="866"/>
      <c r="AT2942" s="856"/>
      <c r="AU2942" s="857"/>
      <c r="AV2942" s="867"/>
      <c r="AW2942" s="856"/>
      <c r="AX2942" s="867"/>
      <c r="AY2942" s="868"/>
    </row>
    <row r="2943" spans="1:51" s="77" customFormat="1" ht="15.95" customHeight="1" x14ac:dyDescent="0.25">
      <c r="A2943" s="869"/>
      <c r="B2943" s="868"/>
      <c r="C2943" s="1000"/>
      <c r="D2943" s="868"/>
      <c r="E2943" s="870"/>
      <c r="F2943" s="870"/>
      <c r="G2943" s="868"/>
      <c r="H2943" s="870"/>
      <c r="I2943" s="868"/>
      <c r="J2943" s="870"/>
      <c r="K2943" s="870"/>
      <c r="L2943" s="870"/>
      <c r="M2943" s="870"/>
      <c r="N2943" s="871"/>
      <c r="O2943" s="871"/>
      <c r="P2943" s="871"/>
      <c r="Q2943" s="1074"/>
      <c r="R2943" s="872"/>
      <c r="S2943" s="876"/>
      <c r="T2943" s="872"/>
      <c r="U2943" s="876"/>
      <c r="V2943" s="872"/>
      <c r="W2943" s="872"/>
      <c r="X2943" s="872"/>
      <c r="Y2943" s="868" t="s">
        <v>230</v>
      </c>
      <c r="Z2943" s="868" t="s">
        <v>230</v>
      </c>
      <c r="AA2943" s="873" t="s">
        <v>230</v>
      </c>
      <c r="AB2943" s="868" t="s">
        <v>230</v>
      </c>
      <c r="AC2943" s="868" t="s">
        <v>230</v>
      </c>
      <c r="AD2943" s="868" t="s">
        <v>230</v>
      </c>
      <c r="AE2943" s="870" t="s">
        <v>5236</v>
      </c>
      <c r="AF2943" s="868" t="s">
        <v>5370</v>
      </c>
      <c r="AG2943" s="874" t="s">
        <v>230</v>
      </c>
      <c r="AH2943" s="873" t="s">
        <v>58</v>
      </c>
      <c r="AI2943" s="875">
        <v>0.1</v>
      </c>
      <c r="AJ2943" s="876">
        <v>2100</v>
      </c>
      <c r="AK2943" s="875">
        <f>AJ2943*0.0763/365</f>
        <v>0.43898630136986305</v>
      </c>
      <c r="AL2943" s="875">
        <f t="shared" si="405"/>
        <v>0.13635616438356163</v>
      </c>
      <c r="AM2943" s="875">
        <f t="shared" si="404"/>
        <v>0.57534246575342474</v>
      </c>
      <c r="AN2943" s="875"/>
      <c r="AO2943" s="875"/>
      <c r="AP2943" s="875"/>
      <c r="AQ2943" s="1677"/>
      <c r="AR2943" s="878"/>
      <c r="AS2943" s="879"/>
      <c r="AT2943" s="868"/>
      <c r="AU2943" s="870"/>
      <c r="AV2943" s="880"/>
      <c r="AW2943" s="868"/>
      <c r="AX2943" s="880"/>
      <c r="AY2943" s="868"/>
    </row>
    <row r="2944" spans="1:51" s="77" customFormat="1" ht="15.95" customHeight="1" x14ac:dyDescent="0.25">
      <c r="A2944" s="869"/>
      <c r="B2944" s="868"/>
      <c r="C2944" s="1000"/>
      <c r="D2944" s="868"/>
      <c r="E2944" s="870"/>
      <c r="F2944" s="870"/>
      <c r="G2944" s="868"/>
      <c r="H2944" s="870"/>
      <c r="I2944" s="868"/>
      <c r="J2944" s="870"/>
      <c r="K2944" s="870"/>
      <c r="L2944" s="870"/>
      <c r="M2944" s="870"/>
      <c r="N2944" s="871"/>
      <c r="O2944" s="871"/>
      <c r="P2944" s="871"/>
      <c r="Q2944" s="1074"/>
      <c r="R2944" s="872"/>
      <c r="S2944" s="876"/>
      <c r="T2944" s="872"/>
      <c r="U2944" s="876"/>
      <c r="V2944" s="872"/>
      <c r="W2944" s="872"/>
      <c r="X2944" s="872"/>
      <c r="Y2944" s="868" t="s">
        <v>230</v>
      </c>
      <c r="Z2944" s="868" t="s">
        <v>230</v>
      </c>
      <c r="AA2944" s="873" t="s">
        <v>230</v>
      </c>
      <c r="AB2944" s="868" t="s">
        <v>230</v>
      </c>
      <c r="AC2944" s="868" t="s">
        <v>230</v>
      </c>
      <c r="AD2944" s="868" t="s">
        <v>230</v>
      </c>
      <c r="AE2944" s="870" t="s">
        <v>5173</v>
      </c>
      <c r="AF2944" s="868" t="s">
        <v>5371</v>
      </c>
      <c r="AG2944" s="874" t="s">
        <v>230</v>
      </c>
      <c r="AH2944" s="873" t="s">
        <v>58</v>
      </c>
      <c r="AI2944" s="875">
        <v>0.1</v>
      </c>
      <c r="AJ2944" s="876">
        <v>1650</v>
      </c>
      <c r="AK2944" s="875">
        <f>AJ2944*0.0763/365</f>
        <v>0.34491780821917811</v>
      </c>
      <c r="AL2944" s="875">
        <f t="shared" si="405"/>
        <v>0.10713698630136985</v>
      </c>
      <c r="AM2944" s="875">
        <f t="shared" si="404"/>
        <v>0.45205479452054798</v>
      </c>
      <c r="AN2944" s="875"/>
      <c r="AO2944" s="875"/>
      <c r="AP2944" s="875"/>
      <c r="AQ2944" s="1677"/>
      <c r="AR2944" s="878"/>
      <c r="AS2944" s="879"/>
      <c r="AT2944" s="868"/>
      <c r="AU2944" s="870"/>
      <c r="AV2944" s="880"/>
      <c r="AW2944" s="868"/>
      <c r="AX2944" s="880"/>
      <c r="AY2944" s="868"/>
    </row>
    <row r="2945" spans="1:51" s="77" customFormat="1" ht="15.95" customHeight="1" x14ac:dyDescent="0.25">
      <c r="A2945" s="881"/>
      <c r="B2945" s="882"/>
      <c r="C2945" s="1001"/>
      <c r="D2945" s="882"/>
      <c r="E2945" s="883"/>
      <c r="F2945" s="883"/>
      <c r="G2945" s="882"/>
      <c r="H2945" s="883"/>
      <c r="I2945" s="882"/>
      <c r="J2945" s="883"/>
      <c r="K2945" s="883"/>
      <c r="L2945" s="883"/>
      <c r="M2945" s="883"/>
      <c r="N2945" s="884"/>
      <c r="O2945" s="884"/>
      <c r="P2945" s="884"/>
      <c r="Q2945" s="1075"/>
      <c r="R2945" s="885"/>
      <c r="S2945" s="889"/>
      <c r="T2945" s="885"/>
      <c r="U2945" s="889"/>
      <c r="V2945" s="885"/>
      <c r="W2945" s="885"/>
      <c r="X2945" s="885"/>
      <c r="Y2945" s="882" t="s">
        <v>230</v>
      </c>
      <c r="Z2945" s="882" t="s">
        <v>230</v>
      </c>
      <c r="AA2945" s="886" t="s">
        <v>230</v>
      </c>
      <c r="AB2945" s="882" t="s">
        <v>230</v>
      </c>
      <c r="AC2945" s="882" t="s">
        <v>230</v>
      </c>
      <c r="AD2945" s="882" t="s">
        <v>230</v>
      </c>
      <c r="AE2945" s="883" t="s">
        <v>5171</v>
      </c>
      <c r="AF2945" s="882" t="s">
        <v>5372</v>
      </c>
      <c r="AG2945" s="887" t="s">
        <v>230</v>
      </c>
      <c r="AH2945" s="886" t="s">
        <v>58</v>
      </c>
      <c r="AI2945" s="888">
        <v>0.1</v>
      </c>
      <c r="AJ2945" s="889">
        <v>1350</v>
      </c>
      <c r="AK2945" s="888">
        <f>AJ2945*0.0763/365</f>
        <v>0.28220547945205482</v>
      </c>
      <c r="AL2945" s="888">
        <f t="shared" si="405"/>
        <v>8.7657534246575339E-2</v>
      </c>
      <c r="AM2945" s="888">
        <f t="shared" si="404"/>
        <v>0.36986301369863017</v>
      </c>
      <c r="AN2945" s="888"/>
      <c r="AO2945" s="888"/>
      <c r="AP2945" s="888"/>
      <c r="AQ2945" s="1658"/>
      <c r="AR2945" s="891"/>
      <c r="AS2945" s="892"/>
      <c r="AT2945" s="882"/>
      <c r="AU2945" s="883"/>
      <c r="AV2945" s="893"/>
      <c r="AW2945" s="882"/>
      <c r="AX2945" s="893"/>
      <c r="AY2945" s="868"/>
    </row>
    <row r="2946" spans="1:51" s="55" customFormat="1" ht="15.95" customHeight="1" x14ac:dyDescent="0.25">
      <c r="A2946" s="182">
        <v>575</v>
      </c>
      <c r="B2946" s="166" t="s">
        <v>55</v>
      </c>
      <c r="C2946" s="989" t="s">
        <v>58</v>
      </c>
      <c r="D2946" s="166" t="s">
        <v>107</v>
      </c>
      <c r="E2946" s="198" t="s">
        <v>5373</v>
      </c>
      <c r="F2946" s="198" t="s">
        <v>5374</v>
      </c>
      <c r="G2946" s="166"/>
      <c r="H2946" s="198" t="s">
        <v>732</v>
      </c>
      <c r="I2946" s="166">
        <v>0</v>
      </c>
      <c r="J2946" s="198" t="s">
        <v>317</v>
      </c>
      <c r="K2946" s="198">
        <v>0</v>
      </c>
      <c r="L2946" s="198" t="s">
        <v>317</v>
      </c>
      <c r="M2946" s="198">
        <v>0</v>
      </c>
      <c r="N2946" s="199">
        <v>2</v>
      </c>
      <c r="O2946" s="199">
        <v>3</v>
      </c>
      <c r="P2946" s="199">
        <v>6</v>
      </c>
      <c r="Q2946" s="1012">
        <v>0</v>
      </c>
      <c r="R2946" s="184"/>
      <c r="S2946" s="223">
        <v>0</v>
      </c>
      <c r="T2946" s="183"/>
      <c r="U2946" s="223">
        <v>0</v>
      </c>
      <c r="V2946" s="183">
        <v>1</v>
      </c>
      <c r="W2946" s="183">
        <v>1</v>
      </c>
      <c r="X2946" s="183">
        <v>0</v>
      </c>
      <c r="Y2946" s="166" t="s">
        <v>61</v>
      </c>
      <c r="Z2946" s="166" t="s">
        <v>230</v>
      </c>
      <c r="AA2946" s="203" t="s">
        <v>230</v>
      </c>
      <c r="AB2946" s="166" t="s">
        <v>230</v>
      </c>
      <c r="AC2946" s="166" t="s">
        <v>230</v>
      </c>
      <c r="AD2946" s="166" t="s">
        <v>230</v>
      </c>
      <c r="AE2946" s="198" t="s">
        <v>5375</v>
      </c>
      <c r="AF2946" s="166" t="s">
        <v>5376</v>
      </c>
      <c r="AG2946" s="165" t="s">
        <v>230</v>
      </c>
      <c r="AH2946" s="203" t="s">
        <v>58</v>
      </c>
      <c r="AI2946" s="312">
        <v>7.6300000000000007E-2</v>
      </c>
      <c r="AJ2946" s="223">
        <v>600</v>
      </c>
      <c r="AK2946" s="167">
        <f>AI2946*AJ2946/365</f>
        <v>0.12542465753424659</v>
      </c>
      <c r="AL2946" s="167">
        <v>0</v>
      </c>
      <c r="AM2946" s="187">
        <f t="shared" si="404"/>
        <v>0.12542465753424659</v>
      </c>
      <c r="AN2946" s="167">
        <f>SUM(AK2946:AK2949)</f>
        <v>2.6966301369863013</v>
      </c>
      <c r="AO2946" s="167">
        <f>SUM(AL2946:AL2949)</f>
        <v>0</v>
      </c>
      <c r="AP2946" s="167">
        <f>AN2946+AO2946</f>
        <v>2.6966301369863013</v>
      </c>
      <c r="AQ2946" s="167">
        <f>AP2946*30</f>
        <v>80.89890410958904</v>
      </c>
      <c r="AR2946" s="193" t="s">
        <v>231</v>
      </c>
      <c r="AS2946" s="194"/>
      <c r="AT2946" s="166" t="s">
        <v>232</v>
      </c>
      <c r="AU2946" s="198" t="s">
        <v>58</v>
      </c>
      <c r="AV2946" s="269"/>
      <c r="AW2946" s="166" t="s">
        <v>1122</v>
      </c>
      <c r="AX2946" s="2511" t="s">
        <v>16479</v>
      </c>
      <c r="AY2946" s="2391" t="s">
        <v>16471</v>
      </c>
    </row>
    <row r="2947" spans="1:51" s="8" customFormat="1" ht="15.95" customHeight="1" x14ac:dyDescent="0.25">
      <c r="A2947" s="112"/>
      <c r="B2947" s="113"/>
      <c r="C2947" s="992"/>
      <c r="D2947" s="113"/>
      <c r="E2947" s="130"/>
      <c r="F2947" s="130"/>
      <c r="G2947" s="113"/>
      <c r="H2947" s="130"/>
      <c r="I2947" s="113"/>
      <c r="J2947" s="130"/>
      <c r="K2947" s="130"/>
      <c r="L2947" s="130"/>
      <c r="M2947" s="130"/>
      <c r="N2947" s="329"/>
      <c r="O2947" s="329"/>
      <c r="P2947" s="329"/>
      <c r="Q2947" s="1071"/>
      <c r="R2947" s="114"/>
      <c r="S2947" s="131"/>
      <c r="T2947" s="114"/>
      <c r="U2947" s="131"/>
      <c r="V2947" s="114"/>
      <c r="W2947" s="114"/>
      <c r="X2947" s="114"/>
      <c r="Y2947" s="113" t="s">
        <v>230</v>
      </c>
      <c r="Z2947" s="113" t="s">
        <v>230</v>
      </c>
      <c r="AA2947" s="132" t="s">
        <v>230</v>
      </c>
      <c r="AB2947" s="113" t="s">
        <v>230</v>
      </c>
      <c r="AC2947" s="113" t="s">
        <v>230</v>
      </c>
      <c r="AD2947" s="113" t="s">
        <v>230</v>
      </c>
      <c r="AE2947" s="130" t="s">
        <v>5236</v>
      </c>
      <c r="AF2947" s="113" t="s">
        <v>5377</v>
      </c>
      <c r="AG2947" s="115" t="s">
        <v>230</v>
      </c>
      <c r="AH2947" s="132" t="s">
        <v>58</v>
      </c>
      <c r="AI2947" s="315">
        <v>7.6300000000000007E-2</v>
      </c>
      <c r="AJ2947" s="131">
        <v>3750</v>
      </c>
      <c r="AK2947" s="116">
        <f>AI2947*AJ2947/365</f>
        <v>0.78390410958904111</v>
      </c>
      <c r="AL2947" s="116">
        <v>0</v>
      </c>
      <c r="AM2947" s="116">
        <f t="shared" si="404"/>
        <v>0.78390410958904111</v>
      </c>
      <c r="AN2947" s="116"/>
      <c r="AO2947" s="116"/>
      <c r="AP2947" s="116"/>
      <c r="AQ2947" s="367"/>
      <c r="AR2947" s="42"/>
      <c r="AS2947" s="43"/>
      <c r="AT2947" s="113"/>
      <c r="AU2947" s="130"/>
      <c r="AV2947" s="44"/>
      <c r="AW2947" s="113"/>
      <c r="AX2947" s="44"/>
      <c r="AY2947" s="2391"/>
    </row>
    <row r="2948" spans="1:51" s="8" customFormat="1" ht="15.95" customHeight="1" x14ac:dyDescent="0.25">
      <c r="A2948" s="36"/>
      <c r="B2948" s="1029"/>
      <c r="C2948" s="990"/>
      <c r="D2948" s="1029"/>
      <c r="E2948" s="5"/>
      <c r="F2948" s="5"/>
      <c r="G2948" s="1029"/>
      <c r="H2948" s="5"/>
      <c r="I2948" s="1029"/>
      <c r="J2948" s="5"/>
      <c r="K2948" s="5"/>
      <c r="L2948" s="5"/>
      <c r="M2948" s="5"/>
      <c r="N2948" s="328"/>
      <c r="O2948" s="328"/>
      <c r="P2948" s="328"/>
      <c r="Q2948" s="1056"/>
      <c r="R2948" s="448"/>
      <c r="S2948" s="61"/>
      <c r="T2948" s="448"/>
      <c r="U2948" s="61"/>
      <c r="V2948" s="448"/>
      <c r="W2948" s="448"/>
      <c r="X2948" s="448"/>
      <c r="Y2948" s="1029" t="s">
        <v>230</v>
      </c>
      <c r="Z2948" s="1029" t="s">
        <v>230</v>
      </c>
      <c r="AA2948" s="1" t="s">
        <v>230</v>
      </c>
      <c r="AB2948" s="1029" t="s">
        <v>230</v>
      </c>
      <c r="AC2948" s="1029" t="s">
        <v>230</v>
      </c>
      <c r="AD2948" s="1029" t="s">
        <v>230</v>
      </c>
      <c r="AE2948" s="5" t="s">
        <v>5175</v>
      </c>
      <c r="AF2948" s="1029" t="s">
        <v>5378</v>
      </c>
      <c r="AG2948" s="39" t="s">
        <v>230</v>
      </c>
      <c r="AH2948" s="1" t="s">
        <v>58</v>
      </c>
      <c r="AI2948" s="315">
        <v>7.6300000000000007E-2</v>
      </c>
      <c r="AJ2948" s="61">
        <v>5850</v>
      </c>
      <c r="AK2948" s="116">
        <f>AI2948*AJ2948/365</f>
        <v>1.2228904109589041</v>
      </c>
      <c r="AL2948" s="40">
        <v>0</v>
      </c>
      <c r="AM2948" s="40">
        <f t="shared" si="404"/>
        <v>1.2228904109589041</v>
      </c>
      <c r="AN2948" s="40"/>
      <c r="AO2948" s="40"/>
      <c r="AP2948" s="40"/>
      <c r="AQ2948" s="1644"/>
      <c r="AR2948" s="1034"/>
      <c r="AS2948" s="45"/>
      <c r="AT2948" s="1029"/>
      <c r="AU2948" s="5"/>
      <c r="AV2948" s="46"/>
      <c r="AW2948" s="1029"/>
      <c r="AX2948" s="46"/>
      <c r="AY2948" s="2391"/>
    </row>
    <row r="2949" spans="1:51" s="8" customFormat="1" ht="15.95" customHeight="1" x14ac:dyDescent="0.25">
      <c r="A2949" s="93"/>
      <c r="B2949" s="88"/>
      <c r="C2949" s="993"/>
      <c r="D2949" s="88"/>
      <c r="E2949" s="103"/>
      <c r="F2949" s="103"/>
      <c r="G2949" s="88"/>
      <c r="H2949" s="103"/>
      <c r="I2949" s="88"/>
      <c r="J2949" s="103"/>
      <c r="K2949" s="103"/>
      <c r="L2949" s="103"/>
      <c r="M2949" s="103"/>
      <c r="N2949" s="330"/>
      <c r="O2949" s="330"/>
      <c r="P2949" s="330"/>
      <c r="Q2949" s="106"/>
      <c r="R2949" s="94"/>
      <c r="S2949" s="104"/>
      <c r="T2949" s="94"/>
      <c r="U2949" s="104"/>
      <c r="V2949" s="94"/>
      <c r="W2949" s="94"/>
      <c r="X2949" s="94"/>
      <c r="Y2949" s="88" t="s">
        <v>230</v>
      </c>
      <c r="Z2949" s="88" t="s">
        <v>230</v>
      </c>
      <c r="AA2949" s="90" t="s">
        <v>230</v>
      </c>
      <c r="AB2949" s="88" t="s">
        <v>230</v>
      </c>
      <c r="AC2949" s="88" t="s">
        <v>230</v>
      </c>
      <c r="AD2949" s="88" t="s">
        <v>230</v>
      </c>
      <c r="AE2949" s="103" t="s">
        <v>5379</v>
      </c>
      <c r="AF2949" s="88" t="s">
        <v>1777</v>
      </c>
      <c r="AG2949" s="95" t="s">
        <v>230</v>
      </c>
      <c r="AH2949" s="90" t="s">
        <v>58</v>
      </c>
      <c r="AI2949" s="318">
        <v>7.6300000000000007E-2</v>
      </c>
      <c r="AJ2949" s="104">
        <v>2700</v>
      </c>
      <c r="AK2949" s="126">
        <f>AI2949*AJ2949/365</f>
        <v>0.56441095890410964</v>
      </c>
      <c r="AL2949" s="98">
        <v>0</v>
      </c>
      <c r="AM2949" s="98">
        <f t="shared" si="404"/>
        <v>0.56441095890410964</v>
      </c>
      <c r="AN2949" s="98"/>
      <c r="AO2949" s="98"/>
      <c r="AP2949" s="98"/>
      <c r="AQ2949" s="368"/>
      <c r="AR2949" s="47"/>
      <c r="AS2949" s="48"/>
      <c r="AT2949" s="88"/>
      <c r="AU2949" s="103"/>
      <c r="AV2949" s="52"/>
      <c r="AW2949" s="52"/>
      <c r="AX2949" s="46"/>
      <c r="AY2949" s="2391"/>
    </row>
    <row r="2950" spans="1:51" s="55" customFormat="1" ht="15.95" customHeight="1" x14ac:dyDescent="0.25">
      <c r="A2950" s="182">
        <v>576</v>
      </c>
      <c r="B2950" s="166" t="s">
        <v>55</v>
      </c>
      <c r="C2950" s="989" t="s">
        <v>58</v>
      </c>
      <c r="D2950" s="166" t="s">
        <v>23809</v>
      </c>
      <c r="E2950" s="198" t="s">
        <v>5380</v>
      </c>
      <c r="F2950" s="198" t="s">
        <v>5381</v>
      </c>
      <c r="G2950" s="166"/>
      <c r="H2950" s="198" t="s">
        <v>10852</v>
      </c>
      <c r="I2950" s="166" t="s">
        <v>220</v>
      </c>
      <c r="J2950" s="166" t="s">
        <v>221</v>
      </c>
      <c r="K2950" s="198" t="s">
        <v>222</v>
      </c>
      <c r="L2950" s="198" t="s">
        <v>221</v>
      </c>
      <c r="M2950" s="198" t="s">
        <v>879</v>
      </c>
      <c r="N2950" s="199">
        <v>5</v>
      </c>
      <c r="O2950" s="199">
        <v>1.5</v>
      </c>
      <c r="P2950" s="199">
        <v>7.5</v>
      </c>
      <c r="Q2950" s="1012">
        <v>3</v>
      </c>
      <c r="R2950" s="184"/>
      <c r="S2950" s="223">
        <v>3</v>
      </c>
      <c r="T2950" s="183"/>
      <c r="U2950" s="223">
        <v>0</v>
      </c>
      <c r="V2950" s="183"/>
      <c r="W2950" s="183"/>
      <c r="X2950" s="183"/>
      <c r="Y2950" s="673" t="s">
        <v>16652</v>
      </c>
      <c r="Z2950" s="166" t="s">
        <v>230</v>
      </c>
      <c r="AA2950" s="203" t="s">
        <v>230</v>
      </c>
      <c r="AB2950" s="166" t="s">
        <v>230</v>
      </c>
      <c r="AC2950" s="166" t="s">
        <v>230</v>
      </c>
      <c r="AD2950" s="166" t="s">
        <v>230</v>
      </c>
      <c r="AE2950" s="198" t="s">
        <v>5382</v>
      </c>
      <c r="AF2950" s="166" t="s">
        <v>5383</v>
      </c>
      <c r="AG2950" s="165" t="s">
        <v>230</v>
      </c>
      <c r="AH2950" s="203" t="s">
        <v>58</v>
      </c>
      <c r="AI2950" s="167">
        <v>0.1</v>
      </c>
      <c r="AJ2950" s="223">
        <v>5550</v>
      </c>
      <c r="AK2950" s="167">
        <f t="shared" ref="AK2950:AK2956" si="406">AJ2950*0.0763/365</f>
        <v>1.1601780821917809</v>
      </c>
      <c r="AL2950" s="167">
        <f t="shared" si="405"/>
        <v>0.36036986301369861</v>
      </c>
      <c r="AM2950" s="187">
        <f t="shared" si="404"/>
        <v>1.5205479452054795</v>
      </c>
      <c r="AN2950" s="167">
        <f>SUM(AK2950:AK2960)</f>
        <v>3.7402602739726025</v>
      </c>
      <c r="AO2950" s="167">
        <f>SUM(AL2950:AL2960)</f>
        <v>1.1200684931506848</v>
      </c>
      <c r="AP2950" s="167">
        <f>SUM(AM2950:AM2960)</f>
        <v>4.8603287671232884</v>
      </c>
      <c r="AQ2950" s="167">
        <f>AP2950*30</f>
        <v>145.80986301369865</v>
      </c>
      <c r="AR2950" s="193" t="s">
        <v>231</v>
      </c>
      <c r="AS2950" s="194" t="s">
        <v>431</v>
      </c>
      <c r="AT2950" s="166" t="s">
        <v>232</v>
      </c>
      <c r="AU2950" s="198" t="s">
        <v>58</v>
      </c>
      <c r="AV2950" s="679" t="s">
        <v>5384</v>
      </c>
      <c r="AW2950" s="166" t="s">
        <v>234</v>
      </c>
      <c r="AX2950" s="46"/>
      <c r="AY2950" s="2391"/>
    </row>
    <row r="2951" spans="1:51" s="8" customFormat="1" ht="15.95" customHeight="1" x14ac:dyDescent="0.25">
      <c r="A2951" s="112"/>
      <c r="B2951" s="113"/>
      <c r="C2951" s="992"/>
      <c r="D2951" s="113"/>
      <c r="E2951" s="130"/>
      <c r="F2951" s="130"/>
      <c r="G2951" s="113"/>
      <c r="H2951" s="130"/>
      <c r="I2951" s="113"/>
      <c r="J2951" s="130"/>
      <c r="K2951" s="130"/>
      <c r="L2951" s="130"/>
      <c r="M2951" s="130"/>
      <c r="N2951" s="329"/>
      <c r="O2951" s="329"/>
      <c r="P2951" s="329"/>
      <c r="Q2951" s="1071"/>
      <c r="R2951" s="114"/>
      <c r="S2951" s="131"/>
      <c r="T2951" s="114"/>
      <c r="U2951" s="131"/>
      <c r="V2951" s="114"/>
      <c r="W2951" s="114"/>
      <c r="X2951" s="114"/>
      <c r="Y2951" s="113" t="s">
        <v>230</v>
      </c>
      <c r="Z2951" s="113" t="s">
        <v>230</v>
      </c>
      <c r="AA2951" s="132" t="s">
        <v>230</v>
      </c>
      <c r="AB2951" s="113" t="s">
        <v>230</v>
      </c>
      <c r="AC2951" s="113" t="s">
        <v>230</v>
      </c>
      <c r="AD2951" s="113" t="s">
        <v>230</v>
      </c>
      <c r="AE2951" s="130" t="s">
        <v>5385</v>
      </c>
      <c r="AF2951" s="113" t="s">
        <v>5386</v>
      </c>
      <c r="AG2951" s="115" t="s">
        <v>230</v>
      </c>
      <c r="AH2951" s="132" t="s">
        <v>58</v>
      </c>
      <c r="AI2951" s="116">
        <v>0.1</v>
      </c>
      <c r="AJ2951" s="131">
        <v>1800</v>
      </c>
      <c r="AK2951" s="116">
        <f t="shared" si="406"/>
        <v>0.37627397260273976</v>
      </c>
      <c r="AL2951" s="116">
        <f t="shared" si="405"/>
        <v>0.11687671232876712</v>
      </c>
      <c r="AM2951" s="116">
        <f t="shared" ref="AM2951:AM2956" si="407">AK2951+AL2951</f>
        <v>0.49315068493150688</v>
      </c>
      <c r="AN2951" s="116"/>
      <c r="AO2951" s="116"/>
      <c r="AP2951" s="116"/>
      <c r="AQ2951" s="367"/>
      <c r="AR2951" s="42"/>
      <c r="AS2951" s="43"/>
      <c r="AT2951" s="113"/>
      <c r="AU2951" s="130"/>
      <c r="AV2951" s="44"/>
      <c r="AW2951" s="44"/>
      <c r="AX2951" s="46"/>
      <c r="AY2951" s="2391"/>
    </row>
    <row r="2952" spans="1:51" s="8" customFormat="1" ht="15.95" customHeight="1" x14ac:dyDescent="0.25">
      <c r="A2952" s="36"/>
      <c r="B2952" s="1029"/>
      <c r="C2952" s="990"/>
      <c r="D2952" s="1029"/>
      <c r="E2952" s="5"/>
      <c r="F2952" s="5"/>
      <c r="G2952" s="1029"/>
      <c r="H2952" s="5"/>
      <c r="I2952" s="1029"/>
      <c r="J2952" s="5"/>
      <c r="K2952" s="5"/>
      <c r="L2952" s="5"/>
      <c r="M2952" s="5"/>
      <c r="N2952" s="328"/>
      <c r="O2952" s="328"/>
      <c r="P2952" s="328"/>
      <c r="Q2952" s="1056"/>
      <c r="R2952" s="448"/>
      <c r="S2952" s="61"/>
      <c r="T2952" s="448"/>
      <c r="U2952" s="61"/>
      <c r="V2952" s="448"/>
      <c r="W2952" s="448"/>
      <c r="X2952" s="448"/>
      <c r="Y2952" s="1029" t="s">
        <v>230</v>
      </c>
      <c r="Z2952" s="1029" t="s">
        <v>230</v>
      </c>
      <c r="AA2952" s="1" t="s">
        <v>230</v>
      </c>
      <c r="AB2952" s="1029" t="s">
        <v>230</v>
      </c>
      <c r="AC2952" s="1029" t="s">
        <v>230</v>
      </c>
      <c r="AD2952" s="1029" t="s">
        <v>230</v>
      </c>
      <c r="AE2952" s="5" t="s">
        <v>5387</v>
      </c>
      <c r="AF2952" s="1029" t="s">
        <v>5388</v>
      </c>
      <c r="AG2952" s="39" t="s">
        <v>230</v>
      </c>
      <c r="AH2952" s="1" t="s">
        <v>58</v>
      </c>
      <c r="AI2952" s="40">
        <v>0.1</v>
      </c>
      <c r="AJ2952" s="61">
        <v>2400</v>
      </c>
      <c r="AK2952" s="40">
        <f t="shared" si="406"/>
        <v>0.50169863013698635</v>
      </c>
      <c r="AL2952" s="40">
        <f t="shared" si="405"/>
        <v>0.15583561643835614</v>
      </c>
      <c r="AM2952" s="40">
        <f t="shared" si="407"/>
        <v>0.65753424657534243</v>
      </c>
      <c r="AN2952" s="40"/>
      <c r="AO2952" s="40"/>
      <c r="AP2952" s="40"/>
      <c r="AQ2952" s="1644"/>
      <c r="AR2952" s="1034"/>
      <c r="AS2952" s="45"/>
      <c r="AT2952" s="1029"/>
      <c r="AU2952" s="5"/>
      <c r="AV2952" s="46"/>
      <c r="AW2952" s="46"/>
      <c r="AX2952" s="46"/>
      <c r="AY2952" s="2391"/>
    </row>
    <row r="2953" spans="1:51" s="8" customFormat="1" ht="15.95" customHeight="1" x14ac:dyDescent="0.25">
      <c r="A2953" s="36"/>
      <c r="B2953" s="1029"/>
      <c r="C2953" s="990"/>
      <c r="D2953" s="1029"/>
      <c r="E2953" s="5"/>
      <c r="F2953" s="5"/>
      <c r="G2953" s="1029"/>
      <c r="H2953" s="5"/>
      <c r="I2953" s="1029"/>
      <c r="J2953" s="5"/>
      <c r="K2953" s="5"/>
      <c r="L2953" s="5"/>
      <c r="M2953" s="5"/>
      <c r="N2953" s="328"/>
      <c r="O2953" s="328"/>
      <c r="P2953" s="328"/>
      <c r="Q2953" s="1056"/>
      <c r="R2953" s="448"/>
      <c r="S2953" s="61"/>
      <c r="T2953" s="448"/>
      <c r="U2953" s="61"/>
      <c r="V2953" s="448"/>
      <c r="W2953" s="448"/>
      <c r="X2953" s="448"/>
      <c r="Y2953" s="1029" t="s">
        <v>230</v>
      </c>
      <c r="Z2953" s="1029" t="s">
        <v>230</v>
      </c>
      <c r="AA2953" s="1" t="s">
        <v>230</v>
      </c>
      <c r="AB2953" s="1029" t="s">
        <v>230</v>
      </c>
      <c r="AC2953" s="1029" t="s">
        <v>230</v>
      </c>
      <c r="AD2953" s="1029" t="s">
        <v>230</v>
      </c>
      <c r="AE2953" s="5" t="s">
        <v>2440</v>
      </c>
      <c r="AF2953" s="1029" t="s">
        <v>4942</v>
      </c>
      <c r="AG2953" s="39" t="s">
        <v>230</v>
      </c>
      <c r="AH2953" s="1" t="s">
        <v>58</v>
      </c>
      <c r="AI2953" s="40">
        <v>0.1</v>
      </c>
      <c r="AJ2953" s="61">
        <v>2550</v>
      </c>
      <c r="AK2953" s="40">
        <f t="shared" si="406"/>
        <v>0.53305479452054805</v>
      </c>
      <c r="AL2953" s="40">
        <f t="shared" si="405"/>
        <v>0.16557534246575342</v>
      </c>
      <c r="AM2953" s="40">
        <f t="shared" si="407"/>
        <v>0.6986301369863015</v>
      </c>
      <c r="AN2953" s="40"/>
      <c r="AO2953" s="40"/>
      <c r="AP2953" s="40"/>
      <c r="AQ2953" s="1644"/>
      <c r="AR2953" s="1034"/>
      <c r="AS2953" s="45"/>
      <c r="AT2953" s="1029"/>
      <c r="AU2953" s="5"/>
      <c r="AV2953" s="46"/>
      <c r="AW2953" s="1029"/>
      <c r="AX2953" s="46"/>
      <c r="AY2953" s="2391"/>
    </row>
    <row r="2954" spans="1:51" s="8" customFormat="1" ht="15.95" customHeight="1" x14ac:dyDescent="0.25">
      <c r="A2954" s="36"/>
      <c r="B2954" s="1029"/>
      <c r="C2954" s="990"/>
      <c r="D2954" s="1029"/>
      <c r="E2954" s="5"/>
      <c r="F2954" s="5"/>
      <c r="G2954" s="1029"/>
      <c r="H2954" s="5"/>
      <c r="I2954" s="1029"/>
      <c r="J2954" s="5"/>
      <c r="K2954" s="5"/>
      <c r="L2954" s="5"/>
      <c r="M2954" s="5"/>
      <c r="N2954" s="328"/>
      <c r="O2954" s="328"/>
      <c r="P2954" s="328"/>
      <c r="Q2954" s="1056"/>
      <c r="R2954" s="448"/>
      <c r="S2954" s="61"/>
      <c r="T2954" s="448"/>
      <c r="U2954" s="61"/>
      <c r="V2954" s="448"/>
      <c r="W2954" s="448"/>
      <c r="X2954" s="448"/>
      <c r="Y2954" s="1029" t="s">
        <v>230</v>
      </c>
      <c r="Z2954" s="1029" t="s">
        <v>230</v>
      </c>
      <c r="AA2954" s="1" t="s">
        <v>230</v>
      </c>
      <c r="AB2954" s="1029" t="s">
        <v>230</v>
      </c>
      <c r="AC2954" s="1029" t="s">
        <v>230</v>
      </c>
      <c r="AD2954" s="1029" t="s">
        <v>230</v>
      </c>
      <c r="AE2954" s="5" t="s">
        <v>2442</v>
      </c>
      <c r="AF2954" s="1029" t="s">
        <v>5389</v>
      </c>
      <c r="AG2954" s="39" t="s">
        <v>230</v>
      </c>
      <c r="AH2954" s="1" t="s">
        <v>58</v>
      </c>
      <c r="AI2954" s="40">
        <v>0.1</v>
      </c>
      <c r="AJ2954" s="61">
        <v>2400</v>
      </c>
      <c r="AK2954" s="40">
        <f t="shared" si="406"/>
        <v>0.50169863013698635</v>
      </c>
      <c r="AL2954" s="40">
        <f t="shared" si="405"/>
        <v>0.15583561643835614</v>
      </c>
      <c r="AM2954" s="40">
        <f t="shared" si="407"/>
        <v>0.65753424657534243</v>
      </c>
      <c r="AN2954" s="40"/>
      <c r="AO2954" s="40"/>
      <c r="AP2954" s="40"/>
      <c r="AQ2954" s="1644"/>
      <c r="AR2954" s="1034"/>
      <c r="AS2954" s="45"/>
      <c r="AT2954" s="1029"/>
      <c r="AU2954" s="5"/>
      <c r="AV2954" s="46"/>
      <c r="AW2954" s="1029"/>
      <c r="AX2954" s="46"/>
      <c r="AY2954" s="2391"/>
    </row>
    <row r="2955" spans="1:51" s="8" customFormat="1" ht="15.95" customHeight="1" x14ac:dyDescent="0.25">
      <c r="A2955" s="36"/>
      <c r="B2955" s="1029"/>
      <c r="C2955" s="990"/>
      <c r="D2955" s="1029"/>
      <c r="E2955" s="5"/>
      <c r="F2955" s="5"/>
      <c r="G2955" s="1029"/>
      <c r="H2955" s="5"/>
      <c r="I2955" s="1029"/>
      <c r="J2955" s="5"/>
      <c r="K2955" s="5"/>
      <c r="L2955" s="5"/>
      <c r="M2955" s="5"/>
      <c r="N2955" s="328"/>
      <c r="O2955" s="328"/>
      <c r="P2955" s="328"/>
      <c r="Q2955" s="1056"/>
      <c r="R2955" s="448"/>
      <c r="S2955" s="61"/>
      <c r="T2955" s="448"/>
      <c r="U2955" s="61"/>
      <c r="V2955" s="448"/>
      <c r="W2955" s="448"/>
      <c r="X2955" s="448"/>
      <c r="Y2955" s="1029" t="s">
        <v>230</v>
      </c>
      <c r="Z2955" s="1029" t="s">
        <v>230</v>
      </c>
      <c r="AA2955" s="1" t="s">
        <v>230</v>
      </c>
      <c r="AB2955" s="1029" t="s">
        <v>230</v>
      </c>
      <c r="AC2955" s="1029" t="s">
        <v>230</v>
      </c>
      <c r="AD2955" s="1029" t="s">
        <v>230</v>
      </c>
      <c r="AE2955" s="5" t="s">
        <v>5124</v>
      </c>
      <c r="AF2955" s="1029" t="s">
        <v>5390</v>
      </c>
      <c r="AG2955" s="39" t="s">
        <v>230</v>
      </c>
      <c r="AH2955" s="1" t="s">
        <v>58</v>
      </c>
      <c r="AI2955" s="40">
        <v>0.1</v>
      </c>
      <c r="AJ2955" s="61">
        <v>2100</v>
      </c>
      <c r="AK2955" s="40">
        <f t="shared" si="406"/>
        <v>0.43898630136986305</v>
      </c>
      <c r="AL2955" s="40">
        <f t="shared" si="405"/>
        <v>0.13635616438356163</v>
      </c>
      <c r="AM2955" s="40">
        <f t="shared" si="407"/>
        <v>0.57534246575342474</v>
      </c>
      <c r="AN2955" s="40"/>
      <c r="AO2955" s="40"/>
      <c r="AP2955" s="40"/>
      <c r="AQ2955" s="1644"/>
      <c r="AR2955" s="1034"/>
      <c r="AS2955" s="45"/>
      <c r="AT2955" s="1029"/>
      <c r="AU2955" s="5"/>
      <c r="AV2955" s="46"/>
      <c r="AW2955" s="1029"/>
      <c r="AX2955" s="46"/>
      <c r="AY2955" s="2391"/>
    </row>
    <row r="2956" spans="1:51" s="8" customFormat="1" ht="15.95" customHeight="1" x14ac:dyDescent="0.25">
      <c r="A2956" s="36"/>
      <c r="B2956" s="1029"/>
      <c r="C2956" s="990"/>
      <c r="D2956" s="1029"/>
      <c r="E2956" s="5"/>
      <c r="F2956" s="5"/>
      <c r="G2956" s="1029"/>
      <c r="H2956" s="5"/>
      <c r="I2956" s="1029"/>
      <c r="J2956" s="5"/>
      <c r="K2956" s="5"/>
      <c r="L2956" s="5"/>
      <c r="M2956" s="5"/>
      <c r="N2956" s="328"/>
      <c r="O2956" s="328"/>
      <c r="P2956" s="328"/>
      <c r="Q2956" s="1056"/>
      <c r="R2956" s="448"/>
      <c r="S2956" s="61"/>
      <c r="T2956" s="448"/>
      <c r="U2956" s="61"/>
      <c r="V2956" s="448"/>
      <c r="W2956" s="448"/>
      <c r="X2956" s="448"/>
      <c r="Y2956" s="1029" t="s">
        <v>230</v>
      </c>
      <c r="Z2956" s="1029" t="s">
        <v>230</v>
      </c>
      <c r="AA2956" s="1" t="s">
        <v>230</v>
      </c>
      <c r="AB2956" s="1029" t="s">
        <v>230</v>
      </c>
      <c r="AC2956" s="1029" t="s">
        <v>230</v>
      </c>
      <c r="AD2956" s="1029" t="s">
        <v>230</v>
      </c>
      <c r="AE2956" s="5" t="s">
        <v>5221</v>
      </c>
      <c r="AF2956" s="1029" t="s">
        <v>5065</v>
      </c>
      <c r="AG2956" s="39" t="s">
        <v>230</v>
      </c>
      <c r="AH2956" s="1" t="s">
        <v>58</v>
      </c>
      <c r="AI2956" s="40">
        <v>0.1</v>
      </c>
      <c r="AJ2956" s="61">
        <v>450</v>
      </c>
      <c r="AK2956" s="40">
        <f t="shared" si="406"/>
        <v>9.406849315068494E-2</v>
      </c>
      <c r="AL2956" s="40">
        <f t="shared" si="405"/>
        <v>2.921917808219178E-2</v>
      </c>
      <c r="AM2956" s="40">
        <f t="shared" si="407"/>
        <v>0.12328767123287672</v>
      </c>
      <c r="AN2956" s="40"/>
      <c r="AO2956" s="40"/>
      <c r="AP2956" s="40"/>
      <c r="AQ2956" s="1644"/>
      <c r="AR2956" s="1034"/>
      <c r="AS2956" s="45"/>
      <c r="AT2956" s="1029"/>
      <c r="AU2956" s="5"/>
      <c r="AV2956" s="46"/>
      <c r="AW2956" s="1029"/>
      <c r="AX2956" s="46"/>
      <c r="AY2956" s="2391"/>
    </row>
    <row r="2957" spans="1:51" s="1099" customFormat="1" ht="15.95" customHeight="1" x14ac:dyDescent="0.25">
      <c r="A2957" s="781"/>
      <c r="B2957" s="782"/>
      <c r="C2957" s="1314"/>
      <c r="D2957" s="782"/>
      <c r="E2957" s="1015"/>
      <c r="F2957" s="1015"/>
      <c r="G2957" s="782"/>
      <c r="H2957" s="1015"/>
      <c r="I2957" s="782"/>
      <c r="J2957" s="1015"/>
      <c r="K2957" s="1015"/>
      <c r="L2957" s="1015"/>
      <c r="M2957" s="1015"/>
      <c r="N2957" s="1315"/>
      <c r="O2957" s="1315"/>
      <c r="P2957" s="1315"/>
      <c r="Q2957" s="1316"/>
      <c r="R2957" s="783"/>
      <c r="S2957" s="1195"/>
      <c r="T2957" s="783"/>
      <c r="U2957" s="1195"/>
      <c r="V2957" s="783"/>
      <c r="W2957" s="783"/>
      <c r="X2957" s="783"/>
      <c r="Y2957" s="782" t="s">
        <v>230</v>
      </c>
      <c r="Z2957" s="782" t="s">
        <v>230</v>
      </c>
      <c r="AA2957" s="784" t="s">
        <v>230</v>
      </c>
      <c r="AB2957" s="782" t="s">
        <v>230</v>
      </c>
      <c r="AC2957" s="1494" t="s">
        <v>21268</v>
      </c>
      <c r="AD2957" s="1383" t="s">
        <v>21269</v>
      </c>
      <c r="AE2957" s="782" t="s">
        <v>5382</v>
      </c>
      <c r="AF2957" s="1015" t="s">
        <v>21301</v>
      </c>
      <c r="AG2957" s="377" t="s">
        <v>21273</v>
      </c>
      <c r="AH2957" s="754" t="s">
        <v>17021</v>
      </c>
      <c r="AI2957" s="379">
        <v>0.87</v>
      </c>
      <c r="AJ2957" s="785">
        <v>6</v>
      </c>
      <c r="AK2957" s="378">
        <f>AJ2957*AI2957/365</f>
        <v>1.4301369863013698E-2</v>
      </c>
      <c r="AL2957" s="430">
        <v>0</v>
      </c>
      <c r="AM2957" s="380">
        <f>SUBTOTAL(9,AK2957:AL2957)</f>
        <v>1.4301369863013698E-2</v>
      </c>
      <c r="AN2957" s="430"/>
      <c r="AO2957" s="430"/>
      <c r="AP2957" s="430"/>
      <c r="AQ2957" s="830"/>
      <c r="AR2957" s="484"/>
      <c r="AS2957" s="786"/>
      <c r="AT2957" s="782"/>
      <c r="AU2957" s="1015"/>
      <c r="AV2957" s="787"/>
      <c r="AW2957" s="782"/>
      <c r="AX2957" s="2525" t="s">
        <v>21271</v>
      </c>
      <c r="AY2957" s="2401"/>
    </row>
    <row r="2958" spans="1:51" s="1099" customFormat="1" ht="15.95" customHeight="1" x14ac:dyDescent="0.25">
      <c r="A2958" s="781"/>
      <c r="B2958" s="782"/>
      <c r="C2958" s="1314"/>
      <c r="D2958" s="782"/>
      <c r="E2958" s="1015"/>
      <c r="F2958" s="1015"/>
      <c r="G2958" s="782"/>
      <c r="H2958" s="1015"/>
      <c r="I2958" s="782"/>
      <c r="J2958" s="1015"/>
      <c r="K2958" s="1015"/>
      <c r="L2958" s="1015"/>
      <c r="M2958" s="1015"/>
      <c r="N2958" s="1315"/>
      <c r="O2958" s="1315"/>
      <c r="P2958" s="1315"/>
      <c r="Q2958" s="1316"/>
      <c r="R2958" s="783"/>
      <c r="S2958" s="1195"/>
      <c r="T2958" s="783"/>
      <c r="U2958" s="1195"/>
      <c r="V2958" s="783"/>
      <c r="W2958" s="783"/>
      <c r="X2958" s="783"/>
      <c r="Y2958" s="782" t="s">
        <v>230</v>
      </c>
      <c r="Z2958" s="784" t="s">
        <v>230</v>
      </c>
      <c r="AA2958" s="782" t="s">
        <v>230</v>
      </c>
      <c r="AB2958" s="782" t="s">
        <v>230</v>
      </c>
      <c r="AC2958" s="782" t="s">
        <v>23814</v>
      </c>
      <c r="AD2958" s="1317" t="s">
        <v>23815</v>
      </c>
      <c r="AE2958" s="782" t="s">
        <v>23810</v>
      </c>
      <c r="AF2958" s="1015" t="s">
        <v>26084</v>
      </c>
      <c r="AG2958" s="1923" t="s">
        <v>23811</v>
      </c>
      <c r="AH2958" s="784" t="s">
        <v>23812</v>
      </c>
      <c r="AI2958" s="1920">
        <v>0.87</v>
      </c>
      <c r="AJ2958" s="785">
        <v>26</v>
      </c>
      <c r="AK2958" s="378">
        <f>AJ2958*AI2958/365</f>
        <v>6.1972602739726032E-2</v>
      </c>
      <c r="AL2958" s="430">
        <v>0</v>
      </c>
      <c r="AM2958" s="380">
        <f>SUBTOTAL(9,AK2958:AL2958)</f>
        <v>6.1972602739726032E-2</v>
      </c>
      <c r="AN2958" s="430"/>
      <c r="AO2958" s="430"/>
      <c r="AP2958" s="430"/>
      <c r="AQ2958" s="830"/>
      <c r="AR2958" s="484"/>
      <c r="AS2958" s="786"/>
      <c r="AT2958" s="782"/>
      <c r="AU2958" s="1015"/>
      <c r="AV2958" s="787"/>
      <c r="AW2958" s="782"/>
      <c r="AX2958" s="2525" t="s">
        <v>23813</v>
      </c>
      <c r="AY2958" s="2401"/>
    </row>
    <row r="2959" spans="1:51" s="1099" customFormat="1" ht="15.95" customHeight="1" x14ac:dyDescent="0.25">
      <c r="A2959" s="781"/>
      <c r="B2959" s="782"/>
      <c r="C2959" s="1314"/>
      <c r="D2959" s="782"/>
      <c r="E2959" s="1015"/>
      <c r="F2959" s="1015"/>
      <c r="G2959" s="782"/>
      <c r="H2959" s="1015"/>
      <c r="I2959" s="782"/>
      <c r="J2959" s="1015"/>
      <c r="K2959" s="1015"/>
      <c r="L2959" s="1015"/>
      <c r="M2959" s="1015"/>
      <c r="N2959" s="1315"/>
      <c r="O2959" s="1315"/>
      <c r="P2959" s="1315"/>
      <c r="Q2959" s="1316"/>
      <c r="R2959" s="783"/>
      <c r="S2959" s="1195"/>
      <c r="T2959" s="783"/>
      <c r="U2959" s="1195"/>
      <c r="V2959" s="783"/>
      <c r="W2959" s="783"/>
      <c r="X2959" s="783"/>
      <c r="Y2959" s="782"/>
      <c r="Z2959" s="784"/>
      <c r="AA2959" s="782"/>
      <c r="AB2959" s="782"/>
      <c r="AC2959" s="782" t="s">
        <v>24749</v>
      </c>
      <c r="AD2959" s="1317" t="s">
        <v>24750</v>
      </c>
      <c r="AE2959" s="782" t="s">
        <v>24751</v>
      </c>
      <c r="AF2959" s="1015" t="s">
        <v>24752</v>
      </c>
      <c r="AG2959" s="2044" t="s">
        <v>24753</v>
      </c>
      <c r="AH2959" s="784" t="s">
        <v>24754</v>
      </c>
      <c r="AI2959" s="2042">
        <v>1.18</v>
      </c>
      <c r="AJ2959" s="785">
        <v>15</v>
      </c>
      <c r="AK2959" s="378">
        <f>AJ2959*AI2959/365</f>
        <v>4.8493150684931506E-2</v>
      </c>
      <c r="AL2959" s="430">
        <v>0</v>
      </c>
      <c r="AM2959" s="380">
        <f>SUM(AK2959:AL2959)</f>
        <v>4.8493150684931506E-2</v>
      </c>
      <c r="AN2959" s="430"/>
      <c r="AO2959" s="430"/>
      <c r="AP2959" s="430"/>
      <c r="AQ2959" s="830"/>
      <c r="AR2959" s="484"/>
      <c r="AS2959" s="786"/>
      <c r="AT2959" s="782"/>
      <c r="AU2959" s="1015"/>
      <c r="AV2959" s="787"/>
      <c r="AW2959" s="782"/>
      <c r="AX2959" s="2525" t="s">
        <v>24755</v>
      </c>
      <c r="AY2959" s="2401"/>
    </row>
    <row r="2960" spans="1:51" s="8" customFormat="1" ht="15.95" customHeight="1" x14ac:dyDescent="0.25">
      <c r="A2960" s="93"/>
      <c r="B2960" s="88"/>
      <c r="C2960" s="993"/>
      <c r="D2960" s="88"/>
      <c r="E2960" s="103"/>
      <c r="F2960" s="103"/>
      <c r="G2960" s="88"/>
      <c r="H2960" s="103"/>
      <c r="I2960" s="88"/>
      <c r="J2960" s="103"/>
      <c r="K2960" s="103"/>
      <c r="L2960" s="103"/>
      <c r="M2960" s="103"/>
      <c r="N2960" s="330"/>
      <c r="O2960" s="330"/>
      <c r="P2960" s="330"/>
      <c r="Q2960" s="106"/>
      <c r="R2960" s="94"/>
      <c r="S2960" s="104"/>
      <c r="T2960" s="94"/>
      <c r="U2960" s="104"/>
      <c r="V2960" s="94"/>
      <c r="W2960" s="94"/>
      <c r="X2960" s="94"/>
      <c r="Y2960" s="88" t="s">
        <v>230</v>
      </c>
      <c r="Z2960" s="88" t="s">
        <v>230</v>
      </c>
      <c r="AA2960" s="90" t="s">
        <v>230</v>
      </c>
      <c r="AB2960" s="88" t="s">
        <v>230</v>
      </c>
      <c r="AC2960" s="88" t="s">
        <v>230</v>
      </c>
      <c r="AD2960" s="88" t="s">
        <v>230</v>
      </c>
      <c r="AE2960" s="103" t="s">
        <v>5391</v>
      </c>
      <c r="AF2960" s="103" t="s">
        <v>5392</v>
      </c>
      <c r="AG2960" s="95">
        <v>1165030050525</v>
      </c>
      <c r="AH2960" s="90" t="s">
        <v>5393</v>
      </c>
      <c r="AI2960" s="21">
        <v>0.87</v>
      </c>
      <c r="AJ2960" s="97">
        <v>4</v>
      </c>
      <c r="AK2960" s="98">
        <f>AJ2960*AI2960/365</f>
        <v>9.5342465753424661E-3</v>
      </c>
      <c r="AL2960" s="98">
        <v>0</v>
      </c>
      <c r="AM2960" s="96">
        <f>SUBTOTAL(9,AK2960:AL2960)</f>
        <v>9.5342465753424661E-3</v>
      </c>
      <c r="AN2960" s="98"/>
      <c r="AO2960" s="98"/>
      <c r="AP2960" s="98"/>
      <c r="AQ2960" s="368"/>
      <c r="AR2960" s="47"/>
      <c r="AS2960" s="48"/>
      <c r="AT2960" s="88"/>
      <c r="AU2960" s="103"/>
      <c r="AV2960" s="52"/>
      <c r="AW2960" s="88"/>
      <c r="AX2960" s="52"/>
      <c r="AY2960" s="2391"/>
    </row>
    <row r="2961" spans="1:51" s="55" customFormat="1" ht="15.95" customHeight="1" x14ac:dyDescent="0.2">
      <c r="A2961" s="182">
        <v>577</v>
      </c>
      <c r="B2961" s="166" t="s">
        <v>55</v>
      </c>
      <c r="C2961" s="989" t="s">
        <v>58</v>
      </c>
      <c r="D2961" s="354" t="s">
        <v>5394</v>
      </c>
      <c r="E2961" s="198" t="s">
        <v>5395</v>
      </c>
      <c r="F2961" s="198" t="s">
        <v>5396</v>
      </c>
      <c r="G2961" s="166"/>
      <c r="H2961" s="354" t="s">
        <v>219</v>
      </c>
      <c r="I2961" s="354" t="s">
        <v>220</v>
      </c>
      <c r="J2961" s="354" t="s">
        <v>221</v>
      </c>
      <c r="K2961" s="272" t="s">
        <v>222</v>
      </c>
      <c r="L2961" s="272" t="s">
        <v>221</v>
      </c>
      <c r="M2961" s="272" t="s">
        <v>879</v>
      </c>
      <c r="N2961" s="440">
        <v>6.4</v>
      </c>
      <c r="O2961" s="440">
        <v>2.2000000000000002</v>
      </c>
      <c r="P2961" s="440">
        <f>O2961*N2961</f>
        <v>14.080000000000002</v>
      </c>
      <c r="Q2961" s="1012">
        <v>2</v>
      </c>
      <c r="R2961" s="184"/>
      <c r="S2961" s="223">
        <v>1</v>
      </c>
      <c r="T2961" s="183"/>
      <c r="U2961" s="223">
        <v>0</v>
      </c>
      <c r="V2961" s="183"/>
      <c r="W2961" s="183"/>
      <c r="X2961" s="183"/>
      <c r="Y2961" s="354" t="s">
        <v>62</v>
      </c>
      <c r="Z2961" s="366" t="s">
        <v>224</v>
      </c>
      <c r="AA2961" s="762" t="s">
        <v>225</v>
      </c>
      <c r="AB2961" s="354" t="s">
        <v>1789</v>
      </c>
      <c r="AC2961" s="354" t="s">
        <v>1790</v>
      </c>
      <c r="AD2961" s="925" t="s">
        <v>1791</v>
      </c>
      <c r="AE2961" s="198" t="s">
        <v>5397</v>
      </c>
      <c r="AF2961" s="166" t="s">
        <v>5398</v>
      </c>
      <c r="AG2961" s="165" t="s">
        <v>230</v>
      </c>
      <c r="AH2961" s="203" t="s">
        <v>58</v>
      </c>
      <c r="AI2961" s="312">
        <v>7.6300000000000007E-2</v>
      </c>
      <c r="AJ2961" s="223">
        <v>2550</v>
      </c>
      <c r="AK2961" s="167">
        <f t="shared" ref="AK2961:AK2967" si="408">AI2961*AJ2961/365</f>
        <v>0.53305479452054805</v>
      </c>
      <c r="AL2961" s="167">
        <v>0</v>
      </c>
      <c r="AM2961" s="187">
        <f>AK2961+AL2961</f>
        <v>0.53305479452054805</v>
      </c>
      <c r="AN2961" s="167">
        <f>SUM(AK2961:AK2967)</f>
        <v>3.2923972602739728</v>
      </c>
      <c r="AO2961" s="167">
        <f>SUM(AL2961:AL2967)</f>
        <v>0</v>
      </c>
      <c r="AP2961" s="167">
        <f>AN2961+AO2961</f>
        <v>3.2923972602739728</v>
      </c>
      <c r="AQ2961" s="167">
        <f>AP2961*30</f>
        <v>98.771917808219186</v>
      </c>
      <c r="AR2961" s="193" t="s">
        <v>231</v>
      </c>
      <c r="AS2961" s="363" t="s">
        <v>431</v>
      </c>
      <c r="AT2961" s="166" t="s">
        <v>232</v>
      </c>
      <c r="AU2961" s="198" t="s">
        <v>58</v>
      </c>
      <c r="AV2961" s="679" t="s">
        <v>5399</v>
      </c>
      <c r="AW2961" s="166" t="s">
        <v>234</v>
      </c>
      <c r="AX2961" s="2511" t="s">
        <v>16479</v>
      </c>
      <c r="AY2961" s="2391" t="s">
        <v>16471</v>
      </c>
    </row>
    <row r="2962" spans="1:51" s="8" customFormat="1" ht="15.95" customHeight="1" x14ac:dyDescent="0.25">
      <c r="A2962" s="112"/>
      <c r="B2962" s="113"/>
      <c r="C2962" s="992"/>
      <c r="D2962" s="113"/>
      <c r="E2962" s="130"/>
      <c r="F2962" s="130"/>
      <c r="G2962" s="113"/>
      <c r="H2962" s="130"/>
      <c r="I2962" s="113"/>
      <c r="J2962" s="130"/>
      <c r="K2962" s="130"/>
      <c r="L2962" s="130"/>
      <c r="M2962" s="130"/>
      <c r="N2962" s="329"/>
      <c r="O2962" s="329"/>
      <c r="P2962" s="329"/>
      <c r="Q2962" s="1071"/>
      <c r="R2962" s="114"/>
      <c r="S2962" s="131"/>
      <c r="T2962" s="114"/>
      <c r="U2962" s="131"/>
      <c r="V2962" s="114"/>
      <c r="W2962" s="114"/>
      <c r="X2962" s="114"/>
      <c r="Y2962" s="113" t="s">
        <v>230</v>
      </c>
      <c r="Z2962" s="113" t="s">
        <v>230</v>
      </c>
      <c r="AA2962" s="132" t="s">
        <v>230</v>
      </c>
      <c r="AB2962" s="113" t="s">
        <v>230</v>
      </c>
      <c r="AC2962" s="113" t="s">
        <v>230</v>
      </c>
      <c r="AD2962" s="113" t="s">
        <v>230</v>
      </c>
      <c r="AE2962" s="130" t="s">
        <v>16500</v>
      </c>
      <c r="AF2962" s="113" t="s">
        <v>5400</v>
      </c>
      <c r="AG2962" s="115" t="s">
        <v>230</v>
      </c>
      <c r="AH2962" s="132" t="s">
        <v>58</v>
      </c>
      <c r="AI2962" s="315">
        <v>7.6300000000000007E-2</v>
      </c>
      <c r="AJ2962" s="131">
        <v>1500</v>
      </c>
      <c r="AK2962" s="116">
        <f t="shared" si="408"/>
        <v>0.31356164383561647</v>
      </c>
      <c r="AL2962" s="116">
        <v>0</v>
      </c>
      <c r="AM2962" s="116">
        <f t="shared" ref="AM2962:AM2967" si="409">AK2962+AL2962</f>
        <v>0.31356164383561647</v>
      </c>
      <c r="AN2962" s="116"/>
      <c r="AO2962" s="116"/>
      <c r="AP2962" s="116"/>
      <c r="AQ2962" s="367"/>
      <c r="AR2962" s="42"/>
      <c r="AS2962" s="43"/>
      <c r="AT2962" s="113"/>
      <c r="AU2962" s="130"/>
      <c r="AV2962" s="44"/>
      <c r="AW2962" s="113"/>
      <c r="AX2962" s="44"/>
      <c r="AY2962" s="2391"/>
    </row>
    <row r="2963" spans="1:51" s="8" customFormat="1" ht="15.95" customHeight="1" x14ac:dyDescent="0.25">
      <c r="A2963" s="36"/>
      <c r="B2963" s="1029"/>
      <c r="C2963" s="990"/>
      <c r="D2963" s="1029"/>
      <c r="E2963" s="5"/>
      <c r="F2963" s="5"/>
      <c r="G2963" s="1029"/>
      <c r="H2963" s="5"/>
      <c r="I2963" s="1029"/>
      <c r="J2963" s="5"/>
      <c r="K2963" s="5"/>
      <c r="L2963" s="5"/>
      <c r="M2963" s="5"/>
      <c r="N2963" s="328"/>
      <c r="O2963" s="328"/>
      <c r="P2963" s="328"/>
      <c r="Q2963" s="1056"/>
      <c r="R2963" s="448"/>
      <c r="S2963" s="61"/>
      <c r="T2963" s="448"/>
      <c r="U2963" s="61"/>
      <c r="V2963" s="448"/>
      <c r="W2963" s="448"/>
      <c r="X2963" s="448"/>
      <c r="Y2963" s="1029" t="s">
        <v>230</v>
      </c>
      <c r="Z2963" s="1029" t="s">
        <v>230</v>
      </c>
      <c r="AA2963" s="1" t="s">
        <v>230</v>
      </c>
      <c r="AB2963" s="1029" t="s">
        <v>230</v>
      </c>
      <c r="AC2963" s="1029" t="s">
        <v>230</v>
      </c>
      <c r="AD2963" s="1029" t="s">
        <v>230</v>
      </c>
      <c r="AE2963" s="5" t="s">
        <v>5156</v>
      </c>
      <c r="AF2963" s="1029" t="s">
        <v>5401</v>
      </c>
      <c r="AG2963" s="39" t="s">
        <v>230</v>
      </c>
      <c r="AH2963" s="1" t="s">
        <v>58</v>
      </c>
      <c r="AI2963" s="315">
        <v>7.6300000000000007E-2</v>
      </c>
      <c r="AJ2963" s="61">
        <v>600</v>
      </c>
      <c r="AK2963" s="116">
        <f t="shared" si="408"/>
        <v>0.12542465753424659</v>
      </c>
      <c r="AL2963" s="40">
        <v>0</v>
      </c>
      <c r="AM2963" s="40">
        <f t="shared" si="409"/>
        <v>0.12542465753424659</v>
      </c>
      <c r="AN2963" s="40"/>
      <c r="AO2963" s="40"/>
      <c r="AP2963" s="40"/>
      <c r="AQ2963" s="1644"/>
      <c r="AR2963" s="1034"/>
      <c r="AS2963" s="45"/>
      <c r="AT2963" s="1029"/>
      <c r="AU2963" s="5"/>
      <c r="AV2963" s="46"/>
      <c r="AW2963" s="1029"/>
      <c r="AX2963" s="46"/>
      <c r="AY2963" s="2391"/>
    </row>
    <row r="2964" spans="1:51" s="8" customFormat="1" ht="15.95" customHeight="1" x14ac:dyDescent="0.25">
      <c r="A2964" s="36"/>
      <c r="B2964" s="1029"/>
      <c r="C2964" s="990"/>
      <c r="D2964" s="1029"/>
      <c r="E2964" s="5"/>
      <c r="F2964" s="5"/>
      <c r="G2964" s="1029"/>
      <c r="H2964" s="5"/>
      <c r="I2964" s="1029"/>
      <c r="J2964" s="5"/>
      <c r="K2964" s="5"/>
      <c r="L2964" s="5"/>
      <c r="M2964" s="5"/>
      <c r="N2964" s="328"/>
      <c r="O2964" s="328"/>
      <c r="P2964" s="328"/>
      <c r="Q2964" s="1056"/>
      <c r="R2964" s="448"/>
      <c r="S2964" s="61"/>
      <c r="T2964" s="448"/>
      <c r="U2964" s="61"/>
      <c r="V2964" s="448"/>
      <c r="W2964" s="448"/>
      <c r="X2964" s="448"/>
      <c r="Y2964" s="1029" t="s">
        <v>230</v>
      </c>
      <c r="Z2964" s="1029" t="s">
        <v>230</v>
      </c>
      <c r="AA2964" s="1" t="s">
        <v>230</v>
      </c>
      <c r="AB2964" s="1029" t="s">
        <v>230</v>
      </c>
      <c r="AC2964" s="1029" t="s">
        <v>230</v>
      </c>
      <c r="AD2964" s="1029" t="s">
        <v>230</v>
      </c>
      <c r="AE2964" s="5" t="s">
        <v>2594</v>
      </c>
      <c r="AF2964" s="1029" t="s">
        <v>5402</v>
      </c>
      <c r="AG2964" s="39" t="s">
        <v>230</v>
      </c>
      <c r="AH2964" s="1" t="s">
        <v>58</v>
      </c>
      <c r="AI2964" s="315">
        <v>7.6300000000000007E-2</v>
      </c>
      <c r="AJ2964" s="61">
        <v>2250</v>
      </c>
      <c r="AK2964" s="116">
        <f t="shared" si="408"/>
        <v>0.4703424657534247</v>
      </c>
      <c r="AL2964" s="40">
        <v>0</v>
      </c>
      <c r="AM2964" s="40">
        <f t="shared" si="409"/>
        <v>0.4703424657534247</v>
      </c>
      <c r="AN2964" s="40"/>
      <c r="AO2964" s="40"/>
      <c r="AP2964" s="40"/>
      <c r="AQ2964" s="1644"/>
      <c r="AR2964" s="1034"/>
      <c r="AS2964" s="45"/>
      <c r="AT2964" s="1029"/>
      <c r="AU2964" s="5"/>
      <c r="AV2964" s="46"/>
      <c r="AW2964" s="1029"/>
      <c r="AX2964" s="46"/>
      <c r="AY2964" s="2391"/>
    </row>
    <row r="2965" spans="1:51" s="8" customFormat="1" ht="15.95" customHeight="1" x14ac:dyDescent="0.25">
      <c r="A2965" s="36"/>
      <c r="B2965" s="1029"/>
      <c r="C2965" s="990"/>
      <c r="D2965" s="1029"/>
      <c r="E2965" s="5"/>
      <c r="F2965" s="5"/>
      <c r="G2965" s="1029"/>
      <c r="H2965" s="5"/>
      <c r="I2965" s="1029"/>
      <c r="J2965" s="5"/>
      <c r="K2965" s="5"/>
      <c r="L2965" s="5"/>
      <c r="M2965" s="5"/>
      <c r="N2965" s="328"/>
      <c r="O2965" s="328"/>
      <c r="P2965" s="328"/>
      <c r="Q2965" s="1056"/>
      <c r="R2965" s="448"/>
      <c r="S2965" s="61"/>
      <c r="T2965" s="448"/>
      <c r="U2965" s="61"/>
      <c r="V2965" s="448"/>
      <c r="W2965" s="448"/>
      <c r="X2965" s="448"/>
      <c r="Y2965" s="1029" t="s">
        <v>230</v>
      </c>
      <c r="Z2965" s="1029" t="s">
        <v>230</v>
      </c>
      <c r="AA2965" s="1" t="s">
        <v>230</v>
      </c>
      <c r="AB2965" s="1029" t="s">
        <v>230</v>
      </c>
      <c r="AC2965" s="1029" t="s">
        <v>230</v>
      </c>
      <c r="AD2965" s="1029" t="s">
        <v>230</v>
      </c>
      <c r="AE2965" s="5" t="s">
        <v>16501</v>
      </c>
      <c r="AF2965" s="1029" t="s">
        <v>5403</v>
      </c>
      <c r="AG2965" s="39" t="s">
        <v>230</v>
      </c>
      <c r="AH2965" s="1" t="s">
        <v>58</v>
      </c>
      <c r="AI2965" s="315">
        <v>7.6300000000000007E-2</v>
      </c>
      <c r="AJ2965" s="61">
        <v>1350</v>
      </c>
      <c r="AK2965" s="116">
        <f t="shared" si="408"/>
        <v>0.28220547945205482</v>
      </c>
      <c r="AL2965" s="40">
        <v>0</v>
      </c>
      <c r="AM2965" s="40">
        <f t="shared" si="409"/>
        <v>0.28220547945205482</v>
      </c>
      <c r="AN2965" s="40"/>
      <c r="AO2965" s="40"/>
      <c r="AP2965" s="40"/>
      <c r="AQ2965" s="1644"/>
      <c r="AR2965" s="1034"/>
      <c r="AS2965" s="45"/>
      <c r="AT2965" s="1029"/>
      <c r="AU2965" s="5"/>
      <c r="AV2965" s="46"/>
      <c r="AW2965" s="1029"/>
      <c r="AX2965" s="46"/>
      <c r="AY2965" s="2391"/>
    </row>
    <row r="2966" spans="1:51" s="8" customFormat="1" ht="15.95" customHeight="1" x14ac:dyDescent="0.25">
      <c r="A2966" s="36"/>
      <c r="B2966" s="1029"/>
      <c r="C2966" s="990"/>
      <c r="D2966" s="1029"/>
      <c r="E2966" s="5"/>
      <c r="F2966" s="5"/>
      <c r="G2966" s="1029"/>
      <c r="H2966" s="5"/>
      <c r="I2966" s="1029"/>
      <c r="J2966" s="5"/>
      <c r="K2966" s="5"/>
      <c r="L2966" s="5"/>
      <c r="M2966" s="5"/>
      <c r="N2966" s="328"/>
      <c r="O2966" s="328"/>
      <c r="P2966" s="328"/>
      <c r="Q2966" s="1056"/>
      <c r="R2966" s="448"/>
      <c r="S2966" s="61"/>
      <c r="T2966" s="448"/>
      <c r="U2966" s="61"/>
      <c r="V2966" s="448"/>
      <c r="W2966" s="448"/>
      <c r="X2966" s="448"/>
      <c r="Y2966" s="1029" t="s">
        <v>230</v>
      </c>
      <c r="Z2966" s="1029" t="s">
        <v>230</v>
      </c>
      <c r="AA2966" s="1" t="s">
        <v>230</v>
      </c>
      <c r="AB2966" s="1029" t="s">
        <v>230</v>
      </c>
      <c r="AC2966" s="1029" t="s">
        <v>230</v>
      </c>
      <c r="AD2966" s="1029" t="s">
        <v>230</v>
      </c>
      <c r="AE2966" s="5" t="s">
        <v>16502</v>
      </c>
      <c r="AF2966" s="1029" t="s">
        <v>5403</v>
      </c>
      <c r="AG2966" s="39" t="s">
        <v>230</v>
      </c>
      <c r="AH2966" s="1" t="s">
        <v>58</v>
      </c>
      <c r="AI2966" s="315">
        <v>7.6300000000000007E-2</v>
      </c>
      <c r="AJ2966" s="61">
        <v>1350</v>
      </c>
      <c r="AK2966" s="116">
        <f t="shared" si="408"/>
        <v>0.28220547945205482</v>
      </c>
      <c r="AL2966" s="40">
        <v>0</v>
      </c>
      <c r="AM2966" s="40">
        <f t="shared" si="409"/>
        <v>0.28220547945205482</v>
      </c>
      <c r="AN2966" s="40"/>
      <c r="AO2966" s="40"/>
      <c r="AP2966" s="40"/>
      <c r="AQ2966" s="1644"/>
      <c r="AR2966" s="1034"/>
      <c r="AS2966" s="45"/>
      <c r="AT2966" s="1029"/>
      <c r="AU2966" s="5"/>
      <c r="AV2966" s="46"/>
      <c r="AW2966" s="1029"/>
      <c r="AX2966" s="46"/>
      <c r="AY2966" s="2391"/>
    </row>
    <row r="2967" spans="1:51" s="8" customFormat="1" ht="15.95" customHeight="1" x14ac:dyDescent="0.25">
      <c r="A2967" s="93"/>
      <c r="B2967" s="88"/>
      <c r="C2967" s="993"/>
      <c r="D2967" s="88"/>
      <c r="E2967" s="103"/>
      <c r="F2967" s="103"/>
      <c r="G2967" s="88"/>
      <c r="H2967" s="103"/>
      <c r="I2967" s="88"/>
      <c r="J2967" s="103"/>
      <c r="K2967" s="103"/>
      <c r="L2967" s="103"/>
      <c r="M2967" s="103"/>
      <c r="N2967" s="330"/>
      <c r="O2967" s="330"/>
      <c r="P2967" s="330"/>
      <c r="Q2967" s="106"/>
      <c r="R2967" s="94"/>
      <c r="S2967" s="104"/>
      <c r="T2967" s="94"/>
      <c r="U2967" s="104"/>
      <c r="V2967" s="94"/>
      <c r="W2967" s="94"/>
      <c r="X2967" s="94"/>
      <c r="Y2967" s="88" t="s">
        <v>230</v>
      </c>
      <c r="Z2967" s="88" t="s">
        <v>230</v>
      </c>
      <c r="AA2967" s="90" t="s">
        <v>230</v>
      </c>
      <c r="AB2967" s="88" t="s">
        <v>230</v>
      </c>
      <c r="AC2967" s="88" t="s">
        <v>230</v>
      </c>
      <c r="AD2967" s="88" t="s">
        <v>230</v>
      </c>
      <c r="AE2967" s="103" t="s">
        <v>1796</v>
      </c>
      <c r="AF2967" s="88" t="s">
        <v>5404</v>
      </c>
      <c r="AG2967" s="95" t="s">
        <v>230</v>
      </c>
      <c r="AH2967" s="90" t="s">
        <v>58</v>
      </c>
      <c r="AI2967" s="318">
        <v>7.6300000000000007E-2</v>
      </c>
      <c r="AJ2967" s="104">
        <v>6150</v>
      </c>
      <c r="AK2967" s="126">
        <f t="shared" si="408"/>
        <v>1.2856027397260275</v>
      </c>
      <c r="AL2967" s="98">
        <v>0</v>
      </c>
      <c r="AM2967" s="98">
        <f t="shared" si="409"/>
        <v>1.2856027397260275</v>
      </c>
      <c r="AN2967" s="98"/>
      <c r="AO2967" s="98"/>
      <c r="AP2967" s="98"/>
      <c r="AQ2967" s="368"/>
      <c r="AR2967" s="47"/>
      <c r="AS2967" s="48"/>
      <c r="AT2967" s="88"/>
      <c r="AU2967" s="103"/>
      <c r="AV2967" s="52"/>
      <c r="AW2967" s="88"/>
      <c r="AX2967" s="52"/>
      <c r="AY2967" s="2391"/>
    </row>
    <row r="2968" spans="1:51" s="55" customFormat="1" ht="15.95" customHeight="1" x14ac:dyDescent="0.25">
      <c r="A2968" s="182">
        <v>578</v>
      </c>
      <c r="B2968" s="166" t="s">
        <v>55</v>
      </c>
      <c r="C2968" s="989" t="s">
        <v>58</v>
      </c>
      <c r="D2968" s="166" t="s">
        <v>5405</v>
      </c>
      <c r="E2968" s="198" t="s">
        <v>5406</v>
      </c>
      <c r="F2968" s="198" t="s">
        <v>5407</v>
      </c>
      <c r="G2968" s="166"/>
      <c r="H2968" s="166" t="s">
        <v>317</v>
      </c>
      <c r="I2968" s="166" t="s">
        <v>1413</v>
      </c>
      <c r="J2968" s="166" t="s">
        <v>221</v>
      </c>
      <c r="K2968" s="198" t="s">
        <v>2008</v>
      </c>
      <c r="L2968" s="198" t="s">
        <v>221</v>
      </c>
      <c r="M2968" s="198" t="s">
        <v>879</v>
      </c>
      <c r="N2968" s="199">
        <v>6</v>
      </c>
      <c r="O2968" s="199">
        <v>1.5</v>
      </c>
      <c r="P2968" s="199">
        <v>9</v>
      </c>
      <c r="Q2968" s="1012">
        <v>1</v>
      </c>
      <c r="R2968" s="184"/>
      <c r="S2968" s="223">
        <v>1</v>
      </c>
      <c r="T2968" s="183"/>
      <c r="U2968" s="223">
        <v>0</v>
      </c>
      <c r="V2968" s="183"/>
      <c r="W2968" s="183"/>
      <c r="X2968" s="183"/>
      <c r="Y2968" s="673" t="s">
        <v>16652</v>
      </c>
      <c r="Z2968" s="166" t="s">
        <v>230</v>
      </c>
      <c r="AA2968" s="203" t="s">
        <v>230</v>
      </c>
      <c r="AB2968" s="166" t="s">
        <v>230</v>
      </c>
      <c r="AC2968" s="166" t="s">
        <v>230</v>
      </c>
      <c r="AD2968" s="166" t="s">
        <v>230</v>
      </c>
      <c r="AE2968" s="198" t="s">
        <v>5382</v>
      </c>
      <c r="AF2968" s="166" t="s">
        <v>5408</v>
      </c>
      <c r="AG2968" s="165" t="s">
        <v>230</v>
      </c>
      <c r="AH2968" s="203" t="s">
        <v>58</v>
      </c>
      <c r="AI2968" s="167">
        <v>0.1</v>
      </c>
      <c r="AJ2968" s="223">
        <v>1650</v>
      </c>
      <c r="AK2968" s="167">
        <f t="shared" ref="AK2968:AK3006" si="410">AJ2968*0.0763/365</f>
        <v>0.34491780821917811</v>
      </c>
      <c r="AL2968" s="167">
        <f t="shared" ref="AL2968:AL3006" si="411">AJ2968*0.0237/365</f>
        <v>0.10713698630136985</v>
      </c>
      <c r="AM2968" s="187">
        <f t="shared" ref="AM2968:AM2977" si="412">AK2968+AL2968</f>
        <v>0.45205479452054798</v>
      </c>
      <c r="AN2968" s="167">
        <f>SUM(AK2968:AK2971)</f>
        <v>0.8779726027397261</v>
      </c>
      <c r="AO2968" s="167">
        <f>SUM(AL2968:AL2971)</f>
        <v>0.27271232876712326</v>
      </c>
      <c r="AP2968" s="167">
        <f>AN2968+AO2968</f>
        <v>1.1506849315068495</v>
      </c>
      <c r="AQ2968" s="167">
        <f>AP2968*30</f>
        <v>34.520547945205486</v>
      </c>
      <c r="AR2968" s="193" t="s">
        <v>231</v>
      </c>
      <c r="AS2968" s="194" t="s">
        <v>431</v>
      </c>
      <c r="AT2968" s="166" t="s">
        <v>232</v>
      </c>
      <c r="AU2968" s="198" t="s">
        <v>58</v>
      </c>
      <c r="AV2968" s="679" t="s">
        <v>5409</v>
      </c>
      <c r="AW2968" s="166" t="s">
        <v>234</v>
      </c>
      <c r="AX2968" s="46"/>
      <c r="AY2968" s="2391"/>
    </row>
    <row r="2969" spans="1:51" s="8" customFormat="1" ht="15.95" customHeight="1" x14ac:dyDescent="0.25">
      <c r="A2969" s="112"/>
      <c r="B2969" s="113"/>
      <c r="C2969" s="992"/>
      <c r="D2969" s="113"/>
      <c r="E2969" s="130"/>
      <c r="F2969" s="130"/>
      <c r="G2969" s="113"/>
      <c r="H2969" s="130"/>
      <c r="I2969" s="113"/>
      <c r="J2969" s="130"/>
      <c r="K2969" s="130"/>
      <c r="L2969" s="130"/>
      <c r="M2969" s="130"/>
      <c r="N2969" s="329"/>
      <c r="O2969" s="329"/>
      <c r="P2969" s="329"/>
      <c r="Q2969" s="1071"/>
      <c r="R2969" s="114"/>
      <c r="S2969" s="131"/>
      <c r="T2969" s="114"/>
      <c r="U2969" s="131"/>
      <c r="V2969" s="114"/>
      <c r="W2969" s="114"/>
      <c r="X2969" s="114"/>
      <c r="Y2969" s="113" t="s">
        <v>230</v>
      </c>
      <c r="Z2969" s="113" t="s">
        <v>230</v>
      </c>
      <c r="AA2969" s="132" t="s">
        <v>230</v>
      </c>
      <c r="AB2969" s="113" t="s">
        <v>230</v>
      </c>
      <c r="AC2969" s="113" t="s">
        <v>230</v>
      </c>
      <c r="AD2969" s="113" t="s">
        <v>230</v>
      </c>
      <c r="AE2969" s="130" t="s">
        <v>5410</v>
      </c>
      <c r="AF2969" s="113" t="s">
        <v>4795</v>
      </c>
      <c r="AG2969" s="115" t="s">
        <v>230</v>
      </c>
      <c r="AH2969" s="132" t="s">
        <v>58</v>
      </c>
      <c r="AI2969" s="116">
        <v>0.1</v>
      </c>
      <c r="AJ2969" s="131">
        <v>1350</v>
      </c>
      <c r="AK2969" s="116">
        <f t="shared" si="410"/>
        <v>0.28220547945205482</v>
      </c>
      <c r="AL2969" s="116">
        <f t="shared" si="411"/>
        <v>8.7657534246575339E-2</v>
      </c>
      <c r="AM2969" s="116">
        <f t="shared" si="412"/>
        <v>0.36986301369863017</v>
      </c>
      <c r="AN2969" s="116"/>
      <c r="AO2969" s="116"/>
      <c r="AP2969" s="116"/>
      <c r="AQ2969" s="367"/>
      <c r="AR2969" s="42"/>
      <c r="AS2969" s="43"/>
      <c r="AT2969" s="113"/>
      <c r="AU2969" s="130"/>
      <c r="AV2969" s="44"/>
      <c r="AW2969" s="113"/>
      <c r="AX2969" s="44"/>
      <c r="AY2969" s="2391"/>
    </row>
    <row r="2970" spans="1:51" s="8" customFormat="1" ht="15.95" customHeight="1" x14ac:dyDescent="0.25">
      <c r="A2970" s="36"/>
      <c r="B2970" s="1029"/>
      <c r="C2970" s="990"/>
      <c r="D2970" s="1029"/>
      <c r="E2970" s="5"/>
      <c r="F2970" s="5"/>
      <c r="G2970" s="1029"/>
      <c r="H2970" s="5"/>
      <c r="I2970" s="1029"/>
      <c r="J2970" s="5"/>
      <c r="K2970" s="5"/>
      <c r="L2970" s="5"/>
      <c r="M2970" s="5"/>
      <c r="N2970" s="328"/>
      <c r="O2970" s="328"/>
      <c r="P2970" s="328"/>
      <c r="Q2970" s="1056"/>
      <c r="R2970" s="448"/>
      <c r="S2970" s="61"/>
      <c r="T2970" s="448"/>
      <c r="U2970" s="61"/>
      <c r="V2970" s="448"/>
      <c r="W2970" s="448"/>
      <c r="X2970" s="448"/>
      <c r="Y2970" s="1029" t="s">
        <v>230</v>
      </c>
      <c r="Z2970" s="1029" t="s">
        <v>230</v>
      </c>
      <c r="AA2970" s="1" t="s">
        <v>230</v>
      </c>
      <c r="AB2970" s="1029" t="s">
        <v>230</v>
      </c>
      <c r="AC2970" s="1029" t="s">
        <v>230</v>
      </c>
      <c r="AD2970" s="1029" t="s">
        <v>230</v>
      </c>
      <c r="AE2970" s="5" t="s">
        <v>5411</v>
      </c>
      <c r="AF2970" s="1029" t="s">
        <v>5412</v>
      </c>
      <c r="AG2970" s="39" t="s">
        <v>230</v>
      </c>
      <c r="AH2970" s="1" t="s">
        <v>58</v>
      </c>
      <c r="AI2970" s="40">
        <v>0.1</v>
      </c>
      <c r="AJ2970" s="61">
        <v>900</v>
      </c>
      <c r="AK2970" s="40">
        <f t="shared" si="410"/>
        <v>0.18813698630136988</v>
      </c>
      <c r="AL2970" s="40">
        <f t="shared" si="411"/>
        <v>5.8438356164383559E-2</v>
      </c>
      <c r="AM2970" s="40">
        <f t="shared" si="412"/>
        <v>0.24657534246575344</v>
      </c>
      <c r="AN2970" s="40"/>
      <c r="AO2970" s="40"/>
      <c r="AP2970" s="40"/>
      <c r="AQ2970" s="1644"/>
      <c r="AR2970" s="1034"/>
      <c r="AS2970" s="45"/>
      <c r="AT2970" s="1029"/>
      <c r="AU2970" s="5"/>
      <c r="AV2970" s="46"/>
      <c r="AW2970" s="1029"/>
      <c r="AX2970" s="46"/>
      <c r="AY2970" s="2391"/>
    </row>
    <row r="2971" spans="1:51" s="8" customFormat="1" ht="15.95" customHeight="1" x14ac:dyDescent="0.25">
      <c r="A2971" s="93"/>
      <c r="B2971" s="88"/>
      <c r="C2971" s="993"/>
      <c r="D2971" s="88"/>
      <c r="E2971" s="103"/>
      <c r="F2971" s="103"/>
      <c r="G2971" s="88"/>
      <c r="H2971" s="103"/>
      <c r="I2971" s="88"/>
      <c r="J2971" s="103"/>
      <c r="K2971" s="103"/>
      <c r="L2971" s="103"/>
      <c r="M2971" s="103"/>
      <c r="N2971" s="330"/>
      <c r="O2971" s="330"/>
      <c r="P2971" s="330"/>
      <c r="Q2971" s="106"/>
      <c r="R2971" s="94"/>
      <c r="S2971" s="104"/>
      <c r="T2971" s="94"/>
      <c r="U2971" s="104"/>
      <c r="V2971" s="94"/>
      <c r="W2971" s="94"/>
      <c r="X2971" s="94"/>
      <c r="Y2971" s="88" t="s">
        <v>230</v>
      </c>
      <c r="Z2971" s="88" t="s">
        <v>230</v>
      </c>
      <c r="AA2971" s="90" t="s">
        <v>230</v>
      </c>
      <c r="AB2971" s="88" t="s">
        <v>230</v>
      </c>
      <c r="AC2971" s="88" t="s">
        <v>230</v>
      </c>
      <c r="AD2971" s="88" t="s">
        <v>230</v>
      </c>
      <c r="AE2971" s="103" t="s">
        <v>5413</v>
      </c>
      <c r="AF2971" s="88" t="s">
        <v>5414</v>
      </c>
      <c r="AG2971" s="95" t="s">
        <v>230</v>
      </c>
      <c r="AH2971" s="90" t="s">
        <v>58</v>
      </c>
      <c r="AI2971" s="98">
        <v>0.1</v>
      </c>
      <c r="AJ2971" s="104">
        <v>300</v>
      </c>
      <c r="AK2971" s="98">
        <f t="shared" si="410"/>
        <v>6.2712328767123293E-2</v>
      </c>
      <c r="AL2971" s="98">
        <f t="shared" si="411"/>
        <v>1.9479452054794517E-2</v>
      </c>
      <c r="AM2971" s="98">
        <f t="shared" si="412"/>
        <v>8.2191780821917804E-2</v>
      </c>
      <c r="AN2971" s="98"/>
      <c r="AO2971" s="98"/>
      <c r="AP2971" s="98"/>
      <c r="AQ2971" s="368"/>
      <c r="AR2971" s="47"/>
      <c r="AS2971" s="48"/>
      <c r="AT2971" s="88"/>
      <c r="AU2971" s="103"/>
      <c r="AV2971" s="52"/>
      <c r="AW2971" s="88"/>
      <c r="AX2971" s="52"/>
      <c r="AY2971" s="2391"/>
    </row>
    <row r="2972" spans="1:51" s="55" customFormat="1" ht="15.95" customHeight="1" x14ac:dyDescent="0.25">
      <c r="A2972" s="182">
        <v>579</v>
      </c>
      <c r="B2972" s="166" t="s">
        <v>55</v>
      </c>
      <c r="C2972" s="989" t="s">
        <v>58</v>
      </c>
      <c r="D2972" s="166" t="s">
        <v>5415</v>
      </c>
      <c r="E2972" s="198" t="s">
        <v>5416</v>
      </c>
      <c r="F2972" s="198" t="s">
        <v>5417</v>
      </c>
      <c r="G2972" s="166"/>
      <c r="H2972" s="166" t="s">
        <v>219</v>
      </c>
      <c r="I2972" s="166" t="s">
        <v>220</v>
      </c>
      <c r="J2972" s="166" t="s">
        <v>221</v>
      </c>
      <c r="K2972" s="198" t="s">
        <v>2008</v>
      </c>
      <c r="L2972" s="198" t="s">
        <v>221</v>
      </c>
      <c r="M2972" s="198" t="s">
        <v>879</v>
      </c>
      <c r="N2972" s="199">
        <v>4.5999999999999996</v>
      </c>
      <c r="O2972" s="199">
        <v>1.5</v>
      </c>
      <c r="P2972" s="199">
        <v>6.8999999999999995</v>
      </c>
      <c r="Q2972" s="1012">
        <v>1</v>
      </c>
      <c r="R2972" s="184"/>
      <c r="S2972" s="223">
        <v>1</v>
      </c>
      <c r="T2972" s="183"/>
      <c r="U2972" s="223">
        <v>0</v>
      </c>
      <c r="V2972" s="183"/>
      <c r="W2972" s="183"/>
      <c r="X2972" s="183"/>
      <c r="Y2972" s="673" t="s">
        <v>16652</v>
      </c>
      <c r="Z2972" s="166" t="s">
        <v>230</v>
      </c>
      <c r="AA2972" s="203" t="s">
        <v>230</v>
      </c>
      <c r="AB2972" s="166" t="s">
        <v>230</v>
      </c>
      <c r="AC2972" s="166" t="s">
        <v>230</v>
      </c>
      <c r="AD2972" s="166" t="s">
        <v>230</v>
      </c>
      <c r="AE2972" s="198" t="s">
        <v>5418</v>
      </c>
      <c r="AF2972" s="166" t="s">
        <v>5419</v>
      </c>
      <c r="AG2972" s="165" t="s">
        <v>230</v>
      </c>
      <c r="AH2972" s="203" t="s">
        <v>58</v>
      </c>
      <c r="AI2972" s="167">
        <v>0.1</v>
      </c>
      <c r="AJ2972" s="223">
        <v>900</v>
      </c>
      <c r="AK2972" s="167">
        <f t="shared" si="410"/>
        <v>0.18813698630136988</v>
      </c>
      <c r="AL2972" s="167">
        <f t="shared" si="411"/>
        <v>5.8438356164383559E-2</v>
      </c>
      <c r="AM2972" s="187">
        <f t="shared" si="412"/>
        <v>0.24657534246575344</v>
      </c>
      <c r="AN2972" s="167">
        <f>SUM(AK2972:AK2976)</f>
        <v>1.505095890410959</v>
      </c>
      <c r="AO2972" s="167">
        <f>SUM(AL2972:AL2976)</f>
        <v>0.46750684931506847</v>
      </c>
      <c r="AP2972" s="167">
        <f>AN2972+AO2972</f>
        <v>1.9726027397260275</v>
      </c>
      <c r="AQ2972" s="167">
        <f>AP2972*30</f>
        <v>59.178082191780824</v>
      </c>
      <c r="AR2972" s="193" t="s">
        <v>231</v>
      </c>
      <c r="AS2972" s="194" t="s">
        <v>431</v>
      </c>
      <c r="AT2972" s="166" t="s">
        <v>232</v>
      </c>
      <c r="AU2972" s="198" t="s">
        <v>58</v>
      </c>
      <c r="AV2972" s="231" t="s">
        <v>5420</v>
      </c>
      <c r="AW2972" s="166" t="s">
        <v>234</v>
      </c>
      <c r="AX2972" s="46"/>
      <c r="AY2972" s="2391"/>
    </row>
    <row r="2973" spans="1:51" s="8" customFormat="1" ht="15.95" customHeight="1" x14ac:dyDescent="0.25">
      <c r="A2973" s="112"/>
      <c r="B2973" s="113"/>
      <c r="C2973" s="992"/>
      <c r="D2973" s="113"/>
      <c r="E2973" s="130"/>
      <c r="F2973" s="130"/>
      <c r="G2973" s="113"/>
      <c r="H2973" s="130"/>
      <c r="I2973" s="113"/>
      <c r="J2973" s="130"/>
      <c r="K2973" s="130"/>
      <c r="L2973" s="130"/>
      <c r="M2973" s="130"/>
      <c r="N2973" s="329"/>
      <c r="O2973" s="329"/>
      <c r="P2973" s="329"/>
      <c r="Q2973" s="1071"/>
      <c r="R2973" s="114"/>
      <c r="S2973" s="131"/>
      <c r="T2973" s="114"/>
      <c r="U2973" s="131"/>
      <c r="V2973" s="114"/>
      <c r="W2973" s="114"/>
      <c r="X2973" s="114"/>
      <c r="Y2973" s="113" t="s">
        <v>230</v>
      </c>
      <c r="Z2973" s="113" t="s">
        <v>230</v>
      </c>
      <c r="AA2973" s="132" t="s">
        <v>230</v>
      </c>
      <c r="AB2973" s="113" t="s">
        <v>230</v>
      </c>
      <c r="AC2973" s="113" t="s">
        <v>230</v>
      </c>
      <c r="AD2973" s="113" t="s">
        <v>230</v>
      </c>
      <c r="AE2973" s="130" t="s">
        <v>5421</v>
      </c>
      <c r="AF2973" s="113" t="s">
        <v>1770</v>
      </c>
      <c r="AG2973" s="115" t="s">
        <v>230</v>
      </c>
      <c r="AH2973" s="132" t="s">
        <v>58</v>
      </c>
      <c r="AI2973" s="116">
        <v>0.1</v>
      </c>
      <c r="AJ2973" s="131">
        <v>2400</v>
      </c>
      <c r="AK2973" s="116">
        <f t="shared" si="410"/>
        <v>0.50169863013698635</v>
      </c>
      <c r="AL2973" s="116">
        <f t="shared" si="411"/>
        <v>0.15583561643835614</v>
      </c>
      <c r="AM2973" s="116">
        <f t="shared" si="412"/>
        <v>0.65753424657534243</v>
      </c>
      <c r="AN2973" s="116"/>
      <c r="AO2973" s="116"/>
      <c r="AP2973" s="116"/>
      <c r="AQ2973" s="367"/>
      <c r="AR2973" s="42"/>
      <c r="AS2973" s="43"/>
      <c r="AT2973" s="113"/>
      <c r="AU2973" s="130"/>
      <c r="AV2973" s="44"/>
      <c r="AW2973" s="113"/>
      <c r="AX2973" s="44"/>
      <c r="AY2973" s="2391"/>
    </row>
    <row r="2974" spans="1:51" s="8" customFormat="1" ht="15.95" customHeight="1" x14ac:dyDescent="0.25">
      <c r="A2974" s="36"/>
      <c r="B2974" s="1029"/>
      <c r="C2974" s="990"/>
      <c r="D2974" s="1029"/>
      <c r="E2974" s="5"/>
      <c r="F2974" s="5"/>
      <c r="G2974" s="1029"/>
      <c r="H2974" s="5"/>
      <c r="I2974" s="1029"/>
      <c r="J2974" s="5"/>
      <c r="K2974" s="5"/>
      <c r="L2974" s="5"/>
      <c r="M2974" s="5"/>
      <c r="N2974" s="328"/>
      <c r="O2974" s="328"/>
      <c r="P2974" s="328"/>
      <c r="Q2974" s="1056"/>
      <c r="R2974" s="448"/>
      <c r="S2974" s="61"/>
      <c r="T2974" s="448"/>
      <c r="U2974" s="61"/>
      <c r="V2974" s="448"/>
      <c r="W2974" s="448"/>
      <c r="X2974" s="448"/>
      <c r="Y2974" s="1029" t="s">
        <v>230</v>
      </c>
      <c r="Z2974" s="1029" t="s">
        <v>230</v>
      </c>
      <c r="AA2974" s="1" t="s">
        <v>230</v>
      </c>
      <c r="AB2974" s="1029" t="s">
        <v>230</v>
      </c>
      <c r="AC2974" s="1029" t="s">
        <v>230</v>
      </c>
      <c r="AD2974" s="1029" t="s">
        <v>230</v>
      </c>
      <c r="AE2974" s="5" t="s">
        <v>5422</v>
      </c>
      <c r="AF2974" s="1029" t="s">
        <v>5423</v>
      </c>
      <c r="AG2974" s="39" t="s">
        <v>230</v>
      </c>
      <c r="AH2974" s="1" t="s">
        <v>58</v>
      </c>
      <c r="AI2974" s="40">
        <v>0.1</v>
      </c>
      <c r="AJ2974" s="61">
        <v>1050</v>
      </c>
      <c r="AK2974" s="40">
        <f t="shared" si="410"/>
        <v>0.21949315068493153</v>
      </c>
      <c r="AL2974" s="40">
        <f t="shared" si="411"/>
        <v>6.8178082191780814E-2</v>
      </c>
      <c r="AM2974" s="40">
        <f t="shared" si="412"/>
        <v>0.28767123287671237</v>
      </c>
      <c r="AN2974" s="40"/>
      <c r="AO2974" s="40"/>
      <c r="AP2974" s="40"/>
      <c r="AQ2974" s="1644"/>
      <c r="AR2974" s="1034"/>
      <c r="AS2974" s="45"/>
      <c r="AT2974" s="1029"/>
      <c r="AU2974" s="5"/>
      <c r="AV2974" s="46"/>
      <c r="AW2974" s="1029"/>
      <c r="AX2974" s="46"/>
      <c r="AY2974" s="2391"/>
    </row>
    <row r="2975" spans="1:51" s="8" customFormat="1" ht="15.95" customHeight="1" x14ac:dyDescent="0.25">
      <c r="A2975" s="36"/>
      <c r="B2975" s="1029"/>
      <c r="C2975" s="990"/>
      <c r="D2975" s="1029"/>
      <c r="E2975" s="5"/>
      <c r="F2975" s="5"/>
      <c r="G2975" s="1029"/>
      <c r="H2975" s="5"/>
      <c r="I2975" s="1029"/>
      <c r="J2975" s="5"/>
      <c r="K2975" s="5"/>
      <c r="L2975" s="5"/>
      <c r="M2975" s="5"/>
      <c r="N2975" s="328"/>
      <c r="O2975" s="328"/>
      <c r="P2975" s="328"/>
      <c r="Q2975" s="1056"/>
      <c r="R2975" s="448"/>
      <c r="S2975" s="61"/>
      <c r="T2975" s="448"/>
      <c r="U2975" s="61"/>
      <c r="V2975" s="448"/>
      <c r="W2975" s="448"/>
      <c r="X2975" s="448"/>
      <c r="Y2975" s="1029" t="s">
        <v>230</v>
      </c>
      <c r="Z2975" s="1029" t="s">
        <v>230</v>
      </c>
      <c r="AA2975" s="1" t="s">
        <v>230</v>
      </c>
      <c r="AB2975" s="1029" t="s">
        <v>230</v>
      </c>
      <c r="AC2975" s="1029" t="s">
        <v>230</v>
      </c>
      <c r="AD2975" s="1029" t="s">
        <v>230</v>
      </c>
      <c r="AE2975" s="5" t="s">
        <v>5424</v>
      </c>
      <c r="AF2975" s="1029" t="s">
        <v>5425</v>
      </c>
      <c r="AG2975" s="39" t="s">
        <v>230</v>
      </c>
      <c r="AH2975" s="1" t="s">
        <v>58</v>
      </c>
      <c r="AI2975" s="40">
        <v>0.1</v>
      </c>
      <c r="AJ2975" s="61">
        <v>2550</v>
      </c>
      <c r="AK2975" s="40">
        <f t="shared" si="410"/>
        <v>0.53305479452054805</v>
      </c>
      <c r="AL2975" s="40">
        <f t="shared" si="411"/>
        <v>0.16557534246575342</v>
      </c>
      <c r="AM2975" s="40">
        <f t="shared" si="412"/>
        <v>0.6986301369863015</v>
      </c>
      <c r="AN2975" s="40"/>
      <c r="AO2975" s="40"/>
      <c r="AP2975" s="40"/>
      <c r="AQ2975" s="1644"/>
      <c r="AR2975" s="1034"/>
      <c r="AS2975" s="45"/>
      <c r="AT2975" s="1029"/>
      <c r="AU2975" s="5"/>
      <c r="AV2975" s="46"/>
      <c r="AW2975" s="1029"/>
      <c r="AX2975" s="46"/>
      <c r="AY2975" s="2391"/>
    </row>
    <row r="2976" spans="1:51" s="8" customFormat="1" ht="15.95" customHeight="1" x14ac:dyDescent="0.25">
      <c r="A2976" s="93"/>
      <c r="B2976" s="88"/>
      <c r="C2976" s="993"/>
      <c r="D2976" s="88"/>
      <c r="E2976" s="103"/>
      <c r="F2976" s="103"/>
      <c r="G2976" s="88"/>
      <c r="H2976" s="103"/>
      <c r="I2976" s="88"/>
      <c r="J2976" s="103"/>
      <c r="K2976" s="103"/>
      <c r="L2976" s="103"/>
      <c r="M2976" s="103"/>
      <c r="N2976" s="330"/>
      <c r="O2976" s="330"/>
      <c r="P2976" s="330"/>
      <c r="Q2976" s="106"/>
      <c r="R2976" s="94"/>
      <c r="S2976" s="104"/>
      <c r="T2976" s="94"/>
      <c r="U2976" s="104"/>
      <c r="V2976" s="94"/>
      <c r="W2976" s="94"/>
      <c r="X2976" s="94"/>
      <c r="Y2976" s="88" t="s">
        <v>230</v>
      </c>
      <c r="Z2976" s="88" t="s">
        <v>230</v>
      </c>
      <c r="AA2976" s="90" t="s">
        <v>230</v>
      </c>
      <c r="AB2976" s="88" t="s">
        <v>230</v>
      </c>
      <c r="AC2976" s="88" t="s">
        <v>230</v>
      </c>
      <c r="AD2976" s="88" t="s">
        <v>230</v>
      </c>
      <c r="AE2976" s="103" t="s">
        <v>5221</v>
      </c>
      <c r="AF2976" s="88" t="s">
        <v>5426</v>
      </c>
      <c r="AG2976" s="95" t="s">
        <v>230</v>
      </c>
      <c r="AH2976" s="90" t="s">
        <v>58</v>
      </c>
      <c r="AI2976" s="98">
        <v>0.1</v>
      </c>
      <c r="AJ2976" s="104">
        <v>300</v>
      </c>
      <c r="AK2976" s="98">
        <f t="shared" si="410"/>
        <v>6.2712328767123293E-2</v>
      </c>
      <c r="AL2976" s="98">
        <f t="shared" si="411"/>
        <v>1.9479452054794517E-2</v>
      </c>
      <c r="AM2976" s="98">
        <f t="shared" si="412"/>
        <v>8.2191780821917804E-2</v>
      </c>
      <c r="AN2976" s="98"/>
      <c r="AO2976" s="98"/>
      <c r="AP2976" s="98"/>
      <c r="AQ2976" s="368"/>
      <c r="AR2976" s="47"/>
      <c r="AS2976" s="48"/>
      <c r="AT2976" s="88"/>
      <c r="AU2976" s="103"/>
      <c r="AV2976" s="52"/>
      <c r="AW2976" s="88"/>
      <c r="AX2976" s="52"/>
      <c r="AY2976" s="2391"/>
    </row>
    <row r="2977" spans="1:51" s="336" customFormat="1" ht="15.95" customHeight="1" x14ac:dyDescent="0.25">
      <c r="A2977" s="709">
        <v>580</v>
      </c>
      <c r="B2977" s="434" t="s">
        <v>55</v>
      </c>
      <c r="C2977" s="998" t="s">
        <v>58</v>
      </c>
      <c r="D2977" s="434" t="s">
        <v>5427</v>
      </c>
      <c r="E2977" s="439" t="s">
        <v>5428</v>
      </c>
      <c r="F2977" s="439" t="s">
        <v>5429</v>
      </c>
      <c r="G2977" s="434"/>
      <c r="H2977" s="439" t="s">
        <v>219</v>
      </c>
      <c r="I2977" s="434" t="s">
        <v>220</v>
      </c>
      <c r="J2977" s="439" t="s">
        <v>317</v>
      </c>
      <c r="K2977" s="439">
        <v>0</v>
      </c>
      <c r="L2977" s="439" t="s">
        <v>317</v>
      </c>
      <c r="M2977" s="439">
        <v>0</v>
      </c>
      <c r="N2977" s="710">
        <v>6</v>
      </c>
      <c r="O2977" s="710">
        <v>1.5</v>
      </c>
      <c r="P2977" s="710">
        <v>9</v>
      </c>
      <c r="Q2977" s="711">
        <v>5</v>
      </c>
      <c r="R2977" s="788"/>
      <c r="S2977" s="436">
        <v>1</v>
      </c>
      <c r="T2977" s="712"/>
      <c r="U2977" s="436">
        <v>0</v>
      </c>
      <c r="V2977" s="712"/>
      <c r="W2977" s="712"/>
      <c r="X2977" s="712"/>
      <c r="Y2977" s="434" t="s">
        <v>61</v>
      </c>
      <c r="Z2977" s="735" t="s">
        <v>230</v>
      </c>
      <c r="AA2977" s="741" t="s">
        <v>230</v>
      </c>
      <c r="AB2977" s="434" t="s">
        <v>230</v>
      </c>
      <c r="AC2977" s="434" t="s">
        <v>230</v>
      </c>
      <c r="AD2977" s="434" t="s">
        <v>230</v>
      </c>
      <c r="AE2977" s="439" t="s">
        <v>1909</v>
      </c>
      <c r="AF2977" s="434" t="s">
        <v>5430</v>
      </c>
      <c r="AG2977" s="438" t="s">
        <v>230</v>
      </c>
      <c r="AH2977" s="437" t="s">
        <v>58</v>
      </c>
      <c r="AI2977" s="511">
        <v>0.1</v>
      </c>
      <c r="AJ2977" s="436">
        <v>0</v>
      </c>
      <c r="AK2977" s="481">
        <f t="shared" si="410"/>
        <v>0</v>
      </c>
      <c r="AL2977" s="481">
        <v>0</v>
      </c>
      <c r="AM2977" s="482">
        <f t="shared" si="412"/>
        <v>0</v>
      </c>
      <c r="AN2977" s="481">
        <f>SUM(AK2977:AK2980)</f>
        <v>0</v>
      </c>
      <c r="AO2977" s="481">
        <f>SUM(AL2977:AL2980)</f>
        <v>0</v>
      </c>
      <c r="AP2977" s="481">
        <f>AN2977+AO2977</f>
        <v>0</v>
      </c>
      <c r="AQ2977" s="481">
        <f>AP2977*30</f>
        <v>0</v>
      </c>
      <c r="AR2977" s="432" t="s">
        <v>231</v>
      </c>
      <c r="AS2977" s="433"/>
      <c r="AT2977" s="434" t="s">
        <v>232</v>
      </c>
      <c r="AU2977" s="439" t="s">
        <v>58</v>
      </c>
      <c r="AV2977" s="435" t="s">
        <v>5431</v>
      </c>
      <c r="AW2977" s="735" t="s">
        <v>16435</v>
      </c>
      <c r="AX2977" s="805" t="s">
        <v>16440</v>
      </c>
      <c r="AY2977" s="2391" t="s">
        <v>16474</v>
      </c>
    </row>
    <row r="2978" spans="1:51" s="8" customFormat="1" ht="15.95" customHeight="1" x14ac:dyDescent="0.25">
      <c r="A2978" s="112"/>
      <c r="B2978" s="113"/>
      <c r="C2978" s="992"/>
      <c r="D2978" s="113"/>
      <c r="E2978" s="130"/>
      <c r="F2978" s="130"/>
      <c r="G2978" s="113"/>
      <c r="H2978" s="130"/>
      <c r="I2978" s="113"/>
      <c r="J2978" s="130"/>
      <c r="K2978" s="130"/>
      <c r="L2978" s="130"/>
      <c r="M2978" s="130"/>
      <c r="N2978" s="329"/>
      <c r="O2978" s="329"/>
      <c r="P2978" s="329"/>
      <c r="Q2978" s="1071"/>
      <c r="R2978" s="114"/>
      <c r="S2978" s="131"/>
      <c r="T2978" s="114"/>
      <c r="U2978" s="131"/>
      <c r="V2978" s="114"/>
      <c r="W2978" s="114"/>
      <c r="X2978" s="114"/>
      <c r="Y2978" s="113" t="s">
        <v>230</v>
      </c>
      <c r="Z2978" s="113" t="s">
        <v>230</v>
      </c>
      <c r="AA2978" s="132" t="s">
        <v>230</v>
      </c>
      <c r="AB2978" s="289" t="s">
        <v>230</v>
      </c>
      <c r="AC2978" s="289" t="s">
        <v>230</v>
      </c>
      <c r="AD2978" s="289" t="s">
        <v>230</v>
      </c>
      <c r="AE2978" s="288" t="s">
        <v>5432</v>
      </c>
      <c r="AF2978" s="289" t="s">
        <v>5433</v>
      </c>
      <c r="AG2978" s="290" t="s">
        <v>230</v>
      </c>
      <c r="AH2978" s="291" t="s">
        <v>58</v>
      </c>
      <c r="AI2978" s="292">
        <v>0.1</v>
      </c>
      <c r="AJ2978" s="293">
        <v>0</v>
      </c>
      <c r="AK2978" s="479">
        <f t="shared" si="410"/>
        <v>0</v>
      </c>
      <c r="AL2978" s="479">
        <v>0</v>
      </c>
      <c r="AM2978" s="479">
        <f t="shared" ref="AM2978:AM2989" si="413">AK2978+AL2978</f>
        <v>0</v>
      </c>
      <c r="AN2978" s="479"/>
      <c r="AO2978" s="479"/>
      <c r="AP2978" s="479"/>
      <c r="AQ2978" s="367"/>
      <c r="AR2978" s="42"/>
      <c r="AS2978" s="43"/>
      <c r="AT2978" s="113"/>
      <c r="AU2978" s="130"/>
      <c r="AV2978" s="44"/>
      <c r="AW2978" s="113"/>
      <c r="AX2978" s="44"/>
      <c r="AY2978" s="2391"/>
    </row>
    <row r="2979" spans="1:51" s="8" customFormat="1" ht="15.95" customHeight="1" x14ac:dyDescent="0.25">
      <c r="A2979" s="36"/>
      <c r="B2979" s="1029"/>
      <c r="C2979" s="990"/>
      <c r="D2979" s="1029"/>
      <c r="E2979" s="5"/>
      <c r="F2979" s="5"/>
      <c r="G2979" s="1029"/>
      <c r="H2979" s="5"/>
      <c r="I2979" s="1029"/>
      <c r="J2979" s="5"/>
      <c r="K2979" s="5"/>
      <c r="L2979" s="5"/>
      <c r="M2979" s="5"/>
      <c r="N2979" s="328"/>
      <c r="O2979" s="328"/>
      <c r="P2979" s="328"/>
      <c r="Q2979" s="1056"/>
      <c r="R2979" s="448"/>
      <c r="S2979" s="61"/>
      <c r="T2979" s="448"/>
      <c r="U2979" s="61"/>
      <c r="V2979" s="448"/>
      <c r="W2979" s="448"/>
      <c r="X2979" s="448"/>
      <c r="Y2979" s="1029" t="s">
        <v>230</v>
      </c>
      <c r="Z2979" s="1029" t="s">
        <v>230</v>
      </c>
      <c r="AA2979" s="1" t="s">
        <v>230</v>
      </c>
      <c r="AB2979" s="302" t="s">
        <v>230</v>
      </c>
      <c r="AC2979" s="302" t="s">
        <v>230</v>
      </c>
      <c r="AD2979" s="302" t="s">
        <v>230</v>
      </c>
      <c r="AE2979" s="303" t="s">
        <v>5154</v>
      </c>
      <c r="AF2979" s="302" t="s">
        <v>5434</v>
      </c>
      <c r="AG2979" s="304" t="s">
        <v>230</v>
      </c>
      <c r="AH2979" s="305" t="s">
        <v>58</v>
      </c>
      <c r="AI2979" s="306">
        <v>0.1</v>
      </c>
      <c r="AJ2979" s="307">
        <v>0</v>
      </c>
      <c r="AK2979" s="378">
        <f t="shared" si="410"/>
        <v>0</v>
      </c>
      <c r="AL2979" s="378">
        <v>0</v>
      </c>
      <c r="AM2979" s="378">
        <f t="shared" si="413"/>
        <v>0</v>
      </c>
      <c r="AN2979" s="378"/>
      <c r="AO2979" s="378"/>
      <c r="AP2979" s="378"/>
      <c r="AQ2979" s="1644"/>
      <c r="AR2979" s="1034"/>
      <c r="AS2979" s="45"/>
      <c r="AT2979" s="1029"/>
      <c r="AU2979" s="5"/>
      <c r="AV2979" s="46"/>
      <c r="AW2979" s="1029"/>
      <c r="AX2979" s="46"/>
      <c r="AY2979" s="2391"/>
    </row>
    <row r="2980" spans="1:51" s="8" customFormat="1" ht="15.95" customHeight="1" x14ac:dyDescent="0.25">
      <c r="A2980" s="93"/>
      <c r="B2980" s="88"/>
      <c r="C2980" s="107"/>
      <c r="D2980" s="88"/>
      <c r="E2980" s="88"/>
      <c r="F2980" s="88"/>
      <c r="G2980" s="88"/>
      <c r="H2980" s="88"/>
      <c r="I2980" s="88"/>
      <c r="J2980" s="88"/>
      <c r="K2980" s="88"/>
      <c r="L2980" s="88"/>
      <c r="M2980" s="88"/>
      <c r="N2980" s="21"/>
      <c r="O2980" s="21"/>
      <c r="P2980" s="21"/>
      <c r="Q2980" s="97"/>
      <c r="R2980" s="94"/>
      <c r="S2980" s="94"/>
      <c r="T2980" s="94"/>
      <c r="U2980" s="94"/>
      <c r="V2980" s="94"/>
      <c r="W2980" s="94"/>
      <c r="X2980" s="94"/>
      <c r="Y2980" s="88" t="s">
        <v>230</v>
      </c>
      <c r="Z2980" s="88" t="s">
        <v>230</v>
      </c>
      <c r="AA2980" s="90" t="s">
        <v>230</v>
      </c>
      <c r="AB2980" s="296" t="s">
        <v>230</v>
      </c>
      <c r="AC2980" s="296" t="s">
        <v>230</v>
      </c>
      <c r="AD2980" s="296" t="s">
        <v>230</v>
      </c>
      <c r="AE2980" s="295" t="s">
        <v>5397</v>
      </c>
      <c r="AF2980" s="296" t="s">
        <v>5435</v>
      </c>
      <c r="AG2980" s="297" t="s">
        <v>230</v>
      </c>
      <c r="AH2980" s="298" t="s">
        <v>58</v>
      </c>
      <c r="AI2980" s="299">
        <v>0.1</v>
      </c>
      <c r="AJ2980" s="300">
        <v>0</v>
      </c>
      <c r="AK2980" s="430">
        <f t="shared" si="410"/>
        <v>0</v>
      </c>
      <c r="AL2980" s="430">
        <v>0</v>
      </c>
      <c r="AM2980" s="430">
        <f t="shared" si="413"/>
        <v>0</v>
      </c>
      <c r="AN2980" s="430"/>
      <c r="AO2980" s="430"/>
      <c r="AP2980" s="430"/>
      <c r="AQ2980" s="368"/>
      <c r="AR2980" s="47"/>
      <c r="AS2980" s="48"/>
      <c r="AT2980" s="88"/>
      <c r="AU2980" s="88"/>
      <c r="AV2980" s="52"/>
      <c r="AW2980" s="88"/>
      <c r="AX2980" s="46"/>
      <c r="AY2980" s="2391"/>
    </row>
    <row r="2981" spans="1:51" s="55" customFormat="1" ht="15.95" customHeight="1" x14ac:dyDescent="0.25">
      <c r="A2981" s="2206">
        <v>581</v>
      </c>
      <c r="B2981" s="716" t="s">
        <v>55</v>
      </c>
      <c r="C2981" s="2208" t="s">
        <v>58</v>
      </c>
      <c r="D2981" s="716" t="s">
        <v>19217</v>
      </c>
      <c r="E2981" s="2209" t="s">
        <v>5436</v>
      </c>
      <c r="F2981" s="2209" t="s">
        <v>5437</v>
      </c>
      <c r="G2981" s="716"/>
      <c r="H2981" s="2209" t="s">
        <v>219</v>
      </c>
      <c r="I2981" s="716" t="s">
        <v>220</v>
      </c>
      <c r="J2981" s="716" t="s">
        <v>221</v>
      </c>
      <c r="K2981" s="2209" t="s">
        <v>2008</v>
      </c>
      <c r="L2981" s="2209" t="s">
        <v>221</v>
      </c>
      <c r="M2981" s="2209" t="s">
        <v>879</v>
      </c>
      <c r="N2981" s="2210">
        <v>3</v>
      </c>
      <c r="O2981" s="2210">
        <v>2</v>
      </c>
      <c r="P2981" s="2210">
        <v>6</v>
      </c>
      <c r="Q2981" s="2211">
        <v>1</v>
      </c>
      <c r="R2981" s="2212"/>
      <c r="S2981" s="2213">
        <v>1</v>
      </c>
      <c r="T2981" s="2214"/>
      <c r="U2981" s="2213">
        <v>0</v>
      </c>
      <c r="V2981" s="2214"/>
      <c r="W2981" s="2214"/>
      <c r="X2981" s="2214"/>
      <c r="Y2981" s="1154" t="s">
        <v>16652</v>
      </c>
      <c r="Z2981" s="716" t="s">
        <v>230</v>
      </c>
      <c r="AA2981" s="502" t="s">
        <v>230</v>
      </c>
      <c r="AB2981" s="716" t="s">
        <v>230</v>
      </c>
      <c r="AC2981" s="716" t="s">
        <v>230</v>
      </c>
      <c r="AD2981" s="716" t="s">
        <v>230</v>
      </c>
      <c r="AE2981" s="2209" t="s">
        <v>5438</v>
      </c>
      <c r="AF2981" s="716" t="s">
        <v>5439</v>
      </c>
      <c r="AG2981" s="717" t="s">
        <v>230</v>
      </c>
      <c r="AH2981" s="502" t="s">
        <v>58</v>
      </c>
      <c r="AI2981" s="718">
        <v>0.1</v>
      </c>
      <c r="AJ2981" s="719">
        <v>6450</v>
      </c>
      <c r="AK2981" s="718">
        <f t="shared" si="410"/>
        <v>1.3483150684931509</v>
      </c>
      <c r="AL2981" s="718">
        <f t="shared" si="411"/>
        <v>0.41880821917808214</v>
      </c>
      <c r="AM2981" s="1653">
        <f t="shared" si="413"/>
        <v>1.7671232876712331</v>
      </c>
      <c r="AN2981" s="718">
        <f>SUM(AK2981:AK2983)</f>
        <v>2.3965342465753428</v>
      </c>
      <c r="AO2981" s="718">
        <f>SUM(AL2981:AL2983)</f>
        <v>0.41880821917808214</v>
      </c>
      <c r="AP2981" s="718">
        <f>SUM(AM2981:AM2983)</f>
        <v>2.8153424657534249</v>
      </c>
      <c r="AQ2981" s="718">
        <f>AP2981*30</f>
        <v>84.460273972602749</v>
      </c>
      <c r="AR2981" s="2217" t="s">
        <v>231</v>
      </c>
      <c r="AS2981" s="2218" t="s">
        <v>431</v>
      </c>
      <c r="AT2981" s="716" t="s">
        <v>232</v>
      </c>
      <c r="AU2981" s="2209" t="s">
        <v>58</v>
      </c>
      <c r="AV2981" s="2219" t="s">
        <v>5440</v>
      </c>
      <c r="AW2981" s="716" t="s">
        <v>234</v>
      </c>
      <c r="AX2981" s="46"/>
      <c r="AY2981" s="2391"/>
    </row>
    <row r="2982" spans="1:51" s="1395" customFormat="1" ht="15.95" customHeight="1" x14ac:dyDescent="0.25">
      <c r="A2982" s="1061"/>
      <c r="B2982" s="2252"/>
      <c r="C2982" s="1293"/>
      <c r="D2982" s="2252"/>
      <c r="E2982" s="1043"/>
      <c r="F2982" s="1043"/>
      <c r="G2982" s="2252"/>
      <c r="H2982" s="1043"/>
      <c r="I2982" s="2252"/>
      <c r="J2982" s="2252"/>
      <c r="K2982" s="1043"/>
      <c r="L2982" s="1043"/>
      <c r="M2982" s="1043"/>
      <c r="N2982" s="1090"/>
      <c r="O2982" s="1090"/>
      <c r="P2982" s="1090"/>
      <c r="Q2982" s="1091"/>
      <c r="R2982" s="831"/>
      <c r="S2982" s="1089"/>
      <c r="T2982" s="2257"/>
      <c r="U2982" s="1089"/>
      <c r="V2982" s="2257"/>
      <c r="W2982" s="2257"/>
      <c r="X2982" s="2257"/>
      <c r="Y2982" s="2254" t="s">
        <v>230</v>
      </c>
      <c r="Z2982" s="2254" t="s">
        <v>230</v>
      </c>
      <c r="AA2982" s="1" t="s">
        <v>230</v>
      </c>
      <c r="AB2982" s="2254" t="s">
        <v>230</v>
      </c>
      <c r="AC2982" s="2252" t="s">
        <v>21654</v>
      </c>
      <c r="AD2982" s="1146" t="s">
        <v>21655</v>
      </c>
      <c r="AE2982" s="1043" t="s">
        <v>21656</v>
      </c>
      <c r="AF2982" s="2252" t="s">
        <v>21657</v>
      </c>
      <c r="AG2982" s="2253" t="s">
        <v>21658</v>
      </c>
      <c r="AH2982" s="754" t="s">
        <v>18737</v>
      </c>
      <c r="AI2982" s="2394">
        <v>1.1399999999999999</v>
      </c>
      <c r="AJ2982" s="2261">
        <v>50</v>
      </c>
      <c r="AK2982" s="40">
        <f>AJ2982*AI2982/365</f>
        <v>0.1561643835616438</v>
      </c>
      <c r="AL2982" s="40">
        <v>0</v>
      </c>
      <c r="AM2982" s="41">
        <f>SUBTOTAL(9,AK2982:AL2982)</f>
        <v>0.1561643835616438</v>
      </c>
      <c r="AN2982" s="378"/>
      <c r="AO2982" s="378"/>
      <c r="AP2982" s="378"/>
      <c r="AQ2982" s="378"/>
      <c r="AR2982" s="1063"/>
      <c r="AS2982" s="1064"/>
      <c r="AT2982" s="2252"/>
      <c r="AU2982" s="1043"/>
      <c r="AV2982" s="1065"/>
      <c r="AW2982" s="2252"/>
      <c r="AX2982" s="2460" t="s">
        <v>21659</v>
      </c>
      <c r="AY2982" s="2401"/>
    </row>
    <row r="2983" spans="1:51" s="1395" customFormat="1" ht="15.95" customHeight="1" x14ac:dyDescent="0.25">
      <c r="A2983" s="1061"/>
      <c r="B2983" s="2252"/>
      <c r="C2983" s="1293"/>
      <c r="D2983" s="2252"/>
      <c r="E2983" s="1043"/>
      <c r="F2983" s="1043"/>
      <c r="G2983" s="2252"/>
      <c r="H2983" s="1043"/>
      <c r="I2983" s="2252"/>
      <c r="J2983" s="2252"/>
      <c r="K2983" s="1043"/>
      <c r="L2983" s="1043"/>
      <c r="M2983" s="1043"/>
      <c r="N2983" s="1090"/>
      <c r="O2983" s="1090"/>
      <c r="P2983" s="1090"/>
      <c r="Q2983" s="1091"/>
      <c r="R2983" s="831"/>
      <c r="S2983" s="1089"/>
      <c r="T2983" s="2257"/>
      <c r="U2983" s="1089"/>
      <c r="V2983" s="2257"/>
      <c r="W2983" s="2257"/>
      <c r="X2983" s="2257"/>
      <c r="Y2983" s="2254" t="s">
        <v>230</v>
      </c>
      <c r="Z2983" s="2254" t="s">
        <v>230</v>
      </c>
      <c r="AA2983" s="1" t="s">
        <v>230</v>
      </c>
      <c r="AB2983" s="2254" t="s">
        <v>230</v>
      </c>
      <c r="AC2983" s="2252" t="s">
        <v>23766</v>
      </c>
      <c r="AD2983" s="1794" t="s">
        <v>22529</v>
      </c>
      <c r="AE2983" s="1043" t="s">
        <v>24658</v>
      </c>
      <c r="AF2983" s="2252" t="s">
        <v>23764</v>
      </c>
      <c r="AG2983" s="2253" t="s">
        <v>23763</v>
      </c>
      <c r="AH2983" s="754" t="s">
        <v>1509</v>
      </c>
      <c r="AI2983" s="2256">
        <v>1.48</v>
      </c>
      <c r="AJ2983" s="831">
        <v>220</v>
      </c>
      <c r="AK2983" s="378">
        <f>AJ2983*AI2983/365</f>
        <v>0.89205479452054803</v>
      </c>
      <c r="AL2983" s="378">
        <v>0</v>
      </c>
      <c r="AM2983" s="380">
        <f>SUBTOTAL(9,AK2983:AL2983)</f>
        <v>0.89205479452054803</v>
      </c>
      <c r="AN2983" s="378"/>
      <c r="AO2983" s="378"/>
      <c r="AP2983" s="378"/>
      <c r="AQ2983" s="378"/>
      <c r="AR2983" s="1063"/>
      <c r="AS2983" s="1064"/>
      <c r="AT2983" s="2252"/>
      <c r="AU2983" s="1043"/>
      <c r="AV2983" s="1065"/>
      <c r="AW2983" s="2252"/>
      <c r="AX2983" s="2460" t="s">
        <v>23765</v>
      </c>
      <c r="AY2983" s="2401"/>
    </row>
    <row r="2984" spans="1:51" s="55" customFormat="1" ht="15.95" customHeight="1" x14ac:dyDescent="0.25">
      <c r="A2984" s="182">
        <v>582</v>
      </c>
      <c r="B2984" s="166" t="s">
        <v>55</v>
      </c>
      <c r="C2984" s="989" t="s">
        <v>58</v>
      </c>
      <c r="D2984" s="166" t="s">
        <v>19218</v>
      </c>
      <c r="E2984" s="198" t="s">
        <v>5442</v>
      </c>
      <c r="F2984" s="198" t="s">
        <v>5443</v>
      </c>
      <c r="G2984" s="166"/>
      <c r="H2984" s="166" t="s">
        <v>219</v>
      </c>
      <c r="I2984" s="166" t="s">
        <v>220</v>
      </c>
      <c r="J2984" s="166" t="s">
        <v>221</v>
      </c>
      <c r="K2984" s="198" t="s">
        <v>2008</v>
      </c>
      <c r="L2984" s="198" t="s">
        <v>221</v>
      </c>
      <c r="M2984" s="198" t="s">
        <v>879</v>
      </c>
      <c r="N2984" s="199">
        <v>7.5</v>
      </c>
      <c r="O2984" s="199">
        <v>2</v>
      </c>
      <c r="P2984" s="199">
        <v>15</v>
      </c>
      <c r="Q2984" s="1012">
        <v>2</v>
      </c>
      <c r="R2984" s="184"/>
      <c r="S2984" s="223">
        <v>1</v>
      </c>
      <c r="T2984" s="183"/>
      <c r="U2984" s="223">
        <v>0</v>
      </c>
      <c r="V2984" s="183"/>
      <c r="W2984" s="183"/>
      <c r="X2984" s="183"/>
      <c r="Y2984" s="673" t="s">
        <v>16652</v>
      </c>
      <c r="Z2984" s="166" t="s">
        <v>230</v>
      </c>
      <c r="AA2984" s="203" t="s">
        <v>230</v>
      </c>
      <c r="AB2984" s="166" t="s">
        <v>230</v>
      </c>
      <c r="AC2984" s="166" t="s">
        <v>230</v>
      </c>
      <c r="AD2984" s="166" t="s">
        <v>230</v>
      </c>
      <c r="AE2984" s="198" t="s">
        <v>5444</v>
      </c>
      <c r="AF2984" s="166" t="s">
        <v>5445</v>
      </c>
      <c r="AG2984" s="165" t="s">
        <v>230</v>
      </c>
      <c r="AH2984" s="203" t="s">
        <v>58</v>
      </c>
      <c r="AI2984" s="167">
        <v>0.1</v>
      </c>
      <c r="AJ2984" s="223">
        <v>450</v>
      </c>
      <c r="AK2984" s="167">
        <f t="shared" si="410"/>
        <v>9.406849315068494E-2</v>
      </c>
      <c r="AL2984" s="167">
        <f t="shared" si="411"/>
        <v>2.921917808219178E-2</v>
      </c>
      <c r="AM2984" s="187">
        <f t="shared" si="413"/>
        <v>0.12328767123287672</v>
      </c>
      <c r="AN2984" s="167">
        <f>SUM(AK2984:AK2989)</f>
        <v>3.3237534246575344</v>
      </c>
      <c r="AO2984" s="167">
        <f>SUM(AL2984:AL2989)</f>
        <v>1.0324109589041095</v>
      </c>
      <c r="AP2984" s="167">
        <f>AN2984+AO2984</f>
        <v>4.3561643835616444</v>
      </c>
      <c r="AQ2984" s="167">
        <f>AP2984*30</f>
        <v>130.68493150684932</v>
      </c>
      <c r="AR2984" s="193" t="s">
        <v>231</v>
      </c>
      <c r="AS2984" s="194" t="s">
        <v>431</v>
      </c>
      <c r="AT2984" s="166" t="s">
        <v>232</v>
      </c>
      <c r="AU2984" s="198" t="s">
        <v>58</v>
      </c>
      <c r="AV2984" s="231" t="s">
        <v>5446</v>
      </c>
      <c r="AW2984" s="714" t="s">
        <v>234</v>
      </c>
      <c r="AX2984" s="46"/>
      <c r="AY2984" s="2391"/>
    </row>
    <row r="2985" spans="1:51" s="8" customFormat="1" ht="15.95" customHeight="1" x14ac:dyDescent="0.25">
      <c r="A2985" s="112"/>
      <c r="B2985" s="113"/>
      <c r="C2985" s="992"/>
      <c r="D2985" s="113"/>
      <c r="E2985" s="130"/>
      <c r="F2985" s="130"/>
      <c r="G2985" s="113"/>
      <c r="H2985" s="130"/>
      <c r="I2985" s="113"/>
      <c r="J2985" s="130"/>
      <c r="K2985" s="130"/>
      <c r="L2985" s="130"/>
      <c r="M2985" s="130"/>
      <c r="N2985" s="329"/>
      <c r="O2985" s="329"/>
      <c r="P2985" s="329"/>
      <c r="Q2985" s="1071"/>
      <c r="R2985" s="114"/>
      <c r="S2985" s="131"/>
      <c r="T2985" s="114"/>
      <c r="U2985" s="131"/>
      <c r="V2985" s="114"/>
      <c r="W2985" s="114"/>
      <c r="X2985" s="114"/>
      <c r="Y2985" s="113" t="s">
        <v>230</v>
      </c>
      <c r="Z2985" s="113" t="s">
        <v>230</v>
      </c>
      <c r="AA2985" s="132" t="s">
        <v>230</v>
      </c>
      <c r="AB2985" s="113" t="s">
        <v>230</v>
      </c>
      <c r="AC2985" s="113" t="s">
        <v>230</v>
      </c>
      <c r="AD2985" s="113" t="s">
        <v>230</v>
      </c>
      <c r="AE2985" s="130" t="s">
        <v>5447</v>
      </c>
      <c r="AF2985" s="113" t="s">
        <v>4863</v>
      </c>
      <c r="AG2985" s="115" t="s">
        <v>230</v>
      </c>
      <c r="AH2985" s="132" t="s">
        <v>58</v>
      </c>
      <c r="AI2985" s="116">
        <v>0.1</v>
      </c>
      <c r="AJ2985" s="131">
        <v>5550</v>
      </c>
      <c r="AK2985" s="116">
        <f t="shared" si="410"/>
        <v>1.1601780821917809</v>
      </c>
      <c r="AL2985" s="116">
        <f t="shared" si="411"/>
        <v>0.36036986301369861</v>
      </c>
      <c r="AM2985" s="116">
        <f t="shared" si="413"/>
        <v>1.5205479452054795</v>
      </c>
      <c r="AN2985" s="116"/>
      <c r="AO2985" s="116"/>
      <c r="AP2985" s="116"/>
      <c r="AQ2985" s="367"/>
      <c r="AR2985" s="42"/>
      <c r="AS2985" s="43"/>
      <c r="AT2985" s="113"/>
      <c r="AU2985" s="130"/>
      <c r="AV2985" s="44"/>
      <c r="AW2985" s="44"/>
      <c r="AX2985" s="46"/>
      <c r="AY2985" s="2391"/>
    </row>
    <row r="2986" spans="1:51" s="8" customFormat="1" ht="15.95" customHeight="1" x14ac:dyDescent="0.25">
      <c r="A2986" s="36"/>
      <c r="B2986" s="1029"/>
      <c r="C2986" s="990"/>
      <c r="D2986" s="1029"/>
      <c r="E2986" s="5"/>
      <c r="F2986" s="5"/>
      <c r="G2986" s="1029"/>
      <c r="H2986" s="5"/>
      <c r="I2986" s="1029"/>
      <c r="J2986" s="5"/>
      <c r="K2986" s="5"/>
      <c r="L2986" s="5"/>
      <c r="M2986" s="5"/>
      <c r="N2986" s="328"/>
      <c r="O2986" s="328"/>
      <c r="P2986" s="328"/>
      <c r="Q2986" s="1056"/>
      <c r="R2986" s="448"/>
      <c r="S2986" s="61"/>
      <c r="T2986" s="448"/>
      <c r="U2986" s="61"/>
      <c r="V2986" s="448"/>
      <c r="W2986" s="448"/>
      <c r="X2986" s="448"/>
      <c r="Y2986" s="1029" t="s">
        <v>230</v>
      </c>
      <c r="Z2986" s="1029" t="s">
        <v>230</v>
      </c>
      <c r="AA2986" s="1" t="s">
        <v>230</v>
      </c>
      <c r="AB2986" s="1029" t="s">
        <v>230</v>
      </c>
      <c r="AC2986" s="1029" t="s">
        <v>230</v>
      </c>
      <c r="AD2986" s="1029" t="s">
        <v>230</v>
      </c>
      <c r="AE2986" s="5" t="s">
        <v>5448</v>
      </c>
      <c r="AF2986" s="1029" t="s">
        <v>5449</v>
      </c>
      <c r="AG2986" s="39" t="s">
        <v>230</v>
      </c>
      <c r="AH2986" s="1" t="s">
        <v>58</v>
      </c>
      <c r="AI2986" s="40">
        <v>0.1</v>
      </c>
      <c r="AJ2986" s="61">
        <v>1650</v>
      </c>
      <c r="AK2986" s="40">
        <f t="shared" si="410"/>
        <v>0.34491780821917811</v>
      </c>
      <c r="AL2986" s="40">
        <f t="shared" si="411"/>
        <v>0.10713698630136985</v>
      </c>
      <c r="AM2986" s="40">
        <f t="shared" si="413"/>
        <v>0.45205479452054798</v>
      </c>
      <c r="AN2986" s="40"/>
      <c r="AO2986" s="40"/>
      <c r="AP2986" s="40"/>
      <c r="AQ2986" s="1644"/>
      <c r="AR2986" s="1034"/>
      <c r="AS2986" s="45"/>
      <c r="AT2986" s="1029"/>
      <c r="AU2986" s="5"/>
      <c r="AV2986" s="46"/>
      <c r="AW2986" s="46"/>
      <c r="AX2986" s="46"/>
      <c r="AY2986" s="2391"/>
    </row>
    <row r="2987" spans="1:51" s="8" customFormat="1" ht="15.95" customHeight="1" x14ac:dyDescent="0.25">
      <c r="A2987" s="36"/>
      <c r="B2987" s="1029"/>
      <c r="C2987" s="990"/>
      <c r="D2987" s="1029"/>
      <c r="E2987" s="5"/>
      <c r="F2987" s="5"/>
      <c r="G2987" s="1029"/>
      <c r="H2987" s="5"/>
      <c r="I2987" s="1029"/>
      <c r="J2987" s="5"/>
      <c r="K2987" s="5"/>
      <c r="L2987" s="5"/>
      <c r="M2987" s="5"/>
      <c r="N2987" s="328"/>
      <c r="O2987" s="328"/>
      <c r="P2987" s="328"/>
      <c r="Q2987" s="1056"/>
      <c r="R2987" s="448"/>
      <c r="S2987" s="61"/>
      <c r="T2987" s="448"/>
      <c r="U2987" s="61"/>
      <c r="V2987" s="448"/>
      <c r="W2987" s="448"/>
      <c r="X2987" s="448"/>
      <c r="Y2987" s="1029" t="s">
        <v>230</v>
      </c>
      <c r="Z2987" s="1029" t="s">
        <v>230</v>
      </c>
      <c r="AA2987" s="1" t="s">
        <v>230</v>
      </c>
      <c r="AB2987" s="1029" t="s">
        <v>230</v>
      </c>
      <c r="AC2987" s="1029" t="s">
        <v>230</v>
      </c>
      <c r="AD2987" s="1029" t="s">
        <v>230</v>
      </c>
      <c r="AE2987" s="5" t="s">
        <v>5450</v>
      </c>
      <c r="AF2987" s="1029" t="s">
        <v>4837</v>
      </c>
      <c r="AG2987" s="39" t="s">
        <v>230</v>
      </c>
      <c r="AH2987" s="1" t="s">
        <v>58</v>
      </c>
      <c r="AI2987" s="40">
        <v>0.1</v>
      </c>
      <c r="AJ2987" s="61">
        <v>2250</v>
      </c>
      <c r="AK2987" s="40">
        <f t="shared" si="410"/>
        <v>0.4703424657534247</v>
      </c>
      <c r="AL2987" s="40">
        <f t="shared" si="411"/>
        <v>0.14609589041095888</v>
      </c>
      <c r="AM2987" s="40">
        <f t="shared" si="413"/>
        <v>0.61643835616438358</v>
      </c>
      <c r="AN2987" s="40"/>
      <c r="AO2987" s="40"/>
      <c r="AP2987" s="40"/>
      <c r="AQ2987" s="1644"/>
      <c r="AR2987" s="1034"/>
      <c r="AS2987" s="45"/>
      <c r="AT2987" s="1029"/>
      <c r="AU2987" s="5"/>
      <c r="AV2987" s="46"/>
      <c r="AW2987" s="46"/>
      <c r="AX2987" s="46"/>
      <c r="AY2987" s="2391"/>
    </row>
    <row r="2988" spans="1:51" s="8" customFormat="1" ht="15.95" customHeight="1" x14ac:dyDescent="0.25">
      <c r="A2988" s="36"/>
      <c r="B2988" s="1029"/>
      <c r="C2988" s="990"/>
      <c r="D2988" s="1029"/>
      <c r="E2988" s="5"/>
      <c r="F2988" s="5"/>
      <c r="G2988" s="1029"/>
      <c r="H2988" s="5"/>
      <c r="I2988" s="1029"/>
      <c r="J2988" s="5"/>
      <c r="K2988" s="5"/>
      <c r="L2988" s="5"/>
      <c r="M2988" s="5"/>
      <c r="N2988" s="328"/>
      <c r="O2988" s="328"/>
      <c r="P2988" s="328"/>
      <c r="Q2988" s="1056"/>
      <c r="R2988" s="448"/>
      <c r="S2988" s="61"/>
      <c r="T2988" s="448"/>
      <c r="U2988" s="61"/>
      <c r="V2988" s="448"/>
      <c r="W2988" s="448"/>
      <c r="X2988" s="448"/>
      <c r="Y2988" s="1029" t="s">
        <v>230</v>
      </c>
      <c r="Z2988" s="1029" t="s">
        <v>230</v>
      </c>
      <c r="AA2988" s="1" t="s">
        <v>230</v>
      </c>
      <c r="AB2988" s="1029" t="s">
        <v>230</v>
      </c>
      <c r="AC2988" s="1029" t="s">
        <v>230</v>
      </c>
      <c r="AD2988" s="1029" t="s">
        <v>230</v>
      </c>
      <c r="AE2988" s="5" t="s">
        <v>5451</v>
      </c>
      <c r="AF2988" s="1029" t="s">
        <v>4886</v>
      </c>
      <c r="AG2988" s="39" t="s">
        <v>230</v>
      </c>
      <c r="AH2988" s="1" t="s">
        <v>58</v>
      </c>
      <c r="AI2988" s="40">
        <v>0.1</v>
      </c>
      <c r="AJ2988" s="61">
        <v>2700</v>
      </c>
      <c r="AK2988" s="40">
        <f t="shared" si="410"/>
        <v>0.56441095890410964</v>
      </c>
      <c r="AL2988" s="40">
        <f t="shared" si="411"/>
        <v>0.17531506849315068</v>
      </c>
      <c r="AM2988" s="40">
        <f t="shared" si="413"/>
        <v>0.73972602739726034</v>
      </c>
      <c r="AN2988" s="40"/>
      <c r="AO2988" s="40"/>
      <c r="AP2988" s="40"/>
      <c r="AQ2988" s="1644"/>
      <c r="AR2988" s="1034"/>
      <c r="AS2988" s="45"/>
      <c r="AT2988" s="1029"/>
      <c r="AU2988" s="5"/>
      <c r="AV2988" s="46"/>
      <c r="AW2988" s="1029"/>
      <c r="AX2988" s="46"/>
      <c r="AY2988" s="2391"/>
    </row>
    <row r="2989" spans="1:51" s="8" customFormat="1" ht="15.95" customHeight="1" x14ac:dyDescent="0.25">
      <c r="A2989" s="93"/>
      <c r="B2989" s="88"/>
      <c r="C2989" s="993"/>
      <c r="D2989" s="88"/>
      <c r="E2989" s="103"/>
      <c r="F2989" s="103"/>
      <c r="G2989" s="88"/>
      <c r="H2989" s="103"/>
      <c r="I2989" s="88"/>
      <c r="J2989" s="103"/>
      <c r="K2989" s="103"/>
      <c r="L2989" s="103"/>
      <c r="M2989" s="103"/>
      <c r="N2989" s="330"/>
      <c r="O2989" s="330"/>
      <c r="P2989" s="330"/>
      <c r="Q2989" s="106"/>
      <c r="R2989" s="94"/>
      <c r="S2989" s="104"/>
      <c r="T2989" s="94"/>
      <c r="U2989" s="104"/>
      <c r="V2989" s="94"/>
      <c r="W2989" s="94"/>
      <c r="X2989" s="94"/>
      <c r="Y2989" s="88" t="s">
        <v>230</v>
      </c>
      <c r="Z2989" s="88" t="s">
        <v>230</v>
      </c>
      <c r="AA2989" s="90" t="s">
        <v>230</v>
      </c>
      <c r="AB2989" s="88" t="s">
        <v>230</v>
      </c>
      <c r="AC2989" s="88" t="s">
        <v>230</v>
      </c>
      <c r="AD2989" s="88" t="s">
        <v>230</v>
      </c>
      <c r="AE2989" s="103" t="s">
        <v>5452</v>
      </c>
      <c r="AF2989" s="88" t="s">
        <v>5453</v>
      </c>
      <c r="AG2989" s="95" t="s">
        <v>230</v>
      </c>
      <c r="AH2989" s="90" t="s">
        <v>58</v>
      </c>
      <c r="AI2989" s="98">
        <v>0.1</v>
      </c>
      <c r="AJ2989" s="104">
        <v>3300</v>
      </c>
      <c r="AK2989" s="98">
        <f t="shared" si="410"/>
        <v>0.68983561643835623</v>
      </c>
      <c r="AL2989" s="98">
        <f t="shared" si="411"/>
        <v>0.2142739726027397</v>
      </c>
      <c r="AM2989" s="98">
        <f t="shared" si="413"/>
        <v>0.90410958904109595</v>
      </c>
      <c r="AN2989" s="98"/>
      <c r="AO2989" s="98"/>
      <c r="AP2989" s="98"/>
      <c r="AQ2989" s="368"/>
      <c r="AR2989" s="47"/>
      <c r="AS2989" s="48"/>
      <c r="AT2989" s="88"/>
      <c r="AU2989" s="103"/>
      <c r="AV2989" s="52"/>
      <c r="AW2989" s="88"/>
      <c r="AX2989" s="52"/>
      <c r="AY2989" s="2391"/>
    </row>
    <row r="2990" spans="1:51" s="55" customFormat="1" ht="15.95" customHeight="1" x14ac:dyDescent="0.25">
      <c r="A2990" s="182">
        <v>583</v>
      </c>
      <c r="B2990" s="166" t="s">
        <v>55</v>
      </c>
      <c r="C2990" s="989" t="s">
        <v>58</v>
      </c>
      <c r="D2990" s="166" t="s">
        <v>19219</v>
      </c>
      <c r="E2990" s="198" t="s">
        <v>5455</v>
      </c>
      <c r="F2990" s="198" t="s">
        <v>5456</v>
      </c>
      <c r="G2990" s="166"/>
      <c r="H2990" s="166" t="s">
        <v>219</v>
      </c>
      <c r="I2990" s="166" t="s">
        <v>220</v>
      </c>
      <c r="J2990" s="166" t="s">
        <v>221</v>
      </c>
      <c r="K2990" s="198" t="s">
        <v>222</v>
      </c>
      <c r="L2990" s="198" t="s">
        <v>221</v>
      </c>
      <c r="M2990" s="198" t="s">
        <v>879</v>
      </c>
      <c r="N2990" s="199">
        <v>8</v>
      </c>
      <c r="O2990" s="199">
        <v>2</v>
      </c>
      <c r="P2990" s="199">
        <v>16</v>
      </c>
      <c r="Q2990" s="1012">
        <v>2</v>
      </c>
      <c r="R2990" s="184"/>
      <c r="S2990" s="223">
        <v>1</v>
      </c>
      <c r="T2990" s="183"/>
      <c r="U2990" s="223">
        <v>0</v>
      </c>
      <c r="V2990" s="183"/>
      <c r="W2990" s="183"/>
      <c r="X2990" s="183"/>
      <c r="Y2990" s="673" t="s">
        <v>16652</v>
      </c>
      <c r="Z2990" s="166" t="s">
        <v>230</v>
      </c>
      <c r="AA2990" s="203" t="s">
        <v>230</v>
      </c>
      <c r="AB2990" s="166" t="s">
        <v>230</v>
      </c>
      <c r="AC2990" s="166" t="s">
        <v>230</v>
      </c>
      <c r="AD2990" s="166" t="s">
        <v>230</v>
      </c>
      <c r="AE2990" s="198" t="s">
        <v>5444</v>
      </c>
      <c r="AF2990" s="166" t="s">
        <v>5457</v>
      </c>
      <c r="AG2990" s="165" t="s">
        <v>230</v>
      </c>
      <c r="AH2990" s="203" t="s">
        <v>58</v>
      </c>
      <c r="AI2990" s="167">
        <v>0.1</v>
      </c>
      <c r="AJ2990" s="223">
        <v>1800</v>
      </c>
      <c r="AK2990" s="167">
        <f t="shared" si="410"/>
        <v>0.37627397260273976</v>
      </c>
      <c r="AL2990" s="167">
        <f t="shared" si="411"/>
        <v>0.11687671232876712</v>
      </c>
      <c r="AM2990" s="187">
        <f t="shared" ref="AM2990:AM3006" si="414">AK2990+AL2990</f>
        <v>0.49315068493150688</v>
      </c>
      <c r="AN2990" s="167">
        <f>SUM(AK2990:AK3005)</f>
        <v>4.4770684931506848</v>
      </c>
      <c r="AO2990" s="167">
        <f>SUM(AL2990:AL3005)</f>
        <v>0.81813698630136966</v>
      </c>
      <c r="AP2990" s="167">
        <f>SUM(AM2990:AM3005)</f>
        <v>5.2952054794520551</v>
      </c>
      <c r="AQ2990" s="167">
        <f>AP2990*30</f>
        <v>158.85616438356166</v>
      </c>
      <c r="AR2990" s="193" t="s">
        <v>231</v>
      </c>
      <c r="AS2990" s="194" t="s">
        <v>431</v>
      </c>
      <c r="AT2990" s="166" t="s">
        <v>232</v>
      </c>
      <c r="AU2990" s="198" t="s">
        <v>58</v>
      </c>
      <c r="AV2990" s="231" t="s">
        <v>5458</v>
      </c>
      <c r="AW2990" s="166" t="s">
        <v>234</v>
      </c>
      <c r="AX2990" s="714"/>
      <c r="AY2990" s="2391"/>
    </row>
    <row r="2991" spans="1:51" s="8" customFormat="1" ht="15.95" customHeight="1" x14ac:dyDescent="0.25">
      <c r="A2991" s="112"/>
      <c r="B2991" s="113"/>
      <c r="C2991" s="992"/>
      <c r="D2991" s="113"/>
      <c r="E2991" s="130"/>
      <c r="F2991" s="130"/>
      <c r="G2991" s="113"/>
      <c r="H2991" s="130"/>
      <c r="I2991" s="113"/>
      <c r="J2991" s="130"/>
      <c r="K2991" s="130"/>
      <c r="L2991" s="130"/>
      <c r="M2991" s="130"/>
      <c r="N2991" s="329"/>
      <c r="O2991" s="329"/>
      <c r="P2991" s="329"/>
      <c r="Q2991" s="1071"/>
      <c r="R2991" s="114"/>
      <c r="S2991" s="131"/>
      <c r="T2991" s="114"/>
      <c r="U2991" s="131"/>
      <c r="V2991" s="114"/>
      <c r="W2991" s="114"/>
      <c r="X2991" s="114"/>
      <c r="Y2991" s="113" t="s">
        <v>230</v>
      </c>
      <c r="Z2991" s="113" t="s">
        <v>230</v>
      </c>
      <c r="AA2991" s="132" t="s">
        <v>230</v>
      </c>
      <c r="AB2991" s="113" t="s">
        <v>230</v>
      </c>
      <c r="AC2991" s="113" t="s">
        <v>230</v>
      </c>
      <c r="AD2991" s="113" t="s">
        <v>230</v>
      </c>
      <c r="AE2991" s="130" t="s">
        <v>5459</v>
      </c>
      <c r="AF2991" s="113" t="s">
        <v>5460</v>
      </c>
      <c r="AG2991" s="115" t="s">
        <v>230</v>
      </c>
      <c r="AH2991" s="132" t="s">
        <v>58</v>
      </c>
      <c r="AI2991" s="116">
        <v>0.1</v>
      </c>
      <c r="AJ2991" s="131">
        <v>1050</v>
      </c>
      <c r="AK2991" s="116">
        <f t="shared" si="410"/>
        <v>0.21949315068493153</v>
      </c>
      <c r="AL2991" s="116">
        <f t="shared" si="411"/>
        <v>6.8178082191780814E-2</v>
      </c>
      <c r="AM2991" s="116">
        <f t="shared" si="414"/>
        <v>0.28767123287671237</v>
      </c>
      <c r="AN2991" s="116"/>
      <c r="AO2991" s="116"/>
      <c r="AP2991" s="116"/>
      <c r="AQ2991" s="367"/>
      <c r="AR2991" s="42"/>
      <c r="AS2991" s="43"/>
      <c r="AT2991" s="113"/>
      <c r="AU2991" s="130"/>
      <c r="AV2991" s="44"/>
      <c r="AW2991" s="113"/>
      <c r="AX2991" s="44"/>
      <c r="AY2991" s="2391"/>
    </row>
    <row r="2992" spans="1:51" s="8" customFormat="1" ht="15.95" customHeight="1" x14ac:dyDescent="0.25">
      <c r="A2992" s="36"/>
      <c r="B2992" s="1029"/>
      <c r="C2992" s="990"/>
      <c r="D2992" s="1029"/>
      <c r="E2992" s="5"/>
      <c r="F2992" s="5"/>
      <c r="G2992" s="1029"/>
      <c r="H2992" s="5"/>
      <c r="I2992" s="1029"/>
      <c r="J2992" s="5"/>
      <c r="K2992" s="5"/>
      <c r="L2992" s="5"/>
      <c r="M2992" s="5"/>
      <c r="N2992" s="328"/>
      <c r="O2992" s="328"/>
      <c r="P2992" s="328"/>
      <c r="Q2992" s="1056"/>
      <c r="R2992" s="448"/>
      <c r="S2992" s="61"/>
      <c r="T2992" s="448"/>
      <c r="U2992" s="61"/>
      <c r="V2992" s="448"/>
      <c r="W2992" s="448"/>
      <c r="X2992" s="448"/>
      <c r="Y2992" s="1029" t="s">
        <v>230</v>
      </c>
      <c r="Z2992" s="1029" t="s">
        <v>230</v>
      </c>
      <c r="AA2992" s="1" t="s">
        <v>230</v>
      </c>
      <c r="AB2992" s="1029" t="s">
        <v>230</v>
      </c>
      <c r="AC2992" s="1029" t="s">
        <v>230</v>
      </c>
      <c r="AD2992" s="1029" t="s">
        <v>230</v>
      </c>
      <c r="AE2992" s="5" t="s">
        <v>5461</v>
      </c>
      <c r="AF2992" s="1029" t="s">
        <v>5462</v>
      </c>
      <c r="AG2992" s="39" t="s">
        <v>230</v>
      </c>
      <c r="AH2992" s="1" t="s">
        <v>58</v>
      </c>
      <c r="AI2992" s="40">
        <v>0.1</v>
      </c>
      <c r="AJ2992" s="61">
        <v>1350</v>
      </c>
      <c r="AK2992" s="40">
        <f t="shared" si="410"/>
        <v>0.28220547945205482</v>
      </c>
      <c r="AL2992" s="40">
        <f t="shared" si="411"/>
        <v>8.7657534246575339E-2</v>
      </c>
      <c r="AM2992" s="40">
        <f t="shared" si="414"/>
        <v>0.36986301369863017</v>
      </c>
      <c r="AN2992" s="40"/>
      <c r="AO2992" s="40"/>
      <c r="AP2992" s="40"/>
      <c r="AQ2992" s="1644"/>
      <c r="AR2992" s="1034"/>
      <c r="AS2992" s="45"/>
      <c r="AT2992" s="1029"/>
      <c r="AU2992" s="5"/>
      <c r="AV2992" s="46"/>
      <c r="AW2992" s="1029"/>
      <c r="AX2992" s="46"/>
      <c r="AY2992" s="2391"/>
    </row>
    <row r="2993" spans="1:51" s="8" customFormat="1" ht="15.95" customHeight="1" x14ac:dyDescent="0.25">
      <c r="A2993" s="36"/>
      <c r="B2993" s="1029"/>
      <c r="C2993" s="990"/>
      <c r="D2993" s="1029"/>
      <c r="E2993" s="5"/>
      <c r="F2993" s="5"/>
      <c r="G2993" s="1029"/>
      <c r="H2993" s="5"/>
      <c r="I2993" s="1029"/>
      <c r="J2993" s="5"/>
      <c r="K2993" s="5"/>
      <c r="L2993" s="5"/>
      <c r="M2993" s="5"/>
      <c r="N2993" s="328"/>
      <c r="O2993" s="328"/>
      <c r="P2993" s="328"/>
      <c r="Q2993" s="1056"/>
      <c r="R2993" s="448"/>
      <c r="S2993" s="61"/>
      <c r="T2993" s="448"/>
      <c r="U2993" s="61"/>
      <c r="V2993" s="448"/>
      <c r="W2993" s="448"/>
      <c r="X2993" s="448"/>
      <c r="Y2993" s="1810" t="s">
        <v>230</v>
      </c>
      <c r="Z2993" s="1810" t="s">
        <v>230</v>
      </c>
      <c r="AA2993" s="1" t="s">
        <v>230</v>
      </c>
      <c r="AB2993" s="1810" t="s">
        <v>230</v>
      </c>
      <c r="AC2993" s="1810" t="s">
        <v>230</v>
      </c>
      <c r="AD2993" s="1810" t="s">
        <v>230</v>
      </c>
      <c r="AE2993" s="5" t="s">
        <v>5463</v>
      </c>
      <c r="AF2993" s="1029" t="s">
        <v>5464</v>
      </c>
      <c r="AG2993" s="39" t="s">
        <v>230</v>
      </c>
      <c r="AH2993" s="1" t="s">
        <v>58</v>
      </c>
      <c r="AI2993" s="40">
        <v>0.1</v>
      </c>
      <c r="AJ2993" s="61">
        <v>450</v>
      </c>
      <c r="AK2993" s="40">
        <f t="shared" si="410"/>
        <v>9.406849315068494E-2</v>
      </c>
      <c r="AL2993" s="40">
        <f t="shared" si="411"/>
        <v>2.921917808219178E-2</v>
      </c>
      <c r="AM2993" s="40">
        <f t="shared" si="414"/>
        <v>0.12328767123287672</v>
      </c>
      <c r="AN2993" s="40"/>
      <c r="AO2993" s="40"/>
      <c r="AP2993" s="40"/>
      <c r="AQ2993" s="1644"/>
      <c r="AR2993" s="1034"/>
      <c r="AS2993" s="45"/>
      <c r="AT2993" s="1029"/>
      <c r="AU2993" s="5"/>
      <c r="AV2993" s="46"/>
      <c r="AW2993" s="1029"/>
      <c r="AX2993" s="46"/>
      <c r="AY2993" s="2391"/>
    </row>
    <row r="2994" spans="1:51" s="8" customFormat="1" ht="15.95" customHeight="1" x14ac:dyDescent="0.25">
      <c r="A2994" s="36"/>
      <c r="B2994" s="1029"/>
      <c r="C2994" s="990"/>
      <c r="D2994" s="1029"/>
      <c r="E2994" s="5"/>
      <c r="F2994" s="5"/>
      <c r="G2994" s="1029"/>
      <c r="H2994" s="5"/>
      <c r="I2994" s="1029"/>
      <c r="J2994" s="5"/>
      <c r="K2994" s="5"/>
      <c r="L2994" s="5"/>
      <c r="M2994" s="5"/>
      <c r="N2994" s="328"/>
      <c r="O2994" s="328"/>
      <c r="P2994" s="328"/>
      <c r="Q2994" s="1056"/>
      <c r="R2994" s="448"/>
      <c r="S2994" s="61"/>
      <c r="T2994" s="448"/>
      <c r="U2994" s="61"/>
      <c r="V2994" s="448"/>
      <c r="W2994" s="448"/>
      <c r="X2994" s="448"/>
      <c r="Y2994" s="1810" t="s">
        <v>230</v>
      </c>
      <c r="Z2994" s="1810" t="s">
        <v>230</v>
      </c>
      <c r="AA2994" s="1" t="s">
        <v>230</v>
      </c>
      <c r="AB2994" s="1810" t="s">
        <v>230</v>
      </c>
      <c r="AC2994" s="1810" t="s">
        <v>230</v>
      </c>
      <c r="AD2994" s="1810" t="s">
        <v>230</v>
      </c>
      <c r="AE2994" s="5" t="s">
        <v>5465</v>
      </c>
      <c r="AF2994" s="1029" t="s">
        <v>5466</v>
      </c>
      <c r="AG2994" s="39" t="s">
        <v>230</v>
      </c>
      <c r="AH2994" s="1" t="s">
        <v>58</v>
      </c>
      <c r="AI2994" s="40">
        <v>0.1</v>
      </c>
      <c r="AJ2994" s="61">
        <v>1050</v>
      </c>
      <c r="AK2994" s="40">
        <f t="shared" si="410"/>
        <v>0.21949315068493153</v>
      </c>
      <c r="AL2994" s="40">
        <f t="shared" si="411"/>
        <v>6.8178082191780814E-2</v>
      </c>
      <c r="AM2994" s="40">
        <f t="shared" si="414"/>
        <v>0.28767123287671237</v>
      </c>
      <c r="AN2994" s="40"/>
      <c r="AO2994" s="40"/>
      <c r="AP2994" s="40"/>
      <c r="AQ2994" s="1644"/>
      <c r="AR2994" s="1034"/>
      <c r="AS2994" s="45"/>
      <c r="AT2994" s="1029"/>
      <c r="AU2994" s="5"/>
      <c r="AV2994" s="46"/>
      <c r="AW2994" s="1029"/>
      <c r="AX2994" s="46"/>
      <c r="AY2994" s="2391"/>
    </row>
    <row r="2995" spans="1:51" s="8" customFormat="1" ht="15.95" customHeight="1" x14ac:dyDescent="0.25">
      <c r="A2995" s="93"/>
      <c r="B2995" s="88"/>
      <c r="C2995" s="993"/>
      <c r="D2995" s="88"/>
      <c r="E2995" s="103"/>
      <c r="F2995" s="103"/>
      <c r="G2995" s="88"/>
      <c r="H2995" s="103"/>
      <c r="I2995" s="88"/>
      <c r="J2995" s="103"/>
      <c r="K2995" s="103"/>
      <c r="L2995" s="103"/>
      <c r="M2995" s="103"/>
      <c r="N2995" s="330"/>
      <c r="O2995" s="330"/>
      <c r="P2995" s="330"/>
      <c r="Q2995" s="106"/>
      <c r="R2995" s="94"/>
      <c r="S2995" s="104"/>
      <c r="T2995" s="94"/>
      <c r="U2995" s="104"/>
      <c r="V2995" s="94"/>
      <c r="W2995" s="94"/>
      <c r="X2995" s="448"/>
      <c r="Y2995" s="1810" t="s">
        <v>230</v>
      </c>
      <c r="Z2995" s="1810" t="s">
        <v>230</v>
      </c>
      <c r="AA2995" s="1" t="s">
        <v>230</v>
      </c>
      <c r="AB2995" s="1810" t="s">
        <v>230</v>
      </c>
      <c r="AC2995" s="1810" t="s">
        <v>230</v>
      </c>
      <c r="AD2995" s="1810" t="s">
        <v>230</v>
      </c>
      <c r="AE2995" s="103" t="s">
        <v>5467</v>
      </c>
      <c r="AF2995" s="88" t="s">
        <v>5468</v>
      </c>
      <c r="AG2995" s="95" t="s">
        <v>230</v>
      </c>
      <c r="AH2995" s="90" t="s">
        <v>58</v>
      </c>
      <c r="AI2995" s="98">
        <v>0.1</v>
      </c>
      <c r="AJ2995" s="104">
        <v>750</v>
      </c>
      <c r="AK2995" s="98">
        <f t="shared" si="410"/>
        <v>0.15678082191780823</v>
      </c>
      <c r="AL2995" s="98">
        <f t="shared" si="411"/>
        <v>4.8698630136986297E-2</v>
      </c>
      <c r="AM2995" s="98">
        <f t="shared" si="414"/>
        <v>0.20547945205479454</v>
      </c>
      <c r="AN2995" s="98"/>
      <c r="AO2995" s="98"/>
      <c r="AP2995" s="98"/>
      <c r="AQ2995" s="368"/>
      <c r="AR2995" s="47"/>
      <c r="AS2995" s="48"/>
      <c r="AT2995" s="88"/>
      <c r="AU2995" s="103"/>
      <c r="AV2995" s="52"/>
      <c r="AW2995" s="88"/>
      <c r="AX2995" s="46"/>
      <c r="AY2995" s="2391"/>
    </row>
    <row r="2996" spans="1:51" s="1099" customFormat="1" ht="15.95" customHeight="1" x14ac:dyDescent="0.25">
      <c r="A2996" s="781"/>
      <c r="B2996" s="782"/>
      <c r="C2996" s="1314"/>
      <c r="D2996" s="782"/>
      <c r="E2996" s="1015"/>
      <c r="F2996" s="1015"/>
      <c r="G2996" s="782"/>
      <c r="H2996" s="1015"/>
      <c r="I2996" s="782"/>
      <c r="J2996" s="1015"/>
      <c r="K2996" s="1015"/>
      <c r="L2996" s="1015"/>
      <c r="M2996" s="1015"/>
      <c r="N2996" s="1315"/>
      <c r="O2996" s="1315"/>
      <c r="P2996" s="1315"/>
      <c r="Q2996" s="1316"/>
      <c r="R2996" s="783"/>
      <c r="S2996" s="1195"/>
      <c r="T2996" s="783"/>
      <c r="U2996" s="1195"/>
      <c r="V2996" s="783"/>
      <c r="W2996" s="783"/>
      <c r="X2996" s="1813"/>
      <c r="Y2996" s="1816" t="s">
        <v>230</v>
      </c>
      <c r="Z2996" s="1816" t="s">
        <v>230</v>
      </c>
      <c r="AA2996" s="1816" t="s">
        <v>230</v>
      </c>
      <c r="AB2996" s="1816" t="s">
        <v>230</v>
      </c>
      <c r="AC2996" s="1816" t="s">
        <v>20738</v>
      </c>
      <c r="AD2996" s="1383" t="s">
        <v>20739</v>
      </c>
      <c r="AE2996" s="1015" t="s">
        <v>24660</v>
      </c>
      <c r="AF2996" s="782" t="s">
        <v>20740</v>
      </c>
      <c r="AG2996" s="1428" t="s">
        <v>24659</v>
      </c>
      <c r="AH2996" s="784" t="s">
        <v>1509</v>
      </c>
      <c r="AI2996" s="1796">
        <v>1.48</v>
      </c>
      <c r="AJ2996" s="1195">
        <v>14</v>
      </c>
      <c r="AK2996" s="430">
        <f>AJ2996*AI2996/365</f>
        <v>5.676712328767123E-2</v>
      </c>
      <c r="AL2996" s="430">
        <v>0</v>
      </c>
      <c r="AM2996" s="430">
        <f>SUM(AK2996:AL2996)</f>
        <v>5.676712328767123E-2</v>
      </c>
      <c r="AN2996" s="430"/>
      <c r="AO2996" s="430"/>
      <c r="AP2996" s="430"/>
      <c r="AQ2996" s="830"/>
      <c r="AR2996" s="484"/>
      <c r="AS2996" s="786"/>
      <c r="AT2996" s="782"/>
      <c r="AU2996" s="1015"/>
      <c r="AV2996" s="787"/>
      <c r="AW2996" s="782"/>
      <c r="AX2996" s="2525" t="s">
        <v>20741</v>
      </c>
      <c r="AY2996" s="2401"/>
    </row>
    <row r="2997" spans="1:51" s="1099" customFormat="1" ht="15.95" customHeight="1" x14ac:dyDescent="0.25">
      <c r="A2997" s="781"/>
      <c r="B2997" s="782"/>
      <c r="C2997" s="1314"/>
      <c r="D2997" s="782"/>
      <c r="E2997" s="1015"/>
      <c r="F2997" s="1015"/>
      <c r="G2997" s="782"/>
      <c r="H2997" s="1015"/>
      <c r="I2997" s="782"/>
      <c r="J2997" s="1015"/>
      <c r="K2997" s="1015"/>
      <c r="L2997" s="1015"/>
      <c r="M2997" s="1015"/>
      <c r="N2997" s="1315"/>
      <c r="O2997" s="1315"/>
      <c r="P2997" s="1315"/>
      <c r="Q2997" s="1316"/>
      <c r="R2997" s="783"/>
      <c r="S2997" s="1195"/>
      <c r="T2997" s="783"/>
      <c r="U2997" s="1195"/>
      <c r="V2997" s="783"/>
      <c r="W2997" s="783"/>
      <c r="X2997" s="1813"/>
      <c r="Y2997" s="1816" t="s">
        <v>230</v>
      </c>
      <c r="Z2997" s="1816" t="s">
        <v>230</v>
      </c>
      <c r="AA2997" s="1816" t="s">
        <v>230</v>
      </c>
      <c r="AB2997" s="1816" t="s">
        <v>230</v>
      </c>
      <c r="AC2997" s="1816" t="s">
        <v>23584</v>
      </c>
      <c r="AD2997" s="1549" t="s">
        <v>10645</v>
      </c>
      <c r="AE2997" s="1015" t="s">
        <v>23756</v>
      </c>
      <c r="AF2997" s="782" t="s">
        <v>23585</v>
      </c>
      <c r="AG2997" s="1798" t="s">
        <v>23586</v>
      </c>
      <c r="AH2997" s="784" t="s">
        <v>1509</v>
      </c>
      <c r="AI2997" s="1796">
        <v>1.48</v>
      </c>
      <c r="AJ2997" s="1195">
        <v>32</v>
      </c>
      <c r="AK2997" s="430">
        <f>AJ2997*AI2997/365</f>
        <v>0.12975342465753426</v>
      </c>
      <c r="AL2997" s="430">
        <v>0</v>
      </c>
      <c r="AM2997" s="430">
        <f>SUM(AK2997:AL2997)</f>
        <v>0.12975342465753426</v>
      </c>
      <c r="AN2997" s="430"/>
      <c r="AO2997" s="430"/>
      <c r="AP2997" s="430"/>
      <c r="AQ2997" s="830"/>
      <c r="AR2997" s="484"/>
      <c r="AS2997" s="786"/>
      <c r="AT2997" s="782"/>
      <c r="AU2997" s="1015"/>
      <c r="AV2997" s="787"/>
      <c r="AW2997" s="782"/>
      <c r="AX2997" s="2525" t="s">
        <v>23587</v>
      </c>
      <c r="AY2997" s="2401"/>
    </row>
    <row r="2998" spans="1:51" s="1099" customFormat="1" ht="15.95" customHeight="1" x14ac:dyDescent="0.25">
      <c r="A2998" s="781"/>
      <c r="B2998" s="782"/>
      <c r="C2998" s="1314"/>
      <c r="D2998" s="782"/>
      <c r="E2998" s="1015"/>
      <c r="F2998" s="1015"/>
      <c r="G2998" s="782"/>
      <c r="H2998" s="1015"/>
      <c r="I2998" s="782"/>
      <c r="J2998" s="1015"/>
      <c r="K2998" s="1015"/>
      <c r="L2998" s="1015"/>
      <c r="M2998" s="1015"/>
      <c r="N2998" s="1315"/>
      <c r="O2998" s="1315"/>
      <c r="P2998" s="1315"/>
      <c r="Q2998" s="1316"/>
      <c r="R2998" s="783"/>
      <c r="S2998" s="1195"/>
      <c r="T2998" s="783"/>
      <c r="U2998" s="1195"/>
      <c r="V2998" s="783"/>
      <c r="W2998" s="783"/>
      <c r="X2998" s="1813"/>
      <c r="Y2998" s="1816" t="s">
        <v>230</v>
      </c>
      <c r="Z2998" s="1816" t="s">
        <v>230</v>
      </c>
      <c r="AA2998" s="754" t="s">
        <v>230</v>
      </c>
      <c r="AB2998" s="1816" t="s">
        <v>230</v>
      </c>
      <c r="AC2998" s="1816" t="s">
        <v>230</v>
      </c>
      <c r="AD2998" s="1816" t="s">
        <v>230</v>
      </c>
      <c r="AE2998" s="1043" t="s">
        <v>23756</v>
      </c>
      <c r="AF2998" s="1816" t="s">
        <v>5502</v>
      </c>
      <c r="AG2998" s="1817" t="s">
        <v>230</v>
      </c>
      <c r="AH2998" s="754" t="s">
        <v>58</v>
      </c>
      <c r="AI2998" s="378">
        <v>0.1</v>
      </c>
      <c r="AJ2998" s="1811">
        <v>3750</v>
      </c>
      <c r="AK2998" s="430">
        <f>AJ2998*0.0763/365</f>
        <v>0.78390410958904111</v>
      </c>
      <c r="AL2998" s="430">
        <f>AJ2998*0.0237/365</f>
        <v>0.24349315068493152</v>
      </c>
      <c r="AM2998" s="430">
        <f>SUM(AK2998:AL2998)</f>
        <v>1.0273972602739727</v>
      </c>
      <c r="AN2998" s="430"/>
      <c r="AO2998" s="430"/>
      <c r="AP2998" s="430"/>
      <c r="AQ2998" s="830"/>
      <c r="AR2998" s="484"/>
      <c r="AS2998" s="786"/>
      <c r="AT2998" s="782"/>
      <c r="AU2998" s="1015"/>
      <c r="AV2998" s="787"/>
      <c r="AW2998" s="782"/>
      <c r="AX2998" s="2525" t="s">
        <v>23760</v>
      </c>
      <c r="AY2998" s="2401"/>
    </row>
    <row r="2999" spans="1:51" s="1099" customFormat="1" ht="15.95" customHeight="1" x14ac:dyDescent="0.25">
      <c r="A2999" s="781"/>
      <c r="B2999" s="782"/>
      <c r="C2999" s="1314"/>
      <c r="D2999" s="782"/>
      <c r="E2999" s="1015"/>
      <c r="F2999" s="1015"/>
      <c r="G2999" s="782"/>
      <c r="H2999" s="1015"/>
      <c r="I2999" s="782"/>
      <c r="J2999" s="1015"/>
      <c r="K2999" s="1015"/>
      <c r="L2999" s="1015"/>
      <c r="M2999" s="1015"/>
      <c r="N2999" s="1315"/>
      <c r="O2999" s="1315"/>
      <c r="P2999" s="1315"/>
      <c r="Q2999" s="1316"/>
      <c r="R2999" s="783"/>
      <c r="S2999" s="1195"/>
      <c r="T2999" s="783"/>
      <c r="U2999" s="1195"/>
      <c r="V2999" s="783"/>
      <c r="W2999" s="783"/>
      <c r="X2999" s="1813"/>
      <c r="Y2999" s="1816" t="s">
        <v>230</v>
      </c>
      <c r="Z2999" s="1816" t="s">
        <v>230</v>
      </c>
      <c r="AA2999" s="1816" t="s">
        <v>230</v>
      </c>
      <c r="AB2999" s="1897" t="s">
        <v>230</v>
      </c>
      <c r="AC2999" s="1897" t="s">
        <v>230</v>
      </c>
      <c r="AD2999" s="1897" t="s">
        <v>230</v>
      </c>
      <c r="AE2999" s="1898" t="s">
        <v>5487</v>
      </c>
      <c r="AF2999" s="1897" t="s">
        <v>5488</v>
      </c>
      <c r="AG2999" s="1899" t="s">
        <v>230</v>
      </c>
      <c r="AH2999" s="1900" t="s">
        <v>58</v>
      </c>
      <c r="AI2999" s="1901">
        <v>0.1</v>
      </c>
      <c r="AJ2999" s="1902">
        <v>2400</v>
      </c>
      <c r="AK2999" s="430">
        <f>AJ2999*0.0763/365</f>
        <v>0.50169863013698635</v>
      </c>
      <c r="AL2999" s="430">
        <f>AJ2999*0.0237/365</f>
        <v>0.15583561643835614</v>
      </c>
      <c r="AM2999" s="430">
        <f t="shared" ref="AM2999:AM3005" si="415">SUM(AK2999:AL2999)</f>
        <v>0.65753424657534243</v>
      </c>
      <c r="AN2999" s="430"/>
      <c r="AO2999" s="430"/>
      <c r="AP2999" s="430"/>
      <c r="AQ2999" s="830"/>
      <c r="AR2999" s="484"/>
      <c r="AS2999" s="786"/>
      <c r="AT2999" s="782"/>
      <c r="AU2999" s="1015"/>
      <c r="AV2999" s="787"/>
      <c r="AW2999" s="782"/>
      <c r="AX2999" s="2525" t="s">
        <v>23760</v>
      </c>
      <c r="AY2999" s="2401"/>
    </row>
    <row r="3000" spans="1:51" s="1099" customFormat="1" ht="15.95" customHeight="1" x14ac:dyDescent="0.2">
      <c r="A3000" s="781"/>
      <c r="B3000" s="782"/>
      <c r="C3000" s="1314"/>
      <c r="D3000" s="782"/>
      <c r="E3000" s="1015"/>
      <c r="F3000" s="1015"/>
      <c r="G3000" s="782"/>
      <c r="H3000" s="1015"/>
      <c r="I3000" s="782"/>
      <c r="J3000" s="1015"/>
      <c r="K3000" s="1015"/>
      <c r="L3000" s="1015"/>
      <c r="M3000" s="1015"/>
      <c r="N3000" s="1315"/>
      <c r="O3000" s="1315"/>
      <c r="P3000" s="1315"/>
      <c r="Q3000" s="1316"/>
      <c r="R3000" s="783"/>
      <c r="S3000" s="1195"/>
      <c r="T3000" s="783"/>
      <c r="U3000" s="1195"/>
      <c r="V3000" s="783"/>
      <c r="W3000" s="783"/>
      <c r="X3000" s="1813"/>
      <c r="Y3000" s="1816" t="s">
        <v>230</v>
      </c>
      <c r="Z3000" s="1816" t="s">
        <v>230</v>
      </c>
      <c r="AA3000" s="1816" t="s">
        <v>230</v>
      </c>
      <c r="AB3000" s="1897" t="s">
        <v>22784</v>
      </c>
      <c r="AC3000" s="1897"/>
      <c r="AD3000" s="1915"/>
      <c r="AE3000" s="1904" t="s">
        <v>5487</v>
      </c>
      <c r="AF3000" s="1905" t="s">
        <v>5489</v>
      </c>
      <c r="AG3000" s="1906">
        <v>5030070773</v>
      </c>
      <c r="AH3000" s="1903" t="s">
        <v>3773</v>
      </c>
      <c r="AI3000" s="1907">
        <v>0.13</v>
      </c>
      <c r="AJ3000" s="1908">
        <v>139</v>
      </c>
      <c r="AK3000" s="430">
        <f>AJ3000*AI3000/365</f>
        <v>4.9506849315068491E-2</v>
      </c>
      <c r="AL3000" s="430">
        <v>0</v>
      </c>
      <c r="AM3000" s="430">
        <f t="shared" si="415"/>
        <v>4.9506849315068491E-2</v>
      </c>
      <c r="AN3000" s="430"/>
      <c r="AO3000" s="430"/>
      <c r="AP3000" s="430"/>
      <c r="AQ3000" s="830"/>
      <c r="AR3000" s="484"/>
      <c r="AS3000" s="786"/>
      <c r="AT3000" s="782"/>
      <c r="AU3000" s="1015"/>
      <c r="AV3000" s="787"/>
      <c r="AW3000" s="782"/>
      <c r="AX3000" s="2525" t="s">
        <v>23760</v>
      </c>
      <c r="AY3000" s="2401"/>
    </row>
    <row r="3001" spans="1:51" s="1099" customFormat="1" ht="15.95" customHeight="1" x14ac:dyDescent="0.25">
      <c r="A3001" s="781"/>
      <c r="B3001" s="782"/>
      <c r="C3001" s="1314"/>
      <c r="D3001" s="782"/>
      <c r="E3001" s="1015"/>
      <c r="F3001" s="1015"/>
      <c r="G3001" s="782"/>
      <c r="H3001" s="1015"/>
      <c r="I3001" s="782"/>
      <c r="J3001" s="1015"/>
      <c r="K3001" s="1015"/>
      <c r="L3001" s="1015"/>
      <c r="M3001" s="1015"/>
      <c r="N3001" s="1315"/>
      <c r="O3001" s="1315"/>
      <c r="P3001" s="1315"/>
      <c r="Q3001" s="1316"/>
      <c r="R3001" s="783"/>
      <c r="S3001" s="1195"/>
      <c r="T3001" s="783"/>
      <c r="U3001" s="1195"/>
      <c r="V3001" s="783"/>
      <c r="W3001" s="783"/>
      <c r="X3001" s="1813"/>
      <c r="Y3001" s="1816" t="s">
        <v>230</v>
      </c>
      <c r="Z3001" s="1816" t="s">
        <v>230</v>
      </c>
      <c r="AA3001" s="1816" t="s">
        <v>230</v>
      </c>
      <c r="AB3001" s="1897" t="s">
        <v>230</v>
      </c>
      <c r="AC3001" s="1897" t="s">
        <v>230</v>
      </c>
      <c r="AD3001" s="1897" t="s">
        <v>230</v>
      </c>
      <c r="AE3001" s="1910" t="s">
        <v>5487</v>
      </c>
      <c r="AF3001" s="1909" t="s">
        <v>5490</v>
      </c>
      <c r="AG3001" s="1911" t="s">
        <v>5491</v>
      </c>
      <c r="AH3001" s="1912" t="s">
        <v>842</v>
      </c>
      <c r="AI3001" s="1913">
        <v>0.87</v>
      </c>
      <c r="AJ3001" s="1914">
        <v>4</v>
      </c>
      <c r="AK3001" s="430">
        <f>AJ3001*AI3001/365</f>
        <v>9.5342465753424661E-3</v>
      </c>
      <c r="AL3001" s="430">
        <v>0</v>
      </c>
      <c r="AM3001" s="430">
        <f t="shared" si="415"/>
        <v>9.5342465753424661E-3</v>
      </c>
      <c r="AN3001" s="430"/>
      <c r="AO3001" s="430"/>
      <c r="AP3001" s="430"/>
      <c r="AQ3001" s="830"/>
      <c r="AR3001" s="484"/>
      <c r="AS3001" s="786"/>
      <c r="AT3001" s="782"/>
      <c r="AU3001" s="1015"/>
      <c r="AV3001" s="787"/>
      <c r="AW3001" s="782"/>
      <c r="AX3001" s="2525" t="s">
        <v>23760</v>
      </c>
      <c r="AY3001" s="2401"/>
    </row>
    <row r="3002" spans="1:51" s="1099" customFormat="1" ht="15.95" customHeight="1" x14ac:dyDescent="0.25">
      <c r="A3002" s="781"/>
      <c r="B3002" s="782"/>
      <c r="C3002" s="1314"/>
      <c r="D3002" s="782"/>
      <c r="E3002" s="1015"/>
      <c r="F3002" s="1015"/>
      <c r="G3002" s="782"/>
      <c r="H3002" s="1015"/>
      <c r="I3002" s="782"/>
      <c r="J3002" s="1015"/>
      <c r="K3002" s="1015"/>
      <c r="L3002" s="1015"/>
      <c r="M3002" s="1015"/>
      <c r="N3002" s="1315"/>
      <c r="O3002" s="1315"/>
      <c r="P3002" s="1315"/>
      <c r="Q3002" s="1316"/>
      <c r="R3002" s="783"/>
      <c r="S3002" s="1195"/>
      <c r="T3002" s="783"/>
      <c r="U3002" s="1195"/>
      <c r="V3002" s="783"/>
      <c r="W3002" s="783"/>
      <c r="X3002" s="1813"/>
      <c r="Y3002" s="1816" t="s">
        <v>230</v>
      </c>
      <c r="Z3002" s="1816" t="s">
        <v>230</v>
      </c>
      <c r="AA3002" s="754" t="s">
        <v>230</v>
      </c>
      <c r="AB3002" s="1816" t="s">
        <v>230</v>
      </c>
      <c r="AC3002" s="1816" t="s">
        <v>10520</v>
      </c>
      <c r="AD3002" s="2103" t="s">
        <v>25279</v>
      </c>
      <c r="AE3002" s="1816" t="s">
        <v>10454</v>
      </c>
      <c r="AF3002" s="1816" t="s">
        <v>10308</v>
      </c>
      <c r="AG3002" s="1817" t="s">
        <v>23757</v>
      </c>
      <c r="AH3002" s="754" t="s">
        <v>1509</v>
      </c>
      <c r="AI3002" s="1811">
        <v>1.48</v>
      </c>
      <c r="AJ3002" s="831">
        <v>31</v>
      </c>
      <c r="AK3002" s="430">
        <f t="shared" ref="AK3002:AK3005" si="416">AJ3002*AI3002/365</f>
        <v>0.12569863013698632</v>
      </c>
      <c r="AL3002" s="430">
        <v>0</v>
      </c>
      <c r="AM3002" s="430">
        <f t="shared" si="415"/>
        <v>0.12569863013698632</v>
      </c>
      <c r="AN3002" s="430"/>
      <c r="AO3002" s="430"/>
      <c r="AP3002" s="430"/>
      <c r="AQ3002" s="830"/>
      <c r="AR3002" s="484"/>
      <c r="AS3002" s="786"/>
      <c r="AT3002" s="782"/>
      <c r="AU3002" s="1015"/>
      <c r="AV3002" s="787"/>
      <c r="AW3002" s="782"/>
      <c r="AX3002" s="2525" t="s">
        <v>23760</v>
      </c>
      <c r="AY3002" s="2401"/>
    </row>
    <row r="3003" spans="1:51" s="1099" customFormat="1" ht="15.95" customHeight="1" x14ac:dyDescent="0.2">
      <c r="A3003" s="781"/>
      <c r="B3003" s="782"/>
      <c r="C3003" s="1314"/>
      <c r="D3003" s="782"/>
      <c r="E3003" s="1015"/>
      <c r="F3003" s="1015"/>
      <c r="G3003" s="782"/>
      <c r="H3003" s="1015"/>
      <c r="I3003" s="782"/>
      <c r="J3003" s="1015"/>
      <c r="K3003" s="1015"/>
      <c r="L3003" s="1015"/>
      <c r="M3003" s="1015"/>
      <c r="N3003" s="1315"/>
      <c r="O3003" s="1315"/>
      <c r="P3003" s="1315"/>
      <c r="Q3003" s="1316"/>
      <c r="R3003" s="783"/>
      <c r="S3003" s="1195"/>
      <c r="T3003" s="783"/>
      <c r="U3003" s="1195"/>
      <c r="V3003" s="783"/>
      <c r="W3003" s="783"/>
      <c r="X3003" s="1841"/>
      <c r="Y3003" s="1836" t="s">
        <v>230</v>
      </c>
      <c r="Z3003" s="1836" t="s">
        <v>230</v>
      </c>
      <c r="AA3003" s="754" t="s">
        <v>230</v>
      </c>
      <c r="AB3003" s="1836" t="s">
        <v>230</v>
      </c>
      <c r="AC3003" s="1836" t="s">
        <v>10497</v>
      </c>
      <c r="AD3003" s="1830" t="s">
        <v>10498</v>
      </c>
      <c r="AE3003" s="1836" t="s">
        <v>10454</v>
      </c>
      <c r="AF3003" s="1836" t="s">
        <v>10496</v>
      </c>
      <c r="AG3003" s="1837" t="s">
        <v>23791</v>
      </c>
      <c r="AH3003" s="754" t="s">
        <v>1509</v>
      </c>
      <c r="AI3003" s="1840">
        <v>1.48</v>
      </c>
      <c r="AJ3003" s="831">
        <v>109</v>
      </c>
      <c r="AK3003" s="430">
        <f>AJ3003*AI3003/365</f>
        <v>0.44197260273972599</v>
      </c>
      <c r="AL3003" s="430">
        <v>0</v>
      </c>
      <c r="AM3003" s="430">
        <f>SUM(AK3003:AL3003)</f>
        <v>0.44197260273972599</v>
      </c>
      <c r="AN3003" s="430"/>
      <c r="AO3003" s="430"/>
      <c r="AP3003" s="430"/>
      <c r="AQ3003" s="830"/>
      <c r="AR3003" s="484"/>
      <c r="AS3003" s="786"/>
      <c r="AT3003" s="782"/>
      <c r="AU3003" s="1015"/>
      <c r="AV3003" s="787"/>
      <c r="AW3003" s="782"/>
      <c r="AX3003" s="2525" t="s">
        <v>23792</v>
      </c>
      <c r="AY3003" s="2401"/>
    </row>
    <row r="3004" spans="1:51" s="1099" customFormat="1" ht="15.95" customHeight="1" x14ac:dyDescent="0.25">
      <c r="A3004" s="781"/>
      <c r="B3004" s="782"/>
      <c r="C3004" s="1314"/>
      <c r="D3004" s="782"/>
      <c r="E3004" s="1015"/>
      <c r="F3004" s="1015"/>
      <c r="G3004" s="782"/>
      <c r="H3004" s="1015"/>
      <c r="I3004" s="782"/>
      <c r="J3004" s="1015"/>
      <c r="K3004" s="1015"/>
      <c r="L3004" s="1015"/>
      <c r="M3004" s="1015"/>
      <c r="N3004" s="1315"/>
      <c r="O3004" s="1315"/>
      <c r="P3004" s="1315"/>
      <c r="Q3004" s="1316"/>
      <c r="R3004" s="783"/>
      <c r="S3004" s="1195"/>
      <c r="T3004" s="783"/>
      <c r="U3004" s="1195"/>
      <c r="V3004" s="783"/>
      <c r="W3004" s="783"/>
      <c r="X3004" s="1813"/>
      <c r="Y3004" s="1816" t="s">
        <v>230</v>
      </c>
      <c r="Z3004" s="1816" t="s">
        <v>230</v>
      </c>
      <c r="AA3004" s="754" t="s">
        <v>230</v>
      </c>
      <c r="AB3004" s="1816" t="s">
        <v>230</v>
      </c>
      <c r="AC3004" s="1816" t="s">
        <v>10399</v>
      </c>
      <c r="AD3004" s="1816" t="s">
        <v>230</v>
      </c>
      <c r="AE3004" s="1816" t="s">
        <v>10393</v>
      </c>
      <c r="AF3004" s="1816" t="s">
        <v>23761</v>
      </c>
      <c r="AG3004" s="1817" t="s">
        <v>22737</v>
      </c>
      <c r="AH3004" s="754" t="s">
        <v>1509</v>
      </c>
      <c r="AI3004" s="1811">
        <v>1.48</v>
      </c>
      <c r="AJ3004" s="831">
        <v>91</v>
      </c>
      <c r="AK3004" s="430">
        <f t="shared" si="416"/>
        <v>0.36898630136986305</v>
      </c>
      <c r="AL3004" s="430">
        <v>0</v>
      </c>
      <c r="AM3004" s="430">
        <f t="shared" si="415"/>
        <v>0.36898630136986305</v>
      </c>
      <c r="AN3004" s="430"/>
      <c r="AO3004" s="430"/>
      <c r="AP3004" s="430"/>
      <c r="AQ3004" s="830"/>
      <c r="AR3004" s="484"/>
      <c r="AS3004" s="786"/>
      <c r="AT3004" s="782"/>
      <c r="AU3004" s="1015"/>
      <c r="AV3004" s="787"/>
      <c r="AW3004" s="782"/>
      <c r="AX3004" s="2525" t="s">
        <v>23760</v>
      </c>
      <c r="AY3004" s="2401"/>
    </row>
    <row r="3005" spans="1:51" s="1099" customFormat="1" ht="15.95" customHeight="1" x14ac:dyDescent="0.2">
      <c r="A3005" s="781"/>
      <c r="B3005" s="782"/>
      <c r="C3005" s="1314"/>
      <c r="D3005" s="782"/>
      <c r="E3005" s="1015"/>
      <c r="F3005" s="1015"/>
      <c r="G3005" s="782"/>
      <c r="H3005" s="1015"/>
      <c r="I3005" s="782"/>
      <c r="J3005" s="1015"/>
      <c r="K3005" s="1015"/>
      <c r="L3005" s="1015"/>
      <c r="M3005" s="1015"/>
      <c r="N3005" s="1315"/>
      <c r="O3005" s="1315"/>
      <c r="P3005" s="1315"/>
      <c r="Q3005" s="1316"/>
      <c r="R3005" s="783"/>
      <c r="S3005" s="1195"/>
      <c r="T3005" s="783"/>
      <c r="U3005" s="1195"/>
      <c r="V3005" s="783"/>
      <c r="W3005" s="783"/>
      <c r="X3005" s="783"/>
      <c r="Y3005" s="782" t="s">
        <v>230</v>
      </c>
      <c r="Z3005" s="782" t="s">
        <v>230</v>
      </c>
      <c r="AA3005" s="784" t="s">
        <v>230</v>
      </c>
      <c r="AB3005" s="782" t="s">
        <v>230</v>
      </c>
      <c r="AC3005" s="782" t="s">
        <v>10432</v>
      </c>
      <c r="AD3005" s="1275" t="s">
        <v>10433</v>
      </c>
      <c r="AE3005" s="782" t="s">
        <v>10393</v>
      </c>
      <c r="AF3005" s="782" t="s">
        <v>10431</v>
      </c>
      <c r="AG3005" s="2259" t="s">
        <v>23759</v>
      </c>
      <c r="AH3005" s="784" t="s">
        <v>1509</v>
      </c>
      <c r="AI3005" s="2255">
        <v>1.48</v>
      </c>
      <c r="AJ3005" s="785">
        <v>163</v>
      </c>
      <c r="AK3005" s="430">
        <f t="shared" si="416"/>
        <v>0.66093150684931512</v>
      </c>
      <c r="AL3005" s="430">
        <v>0</v>
      </c>
      <c r="AM3005" s="430">
        <f t="shared" si="415"/>
        <v>0.66093150684931512</v>
      </c>
      <c r="AN3005" s="430"/>
      <c r="AO3005" s="430"/>
      <c r="AP3005" s="430"/>
      <c r="AQ3005" s="830"/>
      <c r="AR3005" s="484"/>
      <c r="AS3005" s="786"/>
      <c r="AT3005" s="782"/>
      <c r="AU3005" s="1015"/>
      <c r="AV3005" s="787"/>
      <c r="AW3005" s="782"/>
      <c r="AX3005" s="2530" t="s">
        <v>23760</v>
      </c>
      <c r="AY3005" s="2401"/>
    </row>
    <row r="3006" spans="1:51" s="55" customFormat="1" ht="15.95" customHeight="1" x14ac:dyDescent="0.2">
      <c r="A3006" s="182">
        <v>584</v>
      </c>
      <c r="B3006" s="166" t="s">
        <v>55</v>
      </c>
      <c r="C3006" s="989" t="s">
        <v>58</v>
      </c>
      <c r="D3006" s="354" t="s">
        <v>18904</v>
      </c>
      <c r="E3006" s="198" t="s">
        <v>5470</v>
      </c>
      <c r="F3006" s="198" t="s">
        <v>5471</v>
      </c>
      <c r="G3006" s="166"/>
      <c r="H3006" s="354" t="s">
        <v>219</v>
      </c>
      <c r="I3006" s="354" t="s">
        <v>220</v>
      </c>
      <c r="J3006" s="354" t="s">
        <v>221</v>
      </c>
      <c r="K3006" s="272" t="s">
        <v>222</v>
      </c>
      <c r="L3006" s="272" t="s">
        <v>221</v>
      </c>
      <c r="M3006" s="272" t="s">
        <v>879</v>
      </c>
      <c r="N3006" s="440">
        <v>6.4</v>
      </c>
      <c r="O3006" s="440">
        <v>2.2000000000000002</v>
      </c>
      <c r="P3006" s="440">
        <f>O3006*N3006</f>
        <v>14.080000000000002</v>
      </c>
      <c r="Q3006" s="1012">
        <v>2</v>
      </c>
      <c r="R3006" s="184"/>
      <c r="S3006" s="223">
        <v>0</v>
      </c>
      <c r="T3006" s="183"/>
      <c r="U3006" s="223">
        <v>0</v>
      </c>
      <c r="V3006" s="183"/>
      <c r="W3006" s="183">
        <v>1</v>
      </c>
      <c r="X3006" s="183"/>
      <c r="Y3006" s="354" t="s">
        <v>62</v>
      </c>
      <c r="Z3006" s="366" t="s">
        <v>224</v>
      </c>
      <c r="AA3006" s="762" t="s">
        <v>225</v>
      </c>
      <c r="AB3006" s="354" t="s">
        <v>1789</v>
      </c>
      <c r="AC3006" s="354" t="s">
        <v>1790</v>
      </c>
      <c r="AD3006" s="925" t="s">
        <v>1791</v>
      </c>
      <c r="AE3006" s="198" t="s">
        <v>5472</v>
      </c>
      <c r="AF3006" s="166" t="s">
        <v>5473</v>
      </c>
      <c r="AG3006" s="165" t="s">
        <v>230</v>
      </c>
      <c r="AH3006" s="203" t="s">
        <v>58</v>
      </c>
      <c r="AI3006" s="167">
        <v>0.1</v>
      </c>
      <c r="AJ3006" s="186">
        <v>8400</v>
      </c>
      <c r="AK3006" s="167">
        <f t="shared" si="410"/>
        <v>1.7559452054794522</v>
      </c>
      <c r="AL3006" s="167">
        <f t="shared" si="411"/>
        <v>0.54542465753424652</v>
      </c>
      <c r="AM3006" s="187">
        <f t="shared" si="414"/>
        <v>2.3013698630136989</v>
      </c>
      <c r="AN3006" s="167">
        <f>SUM(AK3006:AK3007)</f>
        <v>2.2794071683242638</v>
      </c>
      <c r="AO3006" s="167">
        <f>AL3006</f>
        <v>0.54542465753424652</v>
      </c>
      <c r="AP3006" s="167">
        <f>AN3006+AO3006</f>
        <v>2.8248318258585101</v>
      </c>
      <c r="AQ3006" s="167">
        <f>AP3006*30</f>
        <v>84.744954775755303</v>
      </c>
      <c r="AR3006" s="193" t="s">
        <v>231</v>
      </c>
      <c r="AS3006" s="363" t="s">
        <v>431</v>
      </c>
      <c r="AT3006" s="166" t="s">
        <v>232</v>
      </c>
      <c r="AU3006" s="198" t="s">
        <v>58</v>
      </c>
      <c r="AV3006" s="679" t="s">
        <v>5474</v>
      </c>
      <c r="AW3006" s="166" t="s">
        <v>234</v>
      </c>
      <c r="AX3006" s="813" t="s">
        <v>18903</v>
      </c>
      <c r="AY3006" s="2391"/>
    </row>
    <row r="3007" spans="1:51" s="8" customFormat="1" ht="15.95" customHeight="1" x14ac:dyDescent="0.25">
      <c r="A3007" s="122"/>
      <c r="B3007" s="123"/>
      <c r="C3007" s="994"/>
      <c r="D3007" s="123"/>
      <c r="E3007" s="133"/>
      <c r="F3007" s="133"/>
      <c r="G3007" s="123"/>
      <c r="H3007" s="133"/>
      <c r="I3007" s="123"/>
      <c r="J3007" s="133"/>
      <c r="K3007" s="133"/>
      <c r="L3007" s="133"/>
      <c r="M3007" s="133"/>
      <c r="N3007" s="157"/>
      <c r="O3007" s="157"/>
      <c r="P3007" s="157"/>
      <c r="Q3007" s="1072"/>
      <c r="R3007" s="124"/>
      <c r="S3007" s="134"/>
      <c r="T3007" s="124"/>
      <c r="U3007" s="134"/>
      <c r="V3007" s="124"/>
      <c r="W3007" s="124"/>
      <c r="X3007" s="124"/>
      <c r="Y3007" s="123" t="s">
        <v>230</v>
      </c>
      <c r="Z3007" s="123" t="s">
        <v>230</v>
      </c>
      <c r="AA3007" s="135" t="s">
        <v>230</v>
      </c>
      <c r="AB3007" s="123" t="s">
        <v>230</v>
      </c>
      <c r="AC3007" s="123" t="s">
        <v>230</v>
      </c>
      <c r="AD3007" s="123" t="s">
        <v>230</v>
      </c>
      <c r="AE3007" s="133" t="s">
        <v>5475</v>
      </c>
      <c r="AF3007" s="123" t="s">
        <v>609</v>
      </c>
      <c r="AG3007" s="125" t="s">
        <v>230</v>
      </c>
      <c r="AH3007" s="135" t="s">
        <v>23142</v>
      </c>
      <c r="AI3007" s="128">
        <v>0.62</v>
      </c>
      <c r="AJ3007" s="140">
        <v>308.16712328767125</v>
      </c>
      <c r="AK3007" s="126">
        <f>AJ3007*AI3007/365</f>
        <v>0.52346196284481139</v>
      </c>
      <c r="AL3007" s="126">
        <v>0</v>
      </c>
      <c r="AM3007" s="129">
        <f>SUBTOTAL(9,AK3007:AL3007)</f>
        <v>0.52346196284481139</v>
      </c>
      <c r="AN3007" s="126"/>
      <c r="AO3007" s="126"/>
      <c r="AP3007" s="126"/>
      <c r="AQ3007" s="369"/>
      <c r="AR3007" s="49"/>
      <c r="AS3007" s="50"/>
      <c r="AT3007" s="123"/>
      <c r="AU3007" s="133"/>
      <c r="AV3007" s="73"/>
      <c r="AW3007" s="123"/>
      <c r="AX3007" s="73"/>
      <c r="AY3007" s="2391"/>
    </row>
    <row r="3008" spans="1:51" s="55" customFormat="1" ht="15.95" customHeight="1" x14ac:dyDescent="0.25">
      <c r="A3008" s="2409">
        <v>585</v>
      </c>
      <c r="B3008" s="2106" t="s">
        <v>55</v>
      </c>
      <c r="C3008" s="2410" t="s">
        <v>58</v>
      </c>
      <c r="D3008" s="2106" t="s">
        <v>18913</v>
      </c>
      <c r="E3008" s="2411" t="s">
        <v>16741</v>
      </c>
      <c r="F3008" s="2411" t="s">
        <v>16742</v>
      </c>
      <c r="G3008" s="2106"/>
      <c r="H3008" s="2106" t="s">
        <v>219</v>
      </c>
      <c r="I3008" s="2106" t="s">
        <v>220</v>
      </c>
      <c r="J3008" s="2106" t="s">
        <v>221</v>
      </c>
      <c r="K3008" s="2411" t="s">
        <v>222</v>
      </c>
      <c r="L3008" s="2411" t="s">
        <v>221</v>
      </c>
      <c r="M3008" s="2411" t="s">
        <v>879</v>
      </c>
      <c r="N3008" s="2412">
        <v>8</v>
      </c>
      <c r="O3008" s="2412">
        <v>1.5</v>
      </c>
      <c r="P3008" s="2412">
        <v>12</v>
      </c>
      <c r="Q3008" s="2413">
        <v>2</v>
      </c>
      <c r="R3008" s="2414"/>
      <c r="S3008" s="2415">
        <v>1</v>
      </c>
      <c r="T3008" s="2416"/>
      <c r="U3008" s="2415">
        <v>0</v>
      </c>
      <c r="V3008" s="2416"/>
      <c r="W3008" s="2416"/>
      <c r="X3008" s="2416"/>
      <c r="Y3008" s="2417" t="s">
        <v>16652</v>
      </c>
      <c r="Z3008" s="2106" t="s">
        <v>230</v>
      </c>
      <c r="AA3008" s="2111" t="s">
        <v>230</v>
      </c>
      <c r="AB3008" s="2106" t="s">
        <v>230</v>
      </c>
      <c r="AC3008" s="2106" t="s">
        <v>230</v>
      </c>
      <c r="AD3008" s="2106" t="s">
        <v>230</v>
      </c>
      <c r="AE3008" s="2411" t="s">
        <v>5476</v>
      </c>
      <c r="AF3008" s="2106" t="s">
        <v>1768</v>
      </c>
      <c r="AG3008" s="2418" t="s">
        <v>230</v>
      </c>
      <c r="AH3008" s="2111" t="s">
        <v>58</v>
      </c>
      <c r="AI3008" s="2419">
        <v>0.1</v>
      </c>
      <c r="AJ3008" s="2420">
        <v>6450</v>
      </c>
      <c r="AK3008" s="2419">
        <f>AJ3008*0.0763/365</f>
        <v>1.3483150684931509</v>
      </c>
      <c r="AL3008" s="2419">
        <f>AJ3008*0.0237/365</f>
        <v>0.41880821917808214</v>
      </c>
      <c r="AM3008" s="2421">
        <f>AK3008+AL3008</f>
        <v>1.7671232876712331</v>
      </c>
      <c r="AN3008" s="2419">
        <f>AK3008</f>
        <v>1.3483150684931509</v>
      </c>
      <c r="AO3008" s="2419">
        <f>AL3008</f>
        <v>0.41880821917808214</v>
      </c>
      <c r="AP3008" s="2419">
        <f>AN3008+AO3008</f>
        <v>1.7671232876712331</v>
      </c>
      <c r="AQ3008" s="2419">
        <f>AP3008*30</f>
        <v>53.013698630136993</v>
      </c>
      <c r="AR3008" s="2422" t="s">
        <v>231</v>
      </c>
      <c r="AS3008" s="2423" t="s">
        <v>431</v>
      </c>
      <c r="AT3008" s="2106" t="s">
        <v>232</v>
      </c>
      <c r="AU3008" s="2411" t="s">
        <v>58</v>
      </c>
      <c r="AV3008" s="2424" t="s">
        <v>5477</v>
      </c>
      <c r="AW3008" s="2106" t="s">
        <v>234</v>
      </c>
      <c r="AX3008" s="2511" t="s">
        <v>16743</v>
      </c>
      <c r="AY3008" s="2391"/>
    </row>
    <row r="3009" spans="1:51" s="55" customFormat="1" ht="15.95" customHeight="1" x14ac:dyDescent="0.25">
      <c r="A3009" s="2409">
        <v>586</v>
      </c>
      <c r="B3009" s="2106" t="s">
        <v>55</v>
      </c>
      <c r="C3009" s="2410" t="s">
        <v>58</v>
      </c>
      <c r="D3009" s="2106" t="s">
        <v>18911</v>
      </c>
      <c r="E3009" s="2411" t="s">
        <v>5479</v>
      </c>
      <c r="F3009" s="2411" t="s">
        <v>5480</v>
      </c>
      <c r="G3009" s="2106"/>
      <c r="H3009" s="2106" t="s">
        <v>219</v>
      </c>
      <c r="I3009" s="2106" t="s">
        <v>220</v>
      </c>
      <c r="J3009" s="2106" t="s">
        <v>221</v>
      </c>
      <c r="K3009" s="2411" t="s">
        <v>2008</v>
      </c>
      <c r="L3009" s="2411" t="s">
        <v>221</v>
      </c>
      <c r="M3009" s="2411" t="s">
        <v>879</v>
      </c>
      <c r="N3009" s="2412">
        <v>4.5</v>
      </c>
      <c r="O3009" s="2412">
        <v>2</v>
      </c>
      <c r="P3009" s="2412">
        <v>9</v>
      </c>
      <c r="Q3009" s="2413">
        <v>2</v>
      </c>
      <c r="R3009" s="2414"/>
      <c r="S3009" s="2415">
        <v>1</v>
      </c>
      <c r="T3009" s="2416"/>
      <c r="U3009" s="2415">
        <v>0</v>
      </c>
      <c r="V3009" s="2416"/>
      <c r="W3009" s="2416"/>
      <c r="X3009" s="2416"/>
      <c r="Y3009" s="2417" t="s">
        <v>16652</v>
      </c>
      <c r="Z3009" s="2106" t="s">
        <v>230</v>
      </c>
      <c r="AA3009" s="2111" t="s">
        <v>230</v>
      </c>
      <c r="AB3009" s="2106" t="s">
        <v>230</v>
      </c>
      <c r="AC3009" s="2106" t="s">
        <v>230</v>
      </c>
      <c r="AD3009" s="2106" t="s">
        <v>230</v>
      </c>
      <c r="AE3009" s="2411" t="s">
        <v>5481</v>
      </c>
      <c r="AF3009" s="2106" t="s">
        <v>16761</v>
      </c>
      <c r="AG3009" s="2418" t="s">
        <v>230</v>
      </c>
      <c r="AH3009" s="2111" t="s">
        <v>58</v>
      </c>
      <c r="AI3009" s="2419">
        <v>7.5300000000000006E-2</v>
      </c>
      <c r="AJ3009" s="2420">
        <v>2411.6</v>
      </c>
      <c r="AK3009" s="2419">
        <v>0.504</v>
      </c>
      <c r="AL3009" s="2419">
        <f>AJ3009*0.0237/365</f>
        <v>0.15658882191780821</v>
      </c>
      <c r="AM3009" s="2421">
        <f>AK3009+AL3009</f>
        <v>0.66058882191780821</v>
      </c>
      <c r="AN3009" s="2419">
        <f>SUM(AK3009:AK3010)</f>
        <v>0.60087671232876716</v>
      </c>
      <c r="AO3009" s="2419">
        <f>SUM(AL3009:AL3010)</f>
        <v>0.15658882191780821</v>
      </c>
      <c r="AP3009" s="2419">
        <f>SUM(AM3009:AM3010)</f>
        <v>0.75746553424657537</v>
      </c>
      <c r="AQ3009" s="2419">
        <f>AP3009*30</f>
        <v>22.72396602739726</v>
      </c>
      <c r="AR3009" s="2422" t="s">
        <v>231</v>
      </c>
      <c r="AS3009" s="2423" t="s">
        <v>431</v>
      </c>
      <c r="AT3009" s="2106" t="s">
        <v>232</v>
      </c>
      <c r="AU3009" s="2411" t="s">
        <v>58</v>
      </c>
      <c r="AV3009" s="2424" t="s">
        <v>5482</v>
      </c>
      <c r="AW3009" s="2106" t="s">
        <v>234</v>
      </c>
      <c r="AX3009" s="2511" t="s">
        <v>16743</v>
      </c>
      <c r="AY3009" s="2391"/>
    </row>
    <row r="3010" spans="1:51" s="8" customFormat="1" ht="15.95" customHeight="1" x14ac:dyDescent="0.2">
      <c r="A3010" s="122"/>
      <c r="B3010" s="144"/>
      <c r="C3010" s="144"/>
      <c r="D3010" s="123"/>
      <c r="E3010" s="133"/>
      <c r="F3010" s="133"/>
      <c r="G3010" s="123"/>
      <c r="H3010" s="133"/>
      <c r="I3010" s="123"/>
      <c r="J3010" s="133"/>
      <c r="K3010" s="133"/>
      <c r="L3010" s="133"/>
      <c r="M3010" s="133"/>
      <c r="N3010" s="157"/>
      <c r="O3010" s="157"/>
      <c r="P3010" s="157"/>
      <c r="Q3010" s="1072"/>
      <c r="R3010" s="124"/>
      <c r="S3010" s="134"/>
      <c r="T3010" s="124"/>
      <c r="U3010" s="134"/>
      <c r="V3010" s="124"/>
      <c r="W3010" s="124"/>
      <c r="X3010" s="124"/>
      <c r="Y3010" s="123" t="s">
        <v>230</v>
      </c>
      <c r="Z3010" s="123" t="s">
        <v>230</v>
      </c>
      <c r="AA3010" s="135" t="s">
        <v>230</v>
      </c>
      <c r="AB3010" s="123" t="s">
        <v>22784</v>
      </c>
      <c r="AC3010" s="123" t="s">
        <v>230</v>
      </c>
      <c r="AD3010" s="123" t="s">
        <v>230</v>
      </c>
      <c r="AE3010" s="133" t="s">
        <v>5483</v>
      </c>
      <c r="AF3010" s="994" t="s">
        <v>5484</v>
      </c>
      <c r="AG3010" s="2325">
        <v>5030070773</v>
      </c>
      <c r="AH3010" s="123" t="s">
        <v>3773</v>
      </c>
      <c r="AI3010" s="128">
        <v>0.13</v>
      </c>
      <c r="AJ3010" s="140">
        <v>272</v>
      </c>
      <c r="AK3010" s="126">
        <f>AJ3010*AI3010/365</f>
        <v>9.6876712328767128E-2</v>
      </c>
      <c r="AL3010" s="126">
        <v>0</v>
      </c>
      <c r="AM3010" s="129">
        <f>SUBTOTAL(9,AK3010:AL3010)</f>
        <v>9.6876712328767128E-2</v>
      </c>
      <c r="AN3010" s="126"/>
      <c r="AO3010" s="126"/>
      <c r="AP3010" s="126"/>
      <c r="AQ3010" s="369"/>
      <c r="AR3010" s="49"/>
      <c r="AS3010" s="50"/>
      <c r="AT3010" s="123"/>
      <c r="AU3010" s="133"/>
      <c r="AV3010" s="926"/>
      <c r="AW3010" s="123"/>
      <c r="AX3010" s="73"/>
      <c r="AY3010" s="2391"/>
    </row>
    <row r="3011" spans="1:51" s="1395" customFormat="1" ht="15.95" customHeight="1" x14ac:dyDescent="0.25">
      <c r="A3011" s="1881">
        <v>587</v>
      </c>
      <c r="B3011" s="1882" t="s">
        <v>55</v>
      </c>
      <c r="C3011" s="1883" t="s">
        <v>58</v>
      </c>
      <c r="D3011" s="1882" t="s">
        <v>18912</v>
      </c>
      <c r="E3011" s="1884" t="s">
        <v>5485</v>
      </c>
      <c r="F3011" s="1884" t="s">
        <v>5486</v>
      </c>
      <c r="G3011" s="1882"/>
      <c r="H3011" s="1884" t="s">
        <v>219</v>
      </c>
      <c r="I3011" s="1882" t="s">
        <v>220</v>
      </c>
      <c r="J3011" s="1884" t="s">
        <v>221</v>
      </c>
      <c r="K3011" s="1884" t="s">
        <v>2008</v>
      </c>
      <c r="L3011" s="1884" t="s">
        <v>221</v>
      </c>
      <c r="M3011" s="1884" t="s">
        <v>2008</v>
      </c>
      <c r="N3011" s="1885">
        <v>8</v>
      </c>
      <c r="O3011" s="1885">
        <v>1.5</v>
      </c>
      <c r="P3011" s="1885">
        <v>12</v>
      </c>
      <c r="Q3011" s="1886">
        <v>0</v>
      </c>
      <c r="R3011" s="1887"/>
      <c r="S3011" s="1888">
        <v>0</v>
      </c>
      <c r="T3011" s="1889"/>
      <c r="U3011" s="1888">
        <v>0</v>
      </c>
      <c r="V3011" s="1889">
        <v>1</v>
      </c>
      <c r="W3011" s="1889">
        <v>1</v>
      </c>
      <c r="X3011" s="1889">
        <v>0</v>
      </c>
      <c r="Y3011" s="1882" t="s">
        <v>61</v>
      </c>
      <c r="Z3011" s="1882" t="s">
        <v>230</v>
      </c>
      <c r="AA3011" s="1890" t="s">
        <v>230</v>
      </c>
      <c r="AB3011" s="1882" t="s">
        <v>230</v>
      </c>
      <c r="AC3011" s="1882" t="s">
        <v>230</v>
      </c>
      <c r="AD3011" s="1882" t="s">
        <v>230</v>
      </c>
      <c r="AE3011" s="1884" t="s">
        <v>5487</v>
      </c>
      <c r="AF3011" s="1882" t="s">
        <v>5488</v>
      </c>
      <c r="AG3011" s="2426" t="s">
        <v>230</v>
      </c>
      <c r="AH3011" s="1890" t="s">
        <v>58</v>
      </c>
      <c r="AI3011" s="1891">
        <v>0.1</v>
      </c>
      <c r="AJ3011" s="1892">
        <v>2400</v>
      </c>
      <c r="AK3011" s="1891">
        <f>AJ3011*0.0763/365</f>
        <v>0.50169863013698635</v>
      </c>
      <c r="AL3011" s="1891">
        <f>AJ3011*0.0237/365</f>
        <v>0.15583561643835614</v>
      </c>
      <c r="AM3011" s="1893">
        <f>SUM(AK3011:AL3011)</f>
        <v>0.65753424657534243</v>
      </c>
      <c r="AN3011" s="1891">
        <f>SUM(AK3011:AK3013)</f>
        <v>0.56073972602739741</v>
      </c>
      <c r="AO3011" s="1891">
        <f>SUM(AL3011:AL3013)</f>
        <v>0.15583561643835614</v>
      </c>
      <c r="AP3011" s="1891">
        <f>SUM(AN3011:AO3011)</f>
        <v>0.7165753424657535</v>
      </c>
      <c r="AQ3011" s="1891">
        <f>AP3011*30</f>
        <v>21.497260273972604</v>
      </c>
      <c r="AR3011" s="1894" t="s">
        <v>231</v>
      </c>
      <c r="AS3011" s="1895"/>
      <c r="AT3011" s="1882" t="s">
        <v>232</v>
      </c>
      <c r="AU3011" s="1884" t="s">
        <v>58</v>
      </c>
      <c r="AV3011" s="1896"/>
      <c r="AW3011" s="434" t="s">
        <v>18131</v>
      </c>
      <c r="AX3011" s="2080" t="s">
        <v>23755</v>
      </c>
      <c r="AY3011" s="2401"/>
    </row>
    <row r="3012" spans="1:51" s="8" customFormat="1" ht="15.95" customHeight="1" x14ac:dyDescent="0.2">
      <c r="A3012" s="1843"/>
      <c r="B3012" s="1844"/>
      <c r="C3012" s="1844"/>
      <c r="D3012" s="1845"/>
      <c r="E3012" s="1846"/>
      <c r="F3012" s="1846"/>
      <c r="G3012" s="1845"/>
      <c r="H3012" s="1846"/>
      <c r="I3012" s="1845"/>
      <c r="J3012" s="1846"/>
      <c r="K3012" s="1846"/>
      <c r="L3012" s="1846"/>
      <c r="M3012" s="1846"/>
      <c r="N3012" s="1847"/>
      <c r="O3012" s="1847"/>
      <c r="P3012" s="1847"/>
      <c r="Q3012" s="1848"/>
      <c r="R3012" s="1849"/>
      <c r="S3012" s="1850"/>
      <c r="T3012" s="1849"/>
      <c r="U3012" s="1850"/>
      <c r="V3012" s="1849"/>
      <c r="W3012" s="1849"/>
      <c r="X3012" s="1849"/>
      <c r="Y3012" s="1845"/>
      <c r="Z3012" s="1844"/>
      <c r="AA3012" s="1851"/>
      <c r="AB3012" s="1852" t="s">
        <v>22784</v>
      </c>
      <c r="AC3012" s="1845"/>
      <c r="AD3012" s="1853"/>
      <c r="AE3012" s="1846" t="s">
        <v>5487</v>
      </c>
      <c r="AF3012" s="1854" t="s">
        <v>5489</v>
      </c>
      <c r="AG3012" s="2425">
        <v>5030070773</v>
      </c>
      <c r="AH3012" s="1852" t="s">
        <v>3773</v>
      </c>
      <c r="AI3012" s="1855">
        <v>0.13</v>
      </c>
      <c r="AJ3012" s="1856">
        <v>139</v>
      </c>
      <c r="AK3012" s="1857">
        <f>AJ3012*AI3012/365</f>
        <v>4.9506849315068491E-2</v>
      </c>
      <c r="AL3012" s="1858">
        <v>0</v>
      </c>
      <c r="AM3012" s="1859">
        <f>SUBTOTAL(9,AK3012:AL3012)</f>
        <v>4.9506849315068491E-2</v>
      </c>
      <c r="AN3012" s="1858"/>
      <c r="AO3012" s="1858"/>
      <c r="AP3012" s="1858"/>
      <c r="AQ3012" s="1860"/>
      <c r="AR3012" s="1861"/>
      <c r="AS3012" s="1862"/>
      <c r="AT3012" s="1845"/>
      <c r="AU3012" s="1846"/>
      <c r="AV3012" s="1863"/>
      <c r="AW3012" s="113"/>
      <c r="AX3012" s="44"/>
      <c r="AY3012" s="2391"/>
    </row>
    <row r="3013" spans="1:51" s="8" customFormat="1" ht="15.95" customHeight="1" x14ac:dyDescent="0.25">
      <c r="A3013" s="1864"/>
      <c r="B3013" s="1865"/>
      <c r="C3013" s="1866"/>
      <c r="D3013" s="1865"/>
      <c r="E3013" s="1867"/>
      <c r="F3013" s="1867"/>
      <c r="G3013" s="1865"/>
      <c r="H3013" s="1867"/>
      <c r="I3013" s="1865"/>
      <c r="J3013" s="1867"/>
      <c r="K3013" s="1867"/>
      <c r="L3013" s="1867"/>
      <c r="M3013" s="1867"/>
      <c r="N3013" s="1868"/>
      <c r="O3013" s="1868"/>
      <c r="P3013" s="1868"/>
      <c r="Q3013" s="1869"/>
      <c r="R3013" s="1870"/>
      <c r="S3013" s="1871"/>
      <c r="T3013" s="1870"/>
      <c r="U3013" s="1871"/>
      <c r="V3013" s="1870"/>
      <c r="W3013" s="1870"/>
      <c r="X3013" s="1870"/>
      <c r="Y3013" s="1865" t="s">
        <v>230</v>
      </c>
      <c r="Z3013" s="1865" t="s">
        <v>230</v>
      </c>
      <c r="AA3013" s="1872" t="s">
        <v>230</v>
      </c>
      <c r="AB3013" s="1865" t="s">
        <v>230</v>
      </c>
      <c r="AC3013" s="1865" t="s">
        <v>230</v>
      </c>
      <c r="AD3013" s="1865" t="s">
        <v>230</v>
      </c>
      <c r="AE3013" s="1867" t="s">
        <v>5487</v>
      </c>
      <c r="AF3013" s="1865" t="s">
        <v>5490</v>
      </c>
      <c r="AG3013" s="1873" t="s">
        <v>5491</v>
      </c>
      <c r="AH3013" s="1872" t="s">
        <v>842</v>
      </c>
      <c r="AI3013" s="1874">
        <v>0.87</v>
      </c>
      <c r="AJ3013" s="1875">
        <v>4</v>
      </c>
      <c r="AK3013" s="1876">
        <f>AJ3013*AI3013/365</f>
        <v>9.5342465753424661E-3</v>
      </c>
      <c r="AL3013" s="1876">
        <v>0</v>
      </c>
      <c r="AM3013" s="2427">
        <f>SUBTOTAL(9,AK3013:AL3013)</f>
        <v>9.5342465753424661E-3</v>
      </c>
      <c r="AN3013" s="1876"/>
      <c r="AO3013" s="1876"/>
      <c r="AP3013" s="1876"/>
      <c r="AQ3013" s="1877"/>
      <c r="AR3013" s="1878"/>
      <c r="AS3013" s="1879"/>
      <c r="AT3013" s="1865"/>
      <c r="AU3013" s="1867"/>
      <c r="AV3013" s="1880"/>
      <c r="AW3013" s="88"/>
      <c r="AX3013" s="46"/>
      <c r="AY3013" s="2391"/>
    </row>
    <row r="3014" spans="1:51" s="55" customFormat="1" ht="15.95" customHeight="1" x14ac:dyDescent="0.25">
      <c r="A3014" s="182">
        <v>588</v>
      </c>
      <c r="B3014" s="166" t="s">
        <v>55</v>
      </c>
      <c r="C3014" s="989" t="s">
        <v>58</v>
      </c>
      <c r="D3014" s="166" t="s">
        <v>18910</v>
      </c>
      <c r="E3014" s="198" t="s">
        <v>5493</v>
      </c>
      <c r="F3014" s="198" t="s">
        <v>5494</v>
      </c>
      <c r="G3014" s="166"/>
      <c r="H3014" s="166" t="s">
        <v>317</v>
      </c>
      <c r="I3014" s="166">
        <v>0</v>
      </c>
      <c r="J3014" s="166" t="s">
        <v>221</v>
      </c>
      <c r="K3014" s="198" t="s">
        <v>2008</v>
      </c>
      <c r="L3014" s="198" t="s">
        <v>221</v>
      </c>
      <c r="M3014" s="198" t="s">
        <v>879</v>
      </c>
      <c r="N3014" s="199">
        <v>5</v>
      </c>
      <c r="O3014" s="199">
        <v>1.5</v>
      </c>
      <c r="P3014" s="199">
        <v>7.5</v>
      </c>
      <c r="Q3014" s="1012">
        <v>2</v>
      </c>
      <c r="R3014" s="184"/>
      <c r="S3014" s="223">
        <v>1</v>
      </c>
      <c r="T3014" s="183"/>
      <c r="U3014" s="223">
        <v>0</v>
      </c>
      <c r="V3014" s="183"/>
      <c r="W3014" s="183"/>
      <c r="X3014" s="183"/>
      <c r="Y3014" s="673" t="s">
        <v>16652</v>
      </c>
      <c r="Z3014" s="166" t="s">
        <v>230</v>
      </c>
      <c r="AA3014" s="203" t="s">
        <v>230</v>
      </c>
      <c r="AB3014" s="166" t="s">
        <v>230</v>
      </c>
      <c r="AC3014" s="166" t="s">
        <v>230</v>
      </c>
      <c r="AD3014" s="166" t="s">
        <v>230</v>
      </c>
      <c r="AE3014" s="198" t="s">
        <v>5495</v>
      </c>
      <c r="AF3014" s="166" t="s">
        <v>5496</v>
      </c>
      <c r="AG3014" s="165" t="s">
        <v>230</v>
      </c>
      <c r="AH3014" s="203" t="s">
        <v>58</v>
      </c>
      <c r="AI3014" s="167">
        <v>0.1</v>
      </c>
      <c r="AJ3014" s="223">
        <v>4500</v>
      </c>
      <c r="AK3014" s="167">
        <f t="shared" ref="AK3014:AK3026" si="417">AJ3014*0.0763/365</f>
        <v>0.9406849315068494</v>
      </c>
      <c r="AL3014" s="167">
        <f t="shared" ref="AL3014:AL3026" si="418">AJ3014*0.0237/365</f>
        <v>0.29219178082191777</v>
      </c>
      <c r="AM3014" s="187">
        <f>AK3014+AL3014</f>
        <v>1.2328767123287672</v>
      </c>
      <c r="AN3014" s="167">
        <f>SUM(AK3014:AK3015)</f>
        <v>1.7245890410958906</v>
      </c>
      <c r="AO3014" s="167">
        <f>SUM(AL3014:AL3015)</f>
        <v>0.53568493150684926</v>
      </c>
      <c r="AP3014" s="167">
        <f>AN3014+AO3014</f>
        <v>2.2602739726027399</v>
      </c>
      <c r="AQ3014" s="167">
        <f>AP3014*30</f>
        <v>67.808219178082197</v>
      </c>
      <c r="AR3014" s="193" t="s">
        <v>231</v>
      </c>
      <c r="AS3014" s="194" t="s">
        <v>431</v>
      </c>
      <c r="AT3014" s="166" t="s">
        <v>232</v>
      </c>
      <c r="AU3014" s="198" t="s">
        <v>58</v>
      </c>
      <c r="AV3014" s="679" t="s">
        <v>5497</v>
      </c>
      <c r="AW3014" s="166" t="s">
        <v>234</v>
      </c>
      <c r="AX3014" s="46"/>
      <c r="AY3014" s="2391"/>
    </row>
    <row r="3015" spans="1:51" s="8" customFormat="1" ht="15.95" customHeight="1" x14ac:dyDescent="0.25">
      <c r="A3015" s="122"/>
      <c r="B3015" s="123"/>
      <c r="C3015" s="994"/>
      <c r="D3015" s="123"/>
      <c r="E3015" s="133"/>
      <c r="F3015" s="133"/>
      <c r="G3015" s="123"/>
      <c r="H3015" s="133"/>
      <c r="I3015" s="123"/>
      <c r="J3015" s="133"/>
      <c r="K3015" s="133"/>
      <c r="L3015" s="133"/>
      <c r="M3015" s="133"/>
      <c r="N3015" s="157"/>
      <c r="O3015" s="157"/>
      <c r="P3015" s="157"/>
      <c r="Q3015" s="1072"/>
      <c r="R3015" s="124"/>
      <c r="S3015" s="134"/>
      <c r="T3015" s="124"/>
      <c r="U3015" s="134"/>
      <c r="V3015" s="124"/>
      <c r="W3015" s="124"/>
      <c r="X3015" s="124"/>
      <c r="Y3015" s="123" t="s">
        <v>230</v>
      </c>
      <c r="Z3015" s="123" t="s">
        <v>230</v>
      </c>
      <c r="AA3015" s="135" t="s">
        <v>230</v>
      </c>
      <c r="AB3015" s="123" t="s">
        <v>230</v>
      </c>
      <c r="AC3015" s="123" t="s">
        <v>230</v>
      </c>
      <c r="AD3015" s="123" t="s">
        <v>230</v>
      </c>
      <c r="AE3015" s="133" t="s">
        <v>5498</v>
      </c>
      <c r="AF3015" s="123" t="s">
        <v>4768</v>
      </c>
      <c r="AG3015" s="125" t="s">
        <v>230</v>
      </c>
      <c r="AH3015" s="135" t="s">
        <v>58</v>
      </c>
      <c r="AI3015" s="126">
        <v>0.1</v>
      </c>
      <c r="AJ3015" s="134">
        <v>3750</v>
      </c>
      <c r="AK3015" s="126">
        <f t="shared" si="417"/>
        <v>0.78390410958904111</v>
      </c>
      <c r="AL3015" s="126">
        <f t="shared" si="418"/>
        <v>0.24349315068493152</v>
      </c>
      <c r="AM3015" s="126">
        <f>AK3015+AL3015</f>
        <v>1.0273972602739727</v>
      </c>
      <c r="AN3015" s="126"/>
      <c r="AO3015" s="126"/>
      <c r="AP3015" s="126"/>
      <c r="AQ3015" s="369"/>
      <c r="AR3015" s="49"/>
      <c r="AS3015" s="50"/>
      <c r="AT3015" s="123"/>
      <c r="AU3015" s="133"/>
      <c r="AV3015" s="73"/>
      <c r="AW3015" s="123"/>
      <c r="AX3015" s="73"/>
      <c r="AY3015" s="2391"/>
    </row>
    <row r="3016" spans="1:51" s="55" customFormat="1" ht="15.95" customHeight="1" x14ac:dyDescent="0.25">
      <c r="A3016" s="709">
        <v>589</v>
      </c>
      <c r="B3016" s="434" t="s">
        <v>55</v>
      </c>
      <c r="C3016" s="998" t="s">
        <v>58</v>
      </c>
      <c r="D3016" s="434" t="s">
        <v>18909</v>
      </c>
      <c r="E3016" s="439" t="s">
        <v>5499</v>
      </c>
      <c r="F3016" s="439" t="s">
        <v>5500</v>
      </c>
      <c r="G3016" s="434"/>
      <c r="H3016" s="434" t="s">
        <v>317</v>
      </c>
      <c r="I3016" s="434">
        <v>0</v>
      </c>
      <c r="J3016" s="434" t="s">
        <v>317</v>
      </c>
      <c r="K3016" s="434">
        <v>0</v>
      </c>
      <c r="L3016" s="434" t="s">
        <v>317</v>
      </c>
      <c r="M3016" s="434">
        <v>0</v>
      </c>
      <c r="N3016" s="710">
        <v>8</v>
      </c>
      <c r="O3016" s="710">
        <v>1.5</v>
      </c>
      <c r="P3016" s="710">
        <v>12</v>
      </c>
      <c r="Q3016" s="711">
        <v>0</v>
      </c>
      <c r="R3016" s="788"/>
      <c r="S3016" s="436">
        <v>0</v>
      </c>
      <c r="T3016" s="712"/>
      <c r="U3016" s="436">
        <v>0</v>
      </c>
      <c r="V3016" s="712">
        <v>1</v>
      </c>
      <c r="W3016" s="712">
        <v>1</v>
      </c>
      <c r="X3016" s="712">
        <v>0</v>
      </c>
      <c r="Y3016" s="434" t="s">
        <v>61</v>
      </c>
      <c r="Z3016" s="434" t="s">
        <v>230</v>
      </c>
      <c r="AA3016" s="437" t="s">
        <v>230</v>
      </c>
      <c r="AB3016" s="434" t="s">
        <v>230</v>
      </c>
      <c r="AC3016" s="434" t="s">
        <v>230</v>
      </c>
      <c r="AD3016" s="434" t="s">
        <v>230</v>
      </c>
      <c r="AE3016" s="439" t="s">
        <v>5501</v>
      </c>
      <c r="AF3016" s="434" t="s">
        <v>5502</v>
      </c>
      <c r="AG3016" s="438" t="s">
        <v>230</v>
      </c>
      <c r="AH3016" s="437" t="s">
        <v>58</v>
      </c>
      <c r="AI3016" s="511">
        <v>0.1</v>
      </c>
      <c r="AJ3016" s="788">
        <v>3750</v>
      </c>
      <c r="AK3016" s="511">
        <f t="shared" si="417"/>
        <v>0.78390410958904111</v>
      </c>
      <c r="AL3016" s="511">
        <f t="shared" si="418"/>
        <v>0.24349315068493152</v>
      </c>
      <c r="AM3016" s="514">
        <f t="shared" ref="AM3016:AM3022" si="419">AK3016+AL3016</f>
        <v>1.0273972602739727</v>
      </c>
      <c r="AN3016" s="511">
        <f>AK3016</f>
        <v>0.78390410958904111</v>
      </c>
      <c r="AO3016" s="511">
        <f>AL3016</f>
        <v>0.24349315068493152</v>
      </c>
      <c r="AP3016" s="511">
        <f>AN3016+AO3016</f>
        <v>1.0273972602739727</v>
      </c>
      <c r="AQ3016" s="511">
        <f>AP3016*30</f>
        <v>30.821917808219183</v>
      </c>
      <c r="AR3016" s="432" t="s">
        <v>231</v>
      </c>
      <c r="AS3016" s="433"/>
      <c r="AT3016" s="434" t="s">
        <v>232</v>
      </c>
      <c r="AU3016" s="439" t="s">
        <v>58</v>
      </c>
      <c r="AV3016" s="435"/>
      <c r="AW3016" s="434" t="s">
        <v>18131</v>
      </c>
      <c r="AX3016" s="2080" t="s">
        <v>23755</v>
      </c>
      <c r="AY3016" s="2391"/>
    </row>
    <row r="3017" spans="1:51" s="55" customFormat="1" ht="15.95" customHeight="1" x14ac:dyDescent="0.2">
      <c r="A3017" s="182">
        <v>590</v>
      </c>
      <c r="B3017" s="166" t="s">
        <v>55</v>
      </c>
      <c r="C3017" s="989" t="s">
        <v>58</v>
      </c>
      <c r="D3017" s="354" t="s">
        <v>18905</v>
      </c>
      <c r="E3017" s="198" t="s">
        <v>5504</v>
      </c>
      <c r="F3017" s="198" t="s">
        <v>5505</v>
      </c>
      <c r="G3017" s="166"/>
      <c r="H3017" s="354" t="s">
        <v>219</v>
      </c>
      <c r="I3017" s="354" t="s">
        <v>220</v>
      </c>
      <c r="J3017" s="354" t="s">
        <v>221</v>
      </c>
      <c r="K3017" s="272" t="s">
        <v>222</v>
      </c>
      <c r="L3017" s="272" t="s">
        <v>221</v>
      </c>
      <c r="M3017" s="272" t="s">
        <v>879</v>
      </c>
      <c r="N3017" s="440">
        <v>6.4</v>
      </c>
      <c r="O3017" s="440">
        <v>2.2000000000000002</v>
      </c>
      <c r="P3017" s="440">
        <f>O3017*N3017</f>
        <v>14.080000000000002</v>
      </c>
      <c r="Q3017" s="1012">
        <v>0</v>
      </c>
      <c r="R3017" s="184"/>
      <c r="S3017" s="223">
        <v>0</v>
      </c>
      <c r="T3017" s="183"/>
      <c r="U3017" s="223">
        <v>0</v>
      </c>
      <c r="V3017" s="183">
        <v>1</v>
      </c>
      <c r="W3017" s="183">
        <v>1</v>
      </c>
      <c r="X3017" s="183">
        <v>0</v>
      </c>
      <c r="Y3017" s="354" t="s">
        <v>62</v>
      </c>
      <c r="Z3017" s="366" t="s">
        <v>224</v>
      </c>
      <c r="AA3017" s="762" t="s">
        <v>225</v>
      </c>
      <c r="AB3017" s="354" t="s">
        <v>1789</v>
      </c>
      <c r="AC3017" s="354" t="s">
        <v>1790</v>
      </c>
      <c r="AD3017" s="925" t="s">
        <v>1791</v>
      </c>
      <c r="AE3017" s="198" t="s">
        <v>5506</v>
      </c>
      <c r="AF3017" s="166" t="s">
        <v>5507</v>
      </c>
      <c r="AG3017" s="165" t="s">
        <v>230</v>
      </c>
      <c r="AH3017" s="203" t="s">
        <v>58</v>
      </c>
      <c r="AI3017" s="167">
        <v>0.1</v>
      </c>
      <c r="AJ3017" s="223">
        <v>2400</v>
      </c>
      <c r="AK3017" s="167">
        <f t="shared" si="417"/>
        <v>0.50169863013698635</v>
      </c>
      <c r="AL3017" s="167">
        <f t="shared" si="418"/>
        <v>0.15583561643835614</v>
      </c>
      <c r="AM3017" s="187">
        <f t="shared" si="419"/>
        <v>0.65753424657534243</v>
      </c>
      <c r="AN3017" s="167">
        <f>SUM(AK3017:AK3022)</f>
        <v>2.0067945205479454</v>
      </c>
      <c r="AO3017" s="167">
        <f>SUM(AL3017:AL3022)</f>
        <v>0.62334246575342456</v>
      </c>
      <c r="AP3017" s="167">
        <f>AN3017+AO3017</f>
        <v>2.6301369863013697</v>
      </c>
      <c r="AQ3017" s="167">
        <f>AP3017*30</f>
        <v>78.904109589041099</v>
      </c>
      <c r="AR3017" s="193" t="s">
        <v>231</v>
      </c>
      <c r="AS3017" s="363" t="s">
        <v>431</v>
      </c>
      <c r="AT3017" s="166" t="s">
        <v>232</v>
      </c>
      <c r="AU3017" s="198" t="s">
        <v>58</v>
      </c>
      <c r="AV3017" s="231"/>
      <c r="AW3017" s="166" t="s">
        <v>234</v>
      </c>
      <c r="AX3017" s="2428" t="s">
        <v>18903</v>
      </c>
      <c r="AY3017" s="2391"/>
    </row>
    <row r="3018" spans="1:51" s="8" customFormat="1" ht="15.95" customHeight="1" x14ac:dyDescent="0.25">
      <c r="A3018" s="112"/>
      <c r="B3018" s="113"/>
      <c r="C3018" s="992"/>
      <c r="D3018" s="113"/>
      <c r="E3018" s="130"/>
      <c r="F3018" s="130"/>
      <c r="G3018" s="113"/>
      <c r="H3018" s="130"/>
      <c r="I3018" s="113"/>
      <c r="J3018" s="130"/>
      <c r="K3018" s="130"/>
      <c r="L3018" s="130"/>
      <c r="M3018" s="130"/>
      <c r="N3018" s="329"/>
      <c r="O3018" s="329"/>
      <c r="P3018" s="329"/>
      <c r="Q3018" s="1071"/>
      <c r="R3018" s="114"/>
      <c r="S3018" s="131"/>
      <c r="T3018" s="114"/>
      <c r="U3018" s="131"/>
      <c r="V3018" s="114"/>
      <c r="W3018" s="114"/>
      <c r="X3018" s="114"/>
      <c r="Y3018" s="113" t="s">
        <v>230</v>
      </c>
      <c r="Z3018" s="113" t="s">
        <v>230</v>
      </c>
      <c r="AA3018" s="132" t="s">
        <v>230</v>
      </c>
      <c r="AB3018" s="113" t="s">
        <v>230</v>
      </c>
      <c r="AC3018" s="113" t="s">
        <v>230</v>
      </c>
      <c r="AD3018" s="113" t="s">
        <v>230</v>
      </c>
      <c r="AE3018" s="130" t="s">
        <v>5508</v>
      </c>
      <c r="AF3018" s="113" t="s">
        <v>5509</v>
      </c>
      <c r="AG3018" s="115" t="s">
        <v>230</v>
      </c>
      <c r="AH3018" s="132" t="s">
        <v>58</v>
      </c>
      <c r="AI3018" s="116">
        <v>0.1</v>
      </c>
      <c r="AJ3018" s="131">
        <v>1200</v>
      </c>
      <c r="AK3018" s="116">
        <f t="shared" si="417"/>
        <v>0.25084931506849317</v>
      </c>
      <c r="AL3018" s="116">
        <f t="shared" si="418"/>
        <v>7.791780821917807E-2</v>
      </c>
      <c r="AM3018" s="116">
        <f t="shared" si="419"/>
        <v>0.32876712328767121</v>
      </c>
      <c r="AN3018" s="116"/>
      <c r="AO3018" s="116"/>
      <c r="AP3018" s="116"/>
      <c r="AQ3018" s="367"/>
      <c r="AR3018" s="42"/>
      <c r="AS3018" s="43"/>
      <c r="AT3018" s="113"/>
      <c r="AU3018" s="130"/>
      <c r="AV3018" s="44"/>
      <c r="AW3018" s="113"/>
      <c r="AX3018" s="44"/>
      <c r="AY3018" s="2391"/>
    </row>
    <row r="3019" spans="1:51" s="8" customFormat="1" ht="15.95" customHeight="1" x14ac:dyDescent="0.25">
      <c r="A3019" s="36"/>
      <c r="B3019" s="1029"/>
      <c r="C3019" s="990"/>
      <c r="D3019" s="1029"/>
      <c r="E3019" s="5"/>
      <c r="F3019" s="5"/>
      <c r="G3019" s="1029"/>
      <c r="H3019" s="5"/>
      <c r="I3019" s="1029"/>
      <c r="J3019" s="5"/>
      <c r="K3019" s="5"/>
      <c r="L3019" s="5"/>
      <c r="M3019" s="5"/>
      <c r="N3019" s="328"/>
      <c r="O3019" s="328"/>
      <c r="P3019" s="328"/>
      <c r="Q3019" s="1056"/>
      <c r="R3019" s="448"/>
      <c r="S3019" s="61"/>
      <c r="T3019" s="448"/>
      <c r="U3019" s="61"/>
      <c r="V3019" s="448"/>
      <c r="W3019" s="448"/>
      <c r="X3019" s="448"/>
      <c r="Y3019" s="1029" t="s">
        <v>230</v>
      </c>
      <c r="Z3019" s="1029" t="s">
        <v>230</v>
      </c>
      <c r="AA3019" s="1" t="s">
        <v>230</v>
      </c>
      <c r="AB3019" s="1029" t="s">
        <v>230</v>
      </c>
      <c r="AC3019" s="1029" t="s">
        <v>230</v>
      </c>
      <c r="AD3019" s="1029" t="s">
        <v>230</v>
      </c>
      <c r="AE3019" s="5" t="s">
        <v>5510</v>
      </c>
      <c r="AF3019" s="1029" t="s">
        <v>5511</v>
      </c>
      <c r="AG3019" s="39" t="s">
        <v>230</v>
      </c>
      <c r="AH3019" s="1" t="s">
        <v>58</v>
      </c>
      <c r="AI3019" s="40">
        <v>0.1</v>
      </c>
      <c r="AJ3019" s="61">
        <v>2400</v>
      </c>
      <c r="AK3019" s="40">
        <f t="shared" si="417"/>
        <v>0.50169863013698635</v>
      </c>
      <c r="AL3019" s="40">
        <f t="shared" si="418"/>
        <v>0.15583561643835614</v>
      </c>
      <c r="AM3019" s="40">
        <f t="shared" si="419"/>
        <v>0.65753424657534243</v>
      </c>
      <c r="AN3019" s="40"/>
      <c r="AO3019" s="40"/>
      <c r="AP3019" s="40"/>
      <c r="AQ3019" s="1644"/>
      <c r="AR3019" s="1034"/>
      <c r="AS3019" s="45"/>
      <c r="AT3019" s="1029"/>
      <c r="AU3019" s="5"/>
      <c r="AV3019" s="46"/>
      <c r="AW3019" s="1029"/>
      <c r="AX3019" s="46"/>
      <c r="AY3019" s="2391"/>
    </row>
    <row r="3020" spans="1:51" s="8" customFormat="1" ht="15.95" customHeight="1" x14ac:dyDescent="0.25">
      <c r="A3020" s="36"/>
      <c r="B3020" s="1029"/>
      <c r="C3020" s="990"/>
      <c r="D3020" s="1029"/>
      <c r="E3020" s="5"/>
      <c r="F3020" s="5"/>
      <c r="G3020" s="1029"/>
      <c r="H3020" s="5"/>
      <c r="I3020" s="1029"/>
      <c r="J3020" s="5"/>
      <c r="K3020" s="5"/>
      <c r="L3020" s="5"/>
      <c r="M3020" s="5"/>
      <c r="N3020" s="328"/>
      <c r="O3020" s="328"/>
      <c r="P3020" s="328"/>
      <c r="Q3020" s="1056"/>
      <c r="R3020" s="448"/>
      <c r="S3020" s="61"/>
      <c r="T3020" s="448"/>
      <c r="U3020" s="61"/>
      <c r="V3020" s="448"/>
      <c r="W3020" s="448"/>
      <c r="X3020" s="448"/>
      <c r="Y3020" s="1029" t="s">
        <v>230</v>
      </c>
      <c r="Z3020" s="1029" t="s">
        <v>230</v>
      </c>
      <c r="AA3020" s="1" t="s">
        <v>230</v>
      </c>
      <c r="AB3020" s="1029" t="s">
        <v>230</v>
      </c>
      <c r="AC3020" s="1029" t="s">
        <v>230</v>
      </c>
      <c r="AD3020" s="1029" t="s">
        <v>230</v>
      </c>
      <c r="AE3020" s="5" t="s">
        <v>5512</v>
      </c>
      <c r="AF3020" s="1029" t="s">
        <v>5513</v>
      </c>
      <c r="AG3020" s="39" t="s">
        <v>230</v>
      </c>
      <c r="AH3020" s="1" t="s">
        <v>58</v>
      </c>
      <c r="AI3020" s="40">
        <v>0.1</v>
      </c>
      <c r="AJ3020" s="61">
        <v>1050</v>
      </c>
      <c r="AK3020" s="40">
        <f t="shared" si="417"/>
        <v>0.21949315068493153</v>
      </c>
      <c r="AL3020" s="40">
        <f t="shared" si="418"/>
        <v>6.8178082191780814E-2</v>
      </c>
      <c r="AM3020" s="40">
        <f t="shared" si="419"/>
        <v>0.28767123287671237</v>
      </c>
      <c r="AN3020" s="40"/>
      <c r="AO3020" s="40"/>
      <c r="AP3020" s="40"/>
      <c r="AQ3020" s="1644"/>
      <c r="AR3020" s="1034"/>
      <c r="AS3020" s="45"/>
      <c r="AT3020" s="1029"/>
      <c r="AU3020" s="5"/>
      <c r="AV3020" s="46"/>
      <c r="AW3020" s="1029"/>
      <c r="AX3020" s="46"/>
      <c r="AY3020" s="2391"/>
    </row>
    <row r="3021" spans="1:51" s="8" customFormat="1" ht="15.95" customHeight="1" x14ac:dyDescent="0.25">
      <c r="A3021" s="36"/>
      <c r="B3021" s="1029"/>
      <c r="C3021" s="990"/>
      <c r="D3021" s="1029"/>
      <c r="E3021" s="5"/>
      <c r="F3021" s="5"/>
      <c r="G3021" s="1029"/>
      <c r="H3021" s="5"/>
      <c r="I3021" s="1029"/>
      <c r="J3021" s="5"/>
      <c r="K3021" s="5"/>
      <c r="L3021" s="5"/>
      <c r="M3021" s="5"/>
      <c r="N3021" s="328"/>
      <c r="O3021" s="328"/>
      <c r="P3021" s="328"/>
      <c r="Q3021" s="1056"/>
      <c r="R3021" s="448"/>
      <c r="S3021" s="61"/>
      <c r="T3021" s="448"/>
      <c r="U3021" s="61"/>
      <c r="V3021" s="448"/>
      <c r="W3021" s="448"/>
      <c r="X3021" s="448"/>
      <c r="Y3021" s="1029" t="s">
        <v>230</v>
      </c>
      <c r="Z3021" s="1029" t="s">
        <v>230</v>
      </c>
      <c r="AA3021" s="1" t="s">
        <v>230</v>
      </c>
      <c r="AB3021" s="1029" t="s">
        <v>230</v>
      </c>
      <c r="AC3021" s="1029" t="s">
        <v>230</v>
      </c>
      <c r="AD3021" s="1029" t="s">
        <v>230</v>
      </c>
      <c r="AE3021" s="5" t="s">
        <v>5514</v>
      </c>
      <c r="AF3021" s="1029" t="s">
        <v>5515</v>
      </c>
      <c r="AG3021" s="39" t="s">
        <v>230</v>
      </c>
      <c r="AH3021" s="1" t="s">
        <v>58</v>
      </c>
      <c r="AI3021" s="40">
        <v>0.1</v>
      </c>
      <c r="AJ3021" s="61">
        <v>600</v>
      </c>
      <c r="AK3021" s="40">
        <f t="shared" si="417"/>
        <v>0.12542465753424659</v>
      </c>
      <c r="AL3021" s="40">
        <f t="shared" si="418"/>
        <v>3.8958904109589035E-2</v>
      </c>
      <c r="AM3021" s="40">
        <f t="shared" si="419"/>
        <v>0.16438356164383561</v>
      </c>
      <c r="AN3021" s="40"/>
      <c r="AO3021" s="40"/>
      <c r="AP3021" s="40"/>
      <c r="AQ3021" s="1644"/>
      <c r="AR3021" s="1034"/>
      <c r="AS3021" s="45"/>
      <c r="AT3021" s="1029"/>
      <c r="AU3021" s="5"/>
      <c r="AV3021" s="46"/>
      <c r="AW3021" s="1029"/>
      <c r="AX3021" s="46"/>
      <c r="AY3021" s="2391"/>
    </row>
    <row r="3022" spans="1:51" s="8" customFormat="1" ht="15.95" customHeight="1" x14ac:dyDescent="0.25">
      <c r="A3022" s="93"/>
      <c r="B3022" s="88"/>
      <c r="C3022" s="993"/>
      <c r="D3022" s="88"/>
      <c r="E3022" s="103"/>
      <c r="F3022" s="103"/>
      <c r="G3022" s="88"/>
      <c r="H3022" s="103"/>
      <c r="I3022" s="88"/>
      <c r="J3022" s="103"/>
      <c r="K3022" s="103"/>
      <c r="L3022" s="103"/>
      <c r="M3022" s="103"/>
      <c r="N3022" s="330"/>
      <c r="O3022" s="330"/>
      <c r="P3022" s="330"/>
      <c r="Q3022" s="106"/>
      <c r="R3022" s="94"/>
      <c r="S3022" s="104"/>
      <c r="T3022" s="94"/>
      <c r="U3022" s="104"/>
      <c r="V3022" s="94"/>
      <c r="W3022" s="94"/>
      <c r="X3022" s="94"/>
      <c r="Y3022" s="88" t="s">
        <v>230</v>
      </c>
      <c r="Z3022" s="88" t="s">
        <v>230</v>
      </c>
      <c r="AA3022" s="90" t="s">
        <v>230</v>
      </c>
      <c r="AB3022" s="88" t="s">
        <v>230</v>
      </c>
      <c r="AC3022" s="88" t="s">
        <v>230</v>
      </c>
      <c r="AD3022" s="88" t="s">
        <v>230</v>
      </c>
      <c r="AE3022" s="103" t="s">
        <v>5516</v>
      </c>
      <c r="AF3022" s="88" t="s">
        <v>5517</v>
      </c>
      <c r="AG3022" s="95" t="s">
        <v>230</v>
      </c>
      <c r="AH3022" s="90" t="s">
        <v>58</v>
      </c>
      <c r="AI3022" s="98">
        <v>0.1</v>
      </c>
      <c r="AJ3022" s="104">
        <v>1950</v>
      </c>
      <c r="AK3022" s="98">
        <f t="shared" si="417"/>
        <v>0.40763013698630146</v>
      </c>
      <c r="AL3022" s="98">
        <f t="shared" si="418"/>
        <v>0.12661643835616437</v>
      </c>
      <c r="AM3022" s="98">
        <f t="shared" si="419"/>
        <v>0.53424657534246589</v>
      </c>
      <c r="AN3022" s="98"/>
      <c r="AO3022" s="98"/>
      <c r="AP3022" s="98"/>
      <c r="AQ3022" s="368"/>
      <c r="AR3022" s="47"/>
      <c r="AS3022" s="48"/>
      <c r="AT3022" s="88"/>
      <c r="AU3022" s="103"/>
      <c r="AV3022" s="52"/>
      <c r="AW3022" s="88"/>
      <c r="AX3022" s="46"/>
      <c r="AY3022" s="2391"/>
    </row>
    <row r="3023" spans="1:51" s="55" customFormat="1" ht="15.95" customHeight="1" x14ac:dyDescent="0.25">
      <c r="A3023" s="182">
        <v>591</v>
      </c>
      <c r="B3023" s="166" t="s">
        <v>55</v>
      </c>
      <c r="C3023" s="989" t="s">
        <v>58</v>
      </c>
      <c r="D3023" s="166" t="s">
        <v>18908</v>
      </c>
      <c r="E3023" s="198" t="s">
        <v>5519</v>
      </c>
      <c r="F3023" s="198" t="s">
        <v>5520</v>
      </c>
      <c r="G3023" s="166"/>
      <c r="H3023" s="166" t="s">
        <v>219</v>
      </c>
      <c r="I3023" s="166" t="s">
        <v>220</v>
      </c>
      <c r="J3023" s="166" t="s">
        <v>221</v>
      </c>
      <c r="K3023" s="198" t="s">
        <v>2008</v>
      </c>
      <c r="L3023" s="198" t="s">
        <v>221</v>
      </c>
      <c r="M3023" s="198" t="s">
        <v>879</v>
      </c>
      <c r="N3023" s="199">
        <v>3.3</v>
      </c>
      <c r="O3023" s="199">
        <v>1.5</v>
      </c>
      <c r="P3023" s="199">
        <v>4.9499999999999993</v>
      </c>
      <c r="Q3023" s="1012">
        <v>8</v>
      </c>
      <c r="R3023" s="184"/>
      <c r="S3023" s="223">
        <v>0</v>
      </c>
      <c r="T3023" s="183"/>
      <c r="U3023" s="223">
        <v>0</v>
      </c>
      <c r="V3023" s="183"/>
      <c r="W3023" s="183">
        <v>1</v>
      </c>
      <c r="X3023" s="183"/>
      <c r="Y3023" s="673" t="s">
        <v>16652</v>
      </c>
      <c r="Z3023" s="166" t="s">
        <v>230</v>
      </c>
      <c r="AA3023" s="203" t="s">
        <v>230</v>
      </c>
      <c r="AB3023" s="166" t="s">
        <v>230</v>
      </c>
      <c r="AC3023" s="166" t="s">
        <v>230</v>
      </c>
      <c r="AD3023" s="166" t="s">
        <v>230</v>
      </c>
      <c r="AE3023" s="198" t="s">
        <v>5521</v>
      </c>
      <c r="AF3023" s="166" t="s">
        <v>5522</v>
      </c>
      <c r="AG3023" s="165" t="s">
        <v>230</v>
      </c>
      <c r="AH3023" s="203" t="s">
        <v>58</v>
      </c>
      <c r="AI3023" s="167">
        <v>0.1</v>
      </c>
      <c r="AJ3023" s="223">
        <v>2850</v>
      </c>
      <c r="AK3023" s="167">
        <f t="shared" si="417"/>
        <v>0.59576712328767123</v>
      </c>
      <c r="AL3023" s="167">
        <f t="shared" si="418"/>
        <v>0.18505479452054796</v>
      </c>
      <c r="AM3023" s="187">
        <f>AK3023+AL3023</f>
        <v>0.78082191780821919</v>
      </c>
      <c r="AN3023" s="167">
        <f>SUM(AK3023:AK3027)</f>
        <v>2.3706493150684929</v>
      </c>
      <c r="AO3023" s="167">
        <f>SUM(AL3023:AL3027)</f>
        <v>0.67204109589041094</v>
      </c>
      <c r="AP3023" s="167">
        <f>SUM(AM3023:AM3027)</f>
        <v>3.0426904109589041</v>
      </c>
      <c r="AQ3023" s="167">
        <f>AP3023*30</f>
        <v>91.280712328767123</v>
      </c>
      <c r="AR3023" s="193" t="s">
        <v>231</v>
      </c>
      <c r="AS3023" s="194" t="s">
        <v>431</v>
      </c>
      <c r="AT3023" s="166" t="s">
        <v>232</v>
      </c>
      <c r="AU3023" s="198" t="s">
        <v>58</v>
      </c>
      <c r="AV3023" s="231" t="s">
        <v>5523</v>
      </c>
      <c r="AW3023" s="166" t="s">
        <v>234</v>
      </c>
      <c r="AX3023" s="46"/>
      <c r="AY3023" s="2391"/>
    </row>
    <row r="3024" spans="1:51" s="8" customFormat="1" ht="15.95" customHeight="1" x14ac:dyDescent="0.25">
      <c r="A3024" s="112"/>
      <c r="B3024" s="113"/>
      <c r="C3024" s="992"/>
      <c r="D3024" s="113"/>
      <c r="E3024" s="130"/>
      <c r="F3024" s="130"/>
      <c r="G3024" s="113"/>
      <c r="H3024" s="130"/>
      <c r="I3024" s="113"/>
      <c r="J3024" s="130"/>
      <c r="K3024" s="130"/>
      <c r="L3024" s="130"/>
      <c r="M3024" s="130"/>
      <c r="N3024" s="329"/>
      <c r="O3024" s="329"/>
      <c r="P3024" s="329"/>
      <c r="Q3024" s="1071"/>
      <c r="R3024" s="114"/>
      <c r="S3024" s="131"/>
      <c r="T3024" s="114"/>
      <c r="U3024" s="131"/>
      <c r="V3024" s="114"/>
      <c r="W3024" s="114"/>
      <c r="X3024" s="114"/>
      <c r="Y3024" s="113" t="s">
        <v>230</v>
      </c>
      <c r="Z3024" s="113" t="s">
        <v>230</v>
      </c>
      <c r="AA3024" s="132" t="s">
        <v>230</v>
      </c>
      <c r="AB3024" s="113" t="s">
        <v>230</v>
      </c>
      <c r="AC3024" s="113" t="s">
        <v>230</v>
      </c>
      <c r="AD3024" s="113" t="s">
        <v>230</v>
      </c>
      <c r="AE3024" s="130" t="s">
        <v>5524</v>
      </c>
      <c r="AF3024" s="113" t="s">
        <v>5525</v>
      </c>
      <c r="AG3024" s="115" t="s">
        <v>230</v>
      </c>
      <c r="AH3024" s="132" t="s">
        <v>58</v>
      </c>
      <c r="AI3024" s="116">
        <v>0.1</v>
      </c>
      <c r="AJ3024" s="131">
        <v>1650</v>
      </c>
      <c r="AK3024" s="116">
        <f t="shared" si="417"/>
        <v>0.34491780821917811</v>
      </c>
      <c r="AL3024" s="116">
        <f t="shared" si="418"/>
        <v>0.10713698630136985</v>
      </c>
      <c r="AM3024" s="116">
        <f>AK3024+AL3024</f>
        <v>0.45205479452054798</v>
      </c>
      <c r="AN3024" s="116"/>
      <c r="AO3024" s="116"/>
      <c r="AP3024" s="116"/>
      <c r="AQ3024" s="367"/>
      <c r="AR3024" s="42"/>
      <c r="AS3024" s="43"/>
      <c r="AT3024" s="113"/>
      <c r="AU3024" s="130"/>
      <c r="AV3024" s="44"/>
      <c r="AW3024" s="113"/>
      <c r="AX3024" s="44"/>
      <c r="AY3024" s="2391"/>
    </row>
    <row r="3025" spans="1:51" s="8" customFormat="1" ht="15.95" customHeight="1" x14ac:dyDescent="0.25">
      <c r="A3025" s="36"/>
      <c r="B3025" s="1029"/>
      <c r="C3025" s="990"/>
      <c r="D3025" s="1029"/>
      <c r="E3025" s="5"/>
      <c r="F3025" s="5"/>
      <c r="G3025" s="1029"/>
      <c r="H3025" s="5"/>
      <c r="I3025" s="1029"/>
      <c r="J3025" s="5"/>
      <c r="K3025" s="5"/>
      <c r="L3025" s="5"/>
      <c r="M3025" s="5"/>
      <c r="N3025" s="328"/>
      <c r="O3025" s="328"/>
      <c r="P3025" s="328"/>
      <c r="Q3025" s="1056"/>
      <c r="R3025" s="448"/>
      <c r="S3025" s="61"/>
      <c r="T3025" s="448"/>
      <c r="U3025" s="61"/>
      <c r="V3025" s="448"/>
      <c r="W3025" s="448"/>
      <c r="X3025" s="448"/>
      <c r="Y3025" s="1029" t="s">
        <v>230</v>
      </c>
      <c r="Z3025" s="1029" t="s">
        <v>230</v>
      </c>
      <c r="AA3025" s="1" t="s">
        <v>230</v>
      </c>
      <c r="AB3025" s="1029" t="s">
        <v>230</v>
      </c>
      <c r="AC3025" s="1029" t="s">
        <v>230</v>
      </c>
      <c r="AD3025" s="1029" t="s">
        <v>230</v>
      </c>
      <c r="AE3025" s="5" t="s">
        <v>5526</v>
      </c>
      <c r="AF3025" s="1029" t="s">
        <v>5527</v>
      </c>
      <c r="AG3025" s="39" t="s">
        <v>230</v>
      </c>
      <c r="AH3025" s="1" t="s">
        <v>58</v>
      </c>
      <c r="AI3025" s="40">
        <v>0.1</v>
      </c>
      <c r="AJ3025" s="61">
        <v>2250</v>
      </c>
      <c r="AK3025" s="40">
        <f t="shared" si="417"/>
        <v>0.4703424657534247</v>
      </c>
      <c r="AL3025" s="40">
        <f t="shared" si="418"/>
        <v>0.14609589041095888</v>
      </c>
      <c r="AM3025" s="40">
        <f>AK3025+AL3025</f>
        <v>0.61643835616438358</v>
      </c>
      <c r="AN3025" s="40"/>
      <c r="AO3025" s="40"/>
      <c r="AP3025" s="40"/>
      <c r="AQ3025" s="1644"/>
      <c r="AR3025" s="1034"/>
      <c r="AS3025" s="45"/>
      <c r="AT3025" s="1029"/>
      <c r="AU3025" s="5"/>
      <c r="AV3025" s="46"/>
      <c r="AW3025" s="1029"/>
      <c r="AX3025" s="46"/>
      <c r="AY3025" s="2391"/>
    </row>
    <row r="3026" spans="1:51" s="8" customFormat="1" ht="15.95" customHeight="1" x14ac:dyDescent="0.25">
      <c r="A3026" s="93"/>
      <c r="B3026" s="88"/>
      <c r="C3026" s="993"/>
      <c r="D3026" s="88"/>
      <c r="E3026" s="103"/>
      <c r="F3026" s="103"/>
      <c r="G3026" s="88"/>
      <c r="H3026" s="103"/>
      <c r="I3026" s="88"/>
      <c r="J3026" s="103"/>
      <c r="K3026" s="103"/>
      <c r="L3026" s="103"/>
      <c r="M3026" s="103"/>
      <c r="N3026" s="330"/>
      <c r="O3026" s="330"/>
      <c r="P3026" s="330"/>
      <c r="Q3026" s="106"/>
      <c r="R3026" s="94"/>
      <c r="S3026" s="104"/>
      <c r="T3026" s="94"/>
      <c r="U3026" s="104"/>
      <c r="V3026" s="94"/>
      <c r="W3026" s="94"/>
      <c r="X3026" s="94"/>
      <c r="Y3026" s="88" t="s">
        <v>230</v>
      </c>
      <c r="Z3026" s="88" t="s">
        <v>230</v>
      </c>
      <c r="AA3026" s="90" t="s">
        <v>230</v>
      </c>
      <c r="AB3026" s="88" t="s">
        <v>230</v>
      </c>
      <c r="AC3026" s="88" t="s">
        <v>230</v>
      </c>
      <c r="AD3026" s="88" t="s">
        <v>230</v>
      </c>
      <c r="AE3026" s="103" t="s">
        <v>5528</v>
      </c>
      <c r="AF3026" s="88" t="s">
        <v>5529</v>
      </c>
      <c r="AG3026" s="95" t="s">
        <v>230</v>
      </c>
      <c r="AH3026" s="90" t="s">
        <v>58</v>
      </c>
      <c r="AI3026" s="98">
        <v>0.1</v>
      </c>
      <c r="AJ3026" s="104">
        <v>3600</v>
      </c>
      <c r="AK3026" s="98">
        <f t="shared" si="417"/>
        <v>0.75254794520547952</v>
      </c>
      <c r="AL3026" s="98">
        <f t="shared" si="418"/>
        <v>0.23375342465753424</v>
      </c>
      <c r="AM3026" s="98">
        <f>AK3026+AL3026</f>
        <v>0.98630136986301375</v>
      </c>
      <c r="AN3026" s="98"/>
      <c r="AO3026" s="98"/>
      <c r="AP3026" s="98"/>
      <c r="AQ3026" s="368"/>
      <c r="AR3026" s="47"/>
      <c r="AS3026" s="48"/>
      <c r="AT3026" s="88"/>
      <c r="AU3026" s="103"/>
      <c r="AV3026" s="52"/>
      <c r="AW3026" s="88"/>
      <c r="AX3026" s="46"/>
      <c r="AY3026" s="2391"/>
    </row>
    <row r="3027" spans="1:51" s="1099" customFormat="1" ht="15.95" customHeight="1" x14ac:dyDescent="0.25">
      <c r="A3027" s="781"/>
      <c r="B3027" s="782"/>
      <c r="C3027" s="1314"/>
      <c r="D3027" s="782"/>
      <c r="E3027" s="1015"/>
      <c r="F3027" s="1015"/>
      <c r="G3027" s="782"/>
      <c r="H3027" s="1015"/>
      <c r="I3027" s="782"/>
      <c r="J3027" s="1015"/>
      <c r="K3027" s="1015"/>
      <c r="L3027" s="1015"/>
      <c r="M3027" s="1015"/>
      <c r="N3027" s="1315"/>
      <c r="O3027" s="1315"/>
      <c r="P3027" s="1315"/>
      <c r="Q3027" s="1316"/>
      <c r="R3027" s="783"/>
      <c r="S3027" s="1195"/>
      <c r="T3027" s="783"/>
      <c r="U3027" s="1195"/>
      <c r="V3027" s="783"/>
      <c r="W3027" s="783"/>
      <c r="X3027" s="783"/>
      <c r="Y3027" s="782"/>
      <c r="Z3027" s="782"/>
      <c r="AA3027" s="784"/>
      <c r="AB3027" s="782"/>
      <c r="AC3027" s="782" t="s">
        <v>22229</v>
      </c>
      <c r="AD3027" s="1317" t="s">
        <v>22230</v>
      </c>
      <c r="AE3027" s="1015" t="s">
        <v>22228</v>
      </c>
      <c r="AF3027" s="782" t="s">
        <v>22231</v>
      </c>
      <c r="AG3027" s="1610" t="s">
        <v>22232</v>
      </c>
      <c r="AH3027" s="784" t="s">
        <v>22233</v>
      </c>
      <c r="AI3027" s="2395">
        <v>1.1399999999999999</v>
      </c>
      <c r="AJ3027" s="1315">
        <v>66.3</v>
      </c>
      <c r="AK3027" s="430">
        <f>AJ3027*AI3027/365</f>
        <v>0.20707397260273971</v>
      </c>
      <c r="AL3027" s="430">
        <v>0</v>
      </c>
      <c r="AM3027" s="1111">
        <f>SUBTOTAL(9,AK3027:AL3027)</f>
        <v>0.20707397260273971</v>
      </c>
      <c r="AN3027" s="430"/>
      <c r="AO3027" s="430"/>
      <c r="AP3027" s="430"/>
      <c r="AQ3027" s="830"/>
      <c r="AR3027" s="484"/>
      <c r="AS3027" s="786"/>
      <c r="AT3027" s="782"/>
      <c r="AU3027" s="1015"/>
      <c r="AV3027" s="787"/>
      <c r="AW3027" s="782"/>
      <c r="AX3027" s="2525" t="s">
        <v>22234</v>
      </c>
      <c r="AY3027" s="2401"/>
    </row>
    <row r="3028" spans="1:51" s="55" customFormat="1" ht="15.95" customHeight="1" x14ac:dyDescent="0.2">
      <c r="A3028" s="353">
        <v>592</v>
      </c>
      <c r="B3028" s="354" t="s">
        <v>55</v>
      </c>
      <c r="C3028" s="991" t="s">
        <v>58</v>
      </c>
      <c r="D3028" s="354" t="s">
        <v>16627</v>
      </c>
      <c r="E3028" s="272" t="s">
        <v>5530</v>
      </c>
      <c r="F3028" s="272" t="s">
        <v>5531</v>
      </c>
      <c r="G3028" s="354"/>
      <c r="H3028" s="354" t="s">
        <v>219</v>
      </c>
      <c r="I3028" s="354" t="s">
        <v>220</v>
      </c>
      <c r="J3028" s="354" t="s">
        <v>221</v>
      </c>
      <c r="K3028" s="272" t="s">
        <v>2008</v>
      </c>
      <c r="L3028" s="272" t="s">
        <v>221</v>
      </c>
      <c r="M3028" s="272" t="s">
        <v>879</v>
      </c>
      <c r="N3028" s="440">
        <v>4</v>
      </c>
      <c r="O3028" s="440">
        <v>1.5</v>
      </c>
      <c r="P3028" s="440">
        <v>6</v>
      </c>
      <c r="Q3028" s="1010">
        <v>2</v>
      </c>
      <c r="R3028" s="503"/>
      <c r="S3028" s="505">
        <v>1</v>
      </c>
      <c r="T3028" s="357"/>
      <c r="U3028" s="505">
        <v>0</v>
      </c>
      <c r="V3028" s="357"/>
      <c r="W3028" s="357"/>
      <c r="X3028" s="357"/>
      <c r="Y3028" s="925" t="s">
        <v>16652</v>
      </c>
      <c r="Z3028" s="354" t="s">
        <v>230</v>
      </c>
      <c r="AA3028" s="443" t="s">
        <v>230</v>
      </c>
      <c r="AB3028" s="354" t="s">
        <v>230</v>
      </c>
      <c r="AC3028" s="166" t="s">
        <v>230</v>
      </c>
      <c r="AD3028" s="166" t="s">
        <v>230</v>
      </c>
      <c r="AE3028" s="198" t="s">
        <v>5532</v>
      </c>
      <c r="AF3028" s="354" t="s">
        <v>5533</v>
      </c>
      <c r="AG3028" s="358" t="s">
        <v>230</v>
      </c>
      <c r="AH3028" s="443" t="s">
        <v>58</v>
      </c>
      <c r="AI3028" s="359">
        <v>0.1</v>
      </c>
      <c r="AJ3028" s="360">
        <v>5100</v>
      </c>
      <c r="AK3028" s="359">
        <f>AJ3028*0.0763/365</f>
        <v>1.0661095890410961</v>
      </c>
      <c r="AL3028" s="359">
        <f>AJ3028*0.0237/365</f>
        <v>0.33115068493150684</v>
      </c>
      <c r="AM3028" s="361">
        <f>SUM(AK3028:AL3028)</f>
        <v>1.397260273972603</v>
      </c>
      <c r="AN3028" s="359">
        <f>SUM(AK3028:AK3031)</f>
        <v>1.599315068493151</v>
      </c>
      <c r="AO3028" s="359">
        <f>SUM(AL3028:AL3031)</f>
        <v>0.33115068493150684</v>
      </c>
      <c r="AP3028" s="359">
        <f>SUM(AM3028:AM3031)</f>
        <v>1.9304657534246579</v>
      </c>
      <c r="AQ3028" s="359">
        <f>AP3028*30</f>
        <v>57.913972602739733</v>
      </c>
      <c r="AR3028" s="362" t="s">
        <v>231</v>
      </c>
      <c r="AS3028" s="363" t="s">
        <v>431</v>
      </c>
      <c r="AT3028" s="354" t="s">
        <v>232</v>
      </c>
      <c r="AU3028" s="272" t="s">
        <v>58</v>
      </c>
      <c r="AV3028" s="923" t="s">
        <v>5534</v>
      </c>
      <c r="AW3028" s="354" t="s">
        <v>234</v>
      </c>
      <c r="AX3028" s="383"/>
      <c r="AY3028" s="2391"/>
    </row>
    <row r="3029" spans="1:51" s="8" customFormat="1" ht="15.95" customHeight="1" x14ac:dyDescent="0.2">
      <c r="A3029" s="112"/>
      <c r="B3029" s="121"/>
      <c r="C3029" s="121"/>
      <c r="D3029" s="113"/>
      <c r="E3029" s="130"/>
      <c r="F3029" s="130"/>
      <c r="G3029" s="113"/>
      <c r="H3029" s="130"/>
      <c r="I3029" s="113"/>
      <c r="J3029" s="130"/>
      <c r="K3029" s="130"/>
      <c r="L3029" s="130"/>
      <c r="M3029" s="130"/>
      <c r="N3029" s="329"/>
      <c r="O3029" s="329"/>
      <c r="P3029" s="329"/>
      <c r="Q3029" s="1071"/>
      <c r="R3029" s="114"/>
      <c r="S3029" s="131"/>
      <c r="T3029" s="114"/>
      <c r="U3029" s="131"/>
      <c r="V3029" s="114"/>
      <c r="W3029" s="114"/>
      <c r="X3029" s="114"/>
      <c r="Y3029" s="123" t="s">
        <v>230</v>
      </c>
      <c r="Z3029" s="135" t="s">
        <v>230</v>
      </c>
      <c r="AA3029" s="123" t="s">
        <v>230</v>
      </c>
      <c r="AB3029" s="123" t="s">
        <v>22784</v>
      </c>
      <c r="AC3029" s="123" t="s">
        <v>230</v>
      </c>
      <c r="AD3029" s="123" t="s">
        <v>230</v>
      </c>
      <c r="AE3029" s="130" t="s">
        <v>5535</v>
      </c>
      <c r="AF3029" s="992" t="s">
        <v>5536</v>
      </c>
      <c r="AG3029" s="2324">
        <v>5030070773</v>
      </c>
      <c r="AH3029" s="123" t="s">
        <v>3773</v>
      </c>
      <c r="AI3029" s="118">
        <v>0.13</v>
      </c>
      <c r="AJ3029" s="120">
        <v>666</v>
      </c>
      <c r="AK3029" s="126">
        <f>AJ3029*AI3029/365</f>
        <v>0.23720547945205478</v>
      </c>
      <c r="AL3029" s="116">
        <v>0</v>
      </c>
      <c r="AM3029" s="129">
        <f>SUBTOTAL(9,AK3029:AL3029)</f>
        <v>0.23720547945205478</v>
      </c>
      <c r="AN3029" s="116"/>
      <c r="AO3029" s="116"/>
      <c r="AP3029" s="116"/>
      <c r="AQ3029" s="367"/>
      <c r="AR3029" s="42"/>
      <c r="AS3029" s="43"/>
      <c r="AT3029" s="113"/>
      <c r="AU3029" s="130"/>
      <c r="AV3029" s="928"/>
      <c r="AW3029" s="113"/>
      <c r="AX3029" s="46"/>
      <c r="AY3029" s="2391"/>
    </row>
    <row r="3030" spans="1:51" s="8" customFormat="1" ht="15.95" customHeight="1" x14ac:dyDescent="0.25">
      <c r="A3030" s="93"/>
      <c r="B3030" s="88"/>
      <c r="C3030" s="993"/>
      <c r="D3030" s="88"/>
      <c r="E3030" s="103"/>
      <c r="F3030" s="103"/>
      <c r="G3030" s="88"/>
      <c r="H3030" s="103"/>
      <c r="I3030" s="88"/>
      <c r="J3030" s="103"/>
      <c r="K3030" s="103"/>
      <c r="L3030" s="103"/>
      <c r="M3030" s="103"/>
      <c r="N3030" s="330"/>
      <c r="O3030" s="330"/>
      <c r="P3030" s="330"/>
      <c r="Q3030" s="106"/>
      <c r="R3030" s="94"/>
      <c r="S3030" s="104"/>
      <c r="T3030" s="94"/>
      <c r="U3030" s="104"/>
      <c r="V3030" s="94"/>
      <c r="W3030" s="94"/>
      <c r="X3030" s="94"/>
      <c r="Y3030" s="88" t="s">
        <v>230</v>
      </c>
      <c r="Z3030" s="90" t="s">
        <v>230</v>
      </c>
      <c r="AA3030" s="88" t="s">
        <v>230</v>
      </c>
      <c r="AB3030" s="88" t="s">
        <v>230</v>
      </c>
      <c r="AC3030" s="2104" t="s">
        <v>10669</v>
      </c>
      <c r="AD3030" s="2104" t="s">
        <v>25288</v>
      </c>
      <c r="AE3030" s="103" t="s">
        <v>5535</v>
      </c>
      <c r="AF3030" s="88" t="s">
        <v>5537</v>
      </c>
      <c r="AG3030" s="125" t="s">
        <v>24657</v>
      </c>
      <c r="AH3030" s="90" t="s">
        <v>1509</v>
      </c>
      <c r="AI3030" s="1640">
        <v>1.48</v>
      </c>
      <c r="AJ3030" s="97">
        <v>29</v>
      </c>
      <c r="AK3030" s="40">
        <f>AJ3030*AI3030/365</f>
        <v>0.11758904109589041</v>
      </c>
      <c r="AL3030" s="98">
        <v>0</v>
      </c>
      <c r="AM3030" s="41">
        <f>SUBTOTAL(9,AK3030:AL3030)</f>
        <v>0.11758904109589041</v>
      </c>
      <c r="AN3030" s="98"/>
      <c r="AO3030" s="98"/>
      <c r="AP3030" s="98"/>
      <c r="AQ3030" s="368"/>
      <c r="AR3030" s="47"/>
      <c r="AS3030" s="48"/>
      <c r="AT3030" s="88"/>
      <c r="AU3030" s="103"/>
      <c r="AV3030" s="52"/>
      <c r="AW3030" s="88"/>
      <c r="AX3030" s="46"/>
      <c r="AY3030" s="2391"/>
    </row>
    <row r="3031" spans="1:51" s="8" customFormat="1" ht="15.95" customHeight="1" x14ac:dyDescent="0.25">
      <c r="A3031" s="93"/>
      <c r="B3031" s="88"/>
      <c r="C3031" s="993"/>
      <c r="D3031" s="88"/>
      <c r="E3031" s="103"/>
      <c r="F3031" s="103"/>
      <c r="G3031" s="88"/>
      <c r="H3031" s="103"/>
      <c r="I3031" s="88"/>
      <c r="J3031" s="103"/>
      <c r="K3031" s="103"/>
      <c r="L3031" s="103"/>
      <c r="M3031" s="103"/>
      <c r="N3031" s="330"/>
      <c r="O3031" s="330"/>
      <c r="P3031" s="330"/>
      <c r="Q3031" s="106"/>
      <c r="R3031" s="94"/>
      <c r="S3031" s="104"/>
      <c r="T3031" s="94"/>
      <c r="U3031" s="104"/>
      <c r="V3031" s="94"/>
      <c r="W3031" s="94"/>
      <c r="X3031" s="94"/>
      <c r="Y3031" s="88" t="s">
        <v>230</v>
      </c>
      <c r="Z3031" s="88" t="s">
        <v>230</v>
      </c>
      <c r="AA3031" s="90" t="s">
        <v>230</v>
      </c>
      <c r="AB3031" s="88" t="s">
        <v>230</v>
      </c>
      <c r="AC3031" s="782" t="s">
        <v>18167</v>
      </c>
      <c r="AD3031" s="1161" t="s">
        <v>18166</v>
      </c>
      <c r="AE3031" s="1015" t="s">
        <v>17669</v>
      </c>
      <c r="AF3031" s="782" t="s">
        <v>17670</v>
      </c>
      <c r="AG3031" s="1035" t="s">
        <v>24661</v>
      </c>
      <c r="AH3031" s="784" t="s">
        <v>1509</v>
      </c>
      <c r="AI3031" s="2255">
        <v>1.48</v>
      </c>
      <c r="AJ3031" s="785">
        <v>44</v>
      </c>
      <c r="AK3031" s="430">
        <f>AJ3031*AI3031/365</f>
        <v>0.1784109589041096</v>
      </c>
      <c r="AL3031" s="430">
        <v>0</v>
      </c>
      <c r="AM3031" s="1111">
        <f>SUBTOTAL(9,AK3031:AL3031)</f>
        <v>0.1784109589041096</v>
      </c>
      <c r="AN3031" s="98"/>
      <c r="AO3031" s="98"/>
      <c r="AP3031" s="98"/>
      <c r="AQ3031" s="368"/>
      <c r="AR3031" s="47"/>
      <c r="AS3031" s="48"/>
      <c r="AT3031" s="88"/>
      <c r="AU3031" s="103"/>
      <c r="AV3031" s="52"/>
      <c r="AW3031" s="88"/>
      <c r="AX3031" s="2539" t="s">
        <v>18168</v>
      </c>
      <c r="AY3031" s="2391"/>
    </row>
    <row r="3032" spans="1:51" s="55" customFormat="1" ht="15.95" customHeight="1" x14ac:dyDescent="0.25">
      <c r="A3032" s="353">
        <v>593</v>
      </c>
      <c r="B3032" s="354" t="s">
        <v>56</v>
      </c>
      <c r="C3032" s="366" t="s">
        <v>60</v>
      </c>
      <c r="D3032" s="354" t="s">
        <v>18866</v>
      </c>
      <c r="E3032" s="166" t="s">
        <v>5538</v>
      </c>
      <c r="F3032" s="166" t="s">
        <v>5539</v>
      </c>
      <c r="G3032" s="166"/>
      <c r="H3032" s="354" t="s">
        <v>219</v>
      </c>
      <c r="I3032" s="354" t="s">
        <v>220</v>
      </c>
      <c r="J3032" s="354" t="s">
        <v>221</v>
      </c>
      <c r="K3032" s="354" t="s">
        <v>222</v>
      </c>
      <c r="L3032" s="272" t="s">
        <v>221</v>
      </c>
      <c r="M3032" s="272" t="s">
        <v>879</v>
      </c>
      <c r="N3032" s="360">
        <v>6.4</v>
      </c>
      <c r="O3032" s="360">
        <v>2.2000000000000002</v>
      </c>
      <c r="P3032" s="360">
        <f>O3032*N3032</f>
        <v>14.080000000000002</v>
      </c>
      <c r="Q3032" s="184">
        <v>2</v>
      </c>
      <c r="R3032" s="183"/>
      <c r="S3032" s="183">
        <v>0</v>
      </c>
      <c r="T3032" s="183"/>
      <c r="U3032" s="183">
        <v>0</v>
      </c>
      <c r="V3032" s="183"/>
      <c r="W3032" s="183">
        <v>1</v>
      </c>
      <c r="X3032" s="183"/>
      <c r="Y3032" s="354" t="s">
        <v>62</v>
      </c>
      <c r="Z3032" s="366" t="s">
        <v>224</v>
      </c>
      <c r="AA3032" s="762" t="s">
        <v>225</v>
      </c>
      <c r="AB3032" s="354" t="s">
        <v>2897</v>
      </c>
      <c r="AC3032" s="443" t="s">
        <v>2898</v>
      </c>
      <c r="AD3032" s="354" t="s">
        <v>2899</v>
      </c>
      <c r="AE3032" s="166" t="s">
        <v>5540</v>
      </c>
      <c r="AF3032" s="166" t="s">
        <v>5541</v>
      </c>
      <c r="AG3032" s="165" t="s">
        <v>230</v>
      </c>
      <c r="AH3032" s="203" t="s">
        <v>60</v>
      </c>
      <c r="AI3032" s="312">
        <v>7.5300000000000006E-2</v>
      </c>
      <c r="AJ3032" s="186">
        <v>6400</v>
      </c>
      <c r="AK3032" s="167">
        <f>AJ3032*0.0575/365</f>
        <v>1.0082191780821919</v>
      </c>
      <c r="AL3032" s="167">
        <v>0</v>
      </c>
      <c r="AM3032" s="187">
        <f>AK3032+AL3032</f>
        <v>1.0082191780821919</v>
      </c>
      <c r="AN3032" s="167">
        <f>SUM(AK3032:AK3042)</f>
        <v>7.3472876712328778</v>
      </c>
      <c r="AO3032" s="167">
        <f>SUM(AL3032:AL3041)</f>
        <v>0</v>
      </c>
      <c r="AP3032" s="167">
        <f>SUBTOTAL(9,AN3032:AO3032)</f>
        <v>7.3472876712328778</v>
      </c>
      <c r="AQ3032" s="167">
        <f>AP3032*30</f>
        <v>220.41863013698634</v>
      </c>
      <c r="AR3032" s="193" t="s">
        <v>231</v>
      </c>
      <c r="AS3032" s="363" t="s">
        <v>431</v>
      </c>
      <c r="AT3032" s="166" t="s">
        <v>232</v>
      </c>
      <c r="AU3032" s="166" t="s">
        <v>60</v>
      </c>
      <c r="AV3032" s="679" t="s">
        <v>5542</v>
      </c>
      <c r="AW3032" s="166" t="s">
        <v>234</v>
      </c>
      <c r="AX3032" s="2511" t="s">
        <v>18867</v>
      </c>
      <c r="AY3032" s="2391" t="s">
        <v>16571</v>
      </c>
    </row>
    <row r="3033" spans="1:51" s="8" customFormat="1" ht="15" customHeight="1" x14ac:dyDescent="0.25">
      <c r="A3033" s="112"/>
      <c r="B3033" s="113"/>
      <c r="C3033" s="121"/>
      <c r="D3033" s="113"/>
      <c r="E3033" s="113"/>
      <c r="F3033" s="113"/>
      <c r="G3033" s="113"/>
      <c r="H3033" s="113"/>
      <c r="I3033" s="113"/>
      <c r="J3033" s="113"/>
      <c r="K3033" s="113"/>
      <c r="L3033" s="113"/>
      <c r="M3033" s="113"/>
      <c r="N3033" s="118"/>
      <c r="O3033" s="118"/>
      <c r="P3033" s="118"/>
      <c r="Q3033" s="120"/>
      <c r="R3033" s="114"/>
      <c r="S3033" s="114"/>
      <c r="T3033" s="114"/>
      <c r="U3033" s="114"/>
      <c r="V3033" s="114"/>
      <c r="W3033" s="114"/>
      <c r="X3033" s="114"/>
      <c r="Y3033" s="113"/>
      <c r="Z3033" s="113"/>
      <c r="AA3033" s="132"/>
      <c r="AB3033" s="113"/>
      <c r="AC3033" s="132"/>
      <c r="AD3033" s="113"/>
      <c r="AE3033" s="113" t="s">
        <v>5543</v>
      </c>
      <c r="AF3033" s="113" t="s">
        <v>5544</v>
      </c>
      <c r="AG3033" s="115" t="s">
        <v>230</v>
      </c>
      <c r="AH3033" s="132" t="s">
        <v>60</v>
      </c>
      <c r="AI3033" s="315">
        <v>7.5300000000000006E-2</v>
      </c>
      <c r="AJ3033" s="118">
        <v>6400</v>
      </c>
      <c r="AK3033" s="116">
        <f t="shared" ref="AK3033:AK3063" si="420">AJ3033*0.0575/365</f>
        <v>1.0082191780821919</v>
      </c>
      <c r="AL3033" s="116">
        <v>0</v>
      </c>
      <c r="AM3033" s="116">
        <f t="shared" ref="AM3033:AM3041" si="421">AK3033+AL3033</f>
        <v>1.0082191780821919</v>
      </c>
      <c r="AN3033" s="116"/>
      <c r="AO3033" s="116"/>
      <c r="AP3033" s="116"/>
      <c r="AQ3033" s="367"/>
      <c r="AR3033" s="42"/>
      <c r="AS3033" s="43"/>
      <c r="AT3033" s="113"/>
      <c r="AU3033" s="113"/>
      <c r="AV3033" s="44"/>
      <c r="AW3033" s="113"/>
      <c r="AX3033" s="44"/>
      <c r="AY3033" s="2391"/>
    </row>
    <row r="3034" spans="1:51" s="8" customFormat="1" ht="15.95" customHeight="1" x14ac:dyDescent="0.25">
      <c r="A3034" s="36"/>
      <c r="B3034" s="1029"/>
      <c r="C3034" s="2"/>
      <c r="D3034" s="1029"/>
      <c r="E3034" s="1029"/>
      <c r="F3034" s="1029"/>
      <c r="G3034" s="1029"/>
      <c r="H3034" s="1029"/>
      <c r="I3034" s="1029"/>
      <c r="J3034" s="1029"/>
      <c r="K3034" s="1029"/>
      <c r="L3034" s="1029"/>
      <c r="M3034" s="1029"/>
      <c r="N3034" s="1036"/>
      <c r="O3034" s="1036"/>
      <c r="P3034" s="1557"/>
      <c r="Q3034" s="37"/>
      <c r="R3034" s="448"/>
      <c r="S3034" s="448"/>
      <c r="T3034" s="448"/>
      <c r="U3034" s="448"/>
      <c r="V3034" s="448"/>
      <c r="W3034" s="448"/>
      <c r="X3034" s="448"/>
      <c r="Y3034" s="1029"/>
      <c r="Z3034" s="1029"/>
      <c r="AA3034" s="1"/>
      <c r="AB3034" s="1029"/>
      <c r="AC3034" s="1"/>
      <c r="AD3034" s="1029"/>
      <c r="AE3034" s="1029" t="s">
        <v>5545</v>
      </c>
      <c r="AF3034" s="1029" t="s">
        <v>5546</v>
      </c>
      <c r="AG3034" s="39" t="s">
        <v>230</v>
      </c>
      <c r="AH3034" s="1" t="s">
        <v>60</v>
      </c>
      <c r="AI3034" s="314">
        <v>7.5300000000000006E-2</v>
      </c>
      <c r="AJ3034" s="1036">
        <v>5920</v>
      </c>
      <c r="AK3034" s="40">
        <f t="shared" si="420"/>
        <v>0.93260273972602747</v>
      </c>
      <c r="AL3034" s="40">
        <v>0</v>
      </c>
      <c r="AM3034" s="40">
        <f t="shared" si="421"/>
        <v>0.93260273972602747</v>
      </c>
      <c r="AN3034" s="40"/>
      <c r="AO3034" s="40"/>
      <c r="AP3034" s="40"/>
      <c r="AQ3034" s="1644"/>
      <c r="AR3034" s="1034"/>
      <c r="AS3034" s="45"/>
      <c r="AT3034" s="1029"/>
      <c r="AU3034" s="1029"/>
      <c r="AV3034" s="46"/>
      <c r="AW3034" s="1029"/>
      <c r="AX3034" s="46"/>
      <c r="AY3034" s="2391"/>
    </row>
    <row r="3035" spans="1:51" s="8" customFormat="1" ht="15.95" customHeight="1" x14ac:dyDescent="0.25">
      <c r="A3035" s="36"/>
      <c r="B3035" s="1029"/>
      <c r="C3035" s="2"/>
      <c r="D3035" s="1029"/>
      <c r="E3035" s="1029"/>
      <c r="F3035" s="1029"/>
      <c r="G3035" s="1029"/>
      <c r="H3035" s="1029"/>
      <c r="I3035" s="1029"/>
      <c r="J3035" s="1029"/>
      <c r="K3035" s="1029"/>
      <c r="L3035" s="1029"/>
      <c r="M3035" s="1029"/>
      <c r="N3035" s="1036"/>
      <c r="O3035" s="1036"/>
      <c r="P3035" s="1557"/>
      <c r="Q3035" s="37"/>
      <c r="R3035" s="448"/>
      <c r="S3035" s="448"/>
      <c r="T3035" s="448"/>
      <c r="U3035" s="448"/>
      <c r="V3035" s="448"/>
      <c r="W3035" s="448"/>
      <c r="X3035" s="448"/>
      <c r="Y3035" s="1029"/>
      <c r="Z3035" s="1029"/>
      <c r="AA3035" s="1"/>
      <c r="AB3035" s="1029"/>
      <c r="AC3035" s="1"/>
      <c r="AD3035" s="1029"/>
      <c r="AE3035" s="1029" t="s">
        <v>5547</v>
      </c>
      <c r="AF3035" s="1029" t="s">
        <v>5548</v>
      </c>
      <c r="AG3035" s="39" t="s">
        <v>230</v>
      </c>
      <c r="AH3035" s="1" t="s">
        <v>60</v>
      </c>
      <c r="AI3035" s="314">
        <v>7.5300000000000006E-2</v>
      </c>
      <c r="AJ3035" s="1036">
        <v>1760</v>
      </c>
      <c r="AK3035" s="40">
        <f t="shared" si="420"/>
        <v>0.27726027397260272</v>
      </c>
      <c r="AL3035" s="40">
        <v>0</v>
      </c>
      <c r="AM3035" s="40">
        <f t="shared" si="421"/>
        <v>0.27726027397260272</v>
      </c>
      <c r="AN3035" s="40"/>
      <c r="AO3035" s="40"/>
      <c r="AP3035" s="40"/>
      <c r="AQ3035" s="1644"/>
      <c r="AR3035" s="1034"/>
      <c r="AS3035" s="45"/>
      <c r="AT3035" s="1029"/>
      <c r="AU3035" s="1029"/>
      <c r="AV3035" s="46"/>
      <c r="AW3035" s="1029"/>
      <c r="AX3035" s="46"/>
      <c r="AY3035" s="2391"/>
    </row>
    <row r="3036" spans="1:51" s="8" customFormat="1" ht="15.95" customHeight="1" x14ac:dyDescent="0.25">
      <c r="A3036" s="36"/>
      <c r="B3036" s="1029"/>
      <c r="C3036" s="2"/>
      <c r="D3036" s="1029"/>
      <c r="E3036" s="1029"/>
      <c r="F3036" s="1029"/>
      <c r="G3036" s="1029"/>
      <c r="H3036" s="1029"/>
      <c r="I3036" s="1029"/>
      <c r="J3036" s="1029"/>
      <c r="K3036" s="1029"/>
      <c r="L3036" s="1029"/>
      <c r="M3036" s="1029"/>
      <c r="N3036" s="1036"/>
      <c r="O3036" s="1036"/>
      <c r="P3036" s="1557"/>
      <c r="Q3036" s="37"/>
      <c r="R3036" s="448"/>
      <c r="S3036" s="448"/>
      <c r="T3036" s="448"/>
      <c r="U3036" s="448"/>
      <c r="V3036" s="448"/>
      <c r="W3036" s="448"/>
      <c r="X3036" s="448"/>
      <c r="Y3036" s="1029"/>
      <c r="Z3036" s="1029"/>
      <c r="AA3036" s="1"/>
      <c r="AB3036" s="1029"/>
      <c r="AC3036" s="1"/>
      <c r="AD3036" s="1029"/>
      <c r="AE3036" s="1029" t="s">
        <v>5549</v>
      </c>
      <c r="AF3036" s="1029" t="s">
        <v>5550</v>
      </c>
      <c r="AG3036" s="39" t="s">
        <v>230</v>
      </c>
      <c r="AH3036" s="1" t="s">
        <v>60</v>
      </c>
      <c r="AI3036" s="314">
        <v>7.5300000000000006E-2</v>
      </c>
      <c r="AJ3036" s="1036">
        <v>480</v>
      </c>
      <c r="AK3036" s="40">
        <f t="shared" si="420"/>
        <v>7.5616438356164384E-2</v>
      </c>
      <c r="AL3036" s="40">
        <v>0</v>
      </c>
      <c r="AM3036" s="40">
        <f t="shared" si="421"/>
        <v>7.5616438356164384E-2</v>
      </c>
      <c r="AN3036" s="40"/>
      <c r="AO3036" s="40"/>
      <c r="AP3036" s="40"/>
      <c r="AQ3036" s="1644"/>
      <c r="AR3036" s="1034"/>
      <c r="AS3036" s="45"/>
      <c r="AT3036" s="1029"/>
      <c r="AU3036" s="1029"/>
      <c r="AV3036" s="46"/>
      <c r="AW3036" s="1029"/>
      <c r="AX3036" s="46"/>
      <c r="AY3036" s="2391"/>
    </row>
    <row r="3037" spans="1:51" s="8" customFormat="1" ht="15.95" customHeight="1" x14ac:dyDescent="0.25">
      <c r="A3037" s="36"/>
      <c r="B3037" s="1029"/>
      <c r="C3037" s="2"/>
      <c r="D3037" s="1029"/>
      <c r="E3037" s="1029"/>
      <c r="F3037" s="1029"/>
      <c r="G3037" s="1029"/>
      <c r="H3037" s="1029"/>
      <c r="I3037" s="1029"/>
      <c r="J3037" s="1029"/>
      <c r="K3037" s="1029"/>
      <c r="L3037" s="1029"/>
      <c r="M3037" s="1029"/>
      <c r="N3037" s="1036"/>
      <c r="O3037" s="1036"/>
      <c r="P3037" s="1557"/>
      <c r="Q3037" s="37"/>
      <c r="R3037" s="448"/>
      <c r="S3037" s="448"/>
      <c r="T3037" s="448"/>
      <c r="U3037" s="448"/>
      <c r="V3037" s="448"/>
      <c r="W3037" s="448"/>
      <c r="X3037" s="448"/>
      <c r="Y3037" s="1029"/>
      <c r="Z3037" s="1029"/>
      <c r="AA3037" s="1"/>
      <c r="AB3037" s="1029"/>
      <c r="AC3037" s="1"/>
      <c r="AD3037" s="1029"/>
      <c r="AE3037" s="1029" t="s">
        <v>5551</v>
      </c>
      <c r="AF3037" s="1029" t="s">
        <v>5552</v>
      </c>
      <c r="AG3037" s="39" t="s">
        <v>230</v>
      </c>
      <c r="AH3037" s="1" t="s">
        <v>60</v>
      </c>
      <c r="AI3037" s="314">
        <v>7.5300000000000006E-2</v>
      </c>
      <c r="AJ3037" s="1036">
        <v>4160</v>
      </c>
      <c r="AK3037" s="40">
        <f t="shared" si="420"/>
        <v>0.6553424657534247</v>
      </c>
      <c r="AL3037" s="40">
        <v>0</v>
      </c>
      <c r="AM3037" s="40">
        <f t="shared" si="421"/>
        <v>0.6553424657534247</v>
      </c>
      <c r="AN3037" s="40"/>
      <c r="AO3037" s="40"/>
      <c r="AP3037" s="40"/>
      <c r="AQ3037" s="1644"/>
      <c r="AR3037" s="1034"/>
      <c r="AS3037" s="45"/>
      <c r="AT3037" s="1029"/>
      <c r="AU3037" s="1029"/>
      <c r="AV3037" s="46"/>
      <c r="AW3037" s="1029"/>
      <c r="AX3037" s="46"/>
      <c r="AY3037" s="2391"/>
    </row>
    <row r="3038" spans="1:51" s="8" customFormat="1" ht="15.95" customHeight="1" x14ac:dyDescent="0.25">
      <c r="A3038" s="36"/>
      <c r="B3038" s="1029"/>
      <c r="C3038" s="2"/>
      <c r="D3038" s="1029"/>
      <c r="E3038" s="1029"/>
      <c r="F3038" s="1029"/>
      <c r="G3038" s="1029"/>
      <c r="H3038" s="1029"/>
      <c r="I3038" s="1029"/>
      <c r="J3038" s="1029"/>
      <c r="K3038" s="1029"/>
      <c r="L3038" s="1029"/>
      <c r="M3038" s="1029"/>
      <c r="N3038" s="1036"/>
      <c r="O3038" s="1036"/>
      <c r="P3038" s="1557"/>
      <c r="Q3038" s="37"/>
      <c r="R3038" s="448"/>
      <c r="S3038" s="448"/>
      <c r="T3038" s="448"/>
      <c r="U3038" s="448"/>
      <c r="V3038" s="448"/>
      <c r="W3038" s="448"/>
      <c r="X3038" s="448"/>
      <c r="Y3038" s="1029"/>
      <c r="Z3038" s="1029"/>
      <c r="AA3038" s="1"/>
      <c r="AB3038" s="1029"/>
      <c r="AC3038" s="1"/>
      <c r="AD3038" s="1029"/>
      <c r="AE3038" s="1029" t="s">
        <v>5553</v>
      </c>
      <c r="AF3038" s="1029" t="s">
        <v>5554</v>
      </c>
      <c r="AG3038" s="39" t="s">
        <v>230</v>
      </c>
      <c r="AH3038" s="1" t="s">
        <v>60</v>
      </c>
      <c r="AI3038" s="314">
        <v>7.5300000000000006E-2</v>
      </c>
      <c r="AJ3038" s="1036">
        <v>640</v>
      </c>
      <c r="AK3038" s="40">
        <f t="shared" si="420"/>
        <v>0.10082191780821918</v>
      </c>
      <c r="AL3038" s="40">
        <v>0</v>
      </c>
      <c r="AM3038" s="40">
        <f t="shared" si="421"/>
        <v>0.10082191780821918</v>
      </c>
      <c r="AN3038" s="40"/>
      <c r="AO3038" s="40"/>
      <c r="AP3038" s="40"/>
      <c r="AQ3038" s="1644"/>
      <c r="AR3038" s="1034"/>
      <c r="AS3038" s="45"/>
      <c r="AT3038" s="1029"/>
      <c r="AU3038" s="1029"/>
      <c r="AV3038" s="46"/>
      <c r="AW3038" s="1029"/>
      <c r="AX3038" s="46"/>
      <c r="AY3038" s="2391"/>
    </row>
    <row r="3039" spans="1:51" s="8" customFormat="1" ht="15.95" customHeight="1" x14ac:dyDescent="0.25">
      <c r="A3039" s="36"/>
      <c r="B3039" s="1029"/>
      <c r="C3039" s="2"/>
      <c r="D3039" s="1029"/>
      <c r="E3039" s="1029"/>
      <c r="F3039" s="1029"/>
      <c r="G3039" s="1029"/>
      <c r="H3039" s="1029"/>
      <c r="I3039" s="1029"/>
      <c r="J3039" s="1029"/>
      <c r="K3039" s="1029"/>
      <c r="L3039" s="1029"/>
      <c r="M3039" s="1029"/>
      <c r="N3039" s="1036"/>
      <c r="O3039" s="1036"/>
      <c r="P3039" s="1557"/>
      <c r="Q3039" s="37"/>
      <c r="R3039" s="448"/>
      <c r="S3039" s="448"/>
      <c r="T3039" s="448"/>
      <c r="U3039" s="448"/>
      <c r="V3039" s="448"/>
      <c r="W3039" s="448"/>
      <c r="X3039" s="448"/>
      <c r="Y3039" s="1029"/>
      <c r="Z3039" s="1029"/>
      <c r="AA3039" s="1"/>
      <c r="AB3039" s="1029"/>
      <c r="AC3039" s="1"/>
      <c r="AD3039" s="1029"/>
      <c r="AE3039" s="1029" t="s">
        <v>16697</v>
      </c>
      <c r="AF3039" s="1029" t="s">
        <v>5555</v>
      </c>
      <c r="AG3039" s="39" t="s">
        <v>230</v>
      </c>
      <c r="AH3039" s="1" t="s">
        <v>60</v>
      </c>
      <c r="AI3039" s="314">
        <v>7.5300000000000006E-2</v>
      </c>
      <c r="AJ3039" s="1036">
        <v>11040</v>
      </c>
      <c r="AK3039" s="40">
        <f t="shared" si="420"/>
        <v>1.739178082191781</v>
      </c>
      <c r="AL3039" s="40">
        <v>0</v>
      </c>
      <c r="AM3039" s="40">
        <f t="shared" si="421"/>
        <v>1.739178082191781</v>
      </c>
      <c r="AN3039" s="40"/>
      <c r="AO3039" s="40"/>
      <c r="AP3039" s="40"/>
      <c r="AQ3039" s="1644"/>
      <c r="AR3039" s="1034"/>
      <c r="AS3039" s="45"/>
      <c r="AT3039" s="1029"/>
      <c r="AU3039" s="1029"/>
      <c r="AV3039" s="46"/>
      <c r="AW3039" s="1029"/>
      <c r="AX3039" s="46"/>
      <c r="AY3039" s="2391"/>
    </row>
    <row r="3040" spans="1:51" s="8" customFormat="1" ht="15.95" customHeight="1" x14ac:dyDescent="0.25">
      <c r="A3040" s="36"/>
      <c r="B3040" s="1029"/>
      <c r="C3040" s="2"/>
      <c r="D3040" s="1029"/>
      <c r="E3040" s="1029"/>
      <c r="F3040" s="1029"/>
      <c r="G3040" s="1029"/>
      <c r="H3040" s="1029"/>
      <c r="I3040" s="1029"/>
      <c r="J3040" s="1029"/>
      <c r="K3040" s="1029"/>
      <c r="L3040" s="1029"/>
      <c r="M3040" s="1029"/>
      <c r="N3040" s="1036"/>
      <c r="O3040" s="1036"/>
      <c r="P3040" s="1557"/>
      <c r="Q3040" s="37"/>
      <c r="R3040" s="448"/>
      <c r="S3040" s="448"/>
      <c r="T3040" s="448"/>
      <c r="U3040" s="448"/>
      <c r="V3040" s="448"/>
      <c r="W3040" s="448"/>
      <c r="X3040" s="448"/>
      <c r="Y3040" s="1029"/>
      <c r="Z3040" s="1029"/>
      <c r="AA3040" s="1"/>
      <c r="AB3040" s="1029"/>
      <c r="AC3040" s="1"/>
      <c r="AD3040" s="1029"/>
      <c r="AE3040" s="1029" t="s">
        <v>5556</v>
      </c>
      <c r="AF3040" s="1029" t="s">
        <v>5557</v>
      </c>
      <c r="AG3040" s="39" t="s">
        <v>230</v>
      </c>
      <c r="AH3040" s="1" t="s">
        <v>60</v>
      </c>
      <c r="AI3040" s="314">
        <v>7.5300000000000006E-2</v>
      </c>
      <c r="AJ3040" s="1036">
        <v>2400</v>
      </c>
      <c r="AK3040" s="40">
        <f t="shared" si="420"/>
        <v>0.37808219178082192</v>
      </c>
      <c r="AL3040" s="40">
        <v>0</v>
      </c>
      <c r="AM3040" s="40">
        <f t="shared" si="421"/>
        <v>0.37808219178082192</v>
      </c>
      <c r="AN3040" s="40"/>
      <c r="AO3040" s="40"/>
      <c r="AP3040" s="40"/>
      <c r="AQ3040" s="1644"/>
      <c r="AR3040" s="1034"/>
      <c r="AS3040" s="45"/>
      <c r="AT3040" s="1029"/>
      <c r="AU3040" s="1029"/>
      <c r="AV3040" s="46"/>
      <c r="AW3040" s="1029"/>
      <c r="AX3040" s="46"/>
      <c r="AY3040" s="2391"/>
    </row>
    <row r="3041" spans="1:51" s="8" customFormat="1" ht="15.95" customHeight="1" x14ac:dyDescent="0.25">
      <c r="A3041" s="93"/>
      <c r="B3041" s="88"/>
      <c r="C3041" s="107"/>
      <c r="D3041" s="88"/>
      <c r="E3041" s="88"/>
      <c r="F3041" s="88"/>
      <c r="G3041" s="88"/>
      <c r="H3041" s="88"/>
      <c r="I3041" s="88"/>
      <c r="J3041" s="88"/>
      <c r="K3041" s="88"/>
      <c r="L3041" s="88"/>
      <c r="M3041" s="88"/>
      <c r="N3041" s="21"/>
      <c r="O3041" s="21"/>
      <c r="P3041" s="21"/>
      <c r="Q3041" s="97"/>
      <c r="R3041" s="94"/>
      <c r="S3041" s="94"/>
      <c r="T3041" s="94"/>
      <c r="U3041" s="94"/>
      <c r="V3041" s="94"/>
      <c r="W3041" s="94"/>
      <c r="X3041" s="94"/>
      <c r="Y3041" s="88"/>
      <c r="Z3041" s="88"/>
      <c r="AA3041" s="90"/>
      <c r="AB3041" s="88"/>
      <c r="AC3041" s="90"/>
      <c r="AD3041" s="88"/>
      <c r="AE3041" s="88" t="s">
        <v>5558</v>
      </c>
      <c r="AF3041" s="88" t="s">
        <v>5559</v>
      </c>
      <c r="AG3041" s="95" t="s">
        <v>230</v>
      </c>
      <c r="AH3041" s="90" t="s">
        <v>60</v>
      </c>
      <c r="AI3041" s="316">
        <v>7.5300000000000006E-2</v>
      </c>
      <c r="AJ3041" s="21">
        <v>7360</v>
      </c>
      <c r="AK3041" s="98">
        <f t="shared" si="420"/>
        <v>1.1594520547945206</v>
      </c>
      <c r="AL3041" s="98">
        <v>0</v>
      </c>
      <c r="AM3041" s="98">
        <f t="shared" si="421"/>
        <v>1.1594520547945206</v>
      </c>
      <c r="AN3041" s="98"/>
      <c r="AO3041" s="98"/>
      <c r="AP3041" s="98"/>
      <c r="AQ3041" s="368"/>
      <c r="AR3041" s="47"/>
      <c r="AS3041" s="48"/>
      <c r="AT3041" s="88"/>
      <c r="AU3041" s="88"/>
      <c r="AV3041" s="52"/>
      <c r="AW3041" s="88"/>
      <c r="AX3041" s="46"/>
      <c r="AY3041" s="2391"/>
    </row>
    <row r="3042" spans="1:51" s="1099" customFormat="1" ht="15.95" customHeight="1" x14ac:dyDescent="0.25">
      <c r="A3042" s="781"/>
      <c r="B3042" s="782"/>
      <c r="C3042" s="1003"/>
      <c r="D3042" s="782"/>
      <c r="E3042" s="782"/>
      <c r="F3042" s="782"/>
      <c r="G3042" s="782"/>
      <c r="H3042" s="782"/>
      <c r="I3042" s="782"/>
      <c r="J3042" s="782"/>
      <c r="K3042" s="782"/>
      <c r="L3042" s="782"/>
      <c r="M3042" s="782"/>
      <c r="N3042" s="1523"/>
      <c r="O3042" s="1523"/>
      <c r="P3042" s="1558"/>
      <c r="Q3042" s="785"/>
      <c r="R3042" s="783"/>
      <c r="S3042" s="783"/>
      <c r="T3042" s="783"/>
      <c r="U3042" s="783"/>
      <c r="V3042" s="783"/>
      <c r="W3042" s="783"/>
      <c r="X3042" s="783"/>
      <c r="Y3042" s="782"/>
      <c r="Z3042" s="782"/>
      <c r="AA3042" s="784"/>
      <c r="AB3042" s="782"/>
      <c r="AC3042" s="784"/>
      <c r="AD3042" s="782"/>
      <c r="AE3042" s="782" t="s">
        <v>21514</v>
      </c>
      <c r="AF3042" s="782" t="s">
        <v>21515</v>
      </c>
      <c r="AG3042" s="1706" t="s">
        <v>21516</v>
      </c>
      <c r="AH3042" s="784" t="s">
        <v>23284</v>
      </c>
      <c r="AI3042" s="1704">
        <v>0.76</v>
      </c>
      <c r="AJ3042" s="1636">
        <v>6</v>
      </c>
      <c r="AK3042" s="430">
        <f>AJ3042*AI3042/365</f>
        <v>1.2493150684931509E-2</v>
      </c>
      <c r="AL3042" s="430">
        <v>0</v>
      </c>
      <c r="AM3042" s="1111">
        <f>SUBTOTAL(9,AK3042:AL3042)</f>
        <v>1.2493150684931509E-2</v>
      </c>
      <c r="AN3042" s="430"/>
      <c r="AO3042" s="430"/>
      <c r="AP3042" s="430"/>
      <c r="AQ3042" s="830"/>
      <c r="AR3042" s="484"/>
      <c r="AS3042" s="786"/>
      <c r="AT3042" s="782"/>
      <c r="AU3042" s="782"/>
      <c r="AV3042" s="787"/>
      <c r="AW3042" s="782"/>
      <c r="AX3042" s="2530" t="s">
        <v>21517</v>
      </c>
      <c r="AY3042" s="2401"/>
    </row>
    <row r="3043" spans="1:51" s="55" customFormat="1" ht="15.95" customHeight="1" x14ac:dyDescent="0.25">
      <c r="A3043" s="182">
        <v>594</v>
      </c>
      <c r="B3043" s="166" t="s">
        <v>56</v>
      </c>
      <c r="C3043" s="170" t="s">
        <v>58</v>
      </c>
      <c r="D3043" s="354" t="s">
        <v>16510</v>
      </c>
      <c r="E3043" s="166" t="s">
        <v>16511</v>
      </c>
      <c r="F3043" s="166" t="s">
        <v>16512</v>
      </c>
      <c r="G3043" s="166"/>
      <c r="H3043" s="166" t="s">
        <v>219</v>
      </c>
      <c r="I3043" s="166" t="s">
        <v>220</v>
      </c>
      <c r="J3043" s="166" t="s">
        <v>317</v>
      </c>
      <c r="K3043" s="166">
        <v>0</v>
      </c>
      <c r="L3043" s="166" t="s">
        <v>317</v>
      </c>
      <c r="M3043" s="166">
        <v>0</v>
      </c>
      <c r="N3043" s="186">
        <v>3</v>
      </c>
      <c r="O3043" s="186">
        <v>2</v>
      </c>
      <c r="P3043" s="186">
        <f>N3043*O3043</f>
        <v>6</v>
      </c>
      <c r="Q3043" s="184">
        <v>4</v>
      </c>
      <c r="R3043" s="183"/>
      <c r="S3043" s="183">
        <v>1</v>
      </c>
      <c r="T3043" s="183"/>
      <c r="U3043" s="183">
        <v>0</v>
      </c>
      <c r="V3043" s="183"/>
      <c r="W3043" s="183"/>
      <c r="X3043" s="183"/>
      <c r="Y3043" s="166" t="s">
        <v>61</v>
      </c>
      <c r="Z3043" s="166" t="s">
        <v>230</v>
      </c>
      <c r="AA3043" s="203" t="s">
        <v>230</v>
      </c>
      <c r="AB3043" s="166" t="s">
        <v>230</v>
      </c>
      <c r="AC3043" s="203" t="s">
        <v>230</v>
      </c>
      <c r="AD3043" s="166" t="s">
        <v>230</v>
      </c>
      <c r="AE3043" s="166" t="s">
        <v>16513</v>
      </c>
      <c r="AF3043" s="166" t="s">
        <v>5560</v>
      </c>
      <c r="AG3043" s="165" t="s">
        <v>230</v>
      </c>
      <c r="AH3043" s="203" t="s">
        <v>58</v>
      </c>
      <c r="AI3043" s="312">
        <v>7.5300000000000006E-2</v>
      </c>
      <c r="AJ3043" s="167">
        <v>640</v>
      </c>
      <c r="AK3043" s="167">
        <f t="shared" si="420"/>
        <v>0.10082191780821918</v>
      </c>
      <c r="AL3043" s="167">
        <v>0</v>
      </c>
      <c r="AM3043" s="187">
        <f>AK3043+AL3043</f>
        <v>0.10082191780821918</v>
      </c>
      <c r="AN3043" s="167">
        <f>SUM(AK3043:AK3053)</f>
        <v>4.4771232876712332</v>
      </c>
      <c r="AO3043" s="167">
        <f>SUM(AL3043:AL3053)</f>
        <v>0</v>
      </c>
      <c r="AP3043" s="167">
        <f>AN3043+AO3043</f>
        <v>4.4771232876712332</v>
      </c>
      <c r="AQ3043" s="167">
        <f>AP3043*30</f>
        <v>134.313698630137</v>
      </c>
      <c r="AR3043" s="193" t="s">
        <v>231</v>
      </c>
      <c r="AS3043" s="194"/>
      <c r="AT3043" s="166" t="s">
        <v>232</v>
      </c>
      <c r="AU3043" s="166" t="s">
        <v>58</v>
      </c>
      <c r="AV3043" s="280" t="s">
        <v>5561</v>
      </c>
      <c r="AW3043" s="166" t="s">
        <v>1122</v>
      </c>
      <c r="AX3043" s="2511" t="s">
        <v>16575</v>
      </c>
      <c r="AY3043" s="2391" t="s">
        <v>16571</v>
      </c>
    </row>
    <row r="3044" spans="1:51" s="8" customFormat="1" ht="15.95" customHeight="1" x14ac:dyDescent="0.25">
      <c r="A3044" s="112"/>
      <c r="B3044" s="113"/>
      <c r="C3044" s="121"/>
      <c r="D3044" s="113"/>
      <c r="E3044" s="113"/>
      <c r="F3044" s="113"/>
      <c r="G3044" s="113"/>
      <c r="H3044" s="113"/>
      <c r="I3044" s="113"/>
      <c r="J3044" s="113"/>
      <c r="K3044" s="113"/>
      <c r="L3044" s="113"/>
      <c r="M3044" s="113"/>
      <c r="N3044" s="118"/>
      <c r="O3044" s="118"/>
      <c r="P3044" s="118"/>
      <c r="Q3044" s="120"/>
      <c r="R3044" s="114"/>
      <c r="S3044" s="114"/>
      <c r="T3044" s="114"/>
      <c r="U3044" s="114"/>
      <c r="V3044" s="114"/>
      <c r="W3044" s="114"/>
      <c r="X3044" s="114"/>
      <c r="Y3044" s="113"/>
      <c r="Z3044" s="113"/>
      <c r="AA3044" s="132"/>
      <c r="AB3044" s="113"/>
      <c r="AC3044" s="132"/>
      <c r="AD3044" s="113"/>
      <c r="AE3044" s="113" t="s">
        <v>16698</v>
      </c>
      <c r="AF3044" s="113" t="s">
        <v>589</v>
      </c>
      <c r="AG3044" s="115" t="s">
        <v>230</v>
      </c>
      <c r="AH3044" s="132" t="s">
        <v>60</v>
      </c>
      <c r="AI3044" s="315">
        <v>7.5300000000000006E-2</v>
      </c>
      <c r="AJ3044" s="116">
        <v>2450</v>
      </c>
      <c r="AK3044" s="116">
        <f t="shared" si="420"/>
        <v>0.38595890410958905</v>
      </c>
      <c r="AL3044" s="116">
        <v>0</v>
      </c>
      <c r="AM3044" s="116">
        <f t="shared" ref="AM3044:AM3053" si="422">AK3044+AL3044</f>
        <v>0.38595890410958905</v>
      </c>
      <c r="AN3044" s="116"/>
      <c r="AO3044" s="116"/>
      <c r="AP3044" s="116"/>
      <c r="AQ3044" s="367"/>
      <c r="AR3044" s="42"/>
      <c r="AS3044" s="43"/>
      <c r="AT3044" s="113"/>
      <c r="AU3044" s="113"/>
      <c r="AV3044" s="44"/>
      <c r="AW3044" s="113"/>
      <c r="AX3044" s="44"/>
      <c r="AY3044" s="2391"/>
    </row>
    <row r="3045" spans="1:51" s="8" customFormat="1" ht="15.95" customHeight="1" x14ac:dyDescent="0.25">
      <c r="A3045" s="36"/>
      <c r="B3045" s="1029"/>
      <c r="C3045" s="2"/>
      <c r="D3045" s="1029"/>
      <c r="E3045" s="1029"/>
      <c r="F3045" s="1029"/>
      <c r="G3045" s="1029"/>
      <c r="H3045" s="1029"/>
      <c r="I3045" s="1029"/>
      <c r="J3045" s="1029"/>
      <c r="K3045" s="1029"/>
      <c r="L3045" s="1029"/>
      <c r="M3045" s="1029"/>
      <c r="N3045" s="1036"/>
      <c r="O3045" s="1036"/>
      <c r="P3045" s="1557"/>
      <c r="Q3045" s="37"/>
      <c r="R3045" s="448"/>
      <c r="S3045" s="448"/>
      <c r="T3045" s="448"/>
      <c r="U3045" s="448"/>
      <c r="V3045" s="448"/>
      <c r="W3045" s="448"/>
      <c r="X3045" s="448"/>
      <c r="Y3045" s="1029"/>
      <c r="Z3045" s="1029"/>
      <c r="AA3045" s="1"/>
      <c r="AB3045" s="1029"/>
      <c r="AC3045" s="1"/>
      <c r="AD3045" s="1029"/>
      <c r="AE3045" s="1029" t="s">
        <v>5562</v>
      </c>
      <c r="AF3045" s="1029" t="s">
        <v>5563</v>
      </c>
      <c r="AG3045" s="39" t="s">
        <v>230</v>
      </c>
      <c r="AH3045" s="1" t="s">
        <v>60</v>
      </c>
      <c r="AI3045" s="314">
        <v>7.5300000000000006E-2</v>
      </c>
      <c r="AJ3045" s="40">
        <v>2460</v>
      </c>
      <c r="AK3045" s="40">
        <f t="shared" si="420"/>
        <v>0.38753424657534252</v>
      </c>
      <c r="AL3045" s="40">
        <v>0</v>
      </c>
      <c r="AM3045" s="40">
        <f t="shared" si="422"/>
        <v>0.38753424657534252</v>
      </c>
      <c r="AN3045" s="40"/>
      <c r="AO3045" s="40"/>
      <c r="AP3045" s="40"/>
      <c r="AQ3045" s="1644"/>
      <c r="AR3045" s="1034"/>
      <c r="AS3045" s="45"/>
      <c r="AT3045" s="1029"/>
      <c r="AU3045" s="1029"/>
      <c r="AV3045" s="46"/>
      <c r="AW3045" s="1029"/>
      <c r="AX3045" s="46"/>
      <c r="AY3045" s="2391"/>
    </row>
    <row r="3046" spans="1:51" s="8" customFormat="1" ht="15.95" customHeight="1" x14ac:dyDescent="0.25">
      <c r="A3046" s="36"/>
      <c r="B3046" s="1029"/>
      <c r="C3046" s="2"/>
      <c r="D3046" s="1029"/>
      <c r="E3046" s="1029"/>
      <c r="F3046" s="1029"/>
      <c r="G3046" s="1029"/>
      <c r="H3046" s="1029"/>
      <c r="I3046" s="1029"/>
      <c r="J3046" s="1029"/>
      <c r="K3046" s="1029"/>
      <c r="L3046" s="1029"/>
      <c r="M3046" s="1029"/>
      <c r="N3046" s="1036"/>
      <c r="O3046" s="1036"/>
      <c r="P3046" s="1557"/>
      <c r="Q3046" s="37"/>
      <c r="R3046" s="448"/>
      <c r="S3046" s="448"/>
      <c r="T3046" s="448"/>
      <c r="U3046" s="448"/>
      <c r="V3046" s="448"/>
      <c r="W3046" s="448"/>
      <c r="X3046" s="448"/>
      <c r="Y3046" s="1029"/>
      <c r="Z3046" s="1029"/>
      <c r="AA3046" s="1"/>
      <c r="AB3046" s="1029"/>
      <c r="AC3046" s="1"/>
      <c r="AD3046" s="1029"/>
      <c r="AE3046" s="1029" t="s">
        <v>16514</v>
      </c>
      <c r="AF3046" s="1029" t="s">
        <v>5564</v>
      </c>
      <c r="AG3046" s="39" t="s">
        <v>230</v>
      </c>
      <c r="AH3046" s="1" t="s">
        <v>60</v>
      </c>
      <c r="AI3046" s="314">
        <v>7.5300000000000006E-2</v>
      </c>
      <c r="AJ3046" s="40">
        <v>800</v>
      </c>
      <c r="AK3046" s="40">
        <f t="shared" si="420"/>
        <v>0.12602739726027398</v>
      </c>
      <c r="AL3046" s="40">
        <v>0</v>
      </c>
      <c r="AM3046" s="40">
        <f t="shared" si="422"/>
        <v>0.12602739726027398</v>
      </c>
      <c r="AN3046" s="40"/>
      <c r="AO3046" s="40"/>
      <c r="AP3046" s="40"/>
      <c r="AQ3046" s="1644"/>
      <c r="AR3046" s="1034"/>
      <c r="AS3046" s="45"/>
      <c r="AT3046" s="1029"/>
      <c r="AU3046" s="1029"/>
      <c r="AV3046" s="46"/>
      <c r="AW3046" s="1029"/>
      <c r="AX3046" s="46"/>
      <c r="AY3046" s="2391"/>
    </row>
    <row r="3047" spans="1:51" s="8" customFormat="1" ht="15.95" customHeight="1" x14ac:dyDescent="0.25">
      <c r="A3047" s="36"/>
      <c r="B3047" s="1029"/>
      <c r="C3047" s="2"/>
      <c r="D3047" s="1029"/>
      <c r="E3047" s="1029"/>
      <c r="F3047" s="1029"/>
      <c r="G3047" s="1029"/>
      <c r="H3047" s="1029"/>
      <c r="I3047" s="1029"/>
      <c r="J3047" s="1029"/>
      <c r="K3047" s="1029"/>
      <c r="L3047" s="1029"/>
      <c r="M3047" s="1029"/>
      <c r="N3047" s="1036"/>
      <c r="O3047" s="1036"/>
      <c r="P3047" s="1557"/>
      <c r="Q3047" s="37"/>
      <c r="R3047" s="448"/>
      <c r="S3047" s="448"/>
      <c r="T3047" s="448"/>
      <c r="U3047" s="448"/>
      <c r="V3047" s="448"/>
      <c r="W3047" s="448"/>
      <c r="X3047" s="448"/>
      <c r="Y3047" s="1029"/>
      <c r="Z3047" s="1029"/>
      <c r="AA3047" s="1"/>
      <c r="AB3047" s="1029"/>
      <c r="AC3047" s="1"/>
      <c r="AD3047" s="1029"/>
      <c r="AE3047" s="1029" t="s">
        <v>16516</v>
      </c>
      <c r="AF3047" s="1029" t="s">
        <v>5565</v>
      </c>
      <c r="AG3047" s="39" t="s">
        <v>230</v>
      </c>
      <c r="AH3047" s="1" t="s">
        <v>60</v>
      </c>
      <c r="AI3047" s="314">
        <v>7.5300000000000006E-2</v>
      </c>
      <c r="AJ3047" s="40">
        <v>5420</v>
      </c>
      <c r="AK3047" s="40">
        <f t="shared" si="420"/>
        <v>0.85383561643835626</v>
      </c>
      <c r="AL3047" s="40">
        <v>0</v>
      </c>
      <c r="AM3047" s="40">
        <f t="shared" si="422"/>
        <v>0.85383561643835626</v>
      </c>
      <c r="AN3047" s="40"/>
      <c r="AO3047" s="40"/>
      <c r="AP3047" s="40"/>
      <c r="AQ3047" s="1644"/>
      <c r="AR3047" s="1034"/>
      <c r="AS3047" s="45"/>
      <c r="AT3047" s="1029"/>
      <c r="AU3047" s="1029"/>
      <c r="AV3047" s="46"/>
      <c r="AW3047" s="1029"/>
      <c r="AX3047" s="46"/>
      <c r="AY3047" s="2391"/>
    </row>
    <row r="3048" spans="1:51" s="8" customFormat="1" ht="15.95" customHeight="1" x14ac:dyDescent="0.25">
      <c r="A3048" s="36"/>
      <c r="B3048" s="1029"/>
      <c r="C3048" s="2"/>
      <c r="D3048" s="1029"/>
      <c r="E3048" s="1029"/>
      <c r="F3048" s="1029"/>
      <c r="G3048" s="1029"/>
      <c r="H3048" s="1029"/>
      <c r="I3048" s="1029"/>
      <c r="J3048" s="1029"/>
      <c r="K3048" s="1029"/>
      <c r="L3048" s="1029"/>
      <c r="M3048" s="1029"/>
      <c r="N3048" s="1036"/>
      <c r="O3048" s="1036"/>
      <c r="P3048" s="1557"/>
      <c r="Q3048" s="37"/>
      <c r="R3048" s="448"/>
      <c r="S3048" s="448"/>
      <c r="T3048" s="448"/>
      <c r="U3048" s="448"/>
      <c r="V3048" s="448"/>
      <c r="W3048" s="448"/>
      <c r="X3048" s="448"/>
      <c r="Y3048" s="1029"/>
      <c r="Z3048" s="1029"/>
      <c r="AA3048" s="1"/>
      <c r="AB3048" s="1029"/>
      <c r="AC3048" s="1"/>
      <c r="AD3048" s="1029"/>
      <c r="AE3048" s="1029" t="s">
        <v>16517</v>
      </c>
      <c r="AF3048" s="1029" t="s">
        <v>5566</v>
      </c>
      <c r="AG3048" s="39" t="s">
        <v>230</v>
      </c>
      <c r="AH3048" s="1" t="s">
        <v>60</v>
      </c>
      <c r="AI3048" s="314">
        <v>7.5300000000000006E-2</v>
      </c>
      <c r="AJ3048" s="40">
        <v>6420</v>
      </c>
      <c r="AK3048" s="40">
        <f t="shared" si="420"/>
        <v>1.0113698630136987</v>
      </c>
      <c r="AL3048" s="40">
        <v>0</v>
      </c>
      <c r="AM3048" s="40">
        <f t="shared" si="422"/>
        <v>1.0113698630136987</v>
      </c>
      <c r="AN3048" s="40"/>
      <c r="AO3048" s="40"/>
      <c r="AP3048" s="40"/>
      <c r="AQ3048" s="1644"/>
      <c r="AR3048" s="1034"/>
      <c r="AS3048" s="45"/>
      <c r="AT3048" s="1029"/>
      <c r="AU3048" s="1029"/>
      <c r="AV3048" s="46"/>
      <c r="AW3048" s="1029"/>
      <c r="AX3048" s="46"/>
      <c r="AY3048" s="2391"/>
    </row>
    <row r="3049" spans="1:51" s="8" customFormat="1" ht="15.95" customHeight="1" x14ac:dyDescent="0.25">
      <c r="A3049" s="36"/>
      <c r="B3049" s="1029"/>
      <c r="C3049" s="2"/>
      <c r="D3049" s="1029"/>
      <c r="E3049" s="1029"/>
      <c r="F3049" s="1029"/>
      <c r="G3049" s="1029"/>
      <c r="H3049" s="1029"/>
      <c r="I3049" s="1029"/>
      <c r="J3049" s="1029"/>
      <c r="K3049" s="1029"/>
      <c r="L3049" s="1029"/>
      <c r="M3049" s="1029"/>
      <c r="N3049" s="1036"/>
      <c r="O3049" s="1036"/>
      <c r="P3049" s="1557"/>
      <c r="Q3049" s="37"/>
      <c r="R3049" s="448"/>
      <c r="S3049" s="448"/>
      <c r="T3049" s="448"/>
      <c r="U3049" s="448"/>
      <c r="V3049" s="448"/>
      <c r="W3049" s="448"/>
      <c r="X3049" s="448"/>
      <c r="Y3049" s="1029"/>
      <c r="Z3049" s="1029"/>
      <c r="AA3049" s="1"/>
      <c r="AB3049" s="1029"/>
      <c r="AC3049" s="1"/>
      <c r="AD3049" s="1029"/>
      <c r="AE3049" s="1029" t="s">
        <v>16518</v>
      </c>
      <c r="AF3049" s="1029" t="s">
        <v>5567</v>
      </c>
      <c r="AG3049" s="39" t="s">
        <v>230</v>
      </c>
      <c r="AH3049" s="1" t="s">
        <v>60</v>
      </c>
      <c r="AI3049" s="314">
        <v>7.5300000000000006E-2</v>
      </c>
      <c r="AJ3049" s="40">
        <v>7120</v>
      </c>
      <c r="AK3049" s="40">
        <f t="shared" si="420"/>
        <v>1.1216438356164384</v>
      </c>
      <c r="AL3049" s="40">
        <v>0</v>
      </c>
      <c r="AM3049" s="40">
        <f t="shared" si="422"/>
        <v>1.1216438356164384</v>
      </c>
      <c r="AN3049" s="40"/>
      <c r="AO3049" s="40"/>
      <c r="AP3049" s="40"/>
      <c r="AQ3049" s="1644"/>
      <c r="AR3049" s="1034"/>
      <c r="AS3049" s="45"/>
      <c r="AT3049" s="1029"/>
      <c r="AU3049" s="1029"/>
      <c r="AV3049" s="46"/>
      <c r="AW3049" s="1029"/>
      <c r="AX3049" s="46"/>
      <c r="AY3049" s="2391"/>
    </row>
    <row r="3050" spans="1:51" s="8" customFormat="1" ht="15.95" customHeight="1" x14ac:dyDescent="0.25">
      <c r="A3050" s="36"/>
      <c r="B3050" s="1029"/>
      <c r="C3050" s="2"/>
      <c r="D3050" s="1029"/>
      <c r="E3050" s="1029"/>
      <c r="F3050" s="1029"/>
      <c r="G3050" s="1029"/>
      <c r="H3050" s="1029"/>
      <c r="I3050" s="1029"/>
      <c r="J3050" s="1029"/>
      <c r="K3050" s="1029"/>
      <c r="L3050" s="1029"/>
      <c r="M3050" s="1029"/>
      <c r="N3050" s="1036"/>
      <c r="O3050" s="1036"/>
      <c r="P3050" s="1557"/>
      <c r="Q3050" s="37"/>
      <c r="R3050" s="448"/>
      <c r="S3050" s="448"/>
      <c r="T3050" s="448"/>
      <c r="U3050" s="448"/>
      <c r="V3050" s="448"/>
      <c r="W3050" s="448"/>
      <c r="X3050" s="448"/>
      <c r="Y3050" s="1029"/>
      <c r="Z3050" s="1029"/>
      <c r="AA3050" s="1"/>
      <c r="AB3050" s="1029"/>
      <c r="AC3050" s="1"/>
      <c r="AD3050" s="1029"/>
      <c r="AE3050" s="1029" t="s">
        <v>16519</v>
      </c>
      <c r="AF3050" s="1029" t="s">
        <v>5568</v>
      </c>
      <c r="AG3050" s="39" t="s">
        <v>230</v>
      </c>
      <c r="AH3050" s="1" t="s">
        <v>60</v>
      </c>
      <c r="AI3050" s="314">
        <v>7.5300000000000006E-2</v>
      </c>
      <c r="AJ3050" s="40">
        <v>2150</v>
      </c>
      <c r="AK3050" s="40">
        <f t="shared" si="420"/>
        <v>0.33869863013698631</v>
      </c>
      <c r="AL3050" s="40">
        <v>0</v>
      </c>
      <c r="AM3050" s="40">
        <f t="shared" si="422"/>
        <v>0.33869863013698631</v>
      </c>
      <c r="AN3050" s="40"/>
      <c r="AO3050" s="40"/>
      <c r="AP3050" s="40"/>
      <c r="AQ3050" s="1644"/>
      <c r="AR3050" s="1034"/>
      <c r="AS3050" s="45"/>
      <c r="AT3050" s="1029"/>
      <c r="AU3050" s="1029"/>
      <c r="AV3050" s="46"/>
      <c r="AW3050" s="1029"/>
      <c r="AX3050" s="46"/>
      <c r="AY3050" s="2391"/>
    </row>
    <row r="3051" spans="1:51" s="8" customFormat="1" ht="15.95" customHeight="1" x14ac:dyDescent="0.25">
      <c r="A3051" s="36"/>
      <c r="B3051" s="1029"/>
      <c r="C3051" s="2"/>
      <c r="D3051" s="1029"/>
      <c r="E3051" s="1029"/>
      <c r="F3051" s="1029"/>
      <c r="G3051" s="1029"/>
      <c r="H3051" s="1029"/>
      <c r="I3051" s="1029"/>
      <c r="J3051" s="1029"/>
      <c r="K3051" s="1029"/>
      <c r="L3051" s="1029"/>
      <c r="M3051" s="1029"/>
      <c r="N3051" s="1036"/>
      <c r="O3051" s="1036"/>
      <c r="P3051" s="1557"/>
      <c r="Q3051" s="37"/>
      <c r="R3051" s="448"/>
      <c r="S3051" s="448"/>
      <c r="T3051" s="448"/>
      <c r="U3051" s="448"/>
      <c r="V3051" s="448"/>
      <c r="W3051" s="448"/>
      <c r="X3051" s="448"/>
      <c r="Y3051" s="1029"/>
      <c r="Z3051" s="1029"/>
      <c r="AA3051" s="1"/>
      <c r="AB3051" s="1029"/>
      <c r="AC3051" s="1"/>
      <c r="AD3051" s="1029"/>
      <c r="AE3051" s="1029" t="s">
        <v>16520</v>
      </c>
      <c r="AF3051" s="1029" t="s">
        <v>5569</v>
      </c>
      <c r="AG3051" s="39" t="s">
        <v>230</v>
      </c>
      <c r="AH3051" s="1" t="s">
        <v>60</v>
      </c>
      <c r="AI3051" s="314">
        <v>7.5300000000000006E-2</v>
      </c>
      <c r="AJ3051" s="40">
        <v>320</v>
      </c>
      <c r="AK3051" s="40">
        <f t="shared" si="420"/>
        <v>5.0410958904109592E-2</v>
      </c>
      <c r="AL3051" s="40">
        <v>0</v>
      </c>
      <c r="AM3051" s="40">
        <f t="shared" si="422"/>
        <v>5.0410958904109592E-2</v>
      </c>
      <c r="AN3051" s="40"/>
      <c r="AO3051" s="40"/>
      <c r="AP3051" s="40"/>
      <c r="AQ3051" s="1644"/>
      <c r="AR3051" s="1034"/>
      <c r="AS3051" s="45"/>
      <c r="AT3051" s="1029"/>
      <c r="AU3051" s="1029"/>
      <c r="AV3051" s="46"/>
      <c r="AW3051" s="1029"/>
      <c r="AX3051" s="46"/>
      <c r="AY3051" s="2391"/>
    </row>
    <row r="3052" spans="1:51" s="8" customFormat="1" ht="15.95" customHeight="1" x14ac:dyDescent="0.25">
      <c r="A3052" s="36"/>
      <c r="B3052" s="1029"/>
      <c r="C3052" s="2"/>
      <c r="D3052" s="1029"/>
      <c r="E3052" s="1029"/>
      <c r="F3052" s="1029"/>
      <c r="G3052" s="1029"/>
      <c r="H3052" s="1029"/>
      <c r="I3052" s="1029"/>
      <c r="J3052" s="1029"/>
      <c r="K3052" s="1029"/>
      <c r="L3052" s="1029"/>
      <c r="M3052" s="1029"/>
      <c r="N3052" s="1036"/>
      <c r="O3052" s="1036"/>
      <c r="P3052" s="1557"/>
      <c r="Q3052" s="37"/>
      <c r="R3052" s="448"/>
      <c r="S3052" s="448"/>
      <c r="T3052" s="448"/>
      <c r="U3052" s="448"/>
      <c r="V3052" s="448"/>
      <c r="W3052" s="448"/>
      <c r="X3052" s="448"/>
      <c r="Y3052" s="1029"/>
      <c r="Z3052" s="1029"/>
      <c r="AA3052" s="1"/>
      <c r="AB3052" s="1029"/>
      <c r="AC3052" s="1"/>
      <c r="AD3052" s="1029"/>
      <c r="AE3052" s="1029" t="s">
        <v>5570</v>
      </c>
      <c r="AF3052" s="1029" t="s">
        <v>5571</v>
      </c>
      <c r="AG3052" s="39" t="s">
        <v>230</v>
      </c>
      <c r="AH3052" s="1" t="s">
        <v>60</v>
      </c>
      <c r="AI3052" s="314">
        <v>7.5300000000000006E-2</v>
      </c>
      <c r="AJ3052" s="40">
        <v>160</v>
      </c>
      <c r="AK3052" s="40">
        <f t="shared" si="420"/>
        <v>2.5205479452054796E-2</v>
      </c>
      <c r="AL3052" s="40">
        <v>0</v>
      </c>
      <c r="AM3052" s="40">
        <f t="shared" si="422"/>
        <v>2.5205479452054796E-2</v>
      </c>
      <c r="AN3052" s="40"/>
      <c r="AO3052" s="40"/>
      <c r="AP3052" s="40"/>
      <c r="AQ3052" s="1644"/>
      <c r="AR3052" s="1034"/>
      <c r="AS3052" s="45"/>
      <c r="AT3052" s="1029"/>
      <c r="AU3052" s="1029"/>
      <c r="AV3052" s="46"/>
      <c r="AW3052" s="1029"/>
      <c r="AX3052" s="46"/>
      <c r="AY3052" s="2391"/>
    </row>
    <row r="3053" spans="1:51" s="8" customFormat="1" ht="15.95" customHeight="1" x14ac:dyDescent="0.25">
      <c r="A3053" s="93"/>
      <c r="B3053" s="88"/>
      <c r="C3053" s="107"/>
      <c r="D3053" s="88"/>
      <c r="E3053" s="88"/>
      <c r="F3053" s="88"/>
      <c r="G3053" s="88"/>
      <c r="H3053" s="88"/>
      <c r="I3053" s="88"/>
      <c r="J3053" s="88"/>
      <c r="K3053" s="88"/>
      <c r="L3053" s="88"/>
      <c r="M3053" s="88"/>
      <c r="N3053" s="21"/>
      <c r="O3053" s="21"/>
      <c r="P3053" s="21"/>
      <c r="Q3053" s="97"/>
      <c r="R3053" s="94"/>
      <c r="S3053" s="94"/>
      <c r="T3053" s="94"/>
      <c r="U3053" s="94"/>
      <c r="V3053" s="94"/>
      <c r="W3053" s="94"/>
      <c r="X3053" s="94"/>
      <c r="Y3053" s="88"/>
      <c r="Z3053" s="88"/>
      <c r="AA3053" s="90"/>
      <c r="AB3053" s="88"/>
      <c r="AC3053" s="90"/>
      <c r="AD3053" s="88"/>
      <c r="AE3053" s="88" t="s">
        <v>16515</v>
      </c>
      <c r="AF3053" s="88" t="s">
        <v>5572</v>
      </c>
      <c r="AG3053" s="95" t="s">
        <v>230</v>
      </c>
      <c r="AH3053" s="90" t="s">
        <v>60</v>
      </c>
      <c r="AI3053" s="316">
        <v>7.5300000000000006E-2</v>
      </c>
      <c r="AJ3053" s="98">
        <v>480</v>
      </c>
      <c r="AK3053" s="98">
        <f t="shared" si="420"/>
        <v>7.5616438356164384E-2</v>
      </c>
      <c r="AL3053" s="98">
        <v>0</v>
      </c>
      <c r="AM3053" s="98">
        <f t="shared" si="422"/>
        <v>7.5616438356164384E-2</v>
      </c>
      <c r="AN3053" s="98"/>
      <c r="AO3053" s="98"/>
      <c r="AP3053" s="98"/>
      <c r="AQ3053" s="368"/>
      <c r="AR3053" s="47"/>
      <c r="AS3053" s="48"/>
      <c r="AT3053" s="88"/>
      <c r="AU3053" s="88"/>
      <c r="AV3053" s="52"/>
      <c r="AW3053" s="88"/>
      <c r="AX3053" s="52"/>
      <c r="AY3053" s="2391"/>
    </row>
    <row r="3054" spans="1:51" s="55" customFormat="1" ht="15.95" customHeight="1" x14ac:dyDescent="0.25">
      <c r="A3054" s="182">
        <v>595</v>
      </c>
      <c r="B3054" s="166" t="s">
        <v>56</v>
      </c>
      <c r="C3054" s="170" t="s">
        <v>58</v>
      </c>
      <c r="D3054" s="354" t="s">
        <v>16576</v>
      </c>
      <c r="E3054" s="166" t="s">
        <v>5573</v>
      </c>
      <c r="F3054" s="166" t="s">
        <v>5574</v>
      </c>
      <c r="G3054" s="166"/>
      <c r="H3054" s="166" t="s">
        <v>219</v>
      </c>
      <c r="I3054" s="166" t="s">
        <v>220</v>
      </c>
      <c r="J3054" s="166" t="s">
        <v>221</v>
      </c>
      <c r="K3054" s="166" t="s">
        <v>222</v>
      </c>
      <c r="L3054" s="166" t="s">
        <v>317</v>
      </c>
      <c r="M3054" s="166">
        <v>0</v>
      </c>
      <c r="N3054" s="186">
        <v>3</v>
      </c>
      <c r="O3054" s="186">
        <v>1.2</v>
      </c>
      <c r="P3054" s="186">
        <f>N3054*O3054</f>
        <v>3.5999999999999996</v>
      </c>
      <c r="Q3054" s="184">
        <v>0</v>
      </c>
      <c r="R3054" s="183"/>
      <c r="S3054" s="183">
        <v>0</v>
      </c>
      <c r="T3054" s="183"/>
      <c r="U3054" s="183">
        <v>0</v>
      </c>
      <c r="V3054" s="183">
        <v>1</v>
      </c>
      <c r="W3054" s="183">
        <v>1</v>
      </c>
      <c r="X3054" s="183"/>
      <c r="Y3054" s="166" t="s">
        <v>61</v>
      </c>
      <c r="Z3054" s="166" t="s">
        <v>230</v>
      </c>
      <c r="AA3054" s="203" t="s">
        <v>230</v>
      </c>
      <c r="AB3054" s="166" t="s">
        <v>230</v>
      </c>
      <c r="AC3054" s="203" t="s">
        <v>230</v>
      </c>
      <c r="AD3054" s="166" t="s">
        <v>230</v>
      </c>
      <c r="AE3054" s="166" t="s">
        <v>5575</v>
      </c>
      <c r="AF3054" s="166" t="s">
        <v>5576</v>
      </c>
      <c r="AG3054" s="165" t="s">
        <v>230</v>
      </c>
      <c r="AH3054" s="203" t="s">
        <v>58</v>
      </c>
      <c r="AI3054" s="312">
        <v>7.5300000000000006E-2</v>
      </c>
      <c r="AJ3054" s="167">
        <v>3360</v>
      </c>
      <c r="AK3054" s="167">
        <f t="shared" si="420"/>
        <v>0.52931506849315069</v>
      </c>
      <c r="AL3054" s="167">
        <v>0</v>
      </c>
      <c r="AM3054" s="187">
        <f>AK3054+AL3054</f>
        <v>0.52931506849315069</v>
      </c>
      <c r="AN3054" s="167">
        <f>SUM(AK3054:AK3062)</f>
        <v>3.8343835616438358</v>
      </c>
      <c r="AO3054" s="167">
        <f>SUM(AL3054:AL3062)</f>
        <v>0</v>
      </c>
      <c r="AP3054" s="167">
        <f>AN3054+AO3054</f>
        <v>3.8343835616438358</v>
      </c>
      <c r="AQ3054" s="167">
        <f>AP3054*30</f>
        <v>115.03150684931508</v>
      </c>
      <c r="AR3054" s="193" t="s">
        <v>231</v>
      </c>
      <c r="AS3054" s="194"/>
      <c r="AT3054" s="166" t="s">
        <v>232</v>
      </c>
      <c r="AU3054" s="166" t="s">
        <v>58</v>
      </c>
      <c r="AV3054" s="269" t="s">
        <v>1122</v>
      </c>
      <c r="AW3054" s="166" t="s">
        <v>1122</v>
      </c>
      <c r="AX3054" s="2511" t="s">
        <v>16568</v>
      </c>
      <c r="AY3054" s="2391" t="s">
        <v>16571</v>
      </c>
    </row>
    <row r="3055" spans="1:51" s="8" customFormat="1" ht="15.95" customHeight="1" x14ac:dyDescent="0.25">
      <c r="A3055" s="112"/>
      <c r="B3055" s="113"/>
      <c r="C3055" s="121"/>
      <c r="D3055" s="113"/>
      <c r="E3055" s="113"/>
      <c r="F3055" s="113"/>
      <c r="G3055" s="113"/>
      <c r="H3055" s="113"/>
      <c r="I3055" s="113"/>
      <c r="J3055" s="113"/>
      <c r="K3055" s="113"/>
      <c r="L3055" s="113"/>
      <c r="M3055" s="113"/>
      <c r="N3055" s="118"/>
      <c r="O3055" s="118"/>
      <c r="P3055" s="118"/>
      <c r="Q3055" s="120"/>
      <c r="R3055" s="114"/>
      <c r="S3055" s="114"/>
      <c r="T3055" s="114"/>
      <c r="U3055" s="114"/>
      <c r="V3055" s="114"/>
      <c r="W3055" s="114"/>
      <c r="X3055" s="114"/>
      <c r="Y3055" s="113"/>
      <c r="Z3055" s="113"/>
      <c r="AA3055" s="132"/>
      <c r="AB3055" s="113"/>
      <c r="AC3055" s="132"/>
      <c r="AD3055" s="113"/>
      <c r="AE3055" s="113" t="s">
        <v>5577</v>
      </c>
      <c r="AF3055" s="113" t="s">
        <v>5578</v>
      </c>
      <c r="AG3055" s="115" t="s">
        <v>230</v>
      </c>
      <c r="AH3055" s="132" t="s">
        <v>58</v>
      </c>
      <c r="AI3055" s="315">
        <v>7.5300000000000006E-2</v>
      </c>
      <c r="AJ3055" s="116">
        <v>960</v>
      </c>
      <c r="AK3055" s="116">
        <f t="shared" si="420"/>
        <v>0.15123287671232877</v>
      </c>
      <c r="AL3055" s="116">
        <v>0</v>
      </c>
      <c r="AM3055" s="116">
        <f t="shared" ref="AM3055:AM3062" si="423">AK3055+AL3055</f>
        <v>0.15123287671232877</v>
      </c>
      <c r="AN3055" s="116"/>
      <c r="AO3055" s="116"/>
      <c r="AP3055" s="116"/>
      <c r="AQ3055" s="367"/>
      <c r="AR3055" s="42"/>
      <c r="AS3055" s="43"/>
      <c r="AT3055" s="113"/>
      <c r="AU3055" s="113"/>
      <c r="AV3055" s="44"/>
      <c r="AW3055" s="113"/>
      <c r="AX3055" s="44"/>
      <c r="AY3055" s="2391"/>
    </row>
    <row r="3056" spans="1:51" s="8" customFormat="1" ht="15.95" customHeight="1" x14ac:dyDescent="0.25">
      <c r="A3056" s="36"/>
      <c r="B3056" s="1029"/>
      <c r="C3056" s="2"/>
      <c r="D3056" s="1029"/>
      <c r="E3056" s="1029"/>
      <c r="F3056" s="1029"/>
      <c r="G3056" s="1029"/>
      <c r="H3056" s="1029"/>
      <c r="I3056" s="1029"/>
      <c r="J3056" s="1029"/>
      <c r="K3056" s="1029"/>
      <c r="L3056" s="1029"/>
      <c r="M3056" s="1029"/>
      <c r="N3056" s="1036"/>
      <c r="O3056" s="1036"/>
      <c r="P3056" s="1557"/>
      <c r="Q3056" s="37"/>
      <c r="R3056" s="448"/>
      <c r="S3056" s="448"/>
      <c r="T3056" s="448"/>
      <c r="U3056" s="448"/>
      <c r="V3056" s="448"/>
      <c r="W3056" s="448"/>
      <c r="X3056" s="448"/>
      <c r="Y3056" s="1029"/>
      <c r="Z3056" s="1029"/>
      <c r="AA3056" s="1"/>
      <c r="AB3056" s="1029"/>
      <c r="AC3056" s="1"/>
      <c r="AD3056" s="1029"/>
      <c r="AE3056" s="1029" t="s">
        <v>5579</v>
      </c>
      <c r="AF3056" s="1029" t="s">
        <v>5580</v>
      </c>
      <c r="AG3056" s="39" t="s">
        <v>230</v>
      </c>
      <c r="AH3056" s="1" t="s">
        <v>60</v>
      </c>
      <c r="AI3056" s="314">
        <v>7.5300000000000006E-2</v>
      </c>
      <c r="AJ3056" s="40">
        <v>640</v>
      </c>
      <c r="AK3056" s="40">
        <f t="shared" si="420"/>
        <v>0.10082191780821918</v>
      </c>
      <c r="AL3056" s="40">
        <v>0</v>
      </c>
      <c r="AM3056" s="40">
        <f t="shared" si="423"/>
        <v>0.10082191780821918</v>
      </c>
      <c r="AN3056" s="40"/>
      <c r="AO3056" s="40"/>
      <c r="AP3056" s="40"/>
      <c r="AQ3056" s="1644"/>
      <c r="AR3056" s="1034"/>
      <c r="AS3056" s="45"/>
      <c r="AT3056" s="1029"/>
      <c r="AU3056" s="1029"/>
      <c r="AV3056" s="46"/>
      <c r="AW3056" s="1029"/>
      <c r="AX3056" s="46"/>
      <c r="AY3056" s="2391"/>
    </row>
    <row r="3057" spans="1:51" s="8" customFormat="1" ht="15.95" customHeight="1" x14ac:dyDescent="0.25">
      <c r="A3057" s="36"/>
      <c r="B3057" s="1029"/>
      <c r="C3057" s="2"/>
      <c r="D3057" s="1029"/>
      <c r="E3057" s="1029"/>
      <c r="F3057" s="1029"/>
      <c r="G3057" s="1029"/>
      <c r="H3057" s="1029"/>
      <c r="I3057" s="1029"/>
      <c r="J3057" s="1029"/>
      <c r="K3057" s="1029"/>
      <c r="L3057" s="1029"/>
      <c r="M3057" s="1029"/>
      <c r="N3057" s="1036"/>
      <c r="O3057" s="1036"/>
      <c r="P3057" s="1557"/>
      <c r="Q3057" s="37"/>
      <c r="R3057" s="448"/>
      <c r="S3057" s="448"/>
      <c r="T3057" s="448"/>
      <c r="U3057" s="448"/>
      <c r="V3057" s="448"/>
      <c r="W3057" s="448"/>
      <c r="X3057" s="448"/>
      <c r="Y3057" s="1029"/>
      <c r="Z3057" s="1029"/>
      <c r="AA3057" s="1"/>
      <c r="AB3057" s="1029"/>
      <c r="AC3057" s="1"/>
      <c r="AD3057" s="1029"/>
      <c r="AE3057" s="1029" t="s">
        <v>5581</v>
      </c>
      <c r="AF3057" s="1029" t="s">
        <v>5582</v>
      </c>
      <c r="AG3057" s="39" t="s">
        <v>230</v>
      </c>
      <c r="AH3057" s="1" t="s">
        <v>60</v>
      </c>
      <c r="AI3057" s="314">
        <v>7.5300000000000006E-2</v>
      </c>
      <c r="AJ3057" s="40">
        <v>3240</v>
      </c>
      <c r="AK3057" s="40">
        <f t="shared" si="420"/>
        <v>0.51041095890410959</v>
      </c>
      <c r="AL3057" s="40">
        <v>0</v>
      </c>
      <c r="AM3057" s="40">
        <f t="shared" si="423"/>
        <v>0.51041095890410959</v>
      </c>
      <c r="AN3057" s="40"/>
      <c r="AO3057" s="40"/>
      <c r="AP3057" s="40"/>
      <c r="AQ3057" s="1644"/>
      <c r="AR3057" s="1034"/>
      <c r="AS3057" s="45"/>
      <c r="AT3057" s="1029"/>
      <c r="AU3057" s="1029"/>
      <c r="AV3057" s="46"/>
      <c r="AW3057" s="1029"/>
      <c r="AX3057" s="46"/>
      <c r="AY3057" s="2391"/>
    </row>
    <row r="3058" spans="1:51" s="8" customFormat="1" ht="15.95" customHeight="1" x14ac:dyDescent="0.25">
      <c r="A3058" s="36"/>
      <c r="B3058" s="1029"/>
      <c r="C3058" s="2"/>
      <c r="D3058" s="1029"/>
      <c r="E3058" s="1029"/>
      <c r="F3058" s="1029"/>
      <c r="G3058" s="1029"/>
      <c r="H3058" s="1029"/>
      <c r="I3058" s="1029"/>
      <c r="J3058" s="1029"/>
      <c r="K3058" s="1029"/>
      <c r="L3058" s="1029"/>
      <c r="M3058" s="1029"/>
      <c r="N3058" s="1036"/>
      <c r="O3058" s="1036"/>
      <c r="P3058" s="1557"/>
      <c r="Q3058" s="37"/>
      <c r="R3058" s="448"/>
      <c r="S3058" s="448"/>
      <c r="T3058" s="448"/>
      <c r="U3058" s="448"/>
      <c r="V3058" s="448"/>
      <c r="W3058" s="448"/>
      <c r="X3058" s="448"/>
      <c r="Y3058" s="1029"/>
      <c r="Z3058" s="1029"/>
      <c r="AA3058" s="1"/>
      <c r="AB3058" s="1029"/>
      <c r="AC3058" s="1"/>
      <c r="AD3058" s="1029"/>
      <c r="AE3058" s="1029" t="s">
        <v>5583</v>
      </c>
      <c r="AF3058" s="1029" t="s">
        <v>5584</v>
      </c>
      <c r="AG3058" s="39" t="s">
        <v>230</v>
      </c>
      <c r="AH3058" s="1" t="s">
        <v>60</v>
      </c>
      <c r="AI3058" s="314">
        <v>7.5300000000000006E-2</v>
      </c>
      <c r="AJ3058" s="40">
        <v>640</v>
      </c>
      <c r="AK3058" s="40">
        <f t="shared" si="420"/>
        <v>0.10082191780821918</v>
      </c>
      <c r="AL3058" s="40">
        <v>0</v>
      </c>
      <c r="AM3058" s="40">
        <f t="shared" si="423"/>
        <v>0.10082191780821918</v>
      </c>
      <c r="AN3058" s="40"/>
      <c r="AO3058" s="40"/>
      <c r="AP3058" s="40"/>
      <c r="AQ3058" s="1644"/>
      <c r="AR3058" s="1034"/>
      <c r="AS3058" s="45"/>
      <c r="AT3058" s="1029"/>
      <c r="AU3058" s="1029"/>
      <c r="AV3058" s="46"/>
      <c r="AW3058" s="1029"/>
      <c r="AX3058" s="46"/>
      <c r="AY3058" s="2391"/>
    </row>
    <row r="3059" spans="1:51" s="8" customFormat="1" ht="15.95" customHeight="1" x14ac:dyDescent="0.25">
      <c r="A3059" s="36"/>
      <c r="B3059" s="1029"/>
      <c r="C3059" s="2"/>
      <c r="D3059" s="1029"/>
      <c r="E3059" s="1029"/>
      <c r="F3059" s="1029"/>
      <c r="G3059" s="1029"/>
      <c r="H3059" s="1029"/>
      <c r="I3059" s="1029"/>
      <c r="J3059" s="1029"/>
      <c r="K3059" s="1029"/>
      <c r="L3059" s="1029"/>
      <c r="M3059" s="1029"/>
      <c r="N3059" s="1036"/>
      <c r="O3059" s="1036"/>
      <c r="P3059" s="1557"/>
      <c r="Q3059" s="37"/>
      <c r="R3059" s="448"/>
      <c r="S3059" s="448"/>
      <c r="T3059" s="448"/>
      <c r="U3059" s="448"/>
      <c r="V3059" s="448"/>
      <c r="W3059" s="448"/>
      <c r="X3059" s="448"/>
      <c r="Y3059" s="1029"/>
      <c r="Z3059" s="1029"/>
      <c r="AA3059" s="1"/>
      <c r="AB3059" s="1029"/>
      <c r="AC3059" s="1"/>
      <c r="AD3059" s="1029"/>
      <c r="AE3059" s="1029" t="s">
        <v>5585</v>
      </c>
      <c r="AF3059" s="1029" t="s">
        <v>5586</v>
      </c>
      <c r="AG3059" s="39" t="s">
        <v>230</v>
      </c>
      <c r="AH3059" s="1" t="s">
        <v>58</v>
      </c>
      <c r="AI3059" s="314">
        <v>7.5300000000000006E-2</v>
      </c>
      <c r="AJ3059" s="40">
        <v>10440</v>
      </c>
      <c r="AK3059" s="40">
        <f t="shared" si="420"/>
        <v>1.6446575342465755</v>
      </c>
      <c r="AL3059" s="40">
        <v>0</v>
      </c>
      <c r="AM3059" s="40">
        <f t="shared" si="423"/>
        <v>1.6446575342465755</v>
      </c>
      <c r="AN3059" s="40"/>
      <c r="AO3059" s="40"/>
      <c r="AP3059" s="40"/>
      <c r="AQ3059" s="1644"/>
      <c r="AR3059" s="1034"/>
      <c r="AS3059" s="45"/>
      <c r="AT3059" s="1029"/>
      <c r="AU3059" s="1029"/>
      <c r="AV3059" s="46"/>
      <c r="AW3059" s="1029"/>
      <c r="AX3059" s="46"/>
      <c r="AY3059" s="2391"/>
    </row>
    <row r="3060" spans="1:51" s="8" customFormat="1" ht="15.95" customHeight="1" x14ac:dyDescent="0.25">
      <c r="A3060" s="36"/>
      <c r="B3060" s="1029"/>
      <c r="C3060" s="2"/>
      <c r="D3060" s="1029"/>
      <c r="E3060" s="1029"/>
      <c r="F3060" s="1029"/>
      <c r="G3060" s="1029"/>
      <c r="H3060" s="1029"/>
      <c r="I3060" s="1029"/>
      <c r="J3060" s="1029"/>
      <c r="K3060" s="1029"/>
      <c r="L3060" s="1029"/>
      <c r="M3060" s="1029"/>
      <c r="N3060" s="1036"/>
      <c r="O3060" s="1036"/>
      <c r="P3060" s="1557"/>
      <c r="Q3060" s="37"/>
      <c r="R3060" s="448"/>
      <c r="S3060" s="448"/>
      <c r="T3060" s="448"/>
      <c r="U3060" s="448"/>
      <c r="V3060" s="448"/>
      <c r="W3060" s="448"/>
      <c r="X3060" s="448"/>
      <c r="Y3060" s="1029"/>
      <c r="Z3060" s="1029"/>
      <c r="AA3060" s="1"/>
      <c r="AB3060" s="1029"/>
      <c r="AC3060" s="1"/>
      <c r="AD3060" s="1029"/>
      <c r="AE3060" s="1029" t="s">
        <v>5587</v>
      </c>
      <c r="AF3060" s="1029" t="s">
        <v>5588</v>
      </c>
      <c r="AG3060" s="39" t="s">
        <v>230</v>
      </c>
      <c r="AH3060" s="1" t="s">
        <v>58</v>
      </c>
      <c r="AI3060" s="314">
        <v>7.5300000000000006E-2</v>
      </c>
      <c r="AJ3060" s="40">
        <v>3140</v>
      </c>
      <c r="AK3060" s="40">
        <f t="shared" si="420"/>
        <v>0.49465753424657538</v>
      </c>
      <c r="AL3060" s="40">
        <v>0</v>
      </c>
      <c r="AM3060" s="40">
        <f t="shared" si="423"/>
        <v>0.49465753424657538</v>
      </c>
      <c r="AN3060" s="40"/>
      <c r="AO3060" s="40"/>
      <c r="AP3060" s="40"/>
      <c r="AQ3060" s="1644"/>
      <c r="AR3060" s="1034"/>
      <c r="AS3060" s="45"/>
      <c r="AT3060" s="1029"/>
      <c r="AU3060" s="1029"/>
      <c r="AV3060" s="46"/>
      <c r="AW3060" s="1029"/>
      <c r="AX3060" s="46"/>
      <c r="AY3060" s="2391"/>
    </row>
    <row r="3061" spans="1:51" s="8" customFormat="1" ht="15.95" customHeight="1" x14ac:dyDescent="0.25">
      <c r="A3061" s="36"/>
      <c r="B3061" s="1029"/>
      <c r="C3061" s="2"/>
      <c r="D3061" s="1029"/>
      <c r="E3061" s="1029"/>
      <c r="F3061" s="1029"/>
      <c r="G3061" s="1029"/>
      <c r="H3061" s="1029"/>
      <c r="I3061" s="1029"/>
      <c r="J3061" s="1029"/>
      <c r="K3061" s="1029"/>
      <c r="L3061" s="1029"/>
      <c r="M3061" s="1029"/>
      <c r="N3061" s="1036"/>
      <c r="O3061" s="1036"/>
      <c r="P3061" s="1557"/>
      <c r="Q3061" s="37"/>
      <c r="R3061" s="448"/>
      <c r="S3061" s="448"/>
      <c r="T3061" s="448"/>
      <c r="U3061" s="448"/>
      <c r="V3061" s="448"/>
      <c r="W3061" s="448"/>
      <c r="X3061" s="448"/>
      <c r="Y3061" s="1029"/>
      <c r="Z3061" s="1029"/>
      <c r="AA3061" s="1"/>
      <c r="AB3061" s="1029"/>
      <c r="AC3061" s="1"/>
      <c r="AD3061" s="1029"/>
      <c r="AE3061" s="1029" t="s">
        <v>5589</v>
      </c>
      <c r="AF3061" s="1029" t="s">
        <v>5590</v>
      </c>
      <c r="AG3061" s="39" t="s">
        <v>230</v>
      </c>
      <c r="AH3061" s="1" t="s">
        <v>58</v>
      </c>
      <c r="AI3061" s="314">
        <v>7.5300000000000006E-2</v>
      </c>
      <c r="AJ3061" s="40">
        <v>1440</v>
      </c>
      <c r="AK3061" s="40">
        <f t="shared" si="420"/>
        <v>0.22684931506849315</v>
      </c>
      <c r="AL3061" s="40">
        <v>0</v>
      </c>
      <c r="AM3061" s="40">
        <f t="shared" si="423"/>
        <v>0.22684931506849315</v>
      </c>
      <c r="AN3061" s="40"/>
      <c r="AO3061" s="40"/>
      <c r="AP3061" s="40"/>
      <c r="AQ3061" s="1644"/>
      <c r="AR3061" s="1034"/>
      <c r="AS3061" s="45"/>
      <c r="AT3061" s="1029"/>
      <c r="AU3061" s="1029"/>
      <c r="AV3061" s="46"/>
      <c r="AW3061" s="1029"/>
      <c r="AX3061" s="46"/>
      <c r="AY3061" s="2391"/>
    </row>
    <row r="3062" spans="1:51" s="8" customFormat="1" ht="15.95" customHeight="1" x14ac:dyDescent="0.25">
      <c r="A3062" s="93"/>
      <c r="B3062" s="88"/>
      <c r="C3062" s="107"/>
      <c r="D3062" s="88"/>
      <c r="E3062" s="88"/>
      <c r="F3062" s="88"/>
      <c r="G3062" s="88"/>
      <c r="H3062" s="88"/>
      <c r="I3062" s="88"/>
      <c r="J3062" s="88"/>
      <c r="K3062" s="88"/>
      <c r="L3062" s="88"/>
      <c r="M3062" s="88"/>
      <c r="N3062" s="21"/>
      <c r="O3062" s="21"/>
      <c r="P3062" s="21"/>
      <c r="Q3062" s="97"/>
      <c r="R3062" s="94"/>
      <c r="S3062" s="94"/>
      <c r="T3062" s="94"/>
      <c r="U3062" s="94"/>
      <c r="V3062" s="94"/>
      <c r="W3062" s="94"/>
      <c r="X3062" s="94"/>
      <c r="Y3062" s="88"/>
      <c r="Z3062" s="88"/>
      <c r="AA3062" s="90"/>
      <c r="AB3062" s="88"/>
      <c r="AC3062" s="90"/>
      <c r="AD3062" s="88"/>
      <c r="AE3062" s="88" t="s">
        <v>5591</v>
      </c>
      <c r="AF3062" s="88" t="s">
        <v>5592</v>
      </c>
      <c r="AG3062" s="95" t="s">
        <v>230</v>
      </c>
      <c r="AH3062" s="90" t="s">
        <v>58</v>
      </c>
      <c r="AI3062" s="316">
        <v>7.5300000000000006E-2</v>
      </c>
      <c r="AJ3062" s="98">
        <v>480</v>
      </c>
      <c r="AK3062" s="98">
        <f t="shared" si="420"/>
        <v>7.5616438356164384E-2</v>
      </c>
      <c r="AL3062" s="98">
        <v>0</v>
      </c>
      <c r="AM3062" s="98">
        <f t="shared" si="423"/>
        <v>7.5616438356164384E-2</v>
      </c>
      <c r="AN3062" s="98"/>
      <c r="AO3062" s="98"/>
      <c r="AP3062" s="98"/>
      <c r="AQ3062" s="368"/>
      <c r="AR3062" s="47"/>
      <c r="AS3062" s="48"/>
      <c r="AT3062" s="88"/>
      <c r="AU3062" s="88"/>
      <c r="AV3062" s="52"/>
      <c r="AW3062" s="88"/>
      <c r="AX3062" s="52"/>
      <c r="AY3062" s="2391"/>
    </row>
    <row r="3063" spans="1:51" s="55" customFormat="1" ht="15.95" customHeight="1" x14ac:dyDescent="0.25">
      <c r="A3063" s="2294">
        <v>596</v>
      </c>
      <c r="B3063" s="1116" t="s">
        <v>56</v>
      </c>
      <c r="C3063" s="1183" t="s">
        <v>58</v>
      </c>
      <c r="D3063" s="1116" t="s">
        <v>16577</v>
      </c>
      <c r="E3063" s="716" t="s">
        <v>5593</v>
      </c>
      <c r="F3063" s="716" t="s">
        <v>5594</v>
      </c>
      <c r="G3063" s="716"/>
      <c r="H3063" s="716" t="s">
        <v>219</v>
      </c>
      <c r="I3063" s="716" t="s">
        <v>220</v>
      </c>
      <c r="J3063" s="716" t="s">
        <v>221</v>
      </c>
      <c r="K3063" s="716" t="s">
        <v>1337</v>
      </c>
      <c r="L3063" s="716" t="s">
        <v>221</v>
      </c>
      <c r="M3063" s="716" t="s">
        <v>879</v>
      </c>
      <c r="N3063" s="719">
        <v>3</v>
      </c>
      <c r="O3063" s="719">
        <v>1.5</v>
      </c>
      <c r="P3063" s="719">
        <f>N3063*O3063</f>
        <v>4.5</v>
      </c>
      <c r="Q3063" s="2212">
        <v>2</v>
      </c>
      <c r="R3063" s="2214"/>
      <c r="S3063" s="2214">
        <v>1</v>
      </c>
      <c r="T3063" s="2214"/>
      <c r="U3063" s="2214">
        <v>0</v>
      </c>
      <c r="V3063" s="2214"/>
      <c r="W3063" s="2214"/>
      <c r="X3063" s="2214"/>
      <c r="Y3063" s="716" t="s">
        <v>62</v>
      </c>
      <c r="Z3063" s="716" t="s">
        <v>230</v>
      </c>
      <c r="AA3063" s="502" t="s">
        <v>230</v>
      </c>
      <c r="AB3063" s="716" t="s">
        <v>230</v>
      </c>
      <c r="AC3063" s="502" t="s">
        <v>230</v>
      </c>
      <c r="AD3063" s="716" t="s">
        <v>230</v>
      </c>
      <c r="AE3063" s="716" t="s">
        <v>5595</v>
      </c>
      <c r="AF3063" s="716" t="s">
        <v>3778</v>
      </c>
      <c r="AG3063" s="717" t="s">
        <v>230</v>
      </c>
      <c r="AH3063" s="502" t="s">
        <v>58</v>
      </c>
      <c r="AI3063" s="2430">
        <v>7.5300000000000006E-2</v>
      </c>
      <c r="AJ3063" s="719">
        <v>16000</v>
      </c>
      <c r="AK3063" s="718">
        <f t="shared" si="420"/>
        <v>2.5205479452054793</v>
      </c>
      <c r="AL3063" s="718">
        <v>0</v>
      </c>
      <c r="AM3063" s="1653">
        <f>AK3063+AL3063</f>
        <v>2.5205479452054793</v>
      </c>
      <c r="AN3063" s="718">
        <f>SUM(AK3063:AK3065)</f>
        <v>2.8895342465753422</v>
      </c>
      <c r="AO3063" s="718">
        <f>SUM(AL3063:AL3065)</f>
        <v>0</v>
      </c>
      <c r="AP3063" s="718">
        <f>AN3063+AO3063</f>
        <v>2.8895342465753422</v>
      </c>
      <c r="AQ3063" s="718">
        <f>AP3063*30</f>
        <v>86.686027397260261</v>
      </c>
      <c r="AR3063" s="2217" t="s">
        <v>231</v>
      </c>
      <c r="AS3063" s="2218" t="s">
        <v>431</v>
      </c>
      <c r="AT3063" s="716" t="s">
        <v>232</v>
      </c>
      <c r="AU3063" s="716" t="s">
        <v>58</v>
      </c>
      <c r="AV3063" s="2219" t="s">
        <v>5596</v>
      </c>
      <c r="AW3063" s="716" t="s">
        <v>234</v>
      </c>
      <c r="AX3063" s="2539" t="s">
        <v>16568</v>
      </c>
      <c r="AY3063" s="2391" t="s">
        <v>16571</v>
      </c>
    </row>
    <row r="3064" spans="1:51" s="55" customFormat="1" ht="15.95" customHeight="1" x14ac:dyDescent="0.25">
      <c r="A3064" s="36"/>
      <c r="B3064" s="2254"/>
      <c r="C3064" s="2"/>
      <c r="D3064" s="2254"/>
      <c r="E3064" s="2254"/>
      <c r="F3064" s="2254"/>
      <c r="G3064" s="2254"/>
      <c r="H3064" s="2254"/>
      <c r="I3064" s="2254"/>
      <c r="J3064" s="2254"/>
      <c r="K3064" s="2254"/>
      <c r="L3064" s="2254"/>
      <c r="M3064" s="2254"/>
      <c r="N3064" s="2261"/>
      <c r="O3064" s="2261"/>
      <c r="P3064" s="2261"/>
      <c r="Q3064" s="37"/>
      <c r="R3064" s="448"/>
      <c r="S3064" s="448"/>
      <c r="T3064" s="448"/>
      <c r="U3064" s="448"/>
      <c r="V3064" s="448"/>
      <c r="W3064" s="448"/>
      <c r="X3064" s="448"/>
      <c r="Y3064" s="2254" t="s">
        <v>230</v>
      </c>
      <c r="Z3064" s="2254" t="s">
        <v>230</v>
      </c>
      <c r="AA3064" s="1" t="s">
        <v>230</v>
      </c>
      <c r="AB3064" s="2254" t="s">
        <v>230</v>
      </c>
      <c r="AC3064" s="2254" t="s">
        <v>25294</v>
      </c>
      <c r="AD3064" s="2105" t="s">
        <v>25295</v>
      </c>
      <c r="AE3064" s="2254" t="s">
        <v>5595</v>
      </c>
      <c r="AF3064" s="2254" t="s">
        <v>22700</v>
      </c>
      <c r="AG3064" s="39" t="s">
        <v>24678</v>
      </c>
      <c r="AH3064" s="1" t="s">
        <v>1509</v>
      </c>
      <c r="AI3064" s="2261">
        <v>1.48</v>
      </c>
      <c r="AJ3064" s="37">
        <v>62</v>
      </c>
      <c r="AK3064" s="40">
        <f>AJ3064*AI3064/365</f>
        <v>0.25139726027397263</v>
      </c>
      <c r="AL3064" s="40">
        <v>0</v>
      </c>
      <c r="AM3064" s="41">
        <f>SUBTOTAL(9,AK3064:AL3064)</f>
        <v>0.25139726027397263</v>
      </c>
      <c r="AN3064" s="40"/>
      <c r="AO3064" s="40"/>
      <c r="AP3064" s="40"/>
      <c r="AQ3064" s="40"/>
      <c r="AR3064" s="2261"/>
      <c r="AS3064" s="448"/>
      <c r="AT3064" s="2254"/>
      <c r="AU3064" s="2254"/>
      <c r="AV3064" s="2254"/>
      <c r="AW3064" s="2254"/>
      <c r="AX3064" s="46"/>
      <c r="AY3064" s="2391"/>
    </row>
    <row r="3065" spans="1:51" s="8" customFormat="1" ht="15.95" customHeight="1" x14ac:dyDescent="0.25">
      <c r="A3065" s="93"/>
      <c r="B3065" s="88"/>
      <c r="C3065" s="107"/>
      <c r="D3065" s="88"/>
      <c r="E3065" s="88"/>
      <c r="F3065" s="88"/>
      <c r="G3065" s="88"/>
      <c r="H3065" s="88"/>
      <c r="I3065" s="88"/>
      <c r="J3065" s="88"/>
      <c r="K3065" s="88"/>
      <c r="L3065" s="88"/>
      <c r="M3065" s="88"/>
      <c r="N3065" s="21"/>
      <c r="O3065" s="21"/>
      <c r="P3065" s="21"/>
      <c r="Q3065" s="97"/>
      <c r="R3065" s="94"/>
      <c r="S3065" s="94"/>
      <c r="T3065" s="94"/>
      <c r="U3065" s="94"/>
      <c r="V3065" s="94"/>
      <c r="W3065" s="94"/>
      <c r="X3065" s="94"/>
      <c r="Y3065" s="88" t="s">
        <v>230</v>
      </c>
      <c r="Z3065" s="88" t="s">
        <v>230</v>
      </c>
      <c r="AA3065" s="90" t="s">
        <v>230</v>
      </c>
      <c r="AB3065" s="88" t="s">
        <v>230</v>
      </c>
      <c r="AC3065" s="2431" t="s">
        <v>25297</v>
      </c>
      <c r="AD3065" s="2432" t="s">
        <v>25298</v>
      </c>
      <c r="AE3065" s="88" t="s">
        <v>5595</v>
      </c>
      <c r="AF3065" s="88" t="s">
        <v>5597</v>
      </c>
      <c r="AG3065" s="2258" t="s">
        <v>24681</v>
      </c>
      <c r="AH3065" s="90" t="s">
        <v>1509</v>
      </c>
      <c r="AI3065" s="21">
        <v>1.48</v>
      </c>
      <c r="AJ3065" s="97">
        <v>29</v>
      </c>
      <c r="AK3065" s="98">
        <f>AJ3065*AI3065/365</f>
        <v>0.11758904109589041</v>
      </c>
      <c r="AL3065" s="98">
        <v>0</v>
      </c>
      <c r="AM3065" s="96">
        <f>SUBTOTAL(9,AK3065:AL3065)</f>
        <v>0.11758904109589041</v>
      </c>
      <c r="AN3065" s="98"/>
      <c r="AO3065" s="98"/>
      <c r="AP3065" s="98"/>
      <c r="AQ3065" s="98"/>
      <c r="AR3065" s="21"/>
      <c r="AS3065" s="94"/>
      <c r="AT3065" s="88"/>
      <c r="AU3065" s="88"/>
      <c r="AV3065" s="88"/>
      <c r="AW3065" s="88"/>
      <c r="AX3065" s="52"/>
      <c r="AY3065" s="2391"/>
    </row>
    <row r="3066" spans="1:51" s="55" customFormat="1" ht="15.95" customHeight="1" x14ac:dyDescent="0.25">
      <c r="A3066" s="2206">
        <v>597</v>
      </c>
      <c r="B3066" s="1116" t="s">
        <v>56</v>
      </c>
      <c r="C3066" s="1183" t="s">
        <v>58</v>
      </c>
      <c r="D3066" s="1116" t="s">
        <v>16578</v>
      </c>
      <c r="E3066" s="716" t="s">
        <v>5598</v>
      </c>
      <c r="F3066" s="716" t="s">
        <v>5599</v>
      </c>
      <c r="G3066" s="716"/>
      <c r="H3066" s="716" t="s">
        <v>219</v>
      </c>
      <c r="I3066" s="716" t="s">
        <v>220</v>
      </c>
      <c r="J3066" s="716" t="s">
        <v>221</v>
      </c>
      <c r="K3066" s="716" t="s">
        <v>222</v>
      </c>
      <c r="L3066" s="2209" t="s">
        <v>221</v>
      </c>
      <c r="M3066" s="2209" t="s">
        <v>879</v>
      </c>
      <c r="N3066" s="719">
        <v>3</v>
      </c>
      <c r="O3066" s="719">
        <v>1.2</v>
      </c>
      <c r="P3066" s="719">
        <f>N3066*O3066</f>
        <v>3.5999999999999996</v>
      </c>
      <c r="Q3066" s="2212">
        <v>1</v>
      </c>
      <c r="R3066" s="2214"/>
      <c r="S3066" s="2214">
        <v>1</v>
      </c>
      <c r="T3066" s="2214"/>
      <c r="U3066" s="2214">
        <v>0</v>
      </c>
      <c r="V3066" s="2214"/>
      <c r="W3066" s="2214"/>
      <c r="X3066" s="2214"/>
      <c r="Y3066" s="1154" t="s">
        <v>16652</v>
      </c>
      <c r="Z3066" s="716" t="s">
        <v>230</v>
      </c>
      <c r="AA3066" s="502" t="s">
        <v>230</v>
      </c>
      <c r="AB3066" s="716" t="s">
        <v>230</v>
      </c>
      <c r="AC3066" s="502" t="s">
        <v>230</v>
      </c>
      <c r="AD3066" s="716" t="s">
        <v>230</v>
      </c>
      <c r="AE3066" s="716" t="s">
        <v>5600</v>
      </c>
      <c r="AF3066" s="716" t="s">
        <v>3492</v>
      </c>
      <c r="AG3066" s="717" t="s">
        <v>230</v>
      </c>
      <c r="AH3066" s="502" t="s">
        <v>58</v>
      </c>
      <c r="AI3066" s="2430">
        <v>7.5300000000000006E-2</v>
      </c>
      <c r="AJ3066" s="719">
        <v>5120</v>
      </c>
      <c r="AK3066" s="718">
        <f>AJ3066*0.0575/365</f>
        <v>0.80657534246575346</v>
      </c>
      <c r="AL3066" s="718">
        <v>0</v>
      </c>
      <c r="AM3066" s="1653">
        <f>AK3066+AL3066</f>
        <v>0.80657534246575346</v>
      </c>
      <c r="AN3066" s="718">
        <f>SUM(AK3066:AK3067)</f>
        <v>0.85523287671232884</v>
      </c>
      <c r="AO3066" s="718">
        <f>AL3066</f>
        <v>0</v>
      </c>
      <c r="AP3066" s="718">
        <f>AN3066+AO3066</f>
        <v>0.85523287671232884</v>
      </c>
      <c r="AQ3066" s="718">
        <f>AP3066*30</f>
        <v>25.656986301369866</v>
      </c>
      <c r="AR3066" s="2217" t="s">
        <v>231</v>
      </c>
      <c r="AS3066" s="2218"/>
      <c r="AT3066" s="716" t="s">
        <v>232</v>
      </c>
      <c r="AU3066" s="716" t="s">
        <v>58</v>
      </c>
      <c r="AV3066" s="2235" t="s">
        <v>5601</v>
      </c>
      <c r="AW3066" s="716" t="s">
        <v>20253</v>
      </c>
      <c r="AX3066" s="2459" t="s">
        <v>16568</v>
      </c>
      <c r="AY3066" s="2391" t="s">
        <v>16571</v>
      </c>
    </row>
    <row r="3067" spans="1:51" s="1395" customFormat="1" ht="15.95" customHeight="1" x14ac:dyDescent="0.2">
      <c r="A3067" s="1061"/>
      <c r="B3067" s="2252"/>
      <c r="C3067" s="1062"/>
      <c r="D3067" s="2252"/>
      <c r="E3067" s="2252"/>
      <c r="F3067" s="2252"/>
      <c r="G3067" s="2252"/>
      <c r="H3067" s="2252"/>
      <c r="I3067" s="2252"/>
      <c r="J3067" s="2252"/>
      <c r="K3067" s="2252"/>
      <c r="L3067" s="1043"/>
      <c r="M3067" s="1043"/>
      <c r="N3067" s="2256"/>
      <c r="O3067" s="2256"/>
      <c r="P3067" s="2256"/>
      <c r="Q3067" s="831"/>
      <c r="R3067" s="2257"/>
      <c r="S3067" s="2257"/>
      <c r="T3067" s="2257"/>
      <c r="U3067" s="2257"/>
      <c r="V3067" s="2257"/>
      <c r="W3067" s="2257"/>
      <c r="X3067" s="2257"/>
      <c r="Y3067" s="1172"/>
      <c r="Z3067" s="2252"/>
      <c r="AA3067" s="754"/>
      <c r="AB3067" s="2252"/>
      <c r="AC3067" s="2091" t="s">
        <v>25043</v>
      </c>
      <c r="AD3067" s="2092" t="s">
        <v>25044</v>
      </c>
      <c r="AE3067" s="2093" t="s">
        <v>25045</v>
      </c>
      <c r="AF3067" s="2091" t="s">
        <v>25046</v>
      </c>
      <c r="AG3067" s="2253" t="s">
        <v>25047</v>
      </c>
      <c r="AH3067" s="754" t="s">
        <v>1509</v>
      </c>
      <c r="AI3067" s="2256">
        <v>1.48</v>
      </c>
      <c r="AJ3067" s="831">
        <v>12</v>
      </c>
      <c r="AK3067" s="378">
        <f>AJ3067*AI3067/365</f>
        <v>4.8657534246575339E-2</v>
      </c>
      <c r="AL3067" s="378">
        <v>0</v>
      </c>
      <c r="AM3067" s="380">
        <f>SUM(AK3067:AL3067)</f>
        <v>4.8657534246575339E-2</v>
      </c>
      <c r="AN3067" s="378"/>
      <c r="AO3067" s="378"/>
      <c r="AP3067" s="378"/>
      <c r="AQ3067" s="378"/>
      <c r="AR3067" s="1063"/>
      <c r="AS3067" s="1064"/>
      <c r="AT3067" s="2252"/>
      <c r="AU3067" s="2252"/>
      <c r="AV3067" s="2076"/>
      <c r="AW3067" s="2252"/>
      <c r="AX3067" s="2460" t="s">
        <v>25048</v>
      </c>
      <c r="AY3067" s="2401"/>
    </row>
    <row r="3068" spans="1:51" s="55" customFormat="1" ht="15.95" customHeight="1" x14ac:dyDescent="0.25">
      <c r="A3068" s="204">
        <v>598</v>
      </c>
      <c r="B3068" s="206" t="s">
        <v>56</v>
      </c>
      <c r="C3068" s="205" t="s">
        <v>58</v>
      </c>
      <c r="D3068" s="2311" t="s">
        <v>16579</v>
      </c>
      <c r="E3068" s="206" t="s">
        <v>5602</v>
      </c>
      <c r="F3068" s="206" t="s">
        <v>5603</v>
      </c>
      <c r="G3068" s="206"/>
      <c r="H3068" s="206" t="s">
        <v>732</v>
      </c>
      <c r="I3068" s="206">
        <v>0</v>
      </c>
      <c r="J3068" s="206" t="s">
        <v>317</v>
      </c>
      <c r="K3068" s="206">
        <v>0</v>
      </c>
      <c r="L3068" s="206" t="s">
        <v>317</v>
      </c>
      <c r="M3068" s="206">
        <v>0</v>
      </c>
      <c r="N3068" s="214">
        <v>3</v>
      </c>
      <c r="O3068" s="214">
        <v>1.2</v>
      </c>
      <c r="P3068" s="214">
        <v>3.6</v>
      </c>
      <c r="Q3068" s="1657">
        <v>1</v>
      </c>
      <c r="R3068" s="207"/>
      <c r="S3068" s="207">
        <v>0</v>
      </c>
      <c r="T3068" s="207"/>
      <c r="U3068" s="207">
        <v>0</v>
      </c>
      <c r="V3068" s="207"/>
      <c r="W3068" s="207">
        <v>1</v>
      </c>
      <c r="X3068" s="207">
        <v>0</v>
      </c>
      <c r="Y3068" s="206" t="s">
        <v>61</v>
      </c>
      <c r="Z3068" s="206" t="s">
        <v>230</v>
      </c>
      <c r="AA3068" s="2236" t="s">
        <v>230</v>
      </c>
      <c r="AB3068" s="206" t="s">
        <v>230</v>
      </c>
      <c r="AC3068" s="2236" t="s">
        <v>230</v>
      </c>
      <c r="AD3068" s="206" t="s">
        <v>230</v>
      </c>
      <c r="AE3068" s="206" t="s">
        <v>5604</v>
      </c>
      <c r="AF3068" s="206" t="s">
        <v>3790</v>
      </c>
      <c r="AG3068" s="211" t="s">
        <v>230</v>
      </c>
      <c r="AH3068" s="2236" t="s">
        <v>58</v>
      </c>
      <c r="AI3068" s="2433">
        <v>7.5300000000000006E-2</v>
      </c>
      <c r="AJ3068" s="214">
        <v>5280</v>
      </c>
      <c r="AK3068" s="212">
        <f>AJ3068*0.0575/365</f>
        <v>0.83178082191780833</v>
      </c>
      <c r="AL3068" s="212">
        <v>0</v>
      </c>
      <c r="AM3068" s="215">
        <f>AK3068+AL3068</f>
        <v>0.83178082191780833</v>
      </c>
      <c r="AN3068" s="212">
        <f>AK3068+AK3069</f>
        <v>0.92509589041095897</v>
      </c>
      <c r="AO3068" s="212">
        <f>AL3068</f>
        <v>0</v>
      </c>
      <c r="AP3068" s="212">
        <f>AN3068+AO3068</f>
        <v>0.92509589041095897</v>
      </c>
      <c r="AQ3068" s="212">
        <f>AP3068*30</f>
        <v>27.752876712328771</v>
      </c>
      <c r="AR3068" s="2173" t="s">
        <v>231</v>
      </c>
      <c r="AS3068" s="2237"/>
      <c r="AT3068" s="206" t="s">
        <v>232</v>
      </c>
      <c r="AU3068" s="206" t="s">
        <v>58</v>
      </c>
      <c r="AV3068" s="2238" t="s">
        <v>5605</v>
      </c>
      <c r="AW3068" s="206" t="s">
        <v>1122</v>
      </c>
      <c r="AX3068" s="2534" t="s">
        <v>16568</v>
      </c>
      <c r="AY3068" s="2391" t="s">
        <v>16571</v>
      </c>
    </row>
    <row r="3069" spans="1:51" s="8" customFormat="1" ht="15.95" customHeight="1" x14ac:dyDescent="0.2">
      <c r="A3069" s="122"/>
      <c r="B3069" s="144"/>
      <c r="C3069" s="144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8"/>
      <c r="O3069" s="128"/>
      <c r="P3069" s="128"/>
      <c r="Q3069" s="140"/>
      <c r="R3069" s="124"/>
      <c r="S3069" s="124"/>
      <c r="T3069" s="124"/>
      <c r="U3069" s="124"/>
      <c r="V3069" s="124"/>
      <c r="W3069" s="124"/>
      <c r="X3069" s="124"/>
      <c r="Y3069" s="123"/>
      <c r="Z3069" s="144"/>
      <c r="AA3069" s="145"/>
      <c r="AB3069" s="123" t="s">
        <v>22784</v>
      </c>
      <c r="AC3069" s="123"/>
      <c r="AD3069" s="123"/>
      <c r="AE3069" s="123" t="s">
        <v>5600</v>
      </c>
      <c r="AF3069" s="144" t="s">
        <v>5606</v>
      </c>
      <c r="AG3069" s="2325">
        <v>5030070773</v>
      </c>
      <c r="AH3069" s="123" t="s">
        <v>3773</v>
      </c>
      <c r="AI3069" s="128">
        <v>0.13</v>
      </c>
      <c r="AJ3069" s="140">
        <v>262</v>
      </c>
      <c r="AK3069" s="126">
        <f>AJ3069*AI3069/365</f>
        <v>9.3315068493150688E-2</v>
      </c>
      <c r="AL3069" s="126">
        <v>0</v>
      </c>
      <c r="AM3069" s="129">
        <f>SUBTOTAL(9,AK3069:AL3069)</f>
        <v>9.3315068493150688E-2</v>
      </c>
      <c r="AN3069" s="126"/>
      <c r="AO3069" s="126"/>
      <c r="AP3069" s="126"/>
      <c r="AQ3069" s="369"/>
      <c r="AR3069" s="49"/>
      <c r="AS3069" s="50"/>
      <c r="AT3069" s="123"/>
      <c r="AU3069" s="123"/>
      <c r="AV3069" s="926"/>
      <c r="AW3069" s="123"/>
      <c r="AX3069" s="73"/>
      <c r="AY3069" s="2391"/>
    </row>
    <row r="3070" spans="1:51" s="55" customFormat="1" ht="15.95" customHeight="1" x14ac:dyDescent="0.25">
      <c r="A3070" s="182">
        <v>599</v>
      </c>
      <c r="B3070" s="166" t="s">
        <v>56</v>
      </c>
      <c r="C3070" s="170" t="s">
        <v>58</v>
      </c>
      <c r="D3070" s="354" t="s">
        <v>16580</v>
      </c>
      <c r="E3070" s="166" t="s">
        <v>5607</v>
      </c>
      <c r="F3070" s="166" t="s">
        <v>5608</v>
      </c>
      <c r="G3070" s="166"/>
      <c r="H3070" s="166" t="s">
        <v>732</v>
      </c>
      <c r="I3070" s="166">
        <v>0</v>
      </c>
      <c r="J3070" s="166" t="s">
        <v>317</v>
      </c>
      <c r="K3070" s="166">
        <v>0</v>
      </c>
      <c r="L3070" s="166" t="s">
        <v>317</v>
      </c>
      <c r="M3070" s="166">
        <v>0</v>
      </c>
      <c r="N3070" s="186">
        <v>3</v>
      </c>
      <c r="O3070" s="186">
        <v>1.2</v>
      </c>
      <c r="P3070" s="186">
        <f>N3070*O3070</f>
        <v>3.5999999999999996</v>
      </c>
      <c r="Q3070" s="184">
        <v>0</v>
      </c>
      <c r="R3070" s="183"/>
      <c r="S3070" s="183">
        <v>0</v>
      </c>
      <c r="T3070" s="183"/>
      <c r="U3070" s="183">
        <v>0</v>
      </c>
      <c r="V3070" s="183">
        <v>1</v>
      </c>
      <c r="W3070" s="183">
        <v>1</v>
      </c>
      <c r="X3070" s="183">
        <v>0</v>
      </c>
      <c r="Y3070" s="166" t="s">
        <v>61</v>
      </c>
      <c r="Z3070" s="166" t="s">
        <v>230</v>
      </c>
      <c r="AA3070" s="203" t="s">
        <v>230</v>
      </c>
      <c r="AB3070" s="166" t="s">
        <v>230</v>
      </c>
      <c r="AC3070" s="203" t="s">
        <v>230</v>
      </c>
      <c r="AD3070" s="166" t="s">
        <v>230</v>
      </c>
      <c r="AE3070" s="166" t="s">
        <v>5609</v>
      </c>
      <c r="AF3070" s="166" t="s">
        <v>4254</v>
      </c>
      <c r="AG3070" s="165" t="s">
        <v>230</v>
      </c>
      <c r="AH3070" s="203" t="s">
        <v>58</v>
      </c>
      <c r="AI3070" s="312">
        <v>7.5300000000000006E-2</v>
      </c>
      <c r="AJ3070" s="186">
        <v>4960</v>
      </c>
      <c r="AK3070" s="167">
        <f>AJ3070*0.0575/365</f>
        <v>0.7813698630136986</v>
      </c>
      <c r="AL3070" s="167">
        <v>0</v>
      </c>
      <c r="AM3070" s="187">
        <f>AK3070+AL3070</f>
        <v>0.7813698630136986</v>
      </c>
      <c r="AN3070" s="167">
        <f>SUM(AK3070:AK3071)</f>
        <v>0.79490410958904101</v>
      </c>
      <c r="AO3070" s="167">
        <f>AL3070</f>
        <v>0</v>
      </c>
      <c r="AP3070" s="167">
        <f>AN3070+AO3070</f>
        <v>0.79490410958904101</v>
      </c>
      <c r="AQ3070" s="167">
        <f>AP3070*30</f>
        <v>23.847123287671231</v>
      </c>
      <c r="AR3070" s="193" t="s">
        <v>231</v>
      </c>
      <c r="AS3070" s="194"/>
      <c r="AT3070" s="166" t="s">
        <v>232</v>
      </c>
      <c r="AU3070" s="166" t="s">
        <v>58</v>
      </c>
      <c r="AV3070" s="194"/>
      <c r="AW3070" s="166" t="s">
        <v>1122</v>
      </c>
      <c r="AX3070" s="2460" t="s">
        <v>16568</v>
      </c>
      <c r="AY3070" s="2391" t="s">
        <v>16571</v>
      </c>
    </row>
    <row r="3071" spans="1:51" s="8" customFormat="1" ht="15.95" customHeight="1" x14ac:dyDescent="0.2">
      <c r="A3071" s="122"/>
      <c r="B3071" s="123"/>
      <c r="C3071" s="144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8"/>
      <c r="O3071" s="128"/>
      <c r="P3071" s="128"/>
      <c r="Q3071" s="140"/>
      <c r="R3071" s="124"/>
      <c r="S3071" s="124"/>
      <c r="T3071" s="124"/>
      <c r="U3071" s="124"/>
      <c r="V3071" s="124"/>
      <c r="W3071" s="124"/>
      <c r="X3071" s="124"/>
      <c r="Y3071" s="123" t="s">
        <v>230</v>
      </c>
      <c r="Z3071" s="123" t="s">
        <v>230</v>
      </c>
      <c r="AA3071" s="135" t="s">
        <v>230</v>
      </c>
      <c r="AB3071" s="123" t="s">
        <v>22784</v>
      </c>
      <c r="AC3071" s="123" t="s">
        <v>230</v>
      </c>
      <c r="AD3071" s="123" t="s">
        <v>230</v>
      </c>
      <c r="AE3071" s="123" t="s">
        <v>5609</v>
      </c>
      <c r="AF3071" s="144" t="s">
        <v>3844</v>
      </c>
      <c r="AG3071" s="2325">
        <v>5030070773</v>
      </c>
      <c r="AH3071" s="123" t="s">
        <v>3773</v>
      </c>
      <c r="AI3071" s="128">
        <v>0.13</v>
      </c>
      <c r="AJ3071" s="140">
        <v>38</v>
      </c>
      <c r="AK3071" s="126">
        <f>AJ3071*AI3071/365</f>
        <v>1.3534246575342466E-2</v>
      </c>
      <c r="AL3071" s="126">
        <v>0</v>
      </c>
      <c r="AM3071" s="129">
        <f>SUBTOTAL(9,AK3071:AL3071)</f>
        <v>1.3534246575342466E-2</v>
      </c>
      <c r="AN3071" s="126"/>
      <c r="AO3071" s="126"/>
      <c r="AP3071" s="126"/>
      <c r="AQ3071" s="369"/>
      <c r="AR3071" s="49"/>
      <c r="AS3071" s="50"/>
      <c r="AT3071" s="123"/>
      <c r="AU3071" s="123"/>
      <c r="AV3071" s="73"/>
      <c r="AW3071" s="123"/>
      <c r="AX3071" s="73"/>
      <c r="AY3071" s="2391"/>
    </row>
    <row r="3072" spans="1:51" s="55" customFormat="1" ht="15.95" customHeight="1" x14ac:dyDescent="0.25">
      <c r="A3072" s="2294">
        <v>600</v>
      </c>
      <c r="B3072" s="1116" t="s">
        <v>56</v>
      </c>
      <c r="C3072" s="1183" t="s">
        <v>58</v>
      </c>
      <c r="D3072" s="1116" t="s">
        <v>16581</v>
      </c>
      <c r="E3072" s="716" t="s">
        <v>17837</v>
      </c>
      <c r="F3072" s="716" t="s">
        <v>17838</v>
      </c>
      <c r="G3072" s="716"/>
      <c r="H3072" s="716" t="s">
        <v>219</v>
      </c>
      <c r="I3072" s="716" t="s">
        <v>220</v>
      </c>
      <c r="J3072" s="716" t="s">
        <v>221</v>
      </c>
      <c r="K3072" s="716" t="s">
        <v>222</v>
      </c>
      <c r="L3072" s="2209" t="s">
        <v>221</v>
      </c>
      <c r="M3072" s="2209" t="s">
        <v>879</v>
      </c>
      <c r="N3072" s="719">
        <v>3</v>
      </c>
      <c r="O3072" s="719">
        <v>1.2</v>
      </c>
      <c r="P3072" s="719">
        <v>3.6</v>
      </c>
      <c r="Q3072" s="2212">
        <v>2</v>
      </c>
      <c r="R3072" s="2214"/>
      <c r="S3072" s="2214">
        <v>1</v>
      </c>
      <c r="T3072" s="2214"/>
      <c r="U3072" s="2214">
        <v>0</v>
      </c>
      <c r="V3072" s="2214"/>
      <c r="W3072" s="2214"/>
      <c r="X3072" s="2214">
        <v>0</v>
      </c>
      <c r="Y3072" s="1154" t="s">
        <v>16652</v>
      </c>
      <c r="Z3072" s="716" t="s">
        <v>230</v>
      </c>
      <c r="AA3072" s="502" t="s">
        <v>230</v>
      </c>
      <c r="AB3072" s="716" t="s">
        <v>230</v>
      </c>
      <c r="AC3072" s="502" t="s">
        <v>230</v>
      </c>
      <c r="AD3072" s="716" t="s">
        <v>230</v>
      </c>
      <c r="AE3072" s="716" t="s">
        <v>110</v>
      </c>
      <c r="AF3072" s="716" t="s">
        <v>5612</v>
      </c>
      <c r="AG3072" s="717" t="s">
        <v>230</v>
      </c>
      <c r="AH3072" s="502" t="s">
        <v>58</v>
      </c>
      <c r="AI3072" s="2430">
        <v>7.5300000000000006E-2</v>
      </c>
      <c r="AJ3072" s="719">
        <v>14880</v>
      </c>
      <c r="AK3072" s="718">
        <f t="shared" ref="AK3072:AK3078" si="424">AJ3072*0.0575/365</f>
        <v>2.3441095890410959</v>
      </c>
      <c r="AL3072" s="718">
        <v>0</v>
      </c>
      <c r="AM3072" s="1653">
        <f t="shared" ref="AM3072:AM3080" si="425">AK3072+AL3072</f>
        <v>2.3441095890410959</v>
      </c>
      <c r="AN3072" s="718">
        <f>SUM(AK3072:AK3073)</f>
        <v>2.6198356164383561</v>
      </c>
      <c r="AO3072" s="718">
        <f>AL3072</f>
        <v>0</v>
      </c>
      <c r="AP3072" s="718">
        <f>SUM(AM3072:AM3073)</f>
        <v>2.6198356164383561</v>
      </c>
      <c r="AQ3072" s="718">
        <f>AP3072*30</f>
        <v>78.595068493150677</v>
      </c>
      <c r="AR3072" s="2217" t="s">
        <v>231</v>
      </c>
      <c r="AS3072" s="2218" t="s">
        <v>431</v>
      </c>
      <c r="AT3072" s="716" t="s">
        <v>232</v>
      </c>
      <c r="AU3072" s="716" t="s">
        <v>58</v>
      </c>
      <c r="AV3072" s="2373"/>
      <c r="AW3072" s="716" t="s">
        <v>234</v>
      </c>
      <c r="AX3072" s="2459" t="s">
        <v>16568</v>
      </c>
      <c r="AY3072" s="2391" t="s">
        <v>16571</v>
      </c>
    </row>
    <row r="3073" spans="1:57" s="1395" customFormat="1" ht="15.95" customHeight="1" x14ac:dyDescent="0.25">
      <c r="A3073" s="1061"/>
      <c r="B3073" s="2252"/>
      <c r="C3073" s="1062"/>
      <c r="D3073" s="2252"/>
      <c r="E3073" s="2252"/>
      <c r="F3073" s="2252"/>
      <c r="G3073" s="2252"/>
      <c r="H3073" s="2252"/>
      <c r="I3073" s="2252"/>
      <c r="J3073" s="2252"/>
      <c r="K3073" s="2252"/>
      <c r="L3073" s="1043"/>
      <c r="M3073" s="1043"/>
      <c r="N3073" s="2256"/>
      <c r="O3073" s="2256"/>
      <c r="P3073" s="2256"/>
      <c r="Q3073" s="831"/>
      <c r="R3073" s="2257"/>
      <c r="S3073" s="2257"/>
      <c r="T3073" s="2257"/>
      <c r="U3073" s="2257"/>
      <c r="V3073" s="2257"/>
      <c r="W3073" s="2257"/>
      <c r="X3073" s="2257"/>
      <c r="Y3073" s="2254" t="s">
        <v>230</v>
      </c>
      <c r="Z3073" s="2254" t="s">
        <v>230</v>
      </c>
      <c r="AA3073" s="1" t="s">
        <v>230</v>
      </c>
      <c r="AB3073" s="2254" t="s">
        <v>230</v>
      </c>
      <c r="AC3073" s="754" t="s">
        <v>23658</v>
      </c>
      <c r="AD3073" s="1146" t="s">
        <v>7698</v>
      </c>
      <c r="AE3073" s="2252" t="s">
        <v>7696</v>
      </c>
      <c r="AF3073" s="2252" t="s">
        <v>7694</v>
      </c>
      <c r="AG3073" s="2253" t="s">
        <v>23659</v>
      </c>
      <c r="AH3073" s="754" t="s">
        <v>1509</v>
      </c>
      <c r="AI3073" s="1546">
        <v>1.48</v>
      </c>
      <c r="AJ3073" s="831">
        <v>68</v>
      </c>
      <c r="AK3073" s="378">
        <f>AJ3073*AI3073/365</f>
        <v>0.27572602739726026</v>
      </c>
      <c r="AL3073" s="378">
        <v>0</v>
      </c>
      <c r="AM3073" s="380">
        <f>SUM(AK3073:AL3073)</f>
        <v>0.27572602739726026</v>
      </c>
      <c r="AN3073" s="378"/>
      <c r="AO3073" s="378"/>
      <c r="AP3073" s="378"/>
      <c r="AQ3073" s="378"/>
      <c r="AR3073" s="1063"/>
      <c r="AS3073" s="1064"/>
      <c r="AT3073" s="2252"/>
      <c r="AU3073" s="2252"/>
      <c r="AV3073" s="1084"/>
      <c r="AW3073" s="2252"/>
      <c r="AX3073" s="2528" t="s">
        <v>23660</v>
      </c>
      <c r="AY3073" s="2401"/>
    </row>
    <row r="3074" spans="1:57" s="55" customFormat="1" ht="15.95" customHeight="1" x14ac:dyDescent="0.25">
      <c r="A3074" s="2434">
        <v>601</v>
      </c>
      <c r="B3074" s="2313" t="s">
        <v>56</v>
      </c>
      <c r="C3074" s="2313" t="s">
        <v>58</v>
      </c>
      <c r="D3074" s="2311" t="s">
        <v>16582</v>
      </c>
      <c r="E3074" s="206" t="s">
        <v>5613</v>
      </c>
      <c r="F3074" s="206" t="s">
        <v>5614</v>
      </c>
      <c r="G3074" s="206"/>
      <c r="H3074" s="206" t="s">
        <v>219</v>
      </c>
      <c r="I3074" s="206" t="s">
        <v>220</v>
      </c>
      <c r="J3074" s="206" t="s">
        <v>221</v>
      </c>
      <c r="K3074" s="206" t="s">
        <v>222</v>
      </c>
      <c r="L3074" s="209" t="s">
        <v>221</v>
      </c>
      <c r="M3074" s="209" t="s">
        <v>879</v>
      </c>
      <c r="N3074" s="214">
        <v>3</v>
      </c>
      <c r="O3074" s="214">
        <v>1.2</v>
      </c>
      <c r="P3074" s="214">
        <f>N3074*O3074</f>
        <v>3.5999999999999996</v>
      </c>
      <c r="Q3074" s="1657">
        <v>2</v>
      </c>
      <c r="R3074" s="207"/>
      <c r="S3074" s="207">
        <v>3</v>
      </c>
      <c r="T3074" s="207"/>
      <c r="U3074" s="207">
        <v>0</v>
      </c>
      <c r="V3074" s="207">
        <v>0</v>
      </c>
      <c r="W3074" s="207">
        <v>0</v>
      </c>
      <c r="X3074" s="207">
        <v>0</v>
      </c>
      <c r="Y3074" s="206" t="s">
        <v>62</v>
      </c>
      <c r="Z3074" s="205" t="s">
        <v>224</v>
      </c>
      <c r="AA3074" s="208" t="s">
        <v>225</v>
      </c>
      <c r="AB3074" s="206" t="s">
        <v>2897</v>
      </c>
      <c r="AC3074" s="2236" t="s">
        <v>2898</v>
      </c>
      <c r="AD3074" s="206" t="s">
        <v>2899</v>
      </c>
      <c r="AE3074" s="206" t="s">
        <v>5615</v>
      </c>
      <c r="AF3074" s="206" t="s">
        <v>5616</v>
      </c>
      <c r="AG3074" s="211" t="s">
        <v>230</v>
      </c>
      <c r="AH3074" s="2236" t="s">
        <v>58</v>
      </c>
      <c r="AI3074" s="2433">
        <v>7.5300000000000006E-2</v>
      </c>
      <c r="AJ3074" s="214">
        <v>8000</v>
      </c>
      <c r="AK3074" s="212">
        <f t="shared" si="424"/>
        <v>1.2602739726027397</v>
      </c>
      <c r="AL3074" s="212">
        <v>0</v>
      </c>
      <c r="AM3074" s="215">
        <f t="shared" si="425"/>
        <v>1.2602739726027397</v>
      </c>
      <c r="AN3074" s="212">
        <f>SUM(AK3074:AK3076)</f>
        <v>4.2518493150684931</v>
      </c>
      <c r="AO3074" s="212">
        <f>SUM(AL3074:AL3076)</f>
        <v>0</v>
      </c>
      <c r="AP3074" s="212">
        <f>AN3074+AO3074</f>
        <v>4.2518493150684931</v>
      </c>
      <c r="AQ3074" s="212">
        <f>AP3074*30</f>
        <v>127.5554794520548</v>
      </c>
      <c r="AR3074" s="2173" t="s">
        <v>231</v>
      </c>
      <c r="AS3074" s="2237" t="s">
        <v>431</v>
      </c>
      <c r="AT3074" s="206" t="s">
        <v>232</v>
      </c>
      <c r="AU3074" s="206" t="s">
        <v>58</v>
      </c>
      <c r="AV3074" s="2174" t="s">
        <v>5617</v>
      </c>
      <c r="AW3074" s="206" t="s">
        <v>234</v>
      </c>
      <c r="AX3074" s="2534" t="s">
        <v>16568</v>
      </c>
      <c r="AY3074" s="2391" t="s">
        <v>16571</v>
      </c>
    </row>
    <row r="3075" spans="1:57" s="8" customFormat="1" ht="15.95" customHeight="1" x14ac:dyDescent="0.25">
      <c r="A3075" s="112"/>
      <c r="B3075" s="121"/>
      <c r="C3075" s="121"/>
      <c r="D3075" s="113"/>
      <c r="E3075" s="113"/>
      <c r="F3075" s="113"/>
      <c r="G3075" s="113"/>
      <c r="H3075" s="113"/>
      <c r="I3075" s="113"/>
      <c r="J3075" s="113"/>
      <c r="K3075" s="113"/>
      <c r="L3075" s="130"/>
      <c r="M3075" s="130"/>
      <c r="N3075" s="118"/>
      <c r="O3075" s="118"/>
      <c r="P3075" s="118"/>
      <c r="Q3075" s="120"/>
      <c r="R3075" s="114"/>
      <c r="S3075" s="114"/>
      <c r="T3075" s="114"/>
      <c r="U3075" s="114"/>
      <c r="V3075" s="114"/>
      <c r="W3075" s="114"/>
      <c r="X3075" s="114"/>
      <c r="Y3075" s="113"/>
      <c r="Z3075" s="121"/>
      <c r="AA3075" s="139"/>
      <c r="AB3075" s="113"/>
      <c r="AC3075" s="132"/>
      <c r="AD3075" s="113"/>
      <c r="AE3075" s="113" t="s">
        <v>5618</v>
      </c>
      <c r="AF3075" s="113" t="s">
        <v>5619</v>
      </c>
      <c r="AG3075" s="115" t="s">
        <v>230</v>
      </c>
      <c r="AH3075" s="132" t="s">
        <v>58</v>
      </c>
      <c r="AI3075" s="315">
        <v>7.5300000000000006E-2</v>
      </c>
      <c r="AJ3075" s="118">
        <v>6450</v>
      </c>
      <c r="AK3075" s="116">
        <f t="shared" si="424"/>
        <v>1.0160958904109589</v>
      </c>
      <c r="AL3075" s="116">
        <v>0</v>
      </c>
      <c r="AM3075" s="116">
        <f t="shared" si="425"/>
        <v>1.0160958904109589</v>
      </c>
      <c r="AN3075" s="116"/>
      <c r="AO3075" s="116"/>
      <c r="AP3075" s="116"/>
      <c r="AQ3075" s="367"/>
      <c r="AR3075" s="42"/>
      <c r="AS3075" s="43"/>
      <c r="AT3075" s="113"/>
      <c r="AU3075" s="113"/>
      <c r="AV3075" s="44"/>
      <c r="AW3075" s="113"/>
      <c r="AX3075" s="46"/>
      <c r="AY3075" s="2391"/>
    </row>
    <row r="3076" spans="1:57" s="8" customFormat="1" ht="15.95" customHeight="1" x14ac:dyDescent="0.25">
      <c r="A3076" s="93"/>
      <c r="B3076" s="107"/>
      <c r="C3076" s="107"/>
      <c r="D3076" s="88"/>
      <c r="E3076" s="88"/>
      <c r="F3076" s="88"/>
      <c r="G3076" s="88"/>
      <c r="H3076" s="88"/>
      <c r="I3076" s="88"/>
      <c r="J3076" s="88"/>
      <c r="K3076" s="88"/>
      <c r="L3076" s="103"/>
      <c r="M3076" s="103"/>
      <c r="N3076" s="21"/>
      <c r="O3076" s="21"/>
      <c r="P3076" s="21"/>
      <c r="Q3076" s="97"/>
      <c r="R3076" s="94"/>
      <c r="S3076" s="94"/>
      <c r="T3076" s="94"/>
      <c r="U3076" s="94"/>
      <c r="V3076" s="94"/>
      <c r="W3076" s="94"/>
      <c r="X3076" s="94"/>
      <c r="Y3076" s="88"/>
      <c r="Z3076" s="107"/>
      <c r="AA3076" s="108"/>
      <c r="AB3076" s="88"/>
      <c r="AC3076" s="90"/>
      <c r="AD3076" s="88"/>
      <c r="AE3076" s="88" t="s">
        <v>5620</v>
      </c>
      <c r="AF3076" s="88" t="s">
        <v>5621</v>
      </c>
      <c r="AG3076" s="95" t="s">
        <v>230</v>
      </c>
      <c r="AH3076" s="90" t="s">
        <v>58</v>
      </c>
      <c r="AI3076" s="316">
        <v>7.5300000000000006E-2</v>
      </c>
      <c r="AJ3076" s="21">
        <v>12540</v>
      </c>
      <c r="AK3076" s="98">
        <f t="shared" si="424"/>
        <v>1.9754794520547947</v>
      </c>
      <c r="AL3076" s="98">
        <v>0</v>
      </c>
      <c r="AM3076" s="98">
        <f t="shared" si="425"/>
        <v>1.9754794520547947</v>
      </c>
      <c r="AN3076" s="98"/>
      <c r="AO3076" s="98"/>
      <c r="AP3076" s="98"/>
      <c r="AQ3076" s="368"/>
      <c r="AR3076" s="47"/>
      <c r="AS3076" s="48"/>
      <c r="AT3076" s="88"/>
      <c r="AU3076" s="88"/>
      <c r="AV3076" s="52"/>
      <c r="AW3076" s="88"/>
      <c r="AX3076" s="73"/>
      <c r="AY3076" s="2391"/>
    </row>
    <row r="3077" spans="1:57" s="55" customFormat="1" ht="15.95" customHeight="1" x14ac:dyDescent="0.25">
      <c r="A3077" s="182">
        <v>602</v>
      </c>
      <c r="B3077" s="166" t="s">
        <v>56</v>
      </c>
      <c r="C3077" s="170" t="s">
        <v>58</v>
      </c>
      <c r="D3077" s="166" t="s">
        <v>18868</v>
      </c>
      <c r="E3077" s="166" t="s">
        <v>5623</v>
      </c>
      <c r="F3077" s="166" t="s">
        <v>5624</v>
      </c>
      <c r="G3077" s="166"/>
      <c r="H3077" s="166" t="s">
        <v>219</v>
      </c>
      <c r="I3077" s="166" t="s">
        <v>220</v>
      </c>
      <c r="J3077" s="166" t="s">
        <v>221</v>
      </c>
      <c r="K3077" s="166" t="s">
        <v>222</v>
      </c>
      <c r="L3077" s="166" t="s">
        <v>221</v>
      </c>
      <c r="M3077" s="166" t="s">
        <v>7181</v>
      </c>
      <c r="N3077" s="186">
        <v>3</v>
      </c>
      <c r="O3077" s="186">
        <v>1.2</v>
      </c>
      <c r="P3077" s="186">
        <f>N3077*O3077</f>
        <v>3.5999999999999996</v>
      </c>
      <c r="Q3077" s="184">
        <v>5</v>
      </c>
      <c r="R3077" s="183"/>
      <c r="S3077" s="183">
        <v>1</v>
      </c>
      <c r="T3077" s="183"/>
      <c r="U3077" s="183">
        <v>0</v>
      </c>
      <c r="V3077" s="183"/>
      <c r="W3077" s="183"/>
      <c r="X3077" s="183">
        <v>0</v>
      </c>
      <c r="Y3077" s="166" t="s">
        <v>62</v>
      </c>
      <c r="Z3077" s="166" t="s">
        <v>230</v>
      </c>
      <c r="AA3077" s="203" t="s">
        <v>230</v>
      </c>
      <c r="AB3077" s="166" t="s">
        <v>230</v>
      </c>
      <c r="AC3077" s="203" t="s">
        <v>230</v>
      </c>
      <c r="AD3077" s="166" t="s">
        <v>230</v>
      </c>
      <c r="AE3077" s="166" t="s">
        <v>2926</v>
      </c>
      <c r="AF3077" s="166" t="s">
        <v>5625</v>
      </c>
      <c r="AG3077" s="165" t="s">
        <v>230</v>
      </c>
      <c r="AH3077" s="203" t="s">
        <v>58</v>
      </c>
      <c r="AI3077" s="312">
        <v>7.5300000000000006E-2</v>
      </c>
      <c r="AJ3077" s="186">
        <v>13600</v>
      </c>
      <c r="AK3077" s="167">
        <f t="shared" si="424"/>
        <v>2.1424657534246574</v>
      </c>
      <c r="AL3077" s="167">
        <f>AJ3077*0.0178/365</f>
        <v>0.66323287671232878</v>
      </c>
      <c r="AM3077" s="187">
        <f t="shared" si="425"/>
        <v>2.8056986301369862</v>
      </c>
      <c r="AN3077" s="167">
        <f>SUM(AK3077:AK3079)</f>
        <v>8.5786438356164378</v>
      </c>
      <c r="AO3077" s="167">
        <f>AL3077+AL3078</f>
        <v>2.6504931506849316</v>
      </c>
      <c r="AP3077" s="167">
        <f>SUM(AM3077:AM3079)</f>
        <v>11.229136986301368</v>
      </c>
      <c r="AQ3077" s="167">
        <f>AP3077*30</f>
        <v>336.87410958904104</v>
      </c>
      <c r="AR3077" s="193" t="s">
        <v>231</v>
      </c>
      <c r="AS3077" s="194" t="s">
        <v>431</v>
      </c>
      <c r="AT3077" s="166" t="s">
        <v>232</v>
      </c>
      <c r="AU3077" s="166" t="s">
        <v>58</v>
      </c>
      <c r="AV3077" s="679" t="s">
        <v>5626</v>
      </c>
      <c r="AW3077" s="166" t="s">
        <v>234</v>
      </c>
      <c r="AX3077" s="46"/>
      <c r="AY3077" s="2391"/>
    </row>
    <row r="3078" spans="1:57" s="8" customFormat="1" ht="15.95" customHeight="1" x14ac:dyDescent="0.25">
      <c r="A3078" s="122"/>
      <c r="B3078" s="123"/>
      <c r="C3078" s="144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8"/>
      <c r="O3078" s="128"/>
      <c r="P3078" s="128"/>
      <c r="Q3078" s="140"/>
      <c r="R3078" s="124"/>
      <c r="S3078" s="124"/>
      <c r="T3078" s="124"/>
      <c r="U3078" s="124"/>
      <c r="V3078" s="124"/>
      <c r="W3078" s="124"/>
      <c r="X3078" s="124"/>
      <c r="Y3078" s="123"/>
      <c r="Z3078" s="123"/>
      <c r="AA3078" s="135"/>
      <c r="AB3078" s="123"/>
      <c r="AC3078" s="135"/>
      <c r="AD3078" s="123"/>
      <c r="AE3078" s="123" t="s">
        <v>2926</v>
      </c>
      <c r="AF3078" s="123" t="s">
        <v>5627</v>
      </c>
      <c r="AG3078" s="125" t="s">
        <v>230</v>
      </c>
      <c r="AH3078" s="135" t="s">
        <v>58</v>
      </c>
      <c r="AI3078" s="126">
        <v>7.5300000000000006E-2</v>
      </c>
      <c r="AJ3078" s="128">
        <v>40750</v>
      </c>
      <c r="AK3078" s="126">
        <f t="shared" si="424"/>
        <v>6.4195205479452051</v>
      </c>
      <c r="AL3078" s="126">
        <f>AJ3078*0.0178/365</f>
        <v>1.9872602739726029</v>
      </c>
      <c r="AM3078" s="126">
        <f t="shared" si="425"/>
        <v>8.406780821917808</v>
      </c>
      <c r="AN3078" s="126"/>
      <c r="AO3078" s="126"/>
      <c r="AP3078" s="126"/>
      <c r="AQ3078" s="369"/>
      <c r="AR3078" s="49"/>
      <c r="AS3078" s="50"/>
      <c r="AT3078" s="123"/>
      <c r="AU3078" s="123"/>
      <c r="AV3078" s="73"/>
      <c r="AW3078" s="123"/>
      <c r="AX3078" s="73"/>
      <c r="AY3078" s="2391"/>
    </row>
    <row r="3079" spans="1:57" s="1099" customFormat="1" ht="15.95" customHeight="1" x14ac:dyDescent="0.25">
      <c r="A3079" s="1448"/>
      <c r="B3079" s="827"/>
      <c r="C3079" s="1079"/>
      <c r="D3079" s="827"/>
      <c r="E3079" s="827"/>
      <c r="F3079" s="827"/>
      <c r="G3079" s="827"/>
      <c r="H3079" s="827"/>
      <c r="I3079" s="827"/>
      <c r="J3079" s="827"/>
      <c r="K3079" s="827"/>
      <c r="L3079" s="827"/>
      <c r="M3079" s="827"/>
      <c r="N3079" s="2687"/>
      <c r="O3079" s="2687"/>
      <c r="P3079" s="2687"/>
      <c r="Q3079" s="1087"/>
      <c r="R3079" s="826"/>
      <c r="S3079" s="826"/>
      <c r="T3079" s="826"/>
      <c r="U3079" s="826"/>
      <c r="V3079" s="826"/>
      <c r="W3079" s="826"/>
      <c r="X3079" s="826"/>
      <c r="Y3079" s="827"/>
      <c r="Z3079" s="827"/>
      <c r="AA3079" s="1449"/>
      <c r="AB3079" s="827"/>
      <c r="AC3079" s="1449" t="s">
        <v>26041</v>
      </c>
      <c r="AD3079" s="1450" t="s">
        <v>26042</v>
      </c>
      <c r="AE3079" s="827" t="s">
        <v>26047</v>
      </c>
      <c r="AF3079" s="827" t="s">
        <v>26043</v>
      </c>
      <c r="AG3079" s="1199" t="s">
        <v>26048</v>
      </c>
      <c r="AH3079" s="1449" t="s">
        <v>26049</v>
      </c>
      <c r="AI3079" s="2687">
        <v>0.16</v>
      </c>
      <c r="AJ3079" s="1087">
        <v>38</v>
      </c>
      <c r="AK3079" s="1201">
        <f>AJ3079*AI3079/365</f>
        <v>1.6657534246575342E-2</v>
      </c>
      <c r="AL3079" s="1201">
        <v>0</v>
      </c>
      <c r="AM3079" s="1201">
        <f>SUM(AK3079:AL3079)</f>
        <v>1.6657534246575342E-2</v>
      </c>
      <c r="AN3079" s="1201"/>
      <c r="AO3079" s="1201"/>
      <c r="AP3079" s="1201"/>
      <c r="AQ3079" s="1510"/>
      <c r="AR3079" s="1408"/>
      <c r="AS3079" s="1409"/>
      <c r="AT3079" s="827"/>
      <c r="AU3079" s="827"/>
      <c r="AV3079" s="1356"/>
      <c r="AW3079" s="827"/>
      <c r="AX3079" s="1202" t="s">
        <v>26050</v>
      </c>
      <c r="AY3079" s="2688"/>
    </row>
    <row r="3080" spans="1:57" s="55" customFormat="1" ht="15.95" customHeight="1" x14ac:dyDescent="0.2">
      <c r="A3080" s="182">
        <v>603</v>
      </c>
      <c r="B3080" s="354" t="s">
        <v>56</v>
      </c>
      <c r="C3080" s="366" t="s">
        <v>58</v>
      </c>
      <c r="D3080" s="354" t="s">
        <v>18022</v>
      </c>
      <c r="E3080" s="354" t="s">
        <v>18018</v>
      </c>
      <c r="F3080" s="354" t="s">
        <v>18019</v>
      </c>
      <c r="G3080" s="354"/>
      <c r="H3080" s="925" t="s">
        <v>219</v>
      </c>
      <c r="I3080" s="925" t="s">
        <v>220</v>
      </c>
      <c r="J3080" s="925" t="s">
        <v>221</v>
      </c>
      <c r="K3080" s="925" t="s">
        <v>7095</v>
      </c>
      <c r="L3080" s="925" t="s">
        <v>221</v>
      </c>
      <c r="M3080" s="925" t="s">
        <v>7095</v>
      </c>
      <c r="N3080" s="360">
        <v>12.4</v>
      </c>
      <c r="O3080" s="360">
        <v>2.2000000000000002</v>
      </c>
      <c r="P3080" s="360">
        <f>O3080*N3080</f>
        <v>27.280000000000005</v>
      </c>
      <c r="Q3080" s="503">
        <v>6</v>
      </c>
      <c r="R3080" s="357"/>
      <c r="S3080" s="357">
        <v>2</v>
      </c>
      <c r="T3080" s="357"/>
      <c r="U3080" s="357">
        <v>0</v>
      </c>
      <c r="V3080" s="357"/>
      <c r="W3080" s="357"/>
      <c r="X3080" s="357">
        <v>0</v>
      </c>
      <c r="Y3080" s="354" t="s">
        <v>62</v>
      </c>
      <c r="Z3080" s="366" t="s">
        <v>224</v>
      </c>
      <c r="AA3080" s="762" t="s">
        <v>225</v>
      </c>
      <c r="AB3080" s="354" t="s">
        <v>2897</v>
      </c>
      <c r="AC3080" s="443" t="s">
        <v>2898</v>
      </c>
      <c r="AD3080" s="354" t="s">
        <v>2899</v>
      </c>
      <c r="AE3080" s="166" t="s">
        <v>5631</v>
      </c>
      <c r="AF3080" s="166" t="s">
        <v>5632</v>
      </c>
      <c r="AG3080" s="165" t="s">
        <v>230</v>
      </c>
      <c r="AH3080" s="203" t="s">
        <v>58</v>
      </c>
      <c r="AI3080" s="312">
        <v>7.5300000000000006E-2</v>
      </c>
      <c r="AJ3080" s="186">
        <v>32000</v>
      </c>
      <c r="AK3080" s="167">
        <f t="shared" ref="AK3080:AK3085" si="426">AJ3080*AI3080/365</f>
        <v>6.6016438356164393</v>
      </c>
      <c r="AL3080" s="167">
        <f>AJ3080*0.0178/365</f>
        <v>1.5605479452054796</v>
      </c>
      <c r="AM3080" s="187">
        <f t="shared" si="425"/>
        <v>8.1621917808219191</v>
      </c>
      <c r="AN3080" s="167">
        <f>SUM(AK3080:AK3085)</f>
        <v>9.0385753424657551</v>
      </c>
      <c r="AO3080" s="167">
        <f>SUM(AL3080:AL3085)</f>
        <v>1.5605479452054796</v>
      </c>
      <c r="AP3080" s="167">
        <f>SUM(AM3080:AM3085)</f>
        <v>10.599123287671237</v>
      </c>
      <c r="AQ3080" s="167">
        <f>AP3080*30</f>
        <v>317.97369863013711</v>
      </c>
      <c r="AR3080" s="193" t="s">
        <v>231</v>
      </c>
      <c r="AS3080" s="363" t="s">
        <v>114</v>
      </c>
      <c r="AT3080" s="166" t="s">
        <v>232</v>
      </c>
      <c r="AU3080" s="166" t="s">
        <v>58</v>
      </c>
      <c r="AV3080" s="679" t="s">
        <v>5633</v>
      </c>
      <c r="AW3080" s="166" t="s">
        <v>234</v>
      </c>
      <c r="AX3080" s="2511" t="s">
        <v>18021</v>
      </c>
      <c r="AY3080" s="2391" t="s">
        <v>18020</v>
      </c>
    </row>
    <row r="3081" spans="1:57" s="8" customFormat="1" ht="15.95" customHeight="1" x14ac:dyDescent="0.25">
      <c r="A3081" s="112"/>
      <c r="B3081" s="113"/>
      <c r="C3081" s="121"/>
      <c r="D3081" s="113"/>
      <c r="E3081" s="113"/>
      <c r="F3081" s="113"/>
      <c r="G3081" s="113"/>
      <c r="H3081" s="113"/>
      <c r="I3081" s="113"/>
      <c r="J3081" s="113"/>
      <c r="K3081" s="113"/>
      <c r="L3081" s="113"/>
      <c r="M3081" s="113"/>
      <c r="N3081" s="118"/>
      <c r="O3081" s="118"/>
      <c r="P3081" s="118"/>
      <c r="Q3081" s="120"/>
      <c r="R3081" s="114"/>
      <c r="S3081" s="114"/>
      <c r="T3081" s="114"/>
      <c r="U3081" s="114"/>
      <c r="V3081" s="114"/>
      <c r="W3081" s="114"/>
      <c r="X3081" s="114"/>
      <c r="Y3081" s="113" t="s">
        <v>230</v>
      </c>
      <c r="Z3081" s="113" t="s">
        <v>230</v>
      </c>
      <c r="AA3081" s="132" t="s">
        <v>230</v>
      </c>
      <c r="AB3081" s="113" t="s">
        <v>230</v>
      </c>
      <c r="AC3081" s="2436" t="s">
        <v>25313</v>
      </c>
      <c r="AD3081" s="2429" t="s">
        <v>25314</v>
      </c>
      <c r="AE3081" s="113" t="s">
        <v>5631</v>
      </c>
      <c r="AF3081" s="113" t="s">
        <v>5634</v>
      </c>
      <c r="AG3081" s="115" t="s">
        <v>24758</v>
      </c>
      <c r="AH3081" s="132" t="s">
        <v>1509</v>
      </c>
      <c r="AI3081" s="118">
        <v>1.48</v>
      </c>
      <c r="AJ3081" s="120">
        <v>135</v>
      </c>
      <c r="AK3081" s="116">
        <f t="shared" si="426"/>
        <v>0.54739726027397262</v>
      </c>
      <c r="AL3081" s="116">
        <v>0</v>
      </c>
      <c r="AM3081" s="119">
        <f>SUBTOTAL(9,AK3081:AL3081)</f>
        <v>0.54739726027397262</v>
      </c>
      <c r="AN3081" s="116"/>
      <c r="AO3081" s="116"/>
      <c r="AP3081" s="116"/>
      <c r="AQ3081" s="367"/>
      <c r="AR3081" s="42"/>
      <c r="AS3081" s="43"/>
      <c r="AT3081" s="113"/>
      <c r="AU3081" s="113"/>
      <c r="AV3081" s="44"/>
      <c r="AW3081" s="113"/>
      <c r="AX3081" s="46"/>
      <c r="AY3081" s="2391"/>
    </row>
    <row r="3082" spans="1:57" s="8" customFormat="1" ht="15.95" customHeight="1" x14ac:dyDescent="0.25">
      <c r="A3082" s="36"/>
      <c r="B3082" s="1029"/>
      <c r="C3082" s="2"/>
      <c r="D3082" s="1029"/>
      <c r="E3082" s="1029"/>
      <c r="F3082" s="1029"/>
      <c r="G3082" s="1029"/>
      <c r="H3082" s="1029"/>
      <c r="I3082" s="1029"/>
      <c r="J3082" s="1029"/>
      <c r="K3082" s="1029"/>
      <c r="L3082" s="1029"/>
      <c r="M3082" s="1029"/>
      <c r="N3082" s="1036"/>
      <c r="O3082" s="1036"/>
      <c r="P3082" s="1557"/>
      <c r="Q3082" s="37"/>
      <c r="R3082" s="448"/>
      <c r="S3082" s="448"/>
      <c r="T3082" s="448"/>
      <c r="U3082" s="448"/>
      <c r="V3082" s="448"/>
      <c r="W3082" s="448"/>
      <c r="X3082" s="448"/>
      <c r="Y3082" s="1029" t="s">
        <v>230</v>
      </c>
      <c r="Z3082" s="1029" t="s">
        <v>230</v>
      </c>
      <c r="AA3082" s="1" t="s">
        <v>230</v>
      </c>
      <c r="AB3082" s="1029" t="s">
        <v>230</v>
      </c>
      <c r="AC3082" s="2103" t="s">
        <v>25302</v>
      </c>
      <c r="AD3082" s="2103" t="s">
        <v>24686</v>
      </c>
      <c r="AE3082" s="1029" t="s">
        <v>5595</v>
      </c>
      <c r="AF3082" s="1029" t="s">
        <v>5635</v>
      </c>
      <c r="AG3082" s="39" t="s">
        <v>24683</v>
      </c>
      <c r="AH3082" s="1" t="s">
        <v>1509</v>
      </c>
      <c r="AI3082" s="1640">
        <v>1.48</v>
      </c>
      <c r="AJ3082" s="37">
        <v>91</v>
      </c>
      <c r="AK3082" s="40">
        <f t="shared" si="426"/>
        <v>0.36898630136986305</v>
      </c>
      <c r="AL3082" s="40">
        <v>0</v>
      </c>
      <c r="AM3082" s="41">
        <f>SUBTOTAL(9,AK3082:AL3082)</f>
        <v>0.36898630136986305</v>
      </c>
      <c r="AN3082" s="40"/>
      <c r="AO3082" s="40"/>
      <c r="AP3082" s="40"/>
      <c r="AQ3082" s="1644"/>
      <c r="AR3082" s="1034"/>
      <c r="AS3082" s="45"/>
      <c r="AT3082" s="1029"/>
      <c r="AU3082" s="1029"/>
      <c r="AV3082" s="46"/>
      <c r="AW3082" s="1029"/>
      <c r="AX3082" s="46"/>
      <c r="AY3082" s="2391"/>
    </row>
    <row r="3083" spans="1:57" s="8" customFormat="1" ht="15.95" customHeight="1" x14ac:dyDescent="0.25">
      <c r="A3083" s="93"/>
      <c r="B3083" s="88"/>
      <c r="C3083" s="107"/>
      <c r="D3083" s="88"/>
      <c r="E3083" s="88"/>
      <c r="F3083" s="88"/>
      <c r="G3083" s="88"/>
      <c r="H3083" s="88"/>
      <c r="I3083" s="88"/>
      <c r="J3083" s="88"/>
      <c r="K3083" s="88"/>
      <c r="L3083" s="88"/>
      <c r="M3083" s="88"/>
      <c r="N3083" s="21"/>
      <c r="O3083" s="21"/>
      <c r="P3083" s="21"/>
      <c r="Q3083" s="97"/>
      <c r="R3083" s="94"/>
      <c r="S3083" s="94"/>
      <c r="T3083" s="94"/>
      <c r="U3083" s="94"/>
      <c r="V3083" s="94"/>
      <c r="W3083" s="94"/>
      <c r="X3083" s="94"/>
      <c r="Y3083" s="88" t="s">
        <v>230</v>
      </c>
      <c r="Z3083" s="88" t="s">
        <v>230</v>
      </c>
      <c r="AA3083" s="90" t="s">
        <v>230</v>
      </c>
      <c r="AB3083" s="88" t="s">
        <v>230</v>
      </c>
      <c r="AC3083" s="2113" t="s">
        <v>25299</v>
      </c>
      <c r="AD3083" s="2105" t="s">
        <v>25300</v>
      </c>
      <c r="AE3083" s="88" t="s">
        <v>5595</v>
      </c>
      <c r="AF3083" s="88" t="s">
        <v>5637</v>
      </c>
      <c r="AG3083" s="95" t="s">
        <v>24682</v>
      </c>
      <c r="AH3083" s="90" t="s">
        <v>1509</v>
      </c>
      <c r="AI3083" s="1640">
        <v>1.48</v>
      </c>
      <c r="AJ3083" s="97">
        <v>37</v>
      </c>
      <c r="AK3083" s="40">
        <f t="shared" si="426"/>
        <v>0.15002739726027398</v>
      </c>
      <c r="AL3083" s="98">
        <v>0</v>
      </c>
      <c r="AM3083" s="41">
        <f>SUBTOTAL(9,AK3083:AL3083)</f>
        <v>0.15002739726027398</v>
      </c>
      <c r="AN3083" s="98"/>
      <c r="AO3083" s="98"/>
      <c r="AP3083" s="98"/>
      <c r="AQ3083" s="368"/>
      <c r="AR3083" s="47"/>
      <c r="AS3083" s="48"/>
      <c r="AT3083" s="88"/>
      <c r="AU3083" s="88"/>
      <c r="AV3083" s="52"/>
      <c r="AW3083" s="88"/>
      <c r="AX3083" s="46"/>
      <c r="AY3083" s="2391"/>
    </row>
    <row r="3084" spans="1:57" s="1099" customFormat="1" ht="15.95" customHeight="1" x14ac:dyDescent="0.2">
      <c r="A3084" s="781"/>
      <c r="B3084" s="782"/>
      <c r="C3084" s="1003"/>
      <c r="D3084" s="782"/>
      <c r="E3084" s="782"/>
      <c r="F3084" s="782"/>
      <c r="G3084" s="782"/>
      <c r="H3084" s="782"/>
      <c r="I3084" s="782"/>
      <c r="J3084" s="782"/>
      <c r="K3084" s="782"/>
      <c r="L3084" s="782"/>
      <c r="M3084" s="782"/>
      <c r="N3084" s="2082"/>
      <c r="O3084" s="2082"/>
      <c r="P3084" s="2082"/>
      <c r="Q3084" s="785"/>
      <c r="R3084" s="783"/>
      <c r="S3084" s="783"/>
      <c r="T3084" s="783"/>
      <c r="U3084" s="783"/>
      <c r="V3084" s="783"/>
      <c r="W3084" s="783"/>
      <c r="X3084" s="783"/>
      <c r="Y3084" s="782"/>
      <c r="Z3084" s="782"/>
      <c r="AA3084" s="784"/>
      <c r="AB3084" s="782"/>
      <c r="AC3084" s="2091" t="s">
        <v>25034</v>
      </c>
      <c r="AD3084" s="2094" t="s">
        <v>25035</v>
      </c>
      <c r="AE3084" s="2093" t="s">
        <v>10854</v>
      </c>
      <c r="AF3084" s="2091" t="s">
        <v>25038</v>
      </c>
      <c r="AG3084" s="2095" t="s">
        <v>25040</v>
      </c>
      <c r="AH3084" s="784" t="s">
        <v>1509</v>
      </c>
      <c r="AI3084" s="2081">
        <v>1.48</v>
      </c>
      <c r="AJ3084" s="2083">
        <v>247</v>
      </c>
      <c r="AK3084" s="378">
        <f t="shared" si="426"/>
        <v>1.0015342465753425</v>
      </c>
      <c r="AL3084" s="430">
        <v>0</v>
      </c>
      <c r="AM3084" s="380">
        <f>SUM(AK3084:AL3084)</f>
        <v>1.0015342465753425</v>
      </c>
      <c r="AN3084" s="430"/>
      <c r="AO3084" s="430"/>
      <c r="AP3084" s="430"/>
      <c r="AQ3084" s="830"/>
      <c r="AR3084" s="484"/>
      <c r="AS3084" s="786"/>
      <c r="AT3084" s="782"/>
      <c r="AU3084" s="782"/>
      <c r="AV3084" s="787"/>
      <c r="AW3084" s="782"/>
      <c r="AX3084" s="2460" t="s">
        <v>25042</v>
      </c>
      <c r="AY3084" s="2401"/>
    </row>
    <row r="3085" spans="1:57" s="1099" customFormat="1" ht="27" customHeight="1" x14ac:dyDescent="0.2">
      <c r="A3085" s="781"/>
      <c r="B3085" s="782"/>
      <c r="C3085" s="1003"/>
      <c r="D3085" s="782"/>
      <c r="E3085" s="782"/>
      <c r="F3085" s="782"/>
      <c r="G3085" s="782"/>
      <c r="H3085" s="782"/>
      <c r="I3085" s="782"/>
      <c r="J3085" s="782"/>
      <c r="K3085" s="782"/>
      <c r="L3085" s="782"/>
      <c r="M3085" s="782"/>
      <c r="N3085" s="2082"/>
      <c r="O3085" s="2082"/>
      <c r="P3085" s="2082"/>
      <c r="Q3085" s="785"/>
      <c r="R3085" s="783"/>
      <c r="S3085" s="783"/>
      <c r="T3085" s="783"/>
      <c r="U3085" s="783"/>
      <c r="V3085" s="783"/>
      <c r="W3085" s="783"/>
      <c r="X3085" s="783"/>
      <c r="Y3085" s="782"/>
      <c r="Z3085" s="782"/>
      <c r="AA3085" s="784"/>
      <c r="AB3085" s="782"/>
      <c r="AC3085" s="2221" t="s">
        <v>25036</v>
      </c>
      <c r="AD3085" s="2437" t="s">
        <v>25037</v>
      </c>
      <c r="AE3085" s="2222" t="s">
        <v>10854</v>
      </c>
      <c r="AF3085" s="2221" t="s">
        <v>25039</v>
      </c>
      <c r="AG3085" s="2438" t="s">
        <v>25041</v>
      </c>
      <c r="AH3085" s="784" t="s">
        <v>1509</v>
      </c>
      <c r="AI3085" s="2255">
        <v>1.48</v>
      </c>
      <c r="AJ3085" s="2259">
        <v>91</v>
      </c>
      <c r="AK3085" s="430">
        <f t="shared" si="426"/>
        <v>0.36898630136986305</v>
      </c>
      <c r="AL3085" s="430">
        <v>0</v>
      </c>
      <c r="AM3085" s="1111">
        <f>SUM(AK3085:AL3085)</f>
        <v>0.36898630136986305</v>
      </c>
      <c r="AN3085" s="430"/>
      <c r="AO3085" s="430"/>
      <c r="AP3085" s="430"/>
      <c r="AQ3085" s="830"/>
      <c r="AR3085" s="484"/>
      <c r="AS3085" s="786"/>
      <c r="AT3085" s="782"/>
      <c r="AU3085" s="782"/>
      <c r="AV3085" s="787"/>
      <c r="AW3085" s="782"/>
      <c r="AX3085" s="2460" t="s">
        <v>25042</v>
      </c>
      <c r="AY3085" s="2401"/>
    </row>
    <row r="3086" spans="1:57" s="1395" customFormat="1" ht="15.95" customHeight="1" x14ac:dyDescent="0.25">
      <c r="A3086" s="353">
        <v>604</v>
      </c>
      <c r="B3086" s="354" t="s">
        <v>57</v>
      </c>
      <c r="C3086" s="366" t="s">
        <v>58</v>
      </c>
      <c r="D3086" s="354" t="s">
        <v>18934</v>
      </c>
      <c r="E3086" s="354" t="s">
        <v>26088</v>
      </c>
      <c r="F3086" s="354" t="s">
        <v>26089</v>
      </c>
      <c r="G3086" s="354" t="s">
        <v>221</v>
      </c>
      <c r="H3086" s="354" t="s">
        <v>219</v>
      </c>
      <c r="I3086" s="354" t="s">
        <v>17452</v>
      </c>
      <c r="J3086" s="354" t="s">
        <v>221</v>
      </c>
      <c r="K3086" s="354" t="s">
        <v>222</v>
      </c>
      <c r="L3086" s="272" t="s">
        <v>221</v>
      </c>
      <c r="M3086" s="272" t="s">
        <v>879</v>
      </c>
      <c r="N3086" s="360">
        <v>6.4</v>
      </c>
      <c r="O3086" s="360">
        <v>2.2000000000000002</v>
      </c>
      <c r="P3086" s="360">
        <f>O3086*N3086</f>
        <v>14.080000000000002</v>
      </c>
      <c r="Q3086" s="503">
        <v>1</v>
      </c>
      <c r="R3086" s="357"/>
      <c r="S3086" s="357">
        <v>1</v>
      </c>
      <c r="T3086" s="357"/>
      <c r="U3086" s="357">
        <v>0</v>
      </c>
      <c r="V3086" s="357"/>
      <c r="W3086" s="357"/>
      <c r="X3086" s="357"/>
      <c r="Y3086" s="354" t="s">
        <v>26090</v>
      </c>
      <c r="Z3086" s="354" t="s">
        <v>230</v>
      </c>
      <c r="AA3086" s="443" t="s">
        <v>230</v>
      </c>
      <c r="AB3086" s="354" t="s">
        <v>230</v>
      </c>
      <c r="AC3086" s="354" t="s">
        <v>230</v>
      </c>
      <c r="AD3086" s="354" t="s">
        <v>230</v>
      </c>
      <c r="AE3086" s="354" t="s">
        <v>5640</v>
      </c>
      <c r="AF3086" s="354" t="s">
        <v>376</v>
      </c>
      <c r="AG3086" s="358" t="s">
        <v>230</v>
      </c>
      <c r="AH3086" s="443" t="s">
        <v>58</v>
      </c>
      <c r="AI3086" s="359">
        <v>0.114</v>
      </c>
      <c r="AJ3086" s="360">
        <v>1654</v>
      </c>
      <c r="AK3086" s="359">
        <f>AJ3086*0.087/365</f>
        <v>0.39424109589041095</v>
      </c>
      <c r="AL3086" s="359">
        <f>AJ3086*0.027/365</f>
        <v>0.12235068493150686</v>
      </c>
      <c r="AM3086" s="361">
        <f>SUM(AK3086:AL3086)</f>
        <v>0.51659178082191781</v>
      </c>
      <c r="AN3086" s="359">
        <f t="shared" ref="AN3086:AN3095" si="427">AK3086</f>
        <v>0.39424109589041095</v>
      </c>
      <c r="AO3086" s="359">
        <f t="shared" ref="AO3086:AO3100" si="428">AL3086</f>
        <v>0.12235068493150686</v>
      </c>
      <c r="AP3086" s="359">
        <f t="shared" ref="AP3086:AP3095" si="429">AN3086+AO3086</f>
        <v>0.51659178082191781</v>
      </c>
      <c r="AQ3086" s="359">
        <f t="shared" ref="AQ3086:AQ3095" si="430">AP3086*30</f>
        <v>15.497753424657535</v>
      </c>
      <c r="AR3086" s="362" t="s">
        <v>231</v>
      </c>
      <c r="AS3086" s="363" t="s">
        <v>431</v>
      </c>
      <c r="AT3086" s="354" t="s">
        <v>232</v>
      </c>
      <c r="AU3086" s="354" t="s">
        <v>58</v>
      </c>
      <c r="AV3086" s="923" t="s">
        <v>5641</v>
      </c>
      <c r="AW3086" s="354" t="s">
        <v>234</v>
      </c>
      <c r="AX3086" s="805" t="s">
        <v>26091</v>
      </c>
      <c r="AY3086" s="2704"/>
      <c r="AZ3086" s="2408" t="s">
        <v>26092</v>
      </c>
    </row>
    <row r="3087" spans="1:57" s="55" customFormat="1" ht="15.95" customHeight="1" x14ac:dyDescent="0.25">
      <c r="A3087" s="182">
        <v>605</v>
      </c>
      <c r="B3087" s="166" t="s">
        <v>57</v>
      </c>
      <c r="C3087" s="366" t="s">
        <v>58</v>
      </c>
      <c r="D3087" s="354" t="s">
        <v>17325</v>
      </c>
      <c r="E3087" s="354" t="s">
        <v>5642</v>
      </c>
      <c r="F3087" s="354" t="s">
        <v>5643</v>
      </c>
      <c r="G3087" s="354"/>
      <c r="H3087" s="354" t="s">
        <v>732</v>
      </c>
      <c r="I3087" s="354">
        <v>0</v>
      </c>
      <c r="J3087" s="354" t="s">
        <v>317</v>
      </c>
      <c r="K3087" s="354" t="s">
        <v>879</v>
      </c>
      <c r="L3087" s="354" t="s">
        <v>317</v>
      </c>
      <c r="M3087" s="354" t="s">
        <v>317</v>
      </c>
      <c r="N3087" s="360">
        <v>2</v>
      </c>
      <c r="O3087" s="360">
        <v>2</v>
      </c>
      <c r="P3087" s="360">
        <v>4</v>
      </c>
      <c r="Q3087" s="503">
        <v>0</v>
      </c>
      <c r="R3087" s="357"/>
      <c r="S3087" s="357">
        <v>0</v>
      </c>
      <c r="T3087" s="357"/>
      <c r="U3087" s="357">
        <v>0</v>
      </c>
      <c r="V3087" s="357">
        <v>1</v>
      </c>
      <c r="W3087" s="357">
        <v>1</v>
      </c>
      <c r="X3087" s="357"/>
      <c r="Y3087" s="354" t="s">
        <v>61</v>
      </c>
      <c r="Z3087" s="354" t="s">
        <v>230</v>
      </c>
      <c r="AA3087" s="443" t="s">
        <v>230</v>
      </c>
      <c r="AB3087" s="354" t="s">
        <v>230</v>
      </c>
      <c r="AC3087" s="354" t="s">
        <v>230</v>
      </c>
      <c r="AD3087" s="354" t="s">
        <v>230</v>
      </c>
      <c r="AE3087" s="354" t="s">
        <v>5644</v>
      </c>
      <c r="AF3087" s="354" t="s">
        <v>3796</v>
      </c>
      <c r="AG3087" s="358" t="s">
        <v>230</v>
      </c>
      <c r="AH3087" s="443" t="s">
        <v>58</v>
      </c>
      <c r="AI3087" s="359">
        <v>0.114</v>
      </c>
      <c r="AJ3087" s="360">
        <v>2000</v>
      </c>
      <c r="AK3087" s="359">
        <f t="shared" ref="AK3087:AK3110" si="431">AJ3087*0.087/365</f>
        <v>0.47671232876712327</v>
      </c>
      <c r="AL3087" s="359">
        <v>0</v>
      </c>
      <c r="AM3087" s="361">
        <f t="shared" ref="AM3087:AM3102" si="432">AK3087+AL3087</f>
        <v>0.47671232876712327</v>
      </c>
      <c r="AN3087" s="359">
        <f t="shared" si="427"/>
        <v>0.47671232876712327</v>
      </c>
      <c r="AO3087" s="359">
        <f t="shared" si="428"/>
        <v>0</v>
      </c>
      <c r="AP3087" s="359">
        <f t="shared" si="429"/>
        <v>0.47671232876712327</v>
      </c>
      <c r="AQ3087" s="359">
        <f t="shared" si="430"/>
        <v>14.301369863013699</v>
      </c>
      <c r="AR3087" s="362" t="s">
        <v>231</v>
      </c>
      <c r="AS3087" s="363"/>
      <c r="AT3087" s="354" t="s">
        <v>232</v>
      </c>
      <c r="AU3087" s="354" t="s">
        <v>58</v>
      </c>
      <c r="AV3087" s="1437" t="s">
        <v>1122</v>
      </c>
      <c r="AW3087" s="354" t="s">
        <v>1122</v>
      </c>
      <c r="AX3087" s="2511" t="s">
        <v>17322</v>
      </c>
      <c r="AY3087" s="2391" t="s">
        <v>17323</v>
      </c>
      <c r="AZ3087" s="1395"/>
      <c r="BA3087" s="1395"/>
      <c r="BB3087" s="1395"/>
      <c r="BC3087" s="1395"/>
      <c r="BD3087" s="1395"/>
      <c r="BE3087" s="1395"/>
    </row>
    <row r="3088" spans="1:57" s="1395" customFormat="1" ht="15.95" customHeight="1" x14ac:dyDescent="0.25">
      <c r="A3088" s="353">
        <v>606</v>
      </c>
      <c r="B3088" s="354" t="s">
        <v>57</v>
      </c>
      <c r="C3088" s="366" t="s">
        <v>58</v>
      </c>
      <c r="D3088" s="354" t="s">
        <v>25683</v>
      </c>
      <c r="E3088" s="354" t="s">
        <v>25684</v>
      </c>
      <c r="F3088" s="354" t="s">
        <v>25685</v>
      </c>
      <c r="G3088" s="354" t="s">
        <v>221</v>
      </c>
      <c r="H3088" s="354" t="s">
        <v>219</v>
      </c>
      <c r="I3088" s="354" t="s">
        <v>17452</v>
      </c>
      <c r="J3088" s="354" t="s">
        <v>221</v>
      </c>
      <c r="K3088" s="354" t="s">
        <v>222</v>
      </c>
      <c r="L3088" s="272" t="s">
        <v>221</v>
      </c>
      <c r="M3088" s="272" t="s">
        <v>879</v>
      </c>
      <c r="N3088" s="360">
        <v>6.4</v>
      </c>
      <c r="O3088" s="360">
        <v>2.2000000000000002</v>
      </c>
      <c r="P3088" s="360">
        <f>O3088*N3088</f>
        <v>14.080000000000002</v>
      </c>
      <c r="Q3088" s="503">
        <v>2</v>
      </c>
      <c r="R3088" s="357"/>
      <c r="S3088" s="357">
        <v>0</v>
      </c>
      <c r="T3088" s="357"/>
      <c r="U3088" s="357">
        <v>0</v>
      </c>
      <c r="V3088" s="357"/>
      <c r="W3088" s="357">
        <v>1</v>
      </c>
      <c r="X3088" s="357"/>
      <c r="Y3088" s="354" t="s">
        <v>63</v>
      </c>
      <c r="Z3088" s="366" t="s">
        <v>224</v>
      </c>
      <c r="AA3088" s="762" t="s">
        <v>225</v>
      </c>
      <c r="AB3088" s="354" t="s">
        <v>3312</v>
      </c>
      <c r="AC3088" s="354" t="s">
        <v>3313</v>
      </c>
      <c r="AD3088" s="354" t="s">
        <v>17454</v>
      </c>
      <c r="AE3088" s="354" t="s">
        <v>5647</v>
      </c>
      <c r="AF3088" s="354" t="s">
        <v>3463</v>
      </c>
      <c r="AG3088" s="358" t="s">
        <v>230</v>
      </c>
      <c r="AH3088" s="443" t="s">
        <v>58</v>
      </c>
      <c r="AI3088" s="359">
        <v>0.114</v>
      </c>
      <c r="AJ3088" s="360">
        <v>2400</v>
      </c>
      <c r="AK3088" s="359">
        <f t="shared" si="431"/>
        <v>0.57205479452054786</v>
      </c>
      <c r="AL3088" s="359">
        <f t="shared" ref="AL3088:AL3110" si="433">AJ3088*0.027/365</f>
        <v>0.17753424657534245</v>
      </c>
      <c r="AM3088" s="361">
        <f t="shared" si="432"/>
        <v>0.74958904109589031</v>
      </c>
      <c r="AN3088" s="359">
        <f t="shared" si="427"/>
        <v>0.57205479452054786</v>
      </c>
      <c r="AO3088" s="359">
        <f t="shared" si="428"/>
        <v>0.17753424657534245</v>
      </c>
      <c r="AP3088" s="359">
        <f t="shared" si="429"/>
        <v>0.74958904109589031</v>
      </c>
      <c r="AQ3088" s="359">
        <f t="shared" si="430"/>
        <v>22.487671232876711</v>
      </c>
      <c r="AR3088" s="362" t="s">
        <v>231</v>
      </c>
      <c r="AS3088" s="363" t="s">
        <v>431</v>
      </c>
      <c r="AT3088" s="354" t="s">
        <v>232</v>
      </c>
      <c r="AU3088" s="354" t="s">
        <v>58</v>
      </c>
      <c r="AV3088" s="770"/>
      <c r="AW3088" s="354" t="s">
        <v>234</v>
      </c>
      <c r="AX3088" s="805" t="s">
        <v>26096</v>
      </c>
      <c r="AY3088" s="2601"/>
      <c r="AZ3088" s="2408" t="s">
        <v>26095</v>
      </c>
    </row>
    <row r="3089" spans="1:65" s="55" customFormat="1" ht="15.95" customHeight="1" x14ac:dyDescent="0.25">
      <c r="A3089" s="353">
        <v>607</v>
      </c>
      <c r="B3089" s="354" t="s">
        <v>57</v>
      </c>
      <c r="C3089" s="366" t="s">
        <v>58</v>
      </c>
      <c r="D3089" s="354" t="s">
        <v>17363</v>
      </c>
      <c r="E3089" s="354" t="s">
        <v>5648</v>
      </c>
      <c r="F3089" s="354" t="s">
        <v>5649</v>
      </c>
      <c r="G3089" s="354"/>
      <c r="H3089" s="354" t="s">
        <v>732</v>
      </c>
      <c r="I3089" s="354">
        <v>0</v>
      </c>
      <c r="J3089" s="354" t="s">
        <v>317</v>
      </c>
      <c r="K3089" s="354">
        <v>0</v>
      </c>
      <c r="L3089" s="354" t="s">
        <v>317</v>
      </c>
      <c r="M3089" s="354">
        <v>0</v>
      </c>
      <c r="N3089" s="360">
        <v>6</v>
      </c>
      <c r="O3089" s="360">
        <v>2</v>
      </c>
      <c r="P3089" s="360">
        <v>12</v>
      </c>
      <c r="Q3089" s="503">
        <v>4</v>
      </c>
      <c r="R3089" s="357"/>
      <c r="S3089" s="357">
        <v>1</v>
      </c>
      <c r="T3089" s="357"/>
      <c r="U3089" s="357">
        <v>0</v>
      </c>
      <c r="V3089" s="357"/>
      <c r="W3089" s="357"/>
      <c r="X3089" s="357"/>
      <c r="Y3089" s="354" t="s">
        <v>61</v>
      </c>
      <c r="Z3089" s="354" t="s">
        <v>230</v>
      </c>
      <c r="AA3089" s="203" t="s">
        <v>230</v>
      </c>
      <c r="AB3089" s="166" t="s">
        <v>230</v>
      </c>
      <c r="AC3089" s="166" t="s">
        <v>230</v>
      </c>
      <c r="AD3089" s="166" t="s">
        <v>230</v>
      </c>
      <c r="AE3089" s="166" t="s">
        <v>5650</v>
      </c>
      <c r="AF3089" s="166" t="s">
        <v>5651</v>
      </c>
      <c r="AG3089" s="165" t="s">
        <v>230</v>
      </c>
      <c r="AH3089" s="203" t="s">
        <v>58</v>
      </c>
      <c r="AI3089" s="359">
        <v>0.114</v>
      </c>
      <c r="AJ3089" s="360">
        <v>5600</v>
      </c>
      <c r="AK3089" s="359">
        <f t="shared" si="431"/>
        <v>1.3347945205479452</v>
      </c>
      <c r="AL3089" s="359">
        <v>0</v>
      </c>
      <c r="AM3089" s="361">
        <f t="shared" si="432"/>
        <v>1.3347945205479452</v>
      </c>
      <c r="AN3089" s="359">
        <f t="shared" si="427"/>
        <v>1.3347945205479452</v>
      </c>
      <c r="AO3089" s="359">
        <f t="shared" si="428"/>
        <v>0</v>
      </c>
      <c r="AP3089" s="359">
        <f t="shared" si="429"/>
        <v>1.3347945205479452</v>
      </c>
      <c r="AQ3089" s="359">
        <f t="shared" si="430"/>
        <v>40.043835616438358</v>
      </c>
      <c r="AR3089" s="362" t="s">
        <v>231</v>
      </c>
      <c r="AS3089" s="363" t="s">
        <v>431</v>
      </c>
      <c r="AT3089" s="354" t="s">
        <v>232</v>
      </c>
      <c r="AU3089" s="354" t="s">
        <v>58</v>
      </c>
      <c r="AV3089" s="923" t="s">
        <v>5652</v>
      </c>
      <c r="AW3089" s="354" t="s">
        <v>234</v>
      </c>
      <c r="AX3089" s="2511" t="s">
        <v>17322</v>
      </c>
      <c r="AY3089" s="2391" t="s">
        <v>17364</v>
      </c>
      <c r="AZ3089" s="1395"/>
    </row>
    <row r="3090" spans="1:65" s="55" customFormat="1" ht="15.95" customHeight="1" x14ac:dyDescent="0.2">
      <c r="A3090" s="353">
        <v>608</v>
      </c>
      <c r="B3090" s="354" t="s">
        <v>57</v>
      </c>
      <c r="C3090" s="366" t="s">
        <v>58</v>
      </c>
      <c r="D3090" s="354" t="s">
        <v>17451</v>
      </c>
      <c r="E3090" s="354" t="s">
        <v>5653</v>
      </c>
      <c r="F3090" s="354" t="s">
        <v>5654</v>
      </c>
      <c r="G3090" s="354" t="s">
        <v>221</v>
      </c>
      <c r="H3090" s="354" t="s">
        <v>219</v>
      </c>
      <c r="I3090" s="354" t="s">
        <v>17452</v>
      </c>
      <c r="J3090" s="354" t="s">
        <v>221</v>
      </c>
      <c r="K3090" s="354" t="s">
        <v>222</v>
      </c>
      <c r="L3090" s="354" t="s">
        <v>221</v>
      </c>
      <c r="M3090" s="354" t="s">
        <v>879</v>
      </c>
      <c r="N3090" s="360">
        <v>3</v>
      </c>
      <c r="O3090" s="360">
        <v>2</v>
      </c>
      <c r="P3090" s="360">
        <v>6</v>
      </c>
      <c r="Q3090" s="503">
        <v>4</v>
      </c>
      <c r="R3090" s="183"/>
      <c r="S3090" s="357">
        <v>0</v>
      </c>
      <c r="T3090" s="357"/>
      <c r="U3090" s="357">
        <v>0</v>
      </c>
      <c r="V3090" s="357"/>
      <c r="W3090" s="357">
        <v>1</v>
      </c>
      <c r="X3090" s="357"/>
      <c r="Y3090" s="925" t="s">
        <v>16652</v>
      </c>
      <c r="Z3090" s="166" t="s">
        <v>230</v>
      </c>
      <c r="AA3090" s="203" t="s">
        <v>230</v>
      </c>
      <c r="AB3090" s="166" t="s">
        <v>230</v>
      </c>
      <c r="AC3090" s="166" t="s">
        <v>230</v>
      </c>
      <c r="AD3090" s="354" t="s">
        <v>230</v>
      </c>
      <c r="AE3090" s="354" t="s">
        <v>5655</v>
      </c>
      <c r="AF3090" s="354" t="s">
        <v>5656</v>
      </c>
      <c r="AG3090" s="358" t="s">
        <v>230</v>
      </c>
      <c r="AH3090" s="443" t="s">
        <v>58</v>
      </c>
      <c r="AI3090" s="359">
        <v>0.114</v>
      </c>
      <c r="AJ3090" s="360">
        <v>5280</v>
      </c>
      <c r="AK3090" s="359">
        <f>AJ3090*0.087/365</f>
        <v>1.2585205479452053</v>
      </c>
      <c r="AL3090" s="359">
        <f>AJ3090*0.027/365</f>
        <v>0.39057534246575343</v>
      </c>
      <c r="AM3090" s="361">
        <f>SUM(AK3090:AL3090)</f>
        <v>1.6490958904109587</v>
      </c>
      <c r="AN3090" s="359">
        <f t="shared" si="427"/>
        <v>1.2585205479452053</v>
      </c>
      <c r="AO3090" s="359">
        <f t="shared" si="428"/>
        <v>0.39057534246575343</v>
      </c>
      <c r="AP3090" s="359">
        <f t="shared" si="429"/>
        <v>1.6490958904109587</v>
      </c>
      <c r="AQ3090" s="359">
        <f>AP3090*30</f>
        <v>49.472876712328762</v>
      </c>
      <c r="AR3090" s="362" t="s">
        <v>231</v>
      </c>
      <c r="AS3090" s="354" t="s">
        <v>431</v>
      </c>
      <c r="AT3090" s="354" t="s">
        <v>232</v>
      </c>
      <c r="AU3090" s="354" t="s">
        <v>58</v>
      </c>
      <c r="AV3090" s="231"/>
      <c r="AW3090" s="166" t="s">
        <v>234</v>
      </c>
      <c r="AX3090" s="805" t="s">
        <v>20346</v>
      </c>
      <c r="AY3090" s="2391"/>
      <c r="AZ3090" s="778" t="s">
        <v>20345</v>
      </c>
    </row>
    <row r="3091" spans="1:65" s="1395" customFormat="1" ht="15.95" customHeight="1" x14ac:dyDescent="0.25">
      <c r="A3091" s="353">
        <v>609</v>
      </c>
      <c r="B3091" s="354" t="s">
        <v>57</v>
      </c>
      <c r="C3091" s="366" t="s">
        <v>58</v>
      </c>
      <c r="D3091" s="354" t="s">
        <v>18914</v>
      </c>
      <c r="E3091" s="354" t="s">
        <v>5658</v>
      </c>
      <c r="F3091" s="354" t="s">
        <v>5659</v>
      </c>
      <c r="G3091" s="354" t="s">
        <v>221</v>
      </c>
      <c r="H3091" s="354" t="s">
        <v>219</v>
      </c>
      <c r="I3091" s="354" t="s">
        <v>17452</v>
      </c>
      <c r="J3091" s="354" t="s">
        <v>221</v>
      </c>
      <c r="K3091" s="354" t="s">
        <v>222</v>
      </c>
      <c r="L3091" s="272" t="s">
        <v>221</v>
      </c>
      <c r="M3091" s="272" t="s">
        <v>879</v>
      </c>
      <c r="N3091" s="360">
        <v>6.4</v>
      </c>
      <c r="O3091" s="360">
        <v>2.2000000000000002</v>
      </c>
      <c r="P3091" s="360">
        <f>O3091*N3091</f>
        <v>14.080000000000002</v>
      </c>
      <c r="Q3091" s="503">
        <v>2</v>
      </c>
      <c r="R3091" s="357"/>
      <c r="S3091" s="357">
        <v>1</v>
      </c>
      <c r="T3091" s="357"/>
      <c r="U3091" s="357">
        <v>0</v>
      </c>
      <c r="V3091" s="357"/>
      <c r="W3091" s="357"/>
      <c r="X3091" s="357"/>
      <c r="Y3091" s="354" t="s">
        <v>63</v>
      </c>
      <c r="Z3091" s="366" t="s">
        <v>224</v>
      </c>
      <c r="AA3091" s="762" t="s">
        <v>225</v>
      </c>
      <c r="AB3091" s="354" t="s">
        <v>3312</v>
      </c>
      <c r="AC3091" s="354" t="s">
        <v>3313</v>
      </c>
      <c r="AD3091" s="354" t="s">
        <v>17454</v>
      </c>
      <c r="AE3091" s="354" t="s">
        <v>11102</v>
      </c>
      <c r="AF3091" s="354" t="s">
        <v>4653</v>
      </c>
      <c r="AG3091" s="358" t="s">
        <v>230</v>
      </c>
      <c r="AH3091" s="443" t="s">
        <v>58</v>
      </c>
      <c r="AI3091" s="359">
        <v>0.114</v>
      </c>
      <c r="AJ3091" s="360">
        <v>3200</v>
      </c>
      <c r="AK3091" s="359">
        <f t="shared" si="431"/>
        <v>0.76273972602739715</v>
      </c>
      <c r="AL3091" s="359">
        <f t="shared" si="433"/>
        <v>0.23671232876712331</v>
      </c>
      <c r="AM3091" s="361">
        <f t="shared" si="432"/>
        <v>0.99945205479452048</v>
      </c>
      <c r="AN3091" s="359">
        <f t="shared" si="427"/>
        <v>0.76273972602739715</v>
      </c>
      <c r="AO3091" s="359">
        <f t="shared" si="428"/>
        <v>0.23671232876712331</v>
      </c>
      <c r="AP3091" s="359">
        <f t="shared" si="429"/>
        <v>0.99945205479452048</v>
      </c>
      <c r="AQ3091" s="359">
        <f t="shared" si="430"/>
        <v>29.983561643835614</v>
      </c>
      <c r="AR3091" s="362" t="s">
        <v>231</v>
      </c>
      <c r="AS3091" s="363" t="s">
        <v>431</v>
      </c>
      <c r="AT3091" s="354" t="s">
        <v>232</v>
      </c>
      <c r="AU3091" s="354" t="s">
        <v>58</v>
      </c>
      <c r="AV3091" s="770"/>
      <c r="AW3091" s="354" t="s">
        <v>234</v>
      </c>
      <c r="AX3091" s="805" t="s">
        <v>25659</v>
      </c>
      <c r="AY3091" s="2601"/>
      <c r="AZ3091" s="2408" t="s">
        <v>25660</v>
      </c>
    </row>
    <row r="3092" spans="1:65" s="55" customFormat="1" ht="15.95" customHeight="1" x14ac:dyDescent="0.25">
      <c r="A3092" s="353">
        <v>610</v>
      </c>
      <c r="B3092" s="354" t="s">
        <v>57</v>
      </c>
      <c r="C3092" s="366" t="s">
        <v>58</v>
      </c>
      <c r="D3092" s="354" t="s">
        <v>17324</v>
      </c>
      <c r="E3092" s="354" t="s">
        <v>5661</v>
      </c>
      <c r="F3092" s="354" t="s">
        <v>5662</v>
      </c>
      <c r="G3092" s="354"/>
      <c r="H3092" s="354" t="s">
        <v>219</v>
      </c>
      <c r="I3092" s="354" t="s">
        <v>17452</v>
      </c>
      <c r="J3092" s="354" t="s">
        <v>221</v>
      </c>
      <c r="K3092" s="354" t="s">
        <v>222</v>
      </c>
      <c r="L3092" s="272" t="s">
        <v>221</v>
      </c>
      <c r="M3092" s="272" t="s">
        <v>879</v>
      </c>
      <c r="N3092" s="360">
        <v>6.4</v>
      </c>
      <c r="O3092" s="360">
        <v>2.2000000000000002</v>
      </c>
      <c r="P3092" s="360">
        <f>O3092*N3092</f>
        <v>14.080000000000002</v>
      </c>
      <c r="Q3092" s="503">
        <v>4</v>
      </c>
      <c r="R3092" s="357"/>
      <c r="S3092" s="357">
        <v>0</v>
      </c>
      <c r="T3092" s="357"/>
      <c r="U3092" s="357">
        <v>0</v>
      </c>
      <c r="V3092" s="357"/>
      <c r="W3092" s="357">
        <v>1</v>
      </c>
      <c r="X3092" s="357"/>
      <c r="Y3092" s="354" t="s">
        <v>63</v>
      </c>
      <c r="Z3092" s="366" t="s">
        <v>224</v>
      </c>
      <c r="AA3092" s="762" t="s">
        <v>225</v>
      </c>
      <c r="AB3092" s="354" t="s">
        <v>3312</v>
      </c>
      <c r="AC3092" s="354" t="s">
        <v>3313</v>
      </c>
      <c r="AD3092" s="354" t="s">
        <v>17454</v>
      </c>
      <c r="AE3092" s="166" t="s">
        <v>5663</v>
      </c>
      <c r="AF3092" s="354" t="s">
        <v>3450</v>
      </c>
      <c r="AG3092" s="358" t="s">
        <v>230</v>
      </c>
      <c r="AH3092" s="443" t="s">
        <v>58</v>
      </c>
      <c r="AI3092" s="359">
        <v>0.114</v>
      </c>
      <c r="AJ3092" s="360">
        <v>3760</v>
      </c>
      <c r="AK3092" s="359">
        <f t="shared" si="431"/>
        <v>0.89621917808219176</v>
      </c>
      <c r="AL3092" s="359">
        <v>0</v>
      </c>
      <c r="AM3092" s="361">
        <f t="shared" si="432"/>
        <v>0.89621917808219176</v>
      </c>
      <c r="AN3092" s="359">
        <f t="shared" si="427"/>
        <v>0.89621917808219176</v>
      </c>
      <c r="AO3092" s="359">
        <f t="shared" si="428"/>
        <v>0</v>
      </c>
      <c r="AP3092" s="359">
        <f t="shared" si="429"/>
        <v>0.89621917808219176</v>
      </c>
      <c r="AQ3092" s="359">
        <f t="shared" si="430"/>
        <v>26.886575342465754</v>
      </c>
      <c r="AR3092" s="362" t="s">
        <v>231</v>
      </c>
      <c r="AS3092" s="363" t="s">
        <v>431</v>
      </c>
      <c r="AT3092" s="354" t="s">
        <v>232</v>
      </c>
      <c r="AU3092" s="354" t="s">
        <v>58</v>
      </c>
      <c r="AV3092" s="923" t="s">
        <v>5664</v>
      </c>
      <c r="AW3092" s="166" t="s">
        <v>234</v>
      </c>
      <c r="AX3092" s="2511" t="s">
        <v>17322</v>
      </c>
      <c r="AY3092" s="2391" t="s">
        <v>17323</v>
      </c>
    </row>
    <row r="3093" spans="1:65" s="55" customFormat="1" ht="15.95" customHeight="1" x14ac:dyDescent="0.25">
      <c r="A3093" s="182">
        <v>611</v>
      </c>
      <c r="B3093" s="166" t="s">
        <v>57</v>
      </c>
      <c r="C3093" s="366" t="s">
        <v>58</v>
      </c>
      <c r="D3093" s="354" t="s">
        <v>17365</v>
      </c>
      <c r="E3093" s="354" t="s">
        <v>5665</v>
      </c>
      <c r="F3093" s="354" t="s">
        <v>5666</v>
      </c>
      <c r="G3093" s="354"/>
      <c r="H3093" s="354" t="s">
        <v>732</v>
      </c>
      <c r="I3093" s="354">
        <v>0</v>
      </c>
      <c r="J3093" s="354" t="s">
        <v>221</v>
      </c>
      <c r="K3093" s="354">
        <v>0</v>
      </c>
      <c r="L3093" s="354" t="s">
        <v>317</v>
      </c>
      <c r="M3093" s="354">
        <v>0</v>
      </c>
      <c r="N3093" s="360">
        <v>2</v>
      </c>
      <c r="O3093" s="360">
        <v>1.5</v>
      </c>
      <c r="P3093" s="360">
        <v>3</v>
      </c>
      <c r="Q3093" s="503">
        <v>0</v>
      </c>
      <c r="R3093" s="357"/>
      <c r="S3093" s="357">
        <v>0</v>
      </c>
      <c r="T3093" s="357"/>
      <c r="U3093" s="357">
        <v>0</v>
      </c>
      <c r="V3093" s="357">
        <v>1</v>
      </c>
      <c r="W3093" s="357">
        <v>1</v>
      </c>
      <c r="X3093" s="357"/>
      <c r="Y3093" s="354" t="s">
        <v>61</v>
      </c>
      <c r="Z3093" s="354" t="s">
        <v>230</v>
      </c>
      <c r="AA3093" s="443" t="s">
        <v>230</v>
      </c>
      <c r="AB3093" s="354" t="s">
        <v>230</v>
      </c>
      <c r="AC3093" s="354" t="s">
        <v>230</v>
      </c>
      <c r="AD3093" s="354" t="s">
        <v>230</v>
      </c>
      <c r="AE3093" s="354" t="s">
        <v>5667</v>
      </c>
      <c r="AF3093" s="354" t="s">
        <v>301</v>
      </c>
      <c r="AG3093" s="358" t="s">
        <v>230</v>
      </c>
      <c r="AH3093" s="443" t="s">
        <v>58</v>
      </c>
      <c r="AI3093" s="359">
        <v>0.114</v>
      </c>
      <c r="AJ3093" s="360">
        <v>1600</v>
      </c>
      <c r="AK3093" s="359">
        <f t="shared" si="431"/>
        <v>0.38136986301369857</v>
      </c>
      <c r="AL3093" s="359">
        <v>0</v>
      </c>
      <c r="AM3093" s="361">
        <f t="shared" si="432"/>
        <v>0.38136986301369857</v>
      </c>
      <c r="AN3093" s="359">
        <f t="shared" si="427"/>
        <v>0.38136986301369857</v>
      </c>
      <c r="AO3093" s="359">
        <f t="shared" si="428"/>
        <v>0</v>
      </c>
      <c r="AP3093" s="359">
        <f t="shared" si="429"/>
        <v>0.38136986301369857</v>
      </c>
      <c r="AQ3093" s="359">
        <f t="shared" si="430"/>
        <v>11.441095890410956</v>
      </c>
      <c r="AR3093" s="362" t="s">
        <v>231</v>
      </c>
      <c r="AS3093" s="363"/>
      <c r="AT3093" s="354" t="s">
        <v>232</v>
      </c>
      <c r="AU3093" s="354" t="s">
        <v>58</v>
      </c>
      <c r="AV3093" s="1437" t="s">
        <v>1122</v>
      </c>
      <c r="AW3093" s="354" t="s">
        <v>1122</v>
      </c>
      <c r="AX3093" s="2511" t="s">
        <v>17322</v>
      </c>
      <c r="AY3093" s="2391" t="s">
        <v>17366</v>
      </c>
      <c r="AZ3093" s="1395"/>
      <c r="BA3093" s="1395"/>
    </row>
    <row r="3094" spans="1:65" s="55" customFormat="1" ht="15.95" customHeight="1" x14ac:dyDescent="0.25">
      <c r="A3094" s="182">
        <v>612</v>
      </c>
      <c r="B3094" s="166" t="s">
        <v>57</v>
      </c>
      <c r="C3094" s="170" t="s">
        <v>58</v>
      </c>
      <c r="D3094" s="166" t="s">
        <v>18933</v>
      </c>
      <c r="E3094" s="166" t="s">
        <v>5669</v>
      </c>
      <c r="F3094" s="166" t="s">
        <v>5670</v>
      </c>
      <c r="G3094" s="166"/>
      <c r="H3094" s="166" t="s">
        <v>219</v>
      </c>
      <c r="I3094" s="166" t="s">
        <v>220</v>
      </c>
      <c r="J3094" s="166" t="s">
        <v>221</v>
      </c>
      <c r="K3094" s="166" t="s">
        <v>222</v>
      </c>
      <c r="L3094" s="166" t="s">
        <v>221</v>
      </c>
      <c r="M3094" s="166" t="s">
        <v>879</v>
      </c>
      <c r="N3094" s="186">
        <v>4</v>
      </c>
      <c r="O3094" s="186">
        <v>2</v>
      </c>
      <c r="P3094" s="186">
        <v>8</v>
      </c>
      <c r="Q3094" s="184">
        <v>4</v>
      </c>
      <c r="R3094" s="183"/>
      <c r="S3094" s="183">
        <v>0</v>
      </c>
      <c r="T3094" s="183"/>
      <c r="U3094" s="183">
        <v>0</v>
      </c>
      <c r="V3094" s="183"/>
      <c r="W3094" s="183">
        <v>1</v>
      </c>
      <c r="X3094" s="183"/>
      <c r="Y3094" s="673" t="s">
        <v>16652</v>
      </c>
      <c r="Z3094" s="166" t="s">
        <v>230</v>
      </c>
      <c r="AA3094" s="203" t="s">
        <v>230</v>
      </c>
      <c r="AB3094" s="166" t="s">
        <v>230</v>
      </c>
      <c r="AC3094" s="166" t="s">
        <v>230</v>
      </c>
      <c r="AD3094" s="166" t="s">
        <v>230</v>
      </c>
      <c r="AE3094" s="166" t="s">
        <v>5671</v>
      </c>
      <c r="AF3094" s="166" t="s">
        <v>5672</v>
      </c>
      <c r="AG3094" s="165" t="s">
        <v>230</v>
      </c>
      <c r="AH3094" s="203" t="s">
        <v>58</v>
      </c>
      <c r="AI3094" s="167">
        <v>0.114</v>
      </c>
      <c r="AJ3094" s="186">
        <v>6400</v>
      </c>
      <c r="AK3094" s="167">
        <f t="shared" si="431"/>
        <v>1.5254794520547943</v>
      </c>
      <c r="AL3094" s="167">
        <f t="shared" si="433"/>
        <v>0.47342465753424662</v>
      </c>
      <c r="AM3094" s="187">
        <f t="shared" si="432"/>
        <v>1.998904109589041</v>
      </c>
      <c r="AN3094" s="167">
        <f t="shared" si="427"/>
        <v>1.5254794520547943</v>
      </c>
      <c r="AO3094" s="167">
        <f t="shared" si="428"/>
        <v>0.47342465753424662</v>
      </c>
      <c r="AP3094" s="167">
        <f t="shared" si="429"/>
        <v>1.998904109589041</v>
      </c>
      <c r="AQ3094" s="167">
        <f t="shared" si="430"/>
        <v>59.967123287671228</v>
      </c>
      <c r="AR3094" s="193" t="s">
        <v>231</v>
      </c>
      <c r="AS3094" s="166" t="s">
        <v>431</v>
      </c>
      <c r="AT3094" s="166" t="s">
        <v>232</v>
      </c>
      <c r="AU3094" s="166" t="s">
        <v>58</v>
      </c>
      <c r="AV3094" s="679" t="s">
        <v>5673</v>
      </c>
      <c r="AW3094" s="166" t="s">
        <v>234</v>
      </c>
      <c r="AX3094" s="46"/>
      <c r="AY3094" s="2391"/>
    </row>
    <row r="3095" spans="1:65" s="55" customFormat="1" ht="15.95" customHeight="1" x14ac:dyDescent="0.25">
      <c r="A3095" s="182">
        <v>613</v>
      </c>
      <c r="B3095" s="166" t="s">
        <v>57</v>
      </c>
      <c r="C3095" s="170" t="s">
        <v>58</v>
      </c>
      <c r="D3095" s="166" t="s">
        <v>18932</v>
      </c>
      <c r="E3095" s="166" t="s">
        <v>5675</v>
      </c>
      <c r="F3095" s="166" t="s">
        <v>5676</v>
      </c>
      <c r="G3095" s="166"/>
      <c r="H3095" s="166" t="s">
        <v>732</v>
      </c>
      <c r="I3095" s="166">
        <v>0</v>
      </c>
      <c r="J3095" s="166" t="s">
        <v>317</v>
      </c>
      <c r="K3095" s="166">
        <v>0</v>
      </c>
      <c r="L3095" s="166" t="s">
        <v>317</v>
      </c>
      <c r="M3095" s="166">
        <v>0</v>
      </c>
      <c r="N3095" s="186">
        <v>4</v>
      </c>
      <c r="O3095" s="186">
        <v>2</v>
      </c>
      <c r="P3095" s="186">
        <v>8</v>
      </c>
      <c r="Q3095" s="184">
        <v>0</v>
      </c>
      <c r="R3095" s="183"/>
      <c r="S3095" s="183">
        <v>0</v>
      </c>
      <c r="T3095" s="183"/>
      <c r="U3095" s="183">
        <v>0</v>
      </c>
      <c r="V3095" s="183">
        <v>1</v>
      </c>
      <c r="W3095" s="183">
        <v>1</v>
      </c>
      <c r="X3095" s="183"/>
      <c r="Y3095" s="166" t="s">
        <v>61</v>
      </c>
      <c r="Z3095" s="166" t="s">
        <v>230</v>
      </c>
      <c r="AA3095" s="203" t="s">
        <v>230</v>
      </c>
      <c r="AB3095" s="166" t="s">
        <v>230</v>
      </c>
      <c r="AC3095" s="166" t="s">
        <v>230</v>
      </c>
      <c r="AD3095" s="166" t="s">
        <v>230</v>
      </c>
      <c r="AE3095" s="166" t="s">
        <v>5677</v>
      </c>
      <c r="AF3095" s="166" t="s">
        <v>5678</v>
      </c>
      <c r="AG3095" s="165" t="s">
        <v>230</v>
      </c>
      <c r="AH3095" s="203" t="s">
        <v>58</v>
      </c>
      <c r="AI3095" s="167">
        <v>0.114</v>
      </c>
      <c r="AJ3095" s="186">
        <v>1280</v>
      </c>
      <c r="AK3095" s="167">
        <f t="shared" si="431"/>
        <v>0.30509589041095886</v>
      </c>
      <c r="AL3095" s="167">
        <f t="shared" si="433"/>
        <v>9.4684931506849326E-2</v>
      </c>
      <c r="AM3095" s="187">
        <f t="shared" si="432"/>
        <v>0.39978082191780817</v>
      </c>
      <c r="AN3095" s="167">
        <f t="shared" si="427"/>
        <v>0.30509589041095886</v>
      </c>
      <c r="AO3095" s="167">
        <f t="shared" si="428"/>
        <v>9.4684931506849326E-2</v>
      </c>
      <c r="AP3095" s="167">
        <f t="shared" si="429"/>
        <v>0.39978082191780817</v>
      </c>
      <c r="AQ3095" s="167">
        <f t="shared" si="430"/>
        <v>11.993424657534245</v>
      </c>
      <c r="AR3095" s="193" t="s">
        <v>231</v>
      </c>
      <c r="AS3095" s="194"/>
      <c r="AT3095" s="166" t="s">
        <v>232</v>
      </c>
      <c r="AU3095" s="166" t="s">
        <v>58</v>
      </c>
      <c r="AV3095" s="269" t="s">
        <v>1122</v>
      </c>
      <c r="AW3095" s="166" t="s">
        <v>1122</v>
      </c>
      <c r="AX3095" s="46"/>
      <c r="AY3095" s="2391"/>
    </row>
    <row r="3096" spans="1:65" s="55" customFormat="1" ht="15.95" customHeight="1" x14ac:dyDescent="0.25">
      <c r="A3096" s="2294">
        <v>614</v>
      </c>
      <c r="B3096" s="1116" t="s">
        <v>57</v>
      </c>
      <c r="C3096" s="1183" t="s">
        <v>58</v>
      </c>
      <c r="D3096" s="1116" t="s">
        <v>18915</v>
      </c>
      <c r="E3096" s="1116" t="s">
        <v>5679</v>
      </c>
      <c r="F3096" s="1116" t="s">
        <v>5680</v>
      </c>
      <c r="G3096" s="1116"/>
      <c r="H3096" s="1116" t="s">
        <v>219</v>
      </c>
      <c r="I3096" s="1116" t="s">
        <v>17452</v>
      </c>
      <c r="J3096" s="1116" t="s">
        <v>221</v>
      </c>
      <c r="K3096" s="1116" t="s">
        <v>222</v>
      </c>
      <c r="L3096" s="2326" t="s">
        <v>221</v>
      </c>
      <c r="M3096" s="2326" t="s">
        <v>879</v>
      </c>
      <c r="N3096" s="1125">
        <v>6.4</v>
      </c>
      <c r="O3096" s="1125">
        <v>2.2000000000000002</v>
      </c>
      <c r="P3096" s="1125">
        <f>O3096*N3096</f>
        <v>14.080000000000002</v>
      </c>
      <c r="Q3096" s="1190">
        <v>0</v>
      </c>
      <c r="R3096" s="1187"/>
      <c r="S3096" s="1187">
        <v>0</v>
      </c>
      <c r="T3096" s="1187"/>
      <c r="U3096" s="1187">
        <v>0</v>
      </c>
      <c r="V3096" s="1187">
        <v>2</v>
      </c>
      <c r="W3096" s="1187">
        <v>1</v>
      </c>
      <c r="X3096" s="1187"/>
      <c r="Y3096" s="1116" t="s">
        <v>63</v>
      </c>
      <c r="Z3096" s="1183" t="s">
        <v>224</v>
      </c>
      <c r="AA3096" s="2295" t="s">
        <v>225</v>
      </c>
      <c r="AB3096" s="1116" t="s">
        <v>3312</v>
      </c>
      <c r="AC3096" s="1116" t="s">
        <v>3313</v>
      </c>
      <c r="AD3096" s="1116" t="s">
        <v>17454</v>
      </c>
      <c r="AE3096" s="1116" t="s">
        <v>5681</v>
      </c>
      <c r="AF3096" s="1116" t="s">
        <v>370</v>
      </c>
      <c r="AG3096" s="1122" t="s">
        <v>230</v>
      </c>
      <c r="AH3096" s="1188" t="s">
        <v>58</v>
      </c>
      <c r="AI3096" s="1191">
        <v>0.114</v>
      </c>
      <c r="AJ3096" s="1125">
        <v>2800</v>
      </c>
      <c r="AK3096" s="1191">
        <f t="shared" si="431"/>
        <v>0.66739726027397261</v>
      </c>
      <c r="AL3096" s="1191">
        <v>0</v>
      </c>
      <c r="AM3096" s="1192">
        <f t="shared" si="432"/>
        <v>0.66739726027397261</v>
      </c>
      <c r="AN3096" s="1191">
        <f>SUM(AK3096:AK3099)</f>
        <v>1.1583945205479453</v>
      </c>
      <c r="AO3096" s="1191">
        <f t="shared" si="428"/>
        <v>0</v>
      </c>
      <c r="AP3096" s="1191">
        <f>SUM(AM3096:AM3099)</f>
        <v>1.1583945205479453</v>
      </c>
      <c r="AQ3096" s="1191">
        <f>AP3096*30</f>
        <v>34.751835616438363</v>
      </c>
      <c r="AR3096" s="2439" t="s">
        <v>231</v>
      </c>
      <c r="AS3096" s="1184" t="s">
        <v>431</v>
      </c>
      <c r="AT3096" s="1116" t="s">
        <v>232</v>
      </c>
      <c r="AU3096" s="1116" t="s">
        <v>58</v>
      </c>
      <c r="AV3096" s="2296"/>
      <c r="AW3096" s="2441" t="s">
        <v>234</v>
      </c>
      <c r="AX3096" s="2539" t="s">
        <v>17322</v>
      </c>
      <c r="AY3096" s="2391" t="s">
        <v>17323</v>
      </c>
      <c r="AZ3096" s="1395"/>
      <c r="BA3096" s="1395"/>
      <c r="BB3096" s="1395"/>
      <c r="BC3096" s="1395"/>
      <c r="BD3096" s="1395"/>
      <c r="BE3096" s="1395"/>
      <c r="BF3096" s="1395"/>
      <c r="BG3096" s="1395"/>
      <c r="BH3096" s="1395"/>
      <c r="BI3096" s="1395"/>
      <c r="BJ3096" s="1395"/>
      <c r="BK3096" s="1395"/>
      <c r="BL3096" s="1395"/>
      <c r="BM3096" s="1395"/>
    </row>
    <row r="3097" spans="1:65" s="1395" customFormat="1" ht="15.95" customHeight="1" x14ac:dyDescent="0.25">
      <c r="A3097" s="2262"/>
      <c r="C3097" s="2263"/>
      <c r="L3097" s="2077"/>
      <c r="M3097" s="2077"/>
      <c r="N3097" s="2264"/>
      <c r="O3097" s="2264"/>
      <c r="P3097" s="2264"/>
      <c r="Q3097" s="2265"/>
      <c r="R3097" s="1406"/>
      <c r="S3097" s="1406"/>
      <c r="T3097" s="1406"/>
      <c r="U3097" s="1406"/>
      <c r="V3097" s="1406"/>
      <c r="W3097" s="1406"/>
      <c r="X3097" s="1406"/>
      <c r="Y3097" s="1395" t="s">
        <v>230</v>
      </c>
      <c r="Z3097" s="1395" t="s">
        <v>230</v>
      </c>
      <c r="AA3097" s="2272" t="s">
        <v>230</v>
      </c>
      <c r="AB3097" s="1395" t="s">
        <v>230</v>
      </c>
      <c r="AC3097" s="1550" t="s">
        <v>23754</v>
      </c>
      <c r="AD3097" s="2592" t="s">
        <v>11274</v>
      </c>
      <c r="AE3097" s="2592" t="s">
        <v>11226</v>
      </c>
      <c r="AF3097" s="2592" t="s">
        <v>11275</v>
      </c>
      <c r="AG3097" s="2593" t="s">
        <v>23739</v>
      </c>
      <c r="AH3097" s="754" t="s">
        <v>1509</v>
      </c>
      <c r="AI3097" s="2594">
        <v>1.48</v>
      </c>
      <c r="AJ3097" s="831">
        <v>102</v>
      </c>
      <c r="AK3097" s="378">
        <f t="shared" si="431"/>
        <v>2.4312328767123283E-2</v>
      </c>
      <c r="AL3097" s="378">
        <v>0</v>
      </c>
      <c r="AM3097" s="380">
        <f>SUM(AK3097:AL3097)</f>
        <v>2.4312328767123283E-2</v>
      </c>
      <c r="AN3097" s="378"/>
      <c r="AO3097" s="378"/>
      <c r="AP3097" s="378"/>
      <c r="AQ3097" s="378"/>
      <c r="AR3097" s="2603"/>
      <c r="AS3097" s="1064"/>
      <c r="AT3097" s="2592"/>
      <c r="AU3097" s="2592"/>
      <c r="AV3097" s="1084"/>
      <c r="AW3097" s="2592"/>
      <c r="AX3097" s="1202" t="s">
        <v>23734</v>
      </c>
      <c r="AY3097" s="2401"/>
    </row>
    <row r="3098" spans="1:65" s="1395" customFormat="1" ht="15.95" customHeight="1" x14ac:dyDescent="0.25">
      <c r="A3098" s="2262"/>
      <c r="C3098" s="2263"/>
      <c r="L3098" s="2077"/>
      <c r="M3098" s="2077"/>
      <c r="N3098" s="2264"/>
      <c r="O3098" s="2264"/>
      <c r="P3098" s="2264"/>
      <c r="Q3098" s="2265"/>
      <c r="R3098" s="1406"/>
      <c r="S3098" s="1406"/>
      <c r="T3098" s="1406"/>
      <c r="U3098" s="1406"/>
      <c r="V3098" s="1406"/>
      <c r="W3098" s="1406"/>
      <c r="X3098" s="1406"/>
      <c r="Y3098" s="1395" t="s">
        <v>230</v>
      </c>
      <c r="Z3098" s="1395" t="s">
        <v>230</v>
      </c>
      <c r="AA3098" s="2272" t="s">
        <v>230</v>
      </c>
      <c r="AB3098" s="1395" t="s">
        <v>230</v>
      </c>
      <c r="AC3098" s="1550" t="s">
        <v>23753</v>
      </c>
      <c r="AD3098" s="2592" t="s">
        <v>11302</v>
      </c>
      <c r="AE3098" s="2592" t="s">
        <v>11226</v>
      </c>
      <c r="AF3098" s="2592" t="s">
        <v>23740</v>
      </c>
      <c r="AG3098" s="2593" t="s">
        <v>23741</v>
      </c>
      <c r="AH3098" s="754" t="s">
        <v>1509</v>
      </c>
      <c r="AI3098" s="2594">
        <v>1.48</v>
      </c>
      <c r="AJ3098" s="831">
        <v>102</v>
      </c>
      <c r="AK3098" s="378">
        <f>AJ3098*AI3098/365</f>
        <v>0.41358904109589045</v>
      </c>
      <c r="AL3098" s="378">
        <v>0</v>
      </c>
      <c r="AM3098" s="380">
        <f>SUM(AK3098:AL3098)</f>
        <v>0.41358904109589045</v>
      </c>
      <c r="AN3098" s="378"/>
      <c r="AO3098" s="378"/>
      <c r="AP3098" s="378"/>
      <c r="AQ3098" s="378"/>
      <c r="AR3098" s="2603"/>
      <c r="AS3098" s="1064"/>
      <c r="AT3098" s="2592"/>
      <c r="AU3098" s="2592"/>
      <c r="AV3098" s="1084"/>
      <c r="AW3098" s="2592"/>
      <c r="AX3098" s="1202" t="s">
        <v>23734</v>
      </c>
      <c r="AY3098" s="2401"/>
    </row>
    <row r="3099" spans="1:65" s="1395" customFormat="1" ht="15.95" customHeight="1" x14ac:dyDescent="0.25">
      <c r="A3099" s="2262"/>
      <c r="C3099" s="2263"/>
      <c r="L3099" s="2077"/>
      <c r="M3099" s="2077"/>
      <c r="N3099" s="2264"/>
      <c r="O3099" s="2264"/>
      <c r="P3099" s="2264"/>
      <c r="Q3099" s="2265"/>
      <c r="R3099" s="1406"/>
      <c r="S3099" s="1406"/>
      <c r="T3099" s="1406"/>
      <c r="U3099" s="1406"/>
      <c r="V3099" s="1406"/>
      <c r="W3099" s="1406"/>
      <c r="X3099" s="1406"/>
      <c r="AA3099" s="2272"/>
      <c r="AC3099" s="1550" t="s">
        <v>25602</v>
      </c>
      <c r="AD3099" s="1146" t="s">
        <v>25603</v>
      </c>
      <c r="AE3099" s="2592" t="s">
        <v>25604</v>
      </c>
      <c r="AF3099" s="2592" t="s">
        <v>25605</v>
      </c>
      <c r="AG3099" s="2593" t="s">
        <v>25606</v>
      </c>
      <c r="AH3099" s="754" t="s">
        <v>25607</v>
      </c>
      <c r="AI3099" s="2594">
        <v>1.1399999999999999</v>
      </c>
      <c r="AJ3099" s="831">
        <v>17</v>
      </c>
      <c r="AK3099" s="378">
        <f>AJ3099*AI3099/365</f>
        <v>5.3095890410958899E-2</v>
      </c>
      <c r="AL3099" s="378">
        <v>0</v>
      </c>
      <c r="AM3099" s="380">
        <f>SUM(AK3099:AL3099)</f>
        <v>5.3095890410958899E-2</v>
      </c>
      <c r="AN3099" s="378"/>
      <c r="AO3099" s="378"/>
      <c r="AP3099" s="378"/>
      <c r="AQ3099" s="378"/>
      <c r="AR3099" s="2603"/>
      <c r="AS3099" s="1064"/>
      <c r="AT3099" s="2592"/>
      <c r="AU3099" s="2592"/>
      <c r="AV3099" s="1084"/>
      <c r="AW3099" s="2592"/>
      <c r="AX3099" s="1202" t="s">
        <v>25624</v>
      </c>
      <c r="AY3099" s="2592"/>
    </row>
    <row r="3100" spans="1:65" s="55" customFormat="1" ht="15.95" customHeight="1" x14ac:dyDescent="0.25">
      <c r="A3100" s="353">
        <v>615</v>
      </c>
      <c r="B3100" s="354" t="s">
        <v>57</v>
      </c>
      <c r="C3100" s="366" t="s">
        <v>58</v>
      </c>
      <c r="D3100" s="354" t="s">
        <v>17333</v>
      </c>
      <c r="E3100" s="354" t="s">
        <v>5682</v>
      </c>
      <c r="F3100" s="354" t="s">
        <v>5683</v>
      </c>
      <c r="G3100" s="354"/>
      <c r="H3100" s="354" t="s">
        <v>732</v>
      </c>
      <c r="I3100" s="354">
        <v>0</v>
      </c>
      <c r="J3100" s="354" t="s">
        <v>317</v>
      </c>
      <c r="K3100" s="354">
        <v>0</v>
      </c>
      <c r="L3100" s="354" t="s">
        <v>317</v>
      </c>
      <c r="M3100" s="354">
        <v>0</v>
      </c>
      <c r="N3100" s="360">
        <v>6</v>
      </c>
      <c r="O3100" s="360">
        <v>2</v>
      </c>
      <c r="P3100" s="360">
        <v>12</v>
      </c>
      <c r="Q3100" s="503">
        <v>4</v>
      </c>
      <c r="R3100" s="357"/>
      <c r="S3100" s="357">
        <v>1</v>
      </c>
      <c r="T3100" s="357"/>
      <c r="U3100" s="357">
        <v>0</v>
      </c>
      <c r="V3100" s="357"/>
      <c r="W3100" s="357"/>
      <c r="X3100" s="357"/>
      <c r="Y3100" s="354" t="s">
        <v>61</v>
      </c>
      <c r="Z3100" s="354" t="s">
        <v>230</v>
      </c>
      <c r="AA3100" s="203" t="s">
        <v>230</v>
      </c>
      <c r="AB3100" s="166" t="s">
        <v>230</v>
      </c>
      <c r="AC3100" s="166" t="s">
        <v>230</v>
      </c>
      <c r="AD3100" s="166" t="s">
        <v>230</v>
      </c>
      <c r="AE3100" s="354" t="s">
        <v>5684</v>
      </c>
      <c r="AF3100" s="354" t="s">
        <v>5685</v>
      </c>
      <c r="AG3100" s="358" t="s">
        <v>230</v>
      </c>
      <c r="AH3100" s="443" t="s">
        <v>58</v>
      </c>
      <c r="AI3100" s="359">
        <v>0.114</v>
      </c>
      <c r="AJ3100" s="360">
        <v>7280</v>
      </c>
      <c r="AK3100" s="359">
        <f t="shared" si="431"/>
        <v>1.7352328767123284</v>
      </c>
      <c r="AL3100" s="359">
        <v>0</v>
      </c>
      <c r="AM3100" s="361">
        <f t="shared" si="432"/>
        <v>1.7352328767123284</v>
      </c>
      <c r="AN3100" s="359">
        <f>SUM(AK3100:AK3101)</f>
        <v>1.7429041095890407</v>
      </c>
      <c r="AO3100" s="359">
        <f t="shared" si="428"/>
        <v>0</v>
      </c>
      <c r="AP3100" s="359">
        <f>SUM(AM3100:AM3101)</f>
        <v>1.7429041095890407</v>
      </c>
      <c r="AQ3100" s="359">
        <f>AP3100*30</f>
        <v>52.287123287671221</v>
      </c>
      <c r="AR3100" s="193" t="s">
        <v>231</v>
      </c>
      <c r="AS3100" s="194" t="s">
        <v>114</v>
      </c>
      <c r="AT3100" s="166" t="s">
        <v>232</v>
      </c>
      <c r="AU3100" s="166" t="s">
        <v>58</v>
      </c>
      <c r="AV3100" s="231" t="s">
        <v>5686</v>
      </c>
      <c r="AW3100" s="714" t="s">
        <v>234</v>
      </c>
      <c r="AX3100" s="2511" t="s">
        <v>17314</v>
      </c>
      <c r="AY3100" s="2391" t="s">
        <v>17313</v>
      </c>
    </row>
    <row r="3101" spans="1:65" s="1395" customFormat="1" ht="15.95" customHeight="1" x14ac:dyDescent="0.25">
      <c r="A3101" s="2262"/>
      <c r="C3101" s="2263"/>
      <c r="N3101" s="2264"/>
      <c r="O3101" s="2264"/>
      <c r="P3101" s="2264"/>
      <c r="Q3101" s="2265"/>
      <c r="R3101" s="1406"/>
      <c r="S3101" s="1406"/>
      <c r="T3101" s="1406"/>
      <c r="U3101" s="1406"/>
      <c r="V3101" s="1406"/>
      <c r="W3101" s="1406"/>
      <c r="X3101" s="1406"/>
      <c r="Y3101" s="1395" t="s">
        <v>230</v>
      </c>
      <c r="Z3101" s="1395" t="s">
        <v>230</v>
      </c>
      <c r="AA3101" s="2272" t="s">
        <v>230</v>
      </c>
      <c r="AB3101" s="1395" t="s">
        <v>230</v>
      </c>
      <c r="AC3101" s="1395" t="s">
        <v>22350</v>
      </c>
      <c r="AD3101" s="2440" t="s">
        <v>22351</v>
      </c>
      <c r="AE3101" s="1395" t="s">
        <v>5684</v>
      </c>
      <c r="AF3101" s="1395" t="s">
        <v>22353</v>
      </c>
      <c r="AG3101" s="2078" t="s">
        <v>22352</v>
      </c>
      <c r="AH3101" s="2272" t="s">
        <v>22795</v>
      </c>
      <c r="AI3101" s="71">
        <v>0.14000000000000001</v>
      </c>
      <c r="AJ3101" s="2265">
        <v>20</v>
      </c>
      <c r="AK3101" s="2267">
        <f>AJ3101*AI3101/365</f>
        <v>7.6712328767123295E-3</v>
      </c>
      <c r="AL3101" s="2267">
        <v>0</v>
      </c>
      <c r="AM3101" s="1987">
        <f t="shared" si="432"/>
        <v>7.6712328767123295E-3</v>
      </c>
      <c r="AN3101" s="2267"/>
      <c r="AO3101" s="2267"/>
      <c r="AP3101" s="2267"/>
      <c r="AQ3101" s="2267"/>
      <c r="AR3101" s="2268"/>
      <c r="AS3101" s="2404"/>
      <c r="AV3101" s="2435"/>
      <c r="AX3101" s="2460" t="s">
        <v>22354</v>
      </c>
      <c r="AY3101" s="2401"/>
    </row>
    <row r="3102" spans="1:65" s="1395" customFormat="1" ht="15.95" customHeight="1" x14ac:dyDescent="0.25">
      <c r="A3102" s="353">
        <v>616</v>
      </c>
      <c r="B3102" s="354" t="s">
        <v>57</v>
      </c>
      <c r="C3102" s="366" t="s">
        <v>58</v>
      </c>
      <c r="D3102" s="354" t="s">
        <v>18916</v>
      </c>
      <c r="E3102" s="354" t="s">
        <v>5688</v>
      </c>
      <c r="F3102" s="354" t="s">
        <v>5689</v>
      </c>
      <c r="G3102" s="354" t="s">
        <v>221</v>
      </c>
      <c r="H3102" s="354" t="s">
        <v>219</v>
      </c>
      <c r="I3102" s="354" t="s">
        <v>17452</v>
      </c>
      <c r="J3102" s="354" t="s">
        <v>221</v>
      </c>
      <c r="K3102" s="354" t="s">
        <v>222</v>
      </c>
      <c r="L3102" s="272" t="s">
        <v>221</v>
      </c>
      <c r="M3102" s="272" t="s">
        <v>879</v>
      </c>
      <c r="N3102" s="360">
        <v>6.4</v>
      </c>
      <c r="O3102" s="360">
        <v>2.2000000000000002</v>
      </c>
      <c r="P3102" s="360">
        <f>O3102*N3102</f>
        <v>14.080000000000002</v>
      </c>
      <c r="Q3102" s="503">
        <v>4</v>
      </c>
      <c r="R3102" s="357"/>
      <c r="S3102" s="357">
        <v>1</v>
      </c>
      <c r="T3102" s="357"/>
      <c r="U3102" s="357">
        <v>0</v>
      </c>
      <c r="V3102" s="357"/>
      <c r="W3102" s="357"/>
      <c r="X3102" s="357"/>
      <c r="Y3102" s="354" t="s">
        <v>63</v>
      </c>
      <c r="Z3102" s="366" t="s">
        <v>224</v>
      </c>
      <c r="AA3102" s="762" t="s">
        <v>225</v>
      </c>
      <c r="AB3102" s="354" t="s">
        <v>3312</v>
      </c>
      <c r="AC3102" s="354" t="s">
        <v>3313</v>
      </c>
      <c r="AD3102" s="354" t="s">
        <v>17454</v>
      </c>
      <c r="AE3102" s="354" t="s">
        <v>5690</v>
      </c>
      <c r="AF3102" s="354" t="s">
        <v>3796</v>
      </c>
      <c r="AG3102" s="358" t="s">
        <v>230</v>
      </c>
      <c r="AH3102" s="443" t="s">
        <v>58</v>
      </c>
      <c r="AI3102" s="359">
        <v>0.114</v>
      </c>
      <c r="AJ3102" s="360">
        <v>2000</v>
      </c>
      <c r="AK3102" s="359">
        <f t="shared" si="431"/>
        <v>0.47671232876712327</v>
      </c>
      <c r="AL3102" s="359">
        <f t="shared" si="433"/>
        <v>0.14794520547945206</v>
      </c>
      <c r="AM3102" s="361">
        <f t="shared" si="432"/>
        <v>0.62465753424657533</v>
      </c>
      <c r="AN3102" s="359">
        <f>SUM(AK3102:AK3106)</f>
        <v>1.1413698630136986</v>
      </c>
      <c r="AO3102" s="359">
        <f>SUM(AL3102:AL3105)</f>
        <v>0.18936986301369862</v>
      </c>
      <c r="AP3102" s="359">
        <f>SUM(AM3102:AM3106)</f>
        <v>1.3307397260273972</v>
      </c>
      <c r="AQ3102" s="359">
        <f>AP3102*30</f>
        <v>39.922191780821919</v>
      </c>
      <c r="AR3102" s="362" t="s">
        <v>231</v>
      </c>
      <c r="AS3102" s="363" t="s">
        <v>431</v>
      </c>
      <c r="AT3102" s="354" t="s">
        <v>232</v>
      </c>
      <c r="AU3102" s="354" t="s">
        <v>58</v>
      </c>
      <c r="AV3102" s="923" t="s">
        <v>5691</v>
      </c>
      <c r="AW3102" s="813" t="s">
        <v>234</v>
      </c>
      <c r="AX3102" s="805" t="s">
        <v>25652</v>
      </c>
      <c r="AY3102" s="2601"/>
      <c r="AZ3102" s="2408" t="s">
        <v>25653</v>
      </c>
    </row>
    <row r="3103" spans="1:65" s="8" customFormat="1" ht="15.95" customHeight="1" x14ac:dyDescent="0.25">
      <c r="A3103" s="122"/>
      <c r="B3103" s="123"/>
      <c r="C3103" s="144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8"/>
      <c r="O3103" s="128"/>
      <c r="P3103" s="128"/>
      <c r="Q3103" s="140"/>
      <c r="R3103" s="124"/>
      <c r="S3103" s="124"/>
      <c r="T3103" s="124"/>
      <c r="U3103" s="124"/>
      <c r="V3103" s="124"/>
      <c r="W3103" s="124"/>
      <c r="X3103" s="124"/>
      <c r="Y3103" s="1076" t="s">
        <v>230</v>
      </c>
      <c r="Z3103" s="827" t="s">
        <v>230</v>
      </c>
      <c r="AA3103" s="1449" t="s">
        <v>230</v>
      </c>
      <c r="AB3103" s="827" t="s">
        <v>230</v>
      </c>
      <c r="AC3103" s="123"/>
      <c r="AD3103" s="123"/>
      <c r="AE3103" s="123" t="s">
        <v>5692</v>
      </c>
      <c r="AF3103" s="123" t="s">
        <v>3498</v>
      </c>
      <c r="AG3103" s="125" t="s">
        <v>230</v>
      </c>
      <c r="AH3103" s="135" t="s">
        <v>58</v>
      </c>
      <c r="AI3103" s="126">
        <v>0.114</v>
      </c>
      <c r="AJ3103" s="128">
        <v>560</v>
      </c>
      <c r="AK3103" s="126">
        <f t="shared" si="431"/>
        <v>0.13347945205479453</v>
      </c>
      <c r="AL3103" s="126">
        <f t="shared" si="433"/>
        <v>4.1424657534246574E-2</v>
      </c>
      <c r="AM3103" s="126">
        <f>AK3103+AL3103</f>
        <v>0.1749041095890411</v>
      </c>
      <c r="AN3103" s="126"/>
      <c r="AO3103" s="126"/>
      <c r="AP3103" s="126"/>
      <c r="AQ3103" s="369"/>
      <c r="AR3103" s="49"/>
      <c r="AS3103" s="50"/>
      <c r="AT3103" s="123"/>
      <c r="AU3103" s="123"/>
      <c r="AV3103" s="73"/>
      <c r="AW3103" s="73"/>
      <c r="AX3103" s="46"/>
      <c r="AY3103" s="2391"/>
    </row>
    <row r="3104" spans="1:65" s="1099" customFormat="1" ht="15.95" customHeight="1" x14ac:dyDescent="0.25">
      <c r="A3104" s="1448"/>
      <c r="B3104" s="827"/>
      <c r="C3104" s="1079"/>
      <c r="D3104" s="827"/>
      <c r="E3104" s="827"/>
      <c r="F3104" s="827"/>
      <c r="G3104" s="827"/>
      <c r="H3104" s="827"/>
      <c r="I3104" s="827"/>
      <c r="J3104" s="827"/>
      <c r="K3104" s="827"/>
      <c r="L3104" s="827"/>
      <c r="M3104" s="827"/>
      <c r="N3104" s="1447"/>
      <c r="O3104" s="1447"/>
      <c r="P3104" s="1559"/>
      <c r="Q3104" s="1087"/>
      <c r="R3104" s="826"/>
      <c r="S3104" s="826"/>
      <c r="T3104" s="826"/>
      <c r="U3104" s="826"/>
      <c r="V3104" s="826"/>
      <c r="W3104" s="826"/>
      <c r="X3104" s="826"/>
      <c r="Y3104" s="1816" t="s">
        <v>230</v>
      </c>
      <c r="Z3104" s="2252" t="s">
        <v>230</v>
      </c>
      <c r="AA3104" s="754" t="s">
        <v>230</v>
      </c>
      <c r="AB3104" s="2252" t="s">
        <v>230</v>
      </c>
      <c r="AC3104" s="2252" t="s">
        <v>20923</v>
      </c>
      <c r="AD3104" s="1383" t="s">
        <v>20924</v>
      </c>
      <c r="AE3104" s="2252" t="s">
        <v>3351</v>
      </c>
      <c r="AF3104" s="2252" t="s">
        <v>20925</v>
      </c>
      <c r="AG3104" s="2253" t="s">
        <v>24125</v>
      </c>
      <c r="AH3104" s="754" t="s">
        <v>790</v>
      </c>
      <c r="AI3104" s="2256">
        <v>1.48</v>
      </c>
      <c r="AJ3104" s="831">
        <v>50</v>
      </c>
      <c r="AK3104" s="378">
        <f>AJ3104*AI3104/365</f>
        <v>0.20273972602739726</v>
      </c>
      <c r="AL3104" s="378">
        <v>0</v>
      </c>
      <c r="AM3104" s="380">
        <f>SUBTOTAL(9,AK3104:AL3104)</f>
        <v>0.20273972602739726</v>
      </c>
      <c r="AN3104" s="378"/>
      <c r="AO3104" s="378"/>
      <c r="AP3104" s="378"/>
      <c r="AQ3104" s="378"/>
      <c r="AR3104" s="2256"/>
      <c r="AS3104" s="2257"/>
      <c r="AT3104" s="2252"/>
      <c r="AU3104" s="2252"/>
      <c r="AV3104" s="2252"/>
      <c r="AW3104" s="2252"/>
      <c r="AX3104" s="2525" t="s">
        <v>20926</v>
      </c>
      <c r="AY3104" s="2401"/>
    </row>
    <row r="3105" spans="1:52" s="1099" customFormat="1" ht="15.95" customHeight="1" x14ac:dyDescent="0.25">
      <c r="A3105" s="1448"/>
      <c r="B3105" s="827"/>
      <c r="C3105" s="1079"/>
      <c r="D3105" s="827"/>
      <c r="E3105" s="827"/>
      <c r="F3105" s="827"/>
      <c r="G3105" s="827"/>
      <c r="H3105" s="827"/>
      <c r="I3105" s="827"/>
      <c r="J3105" s="827"/>
      <c r="K3105" s="827"/>
      <c r="L3105" s="827"/>
      <c r="M3105" s="827"/>
      <c r="N3105" s="1460"/>
      <c r="O3105" s="1460"/>
      <c r="P3105" s="1559"/>
      <c r="Q3105" s="1087"/>
      <c r="R3105" s="826"/>
      <c r="S3105" s="826"/>
      <c r="T3105" s="826"/>
      <c r="U3105" s="826"/>
      <c r="V3105" s="826"/>
      <c r="W3105" s="826"/>
      <c r="X3105" s="826"/>
      <c r="Y3105" s="1816" t="s">
        <v>230</v>
      </c>
      <c r="Z3105" s="2252" t="s">
        <v>230</v>
      </c>
      <c r="AA3105" s="754" t="s">
        <v>230</v>
      </c>
      <c r="AB3105" s="2252" t="s">
        <v>230</v>
      </c>
      <c r="AC3105" s="2252" t="s">
        <v>21063</v>
      </c>
      <c r="AD3105" s="1146" t="s">
        <v>21064</v>
      </c>
      <c r="AE3105" s="2252" t="s">
        <v>3351</v>
      </c>
      <c r="AF3105" s="2252" t="s">
        <v>21062</v>
      </c>
      <c r="AG3105" s="2253" t="s">
        <v>21065</v>
      </c>
      <c r="AH3105" s="754" t="s">
        <v>1509</v>
      </c>
      <c r="AI3105" s="2256">
        <v>1.48</v>
      </c>
      <c r="AJ3105" s="831">
        <v>25</v>
      </c>
      <c r="AK3105" s="378">
        <f>AJ3105*AI3105/365</f>
        <v>0.10136986301369863</v>
      </c>
      <c r="AL3105" s="378">
        <v>0</v>
      </c>
      <c r="AM3105" s="380">
        <f>SUBTOTAL(9,AK3105:AL3105)</f>
        <v>0.10136986301369863</v>
      </c>
      <c r="AN3105" s="378"/>
      <c r="AO3105" s="378"/>
      <c r="AP3105" s="378"/>
      <c r="AQ3105" s="378"/>
      <c r="AR3105" s="2256"/>
      <c r="AS3105" s="2257"/>
      <c r="AT3105" s="2252"/>
      <c r="AU3105" s="2252"/>
      <c r="AV3105" s="2252"/>
      <c r="AW3105" s="2252"/>
      <c r="AX3105" s="2525" t="s">
        <v>21066</v>
      </c>
      <c r="AY3105" s="2401"/>
    </row>
    <row r="3106" spans="1:52" s="1099" customFormat="1" ht="15.95" customHeight="1" x14ac:dyDescent="0.25">
      <c r="A3106" s="1448"/>
      <c r="B3106" s="827"/>
      <c r="C3106" s="1079"/>
      <c r="D3106" s="827"/>
      <c r="E3106" s="827"/>
      <c r="F3106" s="827"/>
      <c r="G3106" s="827"/>
      <c r="H3106" s="827"/>
      <c r="I3106" s="827"/>
      <c r="J3106" s="827"/>
      <c r="K3106" s="827"/>
      <c r="L3106" s="827"/>
      <c r="M3106" s="827"/>
      <c r="N3106" s="1815"/>
      <c r="O3106" s="1815"/>
      <c r="P3106" s="1815"/>
      <c r="Q3106" s="1087"/>
      <c r="R3106" s="826"/>
      <c r="S3106" s="826"/>
      <c r="T3106" s="826"/>
      <c r="U3106" s="826"/>
      <c r="V3106" s="826"/>
      <c r="W3106" s="826"/>
      <c r="X3106" s="826"/>
      <c r="Y3106" s="782" t="s">
        <v>230</v>
      </c>
      <c r="Z3106" s="782" t="s">
        <v>230</v>
      </c>
      <c r="AA3106" s="784" t="s">
        <v>230</v>
      </c>
      <c r="AB3106" s="782" t="s">
        <v>230</v>
      </c>
      <c r="AC3106" s="2442" t="s">
        <v>11383</v>
      </c>
      <c r="AD3106" s="782" t="s">
        <v>23744</v>
      </c>
      <c r="AE3106" s="782" t="s">
        <v>3351</v>
      </c>
      <c r="AF3106" s="782" t="s">
        <v>11386</v>
      </c>
      <c r="AG3106" s="2259" t="s">
        <v>23743</v>
      </c>
      <c r="AH3106" s="784" t="s">
        <v>1509</v>
      </c>
      <c r="AI3106" s="2255">
        <v>1.48</v>
      </c>
      <c r="AJ3106" s="785">
        <v>56</v>
      </c>
      <c r="AK3106" s="430">
        <f>AJ3106*AI3106/365</f>
        <v>0.22706849315068492</v>
      </c>
      <c r="AL3106" s="430">
        <v>0</v>
      </c>
      <c r="AM3106" s="1111">
        <f>SUM(AK3106:AL3106)</f>
        <v>0.22706849315068492</v>
      </c>
      <c r="AN3106" s="430"/>
      <c r="AO3106" s="430"/>
      <c r="AP3106" s="430"/>
      <c r="AQ3106" s="430"/>
      <c r="AR3106" s="2255"/>
      <c r="AS3106" s="783"/>
      <c r="AT3106" s="782"/>
      <c r="AU3106" s="782"/>
      <c r="AV3106" s="782"/>
      <c r="AW3106" s="782"/>
      <c r="AX3106" s="2530" t="s">
        <v>23734</v>
      </c>
      <c r="AY3106" s="2401"/>
    </row>
    <row r="3107" spans="1:52" s="55" customFormat="1" ht="15.95" customHeight="1" x14ac:dyDescent="0.25">
      <c r="A3107" s="2206">
        <v>617</v>
      </c>
      <c r="B3107" s="716" t="s">
        <v>57</v>
      </c>
      <c r="C3107" s="2207" t="s">
        <v>58</v>
      </c>
      <c r="D3107" s="716" t="s">
        <v>18931</v>
      </c>
      <c r="E3107" s="716" t="s">
        <v>5694</v>
      </c>
      <c r="F3107" s="716" t="s">
        <v>5695</v>
      </c>
      <c r="G3107" s="716"/>
      <c r="H3107" s="716" t="s">
        <v>732</v>
      </c>
      <c r="I3107" s="716">
        <v>0</v>
      </c>
      <c r="J3107" s="716" t="s">
        <v>317</v>
      </c>
      <c r="K3107" s="716">
        <v>0</v>
      </c>
      <c r="L3107" s="716" t="s">
        <v>317</v>
      </c>
      <c r="M3107" s="716">
        <v>0</v>
      </c>
      <c r="N3107" s="719">
        <v>3</v>
      </c>
      <c r="O3107" s="719">
        <v>2</v>
      </c>
      <c r="P3107" s="719">
        <v>6</v>
      </c>
      <c r="Q3107" s="1190"/>
      <c r="R3107" s="1187"/>
      <c r="S3107" s="1187"/>
      <c r="T3107" s="1187"/>
      <c r="U3107" s="1187"/>
      <c r="V3107" s="2214">
        <v>1</v>
      </c>
      <c r="W3107" s="2214">
        <v>1</v>
      </c>
      <c r="X3107" s="2214">
        <v>0</v>
      </c>
      <c r="Y3107" s="716" t="s">
        <v>61</v>
      </c>
      <c r="Z3107" s="716" t="s">
        <v>230</v>
      </c>
      <c r="AA3107" s="502" t="s">
        <v>230</v>
      </c>
      <c r="AB3107" s="716" t="s">
        <v>230</v>
      </c>
      <c r="AC3107" s="716" t="s">
        <v>230</v>
      </c>
      <c r="AD3107" s="716" t="s">
        <v>230</v>
      </c>
      <c r="AE3107" s="716" t="s">
        <v>111</v>
      </c>
      <c r="AF3107" s="716" t="s">
        <v>419</v>
      </c>
      <c r="AG3107" s="717" t="s">
        <v>230</v>
      </c>
      <c r="AH3107" s="502" t="s">
        <v>58</v>
      </c>
      <c r="AI3107" s="718">
        <v>0.114</v>
      </c>
      <c r="AJ3107" s="719">
        <v>1760</v>
      </c>
      <c r="AK3107" s="718">
        <f t="shared" si="431"/>
        <v>0.41950684931506843</v>
      </c>
      <c r="AL3107" s="718">
        <f t="shared" si="433"/>
        <v>0.13019178082191779</v>
      </c>
      <c r="AM3107" s="1653">
        <f>AK3107+AL3107</f>
        <v>0.54969863013698617</v>
      </c>
      <c r="AN3107" s="718">
        <f>AK3107</f>
        <v>0.41950684931506843</v>
      </c>
      <c r="AO3107" s="718">
        <f>AL3107</f>
        <v>0.13019178082191779</v>
      </c>
      <c r="AP3107" s="718">
        <f>AN3107+AO3107</f>
        <v>0.54969863013698617</v>
      </c>
      <c r="AQ3107" s="718">
        <f>AP3107*30</f>
        <v>16.490958904109586</v>
      </c>
      <c r="AR3107" s="2217" t="s">
        <v>231</v>
      </c>
      <c r="AS3107" s="2218"/>
      <c r="AT3107" s="716" t="s">
        <v>232</v>
      </c>
      <c r="AU3107" s="716" t="s">
        <v>58</v>
      </c>
      <c r="AV3107" s="2443" t="s">
        <v>1122</v>
      </c>
      <c r="AW3107" s="716" t="s">
        <v>1122</v>
      </c>
      <c r="AX3107" s="46"/>
      <c r="AY3107" s="2391"/>
    </row>
    <row r="3108" spans="1:52" s="2232" customFormat="1" ht="15.95" customHeight="1" x14ac:dyDescent="0.25">
      <c r="A3108" s="709">
        <v>618</v>
      </c>
      <c r="B3108" s="434" t="s">
        <v>57</v>
      </c>
      <c r="C3108" s="834" t="s">
        <v>58</v>
      </c>
      <c r="D3108" s="434" t="s">
        <v>5696</v>
      </c>
      <c r="E3108" s="434" t="s">
        <v>5697</v>
      </c>
      <c r="F3108" s="434" t="s">
        <v>5698</v>
      </c>
      <c r="G3108" s="434"/>
      <c r="H3108" s="434" t="s">
        <v>732</v>
      </c>
      <c r="I3108" s="434">
        <v>0</v>
      </c>
      <c r="J3108" s="434" t="s">
        <v>317</v>
      </c>
      <c r="K3108" s="434">
        <v>0</v>
      </c>
      <c r="L3108" s="434" t="s">
        <v>317</v>
      </c>
      <c r="M3108" s="434">
        <v>0</v>
      </c>
      <c r="N3108" s="513">
        <v>3</v>
      </c>
      <c r="O3108" s="513">
        <v>2</v>
      </c>
      <c r="P3108" s="513">
        <v>6</v>
      </c>
      <c r="Q3108" s="788">
        <v>0</v>
      </c>
      <c r="R3108" s="712"/>
      <c r="S3108" s="712">
        <v>0</v>
      </c>
      <c r="T3108" s="712"/>
      <c r="U3108" s="712">
        <v>0</v>
      </c>
      <c r="V3108" s="712"/>
      <c r="W3108" s="712">
        <v>0</v>
      </c>
      <c r="X3108" s="712"/>
      <c r="Y3108" s="434" t="s">
        <v>61</v>
      </c>
      <c r="Z3108" s="735" t="s">
        <v>230</v>
      </c>
      <c r="AA3108" s="741" t="s">
        <v>230</v>
      </c>
      <c r="AB3108" s="735" t="s">
        <v>230</v>
      </c>
      <c r="AC3108" s="735" t="s">
        <v>230</v>
      </c>
      <c r="AD3108" s="735" t="s">
        <v>230</v>
      </c>
      <c r="AE3108" s="735" t="s">
        <v>5699</v>
      </c>
      <c r="AF3108" s="735" t="s">
        <v>5700</v>
      </c>
      <c r="AG3108" s="742" t="s">
        <v>230</v>
      </c>
      <c r="AH3108" s="741"/>
      <c r="AI3108" s="828">
        <v>0.114</v>
      </c>
      <c r="AJ3108" s="743">
        <v>0</v>
      </c>
      <c r="AK3108" s="515">
        <f t="shared" si="431"/>
        <v>0</v>
      </c>
      <c r="AL3108" s="515">
        <f t="shared" si="433"/>
        <v>0</v>
      </c>
      <c r="AM3108" s="1369">
        <f>AK3108+AL3108</f>
        <v>0</v>
      </c>
      <c r="AN3108" s="515">
        <f>SUM(AK3108:AK3109)</f>
        <v>0</v>
      </c>
      <c r="AO3108" s="515">
        <f>SUM(AL3108:AL3109)</f>
        <v>0</v>
      </c>
      <c r="AP3108" s="515">
        <f>AN3108+AO3108</f>
        <v>0</v>
      </c>
      <c r="AQ3108" s="515">
        <f>AP3108*30</f>
        <v>0</v>
      </c>
      <c r="AR3108" s="746" t="s">
        <v>231</v>
      </c>
      <c r="AS3108" s="747"/>
      <c r="AT3108" s="735" t="s">
        <v>232</v>
      </c>
      <c r="AU3108" s="735" t="s">
        <v>58</v>
      </c>
      <c r="AV3108" s="935" t="s">
        <v>5701</v>
      </c>
      <c r="AW3108" s="735" t="s">
        <v>16435</v>
      </c>
      <c r="AX3108" s="804" t="s">
        <v>16309</v>
      </c>
      <c r="AY3108" s="868"/>
    </row>
    <row r="3109" spans="1:52" s="77" customFormat="1" ht="15.95" customHeight="1" x14ac:dyDescent="0.25">
      <c r="A3109" s="158"/>
      <c r="B3109" s="159"/>
      <c r="C3109" s="1002"/>
      <c r="D3109" s="159"/>
      <c r="E3109" s="159"/>
      <c r="F3109" s="159"/>
      <c r="G3109" s="159"/>
      <c r="H3109" s="159"/>
      <c r="I3109" s="159"/>
      <c r="J3109" s="159"/>
      <c r="K3109" s="159"/>
      <c r="L3109" s="159"/>
      <c r="M3109" s="159"/>
      <c r="N3109" s="161"/>
      <c r="O3109" s="161"/>
      <c r="P3109" s="161"/>
      <c r="Q3109" s="1066"/>
      <c r="R3109" s="160"/>
      <c r="S3109" s="160"/>
      <c r="T3109" s="160"/>
      <c r="U3109" s="160"/>
      <c r="V3109" s="160"/>
      <c r="W3109" s="160"/>
      <c r="X3109" s="160"/>
      <c r="Y3109" s="159"/>
      <c r="Z3109" s="159"/>
      <c r="AA3109" s="758"/>
      <c r="AB3109" s="159"/>
      <c r="AC3109" s="159"/>
      <c r="AD3109" s="159"/>
      <c r="AE3109" s="485" t="s">
        <v>5702</v>
      </c>
      <c r="AF3109" s="485" t="s">
        <v>372</v>
      </c>
      <c r="AG3109" s="1842" t="s">
        <v>230</v>
      </c>
      <c r="AH3109" s="758"/>
      <c r="AI3109" s="1067">
        <v>0.114</v>
      </c>
      <c r="AJ3109" s="161">
        <v>0</v>
      </c>
      <c r="AK3109" s="126">
        <f t="shared" si="431"/>
        <v>0</v>
      </c>
      <c r="AL3109" s="126">
        <f t="shared" si="433"/>
        <v>0</v>
      </c>
      <c r="AM3109" s="126">
        <f>AK3109+AL3109</f>
        <v>0</v>
      </c>
      <c r="AN3109" s="126"/>
      <c r="AO3109" s="126"/>
      <c r="AP3109" s="126"/>
      <c r="AQ3109" s="369"/>
      <c r="AR3109" s="1068"/>
      <c r="AS3109" s="1069"/>
      <c r="AT3109" s="159"/>
      <c r="AU3109" s="159"/>
      <c r="AV3109" s="1070"/>
      <c r="AW3109" s="159"/>
      <c r="AX3109" s="52"/>
      <c r="AY3109" s="868"/>
    </row>
    <row r="3110" spans="1:52" s="2232" customFormat="1" ht="15.95" customHeight="1" x14ac:dyDescent="0.25">
      <c r="A3110" s="734">
        <v>619</v>
      </c>
      <c r="B3110" s="735" t="s">
        <v>57</v>
      </c>
      <c r="C3110" s="988" t="s">
        <v>58</v>
      </c>
      <c r="D3110" s="735" t="s">
        <v>5703</v>
      </c>
      <c r="E3110" s="735" t="s">
        <v>5704</v>
      </c>
      <c r="F3110" s="735" t="s">
        <v>5705</v>
      </c>
      <c r="G3110" s="735"/>
      <c r="H3110" s="735" t="s">
        <v>219</v>
      </c>
      <c r="I3110" s="735" t="s">
        <v>220</v>
      </c>
      <c r="J3110" s="735" t="s">
        <v>221</v>
      </c>
      <c r="K3110" s="735" t="s">
        <v>222</v>
      </c>
      <c r="L3110" s="736" t="s">
        <v>221</v>
      </c>
      <c r="M3110" s="736" t="s">
        <v>879</v>
      </c>
      <c r="N3110" s="743">
        <v>6</v>
      </c>
      <c r="O3110" s="743">
        <v>2</v>
      </c>
      <c r="P3110" s="743">
        <v>12</v>
      </c>
      <c r="Q3110" s="744">
        <v>0</v>
      </c>
      <c r="R3110" s="739"/>
      <c r="S3110" s="739">
        <v>0</v>
      </c>
      <c r="T3110" s="739"/>
      <c r="U3110" s="739">
        <v>0</v>
      </c>
      <c r="V3110" s="739"/>
      <c r="W3110" s="739"/>
      <c r="X3110" s="739"/>
      <c r="Y3110" s="1370" t="s">
        <v>16652</v>
      </c>
      <c r="Z3110" s="735" t="s">
        <v>230</v>
      </c>
      <c r="AA3110" s="741" t="s">
        <v>230</v>
      </c>
      <c r="AB3110" s="735" t="s">
        <v>230</v>
      </c>
      <c r="AC3110" s="735" t="s">
        <v>230</v>
      </c>
      <c r="AD3110" s="735" t="s">
        <v>230</v>
      </c>
      <c r="AE3110" s="735" t="s">
        <v>5706</v>
      </c>
      <c r="AF3110" s="735" t="s">
        <v>5707</v>
      </c>
      <c r="AG3110" s="742" t="s">
        <v>230</v>
      </c>
      <c r="AH3110" s="741"/>
      <c r="AI3110" s="828">
        <v>0.114</v>
      </c>
      <c r="AJ3110" s="743">
        <v>0</v>
      </c>
      <c r="AK3110" s="515">
        <f t="shared" si="431"/>
        <v>0</v>
      </c>
      <c r="AL3110" s="515">
        <f t="shared" si="433"/>
        <v>0</v>
      </c>
      <c r="AM3110" s="1369">
        <f>AK3110+AL3110</f>
        <v>0</v>
      </c>
      <c r="AN3110" s="515">
        <f>AK3110</f>
        <v>0</v>
      </c>
      <c r="AO3110" s="515">
        <f>AL3110</f>
        <v>0</v>
      </c>
      <c r="AP3110" s="515">
        <f>AN3110+AO3110</f>
        <v>0</v>
      </c>
      <c r="AQ3110" s="515">
        <f>AP3110*30</f>
        <v>0</v>
      </c>
      <c r="AR3110" s="746" t="s">
        <v>231</v>
      </c>
      <c r="AS3110" s="747"/>
      <c r="AT3110" s="735" t="s">
        <v>232</v>
      </c>
      <c r="AU3110" s="735" t="s">
        <v>58</v>
      </c>
      <c r="AV3110" s="935" t="s">
        <v>5708</v>
      </c>
      <c r="AW3110" s="735" t="s">
        <v>16435</v>
      </c>
      <c r="AX3110" s="804" t="s">
        <v>16309</v>
      </c>
      <c r="AY3110" s="868"/>
    </row>
    <row r="3111" spans="1:52" s="55" customFormat="1" ht="15.95" customHeight="1" x14ac:dyDescent="0.25">
      <c r="A3111" s="353">
        <v>620</v>
      </c>
      <c r="B3111" s="366" t="s">
        <v>57</v>
      </c>
      <c r="C3111" s="366" t="s">
        <v>58</v>
      </c>
      <c r="D3111" s="354" t="s">
        <v>18930</v>
      </c>
      <c r="E3111" s="354" t="s">
        <v>5710</v>
      </c>
      <c r="F3111" s="354" t="s">
        <v>5711</v>
      </c>
      <c r="G3111" s="354" t="s">
        <v>221</v>
      </c>
      <c r="H3111" s="354" t="s">
        <v>219</v>
      </c>
      <c r="I3111" s="354" t="s">
        <v>17452</v>
      </c>
      <c r="J3111" s="354" t="s">
        <v>221</v>
      </c>
      <c r="K3111" s="354" t="s">
        <v>222</v>
      </c>
      <c r="L3111" s="272" t="s">
        <v>221</v>
      </c>
      <c r="M3111" s="272" t="s">
        <v>879</v>
      </c>
      <c r="N3111" s="360">
        <v>6</v>
      </c>
      <c r="O3111" s="360">
        <v>2</v>
      </c>
      <c r="P3111" s="360">
        <v>12</v>
      </c>
      <c r="Q3111" s="503">
        <v>5</v>
      </c>
      <c r="R3111" s="357"/>
      <c r="S3111" s="357">
        <v>2</v>
      </c>
      <c r="T3111" s="357"/>
      <c r="U3111" s="357">
        <v>0</v>
      </c>
      <c r="V3111" s="357"/>
      <c r="W3111" s="357"/>
      <c r="X3111" s="357">
        <v>1</v>
      </c>
      <c r="Y3111" s="354" t="s">
        <v>63</v>
      </c>
      <c r="Z3111" s="366" t="s">
        <v>224</v>
      </c>
      <c r="AA3111" s="762" t="s">
        <v>225</v>
      </c>
      <c r="AB3111" s="354" t="s">
        <v>3312</v>
      </c>
      <c r="AC3111" s="354" t="s">
        <v>3313</v>
      </c>
      <c r="AD3111" s="354" t="s">
        <v>17454</v>
      </c>
      <c r="AE3111" s="354" t="s">
        <v>17463</v>
      </c>
      <c r="AF3111" s="354" t="s">
        <v>5713</v>
      </c>
      <c r="AG3111" s="165" t="s">
        <v>230</v>
      </c>
      <c r="AH3111" s="443" t="s">
        <v>58</v>
      </c>
      <c r="AI3111" s="359">
        <v>0.114</v>
      </c>
      <c r="AJ3111" s="360">
        <v>6480</v>
      </c>
      <c r="AK3111" s="359">
        <f>AJ3111*0.087/365</f>
        <v>1.5445479452054793</v>
      </c>
      <c r="AL3111" s="359">
        <f>AJ3111*0.027/365</f>
        <v>0.47934246575342471</v>
      </c>
      <c r="AM3111" s="361">
        <f>SUM(AK3111:AL3111)</f>
        <v>2.023890410958904</v>
      </c>
      <c r="AN3111" s="359">
        <f>SUM(AK3111:AK3116)</f>
        <v>5.6556164383561631</v>
      </c>
      <c r="AO3111" s="359">
        <f>SUM(AL3111:AL3115)</f>
        <v>1.6895342465753427</v>
      </c>
      <c r="AP3111" s="359">
        <f>SUM(AM3111:AM3116)</f>
        <v>7.3451506849315056</v>
      </c>
      <c r="AQ3111" s="359">
        <f>AP3111*30</f>
        <v>220.35452054794516</v>
      </c>
      <c r="AR3111" s="362" t="s">
        <v>231</v>
      </c>
      <c r="AS3111" s="354" t="s">
        <v>431</v>
      </c>
      <c r="AT3111" s="354" t="s">
        <v>232</v>
      </c>
      <c r="AU3111" s="354" t="s">
        <v>58</v>
      </c>
      <c r="AV3111" s="923" t="s">
        <v>5714</v>
      </c>
      <c r="AW3111" s="166" t="s">
        <v>234</v>
      </c>
      <c r="AX3111" s="805" t="s">
        <v>20347</v>
      </c>
      <c r="AY3111" s="2401"/>
      <c r="AZ3111" s="778" t="s">
        <v>20348</v>
      </c>
    </row>
    <row r="3112" spans="1:52" s="8" customFormat="1" ht="15.95" customHeight="1" x14ac:dyDescent="0.25">
      <c r="A3112" s="112"/>
      <c r="B3112" s="113"/>
      <c r="C3112" s="121"/>
      <c r="D3112" s="113"/>
      <c r="E3112" s="113"/>
      <c r="F3112" s="113"/>
      <c r="G3112" s="113"/>
      <c r="H3112" s="113"/>
      <c r="I3112" s="113"/>
      <c r="J3112" s="113"/>
      <c r="K3112" s="113"/>
      <c r="L3112" s="113"/>
      <c r="M3112" s="113"/>
      <c r="N3112" s="118"/>
      <c r="O3112" s="118"/>
      <c r="P3112" s="118"/>
      <c r="Q3112" s="120"/>
      <c r="R3112" s="114"/>
      <c r="S3112" s="114"/>
      <c r="T3112" s="114"/>
      <c r="U3112" s="114"/>
      <c r="V3112" s="114"/>
      <c r="W3112" s="114"/>
      <c r="X3112" s="114"/>
      <c r="Y3112" s="1076" t="s">
        <v>230</v>
      </c>
      <c r="Z3112" s="1076" t="s">
        <v>230</v>
      </c>
      <c r="AA3112" s="1078" t="s">
        <v>230</v>
      </c>
      <c r="AB3112" s="1076" t="s">
        <v>230</v>
      </c>
      <c r="AC3112" s="1078" t="s">
        <v>230</v>
      </c>
      <c r="AD3112" s="1076" t="s">
        <v>230</v>
      </c>
      <c r="AE3112" s="113" t="s">
        <v>5715</v>
      </c>
      <c r="AF3112" s="113" t="s">
        <v>5716</v>
      </c>
      <c r="AG3112" s="115" t="s">
        <v>230</v>
      </c>
      <c r="AH3112" s="132" t="s">
        <v>58</v>
      </c>
      <c r="AI3112" s="116">
        <v>0.114</v>
      </c>
      <c r="AJ3112" s="118">
        <v>11000</v>
      </c>
      <c r="AK3112" s="116">
        <f>AJ3112*0.087/365</f>
        <v>2.6219178082191776</v>
      </c>
      <c r="AL3112" s="116">
        <f>AJ3112*0.027/365</f>
        <v>0.81369863013698629</v>
      </c>
      <c r="AM3112" s="116">
        <f>SUM(AK3112:AL3112)</f>
        <v>3.4356164383561638</v>
      </c>
      <c r="AN3112" s="116"/>
      <c r="AO3112" s="116"/>
      <c r="AP3112" s="116"/>
      <c r="AQ3112" s="367"/>
      <c r="AR3112" s="42"/>
      <c r="AS3112" s="43"/>
      <c r="AT3112" s="113"/>
      <c r="AU3112" s="113"/>
      <c r="AV3112" s="44"/>
      <c r="AW3112" s="113"/>
      <c r="AX3112" s="46"/>
      <c r="AY3112" s="2391"/>
    </row>
    <row r="3113" spans="1:52" s="8" customFormat="1" ht="15.95" customHeight="1" x14ac:dyDescent="0.25">
      <c r="A3113" s="36"/>
      <c r="B3113" s="1029"/>
      <c r="C3113" s="2"/>
      <c r="D3113" s="1029"/>
      <c r="E3113" s="1029"/>
      <c r="F3113" s="1029"/>
      <c r="G3113" s="1029"/>
      <c r="H3113" s="1029"/>
      <c r="I3113" s="1029"/>
      <c r="J3113" s="1029"/>
      <c r="K3113" s="1029"/>
      <c r="L3113" s="1029"/>
      <c r="M3113" s="1029"/>
      <c r="N3113" s="1036"/>
      <c r="O3113" s="1036"/>
      <c r="P3113" s="1557"/>
      <c r="Q3113" s="37"/>
      <c r="R3113" s="448"/>
      <c r="S3113" s="448"/>
      <c r="T3113" s="448"/>
      <c r="U3113" s="448"/>
      <c r="V3113" s="448"/>
      <c r="W3113" s="448"/>
      <c r="X3113" s="448"/>
      <c r="Y3113" s="1801" t="s">
        <v>230</v>
      </c>
      <c r="Z3113" s="1801" t="s">
        <v>230</v>
      </c>
      <c r="AA3113" s="754" t="s">
        <v>230</v>
      </c>
      <c r="AB3113" s="1801" t="s">
        <v>230</v>
      </c>
      <c r="AC3113" s="1029"/>
      <c r="AD3113" s="1029"/>
      <c r="AE3113" s="1029" t="s">
        <v>5717</v>
      </c>
      <c r="AF3113" s="2647" t="s">
        <v>247</v>
      </c>
      <c r="AG3113" s="39">
        <v>1037724007276</v>
      </c>
      <c r="AH3113" s="90" t="s">
        <v>17031</v>
      </c>
      <c r="AI3113" s="1036">
        <v>0.87</v>
      </c>
      <c r="AJ3113" s="37">
        <v>2</v>
      </c>
      <c r="AK3113" s="40">
        <f>AJ3113*AI3113/365</f>
        <v>4.767123287671233E-3</v>
      </c>
      <c r="AL3113" s="40">
        <v>0</v>
      </c>
      <c r="AM3113" s="41">
        <f>SUBTOTAL(9,AK3113:AL3113)</f>
        <v>4.767123287671233E-3</v>
      </c>
      <c r="AN3113" s="40"/>
      <c r="AO3113" s="40"/>
      <c r="AP3113" s="40"/>
      <c r="AQ3113" s="1644"/>
      <c r="AR3113" s="1034"/>
      <c r="AS3113" s="45"/>
      <c r="AT3113" s="1029"/>
      <c r="AU3113" s="1029"/>
      <c r="AV3113" s="46"/>
      <c r="AW3113" s="1029"/>
      <c r="AX3113" s="46"/>
      <c r="AY3113" s="2391"/>
    </row>
    <row r="3114" spans="1:52" s="8" customFormat="1" ht="15.95" customHeight="1" x14ac:dyDescent="0.25">
      <c r="A3114" s="36"/>
      <c r="B3114" s="1029"/>
      <c r="C3114" s="2"/>
      <c r="D3114" s="1029"/>
      <c r="E3114" s="1029"/>
      <c r="F3114" s="1029"/>
      <c r="G3114" s="1029"/>
      <c r="H3114" s="1029"/>
      <c r="I3114" s="1029"/>
      <c r="J3114" s="1029"/>
      <c r="K3114" s="1029"/>
      <c r="L3114" s="1029"/>
      <c r="M3114" s="1029"/>
      <c r="N3114" s="1036"/>
      <c r="O3114" s="1036"/>
      <c r="P3114" s="1557"/>
      <c r="Q3114" s="37"/>
      <c r="R3114" s="448"/>
      <c r="S3114" s="448"/>
      <c r="T3114" s="448"/>
      <c r="U3114" s="448"/>
      <c r="V3114" s="448"/>
      <c r="W3114" s="448"/>
      <c r="X3114" s="448"/>
      <c r="Y3114" s="1801" t="s">
        <v>230</v>
      </c>
      <c r="Z3114" s="1801" t="s">
        <v>230</v>
      </c>
      <c r="AA3114" s="754" t="s">
        <v>230</v>
      </c>
      <c r="AB3114" s="1801" t="s">
        <v>230</v>
      </c>
      <c r="AC3114" s="754" t="s">
        <v>230</v>
      </c>
      <c r="AD3114" s="1801" t="s">
        <v>230</v>
      </c>
      <c r="AE3114" s="1029" t="s">
        <v>5699</v>
      </c>
      <c r="AF3114" s="1029" t="s">
        <v>5718</v>
      </c>
      <c r="AG3114" s="39" t="s">
        <v>230</v>
      </c>
      <c r="AH3114" s="1" t="s">
        <v>58</v>
      </c>
      <c r="AI3114" s="40">
        <v>0.114</v>
      </c>
      <c r="AJ3114" s="37">
        <v>4560</v>
      </c>
      <c r="AK3114" s="40">
        <f>AJ3114*0.087/365</f>
        <v>1.086904109589041</v>
      </c>
      <c r="AL3114" s="40">
        <f>AJ3114*0.027/365</f>
        <v>0.33731506849315068</v>
      </c>
      <c r="AM3114" s="116">
        <f>SUM(AK3114:AL3114)</f>
        <v>1.4242191780821918</v>
      </c>
      <c r="AN3114" s="40"/>
      <c r="AO3114" s="40"/>
      <c r="AP3114" s="40"/>
      <c r="AQ3114" s="1644"/>
      <c r="AR3114" s="1034"/>
      <c r="AS3114" s="45"/>
      <c r="AT3114" s="1029"/>
      <c r="AU3114" s="1029"/>
      <c r="AV3114" s="46"/>
      <c r="AW3114" s="1029"/>
      <c r="AX3114" s="46"/>
      <c r="AY3114" s="2391"/>
    </row>
    <row r="3115" spans="1:52" s="8" customFormat="1" ht="15.95" customHeight="1" x14ac:dyDescent="0.25">
      <c r="A3115" s="781"/>
      <c r="B3115" s="782"/>
      <c r="C3115" s="1003"/>
      <c r="D3115" s="782"/>
      <c r="E3115" s="782"/>
      <c r="F3115" s="782"/>
      <c r="G3115" s="782"/>
      <c r="H3115" s="782"/>
      <c r="I3115" s="782"/>
      <c r="J3115" s="782"/>
      <c r="K3115" s="782"/>
      <c r="L3115" s="782"/>
      <c r="M3115" s="782"/>
      <c r="N3115" s="1030"/>
      <c r="O3115" s="1030"/>
      <c r="P3115" s="1558"/>
      <c r="Q3115" s="785"/>
      <c r="R3115" s="783"/>
      <c r="S3115" s="783"/>
      <c r="T3115" s="783"/>
      <c r="U3115" s="783"/>
      <c r="V3115" s="783"/>
      <c r="W3115" s="783"/>
      <c r="X3115" s="783"/>
      <c r="Y3115" s="1801" t="s">
        <v>230</v>
      </c>
      <c r="Z3115" s="1801" t="s">
        <v>230</v>
      </c>
      <c r="AA3115" s="754" t="s">
        <v>230</v>
      </c>
      <c r="AB3115" s="1801" t="s">
        <v>230</v>
      </c>
      <c r="AC3115" s="754" t="s">
        <v>230</v>
      </c>
      <c r="AD3115" s="1801" t="s">
        <v>230</v>
      </c>
      <c r="AE3115" s="782" t="s">
        <v>5702</v>
      </c>
      <c r="AF3115" s="782" t="s">
        <v>372</v>
      </c>
      <c r="AG3115" s="1035" t="s">
        <v>230</v>
      </c>
      <c r="AH3115" s="784" t="s">
        <v>58</v>
      </c>
      <c r="AI3115" s="430">
        <v>0.114</v>
      </c>
      <c r="AJ3115" s="785">
        <v>800</v>
      </c>
      <c r="AK3115" s="430">
        <f>AJ3115*0.087/365</f>
        <v>0.19068493150684929</v>
      </c>
      <c r="AL3115" s="430">
        <f>AJ3115*0.027/365</f>
        <v>5.9178082191780827E-2</v>
      </c>
      <c r="AM3115" s="116">
        <f>SUM(AK3115:AL3115)</f>
        <v>0.24986301369863012</v>
      </c>
      <c r="AN3115" s="430"/>
      <c r="AO3115" s="430"/>
      <c r="AP3115" s="430"/>
      <c r="AQ3115" s="830"/>
      <c r="AR3115" s="484"/>
      <c r="AS3115" s="786"/>
      <c r="AT3115" s="782"/>
      <c r="AU3115" s="782"/>
      <c r="AV3115" s="787"/>
      <c r="AW3115" s="782"/>
      <c r="AX3115" s="46"/>
      <c r="AY3115" s="2391"/>
    </row>
    <row r="3116" spans="1:52" s="1099" customFormat="1" ht="15.95" customHeight="1" x14ac:dyDescent="0.2">
      <c r="A3116" s="781"/>
      <c r="B3116" s="782"/>
      <c r="C3116" s="1003"/>
      <c r="D3116" s="782"/>
      <c r="E3116" s="782"/>
      <c r="F3116" s="782"/>
      <c r="G3116" s="782"/>
      <c r="H3116" s="782"/>
      <c r="I3116" s="782"/>
      <c r="J3116" s="782"/>
      <c r="K3116" s="782"/>
      <c r="L3116" s="782"/>
      <c r="M3116" s="782"/>
      <c r="N3116" s="1804"/>
      <c r="O3116" s="1804"/>
      <c r="P3116" s="1804"/>
      <c r="Q3116" s="785"/>
      <c r="R3116" s="783"/>
      <c r="S3116" s="783"/>
      <c r="T3116" s="783"/>
      <c r="U3116" s="783"/>
      <c r="V3116" s="783"/>
      <c r="W3116" s="783"/>
      <c r="X3116" s="783"/>
      <c r="Y3116" s="782" t="s">
        <v>230</v>
      </c>
      <c r="Z3116" s="782" t="s">
        <v>230</v>
      </c>
      <c r="AA3116" s="784" t="s">
        <v>230</v>
      </c>
      <c r="AB3116" s="782" t="s">
        <v>230</v>
      </c>
      <c r="AC3116" s="782" t="s">
        <v>22520</v>
      </c>
      <c r="AD3116" s="1830" t="s">
        <v>22521</v>
      </c>
      <c r="AE3116" s="782" t="s">
        <v>6069</v>
      </c>
      <c r="AF3116" s="782" t="s">
        <v>23675</v>
      </c>
      <c r="AG3116" s="1808" t="s">
        <v>23676</v>
      </c>
      <c r="AH3116" s="784" t="s">
        <v>1509</v>
      </c>
      <c r="AI3116" s="1804">
        <v>1.48</v>
      </c>
      <c r="AJ3116" s="785">
        <v>51</v>
      </c>
      <c r="AK3116" s="430">
        <f>AJ3116*AI3116/365</f>
        <v>0.20679452054794523</v>
      </c>
      <c r="AL3116" s="430">
        <v>0</v>
      </c>
      <c r="AM3116" s="1201">
        <f>SUM(AK3116:AL3116)</f>
        <v>0.20679452054794523</v>
      </c>
      <c r="AN3116" s="430"/>
      <c r="AO3116" s="430"/>
      <c r="AP3116" s="430"/>
      <c r="AQ3116" s="830"/>
      <c r="AR3116" s="484"/>
      <c r="AS3116" s="786"/>
      <c r="AT3116" s="782"/>
      <c r="AU3116" s="782"/>
      <c r="AV3116" s="787"/>
      <c r="AW3116" s="787"/>
      <c r="AX3116" s="2527" t="s">
        <v>23677</v>
      </c>
      <c r="AY3116" s="2401"/>
    </row>
    <row r="3117" spans="1:52" s="55" customFormat="1" ht="15.95" customHeight="1" x14ac:dyDescent="0.2">
      <c r="A3117" s="353">
        <v>621</v>
      </c>
      <c r="B3117" s="354" t="s">
        <v>57</v>
      </c>
      <c r="C3117" s="366" t="s">
        <v>58</v>
      </c>
      <c r="D3117" s="354" t="s">
        <v>17327</v>
      </c>
      <c r="E3117" s="354" t="s">
        <v>5720</v>
      </c>
      <c r="F3117" s="354" t="s">
        <v>5721</v>
      </c>
      <c r="G3117" s="354"/>
      <c r="H3117" s="354" t="s">
        <v>219</v>
      </c>
      <c r="I3117" s="354" t="s">
        <v>220</v>
      </c>
      <c r="J3117" s="354" t="s">
        <v>221</v>
      </c>
      <c r="K3117" s="354" t="s">
        <v>222</v>
      </c>
      <c r="L3117" s="272" t="s">
        <v>221</v>
      </c>
      <c r="M3117" s="272" t="s">
        <v>879</v>
      </c>
      <c r="N3117" s="360">
        <v>6</v>
      </c>
      <c r="O3117" s="360">
        <v>2</v>
      </c>
      <c r="P3117" s="360">
        <v>12</v>
      </c>
      <c r="Q3117" s="503">
        <v>2</v>
      </c>
      <c r="R3117" s="357"/>
      <c r="S3117" s="357">
        <v>0</v>
      </c>
      <c r="T3117" s="357"/>
      <c r="U3117" s="357">
        <v>0</v>
      </c>
      <c r="V3117" s="357"/>
      <c r="W3117" s="357">
        <v>1</v>
      </c>
      <c r="X3117" s="357"/>
      <c r="Y3117" s="925" t="s">
        <v>16652</v>
      </c>
      <c r="Z3117" s="354" t="s">
        <v>230</v>
      </c>
      <c r="AA3117" s="443" t="s">
        <v>230</v>
      </c>
      <c r="AB3117" s="354" t="s">
        <v>230</v>
      </c>
      <c r="AC3117" s="354" t="s">
        <v>230</v>
      </c>
      <c r="AD3117" s="354" t="s">
        <v>230</v>
      </c>
      <c r="AE3117" s="354" t="s">
        <v>5722</v>
      </c>
      <c r="AF3117" s="354" t="s">
        <v>3854</v>
      </c>
      <c r="AG3117" s="358" t="s">
        <v>230</v>
      </c>
      <c r="AH3117" s="443" t="s">
        <v>58</v>
      </c>
      <c r="AI3117" s="359">
        <v>0.114</v>
      </c>
      <c r="AJ3117" s="360">
        <v>4400</v>
      </c>
      <c r="AK3117" s="359">
        <f t="shared" ref="AK3117:AK3136" si="434">AJ3117*0.087/365</f>
        <v>1.0487671232876712</v>
      </c>
      <c r="AL3117" s="359">
        <v>0</v>
      </c>
      <c r="AM3117" s="361">
        <f t="shared" ref="AM3117:AM3136" si="435">AK3117+AL3117</f>
        <v>1.0487671232876712</v>
      </c>
      <c r="AN3117" s="359">
        <f t="shared" ref="AN3117:AN3124" si="436">AK3117</f>
        <v>1.0487671232876712</v>
      </c>
      <c r="AO3117" s="359">
        <f t="shared" ref="AO3117:AO3125" si="437">AL3117</f>
        <v>0</v>
      </c>
      <c r="AP3117" s="359">
        <f t="shared" ref="AP3117:AP3124" si="438">AN3117+AO3117</f>
        <v>1.0487671232876712</v>
      </c>
      <c r="AQ3117" s="359">
        <f t="shared" ref="AQ3117:AQ3136" si="439">AP3117*30</f>
        <v>31.463013698630135</v>
      </c>
      <c r="AR3117" s="362" t="s">
        <v>231</v>
      </c>
      <c r="AS3117" s="354" t="s">
        <v>431</v>
      </c>
      <c r="AT3117" s="354" t="s">
        <v>232</v>
      </c>
      <c r="AU3117" s="354" t="s">
        <v>58</v>
      </c>
      <c r="AV3117" s="923" t="s">
        <v>5723</v>
      </c>
      <c r="AW3117" s="714" t="s">
        <v>234</v>
      </c>
      <c r="AX3117" s="2511" t="s">
        <v>17322</v>
      </c>
      <c r="AY3117" s="2391" t="s">
        <v>17323</v>
      </c>
    </row>
    <row r="3118" spans="1:52" s="55" customFormat="1" ht="15.95" customHeight="1" x14ac:dyDescent="0.25">
      <c r="A3118" s="353">
        <v>622</v>
      </c>
      <c r="B3118" s="354" t="s">
        <v>57</v>
      </c>
      <c r="C3118" s="366" t="s">
        <v>58</v>
      </c>
      <c r="D3118" s="354" t="s">
        <v>17367</v>
      </c>
      <c r="E3118" s="354" t="s">
        <v>5724</v>
      </c>
      <c r="F3118" s="354" t="s">
        <v>5725</v>
      </c>
      <c r="G3118" s="354" t="s">
        <v>221</v>
      </c>
      <c r="H3118" s="354" t="s">
        <v>219</v>
      </c>
      <c r="I3118" s="354" t="s">
        <v>17452</v>
      </c>
      <c r="J3118" s="354" t="s">
        <v>221</v>
      </c>
      <c r="K3118" s="354" t="s">
        <v>222</v>
      </c>
      <c r="L3118" s="272" t="s">
        <v>221</v>
      </c>
      <c r="M3118" s="272" t="s">
        <v>879</v>
      </c>
      <c r="N3118" s="360">
        <v>6.4</v>
      </c>
      <c r="O3118" s="360">
        <v>2.2000000000000002</v>
      </c>
      <c r="P3118" s="360">
        <f>O3118*N3118</f>
        <v>14.080000000000002</v>
      </c>
      <c r="Q3118" s="503">
        <v>3</v>
      </c>
      <c r="R3118" s="357"/>
      <c r="S3118" s="357">
        <v>1</v>
      </c>
      <c r="T3118" s="357"/>
      <c r="U3118" s="357">
        <v>0</v>
      </c>
      <c r="V3118" s="357"/>
      <c r="W3118" s="357"/>
      <c r="X3118" s="357"/>
      <c r="Y3118" s="354" t="s">
        <v>63</v>
      </c>
      <c r="Z3118" s="366" t="s">
        <v>224</v>
      </c>
      <c r="AA3118" s="762" t="s">
        <v>225</v>
      </c>
      <c r="AB3118" s="354" t="s">
        <v>3312</v>
      </c>
      <c r="AC3118" s="354" t="s">
        <v>3313</v>
      </c>
      <c r="AD3118" s="354" t="s">
        <v>17454</v>
      </c>
      <c r="AE3118" s="354" t="s">
        <v>5726</v>
      </c>
      <c r="AF3118" s="354" t="s">
        <v>3941</v>
      </c>
      <c r="AG3118" s="165" t="s">
        <v>230</v>
      </c>
      <c r="AH3118" s="443" t="s">
        <v>58</v>
      </c>
      <c r="AI3118" s="359">
        <v>0.114</v>
      </c>
      <c r="AJ3118" s="360">
        <v>6320</v>
      </c>
      <c r="AK3118" s="359">
        <f t="shared" si="434"/>
        <v>1.5064109589041093</v>
      </c>
      <c r="AL3118" s="359">
        <v>0</v>
      </c>
      <c r="AM3118" s="361">
        <f t="shared" si="435"/>
        <v>1.5064109589041093</v>
      </c>
      <c r="AN3118" s="359">
        <f t="shared" si="436"/>
        <v>1.5064109589041093</v>
      </c>
      <c r="AO3118" s="359">
        <f t="shared" si="437"/>
        <v>0</v>
      </c>
      <c r="AP3118" s="359">
        <f t="shared" si="438"/>
        <v>1.5064109589041093</v>
      </c>
      <c r="AQ3118" s="359">
        <f t="shared" si="439"/>
        <v>45.192328767123279</v>
      </c>
      <c r="AR3118" s="362" t="s">
        <v>231</v>
      </c>
      <c r="AS3118" s="363" t="s">
        <v>431</v>
      </c>
      <c r="AT3118" s="354" t="s">
        <v>232</v>
      </c>
      <c r="AU3118" s="354" t="s">
        <v>58</v>
      </c>
      <c r="AV3118" s="923" t="s">
        <v>5727</v>
      </c>
      <c r="AW3118" s="714" t="s">
        <v>234</v>
      </c>
      <c r="AX3118" s="805" t="s">
        <v>25670</v>
      </c>
      <c r="AY3118" s="2391" t="s">
        <v>17366</v>
      </c>
      <c r="AZ3118" s="447" t="s">
        <v>25671</v>
      </c>
    </row>
    <row r="3119" spans="1:52" s="55" customFormat="1" ht="15.95" customHeight="1" x14ac:dyDescent="0.25">
      <c r="A3119" s="182">
        <v>623</v>
      </c>
      <c r="B3119" s="170" t="s">
        <v>57</v>
      </c>
      <c r="C3119" s="170" t="s">
        <v>58</v>
      </c>
      <c r="D3119" s="166" t="s">
        <v>18929</v>
      </c>
      <c r="E3119" s="166" t="s">
        <v>5729</v>
      </c>
      <c r="F3119" s="166" t="s">
        <v>5730</v>
      </c>
      <c r="G3119" s="166"/>
      <c r="H3119" s="166" t="s">
        <v>219</v>
      </c>
      <c r="I3119" s="166" t="s">
        <v>220</v>
      </c>
      <c r="J3119" s="166" t="s">
        <v>221</v>
      </c>
      <c r="K3119" s="166" t="s">
        <v>222</v>
      </c>
      <c r="L3119" s="198" t="s">
        <v>221</v>
      </c>
      <c r="M3119" s="198" t="s">
        <v>879</v>
      </c>
      <c r="N3119" s="186">
        <v>4</v>
      </c>
      <c r="O3119" s="186">
        <v>2</v>
      </c>
      <c r="P3119" s="186">
        <v>8</v>
      </c>
      <c r="Q3119" s="184">
        <v>2</v>
      </c>
      <c r="R3119" s="183"/>
      <c r="S3119" s="183">
        <v>1</v>
      </c>
      <c r="T3119" s="183"/>
      <c r="U3119" s="183">
        <v>0</v>
      </c>
      <c r="V3119" s="183"/>
      <c r="W3119" s="183"/>
      <c r="X3119" s="183"/>
      <c r="Y3119" s="166" t="s">
        <v>63</v>
      </c>
      <c r="Z3119" s="170" t="s">
        <v>224</v>
      </c>
      <c r="AA3119" s="197" t="s">
        <v>225</v>
      </c>
      <c r="AB3119" s="166" t="s">
        <v>3312</v>
      </c>
      <c r="AC3119" s="166" t="s">
        <v>3313</v>
      </c>
      <c r="AD3119" s="166" t="s">
        <v>3314</v>
      </c>
      <c r="AE3119" s="166" t="s">
        <v>5731</v>
      </c>
      <c r="AF3119" s="166" t="s">
        <v>5678</v>
      </c>
      <c r="AG3119" s="165" t="s">
        <v>230</v>
      </c>
      <c r="AH3119" s="203" t="s">
        <v>58</v>
      </c>
      <c r="AI3119" s="167">
        <v>0.114</v>
      </c>
      <c r="AJ3119" s="186">
        <v>1280</v>
      </c>
      <c r="AK3119" s="167">
        <f t="shared" si="434"/>
        <v>0.30509589041095886</v>
      </c>
      <c r="AL3119" s="167">
        <f>AJ3119*0.027/365</f>
        <v>9.4684931506849326E-2</v>
      </c>
      <c r="AM3119" s="187">
        <f t="shared" si="435"/>
        <v>0.39978082191780817</v>
      </c>
      <c r="AN3119" s="167">
        <f t="shared" si="436"/>
        <v>0.30509589041095886</v>
      </c>
      <c r="AO3119" s="167">
        <f t="shared" si="437"/>
        <v>9.4684931506849326E-2</v>
      </c>
      <c r="AP3119" s="167">
        <f t="shared" si="438"/>
        <v>0.39978082191780817</v>
      </c>
      <c r="AQ3119" s="167">
        <f t="shared" si="439"/>
        <v>11.993424657534245</v>
      </c>
      <c r="AR3119" s="193" t="s">
        <v>231</v>
      </c>
      <c r="AS3119" s="166" t="s">
        <v>431</v>
      </c>
      <c r="AT3119" s="166" t="s">
        <v>232</v>
      </c>
      <c r="AU3119" s="166" t="s">
        <v>58</v>
      </c>
      <c r="AV3119" s="932" t="s">
        <v>5732</v>
      </c>
      <c r="AW3119" s="714" t="s">
        <v>234</v>
      </c>
      <c r="AX3119" s="46"/>
      <c r="AY3119" s="2391"/>
      <c r="AZ3119" s="2703"/>
    </row>
    <row r="3120" spans="1:52" s="1395" customFormat="1" ht="15.95" customHeight="1" x14ac:dyDescent="0.25">
      <c r="A3120" s="353">
        <v>624</v>
      </c>
      <c r="B3120" s="354" t="s">
        <v>57</v>
      </c>
      <c r="C3120" s="366" t="s">
        <v>58</v>
      </c>
      <c r="D3120" s="354" t="s">
        <v>18917</v>
      </c>
      <c r="E3120" s="354" t="s">
        <v>5734</v>
      </c>
      <c r="F3120" s="354" t="s">
        <v>5735</v>
      </c>
      <c r="G3120" s="354" t="s">
        <v>221</v>
      </c>
      <c r="H3120" s="354" t="s">
        <v>219</v>
      </c>
      <c r="I3120" s="354" t="s">
        <v>17452</v>
      </c>
      <c r="J3120" s="354" t="s">
        <v>221</v>
      </c>
      <c r="K3120" s="354" t="s">
        <v>222</v>
      </c>
      <c r="L3120" s="272" t="s">
        <v>221</v>
      </c>
      <c r="M3120" s="272" t="s">
        <v>879</v>
      </c>
      <c r="N3120" s="360">
        <v>6.4</v>
      </c>
      <c r="O3120" s="360">
        <v>2.2000000000000002</v>
      </c>
      <c r="P3120" s="360">
        <f>O3120*N3120</f>
        <v>14.080000000000002</v>
      </c>
      <c r="Q3120" s="503">
        <v>2</v>
      </c>
      <c r="R3120" s="357"/>
      <c r="S3120" s="357">
        <v>1</v>
      </c>
      <c r="T3120" s="357"/>
      <c r="U3120" s="357">
        <v>0</v>
      </c>
      <c r="V3120" s="357"/>
      <c r="W3120" s="357"/>
      <c r="X3120" s="357"/>
      <c r="Y3120" s="354" t="s">
        <v>63</v>
      </c>
      <c r="Z3120" s="366" t="s">
        <v>224</v>
      </c>
      <c r="AA3120" s="762" t="s">
        <v>225</v>
      </c>
      <c r="AB3120" s="354" t="s">
        <v>3312</v>
      </c>
      <c r="AC3120" s="354" t="s">
        <v>3313</v>
      </c>
      <c r="AD3120" s="354" t="s">
        <v>17454</v>
      </c>
      <c r="AE3120" s="354" t="s">
        <v>5736</v>
      </c>
      <c r="AF3120" s="354" t="s">
        <v>4240</v>
      </c>
      <c r="AG3120" s="358" t="s">
        <v>230</v>
      </c>
      <c r="AH3120" s="443" t="s">
        <v>58</v>
      </c>
      <c r="AI3120" s="359">
        <v>0.114</v>
      </c>
      <c r="AJ3120" s="360">
        <v>3881</v>
      </c>
      <c r="AK3120" s="359">
        <f>AJ3120*0.087/365</f>
        <v>0.92506027397260271</v>
      </c>
      <c r="AL3120" s="359">
        <f>AJ3120*0.027/365</f>
        <v>0.28708767123287671</v>
      </c>
      <c r="AM3120" s="361">
        <f t="shared" si="435"/>
        <v>1.2121479452054795</v>
      </c>
      <c r="AN3120" s="359">
        <f t="shared" si="436"/>
        <v>0.92506027397260271</v>
      </c>
      <c r="AO3120" s="359">
        <f t="shared" si="437"/>
        <v>0.28708767123287671</v>
      </c>
      <c r="AP3120" s="359">
        <f t="shared" si="438"/>
        <v>1.2121479452054795</v>
      </c>
      <c r="AQ3120" s="359">
        <f t="shared" si="439"/>
        <v>36.364438356164385</v>
      </c>
      <c r="AR3120" s="362" t="s">
        <v>231</v>
      </c>
      <c r="AS3120" s="363" t="s">
        <v>114</v>
      </c>
      <c r="AT3120" s="354" t="s">
        <v>232</v>
      </c>
      <c r="AU3120" s="354" t="s">
        <v>58</v>
      </c>
      <c r="AV3120" s="1327" t="s">
        <v>5737</v>
      </c>
      <c r="AW3120" s="813" t="s">
        <v>234</v>
      </c>
      <c r="AX3120" s="805" t="s">
        <v>26093</v>
      </c>
      <c r="AY3120" s="2704"/>
      <c r="AZ3120" s="447" t="s">
        <v>26094</v>
      </c>
    </row>
    <row r="3121" spans="1:67" s="55" customFormat="1" ht="15.95" customHeight="1" x14ac:dyDescent="0.2">
      <c r="A3121" s="353">
        <v>625</v>
      </c>
      <c r="B3121" s="354" t="s">
        <v>57</v>
      </c>
      <c r="C3121" s="366" t="s">
        <v>58</v>
      </c>
      <c r="D3121" s="354" t="s">
        <v>17502</v>
      </c>
      <c r="E3121" s="354" t="s">
        <v>5739</v>
      </c>
      <c r="F3121" s="354" t="s">
        <v>5740</v>
      </c>
      <c r="G3121" s="354" t="s">
        <v>221</v>
      </c>
      <c r="H3121" s="354" t="s">
        <v>219</v>
      </c>
      <c r="I3121" s="354" t="s">
        <v>220</v>
      </c>
      <c r="J3121" s="354" t="s">
        <v>221</v>
      </c>
      <c r="K3121" s="354" t="s">
        <v>222</v>
      </c>
      <c r="L3121" s="272" t="s">
        <v>221</v>
      </c>
      <c r="M3121" s="272" t="s">
        <v>879</v>
      </c>
      <c r="N3121" s="360">
        <v>5</v>
      </c>
      <c r="O3121" s="360">
        <v>3</v>
      </c>
      <c r="P3121" s="360">
        <v>15</v>
      </c>
      <c r="Q3121" s="503">
        <v>4</v>
      </c>
      <c r="R3121" s="357"/>
      <c r="S3121" s="357">
        <v>1</v>
      </c>
      <c r="T3121" s="357"/>
      <c r="U3121" s="357">
        <v>0</v>
      </c>
      <c r="V3121" s="357"/>
      <c r="W3121" s="357"/>
      <c r="X3121" s="357"/>
      <c r="Y3121" s="925" t="s">
        <v>16652</v>
      </c>
      <c r="Z3121" s="354" t="s">
        <v>230</v>
      </c>
      <c r="AA3121" s="443" t="s">
        <v>230</v>
      </c>
      <c r="AB3121" s="354" t="s">
        <v>230</v>
      </c>
      <c r="AC3121" s="354" t="s">
        <v>230</v>
      </c>
      <c r="AD3121" s="354" t="s">
        <v>230</v>
      </c>
      <c r="AE3121" s="354" t="s">
        <v>5741</v>
      </c>
      <c r="AF3121" s="354" t="s">
        <v>5742</v>
      </c>
      <c r="AG3121" s="358" t="s">
        <v>230</v>
      </c>
      <c r="AH3121" s="443" t="s">
        <v>58</v>
      </c>
      <c r="AI3121" s="359">
        <v>0.114</v>
      </c>
      <c r="AJ3121" s="360">
        <v>7520</v>
      </c>
      <c r="AK3121" s="359">
        <f t="shared" si="434"/>
        <v>1.7924383561643835</v>
      </c>
      <c r="AL3121" s="359">
        <v>0</v>
      </c>
      <c r="AM3121" s="361">
        <f t="shared" si="435"/>
        <v>1.7924383561643835</v>
      </c>
      <c r="AN3121" s="359">
        <f t="shared" si="436"/>
        <v>1.7924383561643835</v>
      </c>
      <c r="AO3121" s="359">
        <f t="shared" si="437"/>
        <v>0</v>
      </c>
      <c r="AP3121" s="359">
        <f t="shared" si="438"/>
        <v>1.7924383561643835</v>
      </c>
      <c r="AQ3121" s="359">
        <f t="shared" si="439"/>
        <v>53.773150684931508</v>
      </c>
      <c r="AR3121" s="362" t="s">
        <v>231</v>
      </c>
      <c r="AS3121" s="354" t="s">
        <v>431</v>
      </c>
      <c r="AT3121" s="354" t="s">
        <v>232</v>
      </c>
      <c r="AU3121" s="354" t="s">
        <v>58</v>
      </c>
      <c r="AV3121" s="923" t="s">
        <v>5743</v>
      </c>
      <c r="AW3121" s="714" t="s">
        <v>234</v>
      </c>
      <c r="AX3121" s="804" t="s">
        <v>20350</v>
      </c>
      <c r="AY3121" s="2391" t="s">
        <v>17323</v>
      </c>
      <c r="AZ3121" s="778" t="s">
        <v>20349</v>
      </c>
      <c r="BA3121" s="1395"/>
      <c r="BB3121" s="1395"/>
      <c r="BC3121" s="1395"/>
      <c r="BD3121" s="1395"/>
      <c r="BE3121" s="1395"/>
      <c r="BF3121" s="1395"/>
      <c r="BG3121" s="1395"/>
      <c r="BH3121" s="1395"/>
      <c r="BI3121" s="1395"/>
    </row>
    <row r="3122" spans="1:67" s="55" customFormat="1" ht="15.95" customHeight="1" x14ac:dyDescent="0.25">
      <c r="A3122" s="182">
        <v>626</v>
      </c>
      <c r="B3122" s="166" t="s">
        <v>57</v>
      </c>
      <c r="C3122" s="170" t="s">
        <v>58</v>
      </c>
      <c r="D3122" s="166" t="s">
        <v>18928</v>
      </c>
      <c r="E3122" s="166" t="s">
        <v>5745</v>
      </c>
      <c r="F3122" s="166" t="s">
        <v>5746</v>
      </c>
      <c r="G3122" s="166"/>
      <c r="H3122" s="354" t="s">
        <v>219</v>
      </c>
      <c r="I3122" s="354" t="s">
        <v>220</v>
      </c>
      <c r="J3122" s="354" t="s">
        <v>221</v>
      </c>
      <c r="K3122" s="354" t="s">
        <v>222</v>
      </c>
      <c r="L3122" s="272" t="s">
        <v>221</v>
      </c>
      <c r="M3122" s="272" t="s">
        <v>879</v>
      </c>
      <c r="N3122" s="186">
        <v>5</v>
      </c>
      <c r="O3122" s="186">
        <v>3</v>
      </c>
      <c r="P3122" s="186">
        <v>15</v>
      </c>
      <c r="Q3122" s="184">
        <v>2</v>
      </c>
      <c r="R3122" s="183"/>
      <c r="S3122" s="183">
        <v>1</v>
      </c>
      <c r="T3122" s="183"/>
      <c r="U3122" s="183">
        <v>0</v>
      </c>
      <c r="V3122" s="183"/>
      <c r="W3122" s="183"/>
      <c r="X3122" s="183"/>
      <c r="Y3122" s="166" t="s">
        <v>61</v>
      </c>
      <c r="Z3122" s="166" t="s">
        <v>230</v>
      </c>
      <c r="AA3122" s="203" t="s">
        <v>230</v>
      </c>
      <c r="AB3122" s="166" t="s">
        <v>230</v>
      </c>
      <c r="AC3122" s="166" t="s">
        <v>230</v>
      </c>
      <c r="AD3122" s="166" t="s">
        <v>230</v>
      </c>
      <c r="AE3122" s="166" t="s">
        <v>5747</v>
      </c>
      <c r="AF3122" s="166" t="s">
        <v>5748</v>
      </c>
      <c r="AG3122" s="165" t="s">
        <v>230</v>
      </c>
      <c r="AH3122" s="203" t="s">
        <v>58</v>
      </c>
      <c r="AI3122" s="167">
        <v>0.114</v>
      </c>
      <c r="AJ3122" s="186">
        <v>11920</v>
      </c>
      <c r="AK3122" s="167">
        <f t="shared" si="434"/>
        <v>2.8412054794520545</v>
      </c>
      <c r="AL3122" s="167">
        <f>AJ3122*0.027/365</f>
        <v>0.88175342465753415</v>
      </c>
      <c r="AM3122" s="187">
        <f t="shared" si="435"/>
        <v>3.7229589041095887</v>
      </c>
      <c r="AN3122" s="167">
        <f>SUM(AK3122:AK3123)</f>
        <v>2.8736438356164382</v>
      </c>
      <c r="AO3122" s="167">
        <f t="shared" si="437"/>
        <v>0.88175342465753415</v>
      </c>
      <c r="AP3122" s="167">
        <f>SUM(AM3122:AM3123)</f>
        <v>3.7553972602739725</v>
      </c>
      <c r="AQ3122" s="167">
        <f>AP3122*30</f>
        <v>112.66191780821917</v>
      </c>
      <c r="AR3122" s="193" t="s">
        <v>231</v>
      </c>
      <c r="AS3122" s="194"/>
      <c r="AT3122" s="166" t="s">
        <v>232</v>
      </c>
      <c r="AU3122" s="166" t="s">
        <v>58</v>
      </c>
      <c r="AV3122" s="679" t="s">
        <v>5749</v>
      </c>
      <c r="AW3122" s="714" t="s">
        <v>1122</v>
      </c>
      <c r="AX3122" s="46"/>
      <c r="AY3122" s="2391"/>
    </row>
    <row r="3123" spans="1:67" s="55" customFormat="1" ht="15.95" customHeight="1" x14ac:dyDescent="0.25">
      <c r="A3123" s="2164"/>
      <c r="C3123" s="2273"/>
      <c r="H3123" s="1395"/>
      <c r="I3123" s="1395"/>
      <c r="J3123" s="1395"/>
      <c r="K3123" s="1395"/>
      <c r="L3123" s="2077"/>
      <c r="M3123" s="2077"/>
      <c r="N3123" s="71"/>
      <c r="O3123" s="71"/>
      <c r="P3123" s="71"/>
      <c r="Q3123" s="2274"/>
      <c r="R3123" s="53"/>
      <c r="S3123" s="53"/>
      <c r="T3123" s="53"/>
      <c r="U3123" s="53"/>
      <c r="V3123" s="53"/>
      <c r="W3123" s="53"/>
      <c r="X3123" s="53"/>
      <c r="Y3123" s="55" t="s">
        <v>230</v>
      </c>
      <c r="Z3123" s="2165" t="s">
        <v>230</v>
      </c>
      <c r="AA3123" s="55" t="s">
        <v>230</v>
      </c>
      <c r="AB3123" s="55" t="s">
        <v>230</v>
      </c>
      <c r="AC3123" s="1395" t="s">
        <v>24982</v>
      </c>
      <c r="AD3123" s="1539" t="s">
        <v>24983</v>
      </c>
      <c r="AE3123" s="1395" t="s">
        <v>5747</v>
      </c>
      <c r="AF3123" s="1395" t="s">
        <v>24981</v>
      </c>
      <c r="AG3123" s="2078" t="s">
        <v>24849</v>
      </c>
      <c r="AH3123" s="2445" t="s">
        <v>1509</v>
      </c>
      <c r="AI3123" s="2264">
        <v>1.48</v>
      </c>
      <c r="AJ3123" s="2264">
        <v>8</v>
      </c>
      <c r="AK3123" s="469">
        <f>AJ3123*AI3123/365</f>
        <v>3.2438356164383564E-2</v>
      </c>
      <c r="AL3123" s="469">
        <v>0</v>
      </c>
      <c r="AM3123" s="2167">
        <f>SUM(AK3123:AL3123)</f>
        <v>3.2438356164383564E-2</v>
      </c>
      <c r="AN3123" s="469"/>
      <c r="AO3123" s="469"/>
      <c r="AP3123" s="469"/>
      <c r="AQ3123" s="469"/>
      <c r="AR3123" s="2403"/>
      <c r="AS3123" s="2406"/>
      <c r="AV3123" s="2405"/>
      <c r="AX3123" s="383" t="s">
        <v>24980</v>
      </c>
      <c r="AY3123" s="2391"/>
    </row>
    <row r="3124" spans="1:67" s="55" customFormat="1" ht="15.95" customHeight="1" x14ac:dyDescent="0.25">
      <c r="A3124" s="182">
        <v>627</v>
      </c>
      <c r="B3124" s="166" t="s">
        <v>57</v>
      </c>
      <c r="C3124" s="170" t="s">
        <v>58</v>
      </c>
      <c r="D3124" s="166" t="s">
        <v>18927</v>
      </c>
      <c r="E3124" s="166" t="s">
        <v>5751</v>
      </c>
      <c r="F3124" s="166" t="s">
        <v>5752</v>
      </c>
      <c r="G3124" s="166"/>
      <c r="H3124" s="166" t="s">
        <v>219</v>
      </c>
      <c r="I3124" s="166" t="s">
        <v>316</v>
      </c>
      <c r="J3124" s="166" t="s">
        <v>221</v>
      </c>
      <c r="K3124" s="166" t="s">
        <v>222</v>
      </c>
      <c r="L3124" s="198" t="s">
        <v>221</v>
      </c>
      <c r="M3124" s="198" t="s">
        <v>879</v>
      </c>
      <c r="N3124" s="186">
        <v>7.5</v>
      </c>
      <c r="O3124" s="186">
        <v>2.5</v>
      </c>
      <c r="P3124" s="186">
        <v>18.75</v>
      </c>
      <c r="Q3124" s="184">
        <v>2</v>
      </c>
      <c r="R3124" s="183"/>
      <c r="S3124" s="183">
        <v>1</v>
      </c>
      <c r="T3124" s="183"/>
      <c r="U3124" s="183">
        <v>0</v>
      </c>
      <c r="V3124" s="183"/>
      <c r="W3124" s="183"/>
      <c r="X3124" s="183"/>
      <c r="Y3124" s="673" t="s">
        <v>16652</v>
      </c>
      <c r="Z3124" s="166" t="s">
        <v>230</v>
      </c>
      <c r="AA3124" s="203" t="s">
        <v>230</v>
      </c>
      <c r="AB3124" s="166" t="s">
        <v>230</v>
      </c>
      <c r="AC3124" s="166" t="s">
        <v>230</v>
      </c>
      <c r="AD3124" s="166" t="s">
        <v>230</v>
      </c>
      <c r="AE3124" s="166" t="s">
        <v>5753</v>
      </c>
      <c r="AF3124" s="166" t="s">
        <v>582</v>
      </c>
      <c r="AG3124" s="165" t="s">
        <v>230</v>
      </c>
      <c r="AH3124" s="203" t="s">
        <v>58</v>
      </c>
      <c r="AI3124" s="167">
        <v>0.114</v>
      </c>
      <c r="AJ3124" s="186">
        <v>3840</v>
      </c>
      <c r="AK3124" s="167">
        <f t="shared" si="434"/>
        <v>0.91528767123287669</v>
      </c>
      <c r="AL3124" s="167">
        <f>AJ3124*0.027/365</f>
        <v>0.28405479452054794</v>
      </c>
      <c r="AM3124" s="187">
        <f t="shared" si="435"/>
        <v>1.1993424657534246</v>
      </c>
      <c r="AN3124" s="167">
        <f t="shared" si="436"/>
        <v>0.91528767123287669</v>
      </c>
      <c r="AO3124" s="167">
        <f t="shared" si="437"/>
        <v>0.28405479452054794</v>
      </c>
      <c r="AP3124" s="167">
        <f t="shared" si="438"/>
        <v>1.1993424657534246</v>
      </c>
      <c r="AQ3124" s="167">
        <f t="shared" si="439"/>
        <v>35.980273972602738</v>
      </c>
      <c r="AR3124" s="193" t="s">
        <v>231</v>
      </c>
      <c r="AS3124" s="166" t="s">
        <v>431</v>
      </c>
      <c r="AT3124" s="166" t="s">
        <v>232</v>
      </c>
      <c r="AU3124" s="166" t="s">
        <v>58</v>
      </c>
      <c r="AV3124" s="679" t="s">
        <v>5754</v>
      </c>
      <c r="AW3124" s="166" t="s">
        <v>234</v>
      </c>
      <c r="AX3124" s="46"/>
      <c r="AY3124" s="2391"/>
    </row>
    <row r="3125" spans="1:67" s="1395" customFormat="1" ht="15.95" customHeight="1" x14ac:dyDescent="0.25">
      <c r="A3125" s="2616">
        <v>628</v>
      </c>
      <c r="B3125" s="354" t="s">
        <v>57</v>
      </c>
      <c r="C3125" s="366" t="s">
        <v>58</v>
      </c>
      <c r="D3125" s="354" t="s">
        <v>18918</v>
      </c>
      <c r="E3125" s="354" t="s">
        <v>5756</v>
      </c>
      <c r="F3125" s="354" t="s">
        <v>5757</v>
      </c>
      <c r="G3125" s="354" t="s">
        <v>221</v>
      </c>
      <c r="H3125" s="354" t="s">
        <v>219</v>
      </c>
      <c r="I3125" s="354" t="s">
        <v>17452</v>
      </c>
      <c r="J3125" s="354" t="s">
        <v>221</v>
      </c>
      <c r="K3125" s="354" t="s">
        <v>222</v>
      </c>
      <c r="L3125" s="272" t="s">
        <v>221</v>
      </c>
      <c r="M3125" s="272" t="s">
        <v>879</v>
      </c>
      <c r="N3125" s="360">
        <v>6.4</v>
      </c>
      <c r="O3125" s="360">
        <v>2.2000000000000002</v>
      </c>
      <c r="P3125" s="360">
        <f>O3125*N3125</f>
        <v>14.080000000000002</v>
      </c>
      <c r="Q3125" s="503">
        <v>2</v>
      </c>
      <c r="R3125" s="357"/>
      <c r="S3125" s="357">
        <v>0</v>
      </c>
      <c r="T3125" s="357"/>
      <c r="U3125" s="357">
        <v>0</v>
      </c>
      <c r="V3125" s="357"/>
      <c r="W3125" s="357"/>
      <c r="X3125" s="357"/>
      <c r="Y3125" s="354" t="s">
        <v>63</v>
      </c>
      <c r="Z3125" s="366" t="s">
        <v>224</v>
      </c>
      <c r="AA3125" s="762" t="s">
        <v>225</v>
      </c>
      <c r="AB3125" s="354" t="s">
        <v>3312</v>
      </c>
      <c r="AC3125" s="354" t="s">
        <v>3313</v>
      </c>
      <c r="AD3125" s="1116" t="s">
        <v>17454</v>
      </c>
      <c r="AE3125" s="1116" t="s">
        <v>5758</v>
      </c>
      <c r="AF3125" s="1116" t="s">
        <v>580</v>
      </c>
      <c r="AG3125" s="1122" t="s">
        <v>230</v>
      </c>
      <c r="AH3125" s="1188" t="s">
        <v>58</v>
      </c>
      <c r="AI3125" s="1191">
        <v>0.114</v>
      </c>
      <c r="AJ3125" s="1125">
        <v>720</v>
      </c>
      <c r="AK3125" s="1191">
        <f t="shared" si="434"/>
        <v>0.17161643835616436</v>
      </c>
      <c r="AL3125" s="1191">
        <f>AJ3125*0.027/365</f>
        <v>5.3260273972602745E-2</v>
      </c>
      <c r="AM3125" s="1192">
        <f t="shared" si="435"/>
        <v>0.2248767123287671</v>
      </c>
      <c r="AN3125" s="1191">
        <f>SUM(AK3125:AK3126)</f>
        <v>0.18782465753424654</v>
      </c>
      <c r="AO3125" s="1191">
        <f t="shared" si="437"/>
        <v>5.3260273972602745E-2</v>
      </c>
      <c r="AP3125" s="1191">
        <f>SUM(AM3125:AM3126)</f>
        <v>0.24108493150684929</v>
      </c>
      <c r="AQ3125" s="1191">
        <f>AP3125*30</f>
        <v>7.2325479452054786</v>
      </c>
      <c r="AR3125" s="1193" t="s">
        <v>231</v>
      </c>
      <c r="AS3125" s="1184" t="s">
        <v>431</v>
      </c>
      <c r="AT3125" s="1116" t="s">
        <v>232</v>
      </c>
      <c r="AU3125" s="1116" t="s">
        <v>58</v>
      </c>
      <c r="AV3125" s="2296"/>
      <c r="AW3125" s="2441" t="s">
        <v>234</v>
      </c>
      <c r="AX3125" s="805" t="s">
        <v>25661</v>
      </c>
      <c r="AY3125" s="2601"/>
      <c r="AZ3125" s="447" t="s">
        <v>25662</v>
      </c>
    </row>
    <row r="3126" spans="1:67" s="1395" customFormat="1" ht="15.95" customHeight="1" x14ac:dyDescent="0.25">
      <c r="A3126" s="2262"/>
      <c r="B3126" s="2601"/>
      <c r="C3126" s="1062"/>
      <c r="D3126" s="2601"/>
      <c r="E3126" s="2601"/>
      <c r="F3126" s="2601"/>
      <c r="G3126" s="2601"/>
      <c r="H3126" s="2601"/>
      <c r="I3126" s="2601"/>
      <c r="J3126" s="2601"/>
      <c r="K3126" s="2601"/>
      <c r="L3126" s="1043"/>
      <c r="M3126" s="1043"/>
      <c r="N3126" s="2600"/>
      <c r="O3126" s="2600"/>
      <c r="P3126" s="2600"/>
      <c r="Q3126" s="831"/>
      <c r="R3126" s="2599"/>
      <c r="S3126" s="2599"/>
      <c r="T3126" s="2599"/>
      <c r="U3126" s="2599"/>
      <c r="V3126" s="2599"/>
      <c r="W3126" s="2599"/>
      <c r="X3126" s="2599"/>
      <c r="Y3126" s="2601" t="s">
        <v>230</v>
      </c>
      <c r="Z3126" s="2601" t="s">
        <v>230</v>
      </c>
      <c r="AA3126" s="754" t="s">
        <v>230</v>
      </c>
      <c r="AB3126" s="2601" t="s">
        <v>230</v>
      </c>
      <c r="AC3126" s="1550" t="s">
        <v>11197</v>
      </c>
      <c r="AD3126" s="2446" t="s">
        <v>11198</v>
      </c>
      <c r="AE3126" s="2252" t="s">
        <v>11187</v>
      </c>
      <c r="AF3126" s="2252" t="s">
        <v>8451</v>
      </c>
      <c r="AG3126" s="2253" t="s">
        <v>23662</v>
      </c>
      <c r="AH3126" s="754" t="s">
        <v>1509</v>
      </c>
      <c r="AI3126" s="378">
        <v>1.48</v>
      </c>
      <c r="AJ3126" s="831">
        <v>68</v>
      </c>
      <c r="AK3126" s="378">
        <f t="shared" si="434"/>
        <v>1.6208219178082191E-2</v>
      </c>
      <c r="AL3126" s="378">
        <v>0</v>
      </c>
      <c r="AM3126" s="380">
        <f t="shared" si="435"/>
        <v>1.6208219178082191E-2</v>
      </c>
      <c r="AN3126" s="378"/>
      <c r="AO3126" s="378"/>
      <c r="AP3126" s="378"/>
      <c r="AQ3126" s="378"/>
      <c r="AR3126" s="1063"/>
      <c r="AS3126" s="1064"/>
      <c r="AT3126" s="2252"/>
      <c r="AU3126" s="2252"/>
      <c r="AV3126" s="1084"/>
      <c r="AW3126" s="2252"/>
      <c r="AX3126" s="2528" t="s">
        <v>23663</v>
      </c>
      <c r="AY3126" s="2401"/>
    </row>
    <row r="3127" spans="1:67" s="55" customFormat="1" ht="15.95" customHeight="1" x14ac:dyDescent="0.25">
      <c r="A3127" s="182">
        <v>629</v>
      </c>
      <c r="B3127" s="166" t="s">
        <v>57</v>
      </c>
      <c r="C3127" s="366" t="s">
        <v>58</v>
      </c>
      <c r="D3127" s="354" t="s">
        <v>18919</v>
      </c>
      <c r="E3127" s="354" t="s">
        <v>5759</v>
      </c>
      <c r="F3127" s="354" t="s">
        <v>5760</v>
      </c>
      <c r="G3127" s="354"/>
      <c r="H3127" s="354" t="s">
        <v>732</v>
      </c>
      <c r="I3127" s="354">
        <v>0</v>
      </c>
      <c r="J3127" s="354" t="s">
        <v>317</v>
      </c>
      <c r="K3127" s="354">
        <v>0</v>
      </c>
      <c r="L3127" s="354" t="s">
        <v>317</v>
      </c>
      <c r="M3127" s="354">
        <v>0</v>
      </c>
      <c r="N3127" s="360">
        <v>5</v>
      </c>
      <c r="O3127" s="360">
        <v>2</v>
      </c>
      <c r="P3127" s="360">
        <v>10</v>
      </c>
      <c r="Q3127" s="503">
        <v>2</v>
      </c>
      <c r="R3127" s="357"/>
      <c r="S3127" s="357">
        <v>0</v>
      </c>
      <c r="T3127" s="357"/>
      <c r="U3127" s="357">
        <v>0</v>
      </c>
      <c r="V3127" s="357"/>
      <c r="W3127" s="357">
        <v>1</v>
      </c>
      <c r="X3127" s="357"/>
      <c r="Y3127" s="354" t="s">
        <v>61</v>
      </c>
      <c r="Z3127" s="354" t="s">
        <v>230</v>
      </c>
      <c r="AA3127" s="443" t="s">
        <v>230</v>
      </c>
      <c r="AB3127" s="354" t="s">
        <v>230</v>
      </c>
      <c r="AC3127" s="354" t="s">
        <v>230</v>
      </c>
      <c r="AD3127" s="354" t="s">
        <v>230</v>
      </c>
      <c r="AE3127" s="354" t="s">
        <v>5761</v>
      </c>
      <c r="AF3127" s="354" t="s">
        <v>580</v>
      </c>
      <c r="AG3127" s="358" t="s">
        <v>230</v>
      </c>
      <c r="AH3127" s="443" t="s">
        <v>58</v>
      </c>
      <c r="AI3127" s="359">
        <v>0.114</v>
      </c>
      <c r="AJ3127" s="360">
        <v>720</v>
      </c>
      <c r="AK3127" s="359">
        <f t="shared" si="434"/>
        <v>0.17161643835616436</v>
      </c>
      <c r="AL3127" s="359">
        <v>0</v>
      </c>
      <c r="AM3127" s="361">
        <f t="shared" si="435"/>
        <v>0.17161643835616436</v>
      </c>
      <c r="AN3127" s="359">
        <f>AK3127</f>
        <v>0.17161643835616436</v>
      </c>
      <c r="AO3127" s="359">
        <v>0</v>
      </c>
      <c r="AP3127" s="359">
        <f>AN3127+AO3127</f>
        <v>0.17161643835616436</v>
      </c>
      <c r="AQ3127" s="359">
        <f>AP3127*30</f>
        <v>5.1484931506849305</v>
      </c>
      <c r="AR3127" s="362" t="s">
        <v>231</v>
      </c>
      <c r="AS3127" s="363"/>
      <c r="AT3127" s="354" t="s">
        <v>232</v>
      </c>
      <c r="AU3127" s="354" t="s">
        <v>58</v>
      </c>
      <c r="AV3127" s="1327" t="s">
        <v>5762</v>
      </c>
      <c r="AW3127" s="813" t="s">
        <v>1122</v>
      </c>
      <c r="AX3127" s="2511" t="s">
        <v>17322</v>
      </c>
      <c r="AY3127" s="2391" t="s">
        <v>17366</v>
      </c>
      <c r="AZ3127" s="1395"/>
      <c r="BA3127" s="1395"/>
      <c r="BB3127" s="1395"/>
      <c r="BC3127" s="1395"/>
      <c r="BD3127" s="1395"/>
      <c r="BE3127" s="1395"/>
      <c r="BF3127" s="1395"/>
      <c r="BG3127" s="1395"/>
      <c r="BH3127" s="1395"/>
      <c r="BI3127" s="1395"/>
      <c r="BJ3127" s="1395"/>
      <c r="BK3127" s="1395"/>
      <c r="BL3127" s="1395"/>
      <c r="BM3127" s="1395"/>
      <c r="BN3127" s="1395"/>
      <c r="BO3127" s="1395"/>
    </row>
    <row r="3128" spans="1:67" s="55" customFormat="1" ht="15.95" customHeight="1" x14ac:dyDescent="0.25">
      <c r="A3128" s="353">
        <v>630</v>
      </c>
      <c r="B3128" s="354" t="s">
        <v>57</v>
      </c>
      <c r="C3128" s="366" t="s">
        <v>58</v>
      </c>
      <c r="D3128" s="354" t="s">
        <v>18920</v>
      </c>
      <c r="E3128" s="354" t="s">
        <v>5763</v>
      </c>
      <c r="F3128" s="354" t="s">
        <v>5764</v>
      </c>
      <c r="G3128" s="354"/>
      <c r="H3128" s="354" t="s">
        <v>219</v>
      </c>
      <c r="I3128" s="354" t="s">
        <v>17452</v>
      </c>
      <c r="J3128" s="354" t="s">
        <v>221</v>
      </c>
      <c r="K3128" s="354" t="s">
        <v>222</v>
      </c>
      <c r="L3128" s="272" t="s">
        <v>221</v>
      </c>
      <c r="M3128" s="272" t="s">
        <v>879</v>
      </c>
      <c r="N3128" s="360">
        <v>6.4</v>
      </c>
      <c r="O3128" s="360">
        <v>2.2000000000000002</v>
      </c>
      <c r="P3128" s="360">
        <f>O3128*N3128</f>
        <v>14.080000000000002</v>
      </c>
      <c r="Q3128" s="503">
        <v>1</v>
      </c>
      <c r="R3128" s="357"/>
      <c r="S3128" s="357">
        <v>0</v>
      </c>
      <c r="T3128" s="357"/>
      <c r="U3128" s="357">
        <v>0</v>
      </c>
      <c r="V3128" s="357"/>
      <c r="W3128" s="357">
        <v>1</v>
      </c>
      <c r="X3128" s="357"/>
      <c r="Y3128" s="354" t="s">
        <v>63</v>
      </c>
      <c r="Z3128" s="366" t="s">
        <v>224</v>
      </c>
      <c r="AA3128" s="762" t="s">
        <v>225</v>
      </c>
      <c r="AB3128" s="354" t="s">
        <v>3312</v>
      </c>
      <c r="AC3128" s="354" t="s">
        <v>3313</v>
      </c>
      <c r="AD3128" s="354" t="s">
        <v>17454</v>
      </c>
      <c r="AE3128" s="354" t="s">
        <v>5765</v>
      </c>
      <c r="AF3128" s="354" t="s">
        <v>299</v>
      </c>
      <c r="AG3128" s="358" t="s">
        <v>230</v>
      </c>
      <c r="AH3128" s="443" t="s">
        <v>58</v>
      </c>
      <c r="AI3128" s="359">
        <v>0.114</v>
      </c>
      <c r="AJ3128" s="360">
        <v>400</v>
      </c>
      <c r="AK3128" s="359">
        <f t="shared" si="434"/>
        <v>9.5342465753424643E-2</v>
      </c>
      <c r="AL3128" s="359">
        <v>0</v>
      </c>
      <c r="AM3128" s="361">
        <f t="shared" si="435"/>
        <v>9.5342465753424643E-2</v>
      </c>
      <c r="AN3128" s="359">
        <f>AK3128</f>
        <v>9.5342465753424643E-2</v>
      </c>
      <c r="AO3128" s="359">
        <f>AL3128</f>
        <v>0</v>
      </c>
      <c r="AP3128" s="359">
        <f>AN3128+AO3128</f>
        <v>9.5342465753424643E-2</v>
      </c>
      <c r="AQ3128" s="359">
        <f t="shared" si="439"/>
        <v>2.8602739726027391</v>
      </c>
      <c r="AR3128" s="362" t="s">
        <v>231</v>
      </c>
      <c r="AS3128" s="363" t="s">
        <v>431</v>
      </c>
      <c r="AT3128" s="354" t="s">
        <v>232</v>
      </c>
      <c r="AU3128" s="354" t="s">
        <v>58</v>
      </c>
      <c r="AV3128" s="923" t="s">
        <v>5766</v>
      </c>
      <c r="AW3128" s="813" t="s">
        <v>234</v>
      </c>
      <c r="AX3128" s="2511" t="s">
        <v>17322</v>
      </c>
      <c r="AY3128" s="2391" t="s">
        <v>17366</v>
      </c>
    </row>
    <row r="3129" spans="1:67" s="55" customFormat="1" ht="15.95" customHeight="1" x14ac:dyDescent="0.2">
      <c r="A3129" s="353">
        <v>631</v>
      </c>
      <c r="B3129" s="354" t="s">
        <v>57</v>
      </c>
      <c r="C3129" s="366" t="s">
        <v>58</v>
      </c>
      <c r="D3129" s="354" t="s">
        <v>17499</v>
      </c>
      <c r="E3129" s="354" t="s">
        <v>5768</v>
      </c>
      <c r="F3129" s="354" t="s">
        <v>5769</v>
      </c>
      <c r="G3129" s="354" t="s">
        <v>221</v>
      </c>
      <c r="H3129" s="354" t="s">
        <v>219</v>
      </c>
      <c r="I3129" s="354" t="s">
        <v>17498</v>
      </c>
      <c r="J3129" s="354" t="s">
        <v>221</v>
      </c>
      <c r="K3129" s="354" t="s">
        <v>222</v>
      </c>
      <c r="L3129" s="272" t="s">
        <v>221</v>
      </c>
      <c r="M3129" s="272" t="s">
        <v>879</v>
      </c>
      <c r="N3129" s="360">
        <v>3</v>
      </c>
      <c r="O3129" s="360">
        <v>2</v>
      </c>
      <c r="P3129" s="360">
        <v>6</v>
      </c>
      <c r="Q3129" s="503">
        <v>2</v>
      </c>
      <c r="R3129" s="357"/>
      <c r="S3129" s="357">
        <v>1</v>
      </c>
      <c r="T3129" s="357"/>
      <c r="U3129" s="357">
        <v>0</v>
      </c>
      <c r="V3129" s="357"/>
      <c r="W3129" s="357"/>
      <c r="X3129" s="357">
        <v>1</v>
      </c>
      <c r="Y3129" s="925" t="s">
        <v>16652</v>
      </c>
      <c r="Z3129" s="354" t="s">
        <v>230</v>
      </c>
      <c r="AA3129" s="443" t="s">
        <v>230</v>
      </c>
      <c r="AB3129" s="166" t="s">
        <v>230</v>
      </c>
      <c r="AC3129" s="166" t="s">
        <v>230</v>
      </c>
      <c r="AD3129" s="166" t="s">
        <v>230</v>
      </c>
      <c r="AE3129" s="354" t="s">
        <v>5770</v>
      </c>
      <c r="AF3129" s="354" t="s">
        <v>5771</v>
      </c>
      <c r="AG3129" s="358" t="s">
        <v>230</v>
      </c>
      <c r="AH3129" s="203" t="s">
        <v>58</v>
      </c>
      <c r="AI3129" s="359">
        <v>0.114</v>
      </c>
      <c r="AJ3129" s="360">
        <v>5040</v>
      </c>
      <c r="AK3129" s="359">
        <f>AJ3129*0.087/365</f>
        <v>1.2013150684931506</v>
      </c>
      <c r="AL3129" s="359">
        <f>AJ3129*0.027/365</f>
        <v>0.37282191780821922</v>
      </c>
      <c r="AM3129" s="361">
        <f t="shared" si="435"/>
        <v>1.5741369863013699</v>
      </c>
      <c r="AN3129" s="359">
        <f>SUM(AK3129:AK3130)</f>
        <v>1.3014520547945205</v>
      </c>
      <c r="AO3129" s="359">
        <f>AL3129</f>
        <v>0.37282191780821922</v>
      </c>
      <c r="AP3129" s="359">
        <f>SUM(AN3129:AO3129)</f>
        <v>1.6742739726027398</v>
      </c>
      <c r="AQ3129" s="359">
        <f>AP3129*30</f>
        <v>50.228219178082192</v>
      </c>
      <c r="AR3129" s="362" t="s">
        <v>231</v>
      </c>
      <c r="AS3129" s="354" t="s">
        <v>431</v>
      </c>
      <c r="AT3129" s="354" t="s">
        <v>232</v>
      </c>
      <c r="AU3129" s="354" t="s">
        <v>58</v>
      </c>
      <c r="AV3129" s="923" t="s">
        <v>5772</v>
      </c>
      <c r="AW3129" s="714" t="s">
        <v>234</v>
      </c>
      <c r="AX3129" s="805" t="s">
        <v>20352</v>
      </c>
      <c r="AY3129" s="2391"/>
      <c r="AZ3129" s="317" t="s">
        <v>20351</v>
      </c>
    </row>
    <row r="3130" spans="1:67" s="55" customFormat="1" ht="15.95" customHeight="1" x14ac:dyDescent="0.25">
      <c r="A3130" s="2262"/>
      <c r="B3130" s="1395"/>
      <c r="C3130" s="2263"/>
      <c r="D3130" s="1395"/>
      <c r="E3130" s="1395"/>
      <c r="F3130" s="1395"/>
      <c r="G3130" s="1395"/>
      <c r="H3130" s="1395"/>
      <c r="I3130" s="1395"/>
      <c r="J3130" s="1395"/>
      <c r="K3130" s="1395"/>
      <c r="L3130" s="2077"/>
      <c r="M3130" s="2077"/>
      <c r="N3130" s="2264"/>
      <c r="O3130" s="2264"/>
      <c r="P3130" s="2264"/>
      <c r="Q3130" s="2265"/>
      <c r="R3130" s="1406"/>
      <c r="S3130" s="1406"/>
      <c r="T3130" s="1406"/>
      <c r="U3130" s="1406"/>
      <c r="V3130" s="1406"/>
      <c r="W3130" s="1406"/>
      <c r="X3130" s="1406"/>
      <c r="Y3130" s="1395" t="s">
        <v>230</v>
      </c>
      <c r="Z3130" s="1395" t="s">
        <v>230</v>
      </c>
      <c r="AA3130" s="2272" t="s">
        <v>230</v>
      </c>
      <c r="AB3130" s="1395" t="s">
        <v>230</v>
      </c>
      <c r="AC3130" s="55" t="s">
        <v>18639</v>
      </c>
      <c r="AD3130" s="2440" t="s">
        <v>18638</v>
      </c>
      <c r="AE3130" s="1395" t="s">
        <v>18634</v>
      </c>
      <c r="AF3130" s="1395" t="s">
        <v>18635</v>
      </c>
      <c r="AG3130" s="2078" t="s">
        <v>18636</v>
      </c>
      <c r="AH3130" s="2165" t="s">
        <v>23304</v>
      </c>
      <c r="AI3130" s="2264">
        <v>0.85</v>
      </c>
      <c r="AJ3130" s="2264">
        <v>43</v>
      </c>
      <c r="AK3130" s="2267">
        <f>AJ3130*AI3130/365</f>
        <v>0.10013698630136986</v>
      </c>
      <c r="AL3130" s="2267">
        <v>0</v>
      </c>
      <c r="AM3130" s="1987">
        <f>SUBTOTAL(9,AK3130:AL3130)</f>
        <v>0.10013698630136986</v>
      </c>
      <c r="AN3130" s="2267"/>
      <c r="AO3130" s="2267"/>
      <c r="AP3130" s="2267"/>
      <c r="AQ3130" s="2267"/>
      <c r="AR3130" s="2268"/>
      <c r="AS3130" s="1395"/>
      <c r="AT3130" s="1395"/>
      <c r="AU3130" s="1395"/>
      <c r="AV3130" s="2269"/>
      <c r="AX3130" s="383" t="s">
        <v>18637</v>
      </c>
      <c r="AY3130" s="2391"/>
    </row>
    <row r="3131" spans="1:67" s="55" customFormat="1" ht="15.95" customHeight="1" x14ac:dyDescent="0.25">
      <c r="A3131" s="709">
        <v>632</v>
      </c>
      <c r="B3131" s="434" t="s">
        <v>57</v>
      </c>
      <c r="C3131" s="834" t="s">
        <v>58</v>
      </c>
      <c r="D3131" s="434" t="s">
        <v>17334</v>
      </c>
      <c r="E3131" s="434" t="s">
        <v>5773</v>
      </c>
      <c r="F3131" s="434" t="s">
        <v>5774</v>
      </c>
      <c r="G3131" s="434"/>
      <c r="H3131" s="434" t="s">
        <v>732</v>
      </c>
      <c r="I3131" s="434">
        <v>0</v>
      </c>
      <c r="J3131" s="434" t="s">
        <v>317</v>
      </c>
      <c r="K3131" s="434">
        <v>0</v>
      </c>
      <c r="L3131" s="434" t="s">
        <v>317</v>
      </c>
      <c r="M3131" s="434">
        <v>0</v>
      </c>
      <c r="N3131" s="513">
        <v>3</v>
      </c>
      <c r="O3131" s="513">
        <v>2</v>
      </c>
      <c r="P3131" s="513">
        <v>6</v>
      </c>
      <c r="Q3131" s="788">
        <v>0</v>
      </c>
      <c r="R3131" s="712"/>
      <c r="S3131" s="712">
        <v>0</v>
      </c>
      <c r="T3131" s="712"/>
      <c r="U3131" s="712">
        <v>0</v>
      </c>
      <c r="V3131" s="712">
        <v>1</v>
      </c>
      <c r="W3131" s="712">
        <v>1</v>
      </c>
      <c r="X3131" s="712">
        <v>0</v>
      </c>
      <c r="Y3131" s="434" t="s">
        <v>61</v>
      </c>
      <c r="Z3131" s="434" t="s">
        <v>230</v>
      </c>
      <c r="AA3131" s="437" t="s">
        <v>230</v>
      </c>
      <c r="AB3131" s="434" t="s">
        <v>230</v>
      </c>
      <c r="AC3131" s="434" t="s">
        <v>230</v>
      </c>
      <c r="AD3131" s="434" t="s">
        <v>230</v>
      </c>
      <c r="AE3131" s="434" t="s">
        <v>17339</v>
      </c>
      <c r="AF3131" s="434" t="s">
        <v>3796</v>
      </c>
      <c r="AG3131" s="438" t="s">
        <v>230</v>
      </c>
      <c r="AH3131" s="437" t="s">
        <v>58</v>
      </c>
      <c r="AI3131" s="511">
        <v>0.114</v>
      </c>
      <c r="AJ3131" s="513">
        <v>2000</v>
      </c>
      <c r="AK3131" s="511">
        <f>AJ3131*0.087/365</f>
        <v>0.47671232876712327</v>
      </c>
      <c r="AL3131" s="511">
        <f>AJ3131*0.027/365</f>
        <v>0.14794520547945206</v>
      </c>
      <c r="AM3131" s="514">
        <f>AK3131+AL3131</f>
        <v>0.62465753424657533</v>
      </c>
      <c r="AN3131" s="514">
        <v>0.47699999999999998</v>
      </c>
      <c r="AO3131" s="514">
        <v>0.14799999999999999</v>
      </c>
      <c r="AP3131" s="514">
        <v>0.625</v>
      </c>
      <c r="AQ3131" s="514">
        <f>AP3131*30</f>
        <v>18.75</v>
      </c>
      <c r="AR3131" s="432" t="s">
        <v>231</v>
      </c>
      <c r="AS3131" s="433"/>
      <c r="AT3131" s="434" t="s">
        <v>232</v>
      </c>
      <c r="AU3131" s="434" t="s">
        <v>58</v>
      </c>
      <c r="AV3131" s="435" t="s">
        <v>1122</v>
      </c>
      <c r="AW3131" s="2080" t="s">
        <v>18131</v>
      </c>
      <c r="AX3131" s="1103" t="s">
        <v>17341</v>
      </c>
      <c r="AY3131" s="2391"/>
    </row>
    <row r="3132" spans="1:67" s="55" customFormat="1" ht="15.95" customHeight="1" x14ac:dyDescent="0.2">
      <c r="A3132" s="353">
        <v>633</v>
      </c>
      <c r="B3132" s="354" t="s">
        <v>57</v>
      </c>
      <c r="C3132" s="366" t="s">
        <v>58</v>
      </c>
      <c r="D3132" s="354" t="s">
        <v>17458</v>
      </c>
      <c r="E3132" s="354" t="s">
        <v>5776</v>
      </c>
      <c r="F3132" s="354" t="s">
        <v>5777</v>
      </c>
      <c r="G3132" s="354" t="s">
        <v>221</v>
      </c>
      <c r="H3132" s="354" t="s">
        <v>219</v>
      </c>
      <c r="I3132" s="354" t="s">
        <v>17452</v>
      </c>
      <c r="J3132" s="354" t="s">
        <v>221</v>
      </c>
      <c r="K3132" s="354" t="s">
        <v>222</v>
      </c>
      <c r="L3132" s="272" t="s">
        <v>221</v>
      </c>
      <c r="M3132" s="272" t="s">
        <v>879</v>
      </c>
      <c r="N3132" s="360">
        <v>5</v>
      </c>
      <c r="O3132" s="360">
        <v>2</v>
      </c>
      <c r="P3132" s="360">
        <v>10</v>
      </c>
      <c r="Q3132" s="503">
        <v>3</v>
      </c>
      <c r="R3132" s="357"/>
      <c r="S3132" s="357">
        <v>2</v>
      </c>
      <c r="T3132" s="357"/>
      <c r="U3132" s="357">
        <v>0</v>
      </c>
      <c r="V3132" s="357"/>
      <c r="W3132" s="357"/>
      <c r="X3132" s="357"/>
      <c r="Y3132" s="925" t="s">
        <v>16652</v>
      </c>
      <c r="Z3132" s="354" t="s">
        <v>230</v>
      </c>
      <c r="AA3132" s="443" t="s">
        <v>230</v>
      </c>
      <c r="AB3132" s="354" t="s">
        <v>230</v>
      </c>
      <c r="AC3132" s="354" t="s">
        <v>230</v>
      </c>
      <c r="AD3132" s="354" t="s">
        <v>230</v>
      </c>
      <c r="AE3132" s="354" t="s">
        <v>5778</v>
      </c>
      <c r="AF3132" s="354" t="s">
        <v>5656</v>
      </c>
      <c r="AG3132" s="358" t="s">
        <v>230</v>
      </c>
      <c r="AH3132" s="443" t="s">
        <v>58</v>
      </c>
      <c r="AI3132" s="359">
        <v>0.114</v>
      </c>
      <c r="AJ3132" s="360">
        <v>5280</v>
      </c>
      <c r="AK3132" s="359">
        <f>AJ3132*0.087/365</f>
        <v>1.2585205479452053</v>
      </c>
      <c r="AL3132" s="359">
        <f>AJ3132*0.027/365</f>
        <v>0.39057534246575343</v>
      </c>
      <c r="AM3132" s="361">
        <f>SUBTOTAL(9,AK3132:AL3132)</f>
        <v>1.6490958904109587</v>
      </c>
      <c r="AN3132" s="359">
        <f>AK3132</f>
        <v>1.2585205479452053</v>
      </c>
      <c r="AO3132" s="359">
        <f>AL3132</f>
        <v>0.39057534246575343</v>
      </c>
      <c r="AP3132" s="359">
        <f>AN3132+AO3132</f>
        <v>1.6490958904109587</v>
      </c>
      <c r="AQ3132" s="359">
        <f>AP3132*30</f>
        <v>49.472876712328762</v>
      </c>
      <c r="AR3132" s="362" t="s">
        <v>231</v>
      </c>
      <c r="AS3132" s="354" t="s">
        <v>431</v>
      </c>
      <c r="AT3132" s="354" t="s">
        <v>232</v>
      </c>
      <c r="AU3132" s="354" t="s">
        <v>58</v>
      </c>
      <c r="AV3132" s="923" t="s">
        <v>5779</v>
      </c>
      <c r="AW3132" s="714" t="s">
        <v>234</v>
      </c>
      <c r="AX3132" s="805" t="s">
        <v>20353</v>
      </c>
      <c r="AY3132" s="2401"/>
      <c r="AZ3132" s="778" t="s">
        <v>20354</v>
      </c>
    </row>
    <row r="3133" spans="1:67" s="55" customFormat="1" ht="15.95" customHeight="1" x14ac:dyDescent="0.25">
      <c r="A3133" s="353">
        <v>634</v>
      </c>
      <c r="B3133" s="354" t="s">
        <v>57</v>
      </c>
      <c r="C3133" s="366" t="s">
        <v>58</v>
      </c>
      <c r="D3133" s="354" t="s">
        <v>18921</v>
      </c>
      <c r="E3133" s="354" t="s">
        <v>5780</v>
      </c>
      <c r="F3133" s="354" t="s">
        <v>5781</v>
      </c>
      <c r="G3133" s="354" t="s">
        <v>221</v>
      </c>
      <c r="H3133" s="354" t="s">
        <v>219</v>
      </c>
      <c r="I3133" s="354" t="s">
        <v>17452</v>
      </c>
      <c r="J3133" s="354" t="s">
        <v>221</v>
      </c>
      <c r="K3133" s="354" t="s">
        <v>222</v>
      </c>
      <c r="L3133" s="272" t="s">
        <v>221</v>
      </c>
      <c r="M3133" s="272" t="s">
        <v>879</v>
      </c>
      <c r="N3133" s="360">
        <v>6.4</v>
      </c>
      <c r="O3133" s="360">
        <v>2.2000000000000002</v>
      </c>
      <c r="P3133" s="360">
        <f>O3133*N3133</f>
        <v>14.080000000000002</v>
      </c>
      <c r="Q3133" s="503">
        <v>3</v>
      </c>
      <c r="R3133" s="357"/>
      <c r="S3133" s="357">
        <v>1</v>
      </c>
      <c r="T3133" s="357"/>
      <c r="U3133" s="357">
        <v>0</v>
      </c>
      <c r="V3133" s="357"/>
      <c r="W3133" s="357"/>
      <c r="X3133" s="357"/>
      <c r="Y3133" s="354" t="s">
        <v>63</v>
      </c>
      <c r="Z3133" s="366" t="s">
        <v>224</v>
      </c>
      <c r="AA3133" s="762" t="s">
        <v>225</v>
      </c>
      <c r="AB3133" s="354" t="s">
        <v>3312</v>
      </c>
      <c r="AC3133" s="354" t="s">
        <v>3313</v>
      </c>
      <c r="AD3133" s="354" t="s">
        <v>17454</v>
      </c>
      <c r="AE3133" s="354" t="s">
        <v>25654</v>
      </c>
      <c r="AF3133" s="354" t="s">
        <v>3483</v>
      </c>
      <c r="AG3133" s="358" t="s">
        <v>230</v>
      </c>
      <c r="AH3133" s="443" t="s">
        <v>58</v>
      </c>
      <c r="AI3133" s="359">
        <v>0.114</v>
      </c>
      <c r="AJ3133" s="360">
        <v>4000</v>
      </c>
      <c r="AK3133" s="359">
        <f t="shared" si="434"/>
        <v>0.95342465753424654</v>
      </c>
      <c r="AL3133" s="359">
        <v>0</v>
      </c>
      <c r="AM3133" s="361">
        <f t="shared" si="435"/>
        <v>0.95342465753424654</v>
      </c>
      <c r="AN3133" s="359">
        <v>1.544</v>
      </c>
      <c r="AO3133" s="359">
        <f>AL3133</f>
        <v>0</v>
      </c>
      <c r="AP3133" s="359">
        <f>AN3133+AO3133</f>
        <v>1.544</v>
      </c>
      <c r="AQ3133" s="359">
        <f>AP3133*30</f>
        <v>46.32</v>
      </c>
      <c r="AR3133" s="362" t="s">
        <v>231</v>
      </c>
      <c r="AS3133" s="363" t="s">
        <v>431</v>
      </c>
      <c r="AT3133" s="354" t="s">
        <v>232</v>
      </c>
      <c r="AU3133" s="354" t="s">
        <v>58</v>
      </c>
      <c r="AV3133" s="923" t="s">
        <v>5783</v>
      </c>
      <c r="AW3133" s="813" t="s">
        <v>234</v>
      </c>
      <c r="AX3133" s="805" t="s">
        <v>25655</v>
      </c>
      <c r="AY3133" s="2391" t="s">
        <v>17313</v>
      </c>
      <c r="AZ3133" s="286" t="s">
        <v>25656</v>
      </c>
    </row>
    <row r="3134" spans="1:67" s="55" customFormat="1" ht="15.95" customHeight="1" x14ac:dyDescent="0.25">
      <c r="A3134" s="2262"/>
      <c r="B3134" s="1395"/>
      <c r="C3134" s="2263"/>
      <c r="D3134" s="1395"/>
      <c r="E3134" s="1395"/>
      <c r="F3134" s="1395"/>
      <c r="G3134" s="1395"/>
      <c r="H3134" s="1395"/>
      <c r="I3134" s="1395"/>
      <c r="J3134" s="1395"/>
      <c r="K3134" s="1395"/>
      <c r="L3134" s="1395"/>
      <c r="M3134" s="1395"/>
      <c r="N3134" s="2264"/>
      <c r="O3134" s="2264"/>
      <c r="P3134" s="2264"/>
      <c r="Q3134" s="2265"/>
      <c r="R3134" s="1406"/>
      <c r="S3134" s="1406"/>
      <c r="T3134" s="1406"/>
      <c r="U3134" s="1406"/>
      <c r="V3134" s="1406"/>
      <c r="W3134" s="1406"/>
      <c r="X3134" s="1406"/>
      <c r="Y3134" s="1395" t="s">
        <v>230</v>
      </c>
      <c r="Z3134" s="1395" t="s">
        <v>230</v>
      </c>
      <c r="AA3134" s="2272" t="s">
        <v>230</v>
      </c>
      <c r="AB3134" s="1395" t="s">
        <v>230</v>
      </c>
      <c r="AC3134" s="1395"/>
      <c r="AD3134" s="1395"/>
      <c r="AE3134" s="1395" t="s">
        <v>5786</v>
      </c>
      <c r="AF3134" s="1395" t="s">
        <v>4254</v>
      </c>
      <c r="AG3134" s="2078" t="s">
        <v>230</v>
      </c>
      <c r="AH3134" s="2272" t="s">
        <v>58</v>
      </c>
      <c r="AI3134" s="2267">
        <v>0.114</v>
      </c>
      <c r="AJ3134" s="2264">
        <v>2480</v>
      </c>
      <c r="AK3134" s="2267">
        <f>AJ3134*0.087/365</f>
        <v>0.5911232876712329</v>
      </c>
      <c r="AL3134" s="2267">
        <v>0</v>
      </c>
      <c r="AM3134" s="1987">
        <f>AK3134+AL3134</f>
        <v>0.5911232876712329</v>
      </c>
      <c r="AN3134" s="2267"/>
      <c r="AO3134" s="2267"/>
      <c r="AP3134" s="2267"/>
      <c r="AQ3134" s="2267"/>
      <c r="AR3134" s="2268"/>
      <c r="AS3134" s="2404"/>
      <c r="AT3134" s="1395"/>
      <c r="AU3134" s="1395"/>
      <c r="AV3134" s="2269"/>
      <c r="AW3134" s="1395"/>
      <c r="AX3134" s="383"/>
      <c r="AY3134" s="2401"/>
    </row>
    <row r="3135" spans="1:67" s="55" customFormat="1" ht="15.95" customHeight="1" x14ac:dyDescent="0.25">
      <c r="A3135" s="182">
        <v>635</v>
      </c>
      <c r="B3135" s="166" t="s">
        <v>57</v>
      </c>
      <c r="C3135" s="366" t="s">
        <v>58</v>
      </c>
      <c r="D3135" s="354" t="s">
        <v>17336</v>
      </c>
      <c r="E3135" s="354" t="s">
        <v>5784</v>
      </c>
      <c r="F3135" s="354" t="s">
        <v>5785</v>
      </c>
      <c r="G3135" s="354"/>
      <c r="H3135" s="354" t="s">
        <v>732</v>
      </c>
      <c r="I3135" s="354">
        <v>0</v>
      </c>
      <c r="J3135" s="354" t="s">
        <v>317</v>
      </c>
      <c r="K3135" s="354">
        <v>0</v>
      </c>
      <c r="L3135" s="354" t="s">
        <v>317</v>
      </c>
      <c r="M3135" s="354">
        <v>0</v>
      </c>
      <c r="N3135" s="360">
        <v>4</v>
      </c>
      <c r="O3135" s="360">
        <v>2</v>
      </c>
      <c r="P3135" s="360">
        <v>8</v>
      </c>
      <c r="Q3135" s="503">
        <v>0</v>
      </c>
      <c r="R3135" s="357"/>
      <c r="S3135" s="357">
        <v>0</v>
      </c>
      <c r="T3135" s="357"/>
      <c r="U3135" s="357">
        <v>0</v>
      </c>
      <c r="V3135" s="357">
        <v>1</v>
      </c>
      <c r="W3135" s="357">
        <v>1</v>
      </c>
      <c r="X3135" s="357">
        <v>0</v>
      </c>
      <c r="Y3135" s="354" t="s">
        <v>61</v>
      </c>
      <c r="Z3135" s="354" t="s">
        <v>230</v>
      </c>
      <c r="AA3135" s="443" t="s">
        <v>230</v>
      </c>
      <c r="AB3135" s="166" t="s">
        <v>230</v>
      </c>
      <c r="AC3135" s="166" t="s">
        <v>230</v>
      </c>
      <c r="AD3135" s="166" t="s">
        <v>230</v>
      </c>
      <c r="AE3135" s="287" t="s">
        <v>5786</v>
      </c>
      <c r="AF3135" s="287" t="s">
        <v>4254</v>
      </c>
      <c r="AG3135" s="2453" t="s">
        <v>230</v>
      </c>
      <c r="AH3135" s="2452" t="s">
        <v>58</v>
      </c>
      <c r="AI3135" s="2454">
        <v>0.114</v>
      </c>
      <c r="AJ3135" s="2449">
        <v>2480</v>
      </c>
      <c r="AK3135" s="2454">
        <f t="shared" si="434"/>
        <v>0.5911232876712329</v>
      </c>
      <c r="AL3135" s="2454">
        <v>0</v>
      </c>
      <c r="AM3135" s="2455">
        <f t="shared" si="435"/>
        <v>0.5911232876712329</v>
      </c>
      <c r="AN3135" s="2454">
        <f>AK3135</f>
        <v>0.5911232876712329</v>
      </c>
      <c r="AO3135" s="359">
        <f>AL3135</f>
        <v>0</v>
      </c>
      <c r="AP3135" s="359">
        <f>AN3135+AO3135</f>
        <v>0.5911232876712329</v>
      </c>
      <c r="AQ3135" s="359">
        <f t="shared" si="439"/>
        <v>17.733698630136988</v>
      </c>
      <c r="AR3135" s="362" t="s">
        <v>231</v>
      </c>
      <c r="AS3135" s="363"/>
      <c r="AT3135" s="354" t="s">
        <v>232</v>
      </c>
      <c r="AU3135" s="354" t="s">
        <v>58</v>
      </c>
      <c r="AV3135" s="1437" t="s">
        <v>1122</v>
      </c>
      <c r="AW3135" s="354" t="s">
        <v>1122</v>
      </c>
      <c r="AX3135" s="2460" t="s">
        <v>17315</v>
      </c>
      <c r="AY3135" s="2391" t="s">
        <v>17313</v>
      </c>
    </row>
    <row r="3136" spans="1:67" s="1395" customFormat="1" ht="15.95" customHeight="1" x14ac:dyDescent="0.25">
      <c r="A3136" s="353">
        <v>636</v>
      </c>
      <c r="B3136" s="354" t="s">
        <v>57</v>
      </c>
      <c r="C3136" s="366" t="s">
        <v>58</v>
      </c>
      <c r="D3136" s="354" t="s">
        <v>25680</v>
      </c>
      <c r="E3136" s="354" t="s">
        <v>5788</v>
      </c>
      <c r="F3136" s="354" t="s">
        <v>5789</v>
      </c>
      <c r="G3136" s="354" t="s">
        <v>221</v>
      </c>
      <c r="H3136" s="354" t="s">
        <v>219</v>
      </c>
      <c r="I3136" s="354" t="s">
        <v>17452</v>
      </c>
      <c r="J3136" s="354" t="s">
        <v>221</v>
      </c>
      <c r="K3136" s="354" t="s">
        <v>222</v>
      </c>
      <c r="L3136" s="272" t="s">
        <v>221</v>
      </c>
      <c r="M3136" s="272" t="s">
        <v>879</v>
      </c>
      <c r="N3136" s="360">
        <v>6.4</v>
      </c>
      <c r="O3136" s="360">
        <v>2.2000000000000002</v>
      </c>
      <c r="P3136" s="360">
        <f>O3136*N3136</f>
        <v>14.080000000000002</v>
      </c>
      <c r="Q3136" s="503">
        <v>4</v>
      </c>
      <c r="R3136" s="357"/>
      <c r="S3136" s="357">
        <v>0</v>
      </c>
      <c r="T3136" s="357"/>
      <c r="U3136" s="357">
        <v>0</v>
      </c>
      <c r="V3136" s="357"/>
      <c r="W3136" s="357">
        <v>1</v>
      </c>
      <c r="X3136" s="357"/>
      <c r="Y3136" s="354" t="s">
        <v>63</v>
      </c>
      <c r="Z3136" s="366" t="s">
        <v>224</v>
      </c>
      <c r="AA3136" s="762" t="s">
        <v>225</v>
      </c>
      <c r="AB3136" s="354" t="s">
        <v>3312</v>
      </c>
      <c r="AC3136" s="354" t="s">
        <v>3313</v>
      </c>
      <c r="AD3136" s="354" t="s">
        <v>17454</v>
      </c>
      <c r="AE3136" s="354" t="s">
        <v>5790</v>
      </c>
      <c r="AF3136" s="354" t="s">
        <v>5791</v>
      </c>
      <c r="AG3136" s="358" t="s">
        <v>230</v>
      </c>
      <c r="AH3136" s="443" t="s">
        <v>58</v>
      </c>
      <c r="AI3136" s="359">
        <v>0.114</v>
      </c>
      <c r="AJ3136" s="360">
        <v>5600</v>
      </c>
      <c r="AK3136" s="359">
        <f t="shared" si="434"/>
        <v>1.3347945205479452</v>
      </c>
      <c r="AL3136" s="359">
        <f>AJ3136*0.027/365</f>
        <v>0.41424657534246573</v>
      </c>
      <c r="AM3136" s="361">
        <f t="shared" si="435"/>
        <v>1.749041095890411</v>
      </c>
      <c r="AN3136" s="359">
        <f>SUM(AK3136:AK3137)</f>
        <v>1.3943835616438356</v>
      </c>
      <c r="AO3136" s="359">
        <f>SUM(AL3136:AL3137)</f>
        <v>0.41424657534246573</v>
      </c>
      <c r="AP3136" s="359">
        <f>AN3136+AO3136</f>
        <v>1.8086301369863014</v>
      </c>
      <c r="AQ3136" s="359">
        <f t="shared" si="439"/>
        <v>54.258904109589039</v>
      </c>
      <c r="AR3136" s="362" t="s">
        <v>231</v>
      </c>
      <c r="AS3136" s="363" t="s">
        <v>431</v>
      </c>
      <c r="AT3136" s="354" t="s">
        <v>232</v>
      </c>
      <c r="AU3136" s="354" t="s">
        <v>58</v>
      </c>
      <c r="AV3136" s="923" t="s">
        <v>5792</v>
      </c>
      <c r="AW3136" s="354" t="s">
        <v>234</v>
      </c>
      <c r="AX3136" s="805" t="s">
        <v>25681</v>
      </c>
      <c r="AY3136" s="2601"/>
      <c r="AZ3136" s="447" t="s">
        <v>25682</v>
      </c>
    </row>
    <row r="3137" spans="1:52" s="8" customFormat="1" ht="15.95" customHeight="1" x14ac:dyDescent="0.25">
      <c r="A3137" s="122"/>
      <c r="B3137" s="123"/>
      <c r="C3137" s="144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8"/>
      <c r="O3137" s="128"/>
      <c r="P3137" s="128"/>
      <c r="Q3137" s="140"/>
      <c r="R3137" s="124"/>
      <c r="S3137" s="124"/>
      <c r="T3137" s="124"/>
      <c r="U3137" s="124"/>
      <c r="V3137" s="124"/>
      <c r="W3137" s="124"/>
      <c r="X3137" s="124"/>
      <c r="Y3137" s="123"/>
      <c r="Z3137" s="88"/>
      <c r="AA3137" s="90"/>
      <c r="AB3137" s="88"/>
      <c r="AC3137" s="88"/>
      <c r="AD3137" s="88"/>
      <c r="AE3137" s="88" t="s">
        <v>3363</v>
      </c>
      <c r="AF3137" s="88" t="s">
        <v>5793</v>
      </c>
      <c r="AG3137" s="2258" t="s">
        <v>5794</v>
      </c>
      <c r="AH3137" s="88" t="s">
        <v>842</v>
      </c>
      <c r="AI3137" s="21">
        <v>0.87</v>
      </c>
      <c r="AJ3137" s="97">
        <v>25</v>
      </c>
      <c r="AK3137" s="98">
        <f>AJ3137*AI3137/365</f>
        <v>5.9589041095890409E-2</v>
      </c>
      <c r="AL3137" s="98">
        <v>0</v>
      </c>
      <c r="AM3137" s="96">
        <f>SUBTOTAL(9,AK3137:AL3137)</f>
        <v>5.9589041095890409E-2</v>
      </c>
      <c r="AN3137" s="98"/>
      <c r="AO3137" s="98"/>
      <c r="AP3137" s="98"/>
      <c r="AQ3137" s="98"/>
      <c r="AR3137" s="21"/>
      <c r="AS3137" s="94"/>
      <c r="AT3137" s="88"/>
      <c r="AU3137" s="88"/>
      <c r="AV3137" s="88"/>
      <c r="AW3137" s="88"/>
      <c r="AX3137" s="46"/>
      <c r="AY3137" s="2391"/>
    </row>
    <row r="3138" spans="1:52" s="55" customFormat="1" ht="15.95" customHeight="1" x14ac:dyDescent="0.25">
      <c r="A3138" s="353">
        <v>637</v>
      </c>
      <c r="B3138" s="366" t="s">
        <v>57</v>
      </c>
      <c r="C3138" s="366" t="s">
        <v>58</v>
      </c>
      <c r="D3138" s="354" t="s">
        <v>17329</v>
      </c>
      <c r="E3138" s="354" t="s">
        <v>5796</v>
      </c>
      <c r="F3138" s="354" t="s">
        <v>5797</v>
      </c>
      <c r="G3138" s="354" t="s">
        <v>221</v>
      </c>
      <c r="H3138" s="354" t="s">
        <v>219</v>
      </c>
      <c r="I3138" s="354" t="s">
        <v>17452</v>
      </c>
      <c r="J3138" s="354" t="s">
        <v>221</v>
      </c>
      <c r="K3138" s="354" t="s">
        <v>222</v>
      </c>
      <c r="L3138" s="272" t="s">
        <v>221</v>
      </c>
      <c r="M3138" s="272" t="s">
        <v>879</v>
      </c>
      <c r="N3138" s="360">
        <v>3</v>
      </c>
      <c r="O3138" s="360">
        <v>2</v>
      </c>
      <c r="P3138" s="360">
        <v>6</v>
      </c>
      <c r="Q3138" s="503">
        <v>2</v>
      </c>
      <c r="R3138" s="357"/>
      <c r="S3138" s="357">
        <v>1</v>
      </c>
      <c r="T3138" s="357"/>
      <c r="U3138" s="357">
        <v>0</v>
      </c>
      <c r="V3138" s="357"/>
      <c r="W3138" s="357"/>
      <c r="X3138" s="357"/>
      <c r="Y3138" s="354" t="s">
        <v>63</v>
      </c>
      <c r="Z3138" s="366" t="s">
        <v>224</v>
      </c>
      <c r="AA3138" s="762" t="s">
        <v>225</v>
      </c>
      <c r="AB3138" s="354" t="s">
        <v>3312</v>
      </c>
      <c r="AC3138" s="354" t="s">
        <v>3313</v>
      </c>
      <c r="AD3138" s="354" t="s">
        <v>17454</v>
      </c>
      <c r="AE3138" s="354" t="s">
        <v>5798</v>
      </c>
      <c r="AF3138" s="354" t="s">
        <v>5799</v>
      </c>
      <c r="AG3138" s="358" t="s">
        <v>230</v>
      </c>
      <c r="AH3138" s="443" t="s">
        <v>58</v>
      </c>
      <c r="AI3138" s="359">
        <v>0.114</v>
      </c>
      <c r="AJ3138" s="360">
        <v>4160</v>
      </c>
      <c r="AK3138" s="359">
        <f t="shared" ref="AK3138:AK3152" si="440">AJ3138*0.087/365</f>
        <v>0.99156164383561629</v>
      </c>
      <c r="AL3138" s="359">
        <v>0</v>
      </c>
      <c r="AM3138" s="361">
        <f>AK3138+AL3138</f>
        <v>0.99156164383561629</v>
      </c>
      <c r="AN3138" s="359">
        <f>AK3138</f>
        <v>0.99156164383561629</v>
      </c>
      <c r="AO3138" s="359">
        <f>AL3138</f>
        <v>0</v>
      </c>
      <c r="AP3138" s="359">
        <f>AN3138+AO3138</f>
        <v>0.99156164383561629</v>
      </c>
      <c r="AQ3138" s="359">
        <f>AP3138*30</f>
        <v>29.746849315068488</v>
      </c>
      <c r="AR3138" s="362" t="s">
        <v>231</v>
      </c>
      <c r="AS3138" s="354" t="s">
        <v>431</v>
      </c>
      <c r="AT3138" s="354" t="s">
        <v>232</v>
      </c>
      <c r="AU3138" s="354" t="s">
        <v>58</v>
      </c>
      <c r="AV3138" s="923" t="s">
        <v>5800</v>
      </c>
      <c r="AW3138" s="166" t="s">
        <v>234</v>
      </c>
      <c r="AX3138" s="805" t="s">
        <v>20357</v>
      </c>
      <c r="AY3138" s="2391" t="s">
        <v>17323</v>
      </c>
      <c r="AZ3138" s="778" t="s">
        <v>20355</v>
      </c>
    </row>
    <row r="3139" spans="1:52" s="55" customFormat="1" ht="15.95" customHeight="1" x14ac:dyDescent="0.2">
      <c r="A3139" s="353">
        <v>638</v>
      </c>
      <c r="B3139" s="354" t="s">
        <v>57</v>
      </c>
      <c r="C3139" s="366" t="s">
        <v>58</v>
      </c>
      <c r="D3139" s="354" t="s">
        <v>17459</v>
      </c>
      <c r="E3139" s="354" t="s">
        <v>5802</v>
      </c>
      <c r="F3139" s="354" t="s">
        <v>5803</v>
      </c>
      <c r="G3139" s="354" t="s">
        <v>221</v>
      </c>
      <c r="H3139" s="354" t="s">
        <v>219</v>
      </c>
      <c r="I3139" s="354" t="s">
        <v>17452</v>
      </c>
      <c r="J3139" s="354" t="s">
        <v>221</v>
      </c>
      <c r="K3139" s="354" t="s">
        <v>222</v>
      </c>
      <c r="L3139" s="272" t="s">
        <v>221</v>
      </c>
      <c r="M3139" s="272" t="s">
        <v>879</v>
      </c>
      <c r="N3139" s="360">
        <v>3</v>
      </c>
      <c r="O3139" s="360">
        <v>2</v>
      </c>
      <c r="P3139" s="360">
        <v>6</v>
      </c>
      <c r="Q3139" s="503">
        <v>2</v>
      </c>
      <c r="R3139" s="357"/>
      <c r="S3139" s="357">
        <v>1</v>
      </c>
      <c r="T3139" s="357"/>
      <c r="U3139" s="357">
        <v>0</v>
      </c>
      <c r="V3139" s="357"/>
      <c r="W3139" s="357"/>
      <c r="X3139" s="357"/>
      <c r="Y3139" s="925" t="s">
        <v>16652</v>
      </c>
      <c r="Z3139" s="354" t="s">
        <v>230</v>
      </c>
      <c r="AA3139" s="443" t="s">
        <v>230</v>
      </c>
      <c r="AB3139" s="354" t="s">
        <v>230</v>
      </c>
      <c r="AC3139" s="354" t="s">
        <v>230</v>
      </c>
      <c r="AD3139" s="354" t="s">
        <v>230</v>
      </c>
      <c r="AE3139" s="354" t="s">
        <v>5804</v>
      </c>
      <c r="AF3139" s="354" t="s">
        <v>4136</v>
      </c>
      <c r="AG3139" s="358" t="s">
        <v>230</v>
      </c>
      <c r="AH3139" s="443" t="s">
        <v>58</v>
      </c>
      <c r="AI3139" s="359">
        <v>0.114</v>
      </c>
      <c r="AJ3139" s="360">
        <v>160</v>
      </c>
      <c r="AK3139" s="359">
        <f t="shared" si="440"/>
        <v>3.8136986301369857E-2</v>
      </c>
      <c r="AL3139" s="359">
        <v>0</v>
      </c>
      <c r="AM3139" s="361">
        <f>AK3139+AL3139</f>
        <v>3.8136986301369857E-2</v>
      </c>
      <c r="AN3139" s="359">
        <f>SUM(AK3139:AK3141)</f>
        <v>0.9417534246575342</v>
      </c>
      <c r="AO3139" s="359">
        <f>SUM(AL3139:AL3141)</f>
        <v>0</v>
      </c>
      <c r="AP3139" s="359">
        <f>AN3139+AO3139</f>
        <v>0.9417534246575342</v>
      </c>
      <c r="AQ3139" s="359">
        <f>AP3139*30</f>
        <v>28.252602739726026</v>
      </c>
      <c r="AR3139" s="362" t="s">
        <v>231</v>
      </c>
      <c r="AS3139" s="354" t="s">
        <v>431</v>
      </c>
      <c r="AT3139" s="354" t="s">
        <v>232</v>
      </c>
      <c r="AU3139" s="354" t="s">
        <v>58</v>
      </c>
      <c r="AV3139" s="923" t="s">
        <v>5805</v>
      </c>
      <c r="AW3139" s="166" t="s">
        <v>234</v>
      </c>
      <c r="AX3139" s="805" t="s">
        <v>20358</v>
      </c>
      <c r="AY3139" s="2391" t="s">
        <v>17323</v>
      </c>
      <c r="AZ3139" s="778" t="s">
        <v>20356</v>
      </c>
    </row>
    <row r="3140" spans="1:52" s="8" customFormat="1" ht="15.95" customHeight="1" x14ac:dyDescent="0.25">
      <c r="A3140" s="112"/>
      <c r="B3140" s="113"/>
      <c r="C3140" s="121"/>
      <c r="D3140" s="113"/>
      <c r="E3140" s="113"/>
      <c r="F3140" s="113"/>
      <c r="G3140" s="113"/>
      <c r="H3140" s="113"/>
      <c r="I3140" s="113"/>
      <c r="J3140" s="113"/>
      <c r="K3140" s="113"/>
      <c r="L3140" s="113"/>
      <c r="M3140" s="113"/>
      <c r="N3140" s="118"/>
      <c r="O3140" s="118"/>
      <c r="P3140" s="118"/>
      <c r="Q3140" s="120"/>
      <c r="R3140" s="114"/>
      <c r="S3140" s="114"/>
      <c r="T3140" s="114"/>
      <c r="U3140" s="114"/>
      <c r="V3140" s="114"/>
      <c r="W3140" s="114"/>
      <c r="X3140" s="114"/>
      <c r="Y3140" s="1078" t="s">
        <v>230</v>
      </c>
      <c r="Z3140" s="1076" t="s">
        <v>230</v>
      </c>
      <c r="AA3140" s="1078" t="s">
        <v>230</v>
      </c>
      <c r="AB3140" s="1076" t="s">
        <v>230</v>
      </c>
      <c r="AC3140" s="1078" t="s">
        <v>230</v>
      </c>
      <c r="AD3140" s="1076" t="s">
        <v>230</v>
      </c>
      <c r="AE3140" s="113" t="s">
        <v>5806</v>
      </c>
      <c r="AF3140" s="113" t="s">
        <v>4131</v>
      </c>
      <c r="AG3140" s="115" t="s">
        <v>230</v>
      </c>
      <c r="AH3140" s="132" t="s">
        <v>58</v>
      </c>
      <c r="AI3140" s="116">
        <v>0.114</v>
      </c>
      <c r="AJ3140" s="118">
        <v>720</v>
      </c>
      <c r="AK3140" s="116">
        <f>AJ3140*0.087/365</f>
        <v>0.17161643835616436</v>
      </c>
      <c r="AL3140" s="116">
        <v>0</v>
      </c>
      <c r="AM3140" s="116">
        <f>AK3140+AL3140</f>
        <v>0.17161643835616436</v>
      </c>
      <c r="AN3140" s="116"/>
      <c r="AO3140" s="116"/>
      <c r="AP3140" s="116"/>
      <c r="AQ3140" s="367"/>
      <c r="AR3140" s="42"/>
      <c r="AS3140" s="43"/>
      <c r="AT3140" s="113"/>
      <c r="AU3140" s="113"/>
      <c r="AV3140" s="44"/>
      <c r="AW3140" s="113"/>
      <c r="AX3140" s="46"/>
      <c r="AY3140" s="2391"/>
    </row>
    <row r="3141" spans="1:52" s="8" customFormat="1" ht="15.95" customHeight="1" x14ac:dyDescent="0.25">
      <c r="A3141" s="93"/>
      <c r="B3141" s="88"/>
      <c r="C3141" s="107"/>
      <c r="D3141" s="88"/>
      <c r="E3141" s="88"/>
      <c r="F3141" s="88"/>
      <c r="G3141" s="88"/>
      <c r="H3141" s="88"/>
      <c r="I3141" s="88"/>
      <c r="J3141" s="88"/>
      <c r="K3141" s="88"/>
      <c r="L3141" s="88"/>
      <c r="M3141" s="88"/>
      <c r="N3141" s="21"/>
      <c r="O3141" s="21"/>
      <c r="P3141" s="21"/>
      <c r="Q3141" s="97"/>
      <c r="R3141" s="94"/>
      <c r="S3141" s="94"/>
      <c r="T3141" s="94"/>
      <c r="U3141" s="94"/>
      <c r="V3141" s="94"/>
      <c r="W3141" s="94"/>
      <c r="X3141" s="94"/>
      <c r="Y3141" s="784" t="s">
        <v>230</v>
      </c>
      <c r="Z3141" s="782" t="s">
        <v>230</v>
      </c>
      <c r="AA3141" s="784" t="s">
        <v>230</v>
      </c>
      <c r="AB3141" s="782" t="s">
        <v>230</v>
      </c>
      <c r="AC3141" s="784" t="s">
        <v>230</v>
      </c>
      <c r="AD3141" s="782" t="s">
        <v>230</v>
      </c>
      <c r="AE3141" s="88" t="s">
        <v>5807</v>
      </c>
      <c r="AF3141" s="88" t="s">
        <v>1550</v>
      </c>
      <c r="AG3141" s="95" t="s">
        <v>230</v>
      </c>
      <c r="AH3141" s="90" t="s">
        <v>58</v>
      </c>
      <c r="AI3141" s="98">
        <v>0.1</v>
      </c>
      <c r="AJ3141" s="21">
        <v>3500</v>
      </c>
      <c r="AK3141" s="98">
        <v>0.73199999999999998</v>
      </c>
      <c r="AL3141" s="98">
        <v>0</v>
      </c>
      <c r="AM3141" s="98">
        <f>AK3141+AL3141</f>
        <v>0.73199999999999998</v>
      </c>
      <c r="AN3141" s="98"/>
      <c r="AO3141" s="98"/>
      <c r="AP3141" s="98"/>
      <c r="AQ3141" s="368"/>
      <c r="AR3141" s="47"/>
      <c r="AS3141" s="48"/>
      <c r="AT3141" s="88"/>
      <c r="AU3141" s="88"/>
      <c r="AV3141" s="52"/>
      <c r="AW3141" s="88"/>
      <c r="AX3141" s="46"/>
      <c r="AY3141" s="2391"/>
    </row>
    <row r="3142" spans="1:52" s="55" customFormat="1" ht="15.95" customHeight="1" x14ac:dyDescent="0.2">
      <c r="A3142" s="353">
        <v>639</v>
      </c>
      <c r="B3142" s="354" t="s">
        <v>57</v>
      </c>
      <c r="C3142" s="366" t="s">
        <v>58</v>
      </c>
      <c r="D3142" s="354" t="s">
        <v>17497</v>
      </c>
      <c r="E3142" s="354" t="s">
        <v>5808</v>
      </c>
      <c r="F3142" s="354" t="s">
        <v>5809</v>
      </c>
      <c r="G3142" s="354" t="s">
        <v>221</v>
      </c>
      <c r="H3142" s="272" t="s">
        <v>219</v>
      </c>
      <c r="I3142" s="354" t="s">
        <v>220</v>
      </c>
      <c r="J3142" s="272" t="s">
        <v>221</v>
      </c>
      <c r="K3142" s="272" t="s">
        <v>2008</v>
      </c>
      <c r="L3142" s="272" t="s">
        <v>221</v>
      </c>
      <c r="M3142" s="272" t="s">
        <v>2008</v>
      </c>
      <c r="N3142" s="360">
        <v>3</v>
      </c>
      <c r="O3142" s="360">
        <v>2</v>
      </c>
      <c r="P3142" s="360">
        <v>6</v>
      </c>
      <c r="Q3142" s="503">
        <v>2</v>
      </c>
      <c r="R3142" s="357"/>
      <c r="S3142" s="357">
        <v>1</v>
      </c>
      <c r="T3142" s="357"/>
      <c r="U3142" s="357">
        <v>0</v>
      </c>
      <c r="V3142" s="357"/>
      <c r="W3142" s="357"/>
      <c r="X3142" s="357"/>
      <c r="Y3142" s="925" t="s">
        <v>16652</v>
      </c>
      <c r="Z3142" s="354" t="s">
        <v>230</v>
      </c>
      <c r="AA3142" s="443" t="s">
        <v>230</v>
      </c>
      <c r="AB3142" s="354" t="s">
        <v>230</v>
      </c>
      <c r="AC3142" s="354" t="s">
        <v>230</v>
      </c>
      <c r="AD3142" s="354" t="s">
        <v>230</v>
      </c>
      <c r="AE3142" s="354" t="s">
        <v>5810</v>
      </c>
      <c r="AF3142" s="354" t="s">
        <v>5811</v>
      </c>
      <c r="AG3142" s="358" t="s">
        <v>230</v>
      </c>
      <c r="AH3142" s="443" t="s">
        <v>58</v>
      </c>
      <c r="AI3142" s="359">
        <v>0.114</v>
      </c>
      <c r="AJ3142" s="360">
        <v>9680</v>
      </c>
      <c r="AK3142" s="359">
        <f t="shared" si="440"/>
        <v>2.3072876712328765</v>
      </c>
      <c r="AL3142" s="359">
        <v>0</v>
      </c>
      <c r="AM3142" s="361">
        <f>AK3142+AL3142</f>
        <v>2.3072876712328765</v>
      </c>
      <c r="AN3142" s="359">
        <f>SUM(AK3142:AK3144)</f>
        <v>3.2416438356164381</v>
      </c>
      <c r="AO3142" s="359">
        <f>SUM(AL3142:AL3144)</f>
        <v>0</v>
      </c>
      <c r="AP3142" s="359">
        <f>AN3142+AO3142</f>
        <v>3.2416438356164381</v>
      </c>
      <c r="AQ3142" s="359">
        <f>AP3142*30</f>
        <v>97.249315068493146</v>
      </c>
      <c r="AR3142" s="362" t="s">
        <v>231</v>
      </c>
      <c r="AS3142" s="354" t="s">
        <v>431</v>
      </c>
      <c r="AT3142" s="354" t="s">
        <v>232</v>
      </c>
      <c r="AU3142" s="354" t="s">
        <v>58</v>
      </c>
      <c r="AV3142" s="923" t="s">
        <v>5812</v>
      </c>
      <c r="AW3142" s="166" t="s">
        <v>234</v>
      </c>
      <c r="AX3142" s="805" t="s">
        <v>20360</v>
      </c>
      <c r="AY3142" s="2391" t="s">
        <v>17323</v>
      </c>
      <c r="AZ3142" s="778" t="s">
        <v>20359</v>
      </c>
    </row>
    <row r="3143" spans="1:52" s="8" customFormat="1" ht="15.95" customHeight="1" x14ac:dyDescent="0.25">
      <c r="A3143" s="112"/>
      <c r="B3143" s="113"/>
      <c r="C3143" s="121"/>
      <c r="D3143" s="113"/>
      <c r="E3143" s="113"/>
      <c r="F3143" s="113"/>
      <c r="G3143" s="113"/>
      <c r="H3143" s="113"/>
      <c r="I3143" s="113"/>
      <c r="J3143" s="113"/>
      <c r="K3143" s="113"/>
      <c r="L3143" s="113"/>
      <c r="M3143" s="113"/>
      <c r="N3143" s="118"/>
      <c r="O3143" s="118"/>
      <c r="P3143" s="118"/>
      <c r="Q3143" s="120"/>
      <c r="R3143" s="114"/>
      <c r="S3143" s="114"/>
      <c r="T3143" s="114"/>
      <c r="U3143" s="114"/>
      <c r="V3143" s="114"/>
      <c r="W3143" s="114"/>
      <c r="X3143" s="114"/>
      <c r="Y3143" s="1078" t="s">
        <v>230</v>
      </c>
      <c r="Z3143" s="1076" t="s">
        <v>230</v>
      </c>
      <c r="AA3143" s="1078" t="s">
        <v>230</v>
      </c>
      <c r="AB3143" s="1076" t="s">
        <v>230</v>
      </c>
      <c r="AC3143" s="1078" t="s">
        <v>230</v>
      </c>
      <c r="AD3143" s="1076" t="s">
        <v>230</v>
      </c>
      <c r="AE3143" s="113" t="s">
        <v>5813</v>
      </c>
      <c r="AF3143" s="113" t="s">
        <v>5814</v>
      </c>
      <c r="AG3143" s="115" t="s">
        <v>230</v>
      </c>
      <c r="AH3143" s="132" t="s">
        <v>58</v>
      </c>
      <c r="AI3143" s="116">
        <v>0.114</v>
      </c>
      <c r="AJ3143" s="118">
        <v>3520</v>
      </c>
      <c r="AK3143" s="116">
        <f t="shared" si="440"/>
        <v>0.83901369863013686</v>
      </c>
      <c r="AL3143" s="116">
        <v>0</v>
      </c>
      <c r="AM3143" s="116">
        <f t="shared" ref="AM3143:AM3153" si="441">AK3143+AL3143</f>
        <v>0.83901369863013686</v>
      </c>
      <c r="AN3143" s="116"/>
      <c r="AO3143" s="116"/>
      <c r="AP3143" s="116"/>
      <c r="AQ3143" s="367"/>
      <c r="AR3143" s="42"/>
      <c r="AS3143" s="43"/>
      <c r="AT3143" s="113"/>
      <c r="AU3143" s="113"/>
      <c r="AV3143" s="44"/>
      <c r="AW3143" s="113"/>
      <c r="AX3143" s="46"/>
      <c r="AY3143" s="2391"/>
    </row>
    <row r="3144" spans="1:52" s="8" customFormat="1" ht="15.95" customHeight="1" x14ac:dyDescent="0.25">
      <c r="A3144" s="93"/>
      <c r="B3144" s="88"/>
      <c r="C3144" s="107"/>
      <c r="D3144" s="88"/>
      <c r="E3144" s="88"/>
      <c r="F3144" s="88"/>
      <c r="G3144" s="88"/>
      <c r="H3144" s="88"/>
      <c r="I3144" s="88"/>
      <c r="J3144" s="88"/>
      <c r="K3144" s="88"/>
      <c r="L3144" s="88"/>
      <c r="M3144" s="88"/>
      <c r="N3144" s="21"/>
      <c r="O3144" s="21"/>
      <c r="P3144" s="21"/>
      <c r="Q3144" s="97"/>
      <c r="R3144" s="94"/>
      <c r="S3144" s="94"/>
      <c r="T3144" s="94"/>
      <c r="U3144" s="94"/>
      <c r="V3144" s="94"/>
      <c r="W3144" s="94"/>
      <c r="X3144" s="94"/>
      <c r="Y3144" s="784" t="s">
        <v>230</v>
      </c>
      <c r="Z3144" s="782" t="s">
        <v>230</v>
      </c>
      <c r="AA3144" s="784" t="s">
        <v>230</v>
      </c>
      <c r="AB3144" s="782" t="s">
        <v>230</v>
      </c>
      <c r="AC3144" s="784" t="s">
        <v>230</v>
      </c>
      <c r="AD3144" s="782" t="s">
        <v>230</v>
      </c>
      <c r="AE3144" s="88" t="s">
        <v>5815</v>
      </c>
      <c r="AF3144" s="88" t="s">
        <v>5816</v>
      </c>
      <c r="AG3144" s="95" t="s">
        <v>230</v>
      </c>
      <c r="AH3144" s="90" t="s">
        <v>58</v>
      </c>
      <c r="AI3144" s="98">
        <v>0.114</v>
      </c>
      <c r="AJ3144" s="21">
        <v>400</v>
      </c>
      <c r="AK3144" s="98">
        <f t="shared" si="440"/>
        <v>9.5342465753424643E-2</v>
      </c>
      <c r="AL3144" s="98">
        <v>0</v>
      </c>
      <c r="AM3144" s="98">
        <f t="shared" si="441"/>
        <v>9.5342465753424643E-2</v>
      </c>
      <c r="AN3144" s="98"/>
      <c r="AO3144" s="98"/>
      <c r="AP3144" s="98"/>
      <c r="AQ3144" s="368"/>
      <c r="AR3144" s="47"/>
      <c r="AS3144" s="48"/>
      <c r="AT3144" s="88"/>
      <c r="AU3144" s="88"/>
      <c r="AV3144" s="52"/>
      <c r="AW3144" s="88"/>
      <c r="AX3144" s="52"/>
      <c r="AY3144" s="2391"/>
    </row>
    <row r="3145" spans="1:52" s="55" customFormat="1" ht="15.75" customHeight="1" x14ac:dyDescent="0.25">
      <c r="A3145" s="2206">
        <v>640</v>
      </c>
      <c r="B3145" s="716" t="s">
        <v>57</v>
      </c>
      <c r="C3145" s="2207" t="s">
        <v>58</v>
      </c>
      <c r="D3145" s="716" t="s">
        <v>18926</v>
      </c>
      <c r="E3145" s="716" t="s">
        <v>5818</v>
      </c>
      <c r="F3145" s="716" t="s">
        <v>5819</v>
      </c>
      <c r="G3145" s="716"/>
      <c r="H3145" s="2209" t="s">
        <v>219</v>
      </c>
      <c r="I3145" s="716" t="s">
        <v>220</v>
      </c>
      <c r="J3145" s="2209" t="s">
        <v>221</v>
      </c>
      <c r="K3145" s="2209" t="s">
        <v>2008</v>
      </c>
      <c r="L3145" s="2209" t="s">
        <v>221</v>
      </c>
      <c r="M3145" s="2209" t="s">
        <v>2008</v>
      </c>
      <c r="N3145" s="719">
        <v>3</v>
      </c>
      <c r="O3145" s="719">
        <v>2</v>
      </c>
      <c r="P3145" s="719">
        <v>6</v>
      </c>
      <c r="Q3145" s="2212">
        <v>4</v>
      </c>
      <c r="R3145" s="2214"/>
      <c r="S3145" s="2214">
        <v>1</v>
      </c>
      <c r="T3145" s="2214"/>
      <c r="U3145" s="2214">
        <v>0</v>
      </c>
      <c r="V3145" s="2214"/>
      <c r="W3145" s="2214"/>
      <c r="X3145" s="2214"/>
      <c r="Y3145" s="1154" t="s">
        <v>16652</v>
      </c>
      <c r="Z3145" s="716" t="s">
        <v>230</v>
      </c>
      <c r="AA3145" s="502" t="s">
        <v>230</v>
      </c>
      <c r="AB3145" s="716" t="s">
        <v>230</v>
      </c>
      <c r="AC3145" s="716" t="s">
        <v>230</v>
      </c>
      <c r="AD3145" s="716" t="s">
        <v>230</v>
      </c>
      <c r="AE3145" s="716" t="s">
        <v>5820</v>
      </c>
      <c r="AF3145" s="716" t="s">
        <v>5821</v>
      </c>
      <c r="AG3145" s="717" t="s">
        <v>230</v>
      </c>
      <c r="AH3145" s="502" t="s">
        <v>58</v>
      </c>
      <c r="AI3145" s="718">
        <v>0.114</v>
      </c>
      <c r="AJ3145" s="719">
        <v>3680</v>
      </c>
      <c r="AK3145" s="718">
        <f t="shared" si="440"/>
        <v>0.87715068493150672</v>
      </c>
      <c r="AL3145" s="718">
        <f>AJ3145*0.027/365</f>
        <v>0.27221917808219176</v>
      </c>
      <c r="AM3145" s="1653">
        <f t="shared" si="441"/>
        <v>1.1493698630136984</v>
      </c>
      <c r="AN3145" s="718">
        <f>SUM(AK3145:AK3147)</f>
        <v>1.3434520547945206</v>
      </c>
      <c r="AO3145" s="718">
        <f>SUM(AL3145:AL3147)</f>
        <v>0.27221917808219176</v>
      </c>
      <c r="AP3145" s="718">
        <f>SUM(AM3145:AM3147)</f>
        <v>1.615671232876712</v>
      </c>
      <c r="AQ3145" s="718">
        <f>AP3145*30</f>
        <v>48.470136986301362</v>
      </c>
      <c r="AR3145" s="2217" t="s">
        <v>231</v>
      </c>
      <c r="AS3145" s="716" t="s">
        <v>431</v>
      </c>
      <c r="AT3145" s="716" t="s">
        <v>232</v>
      </c>
      <c r="AU3145" s="716" t="s">
        <v>58</v>
      </c>
      <c r="AV3145" s="2219" t="s">
        <v>5822</v>
      </c>
      <c r="AW3145" s="2342" t="s">
        <v>234</v>
      </c>
      <c r="AX3145" s="52"/>
      <c r="AY3145" s="2391"/>
    </row>
    <row r="3146" spans="1:52" s="1395" customFormat="1" ht="15" customHeight="1" x14ac:dyDescent="0.25">
      <c r="A3146" s="1061"/>
      <c r="B3146" s="2252"/>
      <c r="C3146" s="1062"/>
      <c r="D3146" s="2252"/>
      <c r="E3146" s="2252"/>
      <c r="F3146" s="2252"/>
      <c r="G3146" s="2252"/>
      <c r="H3146" s="1043"/>
      <c r="I3146" s="2252"/>
      <c r="J3146" s="1043"/>
      <c r="K3146" s="1043"/>
      <c r="L3146" s="1043"/>
      <c r="M3146" s="1043"/>
      <c r="N3146" s="2256"/>
      <c r="O3146" s="2256"/>
      <c r="P3146" s="2256"/>
      <c r="Q3146" s="831"/>
      <c r="R3146" s="2257"/>
      <c r="S3146" s="2257"/>
      <c r="T3146" s="2257"/>
      <c r="U3146" s="2257"/>
      <c r="V3146" s="2257"/>
      <c r="W3146" s="2257"/>
      <c r="X3146" s="2257"/>
      <c r="Y3146" s="754" t="s">
        <v>230</v>
      </c>
      <c r="Z3146" s="2252" t="s">
        <v>230</v>
      </c>
      <c r="AA3146" s="754" t="s">
        <v>230</v>
      </c>
      <c r="AB3146" s="2252" t="s">
        <v>230</v>
      </c>
      <c r="AC3146" s="2252" t="s">
        <v>23747</v>
      </c>
      <c r="AD3146" s="779" t="s">
        <v>25354</v>
      </c>
      <c r="AE3146" s="2252" t="s">
        <v>10969</v>
      </c>
      <c r="AF3146" s="2252" t="s">
        <v>23745</v>
      </c>
      <c r="AG3146" s="2253" t="s">
        <v>23746</v>
      </c>
      <c r="AH3146" s="754" t="s">
        <v>1509</v>
      </c>
      <c r="AI3146" s="2256">
        <v>1.48</v>
      </c>
      <c r="AJ3146" s="831">
        <v>39</v>
      </c>
      <c r="AK3146" s="378">
        <f>AJ3146*AI3146/365</f>
        <v>0.15813698630136985</v>
      </c>
      <c r="AL3146" s="378">
        <v>0</v>
      </c>
      <c r="AM3146" s="380">
        <f>SUM(AK3146:AL3146)</f>
        <v>0.15813698630136985</v>
      </c>
      <c r="AN3146" s="378"/>
      <c r="AO3146" s="378"/>
      <c r="AP3146" s="378"/>
      <c r="AQ3146" s="378"/>
      <c r="AR3146" s="1063"/>
      <c r="AS3146" s="2252"/>
      <c r="AT3146" s="2252"/>
      <c r="AU3146" s="2252"/>
      <c r="AV3146" s="1065"/>
      <c r="AW3146" s="2252"/>
      <c r="AX3146" s="2460" t="s">
        <v>23734</v>
      </c>
      <c r="AY3146" s="2401"/>
    </row>
    <row r="3147" spans="1:52" s="1395" customFormat="1" ht="15.75" customHeight="1" x14ac:dyDescent="0.25">
      <c r="A3147" s="1061"/>
      <c r="B3147" s="2252"/>
      <c r="C3147" s="1062"/>
      <c r="D3147" s="2252"/>
      <c r="E3147" s="2252"/>
      <c r="F3147" s="2252"/>
      <c r="G3147" s="2252"/>
      <c r="H3147" s="1043"/>
      <c r="I3147" s="2252"/>
      <c r="J3147" s="1043"/>
      <c r="K3147" s="1043"/>
      <c r="L3147" s="1043"/>
      <c r="M3147" s="1043"/>
      <c r="N3147" s="2256"/>
      <c r="O3147" s="2256"/>
      <c r="P3147" s="2256"/>
      <c r="Q3147" s="831"/>
      <c r="R3147" s="2257"/>
      <c r="S3147" s="2257"/>
      <c r="T3147" s="2257"/>
      <c r="U3147" s="2257"/>
      <c r="V3147" s="2257"/>
      <c r="W3147" s="2257"/>
      <c r="X3147" s="2257"/>
      <c r="Y3147" s="754" t="s">
        <v>230</v>
      </c>
      <c r="Z3147" s="2252" t="s">
        <v>230</v>
      </c>
      <c r="AA3147" s="754" t="s">
        <v>230</v>
      </c>
      <c r="AB3147" s="2252" t="s">
        <v>230</v>
      </c>
      <c r="AC3147" s="2252" t="s">
        <v>23749</v>
      </c>
      <c r="AD3147" s="3" t="s">
        <v>25355</v>
      </c>
      <c r="AE3147" s="2252" t="s">
        <v>10969</v>
      </c>
      <c r="AF3147" s="2252" t="s">
        <v>11753</v>
      </c>
      <c r="AG3147" s="2253" t="s">
        <v>23748</v>
      </c>
      <c r="AH3147" s="754" t="s">
        <v>1509</v>
      </c>
      <c r="AI3147" s="2256">
        <v>1.48</v>
      </c>
      <c r="AJ3147" s="831">
        <v>76</v>
      </c>
      <c r="AK3147" s="378">
        <f>AJ3147*AI3147/365</f>
        <v>0.30816438356164383</v>
      </c>
      <c r="AL3147" s="378">
        <v>0</v>
      </c>
      <c r="AM3147" s="380">
        <f>SUM(AK3147:AL3147)</f>
        <v>0.30816438356164383</v>
      </c>
      <c r="AN3147" s="378"/>
      <c r="AO3147" s="378"/>
      <c r="AP3147" s="378"/>
      <c r="AQ3147" s="378"/>
      <c r="AR3147" s="1063"/>
      <c r="AS3147" s="2252"/>
      <c r="AT3147" s="2252"/>
      <c r="AU3147" s="2252"/>
      <c r="AV3147" s="1065"/>
      <c r="AW3147" s="2252"/>
      <c r="AX3147" s="2460" t="s">
        <v>23734</v>
      </c>
      <c r="AY3147" s="2401"/>
    </row>
    <row r="3148" spans="1:52" s="1395" customFormat="1" ht="15.95" customHeight="1" x14ac:dyDescent="0.25">
      <c r="A3148" s="353">
        <v>641</v>
      </c>
      <c r="B3148" s="354" t="s">
        <v>57</v>
      </c>
      <c r="C3148" s="366" t="s">
        <v>58</v>
      </c>
      <c r="D3148" s="354" t="s">
        <v>18922</v>
      </c>
      <c r="E3148" s="354" t="s">
        <v>5823</v>
      </c>
      <c r="F3148" s="354" t="s">
        <v>5824</v>
      </c>
      <c r="G3148" s="354" t="s">
        <v>221</v>
      </c>
      <c r="H3148" s="354" t="s">
        <v>219</v>
      </c>
      <c r="I3148" s="354" t="s">
        <v>17452</v>
      </c>
      <c r="J3148" s="354" t="s">
        <v>221</v>
      </c>
      <c r="K3148" s="354" t="s">
        <v>222</v>
      </c>
      <c r="L3148" s="272" t="s">
        <v>221</v>
      </c>
      <c r="M3148" s="272" t="s">
        <v>879</v>
      </c>
      <c r="N3148" s="360">
        <v>6.4</v>
      </c>
      <c r="O3148" s="360">
        <v>2.2000000000000002</v>
      </c>
      <c r="P3148" s="360">
        <f>O3148*N3148</f>
        <v>14.080000000000002</v>
      </c>
      <c r="Q3148" s="503">
        <v>3</v>
      </c>
      <c r="R3148" s="357"/>
      <c r="S3148" s="357">
        <v>0</v>
      </c>
      <c r="T3148" s="357"/>
      <c r="U3148" s="357">
        <v>0</v>
      </c>
      <c r="V3148" s="357"/>
      <c r="W3148" s="357">
        <v>1</v>
      </c>
      <c r="X3148" s="357"/>
      <c r="Y3148" s="354" t="s">
        <v>63</v>
      </c>
      <c r="Z3148" s="366" t="s">
        <v>224</v>
      </c>
      <c r="AA3148" s="762" t="s">
        <v>225</v>
      </c>
      <c r="AB3148" s="354" t="s">
        <v>3312</v>
      </c>
      <c r="AC3148" s="354" t="s">
        <v>3313</v>
      </c>
      <c r="AD3148" s="354" t="s">
        <v>17454</v>
      </c>
      <c r="AE3148" s="354" t="s">
        <v>5825</v>
      </c>
      <c r="AF3148" s="354" t="s">
        <v>5826</v>
      </c>
      <c r="AG3148" s="358" t="s">
        <v>230</v>
      </c>
      <c r="AH3148" s="443" t="s">
        <v>58</v>
      </c>
      <c r="AI3148" s="359">
        <v>0.114</v>
      </c>
      <c r="AJ3148" s="360">
        <v>6000</v>
      </c>
      <c r="AK3148" s="359">
        <f t="shared" si="440"/>
        <v>1.4301369863013698</v>
      </c>
      <c r="AL3148" s="359">
        <f>AJ3148*0.027/365</f>
        <v>0.44383561643835617</v>
      </c>
      <c r="AM3148" s="361">
        <f t="shared" si="441"/>
        <v>1.8739726027397259</v>
      </c>
      <c r="AN3148" s="359">
        <f>SUM(AK3148:AK3149)</f>
        <v>1.5233972602739725</v>
      </c>
      <c r="AO3148" s="359">
        <f t="shared" ref="AO3148:AO3154" si="442">AL3148</f>
        <v>0.44383561643835617</v>
      </c>
      <c r="AP3148" s="359">
        <f>AN3148+AO3148</f>
        <v>1.9672328767123286</v>
      </c>
      <c r="AQ3148" s="359">
        <f>AP3148*30</f>
        <v>59.016986301369855</v>
      </c>
      <c r="AR3148" s="362" t="s">
        <v>231</v>
      </c>
      <c r="AS3148" s="363" t="s">
        <v>431</v>
      </c>
      <c r="AT3148" s="354" t="s">
        <v>232</v>
      </c>
      <c r="AU3148" s="354" t="s">
        <v>58</v>
      </c>
      <c r="AV3148" s="770"/>
      <c r="AW3148" s="813" t="s">
        <v>234</v>
      </c>
      <c r="AX3148" s="805" t="s">
        <v>25657</v>
      </c>
      <c r="AY3148" s="2601"/>
      <c r="AZ3148" s="2408" t="s">
        <v>25658</v>
      </c>
    </row>
    <row r="3149" spans="1:52" s="1395" customFormat="1" ht="15.95" customHeight="1" x14ac:dyDescent="0.25">
      <c r="A3149" s="2262"/>
      <c r="C3149" s="2263"/>
      <c r="L3149" s="2077"/>
      <c r="M3149" s="2077"/>
      <c r="N3149" s="2264"/>
      <c r="O3149" s="2264"/>
      <c r="P3149" s="2264"/>
      <c r="Q3149" s="2265"/>
      <c r="R3149" s="1406"/>
      <c r="S3149" s="1406"/>
      <c r="T3149" s="1406"/>
      <c r="U3149" s="1406"/>
      <c r="V3149" s="1406"/>
      <c r="W3149" s="1406"/>
      <c r="X3149" s="1406"/>
      <c r="Z3149" s="2263"/>
      <c r="AA3149" s="2266"/>
      <c r="AC3149" s="55" t="s">
        <v>11789</v>
      </c>
      <c r="AD3149" s="1395" t="s">
        <v>25356</v>
      </c>
      <c r="AE3149" s="1395" t="s">
        <v>6094</v>
      </c>
      <c r="AF3149" s="1395" t="s">
        <v>23736</v>
      </c>
      <c r="AG3149" s="2078" t="s">
        <v>23737</v>
      </c>
      <c r="AH3149" s="2272" t="s">
        <v>1509</v>
      </c>
      <c r="AI3149" s="2264">
        <v>1.48</v>
      </c>
      <c r="AJ3149" s="2265">
        <v>23</v>
      </c>
      <c r="AK3149" s="2267">
        <f>AJ3149*AI3149/365</f>
        <v>9.3260273972602739E-2</v>
      </c>
      <c r="AL3149" s="2267">
        <v>0</v>
      </c>
      <c r="AM3149" s="1987">
        <f>SUM(AK3149:AL3149)</f>
        <v>9.3260273972602739E-2</v>
      </c>
      <c r="AN3149" s="2267"/>
      <c r="AO3149" s="2267"/>
      <c r="AP3149" s="2267"/>
      <c r="AQ3149" s="2267"/>
      <c r="AR3149" s="2268"/>
      <c r="AS3149" s="2404"/>
      <c r="AV3149" s="2435"/>
      <c r="AX3149" s="2459" t="s">
        <v>23734</v>
      </c>
      <c r="AY3149" s="2401"/>
    </row>
    <row r="3150" spans="1:52" s="1395" customFormat="1" ht="15.95" customHeight="1" x14ac:dyDescent="0.2">
      <c r="A3150" s="353">
        <v>642</v>
      </c>
      <c r="B3150" s="354" t="s">
        <v>57</v>
      </c>
      <c r="C3150" s="366" t="s">
        <v>58</v>
      </c>
      <c r="D3150" s="354" t="s">
        <v>18923</v>
      </c>
      <c r="E3150" s="354" t="s">
        <v>25678</v>
      </c>
      <c r="F3150" s="354" t="s">
        <v>25679</v>
      </c>
      <c r="G3150" s="354" t="s">
        <v>221</v>
      </c>
      <c r="H3150" s="354" t="s">
        <v>219</v>
      </c>
      <c r="I3150" s="354" t="s">
        <v>17452</v>
      </c>
      <c r="J3150" s="354" t="s">
        <v>221</v>
      </c>
      <c r="K3150" s="354" t="s">
        <v>222</v>
      </c>
      <c r="L3150" s="272" t="s">
        <v>221</v>
      </c>
      <c r="M3150" s="272" t="s">
        <v>879</v>
      </c>
      <c r="N3150" s="360">
        <v>6.4</v>
      </c>
      <c r="O3150" s="360">
        <v>2.2000000000000002</v>
      </c>
      <c r="P3150" s="360">
        <f>O3150*N3150</f>
        <v>14.080000000000002</v>
      </c>
      <c r="Q3150" s="503">
        <v>2</v>
      </c>
      <c r="R3150" s="357"/>
      <c r="S3150" s="357">
        <v>0</v>
      </c>
      <c r="T3150" s="357"/>
      <c r="U3150" s="357">
        <v>0</v>
      </c>
      <c r="V3150" s="357"/>
      <c r="W3150" s="357">
        <v>1</v>
      </c>
      <c r="X3150" s="357"/>
      <c r="Y3150" s="354" t="s">
        <v>63</v>
      </c>
      <c r="Z3150" s="366" t="s">
        <v>224</v>
      </c>
      <c r="AA3150" s="762" t="s">
        <v>225</v>
      </c>
      <c r="AB3150" s="354" t="s">
        <v>3312</v>
      </c>
      <c r="AC3150" s="354" t="s">
        <v>3313</v>
      </c>
      <c r="AD3150" s="354" t="s">
        <v>17454</v>
      </c>
      <c r="AE3150" s="354" t="s">
        <v>5830</v>
      </c>
      <c r="AF3150" s="354" t="s">
        <v>5831</v>
      </c>
      <c r="AG3150" s="358" t="s">
        <v>230</v>
      </c>
      <c r="AH3150" s="443" t="s">
        <v>58</v>
      </c>
      <c r="AI3150" s="359">
        <v>0.114</v>
      </c>
      <c r="AJ3150" s="360">
        <v>2640</v>
      </c>
      <c r="AK3150" s="359">
        <f t="shared" si="440"/>
        <v>0.62926027397260265</v>
      </c>
      <c r="AL3150" s="359">
        <f>AJ3150*0.027/365</f>
        <v>0.19528767123287671</v>
      </c>
      <c r="AM3150" s="361">
        <f t="shared" si="441"/>
        <v>0.82454794520547936</v>
      </c>
      <c r="AN3150" s="359">
        <f t="shared" ref="AN3150:AN3164" si="443">AK3150</f>
        <v>0.62926027397260265</v>
      </c>
      <c r="AO3150" s="359">
        <f t="shared" si="442"/>
        <v>0.19528767123287671</v>
      </c>
      <c r="AP3150" s="359">
        <f t="shared" ref="AP3150:AP3165" si="444">AN3150+AO3150</f>
        <v>0.82454794520547936</v>
      </c>
      <c r="AQ3150" s="359">
        <f t="shared" ref="AQ3150:AQ3173" si="445">AP3150*30</f>
        <v>24.736438356164381</v>
      </c>
      <c r="AR3150" s="362" t="s">
        <v>231</v>
      </c>
      <c r="AS3150" s="363" t="s">
        <v>431</v>
      </c>
      <c r="AT3150" s="354" t="s">
        <v>232</v>
      </c>
      <c r="AU3150" s="354" t="s">
        <v>58</v>
      </c>
      <c r="AV3150" s="940" t="s">
        <v>5832</v>
      </c>
      <c r="AW3150" s="813" t="s">
        <v>234</v>
      </c>
      <c r="AX3150" s="805" t="s">
        <v>26097</v>
      </c>
      <c r="AY3150" s="2601"/>
      <c r="AZ3150" s="447" t="s">
        <v>26098</v>
      </c>
    </row>
    <row r="3151" spans="1:52" s="55" customFormat="1" ht="15.95" customHeight="1" x14ac:dyDescent="0.25">
      <c r="A3151" s="353">
        <v>643</v>
      </c>
      <c r="B3151" s="354" t="s">
        <v>57</v>
      </c>
      <c r="C3151" s="366" t="s">
        <v>58</v>
      </c>
      <c r="D3151" s="354" t="s">
        <v>17337</v>
      </c>
      <c r="E3151" s="354" t="s">
        <v>5833</v>
      </c>
      <c r="F3151" s="354" t="s">
        <v>5834</v>
      </c>
      <c r="G3151" s="354"/>
      <c r="H3151" s="354" t="s">
        <v>219</v>
      </c>
      <c r="I3151" s="354" t="s">
        <v>17452</v>
      </c>
      <c r="J3151" s="354" t="s">
        <v>221</v>
      </c>
      <c r="K3151" s="354" t="s">
        <v>222</v>
      </c>
      <c r="L3151" s="272" t="s">
        <v>221</v>
      </c>
      <c r="M3151" s="272" t="s">
        <v>879</v>
      </c>
      <c r="N3151" s="360">
        <v>6.4</v>
      </c>
      <c r="O3151" s="360">
        <v>2.2000000000000002</v>
      </c>
      <c r="P3151" s="360">
        <f>O3151*N3151</f>
        <v>14.080000000000002</v>
      </c>
      <c r="Q3151" s="503">
        <v>4</v>
      </c>
      <c r="R3151" s="357"/>
      <c r="S3151" s="357">
        <v>1</v>
      </c>
      <c r="T3151" s="357"/>
      <c r="U3151" s="357">
        <v>0</v>
      </c>
      <c r="V3151" s="357"/>
      <c r="W3151" s="357"/>
      <c r="X3151" s="357"/>
      <c r="Y3151" s="354" t="s">
        <v>63</v>
      </c>
      <c r="Z3151" s="366" t="s">
        <v>224</v>
      </c>
      <c r="AA3151" s="762" t="s">
        <v>225</v>
      </c>
      <c r="AB3151" s="354" t="s">
        <v>3312</v>
      </c>
      <c r="AC3151" s="354" t="s">
        <v>3313</v>
      </c>
      <c r="AD3151" s="354" t="s">
        <v>17454</v>
      </c>
      <c r="AE3151" s="354" t="s">
        <v>5835</v>
      </c>
      <c r="AF3151" s="354" t="s">
        <v>378</v>
      </c>
      <c r="AG3151" s="358" t="s">
        <v>230</v>
      </c>
      <c r="AH3151" s="443" t="s">
        <v>58</v>
      </c>
      <c r="AI3151" s="359">
        <v>0.114</v>
      </c>
      <c r="AJ3151" s="360">
        <v>3120</v>
      </c>
      <c r="AK3151" s="359">
        <f t="shared" si="440"/>
        <v>0.74367123287671233</v>
      </c>
      <c r="AL3151" s="359">
        <v>0</v>
      </c>
      <c r="AM3151" s="361">
        <f t="shared" si="441"/>
        <v>0.74367123287671233</v>
      </c>
      <c r="AN3151" s="359">
        <f t="shared" si="443"/>
        <v>0.74367123287671233</v>
      </c>
      <c r="AO3151" s="359">
        <f t="shared" si="442"/>
        <v>0</v>
      </c>
      <c r="AP3151" s="359">
        <f t="shared" si="444"/>
        <v>0.74367123287671233</v>
      </c>
      <c r="AQ3151" s="359">
        <f t="shared" si="445"/>
        <v>22.310136986301369</v>
      </c>
      <c r="AR3151" s="362" t="s">
        <v>231</v>
      </c>
      <c r="AS3151" s="363" t="s">
        <v>431</v>
      </c>
      <c r="AT3151" s="354" t="s">
        <v>232</v>
      </c>
      <c r="AU3151" s="354" t="s">
        <v>58</v>
      </c>
      <c r="AV3151" s="923" t="s">
        <v>5836</v>
      </c>
      <c r="AW3151" s="813" t="s">
        <v>234</v>
      </c>
      <c r="AX3151" s="2460" t="s">
        <v>17315</v>
      </c>
      <c r="AY3151" s="2391" t="s">
        <v>17313</v>
      </c>
    </row>
    <row r="3152" spans="1:52" s="55" customFormat="1" ht="15.95" customHeight="1" x14ac:dyDescent="0.25">
      <c r="A3152" s="353">
        <v>644</v>
      </c>
      <c r="B3152" s="354" t="s">
        <v>57</v>
      </c>
      <c r="C3152" s="366" t="s">
        <v>58</v>
      </c>
      <c r="D3152" s="354" t="s">
        <v>18924</v>
      </c>
      <c r="E3152" s="354" t="s">
        <v>5837</v>
      </c>
      <c r="F3152" s="354" t="s">
        <v>5838</v>
      </c>
      <c r="G3152" s="354"/>
      <c r="H3152" s="354" t="s">
        <v>219</v>
      </c>
      <c r="I3152" s="354" t="s">
        <v>17452</v>
      </c>
      <c r="J3152" s="354" t="s">
        <v>221</v>
      </c>
      <c r="K3152" s="354" t="s">
        <v>222</v>
      </c>
      <c r="L3152" s="272" t="s">
        <v>221</v>
      </c>
      <c r="M3152" s="272" t="s">
        <v>879</v>
      </c>
      <c r="N3152" s="360">
        <v>6.4</v>
      </c>
      <c r="O3152" s="360">
        <v>2.2000000000000002</v>
      </c>
      <c r="P3152" s="360">
        <f>O3152*N3152</f>
        <v>14.080000000000002</v>
      </c>
      <c r="Q3152" s="503">
        <v>0</v>
      </c>
      <c r="R3152" s="357"/>
      <c r="S3152" s="357">
        <v>0</v>
      </c>
      <c r="T3152" s="357"/>
      <c r="U3152" s="357">
        <v>0</v>
      </c>
      <c r="V3152" s="357">
        <v>1</v>
      </c>
      <c r="W3152" s="357">
        <v>1</v>
      </c>
      <c r="X3152" s="357"/>
      <c r="Y3152" s="354" t="s">
        <v>63</v>
      </c>
      <c r="Z3152" s="366" t="s">
        <v>224</v>
      </c>
      <c r="AA3152" s="762" t="s">
        <v>225</v>
      </c>
      <c r="AB3152" s="354" t="s">
        <v>3312</v>
      </c>
      <c r="AC3152" s="354" t="s">
        <v>3313</v>
      </c>
      <c r="AD3152" s="354" t="s">
        <v>17454</v>
      </c>
      <c r="AE3152" s="354" t="s">
        <v>5839</v>
      </c>
      <c r="AF3152" s="354" t="s">
        <v>5840</v>
      </c>
      <c r="AG3152" s="358" t="s">
        <v>230</v>
      </c>
      <c r="AH3152" s="443" t="s">
        <v>58</v>
      </c>
      <c r="AI3152" s="359">
        <v>0.114</v>
      </c>
      <c r="AJ3152" s="360">
        <v>1760</v>
      </c>
      <c r="AK3152" s="359">
        <f t="shared" si="440"/>
        <v>0.41950684931506843</v>
      </c>
      <c r="AL3152" s="359">
        <v>0</v>
      </c>
      <c r="AM3152" s="361">
        <f t="shared" si="441"/>
        <v>0.41950684931506843</v>
      </c>
      <c r="AN3152" s="359">
        <f t="shared" si="443"/>
        <v>0.41950684931506843</v>
      </c>
      <c r="AO3152" s="359">
        <f t="shared" si="442"/>
        <v>0</v>
      </c>
      <c r="AP3152" s="359">
        <f t="shared" si="444"/>
        <v>0.41950684931506843</v>
      </c>
      <c r="AQ3152" s="359">
        <f t="shared" si="445"/>
        <v>12.585205479452053</v>
      </c>
      <c r="AR3152" s="362" t="s">
        <v>231</v>
      </c>
      <c r="AS3152" s="363" t="s">
        <v>431</v>
      </c>
      <c r="AT3152" s="354" t="s">
        <v>232</v>
      </c>
      <c r="AU3152" s="354" t="s">
        <v>58</v>
      </c>
      <c r="AV3152" s="770"/>
      <c r="AW3152" s="813" t="s">
        <v>234</v>
      </c>
      <c r="AX3152" s="2460" t="s">
        <v>18925</v>
      </c>
      <c r="AY3152" s="2391" t="s">
        <v>17323</v>
      </c>
    </row>
    <row r="3153" spans="1:52" s="55" customFormat="1" ht="15.95" customHeight="1" x14ac:dyDescent="0.25">
      <c r="A3153" s="182">
        <v>645</v>
      </c>
      <c r="B3153" s="166" t="s">
        <v>57</v>
      </c>
      <c r="C3153" s="366" t="s">
        <v>58</v>
      </c>
      <c r="D3153" s="354" t="s">
        <v>17331</v>
      </c>
      <c r="E3153" s="354" t="s">
        <v>5841</v>
      </c>
      <c r="F3153" s="354" t="s">
        <v>5842</v>
      </c>
      <c r="G3153" s="354"/>
      <c r="H3153" s="354" t="s">
        <v>732</v>
      </c>
      <c r="I3153" s="354">
        <v>0</v>
      </c>
      <c r="J3153" s="354" t="s">
        <v>317</v>
      </c>
      <c r="K3153" s="354">
        <v>0</v>
      </c>
      <c r="L3153" s="354" t="s">
        <v>317</v>
      </c>
      <c r="M3153" s="354">
        <v>0</v>
      </c>
      <c r="N3153" s="360">
        <v>1.2</v>
      </c>
      <c r="O3153" s="360">
        <v>1.2</v>
      </c>
      <c r="P3153" s="360">
        <v>2.4</v>
      </c>
      <c r="Q3153" s="503">
        <v>1</v>
      </c>
      <c r="R3153" s="357"/>
      <c r="S3153" s="357">
        <v>0</v>
      </c>
      <c r="T3153" s="357"/>
      <c r="U3153" s="357">
        <v>0</v>
      </c>
      <c r="V3153" s="357"/>
      <c r="W3153" s="357">
        <v>1</v>
      </c>
      <c r="X3153" s="357"/>
      <c r="Y3153" s="354" t="s">
        <v>61</v>
      </c>
      <c r="Z3153" s="354" t="s">
        <v>230</v>
      </c>
      <c r="AA3153" s="443" t="s">
        <v>230</v>
      </c>
      <c r="AB3153" s="354" t="s">
        <v>230</v>
      </c>
      <c r="AC3153" s="354" t="s">
        <v>230</v>
      </c>
      <c r="AD3153" s="354" t="s">
        <v>230</v>
      </c>
      <c r="AE3153" s="354" t="s">
        <v>5843</v>
      </c>
      <c r="AF3153" s="354" t="s">
        <v>589</v>
      </c>
      <c r="AG3153" s="358" t="s">
        <v>230</v>
      </c>
      <c r="AH3153" s="443" t="s">
        <v>58</v>
      </c>
      <c r="AI3153" s="359">
        <v>0.114</v>
      </c>
      <c r="AJ3153" s="360">
        <v>960</v>
      </c>
      <c r="AK3153" s="359">
        <f>AJ3153*0.087/365</f>
        <v>0.22882191780821917</v>
      </c>
      <c r="AL3153" s="359">
        <v>0</v>
      </c>
      <c r="AM3153" s="361">
        <f t="shared" si="441"/>
        <v>0.22882191780821917</v>
      </c>
      <c r="AN3153" s="359">
        <f t="shared" si="443"/>
        <v>0.22882191780821917</v>
      </c>
      <c r="AO3153" s="359">
        <f t="shared" si="442"/>
        <v>0</v>
      </c>
      <c r="AP3153" s="359">
        <f t="shared" si="444"/>
        <v>0.22882191780821917</v>
      </c>
      <c r="AQ3153" s="359">
        <f t="shared" si="445"/>
        <v>6.8646575342465752</v>
      </c>
      <c r="AR3153" s="362" t="s">
        <v>231</v>
      </c>
      <c r="AS3153" s="363"/>
      <c r="AT3153" s="354" t="s">
        <v>232</v>
      </c>
      <c r="AU3153" s="354" t="s">
        <v>58</v>
      </c>
      <c r="AV3153" s="1327" t="s">
        <v>5844</v>
      </c>
      <c r="AW3153" s="813" t="s">
        <v>1122</v>
      </c>
      <c r="AX3153" s="2460" t="s">
        <v>17322</v>
      </c>
      <c r="AY3153" s="2391" t="s">
        <v>17323</v>
      </c>
    </row>
    <row r="3154" spans="1:52" s="55" customFormat="1" ht="15.95" customHeight="1" x14ac:dyDescent="0.25">
      <c r="A3154" s="182">
        <v>646</v>
      </c>
      <c r="B3154" s="170" t="s">
        <v>49</v>
      </c>
      <c r="C3154" s="170" t="s">
        <v>17640</v>
      </c>
      <c r="D3154" s="166" t="s">
        <v>19220</v>
      </c>
      <c r="E3154" s="166" t="s">
        <v>5845</v>
      </c>
      <c r="F3154" s="166" t="s">
        <v>5846</v>
      </c>
      <c r="G3154" s="166"/>
      <c r="H3154" s="166" t="s">
        <v>219</v>
      </c>
      <c r="I3154" s="166" t="s">
        <v>220</v>
      </c>
      <c r="J3154" s="166" t="s">
        <v>221</v>
      </c>
      <c r="K3154" s="166" t="s">
        <v>222</v>
      </c>
      <c r="L3154" s="166" t="s">
        <v>317</v>
      </c>
      <c r="M3154" s="166">
        <v>0</v>
      </c>
      <c r="N3154" s="186">
        <v>5</v>
      </c>
      <c r="O3154" s="186">
        <v>8</v>
      </c>
      <c r="P3154" s="186">
        <v>40</v>
      </c>
      <c r="Q3154" s="184">
        <v>2</v>
      </c>
      <c r="R3154" s="183"/>
      <c r="S3154" s="183">
        <v>1</v>
      </c>
      <c r="T3154" s="183"/>
      <c r="U3154" s="183">
        <v>0</v>
      </c>
      <c r="V3154" s="183"/>
      <c r="W3154" s="183"/>
      <c r="X3154" s="183"/>
      <c r="Y3154" s="166" t="s">
        <v>62</v>
      </c>
      <c r="Z3154" s="170" t="s">
        <v>224</v>
      </c>
      <c r="AA3154" s="197" t="s">
        <v>225</v>
      </c>
      <c r="AB3154" s="166" t="s">
        <v>1</v>
      </c>
      <c r="AC3154" s="166" t="s">
        <v>226</v>
      </c>
      <c r="AD3154" s="166" t="s">
        <v>227</v>
      </c>
      <c r="AE3154" s="166" t="s">
        <v>5847</v>
      </c>
      <c r="AF3154" s="166" t="s">
        <v>5848</v>
      </c>
      <c r="AG3154" s="165" t="s">
        <v>230</v>
      </c>
      <c r="AH3154" s="166" t="s">
        <v>3773</v>
      </c>
      <c r="AI3154" s="186">
        <v>0.13</v>
      </c>
      <c r="AJ3154" s="184">
        <v>1040</v>
      </c>
      <c r="AK3154" s="167">
        <f>AJ3154*AI3154/365</f>
        <v>0.37041095890410963</v>
      </c>
      <c r="AL3154" s="167">
        <v>0</v>
      </c>
      <c r="AM3154" s="187">
        <f>SUBTOTAL(9,AK3154:AL3154)</f>
        <v>0.37041095890410963</v>
      </c>
      <c r="AN3154" s="167">
        <f t="shared" si="443"/>
        <v>0.37041095890410963</v>
      </c>
      <c r="AO3154" s="167">
        <f t="shared" si="442"/>
        <v>0</v>
      </c>
      <c r="AP3154" s="167">
        <f t="shared" si="444"/>
        <v>0.37041095890410963</v>
      </c>
      <c r="AQ3154" s="167">
        <f t="shared" si="445"/>
        <v>11.112328767123289</v>
      </c>
      <c r="AR3154" s="193" t="s">
        <v>231</v>
      </c>
      <c r="AS3154" s="194"/>
      <c r="AT3154" s="166" t="s">
        <v>325</v>
      </c>
      <c r="AU3154" s="166" t="s">
        <v>3844</v>
      </c>
      <c r="AV3154" s="679" t="s">
        <v>5849</v>
      </c>
      <c r="AW3154" s="714" t="s">
        <v>234</v>
      </c>
      <c r="AX3154" s="46"/>
      <c r="AY3154" s="2391"/>
    </row>
    <row r="3155" spans="1:52" s="55" customFormat="1" ht="15.95" customHeight="1" x14ac:dyDescent="0.25">
      <c r="A3155" s="182">
        <v>647</v>
      </c>
      <c r="B3155" s="170" t="s">
        <v>49</v>
      </c>
      <c r="C3155" s="170" t="s">
        <v>17640</v>
      </c>
      <c r="D3155" s="166" t="s">
        <v>19220</v>
      </c>
      <c r="E3155" s="166" t="s">
        <v>5850</v>
      </c>
      <c r="F3155" s="166" t="s">
        <v>5851</v>
      </c>
      <c r="G3155" s="166"/>
      <c r="H3155" s="166" t="s">
        <v>219</v>
      </c>
      <c r="I3155" s="166" t="s">
        <v>220</v>
      </c>
      <c r="J3155" s="166" t="s">
        <v>221</v>
      </c>
      <c r="K3155" s="166" t="s">
        <v>222</v>
      </c>
      <c r="L3155" s="166" t="s">
        <v>317</v>
      </c>
      <c r="M3155" s="166">
        <v>0</v>
      </c>
      <c r="N3155" s="186">
        <v>5</v>
      </c>
      <c r="O3155" s="186">
        <v>5</v>
      </c>
      <c r="P3155" s="186">
        <v>25</v>
      </c>
      <c r="Q3155" s="184">
        <v>0</v>
      </c>
      <c r="R3155" s="183"/>
      <c r="S3155" s="183">
        <v>1</v>
      </c>
      <c r="T3155" s="183"/>
      <c r="U3155" s="183">
        <v>1</v>
      </c>
      <c r="V3155" s="183"/>
      <c r="W3155" s="183"/>
      <c r="X3155" s="183"/>
      <c r="Y3155" s="166" t="s">
        <v>62</v>
      </c>
      <c r="Z3155" s="170" t="s">
        <v>224</v>
      </c>
      <c r="AA3155" s="197" t="s">
        <v>225</v>
      </c>
      <c r="AB3155" s="166" t="s">
        <v>1</v>
      </c>
      <c r="AC3155" s="166" t="s">
        <v>226</v>
      </c>
      <c r="AD3155" s="166" t="s">
        <v>227</v>
      </c>
      <c r="AE3155" s="166" t="s">
        <v>5852</v>
      </c>
      <c r="AF3155" s="166" t="s">
        <v>5848</v>
      </c>
      <c r="AG3155" s="165" t="s">
        <v>230</v>
      </c>
      <c r="AH3155" s="166" t="s">
        <v>3773</v>
      </c>
      <c r="AI3155" s="186">
        <v>0.13</v>
      </c>
      <c r="AJ3155" s="184">
        <v>3355</v>
      </c>
      <c r="AK3155" s="167">
        <f t="shared" ref="AK3155:AK3165" si="446">AJ3155*AI3155/365</f>
        <v>1.1949315068493152</v>
      </c>
      <c r="AL3155" s="167">
        <v>0</v>
      </c>
      <c r="AM3155" s="187">
        <f t="shared" ref="AM3155:AM3165" si="447">SUBTOTAL(9,AK3155:AL3155)</f>
        <v>1.1949315068493152</v>
      </c>
      <c r="AN3155" s="167">
        <f t="shared" si="443"/>
        <v>1.1949315068493152</v>
      </c>
      <c r="AO3155" s="167">
        <v>0</v>
      </c>
      <c r="AP3155" s="167">
        <f t="shared" si="444"/>
        <v>1.1949315068493152</v>
      </c>
      <c r="AQ3155" s="167">
        <f t="shared" si="445"/>
        <v>35.847945205479455</v>
      </c>
      <c r="AR3155" s="193" t="s">
        <v>231</v>
      </c>
      <c r="AS3155" s="194"/>
      <c r="AT3155" s="166" t="s">
        <v>325</v>
      </c>
      <c r="AU3155" s="166" t="s">
        <v>3844</v>
      </c>
      <c r="AV3155" s="231" t="s">
        <v>5849</v>
      </c>
      <c r="AW3155" s="714" t="s">
        <v>234</v>
      </c>
      <c r="AX3155" s="46"/>
      <c r="AY3155" s="2391"/>
    </row>
    <row r="3156" spans="1:52" s="55" customFormat="1" ht="15.95" customHeight="1" x14ac:dyDescent="0.25">
      <c r="A3156" s="182">
        <v>648</v>
      </c>
      <c r="B3156" s="170" t="s">
        <v>49</v>
      </c>
      <c r="C3156" s="170" t="s">
        <v>17640</v>
      </c>
      <c r="D3156" s="166" t="s">
        <v>19220</v>
      </c>
      <c r="E3156" s="166" t="s">
        <v>5853</v>
      </c>
      <c r="F3156" s="166" t="s">
        <v>5854</v>
      </c>
      <c r="G3156" s="166"/>
      <c r="H3156" s="166" t="s">
        <v>219</v>
      </c>
      <c r="I3156" s="166" t="s">
        <v>220</v>
      </c>
      <c r="J3156" s="166" t="s">
        <v>221</v>
      </c>
      <c r="K3156" s="166" t="s">
        <v>222</v>
      </c>
      <c r="L3156" s="166" t="s">
        <v>317</v>
      </c>
      <c r="M3156" s="166">
        <v>0</v>
      </c>
      <c r="N3156" s="186">
        <v>4</v>
      </c>
      <c r="O3156" s="186">
        <v>4</v>
      </c>
      <c r="P3156" s="186">
        <v>16</v>
      </c>
      <c r="Q3156" s="184">
        <v>2</v>
      </c>
      <c r="R3156" s="183"/>
      <c r="S3156" s="183">
        <v>1</v>
      </c>
      <c r="T3156" s="183"/>
      <c r="U3156" s="183">
        <v>0</v>
      </c>
      <c r="V3156" s="183"/>
      <c r="W3156" s="183"/>
      <c r="X3156" s="183"/>
      <c r="Y3156" s="166" t="s">
        <v>62</v>
      </c>
      <c r="Z3156" s="170" t="s">
        <v>224</v>
      </c>
      <c r="AA3156" s="197" t="s">
        <v>225</v>
      </c>
      <c r="AB3156" s="166" t="s">
        <v>1</v>
      </c>
      <c r="AC3156" s="166" t="s">
        <v>226</v>
      </c>
      <c r="AD3156" s="166" t="s">
        <v>227</v>
      </c>
      <c r="AE3156" s="166" t="s">
        <v>5855</v>
      </c>
      <c r="AF3156" s="166" t="s">
        <v>5848</v>
      </c>
      <c r="AG3156" s="165" t="s">
        <v>230</v>
      </c>
      <c r="AH3156" s="166" t="s">
        <v>3773</v>
      </c>
      <c r="AI3156" s="186">
        <v>0.13</v>
      </c>
      <c r="AJ3156" s="184">
        <v>2762</v>
      </c>
      <c r="AK3156" s="167">
        <f t="shared" si="446"/>
        <v>0.98372602739726023</v>
      </c>
      <c r="AL3156" s="167">
        <v>0</v>
      </c>
      <c r="AM3156" s="187">
        <f t="shared" si="447"/>
        <v>0.98372602739726023</v>
      </c>
      <c r="AN3156" s="167">
        <f t="shared" si="443"/>
        <v>0.98372602739726023</v>
      </c>
      <c r="AO3156" s="167">
        <v>0</v>
      </c>
      <c r="AP3156" s="167">
        <f t="shared" si="444"/>
        <v>0.98372602739726023</v>
      </c>
      <c r="AQ3156" s="167">
        <f t="shared" si="445"/>
        <v>29.511780821917807</v>
      </c>
      <c r="AR3156" s="193" t="s">
        <v>231</v>
      </c>
      <c r="AS3156" s="194"/>
      <c r="AT3156" s="166" t="s">
        <v>325</v>
      </c>
      <c r="AU3156" s="166" t="s">
        <v>3844</v>
      </c>
      <c r="AV3156" s="231" t="s">
        <v>5849</v>
      </c>
      <c r="AW3156" s="714" t="s">
        <v>234</v>
      </c>
      <c r="AX3156" s="46"/>
      <c r="AY3156" s="2391"/>
    </row>
    <row r="3157" spans="1:52" s="55" customFormat="1" ht="15.95" customHeight="1" x14ac:dyDescent="0.25">
      <c r="A3157" s="182">
        <v>649</v>
      </c>
      <c r="B3157" s="170" t="s">
        <v>49</v>
      </c>
      <c r="C3157" s="170" t="s">
        <v>17640</v>
      </c>
      <c r="D3157" s="166" t="s">
        <v>19220</v>
      </c>
      <c r="E3157" s="166" t="s">
        <v>5853</v>
      </c>
      <c r="F3157" s="166" t="s">
        <v>5856</v>
      </c>
      <c r="G3157" s="166"/>
      <c r="H3157" s="166" t="s">
        <v>219</v>
      </c>
      <c r="I3157" s="166" t="s">
        <v>220</v>
      </c>
      <c r="J3157" s="166" t="s">
        <v>221</v>
      </c>
      <c r="K3157" s="166" t="s">
        <v>484</v>
      </c>
      <c r="L3157" s="166" t="s">
        <v>317</v>
      </c>
      <c r="M3157" s="166">
        <v>0</v>
      </c>
      <c r="N3157" s="186">
        <v>3</v>
      </c>
      <c r="O3157" s="186">
        <v>3</v>
      </c>
      <c r="P3157" s="186">
        <v>9</v>
      </c>
      <c r="Q3157" s="184">
        <v>2</v>
      </c>
      <c r="R3157" s="183"/>
      <c r="S3157" s="183">
        <v>0</v>
      </c>
      <c r="T3157" s="183"/>
      <c r="U3157" s="183">
        <v>0</v>
      </c>
      <c r="V3157" s="183"/>
      <c r="W3157" s="183"/>
      <c r="X3157" s="183"/>
      <c r="Y3157" s="166" t="s">
        <v>62</v>
      </c>
      <c r="Z3157" s="170" t="s">
        <v>224</v>
      </c>
      <c r="AA3157" s="197" t="s">
        <v>225</v>
      </c>
      <c r="AB3157" s="166" t="s">
        <v>1</v>
      </c>
      <c r="AC3157" s="166" t="s">
        <v>226</v>
      </c>
      <c r="AD3157" s="166" t="s">
        <v>227</v>
      </c>
      <c r="AE3157" s="166" t="s">
        <v>5857</v>
      </c>
      <c r="AF3157" s="166" t="s">
        <v>5848</v>
      </c>
      <c r="AG3157" s="165" t="s">
        <v>230</v>
      </c>
      <c r="AH3157" s="166" t="s">
        <v>3773</v>
      </c>
      <c r="AI3157" s="186">
        <v>0.13</v>
      </c>
      <c r="AJ3157" s="184">
        <v>4605</v>
      </c>
      <c r="AK3157" s="167">
        <f t="shared" si="446"/>
        <v>1.6401369863013697</v>
      </c>
      <c r="AL3157" s="167">
        <v>0</v>
      </c>
      <c r="AM3157" s="187">
        <f t="shared" si="447"/>
        <v>1.6401369863013697</v>
      </c>
      <c r="AN3157" s="167">
        <f t="shared" si="443"/>
        <v>1.6401369863013697</v>
      </c>
      <c r="AO3157" s="167">
        <v>0</v>
      </c>
      <c r="AP3157" s="167">
        <f t="shared" si="444"/>
        <v>1.6401369863013697</v>
      </c>
      <c r="AQ3157" s="167">
        <f t="shared" si="445"/>
        <v>49.204109589041089</v>
      </c>
      <c r="AR3157" s="193" t="s">
        <v>231</v>
      </c>
      <c r="AS3157" s="194"/>
      <c r="AT3157" s="166" t="s">
        <v>325</v>
      </c>
      <c r="AU3157" s="166" t="s">
        <v>3844</v>
      </c>
      <c r="AV3157" s="231" t="s">
        <v>5849</v>
      </c>
      <c r="AW3157" s="714" t="s">
        <v>234</v>
      </c>
      <c r="AX3157" s="46"/>
      <c r="AY3157" s="2391"/>
    </row>
    <row r="3158" spans="1:52" s="55" customFormat="1" ht="15.95" customHeight="1" x14ac:dyDescent="0.25">
      <c r="A3158" s="182">
        <v>650</v>
      </c>
      <c r="B3158" s="170" t="s">
        <v>49</v>
      </c>
      <c r="C3158" s="170" t="s">
        <v>17640</v>
      </c>
      <c r="D3158" s="166" t="s">
        <v>19220</v>
      </c>
      <c r="E3158" s="166" t="s">
        <v>5853</v>
      </c>
      <c r="F3158" s="166" t="s">
        <v>5858</v>
      </c>
      <c r="G3158" s="166"/>
      <c r="H3158" s="166" t="s">
        <v>219</v>
      </c>
      <c r="I3158" s="166" t="s">
        <v>220</v>
      </c>
      <c r="J3158" s="166" t="s">
        <v>221</v>
      </c>
      <c r="K3158" s="166" t="s">
        <v>222</v>
      </c>
      <c r="L3158" s="166" t="s">
        <v>317</v>
      </c>
      <c r="M3158" s="166">
        <v>0</v>
      </c>
      <c r="N3158" s="186">
        <v>3</v>
      </c>
      <c r="O3158" s="186">
        <v>8</v>
      </c>
      <c r="P3158" s="186">
        <v>24</v>
      </c>
      <c r="Q3158" s="184">
        <v>2</v>
      </c>
      <c r="R3158" s="183"/>
      <c r="S3158" s="183">
        <v>1</v>
      </c>
      <c r="T3158" s="183"/>
      <c r="U3158" s="183">
        <v>0</v>
      </c>
      <c r="V3158" s="183"/>
      <c r="W3158" s="183"/>
      <c r="X3158" s="183"/>
      <c r="Y3158" s="166" t="s">
        <v>62</v>
      </c>
      <c r="Z3158" s="170" t="s">
        <v>224</v>
      </c>
      <c r="AA3158" s="197" t="s">
        <v>225</v>
      </c>
      <c r="AB3158" s="166" t="s">
        <v>1</v>
      </c>
      <c r="AC3158" s="166" t="s">
        <v>226</v>
      </c>
      <c r="AD3158" s="166" t="s">
        <v>227</v>
      </c>
      <c r="AE3158" s="166" t="s">
        <v>22781</v>
      </c>
      <c r="AF3158" s="166" t="s">
        <v>5848</v>
      </c>
      <c r="AG3158" s="165" t="s">
        <v>230</v>
      </c>
      <c r="AH3158" s="166" t="s">
        <v>3773</v>
      </c>
      <c r="AI3158" s="186">
        <v>0.13</v>
      </c>
      <c r="AJ3158" s="184">
        <v>2396</v>
      </c>
      <c r="AK3158" s="167">
        <f t="shared" si="446"/>
        <v>0.85336986301369866</v>
      </c>
      <c r="AL3158" s="167">
        <v>0</v>
      </c>
      <c r="AM3158" s="187">
        <f t="shared" si="447"/>
        <v>0.85336986301369866</v>
      </c>
      <c r="AN3158" s="167">
        <f t="shared" si="443"/>
        <v>0.85336986301369866</v>
      </c>
      <c r="AO3158" s="167">
        <v>0</v>
      </c>
      <c r="AP3158" s="167">
        <f t="shared" si="444"/>
        <v>0.85336986301369866</v>
      </c>
      <c r="AQ3158" s="167">
        <f t="shared" si="445"/>
        <v>25.60109589041096</v>
      </c>
      <c r="AR3158" s="193" t="s">
        <v>231</v>
      </c>
      <c r="AS3158" s="194"/>
      <c r="AT3158" s="166" t="s">
        <v>325</v>
      </c>
      <c r="AU3158" s="166" t="s">
        <v>3844</v>
      </c>
      <c r="AV3158" s="231" t="s">
        <v>5849</v>
      </c>
      <c r="AW3158" s="714" t="s">
        <v>234</v>
      </c>
      <c r="AX3158" s="46"/>
      <c r="AY3158" s="2391"/>
    </row>
    <row r="3159" spans="1:52" s="55" customFormat="1" ht="15.95" customHeight="1" x14ac:dyDescent="0.25">
      <c r="A3159" s="182">
        <v>651</v>
      </c>
      <c r="B3159" s="170" t="s">
        <v>49</v>
      </c>
      <c r="C3159" s="170" t="s">
        <v>17640</v>
      </c>
      <c r="D3159" s="166" t="s">
        <v>19220</v>
      </c>
      <c r="E3159" s="166" t="s">
        <v>5850</v>
      </c>
      <c r="F3159" s="166" t="s">
        <v>5859</v>
      </c>
      <c r="G3159" s="166"/>
      <c r="H3159" s="166" t="s">
        <v>219</v>
      </c>
      <c r="I3159" s="166" t="s">
        <v>220</v>
      </c>
      <c r="J3159" s="166" t="s">
        <v>221</v>
      </c>
      <c r="K3159" s="166" t="s">
        <v>222</v>
      </c>
      <c r="L3159" s="166" t="s">
        <v>317</v>
      </c>
      <c r="M3159" s="166">
        <v>0</v>
      </c>
      <c r="N3159" s="186">
        <v>5</v>
      </c>
      <c r="O3159" s="186">
        <v>5</v>
      </c>
      <c r="P3159" s="186">
        <v>25</v>
      </c>
      <c r="Q3159" s="184">
        <v>2</v>
      </c>
      <c r="R3159" s="183"/>
      <c r="S3159" s="183">
        <v>1</v>
      </c>
      <c r="T3159" s="183"/>
      <c r="U3159" s="183">
        <v>0</v>
      </c>
      <c r="V3159" s="183"/>
      <c r="W3159" s="183"/>
      <c r="X3159" s="183"/>
      <c r="Y3159" s="166" t="s">
        <v>62</v>
      </c>
      <c r="Z3159" s="170" t="s">
        <v>224</v>
      </c>
      <c r="AA3159" s="197" t="s">
        <v>225</v>
      </c>
      <c r="AB3159" s="166" t="s">
        <v>1</v>
      </c>
      <c r="AC3159" s="166" t="s">
        <v>226</v>
      </c>
      <c r="AD3159" s="166" t="s">
        <v>227</v>
      </c>
      <c r="AE3159" s="166" t="s">
        <v>5860</v>
      </c>
      <c r="AF3159" s="166" t="s">
        <v>5848</v>
      </c>
      <c r="AG3159" s="165" t="s">
        <v>230</v>
      </c>
      <c r="AH3159" s="166" t="s">
        <v>3773</v>
      </c>
      <c r="AI3159" s="186">
        <v>0.13</v>
      </c>
      <c r="AJ3159" s="184">
        <v>287</v>
      </c>
      <c r="AK3159" s="167">
        <f t="shared" si="446"/>
        <v>0.10221917808219179</v>
      </c>
      <c r="AL3159" s="167">
        <v>0</v>
      </c>
      <c r="AM3159" s="187">
        <f t="shared" si="447"/>
        <v>0.10221917808219179</v>
      </c>
      <c r="AN3159" s="167">
        <f t="shared" si="443"/>
        <v>0.10221917808219179</v>
      </c>
      <c r="AO3159" s="167">
        <v>0</v>
      </c>
      <c r="AP3159" s="167">
        <f t="shared" si="444"/>
        <v>0.10221917808219179</v>
      </c>
      <c r="AQ3159" s="167">
        <f t="shared" si="445"/>
        <v>3.0665753424657538</v>
      </c>
      <c r="AR3159" s="193" t="s">
        <v>231</v>
      </c>
      <c r="AS3159" s="194"/>
      <c r="AT3159" s="166" t="s">
        <v>325</v>
      </c>
      <c r="AU3159" s="166" t="s">
        <v>3844</v>
      </c>
      <c r="AV3159" s="231" t="s">
        <v>5849</v>
      </c>
      <c r="AW3159" s="714" t="s">
        <v>234</v>
      </c>
      <c r="AX3159" s="46"/>
      <c r="AY3159" s="2391"/>
    </row>
    <row r="3160" spans="1:52" s="55" customFormat="1" ht="15.95" customHeight="1" x14ac:dyDescent="0.25">
      <c r="A3160" s="182">
        <v>652</v>
      </c>
      <c r="B3160" s="170" t="s">
        <v>49</v>
      </c>
      <c r="C3160" s="170" t="s">
        <v>17640</v>
      </c>
      <c r="D3160" s="166" t="s">
        <v>19220</v>
      </c>
      <c r="E3160" s="166" t="s">
        <v>5861</v>
      </c>
      <c r="F3160" s="166" t="s">
        <v>5862</v>
      </c>
      <c r="G3160" s="166"/>
      <c r="H3160" s="166" t="s">
        <v>219</v>
      </c>
      <c r="I3160" s="166" t="s">
        <v>220</v>
      </c>
      <c r="J3160" s="166" t="s">
        <v>317</v>
      </c>
      <c r="K3160" s="166">
        <v>0</v>
      </c>
      <c r="L3160" s="166" t="s">
        <v>317</v>
      </c>
      <c r="M3160" s="166">
        <v>0</v>
      </c>
      <c r="N3160" s="186">
        <v>6</v>
      </c>
      <c r="O3160" s="186">
        <v>6</v>
      </c>
      <c r="P3160" s="186">
        <v>36</v>
      </c>
      <c r="Q3160" s="184">
        <v>0</v>
      </c>
      <c r="R3160" s="183"/>
      <c r="S3160" s="183">
        <v>1</v>
      </c>
      <c r="T3160" s="183"/>
      <c r="U3160" s="183">
        <v>1</v>
      </c>
      <c r="V3160" s="183"/>
      <c r="W3160" s="183"/>
      <c r="X3160" s="183"/>
      <c r="Y3160" s="166" t="s">
        <v>62</v>
      </c>
      <c r="Z3160" s="170" t="s">
        <v>224</v>
      </c>
      <c r="AA3160" s="197" t="s">
        <v>225</v>
      </c>
      <c r="AB3160" s="166" t="s">
        <v>1</v>
      </c>
      <c r="AC3160" s="166" t="s">
        <v>226</v>
      </c>
      <c r="AD3160" s="166" t="s">
        <v>227</v>
      </c>
      <c r="AE3160" s="166" t="s">
        <v>5863</v>
      </c>
      <c r="AF3160" s="166" t="s">
        <v>5848</v>
      </c>
      <c r="AG3160" s="165" t="s">
        <v>230</v>
      </c>
      <c r="AH3160" s="166" t="s">
        <v>3773</v>
      </c>
      <c r="AI3160" s="186">
        <v>0.13</v>
      </c>
      <c r="AJ3160" s="184">
        <v>113</v>
      </c>
      <c r="AK3160" s="167">
        <f t="shared" si="446"/>
        <v>4.0246575342465757E-2</v>
      </c>
      <c r="AL3160" s="167">
        <v>0</v>
      </c>
      <c r="AM3160" s="187">
        <f t="shared" si="447"/>
        <v>4.0246575342465757E-2</v>
      </c>
      <c r="AN3160" s="167">
        <f t="shared" si="443"/>
        <v>4.0246575342465757E-2</v>
      </c>
      <c r="AO3160" s="167">
        <v>0</v>
      </c>
      <c r="AP3160" s="167">
        <f t="shared" si="444"/>
        <v>4.0246575342465757E-2</v>
      </c>
      <c r="AQ3160" s="167">
        <f t="shared" si="445"/>
        <v>1.2073972602739727</v>
      </c>
      <c r="AR3160" s="193" t="s">
        <v>231</v>
      </c>
      <c r="AS3160" s="194"/>
      <c r="AT3160" s="166" t="s">
        <v>325</v>
      </c>
      <c r="AU3160" s="166" t="s">
        <v>3844</v>
      </c>
      <c r="AV3160" s="231" t="s">
        <v>5849</v>
      </c>
      <c r="AW3160" s="714" t="s">
        <v>234</v>
      </c>
      <c r="AX3160" s="46"/>
      <c r="AY3160" s="2391"/>
      <c r="AZ3160" s="55" t="s">
        <v>9675</v>
      </c>
    </row>
    <row r="3161" spans="1:52" s="55" customFormat="1" ht="15.95" customHeight="1" x14ac:dyDescent="0.25">
      <c r="A3161" s="182">
        <v>653</v>
      </c>
      <c r="B3161" s="170" t="s">
        <v>49</v>
      </c>
      <c r="C3161" s="170" t="s">
        <v>17640</v>
      </c>
      <c r="D3161" s="166" t="s">
        <v>19220</v>
      </c>
      <c r="E3161" s="166" t="s">
        <v>5864</v>
      </c>
      <c r="F3161" s="166" t="s">
        <v>5865</v>
      </c>
      <c r="G3161" s="166"/>
      <c r="H3161" s="166" t="s">
        <v>219</v>
      </c>
      <c r="I3161" s="166" t="s">
        <v>220</v>
      </c>
      <c r="J3161" s="166" t="s">
        <v>221</v>
      </c>
      <c r="K3161" s="166" t="s">
        <v>222</v>
      </c>
      <c r="L3161" s="166" t="s">
        <v>317</v>
      </c>
      <c r="M3161" s="166">
        <v>0</v>
      </c>
      <c r="N3161" s="186">
        <v>6</v>
      </c>
      <c r="O3161" s="186">
        <v>6</v>
      </c>
      <c r="P3161" s="186">
        <v>36</v>
      </c>
      <c r="Q3161" s="184">
        <v>0</v>
      </c>
      <c r="R3161" s="183"/>
      <c r="S3161" s="183">
        <v>1</v>
      </c>
      <c r="T3161" s="183"/>
      <c r="U3161" s="183">
        <v>1</v>
      </c>
      <c r="V3161" s="183"/>
      <c r="W3161" s="183"/>
      <c r="X3161" s="183"/>
      <c r="Y3161" s="166" t="s">
        <v>62</v>
      </c>
      <c r="Z3161" s="170" t="s">
        <v>224</v>
      </c>
      <c r="AA3161" s="197" t="s">
        <v>225</v>
      </c>
      <c r="AB3161" s="166" t="s">
        <v>1</v>
      </c>
      <c r="AC3161" s="166" t="s">
        <v>226</v>
      </c>
      <c r="AD3161" s="166" t="s">
        <v>227</v>
      </c>
      <c r="AE3161" s="166" t="s">
        <v>5866</v>
      </c>
      <c r="AF3161" s="166" t="s">
        <v>5848</v>
      </c>
      <c r="AG3161" s="165" t="s">
        <v>230</v>
      </c>
      <c r="AH3161" s="166" t="s">
        <v>3773</v>
      </c>
      <c r="AI3161" s="186">
        <v>0.13</v>
      </c>
      <c r="AJ3161" s="184">
        <v>1871</v>
      </c>
      <c r="AK3161" s="167">
        <f t="shared" si="446"/>
        <v>0.66638356164383572</v>
      </c>
      <c r="AL3161" s="167">
        <v>0</v>
      </c>
      <c r="AM3161" s="187">
        <f t="shared" si="447"/>
        <v>0.66638356164383572</v>
      </c>
      <c r="AN3161" s="167">
        <f t="shared" si="443"/>
        <v>0.66638356164383572</v>
      </c>
      <c r="AO3161" s="167">
        <v>0</v>
      </c>
      <c r="AP3161" s="167">
        <f t="shared" si="444"/>
        <v>0.66638356164383572</v>
      </c>
      <c r="AQ3161" s="167">
        <f t="shared" si="445"/>
        <v>19.991506849315073</v>
      </c>
      <c r="AR3161" s="193" t="s">
        <v>231</v>
      </c>
      <c r="AS3161" s="194"/>
      <c r="AT3161" s="166" t="s">
        <v>325</v>
      </c>
      <c r="AU3161" s="166" t="s">
        <v>3844</v>
      </c>
      <c r="AV3161" s="231" t="s">
        <v>5849</v>
      </c>
      <c r="AW3161" s="714" t="s">
        <v>234</v>
      </c>
      <c r="AX3161" s="46"/>
      <c r="AY3161" s="2391"/>
    </row>
    <row r="3162" spans="1:52" s="55" customFormat="1" ht="15.95" customHeight="1" x14ac:dyDescent="0.25">
      <c r="A3162" s="353">
        <v>654</v>
      </c>
      <c r="B3162" s="366" t="s">
        <v>50</v>
      </c>
      <c r="C3162" s="366" t="s">
        <v>17640</v>
      </c>
      <c r="D3162" s="354" t="s">
        <v>21241</v>
      </c>
      <c r="E3162" s="166" t="s">
        <v>5867</v>
      </c>
      <c r="F3162" s="166" t="s">
        <v>5868</v>
      </c>
      <c r="G3162" s="166" t="s">
        <v>958</v>
      </c>
      <c r="H3162" s="166" t="s">
        <v>732</v>
      </c>
      <c r="I3162" s="166">
        <v>0</v>
      </c>
      <c r="J3162" s="166" t="s">
        <v>317</v>
      </c>
      <c r="K3162" s="166">
        <v>0</v>
      </c>
      <c r="L3162" s="166" t="s">
        <v>317</v>
      </c>
      <c r="M3162" s="166">
        <v>0</v>
      </c>
      <c r="N3162" s="186">
        <v>2</v>
      </c>
      <c r="O3162" s="186">
        <v>1.5</v>
      </c>
      <c r="P3162" s="186">
        <v>3</v>
      </c>
      <c r="Q3162" s="184">
        <v>1</v>
      </c>
      <c r="R3162" s="183"/>
      <c r="S3162" s="183">
        <v>1</v>
      </c>
      <c r="T3162" s="183"/>
      <c r="U3162" s="183">
        <v>0</v>
      </c>
      <c r="V3162" s="183">
        <v>0</v>
      </c>
      <c r="W3162" s="183">
        <v>0</v>
      </c>
      <c r="X3162" s="183">
        <v>0</v>
      </c>
      <c r="Y3162" s="166" t="s">
        <v>62</v>
      </c>
      <c r="Z3162" s="170" t="s">
        <v>224</v>
      </c>
      <c r="AA3162" s="197" t="s">
        <v>959</v>
      </c>
      <c r="AB3162" s="166" t="s">
        <v>960</v>
      </c>
      <c r="AC3162" s="166" t="s">
        <v>961</v>
      </c>
      <c r="AD3162" s="198" t="s">
        <v>962</v>
      </c>
      <c r="AE3162" s="769" t="s">
        <v>21245</v>
      </c>
      <c r="AF3162" s="354" t="s">
        <v>21243</v>
      </c>
      <c r="AG3162" s="165" t="s">
        <v>230</v>
      </c>
      <c r="AH3162" s="166" t="s">
        <v>3773</v>
      </c>
      <c r="AI3162" s="360">
        <v>0.13</v>
      </c>
      <c r="AJ3162" s="503">
        <v>687</v>
      </c>
      <c r="AK3162" s="359">
        <f t="shared" si="446"/>
        <v>0.24468493150684933</v>
      </c>
      <c r="AL3162" s="359">
        <v>0</v>
      </c>
      <c r="AM3162" s="361">
        <f t="shared" si="447"/>
        <v>0.24468493150684933</v>
      </c>
      <c r="AN3162" s="359">
        <f t="shared" si="443"/>
        <v>0.24468493150684933</v>
      </c>
      <c r="AO3162" s="359">
        <v>0</v>
      </c>
      <c r="AP3162" s="359">
        <f t="shared" si="444"/>
        <v>0.24468493150684933</v>
      </c>
      <c r="AQ3162" s="359">
        <f>AP3162*30</f>
        <v>7.34054794520548</v>
      </c>
      <c r="AR3162" s="193" t="s">
        <v>231</v>
      </c>
      <c r="AS3162" s="194"/>
      <c r="AT3162" s="166" t="s">
        <v>325</v>
      </c>
      <c r="AU3162" s="166" t="s">
        <v>3844</v>
      </c>
      <c r="AV3162" s="679" t="s">
        <v>5870</v>
      </c>
      <c r="AW3162" s="714" t="s">
        <v>234</v>
      </c>
      <c r="AX3162" s="2460" t="s">
        <v>21242</v>
      </c>
      <c r="AY3162" s="2391"/>
    </row>
    <row r="3163" spans="1:52" s="55" customFormat="1" ht="15.95" customHeight="1" x14ac:dyDescent="0.25">
      <c r="A3163" s="353">
        <v>655</v>
      </c>
      <c r="B3163" s="366" t="s">
        <v>50</v>
      </c>
      <c r="C3163" s="366" t="s">
        <v>17640</v>
      </c>
      <c r="D3163" s="354" t="s">
        <v>19221</v>
      </c>
      <c r="E3163" s="166" t="s">
        <v>5871</v>
      </c>
      <c r="F3163" s="166" t="s">
        <v>5872</v>
      </c>
      <c r="G3163" s="166" t="s">
        <v>958</v>
      </c>
      <c r="H3163" s="166" t="s">
        <v>732</v>
      </c>
      <c r="I3163" s="166">
        <v>0</v>
      </c>
      <c r="J3163" s="166" t="s">
        <v>317</v>
      </c>
      <c r="K3163" s="166">
        <v>0</v>
      </c>
      <c r="L3163" s="166" t="s">
        <v>317</v>
      </c>
      <c r="M3163" s="166">
        <v>0</v>
      </c>
      <c r="N3163" s="186">
        <v>2</v>
      </c>
      <c r="O3163" s="186">
        <v>2</v>
      </c>
      <c r="P3163" s="186">
        <v>4</v>
      </c>
      <c r="Q3163" s="184">
        <v>2</v>
      </c>
      <c r="R3163" s="183"/>
      <c r="S3163" s="183">
        <v>0</v>
      </c>
      <c r="T3163" s="183"/>
      <c r="U3163" s="183">
        <v>0</v>
      </c>
      <c r="V3163" s="183">
        <v>0</v>
      </c>
      <c r="W3163" s="183">
        <v>0</v>
      </c>
      <c r="X3163" s="183">
        <v>0</v>
      </c>
      <c r="Y3163" s="166" t="s">
        <v>62</v>
      </c>
      <c r="Z3163" s="170" t="s">
        <v>224</v>
      </c>
      <c r="AA3163" s="197" t="s">
        <v>959</v>
      </c>
      <c r="AB3163" s="166" t="s">
        <v>960</v>
      </c>
      <c r="AC3163" s="166" t="s">
        <v>961</v>
      </c>
      <c r="AD3163" s="198" t="s">
        <v>962</v>
      </c>
      <c r="AE3163" s="769" t="s">
        <v>21246</v>
      </c>
      <c r="AF3163" s="354" t="s">
        <v>21244</v>
      </c>
      <c r="AG3163" s="165" t="s">
        <v>230</v>
      </c>
      <c r="AH3163" s="166" t="s">
        <v>3773</v>
      </c>
      <c r="AI3163" s="360">
        <v>0.13</v>
      </c>
      <c r="AJ3163" s="503">
        <v>386</v>
      </c>
      <c r="AK3163" s="359">
        <f t="shared" si="446"/>
        <v>0.13747945205479453</v>
      </c>
      <c r="AL3163" s="359">
        <v>0</v>
      </c>
      <c r="AM3163" s="361">
        <f t="shared" si="447"/>
        <v>0.13747945205479453</v>
      </c>
      <c r="AN3163" s="359">
        <f t="shared" si="443"/>
        <v>0.13747945205479453</v>
      </c>
      <c r="AO3163" s="359">
        <v>0</v>
      </c>
      <c r="AP3163" s="359">
        <f t="shared" si="444"/>
        <v>0.13747945205479453</v>
      </c>
      <c r="AQ3163" s="359">
        <f>AP3163*30</f>
        <v>4.1243835616438362</v>
      </c>
      <c r="AR3163" s="193" t="s">
        <v>231</v>
      </c>
      <c r="AS3163" s="194"/>
      <c r="AT3163" s="166" t="s">
        <v>325</v>
      </c>
      <c r="AU3163" s="166" t="s">
        <v>3844</v>
      </c>
      <c r="AV3163" s="679" t="s">
        <v>5873</v>
      </c>
      <c r="AW3163" s="714" t="s">
        <v>234</v>
      </c>
      <c r="AX3163" s="2460" t="s">
        <v>21242</v>
      </c>
      <c r="AY3163" s="2391"/>
    </row>
    <row r="3164" spans="1:52" s="55" customFormat="1" ht="15.95" customHeight="1" x14ac:dyDescent="0.25">
      <c r="A3164" s="353">
        <v>656</v>
      </c>
      <c r="B3164" s="366" t="s">
        <v>50</v>
      </c>
      <c r="C3164" s="366" t="s">
        <v>17640</v>
      </c>
      <c r="D3164" s="354" t="s">
        <v>19222</v>
      </c>
      <c r="E3164" s="166" t="s">
        <v>5874</v>
      </c>
      <c r="F3164" s="166" t="s">
        <v>5875</v>
      </c>
      <c r="G3164" s="166" t="s">
        <v>958</v>
      </c>
      <c r="H3164" s="166" t="s">
        <v>732</v>
      </c>
      <c r="I3164" s="166">
        <v>0</v>
      </c>
      <c r="J3164" s="166" t="s">
        <v>317</v>
      </c>
      <c r="K3164" s="166">
        <v>0</v>
      </c>
      <c r="L3164" s="166" t="s">
        <v>317</v>
      </c>
      <c r="M3164" s="166">
        <v>0</v>
      </c>
      <c r="N3164" s="186">
        <v>2</v>
      </c>
      <c r="O3164" s="186">
        <v>1.5</v>
      </c>
      <c r="P3164" s="186">
        <v>3</v>
      </c>
      <c r="Q3164" s="184">
        <v>1</v>
      </c>
      <c r="R3164" s="183"/>
      <c r="S3164" s="183">
        <v>0</v>
      </c>
      <c r="T3164" s="183"/>
      <c r="U3164" s="183">
        <v>0</v>
      </c>
      <c r="V3164" s="183">
        <v>0</v>
      </c>
      <c r="W3164" s="183">
        <v>0</v>
      </c>
      <c r="X3164" s="183">
        <v>0</v>
      </c>
      <c r="Y3164" s="166" t="s">
        <v>62</v>
      </c>
      <c r="Z3164" s="170" t="s">
        <v>224</v>
      </c>
      <c r="AA3164" s="197" t="s">
        <v>959</v>
      </c>
      <c r="AB3164" s="166" t="s">
        <v>960</v>
      </c>
      <c r="AC3164" s="166" t="s">
        <v>961</v>
      </c>
      <c r="AD3164" s="198" t="s">
        <v>962</v>
      </c>
      <c r="AE3164" s="769" t="s">
        <v>21247</v>
      </c>
      <c r="AF3164" s="354" t="s">
        <v>21250</v>
      </c>
      <c r="AG3164" s="165" t="s">
        <v>230</v>
      </c>
      <c r="AH3164" s="166" t="s">
        <v>3773</v>
      </c>
      <c r="AI3164" s="360">
        <v>0.13</v>
      </c>
      <c r="AJ3164" s="503">
        <v>120</v>
      </c>
      <c r="AK3164" s="359">
        <f t="shared" si="446"/>
        <v>4.2739726027397264E-2</v>
      </c>
      <c r="AL3164" s="359">
        <v>0</v>
      </c>
      <c r="AM3164" s="361">
        <f t="shared" si="447"/>
        <v>4.2739726027397264E-2</v>
      </c>
      <c r="AN3164" s="359">
        <f t="shared" si="443"/>
        <v>4.2739726027397264E-2</v>
      </c>
      <c r="AO3164" s="359">
        <v>0</v>
      </c>
      <c r="AP3164" s="359">
        <f t="shared" si="444"/>
        <v>4.2739726027397264E-2</v>
      </c>
      <c r="AQ3164" s="359">
        <f>AP3164*30</f>
        <v>1.2821917808219179</v>
      </c>
      <c r="AR3164" s="193" t="s">
        <v>231</v>
      </c>
      <c r="AS3164" s="194"/>
      <c r="AT3164" s="166" t="s">
        <v>325</v>
      </c>
      <c r="AU3164" s="166" t="s">
        <v>3844</v>
      </c>
      <c r="AV3164" s="679" t="s">
        <v>5876</v>
      </c>
      <c r="AW3164" s="714" t="s">
        <v>234</v>
      </c>
      <c r="AX3164" s="2460" t="s">
        <v>21242</v>
      </c>
      <c r="AY3164" s="2391"/>
    </row>
    <row r="3165" spans="1:52" s="55" customFormat="1" ht="15.95" customHeight="1" x14ac:dyDescent="0.25">
      <c r="A3165" s="353">
        <v>657</v>
      </c>
      <c r="B3165" s="366" t="s">
        <v>50</v>
      </c>
      <c r="C3165" s="366" t="s">
        <v>17640</v>
      </c>
      <c r="D3165" s="354" t="s">
        <v>19223</v>
      </c>
      <c r="E3165" s="166" t="s">
        <v>5877</v>
      </c>
      <c r="F3165" s="166" t="s">
        <v>5878</v>
      </c>
      <c r="G3165" s="166" t="s">
        <v>958</v>
      </c>
      <c r="H3165" s="166" t="s">
        <v>732</v>
      </c>
      <c r="I3165" s="166">
        <v>0</v>
      </c>
      <c r="J3165" s="166" t="s">
        <v>317</v>
      </c>
      <c r="K3165" s="166">
        <v>0</v>
      </c>
      <c r="L3165" s="166" t="s">
        <v>317</v>
      </c>
      <c r="M3165" s="166">
        <v>0</v>
      </c>
      <c r="N3165" s="186">
        <v>2</v>
      </c>
      <c r="O3165" s="186">
        <v>2</v>
      </c>
      <c r="P3165" s="186">
        <v>4</v>
      </c>
      <c r="Q3165" s="184">
        <v>2</v>
      </c>
      <c r="R3165" s="183"/>
      <c r="S3165" s="183">
        <v>1</v>
      </c>
      <c r="T3165" s="183"/>
      <c r="U3165" s="183">
        <v>0</v>
      </c>
      <c r="V3165" s="183">
        <v>0</v>
      </c>
      <c r="W3165" s="183">
        <v>0</v>
      </c>
      <c r="X3165" s="183">
        <v>0</v>
      </c>
      <c r="Y3165" s="166" t="s">
        <v>62</v>
      </c>
      <c r="Z3165" s="170" t="s">
        <v>224</v>
      </c>
      <c r="AA3165" s="197" t="s">
        <v>959</v>
      </c>
      <c r="AB3165" s="166" t="s">
        <v>960</v>
      </c>
      <c r="AC3165" s="166" t="s">
        <v>961</v>
      </c>
      <c r="AD3165" s="198" t="s">
        <v>962</v>
      </c>
      <c r="AE3165" s="769" t="s">
        <v>21248</v>
      </c>
      <c r="AF3165" s="354" t="s">
        <v>21251</v>
      </c>
      <c r="AG3165" s="165" t="s">
        <v>230</v>
      </c>
      <c r="AH3165" s="166" t="s">
        <v>3773</v>
      </c>
      <c r="AI3165" s="360">
        <v>0.13</v>
      </c>
      <c r="AJ3165" s="503">
        <v>1072</v>
      </c>
      <c r="AK3165" s="359">
        <f t="shared" si="446"/>
        <v>0.38180821917808222</v>
      </c>
      <c r="AL3165" s="359">
        <v>0</v>
      </c>
      <c r="AM3165" s="361">
        <f t="shared" si="447"/>
        <v>0.38180821917808222</v>
      </c>
      <c r="AN3165" s="359">
        <f>SUM(AK3165:AK3166)</f>
        <v>0.42989041095890412</v>
      </c>
      <c r="AO3165" s="359">
        <v>0</v>
      </c>
      <c r="AP3165" s="359">
        <f t="shared" si="444"/>
        <v>0.42989041095890412</v>
      </c>
      <c r="AQ3165" s="359">
        <f>AP3165*30</f>
        <v>12.896712328767123</v>
      </c>
      <c r="AR3165" s="193" t="s">
        <v>231</v>
      </c>
      <c r="AS3165" s="194"/>
      <c r="AT3165" s="166" t="s">
        <v>325</v>
      </c>
      <c r="AU3165" s="166" t="s">
        <v>3844</v>
      </c>
      <c r="AV3165" s="679" t="s">
        <v>5879</v>
      </c>
      <c r="AW3165" s="714" t="s">
        <v>234</v>
      </c>
      <c r="AX3165" s="2460" t="s">
        <v>21242</v>
      </c>
      <c r="AY3165" s="2391"/>
    </row>
    <row r="3166" spans="1:52" s="55" customFormat="1" ht="15.95" customHeight="1" x14ac:dyDescent="0.25">
      <c r="A3166" s="781"/>
      <c r="B3166" s="1003"/>
      <c r="C3166" s="1003"/>
      <c r="D3166" s="782"/>
      <c r="E3166" s="88"/>
      <c r="F3166" s="88"/>
      <c r="G3166" s="88"/>
      <c r="H3166" s="88"/>
      <c r="I3166" s="88"/>
      <c r="J3166" s="88"/>
      <c r="K3166" s="88"/>
      <c r="L3166" s="88"/>
      <c r="M3166" s="88"/>
      <c r="N3166" s="21"/>
      <c r="O3166" s="21"/>
      <c r="P3166" s="21"/>
      <c r="Q3166" s="97"/>
      <c r="R3166" s="94"/>
      <c r="S3166" s="94"/>
      <c r="T3166" s="94"/>
      <c r="U3166" s="94"/>
      <c r="V3166" s="94"/>
      <c r="W3166" s="94"/>
      <c r="X3166" s="94"/>
      <c r="Y3166" s="88"/>
      <c r="Z3166" s="107"/>
      <c r="AA3166" s="108"/>
      <c r="AB3166" s="88"/>
      <c r="AC3166" s="88"/>
      <c r="AD3166" s="103"/>
      <c r="AE3166" s="2330" t="s">
        <v>21249</v>
      </c>
      <c r="AF3166" s="782" t="s">
        <v>21252</v>
      </c>
      <c r="AG3166" s="2258" t="s">
        <v>230</v>
      </c>
      <c r="AH3166" s="88" t="s">
        <v>3773</v>
      </c>
      <c r="AI3166" s="2255">
        <v>0.13</v>
      </c>
      <c r="AJ3166" s="785">
        <v>135</v>
      </c>
      <c r="AK3166" s="98">
        <f>AJ3166*AI3166/365</f>
        <v>4.8082191780821917E-2</v>
      </c>
      <c r="AL3166" s="430">
        <v>0</v>
      </c>
      <c r="AM3166" s="96">
        <f>SUBTOTAL(9,AK3166:AL3166)</f>
        <v>4.8082191780821917E-2</v>
      </c>
      <c r="AN3166" s="98"/>
      <c r="AO3166" s="98"/>
      <c r="AP3166" s="98"/>
      <c r="AQ3166" s="98"/>
      <c r="AR3166" s="2302"/>
      <c r="AS3166" s="111"/>
      <c r="AT3166" s="88"/>
      <c r="AU3166" s="88"/>
      <c r="AV3166" s="2458"/>
      <c r="AW3166" s="88"/>
      <c r="AX3166" s="2459" t="s">
        <v>21253</v>
      </c>
      <c r="AY3166" s="2391"/>
    </row>
    <row r="3167" spans="1:52" s="55" customFormat="1" ht="15.95" customHeight="1" x14ac:dyDescent="0.25">
      <c r="A3167" s="182">
        <v>658</v>
      </c>
      <c r="B3167" s="170" t="s">
        <v>50</v>
      </c>
      <c r="C3167" s="170" t="s">
        <v>17640</v>
      </c>
      <c r="D3167" s="354" t="s">
        <v>19224</v>
      </c>
      <c r="E3167" s="166" t="s">
        <v>5880</v>
      </c>
      <c r="F3167" s="166" t="s">
        <v>5881</v>
      </c>
      <c r="G3167" s="166" t="s">
        <v>958</v>
      </c>
      <c r="H3167" s="166" t="s">
        <v>732</v>
      </c>
      <c r="I3167" s="166">
        <v>0</v>
      </c>
      <c r="J3167" s="166" t="s">
        <v>317</v>
      </c>
      <c r="K3167" s="166">
        <v>0</v>
      </c>
      <c r="L3167" s="166" t="s">
        <v>317</v>
      </c>
      <c r="M3167" s="166">
        <v>0</v>
      </c>
      <c r="N3167" s="186">
        <v>2</v>
      </c>
      <c r="O3167" s="186">
        <v>1.5</v>
      </c>
      <c r="P3167" s="186">
        <v>3</v>
      </c>
      <c r="Q3167" s="184">
        <v>1</v>
      </c>
      <c r="R3167" s="183"/>
      <c r="S3167" s="183">
        <v>1</v>
      </c>
      <c r="T3167" s="183"/>
      <c r="U3167" s="183">
        <v>0</v>
      </c>
      <c r="V3167" s="183">
        <v>0</v>
      </c>
      <c r="W3167" s="183">
        <v>0</v>
      </c>
      <c r="X3167" s="183">
        <v>0</v>
      </c>
      <c r="Y3167" s="166" t="s">
        <v>62</v>
      </c>
      <c r="Z3167" s="170" t="s">
        <v>224</v>
      </c>
      <c r="AA3167" s="197" t="s">
        <v>959</v>
      </c>
      <c r="AB3167" s="166" t="s">
        <v>960</v>
      </c>
      <c r="AC3167" s="166" t="s">
        <v>961</v>
      </c>
      <c r="AD3167" s="198" t="s">
        <v>962</v>
      </c>
      <c r="AE3167" s="769" t="s">
        <v>21254</v>
      </c>
      <c r="AF3167" s="354" t="s">
        <v>21255</v>
      </c>
      <c r="AG3167" s="165" t="s">
        <v>230</v>
      </c>
      <c r="AH3167" s="166" t="s">
        <v>3773</v>
      </c>
      <c r="AI3167" s="360">
        <v>0.13</v>
      </c>
      <c r="AJ3167" s="503">
        <v>193</v>
      </c>
      <c r="AK3167" s="359">
        <f t="shared" ref="AK3167:AK3173" si="448">AJ3167*AI3167/365</f>
        <v>6.8739726027397266E-2</v>
      </c>
      <c r="AL3167" s="359">
        <v>0</v>
      </c>
      <c r="AM3167" s="361">
        <f t="shared" ref="AM3167:AM3173" si="449">SUBTOTAL(9,AK3167:AL3167)</f>
        <v>6.8739726027397266E-2</v>
      </c>
      <c r="AN3167" s="359">
        <f t="shared" ref="AN3167:AN3198" si="450">AK3167</f>
        <v>6.8739726027397266E-2</v>
      </c>
      <c r="AO3167" s="359">
        <v>0</v>
      </c>
      <c r="AP3167" s="359">
        <f t="shared" ref="AP3167:AP3198" si="451">AN3167+AO3167</f>
        <v>6.8739726027397266E-2</v>
      </c>
      <c r="AQ3167" s="359">
        <f>AP3167*30</f>
        <v>2.0621917808219181</v>
      </c>
      <c r="AR3167" s="193" t="s">
        <v>231</v>
      </c>
      <c r="AS3167" s="194"/>
      <c r="AT3167" s="166" t="s">
        <v>325</v>
      </c>
      <c r="AU3167" s="166" t="s">
        <v>3844</v>
      </c>
      <c r="AV3167" s="679" t="s">
        <v>5882</v>
      </c>
      <c r="AW3167" s="166" t="s">
        <v>234</v>
      </c>
      <c r="AX3167" s="2460" t="s">
        <v>21242</v>
      </c>
      <c r="AY3167" s="2391"/>
    </row>
    <row r="3168" spans="1:52" s="55" customFormat="1" ht="15.95" customHeight="1" x14ac:dyDescent="0.25">
      <c r="A3168" s="182">
        <v>659</v>
      </c>
      <c r="B3168" s="170" t="s">
        <v>50</v>
      </c>
      <c r="C3168" s="170" t="s">
        <v>17640</v>
      </c>
      <c r="D3168" s="354" t="s">
        <v>19225</v>
      </c>
      <c r="E3168" s="166" t="s">
        <v>5883</v>
      </c>
      <c r="F3168" s="166" t="s">
        <v>5884</v>
      </c>
      <c r="G3168" s="166" t="s">
        <v>958</v>
      </c>
      <c r="H3168" s="166" t="s">
        <v>732</v>
      </c>
      <c r="I3168" s="166">
        <v>0</v>
      </c>
      <c r="J3168" s="166" t="s">
        <v>317</v>
      </c>
      <c r="K3168" s="166">
        <v>0</v>
      </c>
      <c r="L3168" s="166" t="s">
        <v>317</v>
      </c>
      <c r="M3168" s="166">
        <v>0</v>
      </c>
      <c r="N3168" s="186">
        <v>2</v>
      </c>
      <c r="O3168" s="186">
        <v>1.5</v>
      </c>
      <c r="P3168" s="186">
        <v>3</v>
      </c>
      <c r="Q3168" s="184">
        <v>1</v>
      </c>
      <c r="R3168" s="183"/>
      <c r="S3168" s="183">
        <v>1</v>
      </c>
      <c r="T3168" s="183"/>
      <c r="U3168" s="183">
        <v>0</v>
      </c>
      <c r="V3168" s="183">
        <v>0</v>
      </c>
      <c r="W3168" s="183">
        <v>0</v>
      </c>
      <c r="X3168" s="183">
        <v>0</v>
      </c>
      <c r="Y3168" s="166" t="s">
        <v>62</v>
      </c>
      <c r="Z3168" s="170" t="s">
        <v>224</v>
      </c>
      <c r="AA3168" s="197" t="s">
        <v>959</v>
      </c>
      <c r="AB3168" s="166" t="s">
        <v>960</v>
      </c>
      <c r="AC3168" s="166" t="s">
        <v>961</v>
      </c>
      <c r="AD3168" s="198" t="s">
        <v>962</v>
      </c>
      <c r="AE3168" s="769" t="s">
        <v>21258</v>
      </c>
      <c r="AF3168" s="354" t="s">
        <v>21256</v>
      </c>
      <c r="AG3168" s="165" t="s">
        <v>230</v>
      </c>
      <c r="AH3168" s="166" t="s">
        <v>3773</v>
      </c>
      <c r="AI3168" s="360">
        <v>0.13</v>
      </c>
      <c r="AJ3168" s="503">
        <v>171</v>
      </c>
      <c r="AK3168" s="359">
        <f t="shared" si="448"/>
        <v>6.0904109589041099E-2</v>
      </c>
      <c r="AL3168" s="359">
        <v>0</v>
      </c>
      <c r="AM3168" s="361">
        <f t="shared" si="449"/>
        <v>6.0904109589041099E-2</v>
      </c>
      <c r="AN3168" s="359">
        <f t="shared" si="450"/>
        <v>6.0904109589041099E-2</v>
      </c>
      <c r="AO3168" s="359">
        <v>0</v>
      </c>
      <c r="AP3168" s="359">
        <f t="shared" si="451"/>
        <v>6.0904109589041099E-2</v>
      </c>
      <c r="AQ3168" s="359">
        <f>AP3168*30</f>
        <v>1.8271232876712329</v>
      </c>
      <c r="AR3168" s="193" t="s">
        <v>231</v>
      </c>
      <c r="AS3168" s="194"/>
      <c r="AT3168" s="166" t="s">
        <v>325</v>
      </c>
      <c r="AU3168" s="166" t="s">
        <v>3844</v>
      </c>
      <c r="AV3168" s="679" t="s">
        <v>5886</v>
      </c>
      <c r="AW3168" s="166" t="s">
        <v>234</v>
      </c>
      <c r="AX3168" s="2460" t="s">
        <v>21242</v>
      </c>
      <c r="AY3168" s="2391"/>
    </row>
    <row r="3169" spans="1:51" s="55" customFormat="1" ht="15.95" customHeight="1" x14ac:dyDescent="0.25">
      <c r="A3169" s="182">
        <v>660</v>
      </c>
      <c r="B3169" s="170" t="s">
        <v>50</v>
      </c>
      <c r="C3169" s="170" t="s">
        <v>17640</v>
      </c>
      <c r="D3169" s="354" t="s">
        <v>19226</v>
      </c>
      <c r="E3169" s="166" t="s">
        <v>5887</v>
      </c>
      <c r="F3169" s="166" t="s">
        <v>5888</v>
      </c>
      <c r="G3169" s="166" t="s">
        <v>958</v>
      </c>
      <c r="H3169" s="166" t="s">
        <v>732</v>
      </c>
      <c r="I3169" s="166">
        <v>0</v>
      </c>
      <c r="J3169" s="166" t="s">
        <v>317</v>
      </c>
      <c r="K3169" s="166">
        <v>0</v>
      </c>
      <c r="L3169" s="166" t="s">
        <v>317</v>
      </c>
      <c r="M3169" s="166">
        <v>0</v>
      </c>
      <c r="N3169" s="186">
        <v>2</v>
      </c>
      <c r="O3169" s="186">
        <v>1.5</v>
      </c>
      <c r="P3169" s="186">
        <v>3</v>
      </c>
      <c r="Q3169" s="184">
        <v>1</v>
      </c>
      <c r="R3169" s="183"/>
      <c r="S3169" s="183">
        <v>1</v>
      </c>
      <c r="T3169" s="183"/>
      <c r="U3169" s="183">
        <v>0</v>
      </c>
      <c r="V3169" s="183">
        <v>0</v>
      </c>
      <c r="W3169" s="183">
        <v>0</v>
      </c>
      <c r="X3169" s="183">
        <v>0</v>
      </c>
      <c r="Y3169" s="166" t="s">
        <v>62</v>
      </c>
      <c r="Z3169" s="170" t="s">
        <v>224</v>
      </c>
      <c r="AA3169" s="197" t="s">
        <v>959</v>
      </c>
      <c r="AB3169" s="166" t="s">
        <v>960</v>
      </c>
      <c r="AC3169" s="166" t="s">
        <v>961</v>
      </c>
      <c r="AD3169" s="198" t="s">
        <v>962</v>
      </c>
      <c r="AE3169" s="769" t="s">
        <v>21259</v>
      </c>
      <c r="AF3169" s="354" t="s">
        <v>21257</v>
      </c>
      <c r="AG3169" s="165" t="s">
        <v>230</v>
      </c>
      <c r="AH3169" s="166" t="s">
        <v>3773</v>
      </c>
      <c r="AI3169" s="360">
        <v>0.13</v>
      </c>
      <c r="AJ3169" s="503">
        <v>518</v>
      </c>
      <c r="AK3169" s="359">
        <f t="shared" si="448"/>
        <v>0.18449315068493152</v>
      </c>
      <c r="AL3169" s="359">
        <v>0</v>
      </c>
      <c r="AM3169" s="361">
        <f t="shared" si="449"/>
        <v>0.18449315068493152</v>
      </c>
      <c r="AN3169" s="359">
        <f t="shared" si="450"/>
        <v>0.18449315068493152</v>
      </c>
      <c r="AO3169" s="359">
        <v>0</v>
      </c>
      <c r="AP3169" s="359">
        <f t="shared" si="451"/>
        <v>0.18449315068493152</v>
      </c>
      <c r="AQ3169" s="359">
        <f>AP3169*30</f>
        <v>5.5347945205479459</v>
      </c>
      <c r="AR3169" s="193" t="s">
        <v>231</v>
      </c>
      <c r="AS3169" s="194"/>
      <c r="AT3169" s="166" t="s">
        <v>325</v>
      </c>
      <c r="AU3169" s="166" t="s">
        <v>3844</v>
      </c>
      <c r="AV3169" s="679" t="s">
        <v>5889</v>
      </c>
      <c r="AW3169" s="166" t="s">
        <v>234</v>
      </c>
      <c r="AX3169" s="2460" t="s">
        <v>21242</v>
      </c>
      <c r="AY3169" s="2391"/>
    </row>
    <row r="3170" spans="1:51" s="55" customFormat="1" ht="15.95" customHeight="1" x14ac:dyDescent="0.25">
      <c r="A3170" s="182">
        <v>661</v>
      </c>
      <c r="B3170" s="170" t="s">
        <v>50</v>
      </c>
      <c r="C3170" s="170" t="s">
        <v>17640</v>
      </c>
      <c r="D3170" s="354" t="s">
        <v>19227</v>
      </c>
      <c r="E3170" s="166" t="s">
        <v>5892</v>
      </c>
      <c r="F3170" s="166" t="s">
        <v>5893</v>
      </c>
      <c r="G3170" s="166" t="s">
        <v>958</v>
      </c>
      <c r="H3170" s="166" t="s">
        <v>219</v>
      </c>
      <c r="I3170" s="166" t="s">
        <v>316</v>
      </c>
      <c r="J3170" s="166" t="s">
        <v>221</v>
      </c>
      <c r="K3170" s="166" t="s">
        <v>222</v>
      </c>
      <c r="L3170" s="198" t="s">
        <v>221</v>
      </c>
      <c r="M3170" s="198" t="s">
        <v>879</v>
      </c>
      <c r="N3170" s="186">
        <v>6</v>
      </c>
      <c r="O3170" s="186">
        <v>3</v>
      </c>
      <c r="P3170" s="186">
        <v>18</v>
      </c>
      <c r="Q3170" s="184">
        <v>2</v>
      </c>
      <c r="R3170" s="183"/>
      <c r="S3170" s="183">
        <v>1</v>
      </c>
      <c r="T3170" s="183"/>
      <c r="U3170" s="183">
        <v>0</v>
      </c>
      <c r="V3170" s="183">
        <v>0</v>
      </c>
      <c r="W3170" s="183">
        <v>0</v>
      </c>
      <c r="X3170" s="183">
        <v>0</v>
      </c>
      <c r="Y3170" s="166" t="s">
        <v>62</v>
      </c>
      <c r="Z3170" s="170" t="s">
        <v>224</v>
      </c>
      <c r="AA3170" s="197" t="s">
        <v>959</v>
      </c>
      <c r="AB3170" s="166" t="s">
        <v>960</v>
      </c>
      <c r="AC3170" s="166" t="s">
        <v>961</v>
      </c>
      <c r="AD3170" s="198" t="s">
        <v>962</v>
      </c>
      <c r="AE3170" s="769" t="s">
        <v>21260</v>
      </c>
      <c r="AF3170" s="354" t="s">
        <v>21261</v>
      </c>
      <c r="AG3170" s="165" t="s">
        <v>230</v>
      </c>
      <c r="AH3170" s="166" t="s">
        <v>3773</v>
      </c>
      <c r="AI3170" s="360">
        <v>0.13</v>
      </c>
      <c r="AJ3170" s="503">
        <v>1173</v>
      </c>
      <c r="AK3170" s="359">
        <f t="shared" si="448"/>
        <v>0.41778082191780824</v>
      </c>
      <c r="AL3170" s="359">
        <v>0</v>
      </c>
      <c r="AM3170" s="361">
        <f t="shared" si="449"/>
        <v>0.41778082191780824</v>
      </c>
      <c r="AN3170" s="359">
        <f t="shared" si="450"/>
        <v>0.41778082191780824</v>
      </c>
      <c r="AO3170" s="359">
        <v>0</v>
      </c>
      <c r="AP3170" s="359">
        <f t="shared" si="451"/>
        <v>0.41778082191780824</v>
      </c>
      <c r="AQ3170" s="359">
        <f t="shared" si="445"/>
        <v>12.533424657534248</v>
      </c>
      <c r="AR3170" s="193" t="s">
        <v>231</v>
      </c>
      <c r="AS3170" s="194" t="s">
        <v>431</v>
      </c>
      <c r="AT3170" s="166" t="s">
        <v>325</v>
      </c>
      <c r="AU3170" s="166" t="s">
        <v>3844</v>
      </c>
      <c r="AV3170" s="679" t="s">
        <v>5896</v>
      </c>
      <c r="AW3170" s="166" t="s">
        <v>234</v>
      </c>
      <c r="AX3170" s="2460" t="s">
        <v>21242</v>
      </c>
      <c r="AY3170" s="2391"/>
    </row>
    <row r="3171" spans="1:51" s="55" customFormat="1" ht="15.95" customHeight="1" x14ac:dyDescent="0.25">
      <c r="A3171" s="182">
        <v>662</v>
      </c>
      <c r="B3171" s="170" t="s">
        <v>50</v>
      </c>
      <c r="C3171" s="170" t="s">
        <v>17640</v>
      </c>
      <c r="D3171" s="354" t="s">
        <v>19228</v>
      </c>
      <c r="E3171" s="166" t="s">
        <v>5898</v>
      </c>
      <c r="F3171" s="166" t="s">
        <v>5899</v>
      </c>
      <c r="G3171" s="166" t="s">
        <v>958</v>
      </c>
      <c r="H3171" s="166" t="s">
        <v>219</v>
      </c>
      <c r="I3171" s="166" t="s">
        <v>316</v>
      </c>
      <c r="J3171" s="166" t="s">
        <v>221</v>
      </c>
      <c r="K3171" s="166" t="s">
        <v>222</v>
      </c>
      <c r="L3171" s="198" t="s">
        <v>221</v>
      </c>
      <c r="M3171" s="198" t="s">
        <v>879</v>
      </c>
      <c r="N3171" s="186">
        <v>4</v>
      </c>
      <c r="O3171" s="186">
        <v>2</v>
      </c>
      <c r="P3171" s="186">
        <v>8</v>
      </c>
      <c r="Q3171" s="184">
        <v>2</v>
      </c>
      <c r="R3171" s="183"/>
      <c r="S3171" s="183">
        <v>1</v>
      </c>
      <c r="T3171" s="183"/>
      <c r="U3171" s="183">
        <v>0</v>
      </c>
      <c r="V3171" s="183">
        <v>0</v>
      </c>
      <c r="W3171" s="183">
        <v>0</v>
      </c>
      <c r="X3171" s="183">
        <v>0</v>
      </c>
      <c r="Y3171" s="166" t="s">
        <v>62</v>
      </c>
      <c r="Z3171" s="170" t="s">
        <v>224</v>
      </c>
      <c r="AA3171" s="197" t="s">
        <v>959</v>
      </c>
      <c r="AB3171" s="166" t="s">
        <v>960</v>
      </c>
      <c r="AC3171" s="166" t="s">
        <v>961</v>
      </c>
      <c r="AD3171" s="198" t="s">
        <v>962</v>
      </c>
      <c r="AE3171" s="769" t="s">
        <v>21262</v>
      </c>
      <c r="AF3171" s="354" t="s">
        <v>21264</v>
      </c>
      <c r="AG3171" s="165" t="s">
        <v>230</v>
      </c>
      <c r="AH3171" s="166" t="s">
        <v>3773</v>
      </c>
      <c r="AI3171" s="360">
        <v>0.13</v>
      </c>
      <c r="AJ3171" s="503">
        <v>489</v>
      </c>
      <c r="AK3171" s="359">
        <f t="shared" si="448"/>
        <v>0.17416438356164385</v>
      </c>
      <c r="AL3171" s="359">
        <v>0</v>
      </c>
      <c r="AM3171" s="361">
        <f t="shared" si="449"/>
        <v>0.17416438356164385</v>
      </c>
      <c r="AN3171" s="359">
        <f t="shared" si="450"/>
        <v>0.17416438356164385</v>
      </c>
      <c r="AO3171" s="359">
        <v>0</v>
      </c>
      <c r="AP3171" s="359">
        <f t="shared" si="451"/>
        <v>0.17416438356164385</v>
      </c>
      <c r="AQ3171" s="359">
        <f t="shared" si="445"/>
        <v>5.2249315068493152</v>
      </c>
      <c r="AR3171" s="193" t="s">
        <v>231</v>
      </c>
      <c r="AS3171" s="194" t="s">
        <v>431</v>
      </c>
      <c r="AT3171" s="166" t="s">
        <v>325</v>
      </c>
      <c r="AU3171" s="166" t="s">
        <v>3844</v>
      </c>
      <c r="AV3171" s="679" t="s">
        <v>5902</v>
      </c>
      <c r="AW3171" s="166" t="s">
        <v>234</v>
      </c>
      <c r="AX3171" s="2460" t="s">
        <v>21242</v>
      </c>
      <c r="AY3171" s="2391"/>
    </row>
    <row r="3172" spans="1:51" s="55" customFormat="1" ht="15.95" customHeight="1" x14ac:dyDescent="0.25">
      <c r="A3172" s="182">
        <v>663</v>
      </c>
      <c r="B3172" s="170" t="s">
        <v>50</v>
      </c>
      <c r="C3172" s="170" t="s">
        <v>17640</v>
      </c>
      <c r="D3172" s="354" t="s">
        <v>19229</v>
      </c>
      <c r="E3172" s="166" t="s">
        <v>5903</v>
      </c>
      <c r="F3172" s="166" t="s">
        <v>5904</v>
      </c>
      <c r="G3172" s="166" t="s">
        <v>958</v>
      </c>
      <c r="H3172" s="166" t="s">
        <v>732</v>
      </c>
      <c r="I3172" s="166">
        <v>0</v>
      </c>
      <c r="J3172" s="166" t="s">
        <v>317</v>
      </c>
      <c r="K3172" s="166">
        <v>0</v>
      </c>
      <c r="L3172" s="166" t="s">
        <v>317</v>
      </c>
      <c r="M3172" s="166">
        <v>0</v>
      </c>
      <c r="N3172" s="186">
        <v>2</v>
      </c>
      <c r="O3172" s="186">
        <v>1.5</v>
      </c>
      <c r="P3172" s="186">
        <v>3</v>
      </c>
      <c r="Q3172" s="184">
        <v>0</v>
      </c>
      <c r="R3172" s="183"/>
      <c r="S3172" s="183">
        <v>1</v>
      </c>
      <c r="T3172" s="183"/>
      <c r="U3172" s="183">
        <v>0</v>
      </c>
      <c r="V3172" s="183">
        <v>0</v>
      </c>
      <c r="W3172" s="183">
        <v>0</v>
      </c>
      <c r="X3172" s="183">
        <v>0</v>
      </c>
      <c r="Y3172" s="166" t="s">
        <v>62</v>
      </c>
      <c r="Z3172" s="170" t="s">
        <v>224</v>
      </c>
      <c r="AA3172" s="197" t="s">
        <v>959</v>
      </c>
      <c r="AB3172" s="166" t="s">
        <v>960</v>
      </c>
      <c r="AC3172" s="166" t="s">
        <v>961</v>
      </c>
      <c r="AD3172" s="198" t="s">
        <v>962</v>
      </c>
      <c r="AE3172" s="769" t="s">
        <v>21263</v>
      </c>
      <c r="AF3172" s="354" t="s">
        <v>21265</v>
      </c>
      <c r="AG3172" s="165" t="s">
        <v>230</v>
      </c>
      <c r="AH3172" s="166" t="s">
        <v>3773</v>
      </c>
      <c r="AI3172" s="360">
        <v>0.13</v>
      </c>
      <c r="AJ3172" s="503">
        <v>1009</v>
      </c>
      <c r="AK3172" s="359">
        <f t="shared" si="448"/>
        <v>0.35936986301369866</v>
      </c>
      <c r="AL3172" s="359">
        <v>0</v>
      </c>
      <c r="AM3172" s="361">
        <f t="shared" si="449"/>
        <v>0.35936986301369866</v>
      </c>
      <c r="AN3172" s="359">
        <f t="shared" si="450"/>
        <v>0.35936986301369866</v>
      </c>
      <c r="AO3172" s="359">
        <v>0</v>
      </c>
      <c r="AP3172" s="359">
        <f t="shared" si="451"/>
        <v>0.35936986301369866</v>
      </c>
      <c r="AQ3172" s="359">
        <f t="shared" si="445"/>
        <v>10.78109589041096</v>
      </c>
      <c r="AR3172" s="193" t="s">
        <v>231</v>
      </c>
      <c r="AS3172" s="194"/>
      <c r="AT3172" s="166" t="s">
        <v>325</v>
      </c>
      <c r="AU3172" s="166" t="s">
        <v>3844</v>
      </c>
      <c r="AV3172" s="679" t="s">
        <v>5905</v>
      </c>
      <c r="AW3172" s="166" t="s">
        <v>234</v>
      </c>
      <c r="AX3172" s="2460" t="s">
        <v>21242</v>
      </c>
      <c r="AY3172" s="2391"/>
    </row>
    <row r="3173" spans="1:51" s="55" customFormat="1" ht="15.95" customHeight="1" x14ac:dyDescent="0.25">
      <c r="A3173" s="182">
        <v>664</v>
      </c>
      <c r="B3173" s="170" t="s">
        <v>51</v>
      </c>
      <c r="C3173" s="170" t="s">
        <v>17640</v>
      </c>
      <c r="D3173" s="166" t="s">
        <v>19230</v>
      </c>
      <c r="E3173" s="166" t="s">
        <v>5906</v>
      </c>
      <c r="F3173" s="166" t="s">
        <v>5907</v>
      </c>
      <c r="G3173" s="166"/>
      <c r="H3173" s="166" t="s">
        <v>219</v>
      </c>
      <c r="I3173" s="166" t="s">
        <v>316</v>
      </c>
      <c r="J3173" s="166" t="s">
        <v>221</v>
      </c>
      <c r="K3173" s="166" t="s">
        <v>222</v>
      </c>
      <c r="L3173" s="166" t="s">
        <v>317</v>
      </c>
      <c r="M3173" s="166">
        <v>0</v>
      </c>
      <c r="N3173" s="186">
        <v>5</v>
      </c>
      <c r="O3173" s="186">
        <v>2</v>
      </c>
      <c r="P3173" s="186">
        <f t="shared" ref="P3173:P3179" si="452">N3173*O3173</f>
        <v>10</v>
      </c>
      <c r="Q3173" s="184">
        <v>2</v>
      </c>
      <c r="R3173" s="183"/>
      <c r="S3173" s="183">
        <v>0</v>
      </c>
      <c r="T3173" s="183"/>
      <c r="U3173" s="183">
        <v>0</v>
      </c>
      <c r="V3173" s="183"/>
      <c r="W3173" s="183"/>
      <c r="X3173" s="183"/>
      <c r="Y3173" s="166" t="s">
        <v>63</v>
      </c>
      <c r="Z3173" s="170" t="s">
        <v>224</v>
      </c>
      <c r="AA3173" s="197" t="s">
        <v>225</v>
      </c>
      <c r="AB3173" s="166" t="s">
        <v>1291</v>
      </c>
      <c r="AC3173" s="166" t="s">
        <v>1292</v>
      </c>
      <c r="AD3173" s="198" t="s">
        <v>1293</v>
      </c>
      <c r="AE3173" s="166" t="s">
        <v>5908</v>
      </c>
      <c r="AF3173" s="166" t="s">
        <v>5909</v>
      </c>
      <c r="AG3173" s="165" t="s">
        <v>230</v>
      </c>
      <c r="AH3173" s="166" t="s">
        <v>3773</v>
      </c>
      <c r="AI3173" s="186">
        <v>0.13</v>
      </c>
      <c r="AJ3173" s="184">
        <v>7479</v>
      </c>
      <c r="AK3173" s="167">
        <f t="shared" si="448"/>
        <v>2.6637534246575343</v>
      </c>
      <c r="AL3173" s="167">
        <v>0</v>
      </c>
      <c r="AM3173" s="187">
        <f t="shared" si="449"/>
        <v>2.6637534246575343</v>
      </c>
      <c r="AN3173" s="167">
        <f t="shared" si="450"/>
        <v>2.6637534246575343</v>
      </c>
      <c r="AO3173" s="167">
        <v>0</v>
      </c>
      <c r="AP3173" s="167">
        <f t="shared" si="451"/>
        <v>2.6637534246575343</v>
      </c>
      <c r="AQ3173" s="167">
        <f t="shared" si="445"/>
        <v>79.912602739726026</v>
      </c>
      <c r="AR3173" s="193" t="s">
        <v>231</v>
      </c>
      <c r="AS3173" s="194"/>
      <c r="AT3173" s="166" t="s">
        <v>325</v>
      </c>
      <c r="AU3173" s="166" t="s">
        <v>3844</v>
      </c>
      <c r="AV3173" s="679" t="s">
        <v>5910</v>
      </c>
      <c r="AW3173" s="714" t="s">
        <v>234</v>
      </c>
      <c r="AX3173" s="46"/>
      <c r="AY3173" s="2391"/>
    </row>
    <row r="3174" spans="1:51" s="55" customFormat="1" ht="15.95" customHeight="1" x14ac:dyDescent="0.25">
      <c r="A3174" s="93"/>
      <c r="B3174" s="88"/>
      <c r="C3174" s="107"/>
      <c r="D3174" s="88"/>
      <c r="E3174" s="88"/>
      <c r="F3174" s="88"/>
      <c r="G3174" s="88"/>
      <c r="H3174" s="88"/>
      <c r="I3174" s="88"/>
      <c r="J3174" s="88"/>
      <c r="K3174" s="88"/>
      <c r="L3174" s="88"/>
      <c r="M3174" s="88"/>
      <c r="N3174" s="21"/>
      <c r="O3174" s="21"/>
      <c r="P3174" s="21"/>
      <c r="Q3174" s="97"/>
      <c r="R3174" s="94"/>
      <c r="S3174" s="94"/>
      <c r="T3174" s="94"/>
      <c r="U3174" s="94"/>
      <c r="V3174" s="94"/>
      <c r="W3174" s="94"/>
      <c r="X3174" s="94"/>
      <c r="Y3174" s="2260" t="s">
        <v>230</v>
      </c>
      <c r="Z3174" s="2260" t="s">
        <v>230</v>
      </c>
      <c r="AA3174" s="2258" t="s">
        <v>230</v>
      </c>
      <c r="AB3174" s="2260" t="s">
        <v>230</v>
      </c>
      <c r="AC3174" s="2260" t="s">
        <v>230</v>
      </c>
      <c r="AD3174" s="2260" t="s">
        <v>230</v>
      </c>
      <c r="AE3174" s="88" t="s">
        <v>5911</v>
      </c>
      <c r="AF3174" s="88" t="s">
        <v>5912</v>
      </c>
      <c r="AG3174" s="2258" t="s">
        <v>230</v>
      </c>
      <c r="AH3174" s="88" t="s">
        <v>3773</v>
      </c>
      <c r="AI3174" s="21">
        <v>0.13</v>
      </c>
      <c r="AJ3174" s="97">
        <v>0</v>
      </c>
      <c r="AK3174" s="98">
        <v>0</v>
      </c>
      <c r="AL3174" s="98"/>
      <c r="AM3174" s="96">
        <v>0</v>
      </c>
      <c r="AN3174" s="98">
        <f t="shared" si="450"/>
        <v>0</v>
      </c>
      <c r="AO3174" s="98">
        <v>0</v>
      </c>
      <c r="AP3174" s="98">
        <f t="shared" si="451"/>
        <v>0</v>
      </c>
      <c r="AQ3174" s="98"/>
      <c r="AR3174" s="21"/>
      <c r="AS3174" s="94"/>
      <c r="AT3174" s="88"/>
      <c r="AU3174" s="88"/>
      <c r="AV3174" s="88"/>
      <c r="AW3174" s="88"/>
      <c r="AX3174" s="52"/>
      <c r="AY3174" s="2391"/>
    </row>
    <row r="3175" spans="1:51" s="55" customFormat="1" ht="15.95" customHeight="1" x14ac:dyDescent="0.25">
      <c r="A3175" s="182">
        <v>665</v>
      </c>
      <c r="B3175" s="170" t="s">
        <v>51</v>
      </c>
      <c r="C3175" s="170" t="s">
        <v>17640</v>
      </c>
      <c r="D3175" s="166" t="s">
        <v>19231</v>
      </c>
      <c r="E3175" s="166" t="s">
        <v>5913</v>
      </c>
      <c r="F3175" s="166" t="s">
        <v>5914</v>
      </c>
      <c r="G3175" s="166"/>
      <c r="H3175" s="166" t="s">
        <v>219</v>
      </c>
      <c r="I3175" s="166" t="s">
        <v>316</v>
      </c>
      <c r="J3175" s="166" t="s">
        <v>221</v>
      </c>
      <c r="K3175" s="166" t="s">
        <v>222</v>
      </c>
      <c r="L3175" s="166" t="s">
        <v>317</v>
      </c>
      <c r="M3175" s="166">
        <v>0</v>
      </c>
      <c r="N3175" s="186">
        <v>7.5</v>
      </c>
      <c r="O3175" s="186">
        <v>1.5</v>
      </c>
      <c r="P3175" s="186">
        <f t="shared" si="452"/>
        <v>11.25</v>
      </c>
      <c r="Q3175" s="184">
        <v>1</v>
      </c>
      <c r="R3175" s="183"/>
      <c r="S3175" s="183">
        <v>0</v>
      </c>
      <c r="T3175" s="183"/>
      <c r="U3175" s="183">
        <v>0</v>
      </c>
      <c r="V3175" s="183"/>
      <c r="W3175" s="183"/>
      <c r="X3175" s="183"/>
      <c r="Y3175" s="166" t="s">
        <v>63</v>
      </c>
      <c r="Z3175" s="170" t="s">
        <v>224</v>
      </c>
      <c r="AA3175" s="197" t="s">
        <v>225</v>
      </c>
      <c r="AB3175" s="166" t="s">
        <v>1291</v>
      </c>
      <c r="AC3175" s="166" t="s">
        <v>1292</v>
      </c>
      <c r="AD3175" s="198" t="s">
        <v>1293</v>
      </c>
      <c r="AE3175" s="166" t="s">
        <v>5915</v>
      </c>
      <c r="AF3175" s="166" t="s">
        <v>5916</v>
      </c>
      <c r="AG3175" s="165" t="s">
        <v>230</v>
      </c>
      <c r="AH3175" s="166" t="s">
        <v>3773</v>
      </c>
      <c r="AI3175" s="186">
        <v>0.13</v>
      </c>
      <c r="AJ3175" s="184">
        <v>788</v>
      </c>
      <c r="AK3175" s="167">
        <f>AJ3175*AI3175/365</f>
        <v>0.28065753424657536</v>
      </c>
      <c r="AL3175" s="167">
        <v>0</v>
      </c>
      <c r="AM3175" s="187">
        <f>SUBTOTAL(9,AK3175:AL3175)</f>
        <v>0.28065753424657536</v>
      </c>
      <c r="AN3175" s="167">
        <f t="shared" si="450"/>
        <v>0.28065753424657536</v>
      </c>
      <c r="AO3175" s="167">
        <v>0</v>
      </c>
      <c r="AP3175" s="167">
        <f t="shared" si="451"/>
        <v>0.28065753424657536</v>
      </c>
      <c r="AQ3175" s="167">
        <f t="shared" ref="AQ3175:AQ3237" si="453">AP3175*30</f>
        <v>8.4197260273972603</v>
      </c>
      <c r="AR3175" s="193" t="s">
        <v>231</v>
      </c>
      <c r="AS3175" s="194"/>
      <c r="AT3175" s="166" t="s">
        <v>325</v>
      </c>
      <c r="AU3175" s="166" t="s">
        <v>3844</v>
      </c>
      <c r="AV3175" s="679" t="s">
        <v>5917</v>
      </c>
      <c r="AW3175" s="166" t="s">
        <v>234</v>
      </c>
      <c r="AX3175" s="46"/>
      <c r="AY3175" s="2391"/>
    </row>
    <row r="3176" spans="1:51" s="55" customFormat="1" ht="15.95" customHeight="1" x14ac:dyDescent="0.25">
      <c r="A3176" s="182">
        <v>666</v>
      </c>
      <c r="B3176" s="170" t="s">
        <v>51</v>
      </c>
      <c r="C3176" s="170" t="s">
        <v>17640</v>
      </c>
      <c r="D3176" s="166" t="s">
        <v>19232</v>
      </c>
      <c r="E3176" s="166" t="s">
        <v>5918</v>
      </c>
      <c r="F3176" s="166" t="s">
        <v>5919</v>
      </c>
      <c r="G3176" s="166"/>
      <c r="H3176" s="166" t="s">
        <v>219</v>
      </c>
      <c r="I3176" s="166" t="s">
        <v>316</v>
      </c>
      <c r="J3176" s="166" t="s">
        <v>221</v>
      </c>
      <c r="K3176" s="166" t="s">
        <v>222</v>
      </c>
      <c r="L3176" s="166" t="s">
        <v>317</v>
      </c>
      <c r="M3176" s="166">
        <v>0</v>
      </c>
      <c r="N3176" s="186">
        <v>9</v>
      </c>
      <c r="O3176" s="186">
        <v>2</v>
      </c>
      <c r="P3176" s="186">
        <f t="shared" si="452"/>
        <v>18</v>
      </c>
      <c r="Q3176" s="184">
        <v>1</v>
      </c>
      <c r="R3176" s="183"/>
      <c r="S3176" s="183">
        <v>0</v>
      </c>
      <c r="T3176" s="183"/>
      <c r="U3176" s="183">
        <v>0</v>
      </c>
      <c r="V3176" s="183"/>
      <c r="W3176" s="183"/>
      <c r="X3176" s="183"/>
      <c r="Y3176" s="166" t="s">
        <v>63</v>
      </c>
      <c r="Z3176" s="170" t="s">
        <v>224</v>
      </c>
      <c r="AA3176" s="197" t="s">
        <v>225</v>
      </c>
      <c r="AB3176" s="166" t="s">
        <v>1291</v>
      </c>
      <c r="AC3176" s="166" t="s">
        <v>1292</v>
      </c>
      <c r="AD3176" s="198" t="s">
        <v>1293</v>
      </c>
      <c r="AE3176" s="166" t="s">
        <v>5920</v>
      </c>
      <c r="AF3176" s="166" t="s">
        <v>5921</v>
      </c>
      <c r="AG3176" s="165" t="s">
        <v>230</v>
      </c>
      <c r="AH3176" s="166" t="s">
        <v>3773</v>
      </c>
      <c r="AI3176" s="186">
        <v>0.13</v>
      </c>
      <c r="AJ3176" s="184">
        <v>302</v>
      </c>
      <c r="AK3176" s="167">
        <f t="shared" ref="AK3176:AK3214" si="454">AJ3176*AI3176/365</f>
        <v>0.10756164383561644</v>
      </c>
      <c r="AL3176" s="167">
        <v>0</v>
      </c>
      <c r="AM3176" s="187">
        <f t="shared" ref="AM3176:AM3214" si="455">SUBTOTAL(9,AK3176:AL3176)</f>
        <v>0.10756164383561644</v>
      </c>
      <c r="AN3176" s="167">
        <f t="shared" si="450"/>
        <v>0.10756164383561644</v>
      </c>
      <c r="AO3176" s="167">
        <v>0</v>
      </c>
      <c r="AP3176" s="167">
        <f t="shared" si="451"/>
        <v>0.10756164383561644</v>
      </c>
      <c r="AQ3176" s="167">
        <f t="shared" si="453"/>
        <v>3.2268493150684932</v>
      </c>
      <c r="AR3176" s="193" t="s">
        <v>231</v>
      </c>
      <c r="AS3176" s="194"/>
      <c r="AT3176" s="166" t="s">
        <v>325</v>
      </c>
      <c r="AU3176" s="166" t="s">
        <v>3844</v>
      </c>
      <c r="AV3176" s="679" t="s">
        <v>5922</v>
      </c>
      <c r="AW3176" s="166" t="s">
        <v>234</v>
      </c>
      <c r="AX3176" s="46"/>
      <c r="AY3176" s="2391"/>
    </row>
    <row r="3177" spans="1:51" s="55" customFormat="1" ht="15.95" customHeight="1" x14ac:dyDescent="0.25">
      <c r="A3177" s="182">
        <v>667</v>
      </c>
      <c r="B3177" s="170" t="s">
        <v>51</v>
      </c>
      <c r="C3177" s="170" t="s">
        <v>17640</v>
      </c>
      <c r="D3177" s="166" t="s">
        <v>19233</v>
      </c>
      <c r="E3177" s="166" t="s">
        <v>5923</v>
      </c>
      <c r="F3177" s="166" t="s">
        <v>5924</v>
      </c>
      <c r="G3177" s="166"/>
      <c r="H3177" s="166" t="s">
        <v>219</v>
      </c>
      <c r="I3177" s="166" t="s">
        <v>316</v>
      </c>
      <c r="J3177" s="166" t="s">
        <v>221</v>
      </c>
      <c r="K3177" s="166" t="s">
        <v>222</v>
      </c>
      <c r="L3177" s="166" t="s">
        <v>317</v>
      </c>
      <c r="M3177" s="166">
        <v>0</v>
      </c>
      <c r="N3177" s="186">
        <v>6</v>
      </c>
      <c r="O3177" s="186">
        <v>2</v>
      </c>
      <c r="P3177" s="186">
        <f t="shared" si="452"/>
        <v>12</v>
      </c>
      <c r="Q3177" s="184">
        <v>1</v>
      </c>
      <c r="R3177" s="183"/>
      <c r="S3177" s="183">
        <v>0</v>
      </c>
      <c r="T3177" s="183"/>
      <c r="U3177" s="183">
        <v>0</v>
      </c>
      <c r="V3177" s="183"/>
      <c r="W3177" s="183"/>
      <c r="X3177" s="183"/>
      <c r="Y3177" s="166" t="s">
        <v>63</v>
      </c>
      <c r="Z3177" s="170" t="s">
        <v>224</v>
      </c>
      <c r="AA3177" s="197" t="s">
        <v>225</v>
      </c>
      <c r="AB3177" s="166" t="s">
        <v>1291</v>
      </c>
      <c r="AC3177" s="166" t="s">
        <v>1292</v>
      </c>
      <c r="AD3177" s="198" t="s">
        <v>1293</v>
      </c>
      <c r="AE3177" s="166" t="s">
        <v>5925</v>
      </c>
      <c r="AF3177" s="166" t="s">
        <v>5926</v>
      </c>
      <c r="AG3177" s="165" t="s">
        <v>230</v>
      </c>
      <c r="AH3177" s="166" t="s">
        <v>3773</v>
      </c>
      <c r="AI3177" s="186">
        <v>0.13</v>
      </c>
      <c r="AJ3177" s="184">
        <v>1006</v>
      </c>
      <c r="AK3177" s="167">
        <f t="shared" si="454"/>
        <v>0.3583013698630137</v>
      </c>
      <c r="AL3177" s="167">
        <v>0</v>
      </c>
      <c r="AM3177" s="187">
        <f t="shared" si="455"/>
        <v>0.3583013698630137</v>
      </c>
      <c r="AN3177" s="167">
        <f t="shared" si="450"/>
        <v>0.3583013698630137</v>
      </c>
      <c r="AO3177" s="167">
        <v>0</v>
      </c>
      <c r="AP3177" s="167">
        <f t="shared" si="451"/>
        <v>0.3583013698630137</v>
      </c>
      <c r="AQ3177" s="167">
        <f t="shared" si="453"/>
        <v>10.74904109589041</v>
      </c>
      <c r="AR3177" s="193" t="s">
        <v>231</v>
      </c>
      <c r="AS3177" s="194"/>
      <c r="AT3177" s="166" t="s">
        <v>325</v>
      </c>
      <c r="AU3177" s="166" t="s">
        <v>3844</v>
      </c>
      <c r="AV3177" s="679" t="s">
        <v>5927</v>
      </c>
      <c r="AW3177" s="166" t="s">
        <v>234</v>
      </c>
      <c r="AX3177" s="46"/>
      <c r="AY3177" s="2391"/>
    </row>
    <row r="3178" spans="1:51" s="55" customFormat="1" ht="15.95" customHeight="1" x14ac:dyDescent="0.25">
      <c r="A3178" s="182">
        <v>668</v>
      </c>
      <c r="B3178" s="170" t="s">
        <v>51</v>
      </c>
      <c r="C3178" s="170" t="s">
        <v>17640</v>
      </c>
      <c r="D3178" s="166" t="s">
        <v>19234</v>
      </c>
      <c r="E3178" s="166" t="s">
        <v>5928</v>
      </c>
      <c r="F3178" s="166" t="s">
        <v>5929</v>
      </c>
      <c r="G3178" s="166"/>
      <c r="H3178" s="166" t="s">
        <v>219</v>
      </c>
      <c r="I3178" s="166" t="s">
        <v>1413</v>
      </c>
      <c r="J3178" s="166" t="s">
        <v>221</v>
      </c>
      <c r="K3178" s="166" t="s">
        <v>222</v>
      </c>
      <c r="L3178" s="166" t="s">
        <v>221</v>
      </c>
      <c r="M3178" s="166" t="s">
        <v>222</v>
      </c>
      <c r="N3178" s="186">
        <v>10</v>
      </c>
      <c r="O3178" s="186">
        <v>2</v>
      </c>
      <c r="P3178" s="186">
        <f t="shared" si="452"/>
        <v>20</v>
      </c>
      <c r="Q3178" s="184">
        <v>1</v>
      </c>
      <c r="R3178" s="183"/>
      <c r="S3178" s="183">
        <v>0</v>
      </c>
      <c r="T3178" s="183"/>
      <c r="U3178" s="183">
        <v>0</v>
      </c>
      <c r="V3178" s="183"/>
      <c r="W3178" s="183"/>
      <c r="X3178" s="183"/>
      <c r="Y3178" s="166" t="s">
        <v>63</v>
      </c>
      <c r="Z3178" s="170" t="s">
        <v>224</v>
      </c>
      <c r="AA3178" s="197" t="s">
        <v>225</v>
      </c>
      <c r="AB3178" s="166" t="s">
        <v>1291</v>
      </c>
      <c r="AC3178" s="166" t="s">
        <v>1292</v>
      </c>
      <c r="AD3178" s="198" t="s">
        <v>1293</v>
      </c>
      <c r="AE3178" s="166" t="s">
        <v>4174</v>
      </c>
      <c r="AF3178" s="166" t="s">
        <v>5930</v>
      </c>
      <c r="AG3178" s="165" t="s">
        <v>230</v>
      </c>
      <c r="AH3178" s="166" t="s">
        <v>3773</v>
      </c>
      <c r="AI3178" s="186">
        <v>0.13</v>
      </c>
      <c r="AJ3178" s="184">
        <v>24</v>
      </c>
      <c r="AK3178" s="167">
        <f t="shared" si="454"/>
        <v>8.5479452054794524E-3</v>
      </c>
      <c r="AL3178" s="167">
        <v>0</v>
      </c>
      <c r="AM3178" s="187">
        <f t="shared" si="455"/>
        <v>8.5479452054794524E-3</v>
      </c>
      <c r="AN3178" s="167">
        <f t="shared" si="450"/>
        <v>8.5479452054794524E-3</v>
      </c>
      <c r="AO3178" s="167">
        <v>0</v>
      </c>
      <c r="AP3178" s="167">
        <f t="shared" si="451"/>
        <v>8.5479452054794524E-3</v>
      </c>
      <c r="AQ3178" s="167">
        <f t="shared" si="453"/>
        <v>0.2564383561643836</v>
      </c>
      <c r="AR3178" s="193" t="s">
        <v>231</v>
      </c>
      <c r="AS3178" s="194"/>
      <c r="AT3178" s="166" t="s">
        <v>325</v>
      </c>
      <c r="AU3178" s="166" t="s">
        <v>3844</v>
      </c>
      <c r="AV3178" s="679" t="s">
        <v>5931</v>
      </c>
      <c r="AW3178" s="166" t="s">
        <v>234</v>
      </c>
      <c r="AX3178" s="46"/>
      <c r="AY3178" s="2391"/>
    </row>
    <row r="3179" spans="1:51" s="55" customFormat="1" ht="15.95" customHeight="1" x14ac:dyDescent="0.25">
      <c r="A3179" s="182">
        <v>669</v>
      </c>
      <c r="B3179" s="170" t="s">
        <v>51</v>
      </c>
      <c r="C3179" s="170" t="s">
        <v>17640</v>
      </c>
      <c r="D3179" s="166" t="s">
        <v>19235</v>
      </c>
      <c r="E3179" s="166" t="s">
        <v>5932</v>
      </c>
      <c r="F3179" s="166" t="s">
        <v>5933</v>
      </c>
      <c r="G3179" s="166"/>
      <c r="H3179" s="166" t="s">
        <v>219</v>
      </c>
      <c r="I3179" s="166" t="s">
        <v>316</v>
      </c>
      <c r="J3179" s="166" t="s">
        <v>221</v>
      </c>
      <c r="K3179" s="166" t="s">
        <v>222</v>
      </c>
      <c r="L3179" s="166" t="s">
        <v>317</v>
      </c>
      <c r="M3179" s="166">
        <v>0</v>
      </c>
      <c r="N3179" s="186">
        <v>6</v>
      </c>
      <c r="O3179" s="186">
        <v>1.5</v>
      </c>
      <c r="P3179" s="186">
        <f t="shared" si="452"/>
        <v>9</v>
      </c>
      <c r="Q3179" s="184">
        <v>1</v>
      </c>
      <c r="R3179" s="183"/>
      <c r="S3179" s="183">
        <v>0</v>
      </c>
      <c r="T3179" s="183"/>
      <c r="U3179" s="183">
        <v>0</v>
      </c>
      <c r="V3179" s="183"/>
      <c r="W3179" s="183"/>
      <c r="X3179" s="183"/>
      <c r="Y3179" s="166" t="s">
        <v>63</v>
      </c>
      <c r="Z3179" s="170" t="s">
        <v>224</v>
      </c>
      <c r="AA3179" s="197" t="s">
        <v>225</v>
      </c>
      <c r="AB3179" s="166" t="s">
        <v>1291</v>
      </c>
      <c r="AC3179" s="166" t="s">
        <v>1292</v>
      </c>
      <c r="AD3179" s="198" t="s">
        <v>1293</v>
      </c>
      <c r="AE3179" s="166" t="s">
        <v>5934</v>
      </c>
      <c r="AF3179" s="166" t="s">
        <v>5935</v>
      </c>
      <c r="AG3179" s="165" t="s">
        <v>230</v>
      </c>
      <c r="AH3179" s="166" t="s">
        <v>3773</v>
      </c>
      <c r="AI3179" s="186">
        <v>0.13</v>
      </c>
      <c r="AJ3179" s="184">
        <v>170</v>
      </c>
      <c r="AK3179" s="167">
        <f t="shared" si="454"/>
        <v>6.0547945205479459E-2</v>
      </c>
      <c r="AL3179" s="167">
        <v>0</v>
      </c>
      <c r="AM3179" s="187">
        <f t="shared" si="455"/>
        <v>6.0547945205479459E-2</v>
      </c>
      <c r="AN3179" s="167">
        <f t="shared" si="450"/>
        <v>6.0547945205479459E-2</v>
      </c>
      <c r="AO3179" s="167">
        <v>0</v>
      </c>
      <c r="AP3179" s="167">
        <f t="shared" si="451"/>
        <v>6.0547945205479459E-2</v>
      </c>
      <c r="AQ3179" s="167">
        <f t="shared" si="453"/>
        <v>1.8164383561643838</v>
      </c>
      <c r="AR3179" s="193" t="s">
        <v>231</v>
      </c>
      <c r="AS3179" s="194"/>
      <c r="AT3179" s="166" t="s">
        <v>325</v>
      </c>
      <c r="AU3179" s="166" t="s">
        <v>3844</v>
      </c>
      <c r="AV3179" s="679" t="s">
        <v>5936</v>
      </c>
      <c r="AW3179" s="166" t="s">
        <v>234</v>
      </c>
      <c r="AX3179" s="46"/>
      <c r="AY3179" s="2391"/>
    </row>
    <row r="3180" spans="1:51" s="55" customFormat="1" ht="15.95" customHeight="1" x14ac:dyDescent="0.25">
      <c r="A3180" s="182">
        <v>670</v>
      </c>
      <c r="B3180" s="170" t="s">
        <v>52</v>
      </c>
      <c r="C3180" s="170" t="s">
        <v>17640</v>
      </c>
      <c r="D3180" s="166" t="s">
        <v>19236</v>
      </c>
      <c r="E3180" s="166" t="s">
        <v>5937</v>
      </c>
      <c r="F3180" s="166" t="s">
        <v>5938</v>
      </c>
      <c r="G3180" s="166"/>
      <c r="H3180" s="198" t="s">
        <v>732</v>
      </c>
      <c r="I3180" s="166">
        <v>0</v>
      </c>
      <c r="J3180" s="198" t="s">
        <v>317</v>
      </c>
      <c r="K3180" s="198">
        <v>0</v>
      </c>
      <c r="L3180" s="198" t="s">
        <v>317</v>
      </c>
      <c r="M3180" s="198">
        <v>0</v>
      </c>
      <c r="N3180" s="199">
        <v>2</v>
      </c>
      <c r="O3180" s="199">
        <v>1.5</v>
      </c>
      <c r="P3180" s="199">
        <v>3</v>
      </c>
      <c r="Q3180" s="1012">
        <v>2</v>
      </c>
      <c r="R3180" s="223"/>
      <c r="S3180" s="223">
        <v>1</v>
      </c>
      <c r="T3180" s="223"/>
      <c r="U3180" s="223">
        <v>0</v>
      </c>
      <c r="V3180" s="183"/>
      <c r="W3180" s="183"/>
      <c r="X3180" s="183"/>
      <c r="Y3180" s="198" t="s">
        <v>62</v>
      </c>
      <c r="Z3180" s="170" t="s">
        <v>224</v>
      </c>
      <c r="AA3180" s="197" t="s">
        <v>225</v>
      </c>
      <c r="AB3180" s="166" t="s">
        <v>1503</v>
      </c>
      <c r="AC3180" s="203" t="s">
        <v>1504</v>
      </c>
      <c r="AD3180" s="166" t="s">
        <v>1505</v>
      </c>
      <c r="AE3180" s="166" t="s">
        <v>5939</v>
      </c>
      <c r="AF3180" s="166" t="s">
        <v>5940</v>
      </c>
      <c r="AG3180" s="165" t="s">
        <v>230</v>
      </c>
      <c r="AH3180" s="166" t="s">
        <v>3773</v>
      </c>
      <c r="AI3180" s="186">
        <v>0.13</v>
      </c>
      <c r="AJ3180" s="184">
        <v>344</v>
      </c>
      <c r="AK3180" s="167">
        <f t="shared" si="454"/>
        <v>0.12252054794520548</v>
      </c>
      <c r="AL3180" s="167">
        <v>0</v>
      </c>
      <c r="AM3180" s="187">
        <f t="shared" si="455"/>
        <v>0.12252054794520548</v>
      </c>
      <c r="AN3180" s="167">
        <f t="shared" si="450"/>
        <v>0.12252054794520548</v>
      </c>
      <c r="AO3180" s="167">
        <v>0</v>
      </c>
      <c r="AP3180" s="167">
        <f t="shared" si="451"/>
        <v>0.12252054794520548</v>
      </c>
      <c r="AQ3180" s="167">
        <f t="shared" si="453"/>
        <v>3.6756164383561645</v>
      </c>
      <c r="AR3180" s="193" t="s">
        <v>231</v>
      </c>
      <c r="AS3180" s="194"/>
      <c r="AT3180" s="166" t="s">
        <v>325</v>
      </c>
      <c r="AU3180" s="198" t="s">
        <v>3844</v>
      </c>
      <c r="AV3180" s="679" t="s">
        <v>5941</v>
      </c>
      <c r="AW3180" s="166" t="s">
        <v>234</v>
      </c>
      <c r="AX3180" s="46"/>
      <c r="AY3180" s="2391"/>
    </row>
    <row r="3181" spans="1:51" s="55" customFormat="1" ht="15.95" customHeight="1" x14ac:dyDescent="0.25">
      <c r="A3181" s="182">
        <v>671</v>
      </c>
      <c r="B3181" s="170" t="s">
        <v>52</v>
      </c>
      <c r="C3181" s="170" t="s">
        <v>17640</v>
      </c>
      <c r="D3181" s="166" t="s">
        <v>19237</v>
      </c>
      <c r="E3181" s="166" t="s">
        <v>5942</v>
      </c>
      <c r="F3181" s="166" t="s">
        <v>5943</v>
      </c>
      <c r="G3181" s="166"/>
      <c r="H3181" s="198" t="s">
        <v>732</v>
      </c>
      <c r="I3181" s="166">
        <v>0</v>
      </c>
      <c r="J3181" s="198" t="s">
        <v>317</v>
      </c>
      <c r="K3181" s="198">
        <v>0</v>
      </c>
      <c r="L3181" s="198" t="s">
        <v>317</v>
      </c>
      <c r="M3181" s="198">
        <v>0</v>
      </c>
      <c r="N3181" s="199">
        <v>2</v>
      </c>
      <c r="O3181" s="199">
        <v>1.5</v>
      </c>
      <c r="P3181" s="199">
        <v>3</v>
      </c>
      <c r="Q3181" s="1012">
        <v>2</v>
      </c>
      <c r="R3181" s="223"/>
      <c r="S3181" s="223">
        <v>1</v>
      </c>
      <c r="T3181" s="223"/>
      <c r="U3181" s="223">
        <v>0</v>
      </c>
      <c r="V3181" s="183"/>
      <c r="W3181" s="183"/>
      <c r="X3181" s="183"/>
      <c r="Y3181" s="198" t="s">
        <v>62</v>
      </c>
      <c r="Z3181" s="170" t="s">
        <v>224</v>
      </c>
      <c r="AA3181" s="197" t="s">
        <v>225</v>
      </c>
      <c r="AB3181" s="166" t="s">
        <v>1503</v>
      </c>
      <c r="AC3181" s="203" t="s">
        <v>1504</v>
      </c>
      <c r="AD3181" s="166" t="s">
        <v>1505</v>
      </c>
      <c r="AE3181" s="166" t="s">
        <v>4297</v>
      </c>
      <c r="AF3181" s="166" t="s">
        <v>5944</v>
      </c>
      <c r="AG3181" s="165" t="s">
        <v>230</v>
      </c>
      <c r="AH3181" s="166" t="s">
        <v>3773</v>
      </c>
      <c r="AI3181" s="186">
        <v>0.13</v>
      </c>
      <c r="AJ3181" s="184">
        <v>590</v>
      </c>
      <c r="AK3181" s="167">
        <f t="shared" si="454"/>
        <v>0.21013698630136987</v>
      </c>
      <c r="AL3181" s="167">
        <v>0</v>
      </c>
      <c r="AM3181" s="187">
        <f t="shared" si="455"/>
        <v>0.21013698630136987</v>
      </c>
      <c r="AN3181" s="167">
        <f t="shared" si="450"/>
        <v>0.21013698630136987</v>
      </c>
      <c r="AO3181" s="167">
        <v>0</v>
      </c>
      <c r="AP3181" s="167">
        <f t="shared" si="451"/>
        <v>0.21013698630136987</v>
      </c>
      <c r="AQ3181" s="167">
        <f t="shared" si="453"/>
        <v>6.3041095890410963</v>
      </c>
      <c r="AR3181" s="193" t="s">
        <v>231</v>
      </c>
      <c r="AS3181" s="194"/>
      <c r="AT3181" s="166" t="s">
        <v>325</v>
      </c>
      <c r="AU3181" s="198" t="s">
        <v>3844</v>
      </c>
      <c r="AV3181" s="679" t="s">
        <v>5945</v>
      </c>
      <c r="AW3181" s="166" t="s">
        <v>234</v>
      </c>
      <c r="AX3181" s="46"/>
      <c r="AY3181" s="2391"/>
    </row>
    <row r="3182" spans="1:51" s="55" customFormat="1" ht="15.95" customHeight="1" x14ac:dyDescent="0.25">
      <c r="A3182" s="182">
        <v>672</v>
      </c>
      <c r="B3182" s="170" t="s">
        <v>52</v>
      </c>
      <c r="C3182" s="170" t="s">
        <v>17640</v>
      </c>
      <c r="D3182" s="166" t="s">
        <v>19238</v>
      </c>
      <c r="E3182" s="166" t="s">
        <v>5946</v>
      </c>
      <c r="F3182" s="166" t="s">
        <v>5947</v>
      </c>
      <c r="G3182" s="166"/>
      <c r="H3182" s="198" t="s">
        <v>732</v>
      </c>
      <c r="I3182" s="166">
        <v>0</v>
      </c>
      <c r="J3182" s="198" t="s">
        <v>317</v>
      </c>
      <c r="K3182" s="198">
        <v>0</v>
      </c>
      <c r="L3182" s="198" t="s">
        <v>317</v>
      </c>
      <c r="M3182" s="198">
        <v>0</v>
      </c>
      <c r="N3182" s="199">
        <v>2</v>
      </c>
      <c r="O3182" s="199">
        <v>1.5</v>
      </c>
      <c r="P3182" s="199">
        <v>3</v>
      </c>
      <c r="Q3182" s="1012">
        <v>2</v>
      </c>
      <c r="R3182" s="223"/>
      <c r="S3182" s="223">
        <v>1</v>
      </c>
      <c r="T3182" s="223"/>
      <c r="U3182" s="223">
        <v>0</v>
      </c>
      <c r="V3182" s="183"/>
      <c r="W3182" s="183"/>
      <c r="X3182" s="183"/>
      <c r="Y3182" s="198" t="s">
        <v>62</v>
      </c>
      <c r="Z3182" s="170" t="s">
        <v>224</v>
      </c>
      <c r="AA3182" s="197" t="s">
        <v>225</v>
      </c>
      <c r="AB3182" s="166" t="s">
        <v>1503</v>
      </c>
      <c r="AC3182" s="203" t="s">
        <v>1504</v>
      </c>
      <c r="AD3182" s="166" t="s">
        <v>1505</v>
      </c>
      <c r="AE3182" s="166" t="s">
        <v>1529</v>
      </c>
      <c r="AF3182" s="166" t="s">
        <v>5948</v>
      </c>
      <c r="AG3182" s="165" t="s">
        <v>230</v>
      </c>
      <c r="AH3182" s="166" t="s">
        <v>3773</v>
      </c>
      <c r="AI3182" s="186">
        <v>0.13</v>
      </c>
      <c r="AJ3182" s="184">
        <v>392</v>
      </c>
      <c r="AK3182" s="167">
        <f t="shared" si="454"/>
        <v>0.13961643835616439</v>
      </c>
      <c r="AL3182" s="167">
        <v>0</v>
      </c>
      <c r="AM3182" s="187">
        <f t="shared" si="455"/>
        <v>0.13961643835616439</v>
      </c>
      <c r="AN3182" s="167">
        <f t="shared" si="450"/>
        <v>0.13961643835616439</v>
      </c>
      <c r="AO3182" s="167">
        <v>0</v>
      </c>
      <c r="AP3182" s="167">
        <f t="shared" si="451"/>
        <v>0.13961643835616439</v>
      </c>
      <c r="AQ3182" s="167">
        <f t="shared" si="453"/>
        <v>4.1884931506849314</v>
      </c>
      <c r="AR3182" s="193" t="s">
        <v>231</v>
      </c>
      <c r="AS3182" s="194"/>
      <c r="AT3182" s="166" t="s">
        <v>325</v>
      </c>
      <c r="AU3182" s="198" t="s">
        <v>3844</v>
      </c>
      <c r="AV3182" s="679" t="s">
        <v>5949</v>
      </c>
      <c r="AW3182" s="166" t="s">
        <v>234</v>
      </c>
      <c r="AX3182" s="46"/>
      <c r="AY3182" s="2391"/>
    </row>
    <row r="3183" spans="1:51" s="55" customFormat="1" ht="15.95" customHeight="1" x14ac:dyDescent="0.25">
      <c r="A3183" s="182">
        <v>673</v>
      </c>
      <c r="B3183" s="170" t="s">
        <v>52</v>
      </c>
      <c r="C3183" s="170" t="s">
        <v>17640</v>
      </c>
      <c r="D3183" s="166" t="s">
        <v>19239</v>
      </c>
      <c r="E3183" s="166" t="s">
        <v>5950</v>
      </c>
      <c r="F3183" s="166" t="s">
        <v>5951</v>
      </c>
      <c r="G3183" s="166"/>
      <c r="H3183" s="198" t="s">
        <v>732</v>
      </c>
      <c r="I3183" s="166">
        <v>0</v>
      </c>
      <c r="J3183" s="198" t="s">
        <v>317</v>
      </c>
      <c r="K3183" s="198">
        <v>0</v>
      </c>
      <c r="L3183" s="198" t="s">
        <v>317</v>
      </c>
      <c r="M3183" s="198">
        <v>0</v>
      </c>
      <c r="N3183" s="199">
        <v>2</v>
      </c>
      <c r="O3183" s="199">
        <v>1.5</v>
      </c>
      <c r="P3183" s="199">
        <v>3</v>
      </c>
      <c r="Q3183" s="1012">
        <v>2</v>
      </c>
      <c r="R3183" s="223"/>
      <c r="S3183" s="223">
        <v>1</v>
      </c>
      <c r="T3183" s="223"/>
      <c r="U3183" s="223">
        <v>0</v>
      </c>
      <c r="V3183" s="183"/>
      <c r="W3183" s="183"/>
      <c r="X3183" s="183"/>
      <c r="Y3183" s="198" t="s">
        <v>62</v>
      </c>
      <c r="Z3183" s="170" t="s">
        <v>224</v>
      </c>
      <c r="AA3183" s="197" t="s">
        <v>225</v>
      </c>
      <c r="AB3183" s="166" t="s">
        <v>1503</v>
      </c>
      <c r="AC3183" s="203" t="s">
        <v>1504</v>
      </c>
      <c r="AD3183" s="166" t="s">
        <v>1505</v>
      </c>
      <c r="AE3183" s="166" t="s">
        <v>4341</v>
      </c>
      <c r="AF3183" s="166" t="s">
        <v>5952</v>
      </c>
      <c r="AG3183" s="165" t="s">
        <v>230</v>
      </c>
      <c r="AH3183" s="166" t="s">
        <v>3773</v>
      </c>
      <c r="AI3183" s="186">
        <v>0.13</v>
      </c>
      <c r="AJ3183" s="184">
        <v>455</v>
      </c>
      <c r="AK3183" s="167">
        <f t="shared" si="454"/>
        <v>0.16205479452054794</v>
      </c>
      <c r="AL3183" s="167">
        <v>0</v>
      </c>
      <c r="AM3183" s="187">
        <f t="shared" si="455"/>
        <v>0.16205479452054794</v>
      </c>
      <c r="AN3183" s="167">
        <f t="shared" si="450"/>
        <v>0.16205479452054794</v>
      </c>
      <c r="AO3183" s="167">
        <v>0</v>
      </c>
      <c r="AP3183" s="167">
        <f t="shared" si="451"/>
        <v>0.16205479452054794</v>
      </c>
      <c r="AQ3183" s="167">
        <f t="shared" si="453"/>
        <v>4.8616438356164382</v>
      </c>
      <c r="AR3183" s="193" t="s">
        <v>231</v>
      </c>
      <c r="AS3183" s="194"/>
      <c r="AT3183" s="166" t="s">
        <v>325</v>
      </c>
      <c r="AU3183" s="198" t="s">
        <v>3844</v>
      </c>
      <c r="AV3183" s="679" t="s">
        <v>5953</v>
      </c>
      <c r="AW3183" s="166" t="s">
        <v>234</v>
      </c>
      <c r="AX3183" s="46"/>
      <c r="AY3183" s="2391"/>
    </row>
    <row r="3184" spans="1:51" s="55" customFormat="1" ht="15.95" customHeight="1" x14ac:dyDescent="0.25">
      <c r="A3184" s="182">
        <v>674</v>
      </c>
      <c r="B3184" s="170" t="s">
        <v>52</v>
      </c>
      <c r="C3184" s="170" t="s">
        <v>17640</v>
      </c>
      <c r="D3184" s="166" t="s">
        <v>19240</v>
      </c>
      <c r="E3184" s="166" t="s">
        <v>5954</v>
      </c>
      <c r="F3184" s="166" t="s">
        <v>5955</v>
      </c>
      <c r="G3184" s="166"/>
      <c r="H3184" s="198" t="s">
        <v>732</v>
      </c>
      <c r="I3184" s="166">
        <v>0</v>
      </c>
      <c r="J3184" s="198" t="s">
        <v>317</v>
      </c>
      <c r="K3184" s="198">
        <v>0</v>
      </c>
      <c r="L3184" s="198" t="s">
        <v>317</v>
      </c>
      <c r="M3184" s="198">
        <v>0</v>
      </c>
      <c r="N3184" s="199">
        <v>2</v>
      </c>
      <c r="O3184" s="199">
        <v>1.5</v>
      </c>
      <c r="P3184" s="199">
        <v>3</v>
      </c>
      <c r="Q3184" s="1012">
        <v>2</v>
      </c>
      <c r="R3184" s="223"/>
      <c r="S3184" s="223">
        <v>1</v>
      </c>
      <c r="T3184" s="223"/>
      <c r="U3184" s="223">
        <v>0</v>
      </c>
      <c r="V3184" s="183"/>
      <c r="W3184" s="183"/>
      <c r="X3184" s="183"/>
      <c r="Y3184" s="198" t="s">
        <v>62</v>
      </c>
      <c r="Z3184" s="170" t="s">
        <v>224</v>
      </c>
      <c r="AA3184" s="197" t="s">
        <v>225</v>
      </c>
      <c r="AB3184" s="166" t="s">
        <v>1503</v>
      </c>
      <c r="AC3184" s="203" t="s">
        <v>1504</v>
      </c>
      <c r="AD3184" s="166" t="s">
        <v>1505</v>
      </c>
      <c r="AE3184" s="166" t="s">
        <v>5956</v>
      </c>
      <c r="AF3184" s="166" t="s">
        <v>5957</v>
      </c>
      <c r="AG3184" s="165" t="s">
        <v>230</v>
      </c>
      <c r="AH3184" s="166" t="s">
        <v>3773</v>
      </c>
      <c r="AI3184" s="186">
        <v>0.13</v>
      </c>
      <c r="AJ3184" s="184">
        <v>513</v>
      </c>
      <c r="AK3184" s="167">
        <f t="shared" si="454"/>
        <v>0.18271232876712329</v>
      </c>
      <c r="AL3184" s="167">
        <v>0</v>
      </c>
      <c r="AM3184" s="187">
        <f t="shared" si="455"/>
        <v>0.18271232876712329</v>
      </c>
      <c r="AN3184" s="167">
        <f t="shared" si="450"/>
        <v>0.18271232876712329</v>
      </c>
      <c r="AO3184" s="167">
        <v>0</v>
      </c>
      <c r="AP3184" s="167">
        <f t="shared" si="451"/>
        <v>0.18271232876712329</v>
      </c>
      <c r="AQ3184" s="167">
        <f t="shared" si="453"/>
        <v>5.4813698630136987</v>
      </c>
      <c r="AR3184" s="193" t="s">
        <v>231</v>
      </c>
      <c r="AS3184" s="194"/>
      <c r="AT3184" s="166" t="s">
        <v>325</v>
      </c>
      <c r="AU3184" s="198" t="s">
        <v>3844</v>
      </c>
      <c r="AV3184" s="679" t="s">
        <v>5958</v>
      </c>
      <c r="AW3184" s="166" t="s">
        <v>234</v>
      </c>
      <c r="AX3184" s="46"/>
      <c r="AY3184" s="2391"/>
    </row>
    <row r="3185" spans="1:51" s="55" customFormat="1" ht="15.95" customHeight="1" x14ac:dyDescent="0.25">
      <c r="A3185" s="182">
        <v>675</v>
      </c>
      <c r="B3185" s="170" t="s">
        <v>52</v>
      </c>
      <c r="C3185" s="170" t="s">
        <v>17640</v>
      </c>
      <c r="D3185" s="166" t="s">
        <v>19241</v>
      </c>
      <c r="E3185" s="166" t="s">
        <v>5959</v>
      </c>
      <c r="F3185" s="166" t="s">
        <v>5960</v>
      </c>
      <c r="G3185" s="166"/>
      <c r="H3185" s="198" t="s">
        <v>732</v>
      </c>
      <c r="I3185" s="166">
        <v>0</v>
      </c>
      <c r="J3185" s="198" t="s">
        <v>317</v>
      </c>
      <c r="K3185" s="198">
        <v>0</v>
      </c>
      <c r="L3185" s="198" t="s">
        <v>317</v>
      </c>
      <c r="M3185" s="198">
        <v>0</v>
      </c>
      <c r="N3185" s="199">
        <v>8</v>
      </c>
      <c r="O3185" s="199">
        <v>2</v>
      </c>
      <c r="P3185" s="186">
        <f>N3185*O3185</f>
        <v>16</v>
      </c>
      <c r="Q3185" s="1012">
        <v>1</v>
      </c>
      <c r="R3185" s="223"/>
      <c r="S3185" s="223">
        <v>1</v>
      </c>
      <c r="T3185" s="223"/>
      <c r="U3185" s="223">
        <v>0</v>
      </c>
      <c r="V3185" s="183"/>
      <c r="W3185" s="183"/>
      <c r="X3185" s="183"/>
      <c r="Y3185" s="198" t="s">
        <v>62</v>
      </c>
      <c r="Z3185" s="170" t="s">
        <v>224</v>
      </c>
      <c r="AA3185" s="197" t="s">
        <v>225</v>
      </c>
      <c r="AB3185" s="166" t="s">
        <v>1503</v>
      </c>
      <c r="AC3185" s="203" t="s">
        <v>1504</v>
      </c>
      <c r="AD3185" s="166" t="s">
        <v>1505</v>
      </c>
      <c r="AE3185" s="166" t="s">
        <v>4402</v>
      </c>
      <c r="AF3185" s="166" t="s">
        <v>5961</v>
      </c>
      <c r="AG3185" s="165" t="s">
        <v>230</v>
      </c>
      <c r="AH3185" s="166" t="s">
        <v>3773</v>
      </c>
      <c r="AI3185" s="186">
        <v>0.13</v>
      </c>
      <c r="AJ3185" s="184">
        <v>220</v>
      </c>
      <c r="AK3185" s="167">
        <f t="shared" si="454"/>
        <v>7.8356164383561647E-2</v>
      </c>
      <c r="AL3185" s="167">
        <v>0</v>
      </c>
      <c r="AM3185" s="187">
        <f t="shared" si="455"/>
        <v>7.8356164383561647E-2</v>
      </c>
      <c r="AN3185" s="167">
        <f t="shared" si="450"/>
        <v>7.8356164383561647E-2</v>
      </c>
      <c r="AO3185" s="167">
        <v>0</v>
      </c>
      <c r="AP3185" s="167">
        <f t="shared" si="451"/>
        <v>7.8356164383561647E-2</v>
      </c>
      <c r="AQ3185" s="167">
        <f t="shared" si="453"/>
        <v>2.3506849315068492</v>
      </c>
      <c r="AR3185" s="193" t="s">
        <v>231</v>
      </c>
      <c r="AS3185" s="194"/>
      <c r="AT3185" s="166" t="s">
        <v>325</v>
      </c>
      <c r="AU3185" s="198" t="s">
        <v>3844</v>
      </c>
      <c r="AV3185" s="679" t="s">
        <v>5962</v>
      </c>
      <c r="AW3185" s="166" t="s">
        <v>234</v>
      </c>
      <c r="AX3185" s="46"/>
      <c r="AY3185" s="2391"/>
    </row>
    <row r="3186" spans="1:51" s="55" customFormat="1" ht="15.95" customHeight="1" x14ac:dyDescent="0.25">
      <c r="A3186" s="182">
        <v>676</v>
      </c>
      <c r="B3186" s="170" t="s">
        <v>52</v>
      </c>
      <c r="C3186" s="170" t="s">
        <v>17640</v>
      </c>
      <c r="D3186" s="166" t="s">
        <v>19242</v>
      </c>
      <c r="E3186" s="166" t="s">
        <v>5963</v>
      </c>
      <c r="F3186" s="166" t="s">
        <v>5964</v>
      </c>
      <c r="G3186" s="166"/>
      <c r="H3186" s="198" t="s">
        <v>732</v>
      </c>
      <c r="I3186" s="166">
        <v>0</v>
      </c>
      <c r="J3186" s="198" t="s">
        <v>317</v>
      </c>
      <c r="K3186" s="198">
        <v>0</v>
      </c>
      <c r="L3186" s="198" t="s">
        <v>317</v>
      </c>
      <c r="M3186" s="198">
        <v>0</v>
      </c>
      <c r="N3186" s="199">
        <v>2</v>
      </c>
      <c r="O3186" s="199">
        <v>1.5</v>
      </c>
      <c r="P3186" s="199">
        <v>3</v>
      </c>
      <c r="Q3186" s="1012">
        <v>2</v>
      </c>
      <c r="R3186" s="223"/>
      <c r="S3186" s="223">
        <v>1</v>
      </c>
      <c r="T3186" s="223"/>
      <c r="U3186" s="223">
        <v>0</v>
      </c>
      <c r="V3186" s="183"/>
      <c r="W3186" s="183"/>
      <c r="X3186" s="183"/>
      <c r="Y3186" s="198" t="s">
        <v>62</v>
      </c>
      <c r="Z3186" s="170" t="s">
        <v>224</v>
      </c>
      <c r="AA3186" s="197" t="s">
        <v>225</v>
      </c>
      <c r="AB3186" s="166" t="s">
        <v>1503</v>
      </c>
      <c r="AC3186" s="203" t="s">
        <v>1504</v>
      </c>
      <c r="AD3186" s="166" t="s">
        <v>1505</v>
      </c>
      <c r="AE3186" s="166" t="s">
        <v>4422</v>
      </c>
      <c r="AF3186" s="166" t="s">
        <v>5965</v>
      </c>
      <c r="AG3186" s="165" t="s">
        <v>230</v>
      </c>
      <c r="AH3186" s="166" t="s">
        <v>3773</v>
      </c>
      <c r="AI3186" s="186">
        <v>0.13</v>
      </c>
      <c r="AJ3186" s="184">
        <v>372</v>
      </c>
      <c r="AK3186" s="167">
        <f t="shared" si="454"/>
        <v>0.1324931506849315</v>
      </c>
      <c r="AL3186" s="167">
        <v>0</v>
      </c>
      <c r="AM3186" s="187">
        <f t="shared" si="455"/>
        <v>0.1324931506849315</v>
      </c>
      <c r="AN3186" s="167">
        <f t="shared" si="450"/>
        <v>0.1324931506849315</v>
      </c>
      <c r="AO3186" s="167">
        <v>0</v>
      </c>
      <c r="AP3186" s="167">
        <f t="shared" si="451"/>
        <v>0.1324931506849315</v>
      </c>
      <c r="AQ3186" s="167">
        <f t="shared" si="453"/>
        <v>3.9747945205479454</v>
      </c>
      <c r="AR3186" s="193" t="s">
        <v>231</v>
      </c>
      <c r="AS3186" s="194"/>
      <c r="AT3186" s="166" t="s">
        <v>325</v>
      </c>
      <c r="AU3186" s="198" t="s">
        <v>3844</v>
      </c>
      <c r="AV3186" s="679" t="s">
        <v>5966</v>
      </c>
      <c r="AW3186" s="166" t="s">
        <v>234</v>
      </c>
      <c r="AX3186" s="46"/>
      <c r="AY3186" s="2391"/>
    </row>
    <row r="3187" spans="1:51" s="55" customFormat="1" ht="15.95" customHeight="1" x14ac:dyDescent="0.25">
      <c r="A3187" s="182">
        <v>677</v>
      </c>
      <c r="B3187" s="170" t="s">
        <v>52</v>
      </c>
      <c r="C3187" s="170" t="s">
        <v>17640</v>
      </c>
      <c r="D3187" s="166" t="s">
        <v>19243</v>
      </c>
      <c r="E3187" s="166" t="s">
        <v>5967</v>
      </c>
      <c r="F3187" s="166" t="s">
        <v>5968</v>
      </c>
      <c r="G3187" s="166"/>
      <c r="H3187" s="198" t="s">
        <v>732</v>
      </c>
      <c r="I3187" s="166">
        <v>0</v>
      </c>
      <c r="J3187" s="198" t="s">
        <v>221</v>
      </c>
      <c r="K3187" s="198" t="s">
        <v>222</v>
      </c>
      <c r="L3187" s="198" t="s">
        <v>317</v>
      </c>
      <c r="M3187" s="198">
        <v>0</v>
      </c>
      <c r="N3187" s="199">
        <v>2</v>
      </c>
      <c r="O3187" s="199">
        <v>1.5</v>
      </c>
      <c r="P3187" s="199">
        <v>3</v>
      </c>
      <c r="Q3187" s="1012">
        <v>1</v>
      </c>
      <c r="R3187" s="223"/>
      <c r="S3187" s="223">
        <v>0</v>
      </c>
      <c r="T3187" s="223"/>
      <c r="U3187" s="223">
        <v>0</v>
      </c>
      <c r="V3187" s="183"/>
      <c r="W3187" s="183"/>
      <c r="X3187" s="183"/>
      <c r="Y3187" s="198" t="s">
        <v>62</v>
      </c>
      <c r="Z3187" s="170" t="s">
        <v>224</v>
      </c>
      <c r="AA3187" s="197" t="s">
        <v>225</v>
      </c>
      <c r="AB3187" s="166" t="s">
        <v>1503</v>
      </c>
      <c r="AC3187" s="203" t="s">
        <v>1504</v>
      </c>
      <c r="AD3187" s="166" t="s">
        <v>1505</v>
      </c>
      <c r="AE3187" s="166" t="s">
        <v>4433</v>
      </c>
      <c r="AF3187" s="166" t="s">
        <v>5969</v>
      </c>
      <c r="AG3187" s="165" t="s">
        <v>230</v>
      </c>
      <c r="AH3187" s="166" t="s">
        <v>3773</v>
      </c>
      <c r="AI3187" s="186">
        <v>0.13</v>
      </c>
      <c r="AJ3187" s="184">
        <v>192</v>
      </c>
      <c r="AK3187" s="167">
        <f t="shared" si="454"/>
        <v>6.8383561643835619E-2</v>
      </c>
      <c r="AL3187" s="167">
        <v>0</v>
      </c>
      <c r="AM3187" s="187">
        <f t="shared" si="455"/>
        <v>6.8383561643835619E-2</v>
      </c>
      <c r="AN3187" s="167">
        <f t="shared" si="450"/>
        <v>6.8383561643835619E-2</v>
      </c>
      <c r="AO3187" s="167">
        <v>0</v>
      </c>
      <c r="AP3187" s="167">
        <f t="shared" si="451"/>
        <v>6.8383561643835619E-2</v>
      </c>
      <c r="AQ3187" s="167">
        <f t="shared" si="453"/>
        <v>2.0515068493150688</v>
      </c>
      <c r="AR3187" s="193" t="s">
        <v>231</v>
      </c>
      <c r="AS3187" s="194"/>
      <c r="AT3187" s="166" t="s">
        <v>325</v>
      </c>
      <c r="AU3187" s="198" t="s">
        <v>3844</v>
      </c>
      <c r="AV3187" s="679" t="s">
        <v>5970</v>
      </c>
      <c r="AW3187" s="166" t="s">
        <v>234</v>
      </c>
      <c r="AX3187" s="46"/>
      <c r="AY3187" s="2391"/>
    </row>
    <row r="3188" spans="1:51" s="55" customFormat="1" ht="15.95" customHeight="1" x14ac:dyDescent="0.25">
      <c r="A3188" s="182">
        <v>678</v>
      </c>
      <c r="B3188" s="170" t="s">
        <v>52</v>
      </c>
      <c r="C3188" s="170" t="s">
        <v>17640</v>
      </c>
      <c r="D3188" s="166" t="s">
        <v>19244</v>
      </c>
      <c r="E3188" s="166" t="s">
        <v>5971</v>
      </c>
      <c r="F3188" s="166" t="s">
        <v>5972</v>
      </c>
      <c r="G3188" s="166"/>
      <c r="H3188" s="198" t="s">
        <v>219</v>
      </c>
      <c r="I3188" s="166" t="s">
        <v>316</v>
      </c>
      <c r="J3188" s="198" t="s">
        <v>221</v>
      </c>
      <c r="K3188" s="198" t="s">
        <v>222</v>
      </c>
      <c r="L3188" s="198" t="s">
        <v>221</v>
      </c>
      <c r="M3188" s="198" t="s">
        <v>222</v>
      </c>
      <c r="N3188" s="186">
        <v>3</v>
      </c>
      <c r="O3188" s="186">
        <v>1.6</v>
      </c>
      <c r="P3188" s="186">
        <v>4.8</v>
      </c>
      <c r="Q3188" s="1012">
        <v>2</v>
      </c>
      <c r="R3188" s="223"/>
      <c r="S3188" s="223">
        <v>1</v>
      </c>
      <c r="T3188" s="223"/>
      <c r="U3188" s="223">
        <v>0</v>
      </c>
      <c r="V3188" s="183"/>
      <c r="W3188" s="183"/>
      <c r="X3188" s="183"/>
      <c r="Y3188" s="198" t="s">
        <v>62</v>
      </c>
      <c r="Z3188" s="170" t="s">
        <v>224</v>
      </c>
      <c r="AA3188" s="197" t="s">
        <v>225</v>
      </c>
      <c r="AB3188" s="166" t="s">
        <v>1503</v>
      </c>
      <c r="AC3188" s="203" t="s">
        <v>1504</v>
      </c>
      <c r="AD3188" s="166" t="s">
        <v>1505</v>
      </c>
      <c r="AE3188" s="166" t="s">
        <v>4439</v>
      </c>
      <c r="AF3188" s="166" t="s">
        <v>5973</v>
      </c>
      <c r="AG3188" s="165" t="s">
        <v>230</v>
      </c>
      <c r="AH3188" s="166" t="s">
        <v>3773</v>
      </c>
      <c r="AI3188" s="186">
        <v>0.13</v>
      </c>
      <c r="AJ3188" s="184">
        <v>358</v>
      </c>
      <c r="AK3188" s="167">
        <f t="shared" si="454"/>
        <v>0.1275068493150685</v>
      </c>
      <c r="AL3188" s="167">
        <v>0</v>
      </c>
      <c r="AM3188" s="187">
        <f t="shared" si="455"/>
        <v>0.1275068493150685</v>
      </c>
      <c r="AN3188" s="167">
        <f t="shared" si="450"/>
        <v>0.1275068493150685</v>
      </c>
      <c r="AO3188" s="167">
        <v>0</v>
      </c>
      <c r="AP3188" s="167">
        <f t="shared" si="451"/>
        <v>0.1275068493150685</v>
      </c>
      <c r="AQ3188" s="167">
        <f t="shared" si="453"/>
        <v>3.8252054794520554</v>
      </c>
      <c r="AR3188" s="193" t="s">
        <v>231</v>
      </c>
      <c r="AS3188" s="194"/>
      <c r="AT3188" s="166" t="s">
        <v>325</v>
      </c>
      <c r="AU3188" s="198" t="s">
        <v>3844</v>
      </c>
      <c r="AV3188" s="679" t="s">
        <v>5974</v>
      </c>
      <c r="AW3188" s="166" t="s">
        <v>234</v>
      </c>
      <c r="AX3188" s="46"/>
      <c r="AY3188" s="2391"/>
    </row>
    <row r="3189" spans="1:51" s="55" customFormat="1" ht="15.95" customHeight="1" x14ac:dyDescent="0.25">
      <c r="A3189" s="182">
        <v>679</v>
      </c>
      <c r="B3189" s="170" t="s">
        <v>52</v>
      </c>
      <c r="C3189" s="170" t="s">
        <v>17640</v>
      </c>
      <c r="D3189" s="166" t="s">
        <v>19245</v>
      </c>
      <c r="E3189" s="166" t="s">
        <v>5975</v>
      </c>
      <c r="F3189" s="166" t="s">
        <v>5976</v>
      </c>
      <c r="G3189" s="166"/>
      <c r="H3189" s="198" t="s">
        <v>732</v>
      </c>
      <c r="I3189" s="166">
        <v>0</v>
      </c>
      <c r="J3189" s="198" t="s">
        <v>317</v>
      </c>
      <c r="K3189" s="198">
        <v>0</v>
      </c>
      <c r="L3189" s="198" t="s">
        <v>317</v>
      </c>
      <c r="M3189" s="198">
        <v>0</v>
      </c>
      <c r="N3189" s="199">
        <v>2</v>
      </c>
      <c r="O3189" s="199">
        <v>1.5</v>
      </c>
      <c r="P3189" s="199">
        <v>3</v>
      </c>
      <c r="Q3189" s="1012">
        <v>2</v>
      </c>
      <c r="R3189" s="223"/>
      <c r="S3189" s="223">
        <v>0</v>
      </c>
      <c r="T3189" s="223"/>
      <c r="U3189" s="223">
        <v>0</v>
      </c>
      <c r="V3189" s="183"/>
      <c r="W3189" s="183"/>
      <c r="X3189" s="183"/>
      <c r="Y3189" s="198" t="s">
        <v>62</v>
      </c>
      <c r="Z3189" s="170" t="s">
        <v>224</v>
      </c>
      <c r="AA3189" s="197" t="s">
        <v>225</v>
      </c>
      <c r="AB3189" s="166" t="s">
        <v>1503</v>
      </c>
      <c r="AC3189" s="203" t="s">
        <v>1504</v>
      </c>
      <c r="AD3189" s="166" t="s">
        <v>1505</v>
      </c>
      <c r="AE3189" s="166" t="s">
        <v>5977</v>
      </c>
      <c r="AF3189" s="166" t="s">
        <v>5978</v>
      </c>
      <c r="AG3189" s="165" t="s">
        <v>230</v>
      </c>
      <c r="AH3189" s="166" t="s">
        <v>3773</v>
      </c>
      <c r="AI3189" s="186">
        <v>0.13</v>
      </c>
      <c r="AJ3189" s="184">
        <v>261</v>
      </c>
      <c r="AK3189" s="167">
        <f t="shared" si="454"/>
        <v>9.2958904109589041E-2</v>
      </c>
      <c r="AL3189" s="167">
        <v>0</v>
      </c>
      <c r="AM3189" s="187">
        <f t="shared" si="455"/>
        <v>9.2958904109589041E-2</v>
      </c>
      <c r="AN3189" s="167">
        <f t="shared" si="450"/>
        <v>9.2958904109589041E-2</v>
      </c>
      <c r="AO3189" s="167">
        <v>0</v>
      </c>
      <c r="AP3189" s="167">
        <f t="shared" si="451"/>
        <v>9.2958904109589041E-2</v>
      </c>
      <c r="AQ3189" s="167">
        <f t="shared" si="453"/>
        <v>2.7887671232876712</v>
      </c>
      <c r="AR3189" s="193" t="s">
        <v>231</v>
      </c>
      <c r="AS3189" s="194"/>
      <c r="AT3189" s="166" t="s">
        <v>325</v>
      </c>
      <c r="AU3189" s="198" t="s">
        <v>3844</v>
      </c>
      <c r="AV3189" s="679" t="s">
        <v>5979</v>
      </c>
      <c r="AW3189" s="166" t="s">
        <v>234</v>
      </c>
      <c r="AX3189" s="46"/>
      <c r="AY3189" s="2391"/>
    </row>
    <row r="3190" spans="1:51" s="55" customFormat="1" ht="15.95" customHeight="1" x14ac:dyDescent="0.25">
      <c r="A3190" s="182">
        <v>680</v>
      </c>
      <c r="B3190" s="170" t="s">
        <v>52</v>
      </c>
      <c r="C3190" s="170" t="s">
        <v>17640</v>
      </c>
      <c r="D3190" s="166" t="s">
        <v>19246</v>
      </c>
      <c r="E3190" s="166" t="s">
        <v>5980</v>
      </c>
      <c r="F3190" s="166" t="s">
        <v>5981</v>
      </c>
      <c r="G3190" s="166"/>
      <c r="H3190" s="198" t="s">
        <v>732</v>
      </c>
      <c r="I3190" s="166">
        <v>0</v>
      </c>
      <c r="J3190" s="198" t="s">
        <v>317</v>
      </c>
      <c r="K3190" s="198">
        <v>0</v>
      </c>
      <c r="L3190" s="198" t="s">
        <v>317</v>
      </c>
      <c r="M3190" s="198">
        <v>0</v>
      </c>
      <c r="N3190" s="199">
        <v>2</v>
      </c>
      <c r="O3190" s="199">
        <v>1.5</v>
      </c>
      <c r="P3190" s="199">
        <v>3</v>
      </c>
      <c r="Q3190" s="1012">
        <v>1</v>
      </c>
      <c r="R3190" s="223"/>
      <c r="S3190" s="223">
        <v>0</v>
      </c>
      <c r="T3190" s="223"/>
      <c r="U3190" s="223">
        <v>0</v>
      </c>
      <c r="V3190" s="183"/>
      <c r="W3190" s="183"/>
      <c r="X3190" s="183"/>
      <c r="Y3190" s="198" t="s">
        <v>62</v>
      </c>
      <c r="Z3190" s="170" t="s">
        <v>224</v>
      </c>
      <c r="AA3190" s="197" t="s">
        <v>225</v>
      </c>
      <c r="AB3190" s="166" t="s">
        <v>1503</v>
      </c>
      <c r="AC3190" s="203" t="s">
        <v>1504</v>
      </c>
      <c r="AD3190" s="166" t="s">
        <v>1505</v>
      </c>
      <c r="AE3190" s="166" t="s">
        <v>4491</v>
      </c>
      <c r="AF3190" s="166" t="s">
        <v>5982</v>
      </c>
      <c r="AG3190" s="165" t="s">
        <v>230</v>
      </c>
      <c r="AH3190" s="166" t="s">
        <v>3773</v>
      </c>
      <c r="AI3190" s="186">
        <v>0.13</v>
      </c>
      <c r="AJ3190" s="184">
        <v>96</v>
      </c>
      <c r="AK3190" s="167">
        <f t="shared" si="454"/>
        <v>3.419178082191781E-2</v>
      </c>
      <c r="AL3190" s="167">
        <v>0</v>
      </c>
      <c r="AM3190" s="187">
        <f t="shared" si="455"/>
        <v>3.419178082191781E-2</v>
      </c>
      <c r="AN3190" s="167">
        <f t="shared" si="450"/>
        <v>3.419178082191781E-2</v>
      </c>
      <c r="AO3190" s="167">
        <v>0</v>
      </c>
      <c r="AP3190" s="167">
        <f t="shared" si="451"/>
        <v>3.419178082191781E-2</v>
      </c>
      <c r="AQ3190" s="167">
        <f t="shared" si="453"/>
        <v>1.0257534246575344</v>
      </c>
      <c r="AR3190" s="193" t="s">
        <v>231</v>
      </c>
      <c r="AS3190" s="194"/>
      <c r="AT3190" s="166" t="s">
        <v>325</v>
      </c>
      <c r="AU3190" s="198" t="s">
        <v>3844</v>
      </c>
      <c r="AV3190" s="679" t="s">
        <v>5983</v>
      </c>
      <c r="AW3190" s="166" t="s">
        <v>234</v>
      </c>
      <c r="AX3190" s="46"/>
      <c r="AY3190" s="2391"/>
    </row>
    <row r="3191" spans="1:51" s="55" customFormat="1" ht="15.95" customHeight="1" x14ac:dyDescent="0.25">
      <c r="A3191" s="182">
        <v>681</v>
      </c>
      <c r="B3191" s="170" t="s">
        <v>53</v>
      </c>
      <c r="C3191" s="170" t="s">
        <v>17640</v>
      </c>
      <c r="D3191" s="166" t="s">
        <v>19247</v>
      </c>
      <c r="E3191" s="166" t="s">
        <v>5984</v>
      </c>
      <c r="F3191" s="166" t="s">
        <v>5985</v>
      </c>
      <c r="G3191" s="166"/>
      <c r="H3191" s="166" t="s">
        <v>219</v>
      </c>
      <c r="I3191" s="166" t="s">
        <v>316</v>
      </c>
      <c r="J3191" s="166" t="s">
        <v>221</v>
      </c>
      <c r="K3191" s="166" t="s">
        <v>222</v>
      </c>
      <c r="L3191" s="166" t="s">
        <v>221</v>
      </c>
      <c r="M3191" s="166" t="s">
        <v>222</v>
      </c>
      <c r="N3191" s="186">
        <v>10</v>
      </c>
      <c r="O3191" s="186">
        <v>1</v>
      </c>
      <c r="P3191" s="186">
        <v>10</v>
      </c>
      <c r="Q3191" s="1012">
        <v>2</v>
      </c>
      <c r="R3191" s="223"/>
      <c r="S3191" s="223">
        <v>0</v>
      </c>
      <c r="T3191" s="183"/>
      <c r="U3191" s="223">
        <v>0</v>
      </c>
      <c r="V3191" s="183"/>
      <c r="W3191" s="183"/>
      <c r="X3191" s="183"/>
      <c r="Y3191" s="166" t="s">
        <v>62</v>
      </c>
      <c r="Z3191" s="170" t="s">
        <v>224</v>
      </c>
      <c r="AA3191" s="197" t="s">
        <v>225</v>
      </c>
      <c r="AB3191" s="166" t="s">
        <v>1540</v>
      </c>
      <c r="AC3191" s="166" t="s">
        <v>1541</v>
      </c>
      <c r="AD3191" s="166" t="s">
        <v>1542</v>
      </c>
      <c r="AE3191" s="166" t="s">
        <v>4703</v>
      </c>
      <c r="AF3191" s="166" t="s">
        <v>5986</v>
      </c>
      <c r="AG3191" s="165" t="s">
        <v>230</v>
      </c>
      <c r="AH3191" s="166" t="s">
        <v>3773</v>
      </c>
      <c r="AI3191" s="186">
        <v>0.13</v>
      </c>
      <c r="AJ3191" s="184">
        <v>189</v>
      </c>
      <c r="AK3191" s="167">
        <f t="shared" si="454"/>
        <v>6.7315068493150693E-2</v>
      </c>
      <c r="AL3191" s="167">
        <v>0</v>
      </c>
      <c r="AM3191" s="187">
        <f t="shared" si="455"/>
        <v>6.7315068493150693E-2</v>
      </c>
      <c r="AN3191" s="167">
        <f t="shared" si="450"/>
        <v>6.7315068493150693E-2</v>
      </c>
      <c r="AO3191" s="167">
        <v>0</v>
      </c>
      <c r="AP3191" s="167">
        <f t="shared" si="451"/>
        <v>6.7315068493150693E-2</v>
      </c>
      <c r="AQ3191" s="167">
        <f t="shared" si="453"/>
        <v>2.0194520547945207</v>
      </c>
      <c r="AR3191" s="193" t="s">
        <v>231</v>
      </c>
      <c r="AS3191" s="194"/>
      <c r="AT3191" s="166" t="s">
        <v>325</v>
      </c>
      <c r="AU3191" s="166" t="s">
        <v>3844</v>
      </c>
      <c r="AV3191" s="679" t="s">
        <v>5987</v>
      </c>
      <c r="AW3191" s="166" t="s">
        <v>234</v>
      </c>
      <c r="AX3191" s="46"/>
      <c r="AY3191" s="2391"/>
    </row>
    <row r="3192" spans="1:51" s="55" customFormat="1" ht="15.95" customHeight="1" x14ac:dyDescent="0.25">
      <c r="A3192" s="182">
        <v>682</v>
      </c>
      <c r="B3192" s="170" t="s">
        <v>53</v>
      </c>
      <c r="C3192" s="170" t="s">
        <v>17640</v>
      </c>
      <c r="D3192" s="166" t="s">
        <v>19248</v>
      </c>
      <c r="E3192" s="166" t="s">
        <v>5989</v>
      </c>
      <c r="F3192" s="166" t="s">
        <v>5990</v>
      </c>
      <c r="G3192" s="166"/>
      <c r="H3192" s="166" t="s">
        <v>219</v>
      </c>
      <c r="I3192" s="166" t="s">
        <v>316</v>
      </c>
      <c r="J3192" s="166" t="s">
        <v>221</v>
      </c>
      <c r="K3192" s="166" t="s">
        <v>222</v>
      </c>
      <c r="L3192" s="198" t="s">
        <v>221</v>
      </c>
      <c r="M3192" s="198" t="s">
        <v>879</v>
      </c>
      <c r="N3192" s="186">
        <v>4</v>
      </c>
      <c r="O3192" s="186">
        <v>4</v>
      </c>
      <c r="P3192" s="186">
        <v>16</v>
      </c>
      <c r="Q3192" s="1012">
        <v>2</v>
      </c>
      <c r="R3192" s="223"/>
      <c r="S3192" s="223">
        <v>0</v>
      </c>
      <c r="T3192" s="183"/>
      <c r="U3192" s="223">
        <v>0</v>
      </c>
      <c r="V3192" s="183"/>
      <c r="W3192" s="183"/>
      <c r="X3192" s="183"/>
      <c r="Y3192" s="166" t="s">
        <v>62</v>
      </c>
      <c r="Z3192" s="170" t="s">
        <v>224</v>
      </c>
      <c r="AA3192" s="197" t="s">
        <v>225</v>
      </c>
      <c r="AB3192" s="166" t="s">
        <v>1540</v>
      </c>
      <c r="AC3192" s="166" t="s">
        <v>1541</v>
      </c>
      <c r="AD3192" s="166" t="s">
        <v>1542</v>
      </c>
      <c r="AE3192" s="166" t="s">
        <v>5991</v>
      </c>
      <c r="AF3192" s="166" t="s">
        <v>5992</v>
      </c>
      <c r="AG3192" s="165" t="s">
        <v>230</v>
      </c>
      <c r="AH3192" s="166" t="s">
        <v>3773</v>
      </c>
      <c r="AI3192" s="186">
        <v>0.13</v>
      </c>
      <c r="AJ3192" s="184">
        <v>378</v>
      </c>
      <c r="AK3192" s="167">
        <f t="shared" si="454"/>
        <v>0.13463013698630139</v>
      </c>
      <c r="AL3192" s="167">
        <v>0</v>
      </c>
      <c r="AM3192" s="187">
        <f t="shared" si="455"/>
        <v>0.13463013698630139</v>
      </c>
      <c r="AN3192" s="167">
        <f t="shared" si="450"/>
        <v>0.13463013698630139</v>
      </c>
      <c r="AO3192" s="167">
        <v>0</v>
      </c>
      <c r="AP3192" s="167">
        <f t="shared" si="451"/>
        <v>0.13463013698630139</v>
      </c>
      <c r="AQ3192" s="167">
        <f t="shared" si="453"/>
        <v>4.0389041095890414</v>
      </c>
      <c r="AR3192" s="193" t="s">
        <v>231</v>
      </c>
      <c r="AS3192" s="194" t="s">
        <v>431</v>
      </c>
      <c r="AT3192" s="166" t="s">
        <v>325</v>
      </c>
      <c r="AU3192" s="166" t="s">
        <v>3844</v>
      </c>
      <c r="AV3192" s="679" t="s">
        <v>5993</v>
      </c>
      <c r="AW3192" s="166" t="s">
        <v>234</v>
      </c>
      <c r="AX3192" s="46"/>
      <c r="AY3192" s="2391"/>
    </row>
    <row r="3193" spans="1:51" s="55" customFormat="1" ht="15.95" customHeight="1" x14ac:dyDescent="0.25">
      <c r="A3193" s="182">
        <v>683</v>
      </c>
      <c r="B3193" s="170" t="s">
        <v>53</v>
      </c>
      <c r="C3193" s="170" t="s">
        <v>17640</v>
      </c>
      <c r="D3193" s="166" t="s">
        <v>19249</v>
      </c>
      <c r="E3193" s="166" t="s">
        <v>5994</v>
      </c>
      <c r="F3193" s="166" t="s">
        <v>5995</v>
      </c>
      <c r="G3193" s="166"/>
      <c r="H3193" s="166" t="s">
        <v>219</v>
      </c>
      <c r="I3193" s="166" t="s">
        <v>316</v>
      </c>
      <c r="J3193" s="166" t="s">
        <v>221</v>
      </c>
      <c r="K3193" s="166" t="s">
        <v>222</v>
      </c>
      <c r="L3193" s="166" t="s">
        <v>221</v>
      </c>
      <c r="M3193" s="166" t="s">
        <v>222</v>
      </c>
      <c r="N3193" s="186">
        <v>7</v>
      </c>
      <c r="O3193" s="186">
        <v>3</v>
      </c>
      <c r="P3193" s="186">
        <v>21</v>
      </c>
      <c r="Q3193" s="1012">
        <v>1</v>
      </c>
      <c r="R3193" s="223"/>
      <c r="S3193" s="223">
        <v>0</v>
      </c>
      <c r="T3193" s="183"/>
      <c r="U3193" s="223">
        <v>0</v>
      </c>
      <c r="V3193" s="183"/>
      <c r="W3193" s="183"/>
      <c r="X3193" s="183"/>
      <c r="Y3193" s="166" t="s">
        <v>62</v>
      </c>
      <c r="Z3193" s="170" t="s">
        <v>224</v>
      </c>
      <c r="AA3193" s="197" t="s">
        <v>225</v>
      </c>
      <c r="AB3193" s="166" t="s">
        <v>1540</v>
      </c>
      <c r="AC3193" s="166" t="s">
        <v>1541</v>
      </c>
      <c r="AD3193" s="166" t="s">
        <v>1542</v>
      </c>
      <c r="AE3193" s="166" t="s">
        <v>5996</v>
      </c>
      <c r="AF3193" s="166" t="s">
        <v>5997</v>
      </c>
      <c r="AG3193" s="165" t="s">
        <v>230</v>
      </c>
      <c r="AH3193" s="166" t="s">
        <v>3773</v>
      </c>
      <c r="AI3193" s="186">
        <v>0.13</v>
      </c>
      <c r="AJ3193" s="184">
        <v>38</v>
      </c>
      <c r="AK3193" s="167">
        <f t="shared" si="454"/>
        <v>1.3534246575342466E-2</v>
      </c>
      <c r="AL3193" s="167">
        <v>0</v>
      </c>
      <c r="AM3193" s="187">
        <f t="shared" si="455"/>
        <v>1.3534246575342466E-2</v>
      </c>
      <c r="AN3193" s="167">
        <f t="shared" si="450"/>
        <v>1.3534246575342466E-2</v>
      </c>
      <c r="AO3193" s="167">
        <v>0</v>
      </c>
      <c r="AP3193" s="167">
        <f t="shared" si="451"/>
        <v>1.3534246575342466E-2</v>
      </c>
      <c r="AQ3193" s="167">
        <f t="shared" si="453"/>
        <v>0.40602739726027398</v>
      </c>
      <c r="AR3193" s="193" t="s">
        <v>231</v>
      </c>
      <c r="AS3193" s="194"/>
      <c r="AT3193" s="166" t="s">
        <v>325</v>
      </c>
      <c r="AU3193" s="166" t="s">
        <v>3844</v>
      </c>
      <c r="AV3193" s="679" t="s">
        <v>5998</v>
      </c>
      <c r="AW3193" s="166" t="s">
        <v>234</v>
      </c>
      <c r="AX3193" s="46"/>
      <c r="AY3193" s="2391"/>
    </row>
    <row r="3194" spans="1:51" s="55" customFormat="1" ht="15.95" customHeight="1" x14ac:dyDescent="0.25">
      <c r="A3194" s="182">
        <v>684</v>
      </c>
      <c r="B3194" s="170" t="s">
        <v>53</v>
      </c>
      <c r="C3194" s="170" t="s">
        <v>17640</v>
      </c>
      <c r="D3194" s="166" t="s">
        <v>19250</v>
      </c>
      <c r="E3194" s="166" t="s">
        <v>5999</v>
      </c>
      <c r="F3194" s="166" t="s">
        <v>6000</v>
      </c>
      <c r="G3194" s="166"/>
      <c r="H3194" s="166" t="s">
        <v>219</v>
      </c>
      <c r="I3194" s="166" t="s">
        <v>316</v>
      </c>
      <c r="J3194" s="166" t="s">
        <v>221</v>
      </c>
      <c r="K3194" s="166" t="s">
        <v>222</v>
      </c>
      <c r="L3194" s="166" t="s">
        <v>221</v>
      </c>
      <c r="M3194" s="166" t="s">
        <v>222</v>
      </c>
      <c r="N3194" s="186">
        <v>3</v>
      </c>
      <c r="O3194" s="186">
        <v>1</v>
      </c>
      <c r="P3194" s="186">
        <v>3</v>
      </c>
      <c r="Q3194" s="1012">
        <v>1</v>
      </c>
      <c r="R3194" s="223"/>
      <c r="S3194" s="223">
        <v>0</v>
      </c>
      <c r="T3194" s="183"/>
      <c r="U3194" s="223">
        <v>0</v>
      </c>
      <c r="V3194" s="183"/>
      <c r="W3194" s="183"/>
      <c r="X3194" s="183"/>
      <c r="Y3194" s="166" t="s">
        <v>62</v>
      </c>
      <c r="Z3194" s="170" t="s">
        <v>224</v>
      </c>
      <c r="AA3194" s="197" t="s">
        <v>225</v>
      </c>
      <c r="AB3194" s="166" t="s">
        <v>1540</v>
      </c>
      <c r="AC3194" s="166" t="s">
        <v>1541</v>
      </c>
      <c r="AD3194" s="166" t="s">
        <v>1542</v>
      </c>
      <c r="AE3194" s="166" t="s">
        <v>6001</v>
      </c>
      <c r="AF3194" s="166" t="s">
        <v>6002</v>
      </c>
      <c r="AG3194" s="165" t="s">
        <v>230</v>
      </c>
      <c r="AH3194" s="166" t="s">
        <v>3773</v>
      </c>
      <c r="AI3194" s="186">
        <v>0.13</v>
      </c>
      <c r="AJ3194" s="184">
        <v>70</v>
      </c>
      <c r="AK3194" s="167">
        <f t="shared" si="454"/>
        <v>2.4931506849315069E-2</v>
      </c>
      <c r="AL3194" s="167">
        <v>0</v>
      </c>
      <c r="AM3194" s="187">
        <f t="shared" si="455"/>
        <v>2.4931506849315069E-2</v>
      </c>
      <c r="AN3194" s="167">
        <f t="shared" si="450"/>
        <v>2.4931506849315069E-2</v>
      </c>
      <c r="AO3194" s="167">
        <v>0</v>
      </c>
      <c r="AP3194" s="167">
        <f t="shared" si="451"/>
        <v>2.4931506849315069E-2</v>
      </c>
      <c r="AQ3194" s="167">
        <f t="shared" si="453"/>
        <v>0.74794520547945209</v>
      </c>
      <c r="AR3194" s="193" t="s">
        <v>231</v>
      </c>
      <c r="AS3194" s="194"/>
      <c r="AT3194" s="166" t="s">
        <v>325</v>
      </c>
      <c r="AU3194" s="166" t="s">
        <v>3844</v>
      </c>
      <c r="AV3194" s="679" t="s">
        <v>6003</v>
      </c>
      <c r="AW3194" s="166" t="s">
        <v>234</v>
      </c>
      <c r="AX3194" s="46"/>
      <c r="AY3194" s="2391"/>
    </row>
    <row r="3195" spans="1:51" s="55" customFormat="1" ht="15.95" customHeight="1" x14ac:dyDescent="0.25">
      <c r="A3195" s="182">
        <v>685</v>
      </c>
      <c r="B3195" s="170" t="s">
        <v>53</v>
      </c>
      <c r="C3195" s="170" t="s">
        <v>17640</v>
      </c>
      <c r="D3195" s="166" t="s">
        <v>19251</v>
      </c>
      <c r="E3195" s="166" t="s">
        <v>6004</v>
      </c>
      <c r="F3195" s="166" t="s">
        <v>6005</v>
      </c>
      <c r="G3195" s="166"/>
      <c r="H3195" s="166" t="s">
        <v>219</v>
      </c>
      <c r="I3195" s="166" t="s">
        <v>316</v>
      </c>
      <c r="J3195" s="166" t="s">
        <v>221</v>
      </c>
      <c r="K3195" s="166" t="s">
        <v>222</v>
      </c>
      <c r="L3195" s="166" t="s">
        <v>221</v>
      </c>
      <c r="M3195" s="166" t="s">
        <v>222</v>
      </c>
      <c r="N3195" s="186">
        <v>3</v>
      </c>
      <c r="O3195" s="186">
        <v>2</v>
      </c>
      <c r="P3195" s="186">
        <v>6</v>
      </c>
      <c r="Q3195" s="1012">
        <v>1</v>
      </c>
      <c r="R3195" s="223"/>
      <c r="S3195" s="223">
        <v>0</v>
      </c>
      <c r="T3195" s="183"/>
      <c r="U3195" s="223">
        <v>0</v>
      </c>
      <c r="V3195" s="183"/>
      <c r="W3195" s="183"/>
      <c r="X3195" s="183"/>
      <c r="Y3195" s="166" t="s">
        <v>62</v>
      </c>
      <c r="Z3195" s="170" t="s">
        <v>224</v>
      </c>
      <c r="AA3195" s="197" t="s">
        <v>225</v>
      </c>
      <c r="AB3195" s="166" t="s">
        <v>1540</v>
      </c>
      <c r="AC3195" s="166" t="s">
        <v>1541</v>
      </c>
      <c r="AD3195" s="166" t="s">
        <v>1542</v>
      </c>
      <c r="AE3195" s="166" t="s">
        <v>6006</v>
      </c>
      <c r="AF3195" s="166" t="s">
        <v>6007</v>
      </c>
      <c r="AG3195" s="165" t="s">
        <v>230</v>
      </c>
      <c r="AH3195" s="166" t="s">
        <v>3773</v>
      </c>
      <c r="AI3195" s="186">
        <v>0.13</v>
      </c>
      <c r="AJ3195" s="184">
        <v>190</v>
      </c>
      <c r="AK3195" s="167">
        <f t="shared" si="454"/>
        <v>6.7671232876712326E-2</v>
      </c>
      <c r="AL3195" s="167">
        <v>0</v>
      </c>
      <c r="AM3195" s="187">
        <f t="shared" si="455"/>
        <v>6.7671232876712326E-2</v>
      </c>
      <c r="AN3195" s="167">
        <f t="shared" si="450"/>
        <v>6.7671232876712326E-2</v>
      </c>
      <c r="AO3195" s="167">
        <v>0</v>
      </c>
      <c r="AP3195" s="167">
        <f t="shared" si="451"/>
        <v>6.7671232876712326E-2</v>
      </c>
      <c r="AQ3195" s="167">
        <f t="shared" si="453"/>
        <v>2.0301369863013696</v>
      </c>
      <c r="AR3195" s="193" t="s">
        <v>231</v>
      </c>
      <c r="AS3195" s="194"/>
      <c r="AT3195" s="166" t="s">
        <v>325</v>
      </c>
      <c r="AU3195" s="166" t="s">
        <v>3844</v>
      </c>
      <c r="AV3195" s="679" t="s">
        <v>6008</v>
      </c>
      <c r="AW3195" s="166" t="s">
        <v>234</v>
      </c>
      <c r="AX3195" s="46"/>
      <c r="AY3195" s="2391"/>
    </row>
    <row r="3196" spans="1:51" s="55" customFormat="1" ht="15.95" customHeight="1" x14ac:dyDescent="0.25">
      <c r="A3196" s="182">
        <v>686</v>
      </c>
      <c r="B3196" s="170" t="s">
        <v>53</v>
      </c>
      <c r="C3196" s="170" t="s">
        <v>17640</v>
      </c>
      <c r="D3196" s="166" t="s">
        <v>19252</v>
      </c>
      <c r="E3196" s="166" t="s">
        <v>6009</v>
      </c>
      <c r="F3196" s="166" t="s">
        <v>6010</v>
      </c>
      <c r="G3196" s="166"/>
      <c r="H3196" s="166" t="s">
        <v>219</v>
      </c>
      <c r="I3196" s="166" t="s">
        <v>316</v>
      </c>
      <c r="J3196" s="166" t="s">
        <v>221</v>
      </c>
      <c r="K3196" s="166" t="s">
        <v>222</v>
      </c>
      <c r="L3196" s="198" t="s">
        <v>221</v>
      </c>
      <c r="M3196" s="198" t="s">
        <v>879</v>
      </c>
      <c r="N3196" s="186">
        <v>3</v>
      </c>
      <c r="O3196" s="186">
        <v>2</v>
      </c>
      <c r="P3196" s="186">
        <v>6</v>
      </c>
      <c r="Q3196" s="1012">
        <v>1</v>
      </c>
      <c r="R3196" s="223"/>
      <c r="S3196" s="223">
        <v>0</v>
      </c>
      <c r="T3196" s="183"/>
      <c r="U3196" s="223">
        <v>0</v>
      </c>
      <c r="V3196" s="183"/>
      <c r="W3196" s="183"/>
      <c r="X3196" s="183"/>
      <c r="Y3196" s="166" t="s">
        <v>62</v>
      </c>
      <c r="Z3196" s="170" t="s">
        <v>224</v>
      </c>
      <c r="AA3196" s="197" t="s">
        <v>225</v>
      </c>
      <c r="AB3196" s="166" t="s">
        <v>1540</v>
      </c>
      <c r="AC3196" s="166" t="s">
        <v>1541</v>
      </c>
      <c r="AD3196" s="166" t="s">
        <v>1542</v>
      </c>
      <c r="AE3196" s="166" t="s">
        <v>6011</v>
      </c>
      <c r="AF3196" s="166" t="s">
        <v>6012</v>
      </c>
      <c r="AG3196" s="165" t="s">
        <v>230</v>
      </c>
      <c r="AH3196" s="166" t="s">
        <v>3773</v>
      </c>
      <c r="AI3196" s="186">
        <v>0.13</v>
      </c>
      <c r="AJ3196" s="184">
        <v>225</v>
      </c>
      <c r="AK3196" s="167">
        <f t="shared" si="454"/>
        <v>8.0136986301369867E-2</v>
      </c>
      <c r="AL3196" s="167">
        <v>0</v>
      </c>
      <c r="AM3196" s="187">
        <f t="shared" si="455"/>
        <v>8.0136986301369867E-2</v>
      </c>
      <c r="AN3196" s="167">
        <f t="shared" si="450"/>
        <v>8.0136986301369867E-2</v>
      </c>
      <c r="AO3196" s="167">
        <v>0</v>
      </c>
      <c r="AP3196" s="167">
        <f t="shared" si="451"/>
        <v>8.0136986301369867E-2</v>
      </c>
      <c r="AQ3196" s="167">
        <f t="shared" si="453"/>
        <v>2.404109589041096</v>
      </c>
      <c r="AR3196" s="193" t="s">
        <v>231</v>
      </c>
      <c r="AS3196" s="194" t="s">
        <v>431</v>
      </c>
      <c r="AT3196" s="166" t="s">
        <v>325</v>
      </c>
      <c r="AU3196" s="166" t="s">
        <v>3844</v>
      </c>
      <c r="AV3196" s="231" t="s">
        <v>6013</v>
      </c>
      <c r="AW3196" s="166" t="s">
        <v>234</v>
      </c>
      <c r="AX3196" s="46"/>
      <c r="AY3196" s="2391"/>
    </row>
    <row r="3197" spans="1:51" s="55" customFormat="1" ht="15.95" customHeight="1" x14ac:dyDescent="0.25">
      <c r="A3197" s="182">
        <v>687</v>
      </c>
      <c r="B3197" s="170" t="s">
        <v>53</v>
      </c>
      <c r="C3197" s="170" t="s">
        <v>17640</v>
      </c>
      <c r="D3197" s="166" t="s">
        <v>19253</v>
      </c>
      <c r="E3197" s="166" t="s">
        <v>6014</v>
      </c>
      <c r="F3197" s="166" t="s">
        <v>6015</v>
      </c>
      <c r="G3197" s="166"/>
      <c r="H3197" s="166" t="s">
        <v>219</v>
      </c>
      <c r="I3197" s="166" t="s">
        <v>316</v>
      </c>
      <c r="J3197" s="166" t="s">
        <v>221</v>
      </c>
      <c r="K3197" s="166" t="s">
        <v>222</v>
      </c>
      <c r="L3197" s="166" t="s">
        <v>221</v>
      </c>
      <c r="M3197" s="166" t="s">
        <v>222</v>
      </c>
      <c r="N3197" s="186">
        <v>6</v>
      </c>
      <c r="O3197" s="186">
        <v>1.5</v>
      </c>
      <c r="P3197" s="186">
        <v>9</v>
      </c>
      <c r="Q3197" s="1012">
        <v>2</v>
      </c>
      <c r="R3197" s="223"/>
      <c r="S3197" s="223">
        <v>0</v>
      </c>
      <c r="T3197" s="183"/>
      <c r="U3197" s="223">
        <v>0</v>
      </c>
      <c r="V3197" s="183"/>
      <c r="W3197" s="183"/>
      <c r="X3197" s="183"/>
      <c r="Y3197" s="166" t="s">
        <v>62</v>
      </c>
      <c r="Z3197" s="170" t="s">
        <v>224</v>
      </c>
      <c r="AA3197" s="197" t="s">
        <v>225</v>
      </c>
      <c r="AB3197" s="166" t="s">
        <v>1540</v>
      </c>
      <c r="AC3197" s="166" t="s">
        <v>1541</v>
      </c>
      <c r="AD3197" s="166" t="s">
        <v>1542</v>
      </c>
      <c r="AE3197" s="166" t="s">
        <v>6016</v>
      </c>
      <c r="AF3197" s="166" t="s">
        <v>6012</v>
      </c>
      <c r="AG3197" s="165" t="s">
        <v>230</v>
      </c>
      <c r="AH3197" s="166" t="s">
        <v>3773</v>
      </c>
      <c r="AI3197" s="186">
        <v>0.13</v>
      </c>
      <c r="AJ3197" s="184">
        <v>225</v>
      </c>
      <c r="AK3197" s="167">
        <f t="shared" si="454"/>
        <v>8.0136986301369867E-2</v>
      </c>
      <c r="AL3197" s="167">
        <v>0</v>
      </c>
      <c r="AM3197" s="187">
        <f t="shared" si="455"/>
        <v>8.0136986301369867E-2</v>
      </c>
      <c r="AN3197" s="167">
        <f t="shared" si="450"/>
        <v>8.0136986301369867E-2</v>
      </c>
      <c r="AO3197" s="167">
        <v>0</v>
      </c>
      <c r="AP3197" s="167">
        <f t="shared" si="451"/>
        <v>8.0136986301369867E-2</v>
      </c>
      <c r="AQ3197" s="167">
        <f t="shared" si="453"/>
        <v>2.404109589041096</v>
      </c>
      <c r="AR3197" s="193" t="s">
        <v>231</v>
      </c>
      <c r="AS3197" s="194" t="s">
        <v>431</v>
      </c>
      <c r="AT3197" s="166" t="s">
        <v>325</v>
      </c>
      <c r="AU3197" s="166" t="s">
        <v>3844</v>
      </c>
      <c r="AV3197" s="679" t="s">
        <v>6013</v>
      </c>
      <c r="AW3197" s="166" t="s">
        <v>234</v>
      </c>
      <c r="AX3197" s="46"/>
      <c r="AY3197" s="2391"/>
    </row>
    <row r="3198" spans="1:51" s="55" customFormat="1" ht="15.95" customHeight="1" x14ac:dyDescent="0.25">
      <c r="A3198" s="182">
        <v>688</v>
      </c>
      <c r="B3198" s="170" t="s">
        <v>53</v>
      </c>
      <c r="C3198" s="170" t="s">
        <v>17640</v>
      </c>
      <c r="D3198" s="166" t="s">
        <v>19254</v>
      </c>
      <c r="E3198" s="166" t="s">
        <v>6017</v>
      </c>
      <c r="F3198" s="166" t="s">
        <v>6018</v>
      </c>
      <c r="G3198" s="166"/>
      <c r="H3198" s="166" t="s">
        <v>219</v>
      </c>
      <c r="I3198" s="166" t="s">
        <v>316</v>
      </c>
      <c r="J3198" s="166" t="s">
        <v>221</v>
      </c>
      <c r="K3198" s="166" t="s">
        <v>222</v>
      </c>
      <c r="L3198" s="166" t="s">
        <v>221</v>
      </c>
      <c r="M3198" s="166" t="s">
        <v>222</v>
      </c>
      <c r="N3198" s="186">
        <v>2</v>
      </c>
      <c r="O3198" s="186">
        <v>1</v>
      </c>
      <c r="P3198" s="186">
        <v>2</v>
      </c>
      <c r="Q3198" s="1012">
        <v>1</v>
      </c>
      <c r="R3198" s="223"/>
      <c r="S3198" s="223">
        <v>0</v>
      </c>
      <c r="T3198" s="183"/>
      <c r="U3198" s="223">
        <v>0</v>
      </c>
      <c r="V3198" s="183"/>
      <c r="W3198" s="183"/>
      <c r="X3198" s="183"/>
      <c r="Y3198" s="166" t="s">
        <v>62</v>
      </c>
      <c r="Z3198" s="170" t="s">
        <v>224</v>
      </c>
      <c r="AA3198" s="197" t="s">
        <v>225</v>
      </c>
      <c r="AB3198" s="166" t="s">
        <v>1540</v>
      </c>
      <c r="AC3198" s="166" t="s">
        <v>1541</v>
      </c>
      <c r="AD3198" s="166" t="s">
        <v>1542</v>
      </c>
      <c r="AE3198" s="166" t="s">
        <v>6019</v>
      </c>
      <c r="AF3198" s="166" t="s">
        <v>6020</v>
      </c>
      <c r="AG3198" s="165" t="s">
        <v>230</v>
      </c>
      <c r="AH3198" s="166" t="s">
        <v>3773</v>
      </c>
      <c r="AI3198" s="186">
        <v>0.13</v>
      </c>
      <c r="AJ3198" s="184">
        <v>140</v>
      </c>
      <c r="AK3198" s="167">
        <f t="shared" si="454"/>
        <v>4.9863013698630138E-2</v>
      </c>
      <c r="AL3198" s="167">
        <v>0</v>
      </c>
      <c r="AM3198" s="187">
        <f t="shared" si="455"/>
        <v>4.9863013698630138E-2</v>
      </c>
      <c r="AN3198" s="167">
        <f t="shared" si="450"/>
        <v>4.9863013698630138E-2</v>
      </c>
      <c r="AO3198" s="167">
        <v>0</v>
      </c>
      <c r="AP3198" s="167">
        <f t="shared" si="451"/>
        <v>4.9863013698630138E-2</v>
      </c>
      <c r="AQ3198" s="167">
        <f t="shared" si="453"/>
        <v>1.4958904109589042</v>
      </c>
      <c r="AR3198" s="193" t="s">
        <v>231</v>
      </c>
      <c r="AS3198" s="194"/>
      <c r="AT3198" s="166" t="s">
        <v>325</v>
      </c>
      <c r="AU3198" s="166" t="s">
        <v>3844</v>
      </c>
      <c r="AV3198" s="679" t="s">
        <v>6021</v>
      </c>
      <c r="AW3198" s="166" t="s">
        <v>234</v>
      </c>
      <c r="AX3198" s="46"/>
      <c r="AY3198" s="2391"/>
    </row>
    <row r="3199" spans="1:51" s="55" customFormat="1" ht="15.95" customHeight="1" x14ac:dyDescent="0.25">
      <c r="A3199" s="182">
        <v>689</v>
      </c>
      <c r="B3199" s="170" t="s">
        <v>53</v>
      </c>
      <c r="C3199" s="170" t="s">
        <v>17640</v>
      </c>
      <c r="D3199" s="166" t="s">
        <v>19255</v>
      </c>
      <c r="E3199" s="166" t="s">
        <v>6022</v>
      </c>
      <c r="F3199" s="166" t="s">
        <v>6023</v>
      </c>
      <c r="G3199" s="166"/>
      <c r="H3199" s="166" t="s">
        <v>219</v>
      </c>
      <c r="I3199" s="166" t="s">
        <v>316</v>
      </c>
      <c r="J3199" s="166" t="s">
        <v>221</v>
      </c>
      <c r="K3199" s="166" t="s">
        <v>222</v>
      </c>
      <c r="L3199" s="166" t="s">
        <v>221</v>
      </c>
      <c r="M3199" s="166" t="s">
        <v>222</v>
      </c>
      <c r="N3199" s="186">
        <v>4</v>
      </c>
      <c r="O3199" s="186">
        <v>2</v>
      </c>
      <c r="P3199" s="186">
        <v>8</v>
      </c>
      <c r="Q3199" s="1012">
        <v>2</v>
      </c>
      <c r="R3199" s="223"/>
      <c r="S3199" s="223">
        <v>0</v>
      </c>
      <c r="T3199" s="183"/>
      <c r="U3199" s="223">
        <v>0</v>
      </c>
      <c r="V3199" s="183"/>
      <c r="W3199" s="183"/>
      <c r="X3199" s="183"/>
      <c r="Y3199" s="166" t="s">
        <v>62</v>
      </c>
      <c r="Z3199" s="170" t="s">
        <v>224</v>
      </c>
      <c r="AA3199" s="197" t="s">
        <v>225</v>
      </c>
      <c r="AB3199" s="166" t="s">
        <v>1540</v>
      </c>
      <c r="AC3199" s="166" t="s">
        <v>1541</v>
      </c>
      <c r="AD3199" s="166" t="s">
        <v>1542</v>
      </c>
      <c r="AE3199" s="166" t="s">
        <v>6024</v>
      </c>
      <c r="AF3199" s="166" t="s">
        <v>6025</v>
      </c>
      <c r="AG3199" s="165" t="s">
        <v>230</v>
      </c>
      <c r="AH3199" s="166" t="s">
        <v>3773</v>
      </c>
      <c r="AI3199" s="186">
        <v>0.13</v>
      </c>
      <c r="AJ3199" s="184">
        <v>364</v>
      </c>
      <c r="AK3199" s="167">
        <f t="shared" si="454"/>
        <v>0.12964383561643836</v>
      </c>
      <c r="AL3199" s="167">
        <v>0</v>
      </c>
      <c r="AM3199" s="187">
        <f t="shared" si="455"/>
        <v>0.12964383561643836</v>
      </c>
      <c r="AN3199" s="167">
        <f t="shared" ref="AN3199:AN3230" si="456">AK3199</f>
        <v>0.12964383561643836</v>
      </c>
      <c r="AO3199" s="167">
        <v>0</v>
      </c>
      <c r="AP3199" s="167">
        <f t="shared" ref="AP3199:AP3230" si="457">AN3199+AO3199</f>
        <v>0.12964383561643836</v>
      </c>
      <c r="AQ3199" s="167">
        <f t="shared" si="453"/>
        <v>3.8893150684931506</v>
      </c>
      <c r="AR3199" s="193" t="s">
        <v>231</v>
      </c>
      <c r="AS3199" s="194"/>
      <c r="AT3199" s="166" t="s">
        <v>325</v>
      </c>
      <c r="AU3199" s="166" t="s">
        <v>3844</v>
      </c>
      <c r="AV3199" s="679" t="s">
        <v>6026</v>
      </c>
      <c r="AW3199" s="166" t="s">
        <v>234</v>
      </c>
      <c r="AX3199" s="46"/>
      <c r="AY3199" s="2391"/>
    </row>
    <row r="3200" spans="1:51" s="55" customFormat="1" ht="15.95" customHeight="1" x14ac:dyDescent="0.25">
      <c r="A3200" s="182">
        <v>690</v>
      </c>
      <c r="B3200" s="170" t="s">
        <v>53</v>
      </c>
      <c r="C3200" s="170" t="s">
        <v>17640</v>
      </c>
      <c r="D3200" s="166" t="s">
        <v>19247</v>
      </c>
      <c r="E3200" s="166" t="s">
        <v>6027</v>
      </c>
      <c r="F3200" s="166" t="s">
        <v>6028</v>
      </c>
      <c r="G3200" s="166"/>
      <c r="H3200" s="166" t="s">
        <v>219</v>
      </c>
      <c r="I3200" s="166" t="s">
        <v>316</v>
      </c>
      <c r="J3200" s="166" t="s">
        <v>221</v>
      </c>
      <c r="K3200" s="166" t="s">
        <v>222</v>
      </c>
      <c r="L3200" s="166" t="s">
        <v>221</v>
      </c>
      <c r="M3200" s="166" t="s">
        <v>222</v>
      </c>
      <c r="N3200" s="186">
        <v>5</v>
      </c>
      <c r="O3200" s="186">
        <v>2</v>
      </c>
      <c r="P3200" s="186">
        <v>10</v>
      </c>
      <c r="Q3200" s="1012">
        <v>2</v>
      </c>
      <c r="R3200" s="223"/>
      <c r="S3200" s="223">
        <v>0</v>
      </c>
      <c r="T3200" s="183"/>
      <c r="U3200" s="223">
        <v>0</v>
      </c>
      <c r="V3200" s="183"/>
      <c r="W3200" s="183"/>
      <c r="X3200" s="183"/>
      <c r="Y3200" s="166" t="s">
        <v>62</v>
      </c>
      <c r="Z3200" s="170" t="s">
        <v>224</v>
      </c>
      <c r="AA3200" s="197" t="s">
        <v>225</v>
      </c>
      <c r="AB3200" s="166" t="s">
        <v>1540</v>
      </c>
      <c r="AC3200" s="166" t="s">
        <v>1541</v>
      </c>
      <c r="AD3200" s="166" t="s">
        <v>1542</v>
      </c>
      <c r="AE3200" s="166" t="s">
        <v>6029</v>
      </c>
      <c r="AF3200" s="166" t="s">
        <v>5986</v>
      </c>
      <c r="AG3200" s="165" t="s">
        <v>230</v>
      </c>
      <c r="AH3200" s="166" t="s">
        <v>3773</v>
      </c>
      <c r="AI3200" s="186">
        <v>0.13</v>
      </c>
      <c r="AJ3200" s="184">
        <v>188</v>
      </c>
      <c r="AK3200" s="167">
        <f t="shared" si="454"/>
        <v>6.6958904109589046E-2</v>
      </c>
      <c r="AL3200" s="167">
        <v>0</v>
      </c>
      <c r="AM3200" s="187">
        <f t="shared" si="455"/>
        <v>6.6958904109589046E-2</v>
      </c>
      <c r="AN3200" s="167">
        <f t="shared" si="456"/>
        <v>6.6958904109589046E-2</v>
      </c>
      <c r="AO3200" s="167">
        <v>0</v>
      </c>
      <c r="AP3200" s="167">
        <f t="shared" si="457"/>
        <v>6.6958904109589046E-2</v>
      </c>
      <c r="AQ3200" s="167">
        <f t="shared" si="453"/>
        <v>2.0087671232876714</v>
      </c>
      <c r="AR3200" s="193" t="s">
        <v>231</v>
      </c>
      <c r="AS3200" s="194"/>
      <c r="AT3200" s="166" t="s">
        <v>325</v>
      </c>
      <c r="AU3200" s="166" t="s">
        <v>3844</v>
      </c>
      <c r="AV3200" s="231" t="s">
        <v>5987</v>
      </c>
      <c r="AW3200" s="166" t="s">
        <v>234</v>
      </c>
      <c r="AX3200" s="46"/>
      <c r="AY3200" s="2391"/>
    </row>
    <row r="3201" spans="1:51" s="55" customFormat="1" ht="15.95" customHeight="1" x14ac:dyDescent="0.25">
      <c r="A3201" s="182">
        <v>691</v>
      </c>
      <c r="B3201" s="166" t="s">
        <v>54</v>
      </c>
      <c r="C3201" s="170" t="s">
        <v>17640</v>
      </c>
      <c r="D3201" s="166" t="s">
        <v>19256</v>
      </c>
      <c r="E3201" s="166" t="s">
        <v>6030</v>
      </c>
      <c r="F3201" s="166" t="s">
        <v>6031</v>
      </c>
      <c r="G3201" s="166"/>
      <c r="H3201" s="166" t="s">
        <v>219</v>
      </c>
      <c r="I3201" s="166" t="s">
        <v>1764</v>
      </c>
      <c r="J3201" s="198" t="s">
        <v>221</v>
      </c>
      <c r="K3201" s="198" t="s">
        <v>879</v>
      </c>
      <c r="L3201" s="198" t="s">
        <v>317</v>
      </c>
      <c r="M3201" s="198" t="s">
        <v>317</v>
      </c>
      <c r="N3201" s="199">
        <v>4</v>
      </c>
      <c r="O3201" s="199">
        <v>3</v>
      </c>
      <c r="P3201" s="199">
        <v>12</v>
      </c>
      <c r="Q3201" s="1012">
        <v>0</v>
      </c>
      <c r="R3201" s="183"/>
      <c r="S3201" s="223">
        <v>0</v>
      </c>
      <c r="T3201" s="183"/>
      <c r="U3201" s="223">
        <v>1</v>
      </c>
      <c r="V3201" s="183">
        <v>1</v>
      </c>
      <c r="W3201" s="183">
        <v>1</v>
      </c>
      <c r="X3201" s="183"/>
      <c r="Y3201" s="198" t="s">
        <v>62</v>
      </c>
      <c r="Z3201" s="170" t="s">
        <v>1600</v>
      </c>
      <c r="AA3201" s="197" t="s">
        <v>1614</v>
      </c>
      <c r="AB3201" s="166" t="s">
        <v>1602</v>
      </c>
      <c r="AC3201" s="166" t="s">
        <v>1603</v>
      </c>
      <c r="AD3201" s="166" t="s">
        <v>1604</v>
      </c>
      <c r="AE3201" s="166" t="s">
        <v>6032</v>
      </c>
      <c r="AF3201" s="166" t="s">
        <v>6033</v>
      </c>
      <c r="AG3201" s="165" t="s">
        <v>230</v>
      </c>
      <c r="AH3201" s="166" t="s">
        <v>3773</v>
      </c>
      <c r="AI3201" s="186">
        <v>0.13</v>
      </c>
      <c r="AJ3201" s="184">
        <v>3000</v>
      </c>
      <c r="AK3201" s="167">
        <f t="shared" si="454"/>
        <v>1.0684931506849316</v>
      </c>
      <c r="AL3201" s="167">
        <v>0</v>
      </c>
      <c r="AM3201" s="187">
        <f t="shared" si="455"/>
        <v>1.0684931506849316</v>
      </c>
      <c r="AN3201" s="167">
        <f t="shared" si="456"/>
        <v>1.0684931506849316</v>
      </c>
      <c r="AO3201" s="167">
        <v>0</v>
      </c>
      <c r="AP3201" s="167">
        <f t="shared" si="457"/>
        <v>1.0684931506849316</v>
      </c>
      <c r="AQ3201" s="167">
        <f t="shared" si="453"/>
        <v>32.054794520547944</v>
      </c>
      <c r="AR3201" s="193" t="s">
        <v>231</v>
      </c>
      <c r="AS3201" s="194"/>
      <c r="AT3201" s="166" t="s">
        <v>325</v>
      </c>
      <c r="AU3201" s="166" t="s">
        <v>3844</v>
      </c>
      <c r="AV3201" s="679" t="s">
        <v>6034</v>
      </c>
      <c r="AW3201" s="166" t="s">
        <v>234</v>
      </c>
      <c r="AX3201" s="46"/>
      <c r="AY3201" s="2391"/>
    </row>
    <row r="3202" spans="1:51" s="55" customFormat="1" ht="15.95" customHeight="1" x14ac:dyDescent="0.25">
      <c r="A3202" s="182">
        <v>692</v>
      </c>
      <c r="B3202" s="170" t="s">
        <v>55</v>
      </c>
      <c r="C3202" s="170" t="s">
        <v>17640</v>
      </c>
      <c r="D3202" s="166" t="s">
        <v>6035</v>
      </c>
      <c r="E3202" s="198" t="s">
        <v>6036</v>
      </c>
      <c r="F3202" s="198" t="s">
        <v>6037</v>
      </c>
      <c r="G3202" s="166"/>
      <c r="H3202" s="198" t="s">
        <v>732</v>
      </c>
      <c r="I3202" s="166">
        <v>0</v>
      </c>
      <c r="J3202" s="198" t="s">
        <v>221</v>
      </c>
      <c r="K3202" s="198" t="s">
        <v>222</v>
      </c>
      <c r="L3202" s="198" t="s">
        <v>317</v>
      </c>
      <c r="M3202" s="198">
        <v>0</v>
      </c>
      <c r="N3202" s="199">
        <v>3</v>
      </c>
      <c r="O3202" s="199">
        <v>2</v>
      </c>
      <c r="P3202" s="199">
        <v>6</v>
      </c>
      <c r="Q3202" s="1012">
        <v>20</v>
      </c>
      <c r="R3202" s="183"/>
      <c r="S3202" s="223">
        <v>0</v>
      </c>
      <c r="T3202" s="183"/>
      <c r="U3202" s="223">
        <v>0</v>
      </c>
      <c r="V3202" s="183"/>
      <c r="W3202" s="183"/>
      <c r="X3202" s="183"/>
      <c r="Y3202" s="166" t="s">
        <v>62</v>
      </c>
      <c r="Z3202" s="170" t="s">
        <v>224</v>
      </c>
      <c r="AA3202" s="197" t="s">
        <v>225</v>
      </c>
      <c r="AB3202" s="166" t="s">
        <v>1789</v>
      </c>
      <c r="AC3202" s="166" t="s">
        <v>1790</v>
      </c>
      <c r="AD3202" s="673" t="s">
        <v>1791</v>
      </c>
      <c r="AE3202" s="198" t="s">
        <v>1884</v>
      </c>
      <c r="AF3202" s="198" t="s">
        <v>6038</v>
      </c>
      <c r="AG3202" s="165" t="s">
        <v>230</v>
      </c>
      <c r="AH3202" s="166" t="s">
        <v>3773</v>
      </c>
      <c r="AI3202" s="186">
        <v>0.13</v>
      </c>
      <c r="AJ3202" s="184">
        <v>31952</v>
      </c>
      <c r="AK3202" s="167">
        <f t="shared" si="454"/>
        <v>11.380164383561645</v>
      </c>
      <c r="AL3202" s="167">
        <v>0</v>
      </c>
      <c r="AM3202" s="187">
        <f t="shared" si="455"/>
        <v>11.380164383561645</v>
      </c>
      <c r="AN3202" s="167">
        <f t="shared" si="456"/>
        <v>11.380164383561645</v>
      </c>
      <c r="AO3202" s="167">
        <v>0</v>
      </c>
      <c r="AP3202" s="167">
        <f t="shared" si="457"/>
        <v>11.380164383561645</v>
      </c>
      <c r="AQ3202" s="167">
        <f t="shared" si="453"/>
        <v>341.40493150684938</v>
      </c>
      <c r="AR3202" s="193" t="s">
        <v>231</v>
      </c>
      <c r="AS3202" s="194"/>
      <c r="AT3202" s="166" t="s">
        <v>325</v>
      </c>
      <c r="AU3202" s="198" t="s">
        <v>3844</v>
      </c>
      <c r="AV3202" s="679" t="s">
        <v>6039</v>
      </c>
      <c r="AW3202" s="166" t="s">
        <v>234</v>
      </c>
      <c r="AX3202" s="46"/>
      <c r="AY3202" s="2391"/>
    </row>
    <row r="3203" spans="1:51" s="55" customFormat="1" ht="15.95" customHeight="1" x14ac:dyDescent="0.25">
      <c r="A3203" s="182">
        <v>693</v>
      </c>
      <c r="B3203" s="170" t="s">
        <v>55</v>
      </c>
      <c r="C3203" s="170" t="s">
        <v>17640</v>
      </c>
      <c r="D3203" s="166" t="s">
        <v>6040</v>
      </c>
      <c r="E3203" s="198" t="s">
        <v>6041</v>
      </c>
      <c r="F3203" s="198" t="s">
        <v>6042</v>
      </c>
      <c r="G3203" s="166"/>
      <c r="H3203" s="198" t="s">
        <v>732</v>
      </c>
      <c r="I3203" s="166">
        <v>0</v>
      </c>
      <c r="J3203" s="198" t="s">
        <v>221</v>
      </c>
      <c r="K3203" s="198" t="s">
        <v>222</v>
      </c>
      <c r="L3203" s="198" t="s">
        <v>317</v>
      </c>
      <c r="M3203" s="198">
        <v>0</v>
      </c>
      <c r="N3203" s="199">
        <v>4</v>
      </c>
      <c r="O3203" s="199">
        <v>3</v>
      </c>
      <c r="P3203" s="199">
        <v>12</v>
      </c>
      <c r="Q3203" s="1012">
        <v>45</v>
      </c>
      <c r="R3203" s="183"/>
      <c r="S3203" s="223">
        <v>1</v>
      </c>
      <c r="T3203" s="183"/>
      <c r="U3203" s="223">
        <v>0</v>
      </c>
      <c r="V3203" s="183"/>
      <c r="W3203" s="183"/>
      <c r="X3203" s="183"/>
      <c r="Y3203" s="166" t="s">
        <v>62</v>
      </c>
      <c r="Z3203" s="170" t="s">
        <v>224</v>
      </c>
      <c r="AA3203" s="197" t="s">
        <v>225</v>
      </c>
      <c r="AB3203" s="166" t="s">
        <v>1789</v>
      </c>
      <c r="AC3203" s="166" t="s">
        <v>1790</v>
      </c>
      <c r="AD3203" s="673" t="s">
        <v>1791</v>
      </c>
      <c r="AE3203" s="198" t="s">
        <v>6043</v>
      </c>
      <c r="AF3203" s="198" t="s">
        <v>6044</v>
      </c>
      <c r="AG3203" s="165" t="s">
        <v>230</v>
      </c>
      <c r="AH3203" s="166" t="s">
        <v>3773</v>
      </c>
      <c r="AI3203" s="186">
        <v>0.13</v>
      </c>
      <c r="AJ3203" s="184">
        <v>35847</v>
      </c>
      <c r="AK3203" s="167">
        <f t="shared" si="454"/>
        <v>12.767424657534248</v>
      </c>
      <c r="AL3203" s="167">
        <v>0</v>
      </c>
      <c r="AM3203" s="187">
        <f t="shared" si="455"/>
        <v>12.767424657534248</v>
      </c>
      <c r="AN3203" s="167">
        <f t="shared" si="456"/>
        <v>12.767424657534248</v>
      </c>
      <c r="AO3203" s="167">
        <v>0</v>
      </c>
      <c r="AP3203" s="167">
        <f t="shared" si="457"/>
        <v>12.767424657534248</v>
      </c>
      <c r="AQ3203" s="167">
        <f t="shared" si="453"/>
        <v>383.02273972602745</v>
      </c>
      <c r="AR3203" s="193" t="s">
        <v>231</v>
      </c>
      <c r="AS3203" s="194"/>
      <c r="AT3203" s="166" t="s">
        <v>325</v>
      </c>
      <c r="AU3203" s="198" t="s">
        <v>3844</v>
      </c>
      <c r="AV3203" s="679" t="s">
        <v>6045</v>
      </c>
      <c r="AW3203" s="166" t="s">
        <v>234</v>
      </c>
      <c r="AX3203" s="46"/>
      <c r="AY3203" s="2391"/>
    </row>
    <row r="3204" spans="1:51" s="55" customFormat="1" ht="15.95" customHeight="1" x14ac:dyDescent="0.25">
      <c r="A3204" s="182">
        <v>694</v>
      </c>
      <c r="B3204" s="170" t="s">
        <v>55</v>
      </c>
      <c r="C3204" s="170" t="s">
        <v>17640</v>
      </c>
      <c r="D3204" s="166" t="s">
        <v>19257</v>
      </c>
      <c r="E3204" s="198" t="s">
        <v>6046</v>
      </c>
      <c r="F3204" s="198" t="s">
        <v>6047</v>
      </c>
      <c r="G3204" s="166"/>
      <c r="H3204" s="198" t="s">
        <v>732</v>
      </c>
      <c r="I3204" s="166">
        <v>0</v>
      </c>
      <c r="J3204" s="198" t="s">
        <v>221</v>
      </c>
      <c r="K3204" s="198" t="s">
        <v>222</v>
      </c>
      <c r="L3204" s="198" t="s">
        <v>317</v>
      </c>
      <c r="M3204" s="198">
        <v>0</v>
      </c>
      <c r="N3204" s="199">
        <v>3</v>
      </c>
      <c r="O3204" s="199">
        <v>2</v>
      </c>
      <c r="P3204" s="199">
        <v>6</v>
      </c>
      <c r="Q3204" s="1012">
        <v>1</v>
      </c>
      <c r="R3204" s="183"/>
      <c r="S3204" s="223">
        <v>0</v>
      </c>
      <c r="T3204" s="183"/>
      <c r="U3204" s="223">
        <v>0</v>
      </c>
      <c r="V3204" s="183"/>
      <c r="W3204" s="183"/>
      <c r="X3204" s="183"/>
      <c r="Y3204" s="166" t="s">
        <v>62</v>
      </c>
      <c r="Z3204" s="170" t="s">
        <v>224</v>
      </c>
      <c r="AA3204" s="197" t="s">
        <v>225</v>
      </c>
      <c r="AB3204" s="166" t="s">
        <v>1789</v>
      </c>
      <c r="AC3204" s="166" t="s">
        <v>1790</v>
      </c>
      <c r="AD3204" s="673" t="s">
        <v>1791</v>
      </c>
      <c r="AE3204" s="198" t="s">
        <v>6048</v>
      </c>
      <c r="AF3204" s="198" t="s">
        <v>6049</v>
      </c>
      <c r="AG3204" s="165" t="s">
        <v>230</v>
      </c>
      <c r="AH3204" s="166" t="s">
        <v>3773</v>
      </c>
      <c r="AI3204" s="186">
        <v>0.13</v>
      </c>
      <c r="AJ3204" s="184">
        <v>362</v>
      </c>
      <c r="AK3204" s="167">
        <f t="shared" si="454"/>
        <v>0.12893150684931506</v>
      </c>
      <c r="AL3204" s="167">
        <v>0</v>
      </c>
      <c r="AM3204" s="187">
        <f t="shared" si="455"/>
        <v>0.12893150684931506</v>
      </c>
      <c r="AN3204" s="167">
        <f t="shared" si="456"/>
        <v>0.12893150684931506</v>
      </c>
      <c r="AO3204" s="167">
        <v>0</v>
      </c>
      <c r="AP3204" s="167">
        <f t="shared" si="457"/>
        <v>0.12893150684931506</v>
      </c>
      <c r="AQ3204" s="167">
        <f t="shared" si="453"/>
        <v>3.8679452054794519</v>
      </c>
      <c r="AR3204" s="193" t="s">
        <v>231</v>
      </c>
      <c r="AS3204" s="194"/>
      <c r="AT3204" s="166" t="s">
        <v>325</v>
      </c>
      <c r="AU3204" s="198" t="s">
        <v>3844</v>
      </c>
      <c r="AV3204" s="679" t="s">
        <v>5993</v>
      </c>
      <c r="AW3204" s="166" t="s">
        <v>234</v>
      </c>
      <c r="AX3204" s="46"/>
      <c r="AY3204" s="2391"/>
    </row>
    <row r="3205" spans="1:51" s="55" customFormat="1" ht="15.95" customHeight="1" x14ac:dyDescent="0.25">
      <c r="A3205" s="182">
        <v>695</v>
      </c>
      <c r="B3205" s="170" t="s">
        <v>56</v>
      </c>
      <c r="C3205" s="170" t="s">
        <v>17640</v>
      </c>
      <c r="D3205" s="166" t="s">
        <v>19258</v>
      </c>
      <c r="E3205" s="166" t="s">
        <v>5538</v>
      </c>
      <c r="F3205" s="166" t="s">
        <v>6050</v>
      </c>
      <c r="G3205" s="166"/>
      <c r="H3205" s="166" t="s">
        <v>219</v>
      </c>
      <c r="I3205" s="166" t="s">
        <v>220</v>
      </c>
      <c r="J3205" s="166" t="s">
        <v>221</v>
      </c>
      <c r="K3205" s="166" t="s">
        <v>222</v>
      </c>
      <c r="L3205" s="166" t="s">
        <v>317</v>
      </c>
      <c r="M3205" s="166">
        <v>0</v>
      </c>
      <c r="N3205" s="186">
        <v>1.5</v>
      </c>
      <c r="O3205" s="186">
        <v>1.2</v>
      </c>
      <c r="P3205" s="186">
        <f>N3205*O3205</f>
        <v>1.7999999999999998</v>
      </c>
      <c r="Q3205" s="184">
        <v>0</v>
      </c>
      <c r="R3205" s="183"/>
      <c r="S3205" s="183">
        <v>0</v>
      </c>
      <c r="T3205" s="183"/>
      <c r="U3205" s="183">
        <v>1</v>
      </c>
      <c r="V3205" s="183"/>
      <c r="W3205" s="183"/>
      <c r="X3205" s="183"/>
      <c r="Y3205" s="166" t="s">
        <v>62</v>
      </c>
      <c r="Z3205" s="170" t="s">
        <v>224</v>
      </c>
      <c r="AA3205" s="197" t="s">
        <v>225</v>
      </c>
      <c r="AB3205" s="166" t="s">
        <v>6051</v>
      </c>
      <c r="AC3205" s="203" t="s">
        <v>2898</v>
      </c>
      <c r="AD3205" s="166" t="s">
        <v>2899</v>
      </c>
      <c r="AE3205" s="166" t="s">
        <v>2908</v>
      </c>
      <c r="AF3205" s="166" t="s">
        <v>5885</v>
      </c>
      <c r="AG3205" s="165" t="s">
        <v>230</v>
      </c>
      <c r="AH3205" s="166" t="s">
        <v>3773</v>
      </c>
      <c r="AI3205" s="186">
        <v>0.13</v>
      </c>
      <c r="AJ3205" s="184">
        <v>7500</v>
      </c>
      <c r="AK3205" s="167">
        <f t="shared" si="454"/>
        <v>2.6712328767123288</v>
      </c>
      <c r="AL3205" s="167">
        <v>0</v>
      </c>
      <c r="AM3205" s="187">
        <f t="shared" si="455"/>
        <v>2.6712328767123288</v>
      </c>
      <c r="AN3205" s="167">
        <f t="shared" si="456"/>
        <v>2.6712328767123288</v>
      </c>
      <c r="AO3205" s="167">
        <v>0</v>
      </c>
      <c r="AP3205" s="167">
        <f t="shared" si="457"/>
        <v>2.6712328767123288</v>
      </c>
      <c r="AQ3205" s="167">
        <f t="shared" si="453"/>
        <v>80.136986301369859</v>
      </c>
      <c r="AR3205" s="193" t="s">
        <v>231</v>
      </c>
      <c r="AS3205" s="194"/>
      <c r="AT3205" s="166" t="s">
        <v>325</v>
      </c>
      <c r="AU3205" s="166" t="s">
        <v>3844</v>
      </c>
      <c r="AV3205" s="257" t="s">
        <v>6052</v>
      </c>
      <c r="AW3205" s="166" t="s">
        <v>234</v>
      </c>
      <c r="AX3205" s="46"/>
      <c r="AY3205" s="2391"/>
    </row>
    <row r="3206" spans="1:51" s="55" customFormat="1" ht="15.95" customHeight="1" x14ac:dyDescent="0.25">
      <c r="A3206" s="182">
        <v>696</v>
      </c>
      <c r="B3206" s="170" t="s">
        <v>57</v>
      </c>
      <c r="C3206" s="170" t="s">
        <v>17640</v>
      </c>
      <c r="D3206" s="166" t="s">
        <v>19259</v>
      </c>
      <c r="E3206" s="166" t="s">
        <v>6053</v>
      </c>
      <c r="F3206" s="166" t="s">
        <v>6054</v>
      </c>
      <c r="G3206" s="166"/>
      <c r="H3206" s="166" t="s">
        <v>219</v>
      </c>
      <c r="I3206" s="166" t="s">
        <v>220</v>
      </c>
      <c r="J3206" s="166" t="s">
        <v>221</v>
      </c>
      <c r="K3206" s="166" t="s">
        <v>222</v>
      </c>
      <c r="L3206" s="166" t="s">
        <v>221</v>
      </c>
      <c r="M3206" s="166" t="s">
        <v>222</v>
      </c>
      <c r="N3206" s="186">
        <v>3</v>
      </c>
      <c r="O3206" s="186">
        <v>1.5</v>
      </c>
      <c r="P3206" s="186">
        <v>4.5</v>
      </c>
      <c r="Q3206" s="184">
        <v>1</v>
      </c>
      <c r="R3206" s="183"/>
      <c r="S3206" s="183">
        <v>0</v>
      </c>
      <c r="T3206" s="183"/>
      <c r="U3206" s="183">
        <v>0</v>
      </c>
      <c r="V3206" s="183"/>
      <c r="W3206" s="183"/>
      <c r="X3206" s="183"/>
      <c r="Y3206" s="166" t="s">
        <v>63</v>
      </c>
      <c r="Z3206" s="170" t="s">
        <v>224</v>
      </c>
      <c r="AA3206" s="197" t="s">
        <v>225</v>
      </c>
      <c r="AB3206" s="166" t="s">
        <v>3312</v>
      </c>
      <c r="AC3206" s="166" t="s">
        <v>3313</v>
      </c>
      <c r="AD3206" s="166" t="s">
        <v>3314</v>
      </c>
      <c r="AE3206" s="166" t="s">
        <v>6055</v>
      </c>
      <c r="AF3206" s="166" t="s">
        <v>6056</v>
      </c>
      <c r="AG3206" s="165" t="s">
        <v>230</v>
      </c>
      <c r="AH3206" s="166" t="s">
        <v>3773</v>
      </c>
      <c r="AI3206" s="186">
        <v>0.13</v>
      </c>
      <c r="AJ3206" s="184">
        <v>90</v>
      </c>
      <c r="AK3206" s="167">
        <f t="shared" si="454"/>
        <v>3.205479452054795E-2</v>
      </c>
      <c r="AL3206" s="167">
        <v>0</v>
      </c>
      <c r="AM3206" s="187">
        <f t="shared" si="455"/>
        <v>3.205479452054795E-2</v>
      </c>
      <c r="AN3206" s="167">
        <f t="shared" si="456"/>
        <v>3.205479452054795E-2</v>
      </c>
      <c r="AO3206" s="167">
        <v>0</v>
      </c>
      <c r="AP3206" s="167">
        <f t="shared" si="457"/>
        <v>3.205479452054795E-2</v>
      </c>
      <c r="AQ3206" s="167">
        <f t="shared" si="453"/>
        <v>0.96164383561643851</v>
      </c>
      <c r="AR3206" s="193" t="s">
        <v>231</v>
      </c>
      <c r="AS3206" s="194"/>
      <c r="AT3206" s="166" t="s">
        <v>325</v>
      </c>
      <c r="AU3206" s="166" t="s">
        <v>3844</v>
      </c>
      <c r="AV3206" s="679" t="s">
        <v>6057</v>
      </c>
      <c r="AW3206" s="166" t="s">
        <v>234</v>
      </c>
      <c r="AX3206" s="46"/>
      <c r="AY3206" s="2391"/>
    </row>
    <row r="3207" spans="1:51" s="55" customFormat="1" ht="15.95" customHeight="1" x14ac:dyDescent="0.25">
      <c r="A3207" s="182">
        <v>697</v>
      </c>
      <c r="B3207" s="170" t="s">
        <v>57</v>
      </c>
      <c r="C3207" s="170" t="s">
        <v>17640</v>
      </c>
      <c r="D3207" s="166" t="s">
        <v>19260</v>
      </c>
      <c r="E3207" s="166" t="s">
        <v>6058</v>
      </c>
      <c r="F3207" s="166" t="s">
        <v>6059</v>
      </c>
      <c r="G3207" s="166"/>
      <c r="H3207" s="166" t="s">
        <v>219</v>
      </c>
      <c r="I3207" s="166" t="s">
        <v>220</v>
      </c>
      <c r="J3207" s="166" t="s">
        <v>221</v>
      </c>
      <c r="K3207" s="166" t="s">
        <v>222</v>
      </c>
      <c r="L3207" s="166" t="s">
        <v>221</v>
      </c>
      <c r="M3207" s="166" t="s">
        <v>222</v>
      </c>
      <c r="N3207" s="186">
        <v>3</v>
      </c>
      <c r="O3207" s="186">
        <v>1.5</v>
      </c>
      <c r="P3207" s="186">
        <v>4.5</v>
      </c>
      <c r="Q3207" s="184">
        <v>2</v>
      </c>
      <c r="R3207" s="183"/>
      <c r="S3207" s="183">
        <v>0</v>
      </c>
      <c r="T3207" s="183"/>
      <c r="U3207" s="183">
        <v>0</v>
      </c>
      <c r="V3207" s="183"/>
      <c r="W3207" s="183"/>
      <c r="X3207" s="183"/>
      <c r="Y3207" s="166" t="s">
        <v>63</v>
      </c>
      <c r="Z3207" s="170" t="s">
        <v>224</v>
      </c>
      <c r="AA3207" s="197" t="s">
        <v>225</v>
      </c>
      <c r="AB3207" s="166" t="s">
        <v>3312</v>
      </c>
      <c r="AC3207" s="166" t="s">
        <v>3313</v>
      </c>
      <c r="AD3207" s="166" t="s">
        <v>3314</v>
      </c>
      <c r="AE3207" s="166" t="s">
        <v>6060</v>
      </c>
      <c r="AF3207" s="166" t="s">
        <v>6061</v>
      </c>
      <c r="AG3207" s="165" t="s">
        <v>230</v>
      </c>
      <c r="AH3207" s="166" t="s">
        <v>3773</v>
      </c>
      <c r="AI3207" s="186">
        <v>0.13</v>
      </c>
      <c r="AJ3207" s="184">
        <v>519</v>
      </c>
      <c r="AK3207" s="167">
        <f t="shared" si="454"/>
        <v>0.18484931506849314</v>
      </c>
      <c r="AL3207" s="167">
        <v>0</v>
      </c>
      <c r="AM3207" s="187">
        <f t="shared" si="455"/>
        <v>0.18484931506849314</v>
      </c>
      <c r="AN3207" s="167">
        <f t="shared" si="456"/>
        <v>0.18484931506849314</v>
      </c>
      <c r="AO3207" s="167">
        <v>0</v>
      </c>
      <c r="AP3207" s="167">
        <f t="shared" si="457"/>
        <v>0.18484931506849314</v>
      </c>
      <c r="AQ3207" s="167">
        <f t="shared" si="453"/>
        <v>5.5454794520547939</v>
      </c>
      <c r="AR3207" s="193" t="s">
        <v>231</v>
      </c>
      <c r="AS3207" s="194"/>
      <c r="AT3207" s="166" t="s">
        <v>325</v>
      </c>
      <c r="AU3207" s="166" t="s">
        <v>3844</v>
      </c>
      <c r="AV3207" s="679" t="s">
        <v>6062</v>
      </c>
      <c r="AW3207" s="166" t="s">
        <v>234</v>
      </c>
      <c r="AX3207" s="46"/>
      <c r="AY3207" s="2391"/>
    </row>
    <row r="3208" spans="1:51" s="55" customFormat="1" ht="15.95" customHeight="1" x14ac:dyDescent="0.25">
      <c r="A3208" s="182">
        <v>698</v>
      </c>
      <c r="B3208" s="170" t="s">
        <v>57</v>
      </c>
      <c r="C3208" s="170" t="s">
        <v>17640</v>
      </c>
      <c r="D3208" s="166" t="s">
        <v>19261</v>
      </c>
      <c r="E3208" s="166" t="s">
        <v>6063</v>
      </c>
      <c r="F3208" s="166" t="s">
        <v>6064</v>
      </c>
      <c r="G3208" s="166"/>
      <c r="H3208" s="166" t="s">
        <v>219</v>
      </c>
      <c r="I3208" s="166" t="s">
        <v>220</v>
      </c>
      <c r="J3208" s="166" t="s">
        <v>221</v>
      </c>
      <c r="K3208" s="166" t="s">
        <v>222</v>
      </c>
      <c r="L3208" s="166" t="s">
        <v>221</v>
      </c>
      <c r="M3208" s="166" t="s">
        <v>222</v>
      </c>
      <c r="N3208" s="186">
        <v>4</v>
      </c>
      <c r="O3208" s="186">
        <v>1.5</v>
      </c>
      <c r="P3208" s="186">
        <v>6</v>
      </c>
      <c r="Q3208" s="184">
        <v>1</v>
      </c>
      <c r="R3208" s="183"/>
      <c r="S3208" s="183">
        <v>0</v>
      </c>
      <c r="T3208" s="183"/>
      <c r="U3208" s="183">
        <v>0</v>
      </c>
      <c r="V3208" s="183"/>
      <c r="W3208" s="183"/>
      <c r="X3208" s="183"/>
      <c r="Y3208" s="166" t="s">
        <v>63</v>
      </c>
      <c r="Z3208" s="170" t="s">
        <v>224</v>
      </c>
      <c r="AA3208" s="197" t="s">
        <v>225</v>
      </c>
      <c r="AB3208" s="166" t="s">
        <v>3312</v>
      </c>
      <c r="AC3208" s="166" t="s">
        <v>3313</v>
      </c>
      <c r="AD3208" s="166" t="s">
        <v>3314</v>
      </c>
      <c r="AE3208" s="166" t="s">
        <v>4372</v>
      </c>
      <c r="AF3208" s="166" t="s">
        <v>6065</v>
      </c>
      <c r="AG3208" s="165" t="s">
        <v>230</v>
      </c>
      <c r="AH3208" s="166" t="s">
        <v>3773</v>
      </c>
      <c r="AI3208" s="186">
        <v>0.13</v>
      </c>
      <c r="AJ3208" s="184">
        <v>1467</v>
      </c>
      <c r="AK3208" s="167">
        <f t="shared" si="454"/>
        <v>0.52249315068493152</v>
      </c>
      <c r="AL3208" s="167">
        <v>0</v>
      </c>
      <c r="AM3208" s="187">
        <f t="shared" si="455"/>
        <v>0.52249315068493152</v>
      </c>
      <c r="AN3208" s="167">
        <f t="shared" si="456"/>
        <v>0.52249315068493152</v>
      </c>
      <c r="AO3208" s="167">
        <v>0</v>
      </c>
      <c r="AP3208" s="167">
        <f t="shared" si="457"/>
        <v>0.52249315068493152</v>
      </c>
      <c r="AQ3208" s="167">
        <f t="shared" si="453"/>
        <v>15.674794520547945</v>
      </c>
      <c r="AR3208" s="193" t="s">
        <v>231</v>
      </c>
      <c r="AS3208" s="194"/>
      <c r="AT3208" s="166" t="s">
        <v>325</v>
      </c>
      <c r="AU3208" s="166" t="s">
        <v>3844</v>
      </c>
      <c r="AV3208" s="679" t="s">
        <v>6066</v>
      </c>
      <c r="AW3208" s="166" t="s">
        <v>234</v>
      </c>
      <c r="AX3208" s="46"/>
      <c r="AY3208" s="2391"/>
    </row>
    <row r="3209" spans="1:51" s="55" customFormat="1" ht="15.95" customHeight="1" x14ac:dyDescent="0.25">
      <c r="A3209" s="182">
        <v>699</v>
      </c>
      <c r="B3209" s="170" t="s">
        <v>57</v>
      </c>
      <c r="C3209" s="170" t="s">
        <v>17640</v>
      </c>
      <c r="D3209" s="166" t="s">
        <v>19262</v>
      </c>
      <c r="E3209" s="166" t="s">
        <v>6067</v>
      </c>
      <c r="F3209" s="166" t="s">
        <v>6068</v>
      </c>
      <c r="G3209" s="166"/>
      <c r="H3209" s="166" t="s">
        <v>219</v>
      </c>
      <c r="I3209" s="166" t="s">
        <v>220</v>
      </c>
      <c r="J3209" s="166" t="s">
        <v>221</v>
      </c>
      <c r="K3209" s="166" t="s">
        <v>222</v>
      </c>
      <c r="L3209" s="166" t="s">
        <v>221</v>
      </c>
      <c r="M3209" s="166" t="s">
        <v>222</v>
      </c>
      <c r="N3209" s="186">
        <v>3</v>
      </c>
      <c r="O3209" s="186">
        <v>1.5</v>
      </c>
      <c r="P3209" s="186">
        <v>4.5</v>
      </c>
      <c r="Q3209" s="184">
        <v>2</v>
      </c>
      <c r="R3209" s="183"/>
      <c r="S3209" s="183">
        <v>0</v>
      </c>
      <c r="T3209" s="183"/>
      <c r="U3209" s="183">
        <v>0</v>
      </c>
      <c r="V3209" s="183"/>
      <c r="W3209" s="183"/>
      <c r="X3209" s="183"/>
      <c r="Y3209" s="166" t="s">
        <v>63</v>
      </c>
      <c r="Z3209" s="170" t="s">
        <v>224</v>
      </c>
      <c r="AA3209" s="197" t="s">
        <v>225</v>
      </c>
      <c r="AB3209" s="166" t="s">
        <v>3312</v>
      </c>
      <c r="AC3209" s="166" t="s">
        <v>3313</v>
      </c>
      <c r="AD3209" s="166" t="s">
        <v>3314</v>
      </c>
      <c r="AE3209" s="166" t="s">
        <v>6069</v>
      </c>
      <c r="AF3209" s="166" t="s">
        <v>6070</v>
      </c>
      <c r="AG3209" s="165" t="s">
        <v>230</v>
      </c>
      <c r="AH3209" s="166" t="s">
        <v>3773</v>
      </c>
      <c r="AI3209" s="186">
        <v>0.13</v>
      </c>
      <c r="AJ3209" s="184">
        <v>1038</v>
      </c>
      <c r="AK3209" s="167">
        <f t="shared" si="454"/>
        <v>0.36969863013698628</v>
      </c>
      <c r="AL3209" s="167">
        <v>0</v>
      </c>
      <c r="AM3209" s="187">
        <f t="shared" si="455"/>
        <v>0.36969863013698628</v>
      </c>
      <c r="AN3209" s="167">
        <f t="shared" si="456"/>
        <v>0.36969863013698628</v>
      </c>
      <c r="AO3209" s="167">
        <v>0</v>
      </c>
      <c r="AP3209" s="167">
        <f t="shared" si="457"/>
        <v>0.36969863013698628</v>
      </c>
      <c r="AQ3209" s="167">
        <f t="shared" si="453"/>
        <v>11.090958904109588</v>
      </c>
      <c r="AR3209" s="193" t="s">
        <v>231</v>
      </c>
      <c r="AS3209" s="194"/>
      <c r="AT3209" s="166" t="s">
        <v>325</v>
      </c>
      <c r="AU3209" s="166" t="s">
        <v>3844</v>
      </c>
      <c r="AV3209" s="679" t="s">
        <v>6071</v>
      </c>
      <c r="AW3209" s="166" t="s">
        <v>234</v>
      </c>
      <c r="AX3209" s="46"/>
      <c r="AY3209" s="2391"/>
    </row>
    <row r="3210" spans="1:51" s="55" customFormat="1" ht="15.95" customHeight="1" x14ac:dyDescent="0.25">
      <c r="A3210" s="182">
        <v>700</v>
      </c>
      <c r="B3210" s="170" t="s">
        <v>57</v>
      </c>
      <c r="C3210" s="170" t="s">
        <v>17640</v>
      </c>
      <c r="D3210" s="166" t="s">
        <v>19263</v>
      </c>
      <c r="E3210" s="166" t="s">
        <v>6072</v>
      </c>
      <c r="F3210" s="166" t="s">
        <v>6073</v>
      </c>
      <c r="G3210" s="166"/>
      <c r="H3210" s="166" t="s">
        <v>219</v>
      </c>
      <c r="I3210" s="166" t="s">
        <v>220</v>
      </c>
      <c r="J3210" s="166" t="s">
        <v>221</v>
      </c>
      <c r="K3210" s="166" t="s">
        <v>222</v>
      </c>
      <c r="L3210" s="166" t="s">
        <v>221</v>
      </c>
      <c r="M3210" s="166" t="s">
        <v>222</v>
      </c>
      <c r="N3210" s="186">
        <v>12</v>
      </c>
      <c r="O3210" s="186">
        <v>6</v>
      </c>
      <c r="P3210" s="186">
        <v>72</v>
      </c>
      <c r="Q3210" s="184">
        <v>2</v>
      </c>
      <c r="R3210" s="183"/>
      <c r="S3210" s="183">
        <v>0</v>
      </c>
      <c r="T3210" s="183"/>
      <c r="U3210" s="183">
        <v>0</v>
      </c>
      <c r="V3210" s="183"/>
      <c r="W3210" s="183"/>
      <c r="X3210" s="183"/>
      <c r="Y3210" s="166" t="s">
        <v>63</v>
      </c>
      <c r="Z3210" s="170" t="s">
        <v>224</v>
      </c>
      <c r="AA3210" s="197" t="s">
        <v>225</v>
      </c>
      <c r="AB3210" s="166" t="s">
        <v>3312</v>
      </c>
      <c r="AC3210" s="166" t="s">
        <v>3313</v>
      </c>
      <c r="AD3210" s="166" t="s">
        <v>3314</v>
      </c>
      <c r="AE3210" s="166" t="s">
        <v>6074</v>
      </c>
      <c r="AF3210" s="166" t="s">
        <v>6075</v>
      </c>
      <c r="AG3210" s="165" t="s">
        <v>230</v>
      </c>
      <c r="AH3210" s="166" t="s">
        <v>3773</v>
      </c>
      <c r="AI3210" s="186">
        <v>0.13</v>
      </c>
      <c r="AJ3210" s="184">
        <v>1857</v>
      </c>
      <c r="AK3210" s="167">
        <f t="shared" si="454"/>
        <v>0.66139726027397261</v>
      </c>
      <c r="AL3210" s="167">
        <v>0</v>
      </c>
      <c r="AM3210" s="187">
        <f t="shared" si="455"/>
        <v>0.66139726027397261</v>
      </c>
      <c r="AN3210" s="167">
        <f t="shared" si="456"/>
        <v>0.66139726027397261</v>
      </c>
      <c r="AO3210" s="167">
        <v>0</v>
      </c>
      <c r="AP3210" s="167">
        <f t="shared" si="457"/>
        <v>0.66139726027397261</v>
      </c>
      <c r="AQ3210" s="167">
        <f t="shared" si="453"/>
        <v>19.841917808219179</v>
      </c>
      <c r="AR3210" s="193" t="s">
        <v>231</v>
      </c>
      <c r="AS3210" s="194"/>
      <c r="AT3210" s="166" t="s">
        <v>325</v>
      </c>
      <c r="AU3210" s="166" t="s">
        <v>3844</v>
      </c>
      <c r="AV3210" s="679" t="s">
        <v>6076</v>
      </c>
      <c r="AW3210" s="166" t="s">
        <v>234</v>
      </c>
      <c r="AX3210" s="46"/>
      <c r="AY3210" s="2391"/>
    </row>
    <row r="3211" spans="1:51" s="55" customFormat="1" ht="15.95" customHeight="1" x14ac:dyDescent="0.25">
      <c r="A3211" s="182">
        <v>701</v>
      </c>
      <c r="B3211" s="170" t="s">
        <v>57</v>
      </c>
      <c r="C3211" s="170" t="s">
        <v>17640</v>
      </c>
      <c r="D3211" s="166" t="s">
        <v>19264</v>
      </c>
      <c r="E3211" s="166" t="s">
        <v>6077</v>
      </c>
      <c r="F3211" s="166" t="s">
        <v>6078</v>
      </c>
      <c r="G3211" s="166"/>
      <c r="H3211" s="166" t="s">
        <v>219</v>
      </c>
      <c r="I3211" s="166" t="s">
        <v>220</v>
      </c>
      <c r="J3211" s="166" t="s">
        <v>221</v>
      </c>
      <c r="K3211" s="166" t="s">
        <v>222</v>
      </c>
      <c r="L3211" s="166" t="s">
        <v>221</v>
      </c>
      <c r="M3211" s="166" t="s">
        <v>222</v>
      </c>
      <c r="N3211" s="186">
        <v>2</v>
      </c>
      <c r="O3211" s="186">
        <v>1.2</v>
      </c>
      <c r="P3211" s="186">
        <v>2.4</v>
      </c>
      <c r="Q3211" s="184">
        <v>2</v>
      </c>
      <c r="R3211" s="183"/>
      <c r="S3211" s="183">
        <v>0</v>
      </c>
      <c r="T3211" s="183"/>
      <c r="U3211" s="183">
        <v>0</v>
      </c>
      <c r="V3211" s="183"/>
      <c r="W3211" s="183"/>
      <c r="X3211" s="183"/>
      <c r="Y3211" s="166" t="s">
        <v>63</v>
      </c>
      <c r="Z3211" s="170" t="s">
        <v>224</v>
      </c>
      <c r="AA3211" s="197" t="s">
        <v>225</v>
      </c>
      <c r="AB3211" s="166" t="s">
        <v>3312</v>
      </c>
      <c r="AC3211" s="166" t="s">
        <v>3313</v>
      </c>
      <c r="AD3211" s="166" t="s">
        <v>3314</v>
      </c>
      <c r="AE3211" s="166" t="s">
        <v>6079</v>
      </c>
      <c r="AF3211" s="166" t="s">
        <v>6080</v>
      </c>
      <c r="AG3211" s="165" t="s">
        <v>230</v>
      </c>
      <c r="AH3211" s="166" t="s">
        <v>3773</v>
      </c>
      <c r="AI3211" s="186">
        <v>0.13</v>
      </c>
      <c r="AJ3211" s="184">
        <v>2613</v>
      </c>
      <c r="AK3211" s="167">
        <f t="shared" si="454"/>
        <v>0.93065753424657538</v>
      </c>
      <c r="AL3211" s="167">
        <v>0</v>
      </c>
      <c r="AM3211" s="187">
        <f t="shared" si="455"/>
        <v>0.93065753424657538</v>
      </c>
      <c r="AN3211" s="167">
        <f t="shared" si="456"/>
        <v>0.93065753424657538</v>
      </c>
      <c r="AO3211" s="167">
        <v>0</v>
      </c>
      <c r="AP3211" s="167">
        <f t="shared" si="457"/>
        <v>0.93065753424657538</v>
      </c>
      <c r="AQ3211" s="167">
        <f t="shared" si="453"/>
        <v>27.91972602739726</v>
      </c>
      <c r="AR3211" s="193" t="s">
        <v>231</v>
      </c>
      <c r="AS3211" s="194"/>
      <c r="AT3211" s="166" t="s">
        <v>325</v>
      </c>
      <c r="AU3211" s="166" t="s">
        <v>3844</v>
      </c>
      <c r="AV3211" s="679" t="s">
        <v>6081</v>
      </c>
      <c r="AW3211" s="166" t="s">
        <v>234</v>
      </c>
      <c r="AX3211" s="46"/>
      <c r="AY3211" s="2391"/>
    </row>
    <row r="3212" spans="1:51" s="55" customFormat="1" ht="15.95" customHeight="1" x14ac:dyDescent="0.25">
      <c r="A3212" s="182">
        <v>702</v>
      </c>
      <c r="B3212" s="170" t="s">
        <v>57</v>
      </c>
      <c r="C3212" s="170" t="s">
        <v>17640</v>
      </c>
      <c r="D3212" s="166" t="s">
        <v>19265</v>
      </c>
      <c r="E3212" s="166" t="s">
        <v>6082</v>
      </c>
      <c r="F3212" s="166" t="s">
        <v>6083</v>
      </c>
      <c r="G3212" s="166"/>
      <c r="H3212" s="166" t="s">
        <v>219</v>
      </c>
      <c r="I3212" s="166" t="s">
        <v>220</v>
      </c>
      <c r="J3212" s="166" t="s">
        <v>221</v>
      </c>
      <c r="K3212" s="166" t="s">
        <v>222</v>
      </c>
      <c r="L3212" s="166" t="s">
        <v>221</v>
      </c>
      <c r="M3212" s="166" t="s">
        <v>222</v>
      </c>
      <c r="N3212" s="186">
        <v>3</v>
      </c>
      <c r="O3212" s="186">
        <v>1.5</v>
      </c>
      <c r="P3212" s="186">
        <v>4.5</v>
      </c>
      <c r="Q3212" s="184">
        <v>1</v>
      </c>
      <c r="R3212" s="183"/>
      <c r="S3212" s="183">
        <v>0</v>
      </c>
      <c r="T3212" s="183"/>
      <c r="U3212" s="183">
        <v>0</v>
      </c>
      <c r="V3212" s="183"/>
      <c r="W3212" s="183"/>
      <c r="X3212" s="183"/>
      <c r="Y3212" s="166" t="s">
        <v>63</v>
      </c>
      <c r="Z3212" s="170" t="s">
        <v>224</v>
      </c>
      <c r="AA3212" s="197" t="s">
        <v>225</v>
      </c>
      <c r="AB3212" s="166" t="s">
        <v>3312</v>
      </c>
      <c r="AC3212" s="166" t="s">
        <v>3313</v>
      </c>
      <c r="AD3212" s="166" t="s">
        <v>3314</v>
      </c>
      <c r="AE3212" s="166" t="s">
        <v>6084</v>
      </c>
      <c r="AF3212" s="166" t="s">
        <v>6085</v>
      </c>
      <c r="AG3212" s="165" t="s">
        <v>230</v>
      </c>
      <c r="AH3212" s="166" t="s">
        <v>3773</v>
      </c>
      <c r="AI3212" s="186">
        <v>0.13</v>
      </c>
      <c r="AJ3212" s="184">
        <v>441</v>
      </c>
      <c r="AK3212" s="167">
        <f t="shared" si="454"/>
        <v>0.15706849315068494</v>
      </c>
      <c r="AL3212" s="167">
        <v>0</v>
      </c>
      <c r="AM3212" s="187">
        <f t="shared" si="455"/>
        <v>0.15706849315068494</v>
      </c>
      <c r="AN3212" s="167">
        <f t="shared" si="456"/>
        <v>0.15706849315068494</v>
      </c>
      <c r="AO3212" s="167">
        <v>0</v>
      </c>
      <c r="AP3212" s="167">
        <f t="shared" si="457"/>
        <v>0.15706849315068494</v>
      </c>
      <c r="AQ3212" s="167">
        <f t="shared" si="453"/>
        <v>4.7120547945205482</v>
      </c>
      <c r="AR3212" s="193" t="s">
        <v>231</v>
      </c>
      <c r="AS3212" s="194"/>
      <c r="AT3212" s="166" t="s">
        <v>325</v>
      </c>
      <c r="AU3212" s="166" t="s">
        <v>3844</v>
      </c>
      <c r="AV3212" s="679" t="s">
        <v>6086</v>
      </c>
      <c r="AW3212" s="166" t="s">
        <v>234</v>
      </c>
      <c r="AX3212" s="46"/>
      <c r="AY3212" s="2391"/>
    </row>
    <row r="3213" spans="1:51" s="55" customFormat="1" ht="15.95" customHeight="1" x14ac:dyDescent="0.25">
      <c r="A3213" s="182">
        <v>703</v>
      </c>
      <c r="B3213" s="170" t="s">
        <v>57</v>
      </c>
      <c r="C3213" s="170" t="s">
        <v>17640</v>
      </c>
      <c r="D3213" s="166" t="s">
        <v>19266</v>
      </c>
      <c r="E3213" s="166" t="s">
        <v>6087</v>
      </c>
      <c r="F3213" s="166" t="s">
        <v>6088</v>
      </c>
      <c r="G3213" s="166"/>
      <c r="H3213" s="166" t="s">
        <v>219</v>
      </c>
      <c r="I3213" s="166" t="s">
        <v>220</v>
      </c>
      <c r="J3213" s="166" t="s">
        <v>221</v>
      </c>
      <c r="K3213" s="166" t="s">
        <v>222</v>
      </c>
      <c r="L3213" s="166" t="s">
        <v>221</v>
      </c>
      <c r="M3213" s="166" t="s">
        <v>222</v>
      </c>
      <c r="N3213" s="186">
        <v>3</v>
      </c>
      <c r="O3213" s="186">
        <v>1.5</v>
      </c>
      <c r="P3213" s="186">
        <v>4.5</v>
      </c>
      <c r="Q3213" s="184">
        <v>1</v>
      </c>
      <c r="R3213" s="183"/>
      <c r="S3213" s="183">
        <v>0</v>
      </c>
      <c r="T3213" s="183"/>
      <c r="U3213" s="183">
        <v>0</v>
      </c>
      <c r="V3213" s="183"/>
      <c r="W3213" s="183"/>
      <c r="X3213" s="183"/>
      <c r="Y3213" s="166" t="s">
        <v>63</v>
      </c>
      <c r="Z3213" s="170" t="s">
        <v>224</v>
      </c>
      <c r="AA3213" s="197" t="s">
        <v>225</v>
      </c>
      <c r="AB3213" s="166" t="s">
        <v>3312</v>
      </c>
      <c r="AC3213" s="166" t="s">
        <v>3313</v>
      </c>
      <c r="AD3213" s="166" t="s">
        <v>3314</v>
      </c>
      <c r="AE3213" s="166" t="s">
        <v>6089</v>
      </c>
      <c r="AF3213" s="166" t="s">
        <v>6090</v>
      </c>
      <c r="AG3213" s="165" t="s">
        <v>230</v>
      </c>
      <c r="AH3213" s="166" t="s">
        <v>3773</v>
      </c>
      <c r="AI3213" s="186">
        <v>0.13</v>
      </c>
      <c r="AJ3213" s="184">
        <v>88</v>
      </c>
      <c r="AK3213" s="167">
        <f t="shared" si="454"/>
        <v>3.1342465753424663E-2</v>
      </c>
      <c r="AL3213" s="167">
        <v>0</v>
      </c>
      <c r="AM3213" s="187">
        <f t="shared" si="455"/>
        <v>3.1342465753424663E-2</v>
      </c>
      <c r="AN3213" s="167">
        <f t="shared" si="456"/>
        <v>3.1342465753424663E-2</v>
      </c>
      <c r="AO3213" s="167">
        <v>0</v>
      </c>
      <c r="AP3213" s="167">
        <f t="shared" si="457"/>
        <v>3.1342465753424663E-2</v>
      </c>
      <c r="AQ3213" s="167">
        <f t="shared" si="453"/>
        <v>0.94027397260273993</v>
      </c>
      <c r="AR3213" s="193" t="s">
        <v>231</v>
      </c>
      <c r="AS3213" s="194"/>
      <c r="AT3213" s="166" t="s">
        <v>325</v>
      </c>
      <c r="AU3213" s="166" t="s">
        <v>3844</v>
      </c>
      <c r="AV3213" s="679" t="s">
        <v>6091</v>
      </c>
      <c r="AW3213" s="166" t="s">
        <v>234</v>
      </c>
      <c r="AX3213" s="46"/>
      <c r="AY3213" s="2391"/>
    </row>
    <row r="3214" spans="1:51" s="55" customFormat="1" ht="15.95" customHeight="1" x14ac:dyDescent="0.25">
      <c r="A3214" s="182">
        <v>704</v>
      </c>
      <c r="B3214" s="170" t="s">
        <v>57</v>
      </c>
      <c r="C3214" s="170" t="s">
        <v>17640</v>
      </c>
      <c r="D3214" s="166" t="s">
        <v>19267</v>
      </c>
      <c r="E3214" s="166" t="s">
        <v>6092</v>
      </c>
      <c r="F3214" s="166" t="s">
        <v>6093</v>
      </c>
      <c r="G3214" s="166"/>
      <c r="H3214" s="166" t="s">
        <v>219</v>
      </c>
      <c r="I3214" s="166" t="s">
        <v>220</v>
      </c>
      <c r="J3214" s="166" t="s">
        <v>221</v>
      </c>
      <c r="K3214" s="166" t="s">
        <v>222</v>
      </c>
      <c r="L3214" s="166" t="s">
        <v>221</v>
      </c>
      <c r="M3214" s="166" t="s">
        <v>222</v>
      </c>
      <c r="N3214" s="186">
        <v>3</v>
      </c>
      <c r="O3214" s="186">
        <v>1.5</v>
      </c>
      <c r="P3214" s="186">
        <v>4.5</v>
      </c>
      <c r="Q3214" s="184">
        <v>1</v>
      </c>
      <c r="R3214" s="183"/>
      <c r="S3214" s="183">
        <v>0</v>
      </c>
      <c r="T3214" s="183"/>
      <c r="U3214" s="183">
        <v>0</v>
      </c>
      <c r="V3214" s="183"/>
      <c r="W3214" s="183"/>
      <c r="X3214" s="183"/>
      <c r="Y3214" s="166" t="s">
        <v>63</v>
      </c>
      <c r="Z3214" s="170" t="s">
        <v>224</v>
      </c>
      <c r="AA3214" s="197" t="s">
        <v>225</v>
      </c>
      <c r="AB3214" s="166" t="s">
        <v>3312</v>
      </c>
      <c r="AC3214" s="166" t="s">
        <v>3313</v>
      </c>
      <c r="AD3214" s="166" t="s">
        <v>3314</v>
      </c>
      <c r="AE3214" s="166" t="s">
        <v>6094</v>
      </c>
      <c r="AF3214" s="166" t="s">
        <v>6095</v>
      </c>
      <c r="AG3214" s="165" t="s">
        <v>230</v>
      </c>
      <c r="AH3214" s="166" t="s">
        <v>3773</v>
      </c>
      <c r="AI3214" s="186">
        <v>0.13</v>
      </c>
      <c r="AJ3214" s="184">
        <v>810</v>
      </c>
      <c r="AK3214" s="167">
        <f t="shared" si="454"/>
        <v>0.28849315068493148</v>
      </c>
      <c r="AL3214" s="167">
        <v>0</v>
      </c>
      <c r="AM3214" s="187">
        <f t="shared" si="455"/>
        <v>0.28849315068493148</v>
      </c>
      <c r="AN3214" s="167">
        <f t="shared" si="456"/>
        <v>0.28849315068493148</v>
      </c>
      <c r="AO3214" s="167">
        <v>0</v>
      </c>
      <c r="AP3214" s="167">
        <f t="shared" si="457"/>
        <v>0.28849315068493148</v>
      </c>
      <c r="AQ3214" s="167">
        <f t="shared" si="453"/>
        <v>8.6547945205479451</v>
      </c>
      <c r="AR3214" s="193" t="s">
        <v>231</v>
      </c>
      <c r="AS3214" s="194"/>
      <c r="AT3214" s="166" t="s">
        <v>325</v>
      </c>
      <c r="AU3214" s="166" t="s">
        <v>3844</v>
      </c>
      <c r="AV3214" s="679" t="s">
        <v>6096</v>
      </c>
      <c r="AW3214" s="166" t="s">
        <v>234</v>
      </c>
      <c r="AX3214" s="46"/>
      <c r="AY3214" s="2391"/>
    </row>
    <row r="3215" spans="1:51" s="55" customFormat="1" ht="15.95" customHeight="1" x14ac:dyDescent="0.25">
      <c r="A3215" s="182">
        <v>705</v>
      </c>
      <c r="B3215" s="166" t="s">
        <v>49</v>
      </c>
      <c r="C3215" s="170" t="s">
        <v>17640</v>
      </c>
      <c r="D3215" s="166" t="s">
        <v>19268</v>
      </c>
      <c r="E3215" s="166" t="s">
        <v>6097</v>
      </c>
      <c r="F3215" s="166" t="s">
        <v>6098</v>
      </c>
      <c r="G3215" s="166"/>
      <c r="H3215" s="166" t="s">
        <v>219</v>
      </c>
      <c r="I3215" s="166" t="s">
        <v>220</v>
      </c>
      <c r="J3215" s="166" t="s">
        <v>317</v>
      </c>
      <c r="K3215" s="166">
        <v>0</v>
      </c>
      <c r="L3215" s="166" t="s">
        <v>317</v>
      </c>
      <c r="M3215" s="166">
        <v>0</v>
      </c>
      <c r="N3215" s="186">
        <v>3.6</v>
      </c>
      <c r="O3215" s="186">
        <v>1.2</v>
      </c>
      <c r="P3215" s="186">
        <v>4.32</v>
      </c>
      <c r="Q3215" s="184">
        <v>0</v>
      </c>
      <c r="R3215" s="183"/>
      <c r="S3215" s="183">
        <v>1</v>
      </c>
      <c r="T3215" s="183"/>
      <c r="U3215" s="183">
        <v>0</v>
      </c>
      <c r="V3215" s="183"/>
      <c r="W3215" s="183"/>
      <c r="X3215" s="183"/>
      <c r="Y3215" s="166" t="s">
        <v>6099</v>
      </c>
      <c r="Z3215" s="166" t="s">
        <v>6100</v>
      </c>
      <c r="AA3215" s="203" t="s">
        <v>6101</v>
      </c>
      <c r="AB3215" s="166" t="s">
        <v>6102</v>
      </c>
      <c r="AC3215" s="166" t="s">
        <v>6103</v>
      </c>
      <c r="AD3215" s="166" t="s">
        <v>6104</v>
      </c>
      <c r="AE3215" s="166" t="s">
        <v>6102</v>
      </c>
      <c r="AF3215" s="166" t="s">
        <v>6100</v>
      </c>
      <c r="AG3215" s="165">
        <v>1167746108672</v>
      </c>
      <c r="AH3215" s="166" t="s">
        <v>17026</v>
      </c>
      <c r="AI3215" s="186">
        <v>0.87</v>
      </c>
      <c r="AJ3215" s="184">
        <v>124</v>
      </c>
      <c r="AK3215" s="167">
        <f>AJ3215*AI3215/365</f>
        <v>0.29556164383561645</v>
      </c>
      <c r="AL3215" s="167">
        <v>0</v>
      </c>
      <c r="AM3215" s="187">
        <f>SUBTOTAL(9,AK3215:AL3215)</f>
        <v>0.29556164383561645</v>
      </c>
      <c r="AN3215" s="167">
        <f t="shared" si="456"/>
        <v>0.29556164383561645</v>
      </c>
      <c r="AO3215" s="167">
        <v>0</v>
      </c>
      <c r="AP3215" s="167">
        <f t="shared" si="457"/>
        <v>0.29556164383561645</v>
      </c>
      <c r="AQ3215" s="167">
        <f t="shared" si="453"/>
        <v>8.8668493150684942</v>
      </c>
      <c r="AR3215" s="193" t="s">
        <v>231</v>
      </c>
      <c r="AS3215" s="194"/>
      <c r="AT3215" s="166" t="s">
        <v>325</v>
      </c>
      <c r="AU3215" s="166" t="s">
        <v>5890</v>
      </c>
      <c r="AV3215" s="231" t="s">
        <v>6105</v>
      </c>
      <c r="AW3215" s="166" t="s">
        <v>234</v>
      </c>
      <c r="AX3215" s="46"/>
      <c r="AY3215" s="2391"/>
    </row>
    <row r="3216" spans="1:51" s="55" customFormat="1" ht="15.95" customHeight="1" x14ac:dyDescent="0.25">
      <c r="A3216" s="1553">
        <v>706</v>
      </c>
      <c r="B3216" s="1022" t="s">
        <v>49</v>
      </c>
      <c r="C3216" s="2003" t="s">
        <v>5890</v>
      </c>
      <c r="D3216" s="1022" t="s">
        <v>19269</v>
      </c>
      <c r="E3216" s="2595" t="s">
        <v>6107</v>
      </c>
      <c r="F3216" s="2595" t="s">
        <v>6108</v>
      </c>
      <c r="G3216" s="1022"/>
      <c r="H3216" s="1022" t="s">
        <v>219</v>
      </c>
      <c r="I3216" s="1022" t="s">
        <v>220</v>
      </c>
      <c r="J3216" s="1022" t="s">
        <v>317</v>
      </c>
      <c r="K3216" s="1022">
        <v>0</v>
      </c>
      <c r="L3216" s="1022" t="s">
        <v>317</v>
      </c>
      <c r="M3216" s="1022">
        <v>0</v>
      </c>
      <c r="N3216" s="1025">
        <v>1.5</v>
      </c>
      <c r="O3216" s="1025">
        <v>1.6</v>
      </c>
      <c r="P3216" s="1025">
        <v>2.4</v>
      </c>
      <c r="Q3216" s="2004">
        <v>1</v>
      </c>
      <c r="R3216" s="1485"/>
      <c r="S3216" s="1485">
        <v>1</v>
      </c>
      <c r="T3216" s="1485"/>
      <c r="U3216" s="1485">
        <v>0</v>
      </c>
      <c r="V3216" s="1485"/>
      <c r="W3216" s="1485"/>
      <c r="X3216" s="1485"/>
      <c r="Y3216" s="1022" t="s">
        <v>6109</v>
      </c>
      <c r="Z3216" s="1022" t="s">
        <v>6110</v>
      </c>
      <c r="AA3216" s="1019" t="s">
        <v>22946</v>
      </c>
      <c r="AB3216" s="1022" t="s">
        <v>6112</v>
      </c>
      <c r="AC3216" s="1022" t="s">
        <v>6113</v>
      </c>
      <c r="AD3216" s="1022" t="s">
        <v>6114</v>
      </c>
      <c r="AE3216" s="1022" t="s">
        <v>6115</v>
      </c>
      <c r="AF3216" s="1022" t="s">
        <v>6116</v>
      </c>
      <c r="AG3216" s="1023" t="s">
        <v>22947</v>
      </c>
      <c r="AH3216" s="1022" t="s">
        <v>20647</v>
      </c>
      <c r="AI3216" s="1025">
        <v>0.37</v>
      </c>
      <c r="AJ3216" s="2004">
        <v>212</v>
      </c>
      <c r="AK3216" s="1024">
        <f>AJ3216*AI3216/366</f>
        <v>0.21431693989071038</v>
      </c>
      <c r="AL3216" s="1024">
        <v>0</v>
      </c>
      <c r="AM3216" s="1486">
        <f>SUBTOTAL(9,AK3216:AL3216)</f>
        <v>0.21431693989071038</v>
      </c>
      <c r="AN3216" s="1024">
        <f t="shared" si="456"/>
        <v>0.21431693989071038</v>
      </c>
      <c r="AO3216" s="1024">
        <v>0</v>
      </c>
      <c r="AP3216" s="1024">
        <f t="shared" si="457"/>
        <v>0.21431693989071038</v>
      </c>
      <c r="AQ3216" s="1024">
        <f t="shared" si="453"/>
        <v>6.4295081967213115</v>
      </c>
      <c r="AR3216" s="2307" t="s">
        <v>231</v>
      </c>
      <c r="AS3216" s="2461"/>
      <c r="AT3216" s="1022" t="s">
        <v>325</v>
      </c>
      <c r="AU3216" s="1022" t="s">
        <v>5890</v>
      </c>
      <c r="AV3216" s="2309" t="s">
        <v>6117</v>
      </c>
      <c r="AW3216" s="735" t="s">
        <v>18131</v>
      </c>
      <c r="AX3216" s="1489" t="s">
        <v>25522</v>
      </c>
      <c r="AY3216" s="2391"/>
    </row>
    <row r="3217" spans="1:52" s="55" customFormat="1" ht="15.95" customHeight="1" x14ac:dyDescent="0.25">
      <c r="A3217" s="734">
        <v>707</v>
      </c>
      <c r="B3217" s="735" t="s">
        <v>49</v>
      </c>
      <c r="C3217" s="988" t="s">
        <v>17640</v>
      </c>
      <c r="D3217" s="735" t="s">
        <v>19270</v>
      </c>
      <c r="E3217" s="735" t="s">
        <v>6118</v>
      </c>
      <c r="F3217" s="735" t="s">
        <v>6119</v>
      </c>
      <c r="G3217" s="735"/>
      <c r="H3217" s="735" t="s">
        <v>732</v>
      </c>
      <c r="I3217" s="735">
        <v>0</v>
      </c>
      <c r="J3217" s="735" t="s">
        <v>317</v>
      </c>
      <c r="K3217" s="735">
        <v>0</v>
      </c>
      <c r="L3217" s="735" t="s">
        <v>317</v>
      </c>
      <c r="M3217" s="735">
        <v>0</v>
      </c>
      <c r="N3217" s="743">
        <v>3</v>
      </c>
      <c r="O3217" s="743">
        <v>1.5</v>
      </c>
      <c r="P3217" s="743">
        <v>4.5</v>
      </c>
      <c r="Q3217" s="744">
        <v>1</v>
      </c>
      <c r="R3217" s="739"/>
      <c r="S3217" s="739">
        <v>0</v>
      </c>
      <c r="T3217" s="739"/>
      <c r="U3217" s="739">
        <v>0</v>
      </c>
      <c r="V3217" s="739"/>
      <c r="W3217" s="739"/>
      <c r="X3217" s="739"/>
      <c r="Y3217" s="735" t="s">
        <v>6120</v>
      </c>
      <c r="Z3217" s="735" t="s">
        <v>6121</v>
      </c>
      <c r="AA3217" s="741" t="s">
        <v>6122</v>
      </c>
      <c r="AB3217" s="735" t="s">
        <v>6123</v>
      </c>
      <c r="AC3217" s="735" t="s">
        <v>6124</v>
      </c>
      <c r="AD3217" s="736" t="s">
        <v>6125</v>
      </c>
      <c r="AE3217" s="735" t="s">
        <v>6126</v>
      </c>
      <c r="AF3217" s="735" t="s">
        <v>6127</v>
      </c>
      <c r="AG3217" s="742">
        <v>1025003754214</v>
      </c>
      <c r="AH3217" s="735" t="s">
        <v>17019</v>
      </c>
      <c r="AI3217" s="743">
        <v>0.87</v>
      </c>
      <c r="AJ3217" s="744">
        <v>5</v>
      </c>
      <c r="AK3217" s="828">
        <v>1.191780821917808E-2</v>
      </c>
      <c r="AL3217" s="828">
        <v>0</v>
      </c>
      <c r="AM3217" s="745">
        <f t="shared" ref="AM3217:AM3230" si="458">AK3217+AL3217</f>
        <v>1.191780821917808E-2</v>
      </c>
      <c r="AN3217" s="828">
        <f t="shared" si="456"/>
        <v>1.191780821917808E-2</v>
      </c>
      <c r="AO3217" s="828">
        <v>0</v>
      </c>
      <c r="AP3217" s="828">
        <f t="shared" si="457"/>
        <v>1.191780821917808E-2</v>
      </c>
      <c r="AQ3217" s="828">
        <f t="shared" si="453"/>
        <v>0.35753424657534238</v>
      </c>
      <c r="AR3217" s="746" t="s">
        <v>231</v>
      </c>
      <c r="AS3217" s="747"/>
      <c r="AT3217" s="735" t="s">
        <v>325</v>
      </c>
      <c r="AU3217" s="735" t="s">
        <v>5890</v>
      </c>
      <c r="AV3217" s="1016" t="s">
        <v>6128</v>
      </c>
      <c r="AW3217" s="735" t="s">
        <v>18131</v>
      </c>
      <c r="AX3217" s="1103" t="s">
        <v>21267</v>
      </c>
      <c r="AY3217" s="2391"/>
    </row>
    <row r="3218" spans="1:52" s="55" customFormat="1" ht="15.95" customHeight="1" x14ac:dyDescent="0.25">
      <c r="A3218" s="734">
        <v>708</v>
      </c>
      <c r="B3218" s="735" t="s">
        <v>49</v>
      </c>
      <c r="C3218" s="988" t="s">
        <v>17640</v>
      </c>
      <c r="D3218" s="735" t="s">
        <v>19271</v>
      </c>
      <c r="E3218" s="735" t="s">
        <v>6129</v>
      </c>
      <c r="F3218" s="735" t="s">
        <v>6130</v>
      </c>
      <c r="G3218" s="735"/>
      <c r="H3218" s="735" t="s">
        <v>732</v>
      </c>
      <c r="I3218" s="735">
        <v>0</v>
      </c>
      <c r="J3218" s="735" t="s">
        <v>317</v>
      </c>
      <c r="K3218" s="735">
        <v>0</v>
      </c>
      <c r="L3218" s="735" t="s">
        <v>317</v>
      </c>
      <c r="M3218" s="735">
        <v>0</v>
      </c>
      <c r="N3218" s="743">
        <v>3</v>
      </c>
      <c r="O3218" s="743">
        <v>1.5</v>
      </c>
      <c r="P3218" s="743">
        <v>4.5</v>
      </c>
      <c r="Q3218" s="744">
        <v>2</v>
      </c>
      <c r="R3218" s="739"/>
      <c r="S3218" s="739">
        <v>0</v>
      </c>
      <c r="T3218" s="739"/>
      <c r="U3218" s="739">
        <v>0</v>
      </c>
      <c r="V3218" s="739"/>
      <c r="W3218" s="739"/>
      <c r="X3218" s="739"/>
      <c r="Y3218" s="735" t="s">
        <v>6120</v>
      </c>
      <c r="Z3218" s="735" t="s">
        <v>2075</v>
      </c>
      <c r="AA3218" s="741" t="s">
        <v>6122</v>
      </c>
      <c r="AB3218" s="735" t="s">
        <v>6131</v>
      </c>
      <c r="AC3218" s="735" t="s">
        <v>6124</v>
      </c>
      <c r="AD3218" s="735" t="s">
        <v>6125</v>
      </c>
      <c r="AE3218" s="735" t="s">
        <v>6132</v>
      </c>
      <c r="AF3218" s="735" t="s">
        <v>6133</v>
      </c>
      <c r="AG3218" s="742">
        <v>1025003754214</v>
      </c>
      <c r="AH3218" s="735" t="s">
        <v>17019</v>
      </c>
      <c r="AI3218" s="743">
        <v>0.87</v>
      </c>
      <c r="AJ3218" s="744">
        <v>5</v>
      </c>
      <c r="AK3218" s="828">
        <v>1.191780821917808E-2</v>
      </c>
      <c r="AL3218" s="828">
        <v>0</v>
      </c>
      <c r="AM3218" s="745">
        <f t="shared" si="458"/>
        <v>1.191780821917808E-2</v>
      </c>
      <c r="AN3218" s="828">
        <f t="shared" si="456"/>
        <v>1.191780821917808E-2</v>
      </c>
      <c r="AO3218" s="828">
        <v>0</v>
      </c>
      <c r="AP3218" s="828">
        <f t="shared" si="457"/>
        <v>1.191780821917808E-2</v>
      </c>
      <c r="AQ3218" s="828">
        <f t="shared" si="453"/>
        <v>0.35753424657534238</v>
      </c>
      <c r="AR3218" s="746" t="s">
        <v>231</v>
      </c>
      <c r="AS3218" s="747"/>
      <c r="AT3218" s="735" t="s">
        <v>325</v>
      </c>
      <c r="AU3218" s="735" t="s">
        <v>5890</v>
      </c>
      <c r="AV3218" s="1016" t="s">
        <v>6134</v>
      </c>
      <c r="AW3218" s="735" t="s">
        <v>18131</v>
      </c>
      <c r="AX3218" s="1103" t="s">
        <v>21267</v>
      </c>
      <c r="AY3218" s="2391"/>
    </row>
    <row r="3219" spans="1:52" s="55" customFormat="1" ht="15.95" customHeight="1" x14ac:dyDescent="0.25">
      <c r="A3219" s="734">
        <v>709</v>
      </c>
      <c r="B3219" s="735" t="s">
        <v>49</v>
      </c>
      <c r="C3219" s="988" t="s">
        <v>17640</v>
      </c>
      <c r="D3219" s="735" t="s">
        <v>19272</v>
      </c>
      <c r="E3219" s="735" t="s">
        <v>6135</v>
      </c>
      <c r="F3219" s="735" t="s">
        <v>6136</v>
      </c>
      <c r="G3219" s="735"/>
      <c r="H3219" s="735" t="s">
        <v>732</v>
      </c>
      <c r="I3219" s="735">
        <v>0</v>
      </c>
      <c r="J3219" s="735" t="s">
        <v>317</v>
      </c>
      <c r="K3219" s="735">
        <v>0</v>
      </c>
      <c r="L3219" s="735" t="s">
        <v>317</v>
      </c>
      <c r="M3219" s="735">
        <v>0</v>
      </c>
      <c r="N3219" s="743">
        <v>3</v>
      </c>
      <c r="O3219" s="743">
        <v>1.5</v>
      </c>
      <c r="P3219" s="743">
        <v>4.5</v>
      </c>
      <c r="Q3219" s="744">
        <v>1</v>
      </c>
      <c r="R3219" s="739"/>
      <c r="S3219" s="739">
        <v>0</v>
      </c>
      <c r="T3219" s="739"/>
      <c r="U3219" s="739">
        <v>0</v>
      </c>
      <c r="V3219" s="739"/>
      <c r="W3219" s="739"/>
      <c r="X3219" s="739"/>
      <c r="Y3219" s="735" t="s">
        <v>6120</v>
      </c>
      <c r="Z3219" s="735" t="s">
        <v>6137</v>
      </c>
      <c r="AA3219" s="741" t="s">
        <v>6138</v>
      </c>
      <c r="AB3219" s="735" t="s">
        <v>6139</v>
      </c>
      <c r="AC3219" s="735" t="s">
        <v>6140</v>
      </c>
      <c r="AD3219" s="735" t="s">
        <v>6141</v>
      </c>
      <c r="AE3219" s="735" t="s">
        <v>6139</v>
      </c>
      <c r="AF3219" s="735" t="s">
        <v>6142</v>
      </c>
      <c r="AG3219" s="742">
        <v>1025003754005</v>
      </c>
      <c r="AH3219" s="735" t="s">
        <v>17019</v>
      </c>
      <c r="AI3219" s="743">
        <v>0.87</v>
      </c>
      <c r="AJ3219" s="744">
        <v>5</v>
      </c>
      <c r="AK3219" s="828">
        <v>1.191780821917808E-2</v>
      </c>
      <c r="AL3219" s="828">
        <v>0</v>
      </c>
      <c r="AM3219" s="745">
        <f t="shared" si="458"/>
        <v>1.191780821917808E-2</v>
      </c>
      <c r="AN3219" s="828">
        <f t="shared" si="456"/>
        <v>1.191780821917808E-2</v>
      </c>
      <c r="AO3219" s="828">
        <v>0</v>
      </c>
      <c r="AP3219" s="828">
        <f t="shared" si="457"/>
        <v>1.191780821917808E-2</v>
      </c>
      <c r="AQ3219" s="828">
        <f t="shared" si="453"/>
        <v>0.35753424657534238</v>
      </c>
      <c r="AR3219" s="746" t="s">
        <v>231</v>
      </c>
      <c r="AS3219" s="747"/>
      <c r="AT3219" s="735" t="s">
        <v>325</v>
      </c>
      <c r="AU3219" s="735" t="s">
        <v>5890</v>
      </c>
      <c r="AV3219" s="1016" t="s">
        <v>6143</v>
      </c>
      <c r="AW3219" s="735" t="s">
        <v>18131</v>
      </c>
      <c r="AX3219" s="1103" t="s">
        <v>21176</v>
      </c>
      <c r="AY3219" s="2391"/>
    </row>
    <row r="3220" spans="1:52" s="55" customFormat="1" ht="15.95" customHeight="1" x14ac:dyDescent="0.25">
      <c r="A3220" s="734">
        <v>710</v>
      </c>
      <c r="B3220" s="735" t="s">
        <v>49</v>
      </c>
      <c r="C3220" s="988" t="s">
        <v>17640</v>
      </c>
      <c r="D3220" s="735">
        <f ca="1">D3220:AB3221</f>
        <v>0</v>
      </c>
      <c r="E3220" s="735" t="s">
        <v>6144</v>
      </c>
      <c r="F3220" s="735" t="s">
        <v>6145</v>
      </c>
      <c r="G3220" s="735"/>
      <c r="H3220" s="735" t="s">
        <v>732</v>
      </c>
      <c r="I3220" s="735">
        <v>0</v>
      </c>
      <c r="J3220" s="735" t="s">
        <v>317</v>
      </c>
      <c r="K3220" s="735">
        <v>0</v>
      </c>
      <c r="L3220" s="735" t="s">
        <v>317</v>
      </c>
      <c r="M3220" s="735">
        <v>0</v>
      </c>
      <c r="N3220" s="743">
        <v>3</v>
      </c>
      <c r="O3220" s="743">
        <v>1.5</v>
      </c>
      <c r="P3220" s="743">
        <v>4.5</v>
      </c>
      <c r="Q3220" s="744">
        <v>2</v>
      </c>
      <c r="R3220" s="739"/>
      <c r="S3220" s="739">
        <v>0</v>
      </c>
      <c r="T3220" s="739"/>
      <c r="U3220" s="739">
        <v>0</v>
      </c>
      <c r="V3220" s="739"/>
      <c r="W3220" s="739"/>
      <c r="X3220" s="739"/>
      <c r="Y3220" s="735" t="s">
        <v>6120</v>
      </c>
      <c r="Z3220" s="735" t="s">
        <v>6146</v>
      </c>
      <c r="AA3220" s="741" t="s">
        <v>6138</v>
      </c>
      <c r="AB3220" s="735" t="s">
        <v>6147</v>
      </c>
      <c r="AC3220" s="735" t="s">
        <v>6140</v>
      </c>
      <c r="AD3220" s="735" t="s">
        <v>6141</v>
      </c>
      <c r="AE3220" s="735" t="s">
        <v>6147</v>
      </c>
      <c r="AF3220" s="735" t="s">
        <v>6137</v>
      </c>
      <c r="AG3220" s="742">
        <v>1025003754005</v>
      </c>
      <c r="AH3220" s="735" t="s">
        <v>17019</v>
      </c>
      <c r="AI3220" s="743">
        <v>0.87</v>
      </c>
      <c r="AJ3220" s="744">
        <v>5</v>
      </c>
      <c r="AK3220" s="828">
        <v>1.191780821917808E-2</v>
      </c>
      <c r="AL3220" s="828">
        <v>0</v>
      </c>
      <c r="AM3220" s="745">
        <f t="shared" si="458"/>
        <v>1.191780821917808E-2</v>
      </c>
      <c r="AN3220" s="828">
        <f t="shared" si="456"/>
        <v>1.191780821917808E-2</v>
      </c>
      <c r="AO3220" s="828">
        <v>0</v>
      </c>
      <c r="AP3220" s="828">
        <f t="shared" si="457"/>
        <v>1.191780821917808E-2</v>
      </c>
      <c r="AQ3220" s="828">
        <f t="shared" si="453"/>
        <v>0.35753424657534238</v>
      </c>
      <c r="AR3220" s="746" t="s">
        <v>231</v>
      </c>
      <c r="AS3220" s="747"/>
      <c r="AT3220" s="735" t="s">
        <v>325</v>
      </c>
      <c r="AU3220" s="735" t="s">
        <v>5890</v>
      </c>
      <c r="AV3220" s="1481" t="s">
        <v>6148</v>
      </c>
      <c r="AW3220" s="735" t="s">
        <v>18131</v>
      </c>
      <c r="AX3220" s="1103" t="s">
        <v>21176</v>
      </c>
      <c r="AY3220" s="2391"/>
    </row>
    <row r="3221" spans="1:52" s="55" customFormat="1" ht="15.95" customHeight="1" x14ac:dyDescent="0.25">
      <c r="A3221" s="734">
        <v>711</v>
      </c>
      <c r="B3221" s="735" t="s">
        <v>49</v>
      </c>
      <c r="C3221" s="988" t="s">
        <v>17640</v>
      </c>
      <c r="D3221" s="735" t="s">
        <v>19273</v>
      </c>
      <c r="E3221" s="735" t="s">
        <v>6149</v>
      </c>
      <c r="F3221" s="735" t="s">
        <v>6150</v>
      </c>
      <c r="G3221" s="735"/>
      <c r="H3221" s="735" t="s">
        <v>732</v>
      </c>
      <c r="I3221" s="735">
        <v>0</v>
      </c>
      <c r="J3221" s="735" t="s">
        <v>317</v>
      </c>
      <c r="K3221" s="735">
        <v>0</v>
      </c>
      <c r="L3221" s="735" t="s">
        <v>317</v>
      </c>
      <c r="M3221" s="735">
        <v>0</v>
      </c>
      <c r="N3221" s="743">
        <v>3</v>
      </c>
      <c r="O3221" s="743">
        <v>1.5</v>
      </c>
      <c r="P3221" s="743">
        <v>4.5</v>
      </c>
      <c r="Q3221" s="744">
        <v>1</v>
      </c>
      <c r="R3221" s="739"/>
      <c r="S3221" s="739">
        <v>0</v>
      </c>
      <c r="T3221" s="739"/>
      <c r="U3221" s="739">
        <v>0</v>
      </c>
      <c r="V3221" s="739"/>
      <c r="W3221" s="739"/>
      <c r="X3221" s="739"/>
      <c r="Y3221" s="735" t="s">
        <v>6120</v>
      </c>
      <c r="Z3221" s="735" t="s">
        <v>6146</v>
      </c>
      <c r="AA3221" s="741" t="s">
        <v>6138</v>
      </c>
      <c r="AB3221" s="735" t="s">
        <v>6151</v>
      </c>
      <c r="AC3221" s="735" t="s">
        <v>6140</v>
      </c>
      <c r="AD3221" s="735" t="s">
        <v>6141</v>
      </c>
      <c r="AE3221" s="735" t="s">
        <v>6151</v>
      </c>
      <c r="AF3221" s="735" t="s">
        <v>6152</v>
      </c>
      <c r="AG3221" s="742">
        <v>1025003754005</v>
      </c>
      <c r="AH3221" s="735" t="s">
        <v>17019</v>
      </c>
      <c r="AI3221" s="743">
        <v>0.87</v>
      </c>
      <c r="AJ3221" s="744">
        <v>5</v>
      </c>
      <c r="AK3221" s="828">
        <v>1.191780821917808E-2</v>
      </c>
      <c r="AL3221" s="828">
        <v>0</v>
      </c>
      <c r="AM3221" s="745">
        <f t="shared" si="458"/>
        <v>1.191780821917808E-2</v>
      </c>
      <c r="AN3221" s="828">
        <f t="shared" si="456"/>
        <v>1.191780821917808E-2</v>
      </c>
      <c r="AO3221" s="828">
        <v>0</v>
      </c>
      <c r="AP3221" s="828">
        <f t="shared" si="457"/>
        <v>1.191780821917808E-2</v>
      </c>
      <c r="AQ3221" s="828">
        <f t="shared" si="453"/>
        <v>0.35753424657534238</v>
      </c>
      <c r="AR3221" s="746" t="s">
        <v>231</v>
      </c>
      <c r="AS3221" s="747"/>
      <c r="AT3221" s="735" t="s">
        <v>325</v>
      </c>
      <c r="AU3221" s="735" t="s">
        <v>5890</v>
      </c>
      <c r="AV3221" s="1016" t="s">
        <v>6153</v>
      </c>
      <c r="AW3221" s="735" t="s">
        <v>18131</v>
      </c>
      <c r="AX3221" s="1103" t="s">
        <v>21176</v>
      </c>
      <c r="AY3221" s="2391"/>
    </row>
    <row r="3222" spans="1:52" s="55" customFormat="1" ht="15.95" customHeight="1" x14ac:dyDescent="0.25">
      <c r="A3222" s="734">
        <v>712</v>
      </c>
      <c r="B3222" s="735" t="s">
        <v>49</v>
      </c>
      <c r="C3222" s="988" t="s">
        <v>17640</v>
      </c>
      <c r="D3222" s="735" t="s">
        <v>19274</v>
      </c>
      <c r="E3222" s="735" t="s">
        <v>6154</v>
      </c>
      <c r="F3222" s="735" t="s">
        <v>6155</v>
      </c>
      <c r="G3222" s="735"/>
      <c r="H3222" s="735" t="s">
        <v>732</v>
      </c>
      <c r="I3222" s="735">
        <v>0</v>
      </c>
      <c r="J3222" s="735" t="s">
        <v>317</v>
      </c>
      <c r="K3222" s="735">
        <v>0</v>
      </c>
      <c r="L3222" s="735" t="s">
        <v>317</v>
      </c>
      <c r="M3222" s="735">
        <v>0</v>
      </c>
      <c r="N3222" s="743">
        <v>7</v>
      </c>
      <c r="O3222" s="743">
        <v>1.6</v>
      </c>
      <c r="P3222" s="743">
        <v>11.2</v>
      </c>
      <c r="Q3222" s="744">
        <v>1</v>
      </c>
      <c r="R3222" s="739"/>
      <c r="S3222" s="739">
        <v>0</v>
      </c>
      <c r="T3222" s="739"/>
      <c r="U3222" s="739">
        <v>0</v>
      </c>
      <c r="V3222" s="739"/>
      <c r="W3222" s="739"/>
      <c r="X3222" s="739"/>
      <c r="Y3222" s="735" t="s">
        <v>6120</v>
      </c>
      <c r="Z3222" s="735" t="s">
        <v>2075</v>
      </c>
      <c r="AA3222" s="741" t="s">
        <v>6122</v>
      </c>
      <c r="AB3222" s="735" t="s">
        <v>6156</v>
      </c>
      <c r="AC3222" s="735" t="s">
        <v>6124</v>
      </c>
      <c r="AD3222" s="735" t="s">
        <v>6125</v>
      </c>
      <c r="AE3222" s="735" t="s">
        <v>6156</v>
      </c>
      <c r="AF3222" s="735" t="s">
        <v>6157</v>
      </c>
      <c r="AG3222" s="742">
        <v>1025003754214</v>
      </c>
      <c r="AH3222" s="735" t="s">
        <v>17019</v>
      </c>
      <c r="AI3222" s="743">
        <v>0.87</v>
      </c>
      <c r="AJ3222" s="744">
        <v>5</v>
      </c>
      <c r="AK3222" s="828">
        <v>1.191780821917808E-2</v>
      </c>
      <c r="AL3222" s="828">
        <v>0</v>
      </c>
      <c r="AM3222" s="745">
        <f t="shared" si="458"/>
        <v>1.191780821917808E-2</v>
      </c>
      <c r="AN3222" s="828">
        <f t="shared" si="456"/>
        <v>1.191780821917808E-2</v>
      </c>
      <c r="AO3222" s="828">
        <v>0</v>
      </c>
      <c r="AP3222" s="828">
        <f t="shared" si="457"/>
        <v>1.191780821917808E-2</v>
      </c>
      <c r="AQ3222" s="828">
        <f t="shared" si="453"/>
        <v>0.35753424657534238</v>
      </c>
      <c r="AR3222" s="746" t="s">
        <v>231</v>
      </c>
      <c r="AS3222" s="747"/>
      <c r="AT3222" s="735" t="s">
        <v>325</v>
      </c>
      <c r="AU3222" s="735" t="s">
        <v>5890</v>
      </c>
      <c r="AV3222" s="1016" t="s">
        <v>6158</v>
      </c>
      <c r="AW3222" s="735" t="s">
        <v>18131</v>
      </c>
      <c r="AX3222" s="1103" t="s">
        <v>21267</v>
      </c>
      <c r="AY3222" s="2391"/>
    </row>
    <row r="3223" spans="1:52" s="55" customFormat="1" ht="15.95" customHeight="1" x14ac:dyDescent="0.25">
      <c r="A3223" s="1553">
        <v>713</v>
      </c>
      <c r="B3223" s="1022" t="s">
        <v>49</v>
      </c>
      <c r="C3223" s="2003" t="s">
        <v>17640</v>
      </c>
      <c r="D3223" s="1022" t="s">
        <v>19275</v>
      </c>
      <c r="E3223" s="1022" t="s">
        <v>6159</v>
      </c>
      <c r="F3223" s="1022" t="s">
        <v>6160</v>
      </c>
      <c r="G3223" s="1022"/>
      <c r="H3223" s="1022" t="s">
        <v>219</v>
      </c>
      <c r="I3223" s="1022" t="s">
        <v>220</v>
      </c>
      <c r="J3223" s="1022" t="s">
        <v>317</v>
      </c>
      <c r="K3223" s="1022">
        <v>0</v>
      </c>
      <c r="L3223" s="1022" t="s">
        <v>317</v>
      </c>
      <c r="M3223" s="1022">
        <v>0</v>
      </c>
      <c r="N3223" s="1025">
        <v>3</v>
      </c>
      <c r="O3223" s="1025">
        <v>1.5</v>
      </c>
      <c r="P3223" s="1025">
        <v>4.5</v>
      </c>
      <c r="Q3223" s="2004">
        <v>1</v>
      </c>
      <c r="R3223" s="1485"/>
      <c r="S3223" s="1485">
        <v>0</v>
      </c>
      <c r="T3223" s="1485"/>
      <c r="U3223" s="1485">
        <v>0</v>
      </c>
      <c r="V3223" s="1485"/>
      <c r="W3223" s="1485"/>
      <c r="X3223" s="1485"/>
      <c r="Y3223" s="1022" t="s">
        <v>6120</v>
      </c>
      <c r="Z3223" s="1022" t="s">
        <v>6137</v>
      </c>
      <c r="AA3223" s="1019" t="s">
        <v>6138</v>
      </c>
      <c r="AB3223" s="1022" t="s">
        <v>6161</v>
      </c>
      <c r="AC3223" s="1022" t="s">
        <v>6140</v>
      </c>
      <c r="AD3223" s="1022" t="s">
        <v>6141</v>
      </c>
      <c r="AE3223" s="1022" t="s">
        <v>6161</v>
      </c>
      <c r="AF3223" s="1022" t="s">
        <v>6162</v>
      </c>
      <c r="AG3223" s="1023">
        <v>1025003754005</v>
      </c>
      <c r="AH3223" s="1022" t="s">
        <v>17019</v>
      </c>
      <c r="AI3223" s="1025">
        <v>0.87</v>
      </c>
      <c r="AJ3223" s="2004">
        <v>5</v>
      </c>
      <c r="AK3223" s="1024">
        <v>1.191780821917808E-2</v>
      </c>
      <c r="AL3223" s="1024">
        <v>0</v>
      </c>
      <c r="AM3223" s="1486">
        <f t="shared" si="458"/>
        <v>1.191780821917808E-2</v>
      </c>
      <c r="AN3223" s="1024">
        <f t="shared" si="456"/>
        <v>1.191780821917808E-2</v>
      </c>
      <c r="AO3223" s="1024">
        <v>0</v>
      </c>
      <c r="AP3223" s="1024">
        <f t="shared" si="457"/>
        <v>1.191780821917808E-2</v>
      </c>
      <c r="AQ3223" s="1024">
        <f t="shared" si="453"/>
        <v>0.35753424657534238</v>
      </c>
      <c r="AR3223" s="2307" t="s">
        <v>231</v>
      </c>
      <c r="AS3223" s="2461"/>
      <c r="AT3223" s="1022" t="s">
        <v>325</v>
      </c>
      <c r="AU3223" s="1022" t="s">
        <v>5890</v>
      </c>
      <c r="AV3223" s="2309" t="s">
        <v>6163</v>
      </c>
      <c r="AW3223" s="1489" t="s">
        <v>18131</v>
      </c>
      <c r="AX3223" s="1103" t="s">
        <v>21176</v>
      </c>
      <c r="AY3223" s="2391"/>
    </row>
    <row r="3224" spans="1:52" s="55" customFormat="1" ht="15.95" customHeight="1" x14ac:dyDescent="0.25">
      <c r="A3224" s="734">
        <v>714</v>
      </c>
      <c r="B3224" s="735" t="s">
        <v>49</v>
      </c>
      <c r="C3224" s="988" t="s">
        <v>5890</v>
      </c>
      <c r="D3224" s="735" t="s">
        <v>19900</v>
      </c>
      <c r="E3224" s="2701" t="s">
        <v>6165</v>
      </c>
      <c r="F3224" s="2701" t="s">
        <v>6166</v>
      </c>
      <c r="G3224" s="735"/>
      <c r="H3224" s="735" t="s">
        <v>219</v>
      </c>
      <c r="I3224" s="735" t="s">
        <v>220</v>
      </c>
      <c r="J3224" s="735" t="s">
        <v>317</v>
      </c>
      <c r="K3224" s="735">
        <v>0</v>
      </c>
      <c r="L3224" s="735" t="s">
        <v>317</v>
      </c>
      <c r="M3224" s="735">
        <v>0</v>
      </c>
      <c r="N3224" s="743">
        <v>3</v>
      </c>
      <c r="O3224" s="743">
        <v>1.6</v>
      </c>
      <c r="P3224" s="743">
        <v>4.8</v>
      </c>
      <c r="Q3224" s="744">
        <v>1</v>
      </c>
      <c r="R3224" s="739"/>
      <c r="S3224" s="739">
        <v>1</v>
      </c>
      <c r="T3224" s="739"/>
      <c r="U3224" s="739">
        <v>0</v>
      </c>
      <c r="V3224" s="739"/>
      <c r="W3224" s="739"/>
      <c r="X3224" s="739"/>
      <c r="Y3224" s="735" t="s">
        <v>6167</v>
      </c>
      <c r="Z3224" s="735" t="s">
        <v>6168</v>
      </c>
      <c r="AA3224" s="741" t="s">
        <v>22860</v>
      </c>
      <c r="AB3224" s="735" t="s">
        <v>6170</v>
      </c>
      <c r="AC3224" s="735" t="s">
        <v>6171</v>
      </c>
      <c r="AD3224" s="735" t="s">
        <v>6172</v>
      </c>
      <c r="AE3224" s="735" t="s">
        <v>6173</v>
      </c>
      <c r="AF3224" s="735" t="s">
        <v>6168</v>
      </c>
      <c r="AG3224" s="742" t="s">
        <v>22860</v>
      </c>
      <c r="AH3224" s="735" t="s">
        <v>17931</v>
      </c>
      <c r="AI3224" s="743">
        <v>0.19</v>
      </c>
      <c r="AJ3224" s="744">
        <v>590</v>
      </c>
      <c r="AK3224" s="828">
        <f>AJ3224*AI3224/365</f>
        <v>0.30712328767123287</v>
      </c>
      <c r="AL3224" s="828">
        <v>0</v>
      </c>
      <c r="AM3224" s="745">
        <f>SUBTOTAL(9,AK3224:AL3224)</f>
        <v>0.30712328767123287</v>
      </c>
      <c r="AN3224" s="828">
        <f t="shared" si="456"/>
        <v>0.30712328767123287</v>
      </c>
      <c r="AO3224" s="828">
        <v>0</v>
      </c>
      <c r="AP3224" s="828">
        <f t="shared" si="457"/>
        <v>0.30712328767123287</v>
      </c>
      <c r="AQ3224" s="828">
        <f t="shared" si="453"/>
        <v>9.2136986301369852</v>
      </c>
      <c r="AR3224" s="746" t="s">
        <v>231</v>
      </c>
      <c r="AS3224" s="747"/>
      <c r="AT3224" s="735" t="s">
        <v>325</v>
      </c>
      <c r="AU3224" s="735" t="s">
        <v>5890</v>
      </c>
      <c r="AV3224" s="1016" t="s">
        <v>6175</v>
      </c>
      <c r="AW3224" s="1103" t="s">
        <v>20570</v>
      </c>
      <c r="AX3224" s="1103" t="s">
        <v>26081</v>
      </c>
      <c r="AY3224" s="2391"/>
    </row>
    <row r="3225" spans="1:52" s="55" customFormat="1" ht="15.95" customHeight="1" x14ac:dyDescent="0.25">
      <c r="A3225" s="182">
        <v>715</v>
      </c>
      <c r="B3225" s="166" t="s">
        <v>49</v>
      </c>
      <c r="C3225" s="170" t="s">
        <v>5890</v>
      </c>
      <c r="D3225" s="166" t="s">
        <v>19276</v>
      </c>
      <c r="E3225" s="260" t="s">
        <v>6177</v>
      </c>
      <c r="F3225" s="260" t="s">
        <v>6178</v>
      </c>
      <c r="G3225" s="166"/>
      <c r="H3225" s="166" t="s">
        <v>219</v>
      </c>
      <c r="I3225" s="166" t="s">
        <v>220</v>
      </c>
      <c r="J3225" s="166" t="s">
        <v>221</v>
      </c>
      <c r="K3225" s="166" t="s">
        <v>222</v>
      </c>
      <c r="L3225" s="166" t="s">
        <v>317</v>
      </c>
      <c r="M3225" s="166">
        <v>0</v>
      </c>
      <c r="N3225" s="186">
        <v>3</v>
      </c>
      <c r="O3225" s="186">
        <v>1.6</v>
      </c>
      <c r="P3225" s="186">
        <v>4.8</v>
      </c>
      <c r="Q3225" s="184">
        <v>3</v>
      </c>
      <c r="R3225" s="183"/>
      <c r="S3225" s="183">
        <v>1</v>
      </c>
      <c r="T3225" s="183"/>
      <c r="U3225" s="183">
        <v>0</v>
      </c>
      <c r="V3225" s="183"/>
      <c r="W3225" s="183"/>
      <c r="X3225" s="183"/>
      <c r="Y3225" s="166" t="s">
        <v>6167</v>
      </c>
      <c r="Z3225" s="166" t="s">
        <v>6179</v>
      </c>
      <c r="AA3225" s="203">
        <v>1025003752740</v>
      </c>
      <c r="AB3225" s="166" t="s">
        <v>6181</v>
      </c>
      <c r="AC3225" s="166" t="s">
        <v>6182</v>
      </c>
      <c r="AD3225" s="166" t="s">
        <v>6183</v>
      </c>
      <c r="AE3225" s="166" t="s">
        <v>6184</v>
      </c>
      <c r="AF3225" s="166" t="s">
        <v>6179</v>
      </c>
      <c r="AG3225" s="165" t="s">
        <v>22861</v>
      </c>
      <c r="AH3225" s="166" t="s">
        <v>17931</v>
      </c>
      <c r="AI3225" s="186">
        <v>0.19</v>
      </c>
      <c r="AJ3225" s="184">
        <v>1359</v>
      </c>
      <c r="AK3225" s="167">
        <f>AJ3225*AI3225/365</f>
        <v>0.70742465753424655</v>
      </c>
      <c r="AL3225" s="167">
        <v>0</v>
      </c>
      <c r="AM3225" s="187">
        <f>SUBTOTAL(9,AK3225:AL3225)</f>
        <v>0.70742465753424655</v>
      </c>
      <c r="AN3225" s="167">
        <f t="shared" si="456"/>
        <v>0.70742465753424655</v>
      </c>
      <c r="AO3225" s="167">
        <v>0</v>
      </c>
      <c r="AP3225" s="167">
        <f t="shared" si="457"/>
        <v>0.70742465753424655</v>
      </c>
      <c r="AQ3225" s="167">
        <f t="shared" si="453"/>
        <v>21.222739726027395</v>
      </c>
      <c r="AR3225" s="193" t="s">
        <v>231</v>
      </c>
      <c r="AS3225" s="194"/>
      <c r="AT3225" s="166" t="s">
        <v>325</v>
      </c>
      <c r="AU3225" s="166" t="s">
        <v>5890</v>
      </c>
      <c r="AV3225" s="231" t="s">
        <v>6185</v>
      </c>
      <c r="AW3225" s="714" t="s">
        <v>234</v>
      </c>
      <c r="AX3225" s="46"/>
      <c r="AY3225" s="2391"/>
    </row>
    <row r="3226" spans="1:52" s="55" customFormat="1" ht="15.95" customHeight="1" x14ac:dyDescent="0.25">
      <c r="A3226" s="734">
        <v>716</v>
      </c>
      <c r="B3226" s="735" t="s">
        <v>49</v>
      </c>
      <c r="C3226" s="988" t="s">
        <v>5890</v>
      </c>
      <c r="D3226" s="735" t="s">
        <v>6186</v>
      </c>
      <c r="E3226" s="735" t="s">
        <v>6187</v>
      </c>
      <c r="F3226" s="735" t="s">
        <v>6188</v>
      </c>
      <c r="G3226" s="735"/>
      <c r="H3226" s="735" t="s">
        <v>219</v>
      </c>
      <c r="I3226" s="735" t="s">
        <v>220</v>
      </c>
      <c r="J3226" s="735" t="s">
        <v>317</v>
      </c>
      <c r="K3226" s="735">
        <v>0</v>
      </c>
      <c r="L3226" s="735" t="s">
        <v>317</v>
      </c>
      <c r="M3226" s="735">
        <v>0</v>
      </c>
      <c r="N3226" s="743">
        <v>1.5</v>
      </c>
      <c r="O3226" s="743">
        <v>1.6</v>
      </c>
      <c r="P3226" s="743">
        <v>2.4</v>
      </c>
      <c r="Q3226" s="744">
        <v>2</v>
      </c>
      <c r="R3226" s="739"/>
      <c r="S3226" s="739">
        <v>1</v>
      </c>
      <c r="T3226" s="739"/>
      <c r="U3226" s="739">
        <v>0</v>
      </c>
      <c r="V3226" s="739"/>
      <c r="W3226" s="739"/>
      <c r="X3226" s="739"/>
      <c r="Y3226" s="735" t="s">
        <v>6167</v>
      </c>
      <c r="Z3226" s="735" t="s">
        <v>6189</v>
      </c>
      <c r="AA3226" s="741" t="s">
        <v>6190</v>
      </c>
      <c r="AB3226" s="735" t="s">
        <v>6191</v>
      </c>
      <c r="AC3226" s="735" t="s">
        <v>6192</v>
      </c>
      <c r="AD3226" s="735" t="s">
        <v>6193</v>
      </c>
      <c r="AE3226" s="735" t="s">
        <v>6194</v>
      </c>
      <c r="AF3226" s="735" t="s">
        <v>6189</v>
      </c>
      <c r="AG3226" s="742">
        <v>1025003754786</v>
      </c>
      <c r="AH3226" s="735" t="s">
        <v>17042</v>
      </c>
      <c r="AI3226" s="743">
        <v>0.19</v>
      </c>
      <c r="AJ3226" s="744">
        <v>667</v>
      </c>
      <c r="AK3226" s="828">
        <f>AJ3226*AI3226/365</f>
        <v>0.34720547945205482</v>
      </c>
      <c r="AL3226" s="828">
        <v>0</v>
      </c>
      <c r="AM3226" s="745">
        <f>SUBTOTAL(9,AK3226:AL3226)</f>
        <v>0.34720547945205482</v>
      </c>
      <c r="AN3226" s="828">
        <f t="shared" si="456"/>
        <v>0.34720547945205482</v>
      </c>
      <c r="AO3226" s="828">
        <v>0</v>
      </c>
      <c r="AP3226" s="828">
        <f t="shared" si="457"/>
        <v>0.34720547945205482</v>
      </c>
      <c r="AQ3226" s="828">
        <f t="shared" si="453"/>
        <v>10.416164383561645</v>
      </c>
      <c r="AR3226" s="746" t="s">
        <v>231</v>
      </c>
      <c r="AS3226" s="747"/>
      <c r="AT3226" s="735" t="s">
        <v>325</v>
      </c>
      <c r="AU3226" s="735" t="s">
        <v>5890</v>
      </c>
      <c r="AV3226" s="1016" t="s">
        <v>6195</v>
      </c>
      <c r="AW3226" s="1103" t="s">
        <v>18131</v>
      </c>
      <c r="AX3226" s="805" t="s">
        <v>17933</v>
      </c>
      <c r="AY3226" s="2391"/>
    </row>
    <row r="3227" spans="1:52" s="1395" customFormat="1" ht="15.95" customHeight="1" x14ac:dyDescent="0.25">
      <c r="A3227" s="353">
        <v>717</v>
      </c>
      <c r="B3227" s="354" t="s">
        <v>50</v>
      </c>
      <c r="C3227" s="366" t="s">
        <v>5890</v>
      </c>
      <c r="D3227" s="354" t="s">
        <v>25729</v>
      </c>
      <c r="E3227" s="354" t="s">
        <v>25730</v>
      </c>
      <c r="F3227" s="354" t="s">
        <v>25731</v>
      </c>
      <c r="G3227" s="354" t="s">
        <v>221</v>
      </c>
      <c r="H3227" s="354" t="s">
        <v>219</v>
      </c>
      <c r="I3227" s="354" t="s">
        <v>220</v>
      </c>
      <c r="J3227" s="354" t="s">
        <v>221</v>
      </c>
      <c r="K3227" s="354" t="s">
        <v>222</v>
      </c>
      <c r="L3227" s="272" t="s">
        <v>221</v>
      </c>
      <c r="M3227" s="272" t="s">
        <v>879</v>
      </c>
      <c r="N3227" s="360">
        <v>4.55</v>
      </c>
      <c r="O3227" s="360">
        <v>2</v>
      </c>
      <c r="P3227" s="360">
        <f>O3227*N3227</f>
        <v>9.1</v>
      </c>
      <c r="Q3227" s="503">
        <v>1</v>
      </c>
      <c r="R3227" s="357"/>
      <c r="S3227" s="357">
        <v>1</v>
      </c>
      <c r="T3227" s="357"/>
      <c r="U3227" s="357">
        <v>0</v>
      </c>
      <c r="V3227" s="357"/>
      <c r="W3227" s="357"/>
      <c r="X3227" s="357"/>
      <c r="Y3227" s="354" t="s">
        <v>6248</v>
      </c>
      <c r="Z3227" s="354" t="s">
        <v>6249</v>
      </c>
      <c r="AA3227" s="443" t="s">
        <v>22862</v>
      </c>
      <c r="AB3227" s="354" t="s">
        <v>25725</v>
      </c>
      <c r="AC3227" s="354" t="s">
        <v>25726</v>
      </c>
      <c r="AD3227" s="271" t="s">
        <v>6252</v>
      </c>
      <c r="AE3227" s="769" t="s">
        <v>25598</v>
      </c>
      <c r="AF3227" s="354" t="s">
        <v>25732</v>
      </c>
      <c r="AG3227" s="443" t="s">
        <v>22862</v>
      </c>
      <c r="AH3227" s="354" t="s">
        <v>20647</v>
      </c>
      <c r="AI3227" s="360">
        <v>0.37</v>
      </c>
      <c r="AJ3227" s="503">
        <v>160</v>
      </c>
      <c r="AK3227" s="359">
        <f>AJ3227*AI3227/365</f>
        <v>0.16219178082191782</v>
      </c>
      <c r="AL3227" s="359">
        <v>0</v>
      </c>
      <c r="AM3227" s="361">
        <f>SUBTOTAL(9,AK3227:AL3227)</f>
        <v>0.16219178082191782</v>
      </c>
      <c r="AN3227" s="359">
        <f t="shared" si="456"/>
        <v>0.16219178082191782</v>
      </c>
      <c r="AO3227" s="359">
        <v>0</v>
      </c>
      <c r="AP3227" s="359">
        <f t="shared" si="457"/>
        <v>0.16219178082191782</v>
      </c>
      <c r="AQ3227" s="359">
        <f t="shared" si="453"/>
        <v>4.8657534246575347</v>
      </c>
      <c r="AR3227" s="362" t="s">
        <v>231</v>
      </c>
      <c r="AS3227" s="363" t="s">
        <v>114</v>
      </c>
      <c r="AT3227" s="354" t="s">
        <v>325</v>
      </c>
      <c r="AU3227" s="354" t="s">
        <v>5890</v>
      </c>
      <c r="AV3227" s="923" t="s">
        <v>6204</v>
      </c>
      <c r="AW3227" s="813" t="s">
        <v>234</v>
      </c>
      <c r="AX3227" s="805" t="s">
        <v>25733</v>
      </c>
      <c r="AY3227" s="2604"/>
      <c r="AZ3227" s="447" t="s">
        <v>25734</v>
      </c>
    </row>
    <row r="3228" spans="1:52" s="55" customFormat="1" ht="15.95" customHeight="1" x14ac:dyDescent="0.25">
      <c r="A3228" s="734">
        <v>718</v>
      </c>
      <c r="B3228" s="735" t="s">
        <v>50</v>
      </c>
      <c r="C3228" s="988" t="s">
        <v>17640</v>
      </c>
      <c r="D3228" s="735" t="s">
        <v>19277</v>
      </c>
      <c r="E3228" s="735" t="s">
        <v>6205</v>
      </c>
      <c r="F3228" s="735" t="s">
        <v>6206</v>
      </c>
      <c r="G3228" s="735" t="s">
        <v>958</v>
      </c>
      <c r="H3228" s="735" t="s">
        <v>219</v>
      </c>
      <c r="I3228" s="735" t="s">
        <v>484</v>
      </c>
      <c r="J3228" s="735" t="s">
        <v>317</v>
      </c>
      <c r="K3228" s="735">
        <v>0</v>
      </c>
      <c r="L3228" s="735" t="s">
        <v>317</v>
      </c>
      <c r="M3228" s="735">
        <v>0</v>
      </c>
      <c r="N3228" s="743">
        <v>4</v>
      </c>
      <c r="O3228" s="743">
        <v>1.5</v>
      </c>
      <c r="P3228" s="743">
        <v>6</v>
      </c>
      <c r="Q3228" s="744">
        <v>1</v>
      </c>
      <c r="R3228" s="739"/>
      <c r="S3228" s="739">
        <v>0</v>
      </c>
      <c r="T3228" s="739"/>
      <c r="U3228" s="739">
        <v>0</v>
      </c>
      <c r="V3228" s="739"/>
      <c r="W3228" s="739"/>
      <c r="X3228" s="739"/>
      <c r="Y3228" s="735" t="s">
        <v>6120</v>
      </c>
      <c r="Z3228" s="735" t="s">
        <v>6146</v>
      </c>
      <c r="AA3228" s="741">
        <v>1036603485962</v>
      </c>
      <c r="AB3228" s="735" t="s">
        <v>6207</v>
      </c>
      <c r="AC3228" s="735" t="s">
        <v>6140</v>
      </c>
      <c r="AD3228" s="735" t="s">
        <v>6141</v>
      </c>
      <c r="AE3228" s="1331" t="s">
        <v>6207</v>
      </c>
      <c r="AF3228" s="735" t="s">
        <v>6208</v>
      </c>
      <c r="AG3228" s="742">
        <v>1036603485962</v>
      </c>
      <c r="AH3228" s="735" t="s">
        <v>17019</v>
      </c>
      <c r="AI3228" s="743">
        <v>87</v>
      </c>
      <c r="AJ3228" s="744">
        <v>3</v>
      </c>
      <c r="AK3228" s="828">
        <v>0.71506849315068488</v>
      </c>
      <c r="AL3228" s="828">
        <v>0</v>
      </c>
      <c r="AM3228" s="745">
        <f t="shared" si="458"/>
        <v>0.71506849315068488</v>
      </c>
      <c r="AN3228" s="828">
        <f t="shared" si="456"/>
        <v>0.71506849315068488</v>
      </c>
      <c r="AO3228" s="828">
        <v>0</v>
      </c>
      <c r="AP3228" s="828">
        <f t="shared" si="457"/>
        <v>0.71506849315068488</v>
      </c>
      <c r="AQ3228" s="828">
        <f t="shared" si="453"/>
        <v>21.452054794520546</v>
      </c>
      <c r="AR3228" s="746" t="s">
        <v>231</v>
      </c>
      <c r="AS3228" s="747"/>
      <c r="AT3228" s="735" t="s">
        <v>325</v>
      </c>
      <c r="AU3228" s="735" t="s">
        <v>5890</v>
      </c>
      <c r="AV3228" s="935" t="s">
        <v>6209</v>
      </c>
      <c r="AW3228" s="1103" t="s">
        <v>18131</v>
      </c>
      <c r="AX3228" s="1103" t="s">
        <v>21176</v>
      </c>
      <c r="AY3228" s="2391"/>
    </row>
    <row r="3229" spans="1:52" s="55" customFormat="1" ht="15.95" customHeight="1" x14ac:dyDescent="0.25">
      <c r="A3229" s="734">
        <v>719</v>
      </c>
      <c r="B3229" s="735" t="s">
        <v>50</v>
      </c>
      <c r="C3229" s="988" t="s">
        <v>17640</v>
      </c>
      <c r="D3229" s="735" t="s">
        <v>19278</v>
      </c>
      <c r="E3229" s="735" t="s">
        <v>6210</v>
      </c>
      <c r="F3229" s="735" t="s">
        <v>6211</v>
      </c>
      <c r="G3229" s="735" t="s">
        <v>958</v>
      </c>
      <c r="H3229" s="735" t="s">
        <v>732</v>
      </c>
      <c r="I3229" s="735">
        <v>0</v>
      </c>
      <c r="J3229" s="735" t="s">
        <v>317</v>
      </c>
      <c r="K3229" s="735">
        <v>0</v>
      </c>
      <c r="L3229" s="735" t="s">
        <v>317</v>
      </c>
      <c r="M3229" s="735">
        <v>0</v>
      </c>
      <c r="N3229" s="743">
        <v>4</v>
      </c>
      <c r="O3229" s="743">
        <v>1.5</v>
      </c>
      <c r="P3229" s="743">
        <v>6</v>
      </c>
      <c r="Q3229" s="744">
        <v>2</v>
      </c>
      <c r="R3229" s="739"/>
      <c r="S3229" s="739">
        <v>0</v>
      </c>
      <c r="T3229" s="739"/>
      <c r="U3229" s="739">
        <v>0</v>
      </c>
      <c r="V3229" s="739"/>
      <c r="W3229" s="739"/>
      <c r="X3229" s="739"/>
      <c r="Y3229" s="735" t="s">
        <v>6120</v>
      </c>
      <c r="Z3229" s="735" t="s">
        <v>6146</v>
      </c>
      <c r="AA3229" s="741">
        <v>1036603485962</v>
      </c>
      <c r="AB3229" s="735" t="s">
        <v>6212</v>
      </c>
      <c r="AC3229" s="735" t="s">
        <v>6140</v>
      </c>
      <c r="AD3229" s="735" t="s">
        <v>6141</v>
      </c>
      <c r="AE3229" s="1331" t="s">
        <v>6212</v>
      </c>
      <c r="AF3229" s="735" t="s">
        <v>6208</v>
      </c>
      <c r="AG3229" s="742">
        <v>1036603485962</v>
      </c>
      <c r="AH3229" s="735" t="s">
        <v>17019</v>
      </c>
      <c r="AI3229" s="743">
        <v>0.87</v>
      </c>
      <c r="AJ3229" s="744">
        <v>3</v>
      </c>
      <c r="AK3229" s="828">
        <v>7.1506849315068491E-3</v>
      </c>
      <c r="AL3229" s="828">
        <v>0</v>
      </c>
      <c r="AM3229" s="745">
        <f t="shared" si="458"/>
        <v>7.1506849315068491E-3</v>
      </c>
      <c r="AN3229" s="828">
        <f t="shared" si="456"/>
        <v>7.1506849315068491E-3</v>
      </c>
      <c r="AO3229" s="828">
        <v>0</v>
      </c>
      <c r="AP3229" s="828">
        <f t="shared" si="457"/>
        <v>7.1506849315068491E-3</v>
      </c>
      <c r="AQ3229" s="828">
        <f t="shared" si="453"/>
        <v>0.21452054794520548</v>
      </c>
      <c r="AR3229" s="746" t="s">
        <v>231</v>
      </c>
      <c r="AS3229" s="747"/>
      <c r="AT3229" s="735" t="s">
        <v>325</v>
      </c>
      <c r="AU3229" s="735" t="s">
        <v>5890</v>
      </c>
      <c r="AV3229" s="935" t="s">
        <v>6213</v>
      </c>
      <c r="AW3229" s="1103" t="s">
        <v>18131</v>
      </c>
      <c r="AX3229" s="1103" t="s">
        <v>21176</v>
      </c>
      <c r="AY3229" s="2391"/>
    </row>
    <row r="3230" spans="1:52" s="55" customFormat="1" ht="15.95" customHeight="1" x14ac:dyDescent="0.25">
      <c r="A3230" s="734">
        <v>720</v>
      </c>
      <c r="B3230" s="735" t="s">
        <v>50</v>
      </c>
      <c r="C3230" s="988" t="s">
        <v>17640</v>
      </c>
      <c r="D3230" s="735" t="s">
        <v>19279</v>
      </c>
      <c r="E3230" s="735" t="s">
        <v>6214</v>
      </c>
      <c r="F3230" s="735" t="s">
        <v>6215</v>
      </c>
      <c r="G3230" s="735" t="s">
        <v>958</v>
      </c>
      <c r="H3230" s="735" t="s">
        <v>219</v>
      </c>
      <c r="I3230" s="735" t="s">
        <v>316</v>
      </c>
      <c r="J3230" s="735" t="s">
        <v>221</v>
      </c>
      <c r="K3230" s="735" t="s">
        <v>6216</v>
      </c>
      <c r="L3230" s="735" t="s">
        <v>317</v>
      </c>
      <c r="M3230" s="735">
        <v>0</v>
      </c>
      <c r="N3230" s="743">
        <v>5.3</v>
      </c>
      <c r="O3230" s="743">
        <v>1.5</v>
      </c>
      <c r="P3230" s="743">
        <v>8</v>
      </c>
      <c r="Q3230" s="744">
        <v>1</v>
      </c>
      <c r="R3230" s="739"/>
      <c r="S3230" s="739">
        <v>0</v>
      </c>
      <c r="T3230" s="739"/>
      <c r="U3230" s="739">
        <v>0</v>
      </c>
      <c r="V3230" s="739"/>
      <c r="W3230" s="739"/>
      <c r="X3230" s="739"/>
      <c r="Y3230" s="735" t="s">
        <v>6120</v>
      </c>
      <c r="Z3230" s="735" t="s">
        <v>6146</v>
      </c>
      <c r="AA3230" s="741">
        <v>1036603485962</v>
      </c>
      <c r="AB3230" s="735" t="s">
        <v>1114</v>
      </c>
      <c r="AC3230" s="735" t="s">
        <v>6140</v>
      </c>
      <c r="AD3230" s="735" t="s">
        <v>6141</v>
      </c>
      <c r="AE3230" s="1331" t="s">
        <v>1114</v>
      </c>
      <c r="AF3230" s="735" t="s">
        <v>6208</v>
      </c>
      <c r="AG3230" s="742">
        <v>1036603485962</v>
      </c>
      <c r="AH3230" s="735" t="s">
        <v>17019</v>
      </c>
      <c r="AI3230" s="743">
        <v>0.87</v>
      </c>
      <c r="AJ3230" s="744">
        <v>3</v>
      </c>
      <c r="AK3230" s="828">
        <v>7.1506849315068491E-3</v>
      </c>
      <c r="AL3230" s="828">
        <v>0</v>
      </c>
      <c r="AM3230" s="745">
        <f t="shared" si="458"/>
        <v>7.1506849315068491E-3</v>
      </c>
      <c r="AN3230" s="828">
        <f t="shared" si="456"/>
        <v>7.1506849315068491E-3</v>
      </c>
      <c r="AO3230" s="828">
        <v>0</v>
      </c>
      <c r="AP3230" s="828">
        <f t="shared" si="457"/>
        <v>7.1506849315068491E-3</v>
      </c>
      <c r="AQ3230" s="828">
        <f t="shared" si="453"/>
        <v>0.21452054794520548</v>
      </c>
      <c r="AR3230" s="746" t="s">
        <v>231</v>
      </c>
      <c r="AS3230" s="747"/>
      <c r="AT3230" s="735" t="s">
        <v>325</v>
      </c>
      <c r="AU3230" s="735" t="s">
        <v>5890</v>
      </c>
      <c r="AV3230" s="935" t="s">
        <v>6217</v>
      </c>
      <c r="AW3230" s="1103" t="s">
        <v>18131</v>
      </c>
      <c r="AX3230" s="1103" t="s">
        <v>21176</v>
      </c>
      <c r="AY3230" s="2391"/>
    </row>
    <row r="3231" spans="1:52" s="55" customFormat="1" ht="15.95" customHeight="1" x14ac:dyDescent="0.25">
      <c r="A3231" s="734">
        <v>721</v>
      </c>
      <c r="B3231" s="735" t="s">
        <v>50</v>
      </c>
      <c r="C3231" s="988" t="s">
        <v>5890</v>
      </c>
      <c r="D3231" s="735" t="s">
        <v>19901</v>
      </c>
      <c r="E3231" s="735" t="s">
        <v>6219</v>
      </c>
      <c r="F3231" s="735" t="s">
        <v>6220</v>
      </c>
      <c r="G3231" s="735" t="s">
        <v>958</v>
      </c>
      <c r="H3231" s="735" t="s">
        <v>732</v>
      </c>
      <c r="I3231" s="735">
        <v>0</v>
      </c>
      <c r="J3231" s="735" t="s">
        <v>317</v>
      </c>
      <c r="K3231" s="735">
        <v>0</v>
      </c>
      <c r="L3231" s="735" t="s">
        <v>317</v>
      </c>
      <c r="M3231" s="735">
        <v>0</v>
      </c>
      <c r="N3231" s="743">
        <v>5.3</v>
      </c>
      <c r="O3231" s="743">
        <v>1.5</v>
      </c>
      <c r="P3231" s="743">
        <v>8</v>
      </c>
      <c r="Q3231" s="744">
        <v>1</v>
      </c>
      <c r="R3231" s="739"/>
      <c r="S3231" s="739">
        <v>0</v>
      </c>
      <c r="T3231" s="739"/>
      <c r="U3231" s="739">
        <v>0</v>
      </c>
      <c r="V3231" s="739"/>
      <c r="W3231" s="739"/>
      <c r="X3231" s="739"/>
      <c r="Y3231" s="735" t="s">
        <v>6221</v>
      </c>
      <c r="Z3231" s="735" t="s">
        <v>6222</v>
      </c>
      <c r="AA3231" s="742" t="s">
        <v>22799</v>
      </c>
      <c r="AB3231" s="735" t="s">
        <v>6223</v>
      </c>
      <c r="AC3231" s="735" t="s">
        <v>6224</v>
      </c>
      <c r="AD3231" s="735" t="s">
        <v>6225</v>
      </c>
      <c r="AE3231" s="1331" t="s">
        <v>6223</v>
      </c>
      <c r="AF3231" s="2695" t="s">
        <v>6222</v>
      </c>
      <c r="AG3231" s="742" t="s">
        <v>22799</v>
      </c>
      <c r="AH3231" s="735" t="s">
        <v>22794</v>
      </c>
      <c r="AI3231" s="743">
        <v>0.14000000000000001</v>
      </c>
      <c r="AJ3231" s="744">
        <v>100</v>
      </c>
      <c r="AK3231" s="828">
        <f t="shared" ref="AK3231:AK3237" si="459">AJ3231*AI3231/365</f>
        <v>3.8356164383561646E-2</v>
      </c>
      <c r="AL3231" s="828">
        <v>0</v>
      </c>
      <c r="AM3231" s="745">
        <f>SUBTOTAL(9,AK3231:AL3231)</f>
        <v>3.8356164383561646E-2</v>
      </c>
      <c r="AN3231" s="828">
        <f t="shared" ref="AN3231:AN3262" si="460">AK3231</f>
        <v>3.8356164383561646E-2</v>
      </c>
      <c r="AO3231" s="828">
        <v>0</v>
      </c>
      <c r="AP3231" s="828">
        <f t="shared" ref="AP3231:AP3262" si="461">AN3231+AO3231</f>
        <v>3.8356164383561646E-2</v>
      </c>
      <c r="AQ3231" s="828">
        <f t="shared" si="453"/>
        <v>1.1506849315068495</v>
      </c>
      <c r="AR3231" s="746" t="s">
        <v>231</v>
      </c>
      <c r="AS3231" s="747"/>
      <c r="AT3231" s="735" t="s">
        <v>325</v>
      </c>
      <c r="AU3231" s="735" t="s">
        <v>5890</v>
      </c>
      <c r="AV3231" s="935" t="s">
        <v>6226</v>
      </c>
      <c r="AW3231" s="1103" t="s">
        <v>20570</v>
      </c>
      <c r="AX3231" s="1103" t="s">
        <v>25972</v>
      </c>
      <c r="AY3231" s="2391"/>
    </row>
    <row r="3232" spans="1:52" s="55" customFormat="1" ht="15.95" customHeight="1" x14ac:dyDescent="0.25">
      <c r="A3232" s="734">
        <v>722</v>
      </c>
      <c r="B3232" s="735" t="s">
        <v>50</v>
      </c>
      <c r="C3232" s="988" t="s">
        <v>5890</v>
      </c>
      <c r="D3232" s="735" t="s">
        <v>22896</v>
      </c>
      <c r="E3232" s="735" t="s">
        <v>6228</v>
      </c>
      <c r="F3232" s="735" t="s">
        <v>6229</v>
      </c>
      <c r="G3232" s="735" t="s">
        <v>958</v>
      </c>
      <c r="H3232" s="735" t="s">
        <v>732</v>
      </c>
      <c r="I3232" s="735">
        <v>0</v>
      </c>
      <c r="J3232" s="735" t="s">
        <v>317</v>
      </c>
      <c r="K3232" s="735">
        <v>0</v>
      </c>
      <c r="L3232" s="735" t="s">
        <v>317</v>
      </c>
      <c r="M3232" s="735">
        <v>0</v>
      </c>
      <c r="N3232" s="743">
        <v>4</v>
      </c>
      <c r="O3232" s="743">
        <v>1.5</v>
      </c>
      <c r="P3232" s="743">
        <v>6</v>
      </c>
      <c r="Q3232" s="744">
        <v>1</v>
      </c>
      <c r="R3232" s="739"/>
      <c r="S3232" s="739">
        <v>0</v>
      </c>
      <c r="T3232" s="739"/>
      <c r="U3232" s="739">
        <v>0</v>
      </c>
      <c r="V3232" s="739"/>
      <c r="W3232" s="739"/>
      <c r="X3232" s="739"/>
      <c r="Y3232" s="735" t="s">
        <v>6221</v>
      </c>
      <c r="Z3232" s="735" t="s">
        <v>6222</v>
      </c>
      <c r="AA3232" s="742" t="s">
        <v>22799</v>
      </c>
      <c r="AB3232" s="735" t="s">
        <v>3975</v>
      </c>
      <c r="AC3232" s="735" t="s">
        <v>6224</v>
      </c>
      <c r="AD3232" s="735" t="s">
        <v>6225</v>
      </c>
      <c r="AE3232" s="1331" t="s">
        <v>6230</v>
      </c>
      <c r="AF3232" s="2695" t="s">
        <v>6222</v>
      </c>
      <c r="AG3232" s="742" t="s">
        <v>22799</v>
      </c>
      <c r="AH3232" s="735" t="s">
        <v>22877</v>
      </c>
      <c r="AI3232" s="743">
        <v>0.26</v>
      </c>
      <c r="AJ3232" s="744">
        <v>50</v>
      </c>
      <c r="AK3232" s="828">
        <f t="shared" si="459"/>
        <v>3.5616438356164383E-2</v>
      </c>
      <c r="AL3232" s="828">
        <v>0</v>
      </c>
      <c r="AM3232" s="745">
        <f>SUBTOTAL(9,AK3232:AL3232)</f>
        <v>3.5616438356164383E-2</v>
      </c>
      <c r="AN3232" s="828">
        <f t="shared" si="460"/>
        <v>3.5616438356164383E-2</v>
      </c>
      <c r="AO3232" s="828">
        <v>0</v>
      </c>
      <c r="AP3232" s="828">
        <f t="shared" si="461"/>
        <v>3.5616438356164383E-2</v>
      </c>
      <c r="AQ3232" s="828">
        <f t="shared" si="453"/>
        <v>1.0684931506849316</v>
      </c>
      <c r="AR3232" s="746" t="s">
        <v>231</v>
      </c>
      <c r="AS3232" s="747"/>
      <c r="AT3232" s="735" t="s">
        <v>325</v>
      </c>
      <c r="AU3232" s="735" t="s">
        <v>5890</v>
      </c>
      <c r="AV3232" s="935" t="s">
        <v>6231</v>
      </c>
      <c r="AW3232" s="1103" t="s">
        <v>20570</v>
      </c>
      <c r="AX3232" s="1103" t="s">
        <v>25973</v>
      </c>
      <c r="AY3232" s="2391"/>
    </row>
    <row r="3233" spans="1:52" s="55" customFormat="1" ht="15.95" customHeight="1" x14ac:dyDescent="0.25">
      <c r="A3233" s="734">
        <v>723</v>
      </c>
      <c r="B3233" s="735" t="s">
        <v>50</v>
      </c>
      <c r="C3233" s="988" t="s">
        <v>5890</v>
      </c>
      <c r="D3233" s="735" t="s">
        <v>19902</v>
      </c>
      <c r="E3233" s="166" t="s">
        <v>6233</v>
      </c>
      <c r="F3233" s="166" t="s">
        <v>6234</v>
      </c>
      <c r="G3233" s="166" t="s">
        <v>958</v>
      </c>
      <c r="H3233" s="166" t="s">
        <v>732</v>
      </c>
      <c r="I3233" s="166">
        <v>0</v>
      </c>
      <c r="J3233" s="166" t="s">
        <v>317</v>
      </c>
      <c r="K3233" s="166">
        <v>0</v>
      </c>
      <c r="L3233" s="166" t="s">
        <v>317</v>
      </c>
      <c r="M3233" s="166">
        <v>0</v>
      </c>
      <c r="N3233" s="186">
        <v>4</v>
      </c>
      <c r="O3233" s="186">
        <v>1.5</v>
      </c>
      <c r="P3233" s="186">
        <v>6</v>
      </c>
      <c r="Q3233" s="184">
        <v>1</v>
      </c>
      <c r="R3233" s="183"/>
      <c r="S3233" s="183">
        <v>0</v>
      </c>
      <c r="T3233" s="183"/>
      <c r="U3233" s="183">
        <v>0</v>
      </c>
      <c r="V3233" s="183"/>
      <c r="W3233" s="183"/>
      <c r="X3233" s="183"/>
      <c r="Y3233" s="166" t="s">
        <v>6221</v>
      </c>
      <c r="Z3233" s="166" t="s">
        <v>6222</v>
      </c>
      <c r="AA3233" s="742" t="s">
        <v>22799</v>
      </c>
      <c r="AB3233" s="735" t="s">
        <v>6235</v>
      </c>
      <c r="AC3233" s="735" t="s">
        <v>6224</v>
      </c>
      <c r="AD3233" s="735" t="s">
        <v>6225</v>
      </c>
      <c r="AE3233" s="1331" t="s">
        <v>6236</v>
      </c>
      <c r="AF3233" s="2695" t="s">
        <v>6222</v>
      </c>
      <c r="AG3233" s="742" t="s">
        <v>22799</v>
      </c>
      <c r="AH3233" s="735" t="s">
        <v>22794</v>
      </c>
      <c r="AI3233" s="743">
        <v>0.14000000000000001</v>
      </c>
      <c r="AJ3233" s="744">
        <v>200</v>
      </c>
      <c r="AK3233" s="828">
        <f t="shared" si="459"/>
        <v>7.6712328767123292E-2</v>
      </c>
      <c r="AL3233" s="828">
        <v>0</v>
      </c>
      <c r="AM3233" s="745">
        <f>SUBTOTAL(9,AM7:AM3232)</f>
        <v>1670.8061038461074</v>
      </c>
      <c r="AN3233" s="828">
        <f t="shared" si="460"/>
        <v>7.6712328767123292E-2</v>
      </c>
      <c r="AO3233" s="828">
        <v>0</v>
      </c>
      <c r="AP3233" s="828">
        <f t="shared" si="461"/>
        <v>7.6712328767123292E-2</v>
      </c>
      <c r="AQ3233" s="828">
        <f t="shared" si="453"/>
        <v>2.3013698630136989</v>
      </c>
      <c r="AR3233" s="746" t="s">
        <v>231</v>
      </c>
      <c r="AS3233" s="747"/>
      <c r="AT3233" s="735" t="s">
        <v>325</v>
      </c>
      <c r="AU3233" s="735" t="s">
        <v>5890</v>
      </c>
      <c r="AV3233" s="935" t="s">
        <v>6237</v>
      </c>
      <c r="AW3233" s="1103" t="s">
        <v>20570</v>
      </c>
      <c r="AX3233" s="1103" t="s">
        <v>25971</v>
      </c>
      <c r="AY3233" s="2391"/>
    </row>
    <row r="3234" spans="1:52" s="55" customFormat="1" ht="15.95" customHeight="1" x14ac:dyDescent="0.25">
      <c r="A3234" s="734">
        <v>724</v>
      </c>
      <c r="B3234" s="735" t="s">
        <v>50</v>
      </c>
      <c r="C3234" s="988" t="s">
        <v>5890</v>
      </c>
      <c r="D3234" s="735" t="s">
        <v>19903</v>
      </c>
      <c r="E3234" s="735" t="s">
        <v>6239</v>
      </c>
      <c r="F3234" s="735" t="s">
        <v>6240</v>
      </c>
      <c r="G3234" s="735" t="s">
        <v>958</v>
      </c>
      <c r="H3234" s="735" t="s">
        <v>732</v>
      </c>
      <c r="I3234" s="735">
        <v>0</v>
      </c>
      <c r="J3234" s="735" t="s">
        <v>317</v>
      </c>
      <c r="K3234" s="735">
        <v>0</v>
      </c>
      <c r="L3234" s="735" t="s">
        <v>317</v>
      </c>
      <c r="M3234" s="735">
        <v>0</v>
      </c>
      <c r="N3234" s="743">
        <v>2</v>
      </c>
      <c r="O3234" s="743">
        <v>1.5</v>
      </c>
      <c r="P3234" s="743">
        <v>3</v>
      </c>
      <c r="Q3234" s="744">
        <v>1</v>
      </c>
      <c r="R3234" s="739"/>
      <c r="S3234" s="739">
        <v>0</v>
      </c>
      <c r="T3234" s="739"/>
      <c r="U3234" s="739">
        <v>0</v>
      </c>
      <c r="V3234" s="739">
        <v>0</v>
      </c>
      <c r="W3234" s="739">
        <v>0</v>
      </c>
      <c r="X3234" s="739">
        <v>0</v>
      </c>
      <c r="Y3234" s="735" t="s">
        <v>6221</v>
      </c>
      <c r="Z3234" s="735" t="s">
        <v>6241</v>
      </c>
      <c r="AA3234" s="742" t="s">
        <v>22799</v>
      </c>
      <c r="AB3234" s="1331" t="s">
        <v>6242</v>
      </c>
      <c r="AC3234" s="735" t="s">
        <v>6225</v>
      </c>
      <c r="AD3234" s="735" t="s">
        <v>6223</v>
      </c>
      <c r="AE3234" s="1331" t="s">
        <v>22895</v>
      </c>
      <c r="AF3234" s="2695" t="s">
        <v>6243</v>
      </c>
      <c r="AG3234" s="742" t="s">
        <v>22799</v>
      </c>
      <c r="AH3234" s="735" t="s">
        <v>22877</v>
      </c>
      <c r="AI3234" s="743">
        <v>0.26</v>
      </c>
      <c r="AJ3234" s="744">
        <v>40</v>
      </c>
      <c r="AK3234" s="828">
        <f t="shared" si="459"/>
        <v>2.8493150684931509E-2</v>
      </c>
      <c r="AL3234" s="828">
        <v>0</v>
      </c>
      <c r="AM3234" s="745">
        <f>SUBTOTAL(9,AK3234:AL3234)</f>
        <v>2.8493150684931509E-2</v>
      </c>
      <c r="AN3234" s="828">
        <f t="shared" si="460"/>
        <v>2.8493150684931509E-2</v>
      </c>
      <c r="AO3234" s="828">
        <v>0</v>
      </c>
      <c r="AP3234" s="828">
        <f t="shared" si="461"/>
        <v>2.8493150684931509E-2</v>
      </c>
      <c r="AQ3234" s="828">
        <f t="shared" si="453"/>
        <v>0.85479452054794525</v>
      </c>
      <c r="AR3234" s="746" t="s">
        <v>231</v>
      </c>
      <c r="AS3234" s="747"/>
      <c r="AT3234" s="735" t="s">
        <v>325</v>
      </c>
      <c r="AU3234" s="735" t="s">
        <v>5890</v>
      </c>
      <c r="AV3234" s="935" t="s">
        <v>6244</v>
      </c>
      <c r="AW3234" s="1103" t="s">
        <v>20570</v>
      </c>
      <c r="AX3234" s="1103" t="s">
        <v>25970</v>
      </c>
      <c r="AY3234" s="2391"/>
    </row>
    <row r="3235" spans="1:52" s="1395" customFormat="1" ht="15.95" customHeight="1" x14ac:dyDescent="0.25">
      <c r="A3235" s="353">
        <v>725</v>
      </c>
      <c r="B3235" s="354" t="s">
        <v>50</v>
      </c>
      <c r="C3235" s="366" t="s">
        <v>5890</v>
      </c>
      <c r="D3235" s="354" t="s">
        <v>19280</v>
      </c>
      <c r="E3235" s="354" t="s">
        <v>25723</v>
      </c>
      <c r="F3235" s="354" t="s">
        <v>25724</v>
      </c>
      <c r="G3235" s="354" t="s">
        <v>221</v>
      </c>
      <c r="H3235" s="354" t="s">
        <v>219</v>
      </c>
      <c r="I3235" s="354" t="s">
        <v>220</v>
      </c>
      <c r="J3235" s="354" t="s">
        <v>221</v>
      </c>
      <c r="K3235" s="354" t="s">
        <v>222</v>
      </c>
      <c r="L3235" s="272" t="s">
        <v>221</v>
      </c>
      <c r="M3235" s="272" t="s">
        <v>879</v>
      </c>
      <c r="N3235" s="360">
        <v>3</v>
      </c>
      <c r="O3235" s="360">
        <v>1.5</v>
      </c>
      <c r="P3235" s="360">
        <v>4.5</v>
      </c>
      <c r="Q3235" s="503">
        <v>1</v>
      </c>
      <c r="R3235" s="357"/>
      <c r="S3235" s="357">
        <v>1</v>
      </c>
      <c r="T3235" s="357"/>
      <c r="U3235" s="357">
        <v>0</v>
      </c>
      <c r="V3235" s="357"/>
      <c r="W3235" s="357"/>
      <c r="X3235" s="357"/>
      <c r="Y3235" s="354" t="s">
        <v>6248</v>
      </c>
      <c r="Z3235" s="354" t="s">
        <v>6249</v>
      </c>
      <c r="AA3235" s="443" t="s">
        <v>22862</v>
      </c>
      <c r="AB3235" s="354" t="s">
        <v>25725</v>
      </c>
      <c r="AC3235" s="354" t="s">
        <v>25726</v>
      </c>
      <c r="AD3235" s="271" t="s">
        <v>6252</v>
      </c>
      <c r="AE3235" s="769" t="s">
        <v>25725</v>
      </c>
      <c r="AF3235" s="354" t="s">
        <v>6249</v>
      </c>
      <c r="AG3235" s="443" t="s">
        <v>22862</v>
      </c>
      <c r="AH3235" s="354" t="s">
        <v>17931</v>
      </c>
      <c r="AI3235" s="360">
        <v>0.19</v>
      </c>
      <c r="AJ3235" s="503">
        <v>302</v>
      </c>
      <c r="AK3235" s="359">
        <f>AJ3235*AI3235/365</f>
        <v>0.15720547945205479</v>
      </c>
      <c r="AL3235" s="359">
        <v>0</v>
      </c>
      <c r="AM3235" s="361">
        <f>SUBTOTAL(9,AK3235:AL3235)</f>
        <v>0.15720547945205479</v>
      </c>
      <c r="AN3235" s="359">
        <f t="shared" si="460"/>
        <v>0.15720547945205479</v>
      </c>
      <c r="AO3235" s="359">
        <v>0</v>
      </c>
      <c r="AP3235" s="359">
        <f t="shared" si="461"/>
        <v>0.15720547945205479</v>
      </c>
      <c r="AQ3235" s="359">
        <f>AP3235*30</f>
        <v>4.7161643835616438</v>
      </c>
      <c r="AR3235" s="362" t="s">
        <v>231</v>
      </c>
      <c r="AS3235" s="363" t="s">
        <v>114</v>
      </c>
      <c r="AT3235" s="354" t="s">
        <v>325</v>
      </c>
      <c r="AU3235" s="354" t="s">
        <v>5890</v>
      </c>
      <c r="AV3235" s="923" t="s">
        <v>6253</v>
      </c>
      <c r="AW3235" s="813" t="s">
        <v>234</v>
      </c>
      <c r="AX3235" s="805" t="s">
        <v>25727</v>
      </c>
      <c r="AY3235" s="2604"/>
      <c r="AZ3235" s="2408" t="s">
        <v>25728</v>
      </c>
    </row>
    <row r="3236" spans="1:52" s="55" customFormat="1" ht="15.95" customHeight="1" x14ac:dyDescent="0.25">
      <c r="A3236" s="353">
        <v>726</v>
      </c>
      <c r="B3236" s="354" t="s">
        <v>50</v>
      </c>
      <c r="C3236" s="366" t="s">
        <v>5890</v>
      </c>
      <c r="D3236" s="354" t="s">
        <v>19281</v>
      </c>
      <c r="E3236" s="354" t="s">
        <v>16550</v>
      </c>
      <c r="F3236" s="354" t="s">
        <v>16551</v>
      </c>
      <c r="G3236" s="354" t="s">
        <v>221</v>
      </c>
      <c r="H3236" s="354" t="s">
        <v>219</v>
      </c>
      <c r="I3236" s="354" t="s">
        <v>220</v>
      </c>
      <c r="J3236" s="354" t="s">
        <v>221</v>
      </c>
      <c r="K3236" s="354" t="s">
        <v>222</v>
      </c>
      <c r="L3236" s="272" t="s">
        <v>221</v>
      </c>
      <c r="M3236" s="272" t="s">
        <v>879</v>
      </c>
      <c r="N3236" s="360">
        <v>6.55</v>
      </c>
      <c r="O3236" s="360">
        <v>4</v>
      </c>
      <c r="P3236" s="360">
        <f>O3236*N3236</f>
        <v>26.2</v>
      </c>
      <c r="Q3236" s="503">
        <v>1</v>
      </c>
      <c r="R3236" s="357"/>
      <c r="S3236" s="357">
        <v>1</v>
      </c>
      <c r="T3236" s="357"/>
      <c r="U3236" s="357">
        <v>0</v>
      </c>
      <c r="V3236" s="357"/>
      <c r="W3236" s="357"/>
      <c r="X3236" s="357"/>
      <c r="Y3236" s="354" t="s">
        <v>6248</v>
      </c>
      <c r="Z3236" s="354" t="s">
        <v>6254</v>
      </c>
      <c r="AA3236" s="443" t="s">
        <v>22863</v>
      </c>
      <c r="AB3236" s="354" t="s">
        <v>6255</v>
      </c>
      <c r="AC3236" s="354" t="s">
        <v>6256</v>
      </c>
      <c r="AD3236" s="1133" t="s">
        <v>6257</v>
      </c>
      <c r="AE3236" s="769" t="s">
        <v>6255</v>
      </c>
      <c r="AF3236" s="354" t="s">
        <v>6254</v>
      </c>
      <c r="AG3236" s="358" t="s">
        <v>22863</v>
      </c>
      <c r="AH3236" s="354" t="s">
        <v>17931</v>
      </c>
      <c r="AI3236" s="360">
        <v>0.19</v>
      </c>
      <c r="AJ3236" s="503">
        <v>438</v>
      </c>
      <c r="AK3236" s="167">
        <f t="shared" si="459"/>
        <v>0.22800000000000001</v>
      </c>
      <c r="AL3236" s="359">
        <v>0</v>
      </c>
      <c r="AM3236" s="187">
        <f>SUBTOTAL(9,AK3236:AL3236)</f>
        <v>0.22800000000000001</v>
      </c>
      <c r="AN3236" s="359">
        <f t="shared" si="460"/>
        <v>0.22800000000000001</v>
      </c>
      <c r="AO3236" s="359">
        <v>0</v>
      </c>
      <c r="AP3236" s="359">
        <f t="shared" si="461"/>
        <v>0.22800000000000001</v>
      </c>
      <c r="AQ3236" s="359">
        <f>AP3236*30</f>
        <v>6.84</v>
      </c>
      <c r="AR3236" s="362" t="s">
        <v>231</v>
      </c>
      <c r="AS3236" s="363" t="s">
        <v>431</v>
      </c>
      <c r="AT3236" s="354" t="s">
        <v>325</v>
      </c>
      <c r="AU3236" s="354" t="s">
        <v>5890</v>
      </c>
      <c r="AV3236" s="923" t="s">
        <v>6258</v>
      </c>
      <c r="AW3236" s="813" t="s">
        <v>234</v>
      </c>
      <c r="AX3236" s="805" t="s">
        <v>20361</v>
      </c>
      <c r="AY3236" s="2391"/>
      <c r="AZ3236" s="778" t="s">
        <v>20362</v>
      </c>
    </row>
    <row r="3237" spans="1:52" s="55" customFormat="1" ht="15.95" customHeight="1" x14ac:dyDescent="0.25">
      <c r="A3237" s="709">
        <v>727</v>
      </c>
      <c r="B3237" s="434" t="s">
        <v>50</v>
      </c>
      <c r="C3237" s="834" t="s">
        <v>5890</v>
      </c>
      <c r="D3237" s="434" t="s">
        <v>19282</v>
      </c>
      <c r="E3237" s="434" t="s">
        <v>6260</v>
      </c>
      <c r="F3237" s="434" t="s">
        <v>6261</v>
      </c>
      <c r="G3237" s="434" t="s">
        <v>958</v>
      </c>
      <c r="H3237" s="434" t="s">
        <v>219</v>
      </c>
      <c r="I3237" s="434" t="s">
        <v>316</v>
      </c>
      <c r="J3237" s="434" t="s">
        <v>221</v>
      </c>
      <c r="K3237" s="434" t="s">
        <v>6262</v>
      </c>
      <c r="L3237" s="439" t="s">
        <v>221</v>
      </c>
      <c r="M3237" s="439" t="s">
        <v>879</v>
      </c>
      <c r="N3237" s="513">
        <v>3</v>
      </c>
      <c r="O3237" s="513">
        <v>1.5</v>
      </c>
      <c r="P3237" s="513">
        <v>4.5</v>
      </c>
      <c r="Q3237" s="788">
        <v>1</v>
      </c>
      <c r="R3237" s="712"/>
      <c r="S3237" s="712">
        <v>1</v>
      </c>
      <c r="T3237" s="712"/>
      <c r="U3237" s="712">
        <v>0</v>
      </c>
      <c r="V3237" s="712"/>
      <c r="W3237" s="712"/>
      <c r="X3237" s="712"/>
      <c r="Y3237" s="434" t="s">
        <v>6248</v>
      </c>
      <c r="Z3237" s="434" t="s">
        <v>6263</v>
      </c>
      <c r="AA3237" s="437" t="s">
        <v>22864</v>
      </c>
      <c r="AB3237" s="434" t="s">
        <v>6264</v>
      </c>
      <c r="AC3237" s="434" t="s">
        <v>6265</v>
      </c>
      <c r="AD3237" s="434" t="s">
        <v>6266</v>
      </c>
      <c r="AE3237" s="1094" t="s">
        <v>6264</v>
      </c>
      <c r="AF3237" s="560" t="s">
        <v>6263</v>
      </c>
      <c r="AG3237" s="438" t="s">
        <v>22864</v>
      </c>
      <c r="AH3237" s="434" t="s">
        <v>17931</v>
      </c>
      <c r="AI3237" s="513">
        <v>0.19</v>
      </c>
      <c r="AJ3237" s="788">
        <v>147</v>
      </c>
      <c r="AK3237" s="511">
        <f t="shared" si="459"/>
        <v>7.6520547945205478E-2</v>
      </c>
      <c r="AL3237" s="511">
        <v>0</v>
      </c>
      <c r="AM3237" s="514">
        <f>SUBTOTAL(9,AK3237:AL3237)</f>
        <v>7.6520547945205478E-2</v>
      </c>
      <c r="AN3237" s="511">
        <f t="shared" si="460"/>
        <v>7.6520547945205478E-2</v>
      </c>
      <c r="AO3237" s="511">
        <v>0</v>
      </c>
      <c r="AP3237" s="511">
        <f t="shared" si="461"/>
        <v>7.6520547945205478E-2</v>
      </c>
      <c r="AQ3237" s="511">
        <f t="shared" si="453"/>
        <v>2.2956164383561641</v>
      </c>
      <c r="AR3237" s="432" t="s">
        <v>231</v>
      </c>
      <c r="AS3237" s="433" t="s">
        <v>431</v>
      </c>
      <c r="AT3237" s="434" t="s">
        <v>325</v>
      </c>
      <c r="AU3237" s="434" t="s">
        <v>5890</v>
      </c>
      <c r="AV3237" s="943" t="s">
        <v>6267</v>
      </c>
      <c r="AW3237" s="2080" t="s">
        <v>18131</v>
      </c>
      <c r="AX3237" s="2080" t="s">
        <v>26166</v>
      </c>
      <c r="AY3237" s="2391"/>
    </row>
    <row r="3238" spans="1:52" s="1395" customFormat="1" ht="15.95" customHeight="1" x14ac:dyDescent="0.25">
      <c r="A3238" s="353">
        <v>728</v>
      </c>
      <c r="B3238" s="366" t="s">
        <v>51</v>
      </c>
      <c r="C3238" s="366" t="s">
        <v>5890</v>
      </c>
      <c r="D3238" s="354" t="s">
        <v>23921</v>
      </c>
      <c r="E3238" s="354" t="s">
        <v>23922</v>
      </c>
      <c r="F3238" s="354" t="s">
        <v>23923</v>
      </c>
      <c r="G3238" s="354" t="s">
        <v>221</v>
      </c>
      <c r="H3238" s="354" t="s">
        <v>219</v>
      </c>
      <c r="I3238" s="354" t="s">
        <v>220</v>
      </c>
      <c r="J3238" s="354" t="s">
        <v>221</v>
      </c>
      <c r="K3238" s="354" t="s">
        <v>222</v>
      </c>
      <c r="L3238" s="354" t="s">
        <v>221</v>
      </c>
      <c r="M3238" s="354" t="s">
        <v>879</v>
      </c>
      <c r="N3238" s="360">
        <v>3.3</v>
      </c>
      <c r="O3238" s="360">
        <v>2</v>
      </c>
      <c r="P3238" s="360">
        <f>O3238*N3238</f>
        <v>6.6</v>
      </c>
      <c r="Q3238" s="503">
        <v>0</v>
      </c>
      <c r="R3238" s="357" t="s">
        <v>6373</v>
      </c>
      <c r="S3238" s="357">
        <v>0</v>
      </c>
      <c r="T3238" s="357"/>
      <c r="U3238" s="357">
        <v>0</v>
      </c>
      <c r="V3238" s="357"/>
      <c r="W3238" s="357"/>
      <c r="X3238" s="357"/>
      <c r="Y3238" s="272" t="s">
        <v>6271</v>
      </c>
      <c r="Z3238" s="366" t="s">
        <v>23924</v>
      </c>
      <c r="AA3238" s="762" t="s">
        <v>23925</v>
      </c>
      <c r="AB3238" s="354" t="s">
        <v>23926</v>
      </c>
      <c r="AC3238" s="354" t="s">
        <v>23927</v>
      </c>
      <c r="AD3238" s="272" t="s">
        <v>23928</v>
      </c>
      <c r="AE3238" s="354" t="s">
        <v>6277</v>
      </c>
      <c r="AF3238" s="354" t="s">
        <v>24068</v>
      </c>
      <c r="AG3238" s="762" t="s">
        <v>23925</v>
      </c>
      <c r="AH3238" s="354" t="s">
        <v>23929</v>
      </c>
      <c r="AI3238" s="360">
        <v>0.87</v>
      </c>
      <c r="AJ3238" s="503">
        <v>17</v>
      </c>
      <c r="AK3238" s="359">
        <f>AJ3238*AI3238/365</f>
        <v>4.052054794520548E-2</v>
      </c>
      <c r="AL3238" s="359">
        <v>0</v>
      </c>
      <c r="AM3238" s="361">
        <f>SUBTOTAL(9,AK3238:AL3238)</f>
        <v>4.052054794520548E-2</v>
      </c>
      <c r="AN3238" s="359">
        <f t="shared" si="460"/>
        <v>4.052054794520548E-2</v>
      </c>
      <c r="AO3238" s="359">
        <v>0</v>
      </c>
      <c r="AP3238" s="359">
        <f t="shared" si="461"/>
        <v>4.052054794520548E-2</v>
      </c>
      <c r="AQ3238" s="359">
        <f>AP3238*30</f>
        <v>1.2156164383561645</v>
      </c>
      <c r="AR3238" s="362" t="s">
        <v>231</v>
      </c>
      <c r="AS3238" s="363" t="s">
        <v>114</v>
      </c>
      <c r="AT3238" s="354" t="s">
        <v>325</v>
      </c>
      <c r="AU3238" s="354" t="s">
        <v>5890</v>
      </c>
      <c r="AV3238" s="923" t="s">
        <v>6279</v>
      </c>
      <c r="AW3238" s="813" t="s">
        <v>234</v>
      </c>
      <c r="AX3238" s="805" t="s">
        <v>23930</v>
      </c>
      <c r="AY3238" s="2401"/>
      <c r="AZ3238" s="778" t="s">
        <v>23931</v>
      </c>
    </row>
    <row r="3239" spans="1:52" s="1395" customFormat="1" ht="15.95" customHeight="1" x14ac:dyDescent="0.25">
      <c r="A3239" s="709">
        <v>729</v>
      </c>
      <c r="B3239" s="434" t="s">
        <v>51</v>
      </c>
      <c r="C3239" s="834" t="s">
        <v>5890</v>
      </c>
      <c r="D3239" s="434" t="s">
        <v>19283</v>
      </c>
      <c r="E3239" s="434" t="s">
        <v>6281</v>
      </c>
      <c r="F3239" s="434" t="s">
        <v>6282</v>
      </c>
      <c r="G3239" s="434"/>
      <c r="H3239" s="434" t="s">
        <v>219</v>
      </c>
      <c r="I3239" s="434" t="s">
        <v>220</v>
      </c>
      <c r="J3239" s="434" t="s">
        <v>317</v>
      </c>
      <c r="K3239" s="434">
        <v>0</v>
      </c>
      <c r="L3239" s="434" t="s">
        <v>317</v>
      </c>
      <c r="M3239" s="434">
        <v>0</v>
      </c>
      <c r="N3239" s="513">
        <v>2</v>
      </c>
      <c r="O3239" s="513">
        <v>2</v>
      </c>
      <c r="P3239" s="513">
        <v>4</v>
      </c>
      <c r="Q3239" s="788">
        <v>1</v>
      </c>
      <c r="R3239" s="712"/>
      <c r="S3239" s="712">
        <v>1</v>
      </c>
      <c r="T3239" s="712"/>
      <c r="U3239" s="712">
        <v>0</v>
      </c>
      <c r="V3239" s="712"/>
      <c r="W3239" s="712"/>
      <c r="X3239" s="712"/>
      <c r="Y3239" s="434" t="s">
        <v>6283</v>
      </c>
      <c r="Z3239" s="434" t="s">
        <v>6284</v>
      </c>
      <c r="AA3239" s="437" t="s">
        <v>6285</v>
      </c>
      <c r="AB3239" s="434" t="s">
        <v>6286</v>
      </c>
      <c r="AC3239" s="1407" t="s">
        <v>6287</v>
      </c>
      <c r="AD3239" s="439" t="s">
        <v>6288</v>
      </c>
      <c r="AE3239" s="434" t="s">
        <v>6286</v>
      </c>
      <c r="AF3239" s="434" t="s">
        <v>6289</v>
      </c>
      <c r="AG3239" s="438" t="s">
        <v>6285</v>
      </c>
      <c r="AH3239" s="434" t="s">
        <v>17014</v>
      </c>
      <c r="AI3239" s="511">
        <v>0.39</v>
      </c>
      <c r="AJ3239" s="788">
        <v>90</v>
      </c>
      <c r="AK3239" s="511">
        <v>9.6164383561643835E-2</v>
      </c>
      <c r="AL3239" s="511">
        <v>0</v>
      </c>
      <c r="AM3239" s="514">
        <f t="shared" ref="AM3239:AM3302" si="462">AK3239+AL3239</f>
        <v>9.6164383561643835E-2</v>
      </c>
      <c r="AN3239" s="511">
        <f t="shared" si="460"/>
        <v>9.6164383561643835E-2</v>
      </c>
      <c r="AO3239" s="511">
        <v>0</v>
      </c>
      <c r="AP3239" s="511">
        <f t="shared" si="461"/>
        <v>9.6164383561643835E-2</v>
      </c>
      <c r="AQ3239" s="511">
        <f t="shared" ref="AQ3239:AQ3302" si="463">AP3239*30</f>
        <v>2.8849315068493149</v>
      </c>
      <c r="AR3239" s="432" t="s">
        <v>231</v>
      </c>
      <c r="AS3239" s="433"/>
      <c r="AT3239" s="434" t="s">
        <v>325</v>
      </c>
      <c r="AU3239" s="434" t="s">
        <v>5890</v>
      </c>
      <c r="AV3239" s="943" t="s">
        <v>6290</v>
      </c>
      <c r="AW3239" s="2080" t="s">
        <v>18131</v>
      </c>
      <c r="AX3239" s="2080" t="s">
        <v>20687</v>
      </c>
      <c r="AY3239" s="2401"/>
    </row>
    <row r="3240" spans="1:52" s="55" customFormat="1" ht="15.95" customHeight="1" x14ac:dyDescent="0.25">
      <c r="A3240" s="182">
        <v>730</v>
      </c>
      <c r="B3240" s="166" t="s">
        <v>51</v>
      </c>
      <c r="C3240" s="170" t="s">
        <v>5890</v>
      </c>
      <c r="D3240" s="166" t="s">
        <v>19284</v>
      </c>
      <c r="E3240" s="166" t="s">
        <v>6292</v>
      </c>
      <c r="F3240" s="166" t="s">
        <v>6293</v>
      </c>
      <c r="G3240" s="166"/>
      <c r="H3240" s="166" t="s">
        <v>219</v>
      </c>
      <c r="I3240" s="166" t="s">
        <v>316</v>
      </c>
      <c r="J3240" s="166" t="s">
        <v>221</v>
      </c>
      <c r="K3240" s="166" t="s">
        <v>1599</v>
      </c>
      <c r="L3240" s="198" t="s">
        <v>221</v>
      </c>
      <c r="M3240" s="198" t="s">
        <v>879</v>
      </c>
      <c r="N3240" s="186">
        <v>2.5</v>
      </c>
      <c r="O3240" s="186">
        <v>1.5</v>
      </c>
      <c r="P3240" s="186">
        <v>3.75</v>
      </c>
      <c r="Q3240" s="184">
        <v>1</v>
      </c>
      <c r="R3240" s="183"/>
      <c r="S3240" s="183">
        <v>1</v>
      </c>
      <c r="T3240" s="183"/>
      <c r="U3240" s="183">
        <v>0</v>
      </c>
      <c r="V3240" s="183"/>
      <c r="W3240" s="183"/>
      <c r="X3240" s="183"/>
      <c r="Y3240" s="166" t="s">
        <v>6283</v>
      </c>
      <c r="Z3240" s="166" t="s">
        <v>20987</v>
      </c>
      <c r="AA3240" s="203" t="s">
        <v>22949</v>
      </c>
      <c r="AB3240" s="166" t="s">
        <v>6296</v>
      </c>
      <c r="AC3240" s="166" t="s">
        <v>6297</v>
      </c>
      <c r="AD3240" s="198" t="s">
        <v>6298</v>
      </c>
      <c r="AE3240" s="166" t="s">
        <v>6299</v>
      </c>
      <c r="AF3240" s="519" t="s">
        <v>6300</v>
      </c>
      <c r="AG3240" s="165" t="s">
        <v>22948</v>
      </c>
      <c r="AH3240" s="166" t="s">
        <v>20647</v>
      </c>
      <c r="AI3240" s="186">
        <v>0.37</v>
      </c>
      <c r="AJ3240" s="184">
        <v>149</v>
      </c>
      <c r="AK3240" s="167">
        <f>AJ3240*AI3240/365</f>
        <v>0.15104109589041095</v>
      </c>
      <c r="AL3240" s="167">
        <v>0</v>
      </c>
      <c r="AM3240" s="187">
        <f t="shared" si="462"/>
        <v>0.15104109589041095</v>
      </c>
      <c r="AN3240" s="167">
        <f t="shared" si="460"/>
        <v>0.15104109589041095</v>
      </c>
      <c r="AO3240" s="167">
        <v>0</v>
      </c>
      <c r="AP3240" s="167">
        <f t="shared" si="461"/>
        <v>0.15104109589041095</v>
      </c>
      <c r="AQ3240" s="167">
        <f t="shared" si="463"/>
        <v>4.5312328767123287</v>
      </c>
      <c r="AR3240" s="193" t="s">
        <v>231</v>
      </c>
      <c r="AS3240" s="194" t="s">
        <v>431</v>
      </c>
      <c r="AT3240" s="166" t="s">
        <v>325</v>
      </c>
      <c r="AU3240" s="166" t="s">
        <v>5890</v>
      </c>
      <c r="AV3240" s="679" t="s">
        <v>6301</v>
      </c>
      <c r="AW3240" s="714" t="s">
        <v>234</v>
      </c>
      <c r="AX3240" s="46"/>
      <c r="AY3240" s="2391"/>
    </row>
    <row r="3241" spans="1:52" s="1395" customFormat="1" ht="15.95" customHeight="1" x14ac:dyDescent="0.25">
      <c r="A3241" s="353">
        <v>731</v>
      </c>
      <c r="B3241" s="354" t="s">
        <v>51</v>
      </c>
      <c r="C3241" s="366" t="s">
        <v>5890</v>
      </c>
      <c r="D3241" s="354" t="s">
        <v>20984</v>
      </c>
      <c r="E3241" s="354" t="s">
        <v>20985</v>
      </c>
      <c r="F3241" s="354" t="s">
        <v>20986</v>
      </c>
      <c r="G3241" s="354" t="s">
        <v>221</v>
      </c>
      <c r="H3241" s="354" t="s">
        <v>219</v>
      </c>
      <c r="I3241" s="354" t="s">
        <v>220</v>
      </c>
      <c r="J3241" s="354" t="s">
        <v>221</v>
      </c>
      <c r="K3241" s="354" t="s">
        <v>7095</v>
      </c>
      <c r="L3241" s="354" t="s">
        <v>221</v>
      </c>
      <c r="M3241" s="354" t="s">
        <v>7095</v>
      </c>
      <c r="N3241" s="360">
        <v>3</v>
      </c>
      <c r="O3241" s="360">
        <v>1.5</v>
      </c>
      <c r="P3241" s="360">
        <f>O3241*N3241</f>
        <v>4.5</v>
      </c>
      <c r="Q3241" s="503">
        <v>1</v>
      </c>
      <c r="R3241" s="357"/>
      <c r="S3241" s="357">
        <v>1</v>
      </c>
      <c r="T3241" s="357"/>
      <c r="U3241" s="357">
        <v>0</v>
      </c>
      <c r="V3241" s="357"/>
      <c r="W3241" s="357"/>
      <c r="X3241" s="357"/>
      <c r="Y3241" s="354" t="s">
        <v>6283</v>
      </c>
      <c r="Z3241" s="354" t="s">
        <v>6305</v>
      </c>
      <c r="AA3241" s="443" t="s">
        <v>21009</v>
      </c>
      <c r="AB3241" s="354" t="s">
        <v>21007</v>
      </c>
      <c r="AC3241" s="761" t="s">
        <v>21008</v>
      </c>
      <c r="AD3241" s="1152" t="s">
        <v>6309</v>
      </c>
      <c r="AE3241" s="354" t="s">
        <v>6310</v>
      </c>
      <c r="AF3241" s="354" t="s">
        <v>6311</v>
      </c>
      <c r="AG3241" s="443" t="s">
        <v>21009</v>
      </c>
      <c r="AH3241" s="354" t="s">
        <v>20647</v>
      </c>
      <c r="AI3241" s="360">
        <v>0.37</v>
      </c>
      <c r="AJ3241" s="503">
        <v>49</v>
      </c>
      <c r="AK3241" s="359">
        <f>AJ3241*AI3241/365</f>
        <v>4.9671232876712323E-2</v>
      </c>
      <c r="AL3241" s="359">
        <v>0</v>
      </c>
      <c r="AM3241" s="361">
        <f t="shared" si="462"/>
        <v>4.9671232876712323E-2</v>
      </c>
      <c r="AN3241" s="359">
        <f t="shared" si="460"/>
        <v>4.9671232876712323E-2</v>
      </c>
      <c r="AO3241" s="359">
        <v>0</v>
      </c>
      <c r="AP3241" s="359">
        <f t="shared" si="461"/>
        <v>4.9671232876712323E-2</v>
      </c>
      <c r="AQ3241" s="359">
        <f>AP3241*30</f>
        <v>1.4901369863013696</v>
      </c>
      <c r="AR3241" s="362" t="s">
        <v>231</v>
      </c>
      <c r="AS3241" s="363" t="s">
        <v>114</v>
      </c>
      <c r="AT3241" s="354" t="s">
        <v>325</v>
      </c>
      <c r="AU3241" s="354" t="s">
        <v>5890</v>
      </c>
      <c r="AV3241" s="923" t="s">
        <v>6312</v>
      </c>
      <c r="AW3241" s="813" t="s">
        <v>234</v>
      </c>
      <c r="AX3241" s="805" t="s">
        <v>21010</v>
      </c>
      <c r="AY3241" s="2401"/>
      <c r="AZ3241" s="447" t="s">
        <v>21011</v>
      </c>
    </row>
    <row r="3242" spans="1:52" s="1395" customFormat="1" ht="15.95" customHeight="1" x14ac:dyDescent="0.2">
      <c r="A3242" s="353">
        <v>732</v>
      </c>
      <c r="B3242" s="354" t="s">
        <v>51</v>
      </c>
      <c r="C3242" s="366" t="s">
        <v>17640</v>
      </c>
      <c r="D3242" s="354" t="s">
        <v>25775</v>
      </c>
      <c r="E3242" s="354" t="s">
        <v>25766</v>
      </c>
      <c r="F3242" s="354" t="s">
        <v>25767</v>
      </c>
      <c r="G3242" s="354" t="s">
        <v>221</v>
      </c>
      <c r="H3242" s="354" t="s">
        <v>219</v>
      </c>
      <c r="I3242" s="354" t="s">
        <v>316</v>
      </c>
      <c r="J3242" s="354" t="s">
        <v>221</v>
      </c>
      <c r="K3242" s="354" t="s">
        <v>1599</v>
      </c>
      <c r="L3242" s="272" t="s">
        <v>221</v>
      </c>
      <c r="M3242" s="272" t="s">
        <v>879</v>
      </c>
      <c r="N3242" s="360">
        <v>3.1</v>
      </c>
      <c r="O3242" s="360">
        <v>1.2</v>
      </c>
      <c r="P3242" s="360">
        <f>O3242*N3242</f>
        <v>3.7199999999999998</v>
      </c>
      <c r="Q3242" s="503">
        <v>1</v>
      </c>
      <c r="R3242" s="357"/>
      <c r="S3242" s="357">
        <v>1</v>
      </c>
      <c r="T3242" s="357"/>
      <c r="U3242" s="357">
        <v>0</v>
      </c>
      <c r="V3242" s="357"/>
      <c r="W3242" s="357"/>
      <c r="X3242" s="357"/>
      <c r="Y3242" s="354" t="s">
        <v>6120</v>
      </c>
      <c r="Z3242" s="354" t="s">
        <v>25768</v>
      </c>
      <c r="AA3242" s="443" t="s">
        <v>21125</v>
      </c>
      <c r="AB3242" s="354" t="s">
        <v>25769</v>
      </c>
      <c r="AC3242" s="761" t="s">
        <v>25770</v>
      </c>
      <c r="AD3242" s="925" t="s">
        <v>6141</v>
      </c>
      <c r="AE3242" s="354" t="s">
        <v>6316</v>
      </c>
      <c r="AF3242" s="354" t="s">
        <v>25771</v>
      </c>
      <c r="AG3242" s="443" t="s">
        <v>21125</v>
      </c>
      <c r="AH3242" s="354" t="s">
        <v>25772</v>
      </c>
      <c r="AI3242" s="360">
        <v>0.87</v>
      </c>
      <c r="AJ3242" s="503">
        <v>40</v>
      </c>
      <c r="AK3242" s="359">
        <f>AJ3242*AI3242/365</f>
        <v>9.5342465753424643E-2</v>
      </c>
      <c r="AL3242" s="359">
        <v>0</v>
      </c>
      <c r="AM3242" s="361">
        <f t="shared" si="462"/>
        <v>9.5342465753424643E-2</v>
      </c>
      <c r="AN3242" s="359">
        <f t="shared" si="460"/>
        <v>9.5342465753424643E-2</v>
      </c>
      <c r="AO3242" s="359">
        <v>0</v>
      </c>
      <c r="AP3242" s="359">
        <f t="shared" si="461"/>
        <v>9.5342465753424643E-2</v>
      </c>
      <c r="AQ3242" s="359">
        <f>AP3242*30</f>
        <v>2.8602739726027391</v>
      </c>
      <c r="AR3242" s="362" t="s">
        <v>231</v>
      </c>
      <c r="AS3242" s="363" t="s">
        <v>431</v>
      </c>
      <c r="AT3242" s="354" t="s">
        <v>325</v>
      </c>
      <c r="AU3242" s="354" t="s">
        <v>5890</v>
      </c>
      <c r="AV3242" s="923" t="s">
        <v>6317</v>
      </c>
      <c r="AW3242" s="813" t="s">
        <v>234</v>
      </c>
      <c r="AX3242" s="805" t="s">
        <v>25773</v>
      </c>
      <c r="AY3242" s="2620"/>
      <c r="AZ3242" s="447" t="s">
        <v>25774</v>
      </c>
    </row>
    <row r="3243" spans="1:52" s="55" customFormat="1" ht="15.95" customHeight="1" x14ac:dyDescent="0.25">
      <c r="A3243" s="734">
        <v>733</v>
      </c>
      <c r="B3243" s="735" t="s">
        <v>51</v>
      </c>
      <c r="C3243" s="988" t="s">
        <v>17640</v>
      </c>
      <c r="D3243" s="735" t="s">
        <v>19285</v>
      </c>
      <c r="E3243" s="735" t="s">
        <v>6318</v>
      </c>
      <c r="F3243" s="735" t="s">
        <v>6319</v>
      </c>
      <c r="G3243" s="735"/>
      <c r="H3243" s="735" t="s">
        <v>732</v>
      </c>
      <c r="I3243" s="735">
        <v>0</v>
      </c>
      <c r="J3243" s="735" t="s">
        <v>317</v>
      </c>
      <c r="K3243" s="735">
        <v>0</v>
      </c>
      <c r="L3243" s="735" t="s">
        <v>317</v>
      </c>
      <c r="M3243" s="735">
        <v>0</v>
      </c>
      <c r="N3243" s="743">
        <v>2</v>
      </c>
      <c r="O3243" s="743">
        <v>1.5</v>
      </c>
      <c r="P3243" s="743">
        <v>3</v>
      </c>
      <c r="Q3243" s="744">
        <v>1</v>
      </c>
      <c r="R3243" s="739"/>
      <c r="S3243" s="739">
        <v>0</v>
      </c>
      <c r="T3243" s="739"/>
      <c r="U3243" s="739">
        <v>0</v>
      </c>
      <c r="V3243" s="739"/>
      <c r="W3243" s="739"/>
      <c r="X3243" s="739"/>
      <c r="Y3243" s="735" t="s">
        <v>6120</v>
      </c>
      <c r="Z3243" s="735" t="s">
        <v>2075</v>
      </c>
      <c r="AA3243" s="741" t="s">
        <v>6320</v>
      </c>
      <c r="AB3243" s="1323" t="s">
        <v>6321</v>
      </c>
      <c r="AC3243" s="1323" t="s">
        <v>6322</v>
      </c>
      <c r="AD3243" s="936" t="s">
        <v>6323</v>
      </c>
      <c r="AE3243" s="735" t="s">
        <v>6324</v>
      </c>
      <c r="AF3243" s="735" t="s">
        <v>6325</v>
      </c>
      <c r="AG3243" s="742" t="s">
        <v>6326</v>
      </c>
      <c r="AH3243" s="735" t="s">
        <v>17019</v>
      </c>
      <c r="AI3243" s="828">
        <v>0.87</v>
      </c>
      <c r="AJ3243" s="744">
        <v>6</v>
      </c>
      <c r="AK3243" s="828">
        <v>1.4301369863013698E-2</v>
      </c>
      <c r="AL3243" s="828">
        <v>0</v>
      </c>
      <c r="AM3243" s="745">
        <f t="shared" si="462"/>
        <v>1.4301369863013698E-2</v>
      </c>
      <c r="AN3243" s="828">
        <f t="shared" si="460"/>
        <v>1.4301369863013698E-2</v>
      </c>
      <c r="AO3243" s="828">
        <v>0</v>
      </c>
      <c r="AP3243" s="828">
        <f t="shared" si="461"/>
        <v>1.4301369863013698E-2</v>
      </c>
      <c r="AQ3243" s="828">
        <f t="shared" si="463"/>
        <v>0.42904109589041095</v>
      </c>
      <c r="AR3243" s="746" t="s">
        <v>231</v>
      </c>
      <c r="AS3243" s="747"/>
      <c r="AT3243" s="735" t="s">
        <v>325</v>
      </c>
      <c r="AU3243" s="735" t="s">
        <v>5890</v>
      </c>
      <c r="AV3243" s="935" t="s">
        <v>6327</v>
      </c>
      <c r="AW3243" s="2080" t="s">
        <v>18131</v>
      </c>
      <c r="AX3243" s="1103" t="s">
        <v>21267</v>
      </c>
      <c r="AY3243" s="2391"/>
    </row>
    <row r="3244" spans="1:52" s="55" customFormat="1" ht="15.95" customHeight="1" x14ac:dyDescent="0.25">
      <c r="A3244" s="734">
        <v>734</v>
      </c>
      <c r="B3244" s="735" t="s">
        <v>51</v>
      </c>
      <c r="C3244" s="988" t="s">
        <v>17640</v>
      </c>
      <c r="D3244" s="735" t="s">
        <v>19286</v>
      </c>
      <c r="E3244" s="735" t="s">
        <v>6328</v>
      </c>
      <c r="F3244" s="735" t="s">
        <v>6329</v>
      </c>
      <c r="G3244" s="735"/>
      <c r="H3244" s="735" t="s">
        <v>732</v>
      </c>
      <c r="I3244" s="735">
        <v>0</v>
      </c>
      <c r="J3244" s="735" t="s">
        <v>317</v>
      </c>
      <c r="K3244" s="735">
        <v>0</v>
      </c>
      <c r="L3244" s="735" t="s">
        <v>317</v>
      </c>
      <c r="M3244" s="735">
        <v>0</v>
      </c>
      <c r="N3244" s="743">
        <v>2</v>
      </c>
      <c r="O3244" s="743">
        <v>1.5</v>
      </c>
      <c r="P3244" s="743">
        <v>3</v>
      </c>
      <c r="Q3244" s="744">
        <v>1</v>
      </c>
      <c r="R3244" s="739"/>
      <c r="S3244" s="739">
        <v>0</v>
      </c>
      <c r="T3244" s="739"/>
      <c r="U3244" s="739">
        <v>0</v>
      </c>
      <c r="V3244" s="739"/>
      <c r="W3244" s="739"/>
      <c r="X3244" s="739"/>
      <c r="Y3244" s="735" t="s">
        <v>6120</v>
      </c>
      <c r="Z3244" s="735" t="s">
        <v>2075</v>
      </c>
      <c r="AA3244" s="741" t="s">
        <v>6320</v>
      </c>
      <c r="AB3244" s="1323" t="s">
        <v>6330</v>
      </c>
      <c r="AC3244" s="1323" t="s">
        <v>6322</v>
      </c>
      <c r="AD3244" s="936" t="s">
        <v>6323</v>
      </c>
      <c r="AE3244" s="735" t="s">
        <v>6331</v>
      </c>
      <c r="AF3244" s="735" t="s">
        <v>6325</v>
      </c>
      <c r="AG3244" s="742" t="s">
        <v>6320</v>
      </c>
      <c r="AH3244" s="735" t="s">
        <v>17019</v>
      </c>
      <c r="AI3244" s="828">
        <v>0.87</v>
      </c>
      <c r="AJ3244" s="744">
        <v>6</v>
      </c>
      <c r="AK3244" s="828">
        <v>1.4301369863013698E-2</v>
      </c>
      <c r="AL3244" s="828">
        <v>0</v>
      </c>
      <c r="AM3244" s="745">
        <f t="shared" si="462"/>
        <v>1.4301369863013698E-2</v>
      </c>
      <c r="AN3244" s="828">
        <f t="shared" si="460"/>
        <v>1.4301369863013698E-2</v>
      </c>
      <c r="AO3244" s="828">
        <v>0</v>
      </c>
      <c r="AP3244" s="828">
        <f t="shared" si="461"/>
        <v>1.4301369863013698E-2</v>
      </c>
      <c r="AQ3244" s="828">
        <f t="shared" si="463"/>
        <v>0.42904109589041095</v>
      </c>
      <c r="AR3244" s="746" t="s">
        <v>231</v>
      </c>
      <c r="AS3244" s="747"/>
      <c r="AT3244" s="735" t="s">
        <v>325</v>
      </c>
      <c r="AU3244" s="735" t="s">
        <v>5890</v>
      </c>
      <c r="AV3244" s="935" t="s">
        <v>6332</v>
      </c>
      <c r="AW3244" s="2080" t="s">
        <v>18131</v>
      </c>
      <c r="AX3244" s="1103" t="s">
        <v>21267</v>
      </c>
      <c r="AY3244" s="2391"/>
    </row>
    <row r="3245" spans="1:52" s="55" customFormat="1" ht="15.95" customHeight="1" x14ac:dyDescent="0.25">
      <c r="A3245" s="182">
        <v>735</v>
      </c>
      <c r="B3245" s="166" t="s">
        <v>51</v>
      </c>
      <c r="C3245" s="170" t="s">
        <v>5890</v>
      </c>
      <c r="D3245" s="166" t="s">
        <v>19287</v>
      </c>
      <c r="E3245" s="166" t="s">
        <v>6334</v>
      </c>
      <c r="F3245" s="166" t="s">
        <v>6335</v>
      </c>
      <c r="G3245" s="166"/>
      <c r="H3245" s="166" t="s">
        <v>219</v>
      </c>
      <c r="I3245" s="166" t="s">
        <v>220</v>
      </c>
      <c r="J3245" s="166" t="s">
        <v>221</v>
      </c>
      <c r="K3245" s="166" t="s">
        <v>6216</v>
      </c>
      <c r="L3245" s="166" t="s">
        <v>317</v>
      </c>
      <c r="M3245" s="166">
        <v>0</v>
      </c>
      <c r="N3245" s="186">
        <v>3</v>
      </c>
      <c r="O3245" s="186">
        <v>1.5</v>
      </c>
      <c r="P3245" s="186">
        <v>4.5</v>
      </c>
      <c r="Q3245" s="184">
        <v>1</v>
      </c>
      <c r="R3245" s="183"/>
      <c r="S3245" s="183">
        <v>0</v>
      </c>
      <c r="T3245" s="183"/>
      <c r="U3245" s="183">
        <v>0</v>
      </c>
      <c r="V3245" s="183"/>
      <c r="W3245" s="183"/>
      <c r="X3245" s="183"/>
      <c r="Y3245" s="166" t="s">
        <v>6336</v>
      </c>
      <c r="Z3245" s="166" t="s">
        <v>6337</v>
      </c>
      <c r="AA3245" s="203" t="s">
        <v>6326</v>
      </c>
      <c r="AB3245" s="166" t="s">
        <v>6338</v>
      </c>
      <c r="AC3245" s="228" t="s">
        <v>6339</v>
      </c>
      <c r="AD3245" s="166" t="s">
        <v>230</v>
      </c>
      <c r="AE3245" s="166" t="s">
        <v>6340</v>
      </c>
      <c r="AF3245" s="519" t="s">
        <v>6337</v>
      </c>
      <c r="AG3245" s="165" t="s">
        <v>6326</v>
      </c>
      <c r="AH3245" s="166" t="s">
        <v>17019</v>
      </c>
      <c r="AI3245" s="167">
        <v>0.87</v>
      </c>
      <c r="AJ3245" s="184">
        <v>30</v>
      </c>
      <c r="AK3245" s="167">
        <f>AJ3245*AI3245/365</f>
        <v>7.1506849315068496E-2</v>
      </c>
      <c r="AL3245" s="167">
        <v>0</v>
      </c>
      <c r="AM3245" s="187">
        <f t="shared" si="462"/>
        <v>7.1506849315068496E-2</v>
      </c>
      <c r="AN3245" s="167">
        <f t="shared" si="460"/>
        <v>7.1506849315068496E-2</v>
      </c>
      <c r="AO3245" s="167">
        <v>0</v>
      </c>
      <c r="AP3245" s="167">
        <f t="shared" si="461"/>
        <v>7.1506849315068496E-2</v>
      </c>
      <c r="AQ3245" s="167">
        <f t="shared" si="463"/>
        <v>2.1452054794520548</v>
      </c>
      <c r="AR3245" s="193" t="s">
        <v>231</v>
      </c>
      <c r="AS3245" s="194"/>
      <c r="AT3245" s="166" t="s">
        <v>325</v>
      </c>
      <c r="AU3245" s="166" t="s">
        <v>5890</v>
      </c>
      <c r="AV3245" s="679" t="s">
        <v>6341</v>
      </c>
      <c r="AW3245" s="714" t="s">
        <v>234</v>
      </c>
      <c r="AX3245" s="46"/>
      <c r="AY3245" s="2391"/>
    </row>
    <row r="3246" spans="1:52" s="55" customFormat="1" ht="15.95" customHeight="1" x14ac:dyDescent="0.25">
      <c r="A3246" s="734">
        <v>736</v>
      </c>
      <c r="B3246" s="735" t="s">
        <v>51</v>
      </c>
      <c r="C3246" s="988" t="s">
        <v>17640</v>
      </c>
      <c r="D3246" s="735" t="s">
        <v>19288</v>
      </c>
      <c r="E3246" s="735" t="s">
        <v>6342</v>
      </c>
      <c r="F3246" s="735" t="s">
        <v>6343</v>
      </c>
      <c r="G3246" s="735"/>
      <c r="H3246" s="735" t="s">
        <v>732</v>
      </c>
      <c r="I3246" s="735">
        <v>0</v>
      </c>
      <c r="J3246" s="735" t="s">
        <v>317</v>
      </c>
      <c r="K3246" s="735">
        <v>0</v>
      </c>
      <c r="L3246" s="735" t="s">
        <v>317</v>
      </c>
      <c r="M3246" s="735">
        <v>0</v>
      </c>
      <c r="N3246" s="743">
        <v>2</v>
      </c>
      <c r="O3246" s="743">
        <v>1.5</v>
      </c>
      <c r="P3246" s="743">
        <v>3</v>
      </c>
      <c r="Q3246" s="744">
        <v>1</v>
      </c>
      <c r="R3246" s="739"/>
      <c r="S3246" s="739">
        <v>0</v>
      </c>
      <c r="T3246" s="739"/>
      <c r="U3246" s="739">
        <v>0</v>
      </c>
      <c r="V3246" s="739"/>
      <c r="W3246" s="739"/>
      <c r="X3246" s="739"/>
      <c r="Y3246" s="735" t="s">
        <v>6120</v>
      </c>
      <c r="Z3246" s="735" t="s">
        <v>2075</v>
      </c>
      <c r="AA3246" s="741" t="s">
        <v>6320</v>
      </c>
      <c r="AB3246" s="1323" t="s">
        <v>6330</v>
      </c>
      <c r="AC3246" s="1323" t="s">
        <v>6322</v>
      </c>
      <c r="AD3246" s="936" t="s">
        <v>6323</v>
      </c>
      <c r="AE3246" s="735" t="s">
        <v>6344</v>
      </c>
      <c r="AF3246" s="735" t="s">
        <v>2075</v>
      </c>
      <c r="AG3246" s="742" t="s">
        <v>6320</v>
      </c>
      <c r="AH3246" s="735" t="s">
        <v>17019</v>
      </c>
      <c r="AI3246" s="828">
        <v>0.87</v>
      </c>
      <c r="AJ3246" s="744">
        <v>6</v>
      </c>
      <c r="AK3246" s="828">
        <v>1.4301369863013698E-2</v>
      </c>
      <c r="AL3246" s="828">
        <v>0</v>
      </c>
      <c r="AM3246" s="745">
        <f t="shared" si="462"/>
        <v>1.4301369863013698E-2</v>
      </c>
      <c r="AN3246" s="828">
        <f t="shared" si="460"/>
        <v>1.4301369863013698E-2</v>
      </c>
      <c r="AO3246" s="828">
        <v>0</v>
      </c>
      <c r="AP3246" s="828">
        <f t="shared" si="461"/>
        <v>1.4301369863013698E-2</v>
      </c>
      <c r="AQ3246" s="828">
        <f t="shared" si="463"/>
        <v>0.42904109589041095</v>
      </c>
      <c r="AR3246" s="746" t="s">
        <v>231</v>
      </c>
      <c r="AS3246" s="747"/>
      <c r="AT3246" s="735" t="s">
        <v>325</v>
      </c>
      <c r="AU3246" s="735" t="s">
        <v>5890</v>
      </c>
      <c r="AV3246" s="935" t="s">
        <v>6345</v>
      </c>
      <c r="AW3246" s="2080" t="s">
        <v>18131</v>
      </c>
      <c r="AX3246" s="1103" t="s">
        <v>21267</v>
      </c>
      <c r="AY3246" s="2391"/>
    </row>
    <row r="3247" spans="1:52" s="55" customFormat="1" ht="15.95" customHeight="1" x14ac:dyDescent="0.25">
      <c r="A3247" s="734">
        <v>737</v>
      </c>
      <c r="B3247" s="735" t="s">
        <v>51</v>
      </c>
      <c r="C3247" s="988" t="s">
        <v>17640</v>
      </c>
      <c r="D3247" s="735" t="s">
        <v>19289</v>
      </c>
      <c r="E3247" s="735" t="s">
        <v>6346</v>
      </c>
      <c r="F3247" s="735" t="s">
        <v>6347</v>
      </c>
      <c r="G3247" s="735"/>
      <c r="H3247" s="735" t="s">
        <v>732</v>
      </c>
      <c r="I3247" s="735">
        <v>0</v>
      </c>
      <c r="J3247" s="735" t="s">
        <v>317</v>
      </c>
      <c r="K3247" s="735">
        <v>0</v>
      </c>
      <c r="L3247" s="735" t="s">
        <v>317</v>
      </c>
      <c r="M3247" s="735">
        <v>0</v>
      </c>
      <c r="N3247" s="743">
        <v>4</v>
      </c>
      <c r="O3247" s="743">
        <v>1.5</v>
      </c>
      <c r="P3247" s="743">
        <v>6</v>
      </c>
      <c r="Q3247" s="744">
        <v>1</v>
      </c>
      <c r="R3247" s="739"/>
      <c r="S3247" s="739">
        <v>0</v>
      </c>
      <c r="T3247" s="739"/>
      <c r="U3247" s="739">
        <v>0</v>
      </c>
      <c r="V3247" s="739"/>
      <c r="W3247" s="739"/>
      <c r="X3247" s="739"/>
      <c r="Y3247" s="735" t="s">
        <v>6120</v>
      </c>
      <c r="Z3247" s="735" t="s">
        <v>6146</v>
      </c>
      <c r="AA3247" s="741" t="s">
        <v>6313</v>
      </c>
      <c r="AB3247" s="735" t="s">
        <v>6314</v>
      </c>
      <c r="AC3247" s="1323" t="s">
        <v>6315</v>
      </c>
      <c r="AD3247" s="936" t="s">
        <v>6141</v>
      </c>
      <c r="AE3247" s="735" t="s">
        <v>6348</v>
      </c>
      <c r="AF3247" s="735" t="s">
        <v>6146</v>
      </c>
      <c r="AG3247" s="742" t="s">
        <v>6313</v>
      </c>
      <c r="AH3247" s="735" t="s">
        <v>17019</v>
      </c>
      <c r="AI3247" s="828">
        <v>0.87</v>
      </c>
      <c r="AJ3247" s="744">
        <v>20</v>
      </c>
      <c r="AK3247" s="828">
        <v>4.7671232876712322E-2</v>
      </c>
      <c r="AL3247" s="828">
        <v>0</v>
      </c>
      <c r="AM3247" s="745">
        <f t="shared" si="462"/>
        <v>4.7671232876712322E-2</v>
      </c>
      <c r="AN3247" s="828">
        <f t="shared" si="460"/>
        <v>4.7671232876712322E-2</v>
      </c>
      <c r="AO3247" s="828">
        <v>0</v>
      </c>
      <c r="AP3247" s="828">
        <f t="shared" si="461"/>
        <v>4.7671232876712322E-2</v>
      </c>
      <c r="AQ3247" s="828">
        <f t="shared" si="463"/>
        <v>1.4301369863013695</v>
      </c>
      <c r="AR3247" s="746" t="s">
        <v>231</v>
      </c>
      <c r="AS3247" s="747"/>
      <c r="AT3247" s="735" t="s">
        <v>325</v>
      </c>
      <c r="AU3247" s="735" t="s">
        <v>5890</v>
      </c>
      <c r="AV3247" s="935" t="s">
        <v>6349</v>
      </c>
      <c r="AW3247" s="2080" t="s">
        <v>18131</v>
      </c>
      <c r="AX3247" s="735" t="s">
        <v>21176</v>
      </c>
      <c r="AY3247" s="2254"/>
    </row>
    <row r="3248" spans="1:52" s="1395" customFormat="1" ht="15.95" customHeight="1" x14ac:dyDescent="0.25">
      <c r="A3248" s="353">
        <v>738</v>
      </c>
      <c r="B3248" s="354" t="s">
        <v>51</v>
      </c>
      <c r="C3248" s="366" t="s">
        <v>5890</v>
      </c>
      <c r="D3248" s="354" t="s">
        <v>23932</v>
      </c>
      <c r="E3248" s="354" t="s">
        <v>23933</v>
      </c>
      <c r="F3248" s="354" t="s">
        <v>23934</v>
      </c>
      <c r="G3248" s="354" t="s">
        <v>221</v>
      </c>
      <c r="H3248" s="354" t="s">
        <v>219</v>
      </c>
      <c r="I3248" s="354" t="s">
        <v>220</v>
      </c>
      <c r="J3248" s="354" t="s">
        <v>221</v>
      </c>
      <c r="K3248" s="354" t="s">
        <v>7095</v>
      </c>
      <c r="L3248" s="354" t="s">
        <v>221</v>
      </c>
      <c r="M3248" s="354" t="s">
        <v>7095</v>
      </c>
      <c r="N3248" s="360">
        <v>3.2</v>
      </c>
      <c r="O3248" s="360">
        <v>1.5</v>
      </c>
      <c r="P3248" s="360">
        <f>O3248*N3248</f>
        <v>4.8000000000000007</v>
      </c>
      <c r="Q3248" s="503">
        <v>1</v>
      </c>
      <c r="R3248" s="357"/>
      <c r="S3248" s="357">
        <v>0</v>
      </c>
      <c r="T3248" s="357"/>
      <c r="U3248" s="357">
        <v>0</v>
      </c>
      <c r="V3248" s="357"/>
      <c r="W3248" s="357"/>
      <c r="X3248" s="357"/>
      <c r="Y3248" s="354" t="s">
        <v>6353</v>
      </c>
      <c r="Z3248" s="354" t="s">
        <v>6354</v>
      </c>
      <c r="AA3248" s="443" t="s">
        <v>23935</v>
      </c>
      <c r="AB3248" s="354" t="s">
        <v>6356</v>
      </c>
      <c r="AC3248" s="761" t="s">
        <v>23936</v>
      </c>
      <c r="AD3248" s="1285" t="s">
        <v>6358</v>
      </c>
      <c r="AE3248" s="354" t="s">
        <v>23937</v>
      </c>
      <c r="AF3248" s="354" t="s">
        <v>6354</v>
      </c>
      <c r="AG3248" s="443" t="s">
        <v>23935</v>
      </c>
      <c r="AH3248" s="354" t="s">
        <v>23938</v>
      </c>
      <c r="AI3248" s="360">
        <v>0.87</v>
      </c>
      <c r="AJ3248" s="503">
        <v>19</v>
      </c>
      <c r="AK3248" s="359">
        <f>AJ3248*AI3248/365</f>
        <v>4.5287671232876713E-2</v>
      </c>
      <c r="AL3248" s="359">
        <v>0</v>
      </c>
      <c r="AM3248" s="361">
        <f t="shared" si="462"/>
        <v>4.5287671232876713E-2</v>
      </c>
      <c r="AN3248" s="359">
        <f t="shared" si="460"/>
        <v>4.5287671232876713E-2</v>
      </c>
      <c r="AO3248" s="359">
        <v>0</v>
      </c>
      <c r="AP3248" s="359">
        <f t="shared" si="461"/>
        <v>4.5287671232876713E-2</v>
      </c>
      <c r="AQ3248" s="359">
        <f>AP3248*30</f>
        <v>1.3586301369863014</v>
      </c>
      <c r="AR3248" s="362" t="s">
        <v>231</v>
      </c>
      <c r="AS3248" s="363" t="s">
        <v>114</v>
      </c>
      <c r="AT3248" s="354" t="s">
        <v>325</v>
      </c>
      <c r="AU3248" s="354" t="s">
        <v>5890</v>
      </c>
      <c r="AV3248" s="923" t="s">
        <v>6361</v>
      </c>
      <c r="AW3248" s="813" t="s">
        <v>234</v>
      </c>
      <c r="AX3248" s="447" t="s">
        <v>23939</v>
      </c>
      <c r="AY3248" s="2252"/>
      <c r="AZ3248" s="447" t="s">
        <v>23940</v>
      </c>
    </row>
    <row r="3249" spans="1:52" s="55" customFormat="1" ht="15.95" customHeight="1" x14ac:dyDescent="0.25">
      <c r="A3249" s="182">
        <v>739</v>
      </c>
      <c r="B3249" s="166" t="s">
        <v>51</v>
      </c>
      <c r="C3249" s="170" t="s">
        <v>5890</v>
      </c>
      <c r="D3249" s="166" t="s">
        <v>19904</v>
      </c>
      <c r="E3249" s="166" t="s">
        <v>6363</v>
      </c>
      <c r="F3249" s="166" t="s">
        <v>6364</v>
      </c>
      <c r="G3249" s="166"/>
      <c r="H3249" s="166" t="s">
        <v>732</v>
      </c>
      <c r="I3249" s="166">
        <v>0</v>
      </c>
      <c r="J3249" s="166" t="s">
        <v>317</v>
      </c>
      <c r="K3249" s="166">
        <v>0</v>
      </c>
      <c r="L3249" s="166" t="s">
        <v>317</v>
      </c>
      <c r="M3249" s="166">
        <v>0</v>
      </c>
      <c r="N3249" s="186">
        <v>2</v>
      </c>
      <c r="O3249" s="186">
        <v>1.5</v>
      </c>
      <c r="P3249" s="186">
        <v>3</v>
      </c>
      <c r="Q3249" s="184">
        <v>1</v>
      </c>
      <c r="R3249" s="183"/>
      <c r="S3249" s="183">
        <v>0</v>
      </c>
      <c r="T3249" s="183"/>
      <c r="U3249" s="183">
        <v>0</v>
      </c>
      <c r="V3249" s="183"/>
      <c r="W3249" s="183"/>
      <c r="X3249" s="183"/>
      <c r="Y3249" s="166" t="s">
        <v>6365</v>
      </c>
      <c r="Z3249" s="166" t="s">
        <v>6366</v>
      </c>
      <c r="AA3249" s="203" t="s">
        <v>6367</v>
      </c>
      <c r="AB3249" s="166" t="s">
        <v>6368</v>
      </c>
      <c r="AC3249" s="228" t="s">
        <v>6369</v>
      </c>
      <c r="AD3249" s="198" t="s">
        <v>6370</v>
      </c>
      <c r="AE3249" s="166" t="s">
        <v>6368</v>
      </c>
      <c r="AF3249" s="519" t="s">
        <v>6371</v>
      </c>
      <c r="AG3249" s="165" t="s">
        <v>22779</v>
      </c>
      <c r="AH3249" s="203" t="s">
        <v>22778</v>
      </c>
      <c r="AI3249" s="186">
        <v>0.09</v>
      </c>
      <c r="AJ3249" s="186">
        <v>715.5</v>
      </c>
      <c r="AK3249" s="167">
        <f t="shared" ref="AK3249:AK3257" si="464">AJ3249*AI3249/365</f>
        <v>0.17642465753424658</v>
      </c>
      <c r="AL3249" s="167">
        <v>0</v>
      </c>
      <c r="AM3249" s="187">
        <f t="shared" si="462"/>
        <v>0.17642465753424658</v>
      </c>
      <c r="AN3249" s="167">
        <f t="shared" si="460"/>
        <v>0.17642465753424658</v>
      </c>
      <c r="AO3249" s="167">
        <v>0</v>
      </c>
      <c r="AP3249" s="167">
        <f t="shared" si="461"/>
        <v>0.17642465753424658</v>
      </c>
      <c r="AQ3249" s="167">
        <f t="shared" si="463"/>
        <v>5.2927397260273974</v>
      </c>
      <c r="AR3249" s="193" t="s">
        <v>231</v>
      </c>
      <c r="AS3249" s="194"/>
      <c r="AT3249" s="166" t="s">
        <v>325</v>
      </c>
      <c r="AU3249" s="166" t="s">
        <v>5890</v>
      </c>
      <c r="AV3249" s="679" t="s">
        <v>6372</v>
      </c>
      <c r="AW3249" s="714" t="s">
        <v>234</v>
      </c>
      <c r="AX3249" s="2254"/>
      <c r="AY3249" s="2254"/>
    </row>
    <row r="3250" spans="1:52" s="55" customFormat="1" ht="15.95" customHeight="1" x14ac:dyDescent="0.25">
      <c r="A3250" s="182">
        <v>740</v>
      </c>
      <c r="B3250" s="166" t="s">
        <v>51</v>
      </c>
      <c r="C3250" s="170" t="s">
        <v>5890</v>
      </c>
      <c r="D3250" s="166" t="s">
        <v>19905</v>
      </c>
      <c r="E3250" s="166" t="s">
        <v>6363</v>
      </c>
      <c r="F3250" s="166" t="s">
        <v>6364</v>
      </c>
      <c r="G3250" s="166"/>
      <c r="H3250" s="166" t="s">
        <v>732</v>
      </c>
      <c r="I3250" s="166">
        <v>0</v>
      </c>
      <c r="J3250" s="166" t="s">
        <v>317</v>
      </c>
      <c r="K3250" s="166">
        <v>0</v>
      </c>
      <c r="L3250" s="166" t="s">
        <v>317</v>
      </c>
      <c r="M3250" s="166">
        <v>0</v>
      </c>
      <c r="N3250" s="186">
        <v>2</v>
      </c>
      <c r="O3250" s="186">
        <v>1.5</v>
      </c>
      <c r="P3250" s="186">
        <v>3</v>
      </c>
      <c r="Q3250" s="184">
        <v>1</v>
      </c>
      <c r="R3250" s="183" t="s">
        <v>6373</v>
      </c>
      <c r="S3250" s="183">
        <v>0</v>
      </c>
      <c r="T3250" s="183"/>
      <c r="U3250" s="183">
        <v>0</v>
      </c>
      <c r="V3250" s="183"/>
      <c r="W3250" s="183"/>
      <c r="X3250" s="183"/>
      <c r="Y3250" s="166" t="s">
        <v>6365</v>
      </c>
      <c r="Z3250" s="166" t="s">
        <v>6374</v>
      </c>
      <c r="AA3250" s="203" t="s">
        <v>6360</v>
      </c>
      <c r="AB3250" s="166" t="s">
        <v>6375</v>
      </c>
      <c r="AC3250" s="166" t="s">
        <v>6376</v>
      </c>
      <c r="AD3250" s="198" t="s">
        <v>6377</v>
      </c>
      <c r="AE3250" s="166" t="s">
        <v>6378</v>
      </c>
      <c r="AF3250" s="519" t="s">
        <v>6379</v>
      </c>
      <c r="AG3250" s="165" t="s">
        <v>6360</v>
      </c>
      <c r="AH3250" s="203" t="s">
        <v>17008</v>
      </c>
      <c r="AI3250" s="186">
        <v>0.87</v>
      </c>
      <c r="AJ3250" s="184">
        <v>5</v>
      </c>
      <c r="AK3250" s="167">
        <f t="shared" si="464"/>
        <v>1.191780821917808E-2</v>
      </c>
      <c r="AL3250" s="167">
        <v>0</v>
      </c>
      <c r="AM3250" s="187">
        <f>SUBTOTAL(9,AK3250:AL3250)</f>
        <v>1.191780821917808E-2</v>
      </c>
      <c r="AN3250" s="167">
        <f t="shared" si="460"/>
        <v>1.191780821917808E-2</v>
      </c>
      <c r="AO3250" s="167">
        <v>0</v>
      </c>
      <c r="AP3250" s="167">
        <f t="shared" si="461"/>
        <v>1.191780821917808E-2</v>
      </c>
      <c r="AQ3250" s="167">
        <f t="shared" si="463"/>
        <v>0.35753424657534238</v>
      </c>
      <c r="AR3250" s="193" t="s">
        <v>231</v>
      </c>
      <c r="AS3250" s="194"/>
      <c r="AT3250" s="166" t="s">
        <v>325</v>
      </c>
      <c r="AU3250" s="166" t="s">
        <v>5890</v>
      </c>
      <c r="AV3250" s="679" t="s">
        <v>6372</v>
      </c>
      <c r="AW3250" s="714" t="s">
        <v>234</v>
      </c>
      <c r="AX3250" s="2254"/>
      <c r="AY3250" s="2254"/>
    </row>
    <row r="3251" spans="1:52" s="55" customFormat="1" ht="15.95" customHeight="1" x14ac:dyDescent="0.25">
      <c r="A3251" s="734">
        <v>741</v>
      </c>
      <c r="B3251" s="735" t="s">
        <v>51</v>
      </c>
      <c r="C3251" s="988" t="s">
        <v>5890</v>
      </c>
      <c r="D3251" s="735" t="s">
        <v>19906</v>
      </c>
      <c r="E3251" s="735" t="s">
        <v>6381</v>
      </c>
      <c r="F3251" s="735" t="s">
        <v>6382</v>
      </c>
      <c r="G3251" s="735"/>
      <c r="H3251" s="735" t="s">
        <v>732</v>
      </c>
      <c r="I3251" s="735">
        <v>0</v>
      </c>
      <c r="J3251" s="735" t="s">
        <v>317</v>
      </c>
      <c r="K3251" s="735">
        <v>0</v>
      </c>
      <c r="L3251" s="735" t="s">
        <v>317</v>
      </c>
      <c r="M3251" s="735">
        <v>0</v>
      </c>
      <c r="N3251" s="743">
        <v>2</v>
      </c>
      <c r="O3251" s="743">
        <v>1.5</v>
      </c>
      <c r="P3251" s="743">
        <v>3</v>
      </c>
      <c r="Q3251" s="744">
        <v>1</v>
      </c>
      <c r="R3251" s="739"/>
      <c r="S3251" s="739">
        <v>0</v>
      </c>
      <c r="T3251" s="739"/>
      <c r="U3251" s="739">
        <v>0</v>
      </c>
      <c r="V3251" s="739"/>
      <c r="W3251" s="739"/>
      <c r="X3251" s="739"/>
      <c r="Y3251" s="735" t="s">
        <v>6353</v>
      </c>
      <c r="Z3251" s="735" t="s">
        <v>6383</v>
      </c>
      <c r="AA3251" s="741" t="s">
        <v>22848</v>
      </c>
      <c r="AB3251" s="735" t="s">
        <v>22866</v>
      </c>
      <c r="AC3251" s="1323" t="s">
        <v>6386</v>
      </c>
      <c r="AD3251" s="736" t="s">
        <v>6387</v>
      </c>
      <c r="AE3251" s="735" t="s">
        <v>6388</v>
      </c>
      <c r="AF3251" s="735" t="s">
        <v>6389</v>
      </c>
      <c r="AG3251" s="742" t="s">
        <v>22848</v>
      </c>
      <c r="AH3251" s="735" t="s">
        <v>22843</v>
      </c>
      <c r="AI3251" s="743">
        <v>0.16</v>
      </c>
      <c r="AJ3251" s="744">
        <v>145</v>
      </c>
      <c r="AK3251" s="828">
        <f t="shared" si="464"/>
        <v>6.3561643835616438E-2</v>
      </c>
      <c r="AL3251" s="828">
        <v>0</v>
      </c>
      <c r="AM3251" s="745">
        <f>SUBTOTAL(9,AK3251:AL3251)</f>
        <v>6.3561643835616438E-2</v>
      </c>
      <c r="AN3251" s="828">
        <f t="shared" si="460"/>
        <v>6.3561643835616438E-2</v>
      </c>
      <c r="AO3251" s="828">
        <v>0</v>
      </c>
      <c r="AP3251" s="828">
        <f t="shared" si="461"/>
        <v>6.3561643835616438E-2</v>
      </c>
      <c r="AQ3251" s="828">
        <f t="shared" si="463"/>
        <v>1.9068493150684931</v>
      </c>
      <c r="AR3251" s="746" t="s">
        <v>231</v>
      </c>
      <c r="AS3251" s="747"/>
      <c r="AT3251" s="735" t="s">
        <v>325</v>
      </c>
      <c r="AU3251" s="735" t="s">
        <v>5890</v>
      </c>
      <c r="AV3251" s="935" t="s">
        <v>6390</v>
      </c>
      <c r="AW3251" s="1103" t="s">
        <v>18131</v>
      </c>
      <c r="AX3251" s="735" t="s">
        <v>26040</v>
      </c>
      <c r="AY3251" s="2254"/>
    </row>
    <row r="3252" spans="1:52" s="55" customFormat="1" ht="15.95" customHeight="1" x14ac:dyDescent="0.25">
      <c r="A3252" s="182">
        <v>742</v>
      </c>
      <c r="B3252" s="166" t="s">
        <v>51</v>
      </c>
      <c r="C3252" s="170" t="s">
        <v>5890</v>
      </c>
      <c r="D3252" s="166" t="s">
        <v>19907</v>
      </c>
      <c r="E3252" s="166" t="s">
        <v>6392</v>
      </c>
      <c r="F3252" s="166" t="s">
        <v>6393</v>
      </c>
      <c r="G3252" s="166"/>
      <c r="H3252" s="166" t="s">
        <v>219</v>
      </c>
      <c r="I3252" s="166" t="s">
        <v>220</v>
      </c>
      <c r="J3252" s="166" t="s">
        <v>221</v>
      </c>
      <c r="K3252" s="166" t="s">
        <v>222</v>
      </c>
      <c r="L3252" s="166" t="s">
        <v>317</v>
      </c>
      <c r="M3252" s="166">
        <v>0</v>
      </c>
      <c r="N3252" s="186">
        <v>3</v>
      </c>
      <c r="O3252" s="186">
        <v>1.5</v>
      </c>
      <c r="P3252" s="186">
        <v>4.5</v>
      </c>
      <c r="Q3252" s="184">
        <v>2</v>
      </c>
      <c r="R3252" s="183"/>
      <c r="S3252" s="183">
        <v>0</v>
      </c>
      <c r="T3252" s="183"/>
      <c r="U3252" s="183">
        <v>0</v>
      </c>
      <c r="V3252" s="183"/>
      <c r="W3252" s="183"/>
      <c r="X3252" s="183"/>
      <c r="Y3252" s="166" t="s">
        <v>6365</v>
      </c>
      <c r="Z3252" s="166" t="s">
        <v>6394</v>
      </c>
      <c r="AA3252" s="165" t="s">
        <v>22807</v>
      </c>
      <c r="AB3252" s="166" t="s">
        <v>6396</v>
      </c>
      <c r="AC3252" s="228" t="s">
        <v>6397</v>
      </c>
      <c r="AD3252" s="198" t="s">
        <v>6398</v>
      </c>
      <c r="AE3252" s="166" t="s">
        <v>6399</v>
      </c>
      <c r="AF3252" s="519" t="s">
        <v>6400</v>
      </c>
      <c r="AG3252" s="165" t="s">
        <v>22807</v>
      </c>
      <c r="AH3252" s="166" t="s">
        <v>22794</v>
      </c>
      <c r="AI3252" s="186">
        <v>0.14000000000000001</v>
      </c>
      <c r="AJ3252" s="184">
        <v>200</v>
      </c>
      <c r="AK3252" s="167">
        <f t="shared" si="464"/>
        <v>7.6712328767123292E-2</v>
      </c>
      <c r="AL3252" s="167">
        <v>0</v>
      </c>
      <c r="AM3252" s="187">
        <f>SUBTOTAL(9,AK3252:AL3252)</f>
        <v>7.6712328767123292E-2</v>
      </c>
      <c r="AN3252" s="167">
        <f t="shared" si="460"/>
        <v>7.6712328767123292E-2</v>
      </c>
      <c r="AO3252" s="167">
        <v>0</v>
      </c>
      <c r="AP3252" s="167">
        <f t="shared" si="461"/>
        <v>7.6712328767123292E-2</v>
      </c>
      <c r="AQ3252" s="167">
        <f t="shared" si="463"/>
        <v>2.3013698630136989</v>
      </c>
      <c r="AR3252" s="193" t="s">
        <v>231</v>
      </c>
      <c r="AS3252" s="194"/>
      <c r="AT3252" s="166" t="s">
        <v>325</v>
      </c>
      <c r="AU3252" s="166" t="s">
        <v>5890</v>
      </c>
      <c r="AV3252" s="679" t="s">
        <v>6401</v>
      </c>
      <c r="AW3252" s="166" t="s">
        <v>234</v>
      </c>
      <c r="AX3252" s="164"/>
      <c r="AY3252" s="2254"/>
    </row>
    <row r="3253" spans="1:52" s="55" customFormat="1" ht="15.95" customHeight="1" x14ac:dyDescent="0.25">
      <c r="A3253" s="182">
        <v>743</v>
      </c>
      <c r="B3253" s="166" t="s">
        <v>51</v>
      </c>
      <c r="C3253" s="170" t="s">
        <v>17640</v>
      </c>
      <c r="D3253" s="166" t="s">
        <v>19290</v>
      </c>
      <c r="E3253" s="166" t="s">
        <v>6402</v>
      </c>
      <c r="F3253" s="166" t="s">
        <v>6403</v>
      </c>
      <c r="G3253" s="166"/>
      <c r="H3253" s="166" t="s">
        <v>732</v>
      </c>
      <c r="I3253" s="166">
        <v>0</v>
      </c>
      <c r="J3253" s="166" t="s">
        <v>317</v>
      </c>
      <c r="K3253" s="166">
        <v>0</v>
      </c>
      <c r="L3253" s="166" t="s">
        <v>317</v>
      </c>
      <c r="M3253" s="166">
        <v>0</v>
      </c>
      <c r="N3253" s="186">
        <v>4</v>
      </c>
      <c r="O3253" s="186">
        <v>1.5</v>
      </c>
      <c r="P3253" s="186">
        <v>6</v>
      </c>
      <c r="Q3253" s="184">
        <v>1</v>
      </c>
      <c r="R3253" s="183"/>
      <c r="S3253" s="183">
        <v>0</v>
      </c>
      <c r="T3253" s="183"/>
      <c r="U3253" s="183">
        <v>0</v>
      </c>
      <c r="V3253" s="183"/>
      <c r="W3253" s="183"/>
      <c r="X3253" s="183"/>
      <c r="Y3253" s="166" t="s">
        <v>6404</v>
      </c>
      <c r="Z3253" s="166" t="s">
        <v>6405</v>
      </c>
      <c r="AA3253" s="203" t="s">
        <v>6406</v>
      </c>
      <c r="AB3253" s="166" t="s">
        <v>6407</v>
      </c>
      <c r="AC3253" s="228" t="s">
        <v>21593</v>
      </c>
      <c r="AD3253" s="198" t="s">
        <v>6408</v>
      </c>
      <c r="AE3253" s="166" t="s">
        <v>6409</v>
      </c>
      <c r="AF3253" s="166" t="s">
        <v>6405</v>
      </c>
      <c r="AG3253" s="165" t="s">
        <v>6406</v>
      </c>
      <c r="AH3253" s="166" t="s">
        <v>17032</v>
      </c>
      <c r="AI3253" s="167">
        <v>0.87</v>
      </c>
      <c r="AJ3253" s="184">
        <v>68</v>
      </c>
      <c r="AK3253" s="167">
        <f t="shared" si="464"/>
        <v>0.16208219178082192</v>
      </c>
      <c r="AL3253" s="167">
        <v>0</v>
      </c>
      <c r="AM3253" s="187">
        <f>SUBTOTAL(9,AK3253:AL3253)</f>
        <v>0.16208219178082192</v>
      </c>
      <c r="AN3253" s="167">
        <f t="shared" si="460"/>
        <v>0.16208219178082192</v>
      </c>
      <c r="AO3253" s="167">
        <v>0</v>
      </c>
      <c r="AP3253" s="167">
        <f t="shared" si="461"/>
        <v>0.16208219178082192</v>
      </c>
      <c r="AQ3253" s="167">
        <f t="shared" si="463"/>
        <v>4.862465753424658</v>
      </c>
      <c r="AR3253" s="193" t="s">
        <v>231</v>
      </c>
      <c r="AS3253" s="194"/>
      <c r="AT3253" s="166" t="s">
        <v>325</v>
      </c>
      <c r="AU3253" s="166" t="s">
        <v>5890</v>
      </c>
      <c r="AV3253" s="679" t="s">
        <v>6410</v>
      </c>
      <c r="AW3253" s="166" t="s">
        <v>234</v>
      </c>
      <c r="AX3253" s="2254"/>
      <c r="AY3253" s="2254"/>
    </row>
    <row r="3254" spans="1:52" s="55" customFormat="1" ht="15.95" customHeight="1" x14ac:dyDescent="0.25">
      <c r="A3254" s="182">
        <v>744</v>
      </c>
      <c r="B3254" s="166" t="s">
        <v>51</v>
      </c>
      <c r="C3254" s="170" t="s">
        <v>17640</v>
      </c>
      <c r="D3254" s="166" t="s">
        <v>19291</v>
      </c>
      <c r="E3254" s="166" t="s">
        <v>6411</v>
      </c>
      <c r="F3254" s="166" t="s">
        <v>6412</v>
      </c>
      <c r="G3254" s="166"/>
      <c r="H3254" s="166" t="s">
        <v>219</v>
      </c>
      <c r="I3254" s="166" t="s">
        <v>220</v>
      </c>
      <c r="J3254" s="166" t="s">
        <v>317</v>
      </c>
      <c r="K3254" s="166">
        <v>0</v>
      </c>
      <c r="L3254" s="166" t="s">
        <v>317</v>
      </c>
      <c r="M3254" s="166">
        <v>0</v>
      </c>
      <c r="N3254" s="186">
        <v>3</v>
      </c>
      <c r="O3254" s="186">
        <v>1.5</v>
      </c>
      <c r="P3254" s="186">
        <v>4.5</v>
      </c>
      <c r="Q3254" s="184">
        <v>1</v>
      </c>
      <c r="R3254" s="183"/>
      <c r="S3254" s="183">
        <v>0</v>
      </c>
      <c r="T3254" s="183"/>
      <c r="U3254" s="183">
        <v>0</v>
      </c>
      <c r="V3254" s="183"/>
      <c r="W3254" s="183"/>
      <c r="X3254" s="183"/>
      <c r="Y3254" s="166" t="s">
        <v>6413</v>
      </c>
      <c r="Z3254" s="166" t="s">
        <v>6414</v>
      </c>
      <c r="AA3254" s="203" t="s">
        <v>6415</v>
      </c>
      <c r="AB3254" s="166" t="s">
        <v>6416</v>
      </c>
      <c r="AC3254" s="228" t="s">
        <v>6417</v>
      </c>
      <c r="AD3254" s="166" t="s">
        <v>230</v>
      </c>
      <c r="AE3254" s="166" t="s">
        <v>6418</v>
      </c>
      <c r="AF3254" s="166" t="s">
        <v>6419</v>
      </c>
      <c r="AG3254" s="165" t="s">
        <v>6415</v>
      </c>
      <c r="AH3254" s="203" t="s">
        <v>17040</v>
      </c>
      <c r="AI3254" s="167">
        <v>0.87</v>
      </c>
      <c r="AJ3254" s="184">
        <v>25</v>
      </c>
      <c r="AK3254" s="167">
        <f t="shared" si="464"/>
        <v>5.9589041095890409E-2</v>
      </c>
      <c r="AL3254" s="167">
        <v>0</v>
      </c>
      <c r="AM3254" s="187">
        <f>SUBTOTAL(9,AK3254:AL3254)</f>
        <v>5.9589041095890409E-2</v>
      </c>
      <c r="AN3254" s="167">
        <f t="shared" si="460"/>
        <v>5.9589041095890409E-2</v>
      </c>
      <c r="AO3254" s="167">
        <v>0</v>
      </c>
      <c r="AP3254" s="167">
        <f t="shared" si="461"/>
        <v>5.9589041095890409E-2</v>
      </c>
      <c r="AQ3254" s="167">
        <f t="shared" si="463"/>
        <v>1.7876712328767124</v>
      </c>
      <c r="AR3254" s="193" t="s">
        <v>231</v>
      </c>
      <c r="AS3254" s="194"/>
      <c r="AT3254" s="166" t="s">
        <v>325</v>
      </c>
      <c r="AU3254" s="166" t="s">
        <v>5890</v>
      </c>
      <c r="AV3254" s="679" t="s">
        <v>6420</v>
      </c>
      <c r="AW3254" s="166" t="s">
        <v>234</v>
      </c>
      <c r="AX3254" s="2254"/>
      <c r="AY3254" s="2254"/>
    </row>
    <row r="3255" spans="1:52" s="55" customFormat="1" ht="15.95" customHeight="1" x14ac:dyDescent="0.25">
      <c r="A3255" s="182">
        <v>745</v>
      </c>
      <c r="B3255" s="166" t="s">
        <v>51</v>
      </c>
      <c r="C3255" s="170" t="s">
        <v>17640</v>
      </c>
      <c r="D3255" s="166" t="s">
        <v>19292</v>
      </c>
      <c r="E3255" s="166" t="s">
        <v>6421</v>
      </c>
      <c r="F3255" s="166" t="s">
        <v>6422</v>
      </c>
      <c r="G3255" s="166"/>
      <c r="H3255" s="166" t="s">
        <v>732</v>
      </c>
      <c r="I3255" s="166">
        <v>0</v>
      </c>
      <c r="J3255" s="166" t="s">
        <v>317</v>
      </c>
      <c r="K3255" s="166">
        <v>0</v>
      </c>
      <c r="L3255" s="166" t="s">
        <v>317</v>
      </c>
      <c r="M3255" s="166">
        <v>0</v>
      </c>
      <c r="N3255" s="186">
        <v>10</v>
      </c>
      <c r="O3255" s="186">
        <v>6</v>
      </c>
      <c r="P3255" s="186">
        <v>60</v>
      </c>
      <c r="Q3255" s="184">
        <v>0</v>
      </c>
      <c r="R3255" s="183"/>
      <c r="S3255" s="183">
        <v>0</v>
      </c>
      <c r="T3255" s="183"/>
      <c r="U3255" s="183">
        <v>2</v>
      </c>
      <c r="V3255" s="183"/>
      <c r="W3255" s="183"/>
      <c r="X3255" s="183"/>
      <c r="Y3255" s="166" t="s">
        <v>6423</v>
      </c>
      <c r="Z3255" s="166" t="s">
        <v>6424</v>
      </c>
      <c r="AA3255" s="203" t="s">
        <v>6425</v>
      </c>
      <c r="AB3255" s="166" t="s">
        <v>6426</v>
      </c>
      <c r="AC3255" s="166" t="s">
        <v>4004</v>
      </c>
      <c r="AD3255" s="228" t="s">
        <v>6427</v>
      </c>
      <c r="AE3255" s="166" t="s">
        <v>6426</v>
      </c>
      <c r="AF3255" s="166" t="s">
        <v>6424</v>
      </c>
      <c r="AG3255" s="165" t="s">
        <v>6425</v>
      </c>
      <c r="AH3255" s="203" t="s">
        <v>17025</v>
      </c>
      <c r="AI3255" s="167">
        <v>0.87</v>
      </c>
      <c r="AJ3255" s="184">
        <v>20</v>
      </c>
      <c r="AK3255" s="167">
        <f t="shared" si="464"/>
        <v>4.7671232876712322E-2</v>
      </c>
      <c r="AL3255" s="167">
        <v>0</v>
      </c>
      <c r="AM3255" s="187">
        <f t="shared" si="462"/>
        <v>4.7671232876712322E-2</v>
      </c>
      <c r="AN3255" s="167">
        <f t="shared" si="460"/>
        <v>4.7671232876712322E-2</v>
      </c>
      <c r="AO3255" s="167">
        <v>0</v>
      </c>
      <c r="AP3255" s="167">
        <f t="shared" si="461"/>
        <v>4.7671232876712322E-2</v>
      </c>
      <c r="AQ3255" s="167">
        <f t="shared" si="463"/>
        <v>1.4301369863013695</v>
      </c>
      <c r="AR3255" s="193" t="s">
        <v>231</v>
      </c>
      <c r="AS3255" s="194"/>
      <c r="AT3255" s="166" t="s">
        <v>325</v>
      </c>
      <c r="AU3255" s="166" t="s">
        <v>5890</v>
      </c>
      <c r="AV3255" s="679" t="s">
        <v>6428</v>
      </c>
      <c r="AW3255" s="166" t="s">
        <v>234</v>
      </c>
      <c r="AX3255" s="2254"/>
      <c r="AY3255" s="2254"/>
    </row>
    <row r="3256" spans="1:52" s="1395" customFormat="1" ht="15.95" customHeight="1" x14ac:dyDescent="0.25">
      <c r="A3256" s="353">
        <v>746</v>
      </c>
      <c r="B3256" s="354" t="s">
        <v>51</v>
      </c>
      <c r="C3256" s="366" t="s">
        <v>17640</v>
      </c>
      <c r="D3256" s="354" t="s">
        <v>25619</v>
      </c>
      <c r="E3256" s="354" t="s">
        <v>25620</v>
      </c>
      <c r="F3256" s="354" t="s">
        <v>25621</v>
      </c>
      <c r="G3256" s="354" t="s">
        <v>221</v>
      </c>
      <c r="H3256" s="354" t="s">
        <v>219</v>
      </c>
      <c r="I3256" s="354" t="s">
        <v>6429</v>
      </c>
      <c r="J3256" s="354" t="s">
        <v>818</v>
      </c>
      <c r="K3256" s="354" t="s">
        <v>879</v>
      </c>
      <c r="L3256" s="354" t="s">
        <v>317</v>
      </c>
      <c r="M3256" s="354">
        <v>0</v>
      </c>
      <c r="N3256" s="360">
        <v>4</v>
      </c>
      <c r="O3256" s="360">
        <v>1.5</v>
      </c>
      <c r="P3256" s="360">
        <v>6</v>
      </c>
      <c r="Q3256" s="503">
        <v>2</v>
      </c>
      <c r="R3256" s="357"/>
      <c r="S3256" s="357">
        <v>0</v>
      </c>
      <c r="T3256" s="357"/>
      <c r="U3256" s="357">
        <v>0</v>
      </c>
      <c r="V3256" s="357"/>
      <c r="W3256" s="357"/>
      <c r="X3256" s="357"/>
      <c r="Y3256" s="354" t="s">
        <v>6430</v>
      </c>
      <c r="Z3256" s="354" t="s">
        <v>25610</v>
      </c>
      <c r="AA3256" s="443" t="s">
        <v>25556</v>
      </c>
      <c r="AB3256" s="272" t="s">
        <v>6779</v>
      </c>
      <c r="AC3256" s="354" t="s">
        <v>6776</v>
      </c>
      <c r="AD3256" s="271" t="s">
        <v>6431</v>
      </c>
      <c r="AE3256" s="272" t="s">
        <v>25622</v>
      </c>
      <c r="AF3256" s="354" t="s">
        <v>25610</v>
      </c>
      <c r="AG3256" s="443" t="s">
        <v>25556</v>
      </c>
      <c r="AH3256" s="443" t="s">
        <v>25611</v>
      </c>
      <c r="AI3256" s="360">
        <v>0.87</v>
      </c>
      <c r="AJ3256" s="503">
        <v>30</v>
      </c>
      <c r="AK3256" s="359">
        <f t="shared" si="464"/>
        <v>7.1506849315068496E-2</v>
      </c>
      <c r="AL3256" s="359">
        <v>0</v>
      </c>
      <c r="AM3256" s="361">
        <f>SUBTOTAL(9,AK3256:AL3256)</f>
        <v>7.1506849315068496E-2</v>
      </c>
      <c r="AN3256" s="359">
        <f t="shared" si="460"/>
        <v>7.1506849315068496E-2</v>
      </c>
      <c r="AO3256" s="359">
        <v>0</v>
      </c>
      <c r="AP3256" s="359">
        <f t="shared" si="461"/>
        <v>7.1506849315068496E-2</v>
      </c>
      <c r="AQ3256" s="359">
        <f t="shared" si="463"/>
        <v>2.1452054794520548</v>
      </c>
      <c r="AR3256" s="362" t="s">
        <v>231</v>
      </c>
      <c r="AS3256" s="363"/>
      <c r="AT3256" s="354" t="s">
        <v>325</v>
      </c>
      <c r="AU3256" s="354" t="s">
        <v>5890</v>
      </c>
      <c r="AV3256" s="923" t="s">
        <v>6432</v>
      </c>
      <c r="AW3256" s="354" t="s">
        <v>234</v>
      </c>
      <c r="AX3256" s="447" t="s">
        <v>25623</v>
      </c>
      <c r="AY3256" s="2592"/>
      <c r="AZ3256" s="447" t="s">
        <v>25758</v>
      </c>
    </row>
    <row r="3257" spans="1:52" s="55" customFormat="1" ht="15.95" customHeight="1" x14ac:dyDescent="0.25">
      <c r="A3257" s="182">
        <v>747</v>
      </c>
      <c r="B3257" s="166" t="s">
        <v>51</v>
      </c>
      <c r="C3257" s="170" t="s">
        <v>5890</v>
      </c>
      <c r="D3257" s="166" t="s">
        <v>19293</v>
      </c>
      <c r="E3257" s="166" t="s">
        <v>6434</v>
      </c>
      <c r="F3257" s="166" t="s">
        <v>6435</v>
      </c>
      <c r="G3257" s="166"/>
      <c r="H3257" s="166" t="s">
        <v>219</v>
      </c>
      <c r="I3257" s="166" t="s">
        <v>316</v>
      </c>
      <c r="J3257" s="166" t="s">
        <v>221</v>
      </c>
      <c r="K3257" s="166" t="s">
        <v>879</v>
      </c>
      <c r="L3257" s="166" t="s">
        <v>317</v>
      </c>
      <c r="M3257" s="166">
        <v>0</v>
      </c>
      <c r="N3257" s="186">
        <v>2.5</v>
      </c>
      <c r="O3257" s="186">
        <v>1.5</v>
      </c>
      <c r="P3257" s="186">
        <v>3.75</v>
      </c>
      <c r="Q3257" s="184">
        <v>1</v>
      </c>
      <c r="R3257" s="183"/>
      <c r="S3257" s="183">
        <v>0</v>
      </c>
      <c r="T3257" s="183"/>
      <c r="U3257" s="183">
        <v>0</v>
      </c>
      <c r="V3257" s="183"/>
      <c r="W3257" s="183"/>
      <c r="X3257" s="183"/>
      <c r="Y3257" s="166" t="s">
        <v>6353</v>
      </c>
      <c r="Z3257" s="166" t="s">
        <v>6436</v>
      </c>
      <c r="AA3257" s="203" t="s">
        <v>22851</v>
      </c>
      <c r="AB3257" s="166" t="s">
        <v>22865</v>
      </c>
      <c r="AC3257" s="166" t="s">
        <v>6439</v>
      </c>
      <c r="AD3257" s="198" t="s">
        <v>6440</v>
      </c>
      <c r="AE3257" s="166" t="s">
        <v>6441</v>
      </c>
      <c r="AF3257" s="519" t="s">
        <v>6442</v>
      </c>
      <c r="AG3257" s="165" t="s">
        <v>22851</v>
      </c>
      <c r="AH3257" s="166" t="s">
        <v>17931</v>
      </c>
      <c r="AI3257" s="186">
        <v>0.19</v>
      </c>
      <c r="AJ3257" s="184">
        <v>298</v>
      </c>
      <c r="AK3257" s="167">
        <f t="shared" si="464"/>
        <v>0.15512328767123287</v>
      </c>
      <c r="AL3257" s="167">
        <v>0</v>
      </c>
      <c r="AM3257" s="187">
        <f>SUBTOTAL(9,AK3257:AL3257)</f>
        <v>0.15512328767123287</v>
      </c>
      <c r="AN3257" s="167">
        <f t="shared" si="460"/>
        <v>0.15512328767123287</v>
      </c>
      <c r="AO3257" s="167">
        <v>0</v>
      </c>
      <c r="AP3257" s="167">
        <f t="shared" si="461"/>
        <v>0.15512328767123287</v>
      </c>
      <c r="AQ3257" s="167">
        <f t="shared" si="463"/>
        <v>4.6536986301369865</v>
      </c>
      <c r="AR3257" s="193" t="s">
        <v>231</v>
      </c>
      <c r="AS3257" s="194"/>
      <c r="AT3257" s="166" t="s">
        <v>325</v>
      </c>
      <c r="AU3257" s="166" t="s">
        <v>5890</v>
      </c>
      <c r="AV3257" s="679" t="s">
        <v>6443</v>
      </c>
      <c r="AW3257" s="166" t="s">
        <v>234</v>
      </c>
      <c r="AX3257" s="2646" t="s">
        <v>26058</v>
      </c>
      <c r="AY3257" s="2254"/>
    </row>
    <row r="3258" spans="1:52" s="1395" customFormat="1" ht="15.95" customHeight="1" x14ac:dyDescent="0.25">
      <c r="A3258" s="353">
        <v>748</v>
      </c>
      <c r="B3258" s="354" t="s">
        <v>51</v>
      </c>
      <c r="C3258" s="366" t="s">
        <v>5890</v>
      </c>
      <c r="D3258" s="354" t="s">
        <v>25753</v>
      </c>
      <c r="E3258" s="354" t="s">
        <v>25754</v>
      </c>
      <c r="F3258" s="354" t="s">
        <v>25755</v>
      </c>
      <c r="G3258" s="354" t="s">
        <v>221</v>
      </c>
      <c r="H3258" s="354" t="s">
        <v>219</v>
      </c>
      <c r="I3258" s="354" t="s">
        <v>316</v>
      </c>
      <c r="J3258" s="354" t="s">
        <v>221</v>
      </c>
      <c r="K3258" s="354" t="s">
        <v>879</v>
      </c>
      <c r="L3258" s="272" t="s">
        <v>221</v>
      </c>
      <c r="M3258" s="272" t="s">
        <v>879</v>
      </c>
      <c r="N3258" s="360">
        <v>5</v>
      </c>
      <c r="O3258" s="360">
        <v>1.5</v>
      </c>
      <c r="P3258" s="360">
        <f>N3258*O3258</f>
        <v>7.5</v>
      </c>
      <c r="Q3258" s="503">
        <v>1</v>
      </c>
      <c r="R3258" s="357"/>
      <c r="S3258" s="357">
        <v>1</v>
      </c>
      <c r="T3258" s="357"/>
      <c r="U3258" s="357">
        <v>0</v>
      </c>
      <c r="V3258" s="357"/>
      <c r="W3258" s="357"/>
      <c r="X3258" s="357"/>
      <c r="Y3258" s="354" t="s">
        <v>6248</v>
      </c>
      <c r="Z3258" s="354" t="s">
        <v>6447</v>
      </c>
      <c r="AA3258" s="443" t="s">
        <v>22851</v>
      </c>
      <c r="AB3258" s="354" t="s">
        <v>25756</v>
      </c>
      <c r="AC3258" s="354" t="s">
        <v>18158</v>
      </c>
      <c r="AD3258" s="272" t="s">
        <v>6440</v>
      </c>
      <c r="AE3258" s="354" t="s">
        <v>6448</v>
      </c>
      <c r="AF3258" s="354" t="s">
        <v>6449</v>
      </c>
      <c r="AG3258" s="358" t="s">
        <v>22851</v>
      </c>
      <c r="AH3258" s="354" t="s">
        <v>17931</v>
      </c>
      <c r="AI3258" s="360">
        <v>0.19</v>
      </c>
      <c r="AJ3258" s="503">
        <v>700</v>
      </c>
      <c r="AK3258" s="359">
        <f>AJ3258*AI3258/365</f>
        <v>0.36438356164383562</v>
      </c>
      <c r="AL3258" s="359">
        <v>0</v>
      </c>
      <c r="AM3258" s="361">
        <f>SUBTOTAL(9,AK3258:AL3258)</f>
        <v>0.36438356164383562</v>
      </c>
      <c r="AN3258" s="359">
        <f t="shared" si="460"/>
        <v>0.36438356164383562</v>
      </c>
      <c r="AO3258" s="359">
        <v>0</v>
      </c>
      <c r="AP3258" s="359">
        <f t="shared" si="461"/>
        <v>0.36438356164383562</v>
      </c>
      <c r="AQ3258" s="359">
        <f t="shared" si="463"/>
        <v>10.931506849315069</v>
      </c>
      <c r="AR3258" s="362" t="s">
        <v>231</v>
      </c>
      <c r="AS3258" s="354" t="s">
        <v>431</v>
      </c>
      <c r="AT3258" s="354" t="s">
        <v>325</v>
      </c>
      <c r="AU3258" s="354" t="s">
        <v>5890</v>
      </c>
      <c r="AV3258" s="923" t="s">
        <v>6450</v>
      </c>
      <c r="AW3258" s="354" t="s">
        <v>234</v>
      </c>
      <c r="AX3258" s="447" t="s">
        <v>25757</v>
      </c>
      <c r="AY3258" s="2604"/>
      <c r="AZ3258" s="447" t="s">
        <v>25759</v>
      </c>
    </row>
    <row r="3259" spans="1:52" s="55" customFormat="1" ht="15.95" customHeight="1" x14ac:dyDescent="0.25">
      <c r="A3259" s="734">
        <v>749</v>
      </c>
      <c r="B3259" s="735" t="s">
        <v>52</v>
      </c>
      <c r="C3259" s="988" t="s">
        <v>5890</v>
      </c>
      <c r="D3259" s="735" t="s">
        <v>19294</v>
      </c>
      <c r="E3259" s="735" t="s">
        <v>6452</v>
      </c>
      <c r="F3259" s="735" t="s">
        <v>6453</v>
      </c>
      <c r="G3259" s="735"/>
      <c r="H3259" s="735" t="s">
        <v>732</v>
      </c>
      <c r="I3259" s="735">
        <v>0</v>
      </c>
      <c r="J3259" s="735" t="s">
        <v>317</v>
      </c>
      <c r="K3259" s="735">
        <v>0</v>
      </c>
      <c r="L3259" s="735" t="s">
        <v>317</v>
      </c>
      <c r="M3259" s="735">
        <v>0</v>
      </c>
      <c r="N3259" s="737">
        <v>1.5</v>
      </c>
      <c r="O3259" s="737">
        <v>1.5</v>
      </c>
      <c r="P3259" s="743">
        <f>N3259*O3259</f>
        <v>2.25</v>
      </c>
      <c r="Q3259" s="738">
        <v>1</v>
      </c>
      <c r="R3259" s="740"/>
      <c r="S3259" s="740">
        <v>0</v>
      </c>
      <c r="T3259" s="740"/>
      <c r="U3259" s="740">
        <v>0</v>
      </c>
      <c r="V3259" s="739"/>
      <c r="W3259" s="739"/>
      <c r="X3259" s="739"/>
      <c r="Y3259" s="735" t="s">
        <v>6454</v>
      </c>
      <c r="Z3259" s="735" t="s">
        <v>6455</v>
      </c>
      <c r="AA3259" s="741">
        <v>1025003755831</v>
      </c>
      <c r="AB3259" s="735" t="s">
        <v>6456</v>
      </c>
      <c r="AC3259" s="741" t="s">
        <v>6457</v>
      </c>
      <c r="AD3259" s="736" t="s">
        <v>6458</v>
      </c>
      <c r="AE3259" s="735" t="s">
        <v>6459</v>
      </c>
      <c r="AF3259" s="735" t="s">
        <v>6460</v>
      </c>
      <c r="AG3259" s="742">
        <v>1025003755831</v>
      </c>
      <c r="AH3259" s="735" t="s">
        <v>17014</v>
      </c>
      <c r="AI3259" s="743">
        <v>0.39</v>
      </c>
      <c r="AJ3259" s="744">
        <v>50</v>
      </c>
      <c r="AK3259" s="828">
        <v>5.3424657534246578E-2</v>
      </c>
      <c r="AL3259" s="828">
        <v>0</v>
      </c>
      <c r="AM3259" s="745">
        <f t="shared" si="462"/>
        <v>5.3424657534246578E-2</v>
      </c>
      <c r="AN3259" s="828">
        <f t="shared" si="460"/>
        <v>5.3424657534246578E-2</v>
      </c>
      <c r="AO3259" s="828">
        <v>0</v>
      </c>
      <c r="AP3259" s="828">
        <f t="shared" si="461"/>
        <v>5.3424657534246578E-2</v>
      </c>
      <c r="AQ3259" s="828">
        <f t="shared" si="463"/>
        <v>1.6027397260273974</v>
      </c>
      <c r="AR3259" s="746" t="s">
        <v>231</v>
      </c>
      <c r="AS3259" s="747"/>
      <c r="AT3259" s="735" t="s">
        <v>325</v>
      </c>
      <c r="AU3259" s="735" t="s">
        <v>5890</v>
      </c>
      <c r="AV3259" s="935" t="s">
        <v>6461</v>
      </c>
      <c r="AW3259" s="735" t="s">
        <v>20570</v>
      </c>
      <c r="AX3259" s="735" t="s">
        <v>20649</v>
      </c>
      <c r="AY3259" s="2254"/>
    </row>
    <row r="3260" spans="1:52" s="55" customFormat="1" ht="15.95" customHeight="1" x14ac:dyDescent="0.25">
      <c r="A3260" s="182">
        <v>750</v>
      </c>
      <c r="B3260" s="166" t="s">
        <v>52</v>
      </c>
      <c r="C3260" s="170" t="s">
        <v>17640</v>
      </c>
      <c r="D3260" s="166" t="s">
        <v>19295</v>
      </c>
      <c r="E3260" s="166" t="s">
        <v>6462</v>
      </c>
      <c r="F3260" s="166" t="s">
        <v>6463</v>
      </c>
      <c r="G3260" s="166"/>
      <c r="H3260" s="166" t="s">
        <v>219</v>
      </c>
      <c r="I3260" s="166" t="s">
        <v>220</v>
      </c>
      <c r="J3260" s="198" t="s">
        <v>317</v>
      </c>
      <c r="K3260" s="198">
        <v>0</v>
      </c>
      <c r="L3260" s="198" t="s">
        <v>317</v>
      </c>
      <c r="M3260" s="198">
        <v>0</v>
      </c>
      <c r="N3260" s="199">
        <v>2</v>
      </c>
      <c r="O3260" s="199">
        <v>1.5</v>
      </c>
      <c r="P3260" s="199">
        <v>3</v>
      </c>
      <c r="Q3260" s="1012">
        <v>1</v>
      </c>
      <c r="R3260" s="223"/>
      <c r="S3260" s="223">
        <v>0</v>
      </c>
      <c r="T3260" s="223"/>
      <c r="U3260" s="223">
        <v>0</v>
      </c>
      <c r="V3260" s="183"/>
      <c r="W3260" s="183"/>
      <c r="X3260" s="183"/>
      <c r="Y3260" s="166" t="s">
        <v>6404</v>
      </c>
      <c r="Z3260" s="166" t="s">
        <v>6464</v>
      </c>
      <c r="AA3260" s="203">
        <v>1075027017955</v>
      </c>
      <c r="AB3260" s="166" t="s">
        <v>1536</v>
      </c>
      <c r="AC3260" s="166" t="s">
        <v>6465</v>
      </c>
      <c r="AD3260" s="166" t="s">
        <v>6466</v>
      </c>
      <c r="AE3260" s="166" t="s">
        <v>6467</v>
      </c>
      <c r="AF3260" s="166" t="s">
        <v>6464</v>
      </c>
      <c r="AG3260" s="165">
        <v>1075027017955</v>
      </c>
      <c r="AH3260" s="166" t="s">
        <v>17032</v>
      </c>
      <c r="AI3260" s="186">
        <v>0.87</v>
      </c>
      <c r="AJ3260" s="184">
        <v>60</v>
      </c>
      <c r="AK3260" s="167">
        <f>AJ3260*AI3260/365</f>
        <v>0.14301369863013699</v>
      </c>
      <c r="AL3260" s="167">
        <v>0</v>
      </c>
      <c r="AM3260" s="187">
        <f>SUBTOTAL(9,AK3260:AL3260)</f>
        <v>0.14301369863013699</v>
      </c>
      <c r="AN3260" s="167">
        <f t="shared" si="460"/>
        <v>0.14301369863013699</v>
      </c>
      <c r="AO3260" s="167">
        <v>0</v>
      </c>
      <c r="AP3260" s="167">
        <f t="shared" si="461"/>
        <v>0.14301369863013699</v>
      </c>
      <c r="AQ3260" s="167">
        <f t="shared" si="463"/>
        <v>4.2904109589041095</v>
      </c>
      <c r="AR3260" s="193" t="s">
        <v>231</v>
      </c>
      <c r="AS3260" s="194"/>
      <c r="AT3260" s="166" t="s">
        <v>325</v>
      </c>
      <c r="AU3260" s="166" t="s">
        <v>5890</v>
      </c>
      <c r="AV3260" s="679" t="s">
        <v>6468</v>
      </c>
      <c r="AW3260" s="166" t="s">
        <v>234</v>
      </c>
      <c r="AX3260" s="2254"/>
      <c r="AY3260" s="2254"/>
    </row>
    <row r="3261" spans="1:52" s="2177" customFormat="1" ht="15.95" customHeight="1" x14ac:dyDescent="0.25">
      <c r="A3261" s="709">
        <v>751</v>
      </c>
      <c r="B3261" s="834" t="s">
        <v>52</v>
      </c>
      <c r="C3261" s="834" t="s">
        <v>5890</v>
      </c>
      <c r="D3261" s="434" t="s">
        <v>6469</v>
      </c>
      <c r="E3261" s="434" t="s">
        <v>6470</v>
      </c>
      <c r="F3261" s="434" t="s">
        <v>6471</v>
      </c>
      <c r="G3261" s="439"/>
      <c r="H3261" s="434" t="s">
        <v>732</v>
      </c>
      <c r="I3261" s="439">
        <v>0</v>
      </c>
      <c r="J3261" s="439" t="s">
        <v>221</v>
      </c>
      <c r="K3261" s="439" t="s">
        <v>222</v>
      </c>
      <c r="L3261" s="439" t="s">
        <v>317</v>
      </c>
      <c r="M3261" s="439">
        <v>0</v>
      </c>
      <c r="N3261" s="710">
        <v>3</v>
      </c>
      <c r="O3261" s="710">
        <v>1.5</v>
      </c>
      <c r="P3261" s="710">
        <v>4.5</v>
      </c>
      <c r="Q3261" s="711">
        <v>1</v>
      </c>
      <c r="R3261" s="436"/>
      <c r="S3261" s="436">
        <v>1</v>
      </c>
      <c r="T3261" s="1371"/>
      <c r="U3261" s="436">
        <v>0</v>
      </c>
      <c r="V3261" s="436"/>
      <c r="W3261" s="436"/>
      <c r="X3261" s="436"/>
      <c r="Y3261" s="439" t="s">
        <v>6271</v>
      </c>
      <c r="Z3261" s="834" t="s">
        <v>6472</v>
      </c>
      <c r="AA3261" s="1232">
        <v>1175074016281</v>
      </c>
      <c r="AB3261" s="735" t="s">
        <v>6473</v>
      </c>
      <c r="AC3261" s="741" t="s">
        <v>1504</v>
      </c>
      <c r="AD3261" s="735" t="s">
        <v>1505</v>
      </c>
      <c r="AE3261" s="735" t="s">
        <v>6473</v>
      </c>
      <c r="AF3261" s="735" t="s">
        <v>6472</v>
      </c>
      <c r="AG3261" s="742">
        <v>1175074016281</v>
      </c>
      <c r="AH3261" s="735" t="s">
        <v>380</v>
      </c>
      <c r="AI3261" s="740">
        <v>0.87</v>
      </c>
      <c r="AJ3261" s="740">
        <v>10</v>
      </c>
      <c r="AK3261" s="515">
        <v>0</v>
      </c>
      <c r="AL3261" s="515">
        <v>0</v>
      </c>
      <c r="AM3261" s="1369">
        <f t="shared" si="462"/>
        <v>0</v>
      </c>
      <c r="AN3261" s="515">
        <f t="shared" si="460"/>
        <v>0</v>
      </c>
      <c r="AO3261" s="515">
        <v>0</v>
      </c>
      <c r="AP3261" s="515">
        <f t="shared" si="461"/>
        <v>0</v>
      </c>
      <c r="AQ3261" s="515">
        <f t="shared" si="463"/>
        <v>0</v>
      </c>
      <c r="AR3261" s="746" t="s">
        <v>231</v>
      </c>
      <c r="AS3261" s="747"/>
      <c r="AT3261" s="735" t="s">
        <v>325</v>
      </c>
      <c r="AU3261" s="735" t="s">
        <v>5890</v>
      </c>
      <c r="AV3261" s="935" t="s">
        <v>6474</v>
      </c>
      <c r="AW3261" s="735" t="s">
        <v>18131</v>
      </c>
      <c r="AX3261" s="735" t="s">
        <v>16791</v>
      </c>
      <c r="AY3261" s="2254"/>
      <c r="AZ3261" s="55"/>
    </row>
    <row r="3262" spans="1:52" s="2177" customFormat="1" ht="15.95" customHeight="1" x14ac:dyDescent="0.25">
      <c r="A3262" s="709">
        <v>752</v>
      </c>
      <c r="B3262" s="434" t="s">
        <v>52</v>
      </c>
      <c r="C3262" s="834" t="s">
        <v>5890</v>
      </c>
      <c r="D3262" s="434" t="s">
        <v>6475</v>
      </c>
      <c r="E3262" s="434" t="s">
        <v>6476</v>
      </c>
      <c r="F3262" s="434" t="s">
        <v>6477</v>
      </c>
      <c r="G3262" s="439"/>
      <c r="H3262" s="434" t="s">
        <v>732</v>
      </c>
      <c r="I3262" s="434">
        <v>0</v>
      </c>
      <c r="J3262" s="434" t="s">
        <v>317</v>
      </c>
      <c r="K3262" s="434">
        <v>0</v>
      </c>
      <c r="L3262" s="434" t="s">
        <v>317</v>
      </c>
      <c r="M3262" s="434">
        <v>0</v>
      </c>
      <c r="N3262" s="710">
        <v>2</v>
      </c>
      <c r="O3262" s="710">
        <v>1.5</v>
      </c>
      <c r="P3262" s="710">
        <v>3</v>
      </c>
      <c r="Q3262" s="711">
        <v>1</v>
      </c>
      <c r="R3262" s="436"/>
      <c r="S3262" s="436">
        <v>0</v>
      </c>
      <c r="T3262" s="1371"/>
      <c r="U3262" s="436">
        <v>0</v>
      </c>
      <c r="V3262" s="436"/>
      <c r="W3262" s="436"/>
      <c r="X3262" s="436"/>
      <c r="Y3262" s="439" t="s">
        <v>6248</v>
      </c>
      <c r="Z3262" s="434" t="s">
        <v>6478</v>
      </c>
      <c r="AA3262" s="741">
        <v>1025003754082</v>
      </c>
      <c r="AB3262" s="735" t="s">
        <v>6479</v>
      </c>
      <c r="AC3262" s="741" t="s">
        <v>6480</v>
      </c>
      <c r="AD3262" s="736" t="s">
        <v>6481</v>
      </c>
      <c r="AE3262" s="735" t="s">
        <v>6479</v>
      </c>
      <c r="AF3262" s="735" t="s">
        <v>6482</v>
      </c>
      <c r="AG3262" s="742">
        <v>1025003754082</v>
      </c>
      <c r="AH3262" s="735" t="s">
        <v>537</v>
      </c>
      <c r="AI3262" s="737">
        <v>0.19</v>
      </c>
      <c r="AJ3262" s="740">
        <v>136</v>
      </c>
      <c r="AK3262" s="515">
        <v>0</v>
      </c>
      <c r="AL3262" s="515">
        <v>0</v>
      </c>
      <c r="AM3262" s="1369">
        <f t="shared" si="462"/>
        <v>0</v>
      </c>
      <c r="AN3262" s="515">
        <f t="shared" si="460"/>
        <v>0</v>
      </c>
      <c r="AO3262" s="515">
        <v>0</v>
      </c>
      <c r="AP3262" s="515">
        <f t="shared" si="461"/>
        <v>0</v>
      </c>
      <c r="AQ3262" s="515">
        <f t="shared" si="463"/>
        <v>0</v>
      </c>
      <c r="AR3262" s="746" t="s">
        <v>231</v>
      </c>
      <c r="AS3262" s="747"/>
      <c r="AT3262" s="735" t="s">
        <v>325</v>
      </c>
      <c r="AU3262" s="735" t="s">
        <v>5890</v>
      </c>
      <c r="AV3262" s="935" t="s">
        <v>6483</v>
      </c>
      <c r="AW3262" s="735" t="s">
        <v>18131</v>
      </c>
      <c r="AX3262" s="735" t="s">
        <v>16791</v>
      </c>
      <c r="AY3262" s="2254"/>
      <c r="AZ3262" s="55"/>
    </row>
    <row r="3263" spans="1:52" s="2177" customFormat="1" ht="15.95" customHeight="1" x14ac:dyDescent="0.25">
      <c r="A3263" s="353">
        <v>753</v>
      </c>
      <c r="B3263" s="354" t="s">
        <v>52</v>
      </c>
      <c r="C3263" s="366" t="s">
        <v>5890</v>
      </c>
      <c r="D3263" s="354" t="s">
        <v>17982</v>
      </c>
      <c r="E3263" s="354" t="s">
        <v>17980</v>
      </c>
      <c r="F3263" s="354" t="s">
        <v>17981</v>
      </c>
      <c r="G3263" s="272" t="s">
        <v>221</v>
      </c>
      <c r="H3263" s="354" t="s">
        <v>219</v>
      </c>
      <c r="I3263" s="272" t="s">
        <v>316</v>
      </c>
      <c r="J3263" s="354" t="s">
        <v>221</v>
      </c>
      <c r="K3263" s="272" t="s">
        <v>222</v>
      </c>
      <c r="L3263" s="272" t="s">
        <v>221</v>
      </c>
      <c r="M3263" s="272" t="s">
        <v>879</v>
      </c>
      <c r="N3263" s="440">
        <v>2.8</v>
      </c>
      <c r="O3263" s="440">
        <v>1.5</v>
      </c>
      <c r="P3263" s="440">
        <f>O3263*N3263</f>
        <v>4.1999999999999993</v>
      </c>
      <c r="Q3263" s="1010">
        <v>1</v>
      </c>
      <c r="R3263" s="505"/>
      <c r="S3263" s="505">
        <v>1</v>
      </c>
      <c r="T3263" s="2468"/>
      <c r="U3263" s="505">
        <v>0</v>
      </c>
      <c r="V3263" s="505"/>
      <c r="W3263" s="505"/>
      <c r="X3263" s="505"/>
      <c r="Y3263" s="272" t="s">
        <v>6248</v>
      </c>
      <c r="Z3263" s="354" t="s">
        <v>17984</v>
      </c>
      <c r="AA3263" s="443" t="s">
        <v>22867</v>
      </c>
      <c r="AB3263" s="354" t="s">
        <v>6488</v>
      </c>
      <c r="AC3263" s="443" t="s">
        <v>6489</v>
      </c>
      <c r="AD3263" s="1152" t="s">
        <v>6490</v>
      </c>
      <c r="AE3263" s="354" t="s">
        <v>6488</v>
      </c>
      <c r="AF3263" s="354" t="s">
        <v>17983</v>
      </c>
      <c r="AG3263" s="358" t="s">
        <v>22867</v>
      </c>
      <c r="AH3263" s="354" t="s">
        <v>17931</v>
      </c>
      <c r="AI3263" s="440">
        <v>0.19</v>
      </c>
      <c r="AJ3263" s="1010">
        <v>54</v>
      </c>
      <c r="AK3263" s="167">
        <f>AJ3263*AI3263/365</f>
        <v>2.8109589041095891E-2</v>
      </c>
      <c r="AL3263" s="359">
        <v>0</v>
      </c>
      <c r="AM3263" s="187">
        <f>SUBTOTAL(9,AK3263:AL3263)</f>
        <v>2.8109589041095891E-2</v>
      </c>
      <c r="AN3263" s="359">
        <f t="shared" ref="AN3263:AN3294" si="465">AK3263</f>
        <v>2.8109589041095891E-2</v>
      </c>
      <c r="AO3263" s="359">
        <v>0</v>
      </c>
      <c r="AP3263" s="359">
        <f t="shared" ref="AP3263:AP3294" si="466">AN3263+AO3263</f>
        <v>2.8109589041095891E-2</v>
      </c>
      <c r="AQ3263" s="359">
        <f t="shared" si="463"/>
        <v>0.84328767123287673</v>
      </c>
      <c r="AR3263" s="362" t="s">
        <v>231</v>
      </c>
      <c r="AS3263" s="1163" t="s">
        <v>431</v>
      </c>
      <c r="AT3263" s="354" t="s">
        <v>325</v>
      </c>
      <c r="AU3263" s="354" t="s">
        <v>5890</v>
      </c>
      <c r="AV3263" s="923" t="s">
        <v>6492</v>
      </c>
      <c r="AW3263" s="354" t="s">
        <v>234</v>
      </c>
      <c r="AX3263" s="447" t="s">
        <v>20364</v>
      </c>
      <c r="AY3263" s="2254"/>
      <c r="AZ3263" s="447" t="s">
        <v>20363</v>
      </c>
    </row>
    <row r="3264" spans="1:52" s="2177" customFormat="1" ht="15.95" customHeight="1" x14ac:dyDescent="0.25">
      <c r="A3264" s="709">
        <v>754</v>
      </c>
      <c r="B3264" s="434" t="s">
        <v>52</v>
      </c>
      <c r="C3264" s="834" t="s">
        <v>5890</v>
      </c>
      <c r="D3264" s="434" t="s">
        <v>6493</v>
      </c>
      <c r="E3264" s="434" t="s">
        <v>6494</v>
      </c>
      <c r="F3264" s="434" t="s">
        <v>6495</v>
      </c>
      <c r="G3264" s="439"/>
      <c r="H3264" s="434" t="s">
        <v>732</v>
      </c>
      <c r="I3264" s="434">
        <v>0</v>
      </c>
      <c r="J3264" s="439" t="s">
        <v>221</v>
      </c>
      <c r="K3264" s="439" t="s">
        <v>222</v>
      </c>
      <c r="L3264" s="439" t="s">
        <v>317</v>
      </c>
      <c r="M3264" s="439">
        <v>0</v>
      </c>
      <c r="N3264" s="710">
        <v>9</v>
      </c>
      <c r="O3264" s="710">
        <v>3</v>
      </c>
      <c r="P3264" s="710">
        <v>27</v>
      </c>
      <c r="Q3264" s="711">
        <v>1</v>
      </c>
      <c r="R3264" s="436"/>
      <c r="S3264" s="436">
        <v>0</v>
      </c>
      <c r="T3264" s="1371"/>
      <c r="U3264" s="436">
        <v>0</v>
      </c>
      <c r="V3264" s="436"/>
      <c r="W3264" s="436"/>
      <c r="X3264" s="436"/>
      <c r="Y3264" s="439" t="s">
        <v>6248</v>
      </c>
      <c r="Z3264" s="434" t="s">
        <v>6496</v>
      </c>
      <c r="AA3264" s="741">
        <v>1025003753389</v>
      </c>
      <c r="AB3264" s="735" t="s">
        <v>6497</v>
      </c>
      <c r="AC3264" s="741" t="s">
        <v>6498</v>
      </c>
      <c r="AD3264" s="736" t="s">
        <v>6499</v>
      </c>
      <c r="AE3264" s="735" t="s">
        <v>6497</v>
      </c>
      <c r="AF3264" s="735" t="s">
        <v>6496</v>
      </c>
      <c r="AG3264" s="742">
        <v>1025003753389</v>
      </c>
      <c r="AH3264" s="735" t="s">
        <v>537</v>
      </c>
      <c r="AI3264" s="737">
        <v>0.19</v>
      </c>
      <c r="AJ3264" s="740">
        <v>48</v>
      </c>
      <c r="AK3264" s="515">
        <v>0</v>
      </c>
      <c r="AL3264" s="515">
        <v>0</v>
      </c>
      <c r="AM3264" s="1369">
        <f t="shared" si="462"/>
        <v>0</v>
      </c>
      <c r="AN3264" s="515">
        <f t="shared" si="465"/>
        <v>0</v>
      </c>
      <c r="AO3264" s="515">
        <v>0</v>
      </c>
      <c r="AP3264" s="515">
        <f t="shared" si="466"/>
        <v>0</v>
      </c>
      <c r="AQ3264" s="515">
        <f t="shared" si="463"/>
        <v>0</v>
      </c>
      <c r="AR3264" s="746" t="s">
        <v>231</v>
      </c>
      <c r="AS3264" s="747"/>
      <c r="AT3264" s="735" t="s">
        <v>325</v>
      </c>
      <c r="AU3264" s="735" t="s">
        <v>5890</v>
      </c>
      <c r="AV3264" s="935" t="s">
        <v>6500</v>
      </c>
      <c r="AW3264" s="735" t="s">
        <v>18131</v>
      </c>
      <c r="AX3264" s="735" t="s">
        <v>16791</v>
      </c>
      <c r="AY3264" s="2254"/>
      <c r="AZ3264" s="55"/>
    </row>
    <row r="3265" spans="1:52" s="55" customFormat="1" ht="15.95" customHeight="1" x14ac:dyDescent="0.25">
      <c r="A3265" s="734">
        <v>755</v>
      </c>
      <c r="B3265" s="988" t="s">
        <v>53</v>
      </c>
      <c r="C3265" s="988" t="s">
        <v>5890</v>
      </c>
      <c r="D3265" s="735" t="s">
        <v>19296</v>
      </c>
      <c r="E3265" s="735" t="s">
        <v>6502</v>
      </c>
      <c r="F3265" s="735" t="s">
        <v>6503</v>
      </c>
      <c r="G3265" s="735"/>
      <c r="H3265" s="736" t="s">
        <v>219</v>
      </c>
      <c r="I3265" s="736" t="s">
        <v>220</v>
      </c>
      <c r="J3265" s="736" t="s">
        <v>221</v>
      </c>
      <c r="K3265" s="736" t="s">
        <v>222</v>
      </c>
      <c r="L3265" s="735" t="s">
        <v>317</v>
      </c>
      <c r="M3265" s="735">
        <v>0</v>
      </c>
      <c r="N3265" s="743">
        <v>4</v>
      </c>
      <c r="O3265" s="743">
        <v>1.5</v>
      </c>
      <c r="P3265" s="743">
        <v>6</v>
      </c>
      <c r="Q3265" s="738">
        <v>1</v>
      </c>
      <c r="R3265" s="740"/>
      <c r="S3265" s="740">
        <v>0</v>
      </c>
      <c r="T3265" s="739"/>
      <c r="U3265" s="740">
        <v>0</v>
      </c>
      <c r="V3265" s="739"/>
      <c r="W3265" s="739"/>
      <c r="X3265" s="739"/>
      <c r="Y3265" s="735" t="s">
        <v>6283</v>
      </c>
      <c r="Z3265" s="988" t="s">
        <v>224</v>
      </c>
      <c r="AA3265" s="1232" t="s">
        <v>6504</v>
      </c>
      <c r="AB3265" s="735" t="s">
        <v>6505</v>
      </c>
      <c r="AC3265" s="735" t="s">
        <v>6506</v>
      </c>
      <c r="AD3265" s="735"/>
      <c r="AE3265" s="735" t="s">
        <v>6507</v>
      </c>
      <c r="AF3265" s="735" t="s">
        <v>6508</v>
      </c>
      <c r="AG3265" s="742" t="s">
        <v>6504</v>
      </c>
      <c r="AH3265" s="735" t="s">
        <v>17014</v>
      </c>
      <c r="AI3265" s="743">
        <v>0.39</v>
      </c>
      <c r="AJ3265" s="744">
        <v>7.6</v>
      </c>
      <c r="AK3265" s="828">
        <v>8.1205479452054787E-3</v>
      </c>
      <c r="AL3265" s="828">
        <v>0</v>
      </c>
      <c r="AM3265" s="745">
        <f t="shared" si="462"/>
        <v>8.1205479452054787E-3</v>
      </c>
      <c r="AN3265" s="828">
        <f t="shared" si="465"/>
        <v>8.1205479452054787E-3</v>
      </c>
      <c r="AO3265" s="828">
        <v>0</v>
      </c>
      <c r="AP3265" s="828">
        <f t="shared" si="466"/>
        <v>8.1205479452054787E-3</v>
      </c>
      <c r="AQ3265" s="828">
        <f t="shared" si="463"/>
        <v>0.24361643835616437</v>
      </c>
      <c r="AR3265" s="746" t="s">
        <v>231</v>
      </c>
      <c r="AS3265" s="747"/>
      <c r="AT3265" s="735" t="s">
        <v>325</v>
      </c>
      <c r="AU3265" s="735" t="s">
        <v>5890</v>
      </c>
      <c r="AV3265" s="935" t="s">
        <v>6509</v>
      </c>
      <c r="AW3265" s="735" t="s">
        <v>18131</v>
      </c>
      <c r="AX3265" s="735" t="s">
        <v>20686</v>
      </c>
      <c r="AY3265" s="2254"/>
    </row>
    <row r="3266" spans="1:52" s="55" customFormat="1" ht="15.95" customHeight="1" x14ac:dyDescent="0.25">
      <c r="A3266" s="734">
        <v>756</v>
      </c>
      <c r="B3266" s="988" t="s">
        <v>53</v>
      </c>
      <c r="C3266" s="988" t="s">
        <v>5890</v>
      </c>
      <c r="D3266" s="735" t="s">
        <v>19297</v>
      </c>
      <c r="E3266" s="735" t="s">
        <v>6511</v>
      </c>
      <c r="F3266" s="735" t="s">
        <v>6512</v>
      </c>
      <c r="G3266" s="735"/>
      <c r="H3266" s="736" t="s">
        <v>219</v>
      </c>
      <c r="I3266" s="736" t="s">
        <v>220</v>
      </c>
      <c r="J3266" s="735" t="s">
        <v>317</v>
      </c>
      <c r="K3266" s="735">
        <v>0</v>
      </c>
      <c r="L3266" s="735" t="s">
        <v>317</v>
      </c>
      <c r="M3266" s="735">
        <v>0</v>
      </c>
      <c r="N3266" s="743">
        <v>4</v>
      </c>
      <c r="O3266" s="743">
        <v>1.5</v>
      </c>
      <c r="P3266" s="743">
        <v>6</v>
      </c>
      <c r="Q3266" s="738">
        <v>1</v>
      </c>
      <c r="R3266" s="740"/>
      <c r="S3266" s="740">
        <v>0</v>
      </c>
      <c r="T3266" s="739"/>
      <c r="U3266" s="740">
        <v>0</v>
      </c>
      <c r="V3266" s="739"/>
      <c r="W3266" s="739"/>
      <c r="X3266" s="739"/>
      <c r="Y3266" s="735" t="s">
        <v>6283</v>
      </c>
      <c r="Z3266" s="988" t="s">
        <v>224</v>
      </c>
      <c r="AA3266" s="1232" t="s">
        <v>22951</v>
      </c>
      <c r="AB3266" s="735" t="s">
        <v>6514</v>
      </c>
      <c r="AC3266" s="735" t="s">
        <v>6515</v>
      </c>
      <c r="AD3266" s="735"/>
      <c r="AE3266" s="735" t="s">
        <v>6516</v>
      </c>
      <c r="AF3266" s="735" t="s">
        <v>6517</v>
      </c>
      <c r="AG3266" s="742" t="s">
        <v>22951</v>
      </c>
      <c r="AH3266" s="735" t="s">
        <v>20647</v>
      </c>
      <c r="AI3266" s="743">
        <v>0.37</v>
      </c>
      <c r="AJ3266" s="744">
        <v>6.65</v>
      </c>
      <c r="AK3266" s="828">
        <f t="shared" ref="AK3266:AK3271" si="467">AJ3266*AI3266/365</f>
        <v>6.7410958904109593E-3</v>
      </c>
      <c r="AL3266" s="828">
        <v>0</v>
      </c>
      <c r="AM3266" s="745">
        <f t="shared" si="462"/>
        <v>6.7410958904109593E-3</v>
      </c>
      <c r="AN3266" s="828">
        <f t="shared" si="465"/>
        <v>6.7410958904109593E-3</v>
      </c>
      <c r="AO3266" s="828">
        <v>0</v>
      </c>
      <c r="AP3266" s="828">
        <f t="shared" si="466"/>
        <v>6.7410958904109593E-3</v>
      </c>
      <c r="AQ3266" s="828">
        <f t="shared" si="463"/>
        <v>0.20223287671232879</v>
      </c>
      <c r="AR3266" s="746" t="s">
        <v>231</v>
      </c>
      <c r="AS3266" s="747"/>
      <c r="AT3266" s="735" t="s">
        <v>325</v>
      </c>
      <c r="AU3266" s="735" t="s">
        <v>5890</v>
      </c>
      <c r="AV3266" s="935" t="s">
        <v>6518</v>
      </c>
      <c r="AW3266" s="735" t="s">
        <v>18131</v>
      </c>
      <c r="AX3266" s="735" t="s">
        <v>26221</v>
      </c>
      <c r="AY3266" s="2254"/>
    </row>
    <row r="3267" spans="1:52" s="55" customFormat="1" ht="15.95" customHeight="1" x14ac:dyDescent="0.25">
      <c r="A3267" s="734">
        <v>757</v>
      </c>
      <c r="B3267" s="988" t="s">
        <v>53</v>
      </c>
      <c r="C3267" s="988" t="s">
        <v>5890</v>
      </c>
      <c r="D3267" s="735" t="s">
        <v>6519</v>
      </c>
      <c r="E3267" s="735" t="s">
        <v>6520</v>
      </c>
      <c r="F3267" s="735" t="s">
        <v>6521</v>
      </c>
      <c r="G3267" s="735"/>
      <c r="H3267" s="736" t="s">
        <v>219</v>
      </c>
      <c r="I3267" s="736" t="s">
        <v>220</v>
      </c>
      <c r="J3267" s="735" t="s">
        <v>317</v>
      </c>
      <c r="K3267" s="735">
        <v>0</v>
      </c>
      <c r="L3267" s="735" t="s">
        <v>317</v>
      </c>
      <c r="M3267" s="735">
        <v>0</v>
      </c>
      <c r="N3267" s="743">
        <v>8</v>
      </c>
      <c r="O3267" s="743">
        <v>1.5</v>
      </c>
      <c r="P3267" s="743">
        <v>12</v>
      </c>
      <c r="Q3267" s="738">
        <v>1</v>
      </c>
      <c r="R3267" s="740"/>
      <c r="S3267" s="740">
        <v>1</v>
      </c>
      <c r="T3267" s="739"/>
      <c r="U3267" s="740">
        <v>0</v>
      </c>
      <c r="V3267" s="739"/>
      <c r="W3267" s="739"/>
      <c r="X3267" s="739"/>
      <c r="Y3267" s="735" t="s">
        <v>6248</v>
      </c>
      <c r="Z3267" s="988" t="s">
        <v>6522</v>
      </c>
      <c r="AA3267" s="1232" t="s">
        <v>6523</v>
      </c>
      <c r="AB3267" s="735" t="s">
        <v>6524</v>
      </c>
      <c r="AC3267" s="735" t="s">
        <v>6525</v>
      </c>
      <c r="AD3267" s="735"/>
      <c r="AE3267" s="735" t="s">
        <v>6524</v>
      </c>
      <c r="AF3267" s="735" t="s">
        <v>6522</v>
      </c>
      <c r="AG3267" s="742" t="s">
        <v>6523</v>
      </c>
      <c r="AH3267" s="735" t="s">
        <v>17042</v>
      </c>
      <c r="AI3267" s="743">
        <v>0.19</v>
      </c>
      <c r="AJ3267" s="744">
        <v>16</v>
      </c>
      <c r="AK3267" s="828">
        <f t="shared" si="467"/>
        <v>8.3287671232876708E-3</v>
      </c>
      <c r="AL3267" s="828">
        <v>0</v>
      </c>
      <c r="AM3267" s="745">
        <f>SUBTOTAL(9,AK3267:AL3267)</f>
        <v>8.3287671232876708E-3</v>
      </c>
      <c r="AN3267" s="828">
        <f t="shared" si="465"/>
        <v>8.3287671232876708E-3</v>
      </c>
      <c r="AO3267" s="828">
        <v>0</v>
      </c>
      <c r="AP3267" s="828">
        <f t="shared" si="466"/>
        <v>8.3287671232876708E-3</v>
      </c>
      <c r="AQ3267" s="828">
        <f t="shared" si="463"/>
        <v>0.24986301369863012</v>
      </c>
      <c r="AR3267" s="746" t="s">
        <v>231</v>
      </c>
      <c r="AS3267" s="747"/>
      <c r="AT3267" s="735" t="s">
        <v>325</v>
      </c>
      <c r="AU3267" s="735" t="s">
        <v>5890</v>
      </c>
      <c r="AV3267" s="935" t="s">
        <v>6526</v>
      </c>
      <c r="AW3267" s="735" t="s">
        <v>18131</v>
      </c>
      <c r="AX3267" s="735" t="s">
        <v>18160</v>
      </c>
      <c r="AY3267" s="2254"/>
    </row>
    <row r="3268" spans="1:52" s="55" customFormat="1" ht="15.95" customHeight="1" x14ac:dyDescent="0.25">
      <c r="A3268" s="182">
        <v>758</v>
      </c>
      <c r="B3268" s="170" t="s">
        <v>53</v>
      </c>
      <c r="C3268" s="170" t="s">
        <v>5890</v>
      </c>
      <c r="D3268" s="166" t="s">
        <v>19298</v>
      </c>
      <c r="E3268" s="166" t="s">
        <v>6528</v>
      </c>
      <c r="F3268" s="166" t="s">
        <v>6529</v>
      </c>
      <c r="G3268" s="166"/>
      <c r="H3268" s="166" t="s">
        <v>732</v>
      </c>
      <c r="I3268" s="166">
        <v>0</v>
      </c>
      <c r="J3268" s="198" t="s">
        <v>221</v>
      </c>
      <c r="K3268" s="198" t="s">
        <v>222</v>
      </c>
      <c r="L3268" s="166" t="s">
        <v>317</v>
      </c>
      <c r="M3268" s="166">
        <v>0</v>
      </c>
      <c r="N3268" s="186">
        <v>6</v>
      </c>
      <c r="O3268" s="186">
        <v>1.5</v>
      </c>
      <c r="P3268" s="186">
        <v>9</v>
      </c>
      <c r="Q3268" s="1012">
        <v>1</v>
      </c>
      <c r="R3268" s="223"/>
      <c r="S3268" s="223">
        <v>1</v>
      </c>
      <c r="T3268" s="183"/>
      <c r="U3268" s="223">
        <v>0</v>
      </c>
      <c r="V3268" s="183"/>
      <c r="W3268" s="183"/>
      <c r="X3268" s="183"/>
      <c r="Y3268" s="166" t="s">
        <v>6530</v>
      </c>
      <c r="Z3268" s="170" t="s">
        <v>6531</v>
      </c>
      <c r="AA3268" s="197" t="s">
        <v>22868</v>
      </c>
      <c r="AB3268" s="166" t="s">
        <v>6533</v>
      </c>
      <c r="AC3268" s="166" t="s">
        <v>6534</v>
      </c>
      <c r="AD3268" s="166"/>
      <c r="AE3268" s="166" t="s">
        <v>6533</v>
      </c>
      <c r="AF3268" s="519" t="s">
        <v>6531</v>
      </c>
      <c r="AG3268" s="165" t="s">
        <v>22868</v>
      </c>
      <c r="AH3268" s="166" t="s">
        <v>17931</v>
      </c>
      <c r="AI3268" s="186">
        <v>0.19</v>
      </c>
      <c r="AJ3268" s="184">
        <v>31</v>
      </c>
      <c r="AK3268" s="167">
        <f t="shared" si="467"/>
        <v>1.6136986301369862E-2</v>
      </c>
      <c r="AL3268" s="167">
        <v>0</v>
      </c>
      <c r="AM3268" s="187">
        <f>SUBTOTAL(9,AK3268:AL3268)</f>
        <v>1.6136986301369862E-2</v>
      </c>
      <c r="AN3268" s="167">
        <f t="shared" si="465"/>
        <v>1.6136986301369862E-2</v>
      </c>
      <c r="AO3268" s="167">
        <v>0</v>
      </c>
      <c r="AP3268" s="167">
        <f t="shared" si="466"/>
        <v>1.6136986301369862E-2</v>
      </c>
      <c r="AQ3268" s="167">
        <f t="shared" si="463"/>
        <v>0.48410958904109586</v>
      </c>
      <c r="AR3268" s="193" t="s">
        <v>231</v>
      </c>
      <c r="AS3268" s="194"/>
      <c r="AT3268" s="166" t="s">
        <v>325</v>
      </c>
      <c r="AU3268" s="166" t="s">
        <v>5890</v>
      </c>
      <c r="AV3268" s="679" t="s">
        <v>6535</v>
      </c>
      <c r="AW3268" s="166" t="s">
        <v>234</v>
      </c>
      <c r="AX3268" s="2254"/>
      <c r="AY3268" s="2254"/>
    </row>
    <row r="3269" spans="1:52" s="1395" customFormat="1" ht="15.95" customHeight="1" x14ac:dyDescent="0.25">
      <c r="A3269" s="353">
        <v>759</v>
      </c>
      <c r="B3269" s="354" t="s">
        <v>54</v>
      </c>
      <c r="C3269" s="366" t="s">
        <v>5890</v>
      </c>
      <c r="D3269" s="354" t="s">
        <v>26137</v>
      </c>
      <c r="E3269" s="272" t="s">
        <v>26138</v>
      </c>
      <c r="F3269" s="272" t="s">
        <v>26139</v>
      </c>
      <c r="G3269" s="354" t="s">
        <v>221</v>
      </c>
      <c r="H3269" s="354" t="s">
        <v>219</v>
      </c>
      <c r="I3269" s="354" t="s">
        <v>220</v>
      </c>
      <c r="J3269" s="354" t="s">
        <v>221</v>
      </c>
      <c r="K3269" s="272" t="s">
        <v>879</v>
      </c>
      <c r="L3269" s="272" t="s">
        <v>221</v>
      </c>
      <c r="M3269" s="272" t="s">
        <v>879</v>
      </c>
      <c r="N3269" s="440">
        <v>3.4</v>
      </c>
      <c r="O3269" s="440">
        <v>2.2000000000000002</v>
      </c>
      <c r="P3269" s="440">
        <f>O3269*N3269</f>
        <v>7.48</v>
      </c>
      <c r="Q3269" s="1010">
        <v>2</v>
      </c>
      <c r="R3269" s="357"/>
      <c r="S3269" s="505">
        <v>1</v>
      </c>
      <c r="T3269" s="357"/>
      <c r="U3269" s="505">
        <v>0</v>
      </c>
      <c r="V3269" s="357"/>
      <c r="W3269" s="357"/>
      <c r="X3269" s="357"/>
      <c r="Y3269" s="272" t="s">
        <v>6539</v>
      </c>
      <c r="Z3269" s="354" t="s">
        <v>21964</v>
      </c>
      <c r="AA3269" s="443" t="s">
        <v>22808</v>
      </c>
      <c r="AB3269" s="354" t="s">
        <v>26140</v>
      </c>
      <c r="AC3269" s="354" t="s">
        <v>26141</v>
      </c>
      <c r="AD3269" s="271" t="s">
        <v>26142</v>
      </c>
      <c r="AE3269" s="354" t="s">
        <v>26143</v>
      </c>
      <c r="AF3269" s="354" t="s">
        <v>21964</v>
      </c>
      <c r="AG3269" s="443" t="s">
        <v>22808</v>
      </c>
      <c r="AH3269" s="354" t="s">
        <v>22794</v>
      </c>
      <c r="AI3269" s="360">
        <v>0.14000000000000001</v>
      </c>
      <c r="AJ3269" s="503">
        <v>450</v>
      </c>
      <c r="AK3269" s="359">
        <f>AJ3269*AI3269/365</f>
        <v>0.17260273972602741</v>
      </c>
      <c r="AL3269" s="359">
        <v>0</v>
      </c>
      <c r="AM3269" s="361">
        <f>SUBTOTAL(9,AK3269:AL3269)</f>
        <v>0.17260273972602741</v>
      </c>
      <c r="AN3269" s="359">
        <f t="shared" si="465"/>
        <v>0.17260273972602741</v>
      </c>
      <c r="AO3269" s="359">
        <v>0</v>
      </c>
      <c r="AP3269" s="359">
        <f t="shared" si="466"/>
        <v>0.17260273972602741</v>
      </c>
      <c r="AQ3269" s="359">
        <f t="shared" si="463"/>
        <v>5.1780821917808222</v>
      </c>
      <c r="AR3269" s="362" t="s">
        <v>231</v>
      </c>
      <c r="AS3269" s="363" t="s">
        <v>431</v>
      </c>
      <c r="AT3269" s="354" t="s">
        <v>325</v>
      </c>
      <c r="AU3269" s="354" t="s">
        <v>5890</v>
      </c>
      <c r="AV3269" s="923" t="s">
        <v>6544</v>
      </c>
      <c r="AW3269" s="354" t="s">
        <v>234</v>
      </c>
      <c r="AX3269" s="447" t="s">
        <v>26144</v>
      </c>
      <c r="AY3269" s="2711"/>
      <c r="AZ3269" s="447" t="s">
        <v>26145</v>
      </c>
    </row>
    <row r="3270" spans="1:52" s="55" customFormat="1" ht="15.95" customHeight="1" x14ac:dyDescent="0.25">
      <c r="A3270" s="734">
        <v>760</v>
      </c>
      <c r="B3270" s="735" t="s">
        <v>54</v>
      </c>
      <c r="C3270" s="988" t="s">
        <v>5890</v>
      </c>
      <c r="D3270" s="735" t="s">
        <v>6545</v>
      </c>
      <c r="E3270" s="736" t="s">
        <v>6546</v>
      </c>
      <c r="F3270" s="736" t="s">
        <v>6547</v>
      </c>
      <c r="G3270" s="735"/>
      <c r="H3270" s="735" t="s">
        <v>219</v>
      </c>
      <c r="I3270" s="735" t="s">
        <v>220</v>
      </c>
      <c r="J3270" s="735" t="s">
        <v>317</v>
      </c>
      <c r="K3270" s="735">
        <v>0</v>
      </c>
      <c r="L3270" s="735" t="s">
        <v>317</v>
      </c>
      <c r="M3270" s="735">
        <v>0</v>
      </c>
      <c r="N3270" s="737">
        <v>4</v>
      </c>
      <c r="O3270" s="737">
        <v>1.5</v>
      </c>
      <c r="P3270" s="737">
        <v>6</v>
      </c>
      <c r="Q3270" s="738">
        <v>1</v>
      </c>
      <c r="R3270" s="739"/>
      <c r="S3270" s="740">
        <v>1</v>
      </c>
      <c r="T3270" s="739"/>
      <c r="U3270" s="740">
        <v>0</v>
      </c>
      <c r="V3270" s="739">
        <v>1</v>
      </c>
      <c r="W3270" s="739">
        <v>1</v>
      </c>
      <c r="X3270" s="739"/>
      <c r="Y3270" s="736" t="s">
        <v>6353</v>
      </c>
      <c r="Z3270" s="735" t="s">
        <v>6548</v>
      </c>
      <c r="AA3270" s="741">
        <v>1025003750331</v>
      </c>
      <c r="AB3270" s="735" t="s">
        <v>6549</v>
      </c>
      <c r="AC3270" s="735" t="s">
        <v>6550</v>
      </c>
      <c r="AD3270" s="735" t="s">
        <v>6551</v>
      </c>
      <c r="AE3270" s="735" t="s">
        <v>6549</v>
      </c>
      <c r="AF3270" s="735" t="s">
        <v>6548</v>
      </c>
      <c r="AG3270" s="742">
        <v>1025003750331</v>
      </c>
      <c r="AH3270" s="735" t="s">
        <v>17042</v>
      </c>
      <c r="AI3270" s="743">
        <v>0.19</v>
      </c>
      <c r="AJ3270" s="744">
        <v>150</v>
      </c>
      <c r="AK3270" s="828">
        <f t="shared" si="467"/>
        <v>7.8082191780821916E-2</v>
      </c>
      <c r="AL3270" s="828">
        <v>0</v>
      </c>
      <c r="AM3270" s="745">
        <f>SUBTOTAL(9,AK3270:AL3270)</f>
        <v>7.8082191780821916E-2</v>
      </c>
      <c r="AN3270" s="828">
        <f t="shared" si="465"/>
        <v>7.8082191780821916E-2</v>
      </c>
      <c r="AO3270" s="828">
        <v>0</v>
      </c>
      <c r="AP3270" s="828">
        <f t="shared" si="466"/>
        <v>7.8082191780821916E-2</v>
      </c>
      <c r="AQ3270" s="828">
        <f t="shared" si="463"/>
        <v>2.3424657534246576</v>
      </c>
      <c r="AR3270" s="746" t="s">
        <v>231</v>
      </c>
      <c r="AS3270" s="747"/>
      <c r="AT3270" s="735" t="s">
        <v>325</v>
      </c>
      <c r="AU3270" s="735" t="s">
        <v>5890</v>
      </c>
      <c r="AV3270" s="935" t="s">
        <v>6552</v>
      </c>
      <c r="AW3270" s="735" t="s">
        <v>18131</v>
      </c>
      <c r="AX3270" s="735" t="s">
        <v>17164</v>
      </c>
      <c r="AY3270" s="2254"/>
    </row>
    <row r="3271" spans="1:52" s="55" customFormat="1" ht="15.95" customHeight="1" x14ac:dyDescent="0.25">
      <c r="A3271" s="734">
        <v>761</v>
      </c>
      <c r="B3271" s="735" t="s">
        <v>54</v>
      </c>
      <c r="C3271" s="988" t="s">
        <v>5890</v>
      </c>
      <c r="D3271" s="735" t="s">
        <v>6553</v>
      </c>
      <c r="E3271" s="736" t="s">
        <v>6554</v>
      </c>
      <c r="F3271" s="736" t="s">
        <v>6555</v>
      </c>
      <c r="G3271" s="735"/>
      <c r="H3271" s="735" t="s">
        <v>219</v>
      </c>
      <c r="I3271" s="735" t="s">
        <v>220</v>
      </c>
      <c r="J3271" s="735" t="s">
        <v>317</v>
      </c>
      <c r="K3271" s="735">
        <v>0</v>
      </c>
      <c r="L3271" s="735" t="s">
        <v>317</v>
      </c>
      <c r="M3271" s="735">
        <v>0</v>
      </c>
      <c r="N3271" s="737">
        <v>2</v>
      </c>
      <c r="O3271" s="737">
        <v>2</v>
      </c>
      <c r="P3271" s="737">
        <v>4</v>
      </c>
      <c r="Q3271" s="738">
        <v>1</v>
      </c>
      <c r="R3271" s="739"/>
      <c r="S3271" s="740">
        <v>1</v>
      </c>
      <c r="T3271" s="739"/>
      <c r="U3271" s="740">
        <v>0</v>
      </c>
      <c r="V3271" s="739">
        <v>1</v>
      </c>
      <c r="W3271" s="739">
        <v>1</v>
      </c>
      <c r="X3271" s="739"/>
      <c r="Y3271" s="736" t="s">
        <v>6353</v>
      </c>
      <c r="Z3271" s="735" t="s">
        <v>6556</v>
      </c>
      <c r="AA3271" s="741">
        <v>1085030000043</v>
      </c>
      <c r="AB3271" s="735" t="s">
        <v>6557</v>
      </c>
      <c r="AC3271" s="735" t="s">
        <v>6558</v>
      </c>
      <c r="AD3271" s="936" t="s">
        <v>6559</v>
      </c>
      <c r="AE3271" s="735" t="s">
        <v>6557</v>
      </c>
      <c r="AF3271" s="735" t="s">
        <v>6556</v>
      </c>
      <c r="AG3271" s="742">
        <v>1085030000043</v>
      </c>
      <c r="AH3271" s="741" t="s">
        <v>17033</v>
      </c>
      <c r="AI3271" s="743">
        <v>0.14000000000000001</v>
      </c>
      <c r="AJ3271" s="744">
        <v>120</v>
      </c>
      <c r="AK3271" s="828">
        <f t="shared" si="467"/>
        <v>4.6027397260273974E-2</v>
      </c>
      <c r="AL3271" s="828">
        <v>0</v>
      </c>
      <c r="AM3271" s="745">
        <f>SUBTOTAL(9,AK3271:AL3271)</f>
        <v>4.6027397260273974E-2</v>
      </c>
      <c r="AN3271" s="828">
        <f t="shared" si="465"/>
        <v>4.6027397260273974E-2</v>
      </c>
      <c r="AO3271" s="828">
        <v>0</v>
      </c>
      <c r="AP3271" s="828">
        <f t="shared" si="466"/>
        <v>4.6027397260273974E-2</v>
      </c>
      <c r="AQ3271" s="828">
        <f t="shared" si="463"/>
        <v>1.3808219178082193</v>
      </c>
      <c r="AR3271" s="746" t="s">
        <v>231</v>
      </c>
      <c r="AS3271" s="747"/>
      <c r="AT3271" s="735" t="s">
        <v>325</v>
      </c>
      <c r="AU3271" s="735" t="s">
        <v>5890</v>
      </c>
      <c r="AV3271" s="935" t="s">
        <v>6560</v>
      </c>
      <c r="AW3271" s="735" t="s">
        <v>18131</v>
      </c>
      <c r="AX3271" s="735" t="s">
        <v>17165</v>
      </c>
      <c r="AY3271" s="2254"/>
    </row>
    <row r="3272" spans="1:52" s="55" customFormat="1" ht="15.95" customHeight="1" x14ac:dyDescent="0.25">
      <c r="A3272" s="734">
        <v>762</v>
      </c>
      <c r="B3272" s="735" t="s">
        <v>54</v>
      </c>
      <c r="C3272" s="988" t="s">
        <v>5890</v>
      </c>
      <c r="D3272" s="735" t="s">
        <v>19908</v>
      </c>
      <c r="E3272" s="1359" t="s">
        <v>6537</v>
      </c>
      <c r="F3272" s="735">
        <v>36.992671000000001</v>
      </c>
      <c r="G3272" s="735"/>
      <c r="H3272" s="735" t="s">
        <v>219</v>
      </c>
      <c r="I3272" s="735" t="s">
        <v>220</v>
      </c>
      <c r="J3272" s="736" t="s">
        <v>317</v>
      </c>
      <c r="K3272" s="736" t="s">
        <v>317</v>
      </c>
      <c r="L3272" s="736" t="s">
        <v>317</v>
      </c>
      <c r="M3272" s="736" t="s">
        <v>317</v>
      </c>
      <c r="N3272" s="737">
        <v>3</v>
      </c>
      <c r="O3272" s="737">
        <v>1.5</v>
      </c>
      <c r="P3272" s="737">
        <v>4.5</v>
      </c>
      <c r="Q3272" s="738">
        <v>1</v>
      </c>
      <c r="R3272" s="739"/>
      <c r="S3272" s="740">
        <v>1</v>
      </c>
      <c r="T3272" s="739"/>
      <c r="U3272" s="740">
        <v>0</v>
      </c>
      <c r="V3272" s="739">
        <v>1</v>
      </c>
      <c r="W3272" s="739">
        <v>1</v>
      </c>
      <c r="X3272" s="739"/>
      <c r="Y3272" s="735" t="s">
        <v>6199</v>
      </c>
      <c r="Z3272" s="2469" t="s">
        <v>6562</v>
      </c>
      <c r="AA3272" s="741">
        <v>1155030003116</v>
      </c>
      <c r="AB3272" s="735" t="s">
        <v>6563</v>
      </c>
      <c r="AC3272" s="735" t="s">
        <v>6564</v>
      </c>
      <c r="AD3272" s="936" t="s">
        <v>6565</v>
      </c>
      <c r="AE3272" s="735" t="s">
        <v>6563</v>
      </c>
      <c r="AF3272" s="2469" t="s">
        <v>6566</v>
      </c>
      <c r="AG3272" s="742">
        <v>1155030003116</v>
      </c>
      <c r="AH3272" s="735" t="s">
        <v>17014</v>
      </c>
      <c r="AI3272" s="743">
        <v>0.39</v>
      </c>
      <c r="AJ3272" s="744">
        <v>292</v>
      </c>
      <c r="AK3272" s="828">
        <v>0.312</v>
      </c>
      <c r="AL3272" s="828">
        <v>0</v>
      </c>
      <c r="AM3272" s="745">
        <f t="shared" si="462"/>
        <v>0.312</v>
      </c>
      <c r="AN3272" s="828">
        <f t="shared" si="465"/>
        <v>0.312</v>
      </c>
      <c r="AO3272" s="828">
        <v>0</v>
      </c>
      <c r="AP3272" s="828">
        <f t="shared" si="466"/>
        <v>0.312</v>
      </c>
      <c r="AQ3272" s="828">
        <f t="shared" si="463"/>
        <v>9.36</v>
      </c>
      <c r="AR3272" s="746" t="s">
        <v>231</v>
      </c>
      <c r="AS3272" s="747"/>
      <c r="AT3272" s="735" t="s">
        <v>325</v>
      </c>
      <c r="AU3272" s="735" t="s">
        <v>5890</v>
      </c>
      <c r="AV3272" s="935" t="s">
        <v>6567</v>
      </c>
      <c r="AW3272" s="735" t="s">
        <v>18131</v>
      </c>
      <c r="AX3272" s="735" t="s">
        <v>20215</v>
      </c>
      <c r="AY3272" s="2254"/>
    </row>
    <row r="3273" spans="1:52" s="55" customFormat="1" ht="15.95" customHeight="1" x14ac:dyDescent="0.25">
      <c r="A3273" s="182">
        <v>763</v>
      </c>
      <c r="B3273" s="166" t="s">
        <v>54</v>
      </c>
      <c r="C3273" s="170" t="s">
        <v>17640</v>
      </c>
      <c r="D3273" s="166" t="s">
        <v>19299</v>
      </c>
      <c r="E3273" s="166" t="s">
        <v>6568</v>
      </c>
      <c r="F3273" s="166" t="s">
        <v>6569</v>
      </c>
      <c r="G3273" s="166"/>
      <c r="H3273" s="166" t="s">
        <v>732</v>
      </c>
      <c r="I3273" s="166">
        <v>0</v>
      </c>
      <c r="J3273" s="166" t="s">
        <v>317</v>
      </c>
      <c r="K3273" s="166">
        <v>0</v>
      </c>
      <c r="L3273" s="166" t="s">
        <v>317</v>
      </c>
      <c r="M3273" s="166">
        <v>0</v>
      </c>
      <c r="N3273" s="199">
        <v>7</v>
      </c>
      <c r="O3273" s="199">
        <v>2</v>
      </c>
      <c r="P3273" s="199">
        <v>14</v>
      </c>
      <c r="Q3273" s="1012">
        <v>1</v>
      </c>
      <c r="R3273" s="183"/>
      <c r="S3273" s="223">
        <v>0</v>
      </c>
      <c r="T3273" s="183"/>
      <c r="U3273" s="223">
        <v>0</v>
      </c>
      <c r="V3273" s="183">
        <v>1</v>
      </c>
      <c r="W3273" s="183">
        <v>1</v>
      </c>
      <c r="X3273" s="183"/>
      <c r="Y3273" s="198" t="s">
        <v>6570</v>
      </c>
      <c r="Z3273" s="166" t="s">
        <v>6571</v>
      </c>
      <c r="AA3273" s="203">
        <v>1027739002895</v>
      </c>
      <c r="AB3273" s="166" t="s">
        <v>6572</v>
      </c>
      <c r="AC3273" s="166" t="s">
        <v>6573</v>
      </c>
      <c r="AD3273" s="166" t="s">
        <v>6574</v>
      </c>
      <c r="AE3273" s="166" t="s">
        <v>6572</v>
      </c>
      <c r="AF3273" s="166" t="s">
        <v>6571</v>
      </c>
      <c r="AG3273" s="165">
        <v>1027739002895</v>
      </c>
      <c r="AH3273" s="203" t="s">
        <v>17070</v>
      </c>
      <c r="AI3273" s="186">
        <v>0.87</v>
      </c>
      <c r="AJ3273" s="184">
        <v>12</v>
      </c>
      <c r="AK3273" s="167">
        <f>AJ3273*AI3273/365</f>
        <v>2.8602739726027396E-2</v>
      </c>
      <c r="AL3273" s="167">
        <v>0</v>
      </c>
      <c r="AM3273" s="187">
        <f>SUBTOTAL(9,AK3273:AL3273)</f>
        <v>2.8602739726027396E-2</v>
      </c>
      <c r="AN3273" s="167">
        <f t="shared" si="465"/>
        <v>2.8602739726027396E-2</v>
      </c>
      <c r="AO3273" s="167">
        <v>0</v>
      </c>
      <c r="AP3273" s="167">
        <f t="shared" si="466"/>
        <v>2.8602739726027396E-2</v>
      </c>
      <c r="AQ3273" s="167">
        <f t="shared" si="463"/>
        <v>0.8580821917808219</v>
      </c>
      <c r="AR3273" s="193" t="s">
        <v>231</v>
      </c>
      <c r="AS3273" s="194"/>
      <c r="AT3273" s="166" t="s">
        <v>325</v>
      </c>
      <c r="AU3273" s="166" t="s">
        <v>5890</v>
      </c>
      <c r="AV3273" s="679" t="s">
        <v>6575</v>
      </c>
      <c r="AW3273" s="166" t="s">
        <v>234</v>
      </c>
      <c r="AX3273" s="2254"/>
      <c r="AY3273" s="2254"/>
    </row>
    <row r="3274" spans="1:52" s="55" customFormat="1" ht="15.95" customHeight="1" x14ac:dyDescent="0.25">
      <c r="A3274" s="734">
        <v>764</v>
      </c>
      <c r="B3274" s="735" t="s">
        <v>54</v>
      </c>
      <c r="C3274" s="988" t="s">
        <v>17640</v>
      </c>
      <c r="D3274" s="735" t="s">
        <v>19300</v>
      </c>
      <c r="E3274" s="735" t="s">
        <v>6576</v>
      </c>
      <c r="F3274" s="735" t="s">
        <v>6577</v>
      </c>
      <c r="G3274" s="735"/>
      <c r="H3274" s="735" t="s">
        <v>219</v>
      </c>
      <c r="I3274" s="735" t="s">
        <v>6578</v>
      </c>
      <c r="J3274" s="735" t="s">
        <v>317</v>
      </c>
      <c r="K3274" s="735">
        <v>0</v>
      </c>
      <c r="L3274" s="735" t="s">
        <v>317</v>
      </c>
      <c r="M3274" s="735">
        <v>0</v>
      </c>
      <c r="N3274" s="737">
        <v>5</v>
      </c>
      <c r="O3274" s="737">
        <v>2</v>
      </c>
      <c r="P3274" s="737">
        <v>10</v>
      </c>
      <c r="Q3274" s="738">
        <v>1</v>
      </c>
      <c r="R3274" s="739"/>
      <c r="S3274" s="740">
        <v>0</v>
      </c>
      <c r="T3274" s="739"/>
      <c r="U3274" s="740">
        <v>0</v>
      </c>
      <c r="V3274" s="739">
        <v>1</v>
      </c>
      <c r="W3274" s="739">
        <v>1</v>
      </c>
      <c r="X3274" s="739"/>
      <c r="Y3274" s="736" t="s">
        <v>6120</v>
      </c>
      <c r="Z3274" s="735" t="s">
        <v>6579</v>
      </c>
      <c r="AA3274" s="741">
        <v>1025003754005</v>
      </c>
      <c r="AB3274" s="735" t="s">
        <v>6032</v>
      </c>
      <c r="AC3274" s="735" t="s">
        <v>6580</v>
      </c>
      <c r="AD3274" s="735" t="s">
        <v>6141</v>
      </c>
      <c r="AE3274" s="735" t="s">
        <v>6032</v>
      </c>
      <c r="AF3274" s="735" t="s">
        <v>6579</v>
      </c>
      <c r="AG3274" s="742">
        <v>1025003754005</v>
      </c>
      <c r="AH3274" s="735" t="s">
        <v>17019</v>
      </c>
      <c r="AI3274" s="743">
        <v>0.87</v>
      </c>
      <c r="AJ3274" s="744">
        <v>4</v>
      </c>
      <c r="AK3274" s="828">
        <v>9.5342465753424661E-3</v>
      </c>
      <c r="AL3274" s="828">
        <v>0</v>
      </c>
      <c r="AM3274" s="745">
        <f t="shared" si="462"/>
        <v>9.5342465753424661E-3</v>
      </c>
      <c r="AN3274" s="828">
        <f t="shared" si="465"/>
        <v>9.5342465753424661E-3</v>
      </c>
      <c r="AO3274" s="828">
        <v>0</v>
      </c>
      <c r="AP3274" s="828">
        <f t="shared" si="466"/>
        <v>9.5342465753424661E-3</v>
      </c>
      <c r="AQ3274" s="828">
        <f t="shared" si="463"/>
        <v>0.28602739726027399</v>
      </c>
      <c r="AR3274" s="746" t="s">
        <v>231</v>
      </c>
      <c r="AS3274" s="747"/>
      <c r="AT3274" s="735" t="s">
        <v>325</v>
      </c>
      <c r="AU3274" s="735" t="s">
        <v>5890</v>
      </c>
      <c r="AV3274" s="935" t="s">
        <v>6581</v>
      </c>
      <c r="AW3274" s="735" t="s">
        <v>18131</v>
      </c>
      <c r="AX3274" s="735" t="s">
        <v>21176</v>
      </c>
      <c r="AY3274" s="2254"/>
    </row>
    <row r="3275" spans="1:52" s="55" customFormat="1" ht="15.95" customHeight="1" x14ac:dyDescent="0.25">
      <c r="A3275" s="734">
        <v>765</v>
      </c>
      <c r="B3275" s="735" t="s">
        <v>54</v>
      </c>
      <c r="C3275" s="988" t="s">
        <v>17640</v>
      </c>
      <c r="D3275" s="735" t="s">
        <v>19301</v>
      </c>
      <c r="E3275" s="735" t="s">
        <v>6582</v>
      </c>
      <c r="F3275" s="735" t="s">
        <v>6583</v>
      </c>
      <c r="G3275" s="735"/>
      <c r="H3275" s="735" t="s">
        <v>732</v>
      </c>
      <c r="I3275" s="735">
        <v>0</v>
      </c>
      <c r="J3275" s="735" t="s">
        <v>317</v>
      </c>
      <c r="K3275" s="735">
        <v>0</v>
      </c>
      <c r="L3275" s="735" t="s">
        <v>317</v>
      </c>
      <c r="M3275" s="735">
        <v>0</v>
      </c>
      <c r="N3275" s="737">
        <v>5</v>
      </c>
      <c r="O3275" s="737">
        <v>2</v>
      </c>
      <c r="P3275" s="737">
        <v>10</v>
      </c>
      <c r="Q3275" s="738">
        <v>1</v>
      </c>
      <c r="R3275" s="739"/>
      <c r="S3275" s="740">
        <v>0</v>
      </c>
      <c r="T3275" s="739"/>
      <c r="U3275" s="740">
        <v>0</v>
      </c>
      <c r="V3275" s="739">
        <v>1</v>
      </c>
      <c r="W3275" s="739">
        <v>1</v>
      </c>
      <c r="X3275" s="739"/>
      <c r="Y3275" s="736" t="s">
        <v>6120</v>
      </c>
      <c r="Z3275" s="735" t="s">
        <v>6584</v>
      </c>
      <c r="AA3275" s="741">
        <v>1025003754005</v>
      </c>
      <c r="AB3275" s="735" t="s">
        <v>6585</v>
      </c>
      <c r="AC3275" s="735" t="s">
        <v>6580</v>
      </c>
      <c r="AD3275" s="735" t="s">
        <v>6141</v>
      </c>
      <c r="AE3275" s="735" t="s">
        <v>6585</v>
      </c>
      <c r="AF3275" s="735" t="s">
        <v>6584</v>
      </c>
      <c r="AG3275" s="742">
        <v>1025003754005</v>
      </c>
      <c r="AH3275" s="735" t="s">
        <v>17019</v>
      </c>
      <c r="AI3275" s="743">
        <v>0.87</v>
      </c>
      <c r="AJ3275" s="744">
        <v>4</v>
      </c>
      <c r="AK3275" s="828">
        <v>9.5342465753424661E-3</v>
      </c>
      <c r="AL3275" s="828">
        <v>0</v>
      </c>
      <c r="AM3275" s="745">
        <f t="shared" si="462"/>
        <v>9.5342465753424661E-3</v>
      </c>
      <c r="AN3275" s="828">
        <f t="shared" si="465"/>
        <v>9.5342465753424661E-3</v>
      </c>
      <c r="AO3275" s="828">
        <v>0</v>
      </c>
      <c r="AP3275" s="828">
        <f t="shared" si="466"/>
        <v>9.5342465753424661E-3</v>
      </c>
      <c r="AQ3275" s="828">
        <f t="shared" si="463"/>
        <v>0.28602739726027399</v>
      </c>
      <c r="AR3275" s="746" t="s">
        <v>231</v>
      </c>
      <c r="AS3275" s="747"/>
      <c r="AT3275" s="735" t="s">
        <v>325</v>
      </c>
      <c r="AU3275" s="735" t="s">
        <v>5890</v>
      </c>
      <c r="AV3275" s="935" t="s">
        <v>6586</v>
      </c>
      <c r="AW3275" s="735" t="s">
        <v>18131</v>
      </c>
      <c r="AX3275" s="735" t="s">
        <v>21176</v>
      </c>
      <c r="AY3275" s="2254"/>
    </row>
    <row r="3276" spans="1:52" s="55" customFormat="1" ht="15.95" customHeight="1" x14ac:dyDescent="0.25">
      <c r="A3276" s="734">
        <v>766</v>
      </c>
      <c r="B3276" s="735" t="s">
        <v>54</v>
      </c>
      <c r="C3276" s="988" t="s">
        <v>17640</v>
      </c>
      <c r="D3276" s="735" t="s">
        <v>19302</v>
      </c>
      <c r="E3276" s="735" t="s">
        <v>6587</v>
      </c>
      <c r="F3276" s="735" t="s">
        <v>6588</v>
      </c>
      <c r="G3276" s="735"/>
      <c r="H3276" s="735" t="s">
        <v>219</v>
      </c>
      <c r="I3276" s="735" t="s">
        <v>220</v>
      </c>
      <c r="J3276" s="735" t="s">
        <v>317</v>
      </c>
      <c r="K3276" s="735">
        <v>0</v>
      </c>
      <c r="L3276" s="735" t="s">
        <v>317</v>
      </c>
      <c r="M3276" s="735">
        <v>0</v>
      </c>
      <c r="N3276" s="737">
        <v>3</v>
      </c>
      <c r="O3276" s="737">
        <v>2</v>
      </c>
      <c r="P3276" s="743">
        <v>6</v>
      </c>
      <c r="Q3276" s="738">
        <v>1</v>
      </c>
      <c r="R3276" s="739"/>
      <c r="S3276" s="740">
        <v>0</v>
      </c>
      <c r="T3276" s="739"/>
      <c r="U3276" s="740">
        <v>0</v>
      </c>
      <c r="V3276" s="739">
        <v>1</v>
      </c>
      <c r="W3276" s="739">
        <v>1</v>
      </c>
      <c r="X3276" s="739"/>
      <c r="Y3276" s="736" t="s">
        <v>6120</v>
      </c>
      <c r="Z3276" s="735" t="s">
        <v>6589</v>
      </c>
      <c r="AA3276" s="741" t="s">
        <v>6590</v>
      </c>
      <c r="AB3276" s="735" t="s">
        <v>6585</v>
      </c>
      <c r="AC3276" s="735" t="s">
        <v>6591</v>
      </c>
      <c r="AD3276" s="735" t="s">
        <v>6125</v>
      </c>
      <c r="AE3276" s="735" t="s">
        <v>6585</v>
      </c>
      <c r="AF3276" s="735" t="s">
        <v>6589</v>
      </c>
      <c r="AG3276" s="742" t="s">
        <v>6590</v>
      </c>
      <c r="AH3276" s="735" t="s">
        <v>17019</v>
      </c>
      <c r="AI3276" s="743">
        <v>0.87</v>
      </c>
      <c r="AJ3276" s="744">
        <v>10</v>
      </c>
      <c r="AK3276" s="828">
        <v>2.3835616438356161E-2</v>
      </c>
      <c r="AL3276" s="828">
        <v>0</v>
      </c>
      <c r="AM3276" s="745">
        <f t="shared" si="462"/>
        <v>2.3835616438356161E-2</v>
      </c>
      <c r="AN3276" s="828">
        <f t="shared" si="465"/>
        <v>2.3835616438356161E-2</v>
      </c>
      <c r="AO3276" s="828">
        <v>0</v>
      </c>
      <c r="AP3276" s="828">
        <f t="shared" si="466"/>
        <v>2.3835616438356161E-2</v>
      </c>
      <c r="AQ3276" s="828">
        <f t="shared" si="463"/>
        <v>0.71506849315068477</v>
      </c>
      <c r="AR3276" s="746" t="s">
        <v>231</v>
      </c>
      <c r="AS3276" s="747"/>
      <c r="AT3276" s="735" t="s">
        <v>325</v>
      </c>
      <c r="AU3276" s="735" t="s">
        <v>5890</v>
      </c>
      <c r="AV3276" s="935" t="s">
        <v>6592</v>
      </c>
      <c r="AW3276" s="735" t="s">
        <v>18131</v>
      </c>
      <c r="AX3276" s="735" t="s">
        <v>21267</v>
      </c>
      <c r="AY3276" s="2254"/>
    </row>
    <row r="3277" spans="1:52" s="55" customFormat="1" ht="15.95" customHeight="1" x14ac:dyDescent="0.25">
      <c r="A3277" s="734">
        <v>767</v>
      </c>
      <c r="B3277" s="735" t="s">
        <v>54</v>
      </c>
      <c r="C3277" s="988" t="s">
        <v>17640</v>
      </c>
      <c r="D3277" s="735" t="s">
        <v>19303</v>
      </c>
      <c r="E3277" s="735" t="s">
        <v>6593</v>
      </c>
      <c r="F3277" s="735" t="s">
        <v>6594</v>
      </c>
      <c r="G3277" s="735"/>
      <c r="H3277" s="735" t="s">
        <v>732</v>
      </c>
      <c r="I3277" s="735">
        <v>0</v>
      </c>
      <c r="J3277" s="735" t="s">
        <v>317</v>
      </c>
      <c r="K3277" s="735">
        <v>0</v>
      </c>
      <c r="L3277" s="735" t="s">
        <v>317</v>
      </c>
      <c r="M3277" s="735">
        <v>0</v>
      </c>
      <c r="N3277" s="737">
        <v>5</v>
      </c>
      <c r="O3277" s="737">
        <v>2</v>
      </c>
      <c r="P3277" s="737">
        <v>10</v>
      </c>
      <c r="Q3277" s="738">
        <v>1</v>
      </c>
      <c r="R3277" s="739"/>
      <c r="S3277" s="740">
        <v>0</v>
      </c>
      <c r="T3277" s="739"/>
      <c r="U3277" s="740">
        <v>0</v>
      </c>
      <c r="V3277" s="739">
        <v>1</v>
      </c>
      <c r="W3277" s="739">
        <v>1</v>
      </c>
      <c r="X3277" s="739"/>
      <c r="Y3277" s="736" t="s">
        <v>6120</v>
      </c>
      <c r="Z3277" s="735" t="s">
        <v>6595</v>
      </c>
      <c r="AA3277" s="741" t="s">
        <v>6590</v>
      </c>
      <c r="AB3277" s="735" t="s">
        <v>6585</v>
      </c>
      <c r="AC3277" s="735" t="s">
        <v>6591</v>
      </c>
      <c r="AD3277" s="735" t="s">
        <v>6125</v>
      </c>
      <c r="AE3277" s="735" t="s">
        <v>6585</v>
      </c>
      <c r="AF3277" s="735" t="s">
        <v>6595</v>
      </c>
      <c r="AG3277" s="742" t="s">
        <v>6590</v>
      </c>
      <c r="AH3277" s="735" t="s">
        <v>17019</v>
      </c>
      <c r="AI3277" s="743">
        <v>0.87</v>
      </c>
      <c r="AJ3277" s="744">
        <v>6</v>
      </c>
      <c r="AK3277" s="828">
        <v>1.4301369863013698E-2</v>
      </c>
      <c r="AL3277" s="828">
        <v>0</v>
      </c>
      <c r="AM3277" s="745">
        <f t="shared" si="462"/>
        <v>1.4301369863013698E-2</v>
      </c>
      <c r="AN3277" s="828">
        <f t="shared" si="465"/>
        <v>1.4301369863013698E-2</v>
      </c>
      <c r="AO3277" s="828">
        <v>0</v>
      </c>
      <c r="AP3277" s="828">
        <f t="shared" si="466"/>
        <v>1.4301369863013698E-2</v>
      </c>
      <c r="AQ3277" s="828">
        <f t="shared" si="463"/>
        <v>0.42904109589041095</v>
      </c>
      <c r="AR3277" s="746" t="s">
        <v>231</v>
      </c>
      <c r="AS3277" s="747"/>
      <c r="AT3277" s="735" t="s">
        <v>325</v>
      </c>
      <c r="AU3277" s="735" t="s">
        <v>5890</v>
      </c>
      <c r="AV3277" s="935" t="s">
        <v>6596</v>
      </c>
      <c r="AW3277" s="735" t="s">
        <v>18131</v>
      </c>
      <c r="AX3277" s="735" t="s">
        <v>21267</v>
      </c>
      <c r="AY3277" s="2254"/>
    </row>
    <row r="3278" spans="1:52" s="55" customFormat="1" ht="15.95" customHeight="1" x14ac:dyDescent="0.25">
      <c r="A3278" s="734">
        <v>768</v>
      </c>
      <c r="B3278" s="735" t="s">
        <v>54</v>
      </c>
      <c r="C3278" s="988" t="s">
        <v>17640</v>
      </c>
      <c r="D3278" s="735" t="s">
        <v>19304</v>
      </c>
      <c r="E3278" s="735" t="s">
        <v>6597</v>
      </c>
      <c r="F3278" s="735" t="s">
        <v>6598</v>
      </c>
      <c r="G3278" s="735"/>
      <c r="H3278" s="735" t="s">
        <v>732</v>
      </c>
      <c r="I3278" s="735">
        <v>0</v>
      </c>
      <c r="J3278" s="735" t="s">
        <v>317</v>
      </c>
      <c r="K3278" s="735">
        <v>0</v>
      </c>
      <c r="L3278" s="735" t="s">
        <v>317</v>
      </c>
      <c r="M3278" s="735">
        <v>0</v>
      </c>
      <c r="N3278" s="743">
        <v>2</v>
      </c>
      <c r="O3278" s="743">
        <v>1.5</v>
      </c>
      <c r="P3278" s="743">
        <v>3</v>
      </c>
      <c r="Q3278" s="744">
        <v>1</v>
      </c>
      <c r="R3278" s="739"/>
      <c r="S3278" s="739">
        <v>0</v>
      </c>
      <c r="T3278" s="739"/>
      <c r="U3278" s="739">
        <v>0</v>
      </c>
      <c r="V3278" s="739">
        <v>1</v>
      </c>
      <c r="W3278" s="739">
        <v>1</v>
      </c>
      <c r="X3278" s="739"/>
      <c r="Y3278" s="735" t="s">
        <v>6599</v>
      </c>
      <c r="Z3278" s="735" t="s">
        <v>6137</v>
      </c>
      <c r="AA3278" s="741">
        <v>1025003754005</v>
      </c>
      <c r="AB3278" s="735" t="s">
        <v>6600</v>
      </c>
      <c r="AC3278" s="735" t="s">
        <v>6580</v>
      </c>
      <c r="AD3278" s="735" t="s">
        <v>6141</v>
      </c>
      <c r="AE3278" s="735" t="s">
        <v>6600</v>
      </c>
      <c r="AF3278" s="735" t="s">
        <v>6137</v>
      </c>
      <c r="AG3278" s="742">
        <v>1025003754005</v>
      </c>
      <c r="AH3278" s="735" t="s">
        <v>17019</v>
      </c>
      <c r="AI3278" s="743">
        <v>0.87</v>
      </c>
      <c r="AJ3278" s="744">
        <v>1</v>
      </c>
      <c r="AK3278" s="828">
        <v>2.3835616438356165E-3</v>
      </c>
      <c r="AL3278" s="828">
        <v>0</v>
      </c>
      <c r="AM3278" s="745">
        <f t="shared" si="462"/>
        <v>2.3835616438356165E-3</v>
      </c>
      <c r="AN3278" s="828">
        <f t="shared" si="465"/>
        <v>2.3835616438356165E-3</v>
      </c>
      <c r="AO3278" s="828">
        <v>0</v>
      </c>
      <c r="AP3278" s="828">
        <f t="shared" si="466"/>
        <v>2.3835616438356165E-3</v>
      </c>
      <c r="AQ3278" s="828">
        <f t="shared" si="463"/>
        <v>7.1506849315068496E-2</v>
      </c>
      <c r="AR3278" s="746" t="s">
        <v>231</v>
      </c>
      <c r="AS3278" s="747"/>
      <c r="AT3278" s="735" t="s">
        <v>325</v>
      </c>
      <c r="AU3278" s="735" t="s">
        <v>5890</v>
      </c>
      <c r="AV3278" s="935" t="s">
        <v>6601</v>
      </c>
      <c r="AW3278" s="735" t="s">
        <v>18131</v>
      </c>
      <c r="AX3278" s="735" t="s">
        <v>21176</v>
      </c>
      <c r="AY3278" s="2254"/>
    </row>
    <row r="3279" spans="1:52" s="55" customFormat="1" ht="15.95" customHeight="1" x14ac:dyDescent="0.25">
      <c r="A3279" s="182">
        <v>769</v>
      </c>
      <c r="B3279" s="166" t="s">
        <v>55</v>
      </c>
      <c r="C3279" s="170" t="s">
        <v>5890</v>
      </c>
      <c r="D3279" s="166" t="s">
        <v>17094</v>
      </c>
      <c r="E3279" s="198" t="s">
        <v>6603</v>
      </c>
      <c r="F3279" s="198" t="s">
        <v>6604</v>
      </c>
      <c r="G3279" s="166"/>
      <c r="H3279" s="166" t="s">
        <v>219</v>
      </c>
      <c r="I3279" s="166" t="s">
        <v>220</v>
      </c>
      <c r="J3279" s="166" t="s">
        <v>221</v>
      </c>
      <c r="K3279" s="198" t="s">
        <v>222</v>
      </c>
      <c r="L3279" s="198" t="s">
        <v>221</v>
      </c>
      <c r="M3279" s="198" t="s">
        <v>879</v>
      </c>
      <c r="N3279" s="199">
        <v>6</v>
      </c>
      <c r="O3279" s="199">
        <v>1.5</v>
      </c>
      <c r="P3279" s="199">
        <v>9</v>
      </c>
      <c r="Q3279" s="1012">
        <v>1</v>
      </c>
      <c r="R3279" s="183"/>
      <c r="S3279" s="223">
        <v>0</v>
      </c>
      <c r="T3279" s="183"/>
      <c r="U3279" s="223">
        <v>0</v>
      </c>
      <c r="V3279" s="183"/>
      <c r="W3279" s="183"/>
      <c r="X3279" s="183"/>
      <c r="Y3279" s="166" t="s">
        <v>6605</v>
      </c>
      <c r="Z3279" s="166" t="s">
        <v>6606</v>
      </c>
      <c r="AA3279" s="203">
        <v>1045006451610</v>
      </c>
      <c r="AB3279" s="198" t="s">
        <v>6602</v>
      </c>
      <c r="AC3279" s="166" t="s">
        <v>6607</v>
      </c>
      <c r="AD3279" s="166" t="s">
        <v>6608</v>
      </c>
      <c r="AE3279" s="198" t="s">
        <v>6602</v>
      </c>
      <c r="AF3279" s="166" t="s">
        <v>6606</v>
      </c>
      <c r="AG3279" s="165">
        <v>1045006451610</v>
      </c>
      <c r="AH3279" s="166" t="s">
        <v>17005</v>
      </c>
      <c r="AI3279" s="186">
        <v>0.87</v>
      </c>
      <c r="AJ3279" s="184">
        <v>20</v>
      </c>
      <c r="AK3279" s="167">
        <f>AJ3279*AI3279/365</f>
        <v>4.7671232876712322E-2</v>
      </c>
      <c r="AL3279" s="167">
        <v>0</v>
      </c>
      <c r="AM3279" s="187">
        <f>SUBTOTAL(9,AK3279:AL3279)</f>
        <v>4.7671232876712322E-2</v>
      </c>
      <c r="AN3279" s="167">
        <f t="shared" si="465"/>
        <v>4.7671232876712322E-2</v>
      </c>
      <c r="AO3279" s="167">
        <v>0</v>
      </c>
      <c r="AP3279" s="167">
        <f t="shared" si="466"/>
        <v>4.7671232876712322E-2</v>
      </c>
      <c r="AQ3279" s="167">
        <f t="shared" si="463"/>
        <v>1.4301369863013695</v>
      </c>
      <c r="AR3279" s="193" t="s">
        <v>231</v>
      </c>
      <c r="AS3279" s="194" t="s">
        <v>431</v>
      </c>
      <c r="AT3279" s="166" t="s">
        <v>325</v>
      </c>
      <c r="AU3279" s="166" t="s">
        <v>5890</v>
      </c>
      <c r="AV3279" s="679" t="s">
        <v>6609</v>
      </c>
      <c r="AW3279" s="166" t="s">
        <v>234</v>
      </c>
      <c r="AX3279" s="2254"/>
      <c r="AY3279" s="2254"/>
    </row>
    <row r="3280" spans="1:52" s="55" customFormat="1" ht="15.95" customHeight="1" x14ac:dyDescent="0.25">
      <c r="A3280" s="182">
        <v>770</v>
      </c>
      <c r="B3280" s="166" t="s">
        <v>55</v>
      </c>
      <c r="C3280" s="170" t="s">
        <v>5890</v>
      </c>
      <c r="D3280" s="166" t="s">
        <v>19909</v>
      </c>
      <c r="E3280" s="198" t="s">
        <v>6611</v>
      </c>
      <c r="F3280" s="198" t="s">
        <v>6612</v>
      </c>
      <c r="G3280" s="166"/>
      <c r="H3280" s="198" t="s">
        <v>219</v>
      </c>
      <c r="I3280" s="166" t="s">
        <v>220</v>
      </c>
      <c r="J3280" s="166" t="s">
        <v>317</v>
      </c>
      <c r="K3280" s="166">
        <v>0</v>
      </c>
      <c r="L3280" s="166" t="s">
        <v>317</v>
      </c>
      <c r="M3280" s="166">
        <v>0</v>
      </c>
      <c r="N3280" s="199">
        <v>6</v>
      </c>
      <c r="O3280" s="199">
        <v>1.5</v>
      </c>
      <c r="P3280" s="199">
        <v>9</v>
      </c>
      <c r="Q3280" s="1012">
        <v>1</v>
      </c>
      <c r="R3280" s="183"/>
      <c r="S3280" s="223">
        <v>0</v>
      </c>
      <c r="T3280" s="183"/>
      <c r="U3280" s="223">
        <v>0</v>
      </c>
      <c r="V3280" s="183"/>
      <c r="W3280" s="183"/>
      <c r="X3280" s="183"/>
      <c r="Y3280" s="166" t="s">
        <v>6605</v>
      </c>
      <c r="Z3280" s="166" t="s">
        <v>6606</v>
      </c>
      <c r="AA3280" s="203">
        <v>1045006451610</v>
      </c>
      <c r="AB3280" s="198" t="s">
        <v>6610</v>
      </c>
      <c r="AC3280" s="166" t="s">
        <v>6607</v>
      </c>
      <c r="AD3280" s="166" t="s">
        <v>6608</v>
      </c>
      <c r="AE3280" s="198" t="s">
        <v>6610</v>
      </c>
      <c r="AF3280" s="166" t="s">
        <v>6606</v>
      </c>
      <c r="AG3280" s="165">
        <v>1045006451610</v>
      </c>
      <c r="AH3280" s="166" t="s">
        <v>17006</v>
      </c>
      <c r="AI3280" s="186">
        <v>0.87</v>
      </c>
      <c r="AJ3280" s="186">
        <v>20</v>
      </c>
      <c r="AK3280" s="167">
        <f>AJ3280*AI3280/365</f>
        <v>4.7671232876712322E-2</v>
      </c>
      <c r="AL3280" s="167">
        <v>0</v>
      </c>
      <c r="AM3280" s="187">
        <f t="shared" si="462"/>
        <v>4.7671232876712322E-2</v>
      </c>
      <c r="AN3280" s="167">
        <f t="shared" si="465"/>
        <v>4.7671232876712322E-2</v>
      </c>
      <c r="AO3280" s="167">
        <v>0</v>
      </c>
      <c r="AP3280" s="167">
        <f t="shared" si="466"/>
        <v>4.7671232876712322E-2</v>
      </c>
      <c r="AQ3280" s="167">
        <f t="shared" si="463"/>
        <v>1.4301369863013695</v>
      </c>
      <c r="AR3280" s="193" t="s">
        <v>231</v>
      </c>
      <c r="AS3280" s="194"/>
      <c r="AT3280" s="166" t="s">
        <v>325</v>
      </c>
      <c r="AU3280" s="166" t="s">
        <v>5890</v>
      </c>
      <c r="AV3280" s="679" t="s">
        <v>6613</v>
      </c>
      <c r="AW3280" s="166" t="s">
        <v>234</v>
      </c>
      <c r="AX3280" s="2254"/>
      <c r="AY3280" s="2254"/>
    </row>
    <row r="3281" spans="1:52" s="55" customFormat="1" ht="15.95" customHeight="1" x14ac:dyDescent="0.25">
      <c r="A3281" s="182">
        <v>771</v>
      </c>
      <c r="B3281" s="166" t="s">
        <v>55</v>
      </c>
      <c r="C3281" s="170" t="s">
        <v>5890</v>
      </c>
      <c r="D3281" s="166" t="s">
        <v>19910</v>
      </c>
      <c r="E3281" s="198" t="s">
        <v>6615</v>
      </c>
      <c r="F3281" s="198" t="s">
        <v>6616</v>
      </c>
      <c r="G3281" s="166"/>
      <c r="H3281" s="198" t="s">
        <v>219</v>
      </c>
      <c r="I3281" s="166" t="s">
        <v>220</v>
      </c>
      <c r="J3281" s="198" t="s">
        <v>221</v>
      </c>
      <c r="K3281" s="198" t="s">
        <v>6617</v>
      </c>
      <c r="L3281" s="198" t="s">
        <v>317</v>
      </c>
      <c r="M3281" s="198">
        <v>0</v>
      </c>
      <c r="N3281" s="199">
        <v>6</v>
      </c>
      <c r="O3281" s="199">
        <v>2</v>
      </c>
      <c r="P3281" s="199">
        <v>12</v>
      </c>
      <c r="Q3281" s="1012">
        <v>2</v>
      </c>
      <c r="R3281" s="183"/>
      <c r="S3281" s="223">
        <v>0</v>
      </c>
      <c r="T3281" s="183"/>
      <c r="U3281" s="223">
        <v>0</v>
      </c>
      <c r="V3281" s="183"/>
      <c r="W3281" s="183"/>
      <c r="X3281" s="183"/>
      <c r="Y3281" s="166" t="s">
        <v>6618</v>
      </c>
      <c r="Z3281" s="166" t="s">
        <v>6619</v>
      </c>
      <c r="AA3281" s="203">
        <v>1035005907750</v>
      </c>
      <c r="AB3281" s="198" t="s">
        <v>6620</v>
      </c>
      <c r="AC3281" s="166" t="s">
        <v>6621</v>
      </c>
      <c r="AD3281" s="166" t="s">
        <v>6622</v>
      </c>
      <c r="AE3281" s="198" t="s">
        <v>6620</v>
      </c>
      <c r="AF3281" s="519" t="s">
        <v>6619</v>
      </c>
      <c r="AG3281" s="165">
        <v>1035005907750</v>
      </c>
      <c r="AH3281" s="203" t="s">
        <v>621</v>
      </c>
      <c r="AI3281" s="186">
        <v>1.18</v>
      </c>
      <c r="AJ3281" s="184">
        <v>100</v>
      </c>
      <c r="AK3281" s="167">
        <f>AJ3281*AI3281/365</f>
        <v>0.32328767123287672</v>
      </c>
      <c r="AL3281" s="167">
        <v>0</v>
      </c>
      <c r="AM3281" s="187">
        <f>SUBTOTAL(9,AK3281:AL3281)</f>
        <v>0.32328767123287672</v>
      </c>
      <c r="AN3281" s="167">
        <f t="shared" si="465"/>
        <v>0.32328767123287672</v>
      </c>
      <c r="AO3281" s="167">
        <v>0</v>
      </c>
      <c r="AP3281" s="167">
        <f t="shared" si="466"/>
        <v>0.32328767123287672</v>
      </c>
      <c r="AQ3281" s="167">
        <f t="shared" si="463"/>
        <v>9.6986301369863011</v>
      </c>
      <c r="AR3281" s="193" t="s">
        <v>231</v>
      </c>
      <c r="AS3281" s="194"/>
      <c r="AT3281" s="166" t="s">
        <v>325</v>
      </c>
      <c r="AU3281" s="166" t="s">
        <v>5890</v>
      </c>
      <c r="AV3281" s="679" t="s">
        <v>6623</v>
      </c>
      <c r="AW3281" s="166" t="s">
        <v>234</v>
      </c>
      <c r="AX3281" s="2254"/>
      <c r="AY3281" s="2254"/>
    </row>
    <row r="3282" spans="1:52" s="2232" customFormat="1" ht="15.95" customHeight="1" x14ac:dyDescent="0.25">
      <c r="A3282" s="734">
        <v>772</v>
      </c>
      <c r="B3282" s="735" t="s">
        <v>55</v>
      </c>
      <c r="C3282" s="988" t="s">
        <v>5890</v>
      </c>
      <c r="D3282" s="735" t="s">
        <v>17589</v>
      </c>
      <c r="E3282" s="736" t="s">
        <v>6625</v>
      </c>
      <c r="F3282" s="736" t="s">
        <v>6626</v>
      </c>
      <c r="G3282" s="735"/>
      <c r="H3282" s="735" t="s">
        <v>219</v>
      </c>
      <c r="I3282" s="735" t="s">
        <v>220</v>
      </c>
      <c r="J3282" s="735" t="s">
        <v>221</v>
      </c>
      <c r="K3282" s="736" t="s">
        <v>222</v>
      </c>
      <c r="L3282" s="736" t="s">
        <v>221</v>
      </c>
      <c r="M3282" s="736" t="s">
        <v>879</v>
      </c>
      <c r="N3282" s="737">
        <v>3</v>
      </c>
      <c r="O3282" s="737">
        <v>1.2</v>
      </c>
      <c r="P3282" s="737">
        <v>3.6</v>
      </c>
      <c r="Q3282" s="738">
        <v>1</v>
      </c>
      <c r="R3282" s="739"/>
      <c r="S3282" s="740">
        <v>1</v>
      </c>
      <c r="T3282" s="739"/>
      <c r="U3282" s="740">
        <v>0</v>
      </c>
      <c r="V3282" s="739"/>
      <c r="W3282" s="739"/>
      <c r="X3282" s="739"/>
      <c r="Y3282" s="735" t="s">
        <v>6199</v>
      </c>
      <c r="Z3282" s="735" t="s">
        <v>6627</v>
      </c>
      <c r="AA3282" s="741">
        <v>1025003754544</v>
      </c>
      <c r="AB3282" s="736" t="s">
        <v>6628</v>
      </c>
      <c r="AC3282" s="735" t="s">
        <v>6629</v>
      </c>
      <c r="AD3282" s="735" t="s">
        <v>6630</v>
      </c>
      <c r="AE3282" s="736" t="s">
        <v>6628</v>
      </c>
      <c r="AF3282" s="735" t="s">
        <v>6627</v>
      </c>
      <c r="AG3282" s="742">
        <v>1025003754544</v>
      </c>
      <c r="AH3282" s="735" t="s">
        <v>17014</v>
      </c>
      <c r="AI3282" s="743">
        <v>0.39</v>
      </c>
      <c r="AJ3282" s="744">
        <v>300</v>
      </c>
      <c r="AK3282" s="828">
        <v>0.32054794520547947</v>
      </c>
      <c r="AL3282" s="828">
        <v>0</v>
      </c>
      <c r="AM3282" s="745">
        <f t="shared" si="462"/>
        <v>0.32054794520547947</v>
      </c>
      <c r="AN3282" s="828">
        <f t="shared" si="465"/>
        <v>0.32054794520547947</v>
      </c>
      <c r="AO3282" s="828">
        <v>0</v>
      </c>
      <c r="AP3282" s="828">
        <f t="shared" si="466"/>
        <v>0.32054794520547947</v>
      </c>
      <c r="AQ3282" s="828">
        <f t="shared" si="463"/>
        <v>9.6164383561643838</v>
      </c>
      <c r="AR3282" s="746" t="s">
        <v>231</v>
      </c>
      <c r="AS3282" s="735" t="s">
        <v>431</v>
      </c>
      <c r="AT3282" s="735" t="s">
        <v>325</v>
      </c>
      <c r="AU3282" s="735" t="s">
        <v>5890</v>
      </c>
      <c r="AV3282" s="935" t="s">
        <v>6631</v>
      </c>
      <c r="AW3282" s="735" t="s">
        <v>18131</v>
      </c>
      <c r="AX3282" s="735" t="s">
        <v>20090</v>
      </c>
      <c r="AY3282" s="868"/>
    </row>
    <row r="3283" spans="1:52" s="55" customFormat="1" ht="15.95" customHeight="1" x14ac:dyDescent="0.25">
      <c r="A3283" s="734">
        <v>773</v>
      </c>
      <c r="B3283" s="735" t="s">
        <v>55</v>
      </c>
      <c r="C3283" s="988" t="s">
        <v>5890</v>
      </c>
      <c r="D3283" s="735" t="s">
        <v>6632</v>
      </c>
      <c r="E3283" s="736" t="s">
        <v>6633</v>
      </c>
      <c r="F3283" s="736" t="s">
        <v>6634</v>
      </c>
      <c r="G3283" s="735"/>
      <c r="H3283" s="735" t="s">
        <v>219</v>
      </c>
      <c r="I3283" s="735" t="s">
        <v>220</v>
      </c>
      <c r="J3283" s="735" t="s">
        <v>221</v>
      </c>
      <c r="K3283" s="736" t="s">
        <v>223</v>
      </c>
      <c r="L3283" s="736" t="s">
        <v>221</v>
      </c>
      <c r="M3283" s="736" t="s">
        <v>879</v>
      </c>
      <c r="N3283" s="737">
        <v>8</v>
      </c>
      <c r="O3283" s="737">
        <v>3</v>
      </c>
      <c r="P3283" s="737">
        <v>24</v>
      </c>
      <c r="Q3283" s="738">
        <v>1</v>
      </c>
      <c r="R3283" s="739"/>
      <c r="S3283" s="740">
        <v>1</v>
      </c>
      <c r="T3283" s="739"/>
      <c r="U3283" s="740">
        <v>0</v>
      </c>
      <c r="V3283" s="739"/>
      <c r="W3283" s="739"/>
      <c r="X3283" s="739"/>
      <c r="Y3283" s="735" t="s">
        <v>6199</v>
      </c>
      <c r="Z3283" s="735" t="s">
        <v>6635</v>
      </c>
      <c r="AA3283" s="741">
        <v>1135030000522</v>
      </c>
      <c r="AB3283" s="736" t="s">
        <v>6636</v>
      </c>
      <c r="AC3283" s="735" t="s">
        <v>6637</v>
      </c>
      <c r="AD3283" s="735" t="s">
        <v>6638</v>
      </c>
      <c r="AE3283" s="736" t="s">
        <v>6636</v>
      </c>
      <c r="AF3283" s="735" t="s">
        <v>6635</v>
      </c>
      <c r="AG3283" s="742">
        <v>1135030000522</v>
      </c>
      <c r="AH3283" s="735" t="s">
        <v>17014</v>
      </c>
      <c r="AI3283" s="743">
        <v>0.39</v>
      </c>
      <c r="AJ3283" s="744">
        <v>371</v>
      </c>
      <c r="AK3283" s="828">
        <v>0.3964109589041096</v>
      </c>
      <c r="AL3283" s="828">
        <v>0</v>
      </c>
      <c r="AM3283" s="745">
        <f t="shared" si="462"/>
        <v>0.3964109589041096</v>
      </c>
      <c r="AN3283" s="828">
        <f t="shared" si="465"/>
        <v>0.3964109589041096</v>
      </c>
      <c r="AO3283" s="828">
        <v>0</v>
      </c>
      <c r="AP3283" s="828">
        <f t="shared" si="466"/>
        <v>0.3964109589041096</v>
      </c>
      <c r="AQ3283" s="828">
        <f t="shared" si="463"/>
        <v>11.892328767123288</v>
      </c>
      <c r="AR3283" s="746" t="s">
        <v>231</v>
      </c>
      <c r="AS3283" s="747" t="s">
        <v>431</v>
      </c>
      <c r="AT3283" s="735" t="s">
        <v>325</v>
      </c>
      <c r="AU3283" s="735" t="s">
        <v>5890</v>
      </c>
      <c r="AV3283" s="935" t="s">
        <v>6639</v>
      </c>
      <c r="AW3283" s="735" t="s">
        <v>18131</v>
      </c>
      <c r="AX3283" s="735" t="s">
        <v>21616</v>
      </c>
      <c r="AY3283" s="2254"/>
    </row>
    <row r="3284" spans="1:52" s="2232" customFormat="1" ht="15.95" customHeight="1" x14ac:dyDescent="0.25">
      <c r="A3284" s="734">
        <v>774</v>
      </c>
      <c r="B3284" s="735" t="s">
        <v>55</v>
      </c>
      <c r="C3284" s="988" t="s">
        <v>5890</v>
      </c>
      <c r="D3284" s="735" t="s">
        <v>6640</v>
      </c>
      <c r="E3284" s="736" t="s">
        <v>6641</v>
      </c>
      <c r="F3284" s="736" t="s">
        <v>6642</v>
      </c>
      <c r="G3284" s="735"/>
      <c r="H3284" s="736" t="s">
        <v>219</v>
      </c>
      <c r="I3284" s="735" t="s">
        <v>220</v>
      </c>
      <c r="J3284" s="736" t="s">
        <v>317</v>
      </c>
      <c r="K3284" s="736">
        <v>0</v>
      </c>
      <c r="L3284" s="736" t="s">
        <v>317</v>
      </c>
      <c r="M3284" s="736">
        <v>0</v>
      </c>
      <c r="N3284" s="737">
        <v>6</v>
      </c>
      <c r="O3284" s="737">
        <v>2</v>
      </c>
      <c r="P3284" s="737">
        <v>12</v>
      </c>
      <c r="Q3284" s="738">
        <v>1</v>
      </c>
      <c r="R3284" s="739"/>
      <c r="S3284" s="740">
        <v>1</v>
      </c>
      <c r="T3284" s="739"/>
      <c r="U3284" s="740">
        <v>0</v>
      </c>
      <c r="V3284" s="739"/>
      <c r="W3284" s="739"/>
      <c r="X3284" s="739"/>
      <c r="Y3284" s="735" t="s">
        <v>6199</v>
      </c>
      <c r="Z3284" s="735" t="s">
        <v>6643</v>
      </c>
      <c r="AA3284" s="741">
        <v>1025003753466</v>
      </c>
      <c r="AB3284" s="736" t="s">
        <v>6644</v>
      </c>
      <c r="AC3284" s="735" t="s">
        <v>6645</v>
      </c>
      <c r="AD3284" s="735" t="s">
        <v>6646</v>
      </c>
      <c r="AE3284" s="736" t="s">
        <v>6647</v>
      </c>
      <c r="AF3284" s="735" t="s">
        <v>6643</v>
      </c>
      <c r="AG3284" s="742">
        <v>1025003753466</v>
      </c>
      <c r="AH3284" s="735" t="s">
        <v>17014</v>
      </c>
      <c r="AI3284" s="743">
        <v>0.39</v>
      </c>
      <c r="AJ3284" s="744">
        <v>170</v>
      </c>
      <c r="AK3284" s="828">
        <v>0.18164383561643835</v>
      </c>
      <c r="AL3284" s="828">
        <v>0</v>
      </c>
      <c r="AM3284" s="745">
        <f t="shared" si="462"/>
        <v>0.18164383561643835</v>
      </c>
      <c r="AN3284" s="828">
        <f t="shared" si="465"/>
        <v>0.18164383561643835</v>
      </c>
      <c r="AO3284" s="828">
        <v>0</v>
      </c>
      <c r="AP3284" s="828">
        <f t="shared" si="466"/>
        <v>0.18164383561643835</v>
      </c>
      <c r="AQ3284" s="828">
        <f t="shared" si="463"/>
        <v>5.4493150684931502</v>
      </c>
      <c r="AR3284" s="746" t="s">
        <v>231</v>
      </c>
      <c r="AS3284" s="747"/>
      <c r="AT3284" s="735" t="s">
        <v>325</v>
      </c>
      <c r="AU3284" s="735" t="s">
        <v>5890</v>
      </c>
      <c r="AV3284" s="935" t="s">
        <v>6648</v>
      </c>
      <c r="AW3284" s="735" t="s">
        <v>18131</v>
      </c>
      <c r="AX3284" s="735" t="s">
        <v>20089</v>
      </c>
      <c r="AY3284" s="868"/>
    </row>
    <row r="3285" spans="1:52" s="55" customFormat="1" ht="15.95" customHeight="1" x14ac:dyDescent="0.25">
      <c r="A3285" s="734">
        <v>775</v>
      </c>
      <c r="B3285" s="735" t="s">
        <v>55</v>
      </c>
      <c r="C3285" s="988" t="s">
        <v>5890</v>
      </c>
      <c r="D3285" s="735" t="s">
        <v>16828</v>
      </c>
      <c r="E3285" s="736" t="s">
        <v>6649</v>
      </c>
      <c r="F3285" s="736" t="s">
        <v>6650</v>
      </c>
      <c r="G3285" s="735"/>
      <c r="H3285" s="736" t="s">
        <v>219</v>
      </c>
      <c r="I3285" s="735" t="s">
        <v>220</v>
      </c>
      <c r="J3285" s="736" t="s">
        <v>317</v>
      </c>
      <c r="K3285" s="736">
        <v>0</v>
      </c>
      <c r="L3285" s="736" t="s">
        <v>317</v>
      </c>
      <c r="M3285" s="736">
        <v>0</v>
      </c>
      <c r="N3285" s="737">
        <v>4</v>
      </c>
      <c r="O3285" s="737">
        <v>3</v>
      </c>
      <c r="P3285" s="737">
        <v>12</v>
      </c>
      <c r="Q3285" s="738">
        <v>1</v>
      </c>
      <c r="R3285" s="739"/>
      <c r="S3285" s="740">
        <v>1</v>
      </c>
      <c r="T3285" s="739"/>
      <c r="U3285" s="740">
        <v>0</v>
      </c>
      <c r="V3285" s="739"/>
      <c r="W3285" s="739"/>
      <c r="X3285" s="739"/>
      <c r="Y3285" s="735" t="s">
        <v>6199</v>
      </c>
      <c r="Z3285" s="735" t="s">
        <v>6651</v>
      </c>
      <c r="AA3285" s="741" t="s">
        <v>22952</v>
      </c>
      <c r="AB3285" s="736" t="s">
        <v>6652</v>
      </c>
      <c r="AC3285" s="735" t="s">
        <v>6653</v>
      </c>
      <c r="AD3285" s="735" t="s">
        <v>6654</v>
      </c>
      <c r="AE3285" s="736" t="s">
        <v>6655</v>
      </c>
      <c r="AF3285" s="2695" t="s">
        <v>6651</v>
      </c>
      <c r="AG3285" s="742" t="s">
        <v>22952</v>
      </c>
      <c r="AH3285" s="735" t="s">
        <v>20647</v>
      </c>
      <c r="AI3285" s="743">
        <v>0.37</v>
      </c>
      <c r="AJ3285" s="744">
        <v>446</v>
      </c>
      <c r="AK3285" s="828">
        <f>AJ3285*AI3285/365</f>
        <v>0.45210958904109594</v>
      </c>
      <c r="AL3285" s="828">
        <v>0</v>
      </c>
      <c r="AM3285" s="745">
        <f t="shared" si="462"/>
        <v>0.45210958904109594</v>
      </c>
      <c r="AN3285" s="828">
        <f t="shared" si="465"/>
        <v>0.45210958904109594</v>
      </c>
      <c r="AO3285" s="828">
        <v>0</v>
      </c>
      <c r="AP3285" s="828">
        <f t="shared" si="466"/>
        <v>0.45210958904109594</v>
      </c>
      <c r="AQ3285" s="828">
        <f t="shared" si="463"/>
        <v>13.563287671232878</v>
      </c>
      <c r="AR3285" s="746" t="s">
        <v>231</v>
      </c>
      <c r="AS3285" s="747"/>
      <c r="AT3285" s="735" t="s">
        <v>325</v>
      </c>
      <c r="AU3285" s="735" t="s">
        <v>5890</v>
      </c>
      <c r="AV3285" s="935" t="s">
        <v>6656</v>
      </c>
      <c r="AW3285" s="735" t="s">
        <v>20570</v>
      </c>
      <c r="AX3285" s="735" t="s">
        <v>25999</v>
      </c>
      <c r="AY3285" s="2254"/>
    </row>
    <row r="3286" spans="1:52" s="1395" customFormat="1" ht="15.95" customHeight="1" x14ac:dyDescent="0.25">
      <c r="A3286" s="353">
        <v>776</v>
      </c>
      <c r="B3286" s="354" t="s">
        <v>55</v>
      </c>
      <c r="C3286" s="366" t="s">
        <v>5890</v>
      </c>
      <c r="D3286" s="354" t="s">
        <v>21608</v>
      </c>
      <c r="E3286" s="272" t="s">
        <v>21609</v>
      </c>
      <c r="F3286" s="272" t="s">
        <v>21610</v>
      </c>
      <c r="G3286" s="354" t="s">
        <v>221</v>
      </c>
      <c r="H3286" s="272" t="s">
        <v>219</v>
      </c>
      <c r="I3286" s="354" t="s">
        <v>220</v>
      </c>
      <c r="J3286" s="272" t="s">
        <v>221</v>
      </c>
      <c r="K3286" s="272" t="s">
        <v>222</v>
      </c>
      <c r="L3286" s="272" t="s">
        <v>221</v>
      </c>
      <c r="M3286" s="272" t="s">
        <v>879</v>
      </c>
      <c r="N3286" s="440">
        <v>3.9</v>
      </c>
      <c r="O3286" s="440">
        <v>3</v>
      </c>
      <c r="P3286" s="440">
        <f>O3286*N3286</f>
        <v>11.7</v>
      </c>
      <c r="Q3286" s="1010">
        <v>1</v>
      </c>
      <c r="R3286" s="357"/>
      <c r="S3286" s="505">
        <v>1</v>
      </c>
      <c r="T3286" s="357"/>
      <c r="U3286" s="505">
        <v>0</v>
      </c>
      <c r="V3286" s="357"/>
      <c r="W3286" s="357"/>
      <c r="X3286" s="357"/>
      <c r="Y3286" s="354" t="s">
        <v>6199</v>
      </c>
      <c r="Z3286" s="354" t="s">
        <v>21611</v>
      </c>
      <c r="AA3286" s="443" t="s">
        <v>21005</v>
      </c>
      <c r="AB3286" s="272" t="s">
        <v>21612</v>
      </c>
      <c r="AC3286" s="354" t="s">
        <v>6662</v>
      </c>
      <c r="AD3286" s="271" t="s">
        <v>6663</v>
      </c>
      <c r="AE3286" s="272" t="s">
        <v>21613</v>
      </c>
      <c r="AF3286" s="354" t="s">
        <v>21611</v>
      </c>
      <c r="AG3286" s="443" t="s">
        <v>21005</v>
      </c>
      <c r="AH3286" s="354" t="s">
        <v>20647</v>
      </c>
      <c r="AI3286" s="360">
        <v>0.37</v>
      </c>
      <c r="AJ3286" s="503">
        <v>156</v>
      </c>
      <c r="AK3286" s="359">
        <f>AJ3286*AI3286/365</f>
        <v>0.15813698630136985</v>
      </c>
      <c r="AL3286" s="359">
        <v>0</v>
      </c>
      <c r="AM3286" s="361">
        <f t="shared" si="462"/>
        <v>0.15813698630136985</v>
      </c>
      <c r="AN3286" s="359">
        <f t="shared" si="465"/>
        <v>0.15813698630136985</v>
      </c>
      <c r="AO3286" s="359">
        <v>0</v>
      </c>
      <c r="AP3286" s="359">
        <f t="shared" si="466"/>
        <v>0.15813698630136985</v>
      </c>
      <c r="AQ3286" s="359">
        <f>AP3286*30</f>
        <v>4.7441095890410958</v>
      </c>
      <c r="AR3286" s="362" t="s">
        <v>231</v>
      </c>
      <c r="AS3286" s="363" t="s">
        <v>114</v>
      </c>
      <c r="AT3286" s="354" t="s">
        <v>325</v>
      </c>
      <c r="AU3286" s="354" t="s">
        <v>5890</v>
      </c>
      <c r="AV3286" s="923" t="s">
        <v>6664</v>
      </c>
      <c r="AW3286" s="354" t="s">
        <v>234</v>
      </c>
      <c r="AX3286" s="447" t="s">
        <v>21614</v>
      </c>
      <c r="AY3286" s="2252"/>
      <c r="AZ3286" s="2408" t="s">
        <v>21615</v>
      </c>
    </row>
    <row r="3287" spans="1:52" s="55" customFormat="1" ht="15.95" customHeight="1" x14ac:dyDescent="0.25">
      <c r="A3287" s="182">
        <v>777</v>
      </c>
      <c r="B3287" s="166" t="s">
        <v>55</v>
      </c>
      <c r="C3287" s="170" t="s">
        <v>5890</v>
      </c>
      <c r="D3287" s="166" t="s">
        <v>19911</v>
      </c>
      <c r="E3287" s="198" t="s">
        <v>6666</v>
      </c>
      <c r="F3287" s="198" t="s">
        <v>6667</v>
      </c>
      <c r="G3287" s="166"/>
      <c r="H3287" s="198" t="s">
        <v>219</v>
      </c>
      <c r="I3287" s="166" t="s">
        <v>220</v>
      </c>
      <c r="J3287" s="198" t="s">
        <v>221</v>
      </c>
      <c r="K3287" s="198" t="s">
        <v>222</v>
      </c>
      <c r="L3287" s="198" t="s">
        <v>317</v>
      </c>
      <c r="M3287" s="198">
        <v>0</v>
      </c>
      <c r="N3287" s="199">
        <v>6</v>
      </c>
      <c r="O3287" s="199">
        <v>1.5</v>
      </c>
      <c r="P3287" s="199">
        <v>9</v>
      </c>
      <c r="Q3287" s="1012">
        <v>1</v>
      </c>
      <c r="R3287" s="183"/>
      <c r="S3287" s="223">
        <v>0</v>
      </c>
      <c r="T3287" s="183"/>
      <c r="U3287" s="223">
        <v>0</v>
      </c>
      <c r="V3287" s="183"/>
      <c r="W3287" s="183"/>
      <c r="X3287" s="183"/>
      <c r="Y3287" s="166" t="s">
        <v>6404</v>
      </c>
      <c r="Z3287" s="166" t="s">
        <v>6668</v>
      </c>
      <c r="AA3287" s="203" t="s">
        <v>22960</v>
      </c>
      <c r="AB3287" s="198" t="s">
        <v>6669</v>
      </c>
      <c r="AC3287" s="166" t="s">
        <v>6670</v>
      </c>
      <c r="AD3287" s="166" t="s">
        <v>6671</v>
      </c>
      <c r="AE3287" s="198" t="s">
        <v>6669</v>
      </c>
      <c r="AF3287" s="519" t="s">
        <v>6668</v>
      </c>
      <c r="AG3287" s="165" t="s">
        <v>22960</v>
      </c>
      <c r="AH3287" s="166" t="s">
        <v>22958</v>
      </c>
      <c r="AI3287" s="186">
        <v>0.39</v>
      </c>
      <c r="AJ3287" s="184">
        <v>63</v>
      </c>
      <c r="AK3287" s="167">
        <f>AJ3287*AI3287/365</f>
        <v>6.7315068493150693E-2</v>
      </c>
      <c r="AL3287" s="167">
        <v>0</v>
      </c>
      <c r="AM3287" s="187">
        <f>SUBTOTAL(9,AK3287:AL3287)</f>
        <v>6.7315068493150693E-2</v>
      </c>
      <c r="AN3287" s="167">
        <f t="shared" si="465"/>
        <v>6.7315068493150693E-2</v>
      </c>
      <c r="AO3287" s="167">
        <v>0</v>
      </c>
      <c r="AP3287" s="167">
        <f t="shared" si="466"/>
        <v>6.7315068493150693E-2</v>
      </c>
      <c r="AQ3287" s="167">
        <f t="shared" si="463"/>
        <v>2.0194520547945207</v>
      </c>
      <c r="AR3287" s="193" t="s">
        <v>231</v>
      </c>
      <c r="AS3287" s="194"/>
      <c r="AT3287" s="166" t="s">
        <v>325</v>
      </c>
      <c r="AU3287" s="166" t="s">
        <v>5890</v>
      </c>
      <c r="AV3287" s="679" t="s">
        <v>6672</v>
      </c>
      <c r="AW3287" s="166" t="s">
        <v>234</v>
      </c>
      <c r="AX3287" s="2254"/>
      <c r="AY3287" s="2254"/>
    </row>
    <row r="3288" spans="1:52" s="55" customFormat="1" ht="15.95" customHeight="1" x14ac:dyDescent="0.25">
      <c r="A3288" s="734">
        <v>778</v>
      </c>
      <c r="B3288" s="735" t="s">
        <v>55</v>
      </c>
      <c r="C3288" s="988" t="s">
        <v>5890</v>
      </c>
      <c r="D3288" s="735" t="s">
        <v>17095</v>
      </c>
      <c r="E3288" s="736" t="s">
        <v>6673</v>
      </c>
      <c r="F3288" s="736" t="s">
        <v>6674</v>
      </c>
      <c r="G3288" s="735"/>
      <c r="H3288" s="735" t="s">
        <v>219</v>
      </c>
      <c r="I3288" s="735" t="s">
        <v>220</v>
      </c>
      <c r="J3288" s="735" t="s">
        <v>221</v>
      </c>
      <c r="K3288" s="736" t="s">
        <v>223</v>
      </c>
      <c r="L3288" s="736" t="s">
        <v>221</v>
      </c>
      <c r="M3288" s="736" t="s">
        <v>879</v>
      </c>
      <c r="N3288" s="737">
        <v>8</v>
      </c>
      <c r="O3288" s="737">
        <v>2</v>
      </c>
      <c r="P3288" s="737">
        <v>16</v>
      </c>
      <c r="Q3288" s="738">
        <v>1</v>
      </c>
      <c r="R3288" s="739"/>
      <c r="S3288" s="740">
        <v>1</v>
      </c>
      <c r="T3288" s="739"/>
      <c r="U3288" s="740">
        <v>0</v>
      </c>
      <c r="V3288" s="739"/>
      <c r="W3288" s="739"/>
      <c r="X3288" s="739"/>
      <c r="Y3288" s="735" t="s">
        <v>6404</v>
      </c>
      <c r="Z3288" s="735" t="s">
        <v>6675</v>
      </c>
      <c r="AA3288" s="741" t="s">
        <v>22961</v>
      </c>
      <c r="AB3288" s="736" t="s">
        <v>6676</v>
      </c>
      <c r="AC3288" s="735" t="s">
        <v>6677</v>
      </c>
      <c r="AD3288" s="735" t="s">
        <v>6678</v>
      </c>
      <c r="AE3288" s="736" t="s">
        <v>6676</v>
      </c>
      <c r="AF3288" s="735" t="s">
        <v>6675</v>
      </c>
      <c r="AG3288" s="742" t="s">
        <v>22961</v>
      </c>
      <c r="AH3288" s="735" t="s">
        <v>22958</v>
      </c>
      <c r="AI3288" s="743">
        <v>0.39</v>
      </c>
      <c r="AJ3288" s="744">
        <v>91</v>
      </c>
      <c r="AK3288" s="828">
        <f>AJ3288*AI3288/365</f>
        <v>9.7232876712328775E-2</v>
      </c>
      <c r="AL3288" s="828">
        <v>0</v>
      </c>
      <c r="AM3288" s="745">
        <f>SUBTOTAL(9,AK3288:AL3288)</f>
        <v>9.7232876712328775E-2</v>
      </c>
      <c r="AN3288" s="828">
        <f t="shared" si="465"/>
        <v>9.7232876712328775E-2</v>
      </c>
      <c r="AO3288" s="828">
        <v>0</v>
      </c>
      <c r="AP3288" s="828">
        <f t="shared" si="466"/>
        <v>9.7232876712328775E-2</v>
      </c>
      <c r="AQ3288" s="828">
        <f t="shared" si="463"/>
        <v>2.9169863013698634</v>
      </c>
      <c r="AR3288" s="746" t="s">
        <v>231</v>
      </c>
      <c r="AS3288" s="747" t="s">
        <v>431</v>
      </c>
      <c r="AT3288" s="735" t="s">
        <v>325</v>
      </c>
      <c r="AU3288" s="735" t="s">
        <v>5890</v>
      </c>
      <c r="AV3288" s="935" t="s">
        <v>6679</v>
      </c>
      <c r="AW3288" s="735" t="s">
        <v>26068</v>
      </c>
      <c r="AX3288" s="735" t="s">
        <v>26069</v>
      </c>
      <c r="AY3288" s="2682"/>
    </row>
    <row r="3289" spans="1:52" s="55" customFormat="1" ht="15.95" customHeight="1" x14ac:dyDescent="0.25">
      <c r="A3289" s="734">
        <v>779</v>
      </c>
      <c r="B3289" s="735" t="s">
        <v>55</v>
      </c>
      <c r="C3289" s="988" t="s">
        <v>17640</v>
      </c>
      <c r="D3289" s="735" t="s">
        <v>6680</v>
      </c>
      <c r="E3289" s="736" t="s">
        <v>6681</v>
      </c>
      <c r="F3289" s="736" t="s">
        <v>6682</v>
      </c>
      <c r="G3289" s="735"/>
      <c r="H3289" s="736" t="s">
        <v>219</v>
      </c>
      <c r="I3289" s="735" t="s">
        <v>220</v>
      </c>
      <c r="J3289" s="736" t="s">
        <v>317</v>
      </c>
      <c r="K3289" s="736">
        <v>0</v>
      </c>
      <c r="L3289" s="736" t="s">
        <v>317</v>
      </c>
      <c r="M3289" s="736">
        <v>0</v>
      </c>
      <c r="N3289" s="737">
        <v>8</v>
      </c>
      <c r="O3289" s="737">
        <v>1.5</v>
      </c>
      <c r="P3289" s="737">
        <v>12</v>
      </c>
      <c r="Q3289" s="738">
        <v>2</v>
      </c>
      <c r="R3289" s="739"/>
      <c r="S3289" s="740">
        <v>0</v>
      </c>
      <c r="T3289" s="739"/>
      <c r="U3289" s="740">
        <v>0</v>
      </c>
      <c r="V3289" s="739"/>
      <c r="W3289" s="739"/>
      <c r="X3289" s="739"/>
      <c r="Y3289" s="735" t="s">
        <v>6120</v>
      </c>
      <c r="Z3289" s="735" t="s">
        <v>6325</v>
      </c>
      <c r="AA3289" s="741">
        <v>1025003754214</v>
      </c>
      <c r="AB3289" s="736" t="s">
        <v>6683</v>
      </c>
      <c r="AC3289" s="735" t="s">
        <v>6124</v>
      </c>
      <c r="AD3289" s="735" t="s">
        <v>6125</v>
      </c>
      <c r="AE3289" s="736" t="s">
        <v>6683</v>
      </c>
      <c r="AF3289" s="735" t="s">
        <v>6325</v>
      </c>
      <c r="AG3289" s="742">
        <v>1025003754214</v>
      </c>
      <c r="AH3289" s="735" t="s">
        <v>17019</v>
      </c>
      <c r="AI3289" s="743">
        <v>0.87</v>
      </c>
      <c r="AJ3289" s="744">
        <v>2</v>
      </c>
      <c r="AK3289" s="828">
        <v>2.3835616438356165E-3</v>
      </c>
      <c r="AL3289" s="828">
        <v>0</v>
      </c>
      <c r="AM3289" s="745">
        <f t="shared" si="462"/>
        <v>2.3835616438356165E-3</v>
      </c>
      <c r="AN3289" s="828">
        <f t="shared" si="465"/>
        <v>2.3835616438356165E-3</v>
      </c>
      <c r="AO3289" s="828">
        <v>0</v>
      </c>
      <c r="AP3289" s="828">
        <f t="shared" si="466"/>
        <v>2.3835616438356165E-3</v>
      </c>
      <c r="AQ3289" s="828">
        <f t="shared" si="463"/>
        <v>7.1506849315068496E-2</v>
      </c>
      <c r="AR3289" s="746" t="s">
        <v>231</v>
      </c>
      <c r="AS3289" s="2470" t="s">
        <v>25376</v>
      </c>
      <c r="AT3289" s="735" t="s">
        <v>325</v>
      </c>
      <c r="AU3289" s="735" t="s">
        <v>5890</v>
      </c>
      <c r="AV3289" s="935" t="s">
        <v>6684</v>
      </c>
      <c r="AW3289" s="735" t="s">
        <v>18131</v>
      </c>
      <c r="AX3289" s="735" t="s">
        <v>21267</v>
      </c>
      <c r="AY3289" s="2254"/>
    </row>
    <row r="3290" spans="1:52" s="55" customFormat="1" ht="15.95" customHeight="1" x14ac:dyDescent="0.25">
      <c r="A3290" s="734">
        <v>780</v>
      </c>
      <c r="B3290" s="735" t="s">
        <v>55</v>
      </c>
      <c r="C3290" s="988" t="s">
        <v>17640</v>
      </c>
      <c r="D3290" s="735" t="s">
        <v>6685</v>
      </c>
      <c r="E3290" s="736" t="s">
        <v>6686</v>
      </c>
      <c r="F3290" s="736" t="s">
        <v>6687</v>
      </c>
      <c r="G3290" s="735"/>
      <c r="H3290" s="736" t="s">
        <v>732</v>
      </c>
      <c r="I3290" s="735">
        <v>0</v>
      </c>
      <c r="J3290" s="736" t="s">
        <v>317</v>
      </c>
      <c r="K3290" s="736">
        <v>0</v>
      </c>
      <c r="L3290" s="736" t="s">
        <v>317</v>
      </c>
      <c r="M3290" s="736">
        <v>0</v>
      </c>
      <c r="N3290" s="737">
        <v>1.2</v>
      </c>
      <c r="O3290" s="737">
        <v>1.2</v>
      </c>
      <c r="P3290" s="737">
        <v>1.44</v>
      </c>
      <c r="Q3290" s="738">
        <v>1</v>
      </c>
      <c r="R3290" s="739"/>
      <c r="S3290" s="740">
        <v>0</v>
      </c>
      <c r="T3290" s="739"/>
      <c r="U3290" s="740">
        <v>0</v>
      </c>
      <c r="V3290" s="739"/>
      <c r="W3290" s="739"/>
      <c r="X3290" s="739"/>
      <c r="Y3290" s="735" t="s">
        <v>6120</v>
      </c>
      <c r="Z3290" s="735" t="s">
        <v>6146</v>
      </c>
      <c r="AA3290" s="741">
        <v>1025003754005</v>
      </c>
      <c r="AB3290" s="736" t="s">
        <v>6688</v>
      </c>
      <c r="AC3290" s="735" t="s">
        <v>6140</v>
      </c>
      <c r="AD3290" s="735" t="s">
        <v>6141</v>
      </c>
      <c r="AE3290" s="736" t="s">
        <v>6688</v>
      </c>
      <c r="AF3290" s="735" t="s">
        <v>6146</v>
      </c>
      <c r="AG3290" s="742">
        <v>1025003754005</v>
      </c>
      <c r="AH3290" s="735" t="s">
        <v>17019</v>
      </c>
      <c r="AI3290" s="743">
        <v>0.87</v>
      </c>
      <c r="AJ3290" s="744">
        <v>2</v>
      </c>
      <c r="AK3290" s="828">
        <v>2.3835616438356165E-3</v>
      </c>
      <c r="AL3290" s="828">
        <v>0</v>
      </c>
      <c r="AM3290" s="745">
        <f t="shared" si="462"/>
        <v>2.3835616438356165E-3</v>
      </c>
      <c r="AN3290" s="828">
        <f t="shared" si="465"/>
        <v>2.3835616438356165E-3</v>
      </c>
      <c r="AO3290" s="828">
        <v>0</v>
      </c>
      <c r="AP3290" s="828">
        <f t="shared" si="466"/>
        <v>2.3835616438356165E-3</v>
      </c>
      <c r="AQ3290" s="828">
        <f t="shared" si="463"/>
        <v>7.1506849315068496E-2</v>
      </c>
      <c r="AR3290" s="746" t="s">
        <v>231</v>
      </c>
      <c r="AS3290" s="747"/>
      <c r="AT3290" s="735" t="s">
        <v>325</v>
      </c>
      <c r="AU3290" s="735" t="s">
        <v>5890</v>
      </c>
      <c r="AV3290" s="935" t="s">
        <v>6689</v>
      </c>
      <c r="AW3290" s="735" t="s">
        <v>18131</v>
      </c>
      <c r="AX3290" s="735" t="s">
        <v>21176</v>
      </c>
      <c r="AY3290" s="2254"/>
    </row>
    <row r="3291" spans="1:52" s="1395" customFormat="1" ht="15.95" customHeight="1" x14ac:dyDescent="0.25">
      <c r="A3291" s="709">
        <v>781</v>
      </c>
      <c r="B3291" s="434" t="s">
        <v>55</v>
      </c>
      <c r="C3291" s="834" t="s">
        <v>5890</v>
      </c>
      <c r="D3291" s="434" t="s">
        <v>19912</v>
      </c>
      <c r="E3291" s="439" t="s">
        <v>6691</v>
      </c>
      <c r="F3291" s="439" t="s">
        <v>6692</v>
      </c>
      <c r="G3291" s="434"/>
      <c r="H3291" s="439" t="s">
        <v>732</v>
      </c>
      <c r="I3291" s="434">
        <v>0</v>
      </c>
      <c r="J3291" s="439" t="s">
        <v>317</v>
      </c>
      <c r="K3291" s="439">
        <v>0</v>
      </c>
      <c r="L3291" s="439" t="s">
        <v>317</v>
      </c>
      <c r="M3291" s="439">
        <v>0</v>
      </c>
      <c r="N3291" s="710">
        <v>3</v>
      </c>
      <c r="O3291" s="710">
        <v>1.5</v>
      </c>
      <c r="P3291" s="710">
        <v>4.5</v>
      </c>
      <c r="Q3291" s="711">
        <v>2</v>
      </c>
      <c r="R3291" s="712"/>
      <c r="S3291" s="436">
        <v>0</v>
      </c>
      <c r="T3291" s="712"/>
      <c r="U3291" s="436">
        <v>3</v>
      </c>
      <c r="V3291" s="712"/>
      <c r="W3291" s="712"/>
      <c r="X3291" s="712"/>
      <c r="Y3291" s="434" t="s">
        <v>6120</v>
      </c>
      <c r="Z3291" s="434" t="s">
        <v>6693</v>
      </c>
      <c r="AA3291" s="437">
        <v>1155030001004</v>
      </c>
      <c r="AB3291" s="439" t="s">
        <v>6694</v>
      </c>
      <c r="AC3291" s="434" t="s">
        <v>6695</v>
      </c>
      <c r="AD3291" s="434" t="s">
        <v>6696</v>
      </c>
      <c r="AE3291" s="439" t="s">
        <v>6694</v>
      </c>
      <c r="AF3291" s="434" t="s">
        <v>6697</v>
      </c>
      <c r="AG3291" s="438">
        <v>1155030001004</v>
      </c>
      <c r="AH3291" s="434" t="s">
        <v>17019</v>
      </c>
      <c r="AI3291" s="513">
        <v>0.87</v>
      </c>
      <c r="AJ3291" s="788">
        <v>60</v>
      </c>
      <c r="AK3291" s="511">
        <f>AJ3291*AI3291/365</f>
        <v>0.14301369863013699</v>
      </c>
      <c r="AL3291" s="511">
        <v>0</v>
      </c>
      <c r="AM3291" s="514">
        <f t="shared" si="462"/>
        <v>0.14301369863013699</v>
      </c>
      <c r="AN3291" s="511">
        <f t="shared" si="465"/>
        <v>0.14301369863013699</v>
      </c>
      <c r="AO3291" s="511">
        <v>0</v>
      </c>
      <c r="AP3291" s="511">
        <f t="shared" si="466"/>
        <v>0.14301369863013699</v>
      </c>
      <c r="AQ3291" s="511">
        <f t="shared" si="463"/>
        <v>4.2904109589041095</v>
      </c>
      <c r="AR3291" s="432" t="s">
        <v>231</v>
      </c>
      <c r="AS3291" s="433"/>
      <c r="AT3291" s="434" t="s">
        <v>325</v>
      </c>
      <c r="AU3291" s="434" t="s">
        <v>5890</v>
      </c>
      <c r="AV3291" s="943" t="s">
        <v>6698</v>
      </c>
      <c r="AW3291" s="735" t="s">
        <v>18131</v>
      </c>
      <c r="AX3291" s="434" t="s">
        <v>23816</v>
      </c>
      <c r="AY3291" s="2252"/>
    </row>
    <row r="3292" spans="1:52" s="55" customFormat="1" ht="15.95" customHeight="1" x14ac:dyDescent="0.25">
      <c r="A3292" s="734">
        <v>782</v>
      </c>
      <c r="B3292" s="735" t="s">
        <v>55</v>
      </c>
      <c r="C3292" s="988" t="s">
        <v>17640</v>
      </c>
      <c r="D3292" s="735" t="s">
        <v>6699</v>
      </c>
      <c r="E3292" s="736" t="s">
        <v>6700</v>
      </c>
      <c r="F3292" s="736" t="s">
        <v>6701</v>
      </c>
      <c r="G3292" s="735"/>
      <c r="H3292" s="736" t="s">
        <v>219</v>
      </c>
      <c r="I3292" s="735" t="s">
        <v>316</v>
      </c>
      <c r="J3292" s="736" t="s">
        <v>317</v>
      </c>
      <c r="K3292" s="736">
        <v>0</v>
      </c>
      <c r="L3292" s="736" t="s">
        <v>317</v>
      </c>
      <c r="M3292" s="736">
        <v>0</v>
      </c>
      <c r="N3292" s="737">
        <v>8</v>
      </c>
      <c r="O3292" s="737">
        <v>1.5</v>
      </c>
      <c r="P3292" s="737">
        <v>12</v>
      </c>
      <c r="Q3292" s="738">
        <v>1</v>
      </c>
      <c r="R3292" s="739"/>
      <c r="S3292" s="740">
        <v>0</v>
      </c>
      <c r="T3292" s="739"/>
      <c r="U3292" s="740">
        <v>0</v>
      </c>
      <c r="V3292" s="739"/>
      <c r="W3292" s="739"/>
      <c r="X3292" s="739"/>
      <c r="Y3292" s="735" t="s">
        <v>6120</v>
      </c>
      <c r="Z3292" s="735" t="s">
        <v>6146</v>
      </c>
      <c r="AA3292" s="741">
        <v>1025003754005</v>
      </c>
      <c r="AB3292" s="736" t="s">
        <v>6699</v>
      </c>
      <c r="AC3292" s="735" t="s">
        <v>6140</v>
      </c>
      <c r="AD3292" s="735" t="s">
        <v>6141</v>
      </c>
      <c r="AE3292" s="736" t="s">
        <v>6699</v>
      </c>
      <c r="AF3292" s="735" t="s">
        <v>6146</v>
      </c>
      <c r="AG3292" s="742">
        <v>1025003754005</v>
      </c>
      <c r="AH3292" s="735" t="s">
        <v>17019</v>
      </c>
      <c r="AI3292" s="743">
        <v>0.87</v>
      </c>
      <c r="AJ3292" s="744">
        <v>2</v>
      </c>
      <c r="AK3292" s="828">
        <v>2.3835616438356165E-3</v>
      </c>
      <c r="AL3292" s="828">
        <v>0</v>
      </c>
      <c r="AM3292" s="745">
        <f t="shared" si="462"/>
        <v>2.3835616438356165E-3</v>
      </c>
      <c r="AN3292" s="828">
        <f t="shared" si="465"/>
        <v>2.3835616438356165E-3</v>
      </c>
      <c r="AO3292" s="828">
        <v>0</v>
      </c>
      <c r="AP3292" s="828">
        <f t="shared" si="466"/>
        <v>2.3835616438356165E-3</v>
      </c>
      <c r="AQ3292" s="828">
        <f t="shared" si="463"/>
        <v>7.1506849315068496E-2</v>
      </c>
      <c r="AR3292" s="746" t="s">
        <v>231</v>
      </c>
      <c r="AS3292" s="747"/>
      <c r="AT3292" s="735" t="s">
        <v>325</v>
      </c>
      <c r="AU3292" s="735" t="s">
        <v>5890</v>
      </c>
      <c r="AV3292" s="935" t="s">
        <v>6702</v>
      </c>
      <c r="AW3292" s="735" t="s">
        <v>18131</v>
      </c>
      <c r="AX3292" s="735" t="s">
        <v>21176</v>
      </c>
      <c r="AY3292" s="2254"/>
    </row>
    <row r="3293" spans="1:52" s="55" customFormat="1" ht="15.95" customHeight="1" x14ac:dyDescent="0.25">
      <c r="A3293" s="734">
        <v>783</v>
      </c>
      <c r="B3293" s="735" t="s">
        <v>55</v>
      </c>
      <c r="C3293" s="988" t="s">
        <v>17640</v>
      </c>
      <c r="D3293" s="735" t="s">
        <v>6703</v>
      </c>
      <c r="E3293" s="736" t="s">
        <v>6704</v>
      </c>
      <c r="F3293" s="736" t="s">
        <v>6705</v>
      </c>
      <c r="G3293" s="735"/>
      <c r="H3293" s="736" t="s">
        <v>732</v>
      </c>
      <c r="I3293" s="735">
        <v>0</v>
      </c>
      <c r="J3293" s="736" t="s">
        <v>317</v>
      </c>
      <c r="K3293" s="736">
        <v>0</v>
      </c>
      <c r="L3293" s="736" t="s">
        <v>317</v>
      </c>
      <c r="M3293" s="736">
        <v>0</v>
      </c>
      <c r="N3293" s="737">
        <v>6</v>
      </c>
      <c r="O3293" s="737">
        <v>1.5</v>
      </c>
      <c r="P3293" s="737">
        <v>9</v>
      </c>
      <c r="Q3293" s="738">
        <v>1</v>
      </c>
      <c r="R3293" s="739"/>
      <c r="S3293" s="740">
        <v>0</v>
      </c>
      <c r="T3293" s="739"/>
      <c r="U3293" s="740">
        <v>0</v>
      </c>
      <c r="V3293" s="739"/>
      <c r="W3293" s="739"/>
      <c r="X3293" s="739"/>
      <c r="Y3293" s="735" t="s">
        <v>6120</v>
      </c>
      <c r="Z3293" s="735" t="s">
        <v>6325</v>
      </c>
      <c r="AA3293" s="741">
        <v>1025003754214</v>
      </c>
      <c r="AB3293" s="736" t="s">
        <v>6703</v>
      </c>
      <c r="AC3293" s="735" t="s">
        <v>6124</v>
      </c>
      <c r="AD3293" s="735" t="s">
        <v>6125</v>
      </c>
      <c r="AE3293" s="736" t="s">
        <v>6703</v>
      </c>
      <c r="AF3293" s="735" t="s">
        <v>6325</v>
      </c>
      <c r="AG3293" s="742">
        <v>1025003754214</v>
      </c>
      <c r="AH3293" s="735" t="s">
        <v>17019</v>
      </c>
      <c r="AI3293" s="743">
        <v>0.87</v>
      </c>
      <c r="AJ3293" s="744">
        <v>2</v>
      </c>
      <c r="AK3293" s="828">
        <v>2.3835616438356165E-3</v>
      </c>
      <c r="AL3293" s="828">
        <v>0</v>
      </c>
      <c r="AM3293" s="745">
        <f t="shared" si="462"/>
        <v>2.3835616438356165E-3</v>
      </c>
      <c r="AN3293" s="828">
        <f t="shared" si="465"/>
        <v>2.3835616438356165E-3</v>
      </c>
      <c r="AO3293" s="828">
        <v>0</v>
      </c>
      <c r="AP3293" s="828">
        <f t="shared" si="466"/>
        <v>2.3835616438356165E-3</v>
      </c>
      <c r="AQ3293" s="828">
        <f t="shared" si="463"/>
        <v>7.1506849315068496E-2</v>
      </c>
      <c r="AR3293" s="746" t="s">
        <v>231</v>
      </c>
      <c r="AS3293" s="747"/>
      <c r="AT3293" s="735" t="s">
        <v>325</v>
      </c>
      <c r="AU3293" s="735" t="s">
        <v>5890</v>
      </c>
      <c r="AV3293" s="935" t="s">
        <v>6706</v>
      </c>
      <c r="AW3293" s="735" t="s">
        <v>18131</v>
      </c>
      <c r="AX3293" s="735" t="s">
        <v>21267</v>
      </c>
      <c r="AY3293" s="2254"/>
    </row>
    <row r="3294" spans="1:52" s="55" customFormat="1" ht="15.95" customHeight="1" x14ac:dyDescent="0.25">
      <c r="A3294" s="734">
        <v>784</v>
      </c>
      <c r="B3294" s="735" t="s">
        <v>55</v>
      </c>
      <c r="C3294" s="988" t="s">
        <v>17640</v>
      </c>
      <c r="D3294" s="735" t="s">
        <v>6707</v>
      </c>
      <c r="E3294" s="736" t="s">
        <v>6708</v>
      </c>
      <c r="F3294" s="736" t="s">
        <v>6709</v>
      </c>
      <c r="G3294" s="735"/>
      <c r="H3294" s="736" t="s">
        <v>732</v>
      </c>
      <c r="I3294" s="735">
        <v>0</v>
      </c>
      <c r="J3294" s="736" t="s">
        <v>317</v>
      </c>
      <c r="K3294" s="736">
        <v>0</v>
      </c>
      <c r="L3294" s="736" t="s">
        <v>317</v>
      </c>
      <c r="M3294" s="736">
        <v>0</v>
      </c>
      <c r="N3294" s="737">
        <v>10</v>
      </c>
      <c r="O3294" s="737">
        <v>2</v>
      </c>
      <c r="P3294" s="737">
        <v>20</v>
      </c>
      <c r="Q3294" s="738">
        <v>2</v>
      </c>
      <c r="R3294" s="739"/>
      <c r="S3294" s="740">
        <v>0</v>
      </c>
      <c r="T3294" s="739"/>
      <c r="U3294" s="740">
        <v>0</v>
      </c>
      <c r="V3294" s="739"/>
      <c r="W3294" s="739"/>
      <c r="X3294" s="739"/>
      <c r="Y3294" s="735" t="s">
        <v>6120</v>
      </c>
      <c r="Z3294" s="735" t="s">
        <v>6325</v>
      </c>
      <c r="AA3294" s="741">
        <v>1025003754214</v>
      </c>
      <c r="AB3294" s="736" t="s">
        <v>6707</v>
      </c>
      <c r="AC3294" s="735" t="s">
        <v>6124</v>
      </c>
      <c r="AD3294" s="735" t="s">
        <v>6125</v>
      </c>
      <c r="AE3294" s="736" t="s">
        <v>6707</v>
      </c>
      <c r="AF3294" s="735" t="s">
        <v>6325</v>
      </c>
      <c r="AG3294" s="742">
        <v>1025003754214</v>
      </c>
      <c r="AH3294" s="735" t="s">
        <v>17019</v>
      </c>
      <c r="AI3294" s="743">
        <v>0.87</v>
      </c>
      <c r="AJ3294" s="744">
        <v>2</v>
      </c>
      <c r="AK3294" s="828">
        <v>2.3835616438356165E-3</v>
      </c>
      <c r="AL3294" s="828">
        <v>0</v>
      </c>
      <c r="AM3294" s="745">
        <f t="shared" si="462"/>
        <v>2.3835616438356165E-3</v>
      </c>
      <c r="AN3294" s="828">
        <f t="shared" si="465"/>
        <v>2.3835616438356165E-3</v>
      </c>
      <c r="AO3294" s="828">
        <v>0</v>
      </c>
      <c r="AP3294" s="828">
        <f t="shared" si="466"/>
        <v>2.3835616438356165E-3</v>
      </c>
      <c r="AQ3294" s="828">
        <f t="shared" si="463"/>
        <v>7.1506849315068496E-2</v>
      </c>
      <c r="AR3294" s="746" t="s">
        <v>231</v>
      </c>
      <c r="AS3294" s="747"/>
      <c r="AT3294" s="735" t="s">
        <v>325</v>
      </c>
      <c r="AU3294" s="735" t="s">
        <v>5890</v>
      </c>
      <c r="AV3294" s="935" t="s">
        <v>6710</v>
      </c>
      <c r="AW3294" s="735" t="s">
        <v>18131</v>
      </c>
      <c r="AX3294" s="735" t="s">
        <v>21267</v>
      </c>
      <c r="AY3294" s="2254"/>
    </row>
    <row r="3295" spans="1:52" s="55" customFormat="1" ht="15.95" customHeight="1" x14ac:dyDescent="0.25">
      <c r="A3295" s="734">
        <v>785</v>
      </c>
      <c r="B3295" s="735" t="s">
        <v>55</v>
      </c>
      <c r="C3295" s="988" t="s">
        <v>17640</v>
      </c>
      <c r="D3295" s="735" t="s">
        <v>6711</v>
      </c>
      <c r="E3295" s="736" t="s">
        <v>6712</v>
      </c>
      <c r="F3295" s="736" t="s">
        <v>6713</v>
      </c>
      <c r="G3295" s="735"/>
      <c r="H3295" s="736" t="s">
        <v>219</v>
      </c>
      <c r="I3295" s="735" t="s">
        <v>220</v>
      </c>
      <c r="J3295" s="736" t="s">
        <v>317</v>
      </c>
      <c r="K3295" s="736">
        <v>0</v>
      </c>
      <c r="L3295" s="736" t="s">
        <v>317</v>
      </c>
      <c r="M3295" s="736">
        <v>0</v>
      </c>
      <c r="N3295" s="737">
        <v>5.3</v>
      </c>
      <c r="O3295" s="737">
        <v>1.5</v>
      </c>
      <c r="P3295" s="737">
        <v>8</v>
      </c>
      <c r="Q3295" s="738">
        <v>2</v>
      </c>
      <c r="R3295" s="739"/>
      <c r="S3295" s="740">
        <v>0</v>
      </c>
      <c r="T3295" s="739"/>
      <c r="U3295" s="740">
        <v>0</v>
      </c>
      <c r="V3295" s="739"/>
      <c r="W3295" s="739"/>
      <c r="X3295" s="739"/>
      <c r="Y3295" s="735" t="s">
        <v>6120</v>
      </c>
      <c r="Z3295" s="735" t="s">
        <v>6325</v>
      </c>
      <c r="AA3295" s="741">
        <v>1025003754214</v>
      </c>
      <c r="AB3295" s="736" t="s">
        <v>6714</v>
      </c>
      <c r="AC3295" s="735" t="s">
        <v>6124</v>
      </c>
      <c r="AD3295" s="735" t="s">
        <v>6125</v>
      </c>
      <c r="AE3295" s="736" t="s">
        <v>6714</v>
      </c>
      <c r="AF3295" s="735" t="s">
        <v>6325</v>
      </c>
      <c r="AG3295" s="742">
        <v>1025003754214</v>
      </c>
      <c r="AH3295" s="735" t="s">
        <v>17019</v>
      </c>
      <c r="AI3295" s="743">
        <v>0.87</v>
      </c>
      <c r="AJ3295" s="744">
        <v>50</v>
      </c>
      <c r="AK3295" s="828">
        <v>0.11917808219178082</v>
      </c>
      <c r="AL3295" s="828">
        <v>0</v>
      </c>
      <c r="AM3295" s="745">
        <f t="shared" si="462"/>
        <v>0.11917808219178082</v>
      </c>
      <c r="AN3295" s="828">
        <f t="shared" ref="AN3295:AN3316" si="468">AK3295</f>
        <v>0.11917808219178082</v>
      </c>
      <c r="AO3295" s="828">
        <v>0</v>
      </c>
      <c r="AP3295" s="828">
        <f t="shared" ref="AP3295:AP3317" si="469">AN3295+AO3295</f>
        <v>0.11917808219178082</v>
      </c>
      <c r="AQ3295" s="828">
        <f t="shared" si="463"/>
        <v>3.5753424657534247</v>
      </c>
      <c r="AR3295" s="746" t="s">
        <v>231</v>
      </c>
      <c r="AS3295" s="747"/>
      <c r="AT3295" s="735" t="s">
        <v>325</v>
      </c>
      <c r="AU3295" s="735" t="s">
        <v>5890</v>
      </c>
      <c r="AV3295" s="935" t="s">
        <v>6715</v>
      </c>
      <c r="AW3295" s="735" t="s">
        <v>18131</v>
      </c>
      <c r="AX3295" s="735" t="s">
        <v>21267</v>
      </c>
      <c r="AY3295" s="2254"/>
    </row>
    <row r="3296" spans="1:52" s="1395" customFormat="1" ht="15.95" customHeight="1" x14ac:dyDescent="0.25">
      <c r="A3296" s="353">
        <v>786</v>
      </c>
      <c r="B3296" s="354" t="s">
        <v>55</v>
      </c>
      <c r="C3296" s="366" t="s">
        <v>5890</v>
      </c>
      <c r="D3296" s="354" t="s">
        <v>21208</v>
      </c>
      <c r="E3296" s="272" t="s">
        <v>21201</v>
      </c>
      <c r="F3296" s="272" t="s">
        <v>21202</v>
      </c>
      <c r="G3296" s="354" t="s">
        <v>221</v>
      </c>
      <c r="H3296" s="354" t="s">
        <v>219</v>
      </c>
      <c r="I3296" s="354" t="s">
        <v>220</v>
      </c>
      <c r="J3296" s="354" t="s">
        <v>221</v>
      </c>
      <c r="K3296" s="272" t="s">
        <v>222</v>
      </c>
      <c r="L3296" s="272" t="s">
        <v>221</v>
      </c>
      <c r="M3296" s="272" t="s">
        <v>879</v>
      </c>
      <c r="N3296" s="440">
        <v>6</v>
      </c>
      <c r="O3296" s="440">
        <v>2</v>
      </c>
      <c r="P3296" s="440">
        <f>O3296*N3296</f>
        <v>12</v>
      </c>
      <c r="Q3296" s="1010">
        <v>2</v>
      </c>
      <c r="R3296" s="357"/>
      <c r="S3296" s="505">
        <v>0</v>
      </c>
      <c r="T3296" s="357"/>
      <c r="U3296" s="505">
        <v>0</v>
      </c>
      <c r="V3296" s="357"/>
      <c r="W3296" s="357"/>
      <c r="X3296" s="357"/>
      <c r="Y3296" s="354" t="s">
        <v>6120</v>
      </c>
      <c r="Z3296" s="354" t="s">
        <v>21203</v>
      </c>
      <c r="AA3296" s="443" t="s">
        <v>21125</v>
      </c>
      <c r="AB3296" s="272" t="s">
        <v>21204</v>
      </c>
      <c r="AC3296" s="354" t="s">
        <v>6140</v>
      </c>
      <c r="AD3296" s="271" t="s">
        <v>6141</v>
      </c>
      <c r="AE3296" s="272" t="s">
        <v>21205</v>
      </c>
      <c r="AF3296" s="354" t="s">
        <v>21207</v>
      </c>
      <c r="AG3296" s="443" t="s">
        <v>21125</v>
      </c>
      <c r="AH3296" s="354" t="s">
        <v>17019</v>
      </c>
      <c r="AI3296" s="360">
        <v>0.87</v>
      </c>
      <c r="AJ3296" s="503">
        <v>134</v>
      </c>
      <c r="AK3296" s="359">
        <f>AJ3296*AI3296/365</f>
        <v>0.31939726027397258</v>
      </c>
      <c r="AL3296" s="359">
        <v>0</v>
      </c>
      <c r="AM3296" s="361">
        <f t="shared" si="462"/>
        <v>0.31939726027397258</v>
      </c>
      <c r="AN3296" s="359">
        <f t="shared" si="468"/>
        <v>0.31939726027397258</v>
      </c>
      <c r="AO3296" s="359">
        <v>0</v>
      </c>
      <c r="AP3296" s="359">
        <f t="shared" si="469"/>
        <v>0.31939726027397258</v>
      </c>
      <c r="AQ3296" s="359">
        <f>AP3296*30</f>
        <v>9.5819178082191776</v>
      </c>
      <c r="AR3296" s="362" t="s">
        <v>231</v>
      </c>
      <c r="AS3296" s="363" t="s">
        <v>431</v>
      </c>
      <c r="AT3296" s="354" t="s">
        <v>325</v>
      </c>
      <c r="AU3296" s="354" t="s">
        <v>5890</v>
      </c>
      <c r="AV3296" s="923" t="s">
        <v>6720</v>
      </c>
      <c r="AW3296" s="354" t="s">
        <v>234</v>
      </c>
      <c r="AX3296" s="447" t="s">
        <v>21218</v>
      </c>
      <c r="AY3296" s="2252"/>
      <c r="AZ3296" s="2408" t="s">
        <v>21206</v>
      </c>
    </row>
    <row r="3297" spans="1:52" s="55" customFormat="1" ht="15.95" customHeight="1" x14ac:dyDescent="0.25">
      <c r="A3297" s="734">
        <v>787</v>
      </c>
      <c r="B3297" s="735" t="s">
        <v>55</v>
      </c>
      <c r="C3297" s="988" t="s">
        <v>17640</v>
      </c>
      <c r="D3297" s="735" t="s">
        <v>6721</v>
      </c>
      <c r="E3297" s="736" t="s">
        <v>6722</v>
      </c>
      <c r="F3297" s="736" t="s">
        <v>6723</v>
      </c>
      <c r="G3297" s="735"/>
      <c r="H3297" s="736" t="s">
        <v>219</v>
      </c>
      <c r="I3297" s="735" t="s">
        <v>220</v>
      </c>
      <c r="J3297" s="736" t="s">
        <v>317</v>
      </c>
      <c r="K3297" s="736">
        <v>0</v>
      </c>
      <c r="L3297" s="736" t="s">
        <v>317</v>
      </c>
      <c r="M3297" s="736">
        <v>0</v>
      </c>
      <c r="N3297" s="737">
        <v>7.5</v>
      </c>
      <c r="O3297" s="737">
        <v>2</v>
      </c>
      <c r="P3297" s="737">
        <v>15</v>
      </c>
      <c r="Q3297" s="738">
        <v>4</v>
      </c>
      <c r="R3297" s="739"/>
      <c r="S3297" s="740">
        <v>0</v>
      </c>
      <c r="T3297" s="739"/>
      <c r="U3297" s="740">
        <v>0</v>
      </c>
      <c r="V3297" s="739"/>
      <c r="W3297" s="739"/>
      <c r="X3297" s="739"/>
      <c r="Y3297" s="735" t="s">
        <v>6120</v>
      </c>
      <c r="Z3297" s="735" t="s">
        <v>6146</v>
      </c>
      <c r="AA3297" s="741">
        <v>1025003754005</v>
      </c>
      <c r="AB3297" s="736" t="s">
        <v>6724</v>
      </c>
      <c r="AC3297" s="735" t="s">
        <v>6140</v>
      </c>
      <c r="AD3297" s="735" t="s">
        <v>6141</v>
      </c>
      <c r="AE3297" s="736" t="s">
        <v>6724</v>
      </c>
      <c r="AF3297" s="735" t="s">
        <v>6146</v>
      </c>
      <c r="AG3297" s="742">
        <v>1025003754005</v>
      </c>
      <c r="AH3297" s="735" t="s">
        <v>17019</v>
      </c>
      <c r="AI3297" s="743">
        <v>0.87</v>
      </c>
      <c r="AJ3297" s="744">
        <v>20</v>
      </c>
      <c r="AK3297" s="828">
        <v>4.7671232876712322E-2</v>
      </c>
      <c r="AL3297" s="828">
        <v>0</v>
      </c>
      <c r="AM3297" s="745">
        <f t="shared" si="462"/>
        <v>4.7671232876712322E-2</v>
      </c>
      <c r="AN3297" s="828">
        <f t="shared" si="468"/>
        <v>4.7671232876712322E-2</v>
      </c>
      <c r="AO3297" s="828">
        <v>0</v>
      </c>
      <c r="AP3297" s="828">
        <f t="shared" si="469"/>
        <v>4.7671232876712322E-2</v>
      </c>
      <c r="AQ3297" s="828">
        <f t="shared" si="463"/>
        <v>1.4301369863013695</v>
      </c>
      <c r="AR3297" s="746" t="s">
        <v>231</v>
      </c>
      <c r="AS3297" s="747"/>
      <c r="AT3297" s="735" t="s">
        <v>325</v>
      </c>
      <c r="AU3297" s="735" t="s">
        <v>5890</v>
      </c>
      <c r="AV3297" s="935" t="s">
        <v>6725</v>
      </c>
      <c r="AW3297" s="735" t="s">
        <v>18131</v>
      </c>
      <c r="AX3297" s="735" t="s">
        <v>21176</v>
      </c>
      <c r="AY3297" s="2254"/>
    </row>
    <row r="3298" spans="1:52" s="55" customFormat="1" ht="15.95" customHeight="1" x14ac:dyDescent="0.25">
      <c r="A3298" s="734">
        <v>788</v>
      </c>
      <c r="B3298" s="735" t="s">
        <v>55</v>
      </c>
      <c r="C3298" s="988" t="s">
        <v>17640</v>
      </c>
      <c r="D3298" s="735" t="s">
        <v>6726</v>
      </c>
      <c r="E3298" s="736" t="s">
        <v>6727</v>
      </c>
      <c r="F3298" s="736" t="s">
        <v>6728</v>
      </c>
      <c r="G3298" s="735"/>
      <c r="H3298" s="736" t="s">
        <v>732</v>
      </c>
      <c r="I3298" s="735">
        <v>0</v>
      </c>
      <c r="J3298" s="736" t="s">
        <v>317</v>
      </c>
      <c r="K3298" s="736">
        <v>0</v>
      </c>
      <c r="L3298" s="736" t="s">
        <v>317</v>
      </c>
      <c r="M3298" s="736">
        <v>0</v>
      </c>
      <c r="N3298" s="737">
        <v>1.2</v>
      </c>
      <c r="O3298" s="737">
        <v>1.2</v>
      </c>
      <c r="P3298" s="737">
        <v>1.44</v>
      </c>
      <c r="Q3298" s="738">
        <v>1</v>
      </c>
      <c r="R3298" s="739"/>
      <c r="S3298" s="740">
        <v>0</v>
      </c>
      <c r="T3298" s="739"/>
      <c r="U3298" s="740">
        <v>0</v>
      </c>
      <c r="V3298" s="739"/>
      <c r="W3298" s="739"/>
      <c r="X3298" s="739"/>
      <c r="Y3298" s="735" t="s">
        <v>6120</v>
      </c>
      <c r="Z3298" s="735" t="s">
        <v>6146</v>
      </c>
      <c r="AA3298" s="741">
        <v>1025003754005</v>
      </c>
      <c r="AB3298" s="736" t="s">
        <v>6729</v>
      </c>
      <c r="AC3298" s="735" t="s">
        <v>6140</v>
      </c>
      <c r="AD3298" s="735" t="s">
        <v>6141</v>
      </c>
      <c r="AE3298" s="736" t="s">
        <v>6729</v>
      </c>
      <c r="AF3298" s="735" t="s">
        <v>6146</v>
      </c>
      <c r="AG3298" s="742">
        <v>1025003754005</v>
      </c>
      <c r="AH3298" s="735" t="s">
        <v>17019</v>
      </c>
      <c r="AI3298" s="743">
        <v>0.87</v>
      </c>
      <c r="AJ3298" s="744">
        <v>2</v>
      </c>
      <c r="AK3298" s="828">
        <v>2.3835616438356165E-3</v>
      </c>
      <c r="AL3298" s="828">
        <v>0</v>
      </c>
      <c r="AM3298" s="745">
        <f t="shared" si="462"/>
        <v>2.3835616438356165E-3</v>
      </c>
      <c r="AN3298" s="828">
        <f t="shared" si="468"/>
        <v>2.3835616438356165E-3</v>
      </c>
      <c r="AO3298" s="828">
        <v>0</v>
      </c>
      <c r="AP3298" s="828">
        <f t="shared" si="469"/>
        <v>2.3835616438356165E-3</v>
      </c>
      <c r="AQ3298" s="828">
        <f t="shared" si="463"/>
        <v>7.1506849315068496E-2</v>
      </c>
      <c r="AR3298" s="746" t="s">
        <v>231</v>
      </c>
      <c r="AS3298" s="747"/>
      <c r="AT3298" s="735" t="s">
        <v>325</v>
      </c>
      <c r="AU3298" s="735" t="s">
        <v>5890</v>
      </c>
      <c r="AV3298" s="935" t="s">
        <v>6730</v>
      </c>
      <c r="AW3298" s="735" t="s">
        <v>18131</v>
      </c>
      <c r="AX3298" s="735" t="s">
        <v>21176</v>
      </c>
      <c r="AY3298" s="2254"/>
    </row>
    <row r="3299" spans="1:52" s="55" customFormat="1" ht="15.95" customHeight="1" x14ac:dyDescent="0.25">
      <c r="A3299" s="734">
        <v>789</v>
      </c>
      <c r="B3299" s="735" t="s">
        <v>55</v>
      </c>
      <c r="C3299" s="988" t="s">
        <v>17640</v>
      </c>
      <c r="D3299" s="735" t="s">
        <v>6731</v>
      </c>
      <c r="E3299" s="736" t="s">
        <v>6732</v>
      </c>
      <c r="F3299" s="736" t="s">
        <v>6733</v>
      </c>
      <c r="G3299" s="735"/>
      <c r="H3299" s="736" t="s">
        <v>732</v>
      </c>
      <c r="I3299" s="735">
        <v>0</v>
      </c>
      <c r="J3299" s="736" t="s">
        <v>317</v>
      </c>
      <c r="K3299" s="736">
        <v>0</v>
      </c>
      <c r="L3299" s="736" t="s">
        <v>317</v>
      </c>
      <c r="M3299" s="736">
        <v>0</v>
      </c>
      <c r="N3299" s="737">
        <v>1.2</v>
      </c>
      <c r="O3299" s="737">
        <v>1.2</v>
      </c>
      <c r="P3299" s="737">
        <v>1.44</v>
      </c>
      <c r="Q3299" s="738">
        <v>1</v>
      </c>
      <c r="R3299" s="739"/>
      <c r="S3299" s="740">
        <v>0</v>
      </c>
      <c r="T3299" s="739"/>
      <c r="U3299" s="740">
        <v>0</v>
      </c>
      <c r="V3299" s="739"/>
      <c r="W3299" s="739"/>
      <c r="X3299" s="739"/>
      <c r="Y3299" s="735" t="s">
        <v>6120</v>
      </c>
      <c r="Z3299" s="735" t="s">
        <v>6146</v>
      </c>
      <c r="AA3299" s="741">
        <v>1025003754005</v>
      </c>
      <c r="AB3299" s="736" t="s">
        <v>6734</v>
      </c>
      <c r="AC3299" s="735" t="s">
        <v>6140</v>
      </c>
      <c r="AD3299" s="735" t="s">
        <v>6141</v>
      </c>
      <c r="AE3299" s="736" t="s">
        <v>6734</v>
      </c>
      <c r="AF3299" s="735" t="s">
        <v>6146</v>
      </c>
      <c r="AG3299" s="742">
        <v>1025003754005</v>
      </c>
      <c r="AH3299" s="735" t="s">
        <v>17019</v>
      </c>
      <c r="AI3299" s="743">
        <v>0.87</v>
      </c>
      <c r="AJ3299" s="744">
        <v>2</v>
      </c>
      <c r="AK3299" s="828">
        <v>2.3835616438356165E-3</v>
      </c>
      <c r="AL3299" s="828">
        <v>0</v>
      </c>
      <c r="AM3299" s="745">
        <f t="shared" si="462"/>
        <v>2.3835616438356165E-3</v>
      </c>
      <c r="AN3299" s="828">
        <f t="shared" si="468"/>
        <v>2.3835616438356165E-3</v>
      </c>
      <c r="AO3299" s="828">
        <v>0</v>
      </c>
      <c r="AP3299" s="828">
        <f t="shared" si="469"/>
        <v>2.3835616438356165E-3</v>
      </c>
      <c r="AQ3299" s="828">
        <f t="shared" si="463"/>
        <v>7.1506849315068496E-2</v>
      </c>
      <c r="AR3299" s="746" t="s">
        <v>231</v>
      </c>
      <c r="AS3299" s="747"/>
      <c r="AT3299" s="735" t="s">
        <v>325</v>
      </c>
      <c r="AU3299" s="735" t="s">
        <v>5890</v>
      </c>
      <c r="AV3299" s="935" t="s">
        <v>6735</v>
      </c>
      <c r="AW3299" s="735" t="s">
        <v>18131</v>
      </c>
      <c r="AX3299" s="735" t="s">
        <v>21176</v>
      </c>
      <c r="AY3299" s="2254"/>
    </row>
    <row r="3300" spans="1:52" s="55" customFormat="1" ht="15.95" customHeight="1" x14ac:dyDescent="0.25">
      <c r="A3300" s="734">
        <v>790</v>
      </c>
      <c r="B3300" s="735" t="s">
        <v>55</v>
      </c>
      <c r="C3300" s="988" t="s">
        <v>17640</v>
      </c>
      <c r="D3300" s="735" t="s">
        <v>6736</v>
      </c>
      <c r="E3300" s="736" t="s">
        <v>6737</v>
      </c>
      <c r="F3300" s="736" t="s">
        <v>6738</v>
      </c>
      <c r="G3300" s="735"/>
      <c r="H3300" s="736" t="s">
        <v>732</v>
      </c>
      <c r="I3300" s="735">
        <v>0</v>
      </c>
      <c r="J3300" s="736" t="s">
        <v>317</v>
      </c>
      <c r="K3300" s="736">
        <v>0</v>
      </c>
      <c r="L3300" s="736" t="s">
        <v>317</v>
      </c>
      <c r="M3300" s="736">
        <v>0</v>
      </c>
      <c r="N3300" s="737">
        <v>1.2</v>
      </c>
      <c r="O3300" s="737">
        <v>1.2</v>
      </c>
      <c r="P3300" s="737">
        <v>1.44</v>
      </c>
      <c r="Q3300" s="738">
        <v>1</v>
      </c>
      <c r="R3300" s="739"/>
      <c r="S3300" s="740">
        <v>0</v>
      </c>
      <c r="T3300" s="739"/>
      <c r="U3300" s="740">
        <v>0</v>
      </c>
      <c r="V3300" s="739"/>
      <c r="W3300" s="739"/>
      <c r="X3300" s="739"/>
      <c r="Y3300" s="735" t="s">
        <v>6120</v>
      </c>
      <c r="Z3300" s="735" t="s">
        <v>6325</v>
      </c>
      <c r="AA3300" s="741">
        <v>1025003754214</v>
      </c>
      <c r="AB3300" s="736" t="s">
        <v>6739</v>
      </c>
      <c r="AC3300" s="735" t="s">
        <v>6124</v>
      </c>
      <c r="AD3300" s="735" t="s">
        <v>6125</v>
      </c>
      <c r="AE3300" s="736" t="s">
        <v>6739</v>
      </c>
      <c r="AF3300" s="735" t="s">
        <v>6325</v>
      </c>
      <c r="AG3300" s="742">
        <v>1025003754214</v>
      </c>
      <c r="AH3300" s="735" t="s">
        <v>17019</v>
      </c>
      <c r="AI3300" s="743">
        <v>0.87</v>
      </c>
      <c r="AJ3300" s="744">
        <v>2</v>
      </c>
      <c r="AK3300" s="828">
        <v>2.3835616438356165E-3</v>
      </c>
      <c r="AL3300" s="828">
        <v>0</v>
      </c>
      <c r="AM3300" s="745">
        <f t="shared" si="462"/>
        <v>2.3835616438356165E-3</v>
      </c>
      <c r="AN3300" s="828">
        <f t="shared" si="468"/>
        <v>2.3835616438356165E-3</v>
      </c>
      <c r="AO3300" s="828">
        <v>0</v>
      </c>
      <c r="AP3300" s="828">
        <f t="shared" si="469"/>
        <v>2.3835616438356165E-3</v>
      </c>
      <c r="AQ3300" s="828">
        <f t="shared" si="463"/>
        <v>7.1506849315068496E-2</v>
      </c>
      <c r="AR3300" s="746" t="s">
        <v>231</v>
      </c>
      <c r="AS3300" s="747"/>
      <c r="AT3300" s="735" t="s">
        <v>325</v>
      </c>
      <c r="AU3300" s="735" t="s">
        <v>5890</v>
      </c>
      <c r="AV3300" s="935" t="s">
        <v>6740</v>
      </c>
      <c r="AW3300" s="735" t="s">
        <v>18131</v>
      </c>
      <c r="AX3300" s="735" t="s">
        <v>21267</v>
      </c>
      <c r="AY3300" s="2254"/>
    </row>
    <row r="3301" spans="1:52" s="55" customFormat="1" ht="15.95" customHeight="1" x14ac:dyDescent="0.25">
      <c r="A3301" s="734">
        <v>791</v>
      </c>
      <c r="B3301" s="735" t="s">
        <v>55</v>
      </c>
      <c r="C3301" s="988" t="s">
        <v>5890</v>
      </c>
      <c r="D3301" s="735" t="s">
        <v>19913</v>
      </c>
      <c r="E3301" s="736" t="s">
        <v>6742</v>
      </c>
      <c r="F3301" s="736" t="s">
        <v>6743</v>
      </c>
      <c r="G3301" s="735"/>
      <c r="H3301" s="736" t="s">
        <v>732</v>
      </c>
      <c r="I3301" s="735">
        <v>0</v>
      </c>
      <c r="J3301" s="736" t="s">
        <v>317</v>
      </c>
      <c r="K3301" s="736">
        <v>0</v>
      </c>
      <c r="L3301" s="736" t="s">
        <v>317</v>
      </c>
      <c r="M3301" s="736">
        <v>0</v>
      </c>
      <c r="N3301" s="737">
        <v>6</v>
      </c>
      <c r="O3301" s="737">
        <v>1.5</v>
      </c>
      <c r="P3301" s="737">
        <v>9</v>
      </c>
      <c r="Q3301" s="738">
        <v>1</v>
      </c>
      <c r="R3301" s="739"/>
      <c r="S3301" s="740">
        <v>0</v>
      </c>
      <c r="T3301" s="739"/>
      <c r="U3301" s="740">
        <v>0</v>
      </c>
      <c r="V3301" s="739"/>
      <c r="W3301" s="739"/>
      <c r="X3301" s="739"/>
      <c r="Y3301" s="735" t="s">
        <v>6744</v>
      </c>
      <c r="Z3301" s="736" t="s">
        <v>6745</v>
      </c>
      <c r="AA3301" s="741">
        <v>1065012024868</v>
      </c>
      <c r="AB3301" s="736" t="s">
        <v>6746</v>
      </c>
      <c r="AC3301" s="735" t="s">
        <v>6747</v>
      </c>
      <c r="AD3301" s="735" t="s">
        <v>6748</v>
      </c>
      <c r="AE3301" s="736" t="s">
        <v>6746</v>
      </c>
      <c r="AF3301" s="2695" t="s">
        <v>6745</v>
      </c>
      <c r="AG3301" s="742">
        <v>1065012024868</v>
      </c>
      <c r="AH3301" s="741" t="s">
        <v>17041</v>
      </c>
      <c r="AI3301" s="743">
        <v>0.87</v>
      </c>
      <c r="AJ3301" s="744">
        <v>12</v>
      </c>
      <c r="AK3301" s="828">
        <f>AJ3301*AI3301/365</f>
        <v>2.8602739726027396E-2</v>
      </c>
      <c r="AL3301" s="828">
        <v>0</v>
      </c>
      <c r="AM3301" s="745">
        <f>SUBTOTAL(9,AK3301:AL3301)</f>
        <v>2.8602739726027396E-2</v>
      </c>
      <c r="AN3301" s="828">
        <f t="shared" si="468"/>
        <v>2.8602739726027396E-2</v>
      </c>
      <c r="AO3301" s="828">
        <v>0</v>
      </c>
      <c r="AP3301" s="828">
        <f t="shared" si="469"/>
        <v>2.8602739726027396E-2</v>
      </c>
      <c r="AQ3301" s="828">
        <f t="shared" si="463"/>
        <v>0.8580821917808219</v>
      </c>
      <c r="AR3301" s="746" t="s">
        <v>231</v>
      </c>
      <c r="AS3301" s="747"/>
      <c r="AT3301" s="735" t="s">
        <v>325</v>
      </c>
      <c r="AU3301" s="735" t="s">
        <v>5890</v>
      </c>
      <c r="AV3301" s="935" t="s">
        <v>6749</v>
      </c>
      <c r="AW3301" s="735" t="s">
        <v>16435</v>
      </c>
      <c r="AX3301" s="735" t="s">
        <v>26087</v>
      </c>
      <c r="AY3301" s="2254"/>
    </row>
    <row r="3302" spans="1:52" s="55" customFormat="1" ht="15.95" customHeight="1" x14ac:dyDescent="0.25">
      <c r="A3302" s="709">
        <v>792</v>
      </c>
      <c r="B3302" s="434" t="s">
        <v>55</v>
      </c>
      <c r="C3302" s="834" t="s">
        <v>5890</v>
      </c>
      <c r="D3302" s="434" t="s">
        <v>6750</v>
      </c>
      <c r="E3302" s="439" t="s">
        <v>6751</v>
      </c>
      <c r="F3302" s="439" t="s">
        <v>6752</v>
      </c>
      <c r="G3302" s="434"/>
      <c r="H3302" s="439" t="s">
        <v>219</v>
      </c>
      <c r="I3302" s="434" t="s">
        <v>220</v>
      </c>
      <c r="J3302" s="439" t="s">
        <v>317</v>
      </c>
      <c r="K3302" s="439">
        <v>0</v>
      </c>
      <c r="L3302" s="439" t="s">
        <v>317</v>
      </c>
      <c r="M3302" s="439">
        <v>0</v>
      </c>
      <c r="N3302" s="710">
        <v>3.3</v>
      </c>
      <c r="O3302" s="710">
        <v>1.5</v>
      </c>
      <c r="P3302" s="710">
        <v>5</v>
      </c>
      <c r="Q3302" s="711">
        <v>1</v>
      </c>
      <c r="R3302" s="712"/>
      <c r="S3302" s="436">
        <v>1</v>
      </c>
      <c r="T3302" s="712"/>
      <c r="U3302" s="436">
        <v>0</v>
      </c>
      <c r="V3302" s="712"/>
      <c r="W3302" s="712"/>
      <c r="X3302" s="712"/>
      <c r="Y3302" s="434" t="s">
        <v>6353</v>
      </c>
      <c r="Z3302" s="439" t="s">
        <v>6753</v>
      </c>
      <c r="AA3302" s="437" t="s">
        <v>22838</v>
      </c>
      <c r="AB3302" s="439" t="s">
        <v>6754</v>
      </c>
      <c r="AC3302" s="434" t="s">
        <v>6755</v>
      </c>
      <c r="AD3302" s="434" t="s">
        <v>6756</v>
      </c>
      <c r="AE3302" s="439" t="s">
        <v>6754</v>
      </c>
      <c r="AF3302" s="434" t="s">
        <v>6753</v>
      </c>
      <c r="AG3302" s="438" t="s">
        <v>22838</v>
      </c>
      <c r="AH3302" s="437" t="s">
        <v>22825</v>
      </c>
      <c r="AI3302" s="513">
        <v>0.16</v>
      </c>
      <c r="AJ3302" s="788">
        <v>1819</v>
      </c>
      <c r="AK3302" s="511">
        <f>AJ3302*AI3302/365</f>
        <v>0.79736986301369872</v>
      </c>
      <c r="AL3302" s="511">
        <v>0</v>
      </c>
      <c r="AM3302" s="514">
        <f t="shared" si="462"/>
        <v>0.79736986301369872</v>
      </c>
      <c r="AN3302" s="511">
        <f t="shared" si="468"/>
        <v>0.79736986301369872</v>
      </c>
      <c r="AO3302" s="511">
        <v>0</v>
      </c>
      <c r="AP3302" s="511">
        <f t="shared" si="469"/>
        <v>0.79736986301369872</v>
      </c>
      <c r="AQ3302" s="511">
        <f t="shared" si="463"/>
        <v>23.92109589041096</v>
      </c>
      <c r="AR3302" s="432" t="s">
        <v>231</v>
      </c>
      <c r="AS3302" s="433"/>
      <c r="AT3302" s="434" t="s">
        <v>325</v>
      </c>
      <c r="AU3302" s="434" t="s">
        <v>5890</v>
      </c>
      <c r="AV3302" s="943" t="s">
        <v>6757</v>
      </c>
      <c r="AW3302" s="434" t="s">
        <v>18131</v>
      </c>
      <c r="AX3302" s="735" t="s">
        <v>25375</v>
      </c>
      <c r="AY3302" s="2254"/>
    </row>
    <row r="3303" spans="1:52" s="55" customFormat="1" ht="15.95" customHeight="1" x14ac:dyDescent="0.25">
      <c r="A3303" s="709">
        <v>793</v>
      </c>
      <c r="B3303" s="434" t="s">
        <v>55</v>
      </c>
      <c r="C3303" s="834" t="s">
        <v>5890</v>
      </c>
      <c r="D3303" s="434" t="s">
        <v>16311</v>
      </c>
      <c r="E3303" s="439" t="s">
        <v>6758</v>
      </c>
      <c r="F3303" s="439" t="s">
        <v>6759</v>
      </c>
      <c r="G3303" s="434"/>
      <c r="H3303" s="434" t="s">
        <v>219</v>
      </c>
      <c r="I3303" s="434" t="s">
        <v>220</v>
      </c>
      <c r="J3303" s="434" t="s">
        <v>221</v>
      </c>
      <c r="K3303" s="439" t="s">
        <v>222</v>
      </c>
      <c r="L3303" s="439" t="s">
        <v>221</v>
      </c>
      <c r="M3303" s="439" t="s">
        <v>879</v>
      </c>
      <c r="N3303" s="710">
        <v>2.5</v>
      </c>
      <c r="O3303" s="710">
        <v>1.8</v>
      </c>
      <c r="P3303" s="710">
        <v>4.5</v>
      </c>
      <c r="Q3303" s="711">
        <v>1</v>
      </c>
      <c r="R3303" s="712"/>
      <c r="S3303" s="436">
        <v>1</v>
      </c>
      <c r="T3303" s="712"/>
      <c r="U3303" s="436">
        <v>0</v>
      </c>
      <c r="V3303" s="712"/>
      <c r="W3303" s="712"/>
      <c r="X3303" s="712"/>
      <c r="Y3303" s="434" t="s">
        <v>6760</v>
      </c>
      <c r="Z3303" s="439" t="s">
        <v>6761</v>
      </c>
      <c r="AA3303" s="437" t="s">
        <v>22839</v>
      </c>
      <c r="AB3303" s="439" t="s">
        <v>6762</v>
      </c>
      <c r="AC3303" s="434" t="s">
        <v>6763</v>
      </c>
      <c r="AD3303" s="2471" t="s">
        <v>6764</v>
      </c>
      <c r="AE3303" s="439" t="s">
        <v>6762</v>
      </c>
      <c r="AF3303" s="434" t="s">
        <v>6761</v>
      </c>
      <c r="AG3303" s="438" t="s">
        <v>22839</v>
      </c>
      <c r="AH3303" s="437" t="s">
        <v>22826</v>
      </c>
      <c r="AI3303" s="513">
        <v>0.16</v>
      </c>
      <c r="AJ3303" s="513">
        <v>496</v>
      </c>
      <c r="AK3303" s="511">
        <f>AI3303*AJ3303/365</f>
        <v>0.21742465753424658</v>
      </c>
      <c r="AL3303" s="511">
        <v>0</v>
      </c>
      <c r="AM3303" s="514">
        <f>AK3303+AL3303</f>
        <v>0.21742465753424658</v>
      </c>
      <c r="AN3303" s="511">
        <f t="shared" si="468"/>
        <v>0.21742465753424658</v>
      </c>
      <c r="AO3303" s="511">
        <v>0</v>
      </c>
      <c r="AP3303" s="511">
        <f t="shared" si="469"/>
        <v>0.21742465753424658</v>
      </c>
      <c r="AQ3303" s="511">
        <f t="shared" ref="AQ3303:AQ3370" si="470">AP3303*30</f>
        <v>6.5227397260273978</v>
      </c>
      <c r="AR3303" s="432" t="s">
        <v>231</v>
      </c>
      <c r="AS3303" s="433" t="s">
        <v>431</v>
      </c>
      <c r="AT3303" s="434" t="s">
        <v>325</v>
      </c>
      <c r="AU3303" s="434" t="s">
        <v>5890</v>
      </c>
      <c r="AV3303" s="943" t="s">
        <v>6765</v>
      </c>
      <c r="AW3303" s="434" t="s">
        <v>20570</v>
      </c>
      <c r="AX3303" s="434" t="s">
        <v>24984</v>
      </c>
      <c r="AY3303" s="2254"/>
      <c r="AZ3303" s="2408" t="s">
        <v>20365</v>
      </c>
    </row>
    <row r="3304" spans="1:52" s="55" customFormat="1" ht="15.95" customHeight="1" x14ac:dyDescent="0.25">
      <c r="A3304" s="709">
        <v>794</v>
      </c>
      <c r="B3304" s="434" t="s">
        <v>55</v>
      </c>
      <c r="C3304" s="834" t="s">
        <v>5890</v>
      </c>
      <c r="D3304" s="434" t="s">
        <v>19914</v>
      </c>
      <c r="E3304" s="439" t="s">
        <v>6767</v>
      </c>
      <c r="F3304" s="439" t="s">
        <v>6768</v>
      </c>
      <c r="G3304" s="434"/>
      <c r="H3304" s="434" t="s">
        <v>219</v>
      </c>
      <c r="I3304" s="434" t="s">
        <v>220</v>
      </c>
      <c r="J3304" s="434" t="s">
        <v>221</v>
      </c>
      <c r="K3304" s="439" t="s">
        <v>2008</v>
      </c>
      <c r="L3304" s="439" t="s">
        <v>221</v>
      </c>
      <c r="M3304" s="439" t="s">
        <v>879</v>
      </c>
      <c r="N3304" s="710">
        <v>6</v>
      </c>
      <c r="O3304" s="710">
        <v>1.5</v>
      </c>
      <c r="P3304" s="710">
        <v>9</v>
      </c>
      <c r="Q3304" s="711">
        <v>2</v>
      </c>
      <c r="R3304" s="712"/>
      <c r="S3304" s="436">
        <v>0</v>
      </c>
      <c r="T3304" s="712"/>
      <c r="U3304" s="436">
        <v>0</v>
      </c>
      <c r="V3304" s="712"/>
      <c r="W3304" s="712"/>
      <c r="X3304" s="712"/>
      <c r="Y3304" s="434" t="s">
        <v>6539</v>
      </c>
      <c r="Z3304" s="439" t="s">
        <v>6769</v>
      </c>
      <c r="AA3304" s="437" t="s">
        <v>22810</v>
      </c>
      <c r="AB3304" s="439" t="s">
        <v>6770</v>
      </c>
      <c r="AC3304" s="434" t="s">
        <v>6771</v>
      </c>
      <c r="AD3304" s="434" t="s">
        <v>6772</v>
      </c>
      <c r="AE3304" s="439" t="s">
        <v>6770</v>
      </c>
      <c r="AF3304" s="434" t="s">
        <v>6769</v>
      </c>
      <c r="AG3304" s="438" t="s">
        <v>22810</v>
      </c>
      <c r="AH3304" s="434" t="s">
        <v>22794</v>
      </c>
      <c r="AI3304" s="513">
        <v>0.14000000000000001</v>
      </c>
      <c r="AJ3304" s="788">
        <v>200</v>
      </c>
      <c r="AK3304" s="511">
        <f t="shared" ref="AK3304:AK3313" si="471">AJ3304*AI3304/365</f>
        <v>7.6712328767123292E-2</v>
      </c>
      <c r="AL3304" s="511">
        <v>0</v>
      </c>
      <c r="AM3304" s="514">
        <f>SUBTOTAL(9,AK3304:AL3304)</f>
        <v>7.6712328767123292E-2</v>
      </c>
      <c r="AN3304" s="511">
        <f t="shared" si="468"/>
        <v>7.6712328767123292E-2</v>
      </c>
      <c r="AO3304" s="511">
        <v>0</v>
      </c>
      <c r="AP3304" s="511">
        <f t="shared" si="469"/>
        <v>7.6712328767123292E-2</v>
      </c>
      <c r="AQ3304" s="511">
        <f t="shared" si="470"/>
        <v>2.3013698630136989</v>
      </c>
      <c r="AR3304" s="432" t="s">
        <v>231</v>
      </c>
      <c r="AS3304" s="433" t="s">
        <v>431</v>
      </c>
      <c r="AT3304" s="434" t="s">
        <v>325</v>
      </c>
      <c r="AU3304" s="434" t="s">
        <v>5890</v>
      </c>
      <c r="AV3304" s="943" t="s">
        <v>6773</v>
      </c>
      <c r="AW3304" s="434" t="s">
        <v>18131</v>
      </c>
      <c r="AX3304" s="434" t="s">
        <v>25097</v>
      </c>
      <c r="AY3304" s="2254"/>
    </row>
    <row r="3305" spans="1:52" s="1395" customFormat="1" ht="15.95" customHeight="1" x14ac:dyDescent="0.25">
      <c r="A3305" s="353">
        <v>795</v>
      </c>
      <c r="B3305" s="354" t="s">
        <v>55</v>
      </c>
      <c r="C3305" s="366" t="s">
        <v>17640</v>
      </c>
      <c r="D3305" s="354" t="s">
        <v>6774</v>
      </c>
      <c r="E3305" s="272" t="s">
        <v>25616</v>
      </c>
      <c r="F3305" s="272" t="s">
        <v>25617</v>
      </c>
      <c r="G3305" s="354" t="s">
        <v>221</v>
      </c>
      <c r="H3305" s="272" t="s">
        <v>219</v>
      </c>
      <c r="I3305" s="354" t="s">
        <v>220</v>
      </c>
      <c r="J3305" s="272" t="s">
        <v>221</v>
      </c>
      <c r="K3305" s="272" t="s">
        <v>484</v>
      </c>
      <c r="L3305" s="272" t="s">
        <v>317</v>
      </c>
      <c r="M3305" s="272">
        <v>0</v>
      </c>
      <c r="N3305" s="440">
        <v>5</v>
      </c>
      <c r="O3305" s="440">
        <v>3</v>
      </c>
      <c r="P3305" s="440">
        <v>15</v>
      </c>
      <c r="Q3305" s="1010">
        <v>1</v>
      </c>
      <c r="R3305" s="357"/>
      <c r="S3305" s="505">
        <v>0</v>
      </c>
      <c r="T3305" s="357"/>
      <c r="U3305" s="505">
        <v>0</v>
      </c>
      <c r="V3305" s="357"/>
      <c r="W3305" s="357"/>
      <c r="X3305" s="357"/>
      <c r="Y3305" s="354" t="s">
        <v>6430</v>
      </c>
      <c r="Z3305" s="354" t="s">
        <v>25610</v>
      </c>
      <c r="AA3305" s="443" t="s">
        <v>25556</v>
      </c>
      <c r="AB3305" s="272" t="s">
        <v>6779</v>
      </c>
      <c r="AC3305" s="354" t="s">
        <v>6776</v>
      </c>
      <c r="AD3305" s="271" t="s">
        <v>6431</v>
      </c>
      <c r="AE3305" s="272" t="s">
        <v>6775</v>
      </c>
      <c r="AF3305" s="354" t="s">
        <v>25610</v>
      </c>
      <c r="AG3305" s="443" t="s">
        <v>25556</v>
      </c>
      <c r="AH3305" s="443" t="s">
        <v>25611</v>
      </c>
      <c r="AI3305" s="360">
        <v>0.87</v>
      </c>
      <c r="AJ3305" s="503">
        <v>50</v>
      </c>
      <c r="AK3305" s="359">
        <f>AJ3305*AI3305/365</f>
        <v>0.11917808219178082</v>
      </c>
      <c r="AL3305" s="359">
        <v>0</v>
      </c>
      <c r="AM3305" s="361">
        <f>SUBTOTAL(9,AK3305:AL3305)</f>
        <v>0.11917808219178082</v>
      </c>
      <c r="AN3305" s="359">
        <f t="shared" si="468"/>
        <v>0.11917808219178082</v>
      </c>
      <c r="AO3305" s="359">
        <v>0</v>
      </c>
      <c r="AP3305" s="359">
        <f t="shared" si="469"/>
        <v>0.11917808219178082</v>
      </c>
      <c r="AQ3305" s="359">
        <f t="shared" si="470"/>
        <v>3.5753424657534247</v>
      </c>
      <c r="AR3305" s="362" t="s">
        <v>231</v>
      </c>
      <c r="AS3305" s="363"/>
      <c r="AT3305" s="354" t="s">
        <v>325</v>
      </c>
      <c r="AU3305" s="354" t="s">
        <v>5890</v>
      </c>
      <c r="AV3305" s="923" t="s">
        <v>6777</v>
      </c>
      <c r="AW3305" s="354" t="s">
        <v>234</v>
      </c>
      <c r="AX3305" s="447" t="s">
        <v>25618</v>
      </c>
      <c r="AY3305" s="2592"/>
    </row>
    <row r="3306" spans="1:52" s="1395" customFormat="1" ht="15.95" customHeight="1" x14ac:dyDescent="0.25">
      <c r="A3306" s="353">
        <v>796</v>
      </c>
      <c r="B3306" s="354" t="s">
        <v>55</v>
      </c>
      <c r="C3306" s="366" t="s">
        <v>17640</v>
      </c>
      <c r="D3306" s="354" t="s">
        <v>6778</v>
      </c>
      <c r="E3306" s="272" t="s">
        <v>25608</v>
      </c>
      <c r="F3306" s="272" t="s">
        <v>25609</v>
      </c>
      <c r="G3306" s="354" t="s">
        <v>221</v>
      </c>
      <c r="H3306" s="272" t="s">
        <v>219</v>
      </c>
      <c r="I3306" s="354" t="s">
        <v>316</v>
      </c>
      <c r="J3306" s="272" t="s">
        <v>221</v>
      </c>
      <c r="K3306" s="272" t="s">
        <v>484</v>
      </c>
      <c r="L3306" s="272" t="s">
        <v>317</v>
      </c>
      <c r="M3306" s="272">
        <v>0</v>
      </c>
      <c r="N3306" s="440">
        <v>3</v>
      </c>
      <c r="O3306" s="440">
        <v>1.2</v>
      </c>
      <c r="P3306" s="440">
        <v>3.6</v>
      </c>
      <c r="Q3306" s="1010">
        <v>2</v>
      </c>
      <c r="R3306" s="357"/>
      <c r="S3306" s="505">
        <v>0</v>
      </c>
      <c r="T3306" s="357"/>
      <c r="U3306" s="505">
        <v>0</v>
      </c>
      <c r="V3306" s="357"/>
      <c r="W3306" s="357"/>
      <c r="X3306" s="357"/>
      <c r="Y3306" s="354" t="s">
        <v>6430</v>
      </c>
      <c r="Z3306" s="354" t="s">
        <v>25610</v>
      </c>
      <c r="AA3306" s="443" t="s">
        <v>25556</v>
      </c>
      <c r="AB3306" s="272" t="s">
        <v>6779</v>
      </c>
      <c r="AC3306" s="354" t="s">
        <v>6776</v>
      </c>
      <c r="AD3306" s="271" t="s">
        <v>6431</v>
      </c>
      <c r="AE3306" s="272" t="s">
        <v>6779</v>
      </c>
      <c r="AF3306" s="354" t="s">
        <v>25610</v>
      </c>
      <c r="AG3306" s="443" t="s">
        <v>25556</v>
      </c>
      <c r="AH3306" s="443" t="s">
        <v>25611</v>
      </c>
      <c r="AI3306" s="360">
        <v>0.87</v>
      </c>
      <c r="AJ3306" s="503">
        <v>150</v>
      </c>
      <c r="AK3306" s="359">
        <f>AJ3306*AI3306/365</f>
        <v>0.35753424657534244</v>
      </c>
      <c r="AL3306" s="359">
        <v>0</v>
      </c>
      <c r="AM3306" s="361">
        <f>SUBTOTAL(9,AK3306:AL3306)</f>
        <v>0.35753424657534244</v>
      </c>
      <c r="AN3306" s="359">
        <f t="shared" si="468"/>
        <v>0.35753424657534244</v>
      </c>
      <c r="AO3306" s="359">
        <v>0</v>
      </c>
      <c r="AP3306" s="359">
        <f t="shared" si="469"/>
        <v>0.35753424657534244</v>
      </c>
      <c r="AQ3306" s="359">
        <f>AP3306*30</f>
        <v>10.726027397260273</v>
      </c>
      <c r="AR3306" s="362" t="s">
        <v>231</v>
      </c>
      <c r="AS3306" s="363"/>
      <c r="AT3306" s="354" t="s">
        <v>325</v>
      </c>
      <c r="AU3306" s="354" t="s">
        <v>5890</v>
      </c>
      <c r="AV3306" s="923" t="s">
        <v>6780</v>
      </c>
      <c r="AW3306" s="354" t="s">
        <v>234</v>
      </c>
      <c r="AX3306" s="447" t="s">
        <v>25612</v>
      </c>
      <c r="AY3306" s="2592"/>
    </row>
    <row r="3307" spans="1:52" s="1395" customFormat="1" ht="15.95" customHeight="1" x14ac:dyDescent="0.25">
      <c r="A3307" s="353">
        <v>797</v>
      </c>
      <c r="B3307" s="354" t="s">
        <v>55</v>
      </c>
      <c r="C3307" s="366" t="s">
        <v>17640</v>
      </c>
      <c r="D3307" s="354" t="s">
        <v>6781</v>
      </c>
      <c r="E3307" s="272" t="s">
        <v>25613</v>
      </c>
      <c r="F3307" s="272" t="s">
        <v>25614</v>
      </c>
      <c r="G3307" s="354" t="s">
        <v>221</v>
      </c>
      <c r="H3307" s="272" t="s">
        <v>219</v>
      </c>
      <c r="I3307" s="354" t="s">
        <v>220</v>
      </c>
      <c r="J3307" s="272" t="s">
        <v>221</v>
      </c>
      <c r="K3307" s="272" t="s">
        <v>879</v>
      </c>
      <c r="L3307" s="272" t="s">
        <v>317</v>
      </c>
      <c r="M3307" s="272">
        <v>0</v>
      </c>
      <c r="N3307" s="440">
        <v>6</v>
      </c>
      <c r="O3307" s="440">
        <v>1.5</v>
      </c>
      <c r="P3307" s="440">
        <v>9</v>
      </c>
      <c r="Q3307" s="1010">
        <v>2</v>
      </c>
      <c r="R3307" s="357"/>
      <c r="S3307" s="505">
        <v>0</v>
      </c>
      <c r="T3307" s="357"/>
      <c r="U3307" s="505">
        <v>0</v>
      </c>
      <c r="V3307" s="357"/>
      <c r="W3307" s="357"/>
      <c r="X3307" s="357"/>
      <c r="Y3307" s="354" t="s">
        <v>6430</v>
      </c>
      <c r="Z3307" s="354" t="s">
        <v>25610</v>
      </c>
      <c r="AA3307" s="443" t="s">
        <v>25556</v>
      </c>
      <c r="AB3307" s="272" t="s">
        <v>6779</v>
      </c>
      <c r="AC3307" s="354" t="s">
        <v>6776</v>
      </c>
      <c r="AD3307" s="271" t="s">
        <v>6431</v>
      </c>
      <c r="AE3307" s="272" t="s">
        <v>6782</v>
      </c>
      <c r="AF3307" s="354" t="s">
        <v>25610</v>
      </c>
      <c r="AG3307" s="443" t="s">
        <v>25556</v>
      </c>
      <c r="AH3307" s="443" t="s">
        <v>25611</v>
      </c>
      <c r="AI3307" s="360">
        <v>0.87</v>
      </c>
      <c r="AJ3307" s="503">
        <v>35</v>
      </c>
      <c r="AK3307" s="359">
        <f t="shared" si="471"/>
        <v>8.3424657534246577E-2</v>
      </c>
      <c r="AL3307" s="359">
        <v>0</v>
      </c>
      <c r="AM3307" s="361">
        <f>SUBTOTAL(9,AK3307:AL3307)</f>
        <v>8.3424657534246577E-2</v>
      </c>
      <c r="AN3307" s="359">
        <f t="shared" si="468"/>
        <v>8.3424657534246577E-2</v>
      </c>
      <c r="AO3307" s="359">
        <v>0</v>
      </c>
      <c r="AP3307" s="359">
        <f t="shared" si="469"/>
        <v>8.3424657534246577E-2</v>
      </c>
      <c r="AQ3307" s="359">
        <f t="shared" si="470"/>
        <v>2.5027397260273974</v>
      </c>
      <c r="AR3307" s="362" t="s">
        <v>231</v>
      </c>
      <c r="AS3307" s="363"/>
      <c r="AT3307" s="354" t="s">
        <v>325</v>
      </c>
      <c r="AU3307" s="354" t="s">
        <v>5890</v>
      </c>
      <c r="AV3307" s="923" t="s">
        <v>6783</v>
      </c>
      <c r="AW3307" s="354" t="s">
        <v>234</v>
      </c>
      <c r="AX3307" s="447" t="s">
        <v>25615</v>
      </c>
      <c r="AY3307" s="2592"/>
    </row>
    <row r="3308" spans="1:52" s="55" customFormat="1" ht="15.95" customHeight="1" x14ac:dyDescent="0.25">
      <c r="A3308" s="734">
        <v>798</v>
      </c>
      <c r="B3308" s="735" t="s">
        <v>55</v>
      </c>
      <c r="C3308" s="988" t="s">
        <v>17640</v>
      </c>
      <c r="D3308" s="735" t="s">
        <v>6784</v>
      </c>
      <c r="E3308" s="736" t="s">
        <v>6785</v>
      </c>
      <c r="F3308" s="736" t="s">
        <v>6786</v>
      </c>
      <c r="G3308" s="735"/>
      <c r="H3308" s="736" t="s">
        <v>219</v>
      </c>
      <c r="I3308" s="735" t="s">
        <v>316</v>
      </c>
      <c r="J3308" s="736" t="s">
        <v>317</v>
      </c>
      <c r="K3308" s="736">
        <v>0</v>
      </c>
      <c r="L3308" s="736" t="s">
        <v>317</v>
      </c>
      <c r="M3308" s="736">
        <v>0</v>
      </c>
      <c r="N3308" s="737">
        <v>1.2</v>
      </c>
      <c r="O3308" s="737">
        <v>1.2</v>
      </c>
      <c r="P3308" s="737">
        <v>1.44</v>
      </c>
      <c r="Q3308" s="738">
        <v>1</v>
      </c>
      <c r="R3308" s="739"/>
      <c r="S3308" s="740">
        <v>0</v>
      </c>
      <c r="T3308" s="739"/>
      <c r="U3308" s="740">
        <v>0</v>
      </c>
      <c r="V3308" s="739"/>
      <c r="W3308" s="739"/>
      <c r="X3308" s="739"/>
      <c r="Y3308" s="735" t="s">
        <v>6787</v>
      </c>
      <c r="Z3308" s="736" t="s">
        <v>6788</v>
      </c>
      <c r="AA3308" s="741">
        <v>1037739468909</v>
      </c>
      <c r="AB3308" s="736" t="s">
        <v>6789</v>
      </c>
      <c r="AC3308" s="735" t="s">
        <v>6790</v>
      </c>
      <c r="AD3308" s="735" t="s">
        <v>6791</v>
      </c>
      <c r="AE3308" s="736" t="s">
        <v>6789</v>
      </c>
      <c r="AF3308" s="735" t="s">
        <v>6788</v>
      </c>
      <c r="AG3308" s="742">
        <v>1037739468909</v>
      </c>
      <c r="AH3308" s="741" t="s">
        <v>17069</v>
      </c>
      <c r="AI3308" s="743">
        <v>0.87</v>
      </c>
      <c r="AJ3308" s="744">
        <v>12</v>
      </c>
      <c r="AK3308" s="828">
        <f t="shared" si="471"/>
        <v>2.8602739726027396E-2</v>
      </c>
      <c r="AL3308" s="828">
        <v>0</v>
      </c>
      <c r="AM3308" s="745">
        <f>SUBTOTAL(9,AK3308:AL3308)</f>
        <v>2.8602739726027396E-2</v>
      </c>
      <c r="AN3308" s="828">
        <f t="shared" si="468"/>
        <v>2.8602739726027396E-2</v>
      </c>
      <c r="AO3308" s="828">
        <v>0</v>
      </c>
      <c r="AP3308" s="828">
        <f t="shared" si="469"/>
        <v>2.8602739726027396E-2</v>
      </c>
      <c r="AQ3308" s="828">
        <f t="shared" si="470"/>
        <v>0.8580821917808219</v>
      </c>
      <c r="AR3308" s="746" t="s">
        <v>231</v>
      </c>
      <c r="AS3308" s="747"/>
      <c r="AT3308" s="735" t="s">
        <v>325</v>
      </c>
      <c r="AU3308" s="735" t="s">
        <v>5890</v>
      </c>
      <c r="AV3308" s="935" t="s">
        <v>6792</v>
      </c>
      <c r="AW3308" s="735" t="s">
        <v>18131</v>
      </c>
      <c r="AX3308" s="735" t="s">
        <v>26181</v>
      </c>
      <c r="AY3308" s="2254"/>
    </row>
    <row r="3309" spans="1:52" s="1395" customFormat="1" ht="15.95" customHeight="1" x14ac:dyDescent="0.25">
      <c r="A3309" s="353">
        <v>799</v>
      </c>
      <c r="B3309" s="354" t="s">
        <v>55</v>
      </c>
      <c r="C3309" s="366" t="s">
        <v>17640</v>
      </c>
      <c r="D3309" s="354" t="s">
        <v>25525</v>
      </c>
      <c r="E3309" s="272" t="s">
        <v>25526</v>
      </c>
      <c r="F3309" s="272" t="s">
        <v>25527</v>
      </c>
      <c r="G3309" s="354" t="s">
        <v>221</v>
      </c>
      <c r="H3309" s="272" t="s">
        <v>219</v>
      </c>
      <c r="I3309" s="354" t="s">
        <v>220</v>
      </c>
      <c r="J3309" s="272" t="s">
        <v>221</v>
      </c>
      <c r="K3309" s="272" t="s">
        <v>2008</v>
      </c>
      <c r="L3309" s="272" t="s">
        <v>221</v>
      </c>
      <c r="M3309" s="272" t="s">
        <v>879</v>
      </c>
      <c r="N3309" s="440">
        <v>2.8</v>
      </c>
      <c r="O3309" s="440">
        <v>1.4</v>
      </c>
      <c r="P3309" s="440">
        <f>O3309*N3309</f>
        <v>3.9199999999999995</v>
      </c>
      <c r="Q3309" s="1010">
        <v>1</v>
      </c>
      <c r="R3309" s="357"/>
      <c r="S3309" s="505">
        <v>1</v>
      </c>
      <c r="T3309" s="357"/>
      <c r="U3309" s="505">
        <v>0</v>
      </c>
      <c r="V3309" s="357"/>
      <c r="W3309" s="357"/>
      <c r="X3309" s="357"/>
      <c r="Y3309" s="354" t="s">
        <v>6570</v>
      </c>
      <c r="Z3309" s="354" t="s">
        <v>25528</v>
      </c>
      <c r="AA3309" s="443" t="s">
        <v>25529</v>
      </c>
      <c r="AB3309" s="272" t="s">
        <v>6793</v>
      </c>
      <c r="AC3309" s="354" t="s">
        <v>25530</v>
      </c>
      <c r="AD3309" s="354" t="s">
        <v>25531</v>
      </c>
      <c r="AE3309" s="272" t="s">
        <v>6793</v>
      </c>
      <c r="AF3309" s="354" t="s">
        <v>25532</v>
      </c>
      <c r="AG3309" s="443" t="s">
        <v>25529</v>
      </c>
      <c r="AH3309" s="443" t="s">
        <v>15681</v>
      </c>
      <c r="AI3309" s="360">
        <v>0.87</v>
      </c>
      <c r="AJ3309" s="503">
        <v>22</v>
      </c>
      <c r="AK3309" s="359">
        <f t="shared" si="471"/>
        <v>5.2438356164383561E-2</v>
      </c>
      <c r="AL3309" s="359">
        <v>0</v>
      </c>
      <c r="AM3309" s="361">
        <f>AK3309+AL3309</f>
        <v>5.2438356164383561E-2</v>
      </c>
      <c r="AN3309" s="359">
        <f t="shared" si="468"/>
        <v>5.2438356164383561E-2</v>
      </c>
      <c r="AO3309" s="359">
        <v>0</v>
      </c>
      <c r="AP3309" s="359">
        <f t="shared" si="469"/>
        <v>5.2438356164383561E-2</v>
      </c>
      <c r="AQ3309" s="359">
        <f>AP3309*30</f>
        <v>1.5731506849315069</v>
      </c>
      <c r="AR3309" s="362" t="s">
        <v>231</v>
      </c>
      <c r="AS3309" s="363" t="s">
        <v>431</v>
      </c>
      <c r="AT3309" s="354" t="s">
        <v>325</v>
      </c>
      <c r="AU3309" s="354" t="s">
        <v>5890</v>
      </c>
      <c r="AV3309" s="923" t="s">
        <v>6794</v>
      </c>
      <c r="AW3309" s="354" t="s">
        <v>234</v>
      </c>
      <c r="AX3309" s="447" t="s">
        <v>25533</v>
      </c>
      <c r="AY3309" s="2590"/>
      <c r="AZ3309" s="2408" t="s">
        <v>25534</v>
      </c>
    </row>
    <row r="3310" spans="1:52" s="55" customFormat="1" ht="15.95" customHeight="1" x14ac:dyDescent="0.25">
      <c r="A3310" s="182">
        <v>800</v>
      </c>
      <c r="B3310" s="166" t="s">
        <v>55</v>
      </c>
      <c r="C3310" s="170" t="s">
        <v>17640</v>
      </c>
      <c r="D3310" s="166" t="s">
        <v>6795</v>
      </c>
      <c r="E3310" s="198" t="s">
        <v>6796</v>
      </c>
      <c r="F3310" s="198" t="s">
        <v>6797</v>
      </c>
      <c r="G3310" s="166"/>
      <c r="H3310" s="198" t="s">
        <v>732</v>
      </c>
      <c r="I3310" s="166">
        <v>0</v>
      </c>
      <c r="J3310" s="198" t="s">
        <v>317</v>
      </c>
      <c r="K3310" s="198">
        <v>0</v>
      </c>
      <c r="L3310" s="198" t="s">
        <v>317</v>
      </c>
      <c r="M3310" s="198">
        <v>0</v>
      </c>
      <c r="N3310" s="199">
        <v>4</v>
      </c>
      <c r="O3310" s="199">
        <v>2</v>
      </c>
      <c r="P3310" s="199">
        <v>8</v>
      </c>
      <c r="Q3310" s="1012">
        <v>1</v>
      </c>
      <c r="R3310" s="183"/>
      <c r="S3310" s="223">
        <v>0</v>
      </c>
      <c r="T3310" s="183"/>
      <c r="U3310" s="223">
        <v>0</v>
      </c>
      <c r="V3310" s="183"/>
      <c r="W3310" s="183"/>
      <c r="X3310" s="183"/>
      <c r="Y3310" s="166" t="s">
        <v>6570</v>
      </c>
      <c r="Z3310" s="198" t="s">
        <v>6798</v>
      </c>
      <c r="AA3310" s="203">
        <v>1175024034657</v>
      </c>
      <c r="AB3310" s="198" t="s">
        <v>6799</v>
      </c>
      <c r="AC3310" s="166" t="s">
        <v>6800</v>
      </c>
      <c r="AD3310" s="166" t="s">
        <v>6801</v>
      </c>
      <c r="AE3310" s="198" t="s">
        <v>6799</v>
      </c>
      <c r="AF3310" s="166" t="s">
        <v>6798</v>
      </c>
      <c r="AG3310" s="165">
        <v>1175024034657</v>
      </c>
      <c r="AH3310" s="203" t="s">
        <v>17045</v>
      </c>
      <c r="AI3310" s="186">
        <v>0.87</v>
      </c>
      <c r="AJ3310" s="184">
        <v>30</v>
      </c>
      <c r="AK3310" s="167">
        <f t="shared" si="471"/>
        <v>7.1506849315068496E-2</v>
      </c>
      <c r="AL3310" s="167">
        <v>0</v>
      </c>
      <c r="AM3310" s="187">
        <f>SUBTOTAL(9,AK3310:AL3310)</f>
        <v>7.1506849315068496E-2</v>
      </c>
      <c r="AN3310" s="167">
        <f t="shared" si="468"/>
        <v>7.1506849315068496E-2</v>
      </c>
      <c r="AO3310" s="167">
        <v>0</v>
      </c>
      <c r="AP3310" s="167">
        <f t="shared" si="469"/>
        <v>7.1506849315068496E-2</v>
      </c>
      <c r="AQ3310" s="167">
        <f t="shared" si="470"/>
        <v>2.1452054794520548</v>
      </c>
      <c r="AR3310" s="193" t="s">
        <v>231</v>
      </c>
      <c r="AS3310" s="194"/>
      <c r="AT3310" s="166" t="s">
        <v>325</v>
      </c>
      <c r="AU3310" s="166" t="s">
        <v>5890</v>
      </c>
      <c r="AV3310" s="679" t="s">
        <v>6802</v>
      </c>
      <c r="AW3310" s="166" t="s">
        <v>234</v>
      </c>
      <c r="AX3310" s="2254"/>
      <c r="AY3310" s="2254"/>
    </row>
    <row r="3311" spans="1:52" s="55" customFormat="1" ht="15.95" customHeight="1" x14ac:dyDescent="0.25">
      <c r="A3311" s="182">
        <v>801</v>
      </c>
      <c r="B3311" s="166" t="s">
        <v>55</v>
      </c>
      <c r="C3311" s="170" t="s">
        <v>17640</v>
      </c>
      <c r="D3311" s="166" t="s">
        <v>6803</v>
      </c>
      <c r="E3311" s="198" t="s">
        <v>6804</v>
      </c>
      <c r="F3311" s="198" t="s">
        <v>6805</v>
      </c>
      <c r="G3311" s="166"/>
      <c r="H3311" s="198" t="s">
        <v>219</v>
      </c>
      <c r="I3311" s="166" t="s">
        <v>220</v>
      </c>
      <c r="J3311" s="198" t="s">
        <v>221</v>
      </c>
      <c r="K3311" s="198" t="s">
        <v>2008</v>
      </c>
      <c r="L3311" s="198" t="s">
        <v>317</v>
      </c>
      <c r="M3311" s="198">
        <v>0</v>
      </c>
      <c r="N3311" s="199">
        <v>8</v>
      </c>
      <c r="O3311" s="199">
        <v>1.5</v>
      </c>
      <c r="P3311" s="199">
        <v>12</v>
      </c>
      <c r="Q3311" s="1012">
        <v>2</v>
      </c>
      <c r="R3311" s="183"/>
      <c r="S3311" s="223">
        <v>0</v>
      </c>
      <c r="T3311" s="183"/>
      <c r="U3311" s="223">
        <v>0</v>
      </c>
      <c r="V3311" s="183"/>
      <c r="W3311" s="183"/>
      <c r="X3311" s="183"/>
      <c r="Y3311" s="166" t="s">
        <v>6570</v>
      </c>
      <c r="Z3311" s="198" t="s">
        <v>6798</v>
      </c>
      <c r="AA3311" s="203">
        <v>1175024034657</v>
      </c>
      <c r="AB3311" s="198" t="s">
        <v>6806</v>
      </c>
      <c r="AC3311" s="166" t="s">
        <v>6800</v>
      </c>
      <c r="AD3311" s="166" t="s">
        <v>6801</v>
      </c>
      <c r="AE3311" s="198" t="s">
        <v>6806</v>
      </c>
      <c r="AF3311" s="166" t="s">
        <v>6798</v>
      </c>
      <c r="AG3311" s="165">
        <v>1175024034657</v>
      </c>
      <c r="AH3311" s="203" t="s">
        <v>17045</v>
      </c>
      <c r="AI3311" s="186">
        <v>0.87</v>
      </c>
      <c r="AJ3311" s="184">
        <v>30</v>
      </c>
      <c r="AK3311" s="167">
        <f t="shared" si="471"/>
        <v>7.1506849315068496E-2</v>
      </c>
      <c r="AL3311" s="167">
        <v>0</v>
      </c>
      <c r="AM3311" s="187">
        <f>SUBTOTAL(9,AK3311:AL3311)</f>
        <v>7.1506849315068496E-2</v>
      </c>
      <c r="AN3311" s="167">
        <f t="shared" si="468"/>
        <v>7.1506849315068496E-2</v>
      </c>
      <c r="AO3311" s="167">
        <v>0</v>
      </c>
      <c r="AP3311" s="167">
        <f t="shared" si="469"/>
        <v>7.1506849315068496E-2</v>
      </c>
      <c r="AQ3311" s="167">
        <f t="shared" si="470"/>
        <v>2.1452054794520548</v>
      </c>
      <c r="AR3311" s="193" t="s">
        <v>231</v>
      </c>
      <c r="AS3311" s="194"/>
      <c r="AT3311" s="166" t="s">
        <v>325</v>
      </c>
      <c r="AU3311" s="166" t="s">
        <v>5890</v>
      </c>
      <c r="AV3311" s="679" t="s">
        <v>6807</v>
      </c>
      <c r="AW3311" s="166" t="s">
        <v>234</v>
      </c>
      <c r="AX3311" s="2254"/>
      <c r="AY3311" s="2254"/>
    </row>
    <row r="3312" spans="1:52" s="1395" customFormat="1" ht="15.95" customHeight="1" x14ac:dyDescent="0.25">
      <c r="A3312" s="709">
        <v>802</v>
      </c>
      <c r="B3312" s="434" t="s">
        <v>55</v>
      </c>
      <c r="C3312" s="834" t="s">
        <v>17640</v>
      </c>
      <c r="D3312" s="434" t="s">
        <v>6808</v>
      </c>
      <c r="E3312" s="439" t="s">
        <v>6809</v>
      </c>
      <c r="F3312" s="439" t="s">
        <v>6810</v>
      </c>
      <c r="G3312" s="434"/>
      <c r="H3312" s="439" t="s">
        <v>219</v>
      </c>
      <c r="I3312" s="434" t="s">
        <v>316</v>
      </c>
      <c r="J3312" s="439" t="s">
        <v>317</v>
      </c>
      <c r="K3312" s="439">
        <v>0</v>
      </c>
      <c r="L3312" s="439" t="s">
        <v>221</v>
      </c>
      <c r="M3312" s="439" t="s">
        <v>2008</v>
      </c>
      <c r="N3312" s="710">
        <v>9.3000000000000007</v>
      </c>
      <c r="O3312" s="710">
        <v>1.5</v>
      </c>
      <c r="P3312" s="710">
        <v>13.950000000000001</v>
      </c>
      <c r="Q3312" s="711">
        <v>1</v>
      </c>
      <c r="R3312" s="712"/>
      <c r="S3312" s="436">
        <v>0</v>
      </c>
      <c r="T3312" s="712"/>
      <c r="U3312" s="436">
        <v>0</v>
      </c>
      <c r="V3312" s="712"/>
      <c r="W3312" s="712"/>
      <c r="X3312" s="712"/>
      <c r="Y3312" s="434" t="s">
        <v>6404</v>
      </c>
      <c r="Z3312" s="434" t="s">
        <v>6811</v>
      </c>
      <c r="AA3312" s="437">
        <v>1025004910237</v>
      </c>
      <c r="AB3312" s="439" t="s">
        <v>6812</v>
      </c>
      <c r="AC3312" s="434" t="s">
        <v>6813</v>
      </c>
      <c r="AD3312" s="434" t="s">
        <v>6814</v>
      </c>
      <c r="AE3312" s="439" t="s">
        <v>6812</v>
      </c>
      <c r="AF3312" s="434" t="s">
        <v>6811</v>
      </c>
      <c r="AG3312" s="438">
        <v>1025004910237</v>
      </c>
      <c r="AH3312" s="437" t="s">
        <v>1844</v>
      </c>
      <c r="AI3312" s="513">
        <v>0.87</v>
      </c>
      <c r="AJ3312" s="788">
        <v>25</v>
      </c>
      <c r="AK3312" s="511">
        <f t="shared" si="471"/>
        <v>5.9589041095890409E-2</v>
      </c>
      <c r="AL3312" s="511">
        <v>0</v>
      </c>
      <c r="AM3312" s="514">
        <f>SUBTOTAL(9,AK3312:AL3312)</f>
        <v>5.9589041095890409E-2</v>
      </c>
      <c r="AN3312" s="511">
        <f t="shared" si="468"/>
        <v>5.9589041095890409E-2</v>
      </c>
      <c r="AO3312" s="511">
        <v>0</v>
      </c>
      <c r="AP3312" s="511">
        <f t="shared" si="469"/>
        <v>5.9589041095890409E-2</v>
      </c>
      <c r="AQ3312" s="511">
        <f t="shared" si="470"/>
        <v>1.7876712328767124</v>
      </c>
      <c r="AR3312" s="432" t="s">
        <v>231</v>
      </c>
      <c r="AS3312" s="433"/>
      <c r="AT3312" s="434" t="s">
        <v>325</v>
      </c>
      <c r="AU3312" s="434" t="s">
        <v>5890</v>
      </c>
      <c r="AV3312" s="943" t="s">
        <v>6815</v>
      </c>
      <c r="AW3312" s="434" t="s">
        <v>20570</v>
      </c>
      <c r="AX3312" s="434" t="s">
        <v>25886</v>
      </c>
      <c r="AY3312" s="2643"/>
    </row>
    <row r="3313" spans="1:52" s="336" customFormat="1" ht="15.95" customHeight="1" x14ac:dyDescent="0.25">
      <c r="A3313" s="709">
        <v>803</v>
      </c>
      <c r="B3313" s="434" t="s">
        <v>55</v>
      </c>
      <c r="C3313" s="834" t="s">
        <v>5890</v>
      </c>
      <c r="D3313" s="434" t="s">
        <v>6816</v>
      </c>
      <c r="E3313" s="439" t="s">
        <v>6817</v>
      </c>
      <c r="F3313" s="439" t="s">
        <v>6818</v>
      </c>
      <c r="G3313" s="434"/>
      <c r="H3313" s="439" t="s">
        <v>219</v>
      </c>
      <c r="I3313" s="434" t="s">
        <v>220</v>
      </c>
      <c r="J3313" s="439" t="s">
        <v>317</v>
      </c>
      <c r="K3313" s="439">
        <v>0</v>
      </c>
      <c r="L3313" s="439" t="s">
        <v>317</v>
      </c>
      <c r="M3313" s="439">
        <v>0</v>
      </c>
      <c r="N3313" s="710">
        <v>1</v>
      </c>
      <c r="O3313" s="710">
        <v>1.5</v>
      </c>
      <c r="P3313" s="710">
        <v>1.5</v>
      </c>
      <c r="Q3313" s="711">
        <v>1</v>
      </c>
      <c r="R3313" s="712"/>
      <c r="S3313" s="436">
        <v>0</v>
      </c>
      <c r="T3313" s="712"/>
      <c r="U3313" s="436">
        <v>0</v>
      </c>
      <c r="V3313" s="712"/>
      <c r="W3313" s="712"/>
      <c r="X3313" s="712"/>
      <c r="Y3313" s="434" t="s">
        <v>6819</v>
      </c>
      <c r="Z3313" s="434" t="s">
        <v>6820</v>
      </c>
      <c r="AA3313" s="437">
        <v>1035005900291</v>
      </c>
      <c r="AB3313" s="439" t="s">
        <v>6821</v>
      </c>
      <c r="AC3313" s="434" t="s">
        <v>6822</v>
      </c>
      <c r="AD3313" s="434" t="s">
        <v>230</v>
      </c>
      <c r="AE3313" s="439" t="s">
        <v>6821</v>
      </c>
      <c r="AF3313" s="434" t="s">
        <v>6820</v>
      </c>
      <c r="AG3313" s="438">
        <v>1035005900291</v>
      </c>
      <c r="AH3313" s="437" t="s">
        <v>1844</v>
      </c>
      <c r="AI3313" s="513">
        <v>0.87</v>
      </c>
      <c r="AJ3313" s="788">
        <v>6</v>
      </c>
      <c r="AK3313" s="511">
        <f t="shared" si="471"/>
        <v>1.4301369863013698E-2</v>
      </c>
      <c r="AL3313" s="511">
        <v>0</v>
      </c>
      <c r="AM3313" s="514">
        <f>SUBTOTAL(9,AK3313:AL3313)</f>
        <v>1.4301369863013698E-2</v>
      </c>
      <c r="AN3313" s="511">
        <f t="shared" si="468"/>
        <v>1.4301369863013698E-2</v>
      </c>
      <c r="AO3313" s="511">
        <v>0</v>
      </c>
      <c r="AP3313" s="511">
        <f t="shared" si="469"/>
        <v>1.4301369863013698E-2</v>
      </c>
      <c r="AQ3313" s="511">
        <f t="shared" si="470"/>
        <v>0.42904109589041095</v>
      </c>
      <c r="AR3313" s="432" t="s">
        <v>231</v>
      </c>
      <c r="AS3313" s="433"/>
      <c r="AT3313" s="434" t="s">
        <v>325</v>
      </c>
      <c r="AU3313" s="434" t="s">
        <v>5890</v>
      </c>
      <c r="AV3313" s="943" t="s">
        <v>6823</v>
      </c>
      <c r="AW3313" s="434" t="s">
        <v>20570</v>
      </c>
      <c r="AX3313" s="434" t="s">
        <v>20595</v>
      </c>
      <c r="AY3313" s="302"/>
    </row>
    <row r="3314" spans="1:52" s="1395" customFormat="1" ht="15.95" customHeight="1" x14ac:dyDescent="0.25">
      <c r="A3314" s="353">
        <v>804</v>
      </c>
      <c r="B3314" s="366" t="s">
        <v>55</v>
      </c>
      <c r="C3314" s="366" t="s">
        <v>5890</v>
      </c>
      <c r="D3314" s="354" t="s">
        <v>25742</v>
      </c>
      <c r="E3314" s="272" t="s">
        <v>25743</v>
      </c>
      <c r="F3314" s="272" t="s">
        <v>25744</v>
      </c>
      <c r="G3314" s="354" t="s">
        <v>221</v>
      </c>
      <c r="H3314" s="354" t="s">
        <v>219</v>
      </c>
      <c r="I3314" s="354" t="s">
        <v>220</v>
      </c>
      <c r="J3314" s="354" t="s">
        <v>221</v>
      </c>
      <c r="K3314" s="272" t="s">
        <v>222</v>
      </c>
      <c r="L3314" s="272" t="s">
        <v>221</v>
      </c>
      <c r="M3314" s="272" t="s">
        <v>879</v>
      </c>
      <c r="N3314" s="440">
        <v>6</v>
      </c>
      <c r="O3314" s="440">
        <v>1.5</v>
      </c>
      <c r="P3314" s="440">
        <v>9</v>
      </c>
      <c r="Q3314" s="1010">
        <v>2</v>
      </c>
      <c r="R3314" s="357"/>
      <c r="S3314" s="505">
        <v>0</v>
      </c>
      <c r="T3314" s="357"/>
      <c r="U3314" s="505">
        <v>0</v>
      </c>
      <c r="V3314" s="357"/>
      <c r="W3314" s="357"/>
      <c r="X3314" s="357"/>
      <c r="Y3314" s="354" t="s">
        <v>25745</v>
      </c>
      <c r="Z3314" s="366" t="s">
        <v>25746</v>
      </c>
      <c r="AA3314" s="762" t="s">
        <v>25747</v>
      </c>
      <c r="AB3314" s="272" t="s">
        <v>25748</v>
      </c>
      <c r="AC3314" s="354" t="s">
        <v>25749</v>
      </c>
      <c r="AD3314" s="354" t="s">
        <v>25750</v>
      </c>
      <c r="AE3314" s="272" t="s">
        <v>25748</v>
      </c>
      <c r="AF3314" s="354" t="s">
        <v>25596</v>
      </c>
      <c r="AG3314" s="762" t="s">
        <v>25747</v>
      </c>
      <c r="AH3314" s="443" t="s">
        <v>23866</v>
      </c>
      <c r="AI3314" s="360">
        <v>0.87</v>
      </c>
      <c r="AJ3314" s="503">
        <v>55</v>
      </c>
      <c r="AK3314" s="359">
        <f>AJ3314*AI3314/365</f>
        <v>0.1310958904109589</v>
      </c>
      <c r="AL3314" s="359">
        <v>0</v>
      </c>
      <c r="AM3314" s="361">
        <f>SUBTOTAL(9,AK3314:AL3314)</f>
        <v>0.1310958904109589</v>
      </c>
      <c r="AN3314" s="359">
        <f t="shared" si="468"/>
        <v>0.1310958904109589</v>
      </c>
      <c r="AO3314" s="359">
        <v>0</v>
      </c>
      <c r="AP3314" s="359">
        <f t="shared" si="469"/>
        <v>0.1310958904109589</v>
      </c>
      <c r="AQ3314" s="359">
        <f>AP3314*30</f>
        <v>3.9328767123287669</v>
      </c>
      <c r="AR3314" s="362" t="s">
        <v>231</v>
      </c>
      <c r="AS3314" s="363" t="s">
        <v>431</v>
      </c>
      <c r="AT3314" s="354" t="s">
        <v>325</v>
      </c>
      <c r="AU3314" s="354" t="s">
        <v>5890</v>
      </c>
      <c r="AV3314" s="923" t="s">
        <v>6830</v>
      </c>
      <c r="AW3314" s="813" t="s">
        <v>234</v>
      </c>
      <c r="AX3314" s="447" t="s">
        <v>25751</v>
      </c>
      <c r="AY3314" s="2604"/>
      <c r="AZ3314" s="2408" t="s">
        <v>25752</v>
      </c>
    </row>
    <row r="3315" spans="1:52" s="55" customFormat="1" ht="15.95" customHeight="1" x14ac:dyDescent="0.25">
      <c r="A3315" s="182">
        <v>805</v>
      </c>
      <c r="B3315" s="170" t="s">
        <v>55</v>
      </c>
      <c r="C3315" s="170" t="s">
        <v>5890</v>
      </c>
      <c r="D3315" s="166" t="s">
        <v>19915</v>
      </c>
      <c r="E3315" s="198" t="s">
        <v>6832</v>
      </c>
      <c r="F3315" s="198" t="s">
        <v>6833</v>
      </c>
      <c r="G3315" s="166"/>
      <c r="H3315" s="198" t="s">
        <v>219</v>
      </c>
      <c r="I3315" s="166" t="s">
        <v>220</v>
      </c>
      <c r="J3315" s="198" t="s">
        <v>221</v>
      </c>
      <c r="K3315" s="198" t="s">
        <v>222</v>
      </c>
      <c r="L3315" s="198" t="s">
        <v>317</v>
      </c>
      <c r="M3315" s="198">
        <v>0</v>
      </c>
      <c r="N3315" s="199">
        <v>5</v>
      </c>
      <c r="O3315" s="199">
        <v>1.5</v>
      </c>
      <c r="P3315" s="199">
        <v>7.5</v>
      </c>
      <c r="Q3315" s="1012">
        <v>1</v>
      </c>
      <c r="R3315" s="183"/>
      <c r="S3315" s="223">
        <v>0</v>
      </c>
      <c r="T3315" s="183"/>
      <c r="U3315" s="223">
        <v>0</v>
      </c>
      <c r="V3315" s="183"/>
      <c r="W3315" s="183"/>
      <c r="X3315" s="183"/>
      <c r="Y3315" s="166" t="s">
        <v>6404</v>
      </c>
      <c r="Z3315" s="170" t="s">
        <v>6834</v>
      </c>
      <c r="AA3315" s="197">
        <v>1035009553259</v>
      </c>
      <c r="AB3315" s="198" t="s">
        <v>6835</v>
      </c>
      <c r="AC3315" s="166" t="s">
        <v>6836</v>
      </c>
      <c r="AD3315" s="166" t="s">
        <v>6837</v>
      </c>
      <c r="AE3315" s="198" t="s">
        <v>6835</v>
      </c>
      <c r="AF3315" s="519" t="s">
        <v>6834</v>
      </c>
      <c r="AG3315" s="165">
        <v>1035009553259</v>
      </c>
      <c r="AH3315" s="203" t="s">
        <v>1844</v>
      </c>
      <c r="AI3315" s="186">
        <v>0.87</v>
      </c>
      <c r="AJ3315" s="184">
        <v>30</v>
      </c>
      <c r="AK3315" s="167">
        <f t="shared" ref="AK3315:AK3321" si="472">AJ3315*AI3315/365</f>
        <v>7.1506849315068496E-2</v>
      </c>
      <c r="AL3315" s="167">
        <v>0</v>
      </c>
      <c r="AM3315" s="187">
        <f t="shared" ref="AM3315:AM3321" si="473">SUBTOTAL(9,AK3315:AL3315)</f>
        <v>7.1506849315068496E-2</v>
      </c>
      <c r="AN3315" s="167">
        <f t="shared" si="468"/>
        <v>7.1506849315068496E-2</v>
      </c>
      <c r="AO3315" s="167">
        <v>0</v>
      </c>
      <c r="AP3315" s="167">
        <f t="shared" si="469"/>
        <v>7.1506849315068496E-2</v>
      </c>
      <c r="AQ3315" s="167">
        <f t="shared" si="470"/>
        <v>2.1452054794520548</v>
      </c>
      <c r="AR3315" s="193" t="s">
        <v>231</v>
      </c>
      <c r="AS3315" s="194"/>
      <c r="AT3315" s="166" t="s">
        <v>325</v>
      </c>
      <c r="AU3315" s="166" t="s">
        <v>5890</v>
      </c>
      <c r="AV3315" s="679" t="s">
        <v>6838</v>
      </c>
      <c r="AW3315" s="714" t="s">
        <v>234</v>
      </c>
      <c r="AX3315" s="2254"/>
      <c r="AY3315" s="2254"/>
    </row>
    <row r="3316" spans="1:52" s="55" customFormat="1" ht="15.95" customHeight="1" x14ac:dyDescent="0.25">
      <c r="A3316" s="182">
        <v>806</v>
      </c>
      <c r="B3316" s="170" t="s">
        <v>55</v>
      </c>
      <c r="C3316" s="170" t="s">
        <v>5890</v>
      </c>
      <c r="D3316" s="166" t="s">
        <v>6839</v>
      </c>
      <c r="E3316" s="198" t="s">
        <v>6840</v>
      </c>
      <c r="F3316" s="198" t="s">
        <v>6841</v>
      </c>
      <c r="G3316" s="166"/>
      <c r="H3316" s="198" t="s">
        <v>219</v>
      </c>
      <c r="I3316" s="166" t="s">
        <v>220</v>
      </c>
      <c r="J3316" s="198" t="s">
        <v>317</v>
      </c>
      <c r="K3316" s="198">
        <v>0</v>
      </c>
      <c r="L3316" s="198" t="s">
        <v>317</v>
      </c>
      <c r="M3316" s="198">
        <v>0</v>
      </c>
      <c r="N3316" s="199">
        <v>1.2</v>
      </c>
      <c r="O3316" s="199">
        <v>1.2</v>
      </c>
      <c r="P3316" s="199">
        <v>1.44</v>
      </c>
      <c r="Q3316" s="1012">
        <v>1</v>
      </c>
      <c r="R3316" s="183"/>
      <c r="S3316" s="223">
        <v>0</v>
      </c>
      <c r="T3316" s="183"/>
      <c r="U3316" s="223">
        <v>0</v>
      </c>
      <c r="V3316" s="183"/>
      <c r="W3316" s="183"/>
      <c r="X3316" s="183"/>
      <c r="Y3316" s="166" t="s">
        <v>6842</v>
      </c>
      <c r="Z3316" s="170" t="s">
        <v>6843</v>
      </c>
      <c r="AA3316" s="197">
        <v>1047777000149</v>
      </c>
      <c r="AB3316" s="198" t="s">
        <v>6844</v>
      </c>
      <c r="AC3316" s="166" t="s">
        <v>6845</v>
      </c>
      <c r="AD3316" s="166" t="s">
        <v>6846</v>
      </c>
      <c r="AE3316" s="198" t="s">
        <v>6844</v>
      </c>
      <c r="AF3316" s="519" t="s">
        <v>6843</v>
      </c>
      <c r="AG3316" s="165">
        <v>1047777000149</v>
      </c>
      <c r="AH3316" s="203" t="s">
        <v>1844</v>
      </c>
      <c r="AI3316" s="186">
        <v>0.87</v>
      </c>
      <c r="AJ3316" s="184">
        <v>50</v>
      </c>
      <c r="AK3316" s="167">
        <f t="shared" si="472"/>
        <v>0.11917808219178082</v>
      </c>
      <c r="AL3316" s="167">
        <v>0</v>
      </c>
      <c r="AM3316" s="187">
        <f t="shared" si="473"/>
        <v>0.11917808219178082</v>
      </c>
      <c r="AN3316" s="167">
        <f t="shared" si="468"/>
        <v>0.11917808219178082</v>
      </c>
      <c r="AO3316" s="167">
        <v>0</v>
      </c>
      <c r="AP3316" s="167">
        <f t="shared" si="469"/>
        <v>0.11917808219178082</v>
      </c>
      <c r="AQ3316" s="167">
        <f t="shared" si="470"/>
        <v>3.5753424657534247</v>
      </c>
      <c r="AR3316" s="193" t="s">
        <v>231</v>
      </c>
      <c r="AS3316" s="194"/>
      <c r="AT3316" s="166" t="s">
        <v>325</v>
      </c>
      <c r="AU3316" s="166" t="s">
        <v>5890</v>
      </c>
      <c r="AV3316" s="679" t="s">
        <v>6847</v>
      </c>
      <c r="AW3316" s="714" t="s">
        <v>234</v>
      </c>
      <c r="AX3316" s="2254"/>
      <c r="AY3316" s="2254"/>
    </row>
    <row r="3317" spans="1:52" s="1395" customFormat="1" ht="15.95" customHeight="1" x14ac:dyDescent="0.25">
      <c r="A3317" s="353">
        <v>807</v>
      </c>
      <c r="B3317" s="366" t="s">
        <v>55</v>
      </c>
      <c r="C3317" s="366" t="s">
        <v>5890</v>
      </c>
      <c r="D3317" s="354" t="s">
        <v>21217</v>
      </c>
      <c r="E3317" s="272" t="s">
        <v>21639</v>
      </c>
      <c r="F3317" s="272" t="s">
        <v>21640</v>
      </c>
      <c r="G3317" s="354" t="s">
        <v>221</v>
      </c>
      <c r="H3317" s="354" t="s">
        <v>219</v>
      </c>
      <c r="I3317" s="354" t="s">
        <v>220</v>
      </c>
      <c r="J3317" s="354" t="s">
        <v>221</v>
      </c>
      <c r="K3317" s="272" t="s">
        <v>223</v>
      </c>
      <c r="L3317" s="272" t="s">
        <v>221</v>
      </c>
      <c r="M3317" s="272" t="s">
        <v>223</v>
      </c>
      <c r="N3317" s="440">
        <v>3.5</v>
      </c>
      <c r="O3317" s="440">
        <v>2.5</v>
      </c>
      <c r="P3317" s="440">
        <f>O3317*N3317</f>
        <v>8.75</v>
      </c>
      <c r="Q3317" s="1010">
        <v>2</v>
      </c>
      <c r="R3317" s="357"/>
      <c r="S3317" s="505" t="s">
        <v>21641</v>
      </c>
      <c r="T3317" s="357"/>
      <c r="U3317" s="505">
        <v>0</v>
      </c>
      <c r="V3317" s="357"/>
      <c r="W3317" s="357"/>
      <c r="X3317" s="357"/>
      <c r="Y3317" s="354" t="s">
        <v>6850</v>
      </c>
      <c r="Z3317" s="366" t="s">
        <v>6851</v>
      </c>
      <c r="AA3317" s="762" t="s">
        <v>21643</v>
      </c>
      <c r="AB3317" s="272" t="s">
        <v>6852</v>
      </c>
      <c r="AC3317" s="354" t="s">
        <v>21642</v>
      </c>
      <c r="AD3317" s="1152" t="s">
        <v>6854</v>
      </c>
      <c r="AE3317" s="272" t="s">
        <v>21214</v>
      </c>
      <c r="AF3317" s="354" t="s">
        <v>6851</v>
      </c>
      <c r="AG3317" s="762" t="s">
        <v>21643</v>
      </c>
      <c r="AH3317" s="443" t="s">
        <v>1844</v>
      </c>
      <c r="AI3317" s="360">
        <v>0.87</v>
      </c>
      <c r="AJ3317" s="503">
        <v>99</v>
      </c>
      <c r="AK3317" s="167">
        <f t="shared" si="472"/>
        <v>0.23597260273972601</v>
      </c>
      <c r="AL3317" s="359">
        <v>0</v>
      </c>
      <c r="AM3317" s="187">
        <f t="shared" si="473"/>
        <v>0.23597260273972601</v>
      </c>
      <c r="AN3317" s="359">
        <f>SUM(AK3317:AK3318)</f>
        <v>0.31701369863013695</v>
      </c>
      <c r="AO3317" s="359">
        <v>0</v>
      </c>
      <c r="AP3317" s="359">
        <f t="shared" si="469"/>
        <v>0.31701369863013695</v>
      </c>
      <c r="AQ3317" s="359">
        <f>AP3317*30</f>
        <v>9.5104109589041084</v>
      </c>
      <c r="AR3317" s="362" t="s">
        <v>231</v>
      </c>
      <c r="AS3317" s="354" t="s">
        <v>431</v>
      </c>
      <c r="AT3317" s="354" t="s">
        <v>325</v>
      </c>
      <c r="AU3317" s="354" t="s">
        <v>5890</v>
      </c>
      <c r="AV3317" s="923" t="s">
        <v>6855</v>
      </c>
      <c r="AW3317" s="813" t="s">
        <v>234</v>
      </c>
      <c r="AX3317" s="447" t="s">
        <v>21644</v>
      </c>
      <c r="AY3317" s="2252"/>
      <c r="AZ3317" s="447" t="s">
        <v>21645</v>
      </c>
    </row>
    <row r="3318" spans="1:52" s="1395" customFormat="1" ht="15.95" customHeight="1" x14ac:dyDescent="0.25">
      <c r="A3318" s="1061"/>
      <c r="B3318" s="1062"/>
      <c r="C3318" s="1062"/>
      <c r="D3318" s="2577"/>
      <c r="E3318" s="1043"/>
      <c r="F3318" s="1043"/>
      <c r="G3318" s="2577"/>
      <c r="H3318" s="2577"/>
      <c r="I3318" s="2577"/>
      <c r="J3318" s="2577"/>
      <c r="K3318" s="1043"/>
      <c r="L3318" s="1043"/>
      <c r="M3318" s="1043"/>
      <c r="N3318" s="1090"/>
      <c r="O3318" s="1090"/>
      <c r="P3318" s="1090"/>
      <c r="Q3318" s="1091"/>
      <c r="R3318" s="2575"/>
      <c r="S3318" s="1089"/>
      <c r="T3318" s="2575"/>
      <c r="U3318" s="1089"/>
      <c r="V3318" s="2575"/>
      <c r="W3318" s="2575"/>
      <c r="X3318" s="2575"/>
      <c r="Y3318" s="2577"/>
      <c r="Z3318" s="1062"/>
      <c r="AA3318" s="1095"/>
      <c r="AB3318" s="1043"/>
      <c r="AC3318" s="2577" t="s">
        <v>21216</v>
      </c>
      <c r="AD3318" s="1383" t="s">
        <v>21215</v>
      </c>
      <c r="AE3318" s="1043" t="s">
        <v>21213</v>
      </c>
      <c r="AF3318" s="2577" t="s">
        <v>21211</v>
      </c>
      <c r="AG3318" s="2578" t="s">
        <v>21212</v>
      </c>
      <c r="AH3318" s="754" t="s">
        <v>1844</v>
      </c>
      <c r="AI3318" s="2576">
        <v>0.87</v>
      </c>
      <c r="AJ3318" s="831">
        <v>34</v>
      </c>
      <c r="AK3318" s="40">
        <f t="shared" si="472"/>
        <v>8.1041095890410961E-2</v>
      </c>
      <c r="AL3318" s="378">
        <v>0</v>
      </c>
      <c r="AM3318" s="41">
        <f t="shared" si="473"/>
        <v>8.1041095890410961E-2</v>
      </c>
      <c r="AN3318" s="378"/>
      <c r="AO3318" s="378"/>
      <c r="AP3318" s="378"/>
      <c r="AQ3318" s="378"/>
      <c r="AR3318" s="1063"/>
      <c r="AS3318" s="2577"/>
      <c r="AT3318" s="2577"/>
      <c r="AU3318" s="2577"/>
      <c r="AV3318" s="1065"/>
      <c r="AW3318" s="383"/>
      <c r="AX3318" s="2577" t="s">
        <v>21210</v>
      </c>
      <c r="AY3318" s="2577"/>
    </row>
    <row r="3319" spans="1:52" s="1395" customFormat="1" ht="15.95" customHeight="1" x14ac:dyDescent="0.25">
      <c r="A3319" s="353">
        <v>808</v>
      </c>
      <c r="B3319" s="354" t="s">
        <v>55</v>
      </c>
      <c r="C3319" s="366" t="s">
        <v>5890</v>
      </c>
      <c r="D3319" s="354" t="s">
        <v>23523</v>
      </c>
      <c r="E3319" s="272" t="s">
        <v>23524</v>
      </c>
      <c r="F3319" s="272" t="s">
        <v>23525</v>
      </c>
      <c r="G3319" s="354" t="s">
        <v>23526</v>
      </c>
      <c r="H3319" s="272" t="s">
        <v>219</v>
      </c>
      <c r="I3319" s="354" t="s">
        <v>220</v>
      </c>
      <c r="J3319" s="354" t="s">
        <v>221</v>
      </c>
      <c r="K3319" s="272" t="s">
        <v>2008</v>
      </c>
      <c r="L3319" s="272" t="s">
        <v>221</v>
      </c>
      <c r="M3319" s="272" t="s">
        <v>879</v>
      </c>
      <c r="N3319" s="440">
        <v>5</v>
      </c>
      <c r="O3319" s="440">
        <v>1.7</v>
      </c>
      <c r="P3319" s="440">
        <f>O3319*N3319</f>
        <v>8.5</v>
      </c>
      <c r="Q3319" s="1010">
        <v>1</v>
      </c>
      <c r="R3319" s="357"/>
      <c r="S3319" s="505">
        <v>2</v>
      </c>
      <c r="T3319" s="357"/>
      <c r="U3319" s="505">
        <v>0</v>
      </c>
      <c r="V3319" s="357"/>
      <c r="W3319" s="357"/>
      <c r="X3319" s="357"/>
      <c r="Y3319" s="354" t="s">
        <v>23527</v>
      </c>
      <c r="Z3319" s="354" t="s">
        <v>23528</v>
      </c>
      <c r="AA3319" s="443" t="s">
        <v>23529</v>
      </c>
      <c r="AB3319" s="272" t="s">
        <v>23530</v>
      </c>
      <c r="AC3319" s="354" t="s">
        <v>6861</v>
      </c>
      <c r="AD3319" s="354" t="s">
        <v>23531</v>
      </c>
      <c r="AE3319" s="272" t="s">
        <v>23530</v>
      </c>
      <c r="AF3319" s="354" t="s">
        <v>23528</v>
      </c>
      <c r="AG3319" s="443" t="s">
        <v>23529</v>
      </c>
      <c r="AH3319" s="443" t="s">
        <v>23532</v>
      </c>
      <c r="AI3319" s="360">
        <v>0.87</v>
      </c>
      <c r="AJ3319" s="503">
        <v>30</v>
      </c>
      <c r="AK3319" s="359">
        <f>AJ3319*AI3319/365</f>
        <v>7.1506849315068496E-2</v>
      </c>
      <c r="AL3319" s="359">
        <v>0</v>
      </c>
      <c r="AM3319" s="361">
        <f t="shared" si="473"/>
        <v>7.1506849315068496E-2</v>
      </c>
      <c r="AN3319" s="359">
        <f t="shared" ref="AN3319:AN3335" si="474">AK3319</f>
        <v>7.1506849315068496E-2</v>
      </c>
      <c r="AO3319" s="359">
        <v>0</v>
      </c>
      <c r="AP3319" s="359">
        <f t="shared" ref="AP3319:AP3335" si="475">AN3319+AO3319</f>
        <v>7.1506849315068496E-2</v>
      </c>
      <c r="AQ3319" s="359">
        <f>AP3319*30</f>
        <v>2.1452054794520548</v>
      </c>
      <c r="AR3319" s="362" t="s">
        <v>231</v>
      </c>
      <c r="AS3319" s="363" t="s">
        <v>114</v>
      </c>
      <c r="AT3319" s="354" t="s">
        <v>325</v>
      </c>
      <c r="AU3319" s="354" t="s">
        <v>5890</v>
      </c>
      <c r="AV3319" s="923" t="s">
        <v>6863</v>
      </c>
      <c r="AW3319" s="813" t="s">
        <v>234</v>
      </c>
      <c r="AX3319" s="447" t="s">
        <v>23533</v>
      </c>
      <c r="AY3319" s="2252"/>
      <c r="AZ3319" s="447" t="s">
        <v>23534</v>
      </c>
    </row>
    <row r="3320" spans="1:52" s="55" customFormat="1" ht="15.95" customHeight="1" x14ac:dyDescent="0.25">
      <c r="A3320" s="734">
        <v>809</v>
      </c>
      <c r="B3320" s="988" t="s">
        <v>55</v>
      </c>
      <c r="C3320" s="988" t="s">
        <v>5890</v>
      </c>
      <c r="D3320" s="735" t="s">
        <v>19916</v>
      </c>
      <c r="E3320" s="736" t="s">
        <v>6865</v>
      </c>
      <c r="F3320" s="736" t="s">
        <v>6866</v>
      </c>
      <c r="G3320" s="735"/>
      <c r="H3320" s="736" t="s">
        <v>219</v>
      </c>
      <c r="I3320" s="735" t="s">
        <v>220</v>
      </c>
      <c r="J3320" s="736" t="s">
        <v>317</v>
      </c>
      <c r="K3320" s="736">
        <v>0</v>
      </c>
      <c r="L3320" s="736" t="s">
        <v>317</v>
      </c>
      <c r="M3320" s="736">
        <v>0</v>
      </c>
      <c r="N3320" s="737">
        <v>8</v>
      </c>
      <c r="O3320" s="737">
        <v>2</v>
      </c>
      <c r="P3320" s="737">
        <v>16</v>
      </c>
      <c r="Q3320" s="738">
        <v>1</v>
      </c>
      <c r="R3320" s="739"/>
      <c r="S3320" s="740">
        <v>0</v>
      </c>
      <c r="T3320" s="739"/>
      <c r="U3320" s="740">
        <v>0</v>
      </c>
      <c r="V3320" s="739"/>
      <c r="W3320" s="739"/>
      <c r="X3320" s="739"/>
      <c r="Y3320" s="735" t="s">
        <v>20643</v>
      </c>
      <c r="Z3320" s="988" t="s">
        <v>6868</v>
      </c>
      <c r="AA3320" s="1232">
        <v>1035005905098</v>
      </c>
      <c r="AB3320" s="736" t="s">
        <v>6869</v>
      </c>
      <c r="AC3320" s="735" t="s">
        <v>6870</v>
      </c>
      <c r="AD3320" s="735" t="s">
        <v>6871</v>
      </c>
      <c r="AE3320" s="736" t="s">
        <v>6869</v>
      </c>
      <c r="AF3320" s="735" t="s">
        <v>6868</v>
      </c>
      <c r="AG3320" s="742">
        <v>1035005905098</v>
      </c>
      <c r="AH3320" s="741" t="s">
        <v>1844</v>
      </c>
      <c r="AI3320" s="743">
        <v>0.87</v>
      </c>
      <c r="AJ3320" s="744">
        <v>50</v>
      </c>
      <c r="AK3320" s="828">
        <f t="shared" si="472"/>
        <v>0.11917808219178082</v>
      </c>
      <c r="AL3320" s="828">
        <v>0</v>
      </c>
      <c r="AM3320" s="745">
        <f t="shared" si="473"/>
        <v>0.11917808219178082</v>
      </c>
      <c r="AN3320" s="828">
        <f t="shared" si="474"/>
        <v>0.11917808219178082</v>
      </c>
      <c r="AO3320" s="828">
        <v>0</v>
      </c>
      <c r="AP3320" s="828">
        <f t="shared" si="475"/>
        <v>0.11917808219178082</v>
      </c>
      <c r="AQ3320" s="828">
        <f t="shared" si="470"/>
        <v>3.5753424657534247</v>
      </c>
      <c r="AR3320" s="746" t="s">
        <v>231</v>
      </c>
      <c r="AS3320" s="747"/>
      <c r="AT3320" s="735" t="s">
        <v>325</v>
      </c>
      <c r="AU3320" s="735" t="s">
        <v>5890</v>
      </c>
      <c r="AV3320" s="935" t="s">
        <v>6872</v>
      </c>
      <c r="AW3320" s="735" t="s">
        <v>20570</v>
      </c>
      <c r="AX3320" s="735" t="s">
        <v>21209</v>
      </c>
      <c r="AY3320" s="2254"/>
    </row>
    <row r="3321" spans="1:52" s="55" customFormat="1" ht="15.95" customHeight="1" x14ac:dyDescent="0.25">
      <c r="A3321" s="182">
        <v>810</v>
      </c>
      <c r="B3321" s="166" t="s">
        <v>55</v>
      </c>
      <c r="C3321" s="170" t="s">
        <v>17640</v>
      </c>
      <c r="D3321" s="166" t="s">
        <v>6873</v>
      </c>
      <c r="E3321" s="198" t="s">
        <v>6874</v>
      </c>
      <c r="F3321" s="198" t="s">
        <v>6875</v>
      </c>
      <c r="G3321" s="166"/>
      <c r="H3321" s="198" t="s">
        <v>219</v>
      </c>
      <c r="I3321" s="166" t="s">
        <v>220</v>
      </c>
      <c r="J3321" s="198" t="s">
        <v>317</v>
      </c>
      <c r="K3321" s="198">
        <v>0</v>
      </c>
      <c r="L3321" s="198" t="s">
        <v>317</v>
      </c>
      <c r="M3321" s="198">
        <v>0</v>
      </c>
      <c r="N3321" s="199">
        <v>8</v>
      </c>
      <c r="O3321" s="199">
        <v>1.5</v>
      </c>
      <c r="P3321" s="199">
        <f>O3321*N3321</f>
        <v>12</v>
      </c>
      <c r="Q3321" s="1012">
        <v>0</v>
      </c>
      <c r="R3321" s="183"/>
      <c r="S3321" s="223">
        <v>0</v>
      </c>
      <c r="T3321" s="183"/>
      <c r="U3321" s="223">
        <v>1</v>
      </c>
      <c r="V3321" s="183"/>
      <c r="W3321" s="183"/>
      <c r="X3321" s="183"/>
      <c r="Y3321" s="166" t="s">
        <v>6423</v>
      </c>
      <c r="Z3321" s="166" t="s">
        <v>6876</v>
      </c>
      <c r="AA3321" s="203">
        <v>1025002879626</v>
      </c>
      <c r="AB3321" s="198" t="s">
        <v>6873</v>
      </c>
      <c r="AC3321" s="166" t="s">
        <v>6877</v>
      </c>
      <c r="AD3321" s="166" t="s">
        <v>6878</v>
      </c>
      <c r="AE3321" s="198" t="s">
        <v>6873</v>
      </c>
      <c r="AF3321" s="519" t="s">
        <v>6876</v>
      </c>
      <c r="AG3321" s="165">
        <v>1025002879626</v>
      </c>
      <c r="AH3321" s="203" t="s">
        <v>1844</v>
      </c>
      <c r="AI3321" s="186">
        <v>0.87</v>
      </c>
      <c r="AJ3321" s="184">
        <v>50</v>
      </c>
      <c r="AK3321" s="167">
        <f t="shared" si="472"/>
        <v>0.11917808219178082</v>
      </c>
      <c r="AL3321" s="167">
        <v>0</v>
      </c>
      <c r="AM3321" s="187">
        <f t="shared" si="473"/>
        <v>0.11917808219178082</v>
      </c>
      <c r="AN3321" s="167">
        <f t="shared" si="474"/>
        <v>0.11917808219178082</v>
      </c>
      <c r="AO3321" s="167">
        <v>0</v>
      </c>
      <c r="AP3321" s="167">
        <f t="shared" si="475"/>
        <v>0.11917808219178082</v>
      </c>
      <c r="AQ3321" s="167">
        <f t="shared" si="470"/>
        <v>3.5753424657534247</v>
      </c>
      <c r="AR3321" s="193" t="s">
        <v>231</v>
      </c>
      <c r="AS3321" s="194"/>
      <c r="AT3321" s="166" t="s">
        <v>325</v>
      </c>
      <c r="AU3321" s="166" t="s">
        <v>5890</v>
      </c>
      <c r="AV3321" s="679" t="s">
        <v>6879</v>
      </c>
      <c r="AW3321" s="714" t="s">
        <v>234</v>
      </c>
      <c r="AX3321" s="2254"/>
      <c r="AY3321" s="2254"/>
    </row>
    <row r="3322" spans="1:52" s="1395" customFormat="1" ht="15.95" customHeight="1" x14ac:dyDescent="0.25">
      <c r="A3322" s="353">
        <v>811</v>
      </c>
      <c r="B3322" s="366" t="s">
        <v>55</v>
      </c>
      <c r="C3322" s="366" t="s">
        <v>5890</v>
      </c>
      <c r="D3322" s="354" t="s">
        <v>23941</v>
      </c>
      <c r="E3322" s="272" t="s">
        <v>23942</v>
      </c>
      <c r="F3322" s="272" t="s">
        <v>23943</v>
      </c>
      <c r="G3322" s="354" t="s">
        <v>221</v>
      </c>
      <c r="H3322" s="272" t="s">
        <v>219</v>
      </c>
      <c r="I3322" s="354" t="s">
        <v>220</v>
      </c>
      <c r="J3322" s="272" t="s">
        <v>221</v>
      </c>
      <c r="K3322" s="272" t="s">
        <v>6883</v>
      </c>
      <c r="L3322" s="272" t="s">
        <v>317</v>
      </c>
      <c r="M3322" s="272">
        <v>0</v>
      </c>
      <c r="N3322" s="440">
        <v>4.5</v>
      </c>
      <c r="O3322" s="440">
        <v>2.4</v>
      </c>
      <c r="P3322" s="440">
        <f>O3322*N3322</f>
        <v>10.799999999999999</v>
      </c>
      <c r="Q3322" s="1010">
        <v>1</v>
      </c>
      <c r="R3322" s="357"/>
      <c r="S3322" s="505">
        <v>1</v>
      </c>
      <c r="T3322" s="357"/>
      <c r="U3322" s="505">
        <v>0</v>
      </c>
      <c r="V3322" s="357"/>
      <c r="W3322" s="357"/>
      <c r="X3322" s="357"/>
      <c r="Y3322" s="354" t="s">
        <v>6884</v>
      </c>
      <c r="Z3322" s="366" t="s">
        <v>23944</v>
      </c>
      <c r="AA3322" s="762" t="s">
        <v>23945</v>
      </c>
      <c r="AB3322" s="272" t="s">
        <v>6886</v>
      </c>
      <c r="AC3322" s="354" t="s">
        <v>23946</v>
      </c>
      <c r="AD3322" s="354" t="s">
        <v>23947</v>
      </c>
      <c r="AE3322" s="272" t="s">
        <v>6886</v>
      </c>
      <c r="AF3322" s="354" t="s">
        <v>23948</v>
      </c>
      <c r="AG3322" s="762" t="s">
        <v>23945</v>
      </c>
      <c r="AH3322" s="443" t="s">
        <v>23949</v>
      </c>
      <c r="AI3322" s="360">
        <v>0.87</v>
      </c>
      <c r="AJ3322" s="503">
        <v>74</v>
      </c>
      <c r="AK3322" s="359">
        <f>AJ3322*AI3322/365</f>
        <v>0.17638356164383559</v>
      </c>
      <c r="AL3322" s="359">
        <v>0</v>
      </c>
      <c r="AM3322" s="361">
        <f>SUBTOTAL(9,AK3322:AL3322)</f>
        <v>0.17638356164383559</v>
      </c>
      <c r="AN3322" s="359">
        <f t="shared" si="474"/>
        <v>0.17638356164383559</v>
      </c>
      <c r="AO3322" s="359">
        <v>0</v>
      </c>
      <c r="AP3322" s="359">
        <f t="shared" si="475"/>
        <v>0.17638356164383559</v>
      </c>
      <c r="AQ3322" s="359">
        <f>AP3322*30</f>
        <v>5.2915068493150681</v>
      </c>
      <c r="AR3322" s="362" t="s">
        <v>231</v>
      </c>
      <c r="AS3322" s="363" t="s">
        <v>23950</v>
      </c>
      <c r="AT3322" s="354" t="s">
        <v>325</v>
      </c>
      <c r="AU3322" s="354" t="s">
        <v>5890</v>
      </c>
      <c r="AV3322" s="923" t="s">
        <v>6889</v>
      </c>
      <c r="AW3322" s="813" t="s">
        <v>234</v>
      </c>
      <c r="AX3322" s="447" t="s">
        <v>23951</v>
      </c>
      <c r="AY3322" s="2252"/>
      <c r="AZ3322" s="447" t="s">
        <v>23952</v>
      </c>
    </row>
    <row r="3323" spans="1:52" s="55" customFormat="1" ht="15.95" customHeight="1" x14ac:dyDescent="0.25">
      <c r="A3323" s="182">
        <v>812</v>
      </c>
      <c r="B3323" s="166" t="s">
        <v>55</v>
      </c>
      <c r="C3323" s="170" t="s">
        <v>17640</v>
      </c>
      <c r="D3323" s="166" t="s">
        <v>6890</v>
      </c>
      <c r="E3323" s="198" t="s">
        <v>6891</v>
      </c>
      <c r="F3323" s="198" t="s">
        <v>6892</v>
      </c>
      <c r="G3323" s="166"/>
      <c r="H3323" s="198" t="s">
        <v>732</v>
      </c>
      <c r="I3323" s="166">
        <v>0</v>
      </c>
      <c r="J3323" s="198" t="s">
        <v>317</v>
      </c>
      <c r="K3323" s="198">
        <v>0</v>
      </c>
      <c r="L3323" s="198" t="s">
        <v>317</v>
      </c>
      <c r="M3323" s="198">
        <v>0</v>
      </c>
      <c r="N3323" s="199">
        <v>4</v>
      </c>
      <c r="O3323" s="199">
        <v>3</v>
      </c>
      <c r="P3323" s="199">
        <v>12</v>
      </c>
      <c r="Q3323" s="1012">
        <v>0</v>
      </c>
      <c r="R3323" s="183"/>
      <c r="S3323" s="223">
        <v>0</v>
      </c>
      <c r="T3323" s="183"/>
      <c r="U3323" s="223">
        <v>1</v>
      </c>
      <c r="V3323" s="183"/>
      <c r="W3323" s="183"/>
      <c r="X3323" s="183"/>
      <c r="Y3323" s="166" t="s">
        <v>6744</v>
      </c>
      <c r="Z3323" s="166" t="s">
        <v>6893</v>
      </c>
      <c r="AA3323" s="203">
        <v>1025004911216</v>
      </c>
      <c r="AB3323" s="198" t="s">
        <v>6894</v>
      </c>
      <c r="AC3323" s="166" t="s">
        <v>6895</v>
      </c>
      <c r="AD3323" s="166" t="s">
        <v>6896</v>
      </c>
      <c r="AE3323" s="198" t="s">
        <v>6894</v>
      </c>
      <c r="AF3323" s="166" t="s">
        <v>6893</v>
      </c>
      <c r="AG3323" s="165">
        <v>1025004911216</v>
      </c>
      <c r="AH3323" s="203" t="s">
        <v>1844</v>
      </c>
      <c r="AI3323" s="186">
        <v>0.87</v>
      </c>
      <c r="AJ3323" s="184">
        <v>20</v>
      </c>
      <c r="AK3323" s="167">
        <f>AJ3323*AI3323/365</f>
        <v>4.7671232876712322E-2</v>
      </c>
      <c r="AL3323" s="167">
        <v>0</v>
      </c>
      <c r="AM3323" s="187">
        <f>SUBTOTAL(9,AK3323:AL3323)</f>
        <v>4.7671232876712322E-2</v>
      </c>
      <c r="AN3323" s="167">
        <f t="shared" si="474"/>
        <v>4.7671232876712322E-2</v>
      </c>
      <c r="AO3323" s="167">
        <v>0</v>
      </c>
      <c r="AP3323" s="167">
        <f t="shared" si="475"/>
        <v>4.7671232876712322E-2</v>
      </c>
      <c r="AQ3323" s="167">
        <f t="shared" si="470"/>
        <v>1.4301369863013695</v>
      </c>
      <c r="AR3323" s="193" t="s">
        <v>231</v>
      </c>
      <c r="AS3323" s="194"/>
      <c r="AT3323" s="166" t="s">
        <v>325</v>
      </c>
      <c r="AU3323" s="166" t="s">
        <v>5890</v>
      </c>
      <c r="AV3323" s="679" t="s">
        <v>6897</v>
      </c>
      <c r="AW3323" s="714" t="s">
        <v>234</v>
      </c>
      <c r="AX3323" s="2254"/>
      <c r="AY3323" s="2254"/>
    </row>
    <row r="3324" spans="1:52" s="55" customFormat="1" ht="15.95" customHeight="1" x14ac:dyDescent="0.25">
      <c r="A3324" s="353">
        <v>813</v>
      </c>
      <c r="B3324" s="354" t="s">
        <v>55</v>
      </c>
      <c r="C3324" s="366" t="s">
        <v>5890</v>
      </c>
      <c r="D3324" s="354" t="s">
        <v>22025</v>
      </c>
      <c r="E3324" s="272" t="s">
        <v>16408</v>
      </c>
      <c r="F3324" s="272" t="s">
        <v>16409</v>
      </c>
      <c r="G3324" s="354" t="s">
        <v>221</v>
      </c>
      <c r="H3324" s="272" t="s">
        <v>219</v>
      </c>
      <c r="I3324" s="354" t="s">
        <v>220</v>
      </c>
      <c r="J3324" s="272" t="s">
        <v>221</v>
      </c>
      <c r="K3324" s="272" t="s">
        <v>222</v>
      </c>
      <c r="L3324" s="272" t="s">
        <v>317</v>
      </c>
      <c r="M3324" s="272">
        <v>0</v>
      </c>
      <c r="N3324" s="440">
        <v>4</v>
      </c>
      <c r="O3324" s="440">
        <v>3.5</v>
      </c>
      <c r="P3324" s="440">
        <f>O3324*N3324</f>
        <v>14</v>
      </c>
      <c r="Q3324" s="1010"/>
      <c r="R3324" s="357"/>
      <c r="S3324" s="505">
        <v>1</v>
      </c>
      <c r="T3324" s="357"/>
      <c r="U3324" s="505">
        <v>1</v>
      </c>
      <c r="V3324" s="357"/>
      <c r="W3324" s="357"/>
      <c r="X3324" s="357"/>
      <c r="Y3324" s="354" t="s">
        <v>6618</v>
      </c>
      <c r="Z3324" s="354" t="s">
        <v>22026</v>
      </c>
      <c r="AA3324" s="443" t="s">
        <v>22027</v>
      </c>
      <c r="AB3324" s="272" t="s">
        <v>22028</v>
      </c>
      <c r="AC3324" s="354" t="s">
        <v>22029</v>
      </c>
      <c r="AD3324" s="354" t="s">
        <v>22030</v>
      </c>
      <c r="AE3324" s="272" t="s">
        <v>22028</v>
      </c>
      <c r="AF3324" s="354" t="s">
        <v>22031</v>
      </c>
      <c r="AG3324" s="443" t="s">
        <v>22027</v>
      </c>
      <c r="AH3324" s="443" t="s">
        <v>21674</v>
      </c>
      <c r="AI3324" s="360">
        <v>0.01</v>
      </c>
      <c r="AJ3324" s="360">
        <v>30000</v>
      </c>
      <c r="AK3324" s="359">
        <v>0.82191780821917804</v>
      </c>
      <c r="AL3324" s="359">
        <v>0</v>
      </c>
      <c r="AM3324" s="361">
        <f>AK3324+AL3324</f>
        <v>0.82191780821917804</v>
      </c>
      <c r="AN3324" s="359">
        <f t="shared" si="474"/>
        <v>0.82191780821917804</v>
      </c>
      <c r="AO3324" s="359">
        <v>0</v>
      </c>
      <c r="AP3324" s="359">
        <f t="shared" si="475"/>
        <v>0.82191780821917804</v>
      </c>
      <c r="AQ3324" s="359">
        <f t="shared" si="470"/>
        <v>24.657534246575342</v>
      </c>
      <c r="AR3324" s="362" t="s">
        <v>231</v>
      </c>
      <c r="AS3324" s="363" t="s">
        <v>16247</v>
      </c>
      <c r="AT3324" s="354" t="s">
        <v>325</v>
      </c>
      <c r="AU3324" s="354" t="s">
        <v>5890</v>
      </c>
      <c r="AV3324" s="923" t="s">
        <v>6901</v>
      </c>
      <c r="AW3324" s="813" t="s">
        <v>234</v>
      </c>
      <c r="AX3324" s="447" t="s">
        <v>22033</v>
      </c>
      <c r="AY3324" s="2252"/>
      <c r="AZ3324" s="447" t="s">
        <v>20366</v>
      </c>
    </row>
    <row r="3325" spans="1:52" s="55" customFormat="1" ht="15.95" customHeight="1" x14ac:dyDescent="0.25">
      <c r="A3325" s="182">
        <v>814</v>
      </c>
      <c r="B3325" s="166" t="s">
        <v>55</v>
      </c>
      <c r="C3325" s="170" t="s">
        <v>5890</v>
      </c>
      <c r="D3325" s="166" t="s">
        <v>6902</v>
      </c>
      <c r="E3325" s="198" t="s">
        <v>6903</v>
      </c>
      <c r="F3325" s="198" t="s">
        <v>6904</v>
      </c>
      <c r="G3325" s="166"/>
      <c r="H3325" s="166" t="s">
        <v>219</v>
      </c>
      <c r="I3325" s="166" t="s">
        <v>220</v>
      </c>
      <c r="J3325" s="166" t="s">
        <v>221</v>
      </c>
      <c r="K3325" s="198" t="s">
        <v>222</v>
      </c>
      <c r="L3325" s="198" t="s">
        <v>221</v>
      </c>
      <c r="M3325" s="198" t="s">
        <v>879</v>
      </c>
      <c r="N3325" s="199">
        <v>3</v>
      </c>
      <c r="O3325" s="199">
        <v>1.2</v>
      </c>
      <c r="P3325" s="199">
        <v>3.6</v>
      </c>
      <c r="Q3325" s="1012">
        <v>1</v>
      </c>
      <c r="R3325" s="183"/>
      <c r="S3325" s="223">
        <v>0</v>
      </c>
      <c r="T3325" s="183"/>
      <c r="U3325" s="223">
        <v>0</v>
      </c>
      <c r="V3325" s="183"/>
      <c r="W3325" s="183"/>
      <c r="X3325" s="183"/>
      <c r="Y3325" s="166" t="s">
        <v>6404</v>
      </c>
      <c r="Z3325" s="166" t="s">
        <v>6905</v>
      </c>
      <c r="AA3325" s="203">
        <v>1075027017955</v>
      </c>
      <c r="AB3325" s="198" t="s">
        <v>6906</v>
      </c>
      <c r="AC3325" s="166" t="s">
        <v>6465</v>
      </c>
      <c r="AD3325" s="166" t="s">
        <v>6466</v>
      </c>
      <c r="AE3325" s="198" t="s">
        <v>6906</v>
      </c>
      <c r="AF3325" s="166" t="s">
        <v>6905</v>
      </c>
      <c r="AG3325" s="165">
        <v>1075027017955</v>
      </c>
      <c r="AH3325" s="166" t="s">
        <v>17032</v>
      </c>
      <c r="AI3325" s="186">
        <v>0.87</v>
      </c>
      <c r="AJ3325" s="184">
        <v>40</v>
      </c>
      <c r="AK3325" s="167">
        <f t="shared" ref="AK3325:AK3331" si="476">AJ3325*AI3325/365</f>
        <v>9.5342465753424643E-2</v>
      </c>
      <c r="AL3325" s="167">
        <v>0</v>
      </c>
      <c r="AM3325" s="187">
        <f t="shared" ref="AM3325:AM3330" si="477">SUBTOTAL(9,AK3325:AL3325)</f>
        <v>9.5342465753424643E-2</v>
      </c>
      <c r="AN3325" s="167">
        <f t="shared" si="474"/>
        <v>9.5342465753424643E-2</v>
      </c>
      <c r="AO3325" s="167">
        <v>0</v>
      </c>
      <c r="AP3325" s="167">
        <f t="shared" si="475"/>
        <v>9.5342465753424643E-2</v>
      </c>
      <c r="AQ3325" s="167">
        <f t="shared" si="470"/>
        <v>2.8602739726027391</v>
      </c>
      <c r="AR3325" s="193" t="s">
        <v>231</v>
      </c>
      <c r="AS3325" s="194" t="s">
        <v>431</v>
      </c>
      <c r="AT3325" s="166" t="s">
        <v>325</v>
      </c>
      <c r="AU3325" s="166" t="s">
        <v>5890</v>
      </c>
      <c r="AV3325" s="679" t="s">
        <v>6907</v>
      </c>
      <c r="AW3325" s="714" t="s">
        <v>234</v>
      </c>
      <c r="AX3325" s="2254"/>
      <c r="AY3325" s="2254"/>
    </row>
    <row r="3326" spans="1:52" s="55" customFormat="1" ht="15.95" customHeight="1" x14ac:dyDescent="0.25">
      <c r="A3326" s="182">
        <v>815</v>
      </c>
      <c r="B3326" s="166" t="s">
        <v>55</v>
      </c>
      <c r="C3326" s="170" t="s">
        <v>5890</v>
      </c>
      <c r="D3326" s="166" t="s">
        <v>6909</v>
      </c>
      <c r="E3326" s="198" t="s">
        <v>6910</v>
      </c>
      <c r="F3326" s="198" t="s">
        <v>6911</v>
      </c>
      <c r="G3326" s="166"/>
      <c r="H3326" s="198" t="s">
        <v>219</v>
      </c>
      <c r="I3326" s="166" t="s">
        <v>220</v>
      </c>
      <c r="J3326" s="198" t="s">
        <v>317</v>
      </c>
      <c r="K3326" s="198">
        <v>0</v>
      </c>
      <c r="L3326" s="198" t="s">
        <v>317</v>
      </c>
      <c r="M3326" s="198">
        <v>0</v>
      </c>
      <c r="N3326" s="199">
        <v>2</v>
      </c>
      <c r="O3326" s="199">
        <v>7</v>
      </c>
      <c r="P3326" s="199">
        <v>14</v>
      </c>
      <c r="Q3326" s="1012">
        <v>1</v>
      </c>
      <c r="R3326" s="183"/>
      <c r="S3326" s="223">
        <v>0</v>
      </c>
      <c r="T3326" s="183"/>
      <c r="U3326" s="223">
        <v>0</v>
      </c>
      <c r="V3326" s="183"/>
      <c r="W3326" s="183"/>
      <c r="X3326" s="183"/>
      <c r="Y3326" s="166" t="s">
        <v>3109</v>
      </c>
      <c r="Z3326" s="166" t="s">
        <v>6912</v>
      </c>
      <c r="AA3326" s="203">
        <v>1197746000000</v>
      </c>
      <c r="AB3326" s="198" t="s">
        <v>6913</v>
      </c>
      <c r="AC3326" s="166" t="s">
        <v>6914</v>
      </c>
      <c r="AD3326" s="166" t="s">
        <v>6915</v>
      </c>
      <c r="AE3326" s="198" t="s">
        <v>6913</v>
      </c>
      <c r="AF3326" s="573" t="s">
        <v>247</v>
      </c>
      <c r="AG3326" s="165">
        <v>1037724007276</v>
      </c>
      <c r="AH3326" s="203" t="s">
        <v>17031</v>
      </c>
      <c r="AI3326" s="186">
        <v>0.87</v>
      </c>
      <c r="AJ3326" s="184">
        <v>25</v>
      </c>
      <c r="AK3326" s="167">
        <f t="shared" si="476"/>
        <v>5.9589041095890409E-2</v>
      </c>
      <c r="AL3326" s="167">
        <v>0</v>
      </c>
      <c r="AM3326" s="187">
        <f t="shared" si="477"/>
        <v>5.9589041095890409E-2</v>
      </c>
      <c r="AN3326" s="167">
        <f t="shared" si="474"/>
        <v>5.9589041095890409E-2</v>
      </c>
      <c r="AO3326" s="167">
        <v>0</v>
      </c>
      <c r="AP3326" s="167">
        <f t="shared" si="475"/>
        <v>5.9589041095890409E-2</v>
      </c>
      <c r="AQ3326" s="167">
        <f t="shared" si="470"/>
        <v>1.7876712328767124</v>
      </c>
      <c r="AR3326" s="193" t="s">
        <v>231</v>
      </c>
      <c r="AS3326" s="194"/>
      <c r="AT3326" s="166" t="s">
        <v>325</v>
      </c>
      <c r="AU3326" s="166" t="s">
        <v>6916</v>
      </c>
      <c r="AV3326" s="679" t="s">
        <v>6917</v>
      </c>
      <c r="AW3326" s="714" t="s">
        <v>234</v>
      </c>
      <c r="AX3326" s="2254"/>
      <c r="AY3326" s="2254"/>
    </row>
    <row r="3327" spans="1:52" s="55" customFormat="1" ht="15.95" customHeight="1" x14ac:dyDescent="0.25">
      <c r="A3327" s="182">
        <v>816</v>
      </c>
      <c r="B3327" s="166" t="s">
        <v>55</v>
      </c>
      <c r="C3327" s="170" t="s">
        <v>5890</v>
      </c>
      <c r="D3327" s="166" t="s">
        <v>6918</v>
      </c>
      <c r="E3327" s="198" t="s">
        <v>6919</v>
      </c>
      <c r="F3327" s="198" t="s">
        <v>6920</v>
      </c>
      <c r="G3327" s="166"/>
      <c r="H3327" s="198" t="s">
        <v>219</v>
      </c>
      <c r="I3327" s="166" t="s">
        <v>220</v>
      </c>
      <c r="J3327" s="198" t="s">
        <v>221</v>
      </c>
      <c r="K3327" s="198" t="s">
        <v>6921</v>
      </c>
      <c r="L3327" s="198" t="s">
        <v>317</v>
      </c>
      <c r="M3327" s="198">
        <v>0</v>
      </c>
      <c r="N3327" s="199">
        <v>5</v>
      </c>
      <c r="O3327" s="199">
        <v>1.5</v>
      </c>
      <c r="P3327" s="199">
        <v>7.5</v>
      </c>
      <c r="Q3327" s="1012">
        <v>2</v>
      </c>
      <c r="R3327" s="183"/>
      <c r="S3327" s="223">
        <v>0</v>
      </c>
      <c r="T3327" s="183"/>
      <c r="U3327" s="223">
        <v>0</v>
      </c>
      <c r="V3327" s="183"/>
      <c r="W3327" s="183"/>
      <c r="X3327" s="183"/>
      <c r="Y3327" s="166" t="s">
        <v>3109</v>
      </c>
      <c r="Z3327" s="166" t="s">
        <v>6912</v>
      </c>
      <c r="AA3327" s="203">
        <v>1197746000000</v>
      </c>
      <c r="AB3327" s="198" t="s">
        <v>6922</v>
      </c>
      <c r="AC3327" s="166" t="s">
        <v>6914</v>
      </c>
      <c r="AD3327" s="166" t="s">
        <v>6915</v>
      </c>
      <c r="AE3327" s="198" t="s">
        <v>6922</v>
      </c>
      <c r="AF3327" s="573" t="s">
        <v>247</v>
      </c>
      <c r="AG3327" s="165">
        <v>1037724007276</v>
      </c>
      <c r="AH3327" s="203" t="s">
        <v>17031</v>
      </c>
      <c r="AI3327" s="186">
        <v>0.87</v>
      </c>
      <c r="AJ3327" s="184">
        <v>50</v>
      </c>
      <c r="AK3327" s="167">
        <f t="shared" si="476"/>
        <v>0.11917808219178082</v>
      </c>
      <c r="AL3327" s="167">
        <v>0</v>
      </c>
      <c r="AM3327" s="187">
        <f t="shared" si="477"/>
        <v>0.11917808219178082</v>
      </c>
      <c r="AN3327" s="167">
        <f t="shared" si="474"/>
        <v>0.11917808219178082</v>
      </c>
      <c r="AO3327" s="167">
        <v>0</v>
      </c>
      <c r="AP3327" s="167">
        <f t="shared" si="475"/>
        <v>0.11917808219178082</v>
      </c>
      <c r="AQ3327" s="167">
        <f t="shared" si="470"/>
        <v>3.5753424657534247</v>
      </c>
      <c r="AR3327" s="193" t="s">
        <v>231</v>
      </c>
      <c r="AS3327" s="194"/>
      <c r="AT3327" s="166" t="s">
        <v>325</v>
      </c>
      <c r="AU3327" s="166" t="s">
        <v>6916</v>
      </c>
      <c r="AV3327" s="679" t="s">
        <v>6923</v>
      </c>
      <c r="AW3327" s="714" t="s">
        <v>234</v>
      </c>
      <c r="AX3327" s="2254"/>
      <c r="AY3327" s="2254"/>
    </row>
    <row r="3328" spans="1:52" s="1395" customFormat="1" ht="15.95" customHeight="1" x14ac:dyDescent="0.25">
      <c r="A3328" s="353">
        <v>817</v>
      </c>
      <c r="B3328" s="354" t="s">
        <v>55</v>
      </c>
      <c r="C3328" s="366" t="s">
        <v>22433</v>
      </c>
      <c r="D3328" s="354" t="s">
        <v>25468</v>
      </c>
      <c r="E3328" s="272" t="s">
        <v>25469</v>
      </c>
      <c r="F3328" s="272" t="s">
        <v>25470</v>
      </c>
      <c r="G3328" s="354" t="s">
        <v>221</v>
      </c>
      <c r="H3328" s="272" t="s">
        <v>219</v>
      </c>
      <c r="I3328" s="354" t="s">
        <v>484</v>
      </c>
      <c r="J3328" s="272" t="s">
        <v>221</v>
      </c>
      <c r="K3328" s="272" t="s">
        <v>879</v>
      </c>
      <c r="L3328" s="272" t="s">
        <v>221</v>
      </c>
      <c r="M3328" s="272" t="s">
        <v>879</v>
      </c>
      <c r="N3328" s="440">
        <v>3.6</v>
      </c>
      <c r="O3328" s="440">
        <v>1.35</v>
      </c>
      <c r="P3328" s="440">
        <f>O3328*N3328</f>
        <v>4.8600000000000003</v>
      </c>
      <c r="Q3328" s="1010">
        <v>1</v>
      </c>
      <c r="R3328" s="357"/>
      <c r="S3328" s="505">
        <v>1</v>
      </c>
      <c r="T3328" s="357"/>
      <c r="U3328" s="505">
        <v>0</v>
      </c>
      <c r="V3328" s="357"/>
      <c r="W3328" s="357"/>
      <c r="X3328" s="357"/>
      <c r="Y3328" s="354" t="s">
        <v>6099</v>
      </c>
      <c r="Z3328" s="354" t="s">
        <v>6924</v>
      </c>
      <c r="AA3328" s="443" t="s">
        <v>25471</v>
      </c>
      <c r="AB3328" s="272" t="s">
        <v>25472</v>
      </c>
      <c r="AC3328" s="354" t="s">
        <v>25473</v>
      </c>
      <c r="AD3328" s="354" t="s">
        <v>25474</v>
      </c>
      <c r="AE3328" s="272" t="s">
        <v>25475</v>
      </c>
      <c r="AF3328" s="354" t="s">
        <v>6924</v>
      </c>
      <c r="AG3328" s="443" t="s">
        <v>25471</v>
      </c>
      <c r="AH3328" s="443" t="s">
        <v>25476</v>
      </c>
      <c r="AI3328" s="360">
        <v>2.44</v>
      </c>
      <c r="AJ3328" s="503">
        <v>34</v>
      </c>
      <c r="AK3328" s="359">
        <f>AJ3328*AI3328/365</f>
        <v>0.22728767123287669</v>
      </c>
      <c r="AL3328" s="359">
        <v>0</v>
      </c>
      <c r="AM3328" s="361">
        <f t="shared" si="477"/>
        <v>0.22728767123287669</v>
      </c>
      <c r="AN3328" s="359">
        <f t="shared" si="474"/>
        <v>0.22728767123287669</v>
      </c>
      <c r="AO3328" s="359">
        <v>0</v>
      </c>
      <c r="AP3328" s="359">
        <f t="shared" si="475"/>
        <v>0.22728767123287669</v>
      </c>
      <c r="AQ3328" s="359">
        <f>AP3328*30</f>
        <v>6.8186301369863003</v>
      </c>
      <c r="AR3328" s="362" t="s">
        <v>231</v>
      </c>
      <c r="AS3328" s="363" t="s">
        <v>114</v>
      </c>
      <c r="AT3328" s="354" t="s">
        <v>325</v>
      </c>
      <c r="AU3328" s="354" t="s">
        <v>5890</v>
      </c>
      <c r="AV3328" s="923" t="s">
        <v>6925</v>
      </c>
      <c r="AW3328" s="813" t="s">
        <v>234</v>
      </c>
      <c r="AX3328" s="447" t="s">
        <v>25477</v>
      </c>
      <c r="AY3328" s="2566"/>
      <c r="AZ3328" s="447" t="s">
        <v>25478</v>
      </c>
    </row>
    <row r="3329" spans="1:52" s="1395" customFormat="1" ht="15.95" customHeight="1" x14ac:dyDescent="0.25">
      <c r="A3329" s="709">
        <v>818</v>
      </c>
      <c r="B3329" s="434" t="s">
        <v>55</v>
      </c>
      <c r="C3329" s="834" t="s">
        <v>5890</v>
      </c>
      <c r="D3329" s="434" t="s">
        <v>6926</v>
      </c>
      <c r="E3329" s="439" t="s">
        <v>6927</v>
      </c>
      <c r="F3329" s="439" t="s">
        <v>6928</v>
      </c>
      <c r="G3329" s="434"/>
      <c r="H3329" s="434" t="s">
        <v>219</v>
      </c>
      <c r="I3329" s="434" t="s">
        <v>316</v>
      </c>
      <c r="J3329" s="434" t="s">
        <v>221</v>
      </c>
      <c r="K3329" s="439" t="s">
        <v>222</v>
      </c>
      <c r="L3329" s="439" t="s">
        <v>221</v>
      </c>
      <c r="M3329" s="439" t="s">
        <v>879</v>
      </c>
      <c r="N3329" s="710">
        <v>3</v>
      </c>
      <c r="O3329" s="710">
        <v>2</v>
      </c>
      <c r="P3329" s="710">
        <v>6</v>
      </c>
      <c r="Q3329" s="711">
        <v>1</v>
      </c>
      <c r="R3329" s="712"/>
      <c r="S3329" s="436">
        <v>0</v>
      </c>
      <c r="T3329" s="712"/>
      <c r="U3329" s="436">
        <v>0</v>
      </c>
      <c r="V3329" s="712"/>
      <c r="W3329" s="712"/>
      <c r="X3329" s="712"/>
      <c r="Y3329" s="434" t="s">
        <v>6221</v>
      </c>
      <c r="Z3329" s="434" t="s">
        <v>6929</v>
      </c>
      <c r="AA3329" s="437">
        <v>1025003753950</v>
      </c>
      <c r="AB3329" s="434" t="s">
        <v>6930</v>
      </c>
      <c r="AC3329" s="434" t="s">
        <v>6931</v>
      </c>
      <c r="AD3329" s="434" t="s">
        <v>6932</v>
      </c>
      <c r="AE3329" s="434" t="s">
        <v>6930</v>
      </c>
      <c r="AF3329" s="434" t="s">
        <v>6929</v>
      </c>
      <c r="AG3329" s="438" t="s">
        <v>22894</v>
      </c>
      <c r="AH3329" s="437" t="s">
        <v>22889</v>
      </c>
      <c r="AI3329" s="513">
        <v>0.16</v>
      </c>
      <c r="AJ3329" s="788">
        <v>360</v>
      </c>
      <c r="AK3329" s="511">
        <f t="shared" si="476"/>
        <v>0.15780821917808219</v>
      </c>
      <c r="AL3329" s="511">
        <v>0</v>
      </c>
      <c r="AM3329" s="514">
        <f t="shared" si="477"/>
        <v>0.15780821917808219</v>
      </c>
      <c r="AN3329" s="511">
        <f t="shared" si="474"/>
        <v>0.15780821917808219</v>
      </c>
      <c r="AO3329" s="511">
        <v>0</v>
      </c>
      <c r="AP3329" s="511">
        <f t="shared" si="475"/>
        <v>0.15780821917808219</v>
      </c>
      <c r="AQ3329" s="511">
        <f t="shared" si="470"/>
        <v>4.7342465753424658</v>
      </c>
      <c r="AR3329" s="432" t="s">
        <v>231</v>
      </c>
      <c r="AS3329" s="433" t="s">
        <v>431</v>
      </c>
      <c r="AT3329" s="434" t="s">
        <v>325</v>
      </c>
      <c r="AU3329" s="434" t="s">
        <v>5890</v>
      </c>
      <c r="AV3329" s="943" t="s">
        <v>6933</v>
      </c>
      <c r="AW3329" s="2080" t="s">
        <v>24112</v>
      </c>
      <c r="AX3329" s="434" t="s">
        <v>24113</v>
      </c>
      <c r="AY3329" s="2252"/>
    </row>
    <row r="3330" spans="1:52" s="1395" customFormat="1" ht="15.95" customHeight="1" x14ac:dyDescent="0.25">
      <c r="A3330" s="353">
        <v>819</v>
      </c>
      <c r="B3330" s="354" t="s">
        <v>55</v>
      </c>
      <c r="C3330" s="366" t="s">
        <v>5890</v>
      </c>
      <c r="D3330" s="354" t="s">
        <v>22507</v>
      </c>
      <c r="E3330" s="272" t="s">
        <v>16408</v>
      </c>
      <c r="F3330" s="272" t="s">
        <v>16409</v>
      </c>
      <c r="G3330" s="354" t="s">
        <v>221</v>
      </c>
      <c r="H3330" s="272" t="s">
        <v>219</v>
      </c>
      <c r="I3330" s="354" t="s">
        <v>220</v>
      </c>
      <c r="J3330" s="272" t="s">
        <v>221</v>
      </c>
      <c r="K3330" s="272" t="s">
        <v>222</v>
      </c>
      <c r="L3330" s="272" t="s">
        <v>221</v>
      </c>
      <c r="M3330" s="272" t="s">
        <v>879</v>
      </c>
      <c r="N3330" s="440">
        <v>4</v>
      </c>
      <c r="O3330" s="440">
        <v>3.2</v>
      </c>
      <c r="P3330" s="440">
        <f>O3330*N3330</f>
        <v>12.8</v>
      </c>
      <c r="Q3330" s="1010">
        <v>2</v>
      </c>
      <c r="R3330" s="357"/>
      <c r="S3330" s="505">
        <v>1</v>
      </c>
      <c r="T3330" s="357"/>
      <c r="U3330" s="505">
        <v>0</v>
      </c>
      <c r="V3330" s="357"/>
      <c r="W3330" s="357"/>
      <c r="X3330" s="357"/>
      <c r="Y3330" s="354" t="s">
        <v>6618</v>
      </c>
      <c r="Z3330" s="354" t="s">
        <v>6619</v>
      </c>
      <c r="AA3330" s="443" t="s">
        <v>22027</v>
      </c>
      <c r="AB3330" s="354" t="s">
        <v>22032</v>
      </c>
      <c r="AC3330" s="354" t="s">
        <v>6621</v>
      </c>
      <c r="AD3330" s="1152" t="s">
        <v>6622</v>
      </c>
      <c r="AE3330" s="354" t="s">
        <v>22508</v>
      </c>
      <c r="AF3330" s="354" t="s">
        <v>6619</v>
      </c>
      <c r="AG3330" s="443" t="s">
        <v>22027</v>
      </c>
      <c r="AH3330" s="443" t="s">
        <v>22877</v>
      </c>
      <c r="AI3330" s="360">
        <v>0.26</v>
      </c>
      <c r="AJ3330" s="360">
        <v>2000</v>
      </c>
      <c r="AK3330" s="359">
        <f t="shared" si="476"/>
        <v>1.4246575342465753</v>
      </c>
      <c r="AL3330" s="359">
        <v>0</v>
      </c>
      <c r="AM3330" s="361">
        <f t="shared" si="477"/>
        <v>1.4246575342465753</v>
      </c>
      <c r="AN3330" s="359">
        <f t="shared" si="474"/>
        <v>1.4246575342465753</v>
      </c>
      <c r="AO3330" s="359">
        <v>0</v>
      </c>
      <c r="AP3330" s="359">
        <f t="shared" si="475"/>
        <v>1.4246575342465753</v>
      </c>
      <c r="AQ3330" s="359">
        <f>AP3330*30</f>
        <v>42.739726027397261</v>
      </c>
      <c r="AR3330" s="362" t="s">
        <v>231</v>
      </c>
      <c r="AS3330" s="363" t="s">
        <v>114</v>
      </c>
      <c r="AT3330" s="354" t="s">
        <v>325</v>
      </c>
      <c r="AU3330" s="354" t="s">
        <v>5890</v>
      </c>
      <c r="AV3330" s="923" t="s">
        <v>6938</v>
      </c>
      <c r="AW3330" s="813" t="s">
        <v>234</v>
      </c>
      <c r="AX3330" s="447" t="s">
        <v>22509</v>
      </c>
      <c r="AY3330" s="2252"/>
      <c r="AZ3330" s="447" t="s">
        <v>22510</v>
      </c>
    </row>
    <row r="3331" spans="1:52" s="55" customFormat="1" ht="15.95" customHeight="1" x14ac:dyDescent="0.25">
      <c r="A3331" s="353">
        <v>820</v>
      </c>
      <c r="B3331" s="354" t="s">
        <v>55</v>
      </c>
      <c r="C3331" s="170" t="s">
        <v>5890</v>
      </c>
      <c r="D3331" s="354" t="s">
        <v>17427</v>
      </c>
      <c r="E3331" s="272" t="s">
        <v>17422</v>
      </c>
      <c r="F3331" s="272" t="s">
        <v>17423</v>
      </c>
      <c r="G3331" s="354" t="s">
        <v>221</v>
      </c>
      <c r="H3331" s="354" t="s">
        <v>219</v>
      </c>
      <c r="I3331" s="354" t="s">
        <v>220</v>
      </c>
      <c r="J3331" s="354" t="s">
        <v>221</v>
      </c>
      <c r="K3331" s="272" t="s">
        <v>222</v>
      </c>
      <c r="L3331" s="272" t="s">
        <v>221</v>
      </c>
      <c r="M3331" s="272" t="s">
        <v>879</v>
      </c>
      <c r="N3331" s="440">
        <v>2.5</v>
      </c>
      <c r="O3331" s="440">
        <v>1.8</v>
      </c>
      <c r="P3331" s="440">
        <v>4.5</v>
      </c>
      <c r="Q3331" s="1010">
        <v>0</v>
      </c>
      <c r="R3331" s="357"/>
      <c r="S3331" s="505">
        <v>2</v>
      </c>
      <c r="T3331" s="357"/>
      <c r="U3331" s="505">
        <v>0</v>
      </c>
      <c r="V3331" s="357"/>
      <c r="W3331" s="357"/>
      <c r="X3331" s="357"/>
      <c r="Y3331" s="354" t="s">
        <v>6618</v>
      </c>
      <c r="Z3331" s="354" t="s">
        <v>6942</v>
      </c>
      <c r="AA3331" s="443" t="s">
        <v>22811</v>
      </c>
      <c r="AB3331" s="354" t="s">
        <v>17424</v>
      </c>
      <c r="AC3331" s="354" t="s">
        <v>17425</v>
      </c>
      <c r="AD3331" s="942" t="s">
        <v>6945</v>
      </c>
      <c r="AE3331" s="354" t="s">
        <v>17424</v>
      </c>
      <c r="AF3331" s="354" t="s">
        <v>17426</v>
      </c>
      <c r="AG3331" s="358" t="s">
        <v>22811</v>
      </c>
      <c r="AH3331" s="443" t="s">
        <v>22809</v>
      </c>
      <c r="AI3331" s="360">
        <v>0.14000000000000001</v>
      </c>
      <c r="AJ3331" s="503">
        <v>120</v>
      </c>
      <c r="AK3331" s="359">
        <f t="shared" si="476"/>
        <v>4.6027397260273974E-2</v>
      </c>
      <c r="AL3331" s="359">
        <v>0</v>
      </c>
      <c r="AM3331" s="361">
        <f>AK3331+AL3331</f>
        <v>4.6027397260273974E-2</v>
      </c>
      <c r="AN3331" s="359">
        <f t="shared" si="474"/>
        <v>4.6027397260273974E-2</v>
      </c>
      <c r="AO3331" s="359">
        <v>0</v>
      </c>
      <c r="AP3331" s="359">
        <f t="shared" si="475"/>
        <v>4.6027397260273974E-2</v>
      </c>
      <c r="AQ3331" s="359">
        <f t="shared" si="470"/>
        <v>1.3808219178082193</v>
      </c>
      <c r="AR3331" s="362" t="s">
        <v>231</v>
      </c>
      <c r="AS3331" s="354" t="s">
        <v>431</v>
      </c>
      <c r="AT3331" s="354" t="s">
        <v>325</v>
      </c>
      <c r="AU3331" s="354" t="s">
        <v>5890</v>
      </c>
      <c r="AV3331" s="923" t="s">
        <v>6946</v>
      </c>
      <c r="AW3331" s="714" t="s">
        <v>234</v>
      </c>
      <c r="AX3331" s="447" t="s">
        <v>20369</v>
      </c>
      <c r="AY3331" s="2254"/>
      <c r="AZ3331" s="447" t="s">
        <v>20367</v>
      </c>
    </row>
    <row r="3332" spans="1:52" s="2232" customFormat="1" ht="15.95" customHeight="1" x14ac:dyDescent="0.25">
      <c r="A3332" s="734">
        <v>821</v>
      </c>
      <c r="B3332" s="735" t="s">
        <v>55</v>
      </c>
      <c r="C3332" s="988" t="s">
        <v>5890</v>
      </c>
      <c r="D3332" s="735" t="s">
        <v>19917</v>
      </c>
      <c r="E3332" s="736" t="s">
        <v>6948</v>
      </c>
      <c r="F3332" s="736" t="s">
        <v>6949</v>
      </c>
      <c r="G3332" s="735"/>
      <c r="H3332" s="736" t="s">
        <v>219</v>
      </c>
      <c r="I3332" s="735" t="s">
        <v>220</v>
      </c>
      <c r="J3332" s="736" t="s">
        <v>221</v>
      </c>
      <c r="K3332" s="736" t="s">
        <v>222</v>
      </c>
      <c r="L3332" s="736" t="s">
        <v>317</v>
      </c>
      <c r="M3332" s="736">
        <v>0</v>
      </c>
      <c r="N3332" s="737">
        <v>8.75</v>
      </c>
      <c r="O3332" s="737">
        <v>2</v>
      </c>
      <c r="P3332" s="737">
        <v>17.5</v>
      </c>
      <c r="Q3332" s="738">
        <v>2</v>
      </c>
      <c r="R3332" s="739"/>
      <c r="S3332" s="740">
        <v>1</v>
      </c>
      <c r="T3332" s="739"/>
      <c r="U3332" s="740">
        <v>0</v>
      </c>
      <c r="V3332" s="739"/>
      <c r="W3332" s="739"/>
      <c r="X3332" s="739"/>
      <c r="Y3332" s="735" t="s">
        <v>6950</v>
      </c>
      <c r="Z3332" s="735" t="s">
        <v>6951</v>
      </c>
      <c r="AA3332" s="741">
        <v>1025003757316</v>
      </c>
      <c r="AB3332" s="735" t="s">
        <v>6952</v>
      </c>
      <c r="AC3332" s="735" t="s">
        <v>6953</v>
      </c>
      <c r="AD3332" s="735" t="s">
        <v>6954</v>
      </c>
      <c r="AE3332" s="735" t="s">
        <v>6952</v>
      </c>
      <c r="AF3332" s="735" t="s">
        <v>6951</v>
      </c>
      <c r="AG3332" s="742">
        <v>1025003757316</v>
      </c>
      <c r="AH3332" s="741" t="s">
        <v>17048</v>
      </c>
      <c r="AI3332" s="743">
        <v>0.19</v>
      </c>
      <c r="AJ3332" s="743">
        <v>640</v>
      </c>
      <c r="AK3332" s="828">
        <v>0.33315068493150685</v>
      </c>
      <c r="AL3332" s="828">
        <v>0</v>
      </c>
      <c r="AM3332" s="745">
        <f>AK3332+AL3332</f>
        <v>0.33315068493150685</v>
      </c>
      <c r="AN3332" s="828">
        <f t="shared" si="474"/>
        <v>0.33315068493150685</v>
      </c>
      <c r="AO3332" s="828">
        <v>0</v>
      </c>
      <c r="AP3332" s="828">
        <f t="shared" si="475"/>
        <v>0.33315068493150685</v>
      </c>
      <c r="AQ3332" s="828">
        <f t="shared" si="470"/>
        <v>9.9945205479452053</v>
      </c>
      <c r="AR3332" s="746" t="s">
        <v>231</v>
      </c>
      <c r="AS3332" s="747"/>
      <c r="AT3332" s="735" t="s">
        <v>325</v>
      </c>
      <c r="AU3332" s="735" t="s">
        <v>5890</v>
      </c>
      <c r="AV3332" s="935" t="s">
        <v>6955</v>
      </c>
      <c r="AW3332" s="1103" t="s">
        <v>18131</v>
      </c>
      <c r="AX3332" s="735" t="s">
        <v>19918</v>
      </c>
      <c r="AY3332" s="868"/>
    </row>
    <row r="3333" spans="1:52" s="55" customFormat="1" ht="15.95" customHeight="1" x14ac:dyDescent="0.25">
      <c r="A3333" s="182">
        <v>822</v>
      </c>
      <c r="B3333" s="166" t="s">
        <v>55</v>
      </c>
      <c r="C3333" s="170" t="s">
        <v>5890</v>
      </c>
      <c r="D3333" s="166" t="s">
        <v>22909</v>
      </c>
      <c r="E3333" s="198" t="s">
        <v>6956</v>
      </c>
      <c r="F3333" s="198" t="s">
        <v>6957</v>
      </c>
      <c r="G3333" s="166"/>
      <c r="H3333" s="166" t="s">
        <v>219</v>
      </c>
      <c r="I3333" s="166" t="s">
        <v>484</v>
      </c>
      <c r="J3333" s="166" t="s">
        <v>221</v>
      </c>
      <c r="K3333" s="198" t="s">
        <v>2008</v>
      </c>
      <c r="L3333" s="198" t="s">
        <v>221</v>
      </c>
      <c r="M3333" s="198" t="s">
        <v>879</v>
      </c>
      <c r="N3333" s="199">
        <v>12.5</v>
      </c>
      <c r="O3333" s="199">
        <v>2</v>
      </c>
      <c r="P3333" s="199">
        <v>25</v>
      </c>
      <c r="Q3333" s="1012">
        <v>2</v>
      </c>
      <c r="R3333" s="183"/>
      <c r="S3333" s="223">
        <v>1</v>
      </c>
      <c r="T3333" s="183"/>
      <c r="U3333" s="223">
        <v>0</v>
      </c>
      <c r="V3333" s="183"/>
      <c r="W3333" s="183"/>
      <c r="X3333" s="183"/>
      <c r="Y3333" s="166" t="s">
        <v>6950</v>
      </c>
      <c r="Z3333" s="166" t="s">
        <v>6951</v>
      </c>
      <c r="AA3333" s="203">
        <v>1025003757316</v>
      </c>
      <c r="AB3333" s="166" t="s">
        <v>6958</v>
      </c>
      <c r="AC3333" s="166" t="s">
        <v>6953</v>
      </c>
      <c r="AD3333" s="166" t="s">
        <v>6954</v>
      </c>
      <c r="AE3333" s="166" t="s">
        <v>6958</v>
      </c>
      <c r="AF3333" s="519" t="s">
        <v>6951</v>
      </c>
      <c r="AG3333" s="165" t="s">
        <v>22908</v>
      </c>
      <c r="AH3333" s="203" t="s">
        <v>20244</v>
      </c>
      <c r="AI3333" s="186">
        <v>0.31</v>
      </c>
      <c r="AJ3333" s="184">
        <v>700</v>
      </c>
      <c r="AK3333" s="167">
        <f t="shared" ref="AK3333:AK3345" si="478">AJ3333*AI3333/365</f>
        <v>0.59452054794520548</v>
      </c>
      <c r="AL3333" s="167">
        <v>0</v>
      </c>
      <c r="AM3333" s="187">
        <f>SUBTOTAL(9,AK3333:AL3333)</f>
        <v>0.59452054794520548</v>
      </c>
      <c r="AN3333" s="167">
        <f t="shared" si="474"/>
        <v>0.59452054794520548</v>
      </c>
      <c r="AO3333" s="167">
        <v>0</v>
      </c>
      <c r="AP3333" s="167">
        <f t="shared" si="475"/>
        <v>0.59452054794520548</v>
      </c>
      <c r="AQ3333" s="167">
        <f t="shared" si="470"/>
        <v>17.835616438356166</v>
      </c>
      <c r="AR3333" s="193" t="s">
        <v>231</v>
      </c>
      <c r="AS3333" s="194" t="s">
        <v>431</v>
      </c>
      <c r="AT3333" s="166" t="s">
        <v>325</v>
      </c>
      <c r="AU3333" s="166" t="s">
        <v>5890</v>
      </c>
      <c r="AV3333" s="679" t="s">
        <v>6959</v>
      </c>
      <c r="AW3333" s="714" t="s">
        <v>234</v>
      </c>
      <c r="AX3333" s="2254"/>
      <c r="AY3333" s="2254"/>
    </row>
    <row r="3334" spans="1:52" s="55" customFormat="1" ht="15.95" customHeight="1" x14ac:dyDescent="0.25">
      <c r="A3334" s="734">
        <v>823</v>
      </c>
      <c r="B3334" s="735" t="s">
        <v>55</v>
      </c>
      <c r="C3334" s="988" t="s">
        <v>5890</v>
      </c>
      <c r="D3334" s="735" t="s">
        <v>6960</v>
      </c>
      <c r="E3334" s="736" t="s">
        <v>6961</v>
      </c>
      <c r="F3334" s="736" t="s">
        <v>6962</v>
      </c>
      <c r="G3334" s="735"/>
      <c r="H3334" s="736" t="s">
        <v>732</v>
      </c>
      <c r="I3334" s="735">
        <v>0</v>
      </c>
      <c r="J3334" s="736" t="s">
        <v>317</v>
      </c>
      <c r="K3334" s="736">
        <v>0</v>
      </c>
      <c r="L3334" s="736" t="s">
        <v>317</v>
      </c>
      <c r="M3334" s="736">
        <v>0</v>
      </c>
      <c r="N3334" s="737">
        <v>4</v>
      </c>
      <c r="O3334" s="737">
        <v>3</v>
      </c>
      <c r="P3334" s="737">
        <v>12</v>
      </c>
      <c r="Q3334" s="738">
        <v>2</v>
      </c>
      <c r="R3334" s="739"/>
      <c r="S3334" s="740">
        <v>1</v>
      </c>
      <c r="T3334" s="739"/>
      <c r="U3334" s="740">
        <v>0</v>
      </c>
      <c r="V3334" s="739"/>
      <c r="W3334" s="739"/>
      <c r="X3334" s="739"/>
      <c r="Y3334" s="735" t="s">
        <v>6248</v>
      </c>
      <c r="Z3334" s="735" t="s">
        <v>6963</v>
      </c>
      <c r="AA3334" s="741" t="s">
        <v>22869</v>
      </c>
      <c r="AB3334" s="736" t="s">
        <v>6964</v>
      </c>
      <c r="AC3334" s="735" t="s">
        <v>6965</v>
      </c>
      <c r="AD3334" s="735" t="s">
        <v>6966</v>
      </c>
      <c r="AE3334" s="736" t="s">
        <v>6964</v>
      </c>
      <c r="AF3334" s="2695" t="s">
        <v>6963</v>
      </c>
      <c r="AG3334" s="742" t="s">
        <v>22869</v>
      </c>
      <c r="AH3334" s="735" t="s">
        <v>22845</v>
      </c>
      <c r="AI3334" s="743">
        <v>0.19</v>
      </c>
      <c r="AJ3334" s="744">
        <v>47</v>
      </c>
      <c r="AK3334" s="828">
        <f t="shared" si="478"/>
        <v>2.4465753424657535E-2</v>
      </c>
      <c r="AL3334" s="828">
        <v>0</v>
      </c>
      <c r="AM3334" s="745">
        <f>SUBTOTAL(9,AK3334:AL3334)</f>
        <v>2.4465753424657535E-2</v>
      </c>
      <c r="AN3334" s="828">
        <f t="shared" si="474"/>
        <v>2.4465753424657535E-2</v>
      </c>
      <c r="AO3334" s="828">
        <v>0</v>
      </c>
      <c r="AP3334" s="828">
        <f t="shared" si="475"/>
        <v>2.4465753424657535E-2</v>
      </c>
      <c r="AQ3334" s="828">
        <f t="shared" si="470"/>
        <v>0.73397260273972609</v>
      </c>
      <c r="AR3334" s="746" t="s">
        <v>231</v>
      </c>
      <c r="AS3334" s="747"/>
      <c r="AT3334" s="735" t="s">
        <v>325</v>
      </c>
      <c r="AU3334" s="735" t="s">
        <v>5890</v>
      </c>
      <c r="AV3334" s="935" t="s">
        <v>6967</v>
      </c>
      <c r="AW3334" s="1103" t="s">
        <v>26051</v>
      </c>
      <c r="AX3334" s="735" t="s">
        <v>26052</v>
      </c>
      <c r="AY3334" s="2254"/>
    </row>
    <row r="3335" spans="1:52" s="55" customFormat="1" ht="15.95" customHeight="1" x14ac:dyDescent="0.25">
      <c r="A3335" s="353">
        <v>824</v>
      </c>
      <c r="B3335" s="354" t="s">
        <v>55</v>
      </c>
      <c r="C3335" s="366" t="s">
        <v>5890</v>
      </c>
      <c r="D3335" s="354" t="s">
        <v>18162</v>
      </c>
      <c r="E3335" s="272" t="s">
        <v>1984</v>
      </c>
      <c r="F3335" s="272" t="s">
        <v>18163</v>
      </c>
      <c r="G3335" s="354" t="s">
        <v>221</v>
      </c>
      <c r="H3335" s="272" t="s">
        <v>219</v>
      </c>
      <c r="I3335" s="354" t="s">
        <v>316</v>
      </c>
      <c r="J3335" s="272" t="s">
        <v>221</v>
      </c>
      <c r="K3335" s="272" t="s">
        <v>9103</v>
      </c>
      <c r="L3335" s="272" t="s">
        <v>221</v>
      </c>
      <c r="M3335" s="272" t="s">
        <v>9103</v>
      </c>
      <c r="N3335" s="440">
        <v>3.5</v>
      </c>
      <c r="O3335" s="440">
        <v>1.65</v>
      </c>
      <c r="P3335" s="440">
        <f>O3335*N3335</f>
        <v>5.7749999999999995</v>
      </c>
      <c r="Q3335" s="1010">
        <v>2</v>
      </c>
      <c r="R3335" s="357"/>
      <c r="S3335" s="505">
        <v>1</v>
      </c>
      <c r="T3335" s="357"/>
      <c r="U3335" s="505">
        <v>0</v>
      </c>
      <c r="V3335" s="357"/>
      <c r="W3335" s="357"/>
      <c r="X3335" s="357"/>
      <c r="Y3335" s="354" t="s">
        <v>6248</v>
      </c>
      <c r="Z3335" s="354" t="s">
        <v>6971</v>
      </c>
      <c r="AA3335" s="443" t="s">
        <v>22870</v>
      </c>
      <c r="AB3335" s="272" t="s">
        <v>6972</v>
      </c>
      <c r="AC3335" s="354" t="s">
        <v>18164</v>
      </c>
      <c r="AD3335" s="1152" t="s">
        <v>6974</v>
      </c>
      <c r="AE3335" s="272" t="s">
        <v>6972</v>
      </c>
      <c r="AF3335" s="354" t="s">
        <v>6971</v>
      </c>
      <c r="AG3335" s="358" t="s">
        <v>22870</v>
      </c>
      <c r="AH3335" s="354" t="s">
        <v>17931</v>
      </c>
      <c r="AI3335" s="360">
        <v>0.19</v>
      </c>
      <c r="AJ3335" s="503">
        <v>1458</v>
      </c>
      <c r="AK3335" s="167">
        <f t="shared" si="478"/>
        <v>0.75895890410958899</v>
      </c>
      <c r="AL3335" s="359">
        <v>0</v>
      </c>
      <c r="AM3335" s="187">
        <f>SUBTOTAL(9,AK3335:AL3335)</f>
        <v>0.75895890410958899</v>
      </c>
      <c r="AN3335" s="359">
        <f t="shared" si="474"/>
        <v>0.75895890410958899</v>
      </c>
      <c r="AO3335" s="359">
        <v>0</v>
      </c>
      <c r="AP3335" s="359">
        <f t="shared" si="475"/>
        <v>0.75895890410958899</v>
      </c>
      <c r="AQ3335" s="359">
        <f>AP3335*30</f>
        <v>22.76876712328767</v>
      </c>
      <c r="AR3335" s="362" t="s">
        <v>231</v>
      </c>
      <c r="AS3335" s="363" t="s">
        <v>114</v>
      </c>
      <c r="AT3335" s="354" t="s">
        <v>325</v>
      </c>
      <c r="AU3335" s="354" t="s">
        <v>5890</v>
      </c>
      <c r="AV3335" s="923" t="s">
        <v>6975</v>
      </c>
      <c r="AW3335" s="813" t="s">
        <v>234</v>
      </c>
      <c r="AX3335" s="447" t="s">
        <v>20368</v>
      </c>
      <c r="AY3335" s="2252"/>
      <c r="AZ3335" s="447" t="s">
        <v>18165</v>
      </c>
    </row>
    <row r="3336" spans="1:52" s="1395" customFormat="1" ht="15.95" customHeight="1" x14ac:dyDescent="0.25">
      <c r="A3336" s="353">
        <v>825</v>
      </c>
      <c r="B3336" s="354" t="s">
        <v>55</v>
      </c>
      <c r="C3336" s="366" t="s">
        <v>5890</v>
      </c>
      <c r="D3336" s="354" t="s">
        <v>21012</v>
      </c>
      <c r="E3336" s="272" t="s">
        <v>21013</v>
      </c>
      <c r="F3336" s="272" t="s">
        <v>21014</v>
      </c>
      <c r="G3336" s="354" t="s">
        <v>221</v>
      </c>
      <c r="H3336" s="272" t="s">
        <v>219</v>
      </c>
      <c r="I3336" s="354" t="s">
        <v>220</v>
      </c>
      <c r="J3336" s="272" t="s">
        <v>221</v>
      </c>
      <c r="K3336" s="272" t="s">
        <v>222</v>
      </c>
      <c r="L3336" s="272" t="s">
        <v>221</v>
      </c>
      <c r="M3336" s="272" t="s">
        <v>879</v>
      </c>
      <c r="N3336" s="440">
        <v>5.2</v>
      </c>
      <c r="O3336" s="440">
        <v>1.7</v>
      </c>
      <c r="P3336" s="440">
        <f>O3336*N3336</f>
        <v>8.84</v>
      </c>
      <c r="Q3336" s="1010">
        <v>1</v>
      </c>
      <c r="R3336" s="357"/>
      <c r="S3336" s="505">
        <v>1</v>
      </c>
      <c r="T3336" s="357"/>
      <c r="U3336" s="505">
        <v>0</v>
      </c>
      <c r="V3336" s="357"/>
      <c r="W3336" s="357"/>
      <c r="X3336" s="357"/>
      <c r="Y3336" s="354" t="s">
        <v>6167</v>
      </c>
      <c r="Z3336" s="354" t="s">
        <v>21015</v>
      </c>
      <c r="AA3336" s="358" t="s">
        <v>21017</v>
      </c>
      <c r="AB3336" s="272" t="s">
        <v>6979</v>
      </c>
      <c r="AC3336" s="354" t="s">
        <v>6980</v>
      </c>
      <c r="AD3336" s="1152" t="s">
        <v>6981</v>
      </c>
      <c r="AE3336" s="272" t="s">
        <v>6979</v>
      </c>
      <c r="AF3336" s="354" t="s">
        <v>21016</v>
      </c>
      <c r="AG3336" s="358" t="s">
        <v>21017</v>
      </c>
      <c r="AH3336" s="354" t="s">
        <v>537</v>
      </c>
      <c r="AI3336" s="360">
        <v>0.19</v>
      </c>
      <c r="AJ3336" s="360">
        <v>1210</v>
      </c>
      <c r="AK3336" s="359">
        <f t="shared" si="478"/>
        <v>0.62986301369863018</v>
      </c>
      <c r="AL3336" s="359">
        <v>0</v>
      </c>
      <c r="AM3336" s="361">
        <f>AK3336+AL3336</f>
        <v>0.62986301369863018</v>
      </c>
      <c r="AN3336" s="359">
        <f>SUM(AK3336:AK3337)</f>
        <v>7.4920547945205476</v>
      </c>
      <c r="AO3336" s="359">
        <v>0</v>
      </c>
      <c r="AP3336" s="359">
        <f>SUM(AM3336:AM3337)</f>
        <v>7.4920547945205476</v>
      </c>
      <c r="AQ3336" s="359">
        <f>AP3336*30</f>
        <v>224.76164383561644</v>
      </c>
      <c r="AR3336" s="362" t="s">
        <v>231</v>
      </c>
      <c r="AS3336" s="363" t="s">
        <v>431</v>
      </c>
      <c r="AT3336" s="354" t="s">
        <v>325</v>
      </c>
      <c r="AU3336" s="354" t="s">
        <v>5890</v>
      </c>
      <c r="AV3336" s="923" t="s">
        <v>6982</v>
      </c>
      <c r="AW3336" s="813" t="s">
        <v>234</v>
      </c>
      <c r="AX3336" s="447" t="s">
        <v>21023</v>
      </c>
      <c r="AY3336" s="2252"/>
      <c r="AZ3336" s="447" t="s">
        <v>21024</v>
      </c>
    </row>
    <row r="3337" spans="1:52" s="1395" customFormat="1" ht="15.95" customHeight="1" x14ac:dyDescent="0.25">
      <c r="A3337" s="2262"/>
      <c r="C3337" s="2263"/>
      <c r="E3337" s="2077"/>
      <c r="F3337" s="2077"/>
      <c r="H3337" s="2077"/>
      <c r="J3337" s="2077"/>
      <c r="K3337" s="2077"/>
      <c r="L3337" s="2077"/>
      <c r="M3337" s="2077"/>
      <c r="N3337" s="2354"/>
      <c r="O3337" s="2354"/>
      <c r="P3337" s="2354"/>
      <c r="Q3337" s="2363"/>
      <c r="R3337" s="1406"/>
      <c r="S3337" s="2364"/>
      <c r="T3337" s="1406"/>
      <c r="U3337" s="2364"/>
      <c r="V3337" s="1406"/>
      <c r="W3337" s="1406"/>
      <c r="X3337" s="1406"/>
      <c r="AA3337" s="2272"/>
      <c r="AB3337" s="2077"/>
      <c r="AC3337" s="1395" t="s">
        <v>21018</v>
      </c>
      <c r="AD3337" s="2440" t="s">
        <v>12286</v>
      </c>
      <c r="AE3337" s="2077" t="s">
        <v>21019</v>
      </c>
      <c r="AF3337" s="1395" t="s">
        <v>21020</v>
      </c>
      <c r="AG3337" s="2078" t="s">
        <v>21021</v>
      </c>
      <c r="AH3337" s="1395" t="s">
        <v>21022</v>
      </c>
      <c r="AI3337" s="2264">
        <v>2.0699999999999998</v>
      </c>
      <c r="AJ3337" s="2265">
        <v>1210</v>
      </c>
      <c r="AK3337" s="2267">
        <f t="shared" si="478"/>
        <v>6.8621917808219175</v>
      </c>
      <c r="AL3337" s="2267">
        <v>0</v>
      </c>
      <c r="AM3337" s="1987">
        <f>SUBTOTAL(9,AK3337:AL3337)</f>
        <v>6.8621917808219175</v>
      </c>
      <c r="AN3337" s="2267"/>
      <c r="AO3337" s="2267"/>
      <c r="AP3337" s="2267"/>
      <c r="AQ3337" s="2267"/>
      <c r="AR3337" s="2268"/>
      <c r="AS3337" s="2404"/>
      <c r="AV3337" s="2269"/>
      <c r="AX3337" s="2252"/>
      <c r="AY3337" s="2252"/>
    </row>
    <row r="3338" spans="1:52" s="1395" customFormat="1" ht="15.95" customHeight="1" x14ac:dyDescent="0.25">
      <c r="A3338" s="2294">
        <v>826</v>
      </c>
      <c r="B3338" s="1116" t="s">
        <v>55</v>
      </c>
      <c r="C3338" s="1183" t="s">
        <v>5890</v>
      </c>
      <c r="D3338" s="1116" t="s">
        <v>26008</v>
      </c>
      <c r="E3338" s="2326" t="s">
        <v>26009</v>
      </c>
      <c r="F3338" s="2326" t="s">
        <v>26010</v>
      </c>
      <c r="G3338" s="1116" t="s">
        <v>221</v>
      </c>
      <c r="H3338" s="1116" t="s">
        <v>219</v>
      </c>
      <c r="I3338" s="1116" t="s">
        <v>220</v>
      </c>
      <c r="J3338" s="1116" t="s">
        <v>221</v>
      </c>
      <c r="K3338" s="2326" t="s">
        <v>222</v>
      </c>
      <c r="L3338" s="2326" t="s">
        <v>221</v>
      </c>
      <c r="M3338" s="2326" t="s">
        <v>879</v>
      </c>
      <c r="N3338" s="2356">
        <v>3.5</v>
      </c>
      <c r="O3338" s="2356">
        <v>1.5</v>
      </c>
      <c r="P3338" s="2356">
        <f>O3338*N3338</f>
        <v>5.25</v>
      </c>
      <c r="Q3338" s="2371">
        <v>4</v>
      </c>
      <c r="R3338" s="1187"/>
      <c r="S3338" s="2372">
        <v>1</v>
      </c>
      <c r="T3338" s="1187"/>
      <c r="U3338" s="2372">
        <v>0</v>
      </c>
      <c r="V3338" s="1187"/>
      <c r="W3338" s="1187"/>
      <c r="X3338" s="1187"/>
      <c r="Y3338" s="1116" t="s">
        <v>6248</v>
      </c>
      <c r="Z3338" s="1116" t="s">
        <v>26011</v>
      </c>
      <c r="AA3338" s="1188" t="s">
        <v>26012</v>
      </c>
      <c r="AB3338" s="2326" t="s">
        <v>6986</v>
      </c>
      <c r="AC3338" s="1116" t="s">
        <v>26013</v>
      </c>
      <c r="AD3338" s="1116" t="s">
        <v>26014</v>
      </c>
      <c r="AE3338" s="2326" t="s">
        <v>6989</v>
      </c>
      <c r="AF3338" s="1116" t="s">
        <v>26011</v>
      </c>
      <c r="AG3338" s="1188" t="s">
        <v>26012</v>
      </c>
      <c r="AH3338" s="1116" t="s">
        <v>17931</v>
      </c>
      <c r="AI3338" s="1125">
        <v>0.19</v>
      </c>
      <c r="AJ3338" s="1190">
        <v>1366</v>
      </c>
      <c r="AK3338" s="1191">
        <f>AJ3338*AI3338/365</f>
        <v>0.71106849315068499</v>
      </c>
      <c r="AL3338" s="1191">
        <v>0</v>
      </c>
      <c r="AM3338" s="1192">
        <f>SUBTOTAL(9,AK3338:AL3338)</f>
        <v>0.71106849315068499</v>
      </c>
      <c r="AN3338" s="1191">
        <f t="shared" ref="AN3338:AN3349" si="479">AK3338</f>
        <v>0.71106849315068499</v>
      </c>
      <c r="AO3338" s="1191">
        <v>0</v>
      </c>
      <c r="AP3338" s="1191">
        <f t="shared" ref="AP3338:AP3349" si="480">AN3338+AO3338</f>
        <v>0.71106849315068499</v>
      </c>
      <c r="AQ3338" s="1191">
        <f>AP3338*30</f>
        <v>21.332054794520548</v>
      </c>
      <c r="AR3338" s="1193" t="s">
        <v>231</v>
      </c>
      <c r="AS3338" s="1184" t="s">
        <v>431</v>
      </c>
      <c r="AT3338" s="1116" t="s">
        <v>325</v>
      </c>
      <c r="AU3338" s="1116" t="s">
        <v>5890</v>
      </c>
      <c r="AV3338" s="1194" t="s">
        <v>6990</v>
      </c>
      <c r="AW3338" s="1116" t="s">
        <v>234</v>
      </c>
      <c r="AX3338" s="447" t="s">
        <v>26015</v>
      </c>
      <c r="AY3338" s="2688"/>
      <c r="AZ3338" s="2408" t="s">
        <v>26016</v>
      </c>
    </row>
    <row r="3339" spans="1:52" s="1395" customFormat="1" ht="15.95" customHeight="1" x14ac:dyDescent="0.25">
      <c r="A3339" s="709">
        <v>827</v>
      </c>
      <c r="B3339" s="434" t="s">
        <v>55</v>
      </c>
      <c r="C3339" s="834" t="s">
        <v>5890</v>
      </c>
      <c r="D3339" s="434" t="s">
        <v>19919</v>
      </c>
      <c r="E3339" s="439" t="s">
        <v>6992</v>
      </c>
      <c r="F3339" s="439" t="s">
        <v>6993</v>
      </c>
      <c r="G3339" s="434"/>
      <c r="H3339" s="439" t="s">
        <v>732</v>
      </c>
      <c r="I3339" s="434">
        <v>0</v>
      </c>
      <c r="J3339" s="439" t="s">
        <v>317</v>
      </c>
      <c r="K3339" s="439">
        <v>0</v>
      </c>
      <c r="L3339" s="439" t="s">
        <v>317</v>
      </c>
      <c r="M3339" s="439">
        <v>0</v>
      </c>
      <c r="N3339" s="710">
        <v>8</v>
      </c>
      <c r="O3339" s="710">
        <v>2</v>
      </c>
      <c r="P3339" s="710">
        <v>16</v>
      </c>
      <c r="Q3339" s="711">
        <v>2</v>
      </c>
      <c r="R3339" s="712"/>
      <c r="S3339" s="436">
        <v>1</v>
      </c>
      <c r="T3339" s="712"/>
      <c r="U3339" s="436">
        <v>0</v>
      </c>
      <c r="V3339" s="712"/>
      <c r="W3339" s="712"/>
      <c r="X3339" s="712"/>
      <c r="Y3339" s="434" t="s">
        <v>6248</v>
      </c>
      <c r="Z3339" s="434" t="s">
        <v>6994</v>
      </c>
      <c r="AA3339" s="437" t="s">
        <v>22872</v>
      </c>
      <c r="AB3339" s="439" t="s">
        <v>6995</v>
      </c>
      <c r="AC3339" s="434" t="s">
        <v>6996</v>
      </c>
      <c r="AD3339" s="434" t="s">
        <v>6997</v>
      </c>
      <c r="AE3339" s="439" t="s">
        <v>6995</v>
      </c>
      <c r="AF3339" s="434" t="s">
        <v>6994</v>
      </c>
      <c r="AG3339" s="438" t="s">
        <v>22872</v>
      </c>
      <c r="AH3339" s="434" t="s">
        <v>17931</v>
      </c>
      <c r="AI3339" s="513">
        <v>0.19</v>
      </c>
      <c r="AJ3339" s="788">
        <v>1010</v>
      </c>
      <c r="AK3339" s="511">
        <f t="shared" si="478"/>
        <v>0.52575342465753427</v>
      </c>
      <c r="AL3339" s="511">
        <v>0</v>
      </c>
      <c r="AM3339" s="514">
        <f>SUBTOTAL(9,AK3339:AL3339)</f>
        <v>0.52575342465753427</v>
      </c>
      <c r="AN3339" s="511">
        <f t="shared" si="479"/>
        <v>0.52575342465753427</v>
      </c>
      <c r="AO3339" s="511">
        <v>0</v>
      </c>
      <c r="AP3339" s="511">
        <f t="shared" si="480"/>
        <v>0.52575342465753427</v>
      </c>
      <c r="AQ3339" s="511">
        <f t="shared" si="470"/>
        <v>15.772602739726029</v>
      </c>
      <c r="AR3339" s="432" t="s">
        <v>231</v>
      </c>
      <c r="AS3339" s="433"/>
      <c r="AT3339" s="434" t="s">
        <v>325</v>
      </c>
      <c r="AU3339" s="434" t="s">
        <v>5890</v>
      </c>
      <c r="AV3339" s="943" t="s">
        <v>6998</v>
      </c>
      <c r="AW3339" s="434" t="s">
        <v>18131</v>
      </c>
      <c r="AX3339" s="434" t="s">
        <v>24106</v>
      </c>
      <c r="AY3339" s="2252"/>
    </row>
    <row r="3340" spans="1:52" s="55" customFormat="1" ht="15.95" customHeight="1" x14ac:dyDescent="0.25">
      <c r="A3340" s="709">
        <v>828</v>
      </c>
      <c r="B3340" s="434" t="s">
        <v>55</v>
      </c>
      <c r="C3340" s="834" t="s">
        <v>5890</v>
      </c>
      <c r="D3340" s="434" t="s">
        <v>19305</v>
      </c>
      <c r="E3340" s="439" t="s">
        <v>7000</v>
      </c>
      <c r="F3340" s="439" t="s">
        <v>7001</v>
      </c>
      <c r="G3340" s="434"/>
      <c r="H3340" s="439" t="s">
        <v>219</v>
      </c>
      <c r="I3340" s="434" t="s">
        <v>220</v>
      </c>
      <c r="J3340" s="439" t="s">
        <v>317</v>
      </c>
      <c r="K3340" s="439">
        <v>0</v>
      </c>
      <c r="L3340" s="439" t="s">
        <v>317</v>
      </c>
      <c r="M3340" s="439">
        <v>0</v>
      </c>
      <c r="N3340" s="710">
        <v>6</v>
      </c>
      <c r="O3340" s="710">
        <v>2</v>
      </c>
      <c r="P3340" s="710">
        <v>12</v>
      </c>
      <c r="Q3340" s="711">
        <v>1</v>
      </c>
      <c r="R3340" s="712"/>
      <c r="S3340" s="436">
        <v>1</v>
      </c>
      <c r="T3340" s="712"/>
      <c r="U3340" s="436">
        <v>0</v>
      </c>
      <c r="V3340" s="712"/>
      <c r="W3340" s="712"/>
      <c r="X3340" s="712"/>
      <c r="Y3340" s="434" t="s">
        <v>6248</v>
      </c>
      <c r="Z3340" s="434" t="s">
        <v>7002</v>
      </c>
      <c r="AA3340" s="437" t="s">
        <v>22873</v>
      </c>
      <c r="AB3340" s="439" t="s">
        <v>7003</v>
      </c>
      <c r="AC3340" s="434">
        <v>84963473173</v>
      </c>
      <c r="AD3340" s="434" t="s">
        <v>7004</v>
      </c>
      <c r="AE3340" s="439" t="s">
        <v>7003</v>
      </c>
      <c r="AF3340" s="434" t="s">
        <v>7002</v>
      </c>
      <c r="AG3340" s="438" t="s">
        <v>22873</v>
      </c>
      <c r="AH3340" s="434" t="s">
        <v>17931</v>
      </c>
      <c r="AI3340" s="513">
        <v>0.19</v>
      </c>
      <c r="AJ3340" s="788">
        <v>170</v>
      </c>
      <c r="AK3340" s="511">
        <f t="shared" si="478"/>
        <v>8.8493150684931493E-2</v>
      </c>
      <c r="AL3340" s="511">
        <v>0</v>
      </c>
      <c r="AM3340" s="514">
        <f>SUBTOTAL(9,AK3340:AL3340)</f>
        <v>8.8493150684931493E-2</v>
      </c>
      <c r="AN3340" s="511">
        <f t="shared" si="479"/>
        <v>8.8493150684931493E-2</v>
      </c>
      <c r="AO3340" s="511">
        <v>0</v>
      </c>
      <c r="AP3340" s="511">
        <f t="shared" si="480"/>
        <v>8.8493150684931493E-2</v>
      </c>
      <c r="AQ3340" s="511">
        <f t="shared" si="470"/>
        <v>2.6547945205479446</v>
      </c>
      <c r="AR3340" s="432" t="s">
        <v>231</v>
      </c>
      <c r="AS3340" s="433"/>
      <c r="AT3340" s="434" t="s">
        <v>325</v>
      </c>
      <c r="AU3340" s="434" t="s">
        <v>5890</v>
      </c>
      <c r="AV3340" s="943" t="s">
        <v>7005</v>
      </c>
      <c r="AW3340" s="434" t="s">
        <v>18131</v>
      </c>
      <c r="AX3340" s="434" t="s">
        <v>25091</v>
      </c>
      <c r="AY3340" s="2254"/>
    </row>
    <row r="3341" spans="1:52" s="55" customFormat="1" ht="15.95" customHeight="1" x14ac:dyDescent="0.2">
      <c r="A3341" s="709">
        <v>829</v>
      </c>
      <c r="B3341" s="434" t="s">
        <v>56</v>
      </c>
      <c r="C3341" s="834" t="s">
        <v>5890</v>
      </c>
      <c r="D3341" s="434" t="s">
        <v>19306</v>
      </c>
      <c r="E3341" s="434" t="s">
        <v>7007</v>
      </c>
      <c r="F3341" s="434" t="s">
        <v>7008</v>
      </c>
      <c r="G3341" s="434"/>
      <c r="H3341" s="434" t="s">
        <v>219</v>
      </c>
      <c r="I3341" s="434" t="s">
        <v>220</v>
      </c>
      <c r="J3341" s="434" t="s">
        <v>221</v>
      </c>
      <c r="K3341" s="434" t="s">
        <v>17587</v>
      </c>
      <c r="L3341" s="434" t="s">
        <v>221</v>
      </c>
      <c r="M3341" s="434" t="s">
        <v>17587</v>
      </c>
      <c r="N3341" s="513">
        <v>3</v>
      </c>
      <c r="O3341" s="513">
        <v>1.2</v>
      </c>
      <c r="P3341" s="513">
        <v>3.5999999999999996</v>
      </c>
      <c r="Q3341" s="788">
        <v>2</v>
      </c>
      <c r="R3341" s="712"/>
      <c r="S3341" s="712">
        <v>0</v>
      </c>
      <c r="T3341" s="712"/>
      <c r="U3341" s="712">
        <v>0</v>
      </c>
      <c r="V3341" s="712"/>
      <c r="W3341" s="712"/>
      <c r="X3341" s="712"/>
      <c r="Y3341" s="434" t="s">
        <v>6199</v>
      </c>
      <c r="Z3341" s="434" t="s">
        <v>7009</v>
      </c>
      <c r="AA3341" s="437" t="s">
        <v>22953</v>
      </c>
      <c r="AB3341" s="434" t="s">
        <v>7011</v>
      </c>
      <c r="AC3341" s="437" t="s">
        <v>7012</v>
      </c>
      <c r="AD3341" s="1368" t="s">
        <v>7013</v>
      </c>
      <c r="AE3341" s="434" t="s">
        <v>2926</v>
      </c>
      <c r="AF3341" s="434" t="s">
        <v>7009</v>
      </c>
      <c r="AG3341" s="438" t="s">
        <v>22953</v>
      </c>
      <c r="AH3341" s="434" t="s">
        <v>20647</v>
      </c>
      <c r="AI3341" s="513">
        <v>0.37</v>
      </c>
      <c r="AJ3341" s="788">
        <v>154</v>
      </c>
      <c r="AK3341" s="511">
        <f t="shared" si="478"/>
        <v>0.15610958904109587</v>
      </c>
      <c r="AL3341" s="511">
        <v>0</v>
      </c>
      <c r="AM3341" s="514">
        <f t="shared" ref="AM3341:AM3351" si="481">AK3341+AL3341</f>
        <v>0.15610958904109587</v>
      </c>
      <c r="AN3341" s="511">
        <f t="shared" si="479"/>
        <v>0.15610958904109587</v>
      </c>
      <c r="AO3341" s="511">
        <v>0</v>
      </c>
      <c r="AP3341" s="511">
        <f t="shared" si="480"/>
        <v>0.15610958904109587</v>
      </c>
      <c r="AQ3341" s="511">
        <f t="shared" si="470"/>
        <v>4.6832876712328764</v>
      </c>
      <c r="AR3341" s="432" t="s">
        <v>231</v>
      </c>
      <c r="AS3341" s="434" t="s">
        <v>431</v>
      </c>
      <c r="AT3341" s="434" t="s">
        <v>325</v>
      </c>
      <c r="AU3341" s="434" t="s">
        <v>5890</v>
      </c>
      <c r="AV3341" s="1533" t="s">
        <v>7014</v>
      </c>
      <c r="AW3341" s="434" t="s">
        <v>20570</v>
      </c>
      <c r="AX3341" s="434" t="s">
        <v>24158</v>
      </c>
      <c r="AY3341" s="2254"/>
    </row>
    <row r="3342" spans="1:52" s="55" customFormat="1" ht="15.95" customHeight="1" x14ac:dyDescent="0.25">
      <c r="A3342" s="204">
        <v>830</v>
      </c>
      <c r="B3342" s="206" t="s">
        <v>56</v>
      </c>
      <c r="C3342" s="205" t="s">
        <v>5890</v>
      </c>
      <c r="D3342" s="206" t="s">
        <v>19307</v>
      </c>
      <c r="E3342" s="206" t="s">
        <v>7016</v>
      </c>
      <c r="F3342" s="206" t="s">
        <v>7017</v>
      </c>
      <c r="G3342" s="206"/>
      <c r="H3342" s="206" t="s">
        <v>219</v>
      </c>
      <c r="I3342" s="206" t="s">
        <v>316</v>
      </c>
      <c r="J3342" s="206" t="s">
        <v>221</v>
      </c>
      <c r="K3342" s="206" t="s">
        <v>17587</v>
      </c>
      <c r="L3342" s="206" t="s">
        <v>221</v>
      </c>
      <c r="M3342" s="206" t="s">
        <v>17587</v>
      </c>
      <c r="N3342" s="214">
        <v>4</v>
      </c>
      <c r="O3342" s="214">
        <v>1.2</v>
      </c>
      <c r="P3342" s="214">
        <v>4.8</v>
      </c>
      <c r="Q3342" s="1657">
        <v>1</v>
      </c>
      <c r="R3342" s="207"/>
      <c r="S3342" s="207">
        <v>0</v>
      </c>
      <c r="T3342" s="207"/>
      <c r="U3342" s="207">
        <v>0</v>
      </c>
      <c r="V3342" s="207"/>
      <c r="W3342" s="207"/>
      <c r="X3342" s="207"/>
      <c r="Y3342" s="206" t="s">
        <v>6199</v>
      </c>
      <c r="Z3342" s="206" t="s">
        <v>7018</v>
      </c>
      <c r="AA3342" s="2236" t="s">
        <v>22953</v>
      </c>
      <c r="AB3342" s="206" t="s">
        <v>7011</v>
      </c>
      <c r="AC3342" s="2236" t="s">
        <v>7012</v>
      </c>
      <c r="AD3342" s="2328" t="s">
        <v>7013</v>
      </c>
      <c r="AE3342" s="206" t="s">
        <v>7011</v>
      </c>
      <c r="AF3342" s="591" t="s">
        <v>7018</v>
      </c>
      <c r="AG3342" s="211" t="s">
        <v>22953</v>
      </c>
      <c r="AH3342" s="206" t="s">
        <v>20647</v>
      </c>
      <c r="AI3342" s="214">
        <v>0.37</v>
      </c>
      <c r="AJ3342" s="1657">
        <v>106</v>
      </c>
      <c r="AK3342" s="212">
        <f t="shared" si="478"/>
        <v>0.10745205479452055</v>
      </c>
      <c r="AL3342" s="212">
        <v>0</v>
      </c>
      <c r="AM3342" s="215">
        <f t="shared" si="481"/>
        <v>0.10745205479452055</v>
      </c>
      <c r="AN3342" s="212">
        <f t="shared" si="479"/>
        <v>0.10745205479452055</v>
      </c>
      <c r="AO3342" s="212">
        <v>0</v>
      </c>
      <c r="AP3342" s="212">
        <f t="shared" si="480"/>
        <v>0.10745205479452055</v>
      </c>
      <c r="AQ3342" s="212">
        <f t="shared" si="470"/>
        <v>3.2235616438356165</v>
      </c>
      <c r="AR3342" s="2173" t="s">
        <v>231</v>
      </c>
      <c r="AS3342" s="206" t="s">
        <v>431</v>
      </c>
      <c r="AT3342" s="206" t="s">
        <v>325</v>
      </c>
      <c r="AU3342" s="206" t="s">
        <v>5890</v>
      </c>
      <c r="AV3342" s="2474" t="s">
        <v>7019</v>
      </c>
      <c r="AW3342" s="206" t="s">
        <v>234</v>
      </c>
      <c r="AX3342" s="2254"/>
      <c r="AY3342" s="2254"/>
    </row>
    <row r="3343" spans="1:52" s="1395" customFormat="1" ht="15.95" customHeight="1" x14ac:dyDescent="0.25">
      <c r="A3343" s="353">
        <v>831</v>
      </c>
      <c r="B3343" s="354" t="s">
        <v>56</v>
      </c>
      <c r="C3343" s="366" t="s">
        <v>5890</v>
      </c>
      <c r="D3343" s="354" t="s">
        <v>21029</v>
      </c>
      <c r="E3343" s="354" t="s">
        <v>21025</v>
      </c>
      <c r="F3343" s="354" t="s">
        <v>21026</v>
      </c>
      <c r="G3343" s="354" t="s">
        <v>221</v>
      </c>
      <c r="H3343" s="354" t="s">
        <v>219</v>
      </c>
      <c r="I3343" s="354" t="s">
        <v>220</v>
      </c>
      <c r="J3343" s="354" t="s">
        <v>221</v>
      </c>
      <c r="K3343" s="354" t="s">
        <v>17587</v>
      </c>
      <c r="L3343" s="354" t="s">
        <v>221</v>
      </c>
      <c r="M3343" s="354" t="s">
        <v>17587</v>
      </c>
      <c r="N3343" s="360">
        <v>4.2</v>
      </c>
      <c r="O3343" s="360">
        <v>1.5</v>
      </c>
      <c r="P3343" s="360">
        <f>O3343*N3343</f>
        <v>6.3000000000000007</v>
      </c>
      <c r="Q3343" s="503">
        <v>1</v>
      </c>
      <c r="R3343" s="357"/>
      <c r="S3343" s="357">
        <v>1</v>
      </c>
      <c r="T3343" s="357"/>
      <c r="U3343" s="357">
        <v>0</v>
      </c>
      <c r="V3343" s="357"/>
      <c r="W3343" s="357"/>
      <c r="X3343" s="357"/>
      <c r="Y3343" s="354" t="s">
        <v>6199</v>
      </c>
      <c r="Z3343" s="354" t="s">
        <v>21027</v>
      </c>
      <c r="AA3343" s="443" t="s">
        <v>21028</v>
      </c>
      <c r="AB3343" s="354" t="s">
        <v>21030</v>
      </c>
      <c r="AC3343" s="443" t="s">
        <v>7027</v>
      </c>
      <c r="AD3343" s="1152" t="s">
        <v>7028</v>
      </c>
      <c r="AE3343" s="354" t="s">
        <v>21031</v>
      </c>
      <c r="AF3343" s="354" t="s">
        <v>21032</v>
      </c>
      <c r="AG3343" s="443" t="s">
        <v>21028</v>
      </c>
      <c r="AH3343" s="354" t="s">
        <v>20647</v>
      </c>
      <c r="AI3343" s="360">
        <v>0.37</v>
      </c>
      <c r="AJ3343" s="503">
        <v>465</v>
      </c>
      <c r="AK3343" s="359">
        <f t="shared" si="478"/>
        <v>0.47136986301369865</v>
      </c>
      <c r="AL3343" s="359">
        <v>0</v>
      </c>
      <c r="AM3343" s="361">
        <f t="shared" si="481"/>
        <v>0.47136986301369865</v>
      </c>
      <c r="AN3343" s="359">
        <f t="shared" si="479"/>
        <v>0.47136986301369865</v>
      </c>
      <c r="AO3343" s="359">
        <v>0</v>
      </c>
      <c r="AP3343" s="359">
        <f t="shared" si="480"/>
        <v>0.47136986301369865</v>
      </c>
      <c r="AQ3343" s="359">
        <f>AP3343*30</f>
        <v>14.141095890410959</v>
      </c>
      <c r="AR3343" s="362" t="s">
        <v>231</v>
      </c>
      <c r="AS3343" s="354" t="s">
        <v>431</v>
      </c>
      <c r="AT3343" s="354" t="s">
        <v>325</v>
      </c>
      <c r="AU3343" s="354" t="s">
        <v>5890</v>
      </c>
      <c r="AV3343" s="489" t="s">
        <v>7030</v>
      </c>
      <c r="AW3343" s="354" t="s">
        <v>234</v>
      </c>
      <c r="AX3343" s="447" t="s">
        <v>21033</v>
      </c>
      <c r="AY3343" s="2252"/>
      <c r="AZ3343" s="447" t="s">
        <v>21034</v>
      </c>
    </row>
    <row r="3344" spans="1:52" s="1395" customFormat="1" ht="15.95" customHeight="1" x14ac:dyDescent="0.25">
      <c r="A3344" s="353">
        <v>832</v>
      </c>
      <c r="B3344" s="354" t="s">
        <v>56</v>
      </c>
      <c r="C3344" s="366" t="s">
        <v>5890</v>
      </c>
      <c r="D3344" s="354" t="s">
        <v>21079</v>
      </c>
      <c r="E3344" s="354" t="s">
        <v>20734</v>
      </c>
      <c r="F3344" s="354" t="s">
        <v>20735</v>
      </c>
      <c r="G3344" s="354" t="s">
        <v>221</v>
      </c>
      <c r="H3344" s="354" t="s">
        <v>219</v>
      </c>
      <c r="I3344" s="354" t="s">
        <v>220</v>
      </c>
      <c r="J3344" s="354" t="s">
        <v>221</v>
      </c>
      <c r="K3344" s="354" t="s">
        <v>17587</v>
      </c>
      <c r="L3344" s="354" t="s">
        <v>221</v>
      </c>
      <c r="M3344" s="354" t="s">
        <v>17587</v>
      </c>
      <c r="N3344" s="360">
        <v>3.6</v>
      </c>
      <c r="O3344" s="360">
        <v>1.2</v>
      </c>
      <c r="P3344" s="360">
        <f>O3344*N3344</f>
        <v>4.32</v>
      </c>
      <c r="Q3344" s="503">
        <v>1</v>
      </c>
      <c r="R3344" s="357"/>
      <c r="S3344" s="357">
        <v>1</v>
      </c>
      <c r="T3344" s="357"/>
      <c r="U3344" s="357">
        <v>0</v>
      </c>
      <c r="V3344" s="357"/>
      <c r="W3344" s="357"/>
      <c r="X3344" s="357"/>
      <c r="Y3344" s="354" t="s">
        <v>6167</v>
      </c>
      <c r="Z3344" s="354" t="s">
        <v>21080</v>
      </c>
      <c r="AA3344" s="443" t="s">
        <v>21081</v>
      </c>
      <c r="AB3344" s="354" t="s">
        <v>20736</v>
      </c>
      <c r="AC3344" s="443" t="s">
        <v>7037</v>
      </c>
      <c r="AD3344" s="1152" t="s">
        <v>7038</v>
      </c>
      <c r="AE3344" s="354" t="s">
        <v>20736</v>
      </c>
      <c r="AF3344" s="354" t="s">
        <v>21080</v>
      </c>
      <c r="AG3344" s="443" t="s">
        <v>21081</v>
      </c>
      <c r="AH3344" s="354" t="s">
        <v>20647</v>
      </c>
      <c r="AI3344" s="360">
        <v>0.37</v>
      </c>
      <c r="AJ3344" s="503">
        <v>347</v>
      </c>
      <c r="AK3344" s="359">
        <f t="shared" si="478"/>
        <v>0.35175342465753423</v>
      </c>
      <c r="AL3344" s="359">
        <v>0</v>
      </c>
      <c r="AM3344" s="361">
        <f t="shared" si="481"/>
        <v>0.35175342465753423</v>
      </c>
      <c r="AN3344" s="359">
        <f t="shared" si="479"/>
        <v>0.35175342465753423</v>
      </c>
      <c r="AO3344" s="359">
        <v>0</v>
      </c>
      <c r="AP3344" s="359">
        <f t="shared" si="480"/>
        <v>0.35175342465753423</v>
      </c>
      <c r="AQ3344" s="359">
        <f>AP3344*30</f>
        <v>10.552602739726026</v>
      </c>
      <c r="AR3344" s="362" t="s">
        <v>231</v>
      </c>
      <c r="AS3344" s="354" t="s">
        <v>431</v>
      </c>
      <c r="AT3344" s="354" t="s">
        <v>325</v>
      </c>
      <c r="AU3344" s="354" t="s">
        <v>5890</v>
      </c>
      <c r="AV3344" s="489" t="s">
        <v>7039</v>
      </c>
      <c r="AW3344" s="354" t="s">
        <v>234</v>
      </c>
      <c r="AX3344" s="447" t="s">
        <v>21082</v>
      </c>
      <c r="AY3344" s="2252"/>
      <c r="AZ3344" s="447" t="s">
        <v>20737</v>
      </c>
    </row>
    <row r="3345" spans="1:53" s="55" customFormat="1" ht="15.95" customHeight="1" x14ac:dyDescent="0.25">
      <c r="A3345" s="353">
        <v>833</v>
      </c>
      <c r="B3345" s="354" t="s">
        <v>56</v>
      </c>
      <c r="C3345" s="366" t="s">
        <v>5890</v>
      </c>
      <c r="D3345" s="354" t="s">
        <v>18583</v>
      </c>
      <c r="E3345" s="354" t="s">
        <v>15741</v>
      </c>
      <c r="F3345" s="354" t="s">
        <v>18578</v>
      </c>
      <c r="G3345" s="354" t="s">
        <v>221</v>
      </c>
      <c r="H3345" s="354" t="s">
        <v>219</v>
      </c>
      <c r="I3345" s="354" t="s">
        <v>316</v>
      </c>
      <c r="J3345" s="354" t="s">
        <v>221</v>
      </c>
      <c r="K3345" s="354" t="s">
        <v>879</v>
      </c>
      <c r="L3345" s="354" t="s">
        <v>221</v>
      </c>
      <c r="M3345" s="354" t="s">
        <v>879</v>
      </c>
      <c r="N3345" s="360">
        <v>4</v>
      </c>
      <c r="O3345" s="360">
        <v>1.73</v>
      </c>
      <c r="P3345" s="360">
        <f>O3345*N3345</f>
        <v>6.92</v>
      </c>
      <c r="Q3345" s="503">
        <v>2</v>
      </c>
      <c r="R3345" s="357"/>
      <c r="S3345" s="357">
        <v>1</v>
      </c>
      <c r="T3345" s="357"/>
      <c r="U3345" s="357">
        <v>0</v>
      </c>
      <c r="V3345" s="357"/>
      <c r="W3345" s="357"/>
      <c r="X3345" s="357"/>
      <c r="Y3345" s="354" t="s">
        <v>6109</v>
      </c>
      <c r="Z3345" s="354" t="s">
        <v>26066</v>
      </c>
      <c r="AA3345" s="443" t="s">
        <v>22954</v>
      </c>
      <c r="AB3345" s="354" t="s">
        <v>7044</v>
      </c>
      <c r="AC3345" s="443">
        <v>84963423227</v>
      </c>
      <c r="AD3345" s="1152" t="s">
        <v>18579</v>
      </c>
      <c r="AE3345" s="354" t="s">
        <v>7044</v>
      </c>
      <c r="AF3345" s="354" t="s">
        <v>18580</v>
      </c>
      <c r="AG3345" s="358" t="s">
        <v>22954</v>
      </c>
      <c r="AH3345" s="354" t="s">
        <v>20647</v>
      </c>
      <c r="AI3345" s="186">
        <v>0.37</v>
      </c>
      <c r="AJ3345" s="503">
        <v>382</v>
      </c>
      <c r="AK3345" s="167">
        <f t="shared" si="478"/>
        <v>0.38723287671232876</v>
      </c>
      <c r="AL3345" s="359">
        <v>0</v>
      </c>
      <c r="AM3345" s="361">
        <f t="shared" si="481"/>
        <v>0.38723287671232876</v>
      </c>
      <c r="AN3345" s="359">
        <f t="shared" si="479"/>
        <v>0.38723287671232876</v>
      </c>
      <c r="AO3345" s="359">
        <v>0</v>
      </c>
      <c r="AP3345" s="359">
        <f t="shared" si="480"/>
        <v>0.38723287671232876</v>
      </c>
      <c r="AQ3345" s="359">
        <f t="shared" si="470"/>
        <v>11.616986301369863</v>
      </c>
      <c r="AR3345" s="362" t="s">
        <v>231</v>
      </c>
      <c r="AS3345" s="363" t="s">
        <v>431</v>
      </c>
      <c r="AT3345" s="354" t="s">
        <v>325</v>
      </c>
      <c r="AU3345" s="354" t="s">
        <v>5890</v>
      </c>
      <c r="AV3345" s="923" t="s">
        <v>7046</v>
      </c>
      <c r="AW3345" s="354" t="s">
        <v>234</v>
      </c>
      <c r="AX3345" s="447" t="s">
        <v>18581</v>
      </c>
      <c r="AY3345" s="2252"/>
      <c r="AZ3345" s="447" t="s">
        <v>18582</v>
      </c>
      <c r="BA3345" s="1395"/>
    </row>
    <row r="3346" spans="1:53" s="55" customFormat="1" ht="15.95" customHeight="1" x14ac:dyDescent="0.25">
      <c r="A3346" s="734">
        <v>834</v>
      </c>
      <c r="B3346" s="735" t="s">
        <v>56</v>
      </c>
      <c r="C3346" s="988" t="s">
        <v>5890</v>
      </c>
      <c r="D3346" s="735" t="s">
        <v>19308</v>
      </c>
      <c r="E3346" s="735" t="s">
        <v>7048</v>
      </c>
      <c r="F3346" s="735" t="s">
        <v>7049</v>
      </c>
      <c r="G3346" s="735"/>
      <c r="H3346" s="735" t="s">
        <v>219</v>
      </c>
      <c r="I3346" s="735" t="s">
        <v>220</v>
      </c>
      <c r="J3346" s="735" t="s">
        <v>317</v>
      </c>
      <c r="K3346" s="735">
        <v>0</v>
      </c>
      <c r="L3346" s="735" t="s">
        <v>317</v>
      </c>
      <c r="M3346" s="735">
        <v>0</v>
      </c>
      <c r="N3346" s="743">
        <v>3</v>
      </c>
      <c r="O3346" s="743">
        <v>2.5</v>
      </c>
      <c r="P3346" s="743">
        <v>7.5</v>
      </c>
      <c r="Q3346" s="744">
        <v>1</v>
      </c>
      <c r="R3346" s="739"/>
      <c r="S3346" s="739">
        <v>0</v>
      </c>
      <c r="T3346" s="739"/>
      <c r="U3346" s="739">
        <v>0</v>
      </c>
      <c r="V3346" s="739"/>
      <c r="W3346" s="739"/>
      <c r="X3346" s="739"/>
      <c r="Y3346" s="735" t="s">
        <v>6539</v>
      </c>
      <c r="Z3346" s="735" t="s">
        <v>7050</v>
      </c>
      <c r="AA3346" s="741" t="s">
        <v>7051</v>
      </c>
      <c r="AB3346" s="735" t="s">
        <v>7052</v>
      </c>
      <c r="AC3346" s="741" t="s">
        <v>7053</v>
      </c>
      <c r="AD3346" s="936" t="s">
        <v>7054</v>
      </c>
      <c r="AE3346" s="735" t="s">
        <v>7055</v>
      </c>
      <c r="AF3346" s="735" t="s">
        <v>7056</v>
      </c>
      <c r="AG3346" s="742" t="s">
        <v>7051</v>
      </c>
      <c r="AH3346" s="735" t="s">
        <v>17015</v>
      </c>
      <c r="AI3346" s="743">
        <v>0.14000000000000001</v>
      </c>
      <c r="AJ3346" s="744">
        <v>351</v>
      </c>
      <c r="AK3346" s="828">
        <v>0.13463013698630139</v>
      </c>
      <c r="AL3346" s="828">
        <v>0</v>
      </c>
      <c r="AM3346" s="745">
        <f t="shared" si="481"/>
        <v>0.13463013698630139</v>
      </c>
      <c r="AN3346" s="828">
        <f t="shared" si="479"/>
        <v>0.13463013698630139</v>
      </c>
      <c r="AO3346" s="828">
        <v>0</v>
      </c>
      <c r="AP3346" s="828">
        <f t="shared" si="480"/>
        <v>0.13463013698630139</v>
      </c>
      <c r="AQ3346" s="828">
        <f t="shared" si="470"/>
        <v>4.0389041095890414</v>
      </c>
      <c r="AR3346" s="746" t="s">
        <v>231</v>
      </c>
      <c r="AS3346" s="747" t="s">
        <v>431</v>
      </c>
      <c r="AT3346" s="735" t="s">
        <v>325</v>
      </c>
      <c r="AU3346" s="735" t="s">
        <v>5890</v>
      </c>
      <c r="AV3346" s="1213" t="s">
        <v>7057</v>
      </c>
      <c r="AW3346" s="735" t="s">
        <v>18131</v>
      </c>
      <c r="AX3346" s="735" t="s">
        <v>21666</v>
      </c>
      <c r="AY3346" s="2254"/>
    </row>
    <row r="3347" spans="1:53" s="55" customFormat="1" ht="15.95" customHeight="1" x14ac:dyDescent="0.25">
      <c r="A3347" s="734">
        <v>835</v>
      </c>
      <c r="B3347" s="735" t="s">
        <v>56</v>
      </c>
      <c r="C3347" s="988" t="s">
        <v>17640</v>
      </c>
      <c r="D3347" s="735" t="s">
        <v>19309</v>
      </c>
      <c r="E3347" s="735" t="s">
        <v>7058</v>
      </c>
      <c r="F3347" s="735" t="s">
        <v>7059</v>
      </c>
      <c r="G3347" s="735"/>
      <c r="H3347" s="735" t="s">
        <v>732</v>
      </c>
      <c r="I3347" s="735">
        <v>0</v>
      </c>
      <c r="J3347" s="735" t="s">
        <v>317</v>
      </c>
      <c r="K3347" s="735">
        <v>0</v>
      </c>
      <c r="L3347" s="735" t="s">
        <v>317</v>
      </c>
      <c r="M3347" s="735">
        <v>0</v>
      </c>
      <c r="N3347" s="743">
        <v>2</v>
      </c>
      <c r="O3347" s="743">
        <v>2</v>
      </c>
      <c r="P3347" s="743">
        <v>4</v>
      </c>
      <c r="Q3347" s="744">
        <v>1</v>
      </c>
      <c r="R3347" s="739"/>
      <c r="S3347" s="739">
        <v>0</v>
      </c>
      <c r="T3347" s="739"/>
      <c r="U3347" s="739">
        <v>0</v>
      </c>
      <c r="V3347" s="739"/>
      <c r="W3347" s="739"/>
      <c r="X3347" s="739"/>
      <c r="Y3347" s="735" t="s">
        <v>6120</v>
      </c>
      <c r="Z3347" s="735" t="s">
        <v>6146</v>
      </c>
      <c r="AA3347" s="741" t="s">
        <v>6313</v>
      </c>
      <c r="AB3347" s="735" t="s">
        <v>7060</v>
      </c>
      <c r="AC3347" s="741" t="s">
        <v>7061</v>
      </c>
      <c r="AD3347" s="735" t="s">
        <v>7062</v>
      </c>
      <c r="AE3347" s="735" t="s">
        <v>2914</v>
      </c>
      <c r="AF3347" s="735" t="s">
        <v>7063</v>
      </c>
      <c r="AG3347" s="742" t="s">
        <v>6313</v>
      </c>
      <c r="AH3347" s="735" t="s">
        <v>17019</v>
      </c>
      <c r="AI3347" s="743">
        <v>0.87</v>
      </c>
      <c r="AJ3347" s="744">
        <v>1</v>
      </c>
      <c r="AK3347" s="828">
        <v>2.3835616438356165E-3</v>
      </c>
      <c r="AL3347" s="828">
        <v>0</v>
      </c>
      <c r="AM3347" s="745">
        <f t="shared" si="481"/>
        <v>2.3835616438356165E-3</v>
      </c>
      <c r="AN3347" s="828">
        <f t="shared" si="479"/>
        <v>2.3835616438356165E-3</v>
      </c>
      <c r="AO3347" s="828">
        <v>0</v>
      </c>
      <c r="AP3347" s="828">
        <f t="shared" si="480"/>
        <v>2.3835616438356165E-3</v>
      </c>
      <c r="AQ3347" s="828">
        <f t="shared" si="470"/>
        <v>7.1506849315068496E-2</v>
      </c>
      <c r="AR3347" s="746" t="s">
        <v>231</v>
      </c>
      <c r="AS3347" s="747"/>
      <c r="AT3347" s="735" t="s">
        <v>325</v>
      </c>
      <c r="AU3347" s="735" t="s">
        <v>5890</v>
      </c>
      <c r="AV3347" s="1213" t="s">
        <v>7064</v>
      </c>
      <c r="AW3347" s="735" t="s">
        <v>18131</v>
      </c>
      <c r="AX3347" s="1022" t="s">
        <v>21176</v>
      </c>
      <c r="AY3347" s="88"/>
    </row>
    <row r="3348" spans="1:53" s="55" customFormat="1" ht="15.95" customHeight="1" x14ac:dyDescent="0.25">
      <c r="A3348" s="734">
        <v>836</v>
      </c>
      <c r="B3348" s="735" t="s">
        <v>56</v>
      </c>
      <c r="C3348" s="988" t="s">
        <v>5890</v>
      </c>
      <c r="D3348" s="735" t="s">
        <v>19310</v>
      </c>
      <c r="E3348" s="735" t="s">
        <v>7066</v>
      </c>
      <c r="F3348" s="735" t="s">
        <v>7067</v>
      </c>
      <c r="G3348" s="735"/>
      <c r="H3348" s="735" t="s">
        <v>732</v>
      </c>
      <c r="I3348" s="735"/>
      <c r="J3348" s="735" t="s">
        <v>317</v>
      </c>
      <c r="K3348" s="735">
        <v>0</v>
      </c>
      <c r="L3348" s="735" t="s">
        <v>317</v>
      </c>
      <c r="M3348" s="735">
        <v>0</v>
      </c>
      <c r="N3348" s="743">
        <v>2</v>
      </c>
      <c r="O3348" s="743">
        <v>2</v>
      </c>
      <c r="P3348" s="743">
        <v>4</v>
      </c>
      <c r="Q3348" s="744">
        <v>0</v>
      </c>
      <c r="R3348" s="739"/>
      <c r="S3348" s="739">
        <v>0</v>
      </c>
      <c r="T3348" s="739"/>
      <c r="U3348" s="739">
        <v>1</v>
      </c>
      <c r="V3348" s="739"/>
      <c r="W3348" s="739"/>
      <c r="X3348" s="739"/>
      <c r="Y3348" s="735" t="s">
        <v>6353</v>
      </c>
      <c r="Z3348" s="735" t="s">
        <v>7068</v>
      </c>
      <c r="AA3348" s="741" t="s">
        <v>3138</v>
      </c>
      <c r="AB3348" s="735" t="s">
        <v>7069</v>
      </c>
      <c r="AC3348" s="2715">
        <v>89913125068</v>
      </c>
      <c r="AD3348" s="936" t="s">
        <v>7070</v>
      </c>
      <c r="AE3348" s="735" t="s">
        <v>7071</v>
      </c>
      <c r="AF3348" s="735" t="s">
        <v>7072</v>
      </c>
      <c r="AG3348" s="742" t="s">
        <v>3138</v>
      </c>
      <c r="AH3348" s="735" t="s">
        <v>17019</v>
      </c>
      <c r="AI3348" s="743">
        <v>0.87</v>
      </c>
      <c r="AJ3348" s="744">
        <v>16</v>
      </c>
      <c r="AK3348" s="828">
        <v>3.8136986301369864E-2</v>
      </c>
      <c r="AL3348" s="828">
        <v>0</v>
      </c>
      <c r="AM3348" s="745">
        <f t="shared" si="481"/>
        <v>3.8136986301369864E-2</v>
      </c>
      <c r="AN3348" s="828">
        <f t="shared" si="479"/>
        <v>3.8136986301369864E-2</v>
      </c>
      <c r="AO3348" s="828">
        <v>0</v>
      </c>
      <c r="AP3348" s="828">
        <f t="shared" si="480"/>
        <v>3.8136986301369864E-2</v>
      </c>
      <c r="AQ3348" s="828">
        <f t="shared" si="470"/>
        <v>1.1441095890410959</v>
      </c>
      <c r="AR3348" s="746" t="s">
        <v>231</v>
      </c>
      <c r="AS3348" s="747"/>
      <c r="AT3348" s="735" t="s">
        <v>325</v>
      </c>
      <c r="AU3348" s="735" t="s">
        <v>5890</v>
      </c>
      <c r="AV3348" s="1213" t="s">
        <v>7073</v>
      </c>
      <c r="AW3348" s="735" t="s">
        <v>18131</v>
      </c>
      <c r="AX3348" s="735" t="s">
        <v>26216</v>
      </c>
      <c r="AY3348" s="2705"/>
    </row>
    <row r="3349" spans="1:53" s="55" customFormat="1" ht="15.95" customHeight="1" x14ac:dyDescent="0.25">
      <c r="A3349" s="734">
        <v>837</v>
      </c>
      <c r="B3349" s="735" t="s">
        <v>56</v>
      </c>
      <c r="C3349" s="988" t="s">
        <v>17640</v>
      </c>
      <c r="D3349" s="735" t="s">
        <v>19311</v>
      </c>
      <c r="E3349" s="735" t="s">
        <v>7074</v>
      </c>
      <c r="F3349" s="735" t="s">
        <v>7075</v>
      </c>
      <c r="G3349" s="735"/>
      <c r="H3349" s="735" t="s">
        <v>732</v>
      </c>
      <c r="I3349" s="735"/>
      <c r="J3349" s="735" t="s">
        <v>317</v>
      </c>
      <c r="K3349" s="735">
        <v>0</v>
      </c>
      <c r="L3349" s="735" t="s">
        <v>317</v>
      </c>
      <c r="M3349" s="735">
        <v>0</v>
      </c>
      <c r="N3349" s="743">
        <v>2</v>
      </c>
      <c r="O3349" s="743">
        <v>2</v>
      </c>
      <c r="P3349" s="743">
        <v>4</v>
      </c>
      <c r="Q3349" s="744">
        <v>1</v>
      </c>
      <c r="R3349" s="739"/>
      <c r="S3349" s="739">
        <v>0</v>
      </c>
      <c r="T3349" s="739"/>
      <c r="U3349" s="739">
        <v>0</v>
      </c>
      <c r="V3349" s="739"/>
      <c r="W3349" s="739"/>
      <c r="X3349" s="739"/>
      <c r="Y3349" s="735" t="s">
        <v>6120</v>
      </c>
      <c r="Z3349" s="735" t="s">
        <v>6325</v>
      </c>
      <c r="AA3349" s="741" t="s">
        <v>6320</v>
      </c>
      <c r="AB3349" s="735" t="s">
        <v>2513</v>
      </c>
      <c r="AC3349" s="741" t="s">
        <v>7076</v>
      </c>
      <c r="AD3349" s="936" t="s">
        <v>6125</v>
      </c>
      <c r="AE3349" s="735" t="s">
        <v>7055</v>
      </c>
      <c r="AF3349" s="735" t="s">
        <v>7077</v>
      </c>
      <c r="AG3349" s="742" t="s">
        <v>6320</v>
      </c>
      <c r="AH3349" s="735" t="s">
        <v>17019</v>
      </c>
      <c r="AI3349" s="743">
        <v>0.87</v>
      </c>
      <c r="AJ3349" s="744">
        <v>4</v>
      </c>
      <c r="AK3349" s="828">
        <v>9.5342465753424661E-3</v>
      </c>
      <c r="AL3349" s="828">
        <v>0</v>
      </c>
      <c r="AM3349" s="745">
        <f t="shared" si="481"/>
        <v>9.5342465753424661E-3</v>
      </c>
      <c r="AN3349" s="828">
        <f t="shared" si="479"/>
        <v>9.5342465753424661E-3</v>
      </c>
      <c r="AO3349" s="828">
        <v>0</v>
      </c>
      <c r="AP3349" s="828">
        <f t="shared" si="480"/>
        <v>9.5342465753424661E-3</v>
      </c>
      <c r="AQ3349" s="828">
        <f t="shared" si="470"/>
        <v>0.28602739726027399</v>
      </c>
      <c r="AR3349" s="746" t="s">
        <v>231</v>
      </c>
      <c r="AS3349" s="747"/>
      <c r="AT3349" s="735" t="s">
        <v>325</v>
      </c>
      <c r="AU3349" s="735" t="s">
        <v>5890</v>
      </c>
      <c r="AV3349" s="1213" t="s">
        <v>7078</v>
      </c>
      <c r="AW3349" s="735" t="s">
        <v>18131</v>
      </c>
      <c r="AX3349" s="735" t="s">
        <v>21267</v>
      </c>
      <c r="AY3349" s="2254"/>
    </row>
    <row r="3350" spans="1:53" s="1395" customFormat="1" ht="15.95" customHeight="1" x14ac:dyDescent="0.2">
      <c r="A3350" s="353">
        <v>838</v>
      </c>
      <c r="B3350" s="354" t="s">
        <v>56</v>
      </c>
      <c r="C3350" s="366" t="s">
        <v>5890</v>
      </c>
      <c r="D3350" s="354" t="s">
        <v>21665</v>
      </c>
      <c r="E3350" s="354" t="s">
        <v>18604</v>
      </c>
      <c r="F3350" s="354" t="s">
        <v>18605</v>
      </c>
      <c r="G3350" s="354" t="s">
        <v>221</v>
      </c>
      <c r="H3350" s="354" t="s">
        <v>219</v>
      </c>
      <c r="I3350" s="354" t="s">
        <v>220</v>
      </c>
      <c r="J3350" s="354" t="s">
        <v>221</v>
      </c>
      <c r="K3350" s="272" t="s">
        <v>222</v>
      </c>
      <c r="L3350" s="272" t="s">
        <v>221</v>
      </c>
      <c r="M3350" s="272" t="s">
        <v>879</v>
      </c>
      <c r="N3350" s="360">
        <v>10</v>
      </c>
      <c r="O3350" s="360">
        <v>2.5</v>
      </c>
      <c r="P3350" s="360">
        <f>O3350*N3350</f>
        <v>25</v>
      </c>
      <c r="Q3350" s="503">
        <v>6</v>
      </c>
      <c r="R3350" s="357"/>
      <c r="S3350" s="357">
        <v>0</v>
      </c>
      <c r="T3350" s="357"/>
      <c r="U3350" s="357">
        <v>0</v>
      </c>
      <c r="V3350" s="357"/>
      <c r="W3350" s="357"/>
      <c r="X3350" s="357"/>
      <c r="Y3350" s="354" t="s">
        <v>6539</v>
      </c>
      <c r="Z3350" s="354" t="s">
        <v>18606</v>
      </c>
      <c r="AA3350" s="443" t="s">
        <v>21667</v>
      </c>
      <c r="AB3350" s="354" t="s">
        <v>21668</v>
      </c>
      <c r="AC3350" s="443" t="s">
        <v>21669</v>
      </c>
      <c r="AD3350" s="925" t="s">
        <v>21670</v>
      </c>
      <c r="AE3350" s="354" t="s">
        <v>21671</v>
      </c>
      <c r="AF3350" s="354" t="s">
        <v>21673</v>
      </c>
      <c r="AG3350" s="443" t="s">
        <v>21667</v>
      </c>
      <c r="AH3350" s="443" t="s">
        <v>21674</v>
      </c>
      <c r="AI3350" s="360">
        <v>0.01</v>
      </c>
      <c r="AJ3350" s="360">
        <v>148906</v>
      </c>
      <c r="AK3350" s="359">
        <f t="shared" ref="AK3350:AK3355" si="482">AJ3350*AI3350/365</f>
        <v>4.0796164383561644</v>
      </c>
      <c r="AL3350" s="359">
        <v>0</v>
      </c>
      <c r="AM3350" s="361">
        <f t="shared" si="481"/>
        <v>4.0796164383561644</v>
      </c>
      <c r="AN3350" s="359">
        <f>SUM(AK3350:AK3352)</f>
        <v>5.7087671232876716</v>
      </c>
      <c r="AO3350" s="359">
        <v>0</v>
      </c>
      <c r="AP3350" s="359">
        <f>SUM(AM3350:AM3352)</f>
        <v>5.7087671232876716</v>
      </c>
      <c r="AQ3350" s="359">
        <f>AP3350*30</f>
        <v>171.26301369863015</v>
      </c>
      <c r="AR3350" s="362" t="s">
        <v>231</v>
      </c>
      <c r="AS3350" s="363" t="s">
        <v>114</v>
      </c>
      <c r="AT3350" s="354" t="s">
        <v>325</v>
      </c>
      <c r="AU3350" s="354" t="s">
        <v>5890</v>
      </c>
      <c r="AV3350" s="1272" t="s">
        <v>7083</v>
      </c>
      <c r="AW3350" s="354" t="s">
        <v>234</v>
      </c>
      <c r="AX3350" s="447" t="s">
        <v>21680</v>
      </c>
      <c r="AY3350" s="2252"/>
      <c r="AZ3350" s="778" t="s">
        <v>18607</v>
      </c>
    </row>
    <row r="3351" spans="1:53" s="1395" customFormat="1" ht="15.95" customHeight="1" x14ac:dyDescent="0.2">
      <c r="A3351" s="1061"/>
      <c r="B3351" s="2252"/>
      <c r="C3351" s="1062"/>
      <c r="D3351" s="2252"/>
      <c r="E3351" s="2252"/>
      <c r="F3351" s="2252"/>
      <c r="G3351" s="2252"/>
      <c r="H3351" s="2252"/>
      <c r="I3351" s="2252"/>
      <c r="J3351" s="2252"/>
      <c r="K3351" s="1043"/>
      <c r="L3351" s="1043"/>
      <c r="M3351" s="1043"/>
      <c r="N3351" s="2256"/>
      <c r="O3351" s="2256"/>
      <c r="P3351" s="2256"/>
      <c r="Q3351" s="831"/>
      <c r="R3351" s="2257"/>
      <c r="S3351" s="2257"/>
      <c r="T3351" s="2257"/>
      <c r="U3351" s="2257"/>
      <c r="V3351" s="2257"/>
      <c r="W3351" s="2257"/>
      <c r="X3351" s="2257"/>
      <c r="Y3351" s="2252"/>
      <c r="Z3351" s="2252"/>
      <c r="AA3351" s="754"/>
      <c r="AB3351" s="2252"/>
      <c r="AC3351" s="754" t="s">
        <v>21669</v>
      </c>
      <c r="AD3351" s="1172" t="s">
        <v>21670</v>
      </c>
      <c r="AE3351" s="2252" t="s">
        <v>21671</v>
      </c>
      <c r="AF3351" s="2252" t="s">
        <v>21672</v>
      </c>
      <c r="AG3351" s="754" t="s">
        <v>21667</v>
      </c>
      <c r="AH3351" s="754" t="s">
        <v>22796</v>
      </c>
      <c r="AI3351" s="2256">
        <v>0.14000000000000001</v>
      </c>
      <c r="AJ3351" s="831">
        <v>2000</v>
      </c>
      <c r="AK3351" s="378">
        <f t="shared" si="482"/>
        <v>0.76712328767123283</v>
      </c>
      <c r="AL3351" s="378">
        <v>0</v>
      </c>
      <c r="AM3351" s="380">
        <f t="shared" si="481"/>
        <v>0.76712328767123283</v>
      </c>
      <c r="AN3351" s="378"/>
      <c r="AO3351" s="378"/>
      <c r="AP3351" s="378"/>
      <c r="AQ3351" s="378"/>
      <c r="AR3351" s="1063"/>
      <c r="AS3351" s="1064"/>
      <c r="AT3351" s="2252"/>
      <c r="AU3351" s="2252"/>
      <c r="AV3351" s="1547"/>
      <c r="AW3351" s="2252"/>
      <c r="AX3351" s="1202" t="s">
        <v>21681</v>
      </c>
      <c r="AY3351" s="2252"/>
      <c r="AZ3351" s="2252"/>
    </row>
    <row r="3352" spans="1:53" s="1395" customFormat="1" ht="15.95" customHeight="1" x14ac:dyDescent="0.25">
      <c r="A3352" s="1061"/>
      <c r="B3352" s="2252"/>
      <c r="C3352" s="1062"/>
      <c r="D3352" s="2252"/>
      <c r="E3352" s="2252"/>
      <c r="F3352" s="2252"/>
      <c r="G3352" s="2252"/>
      <c r="H3352" s="2252"/>
      <c r="I3352" s="2252"/>
      <c r="J3352" s="2252"/>
      <c r="K3352" s="1043"/>
      <c r="L3352" s="1043"/>
      <c r="M3352" s="1043"/>
      <c r="N3352" s="2256"/>
      <c r="O3352" s="2256"/>
      <c r="P3352" s="2256"/>
      <c r="Q3352" s="831"/>
      <c r="R3352" s="2257"/>
      <c r="S3352" s="2257"/>
      <c r="T3352" s="2257"/>
      <c r="U3352" s="2257"/>
      <c r="V3352" s="2257"/>
      <c r="W3352" s="2257"/>
      <c r="X3352" s="2257"/>
      <c r="Y3352" s="2252"/>
      <c r="Z3352" s="2252"/>
      <c r="AA3352" s="754"/>
      <c r="AB3352" s="2252"/>
      <c r="AC3352" s="754" t="s">
        <v>21678</v>
      </c>
      <c r="AD3352" s="1480" t="s">
        <v>21679</v>
      </c>
      <c r="AE3352" s="2252" t="s">
        <v>21677</v>
      </c>
      <c r="AF3352" s="2252" t="s">
        <v>21675</v>
      </c>
      <c r="AG3352" s="2253" t="s">
        <v>21676</v>
      </c>
      <c r="AH3352" s="754" t="s">
        <v>506</v>
      </c>
      <c r="AI3352" s="2256">
        <v>2.0699999999999998</v>
      </c>
      <c r="AJ3352" s="2261">
        <v>152</v>
      </c>
      <c r="AK3352" s="40">
        <f t="shared" si="482"/>
        <v>0.86202739726027389</v>
      </c>
      <c r="AL3352" s="40">
        <v>0</v>
      </c>
      <c r="AM3352" s="41">
        <f t="shared" ref="AM3352:AM3357" si="483">SUBTOTAL(9,AK3352:AL3352)</f>
        <v>0.86202739726027389</v>
      </c>
      <c r="AN3352" s="378"/>
      <c r="AO3352" s="378"/>
      <c r="AP3352" s="378"/>
      <c r="AQ3352" s="378"/>
      <c r="AR3352" s="1063"/>
      <c r="AS3352" s="1064"/>
      <c r="AT3352" s="2252"/>
      <c r="AU3352" s="2252"/>
      <c r="AV3352" s="1547"/>
      <c r="AW3352" s="2252"/>
      <c r="AX3352" s="1202" t="s">
        <v>21681</v>
      </c>
      <c r="AY3352" s="2252"/>
      <c r="AZ3352" s="2252"/>
    </row>
    <row r="3353" spans="1:53" s="55" customFormat="1" ht="15.95" customHeight="1" x14ac:dyDescent="0.25">
      <c r="A3353" s="734">
        <v>839</v>
      </c>
      <c r="B3353" s="735" t="s">
        <v>56</v>
      </c>
      <c r="C3353" s="988" t="s">
        <v>5890</v>
      </c>
      <c r="D3353" s="735" t="s">
        <v>19920</v>
      </c>
      <c r="E3353" s="735" t="s">
        <v>7085</v>
      </c>
      <c r="F3353" s="735" t="s">
        <v>7086</v>
      </c>
      <c r="G3353" s="735"/>
      <c r="H3353" s="735" t="s">
        <v>732</v>
      </c>
      <c r="I3353" s="735">
        <v>0</v>
      </c>
      <c r="J3353" s="735" t="s">
        <v>221</v>
      </c>
      <c r="K3353" s="936" t="s">
        <v>222</v>
      </c>
      <c r="L3353" s="735" t="s">
        <v>221</v>
      </c>
      <c r="M3353" s="936" t="s">
        <v>222</v>
      </c>
      <c r="N3353" s="743">
        <v>3</v>
      </c>
      <c r="O3353" s="743">
        <v>1.2</v>
      </c>
      <c r="P3353" s="743">
        <v>3.5999999999999996</v>
      </c>
      <c r="Q3353" s="744">
        <v>1</v>
      </c>
      <c r="R3353" s="739"/>
      <c r="S3353" s="739">
        <v>1</v>
      </c>
      <c r="T3353" s="739"/>
      <c r="U3353" s="739">
        <v>0</v>
      </c>
      <c r="V3353" s="739"/>
      <c r="W3353" s="739"/>
      <c r="X3353" s="739"/>
      <c r="Y3353" s="735" t="s">
        <v>6618</v>
      </c>
      <c r="Z3353" s="735" t="s">
        <v>7087</v>
      </c>
      <c r="AA3353" s="741">
        <v>1025003753928</v>
      </c>
      <c r="AB3353" s="735" t="s">
        <v>7088</v>
      </c>
      <c r="AC3353" s="741" t="s">
        <v>7089</v>
      </c>
      <c r="AD3353" s="735" t="s">
        <v>7090</v>
      </c>
      <c r="AE3353" s="735" t="s">
        <v>7088</v>
      </c>
      <c r="AF3353" s="735" t="s">
        <v>7087</v>
      </c>
      <c r="AG3353" s="742" t="s">
        <v>22893</v>
      </c>
      <c r="AH3353" s="741" t="s">
        <v>22890</v>
      </c>
      <c r="AI3353" s="743">
        <v>0.16</v>
      </c>
      <c r="AJ3353" s="744">
        <v>1372</v>
      </c>
      <c r="AK3353" s="828">
        <f t="shared" si="482"/>
        <v>0.60142465753424657</v>
      </c>
      <c r="AL3353" s="828">
        <v>0</v>
      </c>
      <c r="AM3353" s="745">
        <f t="shared" si="483"/>
        <v>0.60142465753424657</v>
      </c>
      <c r="AN3353" s="828">
        <f t="shared" ref="AN3353:AN3389" si="484">AK3353</f>
        <v>0.60142465753424657</v>
      </c>
      <c r="AO3353" s="828">
        <v>0</v>
      </c>
      <c r="AP3353" s="828">
        <f t="shared" ref="AP3353:AP3384" si="485">AN3353+AO3353</f>
        <v>0.60142465753424657</v>
      </c>
      <c r="AQ3353" s="828">
        <f t="shared" si="470"/>
        <v>18.042739726027396</v>
      </c>
      <c r="AR3353" s="746" t="s">
        <v>231</v>
      </c>
      <c r="AS3353" s="747" t="s">
        <v>431</v>
      </c>
      <c r="AT3353" s="735" t="s">
        <v>325</v>
      </c>
      <c r="AU3353" s="735" t="s">
        <v>5890</v>
      </c>
      <c r="AV3353" s="1213" t="s">
        <v>7091</v>
      </c>
      <c r="AW3353" s="735" t="s">
        <v>234</v>
      </c>
      <c r="AX3353" s="735" t="s">
        <v>26023</v>
      </c>
      <c r="AY3353" s="2254"/>
      <c r="AZ3353" s="2254"/>
    </row>
    <row r="3354" spans="1:53" s="55" customFormat="1" ht="15.95" customHeight="1" x14ac:dyDescent="0.25">
      <c r="A3354" s="182">
        <v>840</v>
      </c>
      <c r="B3354" s="166" t="s">
        <v>56</v>
      </c>
      <c r="C3354" s="170" t="s">
        <v>5890</v>
      </c>
      <c r="D3354" s="166" t="s">
        <v>22910</v>
      </c>
      <c r="E3354" s="166" t="s">
        <v>7093</v>
      </c>
      <c r="F3354" s="166" t="s">
        <v>7094</v>
      </c>
      <c r="G3354" s="166"/>
      <c r="H3354" s="166" t="s">
        <v>219</v>
      </c>
      <c r="I3354" s="166" t="s">
        <v>220</v>
      </c>
      <c r="J3354" s="166" t="s">
        <v>221</v>
      </c>
      <c r="K3354" s="166" t="s">
        <v>7095</v>
      </c>
      <c r="L3354" s="198" t="s">
        <v>221</v>
      </c>
      <c r="M3354" s="198" t="s">
        <v>879</v>
      </c>
      <c r="N3354" s="186">
        <v>4</v>
      </c>
      <c r="O3354" s="186">
        <v>2</v>
      </c>
      <c r="P3354" s="186">
        <v>8</v>
      </c>
      <c r="Q3354" s="184">
        <v>2</v>
      </c>
      <c r="R3354" s="183"/>
      <c r="S3354" s="183">
        <v>1</v>
      </c>
      <c r="T3354" s="183"/>
      <c r="U3354" s="183">
        <v>0</v>
      </c>
      <c r="V3354" s="183"/>
      <c r="W3354" s="183"/>
      <c r="X3354" s="183"/>
      <c r="Y3354" s="166" t="s">
        <v>6950</v>
      </c>
      <c r="Z3354" s="166" t="s">
        <v>7096</v>
      </c>
      <c r="AA3354" s="203">
        <v>1025003757316</v>
      </c>
      <c r="AB3354" s="166" t="s">
        <v>7097</v>
      </c>
      <c r="AC3354" s="203" t="s">
        <v>6953</v>
      </c>
      <c r="AD3354" s="166" t="s">
        <v>6954</v>
      </c>
      <c r="AE3354" s="166" t="s">
        <v>7097</v>
      </c>
      <c r="AF3354" s="519" t="s">
        <v>6951</v>
      </c>
      <c r="AG3354" s="165" t="s">
        <v>22908</v>
      </c>
      <c r="AH3354" s="203" t="s">
        <v>20244</v>
      </c>
      <c r="AI3354" s="186">
        <v>0.31</v>
      </c>
      <c r="AJ3354" s="184">
        <v>766</v>
      </c>
      <c r="AK3354" s="167">
        <f t="shared" si="482"/>
        <v>0.65057534246575344</v>
      </c>
      <c r="AL3354" s="167">
        <v>0</v>
      </c>
      <c r="AM3354" s="187">
        <f t="shared" si="483"/>
        <v>0.65057534246575344</v>
      </c>
      <c r="AN3354" s="167">
        <f t="shared" si="484"/>
        <v>0.65057534246575344</v>
      </c>
      <c r="AO3354" s="167">
        <v>0</v>
      </c>
      <c r="AP3354" s="167">
        <f t="shared" si="485"/>
        <v>0.65057534246575344</v>
      </c>
      <c r="AQ3354" s="167">
        <f t="shared" si="470"/>
        <v>19.517260273972603</v>
      </c>
      <c r="AR3354" s="193" t="s">
        <v>231</v>
      </c>
      <c r="AS3354" s="194" t="s">
        <v>431</v>
      </c>
      <c r="AT3354" s="166" t="s">
        <v>325</v>
      </c>
      <c r="AU3354" s="166" t="s">
        <v>5890</v>
      </c>
      <c r="AV3354" s="257" t="s">
        <v>7100</v>
      </c>
      <c r="AW3354" s="166" t="s">
        <v>234</v>
      </c>
      <c r="AX3354" s="2254"/>
      <c r="AY3354" s="2254"/>
      <c r="AZ3354" s="2254"/>
    </row>
    <row r="3355" spans="1:53" s="55" customFormat="1" ht="15.95" customHeight="1" x14ac:dyDescent="0.25">
      <c r="A3355" s="182">
        <v>841</v>
      </c>
      <c r="B3355" s="166" t="s">
        <v>56</v>
      </c>
      <c r="C3355" s="170" t="s">
        <v>17640</v>
      </c>
      <c r="D3355" s="166" t="s">
        <v>19312</v>
      </c>
      <c r="E3355" s="166" t="s">
        <v>7101</v>
      </c>
      <c r="F3355" s="166" t="s">
        <v>7102</v>
      </c>
      <c r="G3355" s="166"/>
      <c r="H3355" s="166" t="s">
        <v>219</v>
      </c>
      <c r="I3355" s="166" t="s">
        <v>220</v>
      </c>
      <c r="J3355" s="166" t="s">
        <v>317</v>
      </c>
      <c r="K3355" s="166">
        <v>0</v>
      </c>
      <c r="L3355" s="166" t="s">
        <v>317</v>
      </c>
      <c r="M3355" s="166">
        <v>0</v>
      </c>
      <c r="N3355" s="186">
        <v>2</v>
      </c>
      <c r="O3355" s="186">
        <v>4</v>
      </c>
      <c r="P3355" s="186">
        <v>8</v>
      </c>
      <c r="Q3355" s="184">
        <v>1</v>
      </c>
      <c r="R3355" s="183"/>
      <c r="S3355" s="183">
        <v>0</v>
      </c>
      <c r="T3355" s="183"/>
      <c r="U3355" s="183">
        <v>0</v>
      </c>
      <c r="V3355" s="183"/>
      <c r="W3355" s="183"/>
      <c r="X3355" s="183"/>
      <c r="Y3355" s="166" t="s">
        <v>6884</v>
      </c>
      <c r="Z3355" s="166" t="s">
        <v>7103</v>
      </c>
      <c r="AA3355" s="203">
        <v>1165012053150</v>
      </c>
      <c r="AB3355" s="166" t="s">
        <v>7104</v>
      </c>
      <c r="AC3355" s="203" t="s">
        <v>230</v>
      </c>
      <c r="AD3355" s="166" t="s">
        <v>7105</v>
      </c>
      <c r="AE3355" s="166" t="s">
        <v>7104</v>
      </c>
      <c r="AF3355" s="519" t="s">
        <v>7106</v>
      </c>
      <c r="AG3355" s="165" t="s">
        <v>7107</v>
      </c>
      <c r="AH3355" s="203" t="s">
        <v>17038</v>
      </c>
      <c r="AI3355" s="186">
        <v>0.87</v>
      </c>
      <c r="AJ3355" s="184">
        <v>12</v>
      </c>
      <c r="AK3355" s="167">
        <f t="shared" si="482"/>
        <v>2.8602739726027396E-2</v>
      </c>
      <c r="AL3355" s="167">
        <v>0</v>
      </c>
      <c r="AM3355" s="187">
        <f t="shared" si="483"/>
        <v>2.8602739726027396E-2</v>
      </c>
      <c r="AN3355" s="167">
        <f t="shared" si="484"/>
        <v>2.8602739726027396E-2</v>
      </c>
      <c r="AO3355" s="167">
        <v>0</v>
      </c>
      <c r="AP3355" s="167">
        <f t="shared" si="485"/>
        <v>2.8602739726027396E-2</v>
      </c>
      <c r="AQ3355" s="167">
        <f t="shared" si="470"/>
        <v>0.8580821917808219</v>
      </c>
      <c r="AR3355" s="193" t="s">
        <v>231</v>
      </c>
      <c r="AS3355" s="194"/>
      <c r="AT3355" s="166" t="s">
        <v>325</v>
      </c>
      <c r="AU3355" s="166" t="s">
        <v>5890</v>
      </c>
      <c r="AV3355" s="257" t="s">
        <v>7108</v>
      </c>
      <c r="AW3355" s="166" t="s">
        <v>234</v>
      </c>
      <c r="AX3355" s="2254"/>
      <c r="AY3355" s="2254"/>
      <c r="AZ3355" s="2254"/>
    </row>
    <row r="3356" spans="1:53" s="1395" customFormat="1" ht="15.95" customHeight="1" x14ac:dyDescent="0.25">
      <c r="A3356" s="353">
        <v>842</v>
      </c>
      <c r="B3356" s="354" t="s">
        <v>56</v>
      </c>
      <c r="C3356" s="366" t="s">
        <v>5890</v>
      </c>
      <c r="D3356" s="354" t="s">
        <v>26025</v>
      </c>
      <c r="E3356" s="354" t="s">
        <v>26026</v>
      </c>
      <c r="F3356" s="354" t="s">
        <v>26027</v>
      </c>
      <c r="G3356" s="354" t="s">
        <v>221</v>
      </c>
      <c r="H3356" s="354" t="s">
        <v>219</v>
      </c>
      <c r="I3356" s="354" t="s">
        <v>316</v>
      </c>
      <c r="J3356" s="354" t="s">
        <v>221</v>
      </c>
      <c r="K3356" s="354" t="s">
        <v>26028</v>
      </c>
      <c r="L3356" s="354" t="s">
        <v>221</v>
      </c>
      <c r="M3356" s="354" t="s">
        <v>26028</v>
      </c>
      <c r="N3356" s="360">
        <v>4</v>
      </c>
      <c r="O3356" s="360">
        <v>2.8</v>
      </c>
      <c r="P3356" s="360">
        <f>O3356*N3356</f>
        <v>11.2</v>
      </c>
      <c r="Q3356" s="503">
        <v>1</v>
      </c>
      <c r="R3356" s="357"/>
      <c r="S3356" s="357">
        <v>1</v>
      </c>
      <c r="T3356" s="357"/>
      <c r="U3356" s="357">
        <v>0</v>
      </c>
      <c r="V3356" s="357"/>
      <c r="W3356" s="357"/>
      <c r="X3356" s="357"/>
      <c r="Y3356" s="354" t="s">
        <v>6248</v>
      </c>
      <c r="Z3356" s="354" t="s">
        <v>26029</v>
      </c>
      <c r="AA3356" s="443" t="s">
        <v>22874</v>
      </c>
      <c r="AB3356" s="354" t="s">
        <v>26030</v>
      </c>
      <c r="AC3356" s="443" t="s">
        <v>7113</v>
      </c>
      <c r="AD3356" s="271" t="s">
        <v>7114</v>
      </c>
      <c r="AE3356" s="354" t="s">
        <v>26030</v>
      </c>
      <c r="AF3356" s="354" t="s">
        <v>26031</v>
      </c>
      <c r="AG3356" s="358" t="s">
        <v>22874</v>
      </c>
      <c r="AH3356" s="354" t="s">
        <v>17931</v>
      </c>
      <c r="AI3356" s="360">
        <v>0.19</v>
      </c>
      <c r="AJ3356" s="503">
        <v>468</v>
      </c>
      <c r="AK3356" s="359">
        <f>AJ3356*AI3356/365</f>
        <v>0.24361643835616439</v>
      </c>
      <c r="AL3356" s="359">
        <v>0</v>
      </c>
      <c r="AM3356" s="361">
        <f t="shared" si="483"/>
        <v>0.24361643835616439</v>
      </c>
      <c r="AN3356" s="359">
        <f t="shared" si="484"/>
        <v>0.24361643835616439</v>
      </c>
      <c r="AO3356" s="359">
        <v>0</v>
      </c>
      <c r="AP3356" s="359">
        <f t="shared" si="485"/>
        <v>0.24361643835616439</v>
      </c>
      <c r="AQ3356" s="359">
        <f>AP3356*30</f>
        <v>7.3084931506849315</v>
      </c>
      <c r="AR3356" s="362" t="s">
        <v>231</v>
      </c>
      <c r="AS3356" s="363" t="s">
        <v>431</v>
      </c>
      <c r="AT3356" s="354" t="s">
        <v>325</v>
      </c>
      <c r="AU3356" s="354" t="s">
        <v>5890</v>
      </c>
      <c r="AV3356" s="489" t="s">
        <v>7116</v>
      </c>
      <c r="AW3356" s="354" t="s">
        <v>234</v>
      </c>
      <c r="AX3356" s="447" t="s">
        <v>26033</v>
      </c>
      <c r="AY3356" s="2688"/>
      <c r="AZ3356" s="447" t="s">
        <v>26032</v>
      </c>
    </row>
    <row r="3357" spans="1:53" s="55" customFormat="1" ht="15.95" customHeight="1" x14ac:dyDescent="0.25">
      <c r="A3357" s="182">
        <v>843</v>
      </c>
      <c r="B3357" s="166" t="s">
        <v>56</v>
      </c>
      <c r="C3357" s="170" t="s">
        <v>5890</v>
      </c>
      <c r="D3357" s="166" t="s">
        <v>22875</v>
      </c>
      <c r="E3357" s="166" t="s">
        <v>7118</v>
      </c>
      <c r="F3357" s="166" t="s">
        <v>7119</v>
      </c>
      <c r="G3357" s="166"/>
      <c r="H3357" s="166" t="s">
        <v>219</v>
      </c>
      <c r="I3357" s="166" t="s">
        <v>220</v>
      </c>
      <c r="J3357" s="198" t="s">
        <v>221</v>
      </c>
      <c r="K3357" s="198" t="s">
        <v>222</v>
      </c>
      <c r="L3357" s="166" t="s">
        <v>221</v>
      </c>
      <c r="M3357" s="166" t="s">
        <v>17587</v>
      </c>
      <c r="N3357" s="186">
        <v>2</v>
      </c>
      <c r="O3357" s="186">
        <v>2</v>
      </c>
      <c r="P3357" s="186">
        <v>4</v>
      </c>
      <c r="Q3357" s="184">
        <v>2</v>
      </c>
      <c r="R3357" s="183"/>
      <c r="S3357" s="183">
        <v>1</v>
      </c>
      <c r="T3357" s="183"/>
      <c r="U3357" s="183">
        <v>0</v>
      </c>
      <c r="V3357" s="183"/>
      <c r="W3357" s="183"/>
      <c r="X3357" s="183"/>
      <c r="Y3357" s="166" t="s">
        <v>6167</v>
      </c>
      <c r="Z3357" s="166" t="s">
        <v>7120</v>
      </c>
      <c r="AA3357" s="203" t="s">
        <v>22876</v>
      </c>
      <c r="AB3357" s="166" t="s">
        <v>7121</v>
      </c>
      <c r="AC3357" s="203" t="s">
        <v>7122</v>
      </c>
      <c r="AD3357" s="166" t="s">
        <v>7123</v>
      </c>
      <c r="AE3357" s="166" t="s">
        <v>26067</v>
      </c>
      <c r="AF3357" s="519" t="s">
        <v>7120</v>
      </c>
      <c r="AG3357" s="165" t="s">
        <v>22876</v>
      </c>
      <c r="AH3357" s="166" t="s">
        <v>17931</v>
      </c>
      <c r="AI3357" s="186">
        <v>0.19</v>
      </c>
      <c r="AJ3357" s="184">
        <v>1372</v>
      </c>
      <c r="AK3357" s="167">
        <f>AJ3357*AI3357/365</f>
        <v>0.71419178082191781</v>
      </c>
      <c r="AL3357" s="167">
        <v>0</v>
      </c>
      <c r="AM3357" s="187">
        <f t="shared" si="483"/>
        <v>0.71419178082191781</v>
      </c>
      <c r="AN3357" s="167">
        <f t="shared" si="484"/>
        <v>0.71419178082191781</v>
      </c>
      <c r="AO3357" s="167">
        <v>0</v>
      </c>
      <c r="AP3357" s="167">
        <f t="shared" si="485"/>
        <v>0.71419178082191781</v>
      </c>
      <c r="AQ3357" s="167">
        <f t="shared" si="470"/>
        <v>21.425753424657536</v>
      </c>
      <c r="AR3357" s="193" t="s">
        <v>231</v>
      </c>
      <c r="AS3357" s="166" t="s">
        <v>431</v>
      </c>
      <c r="AT3357" s="166" t="s">
        <v>325</v>
      </c>
      <c r="AU3357" s="166" t="s">
        <v>5890</v>
      </c>
      <c r="AV3357" s="257" t="s">
        <v>7126</v>
      </c>
      <c r="AW3357" s="166" t="s">
        <v>234</v>
      </c>
      <c r="AX3357" s="2254"/>
      <c r="AY3357" s="2254"/>
      <c r="AZ3357" s="2254"/>
    </row>
    <row r="3358" spans="1:53" s="55" customFormat="1" ht="15.95" customHeight="1" x14ac:dyDescent="0.25">
      <c r="A3358" s="734">
        <v>844</v>
      </c>
      <c r="B3358" s="735" t="s">
        <v>57</v>
      </c>
      <c r="C3358" s="988" t="s">
        <v>5890</v>
      </c>
      <c r="D3358" s="735" t="s">
        <v>19313</v>
      </c>
      <c r="E3358" s="735" t="s">
        <v>7128</v>
      </c>
      <c r="F3358" s="735" t="s">
        <v>7129</v>
      </c>
      <c r="G3358" s="735"/>
      <c r="H3358" s="735" t="s">
        <v>219</v>
      </c>
      <c r="I3358" s="735" t="s">
        <v>220</v>
      </c>
      <c r="J3358" s="735" t="s">
        <v>317</v>
      </c>
      <c r="K3358" s="735">
        <v>0</v>
      </c>
      <c r="L3358" s="735" t="s">
        <v>317</v>
      </c>
      <c r="M3358" s="735">
        <v>0</v>
      </c>
      <c r="N3358" s="743">
        <v>3</v>
      </c>
      <c r="O3358" s="743">
        <v>2</v>
      </c>
      <c r="P3358" s="743">
        <v>6</v>
      </c>
      <c r="Q3358" s="744">
        <v>1</v>
      </c>
      <c r="R3358" s="739"/>
      <c r="S3358" s="739">
        <v>1</v>
      </c>
      <c r="T3358" s="739"/>
      <c r="U3358" s="739">
        <v>0</v>
      </c>
      <c r="V3358" s="739"/>
      <c r="W3358" s="739">
        <v>1</v>
      </c>
      <c r="X3358" s="739"/>
      <c r="Y3358" s="735" t="s">
        <v>6199</v>
      </c>
      <c r="Z3358" s="735" t="s">
        <v>7130</v>
      </c>
      <c r="AA3358" s="741" t="s">
        <v>7131</v>
      </c>
      <c r="AB3358" s="735" t="s">
        <v>7132</v>
      </c>
      <c r="AC3358" s="735" t="s">
        <v>7133</v>
      </c>
      <c r="AD3358" s="936" t="s">
        <v>7134</v>
      </c>
      <c r="AE3358" s="735" t="s">
        <v>7132</v>
      </c>
      <c r="AF3358" s="735" t="s">
        <v>7135</v>
      </c>
      <c r="AG3358" s="742" t="s">
        <v>7136</v>
      </c>
      <c r="AH3358" s="735" t="s">
        <v>17014</v>
      </c>
      <c r="AI3358" s="743">
        <v>0.39</v>
      </c>
      <c r="AJ3358" s="744">
        <v>131</v>
      </c>
      <c r="AK3358" s="828">
        <v>0.13997260273972603</v>
      </c>
      <c r="AL3358" s="828">
        <v>0</v>
      </c>
      <c r="AM3358" s="745">
        <f t="shared" ref="AM3358:AM3363" si="486">AK3358+AL3358</f>
        <v>0.13997260273972603</v>
      </c>
      <c r="AN3358" s="828">
        <f t="shared" si="484"/>
        <v>0.13997260273972603</v>
      </c>
      <c r="AO3358" s="828">
        <v>0</v>
      </c>
      <c r="AP3358" s="828">
        <f t="shared" si="485"/>
        <v>0.13997260273972603</v>
      </c>
      <c r="AQ3358" s="828">
        <f t="shared" si="470"/>
        <v>4.1991780821917812</v>
      </c>
      <c r="AR3358" s="746" t="s">
        <v>231</v>
      </c>
      <c r="AS3358" s="747"/>
      <c r="AT3358" s="735" t="s">
        <v>325</v>
      </c>
      <c r="AU3358" s="735" t="s">
        <v>5890</v>
      </c>
      <c r="AV3358" s="935" t="s">
        <v>7137</v>
      </c>
      <c r="AW3358" s="735" t="s">
        <v>18131</v>
      </c>
      <c r="AX3358" s="735" t="s">
        <v>20721</v>
      </c>
      <c r="AY3358" s="2254"/>
      <c r="AZ3358" s="2254"/>
    </row>
    <row r="3359" spans="1:53" s="55" customFormat="1" ht="15.95" customHeight="1" x14ac:dyDescent="0.25">
      <c r="A3359" s="734">
        <v>845</v>
      </c>
      <c r="B3359" s="735" t="s">
        <v>57</v>
      </c>
      <c r="C3359" s="988" t="s">
        <v>17640</v>
      </c>
      <c r="D3359" s="735" t="s">
        <v>19314</v>
      </c>
      <c r="E3359" s="735" t="s">
        <v>7138</v>
      </c>
      <c r="F3359" s="735" t="s">
        <v>7139</v>
      </c>
      <c r="G3359" s="735"/>
      <c r="H3359" s="735" t="s">
        <v>219</v>
      </c>
      <c r="I3359" s="735" t="s">
        <v>3311</v>
      </c>
      <c r="J3359" s="735" t="s">
        <v>221</v>
      </c>
      <c r="K3359" s="735" t="s">
        <v>7140</v>
      </c>
      <c r="L3359" s="735" t="s">
        <v>317</v>
      </c>
      <c r="M3359" s="735">
        <v>0</v>
      </c>
      <c r="N3359" s="743">
        <v>3</v>
      </c>
      <c r="O3359" s="743">
        <v>2</v>
      </c>
      <c r="P3359" s="743">
        <v>6</v>
      </c>
      <c r="Q3359" s="744">
        <v>1</v>
      </c>
      <c r="R3359" s="739"/>
      <c r="S3359" s="739">
        <v>0</v>
      </c>
      <c r="T3359" s="739"/>
      <c r="U3359" s="739">
        <v>0</v>
      </c>
      <c r="V3359" s="739"/>
      <c r="W3359" s="739">
        <v>1</v>
      </c>
      <c r="X3359" s="739"/>
      <c r="Y3359" s="735" t="s">
        <v>6120</v>
      </c>
      <c r="Z3359" s="735" t="s">
        <v>6137</v>
      </c>
      <c r="AA3359" s="741" t="s">
        <v>7141</v>
      </c>
      <c r="AB3359" s="735" t="s">
        <v>7142</v>
      </c>
      <c r="AC3359" s="1322" t="s">
        <v>7143</v>
      </c>
      <c r="AD3359" s="936" t="s">
        <v>7144</v>
      </c>
      <c r="AE3359" s="735" t="s">
        <v>7145</v>
      </c>
      <c r="AF3359" s="735" t="s">
        <v>7146</v>
      </c>
      <c r="AG3359" s="742" t="s">
        <v>6313</v>
      </c>
      <c r="AH3359" s="735" t="s">
        <v>17019</v>
      </c>
      <c r="AI3359" s="743">
        <v>0.87</v>
      </c>
      <c r="AJ3359" s="744">
        <v>2</v>
      </c>
      <c r="AK3359" s="828">
        <v>2.3835616438356165E-3</v>
      </c>
      <c r="AL3359" s="828">
        <v>0</v>
      </c>
      <c r="AM3359" s="745">
        <f t="shared" si="486"/>
        <v>2.3835616438356165E-3</v>
      </c>
      <c r="AN3359" s="828">
        <f t="shared" si="484"/>
        <v>2.3835616438356165E-3</v>
      </c>
      <c r="AO3359" s="828">
        <v>0</v>
      </c>
      <c r="AP3359" s="828">
        <f t="shared" si="485"/>
        <v>2.3835616438356165E-3</v>
      </c>
      <c r="AQ3359" s="828">
        <f t="shared" si="470"/>
        <v>7.1506849315068496E-2</v>
      </c>
      <c r="AR3359" s="746" t="s">
        <v>231</v>
      </c>
      <c r="AS3359" s="747"/>
      <c r="AT3359" s="735" t="s">
        <v>325</v>
      </c>
      <c r="AU3359" s="735" t="s">
        <v>5890</v>
      </c>
      <c r="AV3359" s="935" t="s">
        <v>7147</v>
      </c>
      <c r="AW3359" s="735" t="s">
        <v>18131</v>
      </c>
      <c r="AX3359" s="735" t="s">
        <v>21176</v>
      </c>
      <c r="AY3359" s="2254"/>
      <c r="AZ3359" s="2254"/>
    </row>
    <row r="3360" spans="1:53" s="55" customFormat="1" ht="15.95" customHeight="1" x14ac:dyDescent="0.25">
      <c r="A3360" s="734">
        <v>846</v>
      </c>
      <c r="B3360" s="735" t="s">
        <v>57</v>
      </c>
      <c r="C3360" s="988" t="s">
        <v>17640</v>
      </c>
      <c r="D3360" s="735" t="s">
        <v>19315</v>
      </c>
      <c r="E3360" s="735" t="s">
        <v>7148</v>
      </c>
      <c r="F3360" s="735" t="s">
        <v>7149</v>
      </c>
      <c r="G3360" s="735"/>
      <c r="H3360" s="735" t="s">
        <v>219</v>
      </c>
      <c r="I3360" s="735" t="s">
        <v>3311</v>
      </c>
      <c r="J3360" s="735" t="s">
        <v>221</v>
      </c>
      <c r="K3360" s="735" t="s">
        <v>7140</v>
      </c>
      <c r="L3360" s="735" t="s">
        <v>317</v>
      </c>
      <c r="M3360" s="735">
        <v>0</v>
      </c>
      <c r="N3360" s="743">
        <v>3</v>
      </c>
      <c r="O3360" s="743">
        <v>2</v>
      </c>
      <c r="P3360" s="743">
        <v>6</v>
      </c>
      <c r="Q3360" s="744">
        <v>1</v>
      </c>
      <c r="R3360" s="739"/>
      <c r="S3360" s="739">
        <v>0</v>
      </c>
      <c r="T3360" s="739"/>
      <c r="U3360" s="739">
        <v>0</v>
      </c>
      <c r="V3360" s="739"/>
      <c r="W3360" s="739">
        <v>1</v>
      </c>
      <c r="X3360" s="739"/>
      <c r="Y3360" s="735" t="s">
        <v>6120</v>
      </c>
      <c r="Z3360" s="735" t="s">
        <v>6137</v>
      </c>
      <c r="AA3360" s="741" t="s">
        <v>7141</v>
      </c>
      <c r="AB3360" s="735" t="s">
        <v>7150</v>
      </c>
      <c r="AC3360" s="1322" t="s">
        <v>7143</v>
      </c>
      <c r="AD3360" s="936" t="s">
        <v>7144</v>
      </c>
      <c r="AE3360" s="735" t="s">
        <v>7151</v>
      </c>
      <c r="AF3360" s="735" t="s">
        <v>25496</v>
      </c>
      <c r="AG3360" s="742" t="s">
        <v>6313</v>
      </c>
      <c r="AH3360" s="735" t="s">
        <v>17019</v>
      </c>
      <c r="AI3360" s="743">
        <v>0.87</v>
      </c>
      <c r="AJ3360" s="744">
        <v>2</v>
      </c>
      <c r="AK3360" s="828">
        <v>2.3835616438356165E-3</v>
      </c>
      <c r="AL3360" s="828">
        <v>0</v>
      </c>
      <c r="AM3360" s="745">
        <f t="shared" si="486"/>
        <v>2.3835616438356165E-3</v>
      </c>
      <c r="AN3360" s="828">
        <f t="shared" si="484"/>
        <v>2.3835616438356165E-3</v>
      </c>
      <c r="AO3360" s="828">
        <v>0</v>
      </c>
      <c r="AP3360" s="828">
        <f t="shared" si="485"/>
        <v>2.3835616438356165E-3</v>
      </c>
      <c r="AQ3360" s="828">
        <f t="shared" si="470"/>
        <v>7.1506849315068496E-2</v>
      </c>
      <c r="AR3360" s="746" t="s">
        <v>231</v>
      </c>
      <c r="AS3360" s="747"/>
      <c r="AT3360" s="735" t="s">
        <v>325</v>
      </c>
      <c r="AU3360" s="735" t="s">
        <v>5890</v>
      </c>
      <c r="AV3360" s="935" t="s">
        <v>7152</v>
      </c>
      <c r="AW3360" s="735" t="s">
        <v>18131</v>
      </c>
      <c r="AX3360" s="735" t="s">
        <v>21176</v>
      </c>
      <c r="AY3360" s="2254"/>
      <c r="AZ3360" s="2254"/>
    </row>
    <row r="3361" spans="1:52" s="55" customFormat="1" ht="15.95" customHeight="1" x14ac:dyDescent="0.25">
      <c r="A3361" s="734">
        <v>847</v>
      </c>
      <c r="B3361" s="735" t="s">
        <v>57</v>
      </c>
      <c r="C3361" s="988" t="s">
        <v>17640</v>
      </c>
      <c r="D3361" s="735" t="s">
        <v>19316</v>
      </c>
      <c r="E3361" s="735" t="s">
        <v>7153</v>
      </c>
      <c r="F3361" s="735" t="s">
        <v>7154</v>
      </c>
      <c r="G3361" s="735"/>
      <c r="H3361" s="735" t="s">
        <v>219</v>
      </c>
      <c r="I3361" s="735" t="s">
        <v>3311</v>
      </c>
      <c r="J3361" s="735" t="s">
        <v>221</v>
      </c>
      <c r="K3361" s="735" t="s">
        <v>879</v>
      </c>
      <c r="L3361" s="735" t="s">
        <v>317</v>
      </c>
      <c r="M3361" s="735">
        <v>0</v>
      </c>
      <c r="N3361" s="743">
        <v>3</v>
      </c>
      <c r="O3361" s="743">
        <v>2</v>
      </c>
      <c r="P3361" s="743">
        <v>6</v>
      </c>
      <c r="Q3361" s="744">
        <v>1</v>
      </c>
      <c r="R3361" s="739"/>
      <c r="S3361" s="739">
        <v>0</v>
      </c>
      <c r="T3361" s="739"/>
      <c r="U3361" s="739">
        <v>0</v>
      </c>
      <c r="V3361" s="739"/>
      <c r="W3361" s="739">
        <v>1</v>
      </c>
      <c r="X3361" s="739"/>
      <c r="Y3361" s="735" t="s">
        <v>6120</v>
      </c>
      <c r="Z3361" s="735" t="s">
        <v>7155</v>
      </c>
      <c r="AA3361" s="741" t="s">
        <v>7141</v>
      </c>
      <c r="AB3361" s="735" t="s">
        <v>7156</v>
      </c>
      <c r="AC3361" s="1322" t="s">
        <v>7143</v>
      </c>
      <c r="AD3361" s="936" t="s">
        <v>7144</v>
      </c>
      <c r="AE3361" s="735" t="s">
        <v>7156</v>
      </c>
      <c r="AF3361" s="735" t="s">
        <v>7157</v>
      </c>
      <c r="AG3361" s="742" t="s">
        <v>6313</v>
      </c>
      <c r="AH3361" s="735" t="s">
        <v>17019</v>
      </c>
      <c r="AI3361" s="743">
        <v>0.87</v>
      </c>
      <c r="AJ3361" s="744">
        <v>3</v>
      </c>
      <c r="AK3361" s="828">
        <v>7.1506849315068491E-3</v>
      </c>
      <c r="AL3361" s="828">
        <v>0</v>
      </c>
      <c r="AM3361" s="745">
        <f t="shared" si="486"/>
        <v>7.1506849315068491E-3</v>
      </c>
      <c r="AN3361" s="828">
        <f t="shared" si="484"/>
        <v>7.1506849315068491E-3</v>
      </c>
      <c r="AO3361" s="828">
        <v>0</v>
      </c>
      <c r="AP3361" s="828">
        <f t="shared" si="485"/>
        <v>7.1506849315068491E-3</v>
      </c>
      <c r="AQ3361" s="828">
        <f t="shared" si="470"/>
        <v>0.21452054794520548</v>
      </c>
      <c r="AR3361" s="746" t="s">
        <v>231</v>
      </c>
      <c r="AS3361" s="747"/>
      <c r="AT3361" s="735" t="s">
        <v>325</v>
      </c>
      <c r="AU3361" s="735" t="s">
        <v>5890</v>
      </c>
      <c r="AV3361" s="935" t="s">
        <v>7158</v>
      </c>
      <c r="AW3361" s="735" t="s">
        <v>18131</v>
      </c>
      <c r="AX3361" s="735" t="s">
        <v>21176</v>
      </c>
      <c r="AY3361" s="2254"/>
      <c r="AZ3361" s="2254"/>
    </row>
    <row r="3362" spans="1:52" s="55" customFormat="1" ht="15.95" customHeight="1" x14ac:dyDescent="0.25">
      <c r="A3362" s="734">
        <v>848</v>
      </c>
      <c r="B3362" s="735" t="s">
        <v>57</v>
      </c>
      <c r="C3362" s="988" t="s">
        <v>17640</v>
      </c>
      <c r="D3362" s="735" t="s">
        <v>19317</v>
      </c>
      <c r="E3362" s="735" t="s">
        <v>7159</v>
      </c>
      <c r="F3362" s="735" t="s">
        <v>7160</v>
      </c>
      <c r="G3362" s="735"/>
      <c r="H3362" s="735" t="s">
        <v>219</v>
      </c>
      <c r="I3362" s="735" t="s">
        <v>3311</v>
      </c>
      <c r="J3362" s="735" t="s">
        <v>221</v>
      </c>
      <c r="K3362" s="735" t="s">
        <v>879</v>
      </c>
      <c r="L3362" s="735" t="s">
        <v>317</v>
      </c>
      <c r="M3362" s="735">
        <v>0</v>
      </c>
      <c r="N3362" s="743">
        <v>3</v>
      </c>
      <c r="O3362" s="743">
        <v>2</v>
      </c>
      <c r="P3362" s="743">
        <v>6</v>
      </c>
      <c r="Q3362" s="744">
        <v>2</v>
      </c>
      <c r="R3362" s="739"/>
      <c r="S3362" s="739">
        <v>0</v>
      </c>
      <c r="T3362" s="739"/>
      <c r="U3362" s="739">
        <v>0</v>
      </c>
      <c r="V3362" s="739"/>
      <c r="W3362" s="739">
        <v>1</v>
      </c>
      <c r="X3362" s="739"/>
      <c r="Y3362" s="735" t="s">
        <v>6120</v>
      </c>
      <c r="Z3362" s="735" t="s">
        <v>6137</v>
      </c>
      <c r="AA3362" s="741" t="s">
        <v>7141</v>
      </c>
      <c r="AB3362" s="735" t="s">
        <v>7161</v>
      </c>
      <c r="AC3362" s="1322" t="s">
        <v>7143</v>
      </c>
      <c r="AD3362" s="936" t="s">
        <v>7144</v>
      </c>
      <c r="AE3362" s="735" t="s">
        <v>7161</v>
      </c>
      <c r="AF3362" s="735" t="s">
        <v>7162</v>
      </c>
      <c r="AG3362" s="742" t="s">
        <v>6313</v>
      </c>
      <c r="AH3362" s="735" t="s">
        <v>17019</v>
      </c>
      <c r="AI3362" s="743">
        <v>0.87</v>
      </c>
      <c r="AJ3362" s="744">
        <v>2</v>
      </c>
      <c r="AK3362" s="828">
        <v>2.3835616438356165E-3</v>
      </c>
      <c r="AL3362" s="828">
        <v>0</v>
      </c>
      <c r="AM3362" s="745">
        <f t="shared" si="486"/>
        <v>2.3835616438356165E-3</v>
      </c>
      <c r="AN3362" s="828">
        <f t="shared" si="484"/>
        <v>2.3835616438356165E-3</v>
      </c>
      <c r="AO3362" s="828">
        <v>0</v>
      </c>
      <c r="AP3362" s="828">
        <f t="shared" si="485"/>
        <v>2.3835616438356165E-3</v>
      </c>
      <c r="AQ3362" s="828">
        <f t="shared" si="470"/>
        <v>7.1506849315068496E-2</v>
      </c>
      <c r="AR3362" s="746" t="s">
        <v>231</v>
      </c>
      <c r="AS3362" s="747"/>
      <c r="AT3362" s="735" t="s">
        <v>325</v>
      </c>
      <c r="AU3362" s="735" t="s">
        <v>5890</v>
      </c>
      <c r="AV3362" s="935" t="s">
        <v>7163</v>
      </c>
      <c r="AW3362" s="735" t="s">
        <v>18131</v>
      </c>
      <c r="AX3362" s="735" t="s">
        <v>21176</v>
      </c>
      <c r="AY3362" s="2254"/>
      <c r="AZ3362" s="2254"/>
    </row>
    <row r="3363" spans="1:52" s="1395" customFormat="1" ht="15.95" customHeight="1" x14ac:dyDescent="0.2">
      <c r="A3363" s="353">
        <v>849</v>
      </c>
      <c r="B3363" s="354" t="s">
        <v>57</v>
      </c>
      <c r="C3363" s="366" t="s">
        <v>22433</v>
      </c>
      <c r="D3363" s="354" t="s">
        <v>22413</v>
      </c>
      <c r="E3363" s="354" t="s">
        <v>22414</v>
      </c>
      <c r="F3363" s="354" t="s">
        <v>22415</v>
      </c>
      <c r="G3363" s="354" t="s">
        <v>221</v>
      </c>
      <c r="H3363" s="354" t="s">
        <v>219</v>
      </c>
      <c r="I3363" s="354" t="s">
        <v>316</v>
      </c>
      <c r="J3363" s="354" t="s">
        <v>221</v>
      </c>
      <c r="K3363" s="354" t="s">
        <v>879</v>
      </c>
      <c r="L3363" s="354" t="s">
        <v>221</v>
      </c>
      <c r="M3363" s="354" t="s">
        <v>879</v>
      </c>
      <c r="N3363" s="360">
        <v>5</v>
      </c>
      <c r="O3363" s="360">
        <v>2</v>
      </c>
      <c r="P3363" s="360">
        <f>O3363*N3363</f>
        <v>10</v>
      </c>
      <c r="Q3363" s="503">
        <v>3</v>
      </c>
      <c r="R3363" s="357"/>
      <c r="S3363" s="357">
        <v>0</v>
      </c>
      <c r="T3363" s="357"/>
      <c r="U3363" s="357">
        <v>0</v>
      </c>
      <c r="V3363" s="357"/>
      <c r="W3363" s="357"/>
      <c r="X3363" s="357"/>
      <c r="Y3363" s="354" t="s">
        <v>6744</v>
      </c>
      <c r="Z3363" s="354" t="s">
        <v>22416</v>
      </c>
      <c r="AA3363" s="443" t="s">
        <v>22422</v>
      </c>
      <c r="AB3363" s="354" t="s">
        <v>22417</v>
      </c>
      <c r="AC3363" s="761" t="s">
        <v>22418</v>
      </c>
      <c r="AD3363" s="925" t="s">
        <v>22419</v>
      </c>
      <c r="AE3363" s="354" t="s">
        <v>22420</v>
      </c>
      <c r="AF3363" s="354" t="s">
        <v>22421</v>
      </c>
      <c r="AG3363" s="443" t="s">
        <v>22422</v>
      </c>
      <c r="AH3363" s="443" t="s">
        <v>22423</v>
      </c>
      <c r="AI3363" s="360">
        <v>2.71</v>
      </c>
      <c r="AJ3363" s="503">
        <v>190</v>
      </c>
      <c r="AK3363" s="359">
        <f>AJ3363*AI3363/365</f>
        <v>1.4106849315068493</v>
      </c>
      <c r="AL3363" s="359">
        <v>0</v>
      </c>
      <c r="AM3363" s="361">
        <f t="shared" si="486"/>
        <v>1.4106849315068493</v>
      </c>
      <c r="AN3363" s="359">
        <f t="shared" si="484"/>
        <v>1.4106849315068493</v>
      </c>
      <c r="AO3363" s="359">
        <v>0</v>
      </c>
      <c r="AP3363" s="359">
        <f t="shared" si="485"/>
        <v>1.4106849315068493</v>
      </c>
      <c r="AQ3363" s="359">
        <f>AP3363*30</f>
        <v>42.320547945205476</v>
      </c>
      <c r="AR3363" s="362" t="s">
        <v>231</v>
      </c>
      <c r="AS3363" s="363" t="s">
        <v>114</v>
      </c>
      <c r="AT3363" s="354" t="s">
        <v>325</v>
      </c>
      <c r="AU3363" s="354" t="s">
        <v>5890</v>
      </c>
      <c r="AV3363" s="923" t="s">
        <v>7164</v>
      </c>
      <c r="AW3363" s="354" t="s">
        <v>234</v>
      </c>
      <c r="AX3363" s="447" t="s">
        <v>22424</v>
      </c>
      <c r="AY3363" s="2252"/>
      <c r="AZ3363" s="447" t="s">
        <v>22425</v>
      </c>
    </row>
    <row r="3364" spans="1:52" s="55" customFormat="1" ht="15.95" customHeight="1" x14ac:dyDescent="0.25">
      <c r="A3364" s="182">
        <v>850</v>
      </c>
      <c r="B3364" s="166" t="s">
        <v>57</v>
      </c>
      <c r="C3364" s="170" t="s">
        <v>17640</v>
      </c>
      <c r="D3364" s="166" t="s">
        <v>19318</v>
      </c>
      <c r="E3364" s="166" t="s">
        <v>7165</v>
      </c>
      <c r="F3364" s="166" t="s">
        <v>7166</v>
      </c>
      <c r="G3364" s="166"/>
      <c r="H3364" s="166" t="s">
        <v>219</v>
      </c>
      <c r="I3364" s="166" t="s">
        <v>6429</v>
      </c>
      <c r="J3364" s="166" t="s">
        <v>317</v>
      </c>
      <c r="K3364" s="166">
        <v>0</v>
      </c>
      <c r="L3364" s="166" t="s">
        <v>317</v>
      </c>
      <c r="M3364" s="166">
        <v>0</v>
      </c>
      <c r="N3364" s="186">
        <v>3</v>
      </c>
      <c r="O3364" s="186">
        <v>2</v>
      </c>
      <c r="P3364" s="186">
        <v>6</v>
      </c>
      <c r="Q3364" s="184">
        <v>1</v>
      </c>
      <c r="R3364" s="183"/>
      <c r="S3364" s="183">
        <v>0</v>
      </c>
      <c r="T3364" s="183"/>
      <c r="U3364" s="183">
        <v>0</v>
      </c>
      <c r="V3364" s="183"/>
      <c r="W3364" s="183"/>
      <c r="X3364" s="183"/>
      <c r="Y3364" s="166" t="s">
        <v>6404</v>
      </c>
      <c r="Z3364" s="166" t="s">
        <v>7167</v>
      </c>
      <c r="AA3364" s="203" t="s">
        <v>7168</v>
      </c>
      <c r="AB3364" s="166" t="s">
        <v>6060</v>
      </c>
      <c r="AC3364" s="228" t="s">
        <v>7169</v>
      </c>
      <c r="AD3364" s="673" t="s">
        <v>7170</v>
      </c>
      <c r="AE3364" s="166" t="s">
        <v>6060</v>
      </c>
      <c r="AF3364" s="519" t="s">
        <v>7171</v>
      </c>
      <c r="AG3364" s="165" t="s">
        <v>6406</v>
      </c>
      <c r="AH3364" s="166" t="s">
        <v>17032</v>
      </c>
      <c r="AI3364" s="186">
        <v>0.87</v>
      </c>
      <c r="AJ3364" s="184">
        <v>6</v>
      </c>
      <c r="AK3364" s="167">
        <f>AJ3364*AI3364/365</f>
        <v>1.4301369863013698E-2</v>
      </c>
      <c r="AL3364" s="167">
        <v>0</v>
      </c>
      <c r="AM3364" s="187">
        <f>SUBTOTAL(9,AK3364:AL3364)</f>
        <v>1.4301369863013698E-2</v>
      </c>
      <c r="AN3364" s="167">
        <f t="shared" si="484"/>
        <v>1.4301369863013698E-2</v>
      </c>
      <c r="AO3364" s="167">
        <v>0</v>
      </c>
      <c r="AP3364" s="167">
        <f t="shared" si="485"/>
        <v>1.4301369863013698E-2</v>
      </c>
      <c r="AQ3364" s="167">
        <f t="shared" si="470"/>
        <v>0.42904109589041095</v>
      </c>
      <c r="AR3364" s="193" t="s">
        <v>231</v>
      </c>
      <c r="AS3364" s="194"/>
      <c r="AT3364" s="166" t="s">
        <v>325</v>
      </c>
      <c r="AU3364" s="166" t="s">
        <v>5890</v>
      </c>
      <c r="AV3364" s="679" t="s">
        <v>7172</v>
      </c>
      <c r="AW3364" s="166" t="s">
        <v>234</v>
      </c>
      <c r="AX3364" s="2254"/>
      <c r="AY3364" s="2254"/>
      <c r="AZ3364" s="2254"/>
    </row>
    <row r="3365" spans="1:52" s="1395" customFormat="1" ht="15.95" customHeight="1" x14ac:dyDescent="0.2">
      <c r="A3365" s="353">
        <v>851</v>
      </c>
      <c r="B3365" s="354" t="s">
        <v>57</v>
      </c>
      <c r="C3365" s="366" t="s">
        <v>22433</v>
      </c>
      <c r="D3365" s="354" t="s">
        <v>22432</v>
      </c>
      <c r="E3365" s="354" t="s">
        <v>22430</v>
      </c>
      <c r="F3365" s="354" t="s">
        <v>22431</v>
      </c>
      <c r="G3365" s="354" t="s">
        <v>221</v>
      </c>
      <c r="H3365" s="354" t="s">
        <v>219</v>
      </c>
      <c r="I3365" s="354" t="s">
        <v>316</v>
      </c>
      <c r="J3365" s="354" t="s">
        <v>221</v>
      </c>
      <c r="K3365" s="354" t="s">
        <v>879</v>
      </c>
      <c r="L3365" s="354" t="s">
        <v>221</v>
      </c>
      <c r="M3365" s="354" t="s">
        <v>879</v>
      </c>
      <c r="N3365" s="360">
        <v>9</v>
      </c>
      <c r="O3365" s="360">
        <v>2</v>
      </c>
      <c r="P3365" s="360">
        <f>O3365*N3365</f>
        <v>18</v>
      </c>
      <c r="Q3365" s="503">
        <v>6</v>
      </c>
      <c r="R3365" s="357"/>
      <c r="S3365" s="357">
        <v>0</v>
      </c>
      <c r="T3365" s="357"/>
      <c r="U3365" s="357">
        <v>0</v>
      </c>
      <c r="V3365" s="357"/>
      <c r="W3365" s="357"/>
      <c r="X3365" s="357"/>
      <c r="Y3365" s="354" t="s">
        <v>6744</v>
      </c>
      <c r="Z3365" s="354" t="s">
        <v>22416</v>
      </c>
      <c r="AA3365" s="443" t="s">
        <v>22422</v>
      </c>
      <c r="AB3365" s="354" t="s">
        <v>22417</v>
      </c>
      <c r="AC3365" s="761" t="s">
        <v>22429</v>
      </c>
      <c r="AD3365" s="925" t="s">
        <v>22419</v>
      </c>
      <c r="AE3365" s="354" t="s">
        <v>22420</v>
      </c>
      <c r="AF3365" s="354" t="s">
        <v>22428</v>
      </c>
      <c r="AG3365" s="443" t="s">
        <v>22422</v>
      </c>
      <c r="AH3365" s="443" t="s">
        <v>22423</v>
      </c>
      <c r="AI3365" s="360">
        <v>2.71</v>
      </c>
      <c r="AJ3365" s="503">
        <v>300</v>
      </c>
      <c r="AK3365" s="359">
        <f>AJ3365*AI3365/365</f>
        <v>2.2273972602739724</v>
      </c>
      <c r="AL3365" s="359">
        <v>0</v>
      </c>
      <c r="AM3365" s="361">
        <f t="shared" ref="AM3365:AM3370" si="487">AK3365+AL3365</f>
        <v>2.2273972602739724</v>
      </c>
      <c r="AN3365" s="359">
        <f t="shared" si="484"/>
        <v>2.2273972602739724</v>
      </c>
      <c r="AO3365" s="359">
        <v>0</v>
      </c>
      <c r="AP3365" s="359">
        <f t="shared" si="485"/>
        <v>2.2273972602739724</v>
      </c>
      <c r="AQ3365" s="359">
        <f>AP3365*30</f>
        <v>66.821917808219169</v>
      </c>
      <c r="AR3365" s="362" t="s">
        <v>231</v>
      </c>
      <c r="AS3365" s="363" t="s">
        <v>114</v>
      </c>
      <c r="AT3365" s="354" t="s">
        <v>325</v>
      </c>
      <c r="AU3365" s="354" t="s">
        <v>5890</v>
      </c>
      <c r="AV3365" s="923" t="s">
        <v>7174</v>
      </c>
      <c r="AW3365" s="354" t="s">
        <v>234</v>
      </c>
      <c r="AX3365" s="447" t="s">
        <v>22426</v>
      </c>
      <c r="AY3365" s="2252"/>
      <c r="AZ3365" s="447" t="s">
        <v>22427</v>
      </c>
    </row>
    <row r="3366" spans="1:52" s="2271" customFormat="1" ht="15.95" customHeight="1" x14ac:dyDescent="0.2">
      <c r="A3366" s="353">
        <v>852</v>
      </c>
      <c r="B3366" s="354" t="s">
        <v>55</v>
      </c>
      <c r="C3366" s="366" t="s">
        <v>17640</v>
      </c>
      <c r="D3366" s="354" t="s">
        <v>25864</v>
      </c>
      <c r="E3366" s="925" t="s">
        <v>25865</v>
      </c>
      <c r="F3366" s="925" t="s">
        <v>25866</v>
      </c>
      <c r="G3366" s="925" t="s">
        <v>221</v>
      </c>
      <c r="H3366" s="272" t="s">
        <v>219</v>
      </c>
      <c r="I3366" s="354" t="s">
        <v>316</v>
      </c>
      <c r="J3366" s="354" t="s">
        <v>221</v>
      </c>
      <c r="K3366" s="354" t="s">
        <v>222</v>
      </c>
      <c r="L3366" s="272" t="s">
        <v>221</v>
      </c>
      <c r="M3366" s="272" t="s">
        <v>879</v>
      </c>
      <c r="N3366" s="360">
        <v>9.26</v>
      </c>
      <c r="O3366" s="360">
        <v>2.33</v>
      </c>
      <c r="P3366" s="360">
        <f>O3366*N3366</f>
        <v>21.575800000000001</v>
      </c>
      <c r="Q3366" s="1010">
        <v>1</v>
      </c>
      <c r="R3366" s="925"/>
      <c r="S3366" s="505">
        <v>1</v>
      </c>
      <c r="T3366" s="925"/>
      <c r="U3366" s="505">
        <v>0</v>
      </c>
      <c r="V3366" s="925"/>
      <c r="W3366" s="925"/>
      <c r="X3366" s="925"/>
      <c r="Y3366" s="354" t="s">
        <v>6099</v>
      </c>
      <c r="Z3366" s="354" t="s">
        <v>7175</v>
      </c>
      <c r="AA3366" s="503" t="s">
        <v>25856</v>
      </c>
      <c r="AB3366" s="272" t="s">
        <v>2868</v>
      </c>
      <c r="AC3366" s="925" t="s">
        <v>25867</v>
      </c>
      <c r="AD3366" s="925" t="s">
        <v>25868</v>
      </c>
      <c r="AE3366" s="272" t="s">
        <v>2868</v>
      </c>
      <c r="AF3366" s="354" t="s">
        <v>7175</v>
      </c>
      <c r="AG3366" s="503" t="s">
        <v>25856</v>
      </c>
      <c r="AH3366" s="354" t="s">
        <v>14209</v>
      </c>
      <c r="AI3366" s="925">
        <v>2.71</v>
      </c>
      <c r="AJ3366" s="925">
        <v>144</v>
      </c>
      <c r="AK3366" s="359">
        <f>AJ3366*AI3366/365</f>
        <v>1.0691506849315069</v>
      </c>
      <c r="AL3366" s="359">
        <v>0</v>
      </c>
      <c r="AM3366" s="361">
        <f t="shared" si="487"/>
        <v>1.0691506849315069</v>
      </c>
      <c r="AN3366" s="359">
        <f t="shared" si="484"/>
        <v>1.0691506849315069</v>
      </c>
      <c r="AO3366" s="359">
        <v>0</v>
      </c>
      <c r="AP3366" s="359">
        <f t="shared" si="485"/>
        <v>1.0691506849315069</v>
      </c>
      <c r="AQ3366" s="359">
        <f t="shared" si="470"/>
        <v>32.074520547945205</v>
      </c>
      <c r="AR3366" s="362" t="s">
        <v>231</v>
      </c>
      <c r="AS3366" s="939" t="s">
        <v>431</v>
      </c>
      <c r="AT3366" s="354" t="s">
        <v>325</v>
      </c>
      <c r="AU3366" s="272" t="s">
        <v>5890</v>
      </c>
      <c r="AV3366" s="923" t="s">
        <v>7176</v>
      </c>
      <c r="AW3366" s="354" t="s">
        <v>234</v>
      </c>
      <c r="AX3366" s="447" t="s">
        <v>25869</v>
      </c>
      <c r="AY3366" s="2643"/>
      <c r="AZ3366" s="447" t="s">
        <v>25870</v>
      </c>
    </row>
    <row r="3367" spans="1:52" s="2177" customFormat="1" ht="15.95" customHeight="1" x14ac:dyDescent="0.25">
      <c r="A3367" s="182">
        <v>853</v>
      </c>
      <c r="B3367" s="166" t="s">
        <v>7177</v>
      </c>
      <c r="C3367" s="170" t="s">
        <v>17640</v>
      </c>
      <c r="D3367" s="166" t="s">
        <v>7178</v>
      </c>
      <c r="E3367" s="166" t="s">
        <v>7179</v>
      </c>
      <c r="F3367" s="166" t="s">
        <v>7180</v>
      </c>
      <c r="G3367" s="198"/>
      <c r="H3367" s="166" t="s">
        <v>219</v>
      </c>
      <c r="I3367" s="166" t="s">
        <v>220</v>
      </c>
      <c r="J3367" s="198" t="s">
        <v>221</v>
      </c>
      <c r="K3367" s="166" t="s">
        <v>7181</v>
      </c>
      <c r="L3367" s="166" t="s">
        <v>317</v>
      </c>
      <c r="M3367" s="198">
        <v>0</v>
      </c>
      <c r="N3367" s="186">
        <f>P3367/O3367</f>
        <v>6</v>
      </c>
      <c r="O3367" s="186">
        <v>1.5</v>
      </c>
      <c r="P3367" s="186">
        <v>9</v>
      </c>
      <c r="Q3367" s="184">
        <v>4</v>
      </c>
      <c r="R3367" s="183"/>
      <c r="S3367" s="183">
        <v>0</v>
      </c>
      <c r="T3367" s="223">
        <v>0</v>
      </c>
      <c r="U3367" s="183">
        <v>0</v>
      </c>
      <c r="V3367" s="183"/>
      <c r="W3367" s="223"/>
      <c r="X3367" s="223"/>
      <c r="Y3367" s="166" t="s">
        <v>7182</v>
      </c>
      <c r="Z3367" s="166" t="s">
        <v>7183</v>
      </c>
      <c r="AA3367" s="203" t="s">
        <v>7184</v>
      </c>
      <c r="AB3367" s="166" t="s">
        <v>7185</v>
      </c>
      <c r="AC3367" s="166" t="s">
        <v>7186</v>
      </c>
      <c r="AD3367" s="198"/>
      <c r="AE3367" s="166" t="s">
        <v>7187</v>
      </c>
      <c r="AF3367" s="166" t="s">
        <v>7188</v>
      </c>
      <c r="AG3367" s="165" t="s">
        <v>7184</v>
      </c>
      <c r="AH3367" s="166" t="s">
        <v>7189</v>
      </c>
      <c r="AI3367" s="266"/>
      <c r="AJ3367" s="183"/>
      <c r="AK3367" s="167">
        <v>1.135</v>
      </c>
      <c r="AL3367" s="167">
        <v>0</v>
      </c>
      <c r="AM3367" s="187">
        <f t="shared" si="487"/>
        <v>1.135</v>
      </c>
      <c r="AN3367" s="167">
        <f t="shared" si="484"/>
        <v>1.135</v>
      </c>
      <c r="AO3367" s="167">
        <v>0</v>
      </c>
      <c r="AP3367" s="167">
        <f t="shared" si="485"/>
        <v>1.135</v>
      </c>
      <c r="AQ3367" s="167">
        <f t="shared" si="470"/>
        <v>34.049999999999997</v>
      </c>
      <c r="AR3367" s="193" t="s">
        <v>231</v>
      </c>
      <c r="AS3367" s="194"/>
      <c r="AT3367" s="166" t="s">
        <v>325</v>
      </c>
      <c r="AU3367" s="166" t="s">
        <v>7190</v>
      </c>
      <c r="AV3367" s="679" t="s">
        <v>7191</v>
      </c>
      <c r="AW3367" s="166" t="s">
        <v>234</v>
      </c>
      <c r="AX3367" s="2254"/>
      <c r="AY3367" s="2254"/>
      <c r="AZ3367" s="2254"/>
    </row>
    <row r="3368" spans="1:52" s="2177" customFormat="1" ht="15.95" customHeight="1" x14ac:dyDescent="0.25">
      <c r="A3368" s="182">
        <v>854</v>
      </c>
      <c r="B3368" s="166" t="s">
        <v>7177</v>
      </c>
      <c r="C3368" s="170" t="s">
        <v>17640</v>
      </c>
      <c r="D3368" s="166" t="s">
        <v>7192</v>
      </c>
      <c r="E3368" s="166" t="s">
        <v>7193</v>
      </c>
      <c r="F3368" s="166" t="s">
        <v>7194</v>
      </c>
      <c r="G3368" s="198"/>
      <c r="H3368" s="166" t="s">
        <v>219</v>
      </c>
      <c r="I3368" s="166" t="s">
        <v>220</v>
      </c>
      <c r="J3368" s="198" t="s">
        <v>221</v>
      </c>
      <c r="K3368" s="166" t="s">
        <v>7181</v>
      </c>
      <c r="L3368" s="166" t="s">
        <v>317</v>
      </c>
      <c r="M3368" s="198">
        <v>0</v>
      </c>
      <c r="N3368" s="186">
        <f t="shared" ref="N3368:N3407" si="488">P3368/O3368</f>
        <v>3.3333333333333335</v>
      </c>
      <c r="O3368" s="186">
        <v>1.5</v>
      </c>
      <c r="P3368" s="186">
        <v>5</v>
      </c>
      <c r="Q3368" s="184">
        <v>1</v>
      </c>
      <c r="R3368" s="183"/>
      <c r="S3368" s="183">
        <v>0</v>
      </c>
      <c r="T3368" s="223">
        <v>0</v>
      </c>
      <c r="U3368" s="183">
        <v>0</v>
      </c>
      <c r="V3368" s="183"/>
      <c r="W3368" s="223"/>
      <c r="X3368" s="223"/>
      <c r="Y3368" s="166" t="s">
        <v>7182</v>
      </c>
      <c r="Z3368" s="166" t="s">
        <v>7183</v>
      </c>
      <c r="AA3368" s="203" t="s">
        <v>7184</v>
      </c>
      <c r="AB3368" s="166" t="s">
        <v>7185</v>
      </c>
      <c r="AC3368" s="166" t="s">
        <v>7186</v>
      </c>
      <c r="AD3368" s="198"/>
      <c r="AE3368" s="166" t="s">
        <v>7187</v>
      </c>
      <c r="AF3368" s="166" t="s">
        <v>7195</v>
      </c>
      <c r="AG3368" s="165" t="s">
        <v>7184</v>
      </c>
      <c r="AH3368" s="166" t="s">
        <v>7189</v>
      </c>
      <c r="AI3368" s="266"/>
      <c r="AJ3368" s="183"/>
      <c r="AK3368" s="167">
        <v>0.28000000000000003</v>
      </c>
      <c r="AL3368" s="167">
        <v>0</v>
      </c>
      <c r="AM3368" s="187">
        <f t="shared" si="487"/>
        <v>0.28000000000000003</v>
      </c>
      <c r="AN3368" s="167">
        <f t="shared" si="484"/>
        <v>0.28000000000000003</v>
      </c>
      <c r="AO3368" s="167">
        <v>0</v>
      </c>
      <c r="AP3368" s="167">
        <f t="shared" si="485"/>
        <v>0.28000000000000003</v>
      </c>
      <c r="AQ3368" s="167">
        <f t="shared" si="470"/>
        <v>8.4</v>
      </c>
      <c r="AR3368" s="193" t="s">
        <v>231</v>
      </c>
      <c r="AS3368" s="194"/>
      <c r="AT3368" s="166" t="s">
        <v>325</v>
      </c>
      <c r="AU3368" s="166" t="s">
        <v>7190</v>
      </c>
      <c r="AV3368" s="679" t="s">
        <v>7196</v>
      </c>
      <c r="AW3368" s="166" t="s">
        <v>234</v>
      </c>
      <c r="AX3368" s="2254"/>
      <c r="AY3368" s="2254"/>
      <c r="AZ3368" s="2254"/>
    </row>
    <row r="3369" spans="1:52" s="2177" customFormat="1" ht="15.95" customHeight="1" x14ac:dyDescent="0.25">
      <c r="A3369" s="182">
        <v>855</v>
      </c>
      <c r="B3369" s="166" t="s">
        <v>7177</v>
      </c>
      <c r="C3369" s="170" t="s">
        <v>17640</v>
      </c>
      <c r="D3369" s="166" t="s">
        <v>7197</v>
      </c>
      <c r="E3369" s="166" t="s">
        <v>7198</v>
      </c>
      <c r="F3369" s="166" t="s">
        <v>7199</v>
      </c>
      <c r="G3369" s="198"/>
      <c r="H3369" s="166" t="s">
        <v>219</v>
      </c>
      <c r="I3369" s="166" t="s">
        <v>220</v>
      </c>
      <c r="J3369" s="166" t="s">
        <v>317</v>
      </c>
      <c r="K3369" s="198">
        <v>0</v>
      </c>
      <c r="L3369" s="166" t="s">
        <v>317</v>
      </c>
      <c r="M3369" s="198">
        <v>0</v>
      </c>
      <c r="N3369" s="186">
        <f t="shared" si="488"/>
        <v>4.666666666666667</v>
      </c>
      <c r="O3369" s="186">
        <v>1.5</v>
      </c>
      <c r="P3369" s="186">
        <v>7</v>
      </c>
      <c r="Q3369" s="184">
        <v>3</v>
      </c>
      <c r="R3369" s="183"/>
      <c r="S3369" s="183">
        <v>0</v>
      </c>
      <c r="T3369" s="223">
        <v>0</v>
      </c>
      <c r="U3369" s="183">
        <v>0</v>
      </c>
      <c r="V3369" s="183"/>
      <c r="W3369" s="223"/>
      <c r="X3369" s="223"/>
      <c r="Y3369" s="166" t="s">
        <v>7182</v>
      </c>
      <c r="Z3369" s="166" t="s">
        <v>7183</v>
      </c>
      <c r="AA3369" s="203" t="s">
        <v>7184</v>
      </c>
      <c r="AB3369" s="166" t="s">
        <v>7185</v>
      </c>
      <c r="AC3369" s="166" t="s">
        <v>7186</v>
      </c>
      <c r="AD3369" s="198"/>
      <c r="AE3369" s="166" t="s">
        <v>7200</v>
      </c>
      <c r="AF3369" s="166" t="s">
        <v>7201</v>
      </c>
      <c r="AG3369" s="165" t="s">
        <v>7184</v>
      </c>
      <c r="AH3369" s="166" t="s">
        <v>7189</v>
      </c>
      <c r="AI3369" s="266"/>
      <c r="AJ3369" s="183"/>
      <c r="AK3369" s="167">
        <v>1.2769999999999999</v>
      </c>
      <c r="AL3369" s="167">
        <v>0</v>
      </c>
      <c r="AM3369" s="187">
        <f t="shared" si="487"/>
        <v>1.2769999999999999</v>
      </c>
      <c r="AN3369" s="167">
        <f t="shared" si="484"/>
        <v>1.2769999999999999</v>
      </c>
      <c r="AO3369" s="167">
        <v>0</v>
      </c>
      <c r="AP3369" s="167">
        <f t="shared" si="485"/>
        <v>1.2769999999999999</v>
      </c>
      <c r="AQ3369" s="167">
        <f t="shared" si="470"/>
        <v>38.309999999999995</v>
      </c>
      <c r="AR3369" s="193" t="s">
        <v>231</v>
      </c>
      <c r="AS3369" s="194"/>
      <c r="AT3369" s="166" t="s">
        <v>325</v>
      </c>
      <c r="AU3369" s="166" t="s">
        <v>7190</v>
      </c>
      <c r="AV3369" s="679" t="s">
        <v>7202</v>
      </c>
      <c r="AW3369" s="166" t="s">
        <v>234</v>
      </c>
      <c r="AX3369" s="2254"/>
      <c r="AY3369" s="2254"/>
      <c r="AZ3369" s="2254"/>
    </row>
    <row r="3370" spans="1:52" s="2177" customFormat="1" ht="15.95" customHeight="1" x14ac:dyDescent="0.25">
      <c r="A3370" s="182">
        <v>856</v>
      </c>
      <c r="B3370" s="166" t="s">
        <v>7177</v>
      </c>
      <c r="C3370" s="170" t="s">
        <v>17640</v>
      </c>
      <c r="D3370" s="166" t="s">
        <v>7203</v>
      </c>
      <c r="E3370" s="166" t="s">
        <v>7204</v>
      </c>
      <c r="F3370" s="166" t="s">
        <v>7205</v>
      </c>
      <c r="G3370" s="198"/>
      <c r="H3370" s="166" t="s">
        <v>219</v>
      </c>
      <c r="I3370" s="166" t="s">
        <v>220</v>
      </c>
      <c r="J3370" s="166" t="s">
        <v>317</v>
      </c>
      <c r="K3370" s="198">
        <v>0</v>
      </c>
      <c r="L3370" s="166" t="s">
        <v>317</v>
      </c>
      <c r="M3370" s="198">
        <v>0</v>
      </c>
      <c r="N3370" s="186">
        <f t="shared" si="488"/>
        <v>3.3333333333333335</v>
      </c>
      <c r="O3370" s="186">
        <v>1.5</v>
      </c>
      <c r="P3370" s="186">
        <v>5</v>
      </c>
      <c r="Q3370" s="184">
        <v>2</v>
      </c>
      <c r="R3370" s="183"/>
      <c r="S3370" s="183">
        <v>0</v>
      </c>
      <c r="T3370" s="223">
        <v>0</v>
      </c>
      <c r="U3370" s="183">
        <v>0</v>
      </c>
      <c r="V3370" s="183"/>
      <c r="W3370" s="223"/>
      <c r="X3370" s="223"/>
      <c r="Y3370" s="166" t="s">
        <v>7182</v>
      </c>
      <c r="Z3370" s="166" t="s">
        <v>7183</v>
      </c>
      <c r="AA3370" s="203" t="s">
        <v>7184</v>
      </c>
      <c r="AB3370" s="166" t="s">
        <v>7185</v>
      </c>
      <c r="AC3370" s="166" t="s">
        <v>7186</v>
      </c>
      <c r="AD3370" s="198"/>
      <c r="AE3370" s="166" t="s">
        <v>7206</v>
      </c>
      <c r="AF3370" s="166" t="s">
        <v>7207</v>
      </c>
      <c r="AG3370" s="165" t="s">
        <v>7184</v>
      </c>
      <c r="AH3370" s="166" t="s">
        <v>7189</v>
      </c>
      <c r="AI3370" s="266"/>
      <c r="AJ3370" s="183"/>
      <c r="AK3370" s="167">
        <v>0.85099999999999998</v>
      </c>
      <c r="AL3370" s="167">
        <v>0</v>
      </c>
      <c r="AM3370" s="187">
        <f t="shared" si="487"/>
        <v>0.85099999999999998</v>
      </c>
      <c r="AN3370" s="167">
        <f t="shared" si="484"/>
        <v>0.85099999999999998</v>
      </c>
      <c r="AO3370" s="167">
        <v>0</v>
      </c>
      <c r="AP3370" s="167">
        <f t="shared" si="485"/>
        <v>0.85099999999999998</v>
      </c>
      <c r="AQ3370" s="167">
        <f t="shared" si="470"/>
        <v>25.53</v>
      </c>
      <c r="AR3370" s="193" t="s">
        <v>231</v>
      </c>
      <c r="AS3370" s="194"/>
      <c r="AT3370" s="166" t="s">
        <v>325</v>
      </c>
      <c r="AU3370" s="166" t="s">
        <v>7190</v>
      </c>
      <c r="AV3370" s="679" t="s">
        <v>7208</v>
      </c>
      <c r="AW3370" s="166" t="s">
        <v>234</v>
      </c>
      <c r="AX3370" s="2254"/>
      <c r="AY3370" s="2254"/>
      <c r="AZ3370" s="55"/>
    </row>
    <row r="3371" spans="1:52" s="2177" customFormat="1" ht="15.95" customHeight="1" x14ac:dyDescent="0.25">
      <c r="A3371" s="182">
        <v>857</v>
      </c>
      <c r="B3371" s="166" t="s">
        <v>7177</v>
      </c>
      <c r="C3371" s="170" t="s">
        <v>17640</v>
      </c>
      <c r="D3371" s="166" t="s">
        <v>7209</v>
      </c>
      <c r="E3371" s="166" t="s">
        <v>7210</v>
      </c>
      <c r="F3371" s="166" t="s">
        <v>7211</v>
      </c>
      <c r="G3371" s="198"/>
      <c r="H3371" s="166" t="s">
        <v>219</v>
      </c>
      <c r="I3371" s="166" t="s">
        <v>220</v>
      </c>
      <c r="J3371" s="166" t="s">
        <v>317</v>
      </c>
      <c r="K3371" s="198">
        <v>0</v>
      </c>
      <c r="L3371" s="166" t="s">
        <v>317</v>
      </c>
      <c r="M3371" s="198">
        <v>0</v>
      </c>
      <c r="N3371" s="186">
        <f t="shared" si="488"/>
        <v>4</v>
      </c>
      <c r="O3371" s="186">
        <v>1.5</v>
      </c>
      <c r="P3371" s="186">
        <v>6</v>
      </c>
      <c r="Q3371" s="184">
        <v>2</v>
      </c>
      <c r="R3371" s="183"/>
      <c r="S3371" s="183">
        <v>0</v>
      </c>
      <c r="T3371" s="223">
        <v>0</v>
      </c>
      <c r="U3371" s="183">
        <v>0</v>
      </c>
      <c r="V3371" s="183"/>
      <c r="W3371" s="223"/>
      <c r="X3371" s="223"/>
      <c r="Y3371" s="166" t="s">
        <v>7182</v>
      </c>
      <c r="Z3371" s="166" t="s">
        <v>7183</v>
      </c>
      <c r="AA3371" s="203" t="s">
        <v>7184</v>
      </c>
      <c r="AB3371" s="166" t="s">
        <v>7185</v>
      </c>
      <c r="AC3371" s="166" t="s">
        <v>7186</v>
      </c>
      <c r="AD3371" s="198"/>
      <c r="AE3371" s="166" t="s">
        <v>7212</v>
      </c>
      <c r="AF3371" s="166" t="s">
        <v>7213</v>
      </c>
      <c r="AG3371" s="165" t="s">
        <v>7184</v>
      </c>
      <c r="AH3371" s="166" t="s">
        <v>7189</v>
      </c>
      <c r="AI3371" s="266"/>
      <c r="AJ3371" s="183"/>
      <c r="AK3371" s="167">
        <v>0.85099999999999998</v>
      </c>
      <c r="AL3371" s="167">
        <v>0</v>
      </c>
      <c r="AM3371" s="187">
        <f t="shared" ref="AM3371:AM3434" si="489">AK3371+AL3371</f>
        <v>0.85099999999999998</v>
      </c>
      <c r="AN3371" s="167">
        <f t="shared" si="484"/>
        <v>0.85099999999999998</v>
      </c>
      <c r="AO3371" s="167">
        <v>0</v>
      </c>
      <c r="AP3371" s="167">
        <f t="shared" si="485"/>
        <v>0.85099999999999998</v>
      </c>
      <c r="AQ3371" s="167">
        <f t="shared" ref="AQ3371:AQ3436" si="490">AP3371*30</f>
        <v>25.53</v>
      </c>
      <c r="AR3371" s="193" t="s">
        <v>231</v>
      </c>
      <c r="AS3371" s="194"/>
      <c r="AT3371" s="166" t="s">
        <v>325</v>
      </c>
      <c r="AU3371" s="166" t="s">
        <v>7190</v>
      </c>
      <c r="AV3371" s="679" t="s">
        <v>7214</v>
      </c>
      <c r="AW3371" s="166" t="s">
        <v>234</v>
      </c>
      <c r="AX3371" s="2254"/>
      <c r="AY3371" s="2254"/>
      <c r="AZ3371" s="55"/>
    </row>
    <row r="3372" spans="1:52" s="2177" customFormat="1" ht="15.95" customHeight="1" x14ac:dyDescent="0.25">
      <c r="A3372" s="182">
        <v>858</v>
      </c>
      <c r="B3372" s="166" t="s">
        <v>7177</v>
      </c>
      <c r="C3372" s="170" t="s">
        <v>17640</v>
      </c>
      <c r="D3372" s="166" t="s">
        <v>7215</v>
      </c>
      <c r="E3372" s="166" t="s">
        <v>7216</v>
      </c>
      <c r="F3372" s="166" t="s">
        <v>7217</v>
      </c>
      <c r="G3372" s="198"/>
      <c r="H3372" s="166" t="s">
        <v>219</v>
      </c>
      <c r="I3372" s="166" t="s">
        <v>220</v>
      </c>
      <c r="J3372" s="166" t="s">
        <v>317</v>
      </c>
      <c r="K3372" s="198">
        <v>0</v>
      </c>
      <c r="L3372" s="166" t="s">
        <v>317</v>
      </c>
      <c r="M3372" s="198">
        <v>0</v>
      </c>
      <c r="N3372" s="186">
        <f t="shared" si="488"/>
        <v>4</v>
      </c>
      <c r="O3372" s="186">
        <v>1.5</v>
      </c>
      <c r="P3372" s="186">
        <v>6</v>
      </c>
      <c r="Q3372" s="184">
        <v>1</v>
      </c>
      <c r="R3372" s="183"/>
      <c r="S3372" s="183">
        <v>0</v>
      </c>
      <c r="T3372" s="223">
        <v>0</v>
      </c>
      <c r="U3372" s="183">
        <v>0</v>
      </c>
      <c r="V3372" s="183"/>
      <c r="W3372" s="223"/>
      <c r="X3372" s="223"/>
      <c r="Y3372" s="166" t="s">
        <v>7182</v>
      </c>
      <c r="Z3372" s="166" t="s">
        <v>7183</v>
      </c>
      <c r="AA3372" s="203" t="s">
        <v>7184</v>
      </c>
      <c r="AB3372" s="166" t="s">
        <v>7185</v>
      </c>
      <c r="AC3372" s="166" t="s">
        <v>7186</v>
      </c>
      <c r="AD3372" s="198"/>
      <c r="AE3372" s="166" t="s">
        <v>7218</v>
      </c>
      <c r="AF3372" s="166" t="s">
        <v>7219</v>
      </c>
      <c r="AG3372" s="165" t="s">
        <v>7184</v>
      </c>
      <c r="AH3372" s="166" t="s">
        <v>7189</v>
      </c>
      <c r="AI3372" s="266"/>
      <c r="AJ3372" s="183"/>
      <c r="AK3372" s="167">
        <v>7.0000000000000007E-2</v>
      </c>
      <c r="AL3372" s="167">
        <v>0</v>
      </c>
      <c r="AM3372" s="187">
        <f t="shared" si="489"/>
        <v>7.0000000000000007E-2</v>
      </c>
      <c r="AN3372" s="167">
        <f t="shared" si="484"/>
        <v>7.0000000000000007E-2</v>
      </c>
      <c r="AO3372" s="167">
        <v>0</v>
      </c>
      <c r="AP3372" s="167">
        <f t="shared" si="485"/>
        <v>7.0000000000000007E-2</v>
      </c>
      <c r="AQ3372" s="167">
        <f t="shared" si="490"/>
        <v>2.1</v>
      </c>
      <c r="AR3372" s="193" t="s">
        <v>231</v>
      </c>
      <c r="AS3372" s="194"/>
      <c r="AT3372" s="166" t="s">
        <v>325</v>
      </c>
      <c r="AU3372" s="166" t="s">
        <v>7190</v>
      </c>
      <c r="AV3372" s="679" t="s">
        <v>7220</v>
      </c>
      <c r="AW3372" s="166" t="s">
        <v>234</v>
      </c>
      <c r="AX3372" s="2254"/>
      <c r="AY3372" s="2254"/>
      <c r="AZ3372" s="55"/>
    </row>
    <row r="3373" spans="1:52" s="2177" customFormat="1" ht="15.95" customHeight="1" x14ac:dyDescent="0.25">
      <c r="A3373" s="182">
        <v>859</v>
      </c>
      <c r="B3373" s="166" t="s">
        <v>7177</v>
      </c>
      <c r="C3373" s="170" t="s">
        <v>17640</v>
      </c>
      <c r="D3373" s="166" t="s">
        <v>7221</v>
      </c>
      <c r="E3373" s="166" t="s">
        <v>7222</v>
      </c>
      <c r="F3373" s="166" t="s">
        <v>7223</v>
      </c>
      <c r="G3373" s="198"/>
      <c r="H3373" s="166" t="s">
        <v>219</v>
      </c>
      <c r="I3373" s="166" t="s">
        <v>220</v>
      </c>
      <c r="J3373" s="166" t="s">
        <v>317</v>
      </c>
      <c r="K3373" s="198">
        <v>0</v>
      </c>
      <c r="L3373" s="166" t="s">
        <v>317</v>
      </c>
      <c r="M3373" s="198">
        <v>0</v>
      </c>
      <c r="N3373" s="186">
        <f t="shared" si="488"/>
        <v>15</v>
      </c>
      <c r="O3373" s="186">
        <v>2</v>
      </c>
      <c r="P3373" s="186">
        <v>30</v>
      </c>
      <c r="Q3373" s="184">
        <v>2</v>
      </c>
      <c r="R3373" s="183"/>
      <c r="S3373" s="183">
        <v>0</v>
      </c>
      <c r="T3373" s="223">
        <v>0</v>
      </c>
      <c r="U3373" s="183">
        <v>1</v>
      </c>
      <c r="V3373" s="183"/>
      <c r="W3373" s="223"/>
      <c r="X3373" s="223"/>
      <c r="Y3373" s="166" t="s">
        <v>7182</v>
      </c>
      <c r="Z3373" s="166" t="s">
        <v>7183</v>
      </c>
      <c r="AA3373" s="203" t="s">
        <v>7184</v>
      </c>
      <c r="AB3373" s="166" t="s">
        <v>7185</v>
      </c>
      <c r="AC3373" s="166" t="s">
        <v>7186</v>
      </c>
      <c r="AD3373" s="198"/>
      <c r="AE3373" s="166" t="s">
        <v>7224</v>
      </c>
      <c r="AF3373" s="166" t="s">
        <v>7225</v>
      </c>
      <c r="AG3373" s="165" t="s">
        <v>7184</v>
      </c>
      <c r="AH3373" s="166" t="s">
        <v>7189</v>
      </c>
      <c r="AI3373" s="266"/>
      <c r="AJ3373" s="183"/>
      <c r="AK3373" s="167">
        <v>7.9779999999999998</v>
      </c>
      <c r="AL3373" s="167">
        <v>0</v>
      </c>
      <c r="AM3373" s="187">
        <f t="shared" si="489"/>
        <v>7.9779999999999998</v>
      </c>
      <c r="AN3373" s="167">
        <f t="shared" si="484"/>
        <v>7.9779999999999998</v>
      </c>
      <c r="AO3373" s="167">
        <v>0</v>
      </c>
      <c r="AP3373" s="167">
        <f t="shared" si="485"/>
        <v>7.9779999999999998</v>
      </c>
      <c r="AQ3373" s="167">
        <f t="shared" si="490"/>
        <v>239.34</v>
      </c>
      <c r="AR3373" s="193" t="s">
        <v>231</v>
      </c>
      <c r="AS3373" s="194"/>
      <c r="AT3373" s="166" t="s">
        <v>325</v>
      </c>
      <c r="AU3373" s="166" t="s">
        <v>7190</v>
      </c>
      <c r="AV3373" s="679" t="s">
        <v>7226</v>
      </c>
      <c r="AW3373" s="166" t="s">
        <v>234</v>
      </c>
      <c r="AX3373" s="2254"/>
      <c r="AY3373" s="2254"/>
      <c r="AZ3373" s="55"/>
    </row>
    <row r="3374" spans="1:52" s="2177" customFormat="1" ht="15.95" customHeight="1" x14ac:dyDescent="0.25">
      <c r="A3374" s="182">
        <v>860</v>
      </c>
      <c r="B3374" s="166" t="s">
        <v>7177</v>
      </c>
      <c r="C3374" s="170" t="s">
        <v>17640</v>
      </c>
      <c r="D3374" s="166" t="s">
        <v>7227</v>
      </c>
      <c r="E3374" s="166" t="s">
        <v>7228</v>
      </c>
      <c r="F3374" s="166" t="s">
        <v>7229</v>
      </c>
      <c r="G3374" s="198"/>
      <c r="H3374" s="166" t="s">
        <v>219</v>
      </c>
      <c r="I3374" s="166" t="s">
        <v>220</v>
      </c>
      <c r="J3374" s="166" t="s">
        <v>317</v>
      </c>
      <c r="K3374" s="198">
        <v>0</v>
      </c>
      <c r="L3374" s="166" t="s">
        <v>317</v>
      </c>
      <c r="M3374" s="198">
        <v>0</v>
      </c>
      <c r="N3374" s="186">
        <f t="shared" si="488"/>
        <v>4</v>
      </c>
      <c r="O3374" s="186">
        <v>1.5</v>
      </c>
      <c r="P3374" s="186">
        <v>6</v>
      </c>
      <c r="Q3374" s="184">
        <v>3</v>
      </c>
      <c r="R3374" s="183"/>
      <c r="S3374" s="183">
        <v>0</v>
      </c>
      <c r="T3374" s="223">
        <v>0</v>
      </c>
      <c r="U3374" s="183">
        <v>0</v>
      </c>
      <c r="V3374" s="183"/>
      <c r="W3374" s="223"/>
      <c r="X3374" s="223"/>
      <c r="Y3374" s="166" t="s">
        <v>7182</v>
      </c>
      <c r="Z3374" s="166" t="s">
        <v>7183</v>
      </c>
      <c r="AA3374" s="203" t="s">
        <v>7184</v>
      </c>
      <c r="AB3374" s="166" t="s">
        <v>7185</v>
      </c>
      <c r="AC3374" s="166" t="s">
        <v>7186</v>
      </c>
      <c r="AD3374" s="198"/>
      <c r="AE3374" s="166" t="s">
        <v>7212</v>
      </c>
      <c r="AF3374" s="166" t="s">
        <v>7230</v>
      </c>
      <c r="AG3374" s="165" t="s">
        <v>7184</v>
      </c>
      <c r="AH3374" s="166" t="s">
        <v>7189</v>
      </c>
      <c r="AI3374" s="266"/>
      <c r="AJ3374" s="183"/>
      <c r="AK3374" s="167">
        <v>0.42499999999999999</v>
      </c>
      <c r="AL3374" s="167">
        <v>0</v>
      </c>
      <c r="AM3374" s="187">
        <f t="shared" si="489"/>
        <v>0.42499999999999999</v>
      </c>
      <c r="AN3374" s="167">
        <f t="shared" si="484"/>
        <v>0.42499999999999999</v>
      </c>
      <c r="AO3374" s="167">
        <v>0</v>
      </c>
      <c r="AP3374" s="167">
        <f t="shared" si="485"/>
        <v>0.42499999999999999</v>
      </c>
      <c r="AQ3374" s="167">
        <f t="shared" si="490"/>
        <v>12.75</v>
      </c>
      <c r="AR3374" s="193" t="s">
        <v>231</v>
      </c>
      <c r="AS3374" s="194"/>
      <c r="AT3374" s="166" t="s">
        <v>325</v>
      </c>
      <c r="AU3374" s="166" t="s">
        <v>7190</v>
      </c>
      <c r="AV3374" s="679" t="s">
        <v>7231</v>
      </c>
      <c r="AW3374" s="166" t="s">
        <v>234</v>
      </c>
      <c r="AX3374" s="2254"/>
      <c r="AY3374" s="2254"/>
      <c r="AZ3374" s="55"/>
    </row>
    <row r="3375" spans="1:52" s="2177" customFormat="1" ht="15.95" customHeight="1" x14ac:dyDescent="0.25">
      <c r="A3375" s="182">
        <v>861</v>
      </c>
      <c r="B3375" s="166" t="s">
        <v>7177</v>
      </c>
      <c r="C3375" s="170" t="s">
        <v>17640</v>
      </c>
      <c r="D3375" s="166" t="s">
        <v>7232</v>
      </c>
      <c r="E3375" s="166" t="s">
        <v>7233</v>
      </c>
      <c r="F3375" s="166" t="s">
        <v>7234</v>
      </c>
      <c r="G3375" s="198"/>
      <c r="H3375" s="166" t="s">
        <v>219</v>
      </c>
      <c r="I3375" s="166" t="s">
        <v>220</v>
      </c>
      <c r="J3375" s="166" t="s">
        <v>317</v>
      </c>
      <c r="K3375" s="198">
        <v>0</v>
      </c>
      <c r="L3375" s="166" t="s">
        <v>317</v>
      </c>
      <c r="M3375" s="198">
        <v>0</v>
      </c>
      <c r="N3375" s="186">
        <f t="shared" si="488"/>
        <v>4</v>
      </c>
      <c r="O3375" s="186">
        <v>1.5</v>
      </c>
      <c r="P3375" s="186">
        <v>6</v>
      </c>
      <c r="Q3375" s="184">
        <v>2</v>
      </c>
      <c r="R3375" s="183"/>
      <c r="S3375" s="183">
        <v>0</v>
      </c>
      <c r="T3375" s="223">
        <v>0</v>
      </c>
      <c r="U3375" s="183">
        <v>0</v>
      </c>
      <c r="V3375" s="183"/>
      <c r="W3375" s="223"/>
      <c r="X3375" s="223"/>
      <c r="Y3375" s="166" t="s">
        <v>7182</v>
      </c>
      <c r="Z3375" s="166" t="s">
        <v>7183</v>
      </c>
      <c r="AA3375" s="203" t="s">
        <v>7184</v>
      </c>
      <c r="AB3375" s="166" t="s">
        <v>7185</v>
      </c>
      <c r="AC3375" s="166" t="s">
        <v>7186</v>
      </c>
      <c r="AD3375" s="198"/>
      <c r="AE3375" s="166" t="s">
        <v>7235</v>
      </c>
      <c r="AF3375" s="166" t="s">
        <v>7236</v>
      </c>
      <c r="AG3375" s="165" t="s">
        <v>7184</v>
      </c>
      <c r="AH3375" s="166" t="s">
        <v>7189</v>
      </c>
      <c r="AI3375" s="266" t="s">
        <v>22565</v>
      </c>
      <c r="AJ3375" s="183"/>
      <c r="AK3375" s="167">
        <v>0.85099999999999998</v>
      </c>
      <c r="AL3375" s="167">
        <v>0</v>
      </c>
      <c r="AM3375" s="187">
        <f t="shared" si="489"/>
        <v>0.85099999999999998</v>
      </c>
      <c r="AN3375" s="167">
        <f t="shared" si="484"/>
        <v>0.85099999999999998</v>
      </c>
      <c r="AO3375" s="167">
        <v>0</v>
      </c>
      <c r="AP3375" s="167">
        <f t="shared" si="485"/>
        <v>0.85099999999999998</v>
      </c>
      <c r="AQ3375" s="167">
        <f t="shared" si="490"/>
        <v>25.53</v>
      </c>
      <c r="AR3375" s="193" t="s">
        <v>231</v>
      </c>
      <c r="AS3375" s="194"/>
      <c r="AT3375" s="166" t="s">
        <v>325</v>
      </c>
      <c r="AU3375" s="166" t="s">
        <v>7190</v>
      </c>
      <c r="AV3375" s="679" t="s">
        <v>7237</v>
      </c>
      <c r="AW3375" s="166" t="s">
        <v>234</v>
      </c>
      <c r="AX3375" s="2254"/>
      <c r="AY3375" s="2254"/>
      <c r="AZ3375" s="55"/>
    </row>
    <row r="3376" spans="1:52" s="2177" customFormat="1" ht="15.95" customHeight="1" x14ac:dyDescent="0.25">
      <c r="A3376" s="182">
        <v>862</v>
      </c>
      <c r="B3376" s="166" t="s">
        <v>7177</v>
      </c>
      <c r="C3376" s="170" t="s">
        <v>17640</v>
      </c>
      <c r="D3376" s="166" t="s">
        <v>7238</v>
      </c>
      <c r="E3376" s="166" t="s">
        <v>7239</v>
      </c>
      <c r="F3376" s="166" t="s">
        <v>7240</v>
      </c>
      <c r="G3376" s="198"/>
      <c r="H3376" s="166" t="s">
        <v>219</v>
      </c>
      <c r="I3376" s="166" t="s">
        <v>7241</v>
      </c>
      <c r="J3376" s="198" t="s">
        <v>221</v>
      </c>
      <c r="K3376" s="166" t="s">
        <v>7242</v>
      </c>
      <c r="L3376" s="166" t="s">
        <v>317</v>
      </c>
      <c r="M3376" s="198">
        <v>0</v>
      </c>
      <c r="N3376" s="186">
        <f t="shared" si="488"/>
        <v>12</v>
      </c>
      <c r="O3376" s="186">
        <v>2</v>
      </c>
      <c r="P3376" s="186">
        <v>24</v>
      </c>
      <c r="Q3376" s="184">
        <v>2</v>
      </c>
      <c r="R3376" s="183"/>
      <c r="S3376" s="183">
        <v>0</v>
      </c>
      <c r="T3376" s="223">
        <v>0</v>
      </c>
      <c r="U3376" s="183">
        <v>1</v>
      </c>
      <c r="V3376" s="183"/>
      <c r="W3376" s="223"/>
      <c r="X3376" s="223"/>
      <c r="Y3376" s="166" t="s">
        <v>7182</v>
      </c>
      <c r="Z3376" s="166" t="s">
        <v>7183</v>
      </c>
      <c r="AA3376" s="203" t="s">
        <v>7184</v>
      </c>
      <c r="AB3376" s="166" t="s">
        <v>7185</v>
      </c>
      <c r="AC3376" s="166" t="s">
        <v>7186</v>
      </c>
      <c r="AD3376" s="198"/>
      <c r="AE3376" s="166" t="s">
        <v>7243</v>
      </c>
      <c r="AF3376" s="166" t="s">
        <v>7244</v>
      </c>
      <c r="AG3376" s="165" t="s">
        <v>7184</v>
      </c>
      <c r="AH3376" s="166" t="s">
        <v>7189</v>
      </c>
      <c r="AI3376" s="266" t="s">
        <v>22565</v>
      </c>
      <c r="AJ3376" s="183"/>
      <c r="AK3376" s="167">
        <v>10.17</v>
      </c>
      <c r="AL3376" s="167">
        <v>0</v>
      </c>
      <c r="AM3376" s="187">
        <f t="shared" si="489"/>
        <v>10.17</v>
      </c>
      <c r="AN3376" s="167">
        <f t="shared" si="484"/>
        <v>10.17</v>
      </c>
      <c r="AO3376" s="167">
        <v>0</v>
      </c>
      <c r="AP3376" s="167">
        <f t="shared" si="485"/>
        <v>10.17</v>
      </c>
      <c r="AQ3376" s="167">
        <f t="shared" si="490"/>
        <v>305.10000000000002</v>
      </c>
      <c r="AR3376" s="193" t="s">
        <v>231</v>
      </c>
      <c r="AS3376" s="194"/>
      <c r="AT3376" s="166" t="s">
        <v>325</v>
      </c>
      <c r="AU3376" s="166" t="s">
        <v>7190</v>
      </c>
      <c r="AV3376" s="679" t="s">
        <v>7245</v>
      </c>
      <c r="AW3376" s="166" t="s">
        <v>234</v>
      </c>
      <c r="AX3376" s="2254"/>
      <c r="AY3376" s="2254"/>
      <c r="AZ3376" s="55"/>
    </row>
    <row r="3377" spans="1:52" s="2177" customFormat="1" ht="15.95" customHeight="1" x14ac:dyDescent="0.25">
      <c r="A3377" s="182">
        <v>863</v>
      </c>
      <c r="B3377" s="166" t="s">
        <v>7177</v>
      </c>
      <c r="C3377" s="170" t="s">
        <v>17640</v>
      </c>
      <c r="D3377" s="166" t="s">
        <v>7246</v>
      </c>
      <c r="E3377" s="166" t="s">
        <v>7247</v>
      </c>
      <c r="F3377" s="166" t="s">
        <v>7248</v>
      </c>
      <c r="G3377" s="198"/>
      <c r="H3377" s="166" t="s">
        <v>219</v>
      </c>
      <c r="I3377" s="166" t="s">
        <v>7241</v>
      </c>
      <c r="J3377" s="198" t="s">
        <v>221</v>
      </c>
      <c r="K3377" s="166" t="s">
        <v>7241</v>
      </c>
      <c r="L3377" s="166" t="s">
        <v>317</v>
      </c>
      <c r="M3377" s="198">
        <v>0</v>
      </c>
      <c r="N3377" s="186">
        <f t="shared" si="488"/>
        <v>12</v>
      </c>
      <c r="O3377" s="186">
        <v>2</v>
      </c>
      <c r="P3377" s="186">
        <v>24</v>
      </c>
      <c r="Q3377" s="184">
        <v>0</v>
      </c>
      <c r="R3377" s="183"/>
      <c r="S3377" s="183">
        <v>0</v>
      </c>
      <c r="T3377" s="223">
        <v>0</v>
      </c>
      <c r="U3377" s="183">
        <v>2</v>
      </c>
      <c r="V3377" s="183"/>
      <c r="W3377" s="223"/>
      <c r="X3377" s="223"/>
      <c r="Y3377" s="166" t="s">
        <v>7182</v>
      </c>
      <c r="Z3377" s="166" t="s">
        <v>7183</v>
      </c>
      <c r="AA3377" s="203" t="s">
        <v>7184</v>
      </c>
      <c r="AB3377" s="166" t="s">
        <v>7185</v>
      </c>
      <c r="AC3377" s="166" t="s">
        <v>7186</v>
      </c>
      <c r="AD3377" s="198"/>
      <c r="AE3377" s="166" t="s">
        <v>7212</v>
      </c>
      <c r="AF3377" s="166" t="s">
        <v>7249</v>
      </c>
      <c r="AG3377" s="165" t="s">
        <v>7184</v>
      </c>
      <c r="AH3377" s="166" t="s">
        <v>7189</v>
      </c>
      <c r="AI3377" s="266"/>
      <c r="AJ3377" s="183"/>
      <c r="AK3377" s="167">
        <v>15.956989999999999</v>
      </c>
      <c r="AL3377" s="167">
        <v>0</v>
      </c>
      <c r="AM3377" s="187">
        <f t="shared" si="489"/>
        <v>15.956989999999999</v>
      </c>
      <c r="AN3377" s="167">
        <f t="shared" si="484"/>
        <v>15.956989999999999</v>
      </c>
      <c r="AO3377" s="167">
        <v>0</v>
      </c>
      <c r="AP3377" s="167">
        <f t="shared" si="485"/>
        <v>15.956989999999999</v>
      </c>
      <c r="AQ3377" s="167">
        <f t="shared" si="490"/>
        <v>478.7097</v>
      </c>
      <c r="AR3377" s="193" t="s">
        <v>231</v>
      </c>
      <c r="AS3377" s="194"/>
      <c r="AT3377" s="166" t="s">
        <v>325</v>
      </c>
      <c r="AU3377" s="166" t="s">
        <v>7190</v>
      </c>
      <c r="AV3377" s="679" t="s">
        <v>7250</v>
      </c>
      <c r="AW3377" s="166" t="s">
        <v>234</v>
      </c>
      <c r="AX3377" s="2254"/>
      <c r="AY3377" s="2254"/>
      <c r="AZ3377" s="55"/>
    </row>
    <row r="3378" spans="1:52" s="2177" customFormat="1" ht="15.95" customHeight="1" x14ac:dyDescent="0.25">
      <c r="A3378" s="182">
        <v>864</v>
      </c>
      <c r="B3378" s="166" t="s">
        <v>7177</v>
      </c>
      <c r="C3378" s="170" t="s">
        <v>17640</v>
      </c>
      <c r="D3378" s="166" t="s">
        <v>7251</v>
      </c>
      <c r="E3378" s="166" t="s">
        <v>7252</v>
      </c>
      <c r="F3378" s="166" t="s">
        <v>7253</v>
      </c>
      <c r="G3378" s="198"/>
      <c r="H3378" s="166" t="s">
        <v>219</v>
      </c>
      <c r="I3378" s="166" t="s">
        <v>7241</v>
      </c>
      <c r="J3378" s="198" t="s">
        <v>221</v>
      </c>
      <c r="K3378" s="166" t="s">
        <v>7241</v>
      </c>
      <c r="L3378" s="166" t="s">
        <v>317</v>
      </c>
      <c r="M3378" s="198">
        <v>0</v>
      </c>
      <c r="N3378" s="186">
        <f t="shared" si="488"/>
        <v>12</v>
      </c>
      <c r="O3378" s="186">
        <v>2</v>
      </c>
      <c r="P3378" s="186">
        <v>24</v>
      </c>
      <c r="Q3378" s="184">
        <v>2</v>
      </c>
      <c r="R3378" s="183"/>
      <c r="S3378" s="183">
        <v>0</v>
      </c>
      <c r="T3378" s="223">
        <v>0</v>
      </c>
      <c r="U3378" s="183">
        <v>1</v>
      </c>
      <c r="V3378" s="183"/>
      <c r="W3378" s="223"/>
      <c r="X3378" s="223"/>
      <c r="Y3378" s="166" t="s">
        <v>7182</v>
      </c>
      <c r="Z3378" s="166" t="s">
        <v>7183</v>
      </c>
      <c r="AA3378" s="203" t="s">
        <v>7184</v>
      </c>
      <c r="AB3378" s="166" t="s">
        <v>7185</v>
      </c>
      <c r="AC3378" s="166" t="s">
        <v>7186</v>
      </c>
      <c r="AD3378" s="198"/>
      <c r="AE3378" s="166" t="s">
        <v>7212</v>
      </c>
      <c r="AF3378" s="166" t="s">
        <v>7254</v>
      </c>
      <c r="AG3378" s="165" t="s">
        <v>7184</v>
      </c>
      <c r="AH3378" s="166" t="s">
        <v>7189</v>
      </c>
      <c r="AI3378" s="266"/>
      <c r="AJ3378" s="183"/>
      <c r="AK3378" s="167">
        <v>10.17</v>
      </c>
      <c r="AL3378" s="167">
        <v>0</v>
      </c>
      <c r="AM3378" s="187">
        <f t="shared" si="489"/>
        <v>10.17</v>
      </c>
      <c r="AN3378" s="167">
        <f t="shared" si="484"/>
        <v>10.17</v>
      </c>
      <c r="AO3378" s="167">
        <v>0</v>
      </c>
      <c r="AP3378" s="167">
        <f t="shared" si="485"/>
        <v>10.17</v>
      </c>
      <c r="AQ3378" s="167">
        <f t="shared" si="490"/>
        <v>305.10000000000002</v>
      </c>
      <c r="AR3378" s="193" t="s">
        <v>231</v>
      </c>
      <c r="AS3378" s="194"/>
      <c r="AT3378" s="166" t="s">
        <v>325</v>
      </c>
      <c r="AU3378" s="166" t="s">
        <v>7190</v>
      </c>
      <c r="AV3378" s="679" t="s">
        <v>7255</v>
      </c>
      <c r="AW3378" s="166" t="s">
        <v>234</v>
      </c>
      <c r="AX3378" s="2254"/>
      <c r="AY3378" s="2254"/>
      <c r="AZ3378" s="55"/>
    </row>
    <row r="3379" spans="1:52" s="2177" customFormat="1" ht="15.95" customHeight="1" x14ac:dyDescent="0.25">
      <c r="A3379" s="182">
        <v>865</v>
      </c>
      <c r="B3379" s="166" t="s">
        <v>7177</v>
      </c>
      <c r="C3379" s="170" t="s">
        <v>17640</v>
      </c>
      <c r="D3379" s="166" t="s">
        <v>7256</v>
      </c>
      <c r="E3379" s="166"/>
      <c r="F3379" s="166"/>
      <c r="G3379" s="198"/>
      <c r="H3379" s="166" t="s">
        <v>219</v>
      </c>
      <c r="I3379" s="166" t="s">
        <v>7241</v>
      </c>
      <c r="J3379" s="198" t="s">
        <v>221</v>
      </c>
      <c r="K3379" s="166" t="s">
        <v>7242</v>
      </c>
      <c r="L3379" s="166" t="s">
        <v>317</v>
      </c>
      <c r="M3379" s="198">
        <v>0</v>
      </c>
      <c r="N3379" s="186">
        <f t="shared" si="488"/>
        <v>12</v>
      </c>
      <c r="O3379" s="186">
        <v>2</v>
      </c>
      <c r="P3379" s="186">
        <v>24</v>
      </c>
      <c r="Q3379" s="184">
        <v>5</v>
      </c>
      <c r="R3379" s="183"/>
      <c r="S3379" s="183">
        <v>0</v>
      </c>
      <c r="T3379" s="223">
        <v>0</v>
      </c>
      <c r="U3379" s="183">
        <v>1</v>
      </c>
      <c r="V3379" s="183"/>
      <c r="W3379" s="223"/>
      <c r="X3379" s="223"/>
      <c r="Y3379" s="166" t="s">
        <v>7182</v>
      </c>
      <c r="Z3379" s="166" t="s">
        <v>7183</v>
      </c>
      <c r="AA3379" s="203" t="s">
        <v>7184</v>
      </c>
      <c r="AB3379" s="166" t="s">
        <v>7185</v>
      </c>
      <c r="AC3379" s="166" t="s">
        <v>7186</v>
      </c>
      <c r="AD3379" s="198"/>
      <c r="AE3379" s="166" t="s">
        <v>7212</v>
      </c>
      <c r="AF3379" s="166" t="s">
        <v>7257</v>
      </c>
      <c r="AG3379" s="165" t="s">
        <v>7184</v>
      </c>
      <c r="AH3379" s="166" t="s">
        <v>7189</v>
      </c>
      <c r="AI3379" s="266"/>
      <c r="AJ3379" s="183"/>
      <c r="AK3379" s="167">
        <v>13.463699999999999</v>
      </c>
      <c r="AL3379" s="167">
        <v>0</v>
      </c>
      <c r="AM3379" s="187">
        <f t="shared" si="489"/>
        <v>13.463699999999999</v>
      </c>
      <c r="AN3379" s="167">
        <f t="shared" si="484"/>
        <v>13.463699999999999</v>
      </c>
      <c r="AO3379" s="167">
        <v>0</v>
      </c>
      <c r="AP3379" s="167">
        <f t="shared" si="485"/>
        <v>13.463699999999999</v>
      </c>
      <c r="AQ3379" s="167">
        <f t="shared" si="490"/>
        <v>403.911</v>
      </c>
      <c r="AR3379" s="193" t="s">
        <v>231</v>
      </c>
      <c r="AS3379" s="194"/>
      <c r="AT3379" s="166" t="s">
        <v>325</v>
      </c>
      <c r="AU3379" s="166" t="s">
        <v>7190</v>
      </c>
      <c r="AV3379" s="679" t="s">
        <v>7258</v>
      </c>
      <c r="AW3379" s="166" t="s">
        <v>234</v>
      </c>
      <c r="AX3379" s="2254"/>
      <c r="AY3379" s="2254"/>
      <c r="AZ3379" s="55"/>
    </row>
    <row r="3380" spans="1:52" s="2177" customFormat="1" ht="15.95" customHeight="1" x14ac:dyDescent="0.25">
      <c r="A3380" s="182">
        <v>866</v>
      </c>
      <c r="B3380" s="166" t="s">
        <v>7177</v>
      </c>
      <c r="C3380" s="170" t="s">
        <v>17640</v>
      </c>
      <c r="D3380" s="166" t="s">
        <v>7259</v>
      </c>
      <c r="E3380" s="166" t="s">
        <v>7260</v>
      </c>
      <c r="F3380" s="166" t="s">
        <v>7261</v>
      </c>
      <c r="G3380" s="198"/>
      <c r="H3380" s="166" t="s">
        <v>219</v>
      </c>
      <c r="I3380" s="166" t="s">
        <v>7241</v>
      </c>
      <c r="J3380" s="166" t="s">
        <v>317</v>
      </c>
      <c r="K3380" s="198">
        <v>0</v>
      </c>
      <c r="L3380" s="166" t="s">
        <v>317</v>
      </c>
      <c r="M3380" s="198">
        <v>0</v>
      </c>
      <c r="N3380" s="186">
        <f t="shared" si="488"/>
        <v>4</v>
      </c>
      <c r="O3380" s="186">
        <v>1.5</v>
      </c>
      <c r="P3380" s="186">
        <v>6</v>
      </c>
      <c r="Q3380" s="184">
        <v>2</v>
      </c>
      <c r="R3380" s="183"/>
      <c r="S3380" s="183">
        <v>0</v>
      </c>
      <c r="T3380" s="223">
        <v>0</v>
      </c>
      <c r="U3380" s="183">
        <v>0</v>
      </c>
      <c r="V3380" s="183"/>
      <c r="W3380" s="223"/>
      <c r="X3380" s="223"/>
      <c r="Y3380" s="166" t="s">
        <v>7182</v>
      </c>
      <c r="Z3380" s="166" t="s">
        <v>7183</v>
      </c>
      <c r="AA3380" s="203" t="s">
        <v>7184</v>
      </c>
      <c r="AB3380" s="166" t="s">
        <v>7185</v>
      </c>
      <c r="AC3380" s="166" t="s">
        <v>7186</v>
      </c>
      <c r="AD3380" s="198"/>
      <c r="AE3380" s="166" t="s">
        <v>7212</v>
      </c>
      <c r="AF3380" s="166" t="s">
        <v>7262</v>
      </c>
      <c r="AG3380" s="165" t="s">
        <v>7184</v>
      </c>
      <c r="AH3380" s="166" t="s">
        <v>7189</v>
      </c>
      <c r="AI3380" s="266"/>
      <c r="AJ3380" s="183"/>
      <c r="AK3380" s="167">
        <v>0.85099999999999998</v>
      </c>
      <c r="AL3380" s="167">
        <v>0</v>
      </c>
      <c r="AM3380" s="187">
        <f t="shared" si="489"/>
        <v>0.85099999999999998</v>
      </c>
      <c r="AN3380" s="167">
        <f t="shared" si="484"/>
        <v>0.85099999999999998</v>
      </c>
      <c r="AO3380" s="167">
        <v>0</v>
      </c>
      <c r="AP3380" s="167">
        <f t="shared" si="485"/>
        <v>0.85099999999999998</v>
      </c>
      <c r="AQ3380" s="167">
        <f t="shared" si="490"/>
        <v>25.53</v>
      </c>
      <c r="AR3380" s="193" t="s">
        <v>231</v>
      </c>
      <c r="AS3380" s="194"/>
      <c r="AT3380" s="166" t="s">
        <v>325</v>
      </c>
      <c r="AU3380" s="166" t="s">
        <v>7190</v>
      </c>
      <c r="AV3380" s="679" t="s">
        <v>7263</v>
      </c>
      <c r="AW3380" s="166" t="s">
        <v>234</v>
      </c>
      <c r="AX3380" s="2254"/>
      <c r="AY3380" s="2254"/>
      <c r="AZ3380" s="55"/>
    </row>
    <row r="3381" spans="1:52" s="2177" customFormat="1" ht="15.95" customHeight="1" x14ac:dyDescent="0.25">
      <c r="A3381" s="182">
        <v>867</v>
      </c>
      <c r="B3381" s="166" t="s">
        <v>7177</v>
      </c>
      <c r="C3381" s="170" t="s">
        <v>17640</v>
      </c>
      <c r="D3381" s="166" t="s">
        <v>7264</v>
      </c>
      <c r="E3381" s="166" t="s">
        <v>7265</v>
      </c>
      <c r="F3381" s="166" t="s">
        <v>7266</v>
      </c>
      <c r="G3381" s="198"/>
      <c r="H3381" s="166" t="s">
        <v>219</v>
      </c>
      <c r="I3381" s="166" t="s">
        <v>7241</v>
      </c>
      <c r="J3381" s="166" t="s">
        <v>317</v>
      </c>
      <c r="K3381" s="198">
        <v>0</v>
      </c>
      <c r="L3381" s="166" t="s">
        <v>317</v>
      </c>
      <c r="M3381" s="198">
        <v>0</v>
      </c>
      <c r="N3381" s="186">
        <f t="shared" si="488"/>
        <v>4</v>
      </c>
      <c r="O3381" s="186">
        <v>1.5</v>
      </c>
      <c r="P3381" s="186">
        <v>6</v>
      </c>
      <c r="Q3381" s="184">
        <v>1</v>
      </c>
      <c r="R3381" s="183"/>
      <c r="S3381" s="183">
        <v>0</v>
      </c>
      <c r="T3381" s="223">
        <v>0</v>
      </c>
      <c r="U3381" s="183">
        <v>0</v>
      </c>
      <c r="V3381" s="183"/>
      <c r="W3381" s="223"/>
      <c r="X3381" s="223"/>
      <c r="Y3381" s="166" t="s">
        <v>7182</v>
      </c>
      <c r="Z3381" s="166" t="s">
        <v>7183</v>
      </c>
      <c r="AA3381" s="203" t="s">
        <v>7184</v>
      </c>
      <c r="AB3381" s="166" t="s">
        <v>7185</v>
      </c>
      <c r="AC3381" s="166" t="s">
        <v>7186</v>
      </c>
      <c r="AD3381" s="198"/>
      <c r="AE3381" s="166" t="s">
        <v>7235</v>
      </c>
      <c r="AF3381" s="166" t="s">
        <v>7267</v>
      </c>
      <c r="AG3381" s="165" t="s">
        <v>7184</v>
      </c>
      <c r="AH3381" s="166" t="s">
        <v>7189</v>
      </c>
      <c r="AI3381" s="266"/>
      <c r="AJ3381" s="183"/>
      <c r="AK3381" s="167">
        <v>0.42499999999999999</v>
      </c>
      <c r="AL3381" s="167">
        <v>0</v>
      </c>
      <c r="AM3381" s="187">
        <f t="shared" si="489"/>
        <v>0.42499999999999999</v>
      </c>
      <c r="AN3381" s="167">
        <f t="shared" si="484"/>
        <v>0.42499999999999999</v>
      </c>
      <c r="AO3381" s="167">
        <v>0</v>
      </c>
      <c r="AP3381" s="167">
        <f t="shared" si="485"/>
        <v>0.42499999999999999</v>
      </c>
      <c r="AQ3381" s="167">
        <f t="shared" si="490"/>
        <v>12.75</v>
      </c>
      <c r="AR3381" s="193" t="s">
        <v>231</v>
      </c>
      <c r="AS3381" s="194"/>
      <c r="AT3381" s="166" t="s">
        <v>325</v>
      </c>
      <c r="AU3381" s="166" t="s">
        <v>7190</v>
      </c>
      <c r="AV3381" s="679" t="s">
        <v>7268</v>
      </c>
      <c r="AW3381" s="166" t="s">
        <v>234</v>
      </c>
      <c r="AX3381" s="2254"/>
      <c r="AY3381" s="2254"/>
      <c r="AZ3381" s="55"/>
    </row>
    <row r="3382" spans="1:52" s="2177" customFormat="1" ht="15.95" customHeight="1" x14ac:dyDescent="0.25">
      <c r="A3382" s="182">
        <v>868</v>
      </c>
      <c r="B3382" s="166" t="s">
        <v>7177</v>
      </c>
      <c r="C3382" s="170" t="s">
        <v>17640</v>
      </c>
      <c r="D3382" s="166" t="s">
        <v>7269</v>
      </c>
      <c r="E3382" s="166" t="s">
        <v>7270</v>
      </c>
      <c r="F3382" s="166" t="s">
        <v>7271</v>
      </c>
      <c r="G3382" s="198"/>
      <c r="H3382" s="166" t="s">
        <v>219</v>
      </c>
      <c r="I3382" s="166" t="s">
        <v>220</v>
      </c>
      <c r="J3382" s="166" t="s">
        <v>317</v>
      </c>
      <c r="K3382" s="198">
        <v>0</v>
      </c>
      <c r="L3382" s="166" t="s">
        <v>317</v>
      </c>
      <c r="M3382" s="198">
        <v>0</v>
      </c>
      <c r="N3382" s="186">
        <f t="shared" si="488"/>
        <v>3.3333333333333335</v>
      </c>
      <c r="O3382" s="186">
        <v>1.5</v>
      </c>
      <c r="P3382" s="186">
        <v>5</v>
      </c>
      <c r="Q3382" s="184">
        <v>7</v>
      </c>
      <c r="R3382" s="183"/>
      <c r="S3382" s="183">
        <v>0</v>
      </c>
      <c r="T3382" s="223">
        <v>0</v>
      </c>
      <c r="U3382" s="183">
        <v>0</v>
      </c>
      <c r="V3382" s="183"/>
      <c r="W3382" s="223"/>
      <c r="X3382" s="223"/>
      <c r="Y3382" s="166" t="s">
        <v>7182</v>
      </c>
      <c r="Z3382" s="166" t="s">
        <v>7183</v>
      </c>
      <c r="AA3382" s="203" t="s">
        <v>7184</v>
      </c>
      <c r="AB3382" s="166" t="s">
        <v>7185</v>
      </c>
      <c r="AC3382" s="166" t="s">
        <v>7186</v>
      </c>
      <c r="AD3382" s="198"/>
      <c r="AE3382" s="166" t="s">
        <v>7272</v>
      </c>
      <c r="AF3382" s="166" t="s">
        <v>7273</v>
      </c>
      <c r="AG3382" s="165" t="s">
        <v>7184</v>
      </c>
      <c r="AH3382" s="166" t="s">
        <v>7189</v>
      </c>
      <c r="AI3382" s="266"/>
      <c r="AJ3382" s="183"/>
      <c r="AK3382" s="167">
        <v>0.21199999999999999</v>
      </c>
      <c r="AL3382" s="167">
        <v>0</v>
      </c>
      <c r="AM3382" s="187">
        <f t="shared" si="489"/>
        <v>0.21199999999999999</v>
      </c>
      <c r="AN3382" s="167">
        <f t="shared" si="484"/>
        <v>0.21199999999999999</v>
      </c>
      <c r="AO3382" s="167">
        <v>0</v>
      </c>
      <c r="AP3382" s="167">
        <f t="shared" si="485"/>
        <v>0.21199999999999999</v>
      </c>
      <c r="AQ3382" s="167">
        <f t="shared" si="490"/>
        <v>6.3599999999999994</v>
      </c>
      <c r="AR3382" s="193" t="s">
        <v>231</v>
      </c>
      <c r="AS3382" s="194"/>
      <c r="AT3382" s="166" t="s">
        <v>325</v>
      </c>
      <c r="AU3382" s="166" t="s">
        <v>7190</v>
      </c>
      <c r="AV3382" s="679" t="s">
        <v>7274</v>
      </c>
      <c r="AW3382" s="166" t="s">
        <v>234</v>
      </c>
      <c r="AX3382" s="2254"/>
      <c r="AY3382" s="2254"/>
      <c r="AZ3382" s="55"/>
    </row>
    <row r="3383" spans="1:52" s="2177" customFormat="1" ht="15.95" customHeight="1" x14ac:dyDescent="0.25">
      <c r="A3383" s="182">
        <v>869</v>
      </c>
      <c r="B3383" s="166" t="s">
        <v>7177</v>
      </c>
      <c r="C3383" s="170" t="s">
        <v>17640</v>
      </c>
      <c r="D3383" s="166" t="s">
        <v>7275</v>
      </c>
      <c r="E3383" s="166" t="s">
        <v>7276</v>
      </c>
      <c r="F3383" s="166" t="s">
        <v>7277</v>
      </c>
      <c r="G3383" s="198"/>
      <c r="H3383" s="166" t="s">
        <v>219</v>
      </c>
      <c r="I3383" s="166" t="s">
        <v>220</v>
      </c>
      <c r="J3383" s="166" t="s">
        <v>317</v>
      </c>
      <c r="K3383" s="198">
        <v>0</v>
      </c>
      <c r="L3383" s="166" t="s">
        <v>317</v>
      </c>
      <c r="M3383" s="198">
        <v>0</v>
      </c>
      <c r="N3383" s="186">
        <f t="shared" si="488"/>
        <v>3.3333333333333335</v>
      </c>
      <c r="O3383" s="186">
        <v>1.5</v>
      </c>
      <c r="P3383" s="186">
        <v>5</v>
      </c>
      <c r="Q3383" s="184">
        <v>2</v>
      </c>
      <c r="R3383" s="183"/>
      <c r="S3383" s="183">
        <v>0</v>
      </c>
      <c r="T3383" s="223">
        <v>0</v>
      </c>
      <c r="U3383" s="183">
        <v>0</v>
      </c>
      <c r="V3383" s="183"/>
      <c r="W3383" s="223"/>
      <c r="X3383" s="223"/>
      <c r="Y3383" s="166" t="s">
        <v>7182</v>
      </c>
      <c r="Z3383" s="166" t="s">
        <v>7183</v>
      </c>
      <c r="AA3383" s="203" t="s">
        <v>7184</v>
      </c>
      <c r="AB3383" s="166" t="s">
        <v>7185</v>
      </c>
      <c r="AC3383" s="166" t="s">
        <v>7186</v>
      </c>
      <c r="AD3383" s="198"/>
      <c r="AE3383" s="166" t="s">
        <v>7272</v>
      </c>
      <c r="AF3383" s="166" t="s">
        <v>7278</v>
      </c>
      <c r="AG3383" s="165" t="s">
        <v>7184</v>
      </c>
      <c r="AH3383" s="166" t="s">
        <v>7189</v>
      </c>
      <c r="AI3383" s="266"/>
      <c r="AJ3383" s="183"/>
      <c r="AK3383" s="167">
        <v>0.31900000000000001</v>
      </c>
      <c r="AL3383" s="167">
        <v>0</v>
      </c>
      <c r="AM3383" s="187">
        <f t="shared" si="489"/>
        <v>0.31900000000000001</v>
      </c>
      <c r="AN3383" s="167">
        <f t="shared" si="484"/>
        <v>0.31900000000000001</v>
      </c>
      <c r="AO3383" s="167">
        <v>0</v>
      </c>
      <c r="AP3383" s="167">
        <f t="shared" si="485"/>
        <v>0.31900000000000001</v>
      </c>
      <c r="AQ3383" s="167">
        <f t="shared" si="490"/>
        <v>9.57</v>
      </c>
      <c r="AR3383" s="193" t="s">
        <v>231</v>
      </c>
      <c r="AS3383" s="194"/>
      <c r="AT3383" s="166" t="s">
        <v>325</v>
      </c>
      <c r="AU3383" s="166" t="s">
        <v>7190</v>
      </c>
      <c r="AV3383" s="679" t="s">
        <v>7279</v>
      </c>
      <c r="AW3383" s="166" t="s">
        <v>234</v>
      </c>
      <c r="AX3383" s="2254"/>
      <c r="AY3383" s="2254"/>
      <c r="AZ3383" s="55"/>
    </row>
    <row r="3384" spans="1:52" s="2177" customFormat="1" ht="15.95" customHeight="1" x14ac:dyDescent="0.25">
      <c r="A3384" s="182">
        <v>870</v>
      </c>
      <c r="B3384" s="166" t="s">
        <v>7177</v>
      </c>
      <c r="C3384" s="170" t="s">
        <v>17640</v>
      </c>
      <c r="D3384" s="166" t="s">
        <v>7280</v>
      </c>
      <c r="E3384" s="166" t="s">
        <v>7281</v>
      </c>
      <c r="F3384" s="166" t="s">
        <v>7282</v>
      </c>
      <c r="G3384" s="198"/>
      <c r="H3384" s="166" t="s">
        <v>219</v>
      </c>
      <c r="I3384" s="166" t="s">
        <v>220</v>
      </c>
      <c r="J3384" s="166" t="s">
        <v>317</v>
      </c>
      <c r="K3384" s="198">
        <v>0</v>
      </c>
      <c r="L3384" s="166" t="s">
        <v>317</v>
      </c>
      <c r="M3384" s="198">
        <v>0</v>
      </c>
      <c r="N3384" s="186">
        <f t="shared" si="488"/>
        <v>2</v>
      </c>
      <c r="O3384" s="186">
        <v>1.5</v>
      </c>
      <c r="P3384" s="186">
        <v>3</v>
      </c>
      <c r="Q3384" s="184">
        <v>3</v>
      </c>
      <c r="R3384" s="183"/>
      <c r="S3384" s="183">
        <v>0</v>
      </c>
      <c r="T3384" s="223">
        <v>0</v>
      </c>
      <c r="U3384" s="183">
        <v>0</v>
      </c>
      <c r="V3384" s="183"/>
      <c r="W3384" s="223"/>
      <c r="X3384" s="223"/>
      <c r="Y3384" s="166" t="s">
        <v>7182</v>
      </c>
      <c r="Z3384" s="166" t="s">
        <v>7183</v>
      </c>
      <c r="AA3384" s="203" t="s">
        <v>7184</v>
      </c>
      <c r="AB3384" s="166" t="s">
        <v>7185</v>
      </c>
      <c r="AC3384" s="166" t="s">
        <v>7186</v>
      </c>
      <c r="AD3384" s="198"/>
      <c r="AE3384" s="166" t="s">
        <v>7283</v>
      </c>
      <c r="AF3384" s="166" t="s">
        <v>7284</v>
      </c>
      <c r="AG3384" s="165" t="s">
        <v>7184</v>
      </c>
      <c r="AH3384" s="166" t="s">
        <v>7189</v>
      </c>
      <c r="AI3384" s="266"/>
      <c r="AJ3384" s="183"/>
      <c r="AK3384" s="167">
        <v>3.6659999999999998E-2</v>
      </c>
      <c r="AL3384" s="167">
        <v>0</v>
      </c>
      <c r="AM3384" s="187">
        <f t="shared" si="489"/>
        <v>3.6659999999999998E-2</v>
      </c>
      <c r="AN3384" s="167">
        <f t="shared" si="484"/>
        <v>3.6659999999999998E-2</v>
      </c>
      <c r="AO3384" s="167">
        <v>0</v>
      </c>
      <c r="AP3384" s="167">
        <f t="shared" si="485"/>
        <v>3.6659999999999998E-2</v>
      </c>
      <c r="AQ3384" s="167">
        <f t="shared" si="490"/>
        <v>1.0997999999999999</v>
      </c>
      <c r="AR3384" s="193" t="s">
        <v>231</v>
      </c>
      <c r="AS3384" s="194"/>
      <c r="AT3384" s="166" t="s">
        <v>325</v>
      </c>
      <c r="AU3384" s="166" t="s">
        <v>7190</v>
      </c>
      <c r="AV3384" s="679" t="s">
        <v>7285</v>
      </c>
      <c r="AW3384" s="166" t="s">
        <v>234</v>
      </c>
      <c r="AX3384" s="2254"/>
      <c r="AY3384" s="2254"/>
      <c r="AZ3384" s="55"/>
    </row>
    <row r="3385" spans="1:52" s="2177" customFormat="1" ht="15.95" customHeight="1" x14ac:dyDescent="0.25">
      <c r="A3385" s="182">
        <v>871</v>
      </c>
      <c r="B3385" s="166" t="s">
        <v>7177</v>
      </c>
      <c r="C3385" s="170" t="s">
        <v>17640</v>
      </c>
      <c r="D3385" s="166" t="s">
        <v>7286</v>
      </c>
      <c r="E3385" s="166" t="s">
        <v>7287</v>
      </c>
      <c r="F3385" s="166" t="s">
        <v>7288</v>
      </c>
      <c r="G3385" s="198"/>
      <c r="H3385" s="166" t="s">
        <v>219</v>
      </c>
      <c r="I3385" s="166" t="s">
        <v>220</v>
      </c>
      <c r="J3385" s="198" t="s">
        <v>221</v>
      </c>
      <c r="K3385" s="166" t="s">
        <v>7181</v>
      </c>
      <c r="L3385" s="166"/>
      <c r="M3385" s="198">
        <v>0</v>
      </c>
      <c r="N3385" s="186">
        <f t="shared" si="488"/>
        <v>4.666666666666667</v>
      </c>
      <c r="O3385" s="186">
        <v>1.5</v>
      </c>
      <c r="P3385" s="186">
        <v>7</v>
      </c>
      <c r="Q3385" s="184">
        <v>4</v>
      </c>
      <c r="R3385" s="183"/>
      <c r="S3385" s="183">
        <v>0</v>
      </c>
      <c r="T3385" s="223">
        <v>0</v>
      </c>
      <c r="U3385" s="183">
        <v>0</v>
      </c>
      <c r="V3385" s="183"/>
      <c r="W3385" s="223"/>
      <c r="X3385" s="223"/>
      <c r="Y3385" s="166" t="s">
        <v>7182</v>
      </c>
      <c r="Z3385" s="166" t="s">
        <v>7183</v>
      </c>
      <c r="AA3385" s="203" t="s">
        <v>7184</v>
      </c>
      <c r="AB3385" s="166" t="s">
        <v>7185</v>
      </c>
      <c r="AC3385" s="166" t="s">
        <v>7186</v>
      </c>
      <c r="AD3385" s="198"/>
      <c r="AE3385" s="166" t="s">
        <v>7289</v>
      </c>
      <c r="AF3385" s="166" t="s">
        <v>7290</v>
      </c>
      <c r="AG3385" s="165" t="s">
        <v>7184</v>
      </c>
      <c r="AH3385" s="166" t="s">
        <v>7189</v>
      </c>
      <c r="AI3385" s="266"/>
      <c r="AJ3385" s="183"/>
      <c r="AK3385" s="167">
        <v>0.58599999999999997</v>
      </c>
      <c r="AL3385" s="167">
        <v>0</v>
      </c>
      <c r="AM3385" s="187">
        <f t="shared" si="489"/>
        <v>0.58599999999999997</v>
      </c>
      <c r="AN3385" s="167">
        <f t="shared" si="484"/>
        <v>0.58599999999999997</v>
      </c>
      <c r="AO3385" s="167">
        <v>0</v>
      </c>
      <c r="AP3385" s="167">
        <f t="shared" ref="AP3385:AP3416" si="491">AN3385+AO3385</f>
        <v>0.58599999999999997</v>
      </c>
      <c r="AQ3385" s="167">
        <f t="shared" si="490"/>
        <v>17.579999999999998</v>
      </c>
      <c r="AR3385" s="193" t="s">
        <v>231</v>
      </c>
      <c r="AS3385" s="194"/>
      <c r="AT3385" s="166" t="s">
        <v>325</v>
      </c>
      <c r="AU3385" s="166" t="s">
        <v>7190</v>
      </c>
      <c r="AV3385" s="679" t="s">
        <v>7291</v>
      </c>
      <c r="AW3385" s="166" t="s">
        <v>234</v>
      </c>
      <c r="AX3385" s="2254"/>
      <c r="AY3385" s="2254"/>
      <c r="AZ3385" s="55"/>
    </row>
    <row r="3386" spans="1:52" s="2177" customFormat="1" ht="15.95" customHeight="1" x14ac:dyDescent="0.25">
      <c r="A3386" s="182">
        <v>872</v>
      </c>
      <c r="B3386" s="166" t="s">
        <v>7177</v>
      </c>
      <c r="C3386" s="170" t="s">
        <v>17640</v>
      </c>
      <c r="D3386" s="166" t="s">
        <v>7292</v>
      </c>
      <c r="E3386" s="166" t="s">
        <v>7293</v>
      </c>
      <c r="F3386" s="166" t="s">
        <v>7294</v>
      </c>
      <c r="G3386" s="198"/>
      <c r="H3386" s="166" t="s">
        <v>219</v>
      </c>
      <c r="I3386" s="166" t="s">
        <v>220</v>
      </c>
      <c r="J3386" s="198" t="s">
        <v>221</v>
      </c>
      <c r="K3386" s="166" t="s">
        <v>7181</v>
      </c>
      <c r="L3386" s="166"/>
      <c r="M3386" s="198">
        <v>0</v>
      </c>
      <c r="N3386" s="186">
        <f t="shared" si="488"/>
        <v>2</v>
      </c>
      <c r="O3386" s="186">
        <v>1.5</v>
      </c>
      <c r="P3386" s="186">
        <v>3</v>
      </c>
      <c r="Q3386" s="184">
        <v>1</v>
      </c>
      <c r="R3386" s="183"/>
      <c r="S3386" s="183">
        <v>0</v>
      </c>
      <c r="T3386" s="223">
        <v>0</v>
      </c>
      <c r="U3386" s="183">
        <v>0</v>
      </c>
      <c r="V3386" s="183"/>
      <c r="W3386" s="223"/>
      <c r="X3386" s="223"/>
      <c r="Y3386" s="166" t="s">
        <v>7182</v>
      </c>
      <c r="Z3386" s="166" t="s">
        <v>7183</v>
      </c>
      <c r="AA3386" s="203" t="s">
        <v>7184</v>
      </c>
      <c r="AB3386" s="166" t="s">
        <v>7185</v>
      </c>
      <c r="AC3386" s="166" t="s">
        <v>7186</v>
      </c>
      <c r="AD3386" s="198"/>
      <c r="AE3386" s="166" t="s">
        <v>7289</v>
      </c>
      <c r="AF3386" s="166" t="s">
        <v>7290</v>
      </c>
      <c r="AG3386" s="165" t="s">
        <v>7184</v>
      </c>
      <c r="AH3386" s="166" t="s">
        <v>7189</v>
      </c>
      <c r="AI3386" s="266"/>
      <c r="AJ3386" s="183"/>
      <c r="AK3386" s="167">
        <v>7.3333333333333334E-2</v>
      </c>
      <c r="AL3386" s="167">
        <v>0</v>
      </c>
      <c r="AM3386" s="187">
        <f t="shared" si="489"/>
        <v>7.3333333333333334E-2</v>
      </c>
      <c r="AN3386" s="167">
        <f t="shared" si="484"/>
        <v>7.3333333333333334E-2</v>
      </c>
      <c r="AO3386" s="167">
        <v>0</v>
      </c>
      <c r="AP3386" s="167">
        <f t="shared" si="491"/>
        <v>7.3333333333333334E-2</v>
      </c>
      <c r="AQ3386" s="167">
        <f t="shared" si="490"/>
        <v>2.2000000000000002</v>
      </c>
      <c r="AR3386" s="193" t="s">
        <v>231</v>
      </c>
      <c r="AS3386" s="194"/>
      <c r="AT3386" s="166" t="s">
        <v>325</v>
      </c>
      <c r="AU3386" s="166" t="s">
        <v>7190</v>
      </c>
      <c r="AV3386" s="679" t="s">
        <v>7295</v>
      </c>
      <c r="AW3386" s="166" t="s">
        <v>234</v>
      </c>
      <c r="AX3386" s="2254"/>
      <c r="AY3386" s="2254"/>
      <c r="AZ3386" s="55"/>
    </row>
    <row r="3387" spans="1:52" s="2177" customFormat="1" ht="15.95" customHeight="1" x14ac:dyDescent="0.25">
      <c r="A3387" s="182">
        <v>873</v>
      </c>
      <c r="B3387" s="166" t="s">
        <v>7177</v>
      </c>
      <c r="C3387" s="170" t="s">
        <v>17640</v>
      </c>
      <c r="D3387" s="166" t="s">
        <v>7296</v>
      </c>
      <c r="E3387" s="166" t="s">
        <v>7297</v>
      </c>
      <c r="F3387" s="166" t="s">
        <v>7298</v>
      </c>
      <c r="G3387" s="198"/>
      <c r="H3387" s="166" t="s">
        <v>219</v>
      </c>
      <c r="I3387" s="166" t="s">
        <v>220</v>
      </c>
      <c r="J3387" s="166" t="s">
        <v>317</v>
      </c>
      <c r="K3387" s="198">
        <v>0</v>
      </c>
      <c r="L3387" s="166" t="s">
        <v>317</v>
      </c>
      <c r="M3387" s="198">
        <v>0</v>
      </c>
      <c r="N3387" s="186">
        <f t="shared" si="488"/>
        <v>2</v>
      </c>
      <c r="O3387" s="186">
        <v>1.5</v>
      </c>
      <c r="P3387" s="186">
        <v>3</v>
      </c>
      <c r="Q3387" s="184">
        <v>1</v>
      </c>
      <c r="R3387" s="183"/>
      <c r="S3387" s="183">
        <v>0</v>
      </c>
      <c r="T3387" s="223">
        <v>0</v>
      </c>
      <c r="U3387" s="183">
        <v>0</v>
      </c>
      <c r="V3387" s="183"/>
      <c r="W3387" s="223"/>
      <c r="X3387" s="223"/>
      <c r="Y3387" s="166" t="s">
        <v>7182</v>
      </c>
      <c r="Z3387" s="166" t="s">
        <v>7183</v>
      </c>
      <c r="AA3387" s="203" t="s">
        <v>7184</v>
      </c>
      <c r="AB3387" s="166" t="s">
        <v>7185</v>
      </c>
      <c r="AC3387" s="166" t="s">
        <v>7186</v>
      </c>
      <c r="AD3387" s="198"/>
      <c r="AE3387" s="166" t="s">
        <v>7289</v>
      </c>
      <c r="AF3387" s="166" t="s">
        <v>7299</v>
      </c>
      <c r="AG3387" s="165" t="s">
        <v>7184</v>
      </c>
      <c r="AH3387" s="166" t="s">
        <v>7189</v>
      </c>
      <c r="AI3387" s="266"/>
      <c r="AJ3387" s="183"/>
      <c r="AK3387" s="167">
        <v>7.3333333333333334E-2</v>
      </c>
      <c r="AL3387" s="167">
        <v>0</v>
      </c>
      <c r="AM3387" s="187">
        <f t="shared" si="489"/>
        <v>7.3333333333333334E-2</v>
      </c>
      <c r="AN3387" s="167">
        <f t="shared" si="484"/>
        <v>7.3333333333333334E-2</v>
      </c>
      <c r="AO3387" s="167">
        <v>0</v>
      </c>
      <c r="AP3387" s="167">
        <f t="shared" si="491"/>
        <v>7.3333333333333334E-2</v>
      </c>
      <c r="AQ3387" s="167">
        <f t="shared" si="490"/>
        <v>2.2000000000000002</v>
      </c>
      <c r="AR3387" s="193" t="s">
        <v>231</v>
      </c>
      <c r="AS3387" s="194"/>
      <c r="AT3387" s="166" t="s">
        <v>325</v>
      </c>
      <c r="AU3387" s="166" t="s">
        <v>7190</v>
      </c>
      <c r="AV3387" s="679" t="s">
        <v>7300</v>
      </c>
      <c r="AW3387" s="166" t="s">
        <v>234</v>
      </c>
      <c r="AX3387" s="2254"/>
      <c r="AY3387" s="2254"/>
      <c r="AZ3387" s="55"/>
    </row>
    <row r="3388" spans="1:52" s="2177" customFormat="1" ht="15.95" customHeight="1" x14ac:dyDescent="0.25">
      <c r="A3388" s="182">
        <v>874</v>
      </c>
      <c r="B3388" s="166" t="s">
        <v>7177</v>
      </c>
      <c r="C3388" s="170" t="s">
        <v>17640</v>
      </c>
      <c r="D3388" s="166" t="s">
        <v>19319</v>
      </c>
      <c r="E3388" s="166" t="s">
        <v>7301</v>
      </c>
      <c r="F3388" s="166" t="s">
        <v>7302</v>
      </c>
      <c r="G3388" s="198"/>
      <c r="H3388" s="166" t="s">
        <v>732</v>
      </c>
      <c r="I3388" s="166">
        <v>0</v>
      </c>
      <c r="J3388" s="166"/>
      <c r="K3388" s="198">
        <v>0</v>
      </c>
      <c r="L3388" s="166" t="s">
        <v>317</v>
      </c>
      <c r="M3388" s="198">
        <v>0</v>
      </c>
      <c r="N3388" s="186">
        <f t="shared" si="488"/>
        <v>4</v>
      </c>
      <c r="O3388" s="186">
        <v>1.5</v>
      </c>
      <c r="P3388" s="186">
        <v>6</v>
      </c>
      <c r="Q3388" s="184">
        <v>3</v>
      </c>
      <c r="R3388" s="183"/>
      <c r="S3388" s="183">
        <v>0</v>
      </c>
      <c r="T3388" s="223">
        <v>0</v>
      </c>
      <c r="U3388" s="183">
        <v>0</v>
      </c>
      <c r="V3388" s="183"/>
      <c r="W3388" s="223"/>
      <c r="X3388" s="223"/>
      <c r="Y3388" s="166" t="s">
        <v>7182</v>
      </c>
      <c r="Z3388" s="166" t="s">
        <v>7183</v>
      </c>
      <c r="AA3388" s="203" t="s">
        <v>7184</v>
      </c>
      <c r="AB3388" s="166" t="s">
        <v>7185</v>
      </c>
      <c r="AC3388" s="166" t="s">
        <v>7186</v>
      </c>
      <c r="AD3388" s="198"/>
      <c r="AE3388" s="166" t="s">
        <v>7303</v>
      </c>
      <c r="AF3388" s="166" t="s">
        <v>7304</v>
      </c>
      <c r="AG3388" s="165" t="s">
        <v>7184</v>
      </c>
      <c r="AH3388" s="166" t="s">
        <v>7189</v>
      </c>
      <c r="AI3388" s="266"/>
      <c r="AJ3388" s="183"/>
      <c r="AK3388" s="167">
        <v>0.88</v>
      </c>
      <c r="AL3388" s="167">
        <v>0</v>
      </c>
      <c r="AM3388" s="187">
        <f t="shared" si="489"/>
        <v>0.88</v>
      </c>
      <c r="AN3388" s="167">
        <f t="shared" si="484"/>
        <v>0.88</v>
      </c>
      <c r="AO3388" s="167">
        <v>0</v>
      </c>
      <c r="AP3388" s="167">
        <f t="shared" si="491"/>
        <v>0.88</v>
      </c>
      <c r="AQ3388" s="167">
        <f t="shared" si="490"/>
        <v>26.4</v>
      </c>
      <c r="AR3388" s="193" t="s">
        <v>231</v>
      </c>
      <c r="AS3388" s="194"/>
      <c r="AT3388" s="166" t="s">
        <v>325</v>
      </c>
      <c r="AU3388" s="166" t="s">
        <v>7190</v>
      </c>
      <c r="AV3388" s="679" t="s">
        <v>7305</v>
      </c>
      <c r="AW3388" s="166" t="s">
        <v>234</v>
      </c>
      <c r="AX3388" s="2254"/>
      <c r="AY3388" s="2254"/>
      <c r="AZ3388" s="55"/>
    </row>
    <row r="3389" spans="1:52" s="2177" customFormat="1" ht="15.95" customHeight="1" x14ac:dyDescent="0.25">
      <c r="A3389" s="182">
        <v>875</v>
      </c>
      <c r="B3389" s="166" t="s">
        <v>7177</v>
      </c>
      <c r="C3389" s="170" t="s">
        <v>17640</v>
      </c>
      <c r="D3389" s="166" t="s">
        <v>19320</v>
      </c>
      <c r="E3389" s="166" t="s">
        <v>7306</v>
      </c>
      <c r="F3389" s="166" t="s">
        <v>7307</v>
      </c>
      <c r="G3389" s="198"/>
      <c r="H3389" s="166" t="s">
        <v>219</v>
      </c>
      <c r="I3389" s="166" t="s">
        <v>220</v>
      </c>
      <c r="J3389" s="198" t="s">
        <v>221</v>
      </c>
      <c r="K3389" s="166" t="s">
        <v>7181</v>
      </c>
      <c r="L3389" s="166" t="s">
        <v>317</v>
      </c>
      <c r="M3389" s="198">
        <v>0</v>
      </c>
      <c r="N3389" s="186">
        <f t="shared" si="488"/>
        <v>28</v>
      </c>
      <c r="O3389" s="186">
        <v>3</v>
      </c>
      <c r="P3389" s="186">
        <v>84</v>
      </c>
      <c r="Q3389" s="184">
        <v>11</v>
      </c>
      <c r="R3389" s="183"/>
      <c r="S3389" s="183">
        <v>0</v>
      </c>
      <c r="T3389" s="223">
        <v>0</v>
      </c>
      <c r="U3389" s="183">
        <v>0</v>
      </c>
      <c r="V3389" s="183"/>
      <c r="W3389" s="223"/>
      <c r="X3389" s="223"/>
      <c r="Y3389" s="166" t="s">
        <v>7182</v>
      </c>
      <c r="Z3389" s="166" t="s">
        <v>7183</v>
      </c>
      <c r="AA3389" s="203" t="s">
        <v>7184</v>
      </c>
      <c r="AB3389" s="166" t="s">
        <v>7185</v>
      </c>
      <c r="AC3389" s="166" t="s">
        <v>7186</v>
      </c>
      <c r="AD3389" s="198"/>
      <c r="AE3389" s="198" t="s">
        <v>7308</v>
      </c>
      <c r="AF3389" s="198" t="s">
        <v>23864</v>
      </c>
      <c r="AG3389" s="165" t="s">
        <v>7184</v>
      </c>
      <c r="AH3389" s="166" t="s">
        <v>7189</v>
      </c>
      <c r="AI3389" s="266"/>
      <c r="AJ3389" s="183"/>
      <c r="AK3389" s="167">
        <v>12.067474000000001</v>
      </c>
      <c r="AL3389" s="167">
        <v>0</v>
      </c>
      <c r="AM3389" s="187">
        <f t="shared" si="489"/>
        <v>12.067474000000001</v>
      </c>
      <c r="AN3389" s="167">
        <f t="shared" si="484"/>
        <v>12.067474000000001</v>
      </c>
      <c r="AO3389" s="167">
        <v>0</v>
      </c>
      <c r="AP3389" s="167">
        <f t="shared" si="491"/>
        <v>12.067474000000001</v>
      </c>
      <c r="AQ3389" s="167">
        <f t="shared" si="490"/>
        <v>362.02422000000001</v>
      </c>
      <c r="AR3389" s="193" t="s">
        <v>231</v>
      </c>
      <c r="AS3389" s="194"/>
      <c r="AT3389" s="166" t="s">
        <v>325</v>
      </c>
      <c r="AU3389" s="166" t="s">
        <v>7190</v>
      </c>
      <c r="AV3389" s="679" t="s">
        <v>7309</v>
      </c>
      <c r="AW3389" s="166" t="s">
        <v>234</v>
      </c>
      <c r="AX3389" s="2254"/>
      <c r="AY3389" s="2254"/>
      <c r="AZ3389" s="55"/>
    </row>
    <row r="3390" spans="1:52" s="2177" customFormat="1" ht="15.95" customHeight="1" x14ac:dyDescent="0.2">
      <c r="A3390" s="182">
        <v>876</v>
      </c>
      <c r="B3390" s="166" t="s">
        <v>7177</v>
      </c>
      <c r="C3390" s="170" t="s">
        <v>17640</v>
      </c>
      <c r="D3390" s="166" t="s">
        <v>19321</v>
      </c>
      <c r="E3390" s="166" t="s">
        <v>7310</v>
      </c>
      <c r="F3390" s="166" t="s">
        <v>7311</v>
      </c>
      <c r="G3390" s="198"/>
      <c r="H3390" s="166" t="s">
        <v>219</v>
      </c>
      <c r="I3390" s="166" t="s">
        <v>316</v>
      </c>
      <c r="J3390" s="198" t="s">
        <v>317</v>
      </c>
      <c r="K3390" s="166">
        <v>0</v>
      </c>
      <c r="L3390" s="166" t="s">
        <v>317</v>
      </c>
      <c r="M3390" s="198">
        <v>0</v>
      </c>
      <c r="N3390" s="186">
        <v>20</v>
      </c>
      <c r="O3390" s="186">
        <v>2</v>
      </c>
      <c r="P3390" s="186">
        <v>40</v>
      </c>
      <c r="Q3390" s="184">
        <v>6</v>
      </c>
      <c r="R3390" s="183"/>
      <c r="S3390" s="183">
        <v>1</v>
      </c>
      <c r="T3390" s="223"/>
      <c r="U3390" s="183"/>
      <c r="V3390" s="183"/>
      <c r="W3390" s="223"/>
      <c r="X3390" s="223"/>
      <c r="Y3390" s="166" t="s">
        <v>6099</v>
      </c>
      <c r="Z3390" s="166" t="s">
        <v>7312</v>
      </c>
      <c r="AA3390" s="203" t="s">
        <v>7184</v>
      </c>
      <c r="AB3390" s="166" t="s">
        <v>7185</v>
      </c>
      <c r="AC3390" s="166" t="s">
        <v>7186</v>
      </c>
      <c r="AD3390" s="198"/>
      <c r="AE3390" s="198" t="s">
        <v>7313</v>
      </c>
      <c r="AF3390" s="198" t="s">
        <v>7314</v>
      </c>
      <c r="AG3390" s="165" t="s">
        <v>7184</v>
      </c>
      <c r="AH3390" s="166" t="s">
        <v>7189</v>
      </c>
      <c r="AI3390" s="266"/>
      <c r="AJ3390" s="183"/>
      <c r="AK3390" s="167">
        <v>2.085</v>
      </c>
      <c r="AL3390" s="167">
        <v>0</v>
      </c>
      <c r="AM3390" s="187">
        <f t="shared" si="489"/>
        <v>2.085</v>
      </c>
      <c r="AN3390" s="167">
        <v>2.085</v>
      </c>
      <c r="AO3390" s="167">
        <v>0</v>
      </c>
      <c r="AP3390" s="167">
        <f t="shared" si="491"/>
        <v>2.085</v>
      </c>
      <c r="AQ3390" s="167">
        <f t="shared" si="490"/>
        <v>62.55</v>
      </c>
      <c r="AR3390" s="193" t="s">
        <v>231</v>
      </c>
      <c r="AS3390" s="194"/>
      <c r="AT3390" s="166" t="s">
        <v>325</v>
      </c>
      <c r="AU3390" s="166" t="s">
        <v>7190</v>
      </c>
      <c r="AV3390" s="933" t="s">
        <v>7315</v>
      </c>
      <c r="AW3390" s="166" t="s">
        <v>234</v>
      </c>
      <c r="AX3390" s="2254"/>
      <c r="AY3390" s="2254"/>
      <c r="AZ3390" s="55"/>
    </row>
    <row r="3391" spans="1:52" s="2177" customFormat="1" ht="15.95" customHeight="1" x14ac:dyDescent="0.25">
      <c r="A3391" s="182">
        <v>877</v>
      </c>
      <c r="B3391" s="166" t="s">
        <v>7177</v>
      </c>
      <c r="C3391" s="170" t="s">
        <v>17640</v>
      </c>
      <c r="D3391" s="166" t="s">
        <v>19322</v>
      </c>
      <c r="E3391" s="198" t="s">
        <v>7316</v>
      </c>
      <c r="F3391" s="198" t="s">
        <v>7317</v>
      </c>
      <c r="G3391" s="198"/>
      <c r="H3391" s="166" t="s">
        <v>219</v>
      </c>
      <c r="I3391" s="166" t="s">
        <v>316</v>
      </c>
      <c r="J3391" s="166" t="s">
        <v>317</v>
      </c>
      <c r="K3391" s="198">
        <v>0</v>
      </c>
      <c r="L3391" s="166" t="s">
        <v>317</v>
      </c>
      <c r="M3391" s="198">
        <v>0</v>
      </c>
      <c r="N3391" s="186">
        <f t="shared" si="488"/>
        <v>4</v>
      </c>
      <c r="O3391" s="186">
        <v>1.5</v>
      </c>
      <c r="P3391" s="186">
        <v>6</v>
      </c>
      <c r="Q3391" s="184">
        <v>0</v>
      </c>
      <c r="R3391" s="183"/>
      <c r="S3391" s="183">
        <v>0</v>
      </c>
      <c r="T3391" s="223">
        <v>0</v>
      </c>
      <c r="U3391" s="183">
        <v>1</v>
      </c>
      <c r="V3391" s="183"/>
      <c r="W3391" s="223"/>
      <c r="X3391" s="223"/>
      <c r="Y3391" s="166" t="s">
        <v>7182</v>
      </c>
      <c r="Z3391" s="166" t="s">
        <v>7183</v>
      </c>
      <c r="AA3391" s="203" t="s">
        <v>7184</v>
      </c>
      <c r="AB3391" s="166" t="s">
        <v>7185</v>
      </c>
      <c r="AC3391" s="166" t="s">
        <v>7186</v>
      </c>
      <c r="AD3391" s="198"/>
      <c r="AE3391" s="198" t="s">
        <v>7318</v>
      </c>
      <c r="AF3391" s="198" t="s">
        <v>7319</v>
      </c>
      <c r="AG3391" s="165" t="s">
        <v>7184</v>
      </c>
      <c r="AH3391" s="166" t="s">
        <v>7189</v>
      </c>
      <c r="AI3391" s="266"/>
      <c r="AJ3391" s="183"/>
      <c r="AK3391" s="167">
        <v>1.2903</v>
      </c>
      <c r="AL3391" s="167">
        <v>0</v>
      </c>
      <c r="AM3391" s="187">
        <f t="shared" si="489"/>
        <v>1.2903</v>
      </c>
      <c r="AN3391" s="167">
        <f t="shared" ref="AN3391:AN3422" si="492">AK3391</f>
        <v>1.2903</v>
      </c>
      <c r="AO3391" s="167">
        <v>0</v>
      </c>
      <c r="AP3391" s="167">
        <f t="shared" si="491"/>
        <v>1.2903</v>
      </c>
      <c r="AQ3391" s="167">
        <f t="shared" si="490"/>
        <v>38.709000000000003</v>
      </c>
      <c r="AR3391" s="193" t="s">
        <v>231</v>
      </c>
      <c r="AS3391" s="194"/>
      <c r="AT3391" s="166" t="s">
        <v>325</v>
      </c>
      <c r="AU3391" s="166" t="s">
        <v>7190</v>
      </c>
      <c r="AV3391" s="679" t="s">
        <v>7320</v>
      </c>
      <c r="AW3391" s="166" t="s">
        <v>234</v>
      </c>
      <c r="AX3391" s="2254"/>
      <c r="AY3391" s="2254"/>
      <c r="AZ3391" s="55"/>
    </row>
    <row r="3392" spans="1:52" s="2177" customFormat="1" ht="15.95" customHeight="1" x14ac:dyDescent="0.25">
      <c r="A3392" s="182">
        <v>878</v>
      </c>
      <c r="B3392" s="166" t="s">
        <v>7177</v>
      </c>
      <c r="C3392" s="170" t="s">
        <v>17640</v>
      </c>
      <c r="D3392" s="166" t="s">
        <v>19323</v>
      </c>
      <c r="E3392" s="198" t="s">
        <v>7316</v>
      </c>
      <c r="F3392" s="198" t="s">
        <v>7317</v>
      </c>
      <c r="G3392" s="198"/>
      <c r="H3392" s="166" t="s">
        <v>219</v>
      </c>
      <c r="I3392" s="166" t="s">
        <v>220</v>
      </c>
      <c r="J3392" s="166" t="s">
        <v>317</v>
      </c>
      <c r="K3392" s="198">
        <v>0</v>
      </c>
      <c r="L3392" s="166" t="s">
        <v>317</v>
      </c>
      <c r="M3392" s="198">
        <v>0</v>
      </c>
      <c r="N3392" s="186">
        <f t="shared" si="488"/>
        <v>4</v>
      </c>
      <c r="O3392" s="186">
        <v>1.5</v>
      </c>
      <c r="P3392" s="186">
        <v>6</v>
      </c>
      <c r="Q3392" s="184">
        <v>0</v>
      </c>
      <c r="R3392" s="183"/>
      <c r="S3392" s="183">
        <v>0</v>
      </c>
      <c r="T3392" s="223">
        <v>0</v>
      </c>
      <c r="U3392" s="183">
        <v>2</v>
      </c>
      <c r="V3392" s="183"/>
      <c r="W3392" s="223"/>
      <c r="X3392" s="223"/>
      <c r="Y3392" s="166" t="s">
        <v>7182</v>
      </c>
      <c r="Z3392" s="166" t="s">
        <v>7183</v>
      </c>
      <c r="AA3392" s="203" t="s">
        <v>7184</v>
      </c>
      <c r="AB3392" s="166" t="s">
        <v>7185</v>
      </c>
      <c r="AC3392" s="166" t="s">
        <v>7186</v>
      </c>
      <c r="AD3392" s="198"/>
      <c r="AE3392" s="198" t="s">
        <v>7321</v>
      </c>
      <c r="AF3392" s="198" t="s">
        <v>7322</v>
      </c>
      <c r="AG3392" s="165" t="s">
        <v>7184</v>
      </c>
      <c r="AH3392" s="166" t="s">
        <v>7189</v>
      </c>
      <c r="AI3392" s="266"/>
      <c r="AJ3392" s="183"/>
      <c r="AK3392" s="167">
        <v>6.4</v>
      </c>
      <c r="AL3392" s="167">
        <v>0</v>
      </c>
      <c r="AM3392" s="187">
        <f t="shared" si="489"/>
        <v>6.4</v>
      </c>
      <c r="AN3392" s="167">
        <f t="shared" si="492"/>
        <v>6.4</v>
      </c>
      <c r="AO3392" s="167">
        <v>0</v>
      </c>
      <c r="AP3392" s="167">
        <f t="shared" si="491"/>
        <v>6.4</v>
      </c>
      <c r="AQ3392" s="167">
        <f t="shared" si="490"/>
        <v>192</v>
      </c>
      <c r="AR3392" s="193" t="s">
        <v>231</v>
      </c>
      <c r="AS3392" s="194"/>
      <c r="AT3392" s="166" t="s">
        <v>325</v>
      </c>
      <c r="AU3392" s="166" t="s">
        <v>7190</v>
      </c>
      <c r="AV3392" s="679" t="s">
        <v>7323</v>
      </c>
      <c r="AW3392" s="166" t="s">
        <v>234</v>
      </c>
      <c r="AX3392" s="2254"/>
      <c r="AY3392" s="2254"/>
      <c r="AZ3392" s="55"/>
    </row>
    <row r="3393" spans="1:52" s="2177" customFormat="1" ht="15.95" customHeight="1" x14ac:dyDescent="0.25">
      <c r="A3393" s="182">
        <v>879</v>
      </c>
      <c r="B3393" s="166" t="s">
        <v>7177</v>
      </c>
      <c r="C3393" s="170" t="s">
        <v>17640</v>
      </c>
      <c r="D3393" s="166" t="s">
        <v>19324</v>
      </c>
      <c r="E3393" s="198" t="s">
        <v>7316</v>
      </c>
      <c r="F3393" s="198" t="s">
        <v>7317</v>
      </c>
      <c r="G3393" s="198"/>
      <c r="H3393" s="166" t="s">
        <v>219</v>
      </c>
      <c r="I3393" s="166" t="s">
        <v>220</v>
      </c>
      <c r="J3393" s="198" t="s">
        <v>221</v>
      </c>
      <c r="K3393" s="166" t="s">
        <v>6216</v>
      </c>
      <c r="L3393" s="166" t="s">
        <v>317</v>
      </c>
      <c r="M3393" s="198">
        <v>0</v>
      </c>
      <c r="N3393" s="186">
        <f t="shared" si="488"/>
        <v>16.166666666666668</v>
      </c>
      <c r="O3393" s="186">
        <v>3</v>
      </c>
      <c r="P3393" s="186">
        <v>48.5</v>
      </c>
      <c r="Q3393" s="184">
        <v>0</v>
      </c>
      <c r="R3393" s="183"/>
      <c r="S3393" s="183">
        <v>0</v>
      </c>
      <c r="T3393" s="223">
        <v>0</v>
      </c>
      <c r="U3393" s="183">
        <v>2</v>
      </c>
      <c r="V3393" s="183"/>
      <c r="W3393" s="223"/>
      <c r="X3393" s="223"/>
      <c r="Y3393" s="166" t="s">
        <v>7182</v>
      </c>
      <c r="Z3393" s="166" t="s">
        <v>7183</v>
      </c>
      <c r="AA3393" s="203" t="s">
        <v>7184</v>
      </c>
      <c r="AB3393" s="166" t="s">
        <v>7185</v>
      </c>
      <c r="AC3393" s="166" t="s">
        <v>7186</v>
      </c>
      <c r="AD3393" s="198"/>
      <c r="AE3393" s="198" t="s">
        <v>7324</v>
      </c>
      <c r="AF3393" s="198" t="s">
        <v>7325</v>
      </c>
      <c r="AG3393" s="165" t="s">
        <v>7184</v>
      </c>
      <c r="AH3393" s="166" t="s">
        <v>7189</v>
      </c>
      <c r="AI3393" s="266"/>
      <c r="AJ3393" s="183"/>
      <c r="AK3393" s="167">
        <v>6.1935000000000002</v>
      </c>
      <c r="AL3393" s="167">
        <v>0</v>
      </c>
      <c r="AM3393" s="187">
        <f t="shared" si="489"/>
        <v>6.1935000000000002</v>
      </c>
      <c r="AN3393" s="167">
        <f t="shared" si="492"/>
        <v>6.1935000000000002</v>
      </c>
      <c r="AO3393" s="167">
        <v>0</v>
      </c>
      <c r="AP3393" s="167">
        <f t="shared" si="491"/>
        <v>6.1935000000000002</v>
      </c>
      <c r="AQ3393" s="167">
        <f t="shared" si="490"/>
        <v>185.80500000000001</v>
      </c>
      <c r="AR3393" s="193" t="s">
        <v>231</v>
      </c>
      <c r="AS3393" s="194"/>
      <c r="AT3393" s="166" t="s">
        <v>325</v>
      </c>
      <c r="AU3393" s="166" t="s">
        <v>7190</v>
      </c>
      <c r="AV3393" s="679" t="s">
        <v>7326</v>
      </c>
      <c r="AW3393" s="166" t="s">
        <v>234</v>
      </c>
      <c r="AX3393" s="2254"/>
      <c r="AY3393" s="2254"/>
      <c r="AZ3393" s="55"/>
    </row>
    <row r="3394" spans="1:52" s="2177" customFormat="1" ht="15.95" customHeight="1" x14ac:dyDescent="0.25">
      <c r="A3394" s="182">
        <v>880</v>
      </c>
      <c r="B3394" s="166" t="s">
        <v>7177</v>
      </c>
      <c r="C3394" s="170" t="s">
        <v>17640</v>
      </c>
      <c r="D3394" s="166" t="s">
        <v>19325</v>
      </c>
      <c r="E3394" s="198" t="s">
        <v>7327</v>
      </c>
      <c r="F3394" s="198" t="s">
        <v>7317</v>
      </c>
      <c r="G3394" s="198"/>
      <c r="H3394" s="166" t="s">
        <v>732</v>
      </c>
      <c r="I3394" s="166">
        <v>0</v>
      </c>
      <c r="J3394" s="166" t="s">
        <v>317</v>
      </c>
      <c r="K3394" s="198">
        <v>0</v>
      </c>
      <c r="L3394" s="166" t="s">
        <v>317</v>
      </c>
      <c r="M3394" s="198">
        <v>0</v>
      </c>
      <c r="N3394" s="186">
        <f t="shared" si="488"/>
        <v>4</v>
      </c>
      <c r="O3394" s="186">
        <v>1.5</v>
      </c>
      <c r="P3394" s="186">
        <v>6</v>
      </c>
      <c r="Q3394" s="184">
        <v>0</v>
      </c>
      <c r="R3394" s="183"/>
      <c r="S3394" s="183">
        <v>0</v>
      </c>
      <c r="T3394" s="223">
        <v>0</v>
      </c>
      <c r="U3394" s="183">
        <v>1</v>
      </c>
      <c r="V3394" s="183"/>
      <c r="W3394" s="223"/>
      <c r="X3394" s="223"/>
      <c r="Y3394" s="166" t="s">
        <v>7182</v>
      </c>
      <c r="Z3394" s="166" t="s">
        <v>7183</v>
      </c>
      <c r="AA3394" s="203" t="s">
        <v>7184</v>
      </c>
      <c r="AB3394" s="166" t="s">
        <v>7185</v>
      </c>
      <c r="AC3394" s="166" t="s">
        <v>7186</v>
      </c>
      <c r="AD3394" s="198"/>
      <c r="AE3394" s="198" t="s">
        <v>7328</v>
      </c>
      <c r="AF3394" s="198" t="s">
        <v>7329</v>
      </c>
      <c r="AG3394" s="165" t="s">
        <v>7184</v>
      </c>
      <c r="AH3394" s="166" t="s">
        <v>7189</v>
      </c>
      <c r="AI3394" s="266"/>
      <c r="AJ3394" s="183"/>
      <c r="AK3394" s="167">
        <v>2.0644999999999998</v>
      </c>
      <c r="AL3394" s="167">
        <v>0</v>
      </c>
      <c r="AM3394" s="187">
        <f t="shared" si="489"/>
        <v>2.0644999999999998</v>
      </c>
      <c r="AN3394" s="167">
        <f t="shared" si="492"/>
        <v>2.0644999999999998</v>
      </c>
      <c r="AO3394" s="167">
        <v>0</v>
      </c>
      <c r="AP3394" s="167">
        <f t="shared" si="491"/>
        <v>2.0644999999999998</v>
      </c>
      <c r="AQ3394" s="167">
        <f t="shared" si="490"/>
        <v>61.934999999999995</v>
      </c>
      <c r="AR3394" s="193" t="s">
        <v>231</v>
      </c>
      <c r="AS3394" s="194"/>
      <c r="AT3394" s="166" t="s">
        <v>325</v>
      </c>
      <c r="AU3394" s="166" t="s">
        <v>7190</v>
      </c>
      <c r="AV3394" s="679" t="s">
        <v>7330</v>
      </c>
      <c r="AW3394" s="166" t="s">
        <v>234</v>
      </c>
      <c r="AX3394" s="2254"/>
      <c r="AY3394" s="2254"/>
      <c r="AZ3394" s="55"/>
    </row>
    <row r="3395" spans="1:52" s="2177" customFormat="1" ht="15.95" customHeight="1" x14ac:dyDescent="0.25">
      <c r="A3395" s="182">
        <v>881</v>
      </c>
      <c r="B3395" s="166" t="s">
        <v>7177</v>
      </c>
      <c r="C3395" s="170" t="s">
        <v>17640</v>
      </c>
      <c r="D3395" s="166" t="s">
        <v>19326</v>
      </c>
      <c r="E3395" s="198" t="s">
        <v>7327</v>
      </c>
      <c r="F3395" s="198" t="s">
        <v>7317</v>
      </c>
      <c r="G3395" s="198"/>
      <c r="H3395" s="166" t="s">
        <v>219</v>
      </c>
      <c r="I3395" s="166" t="s">
        <v>220</v>
      </c>
      <c r="J3395" s="198" t="s">
        <v>221</v>
      </c>
      <c r="K3395" s="166" t="s">
        <v>6216</v>
      </c>
      <c r="L3395" s="166" t="s">
        <v>317</v>
      </c>
      <c r="M3395" s="198">
        <v>0</v>
      </c>
      <c r="N3395" s="186">
        <f t="shared" si="488"/>
        <v>23.333333333333332</v>
      </c>
      <c r="O3395" s="186">
        <v>3</v>
      </c>
      <c r="P3395" s="186">
        <v>70</v>
      </c>
      <c r="Q3395" s="184">
        <v>0</v>
      </c>
      <c r="R3395" s="183"/>
      <c r="S3395" s="183">
        <v>0</v>
      </c>
      <c r="T3395" s="223">
        <v>0</v>
      </c>
      <c r="U3395" s="183">
        <v>2</v>
      </c>
      <c r="V3395" s="183"/>
      <c r="W3395" s="223"/>
      <c r="X3395" s="223"/>
      <c r="Y3395" s="166" t="s">
        <v>7182</v>
      </c>
      <c r="Z3395" s="166" t="s">
        <v>7183</v>
      </c>
      <c r="AA3395" s="203" t="s">
        <v>7184</v>
      </c>
      <c r="AB3395" s="166" t="s">
        <v>7185</v>
      </c>
      <c r="AC3395" s="166" t="s">
        <v>7186</v>
      </c>
      <c r="AD3395" s="198"/>
      <c r="AE3395" s="198" t="s">
        <v>7331</v>
      </c>
      <c r="AF3395" s="198" t="s">
        <v>7332</v>
      </c>
      <c r="AG3395" s="165" t="s">
        <v>7184</v>
      </c>
      <c r="AH3395" s="166" t="s">
        <v>7189</v>
      </c>
      <c r="AI3395" s="266"/>
      <c r="AJ3395" s="183"/>
      <c r="AK3395" s="167">
        <v>6.4</v>
      </c>
      <c r="AL3395" s="167">
        <v>0</v>
      </c>
      <c r="AM3395" s="187">
        <f t="shared" si="489"/>
        <v>6.4</v>
      </c>
      <c r="AN3395" s="167">
        <f t="shared" si="492"/>
        <v>6.4</v>
      </c>
      <c r="AO3395" s="167">
        <v>0</v>
      </c>
      <c r="AP3395" s="167">
        <f t="shared" si="491"/>
        <v>6.4</v>
      </c>
      <c r="AQ3395" s="167">
        <f t="shared" si="490"/>
        <v>192</v>
      </c>
      <c r="AR3395" s="193" t="s">
        <v>231</v>
      </c>
      <c r="AS3395" s="194"/>
      <c r="AT3395" s="166" t="s">
        <v>325</v>
      </c>
      <c r="AU3395" s="166" t="s">
        <v>7190</v>
      </c>
      <c r="AV3395" s="679" t="s">
        <v>7333</v>
      </c>
      <c r="AW3395" s="166" t="s">
        <v>234</v>
      </c>
      <c r="AX3395" s="2254"/>
      <c r="AY3395" s="2254"/>
      <c r="AZ3395" s="55"/>
    </row>
    <row r="3396" spans="1:52" s="2177" customFormat="1" ht="15.95" customHeight="1" x14ac:dyDescent="0.25">
      <c r="A3396" s="182">
        <v>882</v>
      </c>
      <c r="B3396" s="166" t="s">
        <v>7177</v>
      </c>
      <c r="C3396" s="170" t="s">
        <v>17640</v>
      </c>
      <c r="D3396" s="166" t="s">
        <v>19327</v>
      </c>
      <c r="E3396" s="198" t="s">
        <v>7327</v>
      </c>
      <c r="F3396" s="198" t="s">
        <v>7317</v>
      </c>
      <c r="G3396" s="198"/>
      <c r="H3396" s="166" t="s">
        <v>219</v>
      </c>
      <c r="I3396" s="166" t="s">
        <v>220</v>
      </c>
      <c r="J3396" s="166" t="s">
        <v>317</v>
      </c>
      <c r="K3396" s="198">
        <v>0</v>
      </c>
      <c r="L3396" s="166" t="s">
        <v>317</v>
      </c>
      <c r="M3396" s="198">
        <v>0</v>
      </c>
      <c r="N3396" s="186">
        <f t="shared" si="488"/>
        <v>4</v>
      </c>
      <c r="O3396" s="186">
        <v>1.5</v>
      </c>
      <c r="P3396" s="186">
        <v>6</v>
      </c>
      <c r="Q3396" s="184">
        <v>2</v>
      </c>
      <c r="R3396" s="183"/>
      <c r="S3396" s="183">
        <v>0</v>
      </c>
      <c r="T3396" s="223">
        <v>0</v>
      </c>
      <c r="U3396" s="183">
        <v>0</v>
      </c>
      <c r="V3396" s="183"/>
      <c r="W3396" s="223"/>
      <c r="X3396" s="223"/>
      <c r="Y3396" s="166" t="s">
        <v>7182</v>
      </c>
      <c r="Z3396" s="166" t="s">
        <v>7183</v>
      </c>
      <c r="AA3396" s="203" t="s">
        <v>7184</v>
      </c>
      <c r="AB3396" s="166" t="s">
        <v>7185</v>
      </c>
      <c r="AC3396" s="166" t="s">
        <v>7186</v>
      </c>
      <c r="AD3396" s="198"/>
      <c r="AE3396" s="198" t="s">
        <v>7334</v>
      </c>
      <c r="AF3396" s="198" t="s">
        <v>7335</v>
      </c>
      <c r="AG3396" s="165" t="s">
        <v>7184</v>
      </c>
      <c r="AH3396" s="166" t="s">
        <v>7189</v>
      </c>
      <c r="AI3396" s="266"/>
      <c r="AJ3396" s="183"/>
      <c r="AK3396" s="167">
        <v>0.29333333333333333</v>
      </c>
      <c r="AL3396" s="167">
        <v>0</v>
      </c>
      <c r="AM3396" s="187">
        <f t="shared" si="489"/>
        <v>0.29333333333333333</v>
      </c>
      <c r="AN3396" s="167">
        <f t="shared" si="492"/>
        <v>0.29333333333333333</v>
      </c>
      <c r="AO3396" s="167">
        <v>0</v>
      </c>
      <c r="AP3396" s="167">
        <f t="shared" si="491"/>
        <v>0.29333333333333333</v>
      </c>
      <c r="AQ3396" s="167">
        <f t="shared" si="490"/>
        <v>8.8000000000000007</v>
      </c>
      <c r="AR3396" s="193" t="s">
        <v>231</v>
      </c>
      <c r="AS3396" s="194"/>
      <c r="AT3396" s="166" t="s">
        <v>325</v>
      </c>
      <c r="AU3396" s="166" t="s">
        <v>7190</v>
      </c>
      <c r="AV3396" s="679" t="s">
        <v>7336</v>
      </c>
      <c r="AW3396" s="166" t="s">
        <v>234</v>
      </c>
      <c r="AX3396" s="2254"/>
      <c r="AY3396" s="2254"/>
      <c r="AZ3396" s="55"/>
    </row>
    <row r="3397" spans="1:52" s="2177" customFormat="1" ht="15.95" customHeight="1" x14ac:dyDescent="0.25">
      <c r="A3397" s="182">
        <v>883</v>
      </c>
      <c r="B3397" s="166" t="s">
        <v>7177</v>
      </c>
      <c r="C3397" s="170" t="s">
        <v>17640</v>
      </c>
      <c r="D3397" s="166" t="s">
        <v>19328</v>
      </c>
      <c r="E3397" s="198" t="s">
        <v>7316</v>
      </c>
      <c r="F3397" s="198" t="s">
        <v>7317</v>
      </c>
      <c r="G3397" s="198"/>
      <c r="H3397" s="166" t="s">
        <v>219</v>
      </c>
      <c r="I3397" s="166" t="s">
        <v>220</v>
      </c>
      <c r="J3397" s="166" t="s">
        <v>317</v>
      </c>
      <c r="K3397" s="166">
        <v>0</v>
      </c>
      <c r="L3397" s="166" t="s">
        <v>317</v>
      </c>
      <c r="M3397" s="198">
        <v>0</v>
      </c>
      <c r="N3397" s="186">
        <f t="shared" si="488"/>
        <v>4</v>
      </c>
      <c r="O3397" s="186">
        <v>1.5</v>
      </c>
      <c r="P3397" s="186">
        <v>6</v>
      </c>
      <c r="Q3397" s="184">
        <v>1</v>
      </c>
      <c r="R3397" s="183"/>
      <c r="S3397" s="183">
        <v>0</v>
      </c>
      <c r="T3397" s="223">
        <v>0</v>
      </c>
      <c r="U3397" s="183">
        <v>0</v>
      </c>
      <c r="V3397" s="183"/>
      <c r="W3397" s="223"/>
      <c r="X3397" s="223"/>
      <c r="Y3397" s="166" t="s">
        <v>7182</v>
      </c>
      <c r="Z3397" s="166" t="s">
        <v>7183</v>
      </c>
      <c r="AA3397" s="203" t="s">
        <v>7184</v>
      </c>
      <c r="AB3397" s="166" t="s">
        <v>7185</v>
      </c>
      <c r="AC3397" s="166" t="s">
        <v>7186</v>
      </c>
      <c r="AD3397" s="198"/>
      <c r="AE3397" s="198" t="s">
        <v>7337</v>
      </c>
      <c r="AF3397" s="198" t="s">
        <v>7338</v>
      </c>
      <c r="AG3397" s="165" t="s">
        <v>7184</v>
      </c>
      <c r="AH3397" s="166" t="s">
        <v>7189</v>
      </c>
      <c r="AI3397" s="266"/>
      <c r="AJ3397" s="183"/>
      <c r="AK3397" s="167">
        <v>0.14099999999999999</v>
      </c>
      <c r="AL3397" s="167">
        <v>0</v>
      </c>
      <c r="AM3397" s="187">
        <f t="shared" si="489"/>
        <v>0.14099999999999999</v>
      </c>
      <c r="AN3397" s="167">
        <f t="shared" si="492"/>
        <v>0.14099999999999999</v>
      </c>
      <c r="AO3397" s="167">
        <v>0</v>
      </c>
      <c r="AP3397" s="167">
        <f t="shared" si="491"/>
        <v>0.14099999999999999</v>
      </c>
      <c r="AQ3397" s="167">
        <f t="shared" si="490"/>
        <v>4.2299999999999995</v>
      </c>
      <c r="AR3397" s="193" t="s">
        <v>231</v>
      </c>
      <c r="AS3397" s="194"/>
      <c r="AT3397" s="166" t="s">
        <v>325</v>
      </c>
      <c r="AU3397" s="166" t="s">
        <v>7190</v>
      </c>
      <c r="AV3397" s="679" t="s">
        <v>7339</v>
      </c>
      <c r="AW3397" s="166" t="s">
        <v>234</v>
      </c>
      <c r="AX3397" s="2254"/>
      <c r="AY3397" s="2254"/>
      <c r="AZ3397" s="55"/>
    </row>
    <row r="3398" spans="1:52" s="2177" customFormat="1" ht="15.95" customHeight="1" x14ac:dyDescent="0.25">
      <c r="A3398" s="182">
        <v>884</v>
      </c>
      <c r="B3398" s="166" t="s">
        <v>7177</v>
      </c>
      <c r="C3398" s="170" t="s">
        <v>17640</v>
      </c>
      <c r="D3398" s="166" t="s">
        <v>19329</v>
      </c>
      <c r="E3398" s="198"/>
      <c r="F3398" s="198"/>
      <c r="G3398" s="198"/>
      <c r="H3398" s="166" t="s">
        <v>219</v>
      </c>
      <c r="I3398" s="166" t="s">
        <v>220</v>
      </c>
      <c r="J3398" s="198" t="s">
        <v>221</v>
      </c>
      <c r="K3398" s="166" t="s">
        <v>7181</v>
      </c>
      <c r="L3398" s="166" t="s">
        <v>317</v>
      </c>
      <c r="M3398" s="198">
        <v>0</v>
      </c>
      <c r="N3398" s="186">
        <f t="shared" si="488"/>
        <v>10</v>
      </c>
      <c r="O3398" s="186">
        <v>2</v>
      </c>
      <c r="P3398" s="186">
        <v>20</v>
      </c>
      <c r="Q3398" s="184">
        <v>8</v>
      </c>
      <c r="R3398" s="183"/>
      <c r="S3398" s="183">
        <v>0</v>
      </c>
      <c r="T3398" s="223">
        <v>0</v>
      </c>
      <c r="U3398" s="183">
        <v>0</v>
      </c>
      <c r="V3398" s="183"/>
      <c r="W3398" s="223"/>
      <c r="X3398" s="223"/>
      <c r="Y3398" s="166" t="s">
        <v>7182</v>
      </c>
      <c r="Z3398" s="166" t="s">
        <v>7183</v>
      </c>
      <c r="AA3398" s="203" t="s">
        <v>7184</v>
      </c>
      <c r="AB3398" s="166" t="s">
        <v>7185</v>
      </c>
      <c r="AC3398" s="166" t="s">
        <v>7186</v>
      </c>
      <c r="AD3398" s="198"/>
      <c r="AE3398" s="198" t="s">
        <v>7340</v>
      </c>
      <c r="AF3398" s="198" t="s">
        <v>7341</v>
      </c>
      <c r="AG3398" s="165" t="s">
        <v>7184</v>
      </c>
      <c r="AH3398" s="166" t="s">
        <v>7189</v>
      </c>
      <c r="AI3398" s="266"/>
      <c r="AJ3398" s="183"/>
      <c r="AK3398" s="167">
        <v>1.173</v>
      </c>
      <c r="AL3398" s="167">
        <v>0</v>
      </c>
      <c r="AM3398" s="187">
        <f t="shared" si="489"/>
        <v>1.173</v>
      </c>
      <c r="AN3398" s="167">
        <f t="shared" si="492"/>
        <v>1.173</v>
      </c>
      <c r="AO3398" s="167">
        <v>0</v>
      </c>
      <c r="AP3398" s="167">
        <f t="shared" si="491"/>
        <v>1.173</v>
      </c>
      <c r="AQ3398" s="167">
        <f t="shared" si="490"/>
        <v>35.19</v>
      </c>
      <c r="AR3398" s="193" t="s">
        <v>231</v>
      </c>
      <c r="AS3398" s="194"/>
      <c r="AT3398" s="166" t="s">
        <v>325</v>
      </c>
      <c r="AU3398" s="166" t="s">
        <v>7190</v>
      </c>
      <c r="AV3398" s="679" t="s">
        <v>7342</v>
      </c>
      <c r="AW3398" s="166" t="s">
        <v>234</v>
      </c>
      <c r="AX3398" s="2254"/>
      <c r="AY3398" s="2254"/>
      <c r="AZ3398" s="55"/>
    </row>
    <row r="3399" spans="1:52" s="2177" customFormat="1" ht="15.95" customHeight="1" x14ac:dyDescent="0.25">
      <c r="A3399" s="182">
        <v>885</v>
      </c>
      <c r="B3399" s="166" t="s">
        <v>7177</v>
      </c>
      <c r="C3399" s="170" t="s">
        <v>17640</v>
      </c>
      <c r="D3399" s="166" t="s">
        <v>19330</v>
      </c>
      <c r="E3399" s="166" t="s">
        <v>7343</v>
      </c>
      <c r="F3399" s="166" t="s">
        <v>7344</v>
      </c>
      <c r="G3399" s="198"/>
      <c r="H3399" s="166" t="s">
        <v>732</v>
      </c>
      <c r="I3399" s="166">
        <v>0</v>
      </c>
      <c r="J3399" s="166" t="s">
        <v>317</v>
      </c>
      <c r="K3399" s="166">
        <v>0</v>
      </c>
      <c r="L3399" s="166" t="s">
        <v>317</v>
      </c>
      <c r="M3399" s="198">
        <v>0</v>
      </c>
      <c r="N3399" s="186">
        <f t="shared" si="488"/>
        <v>7.5</v>
      </c>
      <c r="O3399" s="186">
        <v>2</v>
      </c>
      <c r="P3399" s="186">
        <v>15</v>
      </c>
      <c r="Q3399" s="184">
        <v>4</v>
      </c>
      <c r="R3399" s="183"/>
      <c r="S3399" s="183">
        <v>0</v>
      </c>
      <c r="T3399" s="223">
        <v>0</v>
      </c>
      <c r="U3399" s="183">
        <v>0</v>
      </c>
      <c r="V3399" s="183"/>
      <c r="W3399" s="223"/>
      <c r="X3399" s="223"/>
      <c r="Y3399" s="166" t="s">
        <v>7182</v>
      </c>
      <c r="Z3399" s="166" t="s">
        <v>7183</v>
      </c>
      <c r="AA3399" s="203" t="s">
        <v>7184</v>
      </c>
      <c r="AB3399" s="166" t="s">
        <v>7185</v>
      </c>
      <c r="AC3399" s="166" t="s">
        <v>7186</v>
      </c>
      <c r="AD3399" s="198"/>
      <c r="AE3399" s="198" t="s">
        <v>7345</v>
      </c>
      <c r="AF3399" s="198" t="s">
        <v>7346</v>
      </c>
      <c r="AG3399" s="165" t="s">
        <v>7184</v>
      </c>
      <c r="AH3399" s="166" t="s">
        <v>7189</v>
      </c>
      <c r="AI3399" s="266"/>
      <c r="AJ3399" s="183"/>
      <c r="AK3399" s="167">
        <v>4.5465999999999998</v>
      </c>
      <c r="AL3399" s="167">
        <v>0</v>
      </c>
      <c r="AM3399" s="187">
        <f t="shared" si="489"/>
        <v>4.5465999999999998</v>
      </c>
      <c r="AN3399" s="167">
        <f t="shared" si="492"/>
        <v>4.5465999999999998</v>
      </c>
      <c r="AO3399" s="167">
        <v>0</v>
      </c>
      <c r="AP3399" s="167">
        <f t="shared" si="491"/>
        <v>4.5465999999999998</v>
      </c>
      <c r="AQ3399" s="167">
        <f t="shared" si="490"/>
        <v>136.398</v>
      </c>
      <c r="AR3399" s="193" t="s">
        <v>231</v>
      </c>
      <c r="AS3399" s="194"/>
      <c r="AT3399" s="166" t="s">
        <v>325</v>
      </c>
      <c r="AU3399" s="166" t="s">
        <v>7190</v>
      </c>
      <c r="AV3399" s="679" t="s">
        <v>7347</v>
      </c>
      <c r="AW3399" s="166" t="s">
        <v>234</v>
      </c>
      <c r="AX3399" s="2254"/>
      <c r="AY3399" s="2254"/>
      <c r="AZ3399" s="55"/>
    </row>
    <row r="3400" spans="1:52" s="2177" customFormat="1" ht="15.95" customHeight="1" x14ac:dyDescent="0.25">
      <c r="A3400" s="182">
        <v>886</v>
      </c>
      <c r="B3400" s="166" t="s">
        <v>7177</v>
      </c>
      <c r="C3400" s="170" t="s">
        <v>17640</v>
      </c>
      <c r="D3400" s="166" t="s">
        <v>19331</v>
      </c>
      <c r="E3400" s="166" t="s">
        <v>7348</v>
      </c>
      <c r="F3400" s="166" t="s">
        <v>7349</v>
      </c>
      <c r="G3400" s="198"/>
      <c r="H3400" s="166" t="s">
        <v>219</v>
      </c>
      <c r="I3400" s="166" t="s">
        <v>220</v>
      </c>
      <c r="J3400" s="198" t="s">
        <v>221</v>
      </c>
      <c r="K3400" s="166" t="s">
        <v>7181</v>
      </c>
      <c r="L3400" s="166" t="s">
        <v>317</v>
      </c>
      <c r="M3400" s="198">
        <v>0</v>
      </c>
      <c r="N3400" s="186">
        <f t="shared" si="488"/>
        <v>8.25</v>
      </c>
      <c r="O3400" s="186">
        <v>2</v>
      </c>
      <c r="P3400" s="1561">
        <v>16.5</v>
      </c>
      <c r="Q3400" s="184">
        <v>8</v>
      </c>
      <c r="R3400" s="183"/>
      <c r="S3400" s="183">
        <v>0</v>
      </c>
      <c r="T3400" s="223">
        <v>0</v>
      </c>
      <c r="U3400" s="183">
        <v>0</v>
      </c>
      <c r="V3400" s="183"/>
      <c r="W3400" s="223"/>
      <c r="X3400" s="223"/>
      <c r="Y3400" s="166" t="s">
        <v>7182</v>
      </c>
      <c r="Z3400" s="166" t="s">
        <v>7183</v>
      </c>
      <c r="AA3400" s="203" t="s">
        <v>7184</v>
      </c>
      <c r="AB3400" s="166" t="s">
        <v>7185</v>
      </c>
      <c r="AC3400" s="166" t="s">
        <v>7186</v>
      </c>
      <c r="AD3400" s="198"/>
      <c r="AE3400" s="198" t="s">
        <v>7350</v>
      </c>
      <c r="AF3400" s="198" t="s">
        <v>7351</v>
      </c>
      <c r="AG3400" s="165" t="s">
        <v>7184</v>
      </c>
      <c r="AH3400" s="166" t="s">
        <v>7189</v>
      </c>
      <c r="AI3400" s="266"/>
      <c r="AJ3400" s="183"/>
      <c r="AK3400" s="167">
        <v>0.2838</v>
      </c>
      <c r="AL3400" s="167">
        <v>0</v>
      </c>
      <c r="AM3400" s="187">
        <f t="shared" si="489"/>
        <v>0.2838</v>
      </c>
      <c r="AN3400" s="167">
        <f t="shared" si="492"/>
        <v>0.2838</v>
      </c>
      <c r="AO3400" s="167">
        <v>0</v>
      </c>
      <c r="AP3400" s="167">
        <f t="shared" si="491"/>
        <v>0.2838</v>
      </c>
      <c r="AQ3400" s="167">
        <f t="shared" si="490"/>
        <v>8.5139999999999993</v>
      </c>
      <c r="AR3400" s="193" t="s">
        <v>231</v>
      </c>
      <c r="AS3400" s="194"/>
      <c r="AT3400" s="166" t="s">
        <v>325</v>
      </c>
      <c r="AU3400" s="166" t="s">
        <v>7190</v>
      </c>
      <c r="AV3400" s="679" t="s">
        <v>7352</v>
      </c>
      <c r="AW3400" s="166" t="s">
        <v>234</v>
      </c>
      <c r="AX3400" s="2254"/>
      <c r="AY3400" s="2254"/>
      <c r="AZ3400" s="55"/>
    </row>
    <row r="3401" spans="1:52" s="2177" customFormat="1" ht="15.95" customHeight="1" x14ac:dyDescent="0.25">
      <c r="A3401" s="182">
        <v>887</v>
      </c>
      <c r="B3401" s="166" t="s">
        <v>7177</v>
      </c>
      <c r="C3401" s="170" t="s">
        <v>17640</v>
      </c>
      <c r="D3401" s="166" t="s">
        <v>7353</v>
      </c>
      <c r="E3401" s="166" t="s">
        <v>7354</v>
      </c>
      <c r="F3401" s="166" t="s">
        <v>7355</v>
      </c>
      <c r="G3401" s="198"/>
      <c r="H3401" s="166" t="s">
        <v>219</v>
      </c>
      <c r="I3401" s="166" t="s">
        <v>220</v>
      </c>
      <c r="J3401" s="198" t="s">
        <v>221</v>
      </c>
      <c r="K3401" s="166" t="s">
        <v>7181</v>
      </c>
      <c r="L3401" s="166" t="s">
        <v>317</v>
      </c>
      <c r="M3401" s="198">
        <v>0</v>
      </c>
      <c r="N3401" s="186">
        <f t="shared" si="488"/>
        <v>7.1</v>
      </c>
      <c r="O3401" s="186">
        <v>2</v>
      </c>
      <c r="P3401" s="1561">
        <v>14.2</v>
      </c>
      <c r="Q3401" s="184">
        <v>6</v>
      </c>
      <c r="R3401" s="183"/>
      <c r="S3401" s="183">
        <v>0</v>
      </c>
      <c r="T3401" s="223">
        <v>0</v>
      </c>
      <c r="U3401" s="183">
        <v>0</v>
      </c>
      <c r="V3401" s="183"/>
      <c r="W3401" s="223"/>
      <c r="X3401" s="223"/>
      <c r="Y3401" s="166" t="s">
        <v>7182</v>
      </c>
      <c r="Z3401" s="166" t="s">
        <v>7183</v>
      </c>
      <c r="AA3401" s="203" t="s">
        <v>7184</v>
      </c>
      <c r="AB3401" s="166" t="s">
        <v>7185</v>
      </c>
      <c r="AC3401" s="166" t="s">
        <v>7186</v>
      </c>
      <c r="AD3401" s="198"/>
      <c r="AE3401" s="198" t="s">
        <v>7356</v>
      </c>
      <c r="AF3401" s="198" t="s">
        <v>7357</v>
      </c>
      <c r="AG3401" s="165" t="s">
        <v>7184</v>
      </c>
      <c r="AH3401" s="166" t="s">
        <v>7189</v>
      </c>
      <c r="AI3401" s="266"/>
      <c r="AJ3401" s="183"/>
      <c r="AK3401" s="167">
        <v>0.44</v>
      </c>
      <c r="AL3401" s="167">
        <v>0</v>
      </c>
      <c r="AM3401" s="187">
        <f t="shared" si="489"/>
        <v>0.44</v>
      </c>
      <c r="AN3401" s="167">
        <f t="shared" si="492"/>
        <v>0.44</v>
      </c>
      <c r="AO3401" s="167">
        <v>0</v>
      </c>
      <c r="AP3401" s="167">
        <f t="shared" si="491"/>
        <v>0.44</v>
      </c>
      <c r="AQ3401" s="167">
        <f t="shared" si="490"/>
        <v>13.2</v>
      </c>
      <c r="AR3401" s="193" t="s">
        <v>231</v>
      </c>
      <c r="AS3401" s="194"/>
      <c r="AT3401" s="166" t="s">
        <v>325</v>
      </c>
      <c r="AU3401" s="166" t="s">
        <v>7190</v>
      </c>
      <c r="AV3401" s="679" t="s">
        <v>7358</v>
      </c>
      <c r="AW3401" s="166" t="s">
        <v>234</v>
      </c>
      <c r="AX3401" s="2254"/>
      <c r="AY3401" s="2254"/>
      <c r="AZ3401" s="55"/>
    </row>
    <row r="3402" spans="1:52" s="2177" customFormat="1" ht="15.95" customHeight="1" x14ac:dyDescent="0.25">
      <c r="A3402" s="182">
        <v>888</v>
      </c>
      <c r="B3402" s="166" t="s">
        <v>7177</v>
      </c>
      <c r="C3402" s="170" t="s">
        <v>17640</v>
      </c>
      <c r="D3402" s="166" t="s">
        <v>7359</v>
      </c>
      <c r="E3402" s="166" t="s">
        <v>7360</v>
      </c>
      <c r="F3402" s="166" t="s">
        <v>7361</v>
      </c>
      <c r="G3402" s="198"/>
      <c r="H3402" s="166" t="s">
        <v>732</v>
      </c>
      <c r="I3402" s="166">
        <v>0</v>
      </c>
      <c r="J3402" s="166" t="s">
        <v>317</v>
      </c>
      <c r="K3402" s="198">
        <v>0</v>
      </c>
      <c r="L3402" s="166" t="s">
        <v>317</v>
      </c>
      <c r="M3402" s="198">
        <v>0</v>
      </c>
      <c r="N3402" s="186">
        <f t="shared" si="488"/>
        <v>2</v>
      </c>
      <c r="O3402" s="186">
        <v>1.5</v>
      </c>
      <c r="P3402" s="186">
        <v>3</v>
      </c>
      <c r="Q3402" s="184">
        <v>2</v>
      </c>
      <c r="R3402" s="183"/>
      <c r="S3402" s="183">
        <v>0</v>
      </c>
      <c r="T3402" s="223">
        <v>0</v>
      </c>
      <c r="U3402" s="183">
        <v>0</v>
      </c>
      <c r="V3402" s="183"/>
      <c r="W3402" s="223"/>
      <c r="X3402" s="223"/>
      <c r="Y3402" s="166" t="s">
        <v>7182</v>
      </c>
      <c r="Z3402" s="166" t="s">
        <v>7183</v>
      </c>
      <c r="AA3402" s="203" t="s">
        <v>7184</v>
      </c>
      <c r="AB3402" s="166" t="s">
        <v>7185</v>
      </c>
      <c r="AC3402" s="166" t="s">
        <v>7186</v>
      </c>
      <c r="AD3402" s="198"/>
      <c r="AE3402" s="198" t="s">
        <v>7362</v>
      </c>
      <c r="AF3402" s="198" t="s">
        <v>7363</v>
      </c>
      <c r="AG3402" s="165" t="s">
        <v>7184</v>
      </c>
      <c r="AH3402" s="166" t="s">
        <v>7189</v>
      </c>
      <c r="AI3402" s="266"/>
      <c r="AJ3402" s="183"/>
      <c r="AK3402" s="167">
        <v>7.3330000000000006E-2</v>
      </c>
      <c r="AL3402" s="167">
        <v>0</v>
      </c>
      <c r="AM3402" s="187">
        <f t="shared" si="489"/>
        <v>7.3330000000000006E-2</v>
      </c>
      <c r="AN3402" s="167">
        <f t="shared" si="492"/>
        <v>7.3330000000000006E-2</v>
      </c>
      <c r="AO3402" s="167">
        <v>0</v>
      </c>
      <c r="AP3402" s="167">
        <f t="shared" si="491"/>
        <v>7.3330000000000006E-2</v>
      </c>
      <c r="AQ3402" s="167">
        <f t="shared" si="490"/>
        <v>2.1999000000000004</v>
      </c>
      <c r="AR3402" s="193" t="s">
        <v>231</v>
      </c>
      <c r="AS3402" s="194"/>
      <c r="AT3402" s="166" t="s">
        <v>325</v>
      </c>
      <c r="AU3402" s="166" t="s">
        <v>7190</v>
      </c>
      <c r="AV3402" s="679" t="s">
        <v>7364</v>
      </c>
      <c r="AW3402" s="166" t="s">
        <v>234</v>
      </c>
      <c r="AX3402" s="2254"/>
      <c r="AY3402" s="2254"/>
      <c r="AZ3402" s="55"/>
    </row>
    <row r="3403" spans="1:52" s="2177" customFormat="1" ht="15.95" customHeight="1" x14ac:dyDescent="0.25">
      <c r="A3403" s="182">
        <v>889</v>
      </c>
      <c r="B3403" s="166" t="s">
        <v>7177</v>
      </c>
      <c r="C3403" s="170" t="s">
        <v>17640</v>
      </c>
      <c r="D3403" s="166" t="s">
        <v>19332</v>
      </c>
      <c r="E3403" s="166"/>
      <c r="F3403" s="166"/>
      <c r="G3403" s="198"/>
      <c r="H3403" s="166" t="s">
        <v>219</v>
      </c>
      <c r="I3403" s="166" t="s">
        <v>7241</v>
      </c>
      <c r="J3403" s="166" t="s">
        <v>317</v>
      </c>
      <c r="K3403" s="198">
        <v>0</v>
      </c>
      <c r="L3403" s="166" t="s">
        <v>317</v>
      </c>
      <c r="M3403" s="198">
        <v>0</v>
      </c>
      <c r="N3403" s="186">
        <f t="shared" si="488"/>
        <v>12</v>
      </c>
      <c r="O3403" s="186">
        <v>2</v>
      </c>
      <c r="P3403" s="186">
        <v>24</v>
      </c>
      <c r="Q3403" s="184">
        <v>0</v>
      </c>
      <c r="R3403" s="183"/>
      <c r="S3403" s="183">
        <v>0</v>
      </c>
      <c r="T3403" s="223">
        <v>0</v>
      </c>
      <c r="U3403" s="183">
        <v>2</v>
      </c>
      <c r="V3403" s="183"/>
      <c r="W3403" s="223"/>
      <c r="X3403" s="223"/>
      <c r="Y3403" s="166" t="s">
        <v>7182</v>
      </c>
      <c r="Z3403" s="166" t="s">
        <v>7183</v>
      </c>
      <c r="AA3403" s="203" t="s">
        <v>7184</v>
      </c>
      <c r="AB3403" s="166" t="s">
        <v>7185</v>
      </c>
      <c r="AC3403" s="166" t="s">
        <v>7186</v>
      </c>
      <c r="AD3403" s="198"/>
      <c r="AE3403" s="198" t="s">
        <v>7365</v>
      </c>
      <c r="AF3403" s="198" t="s">
        <v>7366</v>
      </c>
      <c r="AG3403" s="165" t="s">
        <v>7184</v>
      </c>
      <c r="AH3403" s="166" t="s">
        <v>7189</v>
      </c>
      <c r="AI3403" s="266"/>
      <c r="AJ3403" s="183"/>
      <c r="AK3403" s="167">
        <v>0.68</v>
      </c>
      <c r="AL3403" s="167">
        <v>0</v>
      </c>
      <c r="AM3403" s="187">
        <f t="shared" si="489"/>
        <v>0.68</v>
      </c>
      <c r="AN3403" s="167">
        <f t="shared" si="492"/>
        <v>0.68</v>
      </c>
      <c r="AO3403" s="167">
        <v>0</v>
      </c>
      <c r="AP3403" s="167">
        <f t="shared" si="491"/>
        <v>0.68</v>
      </c>
      <c r="AQ3403" s="167">
        <f t="shared" si="490"/>
        <v>20.400000000000002</v>
      </c>
      <c r="AR3403" s="193" t="s">
        <v>231</v>
      </c>
      <c r="AS3403" s="194"/>
      <c r="AT3403" s="166" t="s">
        <v>325</v>
      </c>
      <c r="AU3403" s="166" t="s">
        <v>7190</v>
      </c>
      <c r="AV3403" s="679" t="s">
        <v>7367</v>
      </c>
      <c r="AW3403" s="166" t="s">
        <v>234</v>
      </c>
      <c r="AX3403" s="2254"/>
      <c r="AY3403" s="2254"/>
      <c r="AZ3403" s="55"/>
    </row>
    <row r="3404" spans="1:52" s="2177" customFormat="1" ht="15.95" customHeight="1" x14ac:dyDescent="0.25">
      <c r="A3404" s="182">
        <v>890</v>
      </c>
      <c r="B3404" s="166" t="s">
        <v>7177</v>
      </c>
      <c r="C3404" s="170" t="s">
        <v>17640</v>
      </c>
      <c r="D3404" s="166" t="s">
        <v>19332</v>
      </c>
      <c r="E3404" s="166" t="s">
        <v>7368</v>
      </c>
      <c r="F3404" s="166" t="s">
        <v>7369</v>
      </c>
      <c r="G3404" s="198"/>
      <c r="H3404" s="166" t="s">
        <v>732</v>
      </c>
      <c r="I3404" s="166">
        <v>0</v>
      </c>
      <c r="J3404" s="166" t="s">
        <v>317</v>
      </c>
      <c r="K3404" s="166">
        <v>0</v>
      </c>
      <c r="L3404" s="166" t="s">
        <v>317</v>
      </c>
      <c r="M3404" s="198">
        <v>0</v>
      </c>
      <c r="N3404" s="186">
        <f t="shared" si="488"/>
        <v>4</v>
      </c>
      <c r="O3404" s="186">
        <v>1.5</v>
      </c>
      <c r="P3404" s="186">
        <v>6</v>
      </c>
      <c r="Q3404" s="184">
        <v>2</v>
      </c>
      <c r="R3404" s="183"/>
      <c r="S3404" s="183">
        <v>0</v>
      </c>
      <c r="T3404" s="223">
        <v>0</v>
      </c>
      <c r="U3404" s="183">
        <v>0</v>
      </c>
      <c r="V3404" s="183"/>
      <c r="W3404" s="223"/>
      <c r="X3404" s="223"/>
      <c r="Y3404" s="166" t="s">
        <v>7182</v>
      </c>
      <c r="Z3404" s="166" t="s">
        <v>7183</v>
      </c>
      <c r="AA3404" s="203" t="s">
        <v>7184</v>
      </c>
      <c r="AB3404" s="166" t="s">
        <v>7185</v>
      </c>
      <c r="AC3404" s="166" t="s">
        <v>7186</v>
      </c>
      <c r="AD3404" s="198"/>
      <c r="AE3404" s="198" t="s">
        <v>7370</v>
      </c>
      <c r="AF3404" s="198" t="s">
        <v>7371</v>
      </c>
      <c r="AG3404" s="165" t="s">
        <v>7184</v>
      </c>
      <c r="AH3404" s="166" t="s">
        <v>7189</v>
      </c>
      <c r="AI3404" s="266"/>
      <c r="AJ3404" s="183"/>
      <c r="AK3404" s="167">
        <v>2.2400000000000002</v>
      </c>
      <c r="AL3404" s="167">
        <v>0</v>
      </c>
      <c r="AM3404" s="187">
        <f t="shared" si="489"/>
        <v>2.2400000000000002</v>
      </c>
      <c r="AN3404" s="167">
        <f t="shared" si="492"/>
        <v>2.2400000000000002</v>
      </c>
      <c r="AO3404" s="167">
        <v>0</v>
      </c>
      <c r="AP3404" s="167">
        <f t="shared" si="491"/>
        <v>2.2400000000000002</v>
      </c>
      <c r="AQ3404" s="167">
        <f t="shared" si="490"/>
        <v>67.2</v>
      </c>
      <c r="AR3404" s="193" t="s">
        <v>231</v>
      </c>
      <c r="AS3404" s="194"/>
      <c r="AT3404" s="166" t="s">
        <v>325</v>
      </c>
      <c r="AU3404" s="166" t="s">
        <v>7190</v>
      </c>
      <c r="AV3404" s="679" t="s">
        <v>7367</v>
      </c>
      <c r="AW3404" s="166" t="s">
        <v>234</v>
      </c>
      <c r="AX3404" s="2254"/>
      <c r="AY3404" s="2254"/>
      <c r="AZ3404" s="55"/>
    </row>
    <row r="3405" spans="1:52" s="2177" customFormat="1" ht="15.95" customHeight="1" x14ac:dyDescent="0.25">
      <c r="A3405" s="182">
        <v>891</v>
      </c>
      <c r="B3405" s="166" t="s">
        <v>7177</v>
      </c>
      <c r="C3405" s="170" t="s">
        <v>17640</v>
      </c>
      <c r="D3405" s="166" t="s">
        <v>19333</v>
      </c>
      <c r="E3405" s="166" t="s">
        <v>7372</v>
      </c>
      <c r="F3405" s="166" t="s">
        <v>7373</v>
      </c>
      <c r="G3405" s="198"/>
      <c r="H3405" s="166" t="s">
        <v>219</v>
      </c>
      <c r="I3405" s="166" t="s">
        <v>220</v>
      </c>
      <c r="J3405" s="198" t="s">
        <v>221</v>
      </c>
      <c r="K3405" s="166" t="s">
        <v>7181</v>
      </c>
      <c r="L3405" s="166" t="s">
        <v>317</v>
      </c>
      <c r="M3405" s="198">
        <v>0</v>
      </c>
      <c r="N3405" s="186">
        <f t="shared" si="488"/>
        <v>1.3333333333333333</v>
      </c>
      <c r="O3405" s="186">
        <v>1.5</v>
      </c>
      <c r="P3405" s="186">
        <v>2</v>
      </c>
      <c r="Q3405" s="184">
        <v>1</v>
      </c>
      <c r="R3405" s="183"/>
      <c r="S3405" s="183">
        <v>0</v>
      </c>
      <c r="T3405" s="223">
        <v>0</v>
      </c>
      <c r="U3405" s="183">
        <v>0</v>
      </c>
      <c r="V3405" s="183"/>
      <c r="W3405" s="223"/>
      <c r="X3405" s="223"/>
      <c r="Y3405" s="166" t="s">
        <v>7182</v>
      </c>
      <c r="Z3405" s="166" t="s">
        <v>7183</v>
      </c>
      <c r="AA3405" s="203" t="s">
        <v>7184</v>
      </c>
      <c r="AB3405" s="166" t="s">
        <v>7185</v>
      </c>
      <c r="AC3405" s="166" t="s">
        <v>7186</v>
      </c>
      <c r="AD3405" s="198"/>
      <c r="AE3405" s="198" t="s">
        <v>7374</v>
      </c>
      <c r="AF3405" s="198" t="s">
        <v>7375</v>
      </c>
      <c r="AG3405" s="165" t="s">
        <v>7184</v>
      </c>
      <c r="AH3405" s="166" t="s">
        <v>7189</v>
      </c>
      <c r="AI3405" s="266"/>
      <c r="AJ3405" s="183"/>
      <c r="AK3405" s="167">
        <v>3.6659999999999998E-2</v>
      </c>
      <c r="AL3405" s="167">
        <v>0</v>
      </c>
      <c r="AM3405" s="187">
        <f t="shared" si="489"/>
        <v>3.6659999999999998E-2</v>
      </c>
      <c r="AN3405" s="167">
        <f t="shared" si="492"/>
        <v>3.6659999999999998E-2</v>
      </c>
      <c r="AO3405" s="167">
        <v>0</v>
      </c>
      <c r="AP3405" s="167">
        <f t="shared" si="491"/>
        <v>3.6659999999999998E-2</v>
      </c>
      <c r="AQ3405" s="167">
        <f t="shared" si="490"/>
        <v>1.0997999999999999</v>
      </c>
      <c r="AR3405" s="193" t="s">
        <v>231</v>
      </c>
      <c r="AS3405" s="194"/>
      <c r="AT3405" s="166" t="s">
        <v>325</v>
      </c>
      <c r="AU3405" s="166" t="s">
        <v>7190</v>
      </c>
      <c r="AV3405" s="679" t="s">
        <v>7376</v>
      </c>
      <c r="AW3405" s="166" t="s">
        <v>234</v>
      </c>
      <c r="AX3405" s="2254"/>
      <c r="AY3405" s="2254"/>
      <c r="AZ3405" s="55"/>
    </row>
    <row r="3406" spans="1:52" s="2177" customFormat="1" ht="15.95" customHeight="1" x14ac:dyDescent="0.25">
      <c r="A3406" s="182">
        <v>892</v>
      </c>
      <c r="B3406" s="166" t="s">
        <v>7177</v>
      </c>
      <c r="C3406" s="170" t="s">
        <v>17640</v>
      </c>
      <c r="D3406" s="166" t="s">
        <v>7377</v>
      </c>
      <c r="E3406" s="166" t="s">
        <v>7378</v>
      </c>
      <c r="F3406" s="166" t="s">
        <v>7379</v>
      </c>
      <c r="G3406" s="198"/>
      <c r="H3406" s="166" t="s">
        <v>219</v>
      </c>
      <c r="I3406" s="166" t="s">
        <v>7380</v>
      </c>
      <c r="J3406" s="198" t="s">
        <v>221</v>
      </c>
      <c r="K3406" s="166" t="s">
        <v>7181</v>
      </c>
      <c r="L3406" s="166" t="s">
        <v>317</v>
      </c>
      <c r="M3406" s="198">
        <v>0</v>
      </c>
      <c r="N3406" s="186">
        <f t="shared" si="488"/>
        <v>4</v>
      </c>
      <c r="O3406" s="186">
        <v>1.5</v>
      </c>
      <c r="P3406" s="186">
        <v>6</v>
      </c>
      <c r="Q3406" s="184">
        <v>1</v>
      </c>
      <c r="R3406" s="183"/>
      <c r="S3406" s="183">
        <v>0</v>
      </c>
      <c r="T3406" s="223">
        <v>0</v>
      </c>
      <c r="U3406" s="183">
        <v>0</v>
      </c>
      <c r="V3406" s="183"/>
      <c r="W3406" s="223"/>
      <c r="X3406" s="223"/>
      <c r="Y3406" s="166" t="s">
        <v>7182</v>
      </c>
      <c r="Z3406" s="166" t="s">
        <v>7183</v>
      </c>
      <c r="AA3406" s="203" t="s">
        <v>7184</v>
      </c>
      <c r="AB3406" s="166" t="s">
        <v>7185</v>
      </c>
      <c r="AC3406" s="166" t="s">
        <v>7186</v>
      </c>
      <c r="AD3406" s="198"/>
      <c r="AE3406" s="198" t="s">
        <v>7377</v>
      </c>
      <c r="AF3406" s="198" t="s">
        <v>7377</v>
      </c>
      <c r="AG3406" s="165" t="s">
        <v>7184</v>
      </c>
      <c r="AH3406" s="166" t="s">
        <v>7189</v>
      </c>
      <c r="AI3406" s="266"/>
      <c r="AJ3406" s="183"/>
      <c r="AK3406" s="167">
        <v>0.14666000000000001</v>
      </c>
      <c r="AL3406" s="167">
        <v>0</v>
      </c>
      <c r="AM3406" s="187">
        <f t="shared" si="489"/>
        <v>0.14666000000000001</v>
      </c>
      <c r="AN3406" s="167">
        <f t="shared" si="492"/>
        <v>0.14666000000000001</v>
      </c>
      <c r="AO3406" s="167">
        <v>0</v>
      </c>
      <c r="AP3406" s="167">
        <f t="shared" si="491"/>
        <v>0.14666000000000001</v>
      </c>
      <c r="AQ3406" s="167">
        <f t="shared" si="490"/>
        <v>4.3998000000000008</v>
      </c>
      <c r="AR3406" s="193" t="s">
        <v>231</v>
      </c>
      <c r="AS3406" s="194"/>
      <c r="AT3406" s="166" t="s">
        <v>325</v>
      </c>
      <c r="AU3406" s="166" t="s">
        <v>7190</v>
      </c>
      <c r="AV3406" s="679" t="s">
        <v>7381</v>
      </c>
      <c r="AW3406" s="166" t="s">
        <v>234</v>
      </c>
      <c r="AX3406" s="2254"/>
      <c r="AY3406" s="2254"/>
      <c r="AZ3406" s="55"/>
    </row>
    <row r="3407" spans="1:52" s="2177" customFormat="1" ht="15.95" customHeight="1" x14ac:dyDescent="0.25">
      <c r="A3407" s="182">
        <v>893</v>
      </c>
      <c r="B3407" s="166" t="s">
        <v>7177</v>
      </c>
      <c r="C3407" s="170" t="s">
        <v>17640</v>
      </c>
      <c r="D3407" s="166" t="s">
        <v>19334</v>
      </c>
      <c r="E3407" s="166"/>
      <c r="F3407" s="166"/>
      <c r="G3407" s="198"/>
      <c r="H3407" s="166" t="s">
        <v>732</v>
      </c>
      <c r="I3407" s="166">
        <v>0</v>
      </c>
      <c r="J3407" s="166" t="s">
        <v>317</v>
      </c>
      <c r="K3407" s="166">
        <v>0</v>
      </c>
      <c r="L3407" s="166" t="s">
        <v>317</v>
      </c>
      <c r="M3407" s="198">
        <v>0</v>
      </c>
      <c r="N3407" s="186">
        <f t="shared" si="488"/>
        <v>5</v>
      </c>
      <c r="O3407" s="186">
        <v>2</v>
      </c>
      <c r="P3407" s="186">
        <v>10</v>
      </c>
      <c r="Q3407" s="184">
        <v>7</v>
      </c>
      <c r="R3407" s="183"/>
      <c r="S3407" s="183">
        <v>0</v>
      </c>
      <c r="T3407" s="223">
        <v>0</v>
      </c>
      <c r="U3407" s="183">
        <v>0</v>
      </c>
      <c r="V3407" s="183"/>
      <c r="W3407" s="223"/>
      <c r="X3407" s="223"/>
      <c r="Y3407" s="166" t="s">
        <v>7182</v>
      </c>
      <c r="Z3407" s="166" t="s">
        <v>7183</v>
      </c>
      <c r="AA3407" s="203" t="s">
        <v>7184</v>
      </c>
      <c r="AB3407" s="166" t="s">
        <v>7185</v>
      </c>
      <c r="AC3407" s="166" t="s">
        <v>7186</v>
      </c>
      <c r="AD3407" s="198"/>
      <c r="AE3407" s="198" t="s">
        <v>7382</v>
      </c>
      <c r="AF3407" s="198" t="s">
        <v>7383</v>
      </c>
      <c r="AG3407" s="165" t="s">
        <v>7184</v>
      </c>
      <c r="AH3407" s="166" t="s">
        <v>7189</v>
      </c>
      <c r="AI3407" s="266"/>
      <c r="AJ3407" s="183"/>
      <c r="AK3407" s="167">
        <v>2.0533299999999999</v>
      </c>
      <c r="AL3407" s="167">
        <v>0</v>
      </c>
      <c r="AM3407" s="187">
        <f t="shared" si="489"/>
        <v>2.0533299999999999</v>
      </c>
      <c r="AN3407" s="167">
        <f t="shared" si="492"/>
        <v>2.0533299999999999</v>
      </c>
      <c r="AO3407" s="167">
        <v>0</v>
      </c>
      <c r="AP3407" s="167">
        <f t="shared" si="491"/>
        <v>2.0533299999999999</v>
      </c>
      <c r="AQ3407" s="167">
        <f t="shared" si="490"/>
        <v>61.599899999999998</v>
      </c>
      <c r="AR3407" s="193" t="s">
        <v>231</v>
      </c>
      <c r="AS3407" s="194"/>
      <c r="AT3407" s="166" t="s">
        <v>325</v>
      </c>
      <c r="AU3407" s="166" t="s">
        <v>7190</v>
      </c>
      <c r="AV3407" s="679" t="s">
        <v>7384</v>
      </c>
      <c r="AW3407" s="166" t="s">
        <v>234</v>
      </c>
      <c r="AX3407" s="2254"/>
      <c r="AY3407" s="2254"/>
      <c r="AZ3407" s="55"/>
    </row>
    <row r="3408" spans="1:52" s="2177" customFormat="1" ht="15.95" customHeight="1" x14ac:dyDescent="0.25">
      <c r="A3408" s="182">
        <v>894</v>
      </c>
      <c r="B3408" s="166" t="s">
        <v>7177</v>
      </c>
      <c r="C3408" s="170" t="s">
        <v>17640</v>
      </c>
      <c r="D3408" s="166" t="s">
        <v>19335</v>
      </c>
      <c r="E3408" s="166" t="s">
        <v>7385</v>
      </c>
      <c r="F3408" s="166" t="s">
        <v>7386</v>
      </c>
      <c r="G3408" s="198"/>
      <c r="H3408" s="166" t="s">
        <v>219</v>
      </c>
      <c r="I3408" s="166" t="s">
        <v>220</v>
      </c>
      <c r="J3408" s="166" t="s">
        <v>317</v>
      </c>
      <c r="K3408" s="166">
        <v>0</v>
      </c>
      <c r="L3408" s="166" t="s">
        <v>317</v>
      </c>
      <c r="M3408" s="198">
        <v>0</v>
      </c>
      <c r="N3408" s="186">
        <f>P3408/O3408</f>
        <v>15</v>
      </c>
      <c r="O3408" s="186">
        <v>2</v>
      </c>
      <c r="P3408" s="186">
        <v>30</v>
      </c>
      <c r="Q3408" s="184">
        <v>6</v>
      </c>
      <c r="R3408" s="183"/>
      <c r="S3408" s="183">
        <v>0</v>
      </c>
      <c r="T3408" s="223">
        <v>0</v>
      </c>
      <c r="U3408" s="183">
        <v>0</v>
      </c>
      <c r="V3408" s="183"/>
      <c r="W3408" s="223"/>
      <c r="X3408" s="223"/>
      <c r="Y3408" s="166" t="s">
        <v>7182</v>
      </c>
      <c r="Z3408" s="166" t="s">
        <v>7183</v>
      </c>
      <c r="AA3408" s="203" t="s">
        <v>7184</v>
      </c>
      <c r="AB3408" s="166" t="s">
        <v>7185</v>
      </c>
      <c r="AC3408" s="166" t="s">
        <v>7186</v>
      </c>
      <c r="AD3408" s="198"/>
      <c r="AE3408" s="198" t="s">
        <v>7387</v>
      </c>
      <c r="AF3408" s="198" t="s">
        <v>7388</v>
      </c>
      <c r="AG3408" s="165" t="s">
        <v>7184</v>
      </c>
      <c r="AH3408" s="166" t="s">
        <v>7189</v>
      </c>
      <c r="AI3408" s="266"/>
      <c r="AJ3408" s="183"/>
      <c r="AK3408" s="167">
        <v>1.76</v>
      </c>
      <c r="AL3408" s="167">
        <v>0</v>
      </c>
      <c r="AM3408" s="187">
        <f t="shared" si="489"/>
        <v>1.76</v>
      </c>
      <c r="AN3408" s="167">
        <f t="shared" si="492"/>
        <v>1.76</v>
      </c>
      <c r="AO3408" s="167">
        <v>0</v>
      </c>
      <c r="AP3408" s="167">
        <f t="shared" si="491"/>
        <v>1.76</v>
      </c>
      <c r="AQ3408" s="167">
        <f t="shared" si="490"/>
        <v>52.8</v>
      </c>
      <c r="AR3408" s="193" t="s">
        <v>231</v>
      </c>
      <c r="AS3408" s="194"/>
      <c r="AT3408" s="166" t="s">
        <v>325</v>
      </c>
      <c r="AU3408" s="166" t="s">
        <v>7190</v>
      </c>
      <c r="AV3408" s="679" t="s">
        <v>7389</v>
      </c>
      <c r="AW3408" s="166" t="s">
        <v>234</v>
      </c>
      <c r="AX3408" s="2254"/>
      <c r="AY3408" s="2254"/>
      <c r="AZ3408" s="55"/>
    </row>
    <row r="3409" spans="1:52" s="2177" customFormat="1" ht="15.95" customHeight="1" x14ac:dyDescent="0.25">
      <c r="A3409" s="182">
        <v>895</v>
      </c>
      <c r="B3409" s="166" t="s">
        <v>7177</v>
      </c>
      <c r="C3409" s="170" t="s">
        <v>17640</v>
      </c>
      <c r="D3409" s="166" t="s">
        <v>19336</v>
      </c>
      <c r="E3409" s="166"/>
      <c r="F3409" s="166"/>
      <c r="G3409" s="198"/>
      <c r="H3409" s="166" t="s">
        <v>219</v>
      </c>
      <c r="I3409" s="166" t="s">
        <v>220</v>
      </c>
      <c r="J3409" s="198" t="s">
        <v>221</v>
      </c>
      <c r="K3409" s="166" t="s">
        <v>7181</v>
      </c>
      <c r="L3409" s="166" t="s">
        <v>317</v>
      </c>
      <c r="M3409" s="198">
        <v>0</v>
      </c>
      <c r="N3409" s="186">
        <f t="shared" ref="N3409:N3424" si="493">P3409/O3409</f>
        <v>15</v>
      </c>
      <c r="O3409" s="186">
        <v>2</v>
      </c>
      <c r="P3409" s="186">
        <v>30</v>
      </c>
      <c r="Q3409" s="184">
        <v>4</v>
      </c>
      <c r="R3409" s="183"/>
      <c r="S3409" s="183">
        <v>0</v>
      </c>
      <c r="T3409" s="223">
        <v>0</v>
      </c>
      <c r="U3409" s="183">
        <v>1</v>
      </c>
      <c r="V3409" s="183"/>
      <c r="W3409" s="223"/>
      <c r="X3409" s="223"/>
      <c r="Y3409" s="166" t="s">
        <v>7182</v>
      </c>
      <c r="Z3409" s="166" t="s">
        <v>7183</v>
      </c>
      <c r="AA3409" s="203" t="s">
        <v>7184</v>
      </c>
      <c r="AB3409" s="166" t="s">
        <v>7185</v>
      </c>
      <c r="AC3409" s="166" t="s">
        <v>7186</v>
      </c>
      <c r="AD3409" s="198"/>
      <c r="AE3409" s="198" t="s">
        <v>7390</v>
      </c>
      <c r="AF3409" s="198" t="s">
        <v>7391</v>
      </c>
      <c r="AG3409" s="165" t="s">
        <v>7184</v>
      </c>
      <c r="AH3409" s="166" t="s">
        <v>7189</v>
      </c>
      <c r="AI3409" s="266"/>
      <c r="AJ3409" s="183"/>
      <c r="AK3409" s="167">
        <v>4.96</v>
      </c>
      <c r="AL3409" s="167">
        <v>0</v>
      </c>
      <c r="AM3409" s="187">
        <f t="shared" si="489"/>
        <v>4.96</v>
      </c>
      <c r="AN3409" s="167">
        <f t="shared" si="492"/>
        <v>4.96</v>
      </c>
      <c r="AO3409" s="167">
        <v>0</v>
      </c>
      <c r="AP3409" s="167">
        <f t="shared" si="491"/>
        <v>4.96</v>
      </c>
      <c r="AQ3409" s="167">
        <f t="shared" si="490"/>
        <v>148.80000000000001</v>
      </c>
      <c r="AR3409" s="193" t="s">
        <v>231</v>
      </c>
      <c r="AS3409" s="194"/>
      <c r="AT3409" s="166" t="s">
        <v>325</v>
      </c>
      <c r="AU3409" s="166" t="s">
        <v>7190</v>
      </c>
      <c r="AV3409" s="679" t="s">
        <v>7392</v>
      </c>
      <c r="AW3409" s="166" t="s">
        <v>234</v>
      </c>
      <c r="AX3409" s="2254"/>
      <c r="AY3409" s="2254"/>
      <c r="AZ3409" s="55"/>
    </row>
    <row r="3410" spans="1:52" s="2177" customFormat="1" ht="15.95" customHeight="1" x14ac:dyDescent="0.25">
      <c r="A3410" s="182">
        <v>896</v>
      </c>
      <c r="B3410" s="166" t="s">
        <v>7177</v>
      </c>
      <c r="C3410" s="170" t="s">
        <v>17640</v>
      </c>
      <c r="D3410" s="166" t="s">
        <v>19337</v>
      </c>
      <c r="E3410" s="166" t="s">
        <v>7393</v>
      </c>
      <c r="F3410" s="166" t="s">
        <v>7394</v>
      </c>
      <c r="G3410" s="198"/>
      <c r="H3410" s="166" t="s">
        <v>732</v>
      </c>
      <c r="I3410" s="166">
        <v>0</v>
      </c>
      <c r="J3410" s="166" t="s">
        <v>317</v>
      </c>
      <c r="K3410" s="198">
        <v>0</v>
      </c>
      <c r="L3410" s="166" t="s">
        <v>317</v>
      </c>
      <c r="M3410" s="198">
        <v>0</v>
      </c>
      <c r="N3410" s="186">
        <f t="shared" si="493"/>
        <v>4</v>
      </c>
      <c r="O3410" s="186">
        <v>1.5</v>
      </c>
      <c r="P3410" s="186">
        <v>6</v>
      </c>
      <c r="Q3410" s="184">
        <v>2</v>
      </c>
      <c r="R3410" s="183"/>
      <c r="S3410" s="183">
        <v>0</v>
      </c>
      <c r="T3410" s="223">
        <v>0</v>
      </c>
      <c r="U3410" s="183">
        <v>0</v>
      </c>
      <c r="V3410" s="183"/>
      <c r="W3410" s="223"/>
      <c r="X3410" s="223"/>
      <c r="Y3410" s="166" t="s">
        <v>7182</v>
      </c>
      <c r="Z3410" s="166" t="s">
        <v>7183</v>
      </c>
      <c r="AA3410" s="203" t="s">
        <v>7184</v>
      </c>
      <c r="AB3410" s="166" t="s">
        <v>7185</v>
      </c>
      <c r="AC3410" s="166" t="s">
        <v>7186</v>
      </c>
      <c r="AD3410" s="198"/>
      <c r="AE3410" s="198" t="s">
        <v>7395</v>
      </c>
      <c r="AF3410" s="198" t="s">
        <v>7396</v>
      </c>
      <c r="AG3410" s="165" t="s">
        <v>7184</v>
      </c>
      <c r="AH3410" s="166" t="s">
        <v>7189</v>
      </c>
      <c r="AI3410" s="266"/>
      <c r="AJ3410" s="183"/>
      <c r="AK3410" s="167">
        <v>0.14599999999999999</v>
      </c>
      <c r="AL3410" s="167">
        <v>0</v>
      </c>
      <c r="AM3410" s="187">
        <f t="shared" si="489"/>
        <v>0.14599999999999999</v>
      </c>
      <c r="AN3410" s="167">
        <f t="shared" si="492"/>
        <v>0.14599999999999999</v>
      </c>
      <c r="AO3410" s="167">
        <v>0</v>
      </c>
      <c r="AP3410" s="167">
        <f t="shared" si="491"/>
        <v>0.14599999999999999</v>
      </c>
      <c r="AQ3410" s="167">
        <f t="shared" si="490"/>
        <v>4.38</v>
      </c>
      <c r="AR3410" s="193" t="s">
        <v>231</v>
      </c>
      <c r="AS3410" s="194"/>
      <c r="AT3410" s="166" t="s">
        <v>325</v>
      </c>
      <c r="AU3410" s="166" t="s">
        <v>7190</v>
      </c>
      <c r="AV3410" s="679" t="s">
        <v>7397</v>
      </c>
      <c r="AW3410" s="166" t="s">
        <v>234</v>
      </c>
      <c r="AX3410" s="2254"/>
      <c r="AY3410" s="2254"/>
      <c r="AZ3410" s="55"/>
    </row>
    <row r="3411" spans="1:52" s="2177" customFormat="1" ht="15.95" customHeight="1" x14ac:dyDescent="0.25">
      <c r="A3411" s="182">
        <v>897</v>
      </c>
      <c r="B3411" s="166" t="s">
        <v>7177</v>
      </c>
      <c r="C3411" s="170" t="s">
        <v>17640</v>
      </c>
      <c r="D3411" s="166" t="s">
        <v>19338</v>
      </c>
      <c r="E3411" s="166"/>
      <c r="F3411" s="166"/>
      <c r="G3411" s="198"/>
      <c r="H3411" s="166" t="s">
        <v>219</v>
      </c>
      <c r="I3411" s="166" t="s">
        <v>220</v>
      </c>
      <c r="J3411" s="166" t="s">
        <v>317</v>
      </c>
      <c r="K3411" s="166">
        <v>0</v>
      </c>
      <c r="L3411" s="166" t="s">
        <v>317</v>
      </c>
      <c r="M3411" s="198">
        <v>0</v>
      </c>
      <c r="N3411" s="186">
        <f t="shared" si="493"/>
        <v>4</v>
      </c>
      <c r="O3411" s="186">
        <v>1.5</v>
      </c>
      <c r="P3411" s="186">
        <v>6</v>
      </c>
      <c r="Q3411" s="184">
        <v>2</v>
      </c>
      <c r="R3411" s="183"/>
      <c r="S3411" s="183">
        <v>0</v>
      </c>
      <c r="T3411" s="223">
        <v>0</v>
      </c>
      <c r="U3411" s="183">
        <v>0</v>
      </c>
      <c r="V3411" s="183"/>
      <c r="W3411" s="223"/>
      <c r="X3411" s="223"/>
      <c r="Y3411" s="166" t="s">
        <v>7182</v>
      </c>
      <c r="Z3411" s="166" t="s">
        <v>7183</v>
      </c>
      <c r="AA3411" s="203" t="s">
        <v>7184</v>
      </c>
      <c r="AB3411" s="166" t="s">
        <v>7185</v>
      </c>
      <c r="AC3411" s="166" t="s">
        <v>7186</v>
      </c>
      <c r="AD3411" s="198"/>
      <c r="AE3411" s="198" t="s">
        <v>7398</v>
      </c>
      <c r="AF3411" s="198" t="s">
        <v>7399</v>
      </c>
      <c r="AG3411" s="165" t="s">
        <v>7184</v>
      </c>
      <c r="AH3411" s="166" t="s">
        <v>7189</v>
      </c>
      <c r="AI3411" s="266"/>
      <c r="AJ3411" s="183"/>
      <c r="AK3411" s="167">
        <v>7.3300000000000004E-2</v>
      </c>
      <c r="AL3411" s="167">
        <v>0</v>
      </c>
      <c r="AM3411" s="187">
        <f t="shared" si="489"/>
        <v>7.3300000000000004E-2</v>
      </c>
      <c r="AN3411" s="167">
        <f t="shared" si="492"/>
        <v>7.3300000000000004E-2</v>
      </c>
      <c r="AO3411" s="167">
        <v>0</v>
      </c>
      <c r="AP3411" s="167">
        <f t="shared" si="491"/>
        <v>7.3300000000000004E-2</v>
      </c>
      <c r="AQ3411" s="167">
        <f t="shared" si="490"/>
        <v>2.1990000000000003</v>
      </c>
      <c r="AR3411" s="193" t="s">
        <v>231</v>
      </c>
      <c r="AS3411" s="194"/>
      <c r="AT3411" s="166" t="s">
        <v>325</v>
      </c>
      <c r="AU3411" s="166" t="s">
        <v>7190</v>
      </c>
      <c r="AV3411" s="679" t="s">
        <v>7400</v>
      </c>
      <c r="AW3411" s="166" t="s">
        <v>234</v>
      </c>
      <c r="AX3411" s="2254"/>
      <c r="AY3411" s="2254"/>
      <c r="AZ3411" s="55"/>
    </row>
    <row r="3412" spans="1:52" s="2177" customFormat="1" ht="15.95" customHeight="1" x14ac:dyDescent="0.25">
      <c r="A3412" s="182">
        <v>898</v>
      </c>
      <c r="B3412" s="166" t="s">
        <v>7177</v>
      </c>
      <c r="C3412" s="170" t="s">
        <v>17640</v>
      </c>
      <c r="D3412" s="166" t="s">
        <v>19339</v>
      </c>
      <c r="E3412" s="166" t="s">
        <v>7401</v>
      </c>
      <c r="F3412" s="166" t="s">
        <v>7402</v>
      </c>
      <c r="G3412" s="198"/>
      <c r="H3412" s="166" t="s">
        <v>732</v>
      </c>
      <c r="I3412" s="166">
        <v>0</v>
      </c>
      <c r="J3412" s="166" t="s">
        <v>317</v>
      </c>
      <c r="K3412" s="166">
        <v>0</v>
      </c>
      <c r="L3412" s="166" t="s">
        <v>317</v>
      </c>
      <c r="M3412" s="198">
        <v>0</v>
      </c>
      <c r="N3412" s="186">
        <f t="shared" si="493"/>
        <v>2.6666666666666665</v>
      </c>
      <c r="O3412" s="186">
        <v>1.5</v>
      </c>
      <c r="P3412" s="186">
        <v>4</v>
      </c>
      <c r="Q3412" s="184">
        <v>0</v>
      </c>
      <c r="R3412" s="183"/>
      <c r="S3412" s="183">
        <v>0</v>
      </c>
      <c r="T3412" s="223">
        <v>0</v>
      </c>
      <c r="U3412" s="183">
        <v>1</v>
      </c>
      <c r="V3412" s="183"/>
      <c r="W3412" s="223"/>
      <c r="X3412" s="223"/>
      <c r="Y3412" s="166" t="s">
        <v>7182</v>
      </c>
      <c r="Z3412" s="166" t="s">
        <v>7183</v>
      </c>
      <c r="AA3412" s="203" t="s">
        <v>7184</v>
      </c>
      <c r="AB3412" s="166" t="s">
        <v>7185</v>
      </c>
      <c r="AC3412" s="166" t="s">
        <v>7186</v>
      </c>
      <c r="AD3412" s="198"/>
      <c r="AE3412" s="198" t="s">
        <v>7403</v>
      </c>
      <c r="AF3412" s="198" t="s">
        <v>7404</v>
      </c>
      <c r="AG3412" s="165" t="s">
        <v>7184</v>
      </c>
      <c r="AH3412" s="166" t="s">
        <v>7189</v>
      </c>
      <c r="AI3412" s="266"/>
      <c r="AJ3412" s="183"/>
      <c r="AK3412" s="167">
        <v>1.0666</v>
      </c>
      <c r="AL3412" s="167">
        <v>0</v>
      </c>
      <c r="AM3412" s="187">
        <f t="shared" si="489"/>
        <v>1.0666</v>
      </c>
      <c r="AN3412" s="167">
        <f t="shared" si="492"/>
        <v>1.0666</v>
      </c>
      <c r="AO3412" s="167">
        <v>0</v>
      </c>
      <c r="AP3412" s="167">
        <f t="shared" si="491"/>
        <v>1.0666</v>
      </c>
      <c r="AQ3412" s="167">
        <f t="shared" si="490"/>
        <v>31.998000000000001</v>
      </c>
      <c r="AR3412" s="193" t="s">
        <v>231</v>
      </c>
      <c r="AS3412" s="194"/>
      <c r="AT3412" s="166" t="s">
        <v>325</v>
      </c>
      <c r="AU3412" s="166" t="s">
        <v>7190</v>
      </c>
      <c r="AV3412" s="679" t="s">
        <v>7405</v>
      </c>
      <c r="AW3412" s="166" t="s">
        <v>234</v>
      </c>
      <c r="AX3412" s="2254"/>
      <c r="AY3412" s="2254"/>
      <c r="AZ3412" s="55"/>
    </row>
    <row r="3413" spans="1:52" s="2177" customFormat="1" ht="15.95" customHeight="1" x14ac:dyDescent="0.25">
      <c r="A3413" s="182">
        <v>899</v>
      </c>
      <c r="B3413" s="166" t="s">
        <v>7177</v>
      </c>
      <c r="C3413" s="170" t="s">
        <v>17640</v>
      </c>
      <c r="D3413" s="166" t="s">
        <v>19340</v>
      </c>
      <c r="E3413" s="166"/>
      <c r="F3413" s="166"/>
      <c r="G3413" s="198"/>
      <c r="H3413" s="166" t="s">
        <v>732</v>
      </c>
      <c r="I3413" s="166">
        <v>0</v>
      </c>
      <c r="J3413" s="166" t="s">
        <v>317</v>
      </c>
      <c r="K3413" s="166">
        <v>0</v>
      </c>
      <c r="L3413" s="166" t="s">
        <v>317</v>
      </c>
      <c r="M3413" s="198">
        <v>0</v>
      </c>
      <c r="N3413" s="186">
        <f t="shared" si="493"/>
        <v>2.6666666666666665</v>
      </c>
      <c r="O3413" s="186">
        <v>1.5</v>
      </c>
      <c r="P3413" s="186">
        <v>4</v>
      </c>
      <c r="Q3413" s="184">
        <v>0</v>
      </c>
      <c r="R3413" s="183"/>
      <c r="S3413" s="183">
        <v>0</v>
      </c>
      <c r="T3413" s="223">
        <v>0</v>
      </c>
      <c r="U3413" s="183">
        <v>3</v>
      </c>
      <c r="V3413" s="183"/>
      <c r="W3413" s="223"/>
      <c r="X3413" s="223"/>
      <c r="Y3413" s="166" t="s">
        <v>7182</v>
      </c>
      <c r="Z3413" s="166" t="s">
        <v>7183</v>
      </c>
      <c r="AA3413" s="203" t="s">
        <v>7184</v>
      </c>
      <c r="AB3413" s="166" t="s">
        <v>7185</v>
      </c>
      <c r="AC3413" s="166" t="s">
        <v>7186</v>
      </c>
      <c r="AD3413" s="198"/>
      <c r="AE3413" s="198" t="s">
        <v>7406</v>
      </c>
      <c r="AF3413" s="198" t="s">
        <v>7407</v>
      </c>
      <c r="AG3413" s="165" t="s">
        <v>7184</v>
      </c>
      <c r="AH3413" s="166" t="s">
        <v>7189</v>
      </c>
      <c r="AI3413" s="266"/>
      <c r="AJ3413" s="183"/>
      <c r="AK3413" s="167">
        <v>2.1333329999999999</v>
      </c>
      <c r="AL3413" s="167">
        <v>0</v>
      </c>
      <c r="AM3413" s="187">
        <f t="shared" si="489"/>
        <v>2.1333329999999999</v>
      </c>
      <c r="AN3413" s="167">
        <f t="shared" si="492"/>
        <v>2.1333329999999999</v>
      </c>
      <c r="AO3413" s="167">
        <v>0</v>
      </c>
      <c r="AP3413" s="167">
        <f t="shared" si="491"/>
        <v>2.1333329999999999</v>
      </c>
      <c r="AQ3413" s="167">
        <f t="shared" si="490"/>
        <v>63.999989999999997</v>
      </c>
      <c r="AR3413" s="193" t="s">
        <v>231</v>
      </c>
      <c r="AS3413" s="194"/>
      <c r="AT3413" s="166" t="s">
        <v>325</v>
      </c>
      <c r="AU3413" s="166" t="s">
        <v>7190</v>
      </c>
      <c r="AV3413" s="679" t="s">
        <v>7408</v>
      </c>
      <c r="AW3413" s="166" t="s">
        <v>234</v>
      </c>
      <c r="AX3413" s="2254"/>
      <c r="AY3413" s="2254"/>
      <c r="AZ3413" s="55"/>
    </row>
    <row r="3414" spans="1:52" s="2177" customFormat="1" ht="15.95" customHeight="1" x14ac:dyDescent="0.25">
      <c r="A3414" s="182">
        <v>900</v>
      </c>
      <c r="B3414" s="166" t="s">
        <v>7177</v>
      </c>
      <c r="C3414" s="170" t="s">
        <v>17640</v>
      </c>
      <c r="D3414" s="166" t="s">
        <v>19341</v>
      </c>
      <c r="E3414" s="166" t="s">
        <v>7409</v>
      </c>
      <c r="F3414" s="166" t="s">
        <v>7410</v>
      </c>
      <c r="G3414" s="198"/>
      <c r="H3414" s="166" t="s">
        <v>219</v>
      </c>
      <c r="I3414" s="166" t="s">
        <v>220</v>
      </c>
      <c r="J3414" s="166" t="s">
        <v>317</v>
      </c>
      <c r="K3414" s="166">
        <v>0</v>
      </c>
      <c r="L3414" s="166" t="s">
        <v>317</v>
      </c>
      <c r="M3414" s="198">
        <v>0</v>
      </c>
      <c r="N3414" s="186">
        <f t="shared" si="493"/>
        <v>27.2</v>
      </c>
      <c r="O3414" s="186">
        <v>3</v>
      </c>
      <c r="P3414" s="186">
        <v>81.599999999999994</v>
      </c>
      <c r="Q3414" s="184">
        <v>0</v>
      </c>
      <c r="R3414" s="183"/>
      <c r="S3414" s="183">
        <v>0</v>
      </c>
      <c r="T3414" s="223">
        <v>0</v>
      </c>
      <c r="U3414" s="183">
        <v>3</v>
      </c>
      <c r="V3414" s="183"/>
      <c r="W3414" s="223"/>
      <c r="X3414" s="223"/>
      <c r="Y3414" s="166" t="s">
        <v>7182</v>
      </c>
      <c r="Z3414" s="166" t="s">
        <v>7183</v>
      </c>
      <c r="AA3414" s="203" t="s">
        <v>7184</v>
      </c>
      <c r="AB3414" s="166" t="s">
        <v>7185</v>
      </c>
      <c r="AC3414" s="166" t="s">
        <v>7186</v>
      </c>
      <c r="AD3414" s="198"/>
      <c r="AE3414" s="198" t="s">
        <v>7411</v>
      </c>
      <c r="AF3414" s="198" t="s">
        <v>7412</v>
      </c>
      <c r="AG3414" s="165" t="s">
        <v>7184</v>
      </c>
      <c r="AH3414" s="166" t="s">
        <v>7189</v>
      </c>
      <c r="AI3414" s="266"/>
      <c r="AJ3414" s="183"/>
      <c r="AK3414" s="167">
        <v>9.6</v>
      </c>
      <c r="AL3414" s="167">
        <v>0</v>
      </c>
      <c r="AM3414" s="187">
        <f t="shared" si="489"/>
        <v>9.6</v>
      </c>
      <c r="AN3414" s="167">
        <f t="shared" si="492"/>
        <v>9.6</v>
      </c>
      <c r="AO3414" s="167">
        <v>0</v>
      </c>
      <c r="AP3414" s="167">
        <f t="shared" si="491"/>
        <v>9.6</v>
      </c>
      <c r="AQ3414" s="167">
        <f t="shared" si="490"/>
        <v>288</v>
      </c>
      <c r="AR3414" s="193" t="s">
        <v>231</v>
      </c>
      <c r="AS3414" s="194"/>
      <c r="AT3414" s="166" t="s">
        <v>325</v>
      </c>
      <c r="AU3414" s="166" t="s">
        <v>7190</v>
      </c>
      <c r="AV3414" s="679" t="s">
        <v>7413</v>
      </c>
      <c r="AW3414" s="166" t="s">
        <v>234</v>
      </c>
      <c r="AX3414" s="2254"/>
      <c r="AY3414" s="2254"/>
      <c r="AZ3414" s="55"/>
    </row>
    <row r="3415" spans="1:52" s="2177" customFormat="1" ht="15.95" customHeight="1" x14ac:dyDescent="0.25">
      <c r="A3415" s="182">
        <v>901</v>
      </c>
      <c r="B3415" s="166" t="s">
        <v>7177</v>
      </c>
      <c r="C3415" s="170" t="s">
        <v>17640</v>
      </c>
      <c r="D3415" s="166" t="s">
        <v>19342</v>
      </c>
      <c r="E3415" s="166" t="s">
        <v>7393</v>
      </c>
      <c r="F3415" s="166" t="s">
        <v>7414</v>
      </c>
      <c r="G3415" s="198"/>
      <c r="H3415" s="166" t="s">
        <v>219</v>
      </c>
      <c r="I3415" s="166" t="s">
        <v>316</v>
      </c>
      <c r="J3415" s="166" t="s">
        <v>317</v>
      </c>
      <c r="K3415" s="166">
        <v>0</v>
      </c>
      <c r="L3415" s="166" t="s">
        <v>317</v>
      </c>
      <c r="M3415" s="198">
        <v>0</v>
      </c>
      <c r="N3415" s="186">
        <f t="shared" si="493"/>
        <v>4</v>
      </c>
      <c r="O3415" s="186">
        <v>1.5</v>
      </c>
      <c r="P3415" s="186">
        <v>6</v>
      </c>
      <c r="Q3415" s="184">
        <v>0</v>
      </c>
      <c r="R3415" s="183"/>
      <c r="S3415" s="183">
        <v>0</v>
      </c>
      <c r="T3415" s="223">
        <v>0</v>
      </c>
      <c r="U3415" s="183">
        <v>1</v>
      </c>
      <c r="V3415" s="183"/>
      <c r="W3415" s="223"/>
      <c r="X3415" s="223"/>
      <c r="Y3415" s="166" t="s">
        <v>7182</v>
      </c>
      <c r="Z3415" s="166" t="s">
        <v>7183</v>
      </c>
      <c r="AA3415" s="203" t="s">
        <v>7184</v>
      </c>
      <c r="AB3415" s="166" t="s">
        <v>7185</v>
      </c>
      <c r="AC3415" s="166" t="s">
        <v>7186</v>
      </c>
      <c r="AD3415" s="198"/>
      <c r="AE3415" s="198" t="s">
        <v>7415</v>
      </c>
      <c r="AF3415" s="198" t="s">
        <v>7416</v>
      </c>
      <c r="AG3415" s="165" t="s">
        <v>7184</v>
      </c>
      <c r="AH3415" s="166" t="s">
        <v>7189</v>
      </c>
      <c r="AI3415" s="266"/>
      <c r="AJ3415" s="183"/>
      <c r="AK3415" s="167">
        <v>2.1333299999999999</v>
      </c>
      <c r="AL3415" s="167">
        <v>0</v>
      </c>
      <c r="AM3415" s="187">
        <f t="shared" si="489"/>
        <v>2.1333299999999999</v>
      </c>
      <c r="AN3415" s="167">
        <f t="shared" si="492"/>
        <v>2.1333299999999999</v>
      </c>
      <c r="AO3415" s="167">
        <v>0</v>
      </c>
      <c r="AP3415" s="167">
        <f t="shared" si="491"/>
        <v>2.1333299999999999</v>
      </c>
      <c r="AQ3415" s="167">
        <f t="shared" si="490"/>
        <v>63.999899999999997</v>
      </c>
      <c r="AR3415" s="193" t="s">
        <v>231</v>
      </c>
      <c r="AS3415" s="194"/>
      <c r="AT3415" s="166" t="s">
        <v>325</v>
      </c>
      <c r="AU3415" s="166" t="s">
        <v>7190</v>
      </c>
      <c r="AV3415" s="679" t="s">
        <v>7417</v>
      </c>
      <c r="AW3415" s="166" t="s">
        <v>234</v>
      </c>
      <c r="AX3415" s="2254"/>
      <c r="AY3415" s="2254"/>
      <c r="AZ3415" s="55"/>
    </row>
    <row r="3416" spans="1:52" s="2177" customFormat="1" ht="15.95" customHeight="1" x14ac:dyDescent="0.25">
      <c r="A3416" s="182">
        <v>902</v>
      </c>
      <c r="B3416" s="166" t="s">
        <v>7177</v>
      </c>
      <c r="C3416" s="170" t="s">
        <v>17640</v>
      </c>
      <c r="D3416" s="166" t="s">
        <v>19343</v>
      </c>
      <c r="E3416" s="166" t="s">
        <v>7418</v>
      </c>
      <c r="F3416" s="166" t="s">
        <v>7419</v>
      </c>
      <c r="G3416" s="198"/>
      <c r="H3416" s="166" t="s">
        <v>219</v>
      </c>
      <c r="I3416" s="166" t="s">
        <v>220</v>
      </c>
      <c r="J3416" s="166" t="s">
        <v>317</v>
      </c>
      <c r="K3416" s="166">
        <v>0</v>
      </c>
      <c r="L3416" s="166" t="s">
        <v>317</v>
      </c>
      <c r="M3416" s="198">
        <v>0</v>
      </c>
      <c r="N3416" s="186">
        <f t="shared" si="493"/>
        <v>4</v>
      </c>
      <c r="O3416" s="186">
        <v>1.5</v>
      </c>
      <c r="P3416" s="186">
        <v>6</v>
      </c>
      <c r="Q3416" s="184">
        <v>2</v>
      </c>
      <c r="R3416" s="183"/>
      <c r="S3416" s="183">
        <v>0</v>
      </c>
      <c r="T3416" s="223">
        <v>0</v>
      </c>
      <c r="U3416" s="183">
        <v>0</v>
      </c>
      <c r="V3416" s="183"/>
      <c r="W3416" s="223"/>
      <c r="X3416" s="223"/>
      <c r="Y3416" s="166" t="s">
        <v>7182</v>
      </c>
      <c r="Z3416" s="166" t="s">
        <v>7183</v>
      </c>
      <c r="AA3416" s="203" t="s">
        <v>7184</v>
      </c>
      <c r="AB3416" s="166" t="s">
        <v>7185</v>
      </c>
      <c r="AC3416" s="166" t="s">
        <v>7186</v>
      </c>
      <c r="AD3416" s="198"/>
      <c r="AE3416" s="198" t="s">
        <v>7420</v>
      </c>
      <c r="AF3416" s="198" t="s">
        <v>7421</v>
      </c>
      <c r="AG3416" s="165" t="s">
        <v>7184</v>
      </c>
      <c r="AH3416" s="166" t="s">
        <v>7189</v>
      </c>
      <c r="AI3416" s="266"/>
      <c r="AJ3416" s="183"/>
      <c r="AK3416" s="167">
        <v>0.29333300000000001</v>
      </c>
      <c r="AL3416" s="167">
        <v>0</v>
      </c>
      <c r="AM3416" s="187">
        <f t="shared" si="489"/>
        <v>0.29333300000000001</v>
      </c>
      <c r="AN3416" s="167">
        <f t="shared" si="492"/>
        <v>0.29333300000000001</v>
      </c>
      <c r="AO3416" s="167">
        <v>0</v>
      </c>
      <c r="AP3416" s="167">
        <f t="shared" si="491"/>
        <v>0.29333300000000001</v>
      </c>
      <c r="AQ3416" s="167">
        <f t="shared" si="490"/>
        <v>8.7999900000000011</v>
      </c>
      <c r="AR3416" s="193" t="s">
        <v>231</v>
      </c>
      <c r="AS3416" s="194"/>
      <c r="AT3416" s="166" t="s">
        <v>325</v>
      </c>
      <c r="AU3416" s="166" t="s">
        <v>7190</v>
      </c>
      <c r="AV3416" s="679" t="s">
        <v>7422</v>
      </c>
      <c r="AW3416" s="166" t="s">
        <v>234</v>
      </c>
      <c r="AX3416" s="2254"/>
      <c r="AY3416" s="2254"/>
      <c r="AZ3416" s="55"/>
    </row>
    <row r="3417" spans="1:52" s="2177" customFormat="1" ht="15.95" customHeight="1" x14ac:dyDescent="0.25">
      <c r="A3417" s="182">
        <v>903</v>
      </c>
      <c r="B3417" s="166" t="s">
        <v>7177</v>
      </c>
      <c r="C3417" s="170" t="s">
        <v>17640</v>
      </c>
      <c r="D3417" s="166" t="s">
        <v>19344</v>
      </c>
      <c r="E3417" s="166" t="s">
        <v>7423</v>
      </c>
      <c r="F3417" s="166" t="s">
        <v>7424</v>
      </c>
      <c r="G3417" s="198"/>
      <c r="H3417" s="166" t="s">
        <v>732</v>
      </c>
      <c r="I3417" s="166">
        <v>0</v>
      </c>
      <c r="J3417" s="166" t="s">
        <v>317</v>
      </c>
      <c r="K3417" s="166">
        <v>0</v>
      </c>
      <c r="L3417" s="166" t="s">
        <v>317</v>
      </c>
      <c r="M3417" s="198">
        <v>0</v>
      </c>
      <c r="N3417" s="186">
        <f t="shared" si="493"/>
        <v>4</v>
      </c>
      <c r="O3417" s="186">
        <v>1.5</v>
      </c>
      <c r="P3417" s="186">
        <v>6</v>
      </c>
      <c r="Q3417" s="184">
        <v>4</v>
      </c>
      <c r="R3417" s="183"/>
      <c r="S3417" s="183">
        <v>1</v>
      </c>
      <c r="T3417" s="223">
        <v>0</v>
      </c>
      <c r="U3417" s="183">
        <v>0</v>
      </c>
      <c r="V3417" s="183"/>
      <c r="W3417" s="223"/>
      <c r="X3417" s="223"/>
      <c r="Y3417" s="166" t="s">
        <v>7182</v>
      </c>
      <c r="Z3417" s="166" t="s">
        <v>7183</v>
      </c>
      <c r="AA3417" s="203" t="s">
        <v>7184</v>
      </c>
      <c r="AB3417" s="166" t="s">
        <v>7185</v>
      </c>
      <c r="AC3417" s="166" t="s">
        <v>7186</v>
      </c>
      <c r="AD3417" s="198"/>
      <c r="AE3417" s="198" t="s">
        <v>7425</v>
      </c>
      <c r="AF3417" s="198" t="s">
        <v>7426</v>
      </c>
      <c r="AG3417" s="165" t="s">
        <v>7184</v>
      </c>
      <c r="AH3417" s="166" t="s">
        <v>7189</v>
      </c>
      <c r="AI3417" s="266"/>
      <c r="AJ3417" s="183"/>
      <c r="AK3417" s="167">
        <v>0.58666600000000002</v>
      </c>
      <c r="AL3417" s="167">
        <v>0</v>
      </c>
      <c r="AM3417" s="187">
        <f t="shared" si="489"/>
        <v>0.58666600000000002</v>
      </c>
      <c r="AN3417" s="167">
        <f t="shared" si="492"/>
        <v>0.58666600000000002</v>
      </c>
      <c r="AO3417" s="167">
        <v>0</v>
      </c>
      <c r="AP3417" s="167">
        <f t="shared" ref="AP3417:AP3438" si="494">AN3417+AO3417</f>
        <v>0.58666600000000002</v>
      </c>
      <c r="AQ3417" s="167">
        <f t="shared" si="490"/>
        <v>17.599980000000002</v>
      </c>
      <c r="AR3417" s="193" t="s">
        <v>231</v>
      </c>
      <c r="AS3417" s="194"/>
      <c r="AT3417" s="166" t="s">
        <v>325</v>
      </c>
      <c r="AU3417" s="166" t="s">
        <v>7190</v>
      </c>
      <c r="AV3417" s="280" t="s">
        <v>7427</v>
      </c>
      <c r="AW3417" s="166" t="s">
        <v>234</v>
      </c>
      <c r="AX3417" s="2254"/>
      <c r="AY3417" s="2254"/>
      <c r="AZ3417" s="55"/>
    </row>
    <row r="3418" spans="1:52" s="2177" customFormat="1" ht="15.95" customHeight="1" x14ac:dyDescent="0.25">
      <c r="A3418" s="182">
        <v>904</v>
      </c>
      <c r="B3418" s="166" t="s">
        <v>7177</v>
      </c>
      <c r="C3418" s="170" t="s">
        <v>17640</v>
      </c>
      <c r="D3418" s="166" t="s">
        <v>19345</v>
      </c>
      <c r="E3418" s="166" t="s">
        <v>7428</v>
      </c>
      <c r="F3418" s="166" t="s">
        <v>7429</v>
      </c>
      <c r="G3418" s="198"/>
      <c r="H3418" s="166" t="s">
        <v>219</v>
      </c>
      <c r="I3418" s="166" t="s">
        <v>220</v>
      </c>
      <c r="J3418" s="198" t="s">
        <v>221</v>
      </c>
      <c r="K3418" s="166" t="s">
        <v>316</v>
      </c>
      <c r="L3418" s="166" t="s">
        <v>317</v>
      </c>
      <c r="M3418" s="198">
        <v>0</v>
      </c>
      <c r="N3418" s="186">
        <f t="shared" si="493"/>
        <v>17.166666666666668</v>
      </c>
      <c r="O3418" s="186">
        <v>3</v>
      </c>
      <c r="P3418" s="186">
        <v>51.5</v>
      </c>
      <c r="Q3418" s="184">
        <v>9</v>
      </c>
      <c r="R3418" s="183"/>
      <c r="S3418" s="183">
        <v>0</v>
      </c>
      <c r="T3418" s="223">
        <v>0</v>
      </c>
      <c r="U3418" s="183">
        <v>0</v>
      </c>
      <c r="V3418" s="183"/>
      <c r="W3418" s="223"/>
      <c r="X3418" s="223"/>
      <c r="Y3418" s="166" t="s">
        <v>7182</v>
      </c>
      <c r="Z3418" s="166" t="s">
        <v>7183</v>
      </c>
      <c r="AA3418" s="203" t="s">
        <v>7184</v>
      </c>
      <c r="AB3418" s="166" t="s">
        <v>7185</v>
      </c>
      <c r="AC3418" s="166" t="s">
        <v>7186</v>
      </c>
      <c r="AD3418" s="198"/>
      <c r="AE3418" s="198" t="s">
        <v>7430</v>
      </c>
      <c r="AF3418" s="198" t="s">
        <v>7431</v>
      </c>
      <c r="AG3418" s="165" t="s">
        <v>7184</v>
      </c>
      <c r="AH3418" s="166" t="s">
        <v>7189</v>
      </c>
      <c r="AI3418" s="266"/>
      <c r="AJ3418" s="183"/>
      <c r="AK3418" s="167">
        <v>3.96</v>
      </c>
      <c r="AL3418" s="167">
        <v>0</v>
      </c>
      <c r="AM3418" s="187">
        <f t="shared" si="489"/>
        <v>3.96</v>
      </c>
      <c r="AN3418" s="167">
        <f t="shared" si="492"/>
        <v>3.96</v>
      </c>
      <c r="AO3418" s="167">
        <v>0</v>
      </c>
      <c r="AP3418" s="167">
        <f t="shared" si="494"/>
        <v>3.96</v>
      </c>
      <c r="AQ3418" s="167">
        <f t="shared" si="490"/>
        <v>118.8</v>
      </c>
      <c r="AR3418" s="193" t="s">
        <v>231</v>
      </c>
      <c r="AS3418" s="194"/>
      <c r="AT3418" s="166" t="s">
        <v>325</v>
      </c>
      <c r="AU3418" s="166" t="s">
        <v>7190</v>
      </c>
      <c r="AV3418" s="679" t="s">
        <v>7432</v>
      </c>
      <c r="AW3418" s="166" t="s">
        <v>234</v>
      </c>
      <c r="AX3418" s="2254"/>
      <c r="AY3418" s="2254"/>
      <c r="AZ3418" s="55"/>
    </row>
    <row r="3419" spans="1:52" s="2177" customFormat="1" ht="15.95" customHeight="1" x14ac:dyDescent="0.25">
      <c r="A3419" s="182">
        <v>905</v>
      </c>
      <c r="B3419" s="166" t="s">
        <v>7177</v>
      </c>
      <c r="C3419" s="170" t="s">
        <v>17640</v>
      </c>
      <c r="D3419" s="166" t="s">
        <v>19346</v>
      </c>
      <c r="E3419" s="166" t="s">
        <v>7433</v>
      </c>
      <c r="F3419" s="166" t="s">
        <v>7434</v>
      </c>
      <c r="G3419" s="198"/>
      <c r="H3419" s="166" t="s">
        <v>219</v>
      </c>
      <c r="I3419" s="166" t="s">
        <v>220</v>
      </c>
      <c r="J3419" s="166" t="s">
        <v>221</v>
      </c>
      <c r="K3419" s="166" t="s">
        <v>316</v>
      </c>
      <c r="L3419" s="166" t="s">
        <v>317</v>
      </c>
      <c r="M3419" s="166">
        <v>0</v>
      </c>
      <c r="N3419" s="186">
        <f t="shared" si="493"/>
        <v>9.65</v>
      </c>
      <c r="O3419" s="186">
        <v>2</v>
      </c>
      <c r="P3419" s="186">
        <v>19.3</v>
      </c>
      <c r="Q3419" s="184">
        <v>10</v>
      </c>
      <c r="R3419" s="183"/>
      <c r="S3419" s="183">
        <v>0</v>
      </c>
      <c r="T3419" s="223">
        <v>0</v>
      </c>
      <c r="U3419" s="183">
        <v>0</v>
      </c>
      <c r="V3419" s="183"/>
      <c r="W3419" s="223"/>
      <c r="X3419" s="223"/>
      <c r="Y3419" s="166" t="s">
        <v>7182</v>
      </c>
      <c r="Z3419" s="166" t="s">
        <v>7183</v>
      </c>
      <c r="AA3419" s="203" t="s">
        <v>7184</v>
      </c>
      <c r="AB3419" s="166" t="s">
        <v>7185</v>
      </c>
      <c r="AC3419" s="166" t="s">
        <v>7186</v>
      </c>
      <c r="AD3419" s="198"/>
      <c r="AE3419" s="198" t="s">
        <v>7435</v>
      </c>
      <c r="AF3419" s="198" t="s">
        <v>7436</v>
      </c>
      <c r="AG3419" s="165" t="s">
        <v>7184</v>
      </c>
      <c r="AH3419" s="166" t="s">
        <v>7189</v>
      </c>
      <c r="AI3419" s="266"/>
      <c r="AJ3419" s="183"/>
      <c r="AK3419" s="167">
        <v>2.9333</v>
      </c>
      <c r="AL3419" s="167">
        <v>0</v>
      </c>
      <c r="AM3419" s="187">
        <f t="shared" si="489"/>
        <v>2.9333</v>
      </c>
      <c r="AN3419" s="167">
        <f t="shared" si="492"/>
        <v>2.9333</v>
      </c>
      <c r="AO3419" s="167">
        <v>0</v>
      </c>
      <c r="AP3419" s="167">
        <f t="shared" si="494"/>
        <v>2.9333</v>
      </c>
      <c r="AQ3419" s="167">
        <f t="shared" si="490"/>
        <v>87.998999999999995</v>
      </c>
      <c r="AR3419" s="193" t="s">
        <v>231</v>
      </c>
      <c r="AS3419" s="194"/>
      <c r="AT3419" s="166" t="s">
        <v>325</v>
      </c>
      <c r="AU3419" s="166" t="s">
        <v>7190</v>
      </c>
      <c r="AV3419" s="679" t="s">
        <v>7437</v>
      </c>
      <c r="AW3419" s="166" t="s">
        <v>234</v>
      </c>
      <c r="AX3419" s="2254"/>
      <c r="AY3419" s="2254"/>
      <c r="AZ3419" s="55"/>
    </row>
    <row r="3420" spans="1:52" s="2177" customFormat="1" ht="15.95" customHeight="1" x14ac:dyDescent="0.25">
      <c r="A3420" s="182">
        <v>906</v>
      </c>
      <c r="B3420" s="166" t="s">
        <v>7177</v>
      </c>
      <c r="C3420" s="170" t="s">
        <v>17640</v>
      </c>
      <c r="D3420" s="166" t="s">
        <v>19347</v>
      </c>
      <c r="E3420" s="166" t="s">
        <v>7438</v>
      </c>
      <c r="F3420" s="166" t="s">
        <v>7439</v>
      </c>
      <c r="G3420" s="198"/>
      <c r="H3420" s="166" t="s">
        <v>732</v>
      </c>
      <c r="I3420" s="166">
        <v>0</v>
      </c>
      <c r="J3420" s="166" t="s">
        <v>317</v>
      </c>
      <c r="K3420" s="166">
        <v>0</v>
      </c>
      <c r="L3420" s="166" t="s">
        <v>317</v>
      </c>
      <c r="M3420" s="166">
        <v>0</v>
      </c>
      <c r="N3420" s="186">
        <f t="shared" si="493"/>
        <v>4</v>
      </c>
      <c r="O3420" s="186">
        <v>1.5</v>
      </c>
      <c r="P3420" s="186">
        <v>6</v>
      </c>
      <c r="Q3420" s="184">
        <v>2</v>
      </c>
      <c r="R3420" s="183"/>
      <c r="S3420" s="183">
        <v>0</v>
      </c>
      <c r="T3420" s="223">
        <v>0</v>
      </c>
      <c r="U3420" s="183">
        <v>0</v>
      </c>
      <c r="V3420" s="183"/>
      <c r="W3420" s="223"/>
      <c r="X3420" s="223"/>
      <c r="Y3420" s="166" t="s">
        <v>7182</v>
      </c>
      <c r="Z3420" s="166" t="s">
        <v>7183</v>
      </c>
      <c r="AA3420" s="203" t="s">
        <v>7184</v>
      </c>
      <c r="AB3420" s="166" t="s">
        <v>7185</v>
      </c>
      <c r="AC3420" s="166" t="s">
        <v>7186</v>
      </c>
      <c r="AD3420" s="198"/>
      <c r="AE3420" s="198" t="s">
        <v>7440</v>
      </c>
      <c r="AF3420" s="198" t="s">
        <v>7441</v>
      </c>
      <c r="AG3420" s="165" t="s">
        <v>7184</v>
      </c>
      <c r="AH3420" s="166" t="s">
        <v>7189</v>
      </c>
      <c r="AI3420" s="266"/>
      <c r="AJ3420" s="183"/>
      <c r="AK3420" s="167">
        <v>0.58599999999999997</v>
      </c>
      <c r="AL3420" s="167">
        <v>0</v>
      </c>
      <c r="AM3420" s="187">
        <f t="shared" si="489"/>
        <v>0.58599999999999997</v>
      </c>
      <c r="AN3420" s="167">
        <f t="shared" si="492"/>
        <v>0.58599999999999997</v>
      </c>
      <c r="AO3420" s="167">
        <v>0</v>
      </c>
      <c r="AP3420" s="167">
        <f t="shared" si="494"/>
        <v>0.58599999999999997</v>
      </c>
      <c r="AQ3420" s="167">
        <f t="shared" si="490"/>
        <v>17.579999999999998</v>
      </c>
      <c r="AR3420" s="193" t="s">
        <v>231</v>
      </c>
      <c r="AS3420" s="194"/>
      <c r="AT3420" s="166" t="s">
        <v>325</v>
      </c>
      <c r="AU3420" s="166" t="s">
        <v>7190</v>
      </c>
      <c r="AV3420" s="679" t="s">
        <v>7442</v>
      </c>
      <c r="AW3420" s="166" t="s">
        <v>234</v>
      </c>
      <c r="AX3420" s="2254"/>
      <c r="AY3420" s="2254"/>
      <c r="AZ3420" s="55"/>
    </row>
    <row r="3421" spans="1:52" s="2177" customFormat="1" ht="15.95" customHeight="1" x14ac:dyDescent="0.25">
      <c r="A3421" s="182">
        <v>907</v>
      </c>
      <c r="B3421" s="166" t="s">
        <v>7177</v>
      </c>
      <c r="C3421" s="170" t="s">
        <v>17640</v>
      </c>
      <c r="D3421" s="166" t="s">
        <v>19348</v>
      </c>
      <c r="E3421" s="166" t="s">
        <v>7443</v>
      </c>
      <c r="F3421" s="166" t="s">
        <v>7444</v>
      </c>
      <c r="G3421" s="198"/>
      <c r="H3421" s="166" t="s">
        <v>732</v>
      </c>
      <c r="I3421" s="166">
        <v>0</v>
      </c>
      <c r="J3421" s="166" t="s">
        <v>317</v>
      </c>
      <c r="K3421" s="166">
        <v>0</v>
      </c>
      <c r="L3421" s="166" t="s">
        <v>317</v>
      </c>
      <c r="M3421" s="166">
        <v>0</v>
      </c>
      <c r="N3421" s="186">
        <f t="shared" si="493"/>
        <v>4</v>
      </c>
      <c r="O3421" s="186">
        <v>1.5</v>
      </c>
      <c r="P3421" s="186">
        <v>6</v>
      </c>
      <c r="Q3421" s="184">
        <v>2</v>
      </c>
      <c r="R3421" s="183"/>
      <c r="S3421" s="183">
        <v>0</v>
      </c>
      <c r="T3421" s="223">
        <v>0</v>
      </c>
      <c r="U3421" s="183">
        <v>0</v>
      </c>
      <c r="V3421" s="183"/>
      <c r="W3421" s="223"/>
      <c r="X3421" s="223"/>
      <c r="Y3421" s="166" t="s">
        <v>7182</v>
      </c>
      <c r="Z3421" s="166" t="s">
        <v>7183</v>
      </c>
      <c r="AA3421" s="203" t="s">
        <v>7184</v>
      </c>
      <c r="AB3421" s="166" t="s">
        <v>7185</v>
      </c>
      <c r="AC3421" s="166" t="s">
        <v>7186</v>
      </c>
      <c r="AD3421" s="198"/>
      <c r="AE3421" s="198" t="s">
        <v>7445</v>
      </c>
      <c r="AF3421" s="198" t="s">
        <v>7446</v>
      </c>
      <c r="AG3421" s="165" t="s">
        <v>7184</v>
      </c>
      <c r="AH3421" s="166" t="s">
        <v>7189</v>
      </c>
      <c r="AI3421" s="266"/>
      <c r="AJ3421" s="183"/>
      <c r="AK3421" s="167">
        <v>0.58599999999999997</v>
      </c>
      <c r="AL3421" s="167">
        <v>0</v>
      </c>
      <c r="AM3421" s="187">
        <f t="shared" si="489"/>
        <v>0.58599999999999997</v>
      </c>
      <c r="AN3421" s="167">
        <f t="shared" si="492"/>
        <v>0.58599999999999997</v>
      </c>
      <c r="AO3421" s="167">
        <v>0</v>
      </c>
      <c r="AP3421" s="167">
        <f t="shared" si="494"/>
        <v>0.58599999999999997</v>
      </c>
      <c r="AQ3421" s="167">
        <f t="shared" si="490"/>
        <v>17.579999999999998</v>
      </c>
      <c r="AR3421" s="193" t="s">
        <v>231</v>
      </c>
      <c r="AS3421" s="194"/>
      <c r="AT3421" s="166" t="s">
        <v>325</v>
      </c>
      <c r="AU3421" s="166" t="s">
        <v>7190</v>
      </c>
      <c r="AV3421" s="679" t="s">
        <v>7447</v>
      </c>
      <c r="AW3421" s="166" t="s">
        <v>234</v>
      </c>
      <c r="AX3421" s="2254"/>
      <c r="AY3421" s="2254"/>
      <c r="AZ3421" s="55"/>
    </row>
    <row r="3422" spans="1:52" s="2177" customFormat="1" ht="15.95" customHeight="1" x14ac:dyDescent="0.25">
      <c r="A3422" s="182">
        <v>908</v>
      </c>
      <c r="B3422" s="166" t="s">
        <v>7177</v>
      </c>
      <c r="C3422" s="170" t="s">
        <v>17640</v>
      </c>
      <c r="D3422" s="166" t="s">
        <v>19342</v>
      </c>
      <c r="E3422" s="166" t="s">
        <v>7448</v>
      </c>
      <c r="F3422" s="166" t="s">
        <v>7449</v>
      </c>
      <c r="G3422" s="198"/>
      <c r="H3422" s="166" t="s">
        <v>732</v>
      </c>
      <c r="I3422" s="166">
        <v>0</v>
      </c>
      <c r="J3422" s="166" t="s">
        <v>317</v>
      </c>
      <c r="K3422" s="166">
        <v>0</v>
      </c>
      <c r="L3422" s="166" t="s">
        <v>317</v>
      </c>
      <c r="M3422" s="166">
        <v>0</v>
      </c>
      <c r="N3422" s="186">
        <f t="shared" si="493"/>
        <v>4</v>
      </c>
      <c r="O3422" s="186">
        <v>1.5</v>
      </c>
      <c r="P3422" s="186">
        <v>6</v>
      </c>
      <c r="Q3422" s="184">
        <v>0</v>
      </c>
      <c r="R3422" s="183"/>
      <c r="S3422" s="183">
        <v>0</v>
      </c>
      <c r="T3422" s="223">
        <v>0</v>
      </c>
      <c r="U3422" s="183">
        <v>2</v>
      </c>
      <c r="V3422" s="183"/>
      <c r="W3422" s="223"/>
      <c r="X3422" s="223"/>
      <c r="Y3422" s="166" t="s">
        <v>7182</v>
      </c>
      <c r="Z3422" s="166" t="s">
        <v>7183</v>
      </c>
      <c r="AA3422" s="203" t="s">
        <v>7184</v>
      </c>
      <c r="AB3422" s="166" t="s">
        <v>7185</v>
      </c>
      <c r="AC3422" s="166" t="s">
        <v>7186</v>
      </c>
      <c r="AD3422" s="198"/>
      <c r="AE3422" s="198" t="s">
        <v>7450</v>
      </c>
      <c r="AF3422" s="198" t="s">
        <v>7451</v>
      </c>
      <c r="AG3422" s="165" t="s">
        <v>7184</v>
      </c>
      <c r="AH3422" s="166" t="s">
        <v>7189</v>
      </c>
      <c r="AI3422" s="266"/>
      <c r="AJ3422" s="183"/>
      <c r="AK3422" s="167">
        <v>1.0666</v>
      </c>
      <c r="AL3422" s="167">
        <v>0</v>
      </c>
      <c r="AM3422" s="187">
        <f t="shared" si="489"/>
        <v>1.0666</v>
      </c>
      <c r="AN3422" s="167">
        <f t="shared" si="492"/>
        <v>1.0666</v>
      </c>
      <c r="AO3422" s="167">
        <v>0</v>
      </c>
      <c r="AP3422" s="167">
        <f t="shared" si="494"/>
        <v>1.0666</v>
      </c>
      <c r="AQ3422" s="167">
        <f t="shared" si="490"/>
        <v>31.998000000000001</v>
      </c>
      <c r="AR3422" s="193" t="s">
        <v>231</v>
      </c>
      <c r="AS3422" s="194"/>
      <c r="AT3422" s="166" t="s">
        <v>325</v>
      </c>
      <c r="AU3422" s="166" t="s">
        <v>7190</v>
      </c>
      <c r="AV3422" s="679" t="s">
        <v>7417</v>
      </c>
      <c r="AW3422" s="166" t="s">
        <v>234</v>
      </c>
      <c r="AX3422" s="2254"/>
      <c r="AY3422" s="2254"/>
      <c r="AZ3422" s="55"/>
    </row>
    <row r="3423" spans="1:52" s="2177" customFormat="1" ht="15.95" customHeight="1" x14ac:dyDescent="0.25">
      <c r="A3423" s="182">
        <v>909</v>
      </c>
      <c r="B3423" s="166" t="s">
        <v>7177</v>
      </c>
      <c r="C3423" s="170" t="s">
        <v>17640</v>
      </c>
      <c r="D3423" s="166" t="s">
        <v>19349</v>
      </c>
      <c r="E3423" s="166" t="s">
        <v>7452</v>
      </c>
      <c r="F3423" s="166" t="s">
        <v>7453</v>
      </c>
      <c r="G3423" s="198"/>
      <c r="H3423" s="166" t="s">
        <v>732</v>
      </c>
      <c r="I3423" s="166">
        <v>0</v>
      </c>
      <c r="J3423" s="166" t="s">
        <v>317</v>
      </c>
      <c r="K3423" s="166">
        <v>0</v>
      </c>
      <c r="L3423" s="166" t="s">
        <v>317</v>
      </c>
      <c r="M3423" s="166">
        <v>0</v>
      </c>
      <c r="N3423" s="186">
        <f t="shared" si="493"/>
        <v>26.666666666666668</v>
      </c>
      <c r="O3423" s="186">
        <v>3</v>
      </c>
      <c r="P3423" s="186">
        <v>80</v>
      </c>
      <c r="Q3423" s="184">
        <v>0</v>
      </c>
      <c r="R3423" s="183"/>
      <c r="S3423" s="183">
        <v>0</v>
      </c>
      <c r="T3423" s="223">
        <v>0</v>
      </c>
      <c r="U3423" s="183">
        <v>3</v>
      </c>
      <c r="V3423" s="183"/>
      <c r="W3423" s="223"/>
      <c r="X3423" s="223"/>
      <c r="Y3423" s="166" t="s">
        <v>7182</v>
      </c>
      <c r="Z3423" s="166" t="s">
        <v>7183</v>
      </c>
      <c r="AA3423" s="203" t="s">
        <v>7184</v>
      </c>
      <c r="AB3423" s="166" t="s">
        <v>7185</v>
      </c>
      <c r="AC3423" s="166" t="s">
        <v>7186</v>
      </c>
      <c r="AD3423" s="198"/>
      <c r="AE3423" s="198" t="s">
        <v>7454</v>
      </c>
      <c r="AF3423" s="198" t="s">
        <v>7455</v>
      </c>
      <c r="AG3423" s="165" t="s">
        <v>7184</v>
      </c>
      <c r="AH3423" s="166" t="s">
        <v>7189</v>
      </c>
      <c r="AI3423" s="266"/>
      <c r="AJ3423" s="183"/>
      <c r="AK3423" s="167">
        <v>9.6</v>
      </c>
      <c r="AL3423" s="167">
        <v>0</v>
      </c>
      <c r="AM3423" s="187">
        <f t="shared" si="489"/>
        <v>9.6</v>
      </c>
      <c r="AN3423" s="167">
        <f t="shared" ref="AN3423:AN3442" si="495">AK3423</f>
        <v>9.6</v>
      </c>
      <c r="AO3423" s="167">
        <v>0</v>
      </c>
      <c r="AP3423" s="167">
        <f t="shared" si="494"/>
        <v>9.6</v>
      </c>
      <c r="AQ3423" s="167">
        <f t="shared" si="490"/>
        <v>288</v>
      </c>
      <c r="AR3423" s="193" t="s">
        <v>231</v>
      </c>
      <c r="AS3423" s="194"/>
      <c r="AT3423" s="166" t="s">
        <v>325</v>
      </c>
      <c r="AU3423" s="166" t="s">
        <v>7190</v>
      </c>
      <c r="AV3423" s="679" t="s">
        <v>7456</v>
      </c>
      <c r="AW3423" s="166" t="s">
        <v>234</v>
      </c>
      <c r="AX3423" s="2254"/>
      <c r="AY3423" s="2254"/>
      <c r="AZ3423" s="55"/>
    </row>
    <row r="3424" spans="1:52" s="2177" customFormat="1" ht="15.95" customHeight="1" x14ac:dyDescent="0.25">
      <c r="A3424" s="182">
        <v>910</v>
      </c>
      <c r="B3424" s="166" t="s">
        <v>7177</v>
      </c>
      <c r="C3424" s="170" t="s">
        <v>17640</v>
      </c>
      <c r="D3424" s="166" t="s">
        <v>19350</v>
      </c>
      <c r="E3424" s="166"/>
      <c r="F3424" s="166"/>
      <c r="G3424" s="166"/>
      <c r="H3424" s="166" t="s">
        <v>219</v>
      </c>
      <c r="I3424" s="166" t="s">
        <v>220</v>
      </c>
      <c r="J3424" s="166" t="s">
        <v>317</v>
      </c>
      <c r="K3424" s="166">
        <v>0</v>
      </c>
      <c r="L3424" s="166" t="s">
        <v>317</v>
      </c>
      <c r="M3424" s="166">
        <v>0</v>
      </c>
      <c r="N3424" s="186">
        <f t="shared" si="493"/>
        <v>4</v>
      </c>
      <c r="O3424" s="186">
        <v>1.5</v>
      </c>
      <c r="P3424" s="186">
        <v>6</v>
      </c>
      <c r="Q3424" s="184">
        <v>2</v>
      </c>
      <c r="R3424" s="183"/>
      <c r="S3424" s="183">
        <v>0</v>
      </c>
      <c r="T3424" s="223">
        <v>0</v>
      </c>
      <c r="U3424" s="183">
        <v>0</v>
      </c>
      <c r="V3424" s="183"/>
      <c r="W3424" s="223"/>
      <c r="X3424" s="223"/>
      <c r="Y3424" s="166" t="s">
        <v>7182</v>
      </c>
      <c r="Z3424" s="166" t="s">
        <v>7183</v>
      </c>
      <c r="AA3424" s="203" t="s">
        <v>7184</v>
      </c>
      <c r="AB3424" s="166" t="s">
        <v>7185</v>
      </c>
      <c r="AC3424" s="166" t="s">
        <v>7186</v>
      </c>
      <c r="AD3424" s="198"/>
      <c r="AE3424" s="198" t="s">
        <v>7457</v>
      </c>
      <c r="AF3424" s="198" t="s">
        <v>7458</v>
      </c>
      <c r="AG3424" s="165" t="s">
        <v>7184</v>
      </c>
      <c r="AH3424" s="166" t="s">
        <v>7189</v>
      </c>
      <c r="AI3424" s="266"/>
      <c r="AJ3424" s="183"/>
      <c r="AK3424" s="167">
        <v>7.3330000000000006E-2</v>
      </c>
      <c r="AL3424" s="167">
        <v>0</v>
      </c>
      <c r="AM3424" s="187">
        <f t="shared" si="489"/>
        <v>7.3330000000000006E-2</v>
      </c>
      <c r="AN3424" s="167">
        <f t="shared" si="495"/>
        <v>7.3330000000000006E-2</v>
      </c>
      <c r="AO3424" s="167">
        <v>0</v>
      </c>
      <c r="AP3424" s="167">
        <f t="shared" si="494"/>
        <v>7.3330000000000006E-2</v>
      </c>
      <c r="AQ3424" s="167">
        <f t="shared" si="490"/>
        <v>2.1999000000000004</v>
      </c>
      <c r="AR3424" s="193" t="s">
        <v>231</v>
      </c>
      <c r="AS3424" s="194"/>
      <c r="AT3424" s="166" t="s">
        <v>325</v>
      </c>
      <c r="AU3424" s="166" t="s">
        <v>7190</v>
      </c>
      <c r="AV3424" s="679" t="s">
        <v>7459</v>
      </c>
      <c r="AW3424" s="166" t="s">
        <v>234</v>
      </c>
      <c r="AX3424" s="2254"/>
      <c r="AY3424" s="2254"/>
      <c r="AZ3424" s="55"/>
    </row>
    <row r="3425" spans="1:52" s="55" customFormat="1" ht="15.95" customHeight="1" x14ac:dyDescent="0.25">
      <c r="A3425" s="182">
        <v>911</v>
      </c>
      <c r="B3425" s="166" t="s">
        <v>7177</v>
      </c>
      <c r="C3425" s="170" t="s">
        <v>17640</v>
      </c>
      <c r="D3425" s="166" t="s">
        <v>7460</v>
      </c>
      <c r="E3425" s="198" t="s">
        <v>7461</v>
      </c>
      <c r="F3425" s="198" t="s">
        <v>7462</v>
      </c>
      <c r="G3425" s="166"/>
      <c r="H3425" s="267"/>
      <c r="I3425" s="267"/>
      <c r="J3425" s="267"/>
      <c r="K3425" s="267"/>
      <c r="L3425" s="267"/>
      <c r="M3425" s="267"/>
      <c r="N3425" s="186">
        <v>2</v>
      </c>
      <c r="O3425" s="186">
        <v>2</v>
      </c>
      <c r="P3425" s="186">
        <v>4</v>
      </c>
      <c r="Q3425" s="183">
        <v>1</v>
      </c>
      <c r="R3425" s="183"/>
      <c r="S3425" s="183">
        <v>0</v>
      </c>
      <c r="T3425" s="223">
        <v>0</v>
      </c>
      <c r="U3425" s="183">
        <v>0</v>
      </c>
      <c r="V3425" s="183"/>
      <c r="W3425" s="183"/>
      <c r="X3425" s="183"/>
      <c r="Y3425" s="166" t="s">
        <v>7182</v>
      </c>
      <c r="Z3425" s="166"/>
      <c r="AA3425" s="203"/>
      <c r="AB3425" s="166"/>
      <c r="AC3425" s="194"/>
      <c r="AD3425" s="166"/>
      <c r="AE3425" s="166" t="s">
        <v>7460</v>
      </c>
      <c r="AF3425" s="166" t="s">
        <v>7463</v>
      </c>
      <c r="AG3425" s="165"/>
      <c r="AH3425" s="166" t="s">
        <v>7189</v>
      </c>
      <c r="AI3425" s="167"/>
      <c r="AJ3425" s="186"/>
      <c r="AK3425" s="167">
        <v>3.5999999999999997E-2</v>
      </c>
      <c r="AL3425" s="167">
        <v>0</v>
      </c>
      <c r="AM3425" s="187">
        <f t="shared" si="489"/>
        <v>3.5999999999999997E-2</v>
      </c>
      <c r="AN3425" s="167">
        <f t="shared" si="495"/>
        <v>3.5999999999999997E-2</v>
      </c>
      <c r="AO3425" s="167">
        <v>0</v>
      </c>
      <c r="AP3425" s="167">
        <f t="shared" si="494"/>
        <v>3.5999999999999997E-2</v>
      </c>
      <c r="AQ3425" s="167">
        <f t="shared" si="490"/>
        <v>1.0799999999999998</v>
      </c>
      <c r="AR3425" s="193" t="s">
        <v>231</v>
      </c>
      <c r="AS3425" s="194"/>
      <c r="AT3425" s="166" t="s">
        <v>325</v>
      </c>
      <c r="AU3425" s="166" t="s">
        <v>7190</v>
      </c>
      <c r="AV3425" s="679" t="s">
        <v>7464</v>
      </c>
      <c r="AW3425" s="166" t="s">
        <v>234</v>
      </c>
      <c r="AX3425" s="2254"/>
      <c r="AY3425" s="2254"/>
    </row>
    <row r="3426" spans="1:52" s="55" customFormat="1" ht="15.95" customHeight="1" x14ac:dyDescent="0.25">
      <c r="A3426" s="182">
        <v>912</v>
      </c>
      <c r="B3426" s="166" t="s">
        <v>7177</v>
      </c>
      <c r="C3426" s="170" t="s">
        <v>17640</v>
      </c>
      <c r="D3426" s="166" t="s">
        <v>7465</v>
      </c>
      <c r="E3426" s="198" t="s">
        <v>7466</v>
      </c>
      <c r="F3426" s="198" t="s">
        <v>7467</v>
      </c>
      <c r="G3426" s="166"/>
      <c r="H3426" s="267"/>
      <c r="I3426" s="267"/>
      <c r="J3426" s="267"/>
      <c r="K3426" s="267"/>
      <c r="L3426" s="267"/>
      <c r="M3426" s="267"/>
      <c r="N3426" s="186">
        <v>6</v>
      </c>
      <c r="O3426" s="186">
        <v>2</v>
      </c>
      <c r="P3426" s="186">
        <v>12</v>
      </c>
      <c r="Q3426" s="183">
        <v>4</v>
      </c>
      <c r="R3426" s="183"/>
      <c r="S3426" s="183">
        <v>0</v>
      </c>
      <c r="T3426" s="223">
        <v>0</v>
      </c>
      <c r="U3426" s="183">
        <v>0</v>
      </c>
      <c r="V3426" s="183"/>
      <c r="W3426" s="183"/>
      <c r="X3426" s="183"/>
      <c r="Y3426" s="166" t="s">
        <v>7182</v>
      </c>
      <c r="Z3426" s="166"/>
      <c r="AA3426" s="203"/>
      <c r="AB3426" s="166"/>
      <c r="AC3426" s="194"/>
      <c r="AD3426" s="166"/>
      <c r="AE3426" s="166" t="s">
        <v>7465</v>
      </c>
      <c r="AF3426" s="166" t="s">
        <v>7468</v>
      </c>
      <c r="AG3426" s="165"/>
      <c r="AH3426" s="166" t="s">
        <v>7189</v>
      </c>
      <c r="AI3426" s="167"/>
      <c r="AJ3426" s="186"/>
      <c r="AK3426" s="167">
        <v>1.6459999999999999</v>
      </c>
      <c r="AL3426" s="167">
        <v>0</v>
      </c>
      <c r="AM3426" s="187">
        <f t="shared" si="489"/>
        <v>1.6459999999999999</v>
      </c>
      <c r="AN3426" s="167">
        <f t="shared" si="495"/>
        <v>1.6459999999999999</v>
      </c>
      <c r="AO3426" s="167">
        <v>0</v>
      </c>
      <c r="AP3426" s="167">
        <f t="shared" si="494"/>
        <v>1.6459999999999999</v>
      </c>
      <c r="AQ3426" s="167">
        <f t="shared" si="490"/>
        <v>49.379999999999995</v>
      </c>
      <c r="AR3426" s="193" t="s">
        <v>231</v>
      </c>
      <c r="AS3426" s="194"/>
      <c r="AT3426" s="166" t="s">
        <v>325</v>
      </c>
      <c r="AU3426" s="166" t="s">
        <v>7190</v>
      </c>
      <c r="AV3426" s="679" t="s">
        <v>7469</v>
      </c>
      <c r="AW3426" s="166" t="s">
        <v>234</v>
      </c>
      <c r="AX3426" s="2254"/>
      <c r="AY3426" s="2254"/>
    </row>
    <row r="3427" spans="1:52" s="55" customFormat="1" ht="15.95" customHeight="1" x14ac:dyDescent="0.2">
      <c r="A3427" s="182">
        <v>913</v>
      </c>
      <c r="B3427" s="166" t="s">
        <v>7177</v>
      </c>
      <c r="C3427" s="170" t="s">
        <v>17640</v>
      </c>
      <c r="D3427" s="166" t="s">
        <v>7470</v>
      </c>
      <c r="E3427" s="198" t="s">
        <v>7471</v>
      </c>
      <c r="F3427" s="198" t="s">
        <v>7472</v>
      </c>
      <c r="G3427" s="166"/>
      <c r="H3427" s="267" t="s">
        <v>219</v>
      </c>
      <c r="I3427" s="267" t="s">
        <v>316</v>
      </c>
      <c r="J3427" s="267" t="s">
        <v>317</v>
      </c>
      <c r="K3427" s="267">
        <v>0</v>
      </c>
      <c r="L3427" s="267" t="s">
        <v>317</v>
      </c>
      <c r="M3427" s="267">
        <v>0</v>
      </c>
      <c r="N3427" s="186">
        <v>4</v>
      </c>
      <c r="O3427" s="186">
        <v>2</v>
      </c>
      <c r="P3427" s="186">
        <v>8</v>
      </c>
      <c r="Q3427" s="183">
        <v>2</v>
      </c>
      <c r="R3427" s="183"/>
      <c r="S3427" s="183">
        <v>0</v>
      </c>
      <c r="T3427" s="223"/>
      <c r="U3427" s="183"/>
      <c r="V3427" s="183"/>
      <c r="W3427" s="183"/>
      <c r="X3427" s="183"/>
      <c r="Y3427" s="166" t="s">
        <v>7182</v>
      </c>
      <c r="Z3427" s="166" t="s">
        <v>7473</v>
      </c>
      <c r="AA3427" s="203" t="s">
        <v>7184</v>
      </c>
      <c r="AB3427" s="166" t="s">
        <v>7185</v>
      </c>
      <c r="AC3427" s="166" t="s">
        <v>7186</v>
      </c>
      <c r="AD3427" s="166"/>
      <c r="AE3427" s="166" t="s">
        <v>7474</v>
      </c>
      <c r="AF3427" s="166" t="s">
        <v>7474</v>
      </c>
      <c r="AG3427" s="165" t="s">
        <v>7184</v>
      </c>
      <c r="AH3427" s="166" t="s">
        <v>7189</v>
      </c>
      <c r="AI3427" s="167"/>
      <c r="AJ3427" s="186"/>
      <c r="AK3427" s="167">
        <v>0.628</v>
      </c>
      <c r="AL3427" s="167">
        <v>0</v>
      </c>
      <c r="AM3427" s="187">
        <f t="shared" si="489"/>
        <v>0.628</v>
      </c>
      <c r="AN3427" s="167">
        <f t="shared" si="495"/>
        <v>0.628</v>
      </c>
      <c r="AO3427" s="167">
        <v>0</v>
      </c>
      <c r="AP3427" s="167">
        <f t="shared" si="494"/>
        <v>0.628</v>
      </c>
      <c r="AQ3427" s="167">
        <f t="shared" si="490"/>
        <v>18.84</v>
      </c>
      <c r="AR3427" s="193" t="s">
        <v>231</v>
      </c>
      <c r="AS3427" s="194"/>
      <c r="AT3427" s="166" t="s">
        <v>325</v>
      </c>
      <c r="AU3427" s="166" t="s">
        <v>7190</v>
      </c>
      <c r="AV3427" s="933" t="s">
        <v>7475</v>
      </c>
      <c r="AW3427" s="166" t="s">
        <v>234</v>
      </c>
      <c r="AX3427" s="2254"/>
      <c r="AY3427" s="2254"/>
    </row>
    <row r="3428" spans="1:52" s="55" customFormat="1" ht="15.95" customHeight="1" x14ac:dyDescent="0.2">
      <c r="A3428" s="182">
        <v>914</v>
      </c>
      <c r="B3428" s="166" t="s">
        <v>7177</v>
      </c>
      <c r="C3428" s="170" t="s">
        <v>17640</v>
      </c>
      <c r="D3428" s="166" t="s">
        <v>7476</v>
      </c>
      <c r="E3428" s="198" t="s">
        <v>7477</v>
      </c>
      <c r="F3428" s="198" t="s">
        <v>6805</v>
      </c>
      <c r="G3428" s="166"/>
      <c r="H3428" s="267" t="s">
        <v>219</v>
      </c>
      <c r="I3428" s="267" t="s">
        <v>316</v>
      </c>
      <c r="J3428" s="267" t="s">
        <v>317</v>
      </c>
      <c r="K3428" s="267">
        <v>0</v>
      </c>
      <c r="L3428" s="267" t="s">
        <v>317</v>
      </c>
      <c r="M3428" s="267">
        <v>0</v>
      </c>
      <c r="N3428" s="186">
        <v>4</v>
      </c>
      <c r="O3428" s="186">
        <v>2</v>
      </c>
      <c r="P3428" s="186">
        <v>8</v>
      </c>
      <c r="Q3428" s="183">
        <v>2</v>
      </c>
      <c r="R3428" s="183"/>
      <c r="S3428" s="183">
        <v>0</v>
      </c>
      <c r="T3428" s="223"/>
      <c r="U3428" s="183"/>
      <c r="V3428" s="183"/>
      <c r="W3428" s="183"/>
      <c r="X3428" s="183"/>
      <c r="Y3428" s="166" t="s">
        <v>7182</v>
      </c>
      <c r="Z3428" s="166" t="s">
        <v>7473</v>
      </c>
      <c r="AA3428" s="203" t="s">
        <v>7184</v>
      </c>
      <c r="AB3428" s="166" t="s">
        <v>7185</v>
      </c>
      <c r="AC3428" s="166" t="s">
        <v>7186</v>
      </c>
      <c r="AD3428" s="166"/>
      <c r="AE3428" s="166" t="s">
        <v>7478</v>
      </c>
      <c r="AF3428" s="166" t="s">
        <v>7478</v>
      </c>
      <c r="AG3428" s="165" t="s">
        <v>7184</v>
      </c>
      <c r="AH3428" s="166" t="s">
        <v>7189</v>
      </c>
      <c r="AI3428" s="167"/>
      <c r="AJ3428" s="186"/>
      <c r="AK3428" s="167">
        <v>0.628</v>
      </c>
      <c r="AL3428" s="167">
        <v>0</v>
      </c>
      <c r="AM3428" s="187">
        <f t="shared" si="489"/>
        <v>0.628</v>
      </c>
      <c r="AN3428" s="167">
        <f t="shared" si="495"/>
        <v>0.628</v>
      </c>
      <c r="AO3428" s="167">
        <v>0</v>
      </c>
      <c r="AP3428" s="167">
        <f t="shared" si="494"/>
        <v>0.628</v>
      </c>
      <c r="AQ3428" s="167">
        <f t="shared" si="490"/>
        <v>18.84</v>
      </c>
      <c r="AR3428" s="193" t="s">
        <v>231</v>
      </c>
      <c r="AS3428" s="194"/>
      <c r="AT3428" s="166" t="s">
        <v>325</v>
      </c>
      <c r="AU3428" s="166" t="s">
        <v>7190</v>
      </c>
      <c r="AV3428" s="933" t="s">
        <v>7479</v>
      </c>
      <c r="AW3428" s="166" t="s">
        <v>234</v>
      </c>
      <c r="AX3428" s="2254"/>
      <c r="AY3428" s="2254"/>
    </row>
    <row r="3429" spans="1:52" s="55" customFormat="1" ht="15.95" customHeight="1" x14ac:dyDescent="0.2">
      <c r="A3429" s="182">
        <v>915</v>
      </c>
      <c r="B3429" s="166" t="s">
        <v>7177</v>
      </c>
      <c r="C3429" s="170" t="s">
        <v>17640</v>
      </c>
      <c r="D3429" s="166" t="s">
        <v>7480</v>
      </c>
      <c r="E3429" s="198" t="s">
        <v>1912</v>
      </c>
      <c r="F3429" s="198" t="s">
        <v>7481</v>
      </c>
      <c r="G3429" s="166"/>
      <c r="H3429" s="267" t="s">
        <v>219</v>
      </c>
      <c r="I3429" s="267" t="s">
        <v>316</v>
      </c>
      <c r="J3429" s="267" t="s">
        <v>317</v>
      </c>
      <c r="K3429" s="267">
        <v>0</v>
      </c>
      <c r="L3429" s="267" t="s">
        <v>317</v>
      </c>
      <c r="M3429" s="267">
        <v>0</v>
      </c>
      <c r="N3429" s="186">
        <v>4</v>
      </c>
      <c r="O3429" s="186">
        <v>2</v>
      </c>
      <c r="P3429" s="186">
        <v>8</v>
      </c>
      <c r="Q3429" s="183">
        <v>2</v>
      </c>
      <c r="R3429" s="183"/>
      <c r="S3429" s="183">
        <v>0</v>
      </c>
      <c r="T3429" s="223"/>
      <c r="U3429" s="183"/>
      <c r="V3429" s="183"/>
      <c r="W3429" s="183"/>
      <c r="X3429" s="183"/>
      <c r="Y3429" s="166" t="s">
        <v>7182</v>
      </c>
      <c r="Z3429" s="166" t="s">
        <v>7473</v>
      </c>
      <c r="AA3429" s="203" t="s">
        <v>7184</v>
      </c>
      <c r="AB3429" s="166" t="s">
        <v>7185</v>
      </c>
      <c r="AC3429" s="166" t="s">
        <v>7186</v>
      </c>
      <c r="AD3429" s="166"/>
      <c r="AE3429" s="166" t="s">
        <v>7482</v>
      </c>
      <c r="AF3429" s="166" t="s">
        <v>7482</v>
      </c>
      <c r="AG3429" s="165" t="s">
        <v>7184</v>
      </c>
      <c r="AH3429" s="166" t="s">
        <v>7189</v>
      </c>
      <c r="AI3429" s="167"/>
      <c r="AJ3429" s="186"/>
      <c r="AK3429" s="167">
        <v>0.628</v>
      </c>
      <c r="AL3429" s="167">
        <v>0</v>
      </c>
      <c r="AM3429" s="187">
        <f t="shared" si="489"/>
        <v>0.628</v>
      </c>
      <c r="AN3429" s="167">
        <f t="shared" si="495"/>
        <v>0.628</v>
      </c>
      <c r="AO3429" s="167">
        <v>0</v>
      </c>
      <c r="AP3429" s="167">
        <f t="shared" si="494"/>
        <v>0.628</v>
      </c>
      <c r="AQ3429" s="167">
        <f t="shared" si="490"/>
        <v>18.84</v>
      </c>
      <c r="AR3429" s="193" t="s">
        <v>231</v>
      </c>
      <c r="AS3429" s="194"/>
      <c r="AT3429" s="166" t="s">
        <v>325</v>
      </c>
      <c r="AU3429" s="166" t="s">
        <v>7190</v>
      </c>
      <c r="AV3429" s="933" t="s">
        <v>7483</v>
      </c>
      <c r="AW3429" s="166" t="s">
        <v>234</v>
      </c>
      <c r="AX3429" s="2254"/>
      <c r="AY3429" s="2254"/>
    </row>
    <row r="3430" spans="1:52" s="55" customFormat="1" ht="15.95" customHeight="1" x14ac:dyDescent="0.25">
      <c r="A3430" s="182">
        <v>916</v>
      </c>
      <c r="B3430" s="166" t="s">
        <v>7177</v>
      </c>
      <c r="C3430" s="170" t="s">
        <v>17640</v>
      </c>
      <c r="D3430" s="166" t="s">
        <v>7484</v>
      </c>
      <c r="E3430" s="198" t="s">
        <v>7485</v>
      </c>
      <c r="F3430" s="198" t="s">
        <v>7486</v>
      </c>
      <c r="G3430" s="166"/>
      <c r="H3430" s="267"/>
      <c r="I3430" s="267"/>
      <c r="J3430" s="267"/>
      <c r="K3430" s="267"/>
      <c r="L3430" s="267"/>
      <c r="M3430" s="267"/>
      <c r="N3430" s="186">
        <v>8</v>
      </c>
      <c r="O3430" s="186">
        <v>2</v>
      </c>
      <c r="P3430" s="186">
        <v>16</v>
      </c>
      <c r="Q3430" s="183">
        <v>5</v>
      </c>
      <c r="R3430" s="183"/>
      <c r="S3430" s="183">
        <v>0</v>
      </c>
      <c r="T3430" s="223">
        <v>0</v>
      </c>
      <c r="U3430" s="183">
        <v>0</v>
      </c>
      <c r="V3430" s="183"/>
      <c r="W3430" s="183"/>
      <c r="X3430" s="183"/>
      <c r="Y3430" s="166" t="s">
        <v>7182</v>
      </c>
      <c r="Z3430" s="166"/>
      <c r="AA3430" s="203"/>
      <c r="AB3430" s="166"/>
      <c r="AC3430" s="194"/>
      <c r="AD3430" s="166"/>
      <c r="AE3430" s="166" t="s">
        <v>7484</v>
      </c>
      <c r="AF3430" s="166" t="s">
        <v>7487</v>
      </c>
      <c r="AG3430" s="165"/>
      <c r="AH3430" s="166" t="s">
        <v>7189</v>
      </c>
      <c r="AI3430" s="167"/>
      <c r="AJ3430" s="186"/>
      <c r="AK3430" s="167">
        <v>2.2799999999999998</v>
      </c>
      <c r="AL3430" s="167">
        <v>0</v>
      </c>
      <c r="AM3430" s="187">
        <f t="shared" si="489"/>
        <v>2.2799999999999998</v>
      </c>
      <c r="AN3430" s="167">
        <f t="shared" si="495"/>
        <v>2.2799999999999998</v>
      </c>
      <c r="AO3430" s="167">
        <v>0</v>
      </c>
      <c r="AP3430" s="167">
        <f t="shared" si="494"/>
        <v>2.2799999999999998</v>
      </c>
      <c r="AQ3430" s="167">
        <f t="shared" si="490"/>
        <v>68.399999999999991</v>
      </c>
      <c r="AR3430" s="193" t="s">
        <v>231</v>
      </c>
      <c r="AS3430" s="194"/>
      <c r="AT3430" s="166" t="s">
        <v>325</v>
      </c>
      <c r="AU3430" s="166" t="s">
        <v>7190</v>
      </c>
      <c r="AV3430" s="679" t="s">
        <v>7488</v>
      </c>
      <c r="AW3430" s="166" t="s">
        <v>234</v>
      </c>
      <c r="AX3430" s="2254"/>
      <c r="AY3430" s="2254"/>
    </row>
    <row r="3431" spans="1:52" s="55" customFormat="1" ht="15.95" customHeight="1" x14ac:dyDescent="0.25">
      <c r="A3431" s="182">
        <v>917</v>
      </c>
      <c r="B3431" s="166" t="s">
        <v>7177</v>
      </c>
      <c r="C3431" s="170" t="s">
        <v>5890</v>
      </c>
      <c r="D3431" s="166" t="s">
        <v>7489</v>
      </c>
      <c r="E3431" s="198" t="s">
        <v>7490</v>
      </c>
      <c r="F3431" s="198" t="s">
        <v>7491</v>
      </c>
      <c r="G3431" s="166"/>
      <c r="H3431" s="166" t="s">
        <v>219</v>
      </c>
      <c r="I3431" s="267" t="s">
        <v>220</v>
      </c>
      <c r="J3431" s="166" t="s">
        <v>221</v>
      </c>
      <c r="K3431" s="267" t="s">
        <v>879</v>
      </c>
      <c r="L3431" s="198" t="s">
        <v>221</v>
      </c>
      <c r="M3431" s="198" t="s">
        <v>879</v>
      </c>
      <c r="N3431" s="186">
        <v>6</v>
      </c>
      <c r="O3431" s="186">
        <v>2</v>
      </c>
      <c r="P3431" s="186">
        <v>12</v>
      </c>
      <c r="Q3431" s="183">
        <v>3</v>
      </c>
      <c r="R3431" s="183"/>
      <c r="S3431" s="183">
        <v>0</v>
      </c>
      <c r="T3431" s="223">
        <v>0</v>
      </c>
      <c r="U3431" s="183">
        <v>0</v>
      </c>
      <c r="V3431" s="183"/>
      <c r="W3431" s="183"/>
      <c r="X3431" s="183"/>
      <c r="Y3431" s="166" t="s">
        <v>7182</v>
      </c>
      <c r="Z3431" s="166"/>
      <c r="AA3431" s="203"/>
      <c r="AB3431" s="166"/>
      <c r="AC3431" s="194"/>
      <c r="AD3431" s="166"/>
      <c r="AE3431" s="166" t="s">
        <v>7489</v>
      </c>
      <c r="AF3431" s="166" t="s">
        <v>7492</v>
      </c>
      <c r="AG3431" s="165"/>
      <c r="AH3431" s="166" t="s">
        <v>7189</v>
      </c>
      <c r="AI3431" s="167"/>
      <c r="AJ3431" s="186"/>
      <c r="AK3431" s="167">
        <v>3.3</v>
      </c>
      <c r="AL3431" s="167">
        <v>0</v>
      </c>
      <c r="AM3431" s="187">
        <f t="shared" si="489"/>
        <v>3.3</v>
      </c>
      <c r="AN3431" s="167">
        <f t="shared" si="495"/>
        <v>3.3</v>
      </c>
      <c r="AO3431" s="167">
        <v>0</v>
      </c>
      <c r="AP3431" s="167">
        <f t="shared" si="494"/>
        <v>3.3</v>
      </c>
      <c r="AQ3431" s="167">
        <f t="shared" si="490"/>
        <v>99</v>
      </c>
      <c r="AR3431" s="193" t="s">
        <v>231</v>
      </c>
      <c r="AS3431" s="194" t="s">
        <v>431</v>
      </c>
      <c r="AT3431" s="166" t="s">
        <v>325</v>
      </c>
      <c r="AU3431" s="166" t="s">
        <v>7190</v>
      </c>
      <c r="AV3431" s="679" t="s">
        <v>7493</v>
      </c>
      <c r="AW3431" s="166" t="s">
        <v>234</v>
      </c>
      <c r="AX3431" s="2254"/>
      <c r="AY3431" s="2254"/>
    </row>
    <row r="3432" spans="1:52" s="55" customFormat="1" ht="15.95" customHeight="1" x14ac:dyDescent="0.25">
      <c r="A3432" s="182">
        <v>918</v>
      </c>
      <c r="B3432" s="166" t="s">
        <v>7177</v>
      </c>
      <c r="C3432" s="170" t="s">
        <v>17640</v>
      </c>
      <c r="D3432" s="166" t="s">
        <v>7494</v>
      </c>
      <c r="E3432" s="198" t="s">
        <v>7495</v>
      </c>
      <c r="F3432" s="198" t="s">
        <v>7496</v>
      </c>
      <c r="G3432" s="166"/>
      <c r="H3432" s="267"/>
      <c r="I3432" s="267"/>
      <c r="J3432" s="267"/>
      <c r="K3432" s="267"/>
      <c r="L3432" s="267"/>
      <c r="M3432" s="267"/>
      <c r="N3432" s="186">
        <v>6</v>
      </c>
      <c r="O3432" s="186">
        <v>2</v>
      </c>
      <c r="P3432" s="186">
        <v>12</v>
      </c>
      <c r="Q3432" s="183">
        <v>4</v>
      </c>
      <c r="R3432" s="183"/>
      <c r="S3432" s="183">
        <v>0</v>
      </c>
      <c r="T3432" s="223">
        <v>0</v>
      </c>
      <c r="U3432" s="183">
        <v>0</v>
      </c>
      <c r="V3432" s="183"/>
      <c r="W3432" s="183"/>
      <c r="X3432" s="183"/>
      <c r="Y3432" s="166" t="s">
        <v>7182</v>
      </c>
      <c r="Z3432" s="166"/>
      <c r="AA3432" s="203"/>
      <c r="AB3432" s="166"/>
      <c r="AC3432" s="194"/>
      <c r="AD3432" s="166"/>
      <c r="AE3432" s="166" t="s">
        <v>7494</v>
      </c>
      <c r="AF3432" s="166" t="s">
        <v>7497</v>
      </c>
      <c r="AG3432" s="165"/>
      <c r="AH3432" s="166" t="s">
        <v>7189</v>
      </c>
      <c r="AI3432" s="167"/>
      <c r="AJ3432" s="186"/>
      <c r="AK3432" s="167">
        <v>4.4000000000000004</v>
      </c>
      <c r="AL3432" s="167">
        <v>0</v>
      </c>
      <c r="AM3432" s="187">
        <f t="shared" si="489"/>
        <v>4.4000000000000004</v>
      </c>
      <c r="AN3432" s="167">
        <f t="shared" si="495"/>
        <v>4.4000000000000004</v>
      </c>
      <c r="AO3432" s="167">
        <v>0</v>
      </c>
      <c r="AP3432" s="167">
        <f t="shared" si="494"/>
        <v>4.4000000000000004</v>
      </c>
      <c r="AQ3432" s="167">
        <f t="shared" si="490"/>
        <v>132</v>
      </c>
      <c r="AR3432" s="193" t="s">
        <v>231</v>
      </c>
      <c r="AS3432" s="194"/>
      <c r="AT3432" s="166" t="s">
        <v>325</v>
      </c>
      <c r="AU3432" s="166" t="s">
        <v>7190</v>
      </c>
      <c r="AV3432" s="679" t="s">
        <v>7498</v>
      </c>
      <c r="AW3432" s="166" t="s">
        <v>234</v>
      </c>
      <c r="AX3432" s="2254"/>
      <c r="AY3432" s="2254"/>
    </row>
    <row r="3433" spans="1:52" s="55" customFormat="1" ht="15.95" customHeight="1" x14ac:dyDescent="0.25">
      <c r="A3433" s="182">
        <v>919</v>
      </c>
      <c r="B3433" s="166" t="s">
        <v>56</v>
      </c>
      <c r="C3433" s="170" t="s">
        <v>5890</v>
      </c>
      <c r="D3433" s="166" t="s">
        <v>19351</v>
      </c>
      <c r="E3433" s="198" t="s">
        <v>7500</v>
      </c>
      <c r="F3433" s="198" t="s">
        <v>7501</v>
      </c>
      <c r="G3433" s="166"/>
      <c r="H3433" s="166" t="s">
        <v>219</v>
      </c>
      <c r="I3433" s="267" t="s">
        <v>220</v>
      </c>
      <c r="J3433" s="166" t="s">
        <v>221</v>
      </c>
      <c r="K3433" s="267" t="s">
        <v>879</v>
      </c>
      <c r="L3433" s="198" t="s">
        <v>221</v>
      </c>
      <c r="M3433" s="198" t="s">
        <v>879</v>
      </c>
      <c r="N3433" s="186">
        <v>3</v>
      </c>
      <c r="O3433" s="186">
        <v>1.5</v>
      </c>
      <c r="P3433" s="186">
        <v>4.5</v>
      </c>
      <c r="Q3433" s="183">
        <v>2</v>
      </c>
      <c r="R3433" s="183"/>
      <c r="S3433" s="183">
        <v>0</v>
      </c>
      <c r="T3433" s="223">
        <v>0</v>
      </c>
      <c r="U3433" s="183">
        <v>0</v>
      </c>
      <c r="V3433" s="183"/>
      <c r="W3433" s="183"/>
      <c r="X3433" s="183"/>
      <c r="Y3433" s="166" t="s">
        <v>7182</v>
      </c>
      <c r="Z3433" s="166"/>
      <c r="AA3433" s="203"/>
      <c r="AB3433" s="166"/>
      <c r="AC3433" s="194"/>
      <c r="AD3433" s="166"/>
      <c r="AE3433" s="166" t="s">
        <v>7502</v>
      </c>
      <c r="AF3433" s="166" t="s">
        <v>7503</v>
      </c>
      <c r="AG3433" s="165"/>
      <c r="AH3433" s="166" t="s">
        <v>7189</v>
      </c>
      <c r="AI3433" s="167"/>
      <c r="AJ3433" s="186"/>
      <c r="AK3433" s="167">
        <v>0.28000000000000003</v>
      </c>
      <c r="AL3433" s="167">
        <v>0</v>
      </c>
      <c r="AM3433" s="187">
        <f t="shared" si="489"/>
        <v>0.28000000000000003</v>
      </c>
      <c r="AN3433" s="167">
        <f t="shared" si="495"/>
        <v>0.28000000000000003</v>
      </c>
      <c r="AO3433" s="167">
        <v>0</v>
      </c>
      <c r="AP3433" s="167">
        <f t="shared" si="494"/>
        <v>0.28000000000000003</v>
      </c>
      <c r="AQ3433" s="167">
        <f t="shared" si="490"/>
        <v>8.4</v>
      </c>
      <c r="AR3433" s="193" t="s">
        <v>231</v>
      </c>
      <c r="AS3433" s="194" t="s">
        <v>431</v>
      </c>
      <c r="AT3433" s="166" t="s">
        <v>325</v>
      </c>
      <c r="AU3433" s="166" t="s">
        <v>7190</v>
      </c>
      <c r="AV3433" s="679" t="s">
        <v>7504</v>
      </c>
      <c r="AW3433" s="166" t="s">
        <v>234</v>
      </c>
      <c r="AX3433" s="2254"/>
      <c r="AY3433" s="2254"/>
    </row>
    <row r="3434" spans="1:52" s="55" customFormat="1" ht="15.95" customHeight="1" x14ac:dyDescent="0.2">
      <c r="A3434" s="182">
        <v>920</v>
      </c>
      <c r="B3434" s="166" t="s">
        <v>7177</v>
      </c>
      <c r="C3434" s="170" t="s">
        <v>17640</v>
      </c>
      <c r="D3434" s="166" t="s">
        <v>19352</v>
      </c>
      <c r="E3434" s="198" t="s">
        <v>7505</v>
      </c>
      <c r="F3434" s="198" t="s">
        <v>7506</v>
      </c>
      <c r="G3434" s="166"/>
      <c r="H3434" s="267"/>
      <c r="I3434" s="267"/>
      <c r="J3434" s="267"/>
      <c r="K3434" s="267"/>
      <c r="L3434" s="267"/>
      <c r="M3434" s="267"/>
      <c r="N3434" s="186">
        <v>6</v>
      </c>
      <c r="O3434" s="186">
        <v>3</v>
      </c>
      <c r="P3434" s="186">
        <v>18</v>
      </c>
      <c r="Q3434" s="183">
        <v>0</v>
      </c>
      <c r="R3434" s="183"/>
      <c r="S3434" s="183">
        <v>0</v>
      </c>
      <c r="T3434" s="183"/>
      <c r="U3434" s="183">
        <v>1</v>
      </c>
      <c r="V3434" s="918" t="s">
        <v>1350</v>
      </c>
      <c r="W3434" s="183"/>
      <c r="X3434" s="183"/>
      <c r="Y3434" s="166" t="s">
        <v>7182</v>
      </c>
      <c r="Z3434" s="166"/>
      <c r="AA3434" s="203"/>
      <c r="AB3434" s="166"/>
      <c r="AC3434" s="194"/>
      <c r="AD3434" s="166"/>
      <c r="AE3434" s="166" t="s">
        <v>7507</v>
      </c>
      <c r="AF3434" s="166" t="s">
        <v>7508</v>
      </c>
      <c r="AG3434" s="165"/>
      <c r="AH3434" s="166" t="s">
        <v>7189</v>
      </c>
      <c r="AI3434" s="167"/>
      <c r="AJ3434" s="186"/>
      <c r="AK3434" s="167">
        <v>0.39</v>
      </c>
      <c r="AL3434" s="167">
        <v>0</v>
      </c>
      <c r="AM3434" s="187">
        <f t="shared" si="489"/>
        <v>0.39</v>
      </c>
      <c r="AN3434" s="167">
        <f t="shared" si="495"/>
        <v>0.39</v>
      </c>
      <c r="AO3434" s="167">
        <v>0</v>
      </c>
      <c r="AP3434" s="167">
        <f t="shared" si="494"/>
        <v>0.39</v>
      </c>
      <c r="AQ3434" s="167">
        <f t="shared" si="490"/>
        <v>11.700000000000001</v>
      </c>
      <c r="AR3434" s="193" t="s">
        <v>231</v>
      </c>
      <c r="AS3434" s="194"/>
      <c r="AT3434" s="166" t="s">
        <v>325</v>
      </c>
      <c r="AU3434" s="166" t="s">
        <v>7190</v>
      </c>
      <c r="AV3434" s="679" t="s">
        <v>7509</v>
      </c>
      <c r="AW3434" s="166" t="s">
        <v>234</v>
      </c>
      <c r="AX3434" s="2254"/>
      <c r="AY3434" s="2254"/>
    </row>
    <row r="3435" spans="1:52" s="55" customFormat="1" ht="15.95" customHeight="1" x14ac:dyDescent="0.25">
      <c r="A3435" s="709">
        <v>921</v>
      </c>
      <c r="B3435" s="434" t="s">
        <v>7177</v>
      </c>
      <c r="C3435" s="834" t="s">
        <v>17640</v>
      </c>
      <c r="D3435" s="434" t="s">
        <v>19353</v>
      </c>
      <c r="E3435" s="439" t="s">
        <v>7510</v>
      </c>
      <c r="F3435" s="439" t="s">
        <v>7511</v>
      </c>
      <c r="G3435" s="434"/>
      <c r="H3435" s="1977"/>
      <c r="I3435" s="1977"/>
      <c r="J3435" s="1977"/>
      <c r="K3435" s="1977"/>
      <c r="L3435" s="1977"/>
      <c r="M3435" s="1977"/>
      <c r="N3435" s="513">
        <v>8</v>
      </c>
      <c r="O3435" s="513">
        <v>2</v>
      </c>
      <c r="P3435" s="513">
        <v>16</v>
      </c>
      <c r="Q3435" s="712">
        <v>5</v>
      </c>
      <c r="R3435" s="712"/>
      <c r="S3435" s="712">
        <v>0</v>
      </c>
      <c r="T3435" s="436">
        <v>0</v>
      </c>
      <c r="U3435" s="712">
        <v>0</v>
      </c>
      <c r="V3435" s="712"/>
      <c r="W3435" s="712"/>
      <c r="X3435" s="712"/>
      <c r="Y3435" s="434" t="s">
        <v>7182</v>
      </c>
      <c r="Z3435" s="434"/>
      <c r="AA3435" s="437"/>
      <c r="AB3435" s="434"/>
      <c r="AC3435" s="433"/>
      <c r="AD3435" s="434"/>
      <c r="AE3435" s="434" t="s">
        <v>7512</v>
      </c>
      <c r="AF3435" s="434" t="s">
        <v>7513</v>
      </c>
      <c r="AG3435" s="438"/>
      <c r="AH3435" s="434" t="s">
        <v>7189</v>
      </c>
      <c r="AI3435" s="511"/>
      <c r="AJ3435" s="513"/>
      <c r="AK3435" s="511">
        <v>1.07</v>
      </c>
      <c r="AL3435" s="511">
        <v>0</v>
      </c>
      <c r="AM3435" s="514">
        <f t="shared" ref="AM3435:AM3468" si="496">AK3435+AL3435</f>
        <v>1.07</v>
      </c>
      <c r="AN3435" s="511">
        <f t="shared" si="495"/>
        <v>1.07</v>
      </c>
      <c r="AO3435" s="511">
        <v>0</v>
      </c>
      <c r="AP3435" s="511">
        <f t="shared" si="494"/>
        <v>1.07</v>
      </c>
      <c r="AQ3435" s="511">
        <f t="shared" si="490"/>
        <v>32.1</v>
      </c>
      <c r="AR3435" s="432" t="s">
        <v>231</v>
      </c>
      <c r="AS3435" s="433"/>
      <c r="AT3435" s="434" t="s">
        <v>325</v>
      </c>
      <c r="AU3435" s="434" t="s">
        <v>7190</v>
      </c>
      <c r="AV3435" s="943" t="s">
        <v>7514</v>
      </c>
      <c r="AW3435" s="434" t="s">
        <v>18131</v>
      </c>
      <c r="AX3435" s="434" t="s">
        <v>23853</v>
      </c>
      <c r="AY3435" s="2254"/>
    </row>
    <row r="3436" spans="1:52" s="55" customFormat="1" ht="15.95" customHeight="1" x14ac:dyDescent="0.25">
      <c r="A3436" s="182">
        <v>922</v>
      </c>
      <c r="B3436" s="166" t="s">
        <v>7177</v>
      </c>
      <c r="C3436" s="170" t="s">
        <v>17640</v>
      </c>
      <c r="D3436" s="166" t="s">
        <v>19354</v>
      </c>
      <c r="E3436" s="198" t="s">
        <v>7515</v>
      </c>
      <c r="F3436" s="198" t="s">
        <v>7516</v>
      </c>
      <c r="G3436" s="166"/>
      <c r="H3436" s="267"/>
      <c r="I3436" s="267"/>
      <c r="J3436" s="267"/>
      <c r="K3436" s="267"/>
      <c r="L3436" s="267"/>
      <c r="M3436" s="267"/>
      <c r="N3436" s="186">
        <v>8</v>
      </c>
      <c r="O3436" s="186">
        <v>2</v>
      </c>
      <c r="P3436" s="186">
        <v>16</v>
      </c>
      <c r="Q3436" s="183">
        <v>6</v>
      </c>
      <c r="R3436" s="183"/>
      <c r="S3436" s="183">
        <v>0</v>
      </c>
      <c r="T3436" s="223">
        <v>0</v>
      </c>
      <c r="U3436" s="183">
        <v>0</v>
      </c>
      <c r="V3436" s="183"/>
      <c r="W3436" s="183"/>
      <c r="X3436" s="183"/>
      <c r="Y3436" s="166" t="s">
        <v>7182</v>
      </c>
      <c r="Z3436" s="166"/>
      <c r="AA3436" s="203"/>
      <c r="AB3436" s="166"/>
      <c r="AC3436" s="194"/>
      <c r="AD3436" s="166"/>
      <c r="AE3436" s="166" t="s">
        <v>7517</v>
      </c>
      <c r="AF3436" s="166" t="s">
        <v>7518</v>
      </c>
      <c r="AG3436" s="165"/>
      <c r="AH3436" s="166" t="s">
        <v>7189</v>
      </c>
      <c r="AI3436" s="167"/>
      <c r="AJ3436" s="186"/>
      <c r="AK3436" s="167">
        <v>1.8</v>
      </c>
      <c r="AL3436" s="167">
        <v>0</v>
      </c>
      <c r="AM3436" s="187">
        <f t="shared" si="496"/>
        <v>1.8</v>
      </c>
      <c r="AN3436" s="167">
        <f t="shared" si="495"/>
        <v>1.8</v>
      </c>
      <c r="AO3436" s="167">
        <v>0</v>
      </c>
      <c r="AP3436" s="167">
        <f t="shared" si="494"/>
        <v>1.8</v>
      </c>
      <c r="AQ3436" s="167">
        <f t="shared" si="490"/>
        <v>54</v>
      </c>
      <c r="AR3436" s="193" t="s">
        <v>231</v>
      </c>
      <c r="AS3436" s="194"/>
      <c r="AT3436" s="166" t="s">
        <v>325</v>
      </c>
      <c r="AU3436" s="166" t="s">
        <v>7190</v>
      </c>
      <c r="AV3436" s="679" t="s">
        <v>7519</v>
      </c>
      <c r="AW3436" s="166" t="s">
        <v>234</v>
      </c>
      <c r="AX3436" s="2254"/>
      <c r="AY3436" s="2254"/>
    </row>
    <row r="3437" spans="1:52" s="55" customFormat="1" ht="15.95" customHeight="1" x14ac:dyDescent="0.25">
      <c r="A3437" s="182">
        <v>923</v>
      </c>
      <c r="B3437" s="166" t="s">
        <v>56</v>
      </c>
      <c r="C3437" s="170" t="s">
        <v>5890</v>
      </c>
      <c r="D3437" s="166" t="s">
        <v>19355</v>
      </c>
      <c r="E3437" s="198" t="s">
        <v>7521</v>
      </c>
      <c r="F3437" s="198" t="s">
        <v>7522</v>
      </c>
      <c r="G3437" s="166"/>
      <c r="H3437" s="166" t="s">
        <v>219</v>
      </c>
      <c r="I3437" s="267" t="s">
        <v>220</v>
      </c>
      <c r="J3437" s="166" t="s">
        <v>221</v>
      </c>
      <c r="K3437" s="267" t="s">
        <v>879</v>
      </c>
      <c r="L3437" s="198" t="s">
        <v>221</v>
      </c>
      <c r="M3437" s="198" t="s">
        <v>879</v>
      </c>
      <c r="N3437" s="186">
        <v>3</v>
      </c>
      <c r="O3437" s="186">
        <v>1.2</v>
      </c>
      <c r="P3437" s="186">
        <v>3.6</v>
      </c>
      <c r="Q3437" s="183">
        <v>2</v>
      </c>
      <c r="R3437" s="183"/>
      <c r="S3437" s="183">
        <v>0</v>
      </c>
      <c r="T3437" s="183"/>
      <c r="U3437" s="183">
        <v>0</v>
      </c>
      <c r="V3437" s="183"/>
      <c r="W3437" s="183"/>
      <c r="X3437" s="183"/>
      <c r="Y3437" s="166" t="s">
        <v>7182</v>
      </c>
      <c r="Z3437" s="170"/>
      <c r="AA3437" s="197"/>
      <c r="AB3437" s="166"/>
      <c r="AC3437" s="194"/>
      <c r="AD3437" s="166"/>
      <c r="AE3437" s="166" t="s">
        <v>7523</v>
      </c>
      <c r="AF3437" s="166" t="s">
        <v>7524</v>
      </c>
      <c r="AG3437" s="165"/>
      <c r="AH3437" s="268" t="s">
        <v>7525</v>
      </c>
      <c r="AI3437" s="167"/>
      <c r="AJ3437" s="184"/>
      <c r="AK3437" s="167">
        <f>AJ3437*AI3437/365</f>
        <v>0</v>
      </c>
      <c r="AL3437" s="167">
        <v>0</v>
      </c>
      <c r="AM3437" s="187">
        <f>SUBTOTAL(9,AK3437:AL3437)</f>
        <v>0</v>
      </c>
      <c r="AN3437" s="167">
        <f t="shared" si="495"/>
        <v>0</v>
      </c>
      <c r="AO3437" s="167">
        <v>0</v>
      </c>
      <c r="AP3437" s="167">
        <f t="shared" si="494"/>
        <v>0</v>
      </c>
      <c r="AQ3437" s="167">
        <f t="shared" ref="AQ3437:AQ3499" si="497">AP3437*30</f>
        <v>0</v>
      </c>
      <c r="AR3437" s="193" t="s">
        <v>231</v>
      </c>
      <c r="AS3437" s="194" t="s">
        <v>114</v>
      </c>
      <c r="AT3437" s="166" t="s">
        <v>325</v>
      </c>
      <c r="AU3437" s="166" t="s">
        <v>7190</v>
      </c>
      <c r="AV3437" s="679" t="s">
        <v>7526</v>
      </c>
      <c r="AW3437" s="166" t="s">
        <v>234</v>
      </c>
      <c r="AX3437" s="2254"/>
      <c r="AY3437" s="2254"/>
    </row>
    <row r="3438" spans="1:52" s="55" customFormat="1" ht="15.95" customHeight="1" x14ac:dyDescent="0.25">
      <c r="A3438" s="353">
        <v>924</v>
      </c>
      <c r="B3438" s="354" t="s">
        <v>49</v>
      </c>
      <c r="C3438" s="366" t="s">
        <v>6908</v>
      </c>
      <c r="D3438" s="354" t="s">
        <v>17534</v>
      </c>
      <c r="E3438" s="354" t="s">
        <v>17535</v>
      </c>
      <c r="F3438" s="354" t="s">
        <v>17536</v>
      </c>
      <c r="G3438" s="354" t="s">
        <v>221</v>
      </c>
      <c r="H3438" s="354" t="s">
        <v>219</v>
      </c>
      <c r="I3438" s="354" t="s">
        <v>316</v>
      </c>
      <c r="J3438" s="354" t="s">
        <v>221</v>
      </c>
      <c r="K3438" s="354" t="s">
        <v>17537</v>
      </c>
      <c r="L3438" s="354" t="s">
        <v>221</v>
      </c>
      <c r="M3438" s="354" t="s">
        <v>222</v>
      </c>
      <c r="N3438" s="360">
        <v>4</v>
      </c>
      <c r="O3438" s="360">
        <v>1.5</v>
      </c>
      <c r="P3438" s="360">
        <v>6</v>
      </c>
      <c r="Q3438" s="503">
        <v>4</v>
      </c>
      <c r="R3438" s="357"/>
      <c r="S3438" s="357">
        <v>1</v>
      </c>
      <c r="T3438" s="357"/>
      <c r="U3438" s="357">
        <v>0</v>
      </c>
      <c r="V3438" s="357"/>
      <c r="W3438" s="357"/>
      <c r="X3438" s="357"/>
      <c r="Y3438" s="354" t="s">
        <v>7530</v>
      </c>
      <c r="Z3438" s="354" t="s">
        <v>7531</v>
      </c>
      <c r="AA3438" s="443" t="s">
        <v>24148</v>
      </c>
      <c r="AB3438" s="354" t="s">
        <v>3708</v>
      </c>
      <c r="AC3438" s="354" t="s">
        <v>17538</v>
      </c>
      <c r="AD3438" s="942" t="s">
        <v>17539</v>
      </c>
      <c r="AE3438" s="354" t="s">
        <v>3708</v>
      </c>
      <c r="AF3438" s="166" t="s">
        <v>7531</v>
      </c>
      <c r="AG3438" s="443" t="s">
        <v>24148</v>
      </c>
      <c r="AH3438" s="166" t="s">
        <v>22562</v>
      </c>
      <c r="AI3438" s="359">
        <v>0.114</v>
      </c>
      <c r="AJ3438" s="360">
        <v>9900</v>
      </c>
      <c r="AK3438" s="359">
        <f>AJ3438*0.087/365</f>
        <v>2.3597260273972602</v>
      </c>
      <c r="AL3438" s="359">
        <f>AJ3438*0.027/365</f>
        <v>0.73232876712328765</v>
      </c>
      <c r="AM3438" s="361">
        <f>SUBTOTAL(9,AK3438:AL3438)</f>
        <v>3.0920547945205481</v>
      </c>
      <c r="AN3438" s="359">
        <f t="shared" si="495"/>
        <v>2.3597260273972602</v>
      </c>
      <c r="AO3438" s="359">
        <v>0.85399999999999998</v>
      </c>
      <c r="AP3438" s="359">
        <f t="shared" si="494"/>
        <v>3.2137260273972603</v>
      </c>
      <c r="AQ3438" s="359">
        <f t="shared" si="497"/>
        <v>96.411780821917816</v>
      </c>
      <c r="AR3438" s="362" t="s">
        <v>231</v>
      </c>
      <c r="AS3438" s="354" t="s">
        <v>431</v>
      </c>
      <c r="AT3438" s="354" t="s">
        <v>325</v>
      </c>
      <c r="AU3438" s="354" t="s">
        <v>7533</v>
      </c>
      <c r="AV3438" s="770" t="s">
        <v>7534</v>
      </c>
      <c r="AW3438" s="354" t="s">
        <v>234</v>
      </c>
      <c r="AX3438" s="2252" t="s">
        <v>20373</v>
      </c>
      <c r="AY3438" s="2254"/>
      <c r="AZ3438" s="447" t="s">
        <v>20370</v>
      </c>
    </row>
    <row r="3439" spans="1:52" s="55" customFormat="1" ht="15.95" customHeight="1" x14ac:dyDescent="0.25">
      <c r="A3439" s="709">
        <v>925</v>
      </c>
      <c r="B3439" s="434" t="s">
        <v>49</v>
      </c>
      <c r="C3439" s="834" t="s">
        <v>6908</v>
      </c>
      <c r="D3439" s="434" t="s">
        <v>17996</v>
      </c>
      <c r="E3439" s="434" t="s">
        <v>17997</v>
      </c>
      <c r="F3439" s="434" t="s">
        <v>17998</v>
      </c>
      <c r="G3439" s="434" t="s">
        <v>221</v>
      </c>
      <c r="H3439" s="434" t="s">
        <v>219</v>
      </c>
      <c r="I3439" s="434" t="s">
        <v>316</v>
      </c>
      <c r="J3439" s="434" t="s">
        <v>221</v>
      </c>
      <c r="K3439" s="434" t="s">
        <v>17999</v>
      </c>
      <c r="L3439" s="439" t="s">
        <v>221</v>
      </c>
      <c r="M3439" s="439" t="s">
        <v>879</v>
      </c>
      <c r="N3439" s="513">
        <v>4.5</v>
      </c>
      <c r="O3439" s="513">
        <v>2</v>
      </c>
      <c r="P3439" s="513">
        <f>O3439*N3439</f>
        <v>9</v>
      </c>
      <c r="Q3439" s="788">
        <v>1</v>
      </c>
      <c r="R3439" s="712"/>
      <c r="S3439" s="712">
        <v>1</v>
      </c>
      <c r="T3439" s="712"/>
      <c r="U3439" s="712">
        <v>0</v>
      </c>
      <c r="V3439" s="712"/>
      <c r="W3439" s="712"/>
      <c r="X3439" s="712"/>
      <c r="Y3439" s="434" t="s">
        <v>7538</v>
      </c>
      <c r="Z3439" s="434" t="s">
        <v>7539</v>
      </c>
      <c r="AA3439" s="437">
        <v>1035005904724</v>
      </c>
      <c r="AB3439" s="434" t="s">
        <v>3729</v>
      </c>
      <c r="AC3439" s="434" t="s">
        <v>18000</v>
      </c>
      <c r="AD3439" s="2036" t="s">
        <v>18001</v>
      </c>
      <c r="AE3439" s="434" t="s">
        <v>3729</v>
      </c>
      <c r="AF3439" s="434" t="s">
        <v>18002</v>
      </c>
      <c r="AG3439" s="438">
        <v>1035005904724</v>
      </c>
      <c r="AH3439" s="434" t="s">
        <v>22562</v>
      </c>
      <c r="AI3439" s="480">
        <v>5.6599999999999998E-2</v>
      </c>
      <c r="AJ3439" s="513">
        <v>6750</v>
      </c>
      <c r="AK3439" s="511">
        <f>AJ3439*0.044/365</f>
        <v>0.81369863013698629</v>
      </c>
      <c r="AL3439" s="511">
        <f>AJ3439*0.0134/365</f>
        <v>0.24780821917808221</v>
      </c>
      <c r="AM3439" s="514">
        <f>SUBTOTAL(9,AK3439:AL3439)</f>
        <v>1.0615068493150686</v>
      </c>
      <c r="AN3439" s="511">
        <f t="shared" si="495"/>
        <v>0.81369863013698629</v>
      </c>
      <c r="AO3439" s="511">
        <v>0.248</v>
      </c>
      <c r="AP3439" s="511">
        <f>SUM(AN3439:AO3439)</f>
        <v>1.0616986301369864</v>
      </c>
      <c r="AQ3439" s="511">
        <f t="shared" ref="AQ3439:AQ3445" si="498">AP3439*30</f>
        <v>31.850958904109593</v>
      </c>
      <c r="AR3439" s="432" t="s">
        <v>231</v>
      </c>
      <c r="AS3439" s="434" t="s">
        <v>431</v>
      </c>
      <c r="AT3439" s="434" t="s">
        <v>325</v>
      </c>
      <c r="AU3439" s="434" t="s">
        <v>7533</v>
      </c>
      <c r="AV3439" s="435" t="s">
        <v>7541</v>
      </c>
      <c r="AW3439" s="434" t="s">
        <v>20570</v>
      </c>
      <c r="AX3439" s="434" t="s">
        <v>24152</v>
      </c>
      <c r="AY3439" s="302"/>
      <c r="AZ3439" s="447" t="s">
        <v>20371</v>
      </c>
    </row>
    <row r="3440" spans="1:52" s="55" customFormat="1" ht="33" customHeight="1" x14ac:dyDescent="0.25">
      <c r="A3440" s="182">
        <v>926</v>
      </c>
      <c r="B3440" s="166" t="s">
        <v>49</v>
      </c>
      <c r="C3440" s="170" t="s">
        <v>6908</v>
      </c>
      <c r="D3440" s="166" t="s">
        <v>25186</v>
      </c>
      <c r="E3440" s="166" t="s">
        <v>7543</v>
      </c>
      <c r="F3440" s="166" t="s">
        <v>7544</v>
      </c>
      <c r="G3440" s="166"/>
      <c r="H3440" s="166" t="s">
        <v>219</v>
      </c>
      <c r="I3440" s="166" t="s">
        <v>220</v>
      </c>
      <c r="J3440" s="166" t="s">
        <v>317</v>
      </c>
      <c r="K3440" s="166">
        <v>0</v>
      </c>
      <c r="L3440" s="166" t="s">
        <v>317</v>
      </c>
      <c r="M3440" s="166">
        <v>0</v>
      </c>
      <c r="N3440" s="186">
        <v>10</v>
      </c>
      <c r="O3440" s="186">
        <v>10</v>
      </c>
      <c r="P3440" s="186">
        <v>100</v>
      </c>
      <c r="Q3440" s="184">
        <v>2</v>
      </c>
      <c r="R3440" s="183"/>
      <c r="S3440" s="183">
        <v>0</v>
      </c>
      <c r="T3440" s="183"/>
      <c r="U3440" s="183">
        <v>0</v>
      </c>
      <c r="V3440" s="183"/>
      <c r="W3440" s="183"/>
      <c r="X3440" s="183"/>
      <c r="Y3440" s="166" t="s">
        <v>318</v>
      </c>
      <c r="Z3440" s="166" t="s">
        <v>25124</v>
      </c>
      <c r="AA3440" s="203" t="s">
        <v>25125</v>
      </c>
      <c r="AB3440" s="166" t="s">
        <v>7548</v>
      </c>
      <c r="AC3440" s="166" t="s">
        <v>7549</v>
      </c>
      <c r="AD3440" s="166" t="s">
        <v>7550</v>
      </c>
      <c r="AE3440" s="166" t="s">
        <v>16254</v>
      </c>
      <c r="AF3440" s="166" t="s">
        <v>25124</v>
      </c>
      <c r="AG3440" s="203" t="s">
        <v>25125</v>
      </c>
      <c r="AH3440" s="166" t="s">
        <v>790</v>
      </c>
      <c r="AI3440" s="167">
        <v>1.48</v>
      </c>
      <c r="AJ3440" s="184">
        <v>220</v>
      </c>
      <c r="AK3440" s="167">
        <f>AJ3440*AI3440/365</f>
        <v>0.89205479452054803</v>
      </c>
      <c r="AL3440" s="167">
        <v>0</v>
      </c>
      <c r="AM3440" s="187">
        <f>SUBTOTAL(9,AK3440:AL3440)</f>
        <v>0.89205479452054803</v>
      </c>
      <c r="AN3440" s="167">
        <f t="shared" si="495"/>
        <v>0.89205479452054803</v>
      </c>
      <c r="AO3440" s="167">
        <v>0</v>
      </c>
      <c r="AP3440" s="167">
        <f>AN3440+AO3440</f>
        <v>0.89205479452054803</v>
      </c>
      <c r="AQ3440" s="167">
        <f t="shared" si="498"/>
        <v>26.761643835616439</v>
      </c>
      <c r="AR3440" s="193" t="s">
        <v>231</v>
      </c>
      <c r="AS3440" s="194"/>
      <c r="AT3440" s="166" t="s">
        <v>325</v>
      </c>
      <c r="AU3440" s="166" t="s">
        <v>7533</v>
      </c>
      <c r="AV3440" s="231" t="s">
        <v>7551</v>
      </c>
      <c r="AW3440" s="166" t="s">
        <v>234</v>
      </c>
      <c r="AX3440" s="2254"/>
      <c r="AY3440" s="2254"/>
    </row>
    <row r="3441" spans="1:54" s="55" customFormat="1" ht="15.95" customHeight="1" x14ac:dyDescent="0.25">
      <c r="A3441" s="182">
        <v>927</v>
      </c>
      <c r="B3441" s="166" t="s">
        <v>49</v>
      </c>
      <c r="C3441" s="170" t="s">
        <v>6908</v>
      </c>
      <c r="D3441" s="166" t="s">
        <v>19356</v>
      </c>
      <c r="E3441" s="166" t="s">
        <v>7553</v>
      </c>
      <c r="F3441" s="166" t="s">
        <v>7554</v>
      </c>
      <c r="G3441" s="166"/>
      <c r="H3441" s="166" t="s">
        <v>219</v>
      </c>
      <c r="I3441" s="166" t="s">
        <v>220</v>
      </c>
      <c r="J3441" s="166" t="s">
        <v>221</v>
      </c>
      <c r="K3441" s="166" t="s">
        <v>222</v>
      </c>
      <c r="L3441" s="166" t="s">
        <v>221</v>
      </c>
      <c r="M3441" s="166" t="s">
        <v>222</v>
      </c>
      <c r="N3441" s="186">
        <v>3.5</v>
      </c>
      <c r="O3441" s="186">
        <v>2</v>
      </c>
      <c r="P3441" s="186">
        <v>7</v>
      </c>
      <c r="Q3441" s="184">
        <v>2</v>
      </c>
      <c r="R3441" s="183"/>
      <c r="S3441" s="183">
        <v>0</v>
      </c>
      <c r="T3441" s="183"/>
      <c r="U3441" s="183">
        <v>0</v>
      </c>
      <c r="V3441" s="183"/>
      <c r="W3441" s="183"/>
      <c r="X3441" s="183"/>
      <c r="Y3441" s="166" t="s">
        <v>7555</v>
      </c>
      <c r="Z3441" s="166" t="s">
        <v>7556</v>
      </c>
      <c r="AA3441" s="203" t="s">
        <v>24145</v>
      </c>
      <c r="AB3441" s="166" t="s">
        <v>7558</v>
      </c>
      <c r="AC3441" s="166" t="s">
        <v>7559</v>
      </c>
      <c r="AD3441" s="166" t="s">
        <v>7560</v>
      </c>
      <c r="AE3441" s="166" t="s">
        <v>3527</v>
      </c>
      <c r="AF3441" s="166" t="s">
        <v>7556</v>
      </c>
      <c r="AG3441" s="203" t="s">
        <v>24145</v>
      </c>
      <c r="AH3441" s="166" t="s">
        <v>22562</v>
      </c>
      <c r="AI3441" s="167">
        <v>0.114</v>
      </c>
      <c r="AJ3441" s="184">
        <v>23000</v>
      </c>
      <c r="AK3441" s="167">
        <f>AJ3441*0.087/365</f>
        <v>5.4821917808219176</v>
      </c>
      <c r="AL3441" s="167">
        <f>AJ3441*0.027/365</f>
        <v>1.7013698630136986</v>
      </c>
      <c r="AM3441" s="187">
        <f>SUBTOTAL(9,AK3441:AL3441)</f>
        <v>7.183561643835616</v>
      </c>
      <c r="AN3441" s="167">
        <f t="shared" si="495"/>
        <v>5.4821917808219176</v>
      </c>
      <c r="AO3441" s="167">
        <v>1.7010000000000001</v>
      </c>
      <c r="AP3441" s="167">
        <v>7.1840000000000002</v>
      </c>
      <c r="AQ3441" s="167">
        <f t="shared" si="498"/>
        <v>215.52</v>
      </c>
      <c r="AR3441" s="193" t="s">
        <v>231</v>
      </c>
      <c r="AS3441" s="194"/>
      <c r="AT3441" s="166" t="s">
        <v>325</v>
      </c>
      <c r="AU3441" s="166" t="s">
        <v>7533</v>
      </c>
      <c r="AV3441" s="231" t="s">
        <v>7561</v>
      </c>
      <c r="AW3441" s="166" t="s">
        <v>234</v>
      </c>
      <c r="AX3441" s="2254"/>
      <c r="AY3441" s="2254"/>
    </row>
    <row r="3442" spans="1:54" s="55" customFormat="1" ht="15.95" customHeight="1" x14ac:dyDescent="0.25">
      <c r="A3442" s="353">
        <v>928</v>
      </c>
      <c r="B3442" s="354" t="s">
        <v>49</v>
      </c>
      <c r="C3442" s="366" t="s">
        <v>6908</v>
      </c>
      <c r="D3442" s="354" t="s">
        <v>18577</v>
      </c>
      <c r="E3442" s="354" t="s">
        <v>18552</v>
      </c>
      <c r="F3442" s="354" t="s">
        <v>18553</v>
      </c>
      <c r="G3442" s="354" t="s">
        <v>221</v>
      </c>
      <c r="H3442" s="354" t="s">
        <v>219</v>
      </c>
      <c r="I3442" s="354" t="s">
        <v>220</v>
      </c>
      <c r="J3442" s="354" t="s">
        <v>221</v>
      </c>
      <c r="K3442" s="925" t="s">
        <v>222</v>
      </c>
      <c r="L3442" s="354" t="s">
        <v>221</v>
      </c>
      <c r="M3442" s="925" t="s">
        <v>222</v>
      </c>
      <c r="N3442" s="360">
        <v>11.5</v>
      </c>
      <c r="O3442" s="360">
        <v>7</v>
      </c>
      <c r="P3442" s="360">
        <f>O3442*N3442</f>
        <v>80.5</v>
      </c>
      <c r="Q3442" s="503">
        <v>2</v>
      </c>
      <c r="R3442" s="357"/>
      <c r="S3442" s="357">
        <v>2</v>
      </c>
      <c r="T3442" s="357"/>
      <c r="U3442" s="357">
        <v>2</v>
      </c>
      <c r="V3442" s="357"/>
      <c r="W3442" s="357"/>
      <c r="X3442" s="357"/>
      <c r="Y3442" s="354" t="s">
        <v>7565</v>
      </c>
      <c r="Z3442" s="354" t="s">
        <v>7566</v>
      </c>
      <c r="AA3442" s="358" t="s">
        <v>24150</v>
      </c>
      <c r="AB3442" s="354" t="s">
        <v>18559</v>
      </c>
      <c r="AC3442" s="354" t="s">
        <v>18555</v>
      </c>
      <c r="AD3442" s="1152" t="s">
        <v>18556</v>
      </c>
      <c r="AE3442" s="354" t="s">
        <v>3729</v>
      </c>
      <c r="AF3442" s="354" t="s">
        <v>7566</v>
      </c>
      <c r="AG3442" s="358" t="s">
        <v>24150</v>
      </c>
      <c r="AH3442" s="354" t="s">
        <v>22562</v>
      </c>
      <c r="AI3442" s="359">
        <v>7.5300000000000006E-2</v>
      </c>
      <c r="AJ3442" s="503">
        <v>7500</v>
      </c>
      <c r="AK3442" s="359">
        <f>AJ3442*0.0575/365</f>
        <v>1.1815068493150684</v>
      </c>
      <c r="AL3442" s="359">
        <f>AJ3442*0.0178/365</f>
        <v>0.36575342465753424</v>
      </c>
      <c r="AM3442" s="361">
        <f>SUM(AK3442:AL3442)</f>
        <v>1.5472602739726027</v>
      </c>
      <c r="AN3442" s="359">
        <f t="shared" si="495"/>
        <v>1.1815068493150684</v>
      </c>
      <c r="AO3442" s="359">
        <v>0.36599999999999999</v>
      </c>
      <c r="AP3442" s="359">
        <f t="shared" ref="AP3442:AP3475" si="499">AN3442+AO3442</f>
        <v>1.5475068493150683</v>
      </c>
      <c r="AQ3442" s="359">
        <f t="shared" si="498"/>
        <v>46.425205479452046</v>
      </c>
      <c r="AR3442" s="362" t="s">
        <v>231</v>
      </c>
      <c r="AS3442" s="363" t="s">
        <v>431</v>
      </c>
      <c r="AT3442" s="354" t="s">
        <v>325</v>
      </c>
      <c r="AU3442" s="354" t="s">
        <v>7533</v>
      </c>
      <c r="AV3442" s="770" t="s">
        <v>7568</v>
      </c>
      <c r="AW3442" s="354" t="s">
        <v>234</v>
      </c>
      <c r="AX3442" s="447" t="s">
        <v>18557</v>
      </c>
      <c r="AY3442" s="2252"/>
      <c r="AZ3442" s="447" t="s">
        <v>18558</v>
      </c>
      <c r="BA3442" s="1395"/>
      <c r="BB3442" s="1395"/>
    </row>
    <row r="3443" spans="1:54" s="55" customFormat="1" ht="15.95" customHeight="1" x14ac:dyDescent="0.25">
      <c r="A3443" s="353">
        <v>929</v>
      </c>
      <c r="B3443" s="354" t="s">
        <v>49</v>
      </c>
      <c r="C3443" s="366" t="s">
        <v>6908</v>
      </c>
      <c r="D3443" s="354" t="s">
        <v>17947</v>
      </c>
      <c r="E3443" s="354" t="s">
        <v>17944</v>
      </c>
      <c r="F3443" s="354" t="s">
        <v>17945</v>
      </c>
      <c r="G3443" s="354" t="s">
        <v>221</v>
      </c>
      <c r="H3443" s="354" t="s">
        <v>219</v>
      </c>
      <c r="I3443" s="354" t="s">
        <v>17946</v>
      </c>
      <c r="J3443" s="354" t="s">
        <v>221</v>
      </c>
      <c r="K3443" s="354" t="s">
        <v>222</v>
      </c>
      <c r="L3443" s="354" t="s">
        <v>221</v>
      </c>
      <c r="M3443" s="354" t="s">
        <v>222</v>
      </c>
      <c r="N3443" s="360">
        <v>7.2</v>
      </c>
      <c r="O3443" s="360">
        <v>7.1</v>
      </c>
      <c r="P3443" s="360">
        <f>O3443*N3443</f>
        <v>51.12</v>
      </c>
      <c r="Q3443" s="503">
        <v>4</v>
      </c>
      <c r="R3443" s="357"/>
      <c r="S3443" s="357">
        <v>1</v>
      </c>
      <c r="T3443" s="357"/>
      <c r="U3443" s="357">
        <v>1</v>
      </c>
      <c r="V3443" s="357"/>
      <c r="W3443" s="357"/>
      <c r="X3443" s="357"/>
      <c r="Y3443" s="354" t="s">
        <v>7565</v>
      </c>
      <c r="Z3443" s="354" t="s">
        <v>7572</v>
      </c>
      <c r="AA3443" s="358" t="s">
        <v>24151</v>
      </c>
      <c r="AB3443" s="354" t="s">
        <v>3729</v>
      </c>
      <c r="AC3443" s="354" t="s">
        <v>7574</v>
      </c>
      <c r="AD3443" s="1152" t="s">
        <v>7575</v>
      </c>
      <c r="AE3443" s="354" t="s">
        <v>3729</v>
      </c>
      <c r="AF3443" s="354" t="s">
        <v>7576</v>
      </c>
      <c r="AG3443" s="358" t="s">
        <v>24151</v>
      </c>
      <c r="AH3443" s="354" t="s">
        <v>22562</v>
      </c>
      <c r="AI3443" s="359">
        <v>0.1</v>
      </c>
      <c r="AJ3443" s="360">
        <v>7950</v>
      </c>
      <c r="AK3443" s="359">
        <f>AJ3443*0.0763/365</f>
        <v>1.6618767123287672</v>
      </c>
      <c r="AL3443" s="359">
        <f>AJ3443*0.0237/365</f>
        <v>0.51620547945205475</v>
      </c>
      <c r="AM3443" s="361">
        <f>SUM(AK3443:AL3443)</f>
        <v>2.1780821917808222</v>
      </c>
      <c r="AN3443" s="359">
        <v>1.6619999999999999</v>
      </c>
      <c r="AO3443" s="359">
        <v>0.51600000000000001</v>
      </c>
      <c r="AP3443" s="359">
        <f t="shared" si="499"/>
        <v>2.1779999999999999</v>
      </c>
      <c r="AQ3443" s="359">
        <f t="shared" si="498"/>
        <v>65.34</v>
      </c>
      <c r="AR3443" s="362" t="s">
        <v>231</v>
      </c>
      <c r="AS3443" s="363" t="s">
        <v>114</v>
      </c>
      <c r="AT3443" s="354" t="s">
        <v>325</v>
      </c>
      <c r="AU3443" s="354" t="s">
        <v>7533</v>
      </c>
      <c r="AV3443" s="770" t="s">
        <v>7577</v>
      </c>
      <c r="AW3443" s="354" t="s">
        <v>234</v>
      </c>
      <c r="AX3443" s="447" t="s">
        <v>20374</v>
      </c>
      <c r="AY3443" s="2254"/>
      <c r="AZ3443" s="447" t="s">
        <v>20372</v>
      </c>
    </row>
    <row r="3444" spans="1:54" s="1395" customFormat="1" ht="15.95" customHeight="1" x14ac:dyDescent="0.25">
      <c r="A3444" s="353">
        <v>930</v>
      </c>
      <c r="B3444" s="354" t="s">
        <v>49</v>
      </c>
      <c r="C3444" s="366" t="s">
        <v>6908</v>
      </c>
      <c r="D3444" s="354" t="s">
        <v>22204</v>
      </c>
      <c r="E3444" s="354" t="s">
        <v>22197</v>
      </c>
      <c r="F3444" s="354" t="s">
        <v>22198</v>
      </c>
      <c r="G3444" s="354" t="s">
        <v>221</v>
      </c>
      <c r="H3444" s="354" t="s">
        <v>219</v>
      </c>
      <c r="I3444" s="354" t="s">
        <v>316</v>
      </c>
      <c r="J3444" s="354" t="s">
        <v>221</v>
      </c>
      <c r="K3444" s="354" t="s">
        <v>222</v>
      </c>
      <c r="L3444" s="354" t="s">
        <v>221</v>
      </c>
      <c r="M3444" s="354" t="s">
        <v>222</v>
      </c>
      <c r="N3444" s="360">
        <v>6</v>
      </c>
      <c r="O3444" s="360">
        <v>4.5</v>
      </c>
      <c r="P3444" s="360">
        <f>O3444*N3444</f>
        <v>27</v>
      </c>
      <c r="Q3444" s="503">
        <v>0</v>
      </c>
      <c r="R3444" s="357"/>
      <c r="S3444" s="357">
        <v>0</v>
      </c>
      <c r="T3444" s="357"/>
      <c r="U3444" s="357">
        <v>2</v>
      </c>
      <c r="V3444" s="357"/>
      <c r="W3444" s="357"/>
      <c r="X3444" s="357"/>
      <c r="Y3444" s="354" t="s">
        <v>7565</v>
      </c>
      <c r="Z3444" s="354" t="s">
        <v>22199</v>
      </c>
      <c r="AA3444" s="443" t="s">
        <v>22200</v>
      </c>
      <c r="AB3444" s="354" t="s">
        <v>22203</v>
      </c>
      <c r="AC3444" s="354" t="s">
        <v>22201</v>
      </c>
      <c r="AD3444" s="271" t="s">
        <v>22202</v>
      </c>
      <c r="AE3444" s="354" t="s">
        <v>22205</v>
      </c>
      <c r="AF3444" s="354" t="s">
        <v>7565</v>
      </c>
      <c r="AG3444" s="443" t="s">
        <v>22200</v>
      </c>
      <c r="AH3444" s="354" t="s">
        <v>22562</v>
      </c>
      <c r="AI3444" s="359">
        <v>0.114</v>
      </c>
      <c r="AJ3444" s="360">
        <v>8697</v>
      </c>
      <c r="AK3444" s="359">
        <f>AJ3444*0.087/365</f>
        <v>2.0729835616438352</v>
      </c>
      <c r="AL3444" s="359">
        <f>AJ3444*0.027/365</f>
        <v>0.6433397260273972</v>
      </c>
      <c r="AM3444" s="361">
        <f>SUM(AK3444:AL3444)</f>
        <v>2.7163232876712327</v>
      </c>
      <c r="AN3444" s="359">
        <f>AK3444</f>
        <v>2.0729835616438352</v>
      </c>
      <c r="AO3444" s="359">
        <f>AL3444</f>
        <v>0.6433397260273972</v>
      </c>
      <c r="AP3444" s="359">
        <f t="shared" si="499"/>
        <v>2.7163232876712327</v>
      </c>
      <c r="AQ3444" s="359">
        <f t="shared" si="498"/>
        <v>81.489698630136985</v>
      </c>
      <c r="AR3444" s="362" t="s">
        <v>231</v>
      </c>
      <c r="AS3444" s="363" t="s">
        <v>114</v>
      </c>
      <c r="AT3444" s="354" t="s">
        <v>325</v>
      </c>
      <c r="AU3444" s="354" t="s">
        <v>7533</v>
      </c>
      <c r="AV3444" s="1606" t="s">
        <v>7586</v>
      </c>
      <c r="AW3444" s="354" t="s">
        <v>234</v>
      </c>
      <c r="AX3444" s="447" t="s">
        <v>22206</v>
      </c>
      <c r="AY3444" s="2252"/>
      <c r="AZ3444" s="447" t="s">
        <v>22207</v>
      </c>
    </row>
    <row r="3445" spans="1:54" s="1395" customFormat="1" ht="40.5" customHeight="1" x14ac:dyDescent="0.25">
      <c r="A3445" s="353">
        <v>931</v>
      </c>
      <c r="B3445" s="354" t="s">
        <v>49</v>
      </c>
      <c r="C3445" s="366" t="s">
        <v>1509</v>
      </c>
      <c r="D3445" s="354" t="s">
        <v>24134</v>
      </c>
      <c r="E3445" s="354" t="s">
        <v>24135</v>
      </c>
      <c r="F3445" s="354" t="s">
        <v>24136</v>
      </c>
      <c r="G3445" s="354" t="s">
        <v>221</v>
      </c>
      <c r="H3445" s="354" t="s">
        <v>219</v>
      </c>
      <c r="I3445" s="354" t="s">
        <v>220</v>
      </c>
      <c r="J3445" s="354" t="s">
        <v>221</v>
      </c>
      <c r="K3445" s="354" t="s">
        <v>222</v>
      </c>
      <c r="L3445" s="354" t="s">
        <v>221</v>
      </c>
      <c r="M3445" s="354" t="s">
        <v>7181</v>
      </c>
      <c r="N3445" s="360">
        <v>6</v>
      </c>
      <c r="O3445" s="360">
        <v>4</v>
      </c>
      <c r="P3445" s="360">
        <f>O3445*N3445</f>
        <v>24</v>
      </c>
      <c r="Q3445" s="503">
        <v>3</v>
      </c>
      <c r="R3445" s="357"/>
      <c r="S3445" s="357">
        <v>0</v>
      </c>
      <c r="T3445" s="357"/>
      <c r="U3445" s="357">
        <v>0</v>
      </c>
      <c r="V3445" s="357"/>
      <c r="W3445" s="357"/>
      <c r="X3445" s="357"/>
      <c r="Y3445" s="354" t="s">
        <v>7589</v>
      </c>
      <c r="Z3445" s="354" t="s">
        <v>16255</v>
      </c>
      <c r="AA3445" s="443" t="s">
        <v>24137</v>
      </c>
      <c r="AB3445" s="354" t="s">
        <v>24138</v>
      </c>
      <c r="AC3445" s="354" t="s">
        <v>7591</v>
      </c>
      <c r="AD3445" s="354" t="s">
        <v>7592</v>
      </c>
      <c r="AE3445" s="354" t="s">
        <v>24139</v>
      </c>
      <c r="AF3445" s="354" t="s">
        <v>7593</v>
      </c>
      <c r="AG3445" s="443" t="s">
        <v>24137</v>
      </c>
      <c r="AH3445" s="354" t="s">
        <v>24140</v>
      </c>
      <c r="AI3445" s="359">
        <v>7.5300000000000006E-2</v>
      </c>
      <c r="AJ3445" s="360">
        <v>45000</v>
      </c>
      <c r="AK3445" s="359">
        <f>AJ3445*0.0575/365</f>
        <v>7.0890410958904111</v>
      </c>
      <c r="AL3445" s="359">
        <f>AJ3445*0.0178/365</f>
        <v>2.1945205479452055</v>
      </c>
      <c r="AM3445" s="361">
        <f>SUM(AK3445:AL3445)</f>
        <v>9.2835616438356166</v>
      </c>
      <c r="AN3445" s="359">
        <f t="shared" ref="AN3445:AN3454" si="500">AK3445</f>
        <v>7.0890410958904111</v>
      </c>
      <c r="AO3445" s="359">
        <v>2.1949999999999998</v>
      </c>
      <c r="AP3445" s="359">
        <f t="shared" si="499"/>
        <v>9.2840410958904105</v>
      </c>
      <c r="AQ3445" s="359">
        <f t="shared" si="498"/>
        <v>278.5212328767123</v>
      </c>
      <c r="AR3445" s="362" t="s">
        <v>231</v>
      </c>
      <c r="AS3445" s="363" t="s">
        <v>431</v>
      </c>
      <c r="AT3445" s="354" t="s">
        <v>325</v>
      </c>
      <c r="AU3445" s="354" t="s">
        <v>7533</v>
      </c>
      <c r="AV3445" s="770" t="s">
        <v>7594</v>
      </c>
      <c r="AW3445" s="354" t="s">
        <v>234</v>
      </c>
      <c r="AX3445" s="447" t="s">
        <v>24141</v>
      </c>
      <c r="AY3445" s="2252"/>
      <c r="AZ3445" s="447" t="s">
        <v>24142</v>
      </c>
    </row>
    <row r="3446" spans="1:54" s="55" customFormat="1" ht="25.5" customHeight="1" x14ac:dyDescent="0.25">
      <c r="A3446" s="182">
        <v>932</v>
      </c>
      <c r="B3446" s="166" t="s">
        <v>49</v>
      </c>
      <c r="C3446" s="170" t="s">
        <v>6908</v>
      </c>
      <c r="D3446" s="166" t="s">
        <v>19357</v>
      </c>
      <c r="E3446" s="166" t="s">
        <v>7596</v>
      </c>
      <c r="F3446" s="166" t="s">
        <v>7597</v>
      </c>
      <c r="G3446" s="166"/>
      <c r="H3446" s="166" t="s">
        <v>219</v>
      </c>
      <c r="I3446" s="166" t="s">
        <v>220</v>
      </c>
      <c r="J3446" s="166" t="s">
        <v>221</v>
      </c>
      <c r="K3446" s="166" t="s">
        <v>222</v>
      </c>
      <c r="L3446" s="166" t="s">
        <v>221</v>
      </c>
      <c r="M3446" s="166" t="s">
        <v>222</v>
      </c>
      <c r="N3446" s="186">
        <v>4</v>
      </c>
      <c r="O3446" s="186">
        <v>2</v>
      </c>
      <c r="P3446" s="186">
        <v>8</v>
      </c>
      <c r="Q3446" s="184">
        <v>2</v>
      </c>
      <c r="R3446" s="183"/>
      <c r="S3446" s="183">
        <v>0</v>
      </c>
      <c r="T3446" s="183"/>
      <c r="U3446" s="183">
        <v>0</v>
      </c>
      <c r="V3446" s="183"/>
      <c r="W3446" s="183"/>
      <c r="X3446" s="183"/>
      <c r="Y3446" s="166" t="s">
        <v>7598</v>
      </c>
      <c r="Z3446" s="166" t="s">
        <v>7599</v>
      </c>
      <c r="AA3446" s="203" t="s">
        <v>24164</v>
      </c>
      <c r="AB3446" s="166" t="s">
        <v>3772</v>
      </c>
      <c r="AC3446" s="166" t="s">
        <v>7601</v>
      </c>
      <c r="AD3446" s="166" t="s">
        <v>25180</v>
      </c>
      <c r="AE3446" s="166" t="s">
        <v>3772</v>
      </c>
      <c r="AF3446" s="166" t="s">
        <v>7599</v>
      </c>
      <c r="AG3446" s="203" t="s">
        <v>24164</v>
      </c>
      <c r="AH3446" s="166" t="s">
        <v>22562</v>
      </c>
      <c r="AI3446" s="167">
        <v>0.114</v>
      </c>
      <c r="AJ3446" s="186">
        <v>3400</v>
      </c>
      <c r="AK3446" s="167">
        <f>AJ3446*0.087/365</f>
        <v>0.81041095890410941</v>
      </c>
      <c r="AL3446" s="167">
        <f>AJ3446*0.027/365</f>
        <v>0.2515068493150685</v>
      </c>
      <c r="AM3446" s="187">
        <f t="shared" si="496"/>
        <v>1.061917808219178</v>
      </c>
      <c r="AN3446" s="167">
        <f t="shared" si="500"/>
        <v>0.81041095890410941</v>
      </c>
      <c r="AO3446" s="167">
        <v>0.252</v>
      </c>
      <c r="AP3446" s="167">
        <f t="shared" si="499"/>
        <v>1.0624109589041093</v>
      </c>
      <c r="AQ3446" s="167">
        <f t="shared" si="497"/>
        <v>31.872328767123278</v>
      </c>
      <c r="AR3446" s="193" t="s">
        <v>231</v>
      </c>
      <c r="AS3446" s="194"/>
      <c r="AT3446" s="166" t="s">
        <v>325</v>
      </c>
      <c r="AU3446" s="166" t="s">
        <v>7533</v>
      </c>
      <c r="AV3446" s="231" t="s">
        <v>7602</v>
      </c>
      <c r="AW3446" s="166" t="s">
        <v>234</v>
      </c>
      <c r="AX3446" s="2254"/>
      <c r="AY3446" s="46"/>
    </row>
    <row r="3447" spans="1:54" s="55" customFormat="1" ht="15.95" customHeight="1" x14ac:dyDescent="0.25">
      <c r="A3447" s="353">
        <v>933</v>
      </c>
      <c r="B3447" s="354" t="s">
        <v>49</v>
      </c>
      <c r="C3447" s="366" t="s">
        <v>6908</v>
      </c>
      <c r="D3447" s="354" t="s">
        <v>18574</v>
      </c>
      <c r="E3447" s="354" t="s">
        <v>18560</v>
      </c>
      <c r="F3447" s="354" t="s">
        <v>18561</v>
      </c>
      <c r="G3447" s="354" t="s">
        <v>221</v>
      </c>
      <c r="H3447" s="354" t="s">
        <v>219</v>
      </c>
      <c r="I3447" s="354" t="s">
        <v>220</v>
      </c>
      <c r="J3447" s="354" t="s">
        <v>221</v>
      </c>
      <c r="K3447" s="354" t="s">
        <v>18564</v>
      </c>
      <c r="L3447" s="354" t="s">
        <v>221</v>
      </c>
      <c r="M3447" s="354" t="s">
        <v>7181</v>
      </c>
      <c r="N3447" s="360">
        <v>3</v>
      </c>
      <c r="O3447" s="360">
        <v>1.5</v>
      </c>
      <c r="P3447" s="360">
        <f>O3447*N3447</f>
        <v>4.5</v>
      </c>
      <c r="Q3447" s="503">
        <v>1</v>
      </c>
      <c r="R3447" s="357"/>
      <c r="S3447" s="357">
        <v>1</v>
      </c>
      <c r="T3447" s="357"/>
      <c r="U3447" s="357">
        <v>0</v>
      </c>
      <c r="V3447" s="357"/>
      <c r="W3447" s="357"/>
      <c r="X3447" s="357"/>
      <c r="Y3447" s="354" t="s">
        <v>318</v>
      </c>
      <c r="Z3447" s="354" t="s">
        <v>18575</v>
      </c>
      <c r="AA3447" s="443" t="s">
        <v>24149</v>
      </c>
      <c r="AB3447" s="354" t="s">
        <v>7608</v>
      </c>
      <c r="AC3447" s="354" t="s">
        <v>7609</v>
      </c>
      <c r="AD3447" s="1150" t="s">
        <v>18576</v>
      </c>
      <c r="AE3447" s="354" t="s">
        <v>3708</v>
      </c>
      <c r="AF3447" s="354" t="s">
        <v>18575</v>
      </c>
      <c r="AG3447" s="443" t="s">
        <v>24149</v>
      </c>
      <c r="AH3447" s="354" t="s">
        <v>1509</v>
      </c>
      <c r="AI3447" s="360">
        <v>1.48</v>
      </c>
      <c r="AJ3447" s="503">
        <v>11</v>
      </c>
      <c r="AK3447" s="359">
        <f>AJ3447*AI3447/365</f>
        <v>4.46027397260274E-2</v>
      </c>
      <c r="AL3447" s="359">
        <v>0</v>
      </c>
      <c r="AM3447" s="361">
        <f>SUBTOTAL(9,AK3447:AL3447)</f>
        <v>4.46027397260274E-2</v>
      </c>
      <c r="AN3447" s="359">
        <f t="shared" si="500"/>
        <v>4.46027397260274E-2</v>
      </c>
      <c r="AO3447" s="359">
        <v>0</v>
      </c>
      <c r="AP3447" s="359">
        <f t="shared" si="499"/>
        <v>4.46027397260274E-2</v>
      </c>
      <c r="AQ3447" s="359">
        <f>AP3447*30</f>
        <v>1.3380821917808221</v>
      </c>
      <c r="AR3447" s="362" t="s">
        <v>231</v>
      </c>
      <c r="AS3447" s="363" t="s">
        <v>431</v>
      </c>
      <c r="AT3447" s="354" t="s">
        <v>325</v>
      </c>
      <c r="AU3447" s="354" t="s">
        <v>7533</v>
      </c>
      <c r="AV3447" s="770" t="s">
        <v>7612</v>
      </c>
      <c r="AW3447" s="354" t="s">
        <v>234</v>
      </c>
      <c r="AX3447" s="447" t="s">
        <v>18562</v>
      </c>
      <c r="AY3447" s="383"/>
      <c r="AZ3447" s="447" t="s">
        <v>18563</v>
      </c>
    </row>
    <row r="3448" spans="1:54" s="55" customFormat="1" ht="15.95" customHeight="1" x14ac:dyDescent="0.25">
      <c r="A3448" s="182">
        <v>934</v>
      </c>
      <c r="B3448" s="166" t="s">
        <v>49</v>
      </c>
      <c r="C3448" s="170" t="s">
        <v>6908</v>
      </c>
      <c r="D3448" s="166" t="s">
        <v>19358</v>
      </c>
      <c r="E3448" s="166" t="s">
        <v>7614</v>
      </c>
      <c r="F3448" s="166" t="s">
        <v>7615</v>
      </c>
      <c r="G3448" s="166"/>
      <c r="H3448" s="166" t="s">
        <v>219</v>
      </c>
      <c r="I3448" s="166" t="s">
        <v>220</v>
      </c>
      <c r="J3448" s="166" t="s">
        <v>317</v>
      </c>
      <c r="K3448" s="166">
        <v>0</v>
      </c>
      <c r="L3448" s="166" t="s">
        <v>317</v>
      </c>
      <c r="M3448" s="166">
        <v>0</v>
      </c>
      <c r="N3448" s="186">
        <v>5</v>
      </c>
      <c r="O3448" s="186">
        <v>3</v>
      </c>
      <c r="P3448" s="186">
        <v>15</v>
      </c>
      <c r="Q3448" s="184">
        <v>8</v>
      </c>
      <c r="R3448" s="183"/>
      <c r="S3448" s="183">
        <v>0</v>
      </c>
      <c r="T3448" s="183"/>
      <c r="U3448" s="183">
        <v>0</v>
      </c>
      <c r="V3448" s="183"/>
      <c r="W3448" s="183"/>
      <c r="X3448" s="183"/>
      <c r="Y3448" s="166" t="s">
        <v>7616</v>
      </c>
      <c r="Z3448" s="166" t="s">
        <v>7617</v>
      </c>
      <c r="AA3448" s="165" t="s">
        <v>24166</v>
      </c>
      <c r="AB3448" s="166" t="s">
        <v>7618</v>
      </c>
      <c r="AC3448" s="166" t="s">
        <v>7619</v>
      </c>
      <c r="AD3448" s="166" t="s">
        <v>25182</v>
      </c>
      <c r="AE3448" s="166" t="s">
        <v>7618</v>
      </c>
      <c r="AF3448" s="166" t="s">
        <v>7617</v>
      </c>
      <c r="AG3448" s="165" t="s">
        <v>24166</v>
      </c>
      <c r="AH3448" s="166" t="s">
        <v>22562</v>
      </c>
      <c r="AI3448" s="167">
        <v>0.114</v>
      </c>
      <c r="AJ3448" s="183">
        <v>10600</v>
      </c>
      <c r="AK3448" s="167">
        <f t="shared" ref="AK3448:AK3454" si="501">AJ3448*0.087/365</f>
        <v>2.5265753424657533</v>
      </c>
      <c r="AL3448" s="167">
        <f t="shared" ref="AL3448:AL3454" si="502">AJ3448*0.027/365</f>
        <v>0.78410958904109584</v>
      </c>
      <c r="AM3448" s="187">
        <f t="shared" si="496"/>
        <v>3.3106849315068492</v>
      </c>
      <c r="AN3448" s="167">
        <f t="shared" si="500"/>
        <v>2.5265753424657533</v>
      </c>
      <c r="AO3448" s="167">
        <v>0.78400000000000003</v>
      </c>
      <c r="AP3448" s="167">
        <f t="shared" si="499"/>
        <v>3.3105753424657536</v>
      </c>
      <c r="AQ3448" s="167">
        <f t="shared" si="497"/>
        <v>99.317260273972607</v>
      </c>
      <c r="AR3448" s="193" t="s">
        <v>231</v>
      </c>
      <c r="AS3448" s="194"/>
      <c r="AT3448" s="166" t="s">
        <v>325</v>
      </c>
      <c r="AU3448" s="166" t="s">
        <v>7533</v>
      </c>
      <c r="AV3448" s="231" t="s">
        <v>7620</v>
      </c>
      <c r="AW3448" s="166" t="s">
        <v>234</v>
      </c>
      <c r="AX3448" s="2254"/>
      <c r="AY3448" s="46"/>
    </row>
    <row r="3449" spans="1:54" s="55" customFormat="1" ht="15.95" customHeight="1" x14ac:dyDescent="0.25">
      <c r="A3449" s="182">
        <v>935</v>
      </c>
      <c r="B3449" s="166" t="s">
        <v>49</v>
      </c>
      <c r="C3449" s="170" t="s">
        <v>6908</v>
      </c>
      <c r="D3449" s="166" t="s">
        <v>19359</v>
      </c>
      <c r="E3449" s="166" t="s">
        <v>7622</v>
      </c>
      <c r="F3449" s="166" t="s">
        <v>7623</v>
      </c>
      <c r="G3449" s="166"/>
      <c r="H3449" s="166" t="s">
        <v>219</v>
      </c>
      <c r="I3449" s="166" t="s">
        <v>220</v>
      </c>
      <c r="J3449" s="166" t="s">
        <v>317</v>
      </c>
      <c r="K3449" s="166">
        <v>0</v>
      </c>
      <c r="L3449" s="166" t="s">
        <v>317</v>
      </c>
      <c r="M3449" s="166">
        <v>0</v>
      </c>
      <c r="N3449" s="186">
        <v>5</v>
      </c>
      <c r="O3449" s="186">
        <v>3</v>
      </c>
      <c r="P3449" s="186">
        <v>15</v>
      </c>
      <c r="Q3449" s="184">
        <v>6</v>
      </c>
      <c r="R3449" s="183"/>
      <c r="S3449" s="183">
        <v>1</v>
      </c>
      <c r="T3449" s="183"/>
      <c r="U3449" s="183">
        <v>0</v>
      </c>
      <c r="V3449" s="183"/>
      <c r="W3449" s="183"/>
      <c r="X3449" s="183"/>
      <c r="Y3449" s="166" t="s">
        <v>7624</v>
      </c>
      <c r="Z3449" s="166" t="s">
        <v>7625</v>
      </c>
      <c r="AA3449" s="203" t="s">
        <v>24165</v>
      </c>
      <c r="AB3449" s="166" t="s">
        <v>3772</v>
      </c>
      <c r="AC3449" s="166" t="s">
        <v>7627</v>
      </c>
      <c r="AD3449" s="166" t="s">
        <v>25181</v>
      </c>
      <c r="AE3449" s="166" t="s">
        <v>7628</v>
      </c>
      <c r="AF3449" s="166" t="s">
        <v>7625</v>
      </c>
      <c r="AG3449" s="203" t="s">
        <v>24165</v>
      </c>
      <c r="AH3449" s="166" t="s">
        <v>22562</v>
      </c>
      <c r="AI3449" s="167">
        <v>0.114</v>
      </c>
      <c r="AJ3449" s="183">
        <v>3200</v>
      </c>
      <c r="AK3449" s="167">
        <f t="shared" si="501"/>
        <v>0.76273972602739715</v>
      </c>
      <c r="AL3449" s="167">
        <f t="shared" si="502"/>
        <v>0.23671232876712331</v>
      </c>
      <c r="AM3449" s="187">
        <f t="shared" si="496"/>
        <v>0.99945205479452048</v>
      </c>
      <c r="AN3449" s="167">
        <f t="shared" si="500"/>
        <v>0.76273972602739715</v>
      </c>
      <c r="AO3449" s="167">
        <v>0.23699999999999999</v>
      </c>
      <c r="AP3449" s="167">
        <f t="shared" si="499"/>
        <v>0.99973972602739714</v>
      </c>
      <c r="AQ3449" s="167">
        <f t="shared" si="497"/>
        <v>29.992191780821916</v>
      </c>
      <c r="AR3449" s="193" t="s">
        <v>231</v>
      </c>
      <c r="AS3449" s="194"/>
      <c r="AT3449" s="166" t="s">
        <v>325</v>
      </c>
      <c r="AU3449" s="166" t="s">
        <v>7533</v>
      </c>
      <c r="AV3449" s="231" t="s">
        <v>7629</v>
      </c>
      <c r="AW3449" s="166" t="s">
        <v>234</v>
      </c>
      <c r="AX3449" s="2254"/>
      <c r="AY3449" s="46"/>
    </row>
    <row r="3450" spans="1:54" s="55" customFormat="1" ht="15.95" customHeight="1" x14ac:dyDescent="0.25">
      <c r="A3450" s="182">
        <v>936</v>
      </c>
      <c r="B3450" s="166" t="s">
        <v>54</v>
      </c>
      <c r="C3450" s="170" t="s">
        <v>6908</v>
      </c>
      <c r="D3450" s="166" t="s">
        <v>24471</v>
      </c>
      <c r="E3450" s="198" t="s">
        <v>7631</v>
      </c>
      <c r="F3450" s="198" t="s">
        <v>7632</v>
      </c>
      <c r="G3450" s="166"/>
      <c r="H3450" s="166" t="s">
        <v>219</v>
      </c>
      <c r="I3450" s="166" t="s">
        <v>220</v>
      </c>
      <c r="J3450" s="166" t="s">
        <v>221</v>
      </c>
      <c r="K3450" s="198" t="s">
        <v>879</v>
      </c>
      <c r="L3450" s="198" t="s">
        <v>221</v>
      </c>
      <c r="M3450" s="198" t="s">
        <v>879</v>
      </c>
      <c r="N3450" s="199">
        <v>7</v>
      </c>
      <c r="O3450" s="199">
        <v>1.5</v>
      </c>
      <c r="P3450" s="199">
        <v>10.5</v>
      </c>
      <c r="Q3450" s="1012">
        <v>6</v>
      </c>
      <c r="R3450" s="183"/>
      <c r="S3450" s="223">
        <v>1</v>
      </c>
      <c r="T3450" s="183"/>
      <c r="U3450" s="223">
        <v>0</v>
      </c>
      <c r="V3450" s="183">
        <v>4</v>
      </c>
      <c r="W3450" s="183">
        <v>2</v>
      </c>
      <c r="X3450" s="183">
        <v>1</v>
      </c>
      <c r="Y3450" s="198" t="s">
        <v>1025</v>
      </c>
      <c r="Z3450" s="166" t="s">
        <v>7633</v>
      </c>
      <c r="AA3450" s="165" t="s">
        <v>24470</v>
      </c>
      <c r="AB3450" s="166" t="s">
        <v>7635</v>
      </c>
      <c r="AC3450" s="166" t="s">
        <v>7636</v>
      </c>
      <c r="AD3450" s="166" t="s">
        <v>7637</v>
      </c>
      <c r="AE3450" s="166" t="s">
        <v>7638</v>
      </c>
      <c r="AF3450" s="166" t="s">
        <v>7639</v>
      </c>
      <c r="AG3450" s="165" t="s">
        <v>24470</v>
      </c>
      <c r="AH3450" s="166" t="s">
        <v>22562</v>
      </c>
      <c r="AI3450" s="167">
        <v>0.114</v>
      </c>
      <c r="AJ3450" s="186">
        <v>22800</v>
      </c>
      <c r="AK3450" s="167">
        <f t="shared" si="501"/>
        <v>5.4345205479452057</v>
      </c>
      <c r="AL3450" s="167">
        <f t="shared" si="502"/>
        <v>1.6865753424657535</v>
      </c>
      <c r="AM3450" s="187">
        <f t="shared" si="496"/>
        <v>7.1210958904109596</v>
      </c>
      <c r="AN3450" s="167">
        <f t="shared" si="500"/>
        <v>5.4345205479452057</v>
      </c>
      <c r="AO3450" s="167">
        <v>1.6870000000000001</v>
      </c>
      <c r="AP3450" s="167">
        <f t="shared" si="499"/>
        <v>7.1215205479452059</v>
      </c>
      <c r="AQ3450" s="167">
        <f t="shared" si="497"/>
        <v>213.64561643835617</v>
      </c>
      <c r="AR3450" s="193" t="s">
        <v>231</v>
      </c>
      <c r="AS3450" s="194" t="s">
        <v>431</v>
      </c>
      <c r="AT3450" s="166" t="s">
        <v>325</v>
      </c>
      <c r="AU3450" s="166" t="s">
        <v>7533</v>
      </c>
      <c r="AV3450" s="679" t="s">
        <v>7640</v>
      </c>
      <c r="AW3450" s="166" t="s">
        <v>234</v>
      </c>
      <c r="AX3450" s="2254"/>
      <c r="AY3450" s="46"/>
    </row>
    <row r="3451" spans="1:54" s="55" customFormat="1" ht="15.95" customHeight="1" x14ac:dyDescent="0.25">
      <c r="A3451" s="182">
        <v>937</v>
      </c>
      <c r="B3451" s="166" t="s">
        <v>54</v>
      </c>
      <c r="C3451" s="170" t="s">
        <v>6908</v>
      </c>
      <c r="D3451" s="166" t="s">
        <v>24466</v>
      </c>
      <c r="E3451" s="198" t="s">
        <v>7642</v>
      </c>
      <c r="F3451" s="198" t="s">
        <v>7643</v>
      </c>
      <c r="G3451" s="166"/>
      <c r="H3451" s="198" t="s">
        <v>219</v>
      </c>
      <c r="I3451" s="166" t="s">
        <v>220</v>
      </c>
      <c r="J3451" s="166" t="s">
        <v>221</v>
      </c>
      <c r="K3451" s="198" t="s">
        <v>7644</v>
      </c>
      <c r="L3451" s="198" t="s">
        <v>317</v>
      </c>
      <c r="M3451" s="198" t="s">
        <v>317</v>
      </c>
      <c r="N3451" s="199">
        <v>6</v>
      </c>
      <c r="O3451" s="199">
        <v>6</v>
      </c>
      <c r="P3451" s="199">
        <v>36</v>
      </c>
      <c r="Q3451" s="1012">
        <v>0</v>
      </c>
      <c r="R3451" s="183"/>
      <c r="S3451" s="223">
        <v>0</v>
      </c>
      <c r="T3451" s="183"/>
      <c r="U3451" s="223">
        <v>2</v>
      </c>
      <c r="V3451" s="183">
        <v>7</v>
      </c>
      <c r="W3451" s="183">
        <v>4</v>
      </c>
      <c r="X3451" s="183">
        <v>1</v>
      </c>
      <c r="Y3451" s="198" t="s">
        <v>330</v>
      </c>
      <c r="Z3451" s="166" t="s">
        <v>24467</v>
      </c>
      <c r="AA3451" s="203" t="s">
        <v>24469</v>
      </c>
      <c r="AB3451" s="166" t="s">
        <v>24468</v>
      </c>
      <c r="AC3451" s="166" t="s">
        <v>7646</v>
      </c>
      <c r="AD3451" s="166" t="s">
        <v>7647</v>
      </c>
      <c r="AE3451" s="166" t="s">
        <v>24468</v>
      </c>
      <c r="AF3451" s="166" t="s">
        <v>7648</v>
      </c>
      <c r="AG3451" s="165" t="s">
        <v>24469</v>
      </c>
      <c r="AH3451" s="166" t="s">
        <v>22562</v>
      </c>
      <c r="AI3451" s="167">
        <v>0.114</v>
      </c>
      <c r="AJ3451" s="186">
        <v>43750</v>
      </c>
      <c r="AK3451" s="167">
        <f t="shared" si="501"/>
        <v>10.42808219178082</v>
      </c>
      <c r="AL3451" s="167">
        <f t="shared" si="502"/>
        <v>3.2363013698630136</v>
      </c>
      <c r="AM3451" s="187">
        <f t="shared" si="496"/>
        <v>13.664383561643834</v>
      </c>
      <c r="AN3451" s="167">
        <f t="shared" si="500"/>
        <v>10.42808219178082</v>
      </c>
      <c r="AO3451" s="167">
        <v>3.2360000000000002</v>
      </c>
      <c r="AP3451" s="167">
        <f t="shared" si="499"/>
        <v>13.664082191780821</v>
      </c>
      <c r="AQ3451" s="167">
        <f t="shared" si="497"/>
        <v>409.9224657534246</v>
      </c>
      <c r="AR3451" s="193" t="s">
        <v>231</v>
      </c>
      <c r="AS3451" s="194"/>
      <c r="AT3451" s="166" t="s">
        <v>325</v>
      </c>
      <c r="AU3451" s="166" t="s">
        <v>7533</v>
      </c>
      <c r="AV3451" s="679" t="s">
        <v>7649</v>
      </c>
      <c r="AW3451" s="166" t="s">
        <v>234</v>
      </c>
      <c r="AX3451" s="2254"/>
      <c r="AY3451" s="46"/>
    </row>
    <row r="3452" spans="1:54" s="55" customFormat="1" ht="15.95" customHeight="1" x14ac:dyDescent="0.25">
      <c r="A3452" s="182">
        <v>938</v>
      </c>
      <c r="B3452" s="166" t="s">
        <v>55</v>
      </c>
      <c r="C3452" s="170" t="s">
        <v>22550</v>
      </c>
      <c r="D3452" s="166" t="s">
        <v>19360</v>
      </c>
      <c r="E3452" s="198" t="s">
        <v>7651</v>
      </c>
      <c r="F3452" s="198" t="s">
        <v>7652</v>
      </c>
      <c r="G3452" s="166"/>
      <c r="H3452" s="166" t="s">
        <v>219</v>
      </c>
      <c r="I3452" s="166" t="s">
        <v>220</v>
      </c>
      <c r="J3452" s="166" t="s">
        <v>221</v>
      </c>
      <c r="K3452" s="198" t="s">
        <v>222</v>
      </c>
      <c r="L3452" s="198" t="s">
        <v>221</v>
      </c>
      <c r="M3452" s="198" t="s">
        <v>879</v>
      </c>
      <c r="N3452" s="199">
        <v>10</v>
      </c>
      <c r="O3452" s="199">
        <v>2</v>
      </c>
      <c r="P3452" s="199">
        <v>20</v>
      </c>
      <c r="Q3452" s="1012">
        <v>4</v>
      </c>
      <c r="R3452" s="183"/>
      <c r="S3452" s="223">
        <v>2</v>
      </c>
      <c r="T3452" s="183"/>
      <c r="U3452" s="223">
        <v>1</v>
      </c>
      <c r="V3452" s="183"/>
      <c r="W3452" s="183"/>
      <c r="X3452" s="183"/>
      <c r="Y3452" s="166" t="s">
        <v>318</v>
      </c>
      <c r="Z3452" s="198" t="s">
        <v>7653</v>
      </c>
      <c r="AA3452" s="203" t="s">
        <v>24547</v>
      </c>
      <c r="AB3452" s="198" t="s">
        <v>7654</v>
      </c>
      <c r="AC3452" s="166">
        <v>89096692272</v>
      </c>
      <c r="AD3452" s="271" t="s">
        <v>7655</v>
      </c>
      <c r="AE3452" s="198" t="s">
        <v>7654</v>
      </c>
      <c r="AF3452" s="166" t="s">
        <v>7653</v>
      </c>
      <c r="AG3452" s="165" t="s">
        <v>24547</v>
      </c>
      <c r="AH3452" s="166" t="s">
        <v>22562</v>
      </c>
      <c r="AI3452" s="167">
        <v>0.114</v>
      </c>
      <c r="AJ3452" s="186">
        <v>18000</v>
      </c>
      <c r="AK3452" s="167">
        <f t="shared" si="501"/>
        <v>4.2904109589041095</v>
      </c>
      <c r="AL3452" s="167">
        <f t="shared" si="502"/>
        <v>1.3315068493150686</v>
      </c>
      <c r="AM3452" s="187">
        <f t="shared" si="496"/>
        <v>5.6219178082191785</v>
      </c>
      <c r="AN3452" s="167">
        <f t="shared" si="500"/>
        <v>4.2904109589041095</v>
      </c>
      <c r="AO3452" s="167">
        <v>1.3320000000000001</v>
      </c>
      <c r="AP3452" s="167">
        <f t="shared" si="499"/>
        <v>5.6224109589041094</v>
      </c>
      <c r="AQ3452" s="167">
        <f t="shared" si="497"/>
        <v>168.67232876712328</v>
      </c>
      <c r="AR3452" s="193" t="s">
        <v>231</v>
      </c>
      <c r="AS3452" s="194" t="s">
        <v>431</v>
      </c>
      <c r="AT3452" s="166" t="s">
        <v>325</v>
      </c>
      <c r="AU3452" s="166" t="s">
        <v>7533</v>
      </c>
      <c r="AV3452" s="679" t="s">
        <v>7656</v>
      </c>
      <c r="AW3452" s="166" t="s">
        <v>234</v>
      </c>
      <c r="AX3452" s="2254"/>
      <c r="AY3452" s="46"/>
    </row>
    <row r="3453" spans="1:54" s="55" customFormat="1" ht="15.95" customHeight="1" x14ac:dyDescent="0.25">
      <c r="A3453" s="353">
        <v>939</v>
      </c>
      <c r="B3453" s="354" t="s">
        <v>55</v>
      </c>
      <c r="C3453" s="366" t="s">
        <v>6908</v>
      </c>
      <c r="D3453" s="354" t="s">
        <v>18447</v>
      </c>
      <c r="E3453" s="272" t="s">
        <v>18448</v>
      </c>
      <c r="F3453" s="272" t="s">
        <v>18449</v>
      </c>
      <c r="G3453" s="354" t="s">
        <v>221</v>
      </c>
      <c r="H3453" s="272" t="s">
        <v>219</v>
      </c>
      <c r="I3453" s="354" t="s">
        <v>220</v>
      </c>
      <c r="J3453" s="272" t="s">
        <v>221</v>
      </c>
      <c r="K3453" s="272" t="s">
        <v>222</v>
      </c>
      <c r="L3453" s="272" t="s">
        <v>221</v>
      </c>
      <c r="M3453" s="272" t="s">
        <v>222</v>
      </c>
      <c r="N3453" s="440">
        <v>3.3</v>
      </c>
      <c r="O3453" s="440">
        <v>3</v>
      </c>
      <c r="P3453" s="440">
        <f>O3453*N3453</f>
        <v>9.8999999999999986</v>
      </c>
      <c r="Q3453" s="1010">
        <v>3</v>
      </c>
      <c r="R3453" s="357"/>
      <c r="S3453" s="505">
        <v>1</v>
      </c>
      <c r="T3453" s="357"/>
      <c r="U3453" s="505">
        <v>0</v>
      </c>
      <c r="V3453" s="357"/>
      <c r="W3453" s="357"/>
      <c r="X3453" s="357"/>
      <c r="Y3453" s="354" t="s">
        <v>7660</v>
      </c>
      <c r="Z3453" s="272" t="s">
        <v>7661</v>
      </c>
      <c r="AA3453" s="443" t="s">
        <v>24665</v>
      </c>
      <c r="AB3453" s="272" t="s">
        <v>5066</v>
      </c>
      <c r="AC3453" s="354" t="s">
        <v>7662</v>
      </c>
      <c r="AD3453" s="1152" t="s">
        <v>7663</v>
      </c>
      <c r="AE3453" s="272" t="s">
        <v>5066</v>
      </c>
      <c r="AF3453" s="354" t="s">
        <v>7661</v>
      </c>
      <c r="AG3453" s="358" t="s">
        <v>24665</v>
      </c>
      <c r="AH3453" s="354" t="s">
        <v>22562</v>
      </c>
      <c r="AI3453" s="359">
        <v>0.114</v>
      </c>
      <c r="AJ3453" s="360">
        <v>6300</v>
      </c>
      <c r="AK3453" s="359">
        <f t="shared" si="501"/>
        <v>1.5016438356164381</v>
      </c>
      <c r="AL3453" s="359">
        <f t="shared" si="502"/>
        <v>0.46602739726027398</v>
      </c>
      <c r="AM3453" s="361">
        <f t="shared" si="496"/>
        <v>1.9676712328767121</v>
      </c>
      <c r="AN3453" s="359">
        <f t="shared" si="500"/>
        <v>1.5016438356164381</v>
      </c>
      <c r="AO3453" s="359">
        <v>0.46600000000000003</v>
      </c>
      <c r="AP3453" s="359">
        <f t="shared" si="499"/>
        <v>1.9676438356164381</v>
      </c>
      <c r="AQ3453" s="359">
        <f t="shared" si="497"/>
        <v>59.02931506849314</v>
      </c>
      <c r="AR3453" s="362" t="s">
        <v>231</v>
      </c>
      <c r="AS3453" s="363" t="s">
        <v>431</v>
      </c>
      <c r="AT3453" s="354" t="s">
        <v>325</v>
      </c>
      <c r="AU3453" s="354" t="s">
        <v>7533</v>
      </c>
      <c r="AV3453" s="923" t="s">
        <v>7664</v>
      </c>
      <c r="AW3453" s="354" t="s">
        <v>234</v>
      </c>
      <c r="AX3453" s="447" t="s">
        <v>20375</v>
      </c>
      <c r="AY3453" s="383"/>
      <c r="AZ3453" s="447" t="s">
        <v>18450</v>
      </c>
      <c r="BA3453" s="1395"/>
      <c r="BB3453" s="1395"/>
    </row>
    <row r="3454" spans="1:54" s="55" customFormat="1" ht="15.95" customHeight="1" x14ac:dyDescent="0.25">
      <c r="A3454" s="182">
        <v>940</v>
      </c>
      <c r="B3454" s="166" t="s">
        <v>55</v>
      </c>
      <c r="C3454" s="170" t="s">
        <v>6908</v>
      </c>
      <c r="D3454" s="166" t="s">
        <v>7665</v>
      </c>
      <c r="E3454" s="198" t="s">
        <v>7666</v>
      </c>
      <c r="F3454" s="198" t="s">
        <v>7667</v>
      </c>
      <c r="G3454" s="166"/>
      <c r="H3454" s="198" t="s">
        <v>219</v>
      </c>
      <c r="I3454" s="166" t="s">
        <v>220</v>
      </c>
      <c r="J3454" s="272" t="s">
        <v>221</v>
      </c>
      <c r="K3454" s="272" t="s">
        <v>316</v>
      </c>
      <c r="L3454" s="198" t="s">
        <v>317</v>
      </c>
      <c r="M3454" s="198">
        <v>0</v>
      </c>
      <c r="N3454" s="199">
        <v>5</v>
      </c>
      <c r="O3454" s="199">
        <v>2</v>
      </c>
      <c r="P3454" s="199">
        <v>10</v>
      </c>
      <c r="Q3454" s="1012">
        <v>0</v>
      </c>
      <c r="R3454" s="183"/>
      <c r="S3454" s="223">
        <v>0</v>
      </c>
      <c r="T3454" s="183"/>
      <c r="U3454" s="223">
        <v>2</v>
      </c>
      <c r="V3454" s="183"/>
      <c r="W3454" s="183"/>
      <c r="X3454" s="183"/>
      <c r="Y3454" s="166" t="s">
        <v>7530</v>
      </c>
      <c r="Z3454" s="166" t="s">
        <v>7668</v>
      </c>
      <c r="AA3454" s="203" t="s">
        <v>24548</v>
      </c>
      <c r="AB3454" s="198" t="s">
        <v>2755</v>
      </c>
      <c r="AC3454" s="166" t="s">
        <v>22247</v>
      </c>
      <c r="AD3454" s="271" t="s">
        <v>22248</v>
      </c>
      <c r="AE3454" s="198" t="s">
        <v>2755</v>
      </c>
      <c r="AF3454" s="166" t="s">
        <v>7668</v>
      </c>
      <c r="AG3454" s="165" t="s">
        <v>24548</v>
      </c>
      <c r="AH3454" s="166" t="s">
        <v>22562</v>
      </c>
      <c r="AI3454" s="167">
        <v>0.114</v>
      </c>
      <c r="AJ3454" s="186">
        <v>18800</v>
      </c>
      <c r="AK3454" s="167">
        <f t="shared" si="501"/>
        <v>4.481095890410959</v>
      </c>
      <c r="AL3454" s="167">
        <f t="shared" si="502"/>
        <v>1.3906849315068492</v>
      </c>
      <c r="AM3454" s="187">
        <f t="shared" si="496"/>
        <v>5.8717808219178078</v>
      </c>
      <c r="AN3454" s="167">
        <f t="shared" si="500"/>
        <v>4.481095890410959</v>
      </c>
      <c r="AO3454" s="167">
        <v>1.391</v>
      </c>
      <c r="AP3454" s="167">
        <f t="shared" si="499"/>
        <v>5.872095890410959</v>
      </c>
      <c r="AQ3454" s="167">
        <f t="shared" si="497"/>
        <v>176.16287671232877</v>
      </c>
      <c r="AR3454" s="193" t="s">
        <v>231</v>
      </c>
      <c r="AS3454" s="194"/>
      <c r="AT3454" s="166" t="s">
        <v>325</v>
      </c>
      <c r="AU3454" s="166" t="s">
        <v>7533</v>
      </c>
      <c r="AV3454" s="679" t="s">
        <v>7671</v>
      </c>
      <c r="AW3454" s="166" t="s">
        <v>234</v>
      </c>
      <c r="AX3454" s="2254"/>
      <c r="AY3454" s="46"/>
    </row>
    <row r="3455" spans="1:54" s="1395" customFormat="1" ht="15.95" customHeight="1" x14ac:dyDescent="0.25">
      <c r="A3455" s="353">
        <v>941</v>
      </c>
      <c r="B3455" s="354" t="s">
        <v>56</v>
      </c>
      <c r="C3455" s="366" t="s">
        <v>6908</v>
      </c>
      <c r="D3455" s="354" t="s">
        <v>18721</v>
      </c>
      <c r="E3455" s="354" t="s">
        <v>18713</v>
      </c>
      <c r="F3455" s="354" t="s">
        <v>18714</v>
      </c>
      <c r="G3455" s="354" t="s">
        <v>221</v>
      </c>
      <c r="H3455" s="354" t="s">
        <v>219</v>
      </c>
      <c r="I3455" s="354" t="s">
        <v>316</v>
      </c>
      <c r="J3455" s="354" t="s">
        <v>221</v>
      </c>
      <c r="K3455" s="354" t="s">
        <v>879</v>
      </c>
      <c r="L3455" s="354" t="s">
        <v>317</v>
      </c>
      <c r="M3455" s="354">
        <v>0</v>
      </c>
      <c r="N3455" s="360">
        <v>20</v>
      </c>
      <c r="O3455" s="360">
        <v>10</v>
      </c>
      <c r="P3455" s="360">
        <f>O3455*N3455</f>
        <v>200</v>
      </c>
      <c r="Q3455" s="503">
        <v>4</v>
      </c>
      <c r="R3455" s="357"/>
      <c r="S3455" s="357">
        <v>4</v>
      </c>
      <c r="T3455" s="357"/>
      <c r="U3455" s="357">
        <v>2</v>
      </c>
      <c r="V3455" s="357"/>
      <c r="W3455" s="357"/>
      <c r="X3455" s="357"/>
      <c r="Y3455" s="354" t="s">
        <v>330</v>
      </c>
      <c r="Z3455" s="354" t="s">
        <v>18715</v>
      </c>
      <c r="AA3455" s="443" t="s">
        <v>24736</v>
      </c>
      <c r="AB3455" s="354" t="s">
        <v>24735</v>
      </c>
      <c r="AC3455" s="443" t="s">
        <v>18716</v>
      </c>
      <c r="AD3455" s="1152" t="s">
        <v>18717</v>
      </c>
      <c r="AE3455" s="354" t="s">
        <v>110</v>
      </c>
      <c r="AF3455" s="354" t="s">
        <v>18718</v>
      </c>
      <c r="AG3455" s="358">
        <v>1085030001650</v>
      </c>
      <c r="AH3455" s="354" t="s">
        <v>22562</v>
      </c>
      <c r="AI3455" s="359">
        <v>0.1</v>
      </c>
      <c r="AJ3455" s="360">
        <v>56250</v>
      </c>
      <c r="AK3455" s="359">
        <f>AJ3455*0.0763/365</f>
        <v>11.758561643835616</v>
      </c>
      <c r="AL3455" s="359">
        <f>AJ3455*0.0237/365</f>
        <v>3.6523972602739727</v>
      </c>
      <c r="AM3455" s="361">
        <f t="shared" si="496"/>
        <v>15.410958904109588</v>
      </c>
      <c r="AN3455" s="359">
        <v>11.759</v>
      </c>
      <c r="AO3455" s="359">
        <v>3.6520000000000001</v>
      </c>
      <c r="AP3455" s="361">
        <f t="shared" si="499"/>
        <v>15.411000000000001</v>
      </c>
      <c r="AQ3455" s="359">
        <f>AP3455*30</f>
        <v>462.33000000000004</v>
      </c>
      <c r="AR3455" s="362" t="s">
        <v>231</v>
      </c>
      <c r="AS3455" s="363" t="s">
        <v>16247</v>
      </c>
      <c r="AT3455" s="354" t="s">
        <v>325</v>
      </c>
      <c r="AU3455" s="354" t="s">
        <v>7533</v>
      </c>
      <c r="AV3455" s="489" t="s">
        <v>7680</v>
      </c>
      <c r="AW3455" s="354" t="s">
        <v>234</v>
      </c>
      <c r="AX3455" s="447" t="s">
        <v>18719</v>
      </c>
      <c r="AY3455" s="383"/>
      <c r="AZ3455" s="447" t="s">
        <v>18720</v>
      </c>
    </row>
    <row r="3456" spans="1:54" s="55" customFormat="1" ht="15.95" customHeight="1" x14ac:dyDescent="0.25">
      <c r="A3456" s="182">
        <v>942</v>
      </c>
      <c r="B3456" s="166" t="s">
        <v>56</v>
      </c>
      <c r="C3456" s="170" t="s">
        <v>6908</v>
      </c>
      <c r="D3456" s="166" t="s">
        <v>16577</v>
      </c>
      <c r="E3456" s="166" t="s">
        <v>7682</v>
      </c>
      <c r="F3456" s="166" t="s">
        <v>7683</v>
      </c>
      <c r="G3456" s="166"/>
      <c r="H3456" s="166" t="s">
        <v>219</v>
      </c>
      <c r="I3456" s="166" t="s">
        <v>316</v>
      </c>
      <c r="J3456" s="166" t="s">
        <v>221</v>
      </c>
      <c r="K3456" s="166" t="s">
        <v>879</v>
      </c>
      <c r="L3456" s="166">
        <v>0</v>
      </c>
      <c r="M3456" s="166">
        <v>0</v>
      </c>
      <c r="N3456" s="186">
        <v>2</v>
      </c>
      <c r="O3456" s="186">
        <v>2</v>
      </c>
      <c r="P3456" s="186">
        <v>4</v>
      </c>
      <c r="Q3456" s="184">
        <v>1</v>
      </c>
      <c r="R3456" s="183"/>
      <c r="S3456" s="183">
        <v>0</v>
      </c>
      <c r="T3456" s="183"/>
      <c r="U3456" s="183">
        <v>0</v>
      </c>
      <c r="V3456" s="183"/>
      <c r="W3456" s="183"/>
      <c r="X3456" s="183"/>
      <c r="Y3456" s="166" t="s">
        <v>24674</v>
      </c>
      <c r="Z3456" s="166" t="s">
        <v>24675</v>
      </c>
      <c r="AA3456" s="165" t="s">
        <v>24676</v>
      </c>
      <c r="AB3456" s="166" t="s">
        <v>24677</v>
      </c>
      <c r="AC3456" s="203" t="s">
        <v>7687</v>
      </c>
      <c r="AD3456" s="166" t="s">
        <v>7688</v>
      </c>
      <c r="AE3456" s="166" t="s">
        <v>5595</v>
      </c>
      <c r="AF3456" s="166" t="s">
        <v>24675</v>
      </c>
      <c r="AG3456" s="165" t="s">
        <v>24676</v>
      </c>
      <c r="AH3456" s="166" t="s">
        <v>22562</v>
      </c>
      <c r="AI3456" s="167">
        <v>0.114</v>
      </c>
      <c r="AJ3456" s="186">
        <v>6000</v>
      </c>
      <c r="AK3456" s="167">
        <f>AJ3456*0.087/365</f>
        <v>1.4301369863013698</v>
      </c>
      <c r="AL3456" s="167">
        <f t="shared" ref="AL3456:AL3461" si="503">AJ3456*0.027/365</f>
        <v>0.44383561643835617</v>
      </c>
      <c r="AM3456" s="187">
        <f t="shared" si="496"/>
        <v>1.8739726027397259</v>
      </c>
      <c r="AN3456" s="167">
        <f t="shared" ref="AN3456:AN3475" si="504">AK3456</f>
        <v>1.4301369863013698</v>
      </c>
      <c r="AO3456" s="167">
        <v>0.44400000000000001</v>
      </c>
      <c r="AP3456" s="167">
        <f t="shared" si="499"/>
        <v>1.8741369863013697</v>
      </c>
      <c r="AQ3456" s="167">
        <f t="shared" si="497"/>
        <v>56.224109589041092</v>
      </c>
      <c r="AR3456" s="193" t="s">
        <v>231</v>
      </c>
      <c r="AS3456" s="194"/>
      <c r="AT3456" s="166" t="s">
        <v>325</v>
      </c>
      <c r="AU3456" s="166" t="s">
        <v>7533</v>
      </c>
      <c r="AV3456" s="257" t="s">
        <v>7690</v>
      </c>
      <c r="AW3456" s="166" t="s">
        <v>234</v>
      </c>
      <c r="AX3456" s="2254"/>
      <c r="AY3456" s="46"/>
    </row>
    <row r="3457" spans="1:52" s="55" customFormat="1" ht="15.95" customHeight="1" x14ac:dyDescent="0.25">
      <c r="A3457" s="709">
        <v>943</v>
      </c>
      <c r="B3457" s="434" t="s">
        <v>56</v>
      </c>
      <c r="C3457" s="834" t="s">
        <v>1509</v>
      </c>
      <c r="D3457" s="434" t="s">
        <v>19362</v>
      </c>
      <c r="E3457" s="434" t="s">
        <v>7692</v>
      </c>
      <c r="F3457" s="434" t="s">
        <v>7693</v>
      </c>
      <c r="G3457" s="434"/>
      <c r="H3457" s="434" t="s">
        <v>219</v>
      </c>
      <c r="I3457" s="434" t="s">
        <v>220</v>
      </c>
      <c r="J3457" s="434" t="s">
        <v>221</v>
      </c>
      <c r="K3457" s="434" t="s">
        <v>7095</v>
      </c>
      <c r="L3457" s="434" t="s">
        <v>221</v>
      </c>
      <c r="M3457" s="434" t="s">
        <v>7095</v>
      </c>
      <c r="N3457" s="513">
        <v>2</v>
      </c>
      <c r="O3457" s="513">
        <v>2</v>
      </c>
      <c r="P3457" s="513">
        <v>4</v>
      </c>
      <c r="Q3457" s="788">
        <v>1</v>
      </c>
      <c r="R3457" s="712"/>
      <c r="S3457" s="712">
        <v>0</v>
      </c>
      <c r="T3457" s="712"/>
      <c r="U3457" s="712">
        <v>0</v>
      </c>
      <c r="V3457" s="712"/>
      <c r="W3457" s="712"/>
      <c r="X3457" s="712"/>
      <c r="Y3457" s="434" t="s">
        <v>7530</v>
      </c>
      <c r="Z3457" s="434" t="s">
        <v>7694</v>
      </c>
      <c r="AA3457" s="437" t="s">
        <v>7695</v>
      </c>
      <c r="AB3457" s="434" t="s">
        <v>7696</v>
      </c>
      <c r="AC3457" s="437" t="s">
        <v>7697</v>
      </c>
      <c r="AD3457" s="434" t="s">
        <v>7698</v>
      </c>
      <c r="AE3457" s="434" t="s">
        <v>110</v>
      </c>
      <c r="AF3457" s="434" t="s">
        <v>7694</v>
      </c>
      <c r="AG3457" s="438" t="s">
        <v>7699</v>
      </c>
      <c r="AH3457" s="434" t="s">
        <v>22562</v>
      </c>
      <c r="AI3457" s="511">
        <v>0.114</v>
      </c>
      <c r="AJ3457" s="788">
        <v>10200</v>
      </c>
      <c r="AK3457" s="511">
        <f>AJ3457*0.087/365</f>
        <v>2.4312328767123286</v>
      </c>
      <c r="AL3457" s="511">
        <f t="shared" si="503"/>
        <v>0.7545205479452054</v>
      </c>
      <c r="AM3457" s="514">
        <f t="shared" si="496"/>
        <v>3.1857534246575341</v>
      </c>
      <c r="AN3457" s="511">
        <f t="shared" si="504"/>
        <v>2.4312328767123286</v>
      </c>
      <c r="AO3457" s="511">
        <v>0.755</v>
      </c>
      <c r="AP3457" s="511">
        <f t="shared" si="499"/>
        <v>3.1862328767123285</v>
      </c>
      <c r="AQ3457" s="511">
        <f t="shared" si="497"/>
        <v>95.586986301369848</v>
      </c>
      <c r="AR3457" s="432" t="s">
        <v>231</v>
      </c>
      <c r="AS3457" s="433"/>
      <c r="AT3457" s="434" t="s">
        <v>325</v>
      </c>
      <c r="AU3457" s="434" t="s">
        <v>7533</v>
      </c>
      <c r="AV3457" s="1533" t="s">
        <v>7700</v>
      </c>
      <c r="AW3457" s="434" t="s">
        <v>18131</v>
      </c>
      <c r="AX3457" s="834" t="s">
        <v>23657</v>
      </c>
      <c r="AY3457" s="46"/>
    </row>
    <row r="3458" spans="1:52" s="55" customFormat="1" ht="15.95" customHeight="1" x14ac:dyDescent="0.25">
      <c r="A3458" s="182">
        <v>944</v>
      </c>
      <c r="B3458" s="166" t="s">
        <v>56</v>
      </c>
      <c r="C3458" s="170" t="s">
        <v>6908</v>
      </c>
      <c r="D3458" s="166" t="s">
        <v>24746</v>
      </c>
      <c r="E3458" s="166" t="s">
        <v>7702</v>
      </c>
      <c r="F3458" s="166" t="s">
        <v>7703</v>
      </c>
      <c r="G3458" s="166"/>
      <c r="H3458" s="166" t="s">
        <v>219</v>
      </c>
      <c r="I3458" s="166" t="s">
        <v>220</v>
      </c>
      <c r="J3458" s="166" t="s">
        <v>221</v>
      </c>
      <c r="K3458" s="166" t="s">
        <v>222</v>
      </c>
      <c r="L3458" s="166" t="s">
        <v>317</v>
      </c>
      <c r="M3458" s="166">
        <v>0</v>
      </c>
      <c r="N3458" s="186">
        <v>10</v>
      </c>
      <c r="O3458" s="186">
        <v>4</v>
      </c>
      <c r="P3458" s="186">
        <v>40</v>
      </c>
      <c r="Q3458" s="184">
        <v>0</v>
      </c>
      <c r="R3458" s="183"/>
      <c r="S3458" s="183">
        <v>0</v>
      </c>
      <c r="T3458" s="183"/>
      <c r="U3458" s="183">
        <v>1</v>
      </c>
      <c r="V3458" s="183"/>
      <c r="W3458" s="183"/>
      <c r="X3458" s="183"/>
      <c r="Y3458" s="166" t="s">
        <v>7530</v>
      </c>
      <c r="Z3458" s="166" t="s">
        <v>7704</v>
      </c>
      <c r="AA3458" s="203" t="s">
        <v>24745</v>
      </c>
      <c r="AB3458" s="166" t="s">
        <v>7686</v>
      </c>
      <c r="AC3458" s="203" t="s">
        <v>25309</v>
      </c>
      <c r="AD3458" s="166" t="s">
        <v>25310</v>
      </c>
      <c r="AE3458" s="166" t="s">
        <v>5595</v>
      </c>
      <c r="AF3458" s="166" t="s">
        <v>7704</v>
      </c>
      <c r="AG3458" s="165" t="s">
        <v>24745</v>
      </c>
      <c r="AH3458" s="166" t="s">
        <v>22562</v>
      </c>
      <c r="AI3458" s="167">
        <v>0.114</v>
      </c>
      <c r="AJ3458" s="184">
        <v>21000</v>
      </c>
      <c r="AK3458" s="167">
        <f>AJ3458*0.087/365</f>
        <v>5.0054794520547938</v>
      </c>
      <c r="AL3458" s="167">
        <f t="shared" si="503"/>
        <v>1.5534246575342465</v>
      </c>
      <c r="AM3458" s="187">
        <f t="shared" si="496"/>
        <v>6.5589041095890401</v>
      </c>
      <c r="AN3458" s="167">
        <f t="shared" si="504"/>
        <v>5.0054794520547938</v>
      </c>
      <c r="AO3458" s="167">
        <v>1.5529999999999999</v>
      </c>
      <c r="AP3458" s="167">
        <f t="shared" si="499"/>
        <v>6.5584794520547938</v>
      </c>
      <c r="AQ3458" s="167">
        <f t="shared" si="497"/>
        <v>196.75438356164381</v>
      </c>
      <c r="AR3458" s="193" t="s">
        <v>231</v>
      </c>
      <c r="AS3458" s="194" t="s">
        <v>431</v>
      </c>
      <c r="AT3458" s="166" t="s">
        <v>325</v>
      </c>
      <c r="AU3458" s="166" t="s">
        <v>7533</v>
      </c>
      <c r="AV3458" s="269" t="s">
        <v>7706</v>
      </c>
      <c r="AW3458" s="166" t="s">
        <v>234</v>
      </c>
      <c r="AX3458" s="2254"/>
      <c r="AY3458" s="46"/>
    </row>
    <row r="3459" spans="1:52" s="55" customFormat="1" ht="15.95" customHeight="1" x14ac:dyDescent="0.25">
      <c r="A3459" s="182">
        <v>945</v>
      </c>
      <c r="B3459" s="166" t="s">
        <v>56</v>
      </c>
      <c r="C3459" s="170" t="s">
        <v>6908</v>
      </c>
      <c r="D3459" s="166" t="s">
        <v>19363</v>
      </c>
      <c r="E3459" s="166" t="s">
        <v>7708</v>
      </c>
      <c r="F3459" s="166" t="s">
        <v>7709</v>
      </c>
      <c r="G3459" s="166"/>
      <c r="H3459" s="166" t="s">
        <v>219</v>
      </c>
      <c r="I3459" s="166" t="s">
        <v>220</v>
      </c>
      <c r="J3459" s="166" t="s">
        <v>7710</v>
      </c>
      <c r="K3459" s="166" t="s">
        <v>7095</v>
      </c>
      <c r="L3459" s="166" t="s">
        <v>221</v>
      </c>
      <c r="M3459" s="166" t="s">
        <v>7095</v>
      </c>
      <c r="N3459" s="186">
        <v>5</v>
      </c>
      <c r="O3459" s="186">
        <v>2</v>
      </c>
      <c r="P3459" s="186">
        <v>10</v>
      </c>
      <c r="Q3459" s="184">
        <v>4</v>
      </c>
      <c r="R3459" s="183"/>
      <c r="S3459" s="183">
        <v>0</v>
      </c>
      <c r="T3459" s="183"/>
      <c r="U3459" s="183">
        <v>0</v>
      </c>
      <c r="V3459" s="183"/>
      <c r="W3459" s="183"/>
      <c r="X3459" s="183"/>
      <c r="Y3459" s="166" t="s">
        <v>7530</v>
      </c>
      <c r="Z3459" s="166" t="s">
        <v>7711</v>
      </c>
      <c r="AA3459" s="203" t="s">
        <v>7712</v>
      </c>
      <c r="AB3459" s="166" t="s">
        <v>7713</v>
      </c>
      <c r="AC3459" s="203" t="s">
        <v>7714</v>
      </c>
      <c r="AD3459" s="166" t="s">
        <v>7715</v>
      </c>
      <c r="AE3459" s="166" t="s">
        <v>7716</v>
      </c>
      <c r="AF3459" s="166" t="s">
        <v>7711</v>
      </c>
      <c r="AG3459" s="165" t="s">
        <v>7717</v>
      </c>
      <c r="AH3459" s="166" t="s">
        <v>22562</v>
      </c>
      <c r="AI3459" s="167">
        <v>0.114</v>
      </c>
      <c r="AJ3459" s="184">
        <v>29600</v>
      </c>
      <c r="AK3459" s="167">
        <f>AJ3459*0.087/365</f>
        <v>7.0553424657534238</v>
      </c>
      <c r="AL3459" s="167">
        <f t="shared" si="503"/>
        <v>2.1895890410958905</v>
      </c>
      <c r="AM3459" s="187">
        <f t="shared" si="496"/>
        <v>9.2449315068493139</v>
      </c>
      <c r="AN3459" s="167">
        <f t="shared" si="504"/>
        <v>7.0553424657534238</v>
      </c>
      <c r="AO3459" s="167">
        <v>2.19</v>
      </c>
      <c r="AP3459" s="167">
        <f t="shared" si="499"/>
        <v>9.2453424657534242</v>
      </c>
      <c r="AQ3459" s="167">
        <f t="shared" si="497"/>
        <v>277.36027397260273</v>
      </c>
      <c r="AR3459" s="193" t="s">
        <v>231</v>
      </c>
      <c r="AS3459" s="194"/>
      <c r="AT3459" s="166" t="s">
        <v>325</v>
      </c>
      <c r="AU3459" s="166" t="s">
        <v>7533</v>
      </c>
      <c r="AV3459" s="257" t="s">
        <v>7718</v>
      </c>
      <c r="AW3459" s="166" t="s">
        <v>234</v>
      </c>
      <c r="AX3459" s="2254"/>
      <c r="AY3459" s="46"/>
    </row>
    <row r="3460" spans="1:52" s="55" customFormat="1" ht="15.95" customHeight="1" x14ac:dyDescent="0.25">
      <c r="A3460" s="182">
        <v>946</v>
      </c>
      <c r="B3460" s="166" t="s">
        <v>56</v>
      </c>
      <c r="C3460" s="170" t="s">
        <v>7530</v>
      </c>
      <c r="D3460" s="166" t="s">
        <v>24762</v>
      </c>
      <c r="E3460" s="166" t="s">
        <v>7720</v>
      </c>
      <c r="F3460" s="166" t="s">
        <v>7721</v>
      </c>
      <c r="G3460" s="166"/>
      <c r="H3460" s="166" t="s">
        <v>732</v>
      </c>
      <c r="I3460" s="166">
        <v>0</v>
      </c>
      <c r="J3460" s="166" t="s">
        <v>317</v>
      </c>
      <c r="K3460" s="166">
        <v>0</v>
      </c>
      <c r="L3460" s="166" t="s">
        <v>317</v>
      </c>
      <c r="M3460" s="166">
        <v>0</v>
      </c>
      <c r="N3460" s="186">
        <v>2</v>
      </c>
      <c r="O3460" s="186">
        <v>2</v>
      </c>
      <c r="P3460" s="186">
        <v>4</v>
      </c>
      <c r="Q3460" s="184">
        <v>1</v>
      </c>
      <c r="R3460" s="183"/>
      <c r="S3460" s="183">
        <v>0</v>
      </c>
      <c r="T3460" s="183"/>
      <c r="U3460" s="183">
        <v>0</v>
      </c>
      <c r="V3460" s="183"/>
      <c r="W3460" s="183"/>
      <c r="X3460" s="183"/>
      <c r="Y3460" s="166" t="s">
        <v>7530</v>
      </c>
      <c r="Z3460" s="166" t="s">
        <v>24760</v>
      </c>
      <c r="AA3460" s="203" t="s">
        <v>24761</v>
      </c>
      <c r="AB3460" s="166" t="s">
        <v>7723</v>
      </c>
      <c r="AC3460" s="203" t="s">
        <v>25317</v>
      </c>
      <c r="AD3460" s="2472" t="s">
        <v>25318</v>
      </c>
      <c r="AE3460" s="166" t="s">
        <v>7055</v>
      </c>
      <c r="AF3460" s="166" t="s">
        <v>24760</v>
      </c>
      <c r="AG3460" s="165" t="s">
        <v>24761</v>
      </c>
      <c r="AH3460" s="166" t="s">
        <v>22562</v>
      </c>
      <c r="AI3460" s="167">
        <v>0.114</v>
      </c>
      <c r="AJ3460" s="186">
        <v>6000</v>
      </c>
      <c r="AK3460" s="167">
        <f>AJ3460*0.087/365</f>
        <v>1.4301369863013698</v>
      </c>
      <c r="AL3460" s="167">
        <f t="shared" si="503"/>
        <v>0.44383561643835617</v>
      </c>
      <c r="AM3460" s="187">
        <f t="shared" si="496"/>
        <v>1.8739726027397259</v>
      </c>
      <c r="AN3460" s="167">
        <f t="shared" si="504"/>
        <v>1.4301369863013698</v>
      </c>
      <c r="AO3460" s="167">
        <v>0.44400000000000001</v>
      </c>
      <c r="AP3460" s="167">
        <f t="shared" si="499"/>
        <v>1.8741369863013697</v>
      </c>
      <c r="AQ3460" s="167">
        <f t="shared" si="497"/>
        <v>56.224109589041092</v>
      </c>
      <c r="AR3460" s="193" t="s">
        <v>231</v>
      </c>
      <c r="AS3460" s="194"/>
      <c r="AT3460" s="166" t="s">
        <v>325</v>
      </c>
      <c r="AU3460" s="166" t="s">
        <v>7533</v>
      </c>
      <c r="AV3460" s="257" t="s">
        <v>7724</v>
      </c>
      <c r="AW3460" s="166" t="s">
        <v>234</v>
      </c>
      <c r="AX3460" s="2254"/>
      <c r="AY3460" s="46"/>
    </row>
    <row r="3461" spans="1:52" s="55" customFormat="1" ht="15.95" customHeight="1" x14ac:dyDescent="0.25">
      <c r="A3461" s="182">
        <v>947</v>
      </c>
      <c r="B3461" s="166" t="s">
        <v>56</v>
      </c>
      <c r="C3461" s="170" t="s">
        <v>7624</v>
      </c>
      <c r="D3461" s="166" t="s">
        <v>24691</v>
      </c>
      <c r="E3461" s="166" t="s">
        <v>7726</v>
      </c>
      <c r="F3461" s="166" t="s">
        <v>7727</v>
      </c>
      <c r="G3461" s="166"/>
      <c r="H3461" s="166" t="s">
        <v>219</v>
      </c>
      <c r="I3461" s="166" t="s">
        <v>220</v>
      </c>
      <c r="J3461" s="166" t="s">
        <v>317</v>
      </c>
      <c r="K3461" s="166">
        <v>0</v>
      </c>
      <c r="L3461" s="166" t="s">
        <v>317</v>
      </c>
      <c r="M3461" s="166">
        <v>0</v>
      </c>
      <c r="N3461" s="186">
        <v>3</v>
      </c>
      <c r="O3461" s="186">
        <v>1.2</v>
      </c>
      <c r="P3461" s="186">
        <v>3.5999999999999996</v>
      </c>
      <c r="Q3461" s="184">
        <v>7</v>
      </c>
      <c r="R3461" s="183"/>
      <c r="S3461" s="183">
        <v>2</v>
      </c>
      <c r="T3461" s="183"/>
      <c r="U3461" s="183">
        <v>1</v>
      </c>
      <c r="V3461" s="183"/>
      <c r="W3461" s="183"/>
      <c r="X3461" s="183"/>
      <c r="Y3461" s="166" t="s">
        <v>7624</v>
      </c>
      <c r="Z3461" s="166" t="s">
        <v>7728</v>
      </c>
      <c r="AA3461" s="165" t="s">
        <v>24692</v>
      </c>
      <c r="AB3461" s="166" t="s">
        <v>5595</v>
      </c>
      <c r="AC3461" s="203" t="s">
        <v>7730</v>
      </c>
      <c r="AD3461" s="166" t="s">
        <v>7731</v>
      </c>
      <c r="AE3461" s="166" t="s">
        <v>5595</v>
      </c>
      <c r="AF3461" s="166" t="s">
        <v>7728</v>
      </c>
      <c r="AG3461" s="165" t="s">
        <v>24692</v>
      </c>
      <c r="AH3461" s="166" t="s">
        <v>22562</v>
      </c>
      <c r="AI3461" s="167">
        <v>0.76</v>
      </c>
      <c r="AJ3461" s="184">
        <v>662</v>
      </c>
      <c r="AK3461" s="167">
        <v>1.3779999999999999</v>
      </c>
      <c r="AL3461" s="167">
        <f t="shared" si="503"/>
        <v>4.8969863013698628E-2</v>
      </c>
      <c r="AM3461" s="187">
        <f t="shared" si="496"/>
        <v>1.4269698630136984</v>
      </c>
      <c r="AN3461" s="167">
        <f t="shared" si="504"/>
        <v>1.3779999999999999</v>
      </c>
      <c r="AO3461" s="167">
        <v>4.9000000000000002E-2</v>
      </c>
      <c r="AP3461" s="167">
        <f t="shared" si="499"/>
        <v>1.4269999999999998</v>
      </c>
      <c r="AQ3461" s="167">
        <f t="shared" si="497"/>
        <v>42.809999999999995</v>
      </c>
      <c r="AR3461" s="193" t="s">
        <v>231</v>
      </c>
      <c r="AS3461" s="194" t="s">
        <v>431</v>
      </c>
      <c r="AT3461" s="166" t="s">
        <v>325</v>
      </c>
      <c r="AU3461" s="166" t="s">
        <v>7533</v>
      </c>
      <c r="AV3461" s="257" t="s">
        <v>7733</v>
      </c>
      <c r="AW3461" s="166" t="s">
        <v>234</v>
      </c>
      <c r="AX3461" s="2254"/>
      <c r="AY3461" s="46"/>
    </row>
    <row r="3462" spans="1:52" s="1395" customFormat="1" ht="15.95" customHeight="1" x14ac:dyDescent="0.25">
      <c r="A3462" s="353">
        <v>948</v>
      </c>
      <c r="B3462" s="354" t="s">
        <v>56</v>
      </c>
      <c r="C3462" s="366" t="s">
        <v>6908</v>
      </c>
      <c r="D3462" s="354" t="s">
        <v>20207</v>
      </c>
      <c r="E3462" s="354" t="s">
        <v>20160</v>
      </c>
      <c r="F3462" s="354" t="s">
        <v>20161</v>
      </c>
      <c r="G3462" s="354" t="s">
        <v>221</v>
      </c>
      <c r="H3462" s="354" t="s">
        <v>219</v>
      </c>
      <c r="I3462" s="354" t="s">
        <v>316</v>
      </c>
      <c r="J3462" s="354" t="s">
        <v>221</v>
      </c>
      <c r="K3462" s="354" t="s">
        <v>20162</v>
      </c>
      <c r="L3462" s="354" t="s">
        <v>317</v>
      </c>
      <c r="M3462" s="354">
        <v>0</v>
      </c>
      <c r="N3462" s="360">
        <v>4</v>
      </c>
      <c r="O3462" s="360">
        <v>3</v>
      </c>
      <c r="P3462" s="360">
        <f>O3462*N3462</f>
        <v>12</v>
      </c>
      <c r="Q3462" s="503">
        <v>0</v>
      </c>
      <c r="R3462" s="357" t="s">
        <v>7737</v>
      </c>
      <c r="S3462" s="357">
        <v>0</v>
      </c>
      <c r="T3462" s="357"/>
      <c r="U3462" s="357">
        <v>1</v>
      </c>
      <c r="V3462" s="357"/>
      <c r="W3462" s="357"/>
      <c r="X3462" s="357"/>
      <c r="Y3462" s="354" t="s">
        <v>7624</v>
      </c>
      <c r="Z3462" s="354" t="s">
        <v>20163</v>
      </c>
      <c r="AA3462" s="443" t="s">
        <v>20164</v>
      </c>
      <c r="AB3462" s="354" t="s">
        <v>7740</v>
      </c>
      <c r="AC3462" s="443" t="s">
        <v>7741</v>
      </c>
      <c r="AD3462" s="1152" t="s">
        <v>7742</v>
      </c>
      <c r="AE3462" s="354" t="s">
        <v>7705</v>
      </c>
      <c r="AF3462" s="354" t="s">
        <v>20165</v>
      </c>
      <c r="AG3462" s="358">
        <v>1025003754918</v>
      </c>
      <c r="AH3462" s="443" t="s">
        <v>22562</v>
      </c>
      <c r="AI3462" s="359">
        <v>7.6300000000000007E-2</v>
      </c>
      <c r="AJ3462" s="503">
        <v>44000</v>
      </c>
      <c r="AK3462" s="359">
        <f>AJ3462*0.0575/365</f>
        <v>6.9315068493150687</v>
      </c>
      <c r="AL3462" s="359">
        <f>AJ3462*0.0178/365</f>
        <v>2.1457534246575345</v>
      </c>
      <c r="AM3462" s="361">
        <f>SUM(AK3462:AL3462)</f>
        <v>9.0772602739726036</v>
      </c>
      <c r="AN3462" s="359">
        <f t="shared" si="504"/>
        <v>6.9315068493150687</v>
      </c>
      <c r="AO3462" s="359">
        <v>2.1459999999999999</v>
      </c>
      <c r="AP3462" s="359">
        <f t="shared" si="499"/>
        <v>9.0775068493150677</v>
      </c>
      <c r="AQ3462" s="359">
        <f>AP3462*30</f>
        <v>272.32520547945205</v>
      </c>
      <c r="AR3462" s="362" t="s">
        <v>231</v>
      </c>
      <c r="AS3462" s="363" t="s">
        <v>16247</v>
      </c>
      <c r="AT3462" s="354" t="s">
        <v>325</v>
      </c>
      <c r="AU3462" s="354" t="s">
        <v>7533</v>
      </c>
      <c r="AV3462" s="489" t="s">
        <v>7744</v>
      </c>
      <c r="AW3462" s="354" t="s">
        <v>234</v>
      </c>
      <c r="AX3462" s="447" t="s">
        <v>20206</v>
      </c>
      <c r="AY3462" s="2252"/>
      <c r="AZ3462" s="447" t="s">
        <v>20166</v>
      </c>
    </row>
    <row r="3463" spans="1:52" s="55" customFormat="1" ht="15.95" customHeight="1" x14ac:dyDescent="0.25">
      <c r="A3463" s="182">
        <v>949</v>
      </c>
      <c r="B3463" s="166" t="s">
        <v>56</v>
      </c>
      <c r="C3463" s="170" t="s">
        <v>1509</v>
      </c>
      <c r="D3463" s="166" t="s">
        <v>24747</v>
      </c>
      <c r="E3463" s="166" t="s">
        <v>7746</v>
      </c>
      <c r="F3463" s="166" t="s">
        <v>7747</v>
      </c>
      <c r="G3463" s="166"/>
      <c r="H3463" s="166" t="s">
        <v>219</v>
      </c>
      <c r="I3463" s="166" t="s">
        <v>220</v>
      </c>
      <c r="J3463" s="166" t="s">
        <v>221</v>
      </c>
      <c r="K3463" s="166" t="s">
        <v>7095</v>
      </c>
      <c r="L3463" s="166" t="s">
        <v>221</v>
      </c>
      <c r="M3463" s="166" t="s">
        <v>7095</v>
      </c>
      <c r="N3463" s="186">
        <v>4</v>
      </c>
      <c r="O3463" s="186">
        <v>2</v>
      </c>
      <c r="P3463" s="186">
        <v>8</v>
      </c>
      <c r="Q3463" s="184">
        <v>3</v>
      </c>
      <c r="R3463" s="183"/>
      <c r="S3463" s="183">
        <v>0</v>
      </c>
      <c r="T3463" s="183"/>
      <c r="U3463" s="183">
        <v>0</v>
      </c>
      <c r="V3463" s="183"/>
      <c r="W3463" s="183"/>
      <c r="X3463" s="183"/>
      <c r="Y3463" s="166" t="s">
        <v>318</v>
      </c>
      <c r="Z3463" s="166" t="s">
        <v>7748</v>
      </c>
      <c r="AA3463" s="203" t="s">
        <v>24748</v>
      </c>
      <c r="AB3463" s="166" t="s">
        <v>7686</v>
      </c>
      <c r="AC3463" s="203" t="s">
        <v>25311</v>
      </c>
      <c r="AD3463" s="166" t="s">
        <v>7750</v>
      </c>
      <c r="AE3463" s="166" t="s">
        <v>5595</v>
      </c>
      <c r="AF3463" s="166" t="s">
        <v>7748</v>
      </c>
      <c r="AG3463" s="165" t="s">
        <v>24748</v>
      </c>
      <c r="AH3463" s="166" t="s">
        <v>1509</v>
      </c>
      <c r="AI3463" s="167">
        <v>0.114</v>
      </c>
      <c r="AJ3463" s="184">
        <v>19500</v>
      </c>
      <c r="AK3463" s="167">
        <v>1.33</v>
      </c>
      <c r="AL3463" s="167">
        <v>0</v>
      </c>
      <c r="AM3463" s="187">
        <f t="shared" si="496"/>
        <v>1.33</v>
      </c>
      <c r="AN3463" s="167">
        <f t="shared" si="504"/>
        <v>1.33</v>
      </c>
      <c r="AO3463" s="167">
        <v>0</v>
      </c>
      <c r="AP3463" s="167">
        <f t="shared" si="499"/>
        <v>1.33</v>
      </c>
      <c r="AQ3463" s="167">
        <f t="shared" si="497"/>
        <v>39.900000000000006</v>
      </c>
      <c r="AR3463" s="193" t="s">
        <v>231</v>
      </c>
      <c r="AS3463" s="194"/>
      <c r="AT3463" s="166" t="s">
        <v>325</v>
      </c>
      <c r="AU3463" s="166" t="s">
        <v>7533</v>
      </c>
      <c r="AV3463" s="257" t="s">
        <v>7752</v>
      </c>
      <c r="AW3463" s="166" t="s">
        <v>234</v>
      </c>
      <c r="AX3463" s="2254"/>
      <c r="AY3463" s="46"/>
    </row>
    <row r="3464" spans="1:52" s="1395" customFormat="1" ht="15.95" customHeight="1" x14ac:dyDescent="0.25">
      <c r="A3464" s="353">
        <v>950</v>
      </c>
      <c r="B3464" s="354" t="s">
        <v>57</v>
      </c>
      <c r="C3464" s="366" t="s">
        <v>7530</v>
      </c>
      <c r="D3464" s="354" t="s">
        <v>22389</v>
      </c>
      <c r="E3464" s="354" t="s">
        <v>22390</v>
      </c>
      <c r="F3464" s="354" t="s">
        <v>22391</v>
      </c>
      <c r="G3464" s="354" t="s">
        <v>221</v>
      </c>
      <c r="H3464" s="354" t="s">
        <v>219</v>
      </c>
      <c r="I3464" s="354" t="s">
        <v>3311</v>
      </c>
      <c r="J3464" s="354" t="s">
        <v>221</v>
      </c>
      <c r="K3464" s="354" t="s">
        <v>879</v>
      </c>
      <c r="L3464" s="354" t="s">
        <v>221</v>
      </c>
      <c r="M3464" s="354" t="s">
        <v>20155</v>
      </c>
      <c r="N3464" s="360">
        <v>2.7</v>
      </c>
      <c r="O3464" s="360">
        <v>2.7</v>
      </c>
      <c r="P3464" s="360">
        <f>O3464*N3464</f>
        <v>7.2900000000000009</v>
      </c>
      <c r="Q3464" s="503">
        <v>0</v>
      </c>
      <c r="R3464" s="357" t="s">
        <v>22392</v>
      </c>
      <c r="S3464" s="357"/>
      <c r="T3464" s="357"/>
      <c r="U3464" s="357"/>
      <c r="V3464" s="357"/>
      <c r="W3464" s="357"/>
      <c r="X3464" s="357"/>
      <c r="Y3464" s="354" t="s">
        <v>7530</v>
      </c>
      <c r="Z3464" s="354" t="s">
        <v>7756</v>
      </c>
      <c r="AA3464" s="443" t="s">
        <v>22393</v>
      </c>
      <c r="AB3464" s="354" t="s">
        <v>7758</v>
      </c>
      <c r="AC3464" s="354" t="s">
        <v>22394</v>
      </c>
      <c r="AD3464" s="1152" t="s">
        <v>7760</v>
      </c>
      <c r="AE3464" s="354" t="s">
        <v>7758</v>
      </c>
      <c r="AF3464" s="354" t="s">
        <v>7761</v>
      </c>
      <c r="AG3464" s="443" t="s">
        <v>22393</v>
      </c>
      <c r="AH3464" s="354" t="s">
        <v>22562</v>
      </c>
      <c r="AI3464" s="359">
        <v>1.48</v>
      </c>
      <c r="AJ3464" s="503">
        <v>47</v>
      </c>
      <c r="AK3464" s="359">
        <f>AJ3464*AI3464/365</f>
        <v>0.19057534246575344</v>
      </c>
      <c r="AL3464" s="359">
        <v>0</v>
      </c>
      <c r="AM3464" s="361">
        <f t="shared" si="496"/>
        <v>0.19057534246575344</v>
      </c>
      <c r="AN3464" s="359">
        <f t="shared" si="504"/>
        <v>0.19057534246575344</v>
      </c>
      <c r="AO3464" s="359">
        <v>0</v>
      </c>
      <c r="AP3464" s="359">
        <f t="shared" si="499"/>
        <v>0.19057534246575344</v>
      </c>
      <c r="AQ3464" s="359">
        <f>AP3464*30</f>
        <v>5.7172602739726033</v>
      </c>
      <c r="AR3464" s="362" t="s">
        <v>231</v>
      </c>
      <c r="AS3464" s="363" t="s">
        <v>431</v>
      </c>
      <c r="AT3464" s="354" t="s">
        <v>325</v>
      </c>
      <c r="AU3464" s="354" t="s">
        <v>7533</v>
      </c>
      <c r="AV3464" s="923" t="s">
        <v>7763</v>
      </c>
      <c r="AW3464" s="354" t="s">
        <v>234</v>
      </c>
      <c r="AX3464" s="447" t="s">
        <v>22395</v>
      </c>
      <c r="AY3464" s="2252"/>
      <c r="AZ3464" s="447" t="s">
        <v>22396</v>
      </c>
    </row>
    <row r="3465" spans="1:52" s="55" customFormat="1" ht="15.95" customHeight="1" x14ac:dyDescent="0.25">
      <c r="A3465" s="182">
        <v>951</v>
      </c>
      <c r="B3465" s="166" t="s">
        <v>57</v>
      </c>
      <c r="C3465" s="170" t="s">
        <v>7530</v>
      </c>
      <c r="D3465" s="166" t="s">
        <v>24818</v>
      </c>
      <c r="E3465" s="166" t="s">
        <v>7765</v>
      </c>
      <c r="F3465" s="166" t="s">
        <v>7766</v>
      </c>
      <c r="G3465" s="166"/>
      <c r="H3465" s="166" t="s">
        <v>219</v>
      </c>
      <c r="I3465" s="166" t="s">
        <v>220</v>
      </c>
      <c r="J3465" s="166" t="s">
        <v>221</v>
      </c>
      <c r="K3465" s="166" t="s">
        <v>879</v>
      </c>
      <c r="L3465" s="166" t="s">
        <v>317</v>
      </c>
      <c r="M3465" s="166">
        <v>0</v>
      </c>
      <c r="N3465" s="186">
        <v>3</v>
      </c>
      <c r="O3465" s="186">
        <v>2</v>
      </c>
      <c r="P3465" s="186">
        <v>6</v>
      </c>
      <c r="Q3465" s="184">
        <v>1</v>
      </c>
      <c r="R3465" s="183"/>
      <c r="S3465" s="183">
        <v>0</v>
      </c>
      <c r="T3465" s="183"/>
      <c r="U3465" s="183">
        <v>0</v>
      </c>
      <c r="V3465" s="183"/>
      <c r="W3465" s="183"/>
      <c r="X3465" s="183"/>
      <c r="Y3465" s="166" t="s">
        <v>7530</v>
      </c>
      <c r="Z3465" s="166" t="s">
        <v>24819</v>
      </c>
      <c r="AA3465" s="203" t="s">
        <v>24820</v>
      </c>
      <c r="AB3465" s="166" t="s">
        <v>24822</v>
      </c>
      <c r="AC3465" s="166" t="s">
        <v>7769</v>
      </c>
      <c r="AD3465" s="1150" t="s">
        <v>25335</v>
      </c>
      <c r="AE3465" s="166" t="s">
        <v>3359</v>
      </c>
      <c r="AF3465" s="166" t="s">
        <v>24821</v>
      </c>
      <c r="AG3465" s="165" t="s">
        <v>24820</v>
      </c>
      <c r="AH3465" s="166" t="s">
        <v>22562</v>
      </c>
      <c r="AI3465" s="167">
        <v>0.114</v>
      </c>
      <c r="AJ3465" s="184">
        <v>6200</v>
      </c>
      <c r="AK3465" s="167">
        <v>1.9364383561643836</v>
      </c>
      <c r="AL3465" s="167">
        <v>0</v>
      </c>
      <c r="AM3465" s="187">
        <f t="shared" si="496"/>
        <v>1.9364383561643836</v>
      </c>
      <c r="AN3465" s="167">
        <f t="shared" si="504"/>
        <v>1.9364383561643836</v>
      </c>
      <c r="AO3465" s="167">
        <v>0</v>
      </c>
      <c r="AP3465" s="167">
        <f t="shared" si="499"/>
        <v>1.9364383561643836</v>
      </c>
      <c r="AQ3465" s="167">
        <f t="shared" si="497"/>
        <v>58.093150684931508</v>
      </c>
      <c r="AR3465" s="193" t="s">
        <v>231</v>
      </c>
      <c r="AS3465" s="194" t="s">
        <v>114</v>
      </c>
      <c r="AT3465" s="166" t="s">
        <v>325</v>
      </c>
      <c r="AU3465" s="166" t="s">
        <v>7533</v>
      </c>
      <c r="AV3465" s="679" t="s">
        <v>7772</v>
      </c>
      <c r="AW3465" s="166" t="s">
        <v>234</v>
      </c>
      <c r="AX3465" s="2254"/>
      <c r="AY3465" s="2254"/>
    </row>
    <row r="3466" spans="1:52" s="55" customFormat="1" ht="15.95" customHeight="1" x14ac:dyDescent="0.25">
      <c r="A3466" s="182">
        <v>952</v>
      </c>
      <c r="B3466" s="166" t="s">
        <v>57</v>
      </c>
      <c r="C3466" s="170" t="s">
        <v>318</v>
      </c>
      <c r="D3466" s="166" t="s">
        <v>24783</v>
      </c>
      <c r="E3466" s="166" t="s">
        <v>7774</v>
      </c>
      <c r="F3466" s="166" t="s">
        <v>7775</v>
      </c>
      <c r="G3466" s="166"/>
      <c r="H3466" s="166" t="s">
        <v>219</v>
      </c>
      <c r="I3466" s="166" t="s">
        <v>220</v>
      </c>
      <c r="J3466" s="166" t="s">
        <v>221</v>
      </c>
      <c r="K3466" s="166" t="s">
        <v>222</v>
      </c>
      <c r="L3466" s="166" t="s">
        <v>317</v>
      </c>
      <c r="M3466" s="166">
        <v>0</v>
      </c>
      <c r="N3466" s="186">
        <v>7</v>
      </c>
      <c r="O3466" s="186">
        <v>2</v>
      </c>
      <c r="P3466" s="186">
        <v>14</v>
      </c>
      <c r="Q3466" s="184">
        <v>3</v>
      </c>
      <c r="R3466" s="183"/>
      <c r="S3466" s="183">
        <v>0</v>
      </c>
      <c r="T3466" s="183"/>
      <c r="U3466" s="183">
        <v>0</v>
      </c>
      <c r="V3466" s="183"/>
      <c r="W3466" s="183"/>
      <c r="X3466" s="183"/>
      <c r="Y3466" s="166" t="s">
        <v>7776</v>
      </c>
      <c r="Z3466" s="166" t="s">
        <v>24780</v>
      </c>
      <c r="AA3466" s="203" t="s">
        <v>7778</v>
      </c>
      <c r="AB3466" s="166" t="s">
        <v>24784</v>
      </c>
      <c r="AC3466" s="166" t="s">
        <v>7780</v>
      </c>
      <c r="AD3466" s="673" t="s">
        <v>7781</v>
      </c>
      <c r="AE3466" s="166" t="s">
        <v>11575</v>
      </c>
      <c r="AF3466" s="166" t="s">
        <v>24781</v>
      </c>
      <c r="AG3466" s="165" t="s">
        <v>24782</v>
      </c>
      <c r="AH3466" s="166" t="s">
        <v>1509</v>
      </c>
      <c r="AI3466" s="167">
        <v>0.114</v>
      </c>
      <c r="AJ3466" s="184">
        <v>6000</v>
      </c>
      <c r="AK3466" s="167">
        <v>1.4301369863013698</v>
      </c>
      <c r="AL3466" s="167">
        <v>0</v>
      </c>
      <c r="AM3466" s="187">
        <f t="shared" si="496"/>
        <v>1.4301369863013698</v>
      </c>
      <c r="AN3466" s="167">
        <f t="shared" si="504"/>
        <v>1.4301369863013698</v>
      </c>
      <c r="AO3466" s="167">
        <v>0</v>
      </c>
      <c r="AP3466" s="167">
        <f t="shared" si="499"/>
        <v>1.4301369863013698</v>
      </c>
      <c r="AQ3466" s="167">
        <f t="shared" si="497"/>
        <v>42.904109589041092</v>
      </c>
      <c r="AR3466" s="193" t="s">
        <v>231</v>
      </c>
      <c r="AS3466" s="194"/>
      <c r="AT3466" s="166" t="s">
        <v>325</v>
      </c>
      <c r="AU3466" s="166" t="s">
        <v>7533</v>
      </c>
      <c r="AV3466" s="231" t="s">
        <v>7785</v>
      </c>
      <c r="AW3466" s="166" t="s">
        <v>234</v>
      </c>
      <c r="AX3466" s="2254"/>
      <c r="AY3466" s="2254"/>
    </row>
    <row r="3467" spans="1:52" s="55" customFormat="1" ht="15.95" customHeight="1" x14ac:dyDescent="0.25">
      <c r="A3467" s="353">
        <v>953</v>
      </c>
      <c r="B3467" s="354" t="s">
        <v>57</v>
      </c>
      <c r="C3467" s="366" t="s">
        <v>1509</v>
      </c>
      <c r="D3467" s="354" t="s">
        <v>18331</v>
      </c>
      <c r="E3467" s="354" t="s">
        <v>18332</v>
      </c>
      <c r="F3467" s="354" t="s">
        <v>18333</v>
      </c>
      <c r="G3467" s="354" t="s">
        <v>221</v>
      </c>
      <c r="H3467" s="354" t="s">
        <v>219</v>
      </c>
      <c r="I3467" s="354" t="s">
        <v>316</v>
      </c>
      <c r="J3467" s="354" t="s">
        <v>221</v>
      </c>
      <c r="K3467" s="354" t="s">
        <v>879</v>
      </c>
      <c r="L3467" s="354" t="s">
        <v>221</v>
      </c>
      <c r="M3467" s="354" t="s">
        <v>879</v>
      </c>
      <c r="N3467" s="360">
        <v>4</v>
      </c>
      <c r="O3467" s="360">
        <v>2</v>
      </c>
      <c r="P3467" s="360">
        <f>O3467*N3467</f>
        <v>8</v>
      </c>
      <c r="Q3467" s="503">
        <v>2</v>
      </c>
      <c r="R3467" s="357"/>
      <c r="S3467" s="357">
        <v>1</v>
      </c>
      <c r="T3467" s="357"/>
      <c r="U3467" s="357">
        <v>0</v>
      </c>
      <c r="V3467" s="357"/>
      <c r="W3467" s="357"/>
      <c r="X3467" s="357"/>
      <c r="Y3467" s="354" t="s">
        <v>1509</v>
      </c>
      <c r="Z3467" s="354" t="s">
        <v>18334</v>
      </c>
      <c r="AA3467" s="443" t="s">
        <v>24816</v>
      </c>
      <c r="AB3467" s="354" t="s">
        <v>24817</v>
      </c>
      <c r="AC3467" s="354" t="s">
        <v>7791</v>
      </c>
      <c r="AD3467" s="1150" t="s">
        <v>18335</v>
      </c>
      <c r="AE3467" s="354" t="s">
        <v>5722</v>
      </c>
      <c r="AF3467" s="354" t="s">
        <v>16285</v>
      </c>
      <c r="AG3467" s="358" t="s">
        <v>24816</v>
      </c>
      <c r="AH3467" s="354" t="s">
        <v>1509</v>
      </c>
      <c r="AI3467" s="360">
        <v>1.48</v>
      </c>
      <c r="AJ3467" s="503">
        <v>29</v>
      </c>
      <c r="AK3467" s="359">
        <f>AJ3467*AI3467/365</f>
        <v>0.11758904109589041</v>
      </c>
      <c r="AL3467" s="359">
        <v>0</v>
      </c>
      <c r="AM3467" s="361">
        <f>SUBTOTAL(9,AK3467:AL3467)</f>
        <v>0.11758904109589041</v>
      </c>
      <c r="AN3467" s="359">
        <f t="shared" si="504"/>
        <v>0.11758904109589041</v>
      </c>
      <c r="AO3467" s="359">
        <v>0</v>
      </c>
      <c r="AP3467" s="359">
        <f t="shared" si="499"/>
        <v>0.11758904109589041</v>
      </c>
      <c r="AQ3467" s="359">
        <f>AP3467*30</f>
        <v>3.5276712328767124</v>
      </c>
      <c r="AR3467" s="362" t="s">
        <v>231</v>
      </c>
      <c r="AS3467" s="363" t="s">
        <v>431</v>
      </c>
      <c r="AT3467" s="354" t="s">
        <v>325</v>
      </c>
      <c r="AU3467" s="354" t="s">
        <v>1509</v>
      </c>
      <c r="AV3467" s="923" t="s">
        <v>7793</v>
      </c>
      <c r="AW3467" s="354" t="s">
        <v>234</v>
      </c>
      <c r="AX3467" s="447" t="s">
        <v>18336</v>
      </c>
      <c r="AY3467" s="383"/>
      <c r="AZ3467" s="447" t="s">
        <v>18337</v>
      </c>
    </row>
    <row r="3468" spans="1:52" s="55" customFormat="1" ht="15.95" customHeight="1" x14ac:dyDescent="0.25">
      <c r="A3468" s="353">
        <v>954</v>
      </c>
      <c r="B3468" s="354" t="s">
        <v>57</v>
      </c>
      <c r="C3468" s="366" t="s">
        <v>6908</v>
      </c>
      <c r="D3468" s="354" t="s">
        <v>18288</v>
      </c>
      <c r="E3468" s="354" t="s">
        <v>18286</v>
      </c>
      <c r="F3468" s="354" t="s">
        <v>18287</v>
      </c>
      <c r="G3468" s="354" t="s">
        <v>221</v>
      </c>
      <c r="H3468" s="354" t="s">
        <v>219</v>
      </c>
      <c r="I3468" s="354" t="s">
        <v>220</v>
      </c>
      <c r="J3468" s="354" t="s">
        <v>221</v>
      </c>
      <c r="K3468" s="354" t="s">
        <v>6262</v>
      </c>
      <c r="L3468" s="354" t="s">
        <v>221</v>
      </c>
      <c r="M3468" s="354" t="s">
        <v>6262</v>
      </c>
      <c r="N3468" s="360">
        <v>5.5</v>
      </c>
      <c r="O3468" s="360">
        <v>2</v>
      </c>
      <c r="P3468" s="360">
        <f>N3468*O3468</f>
        <v>11</v>
      </c>
      <c r="Q3468" s="503">
        <v>2</v>
      </c>
      <c r="R3468" s="357"/>
      <c r="S3468" s="357">
        <v>1</v>
      </c>
      <c r="T3468" s="357"/>
      <c r="U3468" s="357">
        <v>0</v>
      </c>
      <c r="V3468" s="357"/>
      <c r="W3468" s="357"/>
      <c r="X3468" s="357"/>
      <c r="Y3468" s="354" t="s">
        <v>318</v>
      </c>
      <c r="Z3468" s="354" t="s">
        <v>7796</v>
      </c>
      <c r="AA3468" s="443" t="s">
        <v>7797</v>
      </c>
      <c r="AB3468" s="354" t="s">
        <v>7798</v>
      </c>
      <c r="AC3468" s="354" t="s">
        <v>7799</v>
      </c>
      <c r="AD3468" s="761" t="s">
        <v>18289</v>
      </c>
      <c r="AE3468" s="354" t="s">
        <v>7801</v>
      </c>
      <c r="AF3468" s="354" t="s">
        <v>7796</v>
      </c>
      <c r="AG3468" s="358" t="s">
        <v>7802</v>
      </c>
      <c r="AH3468" s="354" t="s">
        <v>22562</v>
      </c>
      <c r="AI3468" s="359">
        <v>1.48</v>
      </c>
      <c r="AJ3468" s="503">
        <v>24</v>
      </c>
      <c r="AK3468" s="359">
        <f>AJ3468*AI3468/365</f>
        <v>9.7315068493150678E-2</v>
      </c>
      <c r="AL3468" s="359">
        <v>0</v>
      </c>
      <c r="AM3468" s="361">
        <f t="shared" si="496"/>
        <v>9.7315068493150678E-2</v>
      </c>
      <c r="AN3468" s="359">
        <f t="shared" si="504"/>
        <v>9.7315068493150678E-2</v>
      </c>
      <c r="AO3468" s="359">
        <v>0</v>
      </c>
      <c r="AP3468" s="359">
        <f t="shared" si="499"/>
        <v>9.7315068493150678E-2</v>
      </c>
      <c r="AQ3468" s="359">
        <f>AP3468*30</f>
        <v>2.9194520547945202</v>
      </c>
      <c r="AR3468" s="362" t="s">
        <v>231</v>
      </c>
      <c r="AS3468" s="354" t="s">
        <v>114</v>
      </c>
      <c r="AT3468" s="354" t="s">
        <v>325</v>
      </c>
      <c r="AU3468" s="354" t="s">
        <v>7533</v>
      </c>
      <c r="AV3468" s="923" t="s">
        <v>7785</v>
      </c>
      <c r="AW3468" s="354" t="s">
        <v>234</v>
      </c>
      <c r="AX3468" s="2408" t="s">
        <v>20376</v>
      </c>
      <c r="AY3468" s="2252"/>
      <c r="AZ3468" s="778" t="s">
        <v>18290</v>
      </c>
    </row>
    <row r="3469" spans="1:52" s="2232" customFormat="1" ht="15.95" customHeight="1" x14ac:dyDescent="0.25">
      <c r="A3469" s="709">
        <v>955</v>
      </c>
      <c r="B3469" s="434" t="s">
        <v>49</v>
      </c>
      <c r="C3469" s="834" t="s">
        <v>1509</v>
      </c>
      <c r="D3469" s="434" t="s">
        <v>7803</v>
      </c>
      <c r="E3469" s="434" t="s">
        <v>7804</v>
      </c>
      <c r="F3469" s="434" t="s">
        <v>7805</v>
      </c>
      <c r="G3469" s="434"/>
      <c r="H3469" s="434" t="s">
        <v>219</v>
      </c>
      <c r="I3469" s="434" t="s">
        <v>220</v>
      </c>
      <c r="J3469" s="434" t="s">
        <v>221</v>
      </c>
      <c r="K3469" s="434" t="s">
        <v>222</v>
      </c>
      <c r="L3469" s="434" t="s">
        <v>221</v>
      </c>
      <c r="M3469" s="434" t="s">
        <v>222</v>
      </c>
      <c r="N3469" s="513">
        <v>3.5</v>
      </c>
      <c r="O3469" s="513">
        <v>2</v>
      </c>
      <c r="P3469" s="513">
        <v>7</v>
      </c>
      <c r="Q3469" s="788">
        <v>3</v>
      </c>
      <c r="R3469" s="712"/>
      <c r="S3469" s="712">
        <v>0</v>
      </c>
      <c r="T3469" s="712"/>
      <c r="U3469" s="712">
        <v>0</v>
      </c>
      <c r="V3469" s="712"/>
      <c r="W3469" s="712"/>
      <c r="X3469" s="712"/>
      <c r="Y3469" s="434" t="s">
        <v>318</v>
      </c>
      <c r="Z3469" s="434" t="s">
        <v>7806</v>
      </c>
      <c r="AA3469" s="741" t="s">
        <v>7807</v>
      </c>
      <c r="AB3469" s="735" t="s">
        <v>3529</v>
      </c>
      <c r="AC3469" s="735" t="s">
        <v>7808</v>
      </c>
      <c r="AD3469" s="735" t="s">
        <v>230</v>
      </c>
      <c r="AE3469" s="735" t="s">
        <v>3529</v>
      </c>
      <c r="AF3469" s="735" t="s">
        <v>7806</v>
      </c>
      <c r="AG3469" s="742">
        <v>1035005916131</v>
      </c>
      <c r="AH3469" s="735" t="s">
        <v>3734</v>
      </c>
      <c r="AI3469" s="743">
        <v>1.48</v>
      </c>
      <c r="AJ3469" s="744">
        <v>60</v>
      </c>
      <c r="AK3469" s="828">
        <f t="shared" ref="AK3469:AK3532" si="505">AJ3469*AI3469/365</f>
        <v>0.2432876712328767</v>
      </c>
      <c r="AL3469" s="828">
        <v>0</v>
      </c>
      <c r="AM3469" s="745">
        <f t="shared" ref="AM3469:AM3532" si="506">SUBTOTAL(9,AK3469:AL3469)</f>
        <v>0.2432876712328767</v>
      </c>
      <c r="AN3469" s="515">
        <f t="shared" si="504"/>
        <v>0.2432876712328767</v>
      </c>
      <c r="AO3469" s="515">
        <v>0</v>
      </c>
      <c r="AP3469" s="515">
        <f t="shared" si="499"/>
        <v>0.2432876712328767</v>
      </c>
      <c r="AQ3469" s="515">
        <f t="shared" si="497"/>
        <v>7.2986301369863007</v>
      </c>
      <c r="AR3469" s="746" t="s">
        <v>231</v>
      </c>
      <c r="AS3469" s="747"/>
      <c r="AT3469" s="735" t="s">
        <v>325</v>
      </c>
      <c r="AU3469" s="735" t="s">
        <v>1509</v>
      </c>
      <c r="AV3469" s="1016" t="s">
        <v>7809</v>
      </c>
      <c r="AW3469" s="735" t="s">
        <v>20570</v>
      </c>
      <c r="AX3469" s="2407" t="s">
        <v>16421</v>
      </c>
      <c r="AY3469" s="782" t="s">
        <v>17779</v>
      </c>
    </row>
    <row r="3470" spans="1:52" s="55" customFormat="1" ht="15.95" customHeight="1" x14ac:dyDescent="0.25">
      <c r="A3470" s="353">
        <v>956</v>
      </c>
      <c r="B3470" s="354" t="s">
        <v>49</v>
      </c>
      <c r="C3470" s="366" t="s">
        <v>1509</v>
      </c>
      <c r="D3470" s="354" t="s">
        <v>17655</v>
      </c>
      <c r="E3470" s="354" t="s">
        <v>17656</v>
      </c>
      <c r="F3470" s="354" t="s">
        <v>17657</v>
      </c>
      <c r="G3470" s="354" t="s">
        <v>221</v>
      </c>
      <c r="H3470" s="354" t="s">
        <v>219</v>
      </c>
      <c r="I3470" s="354" t="s">
        <v>316</v>
      </c>
      <c r="J3470" s="354" t="s">
        <v>221</v>
      </c>
      <c r="K3470" s="354" t="s">
        <v>222</v>
      </c>
      <c r="L3470" s="272" t="s">
        <v>221</v>
      </c>
      <c r="M3470" s="272" t="s">
        <v>17658</v>
      </c>
      <c r="N3470" s="360">
        <v>6</v>
      </c>
      <c r="O3470" s="360">
        <v>3</v>
      </c>
      <c r="P3470" s="360">
        <v>18</v>
      </c>
      <c r="Q3470" s="503">
        <v>3</v>
      </c>
      <c r="R3470" s="357"/>
      <c r="S3470" s="357">
        <v>1</v>
      </c>
      <c r="T3470" s="357"/>
      <c r="U3470" s="357">
        <v>0</v>
      </c>
      <c r="V3470" s="357"/>
      <c r="W3470" s="357"/>
      <c r="X3470" s="357"/>
      <c r="Y3470" s="354" t="s">
        <v>318</v>
      </c>
      <c r="Z3470" s="354" t="s">
        <v>7813</v>
      </c>
      <c r="AA3470" s="443" t="s">
        <v>17659</v>
      </c>
      <c r="AB3470" s="354" t="s">
        <v>3729</v>
      </c>
      <c r="AC3470" s="354" t="s">
        <v>7815</v>
      </c>
      <c r="AD3470" s="1150" t="s">
        <v>7816</v>
      </c>
      <c r="AE3470" s="354" t="s">
        <v>3729</v>
      </c>
      <c r="AF3470" s="354" t="s">
        <v>7813</v>
      </c>
      <c r="AG3470" s="358" t="s">
        <v>22701</v>
      </c>
      <c r="AH3470" s="354" t="s">
        <v>3734</v>
      </c>
      <c r="AI3470" s="360">
        <v>1.48</v>
      </c>
      <c r="AJ3470" s="503">
        <v>66</v>
      </c>
      <c r="AK3470" s="359">
        <f t="shared" si="505"/>
        <v>0.26761643835616439</v>
      </c>
      <c r="AL3470" s="359">
        <v>0</v>
      </c>
      <c r="AM3470" s="361">
        <f t="shared" si="506"/>
        <v>0.26761643835616439</v>
      </c>
      <c r="AN3470" s="359">
        <f t="shared" si="504"/>
        <v>0.26761643835616439</v>
      </c>
      <c r="AO3470" s="359">
        <v>0</v>
      </c>
      <c r="AP3470" s="359">
        <f t="shared" si="499"/>
        <v>0.26761643835616439</v>
      </c>
      <c r="AQ3470" s="359">
        <f t="shared" si="497"/>
        <v>8.0284931506849322</v>
      </c>
      <c r="AR3470" s="362" t="s">
        <v>231</v>
      </c>
      <c r="AS3470" s="354" t="s">
        <v>431</v>
      </c>
      <c r="AT3470" s="354" t="s">
        <v>325</v>
      </c>
      <c r="AU3470" s="354" t="s">
        <v>1509</v>
      </c>
      <c r="AV3470" s="770" t="s">
        <v>7817</v>
      </c>
      <c r="AW3470" s="354" t="s">
        <v>234</v>
      </c>
      <c r="AX3470" s="447" t="s">
        <v>20378</v>
      </c>
      <c r="AY3470" s="2254"/>
      <c r="AZ3470" s="447" t="s">
        <v>20377</v>
      </c>
    </row>
    <row r="3471" spans="1:52" s="55" customFormat="1" ht="15.95" customHeight="1" x14ac:dyDescent="0.25">
      <c r="A3471" s="182">
        <v>957</v>
      </c>
      <c r="B3471" s="166" t="s">
        <v>49</v>
      </c>
      <c r="C3471" s="170" t="s">
        <v>1509</v>
      </c>
      <c r="D3471" s="166" t="s">
        <v>19364</v>
      </c>
      <c r="E3471" s="166" t="s">
        <v>7819</v>
      </c>
      <c r="F3471" s="166" t="s">
        <v>7820</v>
      </c>
      <c r="G3471" s="166"/>
      <c r="H3471" s="166" t="s">
        <v>219</v>
      </c>
      <c r="I3471" s="166" t="s">
        <v>316</v>
      </c>
      <c r="J3471" s="166" t="s">
        <v>221</v>
      </c>
      <c r="K3471" s="166" t="s">
        <v>222</v>
      </c>
      <c r="L3471" s="166" t="s">
        <v>221</v>
      </c>
      <c r="M3471" s="166" t="s">
        <v>17587</v>
      </c>
      <c r="N3471" s="186">
        <v>3</v>
      </c>
      <c r="O3471" s="186">
        <v>2</v>
      </c>
      <c r="P3471" s="186">
        <v>6</v>
      </c>
      <c r="Q3471" s="184">
        <v>0</v>
      </c>
      <c r="R3471" s="183"/>
      <c r="S3471" s="183">
        <v>0</v>
      </c>
      <c r="T3471" s="183"/>
      <c r="U3471" s="183">
        <v>2</v>
      </c>
      <c r="V3471" s="183"/>
      <c r="W3471" s="183"/>
      <c r="X3471" s="183"/>
      <c r="Y3471" s="166" t="s">
        <v>318</v>
      </c>
      <c r="Z3471" s="166" t="s">
        <v>7821</v>
      </c>
      <c r="AA3471" s="165" t="s">
        <v>24155</v>
      </c>
      <c r="AB3471" s="166" t="s">
        <v>788</v>
      </c>
      <c r="AC3471" s="166">
        <v>89263070673</v>
      </c>
      <c r="AD3471" s="166" t="s">
        <v>7823</v>
      </c>
      <c r="AE3471" s="166" t="s">
        <v>788</v>
      </c>
      <c r="AF3471" s="166" t="s">
        <v>7821</v>
      </c>
      <c r="AG3471" s="165" t="s">
        <v>24155</v>
      </c>
      <c r="AH3471" s="166" t="s">
        <v>3734</v>
      </c>
      <c r="AI3471" s="186">
        <v>1.48</v>
      </c>
      <c r="AJ3471" s="184">
        <v>166</v>
      </c>
      <c r="AK3471" s="167">
        <f t="shared" si="505"/>
        <v>0.67309589041095896</v>
      </c>
      <c r="AL3471" s="167">
        <v>0</v>
      </c>
      <c r="AM3471" s="187">
        <f t="shared" si="506"/>
        <v>0.67309589041095896</v>
      </c>
      <c r="AN3471" s="167">
        <f t="shared" si="504"/>
        <v>0.67309589041095896</v>
      </c>
      <c r="AO3471" s="167">
        <v>0</v>
      </c>
      <c r="AP3471" s="167">
        <f t="shared" si="499"/>
        <v>0.67309589041095896</v>
      </c>
      <c r="AQ3471" s="167">
        <f t="shared" si="497"/>
        <v>20.192876712328768</v>
      </c>
      <c r="AR3471" s="193" t="s">
        <v>231</v>
      </c>
      <c r="AS3471" s="166" t="s">
        <v>431</v>
      </c>
      <c r="AT3471" s="166" t="s">
        <v>325</v>
      </c>
      <c r="AU3471" s="166" t="s">
        <v>1509</v>
      </c>
      <c r="AV3471" s="231" t="s">
        <v>7824</v>
      </c>
      <c r="AW3471" s="166" t="s">
        <v>234</v>
      </c>
      <c r="AX3471" s="2254"/>
      <c r="AY3471" s="2254"/>
    </row>
    <row r="3472" spans="1:52" s="55" customFormat="1" ht="15.95" customHeight="1" x14ac:dyDescent="0.25">
      <c r="A3472" s="353">
        <v>958</v>
      </c>
      <c r="B3472" s="354" t="s">
        <v>49</v>
      </c>
      <c r="C3472" s="366" t="s">
        <v>1509</v>
      </c>
      <c r="D3472" s="354" t="s">
        <v>17665</v>
      </c>
      <c r="E3472" s="354" t="s">
        <v>17666</v>
      </c>
      <c r="F3472" s="354" t="s">
        <v>17667</v>
      </c>
      <c r="G3472" s="354" t="s">
        <v>221</v>
      </c>
      <c r="H3472" s="354" t="s">
        <v>219</v>
      </c>
      <c r="I3472" s="354" t="s">
        <v>316</v>
      </c>
      <c r="J3472" s="354" t="s">
        <v>221</v>
      </c>
      <c r="K3472" s="354" t="s">
        <v>222</v>
      </c>
      <c r="L3472" s="272" t="s">
        <v>221</v>
      </c>
      <c r="M3472" s="272" t="s">
        <v>879</v>
      </c>
      <c r="N3472" s="360">
        <v>3</v>
      </c>
      <c r="O3472" s="360">
        <v>1.75</v>
      </c>
      <c r="P3472" s="360">
        <v>5.25</v>
      </c>
      <c r="Q3472" s="503">
        <v>2</v>
      </c>
      <c r="R3472" s="357"/>
      <c r="S3472" s="357">
        <v>1</v>
      </c>
      <c r="T3472" s="357"/>
      <c r="U3472" s="357">
        <v>0</v>
      </c>
      <c r="V3472" s="357"/>
      <c r="W3472" s="357"/>
      <c r="X3472" s="357"/>
      <c r="Y3472" s="354" t="s">
        <v>1509</v>
      </c>
      <c r="Z3472" s="354" t="s">
        <v>7828</v>
      </c>
      <c r="AA3472" s="443" t="s">
        <v>22702</v>
      </c>
      <c r="AB3472" s="354" t="s">
        <v>3529</v>
      </c>
      <c r="AC3472" s="354" t="s">
        <v>7830</v>
      </c>
      <c r="AD3472" s="1150" t="s">
        <v>17668</v>
      </c>
      <c r="AE3472" s="354" t="s">
        <v>3527</v>
      </c>
      <c r="AF3472" s="354" t="s">
        <v>7828</v>
      </c>
      <c r="AG3472" s="443" t="s">
        <v>22702</v>
      </c>
      <c r="AH3472" s="354" t="s">
        <v>1509</v>
      </c>
      <c r="AI3472" s="360">
        <v>1.48</v>
      </c>
      <c r="AJ3472" s="503">
        <v>80</v>
      </c>
      <c r="AK3472" s="359">
        <f t="shared" si="505"/>
        <v>0.32438356164383564</v>
      </c>
      <c r="AL3472" s="359">
        <v>0</v>
      </c>
      <c r="AM3472" s="361">
        <f t="shared" si="506"/>
        <v>0.32438356164383564</v>
      </c>
      <c r="AN3472" s="359">
        <f t="shared" si="504"/>
        <v>0.32438356164383564</v>
      </c>
      <c r="AO3472" s="359">
        <v>0</v>
      </c>
      <c r="AP3472" s="359">
        <f t="shared" si="499"/>
        <v>0.32438356164383564</v>
      </c>
      <c r="AQ3472" s="359">
        <f t="shared" si="497"/>
        <v>9.7315068493150694</v>
      </c>
      <c r="AR3472" s="362" t="s">
        <v>231</v>
      </c>
      <c r="AS3472" s="354" t="s">
        <v>431</v>
      </c>
      <c r="AT3472" s="354" t="s">
        <v>325</v>
      </c>
      <c r="AU3472" s="354" t="s">
        <v>1509</v>
      </c>
      <c r="AV3472" s="770" t="s">
        <v>7831</v>
      </c>
      <c r="AW3472" s="354" t="s">
        <v>234</v>
      </c>
      <c r="AX3472" s="447" t="s">
        <v>20379</v>
      </c>
      <c r="AY3472" s="2254"/>
      <c r="AZ3472" s="2252" t="s">
        <v>20382</v>
      </c>
    </row>
    <row r="3473" spans="1:52" s="55" customFormat="1" ht="15.95" customHeight="1" x14ac:dyDescent="0.25">
      <c r="A3473" s="353">
        <v>959</v>
      </c>
      <c r="B3473" s="354" t="s">
        <v>49</v>
      </c>
      <c r="C3473" s="366" t="s">
        <v>1509</v>
      </c>
      <c r="D3473" s="354" t="s">
        <v>17848</v>
      </c>
      <c r="E3473" s="354" t="s">
        <v>17849</v>
      </c>
      <c r="F3473" s="354" t="s">
        <v>17850</v>
      </c>
      <c r="G3473" s="354" t="s">
        <v>221</v>
      </c>
      <c r="H3473" s="354" t="s">
        <v>219</v>
      </c>
      <c r="I3473" s="354" t="s">
        <v>316</v>
      </c>
      <c r="J3473" s="354" t="s">
        <v>221</v>
      </c>
      <c r="K3473" s="354" t="s">
        <v>1337</v>
      </c>
      <c r="L3473" s="354" t="s">
        <v>221</v>
      </c>
      <c r="M3473" s="354" t="s">
        <v>17587</v>
      </c>
      <c r="N3473" s="360">
        <v>3.8</v>
      </c>
      <c r="O3473" s="360">
        <v>3.2</v>
      </c>
      <c r="P3473" s="360">
        <v>12.16</v>
      </c>
      <c r="Q3473" s="503">
        <v>5</v>
      </c>
      <c r="R3473" s="357"/>
      <c r="S3473" s="357">
        <v>2</v>
      </c>
      <c r="T3473" s="357"/>
      <c r="U3473" s="357">
        <v>0</v>
      </c>
      <c r="V3473" s="357"/>
      <c r="W3473" s="357"/>
      <c r="X3473" s="357"/>
      <c r="Y3473" s="354" t="s">
        <v>1509</v>
      </c>
      <c r="Z3473" s="354" t="s">
        <v>17851</v>
      </c>
      <c r="AA3473" s="443" t="s">
        <v>22704</v>
      </c>
      <c r="AB3473" s="354" t="s">
        <v>3529</v>
      </c>
      <c r="AC3473" s="354" t="s">
        <v>7838</v>
      </c>
      <c r="AD3473" s="1152" t="s">
        <v>17852</v>
      </c>
      <c r="AE3473" s="354" t="s">
        <v>3529</v>
      </c>
      <c r="AF3473" s="354" t="s">
        <v>17851</v>
      </c>
      <c r="AG3473" s="358" t="s">
        <v>22703</v>
      </c>
      <c r="AH3473" s="354" t="s">
        <v>1509</v>
      </c>
      <c r="AI3473" s="360">
        <v>1.48</v>
      </c>
      <c r="AJ3473" s="503">
        <v>180</v>
      </c>
      <c r="AK3473" s="359">
        <f t="shared" si="505"/>
        <v>0.72986301369863005</v>
      </c>
      <c r="AL3473" s="359">
        <v>0</v>
      </c>
      <c r="AM3473" s="361">
        <f t="shared" si="506"/>
        <v>0.72986301369863005</v>
      </c>
      <c r="AN3473" s="359">
        <f t="shared" si="504"/>
        <v>0.72986301369863005</v>
      </c>
      <c r="AO3473" s="359">
        <v>0</v>
      </c>
      <c r="AP3473" s="359">
        <f t="shared" si="499"/>
        <v>0.72986301369863005</v>
      </c>
      <c r="AQ3473" s="359">
        <f>AP3473*30</f>
        <v>21.895890410958902</v>
      </c>
      <c r="AR3473" s="362" t="s">
        <v>231</v>
      </c>
      <c r="AS3473" s="354" t="s">
        <v>431</v>
      </c>
      <c r="AT3473" s="354" t="s">
        <v>325</v>
      </c>
      <c r="AU3473" s="354" t="s">
        <v>1509</v>
      </c>
      <c r="AV3473" s="770" t="s">
        <v>7840</v>
      </c>
      <c r="AW3473" s="354" t="s">
        <v>234</v>
      </c>
      <c r="AX3473" s="447" t="s">
        <v>20380</v>
      </c>
      <c r="AY3473" s="2252"/>
      <c r="AZ3473" s="2252" t="s">
        <v>20383</v>
      </c>
    </row>
    <row r="3474" spans="1:52" s="55" customFormat="1" ht="15.95" customHeight="1" x14ac:dyDescent="0.25">
      <c r="A3474" s="182">
        <v>960</v>
      </c>
      <c r="B3474" s="354" t="s">
        <v>49</v>
      </c>
      <c r="C3474" s="366" t="s">
        <v>1509</v>
      </c>
      <c r="D3474" s="354" t="s">
        <v>16921</v>
      </c>
      <c r="E3474" s="166" t="s">
        <v>16916</v>
      </c>
      <c r="F3474" s="166" t="s">
        <v>16917</v>
      </c>
      <c r="G3474" s="166" t="s">
        <v>221</v>
      </c>
      <c r="H3474" s="166" t="s">
        <v>219</v>
      </c>
      <c r="I3474" s="166" t="s">
        <v>316</v>
      </c>
      <c r="J3474" s="166" t="s">
        <v>221</v>
      </c>
      <c r="K3474" s="166" t="s">
        <v>222</v>
      </c>
      <c r="L3474" s="166" t="s">
        <v>221</v>
      </c>
      <c r="M3474" s="166" t="s">
        <v>222</v>
      </c>
      <c r="N3474" s="186">
        <v>7.5</v>
      </c>
      <c r="O3474" s="186">
        <v>2.5</v>
      </c>
      <c r="P3474" s="186">
        <v>19</v>
      </c>
      <c r="Q3474" s="184">
        <v>4</v>
      </c>
      <c r="R3474" s="183"/>
      <c r="S3474" s="183">
        <v>1</v>
      </c>
      <c r="T3474" s="183"/>
      <c r="U3474" s="183">
        <v>0</v>
      </c>
      <c r="V3474" s="183"/>
      <c r="W3474" s="183"/>
      <c r="X3474" s="183"/>
      <c r="Y3474" s="166" t="s">
        <v>1509</v>
      </c>
      <c r="Z3474" s="166" t="s">
        <v>7841</v>
      </c>
      <c r="AA3474" s="203" t="s">
        <v>22706</v>
      </c>
      <c r="AB3474" s="166" t="s">
        <v>3529</v>
      </c>
      <c r="AC3474" s="166" t="s">
        <v>7843</v>
      </c>
      <c r="AD3474" s="2473" t="s">
        <v>16918</v>
      </c>
      <c r="AE3474" s="166" t="s">
        <v>3529</v>
      </c>
      <c r="AF3474" s="166" t="s">
        <v>7841</v>
      </c>
      <c r="AG3474" s="165" t="s">
        <v>22705</v>
      </c>
      <c r="AH3474" s="166" t="s">
        <v>1509</v>
      </c>
      <c r="AI3474" s="186">
        <v>1.48</v>
      </c>
      <c r="AJ3474" s="184">
        <v>168</v>
      </c>
      <c r="AK3474" s="167">
        <f t="shared" si="505"/>
        <v>0.68120547945205479</v>
      </c>
      <c r="AL3474" s="167">
        <v>0</v>
      </c>
      <c r="AM3474" s="187">
        <f t="shared" si="506"/>
        <v>0.68120547945205479</v>
      </c>
      <c r="AN3474" s="167">
        <f t="shared" si="504"/>
        <v>0.68120547945205479</v>
      </c>
      <c r="AO3474" s="167">
        <v>0</v>
      </c>
      <c r="AP3474" s="167">
        <f t="shared" si="499"/>
        <v>0.68120547945205479</v>
      </c>
      <c r="AQ3474" s="167">
        <f>AP3474*30</f>
        <v>20.436164383561643</v>
      </c>
      <c r="AR3474" s="193" t="s">
        <v>231</v>
      </c>
      <c r="AS3474" s="166" t="s">
        <v>431</v>
      </c>
      <c r="AT3474" s="166" t="s">
        <v>325</v>
      </c>
      <c r="AU3474" s="166" t="s">
        <v>1509</v>
      </c>
      <c r="AV3474" s="231" t="s">
        <v>7844</v>
      </c>
      <c r="AW3474" s="166" t="s">
        <v>234</v>
      </c>
      <c r="AX3474" s="447" t="s">
        <v>20381</v>
      </c>
      <c r="AY3474" s="2254"/>
      <c r="AZ3474" s="2252" t="s">
        <v>20384</v>
      </c>
    </row>
    <row r="3475" spans="1:52" s="1395" customFormat="1" ht="15.95" customHeight="1" x14ac:dyDescent="0.25">
      <c r="A3475" s="353">
        <v>961</v>
      </c>
      <c r="B3475" s="354" t="s">
        <v>49</v>
      </c>
      <c r="C3475" s="366" t="s">
        <v>1509</v>
      </c>
      <c r="D3475" s="354" t="s">
        <v>21625</v>
      </c>
      <c r="E3475" s="354" t="s">
        <v>21622</v>
      </c>
      <c r="F3475" s="354" t="s">
        <v>21623</v>
      </c>
      <c r="G3475" s="354" t="s">
        <v>221</v>
      </c>
      <c r="H3475" s="354" t="s">
        <v>219</v>
      </c>
      <c r="I3475" s="354" t="s">
        <v>21624</v>
      </c>
      <c r="J3475" s="354" t="s">
        <v>221</v>
      </c>
      <c r="K3475" s="354" t="s">
        <v>879</v>
      </c>
      <c r="L3475" s="354" t="s">
        <v>221</v>
      </c>
      <c r="M3475" s="354" t="s">
        <v>17386</v>
      </c>
      <c r="N3475" s="360">
        <v>3.05</v>
      </c>
      <c r="O3475" s="360">
        <v>1.5</v>
      </c>
      <c r="P3475" s="360">
        <f>O3475*N3475</f>
        <v>4.5749999999999993</v>
      </c>
      <c r="Q3475" s="503">
        <v>1</v>
      </c>
      <c r="R3475" s="357"/>
      <c r="S3475" s="357">
        <v>0</v>
      </c>
      <c r="T3475" s="357">
        <v>1</v>
      </c>
      <c r="U3475" s="357">
        <v>0</v>
      </c>
      <c r="V3475" s="357"/>
      <c r="W3475" s="357"/>
      <c r="X3475" s="357"/>
      <c r="Y3475" s="354" t="s">
        <v>1509</v>
      </c>
      <c r="Z3475" s="354" t="s">
        <v>7848</v>
      </c>
      <c r="AA3475" s="443" t="s">
        <v>21630</v>
      </c>
      <c r="AB3475" s="354" t="s">
        <v>7850</v>
      </c>
      <c r="AC3475" s="354" t="s">
        <v>21626</v>
      </c>
      <c r="AD3475" s="1152" t="s">
        <v>21627</v>
      </c>
      <c r="AE3475" s="354" t="s">
        <v>21628</v>
      </c>
      <c r="AF3475" s="354" t="s">
        <v>21629</v>
      </c>
      <c r="AG3475" s="358" t="s">
        <v>21630</v>
      </c>
      <c r="AH3475" s="354" t="s">
        <v>1509</v>
      </c>
      <c r="AI3475" s="360">
        <v>1.48</v>
      </c>
      <c r="AJ3475" s="503">
        <v>39</v>
      </c>
      <c r="AK3475" s="359">
        <f t="shared" si="505"/>
        <v>0.15813698630136985</v>
      </c>
      <c r="AL3475" s="359">
        <v>0</v>
      </c>
      <c r="AM3475" s="361">
        <f t="shared" si="506"/>
        <v>0.15813698630136985</v>
      </c>
      <c r="AN3475" s="359">
        <f t="shared" si="504"/>
        <v>0.15813698630136985</v>
      </c>
      <c r="AO3475" s="359">
        <v>0</v>
      </c>
      <c r="AP3475" s="359">
        <f t="shared" si="499"/>
        <v>0.15813698630136985</v>
      </c>
      <c r="AQ3475" s="359">
        <f>AP3475*30</f>
        <v>4.7441095890410958</v>
      </c>
      <c r="AR3475" s="362" t="s">
        <v>231</v>
      </c>
      <c r="AS3475" s="354" t="s">
        <v>431</v>
      </c>
      <c r="AT3475" s="354" t="s">
        <v>325</v>
      </c>
      <c r="AU3475" s="354" t="s">
        <v>1509</v>
      </c>
      <c r="AV3475" s="770" t="s">
        <v>7852</v>
      </c>
      <c r="AW3475" s="354" t="s">
        <v>234</v>
      </c>
      <c r="AX3475" s="447" t="s">
        <v>21631</v>
      </c>
      <c r="AY3475" s="2252"/>
      <c r="AZ3475" s="2252" t="s">
        <v>21632</v>
      </c>
    </row>
    <row r="3476" spans="1:52" s="55" customFormat="1" ht="15.95" customHeight="1" x14ac:dyDescent="0.25">
      <c r="A3476" s="182">
        <v>962</v>
      </c>
      <c r="B3476" s="166" t="s">
        <v>49</v>
      </c>
      <c r="C3476" s="170" t="s">
        <v>1509</v>
      </c>
      <c r="D3476" s="354" t="s">
        <v>17118</v>
      </c>
      <c r="E3476" s="354" t="s">
        <v>17120</v>
      </c>
      <c r="F3476" s="353" t="s">
        <v>17127</v>
      </c>
      <c r="G3476" s="166" t="s">
        <v>221</v>
      </c>
      <c r="H3476" s="166" t="s">
        <v>219</v>
      </c>
      <c r="I3476" s="166" t="s">
        <v>316</v>
      </c>
      <c r="J3476" s="166" t="s">
        <v>221</v>
      </c>
      <c r="K3476" s="166" t="s">
        <v>222</v>
      </c>
      <c r="L3476" s="166" t="s">
        <v>221</v>
      </c>
      <c r="M3476" s="166" t="s">
        <v>222</v>
      </c>
      <c r="N3476" s="186">
        <v>4</v>
      </c>
      <c r="O3476" s="186">
        <v>2</v>
      </c>
      <c r="P3476" s="186">
        <v>8</v>
      </c>
      <c r="Q3476" s="184">
        <v>2</v>
      </c>
      <c r="R3476" s="183"/>
      <c r="S3476" s="183">
        <v>1</v>
      </c>
      <c r="T3476" s="183"/>
      <c r="U3476" s="183">
        <v>0</v>
      </c>
      <c r="V3476" s="183"/>
      <c r="W3476" s="183"/>
      <c r="X3476" s="183"/>
      <c r="Y3476" s="166" t="s">
        <v>1509</v>
      </c>
      <c r="Z3476" s="166" t="s">
        <v>7853</v>
      </c>
      <c r="AA3476" s="203" t="s">
        <v>22708</v>
      </c>
      <c r="AB3476" s="166" t="s">
        <v>7855</v>
      </c>
      <c r="AC3476" s="166" t="s">
        <v>7856</v>
      </c>
      <c r="AD3476" s="166" t="s">
        <v>7857</v>
      </c>
      <c r="AE3476" s="166" t="s">
        <v>17126</v>
      </c>
      <c r="AF3476" s="166" t="s">
        <v>7853</v>
      </c>
      <c r="AG3476" s="165" t="s">
        <v>22707</v>
      </c>
      <c r="AH3476" s="166" t="s">
        <v>1509</v>
      </c>
      <c r="AI3476" s="186">
        <v>1.48</v>
      </c>
      <c r="AJ3476" s="184">
        <v>28</v>
      </c>
      <c r="AK3476" s="167">
        <f t="shared" si="505"/>
        <v>0.11353424657534246</v>
      </c>
      <c r="AL3476" s="167">
        <v>0</v>
      </c>
      <c r="AM3476" s="187">
        <f t="shared" si="506"/>
        <v>0.11353424657534246</v>
      </c>
      <c r="AN3476" s="167">
        <v>5.8301369863013701E-2</v>
      </c>
      <c r="AO3476" s="167">
        <v>0</v>
      </c>
      <c r="AP3476" s="167">
        <v>5.8301369863013701E-2</v>
      </c>
      <c r="AQ3476" s="167">
        <v>1.749041095890411</v>
      </c>
      <c r="AR3476" s="193" t="s">
        <v>231</v>
      </c>
      <c r="AS3476" s="166" t="s">
        <v>431</v>
      </c>
      <c r="AT3476" s="166" t="s">
        <v>325</v>
      </c>
      <c r="AU3476" s="166" t="s">
        <v>1509</v>
      </c>
      <c r="AV3476" s="231" t="s">
        <v>7858</v>
      </c>
      <c r="AW3476" s="166" t="s">
        <v>234</v>
      </c>
      <c r="AX3476" s="447" t="s">
        <v>20559</v>
      </c>
      <c r="AY3476" s="2254"/>
      <c r="AZ3476" s="2252" t="s">
        <v>20565</v>
      </c>
    </row>
    <row r="3477" spans="1:52" s="1395" customFormat="1" ht="15.95" customHeight="1" x14ac:dyDescent="0.25">
      <c r="A3477" s="709">
        <v>963</v>
      </c>
      <c r="B3477" s="434" t="s">
        <v>49</v>
      </c>
      <c r="C3477" s="834" t="s">
        <v>1509</v>
      </c>
      <c r="D3477" s="434" t="s">
        <v>19365</v>
      </c>
      <c r="E3477" s="434" t="s">
        <v>7860</v>
      </c>
      <c r="F3477" s="434" t="s">
        <v>7861</v>
      </c>
      <c r="G3477" s="434"/>
      <c r="H3477" s="434" t="s">
        <v>219</v>
      </c>
      <c r="I3477" s="434" t="s">
        <v>316</v>
      </c>
      <c r="J3477" s="434" t="s">
        <v>317</v>
      </c>
      <c r="K3477" s="434">
        <v>0</v>
      </c>
      <c r="L3477" s="434" t="s">
        <v>317</v>
      </c>
      <c r="M3477" s="434">
        <v>0</v>
      </c>
      <c r="N3477" s="513">
        <v>4.5</v>
      </c>
      <c r="O3477" s="513">
        <v>2</v>
      </c>
      <c r="P3477" s="513">
        <v>9</v>
      </c>
      <c r="Q3477" s="788">
        <v>0</v>
      </c>
      <c r="R3477" s="712"/>
      <c r="S3477" s="712">
        <v>0</v>
      </c>
      <c r="T3477" s="712"/>
      <c r="U3477" s="712">
        <v>1</v>
      </c>
      <c r="V3477" s="712"/>
      <c r="W3477" s="712"/>
      <c r="X3477" s="712"/>
      <c r="Y3477" s="434" t="s">
        <v>1509</v>
      </c>
      <c r="Z3477" s="434" t="s">
        <v>7862</v>
      </c>
      <c r="AA3477" s="437" t="s">
        <v>7863</v>
      </c>
      <c r="AB3477" s="434" t="s">
        <v>7864</v>
      </c>
      <c r="AC3477" s="434" t="s">
        <v>7865</v>
      </c>
      <c r="AD3477" s="434" t="s">
        <v>7866</v>
      </c>
      <c r="AE3477" s="434" t="s">
        <v>3529</v>
      </c>
      <c r="AF3477" s="434" t="s">
        <v>7862</v>
      </c>
      <c r="AG3477" s="438">
        <v>1025003754775</v>
      </c>
      <c r="AH3477" s="434" t="s">
        <v>1509</v>
      </c>
      <c r="AI3477" s="513">
        <v>1.48</v>
      </c>
      <c r="AJ3477" s="788">
        <v>81</v>
      </c>
      <c r="AK3477" s="511">
        <f t="shared" si="505"/>
        <v>0.32843835616438355</v>
      </c>
      <c r="AL3477" s="511">
        <v>0</v>
      </c>
      <c r="AM3477" s="514">
        <f t="shared" si="506"/>
        <v>0.32843835616438355</v>
      </c>
      <c r="AN3477" s="511">
        <f t="shared" ref="AN3477:AN3508" si="507">AK3477</f>
        <v>0.32843835616438355</v>
      </c>
      <c r="AO3477" s="511">
        <v>0</v>
      </c>
      <c r="AP3477" s="511">
        <f t="shared" ref="AP3477:AP3508" si="508">AN3477+AO3477</f>
        <v>0.32843835616438355</v>
      </c>
      <c r="AQ3477" s="511">
        <f t="shared" si="497"/>
        <v>9.8531506849315065</v>
      </c>
      <c r="AR3477" s="432" t="s">
        <v>231</v>
      </c>
      <c r="AS3477" s="433"/>
      <c r="AT3477" s="434" t="s">
        <v>325</v>
      </c>
      <c r="AU3477" s="434" t="s">
        <v>1509</v>
      </c>
      <c r="AV3477" s="435" t="s">
        <v>7867</v>
      </c>
      <c r="AW3477" s="434" t="s">
        <v>20570</v>
      </c>
      <c r="AX3477" s="434" t="s">
        <v>22698</v>
      </c>
      <c r="AY3477" s="2252"/>
    </row>
    <row r="3478" spans="1:52" s="55" customFormat="1" ht="15.95" customHeight="1" x14ac:dyDescent="0.25">
      <c r="A3478" s="182">
        <v>964</v>
      </c>
      <c r="B3478" s="166" t="s">
        <v>49</v>
      </c>
      <c r="C3478" s="170" t="s">
        <v>1509</v>
      </c>
      <c r="D3478" s="166" t="s">
        <v>19366</v>
      </c>
      <c r="E3478" s="166" t="s">
        <v>7869</v>
      </c>
      <c r="F3478" s="166" t="s">
        <v>7870</v>
      </c>
      <c r="G3478" s="166"/>
      <c r="H3478" s="166" t="s">
        <v>732</v>
      </c>
      <c r="I3478" s="166">
        <v>0</v>
      </c>
      <c r="J3478" s="166" t="s">
        <v>317</v>
      </c>
      <c r="K3478" s="166">
        <v>0</v>
      </c>
      <c r="L3478" s="166" t="s">
        <v>317</v>
      </c>
      <c r="M3478" s="166">
        <v>0</v>
      </c>
      <c r="N3478" s="186">
        <v>8</v>
      </c>
      <c r="O3478" s="186">
        <v>2</v>
      </c>
      <c r="P3478" s="186">
        <v>16</v>
      </c>
      <c r="Q3478" s="184">
        <v>0</v>
      </c>
      <c r="R3478" s="183"/>
      <c r="S3478" s="183">
        <v>0</v>
      </c>
      <c r="T3478" s="183"/>
      <c r="U3478" s="183">
        <v>1</v>
      </c>
      <c r="V3478" s="183"/>
      <c r="W3478" s="183"/>
      <c r="X3478" s="183"/>
      <c r="Y3478" s="166" t="s">
        <v>1509</v>
      </c>
      <c r="Z3478" s="166" t="s">
        <v>7871</v>
      </c>
      <c r="AA3478" s="203" t="s">
        <v>22709</v>
      </c>
      <c r="AB3478" s="166" t="s">
        <v>3529</v>
      </c>
      <c r="AC3478" s="166" t="s">
        <v>7873</v>
      </c>
      <c r="AD3478" s="166" t="s">
        <v>7874</v>
      </c>
      <c r="AE3478" s="166" t="s">
        <v>3527</v>
      </c>
      <c r="AF3478" s="166" t="s">
        <v>7871</v>
      </c>
      <c r="AG3478" s="165" t="s">
        <v>22709</v>
      </c>
      <c r="AH3478" s="166" t="s">
        <v>1509</v>
      </c>
      <c r="AI3478" s="186">
        <v>1.48</v>
      </c>
      <c r="AJ3478" s="184">
        <v>124</v>
      </c>
      <c r="AK3478" s="167">
        <f t="shared" si="505"/>
        <v>0.50279452054794527</v>
      </c>
      <c r="AL3478" s="167">
        <v>0</v>
      </c>
      <c r="AM3478" s="187">
        <f t="shared" si="506"/>
        <v>0.50279452054794527</v>
      </c>
      <c r="AN3478" s="167">
        <f t="shared" si="507"/>
        <v>0.50279452054794527</v>
      </c>
      <c r="AO3478" s="167">
        <v>0</v>
      </c>
      <c r="AP3478" s="167">
        <f t="shared" si="508"/>
        <v>0.50279452054794527</v>
      </c>
      <c r="AQ3478" s="167">
        <f t="shared" si="497"/>
        <v>15.083835616438359</v>
      </c>
      <c r="AR3478" s="193" t="s">
        <v>231</v>
      </c>
      <c r="AS3478" s="194"/>
      <c r="AT3478" s="166" t="s">
        <v>325</v>
      </c>
      <c r="AU3478" s="166" t="s">
        <v>1509</v>
      </c>
      <c r="AV3478" s="231" t="s">
        <v>7875</v>
      </c>
      <c r="AW3478" s="166" t="s">
        <v>234</v>
      </c>
      <c r="AX3478" s="2254"/>
      <c r="AY3478" s="2254"/>
    </row>
    <row r="3479" spans="1:52" s="55" customFormat="1" ht="15.95" customHeight="1" x14ac:dyDescent="0.25">
      <c r="A3479" s="709">
        <v>965</v>
      </c>
      <c r="B3479" s="434" t="s">
        <v>49</v>
      </c>
      <c r="C3479" s="834" t="s">
        <v>1509</v>
      </c>
      <c r="D3479" s="434" t="s">
        <v>7876</v>
      </c>
      <c r="E3479" s="434" t="s">
        <v>7877</v>
      </c>
      <c r="F3479" s="434" t="s">
        <v>7878</v>
      </c>
      <c r="G3479" s="434"/>
      <c r="H3479" s="434" t="s">
        <v>219</v>
      </c>
      <c r="I3479" s="434" t="s">
        <v>316</v>
      </c>
      <c r="J3479" s="434" t="s">
        <v>221</v>
      </c>
      <c r="K3479" s="434" t="s">
        <v>222</v>
      </c>
      <c r="L3479" s="434" t="s">
        <v>317</v>
      </c>
      <c r="M3479" s="434">
        <v>0</v>
      </c>
      <c r="N3479" s="513">
        <v>1.5</v>
      </c>
      <c r="O3479" s="513">
        <v>2</v>
      </c>
      <c r="P3479" s="513">
        <v>3</v>
      </c>
      <c r="Q3479" s="788">
        <v>0</v>
      </c>
      <c r="R3479" s="712"/>
      <c r="S3479" s="712">
        <v>0</v>
      </c>
      <c r="T3479" s="712"/>
      <c r="U3479" s="712">
        <v>1</v>
      </c>
      <c r="V3479" s="712"/>
      <c r="W3479" s="712"/>
      <c r="X3479" s="712"/>
      <c r="Y3479" s="434" t="s">
        <v>1509</v>
      </c>
      <c r="Z3479" s="434" t="s">
        <v>7879</v>
      </c>
      <c r="AA3479" s="741" t="s">
        <v>7880</v>
      </c>
      <c r="AB3479" s="735" t="s">
        <v>3529</v>
      </c>
      <c r="AC3479" s="735" t="s">
        <v>7881</v>
      </c>
      <c r="AD3479" s="735" t="s">
        <v>230</v>
      </c>
      <c r="AE3479" s="735" t="s">
        <v>3529</v>
      </c>
      <c r="AF3479" s="735" t="s">
        <v>7879</v>
      </c>
      <c r="AG3479" s="742">
        <v>1055005608085</v>
      </c>
      <c r="AH3479" s="735" t="s">
        <v>1509</v>
      </c>
      <c r="AI3479" s="743">
        <v>1.48</v>
      </c>
      <c r="AJ3479" s="744">
        <v>26</v>
      </c>
      <c r="AK3479" s="828">
        <f t="shared" si="505"/>
        <v>0.10542465753424657</v>
      </c>
      <c r="AL3479" s="828">
        <v>0</v>
      </c>
      <c r="AM3479" s="745">
        <f t="shared" si="506"/>
        <v>0.10542465753424657</v>
      </c>
      <c r="AN3479" s="828">
        <f t="shared" si="507"/>
        <v>0.10542465753424657</v>
      </c>
      <c r="AO3479" s="515">
        <v>0</v>
      </c>
      <c r="AP3479" s="515">
        <f t="shared" si="508"/>
        <v>0.10542465753424657</v>
      </c>
      <c r="AQ3479" s="515">
        <f t="shared" si="497"/>
        <v>3.1627397260273971</v>
      </c>
      <c r="AR3479" s="746" t="s">
        <v>231</v>
      </c>
      <c r="AS3479" s="747"/>
      <c r="AT3479" s="735" t="s">
        <v>325</v>
      </c>
      <c r="AU3479" s="735" t="s">
        <v>1509</v>
      </c>
      <c r="AV3479" s="1016" t="s">
        <v>7882</v>
      </c>
      <c r="AW3479" s="735" t="s">
        <v>20570</v>
      </c>
      <c r="AX3479" s="735" t="s">
        <v>16420</v>
      </c>
      <c r="AY3479" s="286" t="s">
        <v>17780</v>
      </c>
    </row>
    <row r="3480" spans="1:52" s="1395" customFormat="1" ht="15.95" customHeight="1" x14ac:dyDescent="0.25">
      <c r="A3480" s="353">
        <v>966</v>
      </c>
      <c r="B3480" s="354" t="s">
        <v>49</v>
      </c>
      <c r="C3480" s="366" t="s">
        <v>1509</v>
      </c>
      <c r="D3480" s="354" t="s">
        <v>20885</v>
      </c>
      <c r="E3480" s="354" t="s">
        <v>17650</v>
      </c>
      <c r="F3480" s="354" t="s">
        <v>17651</v>
      </c>
      <c r="G3480" s="354" t="s">
        <v>221</v>
      </c>
      <c r="H3480" s="354" t="s">
        <v>219</v>
      </c>
      <c r="I3480" s="354" t="s">
        <v>220</v>
      </c>
      <c r="J3480" s="354" t="s">
        <v>221</v>
      </c>
      <c r="K3480" s="354" t="s">
        <v>222</v>
      </c>
      <c r="L3480" s="354" t="s">
        <v>221</v>
      </c>
      <c r="M3480" s="354" t="s">
        <v>222</v>
      </c>
      <c r="N3480" s="360">
        <v>2.5</v>
      </c>
      <c r="O3480" s="360">
        <v>1.7</v>
      </c>
      <c r="P3480" s="360">
        <f>O3480*N3480</f>
        <v>4.25</v>
      </c>
      <c r="Q3480" s="503">
        <v>2</v>
      </c>
      <c r="R3480" s="357"/>
      <c r="S3480" s="357">
        <v>0</v>
      </c>
      <c r="T3480" s="357"/>
      <c r="U3480" s="357">
        <v>0</v>
      </c>
      <c r="V3480" s="357"/>
      <c r="W3480" s="357"/>
      <c r="X3480" s="357"/>
      <c r="Y3480" s="354" t="s">
        <v>1509</v>
      </c>
      <c r="Z3480" s="354" t="s">
        <v>7886</v>
      </c>
      <c r="AA3480" s="443" t="s">
        <v>20886</v>
      </c>
      <c r="AB3480" s="354" t="s">
        <v>20887</v>
      </c>
      <c r="AC3480" s="354" t="s">
        <v>7889</v>
      </c>
      <c r="AD3480" s="271" t="s">
        <v>7890</v>
      </c>
      <c r="AE3480" s="354" t="s">
        <v>3529</v>
      </c>
      <c r="AF3480" s="354" t="s">
        <v>7886</v>
      </c>
      <c r="AG3480" s="443" t="s">
        <v>22710</v>
      </c>
      <c r="AH3480" s="354" t="s">
        <v>1509</v>
      </c>
      <c r="AI3480" s="360">
        <v>1.48</v>
      </c>
      <c r="AJ3480" s="503">
        <v>87</v>
      </c>
      <c r="AK3480" s="359">
        <f t="shared" si="505"/>
        <v>0.35276712328767118</v>
      </c>
      <c r="AL3480" s="359">
        <v>0</v>
      </c>
      <c r="AM3480" s="361">
        <f t="shared" si="506"/>
        <v>0.35276712328767118</v>
      </c>
      <c r="AN3480" s="359">
        <f t="shared" si="507"/>
        <v>0.35276712328767118</v>
      </c>
      <c r="AO3480" s="359">
        <v>0</v>
      </c>
      <c r="AP3480" s="359">
        <f t="shared" si="508"/>
        <v>0.35276712328767118</v>
      </c>
      <c r="AQ3480" s="359">
        <f>AP3480*30</f>
        <v>10.583013698630136</v>
      </c>
      <c r="AR3480" s="362" t="s">
        <v>231</v>
      </c>
      <c r="AS3480" s="363" t="s">
        <v>114</v>
      </c>
      <c r="AT3480" s="354" t="s">
        <v>325</v>
      </c>
      <c r="AU3480" s="354" t="s">
        <v>1509</v>
      </c>
      <c r="AV3480" s="770" t="s">
        <v>7891</v>
      </c>
      <c r="AW3480" s="354" t="s">
        <v>234</v>
      </c>
      <c r="AX3480" s="447" t="s">
        <v>20888</v>
      </c>
      <c r="AY3480" s="2252"/>
      <c r="AZ3480" s="447" t="s">
        <v>20889</v>
      </c>
    </row>
    <row r="3481" spans="1:52" s="55" customFormat="1" ht="15.95" customHeight="1" x14ac:dyDescent="0.25">
      <c r="A3481" s="182">
        <v>967</v>
      </c>
      <c r="B3481" s="166" t="s">
        <v>49</v>
      </c>
      <c r="C3481" s="170" t="s">
        <v>1509</v>
      </c>
      <c r="D3481" s="166" t="s">
        <v>19367</v>
      </c>
      <c r="E3481" s="166" t="s">
        <v>7893</v>
      </c>
      <c r="F3481" s="166" t="s">
        <v>7894</v>
      </c>
      <c r="G3481" s="166"/>
      <c r="H3481" s="166" t="s">
        <v>219</v>
      </c>
      <c r="I3481" s="166" t="s">
        <v>316</v>
      </c>
      <c r="J3481" s="166" t="s">
        <v>221</v>
      </c>
      <c r="K3481" s="166" t="s">
        <v>1337</v>
      </c>
      <c r="L3481" s="198" t="s">
        <v>221</v>
      </c>
      <c r="M3481" s="198" t="s">
        <v>879</v>
      </c>
      <c r="N3481" s="186">
        <v>3</v>
      </c>
      <c r="O3481" s="186">
        <v>2</v>
      </c>
      <c r="P3481" s="186">
        <v>6</v>
      </c>
      <c r="Q3481" s="184">
        <v>2</v>
      </c>
      <c r="R3481" s="183"/>
      <c r="S3481" s="183">
        <v>0</v>
      </c>
      <c r="T3481" s="183"/>
      <c r="U3481" s="183">
        <v>0</v>
      </c>
      <c r="V3481" s="183"/>
      <c r="W3481" s="183"/>
      <c r="X3481" s="183"/>
      <c r="Y3481" s="166" t="s">
        <v>1509</v>
      </c>
      <c r="Z3481" s="166" t="s">
        <v>7895</v>
      </c>
      <c r="AA3481" s="203" t="s">
        <v>22711</v>
      </c>
      <c r="AB3481" s="166" t="s">
        <v>3529</v>
      </c>
      <c r="AC3481" s="166" t="s">
        <v>7897</v>
      </c>
      <c r="AD3481" s="166" t="s">
        <v>230</v>
      </c>
      <c r="AE3481" s="166" t="s">
        <v>3529</v>
      </c>
      <c r="AF3481" s="166" t="s">
        <v>7895</v>
      </c>
      <c r="AG3481" s="165" t="s">
        <v>22711</v>
      </c>
      <c r="AH3481" s="166" t="s">
        <v>1509</v>
      </c>
      <c r="AI3481" s="186">
        <v>1.48</v>
      </c>
      <c r="AJ3481" s="184">
        <v>50</v>
      </c>
      <c r="AK3481" s="167">
        <f t="shared" si="505"/>
        <v>0.20273972602739726</v>
      </c>
      <c r="AL3481" s="167">
        <v>0</v>
      </c>
      <c r="AM3481" s="187">
        <f t="shared" si="506"/>
        <v>0.20273972602739726</v>
      </c>
      <c r="AN3481" s="167">
        <f t="shared" si="507"/>
        <v>0.20273972602739726</v>
      </c>
      <c r="AO3481" s="167">
        <v>0</v>
      </c>
      <c r="AP3481" s="167">
        <f t="shared" si="508"/>
        <v>0.20273972602739726</v>
      </c>
      <c r="AQ3481" s="167">
        <f t="shared" si="497"/>
        <v>6.0821917808219181</v>
      </c>
      <c r="AR3481" s="193" t="s">
        <v>231</v>
      </c>
      <c r="AS3481" s="166" t="s">
        <v>431</v>
      </c>
      <c r="AT3481" s="166" t="s">
        <v>325</v>
      </c>
      <c r="AU3481" s="166" t="s">
        <v>1509</v>
      </c>
      <c r="AV3481" s="231" t="s">
        <v>7898</v>
      </c>
      <c r="AW3481" s="166" t="s">
        <v>234</v>
      </c>
      <c r="AX3481" s="2254"/>
      <c r="AY3481" s="2254"/>
    </row>
    <row r="3482" spans="1:52" s="55" customFormat="1" ht="15.95" customHeight="1" x14ac:dyDescent="0.25">
      <c r="A3482" s="182">
        <v>968</v>
      </c>
      <c r="B3482" s="354" t="s">
        <v>49</v>
      </c>
      <c r="C3482" s="366" t="s">
        <v>1509</v>
      </c>
      <c r="D3482" s="354" t="s">
        <v>16991</v>
      </c>
      <c r="E3482" s="354" t="s">
        <v>16987</v>
      </c>
      <c r="F3482" s="354" t="s">
        <v>16988</v>
      </c>
      <c r="G3482" s="166" t="s">
        <v>221</v>
      </c>
      <c r="H3482" s="166" t="s">
        <v>219</v>
      </c>
      <c r="I3482" s="166" t="s">
        <v>220</v>
      </c>
      <c r="J3482" s="166" t="s">
        <v>221</v>
      </c>
      <c r="K3482" s="166" t="s">
        <v>222</v>
      </c>
      <c r="L3482" s="198" t="s">
        <v>221</v>
      </c>
      <c r="M3482" s="198" t="s">
        <v>222</v>
      </c>
      <c r="N3482" s="186">
        <v>8</v>
      </c>
      <c r="O3482" s="186">
        <v>2.4</v>
      </c>
      <c r="P3482" s="186">
        <v>19.2</v>
      </c>
      <c r="Q3482" s="184">
        <v>4</v>
      </c>
      <c r="R3482" s="183"/>
      <c r="S3482" s="183">
        <v>1</v>
      </c>
      <c r="T3482" s="183"/>
      <c r="U3482" s="183">
        <v>1</v>
      </c>
      <c r="V3482" s="183"/>
      <c r="W3482" s="183"/>
      <c r="X3482" s="183"/>
      <c r="Y3482" s="166" t="s">
        <v>1509</v>
      </c>
      <c r="Z3482" s="166" t="s">
        <v>7899</v>
      </c>
      <c r="AA3482" s="203" t="s">
        <v>22712</v>
      </c>
      <c r="AB3482" s="166" t="s">
        <v>3708</v>
      </c>
      <c r="AC3482" s="166" t="s">
        <v>7901</v>
      </c>
      <c r="AD3482" s="934" t="s">
        <v>7902</v>
      </c>
      <c r="AE3482" s="166" t="s">
        <v>3708</v>
      </c>
      <c r="AF3482" s="166" t="s">
        <v>7899</v>
      </c>
      <c r="AG3482" s="165" t="s">
        <v>22712</v>
      </c>
      <c r="AH3482" s="166" t="s">
        <v>1509</v>
      </c>
      <c r="AI3482" s="186">
        <v>1.48</v>
      </c>
      <c r="AJ3482" s="184">
        <v>135</v>
      </c>
      <c r="AK3482" s="167">
        <f t="shared" si="505"/>
        <v>0.54739726027397262</v>
      </c>
      <c r="AL3482" s="167">
        <v>0</v>
      </c>
      <c r="AM3482" s="187">
        <f t="shared" si="506"/>
        <v>0.54739726027397262</v>
      </c>
      <c r="AN3482" s="167">
        <f t="shared" si="507"/>
        <v>0.54739726027397262</v>
      </c>
      <c r="AO3482" s="167">
        <v>0</v>
      </c>
      <c r="AP3482" s="167">
        <f t="shared" si="508"/>
        <v>0.54739726027397262</v>
      </c>
      <c r="AQ3482" s="167">
        <f>AP3482*30</f>
        <v>16.421917808219177</v>
      </c>
      <c r="AR3482" s="193" t="s">
        <v>231</v>
      </c>
      <c r="AS3482" s="194" t="s">
        <v>431</v>
      </c>
      <c r="AT3482" s="166" t="s">
        <v>325</v>
      </c>
      <c r="AU3482" s="166" t="s">
        <v>1509</v>
      </c>
      <c r="AV3482" s="231" t="s">
        <v>7903</v>
      </c>
      <c r="AW3482" s="166" t="s">
        <v>234</v>
      </c>
      <c r="AX3482" s="447" t="s">
        <v>20395</v>
      </c>
      <c r="AY3482" s="2254"/>
      <c r="AZ3482" s="447" t="s">
        <v>20385</v>
      </c>
    </row>
    <row r="3483" spans="1:52" s="1395" customFormat="1" ht="15.95" customHeight="1" x14ac:dyDescent="0.25">
      <c r="A3483" s="353">
        <v>969</v>
      </c>
      <c r="B3483" s="354" t="s">
        <v>49</v>
      </c>
      <c r="C3483" s="366" t="s">
        <v>1509</v>
      </c>
      <c r="D3483" s="354" t="s">
        <v>22262</v>
      </c>
      <c r="E3483" s="354" t="s">
        <v>16992</v>
      </c>
      <c r="F3483" s="354" t="s">
        <v>16993</v>
      </c>
      <c r="G3483" s="354" t="s">
        <v>221</v>
      </c>
      <c r="H3483" s="354" t="s">
        <v>219</v>
      </c>
      <c r="I3483" s="354" t="s">
        <v>316</v>
      </c>
      <c r="J3483" s="354" t="s">
        <v>221</v>
      </c>
      <c r="K3483" s="354" t="s">
        <v>222</v>
      </c>
      <c r="L3483" s="272" t="s">
        <v>221</v>
      </c>
      <c r="M3483" s="272" t="s">
        <v>879</v>
      </c>
      <c r="N3483" s="360">
        <v>2.5</v>
      </c>
      <c r="O3483" s="360">
        <v>1.7</v>
      </c>
      <c r="P3483" s="360">
        <v>4.25</v>
      </c>
      <c r="Q3483" s="503">
        <v>1</v>
      </c>
      <c r="R3483" s="357"/>
      <c r="S3483" s="357">
        <v>1</v>
      </c>
      <c r="T3483" s="357"/>
      <c r="U3483" s="357">
        <v>0</v>
      </c>
      <c r="V3483" s="357"/>
      <c r="W3483" s="357"/>
      <c r="X3483" s="357"/>
      <c r="Y3483" s="354" t="s">
        <v>1509</v>
      </c>
      <c r="Z3483" s="354" t="s">
        <v>16994</v>
      </c>
      <c r="AA3483" s="443" t="s">
        <v>22713</v>
      </c>
      <c r="AB3483" s="354" t="s">
        <v>3708</v>
      </c>
      <c r="AC3483" s="354" t="s">
        <v>16995</v>
      </c>
      <c r="AD3483" s="1134" t="s">
        <v>16996</v>
      </c>
      <c r="AE3483" s="354" t="s">
        <v>3708</v>
      </c>
      <c r="AF3483" s="354" t="s">
        <v>22263</v>
      </c>
      <c r="AG3483" s="358" t="s">
        <v>22329</v>
      </c>
      <c r="AH3483" s="354" t="s">
        <v>1509</v>
      </c>
      <c r="AI3483" s="360">
        <v>1.48</v>
      </c>
      <c r="AJ3483" s="503">
        <v>32</v>
      </c>
      <c r="AK3483" s="359">
        <f t="shared" si="505"/>
        <v>0.12975342465753426</v>
      </c>
      <c r="AL3483" s="359">
        <v>0</v>
      </c>
      <c r="AM3483" s="361">
        <f t="shared" si="506"/>
        <v>0.12975342465753426</v>
      </c>
      <c r="AN3483" s="359">
        <f t="shared" si="507"/>
        <v>0.12975342465753426</v>
      </c>
      <c r="AO3483" s="359">
        <v>0</v>
      </c>
      <c r="AP3483" s="359">
        <f t="shared" si="508"/>
        <v>0.12975342465753426</v>
      </c>
      <c r="AQ3483" s="359">
        <f>AP3483*30</f>
        <v>3.8926027397260277</v>
      </c>
      <c r="AR3483" s="362" t="s">
        <v>231</v>
      </c>
      <c r="AS3483" s="354" t="s">
        <v>431</v>
      </c>
      <c r="AT3483" s="354" t="s">
        <v>325</v>
      </c>
      <c r="AU3483" s="354" t="s">
        <v>1509</v>
      </c>
      <c r="AV3483" s="770" t="s">
        <v>7905</v>
      </c>
      <c r="AW3483" s="354" t="s">
        <v>234</v>
      </c>
      <c r="AX3483" s="447" t="s">
        <v>20396</v>
      </c>
      <c r="AY3483" s="2252"/>
      <c r="AZ3483" s="447" t="s">
        <v>20386</v>
      </c>
    </row>
    <row r="3484" spans="1:52" s="1395" customFormat="1" ht="15.95" customHeight="1" x14ac:dyDescent="0.25">
      <c r="A3484" s="353">
        <v>970</v>
      </c>
      <c r="B3484" s="354" t="s">
        <v>49</v>
      </c>
      <c r="C3484" s="366" t="s">
        <v>1509</v>
      </c>
      <c r="D3484" s="354" t="s">
        <v>22482</v>
      </c>
      <c r="E3484" s="354" t="s">
        <v>22488</v>
      </c>
      <c r="F3484" s="354" t="s">
        <v>22489</v>
      </c>
      <c r="G3484" s="354" t="s">
        <v>221</v>
      </c>
      <c r="H3484" s="354" t="s">
        <v>219</v>
      </c>
      <c r="I3484" s="354" t="s">
        <v>316</v>
      </c>
      <c r="J3484" s="354" t="s">
        <v>221</v>
      </c>
      <c r="K3484" s="354" t="s">
        <v>222</v>
      </c>
      <c r="L3484" s="354" t="s">
        <v>221</v>
      </c>
      <c r="M3484" s="354" t="s">
        <v>879</v>
      </c>
      <c r="N3484" s="360">
        <v>5</v>
      </c>
      <c r="O3484" s="360">
        <v>2</v>
      </c>
      <c r="P3484" s="360">
        <v>10</v>
      </c>
      <c r="Q3484" s="503">
        <v>1</v>
      </c>
      <c r="R3484" s="357"/>
      <c r="S3484" s="357"/>
      <c r="T3484" s="357"/>
      <c r="U3484" s="357">
        <v>0</v>
      </c>
      <c r="V3484" s="357"/>
      <c r="W3484" s="357"/>
      <c r="X3484" s="357"/>
      <c r="Y3484" s="354" t="s">
        <v>1509</v>
      </c>
      <c r="Z3484" s="354" t="s">
        <v>7909</v>
      </c>
      <c r="AA3484" s="443" t="s">
        <v>22483</v>
      </c>
      <c r="AB3484" s="354" t="s">
        <v>3708</v>
      </c>
      <c r="AC3484" s="354" t="s">
        <v>22484</v>
      </c>
      <c r="AD3484" s="354" t="s">
        <v>22485</v>
      </c>
      <c r="AE3484" s="354" t="s">
        <v>7913</v>
      </c>
      <c r="AF3484" s="354" t="s">
        <v>7909</v>
      </c>
      <c r="AG3484" s="443" t="s">
        <v>22483</v>
      </c>
      <c r="AH3484" s="354" t="s">
        <v>1509</v>
      </c>
      <c r="AI3484" s="360">
        <v>1.48</v>
      </c>
      <c r="AJ3484" s="503">
        <v>28</v>
      </c>
      <c r="AK3484" s="359">
        <f t="shared" si="505"/>
        <v>0.11353424657534246</v>
      </c>
      <c r="AL3484" s="359">
        <v>0</v>
      </c>
      <c r="AM3484" s="361">
        <f t="shared" si="506"/>
        <v>0.11353424657534246</v>
      </c>
      <c r="AN3484" s="359">
        <f t="shared" si="507"/>
        <v>0.11353424657534246</v>
      </c>
      <c r="AO3484" s="359">
        <v>0</v>
      </c>
      <c r="AP3484" s="359">
        <f t="shared" si="508"/>
        <v>0.11353424657534246</v>
      </c>
      <c r="AQ3484" s="359">
        <f>AP3484*30</f>
        <v>3.4060273972602739</v>
      </c>
      <c r="AR3484" s="362" t="s">
        <v>231</v>
      </c>
      <c r="AS3484" s="363" t="s">
        <v>114</v>
      </c>
      <c r="AT3484" s="354" t="s">
        <v>325</v>
      </c>
      <c r="AU3484" s="354" t="s">
        <v>1509</v>
      </c>
      <c r="AV3484" s="770" t="s">
        <v>7914</v>
      </c>
      <c r="AW3484" s="354" t="s">
        <v>234</v>
      </c>
      <c r="AX3484" s="447" t="s">
        <v>22486</v>
      </c>
      <c r="AY3484" s="2252"/>
      <c r="AZ3484" s="447" t="s">
        <v>22487</v>
      </c>
    </row>
    <row r="3485" spans="1:52" s="55" customFormat="1" ht="15.95" customHeight="1" x14ac:dyDescent="0.25">
      <c r="A3485" s="353">
        <v>971</v>
      </c>
      <c r="B3485" s="354" t="s">
        <v>49</v>
      </c>
      <c r="C3485" s="366" t="s">
        <v>1509</v>
      </c>
      <c r="D3485" s="354" t="s">
        <v>24004</v>
      </c>
      <c r="E3485" s="354" t="s">
        <v>24005</v>
      </c>
      <c r="F3485" s="354" t="s">
        <v>24006</v>
      </c>
      <c r="G3485" s="354" t="s">
        <v>221</v>
      </c>
      <c r="H3485" s="354" t="s">
        <v>219</v>
      </c>
      <c r="I3485" s="354" t="s">
        <v>220</v>
      </c>
      <c r="J3485" s="354" t="s">
        <v>221</v>
      </c>
      <c r="K3485" s="354" t="s">
        <v>222</v>
      </c>
      <c r="L3485" s="354" t="s">
        <v>221</v>
      </c>
      <c r="M3485" s="354" t="s">
        <v>879</v>
      </c>
      <c r="N3485" s="360">
        <v>4</v>
      </c>
      <c r="O3485" s="360">
        <v>2</v>
      </c>
      <c r="P3485" s="360">
        <f>O3485*N3485</f>
        <v>8</v>
      </c>
      <c r="Q3485" s="503">
        <v>3</v>
      </c>
      <c r="R3485" s="357"/>
      <c r="S3485" s="357"/>
      <c r="T3485" s="357"/>
      <c r="U3485" s="357">
        <v>0</v>
      </c>
      <c r="V3485" s="357"/>
      <c r="W3485" s="357"/>
      <c r="X3485" s="357"/>
      <c r="Y3485" s="354" t="s">
        <v>1509</v>
      </c>
      <c r="Z3485" s="354" t="s">
        <v>7918</v>
      </c>
      <c r="AA3485" s="443" t="s">
        <v>22714</v>
      </c>
      <c r="AB3485" s="354" t="s">
        <v>3708</v>
      </c>
      <c r="AC3485" s="354" t="s">
        <v>24007</v>
      </c>
      <c r="AD3485" s="271" t="s">
        <v>24008</v>
      </c>
      <c r="AE3485" s="354" t="s">
        <v>7913</v>
      </c>
      <c r="AF3485" s="354" t="s">
        <v>7918</v>
      </c>
      <c r="AG3485" s="443" t="s">
        <v>22714</v>
      </c>
      <c r="AH3485" s="354" t="s">
        <v>1509</v>
      </c>
      <c r="AI3485" s="360">
        <v>1.48</v>
      </c>
      <c r="AJ3485" s="503">
        <v>105</v>
      </c>
      <c r="AK3485" s="359">
        <f>AJ3485*AI3485/365</f>
        <v>0.42575342465753424</v>
      </c>
      <c r="AL3485" s="359">
        <v>0</v>
      </c>
      <c r="AM3485" s="361">
        <f t="shared" si="506"/>
        <v>0.42575342465753424</v>
      </c>
      <c r="AN3485" s="359">
        <f t="shared" si="507"/>
        <v>0.42575342465753424</v>
      </c>
      <c r="AO3485" s="359">
        <v>0</v>
      </c>
      <c r="AP3485" s="359">
        <f t="shared" si="508"/>
        <v>0.42575342465753424</v>
      </c>
      <c r="AQ3485" s="359">
        <f>AP3485*30</f>
        <v>12.772602739726027</v>
      </c>
      <c r="AR3485" s="362" t="s">
        <v>231</v>
      </c>
      <c r="AS3485" s="363" t="s">
        <v>114</v>
      </c>
      <c r="AT3485" s="354" t="s">
        <v>325</v>
      </c>
      <c r="AU3485" s="354" t="s">
        <v>1509</v>
      </c>
      <c r="AV3485" s="770" t="s">
        <v>7921</v>
      </c>
      <c r="AW3485" s="354" t="s">
        <v>234</v>
      </c>
      <c r="AX3485" s="447" t="s">
        <v>24003</v>
      </c>
      <c r="AY3485" s="2254"/>
      <c r="AZ3485" s="447" t="s">
        <v>25387</v>
      </c>
    </row>
    <row r="3486" spans="1:52" s="55" customFormat="1" ht="15.95" customHeight="1" x14ac:dyDescent="0.25">
      <c r="A3486" s="182">
        <v>972</v>
      </c>
      <c r="B3486" s="166" t="s">
        <v>49</v>
      </c>
      <c r="C3486" s="170" t="s">
        <v>1509</v>
      </c>
      <c r="D3486" s="166" t="s">
        <v>19368</v>
      </c>
      <c r="E3486" s="166" t="s">
        <v>7923</v>
      </c>
      <c r="F3486" s="166" t="s">
        <v>7924</v>
      </c>
      <c r="G3486" s="166"/>
      <c r="H3486" s="166" t="s">
        <v>219</v>
      </c>
      <c r="I3486" s="166" t="s">
        <v>220</v>
      </c>
      <c r="J3486" s="673" t="s">
        <v>221</v>
      </c>
      <c r="K3486" s="673" t="s">
        <v>222</v>
      </c>
      <c r="L3486" s="673" t="s">
        <v>221</v>
      </c>
      <c r="M3486" s="673" t="s">
        <v>222</v>
      </c>
      <c r="N3486" s="186">
        <v>2</v>
      </c>
      <c r="O3486" s="186">
        <v>1.2</v>
      </c>
      <c r="P3486" s="186">
        <v>2.4</v>
      </c>
      <c r="Q3486" s="184">
        <v>1</v>
      </c>
      <c r="R3486" s="183"/>
      <c r="S3486" s="183">
        <v>0</v>
      </c>
      <c r="T3486" s="183"/>
      <c r="U3486" s="183">
        <v>0</v>
      </c>
      <c r="V3486" s="183"/>
      <c r="W3486" s="183"/>
      <c r="X3486" s="183"/>
      <c r="Y3486" s="166" t="s">
        <v>1509</v>
      </c>
      <c r="Z3486" s="166" t="s">
        <v>7925</v>
      </c>
      <c r="AA3486" s="203" t="s">
        <v>22715</v>
      </c>
      <c r="AB3486" s="166" t="s">
        <v>3708</v>
      </c>
      <c r="AC3486" s="166" t="s">
        <v>7927</v>
      </c>
      <c r="AD3486" s="1150" t="s">
        <v>25170</v>
      </c>
      <c r="AE3486" s="166" t="s">
        <v>7913</v>
      </c>
      <c r="AF3486" s="166" t="s">
        <v>7925</v>
      </c>
      <c r="AG3486" s="165" t="s">
        <v>22716</v>
      </c>
      <c r="AH3486" s="166" t="s">
        <v>1509</v>
      </c>
      <c r="AI3486" s="186">
        <v>1.48</v>
      </c>
      <c r="AJ3486" s="184">
        <v>55</v>
      </c>
      <c r="AK3486" s="167">
        <f t="shared" si="505"/>
        <v>0.22301369863013701</v>
      </c>
      <c r="AL3486" s="167">
        <v>0</v>
      </c>
      <c r="AM3486" s="187">
        <f t="shared" si="506"/>
        <v>0.22301369863013701</v>
      </c>
      <c r="AN3486" s="167">
        <f t="shared" si="507"/>
        <v>0.22301369863013701</v>
      </c>
      <c r="AO3486" s="167">
        <v>0</v>
      </c>
      <c r="AP3486" s="167">
        <f t="shared" si="508"/>
        <v>0.22301369863013701</v>
      </c>
      <c r="AQ3486" s="167">
        <f t="shared" si="497"/>
        <v>6.6904109589041099</v>
      </c>
      <c r="AR3486" s="193" t="s">
        <v>231</v>
      </c>
      <c r="AS3486" s="166" t="s">
        <v>431</v>
      </c>
      <c r="AT3486" s="166" t="s">
        <v>325</v>
      </c>
      <c r="AU3486" s="166" t="s">
        <v>1509</v>
      </c>
      <c r="AV3486" s="231" t="s">
        <v>7928</v>
      </c>
      <c r="AW3486" s="166" t="s">
        <v>234</v>
      </c>
      <c r="AX3486" s="2254"/>
      <c r="AY3486" s="2254"/>
    </row>
    <row r="3487" spans="1:52" s="1395" customFormat="1" ht="15.95" customHeight="1" x14ac:dyDescent="0.25">
      <c r="A3487" s="709">
        <v>973</v>
      </c>
      <c r="B3487" s="434" t="s">
        <v>49</v>
      </c>
      <c r="C3487" s="834" t="s">
        <v>1509</v>
      </c>
      <c r="D3487" s="434" t="s">
        <v>19369</v>
      </c>
      <c r="E3487" s="434" t="s">
        <v>7930</v>
      </c>
      <c r="F3487" s="434" t="s">
        <v>7931</v>
      </c>
      <c r="G3487" s="434"/>
      <c r="H3487" s="434" t="s">
        <v>219</v>
      </c>
      <c r="I3487" s="434" t="s">
        <v>220</v>
      </c>
      <c r="J3487" s="434" t="s">
        <v>221</v>
      </c>
      <c r="K3487" s="434" t="s">
        <v>222</v>
      </c>
      <c r="L3487" s="434" t="s">
        <v>317</v>
      </c>
      <c r="M3487" s="434">
        <v>0</v>
      </c>
      <c r="N3487" s="513">
        <v>3</v>
      </c>
      <c r="O3487" s="513">
        <v>2</v>
      </c>
      <c r="P3487" s="513">
        <v>6</v>
      </c>
      <c r="Q3487" s="788">
        <v>0</v>
      </c>
      <c r="R3487" s="712"/>
      <c r="S3487" s="712">
        <v>0</v>
      </c>
      <c r="T3487" s="712"/>
      <c r="U3487" s="712">
        <v>1</v>
      </c>
      <c r="V3487" s="712"/>
      <c r="W3487" s="712"/>
      <c r="X3487" s="712"/>
      <c r="Y3487" s="434" t="s">
        <v>1509</v>
      </c>
      <c r="Z3487" s="434" t="s">
        <v>7932</v>
      </c>
      <c r="AA3487" s="437" t="s">
        <v>22718</v>
      </c>
      <c r="AB3487" s="434" t="s">
        <v>3708</v>
      </c>
      <c r="AC3487" s="434" t="s">
        <v>7934</v>
      </c>
      <c r="AD3487" s="434" t="s">
        <v>7935</v>
      </c>
      <c r="AE3487" s="434" t="s">
        <v>7913</v>
      </c>
      <c r="AF3487" s="434" t="s">
        <v>7932</v>
      </c>
      <c r="AG3487" s="438" t="s">
        <v>22717</v>
      </c>
      <c r="AH3487" s="434" t="s">
        <v>1509</v>
      </c>
      <c r="AI3487" s="513">
        <v>1.48</v>
      </c>
      <c r="AJ3487" s="788">
        <v>53</v>
      </c>
      <c r="AK3487" s="511">
        <f t="shared" si="505"/>
        <v>0.2149041095890411</v>
      </c>
      <c r="AL3487" s="511">
        <v>0</v>
      </c>
      <c r="AM3487" s="514">
        <f t="shared" si="506"/>
        <v>0.2149041095890411</v>
      </c>
      <c r="AN3487" s="511">
        <f t="shared" si="507"/>
        <v>0.2149041095890411</v>
      </c>
      <c r="AO3487" s="511">
        <v>0</v>
      </c>
      <c r="AP3487" s="511">
        <f t="shared" si="508"/>
        <v>0.2149041095890411</v>
      </c>
      <c r="AQ3487" s="511">
        <f t="shared" si="497"/>
        <v>6.447123287671233</v>
      </c>
      <c r="AR3487" s="432" t="s">
        <v>231</v>
      </c>
      <c r="AS3487" s="433"/>
      <c r="AT3487" s="434" t="s">
        <v>325</v>
      </c>
      <c r="AU3487" s="434" t="s">
        <v>1509</v>
      </c>
      <c r="AV3487" s="435" t="s">
        <v>7936</v>
      </c>
      <c r="AW3487" s="434" t="s">
        <v>18131</v>
      </c>
      <c r="AX3487" s="434" t="s">
        <v>23719</v>
      </c>
      <c r="AY3487" s="2252"/>
    </row>
    <row r="3488" spans="1:52" s="55" customFormat="1" ht="15.95" customHeight="1" x14ac:dyDescent="0.25">
      <c r="A3488" s="182">
        <v>974</v>
      </c>
      <c r="B3488" s="166" t="s">
        <v>49</v>
      </c>
      <c r="C3488" s="170" t="s">
        <v>1509</v>
      </c>
      <c r="D3488" s="166" t="s">
        <v>19370</v>
      </c>
      <c r="E3488" s="166" t="s">
        <v>7938</v>
      </c>
      <c r="F3488" s="166" t="s">
        <v>7939</v>
      </c>
      <c r="G3488" s="166"/>
      <c r="H3488" s="166" t="s">
        <v>219</v>
      </c>
      <c r="I3488" s="166" t="s">
        <v>316</v>
      </c>
      <c r="J3488" s="166" t="s">
        <v>317</v>
      </c>
      <c r="K3488" s="166">
        <v>0</v>
      </c>
      <c r="L3488" s="166" t="s">
        <v>317</v>
      </c>
      <c r="M3488" s="166">
        <v>0</v>
      </c>
      <c r="N3488" s="186">
        <v>4</v>
      </c>
      <c r="O3488" s="186">
        <v>2</v>
      </c>
      <c r="P3488" s="186">
        <v>8</v>
      </c>
      <c r="Q3488" s="184">
        <v>0</v>
      </c>
      <c r="R3488" s="183"/>
      <c r="S3488" s="183">
        <v>0</v>
      </c>
      <c r="T3488" s="183"/>
      <c r="U3488" s="183">
        <v>1</v>
      </c>
      <c r="V3488" s="183"/>
      <c r="W3488" s="183"/>
      <c r="X3488" s="183"/>
      <c r="Y3488" s="166" t="s">
        <v>1509</v>
      </c>
      <c r="Z3488" s="166" t="s">
        <v>7940</v>
      </c>
      <c r="AA3488" s="203" t="s">
        <v>22719</v>
      </c>
      <c r="AB3488" s="166" t="s">
        <v>3708</v>
      </c>
      <c r="AC3488" s="166" t="s">
        <v>7942</v>
      </c>
      <c r="AD3488" s="934" t="s">
        <v>25185</v>
      </c>
      <c r="AE3488" s="166" t="s">
        <v>7608</v>
      </c>
      <c r="AF3488" s="166" t="s">
        <v>7940</v>
      </c>
      <c r="AG3488" s="165" t="s">
        <v>22719</v>
      </c>
      <c r="AH3488" s="166" t="s">
        <v>1509</v>
      </c>
      <c r="AI3488" s="186">
        <v>1.48</v>
      </c>
      <c r="AJ3488" s="184">
        <v>54</v>
      </c>
      <c r="AK3488" s="167">
        <f t="shared" si="505"/>
        <v>0.21895890410958904</v>
      </c>
      <c r="AL3488" s="167">
        <v>0</v>
      </c>
      <c r="AM3488" s="187">
        <f t="shared" si="506"/>
        <v>0.21895890410958904</v>
      </c>
      <c r="AN3488" s="167">
        <f t="shared" si="507"/>
        <v>0.21895890410958904</v>
      </c>
      <c r="AO3488" s="167">
        <v>0</v>
      </c>
      <c r="AP3488" s="167">
        <f t="shared" si="508"/>
        <v>0.21895890410958904</v>
      </c>
      <c r="AQ3488" s="167">
        <f t="shared" si="497"/>
        <v>6.568767123287671</v>
      </c>
      <c r="AR3488" s="193" t="s">
        <v>231</v>
      </c>
      <c r="AS3488" s="194"/>
      <c r="AT3488" s="166" t="s">
        <v>325</v>
      </c>
      <c r="AU3488" s="166" t="s">
        <v>1509</v>
      </c>
      <c r="AV3488" s="231" t="s">
        <v>7943</v>
      </c>
      <c r="AW3488" s="166" t="s">
        <v>234</v>
      </c>
      <c r="AX3488" s="2254"/>
      <c r="AY3488" s="2254"/>
    </row>
    <row r="3489" spans="1:52" s="55" customFormat="1" ht="15.95" customHeight="1" x14ac:dyDescent="0.25">
      <c r="A3489" s="734">
        <v>975</v>
      </c>
      <c r="B3489" s="735" t="s">
        <v>49</v>
      </c>
      <c r="C3489" s="988" t="s">
        <v>1509</v>
      </c>
      <c r="D3489" s="735" t="s">
        <v>19371</v>
      </c>
      <c r="E3489" s="735" t="s">
        <v>7945</v>
      </c>
      <c r="F3489" s="735" t="s">
        <v>7946</v>
      </c>
      <c r="G3489" s="735"/>
      <c r="H3489" s="735" t="s">
        <v>219</v>
      </c>
      <c r="I3489" s="735" t="s">
        <v>220</v>
      </c>
      <c r="J3489" s="735" t="s">
        <v>317</v>
      </c>
      <c r="K3489" s="735">
        <v>0</v>
      </c>
      <c r="L3489" s="735" t="s">
        <v>317</v>
      </c>
      <c r="M3489" s="735">
        <v>0</v>
      </c>
      <c r="N3489" s="743">
        <v>5</v>
      </c>
      <c r="O3489" s="743">
        <v>3</v>
      </c>
      <c r="P3489" s="743">
        <v>15</v>
      </c>
      <c r="Q3489" s="744">
        <v>1</v>
      </c>
      <c r="R3489" s="739"/>
      <c r="S3489" s="739">
        <v>1</v>
      </c>
      <c r="T3489" s="739"/>
      <c r="U3489" s="739">
        <v>0</v>
      </c>
      <c r="V3489" s="739"/>
      <c r="W3489" s="739"/>
      <c r="X3489" s="739"/>
      <c r="Y3489" s="735" t="s">
        <v>1509</v>
      </c>
      <c r="Z3489" s="735" t="s">
        <v>7947</v>
      </c>
      <c r="AA3489" s="741" t="s">
        <v>7948</v>
      </c>
      <c r="AB3489" s="735" t="s">
        <v>7949</v>
      </c>
      <c r="AC3489" s="735" t="s">
        <v>7950</v>
      </c>
      <c r="AD3489" s="735" t="s">
        <v>230</v>
      </c>
      <c r="AE3489" s="735" t="s">
        <v>7951</v>
      </c>
      <c r="AF3489" s="735" t="s">
        <v>7947</v>
      </c>
      <c r="AG3489" s="742">
        <v>1025003751915</v>
      </c>
      <c r="AH3489" s="735" t="s">
        <v>1509</v>
      </c>
      <c r="AI3489" s="743">
        <v>1.48</v>
      </c>
      <c r="AJ3489" s="744">
        <v>20</v>
      </c>
      <c r="AK3489" s="828">
        <f t="shared" si="505"/>
        <v>8.109589041095891E-2</v>
      </c>
      <c r="AL3489" s="828">
        <v>0</v>
      </c>
      <c r="AM3489" s="745">
        <f t="shared" si="506"/>
        <v>8.109589041095891E-2</v>
      </c>
      <c r="AN3489" s="828">
        <f t="shared" si="507"/>
        <v>8.109589041095891E-2</v>
      </c>
      <c r="AO3489" s="828">
        <v>0</v>
      </c>
      <c r="AP3489" s="828">
        <f t="shared" si="508"/>
        <v>8.109589041095891E-2</v>
      </c>
      <c r="AQ3489" s="828">
        <f t="shared" si="497"/>
        <v>2.4328767123287673</v>
      </c>
      <c r="AR3489" s="746" t="s">
        <v>231</v>
      </c>
      <c r="AS3489" s="747"/>
      <c r="AT3489" s="735" t="s">
        <v>325</v>
      </c>
      <c r="AU3489" s="735" t="s">
        <v>1509</v>
      </c>
      <c r="AV3489" s="1016" t="s">
        <v>7952</v>
      </c>
      <c r="AW3489" s="735" t="s">
        <v>18131</v>
      </c>
      <c r="AX3489" s="735" t="s">
        <v>21555</v>
      </c>
      <c r="AY3489" s="2254"/>
    </row>
    <row r="3490" spans="1:52" s="55" customFormat="1" ht="15.95" customHeight="1" x14ac:dyDescent="0.25">
      <c r="A3490" s="353">
        <v>976</v>
      </c>
      <c r="B3490" s="354" t="s">
        <v>49</v>
      </c>
      <c r="C3490" s="366" t="s">
        <v>1509</v>
      </c>
      <c r="D3490" s="354" t="s">
        <v>17630</v>
      </c>
      <c r="E3490" s="354" t="s">
        <v>17631</v>
      </c>
      <c r="F3490" s="354" t="s">
        <v>17632</v>
      </c>
      <c r="G3490" s="354" t="s">
        <v>221</v>
      </c>
      <c r="H3490" s="354" t="s">
        <v>219</v>
      </c>
      <c r="I3490" s="354" t="s">
        <v>316</v>
      </c>
      <c r="J3490" s="354" t="s">
        <v>221</v>
      </c>
      <c r="K3490" s="354" t="s">
        <v>222</v>
      </c>
      <c r="L3490" s="272" t="s">
        <v>221</v>
      </c>
      <c r="M3490" s="272" t="s">
        <v>879</v>
      </c>
      <c r="N3490" s="360">
        <v>3</v>
      </c>
      <c r="O3490" s="360">
        <v>3</v>
      </c>
      <c r="P3490" s="360">
        <v>9</v>
      </c>
      <c r="Q3490" s="503">
        <v>2</v>
      </c>
      <c r="R3490" s="357"/>
      <c r="S3490" s="357">
        <v>0</v>
      </c>
      <c r="T3490" s="357"/>
      <c r="U3490" s="357">
        <v>0</v>
      </c>
      <c r="V3490" s="357"/>
      <c r="W3490" s="357">
        <v>1</v>
      </c>
      <c r="X3490" s="357"/>
      <c r="Y3490" s="354" t="s">
        <v>1509</v>
      </c>
      <c r="Z3490" s="354" t="s">
        <v>7956</v>
      </c>
      <c r="AA3490" s="443" t="s">
        <v>24154</v>
      </c>
      <c r="AB3490" s="354" t="s">
        <v>3729</v>
      </c>
      <c r="AC3490" s="354" t="s">
        <v>17633</v>
      </c>
      <c r="AD3490" s="354" t="s">
        <v>17634</v>
      </c>
      <c r="AE3490" s="354" t="s">
        <v>3729</v>
      </c>
      <c r="AF3490" s="354" t="s">
        <v>22720</v>
      </c>
      <c r="AG3490" s="443" t="s">
        <v>24154</v>
      </c>
      <c r="AH3490" s="354" t="s">
        <v>1509</v>
      </c>
      <c r="AI3490" s="360">
        <v>1.48</v>
      </c>
      <c r="AJ3490" s="503">
        <v>67</v>
      </c>
      <c r="AK3490" s="359">
        <f t="shared" si="505"/>
        <v>0.2716712328767123</v>
      </c>
      <c r="AL3490" s="359">
        <v>0</v>
      </c>
      <c r="AM3490" s="361">
        <f t="shared" si="506"/>
        <v>0.2716712328767123</v>
      </c>
      <c r="AN3490" s="359">
        <f t="shared" si="507"/>
        <v>0.2716712328767123</v>
      </c>
      <c r="AO3490" s="359">
        <v>0</v>
      </c>
      <c r="AP3490" s="359">
        <f t="shared" si="508"/>
        <v>0.2716712328767123</v>
      </c>
      <c r="AQ3490" s="359">
        <f t="shared" si="497"/>
        <v>8.1501369863013693</v>
      </c>
      <c r="AR3490" s="362" t="s">
        <v>231</v>
      </c>
      <c r="AS3490" s="166" t="s">
        <v>431</v>
      </c>
      <c r="AT3490" s="166" t="s">
        <v>325</v>
      </c>
      <c r="AU3490" s="166" t="s">
        <v>1509</v>
      </c>
      <c r="AV3490" s="231" t="s">
        <v>7960</v>
      </c>
      <c r="AW3490" s="166" t="s">
        <v>234</v>
      </c>
      <c r="AX3490" s="447" t="s">
        <v>20397</v>
      </c>
      <c r="AY3490" s="2254"/>
      <c r="AZ3490" s="447" t="s">
        <v>20387</v>
      </c>
    </row>
    <row r="3491" spans="1:52" s="55" customFormat="1" ht="15.95" customHeight="1" x14ac:dyDescent="0.25">
      <c r="A3491" s="182">
        <v>977</v>
      </c>
      <c r="B3491" s="166" t="s">
        <v>49</v>
      </c>
      <c r="C3491" s="2108" t="s">
        <v>1509</v>
      </c>
      <c r="D3491" s="166" t="s">
        <v>19372</v>
      </c>
      <c r="E3491" s="166" t="s">
        <v>7962</v>
      </c>
      <c r="F3491" s="166" t="s">
        <v>7963</v>
      </c>
      <c r="G3491" s="166"/>
      <c r="H3491" s="166" t="s">
        <v>219</v>
      </c>
      <c r="I3491" s="166" t="s">
        <v>316</v>
      </c>
      <c r="J3491" s="166" t="s">
        <v>317</v>
      </c>
      <c r="K3491" s="166">
        <v>0</v>
      </c>
      <c r="L3491" s="166" t="s">
        <v>317</v>
      </c>
      <c r="M3491" s="166">
        <v>0</v>
      </c>
      <c r="N3491" s="186">
        <v>4</v>
      </c>
      <c r="O3491" s="186">
        <v>2</v>
      </c>
      <c r="P3491" s="186">
        <v>8</v>
      </c>
      <c r="Q3491" s="184">
        <v>1</v>
      </c>
      <c r="R3491" s="183"/>
      <c r="S3491" s="183">
        <v>0</v>
      </c>
      <c r="T3491" s="183"/>
      <c r="U3491" s="183">
        <v>0</v>
      </c>
      <c r="V3491" s="183"/>
      <c r="W3491" s="183"/>
      <c r="X3491" s="183"/>
      <c r="Y3491" s="166" t="s">
        <v>1509</v>
      </c>
      <c r="Z3491" s="166" t="s">
        <v>7964</v>
      </c>
      <c r="AA3491" s="203" t="s">
        <v>22721</v>
      </c>
      <c r="AB3491" s="166" t="s">
        <v>3729</v>
      </c>
      <c r="AC3491" s="166" t="s">
        <v>7966</v>
      </c>
      <c r="AD3491" s="934" t="s">
        <v>25176</v>
      </c>
      <c r="AE3491" s="166" t="s">
        <v>3728</v>
      </c>
      <c r="AF3491" s="166" t="s">
        <v>7964</v>
      </c>
      <c r="AG3491" s="165" t="s">
        <v>22721</v>
      </c>
      <c r="AH3491" s="166" t="s">
        <v>1509</v>
      </c>
      <c r="AI3491" s="186">
        <v>1.48</v>
      </c>
      <c r="AJ3491" s="184">
        <v>130</v>
      </c>
      <c r="AK3491" s="167">
        <f t="shared" si="505"/>
        <v>0.52712328767123284</v>
      </c>
      <c r="AL3491" s="167">
        <v>0</v>
      </c>
      <c r="AM3491" s="187">
        <f t="shared" si="506"/>
        <v>0.52712328767123284</v>
      </c>
      <c r="AN3491" s="167">
        <f t="shared" si="507"/>
        <v>0.52712328767123284</v>
      </c>
      <c r="AO3491" s="167">
        <v>0</v>
      </c>
      <c r="AP3491" s="167">
        <f t="shared" si="508"/>
        <v>0.52712328767123284</v>
      </c>
      <c r="AQ3491" s="167">
        <f t="shared" si="497"/>
        <v>15.813698630136985</v>
      </c>
      <c r="AR3491" s="193" t="s">
        <v>231</v>
      </c>
      <c r="AS3491" s="194"/>
      <c r="AT3491" s="166" t="s">
        <v>325</v>
      </c>
      <c r="AU3491" s="166" t="s">
        <v>1509</v>
      </c>
      <c r="AV3491" s="231" t="s">
        <v>7967</v>
      </c>
      <c r="AW3491" s="166" t="s">
        <v>234</v>
      </c>
      <c r="AX3491" s="2254"/>
      <c r="AY3491" s="2254"/>
    </row>
    <row r="3492" spans="1:52" s="55" customFormat="1" ht="15.95" customHeight="1" x14ac:dyDescent="0.25">
      <c r="A3492" s="353">
        <v>978</v>
      </c>
      <c r="B3492" s="354" t="s">
        <v>49</v>
      </c>
      <c r="C3492" s="366" t="s">
        <v>1509</v>
      </c>
      <c r="D3492" s="354" t="s">
        <v>17881</v>
      </c>
      <c r="E3492" s="354" t="s">
        <v>17882</v>
      </c>
      <c r="F3492" s="354" t="s">
        <v>17883</v>
      </c>
      <c r="G3492" s="354" t="s">
        <v>818</v>
      </c>
      <c r="H3492" s="354" t="s">
        <v>219</v>
      </c>
      <c r="I3492" s="354" t="s">
        <v>316</v>
      </c>
      <c r="J3492" s="354" t="s">
        <v>221</v>
      </c>
      <c r="K3492" s="354" t="s">
        <v>222</v>
      </c>
      <c r="L3492" s="354" t="s">
        <v>221</v>
      </c>
      <c r="M3492" s="354" t="s">
        <v>222</v>
      </c>
      <c r="N3492" s="360">
        <v>3</v>
      </c>
      <c r="O3492" s="360">
        <v>1.5</v>
      </c>
      <c r="P3492" s="360">
        <v>4.5</v>
      </c>
      <c r="Q3492" s="503">
        <v>1</v>
      </c>
      <c r="R3492" s="357"/>
      <c r="S3492" s="357">
        <v>1</v>
      </c>
      <c r="T3492" s="357"/>
      <c r="U3492" s="357">
        <v>0</v>
      </c>
      <c r="V3492" s="357"/>
      <c r="W3492" s="357"/>
      <c r="X3492" s="357"/>
      <c r="Y3492" s="354" t="s">
        <v>1509</v>
      </c>
      <c r="Z3492" s="354" t="s">
        <v>7971</v>
      </c>
      <c r="AA3492" s="443" t="s">
        <v>22723</v>
      </c>
      <c r="AB3492" s="354" t="s">
        <v>18554</v>
      </c>
      <c r="AC3492" s="354" t="s">
        <v>7973</v>
      </c>
      <c r="AD3492" s="1152" t="s">
        <v>7974</v>
      </c>
      <c r="AE3492" s="354" t="s">
        <v>3729</v>
      </c>
      <c r="AF3492" s="354" t="s">
        <v>7971</v>
      </c>
      <c r="AG3492" s="358" t="s">
        <v>22722</v>
      </c>
      <c r="AH3492" s="354" t="s">
        <v>1509</v>
      </c>
      <c r="AI3492" s="360">
        <v>1.48</v>
      </c>
      <c r="AJ3492" s="503">
        <v>50</v>
      </c>
      <c r="AK3492" s="359">
        <f t="shared" si="505"/>
        <v>0.20273972602739726</v>
      </c>
      <c r="AL3492" s="359">
        <v>0</v>
      </c>
      <c r="AM3492" s="361">
        <f t="shared" si="506"/>
        <v>0.20273972602739726</v>
      </c>
      <c r="AN3492" s="359">
        <f t="shared" si="507"/>
        <v>0.20273972602739726</v>
      </c>
      <c r="AO3492" s="359">
        <v>0</v>
      </c>
      <c r="AP3492" s="359">
        <f t="shared" si="508"/>
        <v>0.20273972602739726</v>
      </c>
      <c r="AQ3492" s="359">
        <f>AP3492*30</f>
        <v>6.0821917808219181</v>
      </c>
      <c r="AR3492" s="362" t="s">
        <v>231</v>
      </c>
      <c r="AS3492" s="354" t="s">
        <v>114</v>
      </c>
      <c r="AT3492" s="354" t="s">
        <v>325</v>
      </c>
      <c r="AU3492" s="354" t="s">
        <v>1509</v>
      </c>
      <c r="AV3492" s="770" t="s">
        <v>7975</v>
      </c>
      <c r="AW3492" s="354" t="s">
        <v>234</v>
      </c>
      <c r="AX3492" s="447" t="s">
        <v>20398</v>
      </c>
      <c r="AY3492" s="2252"/>
      <c r="AZ3492" s="447" t="s">
        <v>20388</v>
      </c>
    </row>
    <row r="3493" spans="1:52" s="55" customFormat="1" ht="15.95" customHeight="1" x14ac:dyDescent="0.2">
      <c r="A3493" s="353">
        <v>979</v>
      </c>
      <c r="B3493" s="354" t="s">
        <v>49</v>
      </c>
      <c r="C3493" s="366" t="s">
        <v>1509</v>
      </c>
      <c r="D3493" s="354" t="s">
        <v>17660</v>
      </c>
      <c r="E3493" s="354" t="s">
        <v>17661</v>
      </c>
      <c r="F3493" s="354" t="s">
        <v>17662</v>
      </c>
      <c r="G3493" s="354" t="s">
        <v>221</v>
      </c>
      <c r="H3493" s="354" t="s">
        <v>219</v>
      </c>
      <c r="I3493" s="354" t="s">
        <v>316</v>
      </c>
      <c r="J3493" s="925" t="s">
        <v>221</v>
      </c>
      <c r="K3493" s="925" t="s">
        <v>222</v>
      </c>
      <c r="L3493" s="925" t="s">
        <v>221</v>
      </c>
      <c r="M3493" s="925" t="s">
        <v>222</v>
      </c>
      <c r="N3493" s="360">
        <v>3</v>
      </c>
      <c r="O3493" s="360">
        <v>1.5</v>
      </c>
      <c r="P3493" s="360">
        <v>4.5</v>
      </c>
      <c r="Q3493" s="503">
        <v>2</v>
      </c>
      <c r="R3493" s="357"/>
      <c r="S3493" s="357">
        <v>1</v>
      </c>
      <c r="T3493" s="357"/>
      <c r="U3493" s="357">
        <v>0</v>
      </c>
      <c r="V3493" s="357"/>
      <c r="W3493" s="357"/>
      <c r="X3493" s="357"/>
      <c r="Y3493" s="354" t="s">
        <v>1509</v>
      </c>
      <c r="Z3493" s="354" t="s">
        <v>7978</v>
      </c>
      <c r="AA3493" s="443" t="s">
        <v>22725</v>
      </c>
      <c r="AB3493" s="354" t="s">
        <v>17663</v>
      </c>
      <c r="AC3493" s="354" t="s">
        <v>7981</v>
      </c>
      <c r="AD3493" s="1014" t="s">
        <v>17664</v>
      </c>
      <c r="AE3493" s="354" t="s">
        <v>3758</v>
      </c>
      <c r="AF3493" s="354" t="s">
        <v>7978</v>
      </c>
      <c r="AG3493" s="358" t="s">
        <v>22724</v>
      </c>
      <c r="AH3493" s="354" t="s">
        <v>1509</v>
      </c>
      <c r="AI3493" s="360">
        <v>1.48</v>
      </c>
      <c r="AJ3493" s="503">
        <v>48</v>
      </c>
      <c r="AK3493" s="359">
        <f t="shared" si="505"/>
        <v>0.19463013698630136</v>
      </c>
      <c r="AL3493" s="359">
        <v>0</v>
      </c>
      <c r="AM3493" s="361">
        <f t="shared" si="506"/>
        <v>0.19463013698630136</v>
      </c>
      <c r="AN3493" s="359">
        <f t="shared" si="507"/>
        <v>0.19463013698630136</v>
      </c>
      <c r="AO3493" s="359">
        <v>0</v>
      </c>
      <c r="AP3493" s="359">
        <f t="shared" si="508"/>
        <v>0.19463013698630136</v>
      </c>
      <c r="AQ3493" s="359">
        <f>AP3493*30</f>
        <v>5.8389041095890404</v>
      </c>
      <c r="AR3493" s="362" t="s">
        <v>231</v>
      </c>
      <c r="AS3493" s="363" t="s">
        <v>431</v>
      </c>
      <c r="AT3493" s="354" t="s">
        <v>325</v>
      </c>
      <c r="AU3493" s="354" t="s">
        <v>1509</v>
      </c>
      <c r="AV3493" s="770" t="s">
        <v>7982</v>
      </c>
      <c r="AW3493" s="354" t="s">
        <v>234</v>
      </c>
      <c r="AX3493" s="447" t="s">
        <v>20399</v>
      </c>
      <c r="AY3493" s="2254"/>
      <c r="AZ3493" s="447" t="s">
        <v>20389</v>
      </c>
    </row>
    <row r="3494" spans="1:52" s="55" customFormat="1" ht="105" x14ac:dyDescent="0.25">
      <c r="A3494" s="1553">
        <v>980</v>
      </c>
      <c r="B3494" s="1022" t="s">
        <v>49</v>
      </c>
      <c r="C3494" s="2003" t="s">
        <v>1509</v>
      </c>
      <c r="D3494" s="1022" t="s">
        <v>19373</v>
      </c>
      <c r="E3494" s="1022" t="s">
        <v>7984</v>
      </c>
      <c r="F3494" s="1022" t="s">
        <v>7985</v>
      </c>
      <c r="G3494" s="1022"/>
      <c r="H3494" s="1022" t="s">
        <v>219</v>
      </c>
      <c r="I3494" s="1022" t="s">
        <v>220</v>
      </c>
      <c r="J3494" s="1022" t="s">
        <v>317</v>
      </c>
      <c r="K3494" s="1022">
        <v>0</v>
      </c>
      <c r="L3494" s="1022" t="s">
        <v>317</v>
      </c>
      <c r="M3494" s="1022">
        <v>0</v>
      </c>
      <c r="N3494" s="1025">
        <v>8</v>
      </c>
      <c r="O3494" s="1025">
        <v>2</v>
      </c>
      <c r="P3494" s="1025">
        <v>16</v>
      </c>
      <c r="Q3494" s="2004">
        <v>2</v>
      </c>
      <c r="R3494" s="1485"/>
      <c r="S3494" s="1485">
        <v>0</v>
      </c>
      <c r="T3494" s="1485"/>
      <c r="U3494" s="1485">
        <v>0</v>
      </c>
      <c r="V3494" s="1485"/>
      <c r="W3494" s="1485"/>
      <c r="X3494" s="1485"/>
      <c r="Y3494" s="1022" t="s">
        <v>1509</v>
      </c>
      <c r="Z3494" s="1022" t="s">
        <v>7986</v>
      </c>
      <c r="AA3494" s="1019" t="s">
        <v>22727</v>
      </c>
      <c r="AB3494" s="1022" t="s">
        <v>788</v>
      </c>
      <c r="AC3494" s="1022" t="s">
        <v>7988</v>
      </c>
      <c r="AD3494" s="1022" t="s">
        <v>230</v>
      </c>
      <c r="AE3494" s="1022" t="s">
        <v>788</v>
      </c>
      <c r="AF3494" s="1022" t="s">
        <v>7986</v>
      </c>
      <c r="AG3494" s="1023" t="s">
        <v>22726</v>
      </c>
      <c r="AH3494" s="1022" t="s">
        <v>1509</v>
      </c>
      <c r="AI3494" s="1025">
        <v>1.48</v>
      </c>
      <c r="AJ3494" s="2004">
        <v>81</v>
      </c>
      <c r="AK3494" s="1024">
        <f t="shared" si="505"/>
        <v>0.32843835616438355</v>
      </c>
      <c r="AL3494" s="1024">
        <v>0</v>
      </c>
      <c r="AM3494" s="1486">
        <f t="shared" si="506"/>
        <v>0.32843835616438355</v>
      </c>
      <c r="AN3494" s="1024">
        <f t="shared" si="507"/>
        <v>0.32843835616438355</v>
      </c>
      <c r="AO3494" s="1024">
        <v>0</v>
      </c>
      <c r="AP3494" s="1024">
        <f t="shared" si="508"/>
        <v>0.32843835616438355</v>
      </c>
      <c r="AQ3494" s="1024">
        <f t="shared" si="497"/>
        <v>9.8531506849315065</v>
      </c>
      <c r="AR3494" s="2307" t="s">
        <v>231</v>
      </c>
      <c r="AS3494" s="2461"/>
      <c r="AT3494" s="1022" t="s">
        <v>325</v>
      </c>
      <c r="AU3494" s="1022" t="s">
        <v>1509</v>
      </c>
      <c r="AV3494" s="2309" t="s">
        <v>7989</v>
      </c>
      <c r="AW3494" s="1022" t="s">
        <v>20570</v>
      </c>
      <c r="AX3494" s="1022" t="s">
        <v>22729</v>
      </c>
      <c r="AY3494" s="88"/>
    </row>
    <row r="3495" spans="1:52" s="55" customFormat="1" ht="42.75" x14ac:dyDescent="0.25">
      <c r="A3495" s="353">
        <v>981</v>
      </c>
      <c r="B3495" s="354" t="s">
        <v>49</v>
      </c>
      <c r="C3495" s="366" t="s">
        <v>1509</v>
      </c>
      <c r="D3495" s="354" t="s">
        <v>17816</v>
      </c>
      <c r="E3495" s="354" t="s">
        <v>17817</v>
      </c>
      <c r="F3495" s="354" t="s">
        <v>17818</v>
      </c>
      <c r="G3495" s="354" t="s">
        <v>221</v>
      </c>
      <c r="H3495" s="354" t="s">
        <v>219</v>
      </c>
      <c r="I3495" s="354" t="s">
        <v>220</v>
      </c>
      <c r="J3495" s="354" t="s">
        <v>221</v>
      </c>
      <c r="K3495" s="354" t="s">
        <v>879</v>
      </c>
      <c r="L3495" s="354" t="s">
        <v>221</v>
      </c>
      <c r="M3495" s="354" t="s">
        <v>879</v>
      </c>
      <c r="N3495" s="360">
        <v>12</v>
      </c>
      <c r="O3495" s="360">
        <v>10</v>
      </c>
      <c r="P3495" s="360">
        <v>120</v>
      </c>
      <c r="Q3495" s="503">
        <v>2</v>
      </c>
      <c r="R3495" s="357"/>
      <c r="S3495" s="357">
        <v>1</v>
      </c>
      <c r="T3495" s="357"/>
      <c r="U3495" s="357">
        <v>0</v>
      </c>
      <c r="V3495" s="357"/>
      <c r="W3495" s="357"/>
      <c r="X3495" s="357"/>
      <c r="Y3495" s="354" t="s">
        <v>1509</v>
      </c>
      <c r="Z3495" s="354" t="s">
        <v>7993</v>
      </c>
      <c r="AA3495" s="443" t="s">
        <v>22731</v>
      </c>
      <c r="AB3495" s="354" t="s">
        <v>788</v>
      </c>
      <c r="AC3495" s="354" t="s">
        <v>7995</v>
      </c>
      <c r="AD3495" s="271" t="s">
        <v>17819</v>
      </c>
      <c r="AE3495" s="354" t="s">
        <v>788</v>
      </c>
      <c r="AF3495" s="354" t="s">
        <v>7993</v>
      </c>
      <c r="AG3495" s="358" t="s">
        <v>22730</v>
      </c>
      <c r="AH3495" s="354" t="s">
        <v>1509</v>
      </c>
      <c r="AI3495" s="360">
        <v>1.48</v>
      </c>
      <c r="AJ3495" s="503">
        <v>330</v>
      </c>
      <c r="AK3495" s="359">
        <f t="shared" si="505"/>
        <v>1.3380821917808219</v>
      </c>
      <c r="AL3495" s="359">
        <v>0</v>
      </c>
      <c r="AM3495" s="361">
        <f t="shared" si="506"/>
        <v>1.3380821917808219</v>
      </c>
      <c r="AN3495" s="359">
        <f t="shared" si="507"/>
        <v>1.3380821917808219</v>
      </c>
      <c r="AO3495" s="359">
        <v>0</v>
      </c>
      <c r="AP3495" s="359">
        <f t="shared" si="508"/>
        <v>1.3380821917808219</v>
      </c>
      <c r="AQ3495" s="359">
        <f>AP3495*30</f>
        <v>40.142465753424659</v>
      </c>
      <c r="AR3495" s="362" t="s">
        <v>231</v>
      </c>
      <c r="AS3495" s="363" t="s">
        <v>114</v>
      </c>
      <c r="AT3495" s="354" t="s">
        <v>325</v>
      </c>
      <c r="AU3495" s="354" t="s">
        <v>1509</v>
      </c>
      <c r="AV3495" s="770" t="s">
        <v>7996</v>
      </c>
      <c r="AW3495" s="354" t="s">
        <v>234</v>
      </c>
      <c r="AX3495" s="447" t="s">
        <v>20400</v>
      </c>
      <c r="AY3495" s="2252"/>
      <c r="AZ3495" s="447" t="s">
        <v>20390</v>
      </c>
    </row>
    <row r="3496" spans="1:52" s="1395" customFormat="1" ht="15.95" customHeight="1" x14ac:dyDescent="0.25">
      <c r="A3496" s="709">
        <v>982</v>
      </c>
      <c r="B3496" s="434" t="s">
        <v>49</v>
      </c>
      <c r="C3496" s="834" t="s">
        <v>1509</v>
      </c>
      <c r="D3496" s="434" t="s">
        <v>19374</v>
      </c>
      <c r="E3496" s="434" t="s">
        <v>7998</v>
      </c>
      <c r="F3496" s="434" t="s">
        <v>7999</v>
      </c>
      <c r="G3496" s="434"/>
      <c r="H3496" s="434" t="s">
        <v>219</v>
      </c>
      <c r="I3496" s="434" t="s">
        <v>220</v>
      </c>
      <c r="J3496" s="434" t="s">
        <v>317</v>
      </c>
      <c r="K3496" s="434">
        <v>0</v>
      </c>
      <c r="L3496" s="434" t="s">
        <v>317</v>
      </c>
      <c r="M3496" s="434">
        <v>0</v>
      </c>
      <c r="N3496" s="513">
        <v>5</v>
      </c>
      <c r="O3496" s="513">
        <v>3</v>
      </c>
      <c r="P3496" s="513">
        <v>15</v>
      </c>
      <c r="Q3496" s="788">
        <v>0</v>
      </c>
      <c r="R3496" s="712"/>
      <c r="S3496" s="712">
        <v>0</v>
      </c>
      <c r="T3496" s="712"/>
      <c r="U3496" s="712">
        <v>1</v>
      </c>
      <c r="V3496" s="712"/>
      <c r="W3496" s="712"/>
      <c r="X3496" s="712"/>
      <c r="Y3496" s="434" t="s">
        <v>1509</v>
      </c>
      <c r="Z3496" s="434" t="s">
        <v>8000</v>
      </c>
      <c r="AA3496" s="437" t="s">
        <v>22733</v>
      </c>
      <c r="AB3496" s="434" t="s">
        <v>788</v>
      </c>
      <c r="AC3496" s="434" t="s">
        <v>8002</v>
      </c>
      <c r="AD3496" s="434" t="s">
        <v>8003</v>
      </c>
      <c r="AE3496" s="434" t="s">
        <v>3763</v>
      </c>
      <c r="AF3496" s="434" t="s">
        <v>8000</v>
      </c>
      <c r="AG3496" s="438" t="s">
        <v>22732</v>
      </c>
      <c r="AH3496" s="434" t="s">
        <v>1509</v>
      </c>
      <c r="AI3496" s="513">
        <v>1.48</v>
      </c>
      <c r="AJ3496" s="788">
        <v>323</v>
      </c>
      <c r="AK3496" s="511">
        <f t="shared" si="505"/>
        <v>1.3096986301369864</v>
      </c>
      <c r="AL3496" s="511">
        <v>0</v>
      </c>
      <c r="AM3496" s="514">
        <f t="shared" si="506"/>
        <v>1.3096986301369864</v>
      </c>
      <c r="AN3496" s="511">
        <f t="shared" si="507"/>
        <v>1.3096986301369864</v>
      </c>
      <c r="AO3496" s="511">
        <v>0</v>
      </c>
      <c r="AP3496" s="511">
        <f t="shared" si="508"/>
        <v>1.3096986301369864</v>
      </c>
      <c r="AQ3496" s="511">
        <f t="shared" si="497"/>
        <v>39.290958904109594</v>
      </c>
      <c r="AR3496" s="432" t="s">
        <v>231</v>
      </c>
      <c r="AS3496" s="433"/>
      <c r="AT3496" s="434" t="s">
        <v>325</v>
      </c>
      <c r="AU3496" s="434" t="s">
        <v>1509</v>
      </c>
      <c r="AV3496" s="435" t="s">
        <v>8004</v>
      </c>
      <c r="AW3496" s="434" t="s">
        <v>20570</v>
      </c>
      <c r="AX3496" s="434" t="s">
        <v>23716</v>
      </c>
      <c r="AY3496" s="2252"/>
    </row>
    <row r="3497" spans="1:52" s="55" customFormat="1" ht="15.95" customHeight="1" x14ac:dyDescent="0.25">
      <c r="A3497" s="182">
        <v>983</v>
      </c>
      <c r="B3497" s="354" t="s">
        <v>49</v>
      </c>
      <c r="C3497" s="366" t="s">
        <v>1509</v>
      </c>
      <c r="D3497" s="354" t="s">
        <v>16931</v>
      </c>
      <c r="E3497" s="166" t="s">
        <v>16929</v>
      </c>
      <c r="F3497" s="166" t="s">
        <v>16930</v>
      </c>
      <c r="G3497" s="166" t="s">
        <v>221</v>
      </c>
      <c r="H3497" s="166" t="s">
        <v>219</v>
      </c>
      <c r="I3497" s="166" t="s">
        <v>316</v>
      </c>
      <c r="J3497" s="166" t="s">
        <v>221</v>
      </c>
      <c r="K3497" s="166" t="s">
        <v>222</v>
      </c>
      <c r="L3497" s="198" t="s">
        <v>221</v>
      </c>
      <c r="M3497" s="198" t="s">
        <v>222</v>
      </c>
      <c r="N3497" s="186">
        <v>4</v>
      </c>
      <c r="O3497" s="186">
        <v>1.5</v>
      </c>
      <c r="P3497" s="186">
        <v>6</v>
      </c>
      <c r="Q3497" s="184">
        <v>2</v>
      </c>
      <c r="R3497" s="183"/>
      <c r="S3497" s="183">
        <v>0</v>
      </c>
      <c r="T3497" s="183"/>
      <c r="U3497" s="183">
        <v>0</v>
      </c>
      <c r="V3497" s="183"/>
      <c r="W3497" s="183">
        <v>1</v>
      </c>
      <c r="X3497" s="183"/>
      <c r="Y3497" s="166" t="s">
        <v>1509</v>
      </c>
      <c r="Z3497" s="166" t="s">
        <v>8005</v>
      </c>
      <c r="AA3497" s="165" t="s">
        <v>22734</v>
      </c>
      <c r="AB3497" s="166" t="s">
        <v>8007</v>
      </c>
      <c r="AC3497" s="166" t="s">
        <v>8008</v>
      </c>
      <c r="AD3497" s="942" t="s">
        <v>16932</v>
      </c>
      <c r="AE3497" s="166" t="s">
        <v>3772</v>
      </c>
      <c r="AF3497" s="166" t="s">
        <v>8005</v>
      </c>
      <c r="AG3497" s="165" t="s">
        <v>22734</v>
      </c>
      <c r="AH3497" s="166" t="s">
        <v>8009</v>
      </c>
      <c r="AI3497" s="186">
        <v>1.48</v>
      </c>
      <c r="AJ3497" s="184">
        <v>45</v>
      </c>
      <c r="AK3497" s="167">
        <f t="shared" si="505"/>
        <v>0.18246575342465751</v>
      </c>
      <c r="AL3497" s="167">
        <v>0</v>
      </c>
      <c r="AM3497" s="187">
        <f t="shared" si="506"/>
        <v>0.18246575342465751</v>
      </c>
      <c r="AN3497" s="167">
        <f t="shared" si="507"/>
        <v>0.18246575342465751</v>
      </c>
      <c r="AO3497" s="167">
        <v>0</v>
      </c>
      <c r="AP3497" s="167">
        <f t="shared" si="508"/>
        <v>0.18246575342465751</v>
      </c>
      <c r="AQ3497" s="167">
        <f>AP3497*30</f>
        <v>5.4739726027397255</v>
      </c>
      <c r="AR3497" s="193" t="s">
        <v>231</v>
      </c>
      <c r="AS3497" s="194" t="s">
        <v>431</v>
      </c>
      <c r="AT3497" s="166" t="s">
        <v>325</v>
      </c>
      <c r="AU3497" s="166" t="s">
        <v>1509</v>
      </c>
      <c r="AV3497" s="231" t="s">
        <v>8010</v>
      </c>
      <c r="AW3497" s="166" t="s">
        <v>234</v>
      </c>
      <c r="AX3497" s="447" t="s">
        <v>20401</v>
      </c>
      <c r="AY3497" s="2254"/>
      <c r="AZ3497" s="447" t="s">
        <v>20391</v>
      </c>
    </row>
    <row r="3498" spans="1:52" s="1395" customFormat="1" ht="15.95" customHeight="1" x14ac:dyDescent="0.25">
      <c r="A3498" s="353">
        <v>984</v>
      </c>
      <c r="B3498" s="354" t="s">
        <v>49</v>
      </c>
      <c r="C3498" s="366" t="s">
        <v>1509</v>
      </c>
      <c r="D3498" s="354" t="s">
        <v>19375</v>
      </c>
      <c r="E3498" s="354" t="s">
        <v>22474</v>
      </c>
      <c r="F3498" s="354" t="s">
        <v>22475</v>
      </c>
      <c r="G3498" s="354" t="s">
        <v>221</v>
      </c>
      <c r="H3498" s="354" t="s">
        <v>219</v>
      </c>
      <c r="I3498" s="354" t="s">
        <v>220</v>
      </c>
      <c r="J3498" s="354" t="s">
        <v>221</v>
      </c>
      <c r="K3498" s="354" t="s">
        <v>222</v>
      </c>
      <c r="L3498" s="354" t="s">
        <v>221</v>
      </c>
      <c r="M3498" s="354" t="s">
        <v>879</v>
      </c>
      <c r="N3498" s="360">
        <v>10</v>
      </c>
      <c r="O3498" s="360">
        <v>2</v>
      </c>
      <c r="P3498" s="360">
        <f>O3498*N3498</f>
        <v>20</v>
      </c>
      <c r="Q3498" s="503">
        <v>9</v>
      </c>
      <c r="R3498" s="357"/>
      <c r="S3498" s="357">
        <v>1</v>
      </c>
      <c r="T3498" s="357"/>
      <c r="U3498" s="357">
        <v>0</v>
      </c>
      <c r="V3498" s="357"/>
      <c r="W3498" s="357"/>
      <c r="X3498" s="357"/>
      <c r="Y3498" s="354" t="s">
        <v>1509</v>
      </c>
      <c r="Z3498" s="354" t="s">
        <v>8014</v>
      </c>
      <c r="AA3498" s="443" t="s">
        <v>22476</v>
      </c>
      <c r="AB3498" s="354" t="s">
        <v>3708</v>
      </c>
      <c r="AC3498" s="354" t="s">
        <v>22477</v>
      </c>
      <c r="AD3498" s="1152" t="s">
        <v>22478</v>
      </c>
      <c r="AE3498" s="354" t="s">
        <v>3708</v>
      </c>
      <c r="AF3498" s="354" t="s">
        <v>22479</v>
      </c>
      <c r="AG3498" s="443" t="s">
        <v>22476</v>
      </c>
      <c r="AH3498" s="354" t="s">
        <v>4810</v>
      </c>
      <c r="AI3498" s="360">
        <v>1.48</v>
      </c>
      <c r="AJ3498" s="503">
        <v>112</v>
      </c>
      <c r="AK3498" s="359">
        <f t="shared" si="505"/>
        <v>0.45413698630136984</v>
      </c>
      <c r="AL3498" s="359">
        <v>0</v>
      </c>
      <c r="AM3498" s="361">
        <f t="shared" si="506"/>
        <v>0.45413698630136984</v>
      </c>
      <c r="AN3498" s="359">
        <f t="shared" si="507"/>
        <v>0.45413698630136984</v>
      </c>
      <c r="AO3498" s="359">
        <v>0</v>
      </c>
      <c r="AP3498" s="359">
        <f t="shared" si="508"/>
        <v>0.45413698630136984</v>
      </c>
      <c r="AQ3498" s="359">
        <f>AP3498*30</f>
        <v>13.624109589041096</v>
      </c>
      <c r="AR3498" s="362" t="s">
        <v>231</v>
      </c>
      <c r="AS3498" s="363" t="s">
        <v>114</v>
      </c>
      <c r="AT3498" s="354" t="s">
        <v>325</v>
      </c>
      <c r="AU3498" s="354" t="s">
        <v>1509</v>
      </c>
      <c r="AV3498" s="770" t="s">
        <v>8017</v>
      </c>
      <c r="AW3498" s="354" t="s">
        <v>234</v>
      </c>
      <c r="AX3498" s="447" t="s">
        <v>22480</v>
      </c>
      <c r="AY3498" s="2252"/>
      <c r="AZ3498" s="447" t="s">
        <v>22481</v>
      </c>
    </row>
    <row r="3499" spans="1:52" s="55" customFormat="1" ht="15.95" customHeight="1" x14ac:dyDescent="0.25">
      <c r="A3499" s="353">
        <v>985</v>
      </c>
      <c r="B3499" s="354" t="s">
        <v>49</v>
      </c>
      <c r="C3499" s="366" t="s">
        <v>1509</v>
      </c>
      <c r="D3499" s="354" t="s">
        <v>17654</v>
      </c>
      <c r="E3499" s="354" t="s">
        <v>17650</v>
      </c>
      <c r="F3499" s="354" t="s">
        <v>17651</v>
      </c>
      <c r="G3499" s="354" t="s">
        <v>221</v>
      </c>
      <c r="H3499" s="354" t="s">
        <v>219</v>
      </c>
      <c r="I3499" s="354" t="s">
        <v>220</v>
      </c>
      <c r="J3499" s="354" t="s">
        <v>221</v>
      </c>
      <c r="K3499" s="354" t="s">
        <v>1599</v>
      </c>
      <c r="L3499" s="354" t="s">
        <v>221</v>
      </c>
      <c r="M3499" s="354" t="s">
        <v>1599</v>
      </c>
      <c r="N3499" s="360">
        <v>12</v>
      </c>
      <c r="O3499" s="360">
        <v>8</v>
      </c>
      <c r="P3499" s="360">
        <v>96</v>
      </c>
      <c r="Q3499" s="503">
        <v>4</v>
      </c>
      <c r="R3499" s="357"/>
      <c r="S3499" s="357">
        <v>1</v>
      </c>
      <c r="T3499" s="357"/>
      <c r="U3499" s="357">
        <v>0</v>
      </c>
      <c r="V3499" s="357"/>
      <c r="W3499" s="357"/>
      <c r="X3499" s="357"/>
      <c r="Y3499" s="354" t="s">
        <v>7616</v>
      </c>
      <c r="Z3499" s="354" t="s">
        <v>8021</v>
      </c>
      <c r="AA3499" s="443" t="s">
        <v>22735</v>
      </c>
      <c r="AB3499" s="354" t="s">
        <v>3529</v>
      </c>
      <c r="AC3499" s="354" t="s">
        <v>17652</v>
      </c>
      <c r="AD3499" s="1152" t="s">
        <v>17653</v>
      </c>
      <c r="AE3499" s="354" t="s">
        <v>3529</v>
      </c>
      <c r="AF3499" s="166" t="s">
        <v>8021</v>
      </c>
      <c r="AG3499" s="358" t="s">
        <v>22735</v>
      </c>
      <c r="AH3499" s="354" t="s">
        <v>4810</v>
      </c>
      <c r="AI3499" s="360">
        <v>1.48</v>
      </c>
      <c r="AJ3499" s="503">
        <v>450</v>
      </c>
      <c r="AK3499" s="359">
        <f t="shared" si="505"/>
        <v>1.8246575342465754</v>
      </c>
      <c r="AL3499" s="359">
        <v>0</v>
      </c>
      <c r="AM3499" s="361">
        <f t="shared" si="506"/>
        <v>1.8246575342465754</v>
      </c>
      <c r="AN3499" s="359">
        <f t="shared" si="507"/>
        <v>1.8246575342465754</v>
      </c>
      <c r="AO3499" s="359">
        <v>0</v>
      </c>
      <c r="AP3499" s="359">
        <f t="shared" si="508"/>
        <v>1.8246575342465754</v>
      </c>
      <c r="AQ3499" s="359">
        <f t="shared" si="497"/>
        <v>54.739726027397261</v>
      </c>
      <c r="AR3499" s="362" t="s">
        <v>231</v>
      </c>
      <c r="AS3499" s="363" t="s">
        <v>114</v>
      </c>
      <c r="AT3499" s="354" t="s">
        <v>325</v>
      </c>
      <c r="AU3499" s="354" t="s">
        <v>1509</v>
      </c>
      <c r="AV3499" s="770" t="s">
        <v>8024</v>
      </c>
      <c r="AW3499" s="354" t="s">
        <v>234</v>
      </c>
      <c r="AX3499" s="447" t="s">
        <v>20402</v>
      </c>
      <c r="AY3499" s="2254"/>
      <c r="AZ3499" s="447" t="s">
        <v>20392</v>
      </c>
    </row>
    <row r="3500" spans="1:52" s="55" customFormat="1" ht="15.95" customHeight="1" x14ac:dyDescent="0.25">
      <c r="A3500" s="182">
        <v>986</v>
      </c>
      <c r="B3500" s="354" t="s">
        <v>49</v>
      </c>
      <c r="C3500" s="366" t="s">
        <v>1509</v>
      </c>
      <c r="D3500" s="354" t="s">
        <v>16928</v>
      </c>
      <c r="E3500" s="354" t="s">
        <v>16922</v>
      </c>
      <c r="F3500" s="354" t="s">
        <v>16923</v>
      </c>
      <c r="G3500" s="354" t="s">
        <v>221</v>
      </c>
      <c r="H3500" s="354" t="s">
        <v>219</v>
      </c>
      <c r="I3500" s="354" t="s">
        <v>316</v>
      </c>
      <c r="J3500" s="354" t="s">
        <v>221</v>
      </c>
      <c r="K3500" s="354" t="s">
        <v>222</v>
      </c>
      <c r="L3500" s="272" t="s">
        <v>221</v>
      </c>
      <c r="M3500" s="272" t="s">
        <v>879</v>
      </c>
      <c r="N3500" s="360">
        <v>5</v>
      </c>
      <c r="O3500" s="360">
        <v>3</v>
      </c>
      <c r="P3500" s="360">
        <v>15</v>
      </c>
      <c r="Q3500" s="503">
        <v>4</v>
      </c>
      <c r="R3500" s="183"/>
      <c r="S3500" s="183">
        <v>0</v>
      </c>
      <c r="T3500" s="183"/>
      <c r="U3500" s="183">
        <v>0</v>
      </c>
      <c r="V3500" s="183"/>
      <c r="W3500" s="183">
        <v>1</v>
      </c>
      <c r="X3500" s="183"/>
      <c r="Y3500" s="166" t="s">
        <v>8025</v>
      </c>
      <c r="Z3500" s="166" t="s">
        <v>8026</v>
      </c>
      <c r="AA3500" s="203" t="s">
        <v>22736</v>
      </c>
      <c r="AB3500" s="166" t="s">
        <v>5600</v>
      </c>
      <c r="AC3500" s="166" t="s">
        <v>8027</v>
      </c>
      <c r="AD3500" s="166" t="s">
        <v>16927</v>
      </c>
      <c r="AE3500" s="166" t="s">
        <v>5600</v>
      </c>
      <c r="AF3500" s="166" t="s">
        <v>8026</v>
      </c>
      <c r="AG3500" s="165" t="s">
        <v>22736</v>
      </c>
      <c r="AH3500" s="166" t="s">
        <v>8028</v>
      </c>
      <c r="AI3500" s="186">
        <v>1.48</v>
      </c>
      <c r="AJ3500" s="184">
        <v>181</v>
      </c>
      <c r="AK3500" s="167">
        <f t="shared" si="505"/>
        <v>0.73391780821917807</v>
      </c>
      <c r="AL3500" s="167">
        <v>0</v>
      </c>
      <c r="AM3500" s="187">
        <f t="shared" si="506"/>
        <v>0.73391780821917807</v>
      </c>
      <c r="AN3500" s="167">
        <f t="shared" si="507"/>
        <v>0.73391780821917807</v>
      </c>
      <c r="AO3500" s="167">
        <v>0</v>
      </c>
      <c r="AP3500" s="167">
        <f t="shared" si="508"/>
        <v>0.73391780821917807</v>
      </c>
      <c r="AQ3500" s="167">
        <f>AP3500*30</f>
        <v>22.017534246575341</v>
      </c>
      <c r="AR3500" s="193" t="s">
        <v>231</v>
      </c>
      <c r="AS3500" s="194" t="s">
        <v>431</v>
      </c>
      <c r="AT3500" s="166" t="s">
        <v>325</v>
      </c>
      <c r="AU3500" s="166" t="s">
        <v>1509</v>
      </c>
      <c r="AV3500" s="231" t="s">
        <v>8029</v>
      </c>
      <c r="AW3500" s="166" t="s">
        <v>234</v>
      </c>
      <c r="AX3500" s="447" t="s">
        <v>20403</v>
      </c>
      <c r="AY3500" s="2254"/>
      <c r="AZ3500" s="447" t="s">
        <v>20393</v>
      </c>
    </row>
    <row r="3501" spans="1:52" s="1395" customFormat="1" ht="15.95" customHeight="1" x14ac:dyDescent="0.25">
      <c r="A3501" s="353">
        <v>987</v>
      </c>
      <c r="B3501" s="354" t="s">
        <v>49</v>
      </c>
      <c r="C3501" s="366" t="s">
        <v>1509</v>
      </c>
      <c r="D3501" s="354" t="s">
        <v>22501</v>
      </c>
      <c r="E3501" s="354" t="s">
        <v>22502</v>
      </c>
      <c r="F3501" s="354" t="s">
        <v>22503</v>
      </c>
      <c r="G3501" s="354" t="s">
        <v>221</v>
      </c>
      <c r="H3501" s="354" t="s">
        <v>219</v>
      </c>
      <c r="I3501" s="354" t="s">
        <v>316</v>
      </c>
      <c r="J3501" s="354" t="s">
        <v>221</v>
      </c>
      <c r="K3501" s="354" t="s">
        <v>222</v>
      </c>
      <c r="L3501" s="272" t="s">
        <v>221</v>
      </c>
      <c r="M3501" s="272" t="s">
        <v>879</v>
      </c>
      <c r="N3501" s="360">
        <v>5.5</v>
      </c>
      <c r="O3501" s="360">
        <v>1.7</v>
      </c>
      <c r="P3501" s="360">
        <f>O3501*N3501</f>
        <v>9.35</v>
      </c>
      <c r="Q3501" s="503">
        <v>3</v>
      </c>
      <c r="R3501" s="357"/>
      <c r="S3501" s="357">
        <v>1</v>
      </c>
      <c r="T3501" s="357"/>
      <c r="U3501" s="357">
        <v>0</v>
      </c>
      <c r="V3501" s="357"/>
      <c r="W3501" s="357"/>
      <c r="X3501" s="357"/>
      <c r="Y3501" s="354" t="s">
        <v>8033</v>
      </c>
      <c r="Z3501" s="354" t="s">
        <v>8034</v>
      </c>
      <c r="AA3501" s="443" t="s">
        <v>22504</v>
      </c>
      <c r="AB3501" s="354" t="s">
        <v>3708</v>
      </c>
      <c r="AC3501" s="354" t="s">
        <v>8035</v>
      </c>
      <c r="AD3501" s="271" t="s">
        <v>8036</v>
      </c>
      <c r="AE3501" s="354" t="s">
        <v>3708</v>
      </c>
      <c r="AF3501" s="354" t="s">
        <v>8034</v>
      </c>
      <c r="AG3501" s="443" t="s">
        <v>22504</v>
      </c>
      <c r="AH3501" s="354" t="s">
        <v>8037</v>
      </c>
      <c r="AI3501" s="360">
        <v>1.48</v>
      </c>
      <c r="AJ3501" s="503">
        <v>50</v>
      </c>
      <c r="AK3501" s="359">
        <f t="shared" si="505"/>
        <v>0.20273972602739726</v>
      </c>
      <c r="AL3501" s="359">
        <v>0</v>
      </c>
      <c r="AM3501" s="361">
        <f t="shared" si="506"/>
        <v>0.20273972602739726</v>
      </c>
      <c r="AN3501" s="359">
        <f t="shared" si="507"/>
        <v>0.20273972602739726</v>
      </c>
      <c r="AO3501" s="359">
        <v>0</v>
      </c>
      <c r="AP3501" s="359">
        <f t="shared" si="508"/>
        <v>0.20273972602739726</v>
      </c>
      <c r="AQ3501" s="359">
        <f>AP3501*30</f>
        <v>6.0821917808219181</v>
      </c>
      <c r="AR3501" s="362" t="s">
        <v>231</v>
      </c>
      <c r="AS3501" s="363" t="s">
        <v>431</v>
      </c>
      <c r="AT3501" s="354" t="s">
        <v>325</v>
      </c>
      <c r="AU3501" s="354" t="s">
        <v>1509</v>
      </c>
      <c r="AV3501" s="770" t="s">
        <v>8038</v>
      </c>
      <c r="AW3501" s="354" t="s">
        <v>234</v>
      </c>
      <c r="AX3501" s="447" t="s">
        <v>22505</v>
      </c>
      <c r="AY3501" s="2252"/>
      <c r="AZ3501" s="447" t="s">
        <v>22506</v>
      </c>
    </row>
    <row r="3502" spans="1:52" s="55" customFormat="1" ht="15.95" customHeight="1" x14ac:dyDescent="0.25">
      <c r="A3502" s="182">
        <v>988</v>
      </c>
      <c r="B3502" s="166" t="s">
        <v>49</v>
      </c>
      <c r="C3502" s="170" t="s">
        <v>1509</v>
      </c>
      <c r="D3502" s="166" t="s">
        <v>19376</v>
      </c>
      <c r="E3502" s="166" t="s">
        <v>8040</v>
      </c>
      <c r="F3502" s="166" t="s">
        <v>8041</v>
      </c>
      <c r="G3502" s="166"/>
      <c r="H3502" s="166" t="s">
        <v>219</v>
      </c>
      <c r="I3502" s="166" t="s">
        <v>220</v>
      </c>
      <c r="J3502" s="166" t="s">
        <v>221</v>
      </c>
      <c r="K3502" s="166" t="s">
        <v>222</v>
      </c>
      <c r="L3502" s="166" t="s">
        <v>317</v>
      </c>
      <c r="M3502" s="166">
        <v>0</v>
      </c>
      <c r="N3502" s="186">
        <v>1.5</v>
      </c>
      <c r="O3502" s="186">
        <v>1.6</v>
      </c>
      <c r="P3502" s="186">
        <v>2.4</v>
      </c>
      <c r="Q3502" s="184">
        <v>0</v>
      </c>
      <c r="R3502" s="183"/>
      <c r="S3502" s="183">
        <v>0</v>
      </c>
      <c r="T3502" s="183"/>
      <c r="U3502" s="183">
        <v>1</v>
      </c>
      <c r="V3502" s="183"/>
      <c r="W3502" s="183"/>
      <c r="X3502" s="183"/>
      <c r="Y3502" s="166" t="s">
        <v>8033</v>
      </c>
      <c r="Z3502" s="166" t="s">
        <v>8042</v>
      </c>
      <c r="AA3502" s="203" t="s">
        <v>22738</v>
      </c>
      <c r="AB3502" s="166" t="s">
        <v>3772</v>
      </c>
      <c r="AC3502" s="166" t="s">
        <v>8044</v>
      </c>
      <c r="AD3502" s="166" t="s">
        <v>8045</v>
      </c>
      <c r="AE3502" s="166" t="s">
        <v>3769</v>
      </c>
      <c r="AF3502" s="166" t="s">
        <v>8042</v>
      </c>
      <c r="AG3502" s="165" t="s">
        <v>22738</v>
      </c>
      <c r="AH3502" s="166" t="s">
        <v>8037</v>
      </c>
      <c r="AI3502" s="186">
        <v>1.48</v>
      </c>
      <c r="AJ3502" s="184">
        <v>186</v>
      </c>
      <c r="AK3502" s="167">
        <f t="shared" si="505"/>
        <v>0.75419178082191773</v>
      </c>
      <c r="AL3502" s="167">
        <v>0</v>
      </c>
      <c r="AM3502" s="187">
        <f t="shared" si="506"/>
        <v>0.75419178082191773</v>
      </c>
      <c r="AN3502" s="167">
        <f t="shared" si="507"/>
        <v>0.75419178082191773</v>
      </c>
      <c r="AO3502" s="167">
        <v>0</v>
      </c>
      <c r="AP3502" s="167">
        <f t="shared" si="508"/>
        <v>0.75419178082191773</v>
      </c>
      <c r="AQ3502" s="167">
        <f t="shared" ref="AQ3502:AQ3564" si="509">AP3502*30</f>
        <v>22.625753424657532</v>
      </c>
      <c r="AR3502" s="193" t="s">
        <v>231</v>
      </c>
      <c r="AS3502" s="194"/>
      <c r="AT3502" s="166" t="s">
        <v>325</v>
      </c>
      <c r="AU3502" s="166" t="s">
        <v>1509</v>
      </c>
      <c r="AV3502" s="231" t="s">
        <v>8046</v>
      </c>
      <c r="AW3502" s="166" t="s">
        <v>234</v>
      </c>
      <c r="AX3502" s="2254"/>
      <c r="AY3502" s="2254"/>
    </row>
    <row r="3503" spans="1:52" s="55" customFormat="1" ht="15.95" customHeight="1" x14ac:dyDescent="0.25">
      <c r="A3503" s="182">
        <v>989</v>
      </c>
      <c r="B3503" s="166" t="s">
        <v>49</v>
      </c>
      <c r="C3503" s="170" t="s">
        <v>1509</v>
      </c>
      <c r="D3503" s="166" t="s">
        <v>19377</v>
      </c>
      <c r="E3503" s="166" t="s">
        <v>8048</v>
      </c>
      <c r="F3503" s="166" t="s">
        <v>8049</v>
      </c>
      <c r="G3503" s="166"/>
      <c r="H3503" s="166" t="s">
        <v>219</v>
      </c>
      <c r="I3503" s="166" t="s">
        <v>220</v>
      </c>
      <c r="J3503" s="166" t="s">
        <v>317</v>
      </c>
      <c r="K3503" s="166">
        <v>0</v>
      </c>
      <c r="L3503" s="166" t="s">
        <v>317</v>
      </c>
      <c r="M3503" s="166">
        <v>0</v>
      </c>
      <c r="N3503" s="186">
        <v>3</v>
      </c>
      <c r="O3503" s="186">
        <v>2</v>
      </c>
      <c r="P3503" s="186">
        <v>6</v>
      </c>
      <c r="Q3503" s="184">
        <v>2</v>
      </c>
      <c r="R3503" s="183"/>
      <c r="S3503" s="183">
        <v>1</v>
      </c>
      <c r="T3503" s="183"/>
      <c r="U3503" s="183">
        <v>0</v>
      </c>
      <c r="V3503" s="183"/>
      <c r="W3503" s="183"/>
      <c r="X3503" s="183"/>
      <c r="Y3503" s="166" t="s">
        <v>8033</v>
      </c>
      <c r="Z3503" s="166" t="s">
        <v>8050</v>
      </c>
      <c r="AA3503" s="203" t="s">
        <v>22739</v>
      </c>
      <c r="AB3503" s="166" t="s">
        <v>7618</v>
      </c>
      <c r="AC3503" s="166" t="s">
        <v>8052</v>
      </c>
      <c r="AD3503" s="166" t="s">
        <v>8053</v>
      </c>
      <c r="AE3503" s="166" t="s">
        <v>3777</v>
      </c>
      <c r="AF3503" s="166" t="s">
        <v>8050</v>
      </c>
      <c r="AG3503" s="165" t="s">
        <v>22739</v>
      </c>
      <c r="AH3503" s="166" t="s">
        <v>8037</v>
      </c>
      <c r="AI3503" s="186">
        <v>1.48</v>
      </c>
      <c r="AJ3503" s="184">
        <v>105</v>
      </c>
      <c r="AK3503" s="167">
        <f t="shared" si="505"/>
        <v>0.42575342465753424</v>
      </c>
      <c r="AL3503" s="167">
        <v>0</v>
      </c>
      <c r="AM3503" s="187">
        <f t="shared" si="506"/>
        <v>0.42575342465753424</v>
      </c>
      <c r="AN3503" s="167">
        <f t="shared" si="507"/>
        <v>0.42575342465753424</v>
      </c>
      <c r="AO3503" s="167">
        <v>0</v>
      </c>
      <c r="AP3503" s="167">
        <f t="shared" si="508"/>
        <v>0.42575342465753424</v>
      </c>
      <c r="AQ3503" s="167">
        <f t="shared" si="509"/>
        <v>12.772602739726027</v>
      </c>
      <c r="AR3503" s="193" t="s">
        <v>231</v>
      </c>
      <c r="AS3503" s="194"/>
      <c r="AT3503" s="166" t="s">
        <v>325</v>
      </c>
      <c r="AU3503" s="166" t="s">
        <v>1509</v>
      </c>
      <c r="AV3503" s="231" t="s">
        <v>8054</v>
      </c>
      <c r="AW3503" s="166" t="s">
        <v>234</v>
      </c>
      <c r="AX3503" s="2254"/>
      <c r="AY3503" s="2254"/>
    </row>
    <row r="3504" spans="1:52" s="55" customFormat="1" ht="15.95" customHeight="1" x14ac:dyDescent="0.25">
      <c r="A3504" s="182">
        <v>990</v>
      </c>
      <c r="B3504" s="166" t="s">
        <v>50</v>
      </c>
      <c r="C3504" s="170" t="s">
        <v>1509</v>
      </c>
      <c r="D3504" s="166" t="s">
        <v>19378</v>
      </c>
      <c r="E3504" s="166" t="s">
        <v>8056</v>
      </c>
      <c r="F3504" s="166" t="s">
        <v>8057</v>
      </c>
      <c r="G3504" s="166" t="s">
        <v>958</v>
      </c>
      <c r="H3504" s="166" t="s">
        <v>219</v>
      </c>
      <c r="I3504" s="166" t="s">
        <v>316</v>
      </c>
      <c r="J3504" s="166" t="s">
        <v>221</v>
      </c>
      <c r="K3504" s="166" t="s">
        <v>222</v>
      </c>
      <c r="L3504" s="198" t="s">
        <v>221</v>
      </c>
      <c r="M3504" s="198" t="s">
        <v>222</v>
      </c>
      <c r="N3504" s="186">
        <v>2</v>
      </c>
      <c r="O3504" s="186">
        <v>1.5</v>
      </c>
      <c r="P3504" s="186">
        <v>3</v>
      </c>
      <c r="Q3504" s="184">
        <v>0</v>
      </c>
      <c r="R3504" s="183"/>
      <c r="S3504" s="183">
        <v>0</v>
      </c>
      <c r="T3504" s="183"/>
      <c r="U3504" s="183">
        <v>1</v>
      </c>
      <c r="V3504" s="183">
        <v>0</v>
      </c>
      <c r="W3504" s="183">
        <v>0</v>
      </c>
      <c r="X3504" s="183">
        <v>0</v>
      </c>
      <c r="Y3504" s="166" t="s">
        <v>790</v>
      </c>
      <c r="Z3504" s="166" t="s">
        <v>8058</v>
      </c>
      <c r="AA3504" s="203" t="s">
        <v>22740</v>
      </c>
      <c r="AB3504" s="201" t="s">
        <v>8060</v>
      </c>
      <c r="AC3504" s="166" t="s">
        <v>8061</v>
      </c>
      <c r="AD3504" s="2475" t="s">
        <v>25188</v>
      </c>
      <c r="AE3504" s="201" t="s">
        <v>5869</v>
      </c>
      <c r="AF3504" s="166" t="s">
        <v>8058</v>
      </c>
      <c r="AG3504" s="165" t="s">
        <v>22740</v>
      </c>
      <c r="AH3504" s="166" t="s">
        <v>790</v>
      </c>
      <c r="AI3504" s="186">
        <v>1.48</v>
      </c>
      <c r="AJ3504" s="184">
        <v>83</v>
      </c>
      <c r="AK3504" s="167">
        <f t="shared" si="505"/>
        <v>0.33654794520547948</v>
      </c>
      <c r="AL3504" s="167">
        <v>0</v>
      </c>
      <c r="AM3504" s="187">
        <f t="shared" si="506"/>
        <v>0.33654794520547948</v>
      </c>
      <c r="AN3504" s="167">
        <f t="shared" si="507"/>
        <v>0.33654794520547948</v>
      </c>
      <c r="AO3504" s="167">
        <v>0</v>
      </c>
      <c r="AP3504" s="167">
        <f t="shared" si="508"/>
        <v>0.33654794520547948</v>
      </c>
      <c r="AQ3504" s="167">
        <f t="shared" si="509"/>
        <v>10.096438356164384</v>
      </c>
      <c r="AR3504" s="193" t="s">
        <v>231</v>
      </c>
      <c r="AS3504" s="194" t="s">
        <v>431</v>
      </c>
      <c r="AT3504" s="166" t="s">
        <v>325</v>
      </c>
      <c r="AU3504" s="166" t="s">
        <v>1509</v>
      </c>
      <c r="AV3504" s="679" t="s">
        <v>8062</v>
      </c>
      <c r="AW3504" s="166" t="s">
        <v>234</v>
      </c>
      <c r="AX3504" s="2254"/>
      <c r="AY3504" s="2254"/>
    </row>
    <row r="3505" spans="1:53" s="55" customFormat="1" ht="15.95" customHeight="1" x14ac:dyDescent="0.25">
      <c r="A3505" s="182">
        <v>991</v>
      </c>
      <c r="B3505" s="166" t="s">
        <v>50</v>
      </c>
      <c r="C3505" s="170" t="s">
        <v>1509</v>
      </c>
      <c r="D3505" s="166" t="s">
        <v>19379</v>
      </c>
      <c r="E3505" s="166" t="s">
        <v>8064</v>
      </c>
      <c r="F3505" s="166" t="s">
        <v>8065</v>
      </c>
      <c r="G3505" s="166" t="s">
        <v>958</v>
      </c>
      <c r="H3505" s="166" t="s">
        <v>219</v>
      </c>
      <c r="I3505" s="166" t="s">
        <v>316</v>
      </c>
      <c r="J3505" s="166" t="s">
        <v>221</v>
      </c>
      <c r="K3505" s="166" t="s">
        <v>222</v>
      </c>
      <c r="L3505" s="198" t="s">
        <v>221</v>
      </c>
      <c r="M3505" s="198" t="s">
        <v>222</v>
      </c>
      <c r="N3505" s="186">
        <v>2</v>
      </c>
      <c r="O3505" s="186">
        <v>1.5</v>
      </c>
      <c r="P3505" s="186">
        <v>3</v>
      </c>
      <c r="Q3505" s="184">
        <v>0</v>
      </c>
      <c r="R3505" s="183"/>
      <c r="S3505" s="183">
        <v>0</v>
      </c>
      <c r="T3505" s="183"/>
      <c r="U3505" s="183">
        <v>1</v>
      </c>
      <c r="V3505" s="183">
        <v>0</v>
      </c>
      <c r="W3505" s="183">
        <v>0</v>
      </c>
      <c r="X3505" s="183">
        <v>0</v>
      </c>
      <c r="Y3505" s="166" t="s">
        <v>790</v>
      </c>
      <c r="Z3505" s="166" t="s">
        <v>8066</v>
      </c>
      <c r="AA3505" s="203" t="s">
        <v>22741</v>
      </c>
      <c r="AB3505" s="201" t="s">
        <v>5869</v>
      </c>
      <c r="AC3505" s="166" t="s">
        <v>25189</v>
      </c>
      <c r="AD3505" s="166" t="s">
        <v>8069</v>
      </c>
      <c r="AE3505" s="201" t="s">
        <v>5869</v>
      </c>
      <c r="AF3505" s="166" t="s">
        <v>8066</v>
      </c>
      <c r="AG3505" s="165" t="s">
        <v>22741</v>
      </c>
      <c r="AH3505" s="166" t="s">
        <v>790</v>
      </c>
      <c r="AI3505" s="186">
        <v>1.48</v>
      </c>
      <c r="AJ3505" s="184">
        <v>142</v>
      </c>
      <c r="AK3505" s="167">
        <f t="shared" si="505"/>
        <v>0.57578082191780822</v>
      </c>
      <c r="AL3505" s="167">
        <v>0</v>
      </c>
      <c r="AM3505" s="187">
        <f t="shared" si="506"/>
        <v>0.57578082191780822</v>
      </c>
      <c r="AN3505" s="167">
        <f t="shared" si="507"/>
        <v>0.57578082191780822</v>
      </c>
      <c r="AO3505" s="167">
        <v>0</v>
      </c>
      <c r="AP3505" s="167">
        <f t="shared" si="508"/>
        <v>0.57578082191780822</v>
      </c>
      <c r="AQ3505" s="167">
        <f t="shared" si="509"/>
        <v>17.273424657534246</v>
      </c>
      <c r="AR3505" s="193" t="s">
        <v>231</v>
      </c>
      <c r="AS3505" s="194" t="s">
        <v>431</v>
      </c>
      <c r="AT3505" s="166" t="s">
        <v>325</v>
      </c>
      <c r="AU3505" s="166" t="s">
        <v>1509</v>
      </c>
      <c r="AV3505" s="679" t="s">
        <v>8070</v>
      </c>
      <c r="AW3505" s="166" t="s">
        <v>234</v>
      </c>
      <c r="AX3505" s="2254"/>
      <c r="AY3505" s="2254"/>
    </row>
    <row r="3506" spans="1:53" s="55" customFormat="1" ht="15.95" customHeight="1" x14ac:dyDescent="0.25">
      <c r="A3506" s="182">
        <v>992</v>
      </c>
      <c r="B3506" s="166" t="s">
        <v>50</v>
      </c>
      <c r="C3506" s="170" t="s">
        <v>1509</v>
      </c>
      <c r="D3506" s="166" t="s">
        <v>8071</v>
      </c>
      <c r="E3506" s="166" t="s">
        <v>8072</v>
      </c>
      <c r="F3506" s="166" t="s">
        <v>8073</v>
      </c>
      <c r="G3506" s="166" t="s">
        <v>958</v>
      </c>
      <c r="H3506" s="166" t="s">
        <v>219</v>
      </c>
      <c r="I3506" s="166" t="s">
        <v>316</v>
      </c>
      <c r="J3506" s="166" t="s">
        <v>221</v>
      </c>
      <c r="K3506" s="166" t="s">
        <v>222</v>
      </c>
      <c r="L3506" s="198" t="s">
        <v>221</v>
      </c>
      <c r="M3506" s="198" t="s">
        <v>222</v>
      </c>
      <c r="N3506" s="186">
        <v>2</v>
      </c>
      <c r="O3506" s="186">
        <v>1.5</v>
      </c>
      <c r="P3506" s="186">
        <v>3</v>
      </c>
      <c r="Q3506" s="184">
        <v>2</v>
      </c>
      <c r="R3506" s="183"/>
      <c r="S3506" s="183">
        <v>0</v>
      </c>
      <c r="T3506" s="183"/>
      <c r="U3506" s="183">
        <v>0</v>
      </c>
      <c r="V3506" s="183">
        <v>0</v>
      </c>
      <c r="W3506" s="183">
        <v>0</v>
      </c>
      <c r="X3506" s="183">
        <v>0</v>
      </c>
      <c r="Y3506" s="166" t="s">
        <v>790</v>
      </c>
      <c r="Z3506" s="166" t="s">
        <v>8074</v>
      </c>
      <c r="AA3506" s="203" t="s">
        <v>22742</v>
      </c>
      <c r="AB3506" s="201" t="s">
        <v>8060</v>
      </c>
      <c r="AC3506" s="166" t="s">
        <v>25190</v>
      </c>
      <c r="AD3506" s="166" t="s">
        <v>8077</v>
      </c>
      <c r="AE3506" s="201" t="s">
        <v>5869</v>
      </c>
      <c r="AF3506" s="166" t="s">
        <v>8078</v>
      </c>
      <c r="AG3506" s="165" t="s">
        <v>22742</v>
      </c>
      <c r="AH3506" s="166" t="s">
        <v>790</v>
      </c>
      <c r="AI3506" s="186">
        <v>1.48</v>
      </c>
      <c r="AJ3506" s="184">
        <v>52</v>
      </c>
      <c r="AK3506" s="167">
        <f t="shared" si="505"/>
        <v>0.21084931506849314</v>
      </c>
      <c r="AL3506" s="167">
        <v>0</v>
      </c>
      <c r="AM3506" s="187">
        <f t="shared" si="506"/>
        <v>0.21084931506849314</v>
      </c>
      <c r="AN3506" s="167">
        <f t="shared" si="507"/>
        <v>0.21084931506849314</v>
      </c>
      <c r="AO3506" s="167">
        <v>0</v>
      </c>
      <c r="AP3506" s="167">
        <f t="shared" si="508"/>
        <v>0.21084931506849314</v>
      </c>
      <c r="AQ3506" s="167">
        <f t="shared" si="509"/>
        <v>6.3254794520547941</v>
      </c>
      <c r="AR3506" s="193" t="s">
        <v>231</v>
      </c>
      <c r="AS3506" s="194" t="s">
        <v>431</v>
      </c>
      <c r="AT3506" s="166" t="s">
        <v>325</v>
      </c>
      <c r="AU3506" s="166" t="s">
        <v>1509</v>
      </c>
      <c r="AV3506" s="679" t="s">
        <v>8079</v>
      </c>
      <c r="AW3506" s="166" t="s">
        <v>234</v>
      </c>
      <c r="AX3506" s="2254"/>
      <c r="AY3506" s="2254"/>
    </row>
    <row r="3507" spans="1:53" s="55" customFormat="1" ht="15.95" customHeight="1" x14ac:dyDescent="0.25">
      <c r="A3507" s="353">
        <v>993</v>
      </c>
      <c r="B3507" s="354" t="s">
        <v>50</v>
      </c>
      <c r="C3507" s="366" t="s">
        <v>1509</v>
      </c>
      <c r="D3507" s="354" t="s">
        <v>18440</v>
      </c>
      <c r="E3507" s="354" t="s">
        <v>18441</v>
      </c>
      <c r="F3507" s="354" t="s">
        <v>18442</v>
      </c>
      <c r="G3507" s="354" t="s">
        <v>221</v>
      </c>
      <c r="H3507" s="354" t="s">
        <v>219</v>
      </c>
      <c r="I3507" s="354" t="s">
        <v>220</v>
      </c>
      <c r="J3507" s="354" t="s">
        <v>221</v>
      </c>
      <c r="K3507" s="354" t="s">
        <v>222</v>
      </c>
      <c r="L3507" s="272" t="s">
        <v>221</v>
      </c>
      <c r="M3507" s="272" t="s">
        <v>879</v>
      </c>
      <c r="N3507" s="360">
        <v>7</v>
      </c>
      <c r="O3507" s="360">
        <v>6</v>
      </c>
      <c r="P3507" s="360">
        <f>O3507*N3507</f>
        <v>42</v>
      </c>
      <c r="Q3507" s="503">
        <v>2</v>
      </c>
      <c r="R3507" s="357"/>
      <c r="S3507" s="357">
        <v>1</v>
      </c>
      <c r="T3507" s="357"/>
      <c r="U3507" s="357">
        <v>0</v>
      </c>
      <c r="V3507" s="357">
        <v>0</v>
      </c>
      <c r="W3507" s="357">
        <v>0</v>
      </c>
      <c r="X3507" s="357">
        <v>0</v>
      </c>
      <c r="Y3507" s="354" t="s">
        <v>790</v>
      </c>
      <c r="Z3507" s="354" t="s">
        <v>8083</v>
      </c>
      <c r="AA3507" s="443" t="s">
        <v>22743</v>
      </c>
      <c r="AB3507" s="769" t="s">
        <v>8085</v>
      </c>
      <c r="AC3507" s="354" t="s">
        <v>18443</v>
      </c>
      <c r="AD3507" s="354" t="s">
        <v>18444</v>
      </c>
      <c r="AE3507" s="769" t="s">
        <v>8088</v>
      </c>
      <c r="AF3507" s="354" t="s">
        <v>8089</v>
      </c>
      <c r="AG3507" s="358" t="s">
        <v>22743</v>
      </c>
      <c r="AH3507" s="354" t="s">
        <v>790</v>
      </c>
      <c r="AI3507" s="360">
        <v>1.48</v>
      </c>
      <c r="AJ3507" s="503">
        <v>215</v>
      </c>
      <c r="AK3507" s="359">
        <f t="shared" si="505"/>
        <v>0.87178082191780815</v>
      </c>
      <c r="AL3507" s="359">
        <v>0</v>
      </c>
      <c r="AM3507" s="361">
        <f t="shared" si="506"/>
        <v>0.87178082191780815</v>
      </c>
      <c r="AN3507" s="359">
        <f t="shared" si="507"/>
        <v>0.87178082191780815</v>
      </c>
      <c r="AO3507" s="359">
        <v>0</v>
      </c>
      <c r="AP3507" s="359">
        <f t="shared" si="508"/>
        <v>0.87178082191780815</v>
      </c>
      <c r="AQ3507" s="359">
        <f>AP3507*30</f>
        <v>26.153424657534245</v>
      </c>
      <c r="AR3507" s="362" t="s">
        <v>231</v>
      </c>
      <c r="AS3507" s="363" t="s">
        <v>114</v>
      </c>
      <c r="AT3507" s="354" t="s">
        <v>325</v>
      </c>
      <c r="AU3507" s="354" t="s">
        <v>1509</v>
      </c>
      <c r="AV3507" s="923" t="s">
        <v>8090</v>
      </c>
      <c r="AW3507" s="354" t="s">
        <v>234</v>
      </c>
      <c r="AX3507" s="447" t="s">
        <v>18445</v>
      </c>
      <c r="AY3507" s="2252"/>
      <c r="AZ3507" s="447" t="s">
        <v>18446</v>
      </c>
      <c r="BA3507" s="1395"/>
    </row>
    <row r="3508" spans="1:53" s="55" customFormat="1" ht="15.95" customHeight="1" x14ac:dyDescent="0.25">
      <c r="A3508" s="182">
        <v>994</v>
      </c>
      <c r="B3508" s="166" t="s">
        <v>50</v>
      </c>
      <c r="C3508" s="170" t="s">
        <v>1509</v>
      </c>
      <c r="D3508" s="166" t="s">
        <v>19380</v>
      </c>
      <c r="E3508" s="166" t="s">
        <v>8092</v>
      </c>
      <c r="F3508" s="166" t="s">
        <v>8093</v>
      </c>
      <c r="G3508" s="166" t="s">
        <v>958</v>
      </c>
      <c r="H3508" s="166" t="s">
        <v>219</v>
      </c>
      <c r="I3508" s="166" t="s">
        <v>316</v>
      </c>
      <c r="J3508" s="166" t="s">
        <v>221</v>
      </c>
      <c r="K3508" s="166" t="s">
        <v>222</v>
      </c>
      <c r="L3508" s="166" t="s">
        <v>221</v>
      </c>
      <c r="M3508" s="166" t="s">
        <v>222</v>
      </c>
      <c r="N3508" s="186">
        <v>2</v>
      </c>
      <c r="O3508" s="186">
        <v>1.5</v>
      </c>
      <c r="P3508" s="186">
        <v>3</v>
      </c>
      <c r="Q3508" s="184">
        <v>2</v>
      </c>
      <c r="R3508" s="183"/>
      <c r="S3508" s="183">
        <v>0</v>
      </c>
      <c r="T3508" s="183"/>
      <c r="U3508" s="183">
        <v>0</v>
      </c>
      <c r="V3508" s="183">
        <v>0</v>
      </c>
      <c r="W3508" s="183">
        <v>0</v>
      </c>
      <c r="X3508" s="183">
        <v>0</v>
      </c>
      <c r="Y3508" s="166" t="s">
        <v>790</v>
      </c>
      <c r="Z3508" s="166" t="s">
        <v>8094</v>
      </c>
      <c r="AA3508" s="203" t="s">
        <v>22744</v>
      </c>
      <c r="AB3508" s="201" t="s">
        <v>8085</v>
      </c>
      <c r="AC3508" s="166" t="s">
        <v>8096</v>
      </c>
      <c r="AD3508" s="166" t="s">
        <v>8097</v>
      </c>
      <c r="AE3508" s="201" t="s">
        <v>8088</v>
      </c>
      <c r="AF3508" s="166" t="s">
        <v>8098</v>
      </c>
      <c r="AG3508" s="165" t="s">
        <v>22744</v>
      </c>
      <c r="AH3508" s="166" t="s">
        <v>790</v>
      </c>
      <c r="AI3508" s="186">
        <v>1.48</v>
      </c>
      <c r="AJ3508" s="184">
        <v>100</v>
      </c>
      <c r="AK3508" s="167">
        <f t="shared" si="505"/>
        <v>0.40547945205479452</v>
      </c>
      <c r="AL3508" s="167">
        <v>0</v>
      </c>
      <c r="AM3508" s="187">
        <f t="shared" si="506"/>
        <v>0.40547945205479452</v>
      </c>
      <c r="AN3508" s="167">
        <f t="shared" si="507"/>
        <v>0.40547945205479452</v>
      </c>
      <c r="AO3508" s="167">
        <v>0</v>
      </c>
      <c r="AP3508" s="167">
        <f t="shared" si="508"/>
        <v>0.40547945205479452</v>
      </c>
      <c r="AQ3508" s="167">
        <f t="shared" si="509"/>
        <v>12.164383561643836</v>
      </c>
      <c r="AR3508" s="193" t="s">
        <v>231</v>
      </c>
      <c r="AS3508" s="194"/>
      <c r="AT3508" s="166" t="s">
        <v>325</v>
      </c>
      <c r="AU3508" s="166" t="s">
        <v>1509</v>
      </c>
      <c r="AV3508" s="679" t="s">
        <v>8099</v>
      </c>
      <c r="AW3508" s="166" t="s">
        <v>234</v>
      </c>
      <c r="AX3508" s="2254"/>
      <c r="AY3508" s="2254"/>
    </row>
    <row r="3509" spans="1:53" s="55" customFormat="1" ht="15.95" customHeight="1" x14ac:dyDescent="0.25">
      <c r="A3509" s="353">
        <v>995</v>
      </c>
      <c r="B3509" s="354" t="s">
        <v>50</v>
      </c>
      <c r="C3509" s="366" t="s">
        <v>1509</v>
      </c>
      <c r="D3509" s="354" t="s">
        <v>18473</v>
      </c>
      <c r="E3509" s="354" t="s">
        <v>18474</v>
      </c>
      <c r="F3509" s="354" t="s">
        <v>18475</v>
      </c>
      <c r="G3509" s="354" t="s">
        <v>221</v>
      </c>
      <c r="H3509" s="354" t="s">
        <v>219</v>
      </c>
      <c r="I3509" s="354" t="s">
        <v>18476</v>
      </c>
      <c r="J3509" s="354" t="s">
        <v>221</v>
      </c>
      <c r="K3509" s="354" t="s">
        <v>7095</v>
      </c>
      <c r="L3509" s="354" t="s">
        <v>221</v>
      </c>
      <c r="M3509" s="354" t="s">
        <v>7095</v>
      </c>
      <c r="N3509" s="360">
        <v>2.8</v>
      </c>
      <c r="O3509" s="360">
        <v>1.8</v>
      </c>
      <c r="P3509" s="360">
        <f>O3509*N3509</f>
        <v>5.04</v>
      </c>
      <c r="Q3509" s="503">
        <v>1</v>
      </c>
      <c r="R3509" s="357"/>
      <c r="S3509" s="357">
        <v>0</v>
      </c>
      <c r="T3509" s="357"/>
      <c r="U3509" s="357">
        <v>0</v>
      </c>
      <c r="V3509" s="357">
        <v>0</v>
      </c>
      <c r="W3509" s="357">
        <v>0</v>
      </c>
      <c r="X3509" s="357">
        <v>0</v>
      </c>
      <c r="Y3509" s="354" t="s">
        <v>790</v>
      </c>
      <c r="Z3509" s="354" t="s">
        <v>8103</v>
      </c>
      <c r="AA3509" s="443" t="s">
        <v>22745</v>
      </c>
      <c r="AB3509" s="769" t="s">
        <v>18477</v>
      </c>
      <c r="AC3509" s="354" t="s">
        <v>8105</v>
      </c>
      <c r="AD3509" s="271" t="s">
        <v>18478</v>
      </c>
      <c r="AE3509" s="769" t="s">
        <v>18477</v>
      </c>
      <c r="AF3509" s="354" t="s">
        <v>8106</v>
      </c>
      <c r="AG3509" s="358" t="s">
        <v>22745</v>
      </c>
      <c r="AH3509" s="354" t="s">
        <v>790</v>
      </c>
      <c r="AI3509" s="360">
        <v>1.48</v>
      </c>
      <c r="AJ3509" s="503">
        <v>29</v>
      </c>
      <c r="AK3509" s="359">
        <f t="shared" si="505"/>
        <v>0.11758904109589041</v>
      </c>
      <c r="AL3509" s="359">
        <v>0</v>
      </c>
      <c r="AM3509" s="361">
        <f t="shared" si="506"/>
        <v>0.11758904109589041</v>
      </c>
      <c r="AN3509" s="359">
        <f t="shared" ref="AN3509:AN3540" si="510">AK3509</f>
        <v>0.11758904109589041</v>
      </c>
      <c r="AO3509" s="359">
        <v>0</v>
      </c>
      <c r="AP3509" s="359">
        <f t="shared" ref="AP3509:AP3540" si="511">AN3509+AO3509</f>
        <v>0.11758904109589041</v>
      </c>
      <c r="AQ3509" s="359">
        <f>AP3509*30</f>
        <v>3.5276712328767124</v>
      </c>
      <c r="AR3509" s="362" t="s">
        <v>231</v>
      </c>
      <c r="AS3509" s="363" t="s">
        <v>431</v>
      </c>
      <c r="AT3509" s="354" t="s">
        <v>325</v>
      </c>
      <c r="AU3509" s="354" t="s">
        <v>1509</v>
      </c>
      <c r="AV3509" s="923" t="s">
        <v>8107</v>
      </c>
      <c r="AW3509" s="354" t="s">
        <v>234</v>
      </c>
      <c r="AX3509" s="447" t="s">
        <v>18479</v>
      </c>
      <c r="AY3509" s="2252"/>
      <c r="AZ3509" s="447" t="s">
        <v>18480</v>
      </c>
      <c r="BA3509" s="1395"/>
    </row>
    <row r="3510" spans="1:53" s="1395" customFormat="1" ht="15.95" customHeight="1" x14ac:dyDescent="0.2">
      <c r="A3510" s="353">
        <v>996</v>
      </c>
      <c r="B3510" s="354" t="s">
        <v>50</v>
      </c>
      <c r="C3510" s="366" t="s">
        <v>1509</v>
      </c>
      <c r="D3510" s="939" t="s">
        <v>19381</v>
      </c>
      <c r="E3510" s="354" t="s">
        <v>21035</v>
      </c>
      <c r="F3510" s="354" t="s">
        <v>21036</v>
      </c>
      <c r="G3510" s="354" t="s">
        <v>221</v>
      </c>
      <c r="H3510" s="354" t="s">
        <v>219</v>
      </c>
      <c r="I3510" s="354" t="s">
        <v>316</v>
      </c>
      <c r="J3510" s="354" t="s">
        <v>221</v>
      </c>
      <c r="K3510" s="354" t="s">
        <v>21037</v>
      </c>
      <c r="L3510" s="272" t="s">
        <v>221</v>
      </c>
      <c r="M3510" s="272" t="s">
        <v>222</v>
      </c>
      <c r="N3510" s="360">
        <v>4</v>
      </c>
      <c r="O3510" s="360">
        <v>2</v>
      </c>
      <c r="P3510" s="360">
        <f>O3510*N3510</f>
        <v>8</v>
      </c>
      <c r="Q3510" s="503">
        <v>2</v>
      </c>
      <c r="R3510" s="357"/>
      <c r="S3510" s="357">
        <v>0</v>
      </c>
      <c r="T3510" s="357"/>
      <c r="U3510" s="357">
        <v>0</v>
      </c>
      <c r="V3510" s="357">
        <v>0</v>
      </c>
      <c r="W3510" s="357">
        <v>0</v>
      </c>
      <c r="X3510" s="357">
        <v>0</v>
      </c>
      <c r="Y3510" s="354" t="s">
        <v>790</v>
      </c>
      <c r="Z3510" s="354" t="s">
        <v>8112</v>
      </c>
      <c r="AA3510" s="443" t="s">
        <v>21038</v>
      </c>
      <c r="AB3510" s="769" t="s">
        <v>8085</v>
      </c>
      <c r="AC3510" s="354" t="s">
        <v>8114</v>
      </c>
      <c r="AD3510" s="354" t="s">
        <v>21039</v>
      </c>
      <c r="AE3510" s="769" t="s">
        <v>8088</v>
      </c>
      <c r="AF3510" s="354" t="s">
        <v>8116</v>
      </c>
      <c r="AG3510" s="443" t="s">
        <v>21038</v>
      </c>
      <c r="AH3510" s="354" t="s">
        <v>790</v>
      </c>
      <c r="AI3510" s="360">
        <v>1.48</v>
      </c>
      <c r="AJ3510" s="503">
        <v>96</v>
      </c>
      <c r="AK3510" s="359">
        <f t="shared" si="505"/>
        <v>0.38926027397260271</v>
      </c>
      <c r="AL3510" s="359">
        <v>0</v>
      </c>
      <c r="AM3510" s="361">
        <f t="shared" si="506"/>
        <v>0.38926027397260271</v>
      </c>
      <c r="AN3510" s="359">
        <f t="shared" si="510"/>
        <v>0.38926027397260271</v>
      </c>
      <c r="AO3510" s="359">
        <v>0</v>
      </c>
      <c r="AP3510" s="359">
        <f t="shared" si="511"/>
        <v>0.38926027397260271</v>
      </c>
      <c r="AQ3510" s="359">
        <f>AP3510*30</f>
        <v>11.677808219178081</v>
      </c>
      <c r="AR3510" s="362" t="s">
        <v>231</v>
      </c>
      <c r="AS3510" s="363" t="s">
        <v>431</v>
      </c>
      <c r="AT3510" s="354" t="s">
        <v>325</v>
      </c>
      <c r="AU3510" s="354" t="s">
        <v>1509</v>
      </c>
      <c r="AV3510" s="940" t="s">
        <v>8117</v>
      </c>
      <c r="AW3510" s="354" t="s">
        <v>234</v>
      </c>
      <c r="AX3510" s="447" t="s">
        <v>25388</v>
      </c>
      <c r="AY3510" s="2252"/>
      <c r="AZ3510" s="447" t="s">
        <v>21040</v>
      </c>
    </row>
    <row r="3511" spans="1:53" s="55" customFormat="1" ht="15.95" customHeight="1" x14ac:dyDescent="0.25">
      <c r="A3511" s="182">
        <v>997</v>
      </c>
      <c r="B3511" s="166" t="s">
        <v>50</v>
      </c>
      <c r="C3511" s="170" t="s">
        <v>1509</v>
      </c>
      <c r="D3511" s="194" t="s">
        <v>19382</v>
      </c>
      <c r="E3511" s="166" t="s">
        <v>8119</v>
      </c>
      <c r="F3511" s="166" t="s">
        <v>8120</v>
      </c>
      <c r="G3511" s="166" t="s">
        <v>958</v>
      </c>
      <c r="H3511" s="166" t="s">
        <v>219</v>
      </c>
      <c r="I3511" s="166" t="s">
        <v>316</v>
      </c>
      <c r="J3511" s="166" t="s">
        <v>317</v>
      </c>
      <c r="K3511" s="166">
        <v>0</v>
      </c>
      <c r="L3511" s="166" t="s">
        <v>317</v>
      </c>
      <c r="M3511" s="166">
        <v>0</v>
      </c>
      <c r="N3511" s="186">
        <v>2</v>
      </c>
      <c r="O3511" s="186">
        <v>1.5</v>
      </c>
      <c r="P3511" s="186">
        <v>3</v>
      </c>
      <c r="Q3511" s="184">
        <v>1</v>
      </c>
      <c r="R3511" s="183"/>
      <c r="S3511" s="183">
        <v>0</v>
      </c>
      <c r="T3511" s="183"/>
      <c r="U3511" s="183">
        <v>0</v>
      </c>
      <c r="V3511" s="183">
        <v>0</v>
      </c>
      <c r="W3511" s="183">
        <v>0</v>
      </c>
      <c r="X3511" s="183">
        <v>0</v>
      </c>
      <c r="Y3511" s="166" t="s">
        <v>790</v>
      </c>
      <c r="Z3511" s="166" t="s">
        <v>8121</v>
      </c>
      <c r="AA3511" s="203" t="s">
        <v>22746</v>
      </c>
      <c r="AB3511" s="201" t="s">
        <v>8123</v>
      </c>
      <c r="AC3511" s="166" t="s">
        <v>8124</v>
      </c>
      <c r="AD3511" s="1150" t="s">
        <v>25192</v>
      </c>
      <c r="AE3511" s="201" t="s">
        <v>3801</v>
      </c>
      <c r="AF3511" s="166" t="s">
        <v>8125</v>
      </c>
      <c r="AG3511" s="165" t="s">
        <v>22746</v>
      </c>
      <c r="AH3511" s="166" t="s">
        <v>790</v>
      </c>
      <c r="AI3511" s="186">
        <v>1.48</v>
      </c>
      <c r="AJ3511" s="184">
        <v>29</v>
      </c>
      <c r="AK3511" s="167">
        <f t="shared" si="505"/>
        <v>0.11758904109589041</v>
      </c>
      <c r="AL3511" s="167">
        <v>0</v>
      </c>
      <c r="AM3511" s="187">
        <f t="shared" si="506"/>
        <v>0.11758904109589041</v>
      </c>
      <c r="AN3511" s="167">
        <f t="shared" si="510"/>
        <v>0.11758904109589041</v>
      </c>
      <c r="AO3511" s="167">
        <v>0</v>
      </c>
      <c r="AP3511" s="167">
        <f t="shared" si="511"/>
        <v>0.11758904109589041</v>
      </c>
      <c r="AQ3511" s="167">
        <f t="shared" si="509"/>
        <v>3.5276712328767124</v>
      </c>
      <c r="AR3511" s="193" t="s">
        <v>231</v>
      </c>
      <c r="AS3511" s="194"/>
      <c r="AT3511" s="166" t="s">
        <v>325</v>
      </c>
      <c r="AU3511" s="166" t="s">
        <v>1509</v>
      </c>
      <c r="AV3511" s="679" t="s">
        <v>8126</v>
      </c>
      <c r="AW3511" s="166" t="s">
        <v>234</v>
      </c>
      <c r="AX3511" s="2254"/>
      <c r="AY3511" s="2254"/>
    </row>
    <row r="3512" spans="1:53" s="55" customFormat="1" ht="15.95" customHeight="1" x14ac:dyDescent="0.25">
      <c r="A3512" s="353">
        <v>998</v>
      </c>
      <c r="B3512" s="354" t="s">
        <v>50</v>
      </c>
      <c r="C3512" s="366" t="s">
        <v>1509</v>
      </c>
      <c r="D3512" s="363" t="s">
        <v>18108</v>
      </c>
      <c r="E3512" s="354" t="s">
        <v>18109</v>
      </c>
      <c r="F3512" s="354" t="s">
        <v>18110</v>
      </c>
      <c r="G3512" s="354" t="s">
        <v>221</v>
      </c>
      <c r="H3512" s="354" t="s">
        <v>219</v>
      </c>
      <c r="I3512" s="354" t="s">
        <v>316</v>
      </c>
      <c r="J3512" s="354" t="s">
        <v>221</v>
      </c>
      <c r="K3512" s="354" t="s">
        <v>222</v>
      </c>
      <c r="L3512" s="354" t="s">
        <v>221</v>
      </c>
      <c r="M3512" s="354" t="s">
        <v>9103</v>
      </c>
      <c r="N3512" s="360">
        <v>6</v>
      </c>
      <c r="O3512" s="360">
        <v>3</v>
      </c>
      <c r="P3512" s="360">
        <f>O3512*N3512</f>
        <v>18</v>
      </c>
      <c r="Q3512" s="503">
        <v>3</v>
      </c>
      <c r="R3512" s="357"/>
      <c r="S3512" s="357">
        <v>1</v>
      </c>
      <c r="T3512" s="357"/>
      <c r="U3512" s="357">
        <v>0</v>
      </c>
      <c r="V3512" s="357">
        <v>0</v>
      </c>
      <c r="W3512" s="357">
        <v>0</v>
      </c>
      <c r="X3512" s="357">
        <v>0</v>
      </c>
      <c r="Y3512" s="354" t="s">
        <v>790</v>
      </c>
      <c r="Z3512" s="354" t="s">
        <v>8130</v>
      </c>
      <c r="AA3512" s="443" t="s">
        <v>22747</v>
      </c>
      <c r="AB3512" s="769" t="s">
        <v>8123</v>
      </c>
      <c r="AC3512" s="354" t="s">
        <v>18111</v>
      </c>
      <c r="AD3512" s="354" t="s">
        <v>18112</v>
      </c>
      <c r="AE3512" s="769" t="s">
        <v>3801</v>
      </c>
      <c r="AF3512" s="354" t="s">
        <v>8134</v>
      </c>
      <c r="AG3512" s="358" t="s">
        <v>22747</v>
      </c>
      <c r="AH3512" s="354" t="s">
        <v>790</v>
      </c>
      <c r="AI3512" s="360">
        <v>1.48</v>
      </c>
      <c r="AJ3512" s="503">
        <v>83</v>
      </c>
      <c r="AK3512" s="359">
        <f t="shared" si="505"/>
        <v>0.33654794520547948</v>
      </c>
      <c r="AL3512" s="359">
        <v>0</v>
      </c>
      <c r="AM3512" s="361">
        <f t="shared" si="506"/>
        <v>0.33654794520547948</v>
      </c>
      <c r="AN3512" s="359">
        <f t="shared" si="510"/>
        <v>0.33654794520547948</v>
      </c>
      <c r="AO3512" s="359">
        <v>0</v>
      </c>
      <c r="AP3512" s="359">
        <f t="shared" si="511"/>
        <v>0.33654794520547948</v>
      </c>
      <c r="AQ3512" s="359">
        <f>AP3512*30</f>
        <v>10.096438356164384</v>
      </c>
      <c r="AR3512" s="362" t="s">
        <v>231</v>
      </c>
      <c r="AS3512" s="363" t="s">
        <v>431</v>
      </c>
      <c r="AT3512" s="354" t="s">
        <v>325</v>
      </c>
      <c r="AU3512" s="354" t="s">
        <v>1509</v>
      </c>
      <c r="AV3512" s="923" t="s">
        <v>8135</v>
      </c>
      <c r="AW3512" s="354" t="s">
        <v>234</v>
      </c>
      <c r="AX3512" s="447" t="s">
        <v>20564</v>
      </c>
      <c r="AY3512" s="2252"/>
      <c r="AZ3512" s="447" t="s">
        <v>20075</v>
      </c>
    </row>
    <row r="3513" spans="1:53" s="55" customFormat="1" ht="15.95" customHeight="1" x14ac:dyDescent="0.25">
      <c r="A3513" s="182">
        <v>999</v>
      </c>
      <c r="B3513" s="166" t="s">
        <v>50</v>
      </c>
      <c r="C3513" s="170" t="s">
        <v>1509</v>
      </c>
      <c r="D3513" s="194" t="s">
        <v>19383</v>
      </c>
      <c r="E3513" s="166" t="s">
        <v>8137</v>
      </c>
      <c r="F3513" s="166" t="s">
        <v>8138</v>
      </c>
      <c r="G3513" s="166" t="s">
        <v>958</v>
      </c>
      <c r="H3513" s="166" t="s">
        <v>219</v>
      </c>
      <c r="I3513" s="166" t="s">
        <v>316</v>
      </c>
      <c r="J3513" s="166" t="s">
        <v>221</v>
      </c>
      <c r="K3513" s="166" t="s">
        <v>8111</v>
      </c>
      <c r="L3513" s="166" t="s">
        <v>317</v>
      </c>
      <c r="M3513" s="166">
        <v>0</v>
      </c>
      <c r="N3513" s="186">
        <v>2</v>
      </c>
      <c r="O3513" s="186">
        <v>1.5</v>
      </c>
      <c r="P3513" s="186">
        <v>3</v>
      </c>
      <c r="Q3513" s="184">
        <v>2</v>
      </c>
      <c r="R3513" s="183"/>
      <c r="S3513" s="183">
        <v>0</v>
      </c>
      <c r="T3513" s="183"/>
      <c r="U3513" s="183">
        <v>0</v>
      </c>
      <c r="V3513" s="183">
        <v>0</v>
      </c>
      <c r="W3513" s="183">
        <v>0</v>
      </c>
      <c r="X3513" s="183">
        <v>0</v>
      </c>
      <c r="Y3513" s="166" t="s">
        <v>790</v>
      </c>
      <c r="Z3513" s="166" t="s">
        <v>8139</v>
      </c>
      <c r="AA3513" s="203" t="s">
        <v>22748</v>
      </c>
      <c r="AB3513" s="201" t="s">
        <v>3801</v>
      </c>
      <c r="AC3513" s="166" t="s">
        <v>8141</v>
      </c>
      <c r="AD3513" s="198" t="s">
        <v>8142</v>
      </c>
      <c r="AE3513" s="201" t="s">
        <v>3801</v>
      </c>
      <c r="AF3513" s="166" t="s">
        <v>8139</v>
      </c>
      <c r="AG3513" s="165" t="s">
        <v>22748</v>
      </c>
      <c r="AH3513" s="166" t="s">
        <v>790</v>
      </c>
      <c r="AI3513" s="186">
        <v>1.48</v>
      </c>
      <c r="AJ3513" s="184">
        <v>71</v>
      </c>
      <c r="AK3513" s="167">
        <f t="shared" si="505"/>
        <v>0.28789041095890411</v>
      </c>
      <c r="AL3513" s="167">
        <v>0</v>
      </c>
      <c r="AM3513" s="187">
        <f t="shared" si="506"/>
        <v>0.28789041095890411</v>
      </c>
      <c r="AN3513" s="167">
        <f t="shared" si="510"/>
        <v>0.28789041095890411</v>
      </c>
      <c r="AO3513" s="167">
        <v>0</v>
      </c>
      <c r="AP3513" s="167">
        <f t="shared" si="511"/>
        <v>0.28789041095890411</v>
      </c>
      <c r="AQ3513" s="167">
        <f t="shared" si="509"/>
        <v>8.636712328767123</v>
      </c>
      <c r="AR3513" s="193" t="s">
        <v>231</v>
      </c>
      <c r="AS3513" s="194"/>
      <c r="AT3513" s="166" t="s">
        <v>325</v>
      </c>
      <c r="AU3513" s="166" t="s">
        <v>1509</v>
      </c>
      <c r="AV3513" s="679" t="s">
        <v>8143</v>
      </c>
      <c r="AW3513" s="166" t="s">
        <v>234</v>
      </c>
      <c r="AX3513" s="2254"/>
      <c r="AY3513" s="2254"/>
    </row>
    <row r="3514" spans="1:53" s="55" customFormat="1" ht="15.95" customHeight="1" x14ac:dyDescent="0.25">
      <c r="A3514" s="182">
        <v>1000</v>
      </c>
      <c r="B3514" s="166" t="s">
        <v>50</v>
      </c>
      <c r="C3514" s="170" t="s">
        <v>1509</v>
      </c>
      <c r="D3514" s="194" t="s">
        <v>19384</v>
      </c>
      <c r="E3514" s="166" t="s">
        <v>8145</v>
      </c>
      <c r="F3514" s="166" t="s">
        <v>8146</v>
      </c>
      <c r="G3514" s="166" t="s">
        <v>958</v>
      </c>
      <c r="H3514" s="166" t="s">
        <v>219</v>
      </c>
      <c r="I3514" s="166" t="s">
        <v>316</v>
      </c>
      <c r="J3514" s="166" t="s">
        <v>221</v>
      </c>
      <c r="K3514" s="166" t="s">
        <v>222</v>
      </c>
      <c r="L3514" s="198" t="s">
        <v>221</v>
      </c>
      <c r="M3514" s="198" t="s">
        <v>222</v>
      </c>
      <c r="N3514" s="186">
        <v>2</v>
      </c>
      <c r="O3514" s="186">
        <v>1.5</v>
      </c>
      <c r="P3514" s="186">
        <v>3</v>
      </c>
      <c r="Q3514" s="184">
        <v>0</v>
      </c>
      <c r="R3514" s="183"/>
      <c r="S3514" s="183">
        <v>0</v>
      </c>
      <c r="T3514" s="183"/>
      <c r="U3514" s="183">
        <v>1</v>
      </c>
      <c r="V3514" s="183">
        <v>0</v>
      </c>
      <c r="W3514" s="183">
        <v>0</v>
      </c>
      <c r="X3514" s="183">
        <v>0</v>
      </c>
      <c r="Y3514" s="166" t="s">
        <v>790</v>
      </c>
      <c r="Z3514" s="166" t="s">
        <v>8147</v>
      </c>
      <c r="AA3514" s="203" t="s">
        <v>22749</v>
      </c>
      <c r="AB3514" s="201" t="s">
        <v>3806</v>
      </c>
      <c r="AC3514" s="166" t="s">
        <v>8149</v>
      </c>
      <c r="AD3514" s="166" t="s">
        <v>8150</v>
      </c>
      <c r="AE3514" s="201" t="s">
        <v>3806</v>
      </c>
      <c r="AF3514" s="166" t="s">
        <v>8151</v>
      </c>
      <c r="AG3514" s="165" t="s">
        <v>22749</v>
      </c>
      <c r="AH3514" s="166" t="s">
        <v>790</v>
      </c>
      <c r="AI3514" s="186">
        <v>1.48</v>
      </c>
      <c r="AJ3514" s="184">
        <v>68</v>
      </c>
      <c r="AK3514" s="167">
        <f t="shared" si="505"/>
        <v>0.27572602739726026</v>
      </c>
      <c r="AL3514" s="167">
        <v>0</v>
      </c>
      <c r="AM3514" s="187">
        <f t="shared" si="506"/>
        <v>0.27572602739726026</v>
      </c>
      <c r="AN3514" s="167">
        <f t="shared" si="510"/>
        <v>0.27572602739726026</v>
      </c>
      <c r="AO3514" s="167">
        <v>0</v>
      </c>
      <c r="AP3514" s="167">
        <f t="shared" si="511"/>
        <v>0.27572602739726026</v>
      </c>
      <c r="AQ3514" s="167">
        <f t="shared" si="509"/>
        <v>8.2717808219178082</v>
      </c>
      <c r="AR3514" s="193" t="s">
        <v>231</v>
      </c>
      <c r="AS3514" s="194" t="s">
        <v>431</v>
      </c>
      <c r="AT3514" s="166" t="s">
        <v>325</v>
      </c>
      <c r="AU3514" s="166" t="s">
        <v>1509</v>
      </c>
      <c r="AV3514" s="679" t="s">
        <v>8152</v>
      </c>
      <c r="AW3514" s="166" t="s">
        <v>234</v>
      </c>
      <c r="AX3514" s="2254"/>
      <c r="AY3514" s="2254"/>
    </row>
    <row r="3515" spans="1:53" s="55" customFormat="1" ht="15.95" customHeight="1" x14ac:dyDescent="0.25">
      <c r="A3515" s="182">
        <v>1001</v>
      </c>
      <c r="B3515" s="166" t="s">
        <v>50</v>
      </c>
      <c r="C3515" s="170" t="s">
        <v>1509</v>
      </c>
      <c r="D3515" s="194" t="s">
        <v>24193</v>
      </c>
      <c r="E3515" s="166" t="s">
        <v>8153</v>
      </c>
      <c r="F3515" s="166" t="s">
        <v>8154</v>
      </c>
      <c r="G3515" s="166" t="s">
        <v>958</v>
      </c>
      <c r="H3515" s="166" t="s">
        <v>219</v>
      </c>
      <c r="I3515" s="166" t="s">
        <v>316</v>
      </c>
      <c r="J3515" s="166" t="s">
        <v>221</v>
      </c>
      <c r="K3515" s="166" t="s">
        <v>222</v>
      </c>
      <c r="L3515" s="166" t="s">
        <v>221</v>
      </c>
      <c r="M3515" s="166" t="s">
        <v>222</v>
      </c>
      <c r="N3515" s="186">
        <v>2</v>
      </c>
      <c r="O3515" s="186">
        <v>1.5</v>
      </c>
      <c r="P3515" s="186">
        <v>3</v>
      </c>
      <c r="Q3515" s="184">
        <v>2</v>
      </c>
      <c r="R3515" s="183"/>
      <c r="S3515" s="183">
        <v>0</v>
      </c>
      <c r="T3515" s="183"/>
      <c r="U3515" s="183">
        <v>0</v>
      </c>
      <c r="V3515" s="183">
        <v>0</v>
      </c>
      <c r="W3515" s="183">
        <v>0</v>
      </c>
      <c r="X3515" s="183">
        <v>0</v>
      </c>
      <c r="Y3515" s="166" t="s">
        <v>790</v>
      </c>
      <c r="Z3515" s="166" t="s">
        <v>24176</v>
      </c>
      <c r="AA3515" s="203" t="s">
        <v>22752</v>
      </c>
      <c r="AB3515" s="201" t="s">
        <v>8157</v>
      </c>
      <c r="AC3515" s="166" t="s">
        <v>25193</v>
      </c>
      <c r="AD3515" s="166" t="s">
        <v>25194</v>
      </c>
      <c r="AE3515" s="201" t="s">
        <v>3806</v>
      </c>
      <c r="AF3515" s="166" t="s">
        <v>24176</v>
      </c>
      <c r="AG3515" s="165" t="s">
        <v>22752</v>
      </c>
      <c r="AH3515" s="166" t="s">
        <v>790</v>
      </c>
      <c r="AI3515" s="186">
        <v>1.48</v>
      </c>
      <c r="AJ3515" s="184">
        <v>142</v>
      </c>
      <c r="AK3515" s="167">
        <f t="shared" si="505"/>
        <v>0.57578082191780822</v>
      </c>
      <c r="AL3515" s="167">
        <v>0</v>
      </c>
      <c r="AM3515" s="187">
        <f t="shared" si="506"/>
        <v>0.57578082191780822</v>
      </c>
      <c r="AN3515" s="167">
        <f t="shared" si="510"/>
        <v>0.57578082191780822</v>
      </c>
      <c r="AO3515" s="167">
        <v>0</v>
      </c>
      <c r="AP3515" s="167">
        <f t="shared" si="511"/>
        <v>0.57578082191780822</v>
      </c>
      <c r="AQ3515" s="167">
        <f t="shared" si="509"/>
        <v>17.273424657534246</v>
      </c>
      <c r="AR3515" s="193" t="s">
        <v>231</v>
      </c>
      <c r="AS3515" s="194"/>
      <c r="AT3515" s="166" t="s">
        <v>325</v>
      </c>
      <c r="AU3515" s="166" t="s">
        <v>1509</v>
      </c>
      <c r="AV3515" s="679" t="s">
        <v>8160</v>
      </c>
      <c r="AW3515" s="166" t="s">
        <v>234</v>
      </c>
      <c r="AX3515" s="2254"/>
      <c r="AY3515" s="2254"/>
    </row>
    <row r="3516" spans="1:53" s="55" customFormat="1" ht="15.95" customHeight="1" x14ac:dyDescent="0.25">
      <c r="A3516" s="182">
        <v>1002</v>
      </c>
      <c r="B3516" s="166" t="s">
        <v>50</v>
      </c>
      <c r="C3516" s="170" t="s">
        <v>1509</v>
      </c>
      <c r="D3516" s="194" t="s">
        <v>19385</v>
      </c>
      <c r="E3516" s="166" t="s">
        <v>8162</v>
      </c>
      <c r="F3516" s="166" t="s">
        <v>8163</v>
      </c>
      <c r="G3516" s="166" t="s">
        <v>958</v>
      </c>
      <c r="H3516" s="166" t="s">
        <v>219</v>
      </c>
      <c r="I3516" s="166" t="s">
        <v>316</v>
      </c>
      <c r="J3516" s="166" t="s">
        <v>221</v>
      </c>
      <c r="K3516" s="166" t="s">
        <v>222</v>
      </c>
      <c r="L3516" s="166" t="s">
        <v>221</v>
      </c>
      <c r="M3516" s="166" t="s">
        <v>222</v>
      </c>
      <c r="N3516" s="186">
        <v>2</v>
      </c>
      <c r="O3516" s="186">
        <v>1.5</v>
      </c>
      <c r="P3516" s="186">
        <v>3</v>
      </c>
      <c r="Q3516" s="184">
        <v>2</v>
      </c>
      <c r="R3516" s="183"/>
      <c r="S3516" s="183">
        <v>0</v>
      </c>
      <c r="T3516" s="183"/>
      <c r="U3516" s="183">
        <v>0</v>
      </c>
      <c r="V3516" s="183">
        <v>0</v>
      </c>
      <c r="W3516" s="183">
        <v>0</v>
      </c>
      <c r="X3516" s="183">
        <v>0</v>
      </c>
      <c r="Y3516" s="166" t="s">
        <v>790</v>
      </c>
      <c r="Z3516" s="166" t="s">
        <v>8164</v>
      </c>
      <c r="AA3516" s="203" t="s">
        <v>22753</v>
      </c>
      <c r="AB3516" s="201" t="s">
        <v>8157</v>
      </c>
      <c r="AC3516" s="166" t="s">
        <v>8166</v>
      </c>
      <c r="AD3516" s="673" t="s">
        <v>8167</v>
      </c>
      <c r="AE3516" s="201" t="s">
        <v>3806</v>
      </c>
      <c r="AF3516" s="166" t="s">
        <v>8164</v>
      </c>
      <c r="AG3516" s="165" t="s">
        <v>22753</v>
      </c>
      <c r="AH3516" s="166" t="s">
        <v>790</v>
      </c>
      <c r="AI3516" s="186">
        <v>1.48</v>
      </c>
      <c r="AJ3516" s="184">
        <v>40</v>
      </c>
      <c r="AK3516" s="167">
        <f t="shared" si="505"/>
        <v>0.16219178082191782</v>
      </c>
      <c r="AL3516" s="167">
        <v>0</v>
      </c>
      <c r="AM3516" s="187">
        <f t="shared" si="506"/>
        <v>0.16219178082191782</v>
      </c>
      <c r="AN3516" s="167">
        <f t="shared" si="510"/>
        <v>0.16219178082191782</v>
      </c>
      <c r="AO3516" s="167">
        <v>0</v>
      </c>
      <c r="AP3516" s="167">
        <f t="shared" si="511"/>
        <v>0.16219178082191782</v>
      </c>
      <c r="AQ3516" s="167">
        <f t="shared" si="509"/>
        <v>4.8657534246575347</v>
      </c>
      <c r="AR3516" s="193" t="s">
        <v>231</v>
      </c>
      <c r="AS3516" s="194"/>
      <c r="AT3516" s="166" t="s">
        <v>325</v>
      </c>
      <c r="AU3516" s="166" t="s">
        <v>1509</v>
      </c>
      <c r="AV3516" s="679" t="s">
        <v>8168</v>
      </c>
      <c r="AW3516" s="166" t="s">
        <v>234</v>
      </c>
      <c r="AX3516" s="2254"/>
      <c r="AY3516" s="2254"/>
    </row>
    <row r="3517" spans="1:53" s="55" customFormat="1" ht="15.95" customHeight="1" x14ac:dyDescent="0.25">
      <c r="A3517" s="709">
        <v>1003</v>
      </c>
      <c r="B3517" s="434" t="s">
        <v>50</v>
      </c>
      <c r="C3517" s="834" t="s">
        <v>1509</v>
      </c>
      <c r="D3517" s="433" t="s">
        <v>19386</v>
      </c>
      <c r="E3517" s="434" t="s">
        <v>8170</v>
      </c>
      <c r="F3517" s="434" t="s">
        <v>8171</v>
      </c>
      <c r="G3517" s="434" t="s">
        <v>958</v>
      </c>
      <c r="H3517" s="434" t="s">
        <v>219</v>
      </c>
      <c r="I3517" s="434" t="s">
        <v>316</v>
      </c>
      <c r="J3517" s="434" t="s">
        <v>221</v>
      </c>
      <c r="K3517" s="434" t="s">
        <v>222</v>
      </c>
      <c r="L3517" s="434" t="s">
        <v>221</v>
      </c>
      <c r="M3517" s="434" t="s">
        <v>222</v>
      </c>
      <c r="N3517" s="513">
        <v>2</v>
      </c>
      <c r="O3517" s="513">
        <v>1.5</v>
      </c>
      <c r="P3517" s="513">
        <v>3</v>
      </c>
      <c r="Q3517" s="788">
        <v>2</v>
      </c>
      <c r="R3517" s="712"/>
      <c r="S3517" s="712">
        <v>0</v>
      </c>
      <c r="T3517" s="712"/>
      <c r="U3517" s="712">
        <v>0</v>
      </c>
      <c r="V3517" s="712">
        <v>0</v>
      </c>
      <c r="W3517" s="712">
        <v>0</v>
      </c>
      <c r="X3517" s="712">
        <v>0</v>
      </c>
      <c r="Y3517" s="434" t="s">
        <v>790</v>
      </c>
      <c r="Z3517" s="434" t="s">
        <v>8172</v>
      </c>
      <c r="AA3517" s="437" t="s">
        <v>22754</v>
      </c>
      <c r="AB3517" s="1094" t="s">
        <v>8157</v>
      </c>
      <c r="AC3517" s="434" t="s">
        <v>8174</v>
      </c>
      <c r="AD3517" s="434" t="s">
        <v>230</v>
      </c>
      <c r="AE3517" s="1094" t="s">
        <v>3806</v>
      </c>
      <c r="AF3517" s="434" t="s">
        <v>8175</v>
      </c>
      <c r="AG3517" s="438" t="s">
        <v>22754</v>
      </c>
      <c r="AH3517" s="434" t="s">
        <v>790</v>
      </c>
      <c r="AI3517" s="513">
        <v>1.48</v>
      </c>
      <c r="AJ3517" s="788">
        <v>36</v>
      </c>
      <c r="AK3517" s="511">
        <f t="shared" si="505"/>
        <v>0.14597260273972604</v>
      </c>
      <c r="AL3517" s="511">
        <v>0</v>
      </c>
      <c r="AM3517" s="514">
        <f t="shared" si="506"/>
        <v>0.14597260273972604</v>
      </c>
      <c r="AN3517" s="511">
        <f t="shared" si="510"/>
        <v>0.14597260273972604</v>
      </c>
      <c r="AO3517" s="511">
        <v>0</v>
      </c>
      <c r="AP3517" s="511">
        <f t="shared" si="511"/>
        <v>0.14597260273972604</v>
      </c>
      <c r="AQ3517" s="511">
        <f t="shared" si="509"/>
        <v>4.379178082191781</v>
      </c>
      <c r="AR3517" s="432" t="s">
        <v>231</v>
      </c>
      <c r="AS3517" s="433"/>
      <c r="AT3517" s="434" t="s">
        <v>325</v>
      </c>
      <c r="AU3517" s="434" t="s">
        <v>1509</v>
      </c>
      <c r="AV3517" s="943" t="s">
        <v>8176</v>
      </c>
      <c r="AW3517" s="434" t="s">
        <v>20570</v>
      </c>
      <c r="AX3517" s="434" t="s">
        <v>24194</v>
      </c>
      <c r="AY3517" s="2254"/>
    </row>
    <row r="3518" spans="1:53" s="55" customFormat="1" ht="15.95" customHeight="1" x14ac:dyDescent="0.25">
      <c r="A3518" s="182">
        <v>1004</v>
      </c>
      <c r="B3518" s="166" t="s">
        <v>50</v>
      </c>
      <c r="C3518" s="170" t="s">
        <v>1509</v>
      </c>
      <c r="D3518" s="194" t="s">
        <v>19387</v>
      </c>
      <c r="E3518" s="166" t="s">
        <v>8178</v>
      </c>
      <c r="F3518" s="166" t="s">
        <v>8179</v>
      </c>
      <c r="G3518" s="166" t="s">
        <v>958</v>
      </c>
      <c r="H3518" s="166" t="s">
        <v>219</v>
      </c>
      <c r="I3518" s="166" t="s">
        <v>316</v>
      </c>
      <c r="J3518" s="166" t="s">
        <v>221</v>
      </c>
      <c r="K3518" s="673" t="s">
        <v>222</v>
      </c>
      <c r="L3518" s="166" t="s">
        <v>221</v>
      </c>
      <c r="M3518" s="673" t="s">
        <v>222</v>
      </c>
      <c r="N3518" s="186">
        <v>5</v>
      </c>
      <c r="O3518" s="186">
        <v>3</v>
      </c>
      <c r="P3518" s="186">
        <v>15</v>
      </c>
      <c r="Q3518" s="184">
        <v>0</v>
      </c>
      <c r="R3518" s="183"/>
      <c r="S3518" s="183">
        <v>0</v>
      </c>
      <c r="T3518" s="183"/>
      <c r="U3518" s="183">
        <v>1</v>
      </c>
      <c r="V3518" s="183">
        <v>0</v>
      </c>
      <c r="W3518" s="183">
        <v>0</v>
      </c>
      <c r="X3518" s="183">
        <v>0</v>
      </c>
      <c r="Y3518" s="166" t="s">
        <v>790</v>
      </c>
      <c r="Z3518" s="166" t="s">
        <v>8180</v>
      </c>
      <c r="AA3518" s="203" t="s">
        <v>22755</v>
      </c>
      <c r="AB3518" s="201" t="s">
        <v>3806</v>
      </c>
      <c r="AC3518" s="166" t="s">
        <v>8182</v>
      </c>
      <c r="AD3518" s="1150" t="s">
        <v>25168</v>
      </c>
      <c r="AE3518" s="201" t="s">
        <v>3806</v>
      </c>
      <c r="AF3518" s="166" t="s">
        <v>8180</v>
      </c>
      <c r="AG3518" s="165" t="s">
        <v>22755</v>
      </c>
      <c r="AH3518" s="166" t="s">
        <v>790</v>
      </c>
      <c r="AI3518" s="186">
        <v>1.48</v>
      </c>
      <c r="AJ3518" s="184">
        <v>67</v>
      </c>
      <c r="AK3518" s="167">
        <f t="shared" si="505"/>
        <v>0.2716712328767123</v>
      </c>
      <c r="AL3518" s="167">
        <v>0</v>
      </c>
      <c r="AM3518" s="187">
        <f t="shared" si="506"/>
        <v>0.2716712328767123</v>
      </c>
      <c r="AN3518" s="167">
        <f t="shared" si="510"/>
        <v>0.2716712328767123</v>
      </c>
      <c r="AO3518" s="167">
        <v>0</v>
      </c>
      <c r="AP3518" s="167">
        <f t="shared" si="511"/>
        <v>0.2716712328767123</v>
      </c>
      <c r="AQ3518" s="167">
        <f t="shared" si="509"/>
        <v>8.1501369863013693</v>
      </c>
      <c r="AR3518" s="193" t="s">
        <v>231</v>
      </c>
      <c r="AS3518" s="194" t="s">
        <v>431</v>
      </c>
      <c r="AT3518" s="166" t="s">
        <v>325</v>
      </c>
      <c r="AU3518" s="166" t="s">
        <v>1509</v>
      </c>
      <c r="AV3518" s="679" t="s">
        <v>8183</v>
      </c>
      <c r="AW3518" s="166" t="s">
        <v>234</v>
      </c>
      <c r="AX3518" s="2254"/>
      <c r="AY3518" s="2254"/>
    </row>
    <row r="3519" spans="1:53" s="55" customFormat="1" ht="15.95" customHeight="1" x14ac:dyDescent="0.25">
      <c r="A3519" s="182">
        <v>1005</v>
      </c>
      <c r="B3519" s="166" t="s">
        <v>50</v>
      </c>
      <c r="C3519" s="170" t="s">
        <v>1509</v>
      </c>
      <c r="D3519" s="194" t="s">
        <v>19388</v>
      </c>
      <c r="E3519" s="166" t="s">
        <v>8185</v>
      </c>
      <c r="F3519" s="166" t="s">
        <v>8186</v>
      </c>
      <c r="G3519" s="166" t="s">
        <v>958</v>
      </c>
      <c r="H3519" s="166" t="s">
        <v>219</v>
      </c>
      <c r="I3519" s="166" t="s">
        <v>316</v>
      </c>
      <c r="J3519" s="166" t="s">
        <v>221</v>
      </c>
      <c r="K3519" s="166" t="s">
        <v>222</v>
      </c>
      <c r="L3519" s="198" t="s">
        <v>221</v>
      </c>
      <c r="M3519" s="198" t="s">
        <v>222</v>
      </c>
      <c r="N3519" s="186">
        <v>5</v>
      </c>
      <c r="O3519" s="186">
        <v>3</v>
      </c>
      <c r="P3519" s="186">
        <v>15</v>
      </c>
      <c r="Q3519" s="184">
        <v>0</v>
      </c>
      <c r="R3519" s="183"/>
      <c r="S3519" s="183">
        <v>0</v>
      </c>
      <c r="T3519" s="183"/>
      <c r="U3519" s="183">
        <v>1</v>
      </c>
      <c r="V3519" s="183">
        <v>0</v>
      </c>
      <c r="W3519" s="183">
        <v>0</v>
      </c>
      <c r="X3519" s="183">
        <v>0</v>
      </c>
      <c r="Y3519" s="166" t="s">
        <v>790</v>
      </c>
      <c r="Z3519" s="166" t="s">
        <v>8187</v>
      </c>
      <c r="AA3519" s="203" t="s">
        <v>22756</v>
      </c>
      <c r="AB3519" s="201" t="s">
        <v>3806</v>
      </c>
      <c r="AC3519" s="166" t="s">
        <v>25195</v>
      </c>
      <c r="AD3519" s="166" t="s">
        <v>8190</v>
      </c>
      <c r="AE3519" s="201" t="s">
        <v>3806</v>
      </c>
      <c r="AF3519" s="166" t="s">
        <v>8187</v>
      </c>
      <c r="AG3519" s="165" t="s">
        <v>22756</v>
      </c>
      <c r="AH3519" s="166" t="s">
        <v>790</v>
      </c>
      <c r="AI3519" s="186">
        <v>1.48</v>
      </c>
      <c r="AJ3519" s="184">
        <v>67</v>
      </c>
      <c r="AK3519" s="167">
        <f t="shared" si="505"/>
        <v>0.2716712328767123</v>
      </c>
      <c r="AL3519" s="167">
        <v>0</v>
      </c>
      <c r="AM3519" s="187">
        <f t="shared" si="506"/>
        <v>0.2716712328767123</v>
      </c>
      <c r="AN3519" s="167">
        <f t="shared" si="510"/>
        <v>0.2716712328767123</v>
      </c>
      <c r="AO3519" s="167">
        <v>0</v>
      </c>
      <c r="AP3519" s="167">
        <f t="shared" si="511"/>
        <v>0.2716712328767123</v>
      </c>
      <c r="AQ3519" s="167">
        <f t="shared" si="509"/>
        <v>8.1501369863013693</v>
      </c>
      <c r="AR3519" s="193" t="s">
        <v>231</v>
      </c>
      <c r="AS3519" s="194" t="s">
        <v>431</v>
      </c>
      <c r="AT3519" s="166" t="s">
        <v>325</v>
      </c>
      <c r="AU3519" s="166" t="s">
        <v>1509</v>
      </c>
      <c r="AV3519" s="679" t="s">
        <v>8191</v>
      </c>
      <c r="AW3519" s="166" t="s">
        <v>234</v>
      </c>
      <c r="AX3519" s="2254"/>
      <c r="AY3519" s="2254"/>
    </row>
    <row r="3520" spans="1:53" s="55" customFormat="1" ht="15.95" customHeight="1" x14ac:dyDescent="0.25">
      <c r="A3520" s="353">
        <v>1006</v>
      </c>
      <c r="B3520" s="354" t="s">
        <v>50</v>
      </c>
      <c r="C3520" s="366" t="s">
        <v>1509</v>
      </c>
      <c r="D3520" s="363" t="s">
        <v>18327</v>
      </c>
      <c r="E3520" s="354" t="s">
        <v>18325</v>
      </c>
      <c r="F3520" s="354" t="s">
        <v>18326</v>
      </c>
      <c r="G3520" s="354" t="s">
        <v>221</v>
      </c>
      <c r="H3520" s="354" t="s">
        <v>219</v>
      </c>
      <c r="I3520" s="354" t="s">
        <v>316</v>
      </c>
      <c r="J3520" s="354" t="s">
        <v>221</v>
      </c>
      <c r="K3520" s="354" t="s">
        <v>222</v>
      </c>
      <c r="L3520" s="354" t="s">
        <v>818</v>
      </c>
      <c r="M3520" s="354" t="s">
        <v>879</v>
      </c>
      <c r="N3520" s="360">
        <v>6</v>
      </c>
      <c r="O3520" s="360">
        <v>4.75</v>
      </c>
      <c r="P3520" s="360">
        <f>O3520*N3520</f>
        <v>28.5</v>
      </c>
      <c r="Q3520" s="503">
        <v>2</v>
      </c>
      <c r="R3520" s="357"/>
      <c r="S3520" s="357">
        <v>1</v>
      </c>
      <c r="T3520" s="357"/>
      <c r="U3520" s="357">
        <v>1</v>
      </c>
      <c r="V3520" s="357">
        <v>0</v>
      </c>
      <c r="W3520" s="357">
        <v>0</v>
      </c>
      <c r="X3520" s="357">
        <v>0</v>
      </c>
      <c r="Y3520" s="354" t="s">
        <v>790</v>
      </c>
      <c r="Z3520" s="354" t="s">
        <v>18328</v>
      </c>
      <c r="AA3520" s="443" t="s">
        <v>22757</v>
      </c>
      <c r="AB3520" s="769" t="s">
        <v>8197</v>
      </c>
      <c r="AC3520" s="354" t="s">
        <v>8198</v>
      </c>
      <c r="AD3520" s="1152" t="s">
        <v>8199</v>
      </c>
      <c r="AE3520" s="769" t="s">
        <v>3817</v>
      </c>
      <c r="AF3520" s="354" t="s">
        <v>24177</v>
      </c>
      <c r="AG3520" s="358" t="s">
        <v>22757</v>
      </c>
      <c r="AH3520" s="354" t="s">
        <v>790</v>
      </c>
      <c r="AI3520" s="360">
        <v>1.48</v>
      </c>
      <c r="AJ3520" s="503">
        <v>133</v>
      </c>
      <c r="AK3520" s="359">
        <f t="shared" si="505"/>
        <v>0.53928767123287669</v>
      </c>
      <c r="AL3520" s="359">
        <v>0</v>
      </c>
      <c r="AM3520" s="361">
        <f t="shared" si="506"/>
        <v>0.53928767123287669</v>
      </c>
      <c r="AN3520" s="359">
        <f t="shared" si="510"/>
        <v>0.53928767123287669</v>
      </c>
      <c r="AO3520" s="359">
        <v>0</v>
      </c>
      <c r="AP3520" s="359">
        <f t="shared" si="511"/>
        <v>0.53928767123287669</v>
      </c>
      <c r="AQ3520" s="359">
        <f>AP3520*30</f>
        <v>16.1786301369863</v>
      </c>
      <c r="AR3520" s="362" t="s">
        <v>231</v>
      </c>
      <c r="AS3520" s="363" t="s">
        <v>114</v>
      </c>
      <c r="AT3520" s="354" t="s">
        <v>325</v>
      </c>
      <c r="AU3520" s="354" t="s">
        <v>1509</v>
      </c>
      <c r="AV3520" s="923" t="s">
        <v>8201</v>
      </c>
      <c r="AW3520" s="354" t="s">
        <v>234</v>
      </c>
      <c r="AX3520" s="447" t="s">
        <v>18329</v>
      </c>
      <c r="AY3520" s="2252"/>
      <c r="AZ3520" s="447" t="s">
        <v>18330</v>
      </c>
    </row>
    <row r="3521" spans="1:52" s="55" customFormat="1" ht="15.95" customHeight="1" x14ac:dyDescent="0.25">
      <c r="A3521" s="182">
        <v>1007</v>
      </c>
      <c r="B3521" s="166" t="s">
        <v>50</v>
      </c>
      <c r="C3521" s="170" t="s">
        <v>1509</v>
      </c>
      <c r="D3521" s="194" t="s">
        <v>19389</v>
      </c>
      <c r="E3521" s="166" t="s">
        <v>8203</v>
      </c>
      <c r="F3521" s="166" t="s">
        <v>8204</v>
      </c>
      <c r="G3521" s="166" t="s">
        <v>958</v>
      </c>
      <c r="H3521" s="166" t="s">
        <v>219</v>
      </c>
      <c r="I3521" s="166" t="s">
        <v>316</v>
      </c>
      <c r="J3521" s="166" t="s">
        <v>221</v>
      </c>
      <c r="K3521" s="166" t="s">
        <v>222</v>
      </c>
      <c r="L3521" s="166" t="s">
        <v>317</v>
      </c>
      <c r="M3521" s="166">
        <v>0</v>
      </c>
      <c r="N3521" s="186">
        <v>2</v>
      </c>
      <c r="O3521" s="186">
        <v>1.5</v>
      </c>
      <c r="P3521" s="186">
        <v>3</v>
      </c>
      <c r="Q3521" s="184">
        <v>2</v>
      </c>
      <c r="R3521" s="183"/>
      <c r="S3521" s="183">
        <v>0</v>
      </c>
      <c r="T3521" s="183"/>
      <c r="U3521" s="183">
        <v>0</v>
      </c>
      <c r="V3521" s="183">
        <v>0</v>
      </c>
      <c r="W3521" s="183">
        <v>0</v>
      </c>
      <c r="X3521" s="183">
        <v>0</v>
      </c>
      <c r="Y3521" s="166" t="s">
        <v>790</v>
      </c>
      <c r="Z3521" s="166" t="s">
        <v>8205</v>
      </c>
      <c r="AA3521" s="203" t="s">
        <v>22758</v>
      </c>
      <c r="AB3521" s="201" t="s">
        <v>8197</v>
      </c>
      <c r="AC3521" s="166" t="s">
        <v>25196</v>
      </c>
      <c r="AD3521" s="166" t="s">
        <v>25197</v>
      </c>
      <c r="AE3521" s="201" t="s">
        <v>3817</v>
      </c>
      <c r="AF3521" s="166" t="s">
        <v>8209</v>
      </c>
      <c r="AG3521" s="165" t="s">
        <v>22758</v>
      </c>
      <c r="AH3521" s="166" t="s">
        <v>790</v>
      </c>
      <c r="AI3521" s="186">
        <v>1.48</v>
      </c>
      <c r="AJ3521" s="184">
        <v>56</v>
      </c>
      <c r="AK3521" s="167">
        <f t="shared" si="505"/>
        <v>0.22706849315068492</v>
      </c>
      <c r="AL3521" s="167">
        <v>0</v>
      </c>
      <c r="AM3521" s="187">
        <f t="shared" si="506"/>
        <v>0.22706849315068492</v>
      </c>
      <c r="AN3521" s="167">
        <f t="shared" si="510"/>
        <v>0.22706849315068492</v>
      </c>
      <c r="AO3521" s="167">
        <v>0</v>
      </c>
      <c r="AP3521" s="167">
        <f t="shared" si="511"/>
        <v>0.22706849315068492</v>
      </c>
      <c r="AQ3521" s="167">
        <f t="shared" si="509"/>
        <v>6.8120547945205479</v>
      </c>
      <c r="AR3521" s="193" t="s">
        <v>231</v>
      </c>
      <c r="AS3521" s="194"/>
      <c r="AT3521" s="166" t="s">
        <v>325</v>
      </c>
      <c r="AU3521" s="166" t="s">
        <v>1509</v>
      </c>
      <c r="AV3521" s="679" t="s">
        <v>8210</v>
      </c>
      <c r="AW3521" s="166" t="s">
        <v>234</v>
      </c>
      <c r="AX3521" s="2254"/>
      <c r="AY3521" s="2254"/>
    </row>
    <row r="3522" spans="1:52" s="55" customFormat="1" ht="15.95" customHeight="1" x14ac:dyDescent="0.25">
      <c r="A3522" s="182">
        <v>1008</v>
      </c>
      <c r="B3522" s="166" t="s">
        <v>50</v>
      </c>
      <c r="C3522" s="170" t="s">
        <v>1509</v>
      </c>
      <c r="D3522" s="194" t="s">
        <v>19390</v>
      </c>
      <c r="E3522" s="166" t="s">
        <v>8212</v>
      </c>
      <c r="F3522" s="166" t="s">
        <v>8213</v>
      </c>
      <c r="G3522" s="166" t="s">
        <v>958</v>
      </c>
      <c r="H3522" s="166" t="s">
        <v>219</v>
      </c>
      <c r="I3522" s="166" t="s">
        <v>316</v>
      </c>
      <c r="J3522" s="166" t="s">
        <v>221</v>
      </c>
      <c r="K3522" s="166" t="s">
        <v>222</v>
      </c>
      <c r="L3522" s="198" t="s">
        <v>221</v>
      </c>
      <c r="M3522" s="198" t="s">
        <v>879</v>
      </c>
      <c r="N3522" s="186">
        <v>2</v>
      </c>
      <c r="O3522" s="186">
        <v>1.5</v>
      </c>
      <c r="P3522" s="186">
        <v>3</v>
      </c>
      <c r="Q3522" s="184">
        <v>2</v>
      </c>
      <c r="R3522" s="183"/>
      <c r="S3522" s="183">
        <v>0</v>
      </c>
      <c r="T3522" s="183"/>
      <c r="U3522" s="183">
        <v>0</v>
      </c>
      <c r="V3522" s="183">
        <v>0</v>
      </c>
      <c r="W3522" s="183">
        <v>0</v>
      </c>
      <c r="X3522" s="183">
        <v>0</v>
      </c>
      <c r="Y3522" s="166" t="s">
        <v>790</v>
      </c>
      <c r="Z3522" s="166" t="s">
        <v>8214</v>
      </c>
      <c r="AA3522" s="203" t="s">
        <v>22759</v>
      </c>
      <c r="AB3522" s="201" t="s">
        <v>3817</v>
      </c>
      <c r="AC3522" s="166" t="s">
        <v>8216</v>
      </c>
      <c r="AD3522" s="166" t="s">
        <v>25198</v>
      </c>
      <c r="AE3522" s="201" t="s">
        <v>3817</v>
      </c>
      <c r="AF3522" s="166" t="s">
        <v>8214</v>
      </c>
      <c r="AG3522" s="165" t="s">
        <v>22759</v>
      </c>
      <c r="AH3522" s="166" t="s">
        <v>790</v>
      </c>
      <c r="AI3522" s="186">
        <v>1.48</v>
      </c>
      <c r="AJ3522" s="184">
        <v>86</v>
      </c>
      <c r="AK3522" s="167">
        <f t="shared" si="505"/>
        <v>0.34871232876712327</v>
      </c>
      <c r="AL3522" s="167">
        <v>0</v>
      </c>
      <c r="AM3522" s="187">
        <f t="shared" si="506"/>
        <v>0.34871232876712327</v>
      </c>
      <c r="AN3522" s="167">
        <f t="shared" si="510"/>
        <v>0.34871232876712327</v>
      </c>
      <c r="AO3522" s="167">
        <v>0</v>
      </c>
      <c r="AP3522" s="167">
        <f t="shared" si="511"/>
        <v>0.34871232876712327</v>
      </c>
      <c r="AQ3522" s="167">
        <f t="shared" si="509"/>
        <v>10.461369863013697</v>
      </c>
      <c r="AR3522" s="193" t="s">
        <v>231</v>
      </c>
      <c r="AS3522" s="194" t="s">
        <v>431</v>
      </c>
      <c r="AT3522" s="166" t="s">
        <v>325</v>
      </c>
      <c r="AU3522" s="166" t="s">
        <v>1509</v>
      </c>
      <c r="AV3522" s="679" t="s">
        <v>8217</v>
      </c>
      <c r="AW3522" s="166" t="s">
        <v>234</v>
      </c>
      <c r="AX3522" s="2254"/>
      <c r="AY3522" s="2254"/>
    </row>
    <row r="3523" spans="1:52" s="55" customFormat="1" ht="15.95" customHeight="1" x14ac:dyDescent="0.25">
      <c r="A3523" s="353">
        <v>1009</v>
      </c>
      <c r="B3523" s="354" t="s">
        <v>50</v>
      </c>
      <c r="C3523" s="366" t="s">
        <v>1509</v>
      </c>
      <c r="D3523" s="363" t="s">
        <v>18358</v>
      </c>
      <c r="E3523" s="354" t="s">
        <v>18359</v>
      </c>
      <c r="F3523" s="354" t="s">
        <v>18360</v>
      </c>
      <c r="G3523" s="354" t="s">
        <v>221</v>
      </c>
      <c r="H3523" s="354" t="s">
        <v>219</v>
      </c>
      <c r="I3523" s="354" t="s">
        <v>316</v>
      </c>
      <c r="J3523" s="354" t="s">
        <v>221</v>
      </c>
      <c r="K3523" s="354" t="s">
        <v>222</v>
      </c>
      <c r="L3523" s="272" t="s">
        <v>221</v>
      </c>
      <c r="M3523" s="272" t="s">
        <v>879</v>
      </c>
      <c r="N3523" s="360">
        <v>2.8</v>
      </c>
      <c r="O3523" s="360">
        <v>2.31</v>
      </c>
      <c r="P3523" s="360">
        <f>O3523*N3523</f>
        <v>6.468</v>
      </c>
      <c r="Q3523" s="503">
        <v>2</v>
      </c>
      <c r="R3523" s="357" t="s">
        <v>6373</v>
      </c>
      <c r="S3523" s="357">
        <v>0</v>
      </c>
      <c r="T3523" s="357"/>
      <c r="U3523" s="357">
        <v>0</v>
      </c>
      <c r="V3523" s="357">
        <v>0</v>
      </c>
      <c r="W3523" s="357">
        <v>0</v>
      </c>
      <c r="X3523" s="357">
        <v>0</v>
      </c>
      <c r="Y3523" s="354" t="s">
        <v>790</v>
      </c>
      <c r="Z3523" s="354" t="s">
        <v>8221</v>
      </c>
      <c r="AA3523" s="443" t="s">
        <v>22760</v>
      </c>
      <c r="AB3523" s="769" t="s">
        <v>3817</v>
      </c>
      <c r="AC3523" s="354" t="s">
        <v>8223</v>
      </c>
      <c r="AD3523" s="354" t="s">
        <v>8224</v>
      </c>
      <c r="AE3523" s="769" t="s">
        <v>3817</v>
      </c>
      <c r="AF3523" s="354" t="s">
        <v>8221</v>
      </c>
      <c r="AG3523" s="358" t="s">
        <v>22760</v>
      </c>
      <c r="AH3523" s="354" t="s">
        <v>790</v>
      </c>
      <c r="AI3523" s="360">
        <v>1.48</v>
      </c>
      <c r="AJ3523" s="503">
        <v>53</v>
      </c>
      <c r="AK3523" s="359">
        <f t="shared" si="505"/>
        <v>0.2149041095890411</v>
      </c>
      <c r="AL3523" s="359">
        <v>0</v>
      </c>
      <c r="AM3523" s="361">
        <f t="shared" si="506"/>
        <v>0.2149041095890411</v>
      </c>
      <c r="AN3523" s="359">
        <f t="shared" si="510"/>
        <v>0.2149041095890411</v>
      </c>
      <c r="AO3523" s="359">
        <v>0</v>
      </c>
      <c r="AP3523" s="359">
        <f t="shared" si="511"/>
        <v>0.2149041095890411</v>
      </c>
      <c r="AQ3523" s="359">
        <f>AP3523*30</f>
        <v>6.447123287671233</v>
      </c>
      <c r="AR3523" s="362" t="s">
        <v>231</v>
      </c>
      <c r="AS3523" s="363" t="s">
        <v>431</v>
      </c>
      <c r="AT3523" s="354" t="s">
        <v>325</v>
      </c>
      <c r="AU3523" s="354" t="s">
        <v>1509</v>
      </c>
      <c r="AV3523" s="923" t="s">
        <v>8225</v>
      </c>
      <c r="AW3523" s="354" t="s">
        <v>234</v>
      </c>
      <c r="AX3523" s="447" t="s">
        <v>18361</v>
      </c>
      <c r="AY3523" s="2252"/>
      <c r="AZ3523" s="447" t="s">
        <v>18362</v>
      </c>
    </row>
    <row r="3524" spans="1:52" s="1395" customFormat="1" ht="15.95" customHeight="1" x14ac:dyDescent="0.25">
      <c r="A3524" s="353">
        <v>1010</v>
      </c>
      <c r="B3524" s="354" t="s">
        <v>50</v>
      </c>
      <c r="C3524" s="366" t="s">
        <v>1509</v>
      </c>
      <c r="D3524" s="363" t="s">
        <v>20068</v>
      </c>
      <c r="E3524" s="354" t="s">
        <v>20076</v>
      </c>
      <c r="F3524" s="354" t="s">
        <v>20077</v>
      </c>
      <c r="G3524" s="354" t="s">
        <v>221</v>
      </c>
      <c r="H3524" s="354" t="s">
        <v>219</v>
      </c>
      <c r="I3524" s="354" t="s">
        <v>316</v>
      </c>
      <c r="J3524" s="354" t="s">
        <v>221</v>
      </c>
      <c r="K3524" s="354" t="s">
        <v>879</v>
      </c>
      <c r="L3524" s="272" t="s">
        <v>221</v>
      </c>
      <c r="M3524" s="272" t="s">
        <v>879</v>
      </c>
      <c r="N3524" s="360">
        <v>5</v>
      </c>
      <c r="O3524" s="360">
        <v>3</v>
      </c>
      <c r="P3524" s="360">
        <f>O3524*N3524</f>
        <v>15</v>
      </c>
      <c r="Q3524" s="503">
        <v>3</v>
      </c>
      <c r="R3524" s="357"/>
      <c r="S3524" s="357">
        <v>1</v>
      </c>
      <c r="T3524" s="357"/>
      <c r="U3524" s="357">
        <v>0</v>
      </c>
      <c r="V3524" s="357">
        <v>0</v>
      </c>
      <c r="W3524" s="357">
        <v>0</v>
      </c>
      <c r="X3524" s="357">
        <v>0</v>
      </c>
      <c r="Y3524" s="354" t="s">
        <v>790</v>
      </c>
      <c r="Z3524" s="354" t="s">
        <v>8229</v>
      </c>
      <c r="AA3524" s="443" t="s">
        <v>22761</v>
      </c>
      <c r="AB3524" s="769" t="s">
        <v>8197</v>
      </c>
      <c r="AC3524" s="354" t="s">
        <v>25199</v>
      </c>
      <c r="AD3524" s="1152" t="s">
        <v>8232</v>
      </c>
      <c r="AE3524" s="769" t="s">
        <v>3817</v>
      </c>
      <c r="AF3524" s="354" t="s">
        <v>8229</v>
      </c>
      <c r="AG3524" s="358" t="s">
        <v>22761</v>
      </c>
      <c r="AH3524" s="354" t="s">
        <v>790</v>
      </c>
      <c r="AI3524" s="360">
        <v>1.48</v>
      </c>
      <c r="AJ3524" s="503">
        <v>86</v>
      </c>
      <c r="AK3524" s="359">
        <f t="shared" si="505"/>
        <v>0.34871232876712327</v>
      </c>
      <c r="AL3524" s="359">
        <v>0</v>
      </c>
      <c r="AM3524" s="361">
        <f t="shared" si="506"/>
        <v>0.34871232876712327</v>
      </c>
      <c r="AN3524" s="359">
        <f t="shared" si="510"/>
        <v>0.34871232876712327</v>
      </c>
      <c r="AO3524" s="359">
        <v>0</v>
      </c>
      <c r="AP3524" s="359">
        <f t="shared" si="511"/>
        <v>0.34871232876712327</v>
      </c>
      <c r="AQ3524" s="359">
        <f>AP3524*30</f>
        <v>10.461369863013697</v>
      </c>
      <c r="AR3524" s="362" t="s">
        <v>231</v>
      </c>
      <c r="AS3524" s="363" t="s">
        <v>431</v>
      </c>
      <c r="AT3524" s="354" t="s">
        <v>325</v>
      </c>
      <c r="AU3524" s="354" t="s">
        <v>1509</v>
      </c>
      <c r="AV3524" s="923" t="s">
        <v>8233</v>
      </c>
      <c r="AW3524" s="354" t="s">
        <v>234</v>
      </c>
      <c r="AX3524" s="447" t="s">
        <v>20073</v>
      </c>
      <c r="AY3524" s="2252"/>
      <c r="AZ3524" s="447" t="s">
        <v>20074</v>
      </c>
    </row>
    <row r="3525" spans="1:52" s="55" customFormat="1" ht="15.95" customHeight="1" x14ac:dyDescent="0.25">
      <c r="A3525" s="182">
        <v>1011</v>
      </c>
      <c r="B3525" s="166" t="s">
        <v>50</v>
      </c>
      <c r="C3525" s="170" t="s">
        <v>1509</v>
      </c>
      <c r="D3525" s="194" t="s">
        <v>19391</v>
      </c>
      <c r="E3525" s="166" t="s">
        <v>8235</v>
      </c>
      <c r="F3525" s="166" t="s">
        <v>8236</v>
      </c>
      <c r="G3525" s="166" t="s">
        <v>958</v>
      </c>
      <c r="H3525" s="166" t="s">
        <v>219</v>
      </c>
      <c r="I3525" s="166" t="s">
        <v>316</v>
      </c>
      <c r="J3525" s="166" t="s">
        <v>221</v>
      </c>
      <c r="K3525" s="166" t="s">
        <v>222</v>
      </c>
      <c r="L3525" s="166" t="s">
        <v>221</v>
      </c>
      <c r="M3525" s="166" t="s">
        <v>222</v>
      </c>
      <c r="N3525" s="186">
        <v>2</v>
      </c>
      <c r="O3525" s="186">
        <v>1.5</v>
      </c>
      <c r="P3525" s="186">
        <v>3</v>
      </c>
      <c r="Q3525" s="184">
        <v>2</v>
      </c>
      <c r="R3525" s="183"/>
      <c r="S3525" s="183">
        <v>0</v>
      </c>
      <c r="T3525" s="183"/>
      <c r="U3525" s="183">
        <v>0</v>
      </c>
      <c r="V3525" s="183">
        <v>0</v>
      </c>
      <c r="W3525" s="183">
        <v>0</v>
      </c>
      <c r="X3525" s="183">
        <v>0</v>
      </c>
      <c r="Y3525" s="166" t="s">
        <v>790</v>
      </c>
      <c r="Z3525" s="166" t="s">
        <v>8237</v>
      </c>
      <c r="AA3525" s="203" t="s">
        <v>22762</v>
      </c>
      <c r="AB3525" s="201" t="s">
        <v>8239</v>
      </c>
      <c r="AC3525" s="166" t="s">
        <v>8240</v>
      </c>
      <c r="AD3525" s="166" t="s">
        <v>8241</v>
      </c>
      <c r="AE3525" s="201" t="s">
        <v>8242</v>
      </c>
      <c r="AF3525" s="166" t="s">
        <v>8243</v>
      </c>
      <c r="AG3525" s="165" t="s">
        <v>22762</v>
      </c>
      <c r="AH3525" s="166" t="s">
        <v>790</v>
      </c>
      <c r="AI3525" s="186">
        <v>1.48</v>
      </c>
      <c r="AJ3525" s="184">
        <v>113</v>
      </c>
      <c r="AK3525" s="167">
        <f t="shared" si="505"/>
        <v>0.45819178082191786</v>
      </c>
      <c r="AL3525" s="167">
        <v>0</v>
      </c>
      <c r="AM3525" s="187">
        <f t="shared" si="506"/>
        <v>0.45819178082191786</v>
      </c>
      <c r="AN3525" s="167">
        <f t="shared" si="510"/>
        <v>0.45819178082191786</v>
      </c>
      <c r="AO3525" s="167">
        <v>0</v>
      </c>
      <c r="AP3525" s="167">
        <f t="shared" si="511"/>
        <v>0.45819178082191786</v>
      </c>
      <c r="AQ3525" s="167">
        <f t="shared" si="509"/>
        <v>13.745753424657536</v>
      </c>
      <c r="AR3525" s="193" t="s">
        <v>231</v>
      </c>
      <c r="AS3525" s="194"/>
      <c r="AT3525" s="166" t="s">
        <v>325</v>
      </c>
      <c r="AU3525" s="166" t="s">
        <v>1509</v>
      </c>
      <c r="AV3525" s="679" t="s">
        <v>8244</v>
      </c>
      <c r="AW3525" s="166" t="s">
        <v>234</v>
      </c>
      <c r="AX3525" s="2254"/>
      <c r="AY3525" s="2254"/>
    </row>
    <row r="3526" spans="1:52" s="55" customFormat="1" ht="15.95" customHeight="1" x14ac:dyDescent="0.25">
      <c r="A3526" s="182">
        <v>1012</v>
      </c>
      <c r="B3526" s="166" t="s">
        <v>50</v>
      </c>
      <c r="C3526" s="170" t="s">
        <v>1509</v>
      </c>
      <c r="D3526" s="194" t="s">
        <v>19392</v>
      </c>
      <c r="E3526" s="166" t="s">
        <v>8245</v>
      </c>
      <c r="F3526" s="166" t="s">
        <v>8246</v>
      </c>
      <c r="G3526" s="166" t="s">
        <v>958</v>
      </c>
      <c r="H3526" s="166" t="s">
        <v>219</v>
      </c>
      <c r="I3526" s="166" t="s">
        <v>316</v>
      </c>
      <c r="J3526" s="166" t="s">
        <v>221</v>
      </c>
      <c r="K3526" s="166" t="s">
        <v>222</v>
      </c>
      <c r="L3526" s="166" t="s">
        <v>221</v>
      </c>
      <c r="M3526" s="166" t="s">
        <v>222</v>
      </c>
      <c r="N3526" s="186">
        <v>2</v>
      </c>
      <c r="O3526" s="186">
        <v>1.5</v>
      </c>
      <c r="P3526" s="186">
        <v>3</v>
      </c>
      <c r="Q3526" s="184">
        <v>2</v>
      </c>
      <c r="R3526" s="183"/>
      <c r="S3526" s="183">
        <v>0</v>
      </c>
      <c r="T3526" s="183"/>
      <c r="U3526" s="183">
        <v>0</v>
      </c>
      <c r="V3526" s="183">
        <v>0</v>
      </c>
      <c r="W3526" s="183">
        <v>0</v>
      </c>
      <c r="X3526" s="183">
        <v>0</v>
      </c>
      <c r="Y3526" s="166" t="s">
        <v>790</v>
      </c>
      <c r="Z3526" s="166" t="s">
        <v>8247</v>
      </c>
      <c r="AA3526" s="203" t="s">
        <v>22763</v>
      </c>
      <c r="AB3526" s="201" t="s">
        <v>8239</v>
      </c>
      <c r="AC3526" s="166" t="s">
        <v>25200</v>
      </c>
      <c r="AD3526" s="2476" t="s">
        <v>25201</v>
      </c>
      <c r="AE3526" s="201" t="s">
        <v>8242</v>
      </c>
      <c r="AF3526" s="166" t="s">
        <v>8250</v>
      </c>
      <c r="AG3526" s="165" t="s">
        <v>22763</v>
      </c>
      <c r="AH3526" s="166" t="s">
        <v>790</v>
      </c>
      <c r="AI3526" s="186">
        <v>1.48</v>
      </c>
      <c r="AJ3526" s="184">
        <v>135</v>
      </c>
      <c r="AK3526" s="167">
        <f t="shared" si="505"/>
        <v>0.54739726027397262</v>
      </c>
      <c r="AL3526" s="167">
        <v>0</v>
      </c>
      <c r="AM3526" s="187">
        <f t="shared" si="506"/>
        <v>0.54739726027397262</v>
      </c>
      <c r="AN3526" s="167">
        <f t="shared" si="510"/>
        <v>0.54739726027397262</v>
      </c>
      <c r="AO3526" s="167">
        <v>0</v>
      </c>
      <c r="AP3526" s="167">
        <f t="shared" si="511"/>
        <v>0.54739726027397262</v>
      </c>
      <c r="AQ3526" s="167">
        <f t="shared" si="509"/>
        <v>16.421917808219177</v>
      </c>
      <c r="AR3526" s="193" t="s">
        <v>231</v>
      </c>
      <c r="AS3526" s="194"/>
      <c r="AT3526" s="166" t="s">
        <v>325</v>
      </c>
      <c r="AU3526" s="166" t="s">
        <v>1509</v>
      </c>
      <c r="AV3526" s="679" t="s">
        <v>8251</v>
      </c>
      <c r="AW3526" s="166" t="s">
        <v>234</v>
      </c>
      <c r="AX3526" s="2254"/>
      <c r="AY3526" s="2254"/>
    </row>
    <row r="3527" spans="1:52" s="1395" customFormat="1" ht="15.95" customHeight="1" x14ac:dyDescent="0.25">
      <c r="A3527" s="353">
        <v>1013</v>
      </c>
      <c r="B3527" s="354" t="s">
        <v>50</v>
      </c>
      <c r="C3527" s="366" t="s">
        <v>1509</v>
      </c>
      <c r="D3527" s="363" t="s">
        <v>22406</v>
      </c>
      <c r="E3527" s="354" t="s">
        <v>22407</v>
      </c>
      <c r="F3527" s="354" t="s">
        <v>22408</v>
      </c>
      <c r="G3527" s="354" t="s">
        <v>221</v>
      </c>
      <c r="H3527" s="354" t="s">
        <v>219</v>
      </c>
      <c r="I3527" s="354" t="s">
        <v>316</v>
      </c>
      <c r="J3527" s="354" t="s">
        <v>221</v>
      </c>
      <c r="K3527" s="354" t="s">
        <v>222</v>
      </c>
      <c r="L3527" s="354" t="s">
        <v>221</v>
      </c>
      <c r="M3527" s="354" t="s">
        <v>222</v>
      </c>
      <c r="N3527" s="360">
        <v>3.3</v>
      </c>
      <c r="O3527" s="360">
        <v>2.7</v>
      </c>
      <c r="P3527" s="360">
        <f>O3527*N3527</f>
        <v>8.91</v>
      </c>
      <c r="Q3527" s="503">
        <v>1</v>
      </c>
      <c r="R3527" s="357"/>
      <c r="S3527" s="357">
        <v>1</v>
      </c>
      <c r="T3527" s="357"/>
      <c r="U3527" s="357">
        <v>0</v>
      </c>
      <c r="V3527" s="357">
        <v>0</v>
      </c>
      <c r="W3527" s="357">
        <v>0</v>
      </c>
      <c r="X3527" s="357">
        <v>0</v>
      </c>
      <c r="Y3527" s="354" t="s">
        <v>790</v>
      </c>
      <c r="Z3527" s="354" t="s">
        <v>8253</v>
      </c>
      <c r="AA3527" s="443" t="s">
        <v>22409</v>
      </c>
      <c r="AB3527" s="769" t="s">
        <v>8239</v>
      </c>
      <c r="AC3527" s="354" t="s">
        <v>25202</v>
      </c>
      <c r="AD3527" s="354" t="s">
        <v>22410</v>
      </c>
      <c r="AE3527" s="769" t="s">
        <v>8242</v>
      </c>
      <c r="AF3527" s="354" t="s">
        <v>8257</v>
      </c>
      <c r="AG3527" s="443" t="s">
        <v>22409</v>
      </c>
      <c r="AH3527" s="354" t="s">
        <v>790</v>
      </c>
      <c r="AI3527" s="360">
        <v>1.48</v>
      </c>
      <c r="AJ3527" s="503">
        <v>22</v>
      </c>
      <c r="AK3527" s="359">
        <f t="shared" si="505"/>
        <v>8.9205479452054801E-2</v>
      </c>
      <c r="AL3527" s="359">
        <v>0</v>
      </c>
      <c r="AM3527" s="361">
        <f t="shared" si="506"/>
        <v>8.9205479452054801E-2</v>
      </c>
      <c r="AN3527" s="359">
        <f t="shared" si="510"/>
        <v>8.9205479452054801E-2</v>
      </c>
      <c r="AO3527" s="359">
        <v>0</v>
      </c>
      <c r="AP3527" s="359">
        <f t="shared" si="511"/>
        <v>8.9205479452054801E-2</v>
      </c>
      <c r="AQ3527" s="359">
        <f>AP3527*30</f>
        <v>2.6761643835616442</v>
      </c>
      <c r="AR3527" s="362" t="s">
        <v>231</v>
      </c>
      <c r="AS3527" s="363" t="s">
        <v>114</v>
      </c>
      <c r="AT3527" s="354" t="s">
        <v>325</v>
      </c>
      <c r="AU3527" s="354" t="s">
        <v>1509</v>
      </c>
      <c r="AV3527" s="923" t="s">
        <v>8258</v>
      </c>
      <c r="AW3527" s="354" t="s">
        <v>234</v>
      </c>
      <c r="AX3527" s="447" t="s">
        <v>22411</v>
      </c>
      <c r="AY3527" s="2252"/>
      <c r="AZ3527" s="447" t="s">
        <v>22412</v>
      </c>
    </row>
    <row r="3528" spans="1:52" s="55" customFormat="1" ht="15.95" customHeight="1" x14ac:dyDescent="0.25">
      <c r="A3528" s="353">
        <v>1014</v>
      </c>
      <c r="B3528" s="354" t="s">
        <v>50</v>
      </c>
      <c r="C3528" s="366" t="s">
        <v>1509</v>
      </c>
      <c r="D3528" s="363" t="s">
        <v>18338</v>
      </c>
      <c r="E3528" s="354" t="s">
        <v>18339</v>
      </c>
      <c r="F3528" s="354" t="s">
        <v>18340</v>
      </c>
      <c r="G3528" s="354" t="s">
        <v>221</v>
      </c>
      <c r="H3528" s="354" t="s">
        <v>219</v>
      </c>
      <c r="I3528" s="354" t="s">
        <v>316</v>
      </c>
      <c r="J3528" s="354" t="s">
        <v>221</v>
      </c>
      <c r="K3528" s="354" t="s">
        <v>18341</v>
      </c>
      <c r="L3528" s="354" t="s">
        <v>221</v>
      </c>
      <c r="M3528" s="354" t="s">
        <v>879</v>
      </c>
      <c r="N3528" s="360">
        <v>8.6</v>
      </c>
      <c r="O3528" s="360">
        <v>2</v>
      </c>
      <c r="P3528" s="360">
        <f>O3528*N3528</f>
        <v>17.2</v>
      </c>
      <c r="Q3528" s="503">
        <v>4</v>
      </c>
      <c r="R3528" s="357"/>
      <c r="S3528" s="357">
        <v>0</v>
      </c>
      <c r="T3528" s="357"/>
      <c r="U3528" s="357">
        <v>0</v>
      </c>
      <c r="V3528" s="357">
        <v>0</v>
      </c>
      <c r="W3528" s="357">
        <v>0</v>
      </c>
      <c r="X3528" s="357">
        <v>0</v>
      </c>
      <c r="Y3528" s="354" t="s">
        <v>790</v>
      </c>
      <c r="Z3528" s="354" t="s">
        <v>8262</v>
      </c>
      <c r="AA3528" s="443" t="s">
        <v>24178</v>
      </c>
      <c r="AB3528" s="769" t="s">
        <v>8264</v>
      </c>
      <c r="AC3528" s="354" t="s">
        <v>18342</v>
      </c>
      <c r="AD3528" s="1152" t="s">
        <v>8266</v>
      </c>
      <c r="AE3528" s="769" t="s">
        <v>3834</v>
      </c>
      <c r="AF3528" s="354" t="s">
        <v>8267</v>
      </c>
      <c r="AG3528" s="358" t="s">
        <v>24178</v>
      </c>
      <c r="AH3528" s="354" t="s">
        <v>790</v>
      </c>
      <c r="AI3528" s="360">
        <v>1.48</v>
      </c>
      <c r="AJ3528" s="503">
        <v>130</v>
      </c>
      <c r="AK3528" s="359">
        <f t="shared" si="505"/>
        <v>0.52712328767123284</v>
      </c>
      <c r="AL3528" s="359">
        <v>0</v>
      </c>
      <c r="AM3528" s="361">
        <f t="shared" si="506"/>
        <v>0.52712328767123284</v>
      </c>
      <c r="AN3528" s="359">
        <f t="shared" si="510"/>
        <v>0.52712328767123284</v>
      </c>
      <c r="AO3528" s="359">
        <v>0</v>
      </c>
      <c r="AP3528" s="359">
        <f t="shared" si="511"/>
        <v>0.52712328767123284</v>
      </c>
      <c r="AQ3528" s="359">
        <f>AP3528*30</f>
        <v>15.813698630136985</v>
      </c>
      <c r="AR3528" s="362" t="s">
        <v>231</v>
      </c>
      <c r="AS3528" s="363" t="s">
        <v>114</v>
      </c>
      <c r="AT3528" s="354" t="s">
        <v>325</v>
      </c>
      <c r="AU3528" s="354" t="s">
        <v>1509</v>
      </c>
      <c r="AV3528" s="923" t="s">
        <v>8268</v>
      </c>
      <c r="AW3528" s="354" t="s">
        <v>234</v>
      </c>
      <c r="AX3528" s="447" t="s">
        <v>18343</v>
      </c>
      <c r="AY3528" s="2252"/>
      <c r="AZ3528" s="447" t="s">
        <v>18344</v>
      </c>
    </row>
    <row r="3529" spans="1:52" s="1395" customFormat="1" ht="15.95" customHeight="1" x14ac:dyDescent="0.25">
      <c r="A3529" s="353">
        <v>1015</v>
      </c>
      <c r="B3529" s="354" t="s">
        <v>50</v>
      </c>
      <c r="C3529" s="366" t="s">
        <v>1509</v>
      </c>
      <c r="D3529" s="363" t="s">
        <v>21405</v>
      </c>
      <c r="E3529" s="354" t="s">
        <v>21406</v>
      </c>
      <c r="F3529" s="354" t="s">
        <v>21407</v>
      </c>
      <c r="G3529" s="354" t="s">
        <v>221</v>
      </c>
      <c r="H3529" s="354" t="s">
        <v>219</v>
      </c>
      <c r="I3529" s="354" t="s">
        <v>316</v>
      </c>
      <c r="J3529" s="354" t="s">
        <v>221</v>
      </c>
      <c r="K3529" s="354" t="s">
        <v>222</v>
      </c>
      <c r="L3529" s="272" t="s">
        <v>221</v>
      </c>
      <c r="M3529" s="272" t="s">
        <v>879</v>
      </c>
      <c r="N3529" s="360">
        <v>6</v>
      </c>
      <c r="O3529" s="360">
        <v>4</v>
      </c>
      <c r="P3529" s="360">
        <f>O3529*N3529</f>
        <v>24</v>
      </c>
      <c r="Q3529" s="503">
        <v>3</v>
      </c>
      <c r="R3529" s="357"/>
      <c r="S3529" s="357">
        <v>0</v>
      </c>
      <c r="T3529" s="357"/>
      <c r="U3529" s="357">
        <v>0</v>
      </c>
      <c r="V3529" s="357">
        <v>0</v>
      </c>
      <c r="W3529" s="357">
        <v>0</v>
      </c>
      <c r="X3529" s="357">
        <v>0</v>
      </c>
      <c r="Y3529" s="354" t="s">
        <v>790</v>
      </c>
      <c r="Z3529" s="354" t="s">
        <v>8272</v>
      </c>
      <c r="AA3529" s="443" t="s">
        <v>21408</v>
      </c>
      <c r="AB3529" s="354" t="s">
        <v>21409</v>
      </c>
      <c r="AC3529" s="354" t="s">
        <v>21410</v>
      </c>
      <c r="AD3529" s="354" t="s">
        <v>21411</v>
      </c>
      <c r="AE3529" s="769" t="s">
        <v>21409</v>
      </c>
      <c r="AF3529" s="354" t="s">
        <v>8278</v>
      </c>
      <c r="AG3529" s="443" t="s">
        <v>21408</v>
      </c>
      <c r="AH3529" s="354" t="s">
        <v>790</v>
      </c>
      <c r="AI3529" s="360">
        <v>1.48</v>
      </c>
      <c r="AJ3529" s="503">
        <v>76</v>
      </c>
      <c r="AK3529" s="359">
        <f t="shared" si="505"/>
        <v>0.30816438356164383</v>
      </c>
      <c r="AL3529" s="359">
        <v>0</v>
      </c>
      <c r="AM3529" s="361">
        <f t="shared" si="506"/>
        <v>0.30816438356164383</v>
      </c>
      <c r="AN3529" s="359">
        <f t="shared" si="510"/>
        <v>0.30816438356164383</v>
      </c>
      <c r="AO3529" s="359">
        <v>0</v>
      </c>
      <c r="AP3529" s="359">
        <f t="shared" si="511"/>
        <v>0.30816438356164383</v>
      </c>
      <c r="AQ3529" s="359">
        <f>AP3529*30</f>
        <v>9.2449315068493156</v>
      </c>
      <c r="AR3529" s="362" t="s">
        <v>231</v>
      </c>
      <c r="AS3529" s="363" t="s">
        <v>431</v>
      </c>
      <c r="AT3529" s="354" t="s">
        <v>325</v>
      </c>
      <c r="AU3529" s="354" t="s">
        <v>1509</v>
      </c>
      <c r="AV3529" s="923" t="s">
        <v>8279</v>
      </c>
      <c r="AW3529" s="354" t="s">
        <v>234</v>
      </c>
      <c r="AX3529" s="447" t="s">
        <v>21412</v>
      </c>
      <c r="AY3529" s="2252"/>
      <c r="AZ3529" s="447" t="s">
        <v>21413</v>
      </c>
    </row>
    <row r="3530" spans="1:52" s="1395" customFormat="1" ht="15.95" customHeight="1" x14ac:dyDescent="0.25">
      <c r="A3530" s="709">
        <v>1016</v>
      </c>
      <c r="B3530" s="434" t="s">
        <v>50</v>
      </c>
      <c r="C3530" s="834" t="s">
        <v>1509</v>
      </c>
      <c r="D3530" s="433" t="s">
        <v>19393</v>
      </c>
      <c r="E3530" s="434" t="s">
        <v>8281</v>
      </c>
      <c r="F3530" s="434" t="s">
        <v>8282</v>
      </c>
      <c r="G3530" s="434" t="s">
        <v>958</v>
      </c>
      <c r="H3530" s="434" t="s">
        <v>219</v>
      </c>
      <c r="I3530" s="434" t="s">
        <v>316</v>
      </c>
      <c r="J3530" s="434" t="s">
        <v>221</v>
      </c>
      <c r="K3530" s="434" t="s">
        <v>222</v>
      </c>
      <c r="L3530" s="434" t="s">
        <v>221</v>
      </c>
      <c r="M3530" s="434" t="s">
        <v>222</v>
      </c>
      <c r="N3530" s="513">
        <v>2</v>
      </c>
      <c r="O3530" s="513">
        <v>1.5</v>
      </c>
      <c r="P3530" s="513">
        <v>3</v>
      </c>
      <c r="Q3530" s="788">
        <v>2</v>
      </c>
      <c r="R3530" s="712"/>
      <c r="S3530" s="712">
        <v>0</v>
      </c>
      <c r="T3530" s="712"/>
      <c r="U3530" s="712">
        <v>0</v>
      </c>
      <c r="V3530" s="712">
        <v>0</v>
      </c>
      <c r="W3530" s="712">
        <v>0</v>
      </c>
      <c r="X3530" s="712">
        <v>0</v>
      </c>
      <c r="Y3530" s="434" t="s">
        <v>790</v>
      </c>
      <c r="Z3530" s="434" t="s">
        <v>8283</v>
      </c>
      <c r="AA3530" s="437">
        <v>1045005912654</v>
      </c>
      <c r="AB3530" s="1094" t="s">
        <v>8285</v>
      </c>
      <c r="AC3530" s="434" t="s">
        <v>8286</v>
      </c>
      <c r="AD3530" s="1916" t="s">
        <v>8287</v>
      </c>
      <c r="AE3530" s="1094" t="s">
        <v>3840</v>
      </c>
      <c r="AF3530" s="434" t="s">
        <v>8288</v>
      </c>
      <c r="AG3530" s="438">
        <v>1045005912654</v>
      </c>
      <c r="AH3530" s="434" t="s">
        <v>790</v>
      </c>
      <c r="AI3530" s="513">
        <v>1.48</v>
      </c>
      <c r="AJ3530" s="788">
        <v>111</v>
      </c>
      <c r="AK3530" s="511">
        <f t="shared" si="505"/>
        <v>0.45008219178082193</v>
      </c>
      <c r="AL3530" s="511">
        <v>0</v>
      </c>
      <c r="AM3530" s="514">
        <f t="shared" si="506"/>
        <v>0.45008219178082193</v>
      </c>
      <c r="AN3530" s="511">
        <f t="shared" si="510"/>
        <v>0.45008219178082193</v>
      </c>
      <c r="AO3530" s="511">
        <v>0</v>
      </c>
      <c r="AP3530" s="511">
        <f t="shared" si="511"/>
        <v>0.45008219178082193</v>
      </c>
      <c r="AQ3530" s="511">
        <f t="shared" si="509"/>
        <v>13.502465753424659</v>
      </c>
      <c r="AR3530" s="432" t="s">
        <v>231</v>
      </c>
      <c r="AS3530" s="433"/>
      <c r="AT3530" s="434" t="s">
        <v>325</v>
      </c>
      <c r="AU3530" s="434" t="s">
        <v>1509</v>
      </c>
      <c r="AV3530" s="943" t="s">
        <v>8289</v>
      </c>
      <c r="AW3530" s="434" t="s">
        <v>18131</v>
      </c>
      <c r="AX3530" s="434" t="s">
        <v>23784</v>
      </c>
      <c r="AY3530" s="2252"/>
    </row>
    <row r="3531" spans="1:52" s="1395" customFormat="1" ht="15.95" customHeight="1" x14ac:dyDescent="0.25">
      <c r="A3531" s="709">
        <v>1017</v>
      </c>
      <c r="B3531" s="434" t="s">
        <v>50</v>
      </c>
      <c r="C3531" s="834" t="s">
        <v>1509</v>
      </c>
      <c r="D3531" s="433" t="s">
        <v>19394</v>
      </c>
      <c r="E3531" s="434" t="s">
        <v>8291</v>
      </c>
      <c r="F3531" s="434" t="s">
        <v>8292</v>
      </c>
      <c r="G3531" s="434" t="s">
        <v>958</v>
      </c>
      <c r="H3531" s="434" t="s">
        <v>219</v>
      </c>
      <c r="I3531" s="434" t="s">
        <v>316</v>
      </c>
      <c r="J3531" s="434" t="s">
        <v>221</v>
      </c>
      <c r="K3531" s="434" t="s">
        <v>222</v>
      </c>
      <c r="L3531" s="434" t="s">
        <v>221</v>
      </c>
      <c r="M3531" s="434" t="s">
        <v>222</v>
      </c>
      <c r="N3531" s="513">
        <v>2</v>
      </c>
      <c r="O3531" s="513">
        <v>1.5</v>
      </c>
      <c r="P3531" s="513">
        <v>3</v>
      </c>
      <c r="Q3531" s="788">
        <v>2</v>
      </c>
      <c r="R3531" s="712"/>
      <c r="S3531" s="712">
        <v>0</v>
      </c>
      <c r="T3531" s="712"/>
      <c r="U3531" s="712">
        <v>0</v>
      </c>
      <c r="V3531" s="712">
        <v>0</v>
      </c>
      <c r="W3531" s="712">
        <v>0</v>
      </c>
      <c r="X3531" s="712">
        <v>0</v>
      </c>
      <c r="Y3531" s="434" t="s">
        <v>790</v>
      </c>
      <c r="Z3531" s="434" t="s">
        <v>8293</v>
      </c>
      <c r="AA3531" s="437" t="s">
        <v>8294</v>
      </c>
      <c r="AB3531" s="1094" t="s">
        <v>8060</v>
      </c>
      <c r="AC3531" s="434" t="s">
        <v>8295</v>
      </c>
      <c r="AD3531" s="434" t="s">
        <v>8296</v>
      </c>
      <c r="AE3531" s="1094" t="s">
        <v>5869</v>
      </c>
      <c r="AF3531" s="434" t="s">
        <v>8293</v>
      </c>
      <c r="AG3531" s="438">
        <v>1025003749836</v>
      </c>
      <c r="AH3531" s="434" t="s">
        <v>790</v>
      </c>
      <c r="AI3531" s="513">
        <v>1.48</v>
      </c>
      <c r="AJ3531" s="788">
        <v>48</v>
      </c>
      <c r="AK3531" s="511">
        <f t="shared" si="505"/>
        <v>0.19463013698630136</v>
      </c>
      <c r="AL3531" s="511">
        <v>0</v>
      </c>
      <c r="AM3531" s="514">
        <f t="shared" si="506"/>
        <v>0.19463013698630136</v>
      </c>
      <c r="AN3531" s="511">
        <f t="shared" si="510"/>
        <v>0.19463013698630136</v>
      </c>
      <c r="AO3531" s="511">
        <v>0</v>
      </c>
      <c r="AP3531" s="511">
        <f t="shared" si="511"/>
        <v>0.19463013698630136</v>
      </c>
      <c r="AQ3531" s="511">
        <f t="shared" si="509"/>
        <v>5.8389041095890404</v>
      </c>
      <c r="AR3531" s="432" t="s">
        <v>231</v>
      </c>
      <c r="AS3531" s="433"/>
      <c r="AT3531" s="434" t="s">
        <v>325</v>
      </c>
      <c r="AU3531" s="434" t="s">
        <v>1509</v>
      </c>
      <c r="AV3531" s="943" t="s">
        <v>8297</v>
      </c>
      <c r="AW3531" s="434" t="s">
        <v>18131</v>
      </c>
      <c r="AX3531" s="1821" t="s">
        <v>23697</v>
      </c>
      <c r="AY3531" s="2252"/>
    </row>
    <row r="3532" spans="1:52" s="1395" customFormat="1" ht="15.95" customHeight="1" x14ac:dyDescent="0.25">
      <c r="A3532" s="709">
        <v>1018</v>
      </c>
      <c r="B3532" s="434" t="s">
        <v>50</v>
      </c>
      <c r="C3532" s="834" t="s">
        <v>1509</v>
      </c>
      <c r="D3532" s="433" t="s">
        <v>19395</v>
      </c>
      <c r="E3532" s="434" t="s">
        <v>8299</v>
      </c>
      <c r="F3532" s="434" t="s">
        <v>8300</v>
      </c>
      <c r="G3532" s="434" t="s">
        <v>958</v>
      </c>
      <c r="H3532" s="434" t="s">
        <v>219</v>
      </c>
      <c r="I3532" s="434" t="s">
        <v>316</v>
      </c>
      <c r="J3532" s="434" t="s">
        <v>221</v>
      </c>
      <c r="K3532" s="434" t="s">
        <v>222</v>
      </c>
      <c r="L3532" s="434" t="s">
        <v>317</v>
      </c>
      <c r="M3532" s="434">
        <v>0</v>
      </c>
      <c r="N3532" s="513">
        <v>5</v>
      </c>
      <c r="O3532" s="513">
        <v>1.5</v>
      </c>
      <c r="P3532" s="513">
        <f>N3532*O3532</f>
        <v>7.5</v>
      </c>
      <c r="Q3532" s="788">
        <v>3</v>
      </c>
      <c r="R3532" s="712"/>
      <c r="S3532" s="712">
        <v>0</v>
      </c>
      <c r="T3532" s="712"/>
      <c r="U3532" s="712">
        <v>1</v>
      </c>
      <c r="V3532" s="712">
        <v>0</v>
      </c>
      <c r="W3532" s="712">
        <v>0</v>
      </c>
      <c r="X3532" s="712">
        <v>0</v>
      </c>
      <c r="Y3532" s="434" t="s">
        <v>790</v>
      </c>
      <c r="Z3532" s="434" t="s">
        <v>8301</v>
      </c>
      <c r="AA3532" s="437" t="s">
        <v>8302</v>
      </c>
      <c r="AB3532" s="1094" t="s">
        <v>8285</v>
      </c>
      <c r="AC3532" s="434" t="s">
        <v>8303</v>
      </c>
      <c r="AD3532" s="434" t="s">
        <v>8304</v>
      </c>
      <c r="AE3532" s="1094" t="s">
        <v>3840</v>
      </c>
      <c r="AF3532" s="434" t="s">
        <v>8301</v>
      </c>
      <c r="AG3532" s="438">
        <v>1035005907727</v>
      </c>
      <c r="AH3532" s="434" t="s">
        <v>790</v>
      </c>
      <c r="AI3532" s="513">
        <v>1.48</v>
      </c>
      <c r="AJ3532" s="788">
        <v>100</v>
      </c>
      <c r="AK3532" s="511">
        <f t="shared" si="505"/>
        <v>0.40547945205479452</v>
      </c>
      <c r="AL3532" s="511">
        <v>0</v>
      </c>
      <c r="AM3532" s="514">
        <f t="shared" si="506"/>
        <v>0.40547945205479452</v>
      </c>
      <c r="AN3532" s="511">
        <f t="shared" si="510"/>
        <v>0.40547945205479452</v>
      </c>
      <c r="AO3532" s="511">
        <v>0</v>
      </c>
      <c r="AP3532" s="511">
        <f t="shared" si="511"/>
        <v>0.40547945205479452</v>
      </c>
      <c r="AQ3532" s="511">
        <f t="shared" si="509"/>
        <v>12.164383561643836</v>
      </c>
      <c r="AR3532" s="432" t="s">
        <v>231</v>
      </c>
      <c r="AS3532" s="433"/>
      <c r="AT3532" s="434" t="s">
        <v>325</v>
      </c>
      <c r="AU3532" s="434" t="s">
        <v>1509</v>
      </c>
      <c r="AV3532" s="943" t="s">
        <v>8305</v>
      </c>
      <c r="AW3532" s="434" t="s">
        <v>18131</v>
      </c>
      <c r="AX3532" s="834" t="s">
        <v>23701</v>
      </c>
      <c r="AY3532" s="2252"/>
    </row>
    <row r="3533" spans="1:52" s="55" customFormat="1" ht="15.95" customHeight="1" x14ac:dyDescent="0.25">
      <c r="A3533" s="182">
        <v>1019</v>
      </c>
      <c r="B3533" s="166" t="s">
        <v>50</v>
      </c>
      <c r="C3533" s="170" t="s">
        <v>1509</v>
      </c>
      <c r="D3533" s="194" t="s">
        <v>8306</v>
      </c>
      <c r="E3533" s="166" t="s">
        <v>8307</v>
      </c>
      <c r="F3533" s="166" t="s">
        <v>8308</v>
      </c>
      <c r="G3533" s="166" t="s">
        <v>958</v>
      </c>
      <c r="H3533" s="166" t="s">
        <v>219</v>
      </c>
      <c r="I3533" s="166" t="s">
        <v>316</v>
      </c>
      <c r="J3533" s="166" t="s">
        <v>221</v>
      </c>
      <c r="K3533" s="166" t="s">
        <v>222</v>
      </c>
      <c r="L3533" s="166" t="s">
        <v>221</v>
      </c>
      <c r="M3533" s="166" t="s">
        <v>879</v>
      </c>
      <c r="N3533" s="186">
        <v>4</v>
      </c>
      <c r="O3533" s="186">
        <v>1.5</v>
      </c>
      <c r="P3533" s="186">
        <f>N3533*O3533</f>
        <v>6</v>
      </c>
      <c r="Q3533" s="184">
        <v>4</v>
      </c>
      <c r="R3533" s="183"/>
      <c r="S3533" s="183">
        <v>0</v>
      </c>
      <c r="T3533" s="183"/>
      <c r="U3533" s="183">
        <v>0</v>
      </c>
      <c r="V3533" s="183">
        <v>0</v>
      </c>
      <c r="W3533" s="183">
        <v>0</v>
      </c>
      <c r="X3533" s="183">
        <v>0</v>
      </c>
      <c r="Y3533" s="166" t="s">
        <v>790</v>
      </c>
      <c r="Z3533" s="166" t="s">
        <v>8309</v>
      </c>
      <c r="AA3533" s="165" t="s">
        <v>24173</v>
      </c>
      <c r="AB3533" s="201" t="s">
        <v>8060</v>
      </c>
      <c r="AC3533" s="166" t="s">
        <v>25191</v>
      </c>
      <c r="AD3533" s="166" t="s">
        <v>8312</v>
      </c>
      <c r="AE3533" s="201" t="s">
        <v>5869</v>
      </c>
      <c r="AF3533" s="166" t="s">
        <v>8313</v>
      </c>
      <c r="AG3533" s="165" t="s">
        <v>24173</v>
      </c>
      <c r="AH3533" s="166" t="s">
        <v>790</v>
      </c>
      <c r="AI3533" s="186">
        <v>1.48</v>
      </c>
      <c r="AJ3533" s="184">
        <v>74</v>
      </c>
      <c r="AK3533" s="167">
        <f t="shared" ref="AK3533:AK3586" si="512">AJ3533*AI3533/365</f>
        <v>0.30005479452054795</v>
      </c>
      <c r="AL3533" s="167">
        <v>0</v>
      </c>
      <c r="AM3533" s="187">
        <f t="shared" ref="AM3533:AM3586" si="513">SUBTOTAL(9,AK3533:AL3533)</f>
        <v>0.30005479452054795</v>
      </c>
      <c r="AN3533" s="167">
        <f t="shared" si="510"/>
        <v>0.30005479452054795</v>
      </c>
      <c r="AO3533" s="167">
        <v>0</v>
      </c>
      <c r="AP3533" s="167">
        <f t="shared" si="511"/>
        <v>0.30005479452054795</v>
      </c>
      <c r="AQ3533" s="167">
        <f t="shared" si="509"/>
        <v>9.0016438356164379</v>
      </c>
      <c r="AR3533" s="193" t="s">
        <v>231</v>
      </c>
      <c r="AS3533" s="166" t="s">
        <v>114</v>
      </c>
      <c r="AT3533" s="166" t="s">
        <v>325</v>
      </c>
      <c r="AU3533" s="166" t="s">
        <v>1509</v>
      </c>
      <c r="AV3533" s="679" t="s">
        <v>8314</v>
      </c>
      <c r="AW3533" s="166" t="s">
        <v>234</v>
      </c>
      <c r="AX3533" s="2254"/>
      <c r="AY3533" s="2254"/>
    </row>
    <row r="3534" spans="1:52" s="55" customFormat="1" ht="15.95" customHeight="1" x14ac:dyDescent="0.25">
      <c r="A3534" s="734">
        <v>1020</v>
      </c>
      <c r="B3534" s="735" t="s">
        <v>50</v>
      </c>
      <c r="C3534" s="988" t="s">
        <v>1509</v>
      </c>
      <c r="D3534" s="747" t="s">
        <v>19396</v>
      </c>
      <c r="E3534" s="735" t="s">
        <v>8316</v>
      </c>
      <c r="F3534" s="735" t="s">
        <v>8317</v>
      </c>
      <c r="G3534" s="735" t="s">
        <v>958</v>
      </c>
      <c r="H3534" s="735" t="s">
        <v>219</v>
      </c>
      <c r="I3534" s="735" t="s">
        <v>316</v>
      </c>
      <c r="J3534" s="735" t="s">
        <v>221</v>
      </c>
      <c r="K3534" s="735" t="s">
        <v>222</v>
      </c>
      <c r="L3534" s="735" t="s">
        <v>317</v>
      </c>
      <c r="M3534" s="735">
        <v>0</v>
      </c>
      <c r="N3534" s="743">
        <v>5</v>
      </c>
      <c r="O3534" s="743">
        <v>1.5</v>
      </c>
      <c r="P3534" s="743">
        <v>7.5</v>
      </c>
      <c r="Q3534" s="744">
        <v>1</v>
      </c>
      <c r="R3534" s="739"/>
      <c r="S3534" s="739">
        <v>0</v>
      </c>
      <c r="T3534" s="739"/>
      <c r="U3534" s="739">
        <v>1</v>
      </c>
      <c r="V3534" s="739">
        <v>0</v>
      </c>
      <c r="W3534" s="739">
        <v>0</v>
      </c>
      <c r="X3534" s="739">
        <v>0</v>
      </c>
      <c r="Y3534" s="735" t="s">
        <v>790</v>
      </c>
      <c r="Z3534" s="735" t="s">
        <v>8318</v>
      </c>
      <c r="AA3534" s="741" t="s">
        <v>8319</v>
      </c>
      <c r="AB3534" s="1331" t="s">
        <v>8320</v>
      </c>
      <c r="AC3534" s="735" t="s">
        <v>8321</v>
      </c>
      <c r="AD3534" s="735" t="s">
        <v>8322</v>
      </c>
      <c r="AE3534" s="1331" t="s">
        <v>8323</v>
      </c>
      <c r="AF3534" s="735" t="s">
        <v>8318</v>
      </c>
      <c r="AG3534" s="742">
        <v>1065030020912</v>
      </c>
      <c r="AH3534" s="735" t="s">
        <v>790</v>
      </c>
      <c r="AI3534" s="743">
        <v>1.48</v>
      </c>
      <c r="AJ3534" s="744">
        <v>56</v>
      </c>
      <c r="AK3534" s="828">
        <f t="shared" si="512"/>
        <v>0.22706849315068492</v>
      </c>
      <c r="AL3534" s="828">
        <v>0</v>
      </c>
      <c r="AM3534" s="745">
        <f t="shared" si="513"/>
        <v>0.22706849315068492</v>
      </c>
      <c r="AN3534" s="828">
        <f t="shared" si="510"/>
        <v>0.22706849315068492</v>
      </c>
      <c r="AO3534" s="828">
        <v>0</v>
      </c>
      <c r="AP3534" s="828">
        <f t="shared" si="511"/>
        <v>0.22706849315068492</v>
      </c>
      <c r="AQ3534" s="828">
        <f t="shared" si="509"/>
        <v>6.8120547945205479</v>
      </c>
      <c r="AR3534" s="746" t="s">
        <v>231</v>
      </c>
      <c r="AS3534" s="747"/>
      <c r="AT3534" s="735" t="s">
        <v>325</v>
      </c>
      <c r="AU3534" s="735" t="s">
        <v>1509</v>
      </c>
      <c r="AV3534" s="935" t="s">
        <v>8324</v>
      </c>
      <c r="AW3534" s="735" t="s">
        <v>20570</v>
      </c>
      <c r="AX3534" s="735" t="s">
        <v>22496</v>
      </c>
      <c r="AY3534" s="2254"/>
    </row>
    <row r="3535" spans="1:52" s="1395" customFormat="1" ht="15.95" customHeight="1" x14ac:dyDescent="0.25">
      <c r="A3535" s="353">
        <v>1021</v>
      </c>
      <c r="B3535" s="354" t="s">
        <v>50</v>
      </c>
      <c r="C3535" s="366" t="s">
        <v>1509</v>
      </c>
      <c r="D3535" s="363" t="s">
        <v>22927</v>
      </c>
      <c r="E3535" s="354" t="s">
        <v>22928</v>
      </c>
      <c r="F3535" s="354" t="s">
        <v>22929</v>
      </c>
      <c r="G3535" s="354" t="s">
        <v>221</v>
      </c>
      <c r="H3535" s="354" t="s">
        <v>219</v>
      </c>
      <c r="I3535" s="354" t="s">
        <v>316</v>
      </c>
      <c r="J3535" s="354" t="s">
        <v>221</v>
      </c>
      <c r="K3535" s="354" t="s">
        <v>222</v>
      </c>
      <c r="L3535" s="354" t="s">
        <v>221</v>
      </c>
      <c r="M3535" s="354" t="s">
        <v>879</v>
      </c>
      <c r="N3535" s="360">
        <v>8</v>
      </c>
      <c r="O3535" s="360">
        <v>2</v>
      </c>
      <c r="P3535" s="360">
        <f>O3535*N3535</f>
        <v>16</v>
      </c>
      <c r="Q3535" s="503">
        <v>6</v>
      </c>
      <c r="R3535" s="357"/>
      <c r="S3535" s="357">
        <v>1</v>
      </c>
      <c r="T3535" s="357"/>
      <c r="U3535" s="357">
        <v>0</v>
      </c>
      <c r="V3535" s="357">
        <v>0</v>
      </c>
      <c r="W3535" s="357">
        <v>0</v>
      </c>
      <c r="X3535" s="357">
        <v>0</v>
      </c>
      <c r="Y3535" s="354" t="s">
        <v>790</v>
      </c>
      <c r="Z3535" s="354" t="s">
        <v>8328</v>
      </c>
      <c r="AA3535" s="443" t="s">
        <v>24180</v>
      </c>
      <c r="AB3535" s="769" t="s">
        <v>8330</v>
      </c>
      <c r="AC3535" s="354" t="s">
        <v>25203</v>
      </c>
      <c r="AD3535" s="354" t="s">
        <v>22930</v>
      </c>
      <c r="AE3535" s="769" t="s">
        <v>8333</v>
      </c>
      <c r="AF3535" s="354" t="s">
        <v>8334</v>
      </c>
      <c r="AG3535" s="443" t="s">
        <v>24180</v>
      </c>
      <c r="AH3535" s="354" t="s">
        <v>790</v>
      </c>
      <c r="AI3535" s="360">
        <v>1.48</v>
      </c>
      <c r="AJ3535" s="503">
        <v>117</v>
      </c>
      <c r="AK3535" s="359">
        <f t="shared" si="512"/>
        <v>0.47441095890410956</v>
      </c>
      <c r="AL3535" s="359">
        <v>0</v>
      </c>
      <c r="AM3535" s="361">
        <f t="shared" si="513"/>
        <v>0.47441095890410956</v>
      </c>
      <c r="AN3535" s="359">
        <f t="shared" si="510"/>
        <v>0.47441095890410956</v>
      </c>
      <c r="AO3535" s="359">
        <v>0</v>
      </c>
      <c r="AP3535" s="359">
        <f t="shared" si="511"/>
        <v>0.47441095890410956</v>
      </c>
      <c r="AQ3535" s="359">
        <f t="shared" si="509"/>
        <v>14.232328767123287</v>
      </c>
      <c r="AR3535" s="362" t="s">
        <v>231</v>
      </c>
      <c r="AS3535" s="363" t="s">
        <v>114</v>
      </c>
      <c r="AT3535" s="354" t="s">
        <v>325</v>
      </c>
      <c r="AU3535" s="354" t="s">
        <v>1509</v>
      </c>
      <c r="AV3535" s="923" t="s">
        <v>8335</v>
      </c>
      <c r="AW3535" s="354" t="s">
        <v>234</v>
      </c>
      <c r="AX3535" s="447" t="s">
        <v>22931</v>
      </c>
      <c r="AY3535" s="2252"/>
      <c r="AZ3535" s="447" t="s">
        <v>22932</v>
      </c>
    </row>
    <row r="3536" spans="1:52" s="55" customFormat="1" ht="15.95" customHeight="1" x14ac:dyDescent="0.25">
      <c r="A3536" s="709">
        <v>1022</v>
      </c>
      <c r="B3536" s="434" t="s">
        <v>50</v>
      </c>
      <c r="C3536" s="834" t="s">
        <v>1509</v>
      </c>
      <c r="D3536" s="433" t="s">
        <v>19397</v>
      </c>
      <c r="E3536" s="434" t="s">
        <v>8337</v>
      </c>
      <c r="F3536" s="434" t="s">
        <v>8338</v>
      </c>
      <c r="G3536" s="434" t="s">
        <v>958</v>
      </c>
      <c r="H3536" s="434" t="s">
        <v>219</v>
      </c>
      <c r="I3536" s="434" t="s">
        <v>316</v>
      </c>
      <c r="J3536" s="434" t="s">
        <v>221</v>
      </c>
      <c r="K3536" s="434" t="s">
        <v>222</v>
      </c>
      <c r="L3536" s="434" t="s">
        <v>221</v>
      </c>
      <c r="M3536" s="434" t="s">
        <v>222</v>
      </c>
      <c r="N3536" s="513">
        <v>2</v>
      </c>
      <c r="O3536" s="513">
        <v>1.5</v>
      </c>
      <c r="P3536" s="513">
        <v>3</v>
      </c>
      <c r="Q3536" s="788">
        <v>2</v>
      </c>
      <c r="R3536" s="712"/>
      <c r="S3536" s="712">
        <v>0</v>
      </c>
      <c r="T3536" s="712"/>
      <c r="U3536" s="712">
        <v>0</v>
      </c>
      <c r="V3536" s="712">
        <v>0</v>
      </c>
      <c r="W3536" s="712">
        <v>0</v>
      </c>
      <c r="X3536" s="712">
        <v>0</v>
      </c>
      <c r="Y3536" s="434" t="s">
        <v>790</v>
      </c>
      <c r="Z3536" s="434" t="s">
        <v>8339</v>
      </c>
      <c r="AA3536" s="437" t="s">
        <v>8340</v>
      </c>
      <c r="AB3536" s="1094" t="s">
        <v>8330</v>
      </c>
      <c r="AC3536" s="434" t="s">
        <v>8341</v>
      </c>
      <c r="AD3536" s="434" t="s">
        <v>8342</v>
      </c>
      <c r="AE3536" s="1094" t="s">
        <v>8333</v>
      </c>
      <c r="AF3536" s="434" t="s">
        <v>8343</v>
      </c>
      <c r="AG3536" s="438">
        <v>1025003747890</v>
      </c>
      <c r="AH3536" s="434" t="s">
        <v>790</v>
      </c>
      <c r="AI3536" s="513">
        <v>1.48</v>
      </c>
      <c r="AJ3536" s="788">
        <v>80</v>
      </c>
      <c r="AK3536" s="511">
        <f t="shared" si="512"/>
        <v>0.32438356164383564</v>
      </c>
      <c r="AL3536" s="511">
        <v>0</v>
      </c>
      <c r="AM3536" s="514">
        <f t="shared" si="513"/>
        <v>0.32438356164383564</v>
      </c>
      <c r="AN3536" s="511">
        <f t="shared" si="510"/>
        <v>0.32438356164383564</v>
      </c>
      <c r="AO3536" s="511">
        <v>0</v>
      </c>
      <c r="AP3536" s="511">
        <f t="shared" si="511"/>
        <v>0.32438356164383564</v>
      </c>
      <c r="AQ3536" s="511">
        <f t="shared" si="509"/>
        <v>9.7315068493150694</v>
      </c>
      <c r="AR3536" s="432" t="s">
        <v>231</v>
      </c>
      <c r="AS3536" s="433"/>
      <c r="AT3536" s="434" t="s">
        <v>325</v>
      </c>
      <c r="AU3536" s="434" t="s">
        <v>1509</v>
      </c>
      <c r="AV3536" s="943" t="s">
        <v>8344</v>
      </c>
      <c r="AW3536" s="434" t="s">
        <v>18131</v>
      </c>
      <c r="AX3536" s="1821" t="s">
        <v>23678</v>
      </c>
      <c r="AY3536" s="2254"/>
    </row>
    <row r="3537" spans="1:52" s="55" customFormat="1" ht="15.95" customHeight="1" x14ac:dyDescent="0.25">
      <c r="A3537" s="182">
        <v>1023</v>
      </c>
      <c r="B3537" s="166" t="s">
        <v>50</v>
      </c>
      <c r="C3537" s="170" t="s">
        <v>1509</v>
      </c>
      <c r="D3537" s="194" t="s">
        <v>19398</v>
      </c>
      <c r="E3537" s="166" t="s">
        <v>8346</v>
      </c>
      <c r="F3537" s="166" t="s">
        <v>8347</v>
      </c>
      <c r="G3537" s="166" t="s">
        <v>958</v>
      </c>
      <c r="H3537" s="166" t="s">
        <v>219</v>
      </c>
      <c r="I3537" s="166" t="s">
        <v>316</v>
      </c>
      <c r="J3537" s="166" t="s">
        <v>221</v>
      </c>
      <c r="K3537" s="166" t="s">
        <v>222</v>
      </c>
      <c r="L3537" s="198" t="s">
        <v>221</v>
      </c>
      <c r="M3537" s="198" t="s">
        <v>879</v>
      </c>
      <c r="N3537" s="186">
        <v>2</v>
      </c>
      <c r="O3537" s="186">
        <v>1.5</v>
      </c>
      <c r="P3537" s="186">
        <v>3</v>
      </c>
      <c r="Q3537" s="184">
        <v>2</v>
      </c>
      <c r="R3537" s="183"/>
      <c r="S3537" s="183">
        <v>0</v>
      </c>
      <c r="T3537" s="183"/>
      <c r="U3537" s="183">
        <v>0</v>
      </c>
      <c r="V3537" s="183">
        <v>0</v>
      </c>
      <c r="W3537" s="183">
        <v>0</v>
      </c>
      <c r="X3537" s="183">
        <v>0</v>
      </c>
      <c r="Y3537" s="166" t="s">
        <v>790</v>
      </c>
      <c r="Z3537" s="166" t="s">
        <v>8348</v>
      </c>
      <c r="AA3537" s="203" t="s">
        <v>24181</v>
      </c>
      <c r="AB3537" s="201" t="s">
        <v>8330</v>
      </c>
      <c r="AC3537" s="166" t="s">
        <v>25204</v>
      </c>
      <c r="AD3537" s="198" t="s">
        <v>8351</v>
      </c>
      <c r="AE3537" s="201" t="s">
        <v>8333</v>
      </c>
      <c r="AF3537" s="166" t="s">
        <v>8352</v>
      </c>
      <c r="AG3537" s="165" t="s">
        <v>24181</v>
      </c>
      <c r="AH3537" s="166" t="s">
        <v>790</v>
      </c>
      <c r="AI3537" s="186">
        <v>1.48</v>
      </c>
      <c r="AJ3537" s="184">
        <v>77</v>
      </c>
      <c r="AK3537" s="167">
        <f t="shared" si="512"/>
        <v>0.31221917808219174</v>
      </c>
      <c r="AL3537" s="167">
        <v>0</v>
      </c>
      <c r="AM3537" s="187">
        <f t="shared" si="513"/>
        <v>0.31221917808219174</v>
      </c>
      <c r="AN3537" s="167">
        <f t="shared" si="510"/>
        <v>0.31221917808219174</v>
      </c>
      <c r="AO3537" s="167">
        <v>0</v>
      </c>
      <c r="AP3537" s="167">
        <f t="shared" si="511"/>
        <v>0.31221917808219174</v>
      </c>
      <c r="AQ3537" s="167">
        <f t="shared" si="509"/>
        <v>9.3665753424657527</v>
      </c>
      <c r="AR3537" s="193" t="s">
        <v>231</v>
      </c>
      <c r="AS3537" s="194" t="s">
        <v>431</v>
      </c>
      <c r="AT3537" s="166" t="s">
        <v>325</v>
      </c>
      <c r="AU3537" s="166" t="s">
        <v>1509</v>
      </c>
      <c r="AV3537" s="679" t="s">
        <v>8353</v>
      </c>
      <c r="AW3537" s="166" t="s">
        <v>234</v>
      </c>
      <c r="AX3537" s="2254"/>
      <c r="AY3537" s="2254"/>
    </row>
    <row r="3538" spans="1:52" s="1395" customFormat="1" ht="15.95" customHeight="1" x14ac:dyDescent="0.25">
      <c r="A3538" s="353">
        <v>1024</v>
      </c>
      <c r="B3538" s="354" t="s">
        <v>50</v>
      </c>
      <c r="C3538" s="366" t="s">
        <v>1509</v>
      </c>
      <c r="D3538" s="363" t="s">
        <v>19399</v>
      </c>
      <c r="E3538" s="354" t="s">
        <v>21487</v>
      </c>
      <c r="F3538" s="354" t="s">
        <v>21488</v>
      </c>
      <c r="G3538" s="354" t="s">
        <v>221</v>
      </c>
      <c r="H3538" s="354" t="s">
        <v>219</v>
      </c>
      <c r="I3538" s="354" t="s">
        <v>316</v>
      </c>
      <c r="J3538" s="354" t="s">
        <v>221</v>
      </c>
      <c r="K3538" s="354" t="s">
        <v>7095</v>
      </c>
      <c r="L3538" s="354" t="s">
        <v>221</v>
      </c>
      <c r="M3538" s="354" t="s">
        <v>7095</v>
      </c>
      <c r="N3538" s="360">
        <v>3</v>
      </c>
      <c r="O3538" s="360">
        <v>2.25</v>
      </c>
      <c r="P3538" s="360">
        <f>O3538*N3538</f>
        <v>6.75</v>
      </c>
      <c r="Q3538" s="503">
        <v>2</v>
      </c>
      <c r="R3538" s="357"/>
      <c r="S3538" s="357">
        <v>0</v>
      </c>
      <c r="T3538" s="357"/>
      <c r="U3538" s="357">
        <v>0</v>
      </c>
      <c r="V3538" s="357">
        <v>0</v>
      </c>
      <c r="W3538" s="357">
        <v>0</v>
      </c>
      <c r="X3538" s="357">
        <v>0</v>
      </c>
      <c r="Y3538" s="354" t="s">
        <v>790</v>
      </c>
      <c r="Z3538" s="354" t="s">
        <v>8357</v>
      </c>
      <c r="AA3538" s="443" t="s">
        <v>21489</v>
      </c>
      <c r="AB3538" s="769" t="s">
        <v>8060</v>
      </c>
      <c r="AC3538" s="354" t="s">
        <v>21490</v>
      </c>
      <c r="AD3538" s="354" t="s">
        <v>21491</v>
      </c>
      <c r="AE3538" s="769" t="s">
        <v>8060</v>
      </c>
      <c r="AF3538" s="354" t="s">
        <v>8363</v>
      </c>
      <c r="AG3538" s="443" t="s">
        <v>21489</v>
      </c>
      <c r="AH3538" s="354" t="s">
        <v>790</v>
      </c>
      <c r="AI3538" s="360">
        <v>1.48</v>
      </c>
      <c r="AJ3538" s="503">
        <v>45</v>
      </c>
      <c r="AK3538" s="359">
        <f t="shared" si="512"/>
        <v>0.18246575342465751</v>
      </c>
      <c r="AL3538" s="359">
        <v>0</v>
      </c>
      <c r="AM3538" s="361">
        <f t="shared" si="513"/>
        <v>0.18246575342465751</v>
      </c>
      <c r="AN3538" s="359">
        <f t="shared" si="510"/>
        <v>0.18246575342465751</v>
      </c>
      <c r="AO3538" s="359">
        <v>0</v>
      </c>
      <c r="AP3538" s="359">
        <f t="shared" si="511"/>
        <v>0.18246575342465751</v>
      </c>
      <c r="AQ3538" s="359">
        <f>AP3538*30</f>
        <v>5.4739726027397255</v>
      </c>
      <c r="AR3538" s="362" t="s">
        <v>231</v>
      </c>
      <c r="AS3538" s="363" t="s">
        <v>114</v>
      </c>
      <c r="AT3538" s="354" t="s">
        <v>325</v>
      </c>
      <c r="AU3538" s="354" t="s">
        <v>1509</v>
      </c>
      <c r="AV3538" s="923" t="s">
        <v>8364</v>
      </c>
      <c r="AW3538" s="354" t="s">
        <v>234</v>
      </c>
      <c r="AX3538" s="447" t="s">
        <v>21492</v>
      </c>
      <c r="AY3538" s="2252"/>
      <c r="AZ3538" s="447" t="s">
        <v>21493</v>
      </c>
    </row>
    <row r="3539" spans="1:52" s="55" customFormat="1" ht="15.95" customHeight="1" x14ac:dyDescent="0.25">
      <c r="A3539" s="182">
        <v>1025</v>
      </c>
      <c r="B3539" s="166" t="s">
        <v>50</v>
      </c>
      <c r="C3539" s="170" t="s">
        <v>1509</v>
      </c>
      <c r="D3539" s="194" t="s">
        <v>19400</v>
      </c>
      <c r="E3539" s="166" t="s">
        <v>8366</v>
      </c>
      <c r="F3539" s="166" t="s">
        <v>8367</v>
      </c>
      <c r="G3539" s="166" t="s">
        <v>958</v>
      </c>
      <c r="H3539" s="166" t="s">
        <v>732</v>
      </c>
      <c r="I3539" s="166">
        <v>0</v>
      </c>
      <c r="J3539" s="166" t="s">
        <v>317</v>
      </c>
      <c r="K3539" s="166">
        <v>0</v>
      </c>
      <c r="L3539" s="166" t="s">
        <v>317</v>
      </c>
      <c r="M3539" s="166">
        <v>0</v>
      </c>
      <c r="N3539" s="186">
        <v>2</v>
      </c>
      <c r="O3539" s="186">
        <v>1.5</v>
      </c>
      <c r="P3539" s="186">
        <v>3</v>
      </c>
      <c r="Q3539" s="184">
        <v>2</v>
      </c>
      <c r="R3539" s="183"/>
      <c r="S3539" s="183">
        <v>0</v>
      </c>
      <c r="T3539" s="183"/>
      <c r="U3539" s="183">
        <v>0</v>
      </c>
      <c r="V3539" s="183">
        <v>0</v>
      </c>
      <c r="W3539" s="183">
        <v>0</v>
      </c>
      <c r="X3539" s="183">
        <v>0</v>
      </c>
      <c r="Y3539" s="166" t="s">
        <v>790</v>
      </c>
      <c r="Z3539" s="166" t="s">
        <v>8368</v>
      </c>
      <c r="AA3539" s="203" t="s">
        <v>24182</v>
      </c>
      <c r="AB3539" s="201" t="s">
        <v>8330</v>
      </c>
      <c r="AC3539" s="166" t="s">
        <v>8370</v>
      </c>
      <c r="AD3539" s="166" t="s">
        <v>8371</v>
      </c>
      <c r="AE3539" s="201" t="s">
        <v>8333</v>
      </c>
      <c r="AF3539" s="166" t="s">
        <v>8372</v>
      </c>
      <c r="AG3539" s="165" t="s">
        <v>24182</v>
      </c>
      <c r="AH3539" s="166" t="s">
        <v>790</v>
      </c>
      <c r="AI3539" s="186">
        <v>1.48</v>
      </c>
      <c r="AJ3539" s="184">
        <v>106</v>
      </c>
      <c r="AK3539" s="167">
        <f t="shared" si="512"/>
        <v>0.42980821917808221</v>
      </c>
      <c r="AL3539" s="167">
        <v>0</v>
      </c>
      <c r="AM3539" s="187">
        <f t="shared" si="513"/>
        <v>0.42980821917808221</v>
      </c>
      <c r="AN3539" s="167">
        <f t="shared" si="510"/>
        <v>0.42980821917808221</v>
      </c>
      <c r="AO3539" s="167">
        <v>0</v>
      </c>
      <c r="AP3539" s="167">
        <f t="shared" si="511"/>
        <v>0.42980821917808221</v>
      </c>
      <c r="AQ3539" s="167">
        <f t="shared" si="509"/>
        <v>12.894246575342466</v>
      </c>
      <c r="AR3539" s="193" t="s">
        <v>231</v>
      </c>
      <c r="AS3539" s="194"/>
      <c r="AT3539" s="166" t="s">
        <v>325</v>
      </c>
      <c r="AU3539" s="166" t="s">
        <v>1509</v>
      </c>
      <c r="AV3539" s="679" t="s">
        <v>8373</v>
      </c>
      <c r="AW3539" s="166" t="s">
        <v>234</v>
      </c>
      <c r="AX3539" s="2254"/>
      <c r="AY3539" s="2254"/>
    </row>
    <row r="3540" spans="1:52" s="1395" customFormat="1" ht="15.95" customHeight="1" x14ac:dyDescent="0.25">
      <c r="A3540" s="353">
        <v>1026</v>
      </c>
      <c r="B3540" s="354" t="s">
        <v>50</v>
      </c>
      <c r="C3540" s="366" t="s">
        <v>1509</v>
      </c>
      <c r="D3540" s="363" t="s">
        <v>19980</v>
      </c>
      <c r="E3540" s="354" t="s">
        <v>19972</v>
      </c>
      <c r="F3540" s="354" t="s">
        <v>19973</v>
      </c>
      <c r="G3540" s="354" t="s">
        <v>221</v>
      </c>
      <c r="H3540" s="354" t="s">
        <v>219</v>
      </c>
      <c r="I3540" s="354" t="s">
        <v>316</v>
      </c>
      <c r="J3540" s="354" t="s">
        <v>221</v>
      </c>
      <c r="K3540" s="354" t="s">
        <v>222</v>
      </c>
      <c r="L3540" s="354" t="s">
        <v>221</v>
      </c>
      <c r="M3540" s="354" t="s">
        <v>222</v>
      </c>
      <c r="N3540" s="360">
        <v>4</v>
      </c>
      <c r="O3540" s="360">
        <v>2.5</v>
      </c>
      <c r="P3540" s="360">
        <f>O3540*N3540</f>
        <v>10</v>
      </c>
      <c r="Q3540" s="503">
        <v>2</v>
      </c>
      <c r="R3540" s="357"/>
      <c r="S3540" s="357">
        <v>0</v>
      </c>
      <c r="T3540" s="357"/>
      <c r="U3540" s="357">
        <v>0</v>
      </c>
      <c r="V3540" s="357">
        <v>0</v>
      </c>
      <c r="W3540" s="357">
        <v>1</v>
      </c>
      <c r="X3540" s="357">
        <v>0</v>
      </c>
      <c r="Y3540" s="354" t="s">
        <v>790</v>
      </c>
      <c r="Z3540" s="354" t="s">
        <v>19974</v>
      </c>
      <c r="AA3540" s="443" t="s">
        <v>24174</v>
      </c>
      <c r="AB3540" s="769" t="s">
        <v>8060</v>
      </c>
      <c r="AC3540" s="354" t="s">
        <v>19975</v>
      </c>
      <c r="AD3540" s="354" t="s">
        <v>19976</v>
      </c>
      <c r="AE3540" s="769" t="s">
        <v>19981</v>
      </c>
      <c r="AF3540" s="354" t="s">
        <v>19977</v>
      </c>
      <c r="AG3540" s="358" t="s">
        <v>24175</v>
      </c>
      <c r="AH3540" s="354" t="s">
        <v>790</v>
      </c>
      <c r="AI3540" s="360">
        <v>1.48</v>
      </c>
      <c r="AJ3540" s="503">
        <v>60</v>
      </c>
      <c r="AK3540" s="359">
        <f t="shared" si="512"/>
        <v>0.2432876712328767</v>
      </c>
      <c r="AL3540" s="359">
        <v>0</v>
      </c>
      <c r="AM3540" s="361">
        <f t="shared" si="513"/>
        <v>0.2432876712328767</v>
      </c>
      <c r="AN3540" s="359">
        <f t="shared" si="510"/>
        <v>0.2432876712328767</v>
      </c>
      <c r="AO3540" s="359">
        <v>0</v>
      </c>
      <c r="AP3540" s="359">
        <f t="shared" si="511"/>
        <v>0.2432876712328767</v>
      </c>
      <c r="AQ3540" s="359">
        <f>AP3540*30</f>
        <v>7.2986301369863007</v>
      </c>
      <c r="AR3540" s="362" t="s">
        <v>231</v>
      </c>
      <c r="AS3540" s="363" t="s">
        <v>431</v>
      </c>
      <c r="AT3540" s="354" t="s">
        <v>325</v>
      </c>
      <c r="AU3540" s="354" t="s">
        <v>1509</v>
      </c>
      <c r="AV3540" s="923" t="s">
        <v>8382</v>
      </c>
      <c r="AW3540" s="354" t="s">
        <v>234</v>
      </c>
      <c r="AX3540" s="447" t="s">
        <v>19979</v>
      </c>
      <c r="AY3540" s="2252"/>
      <c r="AZ3540" s="2408" t="s">
        <v>19978</v>
      </c>
    </row>
    <row r="3541" spans="1:52" s="1395" customFormat="1" ht="15.95" customHeight="1" x14ac:dyDescent="0.25">
      <c r="A3541" s="709">
        <v>1027</v>
      </c>
      <c r="B3541" s="434" t="s">
        <v>50</v>
      </c>
      <c r="C3541" s="834" t="s">
        <v>1509</v>
      </c>
      <c r="D3541" s="433" t="s">
        <v>19401</v>
      </c>
      <c r="E3541" s="434" t="s">
        <v>8383</v>
      </c>
      <c r="F3541" s="434" t="s">
        <v>8384</v>
      </c>
      <c r="G3541" s="434" t="s">
        <v>958</v>
      </c>
      <c r="H3541" s="434" t="s">
        <v>219</v>
      </c>
      <c r="I3541" s="434" t="s">
        <v>316</v>
      </c>
      <c r="J3541" s="434" t="s">
        <v>221</v>
      </c>
      <c r="K3541" s="434" t="s">
        <v>222</v>
      </c>
      <c r="L3541" s="434" t="s">
        <v>221</v>
      </c>
      <c r="M3541" s="434" t="s">
        <v>222</v>
      </c>
      <c r="N3541" s="513">
        <v>2</v>
      </c>
      <c r="O3541" s="513">
        <v>1.5</v>
      </c>
      <c r="P3541" s="513">
        <v>3</v>
      </c>
      <c r="Q3541" s="788">
        <v>2</v>
      </c>
      <c r="R3541" s="712"/>
      <c r="S3541" s="712">
        <v>0</v>
      </c>
      <c r="T3541" s="712"/>
      <c r="U3541" s="712">
        <v>0</v>
      </c>
      <c r="V3541" s="712">
        <v>0</v>
      </c>
      <c r="W3541" s="712">
        <v>0</v>
      </c>
      <c r="X3541" s="712">
        <v>0</v>
      </c>
      <c r="Y3541" s="434" t="s">
        <v>790</v>
      </c>
      <c r="Z3541" s="434" t="s">
        <v>8385</v>
      </c>
      <c r="AA3541" s="437" t="s">
        <v>8386</v>
      </c>
      <c r="AB3541" s="1094" t="s">
        <v>8264</v>
      </c>
      <c r="AC3541" s="434" t="s">
        <v>8387</v>
      </c>
      <c r="AD3541" s="434" t="s">
        <v>230</v>
      </c>
      <c r="AE3541" s="1094" t="s">
        <v>3834</v>
      </c>
      <c r="AF3541" s="434" t="s">
        <v>8388</v>
      </c>
      <c r="AG3541" s="438">
        <v>1045005908012</v>
      </c>
      <c r="AH3541" s="434" t="s">
        <v>790</v>
      </c>
      <c r="AI3541" s="513">
        <v>1.48</v>
      </c>
      <c r="AJ3541" s="788">
        <v>148</v>
      </c>
      <c r="AK3541" s="511">
        <f t="shared" si="512"/>
        <v>0.6001095890410959</v>
      </c>
      <c r="AL3541" s="511">
        <v>0</v>
      </c>
      <c r="AM3541" s="514">
        <f t="shared" si="513"/>
        <v>0.6001095890410959</v>
      </c>
      <c r="AN3541" s="511">
        <f t="shared" ref="AN3541:AN3574" si="514">AK3541</f>
        <v>0.6001095890410959</v>
      </c>
      <c r="AO3541" s="511">
        <v>0</v>
      </c>
      <c r="AP3541" s="511">
        <f t="shared" ref="AP3541:AP3574" si="515">AN3541+AO3541</f>
        <v>0.6001095890410959</v>
      </c>
      <c r="AQ3541" s="511">
        <f t="shared" si="509"/>
        <v>18.003287671232876</v>
      </c>
      <c r="AR3541" s="432" t="s">
        <v>231</v>
      </c>
      <c r="AS3541" s="433"/>
      <c r="AT3541" s="434" t="s">
        <v>325</v>
      </c>
      <c r="AU3541" s="434" t="s">
        <v>1509</v>
      </c>
      <c r="AV3541" s="943" t="s">
        <v>8389</v>
      </c>
      <c r="AW3541" s="434" t="s">
        <v>20570</v>
      </c>
      <c r="AX3541" s="1821" t="s">
        <v>23678</v>
      </c>
      <c r="AY3541" s="2252"/>
    </row>
    <row r="3542" spans="1:52" s="55" customFormat="1" ht="15.95" customHeight="1" x14ac:dyDescent="0.25">
      <c r="A3542" s="182">
        <v>1028</v>
      </c>
      <c r="B3542" s="166" t="s">
        <v>50</v>
      </c>
      <c r="C3542" s="170" t="s">
        <v>1509</v>
      </c>
      <c r="D3542" s="194" t="s">
        <v>19402</v>
      </c>
      <c r="E3542" s="166" t="s">
        <v>8391</v>
      </c>
      <c r="F3542" s="166" t="s">
        <v>8392</v>
      </c>
      <c r="G3542" s="166" t="s">
        <v>958</v>
      </c>
      <c r="H3542" s="166" t="s">
        <v>219</v>
      </c>
      <c r="I3542" s="166" t="s">
        <v>316</v>
      </c>
      <c r="J3542" s="166" t="s">
        <v>221</v>
      </c>
      <c r="K3542" s="166" t="s">
        <v>222</v>
      </c>
      <c r="L3542" s="166" t="s">
        <v>221</v>
      </c>
      <c r="M3542" s="166" t="s">
        <v>222</v>
      </c>
      <c r="N3542" s="186">
        <v>2</v>
      </c>
      <c r="O3542" s="186">
        <v>1.5</v>
      </c>
      <c r="P3542" s="186">
        <v>3</v>
      </c>
      <c r="Q3542" s="184">
        <v>2</v>
      </c>
      <c r="R3542" s="183"/>
      <c r="S3542" s="183">
        <v>0</v>
      </c>
      <c r="T3542" s="183"/>
      <c r="U3542" s="183">
        <v>0</v>
      </c>
      <c r="V3542" s="183">
        <v>0</v>
      </c>
      <c r="W3542" s="183">
        <v>0</v>
      </c>
      <c r="X3542" s="183">
        <v>0</v>
      </c>
      <c r="Y3542" s="166" t="s">
        <v>790</v>
      </c>
      <c r="Z3542" s="166" t="s">
        <v>8393</v>
      </c>
      <c r="AA3542" s="203" t="s">
        <v>24169</v>
      </c>
      <c r="AB3542" s="201" t="s">
        <v>8060</v>
      </c>
      <c r="AC3542" s="166" t="s">
        <v>25187</v>
      </c>
      <c r="AD3542" s="166" t="s">
        <v>8396</v>
      </c>
      <c r="AE3542" s="201" t="s">
        <v>5869</v>
      </c>
      <c r="AF3542" s="166" t="s">
        <v>8397</v>
      </c>
      <c r="AG3542" s="203" t="s">
        <v>24169</v>
      </c>
      <c r="AH3542" s="166" t="s">
        <v>790</v>
      </c>
      <c r="AI3542" s="186">
        <v>1.48</v>
      </c>
      <c r="AJ3542" s="184">
        <v>46</v>
      </c>
      <c r="AK3542" s="167">
        <f t="shared" si="512"/>
        <v>0.18652054794520548</v>
      </c>
      <c r="AL3542" s="167">
        <v>0</v>
      </c>
      <c r="AM3542" s="187">
        <f t="shared" si="513"/>
        <v>0.18652054794520548</v>
      </c>
      <c r="AN3542" s="167">
        <f t="shared" si="514"/>
        <v>0.18652054794520548</v>
      </c>
      <c r="AO3542" s="167">
        <v>0</v>
      </c>
      <c r="AP3542" s="167">
        <f t="shared" si="515"/>
        <v>0.18652054794520548</v>
      </c>
      <c r="AQ3542" s="167">
        <f t="shared" si="509"/>
        <v>5.5956164383561644</v>
      </c>
      <c r="AR3542" s="193" t="s">
        <v>231</v>
      </c>
      <c r="AS3542" s="194"/>
      <c r="AT3542" s="166" t="s">
        <v>325</v>
      </c>
      <c r="AU3542" s="166" t="s">
        <v>1509</v>
      </c>
      <c r="AV3542" s="679" t="s">
        <v>8398</v>
      </c>
      <c r="AW3542" s="166" t="s">
        <v>234</v>
      </c>
      <c r="AX3542" s="2254"/>
      <c r="AY3542" s="2254"/>
    </row>
    <row r="3543" spans="1:52" s="55" customFormat="1" ht="15.95" customHeight="1" x14ac:dyDescent="0.25">
      <c r="A3543" s="353">
        <v>1029</v>
      </c>
      <c r="B3543" s="354" t="s">
        <v>50</v>
      </c>
      <c r="C3543" s="366" t="s">
        <v>1509</v>
      </c>
      <c r="D3543" s="363" t="s">
        <v>17383</v>
      </c>
      <c r="E3543" s="761" t="s">
        <v>17384</v>
      </c>
      <c r="F3543" s="354" t="s">
        <v>17385</v>
      </c>
      <c r="G3543" s="354" t="s">
        <v>221</v>
      </c>
      <c r="H3543" s="354" t="s">
        <v>219</v>
      </c>
      <c r="I3543" s="354" t="s">
        <v>484</v>
      </c>
      <c r="J3543" s="354" t="s">
        <v>221</v>
      </c>
      <c r="K3543" s="354" t="s">
        <v>879</v>
      </c>
      <c r="L3543" s="354" t="s">
        <v>221</v>
      </c>
      <c r="M3543" s="354" t="s">
        <v>17386</v>
      </c>
      <c r="N3543" s="360">
        <v>4</v>
      </c>
      <c r="O3543" s="360">
        <v>2</v>
      </c>
      <c r="P3543" s="360">
        <v>8</v>
      </c>
      <c r="Q3543" s="503">
        <v>2</v>
      </c>
      <c r="R3543" s="357"/>
      <c r="S3543" s="357">
        <v>0</v>
      </c>
      <c r="T3543" s="357"/>
      <c r="U3543" s="357">
        <v>0</v>
      </c>
      <c r="V3543" s="357">
        <v>0</v>
      </c>
      <c r="W3543" s="357">
        <v>11</v>
      </c>
      <c r="X3543" s="357">
        <v>0</v>
      </c>
      <c r="Y3543" s="354" t="s">
        <v>1509</v>
      </c>
      <c r="Z3543" s="166" t="s">
        <v>8402</v>
      </c>
      <c r="AA3543" s="203" t="s">
        <v>24172</v>
      </c>
      <c r="AB3543" s="201" t="s">
        <v>8060</v>
      </c>
      <c r="AC3543" s="166" t="s">
        <v>17387</v>
      </c>
      <c r="AD3543" s="166" t="s">
        <v>17388</v>
      </c>
      <c r="AE3543" s="769" t="s">
        <v>5869</v>
      </c>
      <c r="AF3543" s="354" t="s">
        <v>8402</v>
      </c>
      <c r="AG3543" s="358" t="s">
        <v>24172</v>
      </c>
      <c r="AH3543" s="354" t="s">
        <v>790</v>
      </c>
      <c r="AI3543" s="360">
        <v>1.48</v>
      </c>
      <c r="AJ3543" s="503">
        <v>65</v>
      </c>
      <c r="AK3543" s="359">
        <f t="shared" si="512"/>
        <v>0.26356164383561642</v>
      </c>
      <c r="AL3543" s="359">
        <v>0</v>
      </c>
      <c r="AM3543" s="361">
        <f t="shared" si="513"/>
        <v>0.26356164383561642</v>
      </c>
      <c r="AN3543" s="359">
        <f t="shared" si="514"/>
        <v>0.26356164383561642</v>
      </c>
      <c r="AO3543" s="359">
        <v>0</v>
      </c>
      <c r="AP3543" s="359">
        <f t="shared" si="515"/>
        <v>0.26356164383561642</v>
      </c>
      <c r="AQ3543" s="359">
        <f t="shared" si="509"/>
        <v>7.9068493150684924</v>
      </c>
      <c r="AR3543" s="362" t="s">
        <v>231</v>
      </c>
      <c r="AS3543" s="354" t="s">
        <v>431</v>
      </c>
      <c r="AT3543" s="166" t="s">
        <v>325</v>
      </c>
      <c r="AU3543" s="166" t="s">
        <v>1509</v>
      </c>
      <c r="AV3543" s="679" t="s">
        <v>8405</v>
      </c>
      <c r="AW3543" s="166" t="s">
        <v>234</v>
      </c>
      <c r="AX3543" s="447" t="s">
        <v>20404</v>
      </c>
      <c r="AY3543" s="2254"/>
      <c r="AZ3543" s="2408" t="s">
        <v>20394</v>
      </c>
    </row>
    <row r="3544" spans="1:52" s="1395" customFormat="1" ht="15.95" customHeight="1" x14ac:dyDescent="0.25">
      <c r="A3544" s="709">
        <v>1030</v>
      </c>
      <c r="B3544" s="434" t="s">
        <v>50</v>
      </c>
      <c r="C3544" s="834" t="s">
        <v>1509</v>
      </c>
      <c r="D3544" s="433" t="s">
        <v>20054</v>
      </c>
      <c r="E3544" s="434" t="s">
        <v>21503</v>
      </c>
      <c r="F3544" s="434" t="s">
        <v>21504</v>
      </c>
      <c r="G3544" s="434" t="s">
        <v>221</v>
      </c>
      <c r="H3544" s="434" t="s">
        <v>219</v>
      </c>
      <c r="I3544" s="434" t="s">
        <v>316</v>
      </c>
      <c r="J3544" s="434" t="s">
        <v>221</v>
      </c>
      <c r="K3544" s="434" t="s">
        <v>222</v>
      </c>
      <c r="L3544" s="434" t="s">
        <v>221</v>
      </c>
      <c r="M3544" s="434" t="s">
        <v>879</v>
      </c>
      <c r="N3544" s="513">
        <v>2.72</v>
      </c>
      <c r="O3544" s="513">
        <v>2.13</v>
      </c>
      <c r="P3544" s="513">
        <f>O3544*N3544</f>
        <v>5.7936000000000005</v>
      </c>
      <c r="Q3544" s="788">
        <v>1</v>
      </c>
      <c r="R3544" s="712"/>
      <c r="S3544" s="712">
        <v>1</v>
      </c>
      <c r="T3544" s="712"/>
      <c r="U3544" s="712">
        <v>0</v>
      </c>
      <c r="V3544" s="712">
        <v>0</v>
      </c>
      <c r="W3544" s="712">
        <v>0</v>
      </c>
      <c r="X3544" s="712">
        <v>0</v>
      </c>
      <c r="Y3544" s="434" t="s">
        <v>790</v>
      </c>
      <c r="Z3544" s="434" t="s">
        <v>8409</v>
      </c>
      <c r="AA3544" s="437">
        <v>1035005907815</v>
      </c>
      <c r="AB3544" s="1094" t="s">
        <v>8411</v>
      </c>
      <c r="AC3544" s="434" t="s">
        <v>20055</v>
      </c>
      <c r="AD3544" s="434" t="s">
        <v>20056</v>
      </c>
      <c r="AE3544" s="1094" t="s">
        <v>8414</v>
      </c>
      <c r="AF3544" s="434" t="s">
        <v>20057</v>
      </c>
      <c r="AG3544" s="438">
        <v>1035005907815</v>
      </c>
      <c r="AH3544" s="434" t="s">
        <v>790</v>
      </c>
      <c r="AI3544" s="743">
        <v>1.48</v>
      </c>
      <c r="AJ3544" s="788">
        <v>33</v>
      </c>
      <c r="AK3544" s="828">
        <f t="shared" si="512"/>
        <v>0.13380821917808219</v>
      </c>
      <c r="AL3544" s="511">
        <v>0</v>
      </c>
      <c r="AM3544" s="745">
        <f t="shared" si="513"/>
        <v>0.13380821917808219</v>
      </c>
      <c r="AN3544" s="511">
        <f t="shared" si="514"/>
        <v>0.13380821917808219</v>
      </c>
      <c r="AO3544" s="511">
        <v>0</v>
      </c>
      <c r="AP3544" s="511">
        <f t="shared" si="515"/>
        <v>0.13380821917808219</v>
      </c>
      <c r="AQ3544" s="511">
        <f>AP3544*30</f>
        <v>4.0142465753424661</v>
      </c>
      <c r="AR3544" s="432" t="s">
        <v>231</v>
      </c>
      <c r="AS3544" s="433" t="s">
        <v>114</v>
      </c>
      <c r="AT3544" s="434" t="s">
        <v>325</v>
      </c>
      <c r="AU3544" s="434" t="s">
        <v>1509</v>
      </c>
      <c r="AV3544" s="943" t="s">
        <v>8416</v>
      </c>
      <c r="AW3544" s="434" t="s">
        <v>18131</v>
      </c>
      <c r="AX3544" s="447" t="s">
        <v>21544</v>
      </c>
      <c r="AY3544" s="2252"/>
      <c r="AZ3544" s="2408" t="s">
        <v>20058</v>
      </c>
    </row>
    <row r="3545" spans="1:52" s="55" customFormat="1" ht="15.95" customHeight="1" x14ac:dyDescent="0.25">
      <c r="A3545" s="182">
        <v>1031</v>
      </c>
      <c r="B3545" s="166" t="s">
        <v>50</v>
      </c>
      <c r="C3545" s="170" t="s">
        <v>1509</v>
      </c>
      <c r="D3545" s="194" t="s">
        <v>19403</v>
      </c>
      <c r="E3545" s="166" t="s">
        <v>8418</v>
      </c>
      <c r="F3545" s="166" t="s">
        <v>8419</v>
      </c>
      <c r="G3545" s="166" t="s">
        <v>958</v>
      </c>
      <c r="H3545" s="166" t="s">
        <v>219</v>
      </c>
      <c r="I3545" s="166" t="s">
        <v>316</v>
      </c>
      <c r="J3545" s="166" t="s">
        <v>221</v>
      </c>
      <c r="K3545" s="166" t="s">
        <v>222</v>
      </c>
      <c r="L3545" s="166" t="s">
        <v>221</v>
      </c>
      <c r="M3545" s="166" t="s">
        <v>222</v>
      </c>
      <c r="N3545" s="186">
        <v>2</v>
      </c>
      <c r="O3545" s="186">
        <v>1.5</v>
      </c>
      <c r="P3545" s="186">
        <v>3</v>
      </c>
      <c r="Q3545" s="184">
        <v>2</v>
      </c>
      <c r="R3545" s="183"/>
      <c r="S3545" s="183">
        <v>0</v>
      </c>
      <c r="T3545" s="183"/>
      <c r="U3545" s="183">
        <v>0</v>
      </c>
      <c r="V3545" s="183">
        <v>0</v>
      </c>
      <c r="W3545" s="183">
        <v>0</v>
      </c>
      <c r="X3545" s="183">
        <v>0</v>
      </c>
      <c r="Y3545" s="166" t="s">
        <v>790</v>
      </c>
      <c r="Z3545" s="166" t="s">
        <v>8420</v>
      </c>
      <c r="AA3545" s="203" t="s">
        <v>24183</v>
      </c>
      <c r="AB3545" s="201" t="s">
        <v>3869</v>
      </c>
      <c r="AC3545" s="166" t="s">
        <v>8422</v>
      </c>
      <c r="AD3545" s="166" t="s">
        <v>8423</v>
      </c>
      <c r="AE3545" s="201" t="s">
        <v>3869</v>
      </c>
      <c r="AF3545" s="166" t="s">
        <v>8424</v>
      </c>
      <c r="AG3545" s="165" t="s">
        <v>24183</v>
      </c>
      <c r="AH3545" s="166" t="s">
        <v>790</v>
      </c>
      <c r="AI3545" s="186">
        <v>1.48</v>
      </c>
      <c r="AJ3545" s="184">
        <v>54</v>
      </c>
      <c r="AK3545" s="167">
        <f t="shared" si="512"/>
        <v>0.21895890410958904</v>
      </c>
      <c r="AL3545" s="167">
        <v>0</v>
      </c>
      <c r="AM3545" s="187">
        <f t="shared" si="513"/>
        <v>0.21895890410958904</v>
      </c>
      <c r="AN3545" s="167">
        <f t="shared" si="514"/>
        <v>0.21895890410958904</v>
      </c>
      <c r="AO3545" s="167">
        <v>0</v>
      </c>
      <c r="AP3545" s="167">
        <f t="shared" si="515"/>
        <v>0.21895890410958904</v>
      </c>
      <c r="AQ3545" s="167">
        <f t="shared" si="509"/>
        <v>6.568767123287671</v>
      </c>
      <c r="AR3545" s="193" t="s">
        <v>231</v>
      </c>
      <c r="AS3545" s="194"/>
      <c r="AT3545" s="166" t="s">
        <v>325</v>
      </c>
      <c r="AU3545" s="166" t="s">
        <v>1509</v>
      </c>
      <c r="AV3545" s="679" t="s">
        <v>8425</v>
      </c>
      <c r="AW3545" s="166" t="s">
        <v>234</v>
      </c>
      <c r="AX3545" s="2254"/>
      <c r="AY3545" s="2254"/>
    </row>
    <row r="3546" spans="1:52" s="55" customFormat="1" ht="15.95" customHeight="1" x14ac:dyDescent="0.25">
      <c r="A3546" s="182">
        <v>1032</v>
      </c>
      <c r="B3546" s="166" t="s">
        <v>50</v>
      </c>
      <c r="C3546" s="170" t="s">
        <v>1509</v>
      </c>
      <c r="D3546" s="194" t="s">
        <v>21744</v>
      </c>
      <c r="E3546" s="166" t="s">
        <v>8427</v>
      </c>
      <c r="F3546" s="166" t="s">
        <v>8428</v>
      </c>
      <c r="G3546" s="166" t="s">
        <v>958</v>
      </c>
      <c r="H3546" s="166" t="s">
        <v>732</v>
      </c>
      <c r="I3546" s="166">
        <v>0</v>
      </c>
      <c r="J3546" s="166" t="s">
        <v>317</v>
      </c>
      <c r="K3546" s="166">
        <v>0</v>
      </c>
      <c r="L3546" s="166" t="s">
        <v>317</v>
      </c>
      <c r="M3546" s="166">
        <v>0</v>
      </c>
      <c r="N3546" s="186">
        <v>2</v>
      </c>
      <c r="O3546" s="186">
        <v>1.5</v>
      </c>
      <c r="P3546" s="186">
        <v>3</v>
      </c>
      <c r="Q3546" s="184">
        <v>1</v>
      </c>
      <c r="R3546" s="183"/>
      <c r="S3546" s="183">
        <v>0</v>
      </c>
      <c r="T3546" s="183"/>
      <c r="U3546" s="183">
        <v>0</v>
      </c>
      <c r="V3546" s="183">
        <v>0</v>
      </c>
      <c r="W3546" s="183"/>
      <c r="X3546" s="183"/>
      <c r="Y3546" s="166" t="s">
        <v>790</v>
      </c>
      <c r="Z3546" s="166" t="s">
        <v>8429</v>
      </c>
      <c r="AA3546" s="203" t="s">
        <v>21745</v>
      </c>
      <c r="AB3546" s="166" t="s">
        <v>8430</v>
      </c>
      <c r="AC3546" s="166" t="s">
        <v>8431</v>
      </c>
      <c r="AD3546" s="166" t="s">
        <v>8432</v>
      </c>
      <c r="AE3546" s="166" t="s">
        <v>3869</v>
      </c>
      <c r="AF3546" s="166" t="s">
        <v>8429</v>
      </c>
      <c r="AG3546" s="165">
        <v>1055005613464</v>
      </c>
      <c r="AH3546" s="166" t="s">
        <v>790</v>
      </c>
      <c r="AI3546" s="186">
        <v>1.48</v>
      </c>
      <c r="AJ3546" s="184">
        <v>46</v>
      </c>
      <c r="AK3546" s="167">
        <f t="shared" si="512"/>
        <v>0.18652054794520548</v>
      </c>
      <c r="AL3546" s="167">
        <v>0</v>
      </c>
      <c r="AM3546" s="187">
        <f t="shared" si="513"/>
        <v>0.18652054794520548</v>
      </c>
      <c r="AN3546" s="167">
        <f t="shared" si="514"/>
        <v>0.18652054794520548</v>
      </c>
      <c r="AO3546" s="167">
        <v>0</v>
      </c>
      <c r="AP3546" s="167">
        <f t="shared" si="515"/>
        <v>0.18652054794520548</v>
      </c>
      <c r="AQ3546" s="167">
        <f t="shared" si="509"/>
        <v>5.5956164383561644</v>
      </c>
      <c r="AR3546" s="193" t="s">
        <v>231</v>
      </c>
      <c r="AS3546" s="194"/>
      <c r="AT3546" s="166" t="s">
        <v>325</v>
      </c>
      <c r="AU3546" s="166" t="s">
        <v>1509</v>
      </c>
      <c r="AV3546" s="679" t="s">
        <v>8433</v>
      </c>
      <c r="AW3546" s="166" t="s">
        <v>234</v>
      </c>
      <c r="AX3546" s="2254"/>
      <c r="AY3546" s="2254"/>
    </row>
    <row r="3547" spans="1:52" s="55" customFormat="1" ht="15.95" customHeight="1" x14ac:dyDescent="0.25">
      <c r="A3547" s="182">
        <v>1033</v>
      </c>
      <c r="B3547" s="166" t="s">
        <v>50</v>
      </c>
      <c r="C3547" s="170" t="s">
        <v>1509</v>
      </c>
      <c r="D3547" s="194" t="s">
        <v>19404</v>
      </c>
      <c r="E3547" s="198" t="s">
        <v>8435</v>
      </c>
      <c r="F3547" s="198" t="s">
        <v>8436</v>
      </c>
      <c r="G3547" s="166" t="s">
        <v>958</v>
      </c>
      <c r="H3547" s="198" t="s">
        <v>219</v>
      </c>
      <c r="I3547" s="198" t="s">
        <v>316</v>
      </c>
      <c r="J3547" s="198" t="s">
        <v>221</v>
      </c>
      <c r="K3547" s="166" t="s">
        <v>8111</v>
      </c>
      <c r="L3547" s="198" t="s">
        <v>317</v>
      </c>
      <c r="M3547" s="198">
        <v>0</v>
      </c>
      <c r="N3547" s="199">
        <v>3</v>
      </c>
      <c r="O3547" s="186">
        <v>2</v>
      </c>
      <c r="P3547" s="186">
        <v>6</v>
      </c>
      <c r="Q3547" s="184">
        <v>2</v>
      </c>
      <c r="R3547" s="183"/>
      <c r="S3547" s="183">
        <v>0</v>
      </c>
      <c r="T3547" s="183"/>
      <c r="U3547" s="183">
        <v>0</v>
      </c>
      <c r="V3547" s="183">
        <v>0</v>
      </c>
      <c r="W3547" s="183"/>
      <c r="X3547" s="183"/>
      <c r="Y3547" s="166" t="s">
        <v>1509</v>
      </c>
      <c r="Z3547" s="166" t="s">
        <v>8437</v>
      </c>
      <c r="AA3547" s="203" t="s">
        <v>24184</v>
      </c>
      <c r="AB3547" s="166" t="s">
        <v>8430</v>
      </c>
      <c r="AC3547" s="166" t="s">
        <v>25206</v>
      </c>
      <c r="AD3547" s="166" t="s">
        <v>25207</v>
      </c>
      <c r="AE3547" s="166" t="s">
        <v>3869</v>
      </c>
      <c r="AF3547" s="166" t="s">
        <v>8437</v>
      </c>
      <c r="AG3547" s="165" t="s">
        <v>24184</v>
      </c>
      <c r="AH3547" s="166" t="s">
        <v>790</v>
      </c>
      <c r="AI3547" s="186">
        <v>1.48</v>
      </c>
      <c r="AJ3547" s="184">
        <v>36</v>
      </c>
      <c r="AK3547" s="167">
        <f t="shared" si="512"/>
        <v>0.14597260273972604</v>
      </c>
      <c r="AL3547" s="167">
        <v>0</v>
      </c>
      <c r="AM3547" s="187">
        <f t="shared" si="513"/>
        <v>0.14597260273972604</v>
      </c>
      <c r="AN3547" s="167">
        <f t="shared" si="514"/>
        <v>0.14597260273972604</v>
      </c>
      <c r="AO3547" s="167">
        <v>0</v>
      </c>
      <c r="AP3547" s="167">
        <f t="shared" si="515"/>
        <v>0.14597260273972604</v>
      </c>
      <c r="AQ3547" s="167">
        <f t="shared" si="509"/>
        <v>4.379178082191781</v>
      </c>
      <c r="AR3547" s="193" t="s">
        <v>231</v>
      </c>
      <c r="AS3547" s="194"/>
      <c r="AT3547" s="166" t="s">
        <v>325</v>
      </c>
      <c r="AU3547" s="166" t="s">
        <v>1509</v>
      </c>
      <c r="AV3547" s="679" t="s">
        <v>8440</v>
      </c>
      <c r="AW3547" s="166" t="s">
        <v>234</v>
      </c>
      <c r="AX3547" s="2254"/>
      <c r="AY3547" s="2254"/>
    </row>
    <row r="3548" spans="1:52" s="55" customFormat="1" ht="15.95" customHeight="1" x14ac:dyDescent="0.25">
      <c r="A3548" s="182">
        <v>1034</v>
      </c>
      <c r="B3548" s="166" t="s">
        <v>50</v>
      </c>
      <c r="C3548" s="170" t="s">
        <v>1509</v>
      </c>
      <c r="D3548" s="194" t="s">
        <v>19405</v>
      </c>
      <c r="E3548" s="166" t="s">
        <v>8442</v>
      </c>
      <c r="F3548" s="166" t="s">
        <v>8443</v>
      </c>
      <c r="G3548" s="166" t="s">
        <v>958</v>
      </c>
      <c r="H3548" s="166" t="s">
        <v>219</v>
      </c>
      <c r="I3548" s="166" t="s">
        <v>316</v>
      </c>
      <c r="J3548" s="166" t="s">
        <v>221</v>
      </c>
      <c r="K3548" s="166" t="s">
        <v>222</v>
      </c>
      <c r="L3548" s="166" t="s">
        <v>317</v>
      </c>
      <c r="M3548" s="166">
        <v>0</v>
      </c>
      <c r="N3548" s="186">
        <v>2</v>
      </c>
      <c r="O3548" s="186">
        <v>1.5</v>
      </c>
      <c r="P3548" s="186">
        <v>3</v>
      </c>
      <c r="Q3548" s="184">
        <v>0</v>
      </c>
      <c r="R3548" s="183"/>
      <c r="S3548" s="183">
        <v>0</v>
      </c>
      <c r="T3548" s="183"/>
      <c r="U3548" s="183">
        <v>1</v>
      </c>
      <c r="V3548" s="183">
        <v>0</v>
      </c>
      <c r="W3548" s="183">
        <v>0</v>
      </c>
      <c r="X3548" s="183">
        <v>0</v>
      </c>
      <c r="Y3548" s="166" t="s">
        <v>790</v>
      </c>
      <c r="Z3548" s="166" t="s">
        <v>8444</v>
      </c>
      <c r="AA3548" s="203" t="s">
        <v>24185</v>
      </c>
      <c r="AB3548" s="201" t="s">
        <v>3875</v>
      </c>
      <c r="AC3548" s="166" t="s">
        <v>25208</v>
      </c>
      <c r="AD3548" s="166" t="s">
        <v>25209</v>
      </c>
      <c r="AE3548" s="201" t="s">
        <v>3875</v>
      </c>
      <c r="AF3548" s="166" t="s">
        <v>8444</v>
      </c>
      <c r="AG3548" s="165" t="s">
        <v>24185</v>
      </c>
      <c r="AH3548" s="166" t="s">
        <v>790</v>
      </c>
      <c r="AI3548" s="186">
        <v>1.48</v>
      </c>
      <c r="AJ3548" s="184">
        <v>103</v>
      </c>
      <c r="AK3548" s="167">
        <f t="shared" si="512"/>
        <v>0.41764383561643836</v>
      </c>
      <c r="AL3548" s="167">
        <v>0</v>
      </c>
      <c r="AM3548" s="187">
        <f t="shared" si="513"/>
        <v>0.41764383561643836</v>
      </c>
      <c r="AN3548" s="167">
        <f t="shared" si="514"/>
        <v>0.41764383561643836</v>
      </c>
      <c r="AO3548" s="167">
        <v>0</v>
      </c>
      <c r="AP3548" s="167">
        <f t="shared" si="515"/>
        <v>0.41764383561643836</v>
      </c>
      <c r="AQ3548" s="167">
        <f t="shared" si="509"/>
        <v>12.529315068493151</v>
      </c>
      <c r="AR3548" s="193" t="s">
        <v>231</v>
      </c>
      <c r="AS3548" s="194"/>
      <c r="AT3548" s="166" t="s">
        <v>325</v>
      </c>
      <c r="AU3548" s="166" t="s">
        <v>1509</v>
      </c>
      <c r="AV3548" s="679" t="s">
        <v>8447</v>
      </c>
      <c r="AW3548" s="166" t="s">
        <v>234</v>
      </c>
      <c r="AX3548" s="2254"/>
      <c r="AY3548" s="2254"/>
    </row>
    <row r="3549" spans="1:52" s="55" customFormat="1" ht="15.95" customHeight="1" x14ac:dyDescent="0.25">
      <c r="A3549" s="182">
        <v>1035</v>
      </c>
      <c r="B3549" s="166" t="s">
        <v>50</v>
      </c>
      <c r="C3549" s="170" t="s">
        <v>1509</v>
      </c>
      <c r="D3549" s="194" t="s">
        <v>8448</v>
      </c>
      <c r="E3549" s="166" t="s">
        <v>8449</v>
      </c>
      <c r="F3549" s="166" t="s">
        <v>8450</v>
      </c>
      <c r="G3549" s="166" t="s">
        <v>958</v>
      </c>
      <c r="H3549" s="166" t="s">
        <v>219</v>
      </c>
      <c r="I3549" s="166" t="s">
        <v>316</v>
      </c>
      <c r="J3549" s="166" t="s">
        <v>221</v>
      </c>
      <c r="K3549" s="166" t="s">
        <v>222</v>
      </c>
      <c r="L3549" s="166" t="s">
        <v>317</v>
      </c>
      <c r="M3549" s="166">
        <v>0</v>
      </c>
      <c r="N3549" s="186">
        <v>2</v>
      </c>
      <c r="O3549" s="186">
        <v>1.5</v>
      </c>
      <c r="P3549" s="186">
        <v>3</v>
      </c>
      <c r="Q3549" s="184">
        <v>2</v>
      </c>
      <c r="R3549" s="183"/>
      <c r="S3549" s="183">
        <v>0</v>
      </c>
      <c r="T3549" s="183"/>
      <c r="U3549" s="183">
        <v>0</v>
      </c>
      <c r="V3549" s="183">
        <v>0</v>
      </c>
      <c r="W3549" s="183">
        <v>0</v>
      </c>
      <c r="X3549" s="183">
        <v>0</v>
      </c>
      <c r="Y3549" s="166" t="s">
        <v>790</v>
      </c>
      <c r="Z3549" s="166" t="s">
        <v>8451</v>
      </c>
      <c r="AA3549" s="203" t="s">
        <v>24186</v>
      </c>
      <c r="AB3549" s="201" t="s">
        <v>3875</v>
      </c>
      <c r="AC3549" s="166" t="s">
        <v>25210</v>
      </c>
      <c r="AD3549" s="166" t="s">
        <v>8454</v>
      </c>
      <c r="AE3549" s="201" t="s">
        <v>3875</v>
      </c>
      <c r="AF3549" s="166" t="s">
        <v>8451</v>
      </c>
      <c r="AG3549" s="165" t="s">
        <v>24186</v>
      </c>
      <c r="AH3549" s="166" t="s">
        <v>790</v>
      </c>
      <c r="AI3549" s="186">
        <v>1.48</v>
      </c>
      <c r="AJ3549" s="184">
        <v>122</v>
      </c>
      <c r="AK3549" s="167">
        <f t="shared" si="512"/>
        <v>0.49468493150684933</v>
      </c>
      <c r="AL3549" s="167">
        <v>0</v>
      </c>
      <c r="AM3549" s="187">
        <f t="shared" si="513"/>
        <v>0.49468493150684933</v>
      </c>
      <c r="AN3549" s="167">
        <f t="shared" si="514"/>
        <v>0.49468493150684933</v>
      </c>
      <c r="AO3549" s="167">
        <v>0</v>
      </c>
      <c r="AP3549" s="167">
        <f t="shared" si="515"/>
        <v>0.49468493150684933</v>
      </c>
      <c r="AQ3549" s="167">
        <f t="shared" si="509"/>
        <v>14.840547945205479</v>
      </c>
      <c r="AR3549" s="193" t="s">
        <v>231</v>
      </c>
      <c r="AS3549" s="194"/>
      <c r="AT3549" s="166" t="s">
        <v>325</v>
      </c>
      <c r="AU3549" s="166" t="s">
        <v>1509</v>
      </c>
      <c r="AV3549" s="679" t="s">
        <v>8455</v>
      </c>
      <c r="AW3549" s="166" t="s">
        <v>234</v>
      </c>
      <c r="AX3549" s="2254"/>
      <c r="AY3549" s="2254"/>
    </row>
    <row r="3550" spans="1:52" s="1395" customFormat="1" ht="15.95" customHeight="1" x14ac:dyDescent="0.25">
      <c r="A3550" s="353">
        <v>1036</v>
      </c>
      <c r="B3550" s="354" t="s">
        <v>50</v>
      </c>
      <c r="C3550" s="366" t="s">
        <v>1509</v>
      </c>
      <c r="D3550" s="363" t="s">
        <v>21935</v>
      </c>
      <c r="E3550" s="354" t="s">
        <v>20288</v>
      </c>
      <c r="F3550" s="354" t="s">
        <v>20289</v>
      </c>
      <c r="G3550" s="354" t="s">
        <v>221</v>
      </c>
      <c r="H3550" s="354" t="s">
        <v>219</v>
      </c>
      <c r="I3550" s="354" t="s">
        <v>316</v>
      </c>
      <c r="J3550" s="354" t="s">
        <v>221</v>
      </c>
      <c r="K3550" s="354" t="s">
        <v>222</v>
      </c>
      <c r="L3550" s="354" t="s">
        <v>221</v>
      </c>
      <c r="M3550" s="354" t="s">
        <v>222</v>
      </c>
      <c r="N3550" s="360">
        <v>3.5</v>
      </c>
      <c r="O3550" s="360">
        <v>1.7</v>
      </c>
      <c r="P3550" s="360">
        <f>O3550*N3550</f>
        <v>5.95</v>
      </c>
      <c r="Q3550" s="503">
        <v>2</v>
      </c>
      <c r="R3550" s="357"/>
      <c r="S3550" s="357">
        <v>1</v>
      </c>
      <c r="T3550" s="357"/>
      <c r="U3550" s="357">
        <v>0</v>
      </c>
      <c r="V3550" s="357">
        <v>0</v>
      </c>
      <c r="W3550" s="357">
        <v>0</v>
      </c>
      <c r="X3550" s="357">
        <v>0</v>
      </c>
      <c r="Y3550" s="354" t="s">
        <v>790</v>
      </c>
      <c r="Z3550" s="354" t="s">
        <v>8459</v>
      </c>
      <c r="AA3550" s="443" t="s">
        <v>20290</v>
      </c>
      <c r="AB3550" s="769" t="s">
        <v>3875</v>
      </c>
      <c r="AC3550" s="354" t="s">
        <v>25211</v>
      </c>
      <c r="AD3550" s="354" t="s">
        <v>20291</v>
      </c>
      <c r="AE3550" s="769" t="s">
        <v>3875</v>
      </c>
      <c r="AF3550" s="354" t="s">
        <v>8459</v>
      </c>
      <c r="AG3550" s="443" t="s">
        <v>20290</v>
      </c>
      <c r="AH3550" s="354" t="s">
        <v>790</v>
      </c>
      <c r="AI3550" s="360">
        <v>1.48</v>
      </c>
      <c r="AJ3550" s="503">
        <v>115</v>
      </c>
      <c r="AK3550" s="359">
        <f t="shared" si="512"/>
        <v>0.46630136986301368</v>
      </c>
      <c r="AL3550" s="359">
        <v>0</v>
      </c>
      <c r="AM3550" s="361">
        <f t="shared" si="513"/>
        <v>0.46630136986301368</v>
      </c>
      <c r="AN3550" s="359">
        <f t="shared" si="514"/>
        <v>0.46630136986301368</v>
      </c>
      <c r="AO3550" s="359">
        <v>0</v>
      </c>
      <c r="AP3550" s="359">
        <f t="shared" si="515"/>
        <v>0.46630136986301368</v>
      </c>
      <c r="AQ3550" s="359">
        <f>AP3550*30</f>
        <v>13.989041095890411</v>
      </c>
      <c r="AR3550" s="362" t="s">
        <v>231</v>
      </c>
      <c r="AS3550" s="363" t="s">
        <v>431</v>
      </c>
      <c r="AT3550" s="354" t="s">
        <v>325</v>
      </c>
      <c r="AU3550" s="354" t="s">
        <v>1509</v>
      </c>
      <c r="AV3550" s="923" t="s">
        <v>8463</v>
      </c>
      <c r="AW3550" s="354" t="s">
        <v>234</v>
      </c>
      <c r="AX3550" s="447" t="s">
        <v>20293</v>
      </c>
      <c r="AY3550" s="2252"/>
      <c r="AZ3550" s="778" t="s">
        <v>20292</v>
      </c>
    </row>
    <row r="3551" spans="1:52" s="1395" customFormat="1" ht="15.95" customHeight="1" x14ac:dyDescent="0.25">
      <c r="A3551" s="353">
        <v>1037</v>
      </c>
      <c r="B3551" s="354" t="s">
        <v>50</v>
      </c>
      <c r="C3551" s="366" t="s">
        <v>1509</v>
      </c>
      <c r="D3551" s="363" t="s">
        <v>22334</v>
      </c>
      <c r="E3551" s="354" t="s">
        <v>22335</v>
      </c>
      <c r="F3551" s="354" t="s">
        <v>22336</v>
      </c>
      <c r="G3551" s="354" t="s">
        <v>221</v>
      </c>
      <c r="H3551" s="354" t="s">
        <v>219</v>
      </c>
      <c r="I3551" s="354" t="s">
        <v>316</v>
      </c>
      <c r="J3551" s="354" t="s">
        <v>221</v>
      </c>
      <c r="K3551" s="354" t="s">
        <v>222</v>
      </c>
      <c r="L3551" s="272" t="s">
        <v>221</v>
      </c>
      <c r="M3551" s="272" t="s">
        <v>879</v>
      </c>
      <c r="N3551" s="360">
        <v>3</v>
      </c>
      <c r="O3551" s="360">
        <v>2</v>
      </c>
      <c r="P3551" s="360">
        <f>O3551*N3551</f>
        <v>6</v>
      </c>
      <c r="Q3551" s="503">
        <v>1</v>
      </c>
      <c r="R3551" s="357"/>
      <c r="S3551" s="357">
        <v>1</v>
      </c>
      <c r="T3551" s="357"/>
      <c r="U3551" s="357">
        <v>0</v>
      </c>
      <c r="V3551" s="357">
        <v>0</v>
      </c>
      <c r="W3551" s="357">
        <v>0</v>
      </c>
      <c r="X3551" s="357">
        <v>0</v>
      </c>
      <c r="Y3551" s="354" t="s">
        <v>790</v>
      </c>
      <c r="Z3551" s="354" t="s">
        <v>8467</v>
      </c>
      <c r="AA3551" s="443" t="s">
        <v>22337</v>
      </c>
      <c r="AB3551" s="769" t="s">
        <v>8469</v>
      </c>
      <c r="AC3551" s="354" t="s">
        <v>22338</v>
      </c>
      <c r="AD3551" s="1152" t="s">
        <v>8471</v>
      </c>
      <c r="AE3551" s="769" t="s">
        <v>3875</v>
      </c>
      <c r="AF3551" s="354" t="s">
        <v>8472</v>
      </c>
      <c r="AG3551" s="443" t="s">
        <v>22337</v>
      </c>
      <c r="AH3551" s="354" t="s">
        <v>790</v>
      </c>
      <c r="AI3551" s="360">
        <v>1.48</v>
      </c>
      <c r="AJ3551" s="503">
        <v>94</v>
      </c>
      <c r="AK3551" s="359">
        <f t="shared" si="512"/>
        <v>0.38115068493150689</v>
      </c>
      <c r="AL3551" s="359">
        <v>0</v>
      </c>
      <c r="AM3551" s="361">
        <f t="shared" si="513"/>
        <v>0.38115068493150689</v>
      </c>
      <c r="AN3551" s="359">
        <f t="shared" si="514"/>
        <v>0.38115068493150689</v>
      </c>
      <c r="AO3551" s="359">
        <v>0</v>
      </c>
      <c r="AP3551" s="359">
        <f t="shared" si="515"/>
        <v>0.38115068493150689</v>
      </c>
      <c r="AQ3551" s="359">
        <f>AP3551*30</f>
        <v>11.434520547945207</v>
      </c>
      <c r="AR3551" s="362" t="s">
        <v>231</v>
      </c>
      <c r="AS3551" s="363" t="s">
        <v>431</v>
      </c>
      <c r="AT3551" s="354" t="s">
        <v>325</v>
      </c>
      <c r="AU3551" s="354" t="s">
        <v>1509</v>
      </c>
      <c r="AV3551" s="923" t="s">
        <v>8473</v>
      </c>
      <c r="AW3551" s="354" t="s">
        <v>234</v>
      </c>
      <c r="AX3551" s="447" t="s">
        <v>22339</v>
      </c>
      <c r="AY3551" s="2252"/>
      <c r="AZ3551" s="778" t="s">
        <v>22340</v>
      </c>
    </row>
    <row r="3552" spans="1:52" s="55" customFormat="1" ht="15.95" customHeight="1" x14ac:dyDescent="0.25">
      <c r="A3552" s="182">
        <v>1038</v>
      </c>
      <c r="B3552" s="166" t="s">
        <v>50</v>
      </c>
      <c r="C3552" s="170" t="s">
        <v>1509</v>
      </c>
      <c r="D3552" s="194" t="s">
        <v>8474</v>
      </c>
      <c r="E3552" s="166" t="s">
        <v>8475</v>
      </c>
      <c r="F3552" s="166" t="s">
        <v>8476</v>
      </c>
      <c r="G3552" s="166" t="s">
        <v>958</v>
      </c>
      <c r="H3552" s="166" t="s">
        <v>219</v>
      </c>
      <c r="I3552" s="166" t="s">
        <v>316</v>
      </c>
      <c r="J3552" s="166" t="s">
        <v>221</v>
      </c>
      <c r="K3552" s="166" t="s">
        <v>222</v>
      </c>
      <c r="L3552" s="198" t="s">
        <v>221</v>
      </c>
      <c r="M3552" s="198" t="s">
        <v>879</v>
      </c>
      <c r="N3552" s="186">
        <v>2</v>
      </c>
      <c r="O3552" s="186">
        <v>1.5</v>
      </c>
      <c r="P3552" s="186">
        <v>3</v>
      </c>
      <c r="Q3552" s="184">
        <v>3</v>
      </c>
      <c r="R3552" s="183"/>
      <c r="S3552" s="183">
        <v>0</v>
      </c>
      <c r="T3552" s="183"/>
      <c r="U3552" s="183">
        <v>0</v>
      </c>
      <c r="V3552" s="183">
        <v>0</v>
      </c>
      <c r="W3552" s="183">
        <v>0</v>
      </c>
      <c r="X3552" s="183">
        <v>0</v>
      </c>
      <c r="Y3552" s="166" t="s">
        <v>790</v>
      </c>
      <c r="Z3552" s="166" t="s">
        <v>8477</v>
      </c>
      <c r="AA3552" s="203" t="s">
        <v>24187</v>
      </c>
      <c r="AB3552" s="201" t="s">
        <v>8469</v>
      </c>
      <c r="AC3552" s="166" t="s">
        <v>25212</v>
      </c>
      <c r="AD3552" s="166" t="s">
        <v>8480</v>
      </c>
      <c r="AE3552" s="201" t="s">
        <v>3875</v>
      </c>
      <c r="AF3552" s="166" t="s">
        <v>8481</v>
      </c>
      <c r="AG3552" s="165" t="s">
        <v>24187</v>
      </c>
      <c r="AH3552" s="166" t="s">
        <v>790</v>
      </c>
      <c r="AI3552" s="186">
        <v>1.48</v>
      </c>
      <c r="AJ3552" s="184">
        <v>406</v>
      </c>
      <c r="AK3552" s="167">
        <f t="shared" si="512"/>
        <v>1.6462465753424658</v>
      </c>
      <c r="AL3552" s="167">
        <v>0</v>
      </c>
      <c r="AM3552" s="187">
        <f t="shared" si="513"/>
        <v>1.6462465753424658</v>
      </c>
      <c r="AN3552" s="167">
        <f t="shared" si="514"/>
        <v>1.6462465753424658</v>
      </c>
      <c r="AO3552" s="167">
        <v>0</v>
      </c>
      <c r="AP3552" s="167">
        <f t="shared" si="515"/>
        <v>1.6462465753424658</v>
      </c>
      <c r="AQ3552" s="167">
        <f t="shared" si="509"/>
        <v>49.387397260273971</v>
      </c>
      <c r="AR3552" s="193" t="s">
        <v>231</v>
      </c>
      <c r="AS3552" s="194" t="s">
        <v>431</v>
      </c>
      <c r="AT3552" s="166" t="s">
        <v>325</v>
      </c>
      <c r="AU3552" s="166" t="s">
        <v>1509</v>
      </c>
      <c r="AV3552" s="938" t="s">
        <v>8482</v>
      </c>
      <c r="AW3552" s="166" t="s">
        <v>234</v>
      </c>
      <c r="AX3552" s="2254"/>
      <c r="AY3552" s="2254"/>
    </row>
    <row r="3553" spans="1:52" s="1395" customFormat="1" ht="15.95" customHeight="1" x14ac:dyDescent="0.25">
      <c r="A3553" s="353">
        <v>1039</v>
      </c>
      <c r="B3553" s="354" t="s">
        <v>50</v>
      </c>
      <c r="C3553" s="366" t="s">
        <v>1509</v>
      </c>
      <c r="D3553" s="363" t="s">
        <v>22006</v>
      </c>
      <c r="E3553" s="354" t="s">
        <v>22007</v>
      </c>
      <c r="F3553" s="354" t="s">
        <v>22008</v>
      </c>
      <c r="G3553" s="354" t="s">
        <v>221</v>
      </c>
      <c r="H3553" s="354" t="s">
        <v>219</v>
      </c>
      <c r="I3553" s="354" t="s">
        <v>316</v>
      </c>
      <c r="J3553" s="354" t="s">
        <v>221</v>
      </c>
      <c r="K3553" s="354" t="s">
        <v>222</v>
      </c>
      <c r="L3553" s="272" t="s">
        <v>221</v>
      </c>
      <c r="M3553" s="272" t="s">
        <v>879</v>
      </c>
      <c r="N3553" s="360">
        <v>4.2</v>
      </c>
      <c r="O3553" s="360">
        <v>4.2</v>
      </c>
      <c r="P3553" s="360">
        <f>O3553*N3553</f>
        <v>17.64</v>
      </c>
      <c r="Q3553" s="503">
        <v>1</v>
      </c>
      <c r="R3553" s="357"/>
      <c r="S3553" s="357">
        <v>1</v>
      </c>
      <c r="T3553" s="357"/>
      <c r="U3553" s="357">
        <v>0</v>
      </c>
      <c r="V3553" s="357">
        <v>0</v>
      </c>
      <c r="W3553" s="357">
        <v>0</v>
      </c>
      <c r="X3553" s="357">
        <v>0</v>
      </c>
      <c r="Y3553" s="354" t="s">
        <v>790</v>
      </c>
      <c r="Z3553" s="354" t="s">
        <v>8486</v>
      </c>
      <c r="AA3553" s="443" t="s">
        <v>22009</v>
      </c>
      <c r="AB3553" s="769" t="s">
        <v>8469</v>
      </c>
      <c r="AC3553" s="354" t="s">
        <v>22010</v>
      </c>
      <c r="AD3553" s="1150" t="s">
        <v>22011</v>
      </c>
      <c r="AE3553" s="769" t="s">
        <v>3875</v>
      </c>
      <c r="AF3553" s="354" t="s">
        <v>24188</v>
      </c>
      <c r="AG3553" s="443" t="s">
        <v>22009</v>
      </c>
      <c r="AH3553" s="354" t="s">
        <v>790</v>
      </c>
      <c r="AI3553" s="360">
        <v>1.48</v>
      </c>
      <c r="AJ3553" s="503">
        <v>45</v>
      </c>
      <c r="AK3553" s="359">
        <f t="shared" si="512"/>
        <v>0.18246575342465751</v>
      </c>
      <c r="AL3553" s="359">
        <v>0</v>
      </c>
      <c r="AM3553" s="361">
        <f t="shared" si="513"/>
        <v>0.18246575342465751</v>
      </c>
      <c r="AN3553" s="359">
        <f t="shared" si="514"/>
        <v>0.18246575342465751</v>
      </c>
      <c r="AO3553" s="359">
        <v>0</v>
      </c>
      <c r="AP3553" s="359">
        <f t="shared" si="515"/>
        <v>0.18246575342465751</v>
      </c>
      <c r="AQ3553" s="359">
        <f>AP3553*30</f>
        <v>5.4739726027397255</v>
      </c>
      <c r="AR3553" s="362" t="s">
        <v>231</v>
      </c>
      <c r="AS3553" s="363" t="s">
        <v>431</v>
      </c>
      <c r="AT3553" s="354" t="s">
        <v>325</v>
      </c>
      <c r="AU3553" s="354" t="s">
        <v>1509</v>
      </c>
      <c r="AV3553" s="923" t="s">
        <v>8491</v>
      </c>
      <c r="AW3553" s="354" t="s">
        <v>234</v>
      </c>
      <c r="AX3553" s="447" t="s">
        <v>22012</v>
      </c>
      <c r="AY3553" s="2252"/>
      <c r="AZ3553" s="447" t="s">
        <v>22013</v>
      </c>
    </row>
    <row r="3554" spans="1:52" s="1395" customFormat="1" ht="15.95" customHeight="1" x14ac:dyDescent="0.25">
      <c r="A3554" s="353">
        <v>1040</v>
      </c>
      <c r="B3554" s="354" t="s">
        <v>50</v>
      </c>
      <c r="C3554" s="366" t="s">
        <v>1509</v>
      </c>
      <c r="D3554" s="363" t="s">
        <v>21826</v>
      </c>
      <c r="E3554" s="354" t="s">
        <v>21701</v>
      </c>
      <c r="F3554" s="354" t="s">
        <v>21702</v>
      </c>
      <c r="G3554" s="354" t="s">
        <v>221</v>
      </c>
      <c r="H3554" s="354" t="s">
        <v>219</v>
      </c>
      <c r="I3554" s="354" t="s">
        <v>316</v>
      </c>
      <c r="J3554" s="354" t="s">
        <v>221</v>
      </c>
      <c r="K3554" s="354" t="s">
        <v>222</v>
      </c>
      <c r="L3554" s="354" t="s">
        <v>221</v>
      </c>
      <c r="M3554" s="354" t="s">
        <v>222</v>
      </c>
      <c r="N3554" s="360">
        <v>3.7</v>
      </c>
      <c r="O3554" s="360">
        <v>2.4</v>
      </c>
      <c r="P3554" s="360">
        <f>O3554*N3554</f>
        <v>8.8800000000000008</v>
      </c>
      <c r="Q3554" s="503">
        <v>1</v>
      </c>
      <c r="R3554" s="357"/>
      <c r="S3554" s="357">
        <v>1</v>
      </c>
      <c r="T3554" s="357"/>
      <c r="U3554" s="357">
        <v>0</v>
      </c>
      <c r="V3554" s="357">
        <v>0</v>
      </c>
      <c r="W3554" s="357">
        <v>0</v>
      </c>
      <c r="X3554" s="357">
        <v>0</v>
      </c>
      <c r="Y3554" s="354" t="s">
        <v>790</v>
      </c>
      <c r="Z3554" s="354" t="s">
        <v>8495</v>
      </c>
      <c r="AA3554" s="443" t="s">
        <v>21703</v>
      </c>
      <c r="AB3554" s="769" t="s">
        <v>8497</v>
      </c>
      <c r="AC3554" s="354" t="s">
        <v>21704</v>
      </c>
      <c r="AD3554" s="1152" t="s">
        <v>20039</v>
      </c>
      <c r="AE3554" s="769" t="s">
        <v>967</v>
      </c>
      <c r="AF3554" s="354" t="s">
        <v>8499</v>
      </c>
      <c r="AG3554" s="443" t="s">
        <v>21703</v>
      </c>
      <c r="AH3554" s="354" t="s">
        <v>790</v>
      </c>
      <c r="AI3554" s="360">
        <v>1.48</v>
      </c>
      <c r="AJ3554" s="503">
        <v>44</v>
      </c>
      <c r="AK3554" s="359">
        <f t="shared" si="512"/>
        <v>0.1784109589041096</v>
      </c>
      <c r="AL3554" s="359">
        <v>0</v>
      </c>
      <c r="AM3554" s="361">
        <f t="shared" si="513"/>
        <v>0.1784109589041096</v>
      </c>
      <c r="AN3554" s="359">
        <f t="shared" si="514"/>
        <v>0.1784109589041096</v>
      </c>
      <c r="AO3554" s="359">
        <v>0</v>
      </c>
      <c r="AP3554" s="359">
        <f t="shared" si="515"/>
        <v>0.1784109589041096</v>
      </c>
      <c r="AQ3554" s="359">
        <f>AP3554*30</f>
        <v>5.3523287671232884</v>
      </c>
      <c r="AR3554" s="362" t="s">
        <v>231</v>
      </c>
      <c r="AS3554" s="363" t="s">
        <v>114</v>
      </c>
      <c r="AT3554" s="354" t="s">
        <v>325</v>
      </c>
      <c r="AU3554" s="354" t="s">
        <v>1509</v>
      </c>
      <c r="AV3554" s="923" t="s">
        <v>8500</v>
      </c>
      <c r="AW3554" s="354" t="s">
        <v>234</v>
      </c>
      <c r="AX3554" s="447" t="s">
        <v>21705</v>
      </c>
      <c r="AY3554" s="2252"/>
      <c r="AZ3554" s="447" t="s">
        <v>21706</v>
      </c>
    </row>
    <row r="3555" spans="1:52" s="1395" customFormat="1" ht="15.95" customHeight="1" x14ac:dyDescent="0.25">
      <c r="A3555" s="353">
        <v>1041</v>
      </c>
      <c r="B3555" s="354" t="s">
        <v>50</v>
      </c>
      <c r="C3555" s="366" t="s">
        <v>1509</v>
      </c>
      <c r="D3555" s="363" t="s">
        <v>21585</v>
      </c>
      <c r="E3555" s="354" t="s">
        <v>21586</v>
      </c>
      <c r="F3555" s="354" t="s">
        <v>21587</v>
      </c>
      <c r="G3555" s="354" t="s">
        <v>221</v>
      </c>
      <c r="H3555" s="354" t="s">
        <v>219</v>
      </c>
      <c r="I3555" s="354" t="s">
        <v>220</v>
      </c>
      <c r="J3555" s="354" t="s">
        <v>221</v>
      </c>
      <c r="K3555" s="354" t="s">
        <v>222</v>
      </c>
      <c r="L3555" s="272" t="s">
        <v>221</v>
      </c>
      <c r="M3555" s="272" t="s">
        <v>879</v>
      </c>
      <c r="N3555" s="360">
        <v>5</v>
      </c>
      <c r="O3555" s="360">
        <v>1.6</v>
      </c>
      <c r="P3555" s="360">
        <f>O3555*N3555</f>
        <v>8</v>
      </c>
      <c r="Q3555" s="503">
        <v>3</v>
      </c>
      <c r="R3555" s="357"/>
      <c r="S3555" s="357">
        <v>0</v>
      </c>
      <c r="T3555" s="357"/>
      <c r="U3555" s="357">
        <v>0</v>
      </c>
      <c r="V3555" s="357">
        <v>0</v>
      </c>
      <c r="W3555" s="357">
        <v>0</v>
      </c>
      <c r="X3555" s="357">
        <v>0</v>
      </c>
      <c r="Y3555" s="354" t="s">
        <v>790</v>
      </c>
      <c r="Z3555" s="354" t="s">
        <v>8504</v>
      </c>
      <c r="AA3555" s="443" t="s">
        <v>21588</v>
      </c>
      <c r="AB3555" s="769" t="s">
        <v>8506</v>
      </c>
      <c r="AC3555" s="354" t="s">
        <v>21589</v>
      </c>
      <c r="AD3555" s="271" t="s">
        <v>21590</v>
      </c>
      <c r="AE3555" s="769" t="s">
        <v>8509</v>
      </c>
      <c r="AF3555" s="354" t="s">
        <v>8510</v>
      </c>
      <c r="AG3555" s="443" t="s">
        <v>21588</v>
      </c>
      <c r="AH3555" s="354" t="s">
        <v>790</v>
      </c>
      <c r="AI3555" s="360">
        <v>1.48</v>
      </c>
      <c r="AJ3555" s="503">
        <v>96</v>
      </c>
      <c r="AK3555" s="359">
        <f t="shared" si="512"/>
        <v>0.38926027397260271</v>
      </c>
      <c r="AL3555" s="359">
        <v>0</v>
      </c>
      <c r="AM3555" s="361">
        <f t="shared" si="513"/>
        <v>0.38926027397260271</v>
      </c>
      <c r="AN3555" s="359">
        <f t="shared" si="514"/>
        <v>0.38926027397260271</v>
      </c>
      <c r="AO3555" s="359">
        <v>0</v>
      </c>
      <c r="AP3555" s="359">
        <f t="shared" si="515"/>
        <v>0.38926027397260271</v>
      </c>
      <c r="AQ3555" s="359">
        <f>AP3555*30</f>
        <v>11.677808219178081</v>
      </c>
      <c r="AR3555" s="362" t="s">
        <v>231</v>
      </c>
      <c r="AS3555" s="363" t="s">
        <v>431</v>
      </c>
      <c r="AT3555" s="354" t="s">
        <v>325</v>
      </c>
      <c r="AU3555" s="354" t="s">
        <v>1509</v>
      </c>
      <c r="AV3555" s="923" t="s">
        <v>8511</v>
      </c>
      <c r="AW3555" s="354" t="s">
        <v>234</v>
      </c>
      <c r="AX3555" s="447" t="s">
        <v>21591</v>
      </c>
      <c r="AY3555" s="2252"/>
      <c r="AZ3555" s="447" t="s">
        <v>21592</v>
      </c>
    </row>
    <row r="3556" spans="1:52" s="1395" customFormat="1" ht="15.95" customHeight="1" x14ac:dyDescent="0.25">
      <c r="A3556" s="353">
        <v>1042</v>
      </c>
      <c r="B3556" s="354" t="s">
        <v>50</v>
      </c>
      <c r="C3556" s="366" t="s">
        <v>1509</v>
      </c>
      <c r="D3556" s="363" t="s">
        <v>24032</v>
      </c>
      <c r="E3556" s="354" t="s">
        <v>24033</v>
      </c>
      <c r="F3556" s="354" t="s">
        <v>24034</v>
      </c>
      <c r="G3556" s="354" t="s">
        <v>221</v>
      </c>
      <c r="H3556" s="354" t="s">
        <v>219</v>
      </c>
      <c r="I3556" s="354" t="s">
        <v>316</v>
      </c>
      <c r="J3556" s="354" t="s">
        <v>221</v>
      </c>
      <c r="K3556" s="354" t="s">
        <v>222</v>
      </c>
      <c r="L3556" s="354" t="s">
        <v>317</v>
      </c>
      <c r="M3556" s="354">
        <v>0</v>
      </c>
      <c r="N3556" s="360">
        <v>5</v>
      </c>
      <c r="O3556" s="360">
        <v>4.2</v>
      </c>
      <c r="P3556" s="360">
        <f>O3556*N3556</f>
        <v>21</v>
      </c>
      <c r="Q3556" s="503"/>
      <c r="R3556" s="357"/>
      <c r="S3556" s="357">
        <v>1</v>
      </c>
      <c r="T3556" s="357"/>
      <c r="U3556" s="357">
        <v>1</v>
      </c>
      <c r="V3556" s="357">
        <v>0</v>
      </c>
      <c r="W3556" s="357">
        <v>0</v>
      </c>
      <c r="X3556" s="357">
        <v>0</v>
      </c>
      <c r="Y3556" s="354" t="s">
        <v>790</v>
      </c>
      <c r="Z3556" s="354" t="s">
        <v>8515</v>
      </c>
      <c r="AA3556" s="443" t="s">
        <v>22172</v>
      </c>
      <c r="AB3556" s="769" t="s">
        <v>8506</v>
      </c>
      <c r="AC3556" s="354" t="s">
        <v>8517</v>
      </c>
      <c r="AD3556" s="1150" t="s">
        <v>24035</v>
      </c>
      <c r="AE3556" s="769" t="s">
        <v>8509</v>
      </c>
      <c r="AF3556" s="354" t="s">
        <v>8519</v>
      </c>
      <c r="AG3556" s="443" t="s">
        <v>22172</v>
      </c>
      <c r="AH3556" s="354" t="s">
        <v>790</v>
      </c>
      <c r="AI3556" s="360">
        <v>1.48</v>
      </c>
      <c r="AJ3556" s="503">
        <v>160</v>
      </c>
      <c r="AK3556" s="359">
        <f>AJ3556*AI3556/365</f>
        <v>0.64876712328767128</v>
      </c>
      <c r="AL3556" s="359">
        <v>0</v>
      </c>
      <c r="AM3556" s="361">
        <f t="shared" si="513"/>
        <v>0.64876712328767128</v>
      </c>
      <c r="AN3556" s="359">
        <f t="shared" si="514"/>
        <v>0.64876712328767128</v>
      </c>
      <c r="AO3556" s="359">
        <v>0</v>
      </c>
      <c r="AP3556" s="359">
        <f t="shared" si="515"/>
        <v>0.64876712328767128</v>
      </c>
      <c r="AQ3556" s="359">
        <f>AP3556*30</f>
        <v>19.463013698630139</v>
      </c>
      <c r="AR3556" s="362" t="s">
        <v>231</v>
      </c>
      <c r="AS3556" s="363" t="s">
        <v>16247</v>
      </c>
      <c r="AT3556" s="354" t="s">
        <v>325</v>
      </c>
      <c r="AU3556" s="354" t="s">
        <v>1509</v>
      </c>
      <c r="AV3556" s="923" t="s">
        <v>8520</v>
      </c>
      <c r="AW3556" s="354" t="s">
        <v>20570</v>
      </c>
      <c r="AX3556" s="2008" t="s">
        <v>24036</v>
      </c>
      <c r="AY3556" s="2252"/>
      <c r="AZ3556" s="447" t="s">
        <v>24031</v>
      </c>
    </row>
    <row r="3557" spans="1:52" s="55" customFormat="1" ht="15.95" customHeight="1" x14ac:dyDescent="0.25">
      <c r="A3557" s="182">
        <v>1043</v>
      </c>
      <c r="B3557" s="166" t="s">
        <v>50</v>
      </c>
      <c r="C3557" s="170" t="s">
        <v>1509</v>
      </c>
      <c r="D3557" s="194" t="s">
        <v>24190</v>
      </c>
      <c r="E3557" s="166" t="s">
        <v>8522</v>
      </c>
      <c r="F3557" s="166" t="s">
        <v>8523</v>
      </c>
      <c r="G3557" s="166" t="s">
        <v>958</v>
      </c>
      <c r="H3557" s="166" t="s">
        <v>219</v>
      </c>
      <c r="I3557" s="166" t="s">
        <v>316</v>
      </c>
      <c r="J3557" s="166" t="s">
        <v>317</v>
      </c>
      <c r="K3557" s="166">
        <v>0</v>
      </c>
      <c r="L3557" s="166" t="s">
        <v>317</v>
      </c>
      <c r="M3557" s="166">
        <v>0</v>
      </c>
      <c r="N3557" s="186">
        <v>5</v>
      </c>
      <c r="O3557" s="186">
        <v>1.5</v>
      </c>
      <c r="P3557" s="186">
        <v>7.5</v>
      </c>
      <c r="Q3557" s="184">
        <v>4</v>
      </c>
      <c r="R3557" s="183"/>
      <c r="S3557" s="183">
        <v>0</v>
      </c>
      <c r="T3557" s="183"/>
      <c r="U3557" s="183">
        <v>0</v>
      </c>
      <c r="V3557" s="183">
        <v>0</v>
      </c>
      <c r="W3557" s="183">
        <v>0</v>
      </c>
      <c r="X3557" s="183">
        <v>0</v>
      </c>
      <c r="Y3557" s="166" t="s">
        <v>790</v>
      </c>
      <c r="Z3557" s="166" t="s">
        <v>8524</v>
      </c>
      <c r="AA3557" s="203" t="s">
        <v>24189</v>
      </c>
      <c r="AB3557" s="201" t="s">
        <v>8506</v>
      </c>
      <c r="AC3557" s="166" t="s">
        <v>8526</v>
      </c>
      <c r="AD3557" s="166" t="s">
        <v>8527</v>
      </c>
      <c r="AE3557" s="201" t="s">
        <v>8509</v>
      </c>
      <c r="AF3557" s="166" t="s">
        <v>8528</v>
      </c>
      <c r="AG3557" s="165" t="s">
        <v>24189</v>
      </c>
      <c r="AH3557" s="166" t="s">
        <v>790</v>
      </c>
      <c r="AI3557" s="186">
        <v>1.48</v>
      </c>
      <c r="AJ3557" s="184">
        <v>124</v>
      </c>
      <c r="AK3557" s="167">
        <f t="shared" si="512"/>
        <v>0.50279452054794527</v>
      </c>
      <c r="AL3557" s="167">
        <v>0</v>
      </c>
      <c r="AM3557" s="187">
        <f t="shared" si="513"/>
        <v>0.50279452054794527</v>
      </c>
      <c r="AN3557" s="167">
        <f t="shared" si="514"/>
        <v>0.50279452054794527</v>
      </c>
      <c r="AO3557" s="167">
        <v>0</v>
      </c>
      <c r="AP3557" s="167">
        <f t="shared" si="515"/>
        <v>0.50279452054794527</v>
      </c>
      <c r="AQ3557" s="167">
        <f t="shared" si="509"/>
        <v>15.083835616438359</v>
      </c>
      <c r="AR3557" s="193" t="s">
        <v>231</v>
      </c>
      <c r="AS3557" s="194"/>
      <c r="AT3557" s="166" t="s">
        <v>325</v>
      </c>
      <c r="AU3557" s="166" t="s">
        <v>1509</v>
      </c>
      <c r="AV3557" s="679" t="s">
        <v>8529</v>
      </c>
      <c r="AW3557" s="166" t="s">
        <v>234</v>
      </c>
      <c r="AX3557" s="2254"/>
      <c r="AY3557" s="2254"/>
    </row>
    <row r="3558" spans="1:52" s="55" customFormat="1" ht="15.95" customHeight="1" x14ac:dyDescent="0.25">
      <c r="A3558" s="182">
        <v>1044</v>
      </c>
      <c r="B3558" s="166" t="s">
        <v>50</v>
      </c>
      <c r="C3558" s="170" t="s">
        <v>1509</v>
      </c>
      <c r="D3558" s="194" t="s">
        <v>24191</v>
      </c>
      <c r="E3558" s="166" t="s">
        <v>8531</v>
      </c>
      <c r="F3558" s="166" t="s">
        <v>8532</v>
      </c>
      <c r="G3558" s="166" t="s">
        <v>958</v>
      </c>
      <c r="H3558" s="166" t="s">
        <v>219</v>
      </c>
      <c r="I3558" s="166" t="s">
        <v>316</v>
      </c>
      <c r="J3558" s="166" t="s">
        <v>221</v>
      </c>
      <c r="K3558" s="166" t="s">
        <v>222</v>
      </c>
      <c r="L3558" s="166" t="s">
        <v>221</v>
      </c>
      <c r="M3558" s="166" t="s">
        <v>222</v>
      </c>
      <c r="N3558" s="186">
        <v>2</v>
      </c>
      <c r="O3558" s="186">
        <v>1.5</v>
      </c>
      <c r="P3558" s="186">
        <v>3</v>
      </c>
      <c r="Q3558" s="184">
        <v>2</v>
      </c>
      <c r="R3558" s="183"/>
      <c r="S3558" s="183">
        <v>0</v>
      </c>
      <c r="T3558" s="183"/>
      <c r="U3558" s="183">
        <v>0</v>
      </c>
      <c r="V3558" s="183">
        <v>0</v>
      </c>
      <c r="W3558" s="183">
        <v>0</v>
      </c>
      <c r="X3558" s="183">
        <v>0</v>
      </c>
      <c r="Y3558" s="166" t="s">
        <v>790</v>
      </c>
      <c r="Z3558" s="166" t="s">
        <v>8533</v>
      </c>
      <c r="AA3558" s="203" t="s">
        <v>24192</v>
      </c>
      <c r="AB3558" s="201" t="s">
        <v>8535</v>
      </c>
      <c r="AC3558" s="166" t="s">
        <v>8536</v>
      </c>
      <c r="AD3558" s="1150" t="s">
        <v>25213</v>
      </c>
      <c r="AE3558" s="201" t="s">
        <v>3880</v>
      </c>
      <c r="AF3558" s="166" t="s">
        <v>8537</v>
      </c>
      <c r="AG3558" s="165" t="s">
        <v>24192</v>
      </c>
      <c r="AH3558" s="166" t="s">
        <v>790</v>
      </c>
      <c r="AI3558" s="186">
        <v>1.48</v>
      </c>
      <c r="AJ3558" s="184">
        <v>61</v>
      </c>
      <c r="AK3558" s="167">
        <f t="shared" si="512"/>
        <v>0.24734246575342467</v>
      </c>
      <c r="AL3558" s="167">
        <v>0</v>
      </c>
      <c r="AM3558" s="187">
        <f t="shared" si="513"/>
        <v>0.24734246575342467</v>
      </c>
      <c r="AN3558" s="167">
        <f t="shared" si="514"/>
        <v>0.24734246575342467</v>
      </c>
      <c r="AO3558" s="167">
        <v>0</v>
      </c>
      <c r="AP3558" s="167">
        <f t="shared" si="515"/>
        <v>0.24734246575342467</v>
      </c>
      <c r="AQ3558" s="167">
        <f t="shared" si="509"/>
        <v>7.4202739726027396</v>
      </c>
      <c r="AR3558" s="193" t="s">
        <v>231</v>
      </c>
      <c r="AS3558" s="194"/>
      <c r="AT3558" s="166" t="s">
        <v>325</v>
      </c>
      <c r="AU3558" s="166" t="s">
        <v>1509</v>
      </c>
      <c r="AV3558" s="679" t="s">
        <v>8538</v>
      </c>
      <c r="AW3558" s="166" t="s">
        <v>234</v>
      </c>
      <c r="AX3558" s="2254"/>
      <c r="AY3558" s="2254"/>
    </row>
    <row r="3559" spans="1:52" s="1395" customFormat="1" ht="15.95" customHeight="1" x14ac:dyDescent="0.25">
      <c r="A3559" s="353">
        <v>1045</v>
      </c>
      <c r="B3559" s="354" t="s">
        <v>50</v>
      </c>
      <c r="C3559" s="366" t="s">
        <v>1509</v>
      </c>
      <c r="D3559" s="363" t="s">
        <v>16243</v>
      </c>
      <c r="E3559" s="354" t="s">
        <v>16244</v>
      </c>
      <c r="F3559" s="354" t="s">
        <v>16245</v>
      </c>
      <c r="G3559" s="354" t="s">
        <v>958</v>
      </c>
      <c r="H3559" s="354" t="s">
        <v>219</v>
      </c>
      <c r="I3559" s="354" t="s">
        <v>316</v>
      </c>
      <c r="J3559" s="354" t="s">
        <v>221</v>
      </c>
      <c r="K3559" s="354" t="s">
        <v>16246</v>
      </c>
      <c r="L3559" s="354" t="s">
        <v>317</v>
      </c>
      <c r="M3559" s="354">
        <v>0</v>
      </c>
      <c r="N3559" s="360">
        <v>6.8</v>
      </c>
      <c r="O3559" s="360">
        <v>6.8</v>
      </c>
      <c r="P3559" s="360">
        <f>N3559*O3559</f>
        <v>46.239999999999995</v>
      </c>
      <c r="Q3559" s="503">
        <v>0</v>
      </c>
      <c r="R3559" s="357"/>
      <c r="S3559" s="357">
        <v>0</v>
      </c>
      <c r="T3559" s="357"/>
      <c r="U3559" s="357">
        <v>1</v>
      </c>
      <c r="V3559" s="357">
        <v>0</v>
      </c>
      <c r="W3559" s="357">
        <v>0</v>
      </c>
      <c r="X3559" s="357">
        <v>0</v>
      </c>
      <c r="Y3559" s="354" t="s">
        <v>790</v>
      </c>
      <c r="Z3559" s="354" t="s">
        <v>8180</v>
      </c>
      <c r="AA3559" s="443" t="s">
        <v>24195</v>
      </c>
      <c r="AB3559" s="769" t="s">
        <v>3880</v>
      </c>
      <c r="AC3559" s="354" t="s">
        <v>8540</v>
      </c>
      <c r="AD3559" s="354" t="s">
        <v>8541</v>
      </c>
      <c r="AE3559" s="769" t="s">
        <v>3880</v>
      </c>
      <c r="AF3559" s="354" t="s">
        <v>8180</v>
      </c>
      <c r="AG3559" s="358" t="s">
        <v>24195</v>
      </c>
      <c r="AH3559" s="354" t="s">
        <v>790</v>
      </c>
      <c r="AI3559" s="360">
        <v>1.48</v>
      </c>
      <c r="AJ3559" s="503">
        <v>22</v>
      </c>
      <c r="AK3559" s="359">
        <f t="shared" si="512"/>
        <v>8.9205479452054801E-2</v>
      </c>
      <c r="AL3559" s="359">
        <v>0</v>
      </c>
      <c r="AM3559" s="361">
        <f t="shared" si="513"/>
        <v>8.9205479452054801E-2</v>
      </c>
      <c r="AN3559" s="359">
        <f t="shared" si="514"/>
        <v>8.9205479452054801E-2</v>
      </c>
      <c r="AO3559" s="359">
        <v>0</v>
      </c>
      <c r="AP3559" s="359">
        <f t="shared" si="515"/>
        <v>8.9205479452054801E-2</v>
      </c>
      <c r="AQ3559" s="359">
        <f>AM3559*30</f>
        <v>2.6761643835616442</v>
      </c>
      <c r="AR3559" s="362" t="s">
        <v>231</v>
      </c>
      <c r="AS3559" s="363" t="s">
        <v>16247</v>
      </c>
      <c r="AT3559" s="354" t="s">
        <v>325</v>
      </c>
      <c r="AU3559" s="354" t="s">
        <v>1509</v>
      </c>
      <c r="AV3559" s="923" t="s">
        <v>8542</v>
      </c>
      <c r="AW3559" s="354" t="s">
        <v>234</v>
      </c>
      <c r="AX3559" s="447" t="s">
        <v>24196</v>
      </c>
      <c r="AY3559" s="2252"/>
      <c r="AZ3559" s="447" t="s">
        <v>24197</v>
      </c>
    </row>
    <row r="3560" spans="1:52" s="1395" customFormat="1" ht="15.95" customHeight="1" x14ac:dyDescent="0.25">
      <c r="A3560" s="353">
        <v>1046</v>
      </c>
      <c r="B3560" s="354" t="s">
        <v>50</v>
      </c>
      <c r="C3560" s="366" t="s">
        <v>1509</v>
      </c>
      <c r="D3560" s="363" t="s">
        <v>19994</v>
      </c>
      <c r="E3560" s="354" t="s">
        <v>19995</v>
      </c>
      <c r="F3560" s="354" t="s">
        <v>19996</v>
      </c>
      <c r="G3560" s="354" t="s">
        <v>221</v>
      </c>
      <c r="H3560" s="354" t="s">
        <v>219</v>
      </c>
      <c r="I3560" s="354" t="s">
        <v>316</v>
      </c>
      <c r="J3560" s="354" t="s">
        <v>221</v>
      </c>
      <c r="K3560" s="354" t="s">
        <v>879</v>
      </c>
      <c r="L3560" s="354" t="s">
        <v>221</v>
      </c>
      <c r="M3560" s="354" t="s">
        <v>879</v>
      </c>
      <c r="N3560" s="360">
        <v>5</v>
      </c>
      <c r="O3560" s="360">
        <v>3.5</v>
      </c>
      <c r="P3560" s="360">
        <f>O3560*N3560</f>
        <v>17.5</v>
      </c>
      <c r="Q3560" s="503">
        <v>0</v>
      </c>
      <c r="R3560" s="357"/>
      <c r="S3560" s="357">
        <v>0</v>
      </c>
      <c r="T3560" s="357"/>
      <c r="U3560" s="357">
        <v>1</v>
      </c>
      <c r="V3560" s="357">
        <v>0</v>
      </c>
      <c r="W3560" s="357">
        <v>0</v>
      </c>
      <c r="X3560" s="357">
        <v>0</v>
      </c>
      <c r="Y3560" s="354" t="s">
        <v>790</v>
      </c>
      <c r="Z3560" s="354" t="s">
        <v>8546</v>
      </c>
      <c r="AA3560" s="443" t="s">
        <v>24198</v>
      </c>
      <c r="AB3560" s="769" t="s">
        <v>8535</v>
      </c>
      <c r="AC3560" s="354" t="s">
        <v>19997</v>
      </c>
      <c r="AD3560" s="271" t="s">
        <v>8549</v>
      </c>
      <c r="AE3560" s="769" t="s">
        <v>3880</v>
      </c>
      <c r="AF3560" s="354" t="s">
        <v>8550</v>
      </c>
      <c r="AG3560" s="358" t="s">
        <v>24198</v>
      </c>
      <c r="AH3560" s="354" t="s">
        <v>790</v>
      </c>
      <c r="AI3560" s="360">
        <v>1.48</v>
      </c>
      <c r="AJ3560" s="503">
        <v>100</v>
      </c>
      <c r="AK3560" s="359">
        <f t="shared" si="512"/>
        <v>0.40547945205479452</v>
      </c>
      <c r="AL3560" s="359">
        <v>0</v>
      </c>
      <c r="AM3560" s="361">
        <f t="shared" si="513"/>
        <v>0.40547945205479452</v>
      </c>
      <c r="AN3560" s="359">
        <f t="shared" si="514"/>
        <v>0.40547945205479452</v>
      </c>
      <c r="AO3560" s="359">
        <v>0</v>
      </c>
      <c r="AP3560" s="359">
        <f t="shared" si="515"/>
        <v>0.40547945205479452</v>
      </c>
      <c r="AQ3560" s="359">
        <f>AP3560*30</f>
        <v>12.164383561643836</v>
      </c>
      <c r="AR3560" s="362" t="s">
        <v>231</v>
      </c>
      <c r="AS3560" s="363" t="s">
        <v>114</v>
      </c>
      <c r="AT3560" s="354" t="s">
        <v>325</v>
      </c>
      <c r="AU3560" s="354" t="s">
        <v>1509</v>
      </c>
      <c r="AV3560" s="923" t="s">
        <v>8551</v>
      </c>
      <c r="AW3560" s="354" t="s">
        <v>234</v>
      </c>
      <c r="AX3560" s="447" t="s">
        <v>19998</v>
      </c>
      <c r="AY3560" s="2252"/>
      <c r="AZ3560" s="447" t="s">
        <v>19999</v>
      </c>
    </row>
    <row r="3561" spans="1:52" s="1395" customFormat="1" ht="15.95" customHeight="1" x14ac:dyDescent="0.2">
      <c r="A3561" s="353">
        <v>1047</v>
      </c>
      <c r="B3561" s="354" t="s">
        <v>50</v>
      </c>
      <c r="C3561" s="366" t="s">
        <v>1509</v>
      </c>
      <c r="D3561" s="363" t="s">
        <v>23796</v>
      </c>
      <c r="E3561" s="354" t="s">
        <v>23797</v>
      </c>
      <c r="F3561" s="354" t="s">
        <v>23798</v>
      </c>
      <c r="G3561" s="354" t="s">
        <v>221</v>
      </c>
      <c r="H3561" s="354" t="s">
        <v>219</v>
      </c>
      <c r="I3561" s="354" t="s">
        <v>316</v>
      </c>
      <c r="J3561" s="354" t="s">
        <v>221</v>
      </c>
      <c r="K3561" s="925" t="s">
        <v>222</v>
      </c>
      <c r="L3561" s="354" t="s">
        <v>317</v>
      </c>
      <c r="M3561" s="925">
        <v>0</v>
      </c>
      <c r="N3561" s="360">
        <v>6</v>
      </c>
      <c r="O3561" s="360">
        <v>6</v>
      </c>
      <c r="P3561" s="360">
        <f>O3561*N3561</f>
        <v>36</v>
      </c>
      <c r="Q3561" s="503">
        <v>0</v>
      </c>
      <c r="R3561" s="357"/>
      <c r="S3561" s="357">
        <v>0</v>
      </c>
      <c r="T3561" s="357"/>
      <c r="U3561" s="357">
        <v>1</v>
      </c>
      <c r="V3561" s="357">
        <v>0</v>
      </c>
      <c r="W3561" s="357">
        <v>0</v>
      </c>
      <c r="X3561" s="357">
        <v>0</v>
      </c>
      <c r="Y3561" s="354" t="s">
        <v>790</v>
      </c>
      <c r="Z3561" s="354" t="s">
        <v>8555</v>
      </c>
      <c r="AA3561" s="443" t="s">
        <v>23799</v>
      </c>
      <c r="AB3561" s="769" t="s">
        <v>8557</v>
      </c>
      <c r="AC3561" s="354" t="s">
        <v>23800</v>
      </c>
      <c r="AD3561" s="271" t="s">
        <v>8559</v>
      </c>
      <c r="AE3561" s="769" t="s">
        <v>3899</v>
      </c>
      <c r="AF3561" s="354" t="s">
        <v>8560</v>
      </c>
      <c r="AG3561" s="443" t="s">
        <v>23799</v>
      </c>
      <c r="AH3561" s="354" t="s">
        <v>790</v>
      </c>
      <c r="AI3561" s="360">
        <v>1.48</v>
      </c>
      <c r="AJ3561" s="503">
        <v>42</v>
      </c>
      <c r="AK3561" s="359">
        <f>AJ3561*AI3561/365</f>
        <v>0.1703013698630137</v>
      </c>
      <c r="AL3561" s="359">
        <v>0</v>
      </c>
      <c r="AM3561" s="361">
        <f t="shared" si="513"/>
        <v>0.1703013698630137</v>
      </c>
      <c r="AN3561" s="359">
        <f t="shared" si="514"/>
        <v>0.1703013698630137</v>
      </c>
      <c r="AO3561" s="359">
        <v>0</v>
      </c>
      <c r="AP3561" s="359">
        <f t="shared" si="515"/>
        <v>0.1703013698630137</v>
      </c>
      <c r="AQ3561" s="359">
        <f>AP3561*30</f>
        <v>5.1090410958904107</v>
      </c>
      <c r="AR3561" s="362" t="s">
        <v>231</v>
      </c>
      <c r="AS3561" s="363" t="s">
        <v>16247</v>
      </c>
      <c r="AT3561" s="354" t="s">
        <v>325</v>
      </c>
      <c r="AU3561" s="354" t="s">
        <v>1509</v>
      </c>
      <c r="AV3561" s="923" t="s">
        <v>8561</v>
      </c>
      <c r="AW3561" s="354" t="s">
        <v>234</v>
      </c>
      <c r="AX3561" s="447" t="s">
        <v>23801</v>
      </c>
      <c r="AY3561" s="2252"/>
      <c r="AZ3561" s="447" t="s">
        <v>23802</v>
      </c>
    </row>
    <row r="3562" spans="1:52" s="55" customFormat="1" ht="15.95" customHeight="1" x14ac:dyDescent="0.25">
      <c r="A3562" s="182">
        <v>1048</v>
      </c>
      <c r="B3562" s="166" t="s">
        <v>50</v>
      </c>
      <c r="C3562" s="170" t="s">
        <v>1509</v>
      </c>
      <c r="D3562" s="194" t="s">
        <v>19406</v>
      </c>
      <c r="E3562" s="166" t="s">
        <v>8563</v>
      </c>
      <c r="F3562" s="166" t="s">
        <v>8564</v>
      </c>
      <c r="G3562" s="166" t="s">
        <v>958</v>
      </c>
      <c r="H3562" s="166" t="s">
        <v>219</v>
      </c>
      <c r="I3562" s="166" t="s">
        <v>316</v>
      </c>
      <c r="J3562" s="166" t="s">
        <v>221</v>
      </c>
      <c r="K3562" s="166" t="s">
        <v>222</v>
      </c>
      <c r="L3562" s="198" t="s">
        <v>221</v>
      </c>
      <c r="M3562" s="198" t="s">
        <v>879</v>
      </c>
      <c r="N3562" s="186">
        <v>2</v>
      </c>
      <c r="O3562" s="186">
        <v>1.5</v>
      </c>
      <c r="P3562" s="186">
        <v>3</v>
      </c>
      <c r="Q3562" s="184">
        <v>2</v>
      </c>
      <c r="R3562" s="183"/>
      <c r="S3562" s="183">
        <v>0</v>
      </c>
      <c r="T3562" s="183"/>
      <c r="U3562" s="183">
        <v>0</v>
      </c>
      <c r="V3562" s="183">
        <v>0</v>
      </c>
      <c r="W3562" s="183">
        <v>0</v>
      </c>
      <c r="X3562" s="183">
        <v>0</v>
      </c>
      <c r="Y3562" s="166" t="s">
        <v>790</v>
      </c>
      <c r="Z3562" s="166" t="s">
        <v>8565</v>
      </c>
      <c r="AA3562" s="203" t="s">
        <v>24199</v>
      </c>
      <c r="AB3562" s="201" t="s">
        <v>8557</v>
      </c>
      <c r="AC3562" s="166" t="s">
        <v>8567</v>
      </c>
      <c r="AD3562" s="166" t="s">
        <v>8568</v>
      </c>
      <c r="AE3562" s="201" t="s">
        <v>3899</v>
      </c>
      <c r="AF3562" s="166" t="s">
        <v>8569</v>
      </c>
      <c r="AG3562" s="165" t="s">
        <v>24199</v>
      </c>
      <c r="AH3562" s="166" t="s">
        <v>790</v>
      </c>
      <c r="AI3562" s="186">
        <v>1.48</v>
      </c>
      <c r="AJ3562" s="184">
        <v>130</v>
      </c>
      <c r="AK3562" s="167">
        <f t="shared" si="512"/>
        <v>0.52712328767123284</v>
      </c>
      <c r="AL3562" s="167">
        <v>0</v>
      </c>
      <c r="AM3562" s="187">
        <f t="shared" si="513"/>
        <v>0.52712328767123284</v>
      </c>
      <c r="AN3562" s="167">
        <f t="shared" si="514"/>
        <v>0.52712328767123284</v>
      </c>
      <c r="AO3562" s="167">
        <v>0</v>
      </c>
      <c r="AP3562" s="167">
        <f t="shared" si="515"/>
        <v>0.52712328767123284</v>
      </c>
      <c r="AQ3562" s="167">
        <f t="shared" si="509"/>
        <v>15.813698630136985</v>
      </c>
      <c r="AR3562" s="193" t="s">
        <v>231</v>
      </c>
      <c r="AS3562" s="194" t="s">
        <v>431</v>
      </c>
      <c r="AT3562" s="166" t="s">
        <v>325</v>
      </c>
      <c r="AU3562" s="166" t="s">
        <v>1509</v>
      </c>
      <c r="AV3562" s="679" t="s">
        <v>8570</v>
      </c>
      <c r="AW3562" s="166" t="s">
        <v>234</v>
      </c>
      <c r="AX3562" s="2254"/>
      <c r="AY3562" s="2254"/>
    </row>
    <row r="3563" spans="1:52" s="55" customFormat="1" ht="15.95" customHeight="1" x14ac:dyDescent="0.25">
      <c r="A3563" s="353">
        <v>1049</v>
      </c>
      <c r="B3563" s="354" t="s">
        <v>50</v>
      </c>
      <c r="C3563" s="366" t="s">
        <v>1509</v>
      </c>
      <c r="D3563" s="363" t="s">
        <v>24200</v>
      </c>
      <c r="E3563" s="354" t="s">
        <v>18117</v>
      </c>
      <c r="F3563" s="354" t="s">
        <v>18118</v>
      </c>
      <c r="G3563" s="354" t="s">
        <v>221</v>
      </c>
      <c r="H3563" s="354" t="s">
        <v>219</v>
      </c>
      <c r="I3563" s="354" t="s">
        <v>18119</v>
      </c>
      <c r="J3563" s="354" t="s">
        <v>221</v>
      </c>
      <c r="K3563" s="354" t="s">
        <v>9103</v>
      </c>
      <c r="L3563" s="354" t="s">
        <v>221</v>
      </c>
      <c r="M3563" s="354" t="s">
        <v>9103</v>
      </c>
      <c r="N3563" s="360">
        <v>5</v>
      </c>
      <c r="O3563" s="360">
        <v>2</v>
      </c>
      <c r="P3563" s="360">
        <f>O3563*N3563</f>
        <v>10</v>
      </c>
      <c r="Q3563" s="503">
        <v>0</v>
      </c>
      <c r="R3563" s="357"/>
      <c r="S3563" s="357">
        <v>0</v>
      </c>
      <c r="T3563" s="357"/>
      <c r="U3563" s="357">
        <v>1</v>
      </c>
      <c r="V3563" s="357">
        <v>0</v>
      </c>
      <c r="W3563" s="357">
        <v>0</v>
      </c>
      <c r="X3563" s="357">
        <v>0</v>
      </c>
      <c r="Y3563" s="354" t="s">
        <v>790</v>
      </c>
      <c r="Z3563" s="354" t="s">
        <v>18120</v>
      </c>
      <c r="AA3563" s="443" t="s">
        <v>24201</v>
      </c>
      <c r="AB3563" s="769" t="s">
        <v>8557</v>
      </c>
      <c r="AC3563" s="354" t="s">
        <v>18121</v>
      </c>
      <c r="AD3563" s="272" t="s">
        <v>18122</v>
      </c>
      <c r="AE3563" s="769" t="s">
        <v>3899</v>
      </c>
      <c r="AF3563" s="354" t="s">
        <v>18123</v>
      </c>
      <c r="AG3563" s="358" t="s">
        <v>24201</v>
      </c>
      <c r="AH3563" s="354" t="s">
        <v>790</v>
      </c>
      <c r="AI3563" s="360">
        <v>1.48</v>
      </c>
      <c r="AJ3563" s="503">
        <v>29</v>
      </c>
      <c r="AK3563" s="359">
        <f t="shared" si="512"/>
        <v>0.11758904109589041</v>
      </c>
      <c r="AL3563" s="359">
        <v>0</v>
      </c>
      <c r="AM3563" s="361">
        <f t="shared" si="513"/>
        <v>0.11758904109589041</v>
      </c>
      <c r="AN3563" s="359">
        <f t="shared" si="514"/>
        <v>0.11758904109589041</v>
      </c>
      <c r="AO3563" s="359">
        <v>0</v>
      </c>
      <c r="AP3563" s="359">
        <f t="shared" si="515"/>
        <v>0.11758904109589041</v>
      </c>
      <c r="AQ3563" s="359">
        <f>AP3563*30</f>
        <v>3.5276712328767124</v>
      </c>
      <c r="AR3563" s="362" t="s">
        <v>231</v>
      </c>
      <c r="AS3563" s="363" t="s">
        <v>114</v>
      </c>
      <c r="AT3563" s="354" t="s">
        <v>325</v>
      </c>
      <c r="AU3563" s="354" t="s">
        <v>1509</v>
      </c>
      <c r="AV3563" s="923" t="s">
        <v>8579</v>
      </c>
      <c r="AW3563" s="354" t="s">
        <v>234</v>
      </c>
      <c r="AX3563" s="447" t="s">
        <v>20407</v>
      </c>
      <c r="AY3563" s="2252"/>
      <c r="AZ3563" s="447" t="s">
        <v>20406</v>
      </c>
    </row>
    <row r="3564" spans="1:52" s="55" customFormat="1" ht="15.95" customHeight="1" x14ac:dyDescent="0.25">
      <c r="A3564" s="709">
        <v>1050</v>
      </c>
      <c r="B3564" s="434" t="s">
        <v>50</v>
      </c>
      <c r="C3564" s="834" t="s">
        <v>1509</v>
      </c>
      <c r="D3564" s="433" t="s">
        <v>19407</v>
      </c>
      <c r="E3564" s="434" t="s">
        <v>8581</v>
      </c>
      <c r="F3564" s="434" t="s">
        <v>8582</v>
      </c>
      <c r="G3564" s="434" t="s">
        <v>958</v>
      </c>
      <c r="H3564" s="434" t="s">
        <v>219</v>
      </c>
      <c r="I3564" s="434" t="s">
        <v>316</v>
      </c>
      <c r="J3564" s="434" t="s">
        <v>221</v>
      </c>
      <c r="K3564" s="434" t="s">
        <v>222</v>
      </c>
      <c r="L3564" s="434" t="s">
        <v>221</v>
      </c>
      <c r="M3564" s="434" t="s">
        <v>222</v>
      </c>
      <c r="N3564" s="513">
        <v>2</v>
      </c>
      <c r="O3564" s="513">
        <v>1.5</v>
      </c>
      <c r="P3564" s="513">
        <v>3</v>
      </c>
      <c r="Q3564" s="788">
        <v>2</v>
      </c>
      <c r="R3564" s="712"/>
      <c r="S3564" s="712">
        <v>0</v>
      </c>
      <c r="T3564" s="712"/>
      <c r="U3564" s="712">
        <v>0</v>
      </c>
      <c r="V3564" s="712">
        <v>0</v>
      </c>
      <c r="W3564" s="712">
        <v>0</v>
      </c>
      <c r="X3564" s="712">
        <v>0</v>
      </c>
      <c r="Y3564" s="434" t="s">
        <v>790</v>
      </c>
      <c r="Z3564" s="434" t="s">
        <v>8583</v>
      </c>
      <c r="AA3564" s="437" t="s">
        <v>24202</v>
      </c>
      <c r="AB3564" s="1094" t="s">
        <v>8557</v>
      </c>
      <c r="AC3564" s="434" t="s">
        <v>8585</v>
      </c>
      <c r="AD3564" s="434" t="s">
        <v>8586</v>
      </c>
      <c r="AE3564" s="1094" t="s">
        <v>3899</v>
      </c>
      <c r="AF3564" s="434" t="s">
        <v>8587</v>
      </c>
      <c r="AG3564" s="438" t="s">
        <v>24202</v>
      </c>
      <c r="AH3564" s="434" t="s">
        <v>790</v>
      </c>
      <c r="AI3564" s="513">
        <v>1.48</v>
      </c>
      <c r="AJ3564" s="788">
        <v>47</v>
      </c>
      <c r="AK3564" s="511">
        <f t="shared" si="512"/>
        <v>0.19057534246575344</v>
      </c>
      <c r="AL3564" s="511">
        <v>0</v>
      </c>
      <c r="AM3564" s="514">
        <f t="shared" si="513"/>
        <v>0.19057534246575344</v>
      </c>
      <c r="AN3564" s="511">
        <f t="shared" si="514"/>
        <v>0.19057534246575344</v>
      </c>
      <c r="AO3564" s="511">
        <v>0</v>
      </c>
      <c r="AP3564" s="511">
        <f t="shared" si="515"/>
        <v>0.19057534246575344</v>
      </c>
      <c r="AQ3564" s="511">
        <f t="shared" si="509"/>
        <v>5.7172602739726033</v>
      </c>
      <c r="AR3564" s="432" t="s">
        <v>231</v>
      </c>
      <c r="AS3564" s="433"/>
      <c r="AT3564" s="434" t="s">
        <v>325</v>
      </c>
      <c r="AU3564" s="434" t="s">
        <v>1509</v>
      </c>
      <c r="AV3564" s="943" t="s">
        <v>8588</v>
      </c>
      <c r="AW3564" s="434" t="s">
        <v>18131</v>
      </c>
      <c r="AX3564" s="434" t="s">
        <v>24901</v>
      </c>
      <c r="AY3564" s="2254"/>
    </row>
    <row r="3565" spans="1:52" s="1395" customFormat="1" ht="15.95" customHeight="1" x14ac:dyDescent="0.25">
      <c r="A3565" s="353">
        <v>1051</v>
      </c>
      <c r="B3565" s="354" t="s">
        <v>50</v>
      </c>
      <c r="C3565" s="366" t="s">
        <v>1509</v>
      </c>
      <c r="D3565" s="363" t="s">
        <v>24902</v>
      </c>
      <c r="E3565" s="354" t="s">
        <v>24903</v>
      </c>
      <c r="F3565" s="354" t="s">
        <v>24904</v>
      </c>
      <c r="G3565" s="354" t="s">
        <v>221</v>
      </c>
      <c r="H3565" s="354" t="s">
        <v>219</v>
      </c>
      <c r="I3565" s="354" t="s">
        <v>316</v>
      </c>
      <c r="J3565" s="354" t="s">
        <v>221</v>
      </c>
      <c r="K3565" s="354" t="s">
        <v>222</v>
      </c>
      <c r="L3565" s="354" t="s">
        <v>221</v>
      </c>
      <c r="M3565" s="354" t="s">
        <v>9103</v>
      </c>
      <c r="N3565" s="360">
        <v>2</v>
      </c>
      <c r="O3565" s="360">
        <v>1.5</v>
      </c>
      <c r="P3565" s="360">
        <v>3</v>
      </c>
      <c r="Q3565" s="503">
        <v>2</v>
      </c>
      <c r="R3565" s="357"/>
      <c r="S3565" s="357">
        <v>0</v>
      </c>
      <c r="T3565" s="357"/>
      <c r="U3565" s="357">
        <v>0</v>
      </c>
      <c r="V3565" s="357">
        <v>0</v>
      </c>
      <c r="W3565" s="357">
        <v>0</v>
      </c>
      <c r="X3565" s="357">
        <v>0</v>
      </c>
      <c r="Y3565" s="354" t="s">
        <v>790</v>
      </c>
      <c r="Z3565" s="354" t="s">
        <v>8592</v>
      </c>
      <c r="AA3565" s="443" t="s">
        <v>24203</v>
      </c>
      <c r="AB3565" s="769" t="s">
        <v>8557</v>
      </c>
      <c r="AC3565" s="354" t="s">
        <v>24905</v>
      </c>
      <c r="AD3565" s="271" t="s">
        <v>8595</v>
      </c>
      <c r="AE3565" s="769" t="s">
        <v>3899</v>
      </c>
      <c r="AF3565" s="354" t="s">
        <v>8596</v>
      </c>
      <c r="AG3565" s="358" t="s">
        <v>24203</v>
      </c>
      <c r="AH3565" s="354" t="s">
        <v>790</v>
      </c>
      <c r="AI3565" s="360">
        <v>1.48</v>
      </c>
      <c r="AJ3565" s="503">
        <v>70</v>
      </c>
      <c r="AK3565" s="359">
        <f>AJ3565*AI3565/365</f>
        <v>0.28383561643835614</v>
      </c>
      <c r="AL3565" s="359">
        <v>0</v>
      </c>
      <c r="AM3565" s="361">
        <f t="shared" si="513"/>
        <v>0.28383561643835614</v>
      </c>
      <c r="AN3565" s="359">
        <f>SUM(AK3565:AK3566)</f>
        <v>0.42980821917808221</v>
      </c>
      <c r="AO3565" s="359">
        <v>0</v>
      </c>
      <c r="AP3565" s="359">
        <f>SUM(AM3565:AM3566)</f>
        <v>0.42980821917808221</v>
      </c>
      <c r="AQ3565" s="359">
        <f>AP3565*30</f>
        <v>12.894246575342466</v>
      </c>
      <c r="AR3565" s="362" t="s">
        <v>231</v>
      </c>
      <c r="AS3565" s="363" t="s">
        <v>114</v>
      </c>
      <c r="AT3565" s="354" t="s">
        <v>325</v>
      </c>
      <c r="AU3565" s="354" t="s">
        <v>1509</v>
      </c>
      <c r="AV3565" s="923" t="s">
        <v>8597</v>
      </c>
      <c r="AW3565" s="354" t="s">
        <v>234</v>
      </c>
      <c r="AX3565" s="447" t="s">
        <v>24906</v>
      </c>
      <c r="AY3565" s="2252"/>
      <c r="AZ3565" s="447" t="s">
        <v>24907</v>
      </c>
    </row>
    <row r="3566" spans="1:52" s="1395" customFormat="1" ht="15.95" customHeight="1" x14ac:dyDescent="0.25">
      <c r="A3566" s="1061"/>
      <c r="B3566" s="2252"/>
      <c r="C3566" s="1062"/>
      <c r="D3566" s="1064"/>
      <c r="E3566" s="2252"/>
      <c r="F3566" s="2252"/>
      <c r="G3566" s="2252"/>
      <c r="H3566" s="2252"/>
      <c r="I3566" s="2252"/>
      <c r="J3566" s="2252"/>
      <c r="K3566" s="2252"/>
      <c r="L3566" s="2252"/>
      <c r="M3566" s="2252"/>
      <c r="N3566" s="2256"/>
      <c r="O3566" s="2256"/>
      <c r="P3566" s="2256"/>
      <c r="Q3566" s="831"/>
      <c r="R3566" s="2257"/>
      <c r="S3566" s="2257"/>
      <c r="T3566" s="2257"/>
      <c r="U3566" s="2257"/>
      <c r="V3566" s="2257"/>
      <c r="W3566" s="2257"/>
      <c r="X3566" s="2257"/>
      <c r="Y3566" s="2252"/>
      <c r="Z3566" s="2252"/>
      <c r="AA3566" s="754"/>
      <c r="AB3566" s="779" t="s">
        <v>8557</v>
      </c>
      <c r="AC3566" s="2252" t="s">
        <v>24908</v>
      </c>
      <c r="AD3566" s="1480" t="s">
        <v>24909</v>
      </c>
      <c r="AE3566" s="779" t="s">
        <v>8557</v>
      </c>
      <c r="AF3566" s="2252" t="s">
        <v>8587</v>
      </c>
      <c r="AG3566" s="2253" t="s">
        <v>24202</v>
      </c>
      <c r="AH3566" s="2252" t="s">
        <v>1509</v>
      </c>
      <c r="AI3566" s="2256">
        <v>1.48</v>
      </c>
      <c r="AJ3566" s="831">
        <v>36</v>
      </c>
      <c r="AK3566" s="378">
        <f>AJ3566*AI3566/365</f>
        <v>0.14597260273972604</v>
      </c>
      <c r="AL3566" s="378">
        <v>0</v>
      </c>
      <c r="AM3566" s="380">
        <f t="shared" si="513"/>
        <v>0.14597260273972604</v>
      </c>
      <c r="AN3566" s="378"/>
      <c r="AO3566" s="378"/>
      <c r="AP3566" s="378"/>
      <c r="AQ3566" s="378"/>
      <c r="AR3566" s="1063"/>
      <c r="AS3566" s="1064"/>
      <c r="AT3566" s="2252"/>
      <c r="AU3566" s="2252"/>
      <c r="AV3566" s="1065"/>
      <c r="AW3566" s="2252"/>
      <c r="AX3566" s="1202" t="s">
        <v>24910</v>
      </c>
      <c r="AY3566" s="2252"/>
    </row>
    <row r="3567" spans="1:52" s="55" customFormat="1" ht="15.95" customHeight="1" x14ac:dyDescent="0.25">
      <c r="A3567" s="182">
        <v>1052</v>
      </c>
      <c r="B3567" s="166" t="s">
        <v>50</v>
      </c>
      <c r="C3567" s="170" t="s">
        <v>1509</v>
      </c>
      <c r="D3567" s="194" t="s">
        <v>19408</v>
      </c>
      <c r="E3567" s="166" t="s">
        <v>8599</v>
      </c>
      <c r="F3567" s="166" t="s">
        <v>8600</v>
      </c>
      <c r="G3567" s="166" t="s">
        <v>958</v>
      </c>
      <c r="H3567" s="166" t="s">
        <v>219</v>
      </c>
      <c r="I3567" s="166" t="s">
        <v>316</v>
      </c>
      <c r="J3567" s="166" t="s">
        <v>221</v>
      </c>
      <c r="K3567" s="166" t="s">
        <v>222</v>
      </c>
      <c r="L3567" s="198" t="s">
        <v>221</v>
      </c>
      <c r="M3567" s="198" t="s">
        <v>879</v>
      </c>
      <c r="N3567" s="186">
        <v>2</v>
      </c>
      <c r="O3567" s="186">
        <v>1.5</v>
      </c>
      <c r="P3567" s="186">
        <v>3</v>
      </c>
      <c r="Q3567" s="184">
        <v>2</v>
      </c>
      <c r="R3567" s="183"/>
      <c r="S3567" s="183">
        <v>0</v>
      </c>
      <c r="T3567" s="183"/>
      <c r="U3567" s="183">
        <v>0</v>
      </c>
      <c r="V3567" s="183">
        <v>0</v>
      </c>
      <c r="W3567" s="183">
        <v>0</v>
      </c>
      <c r="X3567" s="183">
        <v>0</v>
      </c>
      <c r="Y3567" s="166" t="s">
        <v>790</v>
      </c>
      <c r="Z3567" s="166" t="s">
        <v>8214</v>
      </c>
      <c r="AA3567" s="203" t="s">
        <v>24204</v>
      </c>
      <c r="AB3567" s="201" t="s">
        <v>3899</v>
      </c>
      <c r="AC3567" s="166" t="s">
        <v>8602</v>
      </c>
      <c r="AD3567" s="1150" t="s">
        <v>25214</v>
      </c>
      <c r="AE3567" s="201" t="s">
        <v>3899</v>
      </c>
      <c r="AF3567" s="166" t="s">
        <v>8214</v>
      </c>
      <c r="AG3567" s="165" t="s">
        <v>24204</v>
      </c>
      <c r="AH3567" s="166" t="s">
        <v>790</v>
      </c>
      <c r="AI3567" s="186">
        <v>1.48</v>
      </c>
      <c r="AJ3567" s="184">
        <v>195</v>
      </c>
      <c r="AK3567" s="167">
        <f t="shared" si="512"/>
        <v>0.79068493150684938</v>
      </c>
      <c r="AL3567" s="167">
        <v>0</v>
      </c>
      <c r="AM3567" s="187">
        <f t="shared" si="513"/>
        <v>0.79068493150684938</v>
      </c>
      <c r="AN3567" s="167">
        <f t="shared" si="514"/>
        <v>0.79068493150684938</v>
      </c>
      <c r="AO3567" s="167">
        <v>0</v>
      </c>
      <c r="AP3567" s="167">
        <f t="shared" si="515"/>
        <v>0.79068493150684938</v>
      </c>
      <c r="AQ3567" s="167">
        <f t="shared" ref="AQ3567:AQ3630" si="516">AP3567*30</f>
        <v>23.720547945205482</v>
      </c>
      <c r="AR3567" s="193" t="s">
        <v>231</v>
      </c>
      <c r="AS3567" s="194" t="s">
        <v>431</v>
      </c>
      <c r="AT3567" s="166" t="s">
        <v>325</v>
      </c>
      <c r="AU3567" s="166" t="s">
        <v>1509</v>
      </c>
      <c r="AV3567" s="679" t="s">
        <v>8603</v>
      </c>
      <c r="AW3567" s="166" t="s">
        <v>234</v>
      </c>
      <c r="AX3567" s="2254"/>
      <c r="AY3567" s="2254"/>
    </row>
    <row r="3568" spans="1:52" s="55" customFormat="1" ht="15.95" customHeight="1" x14ac:dyDescent="0.25">
      <c r="A3568" s="353">
        <v>1053</v>
      </c>
      <c r="B3568" s="354" t="s">
        <v>50</v>
      </c>
      <c r="C3568" s="366" t="s">
        <v>1509</v>
      </c>
      <c r="D3568" s="363" t="s">
        <v>18132</v>
      </c>
      <c r="E3568" s="354" t="s">
        <v>18133</v>
      </c>
      <c r="F3568" s="354" t="s">
        <v>18134</v>
      </c>
      <c r="G3568" s="354" t="s">
        <v>221</v>
      </c>
      <c r="H3568" s="354" t="s">
        <v>219</v>
      </c>
      <c r="I3568" s="354" t="s">
        <v>220</v>
      </c>
      <c r="J3568" s="354" t="s">
        <v>221</v>
      </c>
      <c r="K3568" s="354" t="s">
        <v>222</v>
      </c>
      <c r="L3568" s="354" t="s">
        <v>317</v>
      </c>
      <c r="M3568" s="354">
        <v>0</v>
      </c>
      <c r="N3568" s="360">
        <v>7</v>
      </c>
      <c r="O3568" s="360">
        <v>6</v>
      </c>
      <c r="P3568" s="360">
        <f>N3568*O3568</f>
        <v>42</v>
      </c>
      <c r="Q3568" s="503">
        <v>0</v>
      </c>
      <c r="R3568" s="357"/>
      <c r="S3568" s="357">
        <v>0</v>
      </c>
      <c r="T3568" s="357"/>
      <c r="U3568" s="357">
        <v>1</v>
      </c>
      <c r="V3568" s="357">
        <v>0</v>
      </c>
      <c r="W3568" s="357">
        <v>0</v>
      </c>
      <c r="X3568" s="357">
        <v>0</v>
      </c>
      <c r="Y3568" s="354" t="s">
        <v>790</v>
      </c>
      <c r="Z3568" s="354" t="s">
        <v>8607</v>
      </c>
      <c r="AA3568" s="443" t="s">
        <v>24205</v>
      </c>
      <c r="AB3568" s="769" t="s">
        <v>8609</v>
      </c>
      <c r="AC3568" s="354" t="s">
        <v>18135</v>
      </c>
      <c r="AD3568" s="354" t="s">
        <v>18136</v>
      </c>
      <c r="AE3568" s="769" t="s">
        <v>3905</v>
      </c>
      <c r="AF3568" s="354" t="s">
        <v>8612</v>
      </c>
      <c r="AG3568" s="358" t="s">
        <v>24205</v>
      </c>
      <c r="AH3568" s="354" t="s">
        <v>790</v>
      </c>
      <c r="AI3568" s="360">
        <v>1.48</v>
      </c>
      <c r="AJ3568" s="503">
        <v>141</v>
      </c>
      <c r="AK3568" s="359">
        <f t="shared" si="512"/>
        <v>0.57172602739726031</v>
      </c>
      <c r="AL3568" s="359">
        <v>0</v>
      </c>
      <c r="AM3568" s="361">
        <f t="shared" si="513"/>
        <v>0.57172602739726031</v>
      </c>
      <c r="AN3568" s="359">
        <f t="shared" si="514"/>
        <v>0.57172602739726031</v>
      </c>
      <c r="AO3568" s="359">
        <v>0</v>
      </c>
      <c r="AP3568" s="359">
        <f t="shared" si="515"/>
        <v>0.57172602739726031</v>
      </c>
      <c r="AQ3568" s="359">
        <f>AP3568*30</f>
        <v>17.151780821917811</v>
      </c>
      <c r="AR3568" s="362" t="s">
        <v>231</v>
      </c>
      <c r="AS3568" s="363" t="s">
        <v>114</v>
      </c>
      <c r="AT3568" s="354" t="s">
        <v>325</v>
      </c>
      <c r="AU3568" s="354" t="s">
        <v>1509</v>
      </c>
      <c r="AV3568" s="923" t="s">
        <v>8613</v>
      </c>
      <c r="AW3568" s="354" t="s">
        <v>234</v>
      </c>
      <c r="AX3568" s="447" t="s">
        <v>20405</v>
      </c>
      <c r="AY3568" s="2252"/>
      <c r="AZ3568" s="447" t="s">
        <v>20223</v>
      </c>
    </row>
    <row r="3569" spans="1:53" s="1395" customFormat="1" ht="15.95" customHeight="1" x14ac:dyDescent="0.25">
      <c r="A3569" s="353">
        <v>1054</v>
      </c>
      <c r="B3569" s="354" t="s">
        <v>50</v>
      </c>
      <c r="C3569" s="366" t="s">
        <v>1509</v>
      </c>
      <c r="D3569" s="363" t="s">
        <v>21365</v>
      </c>
      <c r="E3569" s="354" t="s">
        <v>21366</v>
      </c>
      <c r="F3569" s="354" t="s">
        <v>21367</v>
      </c>
      <c r="G3569" s="354" t="s">
        <v>221</v>
      </c>
      <c r="H3569" s="354" t="s">
        <v>219</v>
      </c>
      <c r="I3569" s="354" t="s">
        <v>316</v>
      </c>
      <c r="J3569" s="354" t="s">
        <v>221</v>
      </c>
      <c r="K3569" s="354" t="s">
        <v>222</v>
      </c>
      <c r="L3569" s="354" t="s">
        <v>221</v>
      </c>
      <c r="M3569" s="354" t="s">
        <v>879</v>
      </c>
      <c r="N3569" s="360">
        <v>4</v>
      </c>
      <c r="O3569" s="360">
        <v>1.5</v>
      </c>
      <c r="P3569" s="360">
        <f>O3569*N3569</f>
        <v>6</v>
      </c>
      <c r="Q3569" s="503">
        <v>1</v>
      </c>
      <c r="R3569" s="357"/>
      <c r="S3569" s="357">
        <v>0</v>
      </c>
      <c r="T3569" s="357"/>
      <c r="U3569" s="357">
        <v>0</v>
      </c>
      <c r="V3569" s="357">
        <v>0</v>
      </c>
      <c r="W3569" s="357">
        <v>0</v>
      </c>
      <c r="X3569" s="357">
        <v>0</v>
      </c>
      <c r="Y3569" s="354" t="s">
        <v>790</v>
      </c>
      <c r="Z3569" s="354" t="s">
        <v>8617</v>
      </c>
      <c r="AA3569" s="443" t="s">
        <v>21368</v>
      </c>
      <c r="AB3569" s="769" t="s">
        <v>8609</v>
      </c>
      <c r="AC3569" s="354" t="s">
        <v>25215</v>
      </c>
      <c r="AD3569" s="1285" t="s">
        <v>8620</v>
      </c>
      <c r="AE3569" s="769" t="s">
        <v>3905</v>
      </c>
      <c r="AF3569" s="354" t="s">
        <v>8621</v>
      </c>
      <c r="AG3569" s="443" t="s">
        <v>21368</v>
      </c>
      <c r="AH3569" s="354" t="s">
        <v>790</v>
      </c>
      <c r="AI3569" s="360">
        <v>1.48</v>
      </c>
      <c r="AJ3569" s="503">
        <v>75</v>
      </c>
      <c r="AK3569" s="359">
        <f t="shared" si="512"/>
        <v>0.30410958904109592</v>
      </c>
      <c r="AL3569" s="359">
        <v>0</v>
      </c>
      <c r="AM3569" s="361">
        <f t="shared" si="513"/>
        <v>0.30410958904109592</v>
      </c>
      <c r="AN3569" s="359">
        <f t="shared" si="514"/>
        <v>0.30410958904109592</v>
      </c>
      <c r="AO3569" s="359">
        <v>0</v>
      </c>
      <c r="AP3569" s="359">
        <f t="shared" si="515"/>
        <v>0.30410958904109592</v>
      </c>
      <c r="AQ3569" s="359">
        <f>AP3569*30</f>
        <v>9.1232876712328768</v>
      </c>
      <c r="AR3569" s="362" t="s">
        <v>231</v>
      </c>
      <c r="AS3569" s="363" t="s">
        <v>431</v>
      </c>
      <c r="AT3569" s="354" t="s">
        <v>325</v>
      </c>
      <c r="AU3569" s="354" t="s">
        <v>1509</v>
      </c>
      <c r="AV3569" s="923" t="s">
        <v>8622</v>
      </c>
      <c r="AW3569" s="354" t="s">
        <v>234</v>
      </c>
      <c r="AX3569" s="447" t="s">
        <v>21369</v>
      </c>
      <c r="AY3569" s="2252"/>
      <c r="AZ3569" s="447" t="s">
        <v>21370</v>
      </c>
    </row>
    <row r="3570" spans="1:53" s="55" customFormat="1" ht="15.95" customHeight="1" x14ac:dyDescent="0.25">
      <c r="A3570" s="182">
        <v>1055</v>
      </c>
      <c r="B3570" s="166" t="s">
        <v>50</v>
      </c>
      <c r="C3570" s="170" t="s">
        <v>1509</v>
      </c>
      <c r="D3570" s="194" t="s">
        <v>19409</v>
      </c>
      <c r="E3570" s="166" t="s">
        <v>8605</v>
      </c>
      <c r="F3570" s="166" t="s">
        <v>8606</v>
      </c>
      <c r="G3570" s="166" t="s">
        <v>958</v>
      </c>
      <c r="H3570" s="166" t="s">
        <v>219</v>
      </c>
      <c r="I3570" s="166" t="s">
        <v>316</v>
      </c>
      <c r="J3570" s="166" t="s">
        <v>221</v>
      </c>
      <c r="K3570" s="166" t="s">
        <v>8111</v>
      </c>
      <c r="L3570" s="166" t="s">
        <v>317</v>
      </c>
      <c r="M3570" s="166">
        <v>0</v>
      </c>
      <c r="N3570" s="186">
        <v>2</v>
      </c>
      <c r="O3570" s="186">
        <v>1.5</v>
      </c>
      <c r="P3570" s="186">
        <v>3</v>
      </c>
      <c r="Q3570" s="184">
        <v>1</v>
      </c>
      <c r="R3570" s="183"/>
      <c r="S3570" s="183">
        <v>0</v>
      </c>
      <c r="T3570" s="183"/>
      <c r="U3570" s="183">
        <v>0</v>
      </c>
      <c r="V3570" s="183">
        <v>0</v>
      </c>
      <c r="W3570" s="183">
        <v>0</v>
      </c>
      <c r="X3570" s="183">
        <v>0</v>
      </c>
      <c r="Y3570" s="166" t="s">
        <v>790</v>
      </c>
      <c r="Z3570" s="166" t="s">
        <v>8624</v>
      </c>
      <c r="AA3570" s="203" t="s">
        <v>24206</v>
      </c>
      <c r="AB3570" s="201" t="s">
        <v>8609</v>
      </c>
      <c r="AC3570" s="166" t="s">
        <v>8626</v>
      </c>
      <c r="AD3570" s="166" t="s">
        <v>8627</v>
      </c>
      <c r="AE3570" s="201" t="s">
        <v>3905</v>
      </c>
      <c r="AF3570" s="166" t="s">
        <v>8628</v>
      </c>
      <c r="AG3570" s="165" t="s">
        <v>24206</v>
      </c>
      <c r="AH3570" s="166" t="s">
        <v>790</v>
      </c>
      <c r="AI3570" s="186">
        <v>1.48</v>
      </c>
      <c r="AJ3570" s="184">
        <v>27</v>
      </c>
      <c r="AK3570" s="167">
        <f t="shared" si="512"/>
        <v>0.10947945205479452</v>
      </c>
      <c r="AL3570" s="167">
        <v>0</v>
      </c>
      <c r="AM3570" s="187">
        <f t="shared" si="513"/>
        <v>0.10947945205479452</v>
      </c>
      <c r="AN3570" s="167">
        <f t="shared" si="514"/>
        <v>0.10947945205479452</v>
      </c>
      <c r="AO3570" s="167">
        <v>0</v>
      </c>
      <c r="AP3570" s="167">
        <f t="shared" si="515"/>
        <v>0.10947945205479452</v>
      </c>
      <c r="AQ3570" s="167">
        <f t="shared" si="516"/>
        <v>3.2843835616438355</v>
      </c>
      <c r="AR3570" s="193" t="s">
        <v>231</v>
      </c>
      <c r="AS3570" s="194"/>
      <c r="AT3570" s="166" t="s">
        <v>325</v>
      </c>
      <c r="AU3570" s="166" t="s">
        <v>1509</v>
      </c>
      <c r="AV3570" s="679" t="s">
        <v>8629</v>
      </c>
      <c r="AW3570" s="166" t="s">
        <v>234</v>
      </c>
      <c r="AX3570" s="2254"/>
      <c r="AY3570" s="2254"/>
    </row>
    <row r="3571" spans="1:53" s="55" customFormat="1" ht="15.95" customHeight="1" x14ac:dyDescent="0.25">
      <c r="A3571" s="182">
        <v>1056</v>
      </c>
      <c r="B3571" s="166" t="s">
        <v>50</v>
      </c>
      <c r="C3571" s="170" t="s">
        <v>1509</v>
      </c>
      <c r="D3571" s="194" t="s">
        <v>24209</v>
      </c>
      <c r="E3571" s="166" t="s">
        <v>8631</v>
      </c>
      <c r="F3571" s="166" t="s">
        <v>8632</v>
      </c>
      <c r="G3571" s="166" t="s">
        <v>958</v>
      </c>
      <c r="H3571" s="166" t="s">
        <v>219</v>
      </c>
      <c r="I3571" s="166" t="s">
        <v>484</v>
      </c>
      <c r="J3571" s="166" t="s">
        <v>221</v>
      </c>
      <c r="K3571" s="166" t="s">
        <v>222</v>
      </c>
      <c r="L3571" s="166" t="s">
        <v>317</v>
      </c>
      <c r="M3571" s="166">
        <v>0</v>
      </c>
      <c r="N3571" s="186">
        <v>5</v>
      </c>
      <c r="O3571" s="186">
        <v>1.5</v>
      </c>
      <c r="P3571" s="186">
        <v>7.5</v>
      </c>
      <c r="Q3571" s="184">
        <v>4</v>
      </c>
      <c r="R3571" s="183"/>
      <c r="S3571" s="183">
        <v>0</v>
      </c>
      <c r="T3571" s="183"/>
      <c r="U3571" s="183">
        <v>0</v>
      </c>
      <c r="V3571" s="183">
        <v>0</v>
      </c>
      <c r="W3571" s="183">
        <v>0</v>
      </c>
      <c r="X3571" s="183">
        <v>0</v>
      </c>
      <c r="Y3571" s="166" t="s">
        <v>10391</v>
      </c>
      <c r="Z3571" s="166" t="s">
        <v>24211</v>
      </c>
      <c r="AA3571" s="203" t="s">
        <v>24210</v>
      </c>
      <c r="AB3571" s="201" t="s">
        <v>3911</v>
      </c>
      <c r="AC3571" s="166" t="s">
        <v>8635</v>
      </c>
      <c r="AD3571" s="166" t="s">
        <v>8636</v>
      </c>
      <c r="AE3571" s="201" t="s">
        <v>3911</v>
      </c>
      <c r="AF3571" s="166" t="s">
        <v>24211</v>
      </c>
      <c r="AG3571" s="165" t="s">
        <v>24210</v>
      </c>
      <c r="AH3571" s="166" t="s">
        <v>790</v>
      </c>
      <c r="AI3571" s="186">
        <v>1.48</v>
      </c>
      <c r="AJ3571" s="184">
        <v>58</v>
      </c>
      <c r="AK3571" s="167">
        <f t="shared" si="512"/>
        <v>0.23517808219178082</v>
      </c>
      <c r="AL3571" s="167">
        <v>0</v>
      </c>
      <c r="AM3571" s="187">
        <f t="shared" si="513"/>
        <v>0.23517808219178082</v>
      </c>
      <c r="AN3571" s="167">
        <f>SUM(AK3571:AK3572)</f>
        <v>0.47035616438356165</v>
      </c>
      <c r="AO3571" s="167">
        <v>0</v>
      </c>
      <c r="AP3571" s="167">
        <f t="shared" si="515"/>
        <v>0.47035616438356165</v>
      </c>
      <c r="AQ3571" s="167">
        <f t="shared" si="516"/>
        <v>14.110684931506849</v>
      </c>
      <c r="AR3571" s="193" t="s">
        <v>231</v>
      </c>
      <c r="AS3571" s="194"/>
      <c r="AT3571" s="166" t="s">
        <v>325</v>
      </c>
      <c r="AU3571" s="166" t="s">
        <v>1509</v>
      </c>
      <c r="AV3571" s="679" t="s">
        <v>8637</v>
      </c>
      <c r="AW3571" s="166" t="s">
        <v>234</v>
      </c>
      <c r="AX3571" s="2254"/>
      <c r="AY3571" s="2254"/>
    </row>
    <row r="3572" spans="1:53" s="55" customFormat="1" ht="15.95" customHeight="1" x14ac:dyDescent="0.25">
      <c r="A3572" s="36"/>
      <c r="B3572" s="2254"/>
      <c r="C3572" s="2"/>
      <c r="D3572" s="19"/>
      <c r="E3572" s="2254"/>
      <c r="F3572" s="2254"/>
      <c r="G3572" s="2254"/>
      <c r="H3572" s="2254"/>
      <c r="I3572" s="2254"/>
      <c r="J3572" s="2254"/>
      <c r="K3572" s="2254"/>
      <c r="L3572" s="2254"/>
      <c r="M3572" s="2254"/>
      <c r="N3572" s="2261"/>
      <c r="O3572" s="2261"/>
      <c r="P3572" s="2261"/>
      <c r="Q3572" s="37"/>
      <c r="R3572" s="448"/>
      <c r="S3572" s="448"/>
      <c r="T3572" s="448"/>
      <c r="U3572" s="448"/>
      <c r="V3572" s="448"/>
      <c r="W3572" s="448"/>
      <c r="X3572" s="448"/>
      <c r="Y3572" s="2254"/>
      <c r="Z3572" s="2254"/>
      <c r="AA3572" s="1"/>
      <c r="AB3572" s="3"/>
      <c r="AC3572" s="2482" t="s">
        <v>24971</v>
      </c>
      <c r="AD3572" s="1146" t="s">
        <v>24972</v>
      </c>
      <c r="AE3572" s="3" t="s">
        <v>3911</v>
      </c>
      <c r="AF3572" s="2254" t="s">
        <v>8633</v>
      </c>
      <c r="AG3572" s="39" t="s">
        <v>24970</v>
      </c>
      <c r="AH3572" s="2254" t="s">
        <v>1509</v>
      </c>
      <c r="AI3572" s="2261">
        <v>1.48</v>
      </c>
      <c r="AJ3572" s="37">
        <v>58</v>
      </c>
      <c r="AK3572" s="40">
        <f t="shared" si="512"/>
        <v>0.23517808219178082</v>
      </c>
      <c r="AL3572" s="40">
        <v>0</v>
      </c>
      <c r="AM3572" s="41">
        <f t="shared" si="513"/>
        <v>0.23517808219178082</v>
      </c>
      <c r="AN3572" s="40"/>
      <c r="AO3572" s="40"/>
      <c r="AP3572" s="40"/>
      <c r="AQ3572" s="40"/>
      <c r="AR3572" s="283"/>
      <c r="AS3572" s="19"/>
      <c r="AT3572" s="2254"/>
      <c r="AU3572" s="2254"/>
      <c r="AV3572" s="1060"/>
      <c r="AW3572" s="2254"/>
      <c r="AX3572" s="2254"/>
      <c r="AY3572" s="2254"/>
    </row>
    <row r="3573" spans="1:53" s="1395" customFormat="1" ht="15.95" customHeight="1" x14ac:dyDescent="0.25">
      <c r="A3573" s="353">
        <v>1057</v>
      </c>
      <c r="B3573" s="354" t="s">
        <v>50</v>
      </c>
      <c r="C3573" s="366" t="s">
        <v>1509</v>
      </c>
      <c r="D3573" s="363" t="s">
        <v>19987</v>
      </c>
      <c r="E3573" s="354" t="s">
        <v>19988</v>
      </c>
      <c r="F3573" s="354" t="s">
        <v>19989</v>
      </c>
      <c r="G3573" s="354" t="s">
        <v>221</v>
      </c>
      <c r="H3573" s="354" t="s">
        <v>219</v>
      </c>
      <c r="I3573" s="354" t="s">
        <v>316</v>
      </c>
      <c r="J3573" s="354" t="s">
        <v>221</v>
      </c>
      <c r="K3573" s="354" t="s">
        <v>222</v>
      </c>
      <c r="L3573" s="272" t="s">
        <v>221</v>
      </c>
      <c r="M3573" s="272" t="s">
        <v>879</v>
      </c>
      <c r="N3573" s="360">
        <v>3</v>
      </c>
      <c r="O3573" s="360">
        <v>2</v>
      </c>
      <c r="P3573" s="360">
        <f>O3573*N3573</f>
        <v>6</v>
      </c>
      <c r="Q3573" s="503">
        <v>2</v>
      </c>
      <c r="R3573" s="357"/>
      <c r="S3573" s="357">
        <v>0</v>
      </c>
      <c r="T3573" s="357"/>
      <c r="U3573" s="357">
        <v>0</v>
      </c>
      <c r="V3573" s="357">
        <v>0</v>
      </c>
      <c r="W3573" s="357">
        <v>0</v>
      </c>
      <c r="X3573" s="357">
        <v>0</v>
      </c>
      <c r="Y3573" s="354" t="s">
        <v>790</v>
      </c>
      <c r="Z3573" s="354" t="s">
        <v>8641</v>
      </c>
      <c r="AA3573" s="443" t="s">
        <v>24212</v>
      </c>
      <c r="AB3573" s="769" t="s">
        <v>8643</v>
      </c>
      <c r="AC3573" s="354" t="s">
        <v>19990</v>
      </c>
      <c r="AD3573" s="271" t="s">
        <v>19991</v>
      </c>
      <c r="AE3573" s="769" t="s">
        <v>8646</v>
      </c>
      <c r="AF3573" s="354" t="s">
        <v>8647</v>
      </c>
      <c r="AG3573" s="358" t="s">
        <v>24212</v>
      </c>
      <c r="AH3573" s="354" t="s">
        <v>790</v>
      </c>
      <c r="AI3573" s="360">
        <v>1.48</v>
      </c>
      <c r="AJ3573" s="503">
        <v>50</v>
      </c>
      <c r="AK3573" s="359">
        <f t="shared" si="512"/>
        <v>0.20273972602739726</v>
      </c>
      <c r="AL3573" s="359">
        <v>0</v>
      </c>
      <c r="AM3573" s="361">
        <f t="shared" si="513"/>
        <v>0.20273972602739726</v>
      </c>
      <c r="AN3573" s="359">
        <f t="shared" si="514"/>
        <v>0.20273972602739726</v>
      </c>
      <c r="AO3573" s="359">
        <v>0</v>
      </c>
      <c r="AP3573" s="359">
        <f t="shared" si="515"/>
        <v>0.20273972602739726</v>
      </c>
      <c r="AQ3573" s="359">
        <f t="shared" si="516"/>
        <v>6.0821917808219181</v>
      </c>
      <c r="AR3573" s="362" t="s">
        <v>231</v>
      </c>
      <c r="AS3573" s="363" t="s">
        <v>431</v>
      </c>
      <c r="AT3573" s="354" t="s">
        <v>325</v>
      </c>
      <c r="AU3573" s="354" t="s">
        <v>1509</v>
      </c>
      <c r="AV3573" s="923" t="s">
        <v>8648</v>
      </c>
      <c r="AW3573" s="354" t="s">
        <v>234</v>
      </c>
      <c r="AX3573" s="447" t="s">
        <v>19993</v>
      </c>
      <c r="AY3573" s="2252"/>
      <c r="AZ3573" s="447" t="s">
        <v>19992</v>
      </c>
    </row>
    <row r="3574" spans="1:53" s="1395" customFormat="1" ht="15.95" customHeight="1" x14ac:dyDescent="0.25">
      <c r="A3574" s="353">
        <v>1058</v>
      </c>
      <c r="B3574" s="354" t="s">
        <v>50</v>
      </c>
      <c r="C3574" s="366" t="s">
        <v>1509</v>
      </c>
      <c r="D3574" s="363" t="s">
        <v>19410</v>
      </c>
      <c r="E3574" s="354" t="s">
        <v>25500</v>
      </c>
      <c r="F3574" s="354" t="s">
        <v>25501</v>
      </c>
      <c r="G3574" s="354" t="s">
        <v>221</v>
      </c>
      <c r="H3574" s="354" t="s">
        <v>219</v>
      </c>
      <c r="I3574" s="354" t="s">
        <v>316</v>
      </c>
      <c r="J3574" s="354" t="s">
        <v>221</v>
      </c>
      <c r="K3574" s="354" t="s">
        <v>222</v>
      </c>
      <c r="L3574" s="354" t="s">
        <v>221</v>
      </c>
      <c r="M3574" s="354" t="s">
        <v>879</v>
      </c>
      <c r="N3574" s="360">
        <v>6</v>
      </c>
      <c r="O3574" s="360">
        <v>2</v>
      </c>
      <c r="P3574" s="360">
        <f>O3574*N3574</f>
        <v>12</v>
      </c>
      <c r="Q3574" s="503">
        <v>2</v>
      </c>
      <c r="R3574" s="357"/>
      <c r="S3574" s="357">
        <v>2</v>
      </c>
      <c r="T3574" s="357"/>
      <c r="U3574" s="357">
        <v>0</v>
      </c>
      <c r="V3574" s="357">
        <v>0</v>
      </c>
      <c r="W3574" s="357">
        <v>0</v>
      </c>
      <c r="X3574" s="357">
        <v>0</v>
      </c>
      <c r="Y3574" s="354" t="s">
        <v>790</v>
      </c>
      <c r="Z3574" s="354" t="s">
        <v>8221</v>
      </c>
      <c r="AA3574" s="443" t="s">
        <v>23696</v>
      </c>
      <c r="AB3574" s="769" t="s">
        <v>8646</v>
      </c>
      <c r="AC3574" s="354" t="s">
        <v>25502</v>
      </c>
      <c r="AD3574" s="2090" t="s">
        <v>25503</v>
      </c>
      <c r="AE3574" s="769" t="s">
        <v>8646</v>
      </c>
      <c r="AF3574" s="354" t="s">
        <v>8221</v>
      </c>
      <c r="AG3574" s="443" t="s">
        <v>23696</v>
      </c>
      <c r="AH3574" s="354" t="s">
        <v>790</v>
      </c>
      <c r="AI3574" s="360">
        <v>1.48</v>
      </c>
      <c r="AJ3574" s="503">
        <v>240</v>
      </c>
      <c r="AK3574" s="359">
        <f>AJ3574*AI3574/365</f>
        <v>0.9731506849315068</v>
      </c>
      <c r="AL3574" s="359">
        <v>0</v>
      </c>
      <c r="AM3574" s="361">
        <f t="shared" si="513"/>
        <v>0.9731506849315068</v>
      </c>
      <c r="AN3574" s="359">
        <f t="shared" si="514"/>
        <v>0.9731506849315068</v>
      </c>
      <c r="AO3574" s="359">
        <v>0</v>
      </c>
      <c r="AP3574" s="359">
        <f t="shared" si="515"/>
        <v>0.9731506849315068</v>
      </c>
      <c r="AQ3574" s="359">
        <f>AP3574*30</f>
        <v>29.194520547945203</v>
      </c>
      <c r="AR3574" s="362" t="s">
        <v>231</v>
      </c>
      <c r="AS3574" s="363" t="s">
        <v>114</v>
      </c>
      <c r="AT3574" s="354" t="s">
        <v>325</v>
      </c>
      <c r="AU3574" s="354" t="s">
        <v>1509</v>
      </c>
      <c r="AV3574" s="923" t="s">
        <v>8655</v>
      </c>
      <c r="AW3574" s="354" t="s">
        <v>234</v>
      </c>
      <c r="AX3574" s="2408" t="s">
        <v>25504</v>
      </c>
      <c r="AY3574" s="2252"/>
      <c r="AZ3574" s="1395" t="s">
        <v>25505</v>
      </c>
    </row>
    <row r="3575" spans="1:53" s="55" customFormat="1" ht="15.95" customHeight="1" x14ac:dyDescent="0.25">
      <c r="A3575" s="734">
        <v>1059</v>
      </c>
      <c r="B3575" s="735" t="s">
        <v>50</v>
      </c>
      <c r="C3575" s="988" t="s">
        <v>1509</v>
      </c>
      <c r="D3575" s="747" t="s">
        <v>19411</v>
      </c>
      <c r="E3575" s="735" t="s">
        <v>8657</v>
      </c>
      <c r="F3575" s="735" t="s">
        <v>8658</v>
      </c>
      <c r="G3575" s="735" t="s">
        <v>958</v>
      </c>
      <c r="H3575" s="735" t="s">
        <v>219</v>
      </c>
      <c r="I3575" s="735" t="s">
        <v>484</v>
      </c>
      <c r="J3575" s="735" t="s">
        <v>221</v>
      </c>
      <c r="K3575" s="735" t="s">
        <v>222</v>
      </c>
      <c r="L3575" s="735" t="s">
        <v>317</v>
      </c>
      <c r="M3575" s="735">
        <v>0</v>
      </c>
      <c r="N3575" s="743">
        <v>2</v>
      </c>
      <c r="O3575" s="743">
        <v>1.5</v>
      </c>
      <c r="P3575" s="743">
        <v>3</v>
      </c>
      <c r="Q3575" s="744">
        <v>1</v>
      </c>
      <c r="R3575" s="739"/>
      <c r="S3575" s="739">
        <v>0</v>
      </c>
      <c r="T3575" s="739"/>
      <c r="U3575" s="739">
        <v>0</v>
      </c>
      <c r="V3575" s="739">
        <v>0</v>
      </c>
      <c r="W3575" s="739">
        <v>0</v>
      </c>
      <c r="X3575" s="739">
        <v>0</v>
      </c>
      <c r="Y3575" s="735" t="s">
        <v>790</v>
      </c>
      <c r="Z3575" s="735" t="s">
        <v>8659</v>
      </c>
      <c r="AA3575" s="741">
        <v>1035005911577</v>
      </c>
      <c r="AB3575" s="1331" t="s">
        <v>8661</v>
      </c>
      <c r="AC3575" s="735" t="s">
        <v>8662</v>
      </c>
      <c r="AD3575" s="735" t="s">
        <v>230</v>
      </c>
      <c r="AE3575" s="1331" t="s">
        <v>5894</v>
      </c>
      <c r="AF3575" s="735" t="s">
        <v>8659</v>
      </c>
      <c r="AG3575" s="742">
        <v>1035005911577</v>
      </c>
      <c r="AH3575" s="735" t="s">
        <v>790</v>
      </c>
      <c r="AI3575" s="743">
        <v>1.48</v>
      </c>
      <c r="AJ3575" s="744">
        <v>20</v>
      </c>
      <c r="AK3575" s="828">
        <f t="shared" si="512"/>
        <v>8.109589041095891E-2</v>
      </c>
      <c r="AL3575" s="828">
        <v>0</v>
      </c>
      <c r="AM3575" s="745">
        <f t="shared" si="513"/>
        <v>8.109589041095891E-2</v>
      </c>
      <c r="AN3575" s="828">
        <f t="shared" ref="AN3575:AN3586" si="517">AK3575</f>
        <v>8.109589041095891E-2</v>
      </c>
      <c r="AO3575" s="828">
        <v>0</v>
      </c>
      <c r="AP3575" s="828">
        <f t="shared" ref="AP3575:AP3606" si="518">AN3575+AO3575</f>
        <v>8.109589041095891E-2</v>
      </c>
      <c r="AQ3575" s="828">
        <f t="shared" si="516"/>
        <v>2.4328767123287673</v>
      </c>
      <c r="AR3575" s="746" t="s">
        <v>231</v>
      </c>
      <c r="AS3575" s="747"/>
      <c r="AT3575" s="735" t="s">
        <v>325</v>
      </c>
      <c r="AU3575" s="735" t="s">
        <v>1509</v>
      </c>
      <c r="AV3575" s="935" t="s">
        <v>8663</v>
      </c>
      <c r="AW3575" s="735" t="s">
        <v>20570</v>
      </c>
      <c r="AX3575" s="735"/>
      <c r="AY3575" s="2254"/>
    </row>
    <row r="3576" spans="1:53" s="55" customFormat="1" ht="15.95" customHeight="1" x14ac:dyDescent="0.25">
      <c r="A3576" s="709">
        <v>1060</v>
      </c>
      <c r="B3576" s="434" t="s">
        <v>50</v>
      </c>
      <c r="C3576" s="834" t="s">
        <v>1509</v>
      </c>
      <c r="D3576" s="433" t="s">
        <v>19412</v>
      </c>
      <c r="E3576" s="434" t="s">
        <v>8665</v>
      </c>
      <c r="F3576" s="434" t="s">
        <v>8666</v>
      </c>
      <c r="G3576" s="434" t="s">
        <v>958</v>
      </c>
      <c r="H3576" s="434" t="s">
        <v>219</v>
      </c>
      <c r="I3576" s="434" t="s">
        <v>316</v>
      </c>
      <c r="J3576" s="434" t="s">
        <v>221</v>
      </c>
      <c r="K3576" s="434" t="s">
        <v>222</v>
      </c>
      <c r="L3576" s="434" t="s">
        <v>221</v>
      </c>
      <c r="M3576" s="434" t="s">
        <v>222</v>
      </c>
      <c r="N3576" s="513">
        <v>2</v>
      </c>
      <c r="O3576" s="513">
        <v>1.5</v>
      </c>
      <c r="P3576" s="513">
        <v>3</v>
      </c>
      <c r="Q3576" s="788">
        <v>2</v>
      </c>
      <c r="R3576" s="712"/>
      <c r="S3576" s="712">
        <v>0</v>
      </c>
      <c r="T3576" s="712"/>
      <c r="U3576" s="712">
        <v>0</v>
      </c>
      <c r="V3576" s="712">
        <v>0</v>
      </c>
      <c r="W3576" s="712">
        <v>0</v>
      </c>
      <c r="X3576" s="712">
        <v>0</v>
      </c>
      <c r="Y3576" s="434" t="s">
        <v>790</v>
      </c>
      <c r="Z3576" s="434" t="s">
        <v>8667</v>
      </c>
      <c r="AA3576" s="437">
        <v>1025003752729</v>
      </c>
      <c r="AB3576" s="1094" t="s">
        <v>8661</v>
      </c>
      <c r="AC3576" s="434" t="s">
        <v>23594</v>
      </c>
      <c r="AD3576" s="434" t="s">
        <v>22633</v>
      </c>
      <c r="AE3576" s="1094" t="s">
        <v>5894</v>
      </c>
      <c r="AF3576" s="434" t="s">
        <v>8667</v>
      </c>
      <c r="AG3576" s="438">
        <v>1025003752729</v>
      </c>
      <c r="AH3576" s="434" t="s">
        <v>790</v>
      </c>
      <c r="AI3576" s="513">
        <v>1.48</v>
      </c>
      <c r="AJ3576" s="788">
        <v>94</v>
      </c>
      <c r="AK3576" s="511">
        <f t="shared" si="512"/>
        <v>0.38115068493150689</v>
      </c>
      <c r="AL3576" s="511">
        <v>0</v>
      </c>
      <c r="AM3576" s="514">
        <f t="shared" si="513"/>
        <v>0.38115068493150689</v>
      </c>
      <c r="AN3576" s="511">
        <f t="shared" si="517"/>
        <v>0.38115068493150689</v>
      </c>
      <c r="AO3576" s="511">
        <v>0</v>
      </c>
      <c r="AP3576" s="511">
        <f t="shared" si="518"/>
        <v>0.38115068493150689</v>
      </c>
      <c r="AQ3576" s="511">
        <f t="shared" si="516"/>
        <v>11.434520547945207</v>
      </c>
      <c r="AR3576" s="432" t="s">
        <v>231</v>
      </c>
      <c r="AS3576" s="433"/>
      <c r="AT3576" s="434" t="s">
        <v>325</v>
      </c>
      <c r="AU3576" s="434" t="s">
        <v>1509</v>
      </c>
      <c r="AV3576" s="943" t="s">
        <v>8670</v>
      </c>
      <c r="AW3576" s="434" t="s">
        <v>18131</v>
      </c>
      <c r="AX3576" s="434" t="s">
        <v>23595</v>
      </c>
      <c r="AY3576" s="2254"/>
    </row>
    <row r="3577" spans="1:53" s="1395" customFormat="1" ht="15.95" customHeight="1" x14ac:dyDescent="0.25">
      <c r="A3577" s="709">
        <v>1061</v>
      </c>
      <c r="B3577" s="434" t="s">
        <v>50</v>
      </c>
      <c r="C3577" s="834" t="s">
        <v>1509</v>
      </c>
      <c r="D3577" s="433" t="s">
        <v>23683</v>
      </c>
      <c r="E3577" s="434" t="s">
        <v>8672</v>
      </c>
      <c r="F3577" s="434" t="s">
        <v>8673</v>
      </c>
      <c r="G3577" s="434" t="s">
        <v>958</v>
      </c>
      <c r="H3577" s="434" t="s">
        <v>219</v>
      </c>
      <c r="I3577" s="434" t="s">
        <v>316</v>
      </c>
      <c r="J3577" s="434" t="s">
        <v>221</v>
      </c>
      <c r="K3577" s="434" t="s">
        <v>222</v>
      </c>
      <c r="L3577" s="434" t="s">
        <v>221</v>
      </c>
      <c r="M3577" s="434" t="s">
        <v>222</v>
      </c>
      <c r="N3577" s="513">
        <v>2</v>
      </c>
      <c r="O3577" s="513">
        <v>1.5</v>
      </c>
      <c r="P3577" s="513">
        <v>3</v>
      </c>
      <c r="Q3577" s="788">
        <v>2</v>
      </c>
      <c r="R3577" s="712"/>
      <c r="S3577" s="712">
        <v>0</v>
      </c>
      <c r="T3577" s="712"/>
      <c r="U3577" s="712">
        <v>0</v>
      </c>
      <c r="V3577" s="712">
        <v>0</v>
      </c>
      <c r="W3577" s="712">
        <v>0</v>
      </c>
      <c r="X3577" s="712">
        <v>0</v>
      </c>
      <c r="Y3577" s="434" t="s">
        <v>790</v>
      </c>
      <c r="Z3577" s="434" t="s">
        <v>8674</v>
      </c>
      <c r="AA3577" s="437" t="s">
        <v>8675</v>
      </c>
      <c r="AB3577" s="1094" t="s">
        <v>8661</v>
      </c>
      <c r="AC3577" s="434" t="s">
        <v>8676</v>
      </c>
      <c r="AD3577" s="1917" t="s">
        <v>8677</v>
      </c>
      <c r="AE3577" s="1094" t="s">
        <v>5894</v>
      </c>
      <c r="AF3577" s="434" t="s">
        <v>8674</v>
      </c>
      <c r="AG3577" s="438">
        <v>1025003750408</v>
      </c>
      <c r="AH3577" s="434" t="s">
        <v>790</v>
      </c>
      <c r="AI3577" s="513">
        <v>1.48</v>
      </c>
      <c r="AJ3577" s="788">
        <v>84</v>
      </c>
      <c r="AK3577" s="511">
        <f t="shared" si="512"/>
        <v>0.34060273972602739</v>
      </c>
      <c r="AL3577" s="511">
        <v>0</v>
      </c>
      <c r="AM3577" s="514">
        <f t="shared" si="513"/>
        <v>0.34060273972602739</v>
      </c>
      <c r="AN3577" s="511">
        <f t="shared" si="517"/>
        <v>0.34060273972602739</v>
      </c>
      <c r="AO3577" s="511">
        <v>0</v>
      </c>
      <c r="AP3577" s="511">
        <f t="shared" si="518"/>
        <v>0.34060273972602739</v>
      </c>
      <c r="AQ3577" s="511">
        <f t="shared" si="516"/>
        <v>10.218082191780821</v>
      </c>
      <c r="AR3577" s="432" t="s">
        <v>231</v>
      </c>
      <c r="AS3577" s="433"/>
      <c r="AT3577" s="434" t="s">
        <v>325</v>
      </c>
      <c r="AU3577" s="434" t="s">
        <v>1509</v>
      </c>
      <c r="AV3577" s="943" t="s">
        <v>8678</v>
      </c>
      <c r="AW3577" s="434" t="s">
        <v>20570</v>
      </c>
      <c r="AX3577" s="1821" t="s">
        <v>23678</v>
      </c>
      <c r="AY3577" s="2252"/>
    </row>
    <row r="3578" spans="1:53" s="55" customFormat="1" ht="15.95" customHeight="1" x14ac:dyDescent="0.25">
      <c r="A3578" s="353">
        <v>1062</v>
      </c>
      <c r="B3578" s="354" t="s">
        <v>50</v>
      </c>
      <c r="C3578" s="366" t="s">
        <v>1509</v>
      </c>
      <c r="D3578" s="363" t="s">
        <v>18051</v>
      </c>
      <c r="E3578" s="354" t="s">
        <v>18052</v>
      </c>
      <c r="F3578" s="354" t="s">
        <v>18053</v>
      </c>
      <c r="G3578" s="354" t="s">
        <v>221</v>
      </c>
      <c r="H3578" s="354" t="s">
        <v>219</v>
      </c>
      <c r="I3578" s="354" t="s">
        <v>316</v>
      </c>
      <c r="J3578" s="354" t="s">
        <v>221</v>
      </c>
      <c r="K3578" s="354" t="s">
        <v>222</v>
      </c>
      <c r="L3578" s="354" t="s">
        <v>221</v>
      </c>
      <c r="M3578" s="354" t="s">
        <v>879</v>
      </c>
      <c r="N3578" s="360">
        <v>4.5</v>
      </c>
      <c r="O3578" s="360">
        <v>2.5</v>
      </c>
      <c r="P3578" s="360">
        <f>O3578*N3578</f>
        <v>11.25</v>
      </c>
      <c r="Q3578" s="503">
        <v>3</v>
      </c>
      <c r="R3578" s="357"/>
      <c r="S3578" s="357">
        <v>1</v>
      </c>
      <c r="T3578" s="357"/>
      <c r="U3578" s="357">
        <v>1</v>
      </c>
      <c r="V3578" s="357">
        <v>0</v>
      </c>
      <c r="W3578" s="357">
        <v>0</v>
      </c>
      <c r="X3578" s="357">
        <v>0</v>
      </c>
      <c r="Y3578" s="354" t="s">
        <v>790</v>
      </c>
      <c r="Z3578" s="354" t="s">
        <v>8682</v>
      </c>
      <c r="AA3578" s="443" t="s">
        <v>24179</v>
      </c>
      <c r="AB3578" s="769" t="s">
        <v>8684</v>
      </c>
      <c r="AC3578" s="354" t="s">
        <v>8685</v>
      </c>
      <c r="AD3578" s="1152" t="s">
        <v>18054</v>
      </c>
      <c r="AE3578" s="769" t="s">
        <v>8687</v>
      </c>
      <c r="AF3578" s="354" t="s">
        <v>8682</v>
      </c>
      <c r="AG3578" s="358" t="s">
        <v>24179</v>
      </c>
      <c r="AH3578" s="354" t="s">
        <v>790</v>
      </c>
      <c r="AI3578" s="360">
        <v>1.48</v>
      </c>
      <c r="AJ3578" s="503">
        <v>84</v>
      </c>
      <c r="AK3578" s="359">
        <f t="shared" si="512"/>
        <v>0.34060273972602739</v>
      </c>
      <c r="AL3578" s="359">
        <v>0</v>
      </c>
      <c r="AM3578" s="361">
        <f t="shared" si="513"/>
        <v>0.34060273972602739</v>
      </c>
      <c r="AN3578" s="359">
        <f t="shared" si="517"/>
        <v>0.34060273972602739</v>
      </c>
      <c r="AO3578" s="359">
        <v>0</v>
      </c>
      <c r="AP3578" s="359">
        <f t="shared" si="518"/>
        <v>0.34060273972602739</v>
      </c>
      <c r="AQ3578" s="359">
        <f>AP3578*30</f>
        <v>10.218082191780821</v>
      </c>
      <c r="AR3578" s="362" t="s">
        <v>231</v>
      </c>
      <c r="AS3578" s="363" t="s">
        <v>431</v>
      </c>
      <c r="AT3578" s="354" t="s">
        <v>325</v>
      </c>
      <c r="AU3578" s="354" t="s">
        <v>1509</v>
      </c>
      <c r="AV3578" s="923" t="s">
        <v>8688</v>
      </c>
      <c r="AW3578" s="354" t="s">
        <v>234</v>
      </c>
      <c r="AX3578" s="447" t="s">
        <v>20408</v>
      </c>
      <c r="AY3578" s="2252"/>
      <c r="AZ3578" s="447" t="s">
        <v>20414</v>
      </c>
    </row>
    <row r="3579" spans="1:53" s="55" customFormat="1" ht="15.95" customHeight="1" x14ac:dyDescent="0.25">
      <c r="A3579" s="353">
        <v>1063</v>
      </c>
      <c r="B3579" s="354" t="s">
        <v>50</v>
      </c>
      <c r="C3579" s="366" t="s">
        <v>1509</v>
      </c>
      <c r="D3579" s="363" t="s">
        <v>19413</v>
      </c>
      <c r="E3579" s="354" t="s">
        <v>25706</v>
      </c>
      <c r="F3579" s="354" t="s">
        <v>25707</v>
      </c>
      <c r="G3579" s="354" t="s">
        <v>221</v>
      </c>
      <c r="H3579" s="354" t="s">
        <v>219</v>
      </c>
      <c r="I3579" s="354" t="s">
        <v>316</v>
      </c>
      <c r="J3579" s="354" t="s">
        <v>221</v>
      </c>
      <c r="K3579" s="354" t="s">
        <v>222</v>
      </c>
      <c r="L3579" s="272" t="s">
        <v>221</v>
      </c>
      <c r="M3579" s="272" t="s">
        <v>879</v>
      </c>
      <c r="N3579" s="360">
        <v>3</v>
      </c>
      <c r="O3579" s="360">
        <v>1.7</v>
      </c>
      <c r="P3579" s="360">
        <f>O3579*N3579</f>
        <v>5.0999999999999996</v>
      </c>
      <c r="Q3579" s="503">
        <v>2</v>
      </c>
      <c r="R3579" s="357"/>
      <c r="S3579" s="357">
        <v>0</v>
      </c>
      <c r="T3579" s="357"/>
      <c r="U3579" s="357">
        <v>0</v>
      </c>
      <c r="V3579" s="357">
        <v>0</v>
      </c>
      <c r="W3579" s="357">
        <v>0</v>
      </c>
      <c r="X3579" s="357">
        <v>0</v>
      </c>
      <c r="Y3579" s="354" t="s">
        <v>318</v>
      </c>
      <c r="Z3579" s="354" t="s">
        <v>25708</v>
      </c>
      <c r="AA3579" s="443" t="s">
        <v>23794</v>
      </c>
      <c r="AB3579" s="769" t="s">
        <v>8661</v>
      </c>
      <c r="AC3579" s="354" t="s">
        <v>8694</v>
      </c>
      <c r="AD3579" t="s">
        <v>25709</v>
      </c>
      <c r="AE3579" s="769" t="s">
        <v>5894</v>
      </c>
      <c r="AF3579" s="354" t="s">
        <v>25708</v>
      </c>
      <c r="AG3579" s="443" t="s">
        <v>23794</v>
      </c>
      <c r="AH3579" s="354" t="s">
        <v>790</v>
      </c>
      <c r="AI3579" s="360">
        <v>1.48</v>
      </c>
      <c r="AJ3579" s="503">
        <v>90</v>
      </c>
      <c r="AK3579" s="359">
        <f>AJ3579*AI3579/365</f>
        <v>0.36493150684931502</v>
      </c>
      <c r="AL3579" s="359">
        <v>0</v>
      </c>
      <c r="AM3579" s="361">
        <f t="shared" si="513"/>
        <v>0.36493150684931502</v>
      </c>
      <c r="AN3579" s="359">
        <f t="shared" si="517"/>
        <v>0.36493150684931502</v>
      </c>
      <c r="AO3579" s="359">
        <v>0</v>
      </c>
      <c r="AP3579" s="359">
        <f t="shared" si="518"/>
        <v>0.36493150684931502</v>
      </c>
      <c r="AQ3579" s="359">
        <f>AP3579*30</f>
        <v>10.947945205479451</v>
      </c>
      <c r="AR3579" s="362" t="s">
        <v>231</v>
      </c>
      <c r="AS3579" s="363" t="s">
        <v>431</v>
      </c>
      <c r="AT3579" s="354" t="s">
        <v>325</v>
      </c>
      <c r="AU3579" s="354" t="s">
        <v>1509</v>
      </c>
      <c r="AV3579" s="923" t="s">
        <v>8696</v>
      </c>
      <c r="AW3579" s="354" t="s">
        <v>234</v>
      </c>
      <c r="AX3579" s="447" t="s">
        <v>25710</v>
      </c>
      <c r="AY3579" s="2254"/>
      <c r="AZ3579" s="2598" t="s">
        <v>25711</v>
      </c>
    </row>
    <row r="3580" spans="1:53" s="55" customFormat="1" ht="15.95" customHeight="1" x14ac:dyDescent="0.25">
      <c r="A3580" s="182">
        <v>1064</v>
      </c>
      <c r="B3580" s="166" t="s">
        <v>50</v>
      </c>
      <c r="C3580" s="170" t="s">
        <v>1509</v>
      </c>
      <c r="D3580" s="194" t="s">
        <v>19414</v>
      </c>
      <c r="E3580" s="166" t="s">
        <v>8698</v>
      </c>
      <c r="F3580" s="166" t="s">
        <v>8699</v>
      </c>
      <c r="G3580" s="166" t="s">
        <v>958</v>
      </c>
      <c r="H3580" s="166" t="s">
        <v>219</v>
      </c>
      <c r="I3580" s="166" t="s">
        <v>316</v>
      </c>
      <c r="J3580" s="166" t="s">
        <v>221</v>
      </c>
      <c r="K3580" s="166" t="s">
        <v>222</v>
      </c>
      <c r="L3580" s="166" t="s">
        <v>221</v>
      </c>
      <c r="M3580" s="166" t="s">
        <v>222</v>
      </c>
      <c r="N3580" s="186">
        <v>2</v>
      </c>
      <c r="O3580" s="186">
        <v>1.5</v>
      </c>
      <c r="P3580" s="186">
        <v>3</v>
      </c>
      <c r="Q3580" s="184">
        <v>2</v>
      </c>
      <c r="R3580" s="183"/>
      <c r="S3580" s="183">
        <v>0</v>
      </c>
      <c r="T3580" s="183"/>
      <c r="U3580" s="183">
        <v>0</v>
      </c>
      <c r="V3580" s="183">
        <v>0</v>
      </c>
      <c r="W3580" s="183">
        <v>0</v>
      </c>
      <c r="X3580" s="183">
        <v>0</v>
      </c>
      <c r="Y3580" s="166" t="s">
        <v>790</v>
      </c>
      <c r="Z3580" s="166" t="s">
        <v>8700</v>
      </c>
      <c r="AA3580" s="203" t="s">
        <v>24213</v>
      </c>
      <c r="AB3580" s="201" t="s">
        <v>8702</v>
      </c>
      <c r="AC3580" s="166" t="s">
        <v>25219</v>
      </c>
      <c r="AD3580" s="166" t="s">
        <v>25220</v>
      </c>
      <c r="AE3580" s="201" t="s">
        <v>8702</v>
      </c>
      <c r="AF3580" s="166" t="s">
        <v>8700</v>
      </c>
      <c r="AG3580" s="165" t="s">
        <v>24213</v>
      </c>
      <c r="AH3580" s="203" t="s">
        <v>3734</v>
      </c>
      <c r="AI3580" s="186">
        <v>1.48</v>
      </c>
      <c r="AJ3580" s="184">
        <v>23</v>
      </c>
      <c r="AK3580" s="167">
        <f t="shared" si="512"/>
        <v>9.3260273972602739E-2</v>
      </c>
      <c r="AL3580" s="167">
        <v>0</v>
      </c>
      <c r="AM3580" s="187">
        <f t="shared" si="513"/>
        <v>9.3260273972602739E-2</v>
      </c>
      <c r="AN3580" s="167">
        <f t="shared" si="517"/>
        <v>9.3260273972602739E-2</v>
      </c>
      <c r="AO3580" s="167">
        <v>0</v>
      </c>
      <c r="AP3580" s="167">
        <f t="shared" si="518"/>
        <v>9.3260273972602739E-2</v>
      </c>
      <c r="AQ3580" s="167">
        <f t="shared" si="516"/>
        <v>2.7978082191780822</v>
      </c>
      <c r="AR3580" s="193" t="s">
        <v>231</v>
      </c>
      <c r="AS3580" s="194"/>
      <c r="AT3580" s="166" t="s">
        <v>325</v>
      </c>
      <c r="AU3580" s="166" t="s">
        <v>1509</v>
      </c>
      <c r="AV3580" s="679" t="s">
        <v>8704</v>
      </c>
      <c r="AW3580" s="166" t="s">
        <v>234</v>
      </c>
      <c r="AX3580" s="2254"/>
      <c r="AY3580" s="2254"/>
    </row>
    <row r="3581" spans="1:53" s="55" customFormat="1" ht="15.95" customHeight="1" x14ac:dyDescent="0.25">
      <c r="A3581" s="353">
        <v>1065</v>
      </c>
      <c r="B3581" s="354" t="s">
        <v>50</v>
      </c>
      <c r="C3581" s="366" t="s">
        <v>1509</v>
      </c>
      <c r="D3581" s="363" t="s">
        <v>18406</v>
      </c>
      <c r="E3581" s="354" t="s">
        <v>18407</v>
      </c>
      <c r="F3581" s="354" t="s">
        <v>18408</v>
      </c>
      <c r="G3581" s="354" t="s">
        <v>221</v>
      </c>
      <c r="H3581" s="354" t="s">
        <v>219</v>
      </c>
      <c r="I3581" s="354" t="s">
        <v>316</v>
      </c>
      <c r="J3581" s="354" t="s">
        <v>221</v>
      </c>
      <c r="K3581" s="354" t="s">
        <v>222</v>
      </c>
      <c r="L3581" s="354" t="s">
        <v>221</v>
      </c>
      <c r="M3581" s="354" t="s">
        <v>879</v>
      </c>
      <c r="N3581" s="360">
        <v>3.9</v>
      </c>
      <c r="O3581" s="360">
        <v>2.9</v>
      </c>
      <c r="P3581" s="360">
        <f>O3581*N3581</f>
        <v>11.309999999999999</v>
      </c>
      <c r="Q3581" s="503">
        <v>2</v>
      </c>
      <c r="R3581" s="357"/>
      <c r="S3581" s="357">
        <v>1</v>
      </c>
      <c r="T3581" s="357"/>
      <c r="U3581" s="357">
        <v>0</v>
      </c>
      <c r="V3581" s="357">
        <v>0</v>
      </c>
      <c r="W3581" s="357">
        <v>0</v>
      </c>
      <c r="X3581" s="357">
        <v>0</v>
      </c>
      <c r="Y3581" s="354" t="s">
        <v>790</v>
      </c>
      <c r="Z3581" s="354" t="s">
        <v>8707</v>
      </c>
      <c r="AA3581" s="443" t="s">
        <v>24214</v>
      </c>
      <c r="AB3581" s="769" t="s">
        <v>5900</v>
      </c>
      <c r="AC3581" s="354" t="s">
        <v>8709</v>
      </c>
      <c r="AD3581" s="1152" t="s">
        <v>8710</v>
      </c>
      <c r="AE3581" s="769" t="s">
        <v>5900</v>
      </c>
      <c r="AF3581" s="354" t="s">
        <v>8707</v>
      </c>
      <c r="AG3581" s="358" t="s">
        <v>24214</v>
      </c>
      <c r="AH3581" s="443" t="s">
        <v>790</v>
      </c>
      <c r="AI3581" s="360">
        <v>1.48</v>
      </c>
      <c r="AJ3581" s="503">
        <v>71</v>
      </c>
      <c r="AK3581" s="359">
        <f t="shared" si="512"/>
        <v>0.28789041095890411</v>
      </c>
      <c r="AL3581" s="359">
        <v>0</v>
      </c>
      <c r="AM3581" s="361">
        <f t="shared" si="513"/>
        <v>0.28789041095890411</v>
      </c>
      <c r="AN3581" s="359">
        <f t="shared" si="517"/>
        <v>0.28789041095890411</v>
      </c>
      <c r="AO3581" s="359">
        <v>0</v>
      </c>
      <c r="AP3581" s="359">
        <f t="shared" si="518"/>
        <v>0.28789041095890411</v>
      </c>
      <c r="AQ3581" s="359">
        <f>AP3581*30</f>
        <v>8.636712328767123</v>
      </c>
      <c r="AR3581" s="362" t="s">
        <v>231</v>
      </c>
      <c r="AS3581" s="363" t="s">
        <v>114</v>
      </c>
      <c r="AT3581" s="354" t="s">
        <v>325</v>
      </c>
      <c r="AU3581" s="354" t="s">
        <v>1509</v>
      </c>
      <c r="AV3581" s="923" t="s">
        <v>8711</v>
      </c>
      <c r="AW3581" s="354" t="s">
        <v>234</v>
      </c>
      <c r="AX3581" s="447" t="s">
        <v>18409</v>
      </c>
      <c r="AY3581" s="2252"/>
      <c r="AZ3581" s="447" t="s">
        <v>18410</v>
      </c>
      <c r="BA3581" s="1395"/>
    </row>
    <row r="3582" spans="1:53" s="1395" customFormat="1" ht="15.95" customHeight="1" x14ac:dyDescent="0.25">
      <c r="A3582" s="709">
        <v>1066</v>
      </c>
      <c r="B3582" s="434" t="s">
        <v>50</v>
      </c>
      <c r="C3582" s="834" t="s">
        <v>1509</v>
      </c>
      <c r="D3582" s="433" t="s">
        <v>19415</v>
      </c>
      <c r="E3582" s="434" t="s">
        <v>20927</v>
      </c>
      <c r="F3582" s="434" t="s">
        <v>20928</v>
      </c>
      <c r="G3582" s="434" t="s">
        <v>221</v>
      </c>
      <c r="H3582" s="434" t="s">
        <v>219</v>
      </c>
      <c r="I3582" s="434" t="s">
        <v>316</v>
      </c>
      <c r="J3582" s="434" t="s">
        <v>221</v>
      </c>
      <c r="K3582" s="434" t="s">
        <v>222</v>
      </c>
      <c r="L3582" s="434" t="s">
        <v>221</v>
      </c>
      <c r="M3582" s="434" t="s">
        <v>222</v>
      </c>
      <c r="N3582" s="513">
        <v>3.4</v>
      </c>
      <c r="O3582" s="513">
        <v>2.2000000000000002</v>
      </c>
      <c r="P3582" s="513">
        <f>O3582*N3582</f>
        <v>7.48</v>
      </c>
      <c r="Q3582" s="788">
        <v>2</v>
      </c>
      <c r="R3582" s="712"/>
      <c r="S3582" s="712">
        <v>0</v>
      </c>
      <c r="T3582" s="712"/>
      <c r="U3582" s="712">
        <v>0</v>
      </c>
      <c r="V3582" s="712">
        <v>0</v>
      </c>
      <c r="W3582" s="712">
        <v>0</v>
      </c>
      <c r="X3582" s="712">
        <v>0</v>
      </c>
      <c r="Y3582" s="434" t="s">
        <v>8033</v>
      </c>
      <c r="Z3582" s="434" t="s">
        <v>20929</v>
      </c>
      <c r="AA3582" s="437" t="s">
        <v>20930</v>
      </c>
      <c r="AB3582" s="1094" t="s">
        <v>8717</v>
      </c>
      <c r="AC3582" s="434" t="s">
        <v>8718</v>
      </c>
      <c r="AD3582" s="434" t="s">
        <v>20931</v>
      </c>
      <c r="AE3582" s="1094" t="s">
        <v>5900</v>
      </c>
      <c r="AF3582" s="434" t="s">
        <v>20929</v>
      </c>
      <c r="AG3582" s="437" t="s">
        <v>20930</v>
      </c>
      <c r="AH3582" s="437" t="s">
        <v>790</v>
      </c>
      <c r="AI3582" s="743">
        <v>1.48</v>
      </c>
      <c r="AJ3582" s="788">
        <v>23</v>
      </c>
      <c r="AK3582" s="828">
        <f t="shared" si="512"/>
        <v>9.3260273972602739E-2</v>
      </c>
      <c r="AL3582" s="511">
        <v>0</v>
      </c>
      <c r="AM3582" s="745">
        <f t="shared" si="513"/>
        <v>9.3260273972602739E-2</v>
      </c>
      <c r="AN3582" s="511">
        <f t="shared" si="517"/>
        <v>9.3260273972602739E-2</v>
      </c>
      <c r="AO3582" s="511">
        <v>0</v>
      </c>
      <c r="AP3582" s="511">
        <f t="shared" si="518"/>
        <v>9.3260273972602739E-2</v>
      </c>
      <c r="AQ3582" s="511">
        <f>AP3582*30</f>
        <v>2.7978082191780822</v>
      </c>
      <c r="AR3582" s="432" t="s">
        <v>231</v>
      </c>
      <c r="AS3582" s="433" t="s">
        <v>114</v>
      </c>
      <c r="AT3582" s="434" t="s">
        <v>325</v>
      </c>
      <c r="AU3582" s="434" t="s">
        <v>1509</v>
      </c>
      <c r="AV3582" s="943" t="s">
        <v>8720</v>
      </c>
      <c r="AW3582" s="434" t="s">
        <v>18131</v>
      </c>
      <c r="AX3582" s="434" t="s">
        <v>21856</v>
      </c>
      <c r="AY3582" s="302"/>
      <c r="AZ3582" s="434" t="s">
        <v>20932</v>
      </c>
    </row>
    <row r="3583" spans="1:53" s="1395" customFormat="1" ht="15.95" customHeight="1" x14ac:dyDescent="0.25">
      <c r="A3583" s="353">
        <v>1067</v>
      </c>
      <c r="B3583" s="354" t="s">
        <v>50</v>
      </c>
      <c r="C3583" s="366" t="s">
        <v>1509</v>
      </c>
      <c r="D3583" s="363" t="s">
        <v>22647</v>
      </c>
      <c r="E3583" s="354" t="s">
        <v>22648</v>
      </c>
      <c r="F3583" s="354" t="s">
        <v>22649</v>
      </c>
      <c r="G3583" s="354" t="s">
        <v>221</v>
      </c>
      <c r="H3583" s="354" t="s">
        <v>219</v>
      </c>
      <c r="I3583" s="354" t="s">
        <v>316</v>
      </c>
      <c r="J3583" s="354" t="s">
        <v>221</v>
      </c>
      <c r="K3583" s="354" t="s">
        <v>222</v>
      </c>
      <c r="L3583" s="272" t="s">
        <v>221</v>
      </c>
      <c r="M3583" s="272" t="s">
        <v>879</v>
      </c>
      <c r="N3583" s="360">
        <v>4</v>
      </c>
      <c r="O3583" s="360">
        <v>2</v>
      </c>
      <c r="P3583" s="360">
        <f>O3583*N3583</f>
        <v>8</v>
      </c>
      <c r="Q3583" s="503">
        <v>2</v>
      </c>
      <c r="R3583" s="357"/>
      <c r="S3583" s="357">
        <v>0</v>
      </c>
      <c r="T3583" s="357"/>
      <c r="U3583" s="357">
        <v>0</v>
      </c>
      <c r="V3583" s="357">
        <v>0</v>
      </c>
      <c r="W3583" s="357">
        <v>0</v>
      </c>
      <c r="X3583" s="357">
        <v>0</v>
      </c>
      <c r="Y3583" s="354" t="s">
        <v>790</v>
      </c>
      <c r="Z3583" s="354" t="s">
        <v>8724</v>
      </c>
      <c r="AA3583" s="443" t="s">
        <v>22650</v>
      </c>
      <c r="AB3583" s="769" t="s">
        <v>8060</v>
      </c>
      <c r="AC3583" s="354" t="s">
        <v>8727</v>
      </c>
      <c r="AD3583" s="1152" t="s">
        <v>22646</v>
      </c>
      <c r="AE3583" s="769" t="s">
        <v>5869</v>
      </c>
      <c r="AF3583" s="354" t="s">
        <v>24170</v>
      </c>
      <c r="AG3583" s="443" t="s">
        <v>22650</v>
      </c>
      <c r="AH3583" s="443" t="s">
        <v>24171</v>
      </c>
      <c r="AI3583" s="360">
        <v>1.48</v>
      </c>
      <c r="AJ3583" s="503">
        <v>115</v>
      </c>
      <c r="AK3583" s="359">
        <f t="shared" si="512"/>
        <v>0.46630136986301368</v>
      </c>
      <c r="AL3583" s="359">
        <v>0</v>
      </c>
      <c r="AM3583" s="361">
        <f t="shared" si="513"/>
        <v>0.46630136986301368</v>
      </c>
      <c r="AN3583" s="359">
        <f t="shared" si="517"/>
        <v>0.46630136986301368</v>
      </c>
      <c r="AO3583" s="359">
        <v>0</v>
      </c>
      <c r="AP3583" s="359">
        <f t="shared" si="518"/>
        <v>0.46630136986301368</v>
      </c>
      <c r="AQ3583" s="359">
        <f t="shared" si="516"/>
        <v>13.989041095890411</v>
      </c>
      <c r="AR3583" s="362" t="s">
        <v>231</v>
      </c>
      <c r="AS3583" s="363" t="s">
        <v>431</v>
      </c>
      <c r="AT3583" s="354" t="s">
        <v>325</v>
      </c>
      <c r="AU3583" s="354" t="s">
        <v>1509</v>
      </c>
      <c r="AV3583" s="923" t="s">
        <v>8729</v>
      </c>
      <c r="AW3583" s="354" t="s">
        <v>234</v>
      </c>
      <c r="AX3583" s="447" t="s">
        <v>22651</v>
      </c>
      <c r="AY3583" s="2252"/>
      <c r="AZ3583" s="447" t="s">
        <v>22652</v>
      </c>
    </row>
    <row r="3584" spans="1:53" s="55" customFormat="1" ht="15.95" customHeight="1" x14ac:dyDescent="0.25">
      <c r="A3584" s="182">
        <v>1068</v>
      </c>
      <c r="B3584" s="166" t="s">
        <v>50</v>
      </c>
      <c r="C3584" s="170" t="s">
        <v>1509</v>
      </c>
      <c r="D3584" s="194" t="s">
        <v>19416</v>
      </c>
      <c r="E3584" s="166" t="s">
        <v>8731</v>
      </c>
      <c r="F3584" s="166" t="s">
        <v>8732</v>
      </c>
      <c r="G3584" s="166" t="s">
        <v>958</v>
      </c>
      <c r="H3584" s="166" t="s">
        <v>219</v>
      </c>
      <c r="I3584" s="166" t="s">
        <v>316</v>
      </c>
      <c r="J3584" s="166" t="s">
        <v>221</v>
      </c>
      <c r="K3584" s="166" t="s">
        <v>222</v>
      </c>
      <c r="L3584" s="198" t="s">
        <v>221</v>
      </c>
      <c r="M3584" s="198" t="s">
        <v>222</v>
      </c>
      <c r="N3584" s="186">
        <v>5</v>
      </c>
      <c r="O3584" s="186">
        <v>1.5</v>
      </c>
      <c r="P3584" s="186">
        <v>7.5</v>
      </c>
      <c r="Q3584" s="184">
        <v>0</v>
      </c>
      <c r="R3584" s="183"/>
      <c r="S3584" s="183">
        <v>0</v>
      </c>
      <c r="T3584" s="183"/>
      <c r="U3584" s="183">
        <v>1</v>
      </c>
      <c r="V3584" s="183">
        <v>0</v>
      </c>
      <c r="W3584" s="183">
        <v>0</v>
      </c>
      <c r="X3584" s="183">
        <v>0</v>
      </c>
      <c r="Y3584" s="166" t="s">
        <v>790</v>
      </c>
      <c r="Z3584" s="166" t="s">
        <v>8733</v>
      </c>
      <c r="AA3584" s="203" t="s">
        <v>24215</v>
      </c>
      <c r="AB3584" s="201" t="s">
        <v>8726</v>
      </c>
      <c r="AC3584" s="166" t="s">
        <v>25223</v>
      </c>
      <c r="AD3584" s="166" t="s">
        <v>8736</v>
      </c>
      <c r="AE3584" s="201" t="s">
        <v>8728</v>
      </c>
      <c r="AF3584" s="166" t="s">
        <v>8733</v>
      </c>
      <c r="AG3584" s="165" t="s">
        <v>24215</v>
      </c>
      <c r="AH3584" s="203" t="s">
        <v>790</v>
      </c>
      <c r="AI3584" s="186">
        <v>1.48</v>
      </c>
      <c r="AJ3584" s="184">
        <v>58</v>
      </c>
      <c r="AK3584" s="167">
        <f t="shared" si="512"/>
        <v>0.23517808219178082</v>
      </c>
      <c r="AL3584" s="167">
        <v>0</v>
      </c>
      <c r="AM3584" s="187">
        <f t="shared" si="513"/>
        <v>0.23517808219178082</v>
      </c>
      <c r="AN3584" s="167">
        <f t="shared" si="517"/>
        <v>0.23517808219178082</v>
      </c>
      <c r="AO3584" s="167">
        <v>0</v>
      </c>
      <c r="AP3584" s="167">
        <f t="shared" si="518"/>
        <v>0.23517808219178082</v>
      </c>
      <c r="AQ3584" s="167">
        <f t="shared" si="516"/>
        <v>7.0553424657534247</v>
      </c>
      <c r="AR3584" s="193" t="s">
        <v>231</v>
      </c>
      <c r="AS3584" s="194" t="s">
        <v>431</v>
      </c>
      <c r="AT3584" s="166" t="s">
        <v>325</v>
      </c>
      <c r="AU3584" s="166" t="s">
        <v>1509</v>
      </c>
      <c r="AV3584" s="679" t="s">
        <v>8737</v>
      </c>
      <c r="AW3584" s="166" t="s">
        <v>234</v>
      </c>
      <c r="AX3584" s="2254"/>
      <c r="AY3584" s="2254"/>
    </row>
    <row r="3585" spans="1:55" s="1395" customFormat="1" ht="15.95" customHeight="1" x14ac:dyDescent="0.25">
      <c r="A3585" s="353">
        <v>1069</v>
      </c>
      <c r="B3585" s="354" t="s">
        <v>50</v>
      </c>
      <c r="C3585" s="366" t="s">
        <v>1509</v>
      </c>
      <c r="D3585" s="363" t="s">
        <v>22101</v>
      </c>
      <c r="E3585" s="354" t="s">
        <v>22102</v>
      </c>
      <c r="F3585" s="354" t="s">
        <v>22103</v>
      </c>
      <c r="G3585" s="354" t="s">
        <v>221</v>
      </c>
      <c r="H3585" s="354" t="s">
        <v>219</v>
      </c>
      <c r="I3585" s="354" t="s">
        <v>316</v>
      </c>
      <c r="J3585" s="354" t="s">
        <v>221</v>
      </c>
      <c r="K3585" s="354" t="s">
        <v>222</v>
      </c>
      <c r="L3585" s="354" t="s">
        <v>317</v>
      </c>
      <c r="M3585" s="354">
        <v>0</v>
      </c>
      <c r="N3585" s="360">
        <v>6.9</v>
      </c>
      <c r="O3585" s="360">
        <v>2.8</v>
      </c>
      <c r="P3585" s="360">
        <f>O3585*N3585</f>
        <v>19.32</v>
      </c>
      <c r="Q3585" s="503">
        <v>0</v>
      </c>
      <c r="R3585" s="357"/>
      <c r="S3585" s="357">
        <v>0</v>
      </c>
      <c r="T3585" s="357"/>
      <c r="U3585" s="357">
        <v>1</v>
      </c>
      <c r="V3585" s="357">
        <v>0</v>
      </c>
      <c r="W3585" s="357">
        <v>0</v>
      </c>
      <c r="X3585" s="357">
        <v>0</v>
      </c>
      <c r="Y3585" s="354" t="s">
        <v>790</v>
      </c>
      <c r="Z3585" s="354" t="s">
        <v>8741</v>
      </c>
      <c r="AA3585" s="443" t="s">
        <v>22104</v>
      </c>
      <c r="AB3585" s="769" t="s">
        <v>8726</v>
      </c>
      <c r="AC3585" s="354" t="s">
        <v>22105</v>
      </c>
      <c r="AD3585" s="1150" t="s">
        <v>8744</v>
      </c>
      <c r="AE3585" s="769" t="s">
        <v>8728</v>
      </c>
      <c r="AF3585" s="354" t="s">
        <v>8741</v>
      </c>
      <c r="AG3585" s="443" t="s">
        <v>22104</v>
      </c>
      <c r="AH3585" s="443" t="s">
        <v>790</v>
      </c>
      <c r="AI3585" s="360">
        <v>1.48</v>
      </c>
      <c r="AJ3585" s="503">
        <v>123</v>
      </c>
      <c r="AK3585" s="359">
        <f t="shared" si="512"/>
        <v>0.49873972602739725</v>
      </c>
      <c r="AL3585" s="359">
        <v>0</v>
      </c>
      <c r="AM3585" s="361">
        <f t="shared" si="513"/>
        <v>0.49873972602739725</v>
      </c>
      <c r="AN3585" s="359">
        <f t="shared" si="517"/>
        <v>0.49873972602739725</v>
      </c>
      <c r="AO3585" s="359">
        <v>0</v>
      </c>
      <c r="AP3585" s="359">
        <f t="shared" si="518"/>
        <v>0.49873972602739725</v>
      </c>
      <c r="AQ3585" s="359">
        <f>AP3585*30</f>
        <v>14.962191780821918</v>
      </c>
      <c r="AR3585" s="362" t="s">
        <v>231</v>
      </c>
      <c r="AS3585" s="363" t="s">
        <v>16247</v>
      </c>
      <c r="AT3585" s="354" t="s">
        <v>325</v>
      </c>
      <c r="AU3585" s="354" t="s">
        <v>1509</v>
      </c>
      <c r="AV3585" s="923" t="s">
        <v>8745</v>
      </c>
      <c r="AW3585" s="354" t="s">
        <v>234</v>
      </c>
      <c r="AX3585" s="447" t="s">
        <v>22106</v>
      </c>
      <c r="AY3585" s="2252"/>
      <c r="AZ3585" s="447" t="s">
        <v>22107</v>
      </c>
    </row>
    <row r="3586" spans="1:55" s="55" customFormat="1" ht="15.95" customHeight="1" x14ac:dyDescent="0.25">
      <c r="A3586" s="182">
        <v>1070</v>
      </c>
      <c r="B3586" s="166" t="s">
        <v>50</v>
      </c>
      <c r="C3586" s="170" t="s">
        <v>1509</v>
      </c>
      <c r="D3586" s="194" t="s">
        <v>19417</v>
      </c>
      <c r="E3586" s="166" t="s">
        <v>8747</v>
      </c>
      <c r="F3586" s="166" t="s">
        <v>8748</v>
      </c>
      <c r="G3586" s="166" t="s">
        <v>958</v>
      </c>
      <c r="H3586" s="166" t="s">
        <v>219</v>
      </c>
      <c r="I3586" s="166" t="s">
        <v>316</v>
      </c>
      <c r="J3586" s="166" t="s">
        <v>221</v>
      </c>
      <c r="K3586" s="673" t="s">
        <v>222</v>
      </c>
      <c r="L3586" s="166" t="s">
        <v>221</v>
      </c>
      <c r="M3586" s="673" t="s">
        <v>222</v>
      </c>
      <c r="N3586" s="186">
        <v>5</v>
      </c>
      <c r="O3586" s="186">
        <v>1.5</v>
      </c>
      <c r="P3586" s="186">
        <v>7.5</v>
      </c>
      <c r="Q3586" s="184">
        <v>0</v>
      </c>
      <c r="R3586" s="183"/>
      <c r="S3586" s="183">
        <v>0</v>
      </c>
      <c r="T3586" s="183"/>
      <c r="U3586" s="183">
        <v>1</v>
      </c>
      <c r="V3586" s="183">
        <v>0</v>
      </c>
      <c r="W3586" s="183">
        <v>0</v>
      </c>
      <c r="X3586" s="183">
        <v>0</v>
      </c>
      <c r="Y3586" s="166" t="s">
        <v>790</v>
      </c>
      <c r="Z3586" s="166" t="s">
        <v>8749</v>
      </c>
      <c r="AA3586" s="203" t="s">
        <v>24216</v>
      </c>
      <c r="AB3586" s="201" t="s">
        <v>8726</v>
      </c>
      <c r="AC3586" s="166" t="s">
        <v>8751</v>
      </c>
      <c r="AD3586" s="166" t="s">
        <v>25224</v>
      </c>
      <c r="AE3586" s="201" t="s">
        <v>8728</v>
      </c>
      <c r="AF3586" s="166" t="s">
        <v>8749</v>
      </c>
      <c r="AG3586" s="165" t="s">
        <v>24216</v>
      </c>
      <c r="AH3586" s="203" t="s">
        <v>790</v>
      </c>
      <c r="AI3586" s="186">
        <v>1.48</v>
      </c>
      <c r="AJ3586" s="184">
        <v>160</v>
      </c>
      <c r="AK3586" s="167">
        <f t="shared" si="512"/>
        <v>0.64876712328767128</v>
      </c>
      <c r="AL3586" s="167">
        <v>0</v>
      </c>
      <c r="AM3586" s="187">
        <f t="shared" si="513"/>
        <v>0.64876712328767128</v>
      </c>
      <c r="AN3586" s="167">
        <f t="shared" si="517"/>
        <v>0.64876712328767128</v>
      </c>
      <c r="AO3586" s="167">
        <v>0</v>
      </c>
      <c r="AP3586" s="167">
        <f t="shared" si="518"/>
        <v>0.64876712328767128</v>
      </c>
      <c r="AQ3586" s="167">
        <f t="shared" si="516"/>
        <v>19.463013698630139</v>
      </c>
      <c r="AR3586" s="193" t="s">
        <v>231</v>
      </c>
      <c r="AS3586" s="194" t="s">
        <v>431</v>
      </c>
      <c r="AT3586" s="166" t="s">
        <v>325</v>
      </c>
      <c r="AU3586" s="166" t="s">
        <v>1509</v>
      </c>
      <c r="AV3586" s="679" t="s">
        <v>8752</v>
      </c>
      <c r="AW3586" s="166" t="s">
        <v>234</v>
      </c>
      <c r="AX3586" s="2254"/>
      <c r="AY3586" s="2254"/>
    </row>
    <row r="3587" spans="1:55" s="55" customFormat="1" ht="15.95" customHeight="1" x14ac:dyDescent="0.25">
      <c r="A3587" s="353">
        <v>1071</v>
      </c>
      <c r="B3587" s="354" t="s">
        <v>50</v>
      </c>
      <c r="C3587" s="366" t="s">
        <v>1509</v>
      </c>
      <c r="D3587" s="363" t="s">
        <v>18428</v>
      </c>
      <c r="E3587" s="354" t="s">
        <v>18422</v>
      </c>
      <c r="F3587" s="354" t="s">
        <v>18423</v>
      </c>
      <c r="G3587" s="354" t="s">
        <v>221</v>
      </c>
      <c r="H3587" s="354" t="s">
        <v>219</v>
      </c>
      <c r="I3587" s="354" t="s">
        <v>316</v>
      </c>
      <c r="J3587" s="354" t="s">
        <v>221</v>
      </c>
      <c r="K3587" s="354" t="s">
        <v>222</v>
      </c>
      <c r="L3587" s="354" t="s">
        <v>317</v>
      </c>
      <c r="M3587" s="354">
        <v>0</v>
      </c>
      <c r="N3587" s="360">
        <v>3.6</v>
      </c>
      <c r="O3587" s="360">
        <v>2.15</v>
      </c>
      <c r="P3587" s="360">
        <f>O3587*N3587</f>
        <v>7.74</v>
      </c>
      <c r="Q3587" s="503">
        <v>0</v>
      </c>
      <c r="R3587" s="357"/>
      <c r="S3587" s="357">
        <v>0</v>
      </c>
      <c r="T3587" s="357"/>
      <c r="U3587" s="357">
        <v>1</v>
      </c>
      <c r="V3587" s="357">
        <v>0</v>
      </c>
      <c r="W3587" s="357">
        <v>0</v>
      </c>
      <c r="X3587" s="357">
        <v>0</v>
      </c>
      <c r="Y3587" s="354" t="s">
        <v>7530</v>
      </c>
      <c r="Z3587" s="354" t="s">
        <v>8754</v>
      </c>
      <c r="AA3587" s="358" t="s">
        <v>24168</v>
      </c>
      <c r="AB3587" s="769" t="s">
        <v>8060</v>
      </c>
      <c r="AC3587" s="354" t="s">
        <v>18424</v>
      </c>
      <c r="AD3587" s="354" t="s">
        <v>18425</v>
      </c>
      <c r="AE3587" s="769" t="s">
        <v>5869</v>
      </c>
      <c r="AF3587" s="354" t="s">
        <v>8754</v>
      </c>
      <c r="AG3587" s="358" t="s">
        <v>24168</v>
      </c>
      <c r="AH3587" s="443" t="s">
        <v>22564</v>
      </c>
      <c r="AI3587" s="894">
        <v>0.114</v>
      </c>
      <c r="AJ3587" s="503">
        <v>2280</v>
      </c>
      <c r="AK3587" s="359">
        <f>AJ3587*0.087/365</f>
        <v>0.54345205479452052</v>
      </c>
      <c r="AL3587" s="359">
        <f>AJ3587*0.027/365</f>
        <v>0.16865753424657534</v>
      </c>
      <c r="AM3587" s="361">
        <f>AK3587+AL3587</f>
        <v>0.71210958904109589</v>
      </c>
      <c r="AN3587" s="359">
        <v>0.54300000000000004</v>
      </c>
      <c r="AO3587" s="359">
        <v>0.16900000000000001</v>
      </c>
      <c r="AP3587" s="359">
        <f t="shared" si="518"/>
        <v>0.71200000000000008</v>
      </c>
      <c r="AQ3587" s="359">
        <f>AP3587*30</f>
        <v>21.360000000000003</v>
      </c>
      <c r="AR3587" s="362" t="s">
        <v>231</v>
      </c>
      <c r="AS3587" s="363" t="s">
        <v>16247</v>
      </c>
      <c r="AT3587" s="354" t="s">
        <v>325</v>
      </c>
      <c r="AU3587" s="354" t="s">
        <v>1509</v>
      </c>
      <c r="AV3587" s="923" t="s">
        <v>8759</v>
      </c>
      <c r="AW3587" s="354" t="s">
        <v>234</v>
      </c>
      <c r="AX3587" s="447" t="s">
        <v>18426</v>
      </c>
      <c r="AY3587" s="2252"/>
      <c r="AZ3587" s="447" t="s">
        <v>18427</v>
      </c>
      <c r="BA3587" s="1395"/>
      <c r="BB3587" s="1395"/>
      <c r="BC3587" s="1395"/>
    </row>
    <row r="3588" spans="1:55" s="1395" customFormat="1" ht="15.95" customHeight="1" x14ac:dyDescent="0.25">
      <c r="A3588" s="709">
        <v>1072</v>
      </c>
      <c r="B3588" s="434" t="s">
        <v>50</v>
      </c>
      <c r="C3588" s="834" t="s">
        <v>1509</v>
      </c>
      <c r="D3588" s="433" t="s">
        <v>19418</v>
      </c>
      <c r="E3588" s="434" t="s">
        <v>8056</v>
      </c>
      <c r="F3588" s="434" t="s">
        <v>8057</v>
      </c>
      <c r="G3588" s="434" t="s">
        <v>958</v>
      </c>
      <c r="H3588" s="434" t="s">
        <v>219</v>
      </c>
      <c r="I3588" s="434" t="s">
        <v>316</v>
      </c>
      <c r="J3588" s="434" t="s">
        <v>221</v>
      </c>
      <c r="K3588" s="434" t="s">
        <v>222</v>
      </c>
      <c r="L3588" s="434" t="s">
        <v>221</v>
      </c>
      <c r="M3588" s="434" t="s">
        <v>222</v>
      </c>
      <c r="N3588" s="513">
        <v>2</v>
      </c>
      <c r="O3588" s="513">
        <v>1.5</v>
      </c>
      <c r="P3588" s="513">
        <v>3</v>
      </c>
      <c r="Q3588" s="788">
        <v>2</v>
      </c>
      <c r="R3588" s="712"/>
      <c r="S3588" s="712">
        <v>0</v>
      </c>
      <c r="T3588" s="712"/>
      <c r="U3588" s="712">
        <v>0</v>
      </c>
      <c r="V3588" s="712">
        <v>0</v>
      </c>
      <c r="W3588" s="712">
        <v>0</v>
      </c>
      <c r="X3588" s="712">
        <v>0</v>
      </c>
      <c r="Y3588" s="434" t="s">
        <v>7530</v>
      </c>
      <c r="Z3588" s="434" t="s">
        <v>8761</v>
      </c>
      <c r="AA3588" s="437" t="s">
        <v>8762</v>
      </c>
      <c r="AB3588" s="1094" t="s">
        <v>8060</v>
      </c>
      <c r="AC3588" s="434" t="s">
        <v>8763</v>
      </c>
      <c r="AD3588" s="2480" t="s">
        <v>8764</v>
      </c>
      <c r="AE3588" s="1094" t="s">
        <v>5869</v>
      </c>
      <c r="AF3588" s="434" t="s">
        <v>8761</v>
      </c>
      <c r="AG3588" s="438">
        <v>1035005908024</v>
      </c>
      <c r="AH3588" s="437" t="s">
        <v>8758</v>
      </c>
      <c r="AI3588" s="513">
        <v>1.48</v>
      </c>
      <c r="AJ3588" s="788">
        <v>114</v>
      </c>
      <c r="AK3588" s="511">
        <f t="shared" ref="AK3588:AK3651" si="519">AJ3588*AI3588/365</f>
        <v>0.46224657534246577</v>
      </c>
      <c r="AL3588" s="511">
        <v>0</v>
      </c>
      <c r="AM3588" s="514">
        <f t="shared" ref="AM3588:AM3651" si="520">SUBTOTAL(9,AK3588:AL3588)</f>
        <v>0.46224657534246577</v>
      </c>
      <c r="AN3588" s="511">
        <f t="shared" ref="AN3588:AN3630" si="521">AK3588</f>
        <v>0.46224657534246577</v>
      </c>
      <c r="AO3588" s="511">
        <v>0</v>
      </c>
      <c r="AP3588" s="511">
        <f t="shared" si="518"/>
        <v>0.46224657534246577</v>
      </c>
      <c r="AQ3588" s="511">
        <f t="shared" si="516"/>
        <v>13.867397260273973</v>
      </c>
      <c r="AR3588" s="432" t="s">
        <v>231</v>
      </c>
      <c r="AS3588" s="433" t="s">
        <v>23645</v>
      </c>
      <c r="AT3588" s="434" t="s">
        <v>325</v>
      </c>
      <c r="AU3588" s="434" t="s">
        <v>1509</v>
      </c>
      <c r="AV3588" s="943" t="s">
        <v>8765</v>
      </c>
      <c r="AW3588" s="434" t="s">
        <v>20570</v>
      </c>
      <c r="AX3588" s="834" t="s">
        <v>23656</v>
      </c>
      <c r="AY3588" s="2252"/>
    </row>
    <row r="3589" spans="1:55" s="55" customFormat="1" ht="15.95" customHeight="1" x14ac:dyDescent="0.25">
      <c r="A3589" s="709">
        <v>1073</v>
      </c>
      <c r="B3589" s="434" t="s">
        <v>50</v>
      </c>
      <c r="C3589" s="834" t="s">
        <v>1509</v>
      </c>
      <c r="D3589" s="433" t="s">
        <v>19419</v>
      </c>
      <c r="E3589" s="434" t="s">
        <v>8767</v>
      </c>
      <c r="F3589" s="434" t="s">
        <v>8768</v>
      </c>
      <c r="G3589" s="434" t="s">
        <v>958</v>
      </c>
      <c r="H3589" s="434" t="s">
        <v>219</v>
      </c>
      <c r="I3589" s="434" t="s">
        <v>316</v>
      </c>
      <c r="J3589" s="434" t="s">
        <v>317</v>
      </c>
      <c r="K3589" s="434">
        <v>0</v>
      </c>
      <c r="L3589" s="434" t="s">
        <v>317</v>
      </c>
      <c r="M3589" s="434">
        <v>0</v>
      </c>
      <c r="N3589" s="513">
        <v>5</v>
      </c>
      <c r="O3589" s="513">
        <v>1.5</v>
      </c>
      <c r="P3589" s="513">
        <v>7.5</v>
      </c>
      <c r="Q3589" s="788">
        <v>0</v>
      </c>
      <c r="R3589" s="712"/>
      <c r="S3589" s="712">
        <v>0</v>
      </c>
      <c r="T3589" s="712"/>
      <c r="U3589" s="712">
        <v>1</v>
      </c>
      <c r="V3589" s="712">
        <v>0</v>
      </c>
      <c r="W3589" s="712">
        <v>0</v>
      </c>
      <c r="X3589" s="712">
        <v>0</v>
      </c>
      <c r="Y3589" s="434" t="s">
        <v>8033</v>
      </c>
      <c r="Z3589" s="434" t="s">
        <v>8769</v>
      </c>
      <c r="AA3589" s="437" t="s">
        <v>8770</v>
      </c>
      <c r="AB3589" s="1094" t="s">
        <v>8506</v>
      </c>
      <c r="AC3589" s="434" t="s">
        <v>8771</v>
      </c>
      <c r="AD3589" s="434" t="s">
        <v>8772</v>
      </c>
      <c r="AE3589" s="1094" t="s">
        <v>8509</v>
      </c>
      <c r="AF3589" s="434" t="s">
        <v>8769</v>
      </c>
      <c r="AG3589" s="438">
        <v>1035005900412</v>
      </c>
      <c r="AH3589" s="437" t="s">
        <v>8037</v>
      </c>
      <c r="AI3589" s="513">
        <v>1.48</v>
      </c>
      <c r="AJ3589" s="788">
        <v>230</v>
      </c>
      <c r="AK3589" s="511">
        <f t="shared" si="519"/>
        <v>0.93260273972602736</v>
      </c>
      <c r="AL3589" s="511">
        <v>0</v>
      </c>
      <c r="AM3589" s="514">
        <f t="shared" si="520"/>
        <v>0.93260273972602736</v>
      </c>
      <c r="AN3589" s="511">
        <f t="shared" si="521"/>
        <v>0.93260273972602736</v>
      </c>
      <c r="AO3589" s="511">
        <v>0</v>
      </c>
      <c r="AP3589" s="511">
        <f t="shared" si="518"/>
        <v>0.93260273972602736</v>
      </c>
      <c r="AQ3589" s="511">
        <f t="shared" si="516"/>
        <v>27.978082191780821</v>
      </c>
      <c r="AR3589" s="432" t="s">
        <v>231</v>
      </c>
      <c r="AS3589" s="433"/>
      <c r="AT3589" s="434" t="s">
        <v>325</v>
      </c>
      <c r="AU3589" s="434" t="s">
        <v>1509</v>
      </c>
      <c r="AV3589" s="943" t="s">
        <v>8773</v>
      </c>
      <c r="AW3589" s="434" t="s">
        <v>20570</v>
      </c>
      <c r="AX3589" s="1821" t="s">
        <v>23692</v>
      </c>
      <c r="AY3589" s="2254"/>
    </row>
    <row r="3590" spans="1:55" s="55" customFormat="1" ht="15.95" customHeight="1" x14ac:dyDescent="0.25">
      <c r="A3590" s="353">
        <v>1074</v>
      </c>
      <c r="B3590" s="354" t="s">
        <v>51</v>
      </c>
      <c r="C3590" s="366" t="s">
        <v>1509</v>
      </c>
      <c r="D3590" s="363" t="s">
        <v>18045</v>
      </c>
      <c r="E3590" s="354" t="s">
        <v>18046</v>
      </c>
      <c r="F3590" s="354" t="s">
        <v>18047</v>
      </c>
      <c r="G3590" s="354" t="s">
        <v>221</v>
      </c>
      <c r="H3590" s="354" t="s">
        <v>219</v>
      </c>
      <c r="I3590" s="354" t="s">
        <v>316</v>
      </c>
      <c r="J3590" s="354" t="s">
        <v>221</v>
      </c>
      <c r="K3590" s="354" t="s">
        <v>18048</v>
      </c>
      <c r="L3590" s="354" t="s">
        <v>221</v>
      </c>
      <c r="M3590" s="354" t="s">
        <v>7095</v>
      </c>
      <c r="N3590" s="360">
        <v>7</v>
      </c>
      <c r="O3590" s="360">
        <v>3</v>
      </c>
      <c r="P3590" s="360">
        <f>O3590*N3590</f>
        <v>21</v>
      </c>
      <c r="Q3590" s="503">
        <v>3</v>
      </c>
      <c r="R3590" s="357"/>
      <c r="S3590" s="357">
        <v>1</v>
      </c>
      <c r="T3590" s="357"/>
      <c r="U3590" s="357">
        <v>0</v>
      </c>
      <c r="V3590" s="357"/>
      <c r="W3590" s="357">
        <v>1</v>
      </c>
      <c r="X3590" s="357"/>
      <c r="Y3590" s="354" t="s">
        <v>1509</v>
      </c>
      <c r="Z3590" s="354" t="s">
        <v>8777</v>
      </c>
      <c r="AA3590" s="443" t="s">
        <v>24219</v>
      </c>
      <c r="AB3590" s="354" t="s">
        <v>8779</v>
      </c>
      <c r="AC3590" s="354" t="s">
        <v>8780</v>
      </c>
      <c r="AD3590" s="1152" t="s">
        <v>18049</v>
      </c>
      <c r="AE3590" s="354" t="s">
        <v>8782</v>
      </c>
      <c r="AF3590" s="354" t="s">
        <v>8783</v>
      </c>
      <c r="AG3590" s="358" t="s">
        <v>24219</v>
      </c>
      <c r="AH3590" s="443" t="s">
        <v>8037</v>
      </c>
      <c r="AI3590" s="360">
        <v>1.48</v>
      </c>
      <c r="AJ3590" s="503">
        <v>71</v>
      </c>
      <c r="AK3590" s="359">
        <f t="shared" si="519"/>
        <v>0.28789041095890411</v>
      </c>
      <c r="AL3590" s="359">
        <v>0</v>
      </c>
      <c r="AM3590" s="361">
        <f t="shared" si="520"/>
        <v>0.28789041095890411</v>
      </c>
      <c r="AN3590" s="359">
        <f t="shared" si="521"/>
        <v>0.28789041095890411</v>
      </c>
      <c r="AO3590" s="359">
        <v>0</v>
      </c>
      <c r="AP3590" s="359">
        <f t="shared" si="518"/>
        <v>0.28789041095890411</v>
      </c>
      <c r="AQ3590" s="359">
        <f t="shared" si="516"/>
        <v>8.636712328767123</v>
      </c>
      <c r="AR3590" s="362" t="s">
        <v>231</v>
      </c>
      <c r="AS3590" s="363" t="s">
        <v>431</v>
      </c>
      <c r="AT3590" s="354" t="s">
        <v>325</v>
      </c>
      <c r="AU3590" s="354" t="s">
        <v>1509</v>
      </c>
      <c r="AV3590" s="923" t="s">
        <v>8784</v>
      </c>
      <c r="AW3590" s="354" t="s">
        <v>234</v>
      </c>
      <c r="AX3590" s="447" t="s">
        <v>20409</v>
      </c>
      <c r="AY3590" s="2252"/>
      <c r="AZ3590" s="447" t="s">
        <v>20415</v>
      </c>
    </row>
    <row r="3591" spans="1:55" s="55" customFormat="1" ht="15.95" customHeight="1" x14ac:dyDescent="0.25">
      <c r="A3591" s="182">
        <v>1075</v>
      </c>
      <c r="B3591" s="166" t="s">
        <v>51</v>
      </c>
      <c r="C3591" s="170" t="s">
        <v>1509</v>
      </c>
      <c r="D3591" s="194" t="s">
        <v>19420</v>
      </c>
      <c r="E3591" s="166" t="s">
        <v>8786</v>
      </c>
      <c r="F3591" s="166" t="s">
        <v>8787</v>
      </c>
      <c r="G3591" s="166"/>
      <c r="H3591" s="166" t="s">
        <v>219</v>
      </c>
      <c r="I3591" s="166" t="s">
        <v>6429</v>
      </c>
      <c r="J3591" s="166" t="s">
        <v>221</v>
      </c>
      <c r="K3591" s="166" t="s">
        <v>879</v>
      </c>
      <c r="L3591" s="166" t="s">
        <v>317</v>
      </c>
      <c r="M3591" s="166">
        <v>0</v>
      </c>
      <c r="N3591" s="186">
        <v>5</v>
      </c>
      <c r="O3591" s="186">
        <v>1.5</v>
      </c>
      <c r="P3591" s="186">
        <v>7.5</v>
      </c>
      <c r="Q3591" s="184">
        <v>4</v>
      </c>
      <c r="R3591" s="183"/>
      <c r="S3591" s="183">
        <v>0</v>
      </c>
      <c r="T3591" s="183"/>
      <c r="U3591" s="183">
        <v>0</v>
      </c>
      <c r="V3591" s="183"/>
      <c r="W3591" s="183">
        <v>1</v>
      </c>
      <c r="X3591" s="183"/>
      <c r="Y3591" s="166" t="s">
        <v>1509</v>
      </c>
      <c r="Z3591" s="166" t="s">
        <v>8788</v>
      </c>
      <c r="AA3591" s="203" t="s">
        <v>24221</v>
      </c>
      <c r="AB3591" s="166" t="s">
        <v>4158</v>
      </c>
      <c r="AC3591" s="166" t="s">
        <v>8790</v>
      </c>
      <c r="AD3591" s="198" t="s">
        <v>8791</v>
      </c>
      <c r="AE3591" s="166" t="s">
        <v>8792</v>
      </c>
      <c r="AF3591" s="166" t="s">
        <v>8788</v>
      </c>
      <c r="AG3591" s="165" t="s">
        <v>24221</v>
      </c>
      <c r="AH3591" s="203" t="s">
        <v>1509</v>
      </c>
      <c r="AI3591" s="186">
        <v>1.48</v>
      </c>
      <c r="AJ3591" s="184">
        <v>136</v>
      </c>
      <c r="AK3591" s="167">
        <f t="shared" si="519"/>
        <v>0.55145205479452053</v>
      </c>
      <c r="AL3591" s="167">
        <v>0</v>
      </c>
      <c r="AM3591" s="187">
        <f t="shared" si="520"/>
        <v>0.55145205479452053</v>
      </c>
      <c r="AN3591" s="167">
        <f t="shared" si="521"/>
        <v>0.55145205479452053</v>
      </c>
      <c r="AO3591" s="167">
        <v>0</v>
      </c>
      <c r="AP3591" s="167">
        <f t="shared" si="518"/>
        <v>0.55145205479452053</v>
      </c>
      <c r="AQ3591" s="167">
        <f t="shared" si="516"/>
        <v>16.543561643835616</v>
      </c>
      <c r="AR3591" s="193" t="s">
        <v>231</v>
      </c>
      <c r="AS3591" s="194"/>
      <c r="AT3591" s="166" t="s">
        <v>325</v>
      </c>
      <c r="AU3591" s="166" t="s">
        <v>1509</v>
      </c>
      <c r="AV3591" s="679" t="s">
        <v>8793</v>
      </c>
      <c r="AW3591" s="166" t="s">
        <v>234</v>
      </c>
      <c r="AX3591" s="2254"/>
      <c r="AY3591" s="2254"/>
    </row>
    <row r="3592" spans="1:55" s="55" customFormat="1" ht="15.95" customHeight="1" x14ac:dyDescent="0.25">
      <c r="A3592" s="182">
        <v>1076</v>
      </c>
      <c r="B3592" s="166" t="s">
        <v>51</v>
      </c>
      <c r="C3592" s="170" t="s">
        <v>1509</v>
      </c>
      <c r="D3592" s="194" t="s">
        <v>19421</v>
      </c>
      <c r="E3592" s="166" t="s">
        <v>8795</v>
      </c>
      <c r="F3592" s="166" t="s">
        <v>8796</v>
      </c>
      <c r="G3592" s="166"/>
      <c r="H3592" s="166" t="s">
        <v>732</v>
      </c>
      <c r="I3592" s="166">
        <v>0</v>
      </c>
      <c r="J3592" s="166" t="s">
        <v>317</v>
      </c>
      <c r="K3592" s="166">
        <v>0</v>
      </c>
      <c r="L3592" s="166" t="s">
        <v>317</v>
      </c>
      <c r="M3592" s="166">
        <v>0</v>
      </c>
      <c r="N3592" s="186">
        <v>7</v>
      </c>
      <c r="O3592" s="186">
        <v>1.5</v>
      </c>
      <c r="P3592" s="186">
        <f>N3592*O3592</f>
        <v>10.5</v>
      </c>
      <c r="Q3592" s="184">
        <v>6</v>
      </c>
      <c r="R3592" s="183"/>
      <c r="S3592" s="183">
        <v>0</v>
      </c>
      <c r="T3592" s="183"/>
      <c r="U3592" s="183">
        <v>0</v>
      </c>
      <c r="V3592" s="183"/>
      <c r="W3592" s="183">
        <v>1</v>
      </c>
      <c r="X3592" s="183"/>
      <c r="Y3592" s="166" t="s">
        <v>8033</v>
      </c>
      <c r="Z3592" s="166" t="s">
        <v>8797</v>
      </c>
      <c r="AA3592" s="203" t="s">
        <v>24232</v>
      </c>
      <c r="AB3592" s="166" t="s">
        <v>8799</v>
      </c>
      <c r="AC3592" s="166" t="s">
        <v>8800</v>
      </c>
      <c r="AD3592" s="198" t="s">
        <v>8801</v>
      </c>
      <c r="AE3592" s="166" t="s">
        <v>8802</v>
      </c>
      <c r="AF3592" s="166" t="s">
        <v>8797</v>
      </c>
      <c r="AG3592" s="165" t="s">
        <v>24232</v>
      </c>
      <c r="AH3592" s="203" t="s">
        <v>8037</v>
      </c>
      <c r="AI3592" s="186">
        <v>1.48</v>
      </c>
      <c r="AJ3592" s="184">
        <v>176</v>
      </c>
      <c r="AK3592" s="167">
        <f t="shared" si="519"/>
        <v>0.7136438356164384</v>
      </c>
      <c r="AL3592" s="167">
        <v>0</v>
      </c>
      <c r="AM3592" s="187">
        <f t="shared" si="520"/>
        <v>0.7136438356164384</v>
      </c>
      <c r="AN3592" s="167">
        <f t="shared" si="521"/>
        <v>0.7136438356164384</v>
      </c>
      <c r="AO3592" s="167">
        <v>0</v>
      </c>
      <c r="AP3592" s="167">
        <f t="shared" si="518"/>
        <v>0.7136438356164384</v>
      </c>
      <c r="AQ3592" s="167">
        <f t="shared" si="516"/>
        <v>21.409315068493154</v>
      </c>
      <c r="AR3592" s="193" t="s">
        <v>231</v>
      </c>
      <c r="AS3592" s="194"/>
      <c r="AT3592" s="166" t="s">
        <v>325</v>
      </c>
      <c r="AU3592" s="166" t="s">
        <v>1509</v>
      </c>
      <c r="AV3592" s="679" t="s">
        <v>8803</v>
      </c>
      <c r="AW3592" s="166" t="s">
        <v>234</v>
      </c>
      <c r="AX3592" s="2254"/>
      <c r="AY3592" s="2254"/>
    </row>
    <row r="3593" spans="1:55" s="55" customFormat="1" ht="15.95" customHeight="1" x14ac:dyDescent="0.25">
      <c r="A3593" s="182">
        <v>1077</v>
      </c>
      <c r="B3593" s="166" t="s">
        <v>51</v>
      </c>
      <c r="C3593" s="170" t="s">
        <v>1509</v>
      </c>
      <c r="D3593" s="194" t="s">
        <v>19422</v>
      </c>
      <c r="E3593" s="166" t="s">
        <v>8805</v>
      </c>
      <c r="F3593" s="166" t="s">
        <v>8806</v>
      </c>
      <c r="G3593" s="166"/>
      <c r="H3593" s="166" t="s">
        <v>732</v>
      </c>
      <c r="I3593" s="166">
        <v>0</v>
      </c>
      <c r="J3593" s="166" t="s">
        <v>317</v>
      </c>
      <c r="K3593" s="166">
        <v>0</v>
      </c>
      <c r="L3593" s="166" t="s">
        <v>317</v>
      </c>
      <c r="M3593" s="166">
        <v>0</v>
      </c>
      <c r="N3593" s="186">
        <v>2</v>
      </c>
      <c r="O3593" s="186">
        <v>2</v>
      </c>
      <c r="P3593" s="186">
        <v>4</v>
      </c>
      <c r="Q3593" s="184">
        <v>1</v>
      </c>
      <c r="R3593" s="183"/>
      <c r="S3593" s="183">
        <v>0</v>
      </c>
      <c r="T3593" s="183"/>
      <c r="U3593" s="183">
        <v>0</v>
      </c>
      <c r="V3593" s="183"/>
      <c r="W3593" s="183">
        <v>1</v>
      </c>
      <c r="X3593" s="183"/>
      <c r="Y3593" s="166" t="s">
        <v>1509</v>
      </c>
      <c r="Z3593" s="166" t="s">
        <v>8807</v>
      </c>
      <c r="AA3593" s="203" t="s">
        <v>24241</v>
      </c>
      <c r="AB3593" s="166" t="s">
        <v>8809</v>
      </c>
      <c r="AC3593" s="270">
        <v>89257981524</v>
      </c>
      <c r="AD3593" s="198" t="s">
        <v>8810</v>
      </c>
      <c r="AE3593" s="166" t="s">
        <v>8811</v>
      </c>
      <c r="AF3593" s="166" t="s">
        <v>8807</v>
      </c>
      <c r="AG3593" s="165" t="s">
        <v>24241</v>
      </c>
      <c r="AH3593" s="203" t="s">
        <v>1509</v>
      </c>
      <c r="AI3593" s="186">
        <v>1.48</v>
      </c>
      <c r="AJ3593" s="184">
        <v>48</v>
      </c>
      <c r="AK3593" s="167">
        <f t="shared" si="519"/>
        <v>0.19463013698630136</v>
      </c>
      <c r="AL3593" s="167">
        <v>0</v>
      </c>
      <c r="AM3593" s="187">
        <f t="shared" si="520"/>
        <v>0.19463013698630136</v>
      </c>
      <c r="AN3593" s="167">
        <f t="shared" si="521"/>
        <v>0.19463013698630136</v>
      </c>
      <c r="AO3593" s="167">
        <v>0</v>
      </c>
      <c r="AP3593" s="167">
        <f t="shared" si="518"/>
        <v>0.19463013698630136</v>
      </c>
      <c r="AQ3593" s="167">
        <f t="shared" si="516"/>
        <v>5.8389041095890404</v>
      </c>
      <c r="AR3593" s="193" t="s">
        <v>231</v>
      </c>
      <c r="AS3593" s="194"/>
      <c r="AT3593" s="166" t="s">
        <v>325</v>
      </c>
      <c r="AU3593" s="166" t="s">
        <v>1509</v>
      </c>
      <c r="AV3593" s="679" t="s">
        <v>8812</v>
      </c>
      <c r="AW3593" s="166" t="s">
        <v>234</v>
      </c>
      <c r="AX3593" s="2254"/>
      <c r="AY3593" s="2254"/>
    </row>
    <row r="3594" spans="1:55" s="1395" customFormat="1" ht="15.95" customHeight="1" x14ac:dyDescent="0.25">
      <c r="A3594" s="353">
        <v>1078</v>
      </c>
      <c r="B3594" s="354" t="s">
        <v>51</v>
      </c>
      <c r="C3594" s="366" t="s">
        <v>1509</v>
      </c>
      <c r="D3594" s="363" t="s">
        <v>19423</v>
      </c>
      <c r="E3594" s="354" t="s">
        <v>22085</v>
      </c>
      <c r="F3594" s="354" t="s">
        <v>22086</v>
      </c>
      <c r="G3594" s="354" t="s">
        <v>221</v>
      </c>
      <c r="H3594" s="354" t="s">
        <v>10852</v>
      </c>
      <c r="I3594" s="354" t="s">
        <v>220</v>
      </c>
      <c r="J3594" s="354" t="s">
        <v>221</v>
      </c>
      <c r="K3594" s="354" t="s">
        <v>222</v>
      </c>
      <c r="L3594" s="354" t="s">
        <v>221</v>
      </c>
      <c r="M3594" s="354" t="s">
        <v>17386</v>
      </c>
      <c r="N3594" s="360">
        <v>4.7</v>
      </c>
      <c r="O3594" s="360">
        <v>2.4</v>
      </c>
      <c r="P3594" s="360">
        <f>N3594</f>
        <v>4.7</v>
      </c>
      <c r="Q3594" s="503">
        <v>2</v>
      </c>
      <c r="R3594" s="357"/>
      <c r="S3594" s="357">
        <v>1</v>
      </c>
      <c r="T3594" s="357"/>
      <c r="U3594" s="357">
        <v>0</v>
      </c>
      <c r="V3594" s="357"/>
      <c r="W3594" s="357"/>
      <c r="X3594" s="357"/>
      <c r="Y3594" s="354" t="s">
        <v>1509</v>
      </c>
      <c r="Z3594" s="354" t="s">
        <v>8816</v>
      </c>
      <c r="AA3594" s="443" t="s">
        <v>22087</v>
      </c>
      <c r="AB3594" s="354" t="s">
        <v>8809</v>
      </c>
      <c r="AC3594" s="354" t="s">
        <v>8818</v>
      </c>
      <c r="AD3594" s="272" t="s">
        <v>8819</v>
      </c>
      <c r="AE3594" s="354" t="s">
        <v>8811</v>
      </c>
      <c r="AF3594" s="354" t="s">
        <v>8820</v>
      </c>
      <c r="AG3594" s="443" t="s">
        <v>22087</v>
      </c>
      <c r="AH3594" s="443" t="s">
        <v>1509</v>
      </c>
      <c r="AI3594" s="360">
        <v>1.48</v>
      </c>
      <c r="AJ3594" s="503">
        <v>81</v>
      </c>
      <c r="AK3594" s="359">
        <f t="shared" si="519"/>
        <v>0.32843835616438355</v>
      </c>
      <c r="AL3594" s="359">
        <v>0</v>
      </c>
      <c r="AM3594" s="361">
        <f t="shared" si="520"/>
        <v>0.32843835616438355</v>
      </c>
      <c r="AN3594" s="359">
        <f t="shared" si="521"/>
        <v>0.32843835616438355</v>
      </c>
      <c r="AO3594" s="359">
        <v>0</v>
      </c>
      <c r="AP3594" s="359">
        <f t="shared" si="518"/>
        <v>0.32843835616438355</v>
      </c>
      <c r="AQ3594" s="359">
        <f>AP3594*30</f>
        <v>9.8531506849315065</v>
      </c>
      <c r="AR3594" s="362" t="s">
        <v>231</v>
      </c>
      <c r="AS3594" s="363" t="s">
        <v>431</v>
      </c>
      <c r="AT3594" s="354" t="s">
        <v>325</v>
      </c>
      <c r="AU3594" s="354" t="s">
        <v>1509</v>
      </c>
      <c r="AV3594" s="923" t="s">
        <v>8821</v>
      </c>
      <c r="AW3594" s="354" t="s">
        <v>234</v>
      </c>
      <c r="AX3594" s="447" t="s">
        <v>22088</v>
      </c>
      <c r="AY3594" s="2252"/>
      <c r="AZ3594" s="2408" t="s">
        <v>22089</v>
      </c>
    </row>
    <row r="3595" spans="1:55" s="55" customFormat="1" ht="15.95" customHeight="1" x14ac:dyDescent="0.25">
      <c r="A3595" s="182">
        <v>1079</v>
      </c>
      <c r="B3595" s="166" t="s">
        <v>51</v>
      </c>
      <c r="C3595" s="170" t="s">
        <v>1509</v>
      </c>
      <c r="D3595" s="194" t="s">
        <v>19424</v>
      </c>
      <c r="E3595" s="166" t="s">
        <v>8823</v>
      </c>
      <c r="F3595" s="166" t="s">
        <v>8824</v>
      </c>
      <c r="G3595" s="166"/>
      <c r="H3595" s="166" t="s">
        <v>732</v>
      </c>
      <c r="I3595" s="166">
        <v>0</v>
      </c>
      <c r="J3595" s="166" t="s">
        <v>317</v>
      </c>
      <c r="K3595" s="166">
        <v>0</v>
      </c>
      <c r="L3595" s="166" t="s">
        <v>317</v>
      </c>
      <c r="M3595" s="166">
        <v>0</v>
      </c>
      <c r="N3595" s="186">
        <v>6</v>
      </c>
      <c r="O3595" s="186">
        <v>3</v>
      </c>
      <c r="P3595" s="186">
        <v>18</v>
      </c>
      <c r="Q3595" s="184">
        <v>3</v>
      </c>
      <c r="R3595" s="183"/>
      <c r="S3595" s="183">
        <v>0</v>
      </c>
      <c r="T3595" s="183"/>
      <c r="U3595" s="183">
        <v>0</v>
      </c>
      <c r="V3595" s="183"/>
      <c r="W3595" s="183">
        <v>1</v>
      </c>
      <c r="X3595" s="183"/>
      <c r="Y3595" s="166" t="s">
        <v>1509</v>
      </c>
      <c r="Z3595" s="166" t="s">
        <v>8825</v>
      </c>
      <c r="AA3595" s="203" t="s">
        <v>24251</v>
      </c>
      <c r="AB3595" s="166" t="s">
        <v>8827</v>
      </c>
      <c r="AC3595" s="166" t="s">
        <v>8828</v>
      </c>
      <c r="AD3595" s="198" t="s">
        <v>8829</v>
      </c>
      <c r="AE3595" s="166" t="s">
        <v>8830</v>
      </c>
      <c r="AF3595" s="166" t="s">
        <v>8831</v>
      </c>
      <c r="AG3595" s="165" t="s">
        <v>24251</v>
      </c>
      <c r="AH3595" s="203" t="s">
        <v>1509</v>
      </c>
      <c r="AI3595" s="186">
        <v>1.48</v>
      </c>
      <c r="AJ3595" s="184">
        <v>138</v>
      </c>
      <c r="AK3595" s="167">
        <f t="shared" si="519"/>
        <v>0.55956164383561646</v>
      </c>
      <c r="AL3595" s="167">
        <v>0</v>
      </c>
      <c r="AM3595" s="187">
        <f t="shared" si="520"/>
        <v>0.55956164383561646</v>
      </c>
      <c r="AN3595" s="167">
        <f t="shared" si="521"/>
        <v>0.55956164383561646</v>
      </c>
      <c r="AO3595" s="167">
        <v>0</v>
      </c>
      <c r="AP3595" s="167">
        <f t="shared" si="518"/>
        <v>0.55956164383561646</v>
      </c>
      <c r="AQ3595" s="167">
        <f t="shared" si="516"/>
        <v>16.786849315068494</v>
      </c>
      <c r="AR3595" s="193" t="s">
        <v>231</v>
      </c>
      <c r="AS3595" s="194"/>
      <c r="AT3595" s="166" t="s">
        <v>325</v>
      </c>
      <c r="AU3595" s="166" t="s">
        <v>1509</v>
      </c>
      <c r="AV3595" s="679" t="s">
        <v>8832</v>
      </c>
      <c r="AW3595" s="166" t="s">
        <v>234</v>
      </c>
      <c r="AX3595" s="2254"/>
      <c r="AY3595" s="2254"/>
    </row>
    <row r="3596" spans="1:55" s="55" customFormat="1" ht="15.95" customHeight="1" x14ac:dyDescent="0.25">
      <c r="A3596" s="709">
        <v>1080</v>
      </c>
      <c r="B3596" s="434" t="s">
        <v>51</v>
      </c>
      <c r="C3596" s="834" t="s">
        <v>1509</v>
      </c>
      <c r="D3596" s="433" t="s">
        <v>17416</v>
      </c>
      <c r="E3596" s="434" t="s">
        <v>17417</v>
      </c>
      <c r="F3596" s="434" t="s">
        <v>17418</v>
      </c>
      <c r="G3596" s="434" t="s">
        <v>221</v>
      </c>
      <c r="H3596" s="434" t="s">
        <v>219</v>
      </c>
      <c r="I3596" s="434" t="s">
        <v>17419</v>
      </c>
      <c r="J3596" s="434" t="s">
        <v>221</v>
      </c>
      <c r="K3596" s="1368" t="s">
        <v>222</v>
      </c>
      <c r="L3596" s="434" t="s">
        <v>221</v>
      </c>
      <c r="M3596" s="1368" t="s">
        <v>222</v>
      </c>
      <c r="N3596" s="513">
        <v>3.5</v>
      </c>
      <c r="O3596" s="513">
        <v>3.5</v>
      </c>
      <c r="P3596" s="513">
        <v>12.25</v>
      </c>
      <c r="Q3596" s="788">
        <v>1</v>
      </c>
      <c r="R3596" s="712"/>
      <c r="S3596" s="712">
        <v>0</v>
      </c>
      <c r="T3596" s="712"/>
      <c r="U3596" s="712">
        <v>0</v>
      </c>
      <c r="V3596" s="712"/>
      <c r="W3596" s="712">
        <v>1</v>
      </c>
      <c r="X3596" s="712"/>
      <c r="Y3596" s="434" t="s">
        <v>1509</v>
      </c>
      <c r="Z3596" s="434" t="s">
        <v>8836</v>
      </c>
      <c r="AA3596" s="437" t="s">
        <v>8837</v>
      </c>
      <c r="AB3596" s="434" t="s">
        <v>1516</v>
      </c>
      <c r="AC3596" s="434" t="s">
        <v>8838</v>
      </c>
      <c r="AD3596" s="2481" t="s">
        <v>17420</v>
      </c>
      <c r="AE3596" s="434" t="s">
        <v>1506</v>
      </c>
      <c r="AF3596" s="434" t="s">
        <v>8836</v>
      </c>
      <c r="AG3596" s="438">
        <v>1035005911038</v>
      </c>
      <c r="AH3596" s="437" t="s">
        <v>1509</v>
      </c>
      <c r="AI3596" s="743">
        <v>1.48</v>
      </c>
      <c r="AJ3596" s="788">
        <v>38</v>
      </c>
      <c r="AK3596" s="828">
        <f t="shared" si="519"/>
        <v>0.15408219178082191</v>
      </c>
      <c r="AL3596" s="511">
        <v>0</v>
      </c>
      <c r="AM3596" s="745">
        <f t="shared" si="520"/>
        <v>0.15408219178082191</v>
      </c>
      <c r="AN3596" s="511">
        <f t="shared" si="521"/>
        <v>0.15408219178082191</v>
      </c>
      <c r="AO3596" s="511">
        <v>0</v>
      </c>
      <c r="AP3596" s="511">
        <f t="shared" si="518"/>
        <v>0.15408219178082191</v>
      </c>
      <c r="AQ3596" s="511">
        <f>AP3596*30</f>
        <v>4.6224657534246578</v>
      </c>
      <c r="AR3596" s="432" t="s">
        <v>231</v>
      </c>
      <c r="AS3596" s="434" t="s">
        <v>431</v>
      </c>
      <c r="AT3596" s="434" t="s">
        <v>325</v>
      </c>
      <c r="AU3596" s="434" t="s">
        <v>1509</v>
      </c>
      <c r="AV3596" s="943" t="s">
        <v>8840</v>
      </c>
      <c r="AW3596" s="735" t="s">
        <v>18131</v>
      </c>
      <c r="AX3596" s="434" t="s">
        <v>21926</v>
      </c>
      <c r="AY3596" s="868"/>
      <c r="AZ3596" s="434" t="s">
        <v>20416</v>
      </c>
    </row>
    <row r="3597" spans="1:55" s="1395" customFormat="1" ht="15.95" customHeight="1" x14ac:dyDescent="0.25">
      <c r="A3597" s="353">
        <v>1081</v>
      </c>
      <c r="B3597" s="354" t="s">
        <v>51</v>
      </c>
      <c r="C3597" s="366" t="s">
        <v>1509</v>
      </c>
      <c r="D3597" s="363" t="s">
        <v>19425</v>
      </c>
      <c r="E3597" s="354" t="s">
        <v>22138</v>
      </c>
      <c r="F3597" s="354" t="s">
        <v>22139</v>
      </c>
      <c r="G3597" s="354" t="s">
        <v>221</v>
      </c>
      <c r="H3597" s="354" t="s">
        <v>219</v>
      </c>
      <c r="I3597" s="354" t="s">
        <v>220</v>
      </c>
      <c r="J3597" s="354" t="s">
        <v>221</v>
      </c>
      <c r="K3597" s="354" t="s">
        <v>879</v>
      </c>
      <c r="L3597" s="354" t="s">
        <v>317</v>
      </c>
      <c r="M3597" s="354">
        <v>0</v>
      </c>
      <c r="N3597" s="360">
        <v>6</v>
      </c>
      <c r="O3597" s="360">
        <v>5</v>
      </c>
      <c r="P3597" s="360">
        <f>O3597*N3597</f>
        <v>30</v>
      </c>
      <c r="Q3597" s="503">
        <v>0</v>
      </c>
      <c r="R3597" s="357"/>
      <c r="S3597" s="357">
        <v>0</v>
      </c>
      <c r="T3597" s="357"/>
      <c r="U3597" s="357">
        <v>1</v>
      </c>
      <c r="V3597" s="357"/>
      <c r="W3597" s="357">
        <v>1</v>
      </c>
      <c r="X3597" s="357"/>
      <c r="Y3597" s="354" t="s">
        <v>1509</v>
      </c>
      <c r="Z3597" s="354" t="s">
        <v>8844</v>
      </c>
      <c r="AA3597" s="443" t="s">
        <v>22140</v>
      </c>
      <c r="AB3597" s="354" t="s">
        <v>8827</v>
      </c>
      <c r="AC3597" s="354" t="s">
        <v>22141</v>
      </c>
      <c r="AD3597" s="272" t="s">
        <v>22142</v>
      </c>
      <c r="AE3597" s="354" t="s">
        <v>8830</v>
      </c>
      <c r="AF3597" s="354" t="s">
        <v>8844</v>
      </c>
      <c r="AG3597" s="443" t="s">
        <v>22140</v>
      </c>
      <c r="AH3597" s="443" t="s">
        <v>1509</v>
      </c>
      <c r="AI3597" s="360">
        <v>1.48</v>
      </c>
      <c r="AJ3597" s="503">
        <v>180</v>
      </c>
      <c r="AK3597" s="359">
        <f t="shared" si="519"/>
        <v>0.72986301369863005</v>
      </c>
      <c r="AL3597" s="359">
        <v>0</v>
      </c>
      <c r="AM3597" s="361">
        <f t="shared" si="520"/>
        <v>0.72986301369863005</v>
      </c>
      <c r="AN3597" s="359">
        <f t="shared" si="521"/>
        <v>0.72986301369863005</v>
      </c>
      <c r="AO3597" s="359">
        <v>0</v>
      </c>
      <c r="AP3597" s="359">
        <f t="shared" si="518"/>
        <v>0.72986301369863005</v>
      </c>
      <c r="AQ3597" s="359">
        <f>AP3597*30</f>
        <v>21.895890410958902</v>
      </c>
      <c r="AR3597" s="362" t="s">
        <v>231</v>
      </c>
      <c r="AS3597" s="363" t="s">
        <v>431</v>
      </c>
      <c r="AT3597" s="354" t="s">
        <v>325</v>
      </c>
      <c r="AU3597" s="354" t="s">
        <v>1509</v>
      </c>
      <c r="AV3597" s="923" t="s">
        <v>8848</v>
      </c>
      <c r="AW3597" s="354" t="s">
        <v>234</v>
      </c>
      <c r="AX3597" s="447" t="s">
        <v>22143</v>
      </c>
      <c r="AY3597" s="2252"/>
      <c r="AZ3597" s="447" t="s">
        <v>22144</v>
      </c>
    </row>
    <row r="3598" spans="1:55" s="55" customFormat="1" ht="15.95" customHeight="1" x14ac:dyDescent="0.25">
      <c r="A3598" s="182">
        <v>1082</v>
      </c>
      <c r="B3598" s="166" t="s">
        <v>51</v>
      </c>
      <c r="C3598" s="170" t="s">
        <v>1509</v>
      </c>
      <c r="D3598" s="260" t="s">
        <v>19426</v>
      </c>
      <c r="E3598" s="166" t="s">
        <v>8850</v>
      </c>
      <c r="F3598" s="166" t="s">
        <v>8851</v>
      </c>
      <c r="G3598" s="166"/>
      <c r="H3598" s="166" t="s">
        <v>732</v>
      </c>
      <c r="I3598" s="166">
        <v>0</v>
      </c>
      <c r="J3598" s="166" t="s">
        <v>317</v>
      </c>
      <c r="K3598" s="166">
        <v>0</v>
      </c>
      <c r="L3598" s="166" t="s">
        <v>317</v>
      </c>
      <c r="M3598" s="166">
        <v>0</v>
      </c>
      <c r="N3598" s="186">
        <v>5</v>
      </c>
      <c r="O3598" s="186">
        <v>2</v>
      </c>
      <c r="P3598" s="186">
        <v>10</v>
      </c>
      <c r="Q3598" s="184">
        <v>0</v>
      </c>
      <c r="R3598" s="183"/>
      <c r="S3598" s="183">
        <v>0</v>
      </c>
      <c r="T3598" s="183"/>
      <c r="U3598" s="183">
        <v>1</v>
      </c>
      <c r="V3598" s="183">
        <v>1</v>
      </c>
      <c r="W3598" s="183">
        <v>1</v>
      </c>
      <c r="X3598" s="183"/>
      <c r="Y3598" s="166" t="s">
        <v>1509</v>
      </c>
      <c r="Z3598" s="166" t="s">
        <v>8852</v>
      </c>
      <c r="AA3598" s="203" t="s">
        <v>24254</v>
      </c>
      <c r="AB3598" s="166" t="s">
        <v>8854</v>
      </c>
      <c r="AC3598" s="166" t="s">
        <v>8855</v>
      </c>
      <c r="AD3598" s="166" t="s">
        <v>230</v>
      </c>
      <c r="AE3598" s="166" t="s">
        <v>8830</v>
      </c>
      <c r="AF3598" s="166" t="s">
        <v>8852</v>
      </c>
      <c r="AG3598" s="165" t="s">
        <v>24254</v>
      </c>
      <c r="AH3598" s="203" t="s">
        <v>1509</v>
      </c>
      <c r="AI3598" s="186">
        <v>1.48</v>
      </c>
      <c r="AJ3598" s="184">
        <v>88</v>
      </c>
      <c r="AK3598" s="167">
        <f t="shared" si="519"/>
        <v>0.3568219178082192</v>
      </c>
      <c r="AL3598" s="167">
        <v>0</v>
      </c>
      <c r="AM3598" s="187">
        <f t="shared" si="520"/>
        <v>0.3568219178082192</v>
      </c>
      <c r="AN3598" s="167">
        <f t="shared" si="521"/>
        <v>0.3568219178082192</v>
      </c>
      <c r="AO3598" s="167">
        <v>0</v>
      </c>
      <c r="AP3598" s="167">
        <f t="shared" si="518"/>
        <v>0.3568219178082192</v>
      </c>
      <c r="AQ3598" s="167">
        <f t="shared" si="516"/>
        <v>10.704657534246577</v>
      </c>
      <c r="AR3598" s="193" t="s">
        <v>231</v>
      </c>
      <c r="AS3598" s="194"/>
      <c r="AT3598" s="166" t="s">
        <v>325</v>
      </c>
      <c r="AU3598" s="166" t="s">
        <v>1509</v>
      </c>
      <c r="AV3598" s="933" t="s">
        <v>8856</v>
      </c>
      <c r="AW3598" s="166" t="s">
        <v>234</v>
      </c>
      <c r="AX3598" s="2254"/>
      <c r="AY3598" s="2254"/>
    </row>
    <row r="3599" spans="1:55" s="55" customFormat="1" ht="15.95" customHeight="1" x14ac:dyDescent="0.25">
      <c r="A3599" s="353">
        <v>1083</v>
      </c>
      <c r="B3599" s="354" t="s">
        <v>51</v>
      </c>
      <c r="C3599" s="366" t="s">
        <v>1509</v>
      </c>
      <c r="D3599" s="363" t="s">
        <v>18293</v>
      </c>
      <c r="E3599" s="354" t="s">
        <v>18291</v>
      </c>
      <c r="F3599" s="354" t="s">
        <v>18292</v>
      </c>
      <c r="G3599" s="354" t="s">
        <v>221</v>
      </c>
      <c r="H3599" s="354" t="s">
        <v>219</v>
      </c>
      <c r="I3599" s="354" t="s">
        <v>316</v>
      </c>
      <c r="J3599" s="354" t="s">
        <v>221</v>
      </c>
      <c r="K3599" s="354" t="s">
        <v>7095</v>
      </c>
      <c r="L3599" s="354" t="s">
        <v>221</v>
      </c>
      <c r="M3599" s="354" t="s">
        <v>7095</v>
      </c>
      <c r="N3599" s="360">
        <v>7.5</v>
      </c>
      <c r="O3599" s="360">
        <v>2</v>
      </c>
      <c r="P3599" s="360">
        <f>O3599*N3599</f>
        <v>15</v>
      </c>
      <c r="Q3599" s="503">
        <v>5</v>
      </c>
      <c r="R3599" s="357"/>
      <c r="S3599" s="357">
        <v>0</v>
      </c>
      <c r="T3599" s="357"/>
      <c r="U3599" s="357">
        <v>0</v>
      </c>
      <c r="V3599" s="357"/>
      <c r="W3599" s="357">
        <v>1</v>
      </c>
      <c r="X3599" s="357"/>
      <c r="Y3599" s="354" t="s">
        <v>318</v>
      </c>
      <c r="Z3599" s="354" t="s">
        <v>8860</v>
      </c>
      <c r="AA3599" s="443" t="s">
        <v>24284</v>
      </c>
      <c r="AB3599" s="354" t="s">
        <v>8862</v>
      </c>
      <c r="AC3599" s="354" t="s">
        <v>18294</v>
      </c>
      <c r="AD3599" s="354" t="s">
        <v>18295</v>
      </c>
      <c r="AE3599" s="354" t="s">
        <v>5977</v>
      </c>
      <c r="AF3599" s="354" t="s">
        <v>8860</v>
      </c>
      <c r="AG3599" s="358" t="s">
        <v>24285</v>
      </c>
      <c r="AH3599" s="443" t="s">
        <v>3734</v>
      </c>
      <c r="AI3599" s="360">
        <v>1.48</v>
      </c>
      <c r="AJ3599" s="503">
        <v>244</v>
      </c>
      <c r="AK3599" s="359">
        <f t="shared" si="519"/>
        <v>0.98936986301369867</v>
      </c>
      <c r="AL3599" s="359">
        <v>0</v>
      </c>
      <c r="AM3599" s="361">
        <f t="shared" si="520"/>
        <v>0.98936986301369867</v>
      </c>
      <c r="AN3599" s="359">
        <f t="shared" si="521"/>
        <v>0.98936986301369867</v>
      </c>
      <c r="AO3599" s="359">
        <v>0</v>
      </c>
      <c r="AP3599" s="359">
        <f t="shared" si="518"/>
        <v>0.98936986301369867</v>
      </c>
      <c r="AQ3599" s="359">
        <f>AP3599*30</f>
        <v>29.681095890410958</v>
      </c>
      <c r="AR3599" s="362" t="s">
        <v>231</v>
      </c>
      <c r="AS3599" s="363" t="s">
        <v>114</v>
      </c>
      <c r="AT3599" s="354" t="s">
        <v>325</v>
      </c>
      <c r="AU3599" s="354" t="s">
        <v>1509</v>
      </c>
      <c r="AV3599" s="923" t="s">
        <v>8865</v>
      </c>
      <c r="AW3599" s="354" t="s">
        <v>234</v>
      </c>
      <c r="AX3599" s="447" t="s">
        <v>20410</v>
      </c>
      <c r="AY3599" s="2252"/>
      <c r="AZ3599" s="447" t="s">
        <v>20417</v>
      </c>
    </row>
    <row r="3600" spans="1:55" s="55" customFormat="1" ht="15.95" customHeight="1" x14ac:dyDescent="0.25">
      <c r="A3600" s="182">
        <v>1084</v>
      </c>
      <c r="B3600" s="166" t="s">
        <v>51</v>
      </c>
      <c r="C3600" s="170" t="s">
        <v>1509</v>
      </c>
      <c r="D3600" s="194" t="s">
        <v>19427</v>
      </c>
      <c r="E3600" s="166" t="s">
        <v>8867</v>
      </c>
      <c r="F3600" s="166" t="s">
        <v>8868</v>
      </c>
      <c r="G3600" s="166"/>
      <c r="H3600" s="166" t="s">
        <v>219</v>
      </c>
      <c r="I3600" s="166" t="s">
        <v>220</v>
      </c>
      <c r="J3600" s="166" t="s">
        <v>221</v>
      </c>
      <c r="K3600" s="166" t="s">
        <v>879</v>
      </c>
      <c r="L3600" s="166" t="s">
        <v>317</v>
      </c>
      <c r="M3600" s="166">
        <v>0</v>
      </c>
      <c r="N3600" s="186">
        <v>5</v>
      </c>
      <c r="O3600" s="186">
        <v>1.5</v>
      </c>
      <c r="P3600" s="186">
        <v>7.5</v>
      </c>
      <c r="Q3600" s="184">
        <v>0</v>
      </c>
      <c r="R3600" s="183"/>
      <c r="S3600" s="183">
        <v>0</v>
      </c>
      <c r="T3600" s="183"/>
      <c r="U3600" s="183">
        <v>1</v>
      </c>
      <c r="V3600" s="183"/>
      <c r="W3600" s="183">
        <v>1</v>
      </c>
      <c r="X3600" s="183"/>
      <c r="Y3600" s="166" t="s">
        <v>1509</v>
      </c>
      <c r="Z3600" s="166" t="s">
        <v>8869</v>
      </c>
      <c r="AA3600" s="203" t="s">
        <v>24257</v>
      </c>
      <c r="AB3600" s="166" t="s">
        <v>8827</v>
      </c>
      <c r="AC3600" s="166" t="s">
        <v>8871</v>
      </c>
      <c r="AD3600" s="198" t="s">
        <v>8872</v>
      </c>
      <c r="AE3600" s="166" t="s">
        <v>8830</v>
      </c>
      <c r="AF3600" s="166" t="s">
        <v>8869</v>
      </c>
      <c r="AG3600" s="165" t="s">
        <v>24257</v>
      </c>
      <c r="AH3600" s="203" t="s">
        <v>1509</v>
      </c>
      <c r="AI3600" s="186">
        <v>1.48</v>
      </c>
      <c r="AJ3600" s="184">
        <v>200</v>
      </c>
      <c r="AK3600" s="167">
        <f t="shared" si="519"/>
        <v>0.81095890410958904</v>
      </c>
      <c r="AL3600" s="167">
        <v>0</v>
      </c>
      <c r="AM3600" s="187">
        <f t="shared" si="520"/>
        <v>0.81095890410958904</v>
      </c>
      <c r="AN3600" s="167">
        <f t="shared" si="521"/>
        <v>0.81095890410958904</v>
      </c>
      <c r="AO3600" s="167">
        <v>0</v>
      </c>
      <c r="AP3600" s="167">
        <f t="shared" si="518"/>
        <v>0.81095890410958904</v>
      </c>
      <c r="AQ3600" s="167">
        <f t="shared" si="516"/>
        <v>24.328767123287673</v>
      </c>
      <c r="AR3600" s="193" t="s">
        <v>231</v>
      </c>
      <c r="AS3600" s="194"/>
      <c r="AT3600" s="166" t="s">
        <v>325</v>
      </c>
      <c r="AU3600" s="166" t="s">
        <v>1509</v>
      </c>
      <c r="AV3600" s="679" t="s">
        <v>8873</v>
      </c>
      <c r="AW3600" s="166" t="s">
        <v>234</v>
      </c>
      <c r="AX3600" s="2254"/>
      <c r="AY3600" s="2254"/>
    </row>
    <row r="3601" spans="1:52" s="55" customFormat="1" ht="15.95" customHeight="1" x14ac:dyDescent="0.25">
      <c r="A3601" s="182">
        <v>1085</v>
      </c>
      <c r="B3601" s="166" t="s">
        <v>51</v>
      </c>
      <c r="C3601" s="170" t="s">
        <v>1509</v>
      </c>
      <c r="D3601" s="194" t="s">
        <v>19428</v>
      </c>
      <c r="E3601" s="166" t="s">
        <v>8875</v>
      </c>
      <c r="F3601" s="166" t="s">
        <v>8876</v>
      </c>
      <c r="G3601" s="166"/>
      <c r="H3601" s="166" t="s">
        <v>732</v>
      </c>
      <c r="I3601" s="166">
        <v>0</v>
      </c>
      <c r="J3601" s="166" t="s">
        <v>221</v>
      </c>
      <c r="K3601" s="166" t="s">
        <v>879</v>
      </c>
      <c r="L3601" s="166" t="s">
        <v>317</v>
      </c>
      <c r="M3601" s="166">
        <v>0</v>
      </c>
      <c r="N3601" s="186">
        <v>4</v>
      </c>
      <c r="O3601" s="186">
        <v>1.5</v>
      </c>
      <c r="P3601" s="186">
        <v>6</v>
      </c>
      <c r="Q3601" s="184">
        <v>6</v>
      </c>
      <c r="R3601" s="183"/>
      <c r="S3601" s="183">
        <v>0</v>
      </c>
      <c r="T3601" s="183"/>
      <c r="U3601" s="183">
        <v>0</v>
      </c>
      <c r="V3601" s="183"/>
      <c r="W3601" s="183">
        <v>1</v>
      </c>
      <c r="X3601" s="183"/>
      <c r="Y3601" s="166" t="s">
        <v>1509</v>
      </c>
      <c r="Z3601" s="166" t="s">
        <v>8877</v>
      </c>
      <c r="AA3601" s="203" t="s">
        <v>24217</v>
      </c>
      <c r="AB3601" s="166" t="s">
        <v>8779</v>
      </c>
      <c r="AC3601" s="166" t="s">
        <v>8879</v>
      </c>
      <c r="AD3601" s="198" t="s">
        <v>8880</v>
      </c>
      <c r="AE3601" s="166" t="s">
        <v>8782</v>
      </c>
      <c r="AF3601" s="166" t="s">
        <v>8877</v>
      </c>
      <c r="AG3601" s="165" t="s">
        <v>24217</v>
      </c>
      <c r="AH3601" s="203" t="s">
        <v>1509</v>
      </c>
      <c r="AI3601" s="186">
        <v>1.48</v>
      </c>
      <c r="AJ3601" s="184">
        <v>141</v>
      </c>
      <c r="AK3601" s="167">
        <f t="shared" si="519"/>
        <v>0.57172602739726031</v>
      </c>
      <c r="AL3601" s="167">
        <v>0</v>
      </c>
      <c r="AM3601" s="187">
        <f t="shared" si="520"/>
        <v>0.57172602739726031</v>
      </c>
      <c r="AN3601" s="167">
        <f t="shared" si="521"/>
        <v>0.57172602739726031</v>
      </c>
      <c r="AO3601" s="167">
        <v>0</v>
      </c>
      <c r="AP3601" s="167">
        <f t="shared" si="518"/>
        <v>0.57172602739726031</v>
      </c>
      <c r="AQ3601" s="167">
        <f t="shared" si="516"/>
        <v>17.151780821917811</v>
      </c>
      <c r="AR3601" s="193" t="s">
        <v>231</v>
      </c>
      <c r="AS3601" s="194"/>
      <c r="AT3601" s="166" t="s">
        <v>325</v>
      </c>
      <c r="AU3601" s="166" t="s">
        <v>1509</v>
      </c>
      <c r="AV3601" s="679" t="s">
        <v>8881</v>
      </c>
      <c r="AW3601" s="166" t="s">
        <v>234</v>
      </c>
      <c r="AX3601" s="2254"/>
      <c r="AY3601" s="2254"/>
    </row>
    <row r="3602" spans="1:52" s="55" customFormat="1" ht="15.95" customHeight="1" x14ac:dyDescent="0.25">
      <c r="A3602" s="182">
        <v>1086</v>
      </c>
      <c r="B3602" s="166" t="s">
        <v>51</v>
      </c>
      <c r="C3602" s="170" t="s">
        <v>1509</v>
      </c>
      <c r="D3602" s="194" t="s">
        <v>19429</v>
      </c>
      <c r="E3602" s="166" t="s">
        <v>8883</v>
      </c>
      <c r="F3602" s="166" t="s">
        <v>8884</v>
      </c>
      <c r="G3602" s="166"/>
      <c r="H3602" s="166" t="s">
        <v>219</v>
      </c>
      <c r="I3602" s="166" t="s">
        <v>316</v>
      </c>
      <c r="J3602" s="166" t="s">
        <v>221</v>
      </c>
      <c r="K3602" s="166" t="s">
        <v>879</v>
      </c>
      <c r="L3602" s="166" t="s">
        <v>317</v>
      </c>
      <c r="M3602" s="166">
        <v>0</v>
      </c>
      <c r="N3602" s="186">
        <v>4</v>
      </c>
      <c r="O3602" s="186">
        <v>1.5</v>
      </c>
      <c r="P3602" s="186">
        <v>6</v>
      </c>
      <c r="Q3602" s="184">
        <v>2</v>
      </c>
      <c r="R3602" s="183"/>
      <c r="S3602" s="183">
        <v>0</v>
      </c>
      <c r="T3602" s="183"/>
      <c r="U3602" s="183">
        <v>0</v>
      </c>
      <c r="V3602" s="183"/>
      <c r="W3602" s="183">
        <v>1</v>
      </c>
      <c r="X3602" s="183"/>
      <c r="Y3602" s="166" t="s">
        <v>1509</v>
      </c>
      <c r="Z3602" s="166" t="s">
        <v>8885</v>
      </c>
      <c r="AA3602" s="203" t="s">
        <v>24218</v>
      </c>
      <c r="AB3602" s="166" t="s">
        <v>8779</v>
      </c>
      <c r="AC3602" s="166" t="s">
        <v>8887</v>
      </c>
      <c r="AD3602" s="198" t="s">
        <v>8888</v>
      </c>
      <c r="AE3602" s="166" t="s">
        <v>8782</v>
      </c>
      <c r="AF3602" s="166" t="s">
        <v>8885</v>
      </c>
      <c r="AG3602" s="165" t="s">
        <v>24218</v>
      </c>
      <c r="AH3602" s="203" t="s">
        <v>1509</v>
      </c>
      <c r="AI3602" s="186">
        <v>1.48</v>
      </c>
      <c r="AJ3602" s="184">
        <v>188</v>
      </c>
      <c r="AK3602" s="167">
        <f t="shared" si="519"/>
        <v>0.76230136986301378</v>
      </c>
      <c r="AL3602" s="167">
        <v>0</v>
      </c>
      <c r="AM3602" s="187">
        <f t="shared" si="520"/>
        <v>0.76230136986301378</v>
      </c>
      <c r="AN3602" s="167">
        <f t="shared" si="521"/>
        <v>0.76230136986301378</v>
      </c>
      <c r="AO3602" s="167">
        <v>0</v>
      </c>
      <c r="AP3602" s="167">
        <f t="shared" si="518"/>
        <v>0.76230136986301378</v>
      </c>
      <c r="AQ3602" s="167">
        <f t="shared" si="516"/>
        <v>22.869041095890413</v>
      </c>
      <c r="AR3602" s="193" t="s">
        <v>231</v>
      </c>
      <c r="AS3602" s="194"/>
      <c r="AT3602" s="166" t="s">
        <v>325</v>
      </c>
      <c r="AU3602" s="166" t="s">
        <v>1509</v>
      </c>
      <c r="AV3602" s="679" t="s">
        <v>8889</v>
      </c>
      <c r="AW3602" s="166" t="s">
        <v>234</v>
      </c>
      <c r="AX3602" s="2254"/>
      <c r="AY3602" s="2254"/>
    </row>
    <row r="3603" spans="1:52" s="55" customFormat="1" ht="15.95" customHeight="1" x14ac:dyDescent="0.25">
      <c r="A3603" s="182">
        <v>1087</v>
      </c>
      <c r="B3603" s="166" t="s">
        <v>51</v>
      </c>
      <c r="C3603" s="170" t="s">
        <v>1509</v>
      </c>
      <c r="D3603" s="194" t="s">
        <v>19430</v>
      </c>
      <c r="E3603" s="166" t="s">
        <v>8891</v>
      </c>
      <c r="F3603" s="166" t="s">
        <v>8892</v>
      </c>
      <c r="G3603" s="166"/>
      <c r="H3603" s="166" t="s">
        <v>219</v>
      </c>
      <c r="I3603" s="166" t="s">
        <v>316</v>
      </c>
      <c r="J3603" s="166" t="s">
        <v>221</v>
      </c>
      <c r="K3603" s="166" t="s">
        <v>879</v>
      </c>
      <c r="L3603" s="166" t="s">
        <v>221</v>
      </c>
      <c r="M3603" s="166" t="s">
        <v>879</v>
      </c>
      <c r="N3603" s="186">
        <v>11</v>
      </c>
      <c r="O3603" s="186">
        <v>3</v>
      </c>
      <c r="P3603" s="186">
        <v>33</v>
      </c>
      <c r="Q3603" s="184">
        <v>6</v>
      </c>
      <c r="R3603" s="183"/>
      <c r="S3603" s="183">
        <v>0</v>
      </c>
      <c r="T3603" s="183"/>
      <c r="U3603" s="183">
        <v>0</v>
      </c>
      <c r="V3603" s="183"/>
      <c r="W3603" s="183">
        <v>1</v>
      </c>
      <c r="X3603" s="183"/>
      <c r="Y3603" s="166" t="s">
        <v>1509</v>
      </c>
      <c r="Z3603" s="166" t="s">
        <v>8893</v>
      </c>
      <c r="AA3603" s="203" t="s">
        <v>24220</v>
      </c>
      <c r="AB3603" s="166" t="s">
        <v>8895</v>
      </c>
      <c r="AC3603" s="166" t="s">
        <v>8896</v>
      </c>
      <c r="AD3603" s="942" t="s">
        <v>16432</v>
      </c>
      <c r="AE3603" s="166" t="s">
        <v>4153</v>
      </c>
      <c r="AF3603" s="166" t="s">
        <v>8893</v>
      </c>
      <c r="AG3603" s="165" t="s">
        <v>24220</v>
      </c>
      <c r="AH3603" s="203" t="s">
        <v>1509</v>
      </c>
      <c r="AI3603" s="186">
        <v>1.48</v>
      </c>
      <c r="AJ3603" s="184">
        <v>94</v>
      </c>
      <c r="AK3603" s="167">
        <f t="shared" si="519"/>
        <v>0.38115068493150689</v>
      </c>
      <c r="AL3603" s="167">
        <v>0</v>
      </c>
      <c r="AM3603" s="187">
        <f t="shared" si="520"/>
        <v>0.38115068493150689</v>
      </c>
      <c r="AN3603" s="167">
        <f t="shared" si="521"/>
        <v>0.38115068493150689</v>
      </c>
      <c r="AO3603" s="167">
        <v>0</v>
      </c>
      <c r="AP3603" s="167">
        <f t="shared" si="518"/>
        <v>0.38115068493150689</v>
      </c>
      <c r="AQ3603" s="167">
        <f t="shared" si="516"/>
        <v>11.434520547945207</v>
      </c>
      <c r="AR3603" s="193" t="s">
        <v>231</v>
      </c>
      <c r="AS3603" s="194" t="s">
        <v>431</v>
      </c>
      <c r="AT3603" s="166" t="s">
        <v>325</v>
      </c>
      <c r="AU3603" s="166" t="s">
        <v>1509</v>
      </c>
      <c r="AV3603" s="679" t="s">
        <v>8897</v>
      </c>
      <c r="AW3603" s="166" t="s">
        <v>234</v>
      </c>
      <c r="AX3603" s="447" t="s">
        <v>20411</v>
      </c>
      <c r="AY3603" s="2254"/>
      <c r="AZ3603" s="447" t="s">
        <v>20569</v>
      </c>
    </row>
    <row r="3604" spans="1:52" s="55" customFormat="1" ht="15.95" customHeight="1" x14ac:dyDescent="0.25">
      <c r="A3604" s="182">
        <v>1088</v>
      </c>
      <c r="B3604" s="166" t="s">
        <v>51</v>
      </c>
      <c r="C3604" s="170" t="s">
        <v>1509</v>
      </c>
      <c r="D3604" s="194" t="s">
        <v>19431</v>
      </c>
      <c r="E3604" s="166" t="s">
        <v>8899</v>
      </c>
      <c r="F3604" s="166" t="s">
        <v>8900</v>
      </c>
      <c r="G3604" s="166"/>
      <c r="H3604" s="166" t="s">
        <v>732</v>
      </c>
      <c r="I3604" s="166">
        <v>0</v>
      </c>
      <c r="J3604" s="166" t="s">
        <v>221</v>
      </c>
      <c r="K3604" s="166" t="s">
        <v>879</v>
      </c>
      <c r="L3604" s="166" t="s">
        <v>317</v>
      </c>
      <c r="M3604" s="166">
        <v>0</v>
      </c>
      <c r="N3604" s="186">
        <v>2</v>
      </c>
      <c r="O3604" s="186">
        <v>1.5</v>
      </c>
      <c r="P3604" s="186">
        <v>3</v>
      </c>
      <c r="Q3604" s="184">
        <v>2</v>
      </c>
      <c r="R3604" s="183"/>
      <c r="S3604" s="183">
        <v>0</v>
      </c>
      <c r="T3604" s="183"/>
      <c r="U3604" s="183">
        <v>0</v>
      </c>
      <c r="V3604" s="183"/>
      <c r="W3604" s="183">
        <v>1</v>
      </c>
      <c r="X3604" s="183"/>
      <c r="Y3604" s="166" t="s">
        <v>8033</v>
      </c>
      <c r="Z3604" s="166" t="s">
        <v>8901</v>
      </c>
      <c r="AA3604" s="203" t="s">
        <v>24222</v>
      </c>
      <c r="AB3604" s="166" t="s">
        <v>4158</v>
      </c>
      <c r="AC3604" s="166" t="s">
        <v>8903</v>
      </c>
      <c r="AD3604" s="198" t="s">
        <v>8904</v>
      </c>
      <c r="AE3604" s="166" t="s">
        <v>8792</v>
      </c>
      <c r="AF3604" s="166" t="s">
        <v>8901</v>
      </c>
      <c r="AG3604" s="165" t="s">
        <v>24222</v>
      </c>
      <c r="AH3604" s="203" t="s">
        <v>8037</v>
      </c>
      <c r="AI3604" s="186">
        <v>1.48</v>
      </c>
      <c r="AJ3604" s="184">
        <v>103</v>
      </c>
      <c r="AK3604" s="167">
        <f t="shared" si="519"/>
        <v>0.41764383561643836</v>
      </c>
      <c r="AL3604" s="167">
        <v>0</v>
      </c>
      <c r="AM3604" s="187">
        <f t="shared" si="520"/>
        <v>0.41764383561643836</v>
      </c>
      <c r="AN3604" s="167">
        <f t="shared" si="521"/>
        <v>0.41764383561643836</v>
      </c>
      <c r="AO3604" s="167">
        <v>0</v>
      </c>
      <c r="AP3604" s="167">
        <f t="shared" si="518"/>
        <v>0.41764383561643836</v>
      </c>
      <c r="AQ3604" s="167">
        <f t="shared" si="516"/>
        <v>12.529315068493151</v>
      </c>
      <c r="AR3604" s="193" t="s">
        <v>231</v>
      </c>
      <c r="AS3604" s="194"/>
      <c r="AT3604" s="166" t="s">
        <v>325</v>
      </c>
      <c r="AU3604" s="166" t="s">
        <v>1509</v>
      </c>
      <c r="AV3604" s="679" t="s">
        <v>8905</v>
      </c>
      <c r="AW3604" s="166" t="s">
        <v>234</v>
      </c>
      <c r="AX3604" s="2254"/>
      <c r="AY3604" s="2254"/>
    </row>
    <row r="3605" spans="1:52" s="55" customFormat="1" ht="15.95" customHeight="1" x14ac:dyDescent="0.25">
      <c r="A3605" s="353">
        <v>1089</v>
      </c>
      <c r="B3605" s="354" t="s">
        <v>51</v>
      </c>
      <c r="C3605" s="366" t="s">
        <v>1509</v>
      </c>
      <c r="D3605" s="363" t="s">
        <v>17170</v>
      </c>
      <c r="E3605" s="354" t="s">
        <v>17171</v>
      </c>
      <c r="F3605" s="354" t="s">
        <v>17172</v>
      </c>
      <c r="G3605" s="354" t="s">
        <v>221</v>
      </c>
      <c r="H3605" s="354" t="s">
        <v>219</v>
      </c>
      <c r="I3605" s="354" t="s">
        <v>17173</v>
      </c>
      <c r="J3605" s="354" t="s">
        <v>221</v>
      </c>
      <c r="K3605" s="354" t="s">
        <v>879</v>
      </c>
      <c r="L3605" s="272" t="s">
        <v>221</v>
      </c>
      <c r="M3605" s="272" t="s">
        <v>222</v>
      </c>
      <c r="N3605" s="360">
        <v>4.5999999999999996</v>
      </c>
      <c r="O3605" s="360">
        <v>2</v>
      </c>
      <c r="P3605" s="360">
        <v>9.1999999999999993</v>
      </c>
      <c r="Q3605" s="503">
        <v>2</v>
      </c>
      <c r="R3605" s="357"/>
      <c r="S3605" s="357">
        <v>1</v>
      </c>
      <c r="T3605" s="357"/>
      <c r="U3605" s="357">
        <v>0</v>
      </c>
      <c r="V3605" s="357"/>
      <c r="W3605" s="357">
        <v>1</v>
      </c>
      <c r="X3605" s="357"/>
      <c r="Y3605" s="354" t="s">
        <v>1509</v>
      </c>
      <c r="Z3605" s="354" t="s">
        <v>8852</v>
      </c>
      <c r="AA3605" s="443" t="s">
        <v>24223</v>
      </c>
      <c r="AB3605" s="354" t="s">
        <v>8910</v>
      </c>
      <c r="AC3605" s="354" t="s">
        <v>17174</v>
      </c>
      <c r="AD3605" s="2473" t="s">
        <v>17175</v>
      </c>
      <c r="AE3605" s="354" t="s">
        <v>5920</v>
      </c>
      <c r="AF3605" s="354" t="s">
        <v>8852</v>
      </c>
      <c r="AG3605" s="358" t="s">
        <v>24223</v>
      </c>
      <c r="AH3605" s="443" t="s">
        <v>1509</v>
      </c>
      <c r="AI3605" s="360">
        <v>1.48</v>
      </c>
      <c r="AJ3605" s="503">
        <v>123</v>
      </c>
      <c r="AK3605" s="359">
        <f t="shared" si="519"/>
        <v>0.49873972602739725</v>
      </c>
      <c r="AL3605" s="359">
        <v>0</v>
      </c>
      <c r="AM3605" s="361">
        <f t="shared" si="520"/>
        <v>0.49873972602739725</v>
      </c>
      <c r="AN3605" s="359">
        <f t="shared" si="521"/>
        <v>0.49873972602739725</v>
      </c>
      <c r="AO3605" s="359">
        <v>0</v>
      </c>
      <c r="AP3605" s="359">
        <f t="shared" si="518"/>
        <v>0.49873972602739725</v>
      </c>
      <c r="AQ3605" s="359">
        <f>AP3605*30</f>
        <v>14.962191780821918</v>
      </c>
      <c r="AR3605" s="362" t="s">
        <v>231</v>
      </c>
      <c r="AS3605" s="194" t="s">
        <v>431</v>
      </c>
      <c r="AT3605" s="166" t="s">
        <v>325</v>
      </c>
      <c r="AU3605" s="166" t="s">
        <v>1509</v>
      </c>
      <c r="AV3605" s="679" t="s">
        <v>8912</v>
      </c>
      <c r="AW3605" s="166" t="s">
        <v>234</v>
      </c>
      <c r="AX3605" s="447" t="s">
        <v>20412</v>
      </c>
      <c r="AY3605" s="2252"/>
      <c r="AZ3605" s="447" t="s">
        <v>20568</v>
      </c>
    </row>
    <row r="3606" spans="1:52" s="55" customFormat="1" ht="15.95" customHeight="1" x14ac:dyDescent="0.25">
      <c r="A3606" s="182">
        <v>1090</v>
      </c>
      <c r="B3606" s="166" t="s">
        <v>51</v>
      </c>
      <c r="C3606" s="170" t="s">
        <v>1509</v>
      </c>
      <c r="D3606" s="194" t="s">
        <v>19432</v>
      </c>
      <c r="E3606" s="166" t="s">
        <v>8914</v>
      </c>
      <c r="F3606" s="166" t="s">
        <v>8915</v>
      </c>
      <c r="G3606" s="166"/>
      <c r="H3606" s="166" t="s">
        <v>732</v>
      </c>
      <c r="I3606" s="166">
        <v>0</v>
      </c>
      <c r="J3606" s="166" t="s">
        <v>317</v>
      </c>
      <c r="K3606" s="166">
        <v>0</v>
      </c>
      <c r="L3606" s="166" t="s">
        <v>317</v>
      </c>
      <c r="M3606" s="166">
        <v>0</v>
      </c>
      <c r="N3606" s="186">
        <v>2</v>
      </c>
      <c r="O3606" s="186">
        <v>1.5</v>
      </c>
      <c r="P3606" s="186">
        <v>3</v>
      </c>
      <c r="Q3606" s="184">
        <v>2</v>
      </c>
      <c r="R3606" s="183"/>
      <c r="S3606" s="183">
        <v>1</v>
      </c>
      <c r="T3606" s="183" t="s">
        <v>8916</v>
      </c>
      <c r="U3606" s="183">
        <v>1</v>
      </c>
      <c r="V3606" s="183"/>
      <c r="W3606" s="183"/>
      <c r="X3606" s="183"/>
      <c r="Y3606" s="166" t="s">
        <v>1509</v>
      </c>
      <c r="Z3606" s="166" t="s">
        <v>1508</v>
      </c>
      <c r="AA3606" s="203" t="s">
        <v>24224</v>
      </c>
      <c r="AB3606" s="166" t="s">
        <v>8910</v>
      </c>
      <c r="AC3606" s="166" t="s">
        <v>8918</v>
      </c>
      <c r="AD3606" s="198" t="s">
        <v>8919</v>
      </c>
      <c r="AE3606" s="166" t="s">
        <v>5920</v>
      </c>
      <c r="AF3606" s="166" t="s">
        <v>1508</v>
      </c>
      <c r="AG3606" s="165" t="s">
        <v>24224</v>
      </c>
      <c r="AH3606" s="203" t="s">
        <v>1509</v>
      </c>
      <c r="AI3606" s="186">
        <v>1.48</v>
      </c>
      <c r="AJ3606" s="184">
        <v>186</v>
      </c>
      <c r="AK3606" s="167">
        <f t="shared" si="519"/>
        <v>0.75419178082191773</v>
      </c>
      <c r="AL3606" s="167">
        <v>0</v>
      </c>
      <c r="AM3606" s="187">
        <f t="shared" si="520"/>
        <v>0.75419178082191773</v>
      </c>
      <c r="AN3606" s="167">
        <f t="shared" si="521"/>
        <v>0.75419178082191773</v>
      </c>
      <c r="AO3606" s="167">
        <v>0</v>
      </c>
      <c r="AP3606" s="167">
        <f t="shared" si="518"/>
        <v>0.75419178082191773</v>
      </c>
      <c r="AQ3606" s="167">
        <f t="shared" si="516"/>
        <v>22.625753424657532</v>
      </c>
      <c r="AR3606" s="193" t="s">
        <v>231</v>
      </c>
      <c r="AS3606" s="194"/>
      <c r="AT3606" s="166" t="s">
        <v>325</v>
      </c>
      <c r="AU3606" s="166" t="s">
        <v>1509</v>
      </c>
      <c r="AV3606" s="679" t="s">
        <v>8920</v>
      </c>
      <c r="AW3606" s="166" t="s">
        <v>234</v>
      </c>
      <c r="AX3606" s="2254"/>
      <c r="AY3606" s="2254"/>
    </row>
    <row r="3607" spans="1:52" s="55" customFormat="1" ht="15.95" customHeight="1" x14ac:dyDescent="0.25">
      <c r="A3607" s="182">
        <v>1091</v>
      </c>
      <c r="B3607" s="166" t="s">
        <v>51</v>
      </c>
      <c r="C3607" s="170" t="s">
        <v>1509</v>
      </c>
      <c r="D3607" s="194" t="s">
        <v>19433</v>
      </c>
      <c r="E3607" s="166" t="s">
        <v>8922</v>
      </c>
      <c r="F3607" s="166" t="s">
        <v>8923</v>
      </c>
      <c r="G3607" s="166"/>
      <c r="H3607" s="166" t="s">
        <v>219</v>
      </c>
      <c r="I3607" s="166" t="s">
        <v>316</v>
      </c>
      <c r="J3607" s="166" t="s">
        <v>317</v>
      </c>
      <c r="K3607" s="166">
        <v>0</v>
      </c>
      <c r="L3607" s="166" t="s">
        <v>317</v>
      </c>
      <c r="M3607" s="166">
        <v>0</v>
      </c>
      <c r="N3607" s="186">
        <v>2</v>
      </c>
      <c r="O3607" s="186">
        <v>1.5</v>
      </c>
      <c r="P3607" s="186">
        <v>3</v>
      </c>
      <c r="Q3607" s="184">
        <v>2</v>
      </c>
      <c r="R3607" s="183"/>
      <c r="S3607" s="183">
        <v>0</v>
      </c>
      <c r="T3607" s="183"/>
      <c r="U3607" s="183">
        <v>0</v>
      </c>
      <c r="V3607" s="183"/>
      <c r="W3607" s="183">
        <v>1</v>
      </c>
      <c r="X3607" s="183"/>
      <c r="Y3607" s="166" t="s">
        <v>24171</v>
      </c>
      <c r="Z3607" s="166" t="s">
        <v>24230</v>
      </c>
      <c r="AA3607" s="203" t="s">
        <v>24228</v>
      </c>
      <c r="AB3607" s="166" t="s">
        <v>8926</v>
      </c>
      <c r="AC3607" s="166" t="s">
        <v>8927</v>
      </c>
      <c r="AD3607" s="198" t="s">
        <v>8928</v>
      </c>
      <c r="AE3607" s="166" t="s">
        <v>8802</v>
      </c>
      <c r="AF3607" s="166" t="s">
        <v>24229</v>
      </c>
      <c r="AG3607" s="165" t="s">
        <v>24228</v>
      </c>
      <c r="AH3607" s="203" t="s">
        <v>1509</v>
      </c>
      <c r="AI3607" s="186">
        <v>1.48</v>
      </c>
      <c r="AJ3607" s="184">
        <v>44</v>
      </c>
      <c r="AK3607" s="167">
        <f t="shared" si="519"/>
        <v>0.1784109589041096</v>
      </c>
      <c r="AL3607" s="167">
        <v>0</v>
      </c>
      <c r="AM3607" s="187">
        <f t="shared" si="520"/>
        <v>0.1784109589041096</v>
      </c>
      <c r="AN3607" s="167">
        <f t="shared" si="521"/>
        <v>0.1784109589041096</v>
      </c>
      <c r="AO3607" s="167">
        <v>0</v>
      </c>
      <c r="AP3607" s="167">
        <f t="shared" ref="AP3607:AP3631" si="522">AN3607+AO3607</f>
        <v>0.1784109589041096</v>
      </c>
      <c r="AQ3607" s="167">
        <f t="shared" si="516"/>
        <v>5.3523287671232884</v>
      </c>
      <c r="AR3607" s="193" t="s">
        <v>231</v>
      </c>
      <c r="AS3607" s="194"/>
      <c r="AT3607" s="166" t="s">
        <v>325</v>
      </c>
      <c r="AU3607" s="166" t="s">
        <v>1509</v>
      </c>
      <c r="AV3607" s="679" t="s">
        <v>8929</v>
      </c>
      <c r="AW3607" s="166" t="s">
        <v>234</v>
      </c>
      <c r="AX3607" s="2254"/>
      <c r="AY3607" s="2254"/>
    </row>
    <row r="3608" spans="1:52" s="55" customFormat="1" ht="15.95" customHeight="1" x14ac:dyDescent="0.25">
      <c r="A3608" s="182">
        <v>1092</v>
      </c>
      <c r="B3608" s="166" t="s">
        <v>51</v>
      </c>
      <c r="C3608" s="170" t="s">
        <v>1509</v>
      </c>
      <c r="D3608" s="194" t="s">
        <v>19434</v>
      </c>
      <c r="E3608" s="166" t="s">
        <v>8931</v>
      </c>
      <c r="F3608" s="166" t="s">
        <v>8932</v>
      </c>
      <c r="G3608" s="166"/>
      <c r="H3608" s="166" t="s">
        <v>219</v>
      </c>
      <c r="I3608" s="166" t="s">
        <v>220</v>
      </c>
      <c r="J3608" s="166" t="s">
        <v>221</v>
      </c>
      <c r="K3608" s="166" t="s">
        <v>879</v>
      </c>
      <c r="L3608" s="166" t="s">
        <v>317</v>
      </c>
      <c r="M3608" s="166">
        <v>0</v>
      </c>
      <c r="N3608" s="186">
        <v>2</v>
      </c>
      <c r="O3608" s="186">
        <v>1.5</v>
      </c>
      <c r="P3608" s="186">
        <v>3</v>
      </c>
      <c r="Q3608" s="184">
        <v>7</v>
      </c>
      <c r="R3608" s="183"/>
      <c r="S3608" s="183">
        <v>0</v>
      </c>
      <c r="T3608" s="183"/>
      <c r="U3608" s="183">
        <v>0</v>
      </c>
      <c r="V3608" s="183"/>
      <c r="W3608" s="183">
        <v>1</v>
      </c>
      <c r="X3608" s="183"/>
      <c r="Y3608" s="166" t="s">
        <v>1509</v>
      </c>
      <c r="Z3608" s="166" t="s">
        <v>7828</v>
      </c>
      <c r="AA3608" s="203" t="s">
        <v>24227</v>
      </c>
      <c r="AB3608" s="166" t="s">
        <v>8799</v>
      </c>
      <c r="AC3608" s="166" t="s">
        <v>8934</v>
      </c>
      <c r="AD3608" s="198" t="s">
        <v>8935</v>
      </c>
      <c r="AE3608" s="166" t="s">
        <v>8802</v>
      </c>
      <c r="AF3608" s="166" t="s">
        <v>7828</v>
      </c>
      <c r="AG3608" s="165" t="s">
        <v>24227</v>
      </c>
      <c r="AH3608" s="203" t="s">
        <v>1509</v>
      </c>
      <c r="AI3608" s="186">
        <v>1.48</v>
      </c>
      <c r="AJ3608" s="184">
        <v>174</v>
      </c>
      <c r="AK3608" s="167">
        <f t="shared" si="519"/>
        <v>0.70553424657534236</v>
      </c>
      <c r="AL3608" s="167">
        <v>0</v>
      </c>
      <c r="AM3608" s="187">
        <f t="shared" si="520"/>
        <v>0.70553424657534236</v>
      </c>
      <c r="AN3608" s="167">
        <f t="shared" si="521"/>
        <v>0.70553424657534236</v>
      </c>
      <c r="AO3608" s="167">
        <v>0</v>
      </c>
      <c r="AP3608" s="167">
        <f t="shared" si="522"/>
        <v>0.70553424657534236</v>
      </c>
      <c r="AQ3608" s="167">
        <f t="shared" si="516"/>
        <v>21.166027397260272</v>
      </c>
      <c r="AR3608" s="193" t="s">
        <v>231</v>
      </c>
      <c r="AS3608" s="194"/>
      <c r="AT3608" s="166" t="s">
        <v>325</v>
      </c>
      <c r="AU3608" s="166" t="s">
        <v>1509</v>
      </c>
      <c r="AV3608" s="679" t="s">
        <v>8936</v>
      </c>
      <c r="AW3608" s="166" t="s">
        <v>234</v>
      </c>
      <c r="AX3608" s="2254"/>
      <c r="AY3608" s="2254"/>
    </row>
    <row r="3609" spans="1:52" s="55" customFormat="1" ht="15.95" customHeight="1" x14ac:dyDescent="0.25">
      <c r="A3609" s="353">
        <v>1093</v>
      </c>
      <c r="B3609" s="354" t="s">
        <v>51</v>
      </c>
      <c r="C3609" s="366" t="s">
        <v>1509</v>
      </c>
      <c r="D3609" s="363" t="s">
        <v>18391</v>
      </c>
      <c r="E3609" s="354" t="s">
        <v>18392</v>
      </c>
      <c r="F3609" s="354" t="s">
        <v>18393</v>
      </c>
      <c r="G3609" s="354" t="s">
        <v>221</v>
      </c>
      <c r="H3609" s="354" t="s">
        <v>219</v>
      </c>
      <c r="I3609" s="354" t="s">
        <v>484</v>
      </c>
      <c r="J3609" s="354" t="s">
        <v>221</v>
      </c>
      <c r="K3609" s="354" t="s">
        <v>222</v>
      </c>
      <c r="L3609" s="272" t="s">
        <v>221</v>
      </c>
      <c r="M3609" s="272" t="s">
        <v>879</v>
      </c>
      <c r="N3609" s="360">
        <v>10</v>
      </c>
      <c r="O3609" s="360">
        <v>2.5</v>
      </c>
      <c r="P3609" s="360">
        <f>O3609*N3609</f>
        <v>25</v>
      </c>
      <c r="Q3609" s="503">
        <v>4</v>
      </c>
      <c r="R3609" s="357"/>
      <c r="S3609" s="357">
        <v>0</v>
      </c>
      <c r="T3609" s="357"/>
      <c r="U3609" s="357">
        <v>0</v>
      </c>
      <c r="V3609" s="357"/>
      <c r="W3609" s="357">
        <v>1</v>
      </c>
      <c r="X3609" s="357"/>
      <c r="Y3609" s="354" t="s">
        <v>1509</v>
      </c>
      <c r="Z3609" s="354" t="s">
        <v>18394</v>
      </c>
      <c r="AA3609" s="443" t="s">
        <v>24226</v>
      </c>
      <c r="AB3609" s="354" t="s">
        <v>8799</v>
      </c>
      <c r="AC3609" s="354" t="s">
        <v>8942</v>
      </c>
      <c r="AD3609" s="1152" t="s">
        <v>8943</v>
      </c>
      <c r="AE3609" s="354" t="s">
        <v>8802</v>
      </c>
      <c r="AF3609" s="354" t="s">
        <v>18394</v>
      </c>
      <c r="AG3609" s="358" t="s">
        <v>24226</v>
      </c>
      <c r="AH3609" s="443" t="s">
        <v>1509</v>
      </c>
      <c r="AI3609" s="360">
        <v>1.48</v>
      </c>
      <c r="AJ3609" s="503">
        <v>213</v>
      </c>
      <c r="AK3609" s="359">
        <f t="shared" si="519"/>
        <v>0.86367123287671232</v>
      </c>
      <c r="AL3609" s="359">
        <v>0</v>
      </c>
      <c r="AM3609" s="361">
        <f t="shared" si="520"/>
        <v>0.86367123287671232</v>
      </c>
      <c r="AN3609" s="359">
        <f t="shared" si="521"/>
        <v>0.86367123287671232</v>
      </c>
      <c r="AO3609" s="359">
        <v>0</v>
      </c>
      <c r="AP3609" s="359">
        <f t="shared" si="522"/>
        <v>0.86367123287671232</v>
      </c>
      <c r="AQ3609" s="359">
        <f>AP3609*30</f>
        <v>25.910136986301371</v>
      </c>
      <c r="AR3609" s="362" t="s">
        <v>231</v>
      </c>
      <c r="AS3609" s="363" t="s">
        <v>431</v>
      </c>
      <c r="AT3609" s="354" t="s">
        <v>325</v>
      </c>
      <c r="AU3609" s="354" t="s">
        <v>1509</v>
      </c>
      <c r="AV3609" s="923" t="s">
        <v>8944</v>
      </c>
      <c r="AW3609" s="354" t="s">
        <v>234</v>
      </c>
      <c r="AX3609" s="2408" t="s">
        <v>18395</v>
      </c>
      <c r="AY3609" s="1395"/>
      <c r="AZ3609" s="1233" t="s">
        <v>18396</v>
      </c>
    </row>
    <row r="3610" spans="1:52" s="55" customFormat="1" ht="15.95" customHeight="1" x14ac:dyDescent="0.25">
      <c r="A3610" s="182">
        <v>1094</v>
      </c>
      <c r="B3610" s="166" t="s">
        <v>51</v>
      </c>
      <c r="C3610" s="170" t="s">
        <v>1509</v>
      </c>
      <c r="D3610" s="194" t="s">
        <v>19435</v>
      </c>
      <c r="E3610" s="166" t="s">
        <v>8946</v>
      </c>
      <c r="F3610" s="166" t="s">
        <v>8947</v>
      </c>
      <c r="G3610" s="166"/>
      <c r="H3610" s="166" t="s">
        <v>219</v>
      </c>
      <c r="I3610" s="166" t="s">
        <v>220</v>
      </c>
      <c r="J3610" s="166" t="s">
        <v>221</v>
      </c>
      <c r="K3610" s="166" t="s">
        <v>879</v>
      </c>
      <c r="L3610" s="198" t="s">
        <v>221</v>
      </c>
      <c r="M3610" s="198" t="s">
        <v>879</v>
      </c>
      <c r="N3610" s="186">
        <v>2</v>
      </c>
      <c r="O3610" s="186">
        <v>1.5</v>
      </c>
      <c r="P3610" s="186">
        <v>3</v>
      </c>
      <c r="Q3610" s="184">
        <v>1</v>
      </c>
      <c r="R3610" s="183"/>
      <c r="S3610" s="183">
        <v>0</v>
      </c>
      <c r="T3610" s="183"/>
      <c r="U3610" s="183">
        <v>0</v>
      </c>
      <c r="V3610" s="183"/>
      <c r="W3610" s="183">
        <v>1</v>
      </c>
      <c r="X3610" s="183"/>
      <c r="Y3610" s="166" t="s">
        <v>1509</v>
      </c>
      <c r="Z3610" s="166" t="s">
        <v>8948</v>
      </c>
      <c r="AA3610" s="203" t="s">
        <v>24231</v>
      </c>
      <c r="AB3610" s="166" t="s">
        <v>8799</v>
      </c>
      <c r="AC3610" s="166" t="s">
        <v>25225</v>
      </c>
      <c r="AD3610" s="198" t="s">
        <v>8950</v>
      </c>
      <c r="AE3610" s="166" t="s">
        <v>8802</v>
      </c>
      <c r="AF3610" s="166" t="s">
        <v>8951</v>
      </c>
      <c r="AG3610" s="165" t="s">
        <v>24231</v>
      </c>
      <c r="AH3610" s="203" t="s">
        <v>1509</v>
      </c>
      <c r="AI3610" s="186">
        <v>1.48</v>
      </c>
      <c r="AJ3610" s="184">
        <v>39</v>
      </c>
      <c r="AK3610" s="167">
        <f t="shared" si="519"/>
        <v>0.15813698630136985</v>
      </c>
      <c r="AL3610" s="167">
        <v>0</v>
      </c>
      <c r="AM3610" s="187">
        <f t="shared" si="520"/>
        <v>0.15813698630136985</v>
      </c>
      <c r="AN3610" s="167">
        <f t="shared" si="521"/>
        <v>0.15813698630136985</v>
      </c>
      <c r="AO3610" s="167">
        <v>0</v>
      </c>
      <c r="AP3610" s="167">
        <f t="shared" si="522"/>
        <v>0.15813698630136985</v>
      </c>
      <c r="AQ3610" s="167">
        <f t="shared" si="516"/>
        <v>4.7441095890410958</v>
      </c>
      <c r="AR3610" s="193" t="s">
        <v>231</v>
      </c>
      <c r="AS3610" s="194" t="s">
        <v>431</v>
      </c>
      <c r="AT3610" s="166" t="s">
        <v>325</v>
      </c>
      <c r="AU3610" s="166" t="s">
        <v>1509</v>
      </c>
      <c r="AV3610" s="679" t="s">
        <v>8952</v>
      </c>
      <c r="AW3610" s="166" t="s">
        <v>234</v>
      </c>
      <c r="AX3610" s="2254"/>
      <c r="AY3610" s="2254"/>
      <c r="AZ3610" s="2254"/>
    </row>
    <row r="3611" spans="1:52" s="55" customFormat="1" ht="15.95" customHeight="1" x14ac:dyDescent="0.25">
      <c r="A3611" s="182">
        <v>1095</v>
      </c>
      <c r="B3611" s="166" t="s">
        <v>51</v>
      </c>
      <c r="C3611" s="170" t="s">
        <v>1509</v>
      </c>
      <c r="D3611" s="194" t="s">
        <v>19436</v>
      </c>
      <c r="E3611" s="166" t="s">
        <v>8954</v>
      </c>
      <c r="F3611" s="166" t="s">
        <v>8955</v>
      </c>
      <c r="G3611" s="166"/>
      <c r="H3611" s="166" t="s">
        <v>732</v>
      </c>
      <c r="I3611" s="166">
        <v>0</v>
      </c>
      <c r="J3611" s="166" t="s">
        <v>317</v>
      </c>
      <c r="K3611" s="166">
        <v>0</v>
      </c>
      <c r="L3611" s="166" t="s">
        <v>317</v>
      </c>
      <c r="M3611" s="166">
        <v>0</v>
      </c>
      <c r="N3611" s="186">
        <v>2</v>
      </c>
      <c r="O3611" s="186">
        <v>1.5</v>
      </c>
      <c r="P3611" s="186">
        <v>3</v>
      </c>
      <c r="Q3611" s="184">
        <v>1</v>
      </c>
      <c r="R3611" s="183"/>
      <c r="S3611" s="183">
        <v>1</v>
      </c>
      <c r="T3611" s="183" t="s">
        <v>8956</v>
      </c>
      <c r="U3611" s="183">
        <v>0</v>
      </c>
      <c r="V3611" s="183"/>
      <c r="W3611" s="183"/>
      <c r="X3611" s="183"/>
      <c r="Y3611" s="166" t="s">
        <v>1509</v>
      </c>
      <c r="Z3611" s="166" t="s">
        <v>8852</v>
      </c>
      <c r="AA3611" s="203" t="s">
        <v>24240</v>
      </c>
      <c r="AB3611" s="166" t="s">
        <v>8809</v>
      </c>
      <c r="AC3611" s="166" t="s">
        <v>8958</v>
      </c>
      <c r="AD3611" s="166" t="s">
        <v>230</v>
      </c>
      <c r="AE3611" s="166" t="s">
        <v>8811</v>
      </c>
      <c r="AF3611" s="166" t="s">
        <v>8852</v>
      </c>
      <c r="AG3611" s="165" t="s">
        <v>24240</v>
      </c>
      <c r="AH3611" s="203" t="s">
        <v>1509</v>
      </c>
      <c r="AI3611" s="186">
        <v>1.48</v>
      </c>
      <c r="AJ3611" s="184">
        <v>54</v>
      </c>
      <c r="AK3611" s="167">
        <f t="shared" si="519"/>
        <v>0.21895890410958904</v>
      </c>
      <c r="AL3611" s="167">
        <v>0</v>
      </c>
      <c r="AM3611" s="187">
        <f t="shared" si="520"/>
        <v>0.21895890410958904</v>
      </c>
      <c r="AN3611" s="167">
        <f t="shared" si="521"/>
        <v>0.21895890410958904</v>
      </c>
      <c r="AO3611" s="167">
        <v>0</v>
      </c>
      <c r="AP3611" s="167">
        <f t="shared" si="522"/>
        <v>0.21895890410958904</v>
      </c>
      <c r="AQ3611" s="167">
        <f t="shared" si="516"/>
        <v>6.568767123287671</v>
      </c>
      <c r="AR3611" s="193" t="s">
        <v>231</v>
      </c>
      <c r="AS3611" s="194"/>
      <c r="AT3611" s="166" t="s">
        <v>325</v>
      </c>
      <c r="AU3611" s="166" t="s">
        <v>1509</v>
      </c>
      <c r="AV3611" s="679" t="s">
        <v>8959</v>
      </c>
      <c r="AW3611" s="166" t="s">
        <v>234</v>
      </c>
      <c r="AX3611" s="2254"/>
      <c r="AY3611" s="2254"/>
      <c r="AZ3611" s="2254"/>
    </row>
    <row r="3612" spans="1:52" s="55" customFormat="1" ht="15.95" customHeight="1" x14ac:dyDescent="0.25">
      <c r="A3612" s="182">
        <v>1096</v>
      </c>
      <c r="B3612" s="166" t="s">
        <v>51</v>
      </c>
      <c r="C3612" s="170" t="s">
        <v>1509</v>
      </c>
      <c r="D3612" s="194" t="s">
        <v>24243</v>
      </c>
      <c r="E3612" s="166" t="s">
        <v>8961</v>
      </c>
      <c r="F3612" s="166" t="s">
        <v>8962</v>
      </c>
      <c r="G3612" s="166"/>
      <c r="H3612" s="166" t="s">
        <v>219</v>
      </c>
      <c r="I3612" s="166" t="s">
        <v>316</v>
      </c>
      <c r="J3612" s="166" t="s">
        <v>317</v>
      </c>
      <c r="K3612" s="166">
        <v>0</v>
      </c>
      <c r="L3612" s="166" t="s">
        <v>317</v>
      </c>
      <c r="M3612" s="166">
        <v>0</v>
      </c>
      <c r="N3612" s="186">
        <v>4</v>
      </c>
      <c r="O3612" s="186">
        <v>2</v>
      </c>
      <c r="P3612" s="186">
        <v>8</v>
      </c>
      <c r="Q3612" s="184">
        <v>5</v>
      </c>
      <c r="R3612" s="183"/>
      <c r="S3612" s="183">
        <v>0</v>
      </c>
      <c r="T3612" s="183"/>
      <c r="U3612" s="183">
        <v>0</v>
      </c>
      <c r="V3612" s="183"/>
      <c r="W3612" s="183">
        <v>1</v>
      </c>
      <c r="X3612" s="183"/>
      <c r="Y3612" s="166" t="s">
        <v>1509</v>
      </c>
      <c r="Z3612" s="166" t="s">
        <v>8963</v>
      </c>
      <c r="AA3612" s="203" t="s">
        <v>24242</v>
      </c>
      <c r="AB3612" s="166" t="s">
        <v>8965</v>
      </c>
      <c r="AC3612" s="166" t="s">
        <v>8966</v>
      </c>
      <c r="AD3612" s="198" t="s">
        <v>8967</v>
      </c>
      <c r="AE3612" s="166" t="s">
        <v>8968</v>
      </c>
      <c r="AF3612" s="166" t="s">
        <v>8963</v>
      </c>
      <c r="AG3612" s="165" t="s">
        <v>24242</v>
      </c>
      <c r="AH3612" s="203" t="s">
        <v>1509</v>
      </c>
      <c r="AI3612" s="186">
        <v>1.48</v>
      </c>
      <c r="AJ3612" s="184">
        <v>191</v>
      </c>
      <c r="AK3612" s="167">
        <f t="shared" si="519"/>
        <v>0.77446575342465751</v>
      </c>
      <c r="AL3612" s="167">
        <v>0</v>
      </c>
      <c r="AM3612" s="187">
        <f t="shared" si="520"/>
        <v>0.77446575342465751</v>
      </c>
      <c r="AN3612" s="167">
        <f t="shared" si="521"/>
        <v>0.77446575342465751</v>
      </c>
      <c r="AO3612" s="167">
        <v>0</v>
      </c>
      <c r="AP3612" s="167">
        <f t="shared" si="522"/>
        <v>0.77446575342465751</v>
      </c>
      <c r="AQ3612" s="167">
        <f t="shared" si="516"/>
        <v>23.233972602739726</v>
      </c>
      <c r="AR3612" s="193" t="s">
        <v>231</v>
      </c>
      <c r="AS3612" s="194"/>
      <c r="AT3612" s="166" t="s">
        <v>325</v>
      </c>
      <c r="AU3612" s="166" t="s">
        <v>1509</v>
      </c>
      <c r="AV3612" s="679" t="s">
        <v>8969</v>
      </c>
      <c r="AW3612" s="166" t="s">
        <v>234</v>
      </c>
      <c r="AX3612" s="2254"/>
      <c r="AY3612" s="2254"/>
      <c r="AZ3612" s="2254"/>
    </row>
    <row r="3613" spans="1:52" s="55" customFormat="1" ht="15.95" customHeight="1" x14ac:dyDescent="0.25">
      <c r="A3613" s="182">
        <v>1097</v>
      </c>
      <c r="B3613" s="166" t="s">
        <v>51</v>
      </c>
      <c r="C3613" s="170" t="s">
        <v>1509</v>
      </c>
      <c r="D3613" s="194" t="s">
        <v>19437</v>
      </c>
      <c r="E3613" s="166" t="s">
        <v>8971</v>
      </c>
      <c r="F3613" s="166" t="s">
        <v>8972</v>
      </c>
      <c r="G3613" s="166"/>
      <c r="H3613" s="166" t="s">
        <v>732</v>
      </c>
      <c r="I3613" s="166">
        <v>0</v>
      </c>
      <c r="J3613" s="166" t="s">
        <v>317</v>
      </c>
      <c r="K3613" s="166">
        <v>0</v>
      </c>
      <c r="L3613" s="166" t="s">
        <v>317</v>
      </c>
      <c r="M3613" s="166">
        <v>0</v>
      </c>
      <c r="N3613" s="186">
        <v>2</v>
      </c>
      <c r="O3613" s="186">
        <v>1.5</v>
      </c>
      <c r="P3613" s="186">
        <v>3</v>
      </c>
      <c r="Q3613" s="184">
        <v>5</v>
      </c>
      <c r="R3613" s="183"/>
      <c r="S3613" s="183">
        <v>0</v>
      </c>
      <c r="T3613" s="183"/>
      <c r="U3613" s="183">
        <v>0</v>
      </c>
      <c r="V3613" s="183"/>
      <c r="W3613" s="183">
        <v>1</v>
      </c>
      <c r="X3613" s="183"/>
      <c r="Y3613" s="166" t="s">
        <v>1509</v>
      </c>
      <c r="Z3613" s="166" t="s">
        <v>8973</v>
      </c>
      <c r="AA3613" s="203" t="s">
        <v>24244</v>
      </c>
      <c r="AB3613" s="166" t="s">
        <v>8965</v>
      </c>
      <c r="AC3613" s="166" t="s">
        <v>8975</v>
      </c>
      <c r="AD3613" s="198" t="s">
        <v>8976</v>
      </c>
      <c r="AE3613" s="166" t="s">
        <v>8968</v>
      </c>
      <c r="AF3613" s="166" t="s">
        <v>8973</v>
      </c>
      <c r="AG3613" s="165" t="s">
        <v>24244</v>
      </c>
      <c r="AH3613" s="203" t="s">
        <v>1509</v>
      </c>
      <c r="AI3613" s="186">
        <v>1.48</v>
      </c>
      <c r="AJ3613" s="184">
        <v>179</v>
      </c>
      <c r="AK3613" s="167">
        <f t="shared" si="519"/>
        <v>0.72580821917808225</v>
      </c>
      <c r="AL3613" s="167">
        <v>0</v>
      </c>
      <c r="AM3613" s="187">
        <f t="shared" si="520"/>
        <v>0.72580821917808225</v>
      </c>
      <c r="AN3613" s="167">
        <f t="shared" si="521"/>
        <v>0.72580821917808225</v>
      </c>
      <c r="AO3613" s="167">
        <v>0</v>
      </c>
      <c r="AP3613" s="167">
        <f t="shared" si="522"/>
        <v>0.72580821917808225</v>
      </c>
      <c r="AQ3613" s="167">
        <f t="shared" si="516"/>
        <v>21.774246575342467</v>
      </c>
      <c r="AR3613" s="193" t="s">
        <v>231</v>
      </c>
      <c r="AS3613" s="194"/>
      <c r="AT3613" s="166" t="s">
        <v>325</v>
      </c>
      <c r="AU3613" s="166" t="s">
        <v>1509</v>
      </c>
      <c r="AV3613" s="679" t="s">
        <v>8977</v>
      </c>
      <c r="AW3613" s="166" t="s">
        <v>234</v>
      </c>
      <c r="AX3613" s="2254"/>
      <c r="AY3613" s="2254"/>
      <c r="AZ3613" s="2254"/>
    </row>
    <row r="3614" spans="1:52" s="55" customFormat="1" ht="15.95" customHeight="1" x14ac:dyDescent="0.25">
      <c r="A3614" s="182">
        <v>1098</v>
      </c>
      <c r="B3614" s="166" t="s">
        <v>51</v>
      </c>
      <c r="C3614" s="170" t="s">
        <v>1509</v>
      </c>
      <c r="D3614" s="194" t="s">
        <v>24250</v>
      </c>
      <c r="E3614" s="166" t="s">
        <v>8971</v>
      </c>
      <c r="F3614" s="166" t="s">
        <v>8972</v>
      </c>
      <c r="G3614" s="166"/>
      <c r="H3614" s="166" t="s">
        <v>219</v>
      </c>
      <c r="I3614" s="166" t="s">
        <v>316</v>
      </c>
      <c r="J3614" s="166" t="s">
        <v>221</v>
      </c>
      <c r="K3614" s="166" t="s">
        <v>879</v>
      </c>
      <c r="L3614" s="198" t="s">
        <v>221</v>
      </c>
      <c r="M3614" s="198" t="s">
        <v>879</v>
      </c>
      <c r="N3614" s="186">
        <v>7</v>
      </c>
      <c r="O3614" s="186">
        <v>2</v>
      </c>
      <c r="P3614" s="186">
        <v>14</v>
      </c>
      <c r="Q3614" s="184">
        <v>15</v>
      </c>
      <c r="R3614" s="183"/>
      <c r="S3614" s="183">
        <v>2</v>
      </c>
      <c r="T3614" s="183" t="s">
        <v>8979</v>
      </c>
      <c r="U3614" s="183">
        <v>1</v>
      </c>
      <c r="V3614" s="183"/>
      <c r="W3614" s="183"/>
      <c r="X3614" s="183"/>
      <c r="Y3614" s="166" t="s">
        <v>1509</v>
      </c>
      <c r="Z3614" s="166" t="s">
        <v>8984</v>
      </c>
      <c r="AA3614" s="203" t="s">
        <v>24249</v>
      </c>
      <c r="AB3614" s="166" t="s">
        <v>8827</v>
      </c>
      <c r="AC3614" s="166" t="s">
        <v>8982</v>
      </c>
      <c r="AD3614" s="198" t="s">
        <v>8983</v>
      </c>
      <c r="AE3614" s="166" t="s">
        <v>8830</v>
      </c>
      <c r="AF3614" s="166" t="s">
        <v>8984</v>
      </c>
      <c r="AG3614" s="165" t="s">
        <v>24249</v>
      </c>
      <c r="AH3614" s="203" t="s">
        <v>1509</v>
      </c>
      <c r="AI3614" s="186">
        <v>1.48</v>
      </c>
      <c r="AJ3614" s="184">
        <v>700</v>
      </c>
      <c r="AK3614" s="167">
        <f t="shared" si="519"/>
        <v>2.8383561643835615</v>
      </c>
      <c r="AL3614" s="167">
        <v>0</v>
      </c>
      <c r="AM3614" s="187">
        <f t="shared" si="520"/>
        <v>2.8383561643835615</v>
      </c>
      <c r="AN3614" s="167">
        <f t="shared" si="521"/>
        <v>2.8383561643835615</v>
      </c>
      <c r="AO3614" s="167">
        <v>0</v>
      </c>
      <c r="AP3614" s="167">
        <f t="shared" si="522"/>
        <v>2.8383561643835615</v>
      </c>
      <c r="AQ3614" s="167">
        <f t="shared" si="516"/>
        <v>85.150684931506845</v>
      </c>
      <c r="AR3614" s="193" t="s">
        <v>231</v>
      </c>
      <c r="AS3614" s="194" t="s">
        <v>431</v>
      </c>
      <c r="AT3614" s="166" t="s">
        <v>325</v>
      </c>
      <c r="AU3614" s="166" t="s">
        <v>1509</v>
      </c>
      <c r="AV3614" s="679" t="s">
        <v>8985</v>
      </c>
      <c r="AW3614" s="166" t="s">
        <v>234</v>
      </c>
      <c r="AX3614" s="2254"/>
      <c r="AY3614" s="2254"/>
      <c r="AZ3614" s="2254"/>
    </row>
    <row r="3615" spans="1:52" s="1395" customFormat="1" ht="15.95" customHeight="1" x14ac:dyDescent="0.25">
      <c r="A3615" s="353">
        <v>1099</v>
      </c>
      <c r="B3615" s="354" t="s">
        <v>51</v>
      </c>
      <c r="C3615" s="366" t="s">
        <v>1509</v>
      </c>
      <c r="D3615" s="363" t="s">
        <v>19438</v>
      </c>
      <c r="E3615" s="354" t="s">
        <v>16314</v>
      </c>
      <c r="F3615" s="354" t="s">
        <v>16315</v>
      </c>
      <c r="G3615" s="354"/>
      <c r="H3615" s="354" t="s">
        <v>219</v>
      </c>
      <c r="I3615" s="354" t="s">
        <v>316</v>
      </c>
      <c r="J3615" s="354" t="s">
        <v>221</v>
      </c>
      <c r="K3615" s="354" t="s">
        <v>879</v>
      </c>
      <c r="L3615" s="272" t="s">
        <v>221</v>
      </c>
      <c r="M3615" s="272" t="s">
        <v>879</v>
      </c>
      <c r="N3615" s="360">
        <v>9</v>
      </c>
      <c r="O3615" s="360">
        <v>3</v>
      </c>
      <c r="P3615" s="360">
        <f>O3615*N3615</f>
        <v>27</v>
      </c>
      <c r="Q3615" s="503">
        <v>5</v>
      </c>
      <c r="R3615" s="357"/>
      <c r="S3615" s="357">
        <v>0</v>
      </c>
      <c r="T3615" s="357"/>
      <c r="U3615" s="357">
        <v>0</v>
      </c>
      <c r="V3615" s="357"/>
      <c r="W3615" s="357">
        <v>1</v>
      </c>
      <c r="X3615" s="357"/>
      <c r="Y3615" s="354" t="s">
        <v>1509</v>
      </c>
      <c r="Z3615" s="354" t="s">
        <v>8987</v>
      </c>
      <c r="AA3615" s="443" t="s">
        <v>24252</v>
      </c>
      <c r="AB3615" s="354" t="s">
        <v>8827</v>
      </c>
      <c r="AC3615" s="354" t="s">
        <v>8989</v>
      </c>
      <c r="AD3615" s="272" t="s">
        <v>8990</v>
      </c>
      <c r="AE3615" s="354" t="s">
        <v>8830</v>
      </c>
      <c r="AF3615" s="354" t="s">
        <v>8987</v>
      </c>
      <c r="AG3615" s="358" t="s">
        <v>24252</v>
      </c>
      <c r="AH3615" s="443" t="s">
        <v>1509</v>
      </c>
      <c r="AI3615" s="360">
        <v>1.48</v>
      </c>
      <c r="AJ3615" s="503">
        <v>140</v>
      </c>
      <c r="AK3615" s="359">
        <f t="shared" si="519"/>
        <v>0.56767123287671228</v>
      </c>
      <c r="AL3615" s="359">
        <v>0</v>
      </c>
      <c r="AM3615" s="361">
        <f t="shared" si="520"/>
        <v>0.56767123287671228</v>
      </c>
      <c r="AN3615" s="359">
        <f t="shared" si="521"/>
        <v>0.56767123287671228</v>
      </c>
      <c r="AO3615" s="359">
        <v>0</v>
      </c>
      <c r="AP3615" s="359">
        <f t="shared" si="522"/>
        <v>0.56767123287671228</v>
      </c>
      <c r="AQ3615" s="359">
        <f t="shared" si="516"/>
        <v>17.030136986301368</v>
      </c>
      <c r="AR3615" s="362" t="s">
        <v>231</v>
      </c>
      <c r="AS3615" s="363" t="s">
        <v>431</v>
      </c>
      <c r="AT3615" s="354" t="s">
        <v>325</v>
      </c>
      <c r="AU3615" s="354" t="s">
        <v>1509</v>
      </c>
      <c r="AV3615" s="923" t="s">
        <v>8991</v>
      </c>
      <c r="AW3615" s="354" t="s">
        <v>234</v>
      </c>
      <c r="AX3615" s="447" t="s">
        <v>16313</v>
      </c>
      <c r="AY3615" s="2252"/>
      <c r="AZ3615" s="447" t="s">
        <v>19946</v>
      </c>
    </row>
    <row r="3616" spans="1:52" s="1395" customFormat="1" ht="15.95" customHeight="1" x14ac:dyDescent="0.25">
      <c r="A3616" s="353">
        <v>1100</v>
      </c>
      <c r="B3616" s="354" t="s">
        <v>51</v>
      </c>
      <c r="C3616" s="366" t="s">
        <v>1509</v>
      </c>
      <c r="D3616" s="363" t="s">
        <v>19439</v>
      </c>
      <c r="E3616" s="354" t="s">
        <v>25126</v>
      </c>
      <c r="F3616" s="354" t="s">
        <v>25127</v>
      </c>
      <c r="G3616" s="354" t="s">
        <v>221</v>
      </c>
      <c r="H3616" s="354" t="s">
        <v>219</v>
      </c>
      <c r="I3616" s="354" t="s">
        <v>484</v>
      </c>
      <c r="J3616" s="354" t="s">
        <v>221</v>
      </c>
      <c r="K3616" s="354" t="s">
        <v>879</v>
      </c>
      <c r="L3616" s="354" t="s">
        <v>221</v>
      </c>
      <c r="M3616" s="354" t="s">
        <v>879</v>
      </c>
      <c r="N3616" s="360">
        <v>6</v>
      </c>
      <c r="O3616" s="360">
        <v>3</v>
      </c>
      <c r="P3616" s="360">
        <f>O3616*N3616</f>
        <v>18</v>
      </c>
      <c r="Q3616" s="503">
        <v>9</v>
      </c>
      <c r="R3616" s="357"/>
      <c r="S3616" s="357">
        <v>0</v>
      </c>
      <c r="T3616" s="357"/>
      <c r="U3616" s="357">
        <v>0</v>
      </c>
      <c r="V3616" s="357"/>
      <c r="W3616" s="357">
        <v>1</v>
      </c>
      <c r="X3616" s="357"/>
      <c r="Y3616" s="354" t="s">
        <v>1509</v>
      </c>
      <c r="Z3616" s="354" t="s">
        <v>8995</v>
      </c>
      <c r="AA3616" s="443" t="s">
        <v>24253</v>
      </c>
      <c r="AB3616" s="354" t="s">
        <v>8827</v>
      </c>
      <c r="AC3616" s="354" t="s">
        <v>8997</v>
      </c>
      <c r="AD3616" s="1152" t="s">
        <v>8998</v>
      </c>
      <c r="AE3616" s="354" t="s">
        <v>8830</v>
      </c>
      <c r="AF3616" s="354" t="s">
        <v>8995</v>
      </c>
      <c r="AG3616" s="443" t="s">
        <v>24253</v>
      </c>
      <c r="AH3616" s="443" t="s">
        <v>1509</v>
      </c>
      <c r="AI3616" s="360">
        <v>1.48</v>
      </c>
      <c r="AJ3616" s="503">
        <v>150</v>
      </c>
      <c r="AK3616" s="359">
        <f>AJ3616*AI3616/365</f>
        <v>0.60821917808219184</v>
      </c>
      <c r="AL3616" s="359">
        <v>0</v>
      </c>
      <c r="AM3616" s="361">
        <f t="shared" si="520"/>
        <v>0.60821917808219184</v>
      </c>
      <c r="AN3616" s="359">
        <f t="shared" si="521"/>
        <v>0.60821917808219184</v>
      </c>
      <c r="AO3616" s="359">
        <v>0</v>
      </c>
      <c r="AP3616" s="359">
        <f t="shared" si="522"/>
        <v>0.60821917808219184</v>
      </c>
      <c r="AQ3616" s="359">
        <f>AP3616*30</f>
        <v>18.246575342465754</v>
      </c>
      <c r="AR3616" s="362" t="s">
        <v>231</v>
      </c>
      <c r="AS3616" s="363" t="s">
        <v>431</v>
      </c>
      <c r="AT3616" s="354" t="s">
        <v>325</v>
      </c>
      <c r="AU3616" s="354" t="s">
        <v>1509</v>
      </c>
      <c r="AV3616" s="923" t="s">
        <v>8999</v>
      </c>
      <c r="AW3616" s="354" t="s">
        <v>234</v>
      </c>
      <c r="AX3616" s="447" t="s">
        <v>25128</v>
      </c>
      <c r="AY3616" s="2252"/>
      <c r="AZ3616" s="447" t="s">
        <v>25129</v>
      </c>
    </row>
    <row r="3617" spans="1:53" s="55" customFormat="1" ht="15.95" customHeight="1" x14ac:dyDescent="0.25">
      <c r="A3617" s="182">
        <v>1101</v>
      </c>
      <c r="B3617" s="166" t="s">
        <v>51</v>
      </c>
      <c r="C3617" s="170" t="s">
        <v>1509</v>
      </c>
      <c r="D3617" s="194" t="s">
        <v>19440</v>
      </c>
      <c r="E3617" s="166" t="s">
        <v>9001</v>
      </c>
      <c r="F3617" s="166" t="s">
        <v>9002</v>
      </c>
      <c r="G3617" s="166"/>
      <c r="H3617" s="166" t="s">
        <v>732</v>
      </c>
      <c r="I3617" s="166">
        <v>0</v>
      </c>
      <c r="J3617" s="166" t="s">
        <v>221</v>
      </c>
      <c r="K3617" s="166" t="s">
        <v>879</v>
      </c>
      <c r="L3617" s="166" t="s">
        <v>317</v>
      </c>
      <c r="M3617" s="166">
        <v>0</v>
      </c>
      <c r="N3617" s="186">
        <v>4</v>
      </c>
      <c r="O3617" s="186">
        <v>1.5</v>
      </c>
      <c r="P3617" s="186">
        <v>6</v>
      </c>
      <c r="Q3617" s="184">
        <v>1</v>
      </c>
      <c r="R3617" s="183"/>
      <c r="S3617" s="183">
        <v>0</v>
      </c>
      <c r="T3617" s="183"/>
      <c r="U3617" s="183">
        <v>0</v>
      </c>
      <c r="V3617" s="183"/>
      <c r="W3617" s="183">
        <v>1</v>
      </c>
      <c r="X3617" s="183"/>
      <c r="Y3617" s="166" t="s">
        <v>1509</v>
      </c>
      <c r="Z3617" s="166" t="s">
        <v>9003</v>
      </c>
      <c r="AA3617" s="203" t="s">
        <v>24255</v>
      </c>
      <c r="AB3617" s="166" t="s">
        <v>8827</v>
      </c>
      <c r="AC3617" s="166" t="s">
        <v>9005</v>
      </c>
      <c r="AD3617" s="1150" t="s">
        <v>25229</v>
      </c>
      <c r="AE3617" s="166" t="s">
        <v>8830</v>
      </c>
      <c r="AF3617" s="166" t="s">
        <v>9003</v>
      </c>
      <c r="AG3617" s="165" t="s">
        <v>24255</v>
      </c>
      <c r="AH3617" s="203" t="s">
        <v>1509</v>
      </c>
      <c r="AI3617" s="186">
        <v>1.48</v>
      </c>
      <c r="AJ3617" s="184">
        <v>97</v>
      </c>
      <c r="AK3617" s="167">
        <f t="shared" si="519"/>
        <v>0.39331506849315068</v>
      </c>
      <c r="AL3617" s="167">
        <v>0</v>
      </c>
      <c r="AM3617" s="187">
        <f t="shared" si="520"/>
        <v>0.39331506849315068</v>
      </c>
      <c r="AN3617" s="167">
        <f t="shared" si="521"/>
        <v>0.39331506849315068</v>
      </c>
      <c r="AO3617" s="167">
        <v>0</v>
      </c>
      <c r="AP3617" s="167">
        <f t="shared" si="522"/>
        <v>0.39331506849315068</v>
      </c>
      <c r="AQ3617" s="167">
        <f t="shared" si="516"/>
        <v>11.79945205479452</v>
      </c>
      <c r="AR3617" s="193" t="s">
        <v>231</v>
      </c>
      <c r="AS3617" s="194"/>
      <c r="AT3617" s="166" t="s">
        <v>325</v>
      </c>
      <c r="AU3617" s="166" t="s">
        <v>1509</v>
      </c>
      <c r="AV3617" s="679" t="s">
        <v>9006</v>
      </c>
      <c r="AW3617" s="166" t="s">
        <v>234</v>
      </c>
      <c r="AX3617" s="2254"/>
      <c r="AY3617" s="2254"/>
      <c r="AZ3617" s="2254"/>
    </row>
    <row r="3618" spans="1:53" s="55" customFormat="1" ht="15.95" customHeight="1" x14ac:dyDescent="0.25">
      <c r="A3618" s="182">
        <v>1102</v>
      </c>
      <c r="B3618" s="166" t="s">
        <v>51</v>
      </c>
      <c r="C3618" s="170" t="s">
        <v>1509</v>
      </c>
      <c r="D3618" s="194" t="s">
        <v>19441</v>
      </c>
      <c r="E3618" s="166" t="s">
        <v>9008</v>
      </c>
      <c r="F3618" s="166" t="s">
        <v>9009</v>
      </c>
      <c r="G3618" s="166"/>
      <c r="H3618" s="166" t="s">
        <v>732</v>
      </c>
      <c r="I3618" s="166">
        <v>0</v>
      </c>
      <c r="J3618" s="166" t="s">
        <v>317</v>
      </c>
      <c r="K3618" s="166">
        <v>0</v>
      </c>
      <c r="L3618" s="166" t="s">
        <v>317</v>
      </c>
      <c r="M3618" s="166">
        <v>0</v>
      </c>
      <c r="N3618" s="186">
        <v>4</v>
      </c>
      <c r="O3618" s="186">
        <v>1.5</v>
      </c>
      <c r="P3618" s="186">
        <v>6</v>
      </c>
      <c r="Q3618" s="184">
        <v>0</v>
      </c>
      <c r="R3618" s="183"/>
      <c r="S3618" s="183">
        <v>0</v>
      </c>
      <c r="T3618" s="183"/>
      <c r="U3618" s="183">
        <v>1</v>
      </c>
      <c r="V3618" s="183"/>
      <c r="W3618" s="183"/>
      <c r="X3618" s="183"/>
      <c r="Y3618" s="166" t="s">
        <v>1509</v>
      </c>
      <c r="Z3618" s="166" t="s">
        <v>9010</v>
      </c>
      <c r="AA3618" s="203" t="s">
        <v>24256</v>
      </c>
      <c r="AB3618" s="166" t="s">
        <v>8827</v>
      </c>
      <c r="AC3618" s="166" t="s">
        <v>9012</v>
      </c>
      <c r="AD3618" s="198" t="s">
        <v>9013</v>
      </c>
      <c r="AE3618" s="166" t="s">
        <v>8830</v>
      </c>
      <c r="AF3618" s="166" t="s">
        <v>9010</v>
      </c>
      <c r="AG3618" s="165" t="s">
        <v>24256</v>
      </c>
      <c r="AH3618" s="203" t="s">
        <v>1509</v>
      </c>
      <c r="AI3618" s="186">
        <v>1.48</v>
      </c>
      <c r="AJ3618" s="184">
        <v>178</v>
      </c>
      <c r="AK3618" s="167">
        <f t="shared" si="519"/>
        <v>0.72175342465753423</v>
      </c>
      <c r="AL3618" s="167">
        <v>0</v>
      </c>
      <c r="AM3618" s="187">
        <f t="shared" si="520"/>
        <v>0.72175342465753423</v>
      </c>
      <c r="AN3618" s="167">
        <f t="shared" si="521"/>
        <v>0.72175342465753423</v>
      </c>
      <c r="AO3618" s="167">
        <v>0</v>
      </c>
      <c r="AP3618" s="167">
        <f t="shared" si="522"/>
        <v>0.72175342465753423</v>
      </c>
      <c r="AQ3618" s="167">
        <f t="shared" si="516"/>
        <v>21.652602739726028</v>
      </c>
      <c r="AR3618" s="193" t="s">
        <v>231</v>
      </c>
      <c r="AS3618" s="194"/>
      <c r="AT3618" s="166" t="s">
        <v>325</v>
      </c>
      <c r="AU3618" s="166" t="s">
        <v>1509</v>
      </c>
      <c r="AV3618" s="679" t="s">
        <v>9014</v>
      </c>
      <c r="AW3618" s="166" t="s">
        <v>234</v>
      </c>
      <c r="AX3618" s="2254"/>
      <c r="AY3618" s="2254"/>
      <c r="AZ3618" s="2254"/>
    </row>
    <row r="3619" spans="1:53" s="55" customFormat="1" ht="15.95" customHeight="1" x14ac:dyDescent="0.25">
      <c r="A3619" s="353">
        <v>1103</v>
      </c>
      <c r="B3619" s="354" t="s">
        <v>51</v>
      </c>
      <c r="C3619" s="366" t="s">
        <v>1509</v>
      </c>
      <c r="D3619" s="363" t="s">
        <v>17672</v>
      </c>
      <c r="E3619" s="354" t="s">
        <v>17673</v>
      </c>
      <c r="F3619" s="354" t="s">
        <v>17674</v>
      </c>
      <c r="G3619" s="354" t="s">
        <v>221</v>
      </c>
      <c r="H3619" s="354" t="s">
        <v>219</v>
      </c>
      <c r="I3619" s="354" t="s">
        <v>316</v>
      </c>
      <c r="J3619" s="354" t="s">
        <v>221</v>
      </c>
      <c r="K3619" s="354" t="s">
        <v>879</v>
      </c>
      <c r="L3619" s="272" t="s">
        <v>221</v>
      </c>
      <c r="M3619" s="272" t="s">
        <v>222</v>
      </c>
      <c r="N3619" s="360">
        <v>3.4</v>
      </c>
      <c r="O3619" s="360">
        <v>2</v>
      </c>
      <c r="P3619" s="360">
        <v>6.8</v>
      </c>
      <c r="Q3619" s="503">
        <v>1</v>
      </c>
      <c r="R3619" s="357"/>
      <c r="S3619" s="357">
        <v>1</v>
      </c>
      <c r="T3619" s="357" t="s">
        <v>9018</v>
      </c>
      <c r="U3619" s="357">
        <v>0</v>
      </c>
      <c r="V3619" s="357"/>
      <c r="W3619" s="357"/>
      <c r="X3619" s="357"/>
      <c r="Y3619" s="354" t="s">
        <v>1509</v>
      </c>
      <c r="Z3619" s="354" t="s">
        <v>9019</v>
      </c>
      <c r="AA3619" s="443" t="s">
        <v>24266</v>
      </c>
      <c r="AB3619" s="354" t="s">
        <v>9021</v>
      </c>
      <c r="AC3619" s="354" t="s">
        <v>17675</v>
      </c>
      <c r="AD3619" s="272" t="s">
        <v>17676</v>
      </c>
      <c r="AE3619" s="354" t="s">
        <v>9024</v>
      </c>
      <c r="AF3619" s="354" t="s">
        <v>9019</v>
      </c>
      <c r="AG3619" s="358" t="s">
        <v>24266</v>
      </c>
      <c r="AH3619" s="443" t="s">
        <v>1509</v>
      </c>
      <c r="AI3619" s="360">
        <v>1.48</v>
      </c>
      <c r="AJ3619" s="503">
        <v>41</v>
      </c>
      <c r="AK3619" s="359">
        <f t="shared" si="519"/>
        <v>0.16624657534246576</v>
      </c>
      <c r="AL3619" s="359">
        <v>0</v>
      </c>
      <c r="AM3619" s="361">
        <f t="shared" si="520"/>
        <v>0.16624657534246576</v>
      </c>
      <c r="AN3619" s="359">
        <f t="shared" si="521"/>
        <v>0.16624657534246576</v>
      </c>
      <c r="AO3619" s="359">
        <v>0</v>
      </c>
      <c r="AP3619" s="359">
        <f t="shared" si="522"/>
        <v>0.16624657534246576</v>
      </c>
      <c r="AQ3619" s="359">
        <f t="shared" si="516"/>
        <v>4.9873972602739727</v>
      </c>
      <c r="AR3619" s="362" t="s">
        <v>231</v>
      </c>
      <c r="AS3619" s="363" t="s">
        <v>431</v>
      </c>
      <c r="AT3619" s="354" t="s">
        <v>325</v>
      </c>
      <c r="AU3619" s="354" t="s">
        <v>1509</v>
      </c>
      <c r="AV3619" s="923" t="s">
        <v>9025</v>
      </c>
      <c r="AW3619" s="354" t="s">
        <v>234</v>
      </c>
      <c r="AX3619" s="447" t="s">
        <v>20418</v>
      </c>
      <c r="AY3619" s="2254"/>
      <c r="AZ3619" s="447" t="s">
        <v>20427</v>
      </c>
    </row>
    <row r="3620" spans="1:53" s="55" customFormat="1" ht="15.95" customHeight="1" x14ac:dyDescent="0.25">
      <c r="A3620" s="353">
        <v>1104</v>
      </c>
      <c r="B3620" s="354" t="s">
        <v>51</v>
      </c>
      <c r="C3620" s="366" t="s">
        <v>1509</v>
      </c>
      <c r="D3620" s="363" t="s">
        <v>17569</v>
      </c>
      <c r="E3620" s="354" t="s">
        <v>17566</v>
      </c>
      <c r="F3620" s="354" t="s">
        <v>17567</v>
      </c>
      <c r="G3620" s="354" t="s">
        <v>221</v>
      </c>
      <c r="H3620" s="354" t="s">
        <v>219</v>
      </c>
      <c r="I3620" s="354" t="s">
        <v>316</v>
      </c>
      <c r="J3620" s="354" t="s">
        <v>221</v>
      </c>
      <c r="K3620" s="354" t="s">
        <v>879</v>
      </c>
      <c r="L3620" s="354" t="s">
        <v>221</v>
      </c>
      <c r="M3620" s="354" t="s">
        <v>222</v>
      </c>
      <c r="N3620" s="360">
        <v>5.9</v>
      </c>
      <c r="O3620" s="360">
        <v>2.5</v>
      </c>
      <c r="P3620" s="360">
        <f>N3620*O3620</f>
        <v>14.75</v>
      </c>
      <c r="Q3620" s="503">
        <v>2</v>
      </c>
      <c r="R3620" s="357"/>
      <c r="S3620" s="357">
        <v>0</v>
      </c>
      <c r="T3620" s="357"/>
      <c r="U3620" s="357">
        <v>0</v>
      </c>
      <c r="V3620" s="357"/>
      <c r="W3620" s="357">
        <v>1</v>
      </c>
      <c r="X3620" s="357"/>
      <c r="Y3620" s="354" t="s">
        <v>1509</v>
      </c>
      <c r="Z3620" s="354" t="s">
        <v>9029</v>
      </c>
      <c r="AA3620" s="443" t="s">
        <v>9030</v>
      </c>
      <c r="AB3620" s="354" t="s">
        <v>9021</v>
      </c>
      <c r="AC3620" s="354">
        <v>89775233990</v>
      </c>
      <c r="AD3620" s="934" t="s">
        <v>17506</v>
      </c>
      <c r="AE3620" s="354" t="s">
        <v>9024</v>
      </c>
      <c r="AF3620" s="354" t="s">
        <v>17568</v>
      </c>
      <c r="AG3620" s="358" t="s">
        <v>9030</v>
      </c>
      <c r="AH3620" s="443" t="s">
        <v>1509</v>
      </c>
      <c r="AI3620" s="360">
        <v>1.48</v>
      </c>
      <c r="AJ3620" s="503">
        <v>140</v>
      </c>
      <c r="AK3620" s="359">
        <f t="shared" si="519"/>
        <v>0.56767123287671228</v>
      </c>
      <c r="AL3620" s="359">
        <v>0</v>
      </c>
      <c r="AM3620" s="361">
        <f t="shared" si="520"/>
        <v>0.56767123287671228</v>
      </c>
      <c r="AN3620" s="359">
        <f t="shared" si="521"/>
        <v>0.56767123287671228</v>
      </c>
      <c r="AO3620" s="359">
        <v>0</v>
      </c>
      <c r="AP3620" s="359">
        <f t="shared" si="522"/>
        <v>0.56767123287671228</v>
      </c>
      <c r="AQ3620" s="359">
        <f t="shared" si="516"/>
        <v>17.030136986301368</v>
      </c>
      <c r="AR3620" s="362" t="s">
        <v>231</v>
      </c>
      <c r="AS3620" s="354" t="s">
        <v>114</v>
      </c>
      <c r="AT3620" s="354" t="s">
        <v>325</v>
      </c>
      <c r="AU3620" s="354" t="s">
        <v>1509</v>
      </c>
      <c r="AV3620" s="923" t="s">
        <v>9033</v>
      </c>
      <c r="AW3620" s="166" t="s">
        <v>234</v>
      </c>
      <c r="AX3620" s="447" t="s">
        <v>20413</v>
      </c>
      <c r="AY3620" s="2254"/>
      <c r="AZ3620" s="447" t="s">
        <v>20426</v>
      </c>
    </row>
    <row r="3621" spans="1:53" s="55" customFormat="1" ht="15.95" customHeight="1" x14ac:dyDescent="0.25">
      <c r="A3621" s="182">
        <v>1105</v>
      </c>
      <c r="B3621" s="166" t="s">
        <v>51</v>
      </c>
      <c r="C3621" s="170" t="s">
        <v>1509</v>
      </c>
      <c r="D3621" s="194" t="s">
        <v>19442</v>
      </c>
      <c r="E3621" s="166" t="s">
        <v>9035</v>
      </c>
      <c r="F3621" s="166" t="s">
        <v>9036</v>
      </c>
      <c r="G3621" s="166"/>
      <c r="H3621" s="166" t="s">
        <v>219</v>
      </c>
      <c r="I3621" s="166" t="s">
        <v>316</v>
      </c>
      <c r="J3621" s="166" t="s">
        <v>221</v>
      </c>
      <c r="K3621" s="166" t="s">
        <v>879</v>
      </c>
      <c r="L3621" s="198" t="s">
        <v>221</v>
      </c>
      <c r="M3621" s="198" t="s">
        <v>879</v>
      </c>
      <c r="N3621" s="186">
        <v>10</v>
      </c>
      <c r="O3621" s="186">
        <v>2</v>
      </c>
      <c r="P3621" s="186">
        <v>20</v>
      </c>
      <c r="Q3621" s="184">
        <v>14</v>
      </c>
      <c r="R3621" s="183"/>
      <c r="S3621" s="183">
        <v>0</v>
      </c>
      <c r="T3621" s="183" t="s">
        <v>9037</v>
      </c>
      <c r="U3621" s="183">
        <v>0</v>
      </c>
      <c r="V3621" s="183"/>
      <c r="W3621" s="183"/>
      <c r="X3621" s="183"/>
      <c r="Y3621" s="166" t="s">
        <v>1509</v>
      </c>
      <c r="Z3621" s="166" t="s">
        <v>9038</v>
      </c>
      <c r="AA3621" s="203" t="s">
        <v>24272</v>
      </c>
      <c r="AB3621" s="166" t="s">
        <v>69</v>
      </c>
      <c r="AC3621" s="166" t="s">
        <v>9040</v>
      </c>
      <c r="AD3621" s="198" t="s">
        <v>9041</v>
      </c>
      <c r="AE3621" s="166" t="s">
        <v>9042</v>
      </c>
      <c r="AF3621" s="166" t="s">
        <v>9038</v>
      </c>
      <c r="AG3621" s="165" t="s">
        <v>24272</v>
      </c>
      <c r="AH3621" s="203" t="s">
        <v>1509</v>
      </c>
      <c r="AI3621" s="186">
        <v>1.48</v>
      </c>
      <c r="AJ3621" s="184">
        <v>560</v>
      </c>
      <c r="AK3621" s="167">
        <f t="shared" si="519"/>
        <v>2.2706849315068491</v>
      </c>
      <c r="AL3621" s="167">
        <v>0</v>
      </c>
      <c r="AM3621" s="187">
        <f t="shared" si="520"/>
        <v>2.2706849315068491</v>
      </c>
      <c r="AN3621" s="167">
        <f t="shared" si="521"/>
        <v>2.2706849315068491</v>
      </c>
      <c r="AO3621" s="167">
        <v>0</v>
      </c>
      <c r="AP3621" s="167">
        <f t="shared" si="522"/>
        <v>2.2706849315068491</v>
      </c>
      <c r="AQ3621" s="167">
        <f t="shared" si="516"/>
        <v>68.120547945205473</v>
      </c>
      <c r="AR3621" s="193" t="s">
        <v>231</v>
      </c>
      <c r="AS3621" s="194" t="s">
        <v>431</v>
      </c>
      <c r="AT3621" s="166" t="s">
        <v>325</v>
      </c>
      <c r="AU3621" s="166" t="s">
        <v>1509</v>
      </c>
      <c r="AV3621" s="679" t="s">
        <v>9043</v>
      </c>
      <c r="AW3621" s="166" t="s">
        <v>234</v>
      </c>
      <c r="AX3621" s="2254"/>
      <c r="AY3621" s="2254"/>
      <c r="AZ3621" s="2254"/>
    </row>
    <row r="3622" spans="1:53" s="55" customFormat="1" ht="15.95" customHeight="1" x14ac:dyDescent="0.25">
      <c r="A3622" s="182">
        <v>1106</v>
      </c>
      <c r="B3622" s="166" t="s">
        <v>51</v>
      </c>
      <c r="C3622" s="170" t="s">
        <v>1509</v>
      </c>
      <c r="D3622" s="194" t="s">
        <v>19443</v>
      </c>
      <c r="E3622" s="166" t="s">
        <v>9044</v>
      </c>
      <c r="F3622" s="166" t="s">
        <v>9045</v>
      </c>
      <c r="G3622" s="166"/>
      <c r="H3622" s="166" t="s">
        <v>219</v>
      </c>
      <c r="I3622" s="166" t="s">
        <v>316</v>
      </c>
      <c r="J3622" s="166" t="s">
        <v>221</v>
      </c>
      <c r="K3622" s="166" t="s">
        <v>879</v>
      </c>
      <c r="L3622" s="198" t="s">
        <v>221</v>
      </c>
      <c r="M3622" s="198" t="s">
        <v>879</v>
      </c>
      <c r="N3622" s="186">
        <v>4</v>
      </c>
      <c r="O3622" s="186">
        <v>1.5</v>
      </c>
      <c r="P3622" s="186">
        <v>6</v>
      </c>
      <c r="Q3622" s="184">
        <v>3</v>
      </c>
      <c r="R3622" s="183"/>
      <c r="S3622" s="183">
        <v>0</v>
      </c>
      <c r="T3622" s="183"/>
      <c r="U3622" s="183">
        <v>0</v>
      </c>
      <c r="V3622" s="183"/>
      <c r="W3622" s="183">
        <v>1</v>
      </c>
      <c r="X3622" s="183"/>
      <c r="Y3622" s="166" t="s">
        <v>1509</v>
      </c>
      <c r="Z3622" s="166" t="s">
        <v>9046</v>
      </c>
      <c r="AA3622" s="203" t="s">
        <v>24273</v>
      </c>
      <c r="AB3622" s="166" t="s">
        <v>69</v>
      </c>
      <c r="AC3622" s="166" t="s">
        <v>9048</v>
      </c>
      <c r="AD3622" s="198" t="s">
        <v>9049</v>
      </c>
      <c r="AE3622" s="166" t="s">
        <v>9042</v>
      </c>
      <c r="AF3622" s="166" t="s">
        <v>9046</v>
      </c>
      <c r="AG3622" s="165" t="s">
        <v>24273</v>
      </c>
      <c r="AH3622" s="203" t="s">
        <v>1509</v>
      </c>
      <c r="AI3622" s="186">
        <v>1.48</v>
      </c>
      <c r="AJ3622" s="184">
        <v>84</v>
      </c>
      <c r="AK3622" s="167">
        <f t="shared" si="519"/>
        <v>0.34060273972602739</v>
      </c>
      <c r="AL3622" s="167">
        <v>0</v>
      </c>
      <c r="AM3622" s="187">
        <f t="shared" si="520"/>
        <v>0.34060273972602739</v>
      </c>
      <c r="AN3622" s="167">
        <f t="shared" si="521"/>
        <v>0.34060273972602739</v>
      </c>
      <c r="AO3622" s="167">
        <v>0</v>
      </c>
      <c r="AP3622" s="167">
        <f t="shared" si="522"/>
        <v>0.34060273972602739</v>
      </c>
      <c r="AQ3622" s="167">
        <f t="shared" si="516"/>
        <v>10.218082191780821</v>
      </c>
      <c r="AR3622" s="193" t="s">
        <v>231</v>
      </c>
      <c r="AS3622" s="194" t="s">
        <v>431</v>
      </c>
      <c r="AT3622" s="166" t="s">
        <v>325</v>
      </c>
      <c r="AU3622" s="166" t="s">
        <v>1509</v>
      </c>
      <c r="AV3622" s="679" t="s">
        <v>7706</v>
      </c>
      <c r="AW3622" s="166" t="s">
        <v>234</v>
      </c>
      <c r="AX3622" s="2254"/>
      <c r="AY3622" s="2254"/>
      <c r="AZ3622" s="2254"/>
    </row>
    <row r="3623" spans="1:53" s="55" customFormat="1" ht="15.95" customHeight="1" x14ac:dyDescent="0.25">
      <c r="A3623" s="353">
        <v>1107</v>
      </c>
      <c r="B3623" s="354" t="s">
        <v>51</v>
      </c>
      <c r="C3623" s="366" t="s">
        <v>1509</v>
      </c>
      <c r="D3623" s="363" t="s">
        <v>18058</v>
      </c>
      <c r="E3623" s="354" t="s">
        <v>18059</v>
      </c>
      <c r="F3623" s="354" t="s">
        <v>18060</v>
      </c>
      <c r="G3623" s="354" t="s">
        <v>221</v>
      </c>
      <c r="H3623" s="354" t="s">
        <v>219</v>
      </c>
      <c r="I3623" s="354" t="s">
        <v>316</v>
      </c>
      <c r="J3623" s="354" t="s">
        <v>221</v>
      </c>
      <c r="K3623" s="354" t="s">
        <v>879</v>
      </c>
      <c r="L3623" s="354" t="s">
        <v>221</v>
      </c>
      <c r="M3623" s="354" t="s">
        <v>879</v>
      </c>
      <c r="N3623" s="360">
        <v>5</v>
      </c>
      <c r="O3623" s="360">
        <v>2</v>
      </c>
      <c r="P3623" s="360">
        <f>O3623*N3623</f>
        <v>10</v>
      </c>
      <c r="Q3623" s="503">
        <v>3</v>
      </c>
      <c r="R3623" s="357"/>
      <c r="S3623" s="357">
        <v>1</v>
      </c>
      <c r="T3623" s="357"/>
      <c r="U3623" s="357">
        <v>0</v>
      </c>
      <c r="V3623" s="357"/>
      <c r="W3623" s="357"/>
      <c r="X3623" s="357"/>
      <c r="Y3623" s="354" t="s">
        <v>1509</v>
      </c>
      <c r="Z3623" s="354" t="s">
        <v>9053</v>
      </c>
      <c r="AA3623" s="443" t="s">
        <v>24286</v>
      </c>
      <c r="AB3623" s="354" t="s">
        <v>18061</v>
      </c>
      <c r="AC3623" s="354" t="s">
        <v>18062</v>
      </c>
      <c r="AD3623" s="1150" t="s">
        <v>18063</v>
      </c>
      <c r="AE3623" s="354" t="s">
        <v>18064</v>
      </c>
      <c r="AF3623" s="354" t="s">
        <v>9053</v>
      </c>
      <c r="AG3623" s="358" t="s">
        <v>24286</v>
      </c>
      <c r="AH3623" s="443" t="s">
        <v>1509</v>
      </c>
      <c r="AI3623" s="360">
        <v>1.48</v>
      </c>
      <c r="AJ3623" s="503">
        <v>81</v>
      </c>
      <c r="AK3623" s="359">
        <f t="shared" si="519"/>
        <v>0.32843835616438355</v>
      </c>
      <c r="AL3623" s="359">
        <v>0</v>
      </c>
      <c r="AM3623" s="361">
        <f t="shared" si="520"/>
        <v>0.32843835616438355</v>
      </c>
      <c r="AN3623" s="359">
        <f t="shared" si="521"/>
        <v>0.32843835616438355</v>
      </c>
      <c r="AO3623" s="359">
        <v>0</v>
      </c>
      <c r="AP3623" s="359">
        <f t="shared" si="522"/>
        <v>0.32843835616438355</v>
      </c>
      <c r="AQ3623" s="359">
        <f>AP3623*30</f>
        <v>9.8531506849315065</v>
      </c>
      <c r="AR3623" s="362" t="s">
        <v>231</v>
      </c>
      <c r="AS3623" s="363" t="s">
        <v>431</v>
      </c>
      <c r="AT3623" s="354" t="s">
        <v>325</v>
      </c>
      <c r="AU3623" s="354" t="s">
        <v>1509</v>
      </c>
      <c r="AV3623" s="923" t="s">
        <v>9058</v>
      </c>
      <c r="AW3623" s="354" t="s">
        <v>234</v>
      </c>
      <c r="AX3623" s="447" t="s">
        <v>20419</v>
      </c>
      <c r="AY3623" s="2252"/>
      <c r="AZ3623" s="447" t="s">
        <v>20425</v>
      </c>
    </row>
    <row r="3624" spans="1:53" s="55" customFormat="1" ht="15.95" customHeight="1" x14ac:dyDescent="0.25">
      <c r="A3624" s="182">
        <v>1108</v>
      </c>
      <c r="B3624" s="166" t="s">
        <v>51</v>
      </c>
      <c r="C3624" s="170" t="s">
        <v>1509</v>
      </c>
      <c r="D3624" s="194" t="s">
        <v>24275</v>
      </c>
      <c r="E3624" s="166" t="s">
        <v>9060</v>
      </c>
      <c r="F3624" s="166" t="s">
        <v>9061</v>
      </c>
      <c r="G3624" s="166"/>
      <c r="H3624" s="166" t="s">
        <v>732</v>
      </c>
      <c r="I3624" s="166">
        <v>0</v>
      </c>
      <c r="J3624" s="166" t="s">
        <v>221</v>
      </c>
      <c r="K3624" s="166" t="s">
        <v>879</v>
      </c>
      <c r="L3624" s="166" t="s">
        <v>317</v>
      </c>
      <c r="M3624" s="166">
        <v>0</v>
      </c>
      <c r="N3624" s="186">
        <v>4</v>
      </c>
      <c r="O3624" s="186">
        <v>1.5</v>
      </c>
      <c r="P3624" s="186">
        <v>6</v>
      </c>
      <c r="Q3624" s="184">
        <v>3</v>
      </c>
      <c r="R3624" s="183"/>
      <c r="S3624" s="183">
        <v>0</v>
      </c>
      <c r="T3624" s="183"/>
      <c r="U3624" s="183">
        <v>0</v>
      </c>
      <c r="V3624" s="183"/>
      <c r="W3624" s="183">
        <v>1</v>
      </c>
      <c r="X3624" s="183"/>
      <c r="Y3624" s="166" t="s">
        <v>1509</v>
      </c>
      <c r="Z3624" s="166" t="s">
        <v>8852</v>
      </c>
      <c r="AA3624" s="203" t="s">
        <v>24274</v>
      </c>
      <c r="AB3624" s="166" t="s">
        <v>9055</v>
      </c>
      <c r="AC3624" s="166" t="s">
        <v>9063</v>
      </c>
      <c r="AD3624" s="198" t="s">
        <v>9064</v>
      </c>
      <c r="AE3624" s="166" t="s">
        <v>4213</v>
      </c>
      <c r="AF3624" s="166" t="s">
        <v>8852</v>
      </c>
      <c r="AG3624" s="165" t="s">
        <v>24274</v>
      </c>
      <c r="AH3624" s="203" t="s">
        <v>1509</v>
      </c>
      <c r="AI3624" s="186">
        <v>1.48</v>
      </c>
      <c r="AJ3624" s="184">
        <v>212</v>
      </c>
      <c r="AK3624" s="167">
        <f t="shared" si="519"/>
        <v>0.85961643835616441</v>
      </c>
      <c r="AL3624" s="167">
        <v>0</v>
      </c>
      <c r="AM3624" s="187">
        <f t="shared" si="520"/>
        <v>0.85961643835616441</v>
      </c>
      <c r="AN3624" s="167">
        <f t="shared" si="521"/>
        <v>0.85961643835616441</v>
      </c>
      <c r="AO3624" s="167">
        <v>0</v>
      </c>
      <c r="AP3624" s="167">
        <f t="shared" si="522"/>
        <v>0.85961643835616441</v>
      </c>
      <c r="AQ3624" s="167">
        <f t="shared" si="516"/>
        <v>25.788493150684932</v>
      </c>
      <c r="AR3624" s="193" t="s">
        <v>231</v>
      </c>
      <c r="AS3624" s="194"/>
      <c r="AT3624" s="166" t="s">
        <v>325</v>
      </c>
      <c r="AU3624" s="166" t="s">
        <v>1509</v>
      </c>
      <c r="AV3624" s="679" t="s">
        <v>9065</v>
      </c>
      <c r="AW3624" s="166" t="s">
        <v>234</v>
      </c>
      <c r="AX3624" s="2254"/>
      <c r="AY3624" s="2254"/>
      <c r="AZ3624" s="2254"/>
    </row>
    <row r="3625" spans="1:53" s="55" customFormat="1" ht="15.95" customHeight="1" x14ac:dyDescent="0.25">
      <c r="A3625" s="353">
        <v>1109</v>
      </c>
      <c r="B3625" s="354" t="s">
        <v>51</v>
      </c>
      <c r="C3625" s="366" t="s">
        <v>1509</v>
      </c>
      <c r="D3625" s="363" t="s">
        <v>18540</v>
      </c>
      <c r="E3625" s="354" t="s">
        <v>18534</v>
      </c>
      <c r="F3625" s="354" t="s">
        <v>18535</v>
      </c>
      <c r="G3625" s="354" t="s">
        <v>221</v>
      </c>
      <c r="H3625" s="354" t="s">
        <v>219</v>
      </c>
      <c r="I3625" s="354" t="s">
        <v>316</v>
      </c>
      <c r="J3625" s="354" t="s">
        <v>221</v>
      </c>
      <c r="K3625" s="354" t="s">
        <v>879</v>
      </c>
      <c r="L3625" s="354" t="s">
        <v>221</v>
      </c>
      <c r="M3625" s="354" t="s">
        <v>879</v>
      </c>
      <c r="N3625" s="360">
        <v>2.0099999999999998</v>
      </c>
      <c r="O3625" s="360">
        <v>0.8</v>
      </c>
      <c r="P3625" s="360">
        <f>O3625*N3625</f>
        <v>1.6079999999999999</v>
      </c>
      <c r="Q3625" s="503">
        <v>3</v>
      </c>
      <c r="R3625" s="357"/>
      <c r="S3625" s="357">
        <v>1</v>
      </c>
      <c r="T3625" s="357"/>
      <c r="U3625" s="357">
        <v>0</v>
      </c>
      <c r="V3625" s="357"/>
      <c r="W3625" s="357"/>
      <c r="X3625" s="357"/>
      <c r="Y3625" s="354" t="s">
        <v>1509</v>
      </c>
      <c r="Z3625" s="354" t="s">
        <v>9070</v>
      </c>
      <c r="AA3625" s="443" t="s">
        <v>24287</v>
      </c>
      <c r="AB3625" s="354" t="s">
        <v>18061</v>
      </c>
      <c r="AC3625" s="354" t="s">
        <v>18536</v>
      </c>
      <c r="AD3625" s="272" t="s">
        <v>18537</v>
      </c>
      <c r="AE3625" s="354" t="s">
        <v>18064</v>
      </c>
      <c r="AF3625" s="354" t="s">
        <v>9070</v>
      </c>
      <c r="AG3625" s="358" t="s">
        <v>24287</v>
      </c>
      <c r="AH3625" s="443" t="s">
        <v>1509</v>
      </c>
      <c r="AI3625" s="360">
        <v>1.48</v>
      </c>
      <c r="AJ3625" s="503">
        <v>63</v>
      </c>
      <c r="AK3625" s="359">
        <f t="shared" si="519"/>
        <v>0.25545205479452054</v>
      </c>
      <c r="AL3625" s="359">
        <v>0</v>
      </c>
      <c r="AM3625" s="361">
        <f t="shared" si="520"/>
        <v>0.25545205479452054</v>
      </c>
      <c r="AN3625" s="359">
        <f t="shared" si="521"/>
        <v>0.25545205479452054</v>
      </c>
      <c r="AO3625" s="359">
        <v>0</v>
      </c>
      <c r="AP3625" s="359">
        <f t="shared" si="522"/>
        <v>0.25545205479452054</v>
      </c>
      <c r="AQ3625" s="359">
        <f>AP3625*30</f>
        <v>7.6635616438356164</v>
      </c>
      <c r="AR3625" s="362" t="s">
        <v>231</v>
      </c>
      <c r="AS3625" s="363" t="s">
        <v>431</v>
      </c>
      <c r="AT3625" s="354" t="s">
        <v>325</v>
      </c>
      <c r="AU3625" s="354" t="s">
        <v>1509</v>
      </c>
      <c r="AV3625" s="923" t="s">
        <v>9074</v>
      </c>
      <c r="AW3625" s="354" t="s">
        <v>234</v>
      </c>
      <c r="AX3625" s="447" t="s">
        <v>18538</v>
      </c>
      <c r="AY3625" s="2252"/>
      <c r="AZ3625" s="447" t="s">
        <v>18539</v>
      </c>
      <c r="BA3625" s="1395"/>
    </row>
    <row r="3626" spans="1:53" s="55" customFormat="1" ht="15.95" customHeight="1" x14ac:dyDescent="0.25">
      <c r="A3626" s="182">
        <v>1110</v>
      </c>
      <c r="B3626" s="166" t="s">
        <v>51</v>
      </c>
      <c r="C3626" s="170" t="s">
        <v>1509</v>
      </c>
      <c r="D3626" s="194" t="s">
        <v>24277</v>
      </c>
      <c r="E3626" s="166" t="s">
        <v>9076</v>
      </c>
      <c r="F3626" s="166" t="s">
        <v>9077</v>
      </c>
      <c r="G3626" s="166"/>
      <c r="H3626" s="166" t="s">
        <v>219</v>
      </c>
      <c r="I3626" s="166" t="s">
        <v>316</v>
      </c>
      <c r="J3626" s="166" t="s">
        <v>221</v>
      </c>
      <c r="K3626" s="166" t="s">
        <v>879</v>
      </c>
      <c r="L3626" s="166" t="s">
        <v>317</v>
      </c>
      <c r="M3626" s="166">
        <v>0</v>
      </c>
      <c r="N3626" s="186">
        <v>4</v>
      </c>
      <c r="O3626" s="186">
        <v>1.5</v>
      </c>
      <c r="P3626" s="186">
        <v>6</v>
      </c>
      <c r="Q3626" s="184">
        <v>7</v>
      </c>
      <c r="R3626" s="183"/>
      <c r="S3626" s="183">
        <v>1</v>
      </c>
      <c r="T3626" s="183" t="s">
        <v>8979</v>
      </c>
      <c r="U3626" s="183">
        <v>1</v>
      </c>
      <c r="V3626" s="183"/>
      <c r="W3626" s="183"/>
      <c r="X3626" s="183"/>
      <c r="Y3626" s="166" t="s">
        <v>1509</v>
      </c>
      <c r="Z3626" s="166" t="s">
        <v>24278</v>
      </c>
      <c r="AA3626" s="203" t="s">
        <v>24276</v>
      </c>
      <c r="AB3626" s="166" t="s">
        <v>4218</v>
      </c>
      <c r="AC3626" s="166" t="s">
        <v>9079</v>
      </c>
      <c r="AD3626" s="166" t="s">
        <v>9080</v>
      </c>
      <c r="AE3626" s="166" t="s">
        <v>9081</v>
      </c>
      <c r="AF3626" s="166" t="s">
        <v>24278</v>
      </c>
      <c r="AG3626" s="165" t="s">
        <v>24276</v>
      </c>
      <c r="AH3626" s="203" t="s">
        <v>1509</v>
      </c>
      <c r="AI3626" s="186">
        <v>1.48</v>
      </c>
      <c r="AJ3626" s="184">
        <v>200</v>
      </c>
      <c r="AK3626" s="167">
        <f t="shared" si="519"/>
        <v>0.81095890410958904</v>
      </c>
      <c r="AL3626" s="167">
        <v>0</v>
      </c>
      <c r="AM3626" s="187">
        <f t="shared" si="520"/>
        <v>0.81095890410958904</v>
      </c>
      <c r="AN3626" s="167">
        <f t="shared" si="521"/>
        <v>0.81095890410958904</v>
      </c>
      <c r="AO3626" s="167">
        <v>0</v>
      </c>
      <c r="AP3626" s="167">
        <f t="shared" si="522"/>
        <v>0.81095890410958904</v>
      </c>
      <c r="AQ3626" s="167">
        <f t="shared" si="516"/>
        <v>24.328767123287673</v>
      </c>
      <c r="AR3626" s="193" t="s">
        <v>231</v>
      </c>
      <c r="AS3626" s="194"/>
      <c r="AT3626" s="166" t="s">
        <v>325</v>
      </c>
      <c r="AU3626" s="166" t="s">
        <v>1509</v>
      </c>
      <c r="AV3626" s="679" t="s">
        <v>9082</v>
      </c>
      <c r="AW3626" s="166" t="s">
        <v>234</v>
      </c>
      <c r="AX3626" s="2254"/>
      <c r="AY3626" s="2254"/>
      <c r="AZ3626" s="2254"/>
    </row>
    <row r="3627" spans="1:53" s="55" customFormat="1" ht="15.95" customHeight="1" x14ac:dyDescent="0.25">
      <c r="A3627" s="353">
        <v>1111</v>
      </c>
      <c r="B3627" s="354" t="s">
        <v>51</v>
      </c>
      <c r="C3627" s="366" t="s">
        <v>1509</v>
      </c>
      <c r="D3627" s="363" t="s">
        <v>17700</v>
      </c>
      <c r="E3627" s="354" t="s">
        <v>9084</v>
      </c>
      <c r="F3627" s="354" t="s">
        <v>9085</v>
      </c>
      <c r="G3627" s="354" t="s">
        <v>221</v>
      </c>
      <c r="H3627" s="354" t="s">
        <v>219</v>
      </c>
      <c r="I3627" s="354" t="s">
        <v>316</v>
      </c>
      <c r="J3627" s="354" t="s">
        <v>221</v>
      </c>
      <c r="K3627" s="354" t="s">
        <v>879</v>
      </c>
      <c r="L3627" s="272" t="s">
        <v>221</v>
      </c>
      <c r="M3627" s="272" t="s">
        <v>222</v>
      </c>
      <c r="N3627" s="360">
        <v>4.53</v>
      </c>
      <c r="O3627" s="360">
        <v>5.52</v>
      </c>
      <c r="P3627" s="360">
        <v>25</v>
      </c>
      <c r="Q3627" s="503">
        <v>3</v>
      </c>
      <c r="R3627" s="357"/>
      <c r="S3627" s="357">
        <v>1</v>
      </c>
      <c r="T3627" s="357" t="s">
        <v>8956</v>
      </c>
      <c r="U3627" s="357">
        <v>0</v>
      </c>
      <c r="V3627" s="357"/>
      <c r="W3627" s="357"/>
      <c r="X3627" s="357"/>
      <c r="Y3627" s="354" t="s">
        <v>318</v>
      </c>
      <c r="Z3627" s="354" t="s">
        <v>24282</v>
      </c>
      <c r="AA3627" s="443" t="s">
        <v>24279</v>
      </c>
      <c r="AB3627" s="354" t="s">
        <v>8862</v>
      </c>
      <c r="AC3627" s="354" t="s">
        <v>9088</v>
      </c>
      <c r="AD3627" s="271" t="s">
        <v>17701</v>
      </c>
      <c r="AE3627" s="354" t="s">
        <v>5977</v>
      </c>
      <c r="AF3627" s="354" t="s">
        <v>24281</v>
      </c>
      <c r="AG3627" s="358" t="s">
        <v>24280</v>
      </c>
      <c r="AH3627" s="443" t="s">
        <v>1509</v>
      </c>
      <c r="AI3627" s="360">
        <v>1.48</v>
      </c>
      <c r="AJ3627" s="503">
        <v>34</v>
      </c>
      <c r="AK3627" s="359">
        <f t="shared" si="519"/>
        <v>0.13786301369863013</v>
      </c>
      <c r="AL3627" s="359">
        <v>0</v>
      </c>
      <c r="AM3627" s="361">
        <f t="shared" si="520"/>
        <v>0.13786301369863013</v>
      </c>
      <c r="AN3627" s="359">
        <f t="shared" si="521"/>
        <v>0.13786301369863013</v>
      </c>
      <c r="AO3627" s="359">
        <v>0</v>
      </c>
      <c r="AP3627" s="359">
        <f t="shared" si="522"/>
        <v>0.13786301369863013</v>
      </c>
      <c r="AQ3627" s="359">
        <f t="shared" si="516"/>
        <v>4.1358904109589041</v>
      </c>
      <c r="AR3627" s="362" t="s">
        <v>231</v>
      </c>
      <c r="AS3627" s="363" t="s">
        <v>431</v>
      </c>
      <c r="AT3627" s="354" t="s">
        <v>325</v>
      </c>
      <c r="AU3627" s="354" t="s">
        <v>1509</v>
      </c>
      <c r="AV3627" s="923" t="s">
        <v>9090</v>
      </c>
      <c r="AW3627" s="354" t="s">
        <v>234</v>
      </c>
      <c r="AX3627" s="447" t="s">
        <v>20420</v>
      </c>
      <c r="AY3627" s="2254"/>
      <c r="AZ3627" s="447" t="s">
        <v>20424</v>
      </c>
    </row>
    <row r="3628" spans="1:53" s="1395" customFormat="1" ht="15.95" customHeight="1" x14ac:dyDescent="0.25">
      <c r="A3628" s="353">
        <v>1112</v>
      </c>
      <c r="B3628" s="354" t="s">
        <v>51</v>
      </c>
      <c r="C3628" s="366" t="s">
        <v>1509</v>
      </c>
      <c r="D3628" s="363" t="s">
        <v>24264</v>
      </c>
      <c r="E3628" s="354" t="s">
        <v>21736</v>
      </c>
      <c r="F3628" s="354" t="s">
        <v>21737</v>
      </c>
      <c r="G3628" s="354" t="s">
        <v>221</v>
      </c>
      <c r="H3628" s="354" t="s">
        <v>219</v>
      </c>
      <c r="I3628" s="354" t="s">
        <v>316</v>
      </c>
      <c r="J3628" s="354" t="s">
        <v>221</v>
      </c>
      <c r="K3628" s="354" t="s">
        <v>879</v>
      </c>
      <c r="L3628" s="354" t="s">
        <v>317</v>
      </c>
      <c r="M3628" s="354">
        <v>0</v>
      </c>
      <c r="N3628" s="360">
        <v>7</v>
      </c>
      <c r="O3628" s="360">
        <v>3</v>
      </c>
      <c r="P3628" s="360">
        <f>O3628*N3628</f>
        <v>21</v>
      </c>
      <c r="Q3628" s="503">
        <v>0</v>
      </c>
      <c r="R3628" s="357"/>
      <c r="S3628" s="357">
        <v>0</v>
      </c>
      <c r="T3628" s="357"/>
      <c r="U3628" s="357">
        <v>1</v>
      </c>
      <c r="V3628" s="357"/>
      <c r="W3628" s="357">
        <v>1</v>
      </c>
      <c r="X3628" s="357"/>
      <c r="Y3628" s="354" t="s">
        <v>1509</v>
      </c>
      <c r="Z3628" s="354" t="s">
        <v>24265</v>
      </c>
      <c r="AA3628" s="443" t="s">
        <v>21738</v>
      </c>
      <c r="AB3628" s="354" t="s">
        <v>21739</v>
      </c>
      <c r="AC3628" s="354" t="s">
        <v>21740</v>
      </c>
      <c r="AD3628" s="1285" t="s">
        <v>9098</v>
      </c>
      <c r="AE3628" s="354" t="s">
        <v>21741</v>
      </c>
      <c r="AF3628" s="354" t="s">
        <v>24265</v>
      </c>
      <c r="AG3628" s="443" t="s">
        <v>21738</v>
      </c>
      <c r="AH3628" s="443" t="s">
        <v>1509</v>
      </c>
      <c r="AI3628" s="360">
        <v>1.48</v>
      </c>
      <c r="AJ3628" s="503">
        <v>159</v>
      </c>
      <c r="AK3628" s="359">
        <f t="shared" si="519"/>
        <v>0.64471232876712325</v>
      </c>
      <c r="AL3628" s="359">
        <v>0</v>
      </c>
      <c r="AM3628" s="361">
        <f t="shared" si="520"/>
        <v>0.64471232876712325</v>
      </c>
      <c r="AN3628" s="359">
        <f t="shared" si="521"/>
        <v>0.64471232876712325</v>
      </c>
      <c r="AO3628" s="359">
        <v>0</v>
      </c>
      <c r="AP3628" s="359">
        <f t="shared" si="522"/>
        <v>0.64471232876712325</v>
      </c>
      <c r="AQ3628" s="359">
        <f>AP3628*30</f>
        <v>19.341369863013696</v>
      </c>
      <c r="AR3628" s="362" t="s">
        <v>231</v>
      </c>
      <c r="AS3628" s="363" t="s">
        <v>16247</v>
      </c>
      <c r="AT3628" s="354" t="s">
        <v>325</v>
      </c>
      <c r="AU3628" s="354" t="s">
        <v>1509</v>
      </c>
      <c r="AV3628" s="923" t="s">
        <v>9099</v>
      </c>
      <c r="AW3628" s="354" t="s">
        <v>234</v>
      </c>
      <c r="AX3628" s="447" t="s">
        <v>21742</v>
      </c>
      <c r="AY3628" s="2252"/>
      <c r="AZ3628" s="447" t="s">
        <v>21743</v>
      </c>
    </row>
    <row r="3629" spans="1:53" s="55" customFormat="1" ht="15.95" customHeight="1" x14ac:dyDescent="0.25">
      <c r="A3629" s="353">
        <v>1113</v>
      </c>
      <c r="B3629" s="354" t="s">
        <v>51</v>
      </c>
      <c r="C3629" s="366" t="s">
        <v>1509</v>
      </c>
      <c r="D3629" s="363" t="s">
        <v>24269</v>
      </c>
      <c r="E3629" s="354" t="s">
        <v>17503</v>
      </c>
      <c r="F3629" s="354" t="s">
        <v>17504</v>
      </c>
      <c r="G3629" s="354" t="s">
        <v>221</v>
      </c>
      <c r="H3629" s="354" t="s">
        <v>219</v>
      </c>
      <c r="I3629" s="354" t="s">
        <v>17505</v>
      </c>
      <c r="J3629" s="354" t="s">
        <v>221</v>
      </c>
      <c r="K3629" s="354" t="s">
        <v>9103</v>
      </c>
      <c r="L3629" s="354" t="s">
        <v>221</v>
      </c>
      <c r="M3629" s="354" t="s">
        <v>222</v>
      </c>
      <c r="N3629" s="360">
        <v>5.5</v>
      </c>
      <c r="O3629" s="360">
        <v>2.5</v>
      </c>
      <c r="P3629" s="360">
        <v>13.75</v>
      </c>
      <c r="Q3629" s="503">
        <v>2</v>
      </c>
      <c r="R3629" s="357"/>
      <c r="S3629" s="357">
        <v>1</v>
      </c>
      <c r="T3629" s="357" t="s">
        <v>8916</v>
      </c>
      <c r="U3629" s="357">
        <v>0</v>
      </c>
      <c r="V3629" s="357"/>
      <c r="W3629" s="357"/>
      <c r="X3629" s="357"/>
      <c r="Y3629" s="354" t="s">
        <v>1509</v>
      </c>
      <c r="Z3629" s="354" t="s">
        <v>24268</v>
      </c>
      <c r="AA3629" s="443" t="s">
        <v>24267</v>
      </c>
      <c r="AB3629" s="354" t="s">
        <v>9021</v>
      </c>
      <c r="AC3629" s="354">
        <v>89775233990</v>
      </c>
      <c r="AD3629" s="1426" t="s">
        <v>17506</v>
      </c>
      <c r="AE3629" s="354" t="s">
        <v>9024</v>
      </c>
      <c r="AF3629" s="354" t="s">
        <v>9029</v>
      </c>
      <c r="AG3629" s="358" t="s">
        <v>24267</v>
      </c>
      <c r="AH3629" s="443" t="s">
        <v>1509</v>
      </c>
      <c r="AI3629" s="360">
        <v>1.48</v>
      </c>
      <c r="AJ3629" s="503">
        <v>39</v>
      </c>
      <c r="AK3629" s="359">
        <f t="shared" si="519"/>
        <v>0.15813698630136985</v>
      </c>
      <c r="AL3629" s="359">
        <v>0</v>
      </c>
      <c r="AM3629" s="361">
        <f t="shared" si="520"/>
        <v>0.15813698630136985</v>
      </c>
      <c r="AN3629" s="359">
        <f t="shared" si="521"/>
        <v>0.15813698630136985</v>
      </c>
      <c r="AO3629" s="359">
        <v>0</v>
      </c>
      <c r="AP3629" s="359">
        <f t="shared" si="522"/>
        <v>0.15813698630136985</v>
      </c>
      <c r="AQ3629" s="359">
        <f t="shared" si="516"/>
        <v>4.7441095890410958</v>
      </c>
      <c r="AR3629" s="362" t="s">
        <v>231</v>
      </c>
      <c r="AS3629" s="354" t="s">
        <v>114</v>
      </c>
      <c r="AT3629" s="354" t="s">
        <v>325</v>
      </c>
      <c r="AU3629" s="354" t="s">
        <v>1509</v>
      </c>
      <c r="AV3629" s="923" t="s">
        <v>9104</v>
      </c>
      <c r="AW3629" s="166" t="s">
        <v>234</v>
      </c>
      <c r="AX3629" s="447" t="s">
        <v>20421</v>
      </c>
      <c r="AY3629" s="2254"/>
      <c r="AZ3629" s="447" t="s">
        <v>20423</v>
      </c>
    </row>
    <row r="3630" spans="1:53" s="55" customFormat="1" ht="15.95" customHeight="1" x14ac:dyDescent="0.25">
      <c r="A3630" s="182">
        <v>1114</v>
      </c>
      <c r="B3630" s="166" t="s">
        <v>51</v>
      </c>
      <c r="C3630" s="170" t="s">
        <v>1509</v>
      </c>
      <c r="D3630" s="194" t="s">
        <v>24248</v>
      </c>
      <c r="E3630" s="166" t="s">
        <v>8867</v>
      </c>
      <c r="F3630" s="166" t="s">
        <v>8868</v>
      </c>
      <c r="G3630" s="166"/>
      <c r="H3630" s="166" t="s">
        <v>219</v>
      </c>
      <c r="I3630" s="166" t="s">
        <v>316</v>
      </c>
      <c r="J3630" s="166" t="s">
        <v>221</v>
      </c>
      <c r="K3630" s="166" t="s">
        <v>879</v>
      </c>
      <c r="L3630" s="166" t="s">
        <v>317</v>
      </c>
      <c r="M3630" s="166">
        <v>0</v>
      </c>
      <c r="N3630" s="186">
        <v>2</v>
      </c>
      <c r="O3630" s="186">
        <v>2</v>
      </c>
      <c r="P3630" s="186">
        <v>4</v>
      </c>
      <c r="Q3630" s="184">
        <v>4</v>
      </c>
      <c r="R3630" s="183"/>
      <c r="S3630" s="183">
        <v>0</v>
      </c>
      <c r="T3630" s="183"/>
      <c r="U3630" s="183">
        <v>1</v>
      </c>
      <c r="V3630" s="183"/>
      <c r="W3630" s="183">
        <v>1</v>
      </c>
      <c r="X3630" s="183"/>
      <c r="Y3630" s="166" t="s">
        <v>9106</v>
      </c>
      <c r="Z3630" s="166" t="s">
        <v>9107</v>
      </c>
      <c r="AA3630" s="203" t="s">
        <v>24245</v>
      </c>
      <c r="AB3630" s="166" t="s">
        <v>24247</v>
      </c>
      <c r="AC3630" s="166" t="s">
        <v>9110</v>
      </c>
      <c r="AD3630" s="1150" t="s">
        <v>17677</v>
      </c>
      <c r="AE3630" s="166" t="s">
        <v>24247</v>
      </c>
      <c r="AF3630" s="166" t="s">
        <v>9107</v>
      </c>
      <c r="AG3630" s="165" t="s">
        <v>24246</v>
      </c>
      <c r="AH3630" s="203" t="s">
        <v>9111</v>
      </c>
      <c r="AI3630" s="186">
        <v>1.48</v>
      </c>
      <c r="AJ3630" s="184">
        <v>77</v>
      </c>
      <c r="AK3630" s="167">
        <f t="shared" si="519"/>
        <v>0.31221917808219174</v>
      </c>
      <c r="AL3630" s="167">
        <v>0</v>
      </c>
      <c r="AM3630" s="187">
        <f t="shared" si="520"/>
        <v>0.31221917808219174</v>
      </c>
      <c r="AN3630" s="167">
        <f t="shared" si="521"/>
        <v>0.31221917808219174</v>
      </c>
      <c r="AO3630" s="167">
        <v>0</v>
      </c>
      <c r="AP3630" s="167">
        <f t="shared" si="522"/>
        <v>0.31221917808219174</v>
      </c>
      <c r="AQ3630" s="167">
        <f t="shared" si="516"/>
        <v>9.3665753424657527</v>
      </c>
      <c r="AR3630" s="193" t="s">
        <v>231</v>
      </c>
      <c r="AS3630" s="194"/>
      <c r="AT3630" s="166" t="s">
        <v>325</v>
      </c>
      <c r="AU3630" s="166" t="s">
        <v>1509</v>
      </c>
      <c r="AV3630" s="679" t="s">
        <v>9112</v>
      </c>
      <c r="AW3630" s="166" t="s">
        <v>234</v>
      </c>
      <c r="AX3630" s="2254"/>
      <c r="AY3630" s="2254"/>
      <c r="AZ3630" s="2254"/>
    </row>
    <row r="3631" spans="1:53" s="55" customFormat="1" ht="15.95" customHeight="1" x14ac:dyDescent="0.25">
      <c r="A3631" s="353">
        <v>1115</v>
      </c>
      <c r="B3631" s="354" t="s">
        <v>51</v>
      </c>
      <c r="C3631" s="366" t="s">
        <v>1509</v>
      </c>
      <c r="D3631" s="363" t="s">
        <v>22242</v>
      </c>
      <c r="E3631" s="354" t="s">
        <v>9114</v>
      </c>
      <c r="F3631" s="354" t="s">
        <v>9115</v>
      </c>
      <c r="G3631" s="354" t="s">
        <v>221</v>
      </c>
      <c r="H3631" s="354" t="s">
        <v>219</v>
      </c>
      <c r="I3631" s="354" t="s">
        <v>316</v>
      </c>
      <c r="J3631" s="354" t="s">
        <v>221</v>
      </c>
      <c r="K3631" s="354" t="s">
        <v>879</v>
      </c>
      <c r="L3631" s="272" t="s">
        <v>221</v>
      </c>
      <c r="M3631" s="272" t="s">
        <v>879</v>
      </c>
      <c r="N3631" s="360">
        <v>4</v>
      </c>
      <c r="O3631" s="360">
        <v>2</v>
      </c>
      <c r="P3631" s="360">
        <f>O3631*N3631</f>
        <v>8</v>
      </c>
      <c r="Q3631" s="503">
        <v>4</v>
      </c>
      <c r="R3631" s="357"/>
      <c r="S3631" s="357">
        <v>0</v>
      </c>
      <c r="T3631" s="357"/>
      <c r="U3631" s="357"/>
      <c r="V3631" s="357"/>
      <c r="W3631" s="357">
        <v>1</v>
      </c>
      <c r="X3631" s="357"/>
      <c r="Y3631" s="354" t="s">
        <v>1509</v>
      </c>
      <c r="Z3631" s="354" t="s">
        <v>22243</v>
      </c>
      <c r="AA3631" s="443" t="s">
        <v>22244</v>
      </c>
      <c r="AB3631" s="354" t="s">
        <v>69</v>
      </c>
      <c r="AC3631" s="354" t="s">
        <v>9119</v>
      </c>
      <c r="AD3631" s="1152" t="s">
        <v>9120</v>
      </c>
      <c r="AE3631" s="354" t="s">
        <v>9042</v>
      </c>
      <c r="AF3631" s="354" t="s">
        <v>22245</v>
      </c>
      <c r="AG3631" s="358" t="s">
        <v>9118</v>
      </c>
      <c r="AH3631" s="443" t="s">
        <v>9122</v>
      </c>
      <c r="AI3631" s="360">
        <v>1.48</v>
      </c>
      <c r="AJ3631" s="503">
        <v>149</v>
      </c>
      <c r="AK3631" s="359">
        <f t="shared" si="519"/>
        <v>0.60416438356164381</v>
      </c>
      <c r="AL3631" s="359">
        <v>0</v>
      </c>
      <c r="AM3631" s="361">
        <f t="shared" si="520"/>
        <v>0.60416438356164381</v>
      </c>
      <c r="AN3631" s="359">
        <f>SUM(AK3631:AK3632)</f>
        <v>0.99342465753424647</v>
      </c>
      <c r="AO3631" s="359">
        <v>0</v>
      </c>
      <c r="AP3631" s="359">
        <f t="shared" si="522"/>
        <v>0.99342465753424647</v>
      </c>
      <c r="AQ3631" s="359">
        <f>AP3631*30</f>
        <v>29.802739726027394</v>
      </c>
      <c r="AR3631" s="362" t="s">
        <v>231</v>
      </c>
      <c r="AS3631" s="363" t="s">
        <v>431</v>
      </c>
      <c r="AT3631" s="354" t="s">
        <v>325</v>
      </c>
      <c r="AU3631" s="354" t="s">
        <v>1509</v>
      </c>
      <c r="AV3631" s="923" t="s">
        <v>9123</v>
      </c>
      <c r="AW3631" s="354" t="s">
        <v>234</v>
      </c>
      <c r="AX3631" s="447" t="s">
        <v>22246</v>
      </c>
      <c r="AY3631" s="2252"/>
      <c r="AZ3631" s="447" t="s">
        <v>20422</v>
      </c>
    </row>
    <row r="3632" spans="1:53" s="55" customFormat="1" ht="15.95" customHeight="1" x14ac:dyDescent="0.25">
      <c r="A3632" s="36"/>
      <c r="B3632" s="2254"/>
      <c r="C3632" s="2"/>
      <c r="D3632" s="19"/>
      <c r="E3632" s="2254"/>
      <c r="F3632" s="2254"/>
      <c r="G3632" s="2254"/>
      <c r="H3632" s="2254"/>
      <c r="I3632" s="2254"/>
      <c r="J3632" s="2254"/>
      <c r="K3632" s="2254"/>
      <c r="L3632" s="5"/>
      <c r="M3632" s="5"/>
      <c r="N3632" s="2261"/>
      <c r="O3632" s="2261"/>
      <c r="P3632" s="2261"/>
      <c r="Q3632" s="37"/>
      <c r="R3632" s="448"/>
      <c r="S3632" s="448"/>
      <c r="T3632" s="448"/>
      <c r="U3632" s="448"/>
      <c r="V3632" s="448"/>
      <c r="W3632" s="448"/>
      <c r="X3632" s="448"/>
      <c r="Y3632" s="2254" t="s">
        <v>230</v>
      </c>
      <c r="Z3632" s="2254" t="s">
        <v>230</v>
      </c>
      <c r="AA3632" s="1" t="s">
        <v>230</v>
      </c>
      <c r="AB3632" s="38" t="s">
        <v>230</v>
      </c>
      <c r="AC3632" s="38" t="s">
        <v>25227</v>
      </c>
      <c r="AD3632" s="2110" t="s">
        <v>25228</v>
      </c>
      <c r="AE3632" s="38" t="s">
        <v>9124</v>
      </c>
      <c r="AF3632" s="2254" t="s">
        <v>9125</v>
      </c>
      <c r="AG3632" s="39">
        <v>1035005903976</v>
      </c>
      <c r="AH3632" s="1" t="s">
        <v>1509</v>
      </c>
      <c r="AI3632" s="2261">
        <v>1.48</v>
      </c>
      <c r="AJ3632" s="37">
        <v>96</v>
      </c>
      <c r="AK3632" s="40">
        <f t="shared" si="519"/>
        <v>0.38926027397260271</v>
      </c>
      <c r="AL3632" s="40">
        <v>0</v>
      </c>
      <c r="AM3632" s="41">
        <f t="shared" si="520"/>
        <v>0.38926027397260271</v>
      </c>
      <c r="AN3632" s="40"/>
      <c r="AO3632" s="40"/>
      <c r="AP3632" s="40"/>
      <c r="AQ3632" s="40"/>
      <c r="AR3632" s="283"/>
      <c r="AS3632" s="19"/>
      <c r="AT3632" s="2254"/>
      <c r="AU3632" s="2254"/>
      <c r="AV3632" s="1060"/>
      <c r="AW3632" s="2254"/>
      <c r="AX3632" s="2254"/>
      <c r="AY3632" s="2254" t="s">
        <v>18050</v>
      </c>
      <c r="AZ3632" s="2254"/>
    </row>
    <row r="3633" spans="1:54" s="55" customFormat="1" ht="15.95" customHeight="1" x14ac:dyDescent="0.25">
      <c r="A3633" s="353">
        <v>1116</v>
      </c>
      <c r="B3633" s="354" t="s">
        <v>51</v>
      </c>
      <c r="C3633" s="366" t="s">
        <v>1509</v>
      </c>
      <c r="D3633" s="363" t="s">
        <v>18364</v>
      </c>
      <c r="E3633" s="354" t="s">
        <v>18365</v>
      </c>
      <c r="F3633" s="354" t="s">
        <v>18366</v>
      </c>
      <c r="G3633" s="354" t="s">
        <v>221</v>
      </c>
      <c r="H3633" s="354" t="s">
        <v>219</v>
      </c>
      <c r="I3633" s="354" t="s">
        <v>316</v>
      </c>
      <c r="J3633" s="354" t="s">
        <v>221</v>
      </c>
      <c r="K3633" s="354" t="s">
        <v>879</v>
      </c>
      <c r="L3633" s="354" t="s">
        <v>221</v>
      </c>
      <c r="M3633" s="354" t="s">
        <v>6617</v>
      </c>
      <c r="N3633" s="360">
        <v>8.3000000000000007</v>
      </c>
      <c r="O3633" s="360">
        <v>2.2000000000000002</v>
      </c>
      <c r="P3633" s="360">
        <f>O3633*N3633</f>
        <v>18.260000000000002</v>
      </c>
      <c r="Q3633" s="503">
        <v>6</v>
      </c>
      <c r="R3633" s="357"/>
      <c r="S3633" s="357">
        <v>1</v>
      </c>
      <c r="T3633" s="357"/>
      <c r="U3633" s="357">
        <v>0</v>
      </c>
      <c r="V3633" s="357"/>
      <c r="W3633" s="357"/>
      <c r="X3633" s="357"/>
      <c r="Y3633" s="354" t="s">
        <v>1509</v>
      </c>
      <c r="Z3633" s="354" t="s">
        <v>18367</v>
      </c>
      <c r="AA3633" s="443" t="s">
        <v>24270</v>
      </c>
      <c r="AB3633" s="354" t="s">
        <v>69</v>
      </c>
      <c r="AC3633" s="354" t="s">
        <v>18368</v>
      </c>
      <c r="AD3633" s="272" t="s">
        <v>18369</v>
      </c>
      <c r="AE3633" s="354" t="s">
        <v>9042</v>
      </c>
      <c r="AF3633" s="354" t="s">
        <v>18367</v>
      </c>
      <c r="AG3633" s="358" t="s">
        <v>24271</v>
      </c>
      <c r="AH3633" s="443" t="s">
        <v>8037</v>
      </c>
      <c r="AI3633" s="186">
        <v>1.48</v>
      </c>
      <c r="AJ3633" s="503">
        <v>189</v>
      </c>
      <c r="AK3633" s="167">
        <f t="shared" si="519"/>
        <v>0.76635616438356158</v>
      </c>
      <c r="AL3633" s="359">
        <v>0</v>
      </c>
      <c r="AM3633" s="187">
        <f t="shared" si="520"/>
        <v>0.76635616438356158</v>
      </c>
      <c r="AN3633" s="359">
        <f t="shared" ref="AN3633:AN3656" si="523">AK3633</f>
        <v>0.76635616438356158</v>
      </c>
      <c r="AO3633" s="359">
        <v>0</v>
      </c>
      <c r="AP3633" s="359">
        <f t="shared" ref="AP3633:AP3657" si="524">AN3633+AO3633</f>
        <v>0.76635616438356158</v>
      </c>
      <c r="AQ3633" s="359">
        <f>AP3633*30</f>
        <v>22.990684931506848</v>
      </c>
      <c r="AR3633" s="362" t="s">
        <v>231</v>
      </c>
      <c r="AS3633" s="363" t="s">
        <v>114</v>
      </c>
      <c r="AT3633" s="354" t="s">
        <v>325</v>
      </c>
      <c r="AU3633" s="354" t="s">
        <v>1509</v>
      </c>
      <c r="AV3633" s="923" t="s">
        <v>9133</v>
      </c>
      <c r="AW3633" s="354" t="s">
        <v>234</v>
      </c>
      <c r="AX3633" s="447" t="s">
        <v>18370</v>
      </c>
      <c r="AY3633" s="2252"/>
      <c r="AZ3633" s="447" t="s">
        <v>18371</v>
      </c>
      <c r="BA3633" s="1395"/>
      <c r="BB3633" s="1395"/>
    </row>
    <row r="3634" spans="1:54" s="1395" customFormat="1" ht="15.95" customHeight="1" x14ac:dyDescent="0.25">
      <c r="A3634" s="353">
        <v>1117</v>
      </c>
      <c r="B3634" s="354" t="s">
        <v>51</v>
      </c>
      <c r="C3634" s="366" t="s">
        <v>1509</v>
      </c>
      <c r="D3634" s="363" t="s">
        <v>19444</v>
      </c>
      <c r="E3634" s="354" t="s">
        <v>16317</v>
      </c>
      <c r="F3634" s="354" t="s">
        <v>16318</v>
      </c>
      <c r="G3634" s="354"/>
      <c r="H3634" s="354" t="s">
        <v>219</v>
      </c>
      <c r="I3634" s="354" t="s">
        <v>316</v>
      </c>
      <c r="J3634" s="354" t="s">
        <v>221</v>
      </c>
      <c r="K3634" s="354" t="s">
        <v>879</v>
      </c>
      <c r="L3634" s="354" t="s">
        <v>221</v>
      </c>
      <c r="M3634" s="354" t="s">
        <v>879</v>
      </c>
      <c r="N3634" s="360">
        <v>6</v>
      </c>
      <c r="O3634" s="360">
        <v>2</v>
      </c>
      <c r="P3634" s="360">
        <v>12</v>
      </c>
      <c r="Q3634" s="503">
        <v>4</v>
      </c>
      <c r="R3634" s="357"/>
      <c r="S3634" s="357">
        <v>0</v>
      </c>
      <c r="T3634" s="357"/>
      <c r="U3634" s="357">
        <v>0</v>
      </c>
      <c r="V3634" s="357"/>
      <c r="W3634" s="357">
        <v>1</v>
      </c>
      <c r="X3634" s="357"/>
      <c r="Y3634" s="354" t="s">
        <v>8033</v>
      </c>
      <c r="Z3634" s="354" t="s">
        <v>9135</v>
      </c>
      <c r="AA3634" s="443" t="s">
        <v>24283</v>
      </c>
      <c r="AB3634" s="354" t="s">
        <v>9137</v>
      </c>
      <c r="AC3634" s="354" t="s">
        <v>9138</v>
      </c>
      <c r="AD3634" s="272" t="s">
        <v>9139</v>
      </c>
      <c r="AE3634" s="354" t="s">
        <v>5977</v>
      </c>
      <c r="AF3634" s="354" t="s">
        <v>9135</v>
      </c>
      <c r="AG3634" s="358" t="s">
        <v>24283</v>
      </c>
      <c r="AH3634" s="443" t="s">
        <v>8037</v>
      </c>
      <c r="AI3634" s="360">
        <v>1.48</v>
      </c>
      <c r="AJ3634" s="503">
        <v>220</v>
      </c>
      <c r="AK3634" s="359">
        <f t="shared" si="519"/>
        <v>0.89205479452054803</v>
      </c>
      <c r="AL3634" s="359">
        <v>0</v>
      </c>
      <c r="AM3634" s="361">
        <f t="shared" si="520"/>
        <v>0.89205479452054803</v>
      </c>
      <c r="AN3634" s="359">
        <f t="shared" si="523"/>
        <v>0.89205479452054803</v>
      </c>
      <c r="AO3634" s="359">
        <v>0</v>
      </c>
      <c r="AP3634" s="359">
        <f t="shared" si="524"/>
        <v>0.89205479452054803</v>
      </c>
      <c r="AQ3634" s="359">
        <f t="shared" ref="AQ3634:AQ3700" si="525">AP3634*30</f>
        <v>26.761643835616439</v>
      </c>
      <c r="AR3634" s="362" t="s">
        <v>231</v>
      </c>
      <c r="AS3634" s="363" t="s">
        <v>431</v>
      </c>
      <c r="AT3634" s="354" t="s">
        <v>325</v>
      </c>
      <c r="AU3634" s="354" t="s">
        <v>1509</v>
      </c>
      <c r="AV3634" s="923" t="s">
        <v>9140</v>
      </c>
      <c r="AW3634" s="354" t="s">
        <v>234</v>
      </c>
      <c r="AX3634" s="447" t="s">
        <v>25389</v>
      </c>
      <c r="AY3634" s="2252"/>
      <c r="AZ3634" s="447" t="s">
        <v>24728</v>
      </c>
    </row>
    <row r="3635" spans="1:54" s="1395" customFormat="1" ht="15.95" customHeight="1" x14ac:dyDescent="0.25">
      <c r="A3635" s="353">
        <v>1118</v>
      </c>
      <c r="B3635" s="354" t="s">
        <v>51</v>
      </c>
      <c r="C3635" s="366" t="s">
        <v>1509</v>
      </c>
      <c r="D3635" s="1116" t="s">
        <v>25850</v>
      </c>
      <c r="E3635" s="925" t="s">
        <v>25851</v>
      </c>
      <c r="F3635" s="925" t="s">
        <v>25852</v>
      </c>
      <c r="G3635" s="925" t="s">
        <v>818</v>
      </c>
      <c r="H3635" s="925" t="s">
        <v>219</v>
      </c>
      <c r="I3635" s="925" t="s">
        <v>25843</v>
      </c>
      <c r="J3635" s="272" t="s">
        <v>221</v>
      </c>
      <c r="K3635" s="272" t="s">
        <v>222</v>
      </c>
      <c r="L3635" s="272" t="s">
        <v>221</v>
      </c>
      <c r="M3635" s="272" t="s">
        <v>222</v>
      </c>
      <c r="N3635" s="974">
        <v>6</v>
      </c>
      <c r="O3635" s="974">
        <v>2</v>
      </c>
      <c r="P3635" s="974">
        <f>O3635*N3635</f>
        <v>12</v>
      </c>
      <c r="Q3635" s="925">
        <v>4</v>
      </c>
      <c r="R3635" s="925"/>
      <c r="S3635" s="925">
        <v>1</v>
      </c>
      <c r="T3635" s="925"/>
      <c r="U3635" s="925"/>
      <c r="V3635" s="925"/>
      <c r="W3635" s="925"/>
      <c r="X3635" s="925"/>
      <c r="Y3635" s="925" t="s">
        <v>318</v>
      </c>
      <c r="Z3635" s="925" t="s">
        <v>9144</v>
      </c>
      <c r="AA3635" s="1128" t="s">
        <v>24225</v>
      </c>
      <c r="AB3635" s="925" t="s">
        <v>8910</v>
      </c>
      <c r="AC3635" s="925" t="s">
        <v>25845</v>
      </c>
      <c r="AD3635" s="1152" t="s">
        <v>25846</v>
      </c>
      <c r="AE3635" s="925" t="s">
        <v>25853</v>
      </c>
      <c r="AF3635" s="925" t="s">
        <v>9144</v>
      </c>
      <c r="AG3635" s="1128" t="s">
        <v>24225</v>
      </c>
      <c r="AH3635" s="925" t="s">
        <v>790</v>
      </c>
      <c r="AI3635" s="974">
        <v>1.48</v>
      </c>
      <c r="AJ3635" s="1128">
        <v>200</v>
      </c>
      <c r="AK3635" s="359">
        <f t="shared" si="519"/>
        <v>0.81095890410958904</v>
      </c>
      <c r="AL3635" s="359">
        <v>0</v>
      </c>
      <c r="AM3635" s="361">
        <f t="shared" si="520"/>
        <v>0.81095890410958904</v>
      </c>
      <c r="AN3635" s="359">
        <f t="shared" si="523"/>
        <v>0.81095890410958904</v>
      </c>
      <c r="AO3635" s="359">
        <v>0</v>
      </c>
      <c r="AP3635" s="359">
        <f t="shared" si="524"/>
        <v>0.81095890410958904</v>
      </c>
      <c r="AQ3635" s="359">
        <f t="shared" si="525"/>
        <v>24.328767123287673</v>
      </c>
      <c r="AR3635" s="362" t="s">
        <v>231</v>
      </c>
      <c r="AS3635" s="363" t="s">
        <v>431</v>
      </c>
      <c r="AT3635" s="354" t="s">
        <v>325</v>
      </c>
      <c r="AU3635" s="354" t="s">
        <v>1509</v>
      </c>
      <c r="AV3635" s="923" t="s">
        <v>9148</v>
      </c>
      <c r="AW3635" s="354" t="s">
        <v>234</v>
      </c>
      <c r="AX3635" s="447" t="s">
        <v>25854</v>
      </c>
      <c r="AY3635" s="2643"/>
      <c r="AZ3635" s="447" t="s">
        <v>25855</v>
      </c>
    </row>
    <row r="3636" spans="1:54" s="1395" customFormat="1" ht="15.95" customHeight="1" x14ac:dyDescent="0.25">
      <c r="A3636" s="353">
        <v>1119</v>
      </c>
      <c r="B3636" s="354" t="s">
        <v>51</v>
      </c>
      <c r="C3636" s="366" t="s">
        <v>1509</v>
      </c>
      <c r="D3636" s="363" t="s">
        <v>24233</v>
      </c>
      <c r="E3636" s="354" t="s">
        <v>16412</v>
      </c>
      <c r="F3636" s="354" t="s">
        <v>16413</v>
      </c>
      <c r="G3636" s="354"/>
      <c r="H3636" s="354" t="s">
        <v>219</v>
      </c>
      <c r="I3636" s="354" t="s">
        <v>316</v>
      </c>
      <c r="J3636" s="354" t="s">
        <v>221</v>
      </c>
      <c r="K3636" s="354" t="s">
        <v>879</v>
      </c>
      <c r="L3636" s="272" t="s">
        <v>221</v>
      </c>
      <c r="M3636" s="272" t="s">
        <v>879</v>
      </c>
      <c r="N3636" s="360">
        <v>2</v>
      </c>
      <c r="O3636" s="360">
        <v>1.5</v>
      </c>
      <c r="P3636" s="360">
        <v>3</v>
      </c>
      <c r="Q3636" s="503">
        <v>6</v>
      </c>
      <c r="R3636" s="357"/>
      <c r="S3636" s="357">
        <v>0</v>
      </c>
      <c r="T3636" s="357"/>
      <c r="U3636" s="357">
        <v>0</v>
      </c>
      <c r="V3636" s="357"/>
      <c r="W3636" s="357">
        <v>1</v>
      </c>
      <c r="X3636" s="357"/>
      <c r="Y3636" s="354" t="s">
        <v>1509</v>
      </c>
      <c r="Z3636" s="354" t="s">
        <v>24234</v>
      </c>
      <c r="AA3636" s="443" t="s">
        <v>24235</v>
      </c>
      <c r="AB3636" s="354" t="s">
        <v>8799</v>
      </c>
      <c r="AC3636" s="354" t="s">
        <v>9152</v>
      </c>
      <c r="AD3636" s="272" t="s">
        <v>9153</v>
      </c>
      <c r="AE3636" s="354" t="s">
        <v>8802</v>
      </c>
      <c r="AF3636" s="354" t="s">
        <v>24234</v>
      </c>
      <c r="AG3636" s="358" t="s">
        <v>24235</v>
      </c>
      <c r="AH3636" s="443" t="s">
        <v>8037</v>
      </c>
      <c r="AI3636" s="360">
        <v>1.48</v>
      </c>
      <c r="AJ3636" s="503">
        <v>303</v>
      </c>
      <c r="AK3636" s="359">
        <f t="shared" si="519"/>
        <v>1.2286027397260273</v>
      </c>
      <c r="AL3636" s="359">
        <v>0</v>
      </c>
      <c r="AM3636" s="361">
        <f t="shared" si="520"/>
        <v>1.2286027397260273</v>
      </c>
      <c r="AN3636" s="359">
        <f t="shared" si="523"/>
        <v>1.2286027397260273</v>
      </c>
      <c r="AO3636" s="359">
        <v>0</v>
      </c>
      <c r="AP3636" s="359">
        <f t="shared" si="524"/>
        <v>1.2286027397260273</v>
      </c>
      <c r="AQ3636" s="359">
        <f t="shared" si="525"/>
        <v>36.858082191780817</v>
      </c>
      <c r="AR3636" s="362" t="s">
        <v>231</v>
      </c>
      <c r="AS3636" s="363" t="s">
        <v>431</v>
      </c>
      <c r="AT3636" s="354" t="s">
        <v>325</v>
      </c>
      <c r="AU3636" s="354" t="s">
        <v>1509</v>
      </c>
      <c r="AV3636" s="923" t="s">
        <v>9154</v>
      </c>
      <c r="AW3636" s="354" t="s">
        <v>234</v>
      </c>
      <c r="AX3636" s="447" t="s">
        <v>20429</v>
      </c>
      <c r="AY3636" s="2252"/>
      <c r="AZ3636" s="447" t="s">
        <v>20428</v>
      </c>
    </row>
    <row r="3637" spans="1:54" s="1395" customFormat="1" ht="15.95" customHeight="1" x14ac:dyDescent="0.25">
      <c r="A3637" s="353">
        <v>1120</v>
      </c>
      <c r="B3637" s="354" t="s">
        <v>51</v>
      </c>
      <c r="C3637" s="366" t="s">
        <v>1509</v>
      </c>
      <c r="D3637" s="363" t="s">
        <v>21481</v>
      </c>
      <c r="E3637" s="354" t="s">
        <v>21482</v>
      </c>
      <c r="F3637" s="354" t="s">
        <v>21483</v>
      </c>
      <c r="G3637" s="354" t="s">
        <v>221</v>
      </c>
      <c r="H3637" s="354" t="s">
        <v>219</v>
      </c>
      <c r="I3637" s="354" t="s">
        <v>316</v>
      </c>
      <c r="J3637" s="354" t="s">
        <v>221</v>
      </c>
      <c r="K3637" s="354" t="s">
        <v>879</v>
      </c>
      <c r="L3637" s="354" t="s">
        <v>221</v>
      </c>
      <c r="M3637" s="354" t="s">
        <v>879</v>
      </c>
      <c r="N3637" s="360">
        <v>6.5</v>
      </c>
      <c r="O3637" s="360">
        <v>2.6</v>
      </c>
      <c r="P3637" s="360">
        <f>O3637*N3637</f>
        <v>16.900000000000002</v>
      </c>
      <c r="Q3637" s="503">
        <v>2</v>
      </c>
      <c r="R3637" s="357"/>
      <c r="S3637" s="357">
        <v>1</v>
      </c>
      <c r="T3637" s="357"/>
      <c r="U3637" s="357">
        <v>0</v>
      </c>
      <c r="V3637" s="357"/>
      <c r="W3637" s="357"/>
      <c r="X3637" s="357"/>
      <c r="Y3637" s="354" t="s">
        <v>8033</v>
      </c>
      <c r="Z3637" s="354" t="s">
        <v>9158</v>
      </c>
      <c r="AA3637" s="443" t="s">
        <v>21484</v>
      </c>
      <c r="AB3637" s="354" t="s">
        <v>8799</v>
      </c>
      <c r="AC3637" s="354" t="s">
        <v>9160</v>
      </c>
      <c r="AD3637" s="271" t="s">
        <v>9161</v>
      </c>
      <c r="AE3637" s="354" t="s">
        <v>8802</v>
      </c>
      <c r="AF3637" s="354" t="s">
        <v>9158</v>
      </c>
      <c r="AG3637" s="443" t="s">
        <v>21484</v>
      </c>
      <c r="AH3637" s="443" t="s">
        <v>8037</v>
      </c>
      <c r="AI3637" s="360">
        <v>1.48</v>
      </c>
      <c r="AJ3637" s="503">
        <v>50</v>
      </c>
      <c r="AK3637" s="359">
        <f t="shared" si="519"/>
        <v>0.20273972602739726</v>
      </c>
      <c r="AL3637" s="359">
        <v>0</v>
      </c>
      <c r="AM3637" s="361">
        <f t="shared" si="520"/>
        <v>0.20273972602739726</v>
      </c>
      <c r="AN3637" s="359">
        <f t="shared" si="523"/>
        <v>0.20273972602739726</v>
      </c>
      <c r="AO3637" s="359">
        <v>0</v>
      </c>
      <c r="AP3637" s="359">
        <f t="shared" si="524"/>
        <v>0.20273972602739726</v>
      </c>
      <c r="AQ3637" s="359">
        <f>AP3637*30</f>
        <v>6.0821917808219181</v>
      </c>
      <c r="AR3637" s="362" t="s">
        <v>231</v>
      </c>
      <c r="AS3637" s="363" t="s">
        <v>114</v>
      </c>
      <c r="AT3637" s="354" t="s">
        <v>325</v>
      </c>
      <c r="AU3637" s="354" t="s">
        <v>1509</v>
      </c>
      <c r="AV3637" s="923" t="s">
        <v>9162</v>
      </c>
      <c r="AW3637" s="354" t="s">
        <v>234</v>
      </c>
      <c r="AX3637" s="447" t="s">
        <v>21485</v>
      </c>
      <c r="AY3637" s="2252"/>
      <c r="AZ3637" s="447" t="s">
        <v>21486</v>
      </c>
    </row>
    <row r="3638" spans="1:54" s="55" customFormat="1" ht="15.95" customHeight="1" x14ac:dyDescent="0.25">
      <c r="A3638" s="182">
        <v>1121</v>
      </c>
      <c r="B3638" s="166" t="s">
        <v>51</v>
      </c>
      <c r="C3638" s="170" t="s">
        <v>1509</v>
      </c>
      <c r="D3638" s="194" t="s">
        <v>24238</v>
      </c>
      <c r="E3638" s="166" t="s">
        <v>9164</v>
      </c>
      <c r="F3638" s="166" t="s">
        <v>9165</v>
      </c>
      <c r="G3638" s="166"/>
      <c r="H3638" s="166" t="s">
        <v>219</v>
      </c>
      <c r="I3638" s="166" t="s">
        <v>220</v>
      </c>
      <c r="J3638" s="166" t="s">
        <v>221</v>
      </c>
      <c r="K3638" s="166" t="s">
        <v>222</v>
      </c>
      <c r="L3638" s="166" t="s">
        <v>317</v>
      </c>
      <c r="M3638" s="166">
        <v>0</v>
      </c>
      <c r="N3638" s="186">
        <v>2</v>
      </c>
      <c r="O3638" s="186">
        <v>1.5</v>
      </c>
      <c r="P3638" s="186">
        <v>3</v>
      </c>
      <c r="Q3638" s="184">
        <v>1</v>
      </c>
      <c r="R3638" s="183"/>
      <c r="S3638" s="183">
        <v>0</v>
      </c>
      <c r="T3638" s="183"/>
      <c r="U3638" s="183">
        <v>0</v>
      </c>
      <c r="V3638" s="183"/>
      <c r="W3638" s="183">
        <v>1</v>
      </c>
      <c r="X3638" s="183"/>
      <c r="Y3638" s="166" t="s">
        <v>318</v>
      </c>
      <c r="Z3638" s="166" t="s">
        <v>24236</v>
      </c>
      <c r="AA3638" s="165" t="s">
        <v>24237</v>
      </c>
      <c r="AB3638" s="166" t="s">
        <v>24239</v>
      </c>
      <c r="AC3638" s="166" t="s">
        <v>9168</v>
      </c>
      <c r="AD3638" s="1150" t="s">
        <v>25226</v>
      </c>
      <c r="AE3638" s="166" t="s">
        <v>8802</v>
      </c>
      <c r="AF3638" s="166" t="s">
        <v>24236</v>
      </c>
      <c r="AG3638" s="165" t="s">
        <v>24237</v>
      </c>
      <c r="AH3638" s="203" t="s">
        <v>8037</v>
      </c>
      <c r="AI3638" s="186">
        <v>1.48</v>
      </c>
      <c r="AJ3638" s="184">
        <v>52</v>
      </c>
      <c r="AK3638" s="167">
        <f t="shared" si="519"/>
        <v>0.21084931506849314</v>
      </c>
      <c r="AL3638" s="167">
        <v>0</v>
      </c>
      <c r="AM3638" s="187">
        <f t="shared" si="520"/>
        <v>0.21084931506849314</v>
      </c>
      <c r="AN3638" s="167">
        <f t="shared" si="523"/>
        <v>0.21084931506849314</v>
      </c>
      <c r="AO3638" s="167">
        <v>0</v>
      </c>
      <c r="AP3638" s="167">
        <f t="shared" si="524"/>
        <v>0.21084931506849314</v>
      </c>
      <c r="AQ3638" s="167">
        <f t="shared" si="525"/>
        <v>6.3254794520547941</v>
      </c>
      <c r="AR3638" s="193" t="s">
        <v>231</v>
      </c>
      <c r="AS3638" s="194"/>
      <c r="AT3638" s="166" t="s">
        <v>325</v>
      </c>
      <c r="AU3638" s="166" t="s">
        <v>1509</v>
      </c>
      <c r="AV3638" s="679" t="s">
        <v>9169</v>
      </c>
      <c r="AW3638" s="166" t="s">
        <v>234</v>
      </c>
      <c r="AX3638" s="2254"/>
      <c r="AY3638" s="46"/>
    </row>
    <row r="3639" spans="1:54" s="55" customFormat="1" ht="15.95" customHeight="1" x14ac:dyDescent="0.25">
      <c r="A3639" s="182">
        <v>1122</v>
      </c>
      <c r="B3639" s="166" t="s">
        <v>51</v>
      </c>
      <c r="C3639" s="170" t="s">
        <v>1509</v>
      </c>
      <c r="D3639" s="194" t="s">
        <v>24258</v>
      </c>
      <c r="E3639" s="166" t="s">
        <v>9171</v>
      </c>
      <c r="F3639" s="166" t="s">
        <v>9172</v>
      </c>
      <c r="G3639" s="166"/>
      <c r="H3639" s="166" t="s">
        <v>219</v>
      </c>
      <c r="I3639" s="166" t="s">
        <v>316</v>
      </c>
      <c r="J3639" s="166" t="s">
        <v>221</v>
      </c>
      <c r="K3639" s="166" t="s">
        <v>879</v>
      </c>
      <c r="L3639" s="166" t="s">
        <v>317</v>
      </c>
      <c r="M3639" s="166">
        <v>0</v>
      </c>
      <c r="N3639" s="186">
        <v>2</v>
      </c>
      <c r="O3639" s="186">
        <v>1.5</v>
      </c>
      <c r="P3639" s="186">
        <v>3</v>
      </c>
      <c r="Q3639" s="184">
        <v>5</v>
      </c>
      <c r="R3639" s="183"/>
      <c r="S3639" s="183">
        <v>0</v>
      </c>
      <c r="T3639" s="183"/>
      <c r="U3639" s="183">
        <v>0</v>
      </c>
      <c r="V3639" s="183"/>
      <c r="W3639" s="183">
        <v>1</v>
      </c>
      <c r="X3639" s="183"/>
      <c r="Y3639" s="166" t="s">
        <v>318</v>
      </c>
      <c r="Z3639" s="166" t="s">
        <v>24260</v>
      </c>
      <c r="AA3639" s="165" t="s">
        <v>24259</v>
      </c>
      <c r="AB3639" s="166" t="s">
        <v>24262</v>
      </c>
      <c r="AC3639" s="166" t="s">
        <v>24263</v>
      </c>
      <c r="AD3639" s="198" t="s">
        <v>9176</v>
      </c>
      <c r="AE3639" s="166" t="s">
        <v>24261</v>
      </c>
      <c r="AF3639" s="166" t="s">
        <v>24260</v>
      </c>
      <c r="AG3639" s="165" t="s">
        <v>24259</v>
      </c>
      <c r="AH3639" s="203" t="s">
        <v>8037</v>
      </c>
      <c r="AI3639" s="186">
        <v>1.48</v>
      </c>
      <c r="AJ3639" s="184">
        <v>258</v>
      </c>
      <c r="AK3639" s="167">
        <f t="shared" si="519"/>
        <v>1.0461369863013699</v>
      </c>
      <c r="AL3639" s="167">
        <v>0</v>
      </c>
      <c r="AM3639" s="187">
        <f t="shared" si="520"/>
        <v>1.0461369863013699</v>
      </c>
      <c r="AN3639" s="167">
        <f t="shared" si="523"/>
        <v>1.0461369863013699</v>
      </c>
      <c r="AO3639" s="167">
        <v>0</v>
      </c>
      <c r="AP3639" s="167">
        <f t="shared" si="524"/>
        <v>1.0461369863013699</v>
      </c>
      <c r="AQ3639" s="167">
        <f t="shared" si="525"/>
        <v>31.384109589041095</v>
      </c>
      <c r="AR3639" s="193" t="s">
        <v>231</v>
      </c>
      <c r="AS3639" s="194"/>
      <c r="AT3639" s="166" t="s">
        <v>325</v>
      </c>
      <c r="AU3639" s="166" t="s">
        <v>1509</v>
      </c>
      <c r="AV3639" s="679" t="s">
        <v>9177</v>
      </c>
      <c r="AW3639" s="166" t="s">
        <v>234</v>
      </c>
      <c r="AX3639" s="2254"/>
      <c r="AY3639" s="46"/>
    </row>
    <row r="3640" spans="1:54" s="55" customFormat="1" ht="15.95" customHeight="1" x14ac:dyDescent="0.25">
      <c r="A3640" s="182">
        <v>1123</v>
      </c>
      <c r="B3640" s="166" t="s">
        <v>52</v>
      </c>
      <c r="C3640" s="170" t="s">
        <v>1509</v>
      </c>
      <c r="D3640" s="194" t="s">
        <v>24289</v>
      </c>
      <c r="E3640" s="166" t="s">
        <v>9179</v>
      </c>
      <c r="F3640" s="166" t="s">
        <v>9180</v>
      </c>
      <c r="G3640" s="166"/>
      <c r="H3640" s="166" t="s">
        <v>219</v>
      </c>
      <c r="I3640" s="166" t="s">
        <v>316</v>
      </c>
      <c r="J3640" s="166" t="s">
        <v>221</v>
      </c>
      <c r="K3640" s="166" t="s">
        <v>879</v>
      </c>
      <c r="L3640" s="198" t="s">
        <v>317</v>
      </c>
      <c r="M3640" s="198">
        <v>0</v>
      </c>
      <c r="N3640" s="199">
        <v>5</v>
      </c>
      <c r="O3640" s="199">
        <v>1.5</v>
      </c>
      <c r="P3640" s="199">
        <v>7.5</v>
      </c>
      <c r="Q3640" s="1012">
        <v>0</v>
      </c>
      <c r="R3640" s="223"/>
      <c r="S3640" s="223">
        <v>0</v>
      </c>
      <c r="T3640" s="223"/>
      <c r="U3640" s="223">
        <v>1</v>
      </c>
      <c r="V3640" s="183"/>
      <c r="W3640" s="183"/>
      <c r="X3640" s="183"/>
      <c r="Y3640" s="166" t="s">
        <v>790</v>
      </c>
      <c r="Z3640" s="166" t="s">
        <v>24290</v>
      </c>
      <c r="AA3640" s="203" t="s">
        <v>24288</v>
      </c>
      <c r="AB3640" s="166" t="s">
        <v>9182</v>
      </c>
      <c r="AC3640" s="166" t="s">
        <v>25230</v>
      </c>
      <c r="AD3640" s="198" t="s">
        <v>9184</v>
      </c>
      <c r="AE3640" s="166" t="s">
        <v>5939</v>
      </c>
      <c r="AF3640" s="166" t="s">
        <v>24290</v>
      </c>
      <c r="AG3640" s="165" t="s">
        <v>24288</v>
      </c>
      <c r="AH3640" s="203" t="s">
        <v>790</v>
      </c>
      <c r="AI3640" s="186">
        <v>1.48</v>
      </c>
      <c r="AJ3640" s="184">
        <v>27</v>
      </c>
      <c r="AK3640" s="167">
        <f t="shared" si="519"/>
        <v>0.10947945205479452</v>
      </c>
      <c r="AL3640" s="167">
        <v>0</v>
      </c>
      <c r="AM3640" s="187">
        <f t="shared" si="520"/>
        <v>0.10947945205479452</v>
      </c>
      <c r="AN3640" s="167">
        <f t="shared" si="523"/>
        <v>0.10947945205479452</v>
      </c>
      <c r="AO3640" s="167">
        <v>0</v>
      </c>
      <c r="AP3640" s="167">
        <f t="shared" si="524"/>
        <v>0.10947945205479452</v>
      </c>
      <c r="AQ3640" s="167">
        <f t="shared" si="525"/>
        <v>3.2843835616438355</v>
      </c>
      <c r="AR3640" s="193" t="s">
        <v>231</v>
      </c>
      <c r="AS3640" s="194" t="s">
        <v>114</v>
      </c>
      <c r="AT3640" s="166" t="s">
        <v>325</v>
      </c>
      <c r="AU3640" s="166" t="s">
        <v>1509</v>
      </c>
      <c r="AV3640" s="679" t="s">
        <v>9185</v>
      </c>
      <c r="AW3640" s="166" t="s">
        <v>234</v>
      </c>
      <c r="AX3640" s="2254"/>
      <c r="AY3640" s="46"/>
    </row>
    <row r="3641" spans="1:54" s="1395" customFormat="1" ht="15.95" customHeight="1" x14ac:dyDescent="0.25">
      <c r="A3641" s="353">
        <v>1124</v>
      </c>
      <c r="B3641" s="354" t="s">
        <v>52</v>
      </c>
      <c r="C3641" s="366" t="s">
        <v>1509</v>
      </c>
      <c r="D3641" s="363" t="s">
        <v>20020</v>
      </c>
      <c r="E3641" s="354" t="s">
        <v>20013</v>
      </c>
      <c r="F3641" s="354" t="s">
        <v>20014</v>
      </c>
      <c r="G3641" s="354" t="s">
        <v>221</v>
      </c>
      <c r="H3641" s="272" t="s">
        <v>219</v>
      </c>
      <c r="I3641" s="354" t="s">
        <v>1764</v>
      </c>
      <c r="J3641" s="272" t="s">
        <v>221</v>
      </c>
      <c r="K3641" s="272" t="s">
        <v>222</v>
      </c>
      <c r="L3641" s="272" t="s">
        <v>221</v>
      </c>
      <c r="M3641" s="272" t="s">
        <v>879</v>
      </c>
      <c r="N3641" s="440">
        <v>24</v>
      </c>
      <c r="O3641" s="440">
        <v>4</v>
      </c>
      <c r="P3641" s="440">
        <f>O3641*N3641</f>
        <v>96</v>
      </c>
      <c r="Q3641" s="1010">
        <v>5</v>
      </c>
      <c r="R3641" s="505"/>
      <c r="S3641" s="505">
        <v>0</v>
      </c>
      <c r="T3641" s="505"/>
      <c r="U3641" s="505">
        <v>1</v>
      </c>
      <c r="V3641" s="357"/>
      <c r="W3641" s="357"/>
      <c r="X3641" s="357"/>
      <c r="Y3641" s="354" t="s">
        <v>790</v>
      </c>
      <c r="Z3641" s="354" t="s">
        <v>20015</v>
      </c>
      <c r="AA3641" s="443" t="s">
        <v>24296</v>
      </c>
      <c r="AB3641" s="354" t="s">
        <v>9182</v>
      </c>
      <c r="AC3641" s="354" t="s">
        <v>20016</v>
      </c>
      <c r="AD3641" s="1152" t="s">
        <v>20017</v>
      </c>
      <c r="AE3641" s="354" t="s">
        <v>5939</v>
      </c>
      <c r="AF3641" s="354" t="s">
        <v>20015</v>
      </c>
      <c r="AG3641" s="358" t="s">
        <v>24296</v>
      </c>
      <c r="AH3641" s="443" t="s">
        <v>790</v>
      </c>
      <c r="AI3641" s="360">
        <v>1.48</v>
      </c>
      <c r="AJ3641" s="503">
        <v>620</v>
      </c>
      <c r="AK3641" s="359">
        <f t="shared" si="519"/>
        <v>2.513972602739726</v>
      </c>
      <c r="AL3641" s="359">
        <v>0</v>
      </c>
      <c r="AM3641" s="361">
        <f t="shared" si="520"/>
        <v>2.513972602739726</v>
      </c>
      <c r="AN3641" s="359">
        <f t="shared" si="523"/>
        <v>2.513972602739726</v>
      </c>
      <c r="AO3641" s="359">
        <v>0</v>
      </c>
      <c r="AP3641" s="359">
        <f t="shared" si="524"/>
        <v>2.513972602739726</v>
      </c>
      <c r="AQ3641" s="359">
        <f>AP3641*30</f>
        <v>75.419178082191777</v>
      </c>
      <c r="AR3641" s="362" t="s">
        <v>231</v>
      </c>
      <c r="AS3641" s="363" t="s">
        <v>431</v>
      </c>
      <c r="AT3641" s="354" t="s">
        <v>325</v>
      </c>
      <c r="AU3641" s="354" t="s">
        <v>1509</v>
      </c>
      <c r="AV3641" s="923" t="s">
        <v>9191</v>
      </c>
      <c r="AW3641" s="354" t="s">
        <v>234</v>
      </c>
      <c r="AX3641" s="447" t="s">
        <v>20018</v>
      </c>
      <c r="AY3641" s="2252"/>
      <c r="AZ3641" s="2169" t="s">
        <v>20019</v>
      </c>
    </row>
    <row r="3642" spans="1:54" s="1395" customFormat="1" ht="15.95" customHeight="1" x14ac:dyDescent="0.25">
      <c r="A3642" s="353">
        <v>1125</v>
      </c>
      <c r="B3642" s="354" t="s">
        <v>52</v>
      </c>
      <c r="C3642" s="366" t="s">
        <v>1509</v>
      </c>
      <c r="D3642" s="363" t="s">
        <v>19445</v>
      </c>
      <c r="E3642" s="354" t="s">
        <v>25546</v>
      </c>
      <c r="F3642" s="354" t="s">
        <v>25547</v>
      </c>
      <c r="G3642" s="354" t="s">
        <v>221</v>
      </c>
      <c r="H3642" s="272" t="s">
        <v>219</v>
      </c>
      <c r="I3642" s="354" t="s">
        <v>220</v>
      </c>
      <c r="J3642" s="272" t="s">
        <v>221</v>
      </c>
      <c r="K3642" s="272" t="s">
        <v>222</v>
      </c>
      <c r="L3642" s="272" t="s">
        <v>317</v>
      </c>
      <c r="M3642" s="272">
        <v>0</v>
      </c>
      <c r="N3642" s="440">
        <v>5</v>
      </c>
      <c r="O3642" s="440">
        <v>1.5</v>
      </c>
      <c r="P3642" s="440">
        <v>7.5</v>
      </c>
      <c r="Q3642" s="1010">
        <v>0</v>
      </c>
      <c r="R3642" s="505"/>
      <c r="S3642" s="505">
        <v>0</v>
      </c>
      <c r="T3642" s="505"/>
      <c r="U3642" s="505">
        <v>1</v>
      </c>
      <c r="V3642" s="357"/>
      <c r="W3642" s="357"/>
      <c r="X3642" s="357"/>
      <c r="Y3642" s="354" t="s">
        <v>790</v>
      </c>
      <c r="Z3642" s="354" t="s">
        <v>9195</v>
      </c>
      <c r="AA3642" s="443" t="s">
        <v>24291</v>
      </c>
      <c r="AB3642" s="354" t="s">
        <v>9182</v>
      </c>
      <c r="AC3642" s="354" t="s">
        <v>25548</v>
      </c>
      <c r="AD3642" s="2596" t="s">
        <v>25549</v>
      </c>
      <c r="AE3642" s="354" t="s">
        <v>5939</v>
      </c>
      <c r="AF3642" s="354" t="s">
        <v>9195</v>
      </c>
      <c r="AG3642" s="443" t="s">
        <v>24291</v>
      </c>
      <c r="AH3642" s="443" t="s">
        <v>790</v>
      </c>
      <c r="AI3642" s="360">
        <v>1.48</v>
      </c>
      <c r="AJ3642" s="503">
        <v>52</v>
      </c>
      <c r="AK3642" s="359">
        <f t="shared" si="519"/>
        <v>0.21084931506849314</v>
      </c>
      <c r="AL3642" s="359">
        <v>0</v>
      </c>
      <c r="AM3642" s="361">
        <f t="shared" si="520"/>
        <v>0.21084931506849314</v>
      </c>
      <c r="AN3642" s="359">
        <f t="shared" si="523"/>
        <v>0.21084931506849314</v>
      </c>
      <c r="AO3642" s="359">
        <v>0</v>
      </c>
      <c r="AP3642" s="359">
        <f t="shared" si="524"/>
        <v>0.21084931506849314</v>
      </c>
      <c r="AQ3642" s="359">
        <f>AP3642*30</f>
        <v>6.3254794520547941</v>
      </c>
      <c r="AR3642" s="362" t="s">
        <v>231</v>
      </c>
      <c r="AS3642" s="363" t="s">
        <v>23645</v>
      </c>
      <c r="AT3642" s="354" t="s">
        <v>325</v>
      </c>
      <c r="AU3642" s="354" t="s">
        <v>1509</v>
      </c>
      <c r="AV3642" s="923" t="s">
        <v>9197</v>
      </c>
      <c r="AW3642" s="354" t="s">
        <v>234</v>
      </c>
      <c r="AX3642" s="447" t="s">
        <v>25550</v>
      </c>
      <c r="AY3642" s="2590"/>
      <c r="AZ3642" s="447" t="s">
        <v>25551</v>
      </c>
    </row>
    <row r="3643" spans="1:54" s="1395" customFormat="1" ht="15.95" customHeight="1" x14ac:dyDescent="0.25">
      <c r="A3643" s="353">
        <v>1126</v>
      </c>
      <c r="B3643" s="354" t="s">
        <v>52</v>
      </c>
      <c r="C3643" s="366" t="s">
        <v>1509</v>
      </c>
      <c r="D3643" s="363" t="s">
        <v>19446</v>
      </c>
      <c r="E3643" s="354" t="s">
        <v>9199</v>
      </c>
      <c r="F3643" s="354" t="s">
        <v>9200</v>
      </c>
      <c r="G3643" s="354" t="s">
        <v>221</v>
      </c>
      <c r="H3643" s="272" t="s">
        <v>219</v>
      </c>
      <c r="I3643" s="354" t="s">
        <v>19966</v>
      </c>
      <c r="J3643" s="272" t="s">
        <v>221</v>
      </c>
      <c r="K3643" s="272" t="s">
        <v>222</v>
      </c>
      <c r="L3643" s="272" t="s">
        <v>317</v>
      </c>
      <c r="M3643" s="272">
        <v>0</v>
      </c>
      <c r="N3643" s="440">
        <v>7</v>
      </c>
      <c r="O3643" s="440">
        <v>3.5</v>
      </c>
      <c r="P3643" s="440">
        <f>O3643*N3643</f>
        <v>24.5</v>
      </c>
      <c r="Q3643" s="1010">
        <v>0</v>
      </c>
      <c r="R3643" s="505"/>
      <c r="S3643" s="505">
        <v>0</v>
      </c>
      <c r="T3643" s="505"/>
      <c r="U3643" s="505">
        <v>2</v>
      </c>
      <c r="V3643" s="357"/>
      <c r="W3643" s="357"/>
      <c r="X3643" s="357"/>
      <c r="Y3643" s="354" t="s">
        <v>790</v>
      </c>
      <c r="Z3643" s="354" t="s">
        <v>24292</v>
      </c>
      <c r="AA3643" s="443">
        <v>1035005907310</v>
      </c>
      <c r="AB3643" s="354" t="s">
        <v>24293</v>
      </c>
      <c r="AC3643" s="354" t="s">
        <v>19967</v>
      </c>
      <c r="AD3643" s="272" t="s">
        <v>19968</v>
      </c>
      <c r="AE3643" s="354" t="s">
        <v>5939</v>
      </c>
      <c r="AF3643" s="354" t="s">
        <v>24292</v>
      </c>
      <c r="AG3643" s="358" t="s">
        <v>19969</v>
      </c>
      <c r="AH3643" s="443" t="s">
        <v>790</v>
      </c>
      <c r="AI3643" s="360">
        <v>1.48</v>
      </c>
      <c r="AJ3643" s="503">
        <v>148</v>
      </c>
      <c r="AK3643" s="359">
        <f t="shared" si="519"/>
        <v>0.6001095890410959</v>
      </c>
      <c r="AL3643" s="359">
        <v>0</v>
      </c>
      <c r="AM3643" s="361">
        <f t="shared" si="520"/>
        <v>0.6001095890410959</v>
      </c>
      <c r="AN3643" s="359">
        <f t="shared" si="523"/>
        <v>0.6001095890410959</v>
      </c>
      <c r="AO3643" s="359">
        <v>0</v>
      </c>
      <c r="AP3643" s="359">
        <f t="shared" si="524"/>
        <v>0.6001095890410959</v>
      </c>
      <c r="AQ3643" s="359">
        <f t="shared" si="525"/>
        <v>18.003287671232876</v>
      </c>
      <c r="AR3643" s="362" t="s">
        <v>231</v>
      </c>
      <c r="AS3643" s="363" t="s">
        <v>16247</v>
      </c>
      <c r="AT3643" s="354" t="s">
        <v>325</v>
      </c>
      <c r="AU3643" s="354" t="s">
        <v>1509</v>
      </c>
      <c r="AV3643" s="923" t="s">
        <v>9205</v>
      </c>
      <c r="AW3643" s="354" t="s">
        <v>234</v>
      </c>
      <c r="AX3643" s="447" t="s">
        <v>19971</v>
      </c>
      <c r="AY3643" s="2252"/>
      <c r="AZ3643" s="447" t="s">
        <v>19970</v>
      </c>
    </row>
    <row r="3644" spans="1:54" s="55" customFormat="1" ht="15.95" customHeight="1" x14ac:dyDescent="0.25">
      <c r="A3644" s="182">
        <v>1127</v>
      </c>
      <c r="B3644" s="166" t="s">
        <v>52</v>
      </c>
      <c r="C3644" s="170" t="s">
        <v>1509</v>
      </c>
      <c r="D3644" s="194" t="s">
        <v>24295</v>
      </c>
      <c r="E3644" s="166" t="s">
        <v>9207</v>
      </c>
      <c r="F3644" s="166" t="s">
        <v>9208</v>
      </c>
      <c r="G3644" s="166"/>
      <c r="H3644" s="198" t="s">
        <v>219</v>
      </c>
      <c r="I3644" s="166" t="s">
        <v>316</v>
      </c>
      <c r="J3644" s="198" t="s">
        <v>317</v>
      </c>
      <c r="K3644" s="198">
        <v>0</v>
      </c>
      <c r="L3644" s="198" t="s">
        <v>317</v>
      </c>
      <c r="M3644" s="198">
        <v>0</v>
      </c>
      <c r="N3644" s="199">
        <v>5</v>
      </c>
      <c r="O3644" s="199">
        <v>1.5</v>
      </c>
      <c r="P3644" s="199">
        <v>7.5</v>
      </c>
      <c r="Q3644" s="1012">
        <v>0</v>
      </c>
      <c r="R3644" s="223"/>
      <c r="S3644" s="223">
        <v>0</v>
      </c>
      <c r="T3644" s="223"/>
      <c r="U3644" s="223">
        <v>1</v>
      </c>
      <c r="V3644" s="183"/>
      <c r="W3644" s="183"/>
      <c r="X3644" s="183"/>
      <c r="Y3644" s="166" t="s">
        <v>790</v>
      </c>
      <c r="Z3644" s="166" t="s">
        <v>9209</v>
      </c>
      <c r="AA3644" s="203" t="s">
        <v>24294</v>
      </c>
      <c r="AB3644" s="166" t="s">
        <v>5939</v>
      </c>
      <c r="AC3644" s="203" t="s">
        <v>25231</v>
      </c>
      <c r="AD3644" s="166" t="s">
        <v>25232</v>
      </c>
      <c r="AE3644" s="166" t="s">
        <v>5939</v>
      </c>
      <c r="AF3644" s="166" t="s">
        <v>9209</v>
      </c>
      <c r="AG3644" s="165" t="s">
        <v>24294</v>
      </c>
      <c r="AH3644" s="203" t="s">
        <v>790</v>
      </c>
      <c r="AI3644" s="186">
        <v>1.48</v>
      </c>
      <c r="AJ3644" s="184">
        <v>120</v>
      </c>
      <c r="AK3644" s="167">
        <f t="shared" si="519"/>
        <v>0.4865753424657534</v>
      </c>
      <c r="AL3644" s="167">
        <v>0</v>
      </c>
      <c r="AM3644" s="187">
        <f t="shared" si="520"/>
        <v>0.4865753424657534</v>
      </c>
      <c r="AN3644" s="167">
        <f t="shared" si="523"/>
        <v>0.4865753424657534</v>
      </c>
      <c r="AO3644" s="167">
        <v>0</v>
      </c>
      <c r="AP3644" s="167">
        <f t="shared" si="524"/>
        <v>0.4865753424657534</v>
      </c>
      <c r="AQ3644" s="167">
        <f t="shared" si="525"/>
        <v>14.597260273972601</v>
      </c>
      <c r="AR3644" s="193" t="s">
        <v>231</v>
      </c>
      <c r="AS3644" s="194" t="s">
        <v>114</v>
      </c>
      <c r="AT3644" s="166" t="s">
        <v>325</v>
      </c>
      <c r="AU3644" s="166" t="s">
        <v>1509</v>
      </c>
      <c r="AV3644" s="679" t="s">
        <v>9212</v>
      </c>
      <c r="AW3644" s="166" t="s">
        <v>234</v>
      </c>
      <c r="AX3644" s="2254"/>
      <c r="AY3644" s="2254"/>
      <c r="AZ3644" s="2254"/>
    </row>
    <row r="3645" spans="1:54" s="55" customFormat="1" ht="15.95" customHeight="1" x14ac:dyDescent="0.25">
      <c r="A3645" s="182">
        <v>1128</v>
      </c>
      <c r="B3645" s="166" t="s">
        <v>52</v>
      </c>
      <c r="C3645" s="170" t="s">
        <v>1509</v>
      </c>
      <c r="D3645" s="194" t="s">
        <v>24298</v>
      </c>
      <c r="E3645" s="166" t="s">
        <v>9214</v>
      </c>
      <c r="F3645" s="166" t="s">
        <v>9215</v>
      </c>
      <c r="G3645" s="166"/>
      <c r="H3645" s="198" t="s">
        <v>219</v>
      </c>
      <c r="I3645" s="166" t="s">
        <v>316</v>
      </c>
      <c r="J3645" s="198" t="s">
        <v>221</v>
      </c>
      <c r="K3645" s="198" t="s">
        <v>222</v>
      </c>
      <c r="L3645" s="198" t="s">
        <v>317</v>
      </c>
      <c r="M3645" s="198">
        <v>0</v>
      </c>
      <c r="N3645" s="199">
        <v>2</v>
      </c>
      <c r="O3645" s="199">
        <v>1</v>
      </c>
      <c r="P3645" s="199">
        <v>2</v>
      </c>
      <c r="Q3645" s="1012">
        <v>2</v>
      </c>
      <c r="R3645" s="223"/>
      <c r="S3645" s="223">
        <v>0</v>
      </c>
      <c r="T3645" s="223"/>
      <c r="U3645" s="223">
        <v>0</v>
      </c>
      <c r="V3645" s="183"/>
      <c r="W3645" s="183"/>
      <c r="X3645" s="183"/>
      <c r="Y3645" s="166" t="s">
        <v>790</v>
      </c>
      <c r="Z3645" s="166" t="s">
        <v>9216</v>
      </c>
      <c r="AA3645" s="203" t="s">
        <v>24297</v>
      </c>
      <c r="AB3645" s="166" t="s">
        <v>4297</v>
      </c>
      <c r="AC3645" s="203" t="s">
        <v>9217</v>
      </c>
      <c r="AD3645" s="198" t="s">
        <v>9218</v>
      </c>
      <c r="AE3645" s="166" t="s">
        <v>4297</v>
      </c>
      <c r="AF3645" s="166" t="s">
        <v>9216</v>
      </c>
      <c r="AG3645" s="165" t="s">
        <v>24297</v>
      </c>
      <c r="AH3645" s="203" t="s">
        <v>790</v>
      </c>
      <c r="AI3645" s="186">
        <v>1.48</v>
      </c>
      <c r="AJ3645" s="184">
        <v>76</v>
      </c>
      <c r="AK3645" s="167">
        <f t="shared" si="519"/>
        <v>0.30816438356164383</v>
      </c>
      <c r="AL3645" s="167">
        <v>0</v>
      </c>
      <c r="AM3645" s="187">
        <f t="shared" si="520"/>
        <v>0.30816438356164383</v>
      </c>
      <c r="AN3645" s="167">
        <f t="shared" si="523"/>
        <v>0.30816438356164383</v>
      </c>
      <c r="AO3645" s="167">
        <v>0</v>
      </c>
      <c r="AP3645" s="167">
        <f t="shared" si="524"/>
        <v>0.30816438356164383</v>
      </c>
      <c r="AQ3645" s="167">
        <f t="shared" si="525"/>
        <v>9.2449315068493156</v>
      </c>
      <c r="AR3645" s="193" t="s">
        <v>231</v>
      </c>
      <c r="AS3645" s="194"/>
      <c r="AT3645" s="166" t="s">
        <v>325</v>
      </c>
      <c r="AU3645" s="166" t="s">
        <v>1509</v>
      </c>
      <c r="AV3645" s="679" t="s">
        <v>9219</v>
      </c>
      <c r="AW3645" s="166" t="s">
        <v>234</v>
      </c>
      <c r="AX3645" s="2254"/>
      <c r="AY3645" s="2254"/>
    </row>
    <row r="3646" spans="1:54" s="55" customFormat="1" ht="15.95" customHeight="1" x14ac:dyDescent="0.25">
      <c r="A3646" s="182">
        <v>1129</v>
      </c>
      <c r="B3646" s="166" t="s">
        <v>52</v>
      </c>
      <c r="C3646" s="170" t="s">
        <v>1509</v>
      </c>
      <c r="D3646" s="194" t="s">
        <v>19447</v>
      </c>
      <c r="E3646" s="166" t="s">
        <v>9221</v>
      </c>
      <c r="F3646" s="166" t="s">
        <v>9222</v>
      </c>
      <c r="G3646" s="166"/>
      <c r="H3646" s="198" t="s">
        <v>219</v>
      </c>
      <c r="I3646" s="166">
        <v>0</v>
      </c>
      <c r="J3646" s="198" t="s">
        <v>317</v>
      </c>
      <c r="K3646" s="198">
        <v>0</v>
      </c>
      <c r="L3646" s="198" t="s">
        <v>317</v>
      </c>
      <c r="M3646" s="198">
        <v>0</v>
      </c>
      <c r="N3646" s="199">
        <v>8</v>
      </c>
      <c r="O3646" s="199">
        <v>3</v>
      </c>
      <c r="P3646" s="199">
        <v>24</v>
      </c>
      <c r="Q3646" s="1012">
        <v>0</v>
      </c>
      <c r="R3646" s="223"/>
      <c r="S3646" s="223">
        <v>0</v>
      </c>
      <c r="T3646" s="223"/>
      <c r="U3646" s="223">
        <v>1</v>
      </c>
      <c r="V3646" s="183"/>
      <c r="W3646" s="183"/>
      <c r="X3646" s="183"/>
      <c r="Y3646" s="166" t="s">
        <v>790</v>
      </c>
      <c r="Z3646" s="166" t="s">
        <v>9223</v>
      </c>
      <c r="AA3646" s="203" t="s">
        <v>24300</v>
      </c>
      <c r="AB3646" s="166" t="s">
        <v>4336</v>
      </c>
      <c r="AC3646" s="203" t="s">
        <v>9224</v>
      </c>
      <c r="AD3646" s="166" t="s">
        <v>25235</v>
      </c>
      <c r="AE3646" s="166" t="s">
        <v>4336</v>
      </c>
      <c r="AF3646" s="166" t="s">
        <v>9223</v>
      </c>
      <c r="AG3646" s="165" t="s">
        <v>24300</v>
      </c>
      <c r="AH3646" s="203" t="s">
        <v>790</v>
      </c>
      <c r="AI3646" s="186">
        <v>1.48</v>
      </c>
      <c r="AJ3646" s="184">
        <v>120</v>
      </c>
      <c r="AK3646" s="167">
        <f t="shared" si="519"/>
        <v>0.4865753424657534</v>
      </c>
      <c r="AL3646" s="167">
        <v>0</v>
      </c>
      <c r="AM3646" s="187">
        <f t="shared" si="520"/>
        <v>0.4865753424657534</v>
      </c>
      <c r="AN3646" s="167">
        <f t="shared" si="523"/>
        <v>0.4865753424657534</v>
      </c>
      <c r="AO3646" s="167">
        <v>0</v>
      </c>
      <c r="AP3646" s="167">
        <f t="shared" si="524"/>
        <v>0.4865753424657534</v>
      </c>
      <c r="AQ3646" s="167">
        <f t="shared" si="525"/>
        <v>14.597260273972601</v>
      </c>
      <c r="AR3646" s="193" t="s">
        <v>231</v>
      </c>
      <c r="AS3646" s="194"/>
      <c r="AT3646" s="166" t="s">
        <v>325</v>
      </c>
      <c r="AU3646" s="166" t="s">
        <v>1509</v>
      </c>
      <c r="AV3646" s="679" t="s">
        <v>9225</v>
      </c>
      <c r="AW3646" s="166" t="s">
        <v>234</v>
      </c>
      <c r="AX3646" s="2254"/>
      <c r="AY3646" s="2254"/>
    </row>
    <row r="3647" spans="1:54" s="55" customFormat="1" ht="15.95" customHeight="1" x14ac:dyDescent="0.25">
      <c r="A3647" s="182">
        <v>1130</v>
      </c>
      <c r="B3647" s="166" t="s">
        <v>52</v>
      </c>
      <c r="C3647" s="170" t="s">
        <v>1509</v>
      </c>
      <c r="D3647" s="194" t="s">
        <v>24301</v>
      </c>
      <c r="E3647" s="166" t="s">
        <v>9227</v>
      </c>
      <c r="F3647" s="166" t="s">
        <v>9228</v>
      </c>
      <c r="G3647" s="166"/>
      <c r="H3647" s="198" t="s">
        <v>219</v>
      </c>
      <c r="I3647" s="166" t="s">
        <v>316</v>
      </c>
      <c r="J3647" s="198" t="s">
        <v>221</v>
      </c>
      <c r="K3647" s="198" t="s">
        <v>879</v>
      </c>
      <c r="L3647" s="198" t="s">
        <v>317</v>
      </c>
      <c r="M3647" s="198">
        <v>0</v>
      </c>
      <c r="N3647" s="199">
        <v>13.5</v>
      </c>
      <c r="O3647" s="199">
        <v>3</v>
      </c>
      <c r="P3647" s="199">
        <v>40.5</v>
      </c>
      <c r="Q3647" s="1012">
        <v>7</v>
      </c>
      <c r="R3647" s="223"/>
      <c r="S3647" s="223">
        <v>1</v>
      </c>
      <c r="T3647" s="223"/>
      <c r="U3647" s="223">
        <v>0</v>
      </c>
      <c r="V3647" s="183"/>
      <c r="W3647" s="183"/>
      <c r="X3647" s="183"/>
      <c r="Y3647" s="166" t="s">
        <v>318</v>
      </c>
      <c r="Z3647" s="166" t="s">
        <v>24302</v>
      </c>
      <c r="AA3647" s="203" t="s">
        <v>24303</v>
      </c>
      <c r="AB3647" s="166" t="s">
        <v>9230</v>
      </c>
      <c r="AC3647" s="203">
        <v>89637821011</v>
      </c>
      <c r="AD3647" s="198" t="s">
        <v>9231</v>
      </c>
      <c r="AE3647" s="166" t="s">
        <v>4341</v>
      </c>
      <c r="AF3647" s="166" t="s">
        <v>24302</v>
      </c>
      <c r="AG3647" s="165" t="s">
        <v>24303</v>
      </c>
      <c r="AH3647" s="203" t="s">
        <v>790</v>
      </c>
      <c r="AI3647" s="186">
        <v>1.48</v>
      </c>
      <c r="AJ3647" s="184">
        <v>320</v>
      </c>
      <c r="AK3647" s="167">
        <f t="shared" si="519"/>
        <v>1.2975342465753426</v>
      </c>
      <c r="AL3647" s="167">
        <v>0</v>
      </c>
      <c r="AM3647" s="187">
        <f t="shared" si="520"/>
        <v>1.2975342465753426</v>
      </c>
      <c r="AN3647" s="167">
        <f t="shared" si="523"/>
        <v>1.2975342465753426</v>
      </c>
      <c r="AO3647" s="167">
        <v>0</v>
      </c>
      <c r="AP3647" s="167">
        <f t="shared" si="524"/>
        <v>1.2975342465753426</v>
      </c>
      <c r="AQ3647" s="167">
        <f t="shared" si="525"/>
        <v>38.926027397260277</v>
      </c>
      <c r="AR3647" s="193" t="s">
        <v>231</v>
      </c>
      <c r="AS3647" s="194" t="s">
        <v>431</v>
      </c>
      <c r="AT3647" s="166" t="s">
        <v>325</v>
      </c>
      <c r="AU3647" s="166" t="s">
        <v>1509</v>
      </c>
      <c r="AV3647" s="679" t="s">
        <v>9232</v>
      </c>
      <c r="AW3647" s="166" t="s">
        <v>234</v>
      </c>
      <c r="AX3647" s="2254"/>
      <c r="AY3647" s="2254"/>
    </row>
    <row r="3648" spans="1:54" s="55" customFormat="1" ht="15.95" customHeight="1" x14ac:dyDescent="0.25">
      <c r="A3648" s="353">
        <v>1131</v>
      </c>
      <c r="B3648" s="354" t="s">
        <v>52</v>
      </c>
      <c r="C3648" s="366" t="s">
        <v>1509</v>
      </c>
      <c r="D3648" s="363" t="s">
        <v>18378</v>
      </c>
      <c r="E3648" s="354" t="s">
        <v>18379</v>
      </c>
      <c r="F3648" s="354" t="s">
        <v>18380</v>
      </c>
      <c r="G3648" s="354" t="s">
        <v>221</v>
      </c>
      <c r="H3648" s="272" t="s">
        <v>219</v>
      </c>
      <c r="I3648" s="354" t="s">
        <v>316</v>
      </c>
      <c r="J3648" s="272" t="s">
        <v>221</v>
      </c>
      <c r="K3648" s="272" t="s">
        <v>222</v>
      </c>
      <c r="L3648" s="272" t="s">
        <v>221</v>
      </c>
      <c r="M3648" s="272" t="s">
        <v>222</v>
      </c>
      <c r="N3648" s="440">
        <v>6</v>
      </c>
      <c r="O3648" s="440">
        <v>2</v>
      </c>
      <c r="P3648" s="440">
        <f>O3648*N3648</f>
        <v>12</v>
      </c>
      <c r="Q3648" s="1010">
        <v>4</v>
      </c>
      <c r="R3648" s="505"/>
      <c r="S3648" s="505">
        <v>0</v>
      </c>
      <c r="T3648" s="505"/>
      <c r="U3648" s="505">
        <v>0</v>
      </c>
      <c r="V3648" s="357"/>
      <c r="W3648" s="357"/>
      <c r="X3648" s="357"/>
      <c r="Y3648" s="354" t="s">
        <v>790</v>
      </c>
      <c r="Z3648" s="354" t="s">
        <v>9243</v>
      </c>
      <c r="AA3648" s="443" t="s">
        <v>24304</v>
      </c>
      <c r="AB3648" s="354" t="s">
        <v>9237</v>
      </c>
      <c r="AC3648" s="443" t="s">
        <v>18381</v>
      </c>
      <c r="AD3648" s="1152" t="s">
        <v>9245</v>
      </c>
      <c r="AE3648" s="354" t="s">
        <v>9237</v>
      </c>
      <c r="AF3648" s="354" t="s">
        <v>9243</v>
      </c>
      <c r="AG3648" s="358" t="s">
        <v>24304</v>
      </c>
      <c r="AH3648" s="443" t="s">
        <v>790</v>
      </c>
      <c r="AI3648" s="360">
        <v>1.48</v>
      </c>
      <c r="AJ3648" s="503">
        <v>77</v>
      </c>
      <c r="AK3648" s="359">
        <f t="shared" si="519"/>
        <v>0.31221917808219174</v>
      </c>
      <c r="AL3648" s="359">
        <v>0</v>
      </c>
      <c r="AM3648" s="361">
        <f t="shared" si="520"/>
        <v>0.31221917808219174</v>
      </c>
      <c r="AN3648" s="359">
        <f t="shared" si="523"/>
        <v>0.31221917808219174</v>
      </c>
      <c r="AO3648" s="359">
        <v>0</v>
      </c>
      <c r="AP3648" s="359">
        <f t="shared" si="524"/>
        <v>0.31221917808219174</v>
      </c>
      <c r="AQ3648" s="359">
        <f t="shared" si="525"/>
        <v>9.3665753424657527</v>
      </c>
      <c r="AR3648" s="362" t="s">
        <v>231</v>
      </c>
      <c r="AS3648" s="363" t="s">
        <v>431</v>
      </c>
      <c r="AT3648" s="354" t="s">
        <v>325</v>
      </c>
      <c r="AU3648" s="354" t="s">
        <v>1509</v>
      </c>
      <c r="AV3648" s="770" t="s">
        <v>9239</v>
      </c>
      <c r="AW3648" s="166" t="s">
        <v>234</v>
      </c>
      <c r="AX3648" s="447" t="s">
        <v>18382</v>
      </c>
      <c r="AY3648" s="2254"/>
      <c r="AZ3648" s="2408" t="s">
        <v>18383</v>
      </c>
    </row>
    <row r="3649" spans="1:65" s="55" customFormat="1" ht="15.95" customHeight="1" x14ac:dyDescent="0.25">
      <c r="A3649" s="353">
        <v>1132</v>
      </c>
      <c r="B3649" s="354" t="s">
        <v>52</v>
      </c>
      <c r="C3649" s="366" t="s">
        <v>1509</v>
      </c>
      <c r="D3649" s="363" t="s">
        <v>18372</v>
      </c>
      <c r="E3649" s="354" t="s">
        <v>18373</v>
      </c>
      <c r="F3649" s="354" t="s">
        <v>18374</v>
      </c>
      <c r="G3649" s="354" t="s">
        <v>221</v>
      </c>
      <c r="H3649" s="272" t="s">
        <v>219</v>
      </c>
      <c r="I3649" s="354" t="s">
        <v>316</v>
      </c>
      <c r="J3649" s="272" t="s">
        <v>221</v>
      </c>
      <c r="K3649" s="272" t="s">
        <v>222</v>
      </c>
      <c r="L3649" s="272" t="s">
        <v>221</v>
      </c>
      <c r="M3649" s="272" t="s">
        <v>222</v>
      </c>
      <c r="N3649" s="440">
        <v>6</v>
      </c>
      <c r="O3649" s="440">
        <v>2</v>
      </c>
      <c r="P3649" s="440">
        <f>O3649*N3649</f>
        <v>12</v>
      </c>
      <c r="Q3649" s="1010">
        <v>4</v>
      </c>
      <c r="R3649" s="505"/>
      <c r="S3649" s="505">
        <v>1</v>
      </c>
      <c r="T3649" s="505"/>
      <c r="U3649" s="505">
        <v>0</v>
      </c>
      <c r="V3649" s="357"/>
      <c r="W3649" s="357"/>
      <c r="X3649" s="357"/>
      <c r="Y3649" s="354" t="s">
        <v>790</v>
      </c>
      <c r="Z3649" s="354" t="s">
        <v>9243</v>
      </c>
      <c r="AA3649" s="443">
        <v>1055005621032</v>
      </c>
      <c r="AB3649" s="354" t="s">
        <v>9237</v>
      </c>
      <c r="AC3649" s="443" t="s">
        <v>18375</v>
      </c>
      <c r="AD3649" s="1246" t="s">
        <v>9245</v>
      </c>
      <c r="AE3649" s="354" t="s">
        <v>9237</v>
      </c>
      <c r="AF3649" s="354" t="s">
        <v>9243</v>
      </c>
      <c r="AG3649" s="358">
        <v>1055005621032</v>
      </c>
      <c r="AH3649" s="443" t="s">
        <v>790</v>
      </c>
      <c r="AI3649" s="360">
        <v>1.48</v>
      </c>
      <c r="AJ3649" s="503">
        <v>77</v>
      </c>
      <c r="AK3649" s="359">
        <f t="shared" si="519"/>
        <v>0.31221917808219174</v>
      </c>
      <c r="AL3649" s="359">
        <v>0</v>
      </c>
      <c r="AM3649" s="361">
        <f t="shared" si="520"/>
        <v>0.31221917808219174</v>
      </c>
      <c r="AN3649" s="359">
        <f t="shared" si="523"/>
        <v>0.31221917808219174</v>
      </c>
      <c r="AO3649" s="359">
        <v>0</v>
      </c>
      <c r="AP3649" s="359">
        <f t="shared" si="524"/>
        <v>0.31221917808219174</v>
      </c>
      <c r="AQ3649" s="359">
        <f>AP3649*30</f>
        <v>9.3665753424657527</v>
      </c>
      <c r="AR3649" s="362" t="s">
        <v>231</v>
      </c>
      <c r="AS3649" s="363" t="s">
        <v>431</v>
      </c>
      <c r="AT3649" s="354" t="s">
        <v>325</v>
      </c>
      <c r="AU3649" s="354" t="s">
        <v>1509</v>
      </c>
      <c r="AV3649" s="923" t="s">
        <v>9239</v>
      </c>
      <c r="AW3649" s="354" t="s">
        <v>234</v>
      </c>
      <c r="AX3649" s="447" t="s">
        <v>18376</v>
      </c>
      <c r="AY3649" s="2252"/>
      <c r="AZ3649" s="2408" t="s">
        <v>18377</v>
      </c>
      <c r="BA3649" s="1395"/>
      <c r="BB3649" s="1395"/>
      <c r="BC3649" s="1395"/>
    </row>
    <row r="3650" spans="1:65" s="55" customFormat="1" ht="15.95" customHeight="1" x14ac:dyDescent="0.25">
      <c r="A3650" s="182">
        <v>1133</v>
      </c>
      <c r="B3650" s="166" t="s">
        <v>52</v>
      </c>
      <c r="C3650" s="170" t="s">
        <v>1509</v>
      </c>
      <c r="D3650" s="194" t="s">
        <v>24337</v>
      </c>
      <c r="E3650" s="166" t="s">
        <v>9247</v>
      </c>
      <c r="F3650" s="166" t="s">
        <v>9248</v>
      </c>
      <c r="G3650" s="166"/>
      <c r="H3650" s="198" t="s">
        <v>732</v>
      </c>
      <c r="I3650" s="166">
        <v>0</v>
      </c>
      <c r="J3650" s="198" t="s">
        <v>317</v>
      </c>
      <c r="K3650" s="198">
        <v>0</v>
      </c>
      <c r="L3650" s="198" t="s">
        <v>317</v>
      </c>
      <c r="M3650" s="198">
        <v>0</v>
      </c>
      <c r="N3650" s="199">
        <v>2</v>
      </c>
      <c r="O3650" s="199">
        <v>1.5</v>
      </c>
      <c r="P3650" s="199">
        <v>3</v>
      </c>
      <c r="Q3650" s="1012">
        <v>2</v>
      </c>
      <c r="R3650" s="223"/>
      <c r="S3650" s="223">
        <v>0</v>
      </c>
      <c r="T3650" s="223"/>
      <c r="U3650" s="223">
        <v>0</v>
      </c>
      <c r="V3650" s="183"/>
      <c r="W3650" s="183"/>
      <c r="X3650" s="183"/>
      <c r="Y3650" s="166" t="s">
        <v>790</v>
      </c>
      <c r="Z3650" s="166" t="s">
        <v>9249</v>
      </c>
      <c r="AA3650" s="203" t="s">
        <v>24325</v>
      </c>
      <c r="AB3650" s="166" t="s">
        <v>24336</v>
      </c>
      <c r="AC3650" s="203">
        <v>89169488464</v>
      </c>
      <c r="AD3650" s="1150" t="s">
        <v>25243</v>
      </c>
      <c r="AE3650" s="166" t="s">
        <v>24336</v>
      </c>
      <c r="AF3650" s="166" t="s">
        <v>9249</v>
      </c>
      <c r="AG3650" s="165" t="s">
        <v>24325</v>
      </c>
      <c r="AH3650" s="203" t="s">
        <v>790</v>
      </c>
      <c r="AI3650" s="186">
        <v>1.48</v>
      </c>
      <c r="AJ3650" s="184">
        <v>20</v>
      </c>
      <c r="AK3650" s="167">
        <f t="shared" si="519"/>
        <v>8.109589041095891E-2</v>
      </c>
      <c r="AL3650" s="167">
        <v>0</v>
      </c>
      <c r="AM3650" s="187">
        <f t="shared" si="520"/>
        <v>8.109589041095891E-2</v>
      </c>
      <c r="AN3650" s="167">
        <f t="shared" si="523"/>
        <v>8.109589041095891E-2</v>
      </c>
      <c r="AO3650" s="167">
        <v>0</v>
      </c>
      <c r="AP3650" s="167">
        <f t="shared" si="524"/>
        <v>8.109589041095891E-2</v>
      </c>
      <c r="AQ3650" s="167">
        <f t="shared" si="525"/>
        <v>2.4328767123287673</v>
      </c>
      <c r="AR3650" s="193" t="s">
        <v>231</v>
      </c>
      <c r="AS3650" s="194"/>
      <c r="AT3650" s="166" t="s">
        <v>325</v>
      </c>
      <c r="AU3650" s="166" t="s">
        <v>1509</v>
      </c>
      <c r="AV3650" s="231" t="s">
        <v>9251</v>
      </c>
      <c r="AW3650" s="166" t="s">
        <v>234</v>
      </c>
      <c r="AX3650" s="2254"/>
      <c r="AY3650" s="2254"/>
    </row>
    <row r="3651" spans="1:65" s="55" customFormat="1" ht="15.95" customHeight="1" x14ac:dyDescent="0.25">
      <c r="A3651" s="353">
        <v>1134</v>
      </c>
      <c r="B3651" s="354" t="s">
        <v>52</v>
      </c>
      <c r="C3651" s="366" t="s">
        <v>1509</v>
      </c>
      <c r="D3651" s="363" t="s">
        <v>18345</v>
      </c>
      <c r="E3651" s="354" t="s">
        <v>18346</v>
      </c>
      <c r="F3651" s="354" t="s">
        <v>18347</v>
      </c>
      <c r="G3651" s="354" t="s">
        <v>221</v>
      </c>
      <c r="H3651" s="272" t="s">
        <v>219</v>
      </c>
      <c r="I3651" s="354" t="s">
        <v>316</v>
      </c>
      <c r="J3651" s="272" t="s">
        <v>221</v>
      </c>
      <c r="K3651" s="272" t="s">
        <v>6617</v>
      </c>
      <c r="L3651" s="272" t="s">
        <v>221</v>
      </c>
      <c r="M3651" s="272" t="s">
        <v>879</v>
      </c>
      <c r="N3651" s="440">
        <v>20</v>
      </c>
      <c r="O3651" s="440">
        <v>8</v>
      </c>
      <c r="P3651" s="440">
        <f>O3651*N3651</f>
        <v>160</v>
      </c>
      <c r="Q3651" s="1010">
        <v>10</v>
      </c>
      <c r="R3651" s="505"/>
      <c r="S3651" s="505">
        <v>2</v>
      </c>
      <c r="T3651" s="505"/>
      <c r="U3651" s="505">
        <v>0</v>
      </c>
      <c r="V3651" s="357"/>
      <c r="W3651" s="357"/>
      <c r="X3651" s="357"/>
      <c r="Y3651" s="354" t="s">
        <v>790</v>
      </c>
      <c r="Z3651" s="354" t="s">
        <v>4386</v>
      </c>
      <c r="AA3651" s="443" t="s">
        <v>24338</v>
      </c>
      <c r="AB3651" s="354" t="s">
        <v>9255</v>
      </c>
      <c r="AC3651" s="443" t="s">
        <v>9256</v>
      </c>
      <c r="AD3651" s="271" t="s">
        <v>18348</v>
      </c>
      <c r="AE3651" s="354" t="s">
        <v>9255</v>
      </c>
      <c r="AF3651" s="354" t="s">
        <v>4386</v>
      </c>
      <c r="AG3651" s="358" t="s">
        <v>24338</v>
      </c>
      <c r="AH3651" s="443" t="s">
        <v>790</v>
      </c>
      <c r="AI3651" s="360">
        <v>1.48</v>
      </c>
      <c r="AJ3651" s="503">
        <v>296</v>
      </c>
      <c r="AK3651" s="359">
        <f t="shared" si="519"/>
        <v>1.2002191780821918</v>
      </c>
      <c r="AL3651" s="359">
        <v>0</v>
      </c>
      <c r="AM3651" s="361">
        <f t="shared" si="520"/>
        <v>1.2002191780821918</v>
      </c>
      <c r="AN3651" s="359">
        <f t="shared" si="523"/>
        <v>1.2002191780821918</v>
      </c>
      <c r="AO3651" s="359">
        <v>0</v>
      </c>
      <c r="AP3651" s="359">
        <f t="shared" si="524"/>
        <v>1.2002191780821918</v>
      </c>
      <c r="AQ3651" s="359">
        <f>AP3651*30</f>
        <v>36.006575342465752</v>
      </c>
      <c r="AR3651" s="362" t="s">
        <v>231</v>
      </c>
      <c r="AS3651" s="363" t="s">
        <v>114</v>
      </c>
      <c r="AT3651" s="354" t="s">
        <v>325</v>
      </c>
      <c r="AU3651" s="354" t="s">
        <v>1509</v>
      </c>
      <c r="AV3651" s="923" t="s">
        <v>9258</v>
      </c>
      <c r="AW3651" s="354" t="s">
        <v>234</v>
      </c>
      <c r="AX3651" s="447" t="s">
        <v>18349</v>
      </c>
      <c r="AY3651" s="2252"/>
      <c r="AZ3651" s="2408" t="s">
        <v>18350</v>
      </c>
    </row>
    <row r="3652" spans="1:65" s="55" customFormat="1" ht="15.95" customHeight="1" x14ac:dyDescent="0.25">
      <c r="A3652" s="182">
        <v>1135</v>
      </c>
      <c r="B3652" s="166" t="s">
        <v>52</v>
      </c>
      <c r="C3652" s="170" t="s">
        <v>1509</v>
      </c>
      <c r="D3652" s="194" t="s">
        <v>19448</v>
      </c>
      <c r="E3652" s="166" t="s">
        <v>9260</v>
      </c>
      <c r="F3652" s="166" t="s">
        <v>9261</v>
      </c>
      <c r="G3652" s="166"/>
      <c r="H3652" s="198" t="s">
        <v>219</v>
      </c>
      <c r="I3652" s="166" t="s">
        <v>6429</v>
      </c>
      <c r="J3652" s="198" t="s">
        <v>221</v>
      </c>
      <c r="K3652" s="198" t="s">
        <v>222</v>
      </c>
      <c r="L3652" s="198" t="s">
        <v>317</v>
      </c>
      <c r="M3652" s="198">
        <v>0</v>
      </c>
      <c r="N3652" s="199">
        <v>5</v>
      </c>
      <c r="O3652" s="199">
        <v>3.25</v>
      </c>
      <c r="P3652" s="199">
        <v>16.25</v>
      </c>
      <c r="Q3652" s="1012">
        <v>4</v>
      </c>
      <c r="R3652" s="223" t="s">
        <v>9262</v>
      </c>
      <c r="S3652" s="223">
        <v>0</v>
      </c>
      <c r="T3652" s="223"/>
      <c r="U3652" s="223">
        <v>0</v>
      </c>
      <c r="V3652" s="183"/>
      <c r="W3652" s="183"/>
      <c r="X3652" s="183"/>
      <c r="Y3652" s="166" t="s">
        <v>790</v>
      </c>
      <c r="Z3652" s="166" t="s">
        <v>9263</v>
      </c>
      <c r="AA3652" s="203" t="s">
        <v>24305</v>
      </c>
      <c r="AB3652" s="166" t="s">
        <v>4372</v>
      </c>
      <c r="AC3652" s="203" t="s">
        <v>9264</v>
      </c>
      <c r="AD3652" s="166" t="s">
        <v>25236</v>
      </c>
      <c r="AE3652" s="166" t="s">
        <v>4372</v>
      </c>
      <c r="AF3652" s="166" t="s">
        <v>9263</v>
      </c>
      <c r="AG3652" s="165" t="s">
        <v>24305</v>
      </c>
      <c r="AH3652" s="203" t="s">
        <v>790</v>
      </c>
      <c r="AI3652" s="186">
        <v>1.48</v>
      </c>
      <c r="AJ3652" s="184">
        <v>67</v>
      </c>
      <c r="AK3652" s="167">
        <f t="shared" ref="AK3652:AK3657" si="526">AJ3652*AI3652/365</f>
        <v>0.2716712328767123</v>
      </c>
      <c r="AL3652" s="167">
        <v>0</v>
      </c>
      <c r="AM3652" s="187">
        <f t="shared" ref="AM3652:AM3657" si="527">SUBTOTAL(9,AK3652:AL3652)</f>
        <v>0.2716712328767123</v>
      </c>
      <c r="AN3652" s="167">
        <f t="shared" si="523"/>
        <v>0.2716712328767123</v>
      </c>
      <c r="AO3652" s="167">
        <v>0</v>
      </c>
      <c r="AP3652" s="167">
        <f t="shared" si="524"/>
        <v>0.2716712328767123</v>
      </c>
      <c r="AQ3652" s="167">
        <f t="shared" si="525"/>
        <v>8.1501369863013693</v>
      </c>
      <c r="AR3652" s="193" t="s">
        <v>231</v>
      </c>
      <c r="AS3652" s="194"/>
      <c r="AT3652" s="166" t="s">
        <v>325</v>
      </c>
      <c r="AU3652" s="166" t="s">
        <v>1509</v>
      </c>
      <c r="AV3652" s="679" t="s">
        <v>9265</v>
      </c>
      <c r="AW3652" s="166" t="s">
        <v>234</v>
      </c>
      <c r="AX3652" s="2254"/>
      <c r="AY3652" s="2254"/>
    </row>
    <row r="3653" spans="1:65" s="55" customFormat="1" ht="15.95" customHeight="1" x14ac:dyDescent="0.25">
      <c r="A3653" s="182">
        <v>1136</v>
      </c>
      <c r="B3653" s="166" t="s">
        <v>52</v>
      </c>
      <c r="C3653" s="170" t="s">
        <v>1509</v>
      </c>
      <c r="D3653" s="194" t="s">
        <v>24307</v>
      </c>
      <c r="E3653" s="166" t="s">
        <v>9267</v>
      </c>
      <c r="F3653" s="166" t="s">
        <v>9268</v>
      </c>
      <c r="G3653" s="166"/>
      <c r="H3653" s="198" t="s">
        <v>219</v>
      </c>
      <c r="I3653" s="166" t="s">
        <v>316</v>
      </c>
      <c r="J3653" s="198" t="s">
        <v>317</v>
      </c>
      <c r="K3653" s="198">
        <v>0</v>
      </c>
      <c r="L3653" s="198" t="s">
        <v>317</v>
      </c>
      <c r="M3653" s="198">
        <v>0</v>
      </c>
      <c r="N3653" s="199">
        <v>1.5</v>
      </c>
      <c r="O3653" s="199">
        <v>1.5</v>
      </c>
      <c r="P3653" s="199">
        <v>2.25</v>
      </c>
      <c r="Q3653" s="1012">
        <v>2</v>
      </c>
      <c r="R3653" s="223"/>
      <c r="S3653" s="223">
        <v>0</v>
      </c>
      <c r="T3653" s="223"/>
      <c r="U3653" s="223">
        <v>0</v>
      </c>
      <c r="V3653" s="183"/>
      <c r="W3653" s="183"/>
      <c r="X3653" s="183"/>
      <c r="Y3653" s="166" t="s">
        <v>790</v>
      </c>
      <c r="Z3653" s="166" t="s">
        <v>24308</v>
      </c>
      <c r="AA3653" s="203" t="s">
        <v>24306</v>
      </c>
      <c r="AB3653" s="166" t="s">
        <v>4383</v>
      </c>
      <c r="AC3653" s="203" t="s">
        <v>9270</v>
      </c>
      <c r="AD3653" s="1150" t="s">
        <v>25237</v>
      </c>
      <c r="AE3653" s="166" t="s">
        <v>4383</v>
      </c>
      <c r="AF3653" s="166" t="s">
        <v>24308</v>
      </c>
      <c r="AG3653" s="165" t="s">
        <v>24306</v>
      </c>
      <c r="AH3653" s="203" t="s">
        <v>790</v>
      </c>
      <c r="AI3653" s="186">
        <v>1.48</v>
      </c>
      <c r="AJ3653" s="184">
        <v>100</v>
      </c>
      <c r="AK3653" s="167">
        <f t="shared" si="526"/>
        <v>0.40547945205479452</v>
      </c>
      <c r="AL3653" s="167">
        <v>0</v>
      </c>
      <c r="AM3653" s="187">
        <f t="shared" si="527"/>
        <v>0.40547945205479452</v>
      </c>
      <c r="AN3653" s="167">
        <f t="shared" si="523"/>
        <v>0.40547945205479452</v>
      </c>
      <c r="AO3653" s="167">
        <v>0</v>
      </c>
      <c r="AP3653" s="167">
        <f t="shared" si="524"/>
        <v>0.40547945205479452</v>
      </c>
      <c r="AQ3653" s="167">
        <f t="shared" si="525"/>
        <v>12.164383561643836</v>
      </c>
      <c r="AR3653" s="193" t="s">
        <v>231</v>
      </c>
      <c r="AS3653" s="194"/>
      <c r="AT3653" s="166" t="s">
        <v>325</v>
      </c>
      <c r="AU3653" s="166" t="s">
        <v>1509</v>
      </c>
      <c r="AV3653" s="679" t="s">
        <v>9271</v>
      </c>
      <c r="AW3653" s="166" t="s">
        <v>234</v>
      </c>
      <c r="AX3653" s="2254"/>
      <c r="AY3653" s="2254"/>
    </row>
    <row r="3654" spans="1:65" s="1395" customFormat="1" ht="15.95" customHeight="1" x14ac:dyDescent="0.25">
      <c r="A3654" s="709">
        <v>1137</v>
      </c>
      <c r="B3654" s="434" t="s">
        <v>52</v>
      </c>
      <c r="C3654" s="834" t="s">
        <v>1509</v>
      </c>
      <c r="D3654" s="433" t="s">
        <v>19449</v>
      </c>
      <c r="E3654" s="434" t="s">
        <v>9273</v>
      </c>
      <c r="F3654" s="434" t="s">
        <v>9274</v>
      </c>
      <c r="G3654" s="434"/>
      <c r="H3654" s="439" t="s">
        <v>732</v>
      </c>
      <c r="I3654" s="434">
        <v>0</v>
      </c>
      <c r="J3654" s="439" t="s">
        <v>221</v>
      </c>
      <c r="K3654" s="439" t="s">
        <v>879</v>
      </c>
      <c r="L3654" s="439" t="s">
        <v>317</v>
      </c>
      <c r="M3654" s="439">
        <v>0</v>
      </c>
      <c r="N3654" s="710">
        <v>2</v>
      </c>
      <c r="O3654" s="710">
        <v>1.5</v>
      </c>
      <c r="P3654" s="710">
        <v>3</v>
      </c>
      <c r="Q3654" s="711">
        <v>1</v>
      </c>
      <c r="R3654" s="436"/>
      <c r="S3654" s="436">
        <v>0</v>
      </c>
      <c r="T3654" s="436"/>
      <c r="U3654" s="436">
        <v>0</v>
      </c>
      <c r="V3654" s="712"/>
      <c r="W3654" s="712"/>
      <c r="X3654" s="712"/>
      <c r="Y3654" s="434" t="s">
        <v>790</v>
      </c>
      <c r="Z3654" s="434" t="s">
        <v>9275</v>
      </c>
      <c r="AA3654" s="437">
        <v>1055005625223</v>
      </c>
      <c r="AB3654" s="434" t="s">
        <v>4383</v>
      </c>
      <c r="AC3654" s="437" t="s">
        <v>9276</v>
      </c>
      <c r="AD3654" s="439" t="s">
        <v>9277</v>
      </c>
      <c r="AE3654" s="434" t="s">
        <v>4383</v>
      </c>
      <c r="AF3654" s="434" t="s">
        <v>9275</v>
      </c>
      <c r="AG3654" s="438">
        <v>1055005625223</v>
      </c>
      <c r="AH3654" s="437" t="s">
        <v>790</v>
      </c>
      <c r="AI3654" s="743">
        <v>1.48</v>
      </c>
      <c r="AJ3654" s="788">
        <v>30</v>
      </c>
      <c r="AK3654" s="828">
        <f t="shared" si="526"/>
        <v>0.12164383561643835</v>
      </c>
      <c r="AL3654" s="511">
        <v>0</v>
      </c>
      <c r="AM3654" s="745">
        <f t="shared" si="527"/>
        <v>0.12164383561643835</v>
      </c>
      <c r="AN3654" s="511">
        <f t="shared" si="523"/>
        <v>0.12164383561643835</v>
      </c>
      <c r="AO3654" s="511">
        <v>0</v>
      </c>
      <c r="AP3654" s="511">
        <f t="shared" si="524"/>
        <v>0.12164383561643835</v>
      </c>
      <c r="AQ3654" s="511">
        <f t="shared" si="525"/>
        <v>3.6493150684931503</v>
      </c>
      <c r="AR3654" s="432" t="s">
        <v>231</v>
      </c>
      <c r="AS3654" s="433"/>
      <c r="AT3654" s="434" t="s">
        <v>325</v>
      </c>
      <c r="AU3654" s="434" t="s">
        <v>1509</v>
      </c>
      <c r="AV3654" s="943" t="s">
        <v>9278</v>
      </c>
      <c r="AW3654" s="434" t="s">
        <v>18131</v>
      </c>
      <c r="AX3654" s="434" t="s">
        <v>21960</v>
      </c>
      <c r="AY3654" s="2252"/>
    </row>
    <row r="3655" spans="1:65" s="1395" customFormat="1" ht="15.95" customHeight="1" x14ac:dyDescent="0.25">
      <c r="A3655" s="353">
        <v>1138</v>
      </c>
      <c r="B3655" s="354" t="s">
        <v>52</v>
      </c>
      <c r="C3655" s="366" t="s">
        <v>1509</v>
      </c>
      <c r="D3655" s="363" t="s">
        <v>19450</v>
      </c>
      <c r="E3655" s="354" t="s">
        <v>21782</v>
      </c>
      <c r="F3655" s="354" t="s">
        <v>21783</v>
      </c>
      <c r="G3655" s="354" t="s">
        <v>221</v>
      </c>
      <c r="H3655" s="272" t="s">
        <v>219</v>
      </c>
      <c r="I3655" s="354" t="s">
        <v>316</v>
      </c>
      <c r="J3655" s="272" t="s">
        <v>221</v>
      </c>
      <c r="K3655" s="272" t="s">
        <v>222</v>
      </c>
      <c r="L3655" s="272" t="s">
        <v>221</v>
      </c>
      <c r="M3655" s="272" t="s">
        <v>879</v>
      </c>
      <c r="N3655" s="440">
        <v>6</v>
      </c>
      <c r="O3655" s="440">
        <v>2</v>
      </c>
      <c r="P3655" s="440">
        <f>O3655*N3655</f>
        <v>12</v>
      </c>
      <c r="Q3655" s="1010">
        <v>4</v>
      </c>
      <c r="R3655" s="505"/>
      <c r="S3655" s="505">
        <v>2</v>
      </c>
      <c r="T3655" s="505"/>
      <c r="U3655" s="505">
        <v>0</v>
      </c>
      <c r="V3655" s="357"/>
      <c r="W3655" s="357"/>
      <c r="X3655" s="357"/>
      <c r="Y3655" s="354" t="s">
        <v>790</v>
      </c>
      <c r="Z3655" s="354" t="s">
        <v>9280</v>
      </c>
      <c r="AA3655" s="443" t="s">
        <v>21784</v>
      </c>
      <c r="AB3655" s="354" t="s">
        <v>4396</v>
      </c>
      <c r="AC3655" s="443" t="s">
        <v>25238</v>
      </c>
      <c r="AD3655" s="271" t="s">
        <v>21785</v>
      </c>
      <c r="AE3655" s="354" t="s">
        <v>4396</v>
      </c>
      <c r="AF3655" s="354" t="s">
        <v>9280</v>
      </c>
      <c r="AG3655" s="443" t="s">
        <v>21784</v>
      </c>
      <c r="AH3655" s="443" t="s">
        <v>790</v>
      </c>
      <c r="AI3655" s="360">
        <v>1.48</v>
      </c>
      <c r="AJ3655" s="503">
        <v>150</v>
      </c>
      <c r="AK3655" s="359">
        <f t="shared" si="526"/>
        <v>0.60821917808219184</v>
      </c>
      <c r="AL3655" s="359">
        <v>0</v>
      </c>
      <c r="AM3655" s="361">
        <f t="shared" si="527"/>
        <v>0.60821917808219184</v>
      </c>
      <c r="AN3655" s="359">
        <f t="shared" si="523"/>
        <v>0.60821917808219184</v>
      </c>
      <c r="AO3655" s="359">
        <v>0</v>
      </c>
      <c r="AP3655" s="359">
        <f t="shared" si="524"/>
        <v>0.60821917808219184</v>
      </c>
      <c r="AQ3655" s="359">
        <f>AP3655*30</f>
        <v>18.246575342465754</v>
      </c>
      <c r="AR3655" s="362" t="s">
        <v>231</v>
      </c>
      <c r="AS3655" s="363" t="s">
        <v>431</v>
      </c>
      <c r="AT3655" s="354" t="s">
        <v>325</v>
      </c>
      <c r="AU3655" s="354" t="s">
        <v>1509</v>
      </c>
      <c r="AV3655" s="923" t="s">
        <v>9282</v>
      </c>
      <c r="AW3655" s="354" t="s">
        <v>234</v>
      </c>
      <c r="AX3655" s="447" t="s">
        <v>21786</v>
      </c>
      <c r="AY3655" s="2252"/>
      <c r="AZ3655" s="447" t="s">
        <v>21787</v>
      </c>
    </row>
    <row r="3656" spans="1:65" s="55" customFormat="1" ht="15.95" customHeight="1" x14ac:dyDescent="0.25">
      <c r="A3656" s="182">
        <v>1139</v>
      </c>
      <c r="B3656" s="166" t="s">
        <v>52</v>
      </c>
      <c r="C3656" s="170" t="s">
        <v>1509</v>
      </c>
      <c r="D3656" s="194" t="s">
        <v>19451</v>
      </c>
      <c r="E3656" s="166" t="s">
        <v>9284</v>
      </c>
      <c r="F3656" s="166" t="s">
        <v>9285</v>
      </c>
      <c r="G3656" s="166"/>
      <c r="H3656" s="198" t="s">
        <v>219</v>
      </c>
      <c r="I3656" s="166" t="s">
        <v>316</v>
      </c>
      <c r="J3656" s="198" t="s">
        <v>221</v>
      </c>
      <c r="K3656" s="198" t="s">
        <v>7140</v>
      </c>
      <c r="L3656" s="198" t="s">
        <v>317</v>
      </c>
      <c r="M3656" s="198">
        <v>0</v>
      </c>
      <c r="N3656" s="199">
        <v>12</v>
      </c>
      <c r="O3656" s="199">
        <v>3</v>
      </c>
      <c r="P3656" s="199">
        <v>36</v>
      </c>
      <c r="Q3656" s="1012">
        <v>1</v>
      </c>
      <c r="R3656" s="223"/>
      <c r="S3656" s="223">
        <v>0</v>
      </c>
      <c r="T3656" s="223"/>
      <c r="U3656" s="223">
        <v>0</v>
      </c>
      <c r="V3656" s="183"/>
      <c r="W3656" s="183"/>
      <c r="X3656" s="183"/>
      <c r="Y3656" s="166" t="s">
        <v>790</v>
      </c>
      <c r="Z3656" s="166" t="s">
        <v>4806</v>
      </c>
      <c r="AA3656" s="203" t="s">
        <v>24309</v>
      </c>
      <c r="AB3656" s="166" t="s">
        <v>4402</v>
      </c>
      <c r="AC3656" s="203" t="s">
        <v>9286</v>
      </c>
      <c r="AD3656" s="198" t="s">
        <v>9287</v>
      </c>
      <c r="AE3656" s="166" t="s">
        <v>13376</v>
      </c>
      <c r="AF3656" s="166" t="s">
        <v>4806</v>
      </c>
      <c r="AG3656" s="165" t="s">
        <v>24309</v>
      </c>
      <c r="AH3656" s="203" t="s">
        <v>790</v>
      </c>
      <c r="AI3656" s="186">
        <v>1.48</v>
      </c>
      <c r="AJ3656" s="184">
        <v>15</v>
      </c>
      <c r="AK3656" s="167">
        <f t="shared" si="526"/>
        <v>6.0821917808219175E-2</v>
      </c>
      <c r="AL3656" s="167">
        <v>0</v>
      </c>
      <c r="AM3656" s="187">
        <f t="shared" si="527"/>
        <v>6.0821917808219175E-2</v>
      </c>
      <c r="AN3656" s="167">
        <f t="shared" si="523"/>
        <v>6.0821917808219175E-2</v>
      </c>
      <c r="AO3656" s="167">
        <v>0</v>
      </c>
      <c r="AP3656" s="167">
        <f t="shared" si="524"/>
        <v>6.0821917808219175E-2</v>
      </c>
      <c r="AQ3656" s="167">
        <f t="shared" si="525"/>
        <v>1.8246575342465752</v>
      </c>
      <c r="AR3656" s="193" t="s">
        <v>231</v>
      </c>
      <c r="AS3656" s="194"/>
      <c r="AT3656" s="166" t="s">
        <v>325</v>
      </c>
      <c r="AU3656" s="166" t="s">
        <v>1509</v>
      </c>
      <c r="AV3656" s="679" t="s">
        <v>9288</v>
      </c>
      <c r="AW3656" s="166" t="s">
        <v>234</v>
      </c>
      <c r="AX3656" s="2254"/>
      <c r="AY3656" s="2254"/>
    </row>
    <row r="3657" spans="1:65" s="55" customFormat="1" ht="15.95" customHeight="1" x14ac:dyDescent="0.25">
      <c r="A3657" s="353">
        <v>1140</v>
      </c>
      <c r="B3657" s="354" t="s">
        <v>52</v>
      </c>
      <c r="C3657" s="366" t="s">
        <v>1509</v>
      </c>
      <c r="D3657" s="363" t="s">
        <v>18429</v>
      </c>
      <c r="E3657" s="354" t="s">
        <v>18430</v>
      </c>
      <c r="F3657" s="354" t="s">
        <v>18431</v>
      </c>
      <c r="G3657" s="354" t="s">
        <v>221</v>
      </c>
      <c r="H3657" s="272" t="s">
        <v>219</v>
      </c>
      <c r="I3657" s="354" t="s">
        <v>220</v>
      </c>
      <c r="J3657" s="272" t="s">
        <v>221</v>
      </c>
      <c r="K3657" s="272" t="s">
        <v>7095</v>
      </c>
      <c r="L3657" s="272" t="s">
        <v>221</v>
      </c>
      <c r="M3657" s="272" t="s">
        <v>7181</v>
      </c>
      <c r="N3657" s="440">
        <v>1.5</v>
      </c>
      <c r="O3657" s="440">
        <v>2</v>
      </c>
      <c r="P3657" s="440">
        <f>O3657*N3657</f>
        <v>3</v>
      </c>
      <c r="Q3657" s="1010">
        <v>2</v>
      </c>
      <c r="R3657" s="505"/>
      <c r="S3657" s="505">
        <v>0</v>
      </c>
      <c r="T3657" s="505"/>
      <c r="U3657" s="505">
        <v>1</v>
      </c>
      <c r="V3657" s="357"/>
      <c r="W3657" s="357"/>
      <c r="X3657" s="357"/>
      <c r="Y3657" s="354" t="s">
        <v>790</v>
      </c>
      <c r="Z3657" s="354" t="s">
        <v>9292</v>
      </c>
      <c r="AA3657" s="443" t="s">
        <v>24310</v>
      </c>
      <c r="AB3657" s="354" t="s">
        <v>4402</v>
      </c>
      <c r="AC3657" s="443" t="s">
        <v>18432</v>
      </c>
      <c r="AD3657" s="1246" t="s">
        <v>18433</v>
      </c>
      <c r="AE3657" s="354" t="s">
        <v>13376</v>
      </c>
      <c r="AF3657" s="354" t="s">
        <v>9292</v>
      </c>
      <c r="AG3657" s="358" t="s">
        <v>24310</v>
      </c>
      <c r="AH3657" s="443" t="s">
        <v>790</v>
      </c>
      <c r="AI3657" s="360">
        <v>1.48</v>
      </c>
      <c r="AJ3657" s="503">
        <v>247</v>
      </c>
      <c r="AK3657" s="359">
        <f t="shared" si="526"/>
        <v>1.0015342465753425</v>
      </c>
      <c r="AL3657" s="359">
        <v>0</v>
      </c>
      <c r="AM3657" s="361">
        <f t="shared" si="527"/>
        <v>1.0015342465753425</v>
      </c>
      <c r="AN3657" s="359">
        <f>SUM(AK3657:AK3658)</f>
        <v>1.1639452054794521</v>
      </c>
      <c r="AO3657" s="359">
        <v>0</v>
      </c>
      <c r="AP3657" s="359">
        <f t="shared" si="524"/>
        <v>1.1639452054794521</v>
      </c>
      <c r="AQ3657" s="359">
        <f>AP3657*30</f>
        <v>34.918356164383567</v>
      </c>
      <c r="AR3657" s="362" t="s">
        <v>231</v>
      </c>
      <c r="AS3657" s="363" t="s">
        <v>431</v>
      </c>
      <c r="AT3657" s="354" t="s">
        <v>325</v>
      </c>
      <c r="AU3657" s="354" t="s">
        <v>1509</v>
      </c>
      <c r="AV3657" s="923" t="s">
        <v>9295</v>
      </c>
      <c r="AW3657" s="354" t="s">
        <v>234</v>
      </c>
      <c r="AX3657" s="447" t="s">
        <v>18434</v>
      </c>
      <c r="AY3657" s="2252"/>
      <c r="AZ3657" s="447" t="s">
        <v>18435</v>
      </c>
      <c r="BA3657" s="1395"/>
      <c r="BB3657" s="1395"/>
      <c r="BC3657" s="1395"/>
      <c r="BD3657" s="1395"/>
      <c r="BE3657" s="1395"/>
      <c r="BF3657" s="1395"/>
      <c r="BG3657" s="1395"/>
      <c r="BH3657" s="1395"/>
      <c r="BI3657" s="1395"/>
      <c r="BJ3657" s="1395"/>
      <c r="BK3657" s="1395"/>
      <c r="BL3657" s="1395"/>
      <c r="BM3657" s="1395"/>
    </row>
    <row r="3658" spans="1:65" s="55" customFormat="1" ht="15.95" customHeight="1" x14ac:dyDescent="0.25">
      <c r="A3658" s="1061"/>
      <c r="B3658" s="2252"/>
      <c r="C3658" s="1062"/>
      <c r="D3658" s="1064"/>
      <c r="E3658" s="2252"/>
      <c r="F3658" s="2252"/>
      <c r="G3658" s="2252"/>
      <c r="H3658" s="1043"/>
      <c r="I3658" s="2252"/>
      <c r="J3658" s="1043"/>
      <c r="K3658" s="1043"/>
      <c r="L3658" s="1043"/>
      <c r="M3658" s="1043"/>
      <c r="N3658" s="1090"/>
      <c r="O3658" s="1090"/>
      <c r="P3658" s="1090"/>
      <c r="Q3658" s="1091"/>
      <c r="R3658" s="1089"/>
      <c r="S3658" s="1089"/>
      <c r="T3658" s="1089"/>
      <c r="U3658" s="1089"/>
      <c r="V3658" s="2257"/>
      <c r="W3658" s="2257"/>
      <c r="X3658" s="2257"/>
      <c r="Y3658" s="2252"/>
      <c r="Z3658" s="2252"/>
      <c r="AA3658" s="754"/>
      <c r="AB3658" s="2254"/>
      <c r="AC3658" s="754" t="s">
        <v>20219</v>
      </c>
      <c r="AD3658" s="1480" t="s">
        <v>13375</v>
      </c>
      <c r="AE3658" s="2252" t="s">
        <v>20218</v>
      </c>
      <c r="AF3658" s="2252" t="s">
        <v>20220</v>
      </c>
      <c r="AG3658" s="2253">
        <v>1065030018635</v>
      </c>
      <c r="AH3658" s="754" t="s">
        <v>2191</v>
      </c>
      <c r="AI3658" s="2394">
        <v>1.1399999999999999</v>
      </c>
      <c r="AJ3658" s="2261">
        <v>52</v>
      </c>
      <c r="AK3658" s="40">
        <f>AJ3658*AI3658/365</f>
        <v>0.16241095890410956</v>
      </c>
      <c r="AL3658" s="40">
        <v>0</v>
      </c>
      <c r="AM3658" s="41">
        <f>SUBTOTAL(9,AK3658:AL3658)</f>
        <v>0.16241095890410956</v>
      </c>
      <c r="AN3658" s="378"/>
      <c r="AO3658" s="378"/>
      <c r="AP3658" s="378"/>
      <c r="AQ3658" s="378"/>
      <c r="AR3658" s="1063"/>
      <c r="AS3658" s="1064"/>
      <c r="AT3658" s="2252"/>
      <c r="AU3658" s="2252"/>
      <c r="AV3658" s="1065"/>
      <c r="AW3658" s="2252"/>
      <c r="AX3658" s="1202" t="s">
        <v>20221</v>
      </c>
      <c r="AY3658" s="2252"/>
      <c r="AZ3658" s="1395"/>
      <c r="BA3658" s="1395"/>
      <c r="BB3658" s="1395"/>
      <c r="BC3658" s="1395"/>
      <c r="BD3658" s="1395"/>
      <c r="BE3658" s="1395"/>
      <c r="BF3658" s="1395"/>
      <c r="BG3658" s="1395"/>
      <c r="BH3658" s="1395"/>
      <c r="BI3658" s="1395"/>
      <c r="BJ3658" s="1395"/>
      <c r="BK3658" s="1395"/>
      <c r="BL3658" s="1395"/>
      <c r="BM3658" s="1395"/>
    </row>
    <row r="3659" spans="1:65" s="55" customFormat="1" ht="15.95" customHeight="1" x14ac:dyDescent="0.25">
      <c r="A3659" s="182">
        <v>1141</v>
      </c>
      <c r="B3659" s="166" t="s">
        <v>52</v>
      </c>
      <c r="C3659" s="170" t="s">
        <v>1509</v>
      </c>
      <c r="D3659" s="194" t="s">
        <v>19452</v>
      </c>
      <c r="E3659" s="166" t="s">
        <v>9297</v>
      </c>
      <c r="F3659" s="166" t="s">
        <v>9298</v>
      </c>
      <c r="G3659" s="166"/>
      <c r="H3659" s="166" t="s">
        <v>219</v>
      </c>
      <c r="I3659" s="166" t="s">
        <v>316</v>
      </c>
      <c r="J3659" s="166" t="s">
        <v>221</v>
      </c>
      <c r="K3659" s="198" t="s">
        <v>222</v>
      </c>
      <c r="L3659" s="198" t="s">
        <v>221</v>
      </c>
      <c r="M3659" s="198" t="s">
        <v>879</v>
      </c>
      <c r="N3659" s="199">
        <v>6</v>
      </c>
      <c r="O3659" s="199">
        <v>3</v>
      </c>
      <c r="P3659" s="199">
        <v>18</v>
      </c>
      <c r="Q3659" s="1012">
        <v>1</v>
      </c>
      <c r="R3659" s="223"/>
      <c r="S3659" s="223">
        <v>1</v>
      </c>
      <c r="T3659" s="223"/>
      <c r="U3659" s="223">
        <v>0</v>
      </c>
      <c r="V3659" s="183"/>
      <c r="W3659" s="183"/>
      <c r="X3659" s="183"/>
      <c r="Y3659" s="166" t="s">
        <v>790</v>
      </c>
      <c r="Z3659" s="166" t="s">
        <v>9299</v>
      </c>
      <c r="AA3659" s="203" t="s">
        <v>24311</v>
      </c>
      <c r="AB3659" s="166" t="s">
        <v>4402</v>
      </c>
      <c r="AC3659" s="203" t="s">
        <v>25239</v>
      </c>
      <c r="AD3659" s="198" t="s">
        <v>9301</v>
      </c>
      <c r="AE3659" s="166" t="s">
        <v>13376</v>
      </c>
      <c r="AF3659" s="166" t="s">
        <v>9299</v>
      </c>
      <c r="AG3659" s="165" t="s">
        <v>24311</v>
      </c>
      <c r="AH3659" s="203" t="s">
        <v>790</v>
      </c>
      <c r="AI3659" s="186">
        <v>1.48</v>
      </c>
      <c r="AJ3659" s="184">
        <v>29</v>
      </c>
      <c r="AK3659" s="167">
        <f t="shared" ref="AK3659:AK3722" si="528">AJ3659*AI3659/365</f>
        <v>0.11758904109589041</v>
      </c>
      <c r="AL3659" s="167">
        <v>0</v>
      </c>
      <c r="AM3659" s="187">
        <f t="shared" ref="AM3659:AM3722" si="529">SUBTOTAL(9,AK3659:AL3659)</f>
        <v>0.11758904109589041</v>
      </c>
      <c r="AN3659" s="167">
        <f t="shared" ref="AN3659:AN3666" si="530">AK3659</f>
        <v>0.11758904109589041</v>
      </c>
      <c r="AO3659" s="167">
        <v>0</v>
      </c>
      <c r="AP3659" s="167">
        <f t="shared" ref="AP3659:AP3666" si="531">AN3659+AO3659</f>
        <v>0.11758904109589041</v>
      </c>
      <c r="AQ3659" s="167">
        <f t="shared" si="525"/>
        <v>3.5276712328767124</v>
      </c>
      <c r="AR3659" s="193" t="s">
        <v>231</v>
      </c>
      <c r="AS3659" s="194" t="s">
        <v>431</v>
      </c>
      <c r="AT3659" s="166" t="s">
        <v>325</v>
      </c>
      <c r="AU3659" s="166" t="s">
        <v>1509</v>
      </c>
      <c r="AV3659" s="679" t="s">
        <v>9302</v>
      </c>
      <c r="AW3659" s="166" t="s">
        <v>234</v>
      </c>
      <c r="AX3659" s="2254"/>
      <c r="AY3659" s="2254"/>
    </row>
    <row r="3660" spans="1:65" s="55" customFormat="1" ht="15.95" customHeight="1" x14ac:dyDescent="0.25">
      <c r="A3660" s="182">
        <v>1142</v>
      </c>
      <c r="B3660" s="166" t="s">
        <v>52</v>
      </c>
      <c r="C3660" s="170" t="s">
        <v>1509</v>
      </c>
      <c r="D3660" s="194" t="s">
        <v>24315</v>
      </c>
      <c r="E3660" s="166" t="s">
        <v>9304</v>
      </c>
      <c r="F3660" s="166" t="s">
        <v>9305</v>
      </c>
      <c r="G3660" s="166"/>
      <c r="H3660" s="198" t="s">
        <v>219</v>
      </c>
      <c r="I3660" s="166" t="s">
        <v>316</v>
      </c>
      <c r="J3660" s="198" t="s">
        <v>221</v>
      </c>
      <c r="K3660" s="198" t="s">
        <v>9306</v>
      </c>
      <c r="L3660" s="198" t="s">
        <v>221</v>
      </c>
      <c r="M3660" s="198" t="s">
        <v>222</v>
      </c>
      <c r="N3660" s="199">
        <v>12</v>
      </c>
      <c r="O3660" s="199">
        <v>3</v>
      </c>
      <c r="P3660" s="199">
        <v>36</v>
      </c>
      <c r="Q3660" s="1012">
        <v>0</v>
      </c>
      <c r="R3660" s="223"/>
      <c r="S3660" s="223">
        <v>0</v>
      </c>
      <c r="T3660" s="223"/>
      <c r="U3660" s="223">
        <v>1</v>
      </c>
      <c r="V3660" s="183"/>
      <c r="W3660" s="183"/>
      <c r="X3660" s="183"/>
      <c r="Y3660" s="166" t="s">
        <v>790</v>
      </c>
      <c r="Z3660" s="166" t="s">
        <v>24314</v>
      </c>
      <c r="AA3660" s="203" t="s">
        <v>24312</v>
      </c>
      <c r="AB3660" s="166" t="s">
        <v>9308</v>
      </c>
      <c r="AC3660" s="203" t="s">
        <v>9309</v>
      </c>
      <c r="AD3660" s="198" t="s">
        <v>9310</v>
      </c>
      <c r="AE3660" s="166" t="s">
        <v>9308</v>
      </c>
      <c r="AF3660" s="166" t="s">
        <v>24313</v>
      </c>
      <c r="AG3660" s="165" t="s">
        <v>24312</v>
      </c>
      <c r="AH3660" s="203" t="s">
        <v>790</v>
      </c>
      <c r="AI3660" s="186">
        <v>1.48</v>
      </c>
      <c r="AJ3660" s="184">
        <v>228</v>
      </c>
      <c r="AK3660" s="167">
        <f t="shared" si="528"/>
        <v>0.92449315068493154</v>
      </c>
      <c r="AL3660" s="167">
        <v>0</v>
      </c>
      <c r="AM3660" s="187">
        <f t="shared" si="529"/>
        <v>0.92449315068493154</v>
      </c>
      <c r="AN3660" s="167">
        <f t="shared" si="530"/>
        <v>0.92449315068493154</v>
      </c>
      <c r="AO3660" s="167">
        <v>0</v>
      </c>
      <c r="AP3660" s="167">
        <f t="shared" si="531"/>
        <v>0.92449315068493154</v>
      </c>
      <c r="AQ3660" s="167">
        <f t="shared" si="525"/>
        <v>27.734794520547947</v>
      </c>
      <c r="AR3660" s="193" t="s">
        <v>231</v>
      </c>
      <c r="AS3660" s="194" t="s">
        <v>431</v>
      </c>
      <c r="AT3660" s="166" t="s">
        <v>325</v>
      </c>
      <c r="AU3660" s="166" t="s">
        <v>1509</v>
      </c>
      <c r="AV3660" s="679" t="s">
        <v>9311</v>
      </c>
      <c r="AW3660" s="166" t="s">
        <v>234</v>
      </c>
      <c r="AX3660" s="2254"/>
      <c r="AY3660" s="2254"/>
    </row>
    <row r="3661" spans="1:65" s="55" customFormat="1" ht="15.95" customHeight="1" x14ac:dyDescent="0.25">
      <c r="A3661" s="182">
        <v>1143</v>
      </c>
      <c r="B3661" s="166" t="s">
        <v>52</v>
      </c>
      <c r="C3661" s="170" t="s">
        <v>1509</v>
      </c>
      <c r="D3661" s="194" t="s">
        <v>19453</v>
      </c>
      <c r="E3661" s="166" t="s">
        <v>9313</v>
      </c>
      <c r="F3661" s="166" t="s">
        <v>9314</v>
      </c>
      <c r="G3661" s="166"/>
      <c r="H3661" s="198" t="s">
        <v>219</v>
      </c>
      <c r="I3661" s="166">
        <v>0</v>
      </c>
      <c r="J3661" s="198" t="s">
        <v>317</v>
      </c>
      <c r="K3661" s="198">
        <v>0</v>
      </c>
      <c r="L3661" s="198" t="s">
        <v>317</v>
      </c>
      <c r="M3661" s="198">
        <v>0</v>
      </c>
      <c r="N3661" s="199">
        <v>6.25</v>
      </c>
      <c r="O3661" s="199">
        <v>2</v>
      </c>
      <c r="P3661" s="199">
        <v>12.5</v>
      </c>
      <c r="Q3661" s="1012">
        <v>1</v>
      </c>
      <c r="R3661" s="223"/>
      <c r="S3661" s="223">
        <v>0</v>
      </c>
      <c r="T3661" s="223"/>
      <c r="U3661" s="223">
        <v>1</v>
      </c>
      <c r="V3661" s="183"/>
      <c r="W3661" s="183"/>
      <c r="X3661" s="183"/>
      <c r="Y3661" s="166" t="s">
        <v>790</v>
      </c>
      <c r="Z3661" s="166" t="s">
        <v>9315</v>
      </c>
      <c r="AA3661" s="203" t="s">
        <v>24316</v>
      </c>
      <c r="AB3661" s="166" t="s">
        <v>9308</v>
      </c>
      <c r="AC3661" s="203" t="s">
        <v>25240</v>
      </c>
      <c r="AD3661" s="166" t="s">
        <v>9316</v>
      </c>
      <c r="AE3661" s="166" t="s">
        <v>9308</v>
      </c>
      <c r="AF3661" s="166" t="s">
        <v>9315</v>
      </c>
      <c r="AG3661" s="165" t="s">
        <v>24316</v>
      </c>
      <c r="AH3661" s="203" t="s">
        <v>790</v>
      </c>
      <c r="AI3661" s="186">
        <v>1.48</v>
      </c>
      <c r="AJ3661" s="1012">
        <v>52</v>
      </c>
      <c r="AK3661" s="167">
        <f t="shared" si="528"/>
        <v>0.21084931506849314</v>
      </c>
      <c r="AL3661" s="167">
        <v>0</v>
      </c>
      <c r="AM3661" s="187">
        <f t="shared" si="529"/>
        <v>0.21084931506849314</v>
      </c>
      <c r="AN3661" s="167">
        <f t="shared" si="530"/>
        <v>0.21084931506849314</v>
      </c>
      <c r="AO3661" s="167">
        <v>0</v>
      </c>
      <c r="AP3661" s="167">
        <f t="shared" si="531"/>
        <v>0.21084931506849314</v>
      </c>
      <c r="AQ3661" s="167">
        <f t="shared" si="525"/>
        <v>6.3254794520547941</v>
      </c>
      <c r="AR3661" s="193" t="s">
        <v>231</v>
      </c>
      <c r="AS3661" s="194"/>
      <c r="AT3661" s="166" t="s">
        <v>325</v>
      </c>
      <c r="AU3661" s="166" t="s">
        <v>1509</v>
      </c>
      <c r="AV3661" s="231" t="s">
        <v>9317</v>
      </c>
      <c r="AW3661" s="166" t="s">
        <v>234</v>
      </c>
      <c r="AX3661" s="2254"/>
      <c r="AY3661" s="2254"/>
    </row>
    <row r="3662" spans="1:65" s="55" customFormat="1" ht="15.95" customHeight="1" x14ac:dyDescent="0.25">
      <c r="A3662" s="182">
        <v>1144</v>
      </c>
      <c r="B3662" s="166" t="s">
        <v>52</v>
      </c>
      <c r="C3662" s="170" t="s">
        <v>1509</v>
      </c>
      <c r="D3662" s="194" t="s">
        <v>19454</v>
      </c>
      <c r="E3662" s="166" t="s">
        <v>9319</v>
      </c>
      <c r="F3662" s="166" t="s">
        <v>9320</v>
      </c>
      <c r="G3662" s="166"/>
      <c r="H3662" s="198" t="s">
        <v>219</v>
      </c>
      <c r="I3662" s="166" t="s">
        <v>1627</v>
      </c>
      <c r="J3662" s="198" t="s">
        <v>317</v>
      </c>
      <c r="K3662" s="198">
        <v>0</v>
      </c>
      <c r="L3662" s="198" t="s">
        <v>317</v>
      </c>
      <c r="M3662" s="198">
        <v>0</v>
      </c>
      <c r="N3662" s="199">
        <v>6</v>
      </c>
      <c r="O3662" s="199">
        <v>1.3</v>
      </c>
      <c r="P3662" s="199">
        <v>7.8</v>
      </c>
      <c r="Q3662" s="1012">
        <v>0</v>
      </c>
      <c r="R3662" s="223"/>
      <c r="S3662" s="223">
        <v>0</v>
      </c>
      <c r="T3662" s="223"/>
      <c r="U3662" s="223">
        <v>1</v>
      </c>
      <c r="V3662" s="183"/>
      <c r="W3662" s="183"/>
      <c r="X3662" s="183"/>
      <c r="Y3662" s="166" t="s">
        <v>790</v>
      </c>
      <c r="Z3662" s="166" t="s">
        <v>9321</v>
      </c>
      <c r="AA3662" s="203" t="s">
        <v>24317</v>
      </c>
      <c r="AB3662" s="166" t="s">
        <v>9308</v>
      </c>
      <c r="AC3662" s="203" t="s">
        <v>9322</v>
      </c>
      <c r="AD3662" s="198" t="s">
        <v>9323</v>
      </c>
      <c r="AE3662" s="166" t="s">
        <v>9308</v>
      </c>
      <c r="AF3662" s="166" t="s">
        <v>24318</v>
      </c>
      <c r="AG3662" s="165" t="s">
        <v>24317</v>
      </c>
      <c r="AH3662" s="203" t="s">
        <v>790</v>
      </c>
      <c r="AI3662" s="186">
        <v>1.48</v>
      </c>
      <c r="AJ3662" s="1012">
        <v>79</v>
      </c>
      <c r="AK3662" s="167">
        <f t="shared" si="528"/>
        <v>0.32032876712328767</v>
      </c>
      <c r="AL3662" s="167">
        <v>0</v>
      </c>
      <c r="AM3662" s="187">
        <f t="shared" si="529"/>
        <v>0.32032876712328767</v>
      </c>
      <c r="AN3662" s="167">
        <f t="shared" si="530"/>
        <v>0.32032876712328767</v>
      </c>
      <c r="AO3662" s="167">
        <v>0</v>
      </c>
      <c r="AP3662" s="167">
        <f t="shared" si="531"/>
        <v>0.32032876712328767</v>
      </c>
      <c r="AQ3662" s="167">
        <f t="shared" si="525"/>
        <v>9.6098630136986305</v>
      </c>
      <c r="AR3662" s="193" t="s">
        <v>231</v>
      </c>
      <c r="AS3662" s="194"/>
      <c r="AT3662" s="166" t="s">
        <v>325</v>
      </c>
      <c r="AU3662" s="166" t="s">
        <v>1509</v>
      </c>
      <c r="AV3662" s="679" t="s">
        <v>9324</v>
      </c>
      <c r="AW3662" s="166" t="s">
        <v>234</v>
      </c>
      <c r="AX3662" s="2254"/>
      <c r="AY3662" s="2254"/>
    </row>
    <row r="3663" spans="1:65" s="55" customFormat="1" ht="15.95" customHeight="1" x14ac:dyDescent="0.25">
      <c r="A3663" s="182">
        <v>1145</v>
      </c>
      <c r="B3663" s="166" t="s">
        <v>52</v>
      </c>
      <c r="C3663" s="170" t="s">
        <v>1509</v>
      </c>
      <c r="D3663" s="194" t="s">
        <v>24319</v>
      </c>
      <c r="E3663" s="166" t="s">
        <v>9326</v>
      </c>
      <c r="F3663" s="166" t="s">
        <v>9327</v>
      </c>
      <c r="G3663" s="166"/>
      <c r="H3663" s="198" t="s">
        <v>219</v>
      </c>
      <c r="I3663" s="166" t="s">
        <v>316</v>
      </c>
      <c r="J3663" s="166" t="s">
        <v>221</v>
      </c>
      <c r="K3663" s="673" t="s">
        <v>222</v>
      </c>
      <c r="L3663" s="166" t="s">
        <v>221</v>
      </c>
      <c r="M3663" s="673" t="s">
        <v>222</v>
      </c>
      <c r="N3663" s="199">
        <v>13.5</v>
      </c>
      <c r="O3663" s="199">
        <v>3</v>
      </c>
      <c r="P3663" s="199">
        <v>40.5</v>
      </c>
      <c r="Q3663" s="1012">
        <v>3</v>
      </c>
      <c r="R3663" s="223"/>
      <c r="S3663" s="223">
        <v>0</v>
      </c>
      <c r="T3663" s="223"/>
      <c r="U3663" s="223">
        <v>0</v>
      </c>
      <c r="V3663" s="183"/>
      <c r="W3663" s="183"/>
      <c r="X3663" s="183"/>
      <c r="Y3663" s="166" t="s">
        <v>790</v>
      </c>
      <c r="Z3663" s="166" t="s">
        <v>9328</v>
      </c>
      <c r="AA3663" s="203" t="s">
        <v>24320</v>
      </c>
      <c r="AB3663" s="166" t="s">
        <v>9329</v>
      </c>
      <c r="AC3663" s="203" t="s">
        <v>9330</v>
      </c>
      <c r="AD3663" s="1150" t="s">
        <v>25241</v>
      </c>
      <c r="AE3663" s="166" t="s">
        <v>9329</v>
      </c>
      <c r="AF3663" s="166" t="s">
        <v>9328</v>
      </c>
      <c r="AG3663" s="165" t="s">
        <v>24320</v>
      </c>
      <c r="AH3663" s="203" t="s">
        <v>790</v>
      </c>
      <c r="AI3663" s="186">
        <v>1.48</v>
      </c>
      <c r="AJ3663" s="1012">
        <v>40</v>
      </c>
      <c r="AK3663" s="167">
        <f t="shared" si="528"/>
        <v>0.16219178082191782</v>
      </c>
      <c r="AL3663" s="167">
        <v>0</v>
      </c>
      <c r="AM3663" s="187">
        <f t="shared" si="529"/>
        <v>0.16219178082191782</v>
      </c>
      <c r="AN3663" s="167">
        <f t="shared" si="530"/>
        <v>0.16219178082191782</v>
      </c>
      <c r="AO3663" s="167">
        <v>0</v>
      </c>
      <c r="AP3663" s="167">
        <f t="shared" si="531"/>
        <v>0.16219178082191782</v>
      </c>
      <c r="AQ3663" s="167">
        <f t="shared" si="525"/>
        <v>4.8657534246575347</v>
      </c>
      <c r="AR3663" s="193" t="s">
        <v>231</v>
      </c>
      <c r="AS3663" s="194" t="s">
        <v>431</v>
      </c>
      <c r="AT3663" s="166" t="s">
        <v>325</v>
      </c>
      <c r="AU3663" s="166" t="s">
        <v>1509</v>
      </c>
      <c r="AV3663" s="679" t="s">
        <v>9331</v>
      </c>
      <c r="AW3663" s="166" t="s">
        <v>234</v>
      </c>
      <c r="AX3663" s="2254"/>
      <c r="AY3663" s="2254"/>
    </row>
    <row r="3664" spans="1:65" s="55" customFormat="1" ht="15.95" customHeight="1" x14ac:dyDescent="0.25">
      <c r="A3664" s="182">
        <v>1146</v>
      </c>
      <c r="B3664" s="166" t="s">
        <v>52</v>
      </c>
      <c r="C3664" s="170" t="s">
        <v>1509</v>
      </c>
      <c r="D3664" s="194" t="s">
        <v>24323</v>
      </c>
      <c r="E3664" s="166" t="s">
        <v>9333</v>
      </c>
      <c r="F3664" s="166" t="s">
        <v>9334</v>
      </c>
      <c r="G3664" s="166"/>
      <c r="H3664" s="198" t="s">
        <v>219</v>
      </c>
      <c r="I3664" s="166" t="s">
        <v>220</v>
      </c>
      <c r="J3664" s="198" t="s">
        <v>221</v>
      </c>
      <c r="K3664" s="198" t="s">
        <v>9306</v>
      </c>
      <c r="L3664" s="198" t="s">
        <v>317</v>
      </c>
      <c r="M3664" s="198">
        <v>0</v>
      </c>
      <c r="N3664" s="199">
        <v>6</v>
      </c>
      <c r="O3664" s="199">
        <v>3</v>
      </c>
      <c r="P3664" s="199">
        <v>18</v>
      </c>
      <c r="Q3664" s="1012">
        <v>8</v>
      </c>
      <c r="R3664" s="223"/>
      <c r="S3664" s="223">
        <v>0</v>
      </c>
      <c r="T3664" s="223"/>
      <c r="U3664" s="223">
        <v>0</v>
      </c>
      <c r="V3664" s="183"/>
      <c r="W3664" s="183"/>
      <c r="X3664" s="183"/>
      <c r="Y3664" s="166" t="s">
        <v>24171</v>
      </c>
      <c r="Z3664" s="166" t="s">
        <v>24322</v>
      </c>
      <c r="AA3664" s="203" t="s">
        <v>24321</v>
      </c>
      <c r="AB3664" s="166" t="s">
        <v>4433</v>
      </c>
      <c r="AC3664" s="203" t="s">
        <v>25242</v>
      </c>
      <c r="AD3664" s="198" t="s">
        <v>9337</v>
      </c>
      <c r="AE3664" s="166" t="s">
        <v>4433</v>
      </c>
      <c r="AF3664" s="166" t="s">
        <v>24322</v>
      </c>
      <c r="AG3664" s="165" t="s">
        <v>24321</v>
      </c>
      <c r="AH3664" s="203" t="s">
        <v>790</v>
      </c>
      <c r="AI3664" s="186">
        <v>1.48</v>
      </c>
      <c r="AJ3664" s="1012">
        <v>700</v>
      </c>
      <c r="AK3664" s="167">
        <f t="shared" si="528"/>
        <v>2.8383561643835615</v>
      </c>
      <c r="AL3664" s="167">
        <v>0</v>
      </c>
      <c r="AM3664" s="187">
        <f t="shared" si="529"/>
        <v>2.8383561643835615</v>
      </c>
      <c r="AN3664" s="167">
        <f t="shared" si="530"/>
        <v>2.8383561643835615</v>
      </c>
      <c r="AO3664" s="167">
        <v>0</v>
      </c>
      <c r="AP3664" s="167">
        <f t="shared" si="531"/>
        <v>2.8383561643835615</v>
      </c>
      <c r="AQ3664" s="167">
        <f t="shared" si="525"/>
        <v>85.150684931506845</v>
      </c>
      <c r="AR3664" s="193" t="s">
        <v>231</v>
      </c>
      <c r="AS3664" s="194"/>
      <c r="AT3664" s="166" t="s">
        <v>325</v>
      </c>
      <c r="AU3664" s="166" t="s">
        <v>1509</v>
      </c>
      <c r="AV3664" s="679" t="s">
        <v>9338</v>
      </c>
      <c r="AW3664" s="166" t="s">
        <v>234</v>
      </c>
      <c r="AX3664" s="2254"/>
      <c r="AY3664" s="2254"/>
    </row>
    <row r="3665" spans="1:59" s="55" customFormat="1" ht="15.95" customHeight="1" x14ac:dyDescent="0.25">
      <c r="A3665" s="182">
        <v>1147</v>
      </c>
      <c r="B3665" s="166" t="s">
        <v>52</v>
      </c>
      <c r="C3665" s="170" t="s">
        <v>1509</v>
      </c>
      <c r="D3665" s="194" t="s">
        <v>24324</v>
      </c>
      <c r="E3665" s="166" t="s">
        <v>9340</v>
      </c>
      <c r="F3665" s="166" t="s">
        <v>9341</v>
      </c>
      <c r="G3665" s="166"/>
      <c r="H3665" s="198" t="s">
        <v>219</v>
      </c>
      <c r="I3665" s="166" t="s">
        <v>316</v>
      </c>
      <c r="J3665" s="198" t="s">
        <v>221</v>
      </c>
      <c r="K3665" s="198" t="s">
        <v>222</v>
      </c>
      <c r="L3665" s="198" t="s">
        <v>317</v>
      </c>
      <c r="M3665" s="198">
        <v>0</v>
      </c>
      <c r="N3665" s="199">
        <v>7.6</v>
      </c>
      <c r="O3665" s="199">
        <v>1.8</v>
      </c>
      <c r="P3665" s="199">
        <v>13.68</v>
      </c>
      <c r="Q3665" s="1012">
        <v>4</v>
      </c>
      <c r="R3665" s="223"/>
      <c r="S3665" s="223">
        <v>0</v>
      </c>
      <c r="T3665" s="223"/>
      <c r="U3665" s="223">
        <v>0</v>
      </c>
      <c r="V3665" s="183"/>
      <c r="W3665" s="183"/>
      <c r="X3665" s="183"/>
      <c r="Y3665" s="166" t="s">
        <v>790</v>
      </c>
      <c r="Z3665" s="166" t="s">
        <v>22617</v>
      </c>
      <c r="AA3665" s="203" t="s">
        <v>24325</v>
      </c>
      <c r="AB3665" s="166" t="s">
        <v>4433</v>
      </c>
      <c r="AC3665" s="203">
        <v>89169488464</v>
      </c>
      <c r="AD3665" s="1150" t="s">
        <v>25243</v>
      </c>
      <c r="AE3665" s="166" t="s">
        <v>4433</v>
      </c>
      <c r="AF3665" s="166" t="s">
        <v>22617</v>
      </c>
      <c r="AG3665" s="165" t="s">
        <v>24325</v>
      </c>
      <c r="AH3665" s="203" t="s">
        <v>790</v>
      </c>
      <c r="AI3665" s="186">
        <v>1.48</v>
      </c>
      <c r="AJ3665" s="1012">
        <v>70</v>
      </c>
      <c r="AK3665" s="167">
        <f t="shared" si="528"/>
        <v>0.28383561643835614</v>
      </c>
      <c r="AL3665" s="167">
        <v>0</v>
      </c>
      <c r="AM3665" s="187">
        <f t="shared" si="529"/>
        <v>0.28383561643835614</v>
      </c>
      <c r="AN3665" s="167">
        <f t="shared" si="530"/>
        <v>0.28383561643835614</v>
      </c>
      <c r="AO3665" s="167">
        <v>0</v>
      </c>
      <c r="AP3665" s="167">
        <f t="shared" si="531"/>
        <v>0.28383561643835614</v>
      </c>
      <c r="AQ3665" s="167">
        <f t="shared" si="525"/>
        <v>8.5150684931506841</v>
      </c>
      <c r="AR3665" s="193" t="s">
        <v>231</v>
      </c>
      <c r="AS3665" s="194"/>
      <c r="AT3665" s="166" t="s">
        <v>325</v>
      </c>
      <c r="AU3665" s="166" t="s">
        <v>1509</v>
      </c>
      <c r="AV3665" s="679" t="s">
        <v>9343</v>
      </c>
      <c r="AW3665" s="166" t="s">
        <v>234</v>
      </c>
      <c r="AX3665" s="2254"/>
      <c r="AY3665" s="2254"/>
    </row>
    <row r="3666" spans="1:59" s="1395" customFormat="1" ht="15.95" customHeight="1" x14ac:dyDescent="0.25">
      <c r="A3666" s="353">
        <v>1148</v>
      </c>
      <c r="B3666" s="354" t="s">
        <v>52</v>
      </c>
      <c r="C3666" s="366" t="s">
        <v>1509</v>
      </c>
      <c r="D3666" s="363" t="s">
        <v>19468</v>
      </c>
      <c r="E3666" s="354" t="s">
        <v>21227</v>
      </c>
      <c r="F3666" s="354" t="s">
        <v>21228</v>
      </c>
      <c r="G3666" s="354" t="s">
        <v>221</v>
      </c>
      <c r="H3666" s="272" t="s">
        <v>219</v>
      </c>
      <c r="I3666" s="354" t="s">
        <v>316</v>
      </c>
      <c r="J3666" s="272" t="s">
        <v>221</v>
      </c>
      <c r="K3666" s="272" t="s">
        <v>222</v>
      </c>
      <c r="L3666" s="272" t="s">
        <v>221</v>
      </c>
      <c r="M3666" s="272" t="s">
        <v>879</v>
      </c>
      <c r="N3666" s="440">
        <v>4.5</v>
      </c>
      <c r="O3666" s="440">
        <v>2.2000000000000002</v>
      </c>
      <c r="P3666" s="440">
        <f>O3666*N3666</f>
        <v>9.9</v>
      </c>
      <c r="Q3666" s="1010">
        <v>3</v>
      </c>
      <c r="R3666" s="505"/>
      <c r="S3666" s="505">
        <v>0</v>
      </c>
      <c r="T3666" s="505"/>
      <c r="U3666" s="505">
        <v>0</v>
      </c>
      <c r="V3666" s="357"/>
      <c r="W3666" s="357"/>
      <c r="X3666" s="357"/>
      <c r="Y3666" s="354" t="s">
        <v>790</v>
      </c>
      <c r="Z3666" s="354" t="s">
        <v>7813</v>
      </c>
      <c r="AA3666" s="443" t="s">
        <v>21229</v>
      </c>
      <c r="AB3666" s="354" t="s">
        <v>4439</v>
      </c>
      <c r="AC3666" s="443" t="s">
        <v>21233</v>
      </c>
      <c r="AD3666" s="272" t="s">
        <v>21232</v>
      </c>
      <c r="AE3666" s="354" t="s">
        <v>4439</v>
      </c>
      <c r="AF3666" s="354" t="s">
        <v>7813</v>
      </c>
      <c r="AG3666" s="443" t="s">
        <v>21229</v>
      </c>
      <c r="AH3666" s="443" t="s">
        <v>790</v>
      </c>
      <c r="AI3666" s="360">
        <v>1.48</v>
      </c>
      <c r="AJ3666" s="503">
        <v>50</v>
      </c>
      <c r="AK3666" s="359">
        <f t="shared" si="528"/>
        <v>0.20273972602739726</v>
      </c>
      <c r="AL3666" s="359">
        <v>0</v>
      </c>
      <c r="AM3666" s="361">
        <f t="shared" si="529"/>
        <v>0.20273972602739726</v>
      </c>
      <c r="AN3666" s="359">
        <f t="shared" si="530"/>
        <v>0.20273972602739726</v>
      </c>
      <c r="AO3666" s="359">
        <v>0</v>
      </c>
      <c r="AP3666" s="359">
        <f t="shared" si="531"/>
        <v>0.20273972602739726</v>
      </c>
      <c r="AQ3666" s="359">
        <f>AP3665:AP3666*30</f>
        <v>6.0821917808219181</v>
      </c>
      <c r="AR3666" s="362" t="s">
        <v>231</v>
      </c>
      <c r="AS3666" s="363" t="s">
        <v>114</v>
      </c>
      <c r="AT3666" s="354" t="s">
        <v>325</v>
      </c>
      <c r="AU3666" s="354" t="s">
        <v>1509</v>
      </c>
      <c r="AV3666" s="923" t="s">
        <v>9350</v>
      </c>
      <c r="AW3666" s="354" t="s">
        <v>234</v>
      </c>
      <c r="AX3666" s="447" t="s">
        <v>21230</v>
      </c>
      <c r="AY3666" s="2252"/>
      <c r="AZ3666" s="447" t="s">
        <v>21231</v>
      </c>
    </row>
    <row r="3667" spans="1:59" s="1395" customFormat="1" ht="15.95" customHeight="1" x14ac:dyDescent="0.25">
      <c r="A3667" s="353">
        <v>1149</v>
      </c>
      <c r="B3667" s="354" t="s">
        <v>52</v>
      </c>
      <c r="C3667" s="366" t="s">
        <v>1509</v>
      </c>
      <c r="D3667" s="363" t="s">
        <v>22145</v>
      </c>
      <c r="E3667" s="354" t="s">
        <v>22146</v>
      </c>
      <c r="F3667" s="354" t="s">
        <v>22147</v>
      </c>
      <c r="G3667" s="354" t="s">
        <v>221</v>
      </c>
      <c r="H3667" s="272" t="s">
        <v>219</v>
      </c>
      <c r="I3667" s="354" t="s">
        <v>316</v>
      </c>
      <c r="J3667" s="272" t="s">
        <v>221</v>
      </c>
      <c r="K3667" s="272" t="s">
        <v>222</v>
      </c>
      <c r="L3667" s="272" t="s">
        <v>221</v>
      </c>
      <c r="M3667" s="272" t="s">
        <v>222</v>
      </c>
      <c r="N3667" s="440">
        <v>5</v>
      </c>
      <c r="O3667" s="440">
        <v>2</v>
      </c>
      <c r="P3667" s="440">
        <f>O3667*N3667</f>
        <v>10</v>
      </c>
      <c r="Q3667" s="1010">
        <v>3</v>
      </c>
      <c r="R3667" s="505"/>
      <c r="S3667" s="505">
        <v>0</v>
      </c>
      <c r="T3667" s="505"/>
      <c r="U3667" s="505">
        <v>0</v>
      </c>
      <c r="V3667" s="357"/>
      <c r="W3667" s="357"/>
      <c r="X3667" s="357"/>
      <c r="Y3667" s="354" t="s">
        <v>790</v>
      </c>
      <c r="Z3667" s="354" t="s">
        <v>21857</v>
      </c>
      <c r="AA3667" s="358" t="s">
        <v>22149</v>
      </c>
      <c r="AB3667" s="354" t="s">
        <v>4455</v>
      </c>
      <c r="AC3667" s="443" t="s">
        <v>22150</v>
      </c>
      <c r="AD3667" s="2478" t="s">
        <v>22151</v>
      </c>
      <c r="AE3667" s="354" t="s">
        <v>4455</v>
      </c>
      <c r="AF3667" s="354" t="s">
        <v>9369</v>
      </c>
      <c r="AG3667" s="358" t="s">
        <v>22149</v>
      </c>
      <c r="AH3667" s="443" t="s">
        <v>790</v>
      </c>
      <c r="AI3667" s="360">
        <v>1.48</v>
      </c>
      <c r="AJ3667" s="1010">
        <v>145</v>
      </c>
      <c r="AK3667" s="359">
        <f t="shared" si="528"/>
        <v>0.58794520547945206</v>
      </c>
      <c r="AL3667" s="359">
        <v>0</v>
      </c>
      <c r="AM3667" s="361">
        <f t="shared" si="529"/>
        <v>0.58794520547945206</v>
      </c>
      <c r="AN3667" s="359">
        <f>SUM(AK3667:AK3669)</f>
        <v>1.256986301369863</v>
      </c>
      <c r="AO3667" s="359">
        <v>0</v>
      </c>
      <c r="AP3667" s="359">
        <f>SUM(AM3667:AM3669)</f>
        <v>1.256986301369863</v>
      </c>
      <c r="AQ3667" s="359">
        <f>AP3667*30</f>
        <v>37.709589041095889</v>
      </c>
      <c r="AR3667" s="362" t="s">
        <v>231</v>
      </c>
      <c r="AS3667" s="363" t="s">
        <v>114</v>
      </c>
      <c r="AT3667" s="354" t="s">
        <v>325</v>
      </c>
      <c r="AU3667" s="354" t="s">
        <v>1509</v>
      </c>
      <c r="AV3667" s="923" t="s">
        <v>9357</v>
      </c>
      <c r="AW3667" s="354" t="s">
        <v>234</v>
      </c>
      <c r="AX3667" s="447" t="s">
        <v>22155</v>
      </c>
      <c r="AY3667" s="2252"/>
      <c r="AZ3667" s="447" t="s">
        <v>22157</v>
      </c>
    </row>
    <row r="3668" spans="1:59" s="1395" customFormat="1" ht="15.95" customHeight="1" x14ac:dyDescent="0.25">
      <c r="A3668" s="1061"/>
      <c r="B3668" s="2252"/>
      <c r="C3668" s="1062"/>
      <c r="D3668" s="1064"/>
      <c r="E3668" s="2252"/>
      <c r="F3668" s="2252"/>
      <c r="G3668" s="2252"/>
      <c r="H3668" s="1043"/>
      <c r="I3668" s="2252"/>
      <c r="J3668" s="1043"/>
      <c r="K3668" s="1043"/>
      <c r="L3668" s="1043"/>
      <c r="M3668" s="1043"/>
      <c r="N3668" s="1090"/>
      <c r="O3668" s="1090"/>
      <c r="P3668" s="1090"/>
      <c r="Q3668" s="1091"/>
      <c r="R3668" s="1089"/>
      <c r="S3668" s="1089"/>
      <c r="T3668" s="1089"/>
      <c r="U3668" s="1089"/>
      <c r="V3668" s="2257"/>
      <c r="W3668" s="2257"/>
      <c r="X3668" s="2257"/>
      <c r="Y3668" s="2252"/>
      <c r="Z3668" s="2252"/>
      <c r="AA3668" s="2252"/>
      <c r="AB3668" s="2252"/>
      <c r="AC3668" s="754" t="s">
        <v>25244</v>
      </c>
      <c r="AD3668" s="1146" t="s">
        <v>22153</v>
      </c>
      <c r="AE3668" s="2252" t="s">
        <v>4455</v>
      </c>
      <c r="AF3668" s="2252" t="s">
        <v>9354</v>
      </c>
      <c r="AG3668" s="754" t="s">
        <v>21861</v>
      </c>
      <c r="AH3668" s="2252" t="s">
        <v>1509</v>
      </c>
      <c r="AI3668" s="2256">
        <v>1.48</v>
      </c>
      <c r="AJ3668" s="1091">
        <v>110</v>
      </c>
      <c r="AK3668" s="378">
        <f t="shared" si="528"/>
        <v>0.44602739726027402</v>
      </c>
      <c r="AL3668" s="378">
        <v>0</v>
      </c>
      <c r="AM3668" s="380">
        <f t="shared" si="529"/>
        <v>0.44602739726027402</v>
      </c>
      <c r="AN3668" s="378"/>
      <c r="AO3668" s="378"/>
      <c r="AP3668" s="378"/>
      <c r="AQ3668" s="378"/>
      <c r="AR3668" s="1063"/>
      <c r="AS3668" s="1064"/>
      <c r="AT3668" s="2252"/>
      <c r="AU3668" s="2252"/>
      <c r="AV3668" s="1065"/>
      <c r="AW3668" s="2252"/>
      <c r="AX3668" s="1202" t="s">
        <v>22156</v>
      </c>
      <c r="AY3668" s="2252"/>
    </row>
    <row r="3669" spans="1:59" s="1395" customFormat="1" ht="15.95" customHeight="1" x14ac:dyDescent="0.25">
      <c r="A3669" s="1061"/>
      <c r="B3669" s="2252"/>
      <c r="C3669" s="1062"/>
      <c r="D3669" s="1064"/>
      <c r="E3669" s="2252"/>
      <c r="F3669" s="2252"/>
      <c r="G3669" s="2252"/>
      <c r="H3669" s="1043"/>
      <c r="I3669" s="2252"/>
      <c r="J3669" s="1043"/>
      <c r="K3669" s="1043"/>
      <c r="L3669" s="1043"/>
      <c r="M3669" s="1043"/>
      <c r="N3669" s="1090"/>
      <c r="O3669" s="1090"/>
      <c r="P3669" s="1090"/>
      <c r="Q3669" s="1091"/>
      <c r="R3669" s="1089"/>
      <c r="S3669" s="1089"/>
      <c r="T3669" s="1089"/>
      <c r="U3669" s="1089"/>
      <c r="V3669" s="2257"/>
      <c r="W3669" s="2257"/>
      <c r="X3669" s="2257"/>
      <c r="Y3669" s="2252"/>
      <c r="Z3669" s="2252"/>
      <c r="AA3669" s="2252"/>
      <c r="AB3669" s="2252"/>
      <c r="AC3669" s="754" t="s">
        <v>21860</v>
      </c>
      <c r="AD3669" s="1146" t="s">
        <v>22154</v>
      </c>
      <c r="AE3669" s="2252" t="s">
        <v>4455</v>
      </c>
      <c r="AF3669" s="2252" t="s">
        <v>22148</v>
      </c>
      <c r="AG3669" s="754" t="s">
        <v>21859</v>
      </c>
      <c r="AH3669" s="2252" t="s">
        <v>1509</v>
      </c>
      <c r="AI3669" s="2256">
        <v>1.48</v>
      </c>
      <c r="AJ3669" s="1091">
        <v>55</v>
      </c>
      <c r="AK3669" s="378">
        <f t="shared" si="528"/>
        <v>0.22301369863013701</v>
      </c>
      <c r="AL3669" s="378">
        <v>0</v>
      </c>
      <c r="AM3669" s="380">
        <f t="shared" si="529"/>
        <v>0.22301369863013701</v>
      </c>
      <c r="AN3669" s="378"/>
      <c r="AO3669" s="378"/>
      <c r="AP3669" s="378"/>
      <c r="AQ3669" s="378"/>
      <c r="AR3669" s="1063"/>
      <c r="AS3669" s="1064"/>
      <c r="AT3669" s="2252"/>
      <c r="AU3669" s="2252"/>
      <c r="AV3669" s="1065"/>
      <c r="AW3669" s="2252"/>
      <c r="AX3669" s="1202" t="s">
        <v>22156</v>
      </c>
      <c r="AY3669" s="2252"/>
    </row>
    <row r="3670" spans="1:59" s="1395" customFormat="1" ht="15.95" customHeight="1" x14ac:dyDescent="0.25">
      <c r="A3670" s="353">
        <v>1150</v>
      </c>
      <c r="B3670" s="354" t="s">
        <v>52</v>
      </c>
      <c r="C3670" s="366" t="s">
        <v>1509</v>
      </c>
      <c r="D3670" s="363" t="s">
        <v>25139</v>
      </c>
      <c r="E3670" s="354" t="s">
        <v>25140</v>
      </c>
      <c r="F3670" s="354" t="s">
        <v>25141</v>
      </c>
      <c r="G3670" s="354" t="s">
        <v>221</v>
      </c>
      <c r="H3670" s="272" t="s">
        <v>219</v>
      </c>
      <c r="I3670" s="354" t="s">
        <v>220</v>
      </c>
      <c r="J3670" s="272" t="s">
        <v>221</v>
      </c>
      <c r="K3670" s="272" t="s">
        <v>222</v>
      </c>
      <c r="L3670" s="354" t="s">
        <v>221</v>
      </c>
      <c r="M3670" s="272" t="s">
        <v>222</v>
      </c>
      <c r="N3670" s="440">
        <v>5</v>
      </c>
      <c r="O3670" s="440">
        <v>1.5</v>
      </c>
      <c r="P3670" s="440">
        <f>O3670*N3670</f>
        <v>7.5</v>
      </c>
      <c r="Q3670" s="1010">
        <v>2</v>
      </c>
      <c r="R3670" s="505"/>
      <c r="S3670" s="505">
        <v>0</v>
      </c>
      <c r="T3670" s="505"/>
      <c r="U3670" s="505">
        <v>0</v>
      </c>
      <c r="V3670" s="357"/>
      <c r="W3670" s="357"/>
      <c r="X3670" s="357"/>
      <c r="Y3670" s="354" t="s">
        <v>790</v>
      </c>
      <c r="Z3670" s="354" t="s">
        <v>24328</v>
      </c>
      <c r="AA3670" s="443" t="s">
        <v>24326</v>
      </c>
      <c r="AB3670" s="354" t="s">
        <v>4455</v>
      </c>
      <c r="AC3670" s="443" t="s">
        <v>25142</v>
      </c>
      <c r="AD3670" s="272" t="s">
        <v>25143</v>
      </c>
      <c r="AE3670" s="354" t="s">
        <v>4455</v>
      </c>
      <c r="AF3670" s="354" t="s">
        <v>24327</v>
      </c>
      <c r="AG3670" s="443" t="s">
        <v>24326</v>
      </c>
      <c r="AH3670" s="443" t="s">
        <v>790</v>
      </c>
      <c r="AI3670" s="360">
        <v>1.48</v>
      </c>
      <c r="AJ3670" s="1010">
        <v>51</v>
      </c>
      <c r="AK3670" s="359">
        <f>AJ3670*AI3670/365</f>
        <v>0.20679452054794523</v>
      </c>
      <c r="AL3670" s="359">
        <v>0</v>
      </c>
      <c r="AM3670" s="361">
        <f t="shared" si="529"/>
        <v>0.20679452054794523</v>
      </c>
      <c r="AN3670" s="359">
        <f>AK3670</f>
        <v>0.20679452054794523</v>
      </c>
      <c r="AO3670" s="359">
        <v>0</v>
      </c>
      <c r="AP3670" s="359">
        <f>AN3670+AO3670</f>
        <v>0.20679452054794523</v>
      </c>
      <c r="AQ3670" s="359">
        <f>AP3670*30</f>
        <v>6.203835616438357</v>
      </c>
      <c r="AR3670" s="362" t="s">
        <v>231</v>
      </c>
      <c r="AS3670" s="363" t="s">
        <v>22259</v>
      </c>
      <c r="AT3670" s="354" t="s">
        <v>325</v>
      </c>
      <c r="AU3670" s="354" t="s">
        <v>1509</v>
      </c>
      <c r="AV3670" s="923" t="s">
        <v>9363</v>
      </c>
      <c r="AW3670" s="354" t="s">
        <v>234</v>
      </c>
      <c r="AX3670" s="447" t="s">
        <v>25144</v>
      </c>
      <c r="AY3670" s="2252"/>
      <c r="AZ3670" s="447" t="s">
        <v>25145</v>
      </c>
    </row>
    <row r="3671" spans="1:59" s="1395" customFormat="1" ht="15.95" customHeight="1" x14ac:dyDescent="0.25">
      <c r="A3671" s="353">
        <v>1151</v>
      </c>
      <c r="B3671" s="354" t="s">
        <v>52</v>
      </c>
      <c r="C3671" s="366" t="s">
        <v>1509</v>
      </c>
      <c r="D3671" s="363" t="s">
        <v>22158</v>
      </c>
      <c r="E3671" s="354" t="s">
        <v>22159</v>
      </c>
      <c r="F3671" s="354" t="s">
        <v>22160</v>
      </c>
      <c r="G3671" s="354" t="s">
        <v>221</v>
      </c>
      <c r="H3671" s="354" t="s">
        <v>219</v>
      </c>
      <c r="I3671" s="354" t="s">
        <v>316</v>
      </c>
      <c r="J3671" s="354" t="s">
        <v>221</v>
      </c>
      <c r="K3671" s="272" t="s">
        <v>222</v>
      </c>
      <c r="L3671" s="354" t="s">
        <v>221</v>
      </c>
      <c r="M3671" s="272" t="s">
        <v>222</v>
      </c>
      <c r="N3671" s="440">
        <v>12</v>
      </c>
      <c r="O3671" s="440">
        <v>2</v>
      </c>
      <c r="P3671" s="440">
        <f>O3671*N3671</f>
        <v>24</v>
      </c>
      <c r="Q3671" s="1010">
        <v>9</v>
      </c>
      <c r="R3671" s="505"/>
      <c r="S3671" s="505">
        <v>0</v>
      </c>
      <c r="T3671" s="505"/>
      <c r="U3671" s="505">
        <v>0</v>
      </c>
      <c r="V3671" s="357"/>
      <c r="W3671" s="357"/>
      <c r="X3671" s="357"/>
      <c r="Y3671" s="354" t="s">
        <v>790</v>
      </c>
      <c r="Z3671" s="354" t="s">
        <v>21857</v>
      </c>
      <c r="AA3671" s="358" t="s">
        <v>22149</v>
      </c>
      <c r="AB3671" s="354" t="s">
        <v>4455</v>
      </c>
      <c r="AC3671" s="443" t="s">
        <v>22150</v>
      </c>
      <c r="AD3671" s="2478" t="s">
        <v>22151</v>
      </c>
      <c r="AE3671" s="354" t="s">
        <v>4455</v>
      </c>
      <c r="AF3671" s="354" t="s">
        <v>9369</v>
      </c>
      <c r="AG3671" s="358" t="s">
        <v>22149</v>
      </c>
      <c r="AH3671" s="443" t="s">
        <v>790</v>
      </c>
      <c r="AI3671" s="360">
        <v>1.48</v>
      </c>
      <c r="AJ3671" s="1010">
        <v>145</v>
      </c>
      <c r="AK3671" s="359">
        <f t="shared" si="528"/>
        <v>0.58794520547945206</v>
      </c>
      <c r="AL3671" s="359">
        <v>0</v>
      </c>
      <c r="AM3671" s="361">
        <f t="shared" si="529"/>
        <v>0.58794520547945206</v>
      </c>
      <c r="AN3671" s="359">
        <f>SUM(AK3671:AK3673)</f>
        <v>1.256986301369863</v>
      </c>
      <c r="AO3671" s="359">
        <v>0</v>
      </c>
      <c r="AP3671" s="359">
        <f>SUM(AM3671:AM3673)</f>
        <v>1.256986301369863</v>
      </c>
      <c r="AQ3671" s="359">
        <f>AP3671*30</f>
        <v>37.709589041095889</v>
      </c>
      <c r="AR3671" s="362" t="s">
        <v>231</v>
      </c>
      <c r="AS3671" s="363" t="s">
        <v>431</v>
      </c>
      <c r="AT3671" s="354" t="s">
        <v>325</v>
      </c>
      <c r="AU3671" s="354" t="s">
        <v>1509</v>
      </c>
      <c r="AV3671" s="923" t="s">
        <v>9370</v>
      </c>
      <c r="AW3671" s="354" t="s">
        <v>234</v>
      </c>
      <c r="AX3671" s="447" t="s">
        <v>22161</v>
      </c>
      <c r="AY3671" s="2252"/>
      <c r="AZ3671" s="447" t="s">
        <v>22163</v>
      </c>
    </row>
    <row r="3672" spans="1:59" s="55" customFormat="1" ht="15.95" customHeight="1" x14ac:dyDescent="0.25">
      <c r="A3672" s="36"/>
      <c r="B3672" s="2254"/>
      <c r="C3672" s="2"/>
      <c r="D3672" s="19"/>
      <c r="E3672" s="2254"/>
      <c r="F3672" s="2254"/>
      <c r="G3672" s="2254"/>
      <c r="H3672" s="2254"/>
      <c r="I3672" s="2254"/>
      <c r="J3672" s="2254"/>
      <c r="K3672" s="5"/>
      <c r="L3672" s="5"/>
      <c r="M3672" s="5"/>
      <c r="N3672" s="328"/>
      <c r="O3672" s="328"/>
      <c r="P3672" s="328"/>
      <c r="Q3672" s="1056"/>
      <c r="R3672" s="61"/>
      <c r="S3672" s="61"/>
      <c r="T3672" s="61"/>
      <c r="U3672" s="61"/>
      <c r="V3672" s="448"/>
      <c r="W3672" s="448"/>
      <c r="X3672" s="448"/>
      <c r="Y3672" s="2254"/>
      <c r="Z3672" s="2254"/>
      <c r="AA3672" s="2254"/>
      <c r="AB3672" s="2254"/>
      <c r="AC3672" s="754" t="s">
        <v>22152</v>
      </c>
      <c r="AD3672" s="1146" t="s">
        <v>22153</v>
      </c>
      <c r="AE3672" s="2252" t="s">
        <v>4455</v>
      </c>
      <c r="AF3672" s="2252" t="s">
        <v>9354</v>
      </c>
      <c r="AG3672" s="754" t="s">
        <v>21861</v>
      </c>
      <c r="AH3672" s="2252" t="s">
        <v>1509</v>
      </c>
      <c r="AI3672" s="2256">
        <v>1.48</v>
      </c>
      <c r="AJ3672" s="1091">
        <v>110</v>
      </c>
      <c r="AK3672" s="378">
        <f t="shared" si="528"/>
        <v>0.44602739726027402</v>
      </c>
      <c r="AL3672" s="378">
        <v>0</v>
      </c>
      <c r="AM3672" s="380">
        <f t="shared" si="529"/>
        <v>0.44602739726027402</v>
      </c>
      <c r="AN3672" s="378"/>
      <c r="AO3672" s="378"/>
      <c r="AP3672" s="378"/>
      <c r="AQ3672" s="378"/>
      <c r="AR3672" s="283"/>
      <c r="AS3672" s="19"/>
      <c r="AT3672" s="2254"/>
      <c r="AU3672" s="2254"/>
      <c r="AV3672" s="1060"/>
      <c r="AW3672" s="2254"/>
      <c r="AX3672" s="1202" t="s">
        <v>22162</v>
      </c>
      <c r="AY3672" s="2254"/>
    </row>
    <row r="3673" spans="1:59" s="55" customFormat="1" ht="15.95" customHeight="1" x14ac:dyDescent="0.25">
      <c r="A3673" s="36"/>
      <c r="B3673" s="2254"/>
      <c r="C3673" s="2"/>
      <c r="D3673" s="19"/>
      <c r="E3673" s="2254"/>
      <c r="F3673" s="2254"/>
      <c r="G3673" s="2254"/>
      <c r="H3673" s="2254"/>
      <c r="I3673" s="2254"/>
      <c r="J3673" s="2254"/>
      <c r="K3673" s="5"/>
      <c r="L3673" s="5"/>
      <c r="M3673" s="5"/>
      <c r="N3673" s="328"/>
      <c r="O3673" s="328"/>
      <c r="P3673" s="328"/>
      <c r="Q3673" s="1056"/>
      <c r="R3673" s="61"/>
      <c r="S3673" s="61"/>
      <c r="T3673" s="61"/>
      <c r="U3673" s="61"/>
      <c r="V3673" s="448"/>
      <c r="W3673" s="448"/>
      <c r="X3673" s="448"/>
      <c r="Y3673" s="2254"/>
      <c r="Z3673" s="2254"/>
      <c r="AA3673" s="2254"/>
      <c r="AB3673" s="2254"/>
      <c r="AC3673" s="754" t="s">
        <v>21860</v>
      </c>
      <c r="AD3673" s="1146" t="s">
        <v>22154</v>
      </c>
      <c r="AE3673" s="2252" t="s">
        <v>4455</v>
      </c>
      <c r="AF3673" s="2252" t="s">
        <v>22148</v>
      </c>
      <c r="AG3673" s="754" t="s">
        <v>21859</v>
      </c>
      <c r="AH3673" s="2252" t="s">
        <v>1509</v>
      </c>
      <c r="AI3673" s="2256">
        <v>1.48</v>
      </c>
      <c r="AJ3673" s="1091">
        <v>55</v>
      </c>
      <c r="AK3673" s="378">
        <f t="shared" si="528"/>
        <v>0.22301369863013701</v>
      </c>
      <c r="AL3673" s="378">
        <v>0</v>
      </c>
      <c r="AM3673" s="380">
        <f t="shared" si="529"/>
        <v>0.22301369863013701</v>
      </c>
      <c r="AN3673" s="378"/>
      <c r="AO3673" s="378"/>
      <c r="AP3673" s="378"/>
      <c r="AQ3673" s="378"/>
      <c r="AR3673" s="283"/>
      <c r="AS3673" s="19"/>
      <c r="AT3673" s="2254"/>
      <c r="AU3673" s="2254"/>
      <c r="AV3673" s="1060"/>
      <c r="AW3673" s="2254"/>
      <c r="AX3673" s="1202" t="s">
        <v>22162</v>
      </c>
      <c r="AY3673" s="2254"/>
    </row>
    <row r="3674" spans="1:59" s="55" customFormat="1" ht="15.95" customHeight="1" x14ac:dyDescent="0.25">
      <c r="A3674" s="182">
        <v>1152</v>
      </c>
      <c r="B3674" s="166" t="s">
        <v>52</v>
      </c>
      <c r="C3674" s="170" t="s">
        <v>1509</v>
      </c>
      <c r="D3674" s="194" t="s">
        <v>19467</v>
      </c>
      <c r="E3674" s="166" t="s">
        <v>9372</v>
      </c>
      <c r="F3674" s="166" t="s">
        <v>9373</v>
      </c>
      <c r="G3674" s="166"/>
      <c r="H3674" s="166" t="s">
        <v>219</v>
      </c>
      <c r="I3674" s="166" t="s">
        <v>316</v>
      </c>
      <c r="J3674" s="166" t="s">
        <v>221</v>
      </c>
      <c r="K3674" s="198" t="s">
        <v>222</v>
      </c>
      <c r="L3674" s="198" t="s">
        <v>221</v>
      </c>
      <c r="M3674" s="198" t="s">
        <v>879</v>
      </c>
      <c r="N3674" s="199">
        <v>5</v>
      </c>
      <c r="O3674" s="199">
        <v>3.25</v>
      </c>
      <c r="P3674" s="199">
        <v>16.25</v>
      </c>
      <c r="Q3674" s="1012">
        <v>2</v>
      </c>
      <c r="R3674" s="223"/>
      <c r="S3674" s="223">
        <v>0</v>
      </c>
      <c r="T3674" s="223"/>
      <c r="U3674" s="223">
        <v>0</v>
      </c>
      <c r="V3674" s="183"/>
      <c r="W3674" s="183"/>
      <c r="X3674" s="183"/>
      <c r="Y3674" s="166" t="s">
        <v>790</v>
      </c>
      <c r="Z3674" s="166" t="s">
        <v>9374</v>
      </c>
      <c r="AA3674" s="203" t="s">
        <v>24329</v>
      </c>
      <c r="AB3674" s="166" t="s">
        <v>4455</v>
      </c>
      <c r="AC3674" s="166" t="s">
        <v>9375</v>
      </c>
      <c r="AD3674" s="166" t="s">
        <v>25245</v>
      </c>
      <c r="AE3674" s="166" t="s">
        <v>4455</v>
      </c>
      <c r="AF3674" s="166" t="s">
        <v>9374</v>
      </c>
      <c r="AG3674" s="165" t="s">
        <v>24329</v>
      </c>
      <c r="AH3674" s="203" t="s">
        <v>790</v>
      </c>
      <c r="AI3674" s="186">
        <v>1.48</v>
      </c>
      <c r="AJ3674" s="1012">
        <v>30</v>
      </c>
      <c r="AK3674" s="167">
        <f t="shared" si="528"/>
        <v>0.12164383561643835</v>
      </c>
      <c r="AL3674" s="167">
        <v>0</v>
      </c>
      <c r="AM3674" s="187">
        <f t="shared" si="529"/>
        <v>0.12164383561643835</v>
      </c>
      <c r="AN3674" s="167">
        <f t="shared" ref="AN3674:AN3705" si="532">AK3674</f>
        <v>0.12164383561643835</v>
      </c>
      <c r="AO3674" s="167">
        <v>0</v>
      </c>
      <c r="AP3674" s="167">
        <f t="shared" ref="AP3674:AP3705" si="533">AN3674+AO3674</f>
        <v>0.12164383561643835</v>
      </c>
      <c r="AQ3674" s="167">
        <f t="shared" si="525"/>
        <v>3.6493150684931503</v>
      </c>
      <c r="AR3674" s="193" t="s">
        <v>231</v>
      </c>
      <c r="AS3674" s="194" t="s">
        <v>431</v>
      </c>
      <c r="AT3674" s="166" t="s">
        <v>325</v>
      </c>
      <c r="AU3674" s="166" t="s">
        <v>1509</v>
      </c>
      <c r="AV3674" s="679" t="s">
        <v>9377</v>
      </c>
      <c r="AW3674" s="166" t="s">
        <v>234</v>
      </c>
      <c r="AX3674" s="2254"/>
      <c r="AY3674" s="2254"/>
    </row>
    <row r="3675" spans="1:59" s="1395" customFormat="1" ht="15.95" customHeight="1" x14ac:dyDescent="0.2">
      <c r="A3675" s="353">
        <v>1153</v>
      </c>
      <c r="B3675" s="354" t="s">
        <v>52</v>
      </c>
      <c r="C3675" s="366" t="s">
        <v>1509</v>
      </c>
      <c r="D3675" s="363" t="s">
        <v>16222</v>
      </c>
      <c r="E3675" s="354" t="s">
        <v>16217</v>
      </c>
      <c r="F3675" s="354" t="s">
        <v>16218</v>
      </c>
      <c r="G3675" s="354"/>
      <c r="H3675" s="272" t="s">
        <v>219</v>
      </c>
      <c r="I3675" s="354" t="s">
        <v>316</v>
      </c>
      <c r="J3675" s="272" t="s">
        <v>221</v>
      </c>
      <c r="K3675" s="272" t="s">
        <v>879</v>
      </c>
      <c r="L3675" s="272" t="s">
        <v>221</v>
      </c>
      <c r="M3675" s="272" t="s">
        <v>879</v>
      </c>
      <c r="N3675" s="440">
        <v>4</v>
      </c>
      <c r="O3675" s="440">
        <v>2</v>
      </c>
      <c r="P3675" s="440">
        <v>8</v>
      </c>
      <c r="Q3675" s="1010">
        <v>3</v>
      </c>
      <c r="R3675" s="505"/>
      <c r="S3675" s="505">
        <v>1</v>
      </c>
      <c r="T3675" s="505"/>
      <c r="U3675" s="505">
        <v>0</v>
      </c>
      <c r="V3675" s="357"/>
      <c r="W3675" s="357"/>
      <c r="X3675" s="357"/>
      <c r="Y3675" s="354" t="s">
        <v>790</v>
      </c>
      <c r="Z3675" s="354" t="s">
        <v>9378</v>
      </c>
      <c r="AA3675" s="443">
        <v>1055005617700</v>
      </c>
      <c r="AB3675" s="354" t="s">
        <v>4467</v>
      </c>
      <c r="AC3675" s="354">
        <v>89165317350</v>
      </c>
      <c r="AD3675" s="1328" t="s">
        <v>16219</v>
      </c>
      <c r="AE3675" s="354" t="s">
        <v>4467</v>
      </c>
      <c r="AF3675" s="354" t="s">
        <v>16227</v>
      </c>
      <c r="AG3675" s="358">
        <v>1055005617700</v>
      </c>
      <c r="AH3675" s="443" t="s">
        <v>790</v>
      </c>
      <c r="AI3675" s="360">
        <v>1.48</v>
      </c>
      <c r="AJ3675" s="1010">
        <v>62</v>
      </c>
      <c r="AK3675" s="359">
        <f t="shared" si="528"/>
        <v>0.25139726027397263</v>
      </c>
      <c r="AL3675" s="359">
        <v>0</v>
      </c>
      <c r="AM3675" s="361">
        <f t="shared" si="529"/>
        <v>0.25139726027397263</v>
      </c>
      <c r="AN3675" s="359">
        <f t="shared" si="532"/>
        <v>0.25139726027397263</v>
      </c>
      <c r="AO3675" s="359">
        <v>0</v>
      </c>
      <c r="AP3675" s="359">
        <f t="shared" si="533"/>
        <v>0.25139726027397263</v>
      </c>
      <c r="AQ3675" s="359">
        <f t="shared" si="525"/>
        <v>7.5419178082191793</v>
      </c>
      <c r="AR3675" s="362" t="s">
        <v>231</v>
      </c>
      <c r="AS3675" s="363" t="s">
        <v>431</v>
      </c>
      <c r="AT3675" s="354" t="s">
        <v>325</v>
      </c>
      <c r="AU3675" s="354" t="s">
        <v>1509</v>
      </c>
      <c r="AV3675" s="940" t="s">
        <v>9379</v>
      </c>
      <c r="AW3675" s="354" t="s">
        <v>234</v>
      </c>
      <c r="AX3675" s="447" t="s">
        <v>25390</v>
      </c>
      <c r="AY3675" s="2252"/>
      <c r="AZ3675" s="447" t="s">
        <v>20948</v>
      </c>
    </row>
    <row r="3676" spans="1:59" s="1395" customFormat="1" ht="15.95" customHeight="1" x14ac:dyDescent="0.25">
      <c r="A3676" s="353">
        <v>1154</v>
      </c>
      <c r="B3676" s="354" t="s">
        <v>52</v>
      </c>
      <c r="C3676" s="366" t="s">
        <v>1509</v>
      </c>
      <c r="D3676" s="363" t="s">
        <v>18504</v>
      </c>
      <c r="E3676" s="354" t="s">
        <v>18505</v>
      </c>
      <c r="F3676" s="354" t="s">
        <v>18506</v>
      </c>
      <c r="G3676" s="354" t="s">
        <v>221</v>
      </c>
      <c r="H3676" s="354" t="s">
        <v>219</v>
      </c>
      <c r="I3676" s="354" t="s">
        <v>316</v>
      </c>
      <c r="J3676" s="354" t="s">
        <v>221</v>
      </c>
      <c r="K3676" s="272" t="s">
        <v>18507</v>
      </c>
      <c r="L3676" s="272" t="s">
        <v>221</v>
      </c>
      <c r="M3676" s="272" t="s">
        <v>879</v>
      </c>
      <c r="N3676" s="440">
        <v>8.35</v>
      </c>
      <c r="O3676" s="440">
        <v>2</v>
      </c>
      <c r="P3676" s="440">
        <f>O3676*N3676</f>
        <v>16.7</v>
      </c>
      <c r="Q3676" s="1010">
        <v>3</v>
      </c>
      <c r="R3676" s="505"/>
      <c r="S3676" s="505">
        <v>1</v>
      </c>
      <c r="T3676" s="505"/>
      <c r="U3676" s="505">
        <v>0</v>
      </c>
      <c r="V3676" s="357"/>
      <c r="W3676" s="357"/>
      <c r="X3676" s="357"/>
      <c r="Y3676" s="354" t="s">
        <v>790</v>
      </c>
      <c r="Z3676" s="354" t="s">
        <v>9383</v>
      </c>
      <c r="AA3676" s="443" t="s">
        <v>24331</v>
      </c>
      <c r="AB3676" s="354" t="s">
        <v>1534</v>
      </c>
      <c r="AC3676" s="354" t="s">
        <v>18508</v>
      </c>
      <c r="AD3676" s="272" t="s">
        <v>18509</v>
      </c>
      <c r="AE3676" s="354" t="s">
        <v>1534</v>
      </c>
      <c r="AF3676" s="354" t="s">
        <v>9383</v>
      </c>
      <c r="AG3676" s="358" t="s">
        <v>24331</v>
      </c>
      <c r="AH3676" s="443" t="s">
        <v>790</v>
      </c>
      <c r="AI3676" s="360">
        <v>1.48</v>
      </c>
      <c r="AJ3676" s="1010">
        <v>63</v>
      </c>
      <c r="AK3676" s="359">
        <f t="shared" si="528"/>
        <v>0.25545205479452054</v>
      </c>
      <c r="AL3676" s="359">
        <v>0</v>
      </c>
      <c r="AM3676" s="361">
        <f t="shared" si="529"/>
        <v>0.25545205479452054</v>
      </c>
      <c r="AN3676" s="359">
        <f t="shared" si="532"/>
        <v>0.25545205479452054</v>
      </c>
      <c r="AO3676" s="359">
        <v>0</v>
      </c>
      <c r="AP3676" s="359">
        <f t="shared" si="533"/>
        <v>0.25545205479452054</v>
      </c>
      <c r="AQ3676" s="359">
        <f>AP3676*30</f>
        <v>7.6635616438356164</v>
      </c>
      <c r="AR3676" s="362" t="s">
        <v>231</v>
      </c>
      <c r="AS3676" s="363" t="s">
        <v>431</v>
      </c>
      <c r="AT3676" s="354" t="s">
        <v>325</v>
      </c>
      <c r="AU3676" s="354" t="s">
        <v>1509</v>
      </c>
      <c r="AV3676" s="923" t="s">
        <v>9385</v>
      </c>
      <c r="AW3676" s="354" t="s">
        <v>234</v>
      </c>
      <c r="AX3676" s="447" t="s">
        <v>18510</v>
      </c>
      <c r="AY3676" s="2252"/>
      <c r="AZ3676" s="447" t="s">
        <v>18511</v>
      </c>
    </row>
    <row r="3677" spans="1:59" s="55" customFormat="1" ht="15.95" customHeight="1" x14ac:dyDescent="0.25">
      <c r="A3677" s="353">
        <v>1155</v>
      </c>
      <c r="B3677" s="354" t="s">
        <v>52</v>
      </c>
      <c r="C3677" s="366" t="s">
        <v>1509</v>
      </c>
      <c r="D3677" s="363" t="s">
        <v>18351</v>
      </c>
      <c r="E3677" s="354" t="s">
        <v>18352</v>
      </c>
      <c r="F3677" s="354" t="s">
        <v>18353</v>
      </c>
      <c r="G3677" s="354" t="s">
        <v>221</v>
      </c>
      <c r="H3677" s="354" t="s">
        <v>219</v>
      </c>
      <c r="I3677" s="354" t="s">
        <v>316</v>
      </c>
      <c r="J3677" s="354" t="s">
        <v>221</v>
      </c>
      <c r="K3677" s="272" t="s">
        <v>879</v>
      </c>
      <c r="L3677" s="272" t="s">
        <v>221</v>
      </c>
      <c r="M3677" s="272" t="s">
        <v>879</v>
      </c>
      <c r="N3677" s="440">
        <v>6.7</v>
      </c>
      <c r="O3677" s="440">
        <v>3</v>
      </c>
      <c r="P3677" s="440">
        <f>O3677*N3677</f>
        <v>20.100000000000001</v>
      </c>
      <c r="Q3677" s="1010">
        <v>4</v>
      </c>
      <c r="R3677" s="505"/>
      <c r="S3677" s="505">
        <v>1</v>
      </c>
      <c r="T3677" s="505"/>
      <c r="U3677" s="505">
        <v>0</v>
      </c>
      <c r="V3677" s="357"/>
      <c r="W3677" s="357"/>
      <c r="X3677" s="357"/>
      <c r="Y3677" s="354" t="s">
        <v>790</v>
      </c>
      <c r="Z3677" s="354" t="s">
        <v>9389</v>
      </c>
      <c r="AA3677" s="443" t="s">
        <v>24332</v>
      </c>
      <c r="AB3677" s="354" t="s">
        <v>1534</v>
      </c>
      <c r="AC3677" s="354" t="s">
        <v>18354</v>
      </c>
      <c r="AD3677" s="1152" t="s">
        <v>18355</v>
      </c>
      <c r="AE3677" s="354" t="s">
        <v>1534</v>
      </c>
      <c r="AF3677" s="354" t="s">
        <v>9389</v>
      </c>
      <c r="AG3677" s="358" t="s">
        <v>24332</v>
      </c>
      <c r="AH3677" s="443" t="s">
        <v>790</v>
      </c>
      <c r="AI3677" s="360">
        <v>1.48</v>
      </c>
      <c r="AJ3677" s="1010">
        <v>120</v>
      </c>
      <c r="AK3677" s="359">
        <f t="shared" si="528"/>
        <v>0.4865753424657534</v>
      </c>
      <c r="AL3677" s="359">
        <v>0</v>
      </c>
      <c r="AM3677" s="361">
        <f t="shared" si="529"/>
        <v>0.4865753424657534</v>
      </c>
      <c r="AN3677" s="359">
        <f t="shared" si="532"/>
        <v>0.4865753424657534</v>
      </c>
      <c r="AO3677" s="359">
        <v>0</v>
      </c>
      <c r="AP3677" s="359">
        <f t="shared" si="533"/>
        <v>0.4865753424657534</v>
      </c>
      <c r="AQ3677" s="359">
        <f>AP3677*30</f>
        <v>14.597260273972601</v>
      </c>
      <c r="AR3677" s="362" t="s">
        <v>231</v>
      </c>
      <c r="AS3677" s="363" t="s">
        <v>431</v>
      </c>
      <c r="AT3677" s="354" t="s">
        <v>325</v>
      </c>
      <c r="AU3677" s="354" t="s">
        <v>1509</v>
      </c>
      <c r="AV3677" s="923" t="s">
        <v>9392</v>
      </c>
      <c r="AW3677" s="354" t="s">
        <v>234</v>
      </c>
      <c r="AX3677" s="447" t="s">
        <v>18356</v>
      </c>
      <c r="AY3677" s="2252"/>
      <c r="AZ3677" s="447" t="s">
        <v>18357</v>
      </c>
      <c r="BA3677" s="1395"/>
      <c r="BB3677" s="1395"/>
      <c r="BC3677" s="1395"/>
      <c r="BD3677" s="1395"/>
      <c r="BE3677" s="1395"/>
      <c r="BF3677" s="1395"/>
      <c r="BG3677" s="1395"/>
    </row>
    <row r="3678" spans="1:59" s="1395" customFormat="1" ht="15.95" customHeight="1" x14ac:dyDescent="0.25">
      <c r="A3678" s="353">
        <v>1156</v>
      </c>
      <c r="B3678" s="354" t="s">
        <v>53</v>
      </c>
      <c r="C3678" s="366" t="s">
        <v>1509</v>
      </c>
      <c r="D3678" s="363" t="s">
        <v>20951</v>
      </c>
      <c r="E3678" s="354" t="s">
        <v>20949</v>
      </c>
      <c r="F3678" s="354" t="s">
        <v>20950</v>
      </c>
      <c r="G3678" s="354" t="s">
        <v>221</v>
      </c>
      <c r="H3678" s="354" t="s">
        <v>219</v>
      </c>
      <c r="I3678" s="354" t="s">
        <v>316</v>
      </c>
      <c r="J3678" s="354" t="s">
        <v>221</v>
      </c>
      <c r="K3678" s="354" t="s">
        <v>879</v>
      </c>
      <c r="L3678" s="354" t="s">
        <v>221</v>
      </c>
      <c r="M3678" s="354" t="s">
        <v>879</v>
      </c>
      <c r="N3678" s="360">
        <v>3</v>
      </c>
      <c r="O3678" s="360">
        <v>1.5</v>
      </c>
      <c r="P3678" s="360">
        <f>O3678*N3678</f>
        <v>4.5</v>
      </c>
      <c r="Q3678" s="1010">
        <v>1</v>
      </c>
      <c r="R3678" s="505"/>
      <c r="S3678" s="505">
        <v>1</v>
      </c>
      <c r="T3678" s="357"/>
      <c r="U3678" s="505">
        <v>0</v>
      </c>
      <c r="V3678" s="357"/>
      <c r="W3678" s="357"/>
      <c r="X3678" s="357"/>
      <c r="Y3678" s="354" t="s">
        <v>1509</v>
      </c>
      <c r="Z3678" s="354" t="s">
        <v>9280</v>
      </c>
      <c r="AA3678" s="443" t="s">
        <v>24334</v>
      </c>
      <c r="AB3678" s="354" t="s">
        <v>20952</v>
      </c>
      <c r="AC3678" s="354" t="s">
        <v>20953</v>
      </c>
      <c r="AD3678" s="271" t="s">
        <v>20954</v>
      </c>
      <c r="AE3678" s="354" t="s">
        <v>4555</v>
      </c>
      <c r="AF3678" s="354" t="s">
        <v>20955</v>
      </c>
      <c r="AG3678" s="443" t="s">
        <v>24333</v>
      </c>
      <c r="AH3678" s="443" t="s">
        <v>790</v>
      </c>
      <c r="AI3678" s="360">
        <v>1.48</v>
      </c>
      <c r="AJ3678" s="1010">
        <v>13</v>
      </c>
      <c r="AK3678" s="359">
        <f t="shared" si="528"/>
        <v>5.2712328767123284E-2</v>
      </c>
      <c r="AL3678" s="359">
        <v>0</v>
      </c>
      <c r="AM3678" s="361">
        <f t="shared" si="529"/>
        <v>5.2712328767123284E-2</v>
      </c>
      <c r="AN3678" s="359">
        <f t="shared" si="532"/>
        <v>5.2712328767123284E-2</v>
      </c>
      <c r="AO3678" s="359">
        <v>0</v>
      </c>
      <c r="AP3678" s="359">
        <f t="shared" si="533"/>
        <v>5.2712328767123284E-2</v>
      </c>
      <c r="AQ3678" s="359">
        <f>AP3678*30</f>
        <v>1.5813698630136985</v>
      </c>
      <c r="AR3678" s="362" t="s">
        <v>231</v>
      </c>
      <c r="AS3678" s="363" t="s">
        <v>431</v>
      </c>
      <c r="AT3678" s="354" t="s">
        <v>325</v>
      </c>
      <c r="AU3678" s="354" t="s">
        <v>1509</v>
      </c>
      <c r="AV3678" s="923" t="s">
        <v>9398</v>
      </c>
      <c r="AW3678" s="354" t="s">
        <v>234</v>
      </c>
      <c r="AX3678" s="447" t="s">
        <v>20956</v>
      </c>
      <c r="AY3678" s="2252"/>
      <c r="AZ3678" s="447" t="s">
        <v>20957</v>
      </c>
    </row>
    <row r="3679" spans="1:59" s="55" customFormat="1" ht="15.95" customHeight="1" x14ac:dyDescent="0.25">
      <c r="A3679" s="182">
        <v>1157</v>
      </c>
      <c r="B3679" s="166" t="s">
        <v>53</v>
      </c>
      <c r="C3679" s="170" t="s">
        <v>1509</v>
      </c>
      <c r="D3679" s="194" t="s">
        <v>19466</v>
      </c>
      <c r="E3679" s="166" t="s">
        <v>9400</v>
      </c>
      <c r="F3679" s="166" t="s">
        <v>9401</v>
      </c>
      <c r="G3679" s="166"/>
      <c r="H3679" s="166" t="s">
        <v>219</v>
      </c>
      <c r="I3679" s="166" t="s">
        <v>484</v>
      </c>
      <c r="J3679" s="166" t="s">
        <v>221</v>
      </c>
      <c r="K3679" s="166" t="s">
        <v>222</v>
      </c>
      <c r="L3679" s="166" t="s">
        <v>317</v>
      </c>
      <c r="M3679" s="166">
        <v>0</v>
      </c>
      <c r="N3679" s="186">
        <v>4</v>
      </c>
      <c r="O3679" s="186">
        <v>2</v>
      </c>
      <c r="P3679" s="186">
        <v>8</v>
      </c>
      <c r="Q3679" s="1012">
        <v>2</v>
      </c>
      <c r="R3679" s="223"/>
      <c r="S3679" s="223">
        <v>0</v>
      </c>
      <c r="T3679" s="183"/>
      <c r="U3679" s="223">
        <v>0</v>
      </c>
      <c r="V3679" s="183"/>
      <c r="W3679" s="183"/>
      <c r="X3679" s="183"/>
      <c r="Y3679" s="166" t="s">
        <v>1509</v>
      </c>
      <c r="Z3679" s="166" t="s">
        <v>9402</v>
      </c>
      <c r="AA3679" s="203" t="s">
        <v>24354</v>
      </c>
      <c r="AB3679" s="166" t="s">
        <v>9404</v>
      </c>
      <c r="AC3679" s="166" t="s">
        <v>9405</v>
      </c>
      <c r="AD3679" s="1150" t="s">
        <v>25251</v>
      </c>
      <c r="AE3679" s="166" t="s">
        <v>4599</v>
      </c>
      <c r="AF3679" s="166" t="s">
        <v>9402</v>
      </c>
      <c r="AG3679" s="165" t="s">
        <v>24354</v>
      </c>
      <c r="AH3679" s="203" t="s">
        <v>790</v>
      </c>
      <c r="AI3679" s="186">
        <v>1.48</v>
      </c>
      <c r="AJ3679" s="1012">
        <v>112</v>
      </c>
      <c r="AK3679" s="167">
        <f t="shared" si="528"/>
        <v>0.45413698630136984</v>
      </c>
      <c r="AL3679" s="167">
        <v>0</v>
      </c>
      <c r="AM3679" s="187">
        <f t="shared" si="529"/>
        <v>0.45413698630136984</v>
      </c>
      <c r="AN3679" s="167">
        <f t="shared" si="532"/>
        <v>0.45413698630136984</v>
      </c>
      <c r="AO3679" s="167">
        <v>0</v>
      </c>
      <c r="AP3679" s="167">
        <f t="shared" si="533"/>
        <v>0.45413698630136984</v>
      </c>
      <c r="AQ3679" s="167">
        <f t="shared" si="525"/>
        <v>13.624109589041096</v>
      </c>
      <c r="AR3679" s="193" t="s">
        <v>231</v>
      </c>
      <c r="AS3679" s="194"/>
      <c r="AT3679" s="166" t="s">
        <v>325</v>
      </c>
      <c r="AU3679" s="166" t="s">
        <v>1509</v>
      </c>
      <c r="AV3679" s="679" t="s">
        <v>9406</v>
      </c>
      <c r="AW3679" s="166" t="s">
        <v>234</v>
      </c>
      <c r="AX3679" s="2254"/>
      <c r="AY3679" s="2254"/>
    </row>
    <row r="3680" spans="1:59" s="1395" customFormat="1" ht="15.95" customHeight="1" x14ac:dyDescent="0.25">
      <c r="A3680" s="353">
        <v>1158</v>
      </c>
      <c r="B3680" s="354" t="s">
        <v>53</v>
      </c>
      <c r="C3680" s="366" t="s">
        <v>1509</v>
      </c>
      <c r="D3680" s="363" t="s">
        <v>24380</v>
      </c>
      <c r="E3680" s="354" t="s">
        <v>24949</v>
      </c>
      <c r="F3680" s="354" t="s">
        <v>24950</v>
      </c>
      <c r="G3680" s="354" t="s">
        <v>221</v>
      </c>
      <c r="H3680" s="354" t="s">
        <v>219</v>
      </c>
      <c r="I3680" s="354" t="s">
        <v>316</v>
      </c>
      <c r="J3680" s="354" t="s">
        <v>221</v>
      </c>
      <c r="K3680" s="354" t="s">
        <v>879</v>
      </c>
      <c r="L3680" s="354" t="s">
        <v>221</v>
      </c>
      <c r="M3680" s="354" t="s">
        <v>879</v>
      </c>
      <c r="N3680" s="360">
        <v>5.82</v>
      </c>
      <c r="O3680" s="360">
        <v>2.1</v>
      </c>
      <c r="P3680" s="360">
        <f>O3680*N3680</f>
        <v>12.222000000000001</v>
      </c>
      <c r="Q3680" s="1010">
        <v>2</v>
      </c>
      <c r="R3680" s="505"/>
      <c r="S3680" s="505">
        <v>0</v>
      </c>
      <c r="T3680" s="357"/>
      <c r="U3680" s="505">
        <v>0</v>
      </c>
      <c r="V3680" s="357"/>
      <c r="W3680" s="357"/>
      <c r="X3680" s="357"/>
      <c r="Y3680" s="354" t="s">
        <v>1509</v>
      </c>
      <c r="Z3680" s="354" t="s">
        <v>24382</v>
      </c>
      <c r="AA3680" s="358" t="s">
        <v>24381</v>
      </c>
      <c r="AB3680" s="354" t="s">
        <v>9412</v>
      </c>
      <c r="AC3680" s="354" t="s">
        <v>24951</v>
      </c>
      <c r="AD3680" s="271" t="s">
        <v>24952</v>
      </c>
      <c r="AE3680" s="354" t="s">
        <v>4661</v>
      </c>
      <c r="AF3680" s="354" t="s">
        <v>24383</v>
      </c>
      <c r="AG3680" s="358" t="s">
        <v>24381</v>
      </c>
      <c r="AH3680" s="443" t="s">
        <v>790</v>
      </c>
      <c r="AI3680" s="360">
        <v>1.48</v>
      </c>
      <c r="AJ3680" s="1010">
        <v>48</v>
      </c>
      <c r="AK3680" s="359">
        <f>AJ3680*AI3680/365</f>
        <v>0.19463013698630136</v>
      </c>
      <c r="AL3680" s="359">
        <v>0</v>
      </c>
      <c r="AM3680" s="361">
        <f t="shared" si="529"/>
        <v>0.19463013698630136</v>
      </c>
      <c r="AN3680" s="359">
        <f t="shared" si="532"/>
        <v>0.19463013698630136</v>
      </c>
      <c r="AO3680" s="359">
        <v>0</v>
      </c>
      <c r="AP3680" s="359">
        <f t="shared" si="533"/>
        <v>0.19463013698630136</v>
      </c>
      <c r="AQ3680" s="359">
        <f>AP3680*30</f>
        <v>5.8389041095890404</v>
      </c>
      <c r="AR3680" s="362" t="s">
        <v>231</v>
      </c>
      <c r="AS3680" s="354" t="s">
        <v>431</v>
      </c>
      <c r="AT3680" s="354" t="s">
        <v>325</v>
      </c>
      <c r="AU3680" s="354" t="s">
        <v>1509</v>
      </c>
      <c r="AV3680" s="923" t="s">
        <v>9414</v>
      </c>
      <c r="AW3680" s="354" t="s">
        <v>234</v>
      </c>
      <c r="AX3680" s="447" t="s">
        <v>24953</v>
      </c>
      <c r="AY3680" s="2252"/>
      <c r="AZ3680" s="447" t="s">
        <v>24954</v>
      </c>
    </row>
    <row r="3681" spans="1:52" s="55" customFormat="1" ht="15.95" customHeight="1" x14ac:dyDescent="0.25">
      <c r="A3681" s="353">
        <v>1159</v>
      </c>
      <c r="B3681" s="354" t="s">
        <v>53</v>
      </c>
      <c r="C3681" s="366" t="s">
        <v>1509</v>
      </c>
      <c r="D3681" s="363" t="s">
        <v>17573</v>
      </c>
      <c r="E3681" s="354" t="s">
        <v>17574</v>
      </c>
      <c r="F3681" s="354" t="s">
        <v>17575</v>
      </c>
      <c r="G3681" s="354" t="s">
        <v>221</v>
      </c>
      <c r="H3681" s="354" t="s">
        <v>219</v>
      </c>
      <c r="I3681" s="354" t="s">
        <v>220</v>
      </c>
      <c r="J3681" s="354" t="s">
        <v>221</v>
      </c>
      <c r="K3681" s="354" t="s">
        <v>222</v>
      </c>
      <c r="L3681" s="272" t="s">
        <v>221</v>
      </c>
      <c r="M3681" s="272" t="s">
        <v>879</v>
      </c>
      <c r="N3681" s="360">
        <v>5</v>
      </c>
      <c r="O3681" s="360">
        <v>2</v>
      </c>
      <c r="P3681" s="360">
        <v>10</v>
      </c>
      <c r="Q3681" s="1010">
        <v>4</v>
      </c>
      <c r="R3681" s="505"/>
      <c r="S3681" s="505">
        <v>0</v>
      </c>
      <c r="T3681" s="357"/>
      <c r="U3681" s="505">
        <v>0</v>
      </c>
      <c r="V3681" s="357"/>
      <c r="W3681" s="357"/>
      <c r="X3681" s="357"/>
      <c r="Y3681" s="354" t="s">
        <v>1509</v>
      </c>
      <c r="Z3681" s="354" t="s">
        <v>9418</v>
      </c>
      <c r="AA3681" s="443" t="s">
        <v>24456</v>
      </c>
      <c r="AB3681" s="354" t="s">
        <v>9420</v>
      </c>
      <c r="AC3681" s="354" t="s">
        <v>9421</v>
      </c>
      <c r="AD3681" s="354" t="s">
        <v>17576</v>
      </c>
      <c r="AE3681" s="354" t="s">
        <v>4751</v>
      </c>
      <c r="AF3681" s="354" t="s">
        <v>9418</v>
      </c>
      <c r="AG3681" s="358" t="s">
        <v>24456</v>
      </c>
      <c r="AH3681" s="443" t="s">
        <v>790</v>
      </c>
      <c r="AI3681" s="360">
        <v>1.48</v>
      </c>
      <c r="AJ3681" s="1010">
        <v>126</v>
      </c>
      <c r="AK3681" s="359">
        <f t="shared" si="528"/>
        <v>0.51090410958904109</v>
      </c>
      <c r="AL3681" s="359">
        <v>0</v>
      </c>
      <c r="AM3681" s="361">
        <f t="shared" si="529"/>
        <v>0.51090410958904109</v>
      </c>
      <c r="AN3681" s="359">
        <f t="shared" si="532"/>
        <v>0.51090410958904109</v>
      </c>
      <c r="AO3681" s="359">
        <v>0</v>
      </c>
      <c r="AP3681" s="359">
        <f t="shared" si="533"/>
        <v>0.51090410958904109</v>
      </c>
      <c r="AQ3681" s="359">
        <f t="shared" si="525"/>
        <v>15.327123287671233</v>
      </c>
      <c r="AR3681" s="362" t="s">
        <v>231</v>
      </c>
      <c r="AS3681" s="363" t="s">
        <v>431</v>
      </c>
      <c r="AT3681" s="354" t="s">
        <v>325</v>
      </c>
      <c r="AU3681" s="354" t="s">
        <v>1509</v>
      </c>
      <c r="AV3681" s="923" t="s">
        <v>9423</v>
      </c>
      <c r="AW3681" s="166" t="s">
        <v>234</v>
      </c>
      <c r="AX3681" s="447" t="s">
        <v>20430</v>
      </c>
      <c r="AY3681" s="2252"/>
      <c r="AZ3681" s="447" t="s">
        <v>20431</v>
      </c>
    </row>
    <row r="3682" spans="1:52" s="1395" customFormat="1" ht="15.95" customHeight="1" x14ac:dyDescent="0.25">
      <c r="A3682" s="709">
        <v>1160</v>
      </c>
      <c r="B3682" s="434" t="s">
        <v>53</v>
      </c>
      <c r="C3682" s="834" t="s">
        <v>1509</v>
      </c>
      <c r="D3682" s="433" t="s">
        <v>19465</v>
      </c>
      <c r="E3682" s="434" t="s">
        <v>23779</v>
      </c>
      <c r="F3682" s="434" t="s">
        <v>23780</v>
      </c>
      <c r="G3682" s="434"/>
      <c r="H3682" s="434" t="s">
        <v>732</v>
      </c>
      <c r="I3682" s="434">
        <v>0</v>
      </c>
      <c r="J3682" s="434" t="s">
        <v>317</v>
      </c>
      <c r="K3682" s="434">
        <v>0</v>
      </c>
      <c r="L3682" s="434" t="s">
        <v>317</v>
      </c>
      <c r="M3682" s="434">
        <v>0</v>
      </c>
      <c r="N3682" s="513">
        <v>6</v>
      </c>
      <c r="O3682" s="513">
        <v>2</v>
      </c>
      <c r="P3682" s="513">
        <v>12</v>
      </c>
      <c r="Q3682" s="711">
        <v>2</v>
      </c>
      <c r="R3682" s="436"/>
      <c r="S3682" s="436">
        <v>0</v>
      </c>
      <c r="T3682" s="712"/>
      <c r="U3682" s="436">
        <v>0</v>
      </c>
      <c r="V3682" s="712"/>
      <c r="W3682" s="712"/>
      <c r="X3682" s="712"/>
      <c r="Y3682" s="434" t="s">
        <v>1509</v>
      </c>
      <c r="Z3682" s="434" t="s">
        <v>9426</v>
      </c>
      <c r="AA3682" s="437" t="s">
        <v>9427</v>
      </c>
      <c r="AB3682" s="434" t="s">
        <v>9428</v>
      </c>
      <c r="AC3682" s="434" t="s">
        <v>9429</v>
      </c>
      <c r="AD3682" s="1820" t="s">
        <v>22518</v>
      </c>
      <c r="AE3682" s="434" t="s">
        <v>4661</v>
      </c>
      <c r="AF3682" s="434" t="s">
        <v>9426</v>
      </c>
      <c r="AG3682" s="438" t="s">
        <v>9427</v>
      </c>
      <c r="AH3682" s="437" t="s">
        <v>790</v>
      </c>
      <c r="AI3682" s="513">
        <v>1.48</v>
      </c>
      <c r="AJ3682" s="711">
        <v>218</v>
      </c>
      <c r="AK3682" s="511">
        <f t="shared" si="528"/>
        <v>0.88394520547945199</v>
      </c>
      <c r="AL3682" s="511">
        <v>0</v>
      </c>
      <c r="AM3682" s="514">
        <f t="shared" si="529"/>
        <v>0.88394520547945199</v>
      </c>
      <c r="AN3682" s="511">
        <f t="shared" si="532"/>
        <v>0.88394520547945199</v>
      </c>
      <c r="AO3682" s="511">
        <v>0</v>
      </c>
      <c r="AP3682" s="511">
        <f t="shared" si="533"/>
        <v>0.88394520547945199</v>
      </c>
      <c r="AQ3682" s="511">
        <f t="shared" si="525"/>
        <v>26.518356164383558</v>
      </c>
      <c r="AR3682" s="432" t="s">
        <v>231</v>
      </c>
      <c r="AS3682" s="433"/>
      <c r="AT3682" s="434" t="s">
        <v>325</v>
      </c>
      <c r="AU3682" s="434" t="s">
        <v>1509</v>
      </c>
      <c r="AV3682" s="943" t="s">
        <v>9430</v>
      </c>
      <c r="AW3682" s="434" t="s">
        <v>18131</v>
      </c>
      <c r="AX3682" s="434" t="s">
        <v>23778</v>
      </c>
      <c r="AY3682" s="2252"/>
    </row>
    <row r="3683" spans="1:52" s="55" customFormat="1" ht="15.95" customHeight="1" x14ac:dyDescent="0.25">
      <c r="A3683" s="182">
        <v>1161</v>
      </c>
      <c r="B3683" s="166" t="s">
        <v>53</v>
      </c>
      <c r="C3683" s="170" t="s">
        <v>1509</v>
      </c>
      <c r="D3683" s="194" t="s">
        <v>24458</v>
      </c>
      <c r="E3683" s="166" t="s">
        <v>9432</v>
      </c>
      <c r="F3683" s="166" t="s">
        <v>9433</v>
      </c>
      <c r="G3683" s="166"/>
      <c r="H3683" s="166" t="s">
        <v>219</v>
      </c>
      <c r="I3683" s="166" t="s">
        <v>316</v>
      </c>
      <c r="J3683" s="166" t="s">
        <v>221</v>
      </c>
      <c r="K3683" s="166" t="s">
        <v>222</v>
      </c>
      <c r="L3683" s="166" t="s">
        <v>317</v>
      </c>
      <c r="M3683" s="166">
        <v>0</v>
      </c>
      <c r="N3683" s="186">
        <v>3</v>
      </c>
      <c r="O3683" s="186">
        <v>1.5</v>
      </c>
      <c r="P3683" s="186">
        <v>4.5</v>
      </c>
      <c r="Q3683" s="1012">
        <v>2</v>
      </c>
      <c r="R3683" s="223"/>
      <c r="S3683" s="223">
        <v>0</v>
      </c>
      <c r="T3683" s="183"/>
      <c r="U3683" s="223">
        <v>0</v>
      </c>
      <c r="V3683" s="183"/>
      <c r="W3683" s="183"/>
      <c r="X3683" s="183"/>
      <c r="Y3683" s="166" t="s">
        <v>1509</v>
      </c>
      <c r="Z3683" s="166" t="s">
        <v>9434</v>
      </c>
      <c r="AA3683" s="203" t="s">
        <v>24457</v>
      </c>
      <c r="AB3683" s="166" t="s">
        <v>9436</v>
      </c>
      <c r="AC3683" s="166" t="s">
        <v>9437</v>
      </c>
      <c r="AD3683" s="1150" t="s">
        <v>25264</v>
      </c>
      <c r="AE3683" s="166" t="s">
        <v>4751</v>
      </c>
      <c r="AF3683" s="166" t="s">
        <v>9434</v>
      </c>
      <c r="AG3683" s="165" t="s">
        <v>24457</v>
      </c>
      <c r="AH3683" s="203" t="s">
        <v>790</v>
      </c>
      <c r="AI3683" s="186">
        <v>1.48</v>
      </c>
      <c r="AJ3683" s="184">
        <v>250</v>
      </c>
      <c r="AK3683" s="167">
        <f t="shared" si="528"/>
        <v>1.0136986301369864</v>
      </c>
      <c r="AL3683" s="167">
        <v>0</v>
      </c>
      <c r="AM3683" s="187">
        <f t="shared" si="529"/>
        <v>1.0136986301369864</v>
      </c>
      <c r="AN3683" s="167">
        <f t="shared" si="532"/>
        <v>1.0136986301369864</v>
      </c>
      <c r="AO3683" s="167">
        <v>0</v>
      </c>
      <c r="AP3683" s="167">
        <f t="shared" si="533"/>
        <v>1.0136986301369864</v>
      </c>
      <c r="AQ3683" s="167">
        <f t="shared" si="525"/>
        <v>30.410958904109592</v>
      </c>
      <c r="AR3683" s="193" t="s">
        <v>231</v>
      </c>
      <c r="AS3683" s="194"/>
      <c r="AT3683" s="166" t="s">
        <v>325</v>
      </c>
      <c r="AU3683" s="166" t="s">
        <v>1509</v>
      </c>
      <c r="AV3683" s="679" t="s">
        <v>9438</v>
      </c>
      <c r="AW3683" s="166" t="s">
        <v>234</v>
      </c>
      <c r="AX3683" s="2254"/>
      <c r="AY3683" s="2254"/>
    </row>
    <row r="3684" spans="1:52" s="55" customFormat="1" ht="15.95" customHeight="1" x14ac:dyDescent="0.25">
      <c r="A3684" s="709">
        <v>1162</v>
      </c>
      <c r="B3684" s="434" t="s">
        <v>53</v>
      </c>
      <c r="C3684" s="834" t="s">
        <v>1509</v>
      </c>
      <c r="D3684" s="433" t="s">
        <v>4754</v>
      </c>
      <c r="E3684" s="434" t="s">
        <v>1266</v>
      </c>
      <c r="F3684" s="434" t="s">
        <v>9439</v>
      </c>
      <c r="G3684" s="434"/>
      <c r="H3684" s="434" t="s">
        <v>219</v>
      </c>
      <c r="I3684" s="434" t="s">
        <v>316</v>
      </c>
      <c r="J3684" s="434" t="s">
        <v>221</v>
      </c>
      <c r="K3684" s="434" t="s">
        <v>484</v>
      </c>
      <c r="L3684" s="434" t="s">
        <v>317</v>
      </c>
      <c r="M3684" s="434">
        <v>0</v>
      </c>
      <c r="N3684" s="513">
        <v>3</v>
      </c>
      <c r="O3684" s="513">
        <v>3</v>
      </c>
      <c r="P3684" s="513">
        <v>9</v>
      </c>
      <c r="Q3684" s="711">
        <v>2</v>
      </c>
      <c r="R3684" s="436"/>
      <c r="S3684" s="436">
        <v>0</v>
      </c>
      <c r="T3684" s="712"/>
      <c r="U3684" s="436">
        <v>0</v>
      </c>
      <c r="V3684" s="712"/>
      <c r="W3684" s="712"/>
      <c r="X3684" s="712"/>
      <c r="Y3684" s="434" t="s">
        <v>1509</v>
      </c>
      <c r="Z3684" s="434" t="s">
        <v>9440</v>
      </c>
      <c r="AA3684" s="437" t="s">
        <v>9441</v>
      </c>
      <c r="AB3684" s="434" t="s">
        <v>9442</v>
      </c>
      <c r="AC3684" s="434" t="s">
        <v>9443</v>
      </c>
      <c r="AD3684" s="434" t="s">
        <v>9444</v>
      </c>
      <c r="AE3684" s="434" t="s">
        <v>9445</v>
      </c>
      <c r="AF3684" s="434" t="s">
        <v>9440</v>
      </c>
      <c r="AG3684" s="438" t="s">
        <v>9441</v>
      </c>
      <c r="AH3684" s="437" t="s">
        <v>790</v>
      </c>
      <c r="AI3684" s="743">
        <v>1.48</v>
      </c>
      <c r="AJ3684" s="711">
        <v>117</v>
      </c>
      <c r="AK3684" s="828">
        <f t="shared" si="528"/>
        <v>0.47441095890410956</v>
      </c>
      <c r="AL3684" s="511">
        <v>0</v>
      </c>
      <c r="AM3684" s="745">
        <f t="shared" si="529"/>
        <v>0.47441095890410956</v>
      </c>
      <c r="AN3684" s="511">
        <f t="shared" si="532"/>
        <v>0.47441095890410956</v>
      </c>
      <c r="AO3684" s="481">
        <v>0</v>
      </c>
      <c r="AP3684" s="481">
        <f t="shared" si="533"/>
        <v>0.47441095890410956</v>
      </c>
      <c r="AQ3684" s="481">
        <f t="shared" si="525"/>
        <v>14.232328767123287</v>
      </c>
      <c r="AR3684" s="432" t="s">
        <v>231</v>
      </c>
      <c r="AS3684" s="433"/>
      <c r="AT3684" s="434" t="s">
        <v>325</v>
      </c>
      <c r="AU3684" s="434" t="s">
        <v>1509</v>
      </c>
      <c r="AV3684" s="435" t="s">
        <v>4757</v>
      </c>
      <c r="AW3684" s="735" t="s">
        <v>20570</v>
      </c>
      <c r="AX3684" s="434" t="s">
        <v>16659</v>
      </c>
      <c r="AY3684" s="2254"/>
    </row>
    <row r="3685" spans="1:52" s="1395" customFormat="1" ht="15.95" customHeight="1" x14ac:dyDescent="0.25">
      <c r="A3685" s="353">
        <v>1163</v>
      </c>
      <c r="B3685" s="354" t="s">
        <v>53</v>
      </c>
      <c r="C3685" s="366" t="s">
        <v>1509</v>
      </c>
      <c r="D3685" s="363" t="s">
        <v>21092</v>
      </c>
      <c r="E3685" s="354" t="s">
        <v>21093</v>
      </c>
      <c r="F3685" s="354" t="s">
        <v>21094</v>
      </c>
      <c r="G3685" s="354" t="s">
        <v>221</v>
      </c>
      <c r="H3685" s="354" t="s">
        <v>219</v>
      </c>
      <c r="I3685" s="354" t="s">
        <v>220</v>
      </c>
      <c r="J3685" s="354" t="s">
        <v>221</v>
      </c>
      <c r="K3685" s="354" t="s">
        <v>879</v>
      </c>
      <c r="L3685" s="272" t="s">
        <v>221</v>
      </c>
      <c r="M3685" s="272" t="s">
        <v>222</v>
      </c>
      <c r="N3685" s="360">
        <v>12</v>
      </c>
      <c r="O3685" s="360">
        <v>3</v>
      </c>
      <c r="P3685" s="360">
        <f>O3685*N3685</f>
        <v>36</v>
      </c>
      <c r="Q3685" s="1010">
        <v>12</v>
      </c>
      <c r="R3685" s="505"/>
      <c r="S3685" s="505">
        <v>0</v>
      </c>
      <c r="T3685" s="357"/>
      <c r="U3685" s="505">
        <v>0</v>
      </c>
      <c r="V3685" s="357"/>
      <c r="W3685" s="357"/>
      <c r="X3685" s="357"/>
      <c r="Y3685" s="354" t="s">
        <v>1509</v>
      </c>
      <c r="Z3685" s="354" t="s">
        <v>21095</v>
      </c>
      <c r="AA3685" s="443" t="s">
        <v>24342</v>
      </c>
      <c r="AB3685" s="354" t="s">
        <v>5996</v>
      </c>
      <c r="AC3685" s="354" t="s">
        <v>21096</v>
      </c>
      <c r="AD3685" s="1152" t="s">
        <v>21097</v>
      </c>
      <c r="AE3685" s="354" t="s">
        <v>4571</v>
      </c>
      <c r="AF3685" s="354" t="s">
        <v>21095</v>
      </c>
      <c r="AG3685" s="358" t="s">
        <v>24342</v>
      </c>
      <c r="AH3685" s="443" t="s">
        <v>790</v>
      </c>
      <c r="AI3685" s="360">
        <v>1.48</v>
      </c>
      <c r="AJ3685" s="1010">
        <v>588</v>
      </c>
      <c r="AK3685" s="359">
        <f t="shared" si="528"/>
        <v>2.384219178082192</v>
      </c>
      <c r="AL3685" s="359">
        <v>0</v>
      </c>
      <c r="AM3685" s="361">
        <f t="shared" si="529"/>
        <v>2.384219178082192</v>
      </c>
      <c r="AN3685" s="359">
        <f t="shared" si="532"/>
        <v>2.384219178082192</v>
      </c>
      <c r="AO3685" s="359">
        <v>0</v>
      </c>
      <c r="AP3685" s="359">
        <f t="shared" si="533"/>
        <v>2.384219178082192</v>
      </c>
      <c r="AQ3685" s="359">
        <f>AP3685*30</f>
        <v>71.526575342465762</v>
      </c>
      <c r="AR3685" s="362" t="s">
        <v>231</v>
      </c>
      <c r="AS3685" s="363" t="s">
        <v>431</v>
      </c>
      <c r="AT3685" s="354" t="s">
        <v>325</v>
      </c>
      <c r="AU3685" s="354" t="s">
        <v>1509</v>
      </c>
      <c r="AV3685" s="923" t="s">
        <v>9452</v>
      </c>
      <c r="AW3685" s="354" t="s">
        <v>234</v>
      </c>
      <c r="AX3685" s="447" t="s">
        <v>21098</v>
      </c>
      <c r="AY3685" s="2252"/>
      <c r="AZ3685" s="778" t="s">
        <v>21099</v>
      </c>
    </row>
    <row r="3686" spans="1:52" s="1395" customFormat="1" ht="15.95" customHeight="1" x14ac:dyDescent="0.25">
      <c r="A3686" s="353">
        <v>1164</v>
      </c>
      <c r="B3686" s="354" t="s">
        <v>53</v>
      </c>
      <c r="C3686" s="366" t="s">
        <v>1509</v>
      </c>
      <c r="D3686" s="363" t="s">
        <v>19470</v>
      </c>
      <c r="E3686" s="354" t="s">
        <v>23884</v>
      </c>
      <c r="F3686" s="354" t="s">
        <v>23885</v>
      </c>
      <c r="G3686" s="354" t="s">
        <v>221</v>
      </c>
      <c r="H3686" s="354" t="s">
        <v>219</v>
      </c>
      <c r="I3686" s="354" t="s">
        <v>316</v>
      </c>
      <c r="J3686" s="354" t="s">
        <v>221</v>
      </c>
      <c r="K3686" s="354" t="s">
        <v>879</v>
      </c>
      <c r="L3686" s="354" t="s">
        <v>221</v>
      </c>
      <c r="M3686" s="354" t="s">
        <v>879</v>
      </c>
      <c r="N3686" s="360">
        <v>3.7</v>
      </c>
      <c r="O3686" s="360">
        <v>2.2000000000000002</v>
      </c>
      <c r="P3686" s="360">
        <f>O3686*N3686</f>
        <v>8.14</v>
      </c>
      <c r="Q3686" s="1010">
        <v>1</v>
      </c>
      <c r="R3686" s="505"/>
      <c r="S3686" s="505">
        <v>1</v>
      </c>
      <c r="T3686" s="357"/>
      <c r="U3686" s="505">
        <v>0</v>
      </c>
      <c r="V3686" s="357"/>
      <c r="W3686" s="357"/>
      <c r="X3686" s="357"/>
      <c r="Y3686" s="354" t="s">
        <v>1509</v>
      </c>
      <c r="Z3686" s="354" t="s">
        <v>9456</v>
      </c>
      <c r="AA3686" s="443" t="s">
        <v>23886</v>
      </c>
      <c r="AB3686" s="354" t="s">
        <v>6055</v>
      </c>
      <c r="AC3686" s="354" t="s">
        <v>23887</v>
      </c>
      <c r="AD3686" s="271" t="s">
        <v>9459</v>
      </c>
      <c r="AE3686" s="354" t="s">
        <v>9460</v>
      </c>
      <c r="AF3686" s="354" t="s">
        <v>9456</v>
      </c>
      <c r="AG3686" s="443" t="s">
        <v>23886</v>
      </c>
      <c r="AH3686" s="443" t="s">
        <v>790</v>
      </c>
      <c r="AI3686" s="360">
        <v>1.48</v>
      </c>
      <c r="AJ3686" s="1010">
        <v>34</v>
      </c>
      <c r="AK3686" s="359">
        <f t="shared" si="528"/>
        <v>0.13786301369863013</v>
      </c>
      <c r="AL3686" s="359">
        <v>0</v>
      </c>
      <c r="AM3686" s="361">
        <f t="shared" si="529"/>
        <v>0.13786301369863013</v>
      </c>
      <c r="AN3686" s="359">
        <f t="shared" si="532"/>
        <v>0.13786301369863013</v>
      </c>
      <c r="AO3686" s="359">
        <v>0</v>
      </c>
      <c r="AP3686" s="359">
        <f t="shared" si="533"/>
        <v>0.13786301369863013</v>
      </c>
      <c r="AQ3686" s="359">
        <f>AP3686*30</f>
        <v>4.1358904109589041</v>
      </c>
      <c r="AR3686" s="362" t="s">
        <v>231</v>
      </c>
      <c r="AS3686" s="363" t="s">
        <v>431</v>
      </c>
      <c r="AT3686" s="354" t="s">
        <v>325</v>
      </c>
      <c r="AU3686" s="354" t="s">
        <v>1509</v>
      </c>
      <c r="AV3686" s="923" t="s">
        <v>9461</v>
      </c>
      <c r="AW3686" s="354" t="s">
        <v>234</v>
      </c>
      <c r="AX3686" s="447" t="s">
        <v>23888</v>
      </c>
      <c r="AY3686" s="2252"/>
      <c r="AZ3686" s="778" t="s">
        <v>23889</v>
      </c>
    </row>
    <row r="3687" spans="1:52" s="55" customFormat="1" ht="15.95" customHeight="1" x14ac:dyDescent="0.25">
      <c r="A3687" s="182">
        <v>1165</v>
      </c>
      <c r="B3687" s="166" t="s">
        <v>53</v>
      </c>
      <c r="C3687" s="170" t="s">
        <v>1509</v>
      </c>
      <c r="D3687" s="194" t="s">
        <v>19469</v>
      </c>
      <c r="E3687" s="166" t="s">
        <v>9463</v>
      </c>
      <c r="F3687" s="166" t="s">
        <v>9464</v>
      </c>
      <c r="G3687" s="166"/>
      <c r="H3687" s="166" t="s">
        <v>219</v>
      </c>
      <c r="I3687" s="166" t="s">
        <v>316</v>
      </c>
      <c r="J3687" s="166" t="s">
        <v>317</v>
      </c>
      <c r="K3687" s="166">
        <v>0</v>
      </c>
      <c r="L3687" s="166" t="s">
        <v>317</v>
      </c>
      <c r="M3687" s="166">
        <v>0</v>
      </c>
      <c r="N3687" s="186">
        <v>6</v>
      </c>
      <c r="O3687" s="186">
        <v>1</v>
      </c>
      <c r="P3687" s="186">
        <v>6</v>
      </c>
      <c r="Q3687" s="1012">
        <v>3</v>
      </c>
      <c r="R3687" s="223"/>
      <c r="S3687" s="223">
        <v>0</v>
      </c>
      <c r="T3687" s="183"/>
      <c r="U3687" s="223">
        <v>0</v>
      </c>
      <c r="V3687" s="183"/>
      <c r="W3687" s="183"/>
      <c r="X3687" s="183"/>
      <c r="Y3687" s="166" t="s">
        <v>1509</v>
      </c>
      <c r="Z3687" s="166" t="s">
        <v>9465</v>
      </c>
      <c r="AA3687" s="203" t="s">
        <v>24343</v>
      </c>
      <c r="AB3687" s="166" t="s">
        <v>9467</v>
      </c>
      <c r="AC3687" s="166" t="s">
        <v>9468</v>
      </c>
      <c r="AD3687" s="166" t="s">
        <v>9469</v>
      </c>
      <c r="AE3687" s="166" t="s">
        <v>4549</v>
      </c>
      <c r="AF3687" s="166" t="s">
        <v>9465</v>
      </c>
      <c r="AG3687" s="165" t="s">
        <v>24343</v>
      </c>
      <c r="AH3687" s="203" t="s">
        <v>790</v>
      </c>
      <c r="AI3687" s="186">
        <v>1.48</v>
      </c>
      <c r="AJ3687" s="1012">
        <v>102</v>
      </c>
      <c r="AK3687" s="167">
        <f t="shared" si="528"/>
        <v>0.41358904109589045</v>
      </c>
      <c r="AL3687" s="167">
        <v>0</v>
      </c>
      <c r="AM3687" s="187">
        <f t="shared" si="529"/>
        <v>0.41358904109589045</v>
      </c>
      <c r="AN3687" s="167">
        <f t="shared" si="532"/>
        <v>0.41358904109589045</v>
      </c>
      <c r="AO3687" s="167">
        <v>0</v>
      </c>
      <c r="AP3687" s="167">
        <f t="shared" si="533"/>
        <v>0.41358904109589045</v>
      </c>
      <c r="AQ3687" s="167">
        <f t="shared" si="525"/>
        <v>12.407671232876714</v>
      </c>
      <c r="AR3687" s="193" t="s">
        <v>231</v>
      </c>
      <c r="AS3687" s="194"/>
      <c r="AT3687" s="166" t="s">
        <v>325</v>
      </c>
      <c r="AU3687" s="166" t="s">
        <v>1509</v>
      </c>
      <c r="AV3687" s="679" t="s">
        <v>9470</v>
      </c>
      <c r="AW3687" s="166" t="s">
        <v>234</v>
      </c>
      <c r="AX3687" s="2254"/>
      <c r="AY3687" s="2254"/>
    </row>
    <row r="3688" spans="1:52" s="55" customFormat="1" ht="15.95" customHeight="1" x14ac:dyDescent="0.25">
      <c r="A3688" s="182">
        <v>1166</v>
      </c>
      <c r="B3688" s="166" t="s">
        <v>53</v>
      </c>
      <c r="C3688" s="170" t="s">
        <v>1509</v>
      </c>
      <c r="D3688" s="194" t="s">
        <v>24344</v>
      </c>
      <c r="E3688" s="166" t="s">
        <v>9472</v>
      </c>
      <c r="F3688" s="166" t="s">
        <v>9473</v>
      </c>
      <c r="G3688" s="166"/>
      <c r="H3688" s="166" t="s">
        <v>732</v>
      </c>
      <c r="I3688" s="166">
        <v>0</v>
      </c>
      <c r="J3688" s="166" t="s">
        <v>317</v>
      </c>
      <c r="K3688" s="166">
        <v>0</v>
      </c>
      <c r="L3688" s="166" t="s">
        <v>317</v>
      </c>
      <c r="M3688" s="166">
        <v>0</v>
      </c>
      <c r="N3688" s="186">
        <v>6</v>
      </c>
      <c r="O3688" s="186">
        <v>2</v>
      </c>
      <c r="P3688" s="186">
        <v>12</v>
      </c>
      <c r="Q3688" s="1012">
        <v>2</v>
      </c>
      <c r="R3688" s="223"/>
      <c r="S3688" s="223">
        <v>0</v>
      </c>
      <c r="T3688" s="183"/>
      <c r="U3688" s="223">
        <v>0</v>
      </c>
      <c r="V3688" s="183"/>
      <c r="W3688" s="183"/>
      <c r="X3688" s="183"/>
      <c r="Y3688" s="166" t="s">
        <v>1509</v>
      </c>
      <c r="Z3688" s="166" t="s">
        <v>24345</v>
      </c>
      <c r="AA3688" s="203" t="s">
        <v>24346</v>
      </c>
      <c r="AB3688" s="166" t="s">
        <v>6006</v>
      </c>
      <c r="AC3688" s="166" t="s">
        <v>9475</v>
      </c>
      <c r="AD3688" s="1150" t="s">
        <v>25250</v>
      </c>
      <c r="AE3688" s="166" t="s">
        <v>4559</v>
      </c>
      <c r="AF3688" s="166" t="s">
        <v>24345</v>
      </c>
      <c r="AG3688" s="165" t="s">
        <v>24346</v>
      </c>
      <c r="AH3688" s="203" t="s">
        <v>790</v>
      </c>
      <c r="AI3688" s="186">
        <v>1.48</v>
      </c>
      <c r="AJ3688" s="1012">
        <v>83</v>
      </c>
      <c r="AK3688" s="167">
        <f t="shared" si="528"/>
        <v>0.33654794520547948</v>
      </c>
      <c r="AL3688" s="167">
        <v>0</v>
      </c>
      <c r="AM3688" s="187">
        <f t="shared" si="529"/>
        <v>0.33654794520547948</v>
      </c>
      <c r="AN3688" s="167">
        <f t="shared" si="532"/>
        <v>0.33654794520547948</v>
      </c>
      <c r="AO3688" s="167">
        <v>0</v>
      </c>
      <c r="AP3688" s="167">
        <f t="shared" si="533"/>
        <v>0.33654794520547948</v>
      </c>
      <c r="AQ3688" s="167">
        <f t="shared" si="525"/>
        <v>10.096438356164384</v>
      </c>
      <c r="AR3688" s="193" t="s">
        <v>231</v>
      </c>
      <c r="AS3688" s="194"/>
      <c r="AT3688" s="166" t="s">
        <v>325</v>
      </c>
      <c r="AU3688" s="166" t="s">
        <v>1509</v>
      </c>
      <c r="AV3688" s="933" t="s">
        <v>9476</v>
      </c>
      <c r="AW3688" s="166" t="s">
        <v>234</v>
      </c>
      <c r="AX3688" s="2254"/>
      <c r="AY3688" s="2254"/>
    </row>
    <row r="3689" spans="1:52" s="55" customFormat="1" ht="15.95" customHeight="1" x14ac:dyDescent="0.25">
      <c r="A3689" s="182">
        <v>1167</v>
      </c>
      <c r="B3689" s="166" t="s">
        <v>53</v>
      </c>
      <c r="C3689" s="170" t="s">
        <v>1509</v>
      </c>
      <c r="D3689" s="194" t="s">
        <v>20922</v>
      </c>
      <c r="E3689" s="166" t="s">
        <v>9478</v>
      </c>
      <c r="F3689" s="166" t="s">
        <v>9479</v>
      </c>
      <c r="G3689" s="166"/>
      <c r="H3689" s="166" t="s">
        <v>732</v>
      </c>
      <c r="I3689" s="166">
        <v>0</v>
      </c>
      <c r="J3689" s="166" t="s">
        <v>317</v>
      </c>
      <c r="K3689" s="166">
        <v>0</v>
      </c>
      <c r="L3689" s="166" t="s">
        <v>317</v>
      </c>
      <c r="M3689" s="166">
        <v>0</v>
      </c>
      <c r="N3689" s="186">
        <v>6</v>
      </c>
      <c r="O3689" s="186">
        <v>2</v>
      </c>
      <c r="P3689" s="186">
        <v>12</v>
      </c>
      <c r="Q3689" s="1012">
        <v>2</v>
      </c>
      <c r="R3689" s="223"/>
      <c r="S3689" s="223">
        <v>0</v>
      </c>
      <c r="T3689" s="183"/>
      <c r="U3689" s="223">
        <v>0</v>
      </c>
      <c r="V3689" s="183"/>
      <c r="W3689" s="183"/>
      <c r="X3689" s="183"/>
      <c r="Y3689" s="166" t="s">
        <v>1509</v>
      </c>
      <c r="Z3689" s="166" t="s">
        <v>8715</v>
      </c>
      <c r="AA3689" s="203" t="s">
        <v>24347</v>
      </c>
      <c r="AB3689" s="166" t="s">
        <v>6006</v>
      </c>
      <c r="AC3689" s="166" t="s">
        <v>9481</v>
      </c>
      <c r="AD3689" s="166" t="s">
        <v>9482</v>
      </c>
      <c r="AE3689" s="166" t="s">
        <v>4559</v>
      </c>
      <c r="AF3689" s="166" t="s">
        <v>8715</v>
      </c>
      <c r="AG3689" s="165" t="s">
        <v>24347</v>
      </c>
      <c r="AH3689" s="203" t="s">
        <v>790</v>
      </c>
      <c r="AI3689" s="186">
        <v>1.48</v>
      </c>
      <c r="AJ3689" s="1012">
        <v>109</v>
      </c>
      <c r="AK3689" s="167">
        <f t="shared" si="528"/>
        <v>0.44197260273972599</v>
      </c>
      <c r="AL3689" s="167">
        <v>0</v>
      </c>
      <c r="AM3689" s="187">
        <f t="shared" si="529"/>
        <v>0.44197260273972599</v>
      </c>
      <c r="AN3689" s="167">
        <f t="shared" si="532"/>
        <v>0.44197260273972599</v>
      </c>
      <c r="AO3689" s="167">
        <v>0</v>
      </c>
      <c r="AP3689" s="167">
        <f t="shared" si="533"/>
        <v>0.44197260273972599</v>
      </c>
      <c r="AQ3689" s="167">
        <f t="shared" si="525"/>
        <v>13.259178082191779</v>
      </c>
      <c r="AR3689" s="193" t="s">
        <v>231</v>
      </c>
      <c r="AS3689" s="194"/>
      <c r="AT3689" s="166" t="s">
        <v>325</v>
      </c>
      <c r="AU3689" s="166" t="s">
        <v>1509</v>
      </c>
      <c r="AV3689" s="231" t="s">
        <v>9483</v>
      </c>
      <c r="AW3689" s="166" t="s">
        <v>234</v>
      </c>
      <c r="AX3689" s="2254"/>
      <c r="AY3689" s="2254"/>
    </row>
    <row r="3690" spans="1:52" s="55" customFormat="1" ht="15.95" customHeight="1" x14ac:dyDescent="0.25">
      <c r="A3690" s="182">
        <v>1168</v>
      </c>
      <c r="B3690" s="166" t="s">
        <v>53</v>
      </c>
      <c r="C3690" s="170" t="s">
        <v>1509</v>
      </c>
      <c r="D3690" s="194" t="s">
        <v>24349</v>
      </c>
      <c r="E3690" s="166" t="s">
        <v>9485</v>
      </c>
      <c r="F3690" s="166" t="s">
        <v>9486</v>
      </c>
      <c r="G3690" s="166"/>
      <c r="H3690" s="166" t="s">
        <v>219</v>
      </c>
      <c r="I3690" s="166" t="s">
        <v>316</v>
      </c>
      <c r="J3690" s="166" t="s">
        <v>221</v>
      </c>
      <c r="K3690" s="673" t="s">
        <v>222</v>
      </c>
      <c r="L3690" s="166" t="s">
        <v>221</v>
      </c>
      <c r="M3690" s="673" t="s">
        <v>222</v>
      </c>
      <c r="N3690" s="186">
        <v>5</v>
      </c>
      <c r="O3690" s="186">
        <v>4</v>
      </c>
      <c r="P3690" s="186">
        <v>20</v>
      </c>
      <c r="Q3690" s="1012">
        <v>2</v>
      </c>
      <c r="R3690" s="223"/>
      <c r="S3690" s="223">
        <v>0</v>
      </c>
      <c r="T3690" s="183"/>
      <c r="U3690" s="223">
        <v>0</v>
      </c>
      <c r="V3690" s="183"/>
      <c r="W3690" s="183"/>
      <c r="X3690" s="183"/>
      <c r="Y3690" s="166" t="s">
        <v>1509</v>
      </c>
      <c r="Z3690" s="166" t="s">
        <v>9487</v>
      </c>
      <c r="AA3690" s="203" t="s">
        <v>24348</v>
      </c>
      <c r="AB3690" s="166" t="s">
        <v>6006</v>
      </c>
      <c r="AC3690" s="166" t="s">
        <v>9489</v>
      </c>
      <c r="AD3690" s="166" t="s">
        <v>9490</v>
      </c>
      <c r="AE3690" s="166" t="s">
        <v>4559</v>
      </c>
      <c r="AF3690" s="166" t="s">
        <v>9487</v>
      </c>
      <c r="AG3690" s="165" t="s">
        <v>24348</v>
      </c>
      <c r="AH3690" s="203" t="s">
        <v>790</v>
      </c>
      <c r="AI3690" s="186">
        <v>1.48</v>
      </c>
      <c r="AJ3690" s="1012">
        <v>61</v>
      </c>
      <c r="AK3690" s="167">
        <f t="shared" si="528"/>
        <v>0.24734246575342467</v>
      </c>
      <c r="AL3690" s="167">
        <v>0</v>
      </c>
      <c r="AM3690" s="187">
        <f t="shared" si="529"/>
        <v>0.24734246575342467</v>
      </c>
      <c r="AN3690" s="167">
        <f t="shared" si="532"/>
        <v>0.24734246575342467</v>
      </c>
      <c r="AO3690" s="167">
        <v>0</v>
      </c>
      <c r="AP3690" s="167">
        <f t="shared" si="533"/>
        <v>0.24734246575342467</v>
      </c>
      <c r="AQ3690" s="167">
        <f t="shared" si="525"/>
        <v>7.4202739726027396</v>
      </c>
      <c r="AR3690" s="193" t="s">
        <v>231</v>
      </c>
      <c r="AS3690" s="194" t="s">
        <v>431</v>
      </c>
      <c r="AT3690" s="166" t="s">
        <v>325</v>
      </c>
      <c r="AU3690" s="166" t="s">
        <v>1509</v>
      </c>
      <c r="AV3690" s="679" t="s">
        <v>9491</v>
      </c>
      <c r="AW3690" s="166" t="s">
        <v>234</v>
      </c>
      <c r="AX3690" s="2254"/>
      <c r="AY3690" s="2254"/>
    </row>
    <row r="3691" spans="1:52" s="1395" customFormat="1" ht="15.95" customHeight="1" x14ac:dyDescent="0.25">
      <c r="A3691" s="353">
        <v>1169</v>
      </c>
      <c r="B3691" s="354" t="s">
        <v>53</v>
      </c>
      <c r="C3691" s="366" t="s">
        <v>1509</v>
      </c>
      <c r="D3691" s="363" t="s">
        <v>24350</v>
      </c>
      <c r="E3691" s="354" t="s">
        <v>20577</v>
      </c>
      <c r="F3691" s="354" t="s">
        <v>20578</v>
      </c>
      <c r="G3691" s="354" t="s">
        <v>221</v>
      </c>
      <c r="H3691" s="354" t="s">
        <v>219</v>
      </c>
      <c r="I3691" s="354" t="s">
        <v>316</v>
      </c>
      <c r="J3691" s="354" t="s">
        <v>221</v>
      </c>
      <c r="K3691" s="354" t="s">
        <v>222</v>
      </c>
      <c r="L3691" s="272" t="s">
        <v>221</v>
      </c>
      <c r="M3691" s="272" t="s">
        <v>879</v>
      </c>
      <c r="N3691" s="360">
        <v>11.7</v>
      </c>
      <c r="O3691" s="360">
        <v>2.6</v>
      </c>
      <c r="P3691" s="360">
        <f>O3691*N3691</f>
        <v>30.419999999999998</v>
      </c>
      <c r="Q3691" s="1010">
        <v>4</v>
      </c>
      <c r="R3691" s="505"/>
      <c r="S3691" s="505">
        <v>1</v>
      </c>
      <c r="T3691" s="357"/>
      <c r="U3691" s="505">
        <v>0</v>
      </c>
      <c r="V3691" s="357"/>
      <c r="W3691" s="357"/>
      <c r="X3691" s="357"/>
      <c r="Y3691" s="354" t="s">
        <v>24171</v>
      </c>
      <c r="Z3691" s="354" t="s">
        <v>24351</v>
      </c>
      <c r="AA3691" s="443" t="s">
        <v>24352</v>
      </c>
      <c r="AB3691" s="354" t="s">
        <v>9498</v>
      </c>
      <c r="AC3691" s="354" t="s">
        <v>20579</v>
      </c>
      <c r="AD3691" s="271" t="s">
        <v>20580</v>
      </c>
      <c r="AE3691" s="354" t="s">
        <v>4569</v>
      </c>
      <c r="AF3691" s="354" t="s">
        <v>24351</v>
      </c>
      <c r="AG3691" s="358" t="s">
        <v>24352</v>
      </c>
      <c r="AH3691" s="443" t="s">
        <v>790</v>
      </c>
      <c r="AI3691" s="360">
        <v>1.48</v>
      </c>
      <c r="AJ3691" s="1010">
        <v>210</v>
      </c>
      <c r="AK3691" s="359">
        <f t="shared" si="528"/>
        <v>0.85150684931506848</v>
      </c>
      <c r="AL3691" s="359">
        <v>0</v>
      </c>
      <c r="AM3691" s="361">
        <f t="shared" si="529"/>
        <v>0.85150684931506848</v>
      </c>
      <c r="AN3691" s="359">
        <f t="shared" si="532"/>
        <v>0.85150684931506848</v>
      </c>
      <c r="AO3691" s="359">
        <v>0</v>
      </c>
      <c r="AP3691" s="359">
        <f t="shared" si="533"/>
        <v>0.85150684931506848</v>
      </c>
      <c r="AQ3691" s="359">
        <f t="shared" si="525"/>
        <v>25.545205479452054</v>
      </c>
      <c r="AR3691" s="362" t="s">
        <v>231</v>
      </c>
      <c r="AS3691" s="363" t="s">
        <v>431</v>
      </c>
      <c r="AT3691" s="354" t="s">
        <v>325</v>
      </c>
      <c r="AU3691" s="354" t="s">
        <v>1509</v>
      </c>
      <c r="AV3691" s="923" t="s">
        <v>9500</v>
      </c>
      <c r="AW3691" s="354" t="s">
        <v>234</v>
      </c>
      <c r="AX3691" s="447" t="s">
        <v>20581</v>
      </c>
      <c r="AY3691" s="2252"/>
      <c r="AZ3691" s="2408" t="s">
        <v>20582</v>
      </c>
    </row>
    <row r="3692" spans="1:52" s="55" customFormat="1" ht="15.95" customHeight="1" x14ac:dyDescent="0.25">
      <c r="A3692" s="734">
        <v>1170</v>
      </c>
      <c r="B3692" s="735" t="s">
        <v>53</v>
      </c>
      <c r="C3692" s="988" t="s">
        <v>1509</v>
      </c>
      <c r="D3692" s="747" t="s">
        <v>19464</v>
      </c>
      <c r="E3692" s="735" t="s">
        <v>9502</v>
      </c>
      <c r="F3692" s="735" t="s">
        <v>9503</v>
      </c>
      <c r="G3692" s="735"/>
      <c r="H3692" s="735" t="s">
        <v>732</v>
      </c>
      <c r="I3692" s="735">
        <v>0</v>
      </c>
      <c r="J3692" s="735" t="s">
        <v>221</v>
      </c>
      <c r="K3692" s="735" t="s">
        <v>222</v>
      </c>
      <c r="L3692" s="735" t="s">
        <v>317</v>
      </c>
      <c r="M3692" s="735">
        <v>0</v>
      </c>
      <c r="N3692" s="743">
        <v>3</v>
      </c>
      <c r="O3692" s="743">
        <v>6</v>
      </c>
      <c r="P3692" s="743">
        <v>18</v>
      </c>
      <c r="Q3692" s="738">
        <v>2</v>
      </c>
      <c r="R3692" s="740"/>
      <c r="S3692" s="740">
        <v>0</v>
      </c>
      <c r="T3692" s="739"/>
      <c r="U3692" s="740">
        <v>0</v>
      </c>
      <c r="V3692" s="739"/>
      <c r="W3692" s="739"/>
      <c r="X3692" s="739"/>
      <c r="Y3692" s="735" t="s">
        <v>1509</v>
      </c>
      <c r="Z3692" s="735" t="s">
        <v>9504</v>
      </c>
      <c r="AA3692" s="741" t="s">
        <v>9505</v>
      </c>
      <c r="AB3692" s="735" t="s">
        <v>9506</v>
      </c>
      <c r="AC3692" s="735" t="s">
        <v>9507</v>
      </c>
      <c r="AD3692" s="735"/>
      <c r="AE3692" s="735" t="s">
        <v>4585</v>
      </c>
      <c r="AF3692" s="735" t="s">
        <v>9504</v>
      </c>
      <c r="AG3692" s="742" t="s">
        <v>9505</v>
      </c>
      <c r="AH3692" s="741" t="s">
        <v>790</v>
      </c>
      <c r="AI3692" s="743">
        <v>1.48</v>
      </c>
      <c r="AJ3692" s="738">
        <v>121</v>
      </c>
      <c r="AK3692" s="828">
        <f t="shared" si="528"/>
        <v>0.49063013698630131</v>
      </c>
      <c r="AL3692" s="828">
        <v>0</v>
      </c>
      <c r="AM3692" s="745">
        <f t="shared" si="529"/>
        <v>0.49063013698630131</v>
      </c>
      <c r="AN3692" s="828">
        <f t="shared" si="532"/>
        <v>0.49063013698630131</v>
      </c>
      <c r="AO3692" s="828">
        <v>0</v>
      </c>
      <c r="AP3692" s="828">
        <f t="shared" si="533"/>
        <v>0.49063013698630131</v>
      </c>
      <c r="AQ3692" s="828">
        <f t="shared" si="525"/>
        <v>14.71890410958904</v>
      </c>
      <c r="AR3692" s="746" t="s">
        <v>231</v>
      </c>
      <c r="AS3692" s="747"/>
      <c r="AT3692" s="735" t="s">
        <v>325</v>
      </c>
      <c r="AU3692" s="735" t="s">
        <v>1509</v>
      </c>
      <c r="AV3692" s="935" t="s">
        <v>9508</v>
      </c>
      <c r="AW3692" s="735" t="s">
        <v>18131</v>
      </c>
      <c r="AX3692" s="735" t="s">
        <v>22169</v>
      </c>
      <c r="AY3692" s="2254"/>
    </row>
    <row r="3693" spans="1:52" s="1395" customFormat="1" ht="15.95" customHeight="1" x14ac:dyDescent="0.25">
      <c r="A3693" s="353">
        <v>1171</v>
      </c>
      <c r="B3693" s="354" t="s">
        <v>53</v>
      </c>
      <c r="C3693" s="366" t="s">
        <v>1509</v>
      </c>
      <c r="D3693" s="363" t="s">
        <v>22455</v>
      </c>
      <c r="E3693" s="354" t="s">
        <v>22456</v>
      </c>
      <c r="F3693" s="354" t="s">
        <v>22457</v>
      </c>
      <c r="G3693" s="354" t="s">
        <v>221</v>
      </c>
      <c r="H3693" s="354" t="s">
        <v>219</v>
      </c>
      <c r="I3693" s="354" t="s">
        <v>316</v>
      </c>
      <c r="J3693" s="354" t="s">
        <v>221</v>
      </c>
      <c r="K3693" s="354" t="s">
        <v>879</v>
      </c>
      <c r="L3693" s="354" t="s">
        <v>221</v>
      </c>
      <c r="M3693" s="354" t="s">
        <v>879</v>
      </c>
      <c r="N3693" s="360">
        <v>4</v>
      </c>
      <c r="O3693" s="360">
        <v>2</v>
      </c>
      <c r="P3693" s="360">
        <f>O3693*N3693</f>
        <v>8</v>
      </c>
      <c r="Q3693" s="1010">
        <v>2</v>
      </c>
      <c r="R3693" s="505"/>
      <c r="S3693" s="505">
        <v>0</v>
      </c>
      <c r="T3693" s="357"/>
      <c r="U3693" s="505">
        <v>0</v>
      </c>
      <c r="V3693" s="357"/>
      <c r="W3693" s="357"/>
      <c r="X3693" s="357"/>
      <c r="Y3693" s="354" t="s">
        <v>1509</v>
      </c>
      <c r="Z3693" s="354" t="s">
        <v>8058</v>
      </c>
      <c r="AA3693" s="443" t="s">
        <v>22458</v>
      </c>
      <c r="AB3693" s="354" t="s">
        <v>9513</v>
      </c>
      <c r="AC3693" s="354" t="s">
        <v>9514</v>
      </c>
      <c r="AD3693" s="271" t="s">
        <v>9515</v>
      </c>
      <c r="AE3693" s="354" t="s">
        <v>4627</v>
      </c>
      <c r="AF3693" s="354" t="s">
        <v>8058</v>
      </c>
      <c r="AG3693" s="443" t="s">
        <v>22458</v>
      </c>
      <c r="AH3693" s="443" t="s">
        <v>790</v>
      </c>
      <c r="AI3693" s="360">
        <v>1.48</v>
      </c>
      <c r="AJ3693" s="1010">
        <v>85</v>
      </c>
      <c r="AK3693" s="359">
        <f t="shared" si="528"/>
        <v>0.34465753424657536</v>
      </c>
      <c r="AL3693" s="359">
        <v>0</v>
      </c>
      <c r="AM3693" s="361">
        <f t="shared" si="529"/>
        <v>0.34465753424657536</v>
      </c>
      <c r="AN3693" s="359">
        <f t="shared" si="532"/>
        <v>0.34465753424657536</v>
      </c>
      <c r="AO3693" s="359">
        <v>0</v>
      </c>
      <c r="AP3693" s="359">
        <f t="shared" si="533"/>
        <v>0.34465753424657536</v>
      </c>
      <c r="AQ3693" s="359">
        <f>AP3693*30</f>
        <v>10.33972602739726</v>
      </c>
      <c r="AR3693" s="362" t="s">
        <v>231</v>
      </c>
      <c r="AS3693" s="363" t="s">
        <v>431</v>
      </c>
      <c r="AT3693" s="354" t="s">
        <v>325</v>
      </c>
      <c r="AU3693" s="354" t="s">
        <v>1509</v>
      </c>
      <c r="AV3693" s="923" t="s">
        <v>9516</v>
      </c>
      <c r="AW3693" s="354" t="s">
        <v>234</v>
      </c>
      <c r="AX3693" s="447" t="s">
        <v>22459</v>
      </c>
      <c r="AY3693" s="2252"/>
      <c r="AZ3693" s="447" t="s">
        <v>22460</v>
      </c>
    </row>
    <row r="3694" spans="1:52" s="55" customFormat="1" ht="15.95" customHeight="1" x14ac:dyDescent="0.25">
      <c r="A3694" s="353">
        <v>1172</v>
      </c>
      <c r="B3694" s="354" t="s">
        <v>53</v>
      </c>
      <c r="C3694" s="366" t="s">
        <v>1509</v>
      </c>
      <c r="D3694" s="363" t="s">
        <v>18316</v>
      </c>
      <c r="E3694" s="354" t="s">
        <v>18317</v>
      </c>
      <c r="F3694" s="354" t="s">
        <v>18318</v>
      </c>
      <c r="G3694" s="354" t="s">
        <v>221</v>
      </c>
      <c r="H3694" s="354" t="s">
        <v>219</v>
      </c>
      <c r="I3694" s="354" t="s">
        <v>316</v>
      </c>
      <c r="J3694" s="354" t="s">
        <v>221</v>
      </c>
      <c r="K3694" s="354" t="s">
        <v>879</v>
      </c>
      <c r="L3694" s="354" t="s">
        <v>221</v>
      </c>
      <c r="M3694" s="354" t="s">
        <v>879</v>
      </c>
      <c r="N3694" s="360">
        <v>12</v>
      </c>
      <c r="O3694" s="360">
        <v>4</v>
      </c>
      <c r="P3694" s="360">
        <f>O3694*N3694</f>
        <v>48</v>
      </c>
      <c r="Q3694" s="1010">
        <v>5</v>
      </c>
      <c r="R3694" s="505"/>
      <c r="S3694" s="505">
        <v>0</v>
      </c>
      <c r="T3694" s="357"/>
      <c r="U3694" s="505">
        <v>1</v>
      </c>
      <c r="V3694" s="357"/>
      <c r="W3694" s="357"/>
      <c r="X3694" s="357"/>
      <c r="Y3694" s="354" t="s">
        <v>1509</v>
      </c>
      <c r="Z3694" s="354" t="s">
        <v>18321</v>
      </c>
      <c r="AA3694" s="443" t="s">
        <v>24358</v>
      </c>
      <c r="AB3694" s="354" t="s">
        <v>9513</v>
      </c>
      <c r="AC3694" s="354" t="s">
        <v>18319</v>
      </c>
      <c r="AD3694" s="354" t="s">
        <v>18320</v>
      </c>
      <c r="AE3694" s="354" t="s">
        <v>4627</v>
      </c>
      <c r="AF3694" s="354" t="s">
        <v>18321</v>
      </c>
      <c r="AG3694" s="358" t="s">
        <v>24358</v>
      </c>
      <c r="AH3694" s="443" t="s">
        <v>790</v>
      </c>
      <c r="AI3694" s="360">
        <v>1.48</v>
      </c>
      <c r="AJ3694" s="1010">
        <v>58</v>
      </c>
      <c r="AK3694" s="359">
        <f t="shared" si="528"/>
        <v>0.23517808219178082</v>
      </c>
      <c r="AL3694" s="359">
        <v>0</v>
      </c>
      <c r="AM3694" s="361">
        <f t="shared" si="529"/>
        <v>0.23517808219178082</v>
      </c>
      <c r="AN3694" s="359">
        <f t="shared" si="532"/>
        <v>0.23517808219178082</v>
      </c>
      <c r="AO3694" s="359">
        <v>0</v>
      </c>
      <c r="AP3694" s="359">
        <f t="shared" si="533"/>
        <v>0.23517808219178082</v>
      </c>
      <c r="AQ3694" s="359">
        <f>AP3694*30</f>
        <v>7.0553424657534247</v>
      </c>
      <c r="AR3694" s="362" t="s">
        <v>231</v>
      </c>
      <c r="AS3694" s="363" t="s">
        <v>114</v>
      </c>
      <c r="AT3694" s="354" t="s">
        <v>325</v>
      </c>
      <c r="AU3694" s="354" t="s">
        <v>1509</v>
      </c>
      <c r="AV3694" s="923" t="s">
        <v>9524</v>
      </c>
      <c r="AW3694" s="354" t="s">
        <v>234</v>
      </c>
      <c r="AX3694" s="447" t="s">
        <v>18322</v>
      </c>
      <c r="AY3694" s="2252"/>
      <c r="AZ3694" s="447" t="s">
        <v>18323</v>
      </c>
    </row>
    <row r="3695" spans="1:52" s="1395" customFormat="1" ht="15.95" customHeight="1" x14ac:dyDescent="0.25">
      <c r="A3695" s="353">
        <v>1173</v>
      </c>
      <c r="B3695" s="354" t="s">
        <v>53</v>
      </c>
      <c r="C3695" s="366" t="s">
        <v>1509</v>
      </c>
      <c r="D3695" s="363" t="s">
        <v>22381</v>
      </c>
      <c r="E3695" s="354" t="s">
        <v>22382</v>
      </c>
      <c r="F3695" s="354" t="s">
        <v>22383</v>
      </c>
      <c r="G3695" s="354" t="s">
        <v>221</v>
      </c>
      <c r="H3695" s="354" t="s">
        <v>219</v>
      </c>
      <c r="I3695" s="354" t="s">
        <v>316</v>
      </c>
      <c r="J3695" s="354" t="s">
        <v>221</v>
      </c>
      <c r="K3695" s="354" t="s">
        <v>7140</v>
      </c>
      <c r="L3695" s="354" t="s">
        <v>221</v>
      </c>
      <c r="M3695" s="354" t="s">
        <v>879</v>
      </c>
      <c r="N3695" s="360">
        <v>3.1</v>
      </c>
      <c r="O3695" s="360">
        <v>1.95</v>
      </c>
      <c r="P3695" s="360">
        <f>O3695*N3695</f>
        <v>6.0449999999999999</v>
      </c>
      <c r="Q3695" s="1010">
        <v>1</v>
      </c>
      <c r="R3695" s="505"/>
      <c r="S3695" s="505">
        <v>1</v>
      </c>
      <c r="T3695" s="357"/>
      <c r="U3695" s="505">
        <v>0</v>
      </c>
      <c r="V3695" s="357"/>
      <c r="W3695" s="357"/>
      <c r="X3695" s="357"/>
      <c r="Y3695" s="354" t="s">
        <v>1509</v>
      </c>
      <c r="Z3695" s="354" t="s">
        <v>9528</v>
      </c>
      <c r="AA3695" s="443" t="s">
        <v>22384</v>
      </c>
      <c r="AB3695" s="354" t="s">
        <v>6011</v>
      </c>
      <c r="AC3695" s="354" t="s">
        <v>22385</v>
      </c>
      <c r="AD3695" s="271" t="s">
        <v>22386</v>
      </c>
      <c r="AE3695" s="354" t="s">
        <v>9531</v>
      </c>
      <c r="AF3695" s="354" t="s">
        <v>9528</v>
      </c>
      <c r="AG3695" s="443" t="s">
        <v>22384</v>
      </c>
      <c r="AH3695" s="443" t="s">
        <v>790</v>
      </c>
      <c r="AI3695" s="360">
        <v>1.48</v>
      </c>
      <c r="AJ3695" s="1010">
        <v>60</v>
      </c>
      <c r="AK3695" s="359">
        <f t="shared" si="528"/>
        <v>0.2432876712328767</v>
      </c>
      <c r="AL3695" s="359">
        <v>0</v>
      </c>
      <c r="AM3695" s="361">
        <f t="shared" si="529"/>
        <v>0.2432876712328767</v>
      </c>
      <c r="AN3695" s="359">
        <f t="shared" si="532"/>
        <v>0.2432876712328767</v>
      </c>
      <c r="AO3695" s="359">
        <v>0</v>
      </c>
      <c r="AP3695" s="359">
        <f t="shared" si="533"/>
        <v>0.2432876712328767</v>
      </c>
      <c r="AQ3695" s="359">
        <f>AP3695*30</f>
        <v>7.2986301369863007</v>
      </c>
      <c r="AR3695" s="362" t="s">
        <v>231</v>
      </c>
      <c r="AS3695" s="363" t="s">
        <v>114</v>
      </c>
      <c r="AT3695" s="354" t="s">
        <v>325</v>
      </c>
      <c r="AU3695" s="354" t="s">
        <v>1509</v>
      </c>
      <c r="AV3695" s="923" t="s">
        <v>9532</v>
      </c>
      <c r="AW3695" s="354" t="s">
        <v>234</v>
      </c>
      <c r="AX3695" s="447" t="s">
        <v>22387</v>
      </c>
      <c r="AY3695" s="2252"/>
      <c r="AZ3695" s="447" t="s">
        <v>22388</v>
      </c>
    </row>
    <row r="3696" spans="1:52" s="55" customFormat="1" ht="15.95" customHeight="1" x14ac:dyDescent="0.25">
      <c r="A3696" s="353">
        <v>1174</v>
      </c>
      <c r="B3696" s="354" t="s">
        <v>53</v>
      </c>
      <c r="C3696" s="366" t="s">
        <v>1509</v>
      </c>
      <c r="D3696" s="363" t="s">
        <v>16532</v>
      </c>
      <c r="E3696" s="354" t="s">
        <v>16533</v>
      </c>
      <c r="F3696" s="354" t="s">
        <v>16534</v>
      </c>
      <c r="G3696" s="354"/>
      <c r="H3696" s="354" t="s">
        <v>219</v>
      </c>
      <c r="I3696" s="354" t="s">
        <v>316</v>
      </c>
      <c r="J3696" s="354" t="s">
        <v>221</v>
      </c>
      <c r="K3696" s="354" t="s">
        <v>222</v>
      </c>
      <c r="L3696" s="354" t="s">
        <v>221</v>
      </c>
      <c r="M3696" s="354" t="s">
        <v>222</v>
      </c>
      <c r="N3696" s="360">
        <v>6</v>
      </c>
      <c r="O3696" s="360">
        <v>2</v>
      </c>
      <c r="P3696" s="360">
        <v>12</v>
      </c>
      <c r="Q3696" s="1010">
        <v>2</v>
      </c>
      <c r="R3696" s="505"/>
      <c r="S3696" s="505">
        <v>0</v>
      </c>
      <c r="T3696" s="357"/>
      <c r="U3696" s="505">
        <v>1</v>
      </c>
      <c r="V3696" s="357"/>
      <c r="W3696" s="357"/>
      <c r="X3696" s="357"/>
      <c r="Y3696" s="354" t="s">
        <v>1509</v>
      </c>
      <c r="Z3696" s="354" t="s">
        <v>9533</v>
      </c>
      <c r="AA3696" s="443" t="s">
        <v>24360</v>
      </c>
      <c r="AB3696" s="354" t="s">
        <v>6011</v>
      </c>
      <c r="AC3696" s="354" t="s">
        <v>16536</v>
      </c>
      <c r="AD3696" s="354" t="s">
        <v>16537</v>
      </c>
      <c r="AE3696" s="354" t="s">
        <v>9531</v>
      </c>
      <c r="AF3696" s="354" t="s">
        <v>9533</v>
      </c>
      <c r="AG3696" s="358" t="s">
        <v>24360</v>
      </c>
      <c r="AH3696" s="443" t="s">
        <v>790</v>
      </c>
      <c r="AI3696" s="360">
        <v>1.48</v>
      </c>
      <c r="AJ3696" s="1010">
        <v>58</v>
      </c>
      <c r="AK3696" s="359">
        <f t="shared" si="528"/>
        <v>0.23517808219178082</v>
      </c>
      <c r="AL3696" s="359">
        <v>0</v>
      </c>
      <c r="AM3696" s="361">
        <f t="shared" si="529"/>
        <v>0.23517808219178082</v>
      </c>
      <c r="AN3696" s="359">
        <f t="shared" si="532"/>
        <v>0.23517808219178082</v>
      </c>
      <c r="AO3696" s="359">
        <v>0</v>
      </c>
      <c r="AP3696" s="359">
        <f t="shared" si="533"/>
        <v>0.23517808219178082</v>
      </c>
      <c r="AQ3696" s="359">
        <f>AP3696*30</f>
        <v>7.0553424657534247</v>
      </c>
      <c r="AR3696" s="362" t="s">
        <v>231</v>
      </c>
      <c r="AS3696" s="363" t="s">
        <v>114</v>
      </c>
      <c r="AT3696" s="354" t="s">
        <v>325</v>
      </c>
      <c r="AU3696" s="354" t="s">
        <v>1509</v>
      </c>
      <c r="AV3696" s="923" t="s">
        <v>9534</v>
      </c>
      <c r="AW3696" s="354" t="s">
        <v>234</v>
      </c>
      <c r="AX3696" s="447" t="s">
        <v>18324</v>
      </c>
      <c r="AY3696" s="2252"/>
      <c r="AZ3696" s="447" t="s">
        <v>20432</v>
      </c>
    </row>
    <row r="3697" spans="1:52" s="1395" customFormat="1" ht="15.95" customHeight="1" x14ac:dyDescent="0.25">
      <c r="A3697" s="353">
        <v>1175</v>
      </c>
      <c r="B3697" s="354" t="s">
        <v>53</v>
      </c>
      <c r="C3697" s="366" t="s">
        <v>1509</v>
      </c>
      <c r="D3697" s="363" t="s">
        <v>23965</v>
      </c>
      <c r="E3697" s="354" t="s">
        <v>23966</v>
      </c>
      <c r="F3697" s="354" t="s">
        <v>23967</v>
      </c>
      <c r="G3697" s="354" t="s">
        <v>221</v>
      </c>
      <c r="H3697" s="354" t="s">
        <v>219</v>
      </c>
      <c r="I3697" s="354" t="s">
        <v>316</v>
      </c>
      <c r="J3697" s="354" t="s">
        <v>221</v>
      </c>
      <c r="K3697" s="354" t="s">
        <v>222</v>
      </c>
      <c r="L3697" s="354" t="s">
        <v>221</v>
      </c>
      <c r="M3697" s="354" t="s">
        <v>879</v>
      </c>
      <c r="N3697" s="360">
        <v>6</v>
      </c>
      <c r="O3697" s="360">
        <v>2.5</v>
      </c>
      <c r="P3697" s="360">
        <f>O3697*N3697</f>
        <v>15</v>
      </c>
      <c r="Q3697" s="1010">
        <v>3</v>
      </c>
      <c r="R3697" s="505"/>
      <c r="S3697" s="505">
        <v>0</v>
      </c>
      <c r="T3697" s="357"/>
      <c r="U3697" s="505">
        <v>0</v>
      </c>
      <c r="V3697" s="357"/>
      <c r="W3697" s="357"/>
      <c r="X3697" s="357"/>
      <c r="Y3697" s="354" t="s">
        <v>1509</v>
      </c>
      <c r="Z3697" s="354" t="s">
        <v>9538</v>
      </c>
      <c r="AA3697" s="443" t="s">
        <v>23968</v>
      </c>
      <c r="AB3697" s="354" t="s">
        <v>6011</v>
      </c>
      <c r="AC3697" s="354" t="s">
        <v>23969</v>
      </c>
      <c r="AD3697" s="1285" t="s">
        <v>9541</v>
      </c>
      <c r="AE3697" s="354" t="s">
        <v>23970</v>
      </c>
      <c r="AF3697" s="354" t="s">
        <v>9538</v>
      </c>
      <c r="AG3697" s="443" t="s">
        <v>23968</v>
      </c>
      <c r="AH3697" s="443" t="s">
        <v>790</v>
      </c>
      <c r="AI3697" s="360">
        <v>1.48</v>
      </c>
      <c r="AJ3697" s="1010">
        <v>82</v>
      </c>
      <c r="AK3697" s="359">
        <f>AJ3697*AI3697/365</f>
        <v>0.33249315068493152</v>
      </c>
      <c r="AL3697" s="359">
        <v>0</v>
      </c>
      <c r="AM3697" s="361">
        <f t="shared" si="529"/>
        <v>0.33249315068493152</v>
      </c>
      <c r="AN3697" s="359">
        <f t="shared" si="532"/>
        <v>0.33249315068493152</v>
      </c>
      <c r="AO3697" s="359">
        <v>0</v>
      </c>
      <c r="AP3697" s="359">
        <f t="shared" si="533"/>
        <v>0.33249315068493152</v>
      </c>
      <c r="AQ3697" s="359">
        <f>AP3697*30</f>
        <v>9.9747945205479454</v>
      </c>
      <c r="AR3697" s="362" t="s">
        <v>231</v>
      </c>
      <c r="AS3697" s="363" t="s">
        <v>431</v>
      </c>
      <c r="AT3697" s="354" t="s">
        <v>325</v>
      </c>
      <c r="AU3697" s="354" t="s">
        <v>1509</v>
      </c>
      <c r="AV3697" s="923" t="s">
        <v>9542</v>
      </c>
      <c r="AW3697" s="354" t="s">
        <v>234</v>
      </c>
      <c r="AX3697" s="447" t="s">
        <v>24157</v>
      </c>
      <c r="AY3697" s="2252"/>
      <c r="AZ3697" s="447" t="s">
        <v>23971</v>
      </c>
    </row>
    <row r="3698" spans="1:52" s="55" customFormat="1" ht="15.95" customHeight="1" x14ac:dyDescent="0.25">
      <c r="A3698" s="182">
        <v>1176</v>
      </c>
      <c r="B3698" s="166" t="s">
        <v>53</v>
      </c>
      <c r="C3698" s="170" t="s">
        <v>1509</v>
      </c>
      <c r="D3698" s="194" t="s">
        <v>24361</v>
      </c>
      <c r="E3698" s="166" t="s">
        <v>9544</v>
      </c>
      <c r="F3698" s="166" t="s">
        <v>9545</v>
      </c>
      <c r="G3698" s="166"/>
      <c r="H3698" s="166" t="s">
        <v>9546</v>
      </c>
      <c r="I3698" s="166" t="s">
        <v>316</v>
      </c>
      <c r="J3698" s="166" t="s">
        <v>221</v>
      </c>
      <c r="K3698" s="166" t="s">
        <v>9547</v>
      </c>
      <c r="L3698" s="166" t="s">
        <v>317</v>
      </c>
      <c r="M3698" s="166">
        <v>0</v>
      </c>
      <c r="N3698" s="186">
        <v>6</v>
      </c>
      <c r="O3698" s="186">
        <v>2</v>
      </c>
      <c r="P3698" s="186">
        <v>12</v>
      </c>
      <c r="Q3698" s="1012">
        <v>4</v>
      </c>
      <c r="R3698" s="223"/>
      <c r="S3698" s="223">
        <v>0</v>
      </c>
      <c r="T3698" s="183"/>
      <c r="U3698" s="223">
        <v>0</v>
      </c>
      <c r="V3698" s="183"/>
      <c r="W3698" s="183"/>
      <c r="X3698" s="183"/>
      <c r="Y3698" s="166" t="s">
        <v>1509</v>
      </c>
      <c r="Z3698" s="166" t="s">
        <v>9548</v>
      </c>
      <c r="AA3698" s="203" t="s">
        <v>24362</v>
      </c>
      <c r="AB3698" s="166" t="s">
        <v>6011</v>
      </c>
      <c r="AC3698" s="166" t="s">
        <v>9550</v>
      </c>
      <c r="AD3698" s="1150" t="s">
        <v>25252</v>
      </c>
      <c r="AE3698" s="166" t="s">
        <v>9531</v>
      </c>
      <c r="AF3698" s="166" t="s">
        <v>9548</v>
      </c>
      <c r="AG3698" s="165" t="s">
        <v>24362</v>
      </c>
      <c r="AH3698" s="203" t="s">
        <v>790</v>
      </c>
      <c r="AI3698" s="186">
        <v>1.48</v>
      </c>
      <c r="AJ3698" s="1012">
        <v>168</v>
      </c>
      <c r="AK3698" s="167">
        <f t="shared" si="528"/>
        <v>0.68120547945205479</v>
      </c>
      <c r="AL3698" s="167">
        <v>0</v>
      </c>
      <c r="AM3698" s="187">
        <f t="shared" si="529"/>
        <v>0.68120547945205479</v>
      </c>
      <c r="AN3698" s="167">
        <f t="shared" si="532"/>
        <v>0.68120547945205479</v>
      </c>
      <c r="AO3698" s="167">
        <v>0</v>
      </c>
      <c r="AP3698" s="167">
        <f t="shared" si="533"/>
        <v>0.68120547945205479</v>
      </c>
      <c r="AQ3698" s="167">
        <f t="shared" si="525"/>
        <v>20.436164383561643</v>
      </c>
      <c r="AR3698" s="193" t="s">
        <v>231</v>
      </c>
      <c r="AS3698" s="194"/>
      <c r="AT3698" s="166" t="s">
        <v>325</v>
      </c>
      <c r="AU3698" s="166" t="s">
        <v>1509</v>
      </c>
      <c r="AV3698" s="679" t="s">
        <v>9551</v>
      </c>
      <c r="AW3698" s="166" t="s">
        <v>234</v>
      </c>
      <c r="AX3698" s="2254"/>
      <c r="AY3698" s="2254"/>
    </row>
    <row r="3699" spans="1:52" s="55" customFormat="1" ht="15.95" customHeight="1" x14ac:dyDescent="0.25">
      <c r="A3699" s="182">
        <v>1177</v>
      </c>
      <c r="B3699" s="166" t="s">
        <v>53</v>
      </c>
      <c r="C3699" s="170" t="s">
        <v>1509</v>
      </c>
      <c r="D3699" s="194" t="s">
        <v>24363</v>
      </c>
      <c r="E3699" s="166" t="s">
        <v>9553</v>
      </c>
      <c r="F3699" s="166" t="s">
        <v>9554</v>
      </c>
      <c r="G3699" s="166"/>
      <c r="H3699" s="166" t="s">
        <v>219</v>
      </c>
      <c r="I3699" s="166" t="s">
        <v>316</v>
      </c>
      <c r="J3699" s="166" t="s">
        <v>317</v>
      </c>
      <c r="K3699" s="166">
        <v>0</v>
      </c>
      <c r="L3699" s="166" t="s">
        <v>317</v>
      </c>
      <c r="M3699" s="166">
        <v>0</v>
      </c>
      <c r="N3699" s="186">
        <v>6</v>
      </c>
      <c r="O3699" s="186">
        <v>6</v>
      </c>
      <c r="P3699" s="186">
        <v>36</v>
      </c>
      <c r="Q3699" s="1012"/>
      <c r="R3699" s="223"/>
      <c r="S3699" s="223">
        <v>0</v>
      </c>
      <c r="T3699" s="183"/>
      <c r="U3699" s="223">
        <v>1</v>
      </c>
      <c r="V3699" s="183"/>
      <c r="W3699" s="183"/>
      <c r="X3699" s="183"/>
      <c r="Y3699" s="166" t="s">
        <v>24171</v>
      </c>
      <c r="Z3699" s="166" t="s">
        <v>24364</v>
      </c>
      <c r="AA3699" s="203" t="s">
        <v>24365</v>
      </c>
      <c r="AB3699" s="166" t="s">
        <v>6011</v>
      </c>
      <c r="AC3699" s="166" t="s">
        <v>9557</v>
      </c>
      <c r="AD3699" s="166" t="s">
        <v>9558</v>
      </c>
      <c r="AE3699" s="166" t="s">
        <v>9531</v>
      </c>
      <c r="AF3699" s="166" t="s">
        <v>24366</v>
      </c>
      <c r="AG3699" s="165" t="s">
        <v>24365</v>
      </c>
      <c r="AH3699" s="203" t="s">
        <v>790</v>
      </c>
      <c r="AI3699" s="186">
        <v>1.48</v>
      </c>
      <c r="AJ3699" s="1012">
        <v>124</v>
      </c>
      <c r="AK3699" s="167">
        <f t="shared" si="528"/>
        <v>0.50279452054794527</v>
      </c>
      <c r="AL3699" s="167">
        <v>0</v>
      </c>
      <c r="AM3699" s="187">
        <f t="shared" si="529"/>
        <v>0.50279452054794527</v>
      </c>
      <c r="AN3699" s="167">
        <f t="shared" si="532"/>
        <v>0.50279452054794527</v>
      </c>
      <c r="AO3699" s="167">
        <v>0</v>
      </c>
      <c r="AP3699" s="167">
        <f t="shared" si="533"/>
        <v>0.50279452054794527</v>
      </c>
      <c r="AQ3699" s="167">
        <f t="shared" si="525"/>
        <v>15.083835616438359</v>
      </c>
      <c r="AR3699" s="193" t="s">
        <v>231</v>
      </c>
      <c r="AS3699" s="194"/>
      <c r="AT3699" s="166" t="s">
        <v>325</v>
      </c>
      <c r="AU3699" s="166" t="s">
        <v>1509</v>
      </c>
      <c r="AV3699" s="679" t="s">
        <v>9559</v>
      </c>
      <c r="AW3699" s="166" t="s">
        <v>234</v>
      </c>
      <c r="AX3699" s="2254"/>
      <c r="AY3699" s="2254"/>
    </row>
    <row r="3700" spans="1:52" s="1395" customFormat="1" ht="15.95" customHeight="1" x14ac:dyDescent="0.25">
      <c r="A3700" s="353">
        <v>1178</v>
      </c>
      <c r="B3700" s="354" t="s">
        <v>53</v>
      </c>
      <c r="C3700" s="366" t="s">
        <v>1509</v>
      </c>
      <c r="D3700" s="363" t="s">
        <v>19463</v>
      </c>
      <c r="E3700" s="354" t="s">
        <v>16322</v>
      </c>
      <c r="F3700" s="354" t="s">
        <v>16323</v>
      </c>
      <c r="G3700" s="354"/>
      <c r="H3700" s="354" t="s">
        <v>219</v>
      </c>
      <c r="I3700" s="354" t="s">
        <v>316</v>
      </c>
      <c r="J3700" s="354" t="s">
        <v>221</v>
      </c>
      <c r="K3700" s="354" t="s">
        <v>7181</v>
      </c>
      <c r="L3700" s="354" t="s">
        <v>221</v>
      </c>
      <c r="M3700" s="354" t="s">
        <v>7181</v>
      </c>
      <c r="N3700" s="360">
        <v>11.5</v>
      </c>
      <c r="O3700" s="360">
        <v>10</v>
      </c>
      <c r="P3700" s="360">
        <v>115</v>
      </c>
      <c r="Q3700" s="1010">
        <v>10</v>
      </c>
      <c r="R3700" s="505"/>
      <c r="S3700" s="505">
        <v>1</v>
      </c>
      <c r="T3700" s="357"/>
      <c r="U3700" s="505">
        <v>0</v>
      </c>
      <c r="V3700" s="357"/>
      <c r="W3700" s="357"/>
      <c r="X3700" s="357"/>
      <c r="Y3700" s="354" t="s">
        <v>1509</v>
      </c>
      <c r="Z3700" s="354" t="s">
        <v>9560</v>
      </c>
      <c r="AA3700" s="443" t="s">
        <v>24367</v>
      </c>
      <c r="AB3700" s="354" t="s">
        <v>24368</v>
      </c>
      <c r="AC3700" s="354" t="s">
        <v>9561</v>
      </c>
      <c r="AD3700" s="1150" t="s">
        <v>25253</v>
      </c>
      <c r="AE3700" s="354" t="s">
        <v>9531</v>
      </c>
      <c r="AF3700" s="354" t="s">
        <v>9560</v>
      </c>
      <c r="AG3700" s="358" t="s">
        <v>24367</v>
      </c>
      <c r="AH3700" s="443" t="s">
        <v>790</v>
      </c>
      <c r="AI3700" s="360">
        <v>1.48</v>
      </c>
      <c r="AJ3700" s="1010">
        <v>340</v>
      </c>
      <c r="AK3700" s="359">
        <f t="shared" si="528"/>
        <v>1.3786301369863014</v>
      </c>
      <c r="AL3700" s="359">
        <v>0</v>
      </c>
      <c r="AM3700" s="361">
        <f t="shared" si="529"/>
        <v>1.3786301369863014</v>
      </c>
      <c r="AN3700" s="359">
        <f t="shared" si="532"/>
        <v>1.3786301369863014</v>
      </c>
      <c r="AO3700" s="359">
        <v>0</v>
      </c>
      <c r="AP3700" s="359">
        <f t="shared" si="533"/>
        <v>1.3786301369863014</v>
      </c>
      <c r="AQ3700" s="359">
        <f t="shared" si="525"/>
        <v>41.358904109589041</v>
      </c>
      <c r="AR3700" s="362" t="s">
        <v>231</v>
      </c>
      <c r="AS3700" s="363" t="s">
        <v>431</v>
      </c>
      <c r="AT3700" s="354" t="s">
        <v>325</v>
      </c>
      <c r="AU3700" s="354" t="s">
        <v>1509</v>
      </c>
      <c r="AV3700" s="923" t="s">
        <v>9562</v>
      </c>
      <c r="AW3700" s="354" t="s">
        <v>234</v>
      </c>
      <c r="AX3700" s="447" t="s">
        <v>25391</v>
      </c>
      <c r="AY3700" s="2252"/>
      <c r="AZ3700" s="447" t="s">
        <v>21451</v>
      </c>
    </row>
    <row r="3701" spans="1:52" s="55" customFormat="1" ht="15.95" customHeight="1" x14ac:dyDescent="0.25">
      <c r="A3701" s="182">
        <v>1179</v>
      </c>
      <c r="B3701" s="166" t="s">
        <v>53</v>
      </c>
      <c r="C3701" s="170" t="s">
        <v>1509</v>
      </c>
      <c r="D3701" s="194" t="s">
        <v>19462</v>
      </c>
      <c r="E3701" s="166" t="s">
        <v>9564</v>
      </c>
      <c r="F3701" s="166" t="s">
        <v>9565</v>
      </c>
      <c r="G3701" s="166"/>
      <c r="H3701" s="166" t="s">
        <v>219</v>
      </c>
      <c r="I3701" s="166" t="s">
        <v>316</v>
      </c>
      <c r="J3701" s="166" t="s">
        <v>221</v>
      </c>
      <c r="K3701" s="166" t="s">
        <v>222</v>
      </c>
      <c r="L3701" s="166" t="s">
        <v>221</v>
      </c>
      <c r="M3701" s="166" t="s">
        <v>222</v>
      </c>
      <c r="N3701" s="186">
        <v>14</v>
      </c>
      <c r="O3701" s="186">
        <v>7</v>
      </c>
      <c r="P3701" s="186">
        <v>98</v>
      </c>
      <c r="Q3701" s="1012">
        <v>2</v>
      </c>
      <c r="R3701" s="223"/>
      <c r="S3701" s="223">
        <v>0</v>
      </c>
      <c r="T3701" s="183"/>
      <c r="U3701" s="223">
        <v>0</v>
      </c>
      <c r="V3701" s="183"/>
      <c r="W3701" s="183"/>
      <c r="X3701" s="183"/>
      <c r="Y3701" s="166" t="s">
        <v>1509</v>
      </c>
      <c r="Z3701" s="166" t="s">
        <v>9566</v>
      </c>
      <c r="AA3701" s="203" t="s">
        <v>24369</v>
      </c>
      <c r="AB3701" s="166" t="s">
        <v>6011</v>
      </c>
      <c r="AC3701" s="166" t="s">
        <v>9568</v>
      </c>
      <c r="AD3701" s="1150" t="s">
        <v>25254</v>
      </c>
      <c r="AE3701" s="166" t="s">
        <v>9531</v>
      </c>
      <c r="AF3701" s="166" t="s">
        <v>9566</v>
      </c>
      <c r="AG3701" s="165" t="s">
        <v>24369</v>
      </c>
      <c r="AH3701" s="203" t="s">
        <v>790</v>
      </c>
      <c r="AI3701" s="186">
        <v>1.48</v>
      </c>
      <c r="AJ3701" s="1012">
        <v>88</v>
      </c>
      <c r="AK3701" s="167">
        <f t="shared" si="528"/>
        <v>0.3568219178082192</v>
      </c>
      <c r="AL3701" s="167">
        <v>0</v>
      </c>
      <c r="AM3701" s="187">
        <f t="shared" si="529"/>
        <v>0.3568219178082192</v>
      </c>
      <c r="AN3701" s="167">
        <f t="shared" si="532"/>
        <v>0.3568219178082192</v>
      </c>
      <c r="AO3701" s="167">
        <v>0</v>
      </c>
      <c r="AP3701" s="167">
        <f t="shared" si="533"/>
        <v>0.3568219178082192</v>
      </c>
      <c r="AQ3701" s="167">
        <f t="shared" ref="AQ3701:AQ3766" si="534">AP3701*30</f>
        <v>10.704657534246577</v>
      </c>
      <c r="AR3701" s="193" t="s">
        <v>231</v>
      </c>
      <c r="AS3701" s="194"/>
      <c r="AT3701" s="166" t="s">
        <v>325</v>
      </c>
      <c r="AU3701" s="166" t="s">
        <v>1509</v>
      </c>
      <c r="AV3701" s="679" t="s">
        <v>9569</v>
      </c>
      <c r="AW3701" s="166" t="s">
        <v>234</v>
      </c>
      <c r="AX3701" s="2254"/>
      <c r="AY3701" s="2254"/>
    </row>
    <row r="3702" spans="1:52" s="55" customFormat="1" ht="15.95" customHeight="1" x14ac:dyDescent="0.25">
      <c r="A3702" s="182">
        <v>1180</v>
      </c>
      <c r="B3702" s="166" t="s">
        <v>53</v>
      </c>
      <c r="C3702" s="170" t="s">
        <v>1509</v>
      </c>
      <c r="D3702" s="194" t="s">
        <v>24370</v>
      </c>
      <c r="E3702" s="166" t="s">
        <v>9571</v>
      </c>
      <c r="F3702" s="166" t="s">
        <v>9572</v>
      </c>
      <c r="G3702" s="166"/>
      <c r="H3702" s="166" t="s">
        <v>219</v>
      </c>
      <c r="I3702" s="166" t="s">
        <v>316</v>
      </c>
      <c r="J3702" s="166" t="s">
        <v>221</v>
      </c>
      <c r="K3702" s="166" t="s">
        <v>484</v>
      </c>
      <c r="L3702" s="166" t="s">
        <v>317</v>
      </c>
      <c r="M3702" s="166">
        <v>0</v>
      </c>
      <c r="N3702" s="186">
        <v>3</v>
      </c>
      <c r="O3702" s="186">
        <v>2</v>
      </c>
      <c r="P3702" s="186">
        <v>6</v>
      </c>
      <c r="Q3702" s="1012">
        <v>2</v>
      </c>
      <c r="R3702" s="223"/>
      <c r="S3702" s="223">
        <v>0</v>
      </c>
      <c r="T3702" s="183"/>
      <c r="U3702" s="223">
        <v>0</v>
      </c>
      <c r="V3702" s="183"/>
      <c r="W3702" s="183"/>
      <c r="X3702" s="183"/>
      <c r="Y3702" s="166" t="s">
        <v>1509</v>
      </c>
      <c r="Z3702" s="166" t="s">
        <v>24372</v>
      </c>
      <c r="AA3702" s="203" t="s">
        <v>24371</v>
      </c>
      <c r="AB3702" s="166" t="s">
        <v>6011</v>
      </c>
      <c r="AC3702" s="166" t="s">
        <v>9575</v>
      </c>
      <c r="AD3702" s="166" t="s">
        <v>9576</v>
      </c>
      <c r="AE3702" s="166" t="s">
        <v>9531</v>
      </c>
      <c r="AF3702" s="166" t="s">
        <v>24372</v>
      </c>
      <c r="AG3702" s="165" t="s">
        <v>24371</v>
      </c>
      <c r="AH3702" s="203" t="s">
        <v>790</v>
      </c>
      <c r="AI3702" s="186">
        <v>1.48</v>
      </c>
      <c r="AJ3702" s="1012">
        <v>59</v>
      </c>
      <c r="AK3702" s="167">
        <f t="shared" si="528"/>
        <v>0.23923287671232873</v>
      </c>
      <c r="AL3702" s="167">
        <v>0</v>
      </c>
      <c r="AM3702" s="187">
        <f t="shared" si="529"/>
        <v>0.23923287671232873</v>
      </c>
      <c r="AN3702" s="167">
        <f t="shared" si="532"/>
        <v>0.23923287671232873</v>
      </c>
      <c r="AO3702" s="167">
        <v>0</v>
      </c>
      <c r="AP3702" s="167">
        <f t="shared" si="533"/>
        <v>0.23923287671232873</v>
      </c>
      <c r="AQ3702" s="167">
        <f t="shared" si="534"/>
        <v>7.1769863013698618</v>
      </c>
      <c r="AR3702" s="193" t="s">
        <v>231</v>
      </c>
      <c r="AS3702" s="194"/>
      <c r="AT3702" s="166" t="s">
        <v>325</v>
      </c>
      <c r="AU3702" s="166" t="s">
        <v>1509</v>
      </c>
      <c r="AV3702" s="679" t="s">
        <v>9577</v>
      </c>
      <c r="AW3702" s="166" t="s">
        <v>234</v>
      </c>
      <c r="AX3702" s="2254"/>
      <c r="AY3702" s="2254"/>
    </row>
    <row r="3703" spans="1:52" s="55" customFormat="1" ht="15.95" customHeight="1" x14ac:dyDescent="0.25">
      <c r="A3703" s="182">
        <v>1181</v>
      </c>
      <c r="B3703" s="166" t="s">
        <v>53</v>
      </c>
      <c r="C3703" s="170" t="s">
        <v>1509</v>
      </c>
      <c r="D3703" s="194" t="s">
        <v>19461</v>
      </c>
      <c r="E3703" s="166" t="s">
        <v>9579</v>
      </c>
      <c r="F3703" s="166" t="s">
        <v>9580</v>
      </c>
      <c r="G3703" s="166"/>
      <c r="H3703" s="166" t="s">
        <v>732</v>
      </c>
      <c r="I3703" s="166">
        <v>0</v>
      </c>
      <c r="J3703" s="166" t="s">
        <v>317</v>
      </c>
      <c r="K3703" s="166">
        <v>0</v>
      </c>
      <c r="L3703" s="166" t="s">
        <v>317</v>
      </c>
      <c r="M3703" s="166">
        <v>0</v>
      </c>
      <c r="N3703" s="186">
        <v>6</v>
      </c>
      <c r="O3703" s="186">
        <v>2</v>
      </c>
      <c r="P3703" s="186">
        <v>12</v>
      </c>
      <c r="Q3703" s="1012">
        <v>3</v>
      </c>
      <c r="R3703" s="223"/>
      <c r="S3703" s="223">
        <v>0</v>
      </c>
      <c r="T3703" s="183"/>
      <c r="U3703" s="223">
        <v>0</v>
      </c>
      <c r="V3703" s="183"/>
      <c r="W3703" s="183"/>
      <c r="X3703" s="183"/>
      <c r="Y3703" s="166" t="s">
        <v>1509</v>
      </c>
      <c r="Z3703" s="166" t="s">
        <v>9581</v>
      </c>
      <c r="AA3703" s="203" t="s">
        <v>24373</v>
      </c>
      <c r="AB3703" s="166" t="s">
        <v>6011</v>
      </c>
      <c r="AC3703" s="166" t="s">
        <v>9583</v>
      </c>
      <c r="AD3703" s="1150" t="s">
        <v>25255</v>
      </c>
      <c r="AE3703" s="166" t="s">
        <v>9531</v>
      </c>
      <c r="AF3703" s="166" t="s">
        <v>9581</v>
      </c>
      <c r="AG3703" s="165" t="s">
        <v>24373</v>
      </c>
      <c r="AH3703" s="203" t="s">
        <v>790</v>
      </c>
      <c r="AI3703" s="186">
        <v>1.48</v>
      </c>
      <c r="AJ3703" s="1012">
        <v>143</v>
      </c>
      <c r="AK3703" s="167">
        <f t="shared" si="528"/>
        <v>0.57983561643835613</v>
      </c>
      <c r="AL3703" s="167">
        <v>0</v>
      </c>
      <c r="AM3703" s="187">
        <f t="shared" si="529"/>
        <v>0.57983561643835613</v>
      </c>
      <c r="AN3703" s="167">
        <f t="shared" si="532"/>
        <v>0.57983561643835613</v>
      </c>
      <c r="AO3703" s="167">
        <v>0</v>
      </c>
      <c r="AP3703" s="167">
        <f t="shared" si="533"/>
        <v>0.57983561643835613</v>
      </c>
      <c r="AQ3703" s="167">
        <f t="shared" si="534"/>
        <v>17.395068493150685</v>
      </c>
      <c r="AR3703" s="193" t="s">
        <v>231</v>
      </c>
      <c r="AS3703" s="194"/>
      <c r="AT3703" s="166" t="s">
        <v>325</v>
      </c>
      <c r="AU3703" s="166" t="s">
        <v>1509</v>
      </c>
      <c r="AV3703" s="679" t="s">
        <v>9584</v>
      </c>
      <c r="AW3703" s="166" t="s">
        <v>234</v>
      </c>
      <c r="AX3703" s="2254"/>
      <c r="AY3703" s="2254"/>
    </row>
    <row r="3704" spans="1:52" s="55" customFormat="1" ht="15.95" customHeight="1" x14ac:dyDescent="0.2">
      <c r="A3704" s="353">
        <v>1182</v>
      </c>
      <c r="B3704" s="354" t="s">
        <v>53</v>
      </c>
      <c r="C3704" s="366" t="s">
        <v>1509</v>
      </c>
      <c r="D3704" s="363" t="s">
        <v>24376</v>
      </c>
      <c r="E3704" s="354" t="s">
        <v>18014</v>
      </c>
      <c r="F3704" s="354" t="s">
        <v>18015</v>
      </c>
      <c r="G3704" s="354" t="s">
        <v>221</v>
      </c>
      <c r="H3704" s="354" t="s">
        <v>219</v>
      </c>
      <c r="I3704" s="354" t="s">
        <v>316</v>
      </c>
      <c r="J3704" s="354" t="s">
        <v>221</v>
      </c>
      <c r="K3704" s="354" t="s">
        <v>9547</v>
      </c>
      <c r="L3704" s="354" t="s">
        <v>221</v>
      </c>
      <c r="M3704" s="354" t="s">
        <v>879</v>
      </c>
      <c r="N3704" s="360">
        <v>5.2</v>
      </c>
      <c r="O3704" s="360">
        <v>2.1</v>
      </c>
      <c r="P3704" s="360">
        <f>N3704*O3704</f>
        <v>10.920000000000002</v>
      </c>
      <c r="Q3704" s="1010"/>
      <c r="R3704" s="505" t="s">
        <v>6373</v>
      </c>
      <c r="S3704" s="505">
        <v>1</v>
      </c>
      <c r="T3704" s="357"/>
      <c r="U3704" s="505">
        <v>0</v>
      </c>
      <c r="V3704" s="357"/>
      <c r="W3704" s="357"/>
      <c r="X3704" s="357"/>
      <c r="Y3704" s="354" t="s">
        <v>318</v>
      </c>
      <c r="Z3704" s="354" t="s">
        <v>24375</v>
      </c>
      <c r="AA3704" s="443" t="s">
        <v>24374</v>
      </c>
      <c r="AB3704" s="354" t="s">
        <v>6011</v>
      </c>
      <c r="AC3704" s="354" t="s">
        <v>18016</v>
      </c>
      <c r="AD3704" s="925" t="s">
        <v>18017</v>
      </c>
      <c r="AE3704" s="354" t="s">
        <v>9531</v>
      </c>
      <c r="AF3704" s="354" t="s">
        <v>24375</v>
      </c>
      <c r="AG3704" s="358" t="s">
        <v>24374</v>
      </c>
      <c r="AH3704" s="443" t="s">
        <v>790</v>
      </c>
      <c r="AI3704" s="360">
        <v>1.48</v>
      </c>
      <c r="AJ3704" s="1010">
        <v>71</v>
      </c>
      <c r="AK3704" s="359">
        <f t="shared" si="528"/>
        <v>0.28789041095890411</v>
      </c>
      <c r="AL3704" s="359">
        <v>0</v>
      </c>
      <c r="AM3704" s="361">
        <f t="shared" si="529"/>
        <v>0.28789041095890411</v>
      </c>
      <c r="AN3704" s="359">
        <f t="shared" si="532"/>
        <v>0.28789041095890411</v>
      </c>
      <c r="AO3704" s="359">
        <v>0</v>
      </c>
      <c r="AP3704" s="359">
        <f t="shared" si="533"/>
        <v>0.28789041095890411</v>
      </c>
      <c r="AQ3704" s="359">
        <f t="shared" si="534"/>
        <v>8.636712328767123</v>
      </c>
      <c r="AR3704" s="362" t="s">
        <v>231</v>
      </c>
      <c r="AS3704" s="363" t="s">
        <v>114</v>
      </c>
      <c r="AT3704" s="354" t="s">
        <v>325</v>
      </c>
      <c r="AU3704" s="354" t="s">
        <v>1509</v>
      </c>
      <c r="AV3704" s="923" t="s">
        <v>9590</v>
      </c>
      <c r="AW3704" s="354" t="s">
        <v>234</v>
      </c>
      <c r="AX3704" s="447" t="s">
        <v>20433</v>
      </c>
      <c r="AY3704" s="2252"/>
      <c r="AZ3704" s="447" t="s">
        <v>20434</v>
      </c>
    </row>
    <row r="3705" spans="1:52" s="1395" customFormat="1" ht="15.95" customHeight="1" x14ac:dyDescent="0.25">
      <c r="A3705" s="353">
        <v>1183</v>
      </c>
      <c r="B3705" s="354" t="s">
        <v>53</v>
      </c>
      <c r="C3705" s="366" t="s">
        <v>1509</v>
      </c>
      <c r="D3705" s="363" t="s">
        <v>19460</v>
      </c>
      <c r="E3705" s="354" t="s">
        <v>16250</v>
      </c>
      <c r="F3705" s="354" t="s">
        <v>16251</v>
      </c>
      <c r="G3705" s="354"/>
      <c r="H3705" s="354" t="s">
        <v>219</v>
      </c>
      <c r="I3705" s="354" t="s">
        <v>316</v>
      </c>
      <c r="J3705" s="354" t="s">
        <v>221</v>
      </c>
      <c r="K3705" s="354" t="s">
        <v>222</v>
      </c>
      <c r="L3705" s="272" t="s">
        <v>221</v>
      </c>
      <c r="M3705" s="272" t="s">
        <v>879</v>
      </c>
      <c r="N3705" s="360">
        <v>6</v>
      </c>
      <c r="O3705" s="360">
        <v>2</v>
      </c>
      <c r="P3705" s="360">
        <v>12</v>
      </c>
      <c r="Q3705" s="1010">
        <v>2</v>
      </c>
      <c r="R3705" s="505"/>
      <c r="S3705" s="505">
        <v>0</v>
      </c>
      <c r="T3705" s="357"/>
      <c r="U3705" s="505">
        <v>0</v>
      </c>
      <c r="V3705" s="357"/>
      <c r="W3705" s="357"/>
      <c r="X3705" s="357"/>
      <c r="Y3705" s="354" t="s">
        <v>1509</v>
      </c>
      <c r="Z3705" s="354" t="s">
        <v>5346</v>
      </c>
      <c r="AA3705" s="358" t="s">
        <v>24377</v>
      </c>
      <c r="AB3705" s="354" t="s">
        <v>6011</v>
      </c>
      <c r="AC3705" s="354" t="s">
        <v>9591</v>
      </c>
      <c r="AD3705" s="1133" t="s">
        <v>9592</v>
      </c>
      <c r="AE3705" s="354" t="s">
        <v>9531</v>
      </c>
      <c r="AF3705" s="354" t="s">
        <v>5346</v>
      </c>
      <c r="AG3705" s="358" t="s">
        <v>24377</v>
      </c>
      <c r="AH3705" s="443" t="s">
        <v>790</v>
      </c>
      <c r="AI3705" s="360">
        <v>1.48</v>
      </c>
      <c r="AJ3705" s="1010">
        <v>88</v>
      </c>
      <c r="AK3705" s="359">
        <f t="shared" si="528"/>
        <v>0.3568219178082192</v>
      </c>
      <c r="AL3705" s="359">
        <v>0</v>
      </c>
      <c r="AM3705" s="361">
        <f t="shared" si="529"/>
        <v>0.3568219178082192</v>
      </c>
      <c r="AN3705" s="359">
        <f t="shared" si="532"/>
        <v>0.3568219178082192</v>
      </c>
      <c r="AO3705" s="359">
        <v>0</v>
      </c>
      <c r="AP3705" s="359">
        <f t="shared" si="533"/>
        <v>0.3568219178082192</v>
      </c>
      <c r="AQ3705" s="359">
        <f>AM3705*30</f>
        <v>10.704657534246577</v>
      </c>
      <c r="AR3705" s="362" t="s">
        <v>231</v>
      </c>
      <c r="AS3705" s="363" t="s">
        <v>431</v>
      </c>
      <c r="AT3705" s="354" t="s">
        <v>325</v>
      </c>
      <c r="AU3705" s="354" t="s">
        <v>1509</v>
      </c>
      <c r="AV3705" s="923" t="s">
        <v>9593</v>
      </c>
      <c r="AW3705" s="354" t="s">
        <v>234</v>
      </c>
      <c r="AX3705" s="447" t="s">
        <v>25392</v>
      </c>
      <c r="AY3705" s="2252"/>
      <c r="AZ3705" s="447" t="s">
        <v>21452</v>
      </c>
    </row>
    <row r="3706" spans="1:52" s="1395" customFormat="1" ht="15.95" customHeight="1" x14ac:dyDescent="0.25">
      <c r="A3706" s="353">
        <v>1184</v>
      </c>
      <c r="B3706" s="354" t="s">
        <v>53</v>
      </c>
      <c r="C3706" s="366" t="s">
        <v>1509</v>
      </c>
      <c r="D3706" s="363" t="s">
        <v>23360</v>
      </c>
      <c r="E3706" s="354" t="s">
        <v>23361</v>
      </c>
      <c r="F3706" s="354" t="s">
        <v>23362</v>
      </c>
      <c r="G3706" s="354" t="s">
        <v>221</v>
      </c>
      <c r="H3706" s="354" t="s">
        <v>219</v>
      </c>
      <c r="I3706" s="354" t="s">
        <v>316</v>
      </c>
      <c r="J3706" s="354" t="s">
        <v>221</v>
      </c>
      <c r="K3706" s="354" t="s">
        <v>484</v>
      </c>
      <c r="L3706" s="354" t="s">
        <v>221</v>
      </c>
      <c r="M3706" s="354" t="s">
        <v>879</v>
      </c>
      <c r="N3706" s="360">
        <v>5</v>
      </c>
      <c r="O3706" s="360">
        <v>2.5</v>
      </c>
      <c r="P3706" s="360">
        <f>O3706*N3706</f>
        <v>12.5</v>
      </c>
      <c r="Q3706" s="1010">
        <v>2</v>
      </c>
      <c r="R3706" s="505" t="s">
        <v>6373</v>
      </c>
      <c r="S3706" s="505">
        <v>0</v>
      </c>
      <c r="T3706" s="357"/>
      <c r="U3706" s="505">
        <v>0</v>
      </c>
      <c r="V3706" s="357"/>
      <c r="W3706" s="357"/>
      <c r="X3706" s="357"/>
      <c r="Y3706" s="354" t="s">
        <v>1509</v>
      </c>
      <c r="Z3706" s="354" t="s">
        <v>9597</v>
      </c>
      <c r="AA3706" s="443" t="s">
        <v>23363</v>
      </c>
      <c r="AB3706" s="354" t="s">
        <v>6011</v>
      </c>
      <c r="AC3706" s="354" t="s">
        <v>23364</v>
      </c>
      <c r="AD3706" s="1152" t="s">
        <v>23365</v>
      </c>
      <c r="AE3706" s="354" t="s">
        <v>9531</v>
      </c>
      <c r="AF3706" s="354" t="s">
        <v>9597</v>
      </c>
      <c r="AG3706" s="443" t="s">
        <v>23363</v>
      </c>
      <c r="AH3706" s="443" t="s">
        <v>790</v>
      </c>
      <c r="AI3706" s="360">
        <v>1.48</v>
      </c>
      <c r="AJ3706" s="1010">
        <v>82</v>
      </c>
      <c r="AK3706" s="359">
        <f>AJ3706*AI3706/365</f>
        <v>0.33249315068493152</v>
      </c>
      <c r="AL3706" s="359">
        <v>0</v>
      </c>
      <c r="AM3706" s="361">
        <f t="shared" si="529"/>
        <v>0.33249315068493152</v>
      </c>
      <c r="AN3706" s="359">
        <f t="shared" ref="AN3706:AN3729" si="535">AK3706</f>
        <v>0.33249315068493152</v>
      </c>
      <c r="AO3706" s="359">
        <v>0</v>
      </c>
      <c r="AP3706" s="359">
        <f t="shared" ref="AP3706:AP3730" si="536">AN3706+AO3706</f>
        <v>0.33249315068493152</v>
      </c>
      <c r="AQ3706" s="359">
        <f>AP3706*30</f>
        <v>9.9747945205479454</v>
      </c>
      <c r="AR3706" s="362" t="s">
        <v>231</v>
      </c>
      <c r="AS3706" s="363" t="s">
        <v>114</v>
      </c>
      <c r="AT3706" s="354" t="s">
        <v>325</v>
      </c>
      <c r="AU3706" s="354" t="s">
        <v>1509</v>
      </c>
      <c r="AV3706" s="923" t="s">
        <v>9600</v>
      </c>
      <c r="AW3706" s="354" t="s">
        <v>234</v>
      </c>
      <c r="AX3706" s="447" t="s">
        <v>23366</v>
      </c>
      <c r="AY3706" s="2252"/>
      <c r="AZ3706" s="447" t="s">
        <v>23367</v>
      </c>
    </row>
    <row r="3707" spans="1:52" s="1395" customFormat="1" ht="15.95" customHeight="1" x14ac:dyDescent="0.25">
      <c r="A3707" s="353">
        <v>1185</v>
      </c>
      <c r="B3707" s="354" t="s">
        <v>53</v>
      </c>
      <c r="C3707" s="366" t="s">
        <v>1509</v>
      </c>
      <c r="D3707" s="363" t="s">
        <v>25954</v>
      </c>
      <c r="E3707" s="354" t="s">
        <v>25955</v>
      </c>
      <c r="F3707" s="354" t="s">
        <v>25956</v>
      </c>
      <c r="G3707" s="354" t="s">
        <v>221</v>
      </c>
      <c r="H3707" s="354" t="s">
        <v>219</v>
      </c>
      <c r="I3707" s="354" t="s">
        <v>220</v>
      </c>
      <c r="J3707" s="354" t="s">
        <v>221</v>
      </c>
      <c r="K3707" s="354" t="s">
        <v>222</v>
      </c>
      <c r="L3707" s="354" t="s">
        <v>221</v>
      </c>
      <c r="M3707" s="354" t="s">
        <v>222</v>
      </c>
      <c r="N3707" s="360">
        <v>25</v>
      </c>
      <c r="O3707" s="360">
        <v>5</v>
      </c>
      <c r="P3707" s="360">
        <f>O3707*N3707</f>
        <v>125</v>
      </c>
      <c r="Q3707" s="1010">
        <v>2</v>
      </c>
      <c r="R3707" s="505"/>
      <c r="S3707" s="505">
        <v>0</v>
      </c>
      <c r="T3707" s="357"/>
      <c r="U3707" s="505">
        <v>1</v>
      </c>
      <c r="V3707" s="357"/>
      <c r="W3707" s="357"/>
      <c r="X3707" s="357"/>
      <c r="Y3707" s="354" t="s">
        <v>1509</v>
      </c>
      <c r="Z3707" s="354" t="s">
        <v>9604</v>
      </c>
      <c r="AA3707" s="443" t="s">
        <v>24378</v>
      </c>
      <c r="AB3707" s="354" t="s">
        <v>6011</v>
      </c>
      <c r="AC3707" s="354" t="s">
        <v>25957</v>
      </c>
      <c r="AD3707" s="354" t="s">
        <v>25958</v>
      </c>
      <c r="AE3707" s="354" t="s">
        <v>9531</v>
      </c>
      <c r="AF3707" s="354" t="s">
        <v>9604</v>
      </c>
      <c r="AG3707" s="443" t="s">
        <v>24378</v>
      </c>
      <c r="AH3707" s="443" t="s">
        <v>790</v>
      </c>
      <c r="AI3707" s="360">
        <v>1.48</v>
      </c>
      <c r="AJ3707" s="1010">
        <v>485</v>
      </c>
      <c r="AK3707" s="359">
        <f>AJ3707*AI3707/365</f>
        <v>1.9665753424657533</v>
      </c>
      <c r="AL3707" s="359">
        <v>0</v>
      </c>
      <c r="AM3707" s="361">
        <f t="shared" si="529"/>
        <v>1.9665753424657533</v>
      </c>
      <c r="AN3707" s="359">
        <f t="shared" si="535"/>
        <v>1.9665753424657533</v>
      </c>
      <c r="AO3707" s="359">
        <v>0</v>
      </c>
      <c r="AP3707" s="359">
        <f t="shared" si="536"/>
        <v>1.9665753424657533</v>
      </c>
      <c r="AQ3707" s="359">
        <f t="shared" si="534"/>
        <v>58.9972602739726</v>
      </c>
      <c r="AR3707" s="362" t="s">
        <v>231</v>
      </c>
      <c r="AS3707" s="363" t="s">
        <v>25959</v>
      </c>
      <c r="AT3707" s="354" t="s">
        <v>325</v>
      </c>
      <c r="AU3707" s="354" t="s">
        <v>1509</v>
      </c>
      <c r="AV3707" s="923" t="s">
        <v>9608</v>
      </c>
      <c r="AW3707" s="354" t="s">
        <v>234</v>
      </c>
      <c r="AX3707" s="447" t="s">
        <v>25960</v>
      </c>
      <c r="AY3707" s="2665"/>
      <c r="AZ3707" s="2408" t="s">
        <v>25961</v>
      </c>
    </row>
    <row r="3708" spans="1:52" s="55" customFormat="1" ht="15.95" customHeight="1" x14ac:dyDescent="0.25">
      <c r="A3708" s="182">
        <v>1186</v>
      </c>
      <c r="B3708" s="166" t="s">
        <v>53</v>
      </c>
      <c r="C3708" s="170" t="s">
        <v>1509</v>
      </c>
      <c r="D3708" s="194" t="s">
        <v>19459</v>
      </c>
      <c r="E3708" s="166" t="s">
        <v>9610</v>
      </c>
      <c r="F3708" s="166" t="s">
        <v>9611</v>
      </c>
      <c r="G3708" s="166"/>
      <c r="H3708" s="166" t="s">
        <v>219</v>
      </c>
      <c r="I3708" s="166" t="s">
        <v>316</v>
      </c>
      <c r="J3708" s="166" t="s">
        <v>221</v>
      </c>
      <c r="K3708" s="166" t="s">
        <v>222</v>
      </c>
      <c r="L3708" s="166" t="s">
        <v>317</v>
      </c>
      <c r="M3708" s="166">
        <v>0</v>
      </c>
      <c r="N3708" s="186">
        <v>2</v>
      </c>
      <c r="O3708" s="186">
        <v>1</v>
      </c>
      <c r="P3708" s="186">
        <v>2</v>
      </c>
      <c r="Q3708" s="1012">
        <v>3</v>
      </c>
      <c r="R3708" s="223"/>
      <c r="S3708" s="223">
        <v>0</v>
      </c>
      <c r="T3708" s="183"/>
      <c r="U3708" s="223">
        <v>0</v>
      </c>
      <c r="V3708" s="183"/>
      <c r="W3708" s="183"/>
      <c r="X3708" s="183"/>
      <c r="Y3708" s="166" t="s">
        <v>1509</v>
      </c>
      <c r="Z3708" s="166" t="s">
        <v>9612</v>
      </c>
      <c r="AA3708" s="203" t="s">
        <v>24379</v>
      </c>
      <c r="AB3708" s="166" t="s">
        <v>9614</v>
      </c>
      <c r="AC3708" s="166" t="s">
        <v>9615</v>
      </c>
      <c r="AD3708" s="166" t="s">
        <v>9616</v>
      </c>
      <c r="AE3708" s="166" t="s">
        <v>4652</v>
      </c>
      <c r="AF3708" s="166" t="s">
        <v>9612</v>
      </c>
      <c r="AG3708" s="165" t="s">
        <v>24379</v>
      </c>
      <c r="AH3708" s="203" t="s">
        <v>790</v>
      </c>
      <c r="AI3708" s="186">
        <v>1.48</v>
      </c>
      <c r="AJ3708" s="1012">
        <v>96</v>
      </c>
      <c r="AK3708" s="167">
        <f t="shared" si="528"/>
        <v>0.38926027397260271</v>
      </c>
      <c r="AL3708" s="167">
        <v>0</v>
      </c>
      <c r="AM3708" s="187">
        <f t="shared" si="529"/>
        <v>0.38926027397260271</v>
      </c>
      <c r="AN3708" s="167">
        <f t="shared" si="535"/>
        <v>0.38926027397260271</v>
      </c>
      <c r="AO3708" s="167">
        <v>0</v>
      </c>
      <c r="AP3708" s="167">
        <f t="shared" si="536"/>
        <v>0.38926027397260271</v>
      </c>
      <c r="AQ3708" s="167">
        <f t="shared" si="534"/>
        <v>11.677808219178081</v>
      </c>
      <c r="AR3708" s="193" t="s">
        <v>231</v>
      </c>
      <c r="AS3708" s="194"/>
      <c r="AT3708" s="166" t="s">
        <v>325</v>
      </c>
      <c r="AU3708" s="166" t="s">
        <v>1509</v>
      </c>
      <c r="AV3708" s="679" t="s">
        <v>9617</v>
      </c>
      <c r="AW3708" s="166" t="s">
        <v>234</v>
      </c>
      <c r="AX3708" s="2254"/>
      <c r="AY3708" s="2254"/>
    </row>
    <row r="3709" spans="1:52" s="55" customFormat="1" ht="15.95" customHeight="1" x14ac:dyDescent="0.25">
      <c r="A3709" s="182">
        <v>1187</v>
      </c>
      <c r="B3709" s="166" t="s">
        <v>53</v>
      </c>
      <c r="C3709" s="170" t="s">
        <v>1509</v>
      </c>
      <c r="D3709" s="194" t="s">
        <v>24428</v>
      </c>
      <c r="E3709" s="166" t="s">
        <v>9619</v>
      </c>
      <c r="F3709" s="166" t="s">
        <v>9620</v>
      </c>
      <c r="G3709" s="166"/>
      <c r="H3709" s="166" t="s">
        <v>732</v>
      </c>
      <c r="I3709" s="166">
        <v>0</v>
      </c>
      <c r="J3709" s="166" t="s">
        <v>317</v>
      </c>
      <c r="K3709" s="166">
        <v>0</v>
      </c>
      <c r="L3709" s="166" t="s">
        <v>317</v>
      </c>
      <c r="M3709" s="166">
        <v>0</v>
      </c>
      <c r="N3709" s="186">
        <v>6</v>
      </c>
      <c r="O3709" s="186">
        <v>2</v>
      </c>
      <c r="P3709" s="186">
        <v>12</v>
      </c>
      <c r="Q3709" s="1012">
        <v>5</v>
      </c>
      <c r="R3709" s="223"/>
      <c r="S3709" s="223">
        <v>0</v>
      </c>
      <c r="T3709" s="183"/>
      <c r="U3709" s="223">
        <v>0</v>
      </c>
      <c r="V3709" s="183"/>
      <c r="W3709" s="183"/>
      <c r="X3709" s="183"/>
      <c r="Y3709" s="166" t="s">
        <v>24171</v>
      </c>
      <c r="Z3709" s="166" t="s">
        <v>24429</v>
      </c>
      <c r="AA3709" s="203" t="s">
        <v>24430</v>
      </c>
      <c r="AB3709" s="166" t="s">
        <v>9623</v>
      </c>
      <c r="AC3709" s="166" t="s">
        <v>9624</v>
      </c>
      <c r="AD3709" s="166" t="s">
        <v>9625</v>
      </c>
      <c r="AE3709" s="166" t="s">
        <v>9626</v>
      </c>
      <c r="AF3709" s="166" t="s">
        <v>24429</v>
      </c>
      <c r="AG3709" s="165" t="s">
        <v>24430</v>
      </c>
      <c r="AH3709" s="203" t="s">
        <v>790</v>
      </c>
      <c r="AI3709" s="186">
        <v>1.48</v>
      </c>
      <c r="AJ3709" s="1012">
        <v>152</v>
      </c>
      <c r="AK3709" s="167">
        <f t="shared" si="528"/>
        <v>0.61632876712328766</v>
      </c>
      <c r="AL3709" s="167">
        <v>0</v>
      </c>
      <c r="AM3709" s="187">
        <f t="shared" si="529"/>
        <v>0.61632876712328766</v>
      </c>
      <c r="AN3709" s="167">
        <f t="shared" si="535"/>
        <v>0.61632876712328766</v>
      </c>
      <c r="AO3709" s="167">
        <v>0</v>
      </c>
      <c r="AP3709" s="167">
        <f t="shared" si="536"/>
        <v>0.61632876712328766</v>
      </c>
      <c r="AQ3709" s="167">
        <f t="shared" si="534"/>
        <v>18.489863013698631</v>
      </c>
      <c r="AR3709" s="193" t="s">
        <v>231</v>
      </c>
      <c r="AS3709" s="194"/>
      <c r="AT3709" s="166" t="s">
        <v>325</v>
      </c>
      <c r="AU3709" s="166" t="s">
        <v>1509</v>
      </c>
      <c r="AV3709" s="679" t="s">
        <v>9627</v>
      </c>
      <c r="AW3709" s="166" t="s">
        <v>234</v>
      </c>
      <c r="AX3709" s="2254"/>
      <c r="AY3709" s="2254"/>
    </row>
    <row r="3710" spans="1:52" s="1395" customFormat="1" ht="15.95" customHeight="1" x14ac:dyDescent="0.25">
      <c r="A3710" s="353">
        <v>1188</v>
      </c>
      <c r="B3710" s="354" t="s">
        <v>53</v>
      </c>
      <c r="C3710" s="366" t="s">
        <v>1509</v>
      </c>
      <c r="D3710" s="363" t="s">
        <v>19458</v>
      </c>
      <c r="E3710" s="354" t="s">
        <v>21633</v>
      </c>
      <c r="F3710" s="354" t="s">
        <v>21634</v>
      </c>
      <c r="G3710" s="354" t="s">
        <v>221</v>
      </c>
      <c r="H3710" s="354" t="s">
        <v>219</v>
      </c>
      <c r="I3710" s="354" t="s">
        <v>316</v>
      </c>
      <c r="J3710" s="354" t="s">
        <v>221</v>
      </c>
      <c r="K3710" s="354" t="s">
        <v>222</v>
      </c>
      <c r="L3710" s="354" t="s">
        <v>221</v>
      </c>
      <c r="M3710" s="354" t="s">
        <v>879</v>
      </c>
      <c r="N3710" s="360">
        <v>6</v>
      </c>
      <c r="O3710" s="360">
        <v>2</v>
      </c>
      <c r="P3710" s="360">
        <f>O3710*N3710</f>
        <v>12</v>
      </c>
      <c r="Q3710" s="1010">
        <v>3</v>
      </c>
      <c r="R3710" s="505"/>
      <c r="S3710" s="505">
        <v>1</v>
      </c>
      <c r="T3710" s="357"/>
      <c r="U3710" s="505">
        <v>0</v>
      </c>
      <c r="V3710" s="357"/>
      <c r="W3710" s="357"/>
      <c r="X3710" s="357"/>
      <c r="Y3710" s="354" t="s">
        <v>1509</v>
      </c>
      <c r="Z3710" s="354" t="s">
        <v>9631</v>
      </c>
      <c r="AA3710" s="443" t="s">
        <v>24390</v>
      </c>
      <c r="AB3710" s="354" t="s">
        <v>9633</v>
      </c>
      <c r="AC3710" s="354" t="s">
        <v>21635</v>
      </c>
      <c r="AD3710" s="1152" t="s">
        <v>21636</v>
      </c>
      <c r="AE3710" s="354" t="s">
        <v>4661</v>
      </c>
      <c r="AF3710" s="354" t="s">
        <v>9631</v>
      </c>
      <c r="AG3710" s="443" t="s">
        <v>24390</v>
      </c>
      <c r="AH3710" s="443" t="s">
        <v>790</v>
      </c>
      <c r="AI3710" s="360">
        <v>1.48</v>
      </c>
      <c r="AJ3710" s="1010">
        <v>87</v>
      </c>
      <c r="AK3710" s="359">
        <f t="shared" si="528"/>
        <v>0.35276712328767118</v>
      </c>
      <c r="AL3710" s="359">
        <v>0</v>
      </c>
      <c r="AM3710" s="361">
        <f t="shared" si="529"/>
        <v>0.35276712328767118</v>
      </c>
      <c r="AN3710" s="359">
        <f t="shared" si="535"/>
        <v>0.35276712328767118</v>
      </c>
      <c r="AO3710" s="359">
        <v>0</v>
      </c>
      <c r="AP3710" s="359">
        <f t="shared" si="536"/>
        <v>0.35276712328767118</v>
      </c>
      <c r="AQ3710" s="359">
        <f>AP3710*30</f>
        <v>10.583013698630136</v>
      </c>
      <c r="AR3710" s="362" t="s">
        <v>231</v>
      </c>
      <c r="AS3710" s="363" t="s">
        <v>114</v>
      </c>
      <c r="AT3710" s="354" t="s">
        <v>325</v>
      </c>
      <c r="AU3710" s="354" t="s">
        <v>1509</v>
      </c>
      <c r="AV3710" s="923" t="s">
        <v>9635</v>
      </c>
      <c r="AW3710" s="354" t="s">
        <v>234</v>
      </c>
      <c r="AX3710" s="447" t="s">
        <v>21637</v>
      </c>
      <c r="AY3710" s="383"/>
      <c r="AZ3710" s="447" t="s">
        <v>21638</v>
      </c>
    </row>
    <row r="3711" spans="1:52" s="1395" customFormat="1" ht="15.95" customHeight="1" x14ac:dyDescent="0.25">
      <c r="A3711" s="353">
        <v>1189</v>
      </c>
      <c r="B3711" s="354" t="s">
        <v>53</v>
      </c>
      <c r="C3711" s="366" t="s">
        <v>1509</v>
      </c>
      <c r="D3711" s="363" t="s">
        <v>19457</v>
      </c>
      <c r="E3711" s="354" t="s">
        <v>20114</v>
      </c>
      <c r="F3711" s="354" t="s">
        <v>20115</v>
      </c>
      <c r="G3711" s="354" t="s">
        <v>221</v>
      </c>
      <c r="H3711" s="354" t="s">
        <v>219</v>
      </c>
      <c r="I3711" s="354" t="s">
        <v>316</v>
      </c>
      <c r="J3711" s="354" t="s">
        <v>221</v>
      </c>
      <c r="K3711" s="354" t="s">
        <v>223</v>
      </c>
      <c r="L3711" s="354" t="s">
        <v>221</v>
      </c>
      <c r="M3711" s="354" t="s">
        <v>7181</v>
      </c>
      <c r="N3711" s="360">
        <v>6</v>
      </c>
      <c r="O3711" s="360">
        <v>2</v>
      </c>
      <c r="P3711" s="360">
        <f>O3711*N3711</f>
        <v>12</v>
      </c>
      <c r="Q3711" s="1010">
        <v>3</v>
      </c>
      <c r="R3711" s="505"/>
      <c r="S3711" s="505">
        <v>0</v>
      </c>
      <c r="T3711" s="357"/>
      <c r="U3711" s="505">
        <v>0</v>
      </c>
      <c r="V3711" s="357"/>
      <c r="W3711" s="357">
        <v>1</v>
      </c>
      <c r="X3711" s="357"/>
      <c r="Y3711" s="354" t="s">
        <v>1509</v>
      </c>
      <c r="Z3711" s="354" t="s">
        <v>9639</v>
      </c>
      <c r="AA3711" s="443" t="s">
        <v>20116</v>
      </c>
      <c r="AB3711" s="354" t="s">
        <v>9633</v>
      </c>
      <c r="AC3711" s="354" t="s">
        <v>20117</v>
      </c>
      <c r="AD3711" s="1152" t="s">
        <v>20121</v>
      </c>
      <c r="AE3711" s="354" t="s">
        <v>4661</v>
      </c>
      <c r="AF3711" s="354" t="s">
        <v>9639</v>
      </c>
      <c r="AG3711" s="358" t="s">
        <v>9640</v>
      </c>
      <c r="AH3711" s="443" t="s">
        <v>790</v>
      </c>
      <c r="AI3711" s="360">
        <v>1.48</v>
      </c>
      <c r="AJ3711" s="1010">
        <v>103</v>
      </c>
      <c r="AK3711" s="359">
        <f t="shared" si="528"/>
        <v>0.41764383561643836</v>
      </c>
      <c r="AL3711" s="359">
        <v>0</v>
      </c>
      <c r="AM3711" s="361">
        <f t="shared" si="529"/>
        <v>0.41764383561643836</v>
      </c>
      <c r="AN3711" s="359">
        <f t="shared" si="535"/>
        <v>0.41764383561643836</v>
      </c>
      <c r="AO3711" s="359">
        <v>0</v>
      </c>
      <c r="AP3711" s="359">
        <f t="shared" si="536"/>
        <v>0.41764383561643836</v>
      </c>
      <c r="AQ3711" s="359">
        <f>AP3711*30</f>
        <v>12.529315068493151</v>
      </c>
      <c r="AR3711" s="362" t="s">
        <v>231</v>
      </c>
      <c r="AS3711" s="363" t="s">
        <v>114</v>
      </c>
      <c r="AT3711" s="354" t="s">
        <v>325</v>
      </c>
      <c r="AU3711" s="354" t="s">
        <v>1509</v>
      </c>
      <c r="AV3711" s="923" t="s">
        <v>9642</v>
      </c>
      <c r="AW3711" s="354" t="s">
        <v>234</v>
      </c>
      <c r="AX3711" s="447" t="s">
        <v>20118</v>
      </c>
      <c r="AY3711" s="383"/>
      <c r="AZ3711" s="447" t="s">
        <v>20120</v>
      </c>
    </row>
    <row r="3712" spans="1:52" s="55" customFormat="1" ht="15.95" customHeight="1" x14ac:dyDescent="0.25">
      <c r="A3712" s="353">
        <v>1190</v>
      </c>
      <c r="B3712" s="354" t="s">
        <v>53</v>
      </c>
      <c r="C3712" s="366" t="s">
        <v>1509</v>
      </c>
      <c r="D3712" s="363" t="s">
        <v>17086</v>
      </c>
      <c r="E3712" s="354" t="s">
        <v>17080</v>
      </c>
      <c r="F3712" s="354" t="s">
        <v>17081</v>
      </c>
      <c r="G3712" s="354" t="s">
        <v>221</v>
      </c>
      <c r="H3712" s="354" t="s">
        <v>219</v>
      </c>
      <c r="I3712" s="354" t="s">
        <v>316</v>
      </c>
      <c r="J3712" s="354" t="s">
        <v>221</v>
      </c>
      <c r="K3712" s="354" t="s">
        <v>7095</v>
      </c>
      <c r="L3712" s="272" t="s">
        <v>221</v>
      </c>
      <c r="M3712" s="272" t="s">
        <v>6617</v>
      </c>
      <c r="N3712" s="360">
        <v>5.5</v>
      </c>
      <c r="O3712" s="360">
        <v>2.5</v>
      </c>
      <c r="P3712" s="360">
        <f>N3712*O3712</f>
        <v>13.75</v>
      </c>
      <c r="Q3712" s="1010">
        <v>2</v>
      </c>
      <c r="R3712" s="505"/>
      <c r="S3712" s="505">
        <v>1</v>
      </c>
      <c r="T3712" s="357"/>
      <c r="U3712" s="505">
        <v>0</v>
      </c>
      <c r="V3712" s="357"/>
      <c r="W3712" s="357"/>
      <c r="X3712" s="357"/>
      <c r="Y3712" s="354" t="s">
        <v>1509</v>
      </c>
      <c r="Z3712" s="354" t="s">
        <v>9643</v>
      </c>
      <c r="AA3712" s="443" t="s">
        <v>24462</v>
      </c>
      <c r="AB3712" s="354" t="s">
        <v>17082</v>
      </c>
      <c r="AC3712" s="354" t="s">
        <v>17083</v>
      </c>
      <c r="AD3712" s="354" t="s">
        <v>17084</v>
      </c>
      <c r="AE3712" s="354" t="s">
        <v>17085</v>
      </c>
      <c r="AF3712" s="354" t="s">
        <v>9643</v>
      </c>
      <c r="AG3712" s="358" t="s">
        <v>24462</v>
      </c>
      <c r="AH3712" s="443" t="s">
        <v>790</v>
      </c>
      <c r="AI3712" s="360">
        <v>1.48</v>
      </c>
      <c r="AJ3712" s="1010">
        <v>155</v>
      </c>
      <c r="AK3712" s="359">
        <f t="shared" si="528"/>
        <v>0.6284931506849315</v>
      </c>
      <c r="AL3712" s="359">
        <v>0</v>
      </c>
      <c r="AM3712" s="361">
        <f t="shared" si="529"/>
        <v>0.6284931506849315</v>
      </c>
      <c r="AN3712" s="359">
        <f t="shared" si="535"/>
        <v>0.6284931506849315</v>
      </c>
      <c r="AO3712" s="359">
        <v>0</v>
      </c>
      <c r="AP3712" s="359">
        <f t="shared" si="536"/>
        <v>0.6284931506849315</v>
      </c>
      <c r="AQ3712" s="359">
        <f>AP3712*30</f>
        <v>18.854794520547944</v>
      </c>
      <c r="AR3712" s="362" t="s">
        <v>231</v>
      </c>
      <c r="AS3712" s="354" t="s">
        <v>431</v>
      </c>
      <c r="AT3712" s="354" t="s">
        <v>325</v>
      </c>
      <c r="AU3712" s="354" t="s">
        <v>1509</v>
      </c>
      <c r="AV3712" s="923" t="s">
        <v>9645</v>
      </c>
      <c r="AW3712" s="166" t="s">
        <v>234</v>
      </c>
      <c r="AX3712" s="2408" t="s">
        <v>20562</v>
      </c>
      <c r="AZ3712" s="447" t="s">
        <v>20119</v>
      </c>
    </row>
    <row r="3713" spans="1:52" s="55" customFormat="1" ht="15.95" customHeight="1" x14ac:dyDescent="0.25">
      <c r="A3713" s="182">
        <v>1191</v>
      </c>
      <c r="B3713" s="166" t="s">
        <v>53</v>
      </c>
      <c r="C3713" s="170" t="s">
        <v>1509</v>
      </c>
      <c r="D3713" s="194" t="s">
        <v>24387</v>
      </c>
      <c r="E3713" s="166" t="s">
        <v>9647</v>
      </c>
      <c r="F3713" s="166" t="s">
        <v>9648</v>
      </c>
      <c r="G3713" s="166"/>
      <c r="H3713" s="166" t="s">
        <v>219</v>
      </c>
      <c r="I3713" s="166" t="s">
        <v>316</v>
      </c>
      <c r="J3713" s="166" t="s">
        <v>221</v>
      </c>
      <c r="K3713" s="166" t="s">
        <v>222</v>
      </c>
      <c r="L3713" s="198" t="s">
        <v>221</v>
      </c>
      <c r="M3713" s="198" t="s">
        <v>879</v>
      </c>
      <c r="N3713" s="186">
        <v>2</v>
      </c>
      <c r="O3713" s="186">
        <v>1</v>
      </c>
      <c r="P3713" s="186">
        <v>2</v>
      </c>
      <c r="Q3713" s="1012">
        <v>2</v>
      </c>
      <c r="R3713" s="223"/>
      <c r="S3713" s="223">
        <v>0</v>
      </c>
      <c r="T3713" s="183"/>
      <c r="U3713" s="223">
        <v>0</v>
      </c>
      <c r="V3713" s="183"/>
      <c r="W3713" s="183"/>
      <c r="X3713" s="183"/>
      <c r="Y3713" s="166" t="s">
        <v>1509</v>
      </c>
      <c r="Z3713" s="166" t="s">
        <v>9649</v>
      </c>
      <c r="AA3713" s="203" t="s">
        <v>24386</v>
      </c>
      <c r="AB3713" s="166" t="s">
        <v>9633</v>
      </c>
      <c r="AC3713" s="166" t="s">
        <v>9651</v>
      </c>
      <c r="AD3713" s="166" t="s">
        <v>9652</v>
      </c>
      <c r="AE3713" s="166" t="s">
        <v>4661</v>
      </c>
      <c r="AF3713" s="166" t="s">
        <v>9649</v>
      </c>
      <c r="AG3713" s="165" t="s">
        <v>24386</v>
      </c>
      <c r="AH3713" s="203" t="s">
        <v>790</v>
      </c>
      <c r="AI3713" s="186">
        <v>1.48</v>
      </c>
      <c r="AJ3713" s="1012">
        <v>182</v>
      </c>
      <c r="AK3713" s="167">
        <f t="shared" si="528"/>
        <v>0.73797260273972609</v>
      </c>
      <c r="AL3713" s="167">
        <v>0</v>
      </c>
      <c r="AM3713" s="187">
        <f t="shared" si="529"/>
        <v>0.73797260273972609</v>
      </c>
      <c r="AN3713" s="167">
        <f t="shared" si="535"/>
        <v>0.73797260273972609</v>
      </c>
      <c r="AO3713" s="167">
        <v>0</v>
      </c>
      <c r="AP3713" s="167">
        <f t="shared" si="536"/>
        <v>0.73797260273972609</v>
      </c>
      <c r="AQ3713" s="167">
        <f t="shared" si="534"/>
        <v>22.139178082191783</v>
      </c>
      <c r="AR3713" s="193" t="s">
        <v>231</v>
      </c>
      <c r="AS3713" s="194" t="s">
        <v>431</v>
      </c>
      <c r="AT3713" s="166" t="s">
        <v>325</v>
      </c>
      <c r="AU3713" s="166" t="s">
        <v>1509</v>
      </c>
      <c r="AV3713" s="679" t="s">
        <v>9653</v>
      </c>
      <c r="AW3713" s="166" t="s">
        <v>234</v>
      </c>
      <c r="AX3713" s="2254"/>
      <c r="AY3713" s="2254"/>
    </row>
    <row r="3714" spans="1:52" s="55" customFormat="1" ht="15.95" customHeight="1" x14ac:dyDescent="0.25">
      <c r="A3714" s="182">
        <v>1192</v>
      </c>
      <c r="B3714" s="166" t="s">
        <v>53</v>
      </c>
      <c r="C3714" s="170" t="s">
        <v>1509</v>
      </c>
      <c r="D3714" s="194" t="s">
        <v>24389</v>
      </c>
      <c r="E3714" s="166" t="s">
        <v>9655</v>
      </c>
      <c r="F3714" s="166" t="s">
        <v>9656</v>
      </c>
      <c r="G3714" s="166"/>
      <c r="H3714" s="166" t="s">
        <v>219</v>
      </c>
      <c r="I3714" s="166" t="s">
        <v>316</v>
      </c>
      <c r="J3714" s="166" t="s">
        <v>221</v>
      </c>
      <c r="K3714" s="166" t="s">
        <v>222</v>
      </c>
      <c r="L3714" s="198" t="s">
        <v>221</v>
      </c>
      <c r="M3714" s="198" t="s">
        <v>879</v>
      </c>
      <c r="N3714" s="186">
        <v>2</v>
      </c>
      <c r="O3714" s="186">
        <v>1</v>
      </c>
      <c r="P3714" s="186">
        <v>2</v>
      </c>
      <c r="Q3714" s="1012">
        <v>4</v>
      </c>
      <c r="R3714" s="223"/>
      <c r="S3714" s="223">
        <v>0</v>
      </c>
      <c r="T3714" s="183"/>
      <c r="U3714" s="223">
        <v>0</v>
      </c>
      <c r="V3714" s="183"/>
      <c r="W3714" s="183"/>
      <c r="X3714" s="183"/>
      <c r="Y3714" s="166" t="s">
        <v>1509</v>
      </c>
      <c r="Z3714" s="166" t="s">
        <v>9657</v>
      </c>
      <c r="AA3714" s="203" t="s">
        <v>24388</v>
      </c>
      <c r="AB3714" s="166" t="s">
        <v>9633</v>
      </c>
      <c r="AC3714" s="166" t="s">
        <v>25256</v>
      </c>
      <c r="AD3714" s="934" t="s">
        <v>25257</v>
      </c>
      <c r="AE3714" s="166" t="s">
        <v>4661</v>
      </c>
      <c r="AF3714" s="166" t="s">
        <v>9657</v>
      </c>
      <c r="AG3714" s="165" t="s">
        <v>24388</v>
      </c>
      <c r="AH3714" s="203" t="s">
        <v>790</v>
      </c>
      <c r="AI3714" s="186">
        <v>1.48</v>
      </c>
      <c r="AJ3714" s="1012">
        <v>74</v>
      </c>
      <c r="AK3714" s="167">
        <f t="shared" si="528"/>
        <v>0.30005479452054795</v>
      </c>
      <c r="AL3714" s="167">
        <v>0</v>
      </c>
      <c r="AM3714" s="187">
        <f t="shared" si="529"/>
        <v>0.30005479452054795</v>
      </c>
      <c r="AN3714" s="167">
        <f t="shared" si="535"/>
        <v>0.30005479452054795</v>
      </c>
      <c r="AO3714" s="167">
        <v>0</v>
      </c>
      <c r="AP3714" s="167">
        <f t="shared" si="536"/>
        <v>0.30005479452054795</v>
      </c>
      <c r="AQ3714" s="167">
        <f t="shared" si="534"/>
        <v>9.0016438356164379</v>
      </c>
      <c r="AR3714" s="193" t="s">
        <v>231</v>
      </c>
      <c r="AS3714" s="194" t="s">
        <v>431</v>
      </c>
      <c r="AT3714" s="166" t="s">
        <v>325</v>
      </c>
      <c r="AU3714" s="166" t="s">
        <v>1509</v>
      </c>
      <c r="AV3714" s="679" t="s">
        <v>9660</v>
      </c>
      <c r="AW3714" s="166" t="s">
        <v>234</v>
      </c>
      <c r="AX3714" s="2254"/>
      <c r="AY3714" s="2254"/>
    </row>
    <row r="3715" spans="1:52" s="55" customFormat="1" ht="15.95" customHeight="1" x14ac:dyDescent="0.25">
      <c r="A3715" s="709">
        <v>1193</v>
      </c>
      <c r="B3715" s="434" t="s">
        <v>53</v>
      </c>
      <c r="C3715" s="834" t="s">
        <v>1509</v>
      </c>
      <c r="D3715" s="433" t="s">
        <v>19471</v>
      </c>
      <c r="E3715" s="434" t="s">
        <v>9662</v>
      </c>
      <c r="F3715" s="434" t="s">
        <v>9663</v>
      </c>
      <c r="G3715" s="434"/>
      <c r="H3715" s="434" t="s">
        <v>219</v>
      </c>
      <c r="I3715" s="434" t="s">
        <v>316</v>
      </c>
      <c r="J3715" s="434" t="s">
        <v>221</v>
      </c>
      <c r="K3715" s="434" t="s">
        <v>222</v>
      </c>
      <c r="L3715" s="434" t="s">
        <v>317</v>
      </c>
      <c r="M3715" s="434">
        <v>0</v>
      </c>
      <c r="N3715" s="513">
        <v>3</v>
      </c>
      <c r="O3715" s="513">
        <v>6</v>
      </c>
      <c r="P3715" s="513">
        <v>18</v>
      </c>
      <c r="Q3715" s="711">
        <v>2</v>
      </c>
      <c r="R3715" s="436"/>
      <c r="S3715" s="436">
        <v>0</v>
      </c>
      <c r="T3715" s="712"/>
      <c r="U3715" s="436">
        <v>0</v>
      </c>
      <c r="V3715" s="712"/>
      <c r="W3715" s="712"/>
      <c r="X3715" s="712"/>
      <c r="Y3715" s="434" t="s">
        <v>1509</v>
      </c>
      <c r="Z3715" s="434" t="s">
        <v>9664</v>
      </c>
      <c r="AA3715" s="438" t="s">
        <v>9665</v>
      </c>
      <c r="AB3715" s="434" t="s">
        <v>9633</v>
      </c>
      <c r="AC3715" s="434" t="s">
        <v>9666</v>
      </c>
      <c r="AD3715" s="2483" t="s">
        <v>18826</v>
      </c>
      <c r="AE3715" s="434" t="s">
        <v>4661</v>
      </c>
      <c r="AF3715" s="434" t="s">
        <v>9664</v>
      </c>
      <c r="AG3715" s="438" t="s">
        <v>9665</v>
      </c>
      <c r="AH3715" s="437" t="s">
        <v>790</v>
      </c>
      <c r="AI3715" s="513">
        <v>1.48</v>
      </c>
      <c r="AJ3715" s="711">
        <v>127</v>
      </c>
      <c r="AK3715" s="511">
        <f t="shared" si="528"/>
        <v>0.51495890410958911</v>
      </c>
      <c r="AL3715" s="511">
        <v>0</v>
      </c>
      <c r="AM3715" s="514">
        <f t="shared" si="529"/>
        <v>0.51495890410958911</v>
      </c>
      <c r="AN3715" s="511">
        <f t="shared" si="535"/>
        <v>0.51495890410958911</v>
      </c>
      <c r="AO3715" s="511">
        <v>0</v>
      </c>
      <c r="AP3715" s="511">
        <f t="shared" si="536"/>
        <v>0.51495890410958911</v>
      </c>
      <c r="AQ3715" s="511">
        <f t="shared" si="534"/>
        <v>15.448767123287674</v>
      </c>
      <c r="AR3715" s="432" t="s">
        <v>231</v>
      </c>
      <c r="AS3715" s="433" t="s">
        <v>114</v>
      </c>
      <c r="AT3715" s="434" t="s">
        <v>325</v>
      </c>
      <c r="AU3715" s="434" t="s">
        <v>1509</v>
      </c>
      <c r="AV3715" s="943" t="s">
        <v>9668</v>
      </c>
      <c r="AW3715" s="434" t="s">
        <v>23710</v>
      </c>
      <c r="AX3715" s="434" t="s">
        <v>23711</v>
      </c>
      <c r="AY3715" s="2254"/>
    </row>
    <row r="3716" spans="1:52" s="1395" customFormat="1" ht="15.95" customHeight="1" x14ac:dyDescent="0.25">
      <c r="A3716" s="353">
        <v>1194</v>
      </c>
      <c r="B3716" s="354" t="s">
        <v>53</v>
      </c>
      <c r="C3716" s="366" t="s">
        <v>1509</v>
      </c>
      <c r="D3716" s="363" t="s">
        <v>20040</v>
      </c>
      <c r="E3716" s="354" t="s">
        <v>20041</v>
      </c>
      <c r="F3716" s="354" t="s">
        <v>20042</v>
      </c>
      <c r="G3716" s="354" t="s">
        <v>221</v>
      </c>
      <c r="H3716" s="354" t="s">
        <v>219</v>
      </c>
      <c r="I3716" s="354" t="s">
        <v>220</v>
      </c>
      <c r="J3716" s="354" t="s">
        <v>221</v>
      </c>
      <c r="K3716" s="354" t="s">
        <v>222</v>
      </c>
      <c r="L3716" s="272" t="s">
        <v>221</v>
      </c>
      <c r="M3716" s="272" t="s">
        <v>222</v>
      </c>
      <c r="N3716" s="360">
        <v>15</v>
      </c>
      <c r="O3716" s="360">
        <v>11</v>
      </c>
      <c r="P3716" s="360">
        <f>O3716*N3716</f>
        <v>165</v>
      </c>
      <c r="Q3716" s="1010">
        <v>1</v>
      </c>
      <c r="R3716" s="505"/>
      <c r="S3716" s="505">
        <v>2</v>
      </c>
      <c r="T3716" s="357"/>
      <c r="U3716" s="505">
        <v>1</v>
      </c>
      <c r="V3716" s="357"/>
      <c r="W3716" s="357"/>
      <c r="X3716" s="357"/>
      <c r="Y3716" s="354" t="s">
        <v>1509</v>
      </c>
      <c r="Z3716" s="354" t="s">
        <v>20043</v>
      </c>
      <c r="AA3716" s="443" t="s">
        <v>24391</v>
      </c>
      <c r="AB3716" s="354" t="s">
        <v>9633</v>
      </c>
      <c r="AC3716" s="354" t="s">
        <v>9674</v>
      </c>
      <c r="AD3716" s="1152" t="s">
        <v>20044</v>
      </c>
      <c r="AE3716" s="354" t="s">
        <v>4661</v>
      </c>
      <c r="AF3716" s="354" t="s">
        <v>20045</v>
      </c>
      <c r="AG3716" s="358" t="s">
        <v>24391</v>
      </c>
      <c r="AH3716" s="443" t="s">
        <v>790</v>
      </c>
      <c r="AI3716" s="360">
        <v>1.48</v>
      </c>
      <c r="AJ3716" s="1010">
        <v>540</v>
      </c>
      <c r="AK3716" s="359">
        <f t="shared" si="528"/>
        <v>2.1895890410958905</v>
      </c>
      <c r="AL3716" s="359">
        <v>0</v>
      </c>
      <c r="AM3716" s="361">
        <f t="shared" si="529"/>
        <v>2.1895890410958905</v>
      </c>
      <c r="AN3716" s="359">
        <f t="shared" si="535"/>
        <v>2.1895890410958905</v>
      </c>
      <c r="AO3716" s="359">
        <v>0</v>
      </c>
      <c r="AP3716" s="359">
        <f t="shared" si="536"/>
        <v>2.1895890410958905</v>
      </c>
      <c r="AQ3716" s="359">
        <f>AP3716*30</f>
        <v>65.68767123287671</v>
      </c>
      <c r="AR3716" s="362" t="s">
        <v>231</v>
      </c>
      <c r="AS3716" s="363" t="s">
        <v>431</v>
      </c>
      <c r="AT3716" s="354" t="s">
        <v>325</v>
      </c>
      <c r="AU3716" s="354" t="s">
        <v>1509</v>
      </c>
      <c r="AV3716" s="923" t="s">
        <v>9676</v>
      </c>
      <c r="AW3716" s="354" t="s">
        <v>234</v>
      </c>
      <c r="AX3716" s="447" t="s">
        <v>20046</v>
      </c>
      <c r="AY3716" s="2252"/>
      <c r="AZ3716" s="2408" t="s">
        <v>20047</v>
      </c>
    </row>
    <row r="3717" spans="1:52" s="55" customFormat="1" ht="15.95" customHeight="1" x14ac:dyDescent="0.25">
      <c r="A3717" s="709">
        <v>1195</v>
      </c>
      <c r="B3717" s="434" t="s">
        <v>53</v>
      </c>
      <c r="C3717" s="834" t="s">
        <v>1509</v>
      </c>
      <c r="D3717" s="433" t="s">
        <v>19456</v>
      </c>
      <c r="E3717" s="434" t="s">
        <v>9678</v>
      </c>
      <c r="F3717" s="434" t="s">
        <v>9679</v>
      </c>
      <c r="G3717" s="434"/>
      <c r="H3717" s="434" t="s">
        <v>219</v>
      </c>
      <c r="I3717" s="434" t="s">
        <v>316</v>
      </c>
      <c r="J3717" s="434" t="s">
        <v>221</v>
      </c>
      <c r="K3717" s="434" t="s">
        <v>7140</v>
      </c>
      <c r="L3717" s="434" t="s">
        <v>317</v>
      </c>
      <c r="M3717" s="434">
        <v>0</v>
      </c>
      <c r="N3717" s="513">
        <v>2.5</v>
      </c>
      <c r="O3717" s="513">
        <v>1.2</v>
      </c>
      <c r="P3717" s="513">
        <v>3</v>
      </c>
      <c r="Q3717" s="711">
        <v>2</v>
      </c>
      <c r="R3717" s="436"/>
      <c r="S3717" s="436">
        <v>0</v>
      </c>
      <c r="T3717" s="712"/>
      <c r="U3717" s="436">
        <v>0</v>
      </c>
      <c r="V3717" s="712"/>
      <c r="W3717" s="712"/>
      <c r="X3717" s="712"/>
      <c r="Y3717" s="434" t="s">
        <v>1509</v>
      </c>
      <c r="Z3717" s="434" t="s">
        <v>9680</v>
      </c>
      <c r="AA3717" s="437" t="s">
        <v>9681</v>
      </c>
      <c r="AB3717" s="434" t="s">
        <v>9633</v>
      </c>
      <c r="AC3717" s="434" t="s">
        <v>9682</v>
      </c>
      <c r="AD3717" s="434" t="s">
        <v>9683</v>
      </c>
      <c r="AE3717" s="434" t="s">
        <v>4661</v>
      </c>
      <c r="AF3717" s="434" t="s">
        <v>9680</v>
      </c>
      <c r="AG3717" s="438" t="s">
        <v>9681</v>
      </c>
      <c r="AH3717" s="437" t="s">
        <v>790</v>
      </c>
      <c r="AI3717" s="513">
        <v>1.48</v>
      </c>
      <c r="AJ3717" s="711">
        <v>55</v>
      </c>
      <c r="AK3717" s="511">
        <f t="shared" si="528"/>
        <v>0.22301369863013701</v>
      </c>
      <c r="AL3717" s="511">
        <v>0</v>
      </c>
      <c r="AM3717" s="514">
        <f t="shared" si="529"/>
        <v>0.22301369863013701</v>
      </c>
      <c r="AN3717" s="511">
        <f t="shared" si="535"/>
        <v>0.22301369863013701</v>
      </c>
      <c r="AO3717" s="511">
        <v>0</v>
      </c>
      <c r="AP3717" s="511">
        <f t="shared" si="536"/>
        <v>0.22301369863013701</v>
      </c>
      <c r="AQ3717" s="511">
        <f t="shared" si="534"/>
        <v>6.6904109589041099</v>
      </c>
      <c r="AR3717" s="432" t="s">
        <v>231</v>
      </c>
      <c r="AS3717" s="433"/>
      <c r="AT3717" s="434" t="s">
        <v>325</v>
      </c>
      <c r="AU3717" s="434" t="s">
        <v>1509</v>
      </c>
      <c r="AV3717" s="943" t="s">
        <v>9684</v>
      </c>
      <c r="AW3717" s="434" t="s">
        <v>18131</v>
      </c>
      <c r="AX3717" s="434" t="s">
        <v>23708</v>
      </c>
      <c r="AY3717" s="2254"/>
    </row>
    <row r="3718" spans="1:52" s="55" customFormat="1" ht="15.95" customHeight="1" x14ac:dyDescent="0.25">
      <c r="A3718" s="182">
        <v>1196</v>
      </c>
      <c r="B3718" s="166" t="s">
        <v>53</v>
      </c>
      <c r="C3718" s="170" t="s">
        <v>1509</v>
      </c>
      <c r="D3718" s="194" t="s">
        <v>24393</v>
      </c>
      <c r="E3718" s="166" t="s">
        <v>9686</v>
      </c>
      <c r="F3718" s="166" t="s">
        <v>9687</v>
      </c>
      <c r="G3718" s="166"/>
      <c r="H3718" s="166" t="s">
        <v>219</v>
      </c>
      <c r="I3718" s="166" t="s">
        <v>316</v>
      </c>
      <c r="J3718" s="166" t="s">
        <v>221</v>
      </c>
      <c r="K3718" s="166" t="s">
        <v>484</v>
      </c>
      <c r="L3718" s="166" t="s">
        <v>317</v>
      </c>
      <c r="M3718" s="166">
        <v>0</v>
      </c>
      <c r="N3718" s="186">
        <v>14</v>
      </c>
      <c r="O3718" s="186">
        <v>10</v>
      </c>
      <c r="P3718" s="186">
        <v>140</v>
      </c>
      <c r="Q3718" s="1012">
        <v>4</v>
      </c>
      <c r="R3718" s="223"/>
      <c r="S3718" s="223">
        <v>0</v>
      </c>
      <c r="T3718" s="183"/>
      <c r="U3718" s="223">
        <v>0</v>
      </c>
      <c r="V3718" s="183"/>
      <c r="W3718" s="183"/>
      <c r="X3718" s="183"/>
      <c r="Y3718" s="166" t="s">
        <v>1509</v>
      </c>
      <c r="Z3718" s="166" t="s">
        <v>9688</v>
      </c>
      <c r="AA3718" s="203" t="s">
        <v>24392</v>
      </c>
      <c r="AB3718" s="166" t="s">
        <v>9633</v>
      </c>
      <c r="AC3718" s="166" t="s">
        <v>9690</v>
      </c>
      <c r="AD3718" s="1150" t="s">
        <v>25258</v>
      </c>
      <c r="AE3718" s="354" t="s">
        <v>4661</v>
      </c>
      <c r="AF3718" s="166" t="s">
        <v>9688</v>
      </c>
      <c r="AG3718" s="165" t="s">
        <v>24392</v>
      </c>
      <c r="AH3718" s="203" t="s">
        <v>790</v>
      </c>
      <c r="AI3718" s="186">
        <v>1.48</v>
      </c>
      <c r="AJ3718" s="1012">
        <v>489</v>
      </c>
      <c r="AK3718" s="167">
        <f t="shared" si="528"/>
        <v>1.9827945205479454</v>
      </c>
      <c r="AL3718" s="167">
        <v>0</v>
      </c>
      <c r="AM3718" s="187">
        <f t="shared" si="529"/>
        <v>1.9827945205479454</v>
      </c>
      <c r="AN3718" s="167">
        <f t="shared" si="535"/>
        <v>1.9827945205479454</v>
      </c>
      <c r="AO3718" s="167">
        <v>0</v>
      </c>
      <c r="AP3718" s="167">
        <f t="shared" si="536"/>
        <v>1.9827945205479454</v>
      </c>
      <c r="AQ3718" s="167">
        <f t="shared" si="534"/>
        <v>59.483835616438363</v>
      </c>
      <c r="AR3718" s="193" t="s">
        <v>231</v>
      </c>
      <c r="AS3718" s="194"/>
      <c r="AT3718" s="166" t="s">
        <v>325</v>
      </c>
      <c r="AU3718" s="166" t="s">
        <v>1509</v>
      </c>
      <c r="AV3718" s="679" t="s">
        <v>9691</v>
      </c>
      <c r="AW3718" s="166" t="s">
        <v>234</v>
      </c>
      <c r="AX3718" s="2254"/>
      <c r="AY3718" s="2254"/>
    </row>
    <row r="3719" spans="1:52" s="55" customFormat="1" ht="15.95" customHeight="1" x14ac:dyDescent="0.25">
      <c r="A3719" s="353">
        <v>1197</v>
      </c>
      <c r="B3719" s="354" t="s">
        <v>53</v>
      </c>
      <c r="C3719" s="366" t="s">
        <v>1509</v>
      </c>
      <c r="D3719" s="363" t="s">
        <v>18467</v>
      </c>
      <c r="E3719" s="354" t="s">
        <v>18468</v>
      </c>
      <c r="F3719" s="354" t="s">
        <v>18469</v>
      </c>
      <c r="G3719" s="354" t="s">
        <v>221</v>
      </c>
      <c r="H3719" s="354" t="s">
        <v>219</v>
      </c>
      <c r="I3719" s="354" t="s">
        <v>316</v>
      </c>
      <c r="J3719" s="354" t="s">
        <v>221</v>
      </c>
      <c r="K3719" s="354" t="s">
        <v>7095</v>
      </c>
      <c r="L3719" s="354" t="s">
        <v>221</v>
      </c>
      <c r="M3719" s="354" t="s">
        <v>7181</v>
      </c>
      <c r="N3719" s="360">
        <v>4.2</v>
      </c>
      <c r="O3719" s="360">
        <v>2</v>
      </c>
      <c r="P3719" s="360">
        <f>O3719*N3719</f>
        <v>8.4</v>
      </c>
      <c r="Q3719" s="1010">
        <v>2</v>
      </c>
      <c r="R3719" s="505"/>
      <c r="S3719" s="505">
        <v>0</v>
      </c>
      <c r="T3719" s="357"/>
      <c r="U3719" s="505">
        <v>0</v>
      </c>
      <c r="V3719" s="357"/>
      <c r="W3719" s="357">
        <v>1</v>
      </c>
      <c r="X3719" s="357"/>
      <c r="Y3719" s="354" t="s">
        <v>1509</v>
      </c>
      <c r="Z3719" s="354" t="s">
        <v>789</v>
      </c>
      <c r="AA3719" s="443" t="s">
        <v>24395</v>
      </c>
      <c r="AB3719" s="354" t="s">
        <v>9633</v>
      </c>
      <c r="AC3719" s="354" t="s">
        <v>9697</v>
      </c>
      <c r="AD3719" s="1152" t="s">
        <v>18470</v>
      </c>
      <c r="AE3719" s="354" t="s">
        <v>4661</v>
      </c>
      <c r="AF3719" s="354" t="s">
        <v>789</v>
      </c>
      <c r="AG3719" s="358" t="s">
        <v>24395</v>
      </c>
      <c r="AH3719" s="443" t="s">
        <v>790</v>
      </c>
      <c r="AI3719" s="360">
        <v>1.48</v>
      </c>
      <c r="AJ3719" s="1010">
        <v>61</v>
      </c>
      <c r="AK3719" s="359">
        <f t="shared" si="528"/>
        <v>0.24734246575342467</v>
      </c>
      <c r="AL3719" s="359">
        <v>0</v>
      </c>
      <c r="AM3719" s="361">
        <f t="shared" si="529"/>
        <v>0.24734246575342467</v>
      </c>
      <c r="AN3719" s="359">
        <f t="shared" si="535"/>
        <v>0.24734246575342467</v>
      </c>
      <c r="AO3719" s="359">
        <v>0</v>
      </c>
      <c r="AP3719" s="359">
        <f t="shared" si="536"/>
        <v>0.24734246575342467</v>
      </c>
      <c r="AQ3719" s="359">
        <f>AP3719*30</f>
        <v>7.4202739726027396</v>
      </c>
      <c r="AR3719" s="362" t="s">
        <v>231</v>
      </c>
      <c r="AS3719" s="363" t="s">
        <v>114</v>
      </c>
      <c r="AT3719" s="354" t="s">
        <v>325</v>
      </c>
      <c r="AU3719" s="354" t="s">
        <v>1509</v>
      </c>
      <c r="AV3719" s="923" t="s">
        <v>9698</v>
      </c>
      <c r="AW3719" s="354" t="s">
        <v>234</v>
      </c>
      <c r="AX3719" s="447" t="s">
        <v>18471</v>
      </c>
      <c r="AY3719" s="2254"/>
      <c r="AZ3719" s="2408" t="s">
        <v>18472</v>
      </c>
    </row>
    <row r="3720" spans="1:52" s="1395" customFormat="1" ht="15.95" customHeight="1" x14ac:dyDescent="0.25">
      <c r="A3720" s="353">
        <v>1198</v>
      </c>
      <c r="B3720" s="354" t="s">
        <v>53</v>
      </c>
      <c r="C3720" s="366" t="s">
        <v>1509</v>
      </c>
      <c r="D3720" s="363" t="s">
        <v>21693</v>
      </c>
      <c r="E3720" s="354" t="s">
        <v>21694</v>
      </c>
      <c r="F3720" s="354" t="s">
        <v>21695</v>
      </c>
      <c r="G3720" s="354" t="s">
        <v>221</v>
      </c>
      <c r="H3720" s="354" t="s">
        <v>219</v>
      </c>
      <c r="I3720" s="354" t="s">
        <v>316</v>
      </c>
      <c r="J3720" s="354" t="s">
        <v>221</v>
      </c>
      <c r="K3720" s="354" t="s">
        <v>7140</v>
      </c>
      <c r="L3720" s="354" t="s">
        <v>221</v>
      </c>
      <c r="M3720" s="354" t="s">
        <v>879</v>
      </c>
      <c r="N3720" s="360">
        <v>4.2</v>
      </c>
      <c r="O3720" s="360">
        <v>2.2000000000000002</v>
      </c>
      <c r="P3720" s="360">
        <f>O3720*N3720</f>
        <v>9.240000000000002</v>
      </c>
      <c r="Q3720" s="1010">
        <v>2</v>
      </c>
      <c r="R3720" s="505"/>
      <c r="S3720" s="505">
        <v>1</v>
      </c>
      <c r="T3720" s="357"/>
      <c r="U3720" s="505">
        <v>0</v>
      </c>
      <c r="V3720" s="357"/>
      <c r="W3720" s="357"/>
      <c r="X3720" s="357"/>
      <c r="Y3720" s="354" t="s">
        <v>1509</v>
      </c>
      <c r="Z3720" s="354" t="s">
        <v>24394</v>
      </c>
      <c r="AA3720" s="443" t="s">
        <v>21698</v>
      </c>
      <c r="AB3720" s="354" t="s">
        <v>9633</v>
      </c>
      <c r="AC3720" s="354" t="s">
        <v>21696</v>
      </c>
      <c r="AD3720" s="271" t="s">
        <v>21697</v>
      </c>
      <c r="AE3720" s="354" t="s">
        <v>4661</v>
      </c>
      <c r="AF3720" s="354" t="s">
        <v>24394</v>
      </c>
      <c r="AG3720" s="443" t="s">
        <v>21698</v>
      </c>
      <c r="AH3720" s="443" t="s">
        <v>790</v>
      </c>
      <c r="AI3720" s="360">
        <v>1.48</v>
      </c>
      <c r="AJ3720" s="1010">
        <v>46</v>
      </c>
      <c r="AK3720" s="359">
        <f t="shared" si="528"/>
        <v>0.18652054794520548</v>
      </c>
      <c r="AL3720" s="359">
        <v>0</v>
      </c>
      <c r="AM3720" s="361">
        <f t="shared" si="529"/>
        <v>0.18652054794520548</v>
      </c>
      <c r="AN3720" s="359">
        <f t="shared" si="535"/>
        <v>0.18652054794520548</v>
      </c>
      <c r="AO3720" s="359">
        <v>0</v>
      </c>
      <c r="AP3720" s="359">
        <f t="shared" si="536"/>
        <v>0.18652054794520548</v>
      </c>
      <c r="AQ3720" s="359">
        <f>AP3720*30</f>
        <v>5.5956164383561644</v>
      </c>
      <c r="AR3720" s="362" t="s">
        <v>231</v>
      </c>
      <c r="AS3720" s="363" t="s">
        <v>114</v>
      </c>
      <c r="AT3720" s="354" t="s">
        <v>325</v>
      </c>
      <c r="AU3720" s="354" t="s">
        <v>1509</v>
      </c>
      <c r="AV3720" s="923" t="s">
        <v>9704</v>
      </c>
      <c r="AW3720" s="354" t="s">
        <v>234</v>
      </c>
      <c r="AX3720" s="447" t="s">
        <v>21699</v>
      </c>
      <c r="AY3720" s="2252"/>
      <c r="AZ3720" s="2408" t="s">
        <v>21700</v>
      </c>
    </row>
    <row r="3721" spans="1:52" s="55" customFormat="1" ht="15.95" customHeight="1" x14ac:dyDescent="0.25">
      <c r="A3721" s="182">
        <v>1199</v>
      </c>
      <c r="B3721" s="166" t="s">
        <v>53</v>
      </c>
      <c r="C3721" s="170" t="s">
        <v>1509</v>
      </c>
      <c r="D3721" s="194" t="s">
        <v>24397</v>
      </c>
      <c r="E3721" s="166" t="s">
        <v>9706</v>
      </c>
      <c r="F3721" s="166" t="s">
        <v>9707</v>
      </c>
      <c r="G3721" s="166"/>
      <c r="H3721" s="166" t="s">
        <v>219</v>
      </c>
      <c r="I3721" s="166" t="s">
        <v>316</v>
      </c>
      <c r="J3721" s="166" t="s">
        <v>221</v>
      </c>
      <c r="K3721" s="166" t="s">
        <v>484</v>
      </c>
      <c r="L3721" s="166" t="s">
        <v>317</v>
      </c>
      <c r="M3721" s="166">
        <v>0</v>
      </c>
      <c r="N3721" s="186">
        <v>5</v>
      </c>
      <c r="O3721" s="186">
        <v>5</v>
      </c>
      <c r="P3721" s="186">
        <v>25</v>
      </c>
      <c r="Q3721" s="1012">
        <v>2</v>
      </c>
      <c r="R3721" s="223"/>
      <c r="S3721" s="223">
        <v>0</v>
      </c>
      <c r="T3721" s="183"/>
      <c r="U3721" s="223">
        <v>0</v>
      </c>
      <c r="V3721" s="183"/>
      <c r="W3721" s="183"/>
      <c r="X3721" s="183"/>
      <c r="Y3721" s="166" t="s">
        <v>1509</v>
      </c>
      <c r="Z3721" s="166" t="s">
        <v>24398</v>
      </c>
      <c r="AA3721" s="203" t="s">
        <v>24396</v>
      </c>
      <c r="AB3721" s="166" t="s">
        <v>9633</v>
      </c>
      <c r="AC3721" s="166" t="s">
        <v>9710</v>
      </c>
      <c r="AD3721" s="673" t="s">
        <v>9711</v>
      </c>
      <c r="AE3721" s="166" t="s">
        <v>4661</v>
      </c>
      <c r="AF3721" s="166" t="s">
        <v>24398</v>
      </c>
      <c r="AG3721" s="165" t="s">
        <v>24396</v>
      </c>
      <c r="AH3721" s="203" t="s">
        <v>790</v>
      </c>
      <c r="AI3721" s="186">
        <v>1.48</v>
      </c>
      <c r="AJ3721" s="1012">
        <v>64</v>
      </c>
      <c r="AK3721" s="167">
        <f t="shared" si="528"/>
        <v>0.25950684931506851</v>
      </c>
      <c r="AL3721" s="167">
        <v>0</v>
      </c>
      <c r="AM3721" s="187">
        <f t="shared" si="529"/>
        <v>0.25950684931506851</v>
      </c>
      <c r="AN3721" s="167">
        <f t="shared" si="535"/>
        <v>0.25950684931506851</v>
      </c>
      <c r="AO3721" s="167">
        <v>0</v>
      </c>
      <c r="AP3721" s="167">
        <f t="shared" si="536"/>
        <v>0.25950684931506851</v>
      </c>
      <c r="AQ3721" s="167">
        <f t="shared" si="534"/>
        <v>7.7852054794520553</v>
      </c>
      <c r="AR3721" s="193" t="s">
        <v>231</v>
      </c>
      <c r="AS3721" s="194"/>
      <c r="AT3721" s="166" t="s">
        <v>325</v>
      </c>
      <c r="AU3721" s="166" t="s">
        <v>1509</v>
      </c>
      <c r="AV3721" s="679" t="s">
        <v>9712</v>
      </c>
      <c r="AW3721" s="166" t="s">
        <v>234</v>
      </c>
      <c r="AX3721" s="2254"/>
      <c r="AY3721" s="2254"/>
    </row>
    <row r="3722" spans="1:52" s="55" customFormat="1" ht="15.95" customHeight="1" x14ac:dyDescent="0.25">
      <c r="A3722" s="182">
        <v>1200</v>
      </c>
      <c r="B3722" s="166" t="s">
        <v>53</v>
      </c>
      <c r="C3722" s="170" t="s">
        <v>1509</v>
      </c>
      <c r="D3722" s="194" t="s">
        <v>24399</v>
      </c>
      <c r="E3722" s="166" t="s">
        <v>9714</v>
      </c>
      <c r="F3722" s="166" t="s">
        <v>9715</v>
      </c>
      <c r="G3722" s="166"/>
      <c r="H3722" s="166" t="s">
        <v>732</v>
      </c>
      <c r="I3722" s="166">
        <v>0</v>
      </c>
      <c r="J3722" s="166" t="s">
        <v>221</v>
      </c>
      <c r="K3722" s="673" t="s">
        <v>222</v>
      </c>
      <c r="L3722" s="166" t="s">
        <v>221</v>
      </c>
      <c r="M3722" s="673" t="s">
        <v>222</v>
      </c>
      <c r="N3722" s="186">
        <v>5</v>
      </c>
      <c r="O3722" s="186">
        <v>2</v>
      </c>
      <c r="P3722" s="186">
        <v>10</v>
      </c>
      <c r="Q3722" s="1012"/>
      <c r="R3722" s="223"/>
      <c r="S3722" s="223">
        <v>0</v>
      </c>
      <c r="T3722" s="183"/>
      <c r="U3722" s="223">
        <v>1</v>
      </c>
      <c r="V3722" s="183"/>
      <c r="W3722" s="183"/>
      <c r="X3722" s="183"/>
      <c r="Y3722" s="166" t="s">
        <v>1509</v>
      </c>
      <c r="Z3722" s="166" t="s">
        <v>9716</v>
      </c>
      <c r="AA3722" s="203" t="s">
        <v>24400</v>
      </c>
      <c r="AB3722" s="166" t="s">
        <v>9633</v>
      </c>
      <c r="AC3722" s="166" t="s">
        <v>9718</v>
      </c>
      <c r="AD3722" s="1150" t="s">
        <v>25259</v>
      </c>
      <c r="AE3722" s="166" t="s">
        <v>4661</v>
      </c>
      <c r="AF3722" s="166" t="s">
        <v>9716</v>
      </c>
      <c r="AG3722" s="165" t="s">
        <v>24400</v>
      </c>
      <c r="AH3722" s="203" t="s">
        <v>790</v>
      </c>
      <c r="AI3722" s="186">
        <v>1.48</v>
      </c>
      <c r="AJ3722" s="1012">
        <v>343</v>
      </c>
      <c r="AK3722" s="167">
        <f t="shared" si="528"/>
        <v>1.3907945205479453</v>
      </c>
      <c r="AL3722" s="167">
        <v>0</v>
      </c>
      <c r="AM3722" s="187">
        <f t="shared" si="529"/>
        <v>1.3907945205479453</v>
      </c>
      <c r="AN3722" s="167">
        <f t="shared" si="535"/>
        <v>1.3907945205479453</v>
      </c>
      <c r="AO3722" s="167">
        <v>0</v>
      </c>
      <c r="AP3722" s="167">
        <f t="shared" si="536"/>
        <v>1.3907945205479453</v>
      </c>
      <c r="AQ3722" s="167">
        <f t="shared" si="534"/>
        <v>41.723835616438357</v>
      </c>
      <c r="AR3722" s="193" t="s">
        <v>231</v>
      </c>
      <c r="AS3722" s="194" t="s">
        <v>431</v>
      </c>
      <c r="AT3722" s="166" t="s">
        <v>325</v>
      </c>
      <c r="AU3722" s="166" t="s">
        <v>1509</v>
      </c>
      <c r="AV3722" s="679" t="s">
        <v>9719</v>
      </c>
      <c r="AW3722" s="166" t="s">
        <v>234</v>
      </c>
      <c r="AX3722" s="2254"/>
      <c r="AY3722" s="2254"/>
    </row>
    <row r="3723" spans="1:52" s="1395" customFormat="1" ht="15.95" customHeight="1" x14ac:dyDescent="0.25">
      <c r="A3723" s="353">
        <v>1201</v>
      </c>
      <c r="B3723" s="354" t="s">
        <v>53</v>
      </c>
      <c r="C3723" s="366" t="s">
        <v>1509</v>
      </c>
      <c r="D3723" s="363" t="s">
        <v>16553</v>
      </c>
      <c r="E3723" s="354" t="s">
        <v>16554</v>
      </c>
      <c r="F3723" s="354" t="s">
        <v>16555</v>
      </c>
      <c r="G3723" s="354"/>
      <c r="H3723" s="354" t="s">
        <v>219</v>
      </c>
      <c r="I3723" s="354" t="s">
        <v>316</v>
      </c>
      <c r="J3723" s="354" t="s">
        <v>221</v>
      </c>
      <c r="K3723" s="354" t="s">
        <v>16556</v>
      </c>
      <c r="L3723" s="354" t="s">
        <v>221</v>
      </c>
      <c r="M3723" s="354" t="s">
        <v>9103</v>
      </c>
      <c r="N3723" s="360">
        <v>5.8</v>
      </c>
      <c r="O3723" s="360">
        <v>2.1</v>
      </c>
      <c r="P3723" s="360">
        <v>12.18</v>
      </c>
      <c r="Q3723" s="1010">
        <v>3</v>
      </c>
      <c r="R3723" s="505"/>
      <c r="S3723" s="505">
        <v>0</v>
      </c>
      <c r="T3723" s="357"/>
      <c r="U3723" s="505">
        <v>1</v>
      </c>
      <c r="V3723" s="357"/>
      <c r="W3723" s="357"/>
      <c r="X3723" s="357"/>
      <c r="Y3723" s="354" t="s">
        <v>1509</v>
      </c>
      <c r="Z3723" s="354" t="s">
        <v>9720</v>
      </c>
      <c r="AA3723" s="443" t="s">
        <v>24401</v>
      </c>
      <c r="AB3723" s="354" t="s">
        <v>9633</v>
      </c>
      <c r="AC3723" s="354" t="s">
        <v>16560</v>
      </c>
      <c r="AD3723" s="1152" t="s">
        <v>16558</v>
      </c>
      <c r="AE3723" s="354" t="s">
        <v>4661</v>
      </c>
      <c r="AF3723" s="354" t="s">
        <v>9720</v>
      </c>
      <c r="AG3723" s="358" t="s">
        <v>24401</v>
      </c>
      <c r="AH3723" s="443" t="s">
        <v>790</v>
      </c>
      <c r="AI3723" s="360">
        <v>1.48</v>
      </c>
      <c r="AJ3723" s="1010">
        <v>125</v>
      </c>
      <c r="AK3723" s="359">
        <f t="shared" ref="AK3723:AK3730" si="537">AJ3723*AI3723/365</f>
        <v>0.50684931506849318</v>
      </c>
      <c r="AL3723" s="359">
        <v>0</v>
      </c>
      <c r="AM3723" s="361">
        <f t="shared" ref="AM3723:AM3730" si="538">SUBTOTAL(9,AK3723:AL3723)</f>
        <v>0.50684931506849318</v>
      </c>
      <c r="AN3723" s="359">
        <f t="shared" si="535"/>
        <v>0.50684931506849318</v>
      </c>
      <c r="AO3723" s="359">
        <v>0</v>
      </c>
      <c r="AP3723" s="359">
        <f t="shared" si="536"/>
        <v>0.50684931506849318</v>
      </c>
      <c r="AQ3723" s="359">
        <f>AP3723*30</f>
        <v>15.205479452054796</v>
      </c>
      <c r="AR3723" s="362" t="s">
        <v>231</v>
      </c>
      <c r="AS3723" s="354" t="s">
        <v>114</v>
      </c>
      <c r="AT3723" s="354" t="s">
        <v>325</v>
      </c>
      <c r="AU3723" s="354" t="s">
        <v>1509</v>
      </c>
      <c r="AV3723" s="923" t="s">
        <v>9721</v>
      </c>
      <c r="AW3723" s="354" t="s">
        <v>234</v>
      </c>
      <c r="AX3723" s="447" t="s">
        <v>20441</v>
      </c>
      <c r="AY3723" s="2252"/>
      <c r="AZ3723" s="447" t="s">
        <v>18825</v>
      </c>
    </row>
    <row r="3724" spans="1:52" s="55" customFormat="1" ht="15.95" customHeight="1" x14ac:dyDescent="0.25">
      <c r="A3724" s="182">
        <v>1202</v>
      </c>
      <c r="B3724" s="166" t="s">
        <v>53</v>
      </c>
      <c r="C3724" s="170" t="s">
        <v>1509</v>
      </c>
      <c r="D3724" s="194" t="s">
        <v>24402</v>
      </c>
      <c r="E3724" s="166" t="s">
        <v>9723</v>
      </c>
      <c r="F3724" s="166" t="s">
        <v>9724</v>
      </c>
      <c r="G3724" s="166"/>
      <c r="H3724" s="166" t="s">
        <v>219</v>
      </c>
      <c r="I3724" s="166" t="s">
        <v>316</v>
      </c>
      <c r="J3724" s="166" t="s">
        <v>317</v>
      </c>
      <c r="K3724" s="166">
        <v>0</v>
      </c>
      <c r="L3724" s="166" t="s">
        <v>317</v>
      </c>
      <c r="M3724" s="166">
        <v>0</v>
      </c>
      <c r="N3724" s="186">
        <v>9</v>
      </c>
      <c r="O3724" s="186">
        <v>1.5</v>
      </c>
      <c r="P3724" s="186">
        <v>13.5</v>
      </c>
      <c r="Q3724" s="1012"/>
      <c r="R3724" s="223" t="s">
        <v>9725</v>
      </c>
      <c r="S3724" s="223">
        <v>1</v>
      </c>
      <c r="T3724" s="183"/>
      <c r="U3724" s="223">
        <v>0</v>
      </c>
      <c r="V3724" s="183"/>
      <c r="W3724" s="183"/>
      <c r="X3724" s="183"/>
      <c r="Y3724" s="166" t="s">
        <v>1509</v>
      </c>
      <c r="Z3724" s="166" t="s">
        <v>24403</v>
      </c>
      <c r="AA3724" s="203" t="s">
        <v>24404</v>
      </c>
      <c r="AB3724" s="166" t="s">
        <v>9633</v>
      </c>
      <c r="AC3724" s="166" t="s">
        <v>9728</v>
      </c>
      <c r="AD3724" s="934" t="s">
        <v>25260</v>
      </c>
      <c r="AE3724" s="166" t="s">
        <v>4661</v>
      </c>
      <c r="AF3724" s="166" t="s">
        <v>9726</v>
      </c>
      <c r="AG3724" s="165" t="s">
        <v>24404</v>
      </c>
      <c r="AH3724" s="203" t="s">
        <v>790</v>
      </c>
      <c r="AI3724" s="186">
        <v>1.48</v>
      </c>
      <c r="AJ3724" s="1012">
        <v>78</v>
      </c>
      <c r="AK3724" s="167">
        <f t="shared" si="537"/>
        <v>0.31627397260273971</v>
      </c>
      <c r="AL3724" s="167">
        <v>0</v>
      </c>
      <c r="AM3724" s="187">
        <f t="shared" si="538"/>
        <v>0.31627397260273971</v>
      </c>
      <c r="AN3724" s="167">
        <f t="shared" si="535"/>
        <v>0.31627397260273971</v>
      </c>
      <c r="AO3724" s="167">
        <v>0</v>
      </c>
      <c r="AP3724" s="167">
        <f t="shared" si="536"/>
        <v>0.31627397260273971</v>
      </c>
      <c r="AQ3724" s="167">
        <f t="shared" si="534"/>
        <v>9.4882191780821916</v>
      </c>
      <c r="AR3724" s="193" t="s">
        <v>231</v>
      </c>
      <c r="AS3724" s="194"/>
      <c r="AT3724" s="166" t="s">
        <v>325</v>
      </c>
      <c r="AU3724" s="166" t="s">
        <v>1509</v>
      </c>
      <c r="AV3724" s="679" t="s">
        <v>9729</v>
      </c>
      <c r="AW3724" s="166" t="s">
        <v>234</v>
      </c>
      <c r="AX3724" s="2254"/>
      <c r="AY3724" s="2254"/>
    </row>
    <row r="3725" spans="1:52" s="1395" customFormat="1" ht="15.95" customHeight="1" x14ac:dyDescent="0.25">
      <c r="A3725" s="353">
        <v>1203</v>
      </c>
      <c r="B3725" s="354" t="s">
        <v>53</v>
      </c>
      <c r="C3725" s="366" t="s">
        <v>1509</v>
      </c>
      <c r="D3725" s="363" t="s">
        <v>22448</v>
      </c>
      <c r="E3725" s="354" t="s">
        <v>22449</v>
      </c>
      <c r="F3725" s="354" t="s">
        <v>22450</v>
      </c>
      <c r="G3725" s="354" t="s">
        <v>221</v>
      </c>
      <c r="H3725" s="354" t="s">
        <v>219</v>
      </c>
      <c r="I3725" s="354" t="s">
        <v>220</v>
      </c>
      <c r="J3725" s="354" t="s">
        <v>221</v>
      </c>
      <c r="K3725" s="354" t="s">
        <v>222</v>
      </c>
      <c r="L3725" s="354" t="s">
        <v>317</v>
      </c>
      <c r="M3725" s="354">
        <v>0</v>
      </c>
      <c r="N3725" s="360">
        <v>6.85</v>
      </c>
      <c r="O3725" s="360">
        <v>4.5999999999999996</v>
      </c>
      <c r="P3725" s="360">
        <f>O3725*N3725</f>
        <v>31.509999999999994</v>
      </c>
      <c r="Q3725" s="1010">
        <v>0</v>
      </c>
      <c r="R3725" s="505"/>
      <c r="S3725" s="505">
        <v>0</v>
      </c>
      <c r="T3725" s="357"/>
      <c r="U3725" s="505">
        <v>1</v>
      </c>
      <c r="V3725" s="357"/>
      <c r="W3725" s="357"/>
      <c r="X3725" s="357"/>
      <c r="Y3725" s="354" t="s">
        <v>1509</v>
      </c>
      <c r="Z3725" s="354" t="s">
        <v>22451</v>
      </c>
      <c r="AA3725" s="443" t="s">
        <v>22452</v>
      </c>
      <c r="AB3725" s="354" t="s">
        <v>9633</v>
      </c>
      <c r="AC3725" s="354" t="s">
        <v>9734</v>
      </c>
      <c r="AD3725" s="354" t="s">
        <v>9735</v>
      </c>
      <c r="AE3725" s="354" t="s">
        <v>4661</v>
      </c>
      <c r="AF3725" s="354" t="s">
        <v>22451</v>
      </c>
      <c r="AG3725" s="443" t="s">
        <v>22452</v>
      </c>
      <c r="AH3725" s="443" t="s">
        <v>790</v>
      </c>
      <c r="AI3725" s="360">
        <v>1.48</v>
      </c>
      <c r="AJ3725" s="1010">
        <v>180</v>
      </c>
      <c r="AK3725" s="359">
        <f t="shared" si="537"/>
        <v>0.72986301369863005</v>
      </c>
      <c r="AL3725" s="359">
        <v>0</v>
      </c>
      <c r="AM3725" s="361">
        <f t="shared" si="538"/>
        <v>0.72986301369863005</v>
      </c>
      <c r="AN3725" s="359">
        <f t="shared" si="535"/>
        <v>0.72986301369863005</v>
      </c>
      <c r="AO3725" s="359">
        <v>0</v>
      </c>
      <c r="AP3725" s="359">
        <f t="shared" si="536"/>
        <v>0.72986301369863005</v>
      </c>
      <c r="AQ3725" s="359">
        <f>AP3725*30</f>
        <v>21.895890410958902</v>
      </c>
      <c r="AR3725" s="362" t="s">
        <v>231</v>
      </c>
      <c r="AS3725" s="363" t="s">
        <v>16247</v>
      </c>
      <c r="AT3725" s="354" t="s">
        <v>325</v>
      </c>
      <c r="AU3725" s="354" t="s">
        <v>1509</v>
      </c>
      <c r="AV3725" s="923" t="s">
        <v>9736</v>
      </c>
      <c r="AW3725" s="354" t="s">
        <v>234</v>
      </c>
      <c r="AX3725" s="447" t="s">
        <v>22453</v>
      </c>
      <c r="AY3725" s="2252"/>
      <c r="AZ3725" s="447" t="s">
        <v>22454</v>
      </c>
    </row>
    <row r="3726" spans="1:52" s="55" customFormat="1" ht="15.95" customHeight="1" x14ac:dyDescent="0.25">
      <c r="A3726" s="182">
        <v>1204</v>
      </c>
      <c r="B3726" s="166" t="s">
        <v>53</v>
      </c>
      <c r="C3726" s="170" t="s">
        <v>1509</v>
      </c>
      <c r="D3726" s="194" t="s">
        <v>24407</v>
      </c>
      <c r="E3726" s="166" t="s">
        <v>9738</v>
      </c>
      <c r="F3726" s="166" t="s">
        <v>9739</v>
      </c>
      <c r="G3726" s="166"/>
      <c r="H3726" s="166" t="s">
        <v>219</v>
      </c>
      <c r="I3726" s="166" t="s">
        <v>316</v>
      </c>
      <c r="J3726" s="166" t="s">
        <v>221</v>
      </c>
      <c r="K3726" s="166" t="s">
        <v>484</v>
      </c>
      <c r="L3726" s="166" t="s">
        <v>317</v>
      </c>
      <c r="M3726" s="166">
        <v>0</v>
      </c>
      <c r="N3726" s="186">
        <v>10</v>
      </c>
      <c r="O3726" s="186">
        <v>10</v>
      </c>
      <c r="P3726" s="186">
        <v>100</v>
      </c>
      <c r="Q3726" s="1012">
        <v>2</v>
      </c>
      <c r="R3726" s="223"/>
      <c r="S3726" s="223">
        <v>0</v>
      </c>
      <c r="T3726" s="183"/>
      <c r="U3726" s="223">
        <v>0</v>
      </c>
      <c r="V3726" s="183"/>
      <c r="W3726" s="183"/>
      <c r="X3726" s="183"/>
      <c r="Y3726" s="166" t="s">
        <v>1509</v>
      </c>
      <c r="Z3726" s="166" t="s">
        <v>24406</v>
      </c>
      <c r="AA3726" s="165" t="s">
        <v>24405</v>
      </c>
      <c r="AB3726" s="166" t="s">
        <v>9633</v>
      </c>
      <c r="AC3726" s="166" t="s">
        <v>9742</v>
      </c>
      <c r="AD3726" s="1150" t="s">
        <v>25261</v>
      </c>
      <c r="AE3726" s="166" t="s">
        <v>4661</v>
      </c>
      <c r="AF3726" s="166" t="s">
        <v>24406</v>
      </c>
      <c r="AG3726" s="165" t="s">
        <v>24405</v>
      </c>
      <c r="AH3726" s="203" t="s">
        <v>790</v>
      </c>
      <c r="AI3726" s="186">
        <v>1.48</v>
      </c>
      <c r="AJ3726" s="1012">
        <v>92</v>
      </c>
      <c r="AK3726" s="167">
        <f t="shared" si="537"/>
        <v>0.37304109589041096</v>
      </c>
      <c r="AL3726" s="167">
        <v>0</v>
      </c>
      <c r="AM3726" s="187">
        <f t="shared" si="538"/>
        <v>0.37304109589041096</v>
      </c>
      <c r="AN3726" s="167">
        <f t="shared" si="535"/>
        <v>0.37304109589041096</v>
      </c>
      <c r="AO3726" s="167">
        <v>0</v>
      </c>
      <c r="AP3726" s="167">
        <f t="shared" si="536"/>
        <v>0.37304109589041096</v>
      </c>
      <c r="AQ3726" s="167">
        <f t="shared" si="534"/>
        <v>11.191232876712329</v>
      </c>
      <c r="AR3726" s="193" t="s">
        <v>231</v>
      </c>
      <c r="AS3726" s="194"/>
      <c r="AT3726" s="166" t="s">
        <v>325</v>
      </c>
      <c r="AU3726" s="166" t="s">
        <v>1509</v>
      </c>
      <c r="AV3726" s="679" t="s">
        <v>9743</v>
      </c>
      <c r="AW3726" s="166" t="s">
        <v>234</v>
      </c>
      <c r="AX3726" s="2254"/>
      <c r="AY3726" s="2254"/>
    </row>
    <row r="3727" spans="1:52" s="55" customFormat="1" ht="15.95" customHeight="1" x14ac:dyDescent="0.25">
      <c r="A3727" s="182">
        <v>1205</v>
      </c>
      <c r="B3727" s="166" t="s">
        <v>53</v>
      </c>
      <c r="C3727" s="170" t="s">
        <v>1509</v>
      </c>
      <c r="D3727" s="194" t="s">
        <v>24410</v>
      </c>
      <c r="E3727" s="166" t="s">
        <v>9745</v>
      </c>
      <c r="F3727" s="166" t="s">
        <v>9746</v>
      </c>
      <c r="G3727" s="166"/>
      <c r="H3727" s="166" t="s">
        <v>219</v>
      </c>
      <c r="I3727" s="166" t="s">
        <v>316</v>
      </c>
      <c r="J3727" s="166" t="s">
        <v>221</v>
      </c>
      <c r="K3727" s="166" t="s">
        <v>484</v>
      </c>
      <c r="L3727" s="166" t="s">
        <v>317</v>
      </c>
      <c r="M3727" s="166">
        <v>0</v>
      </c>
      <c r="N3727" s="186">
        <v>15</v>
      </c>
      <c r="O3727" s="186">
        <v>15</v>
      </c>
      <c r="P3727" s="186">
        <v>225</v>
      </c>
      <c r="Q3727" s="1012">
        <v>2</v>
      </c>
      <c r="R3727" s="223"/>
      <c r="S3727" s="223">
        <v>0</v>
      </c>
      <c r="T3727" s="183"/>
      <c r="U3727" s="223">
        <v>0</v>
      </c>
      <c r="V3727" s="183"/>
      <c r="W3727" s="183"/>
      <c r="X3727" s="183"/>
      <c r="Y3727" s="166" t="s">
        <v>1509</v>
      </c>
      <c r="Z3727" s="166" t="s">
        <v>24409</v>
      </c>
      <c r="AA3727" s="203" t="s">
        <v>24408</v>
      </c>
      <c r="AB3727" s="166" t="s">
        <v>9633</v>
      </c>
      <c r="AC3727" s="166" t="s">
        <v>9749</v>
      </c>
      <c r="AD3727" s="166" t="s">
        <v>9750</v>
      </c>
      <c r="AE3727" s="166" t="s">
        <v>4661</v>
      </c>
      <c r="AF3727" s="166" t="s">
        <v>24409</v>
      </c>
      <c r="AG3727" s="165" t="s">
        <v>24408</v>
      </c>
      <c r="AH3727" s="203" t="s">
        <v>790</v>
      </c>
      <c r="AI3727" s="186">
        <v>1.48</v>
      </c>
      <c r="AJ3727" s="1012">
        <v>421</v>
      </c>
      <c r="AK3727" s="167">
        <f t="shared" si="537"/>
        <v>1.707068493150685</v>
      </c>
      <c r="AL3727" s="167">
        <v>0</v>
      </c>
      <c r="AM3727" s="187">
        <f t="shared" si="538"/>
        <v>1.707068493150685</v>
      </c>
      <c r="AN3727" s="167">
        <f t="shared" si="535"/>
        <v>1.707068493150685</v>
      </c>
      <c r="AO3727" s="167">
        <v>0</v>
      </c>
      <c r="AP3727" s="167">
        <f t="shared" si="536"/>
        <v>1.707068493150685</v>
      </c>
      <c r="AQ3727" s="167">
        <f t="shared" si="534"/>
        <v>51.212054794520547</v>
      </c>
      <c r="AR3727" s="193" t="s">
        <v>231</v>
      </c>
      <c r="AS3727" s="194"/>
      <c r="AT3727" s="166" t="s">
        <v>325</v>
      </c>
      <c r="AU3727" s="166" t="s">
        <v>1509</v>
      </c>
      <c r="AV3727" s="679" t="s">
        <v>9751</v>
      </c>
      <c r="AW3727" s="166" t="s">
        <v>234</v>
      </c>
      <c r="AX3727" s="2254"/>
      <c r="AY3727" s="2254"/>
    </row>
    <row r="3728" spans="1:52" s="55" customFormat="1" ht="15.95" customHeight="1" x14ac:dyDescent="0.25">
      <c r="A3728" s="353">
        <v>1206</v>
      </c>
      <c r="B3728" s="354" t="s">
        <v>53</v>
      </c>
      <c r="C3728" s="366" t="s">
        <v>1509</v>
      </c>
      <c r="D3728" s="363" t="s">
        <v>17913</v>
      </c>
      <c r="E3728" s="354" t="s">
        <v>17914</v>
      </c>
      <c r="F3728" s="354" t="s">
        <v>17915</v>
      </c>
      <c r="G3728" s="354" t="s">
        <v>221</v>
      </c>
      <c r="H3728" s="354" t="s">
        <v>219</v>
      </c>
      <c r="I3728" s="354" t="s">
        <v>316</v>
      </c>
      <c r="J3728" s="354" t="s">
        <v>221</v>
      </c>
      <c r="K3728" s="354" t="s">
        <v>7095</v>
      </c>
      <c r="L3728" s="354" t="s">
        <v>221</v>
      </c>
      <c r="M3728" s="354" t="s">
        <v>7181</v>
      </c>
      <c r="N3728" s="360">
        <v>3.3</v>
      </c>
      <c r="O3728" s="360">
        <v>2.2000000000000002</v>
      </c>
      <c r="P3728" s="360">
        <f>O3728*N3728</f>
        <v>7.26</v>
      </c>
      <c r="Q3728" s="1010">
        <v>1</v>
      </c>
      <c r="R3728" s="505"/>
      <c r="S3728" s="505">
        <v>0</v>
      </c>
      <c r="T3728" s="357"/>
      <c r="U3728" s="505">
        <v>0</v>
      </c>
      <c r="V3728" s="357"/>
      <c r="W3728" s="357"/>
      <c r="X3728" s="357"/>
      <c r="Y3728" s="354" t="s">
        <v>1509</v>
      </c>
      <c r="Z3728" s="354" t="s">
        <v>9755</v>
      </c>
      <c r="AA3728" s="443" t="s">
        <v>24411</v>
      </c>
      <c r="AB3728" s="354" t="s">
        <v>9633</v>
      </c>
      <c r="AC3728" s="354" t="s">
        <v>9757</v>
      </c>
      <c r="AD3728" s="1152" t="s">
        <v>9758</v>
      </c>
      <c r="AE3728" s="354" t="s">
        <v>4661</v>
      </c>
      <c r="AF3728" s="354" t="s">
        <v>9755</v>
      </c>
      <c r="AG3728" s="358" t="s">
        <v>24411</v>
      </c>
      <c r="AH3728" s="443" t="s">
        <v>790</v>
      </c>
      <c r="AI3728" s="360">
        <v>1.48</v>
      </c>
      <c r="AJ3728" s="1010">
        <v>31</v>
      </c>
      <c r="AK3728" s="359">
        <f t="shared" si="537"/>
        <v>0.12569863013698632</v>
      </c>
      <c r="AL3728" s="359">
        <v>0</v>
      </c>
      <c r="AM3728" s="361">
        <f t="shared" si="538"/>
        <v>0.12569863013698632</v>
      </c>
      <c r="AN3728" s="359">
        <f t="shared" si="535"/>
        <v>0.12569863013698632</v>
      </c>
      <c r="AO3728" s="359">
        <v>0</v>
      </c>
      <c r="AP3728" s="359">
        <f t="shared" si="536"/>
        <v>0.12569863013698632</v>
      </c>
      <c r="AQ3728" s="359">
        <f>AP3728*30</f>
        <v>3.7709589041095897</v>
      </c>
      <c r="AR3728" s="362" t="s">
        <v>231</v>
      </c>
      <c r="AS3728" s="363" t="s">
        <v>114</v>
      </c>
      <c r="AT3728" s="354" t="s">
        <v>325</v>
      </c>
      <c r="AU3728" s="354" t="s">
        <v>1509</v>
      </c>
      <c r="AV3728" s="923" t="s">
        <v>9759</v>
      </c>
      <c r="AW3728" s="354" t="s">
        <v>234</v>
      </c>
      <c r="AX3728" s="447" t="s">
        <v>20442</v>
      </c>
      <c r="AY3728" s="2252"/>
      <c r="AZ3728" s="2408" t="s">
        <v>20435</v>
      </c>
    </row>
    <row r="3729" spans="1:65" s="55" customFormat="1" ht="15.95" customHeight="1" x14ac:dyDescent="0.25">
      <c r="A3729" s="182">
        <v>1207</v>
      </c>
      <c r="B3729" s="166" t="s">
        <v>53</v>
      </c>
      <c r="C3729" s="170" t="s">
        <v>1509</v>
      </c>
      <c r="D3729" s="194" t="s">
        <v>24413</v>
      </c>
      <c r="E3729" s="166" t="s">
        <v>9761</v>
      </c>
      <c r="F3729" s="166" t="s">
        <v>9762</v>
      </c>
      <c r="G3729" s="166"/>
      <c r="H3729" s="166" t="s">
        <v>732</v>
      </c>
      <c r="I3729" s="166">
        <v>0</v>
      </c>
      <c r="J3729" s="166" t="s">
        <v>317</v>
      </c>
      <c r="K3729" s="166">
        <v>0</v>
      </c>
      <c r="L3729" s="166" t="s">
        <v>317</v>
      </c>
      <c r="M3729" s="166">
        <v>0</v>
      </c>
      <c r="N3729" s="186">
        <v>6</v>
      </c>
      <c r="O3729" s="186">
        <v>2</v>
      </c>
      <c r="P3729" s="186">
        <v>12</v>
      </c>
      <c r="Q3729" s="1012">
        <v>2</v>
      </c>
      <c r="R3729" s="223"/>
      <c r="S3729" s="223">
        <v>0</v>
      </c>
      <c r="T3729" s="183"/>
      <c r="U3729" s="223">
        <v>0</v>
      </c>
      <c r="V3729" s="183"/>
      <c r="W3729" s="183"/>
      <c r="X3729" s="183"/>
      <c r="Y3729" s="166" t="s">
        <v>1509</v>
      </c>
      <c r="Z3729" s="166" t="s">
        <v>9763</v>
      </c>
      <c r="AA3729" s="203" t="s">
        <v>24412</v>
      </c>
      <c r="AB3729" s="166" t="s">
        <v>9633</v>
      </c>
      <c r="AC3729" s="166" t="s">
        <v>9765</v>
      </c>
      <c r="AD3729" s="1150" t="s">
        <v>25262</v>
      </c>
      <c r="AE3729" s="166" t="s">
        <v>4661</v>
      </c>
      <c r="AF3729" s="166" t="s">
        <v>9763</v>
      </c>
      <c r="AG3729" s="165" t="s">
        <v>24412</v>
      </c>
      <c r="AH3729" s="203" t="s">
        <v>790</v>
      </c>
      <c r="AI3729" s="186">
        <v>1.48</v>
      </c>
      <c r="AJ3729" s="1012">
        <v>209</v>
      </c>
      <c r="AK3729" s="167">
        <f t="shared" si="537"/>
        <v>0.84745205479452057</v>
      </c>
      <c r="AL3729" s="167">
        <v>0</v>
      </c>
      <c r="AM3729" s="187">
        <f t="shared" si="538"/>
        <v>0.84745205479452057</v>
      </c>
      <c r="AN3729" s="167">
        <f t="shared" si="535"/>
        <v>0.84745205479452057</v>
      </c>
      <c r="AO3729" s="167">
        <v>0</v>
      </c>
      <c r="AP3729" s="167">
        <f t="shared" si="536"/>
        <v>0.84745205479452057</v>
      </c>
      <c r="AQ3729" s="167">
        <f t="shared" si="534"/>
        <v>25.423561643835619</v>
      </c>
      <c r="AR3729" s="193" t="s">
        <v>231</v>
      </c>
      <c r="AS3729" s="194"/>
      <c r="AT3729" s="166" t="s">
        <v>325</v>
      </c>
      <c r="AU3729" s="166" t="s">
        <v>1509</v>
      </c>
      <c r="AV3729" s="679" t="s">
        <v>9766</v>
      </c>
      <c r="AW3729" s="166" t="s">
        <v>234</v>
      </c>
      <c r="AX3729" s="2254"/>
      <c r="AY3729" s="2254"/>
    </row>
    <row r="3730" spans="1:65" s="1395" customFormat="1" ht="15.95" customHeight="1" x14ac:dyDescent="0.2">
      <c r="A3730" s="353">
        <v>1208</v>
      </c>
      <c r="B3730" s="354" t="s">
        <v>53</v>
      </c>
      <c r="C3730" s="366" t="s">
        <v>1509</v>
      </c>
      <c r="D3730" s="363" t="s">
        <v>24415</v>
      </c>
      <c r="E3730" s="354" t="s">
        <v>9768</v>
      </c>
      <c r="F3730" s="354" t="s">
        <v>9769</v>
      </c>
      <c r="G3730" s="354"/>
      <c r="H3730" s="354" t="s">
        <v>732</v>
      </c>
      <c r="I3730" s="354">
        <v>0</v>
      </c>
      <c r="J3730" s="354" t="s">
        <v>221</v>
      </c>
      <c r="K3730" s="925" t="s">
        <v>222</v>
      </c>
      <c r="L3730" s="354" t="s">
        <v>221</v>
      </c>
      <c r="M3730" s="925" t="s">
        <v>222</v>
      </c>
      <c r="N3730" s="360">
        <v>6</v>
      </c>
      <c r="O3730" s="360">
        <v>2</v>
      </c>
      <c r="P3730" s="360">
        <v>12</v>
      </c>
      <c r="Q3730" s="1010">
        <v>6</v>
      </c>
      <c r="R3730" s="505"/>
      <c r="S3730" s="505">
        <v>0</v>
      </c>
      <c r="T3730" s="357"/>
      <c r="U3730" s="505">
        <v>0</v>
      </c>
      <c r="V3730" s="357"/>
      <c r="W3730" s="357"/>
      <c r="X3730" s="357"/>
      <c r="Y3730" s="354" t="s">
        <v>1509</v>
      </c>
      <c r="Z3730" s="354" t="s">
        <v>9770</v>
      </c>
      <c r="AA3730" s="443" t="s">
        <v>24414</v>
      </c>
      <c r="AB3730" s="354" t="s">
        <v>9633</v>
      </c>
      <c r="AC3730" s="354" t="s">
        <v>9772</v>
      </c>
      <c r="AD3730" s="354" t="s">
        <v>9773</v>
      </c>
      <c r="AE3730" s="354" t="s">
        <v>4661</v>
      </c>
      <c r="AF3730" s="354" t="s">
        <v>9770</v>
      </c>
      <c r="AG3730" s="358" t="s">
        <v>24414</v>
      </c>
      <c r="AH3730" s="443" t="s">
        <v>790</v>
      </c>
      <c r="AI3730" s="360">
        <v>1.48</v>
      </c>
      <c r="AJ3730" s="1010">
        <v>269</v>
      </c>
      <c r="AK3730" s="359">
        <f t="shared" si="537"/>
        <v>1.0907397260273972</v>
      </c>
      <c r="AL3730" s="359">
        <v>0</v>
      </c>
      <c r="AM3730" s="361">
        <f t="shared" si="538"/>
        <v>1.0907397260273972</v>
      </c>
      <c r="AN3730" s="359">
        <f>AK3730+AK3731</f>
        <v>1.1532054794520548</v>
      </c>
      <c r="AO3730" s="359">
        <v>0</v>
      </c>
      <c r="AP3730" s="359">
        <f t="shared" si="536"/>
        <v>1.1532054794520548</v>
      </c>
      <c r="AQ3730" s="359">
        <f t="shared" si="534"/>
        <v>34.596164383561643</v>
      </c>
      <c r="AR3730" s="362" t="s">
        <v>231</v>
      </c>
      <c r="AS3730" s="363" t="s">
        <v>431</v>
      </c>
      <c r="AT3730" s="354" t="s">
        <v>325</v>
      </c>
      <c r="AU3730" s="354" t="s">
        <v>1509</v>
      </c>
      <c r="AV3730" s="923" t="s">
        <v>9774</v>
      </c>
      <c r="AW3730" s="354" t="s">
        <v>234</v>
      </c>
      <c r="AX3730" s="447" t="s">
        <v>16324</v>
      </c>
      <c r="AY3730" s="2252"/>
      <c r="AZ3730" s="447" t="s">
        <v>21453</v>
      </c>
    </row>
    <row r="3731" spans="1:65" s="55" customFormat="1" ht="15.95" customHeight="1" x14ac:dyDescent="0.25">
      <c r="A3731" s="36"/>
      <c r="B3731" s="2637"/>
      <c r="C3731" s="2"/>
      <c r="D3731" s="19"/>
      <c r="E3731" s="2637"/>
      <c r="F3731" s="2637"/>
      <c r="G3731" s="2637"/>
      <c r="H3731" s="2637"/>
      <c r="I3731" s="2637"/>
      <c r="J3731" s="2637"/>
      <c r="K3731" s="2637"/>
      <c r="L3731" s="2637"/>
      <c r="M3731" s="2637"/>
      <c r="N3731" s="2638"/>
      <c r="O3731" s="2638"/>
      <c r="P3731" s="2638"/>
      <c r="Q3731" s="1056"/>
      <c r="R3731" s="61"/>
      <c r="S3731" s="61"/>
      <c r="T3731" s="448"/>
      <c r="U3731" s="61"/>
      <c r="V3731" s="448"/>
      <c r="W3731" s="448"/>
      <c r="X3731" s="448"/>
      <c r="Y3731" s="2637"/>
      <c r="Z3731" s="2637"/>
      <c r="AA3731" s="1"/>
      <c r="AB3731" s="2637"/>
      <c r="AC3731" s="2637"/>
      <c r="AD3731" s="2637"/>
      <c r="AE3731" s="2637" t="s">
        <v>9633</v>
      </c>
      <c r="AF3731" s="2637" t="s">
        <v>16325</v>
      </c>
      <c r="AG3731" s="39">
        <v>31774600197091</v>
      </c>
      <c r="AH3731" s="1" t="s">
        <v>2191</v>
      </c>
      <c r="AI3731" s="2638">
        <v>1.1399999999999999</v>
      </c>
      <c r="AJ3731" s="328">
        <v>20</v>
      </c>
      <c r="AK3731" s="40">
        <f>AJ3731*AI3731/365</f>
        <v>6.2465753424657523E-2</v>
      </c>
      <c r="AL3731" s="40">
        <v>0</v>
      </c>
      <c r="AM3731" s="41">
        <f>SUBTOTAL(9,AK3731:AL3731)</f>
        <v>6.2465753424657523E-2</v>
      </c>
      <c r="AN3731" s="40"/>
      <c r="AO3731" s="40"/>
      <c r="AP3731" s="40"/>
      <c r="AQ3731" s="40"/>
      <c r="AR3731" s="283"/>
      <c r="AS3731" s="19"/>
      <c r="AT3731" s="2637"/>
      <c r="AU3731" s="2637"/>
      <c r="AV3731" s="1060"/>
      <c r="AW3731" s="2637"/>
      <c r="AX3731" s="2637"/>
      <c r="AY3731" s="2637"/>
    </row>
    <row r="3732" spans="1:65" s="55" customFormat="1" ht="15.95" customHeight="1" x14ac:dyDescent="0.25">
      <c r="A3732" s="182">
        <v>1209</v>
      </c>
      <c r="B3732" s="166" t="s">
        <v>53</v>
      </c>
      <c r="C3732" s="170" t="s">
        <v>1509</v>
      </c>
      <c r="D3732" s="194" t="s">
        <v>24417</v>
      </c>
      <c r="E3732" s="166" t="s">
        <v>9776</v>
      </c>
      <c r="F3732" s="166" t="s">
        <v>9777</v>
      </c>
      <c r="G3732" s="166"/>
      <c r="H3732" s="166" t="s">
        <v>732</v>
      </c>
      <c r="I3732" s="166">
        <v>0</v>
      </c>
      <c r="J3732" s="166" t="s">
        <v>317</v>
      </c>
      <c r="K3732" s="166">
        <v>0</v>
      </c>
      <c r="L3732" s="166" t="s">
        <v>317</v>
      </c>
      <c r="M3732" s="166">
        <v>0</v>
      </c>
      <c r="N3732" s="186">
        <v>6</v>
      </c>
      <c r="O3732" s="186">
        <v>2</v>
      </c>
      <c r="P3732" s="186">
        <v>12</v>
      </c>
      <c r="Q3732" s="1012">
        <v>2</v>
      </c>
      <c r="R3732" s="223"/>
      <c r="S3732" s="223">
        <v>0</v>
      </c>
      <c r="T3732" s="183"/>
      <c r="U3732" s="223">
        <v>0</v>
      </c>
      <c r="V3732" s="183"/>
      <c r="W3732" s="183"/>
      <c r="X3732" s="183"/>
      <c r="Y3732" s="166" t="s">
        <v>1509</v>
      </c>
      <c r="Z3732" s="166" t="s">
        <v>9778</v>
      </c>
      <c r="AA3732" s="203" t="s">
        <v>24416</v>
      </c>
      <c r="AB3732" s="166" t="s">
        <v>9633</v>
      </c>
      <c r="AC3732" s="166" t="s">
        <v>9780</v>
      </c>
      <c r="AD3732" s="166" t="s">
        <v>9781</v>
      </c>
      <c r="AE3732" s="166" t="s">
        <v>4661</v>
      </c>
      <c r="AF3732" s="166" t="s">
        <v>9782</v>
      </c>
      <c r="AG3732" s="165" t="s">
        <v>24416</v>
      </c>
      <c r="AH3732" s="203" t="s">
        <v>790</v>
      </c>
      <c r="AI3732" s="186">
        <v>1.48</v>
      </c>
      <c r="AJ3732" s="184">
        <v>200</v>
      </c>
      <c r="AK3732" s="167">
        <f>AJ3732*AI3732/365</f>
        <v>0.81095890410958904</v>
      </c>
      <c r="AL3732" s="167">
        <v>0</v>
      </c>
      <c r="AM3732" s="187">
        <f t="shared" ref="AM3732:AM3797" si="539">SUBTOTAL(9,AK3732:AL3732)</f>
        <v>0.81095890410958904</v>
      </c>
      <c r="AN3732" s="167">
        <f>SUM(AK3732:AK3733)</f>
        <v>1.9219726027397259</v>
      </c>
      <c r="AO3732" s="167">
        <v>0</v>
      </c>
      <c r="AP3732" s="167">
        <f t="shared" ref="AP3732:AP3797" si="540">AN3732+AO3732</f>
        <v>1.9219726027397259</v>
      </c>
      <c r="AQ3732" s="167">
        <f>AP3732*30</f>
        <v>57.659178082191779</v>
      </c>
      <c r="AR3732" s="193" t="s">
        <v>231</v>
      </c>
      <c r="AS3732" s="194"/>
      <c r="AT3732" s="166" t="s">
        <v>325</v>
      </c>
      <c r="AU3732" s="166" t="s">
        <v>1509</v>
      </c>
      <c r="AV3732" s="679" t="s">
        <v>9783</v>
      </c>
      <c r="AW3732" s="166" t="s">
        <v>234</v>
      </c>
      <c r="AX3732" s="2254"/>
      <c r="AY3732" s="2254"/>
    </row>
    <row r="3733" spans="1:65" s="55" customFormat="1" ht="15.95" customHeight="1" x14ac:dyDescent="0.25">
      <c r="A3733" s="182"/>
      <c r="B3733" s="166"/>
      <c r="C3733" s="170"/>
      <c r="D3733" s="194"/>
      <c r="E3733" s="166"/>
      <c r="F3733" s="166"/>
      <c r="G3733" s="166"/>
      <c r="H3733" s="166"/>
      <c r="I3733" s="166"/>
      <c r="J3733" s="166"/>
      <c r="K3733" s="166"/>
      <c r="L3733" s="166"/>
      <c r="M3733" s="166"/>
      <c r="N3733" s="186"/>
      <c r="O3733" s="186"/>
      <c r="P3733" s="186"/>
      <c r="Q3733" s="1012"/>
      <c r="R3733" s="223"/>
      <c r="S3733" s="223"/>
      <c r="T3733" s="183"/>
      <c r="U3733" s="223"/>
      <c r="V3733" s="183"/>
      <c r="W3733" s="183"/>
      <c r="X3733" s="183"/>
      <c r="Y3733" s="166"/>
      <c r="Z3733" s="166"/>
      <c r="AA3733" s="203"/>
      <c r="AB3733" s="166"/>
      <c r="AC3733" s="166"/>
      <c r="AD3733" s="166"/>
      <c r="AE3733" s="166" t="s">
        <v>9633</v>
      </c>
      <c r="AF3733" s="166" t="s">
        <v>24418</v>
      </c>
      <c r="AG3733" s="165" t="s">
        <v>24419</v>
      </c>
      <c r="AH3733" s="203" t="s">
        <v>1509</v>
      </c>
      <c r="AI3733" s="186">
        <v>1.48</v>
      </c>
      <c r="AJ3733" s="184">
        <v>274</v>
      </c>
      <c r="AK3733" s="167">
        <f>AJ3733*AI3733/365</f>
        <v>1.1110136986301369</v>
      </c>
      <c r="AL3733" s="167">
        <v>0</v>
      </c>
      <c r="AM3733" s="187">
        <f t="shared" si="539"/>
        <v>1.1110136986301369</v>
      </c>
      <c r="AN3733" s="167"/>
      <c r="AO3733" s="167"/>
      <c r="AP3733" s="167"/>
      <c r="AQ3733" s="167"/>
      <c r="AR3733" s="193"/>
      <c r="AS3733" s="194"/>
      <c r="AT3733" s="166"/>
      <c r="AU3733" s="166"/>
      <c r="AV3733" s="679"/>
      <c r="AW3733" s="166"/>
      <c r="AX3733" s="2254"/>
      <c r="AY3733" s="2254"/>
    </row>
    <row r="3734" spans="1:65" s="55" customFormat="1" ht="15.95" customHeight="1" x14ac:dyDescent="0.25">
      <c r="A3734" s="353">
        <v>1210</v>
      </c>
      <c r="B3734" s="354" t="s">
        <v>53</v>
      </c>
      <c r="C3734" s="366" t="s">
        <v>1509</v>
      </c>
      <c r="D3734" s="363" t="s">
        <v>23715</v>
      </c>
      <c r="E3734" s="354" t="s">
        <v>9785</v>
      </c>
      <c r="F3734" s="354" t="s">
        <v>9786</v>
      </c>
      <c r="G3734" s="354" t="s">
        <v>221</v>
      </c>
      <c r="H3734" s="354" t="s">
        <v>219</v>
      </c>
      <c r="I3734" s="354" t="s">
        <v>316</v>
      </c>
      <c r="J3734" s="354" t="s">
        <v>221</v>
      </c>
      <c r="K3734" s="354" t="s">
        <v>879</v>
      </c>
      <c r="L3734" s="354" t="s">
        <v>221</v>
      </c>
      <c r="M3734" s="354" t="s">
        <v>879</v>
      </c>
      <c r="N3734" s="360">
        <v>6</v>
      </c>
      <c r="O3734" s="360">
        <v>2</v>
      </c>
      <c r="P3734" s="360">
        <v>12</v>
      </c>
      <c r="Q3734" s="1010">
        <v>5</v>
      </c>
      <c r="R3734" s="505"/>
      <c r="S3734" s="505">
        <v>0</v>
      </c>
      <c r="T3734" s="357"/>
      <c r="U3734" s="505">
        <v>0</v>
      </c>
      <c r="V3734" s="357"/>
      <c r="W3734" s="357"/>
      <c r="X3734" s="357"/>
      <c r="Y3734" s="354" t="s">
        <v>24171</v>
      </c>
      <c r="Z3734" s="354" t="s">
        <v>24385</v>
      </c>
      <c r="AA3734" s="358" t="s">
        <v>24384</v>
      </c>
      <c r="AB3734" s="354" t="s">
        <v>9633</v>
      </c>
      <c r="AC3734" s="354" t="s">
        <v>9789</v>
      </c>
      <c r="AD3734" s="271" t="s">
        <v>18437</v>
      </c>
      <c r="AE3734" s="354" t="s">
        <v>4661</v>
      </c>
      <c r="AF3734" s="354" t="s">
        <v>18436</v>
      </c>
      <c r="AG3734" s="358" t="s">
        <v>23714</v>
      </c>
      <c r="AH3734" s="443" t="s">
        <v>790</v>
      </c>
      <c r="AI3734" s="360">
        <v>1.48</v>
      </c>
      <c r="AJ3734" s="1010">
        <v>205</v>
      </c>
      <c r="AK3734" s="359">
        <f t="shared" ref="AK3734:AK3797" si="541">AJ3734*AI3734/365</f>
        <v>0.83123287671232871</v>
      </c>
      <c r="AL3734" s="359">
        <v>0</v>
      </c>
      <c r="AM3734" s="361">
        <f t="shared" si="539"/>
        <v>0.83123287671232871</v>
      </c>
      <c r="AN3734" s="359">
        <f t="shared" ref="AN3734:AN3797" si="542">AK3734</f>
        <v>0.83123287671232871</v>
      </c>
      <c r="AO3734" s="359">
        <v>0</v>
      </c>
      <c r="AP3734" s="359">
        <f t="shared" si="540"/>
        <v>0.83123287671232871</v>
      </c>
      <c r="AQ3734" s="359">
        <f>AP3734*30</f>
        <v>24.93698630136986</v>
      </c>
      <c r="AR3734" s="362" t="s">
        <v>231</v>
      </c>
      <c r="AS3734" s="363" t="s">
        <v>431</v>
      </c>
      <c r="AT3734" s="354" t="s">
        <v>325</v>
      </c>
      <c r="AU3734" s="354" t="s">
        <v>1509</v>
      </c>
      <c r="AV3734" s="923" t="s">
        <v>9791</v>
      </c>
      <c r="AW3734" s="354" t="s">
        <v>234</v>
      </c>
      <c r="AX3734" s="447" t="s">
        <v>18438</v>
      </c>
      <c r="AY3734" s="2252"/>
      <c r="AZ3734" s="447" t="s">
        <v>18439</v>
      </c>
      <c r="BA3734" s="1395"/>
      <c r="BB3734" s="1395"/>
      <c r="BC3734" s="1395"/>
      <c r="BD3734" s="1395"/>
      <c r="BE3734" s="1395"/>
      <c r="BF3734" s="1395"/>
      <c r="BG3734" s="1395"/>
      <c r="BH3734" s="1395"/>
      <c r="BI3734" s="1395"/>
      <c r="BJ3734" s="1395"/>
      <c r="BK3734" s="1395"/>
      <c r="BL3734" s="1395"/>
      <c r="BM3734" s="1395"/>
    </row>
    <row r="3735" spans="1:65" s="1395" customFormat="1" ht="15.95" customHeight="1" x14ac:dyDescent="0.25">
      <c r="A3735" s="353">
        <v>1211</v>
      </c>
      <c r="B3735" s="354" t="s">
        <v>53</v>
      </c>
      <c r="C3735" s="366" t="s">
        <v>1509</v>
      </c>
      <c r="D3735" s="363" t="s">
        <v>22690</v>
      </c>
      <c r="E3735" s="354" t="s">
        <v>22691</v>
      </c>
      <c r="F3735" s="354" t="s">
        <v>22692</v>
      </c>
      <c r="G3735" s="354" t="s">
        <v>221</v>
      </c>
      <c r="H3735" s="354" t="s">
        <v>219</v>
      </c>
      <c r="I3735" s="354" t="s">
        <v>316</v>
      </c>
      <c r="J3735" s="354" t="s">
        <v>221</v>
      </c>
      <c r="K3735" s="354" t="s">
        <v>879</v>
      </c>
      <c r="L3735" s="354" t="s">
        <v>221</v>
      </c>
      <c r="M3735" s="354" t="s">
        <v>17587</v>
      </c>
      <c r="N3735" s="360">
        <v>3.4</v>
      </c>
      <c r="O3735" s="360">
        <v>1.8</v>
      </c>
      <c r="P3735" s="360">
        <f>O3735*N3735</f>
        <v>6.12</v>
      </c>
      <c r="Q3735" s="1010">
        <v>2</v>
      </c>
      <c r="R3735" s="505"/>
      <c r="S3735" s="505">
        <v>1</v>
      </c>
      <c r="T3735" s="357"/>
      <c r="U3735" s="505">
        <v>0</v>
      </c>
      <c r="V3735" s="357"/>
      <c r="W3735" s="357"/>
      <c r="X3735" s="357"/>
      <c r="Y3735" s="354" t="s">
        <v>1509</v>
      </c>
      <c r="Z3735" s="354" t="s">
        <v>9795</v>
      </c>
      <c r="AA3735" s="443" t="s">
        <v>22693</v>
      </c>
      <c r="AB3735" s="354" t="s">
        <v>9633</v>
      </c>
      <c r="AC3735" s="354" t="s">
        <v>22694</v>
      </c>
      <c r="AD3735" s="354" t="s">
        <v>22695</v>
      </c>
      <c r="AE3735" s="354" t="s">
        <v>4661</v>
      </c>
      <c r="AF3735" s="354" t="s">
        <v>9795</v>
      </c>
      <c r="AG3735" s="443" t="s">
        <v>22693</v>
      </c>
      <c r="AH3735" s="443" t="s">
        <v>790</v>
      </c>
      <c r="AI3735" s="360">
        <v>1.48</v>
      </c>
      <c r="AJ3735" s="1010">
        <v>66</v>
      </c>
      <c r="AK3735" s="359">
        <f t="shared" si="541"/>
        <v>0.26761643835616439</v>
      </c>
      <c r="AL3735" s="359">
        <v>0</v>
      </c>
      <c r="AM3735" s="361">
        <f t="shared" si="539"/>
        <v>0.26761643835616439</v>
      </c>
      <c r="AN3735" s="359">
        <f t="shared" si="542"/>
        <v>0.26761643835616439</v>
      </c>
      <c r="AO3735" s="359">
        <v>0</v>
      </c>
      <c r="AP3735" s="359">
        <f t="shared" si="540"/>
        <v>0.26761643835616439</v>
      </c>
      <c r="AQ3735" s="359">
        <f t="shared" si="534"/>
        <v>8.0284931506849322</v>
      </c>
      <c r="AR3735" s="362" t="s">
        <v>231</v>
      </c>
      <c r="AS3735" s="363" t="s">
        <v>114</v>
      </c>
      <c r="AT3735" s="354" t="s">
        <v>325</v>
      </c>
      <c r="AU3735" s="354" t="s">
        <v>1509</v>
      </c>
      <c r="AV3735" s="923" t="s">
        <v>9799</v>
      </c>
      <c r="AW3735" s="354" t="s">
        <v>234</v>
      </c>
      <c r="AX3735" s="447" t="s">
        <v>22696</v>
      </c>
      <c r="AY3735" s="2252"/>
      <c r="AZ3735" s="447" t="s">
        <v>22697</v>
      </c>
    </row>
    <row r="3736" spans="1:65" s="55" customFormat="1" ht="15.95" customHeight="1" x14ac:dyDescent="0.25">
      <c r="A3736" s="353">
        <v>1212</v>
      </c>
      <c r="B3736" s="354" t="s">
        <v>53</v>
      </c>
      <c r="C3736" s="366" t="s">
        <v>1509</v>
      </c>
      <c r="D3736" s="363" t="s">
        <v>17687</v>
      </c>
      <c r="E3736" s="354" t="s">
        <v>16729</v>
      </c>
      <c r="F3736" s="354" t="s">
        <v>16730</v>
      </c>
      <c r="G3736" s="354" t="s">
        <v>221</v>
      </c>
      <c r="H3736" s="354" t="s">
        <v>219</v>
      </c>
      <c r="I3736" s="354" t="s">
        <v>220</v>
      </c>
      <c r="J3736" s="354" t="s">
        <v>818</v>
      </c>
      <c r="K3736" s="354" t="s">
        <v>16733</v>
      </c>
      <c r="L3736" s="354" t="s">
        <v>317</v>
      </c>
      <c r="M3736" s="354">
        <v>0</v>
      </c>
      <c r="N3736" s="360">
        <v>6</v>
      </c>
      <c r="O3736" s="360">
        <v>4.5</v>
      </c>
      <c r="P3736" s="360">
        <f>N3736*O3736</f>
        <v>27</v>
      </c>
      <c r="Q3736" s="1010"/>
      <c r="R3736" s="505"/>
      <c r="S3736" s="505">
        <v>0</v>
      </c>
      <c r="T3736" s="357"/>
      <c r="U3736" s="505">
        <v>1</v>
      </c>
      <c r="V3736" s="357"/>
      <c r="W3736" s="357">
        <v>1</v>
      </c>
      <c r="X3736" s="357"/>
      <c r="Y3736" s="354" t="s">
        <v>1509</v>
      </c>
      <c r="Z3736" s="354" t="s">
        <v>9801</v>
      </c>
      <c r="AA3736" s="443" t="s">
        <v>24420</v>
      </c>
      <c r="AB3736" s="354" t="s">
        <v>9633</v>
      </c>
      <c r="AC3736" s="354" t="s">
        <v>17688</v>
      </c>
      <c r="AD3736" s="1152" t="s">
        <v>16732</v>
      </c>
      <c r="AE3736" s="354" t="s">
        <v>4661</v>
      </c>
      <c r="AF3736" s="354" t="s">
        <v>9801</v>
      </c>
      <c r="AG3736" s="358" t="s">
        <v>24420</v>
      </c>
      <c r="AH3736" s="443" t="s">
        <v>790</v>
      </c>
      <c r="AI3736" s="360">
        <v>1.48</v>
      </c>
      <c r="AJ3736" s="1010">
        <v>300</v>
      </c>
      <c r="AK3736" s="359">
        <f t="shared" si="541"/>
        <v>1.2164383561643837</v>
      </c>
      <c r="AL3736" s="359">
        <v>0</v>
      </c>
      <c r="AM3736" s="361">
        <f t="shared" si="539"/>
        <v>1.2164383561643837</v>
      </c>
      <c r="AN3736" s="359">
        <f t="shared" si="542"/>
        <v>1.2164383561643837</v>
      </c>
      <c r="AO3736" s="359">
        <v>0</v>
      </c>
      <c r="AP3736" s="359">
        <f t="shared" si="540"/>
        <v>1.2164383561643837</v>
      </c>
      <c r="AQ3736" s="359">
        <f t="shared" si="534"/>
        <v>36.493150684931507</v>
      </c>
      <c r="AR3736" s="362" t="s">
        <v>231</v>
      </c>
      <c r="AS3736" s="363" t="s">
        <v>16247</v>
      </c>
      <c r="AT3736" s="354" t="s">
        <v>325</v>
      </c>
      <c r="AU3736" s="354" t="s">
        <v>1509</v>
      </c>
      <c r="AV3736" s="923" t="s">
        <v>9803</v>
      </c>
      <c r="AW3736" s="166" t="s">
        <v>234</v>
      </c>
      <c r="AX3736" s="447" t="s">
        <v>20443</v>
      </c>
      <c r="AY3736" s="2254"/>
      <c r="AZ3736" s="447" t="s">
        <v>20436</v>
      </c>
    </row>
    <row r="3737" spans="1:65" s="55" customFormat="1" ht="15.95" customHeight="1" x14ac:dyDescent="0.25">
      <c r="A3737" s="182">
        <v>1213</v>
      </c>
      <c r="B3737" s="166" t="s">
        <v>53</v>
      </c>
      <c r="C3737" s="170" t="s">
        <v>1509</v>
      </c>
      <c r="D3737" s="194" t="s">
        <v>19455</v>
      </c>
      <c r="E3737" s="166" t="s">
        <v>9805</v>
      </c>
      <c r="F3737" s="166" t="s">
        <v>9806</v>
      </c>
      <c r="G3737" s="166"/>
      <c r="H3737" s="166" t="s">
        <v>219</v>
      </c>
      <c r="I3737" s="166" t="s">
        <v>316</v>
      </c>
      <c r="J3737" s="166" t="s">
        <v>221</v>
      </c>
      <c r="K3737" s="166" t="s">
        <v>222</v>
      </c>
      <c r="L3737" s="166" t="s">
        <v>317</v>
      </c>
      <c r="M3737" s="166">
        <v>0</v>
      </c>
      <c r="N3737" s="186">
        <v>5</v>
      </c>
      <c r="O3737" s="186">
        <v>2</v>
      </c>
      <c r="P3737" s="186">
        <v>10</v>
      </c>
      <c r="Q3737" s="1012"/>
      <c r="R3737" s="223"/>
      <c r="S3737" s="223">
        <v>0</v>
      </c>
      <c r="T3737" s="183"/>
      <c r="U3737" s="223">
        <v>1</v>
      </c>
      <c r="V3737" s="183"/>
      <c r="W3737" s="183"/>
      <c r="X3737" s="183"/>
      <c r="Y3737" s="166" t="s">
        <v>1509</v>
      </c>
      <c r="Z3737" s="166" t="s">
        <v>9807</v>
      </c>
      <c r="AA3737" s="203" t="s">
        <v>24421</v>
      </c>
      <c r="AB3737" s="166" t="s">
        <v>9633</v>
      </c>
      <c r="AC3737" s="166" t="s">
        <v>9809</v>
      </c>
      <c r="AD3737" s="1150" t="s">
        <v>25263</v>
      </c>
      <c r="AE3737" s="166" t="s">
        <v>4661</v>
      </c>
      <c r="AF3737" s="166" t="s">
        <v>9807</v>
      </c>
      <c r="AG3737" s="165" t="s">
        <v>24421</v>
      </c>
      <c r="AH3737" s="203" t="s">
        <v>790</v>
      </c>
      <c r="AI3737" s="186">
        <v>1.48</v>
      </c>
      <c r="AJ3737" s="1012">
        <v>73</v>
      </c>
      <c r="AK3737" s="167">
        <f t="shared" si="541"/>
        <v>0.29599999999999999</v>
      </c>
      <c r="AL3737" s="167">
        <v>0</v>
      </c>
      <c r="AM3737" s="187">
        <f t="shared" si="539"/>
        <v>0.29599999999999999</v>
      </c>
      <c r="AN3737" s="167">
        <f t="shared" si="542"/>
        <v>0.29599999999999999</v>
      </c>
      <c r="AO3737" s="167">
        <v>0</v>
      </c>
      <c r="AP3737" s="167">
        <f t="shared" si="540"/>
        <v>0.29599999999999999</v>
      </c>
      <c r="AQ3737" s="167">
        <f t="shared" si="534"/>
        <v>8.879999999999999</v>
      </c>
      <c r="AR3737" s="193" t="s">
        <v>231</v>
      </c>
      <c r="AS3737" s="194"/>
      <c r="AT3737" s="166" t="s">
        <v>325</v>
      </c>
      <c r="AU3737" s="166" t="s">
        <v>1509</v>
      </c>
      <c r="AV3737" s="679" t="s">
        <v>9810</v>
      </c>
      <c r="AW3737" s="166" t="s">
        <v>234</v>
      </c>
      <c r="AX3737" s="2254"/>
      <c r="AY3737" s="2254"/>
    </row>
    <row r="3738" spans="1:65" s="55" customFormat="1" ht="15.95" customHeight="1" x14ac:dyDescent="0.25">
      <c r="A3738" s="353">
        <v>1214</v>
      </c>
      <c r="B3738" s="354" t="s">
        <v>53</v>
      </c>
      <c r="C3738" s="366" t="s">
        <v>1509</v>
      </c>
      <c r="D3738" s="363" t="s">
        <v>17159</v>
      </c>
      <c r="E3738" s="354" t="s">
        <v>17160</v>
      </c>
      <c r="F3738" s="354" t="s">
        <v>17161</v>
      </c>
      <c r="G3738" s="354" t="s">
        <v>221</v>
      </c>
      <c r="H3738" s="354" t="s">
        <v>219</v>
      </c>
      <c r="I3738" s="354" t="s">
        <v>316</v>
      </c>
      <c r="J3738" s="354" t="s">
        <v>221</v>
      </c>
      <c r="K3738" s="354" t="s">
        <v>17162</v>
      </c>
      <c r="L3738" s="272" t="s">
        <v>317</v>
      </c>
      <c r="M3738" s="272"/>
      <c r="N3738" s="186">
        <v>7</v>
      </c>
      <c r="O3738" s="186">
        <v>4</v>
      </c>
      <c r="P3738" s="186">
        <v>28</v>
      </c>
      <c r="Q3738" s="1012"/>
      <c r="R3738" s="223"/>
      <c r="S3738" s="223">
        <v>0</v>
      </c>
      <c r="T3738" s="183"/>
      <c r="U3738" s="223">
        <v>1</v>
      </c>
      <c r="V3738" s="183"/>
      <c r="W3738" s="183">
        <v>1</v>
      </c>
      <c r="X3738" s="183"/>
      <c r="Y3738" s="166" t="s">
        <v>1509</v>
      </c>
      <c r="Z3738" s="166" t="s">
        <v>9814</v>
      </c>
      <c r="AA3738" s="203" t="s">
        <v>24422</v>
      </c>
      <c r="AB3738" s="166" t="s">
        <v>9633</v>
      </c>
      <c r="AC3738" s="166" t="s">
        <v>9816</v>
      </c>
      <c r="AD3738" s="2473" t="s">
        <v>17163</v>
      </c>
      <c r="AE3738" s="166" t="s">
        <v>4661</v>
      </c>
      <c r="AF3738" s="166" t="s">
        <v>9814</v>
      </c>
      <c r="AG3738" s="165" t="s">
        <v>24422</v>
      </c>
      <c r="AH3738" s="203" t="s">
        <v>790</v>
      </c>
      <c r="AI3738" s="186">
        <v>1.48</v>
      </c>
      <c r="AJ3738" s="1012">
        <v>340</v>
      </c>
      <c r="AK3738" s="167">
        <f t="shared" si="541"/>
        <v>1.3786301369863014</v>
      </c>
      <c r="AL3738" s="167">
        <v>0</v>
      </c>
      <c r="AM3738" s="187">
        <f t="shared" si="539"/>
        <v>1.3786301369863014</v>
      </c>
      <c r="AN3738" s="167">
        <f t="shared" si="542"/>
        <v>1.3786301369863014</v>
      </c>
      <c r="AO3738" s="167">
        <v>0</v>
      </c>
      <c r="AP3738" s="167">
        <f t="shared" si="540"/>
        <v>1.3786301369863014</v>
      </c>
      <c r="AQ3738" s="167">
        <f>AP3738*30</f>
        <v>41.358904109589041</v>
      </c>
      <c r="AR3738" s="193" t="s">
        <v>231</v>
      </c>
      <c r="AS3738" s="363" t="s">
        <v>16247</v>
      </c>
      <c r="AT3738" s="166" t="s">
        <v>325</v>
      </c>
      <c r="AU3738" s="166" t="s">
        <v>1509</v>
      </c>
      <c r="AV3738" s="679" t="s">
        <v>9817</v>
      </c>
      <c r="AW3738" s="166" t="s">
        <v>234</v>
      </c>
      <c r="AX3738" s="447" t="s">
        <v>20444</v>
      </c>
      <c r="AY3738" s="2254"/>
      <c r="AZ3738" s="447" t="s">
        <v>20437</v>
      </c>
    </row>
    <row r="3739" spans="1:65" s="1395" customFormat="1" ht="15.95" customHeight="1" x14ac:dyDescent="0.25">
      <c r="A3739" s="353">
        <v>1215</v>
      </c>
      <c r="B3739" s="354" t="s">
        <v>53</v>
      </c>
      <c r="C3739" s="366" t="s">
        <v>1509</v>
      </c>
      <c r="D3739" s="363" t="s">
        <v>24423</v>
      </c>
      <c r="E3739" s="354" t="s">
        <v>22619</v>
      </c>
      <c r="F3739" s="354" t="s">
        <v>22620</v>
      </c>
      <c r="G3739" s="354" t="s">
        <v>221</v>
      </c>
      <c r="H3739" s="354" t="s">
        <v>219</v>
      </c>
      <c r="I3739" s="354" t="s">
        <v>22621</v>
      </c>
      <c r="J3739" s="354" t="s">
        <v>221</v>
      </c>
      <c r="K3739" s="354" t="s">
        <v>222</v>
      </c>
      <c r="L3739" s="272" t="s">
        <v>221</v>
      </c>
      <c r="M3739" s="272" t="s">
        <v>222</v>
      </c>
      <c r="N3739" s="360">
        <v>7.5</v>
      </c>
      <c r="O3739" s="360">
        <v>5.5</v>
      </c>
      <c r="P3739" s="360">
        <f>O3739*N3739</f>
        <v>41.25</v>
      </c>
      <c r="Q3739" s="1010">
        <v>2</v>
      </c>
      <c r="R3739" s="505"/>
      <c r="S3739" s="505">
        <v>1</v>
      </c>
      <c r="T3739" s="505"/>
      <c r="U3739" s="505">
        <v>1</v>
      </c>
      <c r="V3739" s="357"/>
      <c r="W3739" s="357"/>
      <c r="X3739" s="357"/>
      <c r="Y3739" s="354" t="s">
        <v>24425</v>
      </c>
      <c r="Z3739" s="354" t="s">
        <v>24424</v>
      </c>
      <c r="AA3739" s="443" t="s">
        <v>22622</v>
      </c>
      <c r="AB3739" s="354" t="s">
        <v>9633</v>
      </c>
      <c r="AC3739" s="354" t="s">
        <v>9823</v>
      </c>
      <c r="AD3739" s="1152" t="s">
        <v>9824</v>
      </c>
      <c r="AE3739" s="354" t="s">
        <v>4661</v>
      </c>
      <c r="AF3739" s="354" t="s">
        <v>24424</v>
      </c>
      <c r="AG3739" s="443" t="s">
        <v>22622</v>
      </c>
      <c r="AH3739" s="443" t="s">
        <v>790</v>
      </c>
      <c r="AI3739" s="360">
        <v>1.48</v>
      </c>
      <c r="AJ3739" s="1010">
        <v>315</v>
      </c>
      <c r="AK3739" s="359">
        <f t="shared" si="541"/>
        <v>1.2772602739726027</v>
      </c>
      <c r="AL3739" s="359">
        <v>0</v>
      </c>
      <c r="AM3739" s="361">
        <f t="shared" si="539"/>
        <v>1.2772602739726027</v>
      </c>
      <c r="AN3739" s="359">
        <f t="shared" si="542"/>
        <v>1.2772602739726027</v>
      </c>
      <c r="AO3739" s="359">
        <v>0</v>
      </c>
      <c r="AP3739" s="359">
        <f t="shared" si="540"/>
        <v>1.2772602739726027</v>
      </c>
      <c r="AQ3739" s="359">
        <f t="shared" si="534"/>
        <v>38.317808219178083</v>
      </c>
      <c r="AR3739" s="362" t="s">
        <v>231</v>
      </c>
      <c r="AS3739" s="363" t="s">
        <v>431</v>
      </c>
      <c r="AT3739" s="354" t="s">
        <v>325</v>
      </c>
      <c r="AU3739" s="354" t="s">
        <v>1509</v>
      </c>
      <c r="AV3739" s="923" t="s">
        <v>9825</v>
      </c>
      <c r="AW3739" s="354" t="s">
        <v>234</v>
      </c>
      <c r="AX3739" s="447" t="s">
        <v>22623</v>
      </c>
      <c r="AY3739" s="2252"/>
      <c r="AZ3739" s="447" t="s">
        <v>22624</v>
      </c>
    </row>
    <row r="3740" spans="1:65" s="55" customFormat="1" ht="15.95" customHeight="1" x14ac:dyDescent="0.25">
      <c r="A3740" s="182">
        <v>1216</v>
      </c>
      <c r="B3740" s="166" t="s">
        <v>53</v>
      </c>
      <c r="C3740" s="170" t="s">
        <v>1509</v>
      </c>
      <c r="D3740" s="194" t="s">
        <v>24427</v>
      </c>
      <c r="E3740" s="166" t="s">
        <v>9827</v>
      </c>
      <c r="F3740" s="166" t="s">
        <v>9828</v>
      </c>
      <c r="G3740" s="166"/>
      <c r="H3740" s="166" t="s">
        <v>219</v>
      </c>
      <c r="I3740" s="166" t="s">
        <v>316</v>
      </c>
      <c r="J3740" s="166" t="s">
        <v>221</v>
      </c>
      <c r="K3740" s="166" t="s">
        <v>484</v>
      </c>
      <c r="L3740" s="198" t="s">
        <v>221</v>
      </c>
      <c r="M3740" s="198" t="s">
        <v>222</v>
      </c>
      <c r="N3740" s="186">
        <v>6</v>
      </c>
      <c r="O3740" s="186">
        <v>2</v>
      </c>
      <c r="P3740" s="186">
        <v>12</v>
      </c>
      <c r="Q3740" s="1012">
        <v>2</v>
      </c>
      <c r="R3740" s="223"/>
      <c r="S3740" s="223">
        <v>0</v>
      </c>
      <c r="T3740" s="223"/>
      <c r="U3740" s="223">
        <v>0</v>
      </c>
      <c r="V3740" s="183"/>
      <c r="W3740" s="183"/>
      <c r="X3740" s="183"/>
      <c r="Y3740" s="166" t="s">
        <v>1509</v>
      </c>
      <c r="Z3740" s="166" t="s">
        <v>9829</v>
      </c>
      <c r="AA3740" s="203" t="s">
        <v>24426</v>
      </c>
      <c r="AB3740" s="166" t="s">
        <v>9633</v>
      </c>
      <c r="AC3740" s="166" t="s">
        <v>9831</v>
      </c>
      <c r="AD3740" s="166" t="s">
        <v>9832</v>
      </c>
      <c r="AE3740" s="166" t="s">
        <v>4661</v>
      </c>
      <c r="AF3740" s="166" t="s">
        <v>9829</v>
      </c>
      <c r="AG3740" s="165" t="s">
        <v>24426</v>
      </c>
      <c r="AH3740" s="203" t="s">
        <v>790</v>
      </c>
      <c r="AI3740" s="186">
        <v>1.48</v>
      </c>
      <c r="AJ3740" s="1012">
        <v>120</v>
      </c>
      <c r="AK3740" s="167">
        <f t="shared" si="541"/>
        <v>0.4865753424657534</v>
      </c>
      <c r="AL3740" s="167">
        <v>0</v>
      </c>
      <c r="AM3740" s="187">
        <f t="shared" si="539"/>
        <v>0.4865753424657534</v>
      </c>
      <c r="AN3740" s="167">
        <f t="shared" si="542"/>
        <v>0.4865753424657534</v>
      </c>
      <c r="AO3740" s="167">
        <v>0</v>
      </c>
      <c r="AP3740" s="167">
        <f t="shared" si="540"/>
        <v>0.4865753424657534</v>
      </c>
      <c r="AQ3740" s="167">
        <f t="shared" si="534"/>
        <v>14.597260273972601</v>
      </c>
      <c r="AR3740" s="193" t="s">
        <v>231</v>
      </c>
      <c r="AS3740" s="194" t="s">
        <v>431</v>
      </c>
      <c r="AT3740" s="166" t="s">
        <v>325</v>
      </c>
      <c r="AU3740" s="166" t="s">
        <v>1509</v>
      </c>
      <c r="AV3740" s="679" t="s">
        <v>9833</v>
      </c>
      <c r="AW3740" s="166" t="s">
        <v>234</v>
      </c>
      <c r="AX3740" s="2254"/>
      <c r="AY3740" s="2254"/>
    </row>
    <row r="3741" spans="1:65" s="55" customFormat="1" ht="15.95" customHeight="1" x14ac:dyDescent="0.25">
      <c r="A3741" s="182">
        <v>1217</v>
      </c>
      <c r="B3741" s="166" t="s">
        <v>53</v>
      </c>
      <c r="C3741" s="170" t="s">
        <v>1509</v>
      </c>
      <c r="D3741" s="194" t="s">
        <v>19472</v>
      </c>
      <c r="E3741" s="166" t="s">
        <v>9835</v>
      </c>
      <c r="F3741" s="166" t="s">
        <v>9836</v>
      </c>
      <c r="G3741" s="166"/>
      <c r="H3741" s="166" t="s">
        <v>732</v>
      </c>
      <c r="I3741" s="166">
        <v>0</v>
      </c>
      <c r="J3741" s="166" t="s">
        <v>221</v>
      </c>
      <c r="K3741" s="166" t="s">
        <v>222</v>
      </c>
      <c r="L3741" s="166" t="s">
        <v>317</v>
      </c>
      <c r="M3741" s="166">
        <v>0</v>
      </c>
      <c r="N3741" s="186">
        <v>2</v>
      </c>
      <c r="O3741" s="186">
        <v>1</v>
      </c>
      <c r="P3741" s="186">
        <v>2</v>
      </c>
      <c r="Q3741" s="1012"/>
      <c r="R3741" s="223"/>
      <c r="S3741" s="223">
        <v>0</v>
      </c>
      <c r="T3741" s="183"/>
      <c r="U3741" s="223">
        <v>1</v>
      </c>
      <c r="V3741" s="183"/>
      <c r="W3741" s="183"/>
      <c r="X3741" s="183"/>
      <c r="Y3741" s="166" t="s">
        <v>318</v>
      </c>
      <c r="Z3741" s="166" t="s">
        <v>24431</v>
      </c>
      <c r="AA3741" s="203" t="s">
        <v>24432</v>
      </c>
      <c r="AB3741" s="166" t="s">
        <v>6019</v>
      </c>
      <c r="AC3741" s="166" t="s">
        <v>9839</v>
      </c>
      <c r="AD3741" s="166" t="s">
        <v>9840</v>
      </c>
      <c r="AE3741" s="166" t="s">
        <v>4666</v>
      </c>
      <c r="AF3741" s="166" t="s">
        <v>24431</v>
      </c>
      <c r="AG3741" s="165" t="s">
        <v>24432</v>
      </c>
      <c r="AH3741" s="203" t="s">
        <v>790</v>
      </c>
      <c r="AI3741" s="186">
        <v>1.48</v>
      </c>
      <c r="AJ3741" s="1012">
        <v>360</v>
      </c>
      <c r="AK3741" s="167">
        <f t="shared" si="541"/>
        <v>1.4597260273972601</v>
      </c>
      <c r="AL3741" s="167">
        <v>0</v>
      </c>
      <c r="AM3741" s="187">
        <f t="shared" si="539"/>
        <v>1.4597260273972601</v>
      </c>
      <c r="AN3741" s="167">
        <f t="shared" si="542"/>
        <v>1.4597260273972601</v>
      </c>
      <c r="AO3741" s="167">
        <v>0</v>
      </c>
      <c r="AP3741" s="167">
        <f t="shared" si="540"/>
        <v>1.4597260273972601</v>
      </c>
      <c r="AQ3741" s="167">
        <f t="shared" si="534"/>
        <v>43.791780821917804</v>
      </c>
      <c r="AR3741" s="193" t="s">
        <v>231</v>
      </c>
      <c r="AS3741" s="194"/>
      <c r="AT3741" s="166" t="s">
        <v>325</v>
      </c>
      <c r="AU3741" s="166" t="s">
        <v>1509</v>
      </c>
      <c r="AV3741" s="679" t="s">
        <v>9841</v>
      </c>
      <c r="AW3741" s="166" t="s">
        <v>234</v>
      </c>
      <c r="AX3741" s="2254"/>
      <c r="AY3741" s="2254"/>
    </row>
    <row r="3742" spans="1:65" s="55" customFormat="1" ht="15.95" customHeight="1" x14ac:dyDescent="0.25">
      <c r="A3742" s="182">
        <v>1218</v>
      </c>
      <c r="B3742" s="166" t="s">
        <v>53</v>
      </c>
      <c r="C3742" s="170" t="s">
        <v>1509</v>
      </c>
      <c r="D3742" s="194" t="s">
        <v>24434</v>
      </c>
      <c r="E3742" s="166" t="s">
        <v>9843</v>
      </c>
      <c r="F3742" s="166" t="s">
        <v>9844</v>
      </c>
      <c r="G3742" s="166"/>
      <c r="H3742" s="166" t="s">
        <v>732</v>
      </c>
      <c r="I3742" s="166">
        <v>0</v>
      </c>
      <c r="J3742" s="166" t="s">
        <v>317</v>
      </c>
      <c r="K3742" s="166">
        <v>0</v>
      </c>
      <c r="L3742" s="166" t="s">
        <v>317</v>
      </c>
      <c r="M3742" s="166">
        <v>0</v>
      </c>
      <c r="N3742" s="186">
        <v>2</v>
      </c>
      <c r="O3742" s="186">
        <v>2</v>
      </c>
      <c r="P3742" s="186">
        <v>4</v>
      </c>
      <c r="Q3742" s="1012"/>
      <c r="R3742" s="223"/>
      <c r="S3742" s="223">
        <v>0</v>
      </c>
      <c r="T3742" s="183"/>
      <c r="U3742" s="223">
        <v>2</v>
      </c>
      <c r="V3742" s="183"/>
      <c r="W3742" s="183"/>
      <c r="X3742" s="183"/>
      <c r="Y3742" s="166" t="s">
        <v>1509</v>
      </c>
      <c r="Z3742" s="166" t="s">
        <v>9845</v>
      </c>
      <c r="AA3742" s="203" t="s">
        <v>24433</v>
      </c>
      <c r="AB3742" s="166" t="s">
        <v>6019</v>
      </c>
      <c r="AC3742" s="166" t="s">
        <v>9847</v>
      </c>
      <c r="AD3742" s="166" t="s">
        <v>9848</v>
      </c>
      <c r="AE3742" s="166" t="s">
        <v>4666</v>
      </c>
      <c r="AF3742" s="166" t="s">
        <v>9845</v>
      </c>
      <c r="AG3742" s="165" t="s">
        <v>24433</v>
      </c>
      <c r="AH3742" s="203" t="s">
        <v>790</v>
      </c>
      <c r="AI3742" s="186">
        <v>1.48</v>
      </c>
      <c r="AJ3742" s="1012">
        <v>354</v>
      </c>
      <c r="AK3742" s="167">
        <f t="shared" si="541"/>
        <v>1.4353972602739724</v>
      </c>
      <c r="AL3742" s="167">
        <v>0</v>
      </c>
      <c r="AM3742" s="187">
        <f t="shared" si="539"/>
        <v>1.4353972602739724</v>
      </c>
      <c r="AN3742" s="167">
        <f t="shared" si="542"/>
        <v>1.4353972602739724</v>
      </c>
      <c r="AO3742" s="167">
        <v>0</v>
      </c>
      <c r="AP3742" s="167">
        <f t="shared" si="540"/>
        <v>1.4353972602739724</v>
      </c>
      <c r="AQ3742" s="167">
        <f t="shared" si="534"/>
        <v>43.061917808219171</v>
      </c>
      <c r="AR3742" s="193" t="s">
        <v>231</v>
      </c>
      <c r="AS3742" s="194"/>
      <c r="AT3742" s="166" t="s">
        <v>325</v>
      </c>
      <c r="AU3742" s="166" t="s">
        <v>1509</v>
      </c>
      <c r="AV3742" s="679" t="s">
        <v>9849</v>
      </c>
      <c r="AW3742" s="166" t="s">
        <v>234</v>
      </c>
      <c r="AX3742" s="2254"/>
      <c r="AY3742" s="2254"/>
    </row>
    <row r="3743" spans="1:65" s="1395" customFormat="1" ht="25.5" customHeight="1" x14ac:dyDescent="0.25">
      <c r="A3743" s="353">
        <v>1219</v>
      </c>
      <c r="B3743" s="354" t="s">
        <v>53</v>
      </c>
      <c r="C3743" s="366" t="s">
        <v>1509</v>
      </c>
      <c r="D3743" s="363" t="s">
        <v>24436</v>
      </c>
      <c r="E3743" s="354" t="s">
        <v>16211</v>
      </c>
      <c r="F3743" s="354" t="s">
        <v>16212</v>
      </c>
      <c r="G3743" s="354"/>
      <c r="H3743" s="354" t="s">
        <v>219</v>
      </c>
      <c r="I3743" s="354" t="s">
        <v>316</v>
      </c>
      <c r="J3743" s="354" t="s">
        <v>221</v>
      </c>
      <c r="K3743" s="354" t="s">
        <v>16213</v>
      </c>
      <c r="L3743" s="354" t="s">
        <v>221</v>
      </c>
      <c r="M3743" s="354" t="s">
        <v>16213</v>
      </c>
      <c r="N3743" s="360">
        <v>6</v>
      </c>
      <c r="O3743" s="360">
        <v>2.5499999999999998</v>
      </c>
      <c r="P3743" s="360">
        <v>15.3</v>
      </c>
      <c r="Q3743" s="1010">
        <v>3</v>
      </c>
      <c r="R3743" s="505"/>
      <c r="S3743" s="505">
        <v>1</v>
      </c>
      <c r="T3743" s="357"/>
      <c r="U3743" s="505">
        <v>0</v>
      </c>
      <c r="V3743" s="357"/>
      <c r="W3743" s="357"/>
      <c r="X3743" s="357"/>
      <c r="Y3743" s="354" t="s">
        <v>1509</v>
      </c>
      <c r="Z3743" s="354" t="s">
        <v>9850</v>
      </c>
      <c r="AA3743" s="443" t="s">
        <v>24435</v>
      </c>
      <c r="AB3743" s="354" t="s">
        <v>9852</v>
      </c>
      <c r="AC3743" s="354" t="s">
        <v>9853</v>
      </c>
      <c r="AD3743" s="354" t="s">
        <v>16214</v>
      </c>
      <c r="AE3743" s="354" t="s">
        <v>4676</v>
      </c>
      <c r="AF3743" s="354" t="s">
        <v>9850</v>
      </c>
      <c r="AG3743" s="358" t="s">
        <v>24435</v>
      </c>
      <c r="AH3743" s="443" t="s">
        <v>790</v>
      </c>
      <c r="AI3743" s="360">
        <v>1.48</v>
      </c>
      <c r="AJ3743" s="1010">
        <v>125</v>
      </c>
      <c r="AK3743" s="359">
        <f t="shared" si="541"/>
        <v>0.50684931506849318</v>
      </c>
      <c r="AL3743" s="359">
        <v>0</v>
      </c>
      <c r="AM3743" s="361">
        <f t="shared" si="539"/>
        <v>0.50684931506849318</v>
      </c>
      <c r="AN3743" s="359">
        <f t="shared" si="542"/>
        <v>0.50684931506849318</v>
      </c>
      <c r="AO3743" s="359">
        <v>0</v>
      </c>
      <c r="AP3743" s="359">
        <f t="shared" si="540"/>
        <v>0.50684931506849318</v>
      </c>
      <c r="AQ3743" s="359">
        <f t="shared" si="534"/>
        <v>15.205479452054796</v>
      </c>
      <c r="AR3743" s="362" t="s">
        <v>231</v>
      </c>
      <c r="AS3743" s="363" t="s">
        <v>431</v>
      </c>
      <c r="AT3743" s="354" t="s">
        <v>325</v>
      </c>
      <c r="AU3743" s="354" t="s">
        <v>1509</v>
      </c>
      <c r="AV3743" s="923" t="s">
        <v>9854</v>
      </c>
      <c r="AW3743" s="354" t="s">
        <v>234</v>
      </c>
      <c r="AX3743" s="447" t="s">
        <v>16216</v>
      </c>
      <c r="AY3743" s="2252"/>
      <c r="AZ3743" s="447" t="s">
        <v>25393</v>
      </c>
    </row>
    <row r="3744" spans="1:65" s="1395" customFormat="1" ht="15.95" customHeight="1" x14ac:dyDescent="0.25">
      <c r="A3744" s="353">
        <v>1220</v>
      </c>
      <c r="B3744" s="354" t="s">
        <v>53</v>
      </c>
      <c r="C3744" s="366" t="s">
        <v>1509</v>
      </c>
      <c r="D3744" s="363" t="s">
        <v>19473</v>
      </c>
      <c r="E3744" s="354" t="s">
        <v>21927</v>
      </c>
      <c r="F3744" s="354" t="s">
        <v>21928</v>
      </c>
      <c r="G3744" s="354" t="s">
        <v>221</v>
      </c>
      <c r="H3744" s="354" t="s">
        <v>219</v>
      </c>
      <c r="I3744" s="354" t="s">
        <v>316</v>
      </c>
      <c r="J3744" s="354" t="s">
        <v>221</v>
      </c>
      <c r="K3744" s="354" t="s">
        <v>222</v>
      </c>
      <c r="L3744" s="354" t="s">
        <v>221</v>
      </c>
      <c r="M3744" s="354" t="s">
        <v>7095</v>
      </c>
      <c r="N3744" s="360">
        <v>6</v>
      </c>
      <c r="O3744" s="360">
        <v>3</v>
      </c>
      <c r="P3744" s="360">
        <f>O3744*N3744</f>
        <v>18</v>
      </c>
      <c r="Q3744" s="1010">
        <v>4</v>
      </c>
      <c r="R3744" s="505"/>
      <c r="S3744" s="505">
        <v>0</v>
      </c>
      <c r="T3744" s="357"/>
      <c r="U3744" s="505">
        <v>0</v>
      </c>
      <c r="V3744" s="357"/>
      <c r="W3744" s="357"/>
      <c r="X3744" s="357"/>
      <c r="Y3744" s="354" t="s">
        <v>1509</v>
      </c>
      <c r="Z3744" s="354" t="s">
        <v>9858</v>
      </c>
      <c r="AA3744" s="443" t="s">
        <v>21929</v>
      </c>
      <c r="AB3744" s="354" t="s">
        <v>9860</v>
      </c>
      <c r="AC3744" s="354" t="s">
        <v>9861</v>
      </c>
      <c r="AD3744" s="271" t="s">
        <v>21930</v>
      </c>
      <c r="AE3744" s="354" t="s">
        <v>4680</v>
      </c>
      <c r="AF3744" s="354" t="s">
        <v>9858</v>
      </c>
      <c r="AG3744" s="443" t="s">
        <v>21929</v>
      </c>
      <c r="AH3744" s="443" t="s">
        <v>790</v>
      </c>
      <c r="AI3744" s="360">
        <v>1.48</v>
      </c>
      <c r="AJ3744" s="1010">
        <v>121</v>
      </c>
      <c r="AK3744" s="359">
        <f t="shared" si="541"/>
        <v>0.49063013698630131</v>
      </c>
      <c r="AL3744" s="359">
        <v>0</v>
      </c>
      <c r="AM3744" s="361">
        <f t="shared" si="539"/>
        <v>0.49063013698630131</v>
      </c>
      <c r="AN3744" s="359">
        <f t="shared" si="542"/>
        <v>0.49063013698630131</v>
      </c>
      <c r="AO3744" s="359">
        <v>0</v>
      </c>
      <c r="AP3744" s="359">
        <f t="shared" si="540"/>
        <v>0.49063013698630131</v>
      </c>
      <c r="AQ3744" s="359">
        <f>AP3744*30</f>
        <v>14.71890410958904</v>
      </c>
      <c r="AR3744" s="362" t="s">
        <v>231</v>
      </c>
      <c r="AS3744" s="363" t="s">
        <v>114</v>
      </c>
      <c r="AT3744" s="354" t="s">
        <v>325</v>
      </c>
      <c r="AU3744" s="354" t="s">
        <v>1509</v>
      </c>
      <c r="AV3744" s="923" t="s">
        <v>9862</v>
      </c>
      <c r="AW3744" s="354" t="s">
        <v>234</v>
      </c>
      <c r="AX3744" s="447" t="s">
        <v>21931</v>
      </c>
      <c r="AY3744" s="2252"/>
      <c r="AZ3744" s="447" t="s">
        <v>21932</v>
      </c>
    </row>
    <row r="3745" spans="1:59" s="55" customFormat="1" ht="15.95" customHeight="1" x14ac:dyDescent="0.25">
      <c r="A3745" s="182">
        <v>1221</v>
      </c>
      <c r="B3745" s="166" t="s">
        <v>53</v>
      </c>
      <c r="C3745" s="170" t="s">
        <v>1509</v>
      </c>
      <c r="D3745" s="194" t="s">
        <v>24438</v>
      </c>
      <c r="E3745" s="166" t="s">
        <v>9864</v>
      </c>
      <c r="F3745" s="166" t="s">
        <v>9865</v>
      </c>
      <c r="G3745" s="166"/>
      <c r="H3745" s="166" t="s">
        <v>732</v>
      </c>
      <c r="I3745" s="166">
        <v>0</v>
      </c>
      <c r="J3745" s="166" t="s">
        <v>317</v>
      </c>
      <c r="K3745" s="166">
        <v>0</v>
      </c>
      <c r="L3745" s="166" t="s">
        <v>317</v>
      </c>
      <c r="M3745" s="166">
        <v>0</v>
      </c>
      <c r="N3745" s="186">
        <v>6</v>
      </c>
      <c r="O3745" s="186">
        <v>2</v>
      </c>
      <c r="P3745" s="186">
        <v>12</v>
      </c>
      <c r="Q3745" s="1012">
        <v>4</v>
      </c>
      <c r="R3745" s="223"/>
      <c r="S3745" s="223">
        <v>0</v>
      </c>
      <c r="T3745" s="183"/>
      <c r="U3745" s="223">
        <v>0</v>
      </c>
      <c r="V3745" s="183"/>
      <c r="W3745" s="183"/>
      <c r="X3745" s="183"/>
      <c r="Y3745" s="166" t="s">
        <v>1509</v>
      </c>
      <c r="Z3745" s="166" t="s">
        <v>9866</v>
      </c>
      <c r="AA3745" s="203" t="s">
        <v>24437</v>
      </c>
      <c r="AB3745" s="166" t="s">
        <v>9868</v>
      </c>
      <c r="AC3745" s="166" t="s">
        <v>9869</v>
      </c>
      <c r="AD3745" s="673" t="s">
        <v>9870</v>
      </c>
      <c r="AE3745" s="166" t="s">
        <v>4710</v>
      </c>
      <c r="AF3745" s="166" t="s">
        <v>9866</v>
      </c>
      <c r="AG3745" s="165" t="s">
        <v>24437</v>
      </c>
      <c r="AH3745" s="203" t="s">
        <v>790</v>
      </c>
      <c r="AI3745" s="186">
        <v>1.48</v>
      </c>
      <c r="AJ3745" s="1012">
        <v>217</v>
      </c>
      <c r="AK3745" s="167">
        <f t="shared" si="541"/>
        <v>0.87989041095890397</v>
      </c>
      <c r="AL3745" s="167">
        <v>0</v>
      </c>
      <c r="AM3745" s="187">
        <f t="shared" si="539"/>
        <v>0.87989041095890397</v>
      </c>
      <c r="AN3745" s="167">
        <f t="shared" si="542"/>
        <v>0.87989041095890397</v>
      </c>
      <c r="AO3745" s="167">
        <v>0</v>
      </c>
      <c r="AP3745" s="167">
        <f t="shared" si="540"/>
        <v>0.87989041095890397</v>
      </c>
      <c r="AQ3745" s="167">
        <f t="shared" si="534"/>
        <v>26.396712328767119</v>
      </c>
      <c r="AR3745" s="193" t="s">
        <v>231</v>
      </c>
      <c r="AS3745" s="194"/>
      <c r="AT3745" s="166" t="s">
        <v>325</v>
      </c>
      <c r="AU3745" s="166" t="s">
        <v>1509</v>
      </c>
      <c r="AV3745" s="679" t="s">
        <v>9871</v>
      </c>
      <c r="AW3745" s="166" t="s">
        <v>234</v>
      </c>
      <c r="AX3745" s="2254"/>
      <c r="AY3745" s="2254"/>
    </row>
    <row r="3746" spans="1:59" s="1395" customFormat="1" ht="15.95" customHeight="1" x14ac:dyDescent="0.25">
      <c r="A3746" s="353">
        <v>1222</v>
      </c>
      <c r="B3746" s="354" t="s">
        <v>53</v>
      </c>
      <c r="C3746" s="366" t="s">
        <v>1509</v>
      </c>
      <c r="D3746" s="363" t="s">
        <v>20671</v>
      </c>
      <c r="E3746" s="354" t="s">
        <v>20672</v>
      </c>
      <c r="F3746" s="354" t="s">
        <v>20673</v>
      </c>
      <c r="G3746" s="354" t="s">
        <v>221</v>
      </c>
      <c r="H3746" s="354" t="s">
        <v>219</v>
      </c>
      <c r="I3746" s="354" t="s">
        <v>316</v>
      </c>
      <c r="J3746" s="354" t="s">
        <v>221</v>
      </c>
      <c r="K3746" s="354" t="s">
        <v>20674</v>
      </c>
      <c r="L3746" s="354" t="s">
        <v>221</v>
      </c>
      <c r="M3746" s="354" t="s">
        <v>7095</v>
      </c>
      <c r="N3746" s="360">
        <v>3</v>
      </c>
      <c r="O3746" s="360">
        <v>2.5</v>
      </c>
      <c r="P3746" s="360">
        <f>O3746*N3746</f>
        <v>7.5</v>
      </c>
      <c r="Q3746" s="1010">
        <v>1</v>
      </c>
      <c r="R3746" s="505"/>
      <c r="S3746" s="505">
        <v>1</v>
      </c>
      <c r="T3746" s="357"/>
      <c r="U3746" s="505">
        <v>0</v>
      </c>
      <c r="V3746" s="357"/>
      <c r="W3746" s="357"/>
      <c r="X3746" s="357"/>
      <c r="Y3746" s="354" t="s">
        <v>8033</v>
      </c>
      <c r="Z3746" s="354" t="s">
        <v>20675</v>
      </c>
      <c r="AA3746" s="443" t="s">
        <v>24459</v>
      </c>
      <c r="AB3746" s="354" t="s">
        <v>9467</v>
      </c>
      <c r="AC3746" s="354" t="s">
        <v>9877</v>
      </c>
      <c r="AD3746" s="1014" t="s">
        <v>9878</v>
      </c>
      <c r="AE3746" s="354" t="s">
        <v>9467</v>
      </c>
      <c r="AF3746" s="354" t="s">
        <v>20675</v>
      </c>
      <c r="AG3746" s="358" t="s">
        <v>24459</v>
      </c>
      <c r="AH3746" s="443" t="s">
        <v>790</v>
      </c>
      <c r="AI3746" s="360">
        <v>1.48</v>
      </c>
      <c r="AJ3746" s="1010">
        <v>18</v>
      </c>
      <c r="AK3746" s="359">
        <f t="shared" si="541"/>
        <v>7.2986301369863019E-2</v>
      </c>
      <c r="AL3746" s="359">
        <v>0</v>
      </c>
      <c r="AM3746" s="361">
        <f t="shared" si="539"/>
        <v>7.2986301369863019E-2</v>
      </c>
      <c r="AN3746" s="359">
        <f t="shared" si="542"/>
        <v>7.2986301369863019E-2</v>
      </c>
      <c r="AO3746" s="359">
        <v>0</v>
      </c>
      <c r="AP3746" s="359">
        <f t="shared" si="540"/>
        <v>7.2986301369863019E-2</v>
      </c>
      <c r="AQ3746" s="359">
        <f>AP3746*30</f>
        <v>2.1895890410958905</v>
      </c>
      <c r="AR3746" s="362" t="s">
        <v>231</v>
      </c>
      <c r="AS3746" s="363" t="s">
        <v>114</v>
      </c>
      <c r="AT3746" s="354" t="s">
        <v>325</v>
      </c>
      <c r="AU3746" s="354" t="s">
        <v>1509</v>
      </c>
      <c r="AV3746" s="923" t="s">
        <v>9879</v>
      </c>
      <c r="AW3746" s="354" t="s">
        <v>234</v>
      </c>
      <c r="AX3746" s="447" t="s">
        <v>20676</v>
      </c>
      <c r="AY3746" s="2252"/>
      <c r="AZ3746" s="447" t="s">
        <v>20677</v>
      </c>
    </row>
    <row r="3747" spans="1:59" s="55" customFormat="1" ht="15.95" customHeight="1" x14ac:dyDescent="0.25">
      <c r="A3747" s="353">
        <v>1223</v>
      </c>
      <c r="B3747" s="354" t="s">
        <v>53</v>
      </c>
      <c r="C3747" s="366" t="s">
        <v>1509</v>
      </c>
      <c r="D3747" s="363" t="s">
        <v>18098</v>
      </c>
      <c r="E3747" s="354" t="s">
        <v>18099</v>
      </c>
      <c r="F3747" s="354" t="s">
        <v>18100</v>
      </c>
      <c r="G3747" s="354" t="s">
        <v>221</v>
      </c>
      <c r="H3747" s="354" t="s">
        <v>219</v>
      </c>
      <c r="I3747" s="354" t="s">
        <v>316</v>
      </c>
      <c r="J3747" s="354" t="s">
        <v>221</v>
      </c>
      <c r="K3747" s="354" t="s">
        <v>222</v>
      </c>
      <c r="L3747" s="272" t="s">
        <v>221</v>
      </c>
      <c r="M3747" s="272" t="s">
        <v>222</v>
      </c>
      <c r="N3747" s="360">
        <v>2.5</v>
      </c>
      <c r="O3747" s="360">
        <v>2.2999999999999998</v>
      </c>
      <c r="P3747" s="360">
        <f>O3747*N3747</f>
        <v>5.75</v>
      </c>
      <c r="Q3747" s="1010">
        <v>4</v>
      </c>
      <c r="R3747" s="505"/>
      <c r="S3747" s="505">
        <v>0</v>
      </c>
      <c r="T3747" s="357"/>
      <c r="U3747" s="505">
        <v>0</v>
      </c>
      <c r="V3747" s="357"/>
      <c r="W3747" s="357"/>
      <c r="X3747" s="357"/>
      <c r="Y3747" s="354" t="s">
        <v>1509</v>
      </c>
      <c r="Z3747" s="354" t="s">
        <v>4287</v>
      </c>
      <c r="AA3747" s="443" t="s">
        <v>24460</v>
      </c>
      <c r="AB3747" s="354" t="s">
        <v>6011</v>
      </c>
      <c r="AC3747" s="354" t="s">
        <v>18101</v>
      </c>
      <c r="AD3747" s="1152" t="s">
        <v>18102</v>
      </c>
      <c r="AE3747" s="354" t="s">
        <v>6011</v>
      </c>
      <c r="AF3747" s="354" t="s">
        <v>4287</v>
      </c>
      <c r="AG3747" s="358" t="s">
        <v>24460</v>
      </c>
      <c r="AH3747" s="443" t="s">
        <v>790</v>
      </c>
      <c r="AI3747" s="360">
        <v>1.48</v>
      </c>
      <c r="AJ3747" s="1010">
        <v>192</v>
      </c>
      <c r="AK3747" s="359">
        <f t="shared" si="541"/>
        <v>0.77852054794520542</v>
      </c>
      <c r="AL3747" s="359">
        <v>0</v>
      </c>
      <c r="AM3747" s="361">
        <f t="shared" si="539"/>
        <v>0.77852054794520542</v>
      </c>
      <c r="AN3747" s="359">
        <f t="shared" si="542"/>
        <v>0.77852054794520542</v>
      </c>
      <c r="AO3747" s="359">
        <v>0</v>
      </c>
      <c r="AP3747" s="359">
        <f t="shared" si="540"/>
        <v>0.77852054794520542</v>
      </c>
      <c r="AQ3747" s="359">
        <f>AP3747*30</f>
        <v>23.355616438356162</v>
      </c>
      <c r="AR3747" s="362" t="s">
        <v>231</v>
      </c>
      <c r="AS3747" s="363" t="s">
        <v>431</v>
      </c>
      <c r="AT3747" s="354" t="s">
        <v>325</v>
      </c>
      <c r="AU3747" s="354" t="s">
        <v>1509</v>
      </c>
      <c r="AV3747" s="923" t="s">
        <v>9885</v>
      </c>
      <c r="AW3747" s="354" t="s">
        <v>234</v>
      </c>
      <c r="AX3747" s="447" t="s">
        <v>20445</v>
      </c>
      <c r="AY3747" s="2252"/>
      <c r="AZ3747" s="447" t="s">
        <v>20438</v>
      </c>
    </row>
    <row r="3748" spans="1:59" s="1395" customFormat="1" ht="44.25" customHeight="1" x14ac:dyDescent="0.25">
      <c r="A3748" s="353">
        <v>1224</v>
      </c>
      <c r="B3748" s="354" t="s">
        <v>53</v>
      </c>
      <c r="C3748" s="366" t="s">
        <v>1509</v>
      </c>
      <c r="D3748" s="363" t="s">
        <v>16233</v>
      </c>
      <c r="E3748" s="354" t="s">
        <v>16229</v>
      </c>
      <c r="F3748" s="354" t="s">
        <v>16230</v>
      </c>
      <c r="G3748" s="354"/>
      <c r="H3748" s="354" t="s">
        <v>219</v>
      </c>
      <c r="I3748" s="354" t="s">
        <v>16231</v>
      </c>
      <c r="J3748" s="354" t="s">
        <v>221</v>
      </c>
      <c r="K3748" s="354" t="s">
        <v>222</v>
      </c>
      <c r="L3748" s="272" t="s">
        <v>221</v>
      </c>
      <c r="M3748" s="272" t="s">
        <v>879</v>
      </c>
      <c r="N3748" s="360">
        <v>2</v>
      </c>
      <c r="O3748" s="360">
        <v>1</v>
      </c>
      <c r="P3748" s="360">
        <v>2</v>
      </c>
      <c r="Q3748" s="1010">
        <v>3</v>
      </c>
      <c r="R3748" s="505"/>
      <c r="S3748" s="505">
        <v>0</v>
      </c>
      <c r="T3748" s="357"/>
      <c r="U3748" s="505">
        <v>0</v>
      </c>
      <c r="V3748" s="357"/>
      <c r="W3748" s="357"/>
      <c r="X3748" s="357"/>
      <c r="Y3748" s="354" t="s">
        <v>1509</v>
      </c>
      <c r="Z3748" s="354" t="s">
        <v>9886</v>
      </c>
      <c r="AA3748" s="443" t="s">
        <v>24439</v>
      </c>
      <c r="AB3748" s="354" t="s">
        <v>8862</v>
      </c>
      <c r="AC3748" s="354" t="s">
        <v>16232</v>
      </c>
      <c r="AD3748" s="1134" t="s">
        <v>9888</v>
      </c>
      <c r="AE3748" s="354" t="s">
        <v>5977</v>
      </c>
      <c r="AF3748" s="354" t="s">
        <v>9886</v>
      </c>
      <c r="AG3748" s="358" t="s">
        <v>24439</v>
      </c>
      <c r="AH3748" s="443" t="s">
        <v>790</v>
      </c>
      <c r="AI3748" s="360">
        <v>1.48</v>
      </c>
      <c r="AJ3748" s="1010">
        <v>239</v>
      </c>
      <c r="AK3748" s="359">
        <f t="shared" si="541"/>
        <v>0.96909589041095878</v>
      </c>
      <c r="AL3748" s="359">
        <v>0</v>
      </c>
      <c r="AM3748" s="361">
        <f t="shared" si="539"/>
        <v>0.96909589041095878</v>
      </c>
      <c r="AN3748" s="359">
        <f t="shared" si="542"/>
        <v>0.96909589041095878</v>
      </c>
      <c r="AO3748" s="359">
        <v>0</v>
      </c>
      <c r="AP3748" s="359">
        <f t="shared" si="540"/>
        <v>0.96909589041095878</v>
      </c>
      <c r="AQ3748" s="359">
        <f t="shared" si="534"/>
        <v>29.072876712328764</v>
      </c>
      <c r="AR3748" s="362" t="s">
        <v>231</v>
      </c>
      <c r="AS3748" s="363" t="s">
        <v>431</v>
      </c>
      <c r="AT3748" s="354" t="s">
        <v>325</v>
      </c>
      <c r="AU3748" s="354" t="s">
        <v>1509</v>
      </c>
      <c r="AV3748" s="923" t="s">
        <v>9889</v>
      </c>
      <c r="AW3748" s="354" t="s">
        <v>234</v>
      </c>
      <c r="AX3748" s="447" t="s">
        <v>16228</v>
      </c>
      <c r="AY3748" s="2252"/>
      <c r="AZ3748" s="447" t="s">
        <v>21454</v>
      </c>
    </row>
    <row r="3749" spans="1:59" s="1395" customFormat="1" ht="15.95" customHeight="1" x14ac:dyDescent="0.25">
      <c r="A3749" s="353">
        <v>1225</v>
      </c>
      <c r="B3749" s="354" t="s">
        <v>53</v>
      </c>
      <c r="C3749" s="366" t="s">
        <v>1509</v>
      </c>
      <c r="D3749" s="363" t="s">
        <v>16266</v>
      </c>
      <c r="E3749" s="354" t="s">
        <v>16268</v>
      </c>
      <c r="F3749" s="354" t="s">
        <v>16267</v>
      </c>
      <c r="G3749" s="354"/>
      <c r="H3749" s="354" t="s">
        <v>219</v>
      </c>
      <c r="I3749" s="354" t="s">
        <v>6578</v>
      </c>
      <c r="J3749" s="354" t="s">
        <v>221</v>
      </c>
      <c r="K3749" s="354" t="s">
        <v>7095</v>
      </c>
      <c r="L3749" s="354" t="s">
        <v>221</v>
      </c>
      <c r="M3749" s="354" t="s">
        <v>7095</v>
      </c>
      <c r="N3749" s="360">
        <v>7</v>
      </c>
      <c r="O3749" s="360">
        <v>2</v>
      </c>
      <c r="P3749" s="360">
        <v>14</v>
      </c>
      <c r="Q3749" s="1010">
        <v>4</v>
      </c>
      <c r="R3749" s="505"/>
      <c r="S3749" s="505">
        <v>0</v>
      </c>
      <c r="T3749" s="357"/>
      <c r="U3749" s="505">
        <v>0</v>
      </c>
      <c r="V3749" s="357"/>
      <c r="W3749" s="357"/>
      <c r="X3749" s="357"/>
      <c r="Y3749" s="354" t="s">
        <v>1509</v>
      </c>
      <c r="Z3749" s="354" t="s">
        <v>9890</v>
      </c>
      <c r="AA3749" s="443" t="s">
        <v>24440</v>
      </c>
      <c r="AB3749" s="354" t="s">
        <v>8862</v>
      </c>
      <c r="AC3749" s="354" t="s">
        <v>9892</v>
      </c>
      <c r="AD3749" s="1014" t="s">
        <v>9888</v>
      </c>
      <c r="AE3749" s="354" t="s">
        <v>5977</v>
      </c>
      <c r="AF3749" s="354" t="s">
        <v>9890</v>
      </c>
      <c r="AG3749" s="358" t="s">
        <v>24440</v>
      </c>
      <c r="AH3749" s="443" t="s">
        <v>790</v>
      </c>
      <c r="AI3749" s="360">
        <v>1.48</v>
      </c>
      <c r="AJ3749" s="1010">
        <v>195</v>
      </c>
      <c r="AK3749" s="359">
        <f t="shared" si="541"/>
        <v>0.79068493150684938</v>
      </c>
      <c r="AL3749" s="359">
        <v>0</v>
      </c>
      <c r="AM3749" s="361">
        <f t="shared" si="539"/>
        <v>0.79068493150684938</v>
      </c>
      <c r="AN3749" s="359">
        <f t="shared" si="542"/>
        <v>0.79068493150684938</v>
      </c>
      <c r="AO3749" s="359">
        <v>0</v>
      </c>
      <c r="AP3749" s="359">
        <f t="shared" si="540"/>
        <v>0.79068493150684938</v>
      </c>
      <c r="AQ3749" s="359">
        <f t="shared" si="534"/>
        <v>23.720547945205482</v>
      </c>
      <c r="AR3749" s="362" t="s">
        <v>231</v>
      </c>
      <c r="AS3749" s="363" t="s">
        <v>114</v>
      </c>
      <c r="AT3749" s="354" t="s">
        <v>325</v>
      </c>
      <c r="AU3749" s="354" t="s">
        <v>1509</v>
      </c>
      <c r="AV3749" s="923" t="s">
        <v>9893</v>
      </c>
      <c r="AW3749" s="354" t="s">
        <v>234</v>
      </c>
      <c r="AX3749" s="447" t="s">
        <v>16269</v>
      </c>
      <c r="AY3749" s="2252"/>
      <c r="AZ3749" s="2408" t="s">
        <v>21455</v>
      </c>
    </row>
    <row r="3750" spans="1:59" s="1395" customFormat="1" ht="15.95" customHeight="1" x14ac:dyDescent="0.25">
      <c r="A3750" s="353">
        <v>1226</v>
      </c>
      <c r="B3750" s="354" t="s">
        <v>53</v>
      </c>
      <c r="C3750" s="366" t="s">
        <v>1509</v>
      </c>
      <c r="D3750" s="363" t="s">
        <v>19474</v>
      </c>
      <c r="E3750" s="354" t="s">
        <v>16257</v>
      </c>
      <c r="F3750" s="354" t="s">
        <v>16258</v>
      </c>
      <c r="G3750" s="354"/>
      <c r="H3750" s="354" t="s">
        <v>219</v>
      </c>
      <c r="I3750" s="354" t="s">
        <v>316</v>
      </c>
      <c r="J3750" s="354" t="s">
        <v>221</v>
      </c>
      <c r="K3750" s="354" t="s">
        <v>7095</v>
      </c>
      <c r="L3750" s="354" t="s">
        <v>221</v>
      </c>
      <c r="M3750" s="354" t="s">
        <v>7095</v>
      </c>
      <c r="N3750" s="360">
        <v>3</v>
      </c>
      <c r="O3750" s="360">
        <v>2</v>
      </c>
      <c r="P3750" s="360">
        <v>6</v>
      </c>
      <c r="Q3750" s="1010">
        <v>1</v>
      </c>
      <c r="R3750" s="505"/>
      <c r="S3750" s="505">
        <v>0</v>
      </c>
      <c r="T3750" s="357"/>
      <c r="U3750" s="505">
        <v>0</v>
      </c>
      <c r="V3750" s="357"/>
      <c r="W3750" s="357"/>
      <c r="X3750" s="357"/>
      <c r="Y3750" s="354" t="s">
        <v>1509</v>
      </c>
      <c r="Z3750" s="354" t="s">
        <v>9894</v>
      </c>
      <c r="AA3750" s="443" t="s">
        <v>21748</v>
      </c>
      <c r="AB3750" s="354" t="s">
        <v>8862</v>
      </c>
      <c r="AC3750" s="354" t="s">
        <v>9896</v>
      </c>
      <c r="AD3750" s="1133" t="s">
        <v>9897</v>
      </c>
      <c r="AE3750" s="354" t="s">
        <v>5977</v>
      </c>
      <c r="AF3750" s="354" t="s">
        <v>9894</v>
      </c>
      <c r="AG3750" s="358" t="s">
        <v>9895</v>
      </c>
      <c r="AH3750" s="443" t="s">
        <v>790</v>
      </c>
      <c r="AI3750" s="360">
        <v>1.48</v>
      </c>
      <c r="AJ3750" s="1010">
        <v>46</v>
      </c>
      <c r="AK3750" s="359">
        <f t="shared" si="541"/>
        <v>0.18652054794520548</v>
      </c>
      <c r="AL3750" s="359">
        <v>0</v>
      </c>
      <c r="AM3750" s="361">
        <f t="shared" si="539"/>
        <v>0.18652054794520548</v>
      </c>
      <c r="AN3750" s="359">
        <f t="shared" si="542"/>
        <v>0.18652054794520548</v>
      </c>
      <c r="AO3750" s="359">
        <v>0</v>
      </c>
      <c r="AP3750" s="359">
        <f t="shared" si="540"/>
        <v>0.18652054794520548</v>
      </c>
      <c r="AQ3750" s="359">
        <f>AM3750*30</f>
        <v>5.5956164383561644</v>
      </c>
      <c r="AR3750" s="362" t="s">
        <v>231</v>
      </c>
      <c r="AS3750" s="363" t="s">
        <v>114</v>
      </c>
      <c r="AT3750" s="354" t="s">
        <v>325</v>
      </c>
      <c r="AU3750" s="354" t="s">
        <v>1509</v>
      </c>
      <c r="AV3750" s="923" t="s">
        <v>9898</v>
      </c>
      <c r="AW3750" s="354" t="s">
        <v>234</v>
      </c>
      <c r="AX3750" s="447" t="s">
        <v>16259</v>
      </c>
      <c r="AY3750" s="2252"/>
      <c r="AZ3750" s="2408" t="s">
        <v>21456</v>
      </c>
    </row>
    <row r="3751" spans="1:59" s="1395" customFormat="1" ht="15.95" customHeight="1" x14ac:dyDescent="0.25">
      <c r="A3751" s="353">
        <v>1227</v>
      </c>
      <c r="B3751" s="354" t="s">
        <v>53</v>
      </c>
      <c r="C3751" s="366" t="s">
        <v>1509</v>
      </c>
      <c r="D3751" s="363" t="s">
        <v>24442</v>
      </c>
      <c r="E3751" s="354" t="s">
        <v>16327</v>
      </c>
      <c r="F3751" s="354" t="s">
        <v>16328</v>
      </c>
      <c r="G3751" s="354"/>
      <c r="H3751" s="354" t="s">
        <v>219</v>
      </c>
      <c r="I3751" s="354" t="s">
        <v>316</v>
      </c>
      <c r="J3751" s="354" t="s">
        <v>221</v>
      </c>
      <c r="K3751" s="354" t="s">
        <v>7095</v>
      </c>
      <c r="L3751" s="354" t="s">
        <v>221</v>
      </c>
      <c r="M3751" s="354" t="s">
        <v>7095</v>
      </c>
      <c r="N3751" s="360">
        <v>8</v>
      </c>
      <c r="O3751" s="360">
        <v>2</v>
      </c>
      <c r="P3751" s="360">
        <v>16</v>
      </c>
      <c r="Q3751" s="1010">
        <v>5</v>
      </c>
      <c r="R3751" s="505"/>
      <c r="S3751" s="505">
        <v>0</v>
      </c>
      <c r="T3751" s="357"/>
      <c r="U3751" s="505">
        <v>0</v>
      </c>
      <c r="V3751" s="357"/>
      <c r="W3751" s="357">
        <v>1</v>
      </c>
      <c r="X3751" s="357"/>
      <c r="Y3751" s="354" t="s">
        <v>1509</v>
      </c>
      <c r="Z3751" s="354" t="s">
        <v>9900</v>
      </c>
      <c r="AA3751" s="443" t="s">
        <v>24441</v>
      </c>
      <c r="AB3751" s="354" t="s">
        <v>8862</v>
      </c>
      <c r="AC3751" s="354" t="s">
        <v>9902</v>
      </c>
      <c r="AD3751" s="354" t="s">
        <v>9903</v>
      </c>
      <c r="AE3751" s="354" t="s">
        <v>5977</v>
      </c>
      <c r="AF3751" s="354" t="s">
        <v>9900</v>
      </c>
      <c r="AG3751" s="358" t="s">
        <v>24441</v>
      </c>
      <c r="AH3751" s="443" t="s">
        <v>790</v>
      </c>
      <c r="AI3751" s="360">
        <v>1.48</v>
      </c>
      <c r="AJ3751" s="1010">
        <v>300</v>
      </c>
      <c r="AK3751" s="359">
        <f t="shared" si="541"/>
        <v>1.2164383561643837</v>
      </c>
      <c r="AL3751" s="359">
        <v>0</v>
      </c>
      <c r="AM3751" s="361">
        <f t="shared" si="539"/>
        <v>1.2164383561643837</v>
      </c>
      <c r="AN3751" s="359">
        <f t="shared" si="542"/>
        <v>1.2164383561643837</v>
      </c>
      <c r="AO3751" s="359">
        <v>0</v>
      </c>
      <c r="AP3751" s="359">
        <f t="shared" si="540"/>
        <v>1.2164383561643837</v>
      </c>
      <c r="AQ3751" s="359">
        <f t="shared" si="534"/>
        <v>36.493150684931507</v>
      </c>
      <c r="AR3751" s="362" t="s">
        <v>231</v>
      </c>
      <c r="AS3751" s="363" t="s">
        <v>114</v>
      </c>
      <c r="AT3751" s="354" t="s">
        <v>325</v>
      </c>
      <c r="AU3751" s="354" t="s">
        <v>1509</v>
      </c>
      <c r="AV3751" s="923" t="s">
        <v>9904</v>
      </c>
      <c r="AW3751" s="354" t="s">
        <v>234</v>
      </c>
      <c r="AX3751" s="447" t="s">
        <v>16326</v>
      </c>
      <c r="AY3751" s="2252"/>
      <c r="AZ3751" s="2408" t="s">
        <v>21457</v>
      </c>
    </row>
    <row r="3752" spans="1:59" s="55" customFormat="1" ht="15.95" customHeight="1" x14ac:dyDescent="0.25">
      <c r="A3752" s="353">
        <v>1228</v>
      </c>
      <c r="B3752" s="354" t="s">
        <v>53</v>
      </c>
      <c r="C3752" s="366" t="s">
        <v>1509</v>
      </c>
      <c r="D3752" s="363" t="s">
        <v>18512</v>
      </c>
      <c r="E3752" s="354" t="s">
        <v>18513</v>
      </c>
      <c r="F3752" s="354" t="s">
        <v>18514</v>
      </c>
      <c r="G3752" s="354" t="s">
        <v>221</v>
      </c>
      <c r="H3752" s="354" t="s">
        <v>219</v>
      </c>
      <c r="I3752" s="354" t="s">
        <v>316</v>
      </c>
      <c r="J3752" s="354" t="s">
        <v>221</v>
      </c>
      <c r="K3752" s="354" t="s">
        <v>879</v>
      </c>
      <c r="L3752" s="354" t="s">
        <v>221</v>
      </c>
      <c r="M3752" s="354" t="s">
        <v>879</v>
      </c>
      <c r="N3752" s="360">
        <v>3</v>
      </c>
      <c r="O3752" s="360">
        <v>2.06</v>
      </c>
      <c r="P3752" s="360">
        <f>O3752*N3752</f>
        <v>6.18</v>
      </c>
      <c r="Q3752" s="1010">
        <v>1</v>
      </c>
      <c r="R3752" s="505"/>
      <c r="S3752" s="505">
        <v>0</v>
      </c>
      <c r="T3752" s="357"/>
      <c r="U3752" s="505">
        <v>0</v>
      </c>
      <c r="V3752" s="357"/>
      <c r="W3752" s="357"/>
      <c r="X3752" s="357"/>
      <c r="Y3752" s="354" t="s">
        <v>1509</v>
      </c>
      <c r="Z3752" s="354" t="s">
        <v>9908</v>
      </c>
      <c r="AA3752" s="443" t="s">
        <v>24453</v>
      </c>
      <c r="AB3752" s="354" t="s">
        <v>9910</v>
      </c>
      <c r="AC3752" s="354" t="s">
        <v>18518</v>
      </c>
      <c r="AD3752" s="1152" t="s">
        <v>18515</v>
      </c>
      <c r="AE3752" s="354" t="s">
        <v>4730</v>
      </c>
      <c r="AF3752" s="354" t="s">
        <v>9908</v>
      </c>
      <c r="AG3752" s="358" t="s">
        <v>24453</v>
      </c>
      <c r="AH3752" s="443" t="s">
        <v>790</v>
      </c>
      <c r="AI3752" s="360">
        <v>1.48</v>
      </c>
      <c r="AJ3752" s="1010">
        <v>19</v>
      </c>
      <c r="AK3752" s="359">
        <f t="shared" si="541"/>
        <v>7.7041095890410957E-2</v>
      </c>
      <c r="AL3752" s="359">
        <v>0</v>
      </c>
      <c r="AM3752" s="361">
        <f t="shared" si="539"/>
        <v>7.7041095890410957E-2</v>
      </c>
      <c r="AN3752" s="359">
        <f t="shared" si="542"/>
        <v>7.7041095890410957E-2</v>
      </c>
      <c r="AO3752" s="359">
        <v>0</v>
      </c>
      <c r="AP3752" s="359">
        <f t="shared" si="540"/>
        <v>7.7041095890410957E-2</v>
      </c>
      <c r="AQ3752" s="359">
        <f>AP3752*30</f>
        <v>2.3112328767123289</v>
      </c>
      <c r="AR3752" s="362" t="s">
        <v>231</v>
      </c>
      <c r="AS3752" s="363" t="s">
        <v>431</v>
      </c>
      <c r="AT3752" s="354" t="s">
        <v>325</v>
      </c>
      <c r="AU3752" s="354" t="s">
        <v>1509</v>
      </c>
      <c r="AV3752" s="923" t="s">
        <v>9912</v>
      </c>
      <c r="AW3752" s="354" t="s">
        <v>234</v>
      </c>
      <c r="AX3752" s="447" t="s">
        <v>18516</v>
      </c>
      <c r="AY3752" s="2252"/>
      <c r="AZ3752" s="2408" t="s">
        <v>18517</v>
      </c>
      <c r="BA3752" s="1395"/>
      <c r="BB3752" s="1395"/>
      <c r="BC3752" s="1395"/>
      <c r="BD3752" s="1395"/>
      <c r="BE3752" s="1395"/>
      <c r="BF3752" s="1395"/>
      <c r="BG3752" s="1395"/>
    </row>
    <row r="3753" spans="1:59" s="55" customFormat="1" ht="15.95" customHeight="1" x14ac:dyDescent="0.25">
      <c r="A3753" s="182">
        <v>1229</v>
      </c>
      <c r="B3753" s="166" t="s">
        <v>53</v>
      </c>
      <c r="C3753" s="170" t="s">
        <v>1509</v>
      </c>
      <c r="D3753" s="194" t="s">
        <v>19475</v>
      </c>
      <c r="E3753" s="166" t="s">
        <v>9914</v>
      </c>
      <c r="F3753" s="166" t="s">
        <v>9915</v>
      </c>
      <c r="G3753" s="166"/>
      <c r="H3753" s="166" t="s">
        <v>219</v>
      </c>
      <c r="I3753" s="166" t="s">
        <v>316</v>
      </c>
      <c r="J3753" s="166" t="s">
        <v>221</v>
      </c>
      <c r="K3753" s="166" t="s">
        <v>222</v>
      </c>
      <c r="L3753" s="198" t="s">
        <v>221</v>
      </c>
      <c r="M3753" s="198" t="s">
        <v>222</v>
      </c>
      <c r="N3753" s="186">
        <v>5</v>
      </c>
      <c r="O3753" s="186">
        <v>2</v>
      </c>
      <c r="P3753" s="186">
        <v>10</v>
      </c>
      <c r="Q3753" s="1012">
        <v>4</v>
      </c>
      <c r="R3753" s="223"/>
      <c r="S3753" s="223">
        <v>0</v>
      </c>
      <c r="T3753" s="183"/>
      <c r="U3753" s="223">
        <v>0</v>
      </c>
      <c r="V3753" s="183"/>
      <c r="W3753" s="183"/>
      <c r="X3753" s="183"/>
      <c r="Y3753" s="166" t="s">
        <v>1509</v>
      </c>
      <c r="Z3753" s="166" t="s">
        <v>8393</v>
      </c>
      <c r="AA3753" s="203" t="s">
        <v>24452</v>
      </c>
      <c r="AB3753" s="166" t="s">
        <v>9910</v>
      </c>
      <c r="AC3753" s="166" t="s">
        <v>9917</v>
      </c>
      <c r="AD3753" s="166" t="s">
        <v>9918</v>
      </c>
      <c r="AE3753" s="166" t="s">
        <v>4730</v>
      </c>
      <c r="AF3753" s="166" t="s">
        <v>8393</v>
      </c>
      <c r="AG3753" s="165" t="s">
        <v>24452</v>
      </c>
      <c r="AH3753" s="203" t="s">
        <v>790</v>
      </c>
      <c r="AI3753" s="186">
        <v>1.48</v>
      </c>
      <c r="AJ3753" s="1012">
        <v>135</v>
      </c>
      <c r="AK3753" s="167">
        <f t="shared" si="541"/>
        <v>0.54739726027397262</v>
      </c>
      <c r="AL3753" s="167">
        <v>0</v>
      </c>
      <c r="AM3753" s="187">
        <f t="shared" si="539"/>
        <v>0.54739726027397262</v>
      </c>
      <c r="AN3753" s="167">
        <f t="shared" si="542"/>
        <v>0.54739726027397262</v>
      </c>
      <c r="AO3753" s="167">
        <v>0</v>
      </c>
      <c r="AP3753" s="167">
        <f t="shared" si="540"/>
        <v>0.54739726027397262</v>
      </c>
      <c r="AQ3753" s="167">
        <f t="shared" si="534"/>
        <v>16.421917808219177</v>
      </c>
      <c r="AR3753" s="193" t="s">
        <v>231</v>
      </c>
      <c r="AS3753" s="194" t="s">
        <v>431</v>
      </c>
      <c r="AT3753" s="166" t="s">
        <v>325</v>
      </c>
      <c r="AU3753" s="166" t="s">
        <v>1509</v>
      </c>
      <c r="AV3753" s="679" t="s">
        <v>9919</v>
      </c>
      <c r="AW3753" s="166" t="s">
        <v>234</v>
      </c>
      <c r="AX3753" s="2254"/>
      <c r="AY3753" s="2254"/>
    </row>
    <row r="3754" spans="1:59" s="1395" customFormat="1" ht="15.95" customHeight="1" x14ac:dyDescent="0.25">
      <c r="A3754" s="709">
        <v>1230</v>
      </c>
      <c r="B3754" s="434" t="s">
        <v>53</v>
      </c>
      <c r="C3754" s="834" t="s">
        <v>1509</v>
      </c>
      <c r="D3754" s="433" t="s">
        <v>19476</v>
      </c>
      <c r="E3754" s="434" t="s">
        <v>9921</v>
      </c>
      <c r="F3754" s="434" t="s">
        <v>9922</v>
      </c>
      <c r="G3754" s="434"/>
      <c r="H3754" s="434" t="s">
        <v>219</v>
      </c>
      <c r="I3754" s="434" t="s">
        <v>316</v>
      </c>
      <c r="J3754" s="434" t="s">
        <v>221</v>
      </c>
      <c r="K3754" s="434" t="s">
        <v>222</v>
      </c>
      <c r="L3754" s="434" t="s">
        <v>317</v>
      </c>
      <c r="M3754" s="434">
        <v>0</v>
      </c>
      <c r="N3754" s="513">
        <v>5</v>
      </c>
      <c r="O3754" s="513">
        <v>4</v>
      </c>
      <c r="P3754" s="513">
        <v>20</v>
      </c>
      <c r="Q3754" s="711"/>
      <c r="R3754" s="436"/>
      <c r="S3754" s="436">
        <v>0</v>
      </c>
      <c r="T3754" s="712"/>
      <c r="U3754" s="436">
        <v>1</v>
      </c>
      <c r="V3754" s="712"/>
      <c r="W3754" s="712"/>
      <c r="X3754" s="712"/>
      <c r="Y3754" s="434" t="s">
        <v>1509</v>
      </c>
      <c r="Z3754" s="434" t="s">
        <v>9923</v>
      </c>
      <c r="AA3754" s="437" t="s">
        <v>9924</v>
      </c>
      <c r="AB3754" s="434" t="s">
        <v>9910</v>
      </c>
      <c r="AC3754" s="434" t="s">
        <v>9925</v>
      </c>
      <c r="AD3754" s="434" t="s">
        <v>9926</v>
      </c>
      <c r="AE3754" s="434" t="s">
        <v>4730</v>
      </c>
      <c r="AF3754" s="434" t="s">
        <v>9923</v>
      </c>
      <c r="AG3754" s="438" t="s">
        <v>9924</v>
      </c>
      <c r="AH3754" s="437" t="s">
        <v>790</v>
      </c>
      <c r="AI3754" s="513">
        <v>1.48</v>
      </c>
      <c r="AJ3754" s="711">
        <v>245</v>
      </c>
      <c r="AK3754" s="511">
        <f t="shared" si="541"/>
        <v>0.99342465753424669</v>
      </c>
      <c r="AL3754" s="511">
        <v>0</v>
      </c>
      <c r="AM3754" s="514">
        <f t="shared" si="539"/>
        <v>0.99342465753424669</v>
      </c>
      <c r="AN3754" s="511">
        <f t="shared" si="542"/>
        <v>0.99342465753424669</v>
      </c>
      <c r="AO3754" s="511">
        <v>0</v>
      </c>
      <c r="AP3754" s="511">
        <f t="shared" si="540"/>
        <v>0.99342465753424669</v>
      </c>
      <c r="AQ3754" s="511">
        <f t="shared" si="534"/>
        <v>29.802739726027401</v>
      </c>
      <c r="AR3754" s="432" t="s">
        <v>231</v>
      </c>
      <c r="AS3754" s="433"/>
      <c r="AT3754" s="434" t="s">
        <v>325</v>
      </c>
      <c r="AU3754" s="434" t="s">
        <v>1509</v>
      </c>
      <c r="AV3754" s="943" t="s">
        <v>9927</v>
      </c>
      <c r="AW3754" s="434" t="s">
        <v>18131</v>
      </c>
      <c r="AX3754" s="434" t="s">
        <v>23703</v>
      </c>
      <c r="AY3754" s="2252"/>
    </row>
    <row r="3755" spans="1:59" s="55" customFormat="1" ht="15.95" customHeight="1" x14ac:dyDescent="0.25">
      <c r="A3755" s="353">
        <v>1231</v>
      </c>
      <c r="B3755" s="354" t="s">
        <v>53</v>
      </c>
      <c r="C3755" s="366" t="s">
        <v>1509</v>
      </c>
      <c r="D3755" s="363" t="s">
        <v>18417</v>
      </c>
      <c r="E3755" s="354" t="s">
        <v>18418</v>
      </c>
      <c r="F3755" s="354" t="s">
        <v>18419</v>
      </c>
      <c r="G3755" s="354" t="s">
        <v>221</v>
      </c>
      <c r="H3755" s="354" t="s">
        <v>219</v>
      </c>
      <c r="I3755" s="354" t="s">
        <v>12979</v>
      </c>
      <c r="J3755" s="354" t="s">
        <v>221</v>
      </c>
      <c r="K3755" s="354" t="s">
        <v>222</v>
      </c>
      <c r="L3755" s="354" t="s">
        <v>221</v>
      </c>
      <c r="M3755" s="354" t="s">
        <v>879</v>
      </c>
      <c r="N3755" s="360">
        <v>3</v>
      </c>
      <c r="O3755" s="360">
        <v>2</v>
      </c>
      <c r="P3755" s="360">
        <f t="shared" ref="P3755:P3761" si="543">O3755*N3755</f>
        <v>6</v>
      </c>
      <c r="Q3755" s="1010">
        <v>1</v>
      </c>
      <c r="R3755" s="505"/>
      <c r="S3755" s="505">
        <v>0</v>
      </c>
      <c r="T3755" s="357"/>
      <c r="U3755" s="505">
        <v>0</v>
      </c>
      <c r="V3755" s="357"/>
      <c r="W3755" s="357"/>
      <c r="X3755" s="357"/>
      <c r="Y3755" s="354" t="s">
        <v>1509</v>
      </c>
      <c r="Z3755" s="354" t="s">
        <v>9931</v>
      </c>
      <c r="AA3755" s="443" t="s">
        <v>24454</v>
      </c>
      <c r="AB3755" s="354" t="s">
        <v>9910</v>
      </c>
      <c r="AC3755" s="354" t="s">
        <v>9933</v>
      </c>
      <c r="AD3755" s="271" t="s">
        <v>9934</v>
      </c>
      <c r="AE3755" s="354" t="s">
        <v>4730</v>
      </c>
      <c r="AF3755" s="354" t="s">
        <v>9931</v>
      </c>
      <c r="AG3755" s="358" t="s">
        <v>24454</v>
      </c>
      <c r="AH3755" s="443" t="s">
        <v>790</v>
      </c>
      <c r="AI3755" s="360">
        <v>1.48</v>
      </c>
      <c r="AJ3755" s="1010">
        <v>30</v>
      </c>
      <c r="AK3755" s="359">
        <f t="shared" si="541"/>
        <v>0.12164383561643835</v>
      </c>
      <c r="AL3755" s="359">
        <v>0</v>
      </c>
      <c r="AM3755" s="361">
        <f t="shared" si="539"/>
        <v>0.12164383561643835</v>
      </c>
      <c r="AN3755" s="359">
        <f t="shared" si="542"/>
        <v>0.12164383561643835</v>
      </c>
      <c r="AO3755" s="359">
        <v>0</v>
      </c>
      <c r="AP3755" s="359">
        <f t="shared" si="540"/>
        <v>0.12164383561643835</v>
      </c>
      <c r="AQ3755" s="359">
        <f>AP3755*30</f>
        <v>3.6493150684931503</v>
      </c>
      <c r="AR3755" s="362" t="s">
        <v>231</v>
      </c>
      <c r="AS3755" s="363" t="s">
        <v>431</v>
      </c>
      <c r="AT3755" s="354" t="s">
        <v>325</v>
      </c>
      <c r="AU3755" s="354" t="s">
        <v>1509</v>
      </c>
      <c r="AV3755" s="923" t="s">
        <v>9935</v>
      </c>
      <c r="AW3755" s="354" t="s">
        <v>234</v>
      </c>
      <c r="AX3755" s="447" t="s">
        <v>18420</v>
      </c>
      <c r="AY3755" s="2252"/>
      <c r="AZ3755" s="447" t="s">
        <v>18421</v>
      </c>
    </row>
    <row r="3756" spans="1:59" s="1395" customFormat="1" ht="15.95" customHeight="1" x14ac:dyDescent="0.25">
      <c r="A3756" s="353">
        <v>1232</v>
      </c>
      <c r="B3756" s="354" t="s">
        <v>53</v>
      </c>
      <c r="C3756" s="366" t="s">
        <v>1509</v>
      </c>
      <c r="D3756" s="363" t="s">
        <v>19477</v>
      </c>
      <c r="E3756" s="354" t="s">
        <v>22584</v>
      </c>
      <c r="F3756" s="354" t="s">
        <v>22585</v>
      </c>
      <c r="G3756" s="354" t="s">
        <v>221</v>
      </c>
      <c r="H3756" s="354" t="s">
        <v>219</v>
      </c>
      <c r="I3756" s="354" t="s">
        <v>22294</v>
      </c>
      <c r="J3756" s="354" t="s">
        <v>221</v>
      </c>
      <c r="K3756" s="354" t="s">
        <v>222</v>
      </c>
      <c r="L3756" s="272" t="s">
        <v>317</v>
      </c>
      <c r="M3756" s="272">
        <v>0</v>
      </c>
      <c r="N3756" s="360">
        <v>5.25</v>
      </c>
      <c r="O3756" s="360">
        <v>5.2</v>
      </c>
      <c r="P3756" s="360">
        <f t="shared" si="543"/>
        <v>27.3</v>
      </c>
      <c r="Q3756" s="1010"/>
      <c r="R3756" s="505"/>
      <c r="S3756" s="505">
        <v>0</v>
      </c>
      <c r="T3756" s="357"/>
      <c r="U3756" s="505">
        <v>1</v>
      </c>
      <c r="V3756" s="357"/>
      <c r="W3756" s="357"/>
      <c r="X3756" s="357"/>
      <c r="Y3756" s="354" t="s">
        <v>1509</v>
      </c>
      <c r="Z3756" s="354" t="s">
        <v>5597</v>
      </c>
      <c r="AA3756" s="443" t="s">
        <v>22586</v>
      </c>
      <c r="AB3756" s="354" t="s">
        <v>9940</v>
      </c>
      <c r="AC3756" s="354" t="s">
        <v>9941</v>
      </c>
      <c r="AD3756" s="354" t="s">
        <v>9942</v>
      </c>
      <c r="AE3756" s="354" t="s">
        <v>4751</v>
      </c>
      <c r="AF3756" s="354" t="s">
        <v>5597</v>
      </c>
      <c r="AG3756" s="443" t="s">
        <v>22586</v>
      </c>
      <c r="AH3756" s="443" t="s">
        <v>790</v>
      </c>
      <c r="AI3756" s="360">
        <v>1.48</v>
      </c>
      <c r="AJ3756" s="1010">
        <v>83</v>
      </c>
      <c r="AK3756" s="359">
        <f t="shared" si="541"/>
        <v>0.33654794520547948</v>
      </c>
      <c r="AL3756" s="359">
        <v>0</v>
      </c>
      <c r="AM3756" s="361">
        <f t="shared" si="539"/>
        <v>0.33654794520547948</v>
      </c>
      <c r="AN3756" s="359">
        <f t="shared" si="542"/>
        <v>0.33654794520547948</v>
      </c>
      <c r="AO3756" s="359">
        <v>0</v>
      </c>
      <c r="AP3756" s="359">
        <f t="shared" si="540"/>
        <v>0.33654794520547948</v>
      </c>
      <c r="AQ3756" s="359">
        <f t="shared" si="534"/>
        <v>10.096438356164384</v>
      </c>
      <c r="AR3756" s="362" t="s">
        <v>231</v>
      </c>
      <c r="AS3756" s="363" t="s">
        <v>431</v>
      </c>
      <c r="AT3756" s="354" t="s">
        <v>325</v>
      </c>
      <c r="AU3756" s="354" t="s">
        <v>1509</v>
      </c>
      <c r="AV3756" s="923" t="s">
        <v>9943</v>
      </c>
      <c r="AW3756" s="354" t="s">
        <v>234</v>
      </c>
      <c r="AX3756" s="447" t="s">
        <v>22587</v>
      </c>
      <c r="AY3756" s="2252"/>
      <c r="AZ3756" s="447" t="s">
        <v>22588</v>
      </c>
    </row>
    <row r="3757" spans="1:59" s="1395" customFormat="1" ht="15.95" customHeight="1" x14ac:dyDescent="0.25">
      <c r="A3757" s="353">
        <v>1233</v>
      </c>
      <c r="B3757" s="354" t="s">
        <v>53</v>
      </c>
      <c r="C3757" s="366" t="s">
        <v>1509</v>
      </c>
      <c r="D3757" s="363" t="s">
        <v>22653</v>
      </c>
      <c r="E3757" s="354" t="s">
        <v>22654</v>
      </c>
      <c r="F3757" s="354" t="s">
        <v>22655</v>
      </c>
      <c r="G3757" s="354" t="s">
        <v>221</v>
      </c>
      <c r="H3757" s="354" t="s">
        <v>219</v>
      </c>
      <c r="I3757" s="354" t="s">
        <v>22656</v>
      </c>
      <c r="J3757" s="354" t="s">
        <v>221</v>
      </c>
      <c r="K3757" s="354" t="s">
        <v>484</v>
      </c>
      <c r="L3757" s="354" t="s">
        <v>317</v>
      </c>
      <c r="M3757" s="354">
        <v>0</v>
      </c>
      <c r="N3757" s="360">
        <v>5.6</v>
      </c>
      <c r="O3757" s="360">
        <v>2.5</v>
      </c>
      <c r="P3757" s="360">
        <f t="shared" si="543"/>
        <v>14</v>
      </c>
      <c r="Q3757" s="1010"/>
      <c r="R3757" s="505"/>
      <c r="S3757" s="505">
        <v>0</v>
      </c>
      <c r="T3757" s="357"/>
      <c r="U3757" s="505">
        <v>1</v>
      </c>
      <c r="V3757" s="357"/>
      <c r="W3757" s="357"/>
      <c r="X3757" s="357"/>
      <c r="Y3757" s="354" t="s">
        <v>1509</v>
      </c>
      <c r="Z3757" s="354" t="s">
        <v>8195</v>
      </c>
      <c r="AA3757" s="443" t="s">
        <v>22657</v>
      </c>
      <c r="AB3757" s="354" t="s">
        <v>9940</v>
      </c>
      <c r="AC3757" s="354" t="s">
        <v>9948</v>
      </c>
      <c r="AD3757" s="1152" t="s">
        <v>22658</v>
      </c>
      <c r="AE3757" s="354" t="s">
        <v>4751</v>
      </c>
      <c r="AF3757" s="354" t="s">
        <v>8195</v>
      </c>
      <c r="AG3757" s="443" t="s">
        <v>22657</v>
      </c>
      <c r="AH3757" s="443" t="s">
        <v>790</v>
      </c>
      <c r="AI3757" s="360">
        <v>1.48</v>
      </c>
      <c r="AJ3757" s="1010">
        <v>132</v>
      </c>
      <c r="AK3757" s="359">
        <f t="shared" si="541"/>
        <v>0.53523287671232878</v>
      </c>
      <c r="AL3757" s="359">
        <v>0</v>
      </c>
      <c r="AM3757" s="361">
        <f t="shared" si="539"/>
        <v>0.53523287671232878</v>
      </c>
      <c r="AN3757" s="359">
        <f t="shared" si="542"/>
        <v>0.53523287671232878</v>
      </c>
      <c r="AO3757" s="359">
        <v>0</v>
      </c>
      <c r="AP3757" s="359">
        <f t="shared" si="540"/>
        <v>0.53523287671232878</v>
      </c>
      <c r="AQ3757" s="359">
        <f t="shared" si="534"/>
        <v>16.056986301369864</v>
      </c>
      <c r="AR3757" s="362" t="s">
        <v>231</v>
      </c>
      <c r="AS3757" s="354" t="s">
        <v>431</v>
      </c>
      <c r="AT3757" s="354" t="s">
        <v>325</v>
      </c>
      <c r="AU3757" s="354" t="s">
        <v>1509</v>
      </c>
      <c r="AV3757" s="923" t="s">
        <v>9950</v>
      </c>
      <c r="AW3757" s="354" t="s">
        <v>234</v>
      </c>
      <c r="AX3757" s="447" t="s">
        <v>22659</v>
      </c>
      <c r="AY3757" s="2252"/>
      <c r="AZ3757" s="447" t="s">
        <v>22660</v>
      </c>
    </row>
    <row r="3758" spans="1:59" s="1395" customFormat="1" ht="15.95" customHeight="1" x14ac:dyDescent="0.25">
      <c r="A3758" s="353">
        <v>1234</v>
      </c>
      <c r="B3758" s="354" t="s">
        <v>53</v>
      </c>
      <c r="C3758" s="366" t="s">
        <v>1509</v>
      </c>
      <c r="D3758" s="363" t="s">
        <v>25136</v>
      </c>
      <c r="E3758" s="354" t="s">
        <v>25130</v>
      </c>
      <c r="F3758" s="354" t="s">
        <v>25131</v>
      </c>
      <c r="G3758" s="354" t="s">
        <v>221</v>
      </c>
      <c r="H3758" s="354" t="s">
        <v>219</v>
      </c>
      <c r="I3758" s="354" t="s">
        <v>316</v>
      </c>
      <c r="J3758" s="354" t="s">
        <v>221</v>
      </c>
      <c r="K3758" s="354" t="s">
        <v>222</v>
      </c>
      <c r="L3758" s="272" t="s">
        <v>317</v>
      </c>
      <c r="M3758" s="272">
        <v>0</v>
      </c>
      <c r="N3758" s="360">
        <v>6.26</v>
      </c>
      <c r="O3758" s="360">
        <v>4.0999999999999996</v>
      </c>
      <c r="P3758" s="360">
        <f t="shared" si="543"/>
        <v>25.665999999999997</v>
      </c>
      <c r="Q3758" s="1010">
        <v>0</v>
      </c>
      <c r="R3758" s="505"/>
      <c r="S3758" s="505">
        <v>0</v>
      </c>
      <c r="T3758" s="357"/>
      <c r="U3758" s="505">
        <v>1</v>
      </c>
      <c r="V3758" s="357"/>
      <c r="W3758" s="357"/>
      <c r="X3758" s="357"/>
      <c r="Y3758" s="354" t="s">
        <v>25138</v>
      </c>
      <c r="Z3758" s="354" t="s">
        <v>25137</v>
      </c>
      <c r="AA3758" s="443" t="s">
        <v>24455</v>
      </c>
      <c r="AB3758" s="354" t="s">
        <v>9940</v>
      </c>
      <c r="AC3758" s="354" t="s">
        <v>25132</v>
      </c>
      <c r="AD3758" s="354" t="s">
        <v>25133</v>
      </c>
      <c r="AE3758" s="354" t="s">
        <v>4751</v>
      </c>
      <c r="AF3758" s="354" t="s">
        <v>25137</v>
      </c>
      <c r="AG3758" s="358" t="s">
        <v>24455</v>
      </c>
      <c r="AH3758" s="443" t="s">
        <v>790</v>
      </c>
      <c r="AI3758" s="360">
        <v>1.48</v>
      </c>
      <c r="AJ3758" s="1010">
        <v>114</v>
      </c>
      <c r="AK3758" s="359">
        <f>AJ3758*AI3758/365</f>
        <v>0.46224657534246577</v>
      </c>
      <c r="AL3758" s="359">
        <v>0</v>
      </c>
      <c r="AM3758" s="361">
        <f t="shared" si="539"/>
        <v>0.46224657534246577</v>
      </c>
      <c r="AN3758" s="359">
        <f t="shared" si="542"/>
        <v>0.46224657534246577</v>
      </c>
      <c r="AO3758" s="359">
        <v>0</v>
      </c>
      <c r="AP3758" s="359">
        <f t="shared" si="540"/>
        <v>0.46224657534246577</v>
      </c>
      <c r="AQ3758" s="359">
        <f>AP3758*30</f>
        <v>13.867397260273973</v>
      </c>
      <c r="AR3758" s="362" t="s">
        <v>231</v>
      </c>
      <c r="AS3758" s="363" t="s">
        <v>16247</v>
      </c>
      <c r="AT3758" s="354" t="s">
        <v>325</v>
      </c>
      <c r="AU3758" s="354" t="s">
        <v>1509</v>
      </c>
      <c r="AV3758" s="770" t="s">
        <v>9950</v>
      </c>
      <c r="AW3758" s="354" t="s">
        <v>234</v>
      </c>
      <c r="AX3758" s="447" t="s">
        <v>25134</v>
      </c>
      <c r="AY3758" s="2252"/>
      <c r="AZ3758" s="447" t="s">
        <v>25135</v>
      </c>
    </row>
    <row r="3759" spans="1:59" s="1395" customFormat="1" ht="15.95" customHeight="1" x14ac:dyDescent="0.25">
      <c r="A3759" s="353">
        <v>1235</v>
      </c>
      <c r="B3759" s="354" t="s">
        <v>53</v>
      </c>
      <c r="C3759" s="366" t="s">
        <v>1509</v>
      </c>
      <c r="D3759" s="363" t="s">
        <v>23557</v>
      </c>
      <c r="E3759" s="354" t="s">
        <v>23558</v>
      </c>
      <c r="F3759" s="354" t="s">
        <v>23559</v>
      </c>
      <c r="G3759" s="354" t="s">
        <v>221</v>
      </c>
      <c r="H3759" s="354" t="s">
        <v>23560</v>
      </c>
      <c r="I3759" s="354" t="s">
        <v>484</v>
      </c>
      <c r="J3759" s="354" t="s">
        <v>221</v>
      </c>
      <c r="K3759" s="354" t="s">
        <v>222</v>
      </c>
      <c r="L3759" s="272" t="s">
        <v>221</v>
      </c>
      <c r="M3759" s="272" t="s">
        <v>222</v>
      </c>
      <c r="N3759" s="360">
        <v>5</v>
      </c>
      <c r="O3759" s="360">
        <v>2.5</v>
      </c>
      <c r="P3759" s="360">
        <f t="shared" si="543"/>
        <v>12.5</v>
      </c>
      <c r="Q3759" s="1010">
        <v>2</v>
      </c>
      <c r="R3759" s="505"/>
      <c r="S3759" s="505">
        <v>0</v>
      </c>
      <c r="T3759" s="357"/>
      <c r="U3759" s="505">
        <v>1</v>
      </c>
      <c r="V3759" s="357"/>
      <c r="W3759" s="357"/>
      <c r="X3759" s="357"/>
      <c r="Y3759" s="354" t="s">
        <v>1509</v>
      </c>
      <c r="Z3759" s="354" t="s">
        <v>9958</v>
      </c>
      <c r="AA3759" s="443" t="s">
        <v>23561</v>
      </c>
      <c r="AB3759" s="354" t="s">
        <v>9940</v>
      </c>
      <c r="AC3759" s="354" t="s">
        <v>9960</v>
      </c>
      <c r="AD3759" s="271" t="s">
        <v>23562</v>
      </c>
      <c r="AE3759" s="354" t="s">
        <v>4751</v>
      </c>
      <c r="AF3759" s="354" t="s">
        <v>9958</v>
      </c>
      <c r="AG3759" s="443" t="s">
        <v>23561</v>
      </c>
      <c r="AH3759" s="443" t="s">
        <v>790</v>
      </c>
      <c r="AI3759" s="360">
        <v>1.48</v>
      </c>
      <c r="AJ3759" s="1010">
        <v>122</v>
      </c>
      <c r="AK3759" s="359">
        <f>AJ3759*AI3759/365</f>
        <v>0.49468493150684933</v>
      </c>
      <c r="AL3759" s="359">
        <v>0</v>
      </c>
      <c r="AM3759" s="361">
        <f t="shared" si="539"/>
        <v>0.49468493150684933</v>
      </c>
      <c r="AN3759" s="359">
        <f t="shared" si="542"/>
        <v>0.49468493150684933</v>
      </c>
      <c r="AO3759" s="359">
        <v>0</v>
      </c>
      <c r="AP3759" s="359">
        <f t="shared" si="540"/>
        <v>0.49468493150684933</v>
      </c>
      <c r="AQ3759" s="359">
        <f>AP3759*30</f>
        <v>14.840547945205479</v>
      </c>
      <c r="AR3759" s="362" t="s">
        <v>231</v>
      </c>
      <c r="AS3759" s="363" t="s">
        <v>16247</v>
      </c>
      <c r="AT3759" s="354" t="s">
        <v>325</v>
      </c>
      <c r="AU3759" s="354" t="s">
        <v>1509</v>
      </c>
      <c r="AV3759" s="923" t="s">
        <v>9961</v>
      </c>
      <c r="AW3759" s="354" t="s">
        <v>234</v>
      </c>
      <c r="AX3759" s="447" t="s">
        <v>23563</v>
      </c>
      <c r="AY3759" s="2252"/>
      <c r="AZ3759" s="447" t="s">
        <v>23564</v>
      </c>
    </row>
    <row r="3760" spans="1:59" s="55" customFormat="1" ht="15.95" customHeight="1" x14ac:dyDescent="0.25">
      <c r="A3760" s="353">
        <v>1236</v>
      </c>
      <c r="B3760" s="354" t="s">
        <v>53</v>
      </c>
      <c r="C3760" s="366" t="s">
        <v>1509</v>
      </c>
      <c r="D3760" s="363" t="s">
        <v>24355</v>
      </c>
      <c r="E3760" s="354" t="s">
        <v>18078</v>
      </c>
      <c r="F3760" s="354" t="s">
        <v>18079</v>
      </c>
      <c r="G3760" s="354" t="s">
        <v>221</v>
      </c>
      <c r="H3760" s="354" t="s">
        <v>219</v>
      </c>
      <c r="I3760" s="354" t="s">
        <v>316</v>
      </c>
      <c r="J3760" s="354" t="s">
        <v>221</v>
      </c>
      <c r="K3760" s="354" t="s">
        <v>9103</v>
      </c>
      <c r="L3760" s="354" t="s">
        <v>221</v>
      </c>
      <c r="M3760" s="354" t="s">
        <v>9103</v>
      </c>
      <c r="N3760" s="360">
        <v>3.3</v>
      </c>
      <c r="O3760" s="360">
        <v>1.9</v>
      </c>
      <c r="P3760" s="360">
        <f t="shared" si="543"/>
        <v>6.27</v>
      </c>
      <c r="Q3760" s="1010">
        <v>1</v>
      </c>
      <c r="R3760" s="505"/>
      <c r="S3760" s="505">
        <v>0</v>
      </c>
      <c r="T3760" s="357"/>
      <c r="U3760" s="505">
        <v>0</v>
      </c>
      <c r="V3760" s="357"/>
      <c r="W3760" s="357"/>
      <c r="X3760" s="357"/>
      <c r="Y3760" s="354" t="s">
        <v>24171</v>
      </c>
      <c r="Z3760" s="354" t="s">
        <v>24356</v>
      </c>
      <c r="AA3760" s="443" t="s">
        <v>24357</v>
      </c>
      <c r="AB3760" s="354" t="s">
        <v>9965</v>
      </c>
      <c r="AC3760" s="354" t="s">
        <v>18080</v>
      </c>
      <c r="AD3760" s="354" t="s">
        <v>18081</v>
      </c>
      <c r="AE3760" s="354" t="s">
        <v>4606</v>
      </c>
      <c r="AF3760" s="354" t="s">
        <v>24356</v>
      </c>
      <c r="AG3760" s="358" t="s">
        <v>24357</v>
      </c>
      <c r="AH3760" s="443" t="s">
        <v>790</v>
      </c>
      <c r="AI3760" s="360">
        <v>1.48</v>
      </c>
      <c r="AJ3760" s="1010">
        <v>35</v>
      </c>
      <c r="AK3760" s="359">
        <f t="shared" si="541"/>
        <v>0.14191780821917807</v>
      </c>
      <c r="AL3760" s="359">
        <v>0</v>
      </c>
      <c r="AM3760" s="361">
        <f t="shared" si="539"/>
        <v>0.14191780821917807</v>
      </c>
      <c r="AN3760" s="359">
        <f t="shared" si="542"/>
        <v>0.14191780821917807</v>
      </c>
      <c r="AO3760" s="359">
        <v>0</v>
      </c>
      <c r="AP3760" s="359">
        <f t="shared" si="540"/>
        <v>0.14191780821917807</v>
      </c>
      <c r="AQ3760" s="359">
        <f t="shared" si="534"/>
        <v>4.2575342465753421</v>
      </c>
      <c r="AR3760" s="362" t="s">
        <v>231</v>
      </c>
      <c r="AS3760" s="363" t="s">
        <v>114</v>
      </c>
      <c r="AT3760" s="354" t="s">
        <v>325</v>
      </c>
      <c r="AU3760" s="354" t="s">
        <v>1509</v>
      </c>
      <c r="AV3760" s="923" t="s">
        <v>9968</v>
      </c>
      <c r="AW3760" s="354" t="s">
        <v>234</v>
      </c>
      <c r="AX3760" s="447" t="s">
        <v>20446</v>
      </c>
      <c r="AY3760" s="2254"/>
      <c r="AZ3760" s="447" t="s">
        <v>20439</v>
      </c>
    </row>
    <row r="3761" spans="1:56" s="55" customFormat="1" ht="15.95" customHeight="1" x14ac:dyDescent="0.25">
      <c r="A3761" s="353">
        <v>1237</v>
      </c>
      <c r="B3761" s="354" t="s">
        <v>53</v>
      </c>
      <c r="C3761" s="366" t="s">
        <v>1509</v>
      </c>
      <c r="D3761" s="363" t="s">
        <v>18411</v>
      </c>
      <c r="E3761" s="354" t="s">
        <v>18412</v>
      </c>
      <c r="F3761" s="354" t="s">
        <v>18413</v>
      </c>
      <c r="G3761" s="354" t="s">
        <v>221</v>
      </c>
      <c r="H3761" s="354" t="s">
        <v>219</v>
      </c>
      <c r="I3761" s="354" t="s">
        <v>316</v>
      </c>
      <c r="J3761" s="354" t="s">
        <v>221</v>
      </c>
      <c r="K3761" s="354" t="s">
        <v>222</v>
      </c>
      <c r="L3761" s="272" t="s">
        <v>221</v>
      </c>
      <c r="M3761" s="272" t="s">
        <v>222</v>
      </c>
      <c r="N3761" s="360">
        <v>5.25</v>
      </c>
      <c r="O3761" s="360">
        <v>2.1</v>
      </c>
      <c r="P3761" s="360">
        <f t="shared" si="543"/>
        <v>11.025</v>
      </c>
      <c r="Q3761" s="1010">
        <v>2</v>
      </c>
      <c r="R3761" s="505"/>
      <c r="S3761" s="505">
        <v>1</v>
      </c>
      <c r="T3761" s="357"/>
      <c r="U3761" s="505">
        <v>0</v>
      </c>
      <c r="V3761" s="357"/>
      <c r="W3761" s="357"/>
      <c r="X3761" s="357"/>
      <c r="Y3761" s="354" t="s">
        <v>318</v>
      </c>
      <c r="Z3761" s="354" t="s">
        <v>18414</v>
      </c>
      <c r="AA3761" s="443" t="s">
        <v>24359</v>
      </c>
      <c r="AB3761" s="354" t="s">
        <v>9513</v>
      </c>
      <c r="AC3761" s="354" t="s">
        <v>18415</v>
      </c>
      <c r="AD3761" s="1152" t="s">
        <v>14117</v>
      </c>
      <c r="AE3761" s="354" t="s">
        <v>4627</v>
      </c>
      <c r="AF3761" s="354" t="s">
        <v>18414</v>
      </c>
      <c r="AG3761" s="358" t="s">
        <v>24359</v>
      </c>
      <c r="AH3761" s="443" t="s">
        <v>790</v>
      </c>
      <c r="AI3761" s="360">
        <v>1.48</v>
      </c>
      <c r="AJ3761" s="1010">
        <v>41</v>
      </c>
      <c r="AK3761" s="359">
        <f t="shared" si="541"/>
        <v>0.16624657534246576</v>
      </c>
      <c r="AL3761" s="359">
        <v>0</v>
      </c>
      <c r="AM3761" s="361">
        <f t="shared" si="539"/>
        <v>0.16624657534246576</v>
      </c>
      <c r="AN3761" s="359">
        <f t="shared" si="542"/>
        <v>0.16624657534246576</v>
      </c>
      <c r="AO3761" s="359">
        <v>0</v>
      </c>
      <c r="AP3761" s="359">
        <f t="shared" si="540"/>
        <v>0.16624657534246576</v>
      </c>
      <c r="AQ3761" s="359">
        <f>AP3761*30</f>
        <v>4.9873972602739727</v>
      </c>
      <c r="AR3761" s="362" t="s">
        <v>231</v>
      </c>
      <c r="AS3761" s="363" t="s">
        <v>431</v>
      </c>
      <c r="AT3761" s="354" t="s">
        <v>325</v>
      </c>
      <c r="AU3761" s="354" t="s">
        <v>1509</v>
      </c>
      <c r="AV3761" s="923" t="s">
        <v>9976</v>
      </c>
      <c r="AW3761" s="354" t="s">
        <v>234</v>
      </c>
      <c r="AX3761" s="447" t="s">
        <v>18416</v>
      </c>
      <c r="AY3761" s="2252"/>
      <c r="AZ3761" s="447" t="s">
        <v>18310</v>
      </c>
      <c r="BA3761" s="1395"/>
    </row>
    <row r="3762" spans="1:56" s="55" customFormat="1" ht="15.95" customHeight="1" x14ac:dyDescent="0.25">
      <c r="A3762" s="182">
        <v>1238</v>
      </c>
      <c r="B3762" s="166" t="s">
        <v>54</v>
      </c>
      <c r="C3762" s="170" t="s">
        <v>1509</v>
      </c>
      <c r="D3762" s="194" t="s">
        <v>24520</v>
      </c>
      <c r="E3762" s="198" t="s">
        <v>9978</v>
      </c>
      <c r="F3762" s="198" t="s">
        <v>9979</v>
      </c>
      <c r="G3762" s="166"/>
      <c r="H3762" s="198" t="s">
        <v>219</v>
      </c>
      <c r="I3762" s="166" t="s">
        <v>220</v>
      </c>
      <c r="J3762" s="198" t="s">
        <v>221</v>
      </c>
      <c r="K3762" s="198" t="s">
        <v>879</v>
      </c>
      <c r="L3762" s="198" t="s">
        <v>317</v>
      </c>
      <c r="M3762" s="198">
        <v>0</v>
      </c>
      <c r="N3762" s="199">
        <v>4</v>
      </c>
      <c r="O3762" s="199">
        <v>3</v>
      </c>
      <c r="P3762" s="199">
        <v>12</v>
      </c>
      <c r="Q3762" s="1012">
        <v>2</v>
      </c>
      <c r="R3762" s="183">
        <v>2</v>
      </c>
      <c r="S3762" s="223">
        <v>0</v>
      </c>
      <c r="T3762" s="183"/>
      <c r="U3762" s="223">
        <v>0</v>
      </c>
      <c r="V3762" s="183">
        <v>1</v>
      </c>
      <c r="W3762" s="183">
        <v>1</v>
      </c>
      <c r="X3762" s="183"/>
      <c r="Y3762" s="198" t="s">
        <v>1509</v>
      </c>
      <c r="Z3762" s="166" t="s">
        <v>9980</v>
      </c>
      <c r="AA3762" s="203" t="s">
        <v>24519</v>
      </c>
      <c r="AB3762" s="166" t="s">
        <v>9981</v>
      </c>
      <c r="AC3762" s="166" t="s">
        <v>9982</v>
      </c>
      <c r="AD3762" s="673" t="s">
        <v>9983</v>
      </c>
      <c r="AE3762" s="166" t="s">
        <v>9981</v>
      </c>
      <c r="AF3762" s="198" t="s">
        <v>9984</v>
      </c>
      <c r="AG3762" s="165" t="s">
        <v>24519</v>
      </c>
      <c r="AH3762" s="203" t="s">
        <v>1509</v>
      </c>
      <c r="AI3762" s="186">
        <v>1.48</v>
      </c>
      <c r="AJ3762" s="184">
        <v>80</v>
      </c>
      <c r="AK3762" s="167">
        <f t="shared" si="541"/>
        <v>0.32438356164383564</v>
      </c>
      <c r="AL3762" s="167">
        <v>0</v>
      </c>
      <c r="AM3762" s="187">
        <f t="shared" si="539"/>
        <v>0.32438356164383564</v>
      </c>
      <c r="AN3762" s="167">
        <f t="shared" si="542"/>
        <v>0.32438356164383564</v>
      </c>
      <c r="AO3762" s="167">
        <v>0</v>
      </c>
      <c r="AP3762" s="167">
        <f t="shared" si="540"/>
        <v>0.32438356164383564</v>
      </c>
      <c r="AQ3762" s="167">
        <f t="shared" si="534"/>
        <v>9.7315068493150694</v>
      </c>
      <c r="AR3762" s="193" t="s">
        <v>231</v>
      </c>
      <c r="AS3762" s="194" t="s">
        <v>114</v>
      </c>
      <c r="AT3762" s="166" t="s">
        <v>325</v>
      </c>
      <c r="AU3762" s="166" t="s">
        <v>1509</v>
      </c>
      <c r="AV3762" s="679" t="s">
        <v>9985</v>
      </c>
      <c r="AW3762" s="166" t="s">
        <v>234</v>
      </c>
      <c r="AX3762" s="2254"/>
      <c r="AY3762" s="2254"/>
    </row>
    <row r="3763" spans="1:56" s="55" customFormat="1" ht="15.95" customHeight="1" x14ac:dyDescent="0.25">
      <c r="A3763" s="353">
        <v>1239</v>
      </c>
      <c r="B3763" s="354" t="s">
        <v>54</v>
      </c>
      <c r="C3763" s="366" t="s">
        <v>1509</v>
      </c>
      <c r="D3763" s="363" t="s">
        <v>18038</v>
      </c>
      <c r="E3763" s="354" t="s">
        <v>18039</v>
      </c>
      <c r="F3763" s="354" t="s">
        <v>18040</v>
      </c>
      <c r="G3763" s="354" t="s">
        <v>221</v>
      </c>
      <c r="H3763" s="272" t="s">
        <v>219</v>
      </c>
      <c r="I3763" s="354" t="s">
        <v>220</v>
      </c>
      <c r="J3763" s="272" t="s">
        <v>221</v>
      </c>
      <c r="K3763" s="354" t="s">
        <v>1627</v>
      </c>
      <c r="L3763" s="272" t="s">
        <v>317</v>
      </c>
      <c r="M3763" s="272">
        <v>0</v>
      </c>
      <c r="N3763" s="440">
        <v>6</v>
      </c>
      <c r="O3763" s="440">
        <v>5</v>
      </c>
      <c r="P3763" s="440">
        <f>O3763*N3763</f>
        <v>30</v>
      </c>
      <c r="Q3763" s="1010">
        <v>0</v>
      </c>
      <c r="R3763" s="357"/>
      <c r="S3763" s="505">
        <v>0</v>
      </c>
      <c r="T3763" s="357"/>
      <c r="U3763" s="505">
        <v>1</v>
      </c>
      <c r="V3763" s="357">
        <v>1</v>
      </c>
      <c r="W3763" s="357">
        <v>1</v>
      </c>
      <c r="X3763" s="357"/>
      <c r="Y3763" s="272" t="s">
        <v>1509</v>
      </c>
      <c r="Z3763" s="354" t="s">
        <v>8444</v>
      </c>
      <c r="AA3763" s="443" t="s">
        <v>24521</v>
      </c>
      <c r="AB3763" s="354" t="s">
        <v>18041</v>
      </c>
      <c r="AC3763" s="354" t="s">
        <v>18042</v>
      </c>
      <c r="AD3763" s="271" t="s">
        <v>18043</v>
      </c>
      <c r="AE3763" s="354" t="s">
        <v>18044</v>
      </c>
      <c r="AF3763" s="272" t="s">
        <v>9990</v>
      </c>
      <c r="AG3763" s="358" t="s">
        <v>24521</v>
      </c>
      <c r="AH3763" s="443" t="s">
        <v>1509</v>
      </c>
      <c r="AI3763" s="360">
        <v>1.48</v>
      </c>
      <c r="AJ3763" s="503">
        <v>179</v>
      </c>
      <c r="AK3763" s="359">
        <f t="shared" si="541"/>
        <v>0.72580821917808225</v>
      </c>
      <c r="AL3763" s="359">
        <v>0</v>
      </c>
      <c r="AM3763" s="361">
        <f t="shared" si="539"/>
        <v>0.72580821917808225</v>
      </c>
      <c r="AN3763" s="359">
        <f t="shared" si="542"/>
        <v>0.72580821917808225</v>
      </c>
      <c r="AO3763" s="359">
        <v>0</v>
      </c>
      <c r="AP3763" s="359">
        <f t="shared" si="540"/>
        <v>0.72580821917808225</v>
      </c>
      <c r="AQ3763" s="359">
        <f t="shared" si="534"/>
        <v>21.774246575342467</v>
      </c>
      <c r="AR3763" s="362" t="s">
        <v>231</v>
      </c>
      <c r="AS3763" s="363" t="s">
        <v>114</v>
      </c>
      <c r="AT3763" s="354" t="s">
        <v>325</v>
      </c>
      <c r="AU3763" s="354" t="s">
        <v>1509</v>
      </c>
      <c r="AV3763" s="923" t="s">
        <v>9991</v>
      </c>
      <c r="AW3763" s="354" t="s">
        <v>234</v>
      </c>
      <c r="AX3763" s="447" t="s">
        <v>20447</v>
      </c>
      <c r="AY3763" s="2252"/>
      <c r="AZ3763" s="447" t="s">
        <v>20440</v>
      </c>
    </row>
    <row r="3764" spans="1:56" s="55" customFormat="1" ht="15.95" customHeight="1" x14ac:dyDescent="0.25">
      <c r="A3764" s="182">
        <v>1240</v>
      </c>
      <c r="B3764" s="166" t="s">
        <v>54</v>
      </c>
      <c r="C3764" s="170" t="s">
        <v>1509</v>
      </c>
      <c r="D3764" s="194" t="s">
        <v>24513</v>
      </c>
      <c r="E3764" s="198" t="s">
        <v>9993</v>
      </c>
      <c r="F3764" s="198" t="s">
        <v>9994</v>
      </c>
      <c r="G3764" s="166"/>
      <c r="H3764" s="198" t="s">
        <v>219</v>
      </c>
      <c r="I3764" s="166" t="s">
        <v>220</v>
      </c>
      <c r="J3764" s="198" t="s">
        <v>221</v>
      </c>
      <c r="K3764" s="198" t="s">
        <v>879</v>
      </c>
      <c r="L3764" s="166" t="s">
        <v>221</v>
      </c>
      <c r="M3764" s="166" t="s">
        <v>7181</v>
      </c>
      <c r="N3764" s="199">
        <v>5</v>
      </c>
      <c r="O3764" s="199">
        <v>4</v>
      </c>
      <c r="P3764" s="199">
        <v>20</v>
      </c>
      <c r="Q3764" s="1012">
        <v>0</v>
      </c>
      <c r="R3764" s="183"/>
      <c r="S3764" s="223">
        <v>0</v>
      </c>
      <c r="T3764" s="183"/>
      <c r="U3764" s="223">
        <v>1</v>
      </c>
      <c r="V3764" s="183">
        <v>1</v>
      </c>
      <c r="W3764" s="183">
        <v>1</v>
      </c>
      <c r="X3764" s="183"/>
      <c r="Y3764" s="198" t="s">
        <v>1509</v>
      </c>
      <c r="Z3764" s="166" t="s">
        <v>9995</v>
      </c>
      <c r="AA3764" s="203" t="s">
        <v>24514</v>
      </c>
      <c r="AB3764" s="166" t="s">
        <v>6032</v>
      </c>
      <c r="AC3764" s="166" t="s">
        <v>9996</v>
      </c>
      <c r="AD3764" s="166" t="s">
        <v>9997</v>
      </c>
      <c r="AE3764" s="166" t="s">
        <v>6032</v>
      </c>
      <c r="AF3764" s="166" t="s">
        <v>24515</v>
      </c>
      <c r="AG3764" s="165" t="s">
        <v>24514</v>
      </c>
      <c r="AH3764" s="203" t="s">
        <v>1509</v>
      </c>
      <c r="AI3764" s="186">
        <v>1.48</v>
      </c>
      <c r="AJ3764" s="184">
        <v>307</v>
      </c>
      <c r="AK3764" s="167">
        <f t="shared" si="541"/>
        <v>1.2448219178082192</v>
      </c>
      <c r="AL3764" s="167">
        <v>0</v>
      </c>
      <c r="AM3764" s="187">
        <f t="shared" si="539"/>
        <v>1.2448219178082192</v>
      </c>
      <c r="AN3764" s="167">
        <f t="shared" si="542"/>
        <v>1.2448219178082192</v>
      </c>
      <c r="AO3764" s="167">
        <v>0</v>
      </c>
      <c r="AP3764" s="167">
        <f t="shared" si="540"/>
        <v>1.2448219178082192</v>
      </c>
      <c r="AQ3764" s="167">
        <f t="shared" si="534"/>
        <v>37.344657534246572</v>
      </c>
      <c r="AR3764" s="193" t="s">
        <v>231</v>
      </c>
      <c r="AS3764" s="194" t="s">
        <v>431</v>
      </c>
      <c r="AT3764" s="166" t="s">
        <v>325</v>
      </c>
      <c r="AU3764" s="166" t="s">
        <v>1509</v>
      </c>
      <c r="AV3764" s="679" t="s">
        <v>9998</v>
      </c>
      <c r="AW3764" s="166" t="s">
        <v>234</v>
      </c>
      <c r="AX3764" s="2254"/>
      <c r="AY3764" s="2254"/>
    </row>
    <row r="3765" spans="1:56" s="1395" customFormat="1" ht="15.95" customHeight="1" x14ac:dyDescent="0.25">
      <c r="A3765" s="353">
        <v>1241</v>
      </c>
      <c r="B3765" s="354" t="s">
        <v>54</v>
      </c>
      <c r="C3765" s="366" t="s">
        <v>1509</v>
      </c>
      <c r="D3765" s="363" t="s">
        <v>20753</v>
      </c>
      <c r="E3765" s="354" t="s">
        <v>20754</v>
      </c>
      <c r="F3765" s="354" t="s">
        <v>20755</v>
      </c>
      <c r="G3765" s="354" t="s">
        <v>221</v>
      </c>
      <c r="H3765" s="272" t="s">
        <v>219</v>
      </c>
      <c r="I3765" s="354" t="s">
        <v>316</v>
      </c>
      <c r="J3765" s="272" t="s">
        <v>221</v>
      </c>
      <c r="K3765" s="272" t="s">
        <v>879</v>
      </c>
      <c r="L3765" s="272" t="s">
        <v>221</v>
      </c>
      <c r="M3765" s="272" t="s">
        <v>879</v>
      </c>
      <c r="N3765" s="440">
        <v>5.2</v>
      </c>
      <c r="O3765" s="440">
        <v>4.2</v>
      </c>
      <c r="P3765" s="440">
        <f>O3765*N3765</f>
        <v>21.840000000000003</v>
      </c>
      <c r="Q3765" s="1010">
        <v>2</v>
      </c>
      <c r="R3765" s="357"/>
      <c r="S3765" s="505">
        <v>0</v>
      </c>
      <c r="T3765" s="357"/>
      <c r="U3765" s="505"/>
      <c r="V3765" s="357"/>
      <c r="W3765" s="357">
        <v>1</v>
      </c>
      <c r="X3765" s="357"/>
      <c r="Y3765" s="272" t="s">
        <v>1509</v>
      </c>
      <c r="Z3765" s="354" t="s">
        <v>10002</v>
      </c>
      <c r="AA3765" s="443" t="s">
        <v>22616</v>
      </c>
      <c r="AB3765" s="354" t="s">
        <v>1782</v>
      </c>
      <c r="AC3765" s="354" t="s">
        <v>10004</v>
      </c>
      <c r="AD3765" s="1150" t="s">
        <v>20758</v>
      </c>
      <c r="AE3765" s="354" t="s">
        <v>1782</v>
      </c>
      <c r="AF3765" s="354" t="s">
        <v>10002</v>
      </c>
      <c r="AG3765" s="358">
        <v>1025003751090</v>
      </c>
      <c r="AH3765" s="443" t="s">
        <v>1509</v>
      </c>
      <c r="AI3765" s="360">
        <v>1.48</v>
      </c>
      <c r="AJ3765" s="503">
        <v>52</v>
      </c>
      <c r="AK3765" s="359">
        <f t="shared" si="541"/>
        <v>0.21084931506849314</v>
      </c>
      <c r="AL3765" s="359">
        <v>0</v>
      </c>
      <c r="AM3765" s="361">
        <f t="shared" si="539"/>
        <v>0.21084931506849314</v>
      </c>
      <c r="AN3765" s="359">
        <f t="shared" si="542"/>
        <v>0.21084931506849314</v>
      </c>
      <c r="AO3765" s="359">
        <v>0</v>
      </c>
      <c r="AP3765" s="359">
        <f t="shared" si="540"/>
        <v>0.21084931506849314</v>
      </c>
      <c r="AQ3765" s="359">
        <f>AP3765*30</f>
        <v>6.3254794520547941</v>
      </c>
      <c r="AR3765" s="362" t="s">
        <v>231</v>
      </c>
      <c r="AS3765" s="363" t="s">
        <v>431</v>
      </c>
      <c r="AT3765" s="354" t="s">
        <v>325</v>
      </c>
      <c r="AU3765" s="354" t="s">
        <v>1509</v>
      </c>
      <c r="AV3765" s="923" t="s">
        <v>10006</v>
      </c>
      <c r="AW3765" s="354" t="s">
        <v>234</v>
      </c>
      <c r="AX3765" s="447" t="s">
        <v>20756</v>
      </c>
      <c r="AY3765" s="2252"/>
      <c r="AZ3765" s="447" t="s">
        <v>20757</v>
      </c>
    </row>
    <row r="3766" spans="1:56" s="55" customFormat="1" ht="15.95" customHeight="1" x14ac:dyDescent="0.25">
      <c r="A3766" s="182">
        <v>1242</v>
      </c>
      <c r="B3766" s="166" t="s">
        <v>54</v>
      </c>
      <c r="C3766" s="170" t="s">
        <v>1509</v>
      </c>
      <c r="D3766" s="194" t="s">
        <v>24472</v>
      </c>
      <c r="E3766" s="166" t="s">
        <v>10008</v>
      </c>
      <c r="F3766" s="166" t="s">
        <v>10009</v>
      </c>
      <c r="G3766" s="166"/>
      <c r="H3766" s="198" t="s">
        <v>219</v>
      </c>
      <c r="I3766" s="166" t="s">
        <v>220</v>
      </c>
      <c r="J3766" s="198" t="s">
        <v>221</v>
      </c>
      <c r="K3766" s="198" t="s">
        <v>879</v>
      </c>
      <c r="L3766" s="198" t="s">
        <v>317</v>
      </c>
      <c r="M3766" s="198">
        <v>0</v>
      </c>
      <c r="N3766" s="199">
        <v>3</v>
      </c>
      <c r="O3766" s="199">
        <v>1.5</v>
      </c>
      <c r="P3766" s="199">
        <v>4.5</v>
      </c>
      <c r="Q3766" s="1012">
        <v>3</v>
      </c>
      <c r="R3766" s="183"/>
      <c r="S3766" s="223">
        <v>0</v>
      </c>
      <c r="T3766" s="183"/>
      <c r="U3766" s="223">
        <v>1</v>
      </c>
      <c r="V3766" s="183">
        <v>1</v>
      </c>
      <c r="W3766" s="183">
        <v>1</v>
      </c>
      <c r="X3766" s="183"/>
      <c r="Y3766" s="198" t="s">
        <v>1509</v>
      </c>
      <c r="Z3766" s="166" t="s">
        <v>8214</v>
      </c>
      <c r="AA3766" s="203" t="s">
        <v>24473</v>
      </c>
      <c r="AB3766" s="166" t="s">
        <v>10011</v>
      </c>
      <c r="AC3766" s="166" t="s">
        <v>10012</v>
      </c>
      <c r="AD3766" s="228" t="s">
        <v>10013</v>
      </c>
      <c r="AE3766" s="166" t="s">
        <v>1782</v>
      </c>
      <c r="AF3766" s="166" t="s">
        <v>8214</v>
      </c>
      <c r="AG3766" s="165" t="s">
        <v>24473</v>
      </c>
      <c r="AH3766" s="203" t="s">
        <v>1509</v>
      </c>
      <c r="AI3766" s="186">
        <v>1.48</v>
      </c>
      <c r="AJ3766" s="184">
        <v>195</v>
      </c>
      <c r="AK3766" s="167">
        <f t="shared" si="541"/>
        <v>0.79068493150684938</v>
      </c>
      <c r="AL3766" s="167">
        <v>0</v>
      </c>
      <c r="AM3766" s="187">
        <f t="shared" si="539"/>
        <v>0.79068493150684938</v>
      </c>
      <c r="AN3766" s="167">
        <f t="shared" si="542"/>
        <v>0.79068493150684938</v>
      </c>
      <c r="AO3766" s="167">
        <v>0</v>
      </c>
      <c r="AP3766" s="167">
        <f t="shared" si="540"/>
        <v>0.79068493150684938</v>
      </c>
      <c r="AQ3766" s="167">
        <f t="shared" si="534"/>
        <v>23.720547945205482</v>
      </c>
      <c r="AR3766" s="193" t="s">
        <v>231</v>
      </c>
      <c r="AS3766" s="194" t="s">
        <v>431</v>
      </c>
      <c r="AT3766" s="166" t="s">
        <v>325</v>
      </c>
      <c r="AU3766" s="166" t="s">
        <v>1509</v>
      </c>
      <c r="AV3766" s="679" t="s">
        <v>10014</v>
      </c>
      <c r="AW3766" s="166" t="s">
        <v>234</v>
      </c>
      <c r="AX3766" s="2254"/>
      <c r="AY3766" s="2254"/>
    </row>
    <row r="3767" spans="1:56" s="55" customFormat="1" ht="15.95" customHeight="1" x14ac:dyDescent="0.25">
      <c r="A3767" s="182">
        <v>1243</v>
      </c>
      <c r="B3767" s="166" t="s">
        <v>54</v>
      </c>
      <c r="C3767" s="170" t="s">
        <v>1509</v>
      </c>
      <c r="D3767" s="194" t="s">
        <v>24474</v>
      </c>
      <c r="E3767" s="198" t="s">
        <v>10016</v>
      </c>
      <c r="F3767" s="198" t="s">
        <v>10017</v>
      </c>
      <c r="G3767" s="166"/>
      <c r="H3767" s="198" t="s">
        <v>219</v>
      </c>
      <c r="I3767" s="166" t="s">
        <v>220</v>
      </c>
      <c r="J3767" s="198" t="s">
        <v>317</v>
      </c>
      <c r="K3767" s="198">
        <v>0</v>
      </c>
      <c r="L3767" s="198" t="s">
        <v>317</v>
      </c>
      <c r="M3767" s="198">
        <v>0</v>
      </c>
      <c r="N3767" s="199">
        <v>5</v>
      </c>
      <c r="O3767" s="199">
        <v>4</v>
      </c>
      <c r="P3767" s="199">
        <v>20</v>
      </c>
      <c r="Q3767" s="1012">
        <v>0</v>
      </c>
      <c r="R3767" s="183"/>
      <c r="S3767" s="223">
        <v>0</v>
      </c>
      <c r="T3767" s="183"/>
      <c r="U3767" s="223">
        <v>1</v>
      </c>
      <c r="V3767" s="183">
        <v>1</v>
      </c>
      <c r="W3767" s="183">
        <v>1</v>
      </c>
      <c r="X3767" s="183"/>
      <c r="Y3767" s="198" t="s">
        <v>1509</v>
      </c>
      <c r="Z3767" s="166" t="s">
        <v>10018</v>
      </c>
      <c r="AA3767" s="203" t="s">
        <v>24475</v>
      </c>
      <c r="AB3767" s="166" t="s">
        <v>1782</v>
      </c>
      <c r="AC3767" s="166" t="s">
        <v>10020</v>
      </c>
      <c r="AD3767" s="228" t="s">
        <v>10021</v>
      </c>
      <c r="AE3767" s="166" t="s">
        <v>1782</v>
      </c>
      <c r="AF3767" s="166" t="s">
        <v>10018</v>
      </c>
      <c r="AG3767" s="165" t="s">
        <v>24475</v>
      </c>
      <c r="AH3767" s="203" t="s">
        <v>1509</v>
      </c>
      <c r="AI3767" s="186">
        <v>1.48</v>
      </c>
      <c r="AJ3767" s="184">
        <v>51</v>
      </c>
      <c r="AK3767" s="167">
        <f t="shared" si="541"/>
        <v>0.20679452054794523</v>
      </c>
      <c r="AL3767" s="167">
        <v>0</v>
      </c>
      <c r="AM3767" s="187">
        <f t="shared" si="539"/>
        <v>0.20679452054794523</v>
      </c>
      <c r="AN3767" s="167">
        <f t="shared" si="542"/>
        <v>0.20679452054794523</v>
      </c>
      <c r="AO3767" s="167">
        <v>0</v>
      </c>
      <c r="AP3767" s="167">
        <f t="shared" si="540"/>
        <v>0.20679452054794523</v>
      </c>
      <c r="AQ3767" s="167">
        <f t="shared" ref="AQ3767:AQ3831" si="544">AP3767*30</f>
        <v>6.203835616438357</v>
      </c>
      <c r="AR3767" s="193" t="s">
        <v>231</v>
      </c>
      <c r="AS3767" s="194" t="s">
        <v>431</v>
      </c>
      <c r="AT3767" s="166" t="s">
        <v>325</v>
      </c>
      <c r="AU3767" s="166" t="s">
        <v>1509</v>
      </c>
      <c r="AV3767" s="679" t="s">
        <v>10022</v>
      </c>
      <c r="AW3767" s="166" t="s">
        <v>234</v>
      </c>
      <c r="AX3767" s="2254"/>
      <c r="AY3767" s="2254"/>
    </row>
    <row r="3768" spans="1:56" s="55" customFormat="1" ht="15.95" customHeight="1" x14ac:dyDescent="0.25">
      <c r="A3768" s="182">
        <v>1244</v>
      </c>
      <c r="B3768" s="166" t="s">
        <v>54</v>
      </c>
      <c r="C3768" s="170" t="s">
        <v>1509</v>
      </c>
      <c r="D3768" s="194" t="s">
        <v>19478</v>
      </c>
      <c r="E3768" s="166" t="s">
        <v>10024</v>
      </c>
      <c r="F3768" s="198" t="s">
        <v>10025</v>
      </c>
      <c r="G3768" s="166"/>
      <c r="H3768" s="166" t="s">
        <v>219</v>
      </c>
      <c r="I3768" s="166" t="s">
        <v>220</v>
      </c>
      <c r="J3768" s="166" t="s">
        <v>221</v>
      </c>
      <c r="K3768" s="198" t="s">
        <v>879</v>
      </c>
      <c r="L3768" s="198" t="s">
        <v>221</v>
      </c>
      <c r="M3768" s="198" t="s">
        <v>879</v>
      </c>
      <c r="N3768" s="199">
        <v>6</v>
      </c>
      <c r="O3768" s="199">
        <v>1.5</v>
      </c>
      <c r="P3768" s="199">
        <v>9</v>
      </c>
      <c r="Q3768" s="1012">
        <v>5</v>
      </c>
      <c r="R3768" s="183"/>
      <c r="S3768" s="223">
        <v>1</v>
      </c>
      <c r="T3768" s="183"/>
      <c r="U3768" s="223">
        <v>0</v>
      </c>
      <c r="V3768" s="183">
        <v>1</v>
      </c>
      <c r="W3768" s="183">
        <v>1</v>
      </c>
      <c r="X3768" s="183"/>
      <c r="Y3768" s="198" t="s">
        <v>1509</v>
      </c>
      <c r="Z3768" s="166" t="s">
        <v>10026</v>
      </c>
      <c r="AA3768" s="203" t="s">
        <v>24476</v>
      </c>
      <c r="AB3768" s="166" t="s">
        <v>1782</v>
      </c>
      <c r="AC3768" s="166" t="s">
        <v>10028</v>
      </c>
      <c r="AD3768" s="166" t="s">
        <v>10029</v>
      </c>
      <c r="AE3768" s="166" t="s">
        <v>1782</v>
      </c>
      <c r="AF3768" s="166" t="s">
        <v>10026</v>
      </c>
      <c r="AG3768" s="165" t="s">
        <v>24476</v>
      </c>
      <c r="AH3768" s="203" t="s">
        <v>1509</v>
      </c>
      <c r="AI3768" s="186">
        <v>1.48</v>
      </c>
      <c r="AJ3768" s="184">
        <v>160</v>
      </c>
      <c r="AK3768" s="167">
        <f t="shared" si="541"/>
        <v>0.64876712328767128</v>
      </c>
      <c r="AL3768" s="167">
        <v>0</v>
      </c>
      <c r="AM3768" s="187">
        <f t="shared" si="539"/>
        <v>0.64876712328767128</v>
      </c>
      <c r="AN3768" s="167">
        <f t="shared" si="542"/>
        <v>0.64876712328767128</v>
      </c>
      <c r="AO3768" s="167">
        <v>0</v>
      </c>
      <c r="AP3768" s="167">
        <f t="shared" si="540"/>
        <v>0.64876712328767128</v>
      </c>
      <c r="AQ3768" s="167">
        <f t="shared" si="544"/>
        <v>19.463013698630139</v>
      </c>
      <c r="AR3768" s="193" t="s">
        <v>231</v>
      </c>
      <c r="AS3768" s="194" t="s">
        <v>431</v>
      </c>
      <c r="AT3768" s="166" t="s">
        <v>325</v>
      </c>
      <c r="AU3768" s="166" t="s">
        <v>1509</v>
      </c>
      <c r="AV3768" s="679" t="s">
        <v>10030</v>
      </c>
      <c r="AW3768" s="166" t="s">
        <v>234</v>
      </c>
      <c r="AX3768" s="2254"/>
      <c r="AY3768" s="2254"/>
    </row>
    <row r="3769" spans="1:56" s="55" customFormat="1" ht="15.95" customHeight="1" x14ac:dyDescent="0.25">
      <c r="A3769" s="182">
        <v>1245</v>
      </c>
      <c r="B3769" s="166" t="s">
        <v>54</v>
      </c>
      <c r="C3769" s="170" t="s">
        <v>1509</v>
      </c>
      <c r="D3769" s="194" t="s">
        <v>24477</v>
      </c>
      <c r="E3769" s="198" t="s">
        <v>10032</v>
      </c>
      <c r="F3769" s="198" t="s">
        <v>10033</v>
      </c>
      <c r="G3769" s="166"/>
      <c r="H3769" s="198" t="s">
        <v>219</v>
      </c>
      <c r="I3769" s="166" t="s">
        <v>220</v>
      </c>
      <c r="J3769" s="198" t="s">
        <v>221</v>
      </c>
      <c r="K3769" s="198" t="s">
        <v>879</v>
      </c>
      <c r="L3769" s="198" t="s">
        <v>317</v>
      </c>
      <c r="M3769" s="198">
        <v>0</v>
      </c>
      <c r="N3769" s="199">
        <v>3</v>
      </c>
      <c r="O3769" s="199">
        <v>1.5</v>
      </c>
      <c r="P3769" s="199">
        <v>4.5</v>
      </c>
      <c r="Q3769" s="1012">
        <v>2</v>
      </c>
      <c r="R3769" s="183"/>
      <c r="S3769" s="223">
        <v>0</v>
      </c>
      <c r="T3769" s="183"/>
      <c r="U3769" s="223">
        <v>0</v>
      </c>
      <c r="V3769" s="183">
        <v>1</v>
      </c>
      <c r="W3769" s="183">
        <v>1</v>
      </c>
      <c r="X3769" s="183"/>
      <c r="Y3769" s="198" t="s">
        <v>1509</v>
      </c>
      <c r="Z3769" s="166" t="s">
        <v>24478</v>
      </c>
      <c r="AA3769" s="165" t="s">
        <v>24479</v>
      </c>
      <c r="AB3769" s="166" t="s">
        <v>4874</v>
      </c>
      <c r="AC3769" s="166" t="s">
        <v>10036</v>
      </c>
      <c r="AD3769" s="166" t="s">
        <v>10037</v>
      </c>
      <c r="AE3769" s="166" t="s">
        <v>4874</v>
      </c>
      <c r="AF3769" s="166" t="s">
        <v>24478</v>
      </c>
      <c r="AG3769" s="165" t="s">
        <v>24479</v>
      </c>
      <c r="AH3769" s="203" t="s">
        <v>1509</v>
      </c>
      <c r="AI3769" s="186">
        <v>1.48</v>
      </c>
      <c r="AJ3769" s="184">
        <v>89</v>
      </c>
      <c r="AK3769" s="167">
        <f t="shared" si="541"/>
        <v>0.36087671232876711</v>
      </c>
      <c r="AL3769" s="167">
        <v>0</v>
      </c>
      <c r="AM3769" s="187">
        <f t="shared" si="539"/>
        <v>0.36087671232876711</v>
      </c>
      <c r="AN3769" s="167">
        <f t="shared" si="542"/>
        <v>0.36087671232876711</v>
      </c>
      <c r="AO3769" s="167">
        <v>0</v>
      </c>
      <c r="AP3769" s="167">
        <f t="shared" si="540"/>
        <v>0.36087671232876711</v>
      </c>
      <c r="AQ3769" s="167">
        <f t="shared" si="544"/>
        <v>10.826301369863014</v>
      </c>
      <c r="AR3769" s="193" t="s">
        <v>231</v>
      </c>
      <c r="AS3769" s="194"/>
      <c r="AT3769" s="166" t="s">
        <v>325</v>
      </c>
      <c r="AU3769" s="166" t="s">
        <v>1509</v>
      </c>
      <c r="AV3769" s="679" t="s">
        <v>10039</v>
      </c>
      <c r="AW3769" s="166" t="s">
        <v>234</v>
      </c>
      <c r="AX3769" s="2254"/>
      <c r="AY3769" s="2254"/>
    </row>
    <row r="3770" spans="1:56" s="55" customFormat="1" ht="15.95" customHeight="1" x14ac:dyDescent="0.25">
      <c r="A3770" s="353">
        <v>1246</v>
      </c>
      <c r="B3770" s="354" t="s">
        <v>54</v>
      </c>
      <c r="C3770" s="366" t="s">
        <v>1509</v>
      </c>
      <c r="D3770" s="363" t="s">
        <v>18463</v>
      </c>
      <c r="E3770" s="272" t="s">
        <v>10041</v>
      </c>
      <c r="F3770" s="272" t="s">
        <v>10042</v>
      </c>
      <c r="G3770" s="354" t="s">
        <v>221</v>
      </c>
      <c r="H3770" s="272" t="s">
        <v>219</v>
      </c>
      <c r="I3770" s="354" t="s">
        <v>316</v>
      </c>
      <c r="J3770" s="272" t="s">
        <v>221</v>
      </c>
      <c r="K3770" s="272" t="s">
        <v>879</v>
      </c>
      <c r="L3770" s="272" t="s">
        <v>317</v>
      </c>
      <c r="M3770" s="272">
        <v>0</v>
      </c>
      <c r="N3770" s="440">
        <v>5</v>
      </c>
      <c r="O3770" s="440">
        <v>3.5</v>
      </c>
      <c r="P3770" s="440">
        <f>O3770*N3770</f>
        <v>17.5</v>
      </c>
      <c r="Q3770" s="1010">
        <v>0</v>
      </c>
      <c r="R3770" s="357"/>
      <c r="S3770" s="505">
        <v>0</v>
      </c>
      <c r="T3770" s="357"/>
      <c r="U3770" s="505">
        <v>1</v>
      </c>
      <c r="V3770" s="357">
        <v>1</v>
      </c>
      <c r="W3770" s="357">
        <v>1</v>
      </c>
      <c r="X3770" s="357"/>
      <c r="Y3770" s="272" t="s">
        <v>1509</v>
      </c>
      <c r="Z3770" s="354" t="s">
        <v>10043</v>
      </c>
      <c r="AA3770" s="443" t="s">
        <v>24480</v>
      </c>
      <c r="AB3770" s="354" t="s">
        <v>10044</v>
      </c>
      <c r="AC3770" s="354" t="s">
        <v>10045</v>
      </c>
      <c r="AD3770" s="1152" t="s">
        <v>18466</v>
      </c>
      <c r="AE3770" s="354" t="s">
        <v>4874</v>
      </c>
      <c r="AF3770" s="354" t="s">
        <v>10043</v>
      </c>
      <c r="AG3770" s="358" t="s">
        <v>24480</v>
      </c>
      <c r="AH3770" s="443" t="s">
        <v>1509</v>
      </c>
      <c r="AI3770" s="360">
        <v>1.48</v>
      </c>
      <c r="AJ3770" s="503">
        <v>39</v>
      </c>
      <c r="AK3770" s="359">
        <f t="shared" si="541"/>
        <v>0.15813698630136985</v>
      </c>
      <c r="AL3770" s="359">
        <v>0</v>
      </c>
      <c r="AM3770" s="361">
        <f t="shared" si="539"/>
        <v>0.15813698630136985</v>
      </c>
      <c r="AN3770" s="359">
        <f t="shared" si="542"/>
        <v>0.15813698630136985</v>
      </c>
      <c r="AO3770" s="359">
        <v>0</v>
      </c>
      <c r="AP3770" s="359">
        <f t="shared" si="540"/>
        <v>0.15813698630136985</v>
      </c>
      <c r="AQ3770" s="359">
        <f>AP3770*30</f>
        <v>4.7441095890410958</v>
      </c>
      <c r="AR3770" s="362" t="s">
        <v>231</v>
      </c>
      <c r="AS3770" s="363" t="s">
        <v>16247</v>
      </c>
      <c r="AT3770" s="354" t="s">
        <v>325</v>
      </c>
      <c r="AU3770" s="354" t="s">
        <v>1509</v>
      </c>
      <c r="AV3770" s="923" t="s">
        <v>10047</v>
      </c>
      <c r="AW3770" s="354" t="s">
        <v>234</v>
      </c>
      <c r="AX3770" s="447" t="s">
        <v>18464</v>
      </c>
      <c r="AY3770" s="2252"/>
      <c r="AZ3770" s="447" t="s">
        <v>18465</v>
      </c>
      <c r="BA3770" s="1395"/>
      <c r="BB3770" s="1395"/>
      <c r="BC3770" s="1395"/>
      <c r="BD3770" s="1395"/>
    </row>
    <row r="3771" spans="1:56" s="55" customFormat="1" ht="15.95" customHeight="1" x14ac:dyDescent="0.25">
      <c r="A3771" s="734">
        <v>1247</v>
      </c>
      <c r="B3771" s="735" t="s">
        <v>54</v>
      </c>
      <c r="C3771" s="988" t="s">
        <v>1509</v>
      </c>
      <c r="D3771" s="747" t="s">
        <v>10048</v>
      </c>
      <c r="E3771" s="736" t="s">
        <v>10049</v>
      </c>
      <c r="F3771" s="736" t="s">
        <v>10050</v>
      </c>
      <c r="G3771" s="735"/>
      <c r="H3771" s="736" t="s">
        <v>219</v>
      </c>
      <c r="I3771" s="735" t="s">
        <v>220</v>
      </c>
      <c r="J3771" s="736" t="s">
        <v>221</v>
      </c>
      <c r="K3771" s="736" t="s">
        <v>879</v>
      </c>
      <c r="L3771" s="736" t="s">
        <v>221</v>
      </c>
      <c r="M3771" s="736" t="s">
        <v>879</v>
      </c>
      <c r="N3771" s="737">
        <v>2</v>
      </c>
      <c r="O3771" s="737">
        <v>1.5</v>
      </c>
      <c r="P3771" s="737">
        <v>3</v>
      </c>
      <c r="Q3771" s="738">
        <v>2</v>
      </c>
      <c r="R3771" s="739"/>
      <c r="S3771" s="740">
        <v>0</v>
      </c>
      <c r="T3771" s="739"/>
      <c r="U3771" s="740">
        <v>0</v>
      </c>
      <c r="V3771" s="739">
        <v>1</v>
      </c>
      <c r="W3771" s="739">
        <v>1</v>
      </c>
      <c r="X3771" s="739"/>
      <c r="Y3771" s="736" t="s">
        <v>1509</v>
      </c>
      <c r="Z3771" s="735" t="s">
        <v>7828</v>
      </c>
      <c r="AA3771" s="741">
        <v>1055005605731</v>
      </c>
      <c r="AB3771" s="735" t="s">
        <v>4896</v>
      </c>
      <c r="AC3771" s="735" t="s">
        <v>10052</v>
      </c>
      <c r="AD3771" s="735" t="s">
        <v>10053</v>
      </c>
      <c r="AE3771" s="735" t="s">
        <v>4896</v>
      </c>
      <c r="AF3771" s="735" t="s">
        <v>7828</v>
      </c>
      <c r="AG3771" s="742">
        <v>1055005605731</v>
      </c>
      <c r="AH3771" s="741" t="s">
        <v>1509</v>
      </c>
      <c r="AI3771" s="743">
        <v>1.48</v>
      </c>
      <c r="AJ3771" s="744">
        <v>69</v>
      </c>
      <c r="AK3771" s="828">
        <f t="shared" si="541"/>
        <v>0.27978082191780823</v>
      </c>
      <c r="AL3771" s="828">
        <v>0</v>
      </c>
      <c r="AM3771" s="745">
        <f t="shared" si="539"/>
        <v>0.27978082191780823</v>
      </c>
      <c r="AN3771" s="828">
        <f t="shared" si="542"/>
        <v>0.27978082191780823</v>
      </c>
      <c r="AO3771" s="828">
        <v>0</v>
      </c>
      <c r="AP3771" s="828">
        <f t="shared" si="540"/>
        <v>0.27978082191780823</v>
      </c>
      <c r="AQ3771" s="828">
        <f t="shared" si="544"/>
        <v>8.393424657534247</v>
      </c>
      <c r="AR3771" s="746" t="s">
        <v>231</v>
      </c>
      <c r="AS3771" s="747" t="s">
        <v>431</v>
      </c>
      <c r="AT3771" s="735" t="s">
        <v>325</v>
      </c>
      <c r="AU3771" s="735" t="s">
        <v>1509</v>
      </c>
      <c r="AV3771" s="935" t="s">
        <v>10054</v>
      </c>
      <c r="AW3771" s="735" t="s">
        <v>18131</v>
      </c>
      <c r="AX3771" s="735" t="s">
        <v>18526</v>
      </c>
      <c r="AY3771" s="868"/>
      <c r="AZ3771" s="2232"/>
    </row>
    <row r="3772" spans="1:56" s="55" customFormat="1" ht="15.95" customHeight="1" x14ac:dyDescent="0.25">
      <c r="A3772" s="182">
        <v>1248</v>
      </c>
      <c r="B3772" s="166" t="s">
        <v>54</v>
      </c>
      <c r="C3772" s="170" t="s">
        <v>1509</v>
      </c>
      <c r="D3772" s="194" t="s">
        <v>19479</v>
      </c>
      <c r="E3772" s="198" t="s">
        <v>10056</v>
      </c>
      <c r="F3772" s="198" t="s">
        <v>10057</v>
      </c>
      <c r="G3772" s="166"/>
      <c r="H3772" s="198" t="s">
        <v>219</v>
      </c>
      <c r="I3772" s="166" t="s">
        <v>220</v>
      </c>
      <c r="J3772" s="198" t="s">
        <v>221</v>
      </c>
      <c r="K3772" s="198" t="s">
        <v>879</v>
      </c>
      <c r="L3772" s="198" t="s">
        <v>221</v>
      </c>
      <c r="M3772" s="198" t="s">
        <v>879</v>
      </c>
      <c r="N3772" s="199">
        <v>4</v>
      </c>
      <c r="O3772" s="199">
        <v>1.5</v>
      </c>
      <c r="P3772" s="199">
        <v>6</v>
      </c>
      <c r="Q3772" s="1012">
        <v>3</v>
      </c>
      <c r="R3772" s="183"/>
      <c r="S3772" s="223">
        <v>0</v>
      </c>
      <c r="T3772" s="183"/>
      <c r="U3772" s="223">
        <v>0</v>
      </c>
      <c r="V3772" s="183">
        <v>1</v>
      </c>
      <c r="W3772" s="183">
        <v>1</v>
      </c>
      <c r="X3772" s="183"/>
      <c r="Y3772" s="198" t="s">
        <v>1509</v>
      </c>
      <c r="Z3772" s="166" t="s">
        <v>10058</v>
      </c>
      <c r="AA3772" s="203" t="s">
        <v>24487</v>
      </c>
      <c r="AB3772" s="166" t="s">
        <v>4896</v>
      </c>
      <c r="AC3772" s="166" t="s">
        <v>10059</v>
      </c>
      <c r="AD3772" s="166" t="s">
        <v>10060</v>
      </c>
      <c r="AE3772" s="166" t="s">
        <v>4896</v>
      </c>
      <c r="AF3772" s="166" t="s">
        <v>10058</v>
      </c>
      <c r="AG3772" s="165" t="s">
        <v>24487</v>
      </c>
      <c r="AH3772" s="203" t="s">
        <v>1509</v>
      </c>
      <c r="AI3772" s="186">
        <v>1.48</v>
      </c>
      <c r="AJ3772" s="184">
        <v>205</v>
      </c>
      <c r="AK3772" s="167">
        <f t="shared" si="541"/>
        <v>0.83123287671232871</v>
      </c>
      <c r="AL3772" s="167">
        <v>0</v>
      </c>
      <c r="AM3772" s="187">
        <f t="shared" si="539"/>
        <v>0.83123287671232871</v>
      </c>
      <c r="AN3772" s="167">
        <f>SUM(AK3772:AK3773)</f>
        <v>0.98531506849315065</v>
      </c>
      <c r="AO3772" s="167">
        <v>0</v>
      </c>
      <c r="AP3772" s="167">
        <f t="shared" si="540"/>
        <v>0.98531506849315065</v>
      </c>
      <c r="AQ3772" s="167">
        <f>AP3772*30</f>
        <v>29.559452054794519</v>
      </c>
      <c r="AR3772" s="193" t="s">
        <v>231</v>
      </c>
      <c r="AS3772" s="194" t="s">
        <v>431</v>
      </c>
      <c r="AT3772" s="166" t="s">
        <v>325</v>
      </c>
      <c r="AU3772" s="166" t="s">
        <v>1509</v>
      </c>
      <c r="AV3772" s="679" t="s">
        <v>10061</v>
      </c>
      <c r="AW3772" s="166" t="s">
        <v>234</v>
      </c>
      <c r="AX3772" s="2254"/>
      <c r="AY3772" s="2254"/>
    </row>
    <row r="3773" spans="1:56" s="55" customFormat="1" ht="15.95" customHeight="1" x14ac:dyDescent="0.25">
      <c r="A3773" s="36"/>
      <c r="B3773" s="2254"/>
      <c r="C3773" s="2"/>
      <c r="D3773" s="19"/>
      <c r="E3773" s="5"/>
      <c r="F3773" s="5"/>
      <c r="G3773" s="2254"/>
      <c r="H3773" s="5"/>
      <c r="I3773" s="2254"/>
      <c r="J3773" s="5"/>
      <c r="K3773" s="5"/>
      <c r="L3773" s="5"/>
      <c r="M3773" s="5"/>
      <c r="N3773" s="328"/>
      <c r="O3773" s="328"/>
      <c r="P3773" s="328"/>
      <c r="Q3773" s="1056"/>
      <c r="R3773" s="448"/>
      <c r="S3773" s="61"/>
      <c r="T3773" s="448"/>
      <c r="U3773" s="61"/>
      <c r="V3773" s="448"/>
      <c r="W3773" s="448"/>
      <c r="X3773" s="448"/>
      <c r="Y3773" s="5"/>
      <c r="Z3773" s="2254"/>
      <c r="AA3773" s="1"/>
      <c r="AB3773" s="2254"/>
      <c r="AC3773" s="2254" t="s">
        <v>24965</v>
      </c>
      <c r="AD3773" s="1146" t="s">
        <v>24966</v>
      </c>
      <c r="AE3773" s="2254" t="s">
        <v>4896</v>
      </c>
      <c r="AF3773" s="2254" t="s">
        <v>24963</v>
      </c>
      <c r="AG3773" s="39" t="s">
        <v>24964</v>
      </c>
      <c r="AH3773" s="1" t="s">
        <v>1509</v>
      </c>
      <c r="AI3773" s="2261">
        <v>1.48</v>
      </c>
      <c r="AJ3773" s="37">
        <v>38</v>
      </c>
      <c r="AK3773" s="40">
        <f t="shared" si="541"/>
        <v>0.15408219178082191</v>
      </c>
      <c r="AL3773" s="40">
        <v>0</v>
      </c>
      <c r="AM3773" s="41">
        <f t="shared" si="539"/>
        <v>0.15408219178082191</v>
      </c>
      <c r="AN3773" s="40"/>
      <c r="AO3773" s="40"/>
      <c r="AP3773" s="40"/>
      <c r="AQ3773" s="40"/>
      <c r="AR3773" s="283"/>
      <c r="AS3773" s="19"/>
      <c r="AT3773" s="2254"/>
      <c r="AU3773" s="2254"/>
      <c r="AV3773" s="1060"/>
      <c r="AW3773" s="2254"/>
      <c r="AX3773" s="2254"/>
      <c r="AY3773" s="2254"/>
    </row>
    <row r="3774" spans="1:56" s="55" customFormat="1" ht="15.95" customHeight="1" x14ac:dyDescent="0.25">
      <c r="A3774" s="353">
        <v>1249</v>
      </c>
      <c r="B3774" s="354" t="s">
        <v>54</v>
      </c>
      <c r="C3774" s="366" t="s">
        <v>1509</v>
      </c>
      <c r="D3774" s="363" t="s">
        <v>18304</v>
      </c>
      <c r="E3774" s="272" t="s">
        <v>18305</v>
      </c>
      <c r="F3774" s="272" t="s">
        <v>18306</v>
      </c>
      <c r="G3774" s="354" t="s">
        <v>221</v>
      </c>
      <c r="H3774" s="272" t="s">
        <v>219</v>
      </c>
      <c r="I3774" s="354" t="s">
        <v>316</v>
      </c>
      <c r="J3774" s="272" t="s">
        <v>221</v>
      </c>
      <c r="K3774" s="272" t="s">
        <v>879</v>
      </c>
      <c r="L3774" s="272" t="s">
        <v>221</v>
      </c>
      <c r="M3774" s="272" t="s">
        <v>879</v>
      </c>
      <c r="N3774" s="440">
        <v>6</v>
      </c>
      <c r="O3774" s="440">
        <v>5</v>
      </c>
      <c r="P3774" s="440">
        <f>O3774*N3774</f>
        <v>30</v>
      </c>
      <c r="Q3774" s="1010">
        <v>2</v>
      </c>
      <c r="R3774" s="357"/>
      <c r="S3774" s="505">
        <v>0</v>
      </c>
      <c r="T3774" s="357"/>
      <c r="U3774" s="505">
        <v>0</v>
      </c>
      <c r="V3774" s="357"/>
      <c r="W3774" s="357">
        <v>1</v>
      </c>
      <c r="X3774" s="357"/>
      <c r="Y3774" s="272" t="s">
        <v>1509</v>
      </c>
      <c r="Z3774" s="354" t="s">
        <v>18307</v>
      </c>
      <c r="AA3774" s="443" t="s">
        <v>24490</v>
      </c>
      <c r="AB3774" s="354" t="s">
        <v>4896</v>
      </c>
      <c r="AC3774" s="354" t="s">
        <v>10067</v>
      </c>
      <c r="AD3774" s="271" t="s">
        <v>10068</v>
      </c>
      <c r="AE3774" s="354" t="s">
        <v>4896</v>
      </c>
      <c r="AF3774" s="354" t="s">
        <v>18308</v>
      </c>
      <c r="AG3774" s="358" t="s">
        <v>24490</v>
      </c>
      <c r="AH3774" s="443" t="s">
        <v>1509</v>
      </c>
      <c r="AI3774" s="360">
        <v>1.48</v>
      </c>
      <c r="AJ3774" s="503">
        <v>59</v>
      </c>
      <c r="AK3774" s="359">
        <f t="shared" si="541"/>
        <v>0.23923287671232873</v>
      </c>
      <c r="AL3774" s="359">
        <v>0</v>
      </c>
      <c r="AM3774" s="361">
        <f t="shared" si="539"/>
        <v>0.23923287671232873</v>
      </c>
      <c r="AN3774" s="359">
        <f t="shared" si="542"/>
        <v>0.23923287671232873</v>
      </c>
      <c r="AO3774" s="359">
        <v>0</v>
      </c>
      <c r="AP3774" s="359">
        <f t="shared" si="540"/>
        <v>0.23923287671232873</v>
      </c>
      <c r="AQ3774" s="359">
        <f>AP3774*30</f>
        <v>7.1769863013698618</v>
      </c>
      <c r="AR3774" s="362" t="s">
        <v>231</v>
      </c>
      <c r="AS3774" s="363" t="s">
        <v>114</v>
      </c>
      <c r="AT3774" s="354" t="s">
        <v>325</v>
      </c>
      <c r="AU3774" s="354" t="s">
        <v>1509</v>
      </c>
      <c r="AV3774" s="923" t="s">
        <v>10070</v>
      </c>
      <c r="AW3774" s="354" t="s">
        <v>234</v>
      </c>
      <c r="AX3774" s="447" t="s">
        <v>18309</v>
      </c>
      <c r="AY3774" s="2252"/>
      <c r="AZ3774" s="2408" t="s">
        <v>18310</v>
      </c>
      <c r="BA3774" s="1395"/>
      <c r="BB3774" s="1395"/>
    </row>
    <row r="3775" spans="1:56" s="55" customFormat="1" ht="15.95" customHeight="1" x14ac:dyDescent="0.25">
      <c r="A3775" s="734">
        <v>1250</v>
      </c>
      <c r="B3775" s="735" t="s">
        <v>54</v>
      </c>
      <c r="C3775" s="988" t="s">
        <v>1509</v>
      </c>
      <c r="D3775" s="747" t="s">
        <v>19480</v>
      </c>
      <c r="E3775" s="736" t="s">
        <v>10072</v>
      </c>
      <c r="F3775" s="736" t="s">
        <v>10073</v>
      </c>
      <c r="G3775" s="735"/>
      <c r="H3775" s="736" t="s">
        <v>219</v>
      </c>
      <c r="I3775" s="735" t="s">
        <v>220</v>
      </c>
      <c r="J3775" s="736" t="s">
        <v>221</v>
      </c>
      <c r="K3775" s="736" t="s">
        <v>879</v>
      </c>
      <c r="L3775" s="736" t="s">
        <v>221</v>
      </c>
      <c r="M3775" s="736" t="s">
        <v>879</v>
      </c>
      <c r="N3775" s="737">
        <v>3</v>
      </c>
      <c r="O3775" s="737">
        <v>1.5</v>
      </c>
      <c r="P3775" s="737">
        <v>4.5</v>
      </c>
      <c r="Q3775" s="738">
        <v>2</v>
      </c>
      <c r="R3775" s="739"/>
      <c r="S3775" s="740">
        <v>0</v>
      </c>
      <c r="T3775" s="739"/>
      <c r="U3775" s="740">
        <v>0</v>
      </c>
      <c r="V3775" s="739">
        <v>1</v>
      </c>
      <c r="W3775" s="739">
        <v>1</v>
      </c>
      <c r="X3775" s="739"/>
      <c r="Y3775" s="736" t="s">
        <v>1509</v>
      </c>
      <c r="Z3775" s="735" t="s">
        <v>10074</v>
      </c>
      <c r="AA3775" s="741" t="s">
        <v>23394</v>
      </c>
      <c r="AB3775" s="735" t="s">
        <v>4896</v>
      </c>
      <c r="AC3775" s="735" t="s">
        <v>10076</v>
      </c>
      <c r="AD3775" s="936" t="s">
        <v>10077</v>
      </c>
      <c r="AE3775" s="735" t="s">
        <v>4896</v>
      </c>
      <c r="AF3775" s="735" t="s">
        <v>10074</v>
      </c>
      <c r="AG3775" s="742">
        <v>1035005905043</v>
      </c>
      <c r="AH3775" s="741" t="s">
        <v>1509</v>
      </c>
      <c r="AI3775" s="743">
        <v>1.48</v>
      </c>
      <c r="AJ3775" s="744">
        <v>32</v>
      </c>
      <c r="AK3775" s="828">
        <f t="shared" si="541"/>
        <v>0.12975342465753426</v>
      </c>
      <c r="AL3775" s="828">
        <v>0</v>
      </c>
      <c r="AM3775" s="745">
        <f t="shared" si="539"/>
        <v>0.12975342465753426</v>
      </c>
      <c r="AN3775" s="828">
        <f t="shared" si="542"/>
        <v>0.12975342465753426</v>
      </c>
      <c r="AO3775" s="828">
        <v>0</v>
      </c>
      <c r="AP3775" s="828">
        <f t="shared" si="540"/>
        <v>0.12975342465753426</v>
      </c>
      <c r="AQ3775" s="828">
        <f t="shared" si="544"/>
        <v>3.8926027397260277</v>
      </c>
      <c r="AR3775" s="746" t="s">
        <v>231</v>
      </c>
      <c r="AS3775" s="747" t="s">
        <v>431</v>
      </c>
      <c r="AT3775" s="735" t="s">
        <v>325</v>
      </c>
      <c r="AU3775" s="735" t="s">
        <v>1509</v>
      </c>
      <c r="AV3775" s="935" t="s">
        <v>10078</v>
      </c>
      <c r="AW3775" s="735" t="s">
        <v>18131</v>
      </c>
      <c r="AX3775" s="735" t="s">
        <v>23393</v>
      </c>
      <c r="AY3775" s="2254"/>
    </row>
    <row r="3776" spans="1:56" s="55" customFormat="1" ht="15.95" customHeight="1" x14ac:dyDescent="0.25">
      <c r="A3776" s="182">
        <v>1251</v>
      </c>
      <c r="B3776" s="166" t="s">
        <v>54</v>
      </c>
      <c r="C3776" s="170" t="s">
        <v>1509</v>
      </c>
      <c r="D3776" s="194" t="s">
        <v>24489</v>
      </c>
      <c r="E3776" s="198" t="s">
        <v>10080</v>
      </c>
      <c r="F3776" s="198" t="s">
        <v>10081</v>
      </c>
      <c r="G3776" s="166"/>
      <c r="H3776" s="166" t="s">
        <v>219</v>
      </c>
      <c r="I3776" s="166" t="s">
        <v>220</v>
      </c>
      <c r="J3776" s="166" t="s">
        <v>221</v>
      </c>
      <c r="K3776" s="198" t="s">
        <v>879</v>
      </c>
      <c r="L3776" s="198" t="s">
        <v>221</v>
      </c>
      <c r="M3776" s="198" t="s">
        <v>879</v>
      </c>
      <c r="N3776" s="199">
        <v>3</v>
      </c>
      <c r="O3776" s="199">
        <v>1.5</v>
      </c>
      <c r="P3776" s="199">
        <v>4.5</v>
      </c>
      <c r="Q3776" s="1012">
        <v>2</v>
      </c>
      <c r="R3776" s="183"/>
      <c r="S3776" s="223">
        <v>0</v>
      </c>
      <c r="T3776" s="183"/>
      <c r="U3776" s="223">
        <v>0</v>
      </c>
      <c r="V3776" s="183">
        <v>1</v>
      </c>
      <c r="W3776" s="183">
        <v>1</v>
      </c>
      <c r="X3776" s="183"/>
      <c r="Y3776" s="198" t="s">
        <v>1509</v>
      </c>
      <c r="Z3776" s="166" t="s">
        <v>10082</v>
      </c>
      <c r="AA3776" s="203" t="s">
        <v>24488</v>
      </c>
      <c r="AB3776" s="166" t="s">
        <v>4896</v>
      </c>
      <c r="AC3776" s="166" t="s">
        <v>10084</v>
      </c>
      <c r="AD3776" s="166" t="s">
        <v>10085</v>
      </c>
      <c r="AE3776" s="166" t="s">
        <v>4896</v>
      </c>
      <c r="AF3776" s="166" t="s">
        <v>10082</v>
      </c>
      <c r="AG3776" s="165" t="s">
        <v>24488</v>
      </c>
      <c r="AH3776" s="203" t="s">
        <v>1509</v>
      </c>
      <c r="AI3776" s="186">
        <v>1.48</v>
      </c>
      <c r="AJ3776" s="184">
        <v>69</v>
      </c>
      <c r="AK3776" s="167">
        <f t="shared" si="541"/>
        <v>0.27978082191780823</v>
      </c>
      <c r="AL3776" s="167">
        <v>0</v>
      </c>
      <c r="AM3776" s="187">
        <f t="shared" si="539"/>
        <v>0.27978082191780823</v>
      </c>
      <c r="AN3776" s="167">
        <f t="shared" si="542"/>
        <v>0.27978082191780823</v>
      </c>
      <c r="AO3776" s="167">
        <v>0</v>
      </c>
      <c r="AP3776" s="167">
        <f t="shared" si="540"/>
        <v>0.27978082191780823</v>
      </c>
      <c r="AQ3776" s="167">
        <f t="shared" si="544"/>
        <v>8.393424657534247</v>
      </c>
      <c r="AR3776" s="193" t="s">
        <v>231</v>
      </c>
      <c r="AS3776" s="194" t="s">
        <v>431</v>
      </c>
      <c r="AT3776" s="166" t="s">
        <v>325</v>
      </c>
      <c r="AU3776" s="166" t="s">
        <v>1509</v>
      </c>
      <c r="AV3776" s="679" t="s">
        <v>10086</v>
      </c>
      <c r="AW3776" s="166" t="s">
        <v>234</v>
      </c>
      <c r="AX3776" s="2254"/>
      <c r="AY3776" s="2254"/>
    </row>
    <row r="3777" spans="1:53" s="55" customFormat="1" ht="15.95" customHeight="1" x14ac:dyDescent="0.25">
      <c r="A3777" s="734">
        <v>1252</v>
      </c>
      <c r="B3777" s="735" t="s">
        <v>54</v>
      </c>
      <c r="C3777" s="988" t="s">
        <v>1509</v>
      </c>
      <c r="D3777" s="747" t="s">
        <v>19481</v>
      </c>
      <c r="E3777" s="736" t="s">
        <v>10088</v>
      </c>
      <c r="F3777" s="736" t="s">
        <v>10089</v>
      </c>
      <c r="G3777" s="735"/>
      <c r="H3777" s="735" t="s">
        <v>219</v>
      </c>
      <c r="I3777" s="735" t="s">
        <v>220</v>
      </c>
      <c r="J3777" s="735" t="s">
        <v>221</v>
      </c>
      <c r="K3777" s="736" t="s">
        <v>879</v>
      </c>
      <c r="L3777" s="736" t="s">
        <v>221</v>
      </c>
      <c r="M3777" s="736" t="s">
        <v>879</v>
      </c>
      <c r="N3777" s="737">
        <v>2</v>
      </c>
      <c r="O3777" s="737">
        <v>2</v>
      </c>
      <c r="P3777" s="737">
        <v>4</v>
      </c>
      <c r="Q3777" s="738">
        <v>2</v>
      </c>
      <c r="R3777" s="739"/>
      <c r="S3777" s="740">
        <v>0</v>
      </c>
      <c r="T3777" s="739"/>
      <c r="U3777" s="740">
        <v>0</v>
      </c>
      <c r="V3777" s="739">
        <v>1</v>
      </c>
      <c r="W3777" s="739">
        <v>1</v>
      </c>
      <c r="X3777" s="739"/>
      <c r="Y3777" s="736" t="s">
        <v>1509</v>
      </c>
      <c r="Z3777" s="735" t="s">
        <v>10090</v>
      </c>
      <c r="AA3777" s="741" t="s">
        <v>10091</v>
      </c>
      <c r="AB3777" s="735" t="s">
        <v>4896</v>
      </c>
      <c r="AC3777" s="735" t="s">
        <v>10092</v>
      </c>
      <c r="AD3777" s="2471" t="s">
        <v>10093</v>
      </c>
      <c r="AE3777" s="735" t="s">
        <v>4896</v>
      </c>
      <c r="AF3777" s="735" t="s">
        <v>10090</v>
      </c>
      <c r="AG3777" s="742" t="s">
        <v>10091</v>
      </c>
      <c r="AH3777" s="741" t="s">
        <v>1509</v>
      </c>
      <c r="AI3777" s="743">
        <v>1.48</v>
      </c>
      <c r="AJ3777" s="744">
        <v>48</v>
      </c>
      <c r="AK3777" s="828">
        <f t="shared" si="541"/>
        <v>0.19463013698630136</v>
      </c>
      <c r="AL3777" s="828">
        <v>0</v>
      </c>
      <c r="AM3777" s="745">
        <f t="shared" si="539"/>
        <v>0.19463013698630136</v>
      </c>
      <c r="AN3777" s="828">
        <f t="shared" si="542"/>
        <v>0.19463013698630136</v>
      </c>
      <c r="AO3777" s="828">
        <v>0</v>
      </c>
      <c r="AP3777" s="828">
        <f t="shared" si="540"/>
        <v>0.19463013698630136</v>
      </c>
      <c r="AQ3777" s="828">
        <f t="shared" si="544"/>
        <v>5.8389041095890404</v>
      </c>
      <c r="AR3777" s="746" t="s">
        <v>231</v>
      </c>
      <c r="AS3777" s="747" t="s">
        <v>431</v>
      </c>
      <c r="AT3777" s="735" t="s">
        <v>325</v>
      </c>
      <c r="AU3777" s="735" t="s">
        <v>1509</v>
      </c>
      <c r="AV3777" s="935" t="s">
        <v>10094</v>
      </c>
      <c r="AW3777" s="735" t="s">
        <v>234</v>
      </c>
      <c r="AX3777" s="735" t="s">
        <v>23516</v>
      </c>
      <c r="AY3777" s="868"/>
      <c r="AZ3777" s="1320" t="s">
        <v>23517</v>
      </c>
    </row>
    <row r="3778" spans="1:53" s="55" customFormat="1" ht="15.95" customHeight="1" x14ac:dyDescent="0.25">
      <c r="A3778" s="182">
        <v>1253</v>
      </c>
      <c r="B3778" s="166" t="s">
        <v>54</v>
      </c>
      <c r="C3778" s="170" t="s">
        <v>1509</v>
      </c>
      <c r="D3778" s="194" t="s">
        <v>19482</v>
      </c>
      <c r="E3778" s="198" t="s">
        <v>10096</v>
      </c>
      <c r="F3778" s="198" t="s">
        <v>10097</v>
      </c>
      <c r="G3778" s="166"/>
      <c r="H3778" s="198" t="s">
        <v>219</v>
      </c>
      <c r="I3778" s="166" t="s">
        <v>220</v>
      </c>
      <c r="J3778" s="198" t="s">
        <v>221</v>
      </c>
      <c r="K3778" s="198" t="s">
        <v>879</v>
      </c>
      <c r="L3778" s="198" t="s">
        <v>221</v>
      </c>
      <c r="M3778" s="198" t="s">
        <v>222</v>
      </c>
      <c r="N3778" s="199">
        <v>4</v>
      </c>
      <c r="O3778" s="199">
        <v>4</v>
      </c>
      <c r="P3778" s="199">
        <v>16</v>
      </c>
      <c r="Q3778" s="1012">
        <v>2</v>
      </c>
      <c r="R3778" s="183"/>
      <c r="S3778" s="223">
        <v>0</v>
      </c>
      <c r="T3778" s="183"/>
      <c r="U3778" s="223">
        <v>0</v>
      </c>
      <c r="V3778" s="183">
        <v>1</v>
      </c>
      <c r="W3778" s="183">
        <v>1</v>
      </c>
      <c r="X3778" s="183"/>
      <c r="Y3778" s="198" t="s">
        <v>1509</v>
      </c>
      <c r="Z3778" s="166" t="s">
        <v>10098</v>
      </c>
      <c r="AA3778" s="203" t="s">
        <v>24509</v>
      </c>
      <c r="AB3778" s="166" t="s">
        <v>10100</v>
      </c>
      <c r="AC3778" s="166" t="s">
        <v>10101</v>
      </c>
      <c r="AD3778" s="166" t="s">
        <v>10102</v>
      </c>
      <c r="AE3778" s="166" t="s">
        <v>4912</v>
      </c>
      <c r="AF3778" s="166" t="s">
        <v>10098</v>
      </c>
      <c r="AG3778" s="165" t="s">
        <v>24509</v>
      </c>
      <c r="AH3778" s="203" t="s">
        <v>1509</v>
      </c>
      <c r="AI3778" s="186">
        <v>1.48</v>
      </c>
      <c r="AJ3778" s="184">
        <v>116</v>
      </c>
      <c r="AK3778" s="167">
        <f t="shared" si="541"/>
        <v>0.47035616438356165</v>
      </c>
      <c r="AL3778" s="167">
        <v>0</v>
      </c>
      <c r="AM3778" s="187">
        <f t="shared" si="539"/>
        <v>0.47035616438356165</v>
      </c>
      <c r="AN3778" s="167">
        <f t="shared" si="542"/>
        <v>0.47035616438356165</v>
      </c>
      <c r="AO3778" s="167">
        <v>0</v>
      </c>
      <c r="AP3778" s="167">
        <f t="shared" si="540"/>
        <v>0.47035616438356165</v>
      </c>
      <c r="AQ3778" s="167">
        <f t="shared" si="544"/>
        <v>14.110684931506849</v>
      </c>
      <c r="AR3778" s="193" t="s">
        <v>231</v>
      </c>
      <c r="AS3778" s="194" t="s">
        <v>431</v>
      </c>
      <c r="AT3778" s="166" t="s">
        <v>325</v>
      </c>
      <c r="AU3778" s="166" t="s">
        <v>1509</v>
      </c>
      <c r="AV3778" s="679" t="s">
        <v>10103</v>
      </c>
      <c r="AW3778" s="166" t="s">
        <v>234</v>
      </c>
      <c r="AX3778" s="2254"/>
      <c r="AY3778" s="2254"/>
    </row>
    <row r="3779" spans="1:53" s="55" customFormat="1" ht="15.95" customHeight="1" x14ac:dyDescent="0.25">
      <c r="A3779" s="182">
        <v>1254</v>
      </c>
      <c r="B3779" s="166" t="s">
        <v>54</v>
      </c>
      <c r="C3779" s="170" t="s">
        <v>1509</v>
      </c>
      <c r="D3779" s="194" t="s">
        <v>19483</v>
      </c>
      <c r="E3779" s="198" t="s">
        <v>10105</v>
      </c>
      <c r="F3779" s="198" t="s">
        <v>10106</v>
      </c>
      <c r="G3779" s="166"/>
      <c r="H3779" s="198" t="s">
        <v>219</v>
      </c>
      <c r="I3779" s="166" t="s">
        <v>220</v>
      </c>
      <c r="J3779" s="198" t="s">
        <v>221</v>
      </c>
      <c r="K3779" s="198" t="s">
        <v>879</v>
      </c>
      <c r="L3779" s="198" t="s">
        <v>317</v>
      </c>
      <c r="M3779" s="198">
        <v>0</v>
      </c>
      <c r="N3779" s="199">
        <v>2</v>
      </c>
      <c r="O3779" s="199">
        <v>1.5</v>
      </c>
      <c r="P3779" s="199">
        <v>3</v>
      </c>
      <c r="Q3779" s="1012">
        <v>2</v>
      </c>
      <c r="R3779" s="183">
        <v>2</v>
      </c>
      <c r="S3779" s="223">
        <v>0</v>
      </c>
      <c r="T3779" s="183"/>
      <c r="U3779" s="223">
        <v>0</v>
      </c>
      <c r="V3779" s="183">
        <v>1</v>
      </c>
      <c r="W3779" s="183">
        <v>1</v>
      </c>
      <c r="X3779" s="183"/>
      <c r="Y3779" s="198" t="s">
        <v>1509</v>
      </c>
      <c r="Z3779" s="166" t="s">
        <v>4920</v>
      </c>
      <c r="AA3779" s="203" t="s">
        <v>24511</v>
      </c>
      <c r="AB3779" s="166" t="s">
        <v>10100</v>
      </c>
      <c r="AC3779" s="166" t="s">
        <v>10108</v>
      </c>
      <c r="AD3779" s="166" t="s">
        <v>10109</v>
      </c>
      <c r="AE3779" s="166" t="s">
        <v>4912</v>
      </c>
      <c r="AF3779" s="166" t="s">
        <v>4920</v>
      </c>
      <c r="AG3779" s="165" t="s">
        <v>24511</v>
      </c>
      <c r="AH3779" s="203" t="s">
        <v>1509</v>
      </c>
      <c r="AI3779" s="186">
        <v>1.48</v>
      </c>
      <c r="AJ3779" s="184">
        <v>28</v>
      </c>
      <c r="AK3779" s="167">
        <f t="shared" si="541"/>
        <v>0.11353424657534246</v>
      </c>
      <c r="AL3779" s="167">
        <v>0</v>
      </c>
      <c r="AM3779" s="187">
        <f t="shared" si="539"/>
        <v>0.11353424657534246</v>
      </c>
      <c r="AN3779" s="167">
        <f t="shared" si="542"/>
        <v>0.11353424657534246</v>
      </c>
      <c r="AO3779" s="167">
        <v>0</v>
      </c>
      <c r="AP3779" s="167">
        <f t="shared" si="540"/>
        <v>0.11353424657534246</v>
      </c>
      <c r="AQ3779" s="167">
        <f t="shared" si="544"/>
        <v>3.4060273972602739</v>
      </c>
      <c r="AR3779" s="193" t="s">
        <v>231</v>
      </c>
      <c r="AS3779" s="194"/>
      <c r="AT3779" s="166" t="s">
        <v>325</v>
      </c>
      <c r="AU3779" s="166" t="s">
        <v>1509</v>
      </c>
      <c r="AV3779" s="679" t="s">
        <v>10110</v>
      </c>
      <c r="AW3779" s="166" t="s">
        <v>234</v>
      </c>
      <c r="AX3779" s="2254"/>
      <c r="AY3779" s="2254"/>
    </row>
    <row r="3780" spans="1:53" s="55" customFormat="1" ht="15.95" customHeight="1" x14ac:dyDescent="0.25">
      <c r="A3780" s="182">
        <v>1255</v>
      </c>
      <c r="B3780" s="166" t="s">
        <v>54</v>
      </c>
      <c r="C3780" s="170" t="s">
        <v>1509</v>
      </c>
      <c r="D3780" s="194" t="s">
        <v>24482</v>
      </c>
      <c r="E3780" s="198" t="s">
        <v>10112</v>
      </c>
      <c r="F3780" s="198" t="s">
        <v>10113</v>
      </c>
      <c r="G3780" s="166"/>
      <c r="H3780" s="198" t="s">
        <v>219</v>
      </c>
      <c r="I3780" s="166" t="s">
        <v>220</v>
      </c>
      <c r="J3780" s="198" t="s">
        <v>221</v>
      </c>
      <c r="K3780" s="198" t="s">
        <v>879</v>
      </c>
      <c r="L3780" s="198" t="s">
        <v>317</v>
      </c>
      <c r="M3780" s="198">
        <v>0</v>
      </c>
      <c r="N3780" s="199">
        <v>3</v>
      </c>
      <c r="O3780" s="199">
        <v>2</v>
      </c>
      <c r="P3780" s="199">
        <v>6</v>
      </c>
      <c r="Q3780" s="1012">
        <v>2</v>
      </c>
      <c r="R3780" s="183"/>
      <c r="S3780" s="223">
        <v>0</v>
      </c>
      <c r="T3780" s="183"/>
      <c r="U3780" s="223">
        <v>0</v>
      </c>
      <c r="V3780" s="183">
        <v>1</v>
      </c>
      <c r="W3780" s="183">
        <v>1</v>
      </c>
      <c r="X3780" s="183"/>
      <c r="Y3780" s="198" t="s">
        <v>7598</v>
      </c>
      <c r="Z3780" s="166" t="s">
        <v>10118</v>
      </c>
      <c r="AA3780" s="203" t="s">
        <v>24481</v>
      </c>
      <c r="AB3780" s="166" t="s">
        <v>24484</v>
      </c>
      <c r="AC3780" s="166" t="s">
        <v>10116</v>
      </c>
      <c r="AD3780" s="166" t="s">
        <v>10117</v>
      </c>
      <c r="AE3780" s="166" t="s">
        <v>24483</v>
      </c>
      <c r="AF3780" s="166" t="s">
        <v>10118</v>
      </c>
      <c r="AG3780" s="165" t="s">
        <v>24481</v>
      </c>
      <c r="AH3780" s="203" t="s">
        <v>5067</v>
      </c>
      <c r="AI3780" s="186">
        <v>1.48</v>
      </c>
      <c r="AJ3780" s="184">
        <v>30</v>
      </c>
      <c r="AK3780" s="167">
        <f t="shared" si="541"/>
        <v>0.12164383561643835</v>
      </c>
      <c r="AL3780" s="167">
        <v>0</v>
      </c>
      <c r="AM3780" s="187">
        <f t="shared" si="539"/>
        <v>0.12164383561643835</v>
      </c>
      <c r="AN3780" s="167">
        <f t="shared" si="542"/>
        <v>0.12164383561643835</v>
      </c>
      <c r="AO3780" s="167">
        <v>0</v>
      </c>
      <c r="AP3780" s="167">
        <f t="shared" si="540"/>
        <v>0.12164383561643835</v>
      </c>
      <c r="AQ3780" s="167">
        <f t="shared" si="544"/>
        <v>3.6493150684931503</v>
      </c>
      <c r="AR3780" s="193" t="s">
        <v>231</v>
      </c>
      <c r="AS3780" s="194"/>
      <c r="AT3780" s="166" t="s">
        <v>325</v>
      </c>
      <c r="AU3780" s="166" t="s">
        <v>1509</v>
      </c>
      <c r="AV3780" s="679" t="s">
        <v>10119</v>
      </c>
      <c r="AW3780" s="166" t="s">
        <v>234</v>
      </c>
      <c r="AX3780" s="2254"/>
      <c r="AY3780" s="2254"/>
    </row>
    <row r="3781" spans="1:53" s="55" customFormat="1" ht="15.95" customHeight="1" x14ac:dyDescent="0.25">
      <c r="A3781" s="182">
        <v>1256</v>
      </c>
      <c r="B3781" s="166" t="s">
        <v>54</v>
      </c>
      <c r="C3781" s="170" t="s">
        <v>1509</v>
      </c>
      <c r="D3781" s="194" t="s">
        <v>24463</v>
      </c>
      <c r="E3781" s="198" t="s">
        <v>10121</v>
      </c>
      <c r="F3781" s="198" t="s">
        <v>10122</v>
      </c>
      <c r="G3781" s="166"/>
      <c r="H3781" s="166" t="s">
        <v>732</v>
      </c>
      <c r="I3781" s="166">
        <v>0</v>
      </c>
      <c r="J3781" s="198" t="s">
        <v>317</v>
      </c>
      <c r="K3781" s="198">
        <v>0</v>
      </c>
      <c r="L3781" s="198" t="s">
        <v>317</v>
      </c>
      <c r="M3781" s="198">
        <v>0</v>
      </c>
      <c r="N3781" s="199">
        <v>3</v>
      </c>
      <c r="O3781" s="199">
        <v>2</v>
      </c>
      <c r="P3781" s="199">
        <v>6</v>
      </c>
      <c r="Q3781" s="1012">
        <v>2</v>
      </c>
      <c r="R3781" s="183"/>
      <c r="S3781" s="223">
        <v>0</v>
      </c>
      <c r="T3781" s="183"/>
      <c r="U3781" s="223">
        <v>1</v>
      </c>
      <c r="V3781" s="183">
        <v>1</v>
      </c>
      <c r="W3781" s="183">
        <v>1</v>
      </c>
      <c r="X3781" s="183"/>
      <c r="Y3781" s="198" t="s">
        <v>7598</v>
      </c>
      <c r="Z3781" s="166" t="s">
        <v>10127</v>
      </c>
      <c r="AA3781" s="203" t="s">
        <v>24465</v>
      </c>
      <c r="AB3781" s="166" t="s">
        <v>24464</v>
      </c>
      <c r="AC3781" s="166" t="s">
        <v>10125</v>
      </c>
      <c r="AD3781" s="166" t="s">
        <v>10126</v>
      </c>
      <c r="AE3781" s="166" t="s">
        <v>24464</v>
      </c>
      <c r="AF3781" s="166" t="s">
        <v>10127</v>
      </c>
      <c r="AG3781" s="165" t="s">
        <v>24465</v>
      </c>
      <c r="AH3781" s="203" t="s">
        <v>5067</v>
      </c>
      <c r="AI3781" s="186">
        <v>1.48</v>
      </c>
      <c r="AJ3781" s="184">
        <v>52</v>
      </c>
      <c r="AK3781" s="167">
        <f t="shared" si="541"/>
        <v>0.21084931506849314</v>
      </c>
      <c r="AL3781" s="167">
        <v>0</v>
      </c>
      <c r="AM3781" s="187">
        <f t="shared" si="539"/>
        <v>0.21084931506849314</v>
      </c>
      <c r="AN3781" s="167">
        <f t="shared" si="542"/>
        <v>0.21084931506849314</v>
      </c>
      <c r="AO3781" s="167">
        <v>0</v>
      </c>
      <c r="AP3781" s="167">
        <f t="shared" si="540"/>
        <v>0.21084931506849314</v>
      </c>
      <c r="AQ3781" s="167">
        <f t="shared" si="544"/>
        <v>6.3254794520547941</v>
      </c>
      <c r="AR3781" s="193" t="s">
        <v>231</v>
      </c>
      <c r="AS3781" s="194" t="s">
        <v>431</v>
      </c>
      <c r="AT3781" s="166" t="s">
        <v>325</v>
      </c>
      <c r="AU3781" s="166" t="s">
        <v>1509</v>
      </c>
      <c r="AV3781" s="679" t="s">
        <v>10128</v>
      </c>
      <c r="AW3781" s="166" t="s">
        <v>234</v>
      </c>
      <c r="AX3781" s="2254"/>
      <c r="AY3781" s="2254"/>
    </row>
    <row r="3782" spans="1:53" s="55" customFormat="1" ht="15.95" customHeight="1" x14ac:dyDescent="0.25">
      <c r="A3782" s="353">
        <v>1257</v>
      </c>
      <c r="B3782" s="354" t="s">
        <v>54</v>
      </c>
      <c r="C3782" s="366" t="s">
        <v>1509</v>
      </c>
      <c r="D3782" s="363" t="s">
        <v>17911</v>
      </c>
      <c r="E3782" s="272" t="s">
        <v>17908</v>
      </c>
      <c r="F3782" s="272" t="s">
        <v>17909</v>
      </c>
      <c r="G3782" s="354" t="s">
        <v>221</v>
      </c>
      <c r="H3782" s="272" t="s">
        <v>219</v>
      </c>
      <c r="I3782" s="354" t="s">
        <v>220</v>
      </c>
      <c r="J3782" s="272" t="s">
        <v>221</v>
      </c>
      <c r="K3782" s="272" t="s">
        <v>879</v>
      </c>
      <c r="L3782" s="272" t="s">
        <v>221</v>
      </c>
      <c r="M3782" s="272" t="s">
        <v>879</v>
      </c>
      <c r="N3782" s="440">
        <v>8</v>
      </c>
      <c r="O3782" s="440">
        <v>5</v>
      </c>
      <c r="P3782" s="440">
        <v>40</v>
      </c>
      <c r="Q3782" s="1010"/>
      <c r="R3782" s="357"/>
      <c r="S3782" s="505">
        <v>0</v>
      </c>
      <c r="T3782" s="357"/>
      <c r="U3782" s="505">
        <v>1</v>
      </c>
      <c r="V3782" s="357">
        <v>1</v>
      </c>
      <c r="W3782" s="357">
        <v>1</v>
      </c>
      <c r="X3782" s="357"/>
      <c r="Y3782" s="272" t="s">
        <v>1509</v>
      </c>
      <c r="Z3782" s="354" t="s">
        <v>17912</v>
      </c>
      <c r="AA3782" s="443" t="s">
        <v>24518</v>
      </c>
      <c r="AB3782" s="354" t="s">
        <v>17910</v>
      </c>
      <c r="AC3782" s="354" t="s">
        <v>10134</v>
      </c>
      <c r="AD3782" s="1152" t="s">
        <v>10135</v>
      </c>
      <c r="AE3782" s="354" t="s">
        <v>1753</v>
      </c>
      <c r="AF3782" s="354" t="s">
        <v>17912</v>
      </c>
      <c r="AG3782" s="358" t="s">
        <v>24518</v>
      </c>
      <c r="AH3782" s="443" t="s">
        <v>8028</v>
      </c>
      <c r="AI3782" s="360">
        <v>1.48</v>
      </c>
      <c r="AJ3782" s="503">
        <v>220</v>
      </c>
      <c r="AK3782" s="359">
        <f t="shared" si="541"/>
        <v>0.89205479452054803</v>
      </c>
      <c r="AL3782" s="359">
        <v>0</v>
      </c>
      <c r="AM3782" s="361">
        <f t="shared" si="539"/>
        <v>0.89205479452054803</v>
      </c>
      <c r="AN3782" s="359">
        <f t="shared" si="542"/>
        <v>0.89205479452054803</v>
      </c>
      <c r="AO3782" s="359">
        <v>0</v>
      </c>
      <c r="AP3782" s="359">
        <f t="shared" si="540"/>
        <v>0.89205479452054803</v>
      </c>
      <c r="AQ3782" s="359">
        <f>AP3782*30</f>
        <v>26.761643835616439</v>
      </c>
      <c r="AR3782" s="362" t="s">
        <v>231</v>
      </c>
      <c r="AS3782" s="363" t="s">
        <v>431</v>
      </c>
      <c r="AT3782" s="354" t="s">
        <v>325</v>
      </c>
      <c r="AU3782" s="354" t="s">
        <v>1509</v>
      </c>
      <c r="AV3782" s="923" t="s">
        <v>10136</v>
      </c>
      <c r="AW3782" s="354" t="s">
        <v>234</v>
      </c>
      <c r="AX3782" s="447" t="s">
        <v>18311</v>
      </c>
      <c r="AY3782" s="2254"/>
      <c r="AZ3782" s="2408" t="s">
        <v>20448</v>
      </c>
    </row>
    <row r="3783" spans="1:53" s="55" customFormat="1" ht="15.95" customHeight="1" x14ac:dyDescent="0.25">
      <c r="A3783" s="182">
        <v>1258</v>
      </c>
      <c r="B3783" s="166" t="s">
        <v>55</v>
      </c>
      <c r="C3783" s="170" t="s">
        <v>1509</v>
      </c>
      <c r="D3783" s="194" t="s">
        <v>19484</v>
      </c>
      <c r="E3783" s="198" t="s">
        <v>10138</v>
      </c>
      <c r="F3783" s="198" t="s">
        <v>10139</v>
      </c>
      <c r="G3783" s="166"/>
      <c r="H3783" s="198" t="s">
        <v>732</v>
      </c>
      <c r="I3783" s="166">
        <v>0</v>
      </c>
      <c r="J3783" s="198" t="s">
        <v>221</v>
      </c>
      <c r="K3783" s="198" t="s">
        <v>222</v>
      </c>
      <c r="L3783" s="198" t="s">
        <v>317</v>
      </c>
      <c r="M3783" s="198">
        <v>0</v>
      </c>
      <c r="N3783" s="199">
        <v>10</v>
      </c>
      <c r="O3783" s="199">
        <v>1.5</v>
      </c>
      <c r="P3783" s="199">
        <v>15</v>
      </c>
      <c r="Q3783" s="1012">
        <v>0</v>
      </c>
      <c r="R3783" s="183"/>
      <c r="S3783" s="223">
        <v>0</v>
      </c>
      <c r="T3783" s="183"/>
      <c r="U3783" s="223">
        <v>2</v>
      </c>
      <c r="V3783" s="183"/>
      <c r="W3783" s="183"/>
      <c r="X3783" s="183"/>
      <c r="Y3783" s="166" t="s">
        <v>1509</v>
      </c>
      <c r="Z3783" s="166" t="s">
        <v>10140</v>
      </c>
      <c r="AA3783" s="203" t="s">
        <v>24527</v>
      </c>
      <c r="AB3783" s="198" t="s">
        <v>10141</v>
      </c>
      <c r="AC3783" s="166" t="s">
        <v>10142</v>
      </c>
      <c r="AD3783" s="166" t="s">
        <v>25267</v>
      </c>
      <c r="AE3783" s="198" t="s">
        <v>10141</v>
      </c>
      <c r="AF3783" s="166" t="s">
        <v>10140</v>
      </c>
      <c r="AG3783" s="165" t="s">
        <v>24527</v>
      </c>
      <c r="AH3783" s="203" t="s">
        <v>1509</v>
      </c>
      <c r="AI3783" s="186">
        <v>1.48</v>
      </c>
      <c r="AJ3783" s="184">
        <v>202</v>
      </c>
      <c r="AK3783" s="167">
        <f t="shared" si="541"/>
        <v>0.81906849315068486</v>
      </c>
      <c r="AL3783" s="167">
        <v>0</v>
      </c>
      <c r="AM3783" s="187">
        <f t="shared" si="539"/>
        <v>0.81906849315068486</v>
      </c>
      <c r="AN3783" s="167">
        <f t="shared" si="542"/>
        <v>0.81906849315068486</v>
      </c>
      <c r="AO3783" s="167">
        <v>0</v>
      </c>
      <c r="AP3783" s="167">
        <f t="shared" si="540"/>
        <v>0.81906849315068486</v>
      </c>
      <c r="AQ3783" s="167">
        <f t="shared" si="544"/>
        <v>24.572054794520547</v>
      </c>
      <c r="AR3783" s="193" t="s">
        <v>231</v>
      </c>
      <c r="AS3783" s="194"/>
      <c r="AT3783" s="166" t="s">
        <v>325</v>
      </c>
      <c r="AU3783" s="166" t="s">
        <v>1509</v>
      </c>
      <c r="AV3783" s="679" t="s">
        <v>10143</v>
      </c>
      <c r="AW3783" s="166" t="s">
        <v>234</v>
      </c>
      <c r="AX3783" s="2254"/>
      <c r="AY3783" s="2254"/>
    </row>
    <row r="3784" spans="1:53" s="55" customFormat="1" ht="15.95" customHeight="1" x14ac:dyDescent="0.25">
      <c r="A3784" s="182">
        <v>1259</v>
      </c>
      <c r="B3784" s="166" t="s">
        <v>55</v>
      </c>
      <c r="C3784" s="170" t="s">
        <v>1509</v>
      </c>
      <c r="D3784" s="194" t="s">
        <v>24528</v>
      </c>
      <c r="E3784" s="198" t="s">
        <v>10145</v>
      </c>
      <c r="F3784" s="198" t="s">
        <v>10146</v>
      </c>
      <c r="G3784" s="166"/>
      <c r="H3784" s="198" t="s">
        <v>219</v>
      </c>
      <c r="I3784" s="166" t="s">
        <v>220</v>
      </c>
      <c r="J3784" s="198" t="s">
        <v>221</v>
      </c>
      <c r="K3784" s="198" t="s">
        <v>222</v>
      </c>
      <c r="L3784" s="198" t="s">
        <v>317</v>
      </c>
      <c r="M3784" s="198">
        <v>0</v>
      </c>
      <c r="N3784" s="199">
        <v>10</v>
      </c>
      <c r="O3784" s="199">
        <v>3</v>
      </c>
      <c r="P3784" s="199">
        <v>30</v>
      </c>
      <c r="Q3784" s="1012">
        <v>2</v>
      </c>
      <c r="R3784" s="183"/>
      <c r="S3784" s="223">
        <v>0</v>
      </c>
      <c r="T3784" s="183"/>
      <c r="U3784" s="223">
        <v>0</v>
      </c>
      <c r="V3784" s="183"/>
      <c r="W3784" s="183"/>
      <c r="X3784" s="183"/>
      <c r="Y3784" s="166" t="s">
        <v>1509</v>
      </c>
      <c r="Z3784" s="166" t="s">
        <v>8437</v>
      </c>
      <c r="AA3784" s="203" t="s">
        <v>24529</v>
      </c>
      <c r="AB3784" s="166" t="s">
        <v>10148</v>
      </c>
      <c r="AC3784" s="166" t="s">
        <v>10149</v>
      </c>
      <c r="AD3784" s="673" t="s">
        <v>10150</v>
      </c>
      <c r="AE3784" s="198" t="s">
        <v>24530</v>
      </c>
      <c r="AF3784" s="166" t="s">
        <v>8437</v>
      </c>
      <c r="AG3784" s="165" t="s">
        <v>24529</v>
      </c>
      <c r="AH3784" s="203" t="s">
        <v>1509</v>
      </c>
      <c r="AI3784" s="186">
        <v>1.48</v>
      </c>
      <c r="AJ3784" s="184">
        <v>20</v>
      </c>
      <c r="AK3784" s="167">
        <f t="shared" si="541"/>
        <v>8.109589041095891E-2</v>
      </c>
      <c r="AL3784" s="167">
        <v>0</v>
      </c>
      <c r="AM3784" s="187">
        <f t="shared" si="539"/>
        <v>8.109589041095891E-2</v>
      </c>
      <c r="AN3784" s="167">
        <f t="shared" si="542"/>
        <v>8.109589041095891E-2</v>
      </c>
      <c r="AO3784" s="167">
        <v>0</v>
      </c>
      <c r="AP3784" s="167">
        <f t="shared" si="540"/>
        <v>8.109589041095891E-2</v>
      </c>
      <c r="AQ3784" s="167">
        <f t="shared" si="544"/>
        <v>2.4328767123287673</v>
      </c>
      <c r="AR3784" s="193" t="s">
        <v>231</v>
      </c>
      <c r="AS3784" s="194"/>
      <c r="AT3784" s="166" t="s">
        <v>325</v>
      </c>
      <c r="AU3784" s="166" t="s">
        <v>1509</v>
      </c>
      <c r="AV3784" s="679" t="s">
        <v>10152</v>
      </c>
      <c r="AW3784" s="166" t="s">
        <v>234</v>
      </c>
      <c r="AX3784" s="2254"/>
      <c r="AY3784" s="2254"/>
    </row>
    <row r="3785" spans="1:53" s="55" customFormat="1" ht="15.95" customHeight="1" x14ac:dyDescent="0.25">
      <c r="A3785" s="709">
        <v>1260</v>
      </c>
      <c r="B3785" s="434" t="s">
        <v>55</v>
      </c>
      <c r="C3785" s="834" t="s">
        <v>1509</v>
      </c>
      <c r="D3785" s="433" t="s">
        <v>10153</v>
      </c>
      <c r="E3785" s="439" t="s">
        <v>10154</v>
      </c>
      <c r="F3785" s="439" t="s">
        <v>10155</v>
      </c>
      <c r="G3785" s="434"/>
      <c r="H3785" s="439" t="s">
        <v>219</v>
      </c>
      <c r="I3785" s="434" t="s">
        <v>220</v>
      </c>
      <c r="J3785" s="439" t="s">
        <v>221</v>
      </c>
      <c r="K3785" s="439" t="s">
        <v>222</v>
      </c>
      <c r="L3785" s="439" t="s">
        <v>317</v>
      </c>
      <c r="M3785" s="439">
        <v>0</v>
      </c>
      <c r="N3785" s="710">
        <v>3</v>
      </c>
      <c r="O3785" s="710">
        <v>2</v>
      </c>
      <c r="P3785" s="710">
        <v>6</v>
      </c>
      <c r="Q3785" s="711">
        <v>3</v>
      </c>
      <c r="R3785" s="712"/>
      <c r="S3785" s="436">
        <v>0</v>
      </c>
      <c r="T3785" s="712"/>
      <c r="U3785" s="436">
        <v>0</v>
      </c>
      <c r="V3785" s="712"/>
      <c r="W3785" s="712"/>
      <c r="X3785" s="712"/>
      <c r="Y3785" s="434" t="s">
        <v>1509</v>
      </c>
      <c r="Z3785" s="434" t="s">
        <v>7828</v>
      </c>
      <c r="AA3785" s="437">
        <v>1055005615653</v>
      </c>
      <c r="AB3785" s="434" t="s">
        <v>10156</v>
      </c>
      <c r="AC3785" s="434" t="s">
        <v>10157</v>
      </c>
      <c r="AD3785" s="434" t="s">
        <v>230</v>
      </c>
      <c r="AE3785" s="439" t="s">
        <v>5</v>
      </c>
      <c r="AF3785" s="434" t="s">
        <v>7828</v>
      </c>
      <c r="AG3785" s="438">
        <v>1055005615653</v>
      </c>
      <c r="AH3785" s="437" t="s">
        <v>1509</v>
      </c>
      <c r="AI3785" s="513">
        <v>1.48</v>
      </c>
      <c r="AJ3785" s="788">
        <v>25</v>
      </c>
      <c r="AK3785" s="511">
        <f t="shared" si="541"/>
        <v>0.10136986301369863</v>
      </c>
      <c r="AL3785" s="511">
        <v>0</v>
      </c>
      <c r="AM3785" s="514">
        <f t="shared" si="539"/>
        <v>0.10136986301369863</v>
      </c>
      <c r="AN3785" s="511">
        <f t="shared" si="542"/>
        <v>0.10136986301369863</v>
      </c>
      <c r="AO3785" s="511">
        <v>0</v>
      </c>
      <c r="AP3785" s="511">
        <f t="shared" si="540"/>
        <v>0.10136986301369863</v>
      </c>
      <c r="AQ3785" s="511">
        <f t="shared" si="544"/>
        <v>3.0410958904109591</v>
      </c>
      <c r="AR3785" s="432" t="s">
        <v>231</v>
      </c>
      <c r="AS3785" s="433"/>
      <c r="AT3785" s="434" t="s">
        <v>325</v>
      </c>
      <c r="AU3785" s="434" t="s">
        <v>1509</v>
      </c>
      <c r="AV3785" s="943" t="s">
        <v>10158</v>
      </c>
      <c r="AW3785" s="434" t="s">
        <v>18131</v>
      </c>
      <c r="AX3785" s="434" t="s">
        <v>23767</v>
      </c>
      <c r="AY3785" s="2254"/>
    </row>
    <row r="3786" spans="1:53" s="55" customFormat="1" ht="15.95" customHeight="1" x14ac:dyDescent="0.25">
      <c r="A3786" s="353">
        <v>1261</v>
      </c>
      <c r="B3786" s="354" t="s">
        <v>55</v>
      </c>
      <c r="C3786" s="366" t="s">
        <v>1509</v>
      </c>
      <c r="D3786" s="363" t="s">
        <v>17777</v>
      </c>
      <c r="E3786" s="272" t="s">
        <v>15926</v>
      </c>
      <c r="F3786" s="272" t="s">
        <v>17774</v>
      </c>
      <c r="G3786" s="354" t="s">
        <v>221</v>
      </c>
      <c r="H3786" s="272" t="s">
        <v>219</v>
      </c>
      <c r="I3786" s="354" t="s">
        <v>220</v>
      </c>
      <c r="J3786" s="272" t="s">
        <v>221</v>
      </c>
      <c r="K3786" s="272" t="s">
        <v>222</v>
      </c>
      <c r="L3786" s="272" t="s">
        <v>221</v>
      </c>
      <c r="M3786" s="272" t="s">
        <v>222</v>
      </c>
      <c r="N3786" s="440">
        <v>4.5</v>
      </c>
      <c r="O3786" s="440">
        <v>2</v>
      </c>
      <c r="P3786" s="440">
        <v>9</v>
      </c>
      <c r="Q3786" s="1010">
        <v>2</v>
      </c>
      <c r="R3786" s="357"/>
      <c r="S3786" s="505">
        <v>0</v>
      </c>
      <c r="T3786" s="357"/>
      <c r="U3786" s="505">
        <v>0</v>
      </c>
      <c r="V3786" s="357"/>
      <c r="W3786" s="357"/>
      <c r="X3786" s="357"/>
      <c r="Y3786" s="354" t="s">
        <v>1509</v>
      </c>
      <c r="Z3786" s="354" t="s">
        <v>17776</v>
      </c>
      <c r="AA3786" s="443" t="s">
        <v>24531</v>
      </c>
      <c r="AB3786" s="354" t="s">
        <v>24532</v>
      </c>
      <c r="AC3786" s="354" t="s">
        <v>10162</v>
      </c>
      <c r="AD3786" s="1152" t="s">
        <v>10163</v>
      </c>
      <c r="AE3786" s="272" t="s">
        <v>17778</v>
      </c>
      <c r="AF3786" s="354" t="s">
        <v>17775</v>
      </c>
      <c r="AG3786" s="358" t="s">
        <v>24531</v>
      </c>
      <c r="AH3786" s="443" t="s">
        <v>1509</v>
      </c>
      <c r="AI3786" s="360">
        <v>1.48</v>
      </c>
      <c r="AJ3786" s="503">
        <v>50</v>
      </c>
      <c r="AK3786" s="359">
        <f t="shared" si="541"/>
        <v>0.20273972602739726</v>
      </c>
      <c r="AL3786" s="359">
        <v>0</v>
      </c>
      <c r="AM3786" s="361">
        <f t="shared" si="539"/>
        <v>0.20273972602739726</v>
      </c>
      <c r="AN3786" s="359">
        <f t="shared" si="542"/>
        <v>0.20273972602739726</v>
      </c>
      <c r="AO3786" s="359">
        <v>0</v>
      </c>
      <c r="AP3786" s="359">
        <f t="shared" si="540"/>
        <v>0.20273972602739726</v>
      </c>
      <c r="AQ3786" s="359">
        <f>AP3786*30</f>
        <v>6.0821917808219181</v>
      </c>
      <c r="AR3786" s="362" t="s">
        <v>231</v>
      </c>
      <c r="AS3786" s="363" t="s">
        <v>114</v>
      </c>
      <c r="AT3786" s="354" t="s">
        <v>325</v>
      </c>
      <c r="AU3786" s="354" t="s">
        <v>1509</v>
      </c>
      <c r="AV3786" s="923" t="s">
        <v>10164</v>
      </c>
      <c r="AW3786" s="354" t="s">
        <v>234</v>
      </c>
      <c r="AX3786" s="447" t="s">
        <v>18312</v>
      </c>
      <c r="AY3786" s="2254"/>
      <c r="AZ3786" s="447" t="s">
        <v>20449</v>
      </c>
    </row>
    <row r="3787" spans="1:53" s="1395" customFormat="1" ht="15.95" customHeight="1" x14ac:dyDescent="0.25">
      <c r="A3787" s="353">
        <v>1262</v>
      </c>
      <c r="B3787" s="354" t="s">
        <v>55</v>
      </c>
      <c r="C3787" s="366" t="s">
        <v>1509</v>
      </c>
      <c r="D3787" s="363" t="s">
        <v>20000</v>
      </c>
      <c r="E3787" s="272" t="s">
        <v>20001</v>
      </c>
      <c r="F3787" s="272" t="s">
        <v>20002</v>
      </c>
      <c r="G3787" s="354" t="s">
        <v>221</v>
      </c>
      <c r="H3787" s="272" t="s">
        <v>219</v>
      </c>
      <c r="I3787" s="354" t="s">
        <v>220</v>
      </c>
      <c r="J3787" s="272" t="s">
        <v>221</v>
      </c>
      <c r="K3787" s="272" t="s">
        <v>879</v>
      </c>
      <c r="L3787" s="272" t="s">
        <v>221</v>
      </c>
      <c r="M3787" s="272" t="s">
        <v>879</v>
      </c>
      <c r="N3787" s="440">
        <v>5</v>
      </c>
      <c r="O3787" s="440">
        <v>2.1</v>
      </c>
      <c r="P3787" s="440">
        <f>O3787*N3787</f>
        <v>10.5</v>
      </c>
      <c r="Q3787" s="1010">
        <v>3</v>
      </c>
      <c r="R3787" s="357"/>
      <c r="S3787" s="505">
        <v>1</v>
      </c>
      <c r="T3787" s="357"/>
      <c r="U3787" s="505"/>
      <c r="V3787" s="357"/>
      <c r="W3787" s="357"/>
      <c r="X3787" s="357"/>
      <c r="Y3787" s="354" t="s">
        <v>1509</v>
      </c>
      <c r="Z3787" s="354" t="s">
        <v>20003</v>
      </c>
      <c r="AA3787" s="443" t="s">
        <v>24523</v>
      </c>
      <c r="AB3787" s="354" t="s">
        <v>10169</v>
      </c>
      <c r="AC3787" s="354" t="s">
        <v>10170</v>
      </c>
      <c r="AD3787" s="1152" t="s">
        <v>10171</v>
      </c>
      <c r="AE3787" s="272" t="s">
        <v>20004</v>
      </c>
      <c r="AF3787" s="354" t="s">
        <v>20003</v>
      </c>
      <c r="AG3787" s="358" t="s">
        <v>24523</v>
      </c>
      <c r="AH3787" s="443" t="s">
        <v>1509</v>
      </c>
      <c r="AI3787" s="360">
        <v>1.48</v>
      </c>
      <c r="AJ3787" s="503">
        <v>124</v>
      </c>
      <c r="AK3787" s="359">
        <f t="shared" si="541"/>
        <v>0.50279452054794527</v>
      </c>
      <c r="AL3787" s="359">
        <v>0</v>
      </c>
      <c r="AM3787" s="361">
        <f t="shared" si="539"/>
        <v>0.50279452054794527</v>
      </c>
      <c r="AN3787" s="359">
        <f t="shared" si="542"/>
        <v>0.50279452054794527</v>
      </c>
      <c r="AO3787" s="359">
        <v>0</v>
      </c>
      <c r="AP3787" s="359">
        <f t="shared" si="540"/>
        <v>0.50279452054794527</v>
      </c>
      <c r="AQ3787" s="359">
        <f>AP3787*30</f>
        <v>15.083835616438359</v>
      </c>
      <c r="AR3787" s="362" t="s">
        <v>231</v>
      </c>
      <c r="AS3787" s="363" t="s">
        <v>431</v>
      </c>
      <c r="AT3787" s="354" t="s">
        <v>325</v>
      </c>
      <c r="AU3787" s="354" t="s">
        <v>1509</v>
      </c>
      <c r="AV3787" s="923" t="s">
        <v>10172</v>
      </c>
      <c r="AW3787" s="354" t="s">
        <v>234</v>
      </c>
      <c r="AX3787" s="447" t="s">
        <v>20005</v>
      </c>
      <c r="AY3787" s="2252"/>
      <c r="AZ3787" s="447" t="s">
        <v>20006</v>
      </c>
    </row>
    <row r="3788" spans="1:53" s="55" customFormat="1" ht="15.95" customHeight="1" x14ac:dyDescent="0.2">
      <c r="A3788" s="353">
        <v>1263</v>
      </c>
      <c r="B3788" s="354" t="s">
        <v>55</v>
      </c>
      <c r="C3788" s="366" t="s">
        <v>1509</v>
      </c>
      <c r="D3788" s="363" t="s">
        <v>18175</v>
      </c>
      <c r="E3788" s="272" t="s">
        <v>18171</v>
      </c>
      <c r="F3788" s="272" t="s">
        <v>18172</v>
      </c>
      <c r="G3788" s="354" t="s">
        <v>221</v>
      </c>
      <c r="H3788" s="272" t="s">
        <v>219</v>
      </c>
      <c r="I3788" s="354" t="s">
        <v>316</v>
      </c>
      <c r="J3788" s="272" t="s">
        <v>221</v>
      </c>
      <c r="K3788" s="272" t="s">
        <v>222</v>
      </c>
      <c r="L3788" s="272" t="s">
        <v>221</v>
      </c>
      <c r="M3788" s="272" t="s">
        <v>879</v>
      </c>
      <c r="N3788" s="440">
        <v>3.25</v>
      </c>
      <c r="O3788" s="440">
        <v>1.55</v>
      </c>
      <c r="P3788" s="440">
        <f>O3788*N3788</f>
        <v>5.0375000000000005</v>
      </c>
      <c r="Q3788" s="1010">
        <v>2</v>
      </c>
      <c r="R3788" s="357"/>
      <c r="S3788" s="505">
        <v>0</v>
      </c>
      <c r="T3788" s="357"/>
      <c r="U3788" s="505">
        <v>0</v>
      </c>
      <c r="V3788" s="357"/>
      <c r="W3788" s="357"/>
      <c r="X3788" s="357"/>
      <c r="Y3788" s="354" t="s">
        <v>1509</v>
      </c>
      <c r="Z3788" s="354" t="s">
        <v>9280</v>
      </c>
      <c r="AA3788" s="443">
        <v>1035005901336</v>
      </c>
      <c r="AB3788" s="272" t="s">
        <v>5227</v>
      </c>
      <c r="AC3788" s="354" t="s">
        <v>10176</v>
      </c>
      <c r="AD3788" s="925" t="s">
        <v>18173</v>
      </c>
      <c r="AE3788" s="272" t="s">
        <v>18174</v>
      </c>
      <c r="AF3788" s="354" t="s">
        <v>9280</v>
      </c>
      <c r="AG3788" s="358">
        <v>1035005901336</v>
      </c>
      <c r="AH3788" s="443" t="s">
        <v>1509</v>
      </c>
      <c r="AI3788" s="360">
        <v>1.48</v>
      </c>
      <c r="AJ3788" s="503">
        <v>82</v>
      </c>
      <c r="AK3788" s="359">
        <f t="shared" si="541"/>
        <v>0.33249315068493152</v>
      </c>
      <c r="AL3788" s="359">
        <v>0</v>
      </c>
      <c r="AM3788" s="361">
        <f t="shared" si="539"/>
        <v>0.33249315068493152</v>
      </c>
      <c r="AN3788" s="359">
        <f t="shared" si="542"/>
        <v>0.33249315068493152</v>
      </c>
      <c r="AO3788" s="359">
        <v>0</v>
      </c>
      <c r="AP3788" s="359">
        <f t="shared" si="540"/>
        <v>0.33249315068493152</v>
      </c>
      <c r="AQ3788" s="359">
        <f>AP3788*30</f>
        <v>9.9747945205479454</v>
      </c>
      <c r="AR3788" s="362" t="s">
        <v>231</v>
      </c>
      <c r="AS3788" s="363" t="s">
        <v>114</v>
      </c>
      <c r="AT3788" s="354" t="s">
        <v>325</v>
      </c>
      <c r="AU3788" s="354" t="s">
        <v>1509</v>
      </c>
      <c r="AV3788" s="923" t="s">
        <v>10179</v>
      </c>
      <c r="AW3788" s="354" t="s">
        <v>234</v>
      </c>
      <c r="AX3788" s="447" t="s">
        <v>18313</v>
      </c>
      <c r="AY3788" s="2252"/>
      <c r="AZ3788" s="447" t="s">
        <v>18170</v>
      </c>
    </row>
    <row r="3789" spans="1:53" s="55" customFormat="1" ht="15.95" customHeight="1" x14ac:dyDescent="0.2">
      <c r="A3789" s="353">
        <v>1264</v>
      </c>
      <c r="B3789" s="354" t="s">
        <v>55</v>
      </c>
      <c r="C3789" s="366" t="s">
        <v>1509</v>
      </c>
      <c r="D3789" s="363" t="s">
        <v>18181</v>
      </c>
      <c r="E3789" s="272" t="s">
        <v>18176</v>
      </c>
      <c r="F3789" s="272" t="s">
        <v>18177</v>
      </c>
      <c r="G3789" s="354" t="s">
        <v>221</v>
      </c>
      <c r="H3789" s="272" t="s">
        <v>219</v>
      </c>
      <c r="I3789" s="354" t="s">
        <v>316</v>
      </c>
      <c r="J3789" s="272" t="s">
        <v>221</v>
      </c>
      <c r="K3789" s="272" t="s">
        <v>222</v>
      </c>
      <c r="L3789" s="272" t="s">
        <v>221</v>
      </c>
      <c r="M3789" s="272" t="s">
        <v>879</v>
      </c>
      <c r="N3789" s="440">
        <v>3.15</v>
      </c>
      <c r="O3789" s="440">
        <v>1.5</v>
      </c>
      <c r="P3789" s="440">
        <f>O3789*N3789</f>
        <v>4.7249999999999996</v>
      </c>
      <c r="Q3789" s="1010">
        <v>2</v>
      </c>
      <c r="R3789" s="357"/>
      <c r="S3789" s="505">
        <v>0</v>
      </c>
      <c r="T3789" s="357"/>
      <c r="U3789" s="505">
        <v>0</v>
      </c>
      <c r="V3789" s="357"/>
      <c r="W3789" s="357"/>
      <c r="X3789" s="357"/>
      <c r="Y3789" s="354" t="s">
        <v>1509</v>
      </c>
      <c r="Z3789" s="354" t="s">
        <v>9280</v>
      </c>
      <c r="AA3789" s="443" t="s">
        <v>24539</v>
      </c>
      <c r="AB3789" s="272" t="s">
        <v>5227</v>
      </c>
      <c r="AC3789" s="354" t="s">
        <v>18178</v>
      </c>
      <c r="AD3789" s="925" t="s">
        <v>18179</v>
      </c>
      <c r="AE3789" s="272" t="s">
        <v>18180</v>
      </c>
      <c r="AF3789" s="354" t="s">
        <v>9280</v>
      </c>
      <c r="AG3789" s="358" t="s">
        <v>24539</v>
      </c>
      <c r="AH3789" s="443" t="s">
        <v>1509</v>
      </c>
      <c r="AI3789" s="360">
        <v>1.48</v>
      </c>
      <c r="AJ3789" s="503">
        <v>88</v>
      </c>
      <c r="AK3789" s="359">
        <f t="shared" si="541"/>
        <v>0.3568219178082192</v>
      </c>
      <c r="AL3789" s="359">
        <v>0</v>
      </c>
      <c r="AM3789" s="361">
        <f t="shared" si="539"/>
        <v>0.3568219178082192</v>
      </c>
      <c r="AN3789" s="359">
        <f t="shared" si="542"/>
        <v>0.3568219178082192</v>
      </c>
      <c r="AO3789" s="359">
        <v>0</v>
      </c>
      <c r="AP3789" s="359">
        <f t="shared" si="540"/>
        <v>0.3568219178082192</v>
      </c>
      <c r="AQ3789" s="359">
        <f>AP3789*30</f>
        <v>10.704657534246577</v>
      </c>
      <c r="AR3789" s="362" t="s">
        <v>231</v>
      </c>
      <c r="AS3789" s="363" t="s">
        <v>431</v>
      </c>
      <c r="AT3789" s="354" t="s">
        <v>325</v>
      </c>
      <c r="AU3789" s="354" t="s">
        <v>1509</v>
      </c>
      <c r="AV3789" s="923" t="s">
        <v>10185</v>
      </c>
      <c r="AW3789" s="354" t="s">
        <v>234</v>
      </c>
      <c r="AX3789" s="447" t="s">
        <v>18314</v>
      </c>
      <c r="AY3789" s="2252"/>
      <c r="AZ3789" s="447" t="s">
        <v>18182</v>
      </c>
      <c r="BA3789" s="1395"/>
    </row>
    <row r="3790" spans="1:53" s="55" customFormat="1" ht="15.95" customHeight="1" x14ac:dyDescent="0.25">
      <c r="A3790" s="182">
        <v>1265</v>
      </c>
      <c r="B3790" s="166" t="s">
        <v>55</v>
      </c>
      <c r="C3790" s="170" t="s">
        <v>1509</v>
      </c>
      <c r="D3790" s="194" t="s">
        <v>24534</v>
      </c>
      <c r="E3790" s="198" t="s">
        <v>10187</v>
      </c>
      <c r="F3790" s="198" t="s">
        <v>10188</v>
      </c>
      <c r="G3790" s="166"/>
      <c r="H3790" s="198" t="s">
        <v>219</v>
      </c>
      <c r="I3790" s="166" t="s">
        <v>220</v>
      </c>
      <c r="J3790" s="198" t="s">
        <v>221</v>
      </c>
      <c r="K3790" s="198" t="s">
        <v>222</v>
      </c>
      <c r="L3790" s="198" t="s">
        <v>317</v>
      </c>
      <c r="M3790" s="198">
        <v>0</v>
      </c>
      <c r="N3790" s="199">
        <v>8</v>
      </c>
      <c r="O3790" s="199">
        <v>2</v>
      </c>
      <c r="P3790" s="199">
        <v>16</v>
      </c>
      <c r="Q3790" s="1012">
        <v>2</v>
      </c>
      <c r="R3790" s="183"/>
      <c r="S3790" s="223">
        <v>0</v>
      </c>
      <c r="T3790" s="183"/>
      <c r="U3790" s="223">
        <v>0</v>
      </c>
      <c r="V3790" s="183"/>
      <c r="W3790" s="183"/>
      <c r="X3790" s="183"/>
      <c r="Y3790" s="166" t="s">
        <v>1509</v>
      </c>
      <c r="Z3790" s="166" t="s">
        <v>24535</v>
      </c>
      <c r="AA3790" s="203" t="s">
        <v>24536</v>
      </c>
      <c r="AB3790" s="198" t="s">
        <v>5227</v>
      </c>
      <c r="AC3790" s="166" t="s">
        <v>10189</v>
      </c>
      <c r="AD3790" s="673" t="s">
        <v>10190</v>
      </c>
      <c r="AE3790" s="198" t="s">
        <v>5227</v>
      </c>
      <c r="AF3790" s="166" t="s">
        <v>24535</v>
      </c>
      <c r="AG3790" s="165" t="s">
        <v>24536</v>
      </c>
      <c r="AH3790" s="203" t="s">
        <v>1509</v>
      </c>
      <c r="AI3790" s="186">
        <v>1.48</v>
      </c>
      <c r="AJ3790" s="184">
        <v>146</v>
      </c>
      <c r="AK3790" s="167">
        <f t="shared" si="541"/>
        <v>0.59199999999999997</v>
      </c>
      <c r="AL3790" s="167">
        <v>0</v>
      </c>
      <c r="AM3790" s="187">
        <f t="shared" si="539"/>
        <v>0.59199999999999997</v>
      </c>
      <c r="AN3790" s="167">
        <f t="shared" si="542"/>
        <v>0.59199999999999997</v>
      </c>
      <c r="AO3790" s="167">
        <v>0</v>
      </c>
      <c r="AP3790" s="167">
        <f t="shared" si="540"/>
        <v>0.59199999999999997</v>
      </c>
      <c r="AQ3790" s="167">
        <f t="shared" si="544"/>
        <v>17.759999999999998</v>
      </c>
      <c r="AR3790" s="193" t="s">
        <v>231</v>
      </c>
      <c r="AS3790" s="194"/>
      <c r="AT3790" s="166" t="s">
        <v>325</v>
      </c>
      <c r="AU3790" s="166" t="s">
        <v>1509</v>
      </c>
      <c r="AV3790" s="679" t="s">
        <v>10191</v>
      </c>
      <c r="AW3790" s="166" t="s">
        <v>234</v>
      </c>
      <c r="AX3790" s="2254"/>
      <c r="AY3790" s="2254"/>
    </row>
    <row r="3791" spans="1:53" s="55" customFormat="1" ht="15.95" customHeight="1" x14ac:dyDescent="0.25">
      <c r="A3791" s="182">
        <v>1266</v>
      </c>
      <c r="B3791" s="166" t="s">
        <v>55</v>
      </c>
      <c r="C3791" s="170" t="s">
        <v>1509</v>
      </c>
      <c r="D3791" s="260" t="s">
        <v>24526</v>
      </c>
      <c r="E3791" s="198" t="s">
        <v>10193</v>
      </c>
      <c r="F3791" s="198" t="s">
        <v>10194</v>
      </c>
      <c r="G3791" s="166"/>
      <c r="H3791" s="198" t="s">
        <v>219</v>
      </c>
      <c r="I3791" s="166" t="s">
        <v>220</v>
      </c>
      <c r="J3791" s="198" t="s">
        <v>221</v>
      </c>
      <c r="K3791" s="198" t="s">
        <v>222</v>
      </c>
      <c r="L3791" s="198" t="s">
        <v>317</v>
      </c>
      <c r="M3791" s="198">
        <v>0</v>
      </c>
      <c r="N3791" s="199">
        <v>3</v>
      </c>
      <c r="O3791" s="199">
        <v>2</v>
      </c>
      <c r="P3791" s="199">
        <v>6</v>
      </c>
      <c r="Q3791" s="1012">
        <v>1</v>
      </c>
      <c r="R3791" s="183"/>
      <c r="S3791" s="223">
        <v>0</v>
      </c>
      <c r="T3791" s="183"/>
      <c r="U3791" s="223">
        <v>0</v>
      </c>
      <c r="V3791" s="183"/>
      <c r="W3791" s="183"/>
      <c r="X3791" s="183"/>
      <c r="Y3791" s="166" t="s">
        <v>1509</v>
      </c>
      <c r="Z3791" s="166" t="s">
        <v>10195</v>
      </c>
      <c r="AA3791" s="203" t="s">
        <v>24524</v>
      </c>
      <c r="AB3791" s="198" t="s">
        <v>5227</v>
      </c>
      <c r="AC3791" s="166" t="s">
        <v>10196</v>
      </c>
      <c r="AD3791" s="166" t="s">
        <v>25267</v>
      </c>
      <c r="AE3791" s="198" t="s">
        <v>24525</v>
      </c>
      <c r="AF3791" s="166" t="s">
        <v>10195</v>
      </c>
      <c r="AG3791" s="165" t="s">
        <v>24524</v>
      </c>
      <c r="AH3791" s="203" t="s">
        <v>1509</v>
      </c>
      <c r="AI3791" s="186">
        <v>1.48</v>
      </c>
      <c r="AJ3791" s="184">
        <v>252</v>
      </c>
      <c r="AK3791" s="167">
        <f t="shared" si="541"/>
        <v>1.0218082191780822</v>
      </c>
      <c r="AL3791" s="167">
        <v>0</v>
      </c>
      <c r="AM3791" s="187">
        <f t="shared" si="539"/>
        <v>1.0218082191780822</v>
      </c>
      <c r="AN3791" s="167">
        <f t="shared" si="542"/>
        <v>1.0218082191780822</v>
      </c>
      <c r="AO3791" s="167">
        <v>0</v>
      </c>
      <c r="AP3791" s="167">
        <f t="shared" si="540"/>
        <v>1.0218082191780822</v>
      </c>
      <c r="AQ3791" s="167">
        <f t="shared" si="544"/>
        <v>30.654246575342466</v>
      </c>
      <c r="AR3791" s="193" t="s">
        <v>231</v>
      </c>
      <c r="AS3791" s="194"/>
      <c r="AT3791" s="166" t="s">
        <v>325</v>
      </c>
      <c r="AU3791" s="166" t="s">
        <v>1509</v>
      </c>
      <c r="AV3791" s="933" t="s">
        <v>10198</v>
      </c>
      <c r="AW3791" s="166" t="s">
        <v>234</v>
      </c>
      <c r="AX3791" s="2254"/>
      <c r="AY3791" s="2254"/>
    </row>
    <row r="3792" spans="1:53" s="55" customFormat="1" ht="15.95" customHeight="1" x14ac:dyDescent="0.2">
      <c r="A3792" s="709">
        <v>1267</v>
      </c>
      <c r="B3792" s="434" t="s">
        <v>55</v>
      </c>
      <c r="C3792" s="834" t="s">
        <v>1509</v>
      </c>
      <c r="D3792" s="433" t="s">
        <v>10199</v>
      </c>
      <c r="E3792" s="439" t="s">
        <v>10200</v>
      </c>
      <c r="F3792" s="439" t="s">
        <v>10201</v>
      </c>
      <c r="G3792" s="434"/>
      <c r="H3792" s="439" t="s">
        <v>219</v>
      </c>
      <c r="I3792" s="434" t="s">
        <v>220</v>
      </c>
      <c r="J3792" s="439" t="s">
        <v>317</v>
      </c>
      <c r="K3792" s="439">
        <v>0</v>
      </c>
      <c r="L3792" s="439" t="s">
        <v>317</v>
      </c>
      <c r="M3792" s="439">
        <v>0</v>
      </c>
      <c r="N3792" s="710">
        <v>4</v>
      </c>
      <c r="O3792" s="710">
        <v>3</v>
      </c>
      <c r="P3792" s="710">
        <v>12</v>
      </c>
      <c r="Q3792" s="711">
        <v>2</v>
      </c>
      <c r="R3792" s="712"/>
      <c r="S3792" s="436">
        <v>0</v>
      </c>
      <c r="T3792" s="712"/>
      <c r="U3792" s="436">
        <v>0</v>
      </c>
      <c r="V3792" s="712"/>
      <c r="W3792" s="712"/>
      <c r="X3792" s="712"/>
      <c r="Y3792" s="434" t="s">
        <v>1509</v>
      </c>
      <c r="Z3792" s="434" t="s">
        <v>10202</v>
      </c>
      <c r="AA3792" s="437">
        <v>1025003753323</v>
      </c>
      <c r="AB3792" s="439" t="s">
        <v>5227</v>
      </c>
      <c r="AC3792" s="434" t="s">
        <v>10203</v>
      </c>
      <c r="AD3792" s="1368" t="s">
        <v>10204</v>
      </c>
      <c r="AE3792" s="439" t="s">
        <v>5227</v>
      </c>
      <c r="AF3792" s="434" t="s">
        <v>10202</v>
      </c>
      <c r="AG3792" s="438">
        <v>1025003753323</v>
      </c>
      <c r="AH3792" s="437" t="s">
        <v>1509</v>
      </c>
      <c r="AI3792" s="513">
        <v>1.48</v>
      </c>
      <c r="AJ3792" s="788">
        <v>47</v>
      </c>
      <c r="AK3792" s="511">
        <f t="shared" si="541"/>
        <v>0.19057534246575344</v>
      </c>
      <c r="AL3792" s="511">
        <v>0</v>
      </c>
      <c r="AM3792" s="514">
        <f t="shared" si="539"/>
        <v>0.19057534246575344</v>
      </c>
      <c r="AN3792" s="511">
        <f t="shared" si="542"/>
        <v>0.19057534246575344</v>
      </c>
      <c r="AO3792" s="511">
        <v>0</v>
      </c>
      <c r="AP3792" s="511">
        <f t="shared" si="540"/>
        <v>0.19057534246575344</v>
      </c>
      <c r="AQ3792" s="511">
        <f t="shared" si="544"/>
        <v>5.7172602739726033</v>
      </c>
      <c r="AR3792" s="432" t="s">
        <v>231</v>
      </c>
      <c r="AS3792" s="433"/>
      <c r="AT3792" s="434" t="s">
        <v>325</v>
      </c>
      <c r="AU3792" s="434" t="s">
        <v>1509</v>
      </c>
      <c r="AV3792" s="943" t="s">
        <v>10205</v>
      </c>
      <c r="AW3792" s="434" t="s">
        <v>18131</v>
      </c>
      <c r="AX3792" s="434" t="s">
        <v>23767</v>
      </c>
      <c r="AY3792" s="2254"/>
    </row>
    <row r="3793" spans="1:52" s="55" customFormat="1" ht="15.95" customHeight="1" x14ac:dyDescent="0.2">
      <c r="A3793" s="353">
        <v>1268</v>
      </c>
      <c r="B3793" s="354" t="s">
        <v>55</v>
      </c>
      <c r="C3793" s="366" t="s">
        <v>1509</v>
      </c>
      <c r="D3793" s="363" t="s">
        <v>17697</v>
      </c>
      <c r="E3793" s="272" t="s">
        <v>17692</v>
      </c>
      <c r="F3793" s="272" t="s">
        <v>17693</v>
      </c>
      <c r="G3793" s="354" t="s">
        <v>221</v>
      </c>
      <c r="H3793" s="272" t="s">
        <v>219</v>
      </c>
      <c r="I3793" s="354" t="s">
        <v>316</v>
      </c>
      <c r="J3793" s="272" t="s">
        <v>221</v>
      </c>
      <c r="K3793" s="272" t="s">
        <v>222</v>
      </c>
      <c r="L3793" s="272" t="s">
        <v>221</v>
      </c>
      <c r="M3793" s="272" t="s">
        <v>879</v>
      </c>
      <c r="N3793" s="440">
        <v>2.8</v>
      </c>
      <c r="O3793" s="440">
        <v>3.1</v>
      </c>
      <c r="P3793" s="440">
        <v>8.68</v>
      </c>
      <c r="Q3793" s="1010">
        <v>1</v>
      </c>
      <c r="R3793" s="357"/>
      <c r="S3793" s="505">
        <v>0</v>
      </c>
      <c r="T3793" s="357"/>
      <c r="U3793" s="505">
        <v>0</v>
      </c>
      <c r="V3793" s="357"/>
      <c r="W3793" s="183"/>
      <c r="X3793" s="183"/>
      <c r="Y3793" s="354" t="s">
        <v>1509</v>
      </c>
      <c r="Z3793" s="354" t="s">
        <v>10209</v>
      </c>
      <c r="AA3793" s="443" t="s">
        <v>24533</v>
      </c>
      <c r="AB3793" s="272" t="s">
        <v>17694</v>
      </c>
      <c r="AC3793" s="354" t="s">
        <v>17695</v>
      </c>
      <c r="AD3793" s="925" t="s">
        <v>17696</v>
      </c>
      <c r="AE3793" s="272" t="s">
        <v>17694</v>
      </c>
      <c r="AF3793" s="354" t="s">
        <v>10209</v>
      </c>
      <c r="AG3793" s="358" t="s">
        <v>24533</v>
      </c>
      <c r="AH3793" s="443" t="s">
        <v>1509</v>
      </c>
      <c r="AI3793" s="360">
        <v>1.48</v>
      </c>
      <c r="AJ3793" s="503">
        <v>46</v>
      </c>
      <c r="AK3793" s="359">
        <f t="shared" si="541"/>
        <v>0.18652054794520548</v>
      </c>
      <c r="AL3793" s="359">
        <v>0</v>
      </c>
      <c r="AM3793" s="361">
        <f t="shared" si="539"/>
        <v>0.18652054794520548</v>
      </c>
      <c r="AN3793" s="359">
        <f t="shared" si="542"/>
        <v>0.18652054794520548</v>
      </c>
      <c r="AO3793" s="359">
        <v>0</v>
      </c>
      <c r="AP3793" s="359">
        <f t="shared" si="540"/>
        <v>0.18652054794520548</v>
      </c>
      <c r="AQ3793" s="359">
        <f>AP3793*30</f>
        <v>5.5956164383561644</v>
      </c>
      <c r="AR3793" s="362" t="s">
        <v>231</v>
      </c>
      <c r="AS3793" s="363" t="s">
        <v>114</v>
      </c>
      <c r="AT3793" s="354" t="s">
        <v>325</v>
      </c>
      <c r="AU3793" s="354" t="s">
        <v>1509</v>
      </c>
      <c r="AV3793" s="923" t="s">
        <v>10212</v>
      </c>
      <c r="AW3793" s="354" t="s">
        <v>234</v>
      </c>
      <c r="AX3793" s="447" t="s">
        <v>18315</v>
      </c>
      <c r="AY3793" s="2254"/>
      <c r="AZ3793" s="2408" t="s">
        <v>20450</v>
      </c>
    </row>
    <row r="3794" spans="1:52" s="1395" customFormat="1" ht="15.95" customHeight="1" x14ac:dyDescent="0.2">
      <c r="A3794" s="353">
        <v>1269</v>
      </c>
      <c r="B3794" s="354" t="s">
        <v>55</v>
      </c>
      <c r="C3794" s="366" t="s">
        <v>1509</v>
      </c>
      <c r="D3794" s="939" t="s">
        <v>21121</v>
      </c>
      <c r="E3794" s="272" t="s">
        <v>21116</v>
      </c>
      <c r="F3794" s="272" t="s">
        <v>21117</v>
      </c>
      <c r="G3794" s="354" t="s">
        <v>221</v>
      </c>
      <c r="H3794" s="272" t="s">
        <v>219</v>
      </c>
      <c r="I3794" s="354" t="s">
        <v>316</v>
      </c>
      <c r="J3794" s="272" t="s">
        <v>221</v>
      </c>
      <c r="K3794" s="272" t="s">
        <v>222</v>
      </c>
      <c r="L3794" s="272" t="s">
        <v>221</v>
      </c>
      <c r="M3794" s="272" t="s">
        <v>222</v>
      </c>
      <c r="N3794" s="440">
        <v>2.5</v>
      </c>
      <c r="O3794" s="440">
        <v>2</v>
      </c>
      <c r="P3794" s="440">
        <f>O3794*N3794</f>
        <v>5</v>
      </c>
      <c r="Q3794" s="1010">
        <v>2</v>
      </c>
      <c r="R3794" s="357"/>
      <c r="S3794" s="505">
        <v>0</v>
      </c>
      <c r="T3794" s="357"/>
      <c r="U3794" s="505">
        <v>0</v>
      </c>
      <c r="V3794" s="357"/>
      <c r="W3794" s="357"/>
      <c r="X3794" s="357"/>
      <c r="Y3794" s="354" t="s">
        <v>1509</v>
      </c>
      <c r="Z3794" s="354" t="s">
        <v>5635</v>
      </c>
      <c r="AA3794" s="443" t="s">
        <v>21118</v>
      </c>
      <c r="AB3794" s="272" t="s">
        <v>5227</v>
      </c>
      <c r="AC3794" s="354" t="s">
        <v>21119</v>
      </c>
      <c r="AD3794" s="925" t="s">
        <v>21120</v>
      </c>
      <c r="AE3794" s="272" t="s">
        <v>5227</v>
      </c>
      <c r="AF3794" s="354" t="s">
        <v>5635</v>
      </c>
      <c r="AG3794" s="443" t="s">
        <v>21118</v>
      </c>
      <c r="AH3794" s="443" t="s">
        <v>1509</v>
      </c>
      <c r="AI3794" s="360">
        <v>1.48</v>
      </c>
      <c r="AJ3794" s="503">
        <v>90</v>
      </c>
      <c r="AK3794" s="359">
        <f t="shared" si="541"/>
        <v>0.36493150684931502</v>
      </c>
      <c r="AL3794" s="359">
        <v>0</v>
      </c>
      <c r="AM3794" s="361">
        <f t="shared" si="539"/>
        <v>0.36493150684931502</v>
      </c>
      <c r="AN3794" s="359">
        <f t="shared" si="542"/>
        <v>0.36493150684931502</v>
      </c>
      <c r="AO3794" s="359">
        <v>0</v>
      </c>
      <c r="AP3794" s="359">
        <f t="shared" si="540"/>
        <v>0.36493150684931502</v>
      </c>
      <c r="AQ3794" s="359">
        <f>AP3794*30</f>
        <v>10.947945205479451</v>
      </c>
      <c r="AR3794" s="362" t="s">
        <v>231</v>
      </c>
      <c r="AS3794" s="363" t="s">
        <v>431</v>
      </c>
      <c r="AT3794" s="354" t="s">
        <v>325</v>
      </c>
      <c r="AU3794" s="354" t="s">
        <v>1509</v>
      </c>
      <c r="AV3794" s="940" t="s">
        <v>10219</v>
      </c>
      <c r="AW3794" s="354" t="s">
        <v>234</v>
      </c>
      <c r="AX3794" s="447" t="s">
        <v>21122</v>
      </c>
      <c r="AY3794" s="2252"/>
      <c r="AZ3794" s="2408" t="s">
        <v>21123</v>
      </c>
    </row>
    <row r="3795" spans="1:52" s="1395" customFormat="1" ht="15.95" customHeight="1" x14ac:dyDescent="0.2">
      <c r="A3795" s="353">
        <v>1270</v>
      </c>
      <c r="B3795" s="354" t="s">
        <v>55</v>
      </c>
      <c r="C3795" s="366" t="s">
        <v>1509</v>
      </c>
      <c r="D3795" s="363" t="s">
        <v>21442</v>
      </c>
      <c r="E3795" s="272" t="s">
        <v>21443</v>
      </c>
      <c r="F3795" s="272" t="s">
        <v>21444</v>
      </c>
      <c r="G3795" s="354" t="s">
        <v>221</v>
      </c>
      <c r="H3795" s="272" t="s">
        <v>219</v>
      </c>
      <c r="I3795" s="354" t="s">
        <v>316</v>
      </c>
      <c r="J3795" s="272" t="s">
        <v>221</v>
      </c>
      <c r="K3795" s="272" t="s">
        <v>222</v>
      </c>
      <c r="L3795" s="272" t="s">
        <v>221</v>
      </c>
      <c r="M3795" s="272" t="s">
        <v>879</v>
      </c>
      <c r="N3795" s="440">
        <v>3</v>
      </c>
      <c r="O3795" s="440">
        <v>2</v>
      </c>
      <c r="P3795" s="440">
        <v>6</v>
      </c>
      <c r="Q3795" s="1010">
        <v>2</v>
      </c>
      <c r="R3795" s="357"/>
      <c r="S3795" s="505">
        <v>0</v>
      </c>
      <c r="T3795" s="357"/>
      <c r="U3795" s="505">
        <v>0</v>
      </c>
      <c r="V3795" s="357"/>
      <c r="W3795" s="357"/>
      <c r="X3795" s="357"/>
      <c r="Y3795" s="354" t="s">
        <v>1509</v>
      </c>
      <c r="Z3795" s="354" t="s">
        <v>21445</v>
      </c>
      <c r="AA3795" s="443" t="s">
        <v>21446</v>
      </c>
      <c r="AB3795" s="272" t="s">
        <v>5227</v>
      </c>
      <c r="AC3795" s="354" t="s">
        <v>10224</v>
      </c>
      <c r="AD3795" s="925" t="s">
        <v>21447</v>
      </c>
      <c r="AE3795" s="272" t="s">
        <v>5227</v>
      </c>
      <c r="AF3795" s="354" t="s">
        <v>21445</v>
      </c>
      <c r="AG3795" s="443" t="s">
        <v>21446</v>
      </c>
      <c r="AH3795" s="443" t="s">
        <v>1509</v>
      </c>
      <c r="AI3795" s="360">
        <v>1.48</v>
      </c>
      <c r="AJ3795" s="503">
        <v>40</v>
      </c>
      <c r="AK3795" s="359">
        <f t="shared" si="541"/>
        <v>0.16219178082191782</v>
      </c>
      <c r="AL3795" s="359">
        <v>0</v>
      </c>
      <c r="AM3795" s="361">
        <f t="shared" si="539"/>
        <v>0.16219178082191782</v>
      </c>
      <c r="AN3795" s="359">
        <f t="shared" si="542"/>
        <v>0.16219178082191782</v>
      </c>
      <c r="AO3795" s="359">
        <v>0</v>
      </c>
      <c r="AP3795" s="359">
        <f t="shared" si="540"/>
        <v>0.16219178082191782</v>
      </c>
      <c r="AQ3795" s="359">
        <f>AP3795*30</f>
        <v>4.8657534246575347</v>
      </c>
      <c r="AR3795" s="362" t="s">
        <v>231</v>
      </c>
      <c r="AS3795" s="363" t="s">
        <v>114</v>
      </c>
      <c r="AT3795" s="354" t="s">
        <v>325</v>
      </c>
      <c r="AU3795" s="354" t="s">
        <v>1509</v>
      </c>
      <c r="AV3795" s="923" t="s">
        <v>10226</v>
      </c>
      <c r="AW3795" s="354" t="s">
        <v>234</v>
      </c>
      <c r="AX3795" s="447" t="s">
        <v>21448</v>
      </c>
      <c r="AY3795" s="2252"/>
      <c r="AZ3795" s="2408" t="s">
        <v>21449</v>
      </c>
    </row>
    <row r="3796" spans="1:52" s="55" customFormat="1" ht="15.95" customHeight="1" x14ac:dyDescent="0.2">
      <c r="A3796" s="709">
        <v>1271</v>
      </c>
      <c r="B3796" s="434" t="s">
        <v>55</v>
      </c>
      <c r="C3796" s="834" t="s">
        <v>1509</v>
      </c>
      <c r="D3796" s="433" t="s">
        <v>10227</v>
      </c>
      <c r="E3796" s="439" t="s">
        <v>10228</v>
      </c>
      <c r="F3796" s="439" t="s">
        <v>10229</v>
      </c>
      <c r="G3796" s="434"/>
      <c r="H3796" s="439" t="s">
        <v>219</v>
      </c>
      <c r="I3796" s="434" t="s">
        <v>220</v>
      </c>
      <c r="J3796" s="439" t="s">
        <v>221</v>
      </c>
      <c r="K3796" s="439" t="s">
        <v>222</v>
      </c>
      <c r="L3796" s="439" t="s">
        <v>221</v>
      </c>
      <c r="M3796" s="439" t="s">
        <v>222</v>
      </c>
      <c r="N3796" s="710">
        <v>3</v>
      </c>
      <c r="O3796" s="710">
        <v>2</v>
      </c>
      <c r="P3796" s="710">
        <v>6</v>
      </c>
      <c r="Q3796" s="711">
        <v>1</v>
      </c>
      <c r="R3796" s="712"/>
      <c r="S3796" s="436">
        <v>0</v>
      </c>
      <c r="T3796" s="712"/>
      <c r="U3796" s="436">
        <v>0</v>
      </c>
      <c r="V3796" s="712"/>
      <c r="W3796" s="712"/>
      <c r="X3796" s="712"/>
      <c r="Y3796" s="434" t="s">
        <v>1509</v>
      </c>
      <c r="Z3796" s="434" t="s">
        <v>10230</v>
      </c>
      <c r="AA3796" s="437">
        <v>1025003758152</v>
      </c>
      <c r="AB3796" s="439" t="s">
        <v>10231</v>
      </c>
      <c r="AC3796" s="434" t="s">
        <v>10232</v>
      </c>
      <c r="AD3796" s="1368" t="s">
        <v>10233</v>
      </c>
      <c r="AE3796" s="439" t="s">
        <v>10231</v>
      </c>
      <c r="AF3796" s="434" t="s">
        <v>10230</v>
      </c>
      <c r="AG3796" s="438">
        <v>1025003758152</v>
      </c>
      <c r="AH3796" s="437" t="s">
        <v>1509</v>
      </c>
      <c r="AI3796" s="513">
        <v>1.48</v>
      </c>
      <c r="AJ3796" s="788">
        <v>94</v>
      </c>
      <c r="AK3796" s="511">
        <f t="shared" si="541"/>
        <v>0.38115068493150689</v>
      </c>
      <c r="AL3796" s="511">
        <v>0</v>
      </c>
      <c r="AM3796" s="514">
        <f t="shared" si="539"/>
        <v>0.38115068493150689</v>
      </c>
      <c r="AN3796" s="511">
        <f t="shared" si="542"/>
        <v>0.38115068493150689</v>
      </c>
      <c r="AO3796" s="511">
        <v>0</v>
      </c>
      <c r="AP3796" s="511">
        <f t="shared" si="540"/>
        <v>0.38115068493150689</v>
      </c>
      <c r="AQ3796" s="511">
        <f t="shared" si="544"/>
        <v>11.434520547945207</v>
      </c>
      <c r="AR3796" s="432" t="s">
        <v>231</v>
      </c>
      <c r="AS3796" s="433" t="s">
        <v>431</v>
      </c>
      <c r="AT3796" s="434" t="s">
        <v>325</v>
      </c>
      <c r="AU3796" s="434" t="s">
        <v>1509</v>
      </c>
      <c r="AV3796" s="943" t="s">
        <v>10234</v>
      </c>
      <c r="AW3796" s="434" t="s">
        <v>18131</v>
      </c>
      <c r="AX3796" s="434" t="s">
        <v>23803</v>
      </c>
      <c r="AY3796" s="2254"/>
    </row>
    <row r="3797" spans="1:52" s="55" customFormat="1" ht="15.95" customHeight="1" x14ac:dyDescent="0.25">
      <c r="A3797" s="182">
        <v>1272</v>
      </c>
      <c r="B3797" s="166" t="s">
        <v>55</v>
      </c>
      <c r="C3797" s="170" t="s">
        <v>1509</v>
      </c>
      <c r="D3797" s="194" t="s">
        <v>24543</v>
      </c>
      <c r="E3797" s="198" t="s">
        <v>10236</v>
      </c>
      <c r="F3797" s="198" t="s">
        <v>10237</v>
      </c>
      <c r="G3797" s="166"/>
      <c r="H3797" s="198" t="s">
        <v>219</v>
      </c>
      <c r="I3797" s="166" t="s">
        <v>220</v>
      </c>
      <c r="J3797" s="198" t="s">
        <v>221</v>
      </c>
      <c r="K3797" s="198" t="s">
        <v>7140</v>
      </c>
      <c r="L3797" s="198" t="s">
        <v>317</v>
      </c>
      <c r="M3797" s="198">
        <v>0</v>
      </c>
      <c r="N3797" s="199">
        <v>6</v>
      </c>
      <c r="O3797" s="199">
        <v>6</v>
      </c>
      <c r="P3797" s="199">
        <v>36</v>
      </c>
      <c r="Q3797" s="1012">
        <v>3</v>
      </c>
      <c r="R3797" s="183"/>
      <c r="S3797" s="223">
        <v>0</v>
      </c>
      <c r="T3797" s="183"/>
      <c r="U3797" s="223">
        <v>0</v>
      </c>
      <c r="V3797" s="183"/>
      <c r="W3797" s="183"/>
      <c r="X3797" s="183"/>
      <c r="Y3797" s="166" t="s">
        <v>318</v>
      </c>
      <c r="Z3797" s="166" t="s">
        <v>24544</v>
      </c>
      <c r="AA3797" s="203" t="s">
        <v>24546</v>
      </c>
      <c r="AB3797" s="198" t="s">
        <v>2736</v>
      </c>
      <c r="AC3797" s="166" t="s">
        <v>10239</v>
      </c>
      <c r="AD3797" s="673" t="s">
        <v>10240</v>
      </c>
      <c r="AE3797" s="198" t="s">
        <v>2736</v>
      </c>
      <c r="AF3797" s="166" t="s">
        <v>24545</v>
      </c>
      <c r="AG3797" s="165" t="s">
        <v>24546</v>
      </c>
      <c r="AH3797" s="203" t="s">
        <v>1509</v>
      </c>
      <c r="AI3797" s="186">
        <v>1.48</v>
      </c>
      <c r="AJ3797" s="184">
        <v>54</v>
      </c>
      <c r="AK3797" s="167">
        <f t="shared" si="541"/>
        <v>0.21895890410958904</v>
      </c>
      <c r="AL3797" s="167">
        <v>0</v>
      </c>
      <c r="AM3797" s="187">
        <f t="shared" si="539"/>
        <v>0.21895890410958904</v>
      </c>
      <c r="AN3797" s="167">
        <f t="shared" si="542"/>
        <v>0.21895890410958904</v>
      </c>
      <c r="AO3797" s="167">
        <v>0</v>
      </c>
      <c r="AP3797" s="167">
        <f t="shared" si="540"/>
        <v>0.21895890410958904</v>
      </c>
      <c r="AQ3797" s="167">
        <f t="shared" si="544"/>
        <v>6.568767123287671</v>
      </c>
      <c r="AR3797" s="193" t="s">
        <v>231</v>
      </c>
      <c r="AS3797" s="194"/>
      <c r="AT3797" s="166" t="s">
        <v>325</v>
      </c>
      <c r="AU3797" s="166" t="s">
        <v>1509</v>
      </c>
      <c r="AV3797" s="679" t="s">
        <v>10241</v>
      </c>
      <c r="AW3797" s="166" t="s">
        <v>234</v>
      </c>
      <c r="AX3797" s="2254"/>
      <c r="AY3797" s="2254"/>
    </row>
    <row r="3798" spans="1:52" s="1395" customFormat="1" ht="15.95" customHeight="1" x14ac:dyDescent="0.25">
      <c r="A3798" s="353">
        <v>1273</v>
      </c>
      <c r="B3798" s="354" t="s">
        <v>55</v>
      </c>
      <c r="C3798" s="366" t="s">
        <v>1509</v>
      </c>
      <c r="D3798" s="363" t="s">
        <v>19485</v>
      </c>
      <c r="E3798" s="272" t="s">
        <v>22599</v>
      </c>
      <c r="F3798" s="272" t="s">
        <v>22600</v>
      </c>
      <c r="G3798" s="354" t="s">
        <v>221</v>
      </c>
      <c r="H3798" s="354" t="s">
        <v>219</v>
      </c>
      <c r="I3798" s="354" t="s">
        <v>316</v>
      </c>
      <c r="J3798" s="354" t="s">
        <v>221</v>
      </c>
      <c r="K3798" s="272" t="s">
        <v>7140</v>
      </c>
      <c r="L3798" s="272" t="s">
        <v>221</v>
      </c>
      <c r="M3798" s="272" t="s">
        <v>879</v>
      </c>
      <c r="N3798" s="440">
        <v>2.8</v>
      </c>
      <c r="O3798" s="440">
        <v>1.2</v>
      </c>
      <c r="P3798" s="440">
        <f>O3798*N3798</f>
        <v>3.36</v>
      </c>
      <c r="Q3798" s="1010">
        <v>2</v>
      </c>
      <c r="R3798" s="357"/>
      <c r="S3798" s="505">
        <v>1</v>
      </c>
      <c r="T3798" s="357"/>
      <c r="U3798" s="505">
        <v>0</v>
      </c>
      <c r="V3798" s="357"/>
      <c r="W3798" s="357"/>
      <c r="X3798" s="357"/>
      <c r="Y3798" s="354" t="s">
        <v>1509</v>
      </c>
      <c r="Z3798" s="354" t="s">
        <v>22601</v>
      </c>
      <c r="AA3798" s="443" t="s">
        <v>22602</v>
      </c>
      <c r="AB3798" s="354" t="s">
        <v>5438</v>
      </c>
      <c r="AC3798" s="354" t="s">
        <v>22603</v>
      </c>
      <c r="AD3798" s="1152" t="s">
        <v>10248</v>
      </c>
      <c r="AE3798" s="354" t="s">
        <v>5438</v>
      </c>
      <c r="AF3798" s="354" t="s">
        <v>22601</v>
      </c>
      <c r="AG3798" s="443" t="s">
        <v>22602</v>
      </c>
      <c r="AH3798" s="443" t="s">
        <v>1509</v>
      </c>
      <c r="AI3798" s="360">
        <v>1.48</v>
      </c>
      <c r="AJ3798" s="503">
        <v>46</v>
      </c>
      <c r="AK3798" s="359">
        <f>AJ3798*AI3798/365</f>
        <v>0.18652054794520548</v>
      </c>
      <c r="AL3798" s="359">
        <v>0</v>
      </c>
      <c r="AM3798" s="361">
        <f t="shared" ref="AM3798:AM3861" si="545">SUBTOTAL(9,AK3798:AL3798)</f>
        <v>0.18652054794520548</v>
      </c>
      <c r="AN3798" s="359">
        <f t="shared" ref="AN3798:AN3861" si="546">AK3798</f>
        <v>0.18652054794520548</v>
      </c>
      <c r="AO3798" s="359">
        <v>0</v>
      </c>
      <c r="AP3798" s="359">
        <f t="shared" ref="AP3798:AP3861" si="547">AN3798+AO3798</f>
        <v>0.18652054794520548</v>
      </c>
      <c r="AQ3798" s="359">
        <f t="shared" si="544"/>
        <v>5.5956164383561644</v>
      </c>
      <c r="AR3798" s="362" t="s">
        <v>231</v>
      </c>
      <c r="AS3798" s="363" t="s">
        <v>431</v>
      </c>
      <c r="AT3798" s="354" t="s">
        <v>325</v>
      </c>
      <c r="AU3798" s="354" t="s">
        <v>1509</v>
      </c>
      <c r="AV3798" s="923" t="s">
        <v>10249</v>
      </c>
      <c r="AW3798" s="354" t="s">
        <v>234</v>
      </c>
      <c r="AX3798" s="447" t="s">
        <v>22604</v>
      </c>
      <c r="AY3798" s="2252"/>
      <c r="AZ3798" s="447" t="s">
        <v>22605</v>
      </c>
    </row>
    <row r="3799" spans="1:52" s="55" customFormat="1" ht="15.95" customHeight="1" x14ac:dyDescent="0.25">
      <c r="A3799" s="182">
        <v>1274</v>
      </c>
      <c r="B3799" s="166" t="s">
        <v>55</v>
      </c>
      <c r="C3799" s="170" t="s">
        <v>1509</v>
      </c>
      <c r="D3799" s="194" t="s">
        <v>19486</v>
      </c>
      <c r="E3799" s="198" t="s">
        <v>10251</v>
      </c>
      <c r="F3799" s="198" t="s">
        <v>10252</v>
      </c>
      <c r="G3799" s="166"/>
      <c r="H3799" s="198" t="s">
        <v>219</v>
      </c>
      <c r="I3799" s="166" t="s">
        <v>316</v>
      </c>
      <c r="J3799" s="198" t="s">
        <v>221</v>
      </c>
      <c r="K3799" s="198" t="s">
        <v>222</v>
      </c>
      <c r="L3799" s="198" t="s">
        <v>317</v>
      </c>
      <c r="M3799" s="198">
        <v>0</v>
      </c>
      <c r="N3799" s="199">
        <v>2</v>
      </c>
      <c r="O3799" s="199">
        <v>1.5</v>
      </c>
      <c r="P3799" s="199">
        <v>3</v>
      </c>
      <c r="Q3799" s="1012">
        <v>4</v>
      </c>
      <c r="R3799" s="183"/>
      <c r="S3799" s="223">
        <v>1</v>
      </c>
      <c r="T3799" s="183"/>
      <c r="U3799" s="223">
        <v>0</v>
      </c>
      <c r="V3799" s="183"/>
      <c r="W3799" s="183"/>
      <c r="X3799" s="183"/>
      <c r="Y3799" s="166" t="s">
        <v>1509</v>
      </c>
      <c r="Z3799" s="166" t="s">
        <v>10253</v>
      </c>
      <c r="AA3799" s="203" t="s">
        <v>24549</v>
      </c>
      <c r="AB3799" s="166" t="s">
        <v>5438</v>
      </c>
      <c r="AC3799" s="166" t="s">
        <v>10254</v>
      </c>
      <c r="AD3799" s="673" t="s">
        <v>10255</v>
      </c>
      <c r="AE3799" s="166" t="s">
        <v>5438</v>
      </c>
      <c r="AF3799" s="166" t="s">
        <v>10253</v>
      </c>
      <c r="AG3799" s="165" t="s">
        <v>24549</v>
      </c>
      <c r="AH3799" s="203" t="s">
        <v>1509</v>
      </c>
      <c r="AI3799" s="186">
        <v>1.48</v>
      </c>
      <c r="AJ3799" s="184">
        <v>176</v>
      </c>
      <c r="AK3799" s="167">
        <f t="shared" ref="AK3799:AK3861" si="548">AJ3799*AI3799/365</f>
        <v>0.7136438356164384</v>
      </c>
      <c r="AL3799" s="167">
        <v>0</v>
      </c>
      <c r="AM3799" s="187">
        <f t="shared" si="545"/>
        <v>0.7136438356164384</v>
      </c>
      <c r="AN3799" s="167">
        <f t="shared" si="546"/>
        <v>0.7136438356164384</v>
      </c>
      <c r="AO3799" s="167">
        <v>0</v>
      </c>
      <c r="AP3799" s="167">
        <f t="shared" si="547"/>
        <v>0.7136438356164384</v>
      </c>
      <c r="AQ3799" s="167">
        <f t="shared" si="544"/>
        <v>21.409315068493154</v>
      </c>
      <c r="AR3799" s="193" t="s">
        <v>231</v>
      </c>
      <c r="AS3799" s="194"/>
      <c r="AT3799" s="166" t="s">
        <v>325</v>
      </c>
      <c r="AU3799" s="166" t="s">
        <v>1509</v>
      </c>
      <c r="AV3799" s="679" t="s">
        <v>10256</v>
      </c>
      <c r="AW3799" s="166" t="s">
        <v>234</v>
      </c>
      <c r="AX3799" s="2254"/>
      <c r="AY3799" s="2254"/>
    </row>
    <row r="3800" spans="1:52" s="55" customFormat="1" ht="15.95" customHeight="1" x14ac:dyDescent="0.25">
      <c r="A3800" s="2447">
        <v>1275</v>
      </c>
      <c r="B3800" s="287" t="s">
        <v>55</v>
      </c>
      <c r="C3800" s="2448" t="s">
        <v>1509</v>
      </c>
      <c r="D3800" s="2457" t="s">
        <v>19487</v>
      </c>
      <c r="E3800" s="2463" t="s">
        <v>10258</v>
      </c>
      <c r="F3800" s="2463" t="s">
        <v>10259</v>
      </c>
      <c r="G3800" s="287"/>
      <c r="H3800" s="2463" t="s">
        <v>219</v>
      </c>
      <c r="I3800" s="287" t="s">
        <v>316</v>
      </c>
      <c r="J3800" s="2463" t="s">
        <v>221</v>
      </c>
      <c r="K3800" s="2463" t="s">
        <v>222</v>
      </c>
      <c r="L3800" s="2463" t="s">
        <v>317</v>
      </c>
      <c r="M3800" s="2463">
        <v>0</v>
      </c>
      <c r="N3800" s="2465">
        <v>8</v>
      </c>
      <c r="O3800" s="2465">
        <v>2</v>
      </c>
      <c r="P3800" s="2465">
        <v>16</v>
      </c>
      <c r="Q3800" s="2466">
        <v>0</v>
      </c>
      <c r="R3800" s="2451"/>
      <c r="S3800" s="2467">
        <v>0</v>
      </c>
      <c r="T3800" s="2451"/>
      <c r="U3800" s="2467">
        <v>1</v>
      </c>
      <c r="V3800" s="2451"/>
      <c r="W3800" s="2451"/>
      <c r="X3800" s="2451"/>
      <c r="Y3800" s="287" t="s">
        <v>1509</v>
      </c>
      <c r="Z3800" s="287" t="s">
        <v>10260</v>
      </c>
      <c r="AA3800" s="2452">
        <v>1025003757800</v>
      </c>
      <c r="AB3800" s="287" t="s">
        <v>10937</v>
      </c>
      <c r="AC3800" s="287" t="s">
        <v>10261</v>
      </c>
      <c r="AD3800" s="2477" t="s">
        <v>22529</v>
      </c>
      <c r="AE3800" s="287" t="s">
        <v>10935</v>
      </c>
      <c r="AF3800" s="287" t="s">
        <v>10260</v>
      </c>
      <c r="AG3800" s="2453">
        <v>1025003757800</v>
      </c>
      <c r="AH3800" s="2452" t="s">
        <v>1509</v>
      </c>
      <c r="AI3800" s="2449">
        <v>1.48</v>
      </c>
      <c r="AJ3800" s="2450">
        <v>21</v>
      </c>
      <c r="AK3800" s="2454">
        <f t="shared" si="548"/>
        <v>8.5150684931506848E-2</v>
      </c>
      <c r="AL3800" s="2454">
        <v>0</v>
      </c>
      <c r="AM3800" s="2455">
        <f t="shared" si="545"/>
        <v>8.5150684931506848E-2</v>
      </c>
      <c r="AN3800" s="2454">
        <f t="shared" si="546"/>
        <v>8.5150684931506848E-2</v>
      </c>
      <c r="AO3800" s="2454">
        <v>0</v>
      </c>
      <c r="AP3800" s="2454">
        <f t="shared" si="547"/>
        <v>8.5150684931506848E-2</v>
      </c>
      <c r="AQ3800" s="2454">
        <f t="shared" si="544"/>
        <v>2.5545205479452053</v>
      </c>
      <c r="AR3800" s="2456" t="s">
        <v>231</v>
      </c>
      <c r="AS3800" s="2457"/>
      <c r="AT3800" s="287" t="s">
        <v>325</v>
      </c>
      <c r="AU3800" s="287" t="s">
        <v>1509</v>
      </c>
      <c r="AV3800" s="2464" t="s">
        <v>10263</v>
      </c>
      <c r="AW3800" s="287" t="s">
        <v>18131</v>
      </c>
      <c r="AX3800" s="434" t="s">
        <v>23762</v>
      </c>
      <c r="AY3800" s="2254"/>
    </row>
    <row r="3801" spans="1:52" s="55" customFormat="1" ht="15.95" customHeight="1" x14ac:dyDescent="0.25">
      <c r="A3801" s="182">
        <v>1276</v>
      </c>
      <c r="B3801" s="166" t="s">
        <v>55</v>
      </c>
      <c r="C3801" s="170" t="s">
        <v>1509</v>
      </c>
      <c r="D3801" s="194" t="s">
        <v>24551</v>
      </c>
      <c r="E3801" s="198" t="s">
        <v>10265</v>
      </c>
      <c r="F3801" s="198" t="s">
        <v>10266</v>
      </c>
      <c r="G3801" s="166"/>
      <c r="H3801" s="198" t="s">
        <v>732</v>
      </c>
      <c r="I3801" s="166">
        <v>0</v>
      </c>
      <c r="J3801" s="198" t="s">
        <v>221</v>
      </c>
      <c r="K3801" s="198" t="s">
        <v>7140</v>
      </c>
      <c r="L3801" s="198" t="s">
        <v>317</v>
      </c>
      <c r="M3801" s="198">
        <v>0</v>
      </c>
      <c r="N3801" s="199">
        <v>2</v>
      </c>
      <c r="O3801" s="199">
        <v>3.5</v>
      </c>
      <c r="P3801" s="199">
        <v>7</v>
      </c>
      <c r="Q3801" s="1012">
        <v>2</v>
      </c>
      <c r="R3801" s="183"/>
      <c r="S3801" s="223">
        <v>0</v>
      </c>
      <c r="T3801" s="183"/>
      <c r="U3801" s="223">
        <v>0</v>
      </c>
      <c r="V3801" s="183"/>
      <c r="W3801" s="183"/>
      <c r="X3801" s="183"/>
      <c r="Y3801" s="166" t="s">
        <v>1509</v>
      </c>
      <c r="Z3801" s="166" t="s">
        <v>10267</v>
      </c>
      <c r="AA3801" s="203" t="s">
        <v>24550</v>
      </c>
      <c r="AB3801" s="166" t="s">
        <v>5438</v>
      </c>
      <c r="AC3801" s="166" t="s">
        <v>10268</v>
      </c>
      <c r="AD3801" s="166" t="s">
        <v>25274</v>
      </c>
      <c r="AE3801" s="166" t="s">
        <v>5438</v>
      </c>
      <c r="AF3801" s="166" t="s">
        <v>10267</v>
      </c>
      <c r="AG3801" s="165" t="s">
        <v>24550</v>
      </c>
      <c r="AH3801" s="203" t="s">
        <v>1509</v>
      </c>
      <c r="AI3801" s="186">
        <v>1.48</v>
      </c>
      <c r="AJ3801" s="184">
        <v>68</v>
      </c>
      <c r="AK3801" s="167">
        <f t="shared" si="548"/>
        <v>0.27572602739726026</v>
      </c>
      <c r="AL3801" s="167">
        <v>0</v>
      </c>
      <c r="AM3801" s="187">
        <f t="shared" si="545"/>
        <v>0.27572602739726026</v>
      </c>
      <c r="AN3801" s="167">
        <f t="shared" si="546"/>
        <v>0.27572602739726026</v>
      </c>
      <c r="AO3801" s="167">
        <v>0</v>
      </c>
      <c r="AP3801" s="167">
        <f t="shared" si="547"/>
        <v>0.27572602739726026</v>
      </c>
      <c r="AQ3801" s="167">
        <f t="shared" si="544"/>
        <v>8.2717808219178082</v>
      </c>
      <c r="AR3801" s="193" t="s">
        <v>231</v>
      </c>
      <c r="AS3801" s="194"/>
      <c r="AT3801" s="166" t="s">
        <v>325</v>
      </c>
      <c r="AU3801" s="166" t="s">
        <v>1509</v>
      </c>
      <c r="AV3801" s="679" t="s">
        <v>10269</v>
      </c>
      <c r="AW3801" s="166" t="s">
        <v>234</v>
      </c>
      <c r="AX3801" s="2254"/>
      <c r="AY3801" s="2254"/>
    </row>
    <row r="3802" spans="1:52" s="55" customFormat="1" ht="15.95" customHeight="1" x14ac:dyDescent="0.25">
      <c r="A3802" s="182">
        <v>1277</v>
      </c>
      <c r="B3802" s="166" t="s">
        <v>55</v>
      </c>
      <c r="C3802" s="170" t="s">
        <v>1509</v>
      </c>
      <c r="D3802" s="194" t="s">
        <v>19488</v>
      </c>
      <c r="E3802" s="198" t="s">
        <v>16416</v>
      </c>
      <c r="F3802" s="198" t="s">
        <v>16415</v>
      </c>
      <c r="G3802" s="166"/>
      <c r="H3802" s="198" t="s">
        <v>219</v>
      </c>
      <c r="I3802" s="166" t="s">
        <v>220</v>
      </c>
      <c r="J3802" s="198" t="s">
        <v>221</v>
      </c>
      <c r="K3802" s="198" t="s">
        <v>222</v>
      </c>
      <c r="L3802" s="166" t="s">
        <v>221</v>
      </c>
      <c r="M3802" s="166" t="s">
        <v>7181</v>
      </c>
      <c r="N3802" s="199">
        <v>5</v>
      </c>
      <c r="O3802" s="199">
        <v>5</v>
      </c>
      <c r="P3802" s="199">
        <v>25</v>
      </c>
      <c r="Q3802" s="1012">
        <v>2</v>
      </c>
      <c r="R3802" s="183"/>
      <c r="S3802" s="223">
        <v>0</v>
      </c>
      <c r="T3802" s="183"/>
      <c r="U3802" s="223">
        <v>0</v>
      </c>
      <c r="V3802" s="183"/>
      <c r="W3802" s="183"/>
      <c r="X3802" s="183"/>
      <c r="Y3802" s="166" t="s">
        <v>1509</v>
      </c>
      <c r="Z3802" s="166" t="s">
        <v>10271</v>
      </c>
      <c r="AA3802" s="203" t="s">
        <v>24552</v>
      </c>
      <c r="AB3802" s="166" t="s">
        <v>5438</v>
      </c>
      <c r="AC3802" s="166" t="s">
        <v>10272</v>
      </c>
      <c r="AD3802" s="673" t="s">
        <v>10273</v>
      </c>
      <c r="AE3802" s="166" t="s">
        <v>5438</v>
      </c>
      <c r="AF3802" s="166" t="s">
        <v>10271</v>
      </c>
      <c r="AG3802" s="165" t="s">
        <v>24552</v>
      </c>
      <c r="AH3802" s="203" t="s">
        <v>1509</v>
      </c>
      <c r="AI3802" s="186">
        <v>1.48</v>
      </c>
      <c r="AJ3802" s="184">
        <v>43</v>
      </c>
      <c r="AK3802" s="167">
        <f t="shared" si="548"/>
        <v>0.17435616438356163</v>
      </c>
      <c r="AL3802" s="167">
        <v>0</v>
      </c>
      <c r="AM3802" s="187">
        <f t="shared" si="545"/>
        <v>0.17435616438356163</v>
      </c>
      <c r="AN3802" s="167">
        <f t="shared" si="546"/>
        <v>0.17435616438356163</v>
      </c>
      <c r="AO3802" s="167">
        <v>0</v>
      </c>
      <c r="AP3802" s="167">
        <f t="shared" si="547"/>
        <v>0.17435616438356163</v>
      </c>
      <c r="AQ3802" s="167">
        <f t="shared" si="544"/>
        <v>5.2306849315068487</v>
      </c>
      <c r="AR3802" s="193" t="s">
        <v>231</v>
      </c>
      <c r="AS3802" s="166" t="s">
        <v>431</v>
      </c>
      <c r="AT3802" s="166" t="s">
        <v>325</v>
      </c>
      <c r="AU3802" s="166" t="s">
        <v>1509</v>
      </c>
      <c r="AV3802" s="679" t="s">
        <v>10274</v>
      </c>
      <c r="AW3802" s="166" t="s">
        <v>234</v>
      </c>
      <c r="AX3802" s="447" t="s">
        <v>20452</v>
      </c>
      <c r="AY3802" s="2254"/>
      <c r="AZ3802" s="447" t="s">
        <v>20451</v>
      </c>
    </row>
    <row r="3803" spans="1:52" s="55" customFormat="1" ht="15.95" customHeight="1" x14ac:dyDescent="0.25">
      <c r="A3803" s="182">
        <v>1278</v>
      </c>
      <c r="B3803" s="166" t="s">
        <v>55</v>
      </c>
      <c r="C3803" s="170" t="s">
        <v>1509</v>
      </c>
      <c r="D3803" s="194" t="s">
        <v>24553</v>
      </c>
      <c r="E3803" s="198" t="s">
        <v>10276</v>
      </c>
      <c r="F3803" s="198" t="s">
        <v>10277</v>
      </c>
      <c r="G3803" s="166"/>
      <c r="H3803" s="198" t="s">
        <v>219</v>
      </c>
      <c r="I3803" s="166" t="s">
        <v>220</v>
      </c>
      <c r="J3803" s="198" t="s">
        <v>221</v>
      </c>
      <c r="K3803" s="198" t="s">
        <v>222</v>
      </c>
      <c r="L3803" s="198" t="s">
        <v>221</v>
      </c>
      <c r="M3803" s="198" t="s">
        <v>222</v>
      </c>
      <c r="N3803" s="199">
        <v>3</v>
      </c>
      <c r="O3803" s="199">
        <v>2</v>
      </c>
      <c r="P3803" s="199">
        <v>6</v>
      </c>
      <c r="Q3803" s="1012">
        <v>2</v>
      </c>
      <c r="R3803" s="183"/>
      <c r="S3803" s="223">
        <v>0</v>
      </c>
      <c r="T3803" s="183"/>
      <c r="U3803" s="223">
        <v>0</v>
      </c>
      <c r="V3803" s="183"/>
      <c r="W3803" s="183"/>
      <c r="X3803" s="183"/>
      <c r="Y3803" s="166" t="s">
        <v>1509</v>
      </c>
      <c r="Z3803" s="166" t="s">
        <v>10278</v>
      </c>
      <c r="AA3803" s="203" t="s">
        <v>24554</v>
      </c>
      <c r="AB3803" s="166" t="s">
        <v>5438</v>
      </c>
      <c r="AC3803" s="166" t="s">
        <v>10279</v>
      </c>
      <c r="AD3803" s="673" t="s">
        <v>10280</v>
      </c>
      <c r="AE3803" s="166" t="s">
        <v>5438</v>
      </c>
      <c r="AF3803" s="166" t="s">
        <v>10278</v>
      </c>
      <c r="AG3803" s="165" t="s">
        <v>24554</v>
      </c>
      <c r="AH3803" s="203" t="s">
        <v>1509</v>
      </c>
      <c r="AI3803" s="186">
        <v>1.48</v>
      </c>
      <c r="AJ3803" s="184">
        <v>50</v>
      </c>
      <c r="AK3803" s="167">
        <f t="shared" si="548"/>
        <v>0.20273972602739726</v>
      </c>
      <c r="AL3803" s="167">
        <v>0</v>
      </c>
      <c r="AM3803" s="187">
        <f t="shared" si="545"/>
        <v>0.20273972602739726</v>
      </c>
      <c r="AN3803" s="167">
        <f t="shared" si="546"/>
        <v>0.20273972602739726</v>
      </c>
      <c r="AO3803" s="167">
        <v>0</v>
      </c>
      <c r="AP3803" s="167">
        <f t="shared" si="547"/>
        <v>0.20273972602739726</v>
      </c>
      <c r="AQ3803" s="167">
        <f t="shared" si="544"/>
        <v>6.0821917808219181</v>
      </c>
      <c r="AR3803" s="193" t="s">
        <v>231</v>
      </c>
      <c r="AS3803" s="194" t="s">
        <v>431</v>
      </c>
      <c r="AT3803" s="166" t="s">
        <v>325</v>
      </c>
      <c r="AU3803" s="166" t="s">
        <v>1509</v>
      </c>
      <c r="AV3803" s="679" t="s">
        <v>10281</v>
      </c>
      <c r="AW3803" s="166" t="s">
        <v>234</v>
      </c>
      <c r="AX3803" s="2254"/>
      <c r="AY3803" s="2254"/>
    </row>
    <row r="3804" spans="1:52" s="55" customFormat="1" ht="15.95" customHeight="1" x14ac:dyDescent="0.25">
      <c r="A3804" s="182">
        <v>1279</v>
      </c>
      <c r="B3804" s="166" t="s">
        <v>55</v>
      </c>
      <c r="C3804" s="170" t="s">
        <v>1509</v>
      </c>
      <c r="D3804" s="260" t="s">
        <v>24557</v>
      </c>
      <c r="E3804" s="198" t="s">
        <v>10283</v>
      </c>
      <c r="F3804" s="198" t="s">
        <v>10284</v>
      </c>
      <c r="G3804" s="166"/>
      <c r="H3804" s="198" t="s">
        <v>219</v>
      </c>
      <c r="I3804" s="166" t="s">
        <v>220</v>
      </c>
      <c r="J3804" s="198" t="s">
        <v>221</v>
      </c>
      <c r="K3804" s="198" t="s">
        <v>222</v>
      </c>
      <c r="L3804" s="198" t="s">
        <v>317</v>
      </c>
      <c r="M3804" s="198">
        <v>0</v>
      </c>
      <c r="N3804" s="199">
        <v>1.5</v>
      </c>
      <c r="O3804" s="199">
        <v>1.5</v>
      </c>
      <c r="P3804" s="199">
        <f>N3804*O3804</f>
        <v>2.25</v>
      </c>
      <c r="Q3804" s="1012">
        <v>1</v>
      </c>
      <c r="R3804" s="183"/>
      <c r="S3804" s="223">
        <v>0</v>
      </c>
      <c r="T3804" s="183"/>
      <c r="U3804" s="223">
        <v>0</v>
      </c>
      <c r="V3804" s="183"/>
      <c r="W3804" s="183"/>
      <c r="X3804" s="183"/>
      <c r="Y3804" s="166" t="s">
        <v>1509</v>
      </c>
      <c r="Z3804" s="166" t="s">
        <v>10285</v>
      </c>
      <c r="AA3804" s="203" t="s">
        <v>24555</v>
      </c>
      <c r="AB3804" s="166" t="s">
        <v>24556</v>
      </c>
      <c r="AC3804" s="166" t="s">
        <v>10287</v>
      </c>
      <c r="AD3804" s="166" t="s">
        <v>25275</v>
      </c>
      <c r="AE3804" s="166" t="s">
        <v>5438</v>
      </c>
      <c r="AF3804" s="166" t="s">
        <v>10285</v>
      </c>
      <c r="AG3804" s="165" t="s">
        <v>24555</v>
      </c>
      <c r="AH3804" s="203" t="s">
        <v>1509</v>
      </c>
      <c r="AI3804" s="186">
        <v>1.48</v>
      </c>
      <c r="AJ3804" s="184">
        <v>31</v>
      </c>
      <c r="AK3804" s="167">
        <f t="shared" si="548"/>
        <v>0.12569863013698632</v>
      </c>
      <c r="AL3804" s="167">
        <v>0</v>
      </c>
      <c r="AM3804" s="187">
        <f t="shared" si="545"/>
        <v>0.12569863013698632</v>
      </c>
      <c r="AN3804" s="167">
        <f t="shared" si="546"/>
        <v>0.12569863013698632</v>
      </c>
      <c r="AO3804" s="167">
        <v>0</v>
      </c>
      <c r="AP3804" s="167">
        <f t="shared" si="547"/>
        <v>0.12569863013698632</v>
      </c>
      <c r="AQ3804" s="167">
        <f t="shared" si="544"/>
        <v>3.7709589041095897</v>
      </c>
      <c r="AR3804" s="193" t="s">
        <v>231</v>
      </c>
      <c r="AS3804" s="194"/>
      <c r="AT3804" s="166" t="s">
        <v>325</v>
      </c>
      <c r="AU3804" s="166" t="s">
        <v>1509</v>
      </c>
      <c r="AV3804" s="933" t="s">
        <v>10288</v>
      </c>
      <c r="AW3804" s="166" t="s">
        <v>234</v>
      </c>
      <c r="AX3804" s="2254"/>
      <c r="AY3804" s="2254"/>
    </row>
    <row r="3805" spans="1:52" s="55" customFormat="1" ht="15.95" customHeight="1" x14ac:dyDescent="0.25">
      <c r="A3805" s="182">
        <v>1280</v>
      </c>
      <c r="B3805" s="166" t="s">
        <v>55</v>
      </c>
      <c r="C3805" s="170" t="s">
        <v>1509</v>
      </c>
      <c r="D3805" s="194" t="s">
        <v>24558</v>
      </c>
      <c r="E3805" s="198" t="s">
        <v>10290</v>
      </c>
      <c r="F3805" s="198" t="s">
        <v>10291</v>
      </c>
      <c r="G3805" s="166"/>
      <c r="H3805" s="198" t="s">
        <v>219</v>
      </c>
      <c r="I3805" s="166" t="s">
        <v>484</v>
      </c>
      <c r="J3805" s="198" t="s">
        <v>221</v>
      </c>
      <c r="K3805" s="198" t="s">
        <v>222</v>
      </c>
      <c r="L3805" s="198" t="s">
        <v>317</v>
      </c>
      <c r="M3805" s="198">
        <v>0</v>
      </c>
      <c r="N3805" s="199">
        <v>3</v>
      </c>
      <c r="O3805" s="199">
        <v>2</v>
      </c>
      <c r="P3805" s="199">
        <v>6</v>
      </c>
      <c r="Q3805" s="1012">
        <v>1</v>
      </c>
      <c r="R3805" s="183"/>
      <c r="S3805" s="223">
        <v>0</v>
      </c>
      <c r="T3805" s="183"/>
      <c r="U3805" s="223">
        <v>0</v>
      </c>
      <c r="V3805" s="183"/>
      <c r="W3805" s="183"/>
      <c r="X3805" s="183"/>
      <c r="Y3805" s="166" t="s">
        <v>318</v>
      </c>
      <c r="Z3805" s="166" t="s">
        <v>10292</v>
      </c>
      <c r="AA3805" s="203" t="s">
        <v>24559</v>
      </c>
      <c r="AB3805" s="166" t="s">
        <v>8060</v>
      </c>
      <c r="AC3805" s="166" t="s">
        <v>10293</v>
      </c>
      <c r="AD3805" s="673" t="s">
        <v>10294</v>
      </c>
      <c r="AE3805" s="166" t="s">
        <v>24560</v>
      </c>
      <c r="AF3805" s="166" t="s">
        <v>10292</v>
      </c>
      <c r="AG3805" s="165" t="s">
        <v>24559</v>
      </c>
      <c r="AH3805" s="203" t="s">
        <v>1509</v>
      </c>
      <c r="AI3805" s="186">
        <v>1.48</v>
      </c>
      <c r="AJ3805" s="184">
        <v>61</v>
      </c>
      <c r="AK3805" s="167">
        <f t="shared" si="548"/>
        <v>0.24734246575342467</v>
      </c>
      <c r="AL3805" s="167">
        <v>0</v>
      </c>
      <c r="AM3805" s="187">
        <f t="shared" si="545"/>
        <v>0.24734246575342467</v>
      </c>
      <c r="AN3805" s="167">
        <f t="shared" si="546"/>
        <v>0.24734246575342467</v>
      </c>
      <c r="AO3805" s="167">
        <v>0</v>
      </c>
      <c r="AP3805" s="167">
        <f t="shared" si="547"/>
        <v>0.24734246575342467</v>
      </c>
      <c r="AQ3805" s="167">
        <f t="shared" si="544"/>
        <v>7.4202739726027396</v>
      </c>
      <c r="AR3805" s="193" t="s">
        <v>231</v>
      </c>
      <c r="AS3805" s="194" t="s">
        <v>114</v>
      </c>
      <c r="AT3805" s="166" t="s">
        <v>325</v>
      </c>
      <c r="AU3805" s="166" t="s">
        <v>1509</v>
      </c>
      <c r="AV3805" s="679" t="s">
        <v>10295</v>
      </c>
      <c r="AW3805" s="166" t="s">
        <v>234</v>
      </c>
      <c r="AX3805" s="2254"/>
      <c r="AY3805" s="2254"/>
    </row>
    <row r="3806" spans="1:52" s="1395" customFormat="1" ht="15.95" customHeight="1" x14ac:dyDescent="0.25">
      <c r="A3806" s="353">
        <v>1281</v>
      </c>
      <c r="B3806" s="354" t="s">
        <v>55</v>
      </c>
      <c r="C3806" s="366" t="s">
        <v>1509</v>
      </c>
      <c r="D3806" s="363" t="s">
        <v>16768</v>
      </c>
      <c r="E3806" s="272" t="s">
        <v>20050</v>
      </c>
      <c r="F3806" s="272" t="s">
        <v>20051</v>
      </c>
      <c r="G3806" s="354" t="s">
        <v>221</v>
      </c>
      <c r="H3806" s="272" t="s">
        <v>219</v>
      </c>
      <c r="I3806" s="354" t="s">
        <v>220</v>
      </c>
      <c r="J3806" s="272" t="s">
        <v>221</v>
      </c>
      <c r="K3806" s="272" t="s">
        <v>222</v>
      </c>
      <c r="L3806" s="272" t="s">
        <v>221</v>
      </c>
      <c r="M3806" s="272" t="s">
        <v>879</v>
      </c>
      <c r="N3806" s="440">
        <v>5.8</v>
      </c>
      <c r="O3806" s="440">
        <v>3.3</v>
      </c>
      <c r="P3806" s="440">
        <f>O3806*N3806</f>
        <v>19.139999999999997</v>
      </c>
      <c r="Q3806" s="1010">
        <v>2</v>
      </c>
      <c r="R3806" s="357"/>
      <c r="S3806" s="505">
        <v>1</v>
      </c>
      <c r="T3806" s="357"/>
      <c r="U3806" s="505"/>
      <c r="V3806" s="357"/>
      <c r="W3806" s="357"/>
      <c r="X3806" s="357"/>
      <c r="Y3806" s="354" t="s">
        <v>1509</v>
      </c>
      <c r="Z3806" s="354" t="s">
        <v>10298</v>
      </c>
      <c r="AA3806" s="443" t="s">
        <v>24563</v>
      </c>
      <c r="AB3806" s="272" t="s">
        <v>6048</v>
      </c>
      <c r="AC3806" s="354" t="s">
        <v>20048</v>
      </c>
      <c r="AD3806" s="1152" t="s">
        <v>20049</v>
      </c>
      <c r="AE3806" s="354" t="s">
        <v>6048</v>
      </c>
      <c r="AF3806" s="354" t="s">
        <v>10298</v>
      </c>
      <c r="AG3806" s="358" t="s">
        <v>24563</v>
      </c>
      <c r="AH3806" s="443" t="s">
        <v>1509</v>
      </c>
      <c r="AI3806" s="360">
        <v>1.48</v>
      </c>
      <c r="AJ3806" s="503">
        <v>88</v>
      </c>
      <c r="AK3806" s="359">
        <f t="shared" si="548"/>
        <v>0.3568219178082192</v>
      </c>
      <c r="AL3806" s="359">
        <v>0</v>
      </c>
      <c r="AM3806" s="361">
        <f t="shared" si="545"/>
        <v>0.3568219178082192</v>
      </c>
      <c r="AN3806" s="359">
        <f t="shared" si="546"/>
        <v>0.3568219178082192</v>
      </c>
      <c r="AO3806" s="359">
        <v>0</v>
      </c>
      <c r="AP3806" s="359">
        <f t="shared" si="547"/>
        <v>0.3568219178082192</v>
      </c>
      <c r="AQ3806" s="359">
        <f>AP3806*30</f>
        <v>10.704657534246577</v>
      </c>
      <c r="AR3806" s="362" t="s">
        <v>231</v>
      </c>
      <c r="AS3806" s="363" t="s">
        <v>431</v>
      </c>
      <c r="AT3806" s="354" t="s">
        <v>325</v>
      </c>
      <c r="AU3806" s="354" t="s">
        <v>1509</v>
      </c>
      <c r="AV3806" s="923" t="s">
        <v>8135</v>
      </c>
      <c r="AW3806" s="354" t="s">
        <v>234</v>
      </c>
      <c r="AX3806" s="447" t="s">
        <v>20052</v>
      </c>
      <c r="AY3806" s="2252"/>
      <c r="AZ3806" s="447" t="s">
        <v>20053</v>
      </c>
    </row>
    <row r="3807" spans="1:52" s="55" customFormat="1" ht="15.95" customHeight="1" x14ac:dyDescent="0.25">
      <c r="A3807" s="182">
        <v>1282</v>
      </c>
      <c r="B3807" s="166" t="s">
        <v>55</v>
      </c>
      <c r="C3807" s="170" t="s">
        <v>1509</v>
      </c>
      <c r="D3807" s="194" t="s">
        <v>24561</v>
      </c>
      <c r="E3807" s="198" t="s">
        <v>10300</v>
      </c>
      <c r="F3807" s="198" t="s">
        <v>10301</v>
      </c>
      <c r="G3807" s="166"/>
      <c r="H3807" s="198" t="s">
        <v>219</v>
      </c>
      <c r="I3807" s="166" t="s">
        <v>220</v>
      </c>
      <c r="J3807" s="198" t="s">
        <v>317</v>
      </c>
      <c r="K3807" s="198">
        <v>0</v>
      </c>
      <c r="L3807" s="198" t="s">
        <v>317</v>
      </c>
      <c r="M3807" s="198">
        <v>0</v>
      </c>
      <c r="N3807" s="199">
        <v>3</v>
      </c>
      <c r="O3807" s="199">
        <v>2</v>
      </c>
      <c r="P3807" s="199">
        <v>6</v>
      </c>
      <c r="Q3807" s="1012">
        <v>1</v>
      </c>
      <c r="R3807" s="183"/>
      <c r="S3807" s="223">
        <v>0</v>
      </c>
      <c r="T3807" s="183"/>
      <c r="U3807" s="223">
        <v>1</v>
      </c>
      <c r="V3807" s="183"/>
      <c r="W3807" s="183"/>
      <c r="X3807" s="183"/>
      <c r="Y3807" s="166" t="s">
        <v>1509</v>
      </c>
      <c r="Z3807" s="166" t="s">
        <v>10302</v>
      </c>
      <c r="AA3807" s="203" t="s">
        <v>24562</v>
      </c>
      <c r="AB3807" s="198" t="s">
        <v>6048</v>
      </c>
      <c r="AC3807" s="166" t="s">
        <v>10303</v>
      </c>
      <c r="AD3807" s="166" t="s">
        <v>25276</v>
      </c>
      <c r="AE3807" s="166" t="s">
        <v>6048</v>
      </c>
      <c r="AF3807" s="166" t="s">
        <v>10302</v>
      </c>
      <c r="AG3807" s="165" t="s">
        <v>24562</v>
      </c>
      <c r="AH3807" s="203" t="s">
        <v>1509</v>
      </c>
      <c r="AI3807" s="186">
        <v>1.48</v>
      </c>
      <c r="AJ3807" s="184">
        <v>77</v>
      </c>
      <c r="AK3807" s="167">
        <f t="shared" si="548"/>
        <v>0.31221917808219174</v>
      </c>
      <c r="AL3807" s="167">
        <v>0</v>
      </c>
      <c r="AM3807" s="187">
        <f t="shared" si="545"/>
        <v>0.31221917808219174</v>
      </c>
      <c r="AN3807" s="167">
        <f t="shared" si="546"/>
        <v>0.31221917808219174</v>
      </c>
      <c r="AO3807" s="167">
        <v>0</v>
      </c>
      <c r="AP3807" s="167">
        <f t="shared" si="547"/>
        <v>0.31221917808219174</v>
      </c>
      <c r="AQ3807" s="167">
        <f t="shared" si="544"/>
        <v>9.3665753424657527</v>
      </c>
      <c r="AR3807" s="193" t="s">
        <v>231</v>
      </c>
      <c r="AS3807" s="194"/>
      <c r="AT3807" s="166" t="s">
        <v>325</v>
      </c>
      <c r="AU3807" s="166" t="s">
        <v>1509</v>
      </c>
      <c r="AV3807" s="679" t="s">
        <v>10304</v>
      </c>
      <c r="AW3807" s="166" t="s">
        <v>234</v>
      </c>
      <c r="AX3807" s="2254"/>
      <c r="AY3807" s="2254"/>
    </row>
    <row r="3808" spans="1:52" s="55" customFormat="1" ht="15.95" customHeight="1" x14ac:dyDescent="0.25">
      <c r="A3808" s="182">
        <v>1283</v>
      </c>
      <c r="B3808" s="166" t="s">
        <v>55</v>
      </c>
      <c r="C3808" s="170" t="s">
        <v>1509</v>
      </c>
      <c r="D3808" s="194" t="s">
        <v>19489</v>
      </c>
      <c r="E3808" s="198" t="s">
        <v>10306</v>
      </c>
      <c r="F3808" s="198" t="s">
        <v>10307</v>
      </c>
      <c r="G3808" s="166"/>
      <c r="H3808" s="166" t="s">
        <v>219</v>
      </c>
      <c r="I3808" s="166" t="s">
        <v>220</v>
      </c>
      <c r="J3808" s="166" t="s">
        <v>221</v>
      </c>
      <c r="K3808" s="198" t="s">
        <v>222</v>
      </c>
      <c r="L3808" s="198" t="s">
        <v>221</v>
      </c>
      <c r="M3808" s="198" t="s">
        <v>879</v>
      </c>
      <c r="N3808" s="199">
        <v>8</v>
      </c>
      <c r="O3808" s="199">
        <v>6</v>
      </c>
      <c r="P3808" s="199">
        <v>48</v>
      </c>
      <c r="Q3808" s="1012">
        <v>4</v>
      </c>
      <c r="R3808" s="183"/>
      <c r="S3808" s="223">
        <v>0</v>
      </c>
      <c r="T3808" s="183"/>
      <c r="U3808" s="223">
        <v>0</v>
      </c>
      <c r="V3808" s="183"/>
      <c r="W3808" s="183"/>
      <c r="X3808" s="183"/>
      <c r="Y3808" s="166" t="s">
        <v>1509</v>
      </c>
      <c r="Z3808" s="166" t="s">
        <v>10308</v>
      </c>
      <c r="AA3808" s="203">
        <v>1035005900841</v>
      </c>
      <c r="AB3808" s="198" t="s">
        <v>6048</v>
      </c>
      <c r="AC3808" s="166" t="s">
        <v>10309</v>
      </c>
      <c r="AD3808" s="166" t="s">
        <v>10310</v>
      </c>
      <c r="AE3808" s="166" t="s">
        <v>6048</v>
      </c>
      <c r="AF3808" s="166" t="s">
        <v>10308</v>
      </c>
      <c r="AG3808" s="165">
        <v>1035005900841</v>
      </c>
      <c r="AH3808" s="203" t="s">
        <v>1509</v>
      </c>
      <c r="AI3808" s="186">
        <v>1.48</v>
      </c>
      <c r="AJ3808" s="184">
        <v>198</v>
      </c>
      <c r="AK3808" s="167">
        <f t="shared" si="548"/>
        <v>0.80284931506849322</v>
      </c>
      <c r="AL3808" s="167">
        <v>0</v>
      </c>
      <c r="AM3808" s="187">
        <f t="shared" si="545"/>
        <v>0.80284931506849322</v>
      </c>
      <c r="AN3808" s="167">
        <f t="shared" si="546"/>
        <v>0.80284931506849322</v>
      </c>
      <c r="AO3808" s="167">
        <v>0</v>
      </c>
      <c r="AP3808" s="167">
        <f t="shared" si="547"/>
        <v>0.80284931506849322</v>
      </c>
      <c r="AQ3808" s="167">
        <f t="shared" si="544"/>
        <v>24.085479452054798</v>
      </c>
      <c r="AR3808" s="193" t="s">
        <v>231</v>
      </c>
      <c r="AS3808" s="194" t="s">
        <v>431</v>
      </c>
      <c r="AT3808" s="166" t="s">
        <v>325</v>
      </c>
      <c r="AU3808" s="166" t="s">
        <v>1509</v>
      </c>
      <c r="AV3808" s="679" t="s">
        <v>10311</v>
      </c>
      <c r="AW3808" s="166" t="s">
        <v>234</v>
      </c>
      <c r="AX3808" s="2254"/>
      <c r="AY3808" s="2254"/>
    </row>
    <row r="3809" spans="1:52" s="55" customFormat="1" ht="15.95" customHeight="1" x14ac:dyDescent="0.25">
      <c r="A3809" s="353">
        <v>1284</v>
      </c>
      <c r="B3809" s="354" t="s">
        <v>55</v>
      </c>
      <c r="C3809" s="366" t="s">
        <v>1509</v>
      </c>
      <c r="D3809" s="363" t="s">
        <v>18082</v>
      </c>
      <c r="E3809" s="272" t="s">
        <v>18083</v>
      </c>
      <c r="F3809" s="272" t="s">
        <v>18084</v>
      </c>
      <c r="G3809" s="354" t="s">
        <v>221</v>
      </c>
      <c r="H3809" s="272" t="s">
        <v>219</v>
      </c>
      <c r="I3809" s="354" t="s">
        <v>316</v>
      </c>
      <c r="J3809" s="272" t="s">
        <v>221</v>
      </c>
      <c r="K3809" s="272" t="s">
        <v>222</v>
      </c>
      <c r="L3809" s="272" t="s">
        <v>221</v>
      </c>
      <c r="M3809" s="272" t="s">
        <v>222</v>
      </c>
      <c r="N3809" s="440">
        <v>4.2</v>
      </c>
      <c r="O3809" s="440">
        <v>2.25</v>
      </c>
      <c r="P3809" s="440">
        <f>O3809*N3809</f>
        <v>9.4500000000000011</v>
      </c>
      <c r="Q3809" s="1010">
        <v>2</v>
      </c>
      <c r="R3809" s="357"/>
      <c r="S3809" s="505">
        <v>0</v>
      </c>
      <c r="T3809" s="357"/>
      <c r="U3809" s="505">
        <v>0</v>
      </c>
      <c r="V3809" s="357"/>
      <c r="W3809" s="357"/>
      <c r="X3809" s="357"/>
      <c r="Y3809" s="354" t="s">
        <v>8033</v>
      </c>
      <c r="Z3809" s="354" t="s">
        <v>18085</v>
      </c>
      <c r="AA3809" s="443" t="s">
        <v>24564</v>
      </c>
      <c r="AB3809" s="272" t="s">
        <v>6048</v>
      </c>
      <c r="AC3809" s="354" t="s">
        <v>18086</v>
      </c>
      <c r="AD3809" s="1150" t="s">
        <v>18087</v>
      </c>
      <c r="AE3809" s="354" t="s">
        <v>6048</v>
      </c>
      <c r="AF3809" s="354" t="s">
        <v>18085</v>
      </c>
      <c r="AG3809" s="443" t="s">
        <v>24564</v>
      </c>
      <c r="AH3809" s="443" t="s">
        <v>1509</v>
      </c>
      <c r="AI3809" s="360">
        <v>1.48</v>
      </c>
      <c r="AJ3809" s="503">
        <v>75</v>
      </c>
      <c r="AK3809" s="359">
        <f t="shared" si="548"/>
        <v>0.30410958904109592</v>
      </c>
      <c r="AL3809" s="359">
        <v>0</v>
      </c>
      <c r="AM3809" s="361">
        <f t="shared" si="545"/>
        <v>0.30410958904109592</v>
      </c>
      <c r="AN3809" s="359">
        <f t="shared" si="546"/>
        <v>0.30410958904109592</v>
      </c>
      <c r="AO3809" s="359">
        <v>0</v>
      </c>
      <c r="AP3809" s="359">
        <f t="shared" si="547"/>
        <v>0.30410958904109592</v>
      </c>
      <c r="AQ3809" s="359">
        <f>AP3809*30</f>
        <v>9.1232876712328768</v>
      </c>
      <c r="AR3809" s="362" t="s">
        <v>231</v>
      </c>
      <c r="AS3809" s="363" t="s">
        <v>431</v>
      </c>
      <c r="AT3809" s="354" t="s">
        <v>325</v>
      </c>
      <c r="AU3809" s="354" t="s">
        <v>1509</v>
      </c>
      <c r="AV3809" s="923" t="s">
        <v>10317</v>
      </c>
      <c r="AW3809" s="354" t="s">
        <v>234</v>
      </c>
      <c r="AX3809" s="447" t="s">
        <v>20453</v>
      </c>
      <c r="AY3809" s="2254"/>
      <c r="AZ3809" s="447" t="s">
        <v>20454</v>
      </c>
    </row>
    <row r="3810" spans="1:52" s="1395" customFormat="1" ht="15.95" customHeight="1" x14ac:dyDescent="0.25">
      <c r="A3810" s="353">
        <v>1285</v>
      </c>
      <c r="B3810" s="354" t="s">
        <v>55</v>
      </c>
      <c r="C3810" s="366" t="s">
        <v>1509</v>
      </c>
      <c r="D3810" s="363" t="s">
        <v>20012</v>
      </c>
      <c r="E3810" s="272" t="s">
        <v>20007</v>
      </c>
      <c r="F3810" s="272" t="s">
        <v>20008</v>
      </c>
      <c r="G3810" s="354" t="s">
        <v>221</v>
      </c>
      <c r="H3810" s="272" t="s">
        <v>219</v>
      </c>
      <c r="I3810" s="354" t="s">
        <v>220</v>
      </c>
      <c r="J3810" s="272" t="s">
        <v>221</v>
      </c>
      <c r="K3810" s="272" t="s">
        <v>222</v>
      </c>
      <c r="L3810" s="272" t="s">
        <v>221</v>
      </c>
      <c r="M3810" s="272" t="s">
        <v>879</v>
      </c>
      <c r="N3810" s="440">
        <v>3.5</v>
      </c>
      <c r="O3810" s="440">
        <v>2</v>
      </c>
      <c r="P3810" s="440">
        <f>O3810*N3810</f>
        <v>7</v>
      </c>
      <c r="Q3810" s="1010">
        <v>1</v>
      </c>
      <c r="R3810" s="357"/>
      <c r="S3810" s="505">
        <v>0</v>
      </c>
      <c r="T3810" s="357"/>
      <c r="U3810" s="505">
        <v>0</v>
      </c>
      <c r="V3810" s="357"/>
      <c r="W3810" s="357"/>
      <c r="X3810" s="357"/>
      <c r="Y3810" s="354" t="s">
        <v>318</v>
      </c>
      <c r="Z3810" s="354" t="s">
        <v>20009</v>
      </c>
      <c r="AA3810" s="443" t="s">
        <v>24565</v>
      </c>
      <c r="AB3810" s="272" t="s">
        <v>6048</v>
      </c>
      <c r="AC3810" s="354" t="s">
        <v>10322</v>
      </c>
      <c r="AD3810" s="1152" t="s">
        <v>10323</v>
      </c>
      <c r="AE3810" s="272" t="s">
        <v>6048</v>
      </c>
      <c r="AF3810" s="354" t="s">
        <v>20009</v>
      </c>
      <c r="AG3810" s="358" t="s">
        <v>24565</v>
      </c>
      <c r="AH3810" s="443" t="s">
        <v>1509</v>
      </c>
      <c r="AI3810" s="360">
        <v>1.48</v>
      </c>
      <c r="AJ3810" s="503">
        <v>50</v>
      </c>
      <c r="AK3810" s="359">
        <f t="shared" si="548"/>
        <v>0.20273972602739726</v>
      </c>
      <c r="AL3810" s="359">
        <v>0</v>
      </c>
      <c r="AM3810" s="361">
        <f t="shared" si="545"/>
        <v>0.20273972602739726</v>
      </c>
      <c r="AN3810" s="359">
        <f t="shared" si="546"/>
        <v>0.20273972602739726</v>
      </c>
      <c r="AO3810" s="359">
        <v>0</v>
      </c>
      <c r="AP3810" s="359">
        <f t="shared" si="547"/>
        <v>0.20273972602739726</v>
      </c>
      <c r="AQ3810" s="359">
        <f>AP3810*30</f>
        <v>6.0821917808219181</v>
      </c>
      <c r="AR3810" s="362" t="s">
        <v>231</v>
      </c>
      <c r="AS3810" s="363" t="s">
        <v>114</v>
      </c>
      <c r="AT3810" s="354" t="s">
        <v>325</v>
      </c>
      <c r="AU3810" s="354" t="s">
        <v>1509</v>
      </c>
      <c r="AV3810" s="923" t="s">
        <v>10324</v>
      </c>
      <c r="AW3810" s="354" t="s">
        <v>234</v>
      </c>
      <c r="AX3810" s="447" t="s">
        <v>20010</v>
      </c>
      <c r="AY3810" s="2252"/>
      <c r="AZ3810" s="447" t="s">
        <v>20011</v>
      </c>
    </row>
    <row r="3811" spans="1:52" s="55" customFormat="1" ht="15.95" customHeight="1" x14ac:dyDescent="0.25">
      <c r="A3811" s="182">
        <v>1286</v>
      </c>
      <c r="B3811" s="166" t="s">
        <v>55</v>
      </c>
      <c r="C3811" s="170" t="s">
        <v>1509</v>
      </c>
      <c r="D3811" s="260" t="s">
        <v>24585</v>
      </c>
      <c r="E3811" s="198" t="s">
        <v>10326</v>
      </c>
      <c r="F3811" s="198" t="s">
        <v>10327</v>
      </c>
      <c r="G3811" s="166"/>
      <c r="H3811" s="198" t="s">
        <v>219</v>
      </c>
      <c r="I3811" s="166" t="s">
        <v>220</v>
      </c>
      <c r="J3811" s="198" t="s">
        <v>221</v>
      </c>
      <c r="K3811" s="198" t="s">
        <v>222</v>
      </c>
      <c r="L3811" s="198" t="s">
        <v>317</v>
      </c>
      <c r="M3811" s="198">
        <v>0</v>
      </c>
      <c r="N3811" s="199">
        <v>4</v>
      </c>
      <c r="O3811" s="199">
        <v>3</v>
      </c>
      <c r="P3811" s="199">
        <v>12</v>
      </c>
      <c r="Q3811" s="1012">
        <v>4</v>
      </c>
      <c r="R3811" s="183"/>
      <c r="S3811" s="223">
        <v>0</v>
      </c>
      <c r="T3811" s="183"/>
      <c r="U3811" s="223">
        <v>0</v>
      </c>
      <c r="V3811" s="183"/>
      <c r="W3811" s="183"/>
      <c r="X3811" s="183"/>
      <c r="Y3811" s="166" t="s">
        <v>1509</v>
      </c>
      <c r="Z3811" s="166" t="s">
        <v>10328</v>
      </c>
      <c r="AA3811" s="203" t="s">
        <v>24587</v>
      </c>
      <c r="AB3811" s="198" t="s">
        <v>24586</v>
      </c>
      <c r="AC3811" s="166" t="s">
        <v>10330</v>
      </c>
      <c r="AD3811" s="166" t="s">
        <v>10331</v>
      </c>
      <c r="AE3811" s="198" t="s">
        <v>10329</v>
      </c>
      <c r="AF3811" s="166" t="s">
        <v>10328</v>
      </c>
      <c r="AG3811" s="165" t="s">
        <v>24587</v>
      </c>
      <c r="AH3811" s="203" t="s">
        <v>1509</v>
      </c>
      <c r="AI3811" s="186">
        <v>1.48</v>
      </c>
      <c r="AJ3811" s="184">
        <v>125</v>
      </c>
      <c r="AK3811" s="167">
        <f t="shared" si="548"/>
        <v>0.50684931506849318</v>
      </c>
      <c r="AL3811" s="167">
        <v>0</v>
      </c>
      <c r="AM3811" s="187">
        <f t="shared" si="545"/>
        <v>0.50684931506849318</v>
      </c>
      <c r="AN3811" s="167">
        <f t="shared" si="546"/>
        <v>0.50684931506849318</v>
      </c>
      <c r="AO3811" s="167">
        <v>0</v>
      </c>
      <c r="AP3811" s="167">
        <f t="shared" si="547"/>
        <v>0.50684931506849318</v>
      </c>
      <c r="AQ3811" s="167">
        <f t="shared" si="544"/>
        <v>15.205479452054796</v>
      </c>
      <c r="AR3811" s="193" t="s">
        <v>231</v>
      </c>
      <c r="AS3811" s="194"/>
      <c r="AT3811" s="166" t="s">
        <v>325</v>
      </c>
      <c r="AU3811" s="166" t="s">
        <v>1509</v>
      </c>
      <c r="AV3811" s="933" t="s">
        <v>10332</v>
      </c>
      <c r="AW3811" s="166" t="s">
        <v>234</v>
      </c>
      <c r="AX3811" s="2254"/>
      <c r="AY3811" s="2254"/>
    </row>
    <row r="3812" spans="1:52" s="55" customFormat="1" ht="15.95" customHeight="1" x14ac:dyDescent="0.25">
      <c r="A3812" s="182">
        <v>1287</v>
      </c>
      <c r="B3812" s="166" t="s">
        <v>55</v>
      </c>
      <c r="C3812" s="170" t="s">
        <v>1509</v>
      </c>
      <c r="D3812" s="194" t="s">
        <v>24568</v>
      </c>
      <c r="E3812" s="198" t="s">
        <v>10334</v>
      </c>
      <c r="F3812" s="198" t="s">
        <v>10335</v>
      </c>
      <c r="G3812" s="166"/>
      <c r="H3812" s="198" t="s">
        <v>219</v>
      </c>
      <c r="I3812" s="166" t="s">
        <v>220</v>
      </c>
      <c r="J3812" s="198" t="s">
        <v>221</v>
      </c>
      <c r="K3812" s="198" t="s">
        <v>222</v>
      </c>
      <c r="L3812" s="198" t="s">
        <v>317</v>
      </c>
      <c r="M3812" s="198">
        <v>0</v>
      </c>
      <c r="N3812" s="199">
        <v>2</v>
      </c>
      <c r="O3812" s="199">
        <v>3</v>
      </c>
      <c r="P3812" s="199">
        <v>6</v>
      </c>
      <c r="Q3812" s="1012">
        <v>4</v>
      </c>
      <c r="R3812" s="183"/>
      <c r="S3812" s="223">
        <v>0</v>
      </c>
      <c r="T3812" s="183"/>
      <c r="U3812" s="223">
        <v>0</v>
      </c>
      <c r="V3812" s="183"/>
      <c r="W3812" s="183"/>
      <c r="X3812" s="183"/>
      <c r="Y3812" s="166" t="s">
        <v>1509</v>
      </c>
      <c r="Z3812" s="166" t="s">
        <v>24567</v>
      </c>
      <c r="AA3812" s="203" t="s">
        <v>24566</v>
      </c>
      <c r="AB3812" s="166" t="s">
        <v>10337</v>
      </c>
      <c r="AC3812" s="166" t="s">
        <v>10338</v>
      </c>
      <c r="AD3812" s="673" t="s">
        <v>10339</v>
      </c>
      <c r="AE3812" s="198" t="s">
        <v>5476</v>
      </c>
      <c r="AF3812" s="166" t="s">
        <v>10336</v>
      </c>
      <c r="AG3812" s="165" t="s">
        <v>24566</v>
      </c>
      <c r="AH3812" s="203" t="s">
        <v>1509</v>
      </c>
      <c r="AI3812" s="186">
        <v>1.48</v>
      </c>
      <c r="AJ3812" s="184">
        <v>123</v>
      </c>
      <c r="AK3812" s="167">
        <f t="shared" si="548"/>
        <v>0.49873972602739725</v>
      </c>
      <c r="AL3812" s="167">
        <v>0</v>
      </c>
      <c r="AM3812" s="187">
        <f t="shared" si="545"/>
        <v>0.49873972602739725</v>
      </c>
      <c r="AN3812" s="167">
        <f t="shared" si="546"/>
        <v>0.49873972602739725</v>
      </c>
      <c r="AO3812" s="167">
        <v>0</v>
      </c>
      <c r="AP3812" s="167">
        <f t="shared" si="547"/>
        <v>0.49873972602739725</v>
      </c>
      <c r="AQ3812" s="167">
        <f t="shared" si="544"/>
        <v>14.962191780821918</v>
      </c>
      <c r="AR3812" s="193" t="s">
        <v>231</v>
      </c>
      <c r="AS3812" s="194" t="s">
        <v>431</v>
      </c>
      <c r="AT3812" s="166" t="s">
        <v>325</v>
      </c>
      <c r="AU3812" s="166" t="s">
        <v>1509</v>
      </c>
      <c r="AV3812" s="679" t="s">
        <v>10340</v>
      </c>
      <c r="AW3812" s="166" t="s">
        <v>234</v>
      </c>
      <c r="AX3812" s="2254"/>
      <c r="AY3812" s="2254"/>
    </row>
    <row r="3813" spans="1:52" s="55" customFormat="1" ht="15.95" customHeight="1" x14ac:dyDescent="0.25">
      <c r="A3813" s="182">
        <v>1288</v>
      </c>
      <c r="B3813" s="166" t="s">
        <v>55</v>
      </c>
      <c r="C3813" s="170" t="s">
        <v>1509</v>
      </c>
      <c r="D3813" s="194" t="s">
        <v>24569</v>
      </c>
      <c r="E3813" s="198" t="s">
        <v>10342</v>
      </c>
      <c r="F3813" s="198" t="s">
        <v>10343</v>
      </c>
      <c r="G3813" s="166"/>
      <c r="H3813" s="198" t="s">
        <v>219</v>
      </c>
      <c r="I3813" s="166" t="s">
        <v>220</v>
      </c>
      <c r="J3813" s="198" t="s">
        <v>221</v>
      </c>
      <c r="K3813" s="198" t="s">
        <v>222</v>
      </c>
      <c r="L3813" s="198" t="s">
        <v>317</v>
      </c>
      <c r="M3813" s="198">
        <v>0</v>
      </c>
      <c r="N3813" s="199">
        <v>8</v>
      </c>
      <c r="O3813" s="199">
        <v>2</v>
      </c>
      <c r="P3813" s="199">
        <v>16</v>
      </c>
      <c r="Q3813" s="1012">
        <v>2</v>
      </c>
      <c r="R3813" s="183"/>
      <c r="S3813" s="223">
        <v>0</v>
      </c>
      <c r="T3813" s="183"/>
      <c r="U3813" s="223">
        <v>0</v>
      </c>
      <c r="V3813" s="183"/>
      <c r="W3813" s="183"/>
      <c r="X3813" s="183"/>
      <c r="Y3813" s="166" t="s">
        <v>1509</v>
      </c>
      <c r="Z3813" s="166" t="s">
        <v>10344</v>
      </c>
      <c r="AA3813" s="203" t="s">
        <v>24571</v>
      </c>
      <c r="AB3813" s="198" t="s">
        <v>24570</v>
      </c>
      <c r="AC3813" s="166" t="s">
        <v>10345</v>
      </c>
      <c r="AD3813" s="166" t="s">
        <v>10346</v>
      </c>
      <c r="AE3813" s="198" t="s">
        <v>24570</v>
      </c>
      <c r="AF3813" s="166" t="s">
        <v>10344</v>
      </c>
      <c r="AG3813" s="165" t="s">
        <v>24571</v>
      </c>
      <c r="AH3813" s="203" t="s">
        <v>1509</v>
      </c>
      <c r="AI3813" s="186">
        <v>1.48</v>
      </c>
      <c r="AJ3813" s="184">
        <v>45</v>
      </c>
      <c r="AK3813" s="167">
        <f t="shared" si="548"/>
        <v>0.18246575342465751</v>
      </c>
      <c r="AL3813" s="167">
        <v>0</v>
      </c>
      <c r="AM3813" s="187">
        <f t="shared" si="545"/>
        <v>0.18246575342465751</v>
      </c>
      <c r="AN3813" s="167">
        <f t="shared" si="546"/>
        <v>0.18246575342465751</v>
      </c>
      <c r="AO3813" s="167">
        <v>0</v>
      </c>
      <c r="AP3813" s="167">
        <f t="shared" si="547"/>
        <v>0.18246575342465751</v>
      </c>
      <c r="AQ3813" s="167">
        <f t="shared" si="544"/>
        <v>5.4739726027397255</v>
      </c>
      <c r="AR3813" s="193" t="s">
        <v>231</v>
      </c>
      <c r="AS3813" s="194"/>
      <c r="AT3813" s="166" t="s">
        <v>325</v>
      </c>
      <c r="AU3813" s="166" t="s">
        <v>1509</v>
      </c>
      <c r="AV3813" s="679" t="s">
        <v>10347</v>
      </c>
      <c r="AW3813" s="166" t="s">
        <v>234</v>
      </c>
      <c r="AX3813" s="2254"/>
      <c r="AY3813" s="2254"/>
    </row>
    <row r="3814" spans="1:52" s="1395" customFormat="1" ht="15.95" customHeight="1" x14ac:dyDescent="0.2">
      <c r="A3814" s="353">
        <v>1289</v>
      </c>
      <c r="B3814" s="354" t="s">
        <v>55</v>
      </c>
      <c r="C3814" s="366" t="s">
        <v>1509</v>
      </c>
      <c r="D3814" s="363" t="s">
        <v>23913</v>
      </c>
      <c r="E3814" s="272" t="s">
        <v>23914</v>
      </c>
      <c r="F3814" s="272" t="s">
        <v>23915</v>
      </c>
      <c r="G3814" s="354" t="s">
        <v>23526</v>
      </c>
      <c r="H3814" s="272" t="s">
        <v>219</v>
      </c>
      <c r="I3814" s="354" t="s">
        <v>220</v>
      </c>
      <c r="J3814" s="272" t="s">
        <v>221</v>
      </c>
      <c r="K3814" s="272" t="s">
        <v>222</v>
      </c>
      <c r="L3814" s="354" t="s">
        <v>221</v>
      </c>
      <c r="M3814" s="354" t="s">
        <v>7181</v>
      </c>
      <c r="N3814" s="440">
        <v>11</v>
      </c>
      <c r="O3814" s="440">
        <v>4.2</v>
      </c>
      <c r="P3814" s="440">
        <f>O3814*N3814</f>
        <v>46.2</v>
      </c>
      <c r="Q3814" s="1010">
        <v>2</v>
      </c>
      <c r="R3814" s="357"/>
      <c r="S3814" s="505">
        <v>0</v>
      </c>
      <c r="T3814" s="357"/>
      <c r="U3814" s="505">
        <v>1</v>
      </c>
      <c r="V3814" s="357"/>
      <c r="W3814" s="357"/>
      <c r="X3814" s="357"/>
      <c r="Y3814" s="354" t="s">
        <v>1509</v>
      </c>
      <c r="Z3814" s="354" t="s">
        <v>8437</v>
      </c>
      <c r="AA3814" s="443" t="s">
        <v>23916</v>
      </c>
      <c r="AB3814" s="272" t="s">
        <v>24572</v>
      </c>
      <c r="AC3814" s="354" t="s">
        <v>23917</v>
      </c>
      <c r="AD3814" s="925" t="s">
        <v>23918</v>
      </c>
      <c r="AE3814" s="272" t="s">
        <v>5476</v>
      </c>
      <c r="AF3814" s="354" t="s">
        <v>8437</v>
      </c>
      <c r="AG3814" s="443" t="s">
        <v>23916</v>
      </c>
      <c r="AH3814" s="443" t="s">
        <v>1509</v>
      </c>
      <c r="AI3814" s="360">
        <v>1.48</v>
      </c>
      <c r="AJ3814" s="503">
        <v>70</v>
      </c>
      <c r="AK3814" s="359">
        <f>AJ3814*AI3814/365</f>
        <v>0.28383561643835614</v>
      </c>
      <c r="AL3814" s="359">
        <v>0</v>
      </c>
      <c r="AM3814" s="361">
        <f t="shared" si="545"/>
        <v>0.28383561643835614</v>
      </c>
      <c r="AN3814" s="359">
        <f t="shared" si="546"/>
        <v>0.28383561643835614</v>
      </c>
      <c r="AO3814" s="359">
        <v>0</v>
      </c>
      <c r="AP3814" s="359">
        <f t="shared" si="547"/>
        <v>0.28383561643835614</v>
      </c>
      <c r="AQ3814" s="359">
        <f>AP3814*30</f>
        <v>8.5150684931506841</v>
      </c>
      <c r="AR3814" s="362" t="s">
        <v>231</v>
      </c>
      <c r="AS3814" s="363" t="s">
        <v>431</v>
      </c>
      <c r="AT3814" s="354" t="s">
        <v>325</v>
      </c>
      <c r="AU3814" s="354" t="s">
        <v>1509</v>
      </c>
      <c r="AV3814" s="923" t="s">
        <v>10353</v>
      </c>
      <c r="AW3814" s="354" t="s">
        <v>234</v>
      </c>
      <c r="AX3814" s="447" t="s">
        <v>23919</v>
      </c>
      <c r="AY3814" s="2252"/>
      <c r="AZ3814" s="447" t="s">
        <v>23920</v>
      </c>
    </row>
    <row r="3815" spans="1:52" s="55" customFormat="1" ht="15.95" customHeight="1" x14ac:dyDescent="0.25">
      <c r="A3815" s="182">
        <v>1290</v>
      </c>
      <c r="B3815" s="166" t="s">
        <v>55</v>
      </c>
      <c r="C3815" s="170" t="s">
        <v>1509</v>
      </c>
      <c r="D3815" s="260" t="s">
        <v>24573</v>
      </c>
      <c r="E3815" s="198" t="s">
        <v>10355</v>
      </c>
      <c r="F3815" s="198" t="s">
        <v>10356</v>
      </c>
      <c r="G3815" s="166"/>
      <c r="H3815" s="198" t="s">
        <v>219</v>
      </c>
      <c r="I3815" s="166" t="s">
        <v>316</v>
      </c>
      <c r="J3815" s="198" t="s">
        <v>221</v>
      </c>
      <c r="K3815" s="198" t="s">
        <v>222</v>
      </c>
      <c r="L3815" s="198" t="s">
        <v>317</v>
      </c>
      <c r="M3815" s="198">
        <v>0</v>
      </c>
      <c r="N3815" s="199">
        <v>8</v>
      </c>
      <c r="O3815" s="199">
        <v>2</v>
      </c>
      <c r="P3815" s="199">
        <v>16</v>
      </c>
      <c r="Q3815" s="1012">
        <v>4</v>
      </c>
      <c r="R3815" s="183"/>
      <c r="S3815" s="223">
        <v>0</v>
      </c>
      <c r="T3815" s="183"/>
      <c r="U3815" s="223">
        <v>0</v>
      </c>
      <c r="V3815" s="183"/>
      <c r="W3815" s="183"/>
      <c r="X3815" s="183"/>
      <c r="Y3815" s="166" t="s">
        <v>1509</v>
      </c>
      <c r="Z3815" s="166" t="s">
        <v>8147</v>
      </c>
      <c r="AA3815" s="203" t="s">
        <v>24575</v>
      </c>
      <c r="AB3815" s="198" t="s">
        <v>24574</v>
      </c>
      <c r="AC3815" s="166" t="s">
        <v>10358</v>
      </c>
      <c r="AD3815" s="673" t="s">
        <v>10359</v>
      </c>
      <c r="AE3815" s="198" t="s">
        <v>24574</v>
      </c>
      <c r="AF3815" s="166" t="s">
        <v>8147</v>
      </c>
      <c r="AG3815" s="165" t="s">
        <v>24575</v>
      </c>
      <c r="AH3815" s="203" t="s">
        <v>1509</v>
      </c>
      <c r="AI3815" s="186">
        <v>1.48</v>
      </c>
      <c r="AJ3815" s="184">
        <v>88</v>
      </c>
      <c r="AK3815" s="167">
        <f t="shared" si="548"/>
        <v>0.3568219178082192</v>
      </c>
      <c r="AL3815" s="167">
        <v>0</v>
      </c>
      <c r="AM3815" s="187">
        <f t="shared" si="545"/>
        <v>0.3568219178082192</v>
      </c>
      <c r="AN3815" s="167">
        <f t="shared" si="546"/>
        <v>0.3568219178082192</v>
      </c>
      <c r="AO3815" s="167">
        <v>0</v>
      </c>
      <c r="AP3815" s="167">
        <f t="shared" si="547"/>
        <v>0.3568219178082192</v>
      </c>
      <c r="AQ3815" s="167">
        <f t="shared" si="544"/>
        <v>10.704657534246577</v>
      </c>
      <c r="AR3815" s="193" t="s">
        <v>231</v>
      </c>
      <c r="AS3815" s="194"/>
      <c r="AT3815" s="166" t="s">
        <v>325</v>
      </c>
      <c r="AU3815" s="166" t="s">
        <v>1509</v>
      </c>
      <c r="AV3815" s="933" t="s">
        <v>10360</v>
      </c>
      <c r="AW3815" s="166" t="s">
        <v>234</v>
      </c>
      <c r="AX3815" s="2254"/>
      <c r="AY3815" s="2254"/>
    </row>
    <row r="3816" spans="1:52" s="55" customFormat="1" ht="15.95" customHeight="1" x14ac:dyDescent="0.25">
      <c r="A3816" s="182">
        <v>1291</v>
      </c>
      <c r="B3816" s="166" t="s">
        <v>55</v>
      </c>
      <c r="C3816" s="170" t="s">
        <v>1509</v>
      </c>
      <c r="D3816" s="194" t="s">
        <v>24576</v>
      </c>
      <c r="E3816" s="198" t="s">
        <v>10362</v>
      </c>
      <c r="F3816" s="198" t="s">
        <v>10363</v>
      </c>
      <c r="G3816" s="166"/>
      <c r="H3816" s="198" t="s">
        <v>219</v>
      </c>
      <c r="I3816" s="166" t="s">
        <v>220</v>
      </c>
      <c r="J3816" s="198" t="s">
        <v>221</v>
      </c>
      <c r="K3816" s="198" t="s">
        <v>222</v>
      </c>
      <c r="L3816" s="198" t="s">
        <v>317</v>
      </c>
      <c r="M3816" s="198">
        <v>0</v>
      </c>
      <c r="N3816" s="199">
        <v>8</v>
      </c>
      <c r="O3816" s="199">
        <v>2</v>
      </c>
      <c r="P3816" s="199">
        <v>16</v>
      </c>
      <c r="Q3816" s="1012">
        <v>3</v>
      </c>
      <c r="R3816" s="183"/>
      <c r="S3816" s="223">
        <v>0</v>
      </c>
      <c r="T3816" s="183"/>
      <c r="U3816" s="223">
        <v>0</v>
      </c>
      <c r="V3816" s="183"/>
      <c r="W3816" s="183"/>
      <c r="X3816" s="183"/>
      <c r="Y3816" s="166" t="s">
        <v>1509</v>
      </c>
      <c r="Z3816" s="166" t="s">
        <v>8621</v>
      </c>
      <c r="AA3816" s="203" t="s">
        <v>24578</v>
      </c>
      <c r="AB3816" s="198" t="s">
        <v>24577</v>
      </c>
      <c r="AC3816" s="166" t="s">
        <v>10364</v>
      </c>
      <c r="AD3816" s="673" t="s">
        <v>10365</v>
      </c>
      <c r="AE3816" s="198" t="s">
        <v>24577</v>
      </c>
      <c r="AF3816" s="166" t="s">
        <v>8621</v>
      </c>
      <c r="AG3816" s="165" t="s">
        <v>24578</v>
      </c>
      <c r="AH3816" s="203" t="s">
        <v>1509</v>
      </c>
      <c r="AI3816" s="186">
        <v>1.48</v>
      </c>
      <c r="AJ3816" s="184">
        <v>103</v>
      </c>
      <c r="AK3816" s="167">
        <f t="shared" si="548"/>
        <v>0.41764383561643836</v>
      </c>
      <c r="AL3816" s="167">
        <v>0</v>
      </c>
      <c r="AM3816" s="187">
        <f t="shared" si="545"/>
        <v>0.41764383561643836</v>
      </c>
      <c r="AN3816" s="167">
        <f t="shared" si="546"/>
        <v>0.41764383561643836</v>
      </c>
      <c r="AO3816" s="167">
        <v>0</v>
      </c>
      <c r="AP3816" s="167">
        <f t="shared" si="547"/>
        <v>0.41764383561643836</v>
      </c>
      <c r="AQ3816" s="167">
        <f t="shared" si="544"/>
        <v>12.529315068493151</v>
      </c>
      <c r="AR3816" s="193" t="s">
        <v>231</v>
      </c>
      <c r="AS3816" s="194"/>
      <c r="AT3816" s="166" t="s">
        <v>325</v>
      </c>
      <c r="AU3816" s="166" t="s">
        <v>1509</v>
      </c>
      <c r="AV3816" s="679" t="s">
        <v>10366</v>
      </c>
      <c r="AW3816" s="166" t="s">
        <v>234</v>
      </c>
      <c r="AX3816" s="2254"/>
      <c r="AY3816" s="2254"/>
    </row>
    <row r="3817" spans="1:52" s="1395" customFormat="1" ht="15.95" customHeight="1" x14ac:dyDescent="0.2">
      <c r="A3817" s="353">
        <v>1292</v>
      </c>
      <c r="B3817" s="354" t="s">
        <v>55</v>
      </c>
      <c r="C3817" s="366" t="s">
        <v>1509</v>
      </c>
      <c r="D3817" s="363" t="s">
        <v>20187</v>
      </c>
      <c r="E3817" s="272" t="s">
        <v>20188</v>
      </c>
      <c r="F3817" s="272" t="s">
        <v>20189</v>
      </c>
      <c r="G3817" s="354" t="s">
        <v>221</v>
      </c>
      <c r="H3817" s="272" t="s">
        <v>219</v>
      </c>
      <c r="I3817" s="354" t="s">
        <v>316</v>
      </c>
      <c r="J3817" s="272" t="s">
        <v>221</v>
      </c>
      <c r="K3817" s="272" t="s">
        <v>222</v>
      </c>
      <c r="L3817" s="272" t="s">
        <v>221</v>
      </c>
      <c r="M3817" s="272" t="s">
        <v>879</v>
      </c>
      <c r="N3817" s="440">
        <v>5.15</v>
      </c>
      <c r="O3817" s="440">
        <v>3.5</v>
      </c>
      <c r="P3817" s="440">
        <f>O3817*N3817</f>
        <v>18.025000000000002</v>
      </c>
      <c r="Q3817" s="1010">
        <v>2</v>
      </c>
      <c r="R3817" s="357"/>
      <c r="S3817" s="505">
        <v>0</v>
      </c>
      <c r="T3817" s="357"/>
      <c r="U3817" s="505">
        <v>0</v>
      </c>
      <c r="V3817" s="357"/>
      <c r="W3817" s="357"/>
      <c r="X3817" s="357"/>
      <c r="Y3817" s="354" t="s">
        <v>1509</v>
      </c>
      <c r="Z3817" s="354" t="s">
        <v>20190</v>
      </c>
      <c r="AA3817" s="443" t="s">
        <v>20191</v>
      </c>
      <c r="AB3817" s="272" t="s">
        <v>5476</v>
      </c>
      <c r="AC3817" s="354" t="s">
        <v>20193</v>
      </c>
      <c r="AD3817" s="1306" t="s">
        <v>20192</v>
      </c>
      <c r="AE3817" s="272" t="s">
        <v>5476</v>
      </c>
      <c r="AF3817" s="354" t="s">
        <v>10370</v>
      </c>
      <c r="AG3817" s="358">
        <v>1025003756909</v>
      </c>
      <c r="AH3817" s="443" t="s">
        <v>1509</v>
      </c>
      <c r="AI3817" s="360">
        <v>1.48</v>
      </c>
      <c r="AJ3817" s="503">
        <v>43</v>
      </c>
      <c r="AK3817" s="359">
        <f t="shared" si="548"/>
        <v>0.17435616438356163</v>
      </c>
      <c r="AL3817" s="359">
        <v>0</v>
      </c>
      <c r="AM3817" s="361">
        <f t="shared" si="545"/>
        <v>0.17435616438356163</v>
      </c>
      <c r="AN3817" s="359">
        <f t="shared" si="546"/>
        <v>0.17435616438356163</v>
      </c>
      <c r="AO3817" s="359">
        <v>0</v>
      </c>
      <c r="AP3817" s="359">
        <f t="shared" si="547"/>
        <v>0.17435616438356163</v>
      </c>
      <c r="AQ3817" s="359">
        <f t="shared" si="544"/>
        <v>5.2306849315068487</v>
      </c>
      <c r="AR3817" s="362" t="s">
        <v>231</v>
      </c>
      <c r="AS3817" s="363" t="s">
        <v>114</v>
      </c>
      <c r="AT3817" s="354" t="s">
        <v>325</v>
      </c>
      <c r="AU3817" s="354" t="s">
        <v>1509</v>
      </c>
      <c r="AV3817" s="923" t="s">
        <v>10373</v>
      </c>
      <c r="AW3817" s="354" t="s">
        <v>234</v>
      </c>
      <c r="AX3817" s="447" t="s">
        <v>20194</v>
      </c>
      <c r="AY3817" s="2252"/>
      <c r="AZ3817" s="447" t="s">
        <v>20195</v>
      </c>
    </row>
    <row r="3818" spans="1:52" s="1395" customFormat="1" ht="15.95" customHeight="1" x14ac:dyDescent="0.25">
      <c r="A3818" s="353">
        <v>1293</v>
      </c>
      <c r="B3818" s="354" t="s">
        <v>55</v>
      </c>
      <c r="C3818" s="366" t="s">
        <v>1509</v>
      </c>
      <c r="D3818" s="363" t="s">
        <v>25103</v>
      </c>
      <c r="E3818" s="272" t="s">
        <v>25104</v>
      </c>
      <c r="F3818" s="272" t="s">
        <v>25105</v>
      </c>
      <c r="G3818" s="354" t="s">
        <v>221</v>
      </c>
      <c r="H3818" s="272" t="s">
        <v>219</v>
      </c>
      <c r="I3818" s="354" t="s">
        <v>25106</v>
      </c>
      <c r="J3818" s="272" t="s">
        <v>221</v>
      </c>
      <c r="K3818" s="272" t="s">
        <v>222</v>
      </c>
      <c r="L3818" s="272" t="s">
        <v>221</v>
      </c>
      <c r="M3818" s="272" t="s">
        <v>879</v>
      </c>
      <c r="N3818" s="440">
        <v>3.1</v>
      </c>
      <c r="O3818" s="440">
        <v>2.4</v>
      </c>
      <c r="P3818" s="440">
        <f>O3818*N3818</f>
        <v>7.4399999999999995</v>
      </c>
      <c r="Q3818" s="1010">
        <v>2</v>
      </c>
      <c r="R3818" s="357"/>
      <c r="S3818" s="505">
        <v>0</v>
      </c>
      <c r="T3818" s="357"/>
      <c r="U3818" s="505">
        <v>0</v>
      </c>
      <c r="V3818" s="357"/>
      <c r="W3818" s="357"/>
      <c r="X3818" s="357"/>
      <c r="Y3818" s="354" t="s">
        <v>8033</v>
      </c>
      <c r="Z3818" s="354" t="s">
        <v>24579</v>
      </c>
      <c r="AA3818" s="443" t="s">
        <v>25107</v>
      </c>
      <c r="AB3818" s="272" t="s">
        <v>25108</v>
      </c>
      <c r="AC3818" s="354" t="s">
        <v>25109</v>
      </c>
      <c r="AD3818" s="271" t="s">
        <v>25110</v>
      </c>
      <c r="AE3818" s="272" t="s">
        <v>25108</v>
      </c>
      <c r="AF3818" s="354" t="s">
        <v>24579</v>
      </c>
      <c r="AG3818" s="443" t="s">
        <v>25107</v>
      </c>
      <c r="AH3818" s="443" t="s">
        <v>1509</v>
      </c>
      <c r="AI3818" s="360">
        <v>1.48</v>
      </c>
      <c r="AJ3818" s="503">
        <v>38</v>
      </c>
      <c r="AK3818" s="359">
        <f>AJ3818*AI3818/365</f>
        <v>0.15408219178082191</v>
      </c>
      <c r="AL3818" s="359">
        <v>0</v>
      </c>
      <c r="AM3818" s="361">
        <f t="shared" si="545"/>
        <v>0.15408219178082191</v>
      </c>
      <c r="AN3818" s="359">
        <f t="shared" si="546"/>
        <v>0.15408219178082191</v>
      </c>
      <c r="AO3818" s="359">
        <v>0</v>
      </c>
      <c r="AP3818" s="359">
        <f t="shared" si="547"/>
        <v>0.15408219178082191</v>
      </c>
      <c r="AQ3818" s="359">
        <f>AP3818*30</f>
        <v>4.6224657534246578</v>
      </c>
      <c r="AR3818" s="362" t="s">
        <v>231</v>
      </c>
      <c r="AS3818" s="363" t="s">
        <v>431</v>
      </c>
      <c r="AT3818" s="354" t="s">
        <v>325</v>
      </c>
      <c r="AU3818" s="354" t="s">
        <v>1509</v>
      </c>
      <c r="AV3818" s="923" t="s">
        <v>10380</v>
      </c>
      <c r="AW3818" s="354" t="s">
        <v>234</v>
      </c>
      <c r="AX3818" s="447" t="s">
        <v>25111</v>
      </c>
      <c r="AY3818" s="2252"/>
      <c r="AZ3818" s="447" t="s">
        <v>25112</v>
      </c>
    </row>
    <row r="3819" spans="1:52" s="55" customFormat="1" ht="15.95" customHeight="1" x14ac:dyDescent="0.25">
      <c r="A3819" s="182">
        <v>1294</v>
      </c>
      <c r="B3819" s="166" t="s">
        <v>55</v>
      </c>
      <c r="C3819" s="170" t="s">
        <v>1509</v>
      </c>
      <c r="D3819" s="194" t="s">
        <v>24582</v>
      </c>
      <c r="E3819" s="198" t="s">
        <v>10382</v>
      </c>
      <c r="F3819" s="198" t="s">
        <v>10383</v>
      </c>
      <c r="G3819" s="166"/>
      <c r="H3819" s="198" t="s">
        <v>219</v>
      </c>
      <c r="I3819" s="166" t="s">
        <v>220</v>
      </c>
      <c r="J3819" s="198" t="s">
        <v>221</v>
      </c>
      <c r="K3819" s="198" t="s">
        <v>222</v>
      </c>
      <c r="L3819" s="198" t="s">
        <v>317</v>
      </c>
      <c r="M3819" s="198">
        <v>0</v>
      </c>
      <c r="N3819" s="199">
        <v>3</v>
      </c>
      <c r="O3819" s="199">
        <v>4</v>
      </c>
      <c r="P3819" s="199">
        <v>12</v>
      </c>
      <c r="Q3819" s="1012">
        <v>4</v>
      </c>
      <c r="R3819" s="183"/>
      <c r="S3819" s="223">
        <v>0</v>
      </c>
      <c r="T3819" s="183"/>
      <c r="U3819" s="223">
        <v>0</v>
      </c>
      <c r="V3819" s="183"/>
      <c r="W3819" s="183"/>
      <c r="X3819" s="183"/>
      <c r="Y3819" s="166" t="s">
        <v>1509</v>
      </c>
      <c r="Z3819" s="166" t="s">
        <v>24580</v>
      </c>
      <c r="AA3819" s="203" t="s">
        <v>24581</v>
      </c>
      <c r="AB3819" s="198" t="s">
        <v>24583</v>
      </c>
      <c r="AC3819" s="166" t="s">
        <v>10385</v>
      </c>
      <c r="AD3819" s="673" t="s">
        <v>10386</v>
      </c>
      <c r="AE3819" s="198" t="s">
        <v>24584</v>
      </c>
      <c r="AF3819" s="166" t="s">
        <v>24580</v>
      </c>
      <c r="AG3819" s="165" t="s">
        <v>24581</v>
      </c>
      <c r="AH3819" s="203" t="s">
        <v>1509</v>
      </c>
      <c r="AI3819" s="186">
        <v>1.48</v>
      </c>
      <c r="AJ3819" s="184">
        <v>106</v>
      </c>
      <c r="AK3819" s="167">
        <f t="shared" si="548"/>
        <v>0.42980821917808221</v>
      </c>
      <c r="AL3819" s="167">
        <v>0</v>
      </c>
      <c r="AM3819" s="187">
        <f t="shared" si="545"/>
        <v>0.42980821917808221</v>
      </c>
      <c r="AN3819" s="167">
        <f t="shared" si="546"/>
        <v>0.42980821917808221</v>
      </c>
      <c r="AO3819" s="167">
        <v>0</v>
      </c>
      <c r="AP3819" s="167">
        <f t="shared" si="547"/>
        <v>0.42980821917808221</v>
      </c>
      <c r="AQ3819" s="167">
        <f t="shared" si="544"/>
        <v>12.894246575342466</v>
      </c>
      <c r="AR3819" s="193" t="s">
        <v>231</v>
      </c>
      <c r="AS3819" s="194"/>
      <c r="AT3819" s="166" t="s">
        <v>325</v>
      </c>
      <c r="AU3819" s="166" t="s">
        <v>1509</v>
      </c>
      <c r="AV3819" s="679" t="s">
        <v>10387</v>
      </c>
      <c r="AW3819" s="166" t="s">
        <v>234</v>
      </c>
      <c r="AX3819" s="2254"/>
      <c r="AY3819" s="2254"/>
    </row>
    <row r="3820" spans="1:52" s="55" customFormat="1" ht="15.95" customHeight="1" x14ac:dyDescent="0.25">
      <c r="A3820" s="182">
        <v>1295</v>
      </c>
      <c r="B3820" s="166" t="s">
        <v>55</v>
      </c>
      <c r="C3820" s="170" t="s">
        <v>1509</v>
      </c>
      <c r="D3820" s="194" t="s">
        <v>19490</v>
      </c>
      <c r="E3820" s="198" t="s">
        <v>10389</v>
      </c>
      <c r="F3820" s="198" t="s">
        <v>10390</v>
      </c>
      <c r="G3820" s="166"/>
      <c r="H3820" s="198" t="s">
        <v>219</v>
      </c>
      <c r="I3820" s="166" t="s">
        <v>220</v>
      </c>
      <c r="J3820" s="198" t="s">
        <v>221</v>
      </c>
      <c r="K3820" s="198" t="s">
        <v>222</v>
      </c>
      <c r="L3820" s="198" t="s">
        <v>317</v>
      </c>
      <c r="M3820" s="198">
        <v>0</v>
      </c>
      <c r="N3820" s="199">
        <v>3</v>
      </c>
      <c r="O3820" s="199">
        <v>2</v>
      </c>
      <c r="P3820" s="199">
        <v>6</v>
      </c>
      <c r="Q3820" s="1012">
        <v>1</v>
      </c>
      <c r="R3820" s="183"/>
      <c r="S3820" s="223">
        <v>0</v>
      </c>
      <c r="T3820" s="183"/>
      <c r="U3820" s="223">
        <v>0</v>
      </c>
      <c r="V3820" s="183"/>
      <c r="W3820" s="183"/>
      <c r="X3820" s="183"/>
      <c r="Y3820" s="166" t="s">
        <v>10391</v>
      </c>
      <c r="Z3820" s="166" t="s">
        <v>10392</v>
      </c>
      <c r="AA3820" s="203" t="s">
        <v>24588</v>
      </c>
      <c r="AB3820" s="166" t="s">
        <v>10393</v>
      </c>
      <c r="AC3820" s="166" t="s">
        <v>10394</v>
      </c>
      <c r="AD3820" s="673" t="s">
        <v>10395</v>
      </c>
      <c r="AE3820" s="166" t="s">
        <v>10393</v>
      </c>
      <c r="AF3820" s="166" t="s">
        <v>10392</v>
      </c>
      <c r="AG3820" s="165" t="s">
        <v>24588</v>
      </c>
      <c r="AH3820" s="203" t="s">
        <v>1509</v>
      </c>
      <c r="AI3820" s="186">
        <v>1.48</v>
      </c>
      <c r="AJ3820" s="184">
        <v>52</v>
      </c>
      <c r="AK3820" s="167">
        <f t="shared" si="548"/>
        <v>0.21084931506849314</v>
      </c>
      <c r="AL3820" s="167">
        <v>0</v>
      </c>
      <c r="AM3820" s="187">
        <f t="shared" si="545"/>
        <v>0.21084931506849314</v>
      </c>
      <c r="AN3820" s="167">
        <f t="shared" si="546"/>
        <v>0.21084931506849314</v>
      </c>
      <c r="AO3820" s="167">
        <v>0</v>
      </c>
      <c r="AP3820" s="167">
        <f t="shared" si="547"/>
        <v>0.21084931506849314</v>
      </c>
      <c r="AQ3820" s="167">
        <f t="shared" si="544"/>
        <v>6.3254794520547941</v>
      </c>
      <c r="AR3820" s="193" t="s">
        <v>231</v>
      </c>
      <c r="AS3820" s="194"/>
      <c r="AT3820" s="166" t="s">
        <v>325</v>
      </c>
      <c r="AU3820" s="166" t="s">
        <v>1509</v>
      </c>
      <c r="AV3820" s="679" t="s">
        <v>10396</v>
      </c>
      <c r="AW3820" s="166" t="s">
        <v>234</v>
      </c>
      <c r="AX3820" s="2254"/>
      <c r="AY3820" s="2254"/>
    </row>
    <row r="3821" spans="1:52" s="55" customFormat="1" ht="15.95" customHeight="1" x14ac:dyDescent="0.25">
      <c r="A3821" s="709">
        <v>1296</v>
      </c>
      <c r="B3821" s="434" t="s">
        <v>55</v>
      </c>
      <c r="C3821" s="834" t="s">
        <v>1509</v>
      </c>
      <c r="D3821" s="433" t="s">
        <v>16769</v>
      </c>
      <c r="E3821" s="439" t="s">
        <v>10459</v>
      </c>
      <c r="F3821" s="439" t="s">
        <v>10460</v>
      </c>
      <c r="G3821" s="434"/>
      <c r="H3821" s="439" t="s">
        <v>219</v>
      </c>
      <c r="I3821" s="434" t="s">
        <v>220</v>
      </c>
      <c r="J3821" s="439" t="s">
        <v>221</v>
      </c>
      <c r="K3821" s="439" t="s">
        <v>222</v>
      </c>
      <c r="L3821" s="439" t="s">
        <v>317</v>
      </c>
      <c r="M3821" s="439">
        <v>0</v>
      </c>
      <c r="N3821" s="710">
        <v>3</v>
      </c>
      <c r="O3821" s="710">
        <v>5</v>
      </c>
      <c r="P3821" s="710">
        <v>15</v>
      </c>
      <c r="Q3821" s="711">
        <v>2</v>
      </c>
      <c r="R3821" s="712"/>
      <c r="S3821" s="436">
        <v>0</v>
      </c>
      <c r="T3821" s="712"/>
      <c r="U3821" s="436">
        <v>0</v>
      </c>
      <c r="V3821" s="712"/>
      <c r="W3821" s="712"/>
      <c r="X3821" s="712"/>
      <c r="Y3821" s="434" t="s">
        <v>1509</v>
      </c>
      <c r="Z3821" s="434" t="s">
        <v>16771</v>
      </c>
      <c r="AA3821" s="437" t="s">
        <v>22737</v>
      </c>
      <c r="AB3821" s="434" t="s">
        <v>10393</v>
      </c>
      <c r="AC3821" s="434" t="s">
        <v>10399</v>
      </c>
      <c r="AD3821" s="434" t="s">
        <v>230</v>
      </c>
      <c r="AE3821" s="434" t="s">
        <v>10393</v>
      </c>
      <c r="AF3821" s="434" t="s">
        <v>10398</v>
      </c>
      <c r="AG3821" s="438" t="s">
        <v>22737</v>
      </c>
      <c r="AH3821" s="437" t="s">
        <v>1509</v>
      </c>
      <c r="AI3821" s="513">
        <v>1.48</v>
      </c>
      <c r="AJ3821" s="788">
        <v>79</v>
      </c>
      <c r="AK3821" s="511">
        <f t="shared" si="548"/>
        <v>0.32032876712328767</v>
      </c>
      <c r="AL3821" s="511">
        <v>0</v>
      </c>
      <c r="AM3821" s="514">
        <f t="shared" si="545"/>
        <v>0.32032876712328767</v>
      </c>
      <c r="AN3821" s="511">
        <f t="shared" si="546"/>
        <v>0.32032876712328767</v>
      </c>
      <c r="AO3821" s="511">
        <v>0</v>
      </c>
      <c r="AP3821" s="511">
        <f t="shared" si="547"/>
        <v>0.32032876712328767</v>
      </c>
      <c r="AQ3821" s="511">
        <f t="shared" si="544"/>
        <v>9.6098630136986305</v>
      </c>
      <c r="AR3821" s="432" t="s">
        <v>231</v>
      </c>
      <c r="AS3821" s="433"/>
      <c r="AT3821" s="434" t="s">
        <v>325</v>
      </c>
      <c r="AU3821" s="434" t="s">
        <v>1509</v>
      </c>
      <c r="AV3821" s="943" t="s">
        <v>10400</v>
      </c>
      <c r="AW3821" s="434" t="s">
        <v>18131</v>
      </c>
      <c r="AX3821" s="434" t="s">
        <v>23755</v>
      </c>
      <c r="AY3821" s="2254"/>
    </row>
    <row r="3822" spans="1:52" s="55" customFormat="1" ht="15.95" customHeight="1" x14ac:dyDescent="0.25">
      <c r="A3822" s="182">
        <v>1297</v>
      </c>
      <c r="B3822" s="166" t="s">
        <v>55</v>
      </c>
      <c r="C3822" s="170" t="s">
        <v>1509</v>
      </c>
      <c r="D3822" s="194" t="s">
        <v>16770</v>
      </c>
      <c r="E3822" s="198" t="s">
        <v>10401</v>
      </c>
      <c r="F3822" s="198" t="s">
        <v>10402</v>
      </c>
      <c r="G3822" s="166"/>
      <c r="H3822" s="198" t="s">
        <v>219</v>
      </c>
      <c r="I3822" s="166" t="s">
        <v>220</v>
      </c>
      <c r="J3822" s="198" t="s">
        <v>221</v>
      </c>
      <c r="K3822" s="198" t="s">
        <v>222</v>
      </c>
      <c r="L3822" s="198" t="s">
        <v>317</v>
      </c>
      <c r="M3822" s="198">
        <v>0</v>
      </c>
      <c r="N3822" s="199">
        <v>3</v>
      </c>
      <c r="O3822" s="199">
        <v>2</v>
      </c>
      <c r="P3822" s="199">
        <v>6</v>
      </c>
      <c r="Q3822" s="1012">
        <v>1</v>
      </c>
      <c r="R3822" s="183"/>
      <c r="S3822" s="223">
        <v>0</v>
      </c>
      <c r="T3822" s="183"/>
      <c r="U3822" s="223">
        <v>0</v>
      </c>
      <c r="V3822" s="183"/>
      <c r="W3822" s="183"/>
      <c r="X3822" s="183"/>
      <c r="Y3822" s="166" t="s">
        <v>1509</v>
      </c>
      <c r="Z3822" s="166" t="s">
        <v>789</v>
      </c>
      <c r="AA3822" s="203" t="s">
        <v>24589</v>
      </c>
      <c r="AB3822" s="166" t="s">
        <v>10393</v>
      </c>
      <c r="AC3822" s="166" t="s">
        <v>10403</v>
      </c>
      <c r="AD3822" s="166" t="s">
        <v>25277</v>
      </c>
      <c r="AE3822" s="166" t="s">
        <v>10393</v>
      </c>
      <c r="AF3822" s="166" t="s">
        <v>789</v>
      </c>
      <c r="AG3822" s="165" t="s">
        <v>21749</v>
      </c>
      <c r="AH3822" s="203" t="s">
        <v>1509</v>
      </c>
      <c r="AI3822" s="186">
        <v>1.48</v>
      </c>
      <c r="AJ3822" s="184">
        <v>100</v>
      </c>
      <c r="AK3822" s="167">
        <f t="shared" si="548"/>
        <v>0.40547945205479452</v>
      </c>
      <c r="AL3822" s="167">
        <v>0</v>
      </c>
      <c r="AM3822" s="187">
        <f t="shared" si="545"/>
        <v>0.40547945205479452</v>
      </c>
      <c r="AN3822" s="167">
        <f t="shared" si="546"/>
        <v>0.40547945205479452</v>
      </c>
      <c r="AO3822" s="167">
        <v>0</v>
      </c>
      <c r="AP3822" s="167">
        <f t="shared" si="547"/>
        <v>0.40547945205479452</v>
      </c>
      <c r="AQ3822" s="167">
        <f t="shared" si="544"/>
        <v>12.164383561643836</v>
      </c>
      <c r="AR3822" s="193" t="s">
        <v>231</v>
      </c>
      <c r="AS3822" s="194"/>
      <c r="AT3822" s="166" t="s">
        <v>325</v>
      </c>
      <c r="AU3822" s="166" t="s">
        <v>1509</v>
      </c>
      <c r="AV3822" s="231" t="s">
        <v>8637</v>
      </c>
      <c r="AW3822" s="166" t="s">
        <v>234</v>
      </c>
      <c r="AX3822" s="2254"/>
      <c r="AY3822" s="2254"/>
    </row>
    <row r="3823" spans="1:52" s="55" customFormat="1" ht="15.95" customHeight="1" x14ac:dyDescent="0.25">
      <c r="A3823" s="182">
        <v>1298</v>
      </c>
      <c r="B3823" s="166" t="s">
        <v>55</v>
      </c>
      <c r="C3823" s="170" t="s">
        <v>1509</v>
      </c>
      <c r="D3823" s="194" t="s">
        <v>19491</v>
      </c>
      <c r="E3823" s="198" t="s">
        <v>10405</v>
      </c>
      <c r="F3823" s="198" t="s">
        <v>10406</v>
      </c>
      <c r="G3823" s="166"/>
      <c r="H3823" s="198" t="s">
        <v>219</v>
      </c>
      <c r="I3823" s="166" t="s">
        <v>220</v>
      </c>
      <c r="J3823" s="198" t="s">
        <v>317</v>
      </c>
      <c r="K3823" s="198">
        <v>0</v>
      </c>
      <c r="L3823" s="198" t="s">
        <v>317</v>
      </c>
      <c r="M3823" s="198">
        <v>0</v>
      </c>
      <c r="N3823" s="199">
        <v>2</v>
      </c>
      <c r="O3823" s="199">
        <v>1.5</v>
      </c>
      <c r="P3823" s="199">
        <v>3</v>
      </c>
      <c r="Q3823" s="1012">
        <v>1</v>
      </c>
      <c r="R3823" s="183"/>
      <c r="S3823" s="223">
        <v>0</v>
      </c>
      <c r="T3823" s="183"/>
      <c r="U3823" s="223">
        <v>0</v>
      </c>
      <c r="V3823" s="183"/>
      <c r="W3823" s="183"/>
      <c r="X3823" s="183"/>
      <c r="Y3823" s="166" t="s">
        <v>1509</v>
      </c>
      <c r="Z3823" s="166" t="s">
        <v>10407</v>
      </c>
      <c r="AA3823" s="203" t="s">
        <v>21749</v>
      </c>
      <c r="AB3823" s="166" t="s">
        <v>10393</v>
      </c>
      <c r="AC3823" s="166" t="s">
        <v>10408</v>
      </c>
      <c r="AD3823" s="166" t="s">
        <v>25277</v>
      </c>
      <c r="AE3823" s="166" t="s">
        <v>10393</v>
      </c>
      <c r="AF3823" s="166" t="s">
        <v>10407</v>
      </c>
      <c r="AG3823" s="203" t="s">
        <v>21749</v>
      </c>
      <c r="AH3823" s="203" t="s">
        <v>1509</v>
      </c>
      <c r="AI3823" s="186">
        <v>1.48</v>
      </c>
      <c r="AJ3823" s="184">
        <v>98</v>
      </c>
      <c r="AK3823" s="167">
        <f t="shared" si="548"/>
        <v>0.39736986301369859</v>
      </c>
      <c r="AL3823" s="167">
        <v>0</v>
      </c>
      <c r="AM3823" s="187">
        <f t="shared" si="545"/>
        <v>0.39736986301369859</v>
      </c>
      <c r="AN3823" s="167">
        <f t="shared" si="546"/>
        <v>0.39736986301369859</v>
      </c>
      <c r="AO3823" s="167">
        <v>0</v>
      </c>
      <c r="AP3823" s="167">
        <f t="shared" si="547"/>
        <v>0.39736986301369859</v>
      </c>
      <c r="AQ3823" s="167">
        <f t="shared" si="544"/>
        <v>11.921095890410957</v>
      </c>
      <c r="AR3823" s="193" t="s">
        <v>231</v>
      </c>
      <c r="AS3823" s="194"/>
      <c r="AT3823" s="166" t="s">
        <v>325</v>
      </c>
      <c r="AU3823" s="166" t="s">
        <v>1509</v>
      </c>
      <c r="AV3823" s="679" t="s">
        <v>10409</v>
      </c>
      <c r="AW3823" s="166" t="s">
        <v>234</v>
      </c>
      <c r="AX3823" s="2254"/>
      <c r="AY3823" s="2254"/>
    </row>
    <row r="3824" spans="1:52" s="1395" customFormat="1" ht="15.95" customHeight="1" x14ac:dyDescent="0.25">
      <c r="A3824" s="353">
        <v>1299</v>
      </c>
      <c r="B3824" s="354" t="s">
        <v>55</v>
      </c>
      <c r="C3824" s="366" t="s">
        <v>1509</v>
      </c>
      <c r="D3824" s="363" t="s">
        <v>22576</v>
      </c>
      <c r="E3824" s="272" t="s">
        <v>22577</v>
      </c>
      <c r="F3824" s="272" t="s">
        <v>22578</v>
      </c>
      <c r="G3824" s="354" t="s">
        <v>221</v>
      </c>
      <c r="H3824" s="272" t="s">
        <v>219</v>
      </c>
      <c r="I3824" s="354" t="s">
        <v>220</v>
      </c>
      <c r="J3824" s="272" t="s">
        <v>221</v>
      </c>
      <c r="K3824" s="272" t="s">
        <v>222</v>
      </c>
      <c r="L3824" s="272" t="s">
        <v>221</v>
      </c>
      <c r="M3824" s="272" t="s">
        <v>879</v>
      </c>
      <c r="N3824" s="440">
        <v>3.8</v>
      </c>
      <c r="O3824" s="440">
        <v>1.8</v>
      </c>
      <c r="P3824" s="440">
        <f>O3824*N3824</f>
        <v>6.84</v>
      </c>
      <c r="Q3824" s="1010">
        <v>1</v>
      </c>
      <c r="R3824" s="357"/>
      <c r="S3824" s="505">
        <v>0</v>
      </c>
      <c r="T3824" s="357"/>
      <c r="U3824" s="505">
        <v>0</v>
      </c>
      <c r="V3824" s="357"/>
      <c r="W3824" s="357"/>
      <c r="X3824" s="357"/>
      <c r="Y3824" s="354" t="s">
        <v>1509</v>
      </c>
      <c r="Z3824" s="354" t="s">
        <v>10413</v>
      </c>
      <c r="AA3824" s="443" t="s">
        <v>22579</v>
      </c>
      <c r="AB3824" s="354" t="s">
        <v>22580</v>
      </c>
      <c r="AC3824" s="354" t="s">
        <v>10415</v>
      </c>
      <c r="AD3824" s="1152" t="s">
        <v>10416</v>
      </c>
      <c r="AE3824" s="354" t="s">
        <v>5487</v>
      </c>
      <c r="AF3824" s="354" t="s">
        <v>10413</v>
      </c>
      <c r="AG3824" s="443" t="s">
        <v>22579</v>
      </c>
      <c r="AH3824" s="443" t="s">
        <v>1509</v>
      </c>
      <c r="AI3824" s="360">
        <v>1.48</v>
      </c>
      <c r="AJ3824" s="503">
        <v>43</v>
      </c>
      <c r="AK3824" s="359">
        <f t="shared" si="548"/>
        <v>0.17435616438356163</v>
      </c>
      <c r="AL3824" s="359">
        <v>0</v>
      </c>
      <c r="AM3824" s="361">
        <f t="shared" si="545"/>
        <v>0.17435616438356163</v>
      </c>
      <c r="AN3824" s="359">
        <f t="shared" si="546"/>
        <v>0.17435616438356163</v>
      </c>
      <c r="AO3824" s="359">
        <v>0</v>
      </c>
      <c r="AP3824" s="359">
        <f t="shared" si="547"/>
        <v>0.17435616438356163</v>
      </c>
      <c r="AQ3824" s="359">
        <f>AP3824*30</f>
        <v>5.2306849315068487</v>
      </c>
      <c r="AR3824" s="362" t="s">
        <v>231</v>
      </c>
      <c r="AS3824" s="363" t="s">
        <v>431</v>
      </c>
      <c r="AT3824" s="354" t="s">
        <v>325</v>
      </c>
      <c r="AU3824" s="354" t="s">
        <v>1509</v>
      </c>
      <c r="AV3824" s="923" t="s">
        <v>10417</v>
      </c>
      <c r="AW3824" s="354" t="s">
        <v>234</v>
      </c>
      <c r="AX3824" s="447" t="s">
        <v>22581</v>
      </c>
      <c r="AY3824" s="2252"/>
      <c r="AZ3824" s="447" t="s">
        <v>22582</v>
      </c>
    </row>
    <row r="3825" spans="1:52" s="55" customFormat="1" ht="15.95" customHeight="1" x14ac:dyDescent="0.25">
      <c r="A3825" s="182">
        <v>1300</v>
      </c>
      <c r="B3825" s="166" t="s">
        <v>55</v>
      </c>
      <c r="C3825" s="170" t="s">
        <v>1509</v>
      </c>
      <c r="D3825" s="194" t="s">
        <v>19492</v>
      </c>
      <c r="E3825" s="198" t="s">
        <v>10419</v>
      </c>
      <c r="F3825" s="198" t="s">
        <v>10420</v>
      </c>
      <c r="G3825" s="166"/>
      <c r="H3825" s="198" t="s">
        <v>219</v>
      </c>
      <c r="I3825" s="166" t="s">
        <v>220</v>
      </c>
      <c r="J3825" s="198" t="s">
        <v>221</v>
      </c>
      <c r="K3825" s="198" t="s">
        <v>222</v>
      </c>
      <c r="L3825" s="198" t="s">
        <v>317</v>
      </c>
      <c r="M3825" s="198">
        <v>0</v>
      </c>
      <c r="N3825" s="199">
        <v>2</v>
      </c>
      <c r="O3825" s="199">
        <v>2</v>
      </c>
      <c r="P3825" s="199">
        <v>4</v>
      </c>
      <c r="Q3825" s="1012">
        <v>0</v>
      </c>
      <c r="R3825" s="183"/>
      <c r="S3825" s="223">
        <v>0</v>
      </c>
      <c r="T3825" s="183"/>
      <c r="U3825" s="223">
        <v>1</v>
      </c>
      <c r="V3825" s="183"/>
      <c r="W3825" s="183"/>
      <c r="X3825" s="183"/>
      <c r="Y3825" s="166" t="s">
        <v>1509</v>
      </c>
      <c r="Z3825" s="166" t="s">
        <v>8180</v>
      </c>
      <c r="AA3825" s="203">
        <v>1035005918200</v>
      </c>
      <c r="AB3825" s="166" t="s">
        <v>10393</v>
      </c>
      <c r="AC3825" s="166"/>
      <c r="AD3825" s="166" t="s">
        <v>230</v>
      </c>
      <c r="AE3825" s="166" t="s">
        <v>10393</v>
      </c>
      <c r="AF3825" s="166" t="s">
        <v>8180</v>
      </c>
      <c r="AG3825" s="165">
        <v>1035005918200</v>
      </c>
      <c r="AH3825" s="203" t="s">
        <v>1509</v>
      </c>
      <c r="AI3825" s="186">
        <v>1.48</v>
      </c>
      <c r="AJ3825" s="184">
        <v>100</v>
      </c>
      <c r="AK3825" s="167">
        <f t="shared" si="548"/>
        <v>0.40547945205479452</v>
      </c>
      <c r="AL3825" s="167">
        <v>0</v>
      </c>
      <c r="AM3825" s="187">
        <f t="shared" si="545"/>
        <v>0.40547945205479452</v>
      </c>
      <c r="AN3825" s="167">
        <f t="shared" si="546"/>
        <v>0.40547945205479452</v>
      </c>
      <c r="AO3825" s="167">
        <v>0</v>
      </c>
      <c r="AP3825" s="167">
        <f t="shared" si="547"/>
        <v>0.40547945205479452</v>
      </c>
      <c r="AQ3825" s="167">
        <f t="shared" si="544"/>
        <v>12.164383561643836</v>
      </c>
      <c r="AR3825" s="193" t="s">
        <v>231</v>
      </c>
      <c r="AS3825" s="194"/>
      <c r="AT3825" s="166" t="s">
        <v>325</v>
      </c>
      <c r="AU3825" s="166" t="s">
        <v>1509</v>
      </c>
      <c r="AV3825" s="679" t="s">
        <v>10421</v>
      </c>
      <c r="AW3825" s="166" t="s">
        <v>234</v>
      </c>
      <c r="AX3825" s="2254"/>
      <c r="AY3825" s="2254"/>
    </row>
    <row r="3826" spans="1:52" s="55" customFormat="1" ht="15.95" customHeight="1" x14ac:dyDescent="0.25">
      <c r="A3826" s="182">
        <v>1301</v>
      </c>
      <c r="B3826" s="166" t="s">
        <v>55</v>
      </c>
      <c r="C3826" s="170" t="s">
        <v>1509</v>
      </c>
      <c r="D3826" s="194" t="s">
        <v>24594</v>
      </c>
      <c r="E3826" s="198" t="s">
        <v>10423</v>
      </c>
      <c r="F3826" s="198" t="s">
        <v>10424</v>
      </c>
      <c r="G3826" s="166"/>
      <c r="H3826" s="198" t="s">
        <v>219</v>
      </c>
      <c r="I3826" s="166" t="s">
        <v>220</v>
      </c>
      <c r="J3826" s="198" t="s">
        <v>221</v>
      </c>
      <c r="K3826" s="198" t="s">
        <v>222</v>
      </c>
      <c r="L3826" s="198" t="s">
        <v>317</v>
      </c>
      <c r="M3826" s="198">
        <v>0</v>
      </c>
      <c r="N3826" s="199">
        <v>4</v>
      </c>
      <c r="O3826" s="199">
        <v>3</v>
      </c>
      <c r="P3826" s="199">
        <v>12</v>
      </c>
      <c r="Q3826" s="1012">
        <v>0</v>
      </c>
      <c r="R3826" s="183"/>
      <c r="S3826" s="223">
        <v>0</v>
      </c>
      <c r="T3826" s="183"/>
      <c r="U3826" s="223">
        <v>1</v>
      </c>
      <c r="V3826" s="183"/>
      <c r="W3826" s="183"/>
      <c r="X3826" s="183"/>
      <c r="Y3826" s="166" t="s">
        <v>318</v>
      </c>
      <c r="Z3826" s="166" t="s">
        <v>24590</v>
      </c>
      <c r="AA3826" s="203" t="s">
        <v>24591</v>
      </c>
      <c r="AB3826" s="166" t="s">
        <v>24592</v>
      </c>
      <c r="AC3826" s="166" t="s">
        <v>10425</v>
      </c>
      <c r="AD3826" s="673" t="s">
        <v>10426</v>
      </c>
      <c r="AE3826" s="166" t="s">
        <v>24592</v>
      </c>
      <c r="AF3826" s="166" t="s">
        <v>24593</v>
      </c>
      <c r="AG3826" s="165" t="s">
        <v>24591</v>
      </c>
      <c r="AH3826" s="203" t="s">
        <v>1509</v>
      </c>
      <c r="AI3826" s="186">
        <v>1.48</v>
      </c>
      <c r="AJ3826" s="184">
        <v>305</v>
      </c>
      <c r="AK3826" s="167">
        <f t="shared" si="548"/>
        <v>1.2367123287671231</v>
      </c>
      <c r="AL3826" s="167">
        <v>0</v>
      </c>
      <c r="AM3826" s="187">
        <f t="shared" si="545"/>
        <v>1.2367123287671231</v>
      </c>
      <c r="AN3826" s="167">
        <f t="shared" si="546"/>
        <v>1.2367123287671231</v>
      </c>
      <c r="AO3826" s="167">
        <v>0</v>
      </c>
      <c r="AP3826" s="167">
        <f t="shared" si="547"/>
        <v>1.2367123287671231</v>
      </c>
      <c r="AQ3826" s="167">
        <f t="shared" si="544"/>
        <v>37.101369863013694</v>
      </c>
      <c r="AR3826" s="193" t="s">
        <v>231</v>
      </c>
      <c r="AS3826" s="194"/>
      <c r="AT3826" s="166" t="s">
        <v>325</v>
      </c>
      <c r="AU3826" s="166" t="s">
        <v>1509</v>
      </c>
      <c r="AV3826" s="679" t="s">
        <v>10427</v>
      </c>
      <c r="AW3826" s="166" t="s">
        <v>234</v>
      </c>
      <c r="AX3826" s="2254"/>
      <c r="AY3826" s="2254"/>
    </row>
    <row r="3827" spans="1:52" s="55" customFormat="1" ht="15.95" customHeight="1" x14ac:dyDescent="0.2">
      <c r="A3827" s="709">
        <v>1302</v>
      </c>
      <c r="B3827" s="434" t="s">
        <v>55</v>
      </c>
      <c r="C3827" s="834" t="s">
        <v>1509</v>
      </c>
      <c r="D3827" s="433" t="s">
        <v>19493</v>
      </c>
      <c r="E3827" s="439" t="s">
        <v>10429</v>
      </c>
      <c r="F3827" s="439" t="s">
        <v>10430</v>
      </c>
      <c r="G3827" s="434"/>
      <c r="H3827" s="439" t="s">
        <v>219</v>
      </c>
      <c r="I3827" s="434" t="s">
        <v>220</v>
      </c>
      <c r="J3827" s="439" t="s">
        <v>221</v>
      </c>
      <c r="K3827" s="439" t="s">
        <v>222</v>
      </c>
      <c r="L3827" s="439" t="s">
        <v>317</v>
      </c>
      <c r="M3827" s="439">
        <v>0</v>
      </c>
      <c r="N3827" s="710">
        <v>3</v>
      </c>
      <c r="O3827" s="710">
        <v>2</v>
      </c>
      <c r="P3827" s="710">
        <v>6</v>
      </c>
      <c r="Q3827" s="711">
        <v>3</v>
      </c>
      <c r="R3827" s="712"/>
      <c r="S3827" s="436">
        <v>0</v>
      </c>
      <c r="T3827" s="712"/>
      <c r="U3827" s="436">
        <v>0</v>
      </c>
      <c r="V3827" s="712"/>
      <c r="W3827" s="712"/>
      <c r="X3827" s="712"/>
      <c r="Y3827" s="434" t="s">
        <v>1509</v>
      </c>
      <c r="Z3827" s="434" t="s">
        <v>10431</v>
      </c>
      <c r="AA3827" s="437">
        <v>1025003752795</v>
      </c>
      <c r="AB3827" s="434" t="s">
        <v>10393</v>
      </c>
      <c r="AC3827" s="434" t="s">
        <v>10432</v>
      </c>
      <c r="AD3827" s="1368" t="s">
        <v>10433</v>
      </c>
      <c r="AE3827" s="434" t="s">
        <v>10393</v>
      </c>
      <c r="AF3827" s="434" t="s">
        <v>10431</v>
      </c>
      <c r="AG3827" s="438">
        <v>1025003752795</v>
      </c>
      <c r="AH3827" s="437" t="s">
        <v>1509</v>
      </c>
      <c r="AI3827" s="513">
        <v>1.48</v>
      </c>
      <c r="AJ3827" s="788">
        <v>168</v>
      </c>
      <c r="AK3827" s="511">
        <f t="shared" si="548"/>
        <v>0.68120547945205479</v>
      </c>
      <c r="AL3827" s="511">
        <v>0</v>
      </c>
      <c r="AM3827" s="514">
        <f t="shared" si="545"/>
        <v>0.68120547945205479</v>
      </c>
      <c r="AN3827" s="511">
        <f t="shared" si="546"/>
        <v>0.68120547945205479</v>
      </c>
      <c r="AO3827" s="511">
        <v>0</v>
      </c>
      <c r="AP3827" s="511">
        <f t="shared" si="547"/>
        <v>0.68120547945205479</v>
      </c>
      <c r="AQ3827" s="511">
        <f t="shared" si="544"/>
        <v>20.436164383561643</v>
      </c>
      <c r="AR3827" s="432" t="s">
        <v>231</v>
      </c>
      <c r="AS3827" s="433"/>
      <c r="AT3827" s="434" t="s">
        <v>325</v>
      </c>
      <c r="AU3827" s="434" t="s">
        <v>1509</v>
      </c>
      <c r="AV3827" s="943" t="s">
        <v>10434</v>
      </c>
      <c r="AW3827" s="434" t="s">
        <v>18131</v>
      </c>
      <c r="AX3827" s="434" t="s">
        <v>23755</v>
      </c>
      <c r="AY3827" s="2254"/>
    </row>
    <row r="3828" spans="1:52" s="55" customFormat="1" ht="15.95" customHeight="1" x14ac:dyDescent="0.25">
      <c r="A3828" s="182">
        <v>1303</v>
      </c>
      <c r="B3828" s="166" t="s">
        <v>55</v>
      </c>
      <c r="C3828" s="170" t="s">
        <v>1509</v>
      </c>
      <c r="D3828" s="194" t="s">
        <v>19494</v>
      </c>
      <c r="E3828" s="198" t="s">
        <v>10436</v>
      </c>
      <c r="F3828" s="198" t="s">
        <v>10437</v>
      </c>
      <c r="G3828" s="166"/>
      <c r="H3828" s="198" t="s">
        <v>219</v>
      </c>
      <c r="I3828" s="166" t="s">
        <v>220</v>
      </c>
      <c r="J3828" s="198" t="s">
        <v>221</v>
      </c>
      <c r="K3828" s="198" t="s">
        <v>222</v>
      </c>
      <c r="L3828" s="166" t="s">
        <v>221</v>
      </c>
      <c r="M3828" s="166" t="s">
        <v>7181</v>
      </c>
      <c r="N3828" s="199">
        <v>6</v>
      </c>
      <c r="O3828" s="199">
        <v>2</v>
      </c>
      <c r="P3828" s="199">
        <v>12</v>
      </c>
      <c r="Q3828" s="1012">
        <v>2</v>
      </c>
      <c r="R3828" s="183"/>
      <c r="S3828" s="223">
        <v>0</v>
      </c>
      <c r="T3828" s="183"/>
      <c r="U3828" s="223">
        <v>0</v>
      </c>
      <c r="V3828" s="183"/>
      <c r="W3828" s="183"/>
      <c r="X3828" s="183"/>
      <c r="Y3828" s="166" t="s">
        <v>8033</v>
      </c>
      <c r="Z3828" s="166" t="s">
        <v>24595</v>
      </c>
      <c r="AA3828" s="203" t="s">
        <v>24596</v>
      </c>
      <c r="AB3828" s="166" t="s">
        <v>10393</v>
      </c>
      <c r="AC3828" s="166" t="s">
        <v>10439</v>
      </c>
      <c r="AD3828" s="166" t="s">
        <v>25278</v>
      </c>
      <c r="AE3828" s="166" t="s">
        <v>10393</v>
      </c>
      <c r="AF3828" s="166" t="s">
        <v>24595</v>
      </c>
      <c r="AG3828" s="165" t="s">
        <v>24596</v>
      </c>
      <c r="AH3828" s="203" t="s">
        <v>1509</v>
      </c>
      <c r="AI3828" s="186">
        <v>1.48</v>
      </c>
      <c r="AJ3828" s="184">
        <v>100</v>
      </c>
      <c r="AK3828" s="167">
        <f t="shared" si="548"/>
        <v>0.40547945205479452</v>
      </c>
      <c r="AL3828" s="167">
        <v>0</v>
      </c>
      <c r="AM3828" s="187">
        <f t="shared" si="545"/>
        <v>0.40547945205479452</v>
      </c>
      <c r="AN3828" s="167">
        <f t="shared" si="546"/>
        <v>0.40547945205479452</v>
      </c>
      <c r="AO3828" s="167">
        <v>0</v>
      </c>
      <c r="AP3828" s="167">
        <f t="shared" si="547"/>
        <v>0.40547945205479452</v>
      </c>
      <c r="AQ3828" s="167">
        <f t="shared" si="544"/>
        <v>12.164383561643836</v>
      </c>
      <c r="AR3828" s="193" t="s">
        <v>231</v>
      </c>
      <c r="AS3828" s="194" t="s">
        <v>431</v>
      </c>
      <c r="AT3828" s="166" t="s">
        <v>325</v>
      </c>
      <c r="AU3828" s="166" t="s">
        <v>1509</v>
      </c>
      <c r="AV3828" s="679" t="s">
        <v>10440</v>
      </c>
      <c r="AW3828" s="166" t="s">
        <v>234</v>
      </c>
      <c r="AX3828" s="2254"/>
      <c r="AY3828" s="2254"/>
    </row>
    <row r="3829" spans="1:52" s="55" customFormat="1" ht="15.95" customHeight="1" x14ac:dyDescent="0.25">
      <c r="A3829" s="182">
        <v>1304</v>
      </c>
      <c r="B3829" s="166" t="s">
        <v>55</v>
      </c>
      <c r="C3829" s="170" t="s">
        <v>1509</v>
      </c>
      <c r="D3829" s="194" t="s">
        <v>24598</v>
      </c>
      <c r="E3829" s="198" t="s">
        <v>10442</v>
      </c>
      <c r="F3829" s="198" t="s">
        <v>10443</v>
      </c>
      <c r="G3829" s="166"/>
      <c r="H3829" s="198" t="s">
        <v>219</v>
      </c>
      <c r="I3829" s="166" t="s">
        <v>220</v>
      </c>
      <c r="J3829" s="198" t="s">
        <v>221</v>
      </c>
      <c r="K3829" s="198" t="s">
        <v>222</v>
      </c>
      <c r="L3829" s="198" t="s">
        <v>317</v>
      </c>
      <c r="M3829" s="198">
        <v>0</v>
      </c>
      <c r="N3829" s="199">
        <v>4</v>
      </c>
      <c r="O3829" s="199">
        <v>3</v>
      </c>
      <c r="P3829" s="199">
        <v>12</v>
      </c>
      <c r="Q3829" s="1012">
        <v>0</v>
      </c>
      <c r="R3829" s="183"/>
      <c r="S3829" s="223">
        <v>0</v>
      </c>
      <c r="T3829" s="183"/>
      <c r="U3829" s="223">
        <v>1</v>
      </c>
      <c r="V3829" s="183"/>
      <c r="W3829" s="183"/>
      <c r="X3829" s="183"/>
      <c r="Y3829" s="166" t="s">
        <v>1509</v>
      </c>
      <c r="Z3829" s="166" t="s">
        <v>10444</v>
      </c>
      <c r="AA3829" s="203" t="s">
        <v>24597</v>
      </c>
      <c r="AB3829" s="166" t="s">
        <v>10445</v>
      </c>
      <c r="AC3829" s="166" t="s">
        <v>10446</v>
      </c>
      <c r="AD3829" s="673" t="s">
        <v>10447</v>
      </c>
      <c r="AE3829" s="198" t="s">
        <v>10448</v>
      </c>
      <c r="AF3829" s="166" t="s">
        <v>10444</v>
      </c>
      <c r="AG3829" s="165" t="s">
        <v>24597</v>
      </c>
      <c r="AH3829" s="203" t="s">
        <v>1509</v>
      </c>
      <c r="AI3829" s="186">
        <v>1.48</v>
      </c>
      <c r="AJ3829" s="184">
        <v>100</v>
      </c>
      <c r="AK3829" s="167">
        <f t="shared" si="548"/>
        <v>0.40547945205479452</v>
      </c>
      <c r="AL3829" s="167">
        <v>0</v>
      </c>
      <c r="AM3829" s="187">
        <f t="shared" si="545"/>
        <v>0.40547945205479452</v>
      </c>
      <c r="AN3829" s="167">
        <f t="shared" si="546"/>
        <v>0.40547945205479452</v>
      </c>
      <c r="AO3829" s="167">
        <v>0</v>
      </c>
      <c r="AP3829" s="167">
        <f t="shared" si="547"/>
        <v>0.40547945205479452</v>
      </c>
      <c r="AQ3829" s="167">
        <f t="shared" si="544"/>
        <v>12.164383561643836</v>
      </c>
      <c r="AR3829" s="193" t="s">
        <v>231</v>
      </c>
      <c r="AS3829" s="194"/>
      <c r="AT3829" s="166" t="s">
        <v>325</v>
      </c>
      <c r="AU3829" s="166" t="s">
        <v>1509</v>
      </c>
      <c r="AV3829" s="679" t="s">
        <v>10449</v>
      </c>
      <c r="AW3829" s="166" t="s">
        <v>234</v>
      </c>
      <c r="AX3829" s="2254"/>
      <c r="AY3829" s="2254"/>
    </row>
    <row r="3830" spans="1:52" s="55" customFormat="1" ht="15.95" customHeight="1" x14ac:dyDescent="0.25">
      <c r="A3830" s="182">
        <v>1305</v>
      </c>
      <c r="B3830" s="166" t="s">
        <v>55</v>
      </c>
      <c r="C3830" s="170" t="s">
        <v>1509</v>
      </c>
      <c r="D3830" s="194" t="s">
        <v>24621</v>
      </c>
      <c r="E3830" s="198" t="s">
        <v>10451</v>
      </c>
      <c r="F3830" s="198" t="s">
        <v>10452</v>
      </c>
      <c r="G3830" s="166"/>
      <c r="H3830" s="198" t="s">
        <v>219</v>
      </c>
      <c r="I3830" s="166" t="s">
        <v>220</v>
      </c>
      <c r="J3830" s="198" t="s">
        <v>221</v>
      </c>
      <c r="K3830" s="198" t="s">
        <v>222</v>
      </c>
      <c r="L3830" s="198" t="s">
        <v>317</v>
      </c>
      <c r="M3830" s="198">
        <v>0</v>
      </c>
      <c r="N3830" s="199">
        <v>3</v>
      </c>
      <c r="O3830" s="199">
        <v>2</v>
      </c>
      <c r="P3830" s="199">
        <v>6</v>
      </c>
      <c r="Q3830" s="1012">
        <v>3</v>
      </c>
      <c r="R3830" s="183"/>
      <c r="S3830" s="223">
        <v>0</v>
      </c>
      <c r="T3830" s="183"/>
      <c r="U3830" s="223">
        <v>0</v>
      </c>
      <c r="V3830" s="183"/>
      <c r="W3830" s="183"/>
      <c r="X3830" s="183"/>
      <c r="Y3830" s="166" t="s">
        <v>1509</v>
      </c>
      <c r="Z3830" s="166" t="s">
        <v>24622</v>
      </c>
      <c r="AA3830" s="203" t="s">
        <v>24623</v>
      </c>
      <c r="AB3830" s="166" t="s">
        <v>10454</v>
      </c>
      <c r="AC3830" s="166" t="s">
        <v>10455</v>
      </c>
      <c r="AD3830" s="673" t="s">
        <v>10456</v>
      </c>
      <c r="AE3830" s="166" t="s">
        <v>10454</v>
      </c>
      <c r="AF3830" s="166" t="s">
        <v>24622</v>
      </c>
      <c r="AG3830" s="165" t="s">
        <v>24623</v>
      </c>
      <c r="AH3830" s="203" t="s">
        <v>1509</v>
      </c>
      <c r="AI3830" s="186">
        <v>1.48</v>
      </c>
      <c r="AJ3830" s="184">
        <v>125</v>
      </c>
      <c r="AK3830" s="167">
        <f t="shared" si="548"/>
        <v>0.50684931506849318</v>
      </c>
      <c r="AL3830" s="167">
        <v>0</v>
      </c>
      <c r="AM3830" s="187">
        <f t="shared" si="545"/>
        <v>0.50684931506849318</v>
      </c>
      <c r="AN3830" s="167">
        <f t="shared" si="546"/>
        <v>0.50684931506849318</v>
      </c>
      <c r="AO3830" s="167">
        <v>0</v>
      </c>
      <c r="AP3830" s="167">
        <f t="shared" si="547"/>
        <v>0.50684931506849318</v>
      </c>
      <c r="AQ3830" s="167">
        <f t="shared" si="544"/>
        <v>15.205479452054796</v>
      </c>
      <c r="AR3830" s="193" t="s">
        <v>231</v>
      </c>
      <c r="AS3830" s="194" t="s">
        <v>431</v>
      </c>
      <c r="AT3830" s="166" t="s">
        <v>325</v>
      </c>
      <c r="AU3830" s="166" t="s">
        <v>1509</v>
      </c>
      <c r="AV3830" s="679" t="s">
        <v>10457</v>
      </c>
      <c r="AW3830" s="166" t="s">
        <v>234</v>
      </c>
      <c r="AX3830" s="2254"/>
      <c r="AY3830" s="2254"/>
    </row>
    <row r="3831" spans="1:52" s="55" customFormat="1" ht="15.95" customHeight="1" x14ac:dyDescent="0.25">
      <c r="A3831" s="709">
        <v>1306</v>
      </c>
      <c r="B3831" s="434" t="s">
        <v>55</v>
      </c>
      <c r="C3831" s="834" t="s">
        <v>1509</v>
      </c>
      <c r="D3831" s="433" t="s">
        <v>10458</v>
      </c>
      <c r="E3831" s="439" t="s">
        <v>10459</v>
      </c>
      <c r="F3831" s="439" t="s">
        <v>10460</v>
      </c>
      <c r="G3831" s="434"/>
      <c r="H3831" s="439" t="s">
        <v>219</v>
      </c>
      <c r="I3831" s="434" t="s">
        <v>220</v>
      </c>
      <c r="J3831" s="439" t="s">
        <v>10461</v>
      </c>
      <c r="K3831" s="439">
        <v>0</v>
      </c>
      <c r="L3831" s="439" t="s">
        <v>317</v>
      </c>
      <c r="M3831" s="439">
        <v>0</v>
      </c>
      <c r="N3831" s="710">
        <v>2.5</v>
      </c>
      <c r="O3831" s="710">
        <v>2.5</v>
      </c>
      <c r="P3831" s="710">
        <v>6.25</v>
      </c>
      <c r="Q3831" s="711">
        <v>1</v>
      </c>
      <c r="R3831" s="712"/>
      <c r="S3831" s="436">
        <v>0</v>
      </c>
      <c r="T3831" s="712"/>
      <c r="U3831" s="436">
        <v>0</v>
      </c>
      <c r="V3831" s="712"/>
      <c r="W3831" s="712"/>
      <c r="X3831" s="712"/>
      <c r="Y3831" s="434" t="s">
        <v>318</v>
      </c>
      <c r="Z3831" s="434" t="s">
        <v>10462</v>
      </c>
      <c r="AA3831" s="741">
        <v>1035005908871</v>
      </c>
      <c r="AB3831" s="735" t="s">
        <v>10454</v>
      </c>
      <c r="AC3831" s="735"/>
      <c r="AD3831" s="735" t="s">
        <v>230</v>
      </c>
      <c r="AE3831" s="735" t="s">
        <v>10454</v>
      </c>
      <c r="AF3831" s="735" t="s">
        <v>10462</v>
      </c>
      <c r="AG3831" s="742">
        <v>1035005908871</v>
      </c>
      <c r="AH3831" s="741" t="s">
        <v>1509</v>
      </c>
      <c r="AI3831" s="743">
        <v>1.48</v>
      </c>
      <c r="AJ3831" s="744">
        <v>92</v>
      </c>
      <c r="AK3831" s="828">
        <f t="shared" si="548"/>
        <v>0.37304109589041096</v>
      </c>
      <c r="AL3831" s="828">
        <v>0</v>
      </c>
      <c r="AM3831" s="745">
        <f t="shared" si="545"/>
        <v>0.37304109589041096</v>
      </c>
      <c r="AN3831" s="828">
        <f t="shared" si="546"/>
        <v>0.37304109589041096</v>
      </c>
      <c r="AO3831" s="515">
        <v>0</v>
      </c>
      <c r="AP3831" s="515">
        <f t="shared" si="547"/>
        <v>0.37304109589041096</v>
      </c>
      <c r="AQ3831" s="515">
        <f t="shared" si="544"/>
        <v>11.191232876712329</v>
      </c>
      <c r="AR3831" s="746" t="s">
        <v>231</v>
      </c>
      <c r="AS3831" s="747"/>
      <c r="AT3831" s="735" t="s">
        <v>325</v>
      </c>
      <c r="AU3831" s="735" t="s">
        <v>1509</v>
      </c>
      <c r="AV3831" s="935" t="s">
        <v>10463</v>
      </c>
      <c r="AW3831" s="735" t="s">
        <v>16435</v>
      </c>
      <c r="AX3831" s="735" t="s">
        <v>16779</v>
      </c>
      <c r="AY3831" s="2254"/>
    </row>
    <row r="3832" spans="1:52" s="55" customFormat="1" ht="15.95" customHeight="1" x14ac:dyDescent="0.25">
      <c r="A3832" s="182">
        <v>1307</v>
      </c>
      <c r="B3832" s="166" t="s">
        <v>55</v>
      </c>
      <c r="C3832" s="170" t="s">
        <v>1509</v>
      </c>
      <c r="D3832" s="194" t="s">
        <v>24607</v>
      </c>
      <c r="E3832" s="198" t="s">
        <v>10465</v>
      </c>
      <c r="F3832" s="198" t="s">
        <v>10466</v>
      </c>
      <c r="G3832" s="166"/>
      <c r="H3832" s="198" t="s">
        <v>732</v>
      </c>
      <c r="I3832" s="166">
        <v>0</v>
      </c>
      <c r="J3832" s="198" t="s">
        <v>317</v>
      </c>
      <c r="K3832" s="198">
        <v>0</v>
      </c>
      <c r="L3832" s="198" t="s">
        <v>317</v>
      </c>
      <c r="M3832" s="198">
        <v>0</v>
      </c>
      <c r="N3832" s="199">
        <v>3</v>
      </c>
      <c r="O3832" s="199">
        <v>2</v>
      </c>
      <c r="P3832" s="199">
        <v>6</v>
      </c>
      <c r="Q3832" s="1012">
        <v>1</v>
      </c>
      <c r="R3832" s="183"/>
      <c r="S3832" s="223">
        <v>0</v>
      </c>
      <c r="T3832" s="183"/>
      <c r="U3832" s="223">
        <v>0</v>
      </c>
      <c r="V3832" s="183"/>
      <c r="W3832" s="183"/>
      <c r="X3832" s="183"/>
      <c r="Y3832" s="166" t="s">
        <v>1509</v>
      </c>
      <c r="Z3832" s="166" t="s">
        <v>24606</v>
      </c>
      <c r="AA3832" s="203" t="s">
        <v>24605</v>
      </c>
      <c r="AB3832" s="166" t="s">
        <v>10454</v>
      </c>
      <c r="AC3832" s="166" t="s">
        <v>10468</v>
      </c>
      <c r="AD3832" s="673" t="s">
        <v>10469</v>
      </c>
      <c r="AE3832" s="166" t="s">
        <v>10454</v>
      </c>
      <c r="AF3832" s="166" t="s">
        <v>24606</v>
      </c>
      <c r="AG3832" s="165" t="s">
        <v>24605</v>
      </c>
      <c r="AH3832" s="203" t="s">
        <v>1509</v>
      </c>
      <c r="AI3832" s="186">
        <v>1.48</v>
      </c>
      <c r="AJ3832" s="184">
        <v>106</v>
      </c>
      <c r="AK3832" s="167">
        <f t="shared" si="548"/>
        <v>0.42980821917808221</v>
      </c>
      <c r="AL3832" s="167">
        <v>0</v>
      </c>
      <c r="AM3832" s="187">
        <f t="shared" si="545"/>
        <v>0.42980821917808221</v>
      </c>
      <c r="AN3832" s="167">
        <f t="shared" si="546"/>
        <v>0.42980821917808221</v>
      </c>
      <c r="AO3832" s="167">
        <v>0</v>
      </c>
      <c r="AP3832" s="167">
        <f t="shared" si="547"/>
        <v>0.42980821917808221</v>
      </c>
      <c r="AQ3832" s="167">
        <f t="shared" ref="AQ3832:AQ3895" si="549">AP3832*30</f>
        <v>12.894246575342466</v>
      </c>
      <c r="AR3832" s="193" t="s">
        <v>231</v>
      </c>
      <c r="AS3832" s="194" t="s">
        <v>431</v>
      </c>
      <c r="AT3832" s="166" t="s">
        <v>325</v>
      </c>
      <c r="AU3832" s="166" t="s">
        <v>1509</v>
      </c>
      <c r="AV3832" s="679" t="s">
        <v>10470</v>
      </c>
      <c r="AW3832" s="166" t="s">
        <v>234</v>
      </c>
      <c r="AX3832" s="2254"/>
      <c r="AY3832" s="2254"/>
    </row>
    <row r="3833" spans="1:52" s="55" customFormat="1" ht="15.95" customHeight="1" x14ac:dyDescent="0.25">
      <c r="A3833" s="182">
        <v>1308</v>
      </c>
      <c r="B3833" s="166" t="s">
        <v>55</v>
      </c>
      <c r="C3833" s="170" t="s">
        <v>1509</v>
      </c>
      <c r="D3833" s="194" t="s">
        <v>24608</v>
      </c>
      <c r="E3833" s="198" t="s">
        <v>10472</v>
      </c>
      <c r="F3833" s="198" t="s">
        <v>10473</v>
      </c>
      <c r="G3833" s="166"/>
      <c r="H3833" s="198" t="s">
        <v>219</v>
      </c>
      <c r="I3833" s="166" t="s">
        <v>220</v>
      </c>
      <c r="J3833" s="198" t="s">
        <v>1343</v>
      </c>
      <c r="K3833" s="198" t="s">
        <v>222</v>
      </c>
      <c r="L3833" s="198" t="s">
        <v>317</v>
      </c>
      <c r="M3833" s="198">
        <v>0</v>
      </c>
      <c r="N3833" s="199">
        <v>3</v>
      </c>
      <c r="O3833" s="199">
        <v>2</v>
      </c>
      <c r="P3833" s="199">
        <v>6</v>
      </c>
      <c r="Q3833" s="1012">
        <v>4</v>
      </c>
      <c r="R3833" s="183"/>
      <c r="S3833" s="223">
        <v>0</v>
      </c>
      <c r="T3833" s="183"/>
      <c r="U3833" s="223">
        <v>0</v>
      </c>
      <c r="V3833" s="183"/>
      <c r="W3833" s="183"/>
      <c r="X3833" s="183"/>
      <c r="Y3833" s="166" t="s">
        <v>1509</v>
      </c>
      <c r="Z3833" s="166" t="s">
        <v>10474</v>
      </c>
      <c r="AA3833" s="203" t="s">
        <v>24609</v>
      </c>
      <c r="AB3833" s="166" t="s">
        <v>10454</v>
      </c>
      <c r="AC3833" s="166" t="s">
        <v>10475</v>
      </c>
      <c r="AD3833" s="673" t="s">
        <v>10476</v>
      </c>
      <c r="AE3833" s="166" t="s">
        <v>10454</v>
      </c>
      <c r="AF3833" s="166" t="s">
        <v>10474</v>
      </c>
      <c r="AG3833" s="165" t="s">
        <v>24609</v>
      </c>
      <c r="AH3833" s="203" t="s">
        <v>1509</v>
      </c>
      <c r="AI3833" s="186">
        <v>1.48</v>
      </c>
      <c r="AJ3833" s="184">
        <v>452</v>
      </c>
      <c r="AK3833" s="167">
        <f t="shared" si="548"/>
        <v>1.8327671232876714</v>
      </c>
      <c r="AL3833" s="167">
        <v>0</v>
      </c>
      <c r="AM3833" s="187">
        <f t="shared" si="545"/>
        <v>1.8327671232876714</v>
      </c>
      <c r="AN3833" s="167">
        <f t="shared" si="546"/>
        <v>1.8327671232876714</v>
      </c>
      <c r="AO3833" s="167">
        <v>0</v>
      </c>
      <c r="AP3833" s="167">
        <f t="shared" si="547"/>
        <v>1.8327671232876714</v>
      </c>
      <c r="AQ3833" s="167">
        <f t="shared" si="549"/>
        <v>54.983013698630145</v>
      </c>
      <c r="AR3833" s="193" t="s">
        <v>231</v>
      </c>
      <c r="AS3833" s="194" t="s">
        <v>431</v>
      </c>
      <c r="AT3833" s="166" t="s">
        <v>325</v>
      </c>
      <c r="AU3833" s="166" t="s">
        <v>1509</v>
      </c>
      <c r="AV3833" s="679" t="s">
        <v>10477</v>
      </c>
      <c r="AW3833" s="166" t="s">
        <v>234</v>
      </c>
      <c r="AX3833" s="2254"/>
      <c r="AY3833" s="2254"/>
    </row>
    <row r="3834" spans="1:52" s="1395" customFormat="1" ht="15.95" customHeight="1" x14ac:dyDescent="0.2">
      <c r="A3834" s="353">
        <v>1309</v>
      </c>
      <c r="B3834" s="354" t="s">
        <v>55</v>
      </c>
      <c r="C3834" s="366" t="s">
        <v>1509</v>
      </c>
      <c r="D3834" s="363" t="s">
        <v>19495</v>
      </c>
      <c r="E3834" s="272" t="s">
        <v>21937</v>
      </c>
      <c r="F3834" s="272" t="s">
        <v>21938</v>
      </c>
      <c r="G3834" s="354" t="s">
        <v>221</v>
      </c>
      <c r="H3834" s="272" t="s">
        <v>219</v>
      </c>
      <c r="I3834" s="354" t="s">
        <v>220</v>
      </c>
      <c r="J3834" s="272" t="s">
        <v>221</v>
      </c>
      <c r="K3834" s="272" t="s">
        <v>222</v>
      </c>
      <c r="L3834" s="272" t="s">
        <v>221</v>
      </c>
      <c r="M3834" s="272" t="s">
        <v>17386</v>
      </c>
      <c r="N3834" s="440">
        <v>5.8</v>
      </c>
      <c r="O3834" s="440">
        <v>1.6</v>
      </c>
      <c r="P3834" s="440">
        <f>O3834*N3834</f>
        <v>9.2799999999999994</v>
      </c>
      <c r="Q3834" s="1010">
        <v>4</v>
      </c>
      <c r="R3834" s="357"/>
      <c r="S3834" s="505">
        <v>0</v>
      </c>
      <c r="T3834" s="357"/>
      <c r="U3834" s="505">
        <v>0</v>
      </c>
      <c r="V3834" s="357"/>
      <c r="W3834" s="357"/>
      <c r="X3834" s="357"/>
      <c r="Y3834" s="354" t="s">
        <v>1509</v>
      </c>
      <c r="Z3834" s="354" t="s">
        <v>24610</v>
      </c>
      <c r="AA3834" s="443" t="s">
        <v>21939</v>
      </c>
      <c r="AB3834" s="354" t="s">
        <v>10454</v>
      </c>
      <c r="AC3834" s="354" t="s">
        <v>21940</v>
      </c>
      <c r="AD3834" s="1306" t="s">
        <v>21941</v>
      </c>
      <c r="AE3834" s="354" t="s">
        <v>10454</v>
      </c>
      <c r="AF3834" s="354" t="s">
        <v>24610</v>
      </c>
      <c r="AG3834" s="443" t="s">
        <v>21939</v>
      </c>
      <c r="AH3834" s="443" t="s">
        <v>1509</v>
      </c>
      <c r="AI3834" s="360">
        <v>1.48</v>
      </c>
      <c r="AJ3834" s="503">
        <v>200</v>
      </c>
      <c r="AK3834" s="359">
        <f t="shared" si="548"/>
        <v>0.81095890410958904</v>
      </c>
      <c r="AL3834" s="359">
        <v>0</v>
      </c>
      <c r="AM3834" s="361">
        <f t="shared" si="545"/>
        <v>0.81095890410958904</v>
      </c>
      <c r="AN3834" s="359">
        <f t="shared" si="546"/>
        <v>0.81095890410958904</v>
      </c>
      <c r="AO3834" s="359">
        <v>0</v>
      </c>
      <c r="AP3834" s="359">
        <f t="shared" si="547"/>
        <v>0.81095890410958904</v>
      </c>
      <c r="AQ3834" s="359">
        <f>AP3834*30</f>
        <v>24.328767123287673</v>
      </c>
      <c r="AR3834" s="362" t="s">
        <v>231</v>
      </c>
      <c r="AS3834" s="363" t="s">
        <v>431</v>
      </c>
      <c r="AT3834" s="354" t="s">
        <v>325</v>
      </c>
      <c r="AU3834" s="354" t="s">
        <v>1509</v>
      </c>
      <c r="AV3834" s="923" t="s">
        <v>10484</v>
      </c>
      <c r="AW3834" s="354" t="s">
        <v>234</v>
      </c>
      <c r="AX3834" s="447" t="s">
        <v>21942</v>
      </c>
      <c r="AY3834" s="2252"/>
      <c r="AZ3834" s="2408" t="s">
        <v>21943</v>
      </c>
    </row>
    <row r="3835" spans="1:52" s="55" customFormat="1" ht="15.95" customHeight="1" x14ac:dyDescent="0.25">
      <c r="A3835" s="182">
        <v>1310</v>
      </c>
      <c r="B3835" s="166" t="s">
        <v>55</v>
      </c>
      <c r="C3835" s="170" t="s">
        <v>1509</v>
      </c>
      <c r="D3835" s="194" t="s">
        <v>24602</v>
      </c>
      <c r="E3835" s="198" t="s">
        <v>10486</v>
      </c>
      <c r="F3835" s="198" t="s">
        <v>10487</v>
      </c>
      <c r="G3835" s="166"/>
      <c r="H3835" s="198" t="s">
        <v>219</v>
      </c>
      <c r="I3835" s="166" t="s">
        <v>220</v>
      </c>
      <c r="J3835" s="198" t="s">
        <v>221</v>
      </c>
      <c r="K3835" s="198" t="s">
        <v>222</v>
      </c>
      <c r="L3835" s="198" t="s">
        <v>221</v>
      </c>
      <c r="M3835" s="198" t="s">
        <v>17587</v>
      </c>
      <c r="N3835" s="199">
        <v>8</v>
      </c>
      <c r="O3835" s="199">
        <v>2</v>
      </c>
      <c r="P3835" s="199">
        <v>16</v>
      </c>
      <c r="Q3835" s="1012">
        <v>2</v>
      </c>
      <c r="R3835" s="183"/>
      <c r="S3835" s="223">
        <v>0</v>
      </c>
      <c r="T3835" s="183"/>
      <c r="U3835" s="223">
        <v>0</v>
      </c>
      <c r="V3835" s="183"/>
      <c r="W3835" s="183"/>
      <c r="X3835" s="183"/>
      <c r="Y3835" s="166" t="s">
        <v>8033</v>
      </c>
      <c r="Z3835" s="166" t="s">
        <v>24601</v>
      </c>
      <c r="AA3835" s="203" t="s">
        <v>24599</v>
      </c>
      <c r="AB3835" s="166" t="s">
        <v>10454</v>
      </c>
      <c r="AC3835" s="166" t="s">
        <v>10489</v>
      </c>
      <c r="AD3835" s="673" t="s">
        <v>10490</v>
      </c>
      <c r="AE3835" s="166" t="s">
        <v>10454</v>
      </c>
      <c r="AF3835" s="166" t="s">
        <v>24600</v>
      </c>
      <c r="AG3835" s="165" t="s">
        <v>24599</v>
      </c>
      <c r="AH3835" s="203" t="s">
        <v>1509</v>
      </c>
      <c r="AI3835" s="186">
        <v>1.48</v>
      </c>
      <c r="AJ3835" s="184">
        <v>67</v>
      </c>
      <c r="AK3835" s="167">
        <f t="shared" si="548"/>
        <v>0.2716712328767123</v>
      </c>
      <c r="AL3835" s="167">
        <v>0</v>
      </c>
      <c r="AM3835" s="187">
        <f t="shared" si="545"/>
        <v>0.2716712328767123</v>
      </c>
      <c r="AN3835" s="167">
        <f t="shared" si="546"/>
        <v>0.2716712328767123</v>
      </c>
      <c r="AO3835" s="167">
        <v>0</v>
      </c>
      <c r="AP3835" s="167">
        <f t="shared" si="547"/>
        <v>0.2716712328767123</v>
      </c>
      <c r="AQ3835" s="167">
        <f t="shared" si="549"/>
        <v>8.1501369863013693</v>
      </c>
      <c r="AR3835" s="193" t="s">
        <v>231</v>
      </c>
      <c r="AS3835" s="166" t="s">
        <v>431</v>
      </c>
      <c r="AT3835" s="166" t="s">
        <v>325</v>
      </c>
      <c r="AU3835" s="166" t="s">
        <v>1509</v>
      </c>
      <c r="AV3835" s="679" t="s">
        <v>10492</v>
      </c>
      <c r="AW3835" s="166" t="s">
        <v>234</v>
      </c>
      <c r="AX3835" s="2254"/>
      <c r="AY3835" s="2254"/>
    </row>
    <row r="3836" spans="1:52" s="55" customFormat="1" ht="15.95" customHeight="1" x14ac:dyDescent="0.25">
      <c r="A3836" s="709">
        <v>1311</v>
      </c>
      <c r="B3836" s="434" t="s">
        <v>55</v>
      </c>
      <c r="C3836" s="834" t="s">
        <v>1509</v>
      </c>
      <c r="D3836" s="433" t="s">
        <v>19496</v>
      </c>
      <c r="E3836" s="439" t="s">
        <v>10494</v>
      </c>
      <c r="F3836" s="439" t="s">
        <v>10495</v>
      </c>
      <c r="G3836" s="434"/>
      <c r="H3836" s="439" t="s">
        <v>732</v>
      </c>
      <c r="I3836" s="434">
        <v>0</v>
      </c>
      <c r="J3836" s="439" t="s">
        <v>317</v>
      </c>
      <c r="K3836" s="439">
        <v>0</v>
      </c>
      <c r="L3836" s="439" t="s">
        <v>317</v>
      </c>
      <c r="M3836" s="439">
        <v>0</v>
      </c>
      <c r="N3836" s="710">
        <v>3</v>
      </c>
      <c r="O3836" s="710">
        <v>3</v>
      </c>
      <c r="P3836" s="710">
        <v>9</v>
      </c>
      <c r="Q3836" s="711">
        <v>3</v>
      </c>
      <c r="R3836" s="712"/>
      <c r="S3836" s="436">
        <v>0</v>
      </c>
      <c r="T3836" s="712"/>
      <c r="U3836" s="436">
        <v>0</v>
      </c>
      <c r="V3836" s="712"/>
      <c r="W3836" s="712"/>
      <c r="X3836" s="712"/>
      <c r="Y3836" s="434" t="s">
        <v>1509</v>
      </c>
      <c r="Z3836" s="434" t="s">
        <v>10496</v>
      </c>
      <c r="AA3836" s="437">
        <v>1035005912094</v>
      </c>
      <c r="AB3836" s="434" t="s">
        <v>10454</v>
      </c>
      <c r="AC3836" s="434" t="s">
        <v>10497</v>
      </c>
      <c r="AD3836" s="1917" t="s">
        <v>10498</v>
      </c>
      <c r="AE3836" s="434" t="s">
        <v>10454</v>
      </c>
      <c r="AF3836" s="434" t="s">
        <v>10496</v>
      </c>
      <c r="AG3836" s="438">
        <v>1035005912094</v>
      </c>
      <c r="AH3836" s="437" t="s">
        <v>1509</v>
      </c>
      <c r="AI3836" s="513">
        <v>1.48</v>
      </c>
      <c r="AJ3836" s="788">
        <v>109</v>
      </c>
      <c r="AK3836" s="511">
        <f t="shared" si="548"/>
        <v>0.44197260273972599</v>
      </c>
      <c r="AL3836" s="511">
        <v>0</v>
      </c>
      <c r="AM3836" s="514">
        <f t="shared" si="545"/>
        <v>0.44197260273972599</v>
      </c>
      <c r="AN3836" s="511">
        <f t="shared" si="546"/>
        <v>0.44197260273972599</v>
      </c>
      <c r="AO3836" s="511">
        <v>0</v>
      </c>
      <c r="AP3836" s="511">
        <f t="shared" si="547"/>
        <v>0.44197260273972599</v>
      </c>
      <c r="AQ3836" s="511">
        <f t="shared" si="549"/>
        <v>13.259178082191779</v>
      </c>
      <c r="AR3836" s="432" t="s">
        <v>231</v>
      </c>
      <c r="AS3836" s="433"/>
      <c r="AT3836" s="434" t="s">
        <v>325</v>
      </c>
      <c r="AU3836" s="434" t="s">
        <v>1509</v>
      </c>
      <c r="AV3836" s="943" t="s">
        <v>10499</v>
      </c>
      <c r="AW3836" s="434" t="s">
        <v>18131</v>
      </c>
      <c r="AX3836" s="434" t="s">
        <v>23790</v>
      </c>
      <c r="AY3836" s="2254"/>
    </row>
    <row r="3837" spans="1:52" s="1395" customFormat="1" ht="15.95" customHeight="1" x14ac:dyDescent="0.25">
      <c r="A3837" s="353">
        <v>1312</v>
      </c>
      <c r="B3837" s="354" t="s">
        <v>55</v>
      </c>
      <c r="C3837" s="366" t="s">
        <v>1509</v>
      </c>
      <c r="D3837" s="363" t="s">
        <v>19497</v>
      </c>
      <c r="E3837" s="272" t="s">
        <v>22379</v>
      </c>
      <c r="F3837" s="272" t="s">
        <v>22380</v>
      </c>
      <c r="G3837" s="354" t="s">
        <v>221</v>
      </c>
      <c r="H3837" s="272" t="s">
        <v>219</v>
      </c>
      <c r="I3837" s="354" t="s">
        <v>316</v>
      </c>
      <c r="J3837" s="272" t="s">
        <v>221</v>
      </c>
      <c r="K3837" s="272" t="s">
        <v>222</v>
      </c>
      <c r="L3837" s="272" t="s">
        <v>221</v>
      </c>
      <c r="M3837" s="272" t="s">
        <v>879</v>
      </c>
      <c r="N3837" s="440">
        <v>4.5</v>
      </c>
      <c r="O3837" s="440">
        <v>2.15</v>
      </c>
      <c r="P3837" s="440">
        <f>O3837*N3837</f>
        <v>9.6749999999999989</v>
      </c>
      <c r="Q3837" s="1010">
        <v>2</v>
      </c>
      <c r="R3837" s="357"/>
      <c r="S3837" s="505">
        <v>0</v>
      </c>
      <c r="T3837" s="357"/>
      <c r="U3837" s="505">
        <v>0</v>
      </c>
      <c r="V3837" s="357"/>
      <c r="W3837" s="357"/>
      <c r="X3837" s="357"/>
      <c r="Y3837" s="354" t="s">
        <v>1509</v>
      </c>
      <c r="Z3837" s="354" t="s">
        <v>10503</v>
      </c>
      <c r="AA3837" s="443" t="s">
        <v>22378</v>
      </c>
      <c r="AB3837" s="354" t="s">
        <v>10454</v>
      </c>
      <c r="AC3837" s="354" t="s">
        <v>22377</v>
      </c>
      <c r="AD3837" s="271" t="s">
        <v>22311</v>
      </c>
      <c r="AE3837" s="354" t="s">
        <v>10454</v>
      </c>
      <c r="AF3837" s="354" t="s">
        <v>10503</v>
      </c>
      <c r="AG3837" s="443" t="s">
        <v>22378</v>
      </c>
      <c r="AH3837" s="443" t="s">
        <v>1509</v>
      </c>
      <c r="AI3837" s="360">
        <v>1.48</v>
      </c>
      <c r="AJ3837" s="503">
        <v>60</v>
      </c>
      <c r="AK3837" s="359">
        <f t="shared" si="548"/>
        <v>0.2432876712328767</v>
      </c>
      <c r="AL3837" s="359">
        <v>0</v>
      </c>
      <c r="AM3837" s="361">
        <f t="shared" si="545"/>
        <v>0.2432876712328767</v>
      </c>
      <c r="AN3837" s="359">
        <f t="shared" si="546"/>
        <v>0.2432876712328767</v>
      </c>
      <c r="AO3837" s="359">
        <v>0</v>
      </c>
      <c r="AP3837" s="359">
        <f t="shared" si="547"/>
        <v>0.2432876712328767</v>
      </c>
      <c r="AQ3837" s="359">
        <f>AP3837*30</f>
        <v>7.2986301369863007</v>
      </c>
      <c r="AR3837" s="362" t="s">
        <v>231</v>
      </c>
      <c r="AS3837" s="363" t="s">
        <v>431</v>
      </c>
      <c r="AT3837" s="354" t="s">
        <v>325</v>
      </c>
      <c r="AU3837" s="354" t="s">
        <v>1509</v>
      </c>
      <c r="AV3837" s="923" t="s">
        <v>10505</v>
      </c>
      <c r="AW3837" s="354" t="s">
        <v>234</v>
      </c>
      <c r="AX3837" s="447" t="s">
        <v>22376</v>
      </c>
      <c r="AY3837" s="2252"/>
      <c r="AZ3837" s="447" t="s">
        <v>26173</v>
      </c>
    </row>
    <row r="3838" spans="1:52" s="55" customFormat="1" ht="15.95" customHeight="1" x14ac:dyDescent="0.25">
      <c r="A3838" s="353">
        <v>1313</v>
      </c>
      <c r="B3838" s="354" t="s">
        <v>55</v>
      </c>
      <c r="C3838" s="366" t="s">
        <v>1509</v>
      </c>
      <c r="D3838" s="363" t="s">
        <v>24614</v>
      </c>
      <c r="E3838" s="272" t="s">
        <v>17602</v>
      </c>
      <c r="F3838" s="272" t="s">
        <v>17603</v>
      </c>
      <c r="G3838" s="354" t="s">
        <v>221</v>
      </c>
      <c r="H3838" s="272" t="s">
        <v>219</v>
      </c>
      <c r="I3838" s="354" t="s">
        <v>316</v>
      </c>
      <c r="J3838" s="272" t="s">
        <v>221</v>
      </c>
      <c r="K3838" s="272" t="s">
        <v>222</v>
      </c>
      <c r="L3838" s="272" t="s">
        <v>221</v>
      </c>
      <c r="M3838" s="272" t="s">
        <v>879</v>
      </c>
      <c r="N3838" s="440">
        <v>4.2</v>
      </c>
      <c r="O3838" s="440">
        <v>2.5</v>
      </c>
      <c r="P3838" s="440">
        <f>O3838*N3838</f>
        <v>10.5</v>
      </c>
      <c r="Q3838" s="1010">
        <v>3</v>
      </c>
      <c r="R3838" s="357"/>
      <c r="S3838" s="505">
        <v>0</v>
      </c>
      <c r="T3838" s="357"/>
      <c r="U3838" s="505">
        <v>0</v>
      </c>
      <c r="V3838" s="357"/>
      <c r="W3838" s="357"/>
      <c r="X3838" s="357"/>
      <c r="Y3838" s="354" t="s">
        <v>1509</v>
      </c>
      <c r="Z3838" s="354" t="s">
        <v>10509</v>
      </c>
      <c r="AA3838" s="443" t="s">
        <v>24613</v>
      </c>
      <c r="AB3838" s="166" t="s">
        <v>10454</v>
      </c>
      <c r="AC3838" s="166" t="s">
        <v>10510</v>
      </c>
      <c r="AD3838" s="2473" t="s">
        <v>17604</v>
      </c>
      <c r="AE3838" s="166" t="s">
        <v>10454</v>
      </c>
      <c r="AF3838" s="354" t="s">
        <v>10509</v>
      </c>
      <c r="AG3838" s="358" t="s">
        <v>24613</v>
      </c>
      <c r="AH3838" s="443" t="s">
        <v>1509</v>
      </c>
      <c r="AI3838" s="360">
        <v>1.48</v>
      </c>
      <c r="AJ3838" s="503">
        <v>83</v>
      </c>
      <c r="AK3838" s="359">
        <f t="shared" si="548"/>
        <v>0.33654794520547948</v>
      </c>
      <c r="AL3838" s="359">
        <v>0</v>
      </c>
      <c r="AM3838" s="361">
        <f t="shared" si="545"/>
        <v>0.33654794520547948</v>
      </c>
      <c r="AN3838" s="359">
        <f t="shared" si="546"/>
        <v>0.33654794520547948</v>
      </c>
      <c r="AO3838" s="359">
        <v>0</v>
      </c>
      <c r="AP3838" s="359">
        <f t="shared" si="547"/>
        <v>0.33654794520547948</v>
      </c>
      <c r="AQ3838" s="359">
        <f t="shared" si="549"/>
        <v>10.096438356164384</v>
      </c>
      <c r="AR3838" s="193" t="s">
        <v>231</v>
      </c>
      <c r="AS3838" s="194" t="s">
        <v>431</v>
      </c>
      <c r="AT3838" s="166" t="s">
        <v>325</v>
      </c>
      <c r="AU3838" s="166" t="s">
        <v>1509</v>
      </c>
      <c r="AV3838" s="679" t="s">
        <v>10511</v>
      </c>
      <c r="AW3838" s="166" t="s">
        <v>234</v>
      </c>
      <c r="AX3838" s="447" t="s">
        <v>20456</v>
      </c>
      <c r="AY3838" s="2254"/>
      <c r="AZ3838" s="447" t="s">
        <v>20455</v>
      </c>
    </row>
    <row r="3839" spans="1:52" s="55" customFormat="1" ht="15.95" customHeight="1" x14ac:dyDescent="0.25">
      <c r="A3839" s="353">
        <v>1314</v>
      </c>
      <c r="B3839" s="354" t="s">
        <v>55</v>
      </c>
      <c r="C3839" s="366" t="s">
        <v>1509</v>
      </c>
      <c r="D3839" s="363" t="s">
        <v>24712</v>
      </c>
      <c r="E3839" s="272" t="s">
        <v>24713</v>
      </c>
      <c r="F3839" s="272" t="s">
        <v>24714</v>
      </c>
      <c r="G3839" s="354" t="s">
        <v>221</v>
      </c>
      <c r="H3839" s="272" t="s">
        <v>219</v>
      </c>
      <c r="I3839" s="354" t="s">
        <v>316</v>
      </c>
      <c r="J3839" s="272" t="s">
        <v>221</v>
      </c>
      <c r="K3839" s="272" t="s">
        <v>222</v>
      </c>
      <c r="L3839" s="272" t="s">
        <v>221</v>
      </c>
      <c r="M3839" s="272" t="s">
        <v>222</v>
      </c>
      <c r="N3839" s="440">
        <v>6</v>
      </c>
      <c r="O3839" s="440">
        <v>2.5</v>
      </c>
      <c r="P3839" s="440">
        <f>O3839*N3839</f>
        <v>15</v>
      </c>
      <c r="Q3839" s="1010">
        <v>3</v>
      </c>
      <c r="R3839" s="357"/>
      <c r="S3839" s="505">
        <v>1</v>
      </c>
      <c r="T3839" s="357"/>
      <c r="U3839" s="505">
        <v>1</v>
      </c>
      <c r="V3839" s="357"/>
      <c r="W3839" s="357"/>
      <c r="X3839" s="357"/>
      <c r="Y3839" s="354" t="s">
        <v>1509</v>
      </c>
      <c r="Z3839" s="354" t="s">
        <v>7947</v>
      </c>
      <c r="AA3839" s="443" t="s">
        <v>23758</v>
      </c>
      <c r="AB3839" s="354" t="s">
        <v>10514</v>
      </c>
      <c r="AC3839" s="354" t="s">
        <v>10515</v>
      </c>
      <c r="AD3839" s="1152" t="s">
        <v>10516</v>
      </c>
      <c r="AE3839" s="354" t="s">
        <v>10454</v>
      </c>
      <c r="AF3839" s="354" t="s">
        <v>7947</v>
      </c>
      <c r="AG3839" s="443" t="s">
        <v>23758</v>
      </c>
      <c r="AH3839" s="443" t="s">
        <v>1509</v>
      </c>
      <c r="AI3839" s="360">
        <v>1.48</v>
      </c>
      <c r="AJ3839" s="503">
        <v>123</v>
      </c>
      <c r="AK3839" s="359">
        <f>AJ3839*AI3839/365</f>
        <v>0.49873972602739725</v>
      </c>
      <c r="AL3839" s="359">
        <v>0</v>
      </c>
      <c r="AM3839" s="361">
        <f t="shared" si="545"/>
        <v>0.49873972602739725</v>
      </c>
      <c r="AN3839" s="359">
        <f t="shared" si="546"/>
        <v>0.49873972602739725</v>
      </c>
      <c r="AO3839" s="359">
        <v>0</v>
      </c>
      <c r="AP3839" s="359">
        <f t="shared" si="547"/>
        <v>0.49873972602739725</v>
      </c>
      <c r="AQ3839" s="359">
        <f>AP3839*30</f>
        <v>14.962191780821918</v>
      </c>
      <c r="AR3839" s="362" t="s">
        <v>231</v>
      </c>
      <c r="AS3839" s="363" t="s">
        <v>431</v>
      </c>
      <c r="AT3839" s="354" t="s">
        <v>325</v>
      </c>
      <c r="AU3839" s="354" t="s">
        <v>1509</v>
      </c>
      <c r="AV3839" s="923" t="s">
        <v>7952</v>
      </c>
      <c r="AW3839" s="166" t="s">
        <v>234</v>
      </c>
      <c r="AX3839" s="447" t="s">
        <v>24715</v>
      </c>
      <c r="AY3839" s="2254"/>
      <c r="AZ3839" s="447" t="s">
        <v>24716</v>
      </c>
    </row>
    <row r="3840" spans="1:52" s="55" customFormat="1" ht="15.95" customHeight="1" x14ac:dyDescent="0.25">
      <c r="A3840" s="709">
        <v>1315</v>
      </c>
      <c r="B3840" s="434" t="s">
        <v>55</v>
      </c>
      <c r="C3840" s="834" t="s">
        <v>1509</v>
      </c>
      <c r="D3840" s="433" t="s">
        <v>19498</v>
      </c>
      <c r="E3840" s="439" t="s">
        <v>10518</v>
      </c>
      <c r="F3840" s="439" t="s">
        <v>10519</v>
      </c>
      <c r="G3840" s="434"/>
      <c r="H3840" s="439" t="s">
        <v>219</v>
      </c>
      <c r="I3840" s="434" t="s">
        <v>220</v>
      </c>
      <c r="J3840" s="439" t="s">
        <v>221</v>
      </c>
      <c r="K3840" s="439" t="s">
        <v>222</v>
      </c>
      <c r="L3840" s="439" t="s">
        <v>317</v>
      </c>
      <c r="M3840" s="439">
        <v>0</v>
      </c>
      <c r="N3840" s="710">
        <v>4</v>
      </c>
      <c r="O3840" s="710">
        <v>3</v>
      </c>
      <c r="P3840" s="710">
        <v>12</v>
      </c>
      <c r="Q3840" s="711">
        <v>1</v>
      </c>
      <c r="R3840" s="712"/>
      <c r="S3840" s="436">
        <v>0</v>
      </c>
      <c r="T3840" s="712"/>
      <c r="U3840" s="436">
        <v>0</v>
      </c>
      <c r="V3840" s="712"/>
      <c r="W3840" s="712"/>
      <c r="X3840" s="712"/>
      <c r="Y3840" s="434" t="s">
        <v>1509</v>
      </c>
      <c r="Z3840" s="434" t="s">
        <v>10308</v>
      </c>
      <c r="AA3840" s="437">
        <v>1025003757998</v>
      </c>
      <c r="AB3840" s="434" t="s">
        <v>10454</v>
      </c>
      <c r="AC3840" s="434" t="s">
        <v>10520</v>
      </c>
      <c r="AD3840" s="434" t="s">
        <v>230</v>
      </c>
      <c r="AE3840" s="434" t="s">
        <v>10454</v>
      </c>
      <c r="AF3840" s="434" t="s">
        <v>10308</v>
      </c>
      <c r="AG3840" s="438">
        <v>1025003757998</v>
      </c>
      <c r="AH3840" s="437" t="s">
        <v>1509</v>
      </c>
      <c r="AI3840" s="513">
        <v>1.48</v>
      </c>
      <c r="AJ3840" s="788">
        <v>80</v>
      </c>
      <c r="AK3840" s="511">
        <f t="shared" si="548"/>
        <v>0.32438356164383564</v>
      </c>
      <c r="AL3840" s="511">
        <v>0</v>
      </c>
      <c r="AM3840" s="514">
        <f t="shared" si="545"/>
        <v>0.32438356164383564</v>
      </c>
      <c r="AN3840" s="511">
        <f t="shared" si="546"/>
        <v>0.32438356164383564</v>
      </c>
      <c r="AO3840" s="511">
        <v>0</v>
      </c>
      <c r="AP3840" s="511">
        <f t="shared" si="547"/>
        <v>0.32438356164383564</v>
      </c>
      <c r="AQ3840" s="511">
        <f t="shared" si="549"/>
        <v>9.7315068493150694</v>
      </c>
      <c r="AR3840" s="432" t="s">
        <v>231</v>
      </c>
      <c r="AS3840" s="433"/>
      <c r="AT3840" s="434" t="s">
        <v>325</v>
      </c>
      <c r="AU3840" s="434" t="s">
        <v>1509</v>
      </c>
      <c r="AV3840" s="943" t="s">
        <v>10521</v>
      </c>
      <c r="AW3840" s="434" t="s">
        <v>18131</v>
      </c>
      <c r="AX3840" s="434" t="s">
        <v>23755</v>
      </c>
      <c r="AY3840" s="2254"/>
    </row>
    <row r="3841" spans="1:52" s="55" customFormat="1" ht="15.95" customHeight="1" x14ac:dyDescent="0.25">
      <c r="A3841" s="182">
        <v>1316</v>
      </c>
      <c r="B3841" s="166" t="s">
        <v>55</v>
      </c>
      <c r="C3841" s="170" t="s">
        <v>1509</v>
      </c>
      <c r="D3841" s="260" t="s">
        <v>24615</v>
      </c>
      <c r="E3841" s="198" t="s">
        <v>10472</v>
      </c>
      <c r="F3841" s="198" t="s">
        <v>10473</v>
      </c>
      <c r="G3841" s="166"/>
      <c r="H3841" s="198" t="s">
        <v>219</v>
      </c>
      <c r="I3841" s="166" t="s">
        <v>220</v>
      </c>
      <c r="J3841" s="198" t="s">
        <v>317</v>
      </c>
      <c r="K3841" s="198">
        <v>0</v>
      </c>
      <c r="L3841" s="198" t="s">
        <v>317</v>
      </c>
      <c r="M3841" s="198">
        <v>0</v>
      </c>
      <c r="N3841" s="199">
        <v>5</v>
      </c>
      <c r="O3841" s="199">
        <v>3</v>
      </c>
      <c r="P3841" s="199">
        <v>15</v>
      </c>
      <c r="Q3841" s="1012">
        <v>0</v>
      </c>
      <c r="R3841" s="183"/>
      <c r="S3841" s="223">
        <v>0</v>
      </c>
      <c r="T3841" s="183"/>
      <c r="U3841" s="223">
        <v>1</v>
      </c>
      <c r="V3841" s="183"/>
      <c r="W3841" s="183"/>
      <c r="X3841" s="183"/>
      <c r="Y3841" s="166" t="s">
        <v>1509</v>
      </c>
      <c r="Z3841" s="166" t="s">
        <v>8147</v>
      </c>
      <c r="AA3841" s="203" t="s">
        <v>24616</v>
      </c>
      <c r="AB3841" s="166" t="s">
        <v>10454</v>
      </c>
      <c r="AC3841" s="166" t="s">
        <v>10523</v>
      </c>
      <c r="AD3841" s="673" t="s">
        <v>10524</v>
      </c>
      <c r="AE3841" s="166" t="s">
        <v>10454</v>
      </c>
      <c r="AF3841" s="166" t="s">
        <v>8147</v>
      </c>
      <c r="AG3841" s="165" t="s">
        <v>24616</v>
      </c>
      <c r="AH3841" s="203" t="s">
        <v>1509</v>
      </c>
      <c r="AI3841" s="186">
        <v>1.48</v>
      </c>
      <c r="AJ3841" s="184">
        <v>400</v>
      </c>
      <c r="AK3841" s="167">
        <f t="shared" si="548"/>
        <v>1.6219178082191781</v>
      </c>
      <c r="AL3841" s="167">
        <v>0</v>
      </c>
      <c r="AM3841" s="187">
        <f t="shared" si="545"/>
        <v>1.6219178082191781</v>
      </c>
      <c r="AN3841" s="167">
        <f t="shared" si="546"/>
        <v>1.6219178082191781</v>
      </c>
      <c r="AO3841" s="167">
        <v>0</v>
      </c>
      <c r="AP3841" s="167">
        <f t="shared" si="547"/>
        <v>1.6219178082191781</v>
      </c>
      <c r="AQ3841" s="167">
        <f t="shared" si="549"/>
        <v>48.657534246575345</v>
      </c>
      <c r="AR3841" s="193" t="s">
        <v>231</v>
      </c>
      <c r="AS3841" s="194"/>
      <c r="AT3841" s="166" t="s">
        <v>325</v>
      </c>
      <c r="AU3841" s="166" t="s">
        <v>1509</v>
      </c>
      <c r="AV3841" s="933" t="s">
        <v>10525</v>
      </c>
      <c r="AW3841" s="166" t="s">
        <v>234</v>
      </c>
      <c r="AX3841" s="2254"/>
      <c r="AY3841" s="2254"/>
    </row>
    <row r="3842" spans="1:52" s="1395" customFormat="1" ht="15.95" customHeight="1" x14ac:dyDescent="0.2">
      <c r="A3842" s="353">
        <v>1317</v>
      </c>
      <c r="B3842" s="354" t="s">
        <v>55</v>
      </c>
      <c r="C3842" s="366" t="s">
        <v>1509</v>
      </c>
      <c r="D3842" s="363" t="s">
        <v>22397</v>
      </c>
      <c r="E3842" s="272" t="s">
        <v>22398</v>
      </c>
      <c r="F3842" s="272" t="s">
        <v>22399</v>
      </c>
      <c r="G3842" s="354" t="s">
        <v>221</v>
      </c>
      <c r="H3842" s="272" t="s">
        <v>219</v>
      </c>
      <c r="I3842" s="354" t="s">
        <v>220</v>
      </c>
      <c r="J3842" s="354" t="s">
        <v>221</v>
      </c>
      <c r="K3842" s="272" t="s">
        <v>222</v>
      </c>
      <c r="L3842" s="272" t="s">
        <v>221</v>
      </c>
      <c r="M3842" s="272" t="s">
        <v>879</v>
      </c>
      <c r="N3842" s="440">
        <v>7</v>
      </c>
      <c r="O3842" s="440">
        <v>5</v>
      </c>
      <c r="P3842" s="440">
        <f>O3842*N3842</f>
        <v>35</v>
      </c>
      <c r="Q3842" s="1010">
        <v>4</v>
      </c>
      <c r="R3842" s="357"/>
      <c r="S3842" s="505">
        <v>0</v>
      </c>
      <c r="T3842" s="357"/>
      <c r="U3842" s="505">
        <v>1</v>
      </c>
      <c r="V3842" s="357"/>
      <c r="W3842" s="357"/>
      <c r="X3842" s="357"/>
      <c r="Y3842" s="354" t="s">
        <v>1509</v>
      </c>
      <c r="Z3842" s="354" t="s">
        <v>22400</v>
      </c>
      <c r="AA3842" s="443" t="s">
        <v>22401</v>
      </c>
      <c r="AB3842" s="354" t="s">
        <v>10454</v>
      </c>
      <c r="AC3842" s="354" t="s">
        <v>22402</v>
      </c>
      <c r="AD3842" s="925" t="s">
        <v>22403</v>
      </c>
      <c r="AE3842" s="354" t="s">
        <v>10454</v>
      </c>
      <c r="AF3842" s="354" t="s">
        <v>22400</v>
      </c>
      <c r="AG3842" s="443" t="s">
        <v>22401</v>
      </c>
      <c r="AH3842" s="443" t="s">
        <v>1509</v>
      </c>
      <c r="AI3842" s="360">
        <v>1.48</v>
      </c>
      <c r="AJ3842" s="503">
        <v>373</v>
      </c>
      <c r="AK3842" s="359">
        <f t="shared" si="548"/>
        <v>1.5124383561643835</v>
      </c>
      <c r="AL3842" s="359">
        <v>0</v>
      </c>
      <c r="AM3842" s="361">
        <f t="shared" si="545"/>
        <v>1.5124383561643835</v>
      </c>
      <c r="AN3842" s="359">
        <f t="shared" si="546"/>
        <v>1.5124383561643835</v>
      </c>
      <c r="AO3842" s="359">
        <v>0</v>
      </c>
      <c r="AP3842" s="359">
        <f t="shared" si="547"/>
        <v>1.5124383561643835</v>
      </c>
      <c r="AQ3842" s="359">
        <f>AP3842*30</f>
        <v>45.373150684931502</v>
      </c>
      <c r="AR3842" s="362" t="s">
        <v>231</v>
      </c>
      <c r="AS3842" s="363" t="s">
        <v>114</v>
      </c>
      <c r="AT3842" s="354" t="s">
        <v>325</v>
      </c>
      <c r="AU3842" s="354" t="s">
        <v>1509</v>
      </c>
      <c r="AV3842" s="923" t="s">
        <v>10532</v>
      </c>
      <c r="AW3842" s="354" t="s">
        <v>234</v>
      </c>
      <c r="AX3842" s="447" t="s">
        <v>22404</v>
      </c>
      <c r="AY3842" s="2252"/>
      <c r="AZ3842" s="447" t="s">
        <v>22405</v>
      </c>
    </row>
    <row r="3843" spans="1:52" s="1395" customFormat="1" ht="15.95" customHeight="1" x14ac:dyDescent="0.2">
      <c r="A3843" s="353">
        <v>1318</v>
      </c>
      <c r="B3843" s="354" t="s">
        <v>55</v>
      </c>
      <c r="C3843" s="366" t="s">
        <v>1509</v>
      </c>
      <c r="D3843" s="363" t="s">
        <v>19499</v>
      </c>
      <c r="E3843" s="272" t="s">
        <v>21330</v>
      </c>
      <c r="F3843" s="272" t="s">
        <v>21331</v>
      </c>
      <c r="G3843" s="354" t="s">
        <v>221</v>
      </c>
      <c r="H3843" s="354" t="s">
        <v>219</v>
      </c>
      <c r="I3843" s="354" t="s">
        <v>220</v>
      </c>
      <c r="J3843" s="354" t="s">
        <v>221</v>
      </c>
      <c r="K3843" s="272" t="s">
        <v>222</v>
      </c>
      <c r="L3843" s="272" t="s">
        <v>221</v>
      </c>
      <c r="M3843" s="272" t="s">
        <v>879</v>
      </c>
      <c r="N3843" s="440">
        <v>7.6</v>
      </c>
      <c r="O3843" s="440">
        <v>3</v>
      </c>
      <c r="P3843" s="440">
        <f>O3843*N3843</f>
        <v>22.799999999999997</v>
      </c>
      <c r="Q3843" s="1010">
        <v>4</v>
      </c>
      <c r="R3843" s="357"/>
      <c r="S3843" s="505">
        <v>0</v>
      </c>
      <c r="T3843" s="357"/>
      <c r="U3843" s="505">
        <v>1</v>
      </c>
      <c r="V3843" s="357"/>
      <c r="W3843" s="357"/>
      <c r="X3843" s="357"/>
      <c r="Y3843" s="354" t="s">
        <v>1509</v>
      </c>
      <c r="Z3843" s="354" t="s">
        <v>10536</v>
      </c>
      <c r="AA3843" s="443" t="s">
        <v>21334</v>
      </c>
      <c r="AB3843" s="354" t="s">
        <v>10454</v>
      </c>
      <c r="AC3843" s="354" t="s">
        <v>21332</v>
      </c>
      <c r="AD3843" s="925" t="s">
        <v>21333</v>
      </c>
      <c r="AE3843" s="354" t="s">
        <v>10454</v>
      </c>
      <c r="AF3843" s="354" t="s">
        <v>10536</v>
      </c>
      <c r="AG3843" s="443" t="s">
        <v>21334</v>
      </c>
      <c r="AH3843" s="443" t="s">
        <v>1509</v>
      </c>
      <c r="AI3843" s="360">
        <v>1.48</v>
      </c>
      <c r="AJ3843" s="503">
        <v>120</v>
      </c>
      <c r="AK3843" s="359">
        <f t="shared" si="548"/>
        <v>0.4865753424657534</v>
      </c>
      <c r="AL3843" s="359">
        <v>0</v>
      </c>
      <c r="AM3843" s="361">
        <f t="shared" si="545"/>
        <v>0.4865753424657534</v>
      </c>
      <c r="AN3843" s="359">
        <f t="shared" si="546"/>
        <v>0.4865753424657534</v>
      </c>
      <c r="AO3843" s="359">
        <v>0</v>
      </c>
      <c r="AP3843" s="359">
        <f t="shared" si="547"/>
        <v>0.4865753424657534</v>
      </c>
      <c r="AQ3843" s="359">
        <f>AP3843*30</f>
        <v>14.597260273972601</v>
      </c>
      <c r="AR3843" s="362" t="s">
        <v>231</v>
      </c>
      <c r="AS3843" s="363" t="s">
        <v>431</v>
      </c>
      <c r="AT3843" s="354" t="s">
        <v>325</v>
      </c>
      <c r="AU3843" s="354" t="s">
        <v>1509</v>
      </c>
      <c r="AV3843" s="923" t="s">
        <v>10539</v>
      </c>
      <c r="AW3843" s="354" t="s">
        <v>234</v>
      </c>
      <c r="AX3843" s="447" t="s">
        <v>21335</v>
      </c>
      <c r="AY3843" s="2252"/>
      <c r="AZ3843" s="447" t="s">
        <v>21336</v>
      </c>
    </row>
    <row r="3844" spans="1:52" s="55" customFormat="1" ht="15.95" customHeight="1" x14ac:dyDescent="0.25">
      <c r="A3844" s="182">
        <v>1319</v>
      </c>
      <c r="B3844" s="166" t="s">
        <v>55</v>
      </c>
      <c r="C3844" s="170" t="s">
        <v>1509</v>
      </c>
      <c r="D3844" s="194" t="s">
        <v>24612</v>
      </c>
      <c r="E3844" s="198" t="s">
        <v>10540</v>
      </c>
      <c r="F3844" s="198" t="s">
        <v>10541</v>
      </c>
      <c r="G3844" s="166"/>
      <c r="H3844" s="198" t="s">
        <v>219</v>
      </c>
      <c r="I3844" s="166" t="s">
        <v>220</v>
      </c>
      <c r="J3844" s="198" t="s">
        <v>221</v>
      </c>
      <c r="K3844" s="198" t="s">
        <v>222</v>
      </c>
      <c r="L3844" s="198" t="s">
        <v>317</v>
      </c>
      <c r="M3844" s="198">
        <v>0</v>
      </c>
      <c r="N3844" s="199">
        <v>3</v>
      </c>
      <c r="O3844" s="199">
        <v>3</v>
      </c>
      <c r="P3844" s="199">
        <v>9</v>
      </c>
      <c r="Q3844" s="1012">
        <v>3</v>
      </c>
      <c r="R3844" s="183"/>
      <c r="S3844" s="223">
        <v>0</v>
      </c>
      <c r="T3844" s="183"/>
      <c r="U3844" s="223">
        <v>0</v>
      </c>
      <c r="V3844" s="183"/>
      <c r="W3844" s="183"/>
      <c r="X3844" s="183"/>
      <c r="Y3844" s="166" t="s">
        <v>1509</v>
      </c>
      <c r="Z3844" s="166" t="s">
        <v>10542</v>
      </c>
      <c r="AA3844" s="203" t="s">
        <v>24611</v>
      </c>
      <c r="AB3844" s="166" t="s">
        <v>10454</v>
      </c>
      <c r="AC3844" s="166" t="s">
        <v>10543</v>
      </c>
      <c r="AD3844" s="673" t="s">
        <v>10544</v>
      </c>
      <c r="AE3844" s="166" t="s">
        <v>10454</v>
      </c>
      <c r="AF3844" s="166" t="s">
        <v>10542</v>
      </c>
      <c r="AG3844" s="165" t="s">
        <v>24611</v>
      </c>
      <c r="AH3844" s="203" t="s">
        <v>1509</v>
      </c>
      <c r="AI3844" s="186">
        <v>1.48</v>
      </c>
      <c r="AJ3844" s="184">
        <v>81</v>
      </c>
      <c r="AK3844" s="167">
        <f t="shared" si="548"/>
        <v>0.32843835616438355</v>
      </c>
      <c r="AL3844" s="167">
        <v>0</v>
      </c>
      <c r="AM3844" s="187">
        <f t="shared" si="545"/>
        <v>0.32843835616438355</v>
      </c>
      <c r="AN3844" s="167">
        <f t="shared" si="546"/>
        <v>0.32843835616438355</v>
      </c>
      <c r="AO3844" s="167">
        <v>0</v>
      </c>
      <c r="AP3844" s="167">
        <f t="shared" si="547"/>
        <v>0.32843835616438355</v>
      </c>
      <c r="AQ3844" s="167">
        <f t="shared" si="549"/>
        <v>9.8531506849315065</v>
      </c>
      <c r="AR3844" s="193" t="s">
        <v>231</v>
      </c>
      <c r="AS3844" s="194"/>
      <c r="AT3844" s="166" t="s">
        <v>325</v>
      </c>
      <c r="AU3844" s="166" t="s">
        <v>1509</v>
      </c>
      <c r="AV3844" s="679" t="s">
        <v>10353</v>
      </c>
      <c r="AW3844" s="166" t="s">
        <v>234</v>
      </c>
      <c r="AX3844" s="2254"/>
      <c r="AY3844" s="2254"/>
    </row>
    <row r="3845" spans="1:52" s="55" customFormat="1" ht="15.95" customHeight="1" x14ac:dyDescent="0.25">
      <c r="A3845" s="182">
        <v>1320</v>
      </c>
      <c r="B3845" s="166" t="s">
        <v>55</v>
      </c>
      <c r="C3845" s="170" t="s">
        <v>1509</v>
      </c>
      <c r="D3845" s="194" t="s">
        <v>24603</v>
      </c>
      <c r="E3845" s="198" t="s">
        <v>10546</v>
      </c>
      <c r="F3845" s="198" t="s">
        <v>10547</v>
      </c>
      <c r="G3845" s="166"/>
      <c r="H3845" s="198" t="s">
        <v>219</v>
      </c>
      <c r="I3845" s="166" t="s">
        <v>220</v>
      </c>
      <c r="J3845" s="198" t="s">
        <v>221</v>
      </c>
      <c r="K3845" s="198" t="s">
        <v>222</v>
      </c>
      <c r="L3845" s="198" t="s">
        <v>221</v>
      </c>
      <c r="M3845" s="198" t="s">
        <v>222</v>
      </c>
      <c r="N3845" s="199">
        <v>8</v>
      </c>
      <c r="O3845" s="199">
        <v>2</v>
      </c>
      <c r="P3845" s="199">
        <v>16</v>
      </c>
      <c r="Q3845" s="1012">
        <v>1</v>
      </c>
      <c r="R3845" s="183"/>
      <c r="S3845" s="223">
        <v>0</v>
      </c>
      <c r="T3845" s="183"/>
      <c r="U3845" s="223">
        <v>0</v>
      </c>
      <c r="V3845" s="183"/>
      <c r="W3845" s="183"/>
      <c r="X3845" s="183"/>
      <c r="Y3845" s="166" t="s">
        <v>8033</v>
      </c>
      <c r="Z3845" s="166" t="s">
        <v>10548</v>
      </c>
      <c r="AA3845" s="203" t="s">
        <v>24604</v>
      </c>
      <c r="AB3845" s="166" t="s">
        <v>10454</v>
      </c>
      <c r="AC3845" s="166" t="s">
        <v>10549</v>
      </c>
      <c r="AD3845" s="673" t="s">
        <v>10550</v>
      </c>
      <c r="AE3845" s="166" t="s">
        <v>10454</v>
      </c>
      <c r="AF3845" s="166" t="s">
        <v>10548</v>
      </c>
      <c r="AG3845" s="165" t="s">
        <v>24604</v>
      </c>
      <c r="AH3845" s="203" t="s">
        <v>1509</v>
      </c>
      <c r="AI3845" s="186">
        <v>1.48</v>
      </c>
      <c r="AJ3845" s="184">
        <v>41</v>
      </c>
      <c r="AK3845" s="167">
        <f t="shared" si="548"/>
        <v>0.16624657534246576</v>
      </c>
      <c r="AL3845" s="167">
        <v>0</v>
      </c>
      <c r="AM3845" s="187">
        <f t="shared" si="545"/>
        <v>0.16624657534246576</v>
      </c>
      <c r="AN3845" s="167">
        <f t="shared" si="546"/>
        <v>0.16624657534246576</v>
      </c>
      <c r="AO3845" s="167">
        <v>0</v>
      </c>
      <c r="AP3845" s="167">
        <f t="shared" si="547"/>
        <v>0.16624657534246576</v>
      </c>
      <c r="AQ3845" s="167">
        <f t="shared" si="549"/>
        <v>4.9873972602739727</v>
      </c>
      <c r="AR3845" s="193" t="s">
        <v>231</v>
      </c>
      <c r="AS3845" s="194"/>
      <c r="AT3845" s="166" t="s">
        <v>325</v>
      </c>
      <c r="AU3845" s="166" t="s">
        <v>1509</v>
      </c>
      <c r="AV3845" s="679" t="s">
        <v>10551</v>
      </c>
      <c r="AW3845" s="166" t="s">
        <v>234</v>
      </c>
      <c r="AX3845" s="2254"/>
      <c r="AY3845" s="2254"/>
    </row>
    <row r="3846" spans="1:52" s="55" customFormat="1" ht="15.95" customHeight="1" x14ac:dyDescent="0.25">
      <c r="A3846" s="182">
        <v>1321</v>
      </c>
      <c r="B3846" s="166" t="s">
        <v>55</v>
      </c>
      <c r="C3846" s="170" t="s">
        <v>1509</v>
      </c>
      <c r="D3846" s="194" t="s">
        <v>24617</v>
      </c>
      <c r="E3846" s="198" t="s">
        <v>10553</v>
      </c>
      <c r="F3846" s="198" t="s">
        <v>10554</v>
      </c>
      <c r="G3846" s="166"/>
      <c r="H3846" s="198" t="s">
        <v>219</v>
      </c>
      <c r="I3846" s="166" t="s">
        <v>220</v>
      </c>
      <c r="J3846" s="198" t="s">
        <v>221</v>
      </c>
      <c r="K3846" s="198" t="s">
        <v>222</v>
      </c>
      <c r="L3846" s="198" t="s">
        <v>317</v>
      </c>
      <c r="M3846" s="198">
        <v>0</v>
      </c>
      <c r="N3846" s="199">
        <v>3</v>
      </c>
      <c r="O3846" s="199">
        <v>3</v>
      </c>
      <c r="P3846" s="199">
        <v>9</v>
      </c>
      <c r="Q3846" s="1012">
        <v>1</v>
      </c>
      <c r="R3846" s="183"/>
      <c r="S3846" s="223">
        <v>0</v>
      </c>
      <c r="T3846" s="183"/>
      <c r="U3846" s="223">
        <v>0</v>
      </c>
      <c r="V3846" s="183"/>
      <c r="W3846" s="183"/>
      <c r="X3846" s="183"/>
      <c r="Y3846" s="166" t="s">
        <v>1509</v>
      </c>
      <c r="Z3846" s="166" t="s">
        <v>24618</v>
      </c>
      <c r="AA3846" s="203" t="s">
        <v>24619</v>
      </c>
      <c r="AB3846" s="166" t="s">
        <v>5487</v>
      </c>
      <c r="AC3846" s="166" t="s">
        <v>10557</v>
      </c>
      <c r="AD3846" s="673" t="s">
        <v>10558</v>
      </c>
      <c r="AE3846" s="166" t="s">
        <v>10454</v>
      </c>
      <c r="AF3846" s="166" t="s">
        <v>24620</v>
      </c>
      <c r="AG3846" s="165" t="s">
        <v>24619</v>
      </c>
      <c r="AH3846" s="203" t="s">
        <v>1509</v>
      </c>
      <c r="AI3846" s="186">
        <v>1.48</v>
      </c>
      <c r="AJ3846" s="184">
        <v>109</v>
      </c>
      <c r="AK3846" s="167">
        <f t="shared" si="548"/>
        <v>0.44197260273972599</v>
      </c>
      <c r="AL3846" s="167">
        <v>0</v>
      </c>
      <c r="AM3846" s="187">
        <f t="shared" si="545"/>
        <v>0.44197260273972599</v>
      </c>
      <c r="AN3846" s="167">
        <f t="shared" si="546"/>
        <v>0.44197260273972599</v>
      </c>
      <c r="AO3846" s="167">
        <v>0</v>
      </c>
      <c r="AP3846" s="167">
        <f t="shared" si="547"/>
        <v>0.44197260273972599</v>
      </c>
      <c r="AQ3846" s="167">
        <f t="shared" si="549"/>
        <v>13.259178082191779</v>
      </c>
      <c r="AR3846" s="193" t="s">
        <v>231</v>
      </c>
      <c r="AS3846" s="194"/>
      <c r="AT3846" s="166" t="s">
        <v>325</v>
      </c>
      <c r="AU3846" s="166" t="s">
        <v>1509</v>
      </c>
      <c r="AV3846" s="679" t="s">
        <v>10559</v>
      </c>
      <c r="AW3846" s="166" t="s">
        <v>234</v>
      </c>
      <c r="AX3846" s="2254"/>
      <c r="AY3846" s="2254"/>
    </row>
    <row r="3847" spans="1:52" s="55" customFormat="1" ht="15.95" customHeight="1" x14ac:dyDescent="0.25">
      <c r="A3847" s="182">
        <v>1322</v>
      </c>
      <c r="B3847" s="166" t="s">
        <v>55</v>
      </c>
      <c r="C3847" s="170" t="s">
        <v>1509</v>
      </c>
      <c r="D3847" s="194" t="s">
        <v>24624</v>
      </c>
      <c r="E3847" s="198" t="s">
        <v>10561</v>
      </c>
      <c r="F3847" s="198" t="s">
        <v>10562</v>
      </c>
      <c r="G3847" s="166"/>
      <c r="H3847" s="198" t="s">
        <v>219</v>
      </c>
      <c r="I3847" s="166" t="s">
        <v>220</v>
      </c>
      <c r="J3847" s="198" t="s">
        <v>221</v>
      </c>
      <c r="K3847" s="198" t="s">
        <v>222</v>
      </c>
      <c r="L3847" s="198" t="s">
        <v>317</v>
      </c>
      <c r="M3847" s="198">
        <v>0</v>
      </c>
      <c r="N3847" s="199">
        <v>3</v>
      </c>
      <c r="O3847" s="199">
        <v>3</v>
      </c>
      <c r="P3847" s="199">
        <v>9</v>
      </c>
      <c r="Q3847" s="1012">
        <v>1</v>
      </c>
      <c r="R3847" s="183"/>
      <c r="S3847" s="223">
        <v>0</v>
      </c>
      <c r="T3847" s="183"/>
      <c r="U3847" s="223">
        <v>0</v>
      </c>
      <c r="V3847" s="183"/>
      <c r="W3847" s="183"/>
      <c r="X3847" s="183"/>
      <c r="Y3847" s="166" t="s">
        <v>318</v>
      </c>
      <c r="Z3847" s="166" t="s">
        <v>24625</v>
      </c>
      <c r="AA3847" s="203" t="s">
        <v>24626</v>
      </c>
      <c r="AB3847" s="166" t="s">
        <v>24628</v>
      </c>
      <c r="AC3847" s="166" t="s">
        <v>10565</v>
      </c>
      <c r="AD3847" s="673" t="s">
        <v>10566</v>
      </c>
      <c r="AE3847" s="166" t="s">
        <v>5487</v>
      </c>
      <c r="AF3847" s="166" t="s">
        <v>24627</v>
      </c>
      <c r="AG3847" s="165" t="s">
        <v>24626</v>
      </c>
      <c r="AH3847" s="203" t="s">
        <v>1509</v>
      </c>
      <c r="AI3847" s="186">
        <v>1.48</v>
      </c>
      <c r="AJ3847" s="184">
        <v>182</v>
      </c>
      <c r="AK3847" s="167">
        <f t="shared" si="548"/>
        <v>0.73797260273972609</v>
      </c>
      <c r="AL3847" s="167">
        <v>0</v>
      </c>
      <c r="AM3847" s="187">
        <f t="shared" si="545"/>
        <v>0.73797260273972609</v>
      </c>
      <c r="AN3847" s="167">
        <f t="shared" si="546"/>
        <v>0.73797260273972609</v>
      </c>
      <c r="AO3847" s="167">
        <v>0</v>
      </c>
      <c r="AP3847" s="167">
        <f t="shared" si="547"/>
        <v>0.73797260273972609</v>
      </c>
      <c r="AQ3847" s="167">
        <f t="shared" si="549"/>
        <v>22.139178082191783</v>
      </c>
      <c r="AR3847" s="193" t="s">
        <v>231</v>
      </c>
      <c r="AS3847" s="194"/>
      <c r="AT3847" s="166" t="s">
        <v>325</v>
      </c>
      <c r="AU3847" s="166" t="s">
        <v>1509</v>
      </c>
      <c r="AV3847" s="679" t="s">
        <v>10567</v>
      </c>
      <c r="AW3847" s="166" t="s">
        <v>234</v>
      </c>
      <c r="AX3847" s="2254"/>
      <c r="AY3847" s="2254"/>
    </row>
    <row r="3848" spans="1:52" s="1395" customFormat="1" ht="15.95" customHeight="1" x14ac:dyDescent="0.25">
      <c r="A3848" s="353">
        <v>1323</v>
      </c>
      <c r="B3848" s="354" t="s">
        <v>55</v>
      </c>
      <c r="C3848" s="366" t="s">
        <v>1509</v>
      </c>
      <c r="D3848" s="363" t="s">
        <v>20202</v>
      </c>
      <c r="E3848" s="272" t="s">
        <v>20196</v>
      </c>
      <c r="F3848" s="272" t="s">
        <v>20197</v>
      </c>
      <c r="G3848" s="354" t="s">
        <v>221</v>
      </c>
      <c r="H3848" s="272" t="s">
        <v>219</v>
      </c>
      <c r="I3848" s="354" t="s">
        <v>316</v>
      </c>
      <c r="J3848" s="272" t="s">
        <v>221</v>
      </c>
      <c r="K3848" s="272" t="s">
        <v>879</v>
      </c>
      <c r="L3848" s="272" t="s">
        <v>221</v>
      </c>
      <c r="M3848" s="272" t="s">
        <v>879</v>
      </c>
      <c r="N3848" s="440">
        <v>3</v>
      </c>
      <c r="O3848" s="440">
        <v>2</v>
      </c>
      <c r="P3848" s="440">
        <v>6</v>
      </c>
      <c r="Q3848" s="1010">
        <v>1</v>
      </c>
      <c r="R3848" s="357"/>
      <c r="S3848" s="505">
        <v>0</v>
      </c>
      <c r="T3848" s="357"/>
      <c r="U3848" s="505">
        <v>0</v>
      </c>
      <c r="V3848" s="357"/>
      <c r="W3848" s="357"/>
      <c r="X3848" s="357"/>
      <c r="Y3848" s="354" t="s">
        <v>9106</v>
      </c>
      <c r="Z3848" s="354" t="s">
        <v>20199</v>
      </c>
      <c r="AA3848" s="443" t="s">
        <v>20200</v>
      </c>
      <c r="AB3848" s="354" t="s">
        <v>24640</v>
      </c>
      <c r="AC3848" s="354" t="s">
        <v>21991</v>
      </c>
      <c r="AD3848" s="1152" t="s">
        <v>20201</v>
      </c>
      <c r="AE3848" s="354" t="s">
        <v>20203</v>
      </c>
      <c r="AF3848" s="354" t="s">
        <v>20198</v>
      </c>
      <c r="AG3848" s="358">
        <v>1025003750420</v>
      </c>
      <c r="AH3848" s="443" t="s">
        <v>1509</v>
      </c>
      <c r="AI3848" s="360">
        <v>1.48</v>
      </c>
      <c r="AJ3848" s="503">
        <v>56</v>
      </c>
      <c r="AK3848" s="359">
        <f t="shared" si="548"/>
        <v>0.22706849315068492</v>
      </c>
      <c r="AL3848" s="359">
        <v>0</v>
      </c>
      <c r="AM3848" s="361">
        <f t="shared" si="545"/>
        <v>0.22706849315068492</v>
      </c>
      <c r="AN3848" s="359">
        <f t="shared" si="546"/>
        <v>0.22706849315068492</v>
      </c>
      <c r="AO3848" s="359">
        <v>0</v>
      </c>
      <c r="AP3848" s="359">
        <f t="shared" si="547"/>
        <v>0.22706849315068492</v>
      </c>
      <c r="AQ3848" s="359">
        <f>AP3848*30</f>
        <v>6.8120547945205479</v>
      </c>
      <c r="AR3848" s="362" t="s">
        <v>231</v>
      </c>
      <c r="AS3848" s="363" t="s">
        <v>431</v>
      </c>
      <c r="AT3848" s="354" t="s">
        <v>325</v>
      </c>
      <c r="AU3848" s="354" t="s">
        <v>1509</v>
      </c>
      <c r="AV3848" s="923" t="s">
        <v>10572</v>
      </c>
      <c r="AW3848" s="354" t="s">
        <v>234</v>
      </c>
      <c r="AX3848" s="447" t="s">
        <v>20204</v>
      </c>
      <c r="AY3848" s="2252"/>
      <c r="AZ3848" s="447" t="s">
        <v>20205</v>
      </c>
    </row>
    <row r="3849" spans="1:52" s="1395" customFormat="1" ht="15.95" customHeight="1" x14ac:dyDescent="0.25">
      <c r="A3849" s="353">
        <v>1324</v>
      </c>
      <c r="B3849" s="354" t="s">
        <v>55</v>
      </c>
      <c r="C3849" s="366" t="s">
        <v>1509</v>
      </c>
      <c r="D3849" s="363" t="s">
        <v>19500</v>
      </c>
      <c r="E3849" s="272" t="s">
        <v>21986</v>
      </c>
      <c r="F3849" s="272" t="s">
        <v>21987</v>
      </c>
      <c r="G3849" s="354" t="s">
        <v>221</v>
      </c>
      <c r="H3849" s="272" t="s">
        <v>219</v>
      </c>
      <c r="I3849" s="354" t="s">
        <v>220</v>
      </c>
      <c r="J3849" s="272" t="s">
        <v>221</v>
      </c>
      <c r="K3849" s="272" t="s">
        <v>879</v>
      </c>
      <c r="L3849" s="272" t="s">
        <v>221</v>
      </c>
      <c r="M3849" s="272" t="s">
        <v>879</v>
      </c>
      <c r="N3849" s="440">
        <v>4.4000000000000004</v>
      </c>
      <c r="O3849" s="440">
        <v>1.2</v>
      </c>
      <c r="P3849" s="440">
        <f>O3849*N3849</f>
        <v>5.28</v>
      </c>
      <c r="Q3849" s="1010">
        <v>2</v>
      </c>
      <c r="R3849" s="357"/>
      <c r="S3849" s="505">
        <v>1</v>
      </c>
      <c r="T3849" s="357"/>
      <c r="U3849" s="505">
        <v>0</v>
      </c>
      <c r="V3849" s="357"/>
      <c r="W3849" s="357"/>
      <c r="X3849" s="357"/>
      <c r="Y3849" s="354" t="s">
        <v>1509</v>
      </c>
      <c r="Z3849" s="354" t="s">
        <v>10576</v>
      </c>
      <c r="AA3849" s="443" t="s">
        <v>21988</v>
      </c>
      <c r="AB3849" s="354" t="s">
        <v>5495</v>
      </c>
      <c r="AC3849" s="354" t="s">
        <v>21989</v>
      </c>
      <c r="AD3849" s="1152" t="s">
        <v>21990</v>
      </c>
      <c r="AE3849" s="354" t="s">
        <v>5495</v>
      </c>
      <c r="AF3849" s="354" t="s">
        <v>10576</v>
      </c>
      <c r="AG3849" s="443" t="s">
        <v>21988</v>
      </c>
      <c r="AH3849" s="443" t="s">
        <v>1509</v>
      </c>
      <c r="AI3849" s="360">
        <v>1.48</v>
      </c>
      <c r="AJ3849" s="503">
        <v>50</v>
      </c>
      <c r="AK3849" s="359">
        <f t="shared" si="548"/>
        <v>0.20273972602739726</v>
      </c>
      <c r="AL3849" s="359">
        <v>0</v>
      </c>
      <c r="AM3849" s="361">
        <f t="shared" si="545"/>
        <v>0.20273972602739726</v>
      </c>
      <c r="AN3849" s="359">
        <f t="shared" si="546"/>
        <v>0.20273972602739726</v>
      </c>
      <c r="AO3849" s="359">
        <v>0</v>
      </c>
      <c r="AP3849" s="359">
        <f t="shared" si="547"/>
        <v>0.20273972602739726</v>
      </c>
      <c r="AQ3849" s="359">
        <f>AP3849*30</f>
        <v>6.0821917808219181</v>
      </c>
      <c r="AR3849" s="362" t="s">
        <v>231</v>
      </c>
      <c r="AS3849" s="363" t="s">
        <v>431</v>
      </c>
      <c r="AT3849" s="354" t="s">
        <v>325</v>
      </c>
      <c r="AU3849" s="354" t="s">
        <v>1509</v>
      </c>
      <c r="AV3849" s="923" t="s">
        <v>10579</v>
      </c>
      <c r="AW3849" s="354" t="s">
        <v>234</v>
      </c>
      <c r="AX3849" s="447" t="s">
        <v>21992</v>
      </c>
      <c r="AY3849" s="2252"/>
      <c r="AZ3849" s="447" t="s">
        <v>21993</v>
      </c>
    </row>
    <row r="3850" spans="1:52" s="55" customFormat="1" ht="15.95" customHeight="1" x14ac:dyDescent="0.25">
      <c r="A3850" s="182">
        <v>1325</v>
      </c>
      <c r="B3850" s="166" t="s">
        <v>55</v>
      </c>
      <c r="C3850" s="170" t="s">
        <v>1509</v>
      </c>
      <c r="D3850" s="194" t="s">
        <v>24632</v>
      </c>
      <c r="E3850" s="198" t="s">
        <v>10581</v>
      </c>
      <c r="F3850" s="198" t="s">
        <v>10582</v>
      </c>
      <c r="G3850" s="166"/>
      <c r="H3850" s="166" t="s">
        <v>219</v>
      </c>
      <c r="I3850" s="166" t="s">
        <v>220</v>
      </c>
      <c r="J3850" s="166" t="s">
        <v>221</v>
      </c>
      <c r="K3850" s="198" t="s">
        <v>222</v>
      </c>
      <c r="L3850" s="198" t="s">
        <v>221</v>
      </c>
      <c r="M3850" s="198" t="s">
        <v>879</v>
      </c>
      <c r="N3850" s="199">
        <v>7</v>
      </c>
      <c r="O3850" s="199">
        <v>1.2</v>
      </c>
      <c r="P3850" s="199">
        <v>8.4</v>
      </c>
      <c r="Q3850" s="1012">
        <v>5</v>
      </c>
      <c r="R3850" s="183"/>
      <c r="S3850" s="223">
        <v>0</v>
      </c>
      <c r="T3850" s="183"/>
      <c r="U3850" s="223">
        <v>0</v>
      </c>
      <c r="V3850" s="183"/>
      <c r="W3850" s="183"/>
      <c r="X3850" s="183"/>
      <c r="Y3850" s="166" t="s">
        <v>1509</v>
      </c>
      <c r="Z3850" s="166" t="s">
        <v>9716</v>
      </c>
      <c r="AA3850" s="203" t="s">
        <v>24631</v>
      </c>
      <c r="AB3850" s="166" t="s">
        <v>5495</v>
      </c>
      <c r="AC3850" s="166" t="s">
        <v>25281</v>
      </c>
      <c r="AD3850" s="166" t="s">
        <v>25282</v>
      </c>
      <c r="AE3850" s="166" t="s">
        <v>5495</v>
      </c>
      <c r="AF3850" s="166" t="s">
        <v>9716</v>
      </c>
      <c r="AG3850" s="165" t="s">
        <v>24631</v>
      </c>
      <c r="AH3850" s="203" t="s">
        <v>1509</v>
      </c>
      <c r="AI3850" s="186">
        <v>1.48</v>
      </c>
      <c r="AJ3850" s="184">
        <v>91</v>
      </c>
      <c r="AK3850" s="167">
        <f t="shared" si="548"/>
        <v>0.36898630136986305</v>
      </c>
      <c r="AL3850" s="167">
        <v>0</v>
      </c>
      <c r="AM3850" s="187">
        <f t="shared" si="545"/>
        <v>0.36898630136986305</v>
      </c>
      <c r="AN3850" s="167">
        <f t="shared" si="546"/>
        <v>0.36898630136986305</v>
      </c>
      <c r="AO3850" s="167">
        <v>0</v>
      </c>
      <c r="AP3850" s="167">
        <f t="shared" si="547"/>
        <v>0.36898630136986305</v>
      </c>
      <c r="AQ3850" s="167">
        <f t="shared" si="549"/>
        <v>11.069589041095892</v>
      </c>
      <c r="AR3850" s="193" t="s">
        <v>231</v>
      </c>
      <c r="AS3850" s="194" t="s">
        <v>431</v>
      </c>
      <c r="AT3850" s="166" t="s">
        <v>325</v>
      </c>
      <c r="AU3850" s="166" t="s">
        <v>1509</v>
      </c>
      <c r="AV3850" s="679" t="s">
        <v>10583</v>
      </c>
      <c r="AW3850" s="166" t="s">
        <v>234</v>
      </c>
      <c r="AX3850" s="2254"/>
      <c r="AY3850" s="2254"/>
    </row>
    <row r="3851" spans="1:52" s="1395" customFormat="1" ht="15.95" customHeight="1" x14ac:dyDescent="0.25">
      <c r="A3851" s="353">
        <v>1326</v>
      </c>
      <c r="B3851" s="354" t="s">
        <v>55</v>
      </c>
      <c r="C3851" s="366" t="s">
        <v>1509</v>
      </c>
      <c r="D3851" s="363" t="s">
        <v>24637</v>
      </c>
      <c r="E3851" s="272" t="s">
        <v>24699</v>
      </c>
      <c r="F3851" s="272" t="s">
        <v>24700</v>
      </c>
      <c r="G3851" s="354" t="s">
        <v>221</v>
      </c>
      <c r="H3851" s="272" t="s">
        <v>219</v>
      </c>
      <c r="I3851" s="354" t="s">
        <v>316</v>
      </c>
      <c r="J3851" s="272" t="s">
        <v>1343</v>
      </c>
      <c r="K3851" s="272" t="s">
        <v>222</v>
      </c>
      <c r="L3851" s="272" t="s">
        <v>221</v>
      </c>
      <c r="M3851" s="272" t="s">
        <v>879</v>
      </c>
      <c r="N3851" s="440">
        <v>5.4</v>
      </c>
      <c r="O3851" s="440">
        <v>3.9</v>
      </c>
      <c r="P3851" s="440">
        <f>O3851*N3851</f>
        <v>21.060000000000002</v>
      </c>
      <c r="Q3851" s="1010">
        <v>2</v>
      </c>
      <c r="R3851" s="357"/>
      <c r="S3851" s="505">
        <v>0</v>
      </c>
      <c r="T3851" s="357"/>
      <c r="U3851" s="505">
        <v>1</v>
      </c>
      <c r="V3851" s="357"/>
      <c r="W3851" s="357"/>
      <c r="X3851" s="357"/>
      <c r="Y3851" s="354" t="s">
        <v>1509</v>
      </c>
      <c r="Z3851" s="354" t="s">
        <v>24634</v>
      </c>
      <c r="AA3851" s="443" t="s">
        <v>24633</v>
      </c>
      <c r="AB3851" s="354" t="s">
        <v>5495</v>
      </c>
      <c r="AC3851" s="354" t="s">
        <v>24703</v>
      </c>
      <c r="AD3851" s="354" t="s">
        <v>25283</v>
      </c>
      <c r="AE3851" s="354" t="s">
        <v>5495</v>
      </c>
      <c r="AF3851" s="354" t="s">
        <v>24634</v>
      </c>
      <c r="AG3851" s="358" t="s">
        <v>24633</v>
      </c>
      <c r="AH3851" s="443" t="s">
        <v>1509</v>
      </c>
      <c r="AI3851" s="360">
        <v>1.48</v>
      </c>
      <c r="AJ3851" s="503">
        <v>122</v>
      </c>
      <c r="AK3851" s="359">
        <f t="shared" si="548"/>
        <v>0.49468493150684933</v>
      </c>
      <c r="AL3851" s="359">
        <v>0</v>
      </c>
      <c r="AM3851" s="361">
        <f t="shared" si="545"/>
        <v>0.49468493150684933</v>
      </c>
      <c r="AN3851" s="359">
        <f t="shared" si="546"/>
        <v>0.49468493150684933</v>
      </c>
      <c r="AO3851" s="359">
        <v>0</v>
      </c>
      <c r="AP3851" s="359">
        <f t="shared" si="547"/>
        <v>0.49468493150684933</v>
      </c>
      <c r="AQ3851" s="359">
        <f t="shared" si="549"/>
        <v>14.840547945205479</v>
      </c>
      <c r="AR3851" s="362" t="s">
        <v>231</v>
      </c>
      <c r="AS3851" s="363" t="s">
        <v>431</v>
      </c>
      <c r="AT3851" s="354" t="s">
        <v>325</v>
      </c>
      <c r="AU3851" s="354" t="s">
        <v>1509</v>
      </c>
      <c r="AV3851" s="923" t="s">
        <v>10590</v>
      </c>
      <c r="AW3851" s="354" t="s">
        <v>234</v>
      </c>
      <c r="AX3851" s="447" t="s">
        <v>24701</v>
      </c>
      <c r="AY3851" s="2252"/>
      <c r="AZ3851" s="447" t="s">
        <v>24702</v>
      </c>
    </row>
    <row r="3852" spans="1:52" s="55" customFormat="1" ht="15.95" customHeight="1" x14ac:dyDescent="0.25">
      <c r="A3852" s="182">
        <v>1327</v>
      </c>
      <c r="B3852" s="166" t="s">
        <v>55</v>
      </c>
      <c r="C3852" s="170" t="s">
        <v>1509</v>
      </c>
      <c r="D3852" s="194" t="s">
        <v>24635</v>
      </c>
      <c r="E3852" s="198" t="s">
        <v>10574</v>
      </c>
      <c r="F3852" s="198" t="s">
        <v>10575</v>
      </c>
      <c r="G3852" s="166"/>
      <c r="H3852" s="198" t="s">
        <v>219</v>
      </c>
      <c r="I3852" s="166" t="s">
        <v>220</v>
      </c>
      <c r="J3852" s="198" t="s">
        <v>221</v>
      </c>
      <c r="K3852" s="198" t="s">
        <v>222</v>
      </c>
      <c r="L3852" s="198" t="s">
        <v>317</v>
      </c>
      <c r="M3852" s="198">
        <v>0</v>
      </c>
      <c r="N3852" s="199">
        <v>4</v>
      </c>
      <c r="O3852" s="199">
        <v>2</v>
      </c>
      <c r="P3852" s="199">
        <v>8</v>
      </c>
      <c r="Q3852" s="1012">
        <v>2</v>
      </c>
      <c r="R3852" s="183"/>
      <c r="S3852" s="223">
        <v>0</v>
      </c>
      <c r="T3852" s="183"/>
      <c r="U3852" s="223">
        <v>0</v>
      </c>
      <c r="V3852" s="183"/>
      <c r="W3852" s="183"/>
      <c r="X3852" s="183"/>
      <c r="Y3852" s="166" t="s">
        <v>1509</v>
      </c>
      <c r="Z3852" s="166" t="s">
        <v>10592</v>
      </c>
      <c r="AA3852" s="203" t="s">
        <v>24636</v>
      </c>
      <c r="AB3852" s="166" t="s">
        <v>5495</v>
      </c>
      <c r="AC3852" s="166" t="s">
        <v>10593</v>
      </c>
      <c r="AD3852" s="166" t="s">
        <v>25284</v>
      </c>
      <c r="AE3852" s="166" t="s">
        <v>5495</v>
      </c>
      <c r="AF3852" s="166" t="s">
        <v>10592</v>
      </c>
      <c r="AG3852" s="165" t="s">
        <v>24636</v>
      </c>
      <c r="AH3852" s="203" t="s">
        <v>1509</v>
      </c>
      <c r="AI3852" s="186">
        <v>1.48</v>
      </c>
      <c r="AJ3852" s="184">
        <v>43</v>
      </c>
      <c r="AK3852" s="167">
        <f t="shared" si="548"/>
        <v>0.17435616438356163</v>
      </c>
      <c r="AL3852" s="167">
        <v>0</v>
      </c>
      <c r="AM3852" s="187">
        <f t="shared" si="545"/>
        <v>0.17435616438356163</v>
      </c>
      <c r="AN3852" s="167">
        <f t="shared" si="546"/>
        <v>0.17435616438356163</v>
      </c>
      <c r="AO3852" s="167">
        <v>0</v>
      </c>
      <c r="AP3852" s="167">
        <f t="shared" si="547"/>
        <v>0.17435616438356163</v>
      </c>
      <c r="AQ3852" s="167">
        <f t="shared" si="549"/>
        <v>5.2306849315068487</v>
      </c>
      <c r="AR3852" s="193" t="s">
        <v>231</v>
      </c>
      <c r="AS3852" s="194" t="s">
        <v>431</v>
      </c>
      <c r="AT3852" s="166" t="s">
        <v>325</v>
      </c>
      <c r="AU3852" s="166" t="s">
        <v>1509</v>
      </c>
      <c r="AV3852" s="679" t="s">
        <v>10594</v>
      </c>
      <c r="AW3852" s="166" t="s">
        <v>234</v>
      </c>
      <c r="AX3852" s="2254"/>
      <c r="AY3852" s="2254"/>
    </row>
    <row r="3853" spans="1:52" s="1395" customFormat="1" ht="15.95" customHeight="1" x14ac:dyDescent="0.2">
      <c r="A3853" s="353">
        <v>1328</v>
      </c>
      <c r="B3853" s="354" t="s">
        <v>55</v>
      </c>
      <c r="C3853" s="366" t="s">
        <v>1509</v>
      </c>
      <c r="D3853" s="363" t="s">
        <v>20038</v>
      </c>
      <c r="E3853" s="272" t="s">
        <v>20032</v>
      </c>
      <c r="F3853" s="272" t="s">
        <v>20033</v>
      </c>
      <c r="G3853" s="354" t="s">
        <v>221</v>
      </c>
      <c r="H3853" s="272" t="s">
        <v>219</v>
      </c>
      <c r="I3853" s="354" t="s">
        <v>316</v>
      </c>
      <c r="J3853" s="272" t="s">
        <v>221</v>
      </c>
      <c r="K3853" s="272" t="s">
        <v>222</v>
      </c>
      <c r="L3853" s="272" t="s">
        <v>221</v>
      </c>
      <c r="M3853" s="272" t="s">
        <v>222</v>
      </c>
      <c r="N3853" s="440">
        <v>6.05</v>
      </c>
      <c r="O3853" s="440">
        <v>2.4</v>
      </c>
      <c r="P3853" s="440">
        <f>O3853*N3853</f>
        <v>14.52</v>
      </c>
      <c r="Q3853" s="1010">
        <v>4</v>
      </c>
      <c r="R3853" s="357"/>
      <c r="S3853" s="505">
        <v>0</v>
      </c>
      <c r="T3853" s="357"/>
      <c r="U3853" s="505">
        <v>0</v>
      </c>
      <c r="V3853" s="357"/>
      <c r="W3853" s="357"/>
      <c r="X3853" s="357"/>
      <c r="Y3853" s="354" t="s">
        <v>1509</v>
      </c>
      <c r="Z3853" s="354" t="s">
        <v>10598</v>
      </c>
      <c r="AA3853" s="443">
        <v>1025003750166</v>
      </c>
      <c r="AB3853" s="354" t="s">
        <v>20034</v>
      </c>
      <c r="AC3853" s="354" t="s">
        <v>20035</v>
      </c>
      <c r="AD3853" s="925" t="s">
        <v>20036</v>
      </c>
      <c r="AE3853" s="354" t="s">
        <v>20034</v>
      </c>
      <c r="AF3853" s="354" t="s">
        <v>10598</v>
      </c>
      <c r="AG3853" s="358" t="s">
        <v>20037</v>
      </c>
      <c r="AH3853" s="443" t="s">
        <v>1509</v>
      </c>
      <c r="AI3853" s="360">
        <v>1.48</v>
      </c>
      <c r="AJ3853" s="503">
        <v>68</v>
      </c>
      <c r="AK3853" s="359">
        <f t="shared" si="548"/>
        <v>0.27572602739726026</v>
      </c>
      <c r="AL3853" s="359">
        <v>0</v>
      </c>
      <c r="AM3853" s="361">
        <f t="shared" si="545"/>
        <v>0.27572602739726026</v>
      </c>
      <c r="AN3853" s="359">
        <f t="shared" si="546"/>
        <v>0.27572602739726026</v>
      </c>
      <c r="AO3853" s="359">
        <v>0</v>
      </c>
      <c r="AP3853" s="359">
        <f t="shared" si="547"/>
        <v>0.27572602739726026</v>
      </c>
      <c r="AQ3853" s="359">
        <f>AP3853*30</f>
        <v>8.2717808219178082</v>
      </c>
      <c r="AR3853" s="362" t="s">
        <v>231</v>
      </c>
      <c r="AS3853" s="363" t="s">
        <v>431</v>
      </c>
      <c r="AT3853" s="354" t="s">
        <v>325</v>
      </c>
      <c r="AU3853" s="354" t="s">
        <v>1509</v>
      </c>
      <c r="AV3853" s="923" t="s">
        <v>10601</v>
      </c>
      <c r="AW3853" s="354" t="s">
        <v>234</v>
      </c>
      <c r="AX3853" s="447" t="s">
        <v>20030</v>
      </c>
      <c r="AY3853" s="2252"/>
      <c r="AZ3853" s="447" t="s">
        <v>20031</v>
      </c>
    </row>
    <row r="3854" spans="1:52" s="55" customFormat="1" ht="15.95" customHeight="1" x14ac:dyDescent="0.25">
      <c r="A3854" s="182">
        <v>1329</v>
      </c>
      <c r="B3854" s="166" t="s">
        <v>55</v>
      </c>
      <c r="C3854" s="170" t="s">
        <v>1509</v>
      </c>
      <c r="D3854" s="194" t="s">
        <v>24630</v>
      </c>
      <c r="E3854" s="198" t="s">
        <v>10603</v>
      </c>
      <c r="F3854" s="198" t="s">
        <v>10604</v>
      </c>
      <c r="G3854" s="166"/>
      <c r="H3854" s="166" t="s">
        <v>219</v>
      </c>
      <c r="I3854" s="166" t="s">
        <v>220</v>
      </c>
      <c r="J3854" s="166" t="s">
        <v>221</v>
      </c>
      <c r="K3854" s="198" t="s">
        <v>222</v>
      </c>
      <c r="L3854" s="198" t="s">
        <v>221</v>
      </c>
      <c r="M3854" s="198" t="s">
        <v>879</v>
      </c>
      <c r="N3854" s="199">
        <v>4</v>
      </c>
      <c r="O3854" s="199">
        <v>2</v>
      </c>
      <c r="P3854" s="199">
        <v>8</v>
      </c>
      <c r="Q3854" s="1012">
        <v>2</v>
      </c>
      <c r="R3854" s="183"/>
      <c r="S3854" s="223">
        <v>0</v>
      </c>
      <c r="T3854" s="183"/>
      <c r="U3854" s="223">
        <v>0</v>
      </c>
      <c r="V3854" s="183"/>
      <c r="W3854" s="183"/>
      <c r="X3854" s="183"/>
      <c r="Y3854" s="166" t="s">
        <v>1509</v>
      </c>
      <c r="Z3854" s="166" t="s">
        <v>10605</v>
      </c>
      <c r="AA3854" s="203" t="s">
        <v>24629</v>
      </c>
      <c r="AB3854" s="166" t="s">
        <v>5495</v>
      </c>
      <c r="AC3854" s="166" t="s">
        <v>10606</v>
      </c>
      <c r="AD3854" s="166" t="s">
        <v>25280</v>
      </c>
      <c r="AE3854" s="166" t="s">
        <v>5495</v>
      </c>
      <c r="AF3854" s="166" t="s">
        <v>10607</v>
      </c>
      <c r="AG3854" s="165" t="s">
        <v>24629</v>
      </c>
      <c r="AH3854" s="203" t="s">
        <v>1509</v>
      </c>
      <c r="AI3854" s="186">
        <v>1.48</v>
      </c>
      <c r="AJ3854" s="184">
        <v>50</v>
      </c>
      <c r="AK3854" s="167">
        <f t="shared" si="548"/>
        <v>0.20273972602739726</v>
      </c>
      <c r="AL3854" s="167">
        <v>0</v>
      </c>
      <c r="AM3854" s="187">
        <f t="shared" si="545"/>
        <v>0.20273972602739726</v>
      </c>
      <c r="AN3854" s="167">
        <f t="shared" si="546"/>
        <v>0.20273972602739726</v>
      </c>
      <c r="AO3854" s="167">
        <v>0</v>
      </c>
      <c r="AP3854" s="167">
        <f t="shared" si="547"/>
        <v>0.20273972602739726</v>
      </c>
      <c r="AQ3854" s="167">
        <f t="shared" si="549"/>
        <v>6.0821917808219181</v>
      </c>
      <c r="AR3854" s="193" t="s">
        <v>231</v>
      </c>
      <c r="AS3854" s="194" t="s">
        <v>431</v>
      </c>
      <c r="AT3854" s="166" t="s">
        <v>325</v>
      </c>
      <c r="AU3854" s="166" t="s">
        <v>1509</v>
      </c>
      <c r="AV3854" s="679" t="s">
        <v>10608</v>
      </c>
      <c r="AW3854" s="166" t="s">
        <v>234</v>
      </c>
      <c r="AX3854" s="2254"/>
      <c r="AY3854" s="2254"/>
    </row>
    <row r="3855" spans="1:52" s="55" customFormat="1" ht="15.95" customHeight="1" x14ac:dyDescent="0.25">
      <c r="A3855" s="182">
        <v>1330</v>
      </c>
      <c r="B3855" s="166" t="s">
        <v>55</v>
      </c>
      <c r="C3855" s="170" t="s">
        <v>1509</v>
      </c>
      <c r="D3855" s="194" t="s">
        <v>19501</v>
      </c>
      <c r="E3855" s="198" t="s">
        <v>10610</v>
      </c>
      <c r="F3855" s="198" t="s">
        <v>10611</v>
      </c>
      <c r="G3855" s="166"/>
      <c r="H3855" s="166" t="s">
        <v>219</v>
      </c>
      <c r="I3855" s="166" t="s">
        <v>220</v>
      </c>
      <c r="J3855" s="166" t="s">
        <v>221</v>
      </c>
      <c r="K3855" s="198" t="s">
        <v>222</v>
      </c>
      <c r="L3855" s="198" t="s">
        <v>221</v>
      </c>
      <c r="M3855" s="198" t="s">
        <v>879</v>
      </c>
      <c r="N3855" s="199">
        <v>4</v>
      </c>
      <c r="O3855" s="199">
        <v>2</v>
      </c>
      <c r="P3855" s="199">
        <v>8</v>
      </c>
      <c r="Q3855" s="1012">
        <v>2</v>
      </c>
      <c r="R3855" s="183"/>
      <c r="S3855" s="223">
        <v>0</v>
      </c>
      <c r="T3855" s="183"/>
      <c r="U3855" s="223">
        <v>0</v>
      </c>
      <c r="V3855" s="183"/>
      <c r="W3855" s="183"/>
      <c r="X3855" s="183"/>
      <c r="Y3855" s="166" t="s">
        <v>1509</v>
      </c>
      <c r="Z3855" s="166" t="s">
        <v>10605</v>
      </c>
      <c r="AA3855" s="165" t="s">
        <v>24629</v>
      </c>
      <c r="AB3855" s="166" t="s">
        <v>5495</v>
      </c>
      <c r="AC3855" s="166" t="s">
        <v>10606</v>
      </c>
      <c r="AD3855" s="166" t="s">
        <v>25280</v>
      </c>
      <c r="AE3855" s="166" t="s">
        <v>5495</v>
      </c>
      <c r="AF3855" s="166" t="s">
        <v>10607</v>
      </c>
      <c r="AG3855" s="165" t="s">
        <v>24629</v>
      </c>
      <c r="AH3855" s="203" t="s">
        <v>1509</v>
      </c>
      <c r="AI3855" s="186">
        <v>1.48</v>
      </c>
      <c r="AJ3855" s="184">
        <v>50</v>
      </c>
      <c r="AK3855" s="167">
        <f t="shared" si="548"/>
        <v>0.20273972602739726</v>
      </c>
      <c r="AL3855" s="167">
        <v>0</v>
      </c>
      <c r="AM3855" s="187">
        <f t="shared" si="545"/>
        <v>0.20273972602739726</v>
      </c>
      <c r="AN3855" s="167">
        <f t="shared" si="546"/>
        <v>0.20273972602739726</v>
      </c>
      <c r="AO3855" s="167">
        <v>0</v>
      </c>
      <c r="AP3855" s="167">
        <f t="shared" si="547"/>
        <v>0.20273972602739726</v>
      </c>
      <c r="AQ3855" s="167">
        <f t="shared" si="549"/>
        <v>6.0821917808219181</v>
      </c>
      <c r="AR3855" s="193" t="s">
        <v>231</v>
      </c>
      <c r="AS3855" s="194" t="s">
        <v>431</v>
      </c>
      <c r="AT3855" s="166" t="s">
        <v>325</v>
      </c>
      <c r="AU3855" s="166" t="s">
        <v>1509</v>
      </c>
      <c r="AV3855" s="679" t="s">
        <v>10612</v>
      </c>
      <c r="AW3855" s="166" t="s">
        <v>234</v>
      </c>
      <c r="AX3855" s="2254"/>
      <c r="AY3855" s="2254"/>
    </row>
    <row r="3856" spans="1:52" s="55" customFormat="1" ht="15.95" customHeight="1" x14ac:dyDescent="0.25">
      <c r="A3856" s="182">
        <v>1331</v>
      </c>
      <c r="B3856" s="166" t="s">
        <v>55</v>
      </c>
      <c r="C3856" s="170" t="s">
        <v>1509</v>
      </c>
      <c r="D3856" s="194" t="s">
        <v>19502</v>
      </c>
      <c r="E3856" s="198" t="s">
        <v>10614</v>
      </c>
      <c r="F3856" s="198" t="s">
        <v>10615</v>
      </c>
      <c r="G3856" s="166"/>
      <c r="H3856" s="198" t="s">
        <v>219</v>
      </c>
      <c r="I3856" s="166" t="s">
        <v>220</v>
      </c>
      <c r="J3856" s="198" t="s">
        <v>221</v>
      </c>
      <c r="K3856" s="198" t="s">
        <v>222</v>
      </c>
      <c r="L3856" s="198" t="s">
        <v>317</v>
      </c>
      <c r="M3856" s="198">
        <v>0</v>
      </c>
      <c r="N3856" s="199">
        <v>4</v>
      </c>
      <c r="O3856" s="199">
        <v>3</v>
      </c>
      <c r="P3856" s="199">
        <v>12</v>
      </c>
      <c r="Q3856" s="1012">
        <v>2</v>
      </c>
      <c r="R3856" s="183"/>
      <c r="S3856" s="223">
        <v>0</v>
      </c>
      <c r="T3856" s="183"/>
      <c r="U3856" s="223">
        <v>1</v>
      </c>
      <c r="V3856" s="183"/>
      <c r="W3856" s="183"/>
      <c r="X3856" s="183"/>
      <c r="Y3856" s="166" t="s">
        <v>1509</v>
      </c>
      <c r="Z3856" s="166" t="s">
        <v>9209</v>
      </c>
      <c r="AA3856" s="203" t="s">
        <v>24638</v>
      </c>
      <c r="AB3856" s="166" t="s">
        <v>24639</v>
      </c>
      <c r="AC3856" s="166" t="s">
        <v>10616</v>
      </c>
      <c r="AD3856" s="166" t="s">
        <v>25285</v>
      </c>
      <c r="AE3856" s="166" t="s">
        <v>5495</v>
      </c>
      <c r="AF3856" s="166" t="s">
        <v>9209</v>
      </c>
      <c r="AG3856" s="165" t="s">
        <v>24638</v>
      </c>
      <c r="AH3856" s="203" t="s">
        <v>1509</v>
      </c>
      <c r="AI3856" s="186">
        <v>1.48</v>
      </c>
      <c r="AJ3856" s="184">
        <v>100</v>
      </c>
      <c r="AK3856" s="167">
        <f t="shared" si="548"/>
        <v>0.40547945205479452</v>
      </c>
      <c r="AL3856" s="167">
        <v>0</v>
      </c>
      <c r="AM3856" s="187">
        <f t="shared" si="545"/>
        <v>0.40547945205479452</v>
      </c>
      <c r="AN3856" s="167">
        <f t="shared" si="546"/>
        <v>0.40547945205479452</v>
      </c>
      <c r="AO3856" s="167">
        <v>0</v>
      </c>
      <c r="AP3856" s="167">
        <f t="shared" si="547"/>
        <v>0.40547945205479452</v>
      </c>
      <c r="AQ3856" s="167">
        <f t="shared" si="549"/>
        <v>12.164383561643836</v>
      </c>
      <c r="AR3856" s="193" t="s">
        <v>231</v>
      </c>
      <c r="AS3856" s="194"/>
      <c r="AT3856" s="166" t="s">
        <v>325</v>
      </c>
      <c r="AU3856" s="166" t="s">
        <v>1509</v>
      </c>
      <c r="AV3856" s="231" t="s">
        <v>10617</v>
      </c>
      <c r="AW3856" s="166" t="s">
        <v>234</v>
      </c>
      <c r="AX3856" s="2254"/>
      <c r="AY3856" s="2254"/>
    </row>
    <row r="3857" spans="1:52" s="55" customFormat="1" ht="15.95" customHeight="1" x14ac:dyDescent="0.25">
      <c r="A3857" s="182">
        <v>1332</v>
      </c>
      <c r="B3857" s="166" t="s">
        <v>55</v>
      </c>
      <c r="C3857" s="170" t="s">
        <v>1509</v>
      </c>
      <c r="D3857" s="194" t="s">
        <v>19503</v>
      </c>
      <c r="E3857" s="198" t="s">
        <v>10619</v>
      </c>
      <c r="F3857" s="198" t="s">
        <v>10620</v>
      </c>
      <c r="G3857" s="166"/>
      <c r="H3857" s="198" t="s">
        <v>219</v>
      </c>
      <c r="I3857" s="166" t="s">
        <v>220</v>
      </c>
      <c r="J3857" s="198" t="s">
        <v>221</v>
      </c>
      <c r="K3857" s="198" t="s">
        <v>222</v>
      </c>
      <c r="L3857" s="198" t="s">
        <v>317</v>
      </c>
      <c r="M3857" s="198">
        <v>0</v>
      </c>
      <c r="N3857" s="199">
        <v>4</v>
      </c>
      <c r="O3857" s="199">
        <v>3</v>
      </c>
      <c r="P3857" s="199">
        <v>12</v>
      </c>
      <c r="Q3857" s="1012">
        <v>1</v>
      </c>
      <c r="R3857" s="183"/>
      <c r="S3857" s="223">
        <v>0</v>
      </c>
      <c r="T3857" s="183"/>
      <c r="U3857" s="223">
        <v>0</v>
      </c>
      <c r="V3857" s="183"/>
      <c r="W3857" s="183"/>
      <c r="X3857" s="183"/>
      <c r="Y3857" s="166" t="s">
        <v>1509</v>
      </c>
      <c r="Z3857" s="166" t="s">
        <v>10621</v>
      </c>
      <c r="AA3857" s="203" t="s">
        <v>24130</v>
      </c>
      <c r="AB3857" s="166" t="s">
        <v>10622</v>
      </c>
      <c r="AC3857" s="166" t="s">
        <v>10623</v>
      </c>
      <c r="AD3857" s="673" t="s">
        <v>10624</v>
      </c>
      <c r="AE3857" s="166" t="s">
        <v>20034</v>
      </c>
      <c r="AF3857" s="166" t="s">
        <v>10621</v>
      </c>
      <c r="AG3857" s="165" t="s">
        <v>24130</v>
      </c>
      <c r="AH3857" s="203" t="s">
        <v>1509</v>
      </c>
      <c r="AI3857" s="186">
        <v>1.48</v>
      </c>
      <c r="AJ3857" s="184">
        <v>23</v>
      </c>
      <c r="AK3857" s="167">
        <f t="shared" si="548"/>
        <v>9.3260273972602739E-2</v>
      </c>
      <c r="AL3857" s="167">
        <v>0</v>
      </c>
      <c r="AM3857" s="187">
        <f t="shared" si="545"/>
        <v>9.3260273972602739E-2</v>
      </c>
      <c r="AN3857" s="167">
        <f t="shared" si="546"/>
        <v>9.3260273972602739E-2</v>
      </c>
      <c r="AO3857" s="167">
        <v>0</v>
      </c>
      <c r="AP3857" s="167">
        <f t="shared" si="547"/>
        <v>9.3260273972602739E-2</v>
      </c>
      <c r="AQ3857" s="167">
        <f t="shared" si="549"/>
        <v>2.7978082191780822</v>
      </c>
      <c r="AR3857" s="193" t="s">
        <v>231</v>
      </c>
      <c r="AS3857" s="194"/>
      <c r="AT3857" s="166" t="s">
        <v>325</v>
      </c>
      <c r="AU3857" s="166" t="s">
        <v>1509</v>
      </c>
      <c r="AV3857" s="679" t="s">
        <v>10625</v>
      </c>
      <c r="AW3857" s="166" t="s">
        <v>234</v>
      </c>
      <c r="AX3857" s="2254"/>
      <c r="AY3857" s="2254"/>
    </row>
    <row r="3858" spans="1:52" s="55" customFormat="1" ht="15.95" customHeight="1" x14ac:dyDescent="0.25">
      <c r="A3858" s="182">
        <v>1333</v>
      </c>
      <c r="B3858" s="166" t="s">
        <v>55</v>
      </c>
      <c r="C3858" s="170" t="s">
        <v>1509</v>
      </c>
      <c r="D3858" s="194" t="s">
        <v>24642</v>
      </c>
      <c r="E3858" s="198" t="s">
        <v>10627</v>
      </c>
      <c r="F3858" s="198" t="s">
        <v>10628</v>
      </c>
      <c r="G3858" s="166"/>
      <c r="H3858" s="198" t="s">
        <v>219</v>
      </c>
      <c r="I3858" s="166" t="s">
        <v>220</v>
      </c>
      <c r="J3858" s="198" t="s">
        <v>221</v>
      </c>
      <c r="K3858" s="198" t="s">
        <v>222</v>
      </c>
      <c r="L3858" s="198" t="s">
        <v>317</v>
      </c>
      <c r="M3858" s="198">
        <v>0</v>
      </c>
      <c r="N3858" s="199">
        <v>6</v>
      </c>
      <c r="O3858" s="199">
        <v>2</v>
      </c>
      <c r="P3858" s="199">
        <v>12</v>
      </c>
      <c r="Q3858" s="1012">
        <v>1</v>
      </c>
      <c r="R3858" s="183"/>
      <c r="S3858" s="223">
        <v>0</v>
      </c>
      <c r="T3858" s="183"/>
      <c r="U3858" s="223">
        <v>0</v>
      </c>
      <c r="V3858" s="183"/>
      <c r="W3858" s="183"/>
      <c r="X3858" s="183"/>
      <c r="Y3858" s="166" t="s">
        <v>1509</v>
      </c>
      <c r="Z3858" s="166" t="s">
        <v>10629</v>
      </c>
      <c r="AA3858" s="203" t="s">
        <v>24643</v>
      </c>
      <c r="AB3858" s="166" t="s">
        <v>10630</v>
      </c>
      <c r="AC3858" s="166" t="s">
        <v>10631</v>
      </c>
      <c r="AD3858" s="166" t="s">
        <v>25286</v>
      </c>
      <c r="AE3858" s="166" t="s">
        <v>5501</v>
      </c>
      <c r="AF3858" s="166" t="s">
        <v>10629</v>
      </c>
      <c r="AG3858" s="165" t="s">
        <v>24643</v>
      </c>
      <c r="AH3858" s="203" t="s">
        <v>1509</v>
      </c>
      <c r="AI3858" s="186">
        <v>1.48</v>
      </c>
      <c r="AJ3858" s="184">
        <v>138</v>
      </c>
      <c r="AK3858" s="167">
        <f t="shared" si="548"/>
        <v>0.55956164383561646</v>
      </c>
      <c r="AL3858" s="167">
        <v>0</v>
      </c>
      <c r="AM3858" s="187">
        <f t="shared" si="545"/>
        <v>0.55956164383561646</v>
      </c>
      <c r="AN3858" s="167">
        <f t="shared" si="546"/>
        <v>0.55956164383561646</v>
      </c>
      <c r="AO3858" s="167">
        <v>0</v>
      </c>
      <c r="AP3858" s="167">
        <f t="shared" si="547"/>
        <v>0.55956164383561646</v>
      </c>
      <c r="AQ3858" s="167">
        <f t="shared" si="549"/>
        <v>16.786849315068494</v>
      </c>
      <c r="AR3858" s="193" t="s">
        <v>231</v>
      </c>
      <c r="AS3858" s="194"/>
      <c r="AT3858" s="166" t="s">
        <v>325</v>
      </c>
      <c r="AU3858" s="166" t="s">
        <v>1509</v>
      </c>
      <c r="AV3858" s="679" t="s">
        <v>10633</v>
      </c>
      <c r="AW3858" s="166" t="s">
        <v>234</v>
      </c>
      <c r="AX3858" s="2254"/>
      <c r="AY3858" s="2254"/>
    </row>
    <row r="3859" spans="1:52" s="1395" customFormat="1" ht="15.95" customHeight="1" x14ac:dyDescent="0.25">
      <c r="A3859" s="353">
        <v>1334</v>
      </c>
      <c r="B3859" s="354" t="s">
        <v>55</v>
      </c>
      <c r="C3859" s="366" t="s">
        <v>1509</v>
      </c>
      <c r="D3859" s="363" t="s">
        <v>20279</v>
      </c>
      <c r="E3859" s="272" t="s">
        <v>20280</v>
      </c>
      <c r="F3859" s="272" t="s">
        <v>20281</v>
      </c>
      <c r="G3859" s="354" t="s">
        <v>221</v>
      </c>
      <c r="H3859" s="272" t="s">
        <v>219</v>
      </c>
      <c r="I3859" s="354" t="s">
        <v>20282</v>
      </c>
      <c r="J3859" s="272" t="s">
        <v>221</v>
      </c>
      <c r="K3859" s="272" t="s">
        <v>222</v>
      </c>
      <c r="L3859" s="272" t="s">
        <v>221</v>
      </c>
      <c r="M3859" s="272" t="s">
        <v>7095</v>
      </c>
      <c r="N3859" s="440">
        <v>2.5</v>
      </c>
      <c r="O3859" s="440">
        <v>2</v>
      </c>
      <c r="P3859" s="440">
        <f>O3859*N3859</f>
        <v>5</v>
      </c>
      <c r="Q3859" s="1010">
        <v>1</v>
      </c>
      <c r="R3859" s="357"/>
      <c r="S3859" s="505">
        <v>0</v>
      </c>
      <c r="T3859" s="357"/>
      <c r="U3859" s="505">
        <v>0</v>
      </c>
      <c r="V3859" s="357"/>
      <c r="W3859" s="357">
        <v>1</v>
      </c>
      <c r="X3859" s="357"/>
      <c r="Y3859" s="354" t="s">
        <v>1509</v>
      </c>
      <c r="Z3859" s="354" t="s">
        <v>10637</v>
      </c>
      <c r="AA3859" s="443" t="s">
        <v>20283</v>
      </c>
      <c r="AB3859" s="354" t="s">
        <v>5501</v>
      </c>
      <c r="AC3859" s="354" t="s">
        <v>20284</v>
      </c>
      <c r="AD3859" s="271" t="s">
        <v>20285</v>
      </c>
      <c r="AE3859" s="354" t="s">
        <v>5501</v>
      </c>
      <c r="AF3859" s="354" t="s">
        <v>24641</v>
      </c>
      <c r="AG3859" s="443" t="s">
        <v>20283</v>
      </c>
      <c r="AH3859" s="443" t="s">
        <v>1509</v>
      </c>
      <c r="AI3859" s="360">
        <v>1.48</v>
      </c>
      <c r="AJ3859" s="503">
        <v>80</v>
      </c>
      <c r="AK3859" s="359">
        <f t="shared" si="548"/>
        <v>0.32438356164383564</v>
      </c>
      <c r="AL3859" s="359">
        <v>0</v>
      </c>
      <c r="AM3859" s="361">
        <f t="shared" si="545"/>
        <v>0.32438356164383564</v>
      </c>
      <c r="AN3859" s="359">
        <f t="shared" si="546"/>
        <v>0.32438356164383564</v>
      </c>
      <c r="AO3859" s="359">
        <v>0</v>
      </c>
      <c r="AP3859" s="359">
        <f t="shared" si="547"/>
        <v>0.32438356164383564</v>
      </c>
      <c r="AQ3859" s="359">
        <f>AP3859*30</f>
        <v>9.7315068493150694</v>
      </c>
      <c r="AR3859" s="362" t="s">
        <v>231</v>
      </c>
      <c r="AS3859" s="363" t="s">
        <v>431</v>
      </c>
      <c r="AT3859" s="354" t="s">
        <v>325</v>
      </c>
      <c r="AU3859" s="354" t="s">
        <v>1509</v>
      </c>
      <c r="AV3859" s="923" t="s">
        <v>10639</v>
      </c>
      <c r="AW3859" s="354" t="s">
        <v>234</v>
      </c>
      <c r="AX3859" s="447" t="s">
        <v>20286</v>
      </c>
      <c r="AY3859" s="2252"/>
      <c r="AZ3859" s="447" t="s">
        <v>20287</v>
      </c>
    </row>
    <row r="3860" spans="1:52" s="55" customFormat="1" ht="15.95" customHeight="1" x14ac:dyDescent="0.25">
      <c r="A3860" s="709">
        <v>1335</v>
      </c>
      <c r="B3860" s="434" t="s">
        <v>55</v>
      </c>
      <c r="C3860" s="834" t="s">
        <v>1509</v>
      </c>
      <c r="D3860" s="433" t="s">
        <v>19504</v>
      </c>
      <c r="E3860" s="439" t="s">
        <v>10641</v>
      </c>
      <c r="F3860" s="439" t="s">
        <v>10642</v>
      </c>
      <c r="G3860" s="434"/>
      <c r="H3860" s="439" t="s">
        <v>219</v>
      </c>
      <c r="I3860" s="434" t="s">
        <v>220</v>
      </c>
      <c r="J3860" s="439" t="s">
        <v>221</v>
      </c>
      <c r="K3860" s="439" t="s">
        <v>222</v>
      </c>
      <c r="L3860" s="439" t="s">
        <v>221</v>
      </c>
      <c r="M3860" s="439" t="s">
        <v>222</v>
      </c>
      <c r="N3860" s="710">
        <v>5</v>
      </c>
      <c r="O3860" s="710">
        <v>4</v>
      </c>
      <c r="P3860" s="710">
        <v>20</v>
      </c>
      <c r="Q3860" s="711">
        <v>2</v>
      </c>
      <c r="R3860" s="712"/>
      <c r="S3860" s="436">
        <v>0</v>
      </c>
      <c r="T3860" s="712"/>
      <c r="U3860" s="436">
        <v>0</v>
      </c>
      <c r="V3860" s="712"/>
      <c r="W3860" s="712"/>
      <c r="X3860" s="712"/>
      <c r="Y3860" s="434" t="s">
        <v>1509</v>
      </c>
      <c r="Z3860" s="434" t="s">
        <v>10643</v>
      </c>
      <c r="AA3860" s="437">
        <v>1025003758328</v>
      </c>
      <c r="AB3860" s="434" t="s">
        <v>10632</v>
      </c>
      <c r="AC3860" s="434" t="s">
        <v>10644</v>
      </c>
      <c r="AD3860" s="1917" t="s">
        <v>10645</v>
      </c>
      <c r="AE3860" s="434" t="s">
        <v>10632</v>
      </c>
      <c r="AF3860" s="434" t="s">
        <v>10643</v>
      </c>
      <c r="AG3860" s="438">
        <v>1025003758328</v>
      </c>
      <c r="AH3860" s="437" t="s">
        <v>1509</v>
      </c>
      <c r="AI3860" s="513">
        <v>1.48</v>
      </c>
      <c r="AJ3860" s="788">
        <v>32</v>
      </c>
      <c r="AK3860" s="511">
        <f t="shared" si="548"/>
        <v>0.12975342465753426</v>
      </c>
      <c r="AL3860" s="511">
        <v>0</v>
      </c>
      <c r="AM3860" s="514">
        <f t="shared" si="545"/>
        <v>0.12975342465753426</v>
      </c>
      <c r="AN3860" s="511">
        <f t="shared" si="546"/>
        <v>0.12975342465753426</v>
      </c>
      <c r="AO3860" s="511">
        <v>0</v>
      </c>
      <c r="AP3860" s="511">
        <f t="shared" si="547"/>
        <v>0.12975342465753426</v>
      </c>
      <c r="AQ3860" s="511">
        <f t="shared" si="549"/>
        <v>3.8926027397260277</v>
      </c>
      <c r="AR3860" s="432" t="s">
        <v>231</v>
      </c>
      <c r="AS3860" s="433"/>
      <c r="AT3860" s="434" t="s">
        <v>325</v>
      </c>
      <c r="AU3860" s="434" t="s">
        <v>1509</v>
      </c>
      <c r="AV3860" s="943" t="s">
        <v>10646</v>
      </c>
      <c r="AW3860" s="434" t="s">
        <v>18131</v>
      </c>
      <c r="AX3860" s="434" t="s">
        <v>23583</v>
      </c>
      <c r="AY3860" s="2254"/>
    </row>
    <row r="3861" spans="1:52" s="55" customFormat="1" ht="15.95" customHeight="1" x14ac:dyDescent="0.25">
      <c r="A3861" s="182">
        <v>1336</v>
      </c>
      <c r="B3861" s="166" t="s">
        <v>55</v>
      </c>
      <c r="C3861" s="170" t="s">
        <v>1509</v>
      </c>
      <c r="D3861" s="194" t="s">
        <v>24647</v>
      </c>
      <c r="E3861" s="198" t="s">
        <v>10648</v>
      </c>
      <c r="F3861" s="198" t="s">
        <v>10649</v>
      </c>
      <c r="G3861" s="166"/>
      <c r="H3861" s="198" t="s">
        <v>219</v>
      </c>
      <c r="I3861" s="166" t="s">
        <v>220</v>
      </c>
      <c r="J3861" s="198" t="s">
        <v>221</v>
      </c>
      <c r="K3861" s="198" t="s">
        <v>222</v>
      </c>
      <c r="L3861" s="198" t="s">
        <v>317</v>
      </c>
      <c r="M3861" s="198">
        <v>0</v>
      </c>
      <c r="N3861" s="199">
        <v>3</v>
      </c>
      <c r="O3861" s="199">
        <v>3</v>
      </c>
      <c r="P3861" s="199">
        <v>9</v>
      </c>
      <c r="Q3861" s="1012">
        <v>0</v>
      </c>
      <c r="R3861" s="183"/>
      <c r="S3861" s="223">
        <v>0</v>
      </c>
      <c r="T3861" s="183"/>
      <c r="U3861" s="223">
        <v>1</v>
      </c>
      <c r="V3861" s="183"/>
      <c r="W3861" s="183"/>
      <c r="X3861" s="183"/>
      <c r="Y3861" s="166" t="s">
        <v>8033</v>
      </c>
      <c r="Z3861" s="166" t="s">
        <v>24648</v>
      </c>
      <c r="AA3861" s="203" t="s">
        <v>24649</v>
      </c>
      <c r="AB3861" s="166" t="s">
        <v>5532</v>
      </c>
      <c r="AC3861" s="166" t="s">
        <v>10651</v>
      </c>
      <c r="AD3861" s="673" t="s">
        <v>10652</v>
      </c>
      <c r="AE3861" s="166" t="s">
        <v>5532</v>
      </c>
      <c r="AF3861" s="166" t="s">
        <v>24648</v>
      </c>
      <c r="AG3861" s="165" t="s">
        <v>24649</v>
      </c>
      <c r="AH3861" s="203" t="s">
        <v>1509</v>
      </c>
      <c r="AI3861" s="186">
        <v>1.48</v>
      </c>
      <c r="AJ3861" s="184">
        <v>78</v>
      </c>
      <c r="AK3861" s="167">
        <f t="shared" si="548"/>
        <v>0.31627397260273971</v>
      </c>
      <c r="AL3861" s="167">
        <v>0</v>
      </c>
      <c r="AM3861" s="187">
        <f t="shared" si="545"/>
        <v>0.31627397260273971</v>
      </c>
      <c r="AN3861" s="167">
        <f t="shared" si="546"/>
        <v>0.31627397260273971</v>
      </c>
      <c r="AO3861" s="167">
        <v>0</v>
      </c>
      <c r="AP3861" s="167">
        <f t="shared" si="547"/>
        <v>0.31627397260273971</v>
      </c>
      <c r="AQ3861" s="167">
        <f t="shared" si="549"/>
        <v>9.4882191780821916</v>
      </c>
      <c r="AR3861" s="193" t="s">
        <v>231</v>
      </c>
      <c r="AS3861" s="194" t="s">
        <v>431</v>
      </c>
      <c r="AT3861" s="166" t="s">
        <v>325</v>
      </c>
      <c r="AU3861" s="166" t="s">
        <v>1509</v>
      </c>
      <c r="AV3861" s="679" t="s">
        <v>10653</v>
      </c>
      <c r="AW3861" s="166" t="s">
        <v>234</v>
      </c>
      <c r="AX3861" s="2254"/>
      <c r="AY3861" s="2254"/>
    </row>
    <row r="3862" spans="1:52" s="55" customFormat="1" ht="15.95" customHeight="1" x14ac:dyDescent="0.25">
      <c r="A3862" s="182">
        <v>1337</v>
      </c>
      <c r="B3862" s="166" t="s">
        <v>55</v>
      </c>
      <c r="C3862" s="170" t="s">
        <v>1509</v>
      </c>
      <c r="D3862" s="194" t="s">
        <v>19505</v>
      </c>
      <c r="E3862" s="198" t="s">
        <v>10655</v>
      </c>
      <c r="F3862" s="198" t="s">
        <v>10656</v>
      </c>
      <c r="G3862" s="166"/>
      <c r="H3862" s="166" t="s">
        <v>219</v>
      </c>
      <c r="I3862" s="166" t="s">
        <v>220</v>
      </c>
      <c r="J3862" s="166" t="s">
        <v>221</v>
      </c>
      <c r="K3862" s="198" t="s">
        <v>222</v>
      </c>
      <c r="L3862" s="198" t="s">
        <v>221</v>
      </c>
      <c r="M3862" s="198" t="s">
        <v>879</v>
      </c>
      <c r="N3862" s="199">
        <v>7.7</v>
      </c>
      <c r="O3862" s="199">
        <v>2.5</v>
      </c>
      <c r="P3862" s="199">
        <v>19.25</v>
      </c>
      <c r="Q3862" s="1012">
        <v>2</v>
      </c>
      <c r="R3862" s="183"/>
      <c r="S3862" s="223">
        <v>1</v>
      </c>
      <c r="T3862" s="183"/>
      <c r="U3862" s="223">
        <v>0</v>
      </c>
      <c r="V3862" s="183"/>
      <c r="W3862" s="183"/>
      <c r="X3862" s="183"/>
      <c r="Y3862" s="166" t="s">
        <v>1509</v>
      </c>
      <c r="Z3862" s="166" t="s">
        <v>10657</v>
      </c>
      <c r="AA3862" s="203" t="s">
        <v>24650</v>
      </c>
      <c r="AB3862" s="166" t="s">
        <v>5532</v>
      </c>
      <c r="AC3862" s="166" t="s">
        <v>10658</v>
      </c>
      <c r="AD3862" s="166" t="s">
        <v>25287</v>
      </c>
      <c r="AE3862" s="166" t="s">
        <v>5532</v>
      </c>
      <c r="AF3862" s="166" t="s">
        <v>10657</v>
      </c>
      <c r="AG3862" s="165" t="s">
        <v>24650</v>
      </c>
      <c r="AH3862" s="203" t="s">
        <v>1509</v>
      </c>
      <c r="AI3862" s="186">
        <v>1.48</v>
      </c>
      <c r="AJ3862" s="184">
        <v>55</v>
      </c>
      <c r="AK3862" s="167">
        <f t="shared" ref="AK3862:AK3926" si="550">AJ3862*AI3862/365</f>
        <v>0.22301369863013701</v>
      </c>
      <c r="AL3862" s="167">
        <v>0</v>
      </c>
      <c r="AM3862" s="187">
        <f t="shared" ref="AM3862:AM3926" si="551">SUBTOTAL(9,AK3862:AL3862)</f>
        <v>0.22301369863013701</v>
      </c>
      <c r="AN3862" s="167">
        <f t="shared" ref="AN3862:AN3926" si="552">AK3862</f>
        <v>0.22301369863013701</v>
      </c>
      <c r="AO3862" s="167">
        <v>0</v>
      </c>
      <c r="AP3862" s="167">
        <f t="shared" ref="AP3862:AP3926" si="553">AN3862+AO3862</f>
        <v>0.22301369863013701</v>
      </c>
      <c r="AQ3862" s="167">
        <f t="shared" si="549"/>
        <v>6.6904109589041099</v>
      </c>
      <c r="AR3862" s="193" t="s">
        <v>231</v>
      </c>
      <c r="AS3862" s="194" t="s">
        <v>431</v>
      </c>
      <c r="AT3862" s="166" t="s">
        <v>325</v>
      </c>
      <c r="AU3862" s="166" t="s">
        <v>1509</v>
      </c>
      <c r="AV3862" s="679" t="s">
        <v>10659</v>
      </c>
      <c r="AW3862" s="166" t="s">
        <v>234</v>
      </c>
      <c r="AX3862" s="2254"/>
      <c r="AY3862" s="2254"/>
    </row>
    <row r="3863" spans="1:52" s="55" customFormat="1" ht="15.95" customHeight="1" x14ac:dyDescent="0.25">
      <c r="A3863" s="182">
        <v>1338</v>
      </c>
      <c r="B3863" s="166" t="s">
        <v>55</v>
      </c>
      <c r="C3863" s="170" t="s">
        <v>1509</v>
      </c>
      <c r="D3863" s="194" t="s">
        <v>24644</v>
      </c>
      <c r="E3863" s="198" t="s">
        <v>10661</v>
      </c>
      <c r="F3863" s="198" t="s">
        <v>10662</v>
      </c>
      <c r="G3863" s="166"/>
      <c r="H3863" s="198" t="s">
        <v>219</v>
      </c>
      <c r="I3863" s="166" t="s">
        <v>220</v>
      </c>
      <c r="J3863" s="198" t="s">
        <v>221</v>
      </c>
      <c r="K3863" s="198" t="s">
        <v>222</v>
      </c>
      <c r="L3863" s="198" t="s">
        <v>317</v>
      </c>
      <c r="M3863" s="198">
        <v>0</v>
      </c>
      <c r="N3863" s="199">
        <v>3</v>
      </c>
      <c r="O3863" s="199">
        <v>3</v>
      </c>
      <c r="P3863" s="199">
        <v>9</v>
      </c>
      <c r="Q3863" s="1012">
        <v>1</v>
      </c>
      <c r="R3863" s="183"/>
      <c r="S3863" s="223">
        <v>0</v>
      </c>
      <c r="T3863" s="183"/>
      <c r="U3863" s="223">
        <v>0</v>
      </c>
      <c r="V3863" s="183"/>
      <c r="W3863" s="183"/>
      <c r="X3863" s="183"/>
      <c r="Y3863" s="166" t="s">
        <v>1509</v>
      </c>
      <c r="Z3863" s="166" t="s">
        <v>10663</v>
      </c>
      <c r="AA3863" s="203" t="s">
        <v>24645</v>
      </c>
      <c r="AB3863" s="166" t="s">
        <v>24646</v>
      </c>
      <c r="AC3863" s="166" t="s">
        <v>10664</v>
      </c>
      <c r="AD3863" s="1152" t="s">
        <v>10665</v>
      </c>
      <c r="AE3863" s="166" t="s">
        <v>5532</v>
      </c>
      <c r="AF3863" s="166" t="s">
        <v>10663</v>
      </c>
      <c r="AG3863" s="165" t="s">
        <v>24645</v>
      </c>
      <c r="AH3863" s="203" t="s">
        <v>1509</v>
      </c>
      <c r="AI3863" s="186">
        <v>1.48</v>
      </c>
      <c r="AJ3863" s="184">
        <v>147</v>
      </c>
      <c r="AK3863" s="167">
        <f t="shared" si="550"/>
        <v>0.59605479452054799</v>
      </c>
      <c r="AL3863" s="167">
        <v>0</v>
      </c>
      <c r="AM3863" s="187">
        <f t="shared" si="551"/>
        <v>0.59605479452054799</v>
      </c>
      <c r="AN3863" s="167">
        <f t="shared" si="552"/>
        <v>0.59605479452054799</v>
      </c>
      <c r="AO3863" s="167">
        <v>0</v>
      </c>
      <c r="AP3863" s="167">
        <f t="shared" si="553"/>
        <v>0.59605479452054799</v>
      </c>
      <c r="AQ3863" s="167">
        <f t="shared" si="549"/>
        <v>17.88164383561644</v>
      </c>
      <c r="AR3863" s="193" t="s">
        <v>231</v>
      </c>
      <c r="AS3863" s="194" t="s">
        <v>431</v>
      </c>
      <c r="AT3863" s="166" t="s">
        <v>325</v>
      </c>
      <c r="AU3863" s="166" t="s">
        <v>1509</v>
      </c>
      <c r="AV3863" s="679" t="s">
        <v>10666</v>
      </c>
      <c r="AW3863" s="166" t="s">
        <v>234</v>
      </c>
      <c r="AX3863" s="2254"/>
      <c r="AY3863" s="2254"/>
    </row>
    <row r="3864" spans="1:52" s="55" customFormat="1" ht="15.95" customHeight="1" x14ac:dyDescent="0.25">
      <c r="A3864" s="734">
        <v>1339</v>
      </c>
      <c r="B3864" s="735" t="s">
        <v>55</v>
      </c>
      <c r="C3864" s="988" t="s">
        <v>1509</v>
      </c>
      <c r="D3864" s="747" t="s">
        <v>45</v>
      </c>
      <c r="E3864" s="736" t="s">
        <v>10667</v>
      </c>
      <c r="F3864" s="736" t="s">
        <v>10668</v>
      </c>
      <c r="G3864" s="735"/>
      <c r="H3864" s="736" t="s">
        <v>219</v>
      </c>
      <c r="I3864" s="735" t="s">
        <v>220</v>
      </c>
      <c r="J3864" s="736" t="s">
        <v>221</v>
      </c>
      <c r="K3864" s="736" t="s">
        <v>222</v>
      </c>
      <c r="L3864" s="736" t="s">
        <v>221</v>
      </c>
      <c r="M3864" s="736" t="s">
        <v>222</v>
      </c>
      <c r="N3864" s="737">
        <v>1.5</v>
      </c>
      <c r="O3864" s="737">
        <v>1.5</v>
      </c>
      <c r="P3864" s="737">
        <v>2.25</v>
      </c>
      <c r="Q3864" s="738">
        <v>1</v>
      </c>
      <c r="R3864" s="739"/>
      <c r="S3864" s="740">
        <v>0</v>
      </c>
      <c r="T3864" s="739"/>
      <c r="U3864" s="740">
        <v>0</v>
      </c>
      <c r="V3864" s="739"/>
      <c r="W3864" s="739"/>
      <c r="X3864" s="739"/>
      <c r="Y3864" s="735" t="s">
        <v>1509</v>
      </c>
      <c r="Z3864" s="735" t="s">
        <v>5537</v>
      </c>
      <c r="AA3864" s="741">
        <v>1025003748802</v>
      </c>
      <c r="AB3864" s="735" t="s">
        <v>5532</v>
      </c>
      <c r="AC3864" s="735" t="s">
        <v>10669</v>
      </c>
      <c r="AD3864" s="735" t="s">
        <v>230</v>
      </c>
      <c r="AE3864" s="735" t="s">
        <v>5532</v>
      </c>
      <c r="AF3864" s="735" t="s">
        <v>5537</v>
      </c>
      <c r="AG3864" s="742">
        <v>1025003748802</v>
      </c>
      <c r="AH3864" s="741" t="s">
        <v>1509</v>
      </c>
      <c r="AI3864" s="743">
        <v>1.48</v>
      </c>
      <c r="AJ3864" s="744">
        <v>30</v>
      </c>
      <c r="AK3864" s="828">
        <f t="shared" si="550"/>
        <v>0.12164383561643835</v>
      </c>
      <c r="AL3864" s="828">
        <v>0</v>
      </c>
      <c r="AM3864" s="745">
        <f t="shared" si="551"/>
        <v>0.12164383561643835</v>
      </c>
      <c r="AN3864" s="828">
        <f t="shared" si="552"/>
        <v>0.12164383561643835</v>
      </c>
      <c r="AO3864" s="828">
        <v>0</v>
      </c>
      <c r="AP3864" s="828">
        <f t="shared" si="553"/>
        <v>0.12164383561643835</v>
      </c>
      <c r="AQ3864" s="828">
        <f t="shared" si="549"/>
        <v>3.6493150684931503</v>
      </c>
      <c r="AR3864" s="746" t="s">
        <v>231</v>
      </c>
      <c r="AS3864" s="747"/>
      <c r="AT3864" s="735" t="s">
        <v>325</v>
      </c>
      <c r="AU3864" s="735" t="s">
        <v>1509</v>
      </c>
      <c r="AV3864" s="1016" t="s">
        <v>2813</v>
      </c>
      <c r="AW3864" s="434" t="s">
        <v>18131</v>
      </c>
      <c r="AX3864" s="735" t="s">
        <v>16780</v>
      </c>
      <c r="AY3864" s="2254"/>
    </row>
    <row r="3865" spans="1:52" s="55" customFormat="1" ht="15.95" customHeight="1" x14ac:dyDescent="0.25">
      <c r="A3865" s="182">
        <v>1340</v>
      </c>
      <c r="B3865" s="166" t="s">
        <v>55</v>
      </c>
      <c r="C3865" s="170" t="s">
        <v>1509</v>
      </c>
      <c r="D3865" s="194" t="s">
        <v>24652</v>
      </c>
      <c r="E3865" s="198" t="s">
        <v>10671</v>
      </c>
      <c r="F3865" s="198" t="s">
        <v>10672</v>
      </c>
      <c r="G3865" s="166"/>
      <c r="H3865" s="166" t="s">
        <v>219</v>
      </c>
      <c r="I3865" s="166" t="s">
        <v>316</v>
      </c>
      <c r="J3865" s="166" t="s">
        <v>221</v>
      </c>
      <c r="K3865" s="166" t="s">
        <v>7181</v>
      </c>
      <c r="L3865" s="166" t="s">
        <v>221</v>
      </c>
      <c r="M3865" s="166" t="s">
        <v>7181</v>
      </c>
      <c r="N3865" s="199">
        <v>3</v>
      </c>
      <c r="O3865" s="199">
        <v>3</v>
      </c>
      <c r="P3865" s="199">
        <v>9</v>
      </c>
      <c r="Q3865" s="1012">
        <v>2</v>
      </c>
      <c r="R3865" s="183"/>
      <c r="S3865" s="223">
        <v>0</v>
      </c>
      <c r="T3865" s="183"/>
      <c r="U3865" s="223">
        <v>0</v>
      </c>
      <c r="V3865" s="183"/>
      <c r="W3865" s="183"/>
      <c r="X3865" s="183"/>
      <c r="Y3865" s="166" t="s">
        <v>1509</v>
      </c>
      <c r="Z3865" s="166" t="s">
        <v>10673</v>
      </c>
      <c r="AA3865" s="203" t="s">
        <v>24651</v>
      </c>
      <c r="AB3865" s="166" t="s">
        <v>5532</v>
      </c>
      <c r="AC3865" s="166" t="s">
        <v>10674</v>
      </c>
      <c r="AD3865" s="673" t="s">
        <v>10675</v>
      </c>
      <c r="AE3865" s="166" t="s">
        <v>5532</v>
      </c>
      <c r="AF3865" s="166" t="s">
        <v>10673</v>
      </c>
      <c r="AG3865" s="165" t="s">
        <v>24651</v>
      </c>
      <c r="AH3865" s="203" t="s">
        <v>1509</v>
      </c>
      <c r="AI3865" s="186">
        <v>1.48</v>
      </c>
      <c r="AJ3865" s="184">
        <v>108</v>
      </c>
      <c r="AK3865" s="167">
        <f t="shared" si="550"/>
        <v>0.43791780821917808</v>
      </c>
      <c r="AL3865" s="167">
        <v>0</v>
      </c>
      <c r="AM3865" s="187">
        <f t="shared" si="551"/>
        <v>0.43791780821917808</v>
      </c>
      <c r="AN3865" s="167">
        <f t="shared" si="552"/>
        <v>0.43791780821917808</v>
      </c>
      <c r="AO3865" s="167">
        <v>0</v>
      </c>
      <c r="AP3865" s="167">
        <f t="shared" si="553"/>
        <v>0.43791780821917808</v>
      </c>
      <c r="AQ3865" s="167">
        <f t="shared" si="549"/>
        <v>13.137534246575342</v>
      </c>
      <c r="AR3865" s="193" t="s">
        <v>231</v>
      </c>
      <c r="AS3865" s="194" t="s">
        <v>431</v>
      </c>
      <c r="AT3865" s="166" t="s">
        <v>325</v>
      </c>
      <c r="AU3865" s="166" t="s">
        <v>1509</v>
      </c>
      <c r="AV3865" s="679" t="s">
        <v>10676</v>
      </c>
      <c r="AW3865" s="166" t="s">
        <v>234</v>
      </c>
      <c r="AX3865" s="2254"/>
      <c r="AY3865" s="2254"/>
    </row>
    <row r="3866" spans="1:52" s="55" customFormat="1" ht="15.95" customHeight="1" x14ac:dyDescent="0.25">
      <c r="A3866" s="709">
        <v>1341</v>
      </c>
      <c r="B3866" s="434" t="s">
        <v>55</v>
      </c>
      <c r="C3866" s="834" t="s">
        <v>1509</v>
      </c>
      <c r="D3866" s="433" t="s">
        <v>10677</v>
      </c>
      <c r="E3866" s="439" t="s">
        <v>10678</v>
      </c>
      <c r="F3866" s="439" t="s">
        <v>10679</v>
      </c>
      <c r="G3866" s="434"/>
      <c r="H3866" s="439" t="s">
        <v>219</v>
      </c>
      <c r="I3866" s="434" t="s">
        <v>220</v>
      </c>
      <c r="J3866" s="439" t="s">
        <v>221</v>
      </c>
      <c r="K3866" s="439" t="s">
        <v>222</v>
      </c>
      <c r="L3866" s="439" t="s">
        <v>317</v>
      </c>
      <c r="M3866" s="439">
        <v>0</v>
      </c>
      <c r="N3866" s="710">
        <v>3</v>
      </c>
      <c r="O3866" s="710">
        <v>2</v>
      </c>
      <c r="P3866" s="710">
        <v>6</v>
      </c>
      <c r="Q3866" s="711">
        <v>0</v>
      </c>
      <c r="R3866" s="712"/>
      <c r="S3866" s="436">
        <v>0</v>
      </c>
      <c r="T3866" s="712"/>
      <c r="U3866" s="436">
        <v>1</v>
      </c>
      <c r="V3866" s="712"/>
      <c r="W3866" s="712"/>
      <c r="X3866" s="712"/>
      <c r="Y3866" s="434" t="s">
        <v>1509</v>
      </c>
      <c r="Z3866" s="434" t="s">
        <v>10680</v>
      </c>
      <c r="AA3866" s="437">
        <v>1025003751740</v>
      </c>
      <c r="AB3866" s="434" t="s">
        <v>5532</v>
      </c>
      <c r="AC3866" s="434" t="s">
        <v>10681</v>
      </c>
      <c r="AD3866" s="434" t="s">
        <v>230</v>
      </c>
      <c r="AE3866" s="434" t="s">
        <v>5532</v>
      </c>
      <c r="AF3866" s="434" t="s">
        <v>10680</v>
      </c>
      <c r="AG3866" s="742">
        <v>1025003751740</v>
      </c>
      <c r="AH3866" s="741" t="s">
        <v>1509</v>
      </c>
      <c r="AI3866" s="743">
        <v>1.48</v>
      </c>
      <c r="AJ3866" s="744">
        <v>45</v>
      </c>
      <c r="AK3866" s="828">
        <f t="shared" si="550"/>
        <v>0.18246575342465751</v>
      </c>
      <c r="AL3866" s="828">
        <v>0</v>
      </c>
      <c r="AM3866" s="745">
        <f t="shared" si="551"/>
        <v>0.18246575342465751</v>
      </c>
      <c r="AN3866" s="828">
        <f t="shared" si="552"/>
        <v>0.18246575342465751</v>
      </c>
      <c r="AO3866" s="828">
        <v>0</v>
      </c>
      <c r="AP3866" s="828">
        <f t="shared" si="553"/>
        <v>0.18246575342465751</v>
      </c>
      <c r="AQ3866" s="828">
        <f t="shared" si="549"/>
        <v>5.4739726027397255</v>
      </c>
      <c r="AR3866" s="746" t="s">
        <v>231</v>
      </c>
      <c r="AS3866" s="747"/>
      <c r="AT3866" s="434" t="s">
        <v>325</v>
      </c>
      <c r="AU3866" s="434" t="s">
        <v>1509</v>
      </c>
      <c r="AV3866" s="943" t="s">
        <v>10682</v>
      </c>
      <c r="AW3866" s="434" t="s">
        <v>18131</v>
      </c>
      <c r="AX3866" s="434" t="s">
        <v>17671</v>
      </c>
      <c r="AY3866" s="2254"/>
    </row>
    <row r="3867" spans="1:52" s="55" customFormat="1" ht="15.95" customHeight="1" x14ac:dyDescent="0.25">
      <c r="A3867" s="182">
        <v>1342</v>
      </c>
      <c r="B3867" s="166" t="s">
        <v>55</v>
      </c>
      <c r="C3867" s="170" t="s">
        <v>1509</v>
      </c>
      <c r="D3867" s="194" t="s">
        <v>24654</v>
      </c>
      <c r="E3867" s="198" t="s">
        <v>10684</v>
      </c>
      <c r="F3867" s="198" t="s">
        <v>10685</v>
      </c>
      <c r="G3867" s="166"/>
      <c r="H3867" s="198" t="s">
        <v>219</v>
      </c>
      <c r="I3867" s="166" t="s">
        <v>220</v>
      </c>
      <c r="J3867" s="198" t="s">
        <v>221</v>
      </c>
      <c r="K3867" s="198" t="s">
        <v>222</v>
      </c>
      <c r="L3867" s="198" t="s">
        <v>317</v>
      </c>
      <c r="M3867" s="198">
        <v>0</v>
      </c>
      <c r="N3867" s="199">
        <v>6</v>
      </c>
      <c r="O3867" s="199">
        <v>3</v>
      </c>
      <c r="P3867" s="199">
        <v>18</v>
      </c>
      <c r="Q3867" s="1012">
        <v>0</v>
      </c>
      <c r="R3867" s="183"/>
      <c r="S3867" s="223">
        <v>0</v>
      </c>
      <c r="T3867" s="183"/>
      <c r="U3867" s="223">
        <v>1</v>
      </c>
      <c r="V3867" s="183"/>
      <c r="W3867" s="183"/>
      <c r="X3867" s="183"/>
      <c r="Y3867" s="166" t="s">
        <v>1509</v>
      </c>
      <c r="Z3867" s="166" t="s">
        <v>10686</v>
      </c>
      <c r="AA3867" s="203" t="s">
        <v>24653</v>
      </c>
      <c r="AB3867" s="166" t="s">
        <v>5532</v>
      </c>
      <c r="AC3867" s="166" t="s">
        <v>10687</v>
      </c>
      <c r="AD3867" s="673" t="s">
        <v>10688</v>
      </c>
      <c r="AE3867" s="166" t="s">
        <v>5532</v>
      </c>
      <c r="AF3867" s="166" t="s">
        <v>10686</v>
      </c>
      <c r="AG3867" s="165" t="s">
        <v>24653</v>
      </c>
      <c r="AH3867" s="203" t="s">
        <v>1509</v>
      </c>
      <c r="AI3867" s="186">
        <v>1.48</v>
      </c>
      <c r="AJ3867" s="184">
        <v>176</v>
      </c>
      <c r="AK3867" s="167">
        <f t="shared" si="550"/>
        <v>0.7136438356164384</v>
      </c>
      <c r="AL3867" s="167">
        <v>0</v>
      </c>
      <c r="AM3867" s="187">
        <f t="shared" si="551"/>
        <v>0.7136438356164384</v>
      </c>
      <c r="AN3867" s="167">
        <f t="shared" si="552"/>
        <v>0.7136438356164384</v>
      </c>
      <c r="AO3867" s="167">
        <v>0</v>
      </c>
      <c r="AP3867" s="167">
        <f t="shared" si="553"/>
        <v>0.7136438356164384</v>
      </c>
      <c r="AQ3867" s="167">
        <f t="shared" si="549"/>
        <v>21.409315068493154</v>
      </c>
      <c r="AR3867" s="193" t="s">
        <v>231</v>
      </c>
      <c r="AS3867" s="194" t="s">
        <v>431</v>
      </c>
      <c r="AT3867" s="166" t="s">
        <v>325</v>
      </c>
      <c r="AU3867" s="166" t="s">
        <v>1509</v>
      </c>
      <c r="AV3867" s="679" t="s">
        <v>10689</v>
      </c>
      <c r="AW3867" s="166" t="s">
        <v>234</v>
      </c>
      <c r="AX3867" s="2254"/>
      <c r="AY3867" s="2254"/>
    </row>
    <row r="3868" spans="1:52" s="55" customFormat="1" ht="15.95" customHeight="1" x14ac:dyDescent="0.25">
      <c r="A3868" s="182">
        <v>1343</v>
      </c>
      <c r="B3868" s="166" t="s">
        <v>55</v>
      </c>
      <c r="C3868" s="170" t="s">
        <v>1509</v>
      </c>
      <c r="D3868" s="194" t="s">
        <v>24656</v>
      </c>
      <c r="E3868" s="198" t="s">
        <v>10691</v>
      </c>
      <c r="F3868" s="198" t="s">
        <v>10692</v>
      </c>
      <c r="G3868" s="166"/>
      <c r="H3868" s="198" t="s">
        <v>732</v>
      </c>
      <c r="I3868" s="166">
        <v>0</v>
      </c>
      <c r="J3868" s="198" t="s">
        <v>317</v>
      </c>
      <c r="K3868" s="198">
        <v>0</v>
      </c>
      <c r="L3868" s="198" t="s">
        <v>317</v>
      </c>
      <c r="M3868" s="198">
        <v>0</v>
      </c>
      <c r="N3868" s="199">
        <v>3</v>
      </c>
      <c r="O3868" s="199">
        <v>2</v>
      </c>
      <c r="P3868" s="199">
        <v>6</v>
      </c>
      <c r="Q3868" s="1012">
        <v>0</v>
      </c>
      <c r="R3868" s="183"/>
      <c r="S3868" s="223">
        <v>0</v>
      </c>
      <c r="T3868" s="183"/>
      <c r="U3868" s="223">
        <v>1</v>
      </c>
      <c r="V3868" s="183"/>
      <c r="W3868" s="183"/>
      <c r="X3868" s="183"/>
      <c r="Y3868" s="166" t="s">
        <v>1509</v>
      </c>
      <c r="Z3868" s="166" t="s">
        <v>10693</v>
      </c>
      <c r="AA3868" s="203" t="s">
        <v>24655</v>
      </c>
      <c r="AB3868" s="166" t="s">
        <v>5532</v>
      </c>
      <c r="AC3868" s="166" t="s">
        <v>10694</v>
      </c>
      <c r="AD3868" s="673" t="s">
        <v>10695</v>
      </c>
      <c r="AE3868" s="166" t="s">
        <v>5532</v>
      </c>
      <c r="AF3868" s="166" t="s">
        <v>10693</v>
      </c>
      <c r="AG3868" s="165" t="s">
        <v>24655</v>
      </c>
      <c r="AH3868" s="203" t="s">
        <v>1509</v>
      </c>
      <c r="AI3868" s="186">
        <v>1.48</v>
      </c>
      <c r="AJ3868" s="184">
        <v>58</v>
      </c>
      <c r="AK3868" s="167">
        <f t="shared" si="550"/>
        <v>0.23517808219178082</v>
      </c>
      <c r="AL3868" s="167">
        <v>0</v>
      </c>
      <c r="AM3868" s="187">
        <f t="shared" si="551"/>
        <v>0.23517808219178082</v>
      </c>
      <c r="AN3868" s="167">
        <f t="shared" si="552"/>
        <v>0.23517808219178082</v>
      </c>
      <c r="AO3868" s="167">
        <v>0</v>
      </c>
      <c r="AP3868" s="167">
        <f t="shared" si="553"/>
        <v>0.23517808219178082</v>
      </c>
      <c r="AQ3868" s="167">
        <f t="shared" si="549"/>
        <v>7.0553424657534247</v>
      </c>
      <c r="AR3868" s="193" t="s">
        <v>231</v>
      </c>
      <c r="AS3868" s="194"/>
      <c r="AT3868" s="166" t="s">
        <v>325</v>
      </c>
      <c r="AU3868" s="166" t="s">
        <v>1509</v>
      </c>
      <c r="AV3868" s="679" t="s">
        <v>10696</v>
      </c>
      <c r="AW3868" s="166" t="s">
        <v>234</v>
      </c>
      <c r="AX3868" s="2254"/>
      <c r="AY3868" s="2254"/>
    </row>
    <row r="3869" spans="1:52" s="1395" customFormat="1" ht="15.95" customHeight="1" x14ac:dyDescent="0.2">
      <c r="A3869" s="353">
        <v>1344</v>
      </c>
      <c r="B3869" s="354" t="s">
        <v>55</v>
      </c>
      <c r="C3869" s="366" t="s">
        <v>1509</v>
      </c>
      <c r="D3869" s="363" t="s">
        <v>20144</v>
      </c>
      <c r="E3869" s="272" t="s">
        <v>20145</v>
      </c>
      <c r="F3869" s="272" t="s">
        <v>20146</v>
      </c>
      <c r="G3869" s="354" t="s">
        <v>221</v>
      </c>
      <c r="H3869" s="272" t="s">
        <v>219</v>
      </c>
      <c r="I3869" s="354" t="s">
        <v>20147</v>
      </c>
      <c r="J3869" s="272" t="s">
        <v>221</v>
      </c>
      <c r="K3869" s="272" t="s">
        <v>879</v>
      </c>
      <c r="L3869" s="272" t="s">
        <v>221</v>
      </c>
      <c r="M3869" s="272" t="s">
        <v>879</v>
      </c>
      <c r="N3869" s="440">
        <v>6</v>
      </c>
      <c r="O3869" s="440">
        <v>1.5</v>
      </c>
      <c r="P3869" s="440">
        <f>O3869*N3869</f>
        <v>9</v>
      </c>
      <c r="Q3869" s="1010">
        <v>1</v>
      </c>
      <c r="R3869" s="357"/>
      <c r="S3869" s="505">
        <v>1</v>
      </c>
      <c r="T3869" s="357"/>
      <c r="U3869" s="505">
        <v>0</v>
      </c>
      <c r="V3869" s="357"/>
      <c r="W3869" s="357"/>
      <c r="X3869" s="357"/>
      <c r="Y3869" s="354" t="s">
        <v>1509</v>
      </c>
      <c r="Z3869" s="354" t="s">
        <v>10700</v>
      </c>
      <c r="AA3869" s="443" t="s">
        <v>20148</v>
      </c>
      <c r="AB3869" s="354" t="s">
        <v>5532</v>
      </c>
      <c r="AC3869" s="354" t="s">
        <v>10701</v>
      </c>
      <c r="AD3869" s="925" t="s">
        <v>20149</v>
      </c>
      <c r="AE3869" s="354" t="s">
        <v>5532</v>
      </c>
      <c r="AF3869" s="354" t="s">
        <v>10700</v>
      </c>
      <c r="AG3869" s="358">
        <v>1035005909487</v>
      </c>
      <c r="AH3869" s="443" t="s">
        <v>1509</v>
      </c>
      <c r="AI3869" s="360">
        <v>1.48</v>
      </c>
      <c r="AJ3869" s="503">
        <v>173</v>
      </c>
      <c r="AK3869" s="359">
        <f t="shared" si="550"/>
        <v>0.70147945205479456</v>
      </c>
      <c r="AL3869" s="359">
        <v>0</v>
      </c>
      <c r="AM3869" s="361">
        <f t="shared" si="551"/>
        <v>0.70147945205479456</v>
      </c>
      <c r="AN3869" s="359">
        <f t="shared" si="552"/>
        <v>0.70147945205479456</v>
      </c>
      <c r="AO3869" s="359">
        <v>0</v>
      </c>
      <c r="AP3869" s="359">
        <f t="shared" si="553"/>
        <v>0.70147945205479456</v>
      </c>
      <c r="AQ3869" s="359">
        <f>AP3869*30</f>
        <v>21.044383561643837</v>
      </c>
      <c r="AR3869" s="362" t="s">
        <v>231</v>
      </c>
      <c r="AS3869" s="363" t="s">
        <v>431</v>
      </c>
      <c r="AT3869" s="354" t="s">
        <v>325</v>
      </c>
      <c r="AU3869" s="354" t="s">
        <v>1509</v>
      </c>
      <c r="AV3869" s="923" t="s">
        <v>10703</v>
      </c>
      <c r="AW3869" s="354" t="s">
        <v>234</v>
      </c>
      <c r="AX3869" s="447" t="s">
        <v>20150</v>
      </c>
      <c r="AY3869" s="2252"/>
      <c r="AZ3869" s="2408" t="s">
        <v>20151</v>
      </c>
    </row>
    <row r="3870" spans="1:52" s="1395" customFormat="1" ht="15.95" customHeight="1" x14ac:dyDescent="0.25">
      <c r="A3870" s="353">
        <v>1345</v>
      </c>
      <c r="B3870" s="354" t="s">
        <v>55</v>
      </c>
      <c r="C3870" s="366" t="s">
        <v>1509</v>
      </c>
      <c r="D3870" s="939" t="s">
        <v>21041</v>
      </c>
      <c r="E3870" s="272" t="s">
        <v>21042</v>
      </c>
      <c r="F3870" s="272" t="s">
        <v>21043</v>
      </c>
      <c r="G3870" s="354" t="s">
        <v>221</v>
      </c>
      <c r="H3870" s="354" t="s">
        <v>219</v>
      </c>
      <c r="I3870" s="354" t="s">
        <v>316</v>
      </c>
      <c r="J3870" s="354" t="s">
        <v>221</v>
      </c>
      <c r="K3870" s="272" t="s">
        <v>222</v>
      </c>
      <c r="L3870" s="272" t="s">
        <v>221</v>
      </c>
      <c r="M3870" s="272" t="s">
        <v>879</v>
      </c>
      <c r="N3870" s="440">
        <v>3.3</v>
      </c>
      <c r="O3870" s="440">
        <v>2.6</v>
      </c>
      <c r="P3870" s="440">
        <f>O3870*N3870</f>
        <v>8.58</v>
      </c>
      <c r="Q3870" s="1010">
        <v>2</v>
      </c>
      <c r="R3870" s="357"/>
      <c r="S3870" s="505">
        <v>0</v>
      </c>
      <c r="T3870" s="357"/>
      <c r="U3870" s="505">
        <v>0</v>
      </c>
      <c r="V3870" s="357"/>
      <c r="W3870" s="357"/>
      <c r="X3870" s="357"/>
      <c r="Y3870" s="354" t="s">
        <v>1509</v>
      </c>
      <c r="Z3870" s="354" t="s">
        <v>10707</v>
      </c>
      <c r="AA3870" s="443" t="s">
        <v>24672</v>
      </c>
      <c r="AB3870" s="354" t="s">
        <v>21044</v>
      </c>
      <c r="AC3870" s="354" t="s">
        <v>21045</v>
      </c>
      <c r="AD3870" s="1150" t="s">
        <v>21046</v>
      </c>
      <c r="AE3870" s="354" t="s">
        <v>21044</v>
      </c>
      <c r="AF3870" s="354" t="s">
        <v>10707</v>
      </c>
      <c r="AG3870" s="358" t="s">
        <v>24672</v>
      </c>
      <c r="AH3870" s="443" t="s">
        <v>1509</v>
      </c>
      <c r="AI3870" s="360">
        <v>1.48</v>
      </c>
      <c r="AJ3870" s="503">
        <v>25</v>
      </c>
      <c r="AK3870" s="359">
        <f t="shared" si="550"/>
        <v>0.10136986301369863</v>
      </c>
      <c r="AL3870" s="359">
        <v>0</v>
      </c>
      <c r="AM3870" s="361">
        <f t="shared" si="551"/>
        <v>0.10136986301369863</v>
      </c>
      <c r="AN3870" s="359">
        <f t="shared" si="552"/>
        <v>0.10136986301369863</v>
      </c>
      <c r="AO3870" s="359">
        <v>0</v>
      </c>
      <c r="AP3870" s="359">
        <f t="shared" si="553"/>
        <v>0.10136986301369863</v>
      </c>
      <c r="AQ3870" s="359">
        <f>AP3870*30</f>
        <v>3.0410958904109591</v>
      </c>
      <c r="AR3870" s="362" t="s">
        <v>231</v>
      </c>
      <c r="AS3870" s="363" t="s">
        <v>431</v>
      </c>
      <c r="AT3870" s="354" t="s">
        <v>325</v>
      </c>
      <c r="AU3870" s="354" t="s">
        <v>1509</v>
      </c>
      <c r="AV3870" s="940" t="s">
        <v>10711</v>
      </c>
      <c r="AW3870" s="354" t="s">
        <v>234</v>
      </c>
      <c r="AX3870" s="447" t="s">
        <v>21047</v>
      </c>
      <c r="AY3870" s="2254"/>
      <c r="AZ3870" s="2408" t="s">
        <v>21048</v>
      </c>
    </row>
    <row r="3871" spans="1:52" s="55" customFormat="1" ht="15.95" customHeight="1" x14ac:dyDescent="0.25">
      <c r="A3871" s="182">
        <v>1346</v>
      </c>
      <c r="B3871" s="166" t="s">
        <v>55</v>
      </c>
      <c r="C3871" s="170" t="s">
        <v>1509</v>
      </c>
      <c r="D3871" s="194" t="s">
        <v>24667</v>
      </c>
      <c r="E3871" s="198" t="s">
        <v>10713</v>
      </c>
      <c r="F3871" s="198" t="s">
        <v>10714</v>
      </c>
      <c r="G3871" s="166"/>
      <c r="H3871" s="198" t="s">
        <v>219</v>
      </c>
      <c r="I3871" s="166" t="s">
        <v>220</v>
      </c>
      <c r="J3871" s="198" t="s">
        <v>221</v>
      </c>
      <c r="K3871" s="198" t="s">
        <v>222</v>
      </c>
      <c r="L3871" s="198" t="s">
        <v>317</v>
      </c>
      <c r="M3871" s="198">
        <v>0</v>
      </c>
      <c r="N3871" s="199">
        <v>4.7</v>
      </c>
      <c r="O3871" s="199">
        <v>3.7</v>
      </c>
      <c r="P3871" s="199">
        <v>17.39</v>
      </c>
      <c r="Q3871" s="1012">
        <v>0</v>
      </c>
      <c r="R3871" s="183"/>
      <c r="S3871" s="223">
        <v>0</v>
      </c>
      <c r="T3871" s="183"/>
      <c r="U3871" s="223">
        <v>1</v>
      </c>
      <c r="V3871" s="183"/>
      <c r="W3871" s="183"/>
      <c r="X3871" s="183"/>
      <c r="Y3871" s="166" t="s">
        <v>1509</v>
      </c>
      <c r="Z3871" s="166" t="s">
        <v>10715</v>
      </c>
      <c r="AA3871" s="203" t="s">
        <v>24666</v>
      </c>
      <c r="AB3871" s="166" t="s">
        <v>10716</v>
      </c>
      <c r="AC3871" s="166" t="s">
        <v>10717</v>
      </c>
      <c r="AD3871" s="673" t="s">
        <v>10718</v>
      </c>
      <c r="AE3871" s="166" t="s">
        <v>5066</v>
      </c>
      <c r="AF3871" s="166" t="s">
        <v>10715</v>
      </c>
      <c r="AG3871" s="165" t="s">
        <v>24666</v>
      </c>
      <c r="AH3871" s="203" t="s">
        <v>1509</v>
      </c>
      <c r="AI3871" s="186">
        <v>1.48</v>
      </c>
      <c r="AJ3871" s="184">
        <v>120</v>
      </c>
      <c r="AK3871" s="167">
        <f t="shared" si="550"/>
        <v>0.4865753424657534</v>
      </c>
      <c r="AL3871" s="167">
        <v>0</v>
      </c>
      <c r="AM3871" s="187">
        <f t="shared" si="551"/>
        <v>0.4865753424657534</v>
      </c>
      <c r="AN3871" s="167">
        <f t="shared" si="552"/>
        <v>0.4865753424657534</v>
      </c>
      <c r="AO3871" s="167">
        <v>0</v>
      </c>
      <c r="AP3871" s="167">
        <f t="shared" si="553"/>
        <v>0.4865753424657534</v>
      </c>
      <c r="AQ3871" s="167">
        <f t="shared" si="549"/>
        <v>14.597260273972601</v>
      </c>
      <c r="AR3871" s="193" t="s">
        <v>231</v>
      </c>
      <c r="AS3871" s="194"/>
      <c r="AT3871" s="166" t="s">
        <v>325</v>
      </c>
      <c r="AU3871" s="166" t="s">
        <v>1509</v>
      </c>
      <c r="AV3871" s="679" t="s">
        <v>10719</v>
      </c>
      <c r="AW3871" s="166" t="s">
        <v>234</v>
      </c>
      <c r="AX3871" s="2254"/>
      <c r="AY3871" s="2254"/>
    </row>
    <row r="3872" spans="1:52" s="1395" customFormat="1" ht="15.95" customHeight="1" x14ac:dyDescent="0.25">
      <c r="A3872" s="353">
        <v>1347</v>
      </c>
      <c r="B3872" s="354" t="s">
        <v>55</v>
      </c>
      <c r="C3872" s="366" t="s">
        <v>1509</v>
      </c>
      <c r="D3872" s="363" t="s">
        <v>23442</v>
      </c>
      <c r="E3872" s="272" t="s">
        <v>23443</v>
      </c>
      <c r="F3872" s="272" t="s">
        <v>23444</v>
      </c>
      <c r="G3872" s="354" t="s">
        <v>221</v>
      </c>
      <c r="H3872" s="272" t="s">
        <v>219</v>
      </c>
      <c r="I3872" s="354" t="s">
        <v>220</v>
      </c>
      <c r="J3872" s="354" t="s">
        <v>221</v>
      </c>
      <c r="K3872" s="272" t="s">
        <v>222</v>
      </c>
      <c r="L3872" s="272" t="s">
        <v>221</v>
      </c>
      <c r="M3872" s="272" t="s">
        <v>879</v>
      </c>
      <c r="N3872" s="440">
        <v>4.75</v>
      </c>
      <c r="O3872" s="440">
        <v>3.98</v>
      </c>
      <c r="P3872" s="440">
        <f>O3872*N3872</f>
        <v>18.905000000000001</v>
      </c>
      <c r="Q3872" s="1010">
        <v>2</v>
      </c>
      <c r="R3872" s="357"/>
      <c r="S3872" s="505">
        <v>0</v>
      </c>
      <c r="T3872" s="357"/>
      <c r="U3872" s="505">
        <v>0</v>
      </c>
      <c r="V3872" s="357"/>
      <c r="W3872" s="357"/>
      <c r="X3872" s="357"/>
      <c r="Y3872" s="354" t="s">
        <v>1509</v>
      </c>
      <c r="Z3872" s="354" t="s">
        <v>23445</v>
      </c>
      <c r="AA3872" s="443" t="s">
        <v>23446</v>
      </c>
      <c r="AB3872" s="354" t="s">
        <v>10716</v>
      </c>
      <c r="AC3872" s="354" t="s">
        <v>23447</v>
      </c>
      <c r="AD3872" s="271" t="s">
        <v>23448</v>
      </c>
      <c r="AE3872" s="354" t="s">
        <v>5066</v>
      </c>
      <c r="AF3872" s="354" t="s">
        <v>23445</v>
      </c>
      <c r="AG3872" s="443" t="s">
        <v>23446</v>
      </c>
      <c r="AH3872" s="443" t="s">
        <v>1509</v>
      </c>
      <c r="AI3872" s="360">
        <v>1.48</v>
      </c>
      <c r="AJ3872" s="503">
        <v>60</v>
      </c>
      <c r="AK3872" s="359">
        <f>AJ3872*AI3872/365</f>
        <v>0.2432876712328767</v>
      </c>
      <c r="AL3872" s="359">
        <v>0</v>
      </c>
      <c r="AM3872" s="361">
        <f t="shared" si="551"/>
        <v>0.2432876712328767</v>
      </c>
      <c r="AN3872" s="359">
        <f t="shared" si="552"/>
        <v>0.2432876712328767</v>
      </c>
      <c r="AO3872" s="359">
        <v>0</v>
      </c>
      <c r="AP3872" s="359">
        <f t="shared" si="553"/>
        <v>0.2432876712328767</v>
      </c>
      <c r="AQ3872" s="359">
        <f>AP3872*30</f>
        <v>7.2986301369863007</v>
      </c>
      <c r="AR3872" s="362" t="s">
        <v>231</v>
      </c>
      <c r="AS3872" s="363" t="s">
        <v>431</v>
      </c>
      <c r="AT3872" s="354" t="s">
        <v>325</v>
      </c>
      <c r="AU3872" s="354" t="s">
        <v>1509</v>
      </c>
      <c r="AV3872" s="923" t="s">
        <v>10725</v>
      </c>
      <c r="AW3872" s="354" t="s">
        <v>234</v>
      </c>
      <c r="AX3872" s="2252" t="s">
        <v>23449</v>
      </c>
      <c r="AY3872" s="2252"/>
      <c r="AZ3872" s="447" t="s">
        <v>23450</v>
      </c>
    </row>
    <row r="3873" spans="1:52" s="1395" customFormat="1" ht="15.95" customHeight="1" x14ac:dyDescent="0.25">
      <c r="A3873" s="353">
        <v>1348</v>
      </c>
      <c r="B3873" s="354" t="s">
        <v>55</v>
      </c>
      <c r="C3873" s="366" t="s">
        <v>1509</v>
      </c>
      <c r="D3873" s="363" t="s">
        <v>18700</v>
      </c>
      <c r="E3873" s="272" t="s">
        <v>18701</v>
      </c>
      <c r="F3873" s="272" t="s">
        <v>18702</v>
      </c>
      <c r="G3873" s="354" t="s">
        <v>221</v>
      </c>
      <c r="H3873" s="272" t="s">
        <v>219</v>
      </c>
      <c r="I3873" s="354" t="s">
        <v>220</v>
      </c>
      <c r="J3873" s="272" t="s">
        <v>221</v>
      </c>
      <c r="K3873" s="272" t="s">
        <v>879</v>
      </c>
      <c r="L3873" s="272" t="s">
        <v>317</v>
      </c>
      <c r="M3873" s="272">
        <v>0</v>
      </c>
      <c r="N3873" s="440">
        <v>5</v>
      </c>
      <c r="O3873" s="440">
        <v>2.5</v>
      </c>
      <c r="P3873" s="440">
        <f>O3873*N3873</f>
        <v>12.5</v>
      </c>
      <c r="Q3873" s="1010">
        <v>2</v>
      </c>
      <c r="R3873" s="357"/>
      <c r="S3873" s="505">
        <v>0</v>
      </c>
      <c r="T3873" s="357"/>
      <c r="U3873" s="505">
        <v>0</v>
      </c>
      <c r="V3873" s="357"/>
      <c r="W3873" s="357"/>
      <c r="X3873" s="357"/>
      <c r="Y3873" s="354" t="s">
        <v>1509</v>
      </c>
      <c r="Z3873" s="354" t="s">
        <v>10729</v>
      </c>
      <c r="AA3873" s="443" t="s">
        <v>18703</v>
      </c>
      <c r="AB3873" s="354" t="s">
        <v>10730</v>
      </c>
      <c r="AC3873" s="354" t="s">
        <v>18704</v>
      </c>
      <c r="AD3873" s="1152" t="s">
        <v>18705</v>
      </c>
      <c r="AE3873" s="354" t="s">
        <v>5066</v>
      </c>
      <c r="AF3873" s="354" t="s">
        <v>10729</v>
      </c>
      <c r="AG3873" s="443" t="s">
        <v>18703</v>
      </c>
      <c r="AH3873" s="443" t="s">
        <v>1509</v>
      </c>
      <c r="AI3873" s="360">
        <v>1.48</v>
      </c>
      <c r="AJ3873" s="503">
        <v>49</v>
      </c>
      <c r="AK3873" s="359">
        <f t="shared" si="550"/>
        <v>0.19868493150684929</v>
      </c>
      <c r="AL3873" s="359">
        <v>0</v>
      </c>
      <c r="AM3873" s="361">
        <f t="shared" si="551"/>
        <v>0.19868493150684929</v>
      </c>
      <c r="AN3873" s="359">
        <f t="shared" si="552"/>
        <v>0.19868493150684929</v>
      </c>
      <c r="AO3873" s="359">
        <v>0</v>
      </c>
      <c r="AP3873" s="359">
        <f t="shared" si="553"/>
        <v>0.19868493150684929</v>
      </c>
      <c r="AQ3873" s="359">
        <f>AP3873*30</f>
        <v>5.9605479452054784</v>
      </c>
      <c r="AR3873" s="362" t="s">
        <v>231</v>
      </c>
      <c r="AS3873" s="363" t="s">
        <v>16247</v>
      </c>
      <c r="AT3873" s="354" t="s">
        <v>325</v>
      </c>
      <c r="AU3873" s="354" t="s">
        <v>1509</v>
      </c>
      <c r="AV3873" s="923" t="s">
        <v>10732</v>
      </c>
      <c r="AW3873" s="354" t="s">
        <v>234</v>
      </c>
      <c r="AX3873" s="2252" t="s">
        <v>18706</v>
      </c>
      <c r="AY3873" s="2252"/>
      <c r="AZ3873" s="447" t="s">
        <v>18707</v>
      </c>
    </row>
    <row r="3874" spans="1:52" s="1395" customFormat="1" ht="15.95" customHeight="1" x14ac:dyDescent="0.25">
      <c r="A3874" s="353">
        <v>1349</v>
      </c>
      <c r="B3874" s="354" t="s">
        <v>55</v>
      </c>
      <c r="C3874" s="366" t="s">
        <v>1509</v>
      </c>
      <c r="D3874" s="939" t="s">
        <v>25585</v>
      </c>
      <c r="E3874" s="272" t="s">
        <v>25586</v>
      </c>
      <c r="F3874" s="272" t="s">
        <v>25587</v>
      </c>
      <c r="G3874" s="354" t="s">
        <v>221</v>
      </c>
      <c r="H3874" s="354" t="s">
        <v>219</v>
      </c>
      <c r="I3874" s="354" t="s">
        <v>220</v>
      </c>
      <c r="J3874" s="354" t="s">
        <v>221</v>
      </c>
      <c r="K3874" s="272" t="s">
        <v>222</v>
      </c>
      <c r="L3874" s="272" t="s">
        <v>221</v>
      </c>
      <c r="M3874" s="272" t="s">
        <v>879</v>
      </c>
      <c r="N3874" s="440">
        <v>10</v>
      </c>
      <c r="O3874" s="440">
        <v>1.7</v>
      </c>
      <c r="P3874" s="440">
        <f>O3874*N3874</f>
        <v>17</v>
      </c>
      <c r="Q3874" s="1010">
        <v>2</v>
      </c>
      <c r="R3874" s="357"/>
      <c r="S3874" s="505">
        <v>1</v>
      </c>
      <c r="T3874" s="357"/>
      <c r="U3874" s="505">
        <v>0</v>
      </c>
      <c r="V3874" s="357"/>
      <c r="W3874" s="357"/>
      <c r="X3874" s="357"/>
      <c r="Y3874" s="354" t="s">
        <v>1509</v>
      </c>
      <c r="Z3874" s="354" t="s">
        <v>25021</v>
      </c>
      <c r="AA3874" s="443" t="s">
        <v>25022</v>
      </c>
      <c r="AB3874" s="354" t="s">
        <v>25588</v>
      </c>
      <c r="AC3874" s="354" t="s">
        <v>25024</v>
      </c>
      <c r="AD3874" s="1681" t="s">
        <v>25023</v>
      </c>
      <c r="AE3874" s="354" t="s">
        <v>25590</v>
      </c>
      <c r="AF3874" s="354" t="s">
        <v>25021</v>
      </c>
      <c r="AG3874" s="443" t="s">
        <v>25022</v>
      </c>
      <c r="AH3874" s="443" t="s">
        <v>1509</v>
      </c>
      <c r="AI3874" s="360">
        <v>1.48</v>
      </c>
      <c r="AJ3874" s="503">
        <v>49</v>
      </c>
      <c r="AK3874" s="359">
        <f>AJ3874*AI3874/365</f>
        <v>0.19868493150684929</v>
      </c>
      <c r="AL3874" s="359">
        <v>0</v>
      </c>
      <c r="AM3874" s="361">
        <f t="shared" si="551"/>
        <v>0.19868493150684929</v>
      </c>
      <c r="AN3874" s="359">
        <f>SUM(AK3874:AK3875)</f>
        <v>0.38520547945205474</v>
      </c>
      <c r="AO3874" s="359">
        <v>0</v>
      </c>
      <c r="AP3874" s="359">
        <f t="shared" si="553"/>
        <v>0.38520547945205474</v>
      </c>
      <c r="AQ3874" s="359">
        <f>AP3874*30</f>
        <v>11.556164383561642</v>
      </c>
      <c r="AR3874" s="362" t="s">
        <v>231</v>
      </c>
      <c r="AS3874" s="363" t="s">
        <v>431</v>
      </c>
      <c r="AT3874" s="354" t="s">
        <v>325</v>
      </c>
      <c r="AU3874" s="354" t="s">
        <v>1509</v>
      </c>
      <c r="AV3874" s="940" t="s">
        <v>10741</v>
      </c>
      <c r="AW3874" s="354" t="s">
        <v>234</v>
      </c>
      <c r="AX3874" s="447" t="s">
        <v>25592</v>
      </c>
      <c r="AY3874" s="2590"/>
      <c r="AZ3874" s="2598" t="s">
        <v>25593</v>
      </c>
    </row>
    <row r="3875" spans="1:52" s="1395" customFormat="1" ht="15.95" customHeight="1" x14ac:dyDescent="0.25">
      <c r="A3875" s="1061"/>
      <c r="B3875" s="2590"/>
      <c r="C3875" s="1062"/>
      <c r="D3875" s="1042"/>
      <c r="E3875" s="1043"/>
      <c r="F3875" s="1043"/>
      <c r="G3875" s="2590"/>
      <c r="H3875" s="2590"/>
      <c r="I3875" s="2590"/>
      <c r="J3875" s="2590"/>
      <c r="K3875" s="1043"/>
      <c r="L3875" s="1043"/>
      <c r="M3875" s="1043"/>
      <c r="N3875" s="1090"/>
      <c r="O3875" s="1090"/>
      <c r="P3875" s="1090"/>
      <c r="Q3875" s="1091"/>
      <c r="R3875" s="2585"/>
      <c r="S3875" s="1089"/>
      <c r="T3875" s="2585"/>
      <c r="U3875" s="1089"/>
      <c r="V3875" s="2585"/>
      <c r="W3875" s="2585"/>
      <c r="X3875" s="2585"/>
      <c r="Y3875" s="2590"/>
      <c r="Z3875" s="2590"/>
      <c r="AA3875" s="754"/>
      <c r="AB3875" s="2590"/>
      <c r="AC3875" s="2590" t="s">
        <v>25589</v>
      </c>
      <c r="AD3875" s="1013" t="s">
        <v>10739</v>
      </c>
      <c r="AE3875" s="2590" t="s">
        <v>25591</v>
      </c>
      <c r="AF3875" s="2590" t="s">
        <v>25595</v>
      </c>
      <c r="AG3875" s="2591" t="s">
        <v>24673</v>
      </c>
      <c r="AH3875" s="754" t="s">
        <v>1509</v>
      </c>
      <c r="AI3875" s="2586">
        <v>1.48</v>
      </c>
      <c r="AJ3875" s="831">
        <v>46</v>
      </c>
      <c r="AK3875" s="378">
        <f>AJ3875*AI3875/365</f>
        <v>0.18652054794520548</v>
      </c>
      <c r="AL3875" s="378">
        <v>0</v>
      </c>
      <c r="AM3875" s="380">
        <f t="shared" si="551"/>
        <v>0.18652054794520548</v>
      </c>
      <c r="AN3875" s="378"/>
      <c r="AO3875" s="378"/>
      <c r="AP3875" s="378"/>
      <c r="AQ3875" s="378"/>
      <c r="AR3875" s="1063"/>
      <c r="AS3875" s="1064"/>
      <c r="AT3875" s="2590"/>
      <c r="AU3875" s="2590"/>
      <c r="AV3875" s="2597"/>
      <c r="AW3875" s="2590"/>
      <c r="AX3875" s="1202" t="s">
        <v>25594</v>
      </c>
      <c r="AY3875" s="2590"/>
    </row>
    <row r="3876" spans="1:52" s="55" customFormat="1" ht="15.95" customHeight="1" x14ac:dyDescent="0.25">
      <c r="A3876" s="709">
        <v>1350</v>
      </c>
      <c r="B3876" s="434" t="s">
        <v>55</v>
      </c>
      <c r="C3876" s="834" t="s">
        <v>1509</v>
      </c>
      <c r="D3876" s="433" t="s">
        <v>19529</v>
      </c>
      <c r="E3876" s="439" t="s">
        <v>10743</v>
      </c>
      <c r="F3876" s="439" t="s">
        <v>10744</v>
      </c>
      <c r="G3876" s="434"/>
      <c r="H3876" s="439" t="s">
        <v>219</v>
      </c>
      <c r="I3876" s="434" t="s">
        <v>220</v>
      </c>
      <c r="J3876" s="439" t="s">
        <v>221</v>
      </c>
      <c r="K3876" s="439" t="s">
        <v>222</v>
      </c>
      <c r="L3876" s="439" t="s">
        <v>317</v>
      </c>
      <c r="M3876" s="439">
        <v>0</v>
      </c>
      <c r="N3876" s="710">
        <v>8</v>
      </c>
      <c r="O3876" s="710">
        <v>6</v>
      </c>
      <c r="P3876" s="710">
        <v>48</v>
      </c>
      <c r="Q3876" s="711">
        <v>2</v>
      </c>
      <c r="R3876" s="712"/>
      <c r="S3876" s="436">
        <v>0</v>
      </c>
      <c r="T3876" s="712"/>
      <c r="U3876" s="436">
        <v>0</v>
      </c>
      <c r="V3876" s="712"/>
      <c r="W3876" s="712"/>
      <c r="X3876" s="712"/>
      <c r="Y3876" s="434" t="s">
        <v>1509</v>
      </c>
      <c r="Z3876" s="434" t="s">
        <v>10745</v>
      </c>
      <c r="AA3876" s="437">
        <v>1035005918727</v>
      </c>
      <c r="AB3876" s="434" t="s">
        <v>2868</v>
      </c>
      <c r="AC3876" s="434" t="s">
        <v>10746</v>
      </c>
      <c r="AD3876" s="434" t="s">
        <v>230</v>
      </c>
      <c r="AE3876" s="434" t="s">
        <v>2868</v>
      </c>
      <c r="AF3876" s="434" t="s">
        <v>10745</v>
      </c>
      <c r="AG3876" s="438">
        <v>1035005918727</v>
      </c>
      <c r="AH3876" s="437" t="s">
        <v>1509</v>
      </c>
      <c r="AI3876" s="513">
        <v>1.48</v>
      </c>
      <c r="AJ3876" s="788">
        <v>108</v>
      </c>
      <c r="AK3876" s="511">
        <f t="shared" si="550"/>
        <v>0.43791780821917808</v>
      </c>
      <c r="AL3876" s="511">
        <v>0</v>
      </c>
      <c r="AM3876" s="514">
        <f t="shared" si="551"/>
        <v>0.43791780821917808</v>
      </c>
      <c r="AN3876" s="511">
        <f t="shared" si="552"/>
        <v>0.43791780821917808</v>
      </c>
      <c r="AO3876" s="511">
        <v>0</v>
      </c>
      <c r="AP3876" s="511">
        <f t="shared" si="553"/>
        <v>0.43791780821917808</v>
      </c>
      <c r="AQ3876" s="511">
        <f t="shared" si="549"/>
        <v>13.137534246575342</v>
      </c>
      <c r="AR3876" s="432" t="s">
        <v>231</v>
      </c>
      <c r="AS3876" s="433"/>
      <c r="AT3876" s="434" t="s">
        <v>325</v>
      </c>
      <c r="AU3876" s="434" t="s">
        <v>1509</v>
      </c>
      <c r="AV3876" s="943" t="s">
        <v>10747</v>
      </c>
      <c r="AW3876" s="434" t="s">
        <v>18131</v>
      </c>
      <c r="AX3876" s="434" t="s">
        <v>23767</v>
      </c>
      <c r="AY3876" s="2254"/>
    </row>
    <row r="3877" spans="1:52" s="55" customFormat="1" ht="15.95" customHeight="1" x14ac:dyDescent="0.25">
      <c r="A3877" s="182">
        <v>1351</v>
      </c>
      <c r="B3877" s="166" t="s">
        <v>55</v>
      </c>
      <c r="C3877" s="170" t="s">
        <v>1509</v>
      </c>
      <c r="D3877" s="194" t="s">
        <v>24670</v>
      </c>
      <c r="E3877" s="198" t="s">
        <v>10749</v>
      </c>
      <c r="F3877" s="198" t="s">
        <v>10750</v>
      </c>
      <c r="G3877" s="166"/>
      <c r="H3877" s="166" t="s">
        <v>219</v>
      </c>
      <c r="I3877" s="166" t="s">
        <v>220</v>
      </c>
      <c r="J3877" s="166" t="s">
        <v>221</v>
      </c>
      <c r="K3877" s="198" t="s">
        <v>222</v>
      </c>
      <c r="L3877" s="198" t="s">
        <v>221</v>
      </c>
      <c r="M3877" s="198" t="s">
        <v>879</v>
      </c>
      <c r="N3877" s="199">
        <v>8</v>
      </c>
      <c r="O3877" s="199">
        <v>3</v>
      </c>
      <c r="P3877" s="199">
        <v>24</v>
      </c>
      <c r="Q3877" s="1012">
        <v>3</v>
      </c>
      <c r="R3877" s="183"/>
      <c r="S3877" s="223">
        <v>0</v>
      </c>
      <c r="T3877" s="183"/>
      <c r="U3877" s="223">
        <v>0</v>
      </c>
      <c r="V3877" s="183"/>
      <c r="W3877" s="183"/>
      <c r="X3877" s="183"/>
      <c r="Y3877" s="166" t="s">
        <v>1509</v>
      </c>
      <c r="Z3877" s="166" t="s">
        <v>24669</v>
      </c>
      <c r="AA3877" s="203" t="s">
        <v>24668</v>
      </c>
      <c r="AB3877" s="166" t="s">
        <v>2868</v>
      </c>
      <c r="AC3877" s="166" t="s">
        <v>10752</v>
      </c>
      <c r="AD3877" s="166" t="s">
        <v>25291</v>
      </c>
      <c r="AE3877" s="166" t="s">
        <v>2868</v>
      </c>
      <c r="AF3877" s="166" t="s">
        <v>24669</v>
      </c>
      <c r="AG3877" s="165" t="s">
        <v>24668</v>
      </c>
      <c r="AH3877" s="203" t="s">
        <v>1509</v>
      </c>
      <c r="AI3877" s="186">
        <v>1.48</v>
      </c>
      <c r="AJ3877" s="184">
        <v>64</v>
      </c>
      <c r="AK3877" s="167">
        <f t="shared" si="550"/>
        <v>0.25950684931506851</v>
      </c>
      <c r="AL3877" s="167">
        <v>0</v>
      </c>
      <c r="AM3877" s="187">
        <f t="shared" si="551"/>
        <v>0.25950684931506851</v>
      </c>
      <c r="AN3877" s="167">
        <f t="shared" si="552"/>
        <v>0.25950684931506851</v>
      </c>
      <c r="AO3877" s="167">
        <v>0</v>
      </c>
      <c r="AP3877" s="167">
        <f t="shared" si="553"/>
        <v>0.25950684931506851</v>
      </c>
      <c r="AQ3877" s="167">
        <f t="shared" si="549"/>
        <v>7.7852054794520553</v>
      </c>
      <c r="AR3877" s="193" t="s">
        <v>231</v>
      </c>
      <c r="AS3877" s="194" t="s">
        <v>431</v>
      </c>
      <c r="AT3877" s="166" t="s">
        <v>325</v>
      </c>
      <c r="AU3877" s="166" t="s">
        <v>1509</v>
      </c>
      <c r="AV3877" s="679" t="s">
        <v>10753</v>
      </c>
      <c r="AW3877" s="166" t="s">
        <v>234</v>
      </c>
      <c r="AX3877" s="2254"/>
      <c r="AY3877" s="2254"/>
    </row>
    <row r="3878" spans="1:52" s="55" customFormat="1" ht="15.95" customHeight="1" x14ac:dyDescent="0.25">
      <c r="A3878" s="182">
        <v>1352</v>
      </c>
      <c r="B3878" s="166" t="s">
        <v>55</v>
      </c>
      <c r="C3878" s="170" t="s">
        <v>1509</v>
      </c>
      <c r="D3878" s="194" t="s">
        <v>19530</v>
      </c>
      <c r="E3878" s="198" t="s">
        <v>10755</v>
      </c>
      <c r="F3878" s="198" t="s">
        <v>10756</v>
      </c>
      <c r="G3878" s="166"/>
      <c r="H3878" s="166" t="s">
        <v>219</v>
      </c>
      <c r="I3878" s="166" t="s">
        <v>220</v>
      </c>
      <c r="J3878" s="166" t="s">
        <v>221</v>
      </c>
      <c r="K3878" s="198" t="s">
        <v>222</v>
      </c>
      <c r="L3878" s="198" t="s">
        <v>221</v>
      </c>
      <c r="M3878" s="198" t="s">
        <v>879</v>
      </c>
      <c r="N3878" s="199">
        <v>3</v>
      </c>
      <c r="O3878" s="199">
        <v>1.2</v>
      </c>
      <c r="P3878" s="199">
        <v>3.6</v>
      </c>
      <c r="Q3878" s="1012">
        <v>1</v>
      </c>
      <c r="R3878" s="183"/>
      <c r="S3878" s="223">
        <v>0</v>
      </c>
      <c r="T3878" s="183"/>
      <c r="U3878" s="223">
        <v>0</v>
      </c>
      <c r="V3878" s="183"/>
      <c r="W3878" s="183"/>
      <c r="X3878" s="183"/>
      <c r="Y3878" s="166" t="s">
        <v>1509</v>
      </c>
      <c r="Z3878" s="166" t="s">
        <v>10757</v>
      </c>
      <c r="AA3878" s="203" t="s">
        <v>24671</v>
      </c>
      <c r="AB3878" s="166" t="s">
        <v>2868</v>
      </c>
      <c r="AC3878" s="166" t="s">
        <v>10623</v>
      </c>
      <c r="AD3878" s="166" t="s">
        <v>25292</v>
      </c>
      <c r="AE3878" s="166" t="s">
        <v>2868</v>
      </c>
      <c r="AF3878" s="166" t="s">
        <v>10757</v>
      </c>
      <c r="AG3878" s="165" t="s">
        <v>24671</v>
      </c>
      <c r="AH3878" s="203" t="s">
        <v>1509</v>
      </c>
      <c r="AI3878" s="186">
        <v>1.48</v>
      </c>
      <c r="AJ3878" s="184">
        <v>73</v>
      </c>
      <c r="AK3878" s="167">
        <f t="shared" si="550"/>
        <v>0.29599999999999999</v>
      </c>
      <c r="AL3878" s="167">
        <v>0</v>
      </c>
      <c r="AM3878" s="187">
        <f t="shared" si="551"/>
        <v>0.29599999999999999</v>
      </c>
      <c r="AN3878" s="167">
        <f t="shared" si="552"/>
        <v>0.29599999999999999</v>
      </c>
      <c r="AO3878" s="167">
        <v>0</v>
      </c>
      <c r="AP3878" s="167">
        <f t="shared" si="553"/>
        <v>0.29599999999999999</v>
      </c>
      <c r="AQ3878" s="167">
        <f t="shared" si="549"/>
        <v>8.879999999999999</v>
      </c>
      <c r="AR3878" s="193" t="s">
        <v>231</v>
      </c>
      <c r="AS3878" s="194" t="s">
        <v>431</v>
      </c>
      <c r="AT3878" s="166" t="s">
        <v>325</v>
      </c>
      <c r="AU3878" s="166" t="s">
        <v>1509</v>
      </c>
      <c r="AV3878" s="679" t="s">
        <v>10758</v>
      </c>
      <c r="AW3878" s="166" t="s">
        <v>234</v>
      </c>
      <c r="AX3878" s="2254"/>
      <c r="AY3878" s="2254"/>
    </row>
    <row r="3879" spans="1:52" s="55" customFormat="1" ht="15.95" customHeight="1" x14ac:dyDescent="0.25">
      <c r="A3879" s="182">
        <v>1353</v>
      </c>
      <c r="B3879" s="166" t="s">
        <v>55</v>
      </c>
      <c r="C3879" s="170" t="s">
        <v>1509</v>
      </c>
      <c r="D3879" s="194" t="s">
        <v>19531</v>
      </c>
      <c r="E3879" s="198" t="s">
        <v>10760</v>
      </c>
      <c r="F3879" s="198" t="s">
        <v>10761</v>
      </c>
      <c r="G3879" s="166"/>
      <c r="H3879" s="198" t="s">
        <v>219</v>
      </c>
      <c r="I3879" s="166" t="s">
        <v>220</v>
      </c>
      <c r="J3879" s="198" t="s">
        <v>221</v>
      </c>
      <c r="K3879" s="198" t="s">
        <v>222</v>
      </c>
      <c r="L3879" s="198" t="s">
        <v>221</v>
      </c>
      <c r="M3879" s="198" t="s">
        <v>222</v>
      </c>
      <c r="N3879" s="199">
        <v>3</v>
      </c>
      <c r="O3879" s="199">
        <v>1.2</v>
      </c>
      <c r="P3879" s="199">
        <v>3.6</v>
      </c>
      <c r="Q3879" s="1012">
        <v>1</v>
      </c>
      <c r="R3879" s="183"/>
      <c r="S3879" s="223">
        <v>0</v>
      </c>
      <c r="T3879" s="183"/>
      <c r="U3879" s="223">
        <v>0</v>
      </c>
      <c r="V3879" s="183"/>
      <c r="W3879" s="183"/>
      <c r="X3879" s="183"/>
      <c r="Y3879" s="166" t="s">
        <v>1509</v>
      </c>
      <c r="Z3879" s="166" t="s">
        <v>10757</v>
      </c>
      <c r="AA3879" s="203">
        <v>1025003753994</v>
      </c>
      <c r="AB3879" s="166" t="s">
        <v>2868</v>
      </c>
      <c r="AC3879" s="166" t="s">
        <v>10623</v>
      </c>
      <c r="AD3879" s="166" t="s">
        <v>25292</v>
      </c>
      <c r="AE3879" s="166" t="s">
        <v>2868</v>
      </c>
      <c r="AF3879" s="166" t="s">
        <v>10757</v>
      </c>
      <c r="AG3879" s="165">
        <v>1025003753994</v>
      </c>
      <c r="AH3879" s="203" t="s">
        <v>1509</v>
      </c>
      <c r="AI3879" s="186">
        <v>1.48</v>
      </c>
      <c r="AJ3879" s="184">
        <v>73</v>
      </c>
      <c r="AK3879" s="167">
        <f t="shared" si="550"/>
        <v>0.29599999999999999</v>
      </c>
      <c r="AL3879" s="167">
        <v>0</v>
      </c>
      <c r="AM3879" s="187">
        <f t="shared" si="551"/>
        <v>0.29599999999999999</v>
      </c>
      <c r="AN3879" s="167">
        <f t="shared" si="552"/>
        <v>0.29599999999999999</v>
      </c>
      <c r="AO3879" s="167">
        <v>0</v>
      </c>
      <c r="AP3879" s="167">
        <f t="shared" si="553"/>
        <v>0.29599999999999999</v>
      </c>
      <c r="AQ3879" s="167">
        <f t="shared" si="549"/>
        <v>8.879999999999999</v>
      </c>
      <c r="AR3879" s="193" t="s">
        <v>231</v>
      </c>
      <c r="AS3879" s="194"/>
      <c r="AT3879" s="166" t="s">
        <v>325</v>
      </c>
      <c r="AU3879" s="166" t="s">
        <v>1509</v>
      </c>
      <c r="AV3879" s="679" t="s">
        <v>10762</v>
      </c>
      <c r="AW3879" s="166" t="s">
        <v>234</v>
      </c>
      <c r="AX3879" s="2254"/>
      <c r="AY3879" s="2254"/>
    </row>
    <row r="3880" spans="1:52" s="1395" customFormat="1" ht="15.95" customHeight="1" x14ac:dyDescent="0.25">
      <c r="A3880" s="353">
        <v>1354</v>
      </c>
      <c r="B3880" s="354" t="s">
        <v>55</v>
      </c>
      <c r="C3880" s="366" t="s">
        <v>1509</v>
      </c>
      <c r="D3880" s="363" t="s">
        <v>21863</v>
      </c>
      <c r="E3880" s="272" t="s">
        <v>21864</v>
      </c>
      <c r="F3880" s="272" t="s">
        <v>21865</v>
      </c>
      <c r="G3880" s="354" t="s">
        <v>221</v>
      </c>
      <c r="H3880" s="272" t="s">
        <v>219</v>
      </c>
      <c r="I3880" s="354" t="s">
        <v>316</v>
      </c>
      <c r="J3880" s="272" t="s">
        <v>221</v>
      </c>
      <c r="K3880" s="272" t="s">
        <v>222</v>
      </c>
      <c r="L3880" s="272" t="s">
        <v>221</v>
      </c>
      <c r="M3880" s="272" t="s">
        <v>879</v>
      </c>
      <c r="N3880" s="440">
        <v>3</v>
      </c>
      <c r="O3880" s="440">
        <v>1.5</v>
      </c>
      <c r="P3880" s="440">
        <f>O3880*N3880</f>
        <v>4.5</v>
      </c>
      <c r="Q3880" s="1010">
        <v>2</v>
      </c>
      <c r="R3880" s="357"/>
      <c r="S3880" s="505">
        <v>0</v>
      </c>
      <c r="T3880" s="357"/>
      <c r="U3880" s="505">
        <v>0</v>
      </c>
      <c r="V3880" s="357"/>
      <c r="W3880" s="357"/>
      <c r="X3880" s="357"/>
      <c r="Y3880" s="354" t="s">
        <v>1509</v>
      </c>
      <c r="Z3880" s="354" t="s">
        <v>21866</v>
      </c>
      <c r="AA3880" s="443" t="s">
        <v>21867</v>
      </c>
      <c r="AB3880" s="354" t="s">
        <v>2868</v>
      </c>
      <c r="AC3880" s="354" t="s">
        <v>21868</v>
      </c>
      <c r="AD3880" s="1152" t="s">
        <v>21869</v>
      </c>
      <c r="AE3880" s="354" t="s">
        <v>2868</v>
      </c>
      <c r="AF3880" s="354" t="s">
        <v>21866</v>
      </c>
      <c r="AG3880" s="443" t="s">
        <v>21867</v>
      </c>
      <c r="AH3880" s="443" t="s">
        <v>1509</v>
      </c>
      <c r="AI3880" s="360">
        <v>1.48</v>
      </c>
      <c r="AJ3880" s="503">
        <v>22</v>
      </c>
      <c r="AK3880" s="359">
        <f t="shared" si="550"/>
        <v>8.9205479452054801E-2</v>
      </c>
      <c r="AL3880" s="359">
        <v>0</v>
      </c>
      <c r="AM3880" s="361">
        <f t="shared" si="551"/>
        <v>8.9205479452054801E-2</v>
      </c>
      <c r="AN3880" s="359">
        <f t="shared" si="552"/>
        <v>8.9205479452054801E-2</v>
      </c>
      <c r="AO3880" s="359">
        <v>0</v>
      </c>
      <c r="AP3880" s="359">
        <f t="shared" si="553"/>
        <v>8.9205479452054801E-2</v>
      </c>
      <c r="AQ3880" s="359">
        <f>AP3880*30</f>
        <v>2.6761643835616442</v>
      </c>
      <c r="AR3880" s="362" t="s">
        <v>231</v>
      </c>
      <c r="AS3880" s="363" t="s">
        <v>114</v>
      </c>
      <c r="AT3880" s="354" t="s">
        <v>325</v>
      </c>
      <c r="AU3880" s="354" t="s">
        <v>1509</v>
      </c>
      <c r="AV3880" s="923" t="s">
        <v>10769</v>
      </c>
      <c r="AW3880" s="354" t="s">
        <v>234</v>
      </c>
      <c r="AX3880" s="447" t="s">
        <v>21870</v>
      </c>
      <c r="AY3880" s="2252"/>
      <c r="AZ3880" s="2408" t="s">
        <v>21871</v>
      </c>
    </row>
    <row r="3881" spans="1:52" s="55" customFormat="1" ht="15.95" customHeight="1" x14ac:dyDescent="0.2">
      <c r="A3881" s="709">
        <v>1355</v>
      </c>
      <c r="B3881" s="434" t="s">
        <v>56</v>
      </c>
      <c r="C3881" s="834" t="s">
        <v>1509</v>
      </c>
      <c r="D3881" s="433" t="s">
        <v>24684</v>
      </c>
      <c r="E3881" s="434" t="s">
        <v>10771</v>
      </c>
      <c r="F3881" s="434" t="s">
        <v>10772</v>
      </c>
      <c r="G3881" s="434"/>
      <c r="H3881" s="434" t="s">
        <v>219</v>
      </c>
      <c r="I3881" s="434" t="s">
        <v>220</v>
      </c>
      <c r="J3881" s="434" t="s">
        <v>221</v>
      </c>
      <c r="K3881" s="1368" t="s">
        <v>222</v>
      </c>
      <c r="L3881" s="434" t="s">
        <v>221</v>
      </c>
      <c r="M3881" s="1368" t="s">
        <v>222</v>
      </c>
      <c r="N3881" s="513">
        <v>3</v>
      </c>
      <c r="O3881" s="513">
        <v>1.2</v>
      </c>
      <c r="P3881" s="513">
        <v>3.5999999999999996</v>
      </c>
      <c r="Q3881" s="788">
        <v>2</v>
      </c>
      <c r="R3881" s="712"/>
      <c r="S3881" s="712">
        <v>0</v>
      </c>
      <c r="T3881" s="712"/>
      <c r="U3881" s="712">
        <v>0</v>
      </c>
      <c r="V3881" s="712"/>
      <c r="W3881" s="712"/>
      <c r="X3881" s="712"/>
      <c r="Y3881" s="434" t="s">
        <v>1509</v>
      </c>
      <c r="Z3881" s="434" t="s">
        <v>10773</v>
      </c>
      <c r="AA3881" s="437" t="s">
        <v>24683</v>
      </c>
      <c r="AB3881" s="434" t="s">
        <v>5595</v>
      </c>
      <c r="AC3881" s="437" t="s">
        <v>10775</v>
      </c>
      <c r="AD3881" s="1368" t="s">
        <v>10776</v>
      </c>
      <c r="AE3881" s="434" t="s">
        <v>5595</v>
      </c>
      <c r="AF3881" s="434" t="s">
        <v>5635</v>
      </c>
      <c r="AG3881" s="437" t="s">
        <v>24683</v>
      </c>
      <c r="AH3881" s="437" t="s">
        <v>1509</v>
      </c>
      <c r="AI3881" s="513">
        <v>1.48</v>
      </c>
      <c r="AJ3881" s="788">
        <v>55</v>
      </c>
      <c r="AK3881" s="511">
        <f t="shared" si="550"/>
        <v>0.22301369863013701</v>
      </c>
      <c r="AL3881" s="511">
        <v>0</v>
      </c>
      <c r="AM3881" s="514">
        <f t="shared" si="551"/>
        <v>0.22301369863013701</v>
      </c>
      <c r="AN3881" s="511">
        <f t="shared" si="552"/>
        <v>0.22301369863013701</v>
      </c>
      <c r="AO3881" s="511">
        <v>0</v>
      </c>
      <c r="AP3881" s="511">
        <f t="shared" si="553"/>
        <v>0.22301369863013701</v>
      </c>
      <c r="AQ3881" s="511">
        <f t="shared" si="549"/>
        <v>6.6904109589041099</v>
      </c>
      <c r="AR3881" s="432" t="s">
        <v>231</v>
      </c>
      <c r="AS3881" s="433" t="s">
        <v>431</v>
      </c>
      <c r="AT3881" s="434" t="s">
        <v>325</v>
      </c>
      <c r="AU3881" s="434" t="s">
        <v>1509</v>
      </c>
      <c r="AV3881" s="1533" t="s">
        <v>10777</v>
      </c>
      <c r="AW3881" s="434" t="s">
        <v>18131</v>
      </c>
      <c r="AX3881" s="434" t="s">
        <v>24685</v>
      </c>
      <c r="AY3881" s="2254"/>
    </row>
    <row r="3882" spans="1:52" s="1395" customFormat="1" ht="15.95" customHeight="1" x14ac:dyDescent="0.2">
      <c r="A3882" s="353">
        <v>1356</v>
      </c>
      <c r="B3882" s="354" t="s">
        <v>56</v>
      </c>
      <c r="C3882" s="366" t="s">
        <v>1509</v>
      </c>
      <c r="D3882" s="363" t="s">
        <v>20152</v>
      </c>
      <c r="E3882" s="354" t="s">
        <v>20153</v>
      </c>
      <c r="F3882" s="354" t="s">
        <v>20154</v>
      </c>
      <c r="G3882" s="354" t="s">
        <v>221</v>
      </c>
      <c r="H3882" s="354" t="s">
        <v>219</v>
      </c>
      <c r="I3882" s="354" t="s">
        <v>316</v>
      </c>
      <c r="J3882" s="354" t="s">
        <v>221</v>
      </c>
      <c r="K3882" s="925" t="s">
        <v>222</v>
      </c>
      <c r="L3882" s="354" t="s">
        <v>221</v>
      </c>
      <c r="M3882" s="925" t="s">
        <v>20155</v>
      </c>
      <c r="N3882" s="360">
        <v>5</v>
      </c>
      <c r="O3882" s="360">
        <v>3</v>
      </c>
      <c r="P3882" s="360">
        <f>O3882*N3882</f>
        <v>15</v>
      </c>
      <c r="Q3882" s="503">
        <v>4</v>
      </c>
      <c r="R3882" s="357"/>
      <c r="S3882" s="357">
        <v>1</v>
      </c>
      <c r="T3882" s="357"/>
      <c r="U3882" s="357">
        <v>0</v>
      </c>
      <c r="V3882" s="357"/>
      <c r="W3882" s="357"/>
      <c r="X3882" s="357"/>
      <c r="Y3882" s="354" t="s">
        <v>1509</v>
      </c>
      <c r="Z3882" s="354" t="s">
        <v>10308</v>
      </c>
      <c r="AA3882" s="443" t="s">
        <v>20156</v>
      </c>
      <c r="AB3882" s="354" t="s">
        <v>5595</v>
      </c>
      <c r="AC3882" s="443" t="s">
        <v>20157</v>
      </c>
      <c r="AD3882" s="354" t="s">
        <v>25301</v>
      </c>
      <c r="AE3882" s="354" t="s">
        <v>5595</v>
      </c>
      <c r="AF3882" s="354" t="s">
        <v>10308</v>
      </c>
      <c r="AG3882" s="358">
        <v>1025003757240</v>
      </c>
      <c r="AH3882" s="443" t="s">
        <v>1509</v>
      </c>
      <c r="AI3882" s="360">
        <v>1.48</v>
      </c>
      <c r="AJ3882" s="503">
        <v>94</v>
      </c>
      <c r="AK3882" s="359">
        <f t="shared" si="550"/>
        <v>0.38115068493150689</v>
      </c>
      <c r="AL3882" s="359">
        <v>0</v>
      </c>
      <c r="AM3882" s="361">
        <f t="shared" si="551"/>
        <v>0.38115068493150689</v>
      </c>
      <c r="AN3882" s="359">
        <f t="shared" si="552"/>
        <v>0.38115068493150689</v>
      </c>
      <c r="AO3882" s="359">
        <v>0</v>
      </c>
      <c r="AP3882" s="359">
        <f t="shared" si="553"/>
        <v>0.38115068493150689</v>
      </c>
      <c r="AQ3882" s="359">
        <f t="shared" si="549"/>
        <v>11.434520547945207</v>
      </c>
      <c r="AR3882" s="362" t="s">
        <v>231</v>
      </c>
      <c r="AS3882" s="363" t="s">
        <v>431</v>
      </c>
      <c r="AT3882" s="354" t="s">
        <v>325</v>
      </c>
      <c r="AU3882" s="354" t="s">
        <v>1509</v>
      </c>
      <c r="AV3882" s="489" t="s">
        <v>10785</v>
      </c>
      <c r="AW3882" s="354" t="s">
        <v>234</v>
      </c>
      <c r="AX3882" s="447" t="s">
        <v>20158</v>
      </c>
      <c r="AY3882" s="2252"/>
      <c r="AZ3882" s="447" t="s">
        <v>20159</v>
      </c>
    </row>
    <row r="3883" spans="1:52" s="55" customFormat="1" ht="15.95" customHeight="1" x14ac:dyDescent="0.25">
      <c r="A3883" s="182">
        <v>1357</v>
      </c>
      <c r="B3883" s="166" t="s">
        <v>56</v>
      </c>
      <c r="C3883" s="170" t="s">
        <v>1509</v>
      </c>
      <c r="D3883" s="194" t="s">
        <v>24693</v>
      </c>
      <c r="E3883" s="166" t="s">
        <v>10787</v>
      </c>
      <c r="F3883" s="166" t="s">
        <v>10788</v>
      </c>
      <c r="G3883" s="166"/>
      <c r="H3883" s="166" t="s">
        <v>219</v>
      </c>
      <c r="I3883" s="166" t="s">
        <v>220</v>
      </c>
      <c r="J3883" s="166" t="s">
        <v>221</v>
      </c>
      <c r="K3883" s="166" t="s">
        <v>222</v>
      </c>
      <c r="L3883" s="198" t="s">
        <v>221</v>
      </c>
      <c r="M3883" s="198" t="s">
        <v>879</v>
      </c>
      <c r="N3883" s="186">
        <v>5</v>
      </c>
      <c r="O3883" s="186">
        <v>1.5</v>
      </c>
      <c r="P3883" s="186">
        <v>7.5</v>
      </c>
      <c r="Q3883" s="184">
        <v>2</v>
      </c>
      <c r="R3883" s="183"/>
      <c r="S3883" s="183">
        <v>1</v>
      </c>
      <c r="T3883" s="183"/>
      <c r="U3883" s="183">
        <v>1</v>
      </c>
      <c r="V3883" s="183"/>
      <c r="W3883" s="183"/>
      <c r="X3883" s="183"/>
      <c r="Y3883" s="166" t="s">
        <v>1509</v>
      </c>
      <c r="Z3883" s="166" t="s">
        <v>10789</v>
      </c>
      <c r="AA3883" s="165" t="s">
        <v>24694</v>
      </c>
      <c r="AB3883" s="166" t="s">
        <v>10791</v>
      </c>
      <c r="AC3883" s="203" t="s">
        <v>25303</v>
      </c>
      <c r="AD3883" s="166" t="s">
        <v>25304</v>
      </c>
      <c r="AE3883" s="166" t="s">
        <v>5600</v>
      </c>
      <c r="AF3883" s="166" t="s">
        <v>10789</v>
      </c>
      <c r="AG3883" s="165" t="s">
        <v>24694</v>
      </c>
      <c r="AH3883" s="203" t="s">
        <v>1509</v>
      </c>
      <c r="AI3883" s="186">
        <v>1.48</v>
      </c>
      <c r="AJ3883" s="184">
        <v>95</v>
      </c>
      <c r="AK3883" s="167">
        <f t="shared" si="550"/>
        <v>0.3852054794520548</v>
      </c>
      <c r="AL3883" s="167">
        <v>0</v>
      </c>
      <c r="AM3883" s="187">
        <f t="shared" si="551"/>
        <v>0.3852054794520548</v>
      </c>
      <c r="AN3883" s="167">
        <f t="shared" si="552"/>
        <v>0.3852054794520548</v>
      </c>
      <c r="AO3883" s="167">
        <v>0</v>
      </c>
      <c r="AP3883" s="167">
        <f t="shared" si="553"/>
        <v>0.3852054794520548</v>
      </c>
      <c r="AQ3883" s="167">
        <f t="shared" si="549"/>
        <v>11.556164383561644</v>
      </c>
      <c r="AR3883" s="193" t="s">
        <v>231</v>
      </c>
      <c r="AS3883" s="194" t="s">
        <v>431</v>
      </c>
      <c r="AT3883" s="166" t="s">
        <v>325</v>
      </c>
      <c r="AU3883" s="166" t="s">
        <v>1509</v>
      </c>
      <c r="AV3883" s="257" t="s">
        <v>10795</v>
      </c>
      <c r="AW3883" s="166" t="s">
        <v>234</v>
      </c>
      <c r="AX3883" s="2254"/>
      <c r="AY3883" s="2254"/>
    </row>
    <row r="3884" spans="1:52" s="55" customFormat="1" ht="15.95" customHeight="1" x14ac:dyDescent="0.25">
      <c r="A3884" s="182">
        <v>1358</v>
      </c>
      <c r="B3884" s="166" t="s">
        <v>56</v>
      </c>
      <c r="C3884" s="170" t="s">
        <v>1509</v>
      </c>
      <c r="D3884" s="194" t="s">
        <v>24696</v>
      </c>
      <c r="E3884" s="166" t="s">
        <v>10797</v>
      </c>
      <c r="F3884" s="166" t="s">
        <v>10798</v>
      </c>
      <c r="G3884" s="166"/>
      <c r="H3884" s="166" t="s">
        <v>219</v>
      </c>
      <c r="I3884" s="166" t="s">
        <v>220</v>
      </c>
      <c r="J3884" s="166" t="s">
        <v>317</v>
      </c>
      <c r="K3884" s="166">
        <v>0</v>
      </c>
      <c r="L3884" s="166" t="s">
        <v>317</v>
      </c>
      <c r="M3884" s="166">
        <v>0</v>
      </c>
      <c r="N3884" s="186">
        <v>3</v>
      </c>
      <c r="O3884" s="186">
        <v>1.2</v>
      </c>
      <c r="P3884" s="186">
        <v>3.5999999999999996</v>
      </c>
      <c r="Q3884" s="184">
        <v>1</v>
      </c>
      <c r="R3884" s="183"/>
      <c r="S3884" s="183">
        <v>0</v>
      </c>
      <c r="T3884" s="183"/>
      <c r="U3884" s="183">
        <v>0</v>
      </c>
      <c r="V3884" s="183"/>
      <c r="W3884" s="183"/>
      <c r="X3884" s="183"/>
      <c r="Y3884" s="166" t="s">
        <v>1509</v>
      </c>
      <c r="Z3884" s="166" t="s">
        <v>10799</v>
      </c>
      <c r="AA3884" s="165" t="s">
        <v>24695</v>
      </c>
      <c r="AB3884" s="166" t="s">
        <v>10883</v>
      </c>
      <c r="AC3884" s="203" t="s">
        <v>25305</v>
      </c>
      <c r="AD3884" s="228" t="s">
        <v>10802</v>
      </c>
      <c r="AE3884" s="166" t="s">
        <v>10883</v>
      </c>
      <c r="AF3884" s="166" t="s">
        <v>10799</v>
      </c>
      <c r="AG3884" s="165" t="s">
        <v>24695</v>
      </c>
      <c r="AH3884" s="203" t="s">
        <v>1509</v>
      </c>
      <c r="AI3884" s="186">
        <v>1.48</v>
      </c>
      <c r="AJ3884" s="184">
        <v>38</v>
      </c>
      <c r="AK3884" s="167">
        <f t="shared" si="550"/>
        <v>0.15408219178082191</v>
      </c>
      <c r="AL3884" s="167">
        <v>0</v>
      </c>
      <c r="AM3884" s="187">
        <f t="shared" si="551"/>
        <v>0.15408219178082191</v>
      </c>
      <c r="AN3884" s="167">
        <f t="shared" si="552"/>
        <v>0.15408219178082191</v>
      </c>
      <c r="AO3884" s="167">
        <v>0</v>
      </c>
      <c r="AP3884" s="167">
        <f t="shared" si="553"/>
        <v>0.15408219178082191</v>
      </c>
      <c r="AQ3884" s="167">
        <f t="shared" si="549"/>
        <v>4.6224657534246578</v>
      </c>
      <c r="AR3884" s="193" t="s">
        <v>231</v>
      </c>
      <c r="AS3884" s="194"/>
      <c r="AT3884" s="166" t="s">
        <v>325</v>
      </c>
      <c r="AU3884" s="166" t="s">
        <v>1509</v>
      </c>
      <c r="AV3884" s="257" t="s">
        <v>10804</v>
      </c>
      <c r="AW3884" s="166" t="s">
        <v>234</v>
      </c>
      <c r="AX3884" s="2254"/>
      <c r="AY3884" s="2254"/>
    </row>
    <row r="3885" spans="1:52" s="1395" customFormat="1" ht="15.95" customHeight="1" x14ac:dyDescent="0.25">
      <c r="A3885" s="353">
        <v>1359</v>
      </c>
      <c r="B3885" s="354" t="s">
        <v>56</v>
      </c>
      <c r="C3885" s="366" t="s">
        <v>1509</v>
      </c>
      <c r="D3885" s="363" t="s">
        <v>24697</v>
      </c>
      <c r="E3885" s="354" t="s">
        <v>21342</v>
      </c>
      <c r="F3885" s="354" t="s">
        <v>21343</v>
      </c>
      <c r="G3885" s="354" t="s">
        <v>221</v>
      </c>
      <c r="H3885" s="354" t="s">
        <v>219</v>
      </c>
      <c r="I3885" s="354" t="s">
        <v>316</v>
      </c>
      <c r="J3885" s="354" t="s">
        <v>221</v>
      </c>
      <c r="K3885" s="354" t="s">
        <v>222</v>
      </c>
      <c r="L3885" s="272" t="s">
        <v>221</v>
      </c>
      <c r="M3885" s="272" t="s">
        <v>879</v>
      </c>
      <c r="N3885" s="360">
        <v>3</v>
      </c>
      <c r="O3885" s="360">
        <v>1.5</v>
      </c>
      <c r="P3885" s="360">
        <f>O3885*N3885</f>
        <v>4.5</v>
      </c>
      <c r="Q3885" s="503">
        <v>3</v>
      </c>
      <c r="R3885" s="357"/>
      <c r="S3885" s="357">
        <v>0</v>
      </c>
      <c r="T3885" s="357"/>
      <c r="U3885" s="357">
        <v>0</v>
      </c>
      <c r="V3885" s="357"/>
      <c r="W3885" s="357"/>
      <c r="X3885" s="357"/>
      <c r="Y3885" s="354" t="s">
        <v>1509</v>
      </c>
      <c r="Z3885" s="354" t="s">
        <v>24698</v>
      </c>
      <c r="AA3885" s="443" t="s">
        <v>21344</v>
      </c>
      <c r="AB3885" s="354" t="s">
        <v>10883</v>
      </c>
      <c r="AC3885" s="443" t="s">
        <v>21345</v>
      </c>
      <c r="AD3885" s="271" t="s">
        <v>21346</v>
      </c>
      <c r="AE3885" s="354" t="s">
        <v>10883</v>
      </c>
      <c r="AF3885" s="354" t="s">
        <v>24698</v>
      </c>
      <c r="AG3885" s="443" t="s">
        <v>21344</v>
      </c>
      <c r="AH3885" s="443" t="s">
        <v>1509</v>
      </c>
      <c r="AI3885" s="360">
        <v>1.48</v>
      </c>
      <c r="AJ3885" s="503">
        <v>52</v>
      </c>
      <c r="AK3885" s="359">
        <f t="shared" si="550"/>
        <v>0.21084931506849314</v>
      </c>
      <c r="AL3885" s="359">
        <v>0</v>
      </c>
      <c r="AM3885" s="361">
        <f t="shared" si="551"/>
        <v>0.21084931506849314</v>
      </c>
      <c r="AN3885" s="359">
        <f t="shared" si="552"/>
        <v>0.21084931506849314</v>
      </c>
      <c r="AO3885" s="359">
        <v>0</v>
      </c>
      <c r="AP3885" s="359">
        <f t="shared" si="553"/>
        <v>0.21084931506849314</v>
      </c>
      <c r="AQ3885" s="359">
        <f>AP3885*30</f>
        <v>6.3254794520547941</v>
      </c>
      <c r="AR3885" s="362" t="s">
        <v>231</v>
      </c>
      <c r="AS3885" s="363" t="s">
        <v>431</v>
      </c>
      <c r="AT3885" s="354" t="s">
        <v>325</v>
      </c>
      <c r="AU3885" s="354" t="s">
        <v>1509</v>
      </c>
      <c r="AV3885" s="489" t="s">
        <v>10812</v>
      </c>
      <c r="AW3885" s="354" t="s">
        <v>234</v>
      </c>
      <c r="AX3885" s="447" t="s">
        <v>21347</v>
      </c>
      <c r="AY3885" s="2252"/>
      <c r="AZ3885" s="447" t="s">
        <v>21348</v>
      </c>
    </row>
    <row r="3886" spans="1:52" s="55" customFormat="1" ht="15.95" customHeight="1" x14ac:dyDescent="0.25">
      <c r="A3886" s="182">
        <v>1360</v>
      </c>
      <c r="B3886" s="166" t="s">
        <v>56</v>
      </c>
      <c r="C3886" s="170" t="s">
        <v>1509</v>
      </c>
      <c r="D3886" s="194" t="s">
        <v>24741</v>
      </c>
      <c r="E3886" s="166" t="s">
        <v>10814</v>
      </c>
      <c r="F3886" s="166" t="s">
        <v>10815</v>
      </c>
      <c r="G3886" s="166"/>
      <c r="H3886" s="166" t="s">
        <v>219</v>
      </c>
      <c r="I3886" s="166" t="s">
        <v>220</v>
      </c>
      <c r="J3886" s="166" t="s">
        <v>221</v>
      </c>
      <c r="K3886" s="166" t="s">
        <v>879</v>
      </c>
      <c r="L3886" s="166" t="s">
        <v>221</v>
      </c>
      <c r="M3886" s="166" t="s">
        <v>879</v>
      </c>
      <c r="N3886" s="186">
        <v>4</v>
      </c>
      <c r="O3886" s="186">
        <v>4</v>
      </c>
      <c r="P3886" s="186">
        <v>16</v>
      </c>
      <c r="Q3886" s="184">
        <v>1</v>
      </c>
      <c r="R3886" s="183"/>
      <c r="S3886" s="183">
        <v>0</v>
      </c>
      <c r="T3886" s="183"/>
      <c r="U3886" s="183">
        <v>0</v>
      </c>
      <c r="V3886" s="183"/>
      <c r="W3886" s="183"/>
      <c r="X3886" s="183"/>
      <c r="Y3886" s="166" t="s">
        <v>1509</v>
      </c>
      <c r="Z3886" s="166" t="s">
        <v>10308</v>
      </c>
      <c r="AA3886" s="165" t="s">
        <v>24742</v>
      </c>
      <c r="AB3886" s="166" t="s">
        <v>110</v>
      </c>
      <c r="AC3886" s="203" t="s">
        <v>10816</v>
      </c>
      <c r="AD3886" s="166" t="s">
        <v>25307</v>
      </c>
      <c r="AE3886" s="166" t="s">
        <v>110</v>
      </c>
      <c r="AF3886" s="166" t="s">
        <v>10308</v>
      </c>
      <c r="AG3886" s="165" t="s">
        <v>24742</v>
      </c>
      <c r="AH3886" s="203" t="s">
        <v>1509</v>
      </c>
      <c r="AI3886" s="186">
        <v>1.48</v>
      </c>
      <c r="AJ3886" s="184">
        <v>31</v>
      </c>
      <c r="AK3886" s="167">
        <f t="shared" si="550"/>
        <v>0.12569863013698632</v>
      </c>
      <c r="AL3886" s="167">
        <v>0</v>
      </c>
      <c r="AM3886" s="187">
        <f t="shared" si="551"/>
        <v>0.12569863013698632</v>
      </c>
      <c r="AN3886" s="167">
        <f t="shared" si="552"/>
        <v>0.12569863013698632</v>
      </c>
      <c r="AO3886" s="167">
        <v>0</v>
      </c>
      <c r="AP3886" s="167">
        <f t="shared" si="553"/>
        <v>0.12569863013698632</v>
      </c>
      <c r="AQ3886" s="167">
        <f t="shared" si="549"/>
        <v>3.7709589041095897</v>
      </c>
      <c r="AR3886" s="193" t="s">
        <v>231</v>
      </c>
      <c r="AS3886" s="194"/>
      <c r="AT3886" s="166" t="s">
        <v>325</v>
      </c>
      <c r="AU3886" s="166" t="s">
        <v>1509</v>
      </c>
      <c r="AV3886" s="257" t="s">
        <v>10819</v>
      </c>
      <c r="AW3886" s="166" t="s">
        <v>234</v>
      </c>
      <c r="AX3886" s="2254"/>
      <c r="AY3886" s="2254"/>
    </row>
    <row r="3887" spans="1:52" s="55" customFormat="1" ht="15.95" customHeight="1" x14ac:dyDescent="0.25">
      <c r="A3887" s="182">
        <v>1361</v>
      </c>
      <c r="B3887" s="166" t="s">
        <v>56</v>
      </c>
      <c r="C3887" s="170" t="s">
        <v>1509</v>
      </c>
      <c r="D3887" s="194" t="s">
        <v>24743</v>
      </c>
      <c r="E3887" s="166" t="s">
        <v>10821</v>
      </c>
      <c r="F3887" s="166" t="s">
        <v>10822</v>
      </c>
      <c r="G3887" s="166"/>
      <c r="H3887" s="166" t="s">
        <v>219</v>
      </c>
      <c r="I3887" s="166" t="s">
        <v>220</v>
      </c>
      <c r="J3887" s="166" t="s">
        <v>317</v>
      </c>
      <c r="K3887" s="166">
        <v>0</v>
      </c>
      <c r="L3887" s="166" t="s">
        <v>317</v>
      </c>
      <c r="M3887" s="166">
        <v>0</v>
      </c>
      <c r="N3887" s="186">
        <v>3</v>
      </c>
      <c r="O3887" s="186">
        <v>1.2</v>
      </c>
      <c r="P3887" s="186">
        <v>3.5999999999999996</v>
      </c>
      <c r="Q3887" s="184">
        <v>0</v>
      </c>
      <c r="R3887" s="183"/>
      <c r="S3887" s="183">
        <v>0</v>
      </c>
      <c r="T3887" s="183"/>
      <c r="U3887" s="183">
        <v>2</v>
      </c>
      <c r="V3887" s="183"/>
      <c r="W3887" s="183"/>
      <c r="X3887" s="183"/>
      <c r="Y3887" s="166" t="s">
        <v>1509</v>
      </c>
      <c r="Z3887" s="166" t="s">
        <v>10823</v>
      </c>
      <c r="AA3887" s="165" t="s">
        <v>24744</v>
      </c>
      <c r="AB3887" s="166" t="s">
        <v>110</v>
      </c>
      <c r="AC3887" s="203" t="s">
        <v>25308</v>
      </c>
      <c r="AD3887" s="673" t="s">
        <v>10826</v>
      </c>
      <c r="AE3887" s="166" t="s">
        <v>110</v>
      </c>
      <c r="AF3887" s="166" t="s">
        <v>10823</v>
      </c>
      <c r="AG3887" s="165" t="s">
        <v>24744</v>
      </c>
      <c r="AH3887" s="203" t="s">
        <v>1509</v>
      </c>
      <c r="AI3887" s="186">
        <v>1.48</v>
      </c>
      <c r="AJ3887" s="184">
        <v>206</v>
      </c>
      <c r="AK3887" s="167">
        <f t="shared" si="550"/>
        <v>0.83528767123287673</v>
      </c>
      <c r="AL3887" s="167">
        <v>0</v>
      </c>
      <c r="AM3887" s="187">
        <f t="shared" si="551"/>
        <v>0.83528767123287673</v>
      </c>
      <c r="AN3887" s="167">
        <f t="shared" si="552"/>
        <v>0.83528767123287673</v>
      </c>
      <c r="AO3887" s="167">
        <v>0</v>
      </c>
      <c r="AP3887" s="167">
        <f t="shared" si="553"/>
        <v>0.83528767123287673</v>
      </c>
      <c r="AQ3887" s="167">
        <f t="shared" si="549"/>
        <v>25.058630136986302</v>
      </c>
      <c r="AR3887" s="193" t="s">
        <v>231</v>
      </c>
      <c r="AS3887" s="194"/>
      <c r="AT3887" s="166" t="s">
        <v>325</v>
      </c>
      <c r="AU3887" s="166" t="s">
        <v>1509</v>
      </c>
      <c r="AV3887" s="257" t="s">
        <v>10828</v>
      </c>
      <c r="AW3887" s="166" t="s">
        <v>234</v>
      </c>
      <c r="AX3887" s="2254"/>
      <c r="AY3887" s="2254"/>
    </row>
    <row r="3888" spans="1:52" s="55" customFormat="1" ht="15.95" customHeight="1" x14ac:dyDescent="0.25">
      <c r="A3888" s="182">
        <v>1362</v>
      </c>
      <c r="B3888" s="166" t="s">
        <v>56</v>
      </c>
      <c r="C3888" s="170" t="s">
        <v>1509</v>
      </c>
      <c r="D3888" s="194" t="s">
        <v>24757</v>
      </c>
      <c r="E3888" s="166" t="s">
        <v>10830</v>
      </c>
      <c r="F3888" s="166" t="s">
        <v>10831</v>
      </c>
      <c r="G3888" s="166"/>
      <c r="H3888" s="166" t="s">
        <v>219</v>
      </c>
      <c r="I3888" s="166" t="s">
        <v>220</v>
      </c>
      <c r="J3888" s="166" t="s">
        <v>317</v>
      </c>
      <c r="K3888" s="166">
        <v>0</v>
      </c>
      <c r="L3888" s="166" t="s">
        <v>317</v>
      </c>
      <c r="M3888" s="166">
        <v>0</v>
      </c>
      <c r="N3888" s="186">
        <v>3</v>
      </c>
      <c r="O3888" s="186">
        <v>1.2</v>
      </c>
      <c r="P3888" s="186">
        <v>3.5999999999999996</v>
      </c>
      <c r="Q3888" s="184">
        <v>0</v>
      </c>
      <c r="R3888" s="183"/>
      <c r="S3888" s="183">
        <v>0</v>
      </c>
      <c r="T3888" s="183"/>
      <c r="U3888" s="183">
        <v>1</v>
      </c>
      <c r="V3888" s="183"/>
      <c r="W3888" s="183"/>
      <c r="X3888" s="183"/>
      <c r="Y3888" s="166" t="s">
        <v>1509</v>
      </c>
      <c r="Z3888" s="166" t="s">
        <v>10832</v>
      </c>
      <c r="AA3888" s="165" t="s">
        <v>24756</v>
      </c>
      <c r="AB3888" s="166" t="s">
        <v>10834</v>
      </c>
      <c r="AC3888" s="203" t="s">
        <v>10835</v>
      </c>
      <c r="AD3888" s="673" t="s">
        <v>10836</v>
      </c>
      <c r="AE3888" s="166" t="s">
        <v>10834</v>
      </c>
      <c r="AF3888" s="166" t="s">
        <v>10832</v>
      </c>
      <c r="AG3888" s="165" t="s">
        <v>24756</v>
      </c>
      <c r="AH3888" s="203" t="s">
        <v>1509</v>
      </c>
      <c r="AI3888" s="186">
        <v>1.48</v>
      </c>
      <c r="AJ3888" s="184">
        <v>87</v>
      </c>
      <c r="AK3888" s="167">
        <f t="shared" si="550"/>
        <v>0.35276712328767118</v>
      </c>
      <c r="AL3888" s="167">
        <v>0</v>
      </c>
      <c r="AM3888" s="187">
        <f t="shared" si="551"/>
        <v>0.35276712328767118</v>
      </c>
      <c r="AN3888" s="167">
        <f t="shared" si="552"/>
        <v>0.35276712328767118</v>
      </c>
      <c r="AO3888" s="167">
        <v>0</v>
      </c>
      <c r="AP3888" s="167">
        <f t="shared" si="553"/>
        <v>0.35276712328767118</v>
      </c>
      <c r="AQ3888" s="167">
        <f t="shared" si="549"/>
        <v>10.583013698630136</v>
      </c>
      <c r="AR3888" s="193" t="s">
        <v>231</v>
      </c>
      <c r="AS3888" s="194"/>
      <c r="AT3888" s="166" t="s">
        <v>325</v>
      </c>
      <c r="AU3888" s="166" t="s">
        <v>1509</v>
      </c>
      <c r="AV3888" s="257" t="s">
        <v>10838</v>
      </c>
      <c r="AW3888" s="166" t="s">
        <v>234</v>
      </c>
      <c r="AX3888" s="2254"/>
      <c r="AY3888" s="2254"/>
    </row>
    <row r="3889" spans="1:52" s="1395" customFormat="1" ht="15.95" customHeight="1" x14ac:dyDescent="0.2">
      <c r="A3889" s="353">
        <v>1363</v>
      </c>
      <c r="B3889" s="354" t="s">
        <v>56</v>
      </c>
      <c r="C3889" s="366" t="s">
        <v>1509</v>
      </c>
      <c r="D3889" s="939" t="s">
        <v>22551</v>
      </c>
      <c r="E3889" s="354" t="s">
        <v>22516</v>
      </c>
      <c r="F3889" s="354" t="s">
        <v>22517</v>
      </c>
      <c r="G3889" s="354" t="s">
        <v>221</v>
      </c>
      <c r="H3889" s="354" t="s">
        <v>221</v>
      </c>
      <c r="I3889" s="354" t="s">
        <v>220</v>
      </c>
      <c r="J3889" s="354" t="s">
        <v>221</v>
      </c>
      <c r="K3889" s="354" t="s">
        <v>879</v>
      </c>
      <c r="L3889" s="354" t="s">
        <v>818</v>
      </c>
      <c r="M3889" s="354" t="s">
        <v>879</v>
      </c>
      <c r="N3889" s="360">
        <v>18</v>
      </c>
      <c r="O3889" s="360">
        <v>15.9</v>
      </c>
      <c r="P3889" s="360">
        <f>O3889*N3889</f>
        <v>286.2</v>
      </c>
      <c r="Q3889" s="503">
        <v>10</v>
      </c>
      <c r="R3889" s="357"/>
      <c r="S3889" s="357">
        <v>0</v>
      </c>
      <c r="T3889" s="357"/>
      <c r="U3889" s="357">
        <v>0</v>
      </c>
      <c r="V3889" s="357"/>
      <c r="W3889" s="357"/>
      <c r="X3889" s="357"/>
      <c r="Y3889" s="354" t="s">
        <v>1509</v>
      </c>
      <c r="Z3889" s="354" t="s">
        <v>10842</v>
      </c>
      <c r="AA3889" s="443" t="s">
        <v>22511</v>
      </c>
      <c r="AB3889" s="354" t="s">
        <v>10844</v>
      </c>
      <c r="AC3889" s="443" t="s">
        <v>22512</v>
      </c>
      <c r="AD3889" s="925" t="s">
        <v>22513</v>
      </c>
      <c r="AE3889" s="354" t="s">
        <v>10844</v>
      </c>
      <c r="AF3889" s="354" t="s">
        <v>10842</v>
      </c>
      <c r="AG3889" s="443" t="s">
        <v>22511</v>
      </c>
      <c r="AH3889" s="443" t="s">
        <v>1509</v>
      </c>
      <c r="AI3889" s="360">
        <v>1.48</v>
      </c>
      <c r="AJ3889" s="503">
        <v>232</v>
      </c>
      <c r="AK3889" s="359">
        <f t="shared" si="550"/>
        <v>0.9407123287671233</v>
      </c>
      <c r="AL3889" s="359">
        <v>0</v>
      </c>
      <c r="AM3889" s="361">
        <f t="shared" si="551"/>
        <v>0.9407123287671233</v>
      </c>
      <c r="AN3889" s="359">
        <f t="shared" si="552"/>
        <v>0.9407123287671233</v>
      </c>
      <c r="AO3889" s="359">
        <v>0</v>
      </c>
      <c r="AP3889" s="359">
        <f t="shared" si="553"/>
        <v>0.9407123287671233</v>
      </c>
      <c r="AQ3889" s="359">
        <f>AP3889*30</f>
        <v>28.221369863013699</v>
      </c>
      <c r="AR3889" s="362" t="s">
        <v>231</v>
      </c>
      <c r="AS3889" s="363" t="s">
        <v>431</v>
      </c>
      <c r="AT3889" s="354" t="s">
        <v>325</v>
      </c>
      <c r="AU3889" s="354" t="s">
        <v>1509</v>
      </c>
      <c r="AV3889" s="940" t="s">
        <v>10848</v>
      </c>
      <c r="AW3889" s="354" t="s">
        <v>234</v>
      </c>
      <c r="AX3889" s="447" t="s">
        <v>22514</v>
      </c>
      <c r="AY3889" s="2252"/>
      <c r="AZ3889" s="447" t="s">
        <v>22515</v>
      </c>
    </row>
    <row r="3890" spans="1:52" s="55" customFormat="1" ht="15.95" customHeight="1" x14ac:dyDescent="0.25">
      <c r="A3890" s="709">
        <v>1364</v>
      </c>
      <c r="B3890" s="434" t="s">
        <v>56</v>
      </c>
      <c r="C3890" s="834" t="s">
        <v>1509</v>
      </c>
      <c r="D3890" s="433" t="s">
        <v>19532</v>
      </c>
      <c r="E3890" s="434" t="s">
        <v>10850</v>
      </c>
      <c r="F3890" s="434" t="s">
        <v>10851</v>
      </c>
      <c r="G3890" s="434"/>
      <c r="H3890" s="434" t="s">
        <v>10852</v>
      </c>
      <c r="I3890" s="434" t="s">
        <v>220</v>
      </c>
      <c r="J3890" s="434" t="s">
        <v>221</v>
      </c>
      <c r="K3890" s="434" t="s">
        <v>7095</v>
      </c>
      <c r="L3890" s="434" t="s">
        <v>818</v>
      </c>
      <c r="M3890" s="434" t="s">
        <v>7095</v>
      </c>
      <c r="N3890" s="513">
        <v>7</v>
      </c>
      <c r="O3890" s="513">
        <v>2</v>
      </c>
      <c r="P3890" s="513">
        <v>14</v>
      </c>
      <c r="Q3890" s="788">
        <v>6</v>
      </c>
      <c r="R3890" s="712"/>
      <c r="S3890" s="712">
        <v>0</v>
      </c>
      <c r="T3890" s="712"/>
      <c r="U3890" s="712">
        <v>0</v>
      </c>
      <c r="V3890" s="712"/>
      <c r="W3890" s="712"/>
      <c r="X3890" s="712"/>
      <c r="Y3890" s="434" t="s">
        <v>1509</v>
      </c>
      <c r="Z3890" s="434" t="s">
        <v>10853</v>
      </c>
      <c r="AA3890" s="437">
        <v>5030013912</v>
      </c>
      <c r="AB3890" s="434" t="s">
        <v>10854</v>
      </c>
      <c r="AC3890" s="437" t="s">
        <v>10855</v>
      </c>
      <c r="AD3890" s="1820" t="s">
        <v>22519</v>
      </c>
      <c r="AE3890" s="434" t="s">
        <v>5631</v>
      </c>
      <c r="AF3890" s="434" t="s">
        <v>10853</v>
      </c>
      <c r="AG3890" s="438" t="s">
        <v>10856</v>
      </c>
      <c r="AH3890" s="437" t="s">
        <v>1509</v>
      </c>
      <c r="AI3890" s="513">
        <v>1.48</v>
      </c>
      <c r="AJ3890" s="788">
        <v>66</v>
      </c>
      <c r="AK3890" s="511">
        <f t="shared" si="550"/>
        <v>0.26761643835616439</v>
      </c>
      <c r="AL3890" s="511">
        <v>0</v>
      </c>
      <c r="AM3890" s="514">
        <f t="shared" si="551"/>
        <v>0.26761643835616439</v>
      </c>
      <c r="AN3890" s="511">
        <f t="shared" si="552"/>
        <v>0.26761643835616439</v>
      </c>
      <c r="AO3890" s="511">
        <v>0</v>
      </c>
      <c r="AP3890" s="511">
        <f t="shared" si="553"/>
        <v>0.26761643835616439</v>
      </c>
      <c r="AQ3890" s="511">
        <f t="shared" si="549"/>
        <v>8.0284931506849322</v>
      </c>
      <c r="AR3890" s="432" t="s">
        <v>231</v>
      </c>
      <c r="AS3890" s="433"/>
      <c r="AT3890" s="434" t="s">
        <v>325</v>
      </c>
      <c r="AU3890" s="434" t="s">
        <v>1509</v>
      </c>
      <c r="AV3890" s="1533" t="s">
        <v>10857</v>
      </c>
      <c r="AW3890" s="434" t="s">
        <v>18131</v>
      </c>
      <c r="AX3890" s="834" t="s">
        <v>23652</v>
      </c>
      <c r="AY3890" s="2254"/>
    </row>
    <row r="3891" spans="1:52" s="55" customFormat="1" ht="15.95" customHeight="1" x14ac:dyDescent="0.25">
      <c r="A3891" s="709">
        <v>1365</v>
      </c>
      <c r="B3891" s="434" t="s">
        <v>56</v>
      </c>
      <c r="C3891" s="834" t="s">
        <v>1509</v>
      </c>
      <c r="D3891" s="433" t="s">
        <v>19533</v>
      </c>
      <c r="E3891" s="434" t="s">
        <v>10859</v>
      </c>
      <c r="F3891" s="434" t="s">
        <v>10860</v>
      </c>
      <c r="G3891" s="434"/>
      <c r="H3891" s="434" t="s">
        <v>219</v>
      </c>
      <c r="I3891" s="434" t="s">
        <v>220</v>
      </c>
      <c r="J3891" s="434" t="s">
        <v>317</v>
      </c>
      <c r="K3891" s="434">
        <v>0</v>
      </c>
      <c r="L3891" s="434" t="s">
        <v>317</v>
      </c>
      <c r="M3891" s="434">
        <v>0</v>
      </c>
      <c r="N3891" s="513">
        <v>3</v>
      </c>
      <c r="O3891" s="513">
        <v>1.2</v>
      </c>
      <c r="P3891" s="513">
        <v>3.5999999999999996</v>
      </c>
      <c r="Q3891" s="788">
        <v>3</v>
      </c>
      <c r="R3891" s="712"/>
      <c r="S3891" s="712">
        <v>0</v>
      </c>
      <c r="T3891" s="712"/>
      <c r="U3891" s="712">
        <v>0</v>
      </c>
      <c r="V3891" s="712"/>
      <c r="W3891" s="712"/>
      <c r="X3891" s="712"/>
      <c r="Y3891" s="434" t="s">
        <v>1509</v>
      </c>
      <c r="Z3891" s="434" t="s">
        <v>10861</v>
      </c>
      <c r="AA3891" s="437">
        <v>5030021007</v>
      </c>
      <c r="AB3891" s="434" t="s">
        <v>5631</v>
      </c>
      <c r="AC3891" s="437" t="s">
        <v>10862</v>
      </c>
      <c r="AD3891" s="1407" t="s">
        <v>10863</v>
      </c>
      <c r="AE3891" s="434" t="s">
        <v>5631</v>
      </c>
      <c r="AF3891" s="434" t="s">
        <v>10861</v>
      </c>
      <c r="AG3891" s="438" t="s">
        <v>10864</v>
      </c>
      <c r="AH3891" s="437" t="s">
        <v>1509</v>
      </c>
      <c r="AI3891" s="513">
        <v>1.48</v>
      </c>
      <c r="AJ3891" s="788">
        <v>103</v>
      </c>
      <c r="AK3891" s="511">
        <f t="shared" si="550"/>
        <v>0.41764383561643836</v>
      </c>
      <c r="AL3891" s="511">
        <v>0</v>
      </c>
      <c r="AM3891" s="514">
        <f t="shared" si="551"/>
        <v>0.41764383561643836</v>
      </c>
      <c r="AN3891" s="511">
        <f t="shared" si="552"/>
        <v>0.41764383561643836</v>
      </c>
      <c r="AO3891" s="511">
        <v>0</v>
      </c>
      <c r="AP3891" s="511">
        <f t="shared" si="553"/>
        <v>0.41764383561643836</v>
      </c>
      <c r="AQ3891" s="511">
        <f t="shared" si="549"/>
        <v>12.529315068493151</v>
      </c>
      <c r="AR3891" s="432" t="s">
        <v>231</v>
      </c>
      <c r="AS3891" s="433"/>
      <c r="AT3891" s="434" t="s">
        <v>325</v>
      </c>
      <c r="AU3891" s="434" t="s">
        <v>1509</v>
      </c>
      <c r="AV3891" s="1533" t="s">
        <v>10865</v>
      </c>
      <c r="AW3891" s="434" t="s">
        <v>20570</v>
      </c>
      <c r="AX3891" s="834" t="s">
        <v>23651</v>
      </c>
      <c r="AY3891" s="2254"/>
    </row>
    <row r="3892" spans="1:52" s="55" customFormat="1" ht="15.95" customHeight="1" x14ac:dyDescent="0.25">
      <c r="A3892" s="182">
        <v>1366</v>
      </c>
      <c r="B3892" s="166" t="s">
        <v>56</v>
      </c>
      <c r="C3892" s="170" t="s">
        <v>1509</v>
      </c>
      <c r="D3892" s="194" t="s">
        <v>24680</v>
      </c>
      <c r="E3892" s="166" t="s">
        <v>10867</v>
      </c>
      <c r="F3892" s="166" t="s">
        <v>10868</v>
      </c>
      <c r="G3892" s="166"/>
      <c r="H3892" s="166" t="s">
        <v>219</v>
      </c>
      <c r="I3892" s="166" t="s">
        <v>220</v>
      </c>
      <c r="J3892" s="166" t="s">
        <v>221</v>
      </c>
      <c r="K3892" s="673" t="s">
        <v>222</v>
      </c>
      <c r="L3892" s="166" t="s">
        <v>221</v>
      </c>
      <c r="M3892" s="673" t="s">
        <v>222</v>
      </c>
      <c r="N3892" s="186">
        <v>6</v>
      </c>
      <c r="O3892" s="186">
        <v>3</v>
      </c>
      <c r="P3892" s="186">
        <v>18</v>
      </c>
      <c r="Q3892" s="184">
        <v>0</v>
      </c>
      <c r="R3892" s="183"/>
      <c r="S3892" s="183">
        <v>0</v>
      </c>
      <c r="T3892" s="183"/>
      <c r="U3892" s="183">
        <v>1</v>
      </c>
      <c r="V3892" s="183"/>
      <c r="W3892" s="183"/>
      <c r="X3892" s="183"/>
      <c r="Y3892" s="166" t="s">
        <v>1509</v>
      </c>
      <c r="Z3892" s="166" t="s">
        <v>8424</v>
      </c>
      <c r="AA3892" s="203" t="s">
        <v>24679</v>
      </c>
      <c r="AB3892" s="166" t="s">
        <v>10870</v>
      </c>
      <c r="AC3892" s="203" t="s">
        <v>25296</v>
      </c>
      <c r="AD3892" s="166" t="s">
        <v>10872</v>
      </c>
      <c r="AE3892" s="166" t="s">
        <v>5595</v>
      </c>
      <c r="AF3892" s="166" t="s">
        <v>8424</v>
      </c>
      <c r="AG3892" s="203" t="s">
        <v>24679</v>
      </c>
      <c r="AH3892" s="203" t="s">
        <v>1509</v>
      </c>
      <c r="AI3892" s="186">
        <v>1.48</v>
      </c>
      <c r="AJ3892" s="184">
        <v>103</v>
      </c>
      <c r="AK3892" s="167">
        <f t="shared" si="550"/>
        <v>0.41764383561643836</v>
      </c>
      <c r="AL3892" s="167">
        <v>0</v>
      </c>
      <c r="AM3892" s="187">
        <f t="shared" si="551"/>
        <v>0.41764383561643836</v>
      </c>
      <c r="AN3892" s="167">
        <f t="shared" si="552"/>
        <v>0.41764383561643836</v>
      </c>
      <c r="AO3892" s="167">
        <v>0</v>
      </c>
      <c r="AP3892" s="167">
        <f t="shared" si="553"/>
        <v>0.41764383561643836</v>
      </c>
      <c r="AQ3892" s="167">
        <f t="shared" si="549"/>
        <v>12.529315068493151</v>
      </c>
      <c r="AR3892" s="193" t="s">
        <v>231</v>
      </c>
      <c r="AS3892" s="194" t="s">
        <v>431</v>
      </c>
      <c r="AT3892" s="166" t="s">
        <v>325</v>
      </c>
      <c r="AU3892" s="166" t="s">
        <v>1509</v>
      </c>
      <c r="AV3892" s="257" t="s">
        <v>10874</v>
      </c>
      <c r="AW3892" s="166" t="s">
        <v>234</v>
      </c>
      <c r="AX3892" s="2254"/>
      <c r="AY3892" s="2254"/>
    </row>
    <row r="3893" spans="1:52" s="55" customFormat="1" ht="15.95" customHeight="1" x14ac:dyDescent="0.25">
      <c r="A3893" s="182">
        <v>1367</v>
      </c>
      <c r="B3893" s="166" t="s">
        <v>56</v>
      </c>
      <c r="C3893" s="170" t="s">
        <v>1509</v>
      </c>
      <c r="D3893" s="194" t="s">
        <v>24730</v>
      </c>
      <c r="E3893" s="166" t="s">
        <v>10876</v>
      </c>
      <c r="F3893" s="166" t="s">
        <v>10877</v>
      </c>
      <c r="G3893" s="166"/>
      <c r="H3893" s="166" t="s">
        <v>219</v>
      </c>
      <c r="I3893" s="166" t="s">
        <v>220</v>
      </c>
      <c r="J3893" s="166" t="s">
        <v>221</v>
      </c>
      <c r="K3893" s="166" t="s">
        <v>7095</v>
      </c>
      <c r="L3893" s="198" t="s">
        <v>221</v>
      </c>
      <c r="M3893" s="198" t="s">
        <v>879</v>
      </c>
      <c r="N3893" s="186">
        <v>3</v>
      </c>
      <c r="O3893" s="186">
        <v>2</v>
      </c>
      <c r="P3893" s="186">
        <v>6</v>
      </c>
      <c r="Q3893" s="184">
        <v>2</v>
      </c>
      <c r="R3893" s="183"/>
      <c r="S3893" s="183">
        <v>0</v>
      </c>
      <c r="T3893" s="183"/>
      <c r="U3893" s="183">
        <v>0</v>
      </c>
      <c r="V3893" s="183"/>
      <c r="W3893" s="183"/>
      <c r="X3893" s="183"/>
      <c r="Y3893" s="166" t="s">
        <v>24731</v>
      </c>
      <c r="Z3893" s="166" t="s">
        <v>24732</v>
      </c>
      <c r="AA3893" s="165" t="s">
        <v>24733</v>
      </c>
      <c r="AB3893" s="166" t="s">
        <v>10880</v>
      </c>
      <c r="AC3893" s="203" t="s">
        <v>10881</v>
      </c>
      <c r="AD3893" s="166" t="s">
        <v>25306</v>
      </c>
      <c r="AE3893" s="166" t="s">
        <v>10883</v>
      </c>
      <c r="AF3893" s="166" t="s">
        <v>24734</v>
      </c>
      <c r="AG3893" s="165" t="s">
        <v>24733</v>
      </c>
      <c r="AH3893" s="203" t="s">
        <v>1509</v>
      </c>
      <c r="AI3893" s="186">
        <v>1.48</v>
      </c>
      <c r="AJ3893" s="184">
        <v>116</v>
      </c>
      <c r="AK3893" s="167">
        <f t="shared" si="550"/>
        <v>0.47035616438356165</v>
      </c>
      <c r="AL3893" s="167">
        <v>0</v>
      </c>
      <c r="AM3893" s="187">
        <f t="shared" si="551"/>
        <v>0.47035616438356165</v>
      </c>
      <c r="AN3893" s="167">
        <f t="shared" si="552"/>
        <v>0.47035616438356165</v>
      </c>
      <c r="AO3893" s="167">
        <v>0</v>
      </c>
      <c r="AP3893" s="167">
        <f t="shared" si="553"/>
        <v>0.47035616438356165</v>
      </c>
      <c r="AQ3893" s="167">
        <f t="shared" si="549"/>
        <v>14.110684931506849</v>
      </c>
      <c r="AR3893" s="193" t="s">
        <v>231</v>
      </c>
      <c r="AS3893" s="194" t="s">
        <v>431</v>
      </c>
      <c r="AT3893" s="166" t="s">
        <v>325</v>
      </c>
      <c r="AU3893" s="166" t="s">
        <v>1509</v>
      </c>
      <c r="AV3893" s="257" t="s">
        <v>10885</v>
      </c>
      <c r="AW3893" s="166" t="s">
        <v>234</v>
      </c>
      <c r="AX3893" s="2254"/>
      <c r="AY3893" s="2254"/>
    </row>
    <row r="3894" spans="1:52" s="55" customFormat="1" ht="15.95" customHeight="1" x14ac:dyDescent="0.25">
      <c r="A3894" s="182">
        <v>1368</v>
      </c>
      <c r="B3894" s="166" t="s">
        <v>56</v>
      </c>
      <c r="C3894" s="170" t="s">
        <v>1509</v>
      </c>
      <c r="D3894" s="194" t="s">
        <v>24738</v>
      </c>
      <c r="E3894" s="166" t="s">
        <v>10887</v>
      </c>
      <c r="F3894" s="166" t="s">
        <v>10888</v>
      </c>
      <c r="G3894" s="166"/>
      <c r="H3894" s="166" t="s">
        <v>219</v>
      </c>
      <c r="I3894" s="166" t="s">
        <v>220</v>
      </c>
      <c r="J3894" s="166" t="s">
        <v>317</v>
      </c>
      <c r="K3894" s="166">
        <v>0</v>
      </c>
      <c r="L3894" s="166" t="s">
        <v>317</v>
      </c>
      <c r="M3894" s="166">
        <v>0</v>
      </c>
      <c r="N3894" s="186">
        <v>3</v>
      </c>
      <c r="O3894" s="186">
        <v>1.2</v>
      </c>
      <c r="P3894" s="186">
        <v>3.5999999999999996</v>
      </c>
      <c r="Q3894" s="184">
        <v>1</v>
      </c>
      <c r="R3894" s="183"/>
      <c r="S3894" s="183">
        <v>0</v>
      </c>
      <c r="T3894" s="183"/>
      <c r="U3894" s="183">
        <v>0</v>
      </c>
      <c r="V3894" s="183"/>
      <c r="W3894" s="183"/>
      <c r="X3894" s="183"/>
      <c r="Y3894" s="166" t="s">
        <v>1509</v>
      </c>
      <c r="Z3894" s="166" t="s">
        <v>10889</v>
      </c>
      <c r="AA3894" s="165" t="s">
        <v>24737</v>
      </c>
      <c r="AB3894" s="166" t="s">
        <v>110</v>
      </c>
      <c r="AC3894" s="203" t="s">
        <v>10891</v>
      </c>
      <c r="AD3894" s="228" t="s">
        <v>10892</v>
      </c>
      <c r="AE3894" s="166" t="s">
        <v>110</v>
      </c>
      <c r="AF3894" s="166" t="s">
        <v>10889</v>
      </c>
      <c r="AG3894" s="165" t="s">
        <v>24737</v>
      </c>
      <c r="AH3894" s="203" t="s">
        <v>1509</v>
      </c>
      <c r="AI3894" s="186">
        <v>1.48</v>
      </c>
      <c r="AJ3894" s="184">
        <v>40</v>
      </c>
      <c r="AK3894" s="167">
        <f t="shared" si="550"/>
        <v>0.16219178082191782</v>
      </c>
      <c r="AL3894" s="167">
        <v>0</v>
      </c>
      <c r="AM3894" s="187">
        <f t="shared" si="551"/>
        <v>0.16219178082191782</v>
      </c>
      <c r="AN3894" s="167">
        <f t="shared" si="552"/>
        <v>0.16219178082191782</v>
      </c>
      <c r="AO3894" s="167">
        <v>0</v>
      </c>
      <c r="AP3894" s="167">
        <f t="shared" si="553"/>
        <v>0.16219178082191782</v>
      </c>
      <c r="AQ3894" s="167">
        <f t="shared" si="549"/>
        <v>4.8657534246575347</v>
      </c>
      <c r="AR3894" s="193" t="s">
        <v>231</v>
      </c>
      <c r="AS3894" s="194"/>
      <c r="AT3894" s="166" t="s">
        <v>325</v>
      </c>
      <c r="AU3894" s="166" t="s">
        <v>1509</v>
      </c>
      <c r="AV3894" s="257" t="s">
        <v>10894</v>
      </c>
      <c r="AW3894" s="166" t="s">
        <v>234</v>
      </c>
      <c r="AX3894" s="2254"/>
      <c r="AY3894" s="2254"/>
    </row>
    <row r="3895" spans="1:52" s="55" customFormat="1" ht="15.95" customHeight="1" x14ac:dyDescent="0.25">
      <c r="A3895" s="182">
        <v>1369</v>
      </c>
      <c r="B3895" s="166" t="s">
        <v>56</v>
      </c>
      <c r="C3895" s="170" t="s">
        <v>1509</v>
      </c>
      <c r="D3895" s="194" t="s">
        <v>24687</v>
      </c>
      <c r="E3895" s="166" t="s">
        <v>10896</v>
      </c>
      <c r="F3895" s="166" t="s">
        <v>10897</v>
      </c>
      <c r="G3895" s="166"/>
      <c r="H3895" s="166" t="s">
        <v>10852</v>
      </c>
      <c r="I3895" s="166" t="s">
        <v>220</v>
      </c>
      <c r="J3895" s="166" t="s">
        <v>317</v>
      </c>
      <c r="K3895" s="166">
        <v>0</v>
      </c>
      <c r="L3895" s="166" t="s">
        <v>317</v>
      </c>
      <c r="M3895" s="166">
        <v>0</v>
      </c>
      <c r="N3895" s="186">
        <v>2</v>
      </c>
      <c r="O3895" s="186">
        <v>2</v>
      </c>
      <c r="P3895" s="186">
        <v>4</v>
      </c>
      <c r="Q3895" s="184">
        <v>1</v>
      </c>
      <c r="R3895" s="183"/>
      <c r="S3895" s="183">
        <v>0</v>
      </c>
      <c r="T3895" s="183"/>
      <c r="U3895" s="183">
        <v>0</v>
      </c>
      <c r="V3895" s="183"/>
      <c r="W3895" s="183"/>
      <c r="X3895" s="183"/>
      <c r="Y3895" s="166" t="s">
        <v>1509</v>
      </c>
      <c r="Z3895" s="166" t="s">
        <v>24690</v>
      </c>
      <c r="AA3895" s="165" t="s">
        <v>24688</v>
      </c>
      <c r="AB3895" s="166" t="s">
        <v>10900</v>
      </c>
      <c r="AC3895" s="203" t="s">
        <v>10901</v>
      </c>
      <c r="AD3895" s="166" t="s">
        <v>10902</v>
      </c>
      <c r="AE3895" s="166" t="s">
        <v>5595</v>
      </c>
      <c r="AF3895" s="166" t="s">
        <v>24689</v>
      </c>
      <c r="AG3895" s="165" t="s">
        <v>24688</v>
      </c>
      <c r="AH3895" s="203" t="s">
        <v>8037</v>
      </c>
      <c r="AI3895" s="186">
        <v>1.48</v>
      </c>
      <c r="AJ3895" s="184">
        <v>29</v>
      </c>
      <c r="AK3895" s="167">
        <f t="shared" si="550"/>
        <v>0.11758904109589041</v>
      </c>
      <c r="AL3895" s="167">
        <v>0</v>
      </c>
      <c r="AM3895" s="187">
        <f t="shared" si="551"/>
        <v>0.11758904109589041</v>
      </c>
      <c r="AN3895" s="167">
        <f t="shared" si="552"/>
        <v>0.11758904109589041</v>
      </c>
      <c r="AO3895" s="167">
        <v>0</v>
      </c>
      <c r="AP3895" s="167">
        <f t="shared" si="553"/>
        <v>0.11758904109589041</v>
      </c>
      <c r="AQ3895" s="167">
        <f t="shared" si="549"/>
        <v>3.5276712328767124</v>
      </c>
      <c r="AR3895" s="193" t="s">
        <v>231</v>
      </c>
      <c r="AS3895" s="194"/>
      <c r="AT3895" s="166" t="s">
        <v>325</v>
      </c>
      <c r="AU3895" s="166" t="s">
        <v>1509</v>
      </c>
      <c r="AV3895" s="257" t="s">
        <v>10904</v>
      </c>
      <c r="AW3895" s="166" t="s">
        <v>234</v>
      </c>
      <c r="AX3895" s="2254"/>
      <c r="AY3895" s="2254"/>
    </row>
    <row r="3896" spans="1:52" s="55" customFormat="1" ht="15.95" customHeight="1" x14ac:dyDescent="0.25">
      <c r="A3896" s="182">
        <v>1370</v>
      </c>
      <c r="B3896" s="166" t="s">
        <v>56</v>
      </c>
      <c r="C3896" s="170" t="s">
        <v>1509</v>
      </c>
      <c r="D3896" s="194" t="s">
        <v>16526</v>
      </c>
      <c r="E3896" s="166" t="s">
        <v>16527</v>
      </c>
      <c r="F3896" s="166" t="s">
        <v>16528</v>
      </c>
      <c r="G3896" s="166"/>
      <c r="H3896" s="166" t="s">
        <v>219</v>
      </c>
      <c r="I3896" s="166" t="s">
        <v>220</v>
      </c>
      <c r="J3896" s="166" t="s">
        <v>219</v>
      </c>
      <c r="K3896" s="166" t="s">
        <v>879</v>
      </c>
      <c r="L3896" s="166" t="s">
        <v>818</v>
      </c>
      <c r="M3896" s="166" t="s">
        <v>879</v>
      </c>
      <c r="N3896" s="186">
        <v>7.9</v>
      </c>
      <c r="O3896" s="186">
        <v>5.8</v>
      </c>
      <c r="P3896" s="186">
        <f>N3896*O3896</f>
        <v>45.82</v>
      </c>
      <c r="Q3896" s="184">
        <v>3</v>
      </c>
      <c r="R3896" s="183"/>
      <c r="S3896" s="183">
        <v>0</v>
      </c>
      <c r="T3896" s="183"/>
      <c r="U3896" s="183">
        <v>0</v>
      </c>
      <c r="V3896" s="183"/>
      <c r="W3896" s="183">
        <v>1</v>
      </c>
      <c r="X3896" s="183"/>
      <c r="Y3896" s="166" t="s">
        <v>8025</v>
      </c>
      <c r="Z3896" s="166" t="s">
        <v>10905</v>
      </c>
      <c r="AA3896" s="203">
        <v>5030029535</v>
      </c>
      <c r="AB3896" s="166" t="s">
        <v>2926</v>
      </c>
      <c r="AC3896" s="203" t="s">
        <v>25312</v>
      </c>
      <c r="AD3896" s="934" t="s">
        <v>10906</v>
      </c>
      <c r="AE3896" s="166" t="s">
        <v>2926</v>
      </c>
      <c r="AF3896" s="166" t="s">
        <v>10905</v>
      </c>
      <c r="AG3896" s="165" t="s">
        <v>10907</v>
      </c>
      <c r="AH3896" s="203" t="s">
        <v>8028</v>
      </c>
      <c r="AI3896" s="186">
        <v>1.48</v>
      </c>
      <c r="AJ3896" s="184">
        <v>79</v>
      </c>
      <c r="AK3896" s="167">
        <f t="shared" si="550"/>
        <v>0.32032876712328767</v>
      </c>
      <c r="AL3896" s="167">
        <v>0</v>
      </c>
      <c r="AM3896" s="187">
        <f t="shared" si="551"/>
        <v>0.32032876712328767</v>
      </c>
      <c r="AN3896" s="167">
        <f t="shared" si="552"/>
        <v>0.32032876712328767</v>
      </c>
      <c r="AO3896" s="167">
        <v>0</v>
      </c>
      <c r="AP3896" s="167">
        <f t="shared" si="553"/>
        <v>0.32032876712328767</v>
      </c>
      <c r="AQ3896" s="167">
        <f>AP3896*30</f>
        <v>9.6098630136986305</v>
      </c>
      <c r="AR3896" s="193" t="s">
        <v>231</v>
      </c>
      <c r="AS3896" s="194" t="s">
        <v>114</v>
      </c>
      <c r="AT3896" s="166" t="s">
        <v>325</v>
      </c>
      <c r="AU3896" s="166" t="s">
        <v>1509</v>
      </c>
      <c r="AV3896" s="257" t="s">
        <v>10908</v>
      </c>
      <c r="AW3896" s="166" t="s">
        <v>234</v>
      </c>
      <c r="AX3896" s="447" t="s">
        <v>20561</v>
      </c>
      <c r="AY3896" s="2254"/>
      <c r="AZ3896" s="447" t="s">
        <v>20462</v>
      </c>
    </row>
    <row r="3897" spans="1:52" s="55" customFormat="1" ht="15.95" customHeight="1" x14ac:dyDescent="0.25">
      <c r="A3897" s="182">
        <v>1371</v>
      </c>
      <c r="B3897" s="166" t="s">
        <v>57</v>
      </c>
      <c r="C3897" s="170" t="s">
        <v>1509</v>
      </c>
      <c r="D3897" s="194" t="s">
        <v>24847</v>
      </c>
      <c r="E3897" s="166" t="s">
        <v>10910</v>
      </c>
      <c r="F3897" s="166" t="s">
        <v>10911</v>
      </c>
      <c r="G3897" s="166"/>
      <c r="H3897" s="166" t="s">
        <v>219</v>
      </c>
      <c r="I3897" s="166" t="s">
        <v>220</v>
      </c>
      <c r="J3897" s="166" t="s">
        <v>221</v>
      </c>
      <c r="K3897" s="166" t="s">
        <v>879</v>
      </c>
      <c r="L3897" s="198" t="s">
        <v>221</v>
      </c>
      <c r="M3897" s="198" t="s">
        <v>879</v>
      </c>
      <c r="N3897" s="186">
        <v>2</v>
      </c>
      <c r="O3897" s="186">
        <v>1.5</v>
      </c>
      <c r="P3897" s="186">
        <v>3</v>
      </c>
      <c r="Q3897" s="184">
        <v>2</v>
      </c>
      <c r="R3897" s="183"/>
      <c r="S3897" s="183">
        <v>0</v>
      </c>
      <c r="T3897" s="183"/>
      <c r="U3897" s="183">
        <v>0</v>
      </c>
      <c r="V3897" s="183"/>
      <c r="W3897" s="183"/>
      <c r="X3897" s="183"/>
      <c r="Y3897" s="166" t="s">
        <v>330</v>
      </c>
      <c r="Z3897" s="166" t="s">
        <v>24846</v>
      </c>
      <c r="AA3897" s="203" t="s">
        <v>10913</v>
      </c>
      <c r="AB3897" s="166" t="s">
        <v>24845</v>
      </c>
      <c r="AC3897" s="166" t="s">
        <v>10915</v>
      </c>
      <c r="AD3897" s="166" t="s">
        <v>10916</v>
      </c>
      <c r="AE3897" s="166" t="s">
        <v>10914</v>
      </c>
      <c r="AF3897" s="166" t="s">
        <v>10917</v>
      </c>
      <c r="AG3897" s="203" t="s">
        <v>10913</v>
      </c>
      <c r="AH3897" s="203" t="s">
        <v>10919</v>
      </c>
      <c r="AI3897" s="186">
        <v>1.48</v>
      </c>
      <c r="AJ3897" s="184">
        <v>1600</v>
      </c>
      <c r="AK3897" s="167">
        <f t="shared" si="550"/>
        <v>6.4876712328767123</v>
      </c>
      <c r="AL3897" s="167">
        <v>0</v>
      </c>
      <c r="AM3897" s="187">
        <f t="shared" si="551"/>
        <v>6.4876712328767123</v>
      </c>
      <c r="AN3897" s="167">
        <f t="shared" si="552"/>
        <v>6.4876712328767123</v>
      </c>
      <c r="AO3897" s="167">
        <v>0</v>
      </c>
      <c r="AP3897" s="167">
        <f t="shared" si="553"/>
        <v>6.4876712328767123</v>
      </c>
      <c r="AQ3897" s="167">
        <f t="shared" ref="AQ3897:AQ3962" si="554">AP3897*30</f>
        <v>194.63013698630138</v>
      </c>
      <c r="AR3897" s="193" t="s">
        <v>231</v>
      </c>
      <c r="AS3897" s="194" t="s">
        <v>431</v>
      </c>
      <c r="AT3897" s="166" t="s">
        <v>325</v>
      </c>
      <c r="AU3897" s="166" t="s">
        <v>1509</v>
      </c>
      <c r="AV3897" s="679" t="s">
        <v>10920</v>
      </c>
      <c r="AW3897" s="166" t="s">
        <v>234</v>
      </c>
      <c r="AX3897" s="2254"/>
      <c r="AY3897" s="2254"/>
    </row>
    <row r="3898" spans="1:52" s="55" customFormat="1" ht="15.95" customHeight="1" x14ac:dyDescent="0.25">
      <c r="A3898" s="182">
        <v>1372</v>
      </c>
      <c r="B3898" s="166" t="s">
        <v>57</v>
      </c>
      <c r="C3898" s="170" t="s">
        <v>1509</v>
      </c>
      <c r="D3898" s="194" t="s">
        <v>24855</v>
      </c>
      <c r="E3898" s="166" t="s">
        <v>10921</v>
      </c>
      <c r="F3898" s="166" t="s">
        <v>10922</v>
      </c>
      <c r="G3898" s="166"/>
      <c r="H3898" s="166" t="s">
        <v>219</v>
      </c>
      <c r="I3898" s="166" t="s">
        <v>220</v>
      </c>
      <c r="J3898" s="166" t="s">
        <v>221</v>
      </c>
      <c r="K3898" s="166" t="s">
        <v>879</v>
      </c>
      <c r="L3898" s="198" t="s">
        <v>221</v>
      </c>
      <c r="M3898" s="198" t="s">
        <v>879</v>
      </c>
      <c r="N3898" s="186">
        <v>2</v>
      </c>
      <c r="O3898" s="186">
        <v>1.5</v>
      </c>
      <c r="P3898" s="186">
        <v>3</v>
      </c>
      <c r="Q3898" s="184">
        <v>3</v>
      </c>
      <c r="R3898" s="183"/>
      <c r="S3898" s="183">
        <v>0</v>
      </c>
      <c r="T3898" s="183"/>
      <c r="U3898" s="183">
        <v>0</v>
      </c>
      <c r="V3898" s="183"/>
      <c r="W3898" s="183"/>
      <c r="X3898" s="183"/>
      <c r="Y3898" s="166" t="s">
        <v>330</v>
      </c>
      <c r="Z3898" s="166" t="s">
        <v>24854</v>
      </c>
      <c r="AA3898" s="203" t="s">
        <v>10924</v>
      </c>
      <c r="AB3898" s="166" t="s">
        <v>24853</v>
      </c>
      <c r="AC3898" s="166" t="s">
        <v>10915</v>
      </c>
      <c r="AD3898" s="166" t="s">
        <v>10916</v>
      </c>
      <c r="AE3898" s="166" t="s">
        <v>10926</v>
      </c>
      <c r="AF3898" s="166" t="s">
        <v>10927</v>
      </c>
      <c r="AG3898" s="165" t="s">
        <v>10924</v>
      </c>
      <c r="AH3898" s="203" t="s">
        <v>10919</v>
      </c>
      <c r="AI3898" s="186">
        <v>1.48</v>
      </c>
      <c r="AJ3898" s="184">
        <v>226</v>
      </c>
      <c r="AK3898" s="167">
        <f t="shared" si="550"/>
        <v>0.91638356164383572</v>
      </c>
      <c r="AL3898" s="167">
        <v>0</v>
      </c>
      <c r="AM3898" s="187">
        <f t="shared" si="551"/>
        <v>0.91638356164383572</v>
      </c>
      <c r="AN3898" s="167">
        <f t="shared" si="552"/>
        <v>0.91638356164383572</v>
      </c>
      <c r="AO3898" s="167">
        <v>0</v>
      </c>
      <c r="AP3898" s="167">
        <f t="shared" si="553"/>
        <v>0.91638356164383572</v>
      </c>
      <c r="AQ3898" s="167">
        <f t="shared" si="554"/>
        <v>27.491506849315073</v>
      </c>
      <c r="AR3898" s="193" t="s">
        <v>231</v>
      </c>
      <c r="AS3898" s="194" t="s">
        <v>431</v>
      </c>
      <c r="AT3898" s="166" t="s">
        <v>325</v>
      </c>
      <c r="AU3898" s="166" t="s">
        <v>1509</v>
      </c>
      <c r="AV3898" s="679" t="s">
        <v>10929</v>
      </c>
      <c r="AW3898" s="166" t="s">
        <v>234</v>
      </c>
      <c r="AX3898" s="2254"/>
      <c r="AY3898" s="2254"/>
    </row>
    <row r="3899" spans="1:52" s="55" customFormat="1" ht="15.95" customHeight="1" x14ac:dyDescent="0.25">
      <c r="A3899" s="182">
        <v>1373</v>
      </c>
      <c r="B3899" s="166" t="s">
        <v>57</v>
      </c>
      <c r="C3899" s="170" t="s">
        <v>1509</v>
      </c>
      <c r="D3899" s="194" t="s">
        <v>25343</v>
      </c>
      <c r="E3899" s="166" t="s">
        <v>10931</v>
      </c>
      <c r="F3899" s="166" t="s">
        <v>10932</v>
      </c>
      <c r="G3899" s="166"/>
      <c r="H3899" s="166" t="s">
        <v>219</v>
      </c>
      <c r="I3899" s="166" t="s">
        <v>220</v>
      </c>
      <c r="J3899" s="166" t="s">
        <v>317</v>
      </c>
      <c r="K3899" s="166">
        <v>0</v>
      </c>
      <c r="L3899" s="166" t="s">
        <v>317</v>
      </c>
      <c r="M3899" s="166">
        <v>0</v>
      </c>
      <c r="N3899" s="186">
        <v>2</v>
      </c>
      <c r="O3899" s="186">
        <v>3</v>
      </c>
      <c r="P3899" s="186">
        <v>6</v>
      </c>
      <c r="Q3899" s="184">
        <v>1</v>
      </c>
      <c r="R3899" s="183"/>
      <c r="S3899" s="183">
        <v>0</v>
      </c>
      <c r="T3899" s="183"/>
      <c r="U3899" s="183">
        <v>0</v>
      </c>
      <c r="V3899" s="183"/>
      <c r="W3899" s="183"/>
      <c r="X3899" s="183"/>
      <c r="Y3899" s="166" t="s">
        <v>318</v>
      </c>
      <c r="Z3899" s="166" t="s">
        <v>25344</v>
      </c>
      <c r="AA3899" s="203" t="s">
        <v>25345</v>
      </c>
      <c r="AB3899" s="166" t="s">
        <v>10935</v>
      </c>
      <c r="AC3899" s="166" t="s">
        <v>25346</v>
      </c>
      <c r="AD3899" s="166" t="s">
        <v>25347</v>
      </c>
      <c r="AE3899" s="166" t="s">
        <v>10937</v>
      </c>
      <c r="AF3899" s="166" t="s">
        <v>25344</v>
      </c>
      <c r="AG3899" s="203" t="s">
        <v>25345</v>
      </c>
      <c r="AH3899" s="203" t="s">
        <v>10919</v>
      </c>
      <c r="AI3899" s="186">
        <v>1.48</v>
      </c>
      <c r="AJ3899" s="184">
        <v>25</v>
      </c>
      <c r="AK3899" s="167">
        <f t="shared" si="550"/>
        <v>0.10136986301369863</v>
      </c>
      <c r="AL3899" s="167">
        <v>0</v>
      </c>
      <c r="AM3899" s="187">
        <f t="shared" si="551"/>
        <v>0.10136986301369863</v>
      </c>
      <c r="AN3899" s="167">
        <f t="shared" si="552"/>
        <v>0.10136986301369863</v>
      </c>
      <c r="AO3899" s="167">
        <v>0</v>
      </c>
      <c r="AP3899" s="167">
        <f t="shared" si="553"/>
        <v>0.10136986301369863</v>
      </c>
      <c r="AQ3899" s="167">
        <f t="shared" si="554"/>
        <v>3.0410958904109591</v>
      </c>
      <c r="AR3899" s="193" t="s">
        <v>231</v>
      </c>
      <c r="AS3899" s="194"/>
      <c r="AT3899" s="166" t="s">
        <v>325</v>
      </c>
      <c r="AU3899" s="166" t="s">
        <v>1509</v>
      </c>
      <c r="AV3899" s="679" t="s">
        <v>10940</v>
      </c>
      <c r="AW3899" s="166" t="s">
        <v>234</v>
      </c>
      <c r="AX3899" s="2254"/>
      <c r="AY3899" s="2254"/>
    </row>
    <row r="3900" spans="1:52" s="55" customFormat="1" ht="15.95" customHeight="1" x14ac:dyDescent="0.25">
      <c r="A3900" s="182">
        <v>1374</v>
      </c>
      <c r="B3900" s="166" t="s">
        <v>57</v>
      </c>
      <c r="C3900" s="170" t="s">
        <v>1509</v>
      </c>
      <c r="D3900" s="194" t="s">
        <v>24864</v>
      </c>
      <c r="E3900" s="166" t="s">
        <v>10942</v>
      </c>
      <c r="F3900" s="166" t="s">
        <v>10943</v>
      </c>
      <c r="G3900" s="166"/>
      <c r="H3900" s="166" t="s">
        <v>219</v>
      </c>
      <c r="I3900" s="166" t="s">
        <v>220</v>
      </c>
      <c r="J3900" s="166" t="s">
        <v>221</v>
      </c>
      <c r="K3900" s="166" t="s">
        <v>879</v>
      </c>
      <c r="L3900" s="198" t="s">
        <v>221</v>
      </c>
      <c r="M3900" s="198" t="s">
        <v>879</v>
      </c>
      <c r="N3900" s="186">
        <v>7</v>
      </c>
      <c r="O3900" s="186">
        <v>2</v>
      </c>
      <c r="P3900" s="186">
        <v>14</v>
      </c>
      <c r="Q3900" s="184">
        <v>6</v>
      </c>
      <c r="R3900" s="183"/>
      <c r="S3900" s="183">
        <v>0</v>
      </c>
      <c r="T3900" s="183"/>
      <c r="U3900" s="183">
        <v>0</v>
      </c>
      <c r="V3900" s="183"/>
      <c r="W3900" s="183"/>
      <c r="X3900" s="183"/>
      <c r="Y3900" s="166" t="s">
        <v>330</v>
      </c>
      <c r="Z3900" s="166" t="s">
        <v>24846</v>
      </c>
      <c r="AA3900" s="203" t="s">
        <v>10913</v>
      </c>
      <c r="AB3900" s="166" t="s">
        <v>24865</v>
      </c>
      <c r="AC3900" s="166" t="s">
        <v>10915</v>
      </c>
      <c r="AD3900" s="166" t="s">
        <v>10916</v>
      </c>
      <c r="AE3900" s="166" t="s">
        <v>10937</v>
      </c>
      <c r="AF3900" s="166" t="s">
        <v>10945</v>
      </c>
      <c r="AG3900" s="165" t="s">
        <v>10913</v>
      </c>
      <c r="AH3900" s="203" t="s">
        <v>10919</v>
      </c>
      <c r="AI3900" s="186">
        <v>1.48</v>
      </c>
      <c r="AJ3900" s="184">
        <v>407</v>
      </c>
      <c r="AK3900" s="167">
        <f t="shared" si="550"/>
        <v>1.6503013698630138</v>
      </c>
      <c r="AL3900" s="167">
        <v>0</v>
      </c>
      <c r="AM3900" s="187">
        <f t="shared" si="551"/>
        <v>1.6503013698630138</v>
      </c>
      <c r="AN3900" s="167">
        <f t="shared" si="552"/>
        <v>1.6503013698630138</v>
      </c>
      <c r="AO3900" s="167">
        <v>0</v>
      </c>
      <c r="AP3900" s="167">
        <f t="shared" si="553"/>
        <v>1.6503013698630138</v>
      </c>
      <c r="AQ3900" s="167">
        <f t="shared" si="554"/>
        <v>49.50904109589041</v>
      </c>
      <c r="AR3900" s="193" t="s">
        <v>231</v>
      </c>
      <c r="AS3900" s="194" t="s">
        <v>431</v>
      </c>
      <c r="AT3900" s="166" t="s">
        <v>325</v>
      </c>
      <c r="AU3900" s="166" t="s">
        <v>1509</v>
      </c>
      <c r="AV3900" s="679" t="s">
        <v>10946</v>
      </c>
      <c r="AW3900" s="166" t="s">
        <v>234</v>
      </c>
      <c r="AX3900" s="2254"/>
      <c r="AY3900" s="2254"/>
    </row>
    <row r="3901" spans="1:52" s="55" customFormat="1" ht="15.95" customHeight="1" x14ac:dyDescent="0.25">
      <c r="A3901" s="182">
        <v>1375</v>
      </c>
      <c r="B3901" s="166" t="s">
        <v>57</v>
      </c>
      <c r="C3901" s="170" t="s">
        <v>1509</v>
      </c>
      <c r="D3901" s="194" t="s">
        <v>24867</v>
      </c>
      <c r="E3901" s="166" t="s">
        <v>10948</v>
      </c>
      <c r="F3901" s="166" t="s">
        <v>10949</v>
      </c>
      <c r="G3901" s="166"/>
      <c r="H3901" s="166" t="s">
        <v>219</v>
      </c>
      <c r="I3901" s="166" t="s">
        <v>220</v>
      </c>
      <c r="J3901" s="166" t="s">
        <v>221</v>
      </c>
      <c r="K3901" s="166" t="s">
        <v>879</v>
      </c>
      <c r="L3901" s="198" t="s">
        <v>221</v>
      </c>
      <c r="M3901" s="198" t="s">
        <v>879</v>
      </c>
      <c r="N3901" s="186">
        <v>4</v>
      </c>
      <c r="O3901" s="186">
        <v>2</v>
      </c>
      <c r="P3901" s="186">
        <v>8</v>
      </c>
      <c r="Q3901" s="184">
        <v>6</v>
      </c>
      <c r="R3901" s="183"/>
      <c r="S3901" s="183">
        <v>0</v>
      </c>
      <c r="T3901" s="183"/>
      <c r="U3901" s="183">
        <v>0</v>
      </c>
      <c r="V3901" s="183"/>
      <c r="W3901" s="183"/>
      <c r="X3901" s="183"/>
      <c r="Y3901" s="166" t="s">
        <v>330</v>
      </c>
      <c r="Z3901" s="166" t="s">
        <v>24846</v>
      </c>
      <c r="AA3901" s="203" t="s">
        <v>10913</v>
      </c>
      <c r="AB3901" s="166" t="s">
        <v>24866</v>
      </c>
      <c r="AC3901" s="166" t="s">
        <v>10915</v>
      </c>
      <c r="AD3901" s="673" t="s">
        <v>10916</v>
      </c>
      <c r="AE3901" s="166" t="s">
        <v>10937</v>
      </c>
      <c r="AF3901" s="166" t="s">
        <v>10952</v>
      </c>
      <c r="AG3901" s="165" t="s">
        <v>10913</v>
      </c>
      <c r="AH3901" s="203" t="s">
        <v>10919</v>
      </c>
      <c r="AI3901" s="186">
        <v>1.48</v>
      </c>
      <c r="AJ3901" s="184">
        <v>252</v>
      </c>
      <c r="AK3901" s="167">
        <f t="shared" si="550"/>
        <v>1.0218082191780822</v>
      </c>
      <c r="AL3901" s="167">
        <v>0</v>
      </c>
      <c r="AM3901" s="187">
        <f t="shared" si="551"/>
        <v>1.0218082191780822</v>
      </c>
      <c r="AN3901" s="167">
        <f t="shared" si="552"/>
        <v>1.0218082191780822</v>
      </c>
      <c r="AO3901" s="167">
        <v>0</v>
      </c>
      <c r="AP3901" s="167">
        <f t="shared" si="553"/>
        <v>1.0218082191780822</v>
      </c>
      <c r="AQ3901" s="167">
        <f t="shared" si="554"/>
        <v>30.654246575342466</v>
      </c>
      <c r="AR3901" s="193" t="s">
        <v>231</v>
      </c>
      <c r="AS3901" s="194" t="s">
        <v>431</v>
      </c>
      <c r="AT3901" s="166" t="s">
        <v>325</v>
      </c>
      <c r="AU3901" s="166" t="s">
        <v>1509</v>
      </c>
      <c r="AV3901" s="679" t="s">
        <v>10953</v>
      </c>
      <c r="AW3901" s="166" t="s">
        <v>234</v>
      </c>
      <c r="AX3901" s="2254"/>
      <c r="AY3901" s="2254"/>
    </row>
    <row r="3902" spans="1:52" s="55" customFormat="1" ht="15.95" customHeight="1" x14ac:dyDescent="0.25">
      <c r="A3902" s="182">
        <v>1376</v>
      </c>
      <c r="B3902" s="166" t="s">
        <v>57</v>
      </c>
      <c r="C3902" s="170" t="s">
        <v>1509</v>
      </c>
      <c r="D3902" s="194" t="s">
        <v>24882</v>
      </c>
      <c r="E3902" s="166" t="s">
        <v>10955</v>
      </c>
      <c r="F3902" s="166" t="s">
        <v>10956</v>
      </c>
      <c r="G3902" s="166"/>
      <c r="H3902" s="166" t="s">
        <v>219</v>
      </c>
      <c r="I3902" s="166" t="s">
        <v>220</v>
      </c>
      <c r="J3902" s="166" t="s">
        <v>221</v>
      </c>
      <c r="K3902" s="166" t="s">
        <v>879</v>
      </c>
      <c r="L3902" s="198" t="s">
        <v>221</v>
      </c>
      <c r="M3902" s="198" t="s">
        <v>879</v>
      </c>
      <c r="N3902" s="186">
        <v>4</v>
      </c>
      <c r="O3902" s="186">
        <v>2</v>
      </c>
      <c r="P3902" s="186">
        <v>8</v>
      </c>
      <c r="Q3902" s="184">
        <v>2</v>
      </c>
      <c r="R3902" s="183"/>
      <c r="S3902" s="183">
        <v>0</v>
      </c>
      <c r="T3902" s="183"/>
      <c r="U3902" s="183">
        <v>0</v>
      </c>
      <c r="V3902" s="183"/>
      <c r="W3902" s="183"/>
      <c r="X3902" s="183"/>
      <c r="Y3902" s="166" t="s">
        <v>7598</v>
      </c>
      <c r="Z3902" s="166" t="s">
        <v>24881</v>
      </c>
      <c r="AA3902" s="203" t="s">
        <v>24883</v>
      </c>
      <c r="AB3902" s="166" t="s">
        <v>24880</v>
      </c>
      <c r="AC3902" s="166" t="s">
        <v>10959</v>
      </c>
      <c r="AD3902" s="166" t="s">
        <v>10960</v>
      </c>
      <c r="AE3902" s="166" t="s">
        <v>10961</v>
      </c>
      <c r="AF3902" s="166" t="s">
        <v>24884</v>
      </c>
      <c r="AG3902" s="165" t="s">
        <v>24883</v>
      </c>
      <c r="AH3902" s="203" t="s">
        <v>10919</v>
      </c>
      <c r="AI3902" s="186">
        <v>1.48</v>
      </c>
      <c r="AJ3902" s="184">
        <v>210</v>
      </c>
      <c r="AK3902" s="167">
        <f t="shared" si="550"/>
        <v>0.85150684931506848</v>
      </c>
      <c r="AL3902" s="167">
        <v>0</v>
      </c>
      <c r="AM3902" s="187">
        <f t="shared" si="551"/>
        <v>0.85150684931506848</v>
      </c>
      <c r="AN3902" s="167">
        <f t="shared" si="552"/>
        <v>0.85150684931506848</v>
      </c>
      <c r="AO3902" s="167">
        <v>0</v>
      </c>
      <c r="AP3902" s="167">
        <f t="shared" si="553"/>
        <v>0.85150684931506848</v>
      </c>
      <c r="AQ3902" s="167">
        <f t="shared" si="554"/>
        <v>25.545205479452054</v>
      </c>
      <c r="AR3902" s="193" t="s">
        <v>231</v>
      </c>
      <c r="AS3902" s="194" t="s">
        <v>431</v>
      </c>
      <c r="AT3902" s="166" t="s">
        <v>325</v>
      </c>
      <c r="AU3902" s="166" t="s">
        <v>1509</v>
      </c>
      <c r="AV3902" s="679" t="s">
        <v>10964</v>
      </c>
      <c r="AW3902" s="166" t="s">
        <v>234</v>
      </c>
      <c r="AX3902" s="2254"/>
      <c r="AY3902" s="2254"/>
    </row>
    <row r="3903" spans="1:52" s="1395" customFormat="1" ht="15.95" customHeight="1" x14ac:dyDescent="0.25">
      <c r="A3903" s="353">
        <v>1377</v>
      </c>
      <c r="B3903" s="354" t="s">
        <v>57</v>
      </c>
      <c r="C3903" s="366" t="s">
        <v>1509</v>
      </c>
      <c r="D3903" s="363" t="s">
        <v>24891</v>
      </c>
      <c r="E3903" s="354" t="s">
        <v>15926</v>
      </c>
      <c r="F3903" s="354" t="s">
        <v>21950</v>
      </c>
      <c r="G3903" s="354" t="s">
        <v>221</v>
      </c>
      <c r="H3903" s="354" t="s">
        <v>219</v>
      </c>
      <c r="I3903" s="354" t="s">
        <v>316</v>
      </c>
      <c r="J3903" s="354" t="s">
        <v>221</v>
      </c>
      <c r="K3903" s="354" t="s">
        <v>879</v>
      </c>
      <c r="L3903" s="272" t="s">
        <v>221</v>
      </c>
      <c r="M3903" s="272" t="s">
        <v>879</v>
      </c>
      <c r="N3903" s="360">
        <v>7</v>
      </c>
      <c r="O3903" s="360">
        <v>3</v>
      </c>
      <c r="P3903" s="360">
        <f>O3903*N3903</f>
        <v>21</v>
      </c>
      <c r="Q3903" s="503">
        <v>6</v>
      </c>
      <c r="R3903" s="357"/>
      <c r="S3903" s="357">
        <v>0</v>
      </c>
      <c r="T3903" s="357"/>
      <c r="U3903" s="357">
        <v>0</v>
      </c>
      <c r="V3903" s="357"/>
      <c r="W3903" s="357"/>
      <c r="X3903" s="357"/>
      <c r="Y3903" s="354" t="s">
        <v>330</v>
      </c>
      <c r="Z3903" s="354" t="s">
        <v>24840</v>
      </c>
      <c r="AA3903" s="443" t="s">
        <v>24890</v>
      </c>
      <c r="AB3903" s="354" t="s">
        <v>24889</v>
      </c>
      <c r="AC3903" s="354" t="s">
        <v>21951</v>
      </c>
      <c r="AD3903" s="271" t="s">
        <v>10916</v>
      </c>
      <c r="AE3903" s="354" t="s">
        <v>10970</v>
      </c>
      <c r="AF3903" s="354" t="s">
        <v>21952</v>
      </c>
      <c r="AG3903" s="443" t="s">
        <v>24890</v>
      </c>
      <c r="AH3903" s="443" t="s">
        <v>10919</v>
      </c>
      <c r="AI3903" s="360">
        <v>1.48</v>
      </c>
      <c r="AJ3903" s="503">
        <v>180</v>
      </c>
      <c r="AK3903" s="359">
        <f t="shared" si="550"/>
        <v>0.72986301369863005</v>
      </c>
      <c r="AL3903" s="359">
        <v>0</v>
      </c>
      <c r="AM3903" s="361">
        <f t="shared" si="551"/>
        <v>0.72986301369863005</v>
      </c>
      <c r="AN3903" s="359">
        <f t="shared" si="552"/>
        <v>0.72986301369863005</v>
      </c>
      <c r="AO3903" s="359">
        <v>0</v>
      </c>
      <c r="AP3903" s="359">
        <f t="shared" si="553"/>
        <v>0.72986301369863005</v>
      </c>
      <c r="AQ3903" s="359">
        <f t="shared" si="554"/>
        <v>21.895890410958902</v>
      </c>
      <c r="AR3903" s="362" t="s">
        <v>231</v>
      </c>
      <c r="AS3903" s="363" t="s">
        <v>431</v>
      </c>
      <c r="AT3903" s="354" t="s">
        <v>325</v>
      </c>
      <c r="AU3903" s="354" t="s">
        <v>1509</v>
      </c>
      <c r="AV3903" s="923" t="s">
        <v>10972</v>
      </c>
      <c r="AW3903" s="354" t="s">
        <v>234</v>
      </c>
      <c r="AX3903" s="447" t="s">
        <v>21953</v>
      </c>
      <c r="AY3903" s="2252"/>
      <c r="AZ3903" s="447" t="s">
        <v>21954</v>
      </c>
    </row>
    <row r="3904" spans="1:52" s="55" customFormat="1" ht="15.95" customHeight="1" x14ac:dyDescent="0.25">
      <c r="A3904" s="182">
        <v>1378</v>
      </c>
      <c r="B3904" s="166" t="s">
        <v>57</v>
      </c>
      <c r="C3904" s="170" t="s">
        <v>1509</v>
      </c>
      <c r="D3904" s="194" t="s">
        <v>24927</v>
      </c>
      <c r="E3904" s="166" t="s">
        <v>10974</v>
      </c>
      <c r="F3904" s="166" t="s">
        <v>10975</v>
      </c>
      <c r="G3904" s="166"/>
      <c r="H3904" s="166" t="s">
        <v>219</v>
      </c>
      <c r="I3904" s="166" t="s">
        <v>220</v>
      </c>
      <c r="J3904" s="166" t="s">
        <v>221</v>
      </c>
      <c r="K3904" s="166" t="s">
        <v>879</v>
      </c>
      <c r="L3904" s="198" t="s">
        <v>221</v>
      </c>
      <c r="M3904" s="198" t="s">
        <v>879</v>
      </c>
      <c r="N3904" s="186">
        <v>2</v>
      </c>
      <c r="O3904" s="186">
        <v>1.5</v>
      </c>
      <c r="P3904" s="186">
        <v>3</v>
      </c>
      <c r="Q3904" s="184">
        <v>2</v>
      </c>
      <c r="R3904" s="183"/>
      <c r="S3904" s="183">
        <v>0</v>
      </c>
      <c r="T3904" s="183"/>
      <c r="U3904" s="183">
        <v>0</v>
      </c>
      <c r="V3904" s="183"/>
      <c r="W3904" s="183"/>
      <c r="X3904" s="183"/>
      <c r="Y3904" s="166" t="s">
        <v>330</v>
      </c>
      <c r="Z3904" s="166" t="s">
        <v>24846</v>
      </c>
      <c r="AA3904" s="203" t="s">
        <v>10913</v>
      </c>
      <c r="AB3904" s="166" t="s">
        <v>24923</v>
      </c>
      <c r="AC3904" s="166" t="s">
        <v>10915</v>
      </c>
      <c r="AD3904" s="166" t="s">
        <v>10916</v>
      </c>
      <c r="AE3904" s="166" t="s">
        <v>10977</v>
      </c>
      <c r="AF3904" s="166" t="s">
        <v>10978</v>
      </c>
      <c r="AG3904" s="165" t="s">
        <v>10913</v>
      </c>
      <c r="AH3904" s="203" t="s">
        <v>10919</v>
      </c>
      <c r="AI3904" s="186">
        <v>1.48</v>
      </c>
      <c r="AJ3904" s="184">
        <v>224</v>
      </c>
      <c r="AK3904" s="167">
        <f t="shared" si="550"/>
        <v>0.90827397260273968</v>
      </c>
      <c r="AL3904" s="167">
        <v>0</v>
      </c>
      <c r="AM3904" s="187">
        <f t="shared" si="551"/>
        <v>0.90827397260273968</v>
      </c>
      <c r="AN3904" s="167">
        <f t="shared" si="552"/>
        <v>0.90827397260273968</v>
      </c>
      <c r="AO3904" s="167">
        <v>0</v>
      </c>
      <c r="AP3904" s="167">
        <f t="shared" si="553"/>
        <v>0.90827397260273968</v>
      </c>
      <c r="AQ3904" s="167">
        <f t="shared" si="554"/>
        <v>27.248219178082191</v>
      </c>
      <c r="AR3904" s="193" t="s">
        <v>231</v>
      </c>
      <c r="AS3904" s="194" t="s">
        <v>431</v>
      </c>
      <c r="AT3904" s="166" t="s">
        <v>325</v>
      </c>
      <c r="AU3904" s="166" t="s">
        <v>1509</v>
      </c>
      <c r="AV3904" s="679" t="s">
        <v>10979</v>
      </c>
      <c r="AW3904" s="166" t="s">
        <v>234</v>
      </c>
      <c r="AX3904" s="2254"/>
      <c r="AY3904" s="2254"/>
    </row>
    <row r="3905" spans="1:62" s="55" customFormat="1" ht="15.95" customHeight="1" x14ac:dyDescent="0.25">
      <c r="A3905" s="182">
        <v>1379</v>
      </c>
      <c r="B3905" s="166" t="s">
        <v>57</v>
      </c>
      <c r="C3905" s="170" t="s">
        <v>1509</v>
      </c>
      <c r="D3905" s="194" t="s">
        <v>24924</v>
      </c>
      <c r="E3905" s="166" t="s">
        <v>10981</v>
      </c>
      <c r="F3905" s="166" t="s">
        <v>10982</v>
      </c>
      <c r="G3905" s="166"/>
      <c r="H3905" s="166" t="s">
        <v>219</v>
      </c>
      <c r="I3905" s="166" t="s">
        <v>220</v>
      </c>
      <c r="J3905" s="166" t="s">
        <v>221</v>
      </c>
      <c r="K3905" s="166" t="s">
        <v>879</v>
      </c>
      <c r="L3905" s="198" t="s">
        <v>221</v>
      </c>
      <c r="M3905" s="198" t="s">
        <v>879</v>
      </c>
      <c r="N3905" s="186">
        <v>5</v>
      </c>
      <c r="O3905" s="186">
        <v>2</v>
      </c>
      <c r="P3905" s="186">
        <v>10</v>
      </c>
      <c r="Q3905" s="184">
        <v>3</v>
      </c>
      <c r="R3905" s="183"/>
      <c r="S3905" s="183">
        <v>0</v>
      </c>
      <c r="T3905" s="183"/>
      <c r="U3905" s="183">
        <v>0</v>
      </c>
      <c r="V3905" s="183"/>
      <c r="W3905" s="183"/>
      <c r="X3905" s="183"/>
      <c r="Y3905" s="166" t="s">
        <v>330</v>
      </c>
      <c r="Z3905" s="166" t="s">
        <v>24846</v>
      </c>
      <c r="AA3905" s="203" t="s">
        <v>10913</v>
      </c>
      <c r="AB3905" s="166" t="s">
        <v>24923</v>
      </c>
      <c r="AC3905" s="166" t="s">
        <v>10915</v>
      </c>
      <c r="AD3905" s="166" t="s">
        <v>10916</v>
      </c>
      <c r="AE3905" s="166" t="s">
        <v>10977</v>
      </c>
      <c r="AF3905" s="166" t="s">
        <v>24925</v>
      </c>
      <c r="AG3905" s="165" t="s">
        <v>10913</v>
      </c>
      <c r="AH3905" s="203" t="s">
        <v>10919</v>
      </c>
      <c r="AI3905" s="186">
        <v>1.48</v>
      </c>
      <c r="AJ3905" s="184">
        <v>491</v>
      </c>
      <c r="AK3905" s="167">
        <f t="shared" si="550"/>
        <v>1.990904109589041</v>
      </c>
      <c r="AL3905" s="167">
        <v>0</v>
      </c>
      <c r="AM3905" s="187">
        <f t="shared" si="551"/>
        <v>1.990904109589041</v>
      </c>
      <c r="AN3905" s="167">
        <f t="shared" si="552"/>
        <v>1.990904109589041</v>
      </c>
      <c r="AO3905" s="167">
        <v>0</v>
      </c>
      <c r="AP3905" s="167">
        <f t="shared" si="553"/>
        <v>1.990904109589041</v>
      </c>
      <c r="AQ3905" s="167">
        <f t="shared" si="554"/>
        <v>59.727123287671226</v>
      </c>
      <c r="AR3905" s="193" t="s">
        <v>231</v>
      </c>
      <c r="AS3905" s="194" t="s">
        <v>431</v>
      </c>
      <c r="AT3905" s="166" t="s">
        <v>325</v>
      </c>
      <c r="AU3905" s="166" t="s">
        <v>1509</v>
      </c>
      <c r="AV3905" s="679" t="s">
        <v>10985</v>
      </c>
      <c r="AW3905" s="166" t="s">
        <v>234</v>
      </c>
      <c r="AX3905" s="2254"/>
      <c r="AY3905" s="2254"/>
    </row>
    <row r="3906" spans="1:62" s="55" customFormat="1" ht="15.95" customHeight="1" x14ac:dyDescent="0.25">
      <c r="A3906" s="182">
        <v>1380</v>
      </c>
      <c r="B3906" s="166" t="s">
        <v>57</v>
      </c>
      <c r="C3906" s="170" t="s">
        <v>1509</v>
      </c>
      <c r="D3906" s="194" t="s">
        <v>24928</v>
      </c>
      <c r="E3906" s="166" t="s">
        <v>10987</v>
      </c>
      <c r="F3906" s="166" t="s">
        <v>10988</v>
      </c>
      <c r="G3906" s="166"/>
      <c r="H3906" s="166" t="s">
        <v>219</v>
      </c>
      <c r="I3906" s="166" t="s">
        <v>220</v>
      </c>
      <c r="J3906" s="166" t="s">
        <v>221</v>
      </c>
      <c r="K3906" s="166" t="s">
        <v>879</v>
      </c>
      <c r="L3906" s="198" t="s">
        <v>221</v>
      </c>
      <c r="M3906" s="198" t="s">
        <v>879</v>
      </c>
      <c r="N3906" s="186">
        <v>5</v>
      </c>
      <c r="O3906" s="186">
        <v>2</v>
      </c>
      <c r="P3906" s="186">
        <v>10</v>
      </c>
      <c r="Q3906" s="184">
        <v>4</v>
      </c>
      <c r="R3906" s="183"/>
      <c r="S3906" s="183">
        <v>0</v>
      </c>
      <c r="T3906" s="183"/>
      <c r="U3906" s="183">
        <v>0</v>
      </c>
      <c r="V3906" s="183"/>
      <c r="W3906" s="183"/>
      <c r="X3906" s="183"/>
      <c r="Y3906" s="166" t="s">
        <v>330</v>
      </c>
      <c r="Z3906" s="166" t="s">
        <v>24846</v>
      </c>
      <c r="AA3906" s="203" t="s">
        <v>10913</v>
      </c>
      <c r="AB3906" s="166" t="s">
        <v>24899</v>
      </c>
      <c r="AC3906" s="166" t="s">
        <v>10915</v>
      </c>
      <c r="AD3906" s="166" t="s">
        <v>10916</v>
      </c>
      <c r="AE3906" s="166" t="s">
        <v>10977</v>
      </c>
      <c r="AF3906" s="166" t="s">
        <v>24929</v>
      </c>
      <c r="AG3906" s="165" t="s">
        <v>10913</v>
      </c>
      <c r="AH3906" s="203" t="s">
        <v>10919</v>
      </c>
      <c r="AI3906" s="186">
        <v>1.48</v>
      </c>
      <c r="AJ3906" s="184">
        <v>220</v>
      </c>
      <c r="AK3906" s="167">
        <f t="shared" si="550"/>
        <v>0.89205479452054803</v>
      </c>
      <c r="AL3906" s="167">
        <v>0</v>
      </c>
      <c r="AM3906" s="187">
        <f t="shared" si="551"/>
        <v>0.89205479452054803</v>
      </c>
      <c r="AN3906" s="167">
        <f t="shared" si="552"/>
        <v>0.89205479452054803</v>
      </c>
      <c r="AO3906" s="167">
        <v>0</v>
      </c>
      <c r="AP3906" s="167">
        <f t="shared" si="553"/>
        <v>0.89205479452054803</v>
      </c>
      <c r="AQ3906" s="167">
        <f t="shared" si="554"/>
        <v>26.761643835616439</v>
      </c>
      <c r="AR3906" s="193" t="s">
        <v>231</v>
      </c>
      <c r="AS3906" s="194" t="s">
        <v>431</v>
      </c>
      <c r="AT3906" s="166" t="s">
        <v>325</v>
      </c>
      <c r="AU3906" s="166" t="s">
        <v>1509</v>
      </c>
      <c r="AV3906" s="679" t="s">
        <v>10991</v>
      </c>
      <c r="AW3906" s="166" t="s">
        <v>234</v>
      </c>
      <c r="AX3906" s="2254"/>
      <c r="AY3906" s="2254"/>
    </row>
    <row r="3907" spans="1:62" s="55" customFormat="1" ht="15.95" customHeight="1" x14ac:dyDescent="0.25">
      <c r="A3907" s="182">
        <v>1381</v>
      </c>
      <c r="B3907" s="166" t="s">
        <v>57</v>
      </c>
      <c r="C3907" s="170" t="s">
        <v>1509</v>
      </c>
      <c r="D3907" s="194" t="s">
        <v>24926</v>
      </c>
      <c r="E3907" s="166" t="s">
        <v>10993</v>
      </c>
      <c r="F3907" s="166" t="s">
        <v>10994</v>
      </c>
      <c r="G3907" s="166"/>
      <c r="H3907" s="166" t="s">
        <v>219</v>
      </c>
      <c r="I3907" s="166" t="s">
        <v>220</v>
      </c>
      <c r="J3907" s="166" t="s">
        <v>221</v>
      </c>
      <c r="K3907" s="166" t="s">
        <v>879</v>
      </c>
      <c r="L3907" s="198" t="s">
        <v>221</v>
      </c>
      <c r="M3907" s="198" t="s">
        <v>879</v>
      </c>
      <c r="N3907" s="186">
        <v>4</v>
      </c>
      <c r="O3907" s="186">
        <v>1.5</v>
      </c>
      <c r="P3907" s="186">
        <f>N3907*O3907</f>
        <v>6</v>
      </c>
      <c r="Q3907" s="184">
        <v>2</v>
      </c>
      <c r="R3907" s="183"/>
      <c r="S3907" s="183">
        <v>0</v>
      </c>
      <c r="T3907" s="183"/>
      <c r="U3907" s="183">
        <v>0</v>
      </c>
      <c r="V3907" s="183"/>
      <c r="W3907" s="183"/>
      <c r="X3907" s="183"/>
      <c r="Y3907" s="166" t="s">
        <v>330</v>
      </c>
      <c r="Z3907" s="166" t="s">
        <v>24846</v>
      </c>
      <c r="AA3907" s="203" t="s">
        <v>10913</v>
      </c>
      <c r="AB3907" s="166" t="s">
        <v>24899</v>
      </c>
      <c r="AC3907" s="166" t="s">
        <v>10915</v>
      </c>
      <c r="AD3907" s="166" t="s">
        <v>10916</v>
      </c>
      <c r="AE3907" s="166" t="s">
        <v>10977</v>
      </c>
      <c r="AF3907" s="166" t="s">
        <v>10995</v>
      </c>
      <c r="AG3907" s="203" t="s">
        <v>10913</v>
      </c>
      <c r="AH3907" s="203" t="s">
        <v>10919</v>
      </c>
      <c r="AI3907" s="186">
        <v>1.48</v>
      </c>
      <c r="AJ3907" s="184">
        <v>177</v>
      </c>
      <c r="AK3907" s="167">
        <f t="shared" si="550"/>
        <v>0.7176986301369862</v>
      </c>
      <c r="AL3907" s="167">
        <v>0</v>
      </c>
      <c r="AM3907" s="187">
        <f t="shared" si="551"/>
        <v>0.7176986301369862</v>
      </c>
      <c r="AN3907" s="167">
        <f t="shared" si="552"/>
        <v>0.7176986301369862</v>
      </c>
      <c r="AO3907" s="167">
        <v>0</v>
      </c>
      <c r="AP3907" s="167">
        <f t="shared" si="553"/>
        <v>0.7176986301369862</v>
      </c>
      <c r="AQ3907" s="167">
        <f t="shared" si="554"/>
        <v>21.530958904109585</v>
      </c>
      <c r="AR3907" s="193" t="s">
        <v>231</v>
      </c>
      <c r="AS3907" s="194" t="s">
        <v>431</v>
      </c>
      <c r="AT3907" s="166" t="s">
        <v>325</v>
      </c>
      <c r="AU3907" s="166" t="s">
        <v>1509</v>
      </c>
      <c r="AV3907" s="679" t="s">
        <v>10996</v>
      </c>
      <c r="AW3907" s="166" t="s">
        <v>234</v>
      </c>
      <c r="AX3907" s="2254"/>
      <c r="AY3907" s="2254"/>
    </row>
    <row r="3908" spans="1:62" s="1395" customFormat="1" ht="15.95" customHeight="1" x14ac:dyDescent="0.25">
      <c r="A3908" s="353">
        <v>1382</v>
      </c>
      <c r="B3908" s="354" t="s">
        <v>57</v>
      </c>
      <c r="C3908" s="366" t="s">
        <v>1509</v>
      </c>
      <c r="D3908" s="363" t="s">
        <v>19528</v>
      </c>
      <c r="E3908" s="354" t="s">
        <v>22305</v>
      </c>
      <c r="F3908" s="354" t="s">
        <v>22306</v>
      </c>
      <c r="G3908" s="354" t="s">
        <v>221</v>
      </c>
      <c r="H3908" s="354" t="s">
        <v>219</v>
      </c>
      <c r="I3908" s="354" t="s">
        <v>316</v>
      </c>
      <c r="J3908" s="354" t="s">
        <v>221</v>
      </c>
      <c r="K3908" s="354" t="s">
        <v>879</v>
      </c>
      <c r="L3908" s="354" t="s">
        <v>221</v>
      </c>
      <c r="M3908" s="354" t="s">
        <v>22307</v>
      </c>
      <c r="N3908" s="360">
        <v>4</v>
      </c>
      <c r="O3908" s="360">
        <v>2</v>
      </c>
      <c r="P3908" s="360">
        <f>O3908*N3908</f>
        <v>8</v>
      </c>
      <c r="Q3908" s="503"/>
      <c r="R3908" s="357" t="s">
        <v>6373</v>
      </c>
      <c r="S3908" s="357">
        <v>0</v>
      </c>
      <c r="T3908" s="357"/>
      <c r="U3908" s="357">
        <v>0</v>
      </c>
      <c r="V3908" s="357"/>
      <c r="W3908" s="357"/>
      <c r="X3908" s="357"/>
      <c r="Y3908" s="354" t="s">
        <v>1509</v>
      </c>
      <c r="Z3908" s="354" t="s">
        <v>11000</v>
      </c>
      <c r="AA3908" s="443" t="s">
        <v>22308</v>
      </c>
      <c r="AB3908" s="354" t="s">
        <v>6055</v>
      </c>
      <c r="AC3908" s="761" t="s">
        <v>11002</v>
      </c>
      <c r="AD3908" s="271" t="s">
        <v>22304</v>
      </c>
      <c r="AE3908" s="354" t="s">
        <v>9460</v>
      </c>
      <c r="AF3908" s="354" t="s">
        <v>11003</v>
      </c>
      <c r="AG3908" s="443" t="s">
        <v>22308</v>
      </c>
      <c r="AH3908" s="443" t="s">
        <v>1509</v>
      </c>
      <c r="AI3908" s="360">
        <v>1.48</v>
      </c>
      <c r="AJ3908" s="503">
        <v>18</v>
      </c>
      <c r="AK3908" s="359">
        <f t="shared" si="550"/>
        <v>7.2986301369863019E-2</v>
      </c>
      <c r="AL3908" s="359">
        <v>0</v>
      </c>
      <c r="AM3908" s="361">
        <f t="shared" si="551"/>
        <v>7.2986301369863019E-2</v>
      </c>
      <c r="AN3908" s="359">
        <f t="shared" si="552"/>
        <v>7.2986301369863019E-2</v>
      </c>
      <c r="AO3908" s="359">
        <v>0</v>
      </c>
      <c r="AP3908" s="359">
        <f t="shared" si="553"/>
        <v>7.2986301369863019E-2</v>
      </c>
      <c r="AQ3908" s="359">
        <f>AP3908*30</f>
        <v>2.1895890410958905</v>
      </c>
      <c r="AR3908" s="362" t="s">
        <v>231</v>
      </c>
      <c r="AS3908" s="363" t="s">
        <v>114</v>
      </c>
      <c r="AT3908" s="354" t="s">
        <v>325</v>
      </c>
      <c r="AU3908" s="354" t="s">
        <v>1509</v>
      </c>
      <c r="AV3908" s="923" t="s">
        <v>11005</v>
      </c>
      <c r="AW3908" s="354" t="s">
        <v>234</v>
      </c>
      <c r="AX3908" s="447" t="s">
        <v>22309</v>
      </c>
      <c r="AY3908" s="2252"/>
      <c r="AZ3908" s="447" t="s">
        <v>22310</v>
      </c>
    </row>
    <row r="3909" spans="1:62" s="1395" customFormat="1" ht="15.95" customHeight="1" x14ac:dyDescent="0.25">
      <c r="A3909" s="353">
        <v>1383</v>
      </c>
      <c r="B3909" s="354" t="s">
        <v>57</v>
      </c>
      <c r="C3909" s="366" t="s">
        <v>1509</v>
      </c>
      <c r="D3909" s="363" t="s">
        <v>19527</v>
      </c>
      <c r="E3909" s="354" t="s">
        <v>20589</v>
      </c>
      <c r="F3909" s="354" t="s">
        <v>20590</v>
      </c>
      <c r="G3909" s="354" t="s">
        <v>221</v>
      </c>
      <c r="H3909" s="354" t="s">
        <v>219</v>
      </c>
      <c r="I3909" s="354" t="s">
        <v>316</v>
      </c>
      <c r="J3909" s="354" t="s">
        <v>221</v>
      </c>
      <c r="K3909" s="354" t="s">
        <v>879</v>
      </c>
      <c r="L3909" s="354" t="s">
        <v>221</v>
      </c>
      <c r="M3909" s="354" t="s">
        <v>879</v>
      </c>
      <c r="N3909" s="360">
        <v>6</v>
      </c>
      <c r="O3909" s="360">
        <v>3</v>
      </c>
      <c r="P3909" s="360">
        <f>O3909*N3909</f>
        <v>18</v>
      </c>
      <c r="Q3909" s="503">
        <v>3</v>
      </c>
      <c r="R3909" s="357"/>
      <c r="S3909" s="357">
        <v>0</v>
      </c>
      <c r="T3909" s="357"/>
      <c r="U3909" s="357">
        <v>0</v>
      </c>
      <c r="V3909" s="357"/>
      <c r="W3909" s="357">
        <v>1</v>
      </c>
      <c r="X3909" s="357"/>
      <c r="Y3909" s="354" t="s">
        <v>1509</v>
      </c>
      <c r="Z3909" s="354" t="s">
        <v>20591</v>
      </c>
      <c r="AA3909" s="443" t="s">
        <v>11010</v>
      </c>
      <c r="AB3909" s="354" t="s">
        <v>6055</v>
      </c>
      <c r="AC3909" s="761" t="s">
        <v>11011</v>
      </c>
      <c r="AD3909" s="272" t="s">
        <v>20592</v>
      </c>
      <c r="AE3909" s="354" t="s">
        <v>9460</v>
      </c>
      <c r="AF3909" s="354" t="s">
        <v>11013</v>
      </c>
      <c r="AG3909" s="358" t="s">
        <v>11014</v>
      </c>
      <c r="AH3909" s="443" t="s">
        <v>1509</v>
      </c>
      <c r="AI3909" s="360">
        <v>1.48</v>
      </c>
      <c r="AJ3909" s="503">
        <v>136</v>
      </c>
      <c r="AK3909" s="359">
        <f t="shared" si="550"/>
        <v>0.55145205479452053</v>
      </c>
      <c r="AL3909" s="359">
        <v>0</v>
      </c>
      <c r="AM3909" s="361">
        <f t="shared" si="551"/>
        <v>0.55145205479452053</v>
      </c>
      <c r="AN3909" s="359">
        <f t="shared" si="552"/>
        <v>0.55145205479452053</v>
      </c>
      <c r="AO3909" s="359">
        <v>0</v>
      </c>
      <c r="AP3909" s="359">
        <f t="shared" si="553"/>
        <v>0.55145205479452053</v>
      </c>
      <c r="AQ3909" s="359">
        <f>AP3909*30</f>
        <v>16.543561643835616</v>
      </c>
      <c r="AR3909" s="362" t="s">
        <v>231</v>
      </c>
      <c r="AS3909" s="363" t="s">
        <v>114</v>
      </c>
      <c r="AT3909" s="354" t="s">
        <v>325</v>
      </c>
      <c r="AU3909" s="354" t="s">
        <v>1509</v>
      </c>
      <c r="AV3909" s="923" t="s">
        <v>11015</v>
      </c>
      <c r="AW3909" s="354" t="s">
        <v>234</v>
      </c>
      <c r="AX3909" s="447" t="s">
        <v>20593</v>
      </c>
      <c r="AY3909" s="2252"/>
      <c r="AZ3909" s="447" t="s">
        <v>20594</v>
      </c>
    </row>
    <row r="3910" spans="1:62" s="55" customFormat="1" ht="15.95" customHeight="1" x14ac:dyDescent="0.25">
      <c r="A3910" s="182">
        <v>1384</v>
      </c>
      <c r="B3910" s="166" t="s">
        <v>57</v>
      </c>
      <c r="C3910" s="170" t="s">
        <v>1509</v>
      </c>
      <c r="D3910" s="194" t="s">
        <v>24768</v>
      </c>
      <c r="E3910" s="166" t="s">
        <v>11017</v>
      </c>
      <c r="F3910" s="166" t="s">
        <v>11018</v>
      </c>
      <c r="G3910" s="166"/>
      <c r="H3910" s="166" t="s">
        <v>219</v>
      </c>
      <c r="I3910" s="166" t="s">
        <v>316</v>
      </c>
      <c r="J3910" s="166" t="s">
        <v>317</v>
      </c>
      <c r="K3910" s="166">
        <v>0</v>
      </c>
      <c r="L3910" s="166" t="s">
        <v>317</v>
      </c>
      <c r="M3910" s="166">
        <v>0</v>
      </c>
      <c r="N3910" s="186">
        <v>3</v>
      </c>
      <c r="O3910" s="186">
        <v>1.5</v>
      </c>
      <c r="P3910" s="186">
        <v>4.5</v>
      </c>
      <c r="Q3910" s="184">
        <v>1</v>
      </c>
      <c r="R3910" s="183"/>
      <c r="S3910" s="183">
        <v>0</v>
      </c>
      <c r="T3910" s="183"/>
      <c r="U3910" s="183">
        <v>0</v>
      </c>
      <c r="V3910" s="183"/>
      <c r="W3910" s="183"/>
      <c r="X3910" s="183"/>
      <c r="Y3910" s="166" t="s">
        <v>1509</v>
      </c>
      <c r="Z3910" s="166" t="s">
        <v>24769</v>
      </c>
      <c r="AA3910" s="203" t="s">
        <v>24770</v>
      </c>
      <c r="AB3910" s="166" t="s">
        <v>6055</v>
      </c>
      <c r="AC3910" s="228" t="s">
        <v>11021</v>
      </c>
      <c r="AD3910" s="166" t="s">
        <v>25320</v>
      </c>
      <c r="AE3910" s="166" t="s">
        <v>9460</v>
      </c>
      <c r="AF3910" s="166" t="s">
        <v>11022</v>
      </c>
      <c r="AG3910" s="203" t="s">
        <v>24770</v>
      </c>
      <c r="AH3910" s="203" t="s">
        <v>1509</v>
      </c>
      <c r="AI3910" s="186">
        <v>1.48</v>
      </c>
      <c r="AJ3910" s="184">
        <v>12</v>
      </c>
      <c r="AK3910" s="167">
        <f t="shared" si="550"/>
        <v>4.8657534246575339E-2</v>
      </c>
      <c r="AL3910" s="167">
        <v>0</v>
      </c>
      <c r="AM3910" s="187">
        <f t="shared" si="551"/>
        <v>4.8657534246575339E-2</v>
      </c>
      <c r="AN3910" s="167">
        <f t="shared" si="552"/>
        <v>4.8657534246575339E-2</v>
      </c>
      <c r="AO3910" s="167">
        <v>0</v>
      </c>
      <c r="AP3910" s="167">
        <f t="shared" si="553"/>
        <v>4.8657534246575339E-2</v>
      </c>
      <c r="AQ3910" s="167">
        <f t="shared" si="554"/>
        <v>1.4597260273972601</v>
      </c>
      <c r="AR3910" s="193" t="s">
        <v>231</v>
      </c>
      <c r="AS3910" s="194"/>
      <c r="AT3910" s="166" t="s">
        <v>325</v>
      </c>
      <c r="AU3910" s="166" t="s">
        <v>1509</v>
      </c>
      <c r="AV3910" s="679" t="s">
        <v>11024</v>
      </c>
      <c r="AW3910" s="166" t="s">
        <v>234</v>
      </c>
      <c r="AX3910" s="2254"/>
      <c r="AY3910" s="2254"/>
    </row>
    <row r="3911" spans="1:62" s="1395" customFormat="1" ht="15.95" customHeight="1" x14ac:dyDescent="0.25">
      <c r="A3911" s="353">
        <v>1385</v>
      </c>
      <c r="B3911" s="354" t="s">
        <v>57</v>
      </c>
      <c r="C3911" s="366" t="s">
        <v>1509</v>
      </c>
      <c r="D3911" s="363" t="s">
        <v>19526</v>
      </c>
      <c r="E3911" s="354" t="s">
        <v>20787</v>
      </c>
      <c r="F3911" s="354" t="s">
        <v>20788</v>
      </c>
      <c r="G3911" s="354" t="s">
        <v>221</v>
      </c>
      <c r="H3911" s="354" t="s">
        <v>219</v>
      </c>
      <c r="I3911" s="354" t="s">
        <v>220</v>
      </c>
      <c r="J3911" s="354" t="s">
        <v>221</v>
      </c>
      <c r="K3911" s="354" t="s">
        <v>879</v>
      </c>
      <c r="L3911" s="354" t="s">
        <v>221</v>
      </c>
      <c r="M3911" s="354" t="s">
        <v>879</v>
      </c>
      <c r="N3911" s="360">
        <v>5</v>
      </c>
      <c r="O3911" s="360">
        <v>2.2000000000000002</v>
      </c>
      <c r="P3911" s="360">
        <f>O3911*N3911</f>
        <v>11</v>
      </c>
      <c r="Q3911" s="503">
        <v>2</v>
      </c>
      <c r="R3911" s="357"/>
      <c r="S3911" s="357">
        <v>0</v>
      </c>
      <c r="T3911" s="357"/>
      <c r="U3911" s="357">
        <v>0</v>
      </c>
      <c r="V3911" s="357"/>
      <c r="W3911" s="357"/>
      <c r="X3911" s="357"/>
      <c r="Y3911" s="354" t="s">
        <v>1509</v>
      </c>
      <c r="Z3911" s="354" t="s">
        <v>20789</v>
      </c>
      <c r="AA3911" s="443" t="s">
        <v>11029</v>
      </c>
      <c r="AB3911" s="354" t="s">
        <v>6055</v>
      </c>
      <c r="AC3911" s="761" t="s">
        <v>20790</v>
      </c>
      <c r="AD3911" s="1285" t="s">
        <v>11031</v>
      </c>
      <c r="AE3911" s="354" t="s">
        <v>9460</v>
      </c>
      <c r="AF3911" s="354" t="s">
        <v>20791</v>
      </c>
      <c r="AG3911" s="443" t="s">
        <v>11029</v>
      </c>
      <c r="AH3911" s="443" t="s">
        <v>1509</v>
      </c>
      <c r="AI3911" s="360">
        <v>1.48</v>
      </c>
      <c r="AJ3911" s="503">
        <v>168</v>
      </c>
      <c r="AK3911" s="359">
        <f t="shared" si="550"/>
        <v>0.68120547945205479</v>
      </c>
      <c r="AL3911" s="359">
        <v>0</v>
      </c>
      <c r="AM3911" s="361">
        <f t="shared" si="551"/>
        <v>0.68120547945205479</v>
      </c>
      <c r="AN3911" s="359">
        <f t="shared" si="552"/>
        <v>0.68120547945205479</v>
      </c>
      <c r="AO3911" s="359">
        <v>0</v>
      </c>
      <c r="AP3911" s="359">
        <f t="shared" si="553"/>
        <v>0.68120547945205479</v>
      </c>
      <c r="AQ3911" s="359">
        <f>AP3911*30</f>
        <v>20.436164383561643</v>
      </c>
      <c r="AR3911" s="362" t="s">
        <v>231</v>
      </c>
      <c r="AS3911" s="363" t="s">
        <v>114</v>
      </c>
      <c r="AT3911" s="354" t="s">
        <v>325</v>
      </c>
      <c r="AU3911" s="354" t="s">
        <v>1509</v>
      </c>
      <c r="AV3911" s="923" t="s">
        <v>11034</v>
      </c>
      <c r="AW3911" s="354" t="s">
        <v>234</v>
      </c>
      <c r="AX3911" s="447" t="s">
        <v>20792</v>
      </c>
      <c r="AY3911" s="2252"/>
      <c r="AZ3911" s="447" t="s">
        <v>20793</v>
      </c>
    </row>
    <row r="3912" spans="1:62" s="1395" customFormat="1" ht="15.95" customHeight="1" x14ac:dyDescent="0.25">
      <c r="A3912" s="353">
        <v>1386</v>
      </c>
      <c r="B3912" s="354" t="s">
        <v>57</v>
      </c>
      <c r="C3912" s="366" t="s">
        <v>1509</v>
      </c>
      <c r="D3912" s="363" t="s">
        <v>23433</v>
      </c>
      <c r="E3912" s="354" t="s">
        <v>23434</v>
      </c>
      <c r="F3912" s="354" t="s">
        <v>23435</v>
      </c>
      <c r="G3912" s="354" t="s">
        <v>221</v>
      </c>
      <c r="H3912" s="354" t="s">
        <v>219</v>
      </c>
      <c r="I3912" s="354" t="s">
        <v>220</v>
      </c>
      <c r="J3912" s="354" t="s">
        <v>221</v>
      </c>
      <c r="K3912" s="354" t="s">
        <v>879</v>
      </c>
      <c r="L3912" s="354" t="s">
        <v>221</v>
      </c>
      <c r="M3912" s="354" t="s">
        <v>879</v>
      </c>
      <c r="N3912" s="360">
        <v>8</v>
      </c>
      <c r="O3912" s="360">
        <v>6</v>
      </c>
      <c r="P3912" s="360">
        <f>O3912*N3912</f>
        <v>48</v>
      </c>
      <c r="Q3912" s="503">
        <v>0</v>
      </c>
      <c r="R3912" s="357"/>
      <c r="S3912" s="357">
        <v>0</v>
      </c>
      <c r="T3912" s="357"/>
      <c r="U3912" s="357">
        <v>1</v>
      </c>
      <c r="V3912" s="357"/>
      <c r="W3912" s="357"/>
      <c r="X3912" s="357"/>
      <c r="Y3912" s="354" t="s">
        <v>1509</v>
      </c>
      <c r="Z3912" s="354" t="s">
        <v>11043</v>
      </c>
      <c r="AA3912" s="443" t="s">
        <v>23439</v>
      </c>
      <c r="AB3912" s="354" t="s">
        <v>23438</v>
      </c>
      <c r="AC3912" s="761" t="s">
        <v>23436</v>
      </c>
      <c r="AD3912" s="272" t="s">
        <v>23437</v>
      </c>
      <c r="AE3912" s="354" t="s">
        <v>23438</v>
      </c>
      <c r="AF3912" s="354" t="s">
        <v>11043</v>
      </c>
      <c r="AG3912" s="443" t="s">
        <v>23439</v>
      </c>
      <c r="AH3912" s="443" t="s">
        <v>1509</v>
      </c>
      <c r="AI3912" s="360">
        <v>1.48</v>
      </c>
      <c r="AJ3912" s="503">
        <v>180</v>
      </c>
      <c r="AK3912" s="359">
        <f>AJ3912*AI3912/365</f>
        <v>0.72986301369863005</v>
      </c>
      <c r="AL3912" s="359">
        <v>0</v>
      </c>
      <c r="AM3912" s="361">
        <f t="shared" si="551"/>
        <v>0.72986301369863005</v>
      </c>
      <c r="AN3912" s="359">
        <f t="shared" si="552"/>
        <v>0.72986301369863005</v>
      </c>
      <c r="AO3912" s="359">
        <v>0</v>
      </c>
      <c r="AP3912" s="359">
        <f t="shared" si="553"/>
        <v>0.72986301369863005</v>
      </c>
      <c r="AQ3912" s="359">
        <f>AP3912*30</f>
        <v>21.895890410958902</v>
      </c>
      <c r="AR3912" s="362" t="s">
        <v>231</v>
      </c>
      <c r="AS3912" s="363" t="s">
        <v>431</v>
      </c>
      <c r="AT3912" s="354" t="s">
        <v>325</v>
      </c>
      <c r="AU3912" s="354" t="s">
        <v>1509</v>
      </c>
      <c r="AV3912" s="923" t="s">
        <v>11045</v>
      </c>
      <c r="AW3912" s="354" t="s">
        <v>234</v>
      </c>
      <c r="AX3912" s="447" t="s">
        <v>23440</v>
      </c>
      <c r="AY3912" s="2252"/>
      <c r="AZ3912" s="447" t="s">
        <v>23441</v>
      </c>
    </row>
    <row r="3913" spans="1:62" s="1395" customFormat="1" ht="15.95" customHeight="1" x14ac:dyDescent="0.25">
      <c r="A3913" s="353">
        <v>1387</v>
      </c>
      <c r="B3913" s="354" t="s">
        <v>50</v>
      </c>
      <c r="C3913" s="366" t="s">
        <v>1509</v>
      </c>
      <c r="D3913" s="363" t="s">
        <v>24207</v>
      </c>
      <c r="E3913" s="354" t="s">
        <v>21774</v>
      </c>
      <c r="F3913" s="354" t="s">
        <v>21775</v>
      </c>
      <c r="G3913" s="354" t="s">
        <v>221</v>
      </c>
      <c r="H3913" s="354" t="s">
        <v>219</v>
      </c>
      <c r="I3913" s="354" t="s">
        <v>316</v>
      </c>
      <c r="J3913" s="354" t="s">
        <v>221</v>
      </c>
      <c r="K3913" s="354" t="s">
        <v>879</v>
      </c>
      <c r="L3913" s="272" t="s">
        <v>221</v>
      </c>
      <c r="M3913" s="272" t="s">
        <v>879</v>
      </c>
      <c r="N3913" s="360">
        <v>3.4</v>
      </c>
      <c r="O3913" s="360">
        <v>2</v>
      </c>
      <c r="P3913" s="360">
        <f>O3913*N3913</f>
        <v>6.8</v>
      </c>
      <c r="Q3913" s="503">
        <v>3</v>
      </c>
      <c r="R3913" s="357"/>
      <c r="S3913" s="357">
        <v>0</v>
      </c>
      <c r="T3913" s="357"/>
      <c r="U3913" s="357">
        <v>0</v>
      </c>
      <c r="V3913" s="357"/>
      <c r="W3913" s="357"/>
      <c r="X3913" s="357"/>
      <c r="Y3913" s="354" t="s">
        <v>24171</v>
      </c>
      <c r="Z3913" s="354" t="s">
        <v>24208</v>
      </c>
      <c r="AA3913" s="443" t="s">
        <v>21779</v>
      </c>
      <c r="AB3913" s="354" t="s">
        <v>8060</v>
      </c>
      <c r="AC3913" s="761" t="s">
        <v>21776</v>
      </c>
      <c r="AD3913" s="354" t="s">
        <v>21777</v>
      </c>
      <c r="AE3913" s="354" t="s">
        <v>21778</v>
      </c>
      <c r="AF3913" s="354" t="s">
        <v>24208</v>
      </c>
      <c r="AG3913" s="443" t="s">
        <v>21779</v>
      </c>
      <c r="AH3913" s="443" t="s">
        <v>1509</v>
      </c>
      <c r="AI3913" s="360">
        <v>1.48</v>
      </c>
      <c r="AJ3913" s="503">
        <v>103</v>
      </c>
      <c r="AK3913" s="359">
        <f t="shared" si="550"/>
        <v>0.41764383561643836</v>
      </c>
      <c r="AL3913" s="359">
        <v>0</v>
      </c>
      <c r="AM3913" s="361">
        <f t="shared" si="551"/>
        <v>0.41764383561643836</v>
      </c>
      <c r="AN3913" s="359">
        <f t="shared" si="552"/>
        <v>0.41764383561643836</v>
      </c>
      <c r="AO3913" s="359">
        <v>0</v>
      </c>
      <c r="AP3913" s="359">
        <f t="shared" si="553"/>
        <v>0.41764383561643836</v>
      </c>
      <c r="AQ3913" s="359">
        <f>AP3913*30</f>
        <v>12.529315068493151</v>
      </c>
      <c r="AR3913" s="362" t="s">
        <v>231</v>
      </c>
      <c r="AS3913" s="363" t="s">
        <v>431</v>
      </c>
      <c r="AT3913" s="354" t="s">
        <v>325</v>
      </c>
      <c r="AU3913" s="354" t="s">
        <v>1509</v>
      </c>
      <c r="AV3913" s="923" t="s">
        <v>11055</v>
      </c>
      <c r="AW3913" s="354" t="s">
        <v>234</v>
      </c>
      <c r="AX3913" s="447" t="s">
        <v>21780</v>
      </c>
      <c r="AY3913" s="2252"/>
      <c r="AZ3913" s="447" t="s">
        <v>21781</v>
      </c>
    </row>
    <row r="3914" spans="1:62" s="55" customFormat="1" ht="15.95" customHeight="1" x14ac:dyDescent="0.25">
      <c r="A3914" s="182">
        <v>1388</v>
      </c>
      <c r="B3914" s="166" t="s">
        <v>57</v>
      </c>
      <c r="C3914" s="170" t="s">
        <v>1509</v>
      </c>
      <c r="D3914" s="194" t="s">
        <v>24771</v>
      </c>
      <c r="E3914" s="166" t="s">
        <v>11057</v>
      </c>
      <c r="F3914" s="166" t="s">
        <v>11058</v>
      </c>
      <c r="G3914" s="166"/>
      <c r="H3914" s="166" t="s">
        <v>219</v>
      </c>
      <c r="I3914" s="166" t="s">
        <v>220</v>
      </c>
      <c r="J3914" s="166" t="s">
        <v>221</v>
      </c>
      <c r="K3914" s="166" t="s">
        <v>879</v>
      </c>
      <c r="L3914" s="198" t="s">
        <v>221</v>
      </c>
      <c r="M3914" s="198" t="s">
        <v>879</v>
      </c>
      <c r="N3914" s="186">
        <v>5</v>
      </c>
      <c r="O3914" s="186">
        <v>2</v>
      </c>
      <c r="P3914" s="186">
        <v>10</v>
      </c>
      <c r="Q3914" s="184">
        <v>3</v>
      </c>
      <c r="R3914" s="183"/>
      <c r="S3914" s="183">
        <v>0</v>
      </c>
      <c r="T3914" s="183"/>
      <c r="U3914" s="183">
        <v>0</v>
      </c>
      <c r="V3914" s="183"/>
      <c r="W3914" s="183"/>
      <c r="X3914" s="183"/>
      <c r="Y3914" s="166" t="s">
        <v>1509</v>
      </c>
      <c r="Z3914" s="166" t="s">
        <v>24772</v>
      </c>
      <c r="AA3914" s="203" t="s">
        <v>24773</v>
      </c>
      <c r="AB3914" s="166" t="s">
        <v>8060</v>
      </c>
      <c r="AC3914" s="228" t="s">
        <v>11061</v>
      </c>
      <c r="AD3914" s="166" t="s">
        <v>25321</v>
      </c>
      <c r="AE3914" s="166" t="s">
        <v>5869</v>
      </c>
      <c r="AF3914" s="166" t="s">
        <v>10808</v>
      </c>
      <c r="AG3914" s="203" t="s">
        <v>24773</v>
      </c>
      <c r="AH3914" s="203" t="s">
        <v>1509</v>
      </c>
      <c r="AI3914" s="186">
        <v>1.48</v>
      </c>
      <c r="AJ3914" s="184">
        <v>99</v>
      </c>
      <c r="AK3914" s="167">
        <f t="shared" si="550"/>
        <v>0.40142465753424661</v>
      </c>
      <c r="AL3914" s="167">
        <v>0</v>
      </c>
      <c r="AM3914" s="187">
        <f t="shared" si="551"/>
        <v>0.40142465753424661</v>
      </c>
      <c r="AN3914" s="167">
        <f t="shared" si="552"/>
        <v>0.40142465753424661</v>
      </c>
      <c r="AO3914" s="167">
        <v>0</v>
      </c>
      <c r="AP3914" s="167">
        <f t="shared" si="553"/>
        <v>0.40142465753424661</v>
      </c>
      <c r="AQ3914" s="167">
        <f t="shared" si="554"/>
        <v>12.042739726027399</v>
      </c>
      <c r="AR3914" s="193" t="s">
        <v>231</v>
      </c>
      <c r="AS3914" s="194" t="s">
        <v>431</v>
      </c>
      <c r="AT3914" s="166" t="s">
        <v>325</v>
      </c>
      <c r="AU3914" s="166" t="s">
        <v>1509</v>
      </c>
      <c r="AV3914" s="679" t="s">
        <v>11064</v>
      </c>
      <c r="AW3914" s="166" t="s">
        <v>234</v>
      </c>
      <c r="AX3914" s="2254"/>
      <c r="AY3914" s="2254"/>
    </row>
    <row r="3915" spans="1:62" s="55" customFormat="1" ht="15.95" customHeight="1" x14ac:dyDescent="0.25">
      <c r="A3915" s="353">
        <v>1389</v>
      </c>
      <c r="B3915" s="354" t="s">
        <v>57</v>
      </c>
      <c r="C3915" s="366" t="s">
        <v>1509</v>
      </c>
      <c r="D3915" s="363" t="s">
        <v>24767</v>
      </c>
      <c r="E3915" s="354" t="s">
        <v>18297</v>
      </c>
      <c r="F3915" s="354" t="s">
        <v>18298</v>
      </c>
      <c r="G3915" s="354" t="s">
        <v>221</v>
      </c>
      <c r="H3915" s="354" t="s">
        <v>219</v>
      </c>
      <c r="I3915" s="354" t="s">
        <v>316</v>
      </c>
      <c r="J3915" s="354" t="s">
        <v>221</v>
      </c>
      <c r="K3915" s="354" t="s">
        <v>879</v>
      </c>
      <c r="L3915" s="354" t="s">
        <v>221</v>
      </c>
      <c r="M3915" s="354" t="s">
        <v>879</v>
      </c>
      <c r="N3915" s="360">
        <v>5.15</v>
      </c>
      <c r="O3915" s="360">
        <v>2.4</v>
      </c>
      <c r="P3915" s="360">
        <f>N3915*O3915</f>
        <v>12.360000000000001</v>
      </c>
      <c r="Q3915" s="503">
        <v>1</v>
      </c>
      <c r="R3915" s="357"/>
      <c r="S3915" s="357">
        <v>1</v>
      </c>
      <c r="T3915" s="357"/>
      <c r="U3915" s="357">
        <v>0</v>
      </c>
      <c r="V3915" s="357"/>
      <c r="W3915" s="357"/>
      <c r="X3915" s="357"/>
      <c r="Y3915" s="354" t="s">
        <v>1509</v>
      </c>
      <c r="Z3915" s="354" t="s">
        <v>24763</v>
      </c>
      <c r="AA3915" s="443" t="s">
        <v>24764</v>
      </c>
      <c r="AB3915" s="354" t="s">
        <v>24766</v>
      </c>
      <c r="AC3915" s="761" t="s">
        <v>18299</v>
      </c>
      <c r="AD3915" s="354" t="s">
        <v>18300</v>
      </c>
      <c r="AE3915" s="354" t="s">
        <v>24765</v>
      </c>
      <c r="AF3915" s="354" t="s">
        <v>11704</v>
      </c>
      <c r="AG3915" s="443" t="s">
        <v>24764</v>
      </c>
      <c r="AH3915" s="443" t="s">
        <v>1509</v>
      </c>
      <c r="AI3915" s="360">
        <v>1.48</v>
      </c>
      <c r="AJ3915" s="503">
        <v>18</v>
      </c>
      <c r="AK3915" s="359">
        <f t="shared" si="550"/>
        <v>7.2986301369863019E-2</v>
      </c>
      <c r="AL3915" s="359">
        <v>0</v>
      </c>
      <c r="AM3915" s="361">
        <f t="shared" si="551"/>
        <v>7.2986301369863019E-2</v>
      </c>
      <c r="AN3915" s="359">
        <f t="shared" si="552"/>
        <v>7.2986301369863019E-2</v>
      </c>
      <c r="AO3915" s="359">
        <v>0</v>
      </c>
      <c r="AP3915" s="359">
        <f t="shared" si="553"/>
        <v>7.2986301369863019E-2</v>
      </c>
      <c r="AQ3915" s="359">
        <f>AP3915*30</f>
        <v>2.1895890410958905</v>
      </c>
      <c r="AR3915" s="362" t="s">
        <v>231</v>
      </c>
      <c r="AS3915" s="363" t="s">
        <v>431</v>
      </c>
      <c r="AT3915" s="354" t="s">
        <v>325</v>
      </c>
      <c r="AU3915" s="354" t="s">
        <v>1509</v>
      </c>
      <c r="AV3915" s="923" t="s">
        <v>11075</v>
      </c>
      <c r="AW3915" s="354" t="s">
        <v>234</v>
      </c>
      <c r="AX3915" s="447" t="s">
        <v>18301</v>
      </c>
      <c r="AY3915" s="2252"/>
      <c r="AZ3915" s="447" t="s">
        <v>18302</v>
      </c>
      <c r="BA3915" s="1395"/>
      <c r="BB3915" s="1395"/>
      <c r="BC3915" s="1395"/>
      <c r="BD3915" s="1395"/>
      <c r="BE3915" s="1395"/>
      <c r="BF3915" s="1395"/>
      <c r="BG3915" s="1395"/>
      <c r="BH3915" s="1395"/>
      <c r="BI3915" s="1395"/>
      <c r="BJ3915" s="1395"/>
    </row>
    <row r="3916" spans="1:62" s="1395" customFormat="1" ht="15.95" customHeight="1" x14ac:dyDescent="0.25">
      <c r="A3916" s="353">
        <v>1390</v>
      </c>
      <c r="B3916" s="354" t="s">
        <v>57</v>
      </c>
      <c r="C3916" s="366" t="s">
        <v>1509</v>
      </c>
      <c r="D3916" s="363" t="s">
        <v>19525</v>
      </c>
      <c r="E3916" s="354" t="s">
        <v>21337</v>
      </c>
      <c r="F3916" s="354" t="s">
        <v>21338</v>
      </c>
      <c r="G3916" s="354" t="s">
        <v>221</v>
      </c>
      <c r="H3916" s="354" t="s">
        <v>219</v>
      </c>
      <c r="I3916" s="354" t="s">
        <v>220</v>
      </c>
      <c r="J3916" s="354" t="s">
        <v>221</v>
      </c>
      <c r="K3916" s="354" t="s">
        <v>879</v>
      </c>
      <c r="L3916" s="272" t="s">
        <v>221</v>
      </c>
      <c r="M3916" s="272" t="s">
        <v>222</v>
      </c>
      <c r="N3916" s="360">
        <v>9</v>
      </c>
      <c r="O3916" s="360">
        <v>1.5</v>
      </c>
      <c r="P3916" s="360">
        <f>O3916*N3916</f>
        <v>13.5</v>
      </c>
      <c r="Q3916" s="503">
        <v>7</v>
      </c>
      <c r="R3916" s="357"/>
      <c r="S3916" s="357">
        <v>1</v>
      </c>
      <c r="T3916" s="357"/>
      <c r="U3916" s="357">
        <v>0</v>
      </c>
      <c r="V3916" s="357"/>
      <c r="W3916" s="357"/>
      <c r="X3916" s="357"/>
      <c r="Y3916" s="354" t="s">
        <v>1509</v>
      </c>
      <c r="Z3916" s="354" t="s">
        <v>11079</v>
      </c>
      <c r="AA3916" s="443" t="s">
        <v>21339</v>
      </c>
      <c r="AB3916" s="354" t="s">
        <v>11081</v>
      </c>
      <c r="AC3916" s="761" t="s">
        <v>11082</v>
      </c>
      <c r="AD3916" s="354" t="s">
        <v>11083</v>
      </c>
      <c r="AE3916" s="354" t="s">
        <v>11084</v>
      </c>
      <c r="AF3916" s="354" t="s">
        <v>11085</v>
      </c>
      <c r="AG3916" s="358" t="s">
        <v>11086</v>
      </c>
      <c r="AH3916" s="443" t="s">
        <v>1509</v>
      </c>
      <c r="AI3916" s="360">
        <v>1.48</v>
      </c>
      <c r="AJ3916" s="503">
        <v>250</v>
      </c>
      <c r="AK3916" s="359">
        <f t="shared" si="550"/>
        <v>1.0136986301369864</v>
      </c>
      <c r="AL3916" s="359">
        <v>0</v>
      </c>
      <c r="AM3916" s="361">
        <f t="shared" si="551"/>
        <v>1.0136986301369864</v>
      </c>
      <c r="AN3916" s="359">
        <f t="shared" si="552"/>
        <v>1.0136986301369864</v>
      </c>
      <c r="AO3916" s="359">
        <v>0</v>
      </c>
      <c r="AP3916" s="359">
        <f t="shared" si="553"/>
        <v>1.0136986301369864</v>
      </c>
      <c r="AQ3916" s="359">
        <f>AP3916*30</f>
        <v>30.410958904109592</v>
      </c>
      <c r="AR3916" s="362" t="s">
        <v>231</v>
      </c>
      <c r="AS3916" s="363" t="s">
        <v>431</v>
      </c>
      <c r="AT3916" s="354" t="s">
        <v>325</v>
      </c>
      <c r="AU3916" s="354" t="s">
        <v>1509</v>
      </c>
      <c r="AV3916" s="923" t="s">
        <v>11087</v>
      </c>
      <c r="AW3916" s="354" t="s">
        <v>234</v>
      </c>
      <c r="AX3916" s="447" t="s">
        <v>21340</v>
      </c>
      <c r="AY3916" s="2252"/>
      <c r="AZ3916" s="447" t="s">
        <v>21341</v>
      </c>
    </row>
    <row r="3917" spans="1:62" s="55" customFormat="1" ht="15.95" customHeight="1" x14ac:dyDescent="0.25">
      <c r="A3917" s="182">
        <v>1391</v>
      </c>
      <c r="B3917" s="166" t="s">
        <v>57</v>
      </c>
      <c r="C3917" s="170" t="s">
        <v>1509</v>
      </c>
      <c r="D3917" s="194" t="s">
        <v>25324</v>
      </c>
      <c r="E3917" s="166" t="s">
        <v>11088</v>
      </c>
      <c r="F3917" s="166" t="s">
        <v>11089</v>
      </c>
      <c r="G3917" s="166"/>
      <c r="H3917" s="166" t="s">
        <v>219</v>
      </c>
      <c r="I3917" s="166" t="s">
        <v>220</v>
      </c>
      <c r="J3917" s="166" t="s">
        <v>317</v>
      </c>
      <c r="K3917" s="166">
        <v>0</v>
      </c>
      <c r="L3917" s="166" t="s">
        <v>317</v>
      </c>
      <c r="M3917" s="166">
        <v>0</v>
      </c>
      <c r="N3917" s="186">
        <v>3</v>
      </c>
      <c r="O3917" s="186">
        <v>1.5</v>
      </c>
      <c r="P3917" s="186">
        <v>4.5</v>
      </c>
      <c r="Q3917" s="184">
        <v>0</v>
      </c>
      <c r="R3917" s="183"/>
      <c r="S3917" s="183">
        <v>0</v>
      </c>
      <c r="T3917" s="183"/>
      <c r="U3917" s="183">
        <v>1</v>
      </c>
      <c r="V3917" s="183"/>
      <c r="W3917" s="183"/>
      <c r="X3917" s="183"/>
      <c r="Y3917" s="166" t="s">
        <v>1509</v>
      </c>
      <c r="Z3917" s="166" t="s">
        <v>11090</v>
      </c>
      <c r="AA3917" s="203" t="s">
        <v>11091</v>
      </c>
      <c r="AB3917" s="166" t="s">
        <v>11092</v>
      </c>
      <c r="AC3917" s="228" t="s">
        <v>25322</v>
      </c>
      <c r="AD3917" s="166" t="s">
        <v>25323</v>
      </c>
      <c r="AE3917" s="166" t="s">
        <v>5655</v>
      </c>
      <c r="AF3917" s="166" t="s">
        <v>8515</v>
      </c>
      <c r="AG3917" s="165" t="s">
        <v>11095</v>
      </c>
      <c r="AH3917" s="203" t="s">
        <v>1509</v>
      </c>
      <c r="AI3917" s="186">
        <v>1.48</v>
      </c>
      <c r="AJ3917" s="184">
        <v>103</v>
      </c>
      <c r="AK3917" s="167">
        <f t="shared" si="550"/>
        <v>0.41764383561643836</v>
      </c>
      <c r="AL3917" s="167">
        <v>0</v>
      </c>
      <c r="AM3917" s="187">
        <f t="shared" si="551"/>
        <v>0.41764383561643836</v>
      </c>
      <c r="AN3917" s="167">
        <f t="shared" si="552"/>
        <v>0.41764383561643836</v>
      </c>
      <c r="AO3917" s="167">
        <v>0</v>
      </c>
      <c r="AP3917" s="167">
        <f t="shared" si="553"/>
        <v>0.41764383561643836</v>
      </c>
      <c r="AQ3917" s="167">
        <f t="shared" si="554"/>
        <v>12.529315068493151</v>
      </c>
      <c r="AR3917" s="193" t="s">
        <v>231</v>
      </c>
      <c r="AS3917" s="194"/>
      <c r="AT3917" s="166" t="s">
        <v>325</v>
      </c>
      <c r="AU3917" s="166" t="s">
        <v>1509</v>
      </c>
      <c r="AV3917" s="679" t="s">
        <v>11096</v>
      </c>
      <c r="AW3917" s="166" t="s">
        <v>234</v>
      </c>
      <c r="AX3917" s="2254"/>
      <c r="AY3917" s="2254"/>
    </row>
    <row r="3918" spans="1:62" s="55" customFormat="1" ht="15.95" customHeight="1" x14ac:dyDescent="0.25">
      <c r="A3918" s="353">
        <v>1392</v>
      </c>
      <c r="B3918" s="354" t="s">
        <v>57</v>
      </c>
      <c r="C3918" s="366" t="s">
        <v>1509</v>
      </c>
      <c r="D3918" s="363" t="s">
        <v>17781</v>
      </c>
      <c r="E3918" s="354" t="s">
        <v>17782</v>
      </c>
      <c r="F3918" s="354" t="s">
        <v>17783</v>
      </c>
      <c r="G3918" s="354" t="s">
        <v>221</v>
      </c>
      <c r="H3918" s="354" t="s">
        <v>219</v>
      </c>
      <c r="I3918" s="354" t="s">
        <v>316</v>
      </c>
      <c r="J3918" s="354" t="s">
        <v>221</v>
      </c>
      <c r="K3918" s="354" t="s">
        <v>879</v>
      </c>
      <c r="L3918" s="354" t="s">
        <v>221</v>
      </c>
      <c r="M3918" s="354" t="s">
        <v>879</v>
      </c>
      <c r="N3918" s="360">
        <v>3.9</v>
      </c>
      <c r="O3918" s="360">
        <v>1.6</v>
      </c>
      <c r="P3918" s="360">
        <v>6.24</v>
      </c>
      <c r="Q3918" s="503">
        <v>2</v>
      </c>
      <c r="R3918" s="357"/>
      <c r="S3918" s="357">
        <v>0</v>
      </c>
      <c r="T3918" s="357"/>
      <c r="U3918" s="357">
        <v>0</v>
      </c>
      <c r="V3918" s="357"/>
      <c r="W3918" s="357"/>
      <c r="X3918" s="357"/>
      <c r="Y3918" s="354" t="s">
        <v>1509</v>
      </c>
      <c r="Z3918" s="354" t="s">
        <v>11099</v>
      </c>
      <c r="AA3918" s="443" t="s">
        <v>24941</v>
      </c>
      <c r="AB3918" s="354" t="s">
        <v>17784</v>
      </c>
      <c r="AC3918" s="761" t="s">
        <v>17785</v>
      </c>
      <c r="AD3918" s="1152" t="s">
        <v>17786</v>
      </c>
      <c r="AE3918" s="354" t="s">
        <v>3396</v>
      </c>
      <c r="AF3918" s="354" t="s">
        <v>8692</v>
      </c>
      <c r="AG3918" s="443" t="s">
        <v>24941</v>
      </c>
      <c r="AH3918" s="443" t="s">
        <v>1509</v>
      </c>
      <c r="AI3918" s="360">
        <v>1.48</v>
      </c>
      <c r="AJ3918" s="503">
        <v>47</v>
      </c>
      <c r="AK3918" s="359">
        <f t="shared" si="550"/>
        <v>0.19057534246575344</v>
      </c>
      <c r="AL3918" s="359">
        <v>0</v>
      </c>
      <c r="AM3918" s="361">
        <f t="shared" si="551"/>
        <v>0.19057534246575344</v>
      </c>
      <c r="AN3918" s="359">
        <f t="shared" si="552"/>
        <v>0.19057534246575344</v>
      </c>
      <c r="AO3918" s="359">
        <v>0</v>
      </c>
      <c r="AP3918" s="359">
        <f t="shared" si="553"/>
        <v>0.19057534246575344</v>
      </c>
      <c r="AQ3918" s="359">
        <f>AP3918*30</f>
        <v>5.7172602739726033</v>
      </c>
      <c r="AR3918" s="362" t="s">
        <v>231</v>
      </c>
      <c r="AS3918" s="363" t="s">
        <v>114</v>
      </c>
      <c r="AT3918" s="354" t="s">
        <v>325</v>
      </c>
      <c r="AU3918" s="354" t="s">
        <v>1509</v>
      </c>
      <c r="AV3918" s="923" t="s">
        <v>11104</v>
      </c>
      <c r="AW3918" s="354" t="s">
        <v>234</v>
      </c>
      <c r="AX3918" s="447" t="s">
        <v>20461</v>
      </c>
      <c r="AY3918" s="2252"/>
      <c r="AZ3918" s="447" t="s">
        <v>18303</v>
      </c>
      <c r="BA3918" s="1395"/>
    </row>
    <row r="3919" spans="1:62" s="55" customFormat="1" ht="15.95" customHeight="1" x14ac:dyDescent="0.25">
      <c r="A3919" s="182">
        <v>1393</v>
      </c>
      <c r="B3919" s="166" t="s">
        <v>57</v>
      </c>
      <c r="C3919" s="170" t="s">
        <v>1509</v>
      </c>
      <c r="D3919" s="194" t="s">
        <v>19524</v>
      </c>
      <c r="E3919" s="166" t="s">
        <v>11105</v>
      </c>
      <c r="F3919" s="166" t="s">
        <v>11106</v>
      </c>
      <c r="G3919" s="166"/>
      <c r="H3919" s="166" t="s">
        <v>732</v>
      </c>
      <c r="I3919" s="166" t="s">
        <v>10377</v>
      </c>
      <c r="J3919" s="166" t="s">
        <v>221</v>
      </c>
      <c r="K3919" s="166" t="s">
        <v>222</v>
      </c>
      <c r="L3919" s="166" t="s">
        <v>317</v>
      </c>
      <c r="M3919" s="166">
        <v>0</v>
      </c>
      <c r="N3919" s="186">
        <v>3</v>
      </c>
      <c r="O3919" s="186">
        <v>1.5</v>
      </c>
      <c r="P3919" s="186">
        <v>4.5</v>
      </c>
      <c r="Q3919" s="184">
        <v>0</v>
      </c>
      <c r="R3919" s="183"/>
      <c r="S3919" s="183">
        <v>1</v>
      </c>
      <c r="T3919" s="183"/>
      <c r="U3919" s="183">
        <v>1</v>
      </c>
      <c r="V3919" s="183"/>
      <c r="W3919" s="183"/>
      <c r="X3919" s="183"/>
      <c r="Y3919" s="166" t="s">
        <v>1509</v>
      </c>
      <c r="Z3919" s="166" t="s">
        <v>11107</v>
      </c>
      <c r="AA3919" s="203" t="s">
        <v>11108</v>
      </c>
      <c r="AB3919" s="166" t="s">
        <v>11109</v>
      </c>
      <c r="AC3919" s="228" t="s">
        <v>11110</v>
      </c>
      <c r="AD3919" s="166" t="s">
        <v>11111</v>
      </c>
      <c r="AE3919" s="166" t="s">
        <v>7758</v>
      </c>
      <c r="AF3919" s="166" t="s">
        <v>8200</v>
      </c>
      <c r="AG3919" s="165" t="s">
        <v>11112</v>
      </c>
      <c r="AH3919" s="203" t="s">
        <v>1509</v>
      </c>
      <c r="AI3919" s="186">
        <v>1.48</v>
      </c>
      <c r="AJ3919" s="184">
        <v>103</v>
      </c>
      <c r="AK3919" s="167">
        <f t="shared" si="550"/>
        <v>0.41764383561643836</v>
      </c>
      <c r="AL3919" s="167">
        <v>0</v>
      </c>
      <c r="AM3919" s="187">
        <f t="shared" si="551"/>
        <v>0.41764383561643836</v>
      </c>
      <c r="AN3919" s="167">
        <f t="shared" si="552"/>
        <v>0.41764383561643836</v>
      </c>
      <c r="AO3919" s="167">
        <v>0</v>
      </c>
      <c r="AP3919" s="167">
        <f t="shared" si="553"/>
        <v>0.41764383561643836</v>
      </c>
      <c r="AQ3919" s="167">
        <f t="shared" si="554"/>
        <v>12.529315068493151</v>
      </c>
      <c r="AR3919" s="193" t="s">
        <v>231</v>
      </c>
      <c r="AS3919" s="194" t="s">
        <v>431</v>
      </c>
      <c r="AT3919" s="166" t="s">
        <v>325</v>
      </c>
      <c r="AU3919" s="166" t="s">
        <v>1509</v>
      </c>
      <c r="AV3919" s="679" t="s">
        <v>10400</v>
      </c>
      <c r="AW3919" s="166" t="s">
        <v>234</v>
      </c>
      <c r="AX3919" s="2254"/>
      <c r="AY3919" s="2254"/>
    </row>
    <row r="3920" spans="1:62" s="1395" customFormat="1" ht="15.95" customHeight="1" x14ac:dyDescent="0.25">
      <c r="A3920" s="353">
        <v>1394</v>
      </c>
      <c r="B3920" s="354" t="s">
        <v>57</v>
      </c>
      <c r="C3920" s="366" t="s">
        <v>1509</v>
      </c>
      <c r="D3920" s="363" t="s">
        <v>19523</v>
      </c>
      <c r="E3920" s="354" t="s">
        <v>20631</v>
      </c>
      <c r="F3920" s="354" t="s">
        <v>20632</v>
      </c>
      <c r="G3920" s="354" t="s">
        <v>221</v>
      </c>
      <c r="H3920" s="354" t="s">
        <v>219</v>
      </c>
      <c r="I3920" s="354" t="s">
        <v>316</v>
      </c>
      <c r="J3920" s="354" t="s">
        <v>221</v>
      </c>
      <c r="K3920" s="354" t="s">
        <v>7095</v>
      </c>
      <c r="L3920" s="354" t="s">
        <v>221</v>
      </c>
      <c r="M3920" s="354" t="s">
        <v>7095</v>
      </c>
      <c r="N3920" s="360">
        <v>6.5</v>
      </c>
      <c r="O3920" s="360">
        <v>2</v>
      </c>
      <c r="P3920" s="360">
        <f>O3920*N3920</f>
        <v>13</v>
      </c>
      <c r="Q3920" s="503">
        <v>2</v>
      </c>
      <c r="R3920" s="357"/>
      <c r="S3920" s="357">
        <v>0</v>
      </c>
      <c r="T3920" s="357"/>
      <c r="U3920" s="357">
        <v>0</v>
      </c>
      <c r="V3920" s="357"/>
      <c r="W3920" s="357"/>
      <c r="X3920" s="357"/>
      <c r="Y3920" s="354" t="s">
        <v>1509</v>
      </c>
      <c r="Z3920" s="354" t="s">
        <v>11116</v>
      </c>
      <c r="AA3920" s="443" t="s">
        <v>11117</v>
      </c>
      <c r="AB3920" s="354" t="s">
        <v>11109</v>
      </c>
      <c r="AC3920" s="761" t="s">
        <v>11118</v>
      </c>
      <c r="AD3920" s="1152" t="s">
        <v>11119</v>
      </c>
      <c r="AE3920" s="354" t="s">
        <v>7758</v>
      </c>
      <c r="AF3920" s="354" t="s">
        <v>11120</v>
      </c>
      <c r="AG3920" s="358">
        <v>1035005908299</v>
      </c>
      <c r="AH3920" s="443" t="s">
        <v>1509</v>
      </c>
      <c r="AI3920" s="360">
        <v>1.48</v>
      </c>
      <c r="AJ3920" s="503">
        <v>47</v>
      </c>
      <c r="AK3920" s="359">
        <f t="shared" si="550"/>
        <v>0.19057534246575344</v>
      </c>
      <c r="AL3920" s="359">
        <v>0</v>
      </c>
      <c r="AM3920" s="361">
        <f t="shared" si="551"/>
        <v>0.19057534246575344</v>
      </c>
      <c r="AN3920" s="359">
        <f t="shared" si="552"/>
        <v>0.19057534246575344</v>
      </c>
      <c r="AO3920" s="359">
        <v>0</v>
      </c>
      <c r="AP3920" s="359">
        <f t="shared" si="553"/>
        <v>0.19057534246575344</v>
      </c>
      <c r="AQ3920" s="359">
        <f>AP3920*30</f>
        <v>5.7172602739726033</v>
      </c>
      <c r="AR3920" s="362" t="s">
        <v>231</v>
      </c>
      <c r="AS3920" s="363" t="s">
        <v>114</v>
      </c>
      <c r="AT3920" s="354" t="s">
        <v>325</v>
      </c>
      <c r="AU3920" s="354" t="s">
        <v>1509</v>
      </c>
      <c r="AV3920" s="923" t="s">
        <v>11122</v>
      </c>
      <c r="AW3920" s="354" t="s">
        <v>234</v>
      </c>
      <c r="AX3920" s="447" t="s">
        <v>20633</v>
      </c>
      <c r="AY3920" s="2252"/>
      <c r="AZ3920" s="447" t="s">
        <v>20634</v>
      </c>
    </row>
    <row r="3921" spans="1:60" s="55" customFormat="1" ht="15.95" customHeight="1" x14ac:dyDescent="0.25">
      <c r="A3921" s="182">
        <v>1395</v>
      </c>
      <c r="B3921" s="166" t="s">
        <v>57</v>
      </c>
      <c r="C3921" s="170" t="s">
        <v>1509</v>
      </c>
      <c r="D3921" s="194" t="s">
        <v>19522</v>
      </c>
      <c r="E3921" s="166" t="s">
        <v>11124</v>
      </c>
      <c r="F3921" s="166" t="s">
        <v>11125</v>
      </c>
      <c r="G3921" s="166"/>
      <c r="H3921" s="166" t="s">
        <v>219</v>
      </c>
      <c r="I3921" s="166" t="s">
        <v>316</v>
      </c>
      <c r="J3921" s="166" t="s">
        <v>221</v>
      </c>
      <c r="K3921" s="166" t="s">
        <v>223</v>
      </c>
      <c r="L3921" s="198" t="s">
        <v>221</v>
      </c>
      <c r="M3921" s="198" t="s">
        <v>879</v>
      </c>
      <c r="N3921" s="186">
        <v>2</v>
      </c>
      <c r="O3921" s="186">
        <v>2</v>
      </c>
      <c r="P3921" s="186">
        <v>4</v>
      </c>
      <c r="Q3921" s="184">
        <v>4</v>
      </c>
      <c r="R3921" s="183"/>
      <c r="S3921" s="183">
        <v>0</v>
      </c>
      <c r="T3921" s="183"/>
      <c r="U3921" s="183">
        <v>0</v>
      </c>
      <c r="V3921" s="183"/>
      <c r="W3921" s="183"/>
      <c r="X3921" s="183"/>
      <c r="Y3921" s="166" t="s">
        <v>1509</v>
      </c>
      <c r="Z3921" s="166" t="s">
        <v>11126</v>
      </c>
      <c r="AA3921" s="203" t="s">
        <v>11127</v>
      </c>
      <c r="AB3921" s="166" t="s">
        <v>11109</v>
      </c>
      <c r="AC3921" s="228" t="s">
        <v>11128</v>
      </c>
      <c r="AD3921" s="1150" t="s">
        <v>25325</v>
      </c>
      <c r="AE3921" s="166" t="s">
        <v>7758</v>
      </c>
      <c r="AF3921" s="166" t="s">
        <v>11129</v>
      </c>
      <c r="AG3921" s="165" t="s">
        <v>11130</v>
      </c>
      <c r="AH3921" s="203" t="s">
        <v>1509</v>
      </c>
      <c r="AI3921" s="186">
        <v>1.48</v>
      </c>
      <c r="AJ3921" s="184">
        <v>164</v>
      </c>
      <c r="AK3921" s="167">
        <f t="shared" si="550"/>
        <v>0.66498630136986303</v>
      </c>
      <c r="AL3921" s="167">
        <v>0</v>
      </c>
      <c r="AM3921" s="187">
        <f t="shared" si="551"/>
        <v>0.66498630136986303</v>
      </c>
      <c r="AN3921" s="167">
        <f t="shared" si="552"/>
        <v>0.66498630136986303</v>
      </c>
      <c r="AO3921" s="167">
        <v>0</v>
      </c>
      <c r="AP3921" s="167">
        <f t="shared" si="553"/>
        <v>0.66498630136986303</v>
      </c>
      <c r="AQ3921" s="167">
        <f t="shared" si="554"/>
        <v>19.949589041095891</v>
      </c>
      <c r="AR3921" s="193" t="s">
        <v>231</v>
      </c>
      <c r="AS3921" s="194" t="s">
        <v>431</v>
      </c>
      <c r="AT3921" s="166" t="s">
        <v>325</v>
      </c>
      <c r="AU3921" s="166" t="s">
        <v>1509</v>
      </c>
      <c r="AV3921" s="679" t="s">
        <v>11131</v>
      </c>
      <c r="AW3921" s="166" t="s">
        <v>234</v>
      </c>
      <c r="AX3921" s="2254"/>
      <c r="AY3921" s="2254"/>
    </row>
    <row r="3922" spans="1:60" s="55" customFormat="1" ht="15.95" customHeight="1" x14ac:dyDescent="0.25">
      <c r="A3922" s="182">
        <v>1396</v>
      </c>
      <c r="B3922" s="166" t="s">
        <v>57</v>
      </c>
      <c r="C3922" s="170" t="s">
        <v>1509</v>
      </c>
      <c r="D3922" s="194" t="s">
        <v>19521</v>
      </c>
      <c r="E3922" s="166" t="s">
        <v>11133</v>
      </c>
      <c r="F3922" s="166" t="s">
        <v>11134</v>
      </c>
      <c r="G3922" s="166"/>
      <c r="H3922" s="166" t="s">
        <v>219</v>
      </c>
      <c r="I3922" s="166" t="s">
        <v>316</v>
      </c>
      <c r="J3922" s="166" t="s">
        <v>221</v>
      </c>
      <c r="K3922" s="166" t="s">
        <v>879</v>
      </c>
      <c r="L3922" s="198" t="s">
        <v>221</v>
      </c>
      <c r="M3922" s="198" t="s">
        <v>879</v>
      </c>
      <c r="N3922" s="186">
        <v>2</v>
      </c>
      <c r="O3922" s="186">
        <v>2</v>
      </c>
      <c r="P3922" s="186">
        <v>4</v>
      </c>
      <c r="Q3922" s="184">
        <v>2</v>
      </c>
      <c r="R3922" s="183"/>
      <c r="S3922" s="183">
        <v>0</v>
      </c>
      <c r="T3922" s="183"/>
      <c r="U3922" s="183">
        <v>0</v>
      </c>
      <c r="V3922" s="183"/>
      <c r="W3922" s="183"/>
      <c r="X3922" s="183"/>
      <c r="Y3922" s="166" t="s">
        <v>1509</v>
      </c>
      <c r="Z3922" s="166" t="s">
        <v>11135</v>
      </c>
      <c r="AA3922" s="203" t="s">
        <v>11136</v>
      </c>
      <c r="AB3922" s="166" t="s">
        <v>7758</v>
      </c>
      <c r="AC3922" s="228" t="s">
        <v>25326</v>
      </c>
      <c r="AD3922" s="166" t="s">
        <v>25327</v>
      </c>
      <c r="AE3922" s="166" t="s">
        <v>7758</v>
      </c>
      <c r="AF3922" s="166" t="s">
        <v>11139</v>
      </c>
      <c r="AG3922" s="165" t="s">
        <v>11140</v>
      </c>
      <c r="AH3922" s="203" t="s">
        <v>1509</v>
      </c>
      <c r="AI3922" s="186">
        <v>1.48</v>
      </c>
      <c r="AJ3922" s="184">
        <v>43</v>
      </c>
      <c r="AK3922" s="167">
        <f t="shared" si="550"/>
        <v>0.17435616438356163</v>
      </c>
      <c r="AL3922" s="167">
        <v>0</v>
      </c>
      <c r="AM3922" s="187">
        <f t="shared" si="551"/>
        <v>0.17435616438356163</v>
      </c>
      <c r="AN3922" s="167">
        <f t="shared" si="552"/>
        <v>0.17435616438356163</v>
      </c>
      <c r="AO3922" s="167">
        <v>0</v>
      </c>
      <c r="AP3922" s="167">
        <f t="shared" si="553"/>
        <v>0.17435616438356163</v>
      </c>
      <c r="AQ3922" s="167">
        <f t="shared" si="554"/>
        <v>5.2306849315068487</v>
      </c>
      <c r="AR3922" s="193" t="s">
        <v>231</v>
      </c>
      <c r="AS3922" s="194" t="s">
        <v>431</v>
      </c>
      <c r="AT3922" s="166" t="s">
        <v>325</v>
      </c>
      <c r="AU3922" s="166" t="s">
        <v>1509</v>
      </c>
      <c r="AV3922" s="679" t="s">
        <v>11141</v>
      </c>
      <c r="AW3922" s="166" t="s">
        <v>234</v>
      </c>
      <c r="AX3922" s="2254"/>
      <c r="AY3922" s="2254"/>
    </row>
    <row r="3923" spans="1:60" s="1395" customFormat="1" ht="15.95" customHeight="1" x14ac:dyDescent="0.25">
      <c r="A3923" s="353">
        <v>1397</v>
      </c>
      <c r="B3923" s="354" t="s">
        <v>57</v>
      </c>
      <c r="C3923" s="366" t="s">
        <v>1509</v>
      </c>
      <c r="D3923" s="363" t="s">
        <v>19520</v>
      </c>
      <c r="E3923" s="354" t="s">
        <v>20728</v>
      </c>
      <c r="F3923" s="354" t="s">
        <v>20729</v>
      </c>
      <c r="G3923" s="354" t="s">
        <v>221</v>
      </c>
      <c r="H3923" s="354" t="s">
        <v>219</v>
      </c>
      <c r="I3923" s="354" t="s">
        <v>220</v>
      </c>
      <c r="J3923" s="354" t="s">
        <v>221</v>
      </c>
      <c r="K3923" s="354" t="s">
        <v>222</v>
      </c>
      <c r="L3923" s="354" t="s">
        <v>221</v>
      </c>
      <c r="M3923" s="354" t="s">
        <v>879</v>
      </c>
      <c r="N3923" s="360">
        <v>5</v>
      </c>
      <c r="O3923" s="360">
        <v>3.2</v>
      </c>
      <c r="P3923" s="360">
        <f>O3923*N3923</f>
        <v>16</v>
      </c>
      <c r="Q3923" s="503">
        <v>1</v>
      </c>
      <c r="R3923" s="357"/>
      <c r="S3923" s="357">
        <v>1</v>
      </c>
      <c r="T3923" s="357"/>
      <c r="U3923" s="357">
        <v>1</v>
      </c>
      <c r="V3923" s="357"/>
      <c r="W3923" s="357"/>
      <c r="X3923" s="357"/>
      <c r="Y3923" s="354" t="s">
        <v>1509</v>
      </c>
      <c r="Z3923" s="354" t="s">
        <v>11145</v>
      </c>
      <c r="AA3923" s="443" t="s">
        <v>11146</v>
      </c>
      <c r="AB3923" s="354" t="s">
        <v>11109</v>
      </c>
      <c r="AC3923" s="761" t="s">
        <v>20730</v>
      </c>
      <c r="AD3923" s="354" t="s">
        <v>20731</v>
      </c>
      <c r="AE3923" s="354" t="s">
        <v>7758</v>
      </c>
      <c r="AF3923" s="354" t="s">
        <v>11149</v>
      </c>
      <c r="AG3923" s="358" t="s">
        <v>11150</v>
      </c>
      <c r="AH3923" s="443" t="s">
        <v>1509</v>
      </c>
      <c r="AI3923" s="360">
        <v>1.48</v>
      </c>
      <c r="AJ3923" s="503">
        <v>384</v>
      </c>
      <c r="AK3923" s="359">
        <f t="shared" si="550"/>
        <v>1.5570410958904108</v>
      </c>
      <c r="AL3923" s="359">
        <v>0</v>
      </c>
      <c r="AM3923" s="361">
        <f t="shared" si="551"/>
        <v>1.5570410958904108</v>
      </c>
      <c r="AN3923" s="359">
        <f t="shared" si="552"/>
        <v>1.5570410958904108</v>
      </c>
      <c r="AO3923" s="359">
        <v>0</v>
      </c>
      <c r="AP3923" s="359">
        <f t="shared" si="553"/>
        <v>1.5570410958904108</v>
      </c>
      <c r="AQ3923" s="359">
        <f>AP3923*30</f>
        <v>46.711232876712323</v>
      </c>
      <c r="AR3923" s="362" t="s">
        <v>231</v>
      </c>
      <c r="AS3923" s="363" t="s">
        <v>114</v>
      </c>
      <c r="AT3923" s="354" t="s">
        <v>325</v>
      </c>
      <c r="AU3923" s="354" t="s">
        <v>1509</v>
      </c>
      <c r="AV3923" s="923" t="s">
        <v>11151</v>
      </c>
      <c r="AW3923" s="354" t="s">
        <v>234</v>
      </c>
      <c r="AX3923" s="447" t="s">
        <v>20732</v>
      </c>
      <c r="AY3923" s="2252"/>
      <c r="AZ3923" s="447" t="s">
        <v>20733</v>
      </c>
    </row>
    <row r="3924" spans="1:60" s="55" customFormat="1" ht="15.95" customHeight="1" x14ac:dyDescent="0.25">
      <c r="A3924" s="182">
        <v>1398</v>
      </c>
      <c r="B3924" s="166" t="s">
        <v>57</v>
      </c>
      <c r="C3924" s="170" t="s">
        <v>1509</v>
      </c>
      <c r="D3924" s="194" t="s">
        <v>19519</v>
      </c>
      <c r="E3924" s="166" t="s">
        <v>11153</v>
      </c>
      <c r="F3924" s="166" t="s">
        <v>11154</v>
      </c>
      <c r="G3924" s="166"/>
      <c r="H3924" s="166" t="s">
        <v>219</v>
      </c>
      <c r="I3924" s="166" t="s">
        <v>220</v>
      </c>
      <c r="J3924" s="166" t="s">
        <v>317</v>
      </c>
      <c r="K3924" s="166">
        <v>0</v>
      </c>
      <c r="L3924" s="166" t="s">
        <v>317</v>
      </c>
      <c r="M3924" s="166">
        <v>0</v>
      </c>
      <c r="N3924" s="186">
        <v>3</v>
      </c>
      <c r="O3924" s="186">
        <v>1.5</v>
      </c>
      <c r="P3924" s="186">
        <v>4.5</v>
      </c>
      <c r="Q3924" s="184">
        <v>1</v>
      </c>
      <c r="R3924" s="183"/>
      <c r="S3924" s="183">
        <v>0</v>
      </c>
      <c r="T3924" s="183"/>
      <c r="U3924" s="183">
        <v>0</v>
      </c>
      <c r="V3924" s="183"/>
      <c r="W3924" s="183"/>
      <c r="X3924" s="183"/>
      <c r="Y3924" s="166" t="s">
        <v>1509</v>
      </c>
      <c r="Z3924" s="166" t="s">
        <v>24779</v>
      </c>
      <c r="AA3924" s="203" t="s">
        <v>11156</v>
      </c>
      <c r="AB3924" s="166" t="s">
        <v>11109</v>
      </c>
      <c r="AC3924" s="228" t="s">
        <v>11157</v>
      </c>
      <c r="AD3924" s="166" t="s">
        <v>11158</v>
      </c>
      <c r="AE3924" s="166" t="s">
        <v>7758</v>
      </c>
      <c r="AF3924" s="166" t="s">
        <v>11159</v>
      </c>
      <c r="AG3924" s="165" t="s">
        <v>11160</v>
      </c>
      <c r="AH3924" s="203" t="s">
        <v>1509</v>
      </c>
      <c r="AI3924" s="186">
        <v>1.48</v>
      </c>
      <c r="AJ3924" s="184">
        <v>28</v>
      </c>
      <c r="AK3924" s="167">
        <f t="shared" si="550"/>
        <v>0.11353424657534246</v>
      </c>
      <c r="AL3924" s="167">
        <v>0</v>
      </c>
      <c r="AM3924" s="187">
        <f t="shared" si="551"/>
        <v>0.11353424657534246</v>
      </c>
      <c r="AN3924" s="167">
        <f t="shared" si="552"/>
        <v>0.11353424657534246</v>
      </c>
      <c r="AO3924" s="167">
        <v>0</v>
      </c>
      <c r="AP3924" s="167">
        <f t="shared" si="553"/>
        <v>0.11353424657534246</v>
      </c>
      <c r="AQ3924" s="167">
        <f t="shared" si="554"/>
        <v>3.4060273972602739</v>
      </c>
      <c r="AR3924" s="193" t="s">
        <v>231</v>
      </c>
      <c r="AS3924" s="194"/>
      <c r="AT3924" s="166" t="s">
        <v>325</v>
      </c>
      <c r="AU3924" s="166" t="s">
        <v>1509</v>
      </c>
      <c r="AV3924" s="679" t="s">
        <v>11161</v>
      </c>
      <c r="AW3924" s="166" t="s">
        <v>234</v>
      </c>
      <c r="AX3924" s="2254"/>
      <c r="AY3924" s="2254"/>
    </row>
    <row r="3925" spans="1:60" s="55" customFormat="1" ht="15.95" customHeight="1" x14ac:dyDescent="0.25">
      <c r="A3925" s="182">
        <v>1399</v>
      </c>
      <c r="B3925" s="166" t="s">
        <v>57</v>
      </c>
      <c r="C3925" s="170" t="s">
        <v>1509</v>
      </c>
      <c r="D3925" s="194" t="s">
        <v>24774</v>
      </c>
      <c r="E3925" s="166" t="s">
        <v>11163</v>
      </c>
      <c r="F3925" s="166" t="s">
        <v>11164</v>
      </c>
      <c r="G3925" s="166"/>
      <c r="H3925" s="166" t="s">
        <v>219</v>
      </c>
      <c r="I3925" s="166" t="s">
        <v>316</v>
      </c>
      <c r="J3925" s="166" t="s">
        <v>317</v>
      </c>
      <c r="K3925" s="166">
        <v>0</v>
      </c>
      <c r="L3925" s="166" t="s">
        <v>317</v>
      </c>
      <c r="M3925" s="166">
        <v>0</v>
      </c>
      <c r="N3925" s="186">
        <v>3</v>
      </c>
      <c r="O3925" s="186">
        <v>1.5</v>
      </c>
      <c r="P3925" s="186">
        <v>4.5</v>
      </c>
      <c r="Q3925" s="184">
        <v>2</v>
      </c>
      <c r="R3925" s="183"/>
      <c r="S3925" s="183">
        <v>0</v>
      </c>
      <c r="T3925" s="183"/>
      <c r="U3925" s="183">
        <v>1</v>
      </c>
      <c r="V3925" s="183"/>
      <c r="W3925" s="183"/>
      <c r="X3925" s="183"/>
      <c r="Y3925" s="166" t="s">
        <v>1509</v>
      </c>
      <c r="Z3925" s="166" t="s">
        <v>24778</v>
      </c>
      <c r="AA3925" s="203" t="s">
        <v>24777</v>
      </c>
      <c r="AB3925" s="166" t="s">
        <v>24775</v>
      </c>
      <c r="AC3925" s="228" t="s">
        <v>11168</v>
      </c>
      <c r="AD3925" s="1150" t="s">
        <v>25328</v>
      </c>
      <c r="AE3925" s="166" t="s">
        <v>24776</v>
      </c>
      <c r="AF3925" s="166" t="s">
        <v>11170</v>
      </c>
      <c r="AG3925" s="165" t="s">
        <v>24777</v>
      </c>
      <c r="AH3925" s="203" t="s">
        <v>1509</v>
      </c>
      <c r="AI3925" s="186">
        <v>1.48</v>
      </c>
      <c r="AJ3925" s="184">
        <v>95</v>
      </c>
      <c r="AK3925" s="167">
        <f t="shared" si="550"/>
        <v>0.3852054794520548</v>
      </c>
      <c r="AL3925" s="167">
        <v>0</v>
      </c>
      <c r="AM3925" s="187">
        <f t="shared" si="551"/>
        <v>0.3852054794520548</v>
      </c>
      <c r="AN3925" s="167">
        <f t="shared" si="552"/>
        <v>0.3852054794520548</v>
      </c>
      <c r="AO3925" s="167">
        <v>0</v>
      </c>
      <c r="AP3925" s="167">
        <f t="shared" si="553"/>
        <v>0.3852054794520548</v>
      </c>
      <c r="AQ3925" s="167">
        <f t="shared" si="554"/>
        <v>11.556164383561644</v>
      </c>
      <c r="AR3925" s="193" t="s">
        <v>231</v>
      </c>
      <c r="AS3925" s="194"/>
      <c r="AT3925" s="166" t="s">
        <v>325</v>
      </c>
      <c r="AU3925" s="166" t="s">
        <v>1509</v>
      </c>
      <c r="AV3925" s="679" t="s">
        <v>11172</v>
      </c>
      <c r="AW3925" s="166" t="s">
        <v>234</v>
      </c>
      <c r="AX3925" s="2254"/>
      <c r="AY3925" s="2254"/>
    </row>
    <row r="3926" spans="1:60" s="1395" customFormat="1" ht="15.95" customHeight="1" x14ac:dyDescent="0.25">
      <c r="A3926" s="353">
        <v>1400</v>
      </c>
      <c r="B3926" s="354" t="s">
        <v>57</v>
      </c>
      <c r="C3926" s="366" t="s">
        <v>1509</v>
      </c>
      <c r="D3926" s="363" t="s">
        <v>19518</v>
      </c>
      <c r="E3926" s="354" t="s">
        <v>16330</v>
      </c>
      <c r="F3926" s="354" t="s">
        <v>16331</v>
      </c>
      <c r="G3926" s="354"/>
      <c r="H3926" s="354" t="s">
        <v>219</v>
      </c>
      <c r="I3926" s="354" t="s">
        <v>316</v>
      </c>
      <c r="J3926" s="354" t="s">
        <v>221</v>
      </c>
      <c r="K3926" s="354" t="s">
        <v>879</v>
      </c>
      <c r="L3926" s="272" t="s">
        <v>221</v>
      </c>
      <c r="M3926" s="272" t="s">
        <v>879</v>
      </c>
      <c r="N3926" s="360">
        <v>5.0999999999999996</v>
      </c>
      <c r="O3926" s="360">
        <v>2.1</v>
      </c>
      <c r="P3926" s="360">
        <f>O3926*N3926</f>
        <v>10.709999999999999</v>
      </c>
      <c r="Q3926" s="503">
        <v>2</v>
      </c>
      <c r="R3926" s="357"/>
      <c r="S3926" s="357">
        <v>1</v>
      </c>
      <c r="T3926" s="357"/>
      <c r="U3926" s="357">
        <v>0</v>
      </c>
      <c r="V3926" s="357"/>
      <c r="W3926" s="357"/>
      <c r="X3926" s="357"/>
      <c r="Y3926" s="354" t="s">
        <v>1509</v>
      </c>
      <c r="Z3926" s="354" t="s">
        <v>11174</v>
      </c>
      <c r="AA3926" s="443" t="s">
        <v>11175</v>
      </c>
      <c r="AB3926" s="354" t="s">
        <v>11176</v>
      </c>
      <c r="AC3926" s="761" t="s">
        <v>11177</v>
      </c>
      <c r="AD3926" s="271" t="s">
        <v>11178</v>
      </c>
      <c r="AE3926" s="354" t="s">
        <v>5671</v>
      </c>
      <c r="AF3926" s="354" t="s">
        <v>11179</v>
      </c>
      <c r="AG3926" s="358" t="s">
        <v>11180</v>
      </c>
      <c r="AH3926" s="443" t="s">
        <v>1509</v>
      </c>
      <c r="AI3926" s="360">
        <v>1.48</v>
      </c>
      <c r="AJ3926" s="503">
        <v>32</v>
      </c>
      <c r="AK3926" s="359">
        <f t="shared" si="550"/>
        <v>0.12975342465753426</v>
      </c>
      <c r="AL3926" s="359">
        <v>0</v>
      </c>
      <c r="AM3926" s="361">
        <f t="shared" si="551"/>
        <v>0.12975342465753426</v>
      </c>
      <c r="AN3926" s="359">
        <f t="shared" si="552"/>
        <v>0.12975342465753426</v>
      </c>
      <c r="AO3926" s="359">
        <v>0</v>
      </c>
      <c r="AP3926" s="359">
        <f t="shared" si="553"/>
        <v>0.12975342465753426</v>
      </c>
      <c r="AQ3926" s="359">
        <f t="shared" si="554"/>
        <v>3.8926027397260277</v>
      </c>
      <c r="AR3926" s="362" t="s">
        <v>231</v>
      </c>
      <c r="AS3926" s="363" t="s">
        <v>431</v>
      </c>
      <c r="AT3926" s="354" t="s">
        <v>325</v>
      </c>
      <c r="AU3926" s="354" t="s">
        <v>1509</v>
      </c>
      <c r="AV3926" s="923" t="s">
        <v>11181</v>
      </c>
      <c r="AW3926" s="354" t="s">
        <v>234</v>
      </c>
      <c r="AX3926" s="447" t="s">
        <v>16329</v>
      </c>
      <c r="AY3926" s="2252"/>
      <c r="AZ3926" s="447" t="s">
        <v>24729</v>
      </c>
    </row>
    <row r="3927" spans="1:60" s="1395" customFormat="1" ht="15.95" customHeight="1" x14ac:dyDescent="0.25">
      <c r="A3927" s="353">
        <v>1401</v>
      </c>
      <c r="B3927" s="354" t="s">
        <v>57</v>
      </c>
      <c r="C3927" s="366" t="s">
        <v>1509</v>
      </c>
      <c r="D3927" s="363" t="s">
        <v>25049</v>
      </c>
      <c r="E3927" s="354" t="s">
        <v>11183</v>
      </c>
      <c r="F3927" s="354" t="s">
        <v>11184</v>
      </c>
      <c r="G3927" s="354" t="s">
        <v>221</v>
      </c>
      <c r="H3927" s="354" t="s">
        <v>219</v>
      </c>
      <c r="I3927" s="354" t="s">
        <v>316</v>
      </c>
      <c r="J3927" s="354" t="s">
        <v>221</v>
      </c>
      <c r="K3927" s="354" t="s">
        <v>879</v>
      </c>
      <c r="L3927" s="272" t="s">
        <v>221</v>
      </c>
      <c r="M3927" s="272" t="s">
        <v>879</v>
      </c>
      <c r="N3927" s="360">
        <v>3.51</v>
      </c>
      <c r="O3927" s="360">
        <v>1.3</v>
      </c>
      <c r="P3927" s="360">
        <f>O3927*N3927</f>
        <v>4.5629999999999997</v>
      </c>
      <c r="Q3927" s="503">
        <v>1</v>
      </c>
      <c r="R3927" s="357"/>
      <c r="S3927" s="357">
        <v>1</v>
      </c>
      <c r="T3927" s="357"/>
      <c r="U3927" s="357">
        <v>0</v>
      </c>
      <c r="V3927" s="357"/>
      <c r="W3927" s="357"/>
      <c r="X3927" s="357"/>
      <c r="Y3927" s="354" t="s">
        <v>318</v>
      </c>
      <c r="Z3927" s="354" t="s">
        <v>25050</v>
      </c>
      <c r="AA3927" s="443" t="s">
        <v>25051</v>
      </c>
      <c r="AB3927" s="354" t="s">
        <v>11092</v>
      </c>
      <c r="AC3927" s="761" t="s">
        <v>25052</v>
      </c>
      <c r="AD3927" s="2479" t="s">
        <v>25329</v>
      </c>
      <c r="AE3927" s="354" t="s">
        <v>5655</v>
      </c>
      <c r="AF3927" s="354" t="s">
        <v>11189</v>
      </c>
      <c r="AG3927" s="443" t="s">
        <v>25051</v>
      </c>
      <c r="AH3927" s="443" t="s">
        <v>1509</v>
      </c>
      <c r="AI3927" s="360">
        <v>1.48</v>
      </c>
      <c r="AJ3927" s="503">
        <v>48</v>
      </c>
      <c r="AK3927" s="359">
        <f>AJ3927*AI3927/365</f>
        <v>0.19463013698630136</v>
      </c>
      <c r="AL3927" s="359">
        <v>0</v>
      </c>
      <c r="AM3927" s="361">
        <f t="shared" ref="AM3927:AM3992" si="555">SUBTOTAL(9,AK3927:AL3927)</f>
        <v>0.19463013698630136</v>
      </c>
      <c r="AN3927" s="359">
        <f t="shared" ref="AN3927:AN3947" si="556">AK3927</f>
        <v>0.19463013698630136</v>
      </c>
      <c r="AO3927" s="359">
        <v>0</v>
      </c>
      <c r="AP3927" s="359">
        <f t="shared" ref="AP3927:AP3948" si="557">AN3927+AO3927</f>
        <v>0.19463013698630136</v>
      </c>
      <c r="AQ3927" s="359">
        <f t="shared" si="554"/>
        <v>5.8389041095890404</v>
      </c>
      <c r="AR3927" s="362" t="s">
        <v>231</v>
      </c>
      <c r="AS3927" s="363" t="s">
        <v>431</v>
      </c>
      <c r="AT3927" s="354" t="s">
        <v>325</v>
      </c>
      <c r="AU3927" s="354" t="s">
        <v>1509</v>
      </c>
      <c r="AV3927" s="923" t="s">
        <v>11191</v>
      </c>
      <c r="AW3927" s="354" t="s">
        <v>234</v>
      </c>
      <c r="AX3927" s="447" t="s">
        <v>25053</v>
      </c>
      <c r="AY3927" s="2252"/>
      <c r="AZ3927" s="447" t="s">
        <v>25054</v>
      </c>
    </row>
    <row r="3928" spans="1:60" s="55" customFormat="1" ht="15.95" customHeight="1" x14ac:dyDescent="0.25">
      <c r="A3928" s="709">
        <v>1402</v>
      </c>
      <c r="B3928" s="434" t="s">
        <v>57</v>
      </c>
      <c r="C3928" s="834" t="s">
        <v>1509</v>
      </c>
      <c r="D3928" s="433" t="s">
        <v>19517</v>
      </c>
      <c r="E3928" s="434" t="s">
        <v>11193</v>
      </c>
      <c r="F3928" s="434" t="s">
        <v>11194</v>
      </c>
      <c r="G3928" s="434"/>
      <c r="H3928" s="434" t="s">
        <v>219</v>
      </c>
      <c r="I3928" s="434" t="s">
        <v>316</v>
      </c>
      <c r="J3928" s="434" t="s">
        <v>317</v>
      </c>
      <c r="K3928" s="434">
        <v>0</v>
      </c>
      <c r="L3928" s="434" t="s">
        <v>317</v>
      </c>
      <c r="M3928" s="434">
        <v>0</v>
      </c>
      <c r="N3928" s="513">
        <v>3</v>
      </c>
      <c r="O3928" s="513">
        <v>1.5</v>
      </c>
      <c r="P3928" s="513">
        <v>4.5</v>
      </c>
      <c r="Q3928" s="788">
        <v>2</v>
      </c>
      <c r="R3928" s="712"/>
      <c r="S3928" s="712">
        <v>0</v>
      </c>
      <c r="T3928" s="712"/>
      <c r="U3928" s="712">
        <v>0</v>
      </c>
      <c r="V3928" s="712"/>
      <c r="W3928" s="712"/>
      <c r="X3928" s="712"/>
      <c r="Y3928" s="434" t="s">
        <v>1509</v>
      </c>
      <c r="Z3928" s="434" t="s">
        <v>11195</v>
      </c>
      <c r="AA3928" s="437" t="s">
        <v>11196</v>
      </c>
      <c r="AB3928" s="434" t="s">
        <v>11187</v>
      </c>
      <c r="AC3928" s="1407" t="s">
        <v>11197</v>
      </c>
      <c r="AD3928" s="1820" t="s">
        <v>11198</v>
      </c>
      <c r="AE3928" s="434" t="s">
        <v>7782</v>
      </c>
      <c r="AF3928" s="434" t="s">
        <v>11199</v>
      </c>
      <c r="AG3928" s="438" t="s">
        <v>11200</v>
      </c>
      <c r="AH3928" s="437" t="s">
        <v>1509</v>
      </c>
      <c r="AI3928" s="513">
        <v>1.48</v>
      </c>
      <c r="AJ3928" s="788">
        <v>68</v>
      </c>
      <c r="AK3928" s="511">
        <f t="shared" ref="AK3928:AK3992" si="558">AJ3928*AI3928/365</f>
        <v>0.27572602739726026</v>
      </c>
      <c r="AL3928" s="511">
        <v>0</v>
      </c>
      <c r="AM3928" s="514">
        <f t="shared" si="555"/>
        <v>0.27572602739726026</v>
      </c>
      <c r="AN3928" s="511">
        <f t="shared" si="556"/>
        <v>0.27572602739726026</v>
      </c>
      <c r="AO3928" s="511">
        <v>0</v>
      </c>
      <c r="AP3928" s="511">
        <f t="shared" si="557"/>
        <v>0.27572602739726026</v>
      </c>
      <c r="AQ3928" s="511">
        <f t="shared" si="554"/>
        <v>8.2717808219178082</v>
      </c>
      <c r="AR3928" s="432" t="s">
        <v>231</v>
      </c>
      <c r="AS3928" s="433"/>
      <c r="AT3928" s="434" t="s">
        <v>325</v>
      </c>
      <c r="AU3928" s="434" t="s">
        <v>1509</v>
      </c>
      <c r="AV3928" s="943" t="s">
        <v>11201</v>
      </c>
      <c r="AW3928" s="434" t="s">
        <v>20570</v>
      </c>
      <c r="AX3928" s="834" t="s">
        <v>23661</v>
      </c>
      <c r="AY3928" s="2254"/>
    </row>
    <row r="3929" spans="1:60" s="1395" customFormat="1" ht="15.95" customHeight="1" x14ac:dyDescent="0.25">
      <c r="A3929" s="353">
        <v>1403</v>
      </c>
      <c r="B3929" s="354" t="s">
        <v>57</v>
      </c>
      <c r="C3929" s="366" t="s">
        <v>1509</v>
      </c>
      <c r="D3929" s="363" t="s">
        <v>24785</v>
      </c>
      <c r="E3929" s="354" t="s">
        <v>25713</v>
      </c>
      <c r="F3929" s="354" t="s">
        <v>25714</v>
      </c>
      <c r="G3929" s="354" t="s">
        <v>221</v>
      </c>
      <c r="H3929" s="354" t="s">
        <v>219</v>
      </c>
      <c r="I3929" s="354" t="s">
        <v>316</v>
      </c>
      <c r="J3929" s="354" t="s">
        <v>221</v>
      </c>
      <c r="K3929" s="354" t="s">
        <v>879</v>
      </c>
      <c r="L3929" s="354" t="s">
        <v>221</v>
      </c>
      <c r="M3929" s="354" t="s">
        <v>879</v>
      </c>
      <c r="N3929" s="360">
        <v>3</v>
      </c>
      <c r="O3929" s="360">
        <v>1.5</v>
      </c>
      <c r="P3929" s="360">
        <v>4.5</v>
      </c>
      <c r="Q3929" s="503">
        <v>2</v>
      </c>
      <c r="R3929" s="357"/>
      <c r="S3929" s="357">
        <v>0</v>
      </c>
      <c r="T3929" s="357"/>
      <c r="U3929" s="357">
        <v>0</v>
      </c>
      <c r="V3929" s="357"/>
      <c r="W3929" s="357"/>
      <c r="X3929" s="357"/>
      <c r="Y3929" s="354" t="s">
        <v>318</v>
      </c>
      <c r="Z3929" s="354" t="s">
        <v>24786</v>
      </c>
      <c r="AA3929" s="443" t="s">
        <v>24788</v>
      </c>
      <c r="AB3929" s="354" t="s">
        <v>11187</v>
      </c>
      <c r="AC3929" s="761" t="s">
        <v>11207</v>
      </c>
      <c r="AD3929" s="1013" t="s">
        <v>24793</v>
      </c>
      <c r="AE3929" s="354" t="s">
        <v>7782</v>
      </c>
      <c r="AF3929" s="354" t="s">
        <v>24787</v>
      </c>
      <c r="AG3929" s="443" t="s">
        <v>24788</v>
      </c>
      <c r="AH3929" s="443" t="s">
        <v>1509</v>
      </c>
      <c r="AI3929" s="360">
        <v>1.48</v>
      </c>
      <c r="AJ3929" s="503">
        <v>87</v>
      </c>
      <c r="AK3929" s="359">
        <f>AJ3929*AI3929/365</f>
        <v>0.35276712328767118</v>
      </c>
      <c r="AL3929" s="359">
        <v>0</v>
      </c>
      <c r="AM3929" s="361">
        <f t="shared" si="555"/>
        <v>0.35276712328767118</v>
      </c>
      <c r="AN3929" s="359">
        <f t="shared" si="556"/>
        <v>0.35276712328767118</v>
      </c>
      <c r="AO3929" s="359">
        <v>0</v>
      </c>
      <c r="AP3929" s="359">
        <f t="shared" si="557"/>
        <v>0.35276712328767118</v>
      </c>
      <c r="AQ3929" s="359">
        <f>AP3929*30</f>
        <v>10.583013698630136</v>
      </c>
      <c r="AR3929" s="362" t="s">
        <v>231</v>
      </c>
      <c r="AS3929" s="363" t="s">
        <v>431</v>
      </c>
      <c r="AT3929" s="354" t="s">
        <v>325</v>
      </c>
      <c r="AU3929" s="354" t="s">
        <v>1509</v>
      </c>
      <c r="AV3929" s="923" t="s">
        <v>11210</v>
      </c>
      <c r="AW3929" s="354" t="s">
        <v>234</v>
      </c>
      <c r="AX3929" s="447" t="s">
        <v>25715</v>
      </c>
      <c r="AY3929" s="2604"/>
      <c r="AZ3929" s="2408" t="s">
        <v>25716</v>
      </c>
    </row>
    <row r="3930" spans="1:60" s="55" customFormat="1" ht="15.95" customHeight="1" x14ac:dyDescent="0.25">
      <c r="A3930" s="182">
        <v>1404</v>
      </c>
      <c r="B3930" s="166" t="s">
        <v>57</v>
      </c>
      <c r="C3930" s="170" t="s">
        <v>1509</v>
      </c>
      <c r="D3930" s="194" t="s">
        <v>24789</v>
      </c>
      <c r="E3930" s="166" t="s">
        <v>11212</v>
      </c>
      <c r="F3930" s="166" t="s">
        <v>11213</v>
      </c>
      <c r="G3930" s="166"/>
      <c r="H3930" s="166" t="s">
        <v>219</v>
      </c>
      <c r="I3930" s="166" t="s">
        <v>220</v>
      </c>
      <c r="J3930" s="166" t="s">
        <v>317</v>
      </c>
      <c r="K3930" s="166">
        <v>0</v>
      </c>
      <c r="L3930" s="166" t="s">
        <v>317</v>
      </c>
      <c r="M3930" s="166">
        <v>0</v>
      </c>
      <c r="N3930" s="186">
        <v>3</v>
      </c>
      <c r="O3930" s="186">
        <v>1.5</v>
      </c>
      <c r="P3930" s="186">
        <v>4.5</v>
      </c>
      <c r="Q3930" s="184">
        <v>1</v>
      </c>
      <c r="R3930" s="183"/>
      <c r="S3930" s="183">
        <v>0</v>
      </c>
      <c r="T3930" s="183"/>
      <c r="U3930" s="183">
        <v>0</v>
      </c>
      <c r="V3930" s="183"/>
      <c r="W3930" s="183"/>
      <c r="X3930" s="183"/>
      <c r="Y3930" s="166" t="s">
        <v>1509</v>
      </c>
      <c r="Z3930" s="166" t="s">
        <v>24790</v>
      </c>
      <c r="AA3930" s="203" t="s">
        <v>24791</v>
      </c>
      <c r="AB3930" s="166" t="s">
        <v>11187</v>
      </c>
      <c r="AC3930" s="228" t="s">
        <v>11216</v>
      </c>
      <c r="AD3930" s="166" t="s">
        <v>11217</v>
      </c>
      <c r="AE3930" s="166" t="s">
        <v>7782</v>
      </c>
      <c r="AF3930" s="166" t="s">
        <v>24792</v>
      </c>
      <c r="AG3930" s="165" t="s">
        <v>24791</v>
      </c>
      <c r="AH3930" s="203" t="s">
        <v>1509</v>
      </c>
      <c r="AI3930" s="186">
        <v>1.48</v>
      </c>
      <c r="AJ3930" s="184">
        <v>53</v>
      </c>
      <c r="AK3930" s="167">
        <f t="shared" si="558"/>
        <v>0.2149041095890411</v>
      </c>
      <c r="AL3930" s="167">
        <v>0</v>
      </c>
      <c r="AM3930" s="187">
        <f t="shared" si="555"/>
        <v>0.2149041095890411</v>
      </c>
      <c r="AN3930" s="167">
        <f t="shared" si="556"/>
        <v>0.2149041095890411</v>
      </c>
      <c r="AO3930" s="167">
        <v>0</v>
      </c>
      <c r="AP3930" s="167">
        <f t="shared" si="557"/>
        <v>0.2149041095890411</v>
      </c>
      <c r="AQ3930" s="167">
        <f t="shared" si="554"/>
        <v>6.447123287671233</v>
      </c>
      <c r="AR3930" s="193" t="s">
        <v>231</v>
      </c>
      <c r="AS3930" s="194"/>
      <c r="AT3930" s="166" t="s">
        <v>325</v>
      </c>
      <c r="AU3930" s="166" t="s">
        <v>1509</v>
      </c>
      <c r="AV3930" s="679" t="s">
        <v>11220</v>
      </c>
      <c r="AW3930" s="166" t="s">
        <v>234</v>
      </c>
      <c r="AX3930" s="2254"/>
      <c r="AY3930" s="2254"/>
    </row>
    <row r="3931" spans="1:60" s="55" customFormat="1" ht="15.95" customHeight="1" x14ac:dyDescent="0.25">
      <c r="A3931" s="182">
        <v>1405</v>
      </c>
      <c r="B3931" s="166" t="s">
        <v>57</v>
      </c>
      <c r="C3931" s="170" t="s">
        <v>1509</v>
      </c>
      <c r="D3931" s="194" t="s">
        <v>19516</v>
      </c>
      <c r="E3931" s="166" t="s">
        <v>11222</v>
      </c>
      <c r="F3931" s="166" t="s">
        <v>11223</v>
      </c>
      <c r="G3931" s="166"/>
      <c r="H3931" s="166" t="s">
        <v>219</v>
      </c>
      <c r="I3931" s="166" t="s">
        <v>220</v>
      </c>
      <c r="J3931" s="166" t="s">
        <v>221</v>
      </c>
      <c r="K3931" s="166" t="s">
        <v>222</v>
      </c>
      <c r="L3931" s="166" t="s">
        <v>317</v>
      </c>
      <c r="M3931" s="166">
        <v>0</v>
      </c>
      <c r="N3931" s="186">
        <v>3</v>
      </c>
      <c r="O3931" s="186">
        <v>1.5</v>
      </c>
      <c r="P3931" s="186">
        <v>4.5</v>
      </c>
      <c r="Q3931" s="184">
        <v>1</v>
      </c>
      <c r="R3931" s="183"/>
      <c r="S3931" s="183">
        <v>0</v>
      </c>
      <c r="T3931" s="183"/>
      <c r="U3931" s="183">
        <v>0</v>
      </c>
      <c r="V3931" s="183"/>
      <c r="W3931" s="183"/>
      <c r="X3931" s="183"/>
      <c r="Y3931" s="166" t="s">
        <v>1509</v>
      </c>
      <c r="Z3931" s="166" t="s">
        <v>11224</v>
      </c>
      <c r="AA3931" s="203" t="s">
        <v>11225</v>
      </c>
      <c r="AB3931" s="166" t="s">
        <v>11226</v>
      </c>
      <c r="AC3931" s="228" t="s">
        <v>11227</v>
      </c>
      <c r="AD3931" s="1150" t="s">
        <v>25330</v>
      </c>
      <c r="AE3931" s="166" t="s">
        <v>11228</v>
      </c>
      <c r="AF3931" s="166" t="s">
        <v>11229</v>
      </c>
      <c r="AG3931" s="165" t="s">
        <v>11230</v>
      </c>
      <c r="AH3931" s="203" t="s">
        <v>1509</v>
      </c>
      <c r="AI3931" s="186">
        <v>1.48</v>
      </c>
      <c r="AJ3931" s="184">
        <v>15</v>
      </c>
      <c r="AK3931" s="167">
        <f t="shared" si="558"/>
        <v>6.0821917808219175E-2</v>
      </c>
      <c r="AL3931" s="167">
        <v>0</v>
      </c>
      <c r="AM3931" s="187">
        <f t="shared" si="555"/>
        <v>6.0821917808219175E-2</v>
      </c>
      <c r="AN3931" s="167">
        <f t="shared" si="556"/>
        <v>6.0821917808219175E-2</v>
      </c>
      <c r="AO3931" s="167">
        <v>0</v>
      </c>
      <c r="AP3931" s="167">
        <f t="shared" si="557"/>
        <v>6.0821917808219175E-2</v>
      </c>
      <c r="AQ3931" s="167">
        <f t="shared" si="554"/>
        <v>1.8246575342465752</v>
      </c>
      <c r="AR3931" s="193" t="s">
        <v>231</v>
      </c>
      <c r="AS3931" s="194"/>
      <c r="AT3931" s="166" t="s">
        <v>325</v>
      </c>
      <c r="AU3931" s="166" t="s">
        <v>1509</v>
      </c>
      <c r="AV3931" s="679" t="s">
        <v>11231</v>
      </c>
      <c r="AW3931" s="166" t="s">
        <v>234</v>
      </c>
      <c r="AX3931" s="2254"/>
      <c r="AY3931" s="2254"/>
    </row>
    <row r="3932" spans="1:60" s="55" customFormat="1" ht="15.95" customHeight="1" x14ac:dyDescent="0.25">
      <c r="A3932" s="353">
        <v>1406</v>
      </c>
      <c r="B3932" s="354" t="s">
        <v>57</v>
      </c>
      <c r="C3932" s="366" t="s">
        <v>1509</v>
      </c>
      <c r="D3932" s="363" t="s">
        <v>18384</v>
      </c>
      <c r="E3932" s="354" t="s">
        <v>18385</v>
      </c>
      <c r="F3932" s="354" t="s">
        <v>18386</v>
      </c>
      <c r="G3932" s="354" t="s">
        <v>221</v>
      </c>
      <c r="H3932" s="354" t="s">
        <v>219</v>
      </c>
      <c r="I3932" s="354" t="s">
        <v>484</v>
      </c>
      <c r="J3932" s="354" t="s">
        <v>221</v>
      </c>
      <c r="K3932" s="354" t="s">
        <v>222</v>
      </c>
      <c r="L3932" s="354" t="s">
        <v>317</v>
      </c>
      <c r="M3932" s="354">
        <v>0</v>
      </c>
      <c r="N3932" s="360">
        <v>5.9</v>
      </c>
      <c r="O3932" s="360">
        <v>2.8</v>
      </c>
      <c r="P3932" s="360">
        <f>O3932*N3932</f>
        <v>16.52</v>
      </c>
      <c r="Q3932" s="503">
        <v>1</v>
      </c>
      <c r="R3932" s="357"/>
      <c r="S3932" s="357">
        <v>0</v>
      </c>
      <c r="T3932" s="357"/>
      <c r="U3932" s="357">
        <v>1</v>
      </c>
      <c r="V3932" s="357"/>
      <c r="W3932" s="357"/>
      <c r="X3932" s="357"/>
      <c r="Y3932" s="354" t="s">
        <v>1509</v>
      </c>
      <c r="Z3932" s="354" t="s">
        <v>11235</v>
      </c>
      <c r="AA3932" s="443" t="s">
        <v>11236</v>
      </c>
      <c r="AB3932" s="354" t="s">
        <v>11226</v>
      </c>
      <c r="AC3932" s="761" t="s">
        <v>18387</v>
      </c>
      <c r="AD3932" s="1152" t="s">
        <v>18388</v>
      </c>
      <c r="AE3932" s="354" t="s">
        <v>11228</v>
      </c>
      <c r="AF3932" s="354" t="s">
        <v>11238</v>
      </c>
      <c r="AG3932" s="358" t="s">
        <v>11239</v>
      </c>
      <c r="AH3932" s="443" t="s">
        <v>1509</v>
      </c>
      <c r="AI3932" s="360">
        <v>1.48</v>
      </c>
      <c r="AJ3932" s="503">
        <v>165</v>
      </c>
      <c r="AK3932" s="359">
        <f t="shared" si="558"/>
        <v>0.66904109589041094</v>
      </c>
      <c r="AL3932" s="359">
        <v>0</v>
      </c>
      <c r="AM3932" s="361">
        <f t="shared" si="555"/>
        <v>0.66904109589041094</v>
      </c>
      <c r="AN3932" s="359">
        <f t="shared" si="556"/>
        <v>0.66904109589041094</v>
      </c>
      <c r="AO3932" s="359">
        <v>0</v>
      </c>
      <c r="AP3932" s="359">
        <f t="shared" si="557"/>
        <v>0.66904109589041094</v>
      </c>
      <c r="AQ3932" s="359">
        <f>AP3932*30</f>
        <v>20.07123287671233</v>
      </c>
      <c r="AR3932" s="362" t="s">
        <v>231</v>
      </c>
      <c r="AS3932" s="363" t="s">
        <v>16247</v>
      </c>
      <c r="AT3932" s="354" t="s">
        <v>325</v>
      </c>
      <c r="AU3932" s="354" t="s">
        <v>1509</v>
      </c>
      <c r="AV3932" s="923" t="s">
        <v>11240</v>
      </c>
      <c r="AW3932" s="354" t="s">
        <v>234</v>
      </c>
      <c r="AX3932" s="447" t="s">
        <v>18389</v>
      </c>
      <c r="AY3932" s="2252"/>
      <c r="AZ3932" s="447" t="s">
        <v>18390</v>
      </c>
      <c r="BA3932" s="1395"/>
      <c r="BB3932" s="1395"/>
      <c r="BC3932" s="1395"/>
      <c r="BD3932" s="1395"/>
      <c r="BE3932" s="1395"/>
      <c r="BF3932" s="1395"/>
      <c r="BG3932" s="1395"/>
      <c r="BH3932" s="1395"/>
    </row>
    <row r="3933" spans="1:60" s="55" customFormat="1" ht="15.95" customHeight="1" x14ac:dyDescent="0.25">
      <c r="A3933" s="182">
        <v>1407</v>
      </c>
      <c r="B3933" s="166" t="s">
        <v>57</v>
      </c>
      <c r="C3933" s="170" t="s">
        <v>1509</v>
      </c>
      <c r="D3933" s="194" t="s">
        <v>19515</v>
      </c>
      <c r="E3933" s="166" t="s">
        <v>11242</v>
      </c>
      <c r="F3933" s="166" t="s">
        <v>11243</v>
      </c>
      <c r="G3933" s="166"/>
      <c r="H3933" s="166" t="s">
        <v>219</v>
      </c>
      <c r="I3933" s="166" t="s">
        <v>220</v>
      </c>
      <c r="J3933" s="166" t="s">
        <v>317</v>
      </c>
      <c r="K3933" s="166">
        <v>0</v>
      </c>
      <c r="L3933" s="166" t="s">
        <v>317</v>
      </c>
      <c r="M3933" s="166">
        <v>0</v>
      </c>
      <c r="N3933" s="186">
        <v>2</v>
      </c>
      <c r="O3933" s="186">
        <v>2</v>
      </c>
      <c r="P3933" s="186">
        <v>4</v>
      </c>
      <c r="Q3933" s="184">
        <v>2</v>
      </c>
      <c r="R3933" s="183"/>
      <c r="S3933" s="183">
        <v>0</v>
      </c>
      <c r="T3933" s="183"/>
      <c r="U3933" s="183">
        <v>0</v>
      </c>
      <c r="V3933" s="183"/>
      <c r="W3933" s="183"/>
      <c r="X3933" s="183"/>
      <c r="Y3933" s="166" t="s">
        <v>1509</v>
      </c>
      <c r="Z3933" s="166" t="s">
        <v>11244</v>
      </c>
      <c r="AA3933" s="203" t="s">
        <v>11245</v>
      </c>
      <c r="AB3933" s="166" t="s">
        <v>11226</v>
      </c>
      <c r="AC3933" s="228" t="s">
        <v>11246</v>
      </c>
      <c r="AD3933" s="166" t="s">
        <v>11247</v>
      </c>
      <c r="AE3933" s="166" t="s">
        <v>11228</v>
      </c>
      <c r="AF3933" s="166" t="s">
        <v>11248</v>
      </c>
      <c r="AG3933" s="165" t="s">
        <v>11249</v>
      </c>
      <c r="AH3933" s="203" t="s">
        <v>1509</v>
      </c>
      <c r="AI3933" s="186">
        <v>1.48</v>
      </c>
      <c r="AJ3933" s="184">
        <v>115</v>
      </c>
      <c r="AK3933" s="167">
        <f t="shared" si="558"/>
        <v>0.46630136986301368</v>
      </c>
      <c r="AL3933" s="167">
        <v>0</v>
      </c>
      <c r="AM3933" s="187">
        <f t="shared" si="555"/>
        <v>0.46630136986301368</v>
      </c>
      <c r="AN3933" s="167">
        <f t="shared" si="556"/>
        <v>0.46630136986301368</v>
      </c>
      <c r="AO3933" s="167">
        <v>0</v>
      </c>
      <c r="AP3933" s="167">
        <f t="shared" si="557"/>
        <v>0.46630136986301368</v>
      </c>
      <c r="AQ3933" s="167">
        <f t="shared" si="554"/>
        <v>13.989041095890411</v>
      </c>
      <c r="AR3933" s="193" t="s">
        <v>231</v>
      </c>
      <c r="AS3933" s="194"/>
      <c r="AT3933" s="166" t="s">
        <v>325</v>
      </c>
      <c r="AU3933" s="166" t="s">
        <v>1509</v>
      </c>
      <c r="AV3933" s="679" t="s">
        <v>11250</v>
      </c>
      <c r="AW3933" s="166" t="s">
        <v>234</v>
      </c>
      <c r="AX3933" s="2254"/>
      <c r="AY3933" s="2254"/>
    </row>
    <row r="3934" spans="1:60" s="55" customFormat="1" ht="15.95" customHeight="1" x14ac:dyDescent="0.25">
      <c r="A3934" s="353">
        <v>1408</v>
      </c>
      <c r="B3934" s="354" t="s">
        <v>57</v>
      </c>
      <c r="C3934" s="366" t="s">
        <v>1509</v>
      </c>
      <c r="D3934" s="363" t="s">
        <v>17519</v>
      </c>
      <c r="E3934" s="354" t="s">
        <v>17520</v>
      </c>
      <c r="F3934" s="354" t="s">
        <v>12671</v>
      </c>
      <c r="G3934" s="354" t="s">
        <v>221</v>
      </c>
      <c r="H3934" s="354" t="s">
        <v>219</v>
      </c>
      <c r="I3934" s="354" t="s">
        <v>220</v>
      </c>
      <c r="J3934" s="354" t="s">
        <v>221</v>
      </c>
      <c r="K3934" s="354" t="s">
        <v>222</v>
      </c>
      <c r="L3934" s="354" t="s">
        <v>221</v>
      </c>
      <c r="M3934" s="354" t="s">
        <v>879</v>
      </c>
      <c r="N3934" s="360">
        <v>4.55</v>
      </c>
      <c r="O3934" s="360">
        <v>1.95</v>
      </c>
      <c r="P3934" s="360">
        <v>8.9</v>
      </c>
      <c r="Q3934" s="503">
        <v>2</v>
      </c>
      <c r="R3934" s="357"/>
      <c r="S3934" s="357">
        <v>1</v>
      </c>
      <c r="T3934" s="357"/>
      <c r="U3934" s="357">
        <v>0</v>
      </c>
      <c r="V3934" s="357"/>
      <c r="W3934" s="357"/>
      <c r="X3934" s="357"/>
      <c r="Y3934" s="354" t="s">
        <v>1509</v>
      </c>
      <c r="Z3934" s="354" t="s">
        <v>11254</v>
      </c>
      <c r="AA3934" s="443" t="s">
        <v>17521</v>
      </c>
      <c r="AB3934" s="354" t="s">
        <v>11226</v>
      </c>
      <c r="AC3934" s="761" t="s">
        <v>17522</v>
      </c>
      <c r="AD3934" s="354" t="s">
        <v>11257</v>
      </c>
      <c r="AE3934" s="354" t="s">
        <v>11228</v>
      </c>
      <c r="AF3934" s="354" t="s">
        <v>11258</v>
      </c>
      <c r="AG3934" s="358">
        <v>1035005903283</v>
      </c>
      <c r="AH3934" s="443" t="s">
        <v>1509</v>
      </c>
      <c r="AI3934" s="360">
        <v>1.48</v>
      </c>
      <c r="AJ3934" s="503">
        <v>115</v>
      </c>
      <c r="AK3934" s="359">
        <f t="shared" si="558"/>
        <v>0.46630136986301368</v>
      </c>
      <c r="AL3934" s="359">
        <v>0</v>
      </c>
      <c r="AM3934" s="361">
        <f t="shared" si="555"/>
        <v>0.46630136986301368</v>
      </c>
      <c r="AN3934" s="359">
        <f t="shared" si="556"/>
        <v>0.46630136986301368</v>
      </c>
      <c r="AO3934" s="359">
        <v>0</v>
      </c>
      <c r="AP3934" s="359">
        <f t="shared" si="557"/>
        <v>0.46630136986301368</v>
      </c>
      <c r="AQ3934" s="359">
        <f t="shared" si="554"/>
        <v>13.989041095890411</v>
      </c>
      <c r="AR3934" s="362" t="s">
        <v>231</v>
      </c>
      <c r="AS3934" s="354" t="s">
        <v>431</v>
      </c>
      <c r="AT3934" s="354" t="s">
        <v>325</v>
      </c>
      <c r="AU3934" s="354" t="s">
        <v>1509</v>
      </c>
      <c r="AV3934" s="923" t="s">
        <v>11260</v>
      </c>
      <c r="AW3934" s="166" t="s">
        <v>234</v>
      </c>
      <c r="AX3934" s="447" t="s">
        <v>20460</v>
      </c>
      <c r="AY3934" s="2254"/>
      <c r="AZ3934" s="447" t="s">
        <v>20463</v>
      </c>
      <c r="BA3934" s="2462"/>
    </row>
    <row r="3935" spans="1:60" s="1395" customFormat="1" ht="15.95" customHeight="1" x14ac:dyDescent="0.25">
      <c r="A3935" s="353">
        <v>1409</v>
      </c>
      <c r="B3935" s="354" t="s">
        <v>57</v>
      </c>
      <c r="C3935" s="366" t="s">
        <v>1509</v>
      </c>
      <c r="D3935" s="363" t="s">
        <v>24794</v>
      </c>
      <c r="E3935" s="354" t="s">
        <v>22370</v>
      </c>
      <c r="F3935" s="354" t="s">
        <v>22371</v>
      </c>
      <c r="G3935" s="354" t="s">
        <v>221</v>
      </c>
      <c r="H3935" s="354" t="s">
        <v>219</v>
      </c>
      <c r="I3935" s="354" t="s">
        <v>484</v>
      </c>
      <c r="J3935" s="354" t="s">
        <v>221</v>
      </c>
      <c r="K3935" s="354" t="s">
        <v>222</v>
      </c>
      <c r="L3935" s="354" t="s">
        <v>221</v>
      </c>
      <c r="M3935" s="354" t="s">
        <v>879</v>
      </c>
      <c r="N3935" s="360">
        <v>5.8</v>
      </c>
      <c r="O3935" s="360">
        <v>1.7</v>
      </c>
      <c r="P3935" s="360">
        <f>O3935*N3935</f>
        <v>9.86</v>
      </c>
      <c r="Q3935" s="503">
        <v>2</v>
      </c>
      <c r="R3935" s="357"/>
      <c r="S3935" s="357">
        <v>1</v>
      </c>
      <c r="T3935" s="357"/>
      <c r="U3935" s="357">
        <v>0</v>
      </c>
      <c r="V3935" s="357"/>
      <c r="W3935" s="357"/>
      <c r="X3935" s="357"/>
      <c r="Y3935" s="354" t="s">
        <v>1509</v>
      </c>
      <c r="Z3935" s="1624" t="s">
        <v>24795</v>
      </c>
      <c r="AA3935" s="443" t="s">
        <v>22373</v>
      </c>
      <c r="AB3935" s="354" t="s">
        <v>11226</v>
      </c>
      <c r="AC3935" s="761" t="s">
        <v>22372</v>
      </c>
      <c r="AD3935" s="354" t="s">
        <v>11266</v>
      </c>
      <c r="AE3935" s="354" t="s">
        <v>11228</v>
      </c>
      <c r="AF3935" s="354" t="s">
        <v>9528</v>
      </c>
      <c r="AG3935" s="443" t="s">
        <v>22373</v>
      </c>
      <c r="AH3935" s="443" t="s">
        <v>1509</v>
      </c>
      <c r="AI3935" s="360">
        <v>1.48</v>
      </c>
      <c r="AJ3935" s="503">
        <v>67</v>
      </c>
      <c r="AK3935" s="359">
        <f t="shared" si="558"/>
        <v>0.2716712328767123</v>
      </c>
      <c r="AL3935" s="359">
        <v>0</v>
      </c>
      <c r="AM3935" s="361">
        <f t="shared" si="555"/>
        <v>0.2716712328767123</v>
      </c>
      <c r="AN3935" s="359">
        <f t="shared" si="556"/>
        <v>0.2716712328767123</v>
      </c>
      <c r="AO3935" s="359">
        <v>0</v>
      </c>
      <c r="AP3935" s="359">
        <f t="shared" si="557"/>
        <v>0.2716712328767123</v>
      </c>
      <c r="AQ3935" s="359">
        <f>AP3935*30</f>
        <v>8.1501369863013693</v>
      </c>
      <c r="AR3935" s="362" t="s">
        <v>231</v>
      </c>
      <c r="AS3935" s="363" t="s">
        <v>431</v>
      </c>
      <c r="AT3935" s="354" t="s">
        <v>325</v>
      </c>
      <c r="AU3935" s="354" t="s">
        <v>1509</v>
      </c>
      <c r="AV3935" s="923" t="s">
        <v>10463</v>
      </c>
      <c r="AW3935" s="354" t="s">
        <v>234</v>
      </c>
      <c r="AX3935" s="447" t="s">
        <v>22374</v>
      </c>
      <c r="AY3935" s="2252"/>
      <c r="AZ3935" s="447" t="s">
        <v>22375</v>
      </c>
    </row>
    <row r="3936" spans="1:60" s="55" customFormat="1" ht="15.95" customHeight="1" x14ac:dyDescent="0.25">
      <c r="A3936" s="709">
        <v>1410</v>
      </c>
      <c r="B3936" s="434" t="s">
        <v>57</v>
      </c>
      <c r="C3936" s="834" t="s">
        <v>1509</v>
      </c>
      <c r="D3936" s="433" t="s">
        <v>19514</v>
      </c>
      <c r="E3936" s="434" t="s">
        <v>11269</v>
      </c>
      <c r="F3936" s="434" t="s">
        <v>11270</v>
      </c>
      <c r="G3936" s="434"/>
      <c r="H3936" s="434" t="s">
        <v>219</v>
      </c>
      <c r="I3936" s="434" t="s">
        <v>316</v>
      </c>
      <c r="J3936" s="434" t="s">
        <v>317</v>
      </c>
      <c r="K3936" s="434">
        <v>0</v>
      </c>
      <c r="L3936" s="434" t="s">
        <v>317</v>
      </c>
      <c r="M3936" s="434">
        <v>0</v>
      </c>
      <c r="N3936" s="513">
        <v>2</v>
      </c>
      <c r="O3936" s="513">
        <v>2</v>
      </c>
      <c r="P3936" s="513">
        <v>4</v>
      </c>
      <c r="Q3936" s="788">
        <v>0</v>
      </c>
      <c r="R3936" s="712"/>
      <c r="S3936" s="712">
        <v>0</v>
      </c>
      <c r="T3936" s="712"/>
      <c r="U3936" s="712">
        <v>1</v>
      </c>
      <c r="V3936" s="712"/>
      <c r="W3936" s="712"/>
      <c r="X3936" s="712"/>
      <c r="Y3936" s="434" t="s">
        <v>1509</v>
      </c>
      <c r="Z3936" s="434" t="s">
        <v>11271</v>
      </c>
      <c r="AA3936" s="437" t="s">
        <v>11272</v>
      </c>
      <c r="AB3936" s="434" t="s">
        <v>11226</v>
      </c>
      <c r="AC3936" s="1407" t="s">
        <v>11273</v>
      </c>
      <c r="AD3936" s="434" t="s">
        <v>11274</v>
      </c>
      <c r="AE3936" s="434" t="s">
        <v>11228</v>
      </c>
      <c r="AF3936" s="434" t="s">
        <v>11275</v>
      </c>
      <c r="AG3936" s="438" t="s">
        <v>11276</v>
      </c>
      <c r="AH3936" s="437" t="s">
        <v>1509</v>
      </c>
      <c r="AI3936" s="513">
        <v>1.48</v>
      </c>
      <c r="AJ3936" s="788">
        <v>52</v>
      </c>
      <c r="AK3936" s="511">
        <f t="shared" si="558"/>
        <v>0.21084931506849314</v>
      </c>
      <c r="AL3936" s="511">
        <v>0</v>
      </c>
      <c r="AM3936" s="514">
        <f t="shared" si="555"/>
        <v>0.21084931506849314</v>
      </c>
      <c r="AN3936" s="511">
        <f t="shared" si="556"/>
        <v>0.21084931506849314</v>
      </c>
      <c r="AO3936" s="511">
        <v>0</v>
      </c>
      <c r="AP3936" s="511">
        <f t="shared" si="557"/>
        <v>0.21084931506849314</v>
      </c>
      <c r="AQ3936" s="511">
        <f t="shared" si="554"/>
        <v>6.3254794520547941</v>
      </c>
      <c r="AR3936" s="432" t="s">
        <v>231</v>
      </c>
      <c r="AS3936" s="433"/>
      <c r="AT3936" s="434" t="s">
        <v>325</v>
      </c>
      <c r="AU3936" s="434" t="s">
        <v>1509</v>
      </c>
      <c r="AV3936" s="943" t="s">
        <v>11277</v>
      </c>
      <c r="AW3936" s="434" t="s">
        <v>18131</v>
      </c>
      <c r="AX3936" s="434" t="s">
        <v>23738</v>
      </c>
      <c r="AY3936" s="2254"/>
    </row>
    <row r="3937" spans="1:52" s="55" customFormat="1" ht="15.95" customHeight="1" x14ac:dyDescent="0.25">
      <c r="A3937" s="182">
        <v>1411</v>
      </c>
      <c r="B3937" s="166" t="s">
        <v>57</v>
      </c>
      <c r="C3937" s="170" t="s">
        <v>1509</v>
      </c>
      <c r="D3937" s="194" t="s">
        <v>19513</v>
      </c>
      <c r="E3937" s="166" t="s">
        <v>11278</v>
      </c>
      <c r="F3937" s="166" t="s">
        <v>11279</v>
      </c>
      <c r="G3937" s="166"/>
      <c r="H3937" s="166" t="s">
        <v>219</v>
      </c>
      <c r="I3937" s="166" t="s">
        <v>11280</v>
      </c>
      <c r="J3937" s="166" t="s">
        <v>317</v>
      </c>
      <c r="K3937" s="166">
        <v>0</v>
      </c>
      <c r="L3937" s="166" t="s">
        <v>317</v>
      </c>
      <c r="M3937" s="166">
        <v>0</v>
      </c>
      <c r="N3937" s="186">
        <v>2</v>
      </c>
      <c r="O3937" s="186">
        <v>2</v>
      </c>
      <c r="P3937" s="186">
        <v>4</v>
      </c>
      <c r="Q3937" s="184">
        <v>0</v>
      </c>
      <c r="R3937" s="183"/>
      <c r="S3937" s="183">
        <v>0</v>
      </c>
      <c r="T3937" s="183"/>
      <c r="U3937" s="183">
        <v>1</v>
      </c>
      <c r="V3937" s="183"/>
      <c r="W3937" s="183"/>
      <c r="X3937" s="183"/>
      <c r="Y3937" s="166" t="s">
        <v>1509</v>
      </c>
      <c r="Z3937" s="166" t="s">
        <v>11281</v>
      </c>
      <c r="AA3937" s="203" t="s">
        <v>11282</v>
      </c>
      <c r="AB3937" s="166" t="s">
        <v>11226</v>
      </c>
      <c r="AC3937" s="228" t="s">
        <v>11246</v>
      </c>
      <c r="AD3937" s="166" t="s">
        <v>11247</v>
      </c>
      <c r="AE3937" s="166" t="s">
        <v>11228</v>
      </c>
      <c r="AF3937" s="166" t="s">
        <v>8334</v>
      </c>
      <c r="AG3937" s="165" t="s">
        <v>11283</v>
      </c>
      <c r="AH3937" s="203" t="s">
        <v>1509</v>
      </c>
      <c r="AI3937" s="186">
        <v>1.48</v>
      </c>
      <c r="AJ3937" s="184">
        <v>70</v>
      </c>
      <c r="AK3937" s="167">
        <f t="shared" si="558"/>
        <v>0.28383561643835614</v>
      </c>
      <c r="AL3937" s="167">
        <v>0</v>
      </c>
      <c r="AM3937" s="187">
        <f t="shared" si="555"/>
        <v>0.28383561643835614</v>
      </c>
      <c r="AN3937" s="167">
        <f t="shared" si="556"/>
        <v>0.28383561643835614</v>
      </c>
      <c r="AO3937" s="167">
        <v>0</v>
      </c>
      <c r="AP3937" s="167">
        <f t="shared" si="557"/>
        <v>0.28383561643835614</v>
      </c>
      <c r="AQ3937" s="167">
        <f t="shared" si="554"/>
        <v>8.5150684931506841</v>
      </c>
      <c r="AR3937" s="193" t="s">
        <v>231</v>
      </c>
      <c r="AS3937" s="194"/>
      <c r="AT3937" s="166" t="s">
        <v>325</v>
      </c>
      <c r="AU3937" s="166" t="s">
        <v>1509</v>
      </c>
      <c r="AV3937" s="231" t="s">
        <v>8335</v>
      </c>
      <c r="AW3937" s="166" t="s">
        <v>234</v>
      </c>
      <c r="AX3937" s="2254"/>
      <c r="AY3937" s="2254"/>
    </row>
    <row r="3938" spans="1:52" s="55" customFormat="1" ht="15.95" customHeight="1" x14ac:dyDescent="0.25">
      <c r="A3938" s="182">
        <v>1412</v>
      </c>
      <c r="B3938" s="166" t="s">
        <v>57</v>
      </c>
      <c r="C3938" s="170" t="s">
        <v>1509</v>
      </c>
      <c r="D3938" s="194" t="s">
        <v>19512</v>
      </c>
      <c r="E3938" s="166" t="s">
        <v>11285</v>
      </c>
      <c r="F3938" s="166" t="s">
        <v>11286</v>
      </c>
      <c r="G3938" s="166"/>
      <c r="H3938" s="166" t="s">
        <v>219</v>
      </c>
      <c r="I3938" s="166" t="s">
        <v>11287</v>
      </c>
      <c r="J3938" s="166" t="s">
        <v>221</v>
      </c>
      <c r="K3938" s="166" t="s">
        <v>11288</v>
      </c>
      <c r="L3938" s="166" t="s">
        <v>317</v>
      </c>
      <c r="M3938" s="166">
        <v>0</v>
      </c>
      <c r="N3938" s="186">
        <v>3</v>
      </c>
      <c r="O3938" s="186">
        <v>2</v>
      </c>
      <c r="P3938" s="186">
        <v>6</v>
      </c>
      <c r="Q3938" s="184">
        <v>0</v>
      </c>
      <c r="R3938" s="183"/>
      <c r="S3938" s="183">
        <v>0</v>
      </c>
      <c r="T3938" s="183"/>
      <c r="U3938" s="183">
        <v>1</v>
      </c>
      <c r="V3938" s="183"/>
      <c r="W3938" s="183"/>
      <c r="X3938" s="183"/>
      <c r="Y3938" s="166" t="s">
        <v>1509</v>
      </c>
      <c r="Z3938" s="166" t="s">
        <v>11289</v>
      </c>
      <c r="AA3938" s="203" t="s">
        <v>11290</v>
      </c>
      <c r="AB3938" s="166" t="s">
        <v>11226</v>
      </c>
      <c r="AC3938" s="228" t="s">
        <v>11291</v>
      </c>
      <c r="AD3938" s="166" t="s">
        <v>11292</v>
      </c>
      <c r="AE3938" s="166" t="s">
        <v>11228</v>
      </c>
      <c r="AF3938" s="166" t="s">
        <v>11293</v>
      </c>
      <c r="AG3938" s="165" t="s">
        <v>11294</v>
      </c>
      <c r="AH3938" s="203" t="s">
        <v>1509</v>
      </c>
      <c r="AI3938" s="186">
        <v>1.48</v>
      </c>
      <c r="AJ3938" s="184">
        <v>61</v>
      </c>
      <c r="AK3938" s="167">
        <f t="shared" si="558"/>
        <v>0.24734246575342467</v>
      </c>
      <c r="AL3938" s="167">
        <v>0</v>
      </c>
      <c r="AM3938" s="187">
        <f t="shared" si="555"/>
        <v>0.24734246575342467</v>
      </c>
      <c r="AN3938" s="167">
        <f t="shared" si="556"/>
        <v>0.24734246575342467</v>
      </c>
      <c r="AO3938" s="167">
        <v>0</v>
      </c>
      <c r="AP3938" s="167">
        <f t="shared" si="557"/>
        <v>0.24734246575342467</v>
      </c>
      <c r="AQ3938" s="167">
        <f t="shared" si="554"/>
        <v>7.4202739726027396</v>
      </c>
      <c r="AR3938" s="193" t="s">
        <v>231</v>
      </c>
      <c r="AS3938" s="194"/>
      <c r="AT3938" s="166" t="s">
        <v>325</v>
      </c>
      <c r="AU3938" s="166" t="s">
        <v>1509</v>
      </c>
      <c r="AV3938" s="679" t="s">
        <v>11295</v>
      </c>
      <c r="AW3938" s="166" t="s">
        <v>234</v>
      </c>
      <c r="AX3938" s="2254"/>
      <c r="AY3938" s="2254"/>
    </row>
    <row r="3939" spans="1:52" s="55" customFormat="1" ht="15.95" customHeight="1" x14ac:dyDescent="0.25">
      <c r="A3939" s="709">
        <v>1413</v>
      </c>
      <c r="B3939" s="434" t="s">
        <v>57</v>
      </c>
      <c r="C3939" s="834" t="s">
        <v>1509</v>
      </c>
      <c r="D3939" s="433" t="s">
        <v>19511</v>
      </c>
      <c r="E3939" s="434" t="s">
        <v>11297</v>
      </c>
      <c r="F3939" s="434" t="s">
        <v>11298</v>
      </c>
      <c r="G3939" s="434"/>
      <c r="H3939" s="434" t="s">
        <v>219</v>
      </c>
      <c r="I3939" s="434" t="s">
        <v>11287</v>
      </c>
      <c r="J3939" s="434" t="s">
        <v>317</v>
      </c>
      <c r="K3939" s="434">
        <v>0</v>
      </c>
      <c r="L3939" s="434" t="s">
        <v>317</v>
      </c>
      <c r="M3939" s="434">
        <v>0</v>
      </c>
      <c r="N3939" s="513">
        <v>3</v>
      </c>
      <c r="O3939" s="513">
        <v>2</v>
      </c>
      <c r="P3939" s="513">
        <v>6</v>
      </c>
      <c r="Q3939" s="788">
        <v>2</v>
      </c>
      <c r="R3939" s="712"/>
      <c r="S3939" s="712">
        <v>0</v>
      </c>
      <c r="T3939" s="712"/>
      <c r="U3939" s="712">
        <v>0</v>
      </c>
      <c r="V3939" s="712"/>
      <c r="W3939" s="712"/>
      <c r="X3939" s="712"/>
      <c r="Y3939" s="434" t="s">
        <v>1509</v>
      </c>
      <c r="Z3939" s="434" t="s">
        <v>11299</v>
      </c>
      <c r="AA3939" s="437" t="s">
        <v>11300</v>
      </c>
      <c r="AB3939" s="434" t="s">
        <v>11226</v>
      </c>
      <c r="AC3939" s="1407" t="s">
        <v>11301</v>
      </c>
      <c r="AD3939" s="434" t="s">
        <v>11302</v>
      </c>
      <c r="AE3939" s="434" t="s">
        <v>11228</v>
      </c>
      <c r="AF3939" s="434" t="s">
        <v>11303</v>
      </c>
      <c r="AG3939" s="438" t="s">
        <v>11304</v>
      </c>
      <c r="AH3939" s="437" t="s">
        <v>1509</v>
      </c>
      <c r="AI3939" s="513">
        <v>1.48</v>
      </c>
      <c r="AJ3939" s="788">
        <v>37</v>
      </c>
      <c r="AK3939" s="511">
        <f t="shared" si="558"/>
        <v>0.15002739726027398</v>
      </c>
      <c r="AL3939" s="511">
        <v>0</v>
      </c>
      <c r="AM3939" s="514">
        <f t="shared" si="555"/>
        <v>0.15002739726027398</v>
      </c>
      <c r="AN3939" s="511">
        <f t="shared" si="556"/>
        <v>0.15002739726027398</v>
      </c>
      <c r="AO3939" s="511">
        <v>0</v>
      </c>
      <c r="AP3939" s="511">
        <f t="shared" si="557"/>
        <v>0.15002739726027398</v>
      </c>
      <c r="AQ3939" s="511">
        <f t="shared" si="554"/>
        <v>4.5008219178082189</v>
      </c>
      <c r="AR3939" s="432" t="s">
        <v>231</v>
      </c>
      <c r="AS3939" s="433" t="s">
        <v>431</v>
      </c>
      <c r="AT3939" s="434" t="s">
        <v>325</v>
      </c>
      <c r="AU3939" s="434" t="s">
        <v>1509</v>
      </c>
      <c r="AV3939" s="943" t="s">
        <v>11305</v>
      </c>
      <c r="AW3939" s="434" t="s">
        <v>18131</v>
      </c>
      <c r="AX3939" s="434" t="s">
        <v>23735</v>
      </c>
      <c r="AY3939" s="2254"/>
    </row>
    <row r="3940" spans="1:52" s="55" customFormat="1" ht="15.95" customHeight="1" x14ac:dyDescent="0.25">
      <c r="A3940" s="182">
        <v>1414</v>
      </c>
      <c r="B3940" s="166" t="s">
        <v>57</v>
      </c>
      <c r="C3940" s="170" t="s">
        <v>1509</v>
      </c>
      <c r="D3940" s="194" t="s">
        <v>24796</v>
      </c>
      <c r="E3940" s="166" t="s">
        <v>11307</v>
      </c>
      <c r="F3940" s="166" t="s">
        <v>11308</v>
      </c>
      <c r="G3940" s="166"/>
      <c r="H3940" s="166" t="s">
        <v>219</v>
      </c>
      <c r="I3940" s="166" t="s">
        <v>11287</v>
      </c>
      <c r="J3940" s="166" t="s">
        <v>317</v>
      </c>
      <c r="K3940" s="166">
        <v>0</v>
      </c>
      <c r="L3940" s="166" t="s">
        <v>317</v>
      </c>
      <c r="M3940" s="166">
        <v>0</v>
      </c>
      <c r="N3940" s="186">
        <v>3</v>
      </c>
      <c r="O3940" s="186">
        <v>1.5</v>
      </c>
      <c r="P3940" s="186">
        <v>4.5</v>
      </c>
      <c r="Q3940" s="184">
        <v>2</v>
      </c>
      <c r="R3940" s="183"/>
      <c r="S3940" s="183">
        <v>0</v>
      </c>
      <c r="T3940" s="183"/>
      <c r="U3940" s="183">
        <v>0</v>
      </c>
      <c r="V3940" s="183"/>
      <c r="W3940" s="183"/>
      <c r="X3940" s="183"/>
      <c r="Y3940" s="166" t="s">
        <v>1509</v>
      </c>
      <c r="Z3940" s="166" t="s">
        <v>24797</v>
      </c>
      <c r="AA3940" s="203" t="s">
        <v>24800</v>
      </c>
      <c r="AB3940" s="166" t="s">
        <v>24798</v>
      </c>
      <c r="AC3940" s="228" t="s">
        <v>11311</v>
      </c>
      <c r="AD3940" s="166" t="s">
        <v>11312</v>
      </c>
      <c r="AE3940" s="166" t="s">
        <v>24799</v>
      </c>
      <c r="AF3940" s="166" t="s">
        <v>11314</v>
      </c>
      <c r="AG3940" s="203" t="s">
        <v>24800</v>
      </c>
      <c r="AH3940" s="203" t="s">
        <v>1509</v>
      </c>
      <c r="AI3940" s="186">
        <v>1.48</v>
      </c>
      <c r="AJ3940" s="184">
        <v>111</v>
      </c>
      <c r="AK3940" s="167">
        <f t="shared" si="558"/>
        <v>0.45008219178082193</v>
      </c>
      <c r="AL3940" s="167">
        <v>0</v>
      </c>
      <c r="AM3940" s="187">
        <f t="shared" si="555"/>
        <v>0.45008219178082193</v>
      </c>
      <c r="AN3940" s="167">
        <f t="shared" si="556"/>
        <v>0.45008219178082193</v>
      </c>
      <c r="AO3940" s="167">
        <v>0</v>
      </c>
      <c r="AP3940" s="167">
        <f t="shared" si="557"/>
        <v>0.45008219178082193</v>
      </c>
      <c r="AQ3940" s="167">
        <f t="shared" si="554"/>
        <v>13.502465753424659</v>
      </c>
      <c r="AR3940" s="193" t="s">
        <v>231</v>
      </c>
      <c r="AS3940" s="194"/>
      <c r="AT3940" s="166" t="s">
        <v>325</v>
      </c>
      <c r="AU3940" s="166" t="s">
        <v>1509</v>
      </c>
      <c r="AV3940" s="679" t="s">
        <v>11316</v>
      </c>
      <c r="AW3940" s="166" t="s">
        <v>234</v>
      </c>
      <c r="AX3940" s="2254"/>
      <c r="AY3940" s="2254"/>
    </row>
    <row r="3941" spans="1:52" s="55" customFormat="1" ht="15.95" customHeight="1" x14ac:dyDescent="0.25">
      <c r="A3941" s="182">
        <v>1415</v>
      </c>
      <c r="B3941" s="166" t="s">
        <v>57</v>
      </c>
      <c r="C3941" s="170" t="s">
        <v>1509</v>
      </c>
      <c r="D3941" s="194" t="s">
        <v>19510</v>
      </c>
      <c r="E3941" s="166" t="s">
        <v>11318</v>
      </c>
      <c r="F3941" s="166" t="s">
        <v>11319</v>
      </c>
      <c r="G3941" s="166"/>
      <c r="H3941" s="166" t="s">
        <v>219</v>
      </c>
      <c r="I3941" s="166" t="s">
        <v>11287</v>
      </c>
      <c r="J3941" s="166" t="s">
        <v>317</v>
      </c>
      <c r="K3941" s="166">
        <v>0</v>
      </c>
      <c r="L3941" s="166" t="s">
        <v>317</v>
      </c>
      <c r="M3941" s="166">
        <v>0</v>
      </c>
      <c r="N3941" s="186">
        <v>3</v>
      </c>
      <c r="O3941" s="186">
        <v>1.5</v>
      </c>
      <c r="P3941" s="186">
        <v>4.5</v>
      </c>
      <c r="Q3941" s="184">
        <v>1</v>
      </c>
      <c r="R3941" s="183"/>
      <c r="S3941" s="183">
        <v>0</v>
      </c>
      <c r="T3941" s="183"/>
      <c r="U3941" s="183">
        <v>0</v>
      </c>
      <c r="V3941" s="183"/>
      <c r="W3941" s="183"/>
      <c r="X3941" s="183"/>
      <c r="Y3941" s="166" t="s">
        <v>1509</v>
      </c>
      <c r="Z3941" s="166" t="s">
        <v>11320</v>
      </c>
      <c r="AA3941" s="203" t="s">
        <v>11321</v>
      </c>
      <c r="AB3941" s="166" t="s">
        <v>11226</v>
      </c>
      <c r="AC3941" s="228" t="s">
        <v>11322</v>
      </c>
      <c r="AD3941" s="166" t="s">
        <v>11323</v>
      </c>
      <c r="AE3941" s="166" t="s">
        <v>11228</v>
      </c>
      <c r="AF3941" s="166" t="s">
        <v>11324</v>
      </c>
      <c r="AG3941" s="165" t="s">
        <v>11325</v>
      </c>
      <c r="AH3941" s="203" t="s">
        <v>1509</v>
      </c>
      <c r="AI3941" s="186">
        <v>1.48</v>
      </c>
      <c r="AJ3941" s="184">
        <v>90</v>
      </c>
      <c r="AK3941" s="167">
        <f t="shared" si="558"/>
        <v>0.36493150684931502</v>
      </c>
      <c r="AL3941" s="167">
        <v>0</v>
      </c>
      <c r="AM3941" s="187">
        <f t="shared" si="555"/>
        <v>0.36493150684931502</v>
      </c>
      <c r="AN3941" s="167">
        <f t="shared" si="556"/>
        <v>0.36493150684931502</v>
      </c>
      <c r="AO3941" s="167">
        <v>0</v>
      </c>
      <c r="AP3941" s="167">
        <f t="shared" si="557"/>
        <v>0.36493150684931502</v>
      </c>
      <c r="AQ3941" s="167">
        <f t="shared" si="554"/>
        <v>10.947945205479451</v>
      </c>
      <c r="AR3941" s="193" t="s">
        <v>231</v>
      </c>
      <c r="AS3941" s="194"/>
      <c r="AT3941" s="166" t="s">
        <v>325</v>
      </c>
      <c r="AU3941" s="166" t="s">
        <v>1509</v>
      </c>
      <c r="AV3941" s="679" t="s">
        <v>11326</v>
      </c>
      <c r="AW3941" s="166" t="s">
        <v>234</v>
      </c>
      <c r="AX3941" s="2254"/>
      <c r="AY3941" s="2254"/>
    </row>
    <row r="3942" spans="1:52" s="1395" customFormat="1" ht="15.95" customHeight="1" x14ac:dyDescent="0.2">
      <c r="A3942" s="353">
        <v>1416</v>
      </c>
      <c r="B3942" s="354" t="s">
        <v>57</v>
      </c>
      <c r="C3942" s="366" t="s">
        <v>1509</v>
      </c>
      <c r="D3942" s="939" t="s">
        <v>25600</v>
      </c>
      <c r="E3942" s="354" t="s">
        <v>21795</v>
      </c>
      <c r="F3942" s="354" t="s">
        <v>21796</v>
      </c>
      <c r="G3942" s="354" t="s">
        <v>221</v>
      </c>
      <c r="H3942" s="354" t="s">
        <v>219</v>
      </c>
      <c r="I3942" s="354" t="s">
        <v>316</v>
      </c>
      <c r="J3942" s="354" t="s">
        <v>221</v>
      </c>
      <c r="K3942" s="354" t="s">
        <v>222</v>
      </c>
      <c r="L3942" s="272" t="s">
        <v>221</v>
      </c>
      <c r="M3942" s="272" t="s">
        <v>879</v>
      </c>
      <c r="N3942" s="360">
        <v>4</v>
      </c>
      <c r="O3942" s="360">
        <v>4</v>
      </c>
      <c r="P3942" s="360">
        <f>O3942*N3942</f>
        <v>16</v>
      </c>
      <c r="Q3942" s="503">
        <v>2</v>
      </c>
      <c r="R3942" s="357"/>
      <c r="S3942" s="357">
        <v>0</v>
      </c>
      <c r="T3942" s="357"/>
      <c r="U3942" s="357">
        <v>0</v>
      </c>
      <c r="V3942" s="357"/>
      <c r="W3942" s="357"/>
      <c r="X3942" s="357"/>
      <c r="Y3942" s="354" t="s">
        <v>1509</v>
      </c>
      <c r="Z3942" s="354" t="s">
        <v>21797</v>
      </c>
      <c r="AA3942" s="443" t="s">
        <v>11331</v>
      </c>
      <c r="AB3942" s="354" t="s">
        <v>11226</v>
      </c>
      <c r="AC3942" s="761" t="s">
        <v>11332</v>
      </c>
      <c r="AD3942" s="354" t="s">
        <v>11333</v>
      </c>
      <c r="AE3942" s="354" t="s">
        <v>11228</v>
      </c>
      <c r="AF3942" s="354" t="s">
        <v>11334</v>
      </c>
      <c r="AG3942" s="443" t="s">
        <v>11331</v>
      </c>
      <c r="AH3942" s="443" t="s">
        <v>1509</v>
      </c>
      <c r="AI3942" s="360">
        <v>1.48</v>
      </c>
      <c r="AJ3942" s="503">
        <v>53</v>
      </c>
      <c r="AK3942" s="359">
        <f t="shared" si="558"/>
        <v>0.2149041095890411</v>
      </c>
      <c r="AL3942" s="359">
        <v>0</v>
      </c>
      <c r="AM3942" s="361">
        <f t="shared" si="555"/>
        <v>0.2149041095890411</v>
      </c>
      <c r="AN3942" s="359">
        <f t="shared" si="556"/>
        <v>0.2149041095890411</v>
      </c>
      <c r="AO3942" s="359">
        <v>0</v>
      </c>
      <c r="AP3942" s="359">
        <f t="shared" si="557"/>
        <v>0.2149041095890411</v>
      </c>
      <c r="AQ3942" s="359">
        <f>AP3942*30</f>
        <v>6.447123287671233</v>
      </c>
      <c r="AR3942" s="362" t="s">
        <v>231</v>
      </c>
      <c r="AS3942" s="363" t="s">
        <v>431</v>
      </c>
      <c r="AT3942" s="354" t="s">
        <v>325</v>
      </c>
      <c r="AU3942" s="354" t="s">
        <v>1509</v>
      </c>
      <c r="AV3942" s="940" t="s">
        <v>11336</v>
      </c>
      <c r="AW3942" s="354" t="s">
        <v>234</v>
      </c>
      <c r="AX3942" s="447" t="s">
        <v>25394</v>
      </c>
      <c r="AY3942" s="2252"/>
      <c r="AZ3942" s="447" t="s">
        <v>21798</v>
      </c>
    </row>
    <row r="3943" spans="1:52" s="55" customFormat="1" ht="15.95" customHeight="1" x14ac:dyDescent="0.25">
      <c r="A3943" s="182">
        <v>1417</v>
      </c>
      <c r="B3943" s="166" t="s">
        <v>57</v>
      </c>
      <c r="C3943" s="170" t="s">
        <v>1509</v>
      </c>
      <c r="D3943" s="194" t="s">
        <v>19509</v>
      </c>
      <c r="E3943" s="166" t="s">
        <v>11338</v>
      </c>
      <c r="F3943" s="166" t="s">
        <v>11339</v>
      </c>
      <c r="G3943" s="166"/>
      <c r="H3943" s="166" t="s">
        <v>219</v>
      </c>
      <c r="I3943" s="166" t="s">
        <v>11287</v>
      </c>
      <c r="J3943" s="166" t="s">
        <v>221</v>
      </c>
      <c r="K3943" s="166" t="s">
        <v>222</v>
      </c>
      <c r="L3943" s="166" t="s">
        <v>317</v>
      </c>
      <c r="M3943" s="166">
        <v>0</v>
      </c>
      <c r="N3943" s="186">
        <v>3</v>
      </c>
      <c r="O3943" s="186">
        <v>4</v>
      </c>
      <c r="P3943" s="186">
        <v>12</v>
      </c>
      <c r="Q3943" s="184">
        <v>1</v>
      </c>
      <c r="R3943" s="183"/>
      <c r="S3943" s="183">
        <v>0</v>
      </c>
      <c r="T3943" s="183"/>
      <c r="U3943" s="183">
        <v>0</v>
      </c>
      <c r="V3943" s="183"/>
      <c r="W3943" s="183"/>
      <c r="X3943" s="183"/>
      <c r="Y3943" s="166" t="s">
        <v>11340</v>
      </c>
      <c r="Z3943" s="166" t="s">
        <v>11341</v>
      </c>
      <c r="AA3943" s="203" t="s">
        <v>11342</v>
      </c>
      <c r="AB3943" s="166" t="s">
        <v>11226</v>
      </c>
      <c r="AC3943" s="228" t="s">
        <v>11343</v>
      </c>
      <c r="AD3943" s="1150" t="s">
        <v>25331</v>
      </c>
      <c r="AE3943" s="166" t="s">
        <v>11228</v>
      </c>
      <c r="AF3943" s="166" t="s">
        <v>11344</v>
      </c>
      <c r="AG3943" s="165" t="s">
        <v>11345</v>
      </c>
      <c r="AH3943" s="203" t="s">
        <v>1509</v>
      </c>
      <c r="AI3943" s="186">
        <v>1.48</v>
      </c>
      <c r="AJ3943" s="184">
        <v>72</v>
      </c>
      <c r="AK3943" s="167">
        <f t="shared" si="558"/>
        <v>0.29194520547945207</v>
      </c>
      <c r="AL3943" s="167">
        <v>0</v>
      </c>
      <c r="AM3943" s="187">
        <f t="shared" si="555"/>
        <v>0.29194520547945207</v>
      </c>
      <c r="AN3943" s="167">
        <f t="shared" si="556"/>
        <v>0.29194520547945207</v>
      </c>
      <c r="AO3943" s="167">
        <v>0</v>
      </c>
      <c r="AP3943" s="167">
        <f t="shared" si="557"/>
        <v>0.29194520547945207</v>
      </c>
      <c r="AQ3943" s="167">
        <f t="shared" si="554"/>
        <v>8.7583561643835619</v>
      </c>
      <c r="AR3943" s="193" t="s">
        <v>231</v>
      </c>
      <c r="AS3943" s="194"/>
      <c r="AT3943" s="166" t="s">
        <v>325</v>
      </c>
      <c r="AU3943" s="166" t="s">
        <v>1509</v>
      </c>
      <c r="AV3943" s="679" t="s">
        <v>11346</v>
      </c>
      <c r="AW3943" s="166" t="s">
        <v>234</v>
      </c>
      <c r="AX3943" s="2254"/>
      <c r="AY3943" s="2254"/>
    </row>
    <row r="3944" spans="1:52" s="55" customFormat="1" ht="15.95" customHeight="1" x14ac:dyDescent="0.25">
      <c r="A3944" s="182">
        <v>1418</v>
      </c>
      <c r="B3944" s="166" t="s">
        <v>57</v>
      </c>
      <c r="C3944" s="170" t="s">
        <v>1509</v>
      </c>
      <c r="D3944" s="194" t="s">
        <v>19508</v>
      </c>
      <c r="E3944" s="166" t="s">
        <v>11348</v>
      </c>
      <c r="F3944" s="166" t="s">
        <v>11349</v>
      </c>
      <c r="G3944" s="166"/>
      <c r="H3944" s="166" t="s">
        <v>219</v>
      </c>
      <c r="I3944" s="166" t="s">
        <v>316</v>
      </c>
      <c r="J3944" s="166" t="s">
        <v>221</v>
      </c>
      <c r="K3944" s="166" t="s">
        <v>222</v>
      </c>
      <c r="L3944" s="198" t="s">
        <v>221</v>
      </c>
      <c r="M3944" s="198" t="s">
        <v>879</v>
      </c>
      <c r="N3944" s="186">
        <v>3</v>
      </c>
      <c r="O3944" s="186">
        <v>1.5</v>
      </c>
      <c r="P3944" s="186">
        <v>4.5</v>
      </c>
      <c r="Q3944" s="184">
        <v>2</v>
      </c>
      <c r="R3944" s="183"/>
      <c r="S3944" s="183">
        <v>0</v>
      </c>
      <c r="T3944" s="183"/>
      <c r="U3944" s="183">
        <v>0</v>
      </c>
      <c r="V3944" s="183"/>
      <c r="W3944" s="183"/>
      <c r="X3944" s="183"/>
      <c r="Y3944" s="166" t="s">
        <v>1509</v>
      </c>
      <c r="Z3944" s="166" t="s">
        <v>11350</v>
      </c>
      <c r="AA3944" s="203" t="s">
        <v>11351</v>
      </c>
      <c r="AB3944" s="166" t="s">
        <v>11352</v>
      </c>
      <c r="AC3944" s="228" t="s">
        <v>11353</v>
      </c>
      <c r="AD3944" s="166" t="s">
        <v>11354</v>
      </c>
      <c r="AE3944" s="166" t="s">
        <v>4372</v>
      </c>
      <c r="AF3944" s="166" t="s">
        <v>11355</v>
      </c>
      <c r="AG3944" s="165" t="s">
        <v>11356</v>
      </c>
      <c r="AH3944" s="203" t="s">
        <v>1509</v>
      </c>
      <c r="AI3944" s="186">
        <v>1.48</v>
      </c>
      <c r="AJ3944" s="184">
        <v>92</v>
      </c>
      <c r="AK3944" s="167">
        <f t="shared" si="558"/>
        <v>0.37304109589041096</v>
      </c>
      <c r="AL3944" s="167">
        <v>0</v>
      </c>
      <c r="AM3944" s="187">
        <f t="shared" si="555"/>
        <v>0.37304109589041096</v>
      </c>
      <c r="AN3944" s="167">
        <f t="shared" si="556"/>
        <v>0.37304109589041096</v>
      </c>
      <c r="AO3944" s="167">
        <v>0</v>
      </c>
      <c r="AP3944" s="167">
        <f t="shared" si="557"/>
        <v>0.37304109589041096</v>
      </c>
      <c r="AQ3944" s="167">
        <f t="shared" si="554"/>
        <v>11.191232876712329</v>
      </c>
      <c r="AR3944" s="193" t="s">
        <v>231</v>
      </c>
      <c r="AS3944" s="194" t="s">
        <v>431</v>
      </c>
      <c r="AT3944" s="166" t="s">
        <v>325</v>
      </c>
      <c r="AU3944" s="166" t="s">
        <v>1509</v>
      </c>
      <c r="AV3944" s="679" t="s">
        <v>11357</v>
      </c>
      <c r="AW3944" s="166" t="s">
        <v>234</v>
      </c>
      <c r="AX3944" s="2254"/>
      <c r="AY3944" s="2254"/>
    </row>
    <row r="3945" spans="1:52" s="1395" customFormat="1" ht="15.95" customHeight="1" x14ac:dyDescent="0.25">
      <c r="A3945" s="353">
        <v>1419</v>
      </c>
      <c r="B3945" s="354" t="s">
        <v>57</v>
      </c>
      <c r="C3945" s="366" t="s">
        <v>1509</v>
      </c>
      <c r="D3945" s="363" t="s">
        <v>20969</v>
      </c>
      <c r="E3945" s="354" t="s">
        <v>20970</v>
      </c>
      <c r="F3945" s="354" t="s">
        <v>20971</v>
      </c>
      <c r="G3945" s="354" t="s">
        <v>221</v>
      </c>
      <c r="H3945" s="354" t="s">
        <v>219</v>
      </c>
      <c r="I3945" s="354" t="s">
        <v>220</v>
      </c>
      <c r="J3945" s="354" t="s">
        <v>221</v>
      </c>
      <c r="K3945" s="354" t="s">
        <v>7095</v>
      </c>
      <c r="L3945" s="354" t="s">
        <v>221</v>
      </c>
      <c r="M3945" s="354" t="s">
        <v>7095</v>
      </c>
      <c r="N3945" s="360">
        <v>3</v>
      </c>
      <c r="O3945" s="360">
        <v>1.2</v>
      </c>
      <c r="P3945" s="360">
        <f>O3945*N3945</f>
        <v>3.5999999999999996</v>
      </c>
      <c r="Q3945" s="503">
        <v>2</v>
      </c>
      <c r="R3945" s="357"/>
      <c r="S3945" s="357">
        <v>0</v>
      </c>
      <c r="T3945" s="357"/>
      <c r="U3945" s="357">
        <v>0</v>
      </c>
      <c r="V3945" s="357"/>
      <c r="W3945" s="357"/>
      <c r="X3945" s="357"/>
      <c r="Y3945" s="354" t="s">
        <v>1509</v>
      </c>
      <c r="Z3945" s="354" t="s">
        <v>11361</v>
      </c>
      <c r="AA3945" s="443" t="s">
        <v>24942</v>
      </c>
      <c r="AB3945" s="354" t="s">
        <v>20972</v>
      </c>
      <c r="AC3945" s="761" t="s">
        <v>20973</v>
      </c>
      <c r="AD3945" s="354" t="s">
        <v>20974</v>
      </c>
      <c r="AE3945" s="354" t="s">
        <v>20975</v>
      </c>
      <c r="AF3945" s="354" t="s">
        <v>11365</v>
      </c>
      <c r="AG3945" s="443" t="s">
        <v>24942</v>
      </c>
      <c r="AH3945" s="443" t="s">
        <v>1509</v>
      </c>
      <c r="AI3945" s="360">
        <v>1.48</v>
      </c>
      <c r="AJ3945" s="503">
        <v>102</v>
      </c>
      <c r="AK3945" s="359">
        <f t="shared" si="558"/>
        <v>0.41358904109589045</v>
      </c>
      <c r="AL3945" s="359">
        <v>0</v>
      </c>
      <c r="AM3945" s="361">
        <f t="shared" si="555"/>
        <v>0.41358904109589045</v>
      </c>
      <c r="AN3945" s="359">
        <f t="shared" si="556"/>
        <v>0.41358904109589045</v>
      </c>
      <c r="AO3945" s="359">
        <v>0</v>
      </c>
      <c r="AP3945" s="359">
        <f t="shared" si="557"/>
        <v>0.41358904109589045</v>
      </c>
      <c r="AQ3945" s="359">
        <f>AP3945*30</f>
        <v>12.407671232876714</v>
      </c>
      <c r="AR3945" s="362" t="s">
        <v>231</v>
      </c>
      <c r="AS3945" s="363" t="s">
        <v>114</v>
      </c>
      <c r="AT3945" s="354" t="s">
        <v>325</v>
      </c>
      <c r="AU3945" s="354" t="s">
        <v>1509</v>
      </c>
      <c r="AV3945" s="923" t="s">
        <v>11367</v>
      </c>
      <c r="AW3945" s="354" t="s">
        <v>234</v>
      </c>
      <c r="AX3945" s="447" t="s">
        <v>20976</v>
      </c>
      <c r="AY3945" s="2252"/>
      <c r="AZ3945" s="447" t="s">
        <v>20977</v>
      </c>
    </row>
    <row r="3946" spans="1:52" s="55" customFormat="1" ht="15.95" customHeight="1" x14ac:dyDescent="0.25">
      <c r="A3946" s="734">
        <v>1420</v>
      </c>
      <c r="B3946" s="735" t="s">
        <v>57</v>
      </c>
      <c r="C3946" s="988" t="s">
        <v>1509</v>
      </c>
      <c r="D3946" s="747" t="s">
        <v>19507</v>
      </c>
      <c r="E3946" s="735" t="s">
        <v>11369</v>
      </c>
      <c r="F3946" s="735" t="s">
        <v>11370</v>
      </c>
      <c r="G3946" s="735"/>
      <c r="H3946" s="735" t="s">
        <v>219</v>
      </c>
      <c r="I3946" s="735" t="s">
        <v>316</v>
      </c>
      <c r="J3946" s="735" t="s">
        <v>317</v>
      </c>
      <c r="K3946" s="735">
        <v>0</v>
      </c>
      <c r="L3946" s="735" t="s">
        <v>317</v>
      </c>
      <c r="M3946" s="735">
        <v>0</v>
      </c>
      <c r="N3946" s="743">
        <v>3</v>
      </c>
      <c r="O3946" s="743">
        <v>1.5</v>
      </c>
      <c r="P3946" s="743">
        <v>4.5</v>
      </c>
      <c r="Q3946" s="744">
        <v>0</v>
      </c>
      <c r="R3946" s="739"/>
      <c r="S3946" s="739">
        <v>0</v>
      </c>
      <c r="T3946" s="739"/>
      <c r="U3946" s="739">
        <v>1</v>
      </c>
      <c r="V3946" s="739"/>
      <c r="W3946" s="739"/>
      <c r="X3946" s="739"/>
      <c r="Y3946" s="735" t="s">
        <v>1509</v>
      </c>
      <c r="Z3946" s="735" t="s">
        <v>11371</v>
      </c>
      <c r="AA3946" s="741" t="s">
        <v>11372</v>
      </c>
      <c r="AB3946" s="735" t="s">
        <v>3351</v>
      </c>
      <c r="AC3946" s="1323" t="s">
        <v>11373</v>
      </c>
      <c r="AD3946" s="735" t="s">
        <v>11374</v>
      </c>
      <c r="AE3946" s="735" t="s">
        <v>3353</v>
      </c>
      <c r="AF3946" s="735" t="s">
        <v>11375</v>
      </c>
      <c r="AG3946" s="742" t="s">
        <v>11376</v>
      </c>
      <c r="AH3946" s="741" t="s">
        <v>1509</v>
      </c>
      <c r="AI3946" s="743">
        <v>1.48</v>
      </c>
      <c r="AJ3946" s="744">
        <v>84</v>
      </c>
      <c r="AK3946" s="828">
        <f t="shared" si="558"/>
        <v>0.34060273972602739</v>
      </c>
      <c r="AL3946" s="828">
        <v>0</v>
      </c>
      <c r="AM3946" s="745">
        <f t="shared" si="555"/>
        <v>0.34060273972602739</v>
      </c>
      <c r="AN3946" s="828">
        <f t="shared" si="556"/>
        <v>0.34060273972602739</v>
      </c>
      <c r="AO3946" s="828">
        <v>0</v>
      </c>
      <c r="AP3946" s="828">
        <f t="shared" si="557"/>
        <v>0.34060273972602739</v>
      </c>
      <c r="AQ3946" s="828">
        <f t="shared" si="554"/>
        <v>10.218082191780821</v>
      </c>
      <c r="AR3946" s="746" t="s">
        <v>231</v>
      </c>
      <c r="AS3946" s="747"/>
      <c r="AT3946" s="735" t="s">
        <v>325</v>
      </c>
      <c r="AU3946" s="735" t="s">
        <v>1509</v>
      </c>
      <c r="AV3946" s="935" t="s">
        <v>11377</v>
      </c>
      <c r="AW3946" s="735" t="s">
        <v>20570</v>
      </c>
      <c r="AX3946" s="735"/>
      <c r="AY3946" s="868"/>
      <c r="AZ3946" s="2232"/>
    </row>
    <row r="3947" spans="1:52" s="55" customFormat="1" ht="15.95" customHeight="1" x14ac:dyDescent="0.25">
      <c r="A3947" s="709">
        <v>1421</v>
      </c>
      <c r="B3947" s="434" t="s">
        <v>57</v>
      </c>
      <c r="C3947" s="834" t="s">
        <v>1509</v>
      </c>
      <c r="D3947" s="433" t="s">
        <v>19506</v>
      </c>
      <c r="E3947" s="434" t="s">
        <v>11379</v>
      </c>
      <c r="F3947" s="434" t="s">
        <v>11380</v>
      </c>
      <c r="G3947" s="434"/>
      <c r="H3947" s="434" t="s">
        <v>219</v>
      </c>
      <c r="I3947" s="434" t="s">
        <v>316</v>
      </c>
      <c r="J3947" s="434" t="s">
        <v>317</v>
      </c>
      <c r="K3947" s="434">
        <v>0</v>
      </c>
      <c r="L3947" s="434" t="s">
        <v>317</v>
      </c>
      <c r="M3947" s="434">
        <v>0</v>
      </c>
      <c r="N3947" s="513">
        <v>3</v>
      </c>
      <c r="O3947" s="513">
        <v>1.5</v>
      </c>
      <c r="P3947" s="513">
        <v>4.5</v>
      </c>
      <c r="Q3947" s="788">
        <v>0</v>
      </c>
      <c r="R3947" s="712"/>
      <c r="S3947" s="712">
        <v>0</v>
      </c>
      <c r="T3947" s="712"/>
      <c r="U3947" s="712">
        <v>1</v>
      </c>
      <c r="V3947" s="712"/>
      <c r="W3947" s="712"/>
      <c r="X3947" s="712"/>
      <c r="Y3947" s="434" t="s">
        <v>1509</v>
      </c>
      <c r="Z3947" s="434" t="s">
        <v>11381</v>
      </c>
      <c r="AA3947" s="437" t="s">
        <v>11382</v>
      </c>
      <c r="AB3947" s="434" t="s">
        <v>7173</v>
      </c>
      <c r="AC3947" s="1407" t="s">
        <v>11383</v>
      </c>
      <c r="AD3947" s="434" t="s">
        <v>11384</v>
      </c>
      <c r="AE3947" s="434" t="s">
        <v>11385</v>
      </c>
      <c r="AF3947" s="434" t="s">
        <v>11386</v>
      </c>
      <c r="AG3947" s="438" t="s">
        <v>11387</v>
      </c>
      <c r="AH3947" s="437" t="s">
        <v>1509</v>
      </c>
      <c r="AI3947" s="513">
        <v>1.48</v>
      </c>
      <c r="AJ3947" s="788">
        <v>40</v>
      </c>
      <c r="AK3947" s="511">
        <f t="shared" si="558"/>
        <v>0.16219178082191782</v>
      </c>
      <c r="AL3947" s="511">
        <v>0</v>
      </c>
      <c r="AM3947" s="514">
        <f t="shared" si="555"/>
        <v>0.16219178082191782</v>
      </c>
      <c r="AN3947" s="511">
        <f t="shared" si="556"/>
        <v>0.16219178082191782</v>
      </c>
      <c r="AO3947" s="511">
        <v>0</v>
      </c>
      <c r="AP3947" s="511">
        <f t="shared" si="557"/>
        <v>0.16219178082191782</v>
      </c>
      <c r="AQ3947" s="511">
        <f t="shared" si="554"/>
        <v>4.8657534246575347</v>
      </c>
      <c r="AR3947" s="432" t="s">
        <v>231</v>
      </c>
      <c r="AS3947" s="433"/>
      <c r="AT3947" s="434" t="s">
        <v>325</v>
      </c>
      <c r="AU3947" s="434" t="s">
        <v>1509</v>
      </c>
      <c r="AV3947" s="943" t="s">
        <v>11388</v>
      </c>
      <c r="AW3947" s="434" t="s">
        <v>20570</v>
      </c>
      <c r="AX3947" s="434" t="s">
        <v>23742</v>
      </c>
      <c r="AY3947" s="2254"/>
    </row>
    <row r="3948" spans="1:52" s="55" customFormat="1" ht="15.95" customHeight="1" x14ac:dyDescent="0.2">
      <c r="A3948" s="353">
        <v>1422</v>
      </c>
      <c r="B3948" s="354" t="s">
        <v>57</v>
      </c>
      <c r="C3948" s="366" t="s">
        <v>1509</v>
      </c>
      <c r="D3948" s="939" t="s">
        <v>17441</v>
      </c>
      <c r="E3948" s="354" t="s">
        <v>11417</v>
      </c>
      <c r="F3948" s="354" t="s">
        <v>11418</v>
      </c>
      <c r="G3948" s="354" t="s">
        <v>221</v>
      </c>
      <c r="H3948" s="354" t="s">
        <v>219</v>
      </c>
      <c r="I3948" s="354" t="s">
        <v>316</v>
      </c>
      <c r="J3948" s="354" t="s">
        <v>221</v>
      </c>
      <c r="K3948" s="354" t="s">
        <v>222</v>
      </c>
      <c r="L3948" s="272" t="s">
        <v>221</v>
      </c>
      <c r="M3948" s="272" t="s">
        <v>879</v>
      </c>
      <c r="N3948" s="360">
        <v>5.9</v>
      </c>
      <c r="O3948" s="360">
        <v>1.55</v>
      </c>
      <c r="P3948" s="360">
        <v>9.1</v>
      </c>
      <c r="Q3948" s="503">
        <v>2</v>
      </c>
      <c r="R3948" s="357"/>
      <c r="S3948" s="357">
        <v>1</v>
      </c>
      <c r="T3948" s="357"/>
      <c r="U3948" s="357">
        <v>0</v>
      </c>
      <c r="V3948" s="357"/>
      <c r="W3948" s="357"/>
      <c r="X3948" s="357"/>
      <c r="Y3948" s="354" t="s">
        <v>1509</v>
      </c>
      <c r="Z3948" s="354" t="s">
        <v>17442</v>
      </c>
      <c r="AA3948" s="443" t="s">
        <v>24810</v>
      </c>
      <c r="AB3948" s="354" t="s">
        <v>6069</v>
      </c>
      <c r="AC3948" s="166" t="s">
        <v>17438</v>
      </c>
      <c r="AD3948" s="934" t="s">
        <v>11396</v>
      </c>
      <c r="AE3948" s="354" t="s">
        <v>11394</v>
      </c>
      <c r="AF3948" s="354" t="s">
        <v>17439</v>
      </c>
      <c r="AG3948" s="358" t="s">
        <v>24810</v>
      </c>
      <c r="AH3948" s="443" t="s">
        <v>1509</v>
      </c>
      <c r="AI3948" s="360">
        <v>1.48</v>
      </c>
      <c r="AJ3948" s="503">
        <v>36</v>
      </c>
      <c r="AK3948" s="359">
        <f t="shared" si="558"/>
        <v>0.14597260273972604</v>
      </c>
      <c r="AL3948" s="359">
        <v>0</v>
      </c>
      <c r="AM3948" s="361">
        <f t="shared" si="555"/>
        <v>0.14597260273972604</v>
      </c>
      <c r="AN3948" s="359">
        <f>SUM(AK3948:AK3950)</f>
        <v>0.33249315068493152</v>
      </c>
      <c r="AO3948" s="359">
        <v>0</v>
      </c>
      <c r="AP3948" s="359">
        <f t="shared" si="557"/>
        <v>0.33249315068493152</v>
      </c>
      <c r="AQ3948" s="359">
        <f>AP3948*30</f>
        <v>9.9747945205479454</v>
      </c>
      <c r="AR3948" s="362" t="s">
        <v>231</v>
      </c>
      <c r="AS3948" s="363" t="s">
        <v>431</v>
      </c>
      <c r="AT3948" s="354" t="s">
        <v>325</v>
      </c>
      <c r="AU3948" s="354" t="s">
        <v>1509</v>
      </c>
      <c r="AV3948" s="940" t="s">
        <v>11424</v>
      </c>
      <c r="AW3948" s="166" t="s">
        <v>234</v>
      </c>
      <c r="AX3948" s="447" t="s">
        <v>20459</v>
      </c>
      <c r="AY3948" s="2254"/>
      <c r="AZ3948" s="778" t="s">
        <v>20066</v>
      </c>
    </row>
    <row r="3949" spans="1:52" s="55" customFormat="1" ht="15.95" customHeight="1" x14ac:dyDescent="0.25">
      <c r="A3949" s="36"/>
      <c r="B3949" s="2254"/>
      <c r="C3949" s="2"/>
      <c r="D3949" s="1042"/>
      <c r="E3949" s="2252"/>
      <c r="F3949" s="2252"/>
      <c r="G3949" s="2252"/>
      <c r="H3949" s="2252"/>
      <c r="I3949" s="2252"/>
      <c r="J3949" s="2252"/>
      <c r="K3949" s="2252"/>
      <c r="L3949" s="1043"/>
      <c r="M3949" s="1043"/>
      <c r="N3949" s="2256"/>
      <c r="O3949" s="2256"/>
      <c r="P3949" s="2256"/>
      <c r="Q3949" s="831"/>
      <c r="R3949" s="2257"/>
      <c r="S3949" s="2257"/>
      <c r="T3949" s="2257"/>
      <c r="U3949" s="2257"/>
      <c r="V3949" s="2257"/>
      <c r="W3949" s="2257"/>
      <c r="X3949" s="2257"/>
      <c r="Y3949" s="2254"/>
      <c r="Z3949" s="2254"/>
      <c r="AA3949" s="1"/>
      <c r="AB3949" s="2254"/>
      <c r="AC3949" s="2114" t="s">
        <v>25352</v>
      </c>
      <c r="AD3949" s="2115" t="s">
        <v>25353</v>
      </c>
      <c r="AE3949" s="2254" t="s">
        <v>6069</v>
      </c>
      <c r="AF3949" s="2254" t="s">
        <v>17440</v>
      </c>
      <c r="AG3949" s="39" t="s">
        <v>24940</v>
      </c>
      <c r="AH3949" s="1" t="s">
        <v>1509</v>
      </c>
      <c r="AI3949" s="2261">
        <v>1.48</v>
      </c>
      <c r="AJ3949" s="37">
        <v>36</v>
      </c>
      <c r="AK3949" s="40">
        <f t="shared" si="558"/>
        <v>0.14597260273972604</v>
      </c>
      <c r="AL3949" s="40">
        <v>0</v>
      </c>
      <c r="AM3949" s="41">
        <f t="shared" si="555"/>
        <v>0.14597260273972604</v>
      </c>
      <c r="AN3949" s="40"/>
      <c r="AO3949" s="40"/>
      <c r="AP3949" s="40"/>
      <c r="AQ3949" s="40"/>
      <c r="AR3949" s="283"/>
      <c r="AS3949" s="19"/>
      <c r="AT3949" s="2254"/>
      <c r="AU3949" s="2254"/>
      <c r="AV3949" s="1044"/>
      <c r="AW3949" s="2254"/>
      <c r="AX3949" s="2254"/>
      <c r="AY3949" s="2254"/>
    </row>
    <row r="3950" spans="1:52" s="55" customFormat="1" ht="15.95" customHeight="1" x14ac:dyDescent="0.25">
      <c r="A3950" s="36"/>
      <c r="B3950" s="2254"/>
      <c r="C3950" s="2"/>
      <c r="D3950" s="1042"/>
      <c r="E3950" s="2252"/>
      <c r="F3950" s="2252"/>
      <c r="G3950" s="2252"/>
      <c r="H3950" s="2252"/>
      <c r="I3950" s="2252"/>
      <c r="J3950" s="2252"/>
      <c r="K3950" s="2252"/>
      <c r="L3950" s="1043"/>
      <c r="M3950" s="1043"/>
      <c r="N3950" s="2256"/>
      <c r="O3950" s="2256"/>
      <c r="P3950" s="2256"/>
      <c r="Q3950" s="831"/>
      <c r="R3950" s="2257"/>
      <c r="S3950" s="2257"/>
      <c r="T3950" s="2257"/>
      <c r="U3950" s="2257"/>
      <c r="V3950" s="2257"/>
      <c r="W3950" s="2257"/>
      <c r="X3950" s="2257"/>
      <c r="Y3950" s="2254"/>
      <c r="Z3950" s="2254"/>
      <c r="AA3950" s="1"/>
      <c r="AB3950" s="2254"/>
      <c r="AC3950" s="2073" t="s">
        <v>24968</v>
      </c>
      <c r="AD3950" s="1480" t="s">
        <v>24969</v>
      </c>
      <c r="AE3950" s="2254" t="s">
        <v>11394</v>
      </c>
      <c r="AF3950" s="2254" t="s">
        <v>24967</v>
      </c>
      <c r="AG3950" s="2484" t="s">
        <v>25334</v>
      </c>
      <c r="AH3950" s="1" t="s">
        <v>1509</v>
      </c>
      <c r="AI3950" s="2261">
        <v>1.48</v>
      </c>
      <c r="AJ3950" s="37">
        <v>10</v>
      </c>
      <c r="AK3950" s="40">
        <f>AJ3950*AI3950/365</f>
        <v>4.0547945205479455E-2</v>
      </c>
      <c r="AL3950" s="40">
        <v>0</v>
      </c>
      <c r="AM3950" s="41">
        <f>SUM(AK3950:AL3950)</f>
        <v>4.0547945205479455E-2</v>
      </c>
      <c r="AN3950" s="40"/>
      <c r="AO3950" s="40"/>
      <c r="AP3950" s="40"/>
      <c r="AQ3950" s="40"/>
      <c r="AR3950" s="283"/>
      <c r="AS3950" s="19"/>
      <c r="AT3950" s="2254"/>
      <c r="AU3950" s="2254"/>
      <c r="AV3950" s="1044"/>
      <c r="AW3950" s="2254"/>
      <c r="AX3950" s="2254"/>
      <c r="AY3950" s="2254"/>
    </row>
    <row r="3951" spans="1:52" s="1395" customFormat="1" ht="15.95" customHeight="1" x14ac:dyDescent="0.25">
      <c r="A3951" s="353">
        <v>1423</v>
      </c>
      <c r="B3951" s="354" t="s">
        <v>57</v>
      </c>
      <c r="C3951" s="366" t="s">
        <v>1509</v>
      </c>
      <c r="D3951" s="363" t="s">
        <v>24806</v>
      </c>
      <c r="E3951" s="354" t="s">
        <v>25686</v>
      </c>
      <c r="F3951" s="354" t="s">
        <v>25687</v>
      </c>
      <c r="G3951" s="354" t="s">
        <v>221</v>
      </c>
      <c r="H3951" s="354" t="s">
        <v>219</v>
      </c>
      <c r="I3951" s="354" t="s">
        <v>316</v>
      </c>
      <c r="J3951" s="354" t="s">
        <v>221</v>
      </c>
      <c r="K3951" s="354" t="s">
        <v>879</v>
      </c>
      <c r="L3951" s="354" t="s">
        <v>317</v>
      </c>
      <c r="M3951" s="354">
        <v>0</v>
      </c>
      <c r="N3951" s="360">
        <v>6</v>
      </c>
      <c r="O3951" s="360">
        <v>6</v>
      </c>
      <c r="P3951" s="360">
        <f>O3951*N3951</f>
        <v>36</v>
      </c>
      <c r="Q3951" s="503"/>
      <c r="R3951" s="357"/>
      <c r="S3951" s="357">
        <v>0</v>
      </c>
      <c r="T3951" s="357"/>
      <c r="U3951" s="357">
        <v>1</v>
      </c>
      <c r="V3951" s="357"/>
      <c r="W3951" s="357"/>
      <c r="X3951" s="357"/>
      <c r="Y3951" s="354" t="s">
        <v>1509</v>
      </c>
      <c r="Z3951" s="354" t="s">
        <v>24804</v>
      </c>
      <c r="AA3951" s="443" t="s">
        <v>24805</v>
      </c>
      <c r="AB3951" s="354" t="s">
        <v>6069</v>
      </c>
      <c r="AC3951" s="354" t="s">
        <v>11405</v>
      </c>
      <c r="AD3951" s="1152" t="s">
        <v>25332</v>
      </c>
      <c r="AE3951" s="354" t="s">
        <v>11394</v>
      </c>
      <c r="AF3951" s="354" t="s">
        <v>11406</v>
      </c>
      <c r="AG3951" s="443" t="s">
        <v>24805</v>
      </c>
      <c r="AH3951" s="443" t="s">
        <v>1509</v>
      </c>
      <c r="AI3951" s="360">
        <v>1.48</v>
      </c>
      <c r="AJ3951" s="503">
        <v>80</v>
      </c>
      <c r="AK3951" s="359">
        <f>AJ3951*AI3951/365</f>
        <v>0.32438356164383564</v>
      </c>
      <c r="AL3951" s="359">
        <v>0</v>
      </c>
      <c r="AM3951" s="361">
        <f t="shared" si="555"/>
        <v>0.32438356164383564</v>
      </c>
      <c r="AN3951" s="359">
        <f t="shared" ref="AN3951:AN3981" si="559">AK3951</f>
        <v>0.32438356164383564</v>
      </c>
      <c r="AO3951" s="359">
        <v>0</v>
      </c>
      <c r="AP3951" s="359">
        <f t="shared" ref="AP3951:AP3982" si="560">AN3951+AO3951</f>
        <v>0.32438356164383564</v>
      </c>
      <c r="AQ3951" s="359">
        <f>AP3951*30</f>
        <v>9.7315068493150694</v>
      </c>
      <c r="AR3951" s="362" t="s">
        <v>231</v>
      </c>
      <c r="AS3951" s="363" t="s">
        <v>16247</v>
      </c>
      <c r="AT3951" s="354" t="s">
        <v>325</v>
      </c>
      <c r="AU3951" s="354" t="s">
        <v>1509</v>
      </c>
      <c r="AV3951" s="923" t="s">
        <v>11408</v>
      </c>
      <c r="AW3951" s="354" t="s">
        <v>234</v>
      </c>
      <c r="AX3951" s="447" t="s">
        <v>25689</v>
      </c>
      <c r="AY3951" s="2604"/>
      <c r="AZ3951" s="2408" t="s">
        <v>25688</v>
      </c>
    </row>
    <row r="3952" spans="1:52" s="55" customFormat="1" ht="15.95" customHeight="1" x14ac:dyDescent="0.25">
      <c r="A3952" s="182">
        <v>1424</v>
      </c>
      <c r="B3952" s="166" t="s">
        <v>57</v>
      </c>
      <c r="C3952" s="170" t="s">
        <v>1509</v>
      </c>
      <c r="D3952" s="260" t="s">
        <v>24803</v>
      </c>
      <c r="E3952" s="166" t="s">
        <v>11409</v>
      </c>
      <c r="F3952" s="166" t="s">
        <v>11410</v>
      </c>
      <c r="G3952" s="166"/>
      <c r="H3952" s="166" t="s">
        <v>219</v>
      </c>
      <c r="I3952" s="166" t="s">
        <v>316</v>
      </c>
      <c r="J3952" s="166" t="s">
        <v>317</v>
      </c>
      <c r="K3952" s="166">
        <v>0</v>
      </c>
      <c r="L3952" s="166" t="s">
        <v>317</v>
      </c>
      <c r="M3952" s="166">
        <v>0</v>
      </c>
      <c r="N3952" s="186">
        <v>2</v>
      </c>
      <c r="O3952" s="186">
        <v>2</v>
      </c>
      <c r="P3952" s="186">
        <v>4</v>
      </c>
      <c r="Q3952" s="184">
        <v>0</v>
      </c>
      <c r="R3952" s="183"/>
      <c r="S3952" s="183">
        <v>0</v>
      </c>
      <c r="T3952" s="183"/>
      <c r="U3952" s="183">
        <v>1</v>
      </c>
      <c r="V3952" s="183"/>
      <c r="W3952" s="183"/>
      <c r="X3952" s="183"/>
      <c r="Y3952" s="166" t="s">
        <v>1509</v>
      </c>
      <c r="Z3952" s="166" t="s">
        <v>24802</v>
      </c>
      <c r="AA3952" s="165" t="s">
        <v>24801</v>
      </c>
      <c r="AB3952" s="166" t="s">
        <v>6069</v>
      </c>
      <c r="AC3952" s="166" t="s">
        <v>11413</v>
      </c>
      <c r="AD3952" s="1150" t="s">
        <v>25333</v>
      </c>
      <c r="AE3952" s="166" t="s">
        <v>11394</v>
      </c>
      <c r="AF3952" s="166" t="s">
        <v>8659</v>
      </c>
      <c r="AG3952" s="165" t="s">
        <v>24801</v>
      </c>
      <c r="AH3952" s="203" t="s">
        <v>1509</v>
      </c>
      <c r="AI3952" s="186">
        <v>1.48</v>
      </c>
      <c r="AJ3952" s="184">
        <v>104</v>
      </c>
      <c r="AK3952" s="167">
        <f t="shared" si="558"/>
        <v>0.42169863013698627</v>
      </c>
      <c r="AL3952" s="167">
        <v>0</v>
      </c>
      <c r="AM3952" s="187">
        <f t="shared" si="555"/>
        <v>0.42169863013698627</v>
      </c>
      <c r="AN3952" s="167">
        <f t="shared" si="559"/>
        <v>0.42169863013698627</v>
      </c>
      <c r="AO3952" s="167">
        <v>0</v>
      </c>
      <c r="AP3952" s="167">
        <f t="shared" si="560"/>
        <v>0.42169863013698627</v>
      </c>
      <c r="AQ3952" s="167">
        <f t="shared" si="554"/>
        <v>12.650958904109588</v>
      </c>
      <c r="AR3952" s="193" t="s">
        <v>231</v>
      </c>
      <c r="AS3952" s="194"/>
      <c r="AT3952" s="166" t="s">
        <v>325</v>
      </c>
      <c r="AU3952" s="166" t="s">
        <v>1509</v>
      </c>
      <c r="AV3952" s="933" t="s">
        <v>11415</v>
      </c>
      <c r="AW3952" s="166" t="s">
        <v>234</v>
      </c>
      <c r="AX3952" s="2254"/>
      <c r="AY3952" s="2254"/>
    </row>
    <row r="3953" spans="1:52" s="55" customFormat="1" ht="15.95" customHeight="1" x14ac:dyDescent="0.25">
      <c r="A3953" s="182">
        <v>1425</v>
      </c>
      <c r="B3953" s="166" t="s">
        <v>57</v>
      </c>
      <c r="C3953" s="170" t="s">
        <v>1509</v>
      </c>
      <c r="D3953" s="260" t="s">
        <v>24807</v>
      </c>
      <c r="E3953" s="166" t="s">
        <v>11417</v>
      </c>
      <c r="F3953" s="166" t="s">
        <v>11418</v>
      </c>
      <c r="G3953" s="166"/>
      <c r="H3953" s="166" t="s">
        <v>219</v>
      </c>
      <c r="I3953" s="166" t="s">
        <v>316</v>
      </c>
      <c r="J3953" s="166" t="s">
        <v>221</v>
      </c>
      <c r="K3953" s="166" t="s">
        <v>222</v>
      </c>
      <c r="L3953" s="198" t="s">
        <v>221</v>
      </c>
      <c r="M3953" s="198" t="s">
        <v>879</v>
      </c>
      <c r="N3953" s="186">
        <v>3</v>
      </c>
      <c r="O3953" s="186">
        <v>1.5</v>
      </c>
      <c r="P3953" s="186">
        <v>4.5</v>
      </c>
      <c r="Q3953" s="184">
        <v>3</v>
      </c>
      <c r="R3953" s="183"/>
      <c r="S3953" s="183">
        <v>0</v>
      </c>
      <c r="T3953" s="183"/>
      <c r="U3953" s="183">
        <v>0</v>
      </c>
      <c r="V3953" s="183"/>
      <c r="W3953" s="183"/>
      <c r="X3953" s="183"/>
      <c r="Y3953" s="166" t="s">
        <v>1509</v>
      </c>
      <c r="Z3953" s="166" t="s">
        <v>24808</v>
      </c>
      <c r="AA3953" s="203" t="s">
        <v>24809</v>
      </c>
      <c r="AB3953" s="166" t="s">
        <v>6069</v>
      </c>
      <c r="AC3953" s="166" t="s">
        <v>11421</v>
      </c>
      <c r="AD3953" s="166" t="s">
        <v>11396</v>
      </c>
      <c r="AE3953" s="166" t="s">
        <v>11394</v>
      </c>
      <c r="AF3953" s="166" t="s">
        <v>11422</v>
      </c>
      <c r="AG3953" s="203" t="s">
        <v>24809</v>
      </c>
      <c r="AH3953" s="203" t="s">
        <v>1509</v>
      </c>
      <c r="AI3953" s="186">
        <v>1.48</v>
      </c>
      <c r="AJ3953" s="184">
        <v>70</v>
      </c>
      <c r="AK3953" s="167">
        <f t="shared" si="558"/>
        <v>0.28383561643835614</v>
      </c>
      <c r="AL3953" s="167">
        <v>0</v>
      </c>
      <c r="AM3953" s="187">
        <f t="shared" si="555"/>
        <v>0.28383561643835614</v>
      </c>
      <c r="AN3953" s="167">
        <f t="shared" si="559"/>
        <v>0.28383561643835614</v>
      </c>
      <c r="AO3953" s="167">
        <v>0</v>
      </c>
      <c r="AP3953" s="167">
        <f t="shared" si="560"/>
        <v>0.28383561643835614</v>
      </c>
      <c r="AQ3953" s="167">
        <f t="shared" si="554"/>
        <v>8.5150684931506841</v>
      </c>
      <c r="AR3953" s="193" t="s">
        <v>231</v>
      </c>
      <c r="AS3953" s="194" t="s">
        <v>431</v>
      </c>
      <c r="AT3953" s="166" t="s">
        <v>325</v>
      </c>
      <c r="AU3953" s="166" t="s">
        <v>1509</v>
      </c>
      <c r="AV3953" s="933" t="s">
        <v>11424</v>
      </c>
      <c r="AW3953" s="166" t="s">
        <v>234</v>
      </c>
      <c r="AX3953" s="2254"/>
      <c r="AY3953" s="2254"/>
    </row>
    <row r="3954" spans="1:52" s="55" customFormat="1" ht="15.95" customHeight="1" x14ac:dyDescent="0.25">
      <c r="A3954" s="182">
        <v>1426</v>
      </c>
      <c r="B3954" s="166" t="s">
        <v>56</v>
      </c>
      <c r="C3954" s="170" t="s">
        <v>1509</v>
      </c>
      <c r="D3954" s="194" t="s">
        <v>24811</v>
      </c>
      <c r="E3954" s="166" t="s">
        <v>11426</v>
      </c>
      <c r="F3954" s="166" t="s">
        <v>11427</v>
      </c>
      <c r="G3954" s="166"/>
      <c r="H3954" s="166" t="s">
        <v>219</v>
      </c>
      <c r="I3954" s="166" t="s">
        <v>316</v>
      </c>
      <c r="J3954" s="166" t="s">
        <v>317</v>
      </c>
      <c r="K3954" s="166">
        <v>0</v>
      </c>
      <c r="L3954" s="166" t="s">
        <v>317</v>
      </c>
      <c r="M3954" s="166">
        <v>0</v>
      </c>
      <c r="N3954" s="186">
        <v>3</v>
      </c>
      <c r="O3954" s="186">
        <v>1.5</v>
      </c>
      <c r="P3954" s="186">
        <v>4.5</v>
      </c>
      <c r="Q3954" s="184">
        <v>1</v>
      </c>
      <c r="R3954" s="183"/>
      <c r="S3954" s="183">
        <v>0</v>
      </c>
      <c r="T3954" s="183"/>
      <c r="U3954" s="183">
        <v>0</v>
      </c>
      <c r="V3954" s="183"/>
      <c r="W3954" s="183"/>
      <c r="X3954" s="183"/>
      <c r="Y3954" s="166" t="s">
        <v>1509</v>
      </c>
      <c r="Z3954" s="166" t="s">
        <v>11428</v>
      </c>
      <c r="AA3954" s="203" t="s">
        <v>24812</v>
      </c>
      <c r="AB3954" s="166" t="s">
        <v>2914</v>
      </c>
      <c r="AC3954" s="166" t="s">
        <v>11430</v>
      </c>
      <c r="AD3954" s="166" t="s">
        <v>11396</v>
      </c>
      <c r="AE3954" s="166" t="s">
        <v>2926</v>
      </c>
      <c r="AF3954" s="166" t="s">
        <v>11431</v>
      </c>
      <c r="AG3954" s="165" t="s">
        <v>24812</v>
      </c>
      <c r="AH3954" s="203" t="s">
        <v>1509</v>
      </c>
      <c r="AI3954" s="186">
        <v>1.48</v>
      </c>
      <c r="AJ3954" s="184">
        <v>37</v>
      </c>
      <c r="AK3954" s="167">
        <f t="shared" si="558"/>
        <v>0.15002739726027398</v>
      </c>
      <c r="AL3954" s="167">
        <v>0</v>
      </c>
      <c r="AM3954" s="187">
        <f t="shared" si="555"/>
        <v>0.15002739726027398</v>
      </c>
      <c r="AN3954" s="167">
        <f t="shared" si="559"/>
        <v>0.15002739726027398</v>
      </c>
      <c r="AO3954" s="167">
        <v>0</v>
      </c>
      <c r="AP3954" s="167">
        <f t="shared" si="560"/>
        <v>0.15002739726027398</v>
      </c>
      <c r="AQ3954" s="167">
        <f t="shared" si="554"/>
        <v>4.5008219178082189</v>
      </c>
      <c r="AR3954" s="193" t="s">
        <v>231</v>
      </c>
      <c r="AS3954" s="194" t="s">
        <v>431</v>
      </c>
      <c r="AT3954" s="166" t="s">
        <v>325</v>
      </c>
      <c r="AU3954" s="166" t="s">
        <v>1509</v>
      </c>
      <c r="AV3954" s="679" t="s">
        <v>11433</v>
      </c>
      <c r="AW3954" s="166" t="s">
        <v>234</v>
      </c>
      <c r="AX3954" s="2254"/>
      <c r="AY3954" s="2254"/>
    </row>
    <row r="3955" spans="1:52" s="1395" customFormat="1" ht="15.95" customHeight="1" x14ac:dyDescent="0.25">
      <c r="A3955" s="709">
        <v>1427</v>
      </c>
      <c r="B3955" s="434" t="s">
        <v>57</v>
      </c>
      <c r="C3955" s="834" t="s">
        <v>1509</v>
      </c>
      <c r="D3955" s="433" t="s">
        <v>19534</v>
      </c>
      <c r="E3955" s="434" t="s">
        <v>11435</v>
      </c>
      <c r="F3955" s="434" t="s">
        <v>11436</v>
      </c>
      <c r="G3955" s="434"/>
      <c r="H3955" s="434" t="s">
        <v>219</v>
      </c>
      <c r="I3955" s="434" t="s">
        <v>316</v>
      </c>
      <c r="J3955" s="434" t="s">
        <v>317</v>
      </c>
      <c r="K3955" s="434">
        <v>0</v>
      </c>
      <c r="L3955" s="434" t="s">
        <v>317</v>
      </c>
      <c r="M3955" s="434">
        <v>0</v>
      </c>
      <c r="N3955" s="513">
        <v>3</v>
      </c>
      <c r="O3955" s="513">
        <v>1.5</v>
      </c>
      <c r="P3955" s="513">
        <v>4.5</v>
      </c>
      <c r="Q3955" s="788">
        <v>0</v>
      </c>
      <c r="R3955" s="712"/>
      <c r="S3955" s="712">
        <v>0</v>
      </c>
      <c r="T3955" s="712"/>
      <c r="U3955" s="712">
        <v>1</v>
      </c>
      <c r="V3955" s="712"/>
      <c r="W3955" s="712"/>
      <c r="X3955" s="712"/>
      <c r="Y3955" s="434" t="s">
        <v>1509</v>
      </c>
      <c r="Z3955" s="434" t="s">
        <v>11437</v>
      </c>
      <c r="AA3955" s="437" t="s">
        <v>11438</v>
      </c>
      <c r="AB3955" s="434" t="s">
        <v>6069</v>
      </c>
      <c r="AC3955" s="434" t="s">
        <v>22520</v>
      </c>
      <c r="AD3955" s="1820" t="s">
        <v>22521</v>
      </c>
      <c r="AE3955" s="434" t="s">
        <v>11394</v>
      </c>
      <c r="AF3955" s="434" t="s">
        <v>11440</v>
      </c>
      <c r="AG3955" s="438" t="s">
        <v>11441</v>
      </c>
      <c r="AH3955" s="437" t="s">
        <v>1509</v>
      </c>
      <c r="AI3955" s="513">
        <v>1.48</v>
      </c>
      <c r="AJ3955" s="788">
        <v>51</v>
      </c>
      <c r="AK3955" s="511">
        <f t="shared" si="558"/>
        <v>0.20679452054794523</v>
      </c>
      <c r="AL3955" s="511">
        <v>0</v>
      </c>
      <c r="AM3955" s="514">
        <f t="shared" si="555"/>
        <v>0.20679452054794523</v>
      </c>
      <c r="AN3955" s="511">
        <f t="shared" si="559"/>
        <v>0.20679452054794523</v>
      </c>
      <c r="AO3955" s="511">
        <v>0</v>
      </c>
      <c r="AP3955" s="511">
        <f t="shared" si="560"/>
        <v>0.20679452054794523</v>
      </c>
      <c r="AQ3955" s="511">
        <f t="shared" si="554"/>
        <v>6.203835616438357</v>
      </c>
      <c r="AR3955" s="432" t="s">
        <v>231</v>
      </c>
      <c r="AS3955" s="433"/>
      <c r="AT3955" s="434" t="s">
        <v>325</v>
      </c>
      <c r="AU3955" s="434" t="s">
        <v>1509</v>
      </c>
      <c r="AV3955" s="943" t="s">
        <v>11442</v>
      </c>
      <c r="AW3955" s="434" t="s">
        <v>18131</v>
      </c>
      <c r="AX3955" s="1821" t="s">
        <v>23674</v>
      </c>
      <c r="AY3955" s="2252"/>
    </row>
    <row r="3956" spans="1:52" s="1395" customFormat="1" ht="15.95" customHeight="1" x14ac:dyDescent="0.25">
      <c r="A3956" s="353">
        <v>1428</v>
      </c>
      <c r="B3956" s="354" t="s">
        <v>57</v>
      </c>
      <c r="C3956" s="366" t="s">
        <v>1509</v>
      </c>
      <c r="D3956" s="363" t="s">
        <v>20059</v>
      </c>
      <c r="E3956" s="354" t="s">
        <v>20060</v>
      </c>
      <c r="F3956" s="354" t="s">
        <v>20061</v>
      </c>
      <c r="G3956" s="354" t="s">
        <v>221</v>
      </c>
      <c r="H3956" s="354" t="s">
        <v>219</v>
      </c>
      <c r="I3956" s="354" t="s">
        <v>316</v>
      </c>
      <c r="J3956" s="354" t="s">
        <v>221</v>
      </c>
      <c r="K3956" s="354" t="s">
        <v>879</v>
      </c>
      <c r="L3956" s="354" t="s">
        <v>221</v>
      </c>
      <c r="M3956" s="354" t="s">
        <v>879</v>
      </c>
      <c r="N3956" s="360">
        <v>4.05</v>
      </c>
      <c r="O3956" s="360">
        <v>1.9</v>
      </c>
      <c r="P3956" s="360">
        <f>O3956*N3956</f>
        <v>7.6949999999999994</v>
      </c>
      <c r="Q3956" s="503">
        <v>1</v>
      </c>
      <c r="R3956" s="357"/>
      <c r="S3956" s="357">
        <v>1</v>
      </c>
      <c r="T3956" s="357"/>
      <c r="U3956" s="357">
        <v>1</v>
      </c>
      <c r="V3956" s="357"/>
      <c r="W3956" s="357"/>
      <c r="X3956" s="357"/>
      <c r="Y3956" s="354" t="s">
        <v>1509</v>
      </c>
      <c r="Z3956" s="354" t="s">
        <v>24814</v>
      </c>
      <c r="AA3956" s="443" t="s">
        <v>24813</v>
      </c>
      <c r="AB3956" s="354" t="s">
        <v>6069</v>
      </c>
      <c r="AC3956" s="354" t="s">
        <v>20062</v>
      </c>
      <c r="AD3956" s="1152" t="s">
        <v>20063</v>
      </c>
      <c r="AE3956" s="354" t="s">
        <v>11394</v>
      </c>
      <c r="AF3956" s="354" t="s">
        <v>9597</v>
      </c>
      <c r="AG3956" s="358" t="s">
        <v>24813</v>
      </c>
      <c r="AH3956" s="443" t="s">
        <v>1509</v>
      </c>
      <c r="AI3956" s="360">
        <v>1.48</v>
      </c>
      <c r="AJ3956" s="503">
        <v>90</v>
      </c>
      <c r="AK3956" s="359">
        <f t="shared" si="558"/>
        <v>0.36493150684931502</v>
      </c>
      <c r="AL3956" s="359">
        <v>0</v>
      </c>
      <c r="AM3956" s="361">
        <f t="shared" si="555"/>
        <v>0.36493150684931502</v>
      </c>
      <c r="AN3956" s="359">
        <f t="shared" si="559"/>
        <v>0.36493150684931502</v>
      </c>
      <c r="AO3956" s="359">
        <v>0</v>
      </c>
      <c r="AP3956" s="359">
        <f t="shared" si="560"/>
        <v>0.36493150684931502</v>
      </c>
      <c r="AQ3956" s="359">
        <f>AP3956*30</f>
        <v>10.947945205479451</v>
      </c>
      <c r="AR3956" s="362" t="s">
        <v>231</v>
      </c>
      <c r="AS3956" s="363" t="s">
        <v>431</v>
      </c>
      <c r="AT3956" s="354" t="s">
        <v>325</v>
      </c>
      <c r="AU3956" s="354" t="s">
        <v>1509</v>
      </c>
      <c r="AV3956" s="923" t="s">
        <v>11450</v>
      </c>
      <c r="AW3956" s="354" t="s">
        <v>234</v>
      </c>
      <c r="AX3956" s="447" t="s">
        <v>20064</v>
      </c>
      <c r="AY3956" s="2252"/>
      <c r="AZ3956" s="447" t="s">
        <v>20065</v>
      </c>
    </row>
    <row r="3957" spans="1:52" s="1395" customFormat="1" ht="15.95" customHeight="1" x14ac:dyDescent="0.25">
      <c r="A3957" s="353">
        <v>1429</v>
      </c>
      <c r="B3957" s="354" t="s">
        <v>57</v>
      </c>
      <c r="C3957" s="366" t="s">
        <v>1509</v>
      </c>
      <c r="D3957" s="363" t="s">
        <v>20067</v>
      </c>
      <c r="E3957" s="354" t="s">
        <v>20069</v>
      </c>
      <c r="F3957" s="354" t="s">
        <v>20070</v>
      </c>
      <c r="G3957" s="354" t="s">
        <v>221</v>
      </c>
      <c r="H3957" s="354" t="s">
        <v>219</v>
      </c>
      <c r="I3957" s="354" t="s">
        <v>316</v>
      </c>
      <c r="J3957" s="354" t="s">
        <v>221</v>
      </c>
      <c r="K3957" s="354" t="s">
        <v>879</v>
      </c>
      <c r="L3957" s="354" t="s">
        <v>221</v>
      </c>
      <c r="M3957" s="354" t="s">
        <v>879</v>
      </c>
      <c r="N3957" s="360">
        <v>6</v>
      </c>
      <c r="O3957" s="360">
        <v>1.81</v>
      </c>
      <c r="P3957" s="360">
        <f>O3957*N3957</f>
        <v>10.86</v>
      </c>
      <c r="Q3957" s="503">
        <v>3</v>
      </c>
      <c r="R3957" s="357"/>
      <c r="S3957" s="357">
        <v>1</v>
      </c>
      <c r="T3957" s="357"/>
      <c r="U3957" s="357">
        <v>0</v>
      </c>
      <c r="V3957" s="357"/>
      <c r="W3957" s="357"/>
      <c r="X3957" s="357"/>
      <c r="Y3957" s="354" t="s">
        <v>1509</v>
      </c>
      <c r="Z3957" s="354" t="s">
        <v>11454</v>
      </c>
      <c r="AA3957" s="443" t="s">
        <v>24815</v>
      </c>
      <c r="AB3957" s="354" t="s">
        <v>6069</v>
      </c>
      <c r="AC3957" s="354" t="s">
        <v>11456</v>
      </c>
      <c r="AD3957" s="1152" t="s">
        <v>20216</v>
      </c>
      <c r="AE3957" s="354" t="s">
        <v>11394</v>
      </c>
      <c r="AF3957" s="354" t="s">
        <v>11454</v>
      </c>
      <c r="AG3957" s="358" t="s">
        <v>24815</v>
      </c>
      <c r="AH3957" s="443" t="s">
        <v>1509</v>
      </c>
      <c r="AI3957" s="360">
        <v>1.48</v>
      </c>
      <c r="AJ3957" s="503">
        <v>150</v>
      </c>
      <c r="AK3957" s="359">
        <f t="shared" si="558"/>
        <v>0.60821917808219184</v>
      </c>
      <c r="AL3957" s="359">
        <v>0</v>
      </c>
      <c r="AM3957" s="361">
        <f t="shared" si="555"/>
        <v>0.60821917808219184</v>
      </c>
      <c r="AN3957" s="359">
        <f t="shared" si="559"/>
        <v>0.60821917808219184</v>
      </c>
      <c r="AO3957" s="359">
        <v>0</v>
      </c>
      <c r="AP3957" s="359">
        <f t="shared" si="560"/>
        <v>0.60821917808219184</v>
      </c>
      <c r="AQ3957" s="359">
        <f>AP3957*30</f>
        <v>18.246575342465754</v>
      </c>
      <c r="AR3957" s="362" t="s">
        <v>231</v>
      </c>
      <c r="AS3957" s="363" t="s">
        <v>431</v>
      </c>
      <c r="AT3957" s="354" t="s">
        <v>325</v>
      </c>
      <c r="AU3957" s="354" t="s">
        <v>1509</v>
      </c>
      <c r="AV3957" s="923" t="s">
        <v>11459</v>
      </c>
      <c r="AW3957" s="354" t="s">
        <v>234</v>
      </c>
      <c r="AX3957" s="447" t="s">
        <v>20071</v>
      </c>
      <c r="AY3957" s="2252"/>
      <c r="AZ3957" s="447" t="s">
        <v>20072</v>
      </c>
    </row>
    <row r="3958" spans="1:52" s="1395" customFormat="1" ht="15.95" customHeight="1" x14ac:dyDescent="0.25">
      <c r="A3958" s="353">
        <v>1430</v>
      </c>
      <c r="B3958" s="354" t="s">
        <v>57</v>
      </c>
      <c r="C3958" s="366" t="s">
        <v>1509</v>
      </c>
      <c r="D3958" s="363" t="s">
        <v>23342</v>
      </c>
      <c r="E3958" s="354" t="s">
        <v>23343</v>
      </c>
      <c r="F3958" s="354" t="s">
        <v>23344</v>
      </c>
      <c r="G3958" s="354" t="s">
        <v>221</v>
      </c>
      <c r="H3958" s="354" t="s">
        <v>219</v>
      </c>
      <c r="I3958" s="354" t="s">
        <v>316</v>
      </c>
      <c r="J3958" s="354" t="s">
        <v>221</v>
      </c>
      <c r="K3958" s="354" t="s">
        <v>23345</v>
      </c>
      <c r="L3958" s="354" t="s">
        <v>221</v>
      </c>
      <c r="M3958" s="354" t="s">
        <v>7095</v>
      </c>
      <c r="N3958" s="360">
        <v>3.1</v>
      </c>
      <c r="O3958" s="360">
        <v>1.6</v>
      </c>
      <c r="P3958" s="360">
        <f>O3958*N3958</f>
        <v>4.9600000000000009</v>
      </c>
      <c r="Q3958" s="503">
        <v>1</v>
      </c>
      <c r="R3958" s="357"/>
      <c r="S3958" s="357">
        <v>1</v>
      </c>
      <c r="T3958" s="357"/>
      <c r="U3958" s="357"/>
      <c r="V3958" s="357"/>
      <c r="W3958" s="357"/>
      <c r="X3958" s="357"/>
      <c r="Y3958" s="354" t="s">
        <v>1509</v>
      </c>
      <c r="Z3958" s="354" t="s">
        <v>11463</v>
      </c>
      <c r="AA3958" s="443" t="s">
        <v>23348</v>
      </c>
      <c r="AB3958" s="354" t="s">
        <v>11465</v>
      </c>
      <c r="AC3958" s="354" t="s">
        <v>23346</v>
      </c>
      <c r="AD3958" s="271" t="s">
        <v>23347</v>
      </c>
      <c r="AE3958" s="354" t="s">
        <v>11465</v>
      </c>
      <c r="AF3958" s="354" t="s">
        <v>11463</v>
      </c>
      <c r="AG3958" s="443" t="s">
        <v>23348</v>
      </c>
      <c r="AH3958" s="443" t="s">
        <v>1509</v>
      </c>
      <c r="AI3958" s="360">
        <v>1.48</v>
      </c>
      <c r="AJ3958" s="503">
        <v>85</v>
      </c>
      <c r="AK3958" s="359">
        <f>AJ3958*AI3958/365</f>
        <v>0.34465753424657536</v>
      </c>
      <c r="AL3958" s="359">
        <v>0</v>
      </c>
      <c r="AM3958" s="361">
        <f t="shared" si="555"/>
        <v>0.34465753424657536</v>
      </c>
      <c r="AN3958" s="359">
        <f t="shared" si="559"/>
        <v>0.34465753424657536</v>
      </c>
      <c r="AO3958" s="359">
        <v>0</v>
      </c>
      <c r="AP3958" s="359">
        <f t="shared" si="560"/>
        <v>0.34465753424657536</v>
      </c>
      <c r="AQ3958" s="359">
        <f>AP3958*30</f>
        <v>10.33972602739726</v>
      </c>
      <c r="AR3958" s="362" t="s">
        <v>231</v>
      </c>
      <c r="AS3958" s="363" t="s">
        <v>114</v>
      </c>
      <c r="AT3958" s="354" t="s">
        <v>325</v>
      </c>
      <c r="AU3958" s="354" t="s">
        <v>1509</v>
      </c>
      <c r="AV3958" s="923" t="s">
        <v>11468</v>
      </c>
      <c r="AW3958" s="354" t="s">
        <v>234</v>
      </c>
      <c r="AX3958" s="447" t="s">
        <v>23349</v>
      </c>
      <c r="AY3958" s="2252"/>
      <c r="AZ3958" s="447" t="s">
        <v>23350</v>
      </c>
    </row>
    <row r="3959" spans="1:52" s="55" customFormat="1" ht="15.95" customHeight="1" x14ac:dyDescent="0.25">
      <c r="A3959" s="182">
        <v>1431</v>
      </c>
      <c r="B3959" s="166" t="s">
        <v>57</v>
      </c>
      <c r="C3959" s="170" t="s">
        <v>1509</v>
      </c>
      <c r="D3959" s="194" t="s">
        <v>19535</v>
      </c>
      <c r="E3959" s="166" t="s">
        <v>11470</v>
      </c>
      <c r="F3959" s="166" t="s">
        <v>11471</v>
      </c>
      <c r="G3959" s="166"/>
      <c r="H3959" s="166" t="s">
        <v>219</v>
      </c>
      <c r="I3959" s="166" t="s">
        <v>316</v>
      </c>
      <c r="J3959" s="166" t="s">
        <v>317</v>
      </c>
      <c r="K3959" s="166">
        <v>0</v>
      </c>
      <c r="L3959" s="166" t="s">
        <v>317</v>
      </c>
      <c r="M3959" s="166">
        <v>0</v>
      </c>
      <c r="N3959" s="186">
        <v>2</v>
      </c>
      <c r="O3959" s="186">
        <v>2</v>
      </c>
      <c r="P3959" s="186">
        <v>4</v>
      </c>
      <c r="Q3959" s="184">
        <v>0</v>
      </c>
      <c r="R3959" s="183"/>
      <c r="S3959" s="183">
        <v>0</v>
      </c>
      <c r="T3959" s="183"/>
      <c r="U3959" s="183">
        <v>1</v>
      </c>
      <c r="V3959" s="183"/>
      <c r="W3959" s="183"/>
      <c r="X3959" s="183"/>
      <c r="Y3959" s="166" t="s">
        <v>1509</v>
      </c>
      <c r="Z3959" s="166" t="s">
        <v>11472</v>
      </c>
      <c r="AA3959" s="203" t="s">
        <v>24823</v>
      </c>
      <c r="AB3959" s="166" t="s">
        <v>24825</v>
      </c>
      <c r="AC3959" s="166" t="s">
        <v>11474</v>
      </c>
      <c r="AD3959" s="166" t="s">
        <v>11475</v>
      </c>
      <c r="AE3959" s="166" t="s">
        <v>3359</v>
      </c>
      <c r="AF3959" s="166" t="s">
        <v>11472</v>
      </c>
      <c r="AG3959" s="165" t="s">
        <v>24824</v>
      </c>
      <c r="AH3959" s="203" t="s">
        <v>1509</v>
      </c>
      <c r="AI3959" s="186">
        <v>1.48</v>
      </c>
      <c r="AJ3959" s="184">
        <v>130</v>
      </c>
      <c r="AK3959" s="167">
        <f t="shared" si="558"/>
        <v>0.52712328767123284</v>
      </c>
      <c r="AL3959" s="167">
        <v>0</v>
      </c>
      <c r="AM3959" s="187">
        <f t="shared" si="555"/>
        <v>0.52712328767123284</v>
      </c>
      <c r="AN3959" s="167">
        <f t="shared" si="559"/>
        <v>0.52712328767123284</v>
      </c>
      <c r="AO3959" s="167">
        <v>0</v>
      </c>
      <c r="AP3959" s="167">
        <f t="shared" si="560"/>
        <v>0.52712328767123284</v>
      </c>
      <c r="AQ3959" s="167">
        <f t="shared" si="554"/>
        <v>15.813698630136985</v>
      </c>
      <c r="AR3959" s="193" t="s">
        <v>231</v>
      </c>
      <c r="AS3959" s="194" t="s">
        <v>431</v>
      </c>
      <c r="AT3959" s="166" t="s">
        <v>325</v>
      </c>
      <c r="AU3959" s="166" t="s">
        <v>1509</v>
      </c>
      <c r="AV3959" s="679" t="s">
        <v>11477</v>
      </c>
      <c r="AW3959" s="166" t="s">
        <v>234</v>
      </c>
      <c r="AX3959" s="2254"/>
      <c r="AY3959" s="2254"/>
    </row>
    <row r="3960" spans="1:52" s="55" customFormat="1" ht="15.95" customHeight="1" x14ac:dyDescent="0.25">
      <c r="A3960" s="182">
        <v>1432</v>
      </c>
      <c r="B3960" s="166" t="s">
        <v>57</v>
      </c>
      <c r="C3960" s="170" t="s">
        <v>1509</v>
      </c>
      <c r="D3960" s="194" t="s">
        <v>24826</v>
      </c>
      <c r="E3960" s="166" t="s">
        <v>11479</v>
      </c>
      <c r="F3960" s="166" t="s">
        <v>11480</v>
      </c>
      <c r="G3960" s="166"/>
      <c r="H3960" s="166" t="s">
        <v>219</v>
      </c>
      <c r="I3960" s="166" t="s">
        <v>316</v>
      </c>
      <c r="J3960" s="166" t="s">
        <v>317</v>
      </c>
      <c r="K3960" s="166">
        <v>0</v>
      </c>
      <c r="L3960" s="166" t="s">
        <v>317</v>
      </c>
      <c r="M3960" s="166">
        <v>0</v>
      </c>
      <c r="N3960" s="186">
        <v>2</v>
      </c>
      <c r="O3960" s="186">
        <v>2</v>
      </c>
      <c r="P3960" s="186">
        <v>4</v>
      </c>
      <c r="Q3960" s="184">
        <v>0</v>
      </c>
      <c r="R3960" s="183"/>
      <c r="S3960" s="183">
        <v>0</v>
      </c>
      <c r="T3960" s="183"/>
      <c r="U3960" s="183">
        <v>1</v>
      </c>
      <c r="V3960" s="183"/>
      <c r="W3960" s="183"/>
      <c r="X3960" s="183"/>
      <c r="Y3960" s="166" t="s">
        <v>1509</v>
      </c>
      <c r="Z3960" s="166" t="s">
        <v>24827</v>
      </c>
      <c r="AA3960" s="203" t="s">
        <v>24828</v>
      </c>
      <c r="AB3960" s="166" t="s">
        <v>3359</v>
      </c>
      <c r="AC3960" s="166" t="s">
        <v>11483</v>
      </c>
      <c r="AD3960" s="166" t="s">
        <v>11484</v>
      </c>
      <c r="AE3960" s="166" t="s">
        <v>3359</v>
      </c>
      <c r="AF3960" s="166" t="s">
        <v>11481</v>
      </c>
      <c r="AG3960" s="165" t="s">
        <v>24828</v>
      </c>
      <c r="AH3960" s="203" t="s">
        <v>1509</v>
      </c>
      <c r="AI3960" s="186">
        <v>1.48</v>
      </c>
      <c r="AJ3960" s="184">
        <v>167</v>
      </c>
      <c r="AK3960" s="167">
        <f t="shared" si="558"/>
        <v>0.67715068493150687</v>
      </c>
      <c r="AL3960" s="167">
        <v>0</v>
      </c>
      <c r="AM3960" s="187">
        <f t="shared" si="555"/>
        <v>0.67715068493150687</v>
      </c>
      <c r="AN3960" s="167">
        <f t="shared" si="559"/>
        <v>0.67715068493150687</v>
      </c>
      <c r="AO3960" s="167">
        <v>0</v>
      </c>
      <c r="AP3960" s="167">
        <f t="shared" si="560"/>
        <v>0.67715068493150687</v>
      </c>
      <c r="AQ3960" s="167">
        <f t="shared" si="554"/>
        <v>20.314520547945207</v>
      </c>
      <c r="AR3960" s="193" t="s">
        <v>231</v>
      </c>
      <c r="AS3960" s="194" t="s">
        <v>431</v>
      </c>
      <c r="AT3960" s="166" t="s">
        <v>325</v>
      </c>
      <c r="AU3960" s="166" t="s">
        <v>1509</v>
      </c>
      <c r="AV3960" s="679" t="s">
        <v>11486</v>
      </c>
      <c r="AW3960" s="166" t="s">
        <v>234</v>
      </c>
      <c r="AX3960" s="2254"/>
      <c r="AY3960" s="2254"/>
    </row>
    <row r="3961" spans="1:52" s="55" customFormat="1" ht="15.95" customHeight="1" x14ac:dyDescent="0.25">
      <c r="A3961" s="182">
        <v>1433</v>
      </c>
      <c r="B3961" s="166" t="s">
        <v>57</v>
      </c>
      <c r="C3961" s="170" t="s">
        <v>1509</v>
      </c>
      <c r="D3961" s="194" t="s">
        <v>24829</v>
      </c>
      <c r="E3961" s="166" t="s">
        <v>11487</v>
      </c>
      <c r="F3961" s="166" t="s">
        <v>11488</v>
      </c>
      <c r="G3961" s="166"/>
      <c r="H3961" s="166" t="s">
        <v>219</v>
      </c>
      <c r="I3961" s="166" t="s">
        <v>316</v>
      </c>
      <c r="J3961" s="166" t="s">
        <v>221</v>
      </c>
      <c r="K3961" s="166" t="s">
        <v>222</v>
      </c>
      <c r="L3961" s="166" t="s">
        <v>221</v>
      </c>
      <c r="M3961" s="166" t="s">
        <v>222</v>
      </c>
      <c r="N3961" s="186">
        <v>5</v>
      </c>
      <c r="O3961" s="186">
        <v>4</v>
      </c>
      <c r="P3961" s="186">
        <v>20</v>
      </c>
      <c r="Q3961" s="184">
        <v>1</v>
      </c>
      <c r="R3961" s="183"/>
      <c r="S3961" s="183">
        <v>0</v>
      </c>
      <c r="T3961" s="183"/>
      <c r="U3961" s="183">
        <v>0</v>
      </c>
      <c r="V3961" s="183"/>
      <c r="W3961" s="183"/>
      <c r="X3961" s="183"/>
      <c r="Y3961" s="166" t="s">
        <v>1509</v>
      </c>
      <c r="Z3961" s="166" t="s">
        <v>11489</v>
      </c>
      <c r="AA3961" s="203" t="s">
        <v>24831</v>
      </c>
      <c r="AB3961" s="166" t="s">
        <v>24830</v>
      </c>
      <c r="AC3961" s="166" t="s">
        <v>11491</v>
      </c>
      <c r="AD3961" s="166" t="s">
        <v>11492</v>
      </c>
      <c r="AE3961" s="166" t="s">
        <v>24830</v>
      </c>
      <c r="AF3961" s="166" t="s">
        <v>11489</v>
      </c>
      <c r="AG3961" s="165" t="s">
        <v>24831</v>
      </c>
      <c r="AH3961" s="203" t="s">
        <v>1509</v>
      </c>
      <c r="AI3961" s="186">
        <v>1.48</v>
      </c>
      <c r="AJ3961" s="184">
        <v>33</v>
      </c>
      <c r="AK3961" s="167">
        <f t="shared" si="558"/>
        <v>0.13380821917808219</v>
      </c>
      <c r="AL3961" s="167">
        <v>0</v>
      </c>
      <c r="AM3961" s="187">
        <f t="shared" si="555"/>
        <v>0.13380821917808219</v>
      </c>
      <c r="AN3961" s="167">
        <f t="shared" si="559"/>
        <v>0.13380821917808219</v>
      </c>
      <c r="AO3961" s="167">
        <v>0</v>
      </c>
      <c r="AP3961" s="167">
        <f t="shared" si="560"/>
        <v>0.13380821917808219</v>
      </c>
      <c r="AQ3961" s="167">
        <f t="shared" si="554"/>
        <v>4.0142465753424661</v>
      </c>
      <c r="AR3961" s="193" t="s">
        <v>231</v>
      </c>
      <c r="AS3961" s="194"/>
      <c r="AT3961" s="166" t="s">
        <v>325</v>
      </c>
      <c r="AU3961" s="166" t="s">
        <v>1509</v>
      </c>
      <c r="AV3961" s="231" t="s">
        <v>10226</v>
      </c>
      <c r="AW3961" s="166" t="s">
        <v>234</v>
      </c>
      <c r="AX3961" s="2254"/>
      <c r="AY3961" s="2254"/>
    </row>
    <row r="3962" spans="1:52" s="55" customFormat="1" ht="15.95" customHeight="1" x14ac:dyDescent="0.25">
      <c r="A3962" s="182">
        <v>1434</v>
      </c>
      <c r="B3962" s="166" t="s">
        <v>57</v>
      </c>
      <c r="C3962" s="170" t="s">
        <v>1509</v>
      </c>
      <c r="D3962" s="194" t="s">
        <v>19536</v>
      </c>
      <c r="E3962" s="166" t="s">
        <v>11495</v>
      </c>
      <c r="F3962" s="166" t="s">
        <v>11496</v>
      </c>
      <c r="G3962" s="166"/>
      <c r="H3962" s="166" t="s">
        <v>219</v>
      </c>
      <c r="I3962" s="166" t="s">
        <v>316</v>
      </c>
      <c r="J3962" s="166" t="s">
        <v>317</v>
      </c>
      <c r="K3962" s="166">
        <v>0</v>
      </c>
      <c r="L3962" s="166" t="s">
        <v>317</v>
      </c>
      <c r="M3962" s="166">
        <v>0</v>
      </c>
      <c r="N3962" s="186">
        <v>3</v>
      </c>
      <c r="O3962" s="186">
        <v>2</v>
      </c>
      <c r="P3962" s="186">
        <v>6</v>
      </c>
      <c r="Q3962" s="184">
        <v>3</v>
      </c>
      <c r="R3962" s="183"/>
      <c r="S3962" s="183">
        <v>0</v>
      </c>
      <c r="T3962" s="183"/>
      <c r="U3962" s="183">
        <v>0</v>
      </c>
      <c r="V3962" s="183"/>
      <c r="W3962" s="183"/>
      <c r="X3962" s="183"/>
      <c r="Y3962" s="166" t="s">
        <v>1509</v>
      </c>
      <c r="Z3962" s="166" t="s">
        <v>11497</v>
      </c>
      <c r="AA3962" s="203" t="s">
        <v>24832</v>
      </c>
      <c r="AB3962" s="166" t="s">
        <v>11499</v>
      </c>
      <c r="AC3962" s="166" t="s">
        <v>11500</v>
      </c>
      <c r="AD3962" s="166" t="s">
        <v>25336</v>
      </c>
      <c r="AE3962" s="166" t="s">
        <v>11501</v>
      </c>
      <c r="AF3962" s="166" t="s">
        <v>11497</v>
      </c>
      <c r="AG3962" s="165" t="s">
        <v>24832</v>
      </c>
      <c r="AH3962" s="203" t="s">
        <v>1509</v>
      </c>
      <c r="AI3962" s="186">
        <v>1.48</v>
      </c>
      <c r="AJ3962" s="184">
        <v>70</v>
      </c>
      <c r="AK3962" s="167">
        <f t="shared" si="558"/>
        <v>0.28383561643835614</v>
      </c>
      <c r="AL3962" s="167">
        <v>0</v>
      </c>
      <c r="AM3962" s="187">
        <f t="shared" si="555"/>
        <v>0.28383561643835614</v>
      </c>
      <c r="AN3962" s="167">
        <f t="shared" si="559"/>
        <v>0.28383561643835614</v>
      </c>
      <c r="AO3962" s="167">
        <v>0</v>
      </c>
      <c r="AP3962" s="167">
        <f t="shared" si="560"/>
        <v>0.28383561643835614</v>
      </c>
      <c r="AQ3962" s="167">
        <f t="shared" si="554"/>
        <v>8.5150684931506841</v>
      </c>
      <c r="AR3962" s="193" t="s">
        <v>231</v>
      </c>
      <c r="AS3962" s="194"/>
      <c r="AT3962" s="166" t="s">
        <v>325</v>
      </c>
      <c r="AU3962" s="166" t="s">
        <v>1509</v>
      </c>
      <c r="AV3962" s="679" t="s">
        <v>11503</v>
      </c>
      <c r="AW3962" s="166" t="s">
        <v>234</v>
      </c>
      <c r="AX3962" s="2254"/>
      <c r="AY3962" s="2254"/>
    </row>
    <row r="3963" spans="1:52" s="1395" customFormat="1" ht="15.95" customHeight="1" x14ac:dyDescent="0.2">
      <c r="A3963" s="353">
        <v>1435</v>
      </c>
      <c r="B3963" s="354" t="s">
        <v>57</v>
      </c>
      <c r="C3963" s="366" t="s">
        <v>1509</v>
      </c>
      <c r="D3963" s="363" t="s">
        <v>24833</v>
      </c>
      <c r="E3963" s="354" t="s">
        <v>25401</v>
      </c>
      <c r="F3963" s="354" t="s">
        <v>25402</v>
      </c>
      <c r="G3963" s="354" t="s">
        <v>221</v>
      </c>
      <c r="H3963" s="354" t="s">
        <v>219</v>
      </c>
      <c r="I3963" s="354" t="s">
        <v>17452</v>
      </c>
      <c r="J3963" s="354" t="s">
        <v>221</v>
      </c>
      <c r="K3963" s="354" t="s">
        <v>879</v>
      </c>
      <c r="L3963" s="354" t="s">
        <v>221</v>
      </c>
      <c r="M3963" s="354" t="s">
        <v>879</v>
      </c>
      <c r="N3963" s="360">
        <v>11</v>
      </c>
      <c r="O3963" s="360">
        <v>10</v>
      </c>
      <c r="P3963" s="360">
        <f>O3963*N3963</f>
        <v>110</v>
      </c>
      <c r="Q3963" s="503">
        <v>2</v>
      </c>
      <c r="R3963" s="357"/>
      <c r="S3963" s="357">
        <v>1</v>
      </c>
      <c r="T3963" s="357"/>
      <c r="U3963" s="357">
        <v>1</v>
      </c>
      <c r="V3963" s="357"/>
      <c r="W3963" s="357"/>
      <c r="X3963" s="357"/>
      <c r="Y3963" s="354" t="s">
        <v>1509</v>
      </c>
      <c r="Z3963" s="354" t="s">
        <v>11507</v>
      </c>
      <c r="AA3963" s="443" t="s">
        <v>24834</v>
      </c>
      <c r="AB3963" s="354" t="s">
        <v>6074</v>
      </c>
      <c r="AC3963" s="354" t="s">
        <v>25403</v>
      </c>
      <c r="AD3963" s="925" t="s">
        <v>25404</v>
      </c>
      <c r="AE3963" s="354" t="s">
        <v>11511</v>
      </c>
      <c r="AF3963" s="354" t="s">
        <v>8402</v>
      </c>
      <c r="AG3963" s="443" t="s">
        <v>24834</v>
      </c>
      <c r="AH3963" s="443" t="s">
        <v>1509</v>
      </c>
      <c r="AI3963" s="360">
        <v>1.48</v>
      </c>
      <c r="AJ3963" s="503">
        <v>220</v>
      </c>
      <c r="AK3963" s="359">
        <f>AJ3963*AI3963/365</f>
        <v>0.89205479452054803</v>
      </c>
      <c r="AL3963" s="359">
        <v>0</v>
      </c>
      <c r="AM3963" s="361">
        <f t="shared" si="555"/>
        <v>0.89205479452054803</v>
      </c>
      <c r="AN3963" s="359">
        <f t="shared" si="559"/>
        <v>0.89205479452054803</v>
      </c>
      <c r="AO3963" s="359">
        <v>0</v>
      </c>
      <c r="AP3963" s="359">
        <f t="shared" si="560"/>
        <v>0.89205479452054803</v>
      </c>
      <c r="AQ3963" s="359">
        <f>AP3963*30</f>
        <v>26.761643835616439</v>
      </c>
      <c r="AR3963" s="362" t="s">
        <v>231</v>
      </c>
      <c r="AS3963" s="363" t="s">
        <v>431</v>
      </c>
      <c r="AT3963" s="354" t="s">
        <v>325</v>
      </c>
      <c r="AU3963" s="354" t="s">
        <v>1509</v>
      </c>
      <c r="AV3963" s="923" t="s">
        <v>11513</v>
      </c>
      <c r="AW3963" s="354" t="s">
        <v>234</v>
      </c>
      <c r="AX3963" s="447" t="s">
        <v>25405</v>
      </c>
      <c r="AY3963" s="2489"/>
      <c r="AZ3963" s="2408" t="s">
        <v>25406</v>
      </c>
    </row>
    <row r="3964" spans="1:52" s="55" customFormat="1" ht="15.95" customHeight="1" x14ac:dyDescent="0.25">
      <c r="A3964" s="182">
        <v>1436</v>
      </c>
      <c r="B3964" s="166" t="s">
        <v>57</v>
      </c>
      <c r="C3964" s="170" t="s">
        <v>1509</v>
      </c>
      <c r="D3964" s="194" t="s">
        <v>24837</v>
      </c>
      <c r="E3964" s="166" t="s">
        <v>11515</v>
      </c>
      <c r="F3964" s="166" t="s">
        <v>11516</v>
      </c>
      <c r="G3964" s="166"/>
      <c r="H3964" s="166" t="s">
        <v>219</v>
      </c>
      <c r="I3964" s="166" t="s">
        <v>316</v>
      </c>
      <c r="J3964" s="166" t="s">
        <v>221</v>
      </c>
      <c r="K3964" s="166" t="s">
        <v>879</v>
      </c>
      <c r="L3964" s="166" t="s">
        <v>317</v>
      </c>
      <c r="M3964" s="166">
        <v>0</v>
      </c>
      <c r="N3964" s="186">
        <v>3</v>
      </c>
      <c r="O3964" s="186">
        <v>2</v>
      </c>
      <c r="P3964" s="186">
        <v>6</v>
      </c>
      <c r="Q3964" s="184">
        <v>2</v>
      </c>
      <c r="R3964" s="183"/>
      <c r="S3964" s="183">
        <v>0</v>
      </c>
      <c r="T3964" s="183"/>
      <c r="U3964" s="183">
        <v>0</v>
      </c>
      <c r="V3964" s="183"/>
      <c r="W3964" s="183"/>
      <c r="X3964" s="183"/>
      <c r="Y3964" s="166" t="s">
        <v>1509</v>
      </c>
      <c r="Z3964" s="166" t="s">
        <v>11314</v>
      </c>
      <c r="AA3964" s="203" t="s">
        <v>24800</v>
      </c>
      <c r="AB3964" s="166" t="s">
        <v>24838</v>
      </c>
      <c r="AC3964" s="166" t="s">
        <v>11311</v>
      </c>
      <c r="AD3964" s="166" t="s">
        <v>11312</v>
      </c>
      <c r="AE3964" s="166" t="s">
        <v>24839</v>
      </c>
      <c r="AF3964" s="166" t="s">
        <v>11314</v>
      </c>
      <c r="AG3964" s="165" t="s">
        <v>24800</v>
      </c>
      <c r="AH3964" s="203" t="s">
        <v>1509</v>
      </c>
      <c r="AI3964" s="186">
        <v>1.48</v>
      </c>
      <c r="AJ3964" s="184">
        <v>53</v>
      </c>
      <c r="AK3964" s="167">
        <f t="shared" si="558"/>
        <v>0.2149041095890411</v>
      </c>
      <c r="AL3964" s="167">
        <v>0</v>
      </c>
      <c r="AM3964" s="187">
        <f t="shared" si="555"/>
        <v>0.2149041095890411</v>
      </c>
      <c r="AN3964" s="167">
        <f t="shared" si="559"/>
        <v>0.2149041095890411</v>
      </c>
      <c r="AO3964" s="167">
        <v>0</v>
      </c>
      <c r="AP3964" s="167">
        <f t="shared" si="560"/>
        <v>0.2149041095890411</v>
      </c>
      <c r="AQ3964" s="167">
        <f t="shared" ref="AQ3964:AQ4027" si="561">AP3964*30</f>
        <v>6.447123287671233</v>
      </c>
      <c r="AR3964" s="193" t="s">
        <v>231</v>
      </c>
      <c r="AS3964" s="194"/>
      <c r="AT3964" s="166" t="s">
        <v>325</v>
      </c>
      <c r="AU3964" s="166" t="s">
        <v>1509</v>
      </c>
      <c r="AV3964" s="679" t="s">
        <v>11518</v>
      </c>
      <c r="AW3964" s="166" t="s">
        <v>234</v>
      </c>
      <c r="AX3964" s="2254"/>
      <c r="AY3964" s="2254"/>
    </row>
    <row r="3965" spans="1:52" s="1395" customFormat="1" ht="15.95" customHeight="1" x14ac:dyDescent="0.25">
      <c r="A3965" s="353">
        <v>1437</v>
      </c>
      <c r="B3965" s="354" t="s">
        <v>57</v>
      </c>
      <c r="C3965" s="366" t="s">
        <v>1509</v>
      </c>
      <c r="D3965" s="363" t="s">
        <v>24835</v>
      </c>
      <c r="E3965" s="354" t="s">
        <v>22254</v>
      </c>
      <c r="F3965" s="354" t="s">
        <v>22255</v>
      </c>
      <c r="G3965" s="354" t="s">
        <v>221</v>
      </c>
      <c r="H3965" s="354" t="s">
        <v>219</v>
      </c>
      <c r="I3965" s="354" t="s">
        <v>316</v>
      </c>
      <c r="J3965" s="354" t="s">
        <v>221</v>
      </c>
      <c r="K3965" s="354" t="s">
        <v>22256</v>
      </c>
      <c r="L3965" s="354" t="s">
        <v>221</v>
      </c>
      <c r="M3965" s="354" t="s">
        <v>22256</v>
      </c>
      <c r="N3965" s="360">
        <v>4.0999999999999996</v>
      </c>
      <c r="O3965" s="360">
        <v>1.7</v>
      </c>
      <c r="P3965" s="360">
        <f>O3965*N3965</f>
        <v>6.9699999999999989</v>
      </c>
      <c r="Q3965" s="503">
        <v>1</v>
      </c>
      <c r="R3965" s="357"/>
      <c r="S3965" s="357">
        <v>0</v>
      </c>
      <c r="T3965" s="357"/>
      <c r="U3965" s="357">
        <v>1</v>
      </c>
      <c r="V3965" s="357"/>
      <c r="W3965" s="357"/>
      <c r="X3965" s="357"/>
      <c r="Y3965" s="354" t="s">
        <v>1509</v>
      </c>
      <c r="Z3965" s="354" t="s">
        <v>11522</v>
      </c>
      <c r="AA3965" s="443" t="s">
        <v>22257</v>
      </c>
      <c r="AB3965" s="354" t="s">
        <v>24836</v>
      </c>
      <c r="AC3965" s="354" t="s">
        <v>11524</v>
      </c>
      <c r="AD3965" s="1152" t="s">
        <v>22258</v>
      </c>
      <c r="AE3965" s="354" t="s">
        <v>24841</v>
      </c>
      <c r="AF3965" s="354" t="s">
        <v>11522</v>
      </c>
      <c r="AG3965" s="443" t="s">
        <v>22257</v>
      </c>
      <c r="AH3965" s="443" t="s">
        <v>1509</v>
      </c>
      <c r="AI3965" s="360">
        <v>1.48</v>
      </c>
      <c r="AJ3965" s="503">
        <v>32</v>
      </c>
      <c r="AK3965" s="359">
        <f t="shared" si="558"/>
        <v>0.12975342465753426</v>
      </c>
      <c r="AL3965" s="359">
        <v>0</v>
      </c>
      <c r="AM3965" s="361">
        <f t="shared" si="555"/>
        <v>0.12975342465753426</v>
      </c>
      <c r="AN3965" s="359">
        <f t="shared" si="559"/>
        <v>0.12975342465753426</v>
      </c>
      <c r="AO3965" s="359">
        <v>0</v>
      </c>
      <c r="AP3965" s="359">
        <f t="shared" si="560"/>
        <v>0.12975342465753426</v>
      </c>
      <c r="AQ3965" s="359">
        <f>AP3965*30</f>
        <v>3.8926027397260277</v>
      </c>
      <c r="AR3965" s="362" t="s">
        <v>231</v>
      </c>
      <c r="AS3965" s="363" t="s">
        <v>22259</v>
      </c>
      <c r="AT3965" s="354" t="s">
        <v>325</v>
      </c>
      <c r="AU3965" s="354" t="s">
        <v>1509</v>
      </c>
      <c r="AV3965" s="923" t="s">
        <v>11526</v>
      </c>
      <c r="AW3965" s="354" t="s">
        <v>234</v>
      </c>
      <c r="AX3965" s="447" t="s">
        <v>22260</v>
      </c>
      <c r="AY3965" s="2252"/>
      <c r="AZ3965" s="447" t="s">
        <v>22261</v>
      </c>
    </row>
    <row r="3966" spans="1:52" s="55" customFormat="1" ht="15.95" customHeight="1" x14ac:dyDescent="0.25">
      <c r="A3966" s="182">
        <v>1438</v>
      </c>
      <c r="B3966" s="166" t="s">
        <v>57</v>
      </c>
      <c r="C3966" s="170" t="s">
        <v>1509</v>
      </c>
      <c r="D3966" s="194" t="s">
        <v>24844</v>
      </c>
      <c r="E3966" s="166" t="s">
        <v>11527</v>
      </c>
      <c r="F3966" s="166" t="s">
        <v>11528</v>
      </c>
      <c r="G3966" s="166"/>
      <c r="H3966" s="166" t="s">
        <v>219</v>
      </c>
      <c r="I3966" s="166" t="s">
        <v>316</v>
      </c>
      <c r="J3966" s="166" t="s">
        <v>221</v>
      </c>
      <c r="K3966" s="166" t="s">
        <v>879</v>
      </c>
      <c r="L3966" s="198" t="s">
        <v>221</v>
      </c>
      <c r="M3966" s="198" t="s">
        <v>879</v>
      </c>
      <c r="N3966" s="186">
        <v>2.5</v>
      </c>
      <c r="O3966" s="186">
        <v>2</v>
      </c>
      <c r="P3966" s="186">
        <v>5</v>
      </c>
      <c r="Q3966" s="184">
        <v>2</v>
      </c>
      <c r="R3966" s="183"/>
      <c r="S3966" s="183">
        <v>0</v>
      </c>
      <c r="T3966" s="183"/>
      <c r="U3966" s="183">
        <v>0</v>
      </c>
      <c r="V3966" s="183"/>
      <c r="W3966" s="183"/>
      <c r="X3966" s="183"/>
      <c r="Y3966" s="166" t="s">
        <v>330</v>
      </c>
      <c r="Z3966" s="166" t="s">
        <v>24840</v>
      </c>
      <c r="AA3966" s="203" t="s">
        <v>10924</v>
      </c>
      <c r="AB3966" s="166" t="s">
        <v>24842</v>
      </c>
      <c r="AC3966" s="166" t="s">
        <v>10915</v>
      </c>
      <c r="AD3966" s="166" t="s">
        <v>10916</v>
      </c>
      <c r="AE3966" s="166" t="s">
        <v>24842</v>
      </c>
      <c r="AF3966" s="166" t="s">
        <v>24843</v>
      </c>
      <c r="AG3966" s="165" t="s">
        <v>10924</v>
      </c>
      <c r="AH3966" s="203" t="s">
        <v>1509</v>
      </c>
      <c r="AI3966" s="186">
        <v>1.48</v>
      </c>
      <c r="AJ3966" s="184">
        <v>82</v>
      </c>
      <c r="AK3966" s="167">
        <f t="shared" si="558"/>
        <v>0.33249315068493152</v>
      </c>
      <c r="AL3966" s="167">
        <v>0</v>
      </c>
      <c r="AM3966" s="187">
        <f t="shared" si="555"/>
        <v>0.33249315068493152</v>
      </c>
      <c r="AN3966" s="167">
        <f t="shared" si="559"/>
        <v>0.33249315068493152</v>
      </c>
      <c r="AO3966" s="167">
        <v>0</v>
      </c>
      <c r="AP3966" s="167">
        <f t="shared" si="560"/>
        <v>0.33249315068493152</v>
      </c>
      <c r="AQ3966" s="167">
        <f t="shared" si="561"/>
        <v>9.9747945205479454</v>
      </c>
      <c r="AR3966" s="193" t="s">
        <v>231</v>
      </c>
      <c r="AS3966" s="194" t="s">
        <v>431</v>
      </c>
      <c r="AT3966" s="166" t="s">
        <v>325</v>
      </c>
      <c r="AU3966" s="166" t="s">
        <v>1509</v>
      </c>
      <c r="AV3966" s="679" t="s">
        <v>11532</v>
      </c>
      <c r="AW3966" s="166" t="s">
        <v>234</v>
      </c>
      <c r="AX3966" s="2254"/>
      <c r="AY3966" s="2254"/>
    </row>
    <row r="3967" spans="1:52" s="55" customFormat="1" ht="15.95" customHeight="1" x14ac:dyDescent="0.25">
      <c r="A3967" s="709">
        <v>1439</v>
      </c>
      <c r="B3967" s="434" t="s">
        <v>57</v>
      </c>
      <c r="C3967" s="834" t="s">
        <v>1509</v>
      </c>
      <c r="D3967" s="433" t="s">
        <v>24848</v>
      </c>
      <c r="E3967" s="434" t="s">
        <v>11534</v>
      </c>
      <c r="F3967" s="434" t="s">
        <v>11535</v>
      </c>
      <c r="G3967" s="434"/>
      <c r="H3967" s="434" t="s">
        <v>219</v>
      </c>
      <c r="I3967" s="434" t="s">
        <v>316</v>
      </c>
      <c r="J3967" s="434" t="s">
        <v>317</v>
      </c>
      <c r="K3967" s="434">
        <v>0</v>
      </c>
      <c r="L3967" s="434" t="s">
        <v>317</v>
      </c>
      <c r="M3967" s="434">
        <v>0</v>
      </c>
      <c r="N3967" s="513">
        <v>3</v>
      </c>
      <c r="O3967" s="513">
        <v>1.5</v>
      </c>
      <c r="P3967" s="513">
        <v>4.5</v>
      </c>
      <c r="Q3967" s="788">
        <v>1</v>
      </c>
      <c r="R3967" s="712"/>
      <c r="S3967" s="712">
        <v>0</v>
      </c>
      <c r="T3967" s="712"/>
      <c r="U3967" s="712">
        <v>0</v>
      </c>
      <c r="V3967" s="712"/>
      <c r="W3967" s="712"/>
      <c r="X3967" s="712"/>
      <c r="Y3967" s="434" t="s">
        <v>1509</v>
      </c>
      <c r="Z3967" s="434" t="s">
        <v>11536</v>
      </c>
      <c r="AA3967" s="437" t="s">
        <v>24849</v>
      </c>
      <c r="AB3967" s="434" t="s">
        <v>11538</v>
      </c>
      <c r="AC3967" s="434" t="s">
        <v>11539</v>
      </c>
      <c r="AD3967" s="434" t="s">
        <v>11540</v>
      </c>
      <c r="AE3967" s="434" t="s">
        <v>10914</v>
      </c>
      <c r="AF3967" s="434" t="s">
        <v>11536</v>
      </c>
      <c r="AG3967" s="438" t="s">
        <v>24850</v>
      </c>
      <c r="AH3967" s="437" t="s">
        <v>1509</v>
      </c>
      <c r="AI3967" s="513">
        <v>1.48</v>
      </c>
      <c r="AJ3967" s="788">
        <v>8</v>
      </c>
      <c r="AK3967" s="511">
        <f t="shared" si="558"/>
        <v>3.2438356164383564E-2</v>
      </c>
      <c r="AL3967" s="511">
        <v>0</v>
      </c>
      <c r="AM3967" s="514">
        <f t="shared" si="555"/>
        <v>3.2438356164383564E-2</v>
      </c>
      <c r="AN3967" s="511">
        <f t="shared" si="559"/>
        <v>3.2438356164383564E-2</v>
      </c>
      <c r="AO3967" s="511">
        <v>0</v>
      </c>
      <c r="AP3967" s="511">
        <f t="shared" si="560"/>
        <v>3.2438356164383564E-2</v>
      </c>
      <c r="AQ3967" s="511">
        <f t="shared" si="561"/>
        <v>0.97315068493150692</v>
      </c>
      <c r="AR3967" s="432" t="s">
        <v>231</v>
      </c>
      <c r="AS3967" s="433"/>
      <c r="AT3967" s="434" t="s">
        <v>325</v>
      </c>
      <c r="AU3967" s="434" t="s">
        <v>1509</v>
      </c>
      <c r="AV3967" s="943" t="s">
        <v>11542</v>
      </c>
      <c r="AW3967" s="434" t="s">
        <v>20570</v>
      </c>
      <c r="AX3967" s="434" t="s">
        <v>24979</v>
      </c>
      <c r="AY3967" s="2254"/>
    </row>
    <row r="3968" spans="1:52" s="1395" customFormat="1" ht="15.95" customHeight="1" x14ac:dyDescent="0.25">
      <c r="A3968" s="353">
        <v>1440</v>
      </c>
      <c r="B3968" s="354" t="s">
        <v>57</v>
      </c>
      <c r="C3968" s="366" t="s">
        <v>1509</v>
      </c>
      <c r="D3968" s="363" t="s">
        <v>20021</v>
      </c>
      <c r="E3968" s="354" t="s">
        <v>20022</v>
      </c>
      <c r="F3968" s="354" t="s">
        <v>20023</v>
      </c>
      <c r="G3968" s="354" t="s">
        <v>221</v>
      </c>
      <c r="H3968" s="354" t="s">
        <v>219</v>
      </c>
      <c r="I3968" s="354" t="s">
        <v>20024</v>
      </c>
      <c r="J3968" s="354" t="s">
        <v>221</v>
      </c>
      <c r="K3968" s="354" t="s">
        <v>879</v>
      </c>
      <c r="L3968" s="354" t="s">
        <v>221</v>
      </c>
      <c r="M3968" s="354" t="s">
        <v>879</v>
      </c>
      <c r="N3968" s="360">
        <v>7.1</v>
      </c>
      <c r="O3968" s="360">
        <v>4</v>
      </c>
      <c r="P3968" s="360">
        <f>O3968*N3968</f>
        <v>28.4</v>
      </c>
      <c r="Q3968" s="503">
        <v>2</v>
      </c>
      <c r="R3968" s="357"/>
      <c r="S3968" s="357">
        <v>1</v>
      </c>
      <c r="T3968" s="357"/>
      <c r="U3968" s="357">
        <v>1</v>
      </c>
      <c r="V3968" s="357"/>
      <c r="W3968" s="357"/>
      <c r="X3968" s="357"/>
      <c r="Y3968" s="354" t="s">
        <v>1509</v>
      </c>
      <c r="Z3968" s="354" t="s">
        <v>11546</v>
      </c>
      <c r="AA3968" s="443" t="s">
        <v>20027</v>
      </c>
      <c r="AB3968" s="354" t="s">
        <v>11538</v>
      </c>
      <c r="AC3968" s="354" t="s">
        <v>20025</v>
      </c>
      <c r="AD3968" s="1152" t="s">
        <v>20026</v>
      </c>
      <c r="AE3968" s="354" t="s">
        <v>10914</v>
      </c>
      <c r="AF3968" s="354" t="s">
        <v>11546</v>
      </c>
      <c r="AG3968" s="358" t="s">
        <v>20027</v>
      </c>
      <c r="AH3968" s="443" t="s">
        <v>1509</v>
      </c>
      <c r="AI3968" s="360">
        <v>1.48</v>
      </c>
      <c r="AJ3968" s="503">
        <v>94</v>
      </c>
      <c r="AK3968" s="359">
        <f t="shared" si="558"/>
        <v>0.38115068493150689</v>
      </c>
      <c r="AL3968" s="359">
        <v>0</v>
      </c>
      <c r="AM3968" s="361">
        <f t="shared" si="555"/>
        <v>0.38115068493150689</v>
      </c>
      <c r="AN3968" s="359">
        <f t="shared" si="559"/>
        <v>0.38115068493150689</v>
      </c>
      <c r="AO3968" s="359">
        <v>0</v>
      </c>
      <c r="AP3968" s="359">
        <f t="shared" si="560"/>
        <v>0.38115068493150689</v>
      </c>
      <c r="AQ3968" s="359">
        <f>AP3968*30</f>
        <v>11.434520547945207</v>
      </c>
      <c r="AR3968" s="362" t="s">
        <v>231</v>
      </c>
      <c r="AS3968" s="363" t="s">
        <v>431</v>
      </c>
      <c r="AT3968" s="354" t="s">
        <v>325</v>
      </c>
      <c r="AU3968" s="354" t="s">
        <v>1509</v>
      </c>
      <c r="AV3968" s="923" t="s">
        <v>11550</v>
      </c>
      <c r="AW3968" s="354" t="s">
        <v>234</v>
      </c>
      <c r="AX3968" s="447" t="s">
        <v>20028</v>
      </c>
      <c r="AY3968" s="2252"/>
      <c r="AZ3968" s="447" t="s">
        <v>20029</v>
      </c>
    </row>
    <row r="3969" spans="1:52" s="55" customFormat="1" ht="15.95" customHeight="1" x14ac:dyDescent="0.25">
      <c r="A3969" s="182">
        <v>1441</v>
      </c>
      <c r="B3969" s="166" t="s">
        <v>57</v>
      </c>
      <c r="C3969" s="170" t="s">
        <v>1509</v>
      </c>
      <c r="D3969" s="194" t="s">
        <v>24856</v>
      </c>
      <c r="E3969" s="166" t="s">
        <v>11552</v>
      </c>
      <c r="F3969" s="166" t="s">
        <v>11553</v>
      </c>
      <c r="G3969" s="166"/>
      <c r="H3969" s="166" t="s">
        <v>219</v>
      </c>
      <c r="I3969" s="166" t="s">
        <v>316</v>
      </c>
      <c r="J3969" s="166" t="s">
        <v>317</v>
      </c>
      <c r="K3969" s="166">
        <v>0</v>
      </c>
      <c r="L3969" s="166" t="s">
        <v>317</v>
      </c>
      <c r="M3969" s="166">
        <v>0</v>
      </c>
      <c r="N3969" s="186">
        <v>2</v>
      </c>
      <c r="O3969" s="186">
        <v>2</v>
      </c>
      <c r="P3969" s="186">
        <v>4</v>
      </c>
      <c r="Q3969" s="184">
        <v>4</v>
      </c>
      <c r="R3969" s="183"/>
      <c r="S3969" s="183">
        <v>0</v>
      </c>
      <c r="T3969" s="183"/>
      <c r="U3969" s="183">
        <v>0</v>
      </c>
      <c r="V3969" s="183"/>
      <c r="W3969" s="183"/>
      <c r="X3969" s="183"/>
      <c r="Y3969" s="166" t="s">
        <v>1509</v>
      </c>
      <c r="Z3969" s="166" t="s">
        <v>11554</v>
      </c>
      <c r="AA3969" s="203" t="s">
        <v>24857</v>
      </c>
      <c r="AB3969" s="166" t="s">
        <v>10925</v>
      </c>
      <c r="AC3969" s="166" t="s">
        <v>11556</v>
      </c>
      <c r="AD3969" s="2479" t="s">
        <v>25338</v>
      </c>
      <c r="AE3969" s="166" t="s">
        <v>10926</v>
      </c>
      <c r="AF3969" s="166" t="s">
        <v>11554</v>
      </c>
      <c r="AG3969" s="165" t="s">
        <v>24857</v>
      </c>
      <c r="AH3969" s="203" t="s">
        <v>1509</v>
      </c>
      <c r="AI3969" s="186">
        <v>1.48</v>
      </c>
      <c r="AJ3969" s="184">
        <v>180</v>
      </c>
      <c r="AK3969" s="167">
        <f t="shared" si="558"/>
        <v>0.72986301369863005</v>
      </c>
      <c r="AL3969" s="167">
        <v>0</v>
      </c>
      <c r="AM3969" s="187">
        <f t="shared" si="555"/>
        <v>0.72986301369863005</v>
      </c>
      <c r="AN3969" s="167">
        <f t="shared" si="559"/>
        <v>0.72986301369863005</v>
      </c>
      <c r="AO3969" s="167">
        <v>0</v>
      </c>
      <c r="AP3969" s="167">
        <f t="shared" si="560"/>
        <v>0.72986301369863005</v>
      </c>
      <c r="AQ3969" s="167">
        <f t="shared" si="561"/>
        <v>21.895890410958902</v>
      </c>
      <c r="AR3969" s="193" t="s">
        <v>231</v>
      </c>
      <c r="AS3969" s="194" t="s">
        <v>431</v>
      </c>
      <c r="AT3969" s="166" t="s">
        <v>325</v>
      </c>
      <c r="AU3969" s="166" t="s">
        <v>1509</v>
      </c>
      <c r="AV3969" s="679" t="s">
        <v>11558</v>
      </c>
      <c r="AW3969" s="166" t="s">
        <v>234</v>
      </c>
      <c r="AX3969" s="2254"/>
      <c r="AY3969" s="2254"/>
    </row>
    <row r="3970" spans="1:52" s="55" customFormat="1" ht="15.95" customHeight="1" x14ac:dyDescent="0.25">
      <c r="A3970" s="182">
        <v>1442</v>
      </c>
      <c r="B3970" s="166" t="s">
        <v>57</v>
      </c>
      <c r="C3970" s="170" t="s">
        <v>1509</v>
      </c>
      <c r="D3970" s="194" t="s">
        <v>24858</v>
      </c>
      <c r="E3970" s="166" t="s">
        <v>11560</v>
      </c>
      <c r="F3970" s="166" t="s">
        <v>11561</v>
      </c>
      <c r="G3970" s="166"/>
      <c r="H3970" s="166" t="s">
        <v>219</v>
      </c>
      <c r="I3970" s="166" t="s">
        <v>316</v>
      </c>
      <c r="J3970" s="166" t="s">
        <v>317</v>
      </c>
      <c r="K3970" s="166">
        <v>0</v>
      </c>
      <c r="L3970" s="166" t="s">
        <v>317</v>
      </c>
      <c r="M3970" s="166">
        <v>0</v>
      </c>
      <c r="N3970" s="186">
        <v>3</v>
      </c>
      <c r="O3970" s="186">
        <v>1.5</v>
      </c>
      <c r="P3970" s="186">
        <v>4.5</v>
      </c>
      <c r="Q3970" s="184">
        <v>0</v>
      </c>
      <c r="R3970" s="183"/>
      <c r="S3970" s="183">
        <v>0</v>
      </c>
      <c r="T3970" s="183"/>
      <c r="U3970" s="183">
        <v>1</v>
      </c>
      <c r="V3970" s="183"/>
      <c r="W3970" s="183"/>
      <c r="X3970" s="183"/>
      <c r="Y3970" s="166" t="s">
        <v>24171</v>
      </c>
      <c r="Z3970" s="166" t="s">
        <v>24859</v>
      </c>
      <c r="AA3970" s="203" t="s">
        <v>24860</v>
      </c>
      <c r="AB3970" s="166" t="s">
        <v>10925</v>
      </c>
      <c r="AC3970" s="166">
        <v>89162266339</v>
      </c>
      <c r="AD3970" s="2479" t="s">
        <v>25339</v>
      </c>
      <c r="AE3970" s="166" t="s">
        <v>10926</v>
      </c>
      <c r="AF3970" s="166" t="s">
        <v>11562</v>
      </c>
      <c r="AG3970" s="165" t="s">
        <v>24861</v>
      </c>
      <c r="AH3970" s="203" t="s">
        <v>1509</v>
      </c>
      <c r="AI3970" s="186">
        <v>1.48</v>
      </c>
      <c r="AJ3970" s="184">
        <v>142</v>
      </c>
      <c r="AK3970" s="167">
        <f t="shared" si="558"/>
        <v>0.57578082191780822</v>
      </c>
      <c r="AL3970" s="167">
        <v>0</v>
      </c>
      <c r="AM3970" s="187">
        <f t="shared" si="555"/>
        <v>0.57578082191780822</v>
      </c>
      <c r="AN3970" s="167">
        <f t="shared" si="559"/>
        <v>0.57578082191780822</v>
      </c>
      <c r="AO3970" s="167">
        <v>0</v>
      </c>
      <c r="AP3970" s="167">
        <f t="shared" si="560"/>
        <v>0.57578082191780822</v>
      </c>
      <c r="AQ3970" s="167">
        <f t="shared" si="561"/>
        <v>17.273424657534246</v>
      </c>
      <c r="AR3970" s="193" t="s">
        <v>231</v>
      </c>
      <c r="AS3970" s="194"/>
      <c r="AT3970" s="166" t="s">
        <v>325</v>
      </c>
      <c r="AU3970" s="166" t="s">
        <v>1509</v>
      </c>
      <c r="AV3970" s="679" t="s">
        <v>11567</v>
      </c>
      <c r="AW3970" s="166" t="s">
        <v>234</v>
      </c>
      <c r="AX3970" s="2254"/>
      <c r="AY3970" s="2254"/>
    </row>
    <row r="3971" spans="1:52" s="55" customFormat="1" ht="15.95" customHeight="1" x14ac:dyDescent="0.25">
      <c r="A3971" s="182">
        <v>1443</v>
      </c>
      <c r="B3971" s="166" t="s">
        <v>57</v>
      </c>
      <c r="C3971" s="170" t="s">
        <v>1509</v>
      </c>
      <c r="D3971" s="194" t="s">
        <v>19537</v>
      </c>
      <c r="E3971" s="166" t="s">
        <v>11569</v>
      </c>
      <c r="F3971" s="166" t="s">
        <v>11570</v>
      </c>
      <c r="G3971" s="166"/>
      <c r="H3971" s="166" t="s">
        <v>219</v>
      </c>
      <c r="I3971" s="166" t="s">
        <v>316</v>
      </c>
      <c r="J3971" s="166" t="s">
        <v>317</v>
      </c>
      <c r="K3971" s="166">
        <v>0</v>
      </c>
      <c r="L3971" s="166" t="s">
        <v>317</v>
      </c>
      <c r="M3971" s="166">
        <v>0</v>
      </c>
      <c r="N3971" s="186">
        <v>3</v>
      </c>
      <c r="O3971" s="186">
        <v>1.5</v>
      </c>
      <c r="P3971" s="186">
        <v>4.5</v>
      </c>
      <c r="Q3971" s="184">
        <v>3</v>
      </c>
      <c r="R3971" s="183"/>
      <c r="S3971" s="183">
        <v>0</v>
      </c>
      <c r="T3971" s="183"/>
      <c r="U3971" s="183">
        <v>0</v>
      </c>
      <c r="V3971" s="183"/>
      <c r="W3971" s="183"/>
      <c r="X3971" s="183"/>
      <c r="Y3971" s="166" t="s">
        <v>1509</v>
      </c>
      <c r="Z3971" s="166" t="s">
        <v>11571</v>
      </c>
      <c r="AA3971" s="203" t="s">
        <v>25340</v>
      </c>
      <c r="AB3971" s="166" t="s">
        <v>11573</v>
      </c>
      <c r="AC3971" s="166" t="s">
        <v>25341</v>
      </c>
      <c r="AD3971" s="1152" t="s">
        <v>25342</v>
      </c>
      <c r="AE3971" s="166" t="s">
        <v>11575</v>
      </c>
      <c r="AF3971" s="166" t="s">
        <v>11571</v>
      </c>
      <c r="AG3971" s="203" t="s">
        <v>25340</v>
      </c>
      <c r="AH3971" s="203" t="s">
        <v>1509</v>
      </c>
      <c r="AI3971" s="186">
        <v>1.48</v>
      </c>
      <c r="AJ3971" s="184">
        <v>51</v>
      </c>
      <c r="AK3971" s="167">
        <f t="shared" si="558"/>
        <v>0.20679452054794523</v>
      </c>
      <c r="AL3971" s="167">
        <v>0</v>
      </c>
      <c r="AM3971" s="187">
        <f t="shared" si="555"/>
        <v>0.20679452054794523</v>
      </c>
      <c r="AN3971" s="167">
        <f t="shared" si="559"/>
        <v>0.20679452054794523</v>
      </c>
      <c r="AO3971" s="167">
        <v>0</v>
      </c>
      <c r="AP3971" s="167">
        <f t="shared" si="560"/>
        <v>0.20679452054794523</v>
      </c>
      <c r="AQ3971" s="167">
        <f t="shared" si="561"/>
        <v>6.203835616438357</v>
      </c>
      <c r="AR3971" s="193" t="s">
        <v>231</v>
      </c>
      <c r="AS3971" s="194"/>
      <c r="AT3971" s="166" t="s">
        <v>325</v>
      </c>
      <c r="AU3971" s="166" t="s">
        <v>1509</v>
      </c>
      <c r="AV3971" s="679" t="s">
        <v>11577</v>
      </c>
      <c r="AW3971" s="166" t="s">
        <v>234</v>
      </c>
      <c r="AX3971" s="2254"/>
      <c r="AY3971" s="2254"/>
    </row>
    <row r="3972" spans="1:52" s="1395" customFormat="1" ht="15.95" customHeight="1" x14ac:dyDescent="0.25">
      <c r="A3972" s="353">
        <v>1444</v>
      </c>
      <c r="B3972" s="354" t="s">
        <v>57</v>
      </c>
      <c r="C3972" s="366" t="s">
        <v>1509</v>
      </c>
      <c r="D3972" s="363" t="s">
        <v>22638</v>
      </c>
      <c r="E3972" s="354" t="s">
        <v>22639</v>
      </c>
      <c r="F3972" s="354" t="s">
        <v>22640</v>
      </c>
      <c r="G3972" s="354" t="s">
        <v>221</v>
      </c>
      <c r="H3972" s="354" t="s">
        <v>219</v>
      </c>
      <c r="I3972" s="354" t="s">
        <v>220</v>
      </c>
      <c r="J3972" s="354" t="s">
        <v>221</v>
      </c>
      <c r="K3972" s="354" t="s">
        <v>879</v>
      </c>
      <c r="L3972" s="354" t="s">
        <v>221</v>
      </c>
      <c r="M3972" s="354" t="s">
        <v>879</v>
      </c>
      <c r="N3972" s="360">
        <v>14</v>
      </c>
      <c r="O3972" s="360">
        <v>7</v>
      </c>
      <c r="P3972" s="360">
        <f>O3972*N3972</f>
        <v>98</v>
      </c>
      <c r="Q3972" s="503">
        <v>3</v>
      </c>
      <c r="R3972" s="357"/>
      <c r="S3972" s="357">
        <v>0</v>
      </c>
      <c r="T3972" s="357"/>
      <c r="U3972" s="357">
        <v>0</v>
      </c>
      <c r="V3972" s="357"/>
      <c r="W3972" s="357"/>
      <c r="X3972" s="357"/>
      <c r="Y3972" s="354" t="s">
        <v>1509</v>
      </c>
      <c r="Z3972" s="354" t="s">
        <v>22641</v>
      </c>
      <c r="AA3972" s="443" t="s">
        <v>22643</v>
      </c>
      <c r="AB3972" s="354" t="s">
        <v>11573</v>
      </c>
      <c r="AC3972" s="354" t="s">
        <v>22642</v>
      </c>
      <c r="AD3972" s="271" t="s">
        <v>11584</v>
      </c>
      <c r="AE3972" s="354" t="s">
        <v>11575</v>
      </c>
      <c r="AF3972" s="354" t="s">
        <v>22641</v>
      </c>
      <c r="AG3972" s="443" t="s">
        <v>22643</v>
      </c>
      <c r="AH3972" s="443" t="s">
        <v>1509</v>
      </c>
      <c r="AI3972" s="360">
        <v>1.48</v>
      </c>
      <c r="AJ3972" s="503">
        <v>30</v>
      </c>
      <c r="AK3972" s="359">
        <f t="shared" si="558"/>
        <v>0.12164383561643835</v>
      </c>
      <c r="AL3972" s="359">
        <v>0</v>
      </c>
      <c r="AM3972" s="361">
        <f t="shared" si="555"/>
        <v>0.12164383561643835</v>
      </c>
      <c r="AN3972" s="359">
        <f t="shared" si="559"/>
        <v>0.12164383561643835</v>
      </c>
      <c r="AO3972" s="359">
        <v>0</v>
      </c>
      <c r="AP3972" s="359">
        <f t="shared" si="560"/>
        <v>0.12164383561643835</v>
      </c>
      <c r="AQ3972" s="359">
        <f t="shared" si="561"/>
        <v>3.6493150684931503</v>
      </c>
      <c r="AR3972" s="362" t="s">
        <v>231</v>
      </c>
      <c r="AS3972" s="363" t="s">
        <v>431</v>
      </c>
      <c r="AT3972" s="354" t="s">
        <v>325</v>
      </c>
      <c r="AU3972" s="354" t="s">
        <v>1509</v>
      </c>
      <c r="AV3972" s="923" t="s">
        <v>11586</v>
      </c>
      <c r="AW3972" s="354" t="s">
        <v>234</v>
      </c>
      <c r="AX3972" s="447" t="s">
        <v>22645</v>
      </c>
      <c r="AY3972" s="2252"/>
      <c r="AZ3972" s="447" t="s">
        <v>22644</v>
      </c>
    </row>
    <row r="3973" spans="1:52" s="1395" customFormat="1" ht="15.95" customHeight="1" x14ac:dyDescent="0.25">
      <c r="A3973" s="353">
        <v>1445</v>
      </c>
      <c r="B3973" s="354" t="s">
        <v>57</v>
      </c>
      <c r="C3973" s="366" t="s">
        <v>1509</v>
      </c>
      <c r="D3973" s="363" t="s">
        <v>23601</v>
      </c>
      <c r="E3973" s="354" t="s">
        <v>23602</v>
      </c>
      <c r="F3973" s="354" t="s">
        <v>23603</v>
      </c>
      <c r="G3973" s="354" t="s">
        <v>221</v>
      </c>
      <c r="H3973" s="354" t="s">
        <v>219</v>
      </c>
      <c r="I3973" s="354" t="s">
        <v>220</v>
      </c>
      <c r="J3973" s="354" t="s">
        <v>221</v>
      </c>
      <c r="K3973" s="354" t="s">
        <v>879</v>
      </c>
      <c r="L3973" s="354" t="s">
        <v>221</v>
      </c>
      <c r="M3973" s="354" t="s">
        <v>879</v>
      </c>
      <c r="N3973" s="360">
        <v>5</v>
      </c>
      <c r="O3973" s="360">
        <v>3</v>
      </c>
      <c r="P3973" s="360">
        <f>O3973*N3973</f>
        <v>15</v>
      </c>
      <c r="Q3973" s="503">
        <v>1</v>
      </c>
      <c r="R3973" s="357"/>
      <c r="S3973" s="357">
        <v>1</v>
      </c>
      <c r="T3973" s="357"/>
      <c r="U3973" s="357">
        <v>0</v>
      </c>
      <c r="V3973" s="357"/>
      <c r="W3973" s="357"/>
      <c r="X3973" s="357"/>
      <c r="Y3973" s="354" t="s">
        <v>318</v>
      </c>
      <c r="Z3973" s="354" t="s">
        <v>23604</v>
      </c>
      <c r="AA3973" s="443" t="s">
        <v>23605</v>
      </c>
      <c r="AB3973" s="354" t="s">
        <v>11573</v>
      </c>
      <c r="AC3973" s="354" t="s">
        <v>23606</v>
      </c>
      <c r="AD3973" s="271" t="s">
        <v>23607</v>
      </c>
      <c r="AE3973" s="354" t="s">
        <v>11575</v>
      </c>
      <c r="AF3973" s="354" t="s">
        <v>23604</v>
      </c>
      <c r="AG3973" s="443" t="s">
        <v>23605</v>
      </c>
      <c r="AH3973" s="443" t="s">
        <v>1509</v>
      </c>
      <c r="AI3973" s="360">
        <v>1.48</v>
      </c>
      <c r="AJ3973" s="503">
        <v>55</v>
      </c>
      <c r="AK3973" s="359">
        <f>AJ3973*AI3973/365</f>
        <v>0.22301369863013701</v>
      </c>
      <c r="AL3973" s="359">
        <v>0</v>
      </c>
      <c r="AM3973" s="361">
        <f t="shared" si="555"/>
        <v>0.22301369863013701</v>
      </c>
      <c r="AN3973" s="359">
        <f t="shared" si="559"/>
        <v>0.22301369863013701</v>
      </c>
      <c r="AO3973" s="359">
        <v>0</v>
      </c>
      <c r="AP3973" s="359">
        <f t="shared" si="560"/>
        <v>0.22301369863013701</v>
      </c>
      <c r="AQ3973" s="359">
        <f>AP3973*30</f>
        <v>6.6904109589041099</v>
      </c>
      <c r="AR3973" s="362" t="s">
        <v>231</v>
      </c>
      <c r="AS3973" s="363" t="s">
        <v>431</v>
      </c>
      <c r="AT3973" s="354" t="s">
        <v>325</v>
      </c>
      <c r="AU3973" s="354" t="s">
        <v>1509</v>
      </c>
      <c r="AV3973" s="923" t="s">
        <v>11594</v>
      </c>
      <c r="AW3973" s="354" t="s">
        <v>234</v>
      </c>
      <c r="AX3973" s="447" t="s">
        <v>23608</v>
      </c>
      <c r="AY3973" s="2252"/>
      <c r="AZ3973" s="447" t="s">
        <v>23609</v>
      </c>
    </row>
    <row r="3974" spans="1:52" s="55" customFormat="1" ht="15.95" customHeight="1" x14ac:dyDescent="0.25">
      <c r="A3974" s="182">
        <v>1446</v>
      </c>
      <c r="B3974" s="166" t="s">
        <v>57</v>
      </c>
      <c r="C3974" s="170" t="s">
        <v>1509</v>
      </c>
      <c r="D3974" s="194" t="s">
        <v>24862</v>
      </c>
      <c r="E3974" s="166" t="s">
        <v>11596</v>
      </c>
      <c r="F3974" s="166" t="s">
        <v>11597</v>
      </c>
      <c r="G3974" s="166"/>
      <c r="H3974" s="166" t="s">
        <v>219</v>
      </c>
      <c r="I3974" s="166" t="s">
        <v>316</v>
      </c>
      <c r="J3974" s="166" t="s">
        <v>317</v>
      </c>
      <c r="K3974" s="166">
        <v>0</v>
      </c>
      <c r="L3974" s="166" t="s">
        <v>317</v>
      </c>
      <c r="M3974" s="166">
        <v>0</v>
      </c>
      <c r="N3974" s="186">
        <v>3</v>
      </c>
      <c r="O3974" s="186">
        <v>1.5</v>
      </c>
      <c r="P3974" s="186">
        <v>4.5</v>
      </c>
      <c r="Q3974" s="184">
        <v>7</v>
      </c>
      <c r="R3974" s="183"/>
      <c r="S3974" s="183">
        <v>0</v>
      </c>
      <c r="T3974" s="183"/>
      <c r="U3974" s="183">
        <v>0</v>
      </c>
      <c r="V3974" s="183"/>
      <c r="W3974" s="183"/>
      <c r="X3974" s="183"/>
      <c r="Y3974" s="166" t="s">
        <v>1509</v>
      </c>
      <c r="Z3974" s="166" t="s">
        <v>11598</v>
      </c>
      <c r="AA3974" s="203" t="s">
        <v>24863</v>
      </c>
      <c r="AB3974" s="166" t="s">
        <v>11573</v>
      </c>
      <c r="AC3974" s="166" t="s">
        <v>11600</v>
      </c>
      <c r="AD3974" s="166" t="s">
        <v>11601</v>
      </c>
      <c r="AE3974" s="166" t="s">
        <v>11575</v>
      </c>
      <c r="AF3974" s="166" t="s">
        <v>11598</v>
      </c>
      <c r="AG3974" s="165" t="s">
        <v>24863</v>
      </c>
      <c r="AH3974" s="203" t="s">
        <v>1509</v>
      </c>
      <c r="AI3974" s="186">
        <v>1.48</v>
      </c>
      <c r="AJ3974" s="184">
        <v>284</v>
      </c>
      <c r="AK3974" s="167">
        <f t="shared" si="558"/>
        <v>1.1515616438356164</v>
      </c>
      <c r="AL3974" s="167">
        <v>0</v>
      </c>
      <c r="AM3974" s="187">
        <f t="shared" si="555"/>
        <v>1.1515616438356164</v>
      </c>
      <c r="AN3974" s="167">
        <f t="shared" si="559"/>
        <v>1.1515616438356164</v>
      </c>
      <c r="AO3974" s="167">
        <v>0</v>
      </c>
      <c r="AP3974" s="167">
        <f t="shared" si="560"/>
        <v>1.1515616438356164</v>
      </c>
      <c r="AQ3974" s="167">
        <f t="shared" si="561"/>
        <v>34.546849315068492</v>
      </c>
      <c r="AR3974" s="193" t="s">
        <v>231</v>
      </c>
      <c r="AS3974" s="194" t="s">
        <v>431</v>
      </c>
      <c r="AT3974" s="166" t="s">
        <v>325</v>
      </c>
      <c r="AU3974" s="166" t="s">
        <v>1509</v>
      </c>
      <c r="AV3974" s="679" t="s">
        <v>11603</v>
      </c>
      <c r="AW3974" s="166" t="s">
        <v>234</v>
      </c>
      <c r="AX3974" s="2254"/>
      <c r="AY3974" s="88"/>
    </row>
    <row r="3975" spans="1:52" s="1395" customFormat="1" ht="15.95" customHeight="1" x14ac:dyDescent="0.25">
      <c r="A3975" s="353">
        <v>1447</v>
      </c>
      <c r="B3975" s="354" t="s">
        <v>57</v>
      </c>
      <c r="C3975" s="366" t="s">
        <v>1509</v>
      </c>
      <c r="D3975" s="363" t="s">
        <v>22625</v>
      </c>
      <c r="E3975" s="354" t="s">
        <v>22626</v>
      </c>
      <c r="F3975" s="354" t="s">
        <v>22627</v>
      </c>
      <c r="G3975" s="354" t="s">
        <v>221</v>
      </c>
      <c r="H3975" s="354" t="s">
        <v>219</v>
      </c>
      <c r="I3975" s="354" t="s">
        <v>316</v>
      </c>
      <c r="J3975" s="354" t="s">
        <v>221</v>
      </c>
      <c r="K3975" s="354" t="s">
        <v>879</v>
      </c>
      <c r="L3975" s="354" t="s">
        <v>221</v>
      </c>
      <c r="M3975" s="354" t="s">
        <v>879</v>
      </c>
      <c r="N3975" s="360">
        <v>4.5</v>
      </c>
      <c r="O3975" s="360">
        <v>3.75</v>
      </c>
      <c r="P3975" s="360">
        <f>O3975*N3975</f>
        <v>16.875</v>
      </c>
      <c r="Q3975" s="503">
        <v>5</v>
      </c>
      <c r="R3975" s="357"/>
      <c r="S3975" s="357">
        <v>0</v>
      </c>
      <c r="T3975" s="357"/>
      <c r="U3975" s="357">
        <v>0</v>
      </c>
      <c r="V3975" s="357"/>
      <c r="W3975" s="357"/>
      <c r="X3975" s="357"/>
      <c r="Y3975" s="354" t="s">
        <v>1509</v>
      </c>
      <c r="Z3975" s="354" t="s">
        <v>11607</v>
      </c>
      <c r="AA3975" s="443" t="s">
        <v>22628</v>
      </c>
      <c r="AB3975" s="354" t="s">
        <v>11573</v>
      </c>
      <c r="AC3975" s="354" t="s">
        <v>22629</v>
      </c>
      <c r="AD3975" s="354" t="s">
        <v>22630</v>
      </c>
      <c r="AE3975" s="354" t="s">
        <v>11575</v>
      </c>
      <c r="AF3975" s="354" t="s">
        <v>11607</v>
      </c>
      <c r="AG3975" s="443" t="s">
        <v>22628</v>
      </c>
      <c r="AH3975" s="443" t="s">
        <v>1509</v>
      </c>
      <c r="AI3975" s="360">
        <v>1.48</v>
      </c>
      <c r="AJ3975" s="503">
        <v>135</v>
      </c>
      <c r="AK3975" s="359">
        <f t="shared" si="558"/>
        <v>0.54739726027397262</v>
      </c>
      <c r="AL3975" s="359">
        <v>0</v>
      </c>
      <c r="AM3975" s="361">
        <f t="shared" si="555"/>
        <v>0.54739726027397262</v>
      </c>
      <c r="AN3975" s="359">
        <f t="shared" si="559"/>
        <v>0.54739726027397262</v>
      </c>
      <c r="AO3975" s="359">
        <v>0</v>
      </c>
      <c r="AP3975" s="359">
        <f t="shared" si="560"/>
        <v>0.54739726027397262</v>
      </c>
      <c r="AQ3975" s="359">
        <f t="shared" si="561"/>
        <v>16.421917808219177</v>
      </c>
      <c r="AR3975" s="362" t="s">
        <v>231</v>
      </c>
      <c r="AS3975" s="363" t="s">
        <v>431</v>
      </c>
      <c r="AT3975" s="354" t="s">
        <v>325</v>
      </c>
      <c r="AU3975" s="354" t="s">
        <v>1509</v>
      </c>
      <c r="AV3975" s="923" t="s">
        <v>11612</v>
      </c>
      <c r="AW3975" s="354" t="s">
        <v>234</v>
      </c>
      <c r="AX3975" s="447" t="s">
        <v>22631</v>
      </c>
      <c r="AY3975" s="2252"/>
      <c r="AZ3975" s="447" t="s">
        <v>22632</v>
      </c>
    </row>
    <row r="3976" spans="1:52" s="55" customFormat="1" ht="15.95" customHeight="1" x14ac:dyDescent="0.25">
      <c r="A3976" s="182">
        <v>1448</v>
      </c>
      <c r="B3976" s="166" t="s">
        <v>57</v>
      </c>
      <c r="C3976" s="170" t="s">
        <v>1509</v>
      </c>
      <c r="D3976" s="194" t="s">
        <v>24868</v>
      </c>
      <c r="E3976" s="166" t="s">
        <v>11614</v>
      </c>
      <c r="F3976" s="166" t="s">
        <v>11615</v>
      </c>
      <c r="G3976" s="166"/>
      <c r="H3976" s="166" t="s">
        <v>219</v>
      </c>
      <c r="I3976" s="166" t="s">
        <v>316</v>
      </c>
      <c r="J3976" s="166" t="s">
        <v>221</v>
      </c>
      <c r="K3976" s="166" t="s">
        <v>879</v>
      </c>
      <c r="L3976" s="198" t="s">
        <v>221</v>
      </c>
      <c r="M3976" s="198" t="s">
        <v>879</v>
      </c>
      <c r="N3976" s="186">
        <v>3</v>
      </c>
      <c r="O3976" s="186">
        <v>2</v>
      </c>
      <c r="P3976" s="186">
        <v>6</v>
      </c>
      <c r="Q3976" s="184">
        <v>3</v>
      </c>
      <c r="R3976" s="183"/>
      <c r="S3976" s="183">
        <v>0</v>
      </c>
      <c r="T3976" s="183"/>
      <c r="U3976" s="183">
        <v>0</v>
      </c>
      <c r="V3976" s="183"/>
      <c r="W3976" s="183"/>
      <c r="X3976" s="183"/>
      <c r="Y3976" s="166" t="s">
        <v>11616</v>
      </c>
      <c r="Z3976" s="166" t="s">
        <v>24846</v>
      </c>
      <c r="AA3976" s="203" t="s">
        <v>10924</v>
      </c>
      <c r="AB3976" s="166" t="s">
        <v>24869</v>
      </c>
      <c r="AC3976" s="166" t="s">
        <v>10915</v>
      </c>
      <c r="AD3976" s="166" t="s">
        <v>10916</v>
      </c>
      <c r="AE3976" s="166" t="s">
        <v>10937</v>
      </c>
      <c r="AF3976" s="166" t="s">
        <v>11617</v>
      </c>
      <c r="AG3976" s="165" t="s">
        <v>10924</v>
      </c>
      <c r="AH3976" s="203" t="s">
        <v>10919</v>
      </c>
      <c r="AI3976" s="186">
        <v>1.48</v>
      </c>
      <c r="AJ3976" s="184">
        <v>83</v>
      </c>
      <c r="AK3976" s="167">
        <f t="shared" si="558"/>
        <v>0.33654794520547948</v>
      </c>
      <c r="AL3976" s="167">
        <v>0</v>
      </c>
      <c r="AM3976" s="187">
        <f t="shared" si="555"/>
        <v>0.33654794520547948</v>
      </c>
      <c r="AN3976" s="167">
        <f t="shared" si="559"/>
        <v>0.33654794520547948</v>
      </c>
      <c r="AO3976" s="167">
        <v>0</v>
      </c>
      <c r="AP3976" s="167">
        <f t="shared" si="560"/>
        <v>0.33654794520547948</v>
      </c>
      <c r="AQ3976" s="167">
        <f t="shared" si="561"/>
        <v>10.096438356164384</v>
      </c>
      <c r="AR3976" s="193" t="s">
        <v>231</v>
      </c>
      <c r="AS3976" s="194" t="s">
        <v>431</v>
      </c>
      <c r="AT3976" s="166" t="s">
        <v>325</v>
      </c>
      <c r="AU3976" s="166" t="s">
        <v>1509</v>
      </c>
      <c r="AV3976" s="679" t="s">
        <v>11619</v>
      </c>
      <c r="AW3976" s="166" t="s">
        <v>234</v>
      </c>
      <c r="AX3976" s="2254"/>
      <c r="AY3976" s="113"/>
    </row>
    <row r="3977" spans="1:52" s="55" customFormat="1" ht="15.95" customHeight="1" x14ac:dyDescent="0.25">
      <c r="A3977" s="182">
        <v>1449</v>
      </c>
      <c r="B3977" s="166" t="s">
        <v>57</v>
      </c>
      <c r="C3977" s="170" t="s">
        <v>1509</v>
      </c>
      <c r="D3977" s="194" t="s">
        <v>24870</v>
      </c>
      <c r="E3977" s="166" t="s">
        <v>11621</v>
      </c>
      <c r="F3977" s="166" t="s">
        <v>11622</v>
      </c>
      <c r="G3977" s="166"/>
      <c r="H3977" s="166" t="s">
        <v>219</v>
      </c>
      <c r="I3977" s="166" t="s">
        <v>316</v>
      </c>
      <c r="J3977" s="166" t="s">
        <v>317</v>
      </c>
      <c r="K3977" s="166">
        <v>0</v>
      </c>
      <c r="L3977" s="166" t="s">
        <v>317</v>
      </c>
      <c r="M3977" s="166">
        <v>0</v>
      </c>
      <c r="N3977" s="186">
        <v>2</v>
      </c>
      <c r="O3977" s="186">
        <v>2</v>
      </c>
      <c r="P3977" s="186">
        <v>4</v>
      </c>
      <c r="Q3977" s="184">
        <v>4</v>
      </c>
      <c r="R3977" s="183"/>
      <c r="S3977" s="183">
        <v>0</v>
      </c>
      <c r="T3977" s="183"/>
      <c r="U3977" s="183">
        <v>0</v>
      </c>
      <c r="V3977" s="183"/>
      <c r="W3977" s="183"/>
      <c r="X3977" s="183"/>
      <c r="Y3977" s="166" t="s">
        <v>1509</v>
      </c>
      <c r="Z3977" s="166" t="s">
        <v>11623</v>
      </c>
      <c r="AA3977" s="203" t="s">
        <v>24871</v>
      </c>
      <c r="AB3977" s="166" t="s">
        <v>10935</v>
      </c>
      <c r="AC3977" s="166" t="s">
        <v>11625</v>
      </c>
      <c r="AD3977" s="166" t="s">
        <v>11626</v>
      </c>
      <c r="AE3977" s="166" t="s">
        <v>10937</v>
      </c>
      <c r="AF3977" s="166" t="s">
        <v>24872</v>
      </c>
      <c r="AG3977" s="165" t="s">
        <v>24871</v>
      </c>
      <c r="AH3977" s="203" t="s">
        <v>1509</v>
      </c>
      <c r="AI3977" s="186">
        <v>1.48</v>
      </c>
      <c r="AJ3977" s="184">
        <v>74</v>
      </c>
      <c r="AK3977" s="167">
        <f t="shared" si="558"/>
        <v>0.30005479452054795</v>
      </c>
      <c r="AL3977" s="167">
        <v>0</v>
      </c>
      <c r="AM3977" s="187">
        <f t="shared" si="555"/>
        <v>0.30005479452054795</v>
      </c>
      <c r="AN3977" s="167">
        <f t="shared" si="559"/>
        <v>0.30005479452054795</v>
      </c>
      <c r="AO3977" s="167">
        <v>0</v>
      </c>
      <c r="AP3977" s="167">
        <f t="shared" si="560"/>
        <v>0.30005479452054795</v>
      </c>
      <c r="AQ3977" s="167">
        <f t="shared" si="561"/>
        <v>9.0016438356164379</v>
      </c>
      <c r="AR3977" s="193" t="s">
        <v>231</v>
      </c>
      <c r="AS3977" s="194" t="s">
        <v>431</v>
      </c>
      <c r="AT3977" s="166" t="s">
        <v>325</v>
      </c>
      <c r="AU3977" s="166" t="s">
        <v>1509</v>
      </c>
      <c r="AV3977" s="679" t="s">
        <v>11628</v>
      </c>
      <c r="AW3977" s="166" t="s">
        <v>234</v>
      </c>
      <c r="AX3977" s="2254"/>
      <c r="AY3977" s="2254"/>
    </row>
    <row r="3978" spans="1:52" s="1395" customFormat="1" ht="15.95" customHeight="1" x14ac:dyDescent="0.25">
      <c r="A3978" s="353">
        <v>1450</v>
      </c>
      <c r="B3978" s="354" t="s">
        <v>57</v>
      </c>
      <c r="C3978" s="366" t="s">
        <v>1509</v>
      </c>
      <c r="D3978" s="363" t="s">
        <v>23417</v>
      </c>
      <c r="E3978" s="354" t="s">
        <v>23418</v>
      </c>
      <c r="F3978" s="354" t="s">
        <v>23419</v>
      </c>
      <c r="G3978" s="354" t="s">
        <v>221</v>
      </c>
      <c r="H3978" s="354" t="s">
        <v>219</v>
      </c>
      <c r="I3978" s="354" t="s">
        <v>316</v>
      </c>
      <c r="J3978" s="354" t="s">
        <v>221</v>
      </c>
      <c r="K3978" s="354" t="s">
        <v>879</v>
      </c>
      <c r="L3978" s="354" t="s">
        <v>221</v>
      </c>
      <c r="M3978" s="354" t="s">
        <v>879</v>
      </c>
      <c r="N3978" s="360">
        <v>4.2</v>
      </c>
      <c r="O3978" s="360">
        <v>2</v>
      </c>
      <c r="P3978" s="360">
        <f>O3978*N3978</f>
        <v>8.4</v>
      </c>
      <c r="Q3978" s="503">
        <v>2</v>
      </c>
      <c r="R3978" s="357"/>
      <c r="S3978" s="357">
        <v>0</v>
      </c>
      <c r="T3978" s="357"/>
      <c r="U3978" s="357">
        <v>0</v>
      </c>
      <c r="V3978" s="357"/>
      <c r="W3978" s="357"/>
      <c r="X3978" s="357"/>
      <c r="Y3978" s="354" t="s">
        <v>1509</v>
      </c>
      <c r="Z3978" s="354" t="s">
        <v>11632</v>
      </c>
      <c r="AA3978" s="443" t="s">
        <v>23420</v>
      </c>
      <c r="AB3978" s="354" t="s">
        <v>10935</v>
      </c>
      <c r="AC3978" s="354" t="s">
        <v>11634</v>
      </c>
      <c r="AD3978" s="271" t="s">
        <v>23421</v>
      </c>
      <c r="AE3978" s="354" t="s">
        <v>10937</v>
      </c>
      <c r="AF3978" s="354" t="s">
        <v>11632</v>
      </c>
      <c r="AG3978" s="443" t="s">
        <v>23420</v>
      </c>
      <c r="AH3978" s="443" t="s">
        <v>1509</v>
      </c>
      <c r="AI3978" s="360">
        <v>1.48</v>
      </c>
      <c r="AJ3978" s="503">
        <v>125</v>
      </c>
      <c r="AK3978" s="359">
        <f>AJ3978*AI3978/365</f>
        <v>0.50684931506849318</v>
      </c>
      <c r="AL3978" s="359">
        <v>0</v>
      </c>
      <c r="AM3978" s="361">
        <f t="shared" si="555"/>
        <v>0.50684931506849318</v>
      </c>
      <c r="AN3978" s="359">
        <f t="shared" si="559"/>
        <v>0.50684931506849318</v>
      </c>
      <c r="AO3978" s="359">
        <v>0</v>
      </c>
      <c r="AP3978" s="359">
        <f t="shared" si="560"/>
        <v>0.50684931506849318</v>
      </c>
      <c r="AQ3978" s="359">
        <f>AP3978*30</f>
        <v>15.205479452054796</v>
      </c>
      <c r="AR3978" s="362" t="s">
        <v>231</v>
      </c>
      <c r="AS3978" s="363" t="s">
        <v>431</v>
      </c>
      <c r="AT3978" s="354" t="s">
        <v>325</v>
      </c>
      <c r="AU3978" s="354" t="s">
        <v>1509</v>
      </c>
      <c r="AV3978" s="923" t="s">
        <v>11636</v>
      </c>
      <c r="AW3978" s="354" t="s">
        <v>234</v>
      </c>
      <c r="AX3978" s="447" t="s">
        <v>23422</v>
      </c>
      <c r="AY3978" s="2252"/>
      <c r="AZ3978" s="447" t="s">
        <v>23423</v>
      </c>
    </row>
    <row r="3979" spans="1:52" s="1395" customFormat="1" ht="15.95" customHeight="1" x14ac:dyDescent="0.25">
      <c r="A3979" s="353">
        <v>1451</v>
      </c>
      <c r="B3979" s="354" t="s">
        <v>57</v>
      </c>
      <c r="C3979" s="366" t="s">
        <v>1509</v>
      </c>
      <c r="D3979" s="363" t="s">
        <v>23829</v>
      </c>
      <c r="E3979" s="354" t="s">
        <v>23830</v>
      </c>
      <c r="F3979" s="354" t="s">
        <v>23831</v>
      </c>
      <c r="G3979" s="354" t="s">
        <v>221</v>
      </c>
      <c r="H3979" s="354" t="s">
        <v>219</v>
      </c>
      <c r="I3979" s="354" t="s">
        <v>316</v>
      </c>
      <c r="J3979" s="354" t="s">
        <v>221</v>
      </c>
      <c r="K3979" s="354" t="s">
        <v>879</v>
      </c>
      <c r="L3979" s="354" t="s">
        <v>221</v>
      </c>
      <c r="M3979" s="354" t="s">
        <v>879</v>
      </c>
      <c r="N3979" s="360">
        <v>6</v>
      </c>
      <c r="O3979" s="360">
        <v>2</v>
      </c>
      <c r="P3979" s="360">
        <f>O3979*N3979</f>
        <v>12</v>
      </c>
      <c r="Q3979" s="503">
        <v>3</v>
      </c>
      <c r="R3979" s="357"/>
      <c r="S3979" s="357">
        <v>1</v>
      </c>
      <c r="T3979" s="357"/>
      <c r="U3979" s="357">
        <v>0</v>
      </c>
      <c r="V3979" s="357"/>
      <c r="W3979" s="357"/>
      <c r="X3979" s="357"/>
      <c r="Y3979" s="354" t="s">
        <v>1509</v>
      </c>
      <c r="Z3979" s="354" t="s">
        <v>11640</v>
      </c>
      <c r="AA3979" s="443" t="s">
        <v>23832</v>
      </c>
      <c r="AB3979" s="354" t="s">
        <v>10935</v>
      </c>
      <c r="AC3979" s="354" t="s">
        <v>11642</v>
      </c>
      <c r="AD3979" s="271" t="s">
        <v>11643</v>
      </c>
      <c r="AE3979" s="354" t="s">
        <v>10937</v>
      </c>
      <c r="AF3979" s="354" t="s">
        <v>11640</v>
      </c>
      <c r="AG3979" s="443" t="s">
        <v>23832</v>
      </c>
      <c r="AH3979" s="443" t="s">
        <v>1509</v>
      </c>
      <c r="AI3979" s="360">
        <v>1.48</v>
      </c>
      <c r="AJ3979" s="503">
        <v>140</v>
      </c>
      <c r="AK3979" s="359">
        <f>AJ3979*AI3979/365</f>
        <v>0.56767123287671228</v>
      </c>
      <c r="AL3979" s="359">
        <v>0</v>
      </c>
      <c r="AM3979" s="361">
        <f t="shared" si="555"/>
        <v>0.56767123287671228</v>
      </c>
      <c r="AN3979" s="359">
        <f t="shared" si="559"/>
        <v>0.56767123287671228</v>
      </c>
      <c r="AO3979" s="359">
        <v>0</v>
      </c>
      <c r="AP3979" s="359">
        <f t="shared" si="560"/>
        <v>0.56767123287671228</v>
      </c>
      <c r="AQ3979" s="359">
        <f>AP3979*30</f>
        <v>17.030136986301368</v>
      </c>
      <c r="AR3979" s="362" t="s">
        <v>231</v>
      </c>
      <c r="AS3979" s="363" t="s">
        <v>23833</v>
      </c>
      <c r="AT3979" s="354" t="s">
        <v>325</v>
      </c>
      <c r="AU3979" s="354" t="s">
        <v>1509</v>
      </c>
      <c r="AV3979" s="923" t="s">
        <v>11645</v>
      </c>
      <c r="AW3979" s="354" t="s">
        <v>234</v>
      </c>
      <c r="AX3979" s="447" t="s">
        <v>23834</v>
      </c>
      <c r="AY3979" s="2252"/>
      <c r="AZ3979" s="447" t="s">
        <v>23835</v>
      </c>
    </row>
    <row r="3980" spans="1:52" s="55" customFormat="1" ht="15.95" customHeight="1" x14ac:dyDescent="0.25">
      <c r="A3980" s="182">
        <v>1452</v>
      </c>
      <c r="B3980" s="166" t="s">
        <v>57</v>
      </c>
      <c r="C3980" s="170" t="s">
        <v>1509</v>
      </c>
      <c r="D3980" s="194" t="s">
        <v>24873</v>
      </c>
      <c r="E3980" s="166" t="s">
        <v>11647</v>
      </c>
      <c r="F3980" s="166" t="s">
        <v>11648</v>
      </c>
      <c r="G3980" s="166"/>
      <c r="H3980" s="166" t="s">
        <v>219</v>
      </c>
      <c r="I3980" s="166" t="s">
        <v>220</v>
      </c>
      <c r="J3980" s="166" t="s">
        <v>317</v>
      </c>
      <c r="K3980" s="166">
        <v>0</v>
      </c>
      <c r="L3980" s="166" t="s">
        <v>317</v>
      </c>
      <c r="M3980" s="166">
        <v>0</v>
      </c>
      <c r="N3980" s="186">
        <v>3</v>
      </c>
      <c r="O3980" s="186">
        <v>1.5</v>
      </c>
      <c r="P3980" s="186">
        <v>4.5</v>
      </c>
      <c r="Q3980" s="184">
        <v>0</v>
      </c>
      <c r="R3980" s="183"/>
      <c r="S3980" s="183">
        <v>0</v>
      </c>
      <c r="T3980" s="183"/>
      <c r="U3980" s="183">
        <v>1</v>
      </c>
      <c r="V3980" s="183"/>
      <c r="W3980" s="183"/>
      <c r="X3980" s="183"/>
      <c r="Y3980" s="166" t="s">
        <v>1509</v>
      </c>
      <c r="Z3980" s="166" t="s">
        <v>11649</v>
      </c>
      <c r="AA3980" s="203" t="s">
        <v>24874</v>
      </c>
      <c r="AB3980" s="166" t="s">
        <v>10935</v>
      </c>
      <c r="AC3980" s="166" t="s">
        <v>11651</v>
      </c>
      <c r="AD3980" s="166" t="s">
        <v>11652</v>
      </c>
      <c r="AE3980" s="166" t="s">
        <v>10937</v>
      </c>
      <c r="AF3980" s="166" t="s">
        <v>11649</v>
      </c>
      <c r="AG3980" s="165" t="s">
        <v>24874</v>
      </c>
      <c r="AH3980" s="203" t="s">
        <v>1509</v>
      </c>
      <c r="AI3980" s="186">
        <v>1.48</v>
      </c>
      <c r="AJ3980" s="184">
        <v>731</v>
      </c>
      <c r="AK3980" s="167">
        <f t="shared" si="558"/>
        <v>2.9640547945205475</v>
      </c>
      <c r="AL3980" s="167">
        <v>0</v>
      </c>
      <c r="AM3980" s="187">
        <f t="shared" si="555"/>
        <v>2.9640547945205475</v>
      </c>
      <c r="AN3980" s="167">
        <f t="shared" si="559"/>
        <v>2.9640547945205475</v>
      </c>
      <c r="AO3980" s="167">
        <v>0</v>
      </c>
      <c r="AP3980" s="167">
        <f t="shared" si="560"/>
        <v>2.9640547945205475</v>
      </c>
      <c r="AQ3980" s="167">
        <f t="shared" si="561"/>
        <v>88.921643835616422</v>
      </c>
      <c r="AR3980" s="193" t="s">
        <v>231</v>
      </c>
      <c r="AS3980" s="194"/>
      <c r="AT3980" s="166" t="s">
        <v>325</v>
      </c>
      <c r="AU3980" s="166" t="s">
        <v>1509</v>
      </c>
      <c r="AV3980" s="679" t="s">
        <v>11654</v>
      </c>
      <c r="AW3980" s="166" t="s">
        <v>234</v>
      </c>
      <c r="AX3980" s="2254"/>
      <c r="AY3980" s="2254"/>
    </row>
    <row r="3981" spans="1:52" s="55" customFormat="1" ht="15.95" customHeight="1" x14ac:dyDescent="0.25">
      <c r="A3981" s="182">
        <v>1453</v>
      </c>
      <c r="B3981" s="166" t="s">
        <v>57</v>
      </c>
      <c r="C3981" s="170" t="s">
        <v>1509</v>
      </c>
      <c r="D3981" s="194" t="s">
        <v>19538</v>
      </c>
      <c r="E3981" s="166" t="s">
        <v>11656</v>
      </c>
      <c r="F3981" s="166" t="s">
        <v>11657</v>
      </c>
      <c r="G3981" s="166"/>
      <c r="H3981" s="166" t="s">
        <v>219</v>
      </c>
      <c r="I3981" s="166" t="s">
        <v>220</v>
      </c>
      <c r="J3981" s="166" t="s">
        <v>317</v>
      </c>
      <c r="K3981" s="166">
        <v>0</v>
      </c>
      <c r="L3981" s="166" t="s">
        <v>317</v>
      </c>
      <c r="M3981" s="166">
        <v>0</v>
      </c>
      <c r="N3981" s="186">
        <v>3</v>
      </c>
      <c r="O3981" s="186">
        <v>1.5</v>
      </c>
      <c r="P3981" s="186">
        <v>4.5</v>
      </c>
      <c r="Q3981" s="184">
        <v>0</v>
      </c>
      <c r="R3981" s="183"/>
      <c r="S3981" s="183">
        <v>0</v>
      </c>
      <c r="T3981" s="183"/>
      <c r="U3981" s="183">
        <v>1</v>
      </c>
      <c r="V3981" s="183"/>
      <c r="W3981" s="183"/>
      <c r="X3981" s="183"/>
      <c r="Y3981" s="166" t="s">
        <v>1509</v>
      </c>
      <c r="Z3981" s="166" t="s">
        <v>11658</v>
      </c>
      <c r="AA3981" s="203" t="s">
        <v>24875</v>
      </c>
      <c r="AB3981" s="166" t="s">
        <v>10935</v>
      </c>
      <c r="AC3981" s="166" t="s">
        <v>11651</v>
      </c>
      <c r="AD3981" s="166" t="s">
        <v>25348</v>
      </c>
      <c r="AE3981" s="166" t="s">
        <v>10937</v>
      </c>
      <c r="AF3981" s="166" t="s">
        <v>11658</v>
      </c>
      <c r="AG3981" s="165" t="s">
        <v>24875</v>
      </c>
      <c r="AH3981" s="203" t="s">
        <v>1509</v>
      </c>
      <c r="AI3981" s="186">
        <v>1.48</v>
      </c>
      <c r="AJ3981" s="184">
        <v>96</v>
      </c>
      <c r="AK3981" s="167">
        <f t="shared" si="558"/>
        <v>0.38926027397260271</v>
      </c>
      <c r="AL3981" s="167">
        <v>0</v>
      </c>
      <c r="AM3981" s="187">
        <f t="shared" si="555"/>
        <v>0.38926027397260271</v>
      </c>
      <c r="AN3981" s="167">
        <f t="shared" si="559"/>
        <v>0.38926027397260271</v>
      </c>
      <c r="AO3981" s="167">
        <v>0</v>
      </c>
      <c r="AP3981" s="167">
        <f t="shared" si="560"/>
        <v>0.38926027397260271</v>
      </c>
      <c r="AQ3981" s="167">
        <f t="shared" si="561"/>
        <v>11.677808219178081</v>
      </c>
      <c r="AR3981" s="193" t="s">
        <v>231</v>
      </c>
      <c r="AS3981" s="194"/>
      <c r="AT3981" s="166" t="s">
        <v>325</v>
      </c>
      <c r="AU3981" s="166" t="s">
        <v>1509</v>
      </c>
      <c r="AV3981" s="679" t="s">
        <v>11662</v>
      </c>
      <c r="AW3981" s="166" t="s">
        <v>234</v>
      </c>
      <c r="AX3981" s="2254"/>
      <c r="AY3981" s="2254"/>
    </row>
    <row r="3982" spans="1:52" s="1395" customFormat="1" ht="15.95" customHeight="1" x14ac:dyDescent="0.25">
      <c r="A3982" s="353">
        <v>1454</v>
      </c>
      <c r="B3982" s="354" t="s">
        <v>57</v>
      </c>
      <c r="C3982" s="366" t="s">
        <v>1509</v>
      </c>
      <c r="D3982" s="363" t="s">
        <v>24876</v>
      </c>
      <c r="E3982" s="354" t="s">
        <v>25151</v>
      </c>
      <c r="F3982" s="354" t="s">
        <v>25152</v>
      </c>
      <c r="G3982" s="354" t="s">
        <v>221</v>
      </c>
      <c r="H3982" s="354" t="s">
        <v>219</v>
      </c>
      <c r="I3982" s="354" t="s">
        <v>25153</v>
      </c>
      <c r="J3982" s="354" t="s">
        <v>221</v>
      </c>
      <c r="K3982" s="354" t="s">
        <v>879</v>
      </c>
      <c r="L3982" s="354" t="s">
        <v>221</v>
      </c>
      <c r="M3982" s="354" t="s">
        <v>879</v>
      </c>
      <c r="N3982" s="360">
        <v>11</v>
      </c>
      <c r="O3982" s="360">
        <v>11</v>
      </c>
      <c r="P3982" s="360">
        <f>O3982*N3982</f>
        <v>121</v>
      </c>
      <c r="Q3982" s="503">
        <v>2</v>
      </c>
      <c r="R3982" s="357"/>
      <c r="S3982" s="357">
        <v>2</v>
      </c>
      <c r="T3982" s="357"/>
      <c r="U3982" s="357">
        <v>1</v>
      </c>
      <c r="V3982" s="357"/>
      <c r="W3982" s="357"/>
      <c r="X3982" s="357"/>
      <c r="Y3982" s="354" t="s">
        <v>1509</v>
      </c>
      <c r="Z3982" s="354" t="s">
        <v>24877</v>
      </c>
      <c r="AA3982" s="443" t="s">
        <v>24878</v>
      </c>
      <c r="AB3982" s="354" t="s">
        <v>11668</v>
      </c>
      <c r="AC3982" s="354" t="s">
        <v>25154</v>
      </c>
      <c r="AD3982" s="1152" t="s">
        <v>25155</v>
      </c>
      <c r="AE3982" s="354" t="s">
        <v>11670</v>
      </c>
      <c r="AF3982" s="354" t="s">
        <v>24877</v>
      </c>
      <c r="AG3982" s="358" t="s">
        <v>24878</v>
      </c>
      <c r="AH3982" s="443" t="s">
        <v>1509</v>
      </c>
      <c r="AI3982" s="360">
        <v>1.48</v>
      </c>
      <c r="AJ3982" s="503">
        <v>201</v>
      </c>
      <c r="AK3982" s="359">
        <f>AJ3982*AI3982/365</f>
        <v>0.81501369863013706</v>
      </c>
      <c r="AL3982" s="359">
        <v>0</v>
      </c>
      <c r="AM3982" s="361">
        <f t="shared" si="555"/>
        <v>0.81501369863013706</v>
      </c>
      <c r="AN3982" s="359">
        <f t="shared" ref="AN3982:AN4014" si="562">AK3982</f>
        <v>0.81501369863013706</v>
      </c>
      <c r="AO3982" s="359">
        <v>0</v>
      </c>
      <c r="AP3982" s="359">
        <f t="shared" si="560"/>
        <v>0.81501369863013706</v>
      </c>
      <c r="AQ3982" s="359">
        <f>AP3982*30</f>
        <v>24.450410958904111</v>
      </c>
      <c r="AR3982" s="362" t="s">
        <v>231</v>
      </c>
      <c r="AS3982" s="363" t="s">
        <v>431</v>
      </c>
      <c r="AT3982" s="354" t="s">
        <v>325</v>
      </c>
      <c r="AU3982" s="354" t="s">
        <v>1509</v>
      </c>
      <c r="AV3982" s="923" t="s">
        <v>11672</v>
      </c>
      <c r="AW3982" s="354" t="s">
        <v>234</v>
      </c>
      <c r="AX3982" s="447" t="s">
        <v>25156</v>
      </c>
      <c r="AY3982" s="2252"/>
      <c r="AZ3982" s="447" t="s">
        <v>25157</v>
      </c>
    </row>
    <row r="3983" spans="1:52" s="55" customFormat="1" ht="15.95" customHeight="1" x14ac:dyDescent="0.25">
      <c r="A3983" s="353">
        <v>1455</v>
      </c>
      <c r="B3983" s="354" t="s">
        <v>57</v>
      </c>
      <c r="C3983" s="366" t="s">
        <v>1509</v>
      </c>
      <c r="D3983" s="363" t="s">
        <v>17605</v>
      </c>
      <c r="E3983" s="354" t="s">
        <v>17606</v>
      </c>
      <c r="F3983" s="354" t="s">
        <v>17607</v>
      </c>
      <c r="G3983" s="354" t="s">
        <v>221</v>
      </c>
      <c r="H3983" s="354" t="s">
        <v>219</v>
      </c>
      <c r="I3983" s="354" t="s">
        <v>316</v>
      </c>
      <c r="J3983" s="354" t="s">
        <v>221</v>
      </c>
      <c r="K3983" s="354" t="s">
        <v>484</v>
      </c>
      <c r="L3983" s="354" t="s">
        <v>221</v>
      </c>
      <c r="M3983" s="354" t="s">
        <v>879</v>
      </c>
      <c r="N3983" s="360">
        <v>3.7</v>
      </c>
      <c r="O3983" s="360">
        <v>2.5</v>
      </c>
      <c r="P3983" s="360">
        <v>9.1999999999999993</v>
      </c>
      <c r="Q3983" s="503">
        <v>2</v>
      </c>
      <c r="R3983" s="357"/>
      <c r="S3983" s="357">
        <v>0</v>
      </c>
      <c r="T3983" s="357"/>
      <c r="U3983" s="357">
        <v>0</v>
      </c>
      <c r="V3983" s="357"/>
      <c r="W3983" s="357">
        <v>1</v>
      </c>
      <c r="X3983" s="357"/>
      <c r="Y3983" s="354" t="s">
        <v>1509</v>
      </c>
      <c r="Z3983" s="354" t="s">
        <v>11676</v>
      </c>
      <c r="AA3983" s="443" t="s">
        <v>24879</v>
      </c>
      <c r="AB3983" s="354" t="s">
        <v>11678</v>
      </c>
      <c r="AC3983" s="354" t="s">
        <v>17609</v>
      </c>
      <c r="AD3983" s="942" t="s">
        <v>17608</v>
      </c>
      <c r="AE3983" s="354" t="s">
        <v>11680</v>
      </c>
      <c r="AF3983" s="354" t="s">
        <v>11676</v>
      </c>
      <c r="AG3983" s="358" t="s">
        <v>24879</v>
      </c>
      <c r="AH3983" s="443" t="s">
        <v>1509</v>
      </c>
      <c r="AI3983" s="360">
        <v>1.48</v>
      </c>
      <c r="AJ3983" s="503">
        <v>150</v>
      </c>
      <c r="AK3983" s="359">
        <f t="shared" si="558"/>
        <v>0.60821917808219184</v>
      </c>
      <c r="AL3983" s="359">
        <v>0</v>
      </c>
      <c r="AM3983" s="361">
        <f t="shared" si="555"/>
        <v>0.60821917808219184</v>
      </c>
      <c r="AN3983" s="359">
        <f t="shared" si="562"/>
        <v>0.60821917808219184</v>
      </c>
      <c r="AO3983" s="359">
        <v>0</v>
      </c>
      <c r="AP3983" s="359">
        <f t="shared" ref="AP3983:AP4015" si="563">AN3983+AO3983</f>
        <v>0.60821917808219184</v>
      </c>
      <c r="AQ3983" s="359">
        <f t="shared" si="561"/>
        <v>18.246575342465754</v>
      </c>
      <c r="AR3983" s="362" t="s">
        <v>231</v>
      </c>
      <c r="AS3983" s="363" t="s">
        <v>114</v>
      </c>
      <c r="AT3983" s="354" t="s">
        <v>325</v>
      </c>
      <c r="AU3983" s="354" t="s">
        <v>1509</v>
      </c>
      <c r="AV3983" s="923" t="s">
        <v>11682</v>
      </c>
      <c r="AW3983" s="166" t="s">
        <v>234</v>
      </c>
      <c r="AX3983" s="447" t="s">
        <v>20457</v>
      </c>
      <c r="AY3983" s="2254"/>
      <c r="AZ3983" s="447" t="s">
        <v>20464</v>
      </c>
    </row>
    <row r="3984" spans="1:52" s="55" customFormat="1" ht="15.95" customHeight="1" x14ac:dyDescent="0.25">
      <c r="A3984" s="182">
        <v>1456</v>
      </c>
      <c r="B3984" s="166" t="s">
        <v>57</v>
      </c>
      <c r="C3984" s="170" t="s">
        <v>1509</v>
      </c>
      <c r="D3984" s="194" t="s">
        <v>24886</v>
      </c>
      <c r="E3984" s="166" t="s">
        <v>11684</v>
      </c>
      <c r="F3984" s="166" t="s">
        <v>11685</v>
      </c>
      <c r="G3984" s="166"/>
      <c r="H3984" s="166" t="s">
        <v>219</v>
      </c>
      <c r="I3984" s="166" t="s">
        <v>220</v>
      </c>
      <c r="J3984" s="166" t="s">
        <v>818</v>
      </c>
      <c r="K3984" s="166" t="s">
        <v>879</v>
      </c>
      <c r="L3984" s="166" t="s">
        <v>317</v>
      </c>
      <c r="M3984" s="166">
        <v>0</v>
      </c>
      <c r="N3984" s="186">
        <v>3</v>
      </c>
      <c r="O3984" s="186">
        <v>1.5</v>
      </c>
      <c r="P3984" s="186">
        <v>4.5</v>
      </c>
      <c r="Q3984" s="184">
        <v>2</v>
      </c>
      <c r="R3984" s="183"/>
      <c r="S3984" s="183">
        <v>0</v>
      </c>
      <c r="T3984" s="183"/>
      <c r="U3984" s="183">
        <v>0</v>
      </c>
      <c r="V3984" s="183"/>
      <c r="W3984" s="183"/>
      <c r="X3984" s="183"/>
      <c r="Y3984" s="166" t="s">
        <v>1509</v>
      </c>
      <c r="Z3984" s="166" t="s">
        <v>11686</v>
      </c>
      <c r="AA3984" s="203" t="s">
        <v>24887</v>
      </c>
      <c r="AB3984" s="166" t="s">
        <v>11688</v>
      </c>
      <c r="AC3984" s="166" t="s">
        <v>11689</v>
      </c>
      <c r="AD3984" s="166" t="s">
        <v>11690</v>
      </c>
      <c r="AE3984" s="166" t="s">
        <v>11688</v>
      </c>
      <c r="AF3984" s="166" t="s">
        <v>11686</v>
      </c>
      <c r="AG3984" s="165" t="s">
        <v>24888</v>
      </c>
      <c r="AH3984" s="203" t="s">
        <v>1509</v>
      </c>
      <c r="AI3984" s="186">
        <v>1.48</v>
      </c>
      <c r="AJ3984" s="184">
        <v>123</v>
      </c>
      <c r="AK3984" s="167">
        <f t="shared" si="558"/>
        <v>0.49873972602739725</v>
      </c>
      <c r="AL3984" s="167">
        <v>0</v>
      </c>
      <c r="AM3984" s="187">
        <f t="shared" si="555"/>
        <v>0.49873972602739725</v>
      </c>
      <c r="AN3984" s="167">
        <f t="shared" si="562"/>
        <v>0.49873972602739725</v>
      </c>
      <c r="AO3984" s="167">
        <v>0</v>
      </c>
      <c r="AP3984" s="167">
        <f t="shared" si="563"/>
        <v>0.49873972602739725</v>
      </c>
      <c r="AQ3984" s="167">
        <f t="shared" si="561"/>
        <v>14.962191780821918</v>
      </c>
      <c r="AR3984" s="193" t="s">
        <v>231</v>
      </c>
      <c r="AS3984" s="194"/>
      <c r="AT3984" s="166" t="s">
        <v>325</v>
      </c>
      <c r="AU3984" s="166" t="s">
        <v>1509</v>
      </c>
      <c r="AV3984" s="679" t="s">
        <v>11692</v>
      </c>
      <c r="AW3984" s="166" t="s">
        <v>234</v>
      </c>
      <c r="AX3984" s="2254"/>
      <c r="AY3984" s="2254"/>
    </row>
    <row r="3985" spans="1:67" s="55" customFormat="1" ht="15.95" customHeight="1" x14ac:dyDescent="0.25">
      <c r="A3985" s="353">
        <v>1457</v>
      </c>
      <c r="B3985" s="354" t="s">
        <v>57</v>
      </c>
      <c r="C3985" s="366" t="s">
        <v>1509</v>
      </c>
      <c r="D3985" s="363" t="s">
        <v>17450</v>
      </c>
      <c r="E3985" s="354" t="s">
        <v>17447</v>
      </c>
      <c r="F3985" s="354" t="s">
        <v>17448</v>
      </c>
      <c r="G3985" s="354" t="s">
        <v>221</v>
      </c>
      <c r="H3985" s="354" t="s">
        <v>219</v>
      </c>
      <c r="I3985" s="354" t="s">
        <v>316</v>
      </c>
      <c r="J3985" s="354" t="s">
        <v>221</v>
      </c>
      <c r="K3985" s="354" t="s">
        <v>879</v>
      </c>
      <c r="L3985" s="272" t="s">
        <v>317</v>
      </c>
      <c r="M3985" s="272">
        <v>0</v>
      </c>
      <c r="N3985" s="360">
        <v>6.5</v>
      </c>
      <c r="O3985" s="360">
        <v>4.5999999999999996</v>
      </c>
      <c r="P3985" s="360">
        <v>29.9</v>
      </c>
      <c r="Q3985" s="503">
        <v>0</v>
      </c>
      <c r="R3985" s="357"/>
      <c r="S3985" s="183">
        <v>0</v>
      </c>
      <c r="T3985" s="183"/>
      <c r="U3985" s="183">
        <v>1</v>
      </c>
      <c r="V3985" s="183"/>
      <c r="W3985" s="183"/>
      <c r="X3985" s="183"/>
      <c r="Y3985" s="354" t="s">
        <v>1509</v>
      </c>
      <c r="Z3985" s="354" t="s">
        <v>8560</v>
      </c>
      <c r="AA3985" s="443" t="s">
        <v>24885</v>
      </c>
      <c r="AB3985" s="354" t="s">
        <v>6089</v>
      </c>
      <c r="AC3985" s="354" t="s">
        <v>17449</v>
      </c>
      <c r="AD3985" s="354" t="s">
        <v>25349</v>
      </c>
      <c r="AE3985" s="354" t="s">
        <v>10961</v>
      </c>
      <c r="AF3985" s="354" t="s">
        <v>8560</v>
      </c>
      <c r="AG3985" s="358" t="s">
        <v>24885</v>
      </c>
      <c r="AH3985" s="443" t="s">
        <v>1509</v>
      </c>
      <c r="AI3985" s="360">
        <v>1.48</v>
      </c>
      <c r="AJ3985" s="503">
        <v>132</v>
      </c>
      <c r="AK3985" s="359">
        <f t="shared" si="558"/>
        <v>0.53523287671232878</v>
      </c>
      <c r="AL3985" s="359">
        <v>0</v>
      </c>
      <c r="AM3985" s="361">
        <f t="shared" si="555"/>
        <v>0.53523287671232878</v>
      </c>
      <c r="AN3985" s="359">
        <f t="shared" si="562"/>
        <v>0.53523287671232878</v>
      </c>
      <c r="AO3985" s="359">
        <v>0</v>
      </c>
      <c r="AP3985" s="359">
        <f t="shared" si="563"/>
        <v>0.53523287671232878</v>
      </c>
      <c r="AQ3985" s="359">
        <f>AP3985*30</f>
        <v>16.056986301369864</v>
      </c>
      <c r="AR3985" s="362" t="s">
        <v>231</v>
      </c>
      <c r="AS3985" s="363" t="s">
        <v>16247</v>
      </c>
      <c r="AT3985" s="354" t="s">
        <v>325</v>
      </c>
      <c r="AU3985" s="354" t="s">
        <v>1509</v>
      </c>
      <c r="AV3985" s="923" t="s">
        <v>11700</v>
      </c>
      <c r="AW3985" s="166" t="s">
        <v>234</v>
      </c>
      <c r="AX3985" s="447" t="s">
        <v>20458</v>
      </c>
      <c r="AY3985" s="2254"/>
      <c r="AZ3985" s="447" t="s">
        <v>20465</v>
      </c>
    </row>
    <row r="3986" spans="1:67" s="55" customFormat="1" ht="15.95" customHeight="1" x14ac:dyDescent="0.25">
      <c r="A3986" s="709">
        <v>1458</v>
      </c>
      <c r="B3986" s="434" t="s">
        <v>57</v>
      </c>
      <c r="C3986" s="834" t="s">
        <v>1509</v>
      </c>
      <c r="D3986" s="433" t="s">
        <v>23731</v>
      </c>
      <c r="E3986" s="434" t="s">
        <v>11702</v>
      </c>
      <c r="F3986" s="434" t="s">
        <v>11703</v>
      </c>
      <c r="G3986" s="434"/>
      <c r="H3986" s="434" t="s">
        <v>219</v>
      </c>
      <c r="I3986" s="434" t="s">
        <v>316</v>
      </c>
      <c r="J3986" s="434" t="s">
        <v>317</v>
      </c>
      <c r="K3986" s="434">
        <v>0</v>
      </c>
      <c r="L3986" s="434" t="s">
        <v>317</v>
      </c>
      <c r="M3986" s="434">
        <v>0</v>
      </c>
      <c r="N3986" s="513">
        <v>3</v>
      </c>
      <c r="O3986" s="513">
        <v>2</v>
      </c>
      <c r="P3986" s="513">
        <v>6</v>
      </c>
      <c r="Q3986" s="788">
        <v>0</v>
      </c>
      <c r="R3986" s="712"/>
      <c r="S3986" s="712">
        <v>0</v>
      </c>
      <c r="T3986" s="712"/>
      <c r="U3986" s="712">
        <v>1</v>
      </c>
      <c r="V3986" s="712"/>
      <c r="W3986" s="712"/>
      <c r="X3986" s="712"/>
      <c r="Y3986" s="434" t="s">
        <v>1509</v>
      </c>
      <c r="Z3986" s="434" t="s">
        <v>11704</v>
      </c>
      <c r="AA3986" s="437" t="s">
        <v>11705</v>
      </c>
      <c r="AB3986" s="434" t="s">
        <v>6089</v>
      </c>
      <c r="AC3986" s="434" t="s">
        <v>11706</v>
      </c>
      <c r="AD3986" s="434" t="s">
        <v>230</v>
      </c>
      <c r="AE3986" s="434" t="s">
        <v>10961</v>
      </c>
      <c r="AF3986" s="434" t="s">
        <v>11704</v>
      </c>
      <c r="AG3986" s="438">
        <v>1035005911412</v>
      </c>
      <c r="AH3986" s="437" t="s">
        <v>1509</v>
      </c>
      <c r="AI3986" s="513">
        <v>1.48</v>
      </c>
      <c r="AJ3986" s="788">
        <v>91</v>
      </c>
      <c r="AK3986" s="511">
        <f t="shared" si="558"/>
        <v>0.36898630136986305</v>
      </c>
      <c r="AL3986" s="511">
        <v>0</v>
      </c>
      <c r="AM3986" s="514">
        <f t="shared" si="555"/>
        <v>0.36898630136986305</v>
      </c>
      <c r="AN3986" s="511">
        <f t="shared" si="562"/>
        <v>0.36898630136986305</v>
      </c>
      <c r="AO3986" s="511">
        <v>0</v>
      </c>
      <c r="AP3986" s="511">
        <f t="shared" si="563"/>
        <v>0.36898630136986305</v>
      </c>
      <c r="AQ3986" s="511">
        <f t="shared" si="561"/>
        <v>11.069589041095892</v>
      </c>
      <c r="AR3986" s="432" t="s">
        <v>231</v>
      </c>
      <c r="AS3986" s="433"/>
      <c r="AT3986" s="434" t="s">
        <v>325</v>
      </c>
      <c r="AU3986" s="434" t="s">
        <v>1509</v>
      </c>
      <c r="AV3986" s="943" t="s">
        <v>11708</v>
      </c>
      <c r="AW3986" s="434" t="s">
        <v>20570</v>
      </c>
      <c r="AX3986" s="434" t="s">
        <v>25026</v>
      </c>
      <c r="AY3986" s="2254"/>
    </row>
    <row r="3987" spans="1:67" s="1395" customFormat="1" ht="15.95" customHeight="1" x14ac:dyDescent="0.25">
      <c r="A3987" s="353">
        <v>1459</v>
      </c>
      <c r="B3987" s="354" t="s">
        <v>57</v>
      </c>
      <c r="C3987" s="366" t="s">
        <v>1509</v>
      </c>
      <c r="D3987" s="363" t="s">
        <v>23836</v>
      </c>
      <c r="E3987" s="354" t="s">
        <v>23837</v>
      </c>
      <c r="F3987" s="354" t="s">
        <v>23838</v>
      </c>
      <c r="G3987" s="354" t="s">
        <v>221</v>
      </c>
      <c r="H3987" s="354" t="s">
        <v>219</v>
      </c>
      <c r="I3987" s="354" t="s">
        <v>23839</v>
      </c>
      <c r="J3987" s="354" t="s">
        <v>221</v>
      </c>
      <c r="K3987" s="354" t="s">
        <v>17587</v>
      </c>
      <c r="L3987" s="354" t="s">
        <v>221</v>
      </c>
      <c r="M3987" s="354" t="s">
        <v>879</v>
      </c>
      <c r="N3987" s="360">
        <v>3</v>
      </c>
      <c r="O3987" s="360">
        <v>1.5</v>
      </c>
      <c r="P3987" s="360">
        <f>O3987*N3987</f>
        <v>4.5</v>
      </c>
      <c r="Q3987" s="503">
        <v>1</v>
      </c>
      <c r="R3987" s="357"/>
      <c r="S3987" s="357">
        <v>1</v>
      </c>
      <c r="T3987" s="357"/>
      <c r="U3987" s="357">
        <v>0</v>
      </c>
      <c r="V3987" s="357"/>
      <c r="W3987" s="357"/>
      <c r="X3987" s="357"/>
      <c r="Y3987" s="354" t="s">
        <v>1509</v>
      </c>
      <c r="Z3987" s="354" t="s">
        <v>11712</v>
      </c>
      <c r="AA3987" s="443" t="s">
        <v>23840</v>
      </c>
      <c r="AB3987" s="354" t="s">
        <v>6089</v>
      </c>
      <c r="AC3987" s="354" t="s">
        <v>11714</v>
      </c>
      <c r="AD3987" s="271" t="s">
        <v>23841</v>
      </c>
      <c r="AE3987" s="354" t="s">
        <v>10961</v>
      </c>
      <c r="AF3987" s="354" t="s">
        <v>11712</v>
      </c>
      <c r="AG3987" s="443" t="s">
        <v>23840</v>
      </c>
      <c r="AH3987" s="443" t="s">
        <v>1509</v>
      </c>
      <c r="AI3987" s="360">
        <v>1.48</v>
      </c>
      <c r="AJ3987" s="503">
        <v>55</v>
      </c>
      <c r="AK3987" s="359">
        <f>AJ3987*AI3987/365</f>
        <v>0.22301369863013701</v>
      </c>
      <c r="AL3987" s="359">
        <v>0</v>
      </c>
      <c r="AM3987" s="361">
        <f t="shared" si="555"/>
        <v>0.22301369863013701</v>
      </c>
      <c r="AN3987" s="359">
        <f t="shared" si="562"/>
        <v>0.22301369863013701</v>
      </c>
      <c r="AO3987" s="359">
        <v>0</v>
      </c>
      <c r="AP3987" s="359">
        <f t="shared" si="563"/>
        <v>0.22301369863013701</v>
      </c>
      <c r="AQ3987" s="359">
        <f>AP3987*30</f>
        <v>6.6904109589041099</v>
      </c>
      <c r="AR3987" s="362" t="s">
        <v>231</v>
      </c>
      <c r="AS3987" s="363" t="s">
        <v>114</v>
      </c>
      <c r="AT3987" s="354" t="s">
        <v>325</v>
      </c>
      <c r="AU3987" s="354" t="s">
        <v>1509</v>
      </c>
      <c r="AV3987" s="923" t="s">
        <v>11717</v>
      </c>
      <c r="AW3987" s="354" t="s">
        <v>234</v>
      </c>
      <c r="AX3987" s="2252" t="s">
        <v>23842</v>
      </c>
      <c r="AY3987" s="2252"/>
      <c r="AZ3987" s="447" t="s">
        <v>23843</v>
      </c>
    </row>
    <row r="3988" spans="1:67" s="1395" customFormat="1" ht="15.95" customHeight="1" x14ac:dyDescent="0.25">
      <c r="A3988" s="709">
        <v>1460</v>
      </c>
      <c r="B3988" s="434" t="s">
        <v>57</v>
      </c>
      <c r="C3988" s="834" t="s">
        <v>1509</v>
      </c>
      <c r="D3988" s="433" t="s">
        <v>19539</v>
      </c>
      <c r="E3988" s="434" t="s">
        <v>11719</v>
      </c>
      <c r="F3988" s="434" t="s">
        <v>11720</v>
      </c>
      <c r="G3988" s="434"/>
      <c r="H3988" s="434" t="s">
        <v>219</v>
      </c>
      <c r="I3988" s="434" t="s">
        <v>316</v>
      </c>
      <c r="J3988" s="434" t="s">
        <v>317</v>
      </c>
      <c r="K3988" s="434">
        <v>0</v>
      </c>
      <c r="L3988" s="434" t="s">
        <v>317</v>
      </c>
      <c r="M3988" s="434">
        <v>0</v>
      </c>
      <c r="N3988" s="513">
        <v>3</v>
      </c>
      <c r="O3988" s="513">
        <v>2</v>
      </c>
      <c r="P3988" s="513">
        <v>6</v>
      </c>
      <c r="Q3988" s="788">
        <v>3</v>
      </c>
      <c r="R3988" s="712"/>
      <c r="S3988" s="712">
        <v>0</v>
      </c>
      <c r="T3988" s="712"/>
      <c r="U3988" s="712">
        <v>0</v>
      </c>
      <c r="V3988" s="712"/>
      <c r="W3988" s="712"/>
      <c r="X3988" s="712"/>
      <c r="Y3988" s="434" t="s">
        <v>1509</v>
      </c>
      <c r="Z3988" s="434" t="s">
        <v>11721</v>
      </c>
      <c r="AA3988" s="437" t="s">
        <v>11722</v>
      </c>
      <c r="AB3988" s="434" t="s">
        <v>6089</v>
      </c>
      <c r="AC3988" s="434" t="s">
        <v>22523</v>
      </c>
      <c r="AD3988" s="2483" t="s">
        <v>22522</v>
      </c>
      <c r="AE3988" s="434" t="s">
        <v>10961</v>
      </c>
      <c r="AF3988" s="434" t="s">
        <v>11721</v>
      </c>
      <c r="AG3988" s="438" t="s">
        <v>11725</v>
      </c>
      <c r="AH3988" s="437" t="s">
        <v>1509</v>
      </c>
      <c r="AI3988" s="513">
        <v>1.48</v>
      </c>
      <c r="AJ3988" s="788">
        <v>114</v>
      </c>
      <c r="AK3988" s="511">
        <f t="shared" si="558"/>
        <v>0.46224657534246577</v>
      </c>
      <c r="AL3988" s="511">
        <v>0</v>
      </c>
      <c r="AM3988" s="514">
        <f t="shared" si="555"/>
        <v>0.46224657534246577</v>
      </c>
      <c r="AN3988" s="511">
        <f t="shared" si="562"/>
        <v>0.46224657534246577</v>
      </c>
      <c r="AO3988" s="511">
        <v>0</v>
      </c>
      <c r="AP3988" s="511">
        <f t="shared" si="563"/>
        <v>0.46224657534246577</v>
      </c>
      <c r="AQ3988" s="511">
        <f t="shared" si="561"/>
        <v>13.867397260273973</v>
      </c>
      <c r="AR3988" s="432" t="s">
        <v>231</v>
      </c>
      <c r="AS3988" s="433"/>
      <c r="AT3988" s="434" t="s">
        <v>325</v>
      </c>
      <c r="AU3988" s="434" t="s">
        <v>1509</v>
      </c>
      <c r="AV3988" s="943" t="s">
        <v>11726</v>
      </c>
      <c r="AW3988" s="434" t="s">
        <v>18131</v>
      </c>
      <c r="AX3988" s="1821" t="s">
        <v>23670</v>
      </c>
      <c r="AY3988" s="2252"/>
    </row>
    <row r="3989" spans="1:67" s="55" customFormat="1" ht="15.95" customHeight="1" x14ac:dyDescent="0.25">
      <c r="A3989" s="353">
        <v>1461</v>
      </c>
      <c r="B3989" s="354" t="s">
        <v>57</v>
      </c>
      <c r="C3989" s="366" t="s">
        <v>1509</v>
      </c>
      <c r="D3989" s="363" t="s">
        <v>24121</v>
      </c>
      <c r="E3989" s="354" t="s">
        <v>11728</v>
      </c>
      <c r="F3989" s="354" t="s">
        <v>11729</v>
      </c>
      <c r="G3989" s="354" t="s">
        <v>221</v>
      </c>
      <c r="H3989" s="354" t="s">
        <v>219</v>
      </c>
      <c r="I3989" s="354" t="s">
        <v>316</v>
      </c>
      <c r="J3989" s="354" t="s">
        <v>221</v>
      </c>
      <c r="K3989" s="354" t="s">
        <v>17587</v>
      </c>
      <c r="L3989" s="354" t="s">
        <v>221</v>
      </c>
      <c r="M3989" s="354" t="s">
        <v>879</v>
      </c>
      <c r="N3989" s="360">
        <v>2</v>
      </c>
      <c r="O3989" s="360">
        <v>2</v>
      </c>
      <c r="P3989" s="360">
        <v>4</v>
      </c>
      <c r="Q3989" s="503">
        <v>2</v>
      </c>
      <c r="R3989" s="357"/>
      <c r="S3989" s="357">
        <v>0</v>
      </c>
      <c r="T3989" s="357"/>
      <c r="U3989" s="357">
        <v>1</v>
      </c>
      <c r="V3989" s="357"/>
      <c r="W3989" s="357"/>
      <c r="X3989" s="357"/>
      <c r="Y3989" s="354" t="s">
        <v>1509</v>
      </c>
      <c r="Z3989" s="354" t="s">
        <v>11293</v>
      </c>
      <c r="AA3989" s="358" t="s">
        <v>23751</v>
      </c>
      <c r="AB3989" s="354" t="s">
        <v>6089</v>
      </c>
      <c r="AC3989" s="354" t="s">
        <v>23752</v>
      </c>
      <c r="AD3989" s="2090" t="s">
        <v>11732</v>
      </c>
      <c r="AE3989" s="354" t="s">
        <v>24120</v>
      </c>
      <c r="AF3989" s="354" t="s">
        <v>23750</v>
      </c>
      <c r="AG3989" s="358" t="s">
        <v>23751</v>
      </c>
      <c r="AH3989" s="443" t="s">
        <v>1509</v>
      </c>
      <c r="AI3989" s="360">
        <v>1.48</v>
      </c>
      <c r="AJ3989" s="503">
        <v>88</v>
      </c>
      <c r="AK3989" s="359">
        <f>AJ3989*AI3989/365</f>
        <v>0.3568219178082192</v>
      </c>
      <c r="AL3989" s="359">
        <v>0</v>
      </c>
      <c r="AM3989" s="361">
        <f t="shared" si="555"/>
        <v>0.3568219178082192</v>
      </c>
      <c r="AN3989" s="359">
        <f>SUM(AK3989:AK3990)</f>
        <v>0.70553424657534247</v>
      </c>
      <c r="AO3989" s="359">
        <v>0</v>
      </c>
      <c r="AP3989" s="359">
        <f t="shared" si="563"/>
        <v>0.70553424657534247</v>
      </c>
      <c r="AQ3989" s="359">
        <f>AP3989*30</f>
        <v>21.166027397260272</v>
      </c>
      <c r="AR3989" s="362" t="s">
        <v>231</v>
      </c>
      <c r="AS3989" s="363"/>
      <c r="AT3989" s="354" t="s">
        <v>325</v>
      </c>
      <c r="AU3989" s="354" t="s">
        <v>1509</v>
      </c>
      <c r="AV3989" s="923" t="s">
        <v>11734</v>
      </c>
      <c r="AW3989" s="354" t="s">
        <v>234</v>
      </c>
      <c r="AX3989" s="447" t="s">
        <v>25025</v>
      </c>
      <c r="AY3989" s="2254"/>
      <c r="AZ3989" s="447" t="s">
        <v>24122</v>
      </c>
    </row>
    <row r="3990" spans="1:67" s="55" customFormat="1" ht="15.95" customHeight="1" x14ac:dyDescent="0.25">
      <c r="A3990" s="1061"/>
      <c r="B3990" s="2252"/>
      <c r="C3990" s="1062"/>
      <c r="D3990" s="1064"/>
      <c r="E3990" s="2252"/>
      <c r="F3990" s="2252"/>
      <c r="G3990" s="2252"/>
      <c r="H3990" s="2252"/>
      <c r="I3990" s="2252"/>
      <c r="J3990" s="2252"/>
      <c r="K3990" s="2252"/>
      <c r="L3990" s="2252"/>
      <c r="M3990" s="2252"/>
      <c r="N3990" s="2256"/>
      <c r="O3990" s="2256"/>
      <c r="P3990" s="2256"/>
      <c r="Q3990" s="831"/>
      <c r="R3990" s="2257"/>
      <c r="S3990" s="2257"/>
      <c r="T3990" s="2257"/>
      <c r="U3990" s="2257"/>
      <c r="V3990" s="2257"/>
      <c r="W3990" s="2257"/>
      <c r="X3990" s="2257"/>
      <c r="Y3990" s="2252"/>
      <c r="Z3990" s="2252"/>
      <c r="AA3990" s="2253"/>
      <c r="AB3990" s="2252"/>
      <c r="AC3990" s="2252" t="s">
        <v>25028</v>
      </c>
      <c r="AD3990" s="1480" t="s">
        <v>25030</v>
      </c>
      <c r="AE3990" s="1172" t="s">
        <v>25027</v>
      </c>
      <c r="AF3990" s="1172" t="s">
        <v>23732</v>
      </c>
      <c r="AG3990" s="1172" t="s">
        <v>23733</v>
      </c>
      <c r="AH3990" s="1172" t="s">
        <v>1509</v>
      </c>
      <c r="AI3990" s="1422">
        <v>1.48</v>
      </c>
      <c r="AJ3990" s="1462">
        <v>86</v>
      </c>
      <c r="AK3990" s="378">
        <f>AJ3990*AI3990/365</f>
        <v>0.34871232876712327</v>
      </c>
      <c r="AL3990" s="378">
        <v>0</v>
      </c>
      <c r="AM3990" s="380">
        <f t="shared" si="555"/>
        <v>0.34871232876712327</v>
      </c>
      <c r="AN3990" s="378"/>
      <c r="AO3990" s="378"/>
      <c r="AP3990" s="378"/>
      <c r="AQ3990" s="378"/>
      <c r="AR3990" s="1063"/>
      <c r="AS3990" s="1064"/>
      <c r="AT3990" s="2252"/>
      <c r="AU3990" s="2252"/>
      <c r="AV3990" s="1065"/>
      <c r="AW3990" s="2252"/>
      <c r="AX3990" s="1202" t="s">
        <v>25029</v>
      </c>
      <c r="AY3990" s="2254"/>
      <c r="AZ3990" s="1395"/>
    </row>
    <row r="3991" spans="1:67" s="55" customFormat="1" ht="15.95" customHeight="1" x14ac:dyDescent="0.25">
      <c r="A3991" s="182">
        <v>1462</v>
      </c>
      <c r="B3991" s="166" t="s">
        <v>57</v>
      </c>
      <c r="C3991" s="170" t="s">
        <v>1509</v>
      </c>
      <c r="D3991" s="194" t="s">
        <v>24894</v>
      </c>
      <c r="E3991" s="166" t="s">
        <v>11736</v>
      </c>
      <c r="F3991" s="166" t="s">
        <v>11737</v>
      </c>
      <c r="G3991" s="166"/>
      <c r="H3991" s="166" t="s">
        <v>219</v>
      </c>
      <c r="I3991" s="166" t="s">
        <v>316</v>
      </c>
      <c r="J3991" s="166" t="s">
        <v>221</v>
      </c>
      <c r="K3991" s="166" t="s">
        <v>879</v>
      </c>
      <c r="L3991" s="198" t="s">
        <v>221</v>
      </c>
      <c r="M3991" s="198" t="s">
        <v>879</v>
      </c>
      <c r="N3991" s="186">
        <v>1.5</v>
      </c>
      <c r="O3991" s="186">
        <v>2</v>
      </c>
      <c r="P3991" s="186">
        <v>3</v>
      </c>
      <c r="Q3991" s="184">
        <v>2</v>
      </c>
      <c r="R3991" s="183"/>
      <c r="S3991" s="183">
        <v>0</v>
      </c>
      <c r="T3991" s="183"/>
      <c r="U3991" s="183">
        <v>0</v>
      </c>
      <c r="V3991" s="183"/>
      <c r="W3991" s="183"/>
      <c r="X3991" s="183"/>
      <c r="Y3991" s="166" t="s">
        <v>330</v>
      </c>
      <c r="Z3991" s="166" t="s">
        <v>24893</v>
      </c>
      <c r="AA3991" s="203" t="s">
        <v>10913</v>
      </c>
      <c r="AB3991" s="166" t="s">
        <v>24892</v>
      </c>
      <c r="AC3991" s="166" t="s">
        <v>10915</v>
      </c>
      <c r="AD3991" s="166" t="s">
        <v>10916</v>
      </c>
      <c r="AE3991" s="166" t="s">
        <v>10970</v>
      </c>
      <c r="AF3991" s="166" t="s">
        <v>11739</v>
      </c>
      <c r="AG3991" s="165" t="s">
        <v>10913</v>
      </c>
      <c r="AH3991" s="203" t="s">
        <v>1509</v>
      </c>
      <c r="AI3991" s="186">
        <v>1.48</v>
      </c>
      <c r="AJ3991" s="184">
        <v>131</v>
      </c>
      <c r="AK3991" s="167">
        <f t="shared" si="558"/>
        <v>0.53117808219178086</v>
      </c>
      <c r="AL3991" s="167">
        <v>0</v>
      </c>
      <c r="AM3991" s="187">
        <f t="shared" si="555"/>
        <v>0.53117808219178086</v>
      </c>
      <c r="AN3991" s="167">
        <f t="shared" si="562"/>
        <v>0.53117808219178086</v>
      </c>
      <c r="AO3991" s="167">
        <v>0</v>
      </c>
      <c r="AP3991" s="167">
        <f t="shared" si="563"/>
        <v>0.53117808219178086</v>
      </c>
      <c r="AQ3991" s="167">
        <f t="shared" si="561"/>
        <v>15.935342465753426</v>
      </c>
      <c r="AR3991" s="193" t="s">
        <v>231</v>
      </c>
      <c r="AS3991" s="194" t="s">
        <v>431</v>
      </c>
      <c r="AT3991" s="166" t="s">
        <v>325</v>
      </c>
      <c r="AU3991" s="166" t="s">
        <v>1509</v>
      </c>
      <c r="AV3991" s="679" t="s">
        <v>7620</v>
      </c>
      <c r="AW3991" s="166" t="s">
        <v>234</v>
      </c>
      <c r="AX3991" s="2254"/>
      <c r="AY3991" s="2254"/>
      <c r="AZ3991" s="286"/>
    </row>
    <row r="3992" spans="1:67" s="55" customFormat="1" ht="15.95" customHeight="1" x14ac:dyDescent="0.25">
      <c r="A3992" s="353">
        <v>1463</v>
      </c>
      <c r="B3992" s="354" t="s">
        <v>57</v>
      </c>
      <c r="C3992" s="366" t="s">
        <v>1509</v>
      </c>
      <c r="D3992" s="363" t="s">
        <v>18490</v>
      </c>
      <c r="E3992" s="354" t="s">
        <v>18491</v>
      </c>
      <c r="F3992" s="354" t="s">
        <v>18492</v>
      </c>
      <c r="G3992" s="354" t="s">
        <v>221</v>
      </c>
      <c r="H3992" s="354" t="s">
        <v>219</v>
      </c>
      <c r="I3992" s="354" t="s">
        <v>220</v>
      </c>
      <c r="J3992" s="354" t="s">
        <v>221</v>
      </c>
      <c r="K3992" s="354" t="s">
        <v>879</v>
      </c>
      <c r="L3992" s="354" t="s">
        <v>221</v>
      </c>
      <c r="M3992" s="354" t="s">
        <v>879</v>
      </c>
      <c r="N3992" s="360">
        <v>2</v>
      </c>
      <c r="O3992" s="360">
        <v>1.5</v>
      </c>
      <c r="P3992" s="360">
        <f>N3992*O3992</f>
        <v>3</v>
      </c>
      <c r="Q3992" s="503">
        <v>1</v>
      </c>
      <c r="R3992" s="357"/>
      <c r="S3992" s="357">
        <v>0</v>
      </c>
      <c r="T3992" s="357"/>
      <c r="U3992" s="357">
        <v>0</v>
      </c>
      <c r="V3992" s="357"/>
      <c r="W3992" s="357"/>
      <c r="X3992" s="357"/>
      <c r="Y3992" s="354" t="s">
        <v>1509</v>
      </c>
      <c r="Z3992" s="354" t="s">
        <v>11744</v>
      </c>
      <c r="AA3992" s="443" t="s">
        <v>24897</v>
      </c>
      <c r="AB3992" s="354" t="s">
        <v>10969</v>
      </c>
      <c r="AC3992" s="354" t="s">
        <v>18493</v>
      </c>
      <c r="AD3992" s="1152" t="s">
        <v>11747</v>
      </c>
      <c r="AE3992" s="354" t="s">
        <v>10970</v>
      </c>
      <c r="AF3992" s="354" t="s">
        <v>11744</v>
      </c>
      <c r="AG3992" s="358" t="s">
        <v>24897</v>
      </c>
      <c r="AH3992" s="443" t="s">
        <v>1509</v>
      </c>
      <c r="AI3992" s="360">
        <v>1.48</v>
      </c>
      <c r="AJ3992" s="503">
        <v>37</v>
      </c>
      <c r="AK3992" s="359">
        <f t="shared" si="558"/>
        <v>0.15002739726027398</v>
      </c>
      <c r="AL3992" s="359">
        <v>0</v>
      </c>
      <c r="AM3992" s="361">
        <f t="shared" si="555"/>
        <v>0.15002739726027398</v>
      </c>
      <c r="AN3992" s="359">
        <f t="shared" si="562"/>
        <v>0.15002739726027398</v>
      </c>
      <c r="AO3992" s="359">
        <v>0</v>
      </c>
      <c r="AP3992" s="359">
        <f t="shared" si="563"/>
        <v>0.15002739726027398</v>
      </c>
      <c r="AQ3992" s="359">
        <f>AP3992*30</f>
        <v>4.5008219178082189</v>
      </c>
      <c r="AR3992" s="362" t="s">
        <v>231</v>
      </c>
      <c r="AS3992" s="363" t="s">
        <v>431</v>
      </c>
      <c r="AT3992" s="354" t="s">
        <v>325</v>
      </c>
      <c r="AU3992" s="354" t="s">
        <v>1509</v>
      </c>
      <c r="AV3992" s="923" t="s">
        <v>11749</v>
      </c>
      <c r="AW3992" s="354" t="s">
        <v>234</v>
      </c>
      <c r="AX3992" s="447" t="s">
        <v>18494</v>
      </c>
      <c r="AY3992" s="2252"/>
      <c r="AZ3992" s="447" t="s">
        <v>18495</v>
      </c>
      <c r="BA3992" s="1395"/>
      <c r="BB3992" s="1395"/>
      <c r="BC3992" s="1395"/>
      <c r="BD3992" s="1395"/>
      <c r="BE3992" s="1395"/>
      <c r="BF3992" s="1395"/>
      <c r="BG3992" s="1395"/>
      <c r="BH3992" s="1395"/>
      <c r="BI3992" s="1395"/>
      <c r="BJ3992" s="1395"/>
      <c r="BK3992" s="1395"/>
      <c r="BL3992" s="1395"/>
      <c r="BM3992" s="1395"/>
      <c r="BN3992" s="1395"/>
      <c r="BO3992" s="1395"/>
    </row>
    <row r="3993" spans="1:67" s="55" customFormat="1" ht="15.95" customHeight="1" x14ac:dyDescent="0.25">
      <c r="A3993" s="709">
        <v>1464</v>
      </c>
      <c r="B3993" s="434" t="s">
        <v>57</v>
      </c>
      <c r="C3993" s="834" t="s">
        <v>1509</v>
      </c>
      <c r="D3993" s="433" t="s">
        <v>19540</v>
      </c>
      <c r="E3993" s="434" t="s">
        <v>11751</v>
      </c>
      <c r="F3993" s="434" t="s">
        <v>11752</v>
      </c>
      <c r="G3993" s="434"/>
      <c r="H3993" s="434" t="s">
        <v>219</v>
      </c>
      <c r="I3993" s="434" t="s">
        <v>316</v>
      </c>
      <c r="J3993" s="434" t="s">
        <v>221</v>
      </c>
      <c r="K3993" s="434" t="s">
        <v>222</v>
      </c>
      <c r="L3993" s="434" t="s">
        <v>317</v>
      </c>
      <c r="M3993" s="434">
        <v>0</v>
      </c>
      <c r="N3993" s="513">
        <v>3</v>
      </c>
      <c r="O3993" s="513">
        <v>1.5</v>
      </c>
      <c r="P3993" s="513">
        <v>4.5</v>
      </c>
      <c r="Q3993" s="788">
        <v>1</v>
      </c>
      <c r="R3993" s="712"/>
      <c r="S3993" s="712">
        <v>0</v>
      </c>
      <c r="T3993" s="712"/>
      <c r="U3993" s="712">
        <v>0</v>
      </c>
      <c r="V3993" s="712"/>
      <c r="W3993" s="712"/>
      <c r="X3993" s="712"/>
      <c r="Y3993" s="434" t="s">
        <v>1509</v>
      </c>
      <c r="Z3993" s="434" t="s">
        <v>11753</v>
      </c>
      <c r="AA3993" s="437" t="s">
        <v>11754</v>
      </c>
      <c r="AB3993" s="434" t="s">
        <v>10969</v>
      </c>
      <c r="AC3993" s="434" t="s">
        <v>11755</v>
      </c>
      <c r="AD3993" s="1094" t="s">
        <v>11756</v>
      </c>
      <c r="AE3993" s="434" t="s">
        <v>10970</v>
      </c>
      <c r="AF3993" s="434" t="s">
        <v>11753</v>
      </c>
      <c r="AG3993" s="438" t="s">
        <v>11757</v>
      </c>
      <c r="AH3993" s="437" t="s">
        <v>1509</v>
      </c>
      <c r="AI3993" s="513">
        <v>1.48</v>
      </c>
      <c r="AJ3993" s="788">
        <v>174</v>
      </c>
      <c r="AK3993" s="511">
        <f t="shared" ref="AK3993:AK4003" si="564">AJ3993*AI3993/365</f>
        <v>0.70553424657534236</v>
      </c>
      <c r="AL3993" s="511">
        <v>0</v>
      </c>
      <c r="AM3993" s="514">
        <f t="shared" ref="AM3993:AM4003" si="565">SUBTOTAL(9,AK3993:AL3993)</f>
        <v>0.70553424657534236</v>
      </c>
      <c r="AN3993" s="511">
        <f t="shared" si="562"/>
        <v>0.70553424657534236</v>
      </c>
      <c r="AO3993" s="511">
        <v>0</v>
      </c>
      <c r="AP3993" s="511">
        <f t="shared" si="563"/>
        <v>0.70553424657534236</v>
      </c>
      <c r="AQ3993" s="511">
        <f t="shared" si="561"/>
        <v>21.166027397260272</v>
      </c>
      <c r="AR3993" s="432" t="s">
        <v>231</v>
      </c>
      <c r="AS3993" s="433"/>
      <c r="AT3993" s="434" t="s">
        <v>325</v>
      </c>
      <c r="AU3993" s="434" t="s">
        <v>1509</v>
      </c>
      <c r="AV3993" s="943" t="s">
        <v>11758</v>
      </c>
      <c r="AW3993" s="434" t="s">
        <v>18131</v>
      </c>
      <c r="AX3993" s="434" t="s">
        <v>23735</v>
      </c>
      <c r="AY3993" s="2254"/>
    </row>
    <row r="3994" spans="1:67" s="55" customFormat="1" ht="15.95" customHeight="1" x14ac:dyDescent="0.25">
      <c r="A3994" s="182">
        <v>1465</v>
      </c>
      <c r="B3994" s="166" t="s">
        <v>57</v>
      </c>
      <c r="C3994" s="170" t="s">
        <v>1509</v>
      </c>
      <c r="D3994" s="194" t="s">
        <v>24895</v>
      </c>
      <c r="E3994" s="166" t="s">
        <v>11760</v>
      </c>
      <c r="F3994" s="166" t="s">
        <v>11761</v>
      </c>
      <c r="G3994" s="166"/>
      <c r="H3994" s="166" t="s">
        <v>219</v>
      </c>
      <c r="I3994" s="166" t="s">
        <v>316</v>
      </c>
      <c r="J3994" s="166" t="s">
        <v>221</v>
      </c>
      <c r="K3994" s="166" t="s">
        <v>222</v>
      </c>
      <c r="L3994" s="166" t="s">
        <v>317</v>
      </c>
      <c r="M3994" s="166">
        <v>0</v>
      </c>
      <c r="N3994" s="186">
        <v>2</v>
      </c>
      <c r="O3994" s="186">
        <v>1.5</v>
      </c>
      <c r="P3994" s="186">
        <v>3</v>
      </c>
      <c r="Q3994" s="184">
        <v>1</v>
      </c>
      <c r="R3994" s="183"/>
      <c r="S3994" s="183">
        <v>0</v>
      </c>
      <c r="T3994" s="183"/>
      <c r="U3994" s="183">
        <v>0</v>
      </c>
      <c r="V3994" s="183"/>
      <c r="W3994" s="183"/>
      <c r="X3994" s="183"/>
      <c r="Y3994" s="166" t="s">
        <v>1509</v>
      </c>
      <c r="Z3994" s="166" t="s">
        <v>11762</v>
      </c>
      <c r="AA3994" s="203" t="s">
        <v>24896</v>
      </c>
      <c r="AB3994" s="166" t="s">
        <v>10969</v>
      </c>
      <c r="AC3994" s="166" t="s">
        <v>11755</v>
      </c>
      <c r="AD3994" s="201" t="s">
        <v>11764</v>
      </c>
      <c r="AE3994" s="166" t="s">
        <v>10970</v>
      </c>
      <c r="AF3994" s="166" t="s">
        <v>11762</v>
      </c>
      <c r="AG3994" s="165" t="s">
        <v>24896</v>
      </c>
      <c r="AH3994" s="203" t="s">
        <v>1509</v>
      </c>
      <c r="AI3994" s="186">
        <v>1.48</v>
      </c>
      <c r="AJ3994" s="184">
        <v>25</v>
      </c>
      <c r="AK3994" s="167">
        <f t="shared" si="564"/>
        <v>0.10136986301369863</v>
      </c>
      <c r="AL3994" s="167">
        <v>0</v>
      </c>
      <c r="AM3994" s="187">
        <f t="shared" si="565"/>
        <v>0.10136986301369863</v>
      </c>
      <c r="AN3994" s="167">
        <f t="shared" si="562"/>
        <v>0.10136986301369863</v>
      </c>
      <c r="AO3994" s="167">
        <v>0</v>
      </c>
      <c r="AP3994" s="167">
        <f t="shared" si="563"/>
        <v>0.10136986301369863</v>
      </c>
      <c r="AQ3994" s="167">
        <f t="shared" si="561"/>
        <v>3.0410958904109591</v>
      </c>
      <c r="AR3994" s="193" t="s">
        <v>231</v>
      </c>
      <c r="AS3994" s="194"/>
      <c r="AT3994" s="166" t="s">
        <v>325</v>
      </c>
      <c r="AU3994" s="166" t="s">
        <v>1509</v>
      </c>
      <c r="AV3994" s="679" t="s">
        <v>11766</v>
      </c>
      <c r="AW3994" s="166" t="s">
        <v>234</v>
      </c>
      <c r="AX3994" s="2254"/>
      <c r="AY3994" s="2254"/>
    </row>
    <row r="3995" spans="1:67" s="55" customFormat="1" ht="15.95" customHeight="1" x14ac:dyDescent="0.25">
      <c r="A3995" s="709">
        <v>1466</v>
      </c>
      <c r="B3995" s="434" t="s">
        <v>57</v>
      </c>
      <c r="C3995" s="834" t="s">
        <v>1509</v>
      </c>
      <c r="D3995" s="433" t="s">
        <v>19541</v>
      </c>
      <c r="E3995" s="434" t="s">
        <v>11768</v>
      </c>
      <c r="F3995" s="434" t="s">
        <v>11769</v>
      </c>
      <c r="G3995" s="434"/>
      <c r="H3995" s="434" t="s">
        <v>219</v>
      </c>
      <c r="I3995" s="434" t="s">
        <v>316</v>
      </c>
      <c r="J3995" s="434" t="s">
        <v>221</v>
      </c>
      <c r="K3995" s="434" t="s">
        <v>222</v>
      </c>
      <c r="L3995" s="434" t="s">
        <v>317</v>
      </c>
      <c r="M3995" s="434">
        <v>0</v>
      </c>
      <c r="N3995" s="513">
        <v>2</v>
      </c>
      <c r="O3995" s="513">
        <v>1.5</v>
      </c>
      <c r="P3995" s="513">
        <v>3</v>
      </c>
      <c r="Q3995" s="788">
        <v>4</v>
      </c>
      <c r="R3995" s="712"/>
      <c r="S3995" s="712">
        <v>0</v>
      </c>
      <c r="T3995" s="712"/>
      <c r="U3995" s="712">
        <v>0</v>
      </c>
      <c r="V3995" s="712"/>
      <c r="W3995" s="712"/>
      <c r="X3995" s="712"/>
      <c r="Y3995" s="434" t="s">
        <v>8033</v>
      </c>
      <c r="Z3995" s="434" t="s">
        <v>11753</v>
      </c>
      <c r="AA3995" s="437" t="s">
        <v>11770</v>
      </c>
      <c r="AB3995" s="434" t="s">
        <v>10969</v>
      </c>
      <c r="AC3995" s="434" t="s">
        <v>11771</v>
      </c>
      <c r="AD3995" s="1094" t="s">
        <v>11772</v>
      </c>
      <c r="AE3995" s="434" t="s">
        <v>10970</v>
      </c>
      <c r="AF3995" s="434" t="s">
        <v>11773</v>
      </c>
      <c r="AG3995" s="438" t="s">
        <v>11774</v>
      </c>
      <c r="AH3995" s="437" t="s">
        <v>1509</v>
      </c>
      <c r="AI3995" s="513">
        <v>1.48</v>
      </c>
      <c r="AJ3995" s="788">
        <v>60</v>
      </c>
      <c r="AK3995" s="511">
        <f t="shared" si="564"/>
        <v>0.2432876712328767</v>
      </c>
      <c r="AL3995" s="511">
        <v>0</v>
      </c>
      <c r="AM3995" s="514">
        <f t="shared" si="565"/>
        <v>0.2432876712328767</v>
      </c>
      <c r="AN3995" s="511">
        <f t="shared" si="562"/>
        <v>0.2432876712328767</v>
      </c>
      <c r="AO3995" s="511">
        <v>0</v>
      </c>
      <c r="AP3995" s="511">
        <f t="shared" si="563"/>
        <v>0.2432876712328767</v>
      </c>
      <c r="AQ3995" s="511">
        <f t="shared" si="561"/>
        <v>7.2986301369863007</v>
      </c>
      <c r="AR3995" s="432" t="s">
        <v>231</v>
      </c>
      <c r="AS3995" s="433"/>
      <c r="AT3995" s="434" t="s">
        <v>325</v>
      </c>
      <c r="AU3995" s="434" t="s">
        <v>1509</v>
      </c>
      <c r="AV3995" s="943" t="s">
        <v>11775</v>
      </c>
      <c r="AW3995" s="434" t="s">
        <v>18131</v>
      </c>
      <c r="AX3995" s="434" t="s">
        <v>23735</v>
      </c>
      <c r="AY3995" s="2254"/>
    </row>
    <row r="3996" spans="1:67" s="1395" customFormat="1" ht="15.95" customHeight="1" x14ac:dyDescent="0.25">
      <c r="A3996" s="353">
        <v>1467</v>
      </c>
      <c r="B3996" s="354" t="s">
        <v>57</v>
      </c>
      <c r="C3996" s="366" t="s">
        <v>1509</v>
      </c>
      <c r="D3996" s="363" t="s">
        <v>19982</v>
      </c>
      <c r="E3996" s="354" t="s">
        <v>19983</v>
      </c>
      <c r="F3996" s="354" t="s">
        <v>11778</v>
      </c>
      <c r="G3996" s="354" t="s">
        <v>221</v>
      </c>
      <c r="H3996" s="354" t="s">
        <v>219</v>
      </c>
      <c r="I3996" s="354" t="s">
        <v>316</v>
      </c>
      <c r="J3996" s="354" t="s">
        <v>221</v>
      </c>
      <c r="K3996" s="354" t="s">
        <v>222</v>
      </c>
      <c r="L3996" s="354" t="s">
        <v>221</v>
      </c>
      <c r="M3996" s="354" t="s">
        <v>879</v>
      </c>
      <c r="N3996" s="360">
        <v>3</v>
      </c>
      <c r="O3996" s="360">
        <v>2</v>
      </c>
      <c r="P3996" s="360">
        <f>O3995:O3996*N3996</f>
        <v>6</v>
      </c>
      <c r="Q3996" s="503">
        <v>1</v>
      </c>
      <c r="R3996" s="357"/>
      <c r="S3996" s="357">
        <v>0</v>
      </c>
      <c r="T3996" s="357"/>
      <c r="U3996" s="357">
        <v>0</v>
      </c>
      <c r="V3996" s="357"/>
      <c r="W3996" s="357"/>
      <c r="X3996" s="357"/>
      <c r="Y3996" s="354" t="s">
        <v>8033</v>
      </c>
      <c r="Z3996" s="354" t="s">
        <v>11779</v>
      </c>
      <c r="AA3996" s="443" t="s">
        <v>24898</v>
      </c>
      <c r="AB3996" s="354" t="s">
        <v>10969</v>
      </c>
      <c r="AC3996" s="354" t="s">
        <v>11781</v>
      </c>
      <c r="AD3996" s="271" t="s">
        <v>19984</v>
      </c>
      <c r="AE3996" s="354" t="s">
        <v>10970</v>
      </c>
      <c r="AF3996" s="354" t="s">
        <v>11779</v>
      </c>
      <c r="AG3996" s="358" t="s">
        <v>24898</v>
      </c>
      <c r="AH3996" s="443" t="s">
        <v>1509</v>
      </c>
      <c r="AI3996" s="360">
        <v>1.48</v>
      </c>
      <c r="AJ3996" s="503">
        <v>26</v>
      </c>
      <c r="AK3996" s="359">
        <f t="shared" si="564"/>
        <v>0.10542465753424657</v>
      </c>
      <c r="AL3996" s="359">
        <v>0</v>
      </c>
      <c r="AM3996" s="361">
        <f t="shared" si="565"/>
        <v>0.10542465753424657</v>
      </c>
      <c r="AN3996" s="359">
        <f t="shared" si="562"/>
        <v>0.10542465753424657</v>
      </c>
      <c r="AO3996" s="359">
        <v>0</v>
      </c>
      <c r="AP3996" s="359">
        <f t="shared" si="563"/>
        <v>0.10542465753424657</v>
      </c>
      <c r="AQ3996" s="359">
        <f>AP3996*30</f>
        <v>3.1627397260273971</v>
      </c>
      <c r="AR3996" s="362" t="s">
        <v>231</v>
      </c>
      <c r="AS3996" s="363" t="s">
        <v>431</v>
      </c>
      <c r="AT3996" s="354" t="s">
        <v>325</v>
      </c>
      <c r="AU3996" s="354" t="s">
        <v>1509</v>
      </c>
      <c r="AV3996" s="923" t="s">
        <v>11783</v>
      </c>
      <c r="AW3996" s="354" t="s">
        <v>234</v>
      </c>
      <c r="AX3996" s="447" t="s">
        <v>19985</v>
      </c>
      <c r="AY3996" s="2252"/>
      <c r="AZ3996" s="2408" t="s">
        <v>19986</v>
      </c>
    </row>
    <row r="3997" spans="1:67" s="55" customFormat="1" ht="15.95" customHeight="1" x14ac:dyDescent="0.25">
      <c r="A3997" s="709">
        <v>1468</v>
      </c>
      <c r="B3997" s="434" t="s">
        <v>57</v>
      </c>
      <c r="C3997" s="834" t="s">
        <v>1509</v>
      </c>
      <c r="D3997" s="433" t="s">
        <v>19542</v>
      </c>
      <c r="E3997" s="434" t="s">
        <v>11785</v>
      </c>
      <c r="F3997" s="434" t="s">
        <v>11786</v>
      </c>
      <c r="G3997" s="434"/>
      <c r="H3997" s="434" t="s">
        <v>219</v>
      </c>
      <c r="I3997" s="434" t="s">
        <v>316</v>
      </c>
      <c r="J3997" s="434" t="s">
        <v>317</v>
      </c>
      <c r="K3997" s="434">
        <v>0</v>
      </c>
      <c r="L3997" s="434" t="s">
        <v>317</v>
      </c>
      <c r="M3997" s="434">
        <v>0</v>
      </c>
      <c r="N3997" s="513">
        <v>2</v>
      </c>
      <c r="O3997" s="513">
        <v>2</v>
      </c>
      <c r="P3997" s="513">
        <v>4</v>
      </c>
      <c r="Q3997" s="788">
        <v>1</v>
      </c>
      <c r="R3997" s="712"/>
      <c r="S3997" s="712">
        <v>0</v>
      </c>
      <c r="T3997" s="712"/>
      <c r="U3997" s="712">
        <v>1</v>
      </c>
      <c r="V3997" s="712"/>
      <c r="W3997" s="712"/>
      <c r="X3997" s="712"/>
      <c r="Y3997" s="434" t="s">
        <v>1509</v>
      </c>
      <c r="Z3997" s="434" t="s">
        <v>11787</v>
      </c>
      <c r="AA3997" s="437" t="s">
        <v>11788</v>
      </c>
      <c r="AB3997" s="434" t="s">
        <v>6094</v>
      </c>
      <c r="AC3997" s="434" t="s">
        <v>11789</v>
      </c>
      <c r="AD3997" s="434" t="s">
        <v>230</v>
      </c>
      <c r="AE3997" s="434" t="s">
        <v>10977</v>
      </c>
      <c r="AF3997" s="434" t="s">
        <v>11787</v>
      </c>
      <c r="AG3997" s="438" t="s">
        <v>11790</v>
      </c>
      <c r="AH3997" s="437" t="s">
        <v>1509</v>
      </c>
      <c r="AI3997" s="513">
        <v>1.48</v>
      </c>
      <c r="AJ3997" s="788">
        <v>401</v>
      </c>
      <c r="AK3997" s="511">
        <f t="shared" si="564"/>
        <v>1.6259726027397261</v>
      </c>
      <c r="AL3997" s="511">
        <v>0</v>
      </c>
      <c r="AM3997" s="514">
        <f t="shared" si="565"/>
        <v>1.6259726027397261</v>
      </c>
      <c r="AN3997" s="511">
        <f t="shared" si="562"/>
        <v>1.6259726027397261</v>
      </c>
      <c r="AO3997" s="511">
        <v>0</v>
      </c>
      <c r="AP3997" s="511">
        <f t="shared" si="563"/>
        <v>1.6259726027397261</v>
      </c>
      <c r="AQ3997" s="511">
        <f t="shared" si="561"/>
        <v>48.779178082191784</v>
      </c>
      <c r="AR3997" s="432" t="s">
        <v>231</v>
      </c>
      <c r="AS3997" s="433"/>
      <c r="AT3997" s="434" t="s">
        <v>325</v>
      </c>
      <c r="AU3997" s="434" t="s">
        <v>1509</v>
      </c>
      <c r="AV3997" s="943" t="s">
        <v>11791</v>
      </c>
      <c r="AW3997" s="434" t="s">
        <v>18131</v>
      </c>
      <c r="AX3997" s="434" t="s">
        <v>23735</v>
      </c>
      <c r="AY3997" s="2254"/>
    </row>
    <row r="3998" spans="1:67" s="1395" customFormat="1" ht="15.95" customHeight="1" x14ac:dyDescent="0.25">
      <c r="A3998" s="353">
        <v>1469</v>
      </c>
      <c r="B3998" s="354" t="s">
        <v>57</v>
      </c>
      <c r="C3998" s="366" t="s">
        <v>1509</v>
      </c>
      <c r="D3998" s="363" t="s">
        <v>21944</v>
      </c>
      <c r="E3998" s="354" t="s">
        <v>21945</v>
      </c>
      <c r="F3998" s="354" t="s">
        <v>21946</v>
      </c>
      <c r="G3998" s="354" t="s">
        <v>221</v>
      </c>
      <c r="H3998" s="354" t="s">
        <v>219</v>
      </c>
      <c r="I3998" s="354" t="s">
        <v>316</v>
      </c>
      <c r="J3998" s="354" t="s">
        <v>221</v>
      </c>
      <c r="K3998" s="354" t="s">
        <v>7095</v>
      </c>
      <c r="L3998" s="354" t="s">
        <v>221</v>
      </c>
      <c r="M3998" s="354" t="s">
        <v>7095</v>
      </c>
      <c r="N3998" s="360">
        <v>3</v>
      </c>
      <c r="O3998" s="360">
        <v>1.5</v>
      </c>
      <c r="P3998" s="360">
        <v>4.5</v>
      </c>
      <c r="Q3998" s="503">
        <v>1</v>
      </c>
      <c r="R3998" s="357"/>
      <c r="S3998" s="357">
        <v>1</v>
      </c>
      <c r="T3998" s="357"/>
      <c r="U3998" s="357">
        <v>0</v>
      </c>
      <c r="V3998" s="357"/>
      <c r="W3998" s="357"/>
      <c r="X3998" s="357"/>
      <c r="Y3998" s="354" t="s">
        <v>1509</v>
      </c>
      <c r="Z3998" s="354" t="s">
        <v>10542</v>
      </c>
      <c r="AA3998" s="443" t="s">
        <v>24930</v>
      </c>
      <c r="AB3998" s="354" t="s">
        <v>6094</v>
      </c>
      <c r="AC3998" s="354" t="s">
        <v>11796</v>
      </c>
      <c r="AD3998" s="271" t="s">
        <v>21947</v>
      </c>
      <c r="AE3998" s="354" t="s">
        <v>10977</v>
      </c>
      <c r="AF3998" s="354" t="s">
        <v>10542</v>
      </c>
      <c r="AG3998" s="443" t="s">
        <v>24930</v>
      </c>
      <c r="AH3998" s="443" t="s">
        <v>1509</v>
      </c>
      <c r="AI3998" s="360">
        <v>1.48</v>
      </c>
      <c r="AJ3998" s="503">
        <v>30</v>
      </c>
      <c r="AK3998" s="359">
        <f t="shared" si="564"/>
        <v>0.12164383561643835</v>
      </c>
      <c r="AL3998" s="359">
        <v>0</v>
      </c>
      <c r="AM3998" s="361">
        <f t="shared" si="565"/>
        <v>0.12164383561643835</v>
      </c>
      <c r="AN3998" s="359">
        <f t="shared" si="562"/>
        <v>0.12164383561643835</v>
      </c>
      <c r="AO3998" s="359">
        <v>0</v>
      </c>
      <c r="AP3998" s="359">
        <f t="shared" si="563"/>
        <v>0.12164383561643835</v>
      </c>
      <c r="AQ3998" s="359">
        <f>AP3998*30</f>
        <v>3.6493150684931503</v>
      </c>
      <c r="AR3998" s="362" t="s">
        <v>231</v>
      </c>
      <c r="AS3998" s="363" t="s">
        <v>114</v>
      </c>
      <c r="AT3998" s="354" t="s">
        <v>325</v>
      </c>
      <c r="AU3998" s="354" t="s">
        <v>1509</v>
      </c>
      <c r="AV3998" s="923" t="s">
        <v>11798</v>
      </c>
      <c r="AW3998" s="354" t="s">
        <v>234</v>
      </c>
      <c r="AX3998" s="447" t="s">
        <v>21948</v>
      </c>
      <c r="AY3998" s="2252"/>
      <c r="AZ3998" s="447" t="s">
        <v>21949</v>
      </c>
    </row>
    <row r="3999" spans="1:67" s="55" customFormat="1" ht="15.95" customHeight="1" x14ac:dyDescent="0.25">
      <c r="A3999" s="353">
        <v>1470</v>
      </c>
      <c r="B3999" s="354" t="s">
        <v>57</v>
      </c>
      <c r="C3999" s="366" t="s">
        <v>1509</v>
      </c>
      <c r="D3999" s="363" t="s">
        <v>17056</v>
      </c>
      <c r="E3999" s="354" t="s">
        <v>17049</v>
      </c>
      <c r="F3999" s="354" t="s">
        <v>17050</v>
      </c>
      <c r="G3999" s="354" t="s">
        <v>221</v>
      </c>
      <c r="H3999" s="354" t="s">
        <v>219</v>
      </c>
      <c r="I3999" s="354" t="s">
        <v>316</v>
      </c>
      <c r="J3999" s="354" t="s">
        <v>221</v>
      </c>
      <c r="K3999" s="354" t="s">
        <v>17051</v>
      </c>
      <c r="L3999" s="354" t="s">
        <v>317</v>
      </c>
      <c r="M3999" s="354">
        <v>0</v>
      </c>
      <c r="N3999" s="360">
        <v>9.6</v>
      </c>
      <c r="O3999" s="360">
        <v>7.7</v>
      </c>
      <c r="P3999" s="360">
        <v>73.92</v>
      </c>
      <c r="Q3999" s="503">
        <v>1</v>
      </c>
      <c r="R3999" s="357"/>
      <c r="S3999" s="357">
        <v>1</v>
      </c>
      <c r="T3999" s="357"/>
      <c r="U3999" s="357">
        <v>1</v>
      </c>
      <c r="V3999" s="357"/>
      <c r="W3999" s="357"/>
      <c r="X3999" s="357"/>
      <c r="Y3999" s="354" t="s">
        <v>1509</v>
      </c>
      <c r="Z3999" s="354" t="s">
        <v>10808</v>
      </c>
      <c r="AA3999" s="443" t="s">
        <v>24934</v>
      </c>
      <c r="AB3999" s="354" t="s">
        <v>6094</v>
      </c>
      <c r="AC3999" s="354" t="s">
        <v>11800</v>
      </c>
      <c r="AD3999" s="2473" t="s">
        <v>17135</v>
      </c>
      <c r="AE3999" s="354" t="s">
        <v>10977</v>
      </c>
      <c r="AF3999" s="354" t="s">
        <v>10808</v>
      </c>
      <c r="AG3999" s="358" t="s">
        <v>24934</v>
      </c>
      <c r="AH3999" s="443" t="s">
        <v>1509</v>
      </c>
      <c r="AI3999" s="360">
        <v>1.48</v>
      </c>
      <c r="AJ3999" s="503">
        <v>65</v>
      </c>
      <c r="AK3999" s="359">
        <f t="shared" si="564"/>
        <v>0.26356164383561642</v>
      </c>
      <c r="AL3999" s="359">
        <v>0</v>
      </c>
      <c r="AM3999" s="361">
        <f t="shared" si="565"/>
        <v>0.26356164383561642</v>
      </c>
      <c r="AN3999" s="359">
        <f t="shared" si="562"/>
        <v>0.26356164383561642</v>
      </c>
      <c r="AO3999" s="359">
        <v>0</v>
      </c>
      <c r="AP3999" s="359">
        <f t="shared" si="563"/>
        <v>0.26356164383561642</v>
      </c>
      <c r="AQ3999" s="359">
        <f>AP3999*30</f>
        <v>7.9068493150684924</v>
      </c>
      <c r="AR3999" s="362" t="s">
        <v>231</v>
      </c>
      <c r="AS3999" s="194" t="s">
        <v>20217</v>
      </c>
      <c r="AT3999" s="354" t="s">
        <v>325</v>
      </c>
      <c r="AU3999" s="354" t="s">
        <v>1509</v>
      </c>
      <c r="AV3999" s="923" t="s">
        <v>11801</v>
      </c>
      <c r="AW3999" s="166" t="s">
        <v>234</v>
      </c>
      <c r="AX3999" s="447" t="s">
        <v>20471</v>
      </c>
      <c r="AY3999" s="2254"/>
      <c r="AZ3999" s="447" t="s">
        <v>20466</v>
      </c>
    </row>
    <row r="4000" spans="1:67" s="55" customFormat="1" ht="15.95" customHeight="1" x14ac:dyDescent="0.25">
      <c r="A4000" s="182">
        <v>1471</v>
      </c>
      <c r="B4000" s="166" t="s">
        <v>57</v>
      </c>
      <c r="C4000" s="170" t="s">
        <v>1509</v>
      </c>
      <c r="D4000" s="194" t="s">
        <v>24935</v>
      </c>
      <c r="E4000" s="166" t="s">
        <v>11803</v>
      </c>
      <c r="F4000" s="166" t="s">
        <v>11804</v>
      </c>
      <c r="G4000" s="166"/>
      <c r="H4000" s="166" t="s">
        <v>219</v>
      </c>
      <c r="I4000" s="166" t="s">
        <v>316</v>
      </c>
      <c r="J4000" s="166" t="s">
        <v>317</v>
      </c>
      <c r="K4000" s="166">
        <v>0</v>
      </c>
      <c r="L4000" s="166" t="s">
        <v>317</v>
      </c>
      <c r="M4000" s="166">
        <v>0</v>
      </c>
      <c r="N4000" s="186">
        <v>3</v>
      </c>
      <c r="O4000" s="186">
        <v>1.5</v>
      </c>
      <c r="P4000" s="186">
        <v>4.5</v>
      </c>
      <c r="Q4000" s="184">
        <v>2</v>
      </c>
      <c r="R4000" s="183"/>
      <c r="S4000" s="183">
        <v>0</v>
      </c>
      <c r="T4000" s="183"/>
      <c r="U4000" s="183">
        <v>1</v>
      </c>
      <c r="V4000" s="183"/>
      <c r="W4000" s="183"/>
      <c r="X4000" s="183"/>
      <c r="Y4000" s="166" t="s">
        <v>1509</v>
      </c>
      <c r="Z4000" s="166" t="s">
        <v>24936</v>
      </c>
      <c r="AA4000" s="203" t="s">
        <v>24937</v>
      </c>
      <c r="AB4000" s="166" t="s">
        <v>6094</v>
      </c>
      <c r="AC4000" s="166" t="s">
        <v>11807</v>
      </c>
      <c r="AD4000" s="228" t="s">
        <v>11808</v>
      </c>
      <c r="AE4000" s="166" t="s">
        <v>10977</v>
      </c>
      <c r="AF4000" s="166" t="s">
        <v>24936</v>
      </c>
      <c r="AG4000" s="165" t="s">
        <v>24937</v>
      </c>
      <c r="AH4000" s="203" t="s">
        <v>1509</v>
      </c>
      <c r="AI4000" s="186">
        <v>1.48</v>
      </c>
      <c r="AJ4000" s="184">
        <v>122</v>
      </c>
      <c r="AK4000" s="167">
        <f t="shared" si="564"/>
        <v>0.49468493150684933</v>
      </c>
      <c r="AL4000" s="167">
        <v>0</v>
      </c>
      <c r="AM4000" s="187">
        <f t="shared" si="565"/>
        <v>0.49468493150684933</v>
      </c>
      <c r="AN4000" s="167">
        <f t="shared" si="562"/>
        <v>0.49468493150684933</v>
      </c>
      <c r="AO4000" s="167">
        <v>0</v>
      </c>
      <c r="AP4000" s="167">
        <f t="shared" si="563"/>
        <v>0.49468493150684933</v>
      </c>
      <c r="AQ4000" s="167">
        <f t="shared" si="561"/>
        <v>14.840547945205479</v>
      </c>
      <c r="AR4000" s="193" t="s">
        <v>231</v>
      </c>
      <c r="AS4000" s="194"/>
      <c r="AT4000" s="166" t="s">
        <v>325</v>
      </c>
      <c r="AU4000" s="166" t="s">
        <v>1509</v>
      </c>
      <c r="AV4000" s="679" t="s">
        <v>11810</v>
      </c>
      <c r="AW4000" s="166" t="s">
        <v>234</v>
      </c>
      <c r="AX4000" s="2254"/>
      <c r="AY4000" s="2254"/>
    </row>
    <row r="4001" spans="1:51" s="55" customFormat="1" ht="15.95" customHeight="1" x14ac:dyDescent="0.25">
      <c r="A4001" s="182">
        <v>1472</v>
      </c>
      <c r="B4001" s="166" t="s">
        <v>57</v>
      </c>
      <c r="C4001" s="170" t="s">
        <v>1509</v>
      </c>
      <c r="D4001" s="194" t="s">
        <v>24931</v>
      </c>
      <c r="E4001" s="166" t="s">
        <v>11812</v>
      </c>
      <c r="F4001" s="166" t="s">
        <v>11813</v>
      </c>
      <c r="G4001" s="166"/>
      <c r="H4001" s="166" t="s">
        <v>219</v>
      </c>
      <c r="I4001" s="166" t="s">
        <v>316</v>
      </c>
      <c r="J4001" s="166" t="s">
        <v>317</v>
      </c>
      <c r="K4001" s="166">
        <v>0</v>
      </c>
      <c r="L4001" s="166" t="s">
        <v>317</v>
      </c>
      <c r="M4001" s="166">
        <v>0</v>
      </c>
      <c r="N4001" s="186">
        <v>3</v>
      </c>
      <c r="O4001" s="186">
        <v>1.5</v>
      </c>
      <c r="P4001" s="186">
        <v>4.5</v>
      </c>
      <c r="Q4001" s="184">
        <v>2</v>
      </c>
      <c r="R4001" s="183"/>
      <c r="S4001" s="183">
        <v>0</v>
      </c>
      <c r="T4001" s="183"/>
      <c r="U4001" s="183">
        <v>0</v>
      </c>
      <c r="V4001" s="183"/>
      <c r="W4001" s="183"/>
      <c r="X4001" s="183"/>
      <c r="Y4001" s="166" t="s">
        <v>8033</v>
      </c>
      <c r="Z4001" s="166" t="s">
        <v>24932</v>
      </c>
      <c r="AA4001" s="203" t="s">
        <v>24933</v>
      </c>
      <c r="AB4001" s="166" t="s">
        <v>6094</v>
      </c>
      <c r="AC4001" s="166" t="s">
        <v>11816</v>
      </c>
      <c r="AD4001" s="1150" t="s">
        <v>25350</v>
      </c>
      <c r="AE4001" s="166" t="s">
        <v>10977</v>
      </c>
      <c r="AF4001" s="166" t="s">
        <v>24932</v>
      </c>
      <c r="AG4001" s="165" t="s">
        <v>24933</v>
      </c>
      <c r="AH4001" s="203" t="s">
        <v>1509</v>
      </c>
      <c r="AI4001" s="186">
        <v>1.48</v>
      </c>
      <c r="AJ4001" s="184">
        <v>41</v>
      </c>
      <c r="AK4001" s="167">
        <f t="shared" si="564"/>
        <v>0.16624657534246576</v>
      </c>
      <c r="AL4001" s="167">
        <v>0</v>
      </c>
      <c r="AM4001" s="187">
        <f t="shared" si="565"/>
        <v>0.16624657534246576</v>
      </c>
      <c r="AN4001" s="167">
        <f t="shared" si="562"/>
        <v>0.16624657534246576</v>
      </c>
      <c r="AO4001" s="167">
        <v>0</v>
      </c>
      <c r="AP4001" s="167">
        <f t="shared" si="563"/>
        <v>0.16624657534246576</v>
      </c>
      <c r="AQ4001" s="167">
        <f t="shared" si="561"/>
        <v>4.9873972602739727</v>
      </c>
      <c r="AR4001" s="193" t="s">
        <v>231</v>
      </c>
      <c r="AS4001" s="194"/>
      <c r="AT4001" s="166" t="s">
        <v>325</v>
      </c>
      <c r="AU4001" s="166" t="s">
        <v>1509</v>
      </c>
      <c r="AV4001" s="679" t="s">
        <v>11818</v>
      </c>
      <c r="AW4001" s="166" t="s">
        <v>234</v>
      </c>
      <c r="AX4001" s="2254"/>
      <c r="AY4001" s="2254"/>
    </row>
    <row r="4002" spans="1:51" s="55" customFormat="1" ht="15.95" customHeight="1" x14ac:dyDescent="0.25">
      <c r="A4002" s="182">
        <v>1473</v>
      </c>
      <c r="B4002" s="166" t="s">
        <v>57</v>
      </c>
      <c r="C4002" s="170" t="s">
        <v>1509</v>
      </c>
      <c r="D4002" s="194" t="s">
        <v>24938</v>
      </c>
      <c r="E4002" s="166" t="s">
        <v>11820</v>
      </c>
      <c r="F4002" s="166" t="s">
        <v>11821</v>
      </c>
      <c r="G4002" s="166"/>
      <c r="H4002" s="166" t="s">
        <v>219</v>
      </c>
      <c r="I4002" s="166" t="s">
        <v>316</v>
      </c>
      <c r="J4002" s="166" t="s">
        <v>221</v>
      </c>
      <c r="K4002" s="166" t="s">
        <v>879</v>
      </c>
      <c r="L4002" s="166" t="s">
        <v>317</v>
      </c>
      <c r="M4002" s="166">
        <v>0</v>
      </c>
      <c r="N4002" s="186">
        <v>6</v>
      </c>
      <c r="O4002" s="186">
        <v>2</v>
      </c>
      <c r="P4002" s="186">
        <v>12</v>
      </c>
      <c r="Q4002" s="184">
        <v>2</v>
      </c>
      <c r="R4002" s="183"/>
      <c r="S4002" s="183">
        <v>0</v>
      </c>
      <c r="T4002" s="183"/>
      <c r="U4002" s="183">
        <v>0</v>
      </c>
      <c r="V4002" s="183"/>
      <c r="W4002" s="183"/>
      <c r="X4002" s="183"/>
      <c r="Y4002" s="166" t="s">
        <v>1509</v>
      </c>
      <c r="Z4002" s="166" t="s">
        <v>8692</v>
      </c>
      <c r="AA4002" s="203" t="s">
        <v>24939</v>
      </c>
      <c r="AB4002" s="166" t="s">
        <v>11823</v>
      </c>
      <c r="AC4002" s="166" t="s">
        <v>11824</v>
      </c>
      <c r="AD4002" s="1150" t="s">
        <v>25351</v>
      </c>
      <c r="AE4002" s="166" t="s">
        <v>5830</v>
      </c>
      <c r="AF4002" s="166" t="s">
        <v>8692</v>
      </c>
      <c r="AG4002" s="165" t="s">
        <v>24939</v>
      </c>
      <c r="AH4002" s="203" t="s">
        <v>1509</v>
      </c>
      <c r="AI4002" s="186">
        <v>1.48</v>
      </c>
      <c r="AJ4002" s="184">
        <v>109</v>
      </c>
      <c r="AK4002" s="167">
        <f t="shared" si="564"/>
        <v>0.44197260273972599</v>
      </c>
      <c r="AL4002" s="167">
        <v>0</v>
      </c>
      <c r="AM4002" s="187">
        <f t="shared" si="565"/>
        <v>0.44197260273972599</v>
      </c>
      <c r="AN4002" s="167">
        <f t="shared" si="562"/>
        <v>0.44197260273972599</v>
      </c>
      <c r="AO4002" s="167">
        <v>0</v>
      </c>
      <c r="AP4002" s="167">
        <f t="shared" si="563"/>
        <v>0.44197260273972599</v>
      </c>
      <c r="AQ4002" s="167">
        <f t="shared" si="561"/>
        <v>13.259178082191779</v>
      </c>
      <c r="AR4002" s="193" t="s">
        <v>231</v>
      </c>
      <c r="AS4002" s="194"/>
      <c r="AT4002" s="166" t="s">
        <v>325</v>
      </c>
      <c r="AU4002" s="166" t="s">
        <v>1509</v>
      </c>
      <c r="AV4002" s="679" t="s">
        <v>11826</v>
      </c>
      <c r="AW4002" s="166" t="s">
        <v>234</v>
      </c>
      <c r="AX4002" s="2254"/>
      <c r="AY4002" s="2254"/>
    </row>
    <row r="4003" spans="1:51" s="55" customFormat="1" ht="15.95" customHeight="1" x14ac:dyDescent="0.25">
      <c r="A4003" s="2206">
        <v>1474</v>
      </c>
      <c r="B4003" s="716" t="s">
        <v>57</v>
      </c>
      <c r="C4003" s="2207" t="s">
        <v>1509</v>
      </c>
      <c r="D4003" s="2218" t="s">
        <v>19543</v>
      </c>
      <c r="E4003" s="716" t="s">
        <v>11828</v>
      </c>
      <c r="F4003" s="716" t="s">
        <v>11829</v>
      </c>
      <c r="G4003" s="716"/>
      <c r="H4003" s="716" t="s">
        <v>219</v>
      </c>
      <c r="I4003" s="716" t="s">
        <v>316</v>
      </c>
      <c r="J4003" s="716" t="s">
        <v>221</v>
      </c>
      <c r="K4003" s="716" t="s">
        <v>7140</v>
      </c>
      <c r="L4003" s="716" t="s">
        <v>317</v>
      </c>
      <c r="M4003" s="716">
        <v>0</v>
      </c>
      <c r="N4003" s="719">
        <v>3</v>
      </c>
      <c r="O4003" s="719">
        <v>1.5</v>
      </c>
      <c r="P4003" s="719">
        <v>4.5</v>
      </c>
      <c r="Q4003" s="2212">
        <v>3</v>
      </c>
      <c r="R4003" s="2214"/>
      <c r="S4003" s="2214">
        <v>0</v>
      </c>
      <c r="T4003" s="2214"/>
      <c r="U4003" s="2214">
        <v>0</v>
      </c>
      <c r="V4003" s="2214"/>
      <c r="W4003" s="2214"/>
      <c r="X4003" s="2214"/>
      <c r="Y4003" s="716" t="s">
        <v>1509</v>
      </c>
      <c r="Z4003" s="716" t="s">
        <v>8692</v>
      </c>
      <c r="AA4003" s="502" t="s">
        <v>11830</v>
      </c>
      <c r="AB4003" s="716" t="s">
        <v>6055</v>
      </c>
      <c r="AC4003" s="716" t="s">
        <v>11831</v>
      </c>
      <c r="AD4003" s="2485" t="s">
        <v>25319</v>
      </c>
      <c r="AE4003" s="716" t="s">
        <v>9460</v>
      </c>
      <c r="AF4003" s="716" t="s">
        <v>8692</v>
      </c>
      <c r="AG4003" s="717" t="s">
        <v>11832</v>
      </c>
      <c r="AH4003" s="502" t="s">
        <v>1509</v>
      </c>
      <c r="AI4003" s="719">
        <v>1.48</v>
      </c>
      <c r="AJ4003" s="2212">
        <v>107</v>
      </c>
      <c r="AK4003" s="718">
        <f t="shared" si="564"/>
        <v>0.43386301369863012</v>
      </c>
      <c r="AL4003" s="718">
        <v>0</v>
      </c>
      <c r="AM4003" s="1653">
        <f t="shared" si="565"/>
        <v>0.43386301369863012</v>
      </c>
      <c r="AN4003" s="718">
        <f t="shared" si="562"/>
        <v>0.43386301369863012</v>
      </c>
      <c r="AO4003" s="718">
        <v>0</v>
      </c>
      <c r="AP4003" s="718">
        <f t="shared" si="563"/>
        <v>0.43386301369863012</v>
      </c>
      <c r="AQ4003" s="718">
        <f t="shared" si="561"/>
        <v>13.015890410958903</v>
      </c>
      <c r="AR4003" s="2217" t="s">
        <v>231</v>
      </c>
      <c r="AS4003" s="2218"/>
      <c r="AT4003" s="716" t="s">
        <v>325</v>
      </c>
      <c r="AU4003" s="716" t="s">
        <v>1509</v>
      </c>
      <c r="AV4003" s="2219" t="s">
        <v>11833</v>
      </c>
      <c r="AW4003" s="716" t="s">
        <v>234</v>
      </c>
      <c r="AX4003" s="2254"/>
      <c r="AY4003" s="2254"/>
    </row>
    <row r="4004" spans="1:51" s="55" customFormat="1" ht="15.95" customHeight="1" x14ac:dyDescent="0.25">
      <c r="A4004" s="709">
        <v>1475</v>
      </c>
      <c r="B4004" s="434" t="s">
        <v>49</v>
      </c>
      <c r="C4004" s="834" t="s">
        <v>6908</v>
      </c>
      <c r="D4004" s="433" t="s">
        <v>19544</v>
      </c>
      <c r="E4004" s="434" t="s">
        <v>11835</v>
      </c>
      <c r="F4004" s="434" t="s">
        <v>11836</v>
      </c>
      <c r="G4004" s="434"/>
      <c r="H4004" s="434" t="s">
        <v>219</v>
      </c>
      <c r="I4004" s="434" t="s">
        <v>220</v>
      </c>
      <c r="J4004" s="434" t="s">
        <v>317</v>
      </c>
      <c r="K4004" s="434">
        <v>0</v>
      </c>
      <c r="L4004" s="434" t="s">
        <v>317</v>
      </c>
      <c r="M4004" s="434">
        <v>0</v>
      </c>
      <c r="N4004" s="513">
        <v>3</v>
      </c>
      <c r="O4004" s="513">
        <v>1.5</v>
      </c>
      <c r="P4004" s="513">
        <v>4.5</v>
      </c>
      <c r="Q4004" s="788">
        <v>1</v>
      </c>
      <c r="R4004" s="712"/>
      <c r="S4004" s="712">
        <v>0</v>
      </c>
      <c r="T4004" s="712"/>
      <c r="U4004" s="712">
        <v>0</v>
      </c>
      <c r="V4004" s="712"/>
      <c r="W4004" s="712"/>
      <c r="X4004" s="712"/>
      <c r="Y4004" s="434" t="s">
        <v>260</v>
      </c>
      <c r="Z4004" s="434" t="s">
        <v>756</v>
      </c>
      <c r="AA4004" s="437">
        <v>1035005910323</v>
      </c>
      <c r="AB4004" s="434" t="s">
        <v>11838</v>
      </c>
      <c r="AC4004" s="434" t="s">
        <v>11839</v>
      </c>
      <c r="AD4004" s="434" t="s">
        <v>11840</v>
      </c>
      <c r="AE4004" s="434" t="s">
        <v>11841</v>
      </c>
      <c r="AF4004" s="434" t="s">
        <v>11842</v>
      </c>
      <c r="AG4004" s="438">
        <v>1035005910323</v>
      </c>
      <c r="AH4004" s="434" t="s">
        <v>11843</v>
      </c>
      <c r="AI4004" s="513">
        <v>0.85</v>
      </c>
      <c r="AJ4004" s="788">
        <v>30</v>
      </c>
      <c r="AK4004" s="511">
        <f t="shared" ref="AK4004:AK4029" si="566">AJ4004*AI4004/365</f>
        <v>6.9863013698630141E-2</v>
      </c>
      <c r="AL4004" s="511">
        <v>0</v>
      </c>
      <c r="AM4004" s="514">
        <f t="shared" ref="AM4004:AM4029" si="567">SUBTOTAL(9,AK4004:AL4004)</f>
        <v>6.9863013698630141E-2</v>
      </c>
      <c r="AN4004" s="511">
        <f t="shared" si="562"/>
        <v>6.9863013698630141E-2</v>
      </c>
      <c r="AO4004" s="511">
        <v>0</v>
      </c>
      <c r="AP4004" s="511">
        <f t="shared" si="563"/>
        <v>6.9863013698630141E-2</v>
      </c>
      <c r="AQ4004" s="511">
        <f t="shared" si="561"/>
        <v>2.095890410958904</v>
      </c>
      <c r="AR4004" s="432" t="s">
        <v>231</v>
      </c>
      <c r="AS4004" s="433"/>
      <c r="AT4004" s="434" t="s">
        <v>325</v>
      </c>
      <c r="AU4004" s="434" t="s">
        <v>11843</v>
      </c>
      <c r="AV4004" s="435" t="s">
        <v>11844</v>
      </c>
      <c r="AW4004" s="434" t="s">
        <v>18131</v>
      </c>
      <c r="AX4004" s="434" t="s">
        <v>23723</v>
      </c>
      <c r="AY4004" s="2254"/>
    </row>
    <row r="4005" spans="1:51" s="55" customFormat="1" ht="15.95" customHeight="1" x14ac:dyDescent="0.25">
      <c r="A4005" s="182">
        <v>1476</v>
      </c>
      <c r="B4005" s="166" t="s">
        <v>49</v>
      </c>
      <c r="C4005" s="170" t="s">
        <v>6908</v>
      </c>
      <c r="D4005" s="194" t="s">
        <v>19545</v>
      </c>
      <c r="E4005" s="166" t="s">
        <v>11846</v>
      </c>
      <c r="F4005" s="166" t="s">
        <v>11847</v>
      </c>
      <c r="G4005" s="166"/>
      <c r="H4005" s="166" t="s">
        <v>219</v>
      </c>
      <c r="I4005" s="166" t="s">
        <v>220</v>
      </c>
      <c r="J4005" s="166" t="s">
        <v>317</v>
      </c>
      <c r="K4005" s="166">
        <v>0</v>
      </c>
      <c r="L4005" s="166" t="s">
        <v>317</v>
      </c>
      <c r="M4005" s="166">
        <v>0</v>
      </c>
      <c r="N4005" s="186">
        <v>3</v>
      </c>
      <c r="O4005" s="186">
        <v>1.5</v>
      </c>
      <c r="P4005" s="186">
        <v>4.5</v>
      </c>
      <c r="Q4005" s="184">
        <v>1</v>
      </c>
      <c r="R4005" s="183"/>
      <c r="S4005" s="183">
        <v>0</v>
      </c>
      <c r="T4005" s="183"/>
      <c r="U4005" s="183">
        <v>0</v>
      </c>
      <c r="V4005" s="183"/>
      <c r="W4005" s="183"/>
      <c r="X4005" s="183"/>
      <c r="Y4005" s="166" t="s">
        <v>260</v>
      </c>
      <c r="Z4005" s="166" t="s">
        <v>11848</v>
      </c>
      <c r="AA4005" s="203" t="s">
        <v>11849</v>
      </c>
      <c r="AB4005" s="166" t="s">
        <v>11850</v>
      </c>
      <c r="AC4005" s="166" t="s">
        <v>11851</v>
      </c>
      <c r="AD4005" s="166" t="s">
        <v>11852</v>
      </c>
      <c r="AE4005" s="166" t="s">
        <v>3642</v>
      </c>
      <c r="AF4005" s="166" t="s">
        <v>11853</v>
      </c>
      <c r="AG4005" s="165">
        <v>1095030000405</v>
      </c>
      <c r="AH4005" s="166" t="s">
        <v>11843</v>
      </c>
      <c r="AI4005" s="186">
        <v>0.85</v>
      </c>
      <c r="AJ4005" s="184">
        <v>60</v>
      </c>
      <c r="AK4005" s="167">
        <f t="shared" si="566"/>
        <v>0.13972602739726028</v>
      </c>
      <c r="AL4005" s="167">
        <v>0</v>
      </c>
      <c r="AM4005" s="187">
        <f t="shared" si="567"/>
        <v>0.13972602739726028</v>
      </c>
      <c r="AN4005" s="167">
        <f t="shared" si="562"/>
        <v>0.13972602739726028</v>
      </c>
      <c r="AO4005" s="167">
        <v>0</v>
      </c>
      <c r="AP4005" s="167">
        <f t="shared" si="563"/>
        <v>0.13972602739726028</v>
      </c>
      <c r="AQ4005" s="167">
        <f t="shared" si="561"/>
        <v>4.1917808219178081</v>
      </c>
      <c r="AR4005" s="193" t="s">
        <v>231</v>
      </c>
      <c r="AS4005" s="194"/>
      <c r="AT4005" s="166" t="s">
        <v>325</v>
      </c>
      <c r="AU4005" s="166" t="s">
        <v>11843</v>
      </c>
      <c r="AV4005" s="231" t="s">
        <v>11854</v>
      </c>
      <c r="AW4005" s="166" t="s">
        <v>234</v>
      </c>
      <c r="AX4005" s="2254"/>
      <c r="AY4005" s="2254"/>
    </row>
    <row r="4006" spans="1:51" s="1395" customFormat="1" ht="15.95" customHeight="1" x14ac:dyDescent="0.25">
      <c r="A4006" s="709">
        <v>1477</v>
      </c>
      <c r="B4006" s="434" t="s">
        <v>49</v>
      </c>
      <c r="C4006" s="834" t="s">
        <v>6908</v>
      </c>
      <c r="D4006" s="433" t="s">
        <v>19546</v>
      </c>
      <c r="E4006" s="434" t="s">
        <v>11856</v>
      </c>
      <c r="F4006" s="434" t="s">
        <v>11857</v>
      </c>
      <c r="G4006" s="434"/>
      <c r="H4006" s="434" t="s">
        <v>219</v>
      </c>
      <c r="I4006" s="434" t="s">
        <v>220</v>
      </c>
      <c r="J4006" s="434" t="s">
        <v>317</v>
      </c>
      <c r="K4006" s="434">
        <v>0</v>
      </c>
      <c r="L4006" s="434" t="s">
        <v>317</v>
      </c>
      <c r="M4006" s="434">
        <v>0</v>
      </c>
      <c r="N4006" s="513">
        <v>2</v>
      </c>
      <c r="O4006" s="513">
        <v>1.2</v>
      </c>
      <c r="P4006" s="513">
        <v>2.4</v>
      </c>
      <c r="Q4006" s="788">
        <v>1</v>
      </c>
      <c r="R4006" s="712"/>
      <c r="S4006" s="712">
        <v>0</v>
      </c>
      <c r="T4006" s="712"/>
      <c r="U4006" s="712">
        <v>0</v>
      </c>
      <c r="V4006" s="712"/>
      <c r="W4006" s="712"/>
      <c r="X4006" s="712"/>
      <c r="Y4006" s="434" t="s">
        <v>260</v>
      </c>
      <c r="Z4006" s="434" t="s">
        <v>11858</v>
      </c>
      <c r="AA4006" s="437" t="s">
        <v>11859</v>
      </c>
      <c r="AB4006" s="434" t="s">
        <v>11860</v>
      </c>
      <c r="AC4006" s="434">
        <v>89095160603</v>
      </c>
      <c r="AD4006" s="434" t="s">
        <v>11861</v>
      </c>
      <c r="AE4006" s="434" t="s">
        <v>11862</v>
      </c>
      <c r="AF4006" s="434" t="s">
        <v>11863</v>
      </c>
      <c r="AG4006" s="438">
        <v>1035005919410</v>
      </c>
      <c r="AH4006" s="434" t="s">
        <v>11843</v>
      </c>
      <c r="AI4006" s="513">
        <v>0.85</v>
      </c>
      <c r="AJ4006" s="788">
        <v>270</v>
      </c>
      <c r="AK4006" s="511">
        <f t="shared" si="566"/>
        <v>0.62876712328767126</v>
      </c>
      <c r="AL4006" s="511">
        <v>0</v>
      </c>
      <c r="AM4006" s="514">
        <f t="shared" si="567"/>
        <v>0.62876712328767126</v>
      </c>
      <c r="AN4006" s="511">
        <f t="shared" si="562"/>
        <v>0.62876712328767126</v>
      </c>
      <c r="AO4006" s="511">
        <v>0</v>
      </c>
      <c r="AP4006" s="511">
        <f t="shared" si="563"/>
        <v>0.62876712328767126</v>
      </c>
      <c r="AQ4006" s="511">
        <f t="shared" si="561"/>
        <v>18.863013698630137</v>
      </c>
      <c r="AR4006" s="432" t="s">
        <v>231</v>
      </c>
      <c r="AS4006" s="433"/>
      <c r="AT4006" s="434" t="s">
        <v>325</v>
      </c>
      <c r="AU4006" s="434" t="s">
        <v>11843</v>
      </c>
      <c r="AV4006" s="435" t="s">
        <v>11864</v>
      </c>
      <c r="AW4006" s="434" t="s">
        <v>18131</v>
      </c>
      <c r="AX4006" s="434" t="s">
        <v>25004</v>
      </c>
      <c r="AY4006" s="2252"/>
    </row>
    <row r="4007" spans="1:51" s="1395" customFormat="1" ht="15.95" customHeight="1" x14ac:dyDescent="0.25">
      <c r="A4007" s="709">
        <v>1478</v>
      </c>
      <c r="B4007" s="434" t="s">
        <v>50</v>
      </c>
      <c r="C4007" s="834" t="s">
        <v>6908</v>
      </c>
      <c r="D4007" s="433" t="s">
        <v>19547</v>
      </c>
      <c r="E4007" s="434" t="s">
        <v>11866</v>
      </c>
      <c r="F4007" s="434" t="s">
        <v>11867</v>
      </c>
      <c r="G4007" s="434" t="s">
        <v>958</v>
      </c>
      <c r="H4007" s="434" t="s">
        <v>732</v>
      </c>
      <c r="I4007" s="434">
        <v>0</v>
      </c>
      <c r="J4007" s="434" t="s">
        <v>317</v>
      </c>
      <c r="K4007" s="434">
        <v>0</v>
      </c>
      <c r="L4007" s="434" t="s">
        <v>317</v>
      </c>
      <c r="M4007" s="434">
        <v>0</v>
      </c>
      <c r="N4007" s="513">
        <v>4</v>
      </c>
      <c r="O4007" s="513">
        <v>1.5</v>
      </c>
      <c r="P4007" s="513">
        <v>6</v>
      </c>
      <c r="Q4007" s="788">
        <v>0</v>
      </c>
      <c r="R4007" s="712"/>
      <c r="S4007" s="712">
        <v>0</v>
      </c>
      <c r="T4007" s="712"/>
      <c r="U4007" s="712">
        <v>1</v>
      </c>
      <c r="V4007" s="712"/>
      <c r="W4007" s="712"/>
      <c r="X4007" s="712"/>
      <c r="Y4007" s="434" t="s">
        <v>11843</v>
      </c>
      <c r="Z4007" s="434" t="s">
        <v>11868</v>
      </c>
      <c r="AA4007" s="437">
        <v>1025003749495</v>
      </c>
      <c r="AB4007" s="434" t="s">
        <v>3817</v>
      </c>
      <c r="AC4007" s="434" t="s">
        <v>11869</v>
      </c>
      <c r="AD4007" s="434" t="s">
        <v>230</v>
      </c>
      <c r="AE4007" s="1094" t="s">
        <v>3817</v>
      </c>
      <c r="AF4007" s="434" t="s">
        <v>11868</v>
      </c>
      <c r="AG4007" s="438">
        <v>1025003749495</v>
      </c>
      <c r="AH4007" s="434" t="s">
        <v>260</v>
      </c>
      <c r="AI4007" s="513">
        <v>0.85</v>
      </c>
      <c r="AJ4007" s="788">
        <v>65</v>
      </c>
      <c r="AK4007" s="511">
        <f t="shared" si="566"/>
        <v>0.15136986301369862</v>
      </c>
      <c r="AL4007" s="511">
        <v>0</v>
      </c>
      <c r="AM4007" s="514">
        <f t="shared" si="567"/>
        <v>0.15136986301369862</v>
      </c>
      <c r="AN4007" s="511">
        <f t="shared" si="562"/>
        <v>0.15136986301369862</v>
      </c>
      <c r="AO4007" s="511">
        <v>0</v>
      </c>
      <c r="AP4007" s="511">
        <f t="shared" si="563"/>
        <v>0.15136986301369862</v>
      </c>
      <c r="AQ4007" s="511">
        <f t="shared" si="561"/>
        <v>4.5410958904109586</v>
      </c>
      <c r="AR4007" s="432" t="s">
        <v>231</v>
      </c>
      <c r="AS4007" s="433"/>
      <c r="AT4007" s="434" t="s">
        <v>325</v>
      </c>
      <c r="AU4007" s="434" t="s">
        <v>11843</v>
      </c>
      <c r="AV4007" s="943" t="s">
        <v>11870</v>
      </c>
      <c r="AW4007" s="434" t="s">
        <v>23686</v>
      </c>
      <c r="AX4007" s="1821" t="s">
        <v>23687</v>
      </c>
      <c r="AY4007" s="2252"/>
    </row>
    <row r="4008" spans="1:51" s="1395" customFormat="1" ht="15.95" customHeight="1" x14ac:dyDescent="0.25">
      <c r="A4008" s="709">
        <v>1479</v>
      </c>
      <c r="B4008" s="434" t="s">
        <v>50</v>
      </c>
      <c r="C4008" s="834" t="s">
        <v>6908</v>
      </c>
      <c r="D4008" s="433" t="s">
        <v>19548</v>
      </c>
      <c r="E4008" s="434" t="s">
        <v>11872</v>
      </c>
      <c r="F4008" s="434" t="s">
        <v>11873</v>
      </c>
      <c r="G4008" s="434" t="s">
        <v>958</v>
      </c>
      <c r="H4008" s="434" t="s">
        <v>732</v>
      </c>
      <c r="I4008" s="434">
        <v>0</v>
      </c>
      <c r="J4008" s="434" t="s">
        <v>317</v>
      </c>
      <c r="K4008" s="434">
        <v>0</v>
      </c>
      <c r="L4008" s="434" t="s">
        <v>317</v>
      </c>
      <c r="M4008" s="434">
        <v>0</v>
      </c>
      <c r="N4008" s="513">
        <v>4</v>
      </c>
      <c r="O4008" s="513">
        <v>1.5</v>
      </c>
      <c r="P4008" s="513">
        <v>6</v>
      </c>
      <c r="Q4008" s="788">
        <v>1</v>
      </c>
      <c r="R4008" s="712"/>
      <c r="S4008" s="712">
        <v>0</v>
      </c>
      <c r="T4008" s="712"/>
      <c r="U4008" s="712">
        <v>0</v>
      </c>
      <c r="V4008" s="712"/>
      <c r="W4008" s="712"/>
      <c r="X4008" s="712"/>
      <c r="Y4008" s="434" t="s">
        <v>11843</v>
      </c>
      <c r="Z4008" s="434" t="s">
        <v>11874</v>
      </c>
      <c r="AA4008" s="437">
        <v>1085030002100</v>
      </c>
      <c r="AB4008" s="434" t="s">
        <v>8646</v>
      </c>
      <c r="AC4008" s="434" t="s">
        <v>11875</v>
      </c>
      <c r="AD4008" s="434" t="s">
        <v>11876</v>
      </c>
      <c r="AE4008" s="1094" t="s">
        <v>8646</v>
      </c>
      <c r="AF4008" s="434" t="s">
        <v>11874</v>
      </c>
      <c r="AG4008" s="438">
        <v>1085030002100</v>
      </c>
      <c r="AH4008" s="434" t="s">
        <v>260</v>
      </c>
      <c r="AI4008" s="513">
        <v>0.85</v>
      </c>
      <c r="AJ4008" s="788">
        <v>120</v>
      </c>
      <c r="AK4008" s="511">
        <f t="shared" si="566"/>
        <v>0.27945205479452057</v>
      </c>
      <c r="AL4008" s="511">
        <v>0</v>
      </c>
      <c r="AM4008" s="514">
        <f t="shared" si="567"/>
        <v>0.27945205479452057</v>
      </c>
      <c r="AN4008" s="511">
        <f t="shared" si="562"/>
        <v>0.27945205479452057</v>
      </c>
      <c r="AO4008" s="511">
        <v>0</v>
      </c>
      <c r="AP4008" s="511">
        <f t="shared" si="563"/>
        <v>0.27945205479452057</v>
      </c>
      <c r="AQ4008" s="511">
        <f t="shared" si="561"/>
        <v>8.3835616438356162</v>
      </c>
      <c r="AR4008" s="432" t="s">
        <v>231</v>
      </c>
      <c r="AS4008" s="433"/>
      <c r="AT4008" s="434" t="s">
        <v>325</v>
      </c>
      <c r="AU4008" s="434" t="s">
        <v>11843</v>
      </c>
      <c r="AV4008" s="943" t="s">
        <v>11877</v>
      </c>
      <c r="AW4008" s="434" t="s">
        <v>18131</v>
      </c>
      <c r="AX4008" s="1821" t="s">
        <v>23692</v>
      </c>
      <c r="AY4008" s="2252"/>
    </row>
    <row r="4009" spans="1:51" s="55" customFormat="1" ht="15.95" customHeight="1" x14ac:dyDescent="0.25">
      <c r="A4009" s="182">
        <v>1480</v>
      </c>
      <c r="B4009" s="166" t="s">
        <v>50</v>
      </c>
      <c r="C4009" s="170" t="s">
        <v>6908</v>
      </c>
      <c r="D4009" s="194" t="s">
        <v>19549</v>
      </c>
      <c r="E4009" s="166" t="s">
        <v>11879</v>
      </c>
      <c r="F4009" s="166" t="s">
        <v>11880</v>
      </c>
      <c r="G4009" s="166" t="s">
        <v>958</v>
      </c>
      <c r="H4009" s="166" t="s">
        <v>732</v>
      </c>
      <c r="I4009" s="166">
        <v>0</v>
      </c>
      <c r="J4009" s="166" t="s">
        <v>317</v>
      </c>
      <c r="K4009" s="166">
        <v>0</v>
      </c>
      <c r="L4009" s="166" t="s">
        <v>317</v>
      </c>
      <c r="M4009" s="166">
        <v>0</v>
      </c>
      <c r="N4009" s="186">
        <v>4</v>
      </c>
      <c r="O4009" s="186">
        <v>1.5</v>
      </c>
      <c r="P4009" s="186">
        <v>6</v>
      </c>
      <c r="Q4009" s="184">
        <v>1</v>
      </c>
      <c r="R4009" s="183"/>
      <c r="S4009" s="183">
        <v>0</v>
      </c>
      <c r="T4009" s="183"/>
      <c r="U4009" s="183">
        <v>0</v>
      </c>
      <c r="V4009" s="183"/>
      <c r="W4009" s="183"/>
      <c r="X4009" s="183"/>
      <c r="Y4009" s="166" t="s">
        <v>11843</v>
      </c>
      <c r="Z4009" s="166" t="s">
        <v>11881</v>
      </c>
      <c r="AA4009" s="203">
        <v>1025003754159</v>
      </c>
      <c r="AB4009" s="166" t="s">
        <v>5894</v>
      </c>
      <c r="AC4009" s="166" t="s">
        <v>11882</v>
      </c>
      <c r="AD4009" s="166" t="s">
        <v>230</v>
      </c>
      <c r="AE4009" s="201" t="s">
        <v>5894</v>
      </c>
      <c r="AF4009" s="166" t="s">
        <v>11881</v>
      </c>
      <c r="AG4009" s="165">
        <v>1025003754159</v>
      </c>
      <c r="AH4009" s="166" t="s">
        <v>260</v>
      </c>
      <c r="AI4009" s="186">
        <v>0.85</v>
      </c>
      <c r="AJ4009" s="184">
        <v>90</v>
      </c>
      <c r="AK4009" s="167">
        <f t="shared" si="566"/>
        <v>0.20958904109589041</v>
      </c>
      <c r="AL4009" s="167">
        <v>0</v>
      </c>
      <c r="AM4009" s="187">
        <f t="shared" si="567"/>
        <v>0.20958904109589041</v>
      </c>
      <c r="AN4009" s="167">
        <f t="shared" si="562"/>
        <v>0.20958904109589041</v>
      </c>
      <c r="AO4009" s="167">
        <v>0</v>
      </c>
      <c r="AP4009" s="167">
        <f t="shared" si="563"/>
        <v>0.20958904109589041</v>
      </c>
      <c r="AQ4009" s="167">
        <f t="shared" si="561"/>
        <v>6.2876712328767121</v>
      </c>
      <c r="AR4009" s="193" t="s">
        <v>231</v>
      </c>
      <c r="AS4009" s="194"/>
      <c r="AT4009" s="166" t="s">
        <v>325</v>
      </c>
      <c r="AU4009" s="166" t="s">
        <v>11843</v>
      </c>
      <c r="AV4009" s="679" t="s">
        <v>11883</v>
      </c>
      <c r="AW4009" s="166" t="s">
        <v>234</v>
      </c>
      <c r="AX4009" s="2254"/>
      <c r="AY4009" s="2254"/>
    </row>
    <row r="4010" spans="1:51" s="55" customFormat="1" ht="15.95" customHeight="1" x14ac:dyDescent="0.25">
      <c r="A4010" s="182">
        <v>1481</v>
      </c>
      <c r="B4010" s="166" t="s">
        <v>50</v>
      </c>
      <c r="C4010" s="170" t="s">
        <v>6908</v>
      </c>
      <c r="D4010" s="194" t="s">
        <v>19550</v>
      </c>
      <c r="E4010" s="166" t="s">
        <v>11885</v>
      </c>
      <c r="F4010" s="166" t="s">
        <v>11886</v>
      </c>
      <c r="G4010" s="166" t="s">
        <v>958</v>
      </c>
      <c r="H4010" s="166" t="s">
        <v>732</v>
      </c>
      <c r="I4010" s="166">
        <v>0</v>
      </c>
      <c r="J4010" s="166" t="s">
        <v>317</v>
      </c>
      <c r="K4010" s="166">
        <v>0</v>
      </c>
      <c r="L4010" s="166" t="s">
        <v>317</v>
      </c>
      <c r="M4010" s="166">
        <v>0</v>
      </c>
      <c r="N4010" s="186">
        <v>4</v>
      </c>
      <c r="O4010" s="186">
        <v>1.5</v>
      </c>
      <c r="P4010" s="186">
        <v>6</v>
      </c>
      <c r="Q4010" s="184">
        <v>1</v>
      </c>
      <c r="R4010" s="183"/>
      <c r="S4010" s="183">
        <v>0</v>
      </c>
      <c r="T4010" s="183"/>
      <c r="U4010" s="183">
        <v>1</v>
      </c>
      <c r="V4010" s="183"/>
      <c r="W4010" s="183"/>
      <c r="X4010" s="183"/>
      <c r="Y4010" s="166" t="s">
        <v>11887</v>
      </c>
      <c r="Z4010" s="166" t="s">
        <v>11888</v>
      </c>
      <c r="AA4010" s="203">
        <v>1145030002413</v>
      </c>
      <c r="AB4010" s="166" t="s">
        <v>11889</v>
      </c>
      <c r="AC4010" s="166" t="s">
        <v>11890</v>
      </c>
      <c r="AD4010" s="166" t="s">
        <v>230</v>
      </c>
      <c r="AE4010" s="201" t="s">
        <v>11889</v>
      </c>
      <c r="AF4010" s="166" t="s">
        <v>11888</v>
      </c>
      <c r="AG4010" s="165">
        <v>1145030002413</v>
      </c>
      <c r="AH4010" s="166" t="s">
        <v>260</v>
      </c>
      <c r="AI4010" s="186">
        <v>0.85</v>
      </c>
      <c r="AJ4010" s="184">
        <v>103</v>
      </c>
      <c r="AK4010" s="167">
        <f t="shared" si="566"/>
        <v>0.23986301369863014</v>
      </c>
      <c r="AL4010" s="167">
        <v>0</v>
      </c>
      <c r="AM4010" s="187">
        <f t="shared" si="567"/>
        <v>0.23986301369863014</v>
      </c>
      <c r="AN4010" s="167">
        <f t="shared" si="562"/>
        <v>0.23986301369863014</v>
      </c>
      <c r="AO4010" s="167">
        <v>0</v>
      </c>
      <c r="AP4010" s="167">
        <f t="shared" si="563"/>
        <v>0.23986301369863014</v>
      </c>
      <c r="AQ4010" s="167">
        <f t="shared" si="561"/>
        <v>7.1958904109589046</v>
      </c>
      <c r="AR4010" s="193" t="s">
        <v>231</v>
      </c>
      <c r="AS4010" s="194"/>
      <c r="AT4010" s="166" t="s">
        <v>325</v>
      </c>
      <c r="AU4010" s="166" t="s">
        <v>11843</v>
      </c>
      <c r="AV4010" s="679" t="s">
        <v>11891</v>
      </c>
      <c r="AW4010" s="166" t="s">
        <v>234</v>
      </c>
      <c r="AX4010" s="2254"/>
      <c r="AY4010" s="2254"/>
    </row>
    <row r="4011" spans="1:51" s="55" customFormat="1" ht="15.95" customHeight="1" x14ac:dyDescent="0.25">
      <c r="A4011" s="182">
        <v>1482</v>
      </c>
      <c r="B4011" s="166" t="s">
        <v>54</v>
      </c>
      <c r="C4011" s="170" t="s">
        <v>6908</v>
      </c>
      <c r="D4011" s="194" t="s">
        <v>19551</v>
      </c>
      <c r="E4011" s="198" t="s">
        <v>11893</v>
      </c>
      <c r="F4011" s="198" t="s">
        <v>11894</v>
      </c>
      <c r="G4011" s="166"/>
      <c r="H4011" s="166" t="s">
        <v>219</v>
      </c>
      <c r="I4011" s="166" t="s">
        <v>220</v>
      </c>
      <c r="J4011" s="166" t="s">
        <v>221</v>
      </c>
      <c r="K4011" s="673" t="s">
        <v>222</v>
      </c>
      <c r="L4011" s="166" t="s">
        <v>221</v>
      </c>
      <c r="M4011" s="673" t="s">
        <v>222</v>
      </c>
      <c r="N4011" s="199">
        <v>5</v>
      </c>
      <c r="O4011" s="199">
        <v>2</v>
      </c>
      <c r="P4011" s="199">
        <v>10</v>
      </c>
      <c r="Q4011" s="1012">
        <v>2</v>
      </c>
      <c r="R4011" s="183"/>
      <c r="S4011" s="223">
        <v>0</v>
      </c>
      <c r="T4011" s="183"/>
      <c r="U4011" s="223">
        <v>1</v>
      </c>
      <c r="V4011" s="183">
        <v>1</v>
      </c>
      <c r="W4011" s="183">
        <v>1</v>
      </c>
      <c r="X4011" s="183"/>
      <c r="Y4011" s="198" t="s">
        <v>11843</v>
      </c>
      <c r="Z4011" s="166" t="s">
        <v>11895</v>
      </c>
      <c r="AA4011" s="203">
        <v>1025003755919</v>
      </c>
      <c r="AB4011" s="166" t="s">
        <v>11896</v>
      </c>
      <c r="AC4011" s="166" t="s">
        <v>11897</v>
      </c>
      <c r="AD4011" s="166" t="s">
        <v>230</v>
      </c>
      <c r="AE4011" s="166" t="s">
        <v>6032</v>
      </c>
      <c r="AF4011" s="166" t="s">
        <v>11895</v>
      </c>
      <c r="AG4011" s="165">
        <v>1025003755919</v>
      </c>
      <c r="AH4011" s="166" t="s">
        <v>260</v>
      </c>
      <c r="AI4011" s="186">
        <v>0.85</v>
      </c>
      <c r="AJ4011" s="184">
        <v>505</v>
      </c>
      <c r="AK4011" s="167">
        <f t="shared" si="566"/>
        <v>1.1760273972602739</v>
      </c>
      <c r="AL4011" s="167">
        <v>0</v>
      </c>
      <c r="AM4011" s="187">
        <f t="shared" si="567"/>
        <v>1.1760273972602739</v>
      </c>
      <c r="AN4011" s="167">
        <f t="shared" si="562"/>
        <v>1.1760273972602739</v>
      </c>
      <c r="AO4011" s="167">
        <v>0</v>
      </c>
      <c r="AP4011" s="167">
        <f t="shared" si="563"/>
        <v>1.1760273972602739</v>
      </c>
      <c r="AQ4011" s="167">
        <f t="shared" si="561"/>
        <v>35.280821917808218</v>
      </c>
      <c r="AR4011" s="193" t="s">
        <v>231</v>
      </c>
      <c r="AS4011" s="194" t="s">
        <v>431</v>
      </c>
      <c r="AT4011" s="166" t="s">
        <v>325</v>
      </c>
      <c r="AU4011" s="198" t="s">
        <v>11843</v>
      </c>
      <c r="AV4011" s="679" t="s">
        <v>11898</v>
      </c>
      <c r="AW4011" s="166" t="s">
        <v>234</v>
      </c>
      <c r="AX4011" s="2254"/>
      <c r="AY4011" s="2254"/>
    </row>
    <row r="4012" spans="1:51" s="55" customFormat="1" ht="15.95" customHeight="1" x14ac:dyDescent="0.25">
      <c r="A4012" s="182">
        <v>1483</v>
      </c>
      <c r="B4012" s="166" t="s">
        <v>54</v>
      </c>
      <c r="C4012" s="170" t="s">
        <v>6908</v>
      </c>
      <c r="D4012" s="194" t="s">
        <v>19552</v>
      </c>
      <c r="E4012" s="198" t="s">
        <v>11900</v>
      </c>
      <c r="F4012" s="198" t="s">
        <v>11901</v>
      </c>
      <c r="G4012" s="166"/>
      <c r="H4012" s="166" t="s">
        <v>219</v>
      </c>
      <c r="I4012" s="166" t="s">
        <v>220</v>
      </c>
      <c r="J4012" s="166" t="s">
        <v>317</v>
      </c>
      <c r="K4012" s="166">
        <v>0</v>
      </c>
      <c r="L4012" s="166" t="s">
        <v>317</v>
      </c>
      <c r="M4012" s="166">
        <v>0</v>
      </c>
      <c r="N4012" s="199">
        <v>3</v>
      </c>
      <c r="O4012" s="199">
        <v>2</v>
      </c>
      <c r="P4012" s="199">
        <v>6</v>
      </c>
      <c r="Q4012" s="1012">
        <v>2</v>
      </c>
      <c r="R4012" s="183">
        <v>3</v>
      </c>
      <c r="S4012" s="223">
        <v>0</v>
      </c>
      <c r="T4012" s="183"/>
      <c r="U4012" s="223">
        <v>0</v>
      </c>
      <c r="V4012" s="183">
        <v>1</v>
      </c>
      <c r="W4012" s="183">
        <v>1</v>
      </c>
      <c r="X4012" s="183"/>
      <c r="Y4012" s="198" t="s">
        <v>11843</v>
      </c>
      <c r="Z4012" s="166" t="s">
        <v>11853</v>
      </c>
      <c r="AA4012" s="203">
        <v>1035005903382</v>
      </c>
      <c r="AB4012" s="166" t="s">
        <v>11902</v>
      </c>
      <c r="AC4012" s="166" t="s">
        <v>11903</v>
      </c>
      <c r="AD4012" s="166" t="s">
        <v>230</v>
      </c>
      <c r="AE4012" s="166" t="s">
        <v>6032</v>
      </c>
      <c r="AF4012" s="166" t="s">
        <v>11853</v>
      </c>
      <c r="AG4012" s="165">
        <v>1035005903382</v>
      </c>
      <c r="AH4012" s="166" t="s">
        <v>260</v>
      </c>
      <c r="AI4012" s="186">
        <v>0.85</v>
      </c>
      <c r="AJ4012" s="184">
        <v>450</v>
      </c>
      <c r="AK4012" s="167">
        <f t="shared" si="566"/>
        <v>1.047945205479452</v>
      </c>
      <c r="AL4012" s="167">
        <v>0</v>
      </c>
      <c r="AM4012" s="187">
        <f t="shared" si="567"/>
        <v>1.047945205479452</v>
      </c>
      <c r="AN4012" s="167">
        <f t="shared" si="562"/>
        <v>1.047945205479452</v>
      </c>
      <c r="AO4012" s="167">
        <v>0</v>
      </c>
      <c r="AP4012" s="167">
        <f t="shared" si="563"/>
        <v>1.047945205479452</v>
      </c>
      <c r="AQ4012" s="167">
        <f t="shared" si="561"/>
        <v>31.43835616438356</v>
      </c>
      <c r="AR4012" s="193" t="s">
        <v>231</v>
      </c>
      <c r="AS4012" s="194" t="s">
        <v>114</v>
      </c>
      <c r="AT4012" s="166" t="s">
        <v>325</v>
      </c>
      <c r="AU4012" s="198" t="s">
        <v>11843</v>
      </c>
      <c r="AV4012" s="679" t="s">
        <v>11904</v>
      </c>
      <c r="AW4012" s="166" t="s">
        <v>234</v>
      </c>
      <c r="AX4012" s="2254"/>
      <c r="AY4012" s="2254"/>
    </row>
    <row r="4013" spans="1:51" s="55" customFormat="1" ht="15.95" customHeight="1" x14ac:dyDescent="0.25">
      <c r="A4013" s="182">
        <v>1484</v>
      </c>
      <c r="B4013" s="166" t="s">
        <v>54</v>
      </c>
      <c r="C4013" s="170" t="s">
        <v>6908</v>
      </c>
      <c r="D4013" s="194" t="s">
        <v>19553</v>
      </c>
      <c r="E4013" s="198" t="s">
        <v>11906</v>
      </c>
      <c r="F4013" s="198" t="s">
        <v>11907</v>
      </c>
      <c r="G4013" s="166"/>
      <c r="H4013" s="166" t="s">
        <v>219</v>
      </c>
      <c r="I4013" s="166" t="s">
        <v>220</v>
      </c>
      <c r="J4013" s="166" t="s">
        <v>317</v>
      </c>
      <c r="K4013" s="166">
        <v>0</v>
      </c>
      <c r="L4013" s="166" t="s">
        <v>317</v>
      </c>
      <c r="M4013" s="166">
        <v>0</v>
      </c>
      <c r="N4013" s="199">
        <v>6</v>
      </c>
      <c r="O4013" s="199">
        <v>4</v>
      </c>
      <c r="P4013" s="199">
        <v>24</v>
      </c>
      <c r="Q4013" s="1012">
        <v>1</v>
      </c>
      <c r="R4013" s="183"/>
      <c r="S4013" s="223">
        <v>0</v>
      </c>
      <c r="T4013" s="183"/>
      <c r="U4013" s="223">
        <v>1</v>
      </c>
      <c r="V4013" s="183">
        <v>1</v>
      </c>
      <c r="W4013" s="183">
        <v>1</v>
      </c>
      <c r="X4013" s="183"/>
      <c r="Y4013" s="198" t="s">
        <v>11843</v>
      </c>
      <c r="Z4013" s="166" t="s">
        <v>11908</v>
      </c>
      <c r="AA4013" s="203">
        <v>1075030005236</v>
      </c>
      <c r="AB4013" s="166" t="s">
        <v>11909</v>
      </c>
      <c r="AC4013" s="166" t="s">
        <v>11910</v>
      </c>
      <c r="AD4013" s="166" t="s">
        <v>230</v>
      </c>
      <c r="AE4013" s="166" t="s">
        <v>6032</v>
      </c>
      <c r="AF4013" s="166" t="s">
        <v>11911</v>
      </c>
      <c r="AG4013" s="165">
        <v>1075030005236</v>
      </c>
      <c r="AH4013" s="166" t="s">
        <v>260</v>
      </c>
      <c r="AI4013" s="186">
        <v>0.85</v>
      </c>
      <c r="AJ4013" s="184">
        <v>574</v>
      </c>
      <c r="AK4013" s="167">
        <f t="shared" si="566"/>
        <v>1.3367123287671232</v>
      </c>
      <c r="AL4013" s="167">
        <v>0</v>
      </c>
      <c r="AM4013" s="187">
        <f t="shared" si="567"/>
        <v>1.3367123287671232</v>
      </c>
      <c r="AN4013" s="167">
        <f t="shared" si="562"/>
        <v>1.3367123287671232</v>
      </c>
      <c r="AO4013" s="167">
        <v>0</v>
      </c>
      <c r="AP4013" s="167">
        <f t="shared" si="563"/>
        <v>1.3367123287671232</v>
      </c>
      <c r="AQ4013" s="167">
        <f t="shared" si="561"/>
        <v>40.101369863013694</v>
      </c>
      <c r="AR4013" s="193" t="s">
        <v>231</v>
      </c>
      <c r="AS4013" s="194"/>
      <c r="AT4013" s="166" t="s">
        <v>325</v>
      </c>
      <c r="AU4013" s="198" t="s">
        <v>11843</v>
      </c>
      <c r="AV4013" s="679" t="s">
        <v>11912</v>
      </c>
      <c r="AW4013" s="166" t="s">
        <v>234</v>
      </c>
      <c r="AX4013" s="2254"/>
      <c r="AY4013" s="2254"/>
    </row>
    <row r="4014" spans="1:51" s="55" customFormat="1" ht="15.95" customHeight="1" x14ac:dyDescent="0.25">
      <c r="A4014" s="182">
        <v>1485</v>
      </c>
      <c r="B4014" s="166" t="s">
        <v>54</v>
      </c>
      <c r="C4014" s="170" t="s">
        <v>6908</v>
      </c>
      <c r="D4014" s="194" t="s">
        <v>19554</v>
      </c>
      <c r="E4014" s="198" t="s">
        <v>11914</v>
      </c>
      <c r="F4014" s="198" t="s">
        <v>11915</v>
      </c>
      <c r="G4014" s="166"/>
      <c r="H4014" s="166" t="s">
        <v>219</v>
      </c>
      <c r="I4014" s="166" t="s">
        <v>10377</v>
      </c>
      <c r="J4014" s="198" t="s">
        <v>221</v>
      </c>
      <c r="K4014" s="198" t="s">
        <v>7140</v>
      </c>
      <c r="L4014" s="198" t="s">
        <v>317</v>
      </c>
      <c r="M4014" s="198">
        <v>0</v>
      </c>
      <c r="N4014" s="199">
        <v>6</v>
      </c>
      <c r="O4014" s="199">
        <v>4</v>
      </c>
      <c r="P4014" s="199">
        <v>24</v>
      </c>
      <c r="Q4014" s="1012">
        <v>3</v>
      </c>
      <c r="R4014" s="183"/>
      <c r="S4014" s="223">
        <v>0</v>
      </c>
      <c r="T4014" s="183"/>
      <c r="U4014" s="223">
        <v>1</v>
      </c>
      <c r="V4014" s="183">
        <v>2</v>
      </c>
      <c r="W4014" s="183">
        <v>2</v>
      </c>
      <c r="X4014" s="183"/>
      <c r="Y4014" s="198" t="s">
        <v>11843</v>
      </c>
      <c r="Z4014" s="166" t="s">
        <v>11916</v>
      </c>
      <c r="AA4014" s="203">
        <v>1035005909399</v>
      </c>
      <c r="AB4014" s="166" t="s">
        <v>11917</v>
      </c>
      <c r="AC4014" s="166" t="s">
        <v>11918</v>
      </c>
      <c r="AD4014" s="166" t="s">
        <v>230</v>
      </c>
      <c r="AE4014" s="166" t="s">
        <v>1782</v>
      </c>
      <c r="AF4014" s="166" t="s">
        <v>11916</v>
      </c>
      <c r="AG4014" s="165">
        <v>1035005909399</v>
      </c>
      <c r="AH4014" s="166" t="s">
        <v>260</v>
      </c>
      <c r="AI4014" s="186">
        <v>0.85</v>
      </c>
      <c r="AJ4014" s="184">
        <v>1098</v>
      </c>
      <c r="AK4014" s="167">
        <f t="shared" si="566"/>
        <v>2.556986301369863</v>
      </c>
      <c r="AL4014" s="167">
        <v>0</v>
      </c>
      <c r="AM4014" s="187">
        <f t="shared" si="567"/>
        <v>2.556986301369863</v>
      </c>
      <c r="AN4014" s="167">
        <f t="shared" si="562"/>
        <v>2.556986301369863</v>
      </c>
      <c r="AO4014" s="167">
        <v>0</v>
      </c>
      <c r="AP4014" s="167">
        <f t="shared" si="563"/>
        <v>2.556986301369863</v>
      </c>
      <c r="AQ4014" s="167">
        <f t="shared" si="561"/>
        <v>76.709589041095896</v>
      </c>
      <c r="AR4014" s="193" t="s">
        <v>231</v>
      </c>
      <c r="AS4014" s="194"/>
      <c r="AT4014" s="166" t="s">
        <v>325</v>
      </c>
      <c r="AU4014" s="198" t="s">
        <v>11843</v>
      </c>
      <c r="AV4014" s="679" t="s">
        <v>11919</v>
      </c>
      <c r="AW4014" s="166" t="s">
        <v>234</v>
      </c>
      <c r="AX4014" s="2254"/>
      <c r="AY4014" s="2254"/>
    </row>
    <row r="4015" spans="1:51" s="55" customFormat="1" ht="15.95" customHeight="1" x14ac:dyDescent="0.25">
      <c r="A4015" s="182">
        <v>1486</v>
      </c>
      <c r="B4015" s="166" t="s">
        <v>54</v>
      </c>
      <c r="C4015" s="170" t="s">
        <v>6908</v>
      </c>
      <c r="D4015" s="194" t="s">
        <v>19555</v>
      </c>
      <c r="E4015" s="198" t="s">
        <v>11921</v>
      </c>
      <c r="F4015" s="198" t="s">
        <v>11922</v>
      </c>
      <c r="G4015" s="166"/>
      <c r="H4015" s="166" t="s">
        <v>219</v>
      </c>
      <c r="I4015" s="166" t="s">
        <v>220</v>
      </c>
      <c r="J4015" s="198" t="s">
        <v>317</v>
      </c>
      <c r="K4015" s="198">
        <v>0</v>
      </c>
      <c r="L4015" s="198" t="s">
        <v>317</v>
      </c>
      <c r="M4015" s="198">
        <v>0</v>
      </c>
      <c r="N4015" s="199">
        <v>4</v>
      </c>
      <c r="O4015" s="199">
        <v>1.5</v>
      </c>
      <c r="P4015" s="199">
        <v>6</v>
      </c>
      <c r="Q4015" s="1012">
        <v>3</v>
      </c>
      <c r="R4015" s="183">
        <v>3</v>
      </c>
      <c r="S4015" s="223">
        <v>0</v>
      </c>
      <c r="T4015" s="183"/>
      <c r="U4015" s="223">
        <v>0</v>
      </c>
      <c r="V4015" s="183">
        <v>1</v>
      </c>
      <c r="W4015" s="183">
        <v>1</v>
      </c>
      <c r="X4015" s="183"/>
      <c r="Y4015" s="198" t="s">
        <v>11843</v>
      </c>
      <c r="Z4015" s="166" t="s">
        <v>11923</v>
      </c>
      <c r="AA4015" s="203">
        <v>1035005902315</v>
      </c>
      <c r="AB4015" s="166" t="s">
        <v>11924</v>
      </c>
      <c r="AC4015" s="166" t="s">
        <v>11925</v>
      </c>
      <c r="AD4015" s="166" t="s">
        <v>230</v>
      </c>
      <c r="AE4015" s="166" t="s">
        <v>1753</v>
      </c>
      <c r="AF4015" s="166" t="s">
        <v>11923</v>
      </c>
      <c r="AG4015" s="165">
        <v>1035005902315</v>
      </c>
      <c r="AH4015" s="166" t="s">
        <v>260</v>
      </c>
      <c r="AI4015" s="186">
        <v>0.85</v>
      </c>
      <c r="AJ4015" s="184">
        <v>590</v>
      </c>
      <c r="AK4015" s="167">
        <f t="shared" si="566"/>
        <v>1.3739726027397261</v>
      </c>
      <c r="AL4015" s="167">
        <v>0</v>
      </c>
      <c r="AM4015" s="187">
        <f t="shared" si="567"/>
        <v>1.3739726027397261</v>
      </c>
      <c r="AN4015" s="167">
        <f t="shared" ref="AN4015:AN4046" si="568">AK4015</f>
        <v>1.3739726027397261</v>
      </c>
      <c r="AO4015" s="167">
        <v>0</v>
      </c>
      <c r="AP4015" s="167">
        <f t="shared" si="563"/>
        <v>1.3739726027397261</v>
      </c>
      <c r="AQ4015" s="167">
        <f t="shared" si="561"/>
        <v>41.219178082191782</v>
      </c>
      <c r="AR4015" s="193" t="s">
        <v>231</v>
      </c>
      <c r="AS4015" s="194"/>
      <c r="AT4015" s="166" t="s">
        <v>325</v>
      </c>
      <c r="AU4015" s="198" t="s">
        <v>11843</v>
      </c>
      <c r="AV4015" s="679" t="s">
        <v>11926</v>
      </c>
      <c r="AW4015" s="166" t="s">
        <v>234</v>
      </c>
      <c r="AX4015" s="2254"/>
      <c r="AY4015" s="2254"/>
    </row>
    <row r="4016" spans="1:51" s="55" customFormat="1" ht="15.95" customHeight="1" x14ac:dyDescent="0.25">
      <c r="A4016" s="182">
        <v>1487</v>
      </c>
      <c r="B4016" s="166" t="s">
        <v>54</v>
      </c>
      <c r="C4016" s="170" t="s">
        <v>6908</v>
      </c>
      <c r="D4016" s="194" t="s">
        <v>19556</v>
      </c>
      <c r="E4016" s="198" t="s">
        <v>11928</v>
      </c>
      <c r="F4016" s="198" t="s">
        <v>11929</v>
      </c>
      <c r="G4016" s="166"/>
      <c r="H4016" s="166" t="s">
        <v>732</v>
      </c>
      <c r="I4016" s="166" t="s">
        <v>317</v>
      </c>
      <c r="J4016" s="198" t="s">
        <v>317</v>
      </c>
      <c r="K4016" s="198">
        <v>0</v>
      </c>
      <c r="L4016" s="198" t="s">
        <v>317</v>
      </c>
      <c r="M4016" s="198">
        <v>0</v>
      </c>
      <c r="N4016" s="199">
        <v>3</v>
      </c>
      <c r="O4016" s="199">
        <v>1.5</v>
      </c>
      <c r="P4016" s="199">
        <v>4.5</v>
      </c>
      <c r="Q4016" s="1012">
        <v>2</v>
      </c>
      <c r="R4016" s="183">
        <v>2</v>
      </c>
      <c r="S4016" s="223">
        <v>0</v>
      </c>
      <c r="T4016" s="183"/>
      <c r="U4016" s="223">
        <v>0</v>
      </c>
      <c r="V4016" s="183">
        <v>1</v>
      </c>
      <c r="W4016" s="183">
        <v>1</v>
      </c>
      <c r="X4016" s="183"/>
      <c r="Y4016" s="198" t="s">
        <v>11843</v>
      </c>
      <c r="Z4016" s="166" t="s">
        <v>11930</v>
      </c>
      <c r="AA4016" s="203">
        <v>1065030021352</v>
      </c>
      <c r="AB4016" s="166" t="s">
        <v>11931</v>
      </c>
      <c r="AC4016" s="166" t="s">
        <v>11932</v>
      </c>
      <c r="AD4016" s="166" t="s">
        <v>230</v>
      </c>
      <c r="AE4016" s="166" t="s">
        <v>1733</v>
      </c>
      <c r="AF4016" s="166" t="s">
        <v>11930</v>
      </c>
      <c r="AG4016" s="165">
        <v>1065030021352</v>
      </c>
      <c r="AH4016" s="166" t="s">
        <v>260</v>
      </c>
      <c r="AI4016" s="186">
        <v>0.85</v>
      </c>
      <c r="AJ4016" s="184">
        <v>185</v>
      </c>
      <c r="AK4016" s="167">
        <f t="shared" si="566"/>
        <v>0.43082191780821916</v>
      </c>
      <c r="AL4016" s="167">
        <v>0</v>
      </c>
      <c r="AM4016" s="187">
        <f t="shared" si="567"/>
        <v>0.43082191780821916</v>
      </c>
      <c r="AN4016" s="167">
        <f t="shared" si="568"/>
        <v>0.43082191780821916</v>
      </c>
      <c r="AO4016" s="167">
        <v>0</v>
      </c>
      <c r="AP4016" s="167">
        <f t="shared" ref="AP4016:AP4047" si="569">AN4016+AO4016</f>
        <v>0.43082191780821916</v>
      </c>
      <c r="AQ4016" s="167">
        <f t="shared" si="561"/>
        <v>12.924657534246574</v>
      </c>
      <c r="AR4016" s="193" t="s">
        <v>231</v>
      </c>
      <c r="AS4016" s="194"/>
      <c r="AT4016" s="166" t="s">
        <v>325</v>
      </c>
      <c r="AU4016" s="198" t="s">
        <v>11843</v>
      </c>
      <c r="AV4016" s="231" t="s">
        <v>11933</v>
      </c>
      <c r="AW4016" s="166" t="s">
        <v>234</v>
      </c>
      <c r="AX4016" s="2254"/>
      <c r="AY4016" s="2254"/>
    </row>
    <row r="4017" spans="1:52" s="55" customFormat="1" ht="15.95" customHeight="1" x14ac:dyDescent="0.25">
      <c r="A4017" s="182">
        <v>1488</v>
      </c>
      <c r="B4017" s="166" t="s">
        <v>54</v>
      </c>
      <c r="C4017" s="170" t="s">
        <v>6908</v>
      </c>
      <c r="D4017" s="194" t="s">
        <v>19557</v>
      </c>
      <c r="E4017" s="198" t="s">
        <v>11934</v>
      </c>
      <c r="F4017" s="198" t="s">
        <v>11935</v>
      </c>
      <c r="G4017" s="166"/>
      <c r="H4017" s="166" t="s">
        <v>219</v>
      </c>
      <c r="I4017" s="166" t="s">
        <v>220</v>
      </c>
      <c r="J4017" s="198" t="s">
        <v>317</v>
      </c>
      <c r="K4017" s="198">
        <v>0</v>
      </c>
      <c r="L4017" s="198" t="s">
        <v>317</v>
      </c>
      <c r="M4017" s="198">
        <v>0</v>
      </c>
      <c r="N4017" s="199">
        <v>2</v>
      </c>
      <c r="O4017" s="199">
        <v>1.5</v>
      </c>
      <c r="P4017" s="199">
        <v>3</v>
      </c>
      <c r="Q4017" s="1012">
        <v>1</v>
      </c>
      <c r="R4017" s="183">
        <v>1</v>
      </c>
      <c r="S4017" s="223">
        <v>0</v>
      </c>
      <c r="T4017" s="183"/>
      <c r="U4017" s="223">
        <v>0</v>
      </c>
      <c r="V4017" s="183">
        <v>1</v>
      </c>
      <c r="W4017" s="183">
        <v>1</v>
      </c>
      <c r="X4017" s="183"/>
      <c r="Y4017" s="198" t="s">
        <v>11843</v>
      </c>
      <c r="Z4017" s="166" t="s">
        <v>11936</v>
      </c>
      <c r="AA4017" s="203">
        <v>1055005623199</v>
      </c>
      <c r="AB4017" s="166" t="s">
        <v>11937</v>
      </c>
      <c r="AC4017" s="166" t="s">
        <v>11938</v>
      </c>
      <c r="AD4017" s="166" t="s">
        <v>230</v>
      </c>
      <c r="AE4017" s="166" t="s">
        <v>1733</v>
      </c>
      <c r="AF4017" s="166" t="s">
        <v>11936</v>
      </c>
      <c r="AG4017" s="165">
        <v>1055005623199</v>
      </c>
      <c r="AH4017" s="166" t="s">
        <v>260</v>
      </c>
      <c r="AI4017" s="186">
        <v>0.85</v>
      </c>
      <c r="AJ4017" s="184">
        <v>120</v>
      </c>
      <c r="AK4017" s="167">
        <f t="shared" si="566"/>
        <v>0.27945205479452057</v>
      </c>
      <c r="AL4017" s="167">
        <v>0</v>
      </c>
      <c r="AM4017" s="187">
        <f t="shared" si="567"/>
        <v>0.27945205479452057</v>
      </c>
      <c r="AN4017" s="167">
        <f t="shared" si="568"/>
        <v>0.27945205479452057</v>
      </c>
      <c r="AO4017" s="167">
        <v>0</v>
      </c>
      <c r="AP4017" s="167">
        <f t="shared" si="569"/>
        <v>0.27945205479452057</v>
      </c>
      <c r="AQ4017" s="167">
        <f t="shared" si="561"/>
        <v>8.3835616438356162</v>
      </c>
      <c r="AR4017" s="193" t="s">
        <v>231</v>
      </c>
      <c r="AS4017" s="194" t="s">
        <v>431</v>
      </c>
      <c r="AT4017" s="166" t="s">
        <v>325</v>
      </c>
      <c r="AU4017" s="198" t="s">
        <v>11843</v>
      </c>
      <c r="AV4017" s="679" t="s">
        <v>11933</v>
      </c>
      <c r="AW4017" s="166" t="s">
        <v>234</v>
      </c>
      <c r="AX4017" s="2254"/>
      <c r="AY4017" s="2254"/>
    </row>
    <row r="4018" spans="1:52" s="55" customFormat="1" ht="15.95" customHeight="1" x14ac:dyDescent="0.25">
      <c r="A4018" s="182">
        <v>1489</v>
      </c>
      <c r="B4018" s="166" t="s">
        <v>54</v>
      </c>
      <c r="C4018" s="170" t="s">
        <v>6908</v>
      </c>
      <c r="D4018" s="194" t="s">
        <v>19558</v>
      </c>
      <c r="E4018" s="198" t="s">
        <v>11940</v>
      </c>
      <c r="F4018" s="198" t="s">
        <v>11941</v>
      </c>
      <c r="G4018" s="166"/>
      <c r="H4018" s="166" t="s">
        <v>219</v>
      </c>
      <c r="I4018" s="166" t="s">
        <v>220</v>
      </c>
      <c r="J4018" s="198" t="s">
        <v>221</v>
      </c>
      <c r="K4018" s="198" t="s">
        <v>879</v>
      </c>
      <c r="L4018" s="198" t="s">
        <v>317</v>
      </c>
      <c r="M4018" s="198">
        <v>0</v>
      </c>
      <c r="N4018" s="199">
        <v>5</v>
      </c>
      <c r="O4018" s="199">
        <v>4</v>
      </c>
      <c r="P4018" s="199">
        <v>20</v>
      </c>
      <c r="Q4018" s="1012">
        <v>1</v>
      </c>
      <c r="R4018" s="183">
        <v>1</v>
      </c>
      <c r="S4018" s="223">
        <v>0</v>
      </c>
      <c r="T4018" s="183"/>
      <c r="U4018" s="223">
        <v>1</v>
      </c>
      <c r="V4018" s="183">
        <v>1</v>
      </c>
      <c r="W4018" s="183">
        <v>1</v>
      </c>
      <c r="X4018" s="183"/>
      <c r="Y4018" s="198" t="s">
        <v>11843</v>
      </c>
      <c r="Z4018" s="166" t="s">
        <v>11942</v>
      </c>
      <c r="AA4018" s="203" t="s">
        <v>11943</v>
      </c>
      <c r="AB4018" s="166" t="s">
        <v>11944</v>
      </c>
      <c r="AC4018" s="166" t="s">
        <v>11945</v>
      </c>
      <c r="AD4018" s="166" t="s">
        <v>230</v>
      </c>
      <c r="AE4018" s="166" t="s">
        <v>11946</v>
      </c>
      <c r="AF4018" s="166" t="s">
        <v>11942</v>
      </c>
      <c r="AG4018" s="165" t="s">
        <v>11943</v>
      </c>
      <c r="AH4018" s="166" t="s">
        <v>260</v>
      </c>
      <c r="AI4018" s="186">
        <v>0.85</v>
      </c>
      <c r="AJ4018" s="184">
        <v>420</v>
      </c>
      <c r="AK4018" s="167">
        <f t="shared" si="566"/>
        <v>0.9780821917808219</v>
      </c>
      <c r="AL4018" s="167">
        <v>0</v>
      </c>
      <c r="AM4018" s="187">
        <f t="shared" si="567"/>
        <v>0.9780821917808219</v>
      </c>
      <c r="AN4018" s="167">
        <f t="shared" si="568"/>
        <v>0.9780821917808219</v>
      </c>
      <c r="AO4018" s="167">
        <v>0</v>
      </c>
      <c r="AP4018" s="167">
        <f t="shared" si="569"/>
        <v>0.9780821917808219</v>
      </c>
      <c r="AQ4018" s="167">
        <f t="shared" si="561"/>
        <v>29.342465753424658</v>
      </c>
      <c r="AR4018" s="193" t="s">
        <v>231</v>
      </c>
      <c r="AS4018" s="194" t="s">
        <v>431</v>
      </c>
      <c r="AT4018" s="166" t="s">
        <v>325</v>
      </c>
      <c r="AU4018" s="198" t="s">
        <v>11843</v>
      </c>
      <c r="AV4018" s="679" t="s">
        <v>11947</v>
      </c>
      <c r="AW4018" s="166" t="s">
        <v>234</v>
      </c>
      <c r="AX4018" s="2254"/>
      <c r="AY4018" s="2254"/>
    </row>
    <row r="4019" spans="1:52" s="55" customFormat="1" ht="15.95" customHeight="1" x14ac:dyDescent="0.25">
      <c r="A4019" s="182">
        <v>1490</v>
      </c>
      <c r="B4019" s="166" t="s">
        <v>55</v>
      </c>
      <c r="C4019" s="170" t="s">
        <v>6908</v>
      </c>
      <c r="D4019" s="194" t="s">
        <v>11948</v>
      </c>
      <c r="E4019" s="198" t="s">
        <v>11949</v>
      </c>
      <c r="F4019" s="198" t="s">
        <v>11950</v>
      </c>
      <c r="G4019" s="166"/>
      <c r="H4019" s="198" t="s">
        <v>219</v>
      </c>
      <c r="I4019" s="166" t="s">
        <v>220</v>
      </c>
      <c r="J4019" s="198" t="s">
        <v>221</v>
      </c>
      <c r="K4019" s="198" t="s">
        <v>222</v>
      </c>
      <c r="L4019" s="198" t="s">
        <v>317</v>
      </c>
      <c r="M4019" s="198">
        <v>0</v>
      </c>
      <c r="N4019" s="199">
        <v>3</v>
      </c>
      <c r="O4019" s="199">
        <v>1.2</v>
      </c>
      <c r="P4019" s="199">
        <v>3.5999999999999996</v>
      </c>
      <c r="Q4019" s="1012">
        <v>1</v>
      </c>
      <c r="R4019" s="183"/>
      <c r="S4019" s="223">
        <v>0</v>
      </c>
      <c r="T4019" s="183"/>
      <c r="U4019" s="223">
        <v>0</v>
      </c>
      <c r="V4019" s="183"/>
      <c r="W4019" s="183"/>
      <c r="X4019" s="183"/>
      <c r="Y4019" s="166" t="s">
        <v>11843</v>
      </c>
      <c r="Z4019" s="166" t="s">
        <v>11951</v>
      </c>
      <c r="AA4019" s="203">
        <v>1075032014200</v>
      </c>
      <c r="AB4019" s="198" t="s">
        <v>11952</v>
      </c>
      <c r="AC4019" s="166" t="s">
        <v>11953</v>
      </c>
      <c r="AD4019" s="166" t="s">
        <v>230</v>
      </c>
      <c r="AE4019" s="198" t="s">
        <v>11954</v>
      </c>
      <c r="AF4019" s="166" t="s">
        <v>11951</v>
      </c>
      <c r="AG4019" s="165">
        <v>1075032014200</v>
      </c>
      <c r="AH4019" s="166" t="s">
        <v>260</v>
      </c>
      <c r="AI4019" s="186">
        <v>0.85</v>
      </c>
      <c r="AJ4019" s="184">
        <v>205</v>
      </c>
      <c r="AK4019" s="167">
        <f t="shared" si="566"/>
        <v>0.47739726027397261</v>
      </c>
      <c r="AL4019" s="167">
        <v>0</v>
      </c>
      <c r="AM4019" s="187">
        <f t="shared" si="567"/>
        <v>0.47739726027397261</v>
      </c>
      <c r="AN4019" s="167">
        <f t="shared" si="568"/>
        <v>0.47739726027397261</v>
      </c>
      <c r="AO4019" s="167">
        <v>0</v>
      </c>
      <c r="AP4019" s="167">
        <f t="shared" si="569"/>
        <v>0.47739726027397261</v>
      </c>
      <c r="AQ4019" s="167">
        <f t="shared" si="561"/>
        <v>14.321917808219178</v>
      </c>
      <c r="AR4019" s="193" t="s">
        <v>231</v>
      </c>
      <c r="AS4019" s="194"/>
      <c r="AT4019" s="166" t="s">
        <v>325</v>
      </c>
      <c r="AU4019" s="198" t="s">
        <v>11843</v>
      </c>
      <c r="AV4019" s="679" t="s">
        <v>11955</v>
      </c>
      <c r="AW4019" s="166" t="s">
        <v>234</v>
      </c>
      <c r="AX4019" s="2254"/>
      <c r="AY4019" s="2254"/>
    </row>
    <row r="4020" spans="1:52" s="55" customFormat="1" ht="15.95" customHeight="1" x14ac:dyDescent="0.25">
      <c r="A4020" s="709">
        <v>1491</v>
      </c>
      <c r="B4020" s="434" t="s">
        <v>55</v>
      </c>
      <c r="C4020" s="834" t="s">
        <v>6908</v>
      </c>
      <c r="D4020" s="433" t="s">
        <v>11956</v>
      </c>
      <c r="E4020" s="439" t="s">
        <v>11957</v>
      </c>
      <c r="F4020" s="439" t="s">
        <v>11958</v>
      </c>
      <c r="G4020" s="434"/>
      <c r="H4020" s="439" t="s">
        <v>219</v>
      </c>
      <c r="I4020" s="434" t="s">
        <v>220</v>
      </c>
      <c r="J4020" s="439" t="s">
        <v>221</v>
      </c>
      <c r="K4020" s="439" t="s">
        <v>222</v>
      </c>
      <c r="L4020" s="439" t="s">
        <v>317</v>
      </c>
      <c r="M4020" s="439">
        <v>0</v>
      </c>
      <c r="N4020" s="710">
        <v>10</v>
      </c>
      <c r="O4020" s="710">
        <v>3</v>
      </c>
      <c r="P4020" s="710">
        <v>30</v>
      </c>
      <c r="Q4020" s="711">
        <v>1</v>
      </c>
      <c r="R4020" s="712"/>
      <c r="S4020" s="436">
        <v>0</v>
      </c>
      <c r="T4020" s="712"/>
      <c r="U4020" s="436">
        <v>0</v>
      </c>
      <c r="V4020" s="712"/>
      <c r="W4020" s="712"/>
      <c r="X4020" s="712"/>
      <c r="Y4020" s="434" t="s">
        <v>11843</v>
      </c>
      <c r="Z4020" s="434" t="s">
        <v>11959</v>
      </c>
      <c r="AA4020" s="437">
        <v>1025003747911</v>
      </c>
      <c r="AB4020" s="439" t="s">
        <v>11960</v>
      </c>
      <c r="AC4020" s="434" t="s">
        <v>11961</v>
      </c>
      <c r="AD4020" s="434" t="s">
        <v>230</v>
      </c>
      <c r="AE4020" s="439" t="s">
        <v>11962</v>
      </c>
      <c r="AF4020" s="434" t="s">
        <v>11959</v>
      </c>
      <c r="AG4020" s="438">
        <v>1025003747911</v>
      </c>
      <c r="AH4020" s="434" t="s">
        <v>260</v>
      </c>
      <c r="AI4020" s="513">
        <v>0.85</v>
      </c>
      <c r="AJ4020" s="788">
        <v>500</v>
      </c>
      <c r="AK4020" s="511">
        <f t="shared" si="566"/>
        <v>1.1643835616438356</v>
      </c>
      <c r="AL4020" s="511">
        <v>0</v>
      </c>
      <c r="AM4020" s="514">
        <f t="shared" si="567"/>
        <v>1.1643835616438356</v>
      </c>
      <c r="AN4020" s="511">
        <f t="shared" si="568"/>
        <v>1.1643835616438356</v>
      </c>
      <c r="AO4020" s="511">
        <v>0</v>
      </c>
      <c r="AP4020" s="511">
        <f t="shared" si="569"/>
        <v>1.1643835616438356</v>
      </c>
      <c r="AQ4020" s="511">
        <f t="shared" si="561"/>
        <v>34.93150684931507</v>
      </c>
      <c r="AR4020" s="432" t="s">
        <v>231</v>
      </c>
      <c r="AS4020" s="433"/>
      <c r="AT4020" s="434" t="s">
        <v>325</v>
      </c>
      <c r="AU4020" s="439" t="s">
        <v>11843</v>
      </c>
      <c r="AV4020" s="943" t="s">
        <v>11963</v>
      </c>
      <c r="AW4020" s="434" t="s">
        <v>23772</v>
      </c>
      <c r="AX4020" s="434" t="s">
        <v>23767</v>
      </c>
      <c r="AY4020" s="2254"/>
    </row>
    <row r="4021" spans="1:52" s="55" customFormat="1" ht="15.95" customHeight="1" x14ac:dyDescent="0.25">
      <c r="A4021" s="182">
        <v>1492</v>
      </c>
      <c r="B4021" s="166" t="s">
        <v>55</v>
      </c>
      <c r="C4021" s="170" t="s">
        <v>6908</v>
      </c>
      <c r="D4021" s="194" t="s">
        <v>11964</v>
      </c>
      <c r="E4021" s="198" t="s">
        <v>11965</v>
      </c>
      <c r="F4021" s="198" t="s">
        <v>11966</v>
      </c>
      <c r="G4021" s="166"/>
      <c r="H4021" s="198" t="s">
        <v>219</v>
      </c>
      <c r="I4021" s="166" t="s">
        <v>220</v>
      </c>
      <c r="J4021" s="198" t="s">
        <v>317</v>
      </c>
      <c r="K4021" s="198">
        <v>0</v>
      </c>
      <c r="L4021" s="198" t="s">
        <v>317</v>
      </c>
      <c r="M4021" s="198">
        <v>0</v>
      </c>
      <c r="N4021" s="199">
        <v>3</v>
      </c>
      <c r="O4021" s="199">
        <v>1.2</v>
      </c>
      <c r="P4021" s="199">
        <v>3.5999999999999996</v>
      </c>
      <c r="Q4021" s="1012">
        <v>2</v>
      </c>
      <c r="R4021" s="183"/>
      <c r="S4021" s="223">
        <v>0</v>
      </c>
      <c r="T4021" s="183"/>
      <c r="U4021" s="223">
        <v>0</v>
      </c>
      <c r="V4021" s="183"/>
      <c r="W4021" s="183"/>
      <c r="X4021" s="183"/>
      <c r="Y4021" s="166" t="s">
        <v>11843</v>
      </c>
      <c r="Z4021" s="166" t="s">
        <v>11967</v>
      </c>
      <c r="AA4021" s="203">
        <v>1035005912006</v>
      </c>
      <c r="AB4021" s="198" t="s">
        <v>11968</v>
      </c>
      <c r="AC4021" s="166" t="s">
        <v>11969</v>
      </c>
      <c r="AD4021" s="166" t="s">
        <v>230</v>
      </c>
      <c r="AE4021" s="198" t="s">
        <v>11968</v>
      </c>
      <c r="AF4021" s="166" t="s">
        <v>11967</v>
      </c>
      <c r="AG4021" s="165">
        <v>1035005912006</v>
      </c>
      <c r="AH4021" s="166" t="s">
        <v>260</v>
      </c>
      <c r="AI4021" s="186">
        <v>0.85</v>
      </c>
      <c r="AJ4021" s="184">
        <v>500</v>
      </c>
      <c r="AK4021" s="167">
        <f t="shared" si="566"/>
        <v>1.1643835616438356</v>
      </c>
      <c r="AL4021" s="167">
        <v>0</v>
      </c>
      <c r="AM4021" s="187">
        <f t="shared" si="567"/>
        <v>1.1643835616438356</v>
      </c>
      <c r="AN4021" s="167">
        <f t="shared" si="568"/>
        <v>1.1643835616438356</v>
      </c>
      <c r="AO4021" s="167">
        <v>0</v>
      </c>
      <c r="AP4021" s="167">
        <f t="shared" si="569"/>
        <v>1.1643835616438356</v>
      </c>
      <c r="AQ4021" s="167">
        <f t="shared" si="561"/>
        <v>34.93150684931507</v>
      </c>
      <c r="AR4021" s="193" t="s">
        <v>231</v>
      </c>
      <c r="AS4021" s="194"/>
      <c r="AT4021" s="166" t="s">
        <v>325</v>
      </c>
      <c r="AU4021" s="198" t="s">
        <v>11843</v>
      </c>
      <c r="AV4021" s="679" t="s">
        <v>11970</v>
      </c>
      <c r="AW4021" s="166" t="s">
        <v>234</v>
      </c>
      <c r="AX4021" s="2254"/>
      <c r="AY4021" s="2254"/>
    </row>
    <row r="4022" spans="1:52" s="55" customFormat="1" ht="15.95" customHeight="1" x14ac:dyDescent="0.25">
      <c r="A4022" s="182">
        <v>1493</v>
      </c>
      <c r="B4022" s="166" t="s">
        <v>55</v>
      </c>
      <c r="C4022" s="170" t="s">
        <v>6908</v>
      </c>
      <c r="D4022" s="194" t="s">
        <v>11971</v>
      </c>
      <c r="E4022" s="198" t="s">
        <v>11972</v>
      </c>
      <c r="F4022" s="198" t="s">
        <v>11973</v>
      </c>
      <c r="G4022" s="166"/>
      <c r="H4022" s="198" t="s">
        <v>219</v>
      </c>
      <c r="I4022" s="166" t="s">
        <v>220</v>
      </c>
      <c r="J4022" s="198" t="s">
        <v>317</v>
      </c>
      <c r="K4022" s="198">
        <v>0</v>
      </c>
      <c r="L4022" s="198" t="s">
        <v>317</v>
      </c>
      <c r="M4022" s="198">
        <v>0</v>
      </c>
      <c r="N4022" s="199">
        <v>3</v>
      </c>
      <c r="O4022" s="199">
        <v>1.2</v>
      </c>
      <c r="P4022" s="199">
        <v>3.5999999999999996</v>
      </c>
      <c r="Q4022" s="1012">
        <v>1</v>
      </c>
      <c r="R4022" s="183"/>
      <c r="S4022" s="223">
        <v>0</v>
      </c>
      <c r="T4022" s="183"/>
      <c r="U4022" s="223">
        <v>0</v>
      </c>
      <c r="V4022" s="183"/>
      <c r="W4022" s="183"/>
      <c r="X4022" s="183"/>
      <c r="Y4022" s="166" t="s">
        <v>11843</v>
      </c>
      <c r="Z4022" s="166" t="s">
        <v>2298</v>
      </c>
      <c r="AA4022" s="203">
        <v>1025003749682</v>
      </c>
      <c r="AB4022" s="198" t="s">
        <v>11974</v>
      </c>
      <c r="AC4022" s="166" t="s">
        <v>11975</v>
      </c>
      <c r="AD4022" s="166" t="s">
        <v>11976</v>
      </c>
      <c r="AE4022" s="198" t="s">
        <v>2220</v>
      </c>
      <c r="AF4022" s="166" t="s">
        <v>2298</v>
      </c>
      <c r="AG4022" s="165">
        <v>1025003749682</v>
      </c>
      <c r="AH4022" s="166" t="s">
        <v>260</v>
      </c>
      <c r="AI4022" s="186">
        <v>0.85</v>
      </c>
      <c r="AJ4022" s="184">
        <v>200</v>
      </c>
      <c r="AK4022" s="167">
        <f t="shared" si="566"/>
        <v>0.46575342465753422</v>
      </c>
      <c r="AL4022" s="167">
        <v>0</v>
      </c>
      <c r="AM4022" s="187">
        <f t="shared" si="567"/>
        <v>0.46575342465753422</v>
      </c>
      <c r="AN4022" s="167">
        <f t="shared" si="568"/>
        <v>0.46575342465753422</v>
      </c>
      <c r="AO4022" s="167">
        <v>0</v>
      </c>
      <c r="AP4022" s="167">
        <f t="shared" si="569"/>
        <v>0.46575342465753422</v>
      </c>
      <c r="AQ4022" s="167">
        <f t="shared" si="561"/>
        <v>13.972602739726026</v>
      </c>
      <c r="AR4022" s="193" t="s">
        <v>231</v>
      </c>
      <c r="AS4022" s="194"/>
      <c r="AT4022" s="166" t="s">
        <v>325</v>
      </c>
      <c r="AU4022" s="198" t="s">
        <v>11843</v>
      </c>
      <c r="AV4022" s="679" t="s">
        <v>11977</v>
      </c>
      <c r="AW4022" s="166" t="s">
        <v>234</v>
      </c>
      <c r="AX4022" s="2254"/>
      <c r="AY4022" s="2254"/>
    </row>
    <row r="4023" spans="1:52" s="55" customFormat="1" ht="15.95" customHeight="1" x14ac:dyDescent="0.25">
      <c r="A4023" s="182">
        <v>1494</v>
      </c>
      <c r="B4023" s="166" t="s">
        <v>55</v>
      </c>
      <c r="C4023" s="170" t="s">
        <v>6908</v>
      </c>
      <c r="D4023" s="194" t="s">
        <v>19559</v>
      </c>
      <c r="E4023" s="198" t="s">
        <v>11979</v>
      </c>
      <c r="F4023" s="198" t="s">
        <v>11980</v>
      </c>
      <c r="G4023" s="166"/>
      <c r="H4023" s="198" t="s">
        <v>219</v>
      </c>
      <c r="I4023" s="166" t="s">
        <v>220</v>
      </c>
      <c r="J4023" s="198" t="s">
        <v>317</v>
      </c>
      <c r="K4023" s="198">
        <v>0</v>
      </c>
      <c r="L4023" s="198" t="s">
        <v>317</v>
      </c>
      <c r="M4023" s="198">
        <v>0</v>
      </c>
      <c r="N4023" s="199">
        <v>3</v>
      </c>
      <c r="O4023" s="199">
        <v>1.2</v>
      </c>
      <c r="P4023" s="199">
        <v>3.5999999999999996</v>
      </c>
      <c r="Q4023" s="1012">
        <v>0</v>
      </c>
      <c r="R4023" s="183"/>
      <c r="S4023" s="223">
        <v>0</v>
      </c>
      <c r="T4023" s="183"/>
      <c r="U4023" s="223">
        <v>1</v>
      </c>
      <c r="V4023" s="183"/>
      <c r="W4023" s="183"/>
      <c r="X4023" s="183"/>
      <c r="Y4023" s="166" t="s">
        <v>11843</v>
      </c>
      <c r="Z4023" s="166" t="s">
        <v>11981</v>
      </c>
      <c r="AA4023" s="203">
        <v>1035005906430</v>
      </c>
      <c r="AB4023" s="198" t="s">
        <v>11982</v>
      </c>
      <c r="AC4023" s="166" t="s">
        <v>11983</v>
      </c>
      <c r="AD4023" s="166" t="s">
        <v>11984</v>
      </c>
      <c r="AE4023" s="198" t="s">
        <v>11985</v>
      </c>
      <c r="AF4023" s="166" t="s">
        <v>11981</v>
      </c>
      <c r="AG4023" s="165">
        <v>1035005906430</v>
      </c>
      <c r="AH4023" s="166" t="s">
        <v>260</v>
      </c>
      <c r="AI4023" s="186">
        <v>0.85</v>
      </c>
      <c r="AJ4023" s="184">
        <v>300</v>
      </c>
      <c r="AK4023" s="167">
        <f t="shared" si="566"/>
        <v>0.69863013698630139</v>
      </c>
      <c r="AL4023" s="167">
        <v>0</v>
      </c>
      <c r="AM4023" s="187">
        <f t="shared" si="567"/>
        <v>0.69863013698630139</v>
      </c>
      <c r="AN4023" s="167">
        <f t="shared" si="568"/>
        <v>0.69863013698630139</v>
      </c>
      <c r="AO4023" s="167">
        <v>0</v>
      </c>
      <c r="AP4023" s="167">
        <f t="shared" si="569"/>
        <v>0.69863013698630139</v>
      </c>
      <c r="AQ4023" s="167">
        <f t="shared" si="561"/>
        <v>20.958904109589042</v>
      </c>
      <c r="AR4023" s="193" t="s">
        <v>231</v>
      </c>
      <c r="AS4023" s="194"/>
      <c r="AT4023" s="166" t="s">
        <v>325</v>
      </c>
      <c r="AU4023" s="198" t="s">
        <v>11843</v>
      </c>
      <c r="AV4023" s="679" t="s">
        <v>11986</v>
      </c>
      <c r="AW4023" s="166" t="s">
        <v>234</v>
      </c>
      <c r="AX4023" s="2254"/>
      <c r="AY4023" s="2254"/>
    </row>
    <row r="4024" spans="1:52" s="55" customFormat="1" ht="15.95" customHeight="1" x14ac:dyDescent="0.25">
      <c r="A4024" s="182">
        <v>1495</v>
      </c>
      <c r="B4024" s="166" t="s">
        <v>55</v>
      </c>
      <c r="C4024" s="170" t="s">
        <v>6908</v>
      </c>
      <c r="D4024" s="194" t="s">
        <v>11987</v>
      </c>
      <c r="E4024" s="198" t="s">
        <v>11988</v>
      </c>
      <c r="F4024" s="198" t="s">
        <v>11989</v>
      </c>
      <c r="G4024" s="166"/>
      <c r="H4024" s="198" t="s">
        <v>219</v>
      </c>
      <c r="I4024" s="166" t="s">
        <v>220</v>
      </c>
      <c r="J4024" s="198" t="s">
        <v>221</v>
      </c>
      <c r="K4024" s="198" t="s">
        <v>222</v>
      </c>
      <c r="L4024" s="198" t="s">
        <v>317</v>
      </c>
      <c r="M4024" s="198">
        <v>0</v>
      </c>
      <c r="N4024" s="199">
        <v>5</v>
      </c>
      <c r="O4024" s="199">
        <v>1.2</v>
      </c>
      <c r="P4024" s="199">
        <v>6</v>
      </c>
      <c r="Q4024" s="1012">
        <v>0</v>
      </c>
      <c r="R4024" s="183"/>
      <c r="S4024" s="223">
        <v>0</v>
      </c>
      <c r="T4024" s="183"/>
      <c r="U4024" s="223">
        <v>1</v>
      </c>
      <c r="V4024" s="183"/>
      <c r="W4024" s="183"/>
      <c r="X4024" s="183"/>
      <c r="Y4024" s="166" t="s">
        <v>11843</v>
      </c>
      <c r="Z4024" s="166" t="s">
        <v>11990</v>
      </c>
      <c r="AA4024" s="203">
        <v>1035005908013</v>
      </c>
      <c r="AB4024" s="198" t="s">
        <v>11991</v>
      </c>
      <c r="AC4024" s="166" t="s">
        <v>11992</v>
      </c>
      <c r="AD4024" s="166" t="s">
        <v>11993</v>
      </c>
      <c r="AE4024" s="198" t="s">
        <v>11994</v>
      </c>
      <c r="AF4024" s="166" t="s">
        <v>11990</v>
      </c>
      <c r="AG4024" s="165">
        <v>1035005908013</v>
      </c>
      <c r="AH4024" s="166" t="s">
        <v>260</v>
      </c>
      <c r="AI4024" s="186">
        <v>0.85</v>
      </c>
      <c r="AJ4024" s="184">
        <v>500</v>
      </c>
      <c r="AK4024" s="167">
        <f t="shared" si="566"/>
        <v>1.1643835616438356</v>
      </c>
      <c r="AL4024" s="167">
        <v>0</v>
      </c>
      <c r="AM4024" s="187">
        <f t="shared" si="567"/>
        <v>1.1643835616438356</v>
      </c>
      <c r="AN4024" s="167">
        <f t="shared" si="568"/>
        <v>1.1643835616438356</v>
      </c>
      <c r="AO4024" s="167">
        <v>0</v>
      </c>
      <c r="AP4024" s="167">
        <f t="shared" si="569"/>
        <v>1.1643835616438356</v>
      </c>
      <c r="AQ4024" s="167">
        <f t="shared" si="561"/>
        <v>34.93150684931507</v>
      </c>
      <c r="AR4024" s="193" t="s">
        <v>231</v>
      </c>
      <c r="AS4024" s="194" t="s">
        <v>431</v>
      </c>
      <c r="AT4024" s="166" t="s">
        <v>325</v>
      </c>
      <c r="AU4024" s="198" t="s">
        <v>11843</v>
      </c>
      <c r="AV4024" s="679" t="s">
        <v>11995</v>
      </c>
      <c r="AW4024" s="166" t="s">
        <v>234</v>
      </c>
      <c r="AX4024" s="2254"/>
      <c r="AY4024" s="2254"/>
    </row>
    <row r="4025" spans="1:52" s="1395" customFormat="1" ht="15.95" customHeight="1" x14ac:dyDescent="0.25">
      <c r="A4025" s="353">
        <v>1496</v>
      </c>
      <c r="B4025" s="354" t="s">
        <v>55</v>
      </c>
      <c r="C4025" s="366" t="s">
        <v>6908</v>
      </c>
      <c r="D4025" s="363" t="s">
        <v>11996</v>
      </c>
      <c r="E4025" s="272" t="s">
        <v>25690</v>
      </c>
      <c r="F4025" s="272" t="s">
        <v>25691</v>
      </c>
      <c r="G4025" s="354" t="s">
        <v>221</v>
      </c>
      <c r="H4025" s="272" t="s">
        <v>219</v>
      </c>
      <c r="I4025" s="354" t="s">
        <v>316</v>
      </c>
      <c r="J4025" s="272" t="s">
        <v>221</v>
      </c>
      <c r="K4025" s="272" t="s">
        <v>222</v>
      </c>
      <c r="L4025" s="272" t="s">
        <v>317</v>
      </c>
      <c r="M4025" s="272">
        <v>0</v>
      </c>
      <c r="N4025" s="440">
        <v>6</v>
      </c>
      <c r="O4025" s="440">
        <v>3</v>
      </c>
      <c r="P4025" s="440">
        <f>O4025*N4025</f>
        <v>18</v>
      </c>
      <c r="Q4025" s="1010"/>
      <c r="R4025" s="357"/>
      <c r="S4025" s="505">
        <v>0</v>
      </c>
      <c r="T4025" s="357"/>
      <c r="U4025" s="505">
        <v>1</v>
      </c>
      <c r="V4025" s="357"/>
      <c r="W4025" s="357"/>
      <c r="X4025" s="357"/>
      <c r="Y4025" s="354" t="s">
        <v>11843</v>
      </c>
      <c r="Z4025" s="354" t="s">
        <v>11999</v>
      </c>
      <c r="AA4025" s="443" t="s">
        <v>25692</v>
      </c>
      <c r="AB4025" s="272" t="s">
        <v>12000</v>
      </c>
      <c r="AC4025" s="354" t="s">
        <v>11405</v>
      </c>
      <c r="AD4025" s="271" t="s">
        <v>25693</v>
      </c>
      <c r="AE4025" s="272" t="s">
        <v>12001</v>
      </c>
      <c r="AF4025" s="354" t="s">
        <v>11999</v>
      </c>
      <c r="AG4025" s="443" t="s">
        <v>25692</v>
      </c>
      <c r="AH4025" s="354" t="s">
        <v>260</v>
      </c>
      <c r="AI4025" s="360">
        <v>0.85</v>
      </c>
      <c r="AJ4025" s="503">
        <v>150</v>
      </c>
      <c r="AK4025" s="359">
        <f>AJ4025*AI4025/365</f>
        <v>0.34931506849315069</v>
      </c>
      <c r="AL4025" s="359">
        <v>0</v>
      </c>
      <c r="AM4025" s="361">
        <f t="shared" si="567"/>
        <v>0.34931506849315069</v>
      </c>
      <c r="AN4025" s="359">
        <f t="shared" si="568"/>
        <v>0.34931506849315069</v>
      </c>
      <c r="AO4025" s="359">
        <v>0</v>
      </c>
      <c r="AP4025" s="359">
        <f t="shared" si="569"/>
        <v>0.34931506849315069</v>
      </c>
      <c r="AQ4025" s="359">
        <f>AP4025*30</f>
        <v>10.479452054794521</v>
      </c>
      <c r="AR4025" s="362" t="s">
        <v>231</v>
      </c>
      <c r="AS4025" s="363" t="s">
        <v>25694</v>
      </c>
      <c r="AT4025" s="354" t="s">
        <v>325</v>
      </c>
      <c r="AU4025" s="272" t="s">
        <v>11843</v>
      </c>
      <c r="AV4025" s="923" t="s">
        <v>12002</v>
      </c>
      <c r="AW4025" s="354" t="s">
        <v>234</v>
      </c>
      <c r="AX4025" s="447" t="s">
        <v>25695</v>
      </c>
      <c r="AY4025" s="2604"/>
      <c r="AZ4025" s="2408" t="s">
        <v>25696</v>
      </c>
    </row>
    <row r="4026" spans="1:52" s="55" customFormat="1" ht="15.95" customHeight="1" x14ac:dyDescent="0.25">
      <c r="A4026" s="182">
        <v>1497</v>
      </c>
      <c r="B4026" s="166" t="s">
        <v>55</v>
      </c>
      <c r="C4026" s="170" t="s">
        <v>6908</v>
      </c>
      <c r="D4026" s="194" t="s">
        <v>12003</v>
      </c>
      <c r="E4026" s="198" t="s">
        <v>12004</v>
      </c>
      <c r="F4026" s="198" t="s">
        <v>12005</v>
      </c>
      <c r="G4026" s="166"/>
      <c r="H4026" s="198" t="s">
        <v>219</v>
      </c>
      <c r="I4026" s="166" t="s">
        <v>316</v>
      </c>
      <c r="J4026" s="198" t="s">
        <v>317</v>
      </c>
      <c r="K4026" s="198">
        <v>0</v>
      </c>
      <c r="L4026" s="198" t="s">
        <v>317</v>
      </c>
      <c r="M4026" s="198">
        <v>0</v>
      </c>
      <c r="N4026" s="199">
        <v>4</v>
      </c>
      <c r="O4026" s="199">
        <v>1.2</v>
      </c>
      <c r="P4026" s="199">
        <v>4.8</v>
      </c>
      <c r="Q4026" s="1012">
        <v>3</v>
      </c>
      <c r="R4026" s="183"/>
      <c r="S4026" s="223">
        <v>0</v>
      </c>
      <c r="T4026" s="183"/>
      <c r="U4026" s="223">
        <v>0</v>
      </c>
      <c r="V4026" s="183"/>
      <c r="W4026" s="183"/>
      <c r="X4026" s="183"/>
      <c r="Y4026" s="166" t="s">
        <v>11843</v>
      </c>
      <c r="Z4026" s="166" t="s">
        <v>12006</v>
      </c>
      <c r="AA4026" s="203">
        <v>1035005904515</v>
      </c>
      <c r="AB4026" s="198" t="s">
        <v>2765</v>
      </c>
      <c r="AC4026" s="166" t="s">
        <v>12007</v>
      </c>
      <c r="AD4026" s="166" t="s">
        <v>12008</v>
      </c>
      <c r="AE4026" s="198" t="s">
        <v>2765</v>
      </c>
      <c r="AF4026" s="166" t="s">
        <v>12006</v>
      </c>
      <c r="AG4026" s="165">
        <v>1035005904515</v>
      </c>
      <c r="AH4026" s="166" t="s">
        <v>260</v>
      </c>
      <c r="AI4026" s="186">
        <v>0.85</v>
      </c>
      <c r="AJ4026" s="184">
        <v>1200</v>
      </c>
      <c r="AK4026" s="167">
        <f t="shared" si="566"/>
        <v>2.7945205479452055</v>
      </c>
      <c r="AL4026" s="167">
        <v>0</v>
      </c>
      <c r="AM4026" s="187">
        <f t="shared" si="567"/>
        <v>2.7945205479452055</v>
      </c>
      <c r="AN4026" s="167">
        <f t="shared" si="568"/>
        <v>2.7945205479452055</v>
      </c>
      <c r="AO4026" s="167">
        <v>0</v>
      </c>
      <c r="AP4026" s="167">
        <f t="shared" si="569"/>
        <v>2.7945205479452055</v>
      </c>
      <c r="AQ4026" s="167">
        <f t="shared" si="561"/>
        <v>83.835616438356169</v>
      </c>
      <c r="AR4026" s="193" t="s">
        <v>231</v>
      </c>
      <c r="AS4026" s="194"/>
      <c r="AT4026" s="166" t="s">
        <v>325</v>
      </c>
      <c r="AU4026" s="198" t="s">
        <v>11843</v>
      </c>
      <c r="AV4026" s="679" t="s">
        <v>12009</v>
      </c>
      <c r="AW4026" s="166" t="s">
        <v>234</v>
      </c>
      <c r="AX4026" s="2254"/>
      <c r="AY4026" s="2254"/>
    </row>
    <row r="4027" spans="1:52" s="55" customFormat="1" ht="15.95" customHeight="1" x14ac:dyDescent="0.25">
      <c r="A4027" s="182">
        <v>1498</v>
      </c>
      <c r="B4027" s="166" t="s">
        <v>55</v>
      </c>
      <c r="C4027" s="170" t="s">
        <v>6908</v>
      </c>
      <c r="D4027" s="194" t="s">
        <v>12010</v>
      </c>
      <c r="E4027" s="198" t="s">
        <v>12011</v>
      </c>
      <c r="F4027" s="198" t="s">
        <v>12012</v>
      </c>
      <c r="G4027" s="166"/>
      <c r="H4027" s="198" t="s">
        <v>732</v>
      </c>
      <c r="I4027" s="166">
        <v>0</v>
      </c>
      <c r="J4027" s="198" t="s">
        <v>12013</v>
      </c>
      <c r="K4027" s="198">
        <v>0</v>
      </c>
      <c r="L4027" s="198" t="s">
        <v>317</v>
      </c>
      <c r="M4027" s="198">
        <v>0</v>
      </c>
      <c r="N4027" s="199">
        <v>3</v>
      </c>
      <c r="O4027" s="199">
        <v>1.2</v>
      </c>
      <c r="P4027" s="199">
        <v>3.5999999999999996</v>
      </c>
      <c r="Q4027" s="1012">
        <v>0</v>
      </c>
      <c r="R4027" s="183"/>
      <c r="S4027" s="223">
        <v>0</v>
      </c>
      <c r="T4027" s="183"/>
      <c r="U4027" s="223">
        <v>1</v>
      </c>
      <c r="V4027" s="183"/>
      <c r="W4027" s="183"/>
      <c r="X4027" s="183"/>
      <c r="Y4027" s="166" t="s">
        <v>11843</v>
      </c>
      <c r="Z4027" s="166" t="s">
        <v>12014</v>
      </c>
      <c r="AA4027" s="203">
        <v>1035005919960</v>
      </c>
      <c r="AB4027" s="198" t="s">
        <v>12015</v>
      </c>
      <c r="AC4027" s="166" t="s">
        <v>12016</v>
      </c>
      <c r="AD4027" s="166" t="s">
        <v>12017</v>
      </c>
      <c r="AE4027" s="198" t="s">
        <v>12018</v>
      </c>
      <c r="AF4027" s="166" t="s">
        <v>12014</v>
      </c>
      <c r="AG4027" s="165">
        <v>1035005919960</v>
      </c>
      <c r="AH4027" s="166" t="s">
        <v>260</v>
      </c>
      <c r="AI4027" s="186">
        <v>0.85</v>
      </c>
      <c r="AJ4027" s="184">
        <v>660</v>
      </c>
      <c r="AK4027" s="167">
        <f t="shared" si="566"/>
        <v>1.536986301369863</v>
      </c>
      <c r="AL4027" s="167">
        <v>0</v>
      </c>
      <c r="AM4027" s="187">
        <f t="shared" si="567"/>
        <v>1.536986301369863</v>
      </c>
      <c r="AN4027" s="167">
        <f t="shared" si="568"/>
        <v>1.536986301369863</v>
      </c>
      <c r="AO4027" s="167">
        <v>0</v>
      </c>
      <c r="AP4027" s="167">
        <f t="shared" si="569"/>
        <v>1.536986301369863</v>
      </c>
      <c r="AQ4027" s="167">
        <f t="shared" si="561"/>
        <v>46.109589041095887</v>
      </c>
      <c r="AR4027" s="193" t="s">
        <v>231</v>
      </c>
      <c r="AS4027" s="194" t="s">
        <v>114</v>
      </c>
      <c r="AT4027" s="166" t="s">
        <v>325</v>
      </c>
      <c r="AU4027" s="198" t="s">
        <v>11843</v>
      </c>
      <c r="AV4027" s="679" t="s">
        <v>12019</v>
      </c>
      <c r="AW4027" s="166" t="s">
        <v>234</v>
      </c>
      <c r="AX4027" s="2254"/>
      <c r="AY4027" s="2254"/>
    </row>
    <row r="4028" spans="1:52" s="55" customFormat="1" ht="15.95" customHeight="1" x14ac:dyDescent="0.25">
      <c r="A4028" s="182">
        <v>1499</v>
      </c>
      <c r="B4028" s="166" t="s">
        <v>55</v>
      </c>
      <c r="C4028" s="170" t="s">
        <v>6908</v>
      </c>
      <c r="D4028" s="194" t="s">
        <v>12020</v>
      </c>
      <c r="E4028" s="198" t="s">
        <v>12021</v>
      </c>
      <c r="F4028" s="198" t="s">
        <v>12022</v>
      </c>
      <c r="G4028" s="166"/>
      <c r="H4028" s="198" t="s">
        <v>219</v>
      </c>
      <c r="I4028" s="166" t="s">
        <v>316</v>
      </c>
      <c r="J4028" s="198" t="s">
        <v>221</v>
      </c>
      <c r="K4028" s="198" t="s">
        <v>222</v>
      </c>
      <c r="L4028" s="198" t="s">
        <v>317</v>
      </c>
      <c r="M4028" s="198">
        <v>0</v>
      </c>
      <c r="N4028" s="199">
        <v>3</v>
      </c>
      <c r="O4028" s="199">
        <v>1.2</v>
      </c>
      <c r="P4028" s="199">
        <v>3.5999999999999996</v>
      </c>
      <c r="Q4028" s="1012">
        <v>1</v>
      </c>
      <c r="R4028" s="183"/>
      <c r="S4028" s="223">
        <v>0</v>
      </c>
      <c r="T4028" s="183"/>
      <c r="U4028" s="223">
        <v>0</v>
      </c>
      <c r="V4028" s="183"/>
      <c r="W4028" s="183"/>
      <c r="X4028" s="183"/>
      <c r="Y4028" s="166" t="s">
        <v>11843</v>
      </c>
      <c r="Z4028" s="166" t="s">
        <v>12023</v>
      </c>
      <c r="AA4028" s="203">
        <v>1035005900896</v>
      </c>
      <c r="AB4028" s="198" t="s">
        <v>12024</v>
      </c>
      <c r="AC4028" s="166" t="s">
        <v>12025</v>
      </c>
      <c r="AD4028" s="166" t="s">
        <v>230</v>
      </c>
      <c r="AE4028" s="198" t="s">
        <v>12026</v>
      </c>
      <c r="AF4028" s="166" t="s">
        <v>12023</v>
      </c>
      <c r="AG4028" s="165">
        <v>1035005900896</v>
      </c>
      <c r="AH4028" s="166" t="s">
        <v>260</v>
      </c>
      <c r="AI4028" s="186">
        <v>0.85</v>
      </c>
      <c r="AJ4028" s="184">
        <v>300</v>
      </c>
      <c r="AK4028" s="167">
        <f t="shared" si="566"/>
        <v>0.69863013698630139</v>
      </c>
      <c r="AL4028" s="167">
        <v>0</v>
      </c>
      <c r="AM4028" s="187">
        <f t="shared" si="567"/>
        <v>0.69863013698630139</v>
      </c>
      <c r="AN4028" s="167">
        <f t="shared" si="568"/>
        <v>0.69863013698630139</v>
      </c>
      <c r="AO4028" s="167">
        <v>0</v>
      </c>
      <c r="AP4028" s="167">
        <f t="shared" si="569"/>
        <v>0.69863013698630139</v>
      </c>
      <c r="AQ4028" s="167">
        <f t="shared" ref="AQ4028:AQ4092" si="570">AP4028*30</f>
        <v>20.958904109589042</v>
      </c>
      <c r="AR4028" s="193" t="s">
        <v>231</v>
      </c>
      <c r="AS4028" s="194"/>
      <c r="AT4028" s="166" t="s">
        <v>325</v>
      </c>
      <c r="AU4028" s="198" t="s">
        <v>11843</v>
      </c>
      <c r="AV4028" s="679" t="s">
        <v>12027</v>
      </c>
      <c r="AW4028" s="166" t="s">
        <v>234</v>
      </c>
      <c r="AX4028" s="2254"/>
      <c r="AY4028" s="2254"/>
    </row>
    <row r="4029" spans="1:52" s="55" customFormat="1" ht="15.95" customHeight="1" x14ac:dyDescent="0.25">
      <c r="A4029" s="182">
        <v>1500</v>
      </c>
      <c r="B4029" s="166" t="s">
        <v>55</v>
      </c>
      <c r="C4029" s="170" t="s">
        <v>17640</v>
      </c>
      <c r="D4029" s="194" t="s">
        <v>19633</v>
      </c>
      <c r="E4029" s="198" t="s">
        <v>12028</v>
      </c>
      <c r="F4029" s="198" t="s">
        <v>12029</v>
      </c>
      <c r="G4029" s="166"/>
      <c r="H4029" s="198" t="s">
        <v>219</v>
      </c>
      <c r="I4029" s="166" t="s">
        <v>220</v>
      </c>
      <c r="J4029" s="198" t="s">
        <v>221</v>
      </c>
      <c r="K4029" s="198" t="s">
        <v>222</v>
      </c>
      <c r="L4029" s="198" t="s">
        <v>317</v>
      </c>
      <c r="M4029" s="198">
        <v>0</v>
      </c>
      <c r="N4029" s="199">
        <v>3</v>
      </c>
      <c r="O4029" s="199">
        <v>1.2</v>
      </c>
      <c r="P4029" s="199">
        <v>3.5999999999999996</v>
      </c>
      <c r="Q4029" s="1012">
        <v>1</v>
      </c>
      <c r="R4029" s="183"/>
      <c r="S4029" s="223">
        <v>0</v>
      </c>
      <c r="T4029" s="183"/>
      <c r="U4029" s="223">
        <v>0</v>
      </c>
      <c r="V4029" s="183"/>
      <c r="W4029" s="183"/>
      <c r="X4029" s="183"/>
      <c r="Y4029" s="166" t="s">
        <v>11843</v>
      </c>
      <c r="Z4029" s="166" t="s">
        <v>12030</v>
      </c>
      <c r="AA4029" s="184">
        <v>1105030002670</v>
      </c>
      <c r="AB4029" s="198" t="s">
        <v>2868</v>
      </c>
      <c r="AC4029" s="166"/>
      <c r="AD4029" s="166" t="s">
        <v>230</v>
      </c>
      <c r="AE4029" s="198" t="s">
        <v>2868</v>
      </c>
      <c r="AF4029" s="166" t="s">
        <v>12030</v>
      </c>
      <c r="AG4029" s="165">
        <v>1105030002670</v>
      </c>
      <c r="AH4029" s="166" t="s">
        <v>260</v>
      </c>
      <c r="AI4029" s="186">
        <v>0.85</v>
      </c>
      <c r="AJ4029" s="184">
        <v>200</v>
      </c>
      <c r="AK4029" s="167">
        <f t="shared" si="566"/>
        <v>0.46575342465753422</v>
      </c>
      <c r="AL4029" s="167">
        <v>0</v>
      </c>
      <c r="AM4029" s="187">
        <f t="shared" si="567"/>
        <v>0.46575342465753422</v>
      </c>
      <c r="AN4029" s="167">
        <f t="shared" si="568"/>
        <v>0.46575342465753422</v>
      </c>
      <c r="AO4029" s="167">
        <v>0</v>
      </c>
      <c r="AP4029" s="167">
        <f t="shared" si="569"/>
        <v>0.46575342465753422</v>
      </c>
      <c r="AQ4029" s="167">
        <f t="shared" si="570"/>
        <v>13.972602739726026</v>
      </c>
      <c r="AR4029" s="193" t="s">
        <v>231</v>
      </c>
      <c r="AS4029" s="194"/>
      <c r="AT4029" s="166" t="s">
        <v>325</v>
      </c>
      <c r="AU4029" s="198" t="s">
        <v>5890</v>
      </c>
      <c r="AV4029" s="679" t="s">
        <v>7176</v>
      </c>
      <c r="AW4029" s="166" t="s">
        <v>234</v>
      </c>
      <c r="AX4029" s="2254"/>
      <c r="AY4029" s="2254"/>
    </row>
    <row r="4030" spans="1:52" s="55" customFormat="1" ht="15.95" customHeight="1" x14ac:dyDescent="0.25">
      <c r="A4030" s="182">
        <v>1501</v>
      </c>
      <c r="B4030" s="166" t="s">
        <v>49</v>
      </c>
      <c r="C4030" s="170" t="s">
        <v>6908</v>
      </c>
      <c r="D4030" s="194" t="s">
        <v>19634</v>
      </c>
      <c r="E4030" s="258" t="s">
        <v>12031</v>
      </c>
      <c r="F4030" s="258" t="s">
        <v>12032</v>
      </c>
      <c r="G4030" s="166"/>
      <c r="H4030" s="166" t="s">
        <v>219</v>
      </c>
      <c r="I4030" s="166" t="s">
        <v>220</v>
      </c>
      <c r="J4030" s="166" t="s">
        <v>221</v>
      </c>
      <c r="K4030" s="166" t="s">
        <v>222</v>
      </c>
      <c r="L4030" s="198" t="s">
        <v>221</v>
      </c>
      <c r="M4030" s="198" t="s">
        <v>879</v>
      </c>
      <c r="N4030" s="186">
        <v>6</v>
      </c>
      <c r="O4030" s="186">
        <v>2</v>
      </c>
      <c r="P4030" s="186">
        <v>12</v>
      </c>
      <c r="Q4030" s="184">
        <v>2</v>
      </c>
      <c r="R4030" s="183"/>
      <c r="S4030" s="183">
        <v>1</v>
      </c>
      <c r="T4030" s="183"/>
      <c r="U4030" s="183">
        <v>0</v>
      </c>
      <c r="V4030" s="183"/>
      <c r="W4030" s="183"/>
      <c r="X4030" s="183"/>
      <c r="Y4030" s="166" t="s">
        <v>330</v>
      </c>
      <c r="Z4030" s="166" t="s">
        <v>12033</v>
      </c>
      <c r="AA4030" s="203" t="s">
        <v>12034</v>
      </c>
      <c r="AB4030" s="166" t="s">
        <v>12035</v>
      </c>
      <c r="AC4030" s="166" t="s">
        <v>12036</v>
      </c>
      <c r="AD4030" s="166" t="s">
        <v>12037</v>
      </c>
      <c r="AE4030" s="166" t="s">
        <v>12038</v>
      </c>
      <c r="AF4030" s="166" t="s">
        <v>12039</v>
      </c>
      <c r="AG4030" s="165">
        <v>1027739602824</v>
      </c>
      <c r="AH4030" s="166" t="s">
        <v>12040</v>
      </c>
      <c r="AI4030" s="186">
        <v>0.55000000000000004</v>
      </c>
      <c r="AJ4030" s="184">
        <v>8</v>
      </c>
      <c r="AK4030" s="167">
        <f t="shared" ref="AK4030:AK4048" si="571">AJ4030*AI4030/365</f>
        <v>1.2054794520547946E-2</v>
      </c>
      <c r="AL4030" s="167">
        <v>0</v>
      </c>
      <c r="AM4030" s="187">
        <f>SUBTOTAL(9,AK4030:AL4030)</f>
        <v>1.2054794520547946E-2</v>
      </c>
      <c r="AN4030" s="167">
        <f t="shared" si="568"/>
        <v>1.2054794520547946E-2</v>
      </c>
      <c r="AO4030" s="167">
        <v>0</v>
      </c>
      <c r="AP4030" s="167">
        <f t="shared" si="569"/>
        <v>1.2054794520547946E-2</v>
      </c>
      <c r="AQ4030" s="167">
        <f t="shared" si="570"/>
        <v>0.36164383561643837</v>
      </c>
      <c r="AR4030" s="193" t="s">
        <v>231</v>
      </c>
      <c r="AS4030" s="166" t="s">
        <v>431</v>
      </c>
      <c r="AT4030" s="166" t="s">
        <v>325</v>
      </c>
      <c r="AU4030" s="166" t="s">
        <v>6916</v>
      </c>
      <c r="AV4030" s="231" t="s">
        <v>12041</v>
      </c>
      <c r="AW4030" s="166" t="s">
        <v>234</v>
      </c>
      <c r="AX4030" s="2254"/>
      <c r="AY4030" s="2254"/>
    </row>
    <row r="4031" spans="1:52" s="55" customFormat="1" ht="15.95" customHeight="1" x14ac:dyDescent="0.25">
      <c r="A4031" s="182">
        <v>1502</v>
      </c>
      <c r="B4031" s="166" t="s">
        <v>49</v>
      </c>
      <c r="C4031" s="170" t="s">
        <v>6908</v>
      </c>
      <c r="D4031" s="194" t="s">
        <v>19635</v>
      </c>
      <c r="E4031" s="258" t="s">
        <v>12043</v>
      </c>
      <c r="F4031" s="258" t="s">
        <v>12044</v>
      </c>
      <c r="G4031" s="166"/>
      <c r="H4031" s="166" t="s">
        <v>219</v>
      </c>
      <c r="I4031" s="166" t="s">
        <v>220</v>
      </c>
      <c r="J4031" s="166" t="s">
        <v>221</v>
      </c>
      <c r="K4031" s="166" t="s">
        <v>222</v>
      </c>
      <c r="L4031" s="198" t="s">
        <v>221</v>
      </c>
      <c r="M4031" s="198" t="s">
        <v>879</v>
      </c>
      <c r="N4031" s="186">
        <v>3.5</v>
      </c>
      <c r="O4031" s="186">
        <v>1.5</v>
      </c>
      <c r="P4031" s="186">
        <v>5.25</v>
      </c>
      <c r="Q4031" s="184">
        <v>2</v>
      </c>
      <c r="R4031" s="183"/>
      <c r="S4031" s="183">
        <v>0</v>
      </c>
      <c r="T4031" s="183"/>
      <c r="U4031" s="183">
        <v>0</v>
      </c>
      <c r="V4031" s="183"/>
      <c r="W4031" s="183"/>
      <c r="X4031" s="183"/>
      <c r="Y4031" s="166" t="s">
        <v>3109</v>
      </c>
      <c r="Z4031" s="166" t="s">
        <v>12045</v>
      </c>
      <c r="AA4031" s="203" t="s">
        <v>12046</v>
      </c>
      <c r="AB4031" s="166" t="s">
        <v>12047</v>
      </c>
      <c r="AC4031" s="166" t="s">
        <v>12048</v>
      </c>
      <c r="AD4031" s="166" t="s">
        <v>12049</v>
      </c>
      <c r="AE4031" s="166" t="s">
        <v>12050</v>
      </c>
      <c r="AF4031" s="166" t="s">
        <v>12051</v>
      </c>
      <c r="AG4031" s="165">
        <v>1037739551739</v>
      </c>
      <c r="AH4031" s="166" t="s">
        <v>12040</v>
      </c>
      <c r="AI4031" s="186">
        <v>0.55000000000000004</v>
      </c>
      <c r="AJ4031" s="184">
        <v>8</v>
      </c>
      <c r="AK4031" s="167">
        <f t="shared" si="571"/>
        <v>1.2054794520547946E-2</v>
      </c>
      <c r="AL4031" s="167">
        <v>0</v>
      </c>
      <c r="AM4031" s="187">
        <f>SUBTOTAL(9,AK4031:AL4031)</f>
        <v>1.2054794520547946E-2</v>
      </c>
      <c r="AN4031" s="167">
        <f t="shared" si="568"/>
        <v>1.2054794520547946E-2</v>
      </c>
      <c r="AO4031" s="167">
        <v>0</v>
      </c>
      <c r="AP4031" s="167">
        <f t="shared" si="569"/>
        <v>1.2054794520547946E-2</v>
      </c>
      <c r="AQ4031" s="167">
        <f t="shared" si="570"/>
        <v>0.36164383561643837</v>
      </c>
      <c r="AR4031" s="193" t="s">
        <v>231</v>
      </c>
      <c r="AS4031" s="166" t="s">
        <v>431</v>
      </c>
      <c r="AT4031" s="166" t="s">
        <v>325</v>
      </c>
      <c r="AU4031" s="166" t="s">
        <v>6916</v>
      </c>
      <c r="AV4031" s="231" t="s">
        <v>12052</v>
      </c>
      <c r="AW4031" s="166" t="s">
        <v>234</v>
      </c>
      <c r="AX4031" s="2254"/>
      <c r="AY4031" s="2254"/>
    </row>
    <row r="4032" spans="1:52" s="55" customFormat="1" ht="15.95" customHeight="1" x14ac:dyDescent="0.25">
      <c r="A4032" s="182">
        <v>1503</v>
      </c>
      <c r="B4032" s="166" t="s">
        <v>49</v>
      </c>
      <c r="C4032" s="170" t="s">
        <v>6908</v>
      </c>
      <c r="D4032" s="194" t="s">
        <v>19636</v>
      </c>
      <c r="E4032" s="166" t="s">
        <v>12054</v>
      </c>
      <c r="F4032" s="166" t="s">
        <v>12055</v>
      </c>
      <c r="G4032" s="166"/>
      <c r="H4032" s="166" t="s">
        <v>219</v>
      </c>
      <c r="I4032" s="166" t="s">
        <v>220</v>
      </c>
      <c r="J4032" s="166" t="s">
        <v>221</v>
      </c>
      <c r="K4032" s="166" t="s">
        <v>222</v>
      </c>
      <c r="L4032" s="166" t="s">
        <v>317</v>
      </c>
      <c r="M4032" s="166">
        <v>0</v>
      </c>
      <c r="N4032" s="186">
        <v>1.96</v>
      </c>
      <c r="O4032" s="186">
        <v>1.5</v>
      </c>
      <c r="P4032" s="186">
        <v>2.94</v>
      </c>
      <c r="Q4032" s="184">
        <v>1</v>
      </c>
      <c r="R4032" s="183"/>
      <c r="S4032" s="183">
        <v>0</v>
      </c>
      <c r="T4032" s="183"/>
      <c r="U4032" s="183">
        <v>0</v>
      </c>
      <c r="V4032" s="183"/>
      <c r="W4032" s="183"/>
      <c r="X4032" s="183"/>
      <c r="Y4032" s="166" t="s">
        <v>12056</v>
      </c>
      <c r="Z4032" s="166" t="s">
        <v>12057</v>
      </c>
      <c r="AA4032" s="203" t="s">
        <v>12058</v>
      </c>
      <c r="AB4032" s="166" t="s">
        <v>12059</v>
      </c>
      <c r="AC4032" s="166" t="s">
        <v>12060</v>
      </c>
      <c r="AD4032" s="166" t="s">
        <v>12061</v>
      </c>
      <c r="AE4032" s="166" t="s">
        <v>12059</v>
      </c>
      <c r="AF4032" s="166" t="s">
        <v>12057</v>
      </c>
      <c r="AG4032" s="165">
        <v>1027700540680</v>
      </c>
      <c r="AH4032" s="166" t="s">
        <v>663</v>
      </c>
      <c r="AI4032" s="186">
        <v>1.17</v>
      </c>
      <c r="AJ4032" s="184">
        <v>6</v>
      </c>
      <c r="AK4032" s="167">
        <f t="shared" si="571"/>
        <v>1.9232876712328765E-2</v>
      </c>
      <c r="AL4032" s="167">
        <v>0</v>
      </c>
      <c r="AM4032" s="187">
        <f>SUBTOTAL(9,AK4032:AL4032)</f>
        <v>1.9232876712328765E-2</v>
      </c>
      <c r="AN4032" s="167">
        <f t="shared" si="568"/>
        <v>1.9232876712328765E-2</v>
      </c>
      <c r="AO4032" s="167">
        <v>0</v>
      </c>
      <c r="AP4032" s="167">
        <f t="shared" si="569"/>
        <v>1.9232876712328765E-2</v>
      </c>
      <c r="AQ4032" s="167">
        <f t="shared" si="570"/>
        <v>0.57698630136986295</v>
      </c>
      <c r="AR4032" s="193" t="s">
        <v>231</v>
      </c>
      <c r="AS4032" s="194"/>
      <c r="AT4032" s="166" t="s">
        <v>325</v>
      </c>
      <c r="AU4032" s="166" t="s">
        <v>6916</v>
      </c>
      <c r="AV4032" s="231" t="s">
        <v>12062</v>
      </c>
      <c r="AW4032" s="166" t="s">
        <v>234</v>
      </c>
      <c r="AX4032" s="2254"/>
      <c r="AY4032" s="2254"/>
    </row>
    <row r="4033" spans="1:52" s="55" customFormat="1" ht="15.95" customHeight="1" x14ac:dyDescent="0.25">
      <c r="A4033" s="182">
        <v>1504</v>
      </c>
      <c r="B4033" s="166" t="s">
        <v>49</v>
      </c>
      <c r="C4033" s="170" t="s">
        <v>6908</v>
      </c>
      <c r="D4033" s="194" t="s">
        <v>19636</v>
      </c>
      <c r="E4033" s="166" t="s">
        <v>12064</v>
      </c>
      <c r="F4033" s="166" t="s">
        <v>12065</v>
      </c>
      <c r="G4033" s="166"/>
      <c r="H4033" s="166" t="s">
        <v>219</v>
      </c>
      <c r="I4033" s="166" t="s">
        <v>220</v>
      </c>
      <c r="J4033" s="166" t="s">
        <v>317</v>
      </c>
      <c r="K4033" s="166">
        <v>0</v>
      </c>
      <c r="L4033" s="166" t="s">
        <v>317</v>
      </c>
      <c r="M4033" s="166">
        <v>0</v>
      </c>
      <c r="N4033" s="186">
        <v>3</v>
      </c>
      <c r="O4033" s="186">
        <v>1.5</v>
      </c>
      <c r="P4033" s="186">
        <v>4.5</v>
      </c>
      <c r="Q4033" s="184">
        <v>1</v>
      </c>
      <c r="R4033" s="183"/>
      <c r="S4033" s="183">
        <v>0</v>
      </c>
      <c r="T4033" s="183"/>
      <c r="U4033" s="183">
        <v>0</v>
      </c>
      <c r="V4033" s="183"/>
      <c r="W4033" s="183"/>
      <c r="X4033" s="183"/>
      <c r="Y4033" s="166" t="s">
        <v>330</v>
      </c>
      <c r="Z4033" s="166" t="s">
        <v>12066</v>
      </c>
      <c r="AA4033" s="203" t="s">
        <v>12067</v>
      </c>
      <c r="AB4033" s="166" t="s">
        <v>12068</v>
      </c>
      <c r="AC4033" s="166" t="s">
        <v>12069</v>
      </c>
      <c r="AD4033" s="166" t="s">
        <v>12070</v>
      </c>
      <c r="AE4033" s="166" t="s">
        <v>12068</v>
      </c>
      <c r="AF4033" s="166" t="s">
        <v>12066</v>
      </c>
      <c r="AG4033" s="165">
        <v>1115030003010</v>
      </c>
      <c r="AH4033" s="166" t="s">
        <v>663</v>
      </c>
      <c r="AI4033" s="186">
        <v>1.17</v>
      </c>
      <c r="AJ4033" s="186">
        <v>70</v>
      </c>
      <c r="AK4033" s="167">
        <f t="shared" si="571"/>
        <v>0.22438356164383561</v>
      </c>
      <c r="AL4033" s="167">
        <v>0</v>
      </c>
      <c r="AM4033" s="167">
        <f>SUM(AK4033:AL4033)</f>
        <v>0.22438356164383561</v>
      </c>
      <c r="AN4033" s="167">
        <f t="shared" si="568"/>
        <v>0.22438356164383561</v>
      </c>
      <c r="AO4033" s="167">
        <v>0</v>
      </c>
      <c r="AP4033" s="167">
        <f t="shared" si="569"/>
        <v>0.22438356164383561</v>
      </c>
      <c r="AQ4033" s="167">
        <f t="shared" si="570"/>
        <v>6.7315068493150685</v>
      </c>
      <c r="AR4033" s="193" t="s">
        <v>231</v>
      </c>
      <c r="AS4033" s="194"/>
      <c r="AT4033" s="166" t="s">
        <v>325</v>
      </c>
      <c r="AU4033" s="166" t="s">
        <v>6916</v>
      </c>
      <c r="AV4033" s="231" t="s">
        <v>12071</v>
      </c>
      <c r="AW4033" s="166" t="s">
        <v>234</v>
      </c>
      <c r="AX4033" s="2254"/>
      <c r="AY4033" s="2254"/>
    </row>
    <row r="4034" spans="1:52" s="55" customFormat="1" ht="15.95" customHeight="1" x14ac:dyDescent="0.25">
      <c r="A4034" s="182">
        <v>1505</v>
      </c>
      <c r="B4034" s="166" t="s">
        <v>49</v>
      </c>
      <c r="C4034" s="170" t="s">
        <v>6908</v>
      </c>
      <c r="D4034" s="194" t="s">
        <v>19637</v>
      </c>
      <c r="E4034" s="166" t="s">
        <v>12073</v>
      </c>
      <c r="F4034" s="166" t="s">
        <v>12074</v>
      </c>
      <c r="G4034" s="166"/>
      <c r="H4034" s="166" t="s">
        <v>219</v>
      </c>
      <c r="I4034" s="166" t="s">
        <v>220</v>
      </c>
      <c r="J4034" s="166" t="s">
        <v>317</v>
      </c>
      <c r="K4034" s="166">
        <v>0</v>
      </c>
      <c r="L4034" s="166" t="s">
        <v>317</v>
      </c>
      <c r="M4034" s="166">
        <v>0</v>
      </c>
      <c r="N4034" s="186">
        <v>3</v>
      </c>
      <c r="O4034" s="186">
        <v>1.5</v>
      </c>
      <c r="P4034" s="186">
        <v>4.5</v>
      </c>
      <c r="Q4034" s="184">
        <v>1</v>
      </c>
      <c r="R4034" s="183"/>
      <c r="S4034" s="183">
        <v>0</v>
      </c>
      <c r="T4034" s="183"/>
      <c r="U4034" s="183">
        <v>0</v>
      </c>
      <c r="V4034" s="183"/>
      <c r="W4034" s="183"/>
      <c r="X4034" s="183"/>
      <c r="Y4034" s="166" t="s">
        <v>12075</v>
      </c>
      <c r="Z4034" s="166" t="s">
        <v>12076</v>
      </c>
      <c r="AA4034" s="203" t="s">
        <v>12077</v>
      </c>
      <c r="AB4034" s="166" t="s">
        <v>12078</v>
      </c>
      <c r="AC4034" s="166">
        <v>89165482675</v>
      </c>
      <c r="AD4034" s="166" t="s">
        <v>12079</v>
      </c>
      <c r="AE4034" s="166" t="s">
        <v>12078</v>
      </c>
      <c r="AF4034" s="166" t="s">
        <v>12076</v>
      </c>
      <c r="AG4034" s="165">
        <v>304503014700051</v>
      </c>
      <c r="AH4034" s="166" t="s">
        <v>2305</v>
      </c>
      <c r="AI4034" s="186">
        <v>0.87</v>
      </c>
      <c r="AJ4034" s="184">
        <v>50</v>
      </c>
      <c r="AK4034" s="167">
        <f t="shared" si="571"/>
        <v>0.11917808219178082</v>
      </c>
      <c r="AL4034" s="167">
        <v>0</v>
      </c>
      <c r="AM4034" s="187">
        <f t="shared" ref="AM4034:AM4041" si="572">SUBTOTAL(9,AK4034:AL4034)</f>
        <v>0.11917808219178082</v>
      </c>
      <c r="AN4034" s="167">
        <f t="shared" si="568"/>
        <v>0.11917808219178082</v>
      </c>
      <c r="AO4034" s="167">
        <v>0</v>
      </c>
      <c r="AP4034" s="167">
        <f t="shared" si="569"/>
        <v>0.11917808219178082</v>
      </c>
      <c r="AQ4034" s="167">
        <f t="shared" si="570"/>
        <v>3.5753424657534247</v>
      </c>
      <c r="AR4034" s="193" t="s">
        <v>231</v>
      </c>
      <c r="AS4034" s="194"/>
      <c r="AT4034" s="166" t="s">
        <v>325</v>
      </c>
      <c r="AU4034" s="166" t="s">
        <v>6916</v>
      </c>
      <c r="AV4034" s="231" t="s">
        <v>12080</v>
      </c>
      <c r="AW4034" s="166" t="s">
        <v>234</v>
      </c>
      <c r="AX4034" s="2254"/>
      <c r="AY4034" s="2254"/>
    </row>
    <row r="4035" spans="1:52" s="55" customFormat="1" ht="15.95" customHeight="1" x14ac:dyDescent="0.25">
      <c r="A4035" s="182">
        <v>1506</v>
      </c>
      <c r="B4035" s="166" t="s">
        <v>49</v>
      </c>
      <c r="C4035" s="170" t="s">
        <v>22550</v>
      </c>
      <c r="D4035" s="194" t="s">
        <v>19638</v>
      </c>
      <c r="E4035" s="166" t="s">
        <v>12082</v>
      </c>
      <c r="F4035" s="166" t="s">
        <v>12083</v>
      </c>
      <c r="G4035" s="166"/>
      <c r="H4035" s="166" t="s">
        <v>219</v>
      </c>
      <c r="I4035" s="166" t="s">
        <v>220</v>
      </c>
      <c r="J4035" s="166" t="s">
        <v>221</v>
      </c>
      <c r="K4035" s="166" t="s">
        <v>222</v>
      </c>
      <c r="L4035" s="166" t="s">
        <v>317</v>
      </c>
      <c r="M4035" s="166">
        <v>0</v>
      </c>
      <c r="N4035" s="186">
        <v>3</v>
      </c>
      <c r="O4035" s="186">
        <v>1.5</v>
      </c>
      <c r="P4035" s="186">
        <v>4.5</v>
      </c>
      <c r="Q4035" s="184">
        <v>2</v>
      </c>
      <c r="R4035" s="183"/>
      <c r="S4035" s="183">
        <v>0</v>
      </c>
      <c r="T4035" s="183"/>
      <c r="U4035" s="183">
        <v>0</v>
      </c>
      <c r="V4035" s="183"/>
      <c r="W4035" s="183"/>
      <c r="X4035" s="183"/>
      <c r="Y4035" s="166" t="s">
        <v>3109</v>
      </c>
      <c r="Z4035" s="166" t="s">
        <v>12084</v>
      </c>
      <c r="AA4035" s="203" t="s">
        <v>12085</v>
      </c>
      <c r="AB4035" s="166" t="s">
        <v>12086</v>
      </c>
      <c r="AC4035" s="166" t="s">
        <v>12087</v>
      </c>
      <c r="AD4035" s="166" t="s">
        <v>12088</v>
      </c>
      <c r="AE4035" s="166" t="s">
        <v>12089</v>
      </c>
      <c r="AF4035" s="166" t="s">
        <v>12090</v>
      </c>
      <c r="AG4035" s="165">
        <v>1055006353478</v>
      </c>
      <c r="AH4035" s="166" t="s">
        <v>243</v>
      </c>
      <c r="AI4035" s="186">
        <v>0.87</v>
      </c>
      <c r="AJ4035" s="184">
        <v>20</v>
      </c>
      <c r="AK4035" s="167">
        <f t="shared" si="571"/>
        <v>4.7671232876712322E-2</v>
      </c>
      <c r="AL4035" s="167">
        <v>0</v>
      </c>
      <c r="AM4035" s="187">
        <f t="shared" si="572"/>
        <v>4.7671232876712322E-2</v>
      </c>
      <c r="AN4035" s="167">
        <f t="shared" si="568"/>
        <v>4.7671232876712322E-2</v>
      </c>
      <c r="AO4035" s="167">
        <v>0</v>
      </c>
      <c r="AP4035" s="167">
        <f t="shared" si="569"/>
        <v>4.7671232876712322E-2</v>
      </c>
      <c r="AQ4035" s="167">
        <f t="shared" si="570"/>
        <v>1.4301369863013695</v>
      </c>
      <c r="AR4035" s="193" t="s">
        <v>231</v>
      </c>
      <c r="AS4035" s="194"/>
      <c r="AT4035" s="166" t="s">
        <v>325</v>
      </c>
      <c r="AU4035" s="166" t="s">
        <v>6916</v>
      </c>
      <c r="AV4035" s="231" t="s">
        <v>12091</v>
      </c>
      <c r="AW4035" s="166" t="s">
        <v>234</v>
      </c>
      <c r="AX4035" s="2254"/>
      <c r="AY4035" s="2254"/>
    </row>
    <row r="4036" spans="1:52" s="55" customFormat="1" ht="15.95" customHeight="1" x14ac:dyDescent="0.25">
      <c r="A4036" s="182">
        <v>1507</v>
      </c>
      <c r="B4036" s="166" t="s">
        <v>49</v>
      </c>
      <c r="C4036" s="170" t="s">
        <v>22550</v>
      </c>
      <c r="D4036" s="194" t="s">
        <v>19639</v>
      </c>
      <c r="E4036" s="166" t="s">
        <v>12092</v>
      </c>
      <c r="F4036" s="166" t="s">
        <v>12093</v>
      </c>
      <c r="G4036" s="166"/>
      <c r="H4036" s="166" t="s">
        <v>219</v>
      </c>
      <c r="I4036" s="166" t="s">
        <v>220</v>
      </c>
      <c r="J4036" s="166" t="s">
        <v>317</v>
      </c>
      <c r="K4036" s="166">
        <v>0</v>
      </c>
      <c r="L4036" s="166" t="s">
        <v>317</v>
      </c>
      <c r="M4036" s="166">
        <v>0</v>
      </c>
      <c r="N4036" s="186">
        <v>2.2000000000000002</v>
      </c>
      <c r="O4036" s="186">
        <v>1.8</v>
      </c>
      <c r="P4036" s="186">
        <v>3.96</v>
      </c>
      <c r="Q4036" s="184">
        <v>2</v>
      </c>
      <c r="R4036" s="183"/>
      <c r="S4036" s="183">
        <v>0</v>
      </c>
      <c r="T4036" s="183"/>
      <c r="U4036" s="183">
        <v>0</v>
      </c>
      <c r="V4036" s="183"/>
      <c r="W4036" s="183"/>
      <c r="X4036" s="183"/>
      <c r="Y4036" s="166" t="s">
        <v>12056</v>
      </c>
      <c r="Z4036" s="166" t="s">
        <v>12094</v>
      </c>
      <c r="AA4036" s="203" t="s">
        <v>12095</v>
      </c>
      <c r="AB4036" s="166" t="s">
        <v>12096</v>
      </c>
      <c r="AC4036" s="166">
        <v>89165587884</v>
      </c>
      <c r="AD4036" s="166" t="s">
        <v>12097</v>
      </c>
      <c r="AE4036" s="166" t="s">
        <v>12098</v>
      </c>
      <c r="AF4036" s="166" t="s">
        <v>12099</v>
      </c>
      <c r="AG4036" s="165">
        <v>1057746555811</v>
      </c>
      <c r="AH4036" s="166" t="s">
        <v>243</v>
      </c>
      <c r="AI4036" s="186">
        <v>0.87</v>
      </c>
      <c r="AJ4036" s="184">
        <v>20</v>
      </c>
      <c r="AK4036" s="167">
        <f t="shared" si="571"/>
        <v>4.7671232876712322E-2</v>
      </c>
      <c r="AL4036" s="167">
        <v>0</v>
      </c>
      <c r="AM4036" s="187">
        <f t="shared" si="572"/>
        <v>4.7671232876712322E-2</v>
      </c>
      <c r="AN4036" s="167">
        <f t="shared" si="568"/>
        <v>4.7671232876712322E-2</v>
      </c>
      <c r="AO4036" s="167">
        <v>0</v>
      </c>
      <c r="AP4036" s="167">
        <f t="shared" si="569"/>
        <v>4.7671232876712322E-2</v>
      </c>
      <c r="AQ4036" s="167">
        <f t="shared" si="570"/>
        <v>1.4301369863013695</v>
      </c>
      <c r="AR4036" s="193" t="s">
        <v>231</v>
      </c>
      <c r="AS4036" s="194"/>
      <c r="AT4036" s="166" t="s">
        <v>325</v>
      </c>
      <c r="AU4036" s="166" t="s">
        <v>6916</v>
      </c>
      <c r="AV4036" s="231" t="s">
        <v>12100</v>
      </c>
      <c r="AW4036" s="166" t="s">
        <v>234</v>
      </c>
      <c r="AX4036" s="2254"/>
      <c r="AY4036" s="2254"/>
    </row>
    <row r="4037" spans="1:52" s="55" customFormat="1" ht="15.95" customHeight="1" x14ac:dyDescent="0.25">
      <c r="A4037" s="182">
        <v>1508</v>
      </c>
      <c r="B4037" s="166" t="s">
        <v>49</v>
      </c>
      <c r="C4037" s="170" t="s">
        <v>6908</v>
      </c>
      <c r="D4037" s="194" t="s">
        <v>19640</v>
      </c>
      <c r="E4037" s="166" t="s">
        <v>12102</v>
      </c>
      <c r="F4037" s="166" t="s">
        <v>12103</v>
      </c>
      <c r="G4037" s="166"/>
      <c r="H4037" s="166" t="s">
        <v>219</v>
      </c>
      <c r="I4037" s="166" t="s">
        <v>220</v>
      </c>
      <c r="J4037" s="166" t="s">
        <v>221</v>
      </c>
      <c r="K4037" s="166" t="s">
        <v>222</v>
      </c>
      <c r="L4037" s="166" t="s">
        <v>221</v>
      </c>
      <c r="M4037" s="166" t="s">
        <v>222</v>
      </c>
      <c r="N4037" s="186">
        <v>3</v>
      </c>
      <c r="O4037" s="186">
        <v>1.5</v>
      </c>
      <c r="P4037" s="186">
        <v>4.5</v>
      </c>
      <c r="Q4037" s="184">
        <v>1</v>
      </c>
      <c r="R4037" s="183"/>
      <c r="S4037" s="183">
        <v>0</v>
      </c>
      <c r="T4037" s="183"/>
      <c r="U4037" s="183">
        <v>0</v>
      </c>
      <c r="V4037" s="183"/>
      <c r="W4037" s="183"/>
      <c r="X4037" s="183"/>
      <c r="Y4037" s="166" t="s">
        <v>330</v>
      </c>
      <c r="Z4037" s="166" t="s">
        <v>12104</v>
      </c>
      <c r="AA4037" s="203" t="s">
        <v>21750</v>
      </c>
      <c r="AB4037" s="166" t="s">
        <v>12105</v>
      </c>
      <c r="AC4037" s="166" t="s">
        <v>230</v>
      </c>
      <c r="AD4037" s="166" t="s">
        <v>230</v>
      </c>
      <c r="AE4037" s="166" t="s">
        <v>12105</v>
      </c>
      <c r="AF4037" s="166" t="s">
        <v>12106</v>
      </c>
      <c r="AG4037" s="203" t="s">
        <v>21750</v>
      </c>
      <c r="AH4037" s="166" t="s">
        <v>506</v>
      </c>
      <c r="AI4037" s="186">
        <v>2.0699999999999998</v>
      </c>
      <c r="AJ4037" s="186">
        <v>40</v>
      </c>
      <c r="AK4037" s="167">
        <f t="shared" si="571"/>
        <v>0.22684931506849315</v>
      </c>
      <c r="AL4037" s="167">
        <v>0</v>
      </c>
      <c r="AM4037" s="187">
        <f t="shared" si="572"/>
        <v>0.22684931506849315</v>
      </c>
      <c r="AN4037" s="167">
        <f t="shared" si="568"/>
        <v>0.22684931506849315</v>
      </c>
      <c r="AO4037" s="167">
        <v>0</v>
      </c>
      <c r="AP4037" s="167">
        <f t="shared" si="569"/>
        <v>0.22684931506849315</v>
      </c>
      <c r="AQ4037" s="167">
        <f t="shared" si="570"/>
        <v>6.8054794520547945</v>
      </c>
      <c r="AR4037" s="193" t="s">
        <v>231</v>
      </c>
      <c r="AS4037" s="194"/>
      <c r="AT4037" s="166" t="s">
        <v>325</v>
      </c>
      <c r="AU4037" s="166" t="s">
        <v>6916</v>
      </c>
      <c r="AV4037" s="231" t="s">
        <v>12107</v>
      </c>
      <c r="AW4037" s="166" t="s">
        <v>234</v>
      </c>
      <c r="AX4037" s="2254"/>
      <c r="AY4037" s="2254"/>
    </row>
    <row r="4038" spans="1:52" s="55" customFormat="1" ht="15.95" customHeight="1" x14ac:dyDescent="0.25">
      <c r="A4038" s="182">
        <v>1509</v>
      </c>
      <c r="B4038" s="166" t="s">
        <v>49</v>
      </c>
      <c r="C4038" s="170" t="s">
        <v>6908</v>
      </c>
      <c r="D4038" s="194" t="s">
        <v>19641</v>
      </c>
      <c r="E4038" s="166" t="s">
        <v>12109</v>
      </c>
      <c r="F4038" s="166" t="s">
        <v>12110</v>
      </c>
      <c r="G4038" s="166"/>
      <c r="H4038" s="166" t="s">
        <v>219</v>
      </c>
      <c r="I4038" s="166" t="s">
        <v>220</v>
      </c>
      <c r="J4038" s="166" t="s">
        <v>317</v>
      </c>
      <c r="K4038" s="166">
        <v>0</v>
      </c>
      <c r="L4038" s="166" t="s">
        <v>317</v>
      </c>
      <c r="M4038" s="166">
        <v>0</v>
      </c>
      <c r="N4038" s="186">
        <v>3</v>
      </c>
      <c r="O4038" s="186">
        <v>1.5</v>
      </c>
      <c r="P4038" s="186">
        <v>4.5</v>
      </c>
      <c r="Q4038" s="184">
        <v>2</v>
      </c>
      <c r="R4038" s="183"/>
      <c r="S4038" s="183">
        <v>0</v>
      </c>
      <c r="T4038" s="183"/>
      <c r="U4038" s="183">
        <v>0</v>
      </c>
      <c r="V4038" s="183"/>
      <c r="W4038" s="183"/>
      <c r="X4038" s="183"/>
      <c r="Y4038" s="166" t="s">
        <v>330</v>
      </c>
      <c r="Z4038" s="166" t="s">
        <v>12111</v>
      </c>
      <c r="AA4038" s="203" t="s">
        <v>21751</v>
      </c>
      <c r="AB4038" s="166" t="s">
        <v>12112</v>
      </c>
      <c r="AC4038" s="166" t="s">
        <v>230</v>
      </c>
      <c r="AD4038" s="166" t="s">
        <v>230</v>
      </c>
      <c r="AE4038" s="166" t="s">
        <v>12112</v>
      </c>
      <c r="AF4038" s="166" t="s">
        <v>12111</v>
      </c>
      <c r="AG4038" s="203" t="s">
        <v>21751</v>
      </c>
      <c r="AH4038" s="166" t="s">
        <v>506</v>
      </c>
      <c r="AI4038" s="186">
        <v>2.0699999999999998</v>
      </c>
      <c r="AJ4038" s="186">
        <v>20</v>
      </c>
      <c r="AK4038" s="167">
        <f t="shared" si="571"/>
        <v>0.11342465753424658</v>
      </c>
      <c r="AL4038" s="167">
        <v>0</v>
      </c>
      <c r="AM4038" s="187">
        <f t="shared" si="572"/>
        <v>0.11342465753424658</v>
      </c>
      <c r="AN4038" s="167">
        <f t="shared" si="568"/>
        <v>0.11342465753424658</v>
      </c>
      <c r="AO4038" s="167">
        <v>0</v>
      </c>
      <c r="AP4038" s="167">
        <f t="shared" si="569"/>
        <v>0.11342465753424658</v>
      </c>
      <c r="AQ4038" s="167">
        <f t="shared" si="570"/>
        <v>3.4027397260273973</v>
      </c>
      <c r="AR4038" s="193" t="s">
        <v>231</v>
      </c>
      <c r="AS4038" s="194"/>
      <c r="AT4038" s="166" t="s">
        <v>325</v>
      </c>
      <c r="AU4038" s="166" t="s">
        <v>6916</v>
      </c>
      <c r="AV4038" s="231" t="s">
        <v>12114</v>
      </c>
      <c r="AW4038" s="166" t="s">
        <v>234</v>
      </c>
      <c r="AX4038" s="2254"/>
      <c r="AY4038" s="2254"/>
    </row>
    <row r="4039" spans="1:52" s="55" customFormat="1" ht="15.95" customHeight="1" x14ac:dyDescent="0.25">
      <c r="A4039" s="353">
        <v>1510</v>
      </c>
      <c r="B4039" s="354" t="s">
        <v>49</v>
      </c>
      <c r="C4039" s="366" t="s">
        <v>6908</v>
      </c>
      <c r="D4039" s="363" t="s">
        <v>18239</v>
      </c>
      <c r="E4039" s="354" t="s">
        <v>18240</v>
      </c>
      <c r="F4039" s="354" t="s">
        <v>18241</v>
      </c>
      <c r="G4039" s="354" t="s">
        <v>221</v>
      </c>
      <c r="H4039" s="354" t="s">
        <v>219</v>
      </c>
      <c r="I4039" s="354" t="s">
        <v>220</v>
      </c>
      <c r="J4039" s="354" t="s">
        <v>221</v>
      </c>
      <c r="K4039" s="354" t="s">
        <v>7095</v>
      </c>
      <c r="L4039" s="354" t="s">
        <v>221</v>
      </c>
      <c r="M4039" s="354" t="s">
        <v>7095</v>
      </c>
      <c r="N4039" s="360">
        <v>4.0999999999999996</v>
      </c>
      <c r="O4039" s="360">
        <v>2.7</v>
      </c>
      <c r="P4039" s="360">
        <f>N4039*O4039</f>
        <v>11.07</v>
      </c>
      <c r="Q4039" s="503">
        <v>4</v>
      </c>
      <c r="R4039" s="357"/>
      <c r="S4039" s="357">
        <v>0</v>
      </c>
      <c r="T4039" s="357"/>
      <c r="U4039" s="357">
        <v>0</v>
      </c>
      <c r="V4039" s="357"/>
      <c r="W4039" s="357"/>
      <c r="X4039" s="357"/>
      <c r="Y4039" s="354" t="s">
        <v>330</v>
      </c>
      <c r="Z4039" s="354" t="s">
        <v>12118</v>
      </c>
      <c r="AA4039" s="443">
        <v>1145030032718</v>
      </c>
      <c r="AB4039" s="354" t="s">
        <v>18242</v>
      </c>
      <c r="AC4039" s="354" t="s">
        <v>18243</v>
      </c>
      <c r="AD4039" s="1152" t="s">
        <v>18244</v>
      </c>
      <c r="AE4039" s="354" t="s">
        <v>18242</v>
      </c>
      <c r="AF4039" s="354" t="s">
        <v>15401</v>
      </c>
      <c r="AG4039" s="443">
        <v>1145030032718</v>
      </c>
      <c r="AH4039" s="354" t="s">
        <v>506</v>
      </c>
      <c r="AI4039" s="360">
        <v>2.0699999999999998</v>
      </c>
      <c r="AJ4039" s="186">
        <v>50</v>
      </c>
      <c r="AK4039" s="167">
        <f t="shared" si="571"/>
        <v>0.28356164383561638</v>
      </c>
      <c r="AL4039" s="167">
        <v>0</v>
      </c>
      <c r="AM4039" s="187">
        <f t="shared" si="572"/>
        <v>0.28356164383561638</v>
      </c>
      <c r="AN4039" s="167">
        <f t="shared" si="568"/>
        <v>0.28356164383561638</v>
      </c>
      <c r="AO4039" s="359">
        <v>0</v>
      </c>
      <c r="AP4039" s="359">
        <f t="shared" si="569"/>
        <v>0.28356164383561638</v>
      </c>
      <c r="AQ4039" s="359">
        <f>AP4039*30</f>
        <v>8.5068493150684912</v>
      </c>
      <c r="AR4039" s="362" t="s">
        <v>231</v>
      </c>
      <c r="AS4039" s="363" t="s">
        <v>114</v>
      </c>
      <c r="AT4039" s="354" t="s">
        <v>325</v>
      </c>
      <c r="AU4039" s="354" t="s">
        <v>6916</v>
      </c>
      <c r="AV4039" s="770" t="s">
        <v>12121</v>
      </c>
      <c r="AW4039" s="354" t="s">
        <v>234</v>
      </c>
      <c r="AX4039" s="447" t="s">
        <v>20470</v>
      </c>
      <c r="AY4039" s="2252"/>
      <c r="AZ4039" s="447" t="s">
        <v>18245</v>
      </c>
    </row>
    <row r="4040" spans="1:52" s="55" customFormat="1" ht="15.95" customHeight="1" x14ac:dyDescent="0.25">
      <c r="A4040" s="353">
        <v>1511</v>
      </c>
      <c r="B4040" s="354" t="s">
        <v>49</v>
      </c>
      <c r="C4040" s="366" t="s">
        <v>6908</v>
      </c>
      <c r="D4040" s="363" t="s">
        <v>18573</v>
      </c>
      <c r="E4040" s="354" t="s">
        <v>18565</v>
      </c>
      <c r="F4040" s="354" t="s">
        <v>18566</v>
      </c>
      <c r="G4040" s="354" t="s">
        <v>221</v>
      </c>
      <c r="H4040" s="354" t="s">
        <v>219</v>
      </c>
      <c r="I4040" s="354" t="s">
        <v>220</v>
      </c>
      <c r="J4040" s="354" t="s">
        <v>221</v>
      </c>
      <c r="K4040" s="354" t="s">
        <v>222</v>
      </c>
      <c r="L4040" s="354" t="s">
        <v>221</v>
      </c>
      <c r="M4040" s="354" t="s">
        <v>879</v>
      </c>
      <c r="N4040" s="360">
        <v>3</v>
      </c>
      <c r="O4040" s="360">
        <v>1.7</v>
      </c>
      <c r="P4040" s="360">
        <f>O4040*N4040</f>
        <v>5.0999999999999996</v>
      </c>
      <c r="Q4040" s="503">
        <v>2</v>
      </c>
      <c r="R4040" s="357"/>
      <c r="S4040" s="357">
        <v>0</v>
      </c>
      <c r="T4040" s="357"/>
      <c r="U4040" s="357">
        <v>0</v>
      </c>
      <c r="V4040" s="357"/>
      <c r="W4040" s="357"/>
      <c r="X4040" s="357"/>
      <c r="Y4040" s="354" t="s">
        <v>330</v>
      </c>
      <c r="Z4040" s="354" t="s">
        <v>534</v>
      </c>
      <c r="AA4040" s="443">
        <v>1177746342322</v>
      </c>
      <c r="AB4040" s="354" t="s">
        <v>18569</v>
      </c>
      <c r="AC4040" s="354" t="s">
        <v>18567</v>
      </c>
      <c r="AD4040" s="1152" t="s">
        <v>18568</v>
      </c>
      <c r="AE4040" s="354" t="s">
        <v>18570</v>
      </c>
      <c r="AF4040" s="354" t="s">
        <v>534</v>
      </c>
      <c r="AG4040" s="358">
        <v>1177746342322</v>
      </c>
      <c r="AH4040" s="354" t="s">
        <v>12127</v>
      </c>
      <c r="AI4040" s="360">
        <v>2.0699999999999998</v>
      </c>
      <c r="AJ4040" s="503">
        <v>49</v>
      </c>
      <c r="AK4040" s="359">
        <f t="shared" si="571"/>
        <v>0.2778904109589041</v>
      </c>
      <c r="AL4040" s="359">
        <v>0</v>
      </c>
      <c r="AM4040" s="361">
        <f t="shared" si="572"/>
        <v>0.2778904109589041</v>
      </c>
      <c r="AN4040" s="359">
        <f t="shared" si="568"/>
        <v>0.2778904109589041</v>
      </c>
      <c r="AO4040" s="359">
        <v>0</v>
      </c>
      <c r="AP4040" s="359">
        <f t="shared" si="569"/>
        <v>0.2778904109589041</v>
      </c>
      <c r="AQ4040" s="359">
        <f>AP4040*30</f>
        <v>8.3367123287671223</v>
      </c>
      <c r="AR4040" s="362" t="s">
        <v>231</v>
      </c>
      <c r="AS4040" s="363" t="s">
        <v>431</v>
      </c>
      <c r="AT4040" s="354" t="s">
        <v>325</v>
      </c>
      <c r="AU4040" s="354" t="s">
        <v>6916</v>
      </c>
      <c r="AV4040" s="770" t="s">
        <v>12128</v>
      </c>
      <c r="AW4040" s="354" t="s">
        <v>234</v>
      </c>
      <c r="AX4040" s="447" t="s">
        <v>18571</v>
      </c>
      <c r="AY4040" s="2252"/>
      <c r="AZ4040" s="447" t="s">
        <v>18572</v>
      </c>
    </row>
    <row r="4041" spans="1:52" s="55" customFormat="1" ht="15.95" customHeight="1" x14ac:dyDescent="0.25">
      <c r="A4041" s="182">
        <v>1512</v>
      </c>
      <c r="B4041" s="166" t="s">
        <v>49</v>
      </c>
      <c r="C4041" s="170" t="s">
        <v>6908</v>
      </c>
      <c r="D4041" s="194" t="s">
        <v>19642</v>
      </c>
      <c r="E4041" s="166" t="s">
        <v>12130</v>
      </c>
      <c r="F4041" s="166" t="s">
        <v>12131</v>
      </c>
      <c r="G4041" s="166"/>
      <c r="H4041" s="166" t="s">
        <v>219</v>
      </c>
      <c r="I4041" s="166" t="s">
        <v>220</v>
      </c>
      <c r="J4041" s="166" t="s">
        <v>221</v>
      </c>
      <c r="K4041" s="166" t="s">
        <v>222</v>
      </c>
      <c r="L4041" s="198" t="s">
        <v>221</v>
      </c>
      <c r="M4041" s="198" t="s">
        <v>879</v>
      </c>
      <c r="N4041" s="186">
        <v>3</v>
      </c>
      <c r="O4041" s="186">
        <v>1.5</v>
      </c>
      <c r="P4041" s="186">
        <v>4.5</v>
      </c>
      <c r="Q4041" s="184">
        <v>1</v>
      </c>
      <c r="R4041" s="183"/>
      <c r="S4041" s="183">
        <v>0</v>
      </c>
      <c r="T4041" s="183"/>
      <c r="U4041" s="183">
        <v>0</v>
      </c>
      <c r="V4041" s="183"/>
      <c r="W4041" s="183"/>
      <c r="X4041" s="183"/>
      <c r="Y4041" s="166" t="s">
        <v>7533</v>
      </c>
      <c r="Z4041" s="166" t="s">
        <v>12132</v>
      </c>
      <c r="AA4041" s="203" t="s">
        <v>12133</v>
      </c>
      <c r="AB4041" s="166" t="s">
        <v>12134</v>
      </c>
      <c r="AC4041" s="166" t="s">
        <v>18282</v>
      </c>
      <c r="AD4041" s="271" t="s">
        <v>18283</v>
      </c>
      <c r="AE4041" s="166" t="s">
        <v>12135</v>
      </c>
      <c r="AF4041" s="166" t="s">
        <v>23273</v>
      </c>
      <c r="AG4041" s="165" t="s">
        <v>23274</v>
      </c>
      <c r="AH4041" s="166" t="s">
        <v>23167</v>
      </c>
      <c r="AI4041" s="223">
        <v>0.76</v>
      </c>
      <c r="AJ4041" s="186">
        <v>8</v>
      </c>
      <c r="AK4041" s="167">
        <f t="shared" si="571"/>
        <v>1.6657534246575342E-2</v>
      </c>
      <c r="AL4041" s="167">
        <v>0</v>
      </c>
      <c r="AM4041" s="187">
        <f t="shared" si="572"/>
        <v>1.6657534246575342E-2</v>
      </c>
      <c r="AN4041" s="167">
        <f t="shared" si="568"/>
        <v>1.6657534246575342E-2</v>
      </c>
      <c r="AO4041" s="167">
        <v>0</v>
      </c>
      <c r="AP4041" s="167">
        <f t="shared" si="569"/>
        <v>1.6657534246575342E-2</v>
      </c>
      <c r="AQ4041" s="167">
        <f t="shared" si="570"/>
        <v>0.49972602739726024</v>
      </c>
      <c r="AR4041" s="193" t="s">
        <v>231</v>
      </c>
      <c r="AS4041" s="194"/>
      <c r="AT4041" s="166" t="s">
        <v>325</v>
      </c>
      <c r="AU4041" s="166" t="s">
        <v>6916</v>
      </c>
      <c r="AV4041" s="231" t="s">
        <v>12138</v>
      </c>
      <c r="AW4041" s="166" t="s">
        <v>234</v>
      </c>
      <c r="AX4041" s="2254"/>
      <c r="AY4041" s="2254"/>
    </row>
    <row r="4042" spans="1:52" s="55" customFormat="1" ht="15.95" customHeight="1" x14ac:dyDescent="0.25">
      <c r="A4042" s="182">
        <v>1513</v>
      </c>
      <c r="B4042" s="166" t="s">
        <v>49</v>
      </c>
      <c r="C4042" s="170" t="s">
        <v>6908</v>
      </c>
      <c r="D4042" s="194" t="s">
        <v>19643</v>
      </c>
      <c r="E4042" s="258" t="s">
        <v>12140</v>
      </c>
      <c r="F4042" s="258" t="s">
        <v>12141</v>
      </c>
      <c r="G4042" s="166"/>
      <c r="H4042" s="166" t="s">
        <v>219</v>
      </c>
      <c r="I4042" s="166" t="s">
        <v>220</v>
      </c>
      <c r="J4042" s="166" t="s">
        <v>221</v>
      </c>
      <c r="K4042" s="166" t="s">
        <v>222</v>
      </c>
      <c r="L4042" s="166" t="s">
        <v>317</v>
      </c>
      <c r="M4042" s="166">
        <v>0</v>
      </c>
      <c r="N4042" s="186">
        <v>4</v>
      </c>
      <c r="O4042" s="186">
        <v>1.5</v>
      </c>
      <c r="P4042" s="186">
        <v>6</v>
      </c>
      <c r="Q4042" s="184">
        <v>3</v>
      </c>
      <c r="R4042" s="183"/>
      <c r="S4042" s="183">
        <v>0</v>
      </c>
      <c r="T4042" s="183"/>
      <c r="U4042" s="183">
        <v>0</v>
      </c>
      <c r="V4042" s="183"/>
      <c r="W4042" s="183"/>
      <c r="X4042" s="183"/>
      <c r="Y4042" s="166" t="s">
        <v>330</v>
      </c>
      <c r="Z4042" s="166" t="s">
        <v>12142</v>
      </c>
      <c r="AA4042" s="203" t="s">
        <v>12143</v>
      </c>
      <c r="AB4042" s="166" t="s">
        <v>12144</v>
      </c>
      <c r="AC4042" s="166">
        <v>89060751553</v>
      </c>
      <c r="AD4042" s="166" t="s">
        <v>12145</v>
      </c>
      <c r="AE4042" s="166" t="s">
        <v>12146</v>
      </c>
      <c r="AF4042" s="166" t="s">
        <v>12142</v>
      </c>
      <c r="AG4042" s="165">
        <v>1177746954440</v>
      </c>
      <c r="AH4042" s="201" t="s">
        <v>23001</v>
      </c>
      <c r="AI4042" s="186">
        <v>0.6</v>
      </c>
      <c r="AJ4042" s="186">
        <v>100</v>
      </c>
      <c r="AK4042" s="167">
        <f t="shared" si="571"/>
        <v>0.16438356164383561</v>
      </c>
      <c r="AL4042" s="167">
        <v>0</v>
      </c>
      <c r="AM4042" s="187">
        <f>AK4042+AL4042</f>
        <v>0.16438356164383561</v>
      </c>
      <c r="AN4042" s="167">
        <f t="shared" si="568"/>
        <v>0.16438356164383561</v>
      </c>
      <c r="AO4042" s="167">
        <v>0</v>
      </c>
      <c r="AP4042" s="167">
        <f t="shared" si="569"/>
        <v>0.16438356164383561</v>
      </c>
      <c r="AQ4042" s="167">
        <f t="shared" si="570"/>
        <v>4.9315068493150687</v>
      </c>
      <c r="AR4042" s="193" t="s">
        <v>231</v>
      </c>
      <c r="AS4042" s="194"/>
      <c r="AT4042" s="166" t="s">
        <v>325</v>
      </c>
      <c r="AU4042" s="166" t="s">
        <v>6916</v>
      </c>
      <c r="AV4042" s="231" t="s">
        <v>12148</v>
      </c>
      <c r="AW4042" s="166" t="s">
        <v>234</v>
      </c>
      <c r="AX4042" s="2254"/>
      <c r="AY4042" s="2254"/>
    </row>
    <row r="4043" spans="1:52" s="55" customFormat="1" ht="15.95" customHeight="1" x14ac:dyDescent="0.25">
      <c r="A4043" s="182">
        <v>1514</v>
      </c>
      <c r="B4043" s="166" t="s">
        <v>49</v>
      </c>
      <c r="C4043" s="170" t="s">
        <v>6908</v>
      </c>
      <c r="D4043" s="194" t="s">
        <v>19644</v>
      </c>
      <c r="E4043" s="166" t="s">
        <v>12150</v>
      </c>
      <c r="F4043" s="166" t="s">
        <v>12151</v>
      </c>
      <c r="G4043" s="166"/>
      <c r="H4043" s="166" t="s">
        <v>219</v>
      </c>
      <c r="I4043" s="166" t="s">
        <v>220</v>
      </c>
      <c r="J4043" s="166" t="s">
        <v>317</v>
      </c>
      <c r="K4043" s="166">
        <v>0</v>
      </c>
      <c r="L4043" s="166" t="s">
        <v>317</v>
      </c>
      <c r="M4043" s="166">
        <v>0</v>
      </c>
      <c r="N4043" s="186">
        <v>4</v>
      </c>
      <c r="O4043" s="186">
        <v>2</v>
      </c>
      <c r="P4043" s="186">
        <v>8</v>
      </c>
      <c r="Q4043" s="184">
        <v>0</v>
      </c>
      <c r="R4043" s="183"/>
      <c r="S4043" s="183">
        <v>0</v>
      </c>
      <c r="T4043" s="183"/>
      <c r="U4043" s="183">
        <v>1</v>
      </c>
      <c r="V4043" s="183"/>
      <c r="W4043" s="183"/>
      <c r="X4043" s="183"/>
      <c r="Y4043" s="166" t="s">
        <v>330</v>
      </c>
      <c r="Z4043" s="166" t="s">
        <v>12152</v>
      </c>
      <c r="AA4043" s="203" t="s">
        <v>12153</v>
      </c>
      <c r="AB4043" s="166" t="s">
        <v>12154</v>
      </c>
      <c r="AC4043" s="270" t="s">
        <v>12155</v>
      </c>
      <c r="AD4043" s="166" t="s">
        <v>12156</v>
      </c>
      <c r="AE4043" s="166" t="s">
        <v>12157</v>
      </c>
      <c r="AF4043" s="166" t="s">
        <v>12152</v>
      </c>
      <c r="AG4043" s="165">
        <v>1097746235608</v>
      </c>
      <c r="AH4043" s="166" t="s">
        <v>453</v>
      </c>
      <c r="AI4043" s="167">
        <v>0.87</v>
      </c>
      <c r="AJ4043" s="184">
        <v>85</v>
      </c>
      <c r="AK4043" s="167">
        <f t="shared" si="571"/>
        <v>0.20260273972602741</v>
      </c>
      <c r="AL4043" s="167">
        <v>0</v>
      </c>
      <c r="AM4043" s="187">
        <f>SUBTOTAL(9,AK4043:AL4043)</f>
        <v>0.20260273972602741</v>
      </c>
      <c r="AN4043" s="167">
        <f t="shared" si="568"/>
        <v>0.20260273972602741</v>
      </c>
      <c r="AO4043" s="167">
        <v>0</v>
      </c>
      <c r="AP4043" s="167">
        <f t="shared" si="569"/>
        <v>0.20260273972602741</v>
      </c>
      <c r="AQ4043" s="167">
        <f t="shared" si="570"/>
        <v>6.0780821917808225</v>
      </c>
      <c r="AR4043" s="193" t="s">
        <v>231</v>
      </c>
      <c r="AS4043" s="194"/>
      <c r="AT4043" s="166" t="s">
        <v>325</v>
      </c>
      <c r="AU4043" s="166" t="s">
        <v>6916</v>
      </c>
      <c r="AV4043" s="231" t="s">
        <v>12158</v>
      </c>
      <c r="AW4043" s="166" t="s">
        <v>234</v>
      </c>
      <c r="AX4043" s="2254"/>
      <c r="AY4043" s="2254"/>
    </row>
    <row r="4044" spans="1:52" s="55" customFormat="1" ht="15.95" customHeight="1" x14ac:dyDescent="0.25">
      <c r="A4044" s="182">
        <v>1515</v>
      </c>
      <c r="B4044" s="166" t="s">
        <v>49</v>
      </c>
      <c r="C4044" s="170" t="s">
        <v>22550</v>
      </c>
      <c r="D4044" s="194" t="s">
        <v>19645</v>
      </c>
      <c r="E4044" s="166" t="s">
        <v>12159</v>
      </c>
      <c r="F4044" s="166" t="s">
        <v>12160</v>
      </c>
      <c r="G4044" s="166"/>
      <c r="H4044" s="166" t="s">
        <v>219</v>
      </c>
      <c r="I4044" s="166" t="s">
        <v>220</v>
      </c>
      <c r="J4044" s="166" t="s">
        <v>221</v>
      </c>
      <c r="K4044" s="166" t="s">
        <v>222</v>
      </c>
      <c r="L4044" s="166" t="s">
        <v>317</v>
      </c>
      <c r="M4044" s="166">
        <v>0</v>
      </c>
      <c r="N4044" s="186">
        <v>3</v>
      </c>
      <c r="O4044" s="186">
        <v>1.5</v>
      </c>
      <c r="P4044" s="186">
        <v>4.5</v>
      </c>
      <c r="Q4044" s="184">
        <v>1</v>
      </c>
      <c r="R4044" s="183"/>
      <c r="S4044" s="183">
        <v>0</v>
      </c>
      <c r="T4044" s="183"/>
      <c r="U4044" s="183">
        <v>0</v>
      </c>
      <c r="V4044" s="183"/>
      <c r="W4044" s="183"/>
      <c r="X4044" s="183"/>
      <c r="Y4044" s="166" t="s">
        <v>330</v>
      </c>
      <c r="Z4044" s="166" t="s">
        <v>12161</v>
      </c>
      <c r="AA4044" s="203" t="s">
        <v>12162</v>
      </c>
      <c r="AB4044" s="166" t="s">
        <v>12163</v>
      </c>
      <c r="AC4044" s="166">
        <v>84963450702</v>
      </c>
      <c r="AD4044" s="166" t="s">
        <v>12164</v>
      </c>
      <c r="AE4044" s="166" t="s">
        <v>12165</v>
      </c>
      <c r="AF4044" s="166" t="s">
        <v>12161</v>
      </c>
      <c r="AG4044" s="165">
        <v>1035005900852</v>
      </c>
      <c r="AH4044" s="166" t="s">
        <v>453</v>
      </c>
      <c r="AI4044" s="186">
        <v>0.87</v>
      </c>
      <c r="AJ4044" s="184">
        <v>15</v>
      </c>
      <c r="AK4044" s="167">
        <f t="shared" si="571"/>
        <v>3.5753424657534248E-2</v>
      </c>
      <c r="AL4044" s="167">
        <v>0</v>
      </c>
      <c r="AM4044" s="187">
        <f>SUBTOTAL(9,AK4044:AL4044)</f>
        <v>3.5753424657534248E-2</v>
      </c>
      <c r="AN4044" s="167">
        <f t="shared" si="568"/>
        <v>3.5753424657534248E-2</v>
      </c>
      <c r="AO4044" s="167">
        <v>0</v>
      </c>
      <c r="AP4044" s="167">
        <f t="shared" si="569"/>
        <v>3.5753424657534248E-2</v>
      </c>
      <c r="AQ4044" s="167">
        <f t="shared" si="570"/>
        <v>1.0726027397260274</v>
      </c>
      <c r="AR4044" s="193" t="s">
        <v>231</v>
      </c>
      <c r="AS4044" s="194"/>
      <c r="AT4044" s="166" t="s">
        <v>325</v>
      </c>
      <c r="AU4044" s="166" t="s">
        <v>6916</v>
      </c>
      <c r="AV4044" s="231" t="s">
        <v>12166</v>
      </c>
      <c r="AW4044" s="166" t="s">
        <v>234</v>
      </c>
      <c r="AX4044" s="2254"/>
      <c r="AY4044" s="2254"/>
    </row>
    <row r="4045" spans="1:52" s="1395" customFormat="1" ht="15.95" customHeight="1" x14ac:dyDescent="0.25">
      <c r="A4045" s="709">
        <v>1516</v>
      </c>
      <c r="B4045" s="434" t="s">
        <v>49</v>
      </c>
      <c r="C4045" s="834" t="s">
        <v>6908</v>
      </c>
      <c r="D4045" s="433" t="s">
        <v>19646</v>
      </c>
      <c r="E4045" s="434" t="s">
        <v>12168</v>
      </c>
      <c r="F4045" s="434" t="s">
        <v>12169</v>
      </c>
      <c r="G4045" s="434"/>
      <c r="H4045" s="434" t="s">
        <v>219</v>
      </c>
      <c r="I4045" s="434" t="s">
        <v>220</v>
      </c>
      <c r="J4045" s="434" t="s">
        <v>317</v>
      </c>
      <c r="K4045" s="434">
        <v>0</v>
      </c>
      <c r="L4045" s="434" t="s">
        <v>317</v>
      </c>
      <c r="M4045" s="434">
        <v>0</v>
      </c>
      <c r="N4045" s="513">
        <v>2.5</v>
      </c>
      <c r="O4045" s="513">
        <v>2</v>
      </c>
      <c r="P4045" s="513">
        <v>5</v>
      </c>
      <c r="Q4045" s="788">
        <v>1</v>
      </c>
      <c r="R4045" s="712"/>
      <c r="S4045" s="712">
        <v>0</v>
      </c>
      <c r="T4045" s="712"/>
      <c r="U4045" s="712">
        <v>0</v>
      </c>
      <c r="V4045" s="712"/>
      <c r="W4045" s="712"/>
      <c r="X4045" s="712"/>
      <c r="Y4045" s="434" t="s">
        <v>330</v>
      </c>
      <c r="Z4045" s="434" t="s">
        <v>12170</v>
      </c>
      <c r="AA4045" s="437" t="s">
        <v>12171</v>
      </c>
      <c r="AB4045" s="434" t="s">
        <v>12172</v>
      </c>
      <c r="AC4045" s="434" t="s">
        <v>12173</v>
      </c>
      <c r="AD4045" s="434" t="s">
        <v>12174</v>
      </c>
      <c r="AE4045" s="434" t="s">
        <v>12175</v>
      </c>
      <c r="AF4045" s="434" t="s">
        <v>12170</v>
      </c>
      <c r="AG4045" s="438" t="s">
        <v>12176</v>
      </c>
      <c r="AH4045" s="434" t="s">
        <v>12127</v>
      </c>
      <c r="AI4045" s="513">
        <v>2.0699999999999998</v>
      </c>
      <c r="AJ4045" s="513">
        <v>9.6</v>
      </c>
      <c r="AK4045" s="511">
        <f t="shared" si="571"/>
        <v>5.4443835616438348E-2</v>
      </c>
      <c r="AL4045" s="511">
        <v>0</v>
      </c>
      <c r="AM4045" s="514">
        <f>SUBTOTAL(9,AK4045:AL4045)</f>
        <v>5.4443835616438348E-2</v>
      </c>
      <c r="AN4045" s="511">
        <f t="shared" si="568"/>
        <v>5.4443835616438348E-2</v>
      </c>
      <c r="AO4045" s="511">
        <v>0</v>
      </c>
      <c r="AP4045" s="511">
        <f t="shared" si="569"/>
        <v>5.4443835616438348E-2</v>
      </c>
      <c r="AQ4045" s="511">
        <f t="shared" si="570"/>
        <v>1.6333150684931503</v>
      </c>
      <c r="AR4045" s="432" t="s">
        <v>231</v>
      </c>
      <c r="AS4045" s="433"/>
      <c r="AT4045" s="434" t="s">
        <v>325</v>
      </c>
      <c r="AU4045" s="434" t="s">
        <v>6916</v>
      </c>
      <c r="AV4045" s="435" t="s">
        <v>12177</v>
      </c>
      <c r="AW4045" s="434" t="s">
        <v>18131</v>
      </c>
      <c r="AX4045" s="434" t="s">
        <v>24990</v>
      </c>
      <c r="AY4045" s="2252"/>
    </row>
    <row r="4046" spans="1:52" s="55" customFormat="1" ht="15.95" customHeight="1" x14ac:dyDescent="0.25">
      <c r="A4046" s="182">
        <v>1517</v>
      </c>
      <c r="B4046" s="166" t="s">
        <v>49</v>
      </c>
      <c r="C4046" s="170" t="s">
        <v>6908</v>
      </c>
      <c r="D4046" s="194" t="s">
        <v>19647</v>
      </c>
      <c r="E4046" s="258" t="s">
        <v>12179</v>
      </c>
      <c r="F4046" s="258" t="s">
        <v>12180</v>
      </c>
      <c r="G4046" s="166"/>
      <c r="H4046" s="166" t="s">
        <v>219</v>
      </c>
      <c r="I4046" s="166" t="s">
        <v>220</v>
      </c>
      <c r="J4046" s="166" t="s">
        <v>221</v>
      </c>
      <c r="K4046" s="166" t="s">
        <v>222</v>
      </c>
      <c r="L4046" s="166" t="s">
        <v>317</v>
      </c>
      <c r="M4046" s="166">
        <v>0</v>
      </c>
      <c r="N4046" s="186">
        <v>7</v>
      </c>
      <c r="O4046" s="186">
        <v>7</v>
      </c>
      <c r="P4046" s="186">
        <v>49</v>
      </c>
      <c r="Q4046" s="184">
        <v>1</v>
      </c>
      <c r="R4046" s="183"/>
      <c r="S4046" s="183">
        <v>0</v>
      </c>
      <c r="T4046" s="183"/>
      <c r="U4046" s="183">
        <v>0</v>
      </c>
      <c r="V4046" s="183"/>
      <c r="W4046" s="183"/>
      <c r="X4046" s="183"/>
      <c r="Y4046" s="166" t="s">
        <v>330</v>
      </c>
      <c r="Z4046" s="166" t="s">
        <v>12181</v>
      </c>
      <c r="AA4046" s="203" t="s">
        <v>12182</v>
      </c>
      <c r="AB4046" s="166" t="s">
        <v>12183</v>
      </c>
      <c r="AC4046" s="166">
        <v>89150211072</v>
      </c>
      <c r="AD4046" s="166" t="s">
        <v>12184</v>
      </c>
      <c r="AE4046" s="166" t="s">
        <v>12185</v>
      </c>
      <c r="AF4046" s="166" t="s">
        <v>12181</v>
      </c>
      <c r="AG4046" s="165">
        <v>1145030002303</v>
      </c>
      <c r="AH4046" s="166" t="s">
        <v>12186</v>
      </c>
      <c r="AI4046" s="186">
        <v>0.87</v>
      </c>
      <c r="AJ4046" s="184">
        <v>40</v>
      </c>
      <c r="AK4046" s="167">
        <f t="shared" si="571"/>
        <v>9.5342465753424643E-2</v>
      </c>
      <c r="AL4046" s="167">
        <v>0</v>
      </c>
      <c r="AM4046" s="187">
        <f>SUBTOTAL(9,AK4046:AL4046)</f>
        <v>9.5342465753424643E-2</v>
      </c>
      <c r="AN4046" s="167">
        <f t="shared" si="568"/>
        <v>9.5342465753424643E-2</v>
      </c>
      <c r="AO4046" s="167">
        <v>0</v>
      </c>
      <c r="AP4046" s="167">
        <f t="shared" si="569"/>
        <v>9.5342465753424643E-2</v>
      </c>
      <c r="AQ4046" s="167">
        <f t="shared" si="570"/>
        <v>2.8602739726027391</v>
      </c>
      <c r="AR4046" s="193" t="s">
        <v>231</v>
      </c>
      <c r="AS4046" s="194"/>
      <c r="AT4046" s="166" t="s">
        <v>325</v>
      </c>
      <c r="AU4046" s="166" t="s">
        <v>6916</v>
      </c>
      <c r="AV4046" s="231" t="s">
        <v>12187</v>
      </c>
      <c r="AW4046" s="166" t="s">
        <v>234</v>
      </c>
      <c r="AX4046" s="2254"/>
      <c r="AY4046" s="2254"/>
    </row>
    <row r="4047" spans="1:52" s="1395" customFormat="1" ht="15.95" customHeight="1" x14ac:dyDescent="0.25">
      <c r="A4047" s="353">
        <v>1518</v>
      </c>
      <c r="B4047" s="354" t="s">
        <v>49</v>
      </c>
      <c r="C4047" s="366" t="s">
        <v>6908</v>
      </c>
      <c r="D4047" s="363" t="s">
        <v>22681</v>
      </c>
      <c r="E4047" s="354" t="s">
        <v>22682</v>
      </c>
      <c r="F4047" s="354" t="s">
        <v>22683</v>
      </c>
      <c r="G4047" s="354" t="s">
        <v>221</v>
      </c>
      <c r="H4047" s="354" t="s">
        <v>219</v>
      </c>
      <c r="I4047" s="354" t="s">
        <v>220</v>
      </c>
      <c r="J4047" s="354" t="s">
        <v>221</v>
      </c>
      <c r="K4047" s="354" t="s">
        <v>879</v>
      </c>
      <c r="L4047" s="354" t="s">
        <v>221</v>
      </c>
      <c r="M4047" s="354" t="s">
        <v>879</v>
      </c>
      <c r="N4047" s="360">
        <v>5</v>
      </c>
      <c r="O4047" s="360">
        <v>2</v>
      </c>
      <c r="P4047" s="360">
        <f>O4047*N4047</f>
        <v>10</v>
      </c>
      <c r="Q4047" s="503">
        <v>1</v>
      </c>
      <c r="R4047" s="357"/>
      <c r="S4047" s="357">
        <v>0</v>
      </c>
      <c r="T4047" s="357"/>
      <c r="U4047" s="357">
        <v>0</v>
      </c>
      <c r="V4047" s="357"/>
      <c r="W4047" s="357"/>
      <c r="X4047" s="357"/>
      <c r="Y4047" s="354" t="s">
        <v>330</v>
      </c>
      <c r="Z4047" s="354" t="s">
        <v>22684</v>
      </c>
      <c r="AA4047" s="443" t="s">
        <v>22685</v>
      </c>
      <c r="AB4047" s="354" t="s">
        <v>22686</v>
      </c>
      <c r="AC4047" s="354" t="s">
        <v>12194</v>
      </c>
      <c r="AD4047" s="271" t="s">
        <v>22687</v>
      </c>
      <c r="AE4047" s="354" t="s">
        <v>12195</v>
      </c>
      <c r="AF4047" s="354" t="s">
        <v>22684</v>
      </c>
      <c r="AG4047" s="443" t="s">
        <v>22685</v>
      </c>
      <c r="AH4047" s="354" t="s">
        <v>1743</v>
      </c>
      <c r="AI4047" s="360">
        <v>1.32</v>
      </c>
      <c r="AJ4047" s="503">
        <v>8</v>
      </c>
      <c r="AK4047" s="359">
        <f t="shared" si="571"/>
        <v>2.8931506849315069E-2</v>
      </c>
      <c r="AL4047" s="359">
        <v>0</v>
      </c>
      <c r="AM4047" s="361">
        <f>AK4047+AL4047</f>
        <v>2.8931506849315069E-2</v>
      </c>
      <c r="AN4047" s="359">
        <f>SUM(AK4047:AK4048)</f>
        <v>0.78705753424657543</v>
      </c>
      <c r="AO4047" s="359">
        <v>0</v>
      </c>
      <c r="AP4047" s="359">
        <f t="shared" si="569"/>
        <v>0.78705753424657543</v>
      </c>
      <c r="AQ4047" s="359">
        <f t="shared" si="570"/>
        <v>23.611726027397264</v>
      </c>
      <c r="AR4047" s="362" t="s">
        <v>231</v>
      </c>
      <c r="AS4047" s="363" t="s">
        <v>114</v>
      </c>
      <c r="AT4047" s="354" t="s">
        <v>325</v>
      </c>
      <c r="AU4047" s="354" t="s">
        <v>6916</v>
      </c>
      <c r="AV4047" s="770" t="s">
        <v>12196</v>
      </c>
      <c r="AW4047" s="354" t="s">
        <v>234</v>
      </c>
      <c r="AX4047" s="447" t="s">
        <v>22688</v>
      </c>
      <c r="AY4047" s="2252"/>
      <c r="AZ4047" s="2408" t="s">
        <v>22689</v>
      </c>
    </row>
    <row r="4048" spans="1:52" s="1395" customFormat="1" ht="15.95" customHeight="1" x14ac:dyDescent="0.25">
      <c r="A4048" s="1061"/>
      <c r="B4048" s="2252"/>
      <c r="C4048" s="1062"/>
      <c r="D4048" s="1064"/>
      <c r="E4048" s="2252"/>
      <c r="F4048" s="2252"/>
      <c r="G4048" s="2252"/>
      <c r="H4048" s="2252"/>
      <c r="I4048" s="2252"/>
      <c r="J4048" s="2252"/>
      <c r="K4048" s="2252"/>
      <c r="L4048" s="2252"/>
      <c r="M4048" s="2252"/>
      <c r="N4048" s="2256"/>
      <c r="O4048" s="2256"/>
      <c r="P4048" s="2256"/>
      <c r="Q4048" s="831"/>
      <c r="R4048" s="2257"/>
      <c r="S4048" s="2257"/>
      <c r="T4048" s="2257"/>
      <c r="U4048" s="2257"/>
      <c r="V4048" s="2257"/>
      <c r="W4048" s="2257"/>
      <c r="X4048" s="2257"/>
      <c r="Y4048" s="2252"/>
      <c r="Z4048" s="2252"/>
      <c r="AA4048" s="754"/>
      <c r="AB4048" s="2252"/>
      <c r="AC4048" s="2252"/>
      <c r="AD4048" s="1146"/>
      <c r="AE4048" s="962" t="s">
        <v>230</v>
      </c>
      <c r="AF4048" s="2252"/>
      <c r="AG4048" s="754"/>
      <c r="AH4048" s="2252" t="s">
        <v>23168</v>
      </c>
      <c r="AI4048" s="2256">
        <v>0.76</v>
      </c>
      <c r="AJ4048" s="2256">
        <v>364.1</v>
      </c>
      <c r="AK4048" s="378">
        <f t="shared" si="571"/>
        <v>0.75812602739726032</v>
      </c>
      <c r="AL4048" s="378">
        <v>0</v>
      </c>
      <c r="AM4048" s="380">
        <f>AK4048+AL4048</f>
        <v>0.75812602739726032</v>
      </c>
      <c r="AN4048" s="378"/>
      <c r="AO4048" s="378"/>
      <c r="AP4048" s="378"/>
      <c r="AQ4048" s="378"/>
      <c r="AR4048" s="1063"/>
      <c r="AS4048" s="1064"/>
      <c r="AT4048" s="2252"/>
      <c r="AU4048" s="2252"/>
      <c r="AV4048" s="1084"/>
      <c r="AW4048" s="2252"/>
      <c r="AX4048" s="2252"/>
      <c r="AY4048" s="2252"/>
    </row>
    <row r="4049" spans="1:52" s="55" customFormat="1" ht="15.95" customHeight="1" x14ac:dyDescent="0.25">
      <c r="A4049" s="182">
        <v>1519</v>
      </c>
      <c r="B4049" s="166" t="s">
        <v>49</v>
      </c>
      <c r="C4049" s="170" t="s">
        <v>22550</v>
      </c>
      <c r="D4049" s="194" t="s">
        <v>19648</v>
      </c>
      <c r="E4049" s="166" t="s">
        <v>12197</v>
      </c>
      <c r="F4049" s="166" t="s">
        <v>12198</v>
      </c>
      <c r="G4049" s="166"/>
      <c r="H4049" s="166" t="s">
        <v>219</v>
      </c>
      <c r="I4049" s="166" t="s">
        <v>220</v>
      </c>
      <c r="J4049" s="166" t="s">
        <v>221</v>
      </c>
      <c r="K4049" s="166" t="s">
        <v>484</v>
      </c>
      <c r="L4049" s="166" t="s">
        <v>317</v>
      </c>
      <c r="M4049" s="166">
        <v>0</v>
      </c>
      <c r="N4049" s="186">
        <v>5.2</v>
      </c>
      <c r="O4049" s="186">
        <v>1.6</v>
      </c>
      <c r="P4049" s="186">
        <v>8.32</v>
      </c>
      <c r="Q4049" s="184">
        <v>2</v>
      </c>
      <c r="R4049" s="183"/>
      <c r="S4049" s="183">
        <v>0</v>
      </c>
      <c r="T4049" s="183"/>
      <c r="U4049" s="183">
        <v>0</v>
      </c>
      <c r="V4049" s="183"/>
      <c r="W4049" s="183"/>
      <c r="X4049" s="183"/>
      <c r="Y4049" s="166" t="s">
        <v>12199</v>
      </c>
      <c r="Z4049" s="166" t="s">
        <v>12200</v>
      </c>
      <c r="AA4049" s="203" t="s">
        <v>12201</v>
      </c>
      <c r="AB4049" s="166" t="s">
        <v>12202</v>
      </c>
      <c r="AC4049" s="166" t="s">
        <v>12203</v>
      </c>
      <c r="AD4049" s="166" t="s">
        <v>12204</v>
      </c>
      <c r="AE4049" s="166" t="s">
        <v>12205</v>
      </c>
      <c r="AF4049" s="166" t="s">
        <v>12200</v>
      </c>
      <c r="AG4049" s="165">
        <v>1075030001090</v>
      </c>
      <c r="AH4049" s="166" t="s">
        <v>453</v>
      </c>
      <c r="AI4049" s="186">
        <v>0.87</v>
      </c>
      <c r="AJ4049" s="184">
        <v>91</v>
      </c>
      <c r="AK4049" s="167">
        <f t="shared" ref="AK4049:AK4054" si="573">AJ4049*AI4049/365</f>
        <v>0.21690410958904111</v>
      </c>
      <c r="AL4049" s="167">
        <v>0</v>
      </c>
      <c r="AM4049" s="187">
        <f t="shared" ref="AM4049:AM4054" si="574">SUBTOTAL(9,AK4049:AL4049)</f>
        <v>0.21690410958904111</v>
      </c>
      <c r="AN4049" s="167">
        <f t="shared" ref="AN4049:AN4080" si="575">AK4049</f>
        <v>0.21690410958904111</v>
      </c>
      <c r="AO4049" s="167">
        <v>0</v>
      </c>
      <c r="AP4049" s="167">
        <f t="shared" ref="AP4049:AP4080" si="576">AN4049+AO4049</f>
        <v>0.21690410958904111</v>
      </c>
      <c r="AQ4049" s="167">
        <f t="shared" si="570"/>
        <v>6.5071232876712335</v>
      </c>
      <c r="AR4049" s="193" t="s">
        <v>231</v>
      </c>
      <c r="AS4049" s="194"/>
      <c r="AT4049" s="166" t="s">
        <v>325</v>
      </c>
      <c r="AU4049" s="166" t="s">
        <v>6916</v>
      </c>
      <c r="AV4049" s="231" t="s">
        <v>12206</v>
      </c>
      <c r="AW4049" s="166" t="s">
        <v>234</v>
      </c>
      <c r="AX4049" s="2254"/>
      <c r="AY4049" s="2254"/>
    </row>
    <row r="4050" spans="1:52" s="55" customFormat="1" ht="15.95" customHeight="1" x14ac:dyDescent="0.25">
      <c r="A4050" s="182">
        <v>1520</v>
      </c>
      <c r="B4050" s="166" t="s">
        <v>49</v>
      </c>
      <c r="C4050" s="170" t="s">
        <v>22550</v>
      </c>
      <c r="D4050" s="194" t="s">
        <v>19649</v>
      </c>
      <c r="E4050" s="166" t="s">
        <v>12207</v>
      </c>
      <c r="F4050" s="166" t="s">
        <v>12208</v>
      </c>
      <c r="G4050" s="166"/>
      <c r="H4050" s="166" t="s">
        <v>219</v>
      </c>
      <c r="I4050" s="166" t="s">
        <v>220</v>
      </c>
      <c r="J4050" s="166" t="s">
        <v>221</v>
      </c>
      <c r="K4050" s="166" t="s">
        <v>222</v>
      </c>
      <c r="L4050" s="166" t="s">
        <v>317</v>
      </c>
      <c r="M4050" s="166">
        <v>0</v>
      </c>
      <c r="N4050" s="186">
        <v>4.7</v>
      </c>
      <c r="O4050" s="186">
        <v>1.7</v>
      </c>
      <c r="P4050" s="186">
        <v>7.99</v>
      </c>
      <c r="Q4050" s="184">
        <v>1</v>
      </c>
      <c r="R4050" s="183"/>
      <c r="S4050" s="183">
        <v>0</v>
      </c>
      <c r="T4050" s="183"/>
      <c r="U4050" s="183">
        <v>0</v>
      </c>
      <c r="V4050" s="183"/>
      <c r="W4050" s="183"/>
      <c r="X4050" s="183"/>
      <c r="Y4050" s="166" t="s">
        <v>3109</v>
      </c>
      <c r="Z4050" s="166" t="s">
        <v>12209</v>
      </c>
      <c r="AA4050" s="203" t="s">
        <v>12210</v>
      </c>
      <c r="AB4050" s="166" t="s">
        <v>12211</v>
      </c>
      <c r="AC4050" s="166" t="s">
        <v>12212</v>
      </c>
      <c r="AD4050" s="166" t="s">
        <v>12213</v>
      </c>
      <c r="AE4050" s="166" t="s">
        <v>12214</v>
      </c>
      <c r="AF4050" s="166" t="s">
        <v>12209</v>
      </c>
      <c r="AG4050" s="165">
        <v>1035005914800</v>
      </c>
      <c r="AH4050" s="166" t="s">
        <v>453</v>
      </c>
      <c r="AI4050" s="186">
        <v>0.87</v>
      </c>
      <c r="AJ4050" s="184">
        <v>66</v>
      </c>
      <c r="AK4050" s="167">
        <f t="shared" si="573"/>
        <v>0.15731506849315069</v>
      </c>
      <c r="AL4050" s="167">
        <v>0</v>
      </c>
      <c r="AM4050" s="187">
        <f t="shared" si="574"/>
        <v>0.15731506849315069</v>
      </c>
      <c r="AN4050" s="167">
        <f t="shared" si="575"/>
        <v>0.15731506849315069</v>
      </c>
      <c r="AO4050" s="167">
        <v>0</v>
      </c>
      <c r="AP4050" s="167">
        <f t="shared" si="576"/>
        <v>0.15731506849315069</v>
      </c>
      <c r="AQ4050" s="167">
        <f t="shared" si="570"/>
        <v>4.7194520547945205</v>
      </c>
      <c r="AR4050" s="193" t="s">
        <v>231</v>
      </c>
      <c r="AS4050" s="194"/>
      <c r="AT4050" s="166" t="s">
        <v>325</v>
      </c>
      <c r="AU4050" s="166" t="s">
        <v>6916</v>
      </c>
      <c r="AV4050" s="231" t="s">
        <v>12215</v>
      </c>
      <c r="AW4050" s="166" t="s">
        <v>234</v>
      </c>
      <c r="AX4050" s="2254"/>
      <c r="AY4050" s="2254"/>
    </row>
    <row r="4051" spans="1:52" s="55" customFormat="1" ht="15.95" customHeight="1" x14ac:dyDescent="0.25">
      <c r="A4051" s="182">
        <v>1521</v>
      </c>
      <c r="B4051" s="166" t="s">
        <v>49</v>
      </c>
      <c r="C4051" s="170" t="s">
        <v>6908</v>
      </c>
      <c r="D4051" s="194" t="s">
        <v>19650</v>
      </c>
      <c r="E4051" s="166" t="s">
        <v>12217</v>
      </c>
      <c r="F4051" s="166" t="s">
        <v>12218</v>
      </c>
      <c r="G4051" s="166"/>
      <c r="H4051" s="166" t="s">
        <v>219</v>
      </c>
      <c r="I4051" s="166" t="s">
        <v>220</v>
      </c>
      <c r="J4051" s="166" t="s">
        <v>317</v>
      </c>
      <c r="K4051" s="166">
        <v>0</v>
      </c>
      <c r="L4051" s="166" t="s">
        <v>317</v>
      </c>
      <c r="M4051" s="166">
        <v>0</v>
      </c>
      <c r="N4051" s="186">
        <v>3</v>
      </c>
      <c r="O4051" s="186">
        <v>1.5</v>
      </c>
      <c r="P4051" s="186">
        <v>4.5</v>
      </c>
      <c r="Q4051" s="184">
        <v>1</v>
      </c>
      <c r="R4051" s="183"/>
      <c r="S4051" s="183">
        <v>0</v>
      </c>
      <c r="T4051" s="183"/>
      <c r="U4051" s="183">
        <v>0</v>
      </c>
      <c r="V4051" s="183"/>
      <c r="W4051" s="183"/>
      <c r="X4051" s="183"/>
      <c r="Y4051" s="166" t="s">
        <v>330</v>
      </c>
      <c r="Z4051" s="166" t="s">
        <v>12219</v>
      </c>
      <c r="AA4051" s="203" t="s">
        <v>12220</v>
      </c>
      <c r="AB4051" s="166" t="s">
        <v>12221</v>
      </c>
      <c r="AC4051" s="166" t="s">
        <v>12222</v>
      </c>
      <c r="AD4051" s="166" t="s">
        <v>12223</v>
      </c>
      <c r="AE4051" s="166" t="s">
        <v>12214</v>
      </c>
      <c r="AF4051" s="166" t="s">
        <v>12219</v>
      </c>
      <c r="AG4051" s="165">
        <v>1127746507668</v>
      </c>
      <c r="AH4051" s="166" t="s">
        <v>453</v>
      </c>
      <c r="AI4051" s="186">
        <v>0.87</v>
      </c>
      <c r="AJ4051" s="184">
        <v>33</v>
      </c>
      <c r="AK4051" s="167">
        <f t="shared" si="573"/>
        <v>7.8657534246575345E-2</v>
      </c>
      <c r="AL4051" s="167">
        <v>0</v>
      </c>
      <c r="AM4051" s="187">
        <f t="shared" si="574"/>
        <v>7.8657534246575345E-2</v>
      </c>
      <c r="AN4051" s="167">
        <f t="shared" si="575"/>
        <v>7.8657534246575345E-2</v>
      </c>
      <c r="AO4051" s="167">
        <v>0</v>
      </c>
      <c r="AP4051" s="167">
        <f t="shared" si="576"/>
        <v>7.8657534246575345E-2</v>
      </c>
      <c r="AQ4051" s="167">
        <f t="shared" si="570"/>
        <v>2.3597260273972602</v>
      </c>
      <c r="AR4051" s="193" t="s">
        <v>231</v>
      </c>
      <c r="AS4051" s="194"/>
      <c r="AT4051" s="166" t="s">
        <v>325</v>
      </c>
      <c r="AU4051" s="166" t="s">
        <v>6916</v>
      </c>
      <c r="AV4051" s="231" t="s">
        <v>12224</v>
      </c>
      <c r="AW4051" s="166" t="s">
        <v>234</v>
      </c>
      <c r="AX4051" s="2254"/>
      <c r="AY4051" s="2254"/>
    </row>
    <row r="4052" spans="1:52" s="55" customFormat="1" ht="15.95" customHeight="1" x14ac:dyDescent="0.25">
      <c r="A4052" s="182">
        <v>1522</v>
      </c>
      <c r="B4052" s="166" t="s">
        <v>49</v>
      </c>
      <c r="C4052" s="170" t="s">
        <v>6908</v>
      </c>
      <c r="D4052" s="194" t="s">
        <v>19651</v>
      </c>
      <c r="E4052" s="166" t="s">
        <v>12226</v>
      </c>
      <c r="F4052" s="166" t="s">
        <v>12227</v>
      </c>
      <c r="G4052" s="166"/>
      <c r="H4052" s="166" t="s">
        <v>219</v>
      </c>
      <c r="I4052" s="166" t="s">
        <v>220</v>
      </c>
      <c r="J4052" s="166" t="s">
        <v>317</v>
      </c>
      <c r="K4052" s="166">
        <v>0</v>
      </c>
      <c r="L4052" s="166" t="s">
        <v>317</v>
      </c>
      <c r="M4052" s="166">
        <v>0</v>
      </c>
      <c r="N4052" s="186">
        <v>3</v>
      </c>
      <c r="O4052" s="186">
        <v>1.5</v>
      </c>
      <c r="P4052" s="186">
        <v>4.5</v>
      </c>
      <c r="Q4052" s="184">
        <v>1</v>
      </c>
      <c r="R4052" s="183"/>
      <c r="S4052" s="183">
        <v>0</v>
      </c>
      <c r="T4052" s="183"/>
      <c r="U4052" s="183">
        <v>0</v>
      </c>
      <c r="V4052" s="183"/>
      <c r="W4052" s="183"/>
      <c r="X4052" s="183"/>
      <c r="Y4052" s="166" t="s">
        <v>330</v>
      </c>
      <c r="Z4052" s="166" t="s">
        <v>12228</v>
      </c>
      <c r="AA4052" s="203" t="s">
        <v>12229</v>
      </c>
      <c r="AB4052" s="166" t="s">
        <v>12230</v>
      </c>
      <c r="AC4052" s="166" t="s">
        <v>12231</v>
      </c>
      <c r="AD4052" s="166" t="s">
        <v>12232</v>
      </c>
      <c r="AE4052" s="166" t="s">
        <v>12233</v>
      </c>
      <c r="AF4052" s="166" t="s">
        <v>12228</v>
      </c>
      <c r="AG4052" s="165">
        <v>1035005905362</v>
      </c>
      <c r="AH4052" s="166" t="s">
        <v>453</v>
      </c>
      <c r="AI4052" s="186">
        <v>0.87</v>
      </c>
      <c r="AJ4052" s="184">
        <v>32</v>
      </c>
      <c r="AK4052" s="167">
        <f t="shared" si="573"/>
        <v>7.6273972602739729E-2</v>
      </c>
      <c r="AL4052" s="167">
        <v>0</v>
      </c>
      <c r="AM4052" s="187">
        <f t="shared" si="574"/>
        <v>7.6273972602739729E-2</v>
      </c>
      <c r="AN4052" s="167">
        <f t="shared" si="575"/>
        <v>7.6273972602739729E-2</v>
      </c>
      <c r="AO4052" s="167">
        <v>0</v>
      </c>
      <c r="AP4052" s="167">
        <f t="shared" si="576"/>
        <v>7.6273972602739729E-2</v>
      </c>
      <c r="AQ4052" s="167">
        <f t="shared" si="570"/>
        <v>2.2882191780821919</v>
      </c>
      <c r="AR4052" s="193" t="s">
        <v>231</v>
      </c>
      <c r="AS4052" s="194"/>
      <c r="AT4052" s="166" t="s">
        <v>325</v>
      </c>
      <c r="AU4052" s="166" t="s">
        <v>6916</v>
      </c>
      <c r="AV4052" s="231" t="s">
        <v>12234</v>
      </c>
      <c r="AW4052" s="166" t="s">
        <v>234</v>
      </c>
      <c r="AX4052" s="2254"/>
      <c r="AY4052" s="2254"/>
    </row>
    <row r="4053" spans="1:52" s="55" customFormat="1" ht="15.95" customHeight="1" x14ac:dyDescent="0.25">
      <c r="A4053" s="182">
        <v>1523</v>
      </c>
      <c r="B4053" s="166" t="s">
        <v>49</v>
      </c>
      <c r="C4053" s="170" t="s">
        <v>6908</v>
      </c>
      <c r="D4053" s="194" t="s">
        <v>19652</v>
      </c>
      <c r="E4053" s="166" t="s">
        <v>12226</v>
      </c>
      <c r="F4053" s="166" t="s">
        <v>12236</v>
      </c>
      <c r="G4053" s="166"/>
      <c r="H4053" s="166" t="s">
        <v>219</v>
      </c>
      <c r="I4053" s="166" t="s">
        <v>220</v>
      </c>
      <c r="J4053" s="166" t="s">
        <v>317</v>
      </c>
      <c r="K4053" s="166">
        <v>0</v>
      </c>
      <c r="L4053" s="166" t="s">
        <v>317</v>
      </c>
      <c r="M4053" s="166">
        <v>0</v>
      </c>
      <c r="N4053" s="186">
        <v>3</v>
      </c>
      <c r="O4053" s="186">
        <v>2.2999999999999998</v>
      </c>
      <c r="P4053" s="186">
        <v>6.9</v>
      </c>
      <c r="Q4053" s="184">
        <v>2</v>
      </c>
      <c r="R4053" s="183"/>
      <c r="S4053" s="183">
        <v>0</v>
      </c>
      <c r="T4053" s="183"/>
      <c r="U4053" s="183">
        <v>0</v>
      </c>
      <c r="V4053" s="183"/>
      <c r="W4053" s="183"/>
      <c r="X4053" s="183"/>
      <c r="Y4053" s="166" t="s">
        <v>330</v>
      </c>
      <c r="Z4053" s="166" t="s">
        <v>12237</v>
      </c>
      <c r="AA4053" s="203" t="s">
        <v>12238</v>
      </c>
      <c r="AB4053" s="166" t="s">
        <v>12239</v>
      </c>
      <c r="AC4053" s="166" t="s">
        <v>12240</v>
      </c>
      <c r="AD4053" s="166" t="s">
        <v>12241</v>
      </c>
      <c r="AE4053" s="166" t="s">
        <v>12242</v>
      </c>
      <c r="AF4053" s="166" t="s">
        <v>12237</v>
      </c>
      <c r="AG4053" s="165">
        <v>1175074009340</v>
      </c>
      <c r="AH4053" s="166" t="s">
        <v>453</v>
      </c>
      <c r="AI4053" s="186">
        <v>0.87</v>
      </c>
      <c r="AJ4053" s="184">
        <v>200</v>
      </c>
      <c r="AK4053" s="167">
        <f t="shared" si="573"/>
        <v>0.47671232876712327</v>
      </c>
      <c r="AL4053" s="167">
        <v>0</v>
      </c>
      <c r="AM4053" s="187">
        <f t="shared" si="574"/>
        <v>0.47671232876712327</v>
      </c>
      <c r="AN4053" s="167">
        <f t="shared" si="575"/>
        <v>0.47671232876712327</v>
      </c>
      <c r="AO4053" s="167">
        <v>0</v>
      </c>
      <c r="AP4053" s="167">
        <f t="shared" si="576"/>
        <v>0.47671232876712327</v>
      </c>
      <c r="AQ4053" s="167">
        <f t="shared" si="570"/>
        <v>14.301369863013699</v>
      </c>
      <c r="AR4053" s="193" t="s">
        <v>231</v>
      </c>
      <c r="AS4053" s="194"/>
      <c r="AT4053" s="166" t="s">
        <v>325</v>
      </c>
      <c r="AU4053" s="166" t="s">
        <v>6916</v>
      </c>
      <c r="AV4053" s="231" t="s">
        <v>12243</v>
      </c>
      <c r="AW4053" s="166" t="s">
        <v>234</v>
      </c>
      <c r="AX4053" s="2254"/>
      <c r="AY4053" s="2254"/>
    </row>
    <row r="4054" spans="1:52" s="55" customFormat="1" ht="15.95" customHeight="1" x14ac:dyDescent="0.25">
      <c r="A4054" s="182">
        <v>1524</v>
      </c>
      <c r="B4054" s="166" t="s">
        <v>49</v>
      </c>
      <c r="C4054" s="170" t="s">
        <v>22550</v>
      </c>
      <c r="D4054" s="194" t="s">
        <v>19653</v>
      </c>
      <c r="E4054" s="258" t="s">
        <v>12244</v>
      </c>
      <c r="F4054" s="258" t="s">
        <v>12245</v>
      </c>
      <c r="G4054" s="166"/>
      <c r="H4054" s="166" t="s">
        <v>219</v>
      </c>
      <c r="I4054" s="166" t="s">
        <v>220</v>
      </c>
      <c r="J4054" s="166" t="s">
        <v>317</v>
      </c>
      <c r="K4054" s="166">
        <v>0</v>
      </c>
      <c r="L4054" s="166" t="s">
        <v>317</v>
      </c>
      <c r="M4054" s="166">
        <v>0</v>
      </c>
      <c r="N4054" s="186">
        <v>6</v>
      </c>
      <c r="O4054" s="186">
        <v>6</v>
      </c>
      <c r="P4054" s="186">
        <v>36</v>
      </c>
      <c r="Q4054" s="184">
        <v>0</v>
      </c>
      <c r="R4054" s="183"/>
      <c r="S4054" s="183">
        <v>0</v>
      </c>
      <c r="T4054" s="183"/>
      <c r="U4054" s="183">
        <v>1</v>
      </c>
      <c r="V4054" s="183"/>
      <c r="W4054" s="183"/>
      <c r="X4054" s="183"/>
      <c r="Y4054" s="166" t="s">
        <v>12246</v>
      </c>
      <c r="Z4054" s="166" t="s">
        <v>12247</v>
      </c>
      <c r="AA4054" s="203" t="s">
        <v>12248</v>
      </c>
      <c r="AB4054" s="166" t="s">
        <v>12249</v>
      </c>
      <c r="AC4054" s="166">
        <v>84963456476</v>
      </c>
      <c r="AD4054" s="166" t="s">
        <v>12250</v>
      </c>
      <c r="AE4054" s="166" t="s">
        <v>12249</v>
      </c>
      <c r="AF4054" s="166" t="s">
        <v>12247</v>
      </c>
      <c r="AG4054" s="165">
        <v>1025003747878</v>
      </c>
      <c r="AH4054" s="166" t="s">
        <v>453</v>
      </c>
      <c r="AI4054" s="186">
        <v>0.87</v>
      </c>
      <c r="AJ4054" s="184">
        <v>100</v>
      </c>
      <c r="AK4054" s="167">
        <f t="shared" si="573"/>
        <v>0.23835616438356164</v>
      </c>
      <c r="AL4054" s="167">
        <v>0</v>
      </c>
      <c r="AM4054" s="187">
        <f t="shared" si="574"/>
        <v>0.23835616438356164</v>
      </c>
      <c r="AN4054" s="167">
        <f t="shared" si="575"/>
        <v>0.23835616438356164</v>
      </c>
      <c r="AO4054" s="167">
        <v>0</v>
      </c>
      <c r="AP4054" s="167">
        <f t="shared" si="576"/>
        <v>0.23835616438356164</v>
      </c>
      <c r="AQ4054" s="167">
        <f t="shared" si="570"/>
        <v>7.1506849315068495</v>
      </c>
      <c r="AR4054" s="193" t="s">
        <v>231</v>
      </c>
      <c r="AS4054" s="194"/>
      <c r="AT4054" s="166" t="s">
        <v>325</v>
      </c>
      <c r="AU4054" s="166" t="s">
        <v>6916</v>
      </c>
      <c r="AV4054" s="259" t="s">
        <v>12251</v>
      </c>
      <c r="AW4054" s="166" t="s">
        <v>234</v>
      </c>
      <c r="AX4054" s="2254"/>
      <c r="AY4054" s="2254"/>
    </row>
    <row r="4055" spans="1:52" s="55" customFormat="1" ht="15.95" customHeight="1" x14ac:dyDescent="0.25">
      <c r="A4055" s="182">
        <v>1525</v>
      </c>
      <c r="B4055" s="166" t="s">
        <v>49</v>
      </c>
      <c r="C4055" s="170" t="s">
        <v>22550</v>
      </c>
      <c r="D4055" s="194" t="s">
        <v>19654</v>
      </c>
      <c r="E4055" s="166" t="s">
        <v>12252</v>
      </c>
      <c r="F4055" s="166" t="s">
        <v>12253</v>
      </c>
      <c r="G4055" s="166"/>
      <c r="H4055" s="166" t="s">
        <v>219</v>
      </c>
      <c r="I4055" s="166" t="s">
        <v>220</v>
      </c>
      <c r="J4055" s="166" t="s">
        <v>221</v>
      </c>
      <c r="K4055" s="166" t="s">
        <v>222</v>
      </c>
      <c r="L4055" s="198" t="s">
        <v>221</v>
      </c>
      <c r="M4055" s="198" t="s">
        <v>879</v>
      </c>
      <c r="N4055" s="186">
        <v>5.2</v>
      </c>
      <c r="O4055" s="186">
        <v>1.6</v>
      </c>
      <c r="P4055" s="186">
        <v>8.32</v>
      </c>
      <c r="Q4055" s="184">
        <v>2</v>
      </c>
      <c r="R4055" s="183"/>
      <c r="S4055" s="183">
        <v>0</v>
      </c>
      <c r="T4055" s="183"/>
      <c r="U4055" s="183">
        <v>0</v>
      </c>
      <c r="V4055" s="183"/>
      <c r="W4055" s="183"/>
      <c r="X4055" s="183"/>
      <c r="Y4055" s="166" t="s">
        <v>330</v>
      </c>
      <c r="Z4055" s="166" t="s">
        <v>12254</v>
      </c>
      <c r="AA4055" s="203" t="s">
        <v>12255</v>
      </c>
      <c r="AB4055" s="166" t="s">
        <v>12256</v>
      </c>
      <c r="AC4055" s="166" t="s">
        <v>12257</v>
      </c>
      <c r="AD4055" s="166" t="s">
        <v>12258</v>
      </c>
      <c r="AE4055" s="166" t="s">
        <v>12259</v>
      </c>
      <c r="AF4055" s="166" t="s">
        <v>12254</v>
      </c>
      <c r="AG4055" s="165">
        <v>1065030022133</v>
      </c>
      <c r="AH4055" s="166" t="s">
        <v>1070</v>
      </c>
      <c r="AI4055" s="186">
        <v>0.87</v>
      </c>
      <c r="AJ4055" s="184">
        <v>49</v>
      </c>
      <c r="AK4055" s="167">
        <f t="shared" ref="AK4055:AK4059" si="577">AJ4055*AI4055/365</f>
        <v>0.11679452054794522</v>
      </c>
      <c r="AL4055" s="167">
        <v>0</v>
      </c>
      <c r="AM4055" s="187">
        <f t="shared" ref="AM4055:AM4060" si="578">SUBTOTAL(9,AK4055:AL4055)</f>
        <v>0.11679452054794522</v>
      </c>
      <c r="AN4055" s="167">
        <f t="shared" si="575"/>
        <v>0.11679452054794522</v>
      </c>
      <c r="AO4055" s="167">
        <v>0</v>
      </c>
      <c r="AP4055" s="167">
        <f t="shared" si="576"/>
        <v>0.11679452054794522</v>
      </c>
      <c r="AQ4055" s="167">
        <f t="shared" si="570"/>
        <v>3.5038356164383564</v>
      </c>
      <c r="AR4055" s="193" t="s">
        <v>231</v>
      </c>
      <c r="AS4055" s="194" t="s">
        <v>431</v>
      </c>
      <c r="AT4055" s="166" t="s">
        <v>325</v>
      </c>
      <c r="AU4055" s="166" t="s">
        <v>6916</v>
      </c>
      <c r="AV4055" s="231" t="s">
        <v>12260</v>
      </c>
      <c r="AW4055" s="166" t="s">
        <v>234</v>
      </c>
      <c r="AX4055" s="2254"/>
      <c r="AY4055" s="2254"/>
    </row>
    <row r="4056" spans="1:52" s="55" customFormat="1" ht="15.95" customHeight="1" x14ac:dyDescent="0.25">
      <c r="A4056" s="182">
        <v>1526</v>
      </c>
      <c r="B4056" s="166" t="s">
        <v>49</v>
      </c>
      <c r="C4056" s="170" t="s">
        <v>22550</v>
      </c>
      <c r="D4056" s="194" t="s">
        <v>19655</v>
      </c>
      <c r="E4056" s="166" t="s">
        <v>12261</v>
      </c>
      <c r="F4056" s="166" t="s">
        <v>12262</v>
      </c>
      <c r="G4056" s="166"/>
      <c r="H4056" s="166" t="s">
        <v>219</v>
      </c>
      <c r="I4056" s="166" t="s">
        <v>220</v>
      </c>
      <c r="J4056" s="166" t="s">
        <v>317</v>
      </c>
      <c r="K4056" s="166">
        <v>0</v>
      </c>
      <c r="L4056" s="166" t="s">
        <v>317</v>
      </c>
      <c r="M4056" s="166">
        <v>0</v>
      </c>
      <c r="N4056" s="186">
        <v>4</v>
      </c>
      <c r="O4056" s="186">
        <v>1.6</v>
      </c>
      <c r="P4056" s="186">
        <v>6.4</v>
      </c>
      <c r="Q4056" s="184">
        <v>1</v>
      </c>
      <c r="R4056" s="183"/>
      <c r="S4056" s="183">
        <v>0</v>
      </c>
      <c r="T4056" s="183"/>
      <c r="U4056" s="183">
        <v>0</v>
      </c>
      <c r="V4056" s="183"/>
      <c r="W4056" s="183"/>
      <c r="X4056" s="183"/>
      <c r="Y4056" s="166" t="s">
        <v>12199</v>
      </c>
      <c r="Z4056" s="166" t="s">
        <v>12263</v>
      </c>
      <c r="AA4056" s="203" t="s">
        <v>12264</v>
      </c>
      <c r="AB4056" s="166" t="s">
        <v>12265</v>
      </c>
      <c r="AC4056" s="166" t="s">
        <v>12266</v>
      </c>
      <c r="AD4056" s="166" t="s">
        <v>12267</v>
      </c>
      <c r="AE4056" s="166" t="s">
        <v>12268</v>
      </c>
      <c r="AF4056" s="166" t="s">
        <v>12263</v>
      </c>
      <c r="AG4056" s="165" t="s">
        <v>12269</v>
      </c>
      <c r="AH4056" s="166" t="s">
        <v>453</v>
      </c>
      <c r="AI4056" s="186">
        <v>0.87</v>
      </c>
      <c r="AJ4056" s="184">
        <v>63</v>
      </c>
      <c r="AK4056" s="167">
        <f t="shared" si="577"/>
        <v>0.15016438356164385</v>
      </c>
      <c r="AL4056" s="167">
        <v>0</v>
      </c>
      <c r="AM4056" s="187">
        <f t="shared" si="578"/>
        <v>0.15016438356164385</v>
      </c>
      <c r="AN4056" s="167">
        <f t="shared" si="575"/>
        <v>0.15016438356164385</v>
      </c>
      <c r="AO4056" s="167">
        <v>0</v>
      </c>
      <c r="AP4056" s="167">
        <f t="shared" si="576"/>
        <v>0.15016438356164385</v>
      </c>
      <c r="AQ4056" s="167">
        <f t="shared" si="570"/>
        <v>4.5049315068493154</v>
      </c>
      <c r="AR4056" s="193" t="s">
        <v>231</v>
      </c>
      <c r="AS4056" s="194"/>
      <c r="AT4056" s="166" t="s">
        <v>325</v>
      </c>
      <c r="AU4056" s="166" t="s">
        <v>6916</v>
      </c>
      <c r="AV4056" s="231" t="s">
        <v>12270</v>
      </c>
      <c r="AW4056" s="166" t="s">
        <v>234</v>
      </c>
      <c r="AX4056" s="2254"/>
      <c r="AY4056" s="2254"/>
    </row>
    <row r="4057" spans="1:52" s="55" customFormat="1" ht="15.95" customHeight="1" x14ac:dyDescent="0.25">
      <c r="A4057" s="182">
        <v>1527</v>
      </c>
      <c r="B4057" s="166" t="s">
        <v>49</v>
      </c>
      <c r="C4057" s="170" t="s">
        <v>22550</v>
      </c>
      <c r="D4057" s="194" t="s">
        <v>19656</v>
      </c>
      <c r="E4057" s="166" t="s">
        <v>12271</v>
      </c>
      <c r="F4057" s="166" t="s">
        <v>12272</v>
      </c>
      <c r="G4057" s="166"/>
      <c r="H4057" s="166" t="s">
        <v>219</v>
      </c>
      <c r="I4057" s="166" t="s">
        <v>220</v>
      </c>
      <c r="J4057" s="166" t="s">
        <v>317</v>
      </c>
      <c r="K4057" s="166">
        <v>0</v>
      </c>
      <c r="L4057" s="166" t="s">
        <v>317</v>
      </c>
      <c r="M4057" s="166">
        <v>0</v>
      </c>
      <c r="N4057" s="186">
        <v>3</v>
      </c>
      <c r="O4057" s="186">
        <v>2</v>
      </c>
      <c r="P4057" s="186">
        <v>6</v>
      </c>
      <c r="Q4057" s="184">
        <v>2</v>
      </c>
      <c r="R4057" s="183"/>
      <c r="S4057" s="183">
        <v>0</v>
      </c>
      <c r="T4057" s="183"/>
      <c r="U4057" s="183">
        <v>0</v>
      </c>
      <c r="V4057" s="183"/>
      <c r="W4057" s="183"/>
      <c r="X4057" s="183"/>
      <c r="Y4057" s="166" t="s">
        <v>330</v>
      </c>
      <c r="Z4057" s="166" t="s">
        <v>12273</v>
      </c>
      <c r="AA4057" s="203" t="s">
        <v>12274</v>
      </c>
      <c r="AB4057" s="166" t="s">
        <v>12275</v>
      </c>
      <c r="AC4057" s="166" t="s">
        <v>12276</v>
      </c>
      <c r="AD4057" s="166" t="s">
        <v>12277</v>
      </c>
      <c r="AE4057" s="166" t="s">
        <v>12278</v>
      </c>
      <c r="AF4057" s="166" t="s">
        <v>12273</v>
      </c>
      <c r="AG4057" s="165">
        <v>1035005904141</v>
      </c>
      <c r="AH4057" s="166" t="s">
        <v>453</v>
      </c>
      <c r="AI4057" s="186">
        <v>0.87</v>
      </c>
      <c r="AJ4057" s="184">
        <v>14</v>
      </c>
      <c r="AK4057" s="167">
        <f t="shared" si="577"/>
        <v>3.3369863013698632E-2</v>
      </c>
      <c r="AL4057" s="167">
        <v>0</v>
      </c>
      <c r="AM4057" s="187">
        <f t="shared" si="578"/>
        <v>3.3369863013698632E-2</v>
      </c>
      <c r="AN4057" s="167">
        <f t="shared" si="575"/>
        <v>3.3369863013698632E-2</v>
      </c>
      <c r="AO4057" s="167">
        <v>0</v>
      </c>
      <c r="AP4057" s="167">
        <f t="shared" si="576"/>
        <v>3.3369863013698632E-2</v>
      </c>
      <c r="AQ4057" s="167">
        <f t="shared" si="570"/>
        <v>1.001095890410959</v>
      </c>
      <c r="AR4057" s="193" t="s">
        <v>231</v>
      </c>
      <c r="AS4057" s="194"/>
      <c r="AT4057" s="166" t="s">
        <v>325</v>
      </c>
      <c r="AU4057" s="166" t="s">
        <v>6916</v>
      </c>
      <c r="AV4057" s="231" t="s">
        <v>12279</v>
      </c>
      <c r="AW4057" s="166" t="s">
        <v>234</v>
      </c>
      <c r="AX4057" s="2254"/>
      <c r="AY4057" s="2254"/>
    </row>
    <row r="4058" spans="1:52" s="55" customFormat="1" ht="15.95" customHeight="1" x14ac:dyDescent="0.25">
      <c r="A4058" s="182">
        <v>1528</v>
      </c>
      <c r="B4058" s="166" t="s">
        <v>49</v>
      </c>
      <c r="C4058" s="170" t="s">
        <v>6908</v>
      </c>
      <c r="D4058" s="194" t="s">
        <v>19657</v>
      </c>
      <c r="E4058" s="166" t="s">
        <v>12280</v>
      </c>
      <c r="F4058" s="166" t="s">
        <v>12281</v>
      </c>
      <c r="G4058" s="166"/>
      <c r="H4058" s="166" t="s">
        <v>219</v>
      </c>
      <c r="I4058" s="166" t="s">
        <v>220</v>
      </c>
      <c r="J4058" s="166" t="s">
        <v>221</v>
      </c>
      <c r="K4058" s="166" t="s">
        <v>222</v>
      </c>
      <c r="L4058" s="166" t="s">
        <v>221</v>
      </c>
      <c r="M4058" s="166" t="s">
        <v>222</v>
      </c>
      <c r="N4058" s="186">
        <v>2.95</v>
      </c>
      <c r="O4058" s="186">
        <v>1.7</v>
      </c>
      <c r="P4058" s="186">
        <v>5.0199999999999996</v>
      </c>
      <c r="Q4058" s="184">
        <v>1</v>
      </c>
      <c r="R4058" s="183"/>
      <c r="S4058" s="183">
        <v>0</v>
      </c>
      <c r="T4058" s="183"/>
      <c r="U4058" s="183">
        <v>0</v>
      </c>
      <c r="V4058" s="183"/>
      <c r="W4058" s="183"/>
      <c r="X4058" s="183"/>
      <c r="Y4058" s="166" t="s">
        <v>330</v>
      </c>
      <c r="Z4058" s="166" t="s">
        <v>12282</v>
      </c>
      <c r="AA4058" s="203" t="s">
        <v>12283</v>
      </c>
      <c r="AB4058" s="166" t="s">
        <v>12284</v>
      </c>
      <c r="AC4058" s="166" t="s">
        <v>12285</v>
      </c>
      <c r="AD4058" s="166" t="s">
        <v>12286</v>
      </c>
      <c r="AE4058" s="166" t="s">
        <v>12287</v>
      </c>
      <c r="AF4058" s="166" t="s">
        <v>12282</v>
      </c>
      <c r="AG4058" s="165">
        <v>1125030002085</v>
      </c>
      <c r="AH4058" s="166" t="s">
        <v>453</v>
      </c>
      <c r="AI4058" s="186">
        <v>0.87</v>
      </c>
      <c r="AJ4058" s="184">
        <v>288</v>
      </c>
      <c r="AK4058" s="167">
        <f t="shared" si="577"/>
        <v>0.68646575342465754</v>
      </c>
      <c r="AL4058" s="167">
        <v>0</v>
      </c>
      <c r="AM4058" s="187">
        <f t="shared" si="578"/>
        <v>0.68646575342465754</v>
      </c>
      <c r="AN4058" s="167">
        <f t="shared" si="575"/>
        <v>0.68646575342465754</v>
      </c>
      <c r="AO4058" s="167">
        <v>0</v>
      </c>
      <c r="AP4058" s="167">
        <f t="shared" si="576"/>
        <v>0.68646575342465754</v>
      </c>
      <c r="AQ4058" s="167">
        <f t="shared" si="570"/>
        <v>20.593972602739726</v>
      </c>
      <c r="AR4058" s="193" t="s">
        <v>231</v>
      </c>
      <c r="AS4058" s="194"/>
      <c r="AT4058" s="166" t="s">
        <v>325</v>
      </c>
      <c r="AU4058" s="166" t="s">
        <v>6916</v>
      </c>
      <c r="AV4058" s="231" t="s">
        <v>12288</v>
      </c>
      <c r="AW4058" s="166" t="s">
        <v>234</v>
      </c>
      <c r="AX4058" s="2254"/>
      <c r="AY4058" s="2254"/>
    </row>
    <row r="4059" spans="1:52" s="55" customFormat="1" ht="15.95" customHeight="1" x14ac:dyDescent="0.25">
      <c r="A4059" s="182">
        <v>1529</v>
      </c>
      <c r="B4059" s="166" t="s">
        <v>49</v>
      </c>
      <c r="C4059" s="170" t="s">
        <v>6908</v>
      </c>
      <c r="D4059" s="194" t="s">
        <v>19658</v>
      </c>
      <c r="E4059" s="166" t="s">
        <v>12290</v>
      </c>
      <c r="F4059" s="166" t="s">
        <v>12291</v>
      </c>
      <c r="G4059" s="166"/>
      <c r="H4059" s="166" t="s">
        <v>219</v>
      </c>
      <c r="I4059" s="166" t="s">
        <v>220</v>
      </c>
      <c r="J4059" s="166" t="s">
        <v>221</v>
      </c>
      <c r="K4059" s="166" t="s">
        <v>222</v>
      </c>
      <c r="L4059" s="166" t="s">
        <v>317</v>
      </c>
      <c r="M4059" s="166">
        <v>0</v>
      </c>
      <c r="N4059" s="186">
        <v>7.8</v>
      </c>
      <c r="O4059" s="186">
        <v>1.6</v>
      </c>
      <c r="P4059" s="186">
        <v>12.48</v>
      </c>
      <c r="Q4059" s="184">
        <v>1</v>
      </c>
      <c r="R4059" s="183"/>
      <c r="S4059" s="183">
        <v>0</v>
      </c>
      <c r="T4059" s="183"/>
      <c r="U4059" s="183">
        <v>0</v>
      </c>
      <c r="V4059" s="183"/>
      <c r="W4059" s="183"/>
      <c r="X4059" s="183"/>
      <c r="Y4059" s="166" t="s">
        <v>330</v>
      </c>
      <c r="Z4059" s="166" t="s">
        <v>12292</v>
      </c>
      <c r="AA4059" s="203" t="s">
        <v>12293</v>
      </c>
      <c r="AB4059" s="166" t="s">
        <v>12294</v>
      </c>
      <c r="AC4059" s="166" t="s">
        <v>12222</v>
      </c>
      <c r="AD4059" s="166" t="s">
        <v>12295</v>
      </c>
      <c r="AE4059" s="166" t="s">
        <v>12296</v>
      </c>
      <c r="AF4059" s="166" t="s">
        <v>12292</v>
      </c>
      <c r="AG4059" s="165">
        <v>1175074015665</v>
      </c>
      <c r="AH4059" s="166" t="s">
        <v>1070</v>
      </c>
      <c r="AI4059" s="186">
        <v>0.87</v>
      </c>
      <c r="AJ4059" s="184">
        <v>1</v>
      </c>
      <c r="AK4059" s="167">
        <f t="shared" si="577"/>
        <v>2.3835616438356165E-3</v>
      </c>
      <c r="AL4059" s="167">
        <v>0</v>
      </c>
      <c r="AM4059" s="187">
        <f t="shared" si="578"/>
        <v>2.3835616438356165E-3</v>
      </c>
      <c r="AN4059" s="167">
        <f t="shared" si="575"/>
        <v>2.3835616438356165E-3</v>
      </c>
      <c r="AO4059" s="167">
        <v>0</v>
      </c>
      <c r="AP4059" s="167">
        <f t="shared" si="576"/>
        <v>2.3835616438356165E-3</v>
      </c>
      <c r="AQ4059" s="167">
        <f t="shared" si="570"/>
        <v>7.1506849315068496E-2</v>
      </c>
      <c r="AR4059" s="193" t="s">
        <v>231</v>
      </c>
      <c r="AS4059" s="194"/>
      <c r="AT4059" s="166" t="s">
        <v>325</v>
      </c>
      <c r="AU4059" s="166" t="s">
        <v>6916</v>
      </c>
      <c r="AV4059" s="231" t="s">
        <v>12297</v>
      </c>
      <c r="AW4059" s="166" t="s">
        <v>234</v>
      </c>
      <c r="AX4059" s="2254"/>
      <c r="AY4059" s="2254"/>
    </row>
    <row r="4060" spans="1:52" s="1395" customFormat="1" ht="15.95" customHeight="1" x14ac:dyDescent="0.25">
      <c r="A4060" s="353">
        <v>1530</v>
      </c>
      <c r="B4060" s="354" t="s">
        <v>49</v>
      </c>
      <c r="C4060" s="366" t="s">
        <v>6908</v>
      </c>
      <c r="D4060" s="363" t="s">
        <v>24911</v>
      </c>
      <c r="E4060" s="354" t="s">
        <v>24912</v>
      </c>
      <c r="F4060" s="354" t="s">
        <v>24913</v>
      </c>
      <c r="G4060" s="354" t="s">
        <v>221</v>
      </c>
      <c r="H4060" s="354" t="s">
        <v>219</v>
      </c>
      <c r="I4060" s="354" t="s">
        <v>220</v>
      </c>
      <c r="J4060" s="354" t="s">
        <v>221</v>
      </c>
      <c r="K4060" s="354" t="s">
        <v>879</v>
      </c>
      <c r="L4060" s="354" t="s">
        <v>221</v>
      </c>
      <c r="M4060" s="354" t="s">
        <v>879</v>
      </c>
      <c r="N4060" s="360">
        <v>5</v>
      </c>
      <c r="O4060" s="360">
        <v>2</v>
      </c>
      <c r="P4060" s="360">
        <f>O4060*N4060</f>
        <v>10</v>
      </c>
      <c r="Q4060" s="503">
        <v>1</v>
      </c>
      <c r="R4060" s="357"/>
      <c r="S4060" s="357">
        <v>0</v>
      </c>
      <c r="T4060" s="357"/>
      <c r="U4060" s="357">
        <v>0</v>
      </c>
      <c r="V4060" s="357"/>
      <c r="W4060" s="357"/>
      <c r="X4060" s="357"/>
      <c r="Y4060" s="354" t="s">
        <v>330</v>
      </c>
      <c r="Z4060" s="354" t="s">
        <v>24914</v>
      </c>
      <c r="AA4060" s="443" t="s">
        <v>24915</v>
      </c>
      <c r="AB4060" s="354" t="s">
        <v>24916</v>
      </c>
      <c r="AC4060" s="354" t="s">
        <v>24917</v>
      </c>
      <c r="AD4060" s="271" t="s">
        <v>24918</v>
      </c>
      <c r="AE4060" s="354" t="s">
        <v>24916</v>
      </c>
      <c r="AF4060" s="354" t="s">
        <v>24919</v>
      </c>
      <c r="AG4060" s="443" t="s">
        <v>24915</v>
      </c>
      <c r="AH4060" s="354" t="s">
        <v>24920</v>
      </c>
      <c r="AI4060" s="360">
        <v>0.87</v>
      </c>
      <c r="AJ4060" s="503">
        <v>15</v>
      </c>
      <c r="AK4060" s="359">
        <f>AJ4060*AI4060/365</f>
        <v>3.5753424657534248E-2</v>
      </c>
      <c r="AL4060" s="359">
        <v>0</v>
      </c>
      <c r="AM4060" s="361">
        <f t="shared" si="578"/>
        <v>3.5753424657534248E-2</v>
      </c>
      <c r="AN4060" s="359">
        <f t="shared" si="575"/>
        <v>3.5753424657534248E-2</v>
      </c>
      <c r="AO4060" s="359">
        <v>0</v>
      </c>
      <c r="AP4060" s="359">
        <f t="shared" si="576"/>
        <v>3.5753424657534248E-2</v>
      </c>
      <c r="AQ4060" s="359">
        <f>AP4060*30</f>
        <v>1.0726027397260274</v>
      </c>
      <c r="AR4060" s="362" t="s">
        <v>231</v>
      </c>
      <c r="AS4060" s="363" t="s">
        <v>114</v>
      </c>
      <c r="AT4060" s="354" t="s">
        <v>325</v>
      </c>
      <c r="AU4060" s="354" t="s">
        <v>6916</v>
      </c>
      <c r="AV4060" s="770" t="s">
        <v>12305</v>
      </c>
      <c r="AW4060" s="354" t="s">
        <v>234</v>
      </c>
      <c r="AX4060" s="447" t="s">
        <v>24921</v>
      </c>
      <c r="AY4060" s="2252"/>
      <c r="AZ4060" s="447" t="s">
        <v>24922</v>
      </c>
    </row>
    <row r="4061" spans="1:52" s="55" customFormat="1" ht="15.95" customHeight="1" x14ac:dyDescent="0.25">
      <c r="A4061" s="182">
        <v>1531</v>
      </c>
      <c r="B4061" s="166" t="s">
        <v>49</v>
      </c>
      <c r="C4061" s="170" t="s">
        <v>22550</v>
      </c>
      <c r="D4061" s="194" t="s">
        <v>19659</v>
      </c>
      <c r="E4061" s="166" t="s">
        <v>12306</v>
      </c>
      <c r="F4061" s="166" t="s">
        <v>12307</v>
      </c>
      <c r="G4061" s="166"/>
      <c r="H4061" s="166" t="s">
        <v>219</v>
      </c>
      <c r="I4061" s="166" t="s">
        <v>220</v>
      </c>
      <c r="J4061" s="166" t="s">
        <v>221</v>
      </c>
      <c r="K4061" s="166" t="s">
        <v>222</v>
      </c>
      <c r="L4061" s="166" t="s">
        <v>317</v>
      </c>
      <c r="M4061" s="166">
        <v>0</v>
      </c>
      <c r="N4061" s="186">
        <v>4</v>
      </c>
      <c r="O4061" s="186">
        <v>1.6</v>
      </c>
      <c r="P4061" s="186">
        <v>6.4</v>
      </c>
      <c r="Q4061" s="184">
        <v>1</v>
      </c>
      <c r="R4061" s="183"/>
      <c r="S4061" s="183">
        <v>0</v>
      </c>
      <c r="T4061" s="183"/>
      <c r="U4061" s="183">
        <v>0</v>
      </c>
      <c r="V4061" s="183"/>
      <c r="W4061" s="183"/>
      <c r="X4061" s="183"/>
      <c r="Y4061" s="166" t="s">
        <v>12246</v>
      </c>
      <c r="Z4061" s="166" t="s">
        <v>12308</v>
      </c>
      <c r="AA4061" s="203" t="s">
        <v>12309</v>
      </c>
      <c r="AB4061" s="166" t="s">
        <v>12310</v>
      </c>
      <c r="AC4061" s="166" t="s">
        <v>12311</v>
      </c>
      <c r="AD4061" s="166" t="s">
        <v>12312</v>
      </c>
      <c r="AE4061" s="166" t="s">
        <v>12310</v>
      </c>
      <c r="AF4061" s="166" t="s">
        <v>12308</v>
      </c>
      <c r="AG4061" s="165">
        <v>1037739877295</v>
      </c>
      <c r="AH4061" s="166" t="s">
        <v>17034</v>
      </c>
      <c r="AI4061" s="186">
        <v>0.87</v>
      </c>
      <c r="AJ4061" s="184">
        <v>12</v>
      </c>
      <c r="AK4061" s="167">
        <f t="shared" ref="AK4061:AK4068" si="579">AJ4061*AI4061/365</f>
        <v>2.8602739726027396E-2</v>
      </c>
      <c r="AL4061" s="167">
        <v>0</v>
      </c>
      <c r="AM4061" s="187">
        <f t="shared" ref="AM4061:AM4068" si="580">SUBTOTAL(9,AK4061:AL4061)</f>
        <v>2.8602739726027396E-2</v>
      </c>
      <c r="AN4061" s="167">
        <f t="shared" si="575"/>
        <v>2.8602739726027396E-2</v>
      </c>
      <c r="AO4061" s="167">
        <v>0</v>
      </c>
      <c r="AP4061" s="167">
        <f t="shared" si="576"/>
        <v>2.8602739726027396E-2</v>
      </c>
      <c r="AQ4061" s="167">
        <f t="shared" si="570"/>
        <v>0.8580821917808219</v>
      </c>
      <c r="AR4061" s="193" t="s">
        <v>231</v>
      </c>
      <c r="AS4061" s="194"/>
      <c r="AT4061" s="166" t="s">
        <v>325</v>
      </c>
      <c r="AU4061" s="166" t="s">
        <v>6916</v>
      </c>
      <c r="AV4061" s="231" t="s">
        <v>12313</v>
      </c>
      <c r="AW4061" s="166" t="s">
        <v>234</v>
      </c>
      <c r="AX4061" s="2254"/>
      <c r="AY4061" s="2254"/>
    </row>
    <row r="4062" spans="1:52" s="55" customFormat="1" ht="15.95" customHeight="1" x14ac:dyDescent="0.25">
      <c r="A4062" s="182">
        <v>1532</v>
      </c>
      <c r="B4062" s="166" t="s">
        <v>49</v>
      </c>
      <c r="C4062" s="170" t="s">
        <v>22550</v>
      </c>
      <c r="D4062" s="194" t="s">
        <v>19660</v>
      </c>
      <c r="E4062" s="166" t="s">
        <v>7418</v>
      </c>
      <c r="F4062" s="166" t="s">
        <v>12314</v>
      </c>
      <c r="G4062" s="166"/>
      <c r="H4062" s="166" t="s">
        <v>219</v>
      </c>
      <c r="I4062" s="166" t="s">
        <v>220</v>
      </c>
      <c r="J4062" s="166" t="s">
        <v>317</v>
      </c>
      <c r="K4062" s="166">
        <v>0</v>
      </c>
      <c r="L4062" s="166" t="s">
        <v>317</v>
      </c>
      <c r="M4062" s="166">
        <v>0</v>
      </c>
      <c r="N4062" s="186">
        <v>3</v>
      </c>
      <c r="O4062" s="186">
        <v>1.5</v>
      </c>
      <c r="P4062" s="186">
        <v>4.5</v>
      </c>
      <c r="Q4062" s="184">
        <v>2</v>
      </c>
      <c r="R4062" s="183"/>
      <c r="S4062" s="183">
        <v>0</v>
      </c>
      <c r="T4062" s="183"/>
      <c r="U4062" s="183">
        <v>0</v>
      </c>
      <c r="V4062" s="183"/>
      <c r="W4062" s="183"/>
      <c r="X4062" s="183"/>
      <c r="Y4062" s="166" t="s">
        <v>12315</v>
      </c>
      <c r="Z4062" s="166" t="s">
        <v>12308</v>
      </c>
      <c r="AA4062" s="203" t="s">
        <v>12309</v>
      </c>
      <c r="AB4062" s="166" t="s">
        <v>12310</v>
      </c>
      <c r="AC4062" s="166" t="s">
        <v>12311</v>
      </c>
      <c r="AD4062" s="166" t="s">
        <v>12312</v>
      </c>
      <c r="AE4062" s="166" t="s">
        <v>12310</v>
      </c>
      <c r="AF4062" s="166" t="s">
        <v>12308</v>
      </c>
      <c r="AG4062" s="165">
        <v>1037739877295</v>
      </c>
      <c r="AH4062" s="166" t="s">
        <v>17034</v>
      </c>
      <c r="AI4062" s="186">
        <v>0.87</v>
      </c>
      <c r="AJ4062" s="184">
        <v>12</v>
      </c>
      <c r="AK4062" s="167">
        <f t="shared" si="579"/>
        <v>2.8602739726027396E-2</v>
      </c>
      <c r="AL4062" s="167">
        <v>0</v>
      </c>
      <c r="AM4062" s="187">
        <f t="shared" si="580"/>
        <v>2.8602739726027396E-2</v>
      </c>
      <c r="AN4062" s="167">
        <f t="shared" si="575"/>
        <v>2.8602739726027396E-2</v>
      </c>
      <c r="AO4062" s="167">
        <v>0</v>
      </c>
      <c r="AP4062" s="167">
        <f t="shared" si="576"/>
        <v>2.8602739726027396E-2</v>
      </c>
      <c r="AQ4062" s="167">
        <f t="shared" si="570"/>
        <v>0.8580821917808219</v>
      </c>
      <c r="AR4062" s="193" t="s">
        <v>231</v>
      </c>
      <c r="AS4062" s="194"/>
      <c r="AT4062" s="166" t="s">
        <v>325</v>
      </c>
      <c r="AU4062" s="166" t="s">
        <v>6916</v>
      </c>
      <c r="AV4062" s="231" t="s">
        <v>12316</v>
      </c>
      <c r="AW4062" s="166" t="s">
        <v>234</v>
      </c>
      <c r="AX4062" s="2254"/>
      <c r="AY4062" s="2254"/>
    </row>
    <row r="4063" spans="1:52" s="55" customFormat="1" ht="15.95" customHeight="1" x14ac:dyDescent="0.25">
      <c r="A4063" s="182">
        <v>1533</v>
      </c>
      <c r="B4063" s="166" t="s">
        <v>49</v>
      </c>
      <c r="C4063" s="170" t="s">
        <v>22550</v>
      </c>
      <c r="D4063" s="194" t="s">
        <v>19662</v>
      </c>
      <c r="E4063" s="166" t="s">
        <v>12317</v>
      </c>
      <c r="F4063" s="166" t="s">
        <v>12318</v>
      </c>
      <c r="G4063" s="166"/>
      <c r="H4063" s="166" t="s">
        <v>219</v>
      </c>
      <c r="I4063" s="166" t="s">
        <v>220</v>
      </c>
      <c r="J4063" s="166" t="s">
        <v>317</v>
      </c>
      <c r="K4063" s="166">
        <v>0</v>
      </c>
      <c r="L4063" s="166" t="s">
        <v>317</v>
      </c>
      <c r="M4063" s="166">
        <v>0</v>
      </c>
      <c r="N4063" s="186">
        <v>3</v>
      </c>
      <c r="O4063" s="186">
        <v>1.5</v>
      </c>
      <c r="P4063" s="186">
        <v>4.5</v>
      </c>
      <c r="Q4063" s="184">
        <v>2</v>
      </c>
      <c r="R4063" s="183"/>
      <c r="S4063" s="183">
        <v>0</v>
      </c>
      <c r="T4063" s="183"/>
      <c r="U4063" s="183">
        <v>0</v>
      </c>
      <c r="V4063" s="183"/>
      <c r="W4063" s="183"/>
      <c r="X4063" s="183"/>
      <c r="Y4063" s="166" t="s">
        <v>12246</v>
      </c>
      <c r="Z4063" s="166" t="s">
        <v>12308</v>
      </c>
      <c r="AA4063" s="203" t="s">
        <v>12309</v>
      </c>
      <c r="AB4063" s="166" t="s">
        <v>12310</v>
      </c>
      <c r="AC4063" s="166" t="s">
        <v>12311</v>
      </c>
      <c r="AD4063" s="166" t="s">
        <v>12312</v>
      </c>
      <c r="AE4063" s="166" t="s">
        <v>12310</v>
      </c>
      <c r="AF4063" s="166" t="s">
        <v>12308</v>
      </c>
      <c r="AG4063" s="165">
        <v>1037739877295</v>
      </c>
      <c r="AH4063" s="166" t="s">
        <v>17034</v>
      </c>
      <c r="AI4063" s="186">
        <v>0.87</v>
      </c>
      <c r="AJ4063" s="184">
        <v>12</v>
      </c>
      <c r="AK4063" s="167">
        <f t="shared" si="579"/>
        <v>2.8602739726027396E-2</v>
      </c>
      <c r="AL4063" s="167">
        <v>0</v>
      </c>
      <c r="AM4063" s="187">
        <f t="shared" si="580"/>
        <v>2.8602739726027396E-2</v>
      </c>
      <c r="AN4063" s="167">
        <f t="shared" si="575"/>
        <v>2.8602739726027396E-2</v>
      </c>
      <c r="AO4063" s="167">
        <v>0</v>
      </c>
      <c r="AP4063" s="167">
        <f t="shared" si="576"/>
        <v>2.8602739726027396E-2</v>
      </c>
      <c r="AQ4063" s="167">
        <f t="shared" si="570"/>
        <v>0.8580821917808219</v>
      </c>
      <c r="AR4063" s="193" t="s">
        <v>231</v>
      </c>
      <c r="AS4063" s="194"/>
      <c r="AT4063" s="166" t="s">
        <v>325</v>
      </c>
      <c r="AU4063" s="166" t="s">
        <v>6916</v>
      </c>
      <c r="AV4063" s="231" t="s">
        <v>12319</v>
      </c>
      <c r="AW4063" s="166" t="s">
        <v>234</v>
      </c>
      <c r="AX4063" s="2254"/>
      <c r="AY4063" s="2254"/>
    </row>
    <row r="4064" spans="1:52" s="55" customFormat="1" ht="15.95" customHeight="1" x14ac:dyDescent="0.25">
      <c r="A4064" s="182">
        <v>1534</v>
      </c>
      <c r="B4064" s="166" t="s">
        <v>49</v>
      </c>
      <c r="C4064" s="170" t="s">
        <v>6908</v>
      </c>
      <c r="D4064" s="194" t="s">
        <v>19661</v>
      </c>
      <c r="E4064" s="166" t="s">
        <v>12321</v>
      </c>
      <c r="F4064" s="166" t="s">
        <v>12322</v>
      </c>
      <c r="G4064" s="166"/>
      <c r="H4064" s="166" t="s">
        <v>219</v>
      </c>
      <c r="I4064" s="166" t="s">
        <v>220</v>
      </c>
      <c r="J4064" s="166" t="s">
        <v>221</v>
      </c>
      <c r="K4064" s="166" t="s">
        <v>7181</v>
      </c>
      <c r="L4064" s="166" t="s">
        <v>221</v>
      </c>
      <c r="M4064" s="166" t="s">
        <v>7181</v>
      </c>
      <c r="N4064" s="186">
        <v>10</v>
      </c>
      <c r="O4064" s="186">
        <v>3</v>
      </c>
      <c r="P4064" s="186">
        <v>30</v>
      </c>
      <c r="Q4064" s="184">
        <v>1</v>
      </c>
      <c r="R4064" s="183"/>
      <c r="S4064" s="183">
        <v>0</v>
      </c>
      <c r="T4064" s="183"/>
      <c r="U4064" s="183">
        <v>0</v>
      </c>
      <c r="V4064" s="183"/>
      <c r="W4064" s="183"/>
      <c r="X4064" s="183"/>
      <c r="Y4064" s="166" t="s">
        <v>3109</v>
      </c>
      <c r="Z4064" s="166" t="s">
        <v>437</v>
      </c>
      <c r="AA4064" s="203" t="s">
        <v>12323</v>
      </c>
      <c r="AB4064" s="166" t="s">
        <v>12324</v>
      </c>
      <c r="AC4064" s="166" t="s">
        <v>12325</v>
      </c>
      <c r="AD4064" s="166" t="s">
        <v>12326</v>
      </c>
      <c r="AE4064" s="166" t="s">
        <v>12327</v>
      </c>
      <c r="AF4064" s="166" t="s">
        <v>437</v>
      </c>
      <c r="AG4064" s="165">
        <v>1022301598549</v>
      </c>
      <c r="AH4064" s="166" t="s">
        <v>304</v>
      </c>
      <c r="AI4064" s="186">
        <v>1.1399999999999999</v>
      </c>
      <c r="AJ4064" s="186">
        <v>618</v>
      </c>
      <c r="AK4064" s="167">
        <f t="shared" si="579"/>
        <v>1.9301917808219178</v>
      </c>
      <c r="AL4064" s="167">
        <v>0</v>
      </c>
      <c r="AM4064" s="187">
        <f t="shared" si="580"/>
        <v>1.9301917808219178</v>
      </c>
      <c r="AN4064" s="167">
        <f t="shared" si="575"/>
        <v>1.9301917808219178</v>
      </c>
      <c r="AO4064" s="167">
        <v>0</v>
      </c>
      <c r="AP4064" s="167">
        <f t="shared" si="576"/>
        <v>1.9301917808219178</v>
      </c>
      <c r="AQ4064" s="167">
        <f t="shared" si="570"/>
        <v>57.905753424657533</v>
      </c>
      <c r="AR4064" s="193" t="s">
        <v>231</v>
      </c>
      <c r="AS4064" s="194" t="s">
        <v>431</v>
      </c>
      <c r="AT4064" s="166" t="s">
        <v>325</v>
      </c>
      <c r="AU4064" s="166" t="s">
        <v>6916</v>
      </c>
      <c r="AV4064" s="231" t="s">
        <v>12328</v>
      </c>
      <c r="AW4064" s="166" t="s">
        <v>234</v>
      </c>
      <c r="AX4064" s="2254"/>
      <c r="AY4064" s="2254"/>
    </row>
    <row r="4065" spans="1:52" s="55" customFormat="1" ht="15.95" customHeight="1" x14ac:dyDescent="0.25">
      <c r="A4065" s="182">
        <v>1535</v>
      </c>
      <c r="B4065" s="166" t="s">
        <v>49</v>
      </c>
      <c r="C4065" s="170" t="s">
        <v>6908</v>
      </c>
      <c r="D4065" s="194" t="s">
        <v>19663</v>
      </c>
      <c r="E4065" s="166" t="s">
        <v>12330</v>
      </c>
      <c r="F4065" s="166" t="s">
        <v>12331</v>
      </c>
      <c r="G4065" s="166"/>
      <c r="H4065" s="166" t="s">
        <v>219</v>
      </c>
      <c r="I4065" s="166" t="s">
        <v>220</v>
      </c>
      <c r="J4065" s="166" t="s">
        <v>221</v>
      </c>
      <c r="K4065" s="166" t="s">
        <v>222</v>
      </c>
      <c r="L4065" s="166" t="s">
        <v>317</v>
      </c>
      <c r="M4065" s="166">
        <v>0</v>
      </c>
      <c r="N4065" s="186">
        <v>3</v>
      </c>
      <c r="O4065" s="186">
        <v>1.5</v>
      </c>
      <c r="P4065" s="186">
        <v>4.5</v>
      </c>
      <c r="Q4065" s="184">
        <v>2</v>
      </c>
      <c r="R4065" s="183"/>
      <c r="S4065" s="183">
        <v>0</v>
      </c>
      <c r="T4065" s="183"/>
      <c r="U4065" s="183">
        <v>0</v>
      </c>
      <c r="V4065" s="183"/>
      <c r="W4065" s="183"/>
      <c r="X4065" s="183"/>
      <c r="Y4065" s="166" t="s">
        <v>330</v>
      </c>
      <c r="Z4065" s="166" t="s">
        <v>12332</v>
      </c>
      <c r="AA4065" s="203" t="s">
        <v>12333</v>
      </c>
      <c r="AB4065" s="166" t="s">
        <v>12334</v>
      </c>
      <c r="AC4065" s="166" t="s">
        <v>12335</v>
      </c>
      <c r="AD4065" s="166" t="s">
        <v>12336</v>
      </c>
      <c r="AE4065" s="166" t="s">
        <v>12334</v>
      </c>
      <c r="AF4065" s="166" t="s">
        <v>12337</v>
      </c>
      <c r="AG4065" s="165">
        <v>1125030000644</v>
      </c>
      <c r="AH4065" s="166" t="s">
        <v>304</v>
      </c>
      <c r="AI4065" s="186">
        <v>1.1399999999999999</v>
      </c>
      <c r="AJ4065" s="186">
        <v>160</v>
      </c>
      <c r="AK4065" s="167">
        <f t="shared" si="579"/>
        <v>0.49972602739726019</v>
      </c>
      <c r="AL4065" s="167">
        <v>0</v>
      </c>
      <c r="AM4065" s="187">
        <f t="shared" si="580"/>
        <v>0.49972602739726019</v>
      </c>
      <c r="AN4065" s="167">
        <f t="shared" si="575"/>
        <v>0.49972602739726019</v>
      </c>
      <c r="AO4065" s="167">
        <v>0</v>
      </c>
      <c r="AP4065" s="167">
        <f t="shared" si="576"/>
        <v>0.49972602739726019</v>
      </c>
      <c r="AQ4065" s="167">
        <f t="shared" si="570"/>
        <v>14.991780821917805</v>
      </c>
      <c r="AR4065" s="193" t="s">
        <v>231</v>
      </c>
      <c r="AS4065" s="194"/>
      <c r="AT4065" s="166" t="s">
        <v>325</v>
      </c>
      <c r="AU4065" s="166" t="s">
        <v>6916</v>
      </c>
      <c r="AV4065" s="231" t="s">
        <v>12338</v>
      </c>
      <c r="AW4065" s="166" t="s">
        <v>234</v>
      </c>
      <c r="AX4065" s="2254"/>
      <c r="AY4065" s="2254"/>
    </row>
    <row r="4066" spans="1:52" s="55" customFormat="1" ht="15.95" customHeight="1" x14ac:dyDescent="0.25">
      <c r="A4066" s="182">
        <v>1536</v>
      </c>
      <c r="B4066" s="166" t="s">
        <v>49</v>
      </c>
      <c r="C4066" s="170" t="s">
        <v>6908</v>
      </c>
      <c r="D4066" s="194" t="s">
        <v>19664</v>
      </c>
      <c r="E4066" s="166" t="s">
        <v>3550</v>
      </c>
      <c r="F4066" s="166" t="s">
        <v>12340</v>
      </c>
      <c r="G4066" s="166"/>
      <c r="H4066" s="166" t="s">
        <v>219</v>
      </c>
      <c r="I4066" s="166" t="s">
        <v>220</v>
      </c>
      <c r="J4066" s="166" t="s">
        <v>221</v>
      </c>
      <c r="K4066" s="166" t="s">
        <v>222</v>
      </c>
      <c r="L4066" s="166" t="s">
        <v>221</v>
      </c>
      <c r="M4066" s="166" t="s">
        <v>222</v>
      </c>
      <c r="N4066" s="186">
        <v>4</v>
      </c>
      <c r="O4066" s="186">
        <v>3</v>
      </c>
      <c r="P4066" s="186">
        <v>12</v>
      </c>
      <c r="Q4066" s="184">
        <v>4</v>
      </c>
      <c r="R4066" s="183"/>
      <c r="S4066" s="183">
        <v>0</v>
      </c>
      <c r="T4066" s="183"/>
      <c r="U4066" s="183">
        <v>0</v>
      </c>
      <c r="V4066" s="183"/>
      <c r="W4066" s="183"/>
      <c r="X4066" s="183"/>
      <c r="Y4066" s="166" t="s">
        <v>330</v>
      </c>
      <c r="Z4066" s="166" t="s">
        <v>12341</v>
      </c>
      <c r="AA4066" s="203" t="s">
        <v>12342</v>
      </c>
      <c r="AB4066" s="166" t="s">
        <v>12343</v>
      </c>
      <c r="AC4066" s="166" t="s">
        <v>12344</v>
      </c>
      <c r="AD4066" s="166" t="s">
        <v>12345</v>
      </c>
      <c r="AE4066" s="166" t="s">
        <v>12346</v>
      </c>
      <c r="AF4066" s="166" t="s">
        <v>12347</v>
      </c>
      <c r="AG4066" s="165">
        <v>1125030002327</v>
      </c>
      <c r="AH4066" s="166" t="s">
        <v>304</v>
      </c>
      <c r="AI4066" s="186">
        <v>1.1399999999999999</v>
      </c>
      <c r="AJ4066" s="186">
        <v>1426</v>
      </c>
      <c r="AK4066" s="167">
        <f t="shared" si="579"/>
        <v>4.4538082191780815</v>
      </c>
      <c r="AL4066" s="167">
        <v>0</v>
      </c>
      <c r="AM4066" s="187">
        <f t="shared" si="580"/>
        <v>4.4538082191780815</v>
      </c>
      <c r="AN4066" s="167">
        <f t="shared" si="575"/>
        <v>4.4538082191780815</v>
      </c>
      <c r="AO4066" s="167">
        <v>0</v>
      </c>
      <c r="AP4066" s="167">
        <f t="shared" si="576"/>
        <v>4.4538082191780815</v>
      </c>
      <c r="AQ4066" s="167">
        <f t="shared" si="570"/>
        <v>133.61424657534243</v>
      </c>
      <c r="AR4066" s="193" t="s">
        <v>231</v>
      </c>
      <c r="AS4066" s="194"/>
      <c r="AT4066" s="166" t="s">
        <v>325</v>
      </c>
      <c r="AU4066" s="166" t="s">
        <v>6916</v>
      </c>
      <c r="AV4066" s="231" t="s">
        <v>12348</v>
      </c>
      <c r="AW4066" s="166" t="s">
        <v>234</v>
      </c>
      <c r="AX4066" s="2254"/>
      <c r="AY4066" s="2254"/>
    </row>
    <row r="4067" spans="1:52" s="55" customFormat="1" ht="15.95" customHeight="1" x14ac:dyDescent="0.25">
      <c r="A4067" s="182">
        <v>1537</v>
      </c>
      <c r="B4067" s="166" t="s">
        <v>49</v>
      </c>
      <c r="C4067" s="170" t="s">
        <v>22550</v>
      </c>
      <c r="D4067" s="194" t="s">
        <v>19665</v>
      </c>
      <c r="E4067" s="166" t="s">
        <v>12349</v>
      </c>
      <c r="F4067" s="166" t="s">
        <v>12350</v>
      </c>
      <c r="G4067" s="166"/>
      <c r="H4067" s="166" t="s">
        <v>219</v>
      </c>
      <c r="I4067" s="166" t="s">
        <v>220</v>
      </c>
      <c r="J4067" s="166" t="s">
        <v>221</v>
      </c>
      <c r="K4067" s="166" t="s">
        <v>222</v>
      </c>
      <c r="L4067" s="166" t="s">
        <v>221</v>
      </c>
      <c r="M4067" s="166" t="s">
        <v>222</v>
      </c>
      <c r="N4067" s="186">
        <v>3</v>
      </c>
      <c r="O4067" s="186">
        <v>1.5</v>
      </c>
      <c r="P4067" s="186">
        <v>4.5</v>
      </c>
      <c r="Q4067" s="184">
        <v>2</v>
      </c>
      <c r="R4067" s="183"/>
      <c r="S4067" s="183">
        <v>0</v>
      </c>
      <c r="T4067" s="183"/>
      <c r="U4067" s="183">
        <v>0</v>
      </c>
      <c r="V4067" s="183"/>
      <c r="W4067" s="183"/>
      <c r="X4067" s="183"/>
      <c r="Y4067" s="166" t="s">
        <v>330</v>
      </c>
      <c r="Z4067" s="166" t="s">
        <v>535</v>
      </c>
      <c r="AA4067" s="203" t="s">
        <v>12351</v>
      </c>
      <c r="AB4067" s="166" t="s">
        <v>12352</v>
      </c>
      <c r="AC4067" s="166" t="s">
        <v>12353</v>
      </c>
      <c r="AD4067" s="166" t="s">
        <v>12354</v>
      </c>
      <c r="AE4067" s="166" t="s">
        <v>12355</v>
      </c>
      <c r="AF4067" s="166" t="s">
        <v>12356</v>
      </c>
      <c r="AG4067" s="165">
        <v>1027809237796</v>
      </c>
      <c r="AH4067" s="166" t="s">
        <v>304</v>
      </c>
      <c r="AI4067" s="186">
        <v>1.1399999999999999</v>
      </c>
      <c r="AJ4067" s="186">
        <v>407</v>
      </c>
      <c r="AK4067" s="167">
        <f t="shared" si="579"/>
        <v>1.2711780821917806</v>
      </c>
      <c r="AL4067" s="167">
        <v>0</v>
      </c>
      <c r="AM4067" s="187">
        <f t="shared" si="580"/>
        <v>1.2711780821917806</v>
      </c>
      <c r="AN4067" s="167">
        <f t="shared" si="575"/>
        <v>1.2711780821917806</v>
      </c>
      <c r="AO4067" s="167">
        <v>0</v>
      </c>
      <c r="AP4067" s="167">
        <f t="shared" si="576"/>
        <v>1.2711780821917806</v>
      </c>
      <c r="AQ4067" s="167">
        <f t="shared" si="570"/>
        <v>38.135342465753418</v>
      </c>
      <c r="AR4067" s="193" t="s">
        <v>231</v>
      </c>
      <c r="AS4067" s="194"/>
      <c r="AT4067" s="166" t="s">
        <v>325</v>
      </c>
      <c r="AU4067" s="166" t="s">
        <v>6916</v>
      </c>
      <c r="AV4067" s="231" t="s">
        <v>12357</v>
      </c>
      <c r="AW4067" s="166" t="s">
        <v>234</v>
      </c>
      <c r="AX4067" s="2254"/>
      <c r="AY4067" s="2254"/>
    </row>
    <row r="4068" spans="1:52" s="55" customFormat="1" ht="15.95" customHeight="1" x14ac:dyDescent="0.25">
      <c r="A4068" s="182">
        <v>1538</v>
      </c>
      <c r="B4068" s="166" t="s">
        <v>49</v>
      </c>
      <c r="C4068" s="170" t="s">
        <v>6908</v>
      </c>
      <c r="D4068" s="194" t="s">
        <v>19666</v>
      </c>
      <c r="E4068" s="166" t="s">
        <v>3550</v>
      </c>
      <c r="F4068" s="166" t="s">
        <v>12340</v>
      </c>
      <c r="G4068" s="166"/>
      <c r="H4068" s="166" t="s">
        <v>219</v>
      </c>
      <c r="I4068" s="166" t="s">
        <v>220</v>
      </c>
      <c r="J4068" s="166" t="s">
        <v>221</v>
      </c>
      <c r="K4068" s="166" t="s">
        <v>222</v>
      </c>
      <c r="L4068" s="166" t="s">
        <v>221</v>
      </c>
      <c r="M4068" s="166" t="s">
        <v>222</v>
      </c>
      <c r="N4068" s="186">
        <v>7</v>
      </c>
      <c r="O4068" s="186">
        <v>3</v>
      </c>
      <c r="P4068" s="186">
        <v>21</v>
      </c>
      <c r="Q4068" s="184">
        <v>4</v>
      </c>
      <c r="R4068" s="183"/>
      <c r="S4068" s="183">
        <v>0</v>
      </c>
      <c r="T4068" s="183"/>
      <c r="U4068" s="183">
        <v>0</v>
      </c>
      <c r="V4068" s="183"/>
      <c r="W4068" s="183"/>
      <c r="X4068" s="183"/>
      <c r="Y4068" s="166" t="s">
        <v>12075</v>
      </c>
      <c r="Z4068" s="166" t="s">
        <v>12359</v>
      </c>
      <c r="AA4068" s="203" t="s">
        <v>12360</v>
      </c>
      <c r="AB4068" s="166" t="s">
        <v>12361</v>
      </c>
      <c r="AC4068" s="166">
        <v>89067453399</v>
      </c>
      <c r="AD4068" s="166" t="s">
        <v>12362</v>
      </c>
      <c r="AE4068" s="166" t="s">
        <v>12361</v>
      </c>
      <c r="AF4068" s="166" t="s">
        <v>12359</v>
      </c>
      <c r="AG4068" s="165">
        <v>307503015000015</v>
      </c>
      <c r="AH4068" s="166" t="s">
        <v>304</v>
      </c>
      <c r="AI4068" s="186">
        <v>1.1399999999999999</v>
      </c>
      <c r="AJ4068" s="186">
        <v>719</v>
      </c>
      <c r="AK4068" s="167">
        <f t="shared" si="579"/>
        <v>2.2456438356164381</v>
      </c>
      <c r="AL4068" s="167">
        <v>0</v>
      </c>
      <c r="AM4068" s="187">
        <f t="shared" si="580"/>
        <v>2.2456438356164381</v>
      </c>
      <c r="AN4068" s="167">
        <f t="shared" si="575"/>
        <v>2.2456438356164381</v>
      </c>
      <c r="AO4068" s="167">
        <v>0</v>
      </c>
      <c r="AP4068" s="167">
        <f t="shared" si="576"/>
        <v>2.2456438356164381</v>
      </c>
      <c r="AQ4068" s="167">
        <f t="shared" si="570"/>
        <v>67.369315068493137</v>
      </c>
      <c r="AR4068" s="193" t="s">
        <v>231</v>
      </c>
      <c r="AS4068" s="194"/>
      <c r="AT4068" s="166" t="s">
        <v>325</v>
      </c>
      <c r="AU4068" s="166" t="s">
        <v>6916</v>
      </c>
      <c r="AV4068" s="259" t="s">
        <v>12363</v>
      </c>
      <c r="AW4068" s="166" t="s">
        <v>234</v>
      </c>
      <c r="AX4068" s="2254"/>
      <c r="AY4068" s="2254"/>
    </row>
    <row r="4069" spans="1:52" s="1395" customFormat="1" ht="15.95" customHeight="1" x14ac:dyDescent="0.25">
      <c r="A4069" s="353">
        <v>1539</v>
      </c>
      <c r="B4069" s="354" t="s">
        <v>49</v>
      </c>
      <c r="C4069" s="366" t="s">
        <v>22550</v>
      </c>
      <c r="D4069" s="363" t="s">
        <v>21872</v>
      </c>
      <c r="E4069" s="354" t="s">
        <v>21873</v>
      </c>
      <c r="F4069" s="354" t="s">
        <v>21874</v>
      </c>
      <c r="G4069" s="354" t="s">
        <v>221</v>
      </c>
      <c r="H4069" s="354" t="s">
        <v>219</v>
      </c>
      <c r="I4069" s="354" t="s">
        <v>220</v>
      </c>
      <c r="J4069" s="354" t="s">
        <v>221</v>
      </c>
      <c r="K4069" s="354" t="s">
        <v>6883</v>
      </c>
      <c r="L4069" s="354" t="s">
        <v>221</v>
      </c>
      <c r="M4069" s="354" t="s">
        <v>16213</v>
      </c>
      <c r="N4069" s="360">
        <v>5.4</v>
      </c>
      <c r="O4069" s="360">
        <v>1.56</v>
      </c>
      <c r="P4069" s="360">
        <f>O4069*N4069</f>
        <v>8.4240000000000013</v>
      </c>
      <c r="Q4069" s="503">
        <v>4</v>
      </c>
      <c r="R4069" s="357"/>
      <c r="S4069" s="357">
        <v>1</v>
      </c>
      <c r="T4069" s="357"/>
      <c r="U4069" s="357">
        <v>0</v>
      </c>
      <c r="V4069" s="357"/>
      <c r="W4069" s="357"/>
      <c r="X4069" s="357"/>
      <c r="Y4069" s="354" t="s">
        <v>330</v>
      </c>
      <c r="Z4069" s="354" t="s">
        <v>21875</v>
      </c>
      <c r="AA4069" s="443" t="s">
        <v>21876</v>
      </c>
      <c r="AB4069" s="354" t="s">
        <v>21877</v>
      </c>
      <c r="AC4069" s="354" t="s">
        <v>21879</v>
      </c>
      <c r="AD4069" s="1150" t="s">
        <v>21880</v>
      </c>
      <c r="AE4069" s="354" t="s">
        <v>21878</v>
      </c>
      <c r="AF4069" s="354" t="s">
        <v>12364</v>
      </c>
      <c r="AG4069" s="358" t="s">
        <v>21881</v>
      </c>
      <c r="AH4069" s="354" t="s">
        <v>21166</v>
      </c>
      <c r="AI4069" s="360">
        <v>1.1399999999999999</v>
      </c>
      <c r="AJ4069" s="360">
        <v>1429.1</v>
      </c>
      <c r="AK4069" s="359">
        <f>AJ4069*AI4069/365</f>
        <v>4.4634904109589035</v>
      </c>
      <c r="AL4069" s="359">
        <v>0</v>
      </c>
      <c r="AM4069" s="361">
        <f>AK4069+AL4069</f>
        <v>4.4634904109589035</v>
      </c>
      <c r="AN4069" s="359">
        <f t="shared" si="575"/>
        <v>4.4634904109589035</v>
      </c>
      <c r="AO4069" s="359">
        <v>0</v>
      </c>
      <c r="AP4069" s="359">
        <f t="shared" si="576"/>
        <v>4.4634904109589035</v>
      </c>
      <c r="AQ4069" s="359">
        <f>AP4069*30</f>
        <v>133.90471232876712</v>
      </c>
      <c r="AR4069" s="362" t="s">
        <v>231</v>
      </c>
      <c r="AS4069" s="363" t="s">
        <v>114</v>
      </c>
      <c r="AT4069" s="354" t="s">
        <v>325</v>
      </c>
      <c r="AU4069" s="354" t="s">
        <v>6916</v>
      </c>
      <c r="AV4069" s="770" t="s">
        <v>12366</v>
      </c>
      <c r="AW4069" s="354" t="s">
        <v>234</v>
      </c>
      <c r="AX4069" s="447" t="s">
        <v>21882</v>
      </c>
      <c r="AY4069" s="2252"/>
      <c r="AZ4069" s="447" t="s">
        <v>21883</v>
      </c>
    </row>
    <row r="4070" spans="1:52" s="55" customFormat="1" ht="15.95" customHeight="1" x14ac:dyDescent="0.25">
      <c r="A4070" s="182">
        <v>1540</v>
      </c>
      <c r="B4070" s="166" t="s">
        <v>49</v>
      </c>
      <c r="C4070" s="170" t="s">
        <v>6908</v>
      </c>
      <c r="D4070" s="194" t="s">
        <v>19664</v>
      </c>
      <c r="E4070" s="166" t="s">
        <v>12367</v>
      </c>
      <c r="F4070" s="166" t="s">
        <v>12368</v>
      </c>
      <c r="G4070" s="166"/>
      <c r="H4070" s="166" t="s">
        <v>219</v>
      </c>
      <c r="I4070" s="166" t="s">
        <v>220</v>
      </c>
      <c r="J4070" s="166" t="s">
        <v>221</v>
      </c>
      <c r="K4070" s="166" t="s">
        <v>222</v>
      </c>
      <c r="L4070" s="166" t="s">
        <v>221</v>
      </c>
      <c r="M4070" s="166" t="s">
        <v>222</v>
      </c>
      <c r="N4070" s="186">
        <v>7</v>
      </c>
      <c r="O4070" s="186">
        <v>3</v>
      </c>
      <c r="P4070" s="186">
        <v>21</v>
      </c>
      <c r="Q4070" s="184">
        <v>0</v>
      </c>
      <c r="R4070" s="183"/>
      <c r="S4070" s="183">
        <v>0</v>
      </c>
      <c r="T4070" s="183"/>
      <c r="U4070" s="183">
        <v>1</v>
      </c>
      <c r="V4070" s="183"/>
      <c r="W4070" s="183"/>
      <c r="X4070" s="183"/>
      <c r="Y4070" s="166" t="s">
        <v>330</v>
      </c>
      <c r="Z4070" s="166" t="s">
        <v>12347</v>
      </c>
      <c r="AA4070" s="203" t="s">
        <v>12369</v>
      </c>
      <c r="AB4070" s="166" t="s">
        <v>12365</v>
      </c>
      <c r="AC4070" s="166" t="s">
        <v>12344</v>
      </c>
      <c r="AD4070" s="166" t="s">
        <v>12345</v>
      </c>
      <c r="AE4070" s="166" t="s">
        <v>12365</v>
      </c>
      <c r="AF4070" s="166" t="s">
        <v>12347</v>
      </c>
      <c r="AG4070" s="165">
        <v>1065030021077</v>
      </c>
      <c r="AH4070" s="166" t="s">
        <v>12370</v>
      </c>
      <c r="AI4070" s="186">
        <v>1.1399999999999999</v>
      </c>
      <c r="AJ4070" s="186">
        <v>944</v>
      </c>
      <c r="AK4070" s="167">
        <f t="shared" ref="AK4070:AK4075" si="581">AJ4070*AI4070/365</f>
        <v>2.9483835616438352</v>
      </c>
      <c r="AL4070" s="167">
        <v>0</v>
      </c>
      <c r="AM4070" s="187">
        <f t="shared" ref="AM4070:AM4075" si="582">SUBTOTAL(9,AK4070:AL4070)</f>
        <v>2.9483835616438352</v>
      </c>
      <c r="AN4070" s="167">
        <f t="shared" si="575"/>
        <v>2.9483835616438352</v>
      </c>
      <c r="AO4070" s="167">
        <v>0</v>
      </c>
      <c r="AP4070" s="167">
        <f t="shared" si="576"/>
        <v>2.9483835616438352</v>
      </c>
      <c r="AQ4070" s="167">
        <f t="shared" si="570"/>
        <v>88.451506849315052</v>
      </c>
      <c r="AR4070" s="193" t="s">
        <v>231</v>
      </c>
      <c r="AS4070" s="194"/>
      <c r="AT4070" s="166" t="s">
        <v>325</v>
      </c>
      <c r="AU4070" s="166" t="s">
        <v>6916</v>
      </c>
      <c r="AV4070" s="231" t="s">
        <v>12348</v>
      </c>
      <c r="AW4070" s="166" t="s">
        <v>234</v>
      </c>
      <c r="AX4070" s="2254"/>
      <c r="AY4070" s="2254"/>
    </row>
    <row r="4071" spans="1:52" s="55" customFormat="1" ht="15.95" customHeight="1" x14ac:dyDescent="0.25">
      <c r="A4071" s="182">
        <v>1541</v>
      </c>
      <c r="B4071" s="166" t="s">
        <v>49</v>
      </c>
      <c r="C4071" s="170" t="s">
        <v>6908</v>
      </c>
      <c r="D4071" s="194" t="s">
        <v>19644</v>
      </c>
      <c r="E4071" s="166" t="s">
        <v>12371</v>
      </c>
      <c r="F4071" s="166" t="s">
        <v>12372</v>
      </c>
      <c r="G4071" s="166"/>
      <c r="H4071" s="166" t="s">
        <v>219</v>
      </c>
      <c r="I4071" s="166" t="s">
        <v>220</v>
      </c>
      <c r="J4071" s="166" t="s">
        <v>317</v>
      </c>
      <c r="K4071" s="166">
        <v>0</v>
      </c>
      <c r="L4071" s="166" t="s">
        <v>317</v>
      </c>
      <c r="M4071" s="166">
        <v>0</v>
      </c>
      <c r="N4071" s="186">
        <v>3</v>
      </c>
      <c r="O4071" s="186">
        <v>1.5</v>
      </c>
      <c r="P4071" s="186">
        <v>4.5</v>
      </c>
      <c r="Q4071" s="184">
        <v>1</v>
      </c>
      <c r="R4071" s="183"/>
      <c r="S4071" s="183">
        <v>0</v>
      </c>
      <c r="T4071" s="183"/>
      <c r="U4071" s="183">
        <v>0</v>
      </c>
      <c r="V4071" s="183"/>
      <c r="W4071" s="183"/>
      <c r="X4071" s="183"/>
      <c r="Y4071" s="166" t="s">
        <v>12075</v>
      </c>
      <c r="Z4071" s="166" t="s">
        <v>12373</v>
      </c>
      <c r="AA4071" s="203" t="s">
        <v>12374</v>
      </c>
      <c r="AB4071" s="166" t="s">
        <v>12375</v>
      </c>
      <c r="AC4071" s="166" t="s">
        <v>12376</v>
      </c>
      <c r="AD4071" s="166" t="s">
        <v>12377</v>
      </c>
      <c r="AE4071" s="166" t="s">
        <v>12375</v>
      </c>
      <c r="AF4071" s="166" t="s">
        <v>12373</v>
      </c>
      <c r="AG4071" s="165">
        <v>319507400012992</v>
      </c>
      <c r="AH4071" s="166" t="s">
        <v>304</v>
      </c>
      <c r="AI4071" s="183">
        <v>1.1399999999999999</v>
      </c>
      <c r="AJ4071" s="186">
        <v>47</v>
      </c>
      <c r="AK4071" s="167">
        <f t="shared" si="581"/>
        <v>0.1467945205479452</v>
      </c>
      <c r="AL4071" s="167">
        <v>0</v>
      </c>
      <c r="AM4071" s="187">
        <f t="shared" si="582"/>
        <v>0.1467945205479452</v>
      </c>
      <c r="AN4071" s="167">
        <f t="shared" si="575"/>
        <v>0.1467945205479452</v>
      </c>
      <c r="AO4071" s="167">
        <v>0</v>
      </c>
      <c r="AP4071" s="167">
        <f t="shared" si="576"/>
        <v>0.1467945205479452</v>
      </c>
      <c r="AQ4071" s="167">
        <f t="shared" si="570"/>
        <v>4.4038356164383563</v>
      </c>
      <c r="AR4071" s="193" t="s">
        <v>231</v>
      </c>
      <c r="AS4071" s="194"/>
      <c r="AT4071" s="166" t="s">
        <v>325</v>
      </c>
      <c r="AU4071" s="166" t="s">
        <v>6916</v>
      </c>
      <c r="AV4071" s="231" t="s">
        <v>12378</v>
      </c>
      <c r="AW4071" s="166" t="s">
        <v>234</v>
      </c>
      <c r="AX4071" s="2254"/>
      <c r="AY4071" s="2254"/>
    </row>
    <row r="4072" spans="1:52" s="55" customFormat="1" ht="15.95" customHeight="1" x14ac:dyDescent="0.25">
      <c r="A4072" s="182">
        <v>1542</v>
      </c>
      <c r="B4072" s="166" t="s">
        <v>49</v>
      </c>
      <c r="C4072" s="170" t="s">
        <v>22550</v>
      </c>
      <c r="D4072" s="194" t="s">
        <v>19667</v>
      </c>
      <c r="E4072" s="258" t="s">
        <v>12379</v>
      </c>
      <c r="F4072" s="258" t="s">
        <v>12380</v>
      </c>
      <c r="G4072" s="166"/>
      <c r="H4072" s="166" t="s">
        <v>219</v>
      </c>
      <c r="I4072" s="166" t="s">
        <v>220</v>
      </c>
      <c r="J4072" s="166" t="s">
        <v>221</v>
      </c>
      <c r="K4072" s="166" t="s">
        <v>222</v>
      </c>
      <c r="L4072" s="166" t="s">
        <v>317</v>
      </c>
      <c r="M4072" s="166">
        <v>0</v>
      </c>
      <c r="N4072" s="186">
        <v>2.5</v>
      </c>
      <c r="O4072" s="186">
        <v>1.5</v>
      </c>
      <c r="P4072" s="186">
        <v>3.75</v>
      </c>
      <c r="Q4072" s="184">
        <v>1</v>
      </c>
      <c r="R4072" s="183"/>
      <c r="S4072" s="183">
        <v>0</v>
      </c>
      <c r="T4072" s="183"/>
      <c r="U4072" s="183">
        <v>0</v>
      </c>
      <c r="V4072" s="183"/>
      <c r="W4072" s="183"/>
      <c r="X4072" s="183"/>
      <c r="Y4072" s="166" t="s">
        <v>12381</v>
      </c>
      <c r="Z4072" s="166" t="s">
        <v>12382</v>
      </c>
      <c r="AA4072" s="203" t="s">
        <v>12383</v>
      </c>
      <c r="AB4072" s="166" t="s">
        <v>12384</v>
      </c>
      <c r="AC4072" s="166">
        <v>89031170683</v>
      </c>
      <c r="AD4072" s="267" t="s">
        <v>230</v>
      </c>
      <c r="AE4072" s="166" t="s">
        <v>12384</v>
      </c>
      <c r="AF4072" s="166" t="s">
        <v>12382</v>
      </c>
      <c r="AG4072" s="165">
        <v>308480723500010</v>
      </c>
      <c r="AH4072" s="166" t="s">
        <v>304</v>
      </c>
      <c r="AI4072" s="183">
        <v>1.1399999999999999</v>
      </c>
      <c r="AJ4072" s="186">
        <v>35</v>
      </c>
      <c r="AK4072" s="167">
        <f t="shared" si="581"/>
        <v>0.10931506849315067</v>
      </c>
      <c r="AL4072" s="167">
        <v>0</v>
      </c>
      <c r="AM4072" s="187">
        <f t="shared" si="582"/>
        <v>0.10931506849315067</v>
      </c>
      <c r="AN4072" s="167">
        <f t="shared" si="575"/>
        <v>0.10931506849315067</v>
      </c>
      <c r="AO4072" s="167">
        <v>0</v>
      </c>
      <c r="AP4072" s="167">
        <f t="shared" si="576"/>
        <v>0.10931506849315067</v>
      </c>
      <c r="AQ4072" s="167">
        <f t="shared" si="570"/>
        <v>3.2794520547945201</v>
      </c>
      <c r="AR4072" s="193" t="s">
        <v>231</v>
      </c>
      <c r="AS4072" s="194"/>
      <c r="AT4072" s="166" t="s">
        <v>325</v>
      </c>
      <c r="AU4072" s="166" t="s">
        <v>6916</v>
      </c>
      <c r="AV4072" s="231" t="s">
        <v>12385</v>
      </c>
      <c r="AW4072" s="166" t="s">
        <v>234</v>
      </c>
      <c r="AX4072" s="2254"/>
      <c r="AY4072" s="2254"/>
    </row>
    <row r="4073" spans="1:52" s="55" customFormat="1" ht="15" customHeight="1" x14ac:dyDescent="0.25">
      <c r="A4073" s="182">
        <v>1543</v>
      </c>
      <c r="B4073" s="166" t="s">
        <v>49</v>
      </c>
      <c r="C4073" s="170" t="s">
        <v>6908</v>
      </c>
      <c r="D4073" s="194" t="s">
        <v>19668</v>
      </c>
      <c r="E4073" s="166" t="s">
        <v>4832</v>
      </c>
      <c r="F4073" s="166" t="s">
        <v>12387</v>
      </c>
      <c r="G4073" s="166"/>
      <c r="H4073" s="166" t="s">
        <v>219</v>
      </c>
      <c r="I4073" s="166" t="s">
        <v>220</v>
      </c>
      <c r="J4073" s="166" t="s">
        <v>317</v>
      </c>
      <c r="K4073" s="166">
        <v>0</v>
      </c>
      <c r="L4073" s="166" t="s">
        <v>317</v>
      </c>
      <c r="M4073" s="166">
        <v>0</v>
      </c>
      <c r="N4073" s="186">
        <v>3</v>
      </c>
      <c r="O4073" s="186">
        <v>1.5</v>
      </c>
      <c r="P4073" s="186">
        <v>4.5</v>
      </c>
      <c r="Q4073" s="184">
        <v>1</v>
      </c>
      <c r="R4073" s="183"/>
      <c r="S4073" s="183">
        <v>0</v>
      </c>
      <c r="T4073" s="183"/>
      <c r="U4073" s="183">
        <v>0</v>
      </c>
      <c r="V4073" s="183"/>
      <c r="W4073" s="183"/>
      <c r="X4073" s="183"/>
      <c r="Y4073" s="166" t="s">
        <v>12075</v>
      </c>
      <c r="Z4073" s="166" t="s">
        <v>12388</v>
      </c>
      <c r="AA4073" s="203" t="s">
        <v>12389</v>
      </c>
      <c r="AB4073" s="166" t="s">
        <v>12175</v>
      </c>
      <c r="AC4073" s="166" t="s">
        <v>12390</v>
      </c>
      <c r="AD4073" s="166" t="s">
        <v>12391</v>
      </c>
      <c r="AE4073" s="166" t="s">
        <v>12175</v>
      </c>
      <c r="AF4073" s="166" t="s">
        <v>12392</v>
      </c>
      <c r="AG4073" s="165">
        <v>319507400006926</v>
      </c>
      <c r="AH4073" s="166" t="s">
        <v>304</v>
      </c>
      <c r="AI4073" s="186">
        <v>1.1399999999999999</v>
      </c>
      <c r="AJ4073" s="186">
        <v>360</v>
      </c>
      <c r="AK4073" s="167">
        <f t="shared" si="581"/>
        <v>1.1243835616438356</v>
      </c>
      <c r="AL4073" s="167">
        <v>0</v>
      </c>
      <c r="AM4073" s="187">
        <f t="shared" si="582"/>
        <v>1.1243835616438356</v>
      </c>
      <c r="AN4073" s="167">
        <f t="shared" si="575"/>
        <v>1.1243835616438356</v>
      </c>
      <c r="AO4073" s="167">
        <v>0</v>
      </c>
      <c r="AP4073" s="167">
        <f t="shared" si="576"/>
        <v>1.1243835616438356</v>
      </c>
      <c r="AQ4073" s="167">
        <f t="shared" si="570"/>
        <v>33.731506849315068</v>
      </c>
      <c r="AR4073" s="193" t="s">
        <v>231</v>
      </c>
      <c r="AS4073" s="194"/>
      <c r="AT4073" s="166" t="s">
        <v>325</v>
      </c>
      <c r="AU4073" s="166" t="s">
        <v>6916</v>
      </c>
      <c r="AV4073" s="231" t="s">
        <v>12393</v>
      </c>
      <c r="AW4073" s="166" t="s">
        <v>234</v>
      </c>
      <c r="AX4073" s="2254"/>
      <c r="AY4073" s="2254"/>
    </row>
    <row r="4074" spans="1:52" s="1395" customFormat="1" ht="15.95" customHeight="1" x14ac:dyDescent="0.25">
      <c r="A4074" s="353">
        <v>1544</v>
      </c>
      <c r="B4074" s="354" t="s">
        <v>49</v>
      </c>
      <c r="C4074" s="366" t="s">
        <v>6908</v>
      </c>
      <c r="D4074" s="363" t="s">
        <v>23588</v>
      </c>
      <c r="E4074" s="354" t="s">
        <v>12395</v>
      </c>
      <c r="F4074" s="354" t="s">
        <v>12396</v>
      </c>
      <c r="G4074" s="354"/>
      <c r="H4074" s="354" t="s">
        <v>219</v>
      </c>
      <c r="I4074" s="354" t="s">
        <v>220</v>
      </c>
      <c r="J4074" s="354" t="s">
        <v>221</v>
      </c>
      <c r="K4074" s="354" t="s">
        <v>7181</v>
      </c>
      <c r="L4074" s="354" t="s">
        <v>221</v>
      </c>
      <c r="M4074" s="354" t="s">
        <v>7181</v>
      </c>
      <c r="N4074" s="360">
        <v>3</v>
      </c>
      <c r="O4074" s="360">
        <v>1.5</v>
      </c>
      <c r="P4074" s="360">
        <v>4.5</v>
      </c>
      <c r="Q4074" s="503">
        <v>1</v>
      </c>
      <c r="R4074" s="357"/>
      <c r="S4074" s="357">
        <v>0</v>
      </c>
      <c r="T4074" s="357"/>
      <c r="U4074" s="357">
        <v>0</v>
      </c>
      <c r="V4074" s="357"/>
      <c r="W4074" s="357"/>
      <c r="X4074" s="357"/>
      <c r="Y4074" s="354" t="s">
        <v>12075</v>
      </c>
      <c r="Z4074" s="354" t="s">
        <v>12397</v>
      </c>
      <c r="AA4074" s="443" t="s">
        <v>23589</v>
      </c>
      <c r="AB4074" s="354" t="s">
        <v>12399</v>
      </c>
      <c r="AC4074" s="354" t="s">
        <v>23590</v>
      </c>
      <c r="AD4074" s="1152" t="s">
        <v>12401</v>
      </c>
      <c r="AE4074" s="354" t="s">
        <v>12402</v>
      </c>
      <c r="AF4074" s="354" t="s">
        <v>12397</v>
      </c>
      <c r="AG4074" s="443" t="s">
        <v>23589</v>
      </c>
      <c r="AH4074" s="354" t="s">
        <v>23591</v>
      </c>
      <c r="AI4074" s="360">
        <v>0.76</v>
      </c>
      <c r="AJ4074" s="357">
        <v>365.6</v>
      </c>
      <c r="AK4074" s="359">
        <f>AJ4074*AI4074/365</f>
        <v>0.76124931506849314</v>
      </c>
      <c r="AL4074" s="359">
        <v>0</v>
      </c>
      <c r="AM4074" s="361">
        <f t="shared" si="582"/>
        <v>0.76124931506849314</v>
      </c>
      <c r="AN4074" s="359">
        <f t="shared" si="575"/>
        <v>0.76124931506849314</v>
      </c>
      <c r="AO4074" s="359">
        <v>0</v>
      </c>
      <c r="AP4074" s="359">
        <f t="shared" si="576"/>
        <v>0.76124931506849314</v>
      </c>
      <c r="AQ4074" s="359">
        <f>AP4074*30</f>
        <v>22.837479452054794</v>
      </c>
      <c r="AR4074" s="362" t="s">
        <v>231</v>
      </c>
      <c r="AS4074" s="363" t="s">
        <v>431</v>
      </c>
      <c r="AT4074" s="354" t="s">
        <v>325</v>
      </c>
      <c r="AU4074" s="354" t="s">
        <v>6916</v>
      </c>
      <c r="AV4074" s="770" t="s">
        <v>12403</v>
      </c>
      <c r="AW4074" s="354" t="s">
        <v>234</v>
      </c>
      <c r="AX4074" s="447" t="s">
        <v>23592</v>
      </c>
      <c r="AY4074" s="2252"/>
      <c r="AZ4074" s="447" t="s">
        <v>23593</v>
      </c>
    </row>
    <row r="4075" spans="1:52" s="55" customFormat="1" ht="15.95" customHeight="1" x14ac:dyDescent="0.25">
      <c r="A4075" s="182">
        <v>1545</v>
      </c>
      <c r="B4075" s="166" t="s">
        <v>49</v>
      </c>
      <c r="C4075" s="170" t="s">
        <v>6908</v>
      </c>
      <c r="D4075" s="194" t="s">
        <v>19669</v>
      </c>
      <c r="E4075" s="166" t="s">
        <v>12404</v>
      </c>
      <c r="F4075" s="166" t="s">
        <v>12405</v>
      </c>
      <c r="G4075" s="166"/>
      <c r="H4075" s="166" t="s">
        <v>219</v>
      </c>
      <c r="I4075" s="166" t="s">
        <v>220</v>
      </c>
      <c r="J4075" s="166" t="s">
        <v>221</v>
      </c>
      <c r="K4075" s="166" t="s">
        <v>223</v>
      </c>
      <c r="L4075" s="198" t="s">
        <v>221</v>
      </c>
      <c r="M4075" s="198" t="s">
        <v>879</v>
      </c>
      <c r="N4075" s="186">
        <v>4</v>
      </c>
      <c r="O4075" s="186">
        <v>4</v>
      </c>
      <c r="P4075" s="186">
        <v>16</v>
      </c>
      <c r="Q4075" s="184">
        <v>1</v>
      </c>
      <c r="R4075" s="183"/>
      <c r="S4075" s="183">
        <v>0</v>
      </c>
      <c r="T4075" s="183"/>
      <c r="U4075" s="183">
        <v>0</v>
      </c>
      <c r="V4075" s="183"/>
      <c r="W4075" s="183"/>
      <c r="X4075" s="183"/>
      <c r="Y4075" s="166" t="s">
        <v>330</v>
      </c>
      <c r="Z4075" s="166" t="s">
        <v>12406</v>
      </c>
      <c r="AA4075" s="203" t="s">
        <v>12407</v>
      </c>
      <c r="AB4075" s="166" t="s">
        <v>12408</v>
      </c>
      <c r="AC4075" s="166" t="s">
        <v>12409</v>
      </c>
      <c r="AD4075" s="166" t="s">
        <v>12410</v>
      </c>
      <c r="AE4075" s="166" t="s">
        <v>12411</v>
      </c>
      <c r="AF4075" s="166" t="s">
        <v>12406</v>
      </c>
      <c r="AG4075" s="165">
        <v>1165030052032</v>
      </c>
      <c r="AH4075" s="166" t="s">
        <v>304</v>
      </c>
      <c r="AI4075" s="186">
        <v>1.1399999999999999</v>
      </c>
      <c r="AJ4075" s="186">
        <v>578</v>
      </c>
      <c r="AK4075" s="167">
        <f t="shared" si="581"/>
        <v>1.8052602739726027</v>
      </c>
      <c r="AL4075" s="167">
        <v>0</v>
      </c>
      <c r="AM4075" s="187">
        <f t="shared" si="582"/>
        <v>1.8052602739726027</v>
      </c>
      <c r="AN4075" s="167">
        <f t="shared" si="575"/>
        <v>1.8052602739726027</v>
      </c>
      <c r="AO4075" s="167">
        <v>0</v>
      </c>
      <c r="AP4075" s="167">
        <f t="shared" si="576"/>
        <v>1.8052602739726027</v>
      </c>
      <c r="AQ4075" s="167">
        <f t="shared" si="570"/>
        <v>54.157808219178079</v>
      </c>
      <c r="AR4075" s="193" t="s">
        <v>231</v>
      </c>
      <c r="AS4075" s="194" t="s">
        <v>431</v>
      </c>
      <c r="AT4075" s="166" t="s">
        <v>325</v>
      </c>
      <c r="AU4075" s="166" t="s">
        <v>6916</v>
      </c>
      <c r="AV4075" s="231" t="s">
        <v>12412</v>
      </c>
      <c r="AW4075" s="166" t="s">
        <v>234</v>
      </c>
      <c r="AX4075" s="2254"/>
      <c r="AY4075" s="2254"/>
    </row>
    <row r="4076" spans="1:52" s="55" customFormat="1" ht="15.95" customHeight="1" x14ac:dyDescent="0.25">
      <c r="A4076" s="182">
        <v>1546</v>
      </c>
      <c r="B4076" s="166" t="s">
        <v>49</v>
      </c>
      <c r="C4076" s="170" t="s">
        <v>6908</v>
      </c>
      <c r="D4076" s="194" t="s">
        <v>19670</v>
      </c>
      <c r="E4076" s="258" t="s">
        <v>12414</v>
      </c>
      <c r="F4076" s="258" t="s">
        <v>12415</v>
      </c>
      <c r="G4076" s="166"/>
      <c r="H4076" s="166" t="s">
        <v>219</v>
      </c>
      <c r="I4076" s="166" t="s">
        <v>220</v>
      </c>
      <c r="J4076" s="166" t="s">
        <v>317</v>
      </c>
      <c r="K4076" s="166">
        <v>0</v>
      </c>
      <c r="L4076" s="166" t="s">
        <v>317</v>
      </c>
      <c r="M4076" s="166">
        <v>0</v>
      </c>
      <c r="N4076" s="186">
        <v>1.2</v>
      </c>
      <c r="O4076" s="186">
        <v>1.2</v>
      </c>
      <c r="P4076" s="186">
        <v>2.4</v>
      </c>
      <c r="Q4076" s="184">
        <v>1</v>
      </c>
      <c r="R4076" s="183"/>
      <c r="S4076" s="183">
        <v>0</v>
      </c>
      <c r="T4076" s="183"/>
      <c r="U4076" s="183">
        <v>0</v>
      </c>
      <c r="V4076" s="183"/>
      <c r="W4076" s="183"/>
      <c r="X4076" s="183"/>
      <c r="Y4076" s="166" t="s">
        <v>12075</v>
      </c>
      <c r="Z4076" s="166" t="s">
        <v>12416</v>
      </c>
      <c r="AA4076" s="203" t="s">
        <v>12417</v>
      </c>
      <c r="AB4076" s="166" t="s">
        <v>12418</v>
      </c>
      <c r="AC4076" s="166" t="s">
        <v>12419</v>
      </c>
      <c r="AD4076" s="166" t="s">
        <v>12420</v>
      </c>
      <c r="AE4076" s="166" t="s">
        <v>12418</v>
      </c>
      <c r="AF4076" s="166" t="s">
        <v>12416</v>
      </c>
      <c r="AG4076" s="165">
        <v>320402700000967</v>
      </c>
      <c r="AH4076" s="166" t="s">
        <v>12421</v>
      </c>
      <c r="AI4076" s="186">
        <v>1.25</v>
      </c>
      <c r="AJ4076" s="184">
        <v>5</v>
      </c>
      <c r="AK4076" s="167">
        <f>AJ4076*AI4076/365</f>
        <v>1.7123287671232876E-2</v>
      </c>
      <c r="AL4076" s="167">
        <v>0</v>
      </c>
      <c r="AM4076" s="187">
        <f>AK4076+AL4076</f>
        <v>1.7123287671232876E-2</v>
      </c>
      <c r="AN4076" s="167">
        <f t="shared" si="575"/>
        <v>1.7123287671232876E-2</v>
      </c>
      <c r="AO4076" s="167">
        <v>0</v>
      </c>
      <c r="AP4076" s="167">
        <f t="shared" si="576"/>
        <v>1.7123287671232876E-2</v>
      </c>
      <c r="AQ4076" s="167">
        <f t="shared" si="570"/>
        <v>0.51369863013698625</v>
      </c>
      <c r="AR4076" s="193" t="s">
        <v>231</v>
      </c>
      <c r="AS4076" s="194"/>
      <c r="AT4076" s="166" t="s">
        <v>325</v>
      </c>
      <c r="AU4076" s="166" t="s">
        <v>6916</v>
      </c>
      <c r="AV4076" s="231" t="s">
        <v>12422</v>
      </c>
      <c r="AW4076" s="166" t="s">
        <v>234</v>
      </c>
      <c r="AX4076" s="2254"/>
      <c r="AY4076" s="2254"/>
    </row>
    <row r="4077" spans="1:52" s="1395" customFormat="1" ht="15.95" customHeight="1" x14ac:dyDescent="0.25">
      <c r="A4077" s="353">
        <v>1547</v>
      </c>
      <c r="B4077" s="354" t="s">
        <v>49</v>
      </c>
      <c r="C4077" s="366" t="s">
        <v>6908</v>
      </c>
      <c r="D4077" s="363" t="s">
        <v>16986</v>
      </c>
      <c r="E4077" s="354" t="s">
        <v>16956</v>
      </c>
      <c r="F4077" s="354" t="s">
        <v>16957</v>
      </c>
      <c r="G4077" s="354" t="s">
        <v>221</v>
      </c>
      <c r="H4077" s="354" t="s">
        <v>219</v>
      </c>
      <c r="I4077" s="354" t="s">
        <v>220</v>
      </c>
      <c r="J4077" s="354" t="s">
        <v>221</v>
      </c>
      <c r="K4077" s="354" t="s">
        <v>7181</v>
      </c>
      <c r="L4077" s="354" t="s">
        <v>221</v>
      </c>
      <c r="M4077" s="354" t="s">
        <v>7181</v>
      </c>
      <c r="N4077" s="360">
        <v>3</v>
      </c>
      <c r="O4077" s="360">
        <v>2</v>
      </c>
      <c r="P4077" s="360">
        <v>3</v>
      </c>
      <c r="Q4077" s="503">
        <v>3</v>
      </c>
      <c r="R4077" s="357"/>
      <c r="S4077" s="357">
        <v>0</v>
      </c>
      <c r="T4077" s="357"/>
      <c r="U4077" s="357">
        <v>0</v>
      </c>
      <c r="V4077" s="357"/>
      <c r="W4077" s="357"/>
      <c r="X4077" s="357"/>
      <c r="Y4077" s="354" t="s">
        <v>330</v>
      </c>
      <c r="Z4077" s="354" t="s">
        <v>535</v>
      </c>
      <c r="AA4077" s="443" t="s">
        <v>12351</v>
      </c>
      <c r="AB4077" s="354" t="s">
        <v>12423</v>
      </c>
      <c r="AC4077" s="354" t="s">
        <v>16958</v>
      </c>
      <c r="AD4077" s="354" t="s">
        <v>16959</v>
      </c>
      <c r="AE4077" s="354" t="s">
        <v>12423</v>
      </c>
      <c r="AF4077" s="354" t="s">
        <v>16960</v>
      </c>
      <c r="AG4077" s="358">
        <v>1027809237796</v>
      </c>
      <c r="AH4077" s="354" t="s">
        <v>304</v>
      </c>
      <c r="AI4077" s="360">
        <v>1.1399999999999999</v>
      </c>
      <c r="AJ4077" s="186">
        <v>583.9</v>
      </c>
      <c r="AK4077" s="167">
        <f t="shared" ref="AK4077:AK4096" si="583">AJ4077*AI4077/365</f>
        <v>1.8236876712328767</v>
      </c>
      <c r="AL4077" s="167">
        <v>0</v>
      </c>
      <c r="AM4077" s="187">
        <f t="shared" ref="AM4077:AM4096" si="584">SUBTOTAL(9,AK4077:AL4077)</f>
        <v>1.8236876712328767</v>
      </c>
      <c r="AN4077" s="167">
        <f t="shared" si="575"/>
        <v>1.8236876712328767</v>
      </c>
      <c r="AO4077" s="167">
        <v>0</v>
      </c>
      <c r="AP4077" s="167">
        <f t="shared" si="576"/>
        <v>1.8236876712328767</v>
      </c>
      <c r="AQ4077" s="359">
        <f>AP4077*30</f>
        <v>54.710630136986303</v>
      </c>
      <c r="AR4077" s="362" t="s">
        <v>231</v>
      </c>
      <c r="AS4077" s="363" t="s">
        <v>431</v>
      </c>
      <c r="AT4077" s="354" t="s">
        <v>325</v>
      </c>
      <c r="AU4077" s="354" t="s">
        <v>6916</v>
      </c>
      <c r="AV4077" s="770" t="s">
        <v>12424</v>
      </c>
      <c r="AW4077" s="354" t="s">
        <v>234</v>
      </c>
      <c r="AX4077" s="447" t="s">
        <v>20468</v>
      </c>
      <c r="AY4077" s="2252"/>
      <c r="AZ4077" s="447" t="s">
        <v>20467</v>
      </c>
    </row>
    <row r="4078" spans="1:52" s="55" customFormat="1" ht="15.95" customHeight="1" x14ac:dyDescent="0.25">
      <c r="A4078" s="353">
        <v>1548</v>
      </c>
      <c r="B4078" s="354" t="s">
        <v>49</v>
      </c>
      <c r="C4078" s="366" t="s">
        <v>6908</v>
      </c>
      <c r="D4078" s="363" t="s">
        <v>18231</v>
      </c>
      <c r="E4078" s="354" t="s">
        <v>18232</v>
      </c>
      <c r="F4078" s="354" t="s">
        <v>18233</v>
      </c>
      <c r="G4078" s="354" t="s">
        <v>221</v>
      </c>
      <c r="H4078" s="354" t="s">
        <v>219</v>
      </c>
      <c r="I4078" s="354" t="s">
        <v>220</v>
      </c>
      <c r="J4078" s="354" t="s">
        <v>221</v>
      </c>
      <c r="K4078" s="354" t="s">
        <v>7095</v>
      </c>
      <c r="L4078" s="354" t="s">
        <v>221</v>
      </c>
      <c r="M4078" s="354" t="s">
        <v>7181</v>
      </c>
      <c r="N4078" s="360">
        <v>3</v>
      </c>
      <c r="O4078" s="360">
        <v>2.8</v>
      </c>
      <c r="P4078" s="360">
        <f>N4078*O4078</f>
        <v>8.3999999999999986</v>
      </c>
      <c r="Q4078" s="503">
        <v>1</v>
      </c>
      <c r="R4078" s="357"/>
      <c r="S4078" s="357">
        <v>0</v>
      </c>
      <c r="T4078" s="357"/>
      <c r="U4078" s="357">
        <v>0</v>
      </c>
      <c r="V4078" s="357"/>
      <c r="W4078" s="357"/>
      <c r="X4078" s="357"/>
      <c r="Y4078" s="354" t="s">
        <v>330</v>
      </c>
      <c r="Z4078" s="354" t="s">
        <v>12428</v>
      </c>
      <c r="AA4078" s="443">
        <v>1045005906186</v>
      </c>
      <c r="AB4078" s="354" t="s">
        <v>18238</v>
      </c>
      <c r="AC4078" s="354" t="s">
        <v>18234</v>
      </c>
      <c r="AD4078" s="271" t="s">
        <v>12432</v>
      </c>
      <c r="AE4078" s="354" t="s">
        <v>18237</v>
      </c>
      <c r="AF4078" s="354" t="s">
        <v>12428</v>
      </c>
      <c r="AG4078" s="358">
        <v>1045005906186</v>
      </c>
      <c r="AH4078" s="354" t="s">
        <v>18235</v>
      </c>
      <c r="AI4078" s="360">
        <v>1.1399999999999999</v>
      </c>
      <c r="AJ4078" s="186">
        <v>350</v>
      </c>
      <c r="AK4078" s="167">
        <f t="shared" si="583"/>
        <v>1.0931506849315067</v>
      </c>
      <c r="AL4078" s="167">
        <v>0</v>
      </c>
      <c r="AM4078" s="187">
        <f t="shared" si="584"/>
        <v>1.0931506849315067</v>
      </c>
      <c r="AN4078" s="167">
        <f t="shared" si="575"/>
        <v>1.0931506849315067</v>
      </c>
      <c r="AO4078" s="167">
        <v>0</v>
      </c>
      <c r="AP4078" s="167">
        <f t="shared" si="576"/>
        <v>1.0931506849315067</v>
      </c>
      <c r="AQ4078" s="359">
        <f>AP4078*30</f>
        <v>32.794520547945197</v>
      </c>
      <c r="AR4078" s="362" t="s">
        <v>231</v>
      </c>
      <c r="AS4078" s="354" t="s">
        <v>431</v>
      </c>
      <c r="AT4078" s="354" t="s">
        <v>325</v>
      </c>
      <c r="AU4078" s="354" t="s">
        <v>6916</v>
      </c>
      <c r="AV4078" s="770" t="s">
        <v>12435</v>
      </c>
      <c r="AW4078" s="354" t="s">
        <v>234</v>
      </c>
      <c r="AX4078" s="447" t="s">
        <v>20469</v>
      </c>
      <c r="AY4078" s="2252"/>
      <c r="AZ4078" s="447" t="s">
        <v>18236</v>
      </c>
    </row>
    <row r="4079" spans="1:52" s="55" customFormat="1" ht="15.95" customHeight="1" x14ac:dyDescent="0.25">
      <c r="A4079" s="182">
        <v>1549</v>
      </c>
      <c r="B4079" s="166" t="s">
        <v>49</v>
      </c>
      <c r="C4079" s="170" t="s">
        <v>6908</v>
      </c>
      <c r="D4079" s="260" t="s">
        <v>19671</v>
      </c>
      <c r="E4079" s="166" t="s">
        <v>12437</v>
      </c>
      <c r="F4079" s="166" t="s">
        <v>12438</v>
      </c>
      <c r="G4079" s="166"/>
      <c r="H4079" s="166" t="s">
        <v>219</v>
      </c>
      <c r="I4079" s="166" t="s">
        <v>220</v>
      </c>
      <c r="J4079" s="166" t="s">
        <v>221</v>
      </c>
      <c r="K4079" s="166" t="s">
        <v>222</v>
      </c>
      <c r="L4079" s="166" t="s">
        <v>221</v>
      </c>
      <c r="M4079" s="166" t="s">
        <v>7181</v>
      </c>
      <c r="N4079" s="186">
        <v>5</v>
      </c>
      <c r="O4079" s="186">
        <v>3</v>
      </c>
      <c r="P4079" s="186">
        <v>15</v>
      </c>
      <c r="Q4079" s="184">
        <v>2</v>
      </c>
      <c r="R4079" s="183"/>
      <c r="S4079" s="183">
        <v>0</v>
      </c>
      <c r="T4079" s="183"/>
      <c r="U4079" s="183">
        <v>0</v>
      </c>
      <c r="V4079" s="183"/>
      <c r="W4079" s="183"/>
      <c r="X4079" s="183"/>
      <c r="Y4079" s="166" t="s">
        <v>330</v>
      </c>
      <c r="Z4079" s="166" t="s">
        <v>12439</v>
      </c>
      <c r="AA4079" s="203" t="s">
        <v>12440</v>
      </c>
      <c r="AB4079" s="166" t="s">
        <v>12441</v>
      </c>
      <c r="AC4079" s="166" t="s">
        <v>12442</v>
      </c>
      <c r="AD4079" s="166" t="s">
        <v>12443</v>
      </c>
      <c r="AE4079" s="166" t="s">
        <v>12444</v>
      </c>
      <c r="AF4079" s="166" t="s">
        <v>12439</v>
      </c>
      <c r="AG4079" s="165">
        <v>1105009001932</v>
      </c>
      <c r="AH4079" s="166" t="s">
        <v>304</v>
      </c>
      <c r="AI4079" s="186">
        <v>1.1399999999999999</v>
      </c>
      <c r="AJ4079" s="186">
        <v>2015.3</v>
      </c>
      <c r="AK4079" s="167">
        <f t="shared" si="583"/>
        <v>6.2943616438356154</v>
      </c>
      <c r="AL4079" s="167">
        <v>0</v>
      </c>
      <c r="AM4079" s="187">
        <f t="shared" si="584"/>
        <v>6.2943616438356154</v>
      </c>
      <c r="AN4079" s="167">
        <f t="shared" si="575"/>
        <v>6.2943616438356154</v>
      </c>
      <c r="AO4079" s="167">
        <v>0</v>
      </c>
      <c r="AP4079" s="167">
        <f t="shared" si="576"/>
        <v>6.2943616438356154</v>
      </c>
      <c r="AQ4079" s="167">
        <f t="shared" si="570"/>
        <v>188.83084931506846</v>
      </c>
      <c r="AR4079" s="193" t="s">
        <v>231</v>
      </c>
      <c r="AS4079" s="194" t="s">
        <v>431</v>
      </c>
      <c r="AT4079" s="166" t="s">
        <v>325</v>
      </c>
      <c r="AU4079" s="166" t="s">
        <v>6916</v>
      </c>
      <c r="AV4079" s="941" t="s">
        <v>12445</v>
      </c>
      <c r="AW4079" s="166" t="s">
        <v>234</v>
      </c>
      <c r="AX4079" s="2254"/>
      <c r="AY4079" s="2254"/>
    </row>
    <row r="4080" spans="1:52" s="55" customFormat="1" ht="30" customHeight="1" x14ac:dyDescent="0.25">
      <c r="A4080" s="709">
        <v>1550</v>
      </c>
      <c r="B4080" s="434" t="s">
        <v>49</v>
      </c>
      <c r="C4080" s="834" t="s">
        <v>12081</v>
      </c>
      <c r="D4080" s="433" t="s">
        <v>12446</v>
      </c>
      <c r="E4080" s="434" t="s">
        <v>12447</v>
      </c>
      <c r="F4080" s="434" t="s">
        <v>12448</v>
      </c>
      <c r="G4080" s="434"/>
      <c r="H4080" s="434" t="s">
        <v>219</v>
      </c>
      <c r="I4080" s="434" t="s">
        <v>220</v>
      </c>
      <c r="J4080" s="434" t="s">
        <v>221</v>
      </c>
      <c r="K4080" s="434" t="s">
        <v>222</v>
      </c>
      <c r="L4080" s="434" t="s">
        <v>221</v>
      </c>
      <c r="M4080" s="434" t="s">
        <v>222</v>
      </c>
      <c r="N4080" s="513">
        <v>3</v>
      </c>
      <c r="O4080" s="513">
        <v>2</v>
      </c>
      <c r="P4080" s="513">
        <v>6</v>
      </c>
      <c r="Q4080" s="788">
        <v>2</v>
      </c>
      <c r="R4080" s="712"/>
      <c r="S4080" s="712">
        <v>0</v>
      </c>
      <c r="T4080" s="712"/>
      <c r="U4080" s="712">
        <v>0</v>
      </c>
      <c r="V4080" s="712"/>
      <c r="W4080" s="712"/>
      <c r="X4080" s="712"/>
      <c r="Y4080" s="434" t="s">
        <v>330</v>
      </c>
      <c r="Z4080" s="434" t="s">
        <v>535</v>
      </c>
      <c r="AA4080" s="437" t="s">
        <v>12351</v>
      </c>
      <c r="AB4080" s="434" t="s">
        <v>12449</v>
      </c>
      <c r="AC4080" s="434" t="s">
        <v>12353</v>
      </c>
      <c r="AD4080" s="434" t="s">
        <v>12354</v>
      </c>
      <c r="AE4080" s="434" t="s">
        <v>12450</v>
      </c>
      <c r="AF4080" s="434" t="s">
        <v>12451</v>
      </c>
      <c r="AG4080" s="438">
        <v>1027809237796</v>
      </c>
      <c r="AH4080" s="434" t="s">
        <v>304</v>
      </c>
      <c r="AI4080" s="513">
        <v>1.1399999999999999</v>
      </c>
      <c r="AJ4080" s="513">
        <v>180</v>
      </c>
      <c r="AK4080" s="828">
        <f t="shared" si="583"/>
        <v>0.56219178082191779</v>
      </c>
      <c r="AL4080" s="511">
        <v>0</v>
      </c>
      <c r="AM4080" s="745">
        <f t="shared" si="584"/>
        <v>0.56219178082191779</v>
      </c>
      <c r="AN4080" s="511">
        <f t="shared" si="575"/>
        <v>0.56219178082191779</v>
      </c>
      <c r="AO4080" s="481">
        <v>0</v>
      </c>
      <c r="AP4080" s="481">
        <f t="shared" si="576"/>
        <v>0.56219178082191779</v>
      </c>
      <c r="AQ4080" s="481">
        <f t="shared" si="570"/>
        <v>16.865753424657534</v>
      </c>
      <c r="AR4080" s="432" t="s">
        <v>231</v>
      </c>
      <c r="AS4080" s="433"/>
      <c r="AT4080" s="434" t="s">
        <v>325</v>
      </c>
      <c r="AU4080" s="434" t="s">
        <v>6916</v>
      </c>
      <c r="AV4080" s="943" t="s">
        <v>12452</v>
      </c>
      <c r="AW4080" s="735" t="s">
        <v>16435</v>
      </c>
      <c r="AX4080" s="434" t="s">
        <v>16715</v>
      </c>
      <c r="AY4080" s="2254"/>
    </row>
    <row r="4081" spans="1:52" s="55" customFormat="1" ht="15.95" customHeight="1" x14ac:dyDescent="0.25">
      <c r="A4081" s="182">
        <v>1551</v>
      </c>
      <c r="B4081" s="166" t="s">
        <v>49</v>
      </c>
      <c r="C4081" s="170" t="s">
        <v>22550</v>
      </c>
      <c r="D4081" s="194" t="s">
        <v>19672</v>
      </c>
      <c r="E4081" s="258" t="s">
        <v>12453</v>
      </c>
      <c r="F4081" s="258" t="s">
        <v>12454</v>
      </c>
      <c r="G4081" s="166"/>
      <c r="H4081" s="166" t="s">
        <v>219</v>
      </c>
      <c r="I4081" s="166" t="s">
        <v>220</v>
      </c>
      <c r="J4081" s="166" t="s">
        <v>317</v>
      </c>
      <c r="K4081" s="166">
        <v>0</v>
      </c>
      <c r="L4081" s="166" t="s">
        <v>317</v>
      </c>
      <c r="M4081" s="166">
        <v>0</v>
      </c>
      <c r="N4081" s="186">
        <v>2</v>
      </c>
      <c r="O4081" s="186">
        <v>1.5</v>
      </c>
      <c r="P4081" s="186">
        <v>3</v>
      </c>
      <c r="Q4081" s="184">
        <v>1</v>
      </c>
      <c r="R4081" s="183"/>
      <c r="S4081" s="183">
        <v>0</v>
      </c>
      <c r="T4081" s="183"/>
      <c r="U4081" s="183">
        <v>0</v>
      </c>
      <c r="V4081" s="183"/>
      <c r="W4081" s="183"/>
      <c r="X4081" s="183"/>
      <c r="Y4081" s="166" t="s">
        <v>330</v>
      </c>
      <c r="Z4081" s="166" t="s">
        <v>437</v>
      </c>
      <c r="AA4081" s="203" t="s">
        <v>12323</v>
      </c>
      <c r="AB4081" s="166" t="s">
        <v>12324</v>
      </c>
      <c r="AC4081" s="166" t="s">
        <v>12325</v>
      </c>
      <c r="AD4081" s="166" t="s">
        <v>12326</v>
      </c>
      <c r="AE4081" s="166" t="s">
        <v>12455</v>
      </c>
      <c r="AF4081" s="166" t="s">
        <v>12456</v>
      </c>
      <c r="AG4081" s="165">
        <v>1022301598549</v>
      </c>
      <c r="AH4081" s="166" t="s">
        <v>304</v>
      </c>
      <c r="AI4081" s="186">
        <v>1.1399999999999999</v>
      </c>
      <c r="AJ4081" s="186">
        <v>240</v>
      </c>
      <c r="AK4081" s="167">
        <f t="shared" si="583"/>
        <v>0.74958904109589031</v>
      </c>
      <c r="AL4081" s="167">
        <v>0</v>
      </c>
      <c r="AM4081" s="187">
        <f t="shared" si="584"/>
        <v>0.74958904109589031</v>
      </c>
      <c r="AN4081" s="167">
        <f t="shared" ref="AN4081:AN4112" si="585">AK4081</f>
        <v>0.74958904109589031</v>
      </c>
      <c r="AO4081" s="167">
        <v>0</v>
      </c>
      <c r="AP4081" s="167">
        <f t="shared" ref="AP4081:AP4112" si="586">AN4081+AO4081</f>
        <v>0.74958904109589031</v>
      </c>
      <c r="AQ4081" s="167">
        <f t="shared" si="570"/>
        <v>22.487671232876711</v>
      </c>
      <c r="AR4081" s="193" t="s">
        <v>231</v>
      </c>
      <c r="AS4081" s="194"/>
      <c r="AT4081" s="166" t="s">
        <v>325</v>
      </c>
      <c r="AU4081" s="166" t="s">
        <v>6916</v>
      </c>
      <c r="AV4081" s="231" t="s">
        <v>12457</v>
      </c>
      <c r="AW4081" s="166" t="s">
        <v>234</v>
      </c>
      <c r="AX4081" s="2254"/>
      <c r="AY4081" s="2254"/>
    </row>
    <row r="4082" spans="1:52" s="55" customFormat="1" ht="15.95" customHeight="1" x14ac:dyDescent="0.25">
      <c r="A4082" s="182">
        <v>1552</v>
      </c>
      <c r="B4082" s="166" t="s">
        <v>49</v>
      </c>
      <c r="C4082" s="170" t="s">
        <v>22550</v>
      </c>
      <c r="D4082" s="194" t="s">
        <v>19673</v>
      </c>
      <c r="E4082" s="166" t="s">
        <v>12458</v>
      </c>
      <c r="F4082" s="166" t="s">
        <v>12459</v>
      </c>
      <c r="G4082" s="166"/>
      <c r="H4082" s="166" t="s">
        <v>219</v>
      </c>
      <c r="I4082" s="166" t="s">
        <v>220</v>
      </c>
      <c r="J4082" s="166" t="s">
        <v>221</v>
      </c>
      <c r="K4082" s="166" t="s">
        <v>222</v>
      </c>
      <c r="L4082" s="166" t="s">
        <v>221</v>
      </c>
      <c r="M4082" s="166" t="s">
        <v>222</v>
      </c>
      <c r="N4082" s="186">
        <v>3</v>
      </c>
      <c r="O4082" s="186">
        <v>1.5</v>
      </c>
      <c r="P4082" s="186">
        <v>4.5</v>
      </c>
      <c r="Q4082" s="184">
        <v>2</v>
      </c>
      <c r="R4082" s="183"/>
      <c r="S4082" s="183">
        <v>0</v>
      </c>
      <c r="T4082" s="183"/>
      <c r="U4082" s="183">
        <v>0</v>
      </c>
      <c r="V4082" s="183"/>
      <c r="W4082" s="183"/>
      <c r="X4082" s="183"/>
      <c r="Y4082" s="166" t="s">
        <v>330</v>
      </c>
      <c r="Z4082" s="166" t="s">
        <v>12460</v>
      </c>
      <c r="AA4082" s="203" t="s">
        <v>12461</v>
      </c>
      <c r="AB4082" s="166" t="s">
        <v>12462</v>
      </c>
      <c r="AC4082" s="166" t="s">
        <v>12463</v>
      </c>
      <c r="AD4082" s="166" t="s">
        <v>12391</v>
      </c>
      <c r="AE4082" s="166" t="s">
        <v>12464</v>
      </c>
      <c r="AF4082" s="166" t="s">
        <v>12465</v>
      </c>
      <c r="AG4082" s="165">
        <v>1035007202460</v>
      </c>
      <c r="AH4082" s="166" t="s">
        <v>304</v>
      </c>
      <c r="AI4082" s="186">
        <v>1.1399999999999999</v>
      </c>
      <c r="AJ4082" s="186">
        <v>440</v>
      </c>
      <c r="AK4082" s="167">
        <f t="shared" si="583"/>
        <v>1.3742465753424657</v>
      </c>
      <c r="AL4082" s="167">
        <v>0</v>
      </c>
      <c r="AM4082" s="187">
        <f t="shared" si="584"/>
        <v>1.3742465753424657</v>
      </c>
      <c r="AN4082" s="167">
        <f t="shared" si="585"/>
        <v>1.3742465753424657</v>
      </c>
      <c r="AO4082" s="167">
        <v>0</v>
      </c>
      <c r="AP4082" s="167">
        <f t="shared" si="586"/>
        <v>1.3742465753424657</v>
      </c>
      <c r="AQ4082" s="167">
        <f t="shared" si="570"/>
        <v>41.227397260273975</v>
      </c>
      <c r="AR4082" s="193" t="s">
        <v>231</v>
      </c>
      <c r="AS4082" s="194"/>
      <c r="AT4082" s="166" t="s">
        <v>325</v>
      </c>
      <c r="AU4082" s="166" t="s">
        <v>6916</v>
      </c>
      <c r="AV4082" s="231" t="s">
        <v>12466</v>
      </c>
      <c r="AW4082" s="166" t="s">
        <v>234</v>
      </c>
      <c r="AX4082" s="2254"/>
      <c r="AY4082" s="2254"/>
    </row>
    <row r="4083" spans="1:52" s="55" customFormat="1" ht="15.95" customHeight="1" x14ac:dyDescent="0.25">
      <c r="A4083" s="709">
        <v>1553</v>
      </c>
      <c r="B4083" s="434" t="s">
        <v>49</v>
      </c>
      <c r="C4083" s="834" t="s">
        <v>6908</v>
      </c>
      <c r="D4083" s="433" t="s">
        <v>12446</v>
      </c>
      <c r="E4083" s="434" t="s">
        <v>12467</v>
      </c>
      <c r="F4083" s="434" t="s">
        <v>12468</v>
      </c>
      <c r="G4083" s="434"/>
      <c r="H4083" s="434" t="s">
        <v>219</v>
      </c>
      <c r="I4083" s="434" t="s">
        <v>220</v>
      </c>
      <c r="J4083" s="434" t="s">
        <v>221</v>
      </c>
      <c r="K4083" s="434" t="s">
        <v>222</v>
      </c>
      <c r="L4083" s="439" t="s">
        <v>221</v>
      </c>
      <c r="M4083" s="439" t="s">
        <v>879</v>
      </c>
      <c r="N4083" s="513">
        <v>3</v>
      </c>
      <c r="O4083" s="513">
        <v>1.5</v>
      </c>
      <c r="P4083" s="513">
        <v>4.5</v>
      </c>
      <c r="Q4083" s="788">
        <v>2</v>
      </c>
      <c r="R4083" s="712"/>
      <c r="S4083" s="712">
        <v>0</v>
      </c>
      <c r="T4083" s="712"/>
      <c r="U4083" s="712">
        <v>0</v>
      </c>
      <c r="V4083" s="712"/>
      <c r="W4083" s="712"/>
      <c r="X4083" s="712"/>
      <c r="Y4083" s="434" t="s">
        <v>330</v>
      </c>
      <c r="Z4083" s="434" t="s">
        <v>535</v>
      </c>
      <c r="AA4083" s="437" t="s">
        <v>12351</v>
      </c>
      <c r="AB4083" s="434" t="s">
        <v>12469</v>
      </c>
      <c r="AC4083" s="434" t="s">
        <v>12353</v>
      </c>
      <c r="AD4083" s="434" t="s">
        <v>12354</v>
      </c>
      <c r="AE4083" s="434" t="s">
        <v>12470</v>
      </c>
      <c r="AF4083" s="434" t="s">
        <v>12471</v>
      </c>
      <c r="AG4083" s="438">
        <v>1027809237796</v>
      </c>
      <c r="AH4083" s="434" t="s">
        <v>304</v>
      </c>
      <c r="AI4083" s="513">
        <v>1.1399999999999999</v>
      </c>
      <c r="AJ4083" s="513">
        <v>300</v>
      </c>
      <c r="AK4083" s="828">
        <f t="shared" si="583"/>
        <v>0.93698630136986283</v>
      </c>
      <c r="AL4083" s="511">
        <v>0</v>
      </c>
      <c r="AM4083" s="745">
        <f t="shared" si="584"/>
        <v>0.93698630136986283</v>
      </c>
      <c r="AN4083" s="511">
        <f t="shared" si="585"/>
        <v>0.93698630136986283</v>
      </c>
      <c r="AO4083" s="481">
        <v>0</v>
      </c>
      <c r="AP4083" s="481">
        <f t="shared" si="586"/>
        <v>0.93698630136986283</v>
      </c>
      <c r="AQ4083" s="481">
        <f t="shared" si="570"/>
        <v>28.109589041095884</v>
      </c>
      <c r="AR4083" s="432" t="s">
        <v>231</v>
      </c>
      <c r="AS4083" s="433"/>
      <c r="AT4083" s="434" t="s">
        <v>325</v>
      </c>
      <c r="AU4083" s="434" t="s">
        <v>6916</v>
      </c>
      <c r="AV4083" s="435" t="s">
        <v>12452</v>
      </c>
      <c r="AW4083" s="735" t="s">
        <v>16435</v>
      </c>
      <c r="AX4083" s="434" t="s">
        <v>16715</v>
      </c>
      <c r="AY4083" s="2254"/>
    </row>
    <row r="4084" spans="1:52" s="55" customFormat="1" ht="15.95" customHeight="1" x14ac:dyDescent="0.25">
      <c r="A4084" s="182">
        <v>1554</v>
      </c>
      <c r="B4084" s="166" t="s">
        <v>49</v>
      </c>
      <c r="C4084" s="170" t="s">
        <v>6908</v>
      </c>
      <c r="D4084" s="194" t="s">
        <v>19674</v>
      </c>
      <c r="E4084" s="166" t="s">
        <v>12473</v>
      </c>
      <c r="F4084" s="166" t="s">
        <v>12474</v>
      </c>
      <c r="G4084" s="166"/>
      <c r="H4084" s="166" t="s">
        <v>219</v>
      </c>
      <c r="I4084" s="166" t="s">
        <v>220</v>
      </c>
      <c r="J4084" s="166" t="s">
        <v>221</v>
      </c>
      <c r="K4084" s="166" t="s">
        <v>222</v>
      </c>
      <c r="L4084" s="166" t="s">
        <v>317</v>
      </c>
      <c r="M4084" s="166">
        <v>0</v>
      </c>
      <c r="N4084" s="186">
        <v>3</v>
      </c>
      <c r="O4084" s="186">
        <v>1.5</v>
      </c>
      <c r="P4084" s="186">
        <v>4.5</v>
      </c>
      <c r="Q4084" s="184">
        <v>1</v>
      </c>
      <c r="R4084" s="183"/>
      <c r="S4084" s="183">
        <v>0</v>
      </c>
      <c r="T4084" s="183"/>
      <c r="U4084" s="183">
        <v>0</v>
      </c>
      <c r="V4084" s="183"/>
      <c r="W4084" s="183"/>
      <c r="X4084" s="183"/>
      <c r="Y4084" s="166" t="s">
        <v>12075</v>
      </c>
      <c r="Z4084" s="166" t="s">
        <v>12475</v>
      </c>
      <c r="AA4084" s="203" t="s">
        <v>12476</v>
      </c>
      <c r="AB4084" s="166" t="s">
        <v>12477</v>
      </c>
      <c r="AC4084" s="166">
        <v>89036813804</v>
      </c>
      <c r="AD4084" s="166" t="s">
        <v>230</v>
      </c>
      <c r="AE4084" s="166" t="s">
        <v>12477</v>
      </c>
      <c r="AF4084" s="166" t="s">
        <v>12478</v>
      </c>
      <c r="AG4084" s="165">
        <v>304503016200013</v>
      </c>
      <c r="AH4084" s="166" t="s">
        <v>304</v>
      </c>
      <c r="AI4084" s="186">
        <v>1.1399999999999999</v>
      </c>
      <c r="AJ4084" s="186">
        <v>22</v>
      </c>
      <c r="AK4084" s="167">
        <f t="shared" si="583"/>
        <v>6.8712328767123285E-2</v>
      </c>
      <c r="AL4084" s="167">
        <v>0</v>
      </c>
      <c r="AM4084" s="187">
        <f t="shared" si="584"/>
        <v>6.8712328767123285E-2</v>
      </c>
      <c r="AN4084" s="167">
        <f t="shared" si="585"/>
        <v>6.8712328767123285E-2</v>
      </c>
      <c r="AO4084" s="167">
        <v>0</v>
      </c>
      <c r="AP4084" s="167">
        <f t="shared" si="586"/>
        <v>6.8712328767123285E-2</v>
      </c>
      <c r="AQ4084" s="167">
        <f t="shared" si="570"/>
        <v>2.0613698630136987</v>
      </c>
      <c r="AR4084" s="193" t="s">
        <v>231</v>
      </c>
      <c r="AS4084" s="194"/>
      <c r="AT4084" s="166" t="s">
        <v>325</v>
      </c>
      <c r="AU4084" s="166" t="s">
        <v>6916</v>
      </c>
      <c r="AV4084" s="231" t="s">
        <v>12479</v>
      </c>
      <c r="AW4084" s="166" t="s">
        <v>234</v>
      </c>
      <c r="AX4084" s="2254"/>
      <c r="AY4084" s="2254"/>
    </row>
    <row r="4085" spans="1:52" s="55" customFormat="1" ht="15.95" customHeight="1" x14ac:dyDescent="0.25">
      <c r="A4085" s="182">
        <v>1555</v>
      </c>
      <c r="B4085" s="166" t="s">
        <v>49</v>
      </c>
      <c r="C4085" s="170" t="s">
        <v>22550</v>
      </c>
      <c r="D4085" s="194" t="s">
        <v>19154</v>
      </c>
      <c r="E4085" s="166" t="s">
        <v>12480</v>
      </c>
      <c r="F4085" s="166" t="s">
        <v>12481</v>
      </c>
      <c r="G4085" s="166"/>
      <c r="H4085" s="166" t="s">
        <v>219</v>
      </c>
      <c r="I4085" s="166" t="s">
        <v>220</v>
      </c>
      <c r="J4085" s="166" t="s">
        <v>221</v>
      </c>
      <c r="K4085" s="166" t="s">
        <v>222</v>
      </c>
      <c r="L4085" s="166" t="s">
        <v>317</v>
      </c>
      <c r="M4085" s="166">
        <v>0</v>
      </c>
      <c r="N4085" s="186">
        <v>2</v>
      </c>
      <c r="O4085" s="186">
        <v>2.5</v>
      </c>
      <c r="P4085" s="186">
        <v>5</v>
      </c>
      <c r="Q4085" s="184">
        <v>2</v>
      </c>
      <c r="R4085" s="183"/>
      <c r="S4085" s="183">
        <v>0</v>
      </c>
      <c r="T4085" s="183"/>
      <c r="U4085" s="183">
        <v>0</v>
      </c>
      <c r="V4085" s="183"/>
      <c r="W4085" s="183"/>
      <c r="X4085" s="183"/>
      <c r="Y4085" s="166" t="s">
        <v>3109</v>
      </c>
      <c r="Z4085" s="166" t="s">
        <v>12460</v>
      </c>
      <c r="AA4085" s="203" t="s">
        <v>12461</v>
      </c>
      <c r="AB4085" s="166" t="s">
        <v>12482</v>
      </c>
      <c r="AC4085" s="166" t="s">
        <v>12483</v>
      </c>
      <c r="AD4085" s="166" t="s">
        <v>12484</v>
      </c>
      <c r="AE4085" s="166" t="s">
        <v>12485</v>
      </c>
      <c r="AF4085" s="166" t="s">
        <v>12486</v>
      </c>
      <c r="AG4085" s="165">
        <v>1035007202460</v>
      </c>
      <c r="AH4085" s="166" t="s">
        <v>304</v>
      </c>
      <c r="AI4085" s="186">
        <v>1.1399999999999999</v>
      </c>
      <c r="AJ4085" s="186">
        <v>240</v>
      </c>
      <c r="AK4085" s="167">
        <f t="shared" si="583"/>
        <v>0.74958904109589031</v>
      </c>
      <c r="AL4085" s="167">
        <v>0</v>
      </c>
      <c r="AM4085" s="187">
        <f t="shared" si="584"/>
        <v>0.74958904109589031</v>
      </c>
      <c r="AN4085" s="167">
        <f t="shared" si="585"/>
        <v>0.74958904109589031</v>
      </c>
      <c r="AO4085" s="167">
        <v>0</v>
      </c>
      <c r="AP4085" s="167">
        <f t="shared" si="586"/>
        <v>0.74958904109589031</v>
      </c>
      <c r="AQ4085" s="167">
        <f t="shared" si="570"/>
        <v>22.487671232876711</v>
      </c>
      <c r="AR4085" s="193" t="s">
        <v>231</v>
      </c>
      <c r="AS4085" s="194"/>
      <c r="AT4085" s="166" t="s">
        <v>325</v>
      </c>
      <c r="AU4085" s="166" t="s">
        <v>6916</v>
      </c>
      <c r="AV4085" s="231" t="s">
        <v>939</v>
      </c>
      <c r="AW4085" s="166" t="s">
        <v>234</v>
      </c>
      <c r="AX4085" s="2254"/>
      <c r="AY4085" s="2254"/>
    </row>
    <row r="4086" spans="1:52" s="55" customFormat="1" ht="15.95" customHeight="1" x14ac:dyDescent="0.25">
      <c r="A4086" s="182">
        <v>1556</v>
      </c>
      <c r="B4086" s="166" t="s">
        <v>49</v>
      </c>
      <c r="C4086" s="170" t="s">
        <v>22550</v>
      </c>
      <c r="D4086" s="194" t="s">
        <v>12487</v>
      </c>
      <c r="E4086" s="166" t="s">
        <v>12488</v>
      </c>
      <c r="F4086" s="166" t="s">
        <v>12489</v>
      </c>
      <c r="G4086" s="166"/>
      <c r="H4086" s="166" t="s">
        <v>219</v>
      </c>
      <c r="I4086" s="166" t="s">
        <v>220</v>
      </c>
      <c r="J4086" s="166" t="s">
        <v>221</v>
      </c>
      <c r="K4086" s="166" t="s">
        <v>222</v>
      </c>
      <c r="L4086" s="166" t="s">
        <v>221</v>
      </c>
      <c r="M4086" s="166" t="s">
        <v>222</v>
      </c>
      <c r="N4086" s="186">
        <v>4</v>
      </c>
      <c r="O4086" s="186">
        <v>4</v>
      </c>
      <c r="P4086" s="186">
        <v>16</v>
      </c>
      <c r="Q4086" s="184">
        <v>2</v>
      </c>
      <c r="R4086" s="183"/>
      <c r="S4086" s="183">
        <v>0</v>
      </c>
      <c r="T4086" s="183"/>
      <c r="U4086" s="183">
        <v>0</v>
      </c>
      <c r="V4086" s="183"/>
      <c r="W4086" s="183"/>
      <c r="X4086" s="183"/>
      <c r="Y4086" s="166" t="s">
        <v>3109</v>
      </c>
      <c r="Z4086" s="166" t="s">
        <v>437</v>
      </c>
      <c r="AA4086" s="203" t="s">
        <v>12323</v>
      </c>
      <c r="AB4086" s="166" t="s">
        <v>12324</v>
      </c>
      <c r="AC4086" s="166" t="s">
        <v>12490</v>
      </c>
      <c r="AD4086" s="166" t="s">
        <v>12491</v>
      </c>
      <c r="AE4086" s="166" t="s">
        <v>12492</v>
      </c>
      <c r="AF4086" s="166" t="s">
        <v>12493</v>
      </c>
      <c r="AG4086" s="165">
        <v>1022301598549</v>
      </c>
      <c r="AH4086" s="166" t="s">
        <v>304</v>
      </c>
      <c r="AI4086" s="186">
        <v>1.1399999999999999</v>
      </c>
      <c r="AJ4086" s="186">
        <v>481.9</v>
      </c>
      <c r="AK4086" s="167">
        <f t="shared" si="583"/>
        <v>1.5051123287671229</v>
      </c>
      <c r="AL4086" s="167">
        <v>0</v>
      </c>
      <c r="AM4086" s="187">
        <f t="shared" si="584"/>
        <v>1.5051123287671229</v>
      </c>
      <c r="AN4086" s="167">
        <f t="shared" si="585"/>
        <v>1.5051123287671229</v>
      </c>
      <c r="AO4086" s="167">
        <v>0</v>
      </c>
      <c r="AP4086" s="167">
        <f t="shared" si="586"/>
        <v>1.5051123287671229</v>
      </c>
      <c r="AQ4086" s="167">
        <f t="shared" si="570"/>
        <v>45.153369863013687</v>
      </c>
      <c r="AR4086" s="193" t="s">
        <v>231</v>
      </c>
      <c r="AS4086" s="194"/>
      <c r="AT4086" s="166" t="s">
        <v>325</v>
      </c>
      <c r="AU4086" s="166" t="s">
        <v>6916</v>
      </c>
      <c r="AV4086" s="231" t="s">
        <v>12494</v>
      </c>
      <c r="AW4086" s="166" t="s">
        <v>234</v>
      </c>
      <c r="AX4086" s="2254"/>
      <c r="AY4086" s="2254"/>
    </row>
    <row r="4087" spans="1:52" s="55" customFormat="1" ht="15.95" customHeight="1" x14ac:dyDescent="0.25">
      <c r="A4087" s="182">
        <v>1557</v>
      </c>
      <c r="B4087" s="166" t="s">
        <v>49</v>
      </c>
      <c r="C4087" s="170" t="s">
        <v>6908</v>
      </c>
      <c r="D4087" s="194" t="s">
        <v>12495</v>
      </c>
      <c r="E4087" s="166" t="s">
        <v>12496</v>
      </c>
      <c r="F4087" s="166" t="s">
        <v>12497</v>
      </c>
      <c r="G4087" s="166"/>
      <c r="H4087" s="166" t="s">
        <v>219</v>
      </c>
      <c r="I4087" s="166" t="s">
        <v>220</v>
      </c>
      <c r="J4087" s="166" t="s">
        <v>221</v>
      </c>
      <c r="K4087" s="166" t="s">
        <v>222</v>
      </c>
      <c r="L4087" s="198" t="s">
        <v>221</v>
      </c>
      <c r="M4087" s="198" t="s">
        <v>879</v>
      </c>
      <c r="N4087" s="186">
        <v>4</v>
      </c>
      <c r="O4087" s="186">
        <v>4</v>
      </c>
      <c r="P4087" s="186">
        <v>16</v>
      </c>
      <c r="Q4087" s="184">
        <v>2</v>
      </c>
      <c r="R4087" s="183"/>
      <c r="S4087" s="183">
        <v>0</v>
      </c>
      <c r="T4087" s="183"/>
      <c r="U4087" s="183">
        <v>0</v>
      </c>
      <c r="V4087" s="183"/>
      <c r="W4087" s="183"/>
      <c r="X4087" s="183"/>
      <c r="Y4087" s="166" t="s">
        <v>3109</v>
      </c>
      <c r="Z4087" s="166" t="s">
        <v>437</v>
      </c>
      <c r="AA4087" s="203" t="s">
        <v>12323</v>
      </c>
      <c r="AB4087" s="166" t="s">
        <v>12324</v>
      </c>
      <c r="AC4087" s="166" t="s">
        <v>12490</v>
      </c>
      <c r="AD4087" s="166" t="s">
        <v>12491</v>
      </c>
      <c r="AE4087" s="166" t="s">
        <v>12498</v>
      </c>
      <c r="AF4087" s="166" t="s">
        <v>12499</v>
      </c>
      <c r="AG4087" s="165">
        <v>1022301598549</v>
      </c>
      <c r="AH4087" s="166" t="s">
        <v>304</v>
      </c>
      <c r="AI4087" s="186">
        <v>1.1399999999999999</v>
      </c>
      <c r="AJ4087" s="186">
        <v>495.4</v>
      </c>
      <c r="AK4087" s="167">
        <f t="shared" si="583"/>
        <v>1.547276712328767</v>
      </c>
      <c r="AL4087" s="167">
        <v>0</v>
      </c>
      <c r="AM4087" s="187">
        <f t="shared" si="584"/>
        <v>1.547276712328767</v>
      </c>
      <c r="AN4087" s="167">
        <f t="shared" si="585"/>
        <v>1.547276712328767</v>
      </c>
      <c r="AO4087" s="167">
        <v>0</v>
      </c>
      <c r="AP4087" s="167">
        <f t="shared" si="586"/>
        <v>1.547276712328767</v>
      </c>
      <c r="AQ4087" s="167">
        <f t="shared" si="570"/>
        <v>46.418301369863009</v>
      </c>
      <c r="AR4087" s="193" t="s">
        <v>231</v>
      </c>
      <c r="AS4087" s="194" t="s">
        <v>431</v>
      </c>
      <c r="AT4087" s="166" t="s">
        <v>325</v>
      </c>
      <c r="AU4087" s="166" t="s">
        <v>6916</v>
      </c>
      <c r="AV4087" s="231" t="s">
        <v>12500</v>
      </c>
      <c r="AW4087" s="166" t="s">
        <v>234</v>
      </c>
      <c r="AX4087" s="2254"/>
      <c r="AY4087" s="2254"/>
    </row>
    <row r="4088" spans="1:52" s="55" customFormat="1" ht="15.95" customHeight="1" x14ac:dyDescent="0.25">
      <c r="A4088" s="182">
        <v>1558</v>
      </c>
      <c r="B4088" s="166" t="s">
        <v>49</v>
      </c>
      <c r="C4088" s="170" t="s">
        <v>22550</v>
      </c>
      <c r="D4088" s="194" t="s">
        <v>19675</v>
      </c>
      <c r="E4088" s="166" t="s">
        <v>12501</v>
      </c>
      <c r="F4088" s="166" t="s">
        <v>12502</v>
      </c>
      <c r="G4088" s="166"/>
      <c r="H4088" s="166" t="s">
        <v>219</v>
      </c>
      <c r="I4088" s="166" t="s">
        <v>220</v>
      </c>
      <c r="J4088" s="166" t="s">
        <v>221</v>
      </c>
      <c r="K4088" s="166" t="s">
        <v>222</v>
      </c>
      <c r="L4088" s="166" t="s">
        <v>221</v>
      </c>
      <c r="M4088" s="166" t="s">
        <v>223</v>
      </c>
      <c r="N4088" s="186">
        <v>6.5</v>
      </c>
      <c r="O4088" s="186">
        <v>1.6</v>
      </c>
      <c r="P4088" s="186">
        <v>10.4</v>
      </c>
      <c r="Q4088" s="184">
        <v>2</v>
      </c>
      <c r="R4088" s="183"/>
      <c r="S4088" s="183">
        <v>0</v>
      </c>
      <c r="T4088" s="183"/>
      <c r="U4088" s="183">
        <v>0</v>
      </c>
      <c r="V4088" s="183"/>
      <c r="W4088" s="183"/>
      <c r="X4088" s="183"/>
      <c r="Y4088" s="166" t="s">
        <v>3109</v>
      </c>
      <c r="Z4088" s="166" t="s">
        <v>12460</v>
      </c>
      <c r="AA4088" s="203" t="s">
        <v>12461</v>
      </c>
      <c r="AB4088" s="166" t="s">
        <v>12503</v>
      </c>
      <c r="AC4088" s="166" t="s">
        <v>12504</v>
      </c>
      <c r="AD4088" s="166" t="s">
        <v>12391</v>
      </c>
      <c r="AE4088" s="166" t="s">
        <v>12505</v>
      </c>
      <c r="AF4088" s="166" t="s">
        <v>12460</v>
      </c>
      <c r="AG4088" s="165">
        <v>1035007202460</v>
      </c>
      <c r="AH4088" s="166" t="s">
        <v>304</v>
      </c>
      <c r="AI4088" s="186">
        <v>1.1399999999999999</v>
      </c>
      <c r="AJ4088" s="186">
        <v>354.4</v>
      </c>
      <c r="AK4088" s="167">
        <f t="shared" si="583"/>
        <v>1.1068931506849313</v>
      </c>
      <c r="AL4088" s="167">
        <v>0</v>
      </c>
      <c r="AM4088" s="187">
        <f t="shared" si="584"/>
        <v>1.1068931506849313</v>
      </c>
      <c r="AN4088" s="167">
        <f t="shared" si="585"/>
        <v>1.1068931506849313</v>
      </c>
      <c r="AO4088" s="167">
        <v>0</v>
      </c>
      <c r="AP4088" s="167">
        <f t="shared" si="586"/>
        <v>1.1068931506849313</v>
      </c>
      <c r="AQ4088" s="167">
        <f t="shared" si="570"/>
        <v>33.206794520547938</v>
      </c>
      <c r="AR4088" s="193" t="s">
        <v>231</v>
      </c>
      <c r="AS4088" s="194"/>
      <c r="AT4088" s="166" t="s">
        <v>325</v>
      </c>
      <c r="AU4088" s="166" t="s">
        <v>6916</v>
      </c>
      <c r="AV4088" s="231" t="s">
        <v>12506</v>
      </c>
      <c r="AW4088" s="166" t="s">
        <v>234</v>
      </c>
      <c r="AX4088" s="2254"/>
      <c r="AY4088" s="2254"/>
    </row>
    <row r="4089" spans="1:52" s="55" customFormat="1" ht="15.95" customHeight="1" x14ac:dyDescent="0.25">
      <c r="A4089" s="182">
        <v>1559</v>
      </c>
      <c r="B4089" s="166" t="s">
        <v>49</v>
      </c>
      <c r="C4089" s="170" t="s">
        <v>22550</v>
      </c>
      <c r="D4089" s="194" t="s">
        <v>19676</v>
      </c>
      <c r="E4089" s="166" t="s">
        <v>12507</v>
      </c>
      <c r="F4089" s="166" t="s">
        <v>12508</v>
      </c>
      <c r="G4089" s="166"/>
      <c r="H4089" s="166" t="s">
        <v>219</v>
      </c>
      <c r="I4089" s="166" t="s">
        <v>220</v>
      </c>
      <c r="J4089" s="166" t="s">
        <v>221</v>
      </c>
      <c r="K4089" s="166" t="s">
        <v>222</v>
      </c>
      <c r="L4089" s="166" t="s">
        <v>221</v>
      </c>
      <c r="M4089" s="166" t="s">
        <v>223</v>
      </c>
      <c r="N4089" s="186">
        <v>5.2</v>
      </c>
      <c r="O4089" s="186">
        <v>1.6</v>
      </c>
      <c r="P4089" s="186">
        <v>8.32</v>
      </c>
      <c r="Q4089" s="184">
        <v>2</v>
      </c>
      <c r="R4089" s="183"/>
      <c r="S4089" s="183">
        <v>0</v>
      </c>
      <c r="T4089" s="183"/>
      <c r="U4089" s="183">
        <v>0</v>
      </c>
      <c r="V4089" s="183"/>
      <c r="W4089" s="183"/>
      <c r="X4089" s="183"/>
      <c r="Y4089" s="166" t="s">
        <v>3109</v>
      </c>
      <c r="Z4089" s="166" t="s">
        <v>12460</v>
      </c>
      <c r="AA4089" s="203" t="s">
        <v>12461</v>
      </c>
      <c r="AB4089" s="166" t="s">
        <v>12509</v>
      </c>
      <c r="AC4089" s="166" t="s">
        <v>12504</v>
      </c>
      <c r="AD4089" s="166" t="s">
        <v>12391</v>
      </c>
      <c r="AE4089" s="166" t="s">
        <v>12509</v>
      </c>
      <c r="AF4089" s="166" t="s">
        <v>12460</v>
      </c>
      <c r="AG4089" s="165">
        <v>1035007202460</v>
      </c>
      <c r="AH4089" s="166" t="s">
        <v>304</v>
      </c>
      <c r="AI4089" s="186">
        <v>1.1399999999999999</v>
      </c>
      <c r="AJ4089" s="186">
        <v>399.7</v>
      </c>
      <c r="AK4089" s="167">
        <f t="shared" si="583"/>
        <v>1.2483780821917807</v>
      </c>
      <c r="AL4089" s="167">
        <v>0</v>
      </c>
      <c r="AM4089" s="187">
        <f t="shared" si="584"/>
        <v>1.2483780821917807</v>
      </c>
      <c r="AN4089" s="167">
        <f t="shared" si="585"/>
        <v>1.2483780821917807</v>
      </c>
      <c r="AO4089" s="167">
        <v>0</v>
      </c>
      <c r="AP4089" s="167">
        <f t="shared" si="586"/>
        <v>1.2483780821917807</v>
      </c>
      <c r="AQ4089" s="167">
        <f t="shared" si="570"/>
        <v>37.45134246575342</v>
      </c>
      <c r="AR4089" s="193" t="s">
        <v>231</v>
      </c>
      <c r="AS4089" s="194"/>
      <c r="AT4089" s="166" t="s">
        <v>325</v>
      </c>
      <c r="AU4089" s="166" t="s">
        <v>6916</v>
      </c>
      <c r="AV4089" s="259" t="s">
        <v>12510</v>
      </c>
      <c r="AW4089" s="166" t="s">
        <v>234</v>
      </c>
      <c r="AX4089" s="2254"/>
      <c r="AY4089" s="2254"/>
    </row>
    <row r="4090" spans="1:52" s="55" customFormat="1" ht="15.95" customHeight="1" x14ac:dyDescent="0.25">
      <c r="A4090" s="182">
        <v>1560</v>
      </c>
      <c r="B4090" s="166" t="s">
        <v>49</v>
      </c>
      <c r="C4090" s="170" t="s">
        <v>6908</v>
      </c>
      <c r="D4090" s="194" t="s">
        <v>19677</v>
      </c>
      <c r="E4090" s="166" t="s">
        <v>12512</v>
      </c>
      <c r="F4090" s="166" t="s">
        <v>12513</v>
      </c>
      <c r="G4090" s="166"/>
      <c r="H4090" s="166" t="s">
        <v>219</v>
      </c>
      <c r="I4090" s="166" t="s">
        <v>220</v>
      </c>
      <c r="J4090" s="166" t="s">
        <v>221</v>
      </c>
      <c r="K4090" s="166" t="s">
        <v>7181</v>
      </c>
      <c r="L4090" s="166" t="s">
        <v>221</v>
      </c>
      <c r="M4090" s="166" t="s">
        <v>7181</v>
      </c>
      <c r="N4090" s="186">
        <v>3</v>
      </c>
      <c r="O4090" s="186">
        <v>1.5</v>
      </c>
      <c r="P4090" s="186">
        <v>4.5</v>
      </c>
      <c r="Q4090" s="184">
        <v>3</v>
      </c>
      <c r="R4090" s="183"/>
      <c r="S4090" s="183">
        <v>0</v>
      </c>
      <c r="T4090" s="183"/>
      <c r="U4090" s="183">
        <v>0</v>
      </c>
      <c r="V4090" s="183"/>
      <c r="W4090" s="183"/>
      <c r="X4090" s="183"/>
      <c r="Y4090" s="166" t="s">
        <v>330</v>
      </c>
      <c r="Z4090" s="166" t="s">
        <v>535</v>
      </c>
      <c r="AA4090" s="203" t="s">
        <v>12351</v>
      </c>
      <c r="AB4090" s="166" t="s">
        <v>12514</v>
      </c>
      <c r="AC4090" s="166" t="s">
        <v>12353</v>
      </c>
      <c r="AD4090" s="166" t="s">
        <v>12354</v>
      </c>
      <c r="AE4090" s="166" t="s">
        <v>12514</v>
      </c>
      <c r="AF4090" s="166" t="s">
        <v>12515</v>
      </c>
      <c r="AG4090" s="165">
        <v>1027809237796</v>
      </c>
      <c r="AH4090" s="166" t="s">
        <v>304</v>
      </c>
      <c r="AI4090" s="186">
        <v>1.1399999999999999</v>
      </c>
      <c r="AJ4090" s="186">
        <v>125</v>
      </c>
      <c r="AK4090" s="167">
        <f t="shared" si="583"/>
        <v>0.3904109589041096</v>
      </c>
      <c r="AL4090" s="167">
        <v>0</v>
      </c>
      <c r="AM4090" s="187">
        <f t="shared" si="584"/>
        <v>0.3904109589041096</v>
      </c>
      <c r="AN4090" s="167">
        <f t="shared" si="585"/>
        <v>0.3904109589041096</v>
      </c>
      <c r="AO4090" s="167">
        <v>0</v>
      </c>
      <c r="AP4090" s="167">
        <f t="shared" si="586"/>
        <v>0.3904109589041096</v>
      </c>
      <c r="AQ4090" s="167">
        <f t="shared" si="570"/>
        <v>11.712328767123289</v>
      </c>
      <c r="AR4090" s="193" t="s">
        <v>231</v>
      </c>
      <c r="AS4090" s="194" t="s">
        <v>431</v>
      </c>
      <c r="AT4090" s="166" t="s">
        <v>325</v>
      </c>
      <c r="AU4090" s="166" t="s">
        <v>6916</v>
      </c>
      <c r="AV4090" s="231" t="s">
        <v>12516</v>
      </c>
      <c r="AW4090" s="166" t="s">
        <v>234</v>
      </c>
      <c r="AX4090" s="2254"/>
      <c r="AY4090" s="2254"/>
    </row>
    <row r="4091" spans="1:52" s="55" customFormat="1" ht="15.95" customHeight="1" x14ac:dyDescent="0.25">
      <c r="A4091" s="182">
        <v>1561</v>
      </c>
      <c r="B4091" s="166" t="s">
        <v>49</v>
      </c>
      <c r="C4091" s="170" t="s">
        <v>6908</v>
      </c>
      <c r="D4091" s="194" t="s">
        <v>19678</v>
      </c>
      <c r="E4091" s="166" t="s">
        <v>12518</v>
      </c>
      <c r="F4091" s="166" t="s">
        <v>12519</v>
      </c>
      <c r="G4091" s="166"/>
      <c r="H4091" s="166" t="s">
        <v>219</v>
      </c>
      <c r="I4091" s="166" t="s">
        <v>220</v>
      </c>
      <c r="J4091" s="166" t="s">
        <v>221</v>
      </c>
      <c r="K4091" s="166" t="s">
        <v>12520</v>
      </c>
      <c r="L4091" s="198" t="s">
        <v>221</v>
      </c>
      <c r="M4091" s="198" t="s">
        <v>879</v>
      </c>
      <c r="N4091" s="186">
        <v>2.5499999999999998</v>
      </c>
      <c r="O4091" s="186">
        <v>1.9</v>
      </c>
      <c r="P4091" s="186">
        <v>4.8499999999999996</v>
      </c>
      <c r="Q4091" s="184">
        <v>2</v>
      </c>
      <c r="R4091" s="183"/>
      <c r="S4091" s="183">
        <v>0</v>
      </c>
      <c r="T4091" s="183"/>
      <c r="U4091" s="183">
        <v>0</v>
      </c>
      <c r="V4091" s="183"/>
      <c r="W4091" s="183"/>
      <c r="X4091" s="183"/>
      <c r="Y4091" s="166" t="s">
        <v>3109</v>
      </c>
      <c r="Z4091" s="166" t="s">
        <v>437</v>
      </c>
      <c r="AA4091" s="203" t="s">
        <v>12323</v>
      </c>
      <c r="AB4091" s="166" t="s">
        <v>12521</v>
      </c>
      <c r="AC4091" s="166" t="s">
        <v>12522</v>
      </c>
      <c r="AD4091" s="166" t="s">
        <v>12491</v>
      </c>
      <c r="AE4091" s="166" t="s">
        <v>12523</v>
      </c>
      <c r="AF4091" s="166" t="s">
        <v>12524</v>
      </c>
      <c r="AG4091" s="165">
        <v>1022301598549</v>
      </c>
      <c r="AH4091" s="166" t="s">
        <v>304</v>
      </c>
      <c r="AI4091" s="186">
        <v>1.1399999999999999</v>
      </c>
      <c r="AJ4091" s="186">
        <v>723</v>
      </c>
      <c r="AK4091" s="167">
        <f t="shared" si="583"/>
        <v>2.2581369863013698</v>
      </c>
      <c r="AL4091" s="167">
        <v>0</v>
      </c>
      <c r="AM4091" s="187">
        <f t="shared" si="584"/>
        <v>2.2581369863013698</v>
      </c>
      <c r="AN4091" s="167">
        <f t="shared" si="585"/>
        <v>2.2581369863013698</v>
      </c>
      <c r="AO4091" s="167">
        <v>0</v>
      </c>
      <c r="AP4091" s="167">
        <f t="shared" si="586"/>
        <v>2.2581369863013698</v>
      </c>
      <c r="AQ4091" s="167">
        <f t="shared" si="570"/>
        <v>67.744109589041102</v>
      </c>
      <c r="AR4091" s="193" t="s">
        <v>231</v>
      </c>
      <c r="AS4091" s="194" t="s">
        <v>431</v>
      </c>
      <c r="AT4091" s="166" t="s">
        <v>325</v>
      </c>
      <c r="AU4091" s="166" t="s">
        <v>6916</v>
      </c>
      <c r="AV4091" s="231" t="s">
        <v>12525</v>
      </c>
      <c r="AW4091" s="166" t="s">
        <v>234</v>
      </c>
      <c r="AX4091" s="2254"/>
      <c r="AY4091" s="2254"/>
    </row>
    <row r="4092" spans="1:52" s="55" customFormat="1" ht="15.95" customHeight="1" x14ac:dyDescent="0.25">
      <c r="A4092" s="182">
        <v>1562</v>
      </c>
      <c r="B4092" s="166" t="s">
        <v>49</v>
      </c>
      <c r="C4092" s="170" t="s">
        <v>22550</v>
      </c>
      <c r="D4092" s="194" t="s">
        <v>19679</v>
      </c>
      <c r="E4092" s="166" t="s">
        <v>12526</v>
      </c>
      <c r="F4092" s="166" t="s">
        <v>12527</v>
      </c>
      <c r="G4092" s="166"/>
      <c r="H4092" s="166" t="s">
        <v>219</v>
      </c>
      <c r="I4092" s="166" t="s">
        <v>220</v>
      </c>
      <c r="J4092" s="166" t="s">
        <v>317</v>
      </c>
      <c r="K4092" s="166">
        <v>0</v>
      </c>
      <c r="L4092" s="166" t="s">
        <v>317</v>
      </c>
      <c r="M4092" s="166">
        <v>0</v>
      </c>
      <c r="N4092" s="186">
        <v>3</v>
      </c>
      <c r="O4092" s="186">
        <v>1.5</v>
      </c>
      <c r="P4092" s="186">
        <v>4.5</v>
      </c>
      <c r="Q4092" s="184">
        <v>1</v>
      </c>
      <c r="R4092" s="183"/>
      <c r="S4092" s="183">
        <v>0</v>
      </c>
      <c r="T4092" s="183"/>
      <c r="U4092" s="183">
        <v>0</v>
      </c>
      <c r="V4092" s="183"/>
      <c r="W4092" s="183"/>
      <c r="X4092" s="183"/>
      <c r="Y4092" s="166" t="s">
        <v>12075</v>
      </c>
      <c r="Z4092" s="166" t="s">
        <v>12528</v>
      </c>
      <c r="AA4092" s="203" t="s">
        <v>12529</v>
      </c>
      <c r="AB4092" s="166" t="s">
        <v>12530</v>
      </c>
      <c r="AC4092" s="166" t="s">
        <v>12531</v>
      </c>
      <c r="AD4092" s="166" t="s">
        <v>12532</v>
      </c>
      <c r="AE4092" s="166" t="s">
        <v>12533</v>
      </c>
      <c r="AF4092" s="166" t="s">
        <v>12528</v>
      </c>
      <c r="AG4092" s="165">
        <v>312503004500020</v>
      </c>
      <c r="AH4092" s="166" t="s">
        <v>304</v>
      </c>
      <c r="AI4092" s="186">
        <v>1.1399999999999999</v>
      </c>
      <c r="AJ4092" s="186">
        <v>22</v>
      </c>
      <c r="AK4092" s="167">
        <f t="shared" si="583"/>
        <v>6.8712328767123285E-2</v>
      </c>
      <c r="AL4092" s="167">
        <v>0</v>
      </c>
      <c r="AM4092" s="187">
        <f t="shared" si="584"/>
        <v>6.8712328767123285E-2</v>
      </c>
      <c r="AN4092" s="167">
        <f t="shared" si="585"/>
        <v>6.8712328767123285E-2</v>
      </c>
      <c r="AO4092" s="167">
        <v>0</v>
      </c>
      <c r="AP4092" s="167">
        <f t="shared" si="586"/>
        <v>6.8712328767123285E-2</v>
      </c>
      <c r="AQ4092" s="167">
        <f t="shared" si="570"/>
        <v>2.0613698630136987</v>
      </c>
      <c r="AR4092" s="193" t="s">
        <v>231</v>
      </c>
      <c r="AS4092" s="194"/>
      <c r="AT4092" s="166" t="s">
        <v>325</v>
      </c>
      <c r="AU4092" s="166" t="s">
        <v>6916</v>
      </c>
      <c r="AV4092" s="231" t="s">
        <v>12534</v>
      </c>
      <c r="AW4092" s="166" t="s">
        <v>234</v>
      </c>
      <c r="AX4092" s="2254"/>
      <c r="AY4092" s="2254"/>
    </row>
    <row r="4093" spans="1:52" s="55" customFormat="1" ht="15.95" customHeight="1" x14ac:dyDescent="0.25">
      <c r="A4093" s="182">
        <v>1563</v>
      </c>
      <c r="B4093" s="166" t="s">
        <v>49</v>
      </c>
      <c r="C4093" s="170" t="s">
        <v>6908</v>
      </c>
      <c r="D4093" s="194" t="s">
        <v>19680</v>
      </c>
      <c r="E4093" s="166" t="s">
        <v>12536</v>
      </c>
      <c r="F4093" s="166" t="s">
        <v>12537</v>
      </c>
      <c r="G4093" s="166"/>
      <c r="H4093" s="166" t="s">
        <v>219</v>
      </c>
      <c r="I4093" s="166" t="s">
        <v>220</v>
      </c>
      <c r="J4093" s="166" t="s">
        <v>317</v>
      </c>
      <c r="K4093" s="166">
        <v>0</v>
      </c>
      <c r="L4093" s="166" t="s">
        <v>317</v>
      </c>
      <c r="M4093" s="166">
        <v>0</v>
      </c>
      <c r="N4093" s="186">
        <v>3</v>
      </c>
      <c r="O4093" s="186">
        <v>1.5</v>
      </c>
      <c r="P4093" s="186">
        <v>4.5</v>
      </c>
      <c r="Q4093" s="184">
        <v>1</v>
      </c>
      <c r="R4093" s="183"/>
      <c r="S4093" s="183">
        <v>0</v>
      </c>
      <c r="T4093" s="183"/>
      <c r="U4093" s="183">
        <v>0</v>
      </c>
      <c r="V4093" s="183"/>
      <c r="W4093" s="183"/>
      <c r="X4093" s="183"/>
      <c r="Y4093" s="166" t="s">
        <v>12075</v>
      </c>
      <c r="Z4093" s="166" t="s">
        <v>12538</v>
      </c>
      <c r="AA4093" s="203" t="s">
        <v>12539</v>
      </c>
      <c r="AB4093" s="166" t="s">
        <v>5600</v>
      </c>
      <c r="AC4093" s="166" t="s">
        <v>12540</v>
      </c>
      <c r="AD4093" s="166" t="s">
        <v>12541</v>
      </c>
      <c r="AE4093" s="166" t="s">
        <v>12542</v>
      </c>
      <c r="AF4093" s="166" t="s">
        <v>12538</v>
      </c>
      <c r="AG4093" s="165">
        <v>309774612801030</v>
      </c>
      <c r="AH4093" s="166" t="s">
        <v>304</v>
      </c>
      <c r="AI4093" s="186">
        <v>1.1399999999999999</v>
      </c>
      <c r="AJ4093" s="186">
        <v>64</v>
      </c>
      <c r="AK4093" s="167">
        <f t="shared" si="583"/>
        <v>0.19989041095890409</v>
      </c>
      <c r="AL4093" s="167">
        <v>0</v>
      </c>
      <c r="AM4093" s="187">
        <f t="shared" si="584"/>
        <v>0.19989041095890409</v>
      </c>
      <c r="AN4093" s="167">
        <f t="shared" si="585"/>
        <v>0.19989041095890409</v>
      </c>
      <c r="AO4093" s="167">
        <v>0</v>
      </c>
      <c r="AP4093" s="167">
        <f t="shared" si="586"/>
        <v>0.19989041095890409</v>
      </c>
      <c r="AQ4093" s="167">
        <f t="shared" ref="AQ4093:AQ4156" si="587">AP4093*30</f>
        <v>5.9967123287671225</v>
      </c>
      <c r="AR4093" s="193" t="s">
        <v>231</v>
      </c>
      <c r="AS4093" s="194"/>
      <c r="AT4093" s="166" t="s">
        <v>325</v>
      </c>
      <c r="AU4093" s="166" t="s">
        <v>6916</v>
      </c>
      <c r="AV4093" s="231" t="s">
        <v>12543</v>
      </c>
      <c r="AW4093" s="166" t="s">
        <v>234</v>
      </c>
      <c r="AX4093" s="2254"/>
      <c r="AY4093" s="2254"/>
    </row>
    <row r="4094" spans="1:52" s="55" customFormat="1" ht="15.95" customHeight="1" x14ac:dyDescent="0.25">
      <c r="A4094" s="182">
        <v>1564</v>
      </c>
      <c r="B4094" s="166" t="s">
        <v>49</v>
      </c>
      <c r="C4094" s="170" t="s">
        <v>22550</v>
      </c>
      <c r="D4094" s="194" t="s">
        <v>19682</v>
      </c>
      <c r="E4094" s="166" t="s">
        <v>12544</v>
      </c>
      <c r="F4094" s="166" t="s">
        <v>12545</v>
      </c>
      <c r="G4094" s="166"/>
      <c r="H4094" s="166" t="s">
        <v>219</v>
      </c>
      <c r="I4094" s="166" t="s">
        <v>220</v>
      </c>
      <c r="J4094" s="166" t="s">
        <v>221</v>
      </c>
      <c r="K4094" s="166" t="s">
        <v>222</v>
      </c>
      <c r="L4094" s="166" t="s">
        <v>221</v>
      </c>
      <c r="M4094" s="166" t="s">
        <v>222</v>
      </c>
      <c r="N4094" s="186">
        <v>3</v>
      </c>
      <c r="O4094" s="186">
        <v>1.5</v>
      </c>
      <c r="P4094" s="186">
        <v>4.5</v>
      </c>
      <c r="Q4094" s="184">
        <v>1</v>
      </c>
      <c r="R4094" s="183"/>
      <c r="S4094" s="183">
        <v>0</v>
      </c>
      <c r="T4094" s="183"/>
      <c r="U4094" s="183">
        <v>0</v>
      </c>
      <c r="V4094" s="183"/>
      <c r="W4094" s="183"/>
      <c r="X4094" s="183"/>
      <c r="Y4094" s="166" t="s">
        <v>330</v>
      </c>
      <c r="Z4094" s="166" t="s">
        <v>535</v>
      </c>
      <c r="AA4094" s="203" t="s">
        <v>12351</v>
      </c>
      <c r="AB4094" s="166" t="s">
        <v>12546</v>
      </c>
      <c r="AC4094" s="166" t="s">
        <v>12353</v>
      </c>
      <c r="AD4094" s="166" t="s">
        <v>12354</v>
      </c>
      <c r="AE4094" s="166" t="s">
        <v>12547</v>
      </c>
      <c r="AF4094" s="166" t="s">
        <v>535</v>
      </c>
      <c r="AG4094" s="165">
        <v>1027809237796</v>
      </c>
      <c r="AH4094" s="166" t="s">
        <v>304</v>
      </c>
      <c r="AI4094" s="186">
        <v>1.1399999999999999</v>
      </c>
      <c r="AJ4094" s="186">
        <v>370</v>
      </c>
      <c r="AK4094" s="167">
        <f t="shared" si="583"/>
        <v>1.1556164383561642</v>
      </c>
      <c r="AL4094" s="167">
        <v>0</v>
      </c>
      <c r="AM4094" s="187">
        <f t="shared" si="584"/>
        <v>1.1556164383561642</v>
      </c>
      <c r="AN4094" s="167">
        <f t="shared" si="585"/>
        <v>1.1556164383561642</v>
      </c>
      <c r="AO4094" s="167">
        <v>0</v>
      </c>
      <c r="AP4094" s="167">
        <f t="shared" si="586"/>
        <v>1.1556164383561642</v>
      </c>
      <c r="AQ4094" s="167">
        <f t="shared" si="587"/>
        <v>34.668493150684924</v>
      </c>
      <c r="AR4094" s="193" t="s">
        <v>231</v>
      </c>
      <c r="AS4094" s="194"/>
      <c r="AT4094" s="166" t="s">
        <v>325</v>
      </c>
      <c r="AU4094" s="166" t="s">
        <v>6916</v>
      </c>
      <c r="AV4094" s="231" t="s">
        <v>12548</v>
      </c>
      <c r="AW4094" s="166" t="s">
        <v>234</v>
      </c>
      <c r="AX4094" s="2254"/>
      <c r="AY4094" s="2254"/>
    </row>
    <row r="4095" spans="1:52" s="55" customFormat="1" ht="15.95" customHeight="1" x14ac:dyDescent="0.2">
      <c r="A4095" s="182">
        <v>1565</v>
      </c>
      <c r="B4095" s="166" t="s">
        <v>49</v>
      </c>
      <c r="C4095" s="170" t="s">
        <v>6908</v>
      </c>
      <c r="D4095" s="194" t="s">
        <v>19681</v>
      </c>
      <c r="E4095" s="166" t="s">
        <v>3550</v>
      </c>
      <c r="F4095" s="166" t="s">
        <v>12340</v>
      </c>
      <c r="G4095" s="166"/>
      <c r="H4095" s="166" t="s">
        <v>219</v>
      </c>
      <c r="I4095" s="166" t="s">
        <v>220</v>
      </c>
      <c r="J4095" s="166" t="s">
        <v>317</v>
      </c>
      <c r="K4095" s="166">
        <v>0</v>
      </c>
      <c r="L4095" s="166" t="s">
        <v>317</v>
      </c>
      <c r="M4095" s="166">
        <v>0</v>
      </c>
      <c r="N4095" s="186">
        <v>2</v>
      </c>
      <c r="O4095" s="186">
        <v>1.5</v>
      </c>
      <c r="P4095" s="186">
        <f>N4095*O4095</f>
        <v>3</v>
      </c>
      <c r="Q4095" s="184">
        <v>1</v>
      </c>
      <c r="R4095" s="183"/>
      <c r="S4095" s="183">
        <v>0</v>
      </c>
      <c r="T4095" s="183"/>
      <c r="U4095" s="183">
        <v>0</v>
      </c>
      <c r="V4095" s="183"/>
      <c r="W4095" s="183"/>
      <c r="X4095" s="183"/>
      <c r="Y4095" s="166" t="s">
        <v>12550</v>
      </c>
      <c r="Z4095" s="166" t="s">
        <v>12551</v>
      </c>
      <c r="AA4095" s="203" t="s">
        <v>12552</v>
      </c>
      <c r="AB4095" s="265" t="s">
        <v>12553</v>
      </c>
      <c r="AC4095" s="166" t="s">
        <v>12554</v>
      </c>
      <c r="AD4095" s="166" t="s">
        <v>230</v>
      </c>
      <c r="AE4095" s="166" t="s">
        <v>12555</v>
      </c>
      <c r="AF4095" s="166" t="s">
        <v>12556</v>
      </c>
      <c r="AG4095" s="165">
        <v>1065030018657</v>
      </c>
      <c r="AH4095" s="166" t="s">
        <v>304</v>
      </c>
      <c r="AI4095" s="186">
        <v>1.1399999999999999</v>
      </c>
      <c r="AJ4095" s="186">
        <v>1410</v>
      </c>
      <c r="AK4095" s="167">
        <f t="shared" si="583"/>
        <v>4.4038356164383554</v>
      </c>
      <c r="AL4095" s="167">
        <v>0</v>
      </c>
      <c r="AM4095" s="187">
        <f t="shared" si="584"/>
        <v>4.4038356164383554</v>
      </c>
      <c r="AN4095" s="167">
        <f t="shared" si="585"/>
        <v>4.4038356164383554</v>
      </c>
      <c r="AO4095" s="167">
        <v>0</v>
      </c>
      <c r="AP4095" s="167">
        <f t="shared" si="586"/>
        <v>4.4038356164383554</v>
      </c>
      <c r="AQ4095" s="167">
        <f t="shared" si="587"/>
        <v>132.11506849315066</v>
      </c>
      <c r="AR4095" s="193" t="s">
        <v>231</v>
      </c>
      <c r="AS4095" s="194"/>
      <c r="AT4095" s="166" t="s">
        <v>325</v>
      </c>
      <c r="AU4095" s="166" t="s">
        <v>6916</v>
      </c>
      <c r="AV4095" s="933" t="s">
        <v>12557</v>
      </c>
      <c r="AW4095" s="166" t="s">
        <v>234</v>
      </c>
      <c r="AX4095" s="2254"/>
      <c r="AY4095" s="2254"/>
    </row>
    <row r="4096" spans="1:52" s="55" customFormat="1" ht="15.95" customHeight="1" x14ac:dyDescent="0.25">
      <c r="A4096" s="353">
        <v>1566</v>
      </c>
      <c r="B4096" s="354" t="s">
        <v>49</v>
      </c>
      <c r="C4096" s="366" t="s">
        <v>6908</v>
      </c>
      <c r="D4096" s="363" t="s">
        <v>17289</v>
      </c>
      <c r="E4096" s="354" t="s">
        <v>17290</v>
      </c>
      <c r="F4096" s="354" t="s">
        <v>17291</v>
      </c>
      <c r="G4096" s="354" t="s">
        <v>221</v>
      </c>
      <c r="H4096" s="354" t="s">
        <v>219</v>
      </c>
      <c r="I4096" s="354" t="s">
        <v>220</v>
      </c>
      <c r="J4096" s="354" t="s">
        <v>221</v>
      </c>
      <c r="K4096" s="354" t="s">
        <v>222</v>
      </c>
      <c r="L4096" s="272" t="s">
        <v>221</v>
      </c>
      <c r="M4096" s="272" t="s">
        <v>879</v>
      </c>
      <c r="N4096" s="360">
        <v>5.9</v>
      </c>
      <c r="O4096" s="360">
        <v>5</v>
      </c>
      <c r="P4096" s="360">
        <v>29.5</v>
      </c>
      <c r="Q4096" s="503">
        <v>0</v>
      </c>
      <c r="R4096" s="183"/>
      <c r="S4096" s="183">
        <v>0</v>
      </c>
      <c r="T4096" s="183"/>
      <c r="U4096" s="183">
        <v>2</v>
      </c>
      <c r="V4096" s="183"/>
      <c r="W4096" s="183"/>
      <c r="X4096" s="183"/>
      <c r="Y4096" s="166" t="s">
        <v>330</v>
      </c>
      <c r="Z4096" s="166" t="s">
        <v>12560</v>
      </c>
      <c r="AA4096" s="443" t="s">
        <v>12561</v>
      </c>
      <c r="AB4096" s="354" t="s">
        <v>12562</v>
      </c>
      <c r="AC4096" s="363" t="s">
        <v>17292</v>
      </c>
      <c r="AD4096" s="2473" t="s">
        <v>12563</v>
      </c>
      <c r="AE4096" s="354" t="s">
        <v>12564</v>
      </c>
      <c r="AF4096" s="354" t="s">
        <v>12560</v>
      </c>
      <c r="AG4096" s="358">
        <v>1155030001653</v>
      </c>
      <c r="AH4096" s="354" t="s">
        <v>304</v>
      </c>
      <c r="AI4096" s="360">
        <v>1.1399999999999999</v>
      </c>
      <c r="AJ4096" s="360">
        <v>2932</v>
      </c>
      <c r="AK4096" s="359">
        <f t="shared" si="583"/>
        <v>9.157479452054794</v>
      </c>
      <c r="AL4096" s="359">
        <v>0</v>
      </c>
      <c r="AM4096" s="361">
        <f t="shared" si="584"/>
        <v>9.157479452054794</v>
      </c>
      <c r="AN4096" s="359">
        <f t="shared" si="585"/>
        <v>9.157479452054794</v>
      </c>
      <c r="AO4096" s="359">
        <v>0</v>
      </c>
      <c r="AP4096" s="359">
        <f t="shared" si="586"/>
        <v>9.157479452054794</v>
      </c>
      <c r="AQ4096" s="359">
        <f>AP4096*30</f>
        <v>274.72438356164383</v>
      </c>
      <c r="AR4096" s="362" t="s">
        <v>231</v>
      </c>
      <c r="AS4096" s="363" t="s">
        <v>431</v>
      </c>
      <c r="AT4096" s="354" t="s">
        <v>325</v>
      </c>
      <c r="AU4096" s="354" t="s">
        <v>6916</v>
      </c>
      <c r="AV4096" s="770" t="s">
        <v>12565</v>
      </c>
      <c r="AW4096" s="166" t="s">
        <v>234</v>
      </c>
      <c r="AX4096" s="447" t="s">
        <v>20485</v>
      </c>
      <c r="AY4096" s="2254"/>
      <c r="AZ4096" s="447" t="s">
        <v>20472</v>
      </c>
    </row>
    <row r="4097" spans="1:52" s="55" customFormat="1" ht="15.95" customHeight="1" x14ac:dyDescent="0.25">
      <c r="A4097" s="182">
        <v>1567</v>
      </c>
      <c r="B4097" s="166" t="s">
        <v>49</v>
      </c>
      <c r="C4097" s="170" t="s">
        <v>6908</v>
      </c>
      <c r="D4097" s="194" t="s">
        <v>19683</v>
      </c>
      <c r="E4097" s="260" t="s">
        <v>12567</v>
      </c>
      <c r="F4097" s="260" t="s">
        <v>12568</v>
      </c>
      <c r="G4097" s="166"/>
      <c r="H4097" s="166" t="s">
        <v>219</v>
      </c>
      <c r="I4097" s="166" t="s">
        <v>220</v>
      </c>
      <c r="J4097" s="166" t="s">
        <v>317</v>
      </c>
      <c r="K4097" s="166">
        <v>0</v>
      </c>
      <c r="L4097" s="166" t="s">
        <v>317</v>
      </c>
      <c r="M4097" s="166">
        <v>0</v>
      </c>
      <c r="N4097" s="186">
        <v>1.2</v>
      </c>
      <c r="O4097" s="186">
        <v>1.2</v>
      </c>
      <c r="P4097" s="186">
        <v>2.4</v>
      </c>
      <c r="Q4097" s="184">
        <v>1</v>
      </c>
      <c r="R4097" s="183"/>
      <c r="S4097" s="183">
        <v>0</v>
      </c>
      <c r="T4097" s="183"/>
      <c r="U4097" s="183">
        <v>0</v>
      </c>
      <c r="V4097" s="183"/>
      <c r="W4097" s="183"/>
      <c r="X4097" s="183"/>
      <c r="Y4097" s="166" t="s">
        <v>12381</v>
      </c>
      <c r="Z4097" s="166" t="s">
        <v>12569</v>
      </c>
      <c r="AA4097" s="203" t="s">
        <v>12570</v>
      </c>
      <c r="AB4097" s="166" t="s">
        <v>12571</v>
      </c>
      <c r="AC4097" s="166" t="s">
        <v>12572</v>
      </c>
      <c r="AD4097" s="166" t="s">
        <v>230</v>
      </c>
      <c r="AE4097" s="166" t="s">
        <v>12571</v>
      </c>
      <c r="AF4097" s="166" t="s">
        <v>12569</v>
      </c>
      <c r="AG4097" s="165" t="s">
        <v>23275</v>
      </c>
      <c r="AH4097" s="166" t="s">
        <v>23167</v>
      </c>
      <c r="AI4097" s="223">
        <v>0.76</v>
      </c>
      <c r="AJ4097" s="186">
        <v>120</v>
      </c>
      <c r="AK4097" s="167">
        <f>AJ4097*AI4097/365</f>
        <v>0.24986301369863015</v>
      </c>
      <c r="AL4097" s="167">
        <v>0</v>
      </c>
      <c r="AM4097" s="187">
        <f>SUBTOTAL(9,AK4097:AL4097)</f>
        <v>0.24986301369863015</v>
      </c>
      <c r="AN4097" s="167">
        <f t="shared" si="585"/>
        <v>0.24986301369863015</v>
      </c>
      <c r="AO4097" s="167">
        <v>0</v>
      </c>
      <c r="AP4097" s="167">
        <f t="shared" si="586"/>
        <v>0.24986301369863015</v>
      </c>
      <c r="AQ4097" s="167">
        <f t="shared" si="587"/>
        <v>7.4958904109589044</v>
      </c>
      <c r="AR4097" s="193" t="s">
        <v>231</v>
      </c>
      <c r="AS4097" s="194"/>
      <c r="AT4097" s="166" t="s">
        <v>325</v>
      </c>
      <c r="AU4097" s="166" t="s">
        <v>6916</v>
      </c>
      <c r="AV4097" s="231" t="s">
        <v>12574</v>
      </c>
      <c r="AW4097" s="166" t="s">
        <v>234</v>
      </c>
      <c r="AX4097" s="2254"/>
      <c r="AY4097" s="2254"/>
    </row>
    <row r="4098" spans="1:52" s="1395" customFormat="1" ht="15.95" customHeight="1" x14ac:dyDescent="0.25">
      <c r="A4098" s="353">
        <v>1568</v>
      </c>
      <c r="B4098" s="354" t="s">
        <v>49</v>
      </c>
      <c r="C4098" s="366" t="s">
        <v>6908</v>
      </c>
      <c r="D4098" s="363" t="s">
        <v>17562</v>
      </c>
      <c r="E4098" s="354" t="s">
        <v>17563</v>
      </c>
      <c r="F4098" s="354" t="s">
        <v>17564</v>
      </c>
      <c r="G4098" s="354" t="s">
        <v>221</v>
      </c>
      <c r="H4098" s="354" t="s">
        <v>219</v>
      </c>
      <c r="I4098" s="354" t="s">
        <v>220</v>
      </c>
      <c r="J4098" s="354" t="s">
        <v>221</v>
      </c>
      <c r="K4098" s="354" t="s">
        <v>222</v>
      </c>
      <c r="L4098" s="354" t="s">
        <v>818</v>
      </c>
      <c r="M4098" s="354" t="s">
        <v>17558</v>
      </c>
      <c r="N4098" s="360">
        <v>1.1000000000000001</v>
      </c>
      <c r="O4098" s="360">
        <v>1.5</v>
      </c>
      <c r="P4098" s="360">
        <v>1.65</v>
      </c>
      <c r="Q4098" s="503">
        <v>1</v>
      </c>
      <c r="R4098" s="357"/>
      <c r="S4098" s="357">
        <v>0</v>
      </c>
      <c r="T4098" s="357"/>
      <c r="U4098" s="357">
        <v>0</v>
      </c>
      <c r="V4098" s="357"/>
      <c r="W4098" s="357"/>
      <c r="X4098" s="357"/>
      <c r="Y4098" s="354" t="s">
        <v>330</v>
      </c>
      <c r="Z4098" s="354" t="s">
        <v>12575</v>
      </c>
      <c r="AA4098" s="443">
        <v>1155030003150</v>
      </c>
      <c r="AB4098" s="354" t="s">
        <v>17559</v>
      </c>
      <c r="AC4098" s="354" t="s">
        <v>17560</v>
      </c>
      <c r="AD4098" s="944" t="s">
        <v>12579</v>
      </c>
      <c r="AE4098" s="354" t="s">
        <v>17561</v>
      </c>
      <c r="AF4098" s="354" t="s">
        <v>12575</v>
      </c>
      <c r="AG4098" s="358">
        <v>1155030003150</v>
      </c>
      <c r="AH4098" s="354" t="s">
        <v>304</v>
      </c>
      <c r="AI4098" s="360">
        <v>1.1399999999999999</v>
      </c>
      <c r="AJ4098" s="360">
        <v>391.6</v>
      </c>
      <c r="AK4098" s="359">
        <f>AJ4098*AI4098/365</f>
        <v>1.2230794520547945</v>
      </c>
      <c r="AL4098" s="359">
        <v>0</v>
      </c>
      <c r="AM4098" s="361">
        <f>SUBTOTAL(9,AK4098:AL4098)</f>
        <v>1.2230794520547945</v>
      </c>
      <c r="AN4098" s="359">
        <f t="shared" si="585"/>
        <v>1.2230794520547945</v>
      </c>
      <c r="AO4098" s="359">
        <v>0</v>
      </c>
      <c r="AP4098" s="359">
        <f t="shared" si="586"/>
        <v>1.2230794520547945</v>
      </c>
      <c r="AQ4098" s="359">
        <f t="shared" si="587"/>
        <v>36.692383561643837</v>
      </c>
      <c r="AR4098" s="362" t="s">
        <v>231</v>
      </c>
      <c r="AS4098" s="354" t="s">
        <v>431</v>
      </c>
      <c r="AT4098" s="354" t="s">
        <v>325</v>
      </c>
      <c r="AU4098" s="354" t="s">
        <v>6916</v>
      </c>
      <c r="AV4098" s="770" t="s">
        <v>12581</v>
      </c>
      <c r="AW4098" s="354" t="s">
        <v>234</v>
      </c>
      <c r="AX4098" s="447" t="s">
        <v>20484</v>
      </c>
      <c r="AY4098" s="2252"/>
      <c r="AZ4098" s="447" t="s">
        <v>20474</v>
      </c>
    </row>
    <row r="4099" spans="1:52" s="55" customFormat="1" ht="15.95" customHeight="1" x14ac:dyDescent="0.25">
      <c r="A4099" s="182">
        <v>1569</v>
      </c>
      <c r="B4099" s="166" t="s">
        <v>49</v>
      </c>
      <c r="C4099" s="170" t="s">
        <v>22550</v>
      </c>
      <c r="D4099" s="194" t="s">
        <v>19684</v>
      </c>
      <c r="E4099" s="166" t="s">
        <v>12582</v>
      </c>
      <c r="F4099" s="166" t="s">
        <v>12583</v>
      </c>
      <c r="G4099" s="166"/>
      <c r="H4099" s="166" t="s">
        <v>219</v>
      </c>
      <c r="I4099" s="166" t="s">
        <v>220</v>
      </c>
      <c r="J4099" s="166" t="s">
        <v>221</v>
      </c>
      <c r="K4099" s="166" t="s">
        <v>484</v>
      </c>
      <c r="L4099" s="166" t="s">
        <v>317</v>
      </c>
      <c r="M4099" s="166">
        <v>0</v>
      </c>
      <c r="N4099" s="186">
        <v>2.85</v>
      </c>
      <c r="O4099" s="186">
        <v>3.6</v>
      </c>
      <c r="P4099" s="186">
        <v>10.26</v>
      </c>
      <c r="Q4099" s="184">
        <v>1</v>
      </c>
      <c r="R4099" s="183"/>
      <c r="S4099" s="183">
        <v>0</v>
      </c>
      <c r="T4099" s="183"/>
      <c r="U4099" s="183">
        <v>0</v>
      </c>
      <c r="V4099" s="183"/>
      <c r="W4099" s="183"/>
      <c r="X4099" s="183"/>
      <c r="Y4099" s="166" t="s">
        <v>3109</v>
      </c>
      <c r="Z4099" s="166" t="s">
        <v>437</v>
      </c>
      <c r="AA4099" s="203" t="s">
        <v>12323</v>
      </c>
      <c r="AB4099" s="166" t="s">
        <v>12324</v>
      </c>
      <c r="AC4099" s="166" t="s">
        <v>12490</v>
      </c>
      <c r="AD4099" s="166" t="s">
        <v>12491</v>
      </c>
      <c r="AE4099" s="166" t="s">
        <v>12584</v>
      </c>
      <c r="AF4099" s="166" t="s">
        <v>12585</v>
      </c>
      <c r="AG4099" s="165">
        <v>1022301598549</v>
      </c>
      <c r="AH4099" s="166" t="s">
        <v>304</v>
      </c>
      <c r="AI4099" s="186">
        <v>1.1399999999999999</v>
      </c>
      <c r="AJ4099" s="186">
        <v>1051</v>
      </c>
      <c r="AK4099" s="167">
        <f>AJ4099*AI4099/365</f>
        <v>3.2825753424657531</v>
      </c>
      <c r="AL4099" s="167">
        <v>0</v>
      </c>
      <c r="AM4099" s="187">
        <f>SUBTOTAL(9,AK4099:AL4099)</f>
        <v>3.2825753424657531</v>
      </c>
      <c r="AN4099" s="167">
        <f t="shared" si="585"/>
        <v>3.2825753424657531</v>
      </c>
      <c r="AO4099" s="167">
        <v>0</v>
      </c>
      <c r="AP4099" s="167">
        <f t="shared" si="586"/>
        <v>3.2825753424657531</v>
      </c>
      <c r="AQ4099" s="167">
        <f t="shared" si="587"/>
        <v>98.47726027397259</v>
      </c>
      <c r="AR4099" s="193" t="s">
        <v>231</v>
      </c>
      <c r="AS4099" s="194"/>
      <c r="AT4099" s="166" t="s">
        <v>325</v>
      </c>
      <c r="AU4099" s="166" t="s">
        <v>6916</v>
      </c>
      <c r="AV4099" s="679" t="s">
        <v>12586</v>
      </c>
      <c r="AW4099" s="166" t="s">
        <v>234</v>
      </c>
      <c r="AX4099" s="2254"/>
      <c r="AY4099" s="2254"/>
    </row>
    <row r="4100" spans="1:52" s="55" customFormat="1" ht="15.95" customHeight="1" x14ac:dyDescent="0.25">
      <c r="A4100" s="182">
        <v>1570</v>
      </c>
      <c r="B4100" s="166" t="s">
        <v>50</v>
      </c>
      <c r="C4100" s="170" t="s">
        <v>6908</v>
      </c>
      <c r="D4100" s="194" t="s">
        <v>19685</v>
      </c>
      <c r="E4100" s="166" t="s">
        <v>12588</v>
      </c>
      <c r="F4100" s="166" t="s">
        <v>12589</v>
      </c>
      <c r="G4100" s="166" t="s">
        <v>958</v>
      </c>
      <c r="H4100" s="166" t="s">
        <v>219</v>
      </c>
      <c r="I4100" s="166" t="s">
        <v>316</v>
      </c>
      <c r="J4100" s="166" t="s">
        <v>221</v>
      </c>
      <c r="K4100" s="166" t="s">
        <v>222</v>
      </c>
      <c r="L4100" s="166" t="s">
        <v>317</v>
      </c>
      <c r="M4100" s="166">
        <v>0</v>
      </c>
      <c r="N4100" s="186">
        <v>4</v>
      </c>
      <c r="O4100" s="186">
        <v>1.5</v>
      </c>
      <c r="P4100" s="186">
        <v>6</v>
      </c>
      <c r="Q4100" s="184">
        <v>1</v>
      </c>
      <c r="R4100" s="183"/>
      <c r="S4100" s="183">
        <v>0</v>
      </c>
      <c r="T4100" s="183"/>
      <c r="U4100" s="183">
        <v>0</v>
      </c>
      <c r="V4100" s="183"/>
      <c r="W4100" s="183"/>
      <c r="X4100" s="183"/>
      <c r="Y4100" s="166" t="s">
        <v>330</v>
      </c>
      <c r="Z4100" s="166" t="s">
        <v>12590</v>
      </c>
      <c r="AA4100" s="203">
        <v>1187746348459</v>
      </c>
      <c r="AB4100" s="166" t="s">
        <v>12591</v>
      </c>
      <c r="AC4100" s="166">
        <v>89775440719</v>
      </c>
      <c r="AD4100" s="166" t="s">
        <v>12592</v>
      </c>
      <c r="AE4100" s="201" t="s">
        <v>12591</v>
      </c>
      <c r="AF4100" s="166" t="s">
        <v>12590</v>
      </c>
      <c r="AG4100" s="165">
        <v>1187746348459</v>
      </c>
      <c r="AH4100" s="166" t="s">
        <v>12040</v>
      </c>
      <c r="AI4100" s="186">
        <v>0.55000000000000004</v>
      </c>
      <c r="AJ4100" s="184">
        <v>6</v>
      </c>
      <c r="AK4100" s="167">
        <f t="shared" ref="AK4100:AK4122" si="588">AJ4100*AI4100/365</f>
        <v>9.0410958904109592E-3</v>
      </c>
      <c r="AL4100" s="167">
        <v>0</v>
      </c>
      <c r="AM4100" s="187">
        <f t="shared" ref="AM4100:AM4122" si="589">SUBTOTAL(9,AK4100:AL4100)</f>
        <v>9.0410958904109592E-3</v>
      </c>
      <c r="AN4100" s="167">
        <f t="shared" si="585"/>
        <v>9.0410958904109592E-3</v>
      </c>
      <c r="AO4100" s="167">
        <v>0</v>
      </c>
      <c r="AP4100" s="167">
        <f t="shared" si="586"/>
        <v>9.0410958904109592E-3</v>
      </c>
      <c r="AQ4100" s="167">
        <f t="shared" si="587"/>
        <v>0.27123287671232876</v>
      </c>
      <c r="AR4100" s="193" t="s">
        <v>231</v>
      </c>
      <c r="AS4100" s="194"/>
      <c r="AT4100" s="166" t="s">
        <v>325</v>
      </c>
      <c r="AU4100" s="166" t="s">
        <v>6916</v>
      </c>
      <c r="AV4100" s="679" t="s">
        <v>12593</v>
      </c>
      <c r="AW4100" s="166" t="s">
        <v>234</v>
      </c>
      <c r="AX4100" s="2254"/>
      <c r="AY4100" s="2254"/>
    </row>
    <row r="4101" spans="1:52" s="55" customFormat="1" ht="15.95" customHeight="1" x14ac:dyDescent="0.25">
      <c r="A4101" s="182">
        <v>1571</v>
      </c>
      <c r="B4101" s="166" t="s">
        <v>50</v>
      </c>
      <c r="C4101" s="170" t="s">
        <v>6908</v>
      </c>
      <c r="D4101" s="194" t="s">
        <v>19686</v>
      </c>
      <c r="E4101" s="166" t="s">
        <v>12595</v>
      </c>
      <c r="F4101" s="166" t="s">
        <v>12596</v>
      </c>
      <c r="G4101" s="166" t="s">
        <v>958</v>
      </c>
      <c r="H4101" s="166" t="s">
        <v>219</v>
      </c>
      <c r="I4101" s="166" t="s">
        <v>316</v>
      </c>
      <c r="J4101" s="166" t="s">
        <v>221</v>
      </c>
      <c r="K4101" s="166" t="s">
        <v>7140</v>
      </c>
      <c r="L4101" s="166" t="s">
        <v>317</v>
      </c>
      <c r="M4101" s="166">
        <v>0</v>
      </c>
      <c r="N4101" s="186">
        <v>4</v>
      </c>
      <c r="O4101" s="186">
        <v>1.5</v>
      </c>
      <c r="P4101" s="186">
        <v>6</v>
      </c>
      <c r="Q4101" s="184">
        <v>1</v>
      </c>
      <c r="R4101" s="183"/>
      <c r="S4101" s="183">
        <v>0</v>
      </c>
      <c r="T4101" s="183"/>
      <c r="U4101" s="183">
        <v>0</v>
      </c>
      <c r="V4101" s="183"/>
      <c r="W4101" s="183"/>
      <c r="X4101" s="183"/>
      <c r="Y4101" s="166" t="s">
        <v>330</v>
      </c>
      <c r="Z4101" s="166" t="s">
        <v>12597</v>
      </c>
      <c r="AA4101" s="203">
        <v>1027710006477</v>
      </c>
      <c r="AB4101" s="166" t="s">
        <v>12598</v>
      </c>
      <c r="AC4101" s="166" t="s">
        <v>12599</v>
      </c>
      <c r="AD4101" s="166" t="s">
        <v>12600</v>
      </c>
      <c r="AE4101" s="201" t="s">
        <v>12598</v>
      </c>
      <c r="AF4101" s="166" t="s">
        <v>12597</v>
      </c>
      <c r="AG4101" s="165">
        <v>1027710006477</v>
      </c>
      <c r="AH4101" s="166" t="s">
        <v>12040</v>
      </c>
      <c r="AI4101" s="186">
        <v>0.55000000000000004</v>
      </c>
      <c r="AJ4101" s="184">
        <v>6</v>
      </c>
      <c r="AK4101" s="167">
        <f t="shared" si="588"/>
        <v>9.0410958904109592E-3</v>
      </c>
      <c r="AL4101" s="167">
        <v>0</v>
      </c>
      <c r="AM4101" s="187">
        <f t="shared" si="589"/>
        <v>9.0410958904109592E-3</v>
      </c>
      <c r="AN4101" s="167">
        <f t="shared" si="585"/>
        <v>9.0410958904109592E-3</v>
      </c>
      <c r="AO4101" s="167">
        <v>0</v>
      </c>
      <c r="AP4101" s="167">
        <f t="shared" si="586"/>
        <v>9.0410958904109592E-3</v>
      </c>
      <c r="AQ4101" s="167">
        <f t="shared" si="587"/>
        <v>0.27123287671232876</v>
      </c>
      <c r="AR4101" s="193" t="s">
        <v>231</v>
      </c>
      <c r="AS4101" s="194"/>
      <c r="AT4101" s="166" t="s">
        <v>325</v>
      </c>
      <c r="AU4101" s="166" t="s">
        <v>6916</v>
      </c>
      <c r="AV4101" s="679" t="s">
        <v>12601</v>
      </c>
      <c r="AW4101" s="166" t="s">
        <v>234</v>
      </c>
      <c r="AX4101" s="2254"/>
      <c r="AY4101" s="2254"/>
    </row>
    <row r="4102" spans="1:52" s="55" customFormat="1" ht="15.95" customHeight="1" x14ac:dyDescent="0.25">
      <c r="A4102" s="182">
        <v>1572</v>
      </c>
      <c r="B4102" s="166" t="s">
        <v>50</v>
      </c>
      <c r="C4102" s="170" t="s">
        <v>6908</v>
      </c>
      <c r="D4102" s="194" t="s">
        <v>19687</v>
      </c>
      <c r="E4102" s="166" t="s">
        <v>12603</v>
      </c>
      <c r="F4102" s="166" t="s">
        <v>12604</v>
      </c>
      <c r="G4102" s="166" t="s">
        <v>958</v>
      </c>
      <c r="H4102" s="166" t="s">
        <v>219</v>
      </c>
      <c r="I4102" s="166" t="s">
        <v>316</v>
      </c>
      <c r="J4102" s="166" t="s">
        <v>221</v>
      </c>
      <c r="K4102" s="166" t="s">
        <v>7140</v>
      </c>
      <c r="L4102" s="166" t="s">
        <v>317</v>
      </c>
      <c r="M4102" s="166">
        <v>0</v>
      </c>
      <c r="N4102" s="186">
        <v>4</v>
      </c>
      <c r="O4102" s="186">
        <v>1.5</v>
      </c>
      <c r="P4102" s="186">
        <v>6</v>
      </c>
      <c r="Q4102" s="184">
        <v>1</v>
      </c>
      <c r="R4102" s="183"/>
      <c r="S4102" s="183">
        <v>0</v>
      </c>
      <c r="T4102" s="183"/>
      <c r="U4102" s="183">
        <v>0</v>
      </c>
      <c r="V4102" s="183"/>
      <c r="W4102" s="183"/>
      <c r="X4102" s="183"/>
      <c r="Y4102" s="166" t="s">
        <v>330</v>
      </c>
      <c r="Z4102" s="166" t="s">
        <v>12597</v>
      </c>
      <c r="AA4102" s="203">
        <v>1027710006477</v>
      </c>
      <c r="AB4102" s="166" t="s">
        <v>12605</v>
      </c>
      <c r="AC4102" s="166" t="s">
        <v>12599</v>
      </c>
      <c r="AD4102" s="166" t="s">
        <v>12600</v>
      </c>
      <c r="AE4102" s="201" t="s">
        <v>12605</v>
      </c>
      <c r="AF4102" s="166" t="s">
        <v>12597</v>
      </c>
      <c r="AG4102" s="165">
        <v>1027710006477</v>
      </c>
      <c r="AH4102" s="166" t="s">
        <v>12040</v>
      </c>
      <c r="AI4102" s="186">
        <v>0.55000000000000004</v>
      </c>
      <c r="AJ4102" s="184">
        <v>6</v>
      </c>
      <c r="AK4102" s="167">
        <f t="shared" si="588"/>
        <v>9.0410958904109592E-3</v>
      </c>
      <c r="AL4102" s="167">
        <v>0</v>
      </c>
      <c r="AM4102" s="187">
        <f t="shared" si="589"/>
        <v>9.0410958904109592E-3</v>
      </c>
      <c r="AN4102" s="167">
        <f t="shared" si="585"/>
        <v>9.0410958904109592E-3</v>
      </c>
      <c r="AO4102" s="167">
        <v>0</v>
      </c>
      <c r="AP4102" s="167">
        <f t="shared" si="586"/>
        <v>9.0410958904109592E-3</v>
      </c>
      <c r="AQ4102" s="167">
        <f t="shared" si="587"/>
        <v>0.27123287671232876</v>
      </c>
      <c r="AR4102" s="193" t="s">
        <v>231</v>
      </c>
      <c r="AS4102" s="194"/>
      <c r="AT4102" s="166" t="s">
        <v>325</v>
      </c>
      <c r="AU4102" s="166" t="s">
        <v>6916</v>
      </c>
      <c r="AV4102" s="679" t="s">
        <v>12606</v>
      </c>
      <c r="AW4102" s="166" t="s">
        <v>234</v>
      </c>
      <c r="AX4102" s="2254"/>
      <c r="AY4102" s="2254"/>
    </row>
    <row r="4103" spans="1:52" s="55" customFormat="1" ht="15.95" customHeight="1" x14ac:dyDescent="0.25">
      <c r="A4103" s="182">
        <v>1573</v>
      </c>
      <c r="B4103" s="166" t="s">
        <v>50</v>
      </c>
      <c r="C4103" s="170" t="s">
        <v>6908</v>
      </c>
      <c r="D4103" s="194" t="s">
        <v>19688</v>
      </c>
      <c r="E4103" s="166" t="s">
        <v>12608</v>
      </c>
      <c r="F4103" s="166" t="s">
        <v>12609</v>
      </c>
      <c r="G4103" s="166" t="s">
        <v>958</v>
      </c>
      <c r="H4103" s="166" t="s">
        <v>219</v>
      </c>
      <c r="I4103" s="166" t="s">
        <v>316</v>
      </c>
      <c r="J4103" s="166" t="s">
        <v>221</v>
      </c>
      <c r="K4103" s="166" t="s">
        <v>222</v>
      </c>
      <c r="L4103" s="166" t="s">
        <v>317</v>
      </c>
      <c r="M4103" s="166">
        <v>0</v>
      </c>
      <c r="N4103" s="186">
        <v>4</v>
      </c>
      <c r="O4103" s="186">
        <v>1.5</v>
      </c>
      <c r="P4103" s="186">
        <v>6</v>
      </c>
      <c r="Q4103" s="184">
        <v>2</v>
      </c>
      <c r="R4103" s="183"/>
      <c r="S4103" s="183">
        <v>0</v>
      </c>
      <c r="T4103" s="183"/>
      <c r="U4103" s="183">
        <v>0</v>
      </c>
      <c r="V4103" s="183"/>
      <c r="W4103" s="183"/>
      <c r="X4103" s="183"/>
      <c r="Y4103" s="166" t="s">
        <v>330</v>
      </c>
      <c r="Z4103" s="166" t="s">
        <v>12610</v>
      </c>
      <c r="AA4103" s="203">
        <v>1027700000679</v>
      </c>
      <c r="AB4103" s="166" t="s">
        <v>12611</v>
      </c>
      <c r="AC4103" s="166" t="s">
        <v>12612</v>
      </c>
      <c r="AD4103" s="166" t="s">
        <v>12613</v>
      </c>
      <c r="AE4103" s="201" t="s">
        <v>12614</v>
      </c>
      <c r="AF4103" s="166" t="s">
        <v>12610</v>
      </c>
      <c r="AG4103" s="165">
        <v>1027700000679</v>
      </c>
      <c r="AH4103" s="166" t="s">
        <v>12040</v>
      </c>
      <c r="AI4103" s="186">
        <v>0.55000000000000004</v>
      </c>
      <c r="AJ4103" s="184">
        <v>6</v>
      </c>
      <c r="AK4103" s="167">
        <f t="shared" si="588"/>
        <v>9.0410958904109592E-3</v>
      </c>
      <c r="AL4103" s="167">
        <v>0</v>
      </c>
      <c r="AM4103" s="187">
        <f t="shared" si="589"/>
        <v>9.0410958904109592E-3</v>
      </c>
      <c r="AN4103" s="167">
        <f t="shared" si="585"/>
        <v>9.0410958904109592E-3</v>
      </c>
      <c r="AO4103" s="167">
        <v>0</v>
      </c>
      <c r="AP4103" s="167">
        <f t="shared" si="586"/>
        <v>9.0410958904109592E-3</v>
      </c>
      <c r="AQ4103" s="167">
        <f t="shared" si="587"/>
        <v>0.27123287671232876</v>
      </c>
      <c r="AR4103" s="193" t="s">
        <v>231</v>
      </c>
      <c r="AS4103" s="194"/>
      <c r="AT4103" s="166" t="s">
        <v>325</v>
      </c>
      <c r="AU4103" s="166" t="s">
        <v>6916</v>
      </c>
      <c r="AV4103" s="679" t="s">
        <v>12615</v>
      </c>
      <c r="AW4103" s="166" t="s">
        <v>234</v>
      </c>
      <c r="AX4103" s="2254"/>
      <c r="AY4103" s="2254"/>
    </row>
    <row r="4104" spans="1:52" s="55" customFormat="1" ht="15.95" customHeight="1" x14ac:dyDescent="0.25">
      <c r="A4104" s="182">
        <v>1574</v>
      </c>
      <c r="B4104" s="166" t="s">
        <v>50</v>
      </c>
      <c r="C4104" s="170" t="s">
        <v>6908</v>
      </c>
      <c r="D4104" s="194" t="s">
        <v>19689</v>
      </c>
      <c r="E4104" s="166" t="s">
        <v>12617</v>
      </c>
      <c r="F4104" s="166" t="s">
        <v>12618</v>
      </c>
      <c r="G4104" s="166" t="s">
        <v>958</v>
      </c>
      <c r="H4104" s="166" t="s">
        <v>219</v>
      </c>
      <c r="I4104" s="166" t="s">
        <v>316</v>
      </c>
      <c r="J4104" s="166" t="s">
        <v>221</v>
      </c>
      <c r="K4104" s="166" t="s">
        <v>222</v>
      </c>
      <c r="L4104" s="166" t="s">
        <v>317</v>
      </c>
      <c r="M4104" s="166">
        <v>0</v>
      </c>
      <c r="N4104" s="186">
        <v>10.6</v>
      </c>
      <c r="O4104" s="186">
        <v>1.5</v>
      </c>
      <c r="P4104" s="186">
        <v>16</v>
      </c>
      <c r="Q4104" s="184">
        <v>5</v>
      </c>
      <c r="R4104" s="183"/>
      <c r="S4104" s="183">
        <v>0</v>
      </c>
      <c r="T4104" s="183"/>
      <c r="U4104" s="183">
        <v>0</v>
      </c>
      <c r="V4104" s="183"/>
      <c r="W4104" s="183"/>
      <c r="X4104" s="183"/>
      <c r="Y4104" s="166" t="s">
        <v>330</v>
      </c>
      <c r="Z4104" s="166" t="s">
        <v>12610</v>
      </c>
      <c r="AA4104" s="203">
        <v>1027700000679</v>
      </c>
      <c r="AB4104" s="166" t="s">
        <v>12619</v>
      </c>
      <c r="AC4104" s="166" t="s">
        <v>12612</v>
      </c>
      <c r="AD4104" s="166" t="s">
        <v>12613</v>
      </c>
      <c r="AE4104" s="201" t="s">
        <v>12619</v>
      </c>
      <c r="AF4104" s="166" t="s">
        <v>12610</v>
      </c>
      <c r="AG4104" s="165">
        <v>1027700000679</v>
      </c>
      <c r="AH4104" s="166" t="s">
        <v>12040</v>
      </c>
      <c r="AI4104" s="186">
        <v>0.55000000000000004</v>
      </c>
      <c r="AJ4104" s="184">
        <v>6</v>
      </c>
      <c r="AK4104" s="167">
        <f t="shared" si="588"/>
        <v>9.0410958904109592E-3</v>
      </c>
      <c r="AL4104" s="167">
        <v>0</v>
      </c>
      <c r="AM4104" s="187">
        <f t="shared" si="589"/>
        <v>9.0410958904109592E-3</v>
      </c>
      <c r="AN4104" s="167">
        <f t="shared" si="585"/>
        <v>9.0410958904109592E-3</v>
      </c>
      <c r="AO4104" s="167">
        <v>0</v>
      </c>
      <c r="AP4104" s="167">
        <f t="shared" si="586"/>
        <v>9.0410958904109592E-3</v>
      </c>
      <c r="AQ4104" s="167">
        <f t="shared" si="587"/>
        <v>0.27123287671232876</v>
      </c>
      <c r="AR4104" s="193" t="s">
        <v>231</v>
      </c>
      <c r="AS4104" s="194"/>
      <c r="AT4104" s="166" t="s">
        <v>325</v>
      </c>
      <c r="AU4104" s="166" t="s">
        <v>6916</v>
      </c>
      <c r="AV4104" s="679" t="s">
        <v>12620</v>
      </c>
      <c r="AW4104" s="166" t="s">
        <v>234</v>
      </c>
      <c r="AX4104" s="2254"/>
      <c r="AY4104" s="2254"/>
    </row>
    <row r="4105" spans="1:52" s="55" customFormat="1" ht="15.95" customHeight="1" x14ac:dyDescent="0.25">
      <c r="A4105" s="182">
        <v>1575</v>
      </c>
      <c r="B4105" s="166" t="s">
        <v>50</v>
      </c>
      <c r="C4105" s="170" t="s">
        <v>6908</v>
      </c>
      <c r="D4105" s="260" t="s">
        <v>19690</v>
      </c>
      <c r="E4105" s="166" t="s">
        <v>12622</v>
      </c>
      <c r="F4105" s="166" t="s">
        <v>12623</v>
      </c>
      <c r="G4105" s="166" t="s">
        <v>958</v>
      </c>
      <c r="H4105" s="166" t="s">
        <v>219</v>
      </c>
      <c r="I4105" s="166" t="s">
        <v>220</v>
      </c>
      <c r="J4105" s="166" t="s">
        <v>221</v>
      </c>
      <c r="K4105" s="166" t="s">
        <v>7140</v>
      </c>
      <c r="L4105" s="166" t="s">
        <v>317</v>
      </c>
      <c r="M4105" s="166">
        <v>0</v>
      </c>
      <c r="N4105" s="186">
        <v>4</v>
      </c>
      <c r="O4105" s="186">
        <v>1.5</v>
      </c>
      <c r="P4105" s="186">
        <v>6</v>
      </c>
      <c r="Q4105" s="184">
        <v>2</v>
      </c>
      <c r="R4105" s="183"/>
      <c r="S4105" s="183">
        <v>1</v>
      </c>
      <c r="T4105" s="183"/>
      <c r="U4105" s="183">
        <v>0</v>
      </c>
      <c r="V4105" s="183"/>
      <c r="W4105" s="183"/>
      <c r="X4105" s="183"/>
      <c r="Y4105" s="166" t="s">
        <v>330</v>
      </c>
      <c r="Z4105" s="166" t="s">
        <v>12624</v>
      </c>
      <c r="AA4105" s="203">
        <v>1065009017920</v>
      </c>
      <c r="AB4105" s="166" t="s">
        <v>12625</v>
      </c>
      <c r="AC4105" s="166" t="s">
        <v>12626</v>
      </c>
      <c r="AD4105" s="166" t="s">
        <v>12627</v>
      </c>
      <c r="AE4105" s="201" t="s">
        <v>12628</v>
      </c>
      <c r="AF4105" s="166" t="s">
        <v>12624</v>
      </c>
      <c r="AG4105" s="165">
        <v>1065009017920</v>
      </c>
      <c r="AH4105" s="166" t="s">
        <v>12040</v>
      </c>
      <c r="AI4105" s="186">
        <v>0.55000000000000004</v>
      </c>
      <c r="AJ4105" s="184">
        <v>6</v>
      </c>
      <c r="AK4105" s="167">
        <f t="shared" si="588"/>
        <v>9.0410958904109592E-3</v>
      </c>
      <c r="AL4105" s="167">
        <v>0</v>
      </c>
      <c r="AM4105" s="187">
        <f t="shared" si="589"/>
        <v>9.0410958904109592E-3</v>
      </c>
      <c r="AN4105" s="167">
        <f t="shared" si="585"/>
        <v>9.0410958904109592E-3</v>
      </c>
      <c r="AO4105" s="167">
        <v>0</v>
      </c>
      <c r="AP4105" s="167">
        <f t="shared" si="586"/>
        <v>9.0410958904109592E-3</v>
      </c>
      <c r="AQ4105" s="167">
        <f t="shared" si="587"/>
        <v>0.27123287671232876</v>
      </c>
      <c r="AR4105" s="193" t="s">
        <v>231</v>
      </c>
      <c r="AS4105" s="194"/>
      <c r="AT4105" s="166" t="s">
        <v>325</v>
      </c>
      <c r="AU4105" s="166" t="s">
        <v>6916</v>
      </c>
      <c r="AV4105" s="933" t="s">
        <v>12629</v>
      </c>
      <c r="AW4105" s="166" t="s">
        <v>234</v>
      </c>
      <c r="AX4105" s="2254"/>
      <c r="AY4105" s="2254"/>
    </row>
    <row r="4106" spans="1:52" s="55" customFormat="1" ht="15.95" customHeight="1" x14ac:dyDescent="0.25">
      <c r="A4106" s="182">
        <v>1576</v>
      </c>
      <c r="B4106" s="166" t="s">
        <v>50</v>
      </c>
      <c r="C4106" s="170" t="s">
        <v>6908</v>
      </c>
      <c r="D4106" s="194" t="s">
        <v>19691</v>
      </c>
      <c r="E4106" s="166" t="s">
        <v>12631</v>
      </c>
      <c r="F4106" s="166" t="s">
        <v>12632</v>
      </c>
      <c r="G4106" s="166" t="s">
        <v>958</v>
      </c>
      <c r="H4106" s="166" t="s">
        <v>219</v>
      </c>
      <c r="I4106" s="166" t="s">
        <v>316</v>
      </c>
      <c r="J4106" s="166" t="s">
        <v>221</v>
      </c>
      <c r="K4106" s="166" t="s">
        <v>222</v>
      </c>
      <c r="L4106" s="166" t="s">
        <v>317</v>
      </c>
      <c r="M4106" s="166">
        <v>0</v>
      </c>
      <c r="N4106" s="186">
        <v>4</v>
      </c>
      <c r="O4106" s="186">
        <v>1.5</v>
      </c>
      <c r="P4106" s="186">
        <v>6</v>
      </c>
      <c r="Q4106" s="184">
        <v>2</v>
      </c>
      <c r="R4106" s="183"/>
      <c r="S4106" s="183">
        <v>0</v>
      </c>
      <c r="T4106" s="183"/>
      <c r="U4106" s="183">
        <v>0</v>
      </c>
      <c r="V4106" s="183"/>
      <c r="W4106" s="183"/>
      <c r="X4106" s="183"/>
      <c r="Y4106" s="166" t="s">
        <v>330</v>
      </c>
      <c r="Z4106" s="166" t="s">
        <v>12633</v>
      </c>
      <c r="AA4106" s="203">
        <v>1065244013339</v>
      </c>
      <c r="AB4106" s="166" t="s">
        <v>12634</v>
      </c>
      <c r="AC4106" s="166" t="s">
        <v>12635</v>
      </c>
      <c r="AD4106" s="166" t="s">
        <v>12636</v>
      </c>
      <c r="AE4106" s="201" t="s">
        <v>12634</v>
      </c>
      <c r="AF4106" s="166" t="s">
        <v>12633</v>
      </c>
      <c r="AG4106" s="165">
        <v>1065244013339</v>
      </c>
      <c r="AH4106" s="166" t="s">
        <v>12040</v>
      </c>
      <c r="AI4106" s="186">
        <v>0.55000000000000004</v>
      </c>
      <c r="AJ4106" s="184">
        <v>6</v>
      </c>
      <c r="AK4106" s="167">
        <f t="shared" si="588"/>
        <v>9.0410958904109592E-3</v>
      </c>
      <c r="AL4106" s="167">
        <v>0</v>
      </c>
      <c r="AM4106" s="187">
        <f t="shared" si="589"/>
        <v>9.0410958904109592E-3</v>
      </c>
      <c r="AN4106" s="167">
        <f t="shared" si="585"/>
        <v>9.0410958904109592E-3</v>
      </c>
      <c r="AO4106" s="167">
        <v>0</v>
      </c>
      <c r="AP4106" s="167">
        <f t="shared" si="586"/>
        <v>9.0410958904109592E-3</v>
      </c>
      <c r="AQ4106" s="167">
        <f t="shared" si="587"/>
        <v>0.27123287671232876</v>
      </c>
      <c r="AR4106" s="193" t="s">
        <v>231</v>
      </c>
      <c r="AS4106" s="194"/>
      <c r="AT4106" s="166" t="s">
        <v>325</v>
      </c>
      <c r="AU4106" s="166" t="s">
        <v>6916</v>
      </c>
      <c r="AV4106" s="679" t="s">
        <v>12637</v>
      </c>
      <c r="AW4106" s="166" t="s">
        <v>234</v>
      </c>
      <c r="AX4106" s="2254"/>
      <c r="AY4106" s="2254"/>
    </row>
    <row r="4107" spans="1:52" s="55" customFormat="1" ht="15.95" customHeight="1" x14ac:dyDescent="0.25">
      <c r="A4107" s="182">
        <v>1577</v>
      </c>
      <c r="B4107" s="166" t="s">
        <v>50</v>
      </c>
      <c r="C4107" s="170" t="s">
        <v>22550</v>
      </c>
      <c r="D4107" s="194" t="s">
        <v>19692</v>
      </c>
      <c r="E4107" s="166" t="s">
        <v>12638</v>
      </c>
      <c r="F4107" s="166" t="s">
        <v>12639</v>
      </c>
      <c r="G4107" s="166" t="s">
        <v>958</v>
      </c>
      <c r="H4107" s="166" t="s">
        <v>219</v>
      </c>
      <c r="I4107" s="166" t="s">
        <v>220</v>
      </c>
      <c r="J4107" s="166" t="s">
        <v>221</v>
      </c>
      <c r="K4107" s="166" t="s">
        <v>222</v>
      </c>
      <c r="L4107" s="166" t="s">
        <v>317</v>
      </c>
      <c r="M4107" s="166">
        <v>0</v>
      </c>
      <c r="N4107" s="186">
        <v>4</v>
      </c>
      <c r="O4107" s="186">
        <v>1.5</v>
      </c>
      <c r="P4107" s="186">
        <v>6</v>
      </c>
      <c r="Q4107" s="184">
        <v>1</v>
      </c>
      <c r="R4107" s="183"/>
      <c r="S4107" s="183">
        <v>0</v>
      </c>
      <c r="T4107" s="183"/>
      <c r="U4107" s="183">
        <v>0</v>
      </c>
      <c r="V4107" s="183"/>
      <c r="W4107" s="183"/>
      <c r="X4107" s="183"/>
      <c r="Y4107" s="166" t="s">
        <v>330</v>
      </c>
      <c r="Z4107" s="166" t="s">
        <v>12640</v>
      </c>
      <c r="AA4107" s="203">
        <v>1075030005380</v>
      </c>
      <c r="AB4107" s="166" t="s">
        <v>12641</v>
      </c>
      <c r="AC4107" s="166" t="s">
        <v>12642</v>
      </c>
      <c r="AD4107" s="166" t="s">
        <v>12643</v>
      </c>
      <c r="AE4107" s="201" t="s">
        <v>12644</v>
      </c>
      <c r="AF4107" s="166" t="s">
        <v>12640</v>
      </c>
      <c r="AG4107" s="165">
        <v>1075030005380</v>
      </c>
      <c r="AH4107" s="166" t="s">
        <v>453</v>
      </c>
      <c r="AI4107" s="186">
        <v>0.87</v>
      </c>
      <c r="AJ4107" s="184">
        <v>150</v>
      </c>
      <c r="AK4107" s="167">
        <f t="shared" si="588"/>
        <v>0.35753424657534244</v>
      </c>
      <c r="AL4107" s="167">
        <v>0</v>
      </c>
      <c r="AM4107" s="187">
        <f t="shared" si="589"/>
        <v>0.35753424657534244</v>
      </c>
      <c r="AN4107" s="167">
        <f t="shared" si="585"/>
        <v>0.35753424657534244</v>
      </c>
      <c r="AO4107" s="167">
        <v>0</v>
      </c>
      <c r="AP4107" s="167">
        <f t="shared" si="586"/>
        <v>0.35753424657534244</v>
      </c>
      <c r="AQ4107" s="167">
        <f t="shared" si="587"/>
        <v>10.726027397260273</v>
      </c>
      <c r="AR4107" s="193" t="s">
        <v>231</v>
      </c>
      <c r="AS4107" s="194"/>
      <c r="AT4107" s="166" t="s">
        <v>325</v>
      </c>
      <c r="AU4107" s="166" t="s">
        <v>6916</v>
      </c>
      <c r="AV4107" s="679" t="s">
        <v>12645</v>
      </c>
      <c r="AW4107" s="166" t="s">
        <v>234</v>
      </c>
      <c r="AX4107" s="2254"/>
      <c r="AY4107" s="2254"/>
    </row>
    <row r="4108" spans="1:52" s="1395" customFormat="1" ht="15.95" customHeight="1" x14ac:dyDescent="0.25">
      <c r="A4108" s="353">
        <v>1578</v>
      </c>
      <c r="B4108" s="354" t="s">
        <v>50</v>
      </c>
      <c r="C4108" s="366" t="s">
        <v>22550</v>
      </c>
      <c r="D4108" s="363" t="s">
        <v>25792</v>
      </c>
      <c r="E4108" s="354" t="s">
        <v>25793</v>
      </c>
      <c r="F4108" s="354" t="s">
        <v>25794</v>
      </c>
      <c r="G4108" s="354" t="s">
        <v>221</v>
      </c>
      <c r="H4108" s="354" t="s">
        <v>219</v>
      </c>
      <c r="I4108" s="354" t="s">
        <v>220</v>
      </c>
      <c r="J4108" s="354" t="s">
        <v>221</v>
      </c>
      <c r="K4108" s="354" t="s">
        <v>25795</v>
      </c>
      <c r="L4108" s="354" t="s">
        <v>317</v>
      </c>
      <c r="M4108" s="354">
        <v>0</v>
      </c>
      <c r="N4108" s="360">
        <v>6</v>
      </c>
      <c r="O4108" s="360">
        <v>3</v>
      </c>
      <c r="P4108" s="360">
        <f>O4108*N4108</f>
        <v>18</v>
      </c>
      <c r="Q4108" s="503">
        <v>0</v>
      </c>
      <c r="R4108" s="357"/>
      <c r="S4108" s="357">
        <v>0</v>
      </c>
      <c r="T4108" s="357"/>
      <c r="U4108" s="357">
        <v>2</v>
      </c>
      <c r="V4108" s="357"/>
      <c r="W4108" s="357"/>
      <c r="X4108" s="357"/>
      <c r="Y4108" s="354" t="s">
        <v>3109</v>
      </c>
      <c r="Z4108" s="354" t="s">
        <v>12646</v>
      </c>
      <c r="AA4108" s="443" t="s">
        <v>25796</v>
      </c>
      <c r="AB4108" s="354" t="s">
        <v>25797</v>
      </c>
      <c r="AC4108" s="354" t="s">
        <v>12647</v>
      </c>
      <c r="AD4108" s="271" t="s">
        <v>12648</v>
      </c>
      <c r="AE4108" s="769" t="s">
        <v>12649</v>
      </c>
      <c r="AF4108" s="354" t="s">
        <v>25798</v>
      </c>
      <c r="AG4108" s="443" t="s">
        <v>25796</v>
      </c>
      <c r="AH4108" s="354" t="s">
        <v>25799</v>
      </c>
      <c r="AI4108" s="360">
        <v>0.87</v>
      </c>
      <c r="AJ4108" s="503">
        <v>2000</v>
      </c>
      <c r="AK4108" s="359">
        <f t="shared" si="588"/>
        <v>4.7671232876712333</v>
      </c>
      <c r="AL4108" s="359">
        <v>0</v>
      </c>
      <c r="AM4108" s="361">
        <f t="shared" si="589"/>
        <v>4.7671232876712333</v>
      </c>
      <c r="AN4108" s="359">
        <f t="shared" si="585"/>
        <v>4.7671232876712333</v>
      </c>
      <c r="AO4108" s="359">
        <v>0</v>
      </c>
      <c r="AP4108" s="359">
        <f t="shared" si="586"/>
        <v>4.7671232876712333</v>
      </c>
      <c r="AQ4108" s="359">
        <f t="shared" si="587"/>
        <v>143.01369863013699</v>
      </c>
      <c r="AR4108" s="362" t="s">
        <v>231</v>
      </c>
      <c r="AS4108" s="363" t="s">
        <v>23645</v>
      </c>
      <c r="AT4108" s="354" t="s">
        <v>325</v>
      </c>
      <c r="AU4108" s="354" t="s">
        <v>6916</v>
      </c>
      <c r="AV4108" s="923" t="s">
        <v>12650</v>
      </c>
      <c r="AW4108" s="354" t="s">
        <v>234</v>
      </c>
      <c r="AX4108" s="447" t="s">
        <v>25800</v>
      </c>
      <c r="AY4108" s="2633"/>
      <c r="AZ4108" s="447" t="s">
        <v>25801</v>
      </c>
    </row>
    <row r="4109" spans="1:52" s="55" customFormat="1" ht="15.95" customHeight="1" x14ac:dyDescent="0.25">
      <c r="A4109" s="182">
        <v>1579</v>
      </c>
      <c r="B4109" s="166" t="s">
        <v>50</v>
      </c>
      <c r="C4109" s="170" t="s">
        <v>22550</v>
      </c>
      <c r="D4109" s="194" t="s">
        <v>19693</v>
      </c>
      <c r="E4109" s="166" t="s">
        <v>12651</v>
      </c>
      <c r="F4109" s="166" t="s">
        <v>12652</v>
      </c>
      <c r="G4109" s="166" t="s">
        <v>958</v>
      </c>
      <c r="H4109" s="166" t="s">
        <v>219</v>
      </c>
      <c r="I4109" s="166" t="s">
        <v>220</v>
      </c>
      <c r="J4109" s="166" t="s">
        <v>221</v>
      </c>
      <c r="K4109" s="166" t="s">
        <v>222</v>
      </c>
      <c r="L4109" s="166" t="s">
        <v>221</v>
      </c>
      <c r="M4109" s="166" t="s">
        <v>222</v>
      </c>
      <c r="N4109" s="186">
        <v>4</v>
      </c>
      <c r="O4109" s="186">
        <v>1.5</v>
      </c>
      <c r="P4109" s="186">
        <v>6</v>
      </c>
      <c r="Q4109" s="184">
        <v>1</v>
      </c>
      <c r="R4109" s="183"/>
      <c r="S4109" s="183">
        <v>0</v>
      </c>
      <c r="T4109" s="183"/>
      <c r="U4109" s="183">
        <v>0</v>
      </c>
      <c r="V4109" s="183"/>
      <c r="W4109" s="183"/>
      <c r="X4109" s="183"/>
      <c r="Y4109" s="166" t="s">
        <v>330</v>
      </c>
      <c r="Z4109" s="166" t="s">
        <v>12653</v>
      </c>
      <c r="AA4109" s="203" t="s">
        <v>21752</v>
      </c>
      <c r="AB4109" s="166" t="s">
        <v>12654</v>
      </c>
      <c r="AC4109" s="166" t="s">
        <v>12655</v>
      </c>
      <c r="AD4109" s="166" t="s">
        <v>12656</v>
      </c>
      <c r="AE4109" s="201" t="s">
        <v>12657</v>
      </c>
      <c r="AF4109" s="166" t="s">
        <v>12653</v>
      </c>
      <c r="AG4109" s="203" t="s">
        <v>21752</v>
      </c>
      <c r="AH4109" s="166" t="s">
        <v>453</v>
      </c>
      <c r="AI4109" s="186">
        <v>0.87</v>
      </c>
      <c r="AJ4109" s="184">
        <v>150</v>
      </c>
      <c r="AK4109" s="167">
        <f t="shared" si="588"/>
        <v>0.35753424657534244</v>
      </c>
      <c r="AL4109" s="167">
        <v>0</v>
      </c>
      <c r="AM4109" s="187">
        <f t="shared" si="589"/>
        <v>0.35753424657534244</v>
      </c>
      <c r="AN4109" s="167">
        <f t="shared" si="585"/>
        <v>0.35753424657534244</v>
      </c>
      <c r="AO4109" s="167">
        <v>0</v>
      </c>
      <c r="AP4109" s="167">
        <f t="shared" si="586"/>
        <v>0.35753424657534244</v>
      </c>
      <c r="AQ4109" s="167">
        <f t="shared" si="587"/>
        <v>10.726027397260273</v>
      </c>
      <c r="AR4109" s="193" t="s">
        <v>231</v>
      </c>
      <c r="AS4109" s="194"/>
      <c r="AT4109" s="166" t="s">
        <v>325</v>
      </c>
      <c r="AU4109" s="166" t="s">
        <v>6916</v>
      </c>
      <c r="AV4109" s="679" t="s">
        <v>12658</v>
      </c>
      <c r="AW4109" s="166" t="s">
        <v>234</v>
      </c>
      <c r="AX4109" s="2254"/>
      <c r="AY4109" s="2254"/>
    </row>
    <row r="4110" spans="1:52" s="55" customFormat="1" ht="15.95" customHeight="1" x14ac:dyDescent="0.25">
      <c r="A4110" s="182">
        <v>1580</v>
      </c>
      <c r="B4110" s="166" t="s">
        <v>50</v>
      </c>
      <c r="C4110" s="170" t="s">
        <v>22550</v>
      </c>
      <c r="D4110" s="194" t="s">
        <v>19694</v>
      </c>
      <c r="E4110" s="166" t="s">
        <v>12659</v>
      </c>
      <c r="F4110" s="166" t="s">
        <v>12660</v>
      </c>
      <c r="G4110" s="166" t="s">
        <v>958</v>
      </c>
      <c r="H4110" s="166" t="s">
        <v>219</v>
      </c>
      <c r="I4110" s="166" t="s">
        <v>220</v>
      </c>
      <c r="J4110" s="166" t="s">
        <v>221</v>
      </c>
      <c r="K4110" s="166" t="s">
        <v>222</v>
      </c>
      <c r="L4110" s="166" t="s">
        <v>221</v>
      </c>
      <c r="M4110" s="166" t="s">
        <v>222</v>
      </c>
      <c r="N4110" s="186">
        <v>4</v>
      </c>
      <c r="O4110" s="186">
        <v>1.5</v>
      </c>
      <c r="P4110" s="186">
        <v>6</v>
      </c>
      <c r="Q4110" s="184">
        <v>1</v>
      </c>
      <c r="R4110" s="183"/>
      <c r="S4110" s="183">
        <v>0</v>
      </c>
      <c r="T4110" s="183"/>
      <c r="U4110" s="183">
        <v>0</v>
      </c>
      <c r="V4110" s="183"/>
      <c r="W4110" s="183"/>
      <c r="X4110" s="183"/>
      <c r="Y4110" s="166" t="s">
        <v>330</v>
      </c>
      <c r="Z4110" s="166" t="s">
        <v>12661</v>
      </c>
      <c r="AA4110" s="203" t="s">
        <v>21753</v>
      </c>
      <c r="AB4110" s="166" t="s">
        <v>12662</v>
      </c>
      <c r="AC4110" s="166" t="s">
        <v>12655</v>
      </c>
      <c r="AD4110" s="166" t="s">
        <v>12656</v>
      </c>
      <c r="AE4110" s="201" t="s">
        <v>8646</v>
      </c>
      <c r="AF4110" s="166" t="s">
        <v>12661</v>
      </c>
      <c r="AG4110" s="203" t="s">
        <v>21753</v>
      </c>
      <c r="AH4110" s="166" t="s">
        <v>453</v>
      </c>
      <c r="AI4110" s="186">
        <v>0.87</v>
      </c>
      <c r="AJ4110" s="184">
        <v>150</v>
      </c>
      <c r="AK4110" s="167">
        <f t="shared" si="588"/>
        <v>0.35753424657534244</v>
      </c>
      <c r="AL4110" s="167">
        <v>0</v>
      </c>
      <c r="AM4110" s="187">
        <f t="shared" si="589"/>
        <v>0.35753424657534244</v>
      </c>
      <c r="AN4110" s="167">
        <f t="shared" si="585"/>
        <v>0.35753424657534244</v>
      </c>
      <c r="AO4110" s="167">
        <v>0</v>
      </c>
      <c r="AP4110" s="167">
        <f t="shared" si="586"/>
        <v>0.35753424657534244</v>
      </c>
      <c r="AQ4110" s="167">
        <f t="shared" si="587"/>
        <v>10.726027397260273</v>
      </c>
      <c r="AR4110" s="193" t="s">
        <v>231</v>
      </c>
      <c r="AS4110" s="194"/>
      <c r="AT4110" s="166" t="s">
        <v>325</v>
      </c>
      <c r="AU4110" s="166" t="s">
        <v>6916</v>
      </c>
      <c r="AV4110" s="679" t="s">
        <v>12663</v>
      </c>
      <c r="AW4110" s="166" t="s">
        <v>234</v>
      </c>
      <c r="AX4110" s="2254"/>
      <c r="AY4110" s="2254"/>
    </row>
    <row r="4111" spans="1:52" s="55" customFormat="1" ht="15.95" customHeight="1" x14ac:dyDescent="0.25">
      <c r="A4111" s="182">
        <v>1581</v>
      </c>
      <c r="B4111" s="166" t="s">
        <v>50</v>
      </c>
      <c r="C4111" s="170" t="s">
        <v>22550</v>
      </c>
      <c r="D4111" s="194" t="s">
        <v>19695</v>
      </c>
      <c r="E4111" s="166" t="s">
        <v>12664</v>
      </c>
      <c r="F4111" s="166" t="s">
        <v>12665</v>
      </c>
      <c r="G4111" s="166" t="s">
        <v>958</v>
      </c>
      <c r="H4111" s="166" t="s">
        <v>219</v>
      </c>
      <c r="I4111" s="166" t="s">
        <v>220</v>
      </c>
      <c r="J4111" s="166" t="s">
        <v>221</v>
      </c>
      <c r="K4111" s="166" t="s">
        <v>222</v>
      </c>
      <c r="L4111" s="166" t="s">
        <v>221</v>
      </c>
      <c r="M4111" s="166" t="s">
        <v>222</v>
      </c>
      <c r="N4111" s="186">
        <v>4</v>
      </c>
      <c r="O4111" s="186">
        <v>1.5</v>
      </c>
      <c r="P4111" s="186">
        <v>6</v>
      </c>
      <c r="Q4111" s="184">
        <v>1</v>
      </c>
      <c r="R4111" s="183"/>
      <c r="S4111" s="183">
        <v>0</v>
      </c>
      <c r="T4111" s="183"/>
      <c r="U4111" s="183">
        <v>0</v>
      </c>
      <c r="V4111" s="183"/>
      <c r="W4111" s="183"/>
      <c r="X4111" s="183"/>
      <c r="Y4111" s="166" t="s">
        <v>330</v>
      </c>
      <c r="Z4111" s="166" t="s">
        <v>12666</v>
      </c>
      <c r="AA4111" s="203">
        <v>1145030002424</v>
      </c>
      <c r="AB4111" s="166" t="s">
        <v>12667</v>
      </c>
      <c r="AC4111" s="166" t="s">
        <v>12655</v>
      </c>
      <c r="AD4111" s="166" t="s">
        <v>12656</v>
      </c>
      <c r="AE4111" s="201" t="s">
        <v>12668</v>
      </c>
      <c r="AF4111" s="166" t="s">
        <v>12666</v>
      </c>
      <c r="AG4111" s="165">
        <v>1145030002424</v>
      </c>
      <c r="AH4111" s="166" t="s">
        <v>453</v>
      </c>
      <c r="AI4111" s="186">
        <v>0.87</v>
      </c>
      <c r="AJ4111" s="184">
        <v>150</v>
      </c>
      <c r="AK4111" s="167">
        <f t="shared" si="588"/>
        <v>0.35753424657534244</v>
      </c>
      <c r="AL4111" s="167">
        <v>0</v>
      </c>
      <c r="AM4111" s="187">
        <f t="shared" si="589"/>
        <v>0.35753424657534244</v>
      </c>
      <c r="AN4111" s="167">
        <f t="shared" si="585"/>
        <v>0.35753424657534244</v>
      </c>
      <c r="AO4111" s="167">
        <v>0</v>
      </c>
      <c r="AP4111" s="167">
        <f t="shared" si="586"/>
        <v>0.35753424657534244</v>
      </c>
      <c r="AQ4111" s="167">
        <f t="shared" si="587"/>
        <v>10.726027397260273</v>
      </c>
      <c r="AR4111" s="193" t="s">
        <v>231</v>
      </c>
      <c r="AS4111" s="194"/>
      <c r="AT4111" s="166" t="s">
        <v>325</v>
      </c>
      <c r="AU4111" s="166" t="s">
        <v>6916</v>
      </c>
      <c r="AV4111" s="679" t="s">
        <v>12669</v>
      </c>
      <c r="AW4111" s="166" t="s">
        <v>234</v>
      </c>
      <c r="AX4111" s="2254"/>
      <c r="AY4111" s="2254"/>
    </row>
    <row r="4112" spans="1:52" s="55" customFormat="1" ht="15.95" customHeight="1" x14ac:dyDescent="0.25">
      <c r="A4112" s="182">
        <v>1582</v>
      </c>
      <c r="B4112" s="166" t="s">
        <v>50</v>
      </c>
      <c r="C4112" s="170" t="s">
        <v>22550</v>
      </c>
      <c r="D4112" s="194" t="s">
        <v>19696</v>
      </c>
      <c r="E4112" s="166" t="s">
        <v>12670</v>
      </c>
      <c r="F4112" s="166" t="s">
        <v>12671</v>
      </c>
      <c r="G4112" s="166" t="s">
        <v>958</v>
      </c>
      <c r="H4112" s="166" t="s">
        <v>219</v>
      </c>
      <c r="I4112" s="166" t="s">
        <v>220</v>
      </c>
      <c r="J4112" s="166" t="s">
        <v>221</v>
      </c>
      <c r="K4112" s="166" t="s">
        <v>222</v>
      </c>
      <c r="L4112" s="166" t="s">
        <v>317</v>
      </c>
      <c r="M4112" s="166">
        <v>0</v>
      </c>
      <c r="N4112" s="186">
        <v>2</v>
      </c>
      <c r="O4112" s="186">
        <v>1.5</v>
      </c>
      <c r="P4112" s="186">
        <v>3</v>
      </c>
      <c r="Q4112" s="184">
        <v>5</v>
      </c>
      <c r="R4112" s="183"/>
      <c r="S4112" s="183">
        <v>0</v>
      </c>
      <c r="T4112" s="183"/>
      <c r="U4112" s="183">
        <v>0</v>
      </c>
      <c r="V4112" s="183"/>
      <c r="W4112" s="183"/>
      <c r="X4112" s="183"/>
      <c r="Y4112" s="166" t="s">
        <v>330</v>
      </c>
      <c r="Z4112" s="166" t="s">
        <v>12672</v>
      </c>
      <c r="AA4112" s="203">
        <v>1025003751035</v>
      </c>
      <c r="AB4112" s="166" t="s">
        <v>12673</v>
      </c>
      <c r="AC4112" s="166" t="s">
        <v>12674</v>
      </c>
      <c r="AD4112" s="166" t="s">
        <v>230</v>
      </c>
      <c r="AE4112" s="201" t="s">
        <v>12675</v>
      </c>
      <c r="AF4112" s="166" t="s">
        <v>12672</v>
      </c>
      <c r="AG4112" s="165">
        <v>1025003751035</v>
      </c>
      <c r="AH4112" s="166" t="s">
        <v>453</v>
      </c>
      <c r="AI4112" s="186">
        <v>0.87</v>
      </c>
      <c r="AJ4112" s="184">
        <v>150</v>
      </c>
      <c r="AK4112" s="167">
        <f t="shared" si="588"/>
        <v>0.35753424657534244</v>
      </c>
      <c r="AL4112" s="167">
        <v>0</v>
      </c>
      <c r="AM4112" s="187">
        <f t="shared" si="589"/>
        <v>0.35753424657534244</v>
      </c>
      <c r="AN4112" s="167">
        <f t="shared" si="585"/>
        <v>0.35753424657534244</v>
      </c>
      <c r="AO4112" s="167">
        <v>0</v>
      </c>
      <c r="AP4112" s="167">
        <f t="shared" si="586"/>
        <v>0.35753424657534244</v>
      </c>
      <c r="AQ4112" s="167">
        <f t="shared" si="587"/>
        <v>10.726027397260273</v>
      </c>
      <c r="AR4112" s="193" t="s">
        <v>231</v>
      </c>
      <c r="AS4112" s="194"/>
      <c r="AT4112" s="166" t="s">
        <v>325</v>
      </c>
      <c r="AU4112" s="166" t="s">
        <v>6916</v>
      </c>
      <c r="AV4112" s="679" t="s">
        <v>12676</v>
      </c>
      <c r="AW4112" s="166" t="s">
        <v>234</v>
      </c>
      <c r="AX4112" s="2254"/>
      <c r="AY4112" s="2254"/>
    </row>
    <row r="4113" spans="1:52" s="55" customFormat="1" ht="15.95" customHeight="1" x14ac:dyDescent="0.25">
      <c r="A4113" s="182">
        <v>1583</v>
      </c>
      <c r="B4113" s="166" t="s">
        <v>50</v>
      </c>
      <c r="C4113" s="170" t="s">
        <v>22550</v>
      </c>
      <c r="D4113" s="194" t="s">
        <v>19697</v>
      </c>
      <c r="E4113" s="166" t="s">
        <v>12677</v>
      </c>
      <c r="F4113" s="166" t="s">
        <v>12678</v>
      </c>
      <c r="G4113" s="166" t="s">
        <v>958</v>
      </c>
      <c r="H4113" s="166" t="s">
        <v>219</v>
      </c>
      <c r="I4113" s="166" t="s">
        <v>220</v>
      </c>
      <c r="J4113" s="166" t="s">
        <v>317</v>
      </c>
      <c r="K4113" s="166">
        <v>0</v>
      </c>
      <c r="L4113" s="166" t="s">
        <v>317</v>
      </c>
      <c r="M4113" s="166">
        <v>0</v>
      </c>
      <c r="N4113" s="186">
        <v>4</v>
      </c>
      <c r="O4113" s="186">
        <v>1.5</v>
      </c>
      <c r="P4113" s="186">
        <v>6</v>
      </c>
      <c r="Q4113" s="184">
        <v>1</v>
      </c>
      <c r="R4113" s="183"/>
      <c r="S4113" s="183">
        <v>0</v>
      </c>
      <c r="T4113" s="183"/>
      <c r="U4113" s="183">
        <v>0</v>
      </c>
      <c r="V4113" s="183"/>
      <c r="W4113" s="183"/>
      <c r="X4113" s="183"/>
      <c r="Y4113" s="166" t="s">
        <v>330</v>
      </c>
      <c r="Z4113" s="166" t="s">
        <v>12679</v>
      </c>
      <c r="AA4113" s="203">
        <v>1037708067320</v>
      </c>
      <c r="AB4113" s="166" t="s">
        <v>12680</v>
      </c>
      <c r="AC4113" s="166" t="s">
        <v>12681</v>
      </c>
      <c r="AD4113" s="166" t="s">
        <v>230</v>
      </c>
      <c r="AE4113" s="201" t="s">
        <v>12682</v>
      </c>
      <c r="AF4113" s="166" t="s">
        <v>12679</v>
      </c>
      <c r="AG4113" s="165">
        <v>1037708067320</v>
      </c>
      <c r="AH4113" s="166" t="s">
        <v>453</v>
      </c>
      <c r="AI4113" s="186">
        <v>0.87</v>
      </c>
      <c r="AJ4113" s="184">
        <v>150</v>
      </c>
      <c r="AK4113" s="167">
        <f t="shared" si="588"/>
        <v>0.35753424657534244</v>
      </c>
      <c r="AL4113" s="167">
        <v>0</v>
      </c>
      <c r="AM4113" s="187">
        <f t="shared" si="589"/>
        <v>0.35753424657534244</v>
      </c>
      <c r="AN4113" s="167">
        <f t="shared" ref="AN4113:AN4144" si="590">AK4113</f>
        <v>0.35753424657534244</v>
      </c>
      <c r="AO4113" s="167">
        <v>0</v>
      </c>
      <c r="AP4113" s="167">
        <f t="shared" ref="AP4113:AP4144" si="591">AN4113+AO4113</f>
        <v>0.35753424657534244</v>
      </c>
      <c r="AQ4113" s="167">
        <f t="shared" si="587"/>
        <v>10.726027397260273</v>
      </c>
      <c r="AR4113" s="193" t="s">
        <v>231</v>
      </c>
      <c r="AS4113" s="194"/>
      <c r="AT4113" s="166" t="s">
        <v>325</v>
      </c>
      <c r="AU4113" s="166" t="s">
        <v>6916</v>
      </c>
      <c r="AV4113" s="679" t="s">
        <v>12683</v>
      </c>
      <c r="AW4113" s="166" t="s">
        <v>234</v>
      </c>
      <c r="AX4113" s="2254"/>
      <c r="AY4113" s="2254"/>
    </row>
    <row r="4114" spans="1:52" s="1395" customFormat="1" ht="15.95" customHeight="1" x14ac:dyDescent="0.25">
      <c r="A4114" s="353">
        <v>1584</v>
      </c>
      <c r="B4114" s="354" t="s">
        <v>50</v>
      </c>
      <c r="C4114" s="366" t="s">
        <v>22550</v>
      </c>
      <c r="D4114" s="363" t="s">
        <v>22015</v>
      </c>
      <c r="E4114" s="354" t="s">
        <v>22016</v>
      </c>
      <c r="F4114" s="354" t="s">
        <v>22017</v>
      </c>
      <c r="G4114" s="354" t="s">
        <v>221</v>
      </c>
      <c r="H4114" s="354" t="s">
        <v>219</v>
      </c>
      <c r="I4114" s="354" t="s">
        <v>484</v>
      </c>
      <c r="J4114" s="354" t="s">
        <v>221</v>
      </c>
      <c r="K4114" s="354" t="s">
        <v>22018</v>
      </c>
      <c r="L4114" s="354" t="s">
        <v>221</v>
      </c>
      <c r="M4114" s="354" t="s">
        <v>879</v>
      </c>
      <c r="N4114" s="360">
        <v>2.5</v>
      </c>
      <c r="O4114" s="360">
        <v>1.7</v>
      </c>
      <c r="P4114" s="360">
        <f>O4114*N4114</f>
        <v>4.25</v>
      </c>
      <c r="Q4114" s="503">
        <v>1</v>
      </c>
      <c r="R4114" s="357"/>
      <c r="S4114" s="357">
        <v>1</v>
      </c>
      <c r="T4114" s="357"/>
      <c r="U4114" s="357">
        <v>0</v>
      </c>
      <c r="V4114" s="357"/>
      <c r="W4114" s="357"/>
      <c r="X4114" s="357"/>
      <c r="Y4114" s="354" t="s">
        <v>330</v>
      </c>
      <c r="Z4114" s="354" t="s">
        <v>12684</v>
      </c>
      <c r="AA4114" s="443" t="s">
        <v>22019</v>
      </c>
      <c r="AB4114" s="354" t="s">
        <v>22020</v>
      </c>
      <c r="AC4114" s="354" t="s">
        <v>22021</v>
      </c>
      <c r="AD4114" s="354" t="s">
        <v>22022</v>
      </c>
      <c r="AE4114" s="769" t="s">
        <v>22020</v>
      </c>
      <c r="AF4114" s="354" t="s">
        <v>12684</v>
      </c>
      <c r="AG4114" s="443" t="s">
        <v>22019</v>
      </c>
      <c r="AH4114" s="354" t="s">
        <v>453</v>
      </c>
      <c r="AI4114" s="360">
        <v>0.87</v>
      </c>
      <c r="AJ4114" s="503">
        <v>155</v>
      </c>
      <c r="AK4114" s="359">
        <f t="shared" si="588"/>
        <v>0.36945205479452053</v>
      </c>
      <c r="AL4114" s="359">
        <v>0</v>
      </c>
      <c r="AM4114" s="361">
        <f t="shared" si="589"/>
        <v>0.36945205479452053</v>
      </c>
      <c r="AN4114" s="359">
        <f t="shared" si="590"/>
        <v>0.36945205479452053</v>
      </c>
      <c r="AO4114" s="359">
        <v>0</v>
      </c>
      <c r="AP4114" s="359">
        <f t="shared" si="591"/>
        <v>0.36945205479452053</v>
      </c>
      <c r="AQ4114" s="359">
        <f>AP4114*30</f>
        <v>11.083561643835615</v>
      </c>
      <c r="AR4114" s="362" t="s">
        <v>231</v>
      </c>
      <c r="AS4114" s="363" t="s">
        <v>114</v>
      </c>
      <c r="AT4114" s="354" t="s">
        <v>325</v>
      </c>
      <c r="AU4114" s="354" t="s">
        <v>6916</v>
      </c>
      <c r="AV4114" s="923" t="s">
        <v>12685</v>
      </c>
      <c r="AW4114" s="354" t="s">
        <v>234</v>
      </c>
      <c r="AX4114" s="447" t="s">
        <v>22023</v>
      </c>
      <c r="AY4114" s="2252"/>
      <c r="AZ4114" s="447" t="s">
        <v>22024</v>
      </c>
    </row>
    <row r="4115" spans="1:52" s="1395" customFormat="1" ht="15.95" customHeight="1" x14ac:dyDescent="0.25">
      <c r="A4115" s="353">
        <v>1585</v>
      </c>
      <c r="B4115" s="354" t="s">
        <v>50</v>
      </c>
      <c r="C4115" s="366" t="s">
        <v>22550</v>
      </c>
      <c r="D4115" s="363" t="s">
        <v>25917</v>
      </c>
      <c r="E4115" s="354" t="s">
        <v>25918</v>
      </c>
      <c r="F4115" s="354" t="s">
        <v>25919</v>
      </c>
      <c r="G4115" s="354" t="s">
        <v>221</v>
      </c>
      <c r="H4115" s="354" t="s">
        <v>219</v>
      </c>
      <c r="I4115" s="354" t="s">
        <v>220</v>
      </c>
      <c r="J4115" s="354" t="s">
        <v>221</v>
      </c>
      <c r="K4115" s="354" t="s">
        <v>25920</v>
      </c>
      <c r="L4115" s="354" t="s">
        <v>221</v>
      </c>
      <c r="M4115" s="354" t="s">
        <v>7095</v>
      </c>
      <c r="N4115" s="360">
        <v>30</v>
      </c>
      <c r="O4115" s="360">
        <v>9</v>
      </c>
      <c r="P4115" s="360">
        <f>O4115*N4115</f>
        <v>270</v>
      </c>
      <c r="Q4115" s="503">
        <v>0</v>
      </c>
      <c r="R4115" s="357"/>
      <c r="S4115" s="357">
        <v>0</v>
      </c>
      <c r="T4115" s="357"/>
      <c r="U4115" s="357" t="s">
        <v>25921</v>
      </c>
      <c r="V4115" s="357"/>
      <c r="W4115" s="357"/>
      <c r="X4115" s="357"/>
      <c r="Y4115" s="354" t="s">
        <v>330</v>
      </c>
      <c r="Z4115" s="354" t="s">
        <v>12686</v>
      </c>
      <c r="AA4115" s="443" t="s">
        <v>25922</v>
      </c>
      <c r="AB4115" s="354" t="s">
        <v>12687</v>
      </c>
      <c r="AC4115" s="354" t="s">
        <v>12688</v>
      </c>
      <c r="AD4115" s="271" t="s">
        <v>12689</v>
      </c>
      <c r="AE4115" s="769" t="s">
        <v>12687</v>
      </c>
      <c r="AF4115" s="354" t="s">
        <v>12686</v>
      </c>
      <c r="AG4115" s="443" t="s">
        <v>25922</v>
      </c>
      <c r="AH4115" s="354" t="s">
        <v>453</v>
      </c>
      <c r="AI4115" s="360">
        <v>0.87</v>
      </c>
      <c r="AJ4115" s="503">
        <v>200</v>
      </c>
      <c r="AK4115" s="359">
        <f>AJ4115*AI4115/365</f>
        <v>0.47671232876712327</v>
      </c>
      <c r="AL4115" s="359">
        <v>0</v>
      </c>
      <c r="AM4115" s="361">
        <f t="shared" si="589"/>
        <v>0.47671232876712327</v>
      </c>
      <c r="AN4115" s="359">
        <f t="shared" si="590"/>
        <v>0.47671232876712327</v>
      </c>
      <c r="AO4115" s="359">
        <v>0</v>
      </c>
      <c r="AP4115" s="359">
        <f t="shared" si="591"/>
        <v>0.47671232876712327</v>
      </c>
      <c r="AQ4115" s="359">
        <f>AP4115*30</f>
        <v>14.301369863013699</v>
      </c>
      <c r="AR4115" s="362" t="s">
        <v>231</v>
      </c>
      <c r="AS4115" s="363" t="s">
        <v>114</v>
      </c>
      <c r="AT4115" s="354" t="s">
        <v>325</v>
      </c>
      <c r="AU4115" s="354" t="s">
        <v>6916</v>
      </c>
      <c r="AV4115" s="923" t="s">
        <v>12690</v>
      </c>
      <c r="AW4115" s="354" t="s">
        <v>234</v>
      </c>
      <c r="AX4115" s="447" t="s">
        <v>25923</v>
      </c>
      <c r="AY4115" s="2665"/>
      <c r="AZ4115" s="447" t="s">
        <v>25924</v>
      </c>
    </row>
    <row r="4116" spans="1:52" s="55" customFormat="1" ht="15.95" customHeight="1" x14ac:dyDescent="0.25">
      <c r="A4116" s="182">
        <v>1586</v>
      </c>
      <c r="B4116" s="166" t="s">
        <v>50</v>
      </c>
      <c r="C4116" s="170" t="s">
        <v>22550</v>
      </c>
      <c r="D4116" s="194" t="s">
        <v>19698</v>
      </c>
      <c r="E4116" s="166" t="s">
        <v>12691</v>
      </c>
      <c r="F4116" s="166" t="s">
        <v>12692</v>
      </c>
      <c r="G4116" s="166" t="s">
        <v>958</v>
      </c>
      <c r="H4116" s="166" t="s">
        <v>219</v>
      </c>
      <c r="I4116" s="166" t="s">
        <v>220</v>
      </c>
      <c r="J4116" s="166" t="s">
        <v>221</v>
      </c>
      <c r="K4116" s="166" t="s">
        <v>222</v>
      </c>
      <c r="L4116" s="166" t="s">
        <v>317</v>
      </c>
      <c r="M4116" s="166">
        <v>0</v>
      </c>
      <c r="N4116" s="186">
        <v>4</v>
      </c>
      <c r="O4116" s="186">
        <v>1.5</v>
      </c>
      <c r="P4116" s="186">
        <v>6</v>
      </c>
      <c r="Q4116" s="184">
        <v>1</v>
      </c>
      <c r="R4116" s="183"/>
      <c r="S4116" s="183">
        <v>0</v>
      </c>
      <c r="T4116" s="183"/>
      <c r="U4116" s="183">
        <v>0</v>
      </c>
      <c r="V4116" s="183"/>
      <c r="W4116" s="183"/>
      <c r="X4116" s="183"/>
      <c r="Y4116" s="166" t="s">
        <v>330</v>
      </c>
      <c r="Z4116" s="166" t="s">
        <v>12693</v>
      </c>
      <c r="AA4116" s="203">
        <v>1065030019790</v>
      </c>
      <c r="AB4116" s="166" t="s">
        <v>5894</v>
      </c>
      <c r="AC4116" s="166" t="s">
        <v>12655</v>
      </c>
      <c r="AD4116" s="166" t="s">
        <v>12656</v>
      </c>
      <c r="AE4116" s="201" t="s">
        <v>5894</v>
      </c>
      <c r="AF4116" s="166" t="s">
        <v>12693</v>
      </c>
      <c r="AG4116" s="165">
        <v>1065030019790</v>
      </c>
      <c r="AH4116" s="166" t="s">
        <v>453</v>
      </c>
      <c r="AI4116" s="186">
        <v>0.87</v>
      </c>
      <c r="AJ4116" s="184">
        <v>200</v>
      </c>
      <c r="AK4116" s="167">
        <f t="shared" si="588"/>
        <v>0.47671232876712327</v>
      </c>
      <c r="AL4116" s="167">
        <v>0</v>
      </c>
      <c r="AM4116" s="187">
        <f t="shared" si="589"/>
        <v>0.47671232876712327</v>
      </c>
      <c r="AN4116" s="167">
        <f t="shared" si="590"/>
        <v>0.47671232876712327</v>
      </c>
      <c r="AO4116" s="167">
        <v>0</v>
      </c>
      <c r="AP4116" s="167">
        <f t="shared" si="591"/>
        <v>0.47671232876712327</v>
      </c>
      <c r="AQ4116" s="167">
        <f t="shared" si="587"/>
        <v>14.301369863013699</v>
      </c>
      <c r="AR4116" s="193" t="s">
        <v>231</v>
      </c>
      <c r="AS4116" s="194"/>
      <c r="AT4116" s="166" t="s">
        <v>325</v>
      </c>
      <c r="AU4116" s="166" t="s">
        <v>6916</v>
      </c>
      <c r="AV4116" s="679" t="s">
        <v>12694</v>
      </c>
      <c r="AW4116" s="166" t="s">
        <v>234</v>
      </c>
      <c r="AX4116" s="2254"/>
      <c r="AY4116" s="2254"/>
    </row>
    <row r="4117" spans="1:52" s="55" customFormat="1" ht="15.95" customHeight="1" x14ac:dyDescent="0.25">
      <c r="A4117" s="182">
        <v>1587</v>
      </c>
      <c r="B4117" s="166" t="s">
        <v>50</v>
      </c>
      <c r="C4117" s="170" t="s">
        <v>22550</v>
      </c>
      <c r="D4117" s="194" t="s">
        <v>19699</v>
      </c>
      <c r="E4117" s="166" t="s">
        <v>12695</v>
      </c>
      <c r="F4117" s="166" t="s">
        <v>12696</v>
      </c>
      <c r="G4117" s="166" t="s">
        <v>958</v>
      </c>
      <c r="H4117" s="166" t="s">
        <v>219</v>
      </c>
      <c r="I4117" s="166" t="s">
        <v>220</v>
      </c>
      <c r="J4117" s="166" t="s">
        <v>221</v>
      </c>
      <c r="K4117" s="166" t="s">
        <v>222</v>
      </c>
      <c r="L4117" s="166" t="s">
        <v>221</v>
      </c>
      <c r="M4117" s="166" t="s">
        <v>222</v>
      </c>
      <c r="N4117" s="186">
        <v>4</v>
      </c>
      <c r="O4117" s="186">
        <v>1.5</v>
      </c>
      <c r="P4117" s="186">
        <v>6</v>
      </c>
      <c r="Q4117" s="184">
        <v>1</v>
      </c>
      <c r="R4117" s="183"/>
      <c r="S4117" s="183">
        <v>0</v>
      </c>
      <c r="T4117" s="183"/>
      <c r="U4117" s="183">
        <v>0</v>
      </c>
      <c r="V4117" s="183"/>
      <c r="W4117" s="183"/>
      <c r="X4117" s="183"/>
      <c r="Y4117" s="166" t="s">
        <v>330</v>
      </c>
      <c r="Z4117" s="166" t="s">
        <v>12697</v>
      </c>
      <c r="AA4117" s="203">
        <v>1025003751189</v>
      </c>
      <c r="AB4117" s="166" t="s">
        <v>12698</v>
      </c>
      <c r="AC4117" s="166" t="s">
        <v>12655</v>
      </c>
      <c r="AD4117" s="166" t="s">
        <v>12656</v>
      </c>
      <c r="AE4117" s="201" t="s">
        <v>12698</v>
      </c>
      <c r="AF4117" s="166" t="s">
        <v>12697</v>
      </c>
      <c r="AG4117" s="165">
        <v>1025003751189</v>
      </c>
      <c r="AH4117" s="166" t="s">
        <v>453</v>
      </c>
      <c r="AI4117" s="186">
        <v>0.87</v>
      </c>
      <c r="AJ4117" s="184">
        <v>150</v>
      </c>
      <c r="AK4117" s="167">
        <f t="shared" si="588"/>
        <v>0.35753424657534244</v>
      </c>
      <c r="AL4117" s="167">
        <v>0</v>
      </c>
      <c r="AM4117" s="187">
        <f t="shared" si="589"/>
        <v>0.35753424657534244</v>
      </c>
      <c r="AN4117" s="167">
        <f t="shared" si="590"/>
        <v>0.35753424657534244</v>
      </c>
      <c r="AO4117" s="167">
        <v>0</v>
      </c>
      <c r="AP4117" s="167">
        <f t="shared" si="591"/>
        <v>0.35753424657534244</v>
      </c>
      <c r="AQ4117" s="167">
        <f t="shared" si="587"/>
        <v>10.726027397260273</v>
      </c>
      <c r="AR4117" s="193" t="s">
        <v>231</v>
      </c>
      <c r="AS4117" s="194"/>
      <c r="AT4117" s="166" t="s">
        <v>325</v>
      </c>
      <c r="AU4117" s="166" t="s">
        <v>6916</v>
      </c>
      <c r="AV4117" s="679" t="s">
        <v>12699</v>
      </c>
      <c r="AW4117" s="166" t="s">
        <v>234</v>
      </c>
      <c r="AX4117" s="2254"/>
      <c r="AY4117" s="2254"/>
    </row>
    <row r="4118" spans="1:52" s="55" customFormat="1" ht="15.95" customHeight="1" x14ac:dyDescent="0.25">
      <c r="A4118" s="182">
        <v>1588</v>
      </c>
      <c r="B4118" s="166" t="s">
        <v>50</v>
      </c>
      <c r="C4118" s="170" t="s">
        <v>22550</v>
      </c>
      <c r="D4118" s="194" t="s">
        <v>19700</v>
      </c>
      <c r="E4118" s="166" t="s">
        <v>12700</v>
      </c>
      <c r="F4118" s="166" t="s">
        <v>12701</v>
      </c>
      <c r="G4118" s="166" t="s">
        <v>958</v>
      </c>
      <c r="H4118" s="166" t="s">
        <v>219</v>
      </c>
      <c r="I4118" s="166" t="s">
        <v>220</v>
      </c>
      <c r="J4118" s="166" t="s">
        <v>221</v>
      </c>
      <c r="K4118" s="166" t="s">
        <v>222</v>
      </c>
      <c r="L4118" s="166" t="s">
        <v>221</v>
      </c>
      <c r="M4118" s="166" t="s">
        <v>222</v>
      </c>
      <c r="N4118" s="186">
        <v>4</v>
      </c>
      <c r="O4118" s="186">
        <v>1.5</v>
      </c>
      <c r="P4118" s="186">
        <v>6</v>
      </c>
      <c r="Q4118" s="184">
        <v>1</v>
      </c>
      <c r="R4118" s="183"/>
      <c r="S4118" s="183">
        <v>0</v>
      </c>
      <c r="T4118" s="183"/>
      <c r="U4118" s="183">
        <v>0</v>
      </c>
      <c r="V4118" s="183"/>
      <c r="W4118" s="183"/>
      <c r="X4118" s="183"/>
      <c r="Y4118" s="166" t="s">
        <v>12246</v>
      </c>
      <c r="Z4118" s="166" t="s">
        <v>12702</v>
      </c>
      <c r="AA4118" s="203">
        <v>1025003748703</v>
      </c>
      <c r="AB4118" s="166" t="s">
        <v>12703</v>
      </c>
      <c r="AC4118" s="166" t="s">
        <v>12655</v>
      </c>
      <c r="AD4118" s="166" t="s">
        <v>12656</v>
      </c>
      <c r="AE4118" s="201" t="s">
        <v>12703</v>
      </c>
      <c r="AF4118" s="166" t="s">
        <v>12702</v>
      </c>
      <c r="AG4118" s="165">
        <v>1025003748703</v>
      </c>
      <c r="AH4118" s="166" t="s">
        <v>453</v>
      </c>
      <c r="AI4118" s="186">
        <v>0.87</v>
      </c>
      <c r="AJ4118" s="184">
        <v>150</v>
      </c>
      <c r="AK4118" s="167">
        <f t="shared" si="588"/>
        <v>0.35753424657534244</v>
      </c>
      <c r="AL4118" s="167">
        <v>0</v>
      </c>
      <c r="AM4118" s="187">
        <f t="shared" si="589"/>
        <v>0.35753424657534244</v>
      </c>
      <c r="AN4118" s="167">
        <f t="shared" si="590"/>
        <v>0.35753424657534244</v>
      </c>
      <c r="AO4118" s="167">
        <v>0</v>
      </c>
      <c r="AP4118" s="167">
        <f t="shared" si="591"/>
        <v>0.35753424657534244</v>
      </c>
      <c r="AQ4118" s="167">
        <f t="shared" si="587"/>
        <v>10.726027397260273</v>
      </c>
      <c r="AR4118" s="193" t="s">
        <v>231</v>
      </c>
      <c r="AS4118" s="194"/>
      <c r="AT4118" s="166" t="s">
        <v>325</v>
      </c>
      <c r="AU4118" s="166" t="s">
        <v>6916</v>
      </c>
      <c r="AV4118" s="679" t="s">
        <v>12704</v>
      </c>
      <c r="AW4118" s="166" t="s">
        <v>234</v>
      </c>
      <c r="AX4118" s="2254"/>
      <c r="AY4118" s="2254"/>
    </row>
    <row r="4119" spans="1:52" s="55" customFormat="1" ht="15.95" customHeight="1" x14ac:dyDescent="0.25">
      <c r="A4119" s="182">
        <v>1589</v>
      </c>
      <c r="B4119" s="166" t="s">
        <v>50</v>
      </c>
      <c r="C4119" s="170" t="s">
        <v>22550</v>
      </c>
      <c r="D4119" s="194" t="s">
        <v>19701</v>
      </c>
      <c r="E4119" s="166" t="s">
        <v>12705</v>
      </c>
      <c r="F4119" s="166" t="s">
        <v>12706</v>
      </c>
      <c r="G4119" s="166" t="s">
        <v>958</v>
      </c>
      <c r="H4119" s="166" t="s">
        <v>219</v>
      </c>
      <c r="I4119" s="166" t="s">
        <v>220</v>
      </c>
      <c r="J4119" s="166" t="s">
        <v>221</v>
      </c>
      <c r="K4119" s="166" t="s">
        <v>222</v>
      </c>
      <c r="L4119" s="166" t="s">
        <v>221</v>
      </c>
      <c r="M4119" s="166" t="s">
        <v>222</v>
      </c>
      <c r="N4119" s="186">
        <v>4</v>
      </c>
      <c r="O4119" s="186">
        <v>1.5</v>
      </c>
      <c r="P4119" s="186">
        <v>6</v>
      </c>
      <c r="Q4119" s="184">
        <v>1</v>
      </c>
      <c r="R4119" s="183"/>
      <c r="S4119" s="183">
        <v>0</v>
      </c>
      <c r="T4119" s="183"/>
      <c r="U4119" s="183">
        <v>0</v>
      </c>
      <c r="V4119" s="183"/>
      <c r="W4119" s="183"/>
      <c r="X4119" s="183"/>
      <c r="Y4119" s="166" t="s">
        <v>330</v>
      </c>
      <c r="Z4119" s="166" t="s">
        <v>12707</v>
      </c>
      <c r="AA4119" s="203">
        <v>1025003751068</v>
      </c>
      <c r="AB4119" s="166" t="s">
        <v>12708</v>
      </c>
      <c r="AC4119" s="166" t="s">
        <v>12655</v>
      </c>
      <c r="AD4119" s="166" t="s">
        <v>12656</v>
      </c>
      <c r="AE4119" s="201" t="s">
        <v>12708</v>
      </c>
      <c r="AF4119" s="166" t="s">
        <v>12707</v>
      </c>
      <c r="AG4119" s="165">
        <v>1025003751068</v>
      </c>
      <c r="AH4119" s="166" t="s">
        <v>453</v>
      </c>
      <c r="AI4119" s="186">
        <v>0.87</v>
      </c>
      <c r="AJ4119" s="184">
        <v>150</v>
      </c>
      <c r="AK4119" s="167">
        <f t="shared" si="588"/>
        <v>0.35753424657534244</v>
      </c>
      <c r="AL4119" s="167">
        <v>0</v>
      </c>
      <c r="AM4119" s="187">
        <f t="shared" si="589"/>
        <v>0.35753424657534244</v>
      </c>
      <c r="AN4119" s="167">
        <f t="shared" si="590"/>
        <v>0.35753424657534244</v>
      </c>
      <c r="AO4119" s="167">
        <v>0</v>
      </c>
      <c r="AP4119" s="167">
        <f t="shared" si="591"/>
        <v>0.35753424657534244</v>
      </c>
      <c r="AQ4119" s="167">
        <f t="shared" si="587"/>
        <v>10.726027397260273</v>
      </c>
      <c r="AR4119" s="193" t="s">
        <v>231</v>
      </c>
      <c r="AS4119" s="194"/>
      <c r="AT4119" s="166" t="s">
        <v>325</v>
      </c>
      <c r="AU4119" s="166" t="s">
        <v>6916</v>
      </c>
      <c r="AV4119" s="679" t="s">
        <v>12709</v>
      </c>
      <c r="AW4119" s="166" t="s">
        <v>234</v>
      </c>
      <c r="AX4119" s="2254"/>
      <c r="AY4119" s="2254"/>
    </row>
    <row r="4120" spans="1:52" s="55" customFormat="1" ht="15.95" customHeight="1" x14ac:dyDescent="0.25">
      <c r="A4120" s="182">
        <v>1590</v>
      </c>
      <c r="B4120" s="166" t="s">
        <v>50</v>
      </c>
      <c r="C4120" s="170" t="s">
        <v>22550</v>
      </c>
      <c r="D4120" s="194" t="s">
        <v>19702</v>
      </c>
      <c r="E4120" s="166" t="s">
        <v>12710</v>
      </c>
      <c r="F4120" s="166" t="s">
        <v>12711</v>
      </c>
      <c r="G4120" s="166" t="s">
        <v>958</v>
      </c>
      <c r="H4120" s="166" t="s">
        <v>219</v>
      </c>
      <c r="I4120" s="166" t="s">
        <v>220</v>
      </c>
      <c r="J4120" s="166" t="s">
        <v>317</v>
      </c>
      <c r="K4120" s="166">
        <v>0</v>
      </c>
      <c r="L4120" s="166" t="s">
        <v>317</v>
      </c>
      <c r="M4120" s="166">
        <v>0</v>
      </c>
      <c r="N4120" s="186">
        <v>4</v>
      </c>
      <c r="O4120" s="186">
        <v>1.5</v>
      </c>
      <c r="P4120" s="186">
        <v>6</v>
      </c>
      <c r="Q4120" s="184">
        <v>2</v>
      </c>
      <c r="R4120" s="183"/>
      <c r="S4120" s="183">
        <v>0</v>
      </c>
      <c r="T4120" s="183"/>
      <c r="U4120" s="183">
        <v>0</v>
      </c>
      <c r="V4120" s="183"/>
      <c r="W4120" s="183"/>
      <c r="X4120" s="183"/>
      <c r="Y4120" s="166" t="s">
        <v>330</v>
      </c>
      <c r="Z4120" s="166" t="s">
        <v>12712</v>
      </c>
      <c r="AA4120" s="203">
        <v>1035005916571</v>
      </c>
      <c r="AB4120" s="166" t="s">
        <v>12713</v>
      </c>
      <c r="AC4120" s="166" t="s">
        <v>12655</v>
      </c>
      <c r="AD4120" s="166" t="s">
        <v>12656</v>
      </c>
      <c r="AE4120" s="201" t="s">
        <v>12713</v>
      </c>
      <c r="AF4120" s="166" t="s">
        <v>12712</v>
      </c>
      <c r="AG4120" s="165">
        <v>1035005916571</v>
      </c>
      <c r="AH4120" s="166" t="s">
        <v>453</v>
      </c>
      <c r="AI4120" s="186">
        <v>0.87</v>
      </c>
      <c r="AJ4120" s="184">
        <v>150</v>
      </c>
      <c r="AK4120" s="167">
        <f t="shared" si="588"/>
        <v>0.35753424657534244</v>
      </c>
      <c r="AL4120" s="167">
        <v>0</v>
      </c>
      <c r="AM4120" s="187">
        <f t="shared" si="589"/>
        <v>0.35753424657534244</v>
      </c>
      <c r="AN4120" s="167">
        <f t="shared" si="590"/>
        <v>0.35753424657534244</v>
      </c>
      <c r="AO4120" s="167">
        <v>0</v>
      </c>
      <c r="AP4120" s="167">
        <f t="shared" si="591"/>
        <v>0.35753424657534244</v>
      </c>
      <c r="AQ4120" s="167">
        <f t="shared" si="587"/>
        <v>10.726027397260273</v>
      </c>
      <c r="AR4120" s="193" t="s">
        <v>231</v>
      </c>
      <c r="AS4120" s="194"/>
      <c r="AT4120" s="166" t="s">
        <v>325</v>
      </c>
      <c r="AU4120" s="166" t="s">
        <v>6916</v>
      </c>
      <c r="AV4120" s="679" t="s">
        <v>12714</v>
      </c>
      <c r="AW4120" s="166" t="s">
        <v>234</v>
      </c>
      <c r="AX4120" s="2254"/>
      <c r="AY4120" s="2254"/>
    </row>
    <row r="4121" spans="1:52" s="55" customFormat="1" ht="15.95" customHeight="1" x14ac:dyDescent="0.25">
      <c r="A4121" s="182">
        <v>1591</v>
      </c>
      <c r="B4121" s="166" t="s">
        <v>50</v>
      </c>
      <c r="C4121" s="170" t="s">
        <v>6908</v>
      </c>
      <c r="D4121" s="194" t="s">
        <v>19703</v>
      </c>
      <c r="E4121" s="166" t="s">
        <v>12716</v>
      </c>
      <c r="F4121" s="166" t="s">
        <v>12717</v>
      </c>
      <c r="G4121" s="166" t="s">
        <v>958</v>
      </c>
      <c r="H4121" s="166" t="s">
        <v>219</v>
      </c>
      <c r="I4121" s="166" t="s">
        <v>220</v>
      </c>
      <c r="J4121" s="166" t="s">
        <v>317</v>
      </c>
      <c r="K4121" s="166">
        <v>0</v>
      </c>
      <c r="L4121" s="166" t="s">
        <v>317</v>
      </c>
      <c r="M4121" s="166">
        <v>0</v>
      </c>
      <c r="N4121" s="186">
        <v>4</v>
      </c>
      <c r="O4121" s="186">
        <v>1.5</v>
      </c>
      <c r="P4121" s="186">
        <v>6</v>
      </c>
      <c r="Q4121" s="184">
        <v>2</v>
      </c>
      <c r="R4121" s="183"/>
      <c r="S4121" s="183">
        <v>0</v>
      </c>
      <c r="T4121" s="183"/>
      <c r="U4121" s="183">
        <v>0</v>
      </c>
      <c r="V4121" s="183"/>
      <c r="W4121" s="183"/>
      <c r="X4121" s="183"/>
      <c r="Y4121" s="166" t="s">
        <v>330</v>
      </c>
      <c r="Z4121" s="166" t="s">
        <v>12718</v>
      </c>
      <c r="AA4121" s="203">
        <v>1185074000814</v>
      </c>
      <c r="AB4121" s="166" t="s">
        <v>12719</v>
      </c>
      <c r="AC4121" s="166" t="s">
        <v>12720</v>
      </c>
      <c r="AD4121" s="166" t="s">
        <v>12721</v>
      </c>
      <c r="AE4121" s="201" t="s">
        <v>12719</v>
      </c>
      <c r="AF4121" s="166" t="s">
        <v>12718</v>
      </c>
      <c r="AG4121" s="165">
        <v>1185074000814</v>
      </c>
      <c r="AH4121" s="166" t="s">
        <v>453</v>
      </c>
      <c r="AI4121" s="186">
        <v>0.87</v>
      </c>
      <c r="AJ4121" s="184">
        <v>20</v>
      </c>
      <c r="AK4121" s="167">
        <f t="shared" si="588"/>
        <v>4.7671232876712322E-2</v>
      </c>
      <c r="AL4121" s="167">
        <v>0</v>
      </c>
      <c r="AM4121" s="187">
        <f t="shared" si="589"/>
        <v>4.7671232876712322E-2</v>
      </c>
      <c r="AN4121" s="167">
        <f t="shared" si="590"/>
        <v>4.7671232876712322E-2</v>
      </c>
      <c r="AO4121" s="167">
        <v>0</v>
      </c>
      <c r="AP4121" s="167">
        <f t="shared" si="591"/>
        <v>4.7671232876712322E-2</v>
      </c>
      <c r="AQ4121" s="167">
        <f t="shared" si="587"/>
        <v>1.4301369863013695</v>
      </c>
      <c r="AR4121" s="193" t="s">
        <v>231</v>
      </c>
      <c r="AS4121" s="194"/>
      <c r="AT4121" s="166" t="s">
        <v>325</v>
      </c>
      <c r="AU4121" s="166" t="s">
        <v>6916</v>
      </c>
      <c r="AV4121" s="679" t="s">
        <v>12722</v>
      </c>
      <c r="AW4121" s="166" t="s">
        <v>234</v>
      </c>
      <c r="AX4121" s="2254"/>
      <c r="AY4121" s="2254"/>
    </row>
    <row r="4122" spans="1:52" s="55" customFormat="1" ht="15.95" customHeight="1" x14ac:dyDescent="0.25">
      <c r="A4122" s="182">
        <v>1592</v>
      </c>
      <c r="B4122" s="166" t="s">
        <v>50</v>
      </c>
      <c r="C4122" s="170" t="s">
        <v>22550</v>
      </c>
      <c r="D4122" s="194" t="s">
        <v>19704</v>
      </c>
      <c r="E4122" s="166" t="s">
        <v>12723</v>
      </c>
      <c r="F4122" s="166" t="s">
        <v>12724</v>
      </c>
      <c r="G4122" s="166" t="s">
        <v>958</v>
      </c>
      <c r="H4122" s="166" t="s">
        <v>219</v>
      </c>
      <c r="I4122" s="166" t="s">
        <v>220</v>
      </c>
      <c r="J4122" s="166" t="s">
        <v>317</v>
      </c>
      <c r="K4122" s="166">
        <v>0</v>
      </c>
      <c r="L4122" s="166" t="s">
        <v>317</v>
      </c>
      <c r="M4122" s="166">
        <v>0</v>
      </c>
      <c r="N4122" s="186">
        <v>4</v>
      </c>
      <c r="O4122" s="186">
        <v>1.5</v>
      </c>
      <c r="P4122" s="186">
        <v>6</v>
      </c>
      <c r="Q4122" s="184">
        <v>1</v>
      </c>
      <c r="R4122" s="183"/>
      <c r="S4122" s="183">
        <v>0</v>
      </c>
      <c r="T4122" s="183"/>
      <c r="U4122" s="183">
        <v>0</v>
      </c>
      <c r="V4122" s="183"/>
      <c r="W4122" s="183"/>
      <c r="X4122" s="183"/>
      <c r="Y4122" s="166" t="s">
        <v>330</v>
      </c>
      <c r="Z4122" s="166" t="s">
        <v>12725</v>
      </c>
      <c r="AA4122" s="203">
        <v>1095003002808</v>
      </c>
      <c r="AB4122" s="166" t="s">
        <v>12726</v>
      </c>
      <c r="AC4122" s="166" t="s">
        <v>12727</v>
      </c>
      <c r="AD4122" s="166" t="s">
        <v>12728</v>
      </c>
      <c r="AE4122" s="201" t="s">
        <v>12726</v>
      </c>
      <c r="AF4122" s="166" t="s">
        <v>12725</v>
      </c>
      <c r="AG4122" s="165">
        <v>1095003002808</v>
      </c>
      <c r="AH4122" s="166" t="s">
        <v>453</v>
      </c>
      <c r="AI4122" s="186">
        <v>0.87</v>
      </c>
      <c r="AJ4122" s="184">
        <v>10</v>
      </c>
      <c r="AK4122" s="167">
        <f t="shared" si="588"/>
        <v>2.3835616438356161E-2</v>
      </c>
      <c r="AL4122" s="167">
        <v>0</v>
      </c>
      <c r="AM4122" s="187">
        <f t="shared" si="589"/>
        <v>2.3835616438356161E-2</v>
      </c>
      <c r="AN4122" s="167">
        <f t="shared" si="590"/>
        <v>2.3835616438356161E-2</v>
      </c>
      <c r="AO4122" s="167">
        <v>0</v>
      </c>
      <c r="AP4122" s="167">
        <f t="shared" si="591"/>
        <v>2.3835616438356161E-2</v>
      </c>
      <c r="AQ4122" s="167">
        <f t="shared" si="587"/>
        <v>0.71506849315068477</v>
      </c>
      <c r="AR4122" s="193" t="s">
        <v>231</v>
      </c>
      <c r="AS4122" s="194"/>
      <c r="AT4122" s="166" t="s">
        <v>325</v>
      </c>
      <c r="AU4122" s="166" t="s">
        <v>6916</v>
      </c>
      <c r="AV4122" s="679" t="s">
        <v>12729</v>
      </c>
      <c r="AW4122" s="166" t="s">
        <v>234</v>
      </c>
      <c r="AX4122" s="2254"/>
      <c r="AY4122" s="2254"/>
    </row>
    <row r="4123" spans="1:52" s="55" customFormat="1" ht="15.95" customHeight="1" x14ac:dyDescent="0.25">
      <c r="A4123" s="182">
        <v>1593</v>
      </c>
      <c r="B4123" s="166" t="s">
        <v>50</v>
      </c>
      <c r="C4123" s="170" t="s">
        <v>17640</v>
      </c>
      <c r="D4123" s="194" t="s">
        <v>19705</v>
      </c>
      <c r="E4123" s="166" t="s">
        <v>12730</v>
      </c>
      <c r="F4123" s="166" t="s">
        <v>12731</v>
      </c>
      <c r="G4123" s="166" t="s">
        <v>958</v>
      </c>
      <c r="H4123" s="166" t="s">
        <v>219</v>
      </c>
      <c r="I4123" s="166" t="s">
        <v>220</v>
      </c>
      <c r="J4123" s="166" t="s">
        <v>221</v>
      </c>
      <c r="K4123" s="166" t="s">
        <v>222</v>
      </c>
      <c r="L4123" s="166" t="s">
        <v>317</v>
      </c>
      <c r="M4123" s="166">
        <v>0</v>
      </c>
      <c r="N4123" s="186">
        <v>5.3</v>
      </c>
      <c r="O4123" s="186">
        <v>1.5</v>
      </c>
      <c r="P4123" s="186">
        <v>8</v>
      </c>
      <c r="Q4123" s="184">
        <v>1</v>
      </c>
      <c r="R4123" s="183"/>
      <c r="S4123" s="183">
        <v>0</v>
      </c>
      <c r="T4123" s="183"/>
      <c r="U4123" s="183">
        <v>0</v>
      </c>
      <c r="V4123" s="183"/>
      <c r="W4123" s="183"/>
      <c r="X4123" s="183"/>
      <c r="Y4123" s="166" t="s">
        <v>12246</v>
      </c>
      <c r="Z4123" s="166" t="s">
        <v>12732</v>
      </c>
      <c r="AA4123" s="203">
        <v>1037739877295</v>
      </c>
      <c r="AB4123" s="166" t="s">
        <v>12733</v>
      </c>
      <c r="AC4123" s="166" t="s">
        <v>12734</v>
      </c>
      <c r="AD4123" s="166" t="s">
        <v>230</v>
      </c>
      <c r="AE4123" s="201" t="s">
        <v>12735</v>
      </c>
      <c r="AF4123" s="166" t="s">
        <v>12732</v>
      </c>
      <c r="AG4123" s="165">
        <v>1037739877295</v>
      </c>
      <c r="AH4123" s="166" t="s">
        <v>17034</v>
      </c>
      <c r="AI4123" s="186">
        <v>0.87</v>
      </c>
      <c r="AJ4123" s="184">
        <v>3</v>
      </c>
      <c r="AK4123" s="167">
        <f>AJ4123*AI4123/365</f>
        <v>7.1506849315068491E-3</v>
      </c>
      <c r="AL4123" s="167">
        <v>0</v>
      </c>
      <c r="AM4123" s="187">
        <f>SUBTOTAL(9,AK4123:AL4123)</f>
        <v>7.1506849315068491E-3</v>
      </c>
      <c r="AN4123" s="167">
        <f t="shared" si="590"/>
        <v>7.1506849315068491E-3</v>
      </c>
      <c r="AO4123" s="167">
        <v>0</v>
      </c>
      <c r="AP4123" s="167">
        <f t="shared" si="591"/>
        <v>7.1506849315068491E-3</v>
      </c>
      <c r="AQ4123" s="167">
        <f t="shared" si="587"/>
        <v>0.21452054794520548</v>
      </c>
      <c r="AR4123" s="193" t="s">
        <v>231</v>
      </c>
      <c r="AS4123" s="194"/>
      <c r="AT4123" s="166" t="s">
        <v>325</v>
      </c>
      <c r="AU4123" s="166" t="s">
        <v>6916</v>
      </c>
      <c r="AV4123" s="679" t="s">
        <v>12736</v>
      </c>
      <c r="AW4123" s="166" t="s">
        <v>234</v>
      </c>
      <c r="AX4123" s="2254"/>
      <c r="AY4123" s="2254"/>
    </row>
    <row r="4124" spans="1:52" s="55" customFormat="1" ht="15.95" customHeight="1" x14ac:dyDescent="0.25">
      <c r="A4124" s="182">
        <v>1594</v>
      </c>
      <c r="B4124" s="166" t="s">
        <v>50</v>
      </c>
      <c r="C4124" s="170" t="s">
        <v>6908</v>
      </c>
      <c r="D4124" s="194" t="s">
        <v>19706</v>
      </c>
      <c r="E4124" s="166" t="s">
        <v>12738</v>
      </c>
      <c r="F4124" s="166" t="s">
        <v>12739</v>
      </c>
      <c r="G4124" s="166" t="s">
        <v>958</v>
      </c>
      <c r="H4124" s="166" t="s">
        <v>219</v>
      </c>
      <c r="I4124" s="166" t="s">
        <v>220</v>
      </c>
      <c r="J4124" s="166" t="s">
        <v>221</v>
      </c>
      <c r="K4124" s="166" t="s">
        <v>222</v>
      </c>
      <c r="L4124" s="166" t="s">
        <v>221</v>
      </c>
      <c r="M4124" s="166" t="s">
        <v>222</v>
      </c>
      <c r="N4124" s="186">
        <v>4</v>
      </c>
      <c r="O4124" s="186">
        <v>1.5</v>
      </c>
      <c r="P4124" s="186">
        <v>6</v>
      </c>
      <c r="Q4124" s="184">
        <v>1</v>
      </c>
      <c r="R4124" s="183"/>
      <c r="S4124" s="183">
        <v>0</v>
      </c>
      <c r="T4124" s="183"/>
      <c r="U4124" s="183">
        <v>0</v>
      </c>
      <c r="V4124" s="183"/>
      <c r="W4124" s="183"/>
      <c r="X4124" s="183"/>
      <c r="Y4124" s="166" t="s">
        <v>12075</v>
      </c>
      <c r="Z4124" s="166" t="s">
        <v>12740</v>
      </c>
      <c r="AA4124" s="203">
        <v>19650300107536</v>
      </c>
      <c r="AB4124" s="201" t="s">
        <v>3801</v>
      </c>
      <c r="AC4124" s="166" t="s">
        <v>12741</v>
      </c>
      <c r="AD4124" s="166" t="s">
        <v>12742</v>
      </c>
      <c r="AE4124" s="201" t="s">
        <v>3801</v>
      </c>
      <c r="AF4124" s="166" t="s">
        <v>12743</v>
      </c>
      <c r="AG4124" s="165">
        <v>19650300107536</v>
      </c>
      <c r="AH4124" s="203" t="s">
        <v>304</v>
      </c>
      <c r="AI4124" s="186">
        <v>1.1399999999999999</v>
      </c>
      <c r="AJ4124" s="186">
        <v>77</v>
      </c>
      <c r="AK4124" s="167">
        <f t="shared" ref="AK4124:AK4135" si="592">AJ4124*AI4124/365</f>
        <v>0.24049315068493146</v>
      </c>
      <c r="AL4124" s="167">
        <v>0</v>
      </c>
      <c r="AM4124" s="187">
        <f t="shared" ref="AM4124:AM4135" si="593">SUBTOTAL(9,AK4124:AL4124)</f>
        <v>0.24049315068493146</v>
      </c>
      <c r="AN4124" s="167">
        <f t="shared" si="590"/>
        <v>0.24049315068493146</v>
      </c>
      <c r="AO4124" s="167">
        <v>0</v>
      </c>
      <c r="AP4124" s="167">
        <f t="shared" si="591"/>
        <v>0.24049315068493146</v>
      </c>
      <c r="AQ4124" s="167">
        <f t="shared" si="587"/>
        <v>7.2147945205479438</v>
      </c>
      <c r="AR4124" s="193" t="s">
        <v>231</v>
      </c>
      <c r="AS4124" s="194"/>
      <c r="AT4124" s="166" t="s">
        <v>325</v>
      </c>
      <c r="AU4124" s="166" t="s">
        <v>6916</v>
      </c>
      <c r="AV4124" s="679" t="s">
        <v>12744</v>
      </c>
      <c r="AW4124" s="166" t="s">
        <v>234</v>
      </c>
      <c r="AX4124" s="2254"/>
      <c r="AY4124" s="2254"/>
    </row>
    <row r="4125" spans="1:52" s="55" customFormat="1" ht="15.95" customHeight="1" x14ac:dyDescent="0.25">
      <c r="A4125" s="182">
        <v>1595</v>
      </c>
      <c r="B4125" s="166" t="s">
        <v>50</v>
      </c>
      <c r="C4125" s="170" t="s">
        <v>6908</v>
      </c>
      <c r="D4125" s="194" t="s">
        <v>19707</v>
      </c>
      <c r="E4125" s="166" t="s">
        <v>12746</v>
      </c>
      <c r="F4125" s="166" t="s">
        <v>12747</v>
      </c>
      <c r="G4125" s="166" t="s">
        <v>958</v>
      </c>
      <c r="H4125" s="166" t="s">
        <v>219</v>
      </c>
      <c r="I4125" s="166" t="s">
        <v>220</v>
      </c>
      <c r="J4125" s="166" t="s">
        <v>317</v>
      </c>
      <c r="K4125" s="166">
        <v>0</v>
      </c>
      <c r="L4125" s="166" t="s">
        <v>317</v>
      </c>
      <c r="M4125" s="166">
        <v>0</v>
      </c>
      <c r="N4125" s="186">
        <v>4</v>
      </c>
      <c r="O4125" s="186">
        <v>1.5</v>
      </c>
      <c r="P4125" s="186">
        <v>6</v>
      </c>
      <c r="Q4125" s="184">
        <v>1</v>
      </c>
      <c r="R4125" s="183"/>
      <c r="S4125" s="183">
        <v>0</v>
      </c>
      <c r="T4125" s="183"/>
      <c r="U4125" s="183">
        <v>0</v>
      </c>
      <c r="V4125" s="183"/>
      <c r="W4125" s="183"/>
      <c r="X4125" s="183"/>
      <c r="Y4125" s="166" t="s">
        <v>330</v>
      </c>
      <c r="Z4125" s="166" t="s">
        <v>12748</v>
      </c>
      <c r="AA4125" s="203">
        <v>1065030020967</v>
      </c>
      <c r="AB4125" s="201" t="s">
        <v>12749</v>
      </c>
      <c r="AC4125" s="166" t="s">
        <v>12750</v>
      </c>
      <c r="AD4125" s="166" t="s">
        <v>230</v>
      </c>
      <c r="AE4125" s="201" t="s">
        <v>12749</v>
      </c>
      <c r="AF4125" s="166" t="s">
        <v>12751</v>
      </c>
      <c r="AG4125" s="165">
        <v>1065030020967</v>
      </c>
      <c r="AH4125" s="203" t="s">
        <v>304</v>
      </c>
      <c r="AI4125" s="186">
        <v>1.1399999999999999</v>
      </c>
      <c r="AJ4125" s="186">
        <v>79.2</v>
      </c>
      <c r="AK4125" s="167">
        <f t="shared" si="592"/>
        <v>0.24736438356164384</v>
      </c>
      <c r="AL4125" s="167">
        <v>0</v>
      </c>
      <c r="AM4125" s="187">
        <f t="shared" si="593"/>
        <v>0.24736438356164384</v>
      </c>
      <c r="AN4125" s="167">
        <f t="shared" si="590"/>
        <v>0.24736438356164384</v>
      </c>
      <c r="AO4125" s="167">
        <v>0</v>
      </c>
      <c r="AP4125" s="167">
        <f t="shared" si="591"/>
        <v>0.24736438356164384</v>
      </c>
      <c r="AQ4125" s="167">
        <f t="shared" si="587"/>
        <v>7.4209315068493149</v>
      </c>
      <c r="AR4125" s="193" t="s">
        <v>231</v>
      </c>
      <c r="AS4125" s="194"/>
      <c r="AT4125" s="166" t="s">
        <v>325</v>
      </c>
      <c r="AU4125" s="166" t="s">
        <v>6916</v>
      </c>
      <c r="AV4125" s="679" t="s">
        <v>12752</v>
      </c>
      <c r="AW4125" s="166" t="s">
        <v>234</v>
      </c>
      <c r="AX4125" s="2254"/>
      <c r="AY4125" s="2254"/>
    </row>
    <row r="4126" spans="1:52" s="55" customFormat="1" ht="15.95" customHeight="1" x14ac:dyDescent="0.25">
      <c r="A4126" s="182">
        <v>1596</v>
      </c>
      <c r="B4126" s="166" t="s">
        <v>50</v>
      </c>
      <c r="C4126" s="170" t="s">
        <v>6908</v>
      </c>
      <c r="D4126" s="194" t="s">
        <v>19708</v>
      </c>
      <c r="E4126" s="166" t="s">
        <v>12754</v>
      </c>
      <c r="F4126" s="166" t="s">
        <v>12755</v>
      </c>
      <c r="G4126" s="166" t="s">
        <v>958</v>
      </c>
      <c r="H4126" s="166" t="s">
        <v>219</v>
      </c>
      <c r="I4126" s="166" t="s">
        <v>220</v>
      </c>
      <c r="J4126" s="166" t="s">
        <v>221</v>
      </c>
      <c r="K4126" s="166">
        <v>0</v>
      </c>
      <c r="L4126" s="166" t="s">
        <v>317</v>
      </c>
      <c r="M4126" s="166">
        <v>0</v>
      </c>
      <c r="N4126" s="186">
        <v>4</v>
      </c>
      <c r="O4126" s="186">
        <v>1.5</v>
      </c>
      <c r="P4126" s="186">
        <v>6</v>
      </c>
      <c r="Q4126" s="184">
        <v>1</v>
      </c>
      <c r="R4126" s="183"/>
      <c r="S4126" s="183">
        <v>0</v>
      </c>
      <c r="T4126" s="183"/>
      <c r="U4126" s="183">
        <v>0</v>
      </c>
      <c r="V4126" s="183"/>
      <c r="W4126" s="183"/>
      <c r="X4126" s="183"/>
      <c r="Y4126" s="166" t="s">
        <v>12075</v>
      </c>
      <c r="Z4126" s="166" t="s">
        <v>12740</v>
      </c>
      <c r="AA4126" s="203">
        <v>1965030018536</v>
      </c>
      <c r="AB4126" s="201" t="s">
        <v>8646</v>
      </c>
      <c r="AC4126" s="166" t="s">
        <v>12741</v>
      </c>
      <c r="AD4126" s="166" t="s">
        <v>12742</v>
      </c>
      <c r="AE4126" s="201" t="s">
        <v>8646</v>
      </c>
      <c r="AF4126" s="166" t="s">
        <v>12756</v>
      </c>
      <c r="AG4126" s="165">
        <v>1965030018536</v>
      </c>
      <c r="AH4126" s="203" t="s">
        <v>304</v>
      </c>
      <c r="AI4126" s="186">
        <v>1.1399999999999999</v>
      </c>
      <c r="AJ4126" s="186">
        <v>77</v>
      </c>
      <c r="AK4126" s="167">
        <f t="shared" si="592"/>
        <v>0.24049315068493146</v>
      </c>
      <c r="AL4126" s="167">
        <v>0</v>
      </c>
      <c r="AM4126" s="187">
        <f t="shared" si="593"/>
        <v>0.24049315068493146</v>
      </c>
      <c r="AN4126" s="167">
        <f t="shared" si="590"/>
        <v>0.24049315068493146</v>
      </c>
      <c r="AO4126" s="167">
        <v>0</v>
      </c>
      <c r="AP4126" s="167">
        <f t="shared" si="591"/>
        <v>0.24049315068493146</v>
      </c>
      <c r="AQ4126" s="167">
        <f t="shared" si="587"/>
        <v>7.2147945205479438</v>
      </c>
      <c r="AR4126" s="193" t="s">
        <v>231</v>
      </c>
      <c r="AS4126" s="194"/>
      <c r="AT4126" s="166" t="s">
        <v>325</v>
      </c>
      <c r="AU4126" s="166" t="s">
        <v>6916</v>
      </c>
      <c r="AV4126" s="679" t="s">
        <v>12757</v>
      </c>
      <c r="AW4126" s="166" t="s">
        <v>234</v>
      </c>
      <c r="AX4126" s="2254"/>
      <c r="AY4126" s="2254"/>
    </row>
    <row r="4127" spans="1:52" s="55" customFormat="1" ht="15.95" customHeight="1" x14ac:dyDescent="0.25">
      <c r="A4127" s="182">
        <v>1597</v>
      </c>
      <c r="B4127" s="166" t="s">
        <v>50</v>
      </c>
      <c r="C4127" s="170" t="s">
        <v>22550</v>
      </c>
      <c r="D4127" s="194" t="s">
        <v>19709</v>
      </c>
      <c r="E4127" s="166" t="s">
        <v>12758</v>
      </c>
      <c r="F4127" s="166" t="s">
        <v>12759</v>
      </c>
      <c r="G4127" s="166" t="s">
        <v>958</v>
      </c>
      <c r="H4127" s="166" t="s">
        <v>219</v>
      </c>
      <c r="I4127" s="166" t="s">
        <v>220</v>
      </c>
      <c r="J4127" s="166" t="s">
        <v>317</v>
      </c>
      <c r="K4127" s="166">
        <v>0</v>
      </c>
      <c r="L4127" s="166" t="s">
        <v>317</v>
      </c>
      <c r="M4127" s="166">
        <v>0</v>
      </c>
      <c r="N4127" s="186">
        <v>4</v>
      </c>
      <c r="O4127" s="186">
        <v>1.5</v>
      </c>
      <c r="P4127" s="186">
        <v>6</v>
      </c>
      <c r="Q4127" s="184">
        <v>2</v>
      </c>
      <c r="R4127" s="183"/>
      <c r="S4127" s="183">
        <v>0</v>
      </c>
      <c r="T4127" s="183"/>
      <c r="U4127" s="183">
        <v>0</v>
      </c>
      <c r="V4127" s="183"/>
      <c r="W4127" s="183"/>
      <c r="X4127" s="183"/>
      <c r="Y4127" s="166" t="s">
        <v>3109</v>
      </c>
      <c r="Z4127" s="166" t="s">
        <v>12760</v>
      </c>
      <c r="AA4127" s="203">
        <v>1035007202460</v>
      </c>
      <c r="AB4127" s="201" t="s">
        <v>12761</v>
      </c>
      <c r="AC4127" s="166" t="s">
        <v>12762</v>
      </c>
      <c r="AD4127" s="166" t="s">
        <v>12484</v>
      </c>
      <c r="AE4127" s="201" t="s">
        <v>12761</v>
      </c>
      <c r="AF4127" s="166" t="s">
        <v>12763</v>
      </c>
      <c r="AG4127" s="165">
        <v>1035007202460</v>
      </c>
      <c r="AH4127" s="203" t="s">
        <v>304</v>
      </c>
      <c r="AI4127" s="186">
        <v>1.1399999999999999</v>
      </c>
      <c r="AJ4127" s="186">
        <v>172</v>
      </c>
      <c r="AK4127" s="167">
        <f t="shared" si="592"/>
        <v>0.53720547945205477</v>
      </c>
      <c r="AL4127" s="167">
        <v>0</v>
      </c>
      <c r="AM4127" s="187">
        <f t="shared" si="593"/>
        <v>0.53720547945205477</v>
      </c>
      <c r="AN4127" s="167">
        <f t="shared" si="590"/>
        <v>0.53720547945205477</v>
      </c>
      <c r="AO4127" s="167">
        <v>0</v>
      </c>
      <c r="AP4127" s="167">
        <f t="shared" si="591"/>
        <v>0.53720547945205477</v>
      </c>
      <c r="AQ4127" s="167">
        <f t="shared" si="587"/>
        <v>16.116164383561642</v>
      </c>
      <c r="AR4127" s="193" t="s">
        <v>231</v>
      </c>
      <c r="AS4127" s="194"/>
      <c r="AT4127" s="166" t="s">
        <v>325</v>
      </c>
      <c r="AU4127" s="166" t="s">
        <v>6916</v>
      </c>
      <c r="AV4127" s="679" t="s">
        <v>12764</v>
      </c>
      <c r="AW4127" s="166" t="s">
        <v>234</v>
      </c>
      <c r="AX4127" s="2254"/>
      <c r="AY4127" s="2254"/>
    </row>
    <row r="4128" spans="1:52" s="55" customFormat="1" ht="15.95" customHeight="1" x14ac:dyDescent="0.25">
      <c r="A4128" s="182">
        <v>1598</v>
      </c>
      <c r="B4128" s="166" t="s">
        <v>50</v>
      </c>
      <c r="C4128" s="170" t="s">
        <v>6908</v>
      </c>
      <c r="D4128" s="194" t="s">
        <v>19710</v>
      </c>
      <c r="E4128" s="166" t="s">
        <v>12766</v>
      </c>
      <c r="F4128" s="166" t="s">
        <v>12767</v>
      </c>
      <c r="G4128" s="166" t="s">
        <v>958</v>
      </c>
      <c r="H4128" s="166" t="s">
        <v>219</v>
      </c>
      <c r="I4128" s="166" t="s">
        <v>220</v>
      </c>
      <c r="J4128" s="166" t="s">
        <v>221</v>
      </c>
      <c r="K4128" s="166" t="s">
        <v>222</v>
      </c>
      <c r="L4128" s="166" t="s">
        <v>317</v>
      </c>
      <c r="M4128" s="166">
        <v>0</v>
      </c>
      <c r="N4128" s="186">
        <v>4</v>
      </c>
      <c r="O4128" s="186">
        <v>1.5</v>
      </c>
      <c r="P4128" s="186">
        <v>6</v>
      </c>
      <c r="Q4128" s="184">
        <v>1</v>
      </c>
      <c r="R4128" s="183"/>
      <c r="S4128" s="183">
        <v>0</v>
      </c>
      <c r="T4128" s="183"/>
      <c r="U4128" s="183">
        <v>0</v>
      </c>
      <c r="V4128" s="183"/>
      <c r="W4128" s="183"/>
      <c r="X4128" s="183"/>
      <c r="Y4128" s="166" t="s">
        <v>330</v>
      </c>
      <c r="Z4128" s="166" t="s">
        <v>12768</v>
      </c>
      <c r="AA4128" s="203">
        <v>1185074000814</v>
      </c>
      <c r="AB4128" s="201" t="s">
        <v>12769</v>
      </c>
      <c r="AC4128" s="166" t="s">
        <v>12770</v>
      </c>
      <c r="AD4128" s="166" t="s">
        <v>12771</v>
      </c>
      <c r="AE4128" s="201" t="s">
        <v>12769</v>
      </c>
      <c r="AF4128" s="166" t="s">
        <v>12772</v>
      </c>
      <c r="AG4128" s="165">
        <v>1185074000814</v>
      </c>
      <c r="AH4128" s="203" t="s">
        <v>304</v>
      </c>
      <c r="AI4128" s="186">
        <v>1.1399999999999999</v>
      </c>
      <c r="AJ4128" s="186">
        <v>298</v>
      </c>
      <c r="AK4128" s="167">
        <f t="shared" si="592"/>
        <v>0.93073972602739719</v>
      </c>
      <c r="AL4128" s="167">
        <v>0</v>
      </c>
      <c r="AM4128" s="187">
        <f t="shared" si="593"/>
        <v>0.93073972602739719</v>
      </c>
      <c r="AN4128" s="167">
        <f t="shared" si="590"/>
        <v>0.93073972602739719</v>
      </c>
      <c r="AO4128" s="167">
        <v>0</v>
      </c>
      <c r="AP4128" s="167">
        <f t="shared" si="591"/>
        <v>0.93073972602739719</v>
      </c>
      <c r="AQ4128" s="167">
        <f t="shared" si="587"/>
        <v>27.922191780821915</v>
      </c>
      <c r="AR4128" s="193" t="s">
        <v>231</v>
      </c>
      <c r="AS4128" s="194"/>
      <c r="AT4128" s="166" t="s">
        <v>325</v>
      </c>
      <c r="AU4128" s="166" t="s">
        <v>6916</v>
      </c>
      <c r="AV4128" s="679" t="s">
        <v>12773</v>
      </c>
      <c r="AW4128" s="166" t="s">
        <v>234</v>
      </c>
      <c r="AX4128" s="2254"/>
      <c r="AY4128" s="2254"/>
    </row>
    <row r="4129" spans="1:52" s="55" customFormat="1" ht="15.95" customHeight="1" x14ac:dyDescent="0.25">
      <c r="A4129" s="182">
        <v>1599</v>
      </c>
      <c r="B4129" s="166" t="s">
        <v>50</v>
      </c>
      <c r="C4129" s="170" t="s">
        <v>6908</v>
      </c>
      <c r="D4129" s="194" t="s">
        <v>19711</v>
      </c>
      <c r="E4129" s="166" t="s">
        <v>12775</v>
      </c>
      <c r="F4129" s="166" t="s">
        <v>12776</v>
      </c>
      <c r="G4129" s="166" t="s">
        <v>958</v>
      </c>
      <c r="H4129" s="166" t="s">
        <v>219</v>
      </c>
      <c r="I4129" s="166" t="s">
        <v>220</v>
      </c>
      <c r="J4129" s="166" t="s">
        <v>317</v>
      </c>
      <c r="K4129" s="166">
        <v>0</v>
      </c>
      <c r="L4129" s="166" t="s">
        <v>317</v>
      </c>
      <c r="M4129" s="166">
        <v>0</v>
      </c>
      <c r="N4129" s="186">
        <v>4</v>
      </c>
      <c r="O4129" s="186">
        <v>1.5</v>
      </c>
      <c r="P4129" s="186">
        <v>6</v>
      </c>
      <c r="Q4129" s="184">
        <v>1</v>
      </c>
      <c r="R4129" s="183"/>
      <c r="S4129" s="183">
        <v>0</v>
      </c>
      <c r="T4129" s="183"/>
      <c r="U4129" s="183">
        <v>0</v>
      </c>
      <c r="V4129" s="183"/>
      <c r="W4129" s="183"/>
      <c r="X4129" s="183"/>
      <c r="Y4129" s="166" t="s">
        <v>12075</v>
      </c>
      <c r="Z4129" s="166" t="s">
        <v>12777</v>
      </c>
      <c r="AA4129" s="203">
        <v>317507400034024</v>
      </c>
      <c r="AB4129" s="166" t="s">
        <v>12778</v>
      </c>
      <c r="AC4129" s="166" t="s">
        <v>12779</v>
      </c>
      <c r="AD4129" s="166" t="s">
        <v>230</v>
      </c>
      <c r="AE4129" s="201" t="s">
        <v>12778</v>
      </c>
      <c r="AF4129" s="166" t="s">
        <v>12780</v>
      </c>
      <c r="AG4129" s="165">
        <v>317507400034024</v>
      </c>
      <c r="AH4129" s="203" t="s">
        <v>304</v>
      </c>
      <c r="AI4129" s="186">
        <v>1.1399999999999999</v>
      </c>
      <c r="AJ4129" s="186">
        <v>31.8</v>
      </c>
      <c r="AK4129" s="167">
        <f t="shared" si="592"/>
        <v>9.9320547945205465E-2</v>
      </c>
      <c r="AL4129" s="167">
        <v>0</v>
      </c>
      <c r="AM4129" s="187">
        <f t="shared" si="593"/>
        <v>9.9320547945205465E-2</v>
      </c>
      <c r="AN4129" s="167">
        <f t="shared" si="590"/>
        <v>9.9320547945205465E-2</v>
      </c>
      <c r="AO4129" s="167">
        <v>0</v>
      </c>
      <c r="AP4129" s="167">
        <f t="shared" si="591"/>
        <v>9.9320547945205465E-2</v>
      </c>
      <c r="AQ4129" s="167">
        <f t="shared" si="587"/>
        <v>2.9796164383561639</v>
      </c>
      <c r="AR4129" s="193" t="s">
        <v>231</v>
      </c>
      <c r="AS4129" s="194"/>
      <c r="AT4129" s="166" t="s">
        <v>325</v>
      </c>
      <c r="AU4129" s="166" t="s">
        <v>6916</v>
      </c>
      <c r="AV4129" s="679" t="s">
        <v>12781</v>
      </c>
      <c r="AW4129" s="166" t="s">
        <v>234</v>
      </c>
      <c r="AX4129" s="2254"/>
      <c r="AY4129" s="2254"/>
    </row>
    <row r="4130" spans="1:52" s="55" customFormat="1" ht="15.95" customHeight="1" x14ac:dyDescent="0.25">
      <c r="A4130" s="182">
        <v>1600</v>
      </c>
      <c r="B4130" s="166" t="s">
        <v>50</v>
      </c>
      <c r="C4130" s="170" t="s">
        <v>6908</v>
      </c>
      <c r="D4130" s="194" t="s">
        <v>19712</v>
      </c>
      <c r="E4130" s="166" t="s">
        <v>12783</v>
      </c>
      <c r="F4130" s="166" t="s">
        <v>12784</v>
      </c>
      <c r="G4130" s="166" t="s">
        <v>958</v>
      </c>
      <c r="H4130" s="166" t="s">
        <v>219</v>
      </c>
      <c r="I4130" s="166" t="s">
        <v>220</v>
      </c>
      <c r="J4130" s="166" t="s">
        <v>317</v>
      </c>
      <c r="K4130" s="166">
        <v>0</v>
      </c>
      <c r="L4130" s="166" t="s">
        <v>317</v>
      </c>
      <c r="M4130" s="166">
        <v>0</v>
      </c>
      <c r="N4130" s="186">
        <v>4</v>
      </c>
      <c r="O4130" s="186">
        <v>1.5</v>
      </c>
      <c r="P4130" s="186">
        <v>6</v>
      </c>
      <c r="Q4130" s="184">
        <v>1</v>
      </c>
      <c r="R4130" s="183"/>
      <c r="S4130" s="183">
        <v>0</v>
      </c>
      <c r="T4130" s="183"/>
      <c r="U4130" s="183">
        <v>0</v>
      </c>
      <c r="V4130" s="183"/>
      <c r="W4130" s="183"/>
      <c r="X4130" s="183"/>
      <c r="Y4130" s="166" t="s">
        <v>12075</v>
      </c>
      <c r="Z4130" s="166" t="s">
        <v>12785</v>
      </c>
      <c r="AA4130" s="203">
        <v>304503003300016</v>
      </c>
      <c r="AB4130" s="166" t="s">
        <v>12786</v>
      </c>
      <c r="AC4130" s="166">
        <v>89035031227</v>
      </c>
      <c r="AD4130" s="166" t="s">
        <v>12787</v>
      </c>
      <c r="AE4130" s="201" t="s">
        <v>12786</v>
      </c>
      <c r="AF4130" s="166" t="s">
        <v>12788</v>
      </c>
      <c r="AG4130" s="165">
        <v>304503003300016</v>
      </c>
      <c r="AH4130" s="203" t="s">
        <v>304</v>
      </c>
      <c r="AI4130" s="186">
        <v>1.1399999999999999</v>
      </c>
      <c r="AJ4130" s="186">
        <v>31.8</v>
      </c>
      <c r="AK4130" s="167">
        <f t="shared" si="592"/>
        <v>9.9320547945205465E-2</v>
      </c>
      <c r="AL4130" s="167">
        <v>0</v>
      </c>
      <c r="AM4130" s="187">
        <f t="shared" si="593"/>
        <v>9.9320547945205465E-2</v>
      </c>
      <c r="AN4130" s="167">
        <f t="shared" si="590"/>
        <v>9.9320547945205465E-2</v>
      </c>
      <c r="AO4130" s="167">
        <v>0</v>
      </c>
      <c r="AP4130" s="167">
        <f t="shared" si="591"/>
        <v>9.9320547945205465E-2</v>
      </c>
      <c r="AQ4130" s="167">
        <f t="shared" si="587"/>
        <v>2.9796164383561639</v>
      </c>
      <c r="AR4130" s="193" t="s">
        <v>231</v>
      </c>
      <c r="AS4130" s="194"/>
      <c r="AT4130" s="166" t="s">
        <v>325</v>
      </c>
      <c r="AU4130" s="166" t="s">
        <v>6916</v>
      </c>
      <c r="AV4130" s="679" t="s">
        <v>12789</v>
      </c>
      <c r="AW4130" s="166" t="s">
        <v>234</v>
      </c>
      <c r="AX4130" s="2254"/>
      <c r="AY4130" s="2254"/>
    </row>
    <row r="4131" spans="1:52" s="55" customFormat="1" ht="15.95" customHeight="1" x14ac:dyDescent="0.25">
      <c r="A4131" s="182">
        <v>1601</v>
      </c>
      <c r="B4131" s="166" t="s">
        <v>50</v>
      </c>
      <c r="C4131" s="170" t="s">
        <v>22550</v>
      </c>
      <c r="D4131" s="194" t="s">
        <v>19713</v>
      </c>
      <c r="E4131" s="166" t="s">
        <v>12790</v>
      </c>
      <c r="F4131" s="166" t="s">
        <v>12791</v>
      </c>
      <c r="G4131" s="166" t="s">
        <v>958</v>
      </c>
      <c r="H4131" s="166" t="s">
        <v>219</v>
      </c>
      <c r="I4131" s="166" t="s">
        <v>220</v>
      </c>
      <c r="J4131" s="166" t="s">
        <v>317</v>
      </c>
      <c r="K4131" s="166">
        <v>0</v>
      </c>
      <c r="L4131" s="166" t="s">
        <v>317</v>
      </c>
      <c r="M4131" s="166">
        <v>0</v>
      </c>
      <c r="N4131" s="186">
        <v>2</v>
      </c>
      <c r="O4131" s="186">
        <v>1.5</v>
      </c>
      <c r="P4131" s="186">
        <v>3</v>
      </c>
      <c r="Q4131" s="184">
        <v>2</v>
      </c>
      <c r="R4131" s="183"/>
      <c r="S4131" s="183">
        <v>0</v>
      </c>
      <c r="T4131" s="183"/>
      <c r="U4131" s="183">
        <v>0</v>
      </c>
      <c r="V4131" s="183"/>
      <c r="W4131" s="183"/>
      <c r="X4131" s="183"/>
      <c r="Y4131" s="166" t="s">
        <v>330</v>
      </c>
      <c r="Z4131" s="166" t="s">
        <v>12792</v>
      </c>
      <c r="AA4131" s="203">
        <v>1027700302530</v>
      </c>
      <c r="AB4131" s="166" t="s">
        <v>12793</v>
      </c>
      <c r="AC4131" s="166" t="s">
        <v>12353</v>
      </c>
      <c r="AD4131" s="166" t="s">
        <v>12354</v>
      </c>
      <c r="AE4131" s="201" t="s">
        <v>12794</v>
      </c>
      <c r="AF4131" s="166" t="s">
        <v>12795</v>
      </c>
      <c r="AG4131" s="165">
        <v>1027700302530</v>
      </c>
      <c r="AH4131" s="203" t="s">
        <v>304</v>
      </c>
      <c r="AI4131" s="186">
        <v>1.1399999999999999</v>
      </c>
      <c r="AJ4131" s="186">
        <v>370</v>
      </c>
      <c r="AK4131" s="167">
        <f t="shared" si="592"/>
        <v>1.1556164383561642</v>
      </c>
      <c r="AL4131" s="167">
        <v>0</v>
      </c>
      <c r="AM4131" s="187">
        <f t="shared" si="593"/>
        <v>1.1556164383561642</v>
      </c>
      <c r="AN4131" s="167">
        <f t="shared" si="590"/>
        <v>1.1556164383561642</v>
      </c>
      <c r="AO4131" s="167">
        <v>0</v>
      </c>
      <c r="AP4131" s="167">
        <f t="shared" si="591"/>
        <v>1.1556164383561642</v>
      </c>
      <c r="AQ4131" s="167">
        <f t="shared" si="587"/>
        <v>34.668493150684924</v>
      </c>
      <c r="AR4131" s="193" t="s">
        <v>231</v>
      </c>
      <c r="AS4131" s="194"/>
      <c r="AT4131" s="166" t="s">
        <v>325</v>
      </c>
      <c r="AU4131" s="166" t="s">
        <v>6916</v>
      </c>
      <c r="AV4131" s="679" t="s">
        <v>12796</v>
      </c>
      <c r="AW4131" s="166" t="s">
        <v>234</v>
      </c>
      <c r="AX4131" s="2254"/>
      <c r="AY4131" s="2254"/>
    </row>
    <row r="4132" spans="1:52" s="55" customFormat="1" ht="15.95" customHeight="1" x14ac:dyDescent="0.25">
      <c r="A4132" s="182">
        <v>1602</v>
      </c>
      <c r="B4132" s="166" t="s">
        <v>50</v>
      </c>
      <c r="C4132" s="170" t="s">
        <v>6908</v>
      </c>
      <c r="D4132" s="194" t="s">
        <v>19714</v>
      </c>
      <c r="E4132" s="166" t="s">
        <v>12798</v>
      </c>
      <c r="F4132" s="166" t="s">
        <v>12799</v>
      </c>
      <c r="G4132" s="166" t="s">
        <v>958</v>
      </c>
      <c r="H4132" s="166" t="s">
        <v>219</v>
      </c>
      <c r="I4132" s="166" t="s">
        <v>220</v>
      </c>
      <c r="J4132" s="166" t="s">
        <v>221</v>
      </c>
      <c r="K4132" s="166" t="s">
        <v>222</v>
      </c>
      <c r="L4132" s="198" t="s">
        <v>221</v>
      </c>
      <c r="M4132" s="198" t="s">
        <v>879</v>
      </c>
      <c r="N4132" s="186">
        <v>4</v>
      </c>
      <c r="O4132" s="186">
        <v>1.5</v>
      </c>
      <c r="P4132" s="186">
        <v>6</v>
      </c>
      <c r="Q4132" s="184">
        <v>1</v>
      </c>
      <c r="R4132" s="183"/>
      <c r="S4132" s="183">
        <v>0</v>
      </c>
      <c r="T4132" s="183"/>
      <c r="U4132" s="183">
        <v>0</v>
      </c>
      <c r="V4132" s="183"/>
      <c r="W4132" s="183"/>
      <c r="X4132" s="183"/>
      <c r="Y4132" s="166" t="s">
        <v>3109</v>
      </c>
      <c r="Z4132" s="166" t="s">
        <v>437</v>
      </c>
      <c r="AA4132" s="203">
        <v>1022301598549</v>
      </c>
      <c r="AB4132" s="166" t="s">
        <v>12800</v>
      </c>
      <c r="AC4132" s="166" t="s">
        <v>12325</v>
      </c>
      <c r="AD4132" s="166" t="s">
        <v>12326</v>
      </c>
      <c r="AE4132" s="201" t="s">
        <v>12800</v>
      </c>
      <c r="AF4132" s="166" t="s">
        <v>12801</v>
      </c>
      <c r="AG4132" s="165">
        <v>1022301598549</v>
      </c>
      <c r="AH4132" s="203" t="s">
        <v>304</v>
      </c>
      <c r="AI4132" s="186">
        <v>1.1399999999999999</v>
      </c>
      <c r="AJ4132" s="186">
        <v>472</v>
      </c>
      <c r="AK4132" s="167">
        <f t="shared" si="592"/>
        <v>1.4741917808219176</v>
      </c>
      <c r="AL4132" s="167">
        <v>0</v>
      </c>
      <c r="AM4132" s="187">
        <f t="shared" si="593"/>
        <v>1.4741917808219176</v>
      </c>
      <c r="AN4132" s="167">
        <f t="shared" si="590"/>
        <v>1.4741917808219176</v>
      </c>
      <c r="AO4132" s="167">
        <v>0</v>
      </c>
      <c r="AP4132" s="167">
        <f t="shared" si="591"/>
        <v>1.4741917808219176</v>
      </c>
      <c r="AQ4132" s="167">
        <f t="shared" si="587"/>
        <v>44.225753424657526</v>
      </c>
      <c r="AR4132" s="193" t="s">
        <v>231</v>
      </c>
      <c r="AS4132" s="194" t="s">
        <v>431</v>
      </c>
      <c r="AT4132" s="166" t="s">
        <v>325</v>
      </c>
      <c r="AU4132" s="166" t="s">
        <v>6916</v>
      </c>
      <c r="AV4132" s="679" t="s">
        <v>12802</v>
      </c>
      <c r="AW4132" s="166" t="s">
        <v>234</v>
      </c>
      <c r="AX4132" s="2254"/>
      <c r="AY4132" s="2254"/>
    </row>
    <row r="4133" spans="1:52" s="55" customFormat="1" ht="15.95" customHeight="1" x14ac:dyDescent="0.25">
      <c r="A4133" s="353">
        <v>1603</v>
      </c>
      <c r="B4133" s="354" t="s">
        <v>50</v>
      </c>
      <c r="C4133" s="170" t="s">
        <v>22550</v>
      </c>
      <c r="D4133" s="363" t="s">
        <v>17375</v>
      </c>
      <c r="E4133" s="354" t="s">
        <v>17376</v>
      </c>
      <c r="F4133" s="354" t="s">
        <v>17377</v>
      </c>
      <c r="G4133" s="354" t="s">
        <v>221</v>
      </c>
      <c r="H4133" s="166" t="s">
        <v>219</v>
      </c>
      <c r="I4133" s="166" t="s">
        <v>220</v>
      </c>
      <c r="J4133" s="166" t="s">
        <v>221</v>
      </c>
      <c r="K4133" s="166" t="s">
        <v>879</v>
      </c>
      <c r="L4133" s="166" t="s">
        <v>221</v>
      </c>
      <c r="M4133" s="166" t="s">
        <v>879</v>
      </c>
      <c r="N4133" s="186">
        <v>3</v>
      </c>
      <c r="O4133" s="186">
        <v>2</v>
      </c>
      <c r="P4133" s="186">
        <v>6</v>
      </c>
      <c r="Q4133" s="503">
        <v>2</v>
      </c>
      <c r="R4133" s="357"/>
      <c r="S4133" s="357">
        <v>0</v>
      </c>
      <c r="T4133" s="357"/>
      <c r="U4133" s="357">
        <v>0</v>
      </c>
      <c r="V4133" s="357"/>
      <c r="W4133" s="357"/>
      <c r="X4133" s="357"/>
      <c r="Y4133" s="354" t="s">
        <v>330</v>
      </c>
      <c r="Z4133" s="354" t="s">
        <v>12792</v>
      </c>
      <c r="AA4133" s="443">
        <v>1027809237796</v>
      </c>
      <c r="AB4133" s="354" t="s">
        <v>17378</v>
      </c>
      <c r="AC4133" s="354" t="s">
        <v>17379</v>
      </c>
      <c r="AD4133" s="354" t="s">
        <v>17380</v>
      </c>
      <c r="AE4133" s="769" t="s">
        <v>17381</v>
      </c>
      <c r="AF4133" s="354" t="s">
        <v>17382</v>
      </c>
      <c r="AG4133" s="443">
        <v>1027809237796</v>
      </c>
      <c r="AH4133" s="443" t="s">
        <v>304</v>
      </c>
      <c r="AI4133" s="360">
        <v>1.1399999999999999</v>
      </c>
      <c r="AJ4133" s="360">
        <v>410.4</v>
      </c>
      <c r="AK4133" s="359">
        <f t="shared" si="592"/>
        <v>1.2817972602739724</v>
      </c>
      <c r="AL4133" s="359">
        <v>0</v>
      </c>
      <c r="AM4133" s="361">
        <f t="shared" si="593"/>
        <v>1.2817972602739724</v>
      </c>
      <c r="AN4133" s="359">
        <f t="shared" si="590"/>
        <v>1.2817972602739724</v>
      </c>
      <c r="AO4133" s="359">
        <v>0</v>
      </c>
      <c r="AP4133" s="359">
        <f t="shared" si="591"/>
        <v>1.2817972602739724</v>
      </c>
      <c r="AQ4133" s="359">
        <f t="shared" si="587"/>
        <v>38.453917808219174</v>
      </c>
      <c r="AR4133" s="362" t="s">
        <v>231</v>
      </c>
      <c r="AS4133" s="363" t="s">
        <v>431</v>
      </c>
      <c r="AT4133" s="354" t="s">
        <v>325</v>
      </c>
      <c r="AU4133" s="354" t="s">
        <v>6916</v>
      </c>
      <c r="AV4133" s="923" t="s">
        <v>12803</v>
      </c>
      <c r="AW4133" s="166" t="s">
        <v>234</v>
      </c>
      <c r="AX4133" s="447" t="s">
        <v>20483</v>
      </c>
      <c r="AY4133" s="2254"/>
      <c r="AZ4133" s="2408" t="s">
        <v>20473</v>
      </c>
    </row>
    <row r="4134" spans="1:52" s="55" customFormat="1" ht="15.95" customHeight="1" x14ac:dyDescent="0.25">
      <c r="A4134" s="182">
        <v>1604</v>
      </c>
      <c r="B4134" s="166" t="s">
        <v>50</v>
      </c>
      <c r="C4134" s="170" t="s">
        <v>6908</v>
      </c>
      <c r="D4134" s="194" t="s">
        <v>19715</v>
      </c>
      <c r="E4134" s="166" t="s">
        <v>12804</v>
      </c>
      <c r="F4134" s="166" t="s">
        <v>12805</v>
      </c>
      <c r="G4134" s="166" t="s">
        <v>958</v>
      </c>
      <c r="H4134" s="166" t="s">
        <v>219</v>
      </c>
      <c r="I4134" s="166" t="s">
        <v>220</v>
      </c>
      <c r="J4134" s="166" t="s">
        <v>221</v>
      </c>
      <c r="K4134" s="166" t="s">
        <v>222</v>
      </c>
      <c r="L4134" s="198" t="s">
        <v>221</v>
      </c>
      <c r="M4134" s="198" t="s">
        <v>879</v>
      </c>
      <c r="N4134" s="186">
        <v>4</v>
      </c>
      <c r="O4134" s="186">
        <v>1.5</v>
      </c>
      <c r="P4134" s="186">
        <v>6</v>
      </c>
      <c r="Q4134" s="184">
        <v>0</v>
      </c>
      <c r="R4134" s="183"/>
      <c r="S4134" s="183">
        <v>0</v>
      </c>
      <c r="T4134" s="183"/>
      <c r="U4134" s="183">
        <v>1</v>
      </c>
      <c r="V4134" s="183"/>
      <c r="W4134" s="183"/>
      <c r="X4134" s="183"/>
      <c r="Y4134" s="166" t="s">
        <v>12075</v>
      </c>
      <c r="Z4134" s="166" t="s">
        <v>12806</v>
      </c>
      <c r="AA4134" s="203">
        <v>311774632700581</v>
      </c>
      <c r="AB4134" s="166" t="s">
        <v>12807</v>
      </c>
      <c r="AC4134" s="166" t="s">
        <v>12808</v>
      </c>
      <c r="AD4134" s="166" t="s">
        <v>12809</v>
      </c>
      <c r="AE4134" s="201" t="s">
        <v>12807</v>
      </c>
      <c r="AF4134" s="166" t="s">
        <v>12810</v>
      </c>
      <c r="AG4134" s="165">
        <v>311774632700581</v>
      </c>
      <c r="AH4134" s="203" t="s">
        <v>304</v>
      </c>
      <c r="AI4134" s="186">
        <v>1.1399999999999999</v>
      </c>
      <c r="AJ4134" s="186">
        <v>120.8</v>
      </c>
      <c r="AK4134" s="167">
        <f t="shared" si="592"/>
        <v>0.37729315068493147</v>
      </c>
      <c r="AL4134" s="167">
        <v>0</v>
      </c>
      <c r="AM4134" s="187">
        <f t="shared" si="593"/>
        <v>0.37729315068493147</v>
      </c>
      <c r="AN4134" s="167">
        <f t="shared" si="590"/>
        <v>0.37729315068493147</v>
      </c>
      <c r="AO4134" s="167">
        <v>0</v>
      </c>
      <c r="AP4134" s="167">
        <f t="shared" si="591"/>
        <v>0.37729315068493147</v>
      </c>
      <c r="AQ4134" s="167">
        <f t="shared" si="587"/>
        <v>11.318794520547945</v>
      </c>
      <c r="AR4134" s="193" t="s">
        <v>231</v>
      </c>
      <c r="AS4134" s="194" t="s">
        <v>431</v>
      </c>
      <c r="AT4134" s="166" t="s">
        <v>325</v>
      </c>
      <c r="AU4134" s="166" t="s">
        <v>6916</v>
      </c>
      <c r="AV4134" s="679" t="s">
        <v>12811</v>
      </c>
      <c r="AW4134" s="166" t="s">
        <v>234</v>
      </c>
      <c r="AX4134" s="2254"/>
      <c r="AY4134" s="2254"/>
    </row>
    <row r="4135" spans="1:52" s="55" customFormat="1" ht="15.95" customHeight="1" x14ac:dyDescent="0.25">
      <c r="A4135" s="182">
        <v>1605</v>
      </c>
      <c r="B4135" s="166" t="s">
        <v>50</v>
      </c>
      <c r="C4135" s="170" t="s">
        <v>22550</v>
      </c>
      <c r="D4135" s="194" t="s">
        <v>19716</v>
      </c>
      <c r="E4135" s="166" t="s">
        <v>12812</v>
      </c>
      <c r="F4135" s="166" t="s">
        <v>12813</v>
      </c>
      <c r="G4135" s="166" t="s">
        <v>958</v>
      </c>
      <c r="H4135" s="166" t="s">
        <v>219</v>
      </c>
      <c r="I4135" s="166" t="s">
        <v>220</v>
      </c>
      <c r="J4135" s="166" t="s">
        <v>221</v>
      </c>
      <c r="K4135" s="166" t="s">
        <v>222</v>
      </c>
      <c r="L4135" s="166" t="s">
        <v>221</v>
      </c>
      <c r="M4135" s="166" t="s">
        <v>222</v>
      </c>
      <c r="N4135" s="186">
        <v>4</v>
      </c>
      <c r="O4135" s="186">
        <v>1.5</v>
      </c>
      <c r="P4135" s="186">
        <v>6</v>
      </c>
      <c r="Q4135" s="184">
        <v>3</v>
      </c>
      <c r="R4135" s="183"/>
      <c r="S4135" s="183">
        <v>0</v>
      </c>
      <c r="T4135" s="183"/>
      <c r="U4135" s="183">
        <v>0</v>
      </c>
      <c r="V4135" s="183"/>
      <c r="W4135" s="183"/>
      <c r="X4135" s="183"/>
      <c r="Y4135" s="166" t="s">
        <v>3109</v>
      </c>
      <c r="Z4135" s="166" t="s">
        <v>12814</v>
      </c>
      <c r="AA4135" s="203">
        <v>1035007202460</v>
      </c>
      <c r="AB4135" s="166" t="s">
        <v>12815</v>
      </c>
      <c r="AC4135" s="166" t="s">
        <v>12762</v>
      </c>
      <c r="AD4135" s="166" t="s">
        <v>12484</v>
      </c>
      <c r="AE4135" s="201" t="s">
        <v>12815</v>
      </c>
      <c r="AF4135" s="166" t="s">
        <v>12816</v>
      </c>
      <c r="AG4135" s="165">
        <v>1035007202460</v>
      </c>
      <c r="AH4135" s="203" t="s">
        <v>304</v>
      </c>
      <c r="AI4135" s="186">
        <v>1.1399999999999999</v>
      </c>
      <c r="AJ4135" s="186">
        <v>172</v>
      </c>
      <c r="AK4135" s="167">
        <f t="shared" si="592"/>
        <v>0.53720547945205477</v>
      </c>
      <c r="AL4135" s="167">
        <v>0</v>
      </c>
      <c r="AM4135" s="187">
        <f t="shared" si="593"/>
        <v>0.53720547945205477</v>
      </c>
      <c r="AN4135" s="167">
        <f t="shared" si="590"/>
        <v>0.53720547945205477</v>
      </c>
      <c r="AO4135" s="167">
        <v>0</v>
      </c>
      <c r="AP4135" s="167">
        <f t="shared" si="591"/>
        <v>0.53720547945205477</v>
      </c>
      <c r="AQ4135" s="167">
        <f t="shared" si="587"/>
        <v>16.116164383561642</v>
      </c>
      <c r="AR4135" s="193" t="s">
        <v>231</v>
      </c>
      <c r="AS4135" s="194"/>
      <c r="AT4135" s="166" t="s">
        <v>325</v>
      </c>
      <c r="AU4135" s="166" t="s">
        <v>6916</v>
      </c>
      <c r="AV4135" s="679" t="s">
        <v>12817</v>
      </c>
      <c r="AW4135" s="166" t="s">
        <v>234</v>
      </c>
      <c r="AX4135" s="2254"/>
      <c r="AY4135" s="2254"/>
    </row>
    <row r="4136" spans="1:52" s="1395" customFormat="1" ht="15.95" customHeight="1" x14ac:dyDescent="0.25">
      <c r="A4136" s="353">
        <v>1606</v>
      </c>
      <c r="B4136" s="354" t="s">
        <v>51</v>
      </c>
      <c r="C4136" s="366" t="s">
        <v>6908</v>
      </c>
      <c r="D4136" s="363" t="s">
        <v>21994</v>
      </c>
      <c r="E4136" s="354" t="s">
        <v>22004</v>
      </c>
      <c r="F4136" s="354" t="s">
        <v>22005</v>
      </c>
      <c r="G4136" s="354" t="s">
        <v>221</v>
      </c>
      <c r="H4136" s="354" t="s">
        <v>219</v>
      </c>
      <c r="I4136" s="354" t="s">
        <v>316</v>
      </c>
      <c r="J4136" s="354" t="s">
        <v>221</v>
      </c>
      <c r="K4136" s="354" t="s">
        <v>879</v>
      </c>
      <c r="L4136" s="354" t="s">
        <v>221</v>
      </c>
      <c r="M4136" s="354" t="s">
        <v>879</v>
      </c>
      <c r="N4136" s="360">
        <v>4</v>
      </c>
      <c r="O4136" s="360">
        <v>2</v>
      </c>
      <c r="P4136" s="360">
        <f>O4136*N4136</f>
        <v>8</v>
      </c>
      <c r="Q4136" s="503">
        <v>1</v>
      </c>
      <c r="R4136" s="357"/>
      <c r="S4136" s="357">
        <v>0</v>
      </c>
      <c r="T4136" s="357"/>
      <c r="U4136" s="357">
        <v>0</v>
      </c>
      <c r="V4136" s="357"/>
      <c r="W4136" s="357"/>
      <c r="X4136" s="357"/>
      <c r="Y4136" s="354" t="s">
        <v>330</v>
      </c>
      <c r="Z4136" s="354" t="s">
        <v>21995</v>
      </c>
      <c r="AA4136" s="443" t="s">
        <v>21996</v>
      </c>
      <c r="AB4136" s="354" t="s">
        <v>21997</v>
      </c>
      <c r="AC4136" s="761" t="s">
        <v>21998</v>
      </c>
      <c r="AD4136" s="271" t="s">
        <v>21999</v>
      </c>
      <c r="AE4136" s="354" t="s">
        <v>22000</v>
      </c>
      <c r="AF4136" s="354" t="s">
        <v>22001</v>
      </c>
      <c r="AG4136" s="443" t="s">
        <v>21996</v>
      </c>
      <c r="AH4136" s="443" t="s">
        <v>2671</v>
      </c>
      <c r="AI4136" s="359">
        <v>1.25</v>
      </c>
      <c r="AJ4136" s="503">
        <v>4</v>
      </c>
      <c r="AK4136" s="359">
        <f t="shared" ref="AK4136:AK4143" si="594">AJ4136*AI4136/365</f>
        <v>1.3698630136986301E-2</v>
      </c>
      <c r="AL4136" s="359">
        <v>0</v>
      </c>
      <c r="AM4136" s="361">
        <f>AK4136+AL4136</f>
        <v>1.3698630136986301E-2</v>
      </c>
      <c r="AN4136" s="359">
        <f t="shared" si="590"/>
        <v>1.3698630136986301E-2</v>
      </c>
      <c r="AO4136" s="359">
        <v>0</v>
      </c>
      <c r="AP4136" s="359">
        <f t="shared" si="591"/>
        <v>1.3698630136986301E-2</v>
      </c>
      <c r="AQ4136" s="359">
        <f>AP4136*30</f>
        <v>0.41095890410958902</v>
      </c>
      <c r="AR4136" s="362" t="s">
        <v>231</v>
      </c>
      <c r="AS4136" s="363" t="s">
        <v>114</v>
      </c>
      <c r="AT4136" s="354" t="s">
        <v>325</v>
      </c>
      <c r="AU4136" s="354" t="s">
        <v>6916</v>
      </c>
      <c r="AV4136" s="923" t="s">
        <v>12826</v>
      </c>
      <c r="AW4136" s="354" t="s">
        <v>234</v>
      </c>
      <c r="AX4136" s="447" t="s">
        <v>22002</v>
      </c>
      <c r="AY4136" s="2252"/>
      <c r="AZ4136" s="447" t="s">
        <v>22003</v>
      </c>
    </row>
    <row r="4137" spans="1:52" s="55" customFormat="1" ht="15.95" customHeight="1" x14ac:dyDescent="0.25">
      <c r="A4137" s="182">
        <v>1607</v>
      </c>
      <c r="B4137" s="166" t="s">
        <v>51</v>
      </c>
      <c r="C4137" s="170" t="s">
        <v>6908</v>
      </c>
      <c r="D4137" s="194" t="s">
        <v>19717</v>
      </c>
      <c r="E4137" s="166" t="s">
        <v>12828</v>
      </c>
      <c r="F4137" s="166" t="s">
        <v>12829</v>
      </c>
      <c r="G4137" s="166"/>
      <c r="H4137" s="198" t="s">
        <v>219</v>
      </c>
      <c r="I4137" s="166" t="s">
        <v>220</v>
      </c>
      <c r="J4137" s="198" t="s">
        <v>317</v>
      </c>
      <c r="K4137" s="166">
        <v>0</v>
      </c>
      <c r="L4137" s="166" t="s">
        <v>317</v>
      </c>
      <c r="M4137" s="166">
        <v>0</v>
      </c>
      <c r="N4137" s="199">
        <v>2</v>
      </c>
      <c r="O4137" s="199">
        <v>1.5</v>
      </c>
      <c r="P4137" s="199">
        <v>3</v>
      </c>
      <c r="Q4137" s="1012"/>
      <c r="R4137" s="223" t="s">
        <v>6373</v>
      </c>
      <c r="S4137" s="183">
        <v>0</v>
      </c>
      <c r="T4137" s="183"/>
      <c r="U4137" s="183">
        <v>0</v>
      </c>
      <c r="V4137" s="183"/>
      <c r="W4137" s="183"/>
      <c r="X4137" s="183"/>
      <c r="Y4137" s="166" t="s">
        <v>12830</v>
      </c>
      <c r="Z4137" s="166" t="s">
        <v>12831</v>
      </c>
      <c r="AA4137" s="203" t="s">
        <v>12832</v>
      </c>
      <c r="AB4137" s="273" t="s">
        <v>12833</v>
      </c>
      <c r="AC4137" s="273" t="s">
        <v>12834</v>
      </c>
      <c r="AD4137" s="166" t="s">
        <v>230</v>
      </c>
      <c r="AE4137" s="166" t="s">
        <v>12835</v>
      </c>
      <c r="AF4137" s="166" t="s">
        <v>12836</v>
      </c>
      <c r="AG4137" s="165" t="s">
        <v>12832</v>
      </c>
      <c r="AH4137" s="203" t="s">
        <v>4990</v>
      </c>
      <c r="AI4137" s="186">
        <v>1.32</v>
      </c>
      <c r="AJ4137" s="184">
        <v>5</v>
      </c>
      <c r="AK4137" s="167">
        <f t="shared" si="594"/>
        <v>1.8082191780821918E-2</v>
      </c>
      <c r="AL4137" s="167">
        <v>0</v>
      </c>
      <c r="AM4137" s="187">
        <f>AK4137+AL4137</f>
        <v>1.8082191780821918E-2</v>
      </c>
      <c r="AN4137" s="167">
        <f t="shared" si="590"/>
        <v>1.8082191780821918E-2</v>
      </c>
      <c r="AO4137" s="167">
        <v>0</v>
      </c>
      <c r="AP4137" s="167">
        <f t="shared" si="591"/>
        <v>1.8082191780821918E-2</v>
      </c>
      <c r="AQ4137" s="167">
        <f t="shared" si="587"/>
        <v>0.54246575342465753</v>
      </c>
      <c r="AR4137" s="193" t="s">
        <v>231</v>
      </c>
      <c r="AS4137" s="227"/>
      <c r="AT4137" s="166" t="s">
        <v>325</v>
      </c>
      <c r="AU4137" s="166" t="s">
        <v>6916</v>
      </c>
      <c r="AV4137" s="679" t="s">
        <v>12837</v>
      </c>
      <c r="AW4137" s="166" t="s">
        <v>234</v>
      </c>
      <c r="AX4137" s="2254"/>
      <c r="AY4137" s="2254"/>
    </row>
    <row r="4138" spans="1:52" s="55" customFormat="1" ht="15.95" customHeight="1" x14ac:dyDescent="0.25">
      <c r="A4138" s="182">
        <v>1608</v>
      </c>
      <c r="B4138" s="166" t="s">
        <v>51</v>
      </c>
      <c r="C4138" s="170" t="s">
        <v>6908</v>
      </c>
      <c r="D4138" s="194" t="s">
        <v>19718</v>
      </c>
      <c r="E4138" s="166" t="s">
        <v>12839</v>
      </c>
      <c r="F4138" s="166" t="s">
        <v>12840</v>
      </c>
      <c r="G4138" s="166"/>
      <c r="H4138" s="166" t="s">
        <v>219</v>
      </c>
      <c r="I4138" s="166" t="s">
        <v>220</v>
      </c>
      <c r="J4138" s="166" t="s">
        <v>221</v>
      </c>
      <c r="K4138" s="166" t="s">
        <v>222</v>
      </c>
      <c r="L4138" s="166" t="s">
        <v>317</v>
      </c>
      <c r="M4138" s="166">
        <v>0</v>
      </c>
      <c r="N4138" s="186">
        <v>4</v>
      </c>
      <c r="O4138" s="186">
        <v>1.5</v>
      </c>
      <c r="P4138" s="186">
        <v>6</v>
      </c>
      <c r="Q4138" s="184">
        <v>1</v>
      </c>
      <c r="R4138" s="183"/>
      <c r="S4138" s="183">
        <v>0</v>
      </c>
      <c r="T4138" s="183"/>
      <c r="U4138" s="183">
        <v>0</v>
      </c>
      <c r="V4138" s="183"/>
      <c r="W4138" s="183"/>
      <c r="X4138" s="183"/>
      <c r="Y4138" s="166" t="s">
        <v>12075</v>
      </c>
      <c r="Z4138" s="166" t="s">
        <v>12841</v>
      </c>
      <c r="AA4138" s="203" t="s">
        <v>12842</v>
      </c>
      <c r="AB4138" s="166" t="s">
        <v>12833</v>
      </c>
      <c r="AC4138" s="166" t="s">
        <v>12843</v>
      </c>
      <c r="AD4138" s="198" t="s">
        <v>12844</v>
      </c>
      <c r="AE4138" s="166" t="s">
        <v>12845</v>
      </c>
      <c r="AF4138" s="166" t="s">
        <v>12846</v>
      </c>
      <c r="AG4138" s="165" t="s">
        <v>12842</v>
      </c>
      <c r="AH4138" s="203" t="s">
        <v>4990</v>
      </c>
      <c r="AI4138" s="186">
        <v>1.32</v>
      </c>
      <c r="AJ4138" s="184">
        <v>8</v>
      </c>
      <c r="AK4138" s="167">
        <f t="shared" si="594"/>
        <v>2.8931506849315069E-2</v>
      </c>
      <c r="AL4138" s="167">
        <v>0</v>
      </c>
      <c r="AM4138" s="187">
        <f>AK4138+AL4138</f>
        <v>2.8931506849315069E-2</v>
      </c>
      <c r="AN4138" s="167">
        <f t="shared" si="590"/>
        <v>2.8931506849315069E-2</v>
      </c>
      <c r="AO4138" s="167">
        <v>0</v>
      </c>
      <c r="AP4138" s="167">
        <f t="shared" si="591"/>
        <v>2.8931506849315069E-2</v>
      </c>
      <c r="AQ4138" s="167">
        <f t="shared" si="587"/>
        <v>0.86794520547945209</v>
      </c>
      <c r="AR4138" s="193" t="s">
        <v>231</v>
      </c>
      <c r="AS4138" s="194"/>
      <c r="AT4138" s="166" t="s">
        <v>325</v>
      </c>
      <c r="AU4138" s="166" t="s">
        <v>6916</v>
      </c>
      <c r="AV4138" s="679" t="s">
        <v>12847</v>
      </c>
      <c r="AW4138" s="166" t="s">
        <v>234</v>
      </c>
      <c r="AX4138" s="2254"/>
      <c r="AY4138" s="2254"/>
    </row>
    <row r="4139" spans="1:52" s="55" customFormat="1" ht="15.95" customHeight="1" x14ac:dyDescent="0.25">
      <c r="A4139" s="182">
        <v>1609</v>
      </c>
      <c r="B4139" s="166" t="s">
        <v>51</v>
      </c>
      <c r="C4139" s="170" t="s">
        <v>6908</v>
      </c>
      <c r="D4139" s="194" t="s">
        <v>19719</v>
      </c>
      <c r="E4139" s="166" t="s">
        <v>12849</v>
      </c>
      <c r="F4139" s="166" t="s">
        <v>12850</v>
      </c>
      <c r="G4139" s="166"/>
      <c r="H4139" s="166" t="s">
        <v>219</v>
      </c>
      <c r="I4139" s="166" t="s">
        <v>220</v>
      </c>
      <c r="J4139" s="166" t="s">
        <v>221</v>
      </c>
      <c r="K4139" s="166" t="s">
        <v>222</v>
      </c>
      <c r="L4139" s="166" t="s">
        <v>317</v>
      </c>
      <c r="M4139" s="166">
        <v>0</v>
      </c>
      <c r="N4139" s="186">
        <v>10</v>
      </c>
      <c r="O4139" s="186">
        <v>3</v>
      </c>
      <c r="P4139" s="186">
        <v>30</v>
      </c>
      <c r="Q4139" s="184">
        <v>2</v>
      </c>
      <c r="R4139" s="183"/>
      <c r="S4139" s="183">
        <v>0</v>
      </c>
      <c r="T4139" s="183"/>
      <c r="U4139" s="183">
        <v>0</v>
      </c>
      <c r="V4139" s="183"/>
      <c r="W4139" s="183"/>
      <c r="X4139" s="183"/>
      <c r="Y4139" s="166" t="s">
        <v>3109</v>
      </c>
      <c r="Z4139" s="166" t="s">
        <v>12851</v>
      </c>
      <c r="AA4139" s="203" t="s">
        <v>12852</v>
      </c>
      <c r="AB4139" s="166" t="s">
        <v>12853</v>
      </c>
      <c r="AC4139" s="228" t="s">
        <v>12854</v>
      </c>
      <c r="AD4139" s="166" t="s">
        <v>12855</v>
      </c>
      <c r="AE4139" s="166" t="s">
        <v>12856</v>
      </c>
      <c r="AF4139" s="166" t="s">
        <v>12857</v>
      </c>
      <c r="AG4139" s="165" t="s">
        <v>12852</v>
      </c>
      <c r="AH4139" s="203" t="s">
        <v>12040</v>
      </c>
      <c r="AI4139" s="186">
        <v>0.55000000000000004</v>
      </c>
      <c r="AJ4139" s="184">
        <v>6</v>
      </c>
      <c r="AK4139" s="167">
        <f t="shared" si="594"/>
        <v>9.0410958904109592E-3</v>
      </c>
      <c r="AL4139" s="167">
        <v>0</v>
      </c>
      <c r="AM4139" s="187">
        <f>SUBTOTAL(9,AK4139:AL4139)</f>
        <v>9.0410958904109592E-3</v>
      </c>
      <c r="AN4139" s="167">
        <f t="shared" si="590"/>
        <v>9.0410958904109592E-3</v>
      </c>
      <c r="AO4139" s="167">
        <v>0</v>
      </c>
      <c r="AP4139" s="167">
        <f t="shared" si="591"/>
        <v>9.0410958904109592E-3</v>
      </c>
      <c r="AQ4139" s="167">
        <f t="shared" si="587"/>
        <v>0.27123287671232876</v>
      </c>
      <c r="AR4139" s="193" t="s">
        <v>231</v>
      </c>
      <c r="AS4139" s="194"/>
      <c r="AT4139" s="166" t="s">
        <v>325</v>
      </c>
      <c r="AU4139" s="166" t="s">
        <v>6916</v>
      </c>
      <c r="AV4139" s="679" t="s">
        <v>12858</v>
      </c>
      <c r="AW4139" s="166" t="s">
        <v>234</v>
      </c>
      <c r="AX4139" s="2254"/>
      <c r="AY4139" s="2254"/>
    </row>
    <row r="4140" spans="1:52" s="1395" customFormat="1" ht="15.95" customHeight="1" x14ac:dyDescent="0.25">
      <c r="A4140" s="709">
        <v>1610</v>
      </c>
      <c r="B4140" s="434" t="s">
        <v>51</v>
      </c>
      <c r="C4140" s="834" t="s">
        <v>6908</v>
      </c>
      <c r="D4140" s="433" t="s">
        <v>19720</v>
      </c>
      <c r="E4140" s="434" t="s">
        <v>12819</v>
      </c>
      <c r="F4140" s="434" t="s">
        <v>12820</v>
      </c>
      <c r="G4140" s="434"/>
      <c r="H4140" s="434" t="s">
        <v>219</v>
      </c>
      <c r="I4140" s="434" t="s">
        <v>220</v>
      </c>
      <c r="J4140" s="434" t="s">
        <v>317</v>
      </c>
      <c r="K4140" s="434">
        <v>0</v>
      </c>
      <c r="L4140" s="434" t="s">
        <v>221</v>
      </c>
      <c r="M4140" s="434" t="s">
        <v>222</v>
      </c>
      <c r="N4140" s="513">
        <v>6</v>
      </c>
      <c r="O4140" s="513">
        <v>1.5</v>
      </c>
      <c r="P4140" s="513">
        <v>9</v>
      </c>
      <c r="Q4140" s="788">
        <v>1</v>
      </c>
      <c r="R4140" s="712"/>
      <c r="S4140" s="712">
        <v>0</v>
      </c>
      <c r="T4140" s="712"/>
      <c r="U4140" s="712">
        <v>0</v>
      </c>
      <c r="V4140" s="712"/>
      <c r="W4140" s="712"/>
      <c r="X4140" s="712"/>
      <c r="Y4140" s="434" t="s">
        <v>12075</v>
      </c>
      <c r="Z4140" s="434" t="s">
        <v>12860</v>
      </c>
      <c r="AA4140" s="437" t="s">
        <v>12861</v>
      </c>
      <c r="AB4140" s="434" t="s">
        <v>12833</v>
      </c>
      <c r="AC4140" s="1407" t="s">
        <v>12862</v>
      </c>
      <c r="AD4140" s="439" t="s">
        <v>12863</v>
      </c>
      <c r="AE4140" s="434" t="s">
        <v>12825</v>
      </c>
      <c r="AF4140" s="434" t="s">
        <v>12864</v>
      </c>
      <c r="AG4140" s="438" t="s">
        <v>12861</v>
      </c>
      <c r="AH4140" s="437" t="s">
        <v>506</v>
      </c>
      <c r="AI4140" s="511">
        <v>2.0699999999999998</v>
      </c>
      <c r="AJ4140" s="513">
        <v>100</v>
      </c>
      <c r="AK4140" s="511">
        <f t="shared" si="594"/>
        <v>0.56712328767123277</v>
      </c>
      <c r="AL4140" s="511">
        <v>0</v>
      </c>
      <c r="AM4140" s="514">
        <f>SUBTOTAL(9,AK4140:AL4140)</f>
        <v>0.56712328767123277</v>
      </c>
      <c r="AN4140" s="511">
        <f t="shared" si="590"/>
        <v>0.56712328767123277</v>
      </c>
      <c r="AO4140" s="511">
        <v>0</v>
      </c>
      <c r="AP4140" s="511">
        <f t="shared" si="591"/>
        <v>0.56712328767123277</v>
      </c>
      <c r="AQ4140" s="511">
        <f t="shared" si="587"/>
        <v>17.013698630136982</v>
      </c>
      <c r="AR4140" s="432" t="s">
        <v>231</v>
      </c>
      <c r="AS4140" s="433"/>
      <c r="AT4140" s="434" t="s">
        <v>325</v>
      </c>
      <c r="AU4140" s="434" t="s">
        <v>6916</v>
      </c>
      <c r="AV4140" s="943" t="s">
        <v>12865</v>
      </c>
      <c r="AW4140" s="434" t="s">
        <v>18131</v>
      </c>
      <c r="AX4140" s="434" t="s">
        <v>25717</v>
      </c>
      <c r="AY4140" s="2604"/>
    </row>
    <row r="4141" spans="1:52" s="55" customFormat="1" ht="15.95" customHeight="1" x14ac:dyDescent="0.25">
      <c r="A4141" s="182">
        <v>1611</v>
      </c>
      <c r="B4141" s="166" t="s">
        <v>51</v>
      </c>
      <c r="C4141" s="170" t="s">
        <v>6908</v>
      </c>
      <c r="D4141" s="194" t="s">
        <v>19721</v>
      </c>
      <c r="E4141" s="166" t="s">
        <v>12867</v>
      </c>
      <c r="F4141" s="166" t="s">
        <v>12868</v>
      </c>
      <c r="G4141" s="166"/>
      <c r="H4141" s="166" t="s">
        <v>219</v>
      </c>
      <c r="I4141" s="166" t="s">
        <v>316</v>
      </c>
      <c r="J4141" s="166" t="s">
        <v>317</v>
      </c>
      <c r="K4141" s="166">
        <v>0</v>
      </c>
      <c r="L4141" s="166" t="s">
        <v>317</v>
      </c>
      <c r="M4141" s="166">
        <v>0</v>
      </c>
      <c r="N4141" s="186">
        <v>6</v>
      </c>
      <c r="O4141" s="186">
        <v>1.5</v>
      </c>
      <c r="P4141" s="186">
        <v>9</v>
      </c>
      <c r="Q4141" s="184">
        <v>1</v>
      </c>
      <c r="R4141" s="183"/>
      <c r="S4141" s="183">
        <v>0</v>
      </c>
      <c r="T4141" s="183"/>
      <c r="U4141" s="183">
        <v>0</v>
      </c>
      <c r="V4141" s="183"/>
      <c r="W4141" s="183"/>
      <c r="X4141" s="183"/>
      <c r="Y4141" s="166" t="s">
        <v>12075</v>
      </c>
      <c r="Z4141" s="166" t="s">
        <v>12869</v>
      </c>
      <c r="AA4141" s="203" t="s">
        <v>12870</v>
      </c>
      <c r="AB4141" s="166" t="s">
        <v>1506</v>
      </c>
      <c r="AC4141" s="228" t="s">
        <v>12871</v>
      </c>
      <c r="AD4141" s="166" t="s">
        <v>230</v>
      </c>
      <c r="AE4141" s="166" t="s">
        <v>12872</v>
      </c>
      <c r="AF4141" s="166" t="s">
        <v>12873</v>
      </c>
      <c r="AG4141" s="165" t="s">
        <v>12870</v>
      </c>
      <c r="AH4141" s="203" t="s">
        <v>506</v>
      </c>
      <c r="AI4141" s="167">
        <v>2.0699999999999998</v>
      </c>
      <c r="AJ4141" s="186">
        <v>6</v>
      </c>
      <c r="AK4141" s="167">
        <f t="shared" si="594"/>
        <v>3.402739726027397E-2</v>
      </c>
      <c r="AL4141" s="167">
        <v>0</v>
      </c>
      <c r="AM4141" s="187">
        <f>SUBTOTAL(9,AK4141:AL4141)</f>
        <v>3.402739726027397E-2</v>
      </c>
      <c r="AN4141" s="167">
        <f t="shared" si="590"/>
        <v>3.402739726027397E-2</v>
      </c>
      <c r="AO4141" s="167">
        <v>0</v>
      </c>
      <c r="AP4141" s="167">
        <f t="shared" si="591"/>
        <v>3.402739726027397E-2</v>
      </c>
      <c r="AQ4141" s="167">
        <f t="shared" si="587"/>
        <v>1.0208219178082192</v>
      </c>
      <c r="AR4141" s="193" t="s">
        <v>231</v>
      </c>
      <c r="AS4141" s="194"/>
      <c r="AT4141" s="166" t="s">
        <v>325</v>
      </c>
      <c r="AU4141" s="166" t="s">
        <v>6916</v>
      </c>
      <c r="AV4141" s="679" t="s">
        <v>12874</v>
      </c>
      <c r="AW4141" s="166" t="s">
        <v>234</v>
      </c>
      <c r="AX4141" s="2254"/>
      <c r="AY4141" s="2254"/>
    </row>
    <row r="4142" spans="1:52" s="55" customFormat="1" ht="15.95" customHeight="1" x14ac:dyDescent="0.25">
      <c r="A4142" s="182">
        <v>1612</v>
      </c>
      <c r="B4142" s="166" t="s">
        <v>51</v>
      </c>
      <c r="C4142" s="170" t="s">
        <v>6908</v>
      </c>
      <c r="D4142" s="194" t="s">
        <v>19722</v>
      </c>
      <c r="E4142" s="166" t="s">
        <v>12876</v>
      </c>
      <c r="F4142" s="166" t="s">
        <v>12877</v>
      </c>
      <c r="G4142" s="166"/>
      <c r="H4142" s="166" t="s">
        <v>219</v>
      </c>
      <c r="I4142" s="166" t="s">
        <v>220</v>
      </c>
      <c r="J4142" s="166" t="s">
        <v>221</v>
      </c>
      <c r="K4142" s="166" t="s">
        <v>222</v>
      </c>
      <c r="L4142" s="166" t="s">
        <v>317</v>
      </c>
      <c r="M4142" s="166">
        <v>0</v>
      </c>
      <c r="N4142" s="186">
        <v>6</v>
      </c>
      <c r="O4142" s="186">
        <v>1.5</v>
      </c>
      <c r="P4142" s="186">
        <v>9</v>
      </c>
      <c r="Q4142" s="184">
        <v>1</v>
      </c>
      <c r="R4142" s="183"/>
      <c r="S4142" s="183">
        <v>0</v>
      </c>
      <c r="T4142" s="183"/>
      <c r="U4142" s="183">
        <v>0</v>
      </c>
      <c r="V4142" s="183"/>
      <c r="W4142" s="183"/>
      <c r="X4142" s="183"/>
      <c r="Y4142" s="166" t="s">
        <v>12075</v>
      </c>
      <c r="Z4142" s="166" t="s">
        <v>12878</v>
      </c>
      <c r="AA4142" s="203" t="s">
        <v>12879</v>
      </c>
      <c r="AB4142" s="166" t="s">
        <v>12880</v>
      </c>
      <c r="AC4142" s="228" t="s">
        <v>12881</v>
      </c>
      <c r="AD4142" s="198" t="s">
        <v>12882</v>
      </c>
      <c r="AE4142" s="166" t="s">
        <v>12883</v>
      </c>
      <c r="AF4142" s="166" t="s">
        <v>12884</v>
      </c>
      <c r="AG4142" s="165">
        <v>319507400001010</v>
      </c>
      <c r="AH4142" s="203" t="s">
        <v>506</v>
      </c>
      <c r="AI4142" s="167">
        <v>2.0699999999999998</v>
      </c>
      <c r="AJ4142" s="186">
        <v>22</v>
      </c>
      <c r="AK4142" s="167">
        <f t="shared" si="594"/>
        <v>0.12476712328767123</v>
      </c>
      <c r="AL4142" s="167">
        <v>0</v>
      </c>
      <c r="AM4142" s="187">
        <f>SUBTOTAL(9,AK4142:AL4142)</f>
        <v>0.12476712328767123</v>
      </c>
      <c r="AN4142" s="167">
        <f t="shared" si="590"/>
        <v>0.12476712328767123</v>
      </c>
      <c r="AO4142" s="167">
        <v>0</v>
      </c>
      <c r="AP4142" s="167">
        <f t="shared" si="591"/>
        <v>0.12476712328767123</v>
      </c>
      <c r="AQ4142" s="167">
        <f t="shared" si="587"/>
        <v>3.7430136986301368</v>
      </c>
      <c r="AR4142" s="193" t="s">
        <v>231</v>
      </c>
      <c r="AS4142" s="194"/>
      <c r="AT4142" s="166" t="s">
        <v>325</v>
      </c>
      <c r="AU4142" s="166" t="s">
        <v>6916</v>
      </c>
      <c r="AV4142" s="679" t="s">
        <v>12885</v>
      </c>
      <c r="AW4142" s="166" t="s">
        <v>234</v>
      </c>
      <c r="AX4142" s="2254"/>
      <c r="AY4142" s="2254"/>
    </row>
    <row r="4143" spans="1:52" s="55" customFormat="1" ht="15.95" customHeight="1" x14ac:dyDescent="0.25">
      <c r="A4143" s="182">
        <v>1613</v>
      </c>
      <c r="B4143" s="166" t="s">
        <v>51</v>
      </c>
      <c r="C4143" s="170" t="s">
        <v>6908</v>
      </c>
      <c r="D4143" s="194" t="s">
        <v>19723</v>
      </c>
      <c r="E4143" s="166" t="s">
        <v>12887</v>
      </c>
      <c r="F4143" s="166" t="s">
        <v>12888</v>
      </c>
      <c r="G4143" s="166"/>
      <c r="H4143" s="166" t="s">
        <v>732</v>
      </c>
      <c r="I4143" s="166">
        <v>0</v>
      </c>
      <c r="J4143" s="166" t="s">
        <v>317</v>
      </c>
      <c r="K4143" s="166">
        <v>0</v>
      </c>
      <c r="L4143" s="166" t="s">
        <v>317</v>
      </c>
      <c r="M4143" s="166">
        <v>0</v>
      </c>
      <c r="N4143" s="186">
        <v>2</v>
      </c>
      <c r="O4143" s="186">
        <v>1.5</v>
      </c>
      <c r="P4143" s="186">
        <v>3</v>
      </c>
      <c r="Q4143" s="184">
        <v>8</v>
      </c>
      <c r="R4143" s="183"/>
      <c r="S4143" s="183">
        <v>0</v>
      </c>
      <c r="T4143" s="183"/>
      <c r="U4143" s="183">
        <v>1</v>
      </c>
      <c r="V4143" s="183"/>
      <c r="W4143" s="183"/>
      <c r="X4143" s="183"/>
      <c r="Y4143" s="166" t="s">
        <v>330</v>
      </c>
      <c r="Z4143" s="166" t="s">
        <v>12889</v>
      </c>
      <c r="AA4143" s="203" t="s">
        <v>12890</v>
      </c>
      <c r="AB4143" s="228" t="s">
        <v>12891</v>
      </c>
      <c r="AC4143" s="228" t="s">
        <v>12892</v>
      </c>
      <c r="AD4143" s="673" t="s">
        <v>12893</v>
      </c>
      <c r="AE4143" s="166" t="s">
        <v>12894</v>
      </c>
      <c r="AF4143" s="166" t="s">
        <v>12895</v>
      </c>
      <c r="AG4143" s="165" t="s">
        <v>12890</v>
      </c>
      <c r="AH4143" s="203" t="s">
        <v>12896</v>
      </c>
      <c r="AI4143" s="167">
        <v>2.71</v>
      </c>
      <c r="AJ4143" s="184">
        <v>150</v>
      </c>
      <c r="AK4143" s="167">
        <f t="shared" si="594"/>
        <v>1.1136986301369862</v>
      </c>
      <c r="AL4143" s="167">
        <v>0</v>
      </c>
      <c r="AM4143" s="187">
        <f>SUBTOTAL(9,AK4143:AL4143)</f>
        <v>1.1136986301369862</v>
      </c>
      <c r="AN4143" s="167">
        <f t="shared" si="590"/>
        <v>1.1136986301369862</v>
      </c>
      <c r="AO4143" s="167">
        <v>0</v>
      </c>
      <c r="AP4143" s="167">
        <f t="shared" si="591"/>
        <v>1.1136986301369862</v>
      </c>
      <c r="AQ4143" s="167">
        <f t="shared" si="587"/>
        <v>33.410958904109584</v>
      </c>
      <c r="AR4143" s="193" t="s">
        <v>231</v>
      </c>
      <c r="AS4143" s="194"/>
      <c r="AT4143" s="166" t="s">
        <v>325</v>
      </c>
      <c r="AU4143" s="166" t="s">
        <v>6916</v>
      </c>
      <c r="AV4143" s="679" t="s">
        <v>12897</v>
      </c>
      <c r="AW4143" s="166" t="s">
        <v>234</v>
      </c>
      <c r="AX4143" s="286"/>
      <c r="AY4143" s="2254"/>
    </row>
    <row r="4144" spans="1:52" s="55" customFormat="1" ht="15.95" customHeight="1" x14ac:dyDescent="0.25">
      <c r="A4144" s="353">
        <v>1614</v>
      </c>
      <c r="B4144" s="354" t="s">
        <v>51</v>
      </c>
      <c r="C4144" s="366" t="s">
        <v>6908</v>
      </c>
      <c r="D4144" s="363" t="s">
        <v>17868</v>
      </c>
      <c r="E4144" s="354" t="s">
        <v>17865</v>
      </c>
      <c r="F4144" s="354" t="s">
        <v>17866</v>
      </c>
      <c r="G4144" s="354" t="s">
        <v>221</v>
      </c>
      <c r="H4144" s="354" t="s">
        <v>219</v>
      </c>
      <c r="I4144" s="354" t="s">
        <v>316</v>
      </c>
      <c r="J4144" s="354" t="s">
        <v>221</v>
      </c>
      <c r="K4144" s="354" t="s">
        <v>17867</v>
      </c>
      <c r="L4144" s="354" t="s">
        <v>221</v>
      </c>
      <c r="M4144" s="354" t="s">
        <v>879</v>
      </c>
      <c r="N4144" s="360">
        <v>3</v>
      </c>
      <c r="O4144" s="360">
        <v>2</v>
      </c>
      <c r="P4144" s="360">
        <v>6</v>
      </c>
      <c r="Q4144" s="503">
        <v>2</v>
      </c>
      <c r="R4144" s="357"/>
      <c r="S4144" s="357">
        <v>0</v>
      </c>
      <c r="T4144" s="357"/>
      <c r="U4144" s="357">
        <v>0</v>
      </c>
      <c r="V4144" s="357"/>
      <c r="W4144" s="357"/>
      <c r="X4144" s="357"/>
      <c r="Y4144" s="354" t="s">
        <v>12075</v>
      </c>
      <c r="Z4144" s="354" t="s">
        <v>12901</v>
      </c>
      <c r="AA4144" s="443">
        <v>305503002400149</v>
      </c>
      <c r="AB4144" s="761" t="s">
        <v>17869</v>
      </c>
      <c r="AC4144" s="354" t="s">
        <v>17870</v>
      </c>
      <c r="AD4144" s="1152" t="s">
        <v>17871</v>
      </c>
      <c r="AE4144" s="354" t="s">
        <v>17872</v>
      </c>
      <c r="AF4144" s="354" t="s">
        <v>17873</v>
      </c>
      <c r="AG4144" s="358" t="s">
        <v>12902</v>
      </c>
      <c r="AH4144" s="354" t="s">
        <v>453</v>
      </c>
      <c r="AI4144" s="359">
        <v>0.87</v>
      </c>
      <c r="AJ4144" s="503">
        <v>16</v>
      </c>
      <c r="AK4144" s="359">
        <f t="shared" ref="AK4144:AK4153" si="595">AJ4144*AI4144/365</f>
        <v>3.8136986301369864E-2</v>
      </c>
      <c r="AL4144" s="359">
        <v>0</v>
      </c>
      <c r="AM4144" s="361">
        <f t="shared" ref="AM4144:AM4153" si="596">SUBTOTAL(9,AK4144:AL4144)</f>
        <v>3.8136986301369864E-2</v>
      </c>
      <c r="AN4144" s="359">
        <f t="shared" si="590"/>
        <v>3.8136986301369864E-2</v>
      </c>
      <c r="AO4144" s="359">
        <v>0</v>
      </c>
      <c r="AP4144" s="359">
        <f t="shared" si="591"/>
        <v>3.8136986301369864E-2</v>
      </c>
      <c r="AQ4144" s="359">
        <f>AP4144*30</f>
        <v>1.1441095890410959</v>
      </c>
      <c r="AR4144" s="362" t="s">
        <v>231</v>
      </c>
      <c r="AS4144" s="363" t="s">
        <v>114</v>
      </c>
      <c r="AT4144" s="354" t="s">
        <v>325</v>
      </c>
      <c r="AU4144" s="354" t="s">
        <v>6916</v>
      </c>
      <c r="AV4144" s="923" t="s">
        <v>12905</v>
      </c>
      <c r="AW4144" s="354" t="s">
        <v>234</v>
      </c>
      <c r="AX4144" s="447" t="s">
        <v>20482</v>
      </c>
      <c r="AY4144" s="2252"/>
      <c r="AZ4144" s="447" t="s">
        <v>20475</v>
      </c>
    </row>
    <row r="4145" spans="1:52" s="55" customFormat="1" ht="15.95" customHeight="1" x14ac:dyDescent="0.25">
      <c r="A4145" s="182">
        <v>1615</v>
      </c>
      <c r="B4145" s="166" t="s">
        <v>51</v>
      </c>
      <c r="C4145" s="170" t="s">
        <v>22550</v>
      </c>
      <c r="D4145" s="194" t="s">
        <v>19724</v>
      </c>
      <c r="E4145" s="166" t="s">
        <v>12906</v>
      </c>
      <c r="F4145" s="166" t="s">
        <v>12907</v>
      </c>
      <c r="G4145" s="166"/>
      <c r="H4145" s="166" t="s">
        <v>732</v>
      </c>
      <c r="I4145" s="166">
        <v>0</v>
      </c>
      <c r="J4145" s="166" t="s">
        <v>317</v>
      </c>
      <c r="K4145" s="166">
        <v>0</v>
      </c>
      <c r="L4145" s="166" t="s">
        <v>317</v>
      </c>
      <c r="M4145" s="166">
        <v>0</v>
      </c>
      <c r="N4145" s="186">
        <v>3</v>
      </c>
      <c r="O4145" s="186">
        <v>1.5</v>
      </c>
      <c r="P4145" s="186">
        <v>4.5</v>
      </c>
      <c r="Q4145" s="184">
        <v>1</v>
      </c>
      <c r="R4145" s="183"/>
      <c r="S4145" s="183">
        <v>0</v>
      </c>
      <c r="T4145" s="183"/>
      <c r="U4145" s="183">
        <v>1</v>
      </c>
      <c r="V4145" s="183"/>
      <c r="W4145" s="183"/>
      <c r="X4145" s="183"/>
      <c r="Y4145" s="166" t="s">
        <v>330</v>
      </c>
      <c r="Z4145" s="166" t="s">
        <v>12908</v>
      </c>
      <c r="AA4145" s="203" t="s">
        <v>12909</v>
      </c>
      <c r="AB4145" s="166" t="s">
        <v>12910</v>
      </c>
      <c r="AC4145" s="228" t="s">
        <v>12911</v>
      </c>
      <c r="AD4145" s="198" t="s">
        <v>12912</v>
      </c>
      <c r="AE4145" s="166" t="s">
        <v>12913</v>
      </c>
      <c r="AF4145" s="166" t="s">
        <v>12908</v>
      </c>
      <c r="AG4145" s="165" t="s">
        <v>12909</v>
      </c>
      <c r="AH4145" s="166" t="s">
        <v>453</v>
      </c>
      <c r="AI4145" s="167">
        <v>0.87</v>
      </c>
      <c r="AJ4145" s="184">
        <v>70</v>
      </c>
      <c r="AK4145" s="167">
        <f t="shared" si="595"/>
        <v>0.16684931506849315</v>
      </c>
      <c r="AL4145" s="167">
        <v>0</v>
      </c>
      <c r="AM4145" s="187">
        <f t="shared" si="596"/>
        <v>0.16684931506849315</v>
      </c>
      <c r="AN4145" s="167">
        <f t="shared" ref="AN4145:AN4163" si="597">AK4145</f>
        <v>0.16684931506849315</v>
      </c>
      <c r="AO4145" s="167">
        <v>0</v>
      </c>
      <c r="AP4145" s="167">
        <f t="shared" ref="AP4145:AP4164" si="598">AN4145+AO4145</f>
        <v>0.16684931506849315</v>
      </c>
      <c r="AQ4145" s="167">
        <f t="shared" si="587"/>
        <v>5.0054794520547947</v>
      </c>
      <c r="AR4145" s="193" t="s">
        <v>231</v>
      </c>
      <c r="AS4145" s="194"/>
      <c r="AT4145" s="166" t="s">
        <v>325</v>
      </c>
      <c r="AU4145" s="166" t="s">
        <v>6916</v>
      </c>
      <c r="AV4145" s="679" t="s">
        <v>12914</v>
      </c>
      <c r="AW4145" s="166" t="s">
        <v>234</v>
      </c>
      <c r="AX4145" s="2254"/>
      <c r="AY4145" s="2254"/>
    </row>
    <row r="4146" spans="1:52" s="55" customFormat="1" ht="15.95" customHeight="1" x14ac:dyDescent="0.25">
      <c r="A4146" s="182">
        <v>1616</v>
      </c>
      <c r="B4146" s="166" t="s">
        <v>51</v>
      </c>
      <c r="C4146" s="170" t="s">
        <v>6908</v>
      </c>
      <c r="D4146" s="194" t="s">
        <v>19725</v>
      </c>
      <c r="E4146" s="166" t="s">
        <v>12916</v>
      </c>
      <c r="F4146" s="166" t="s">
        <v>12917</v>
      </c>
      <c r="G4146" s="166"/>
      <c r="H4146" s="166" t="s">
        <v>219</v>
      </c>
      <c r="I4146" s="166" t="s">
        <v>220</v>
      </c>
      <c r="J4146" s="166" t="s">
        <v>221</v>
      </c>
      <c r="K4146" s="166" t="s">
        <v>222</v>
      </c>
      <c r="L4146" s="166" t="s">
        <v>221</v>
      </c>
      <c r="M4146" s="166" t="s">
        <v>222</v>
      </c>
      <c r="N4146" s="186">
        <v>6</v>
      </c>
      <c r="O4146" s="186">
        <v>3</v>
      </c>
      <c r="P4146" s="186">
        <v>18</v>
      </c>
      <c r="Q4146" s="184">
        <v>1</v>
      </c>
      <c r="R4146" s="183" t="s">
        <v>6373</v>
      </c>
      <c r="S4146" s="183">
        <v>0</v>
      </c>
      <c r="T4146" s="183"/>
      <c r="U4146" s="183">
        <v>0</v>
      </c>
      <c r="V4146" s="183"/>
      <c r="W4146" s="183"/>
      <c r="X4146" s="183"/>
      <c r="Y4146" s="166" t="s">
        <v>330</v>
      </c>
      <c r="Z4146" s="166" t="s">
        <v>12918</v>
      </c>
      <c r="AA4146" s="203" t="s">
        <v>12919</v>
      </c>
      <c r="AB4146" s="166" t="s">
        <v>12920</v>
      </c>
      <c r="AC4146" s="228" t="s">
        <v>12921</v>
      </c>
      <c r="AD4146" s="166" t="s">
        <v>230</v>
      </c>
      <c r="AE4146" s="166" t="s">
        <v>12922</v>
      </c>
      <c r="AF4146" s="166" t="s">
        <v>12918</v>
      </c>
      <c r="AG4146" s="165" t="s">
        <v>12919</v>
      </c>
      <c r="AH4146" s="166" t="s">
        <v>453</v>
      </c>
      <c r="AI4146" s="167">
        <v>0.87</v>
      </c>
      <c r="AJ4146" s="184">
        <v>6</v>
      </c>
      <c r="AK4146" s="167">
        <f t="shared" si="595"/>
        <v>1.4301369863013698E-2</v>
      </c>
      <c r="AL4146" s="167">
        <v>0</v>
      </c>
      <c r="AM4146" s="187">
        <f t="shared" si="596"/>
        <v>1.4301369863013698E-2</v>
      </c>
      <c r="AN4146" s="167">
        <f t="shared" si="597"/>
        <v>1.4301369863013698E-2</v>
      </c>
      <c r="AO4146" s="167">
        <v>0</v>
      </c>
      <c r="AP4146" s="167">
        <f t="shared" si="598"/>
        <v>1.4301369863013698E-2</v>
      </c>
      <c r="AQ4146" s="167">
        <f t="shared" si="587"/>
        <v>0.42904109589041095</v>
      </c>
      <c r="AR4146" s="193" t="s">
        <v>231</v>
      </c>
      <c r="AS4146" s="194"/>
      <c r="AT4146" s="166" t="s">
        <v>325</v>
      </c>
      <c r="AU4146" s="166" t="s">
        <v>6916</v>
      </c>
      <c r="AV4146" s="679" t="s">
        <v>12923</v>
      </c>
      <c r="AW4146" s="166" t="s">
        <v>234</v>
      </c>
      <c r="AX4146" s="2254"/>
      <c r="AY4146" s="2254"/>
    </row>
    <row r="4147" spans="1:52" s="55" customFormat="1" ht="15.95" customHeight="1" x14ac:dyDescent="0.25">
      <c r="A4147" s="182">
        <v>1617</v>
      </c>
      <c r="B4147" s="166" t="s">
        <v>51</v>
      </c>
      <c r="C4147" s="170" t="s">
        <v>6908</v>
      </c>
      <c r="D4147" s="194" t="s">
        <v>19726</v>
      </c>
      <c r="E4147" s="166" t="s">
        <v>12925</v>
      </c>
      <c r="F4147" s="166" t="s">
        <v>12926</v>
      </c>
      <c r="G4147" s="166"/>
      <c r="H4147" s="166" t="s">
        <v>732</v>
      </c>
      <c r="I4147" s="166"/>
      <c r="J4147" s="166" t="s">
        <v>317</v>
      </c>
      <c r="K4147" s="166">
        <v>0</v>
      </c>
      <c r="L4147" s="166" t="s">
        <v>317</v>
      </c>
      <c r="M4147" s="166">
        <v>0</v>
      </c>
      <c r="N4147" s="186">
        <v>2</v>
      </c>
      <c r="O4147" s="186">
        <v>1.5</v>
      </c>
      <c r="P4147" s="186">
        <v>3</v>
      </c>
      <c r="Q4147" s="184">
        <v>2</v>
      </c>
      <c r="R4147" s="183"/>
      <c r="S4147" s="183">
        <v>0</v>
      </c>
      <c r="T4147" s="183"/>
      <c r="U4147" s="183">
        <v>1</v>
      </c>
      <c r="V4147" s="183"/>
      <c r="W4147" s="183"/>
      <c r="X4147" s="183"/>
      <c r="Y4147" s="166" t="s">
        <v>330</v>
      </c>
      <c r="Z4147" s="166" t="s">
        <v>12927</v>
      </c>
      <c r="AA4147" s="203" t="s">
        <v>12928</v>
      </c>
      <c r="AB4147" s="228" t="s">
        <v>12929</v>
      </c>
      <c r="AC4147" s="166" t="s">
        <v>4004</v>
      </c>
      <c r="AD4147" s="166" t="s">
        <v>230</v>
      </c>
      <c r="AE4147" s="166" t="s">
        <v>12930</v>
      </c>
      <c r="AF4147" s="166" t="s">
        <v>12931</v>
      </c>
      <c r="AG4147" s="165" t="s">
        <v>12928</v>
      </c>
      <c r="AH4147" s="166" t="s">
        <v>453</v>
      </c>
      <c r="AI4147" s="167">
        <v>0.87</v>
      </c>
      <c r="AJ4147" s="184">
        <v>30</v>
      </c>
      <c r="AK4147" s="167">
        <f t="shared" si="595"/>
        <v>7.1506849315068496E-2</v>
      </c>
      <c r="AL4147" s="167">
        <v>0</v>
      </c>
      <c r="AM4147" s="187">
        <f t="shared" si="596"/>
        <v>7.1506849315068496E-2</v>
      </c>
      <c r="AN4147" s="167">
        <f t="shared" si="597"/>
        <v>7.1506849315068496E-2</v>
      </c>
      <c r="AO4147" s="167">
        <v>0</v>
      </c>
      <c r="AP4147" s="167">
        <f t="shared" si="598"/>
        <v>7.1506849315068496E-2</v>
      </c>
      <c r="AQ4147" s="167">
        <f t="shared" si="587"/>
        <v>2.1452054794520548</v>
      </c>
      <c r="AR4147" s="193" t="s">
        <v>231</v>
      </c>
      <c r="AS4147" s="194"/>
      <c r="AT4147" s="166" t="s">
        <v>325</v>
      </c>
      <c r="AU4147" s="166" t="s">
        <v>6916</v>
      </c>
      <c r="AV4147" s="679" t="s">
        <v>12932</v>
      </c>
      <c r="AW4147" s="166" t="s">
        <v>234</v>
      </c>
      <c r="AX4147" s="2254"/>
      <c r="AY4147" s="2254"/>
    </row>
    <row r="4148" spans="1:52" s="55" customFormat="1" ht="15.95" customHeight="1" x14ac:dyDescent="0.25">
      <c r="A4148" s="182">
        <v>1618</v>
      </c>
      <c r="B4148" s="166" t="s">
        <v>51</v>
      </c>
      <c r="C4148" s="170" t="s">
        <v>6908</v>
      </c>
      <c r="D4148" s="194" t="s">
        <v>19728</v>
      </c>
      <c r="E4148" s="166">
        <v>55.395229</v>
      </c>
      <c r="F4148" s="166">
        <v>36.322643999999997</v>
      </c>
      <c r="G4148" s="166"/>
      <c r="H4148" s="166" t="s">
        <v>732</v>
      </c>
      <c r="I4148" s="166">
        <v>0</v>
      </c>
      <c r="J4148" s="166" t="s">
        <v>317</v>
      </c>
      <c r="K4148" s="166">
        <v>0</v>
      </c>
      <c r="L4148" s="166" t="s">
        <v>317</v>
      </c>
      <c r="M4148" s="166">
        <v>0</v>
      </c>
      <c r="N4148" s="186">
        <v>2</v>
      </c>
      <c r="O4148" s="186">
        <v>1.5</v>
      </c>
      <c r="P4148" s="186">
        <v>3</v>
      </c>
      <c r="Q4148" s="184">
        <v>6</v>
      </c>
      <c r="R4148" s="183"/>
      <c r="S4148" s="183">
        <v>0</v>
      </c>
      <c r="T4148" s="183"/>
      <c r="U4148" s="183">
        <v>0</v>
      </c>
      <c r="V4148" s="183"/>
      <c r="W4148" s="183"/>
      <c r="X4148" s="183"/>
      <c r="Y4148" s="166" t="s">
        <v>330</v>
      </c>
      <c r="Z4148" s="166" t="s">
        <v>12934</v>
      </c>
      <c r="AA4148" s="203" t="s">
        <v>12935</v>
      </c>
      <c r="AB4148" s="228" t="s">
        <v>12936</v>
      </c>
      <c r="AC4148" s="228" t="s">
        <v>12937</v>
      </c>
      <c r="AD4148" s="166" t="s">
        <v>230</v>
      </c>
      <c r="AE4148" s="166" t="s">
        <v>12938</v>
      </c>
      <c r="AF4148" s="166" t="s">
        <v>12934</v>
      </c>
      <c r="AG4148" s="165" t="s">
        <v>12935</v>
      </c>
      <c r="AH4148" s="166" t="s">
        <v>453</v>
      </c>
      <c r="AI4148" s="167">
        <v>0.87</v>
      </c>
      <c r="AJ4148" s="184">
        <v>35</v>
      </c>
      <c r="AK4148" s="167">
        <f t="shared" si="595"/>
        <v>8.3424657534246577E-2</v>
      </c>
      <c r="AL4148" s="167">
        <v>0</v>
      </c>
      <c r="AM4148" s="187">
        <f t="shared" si="596"/>
        <v>8.3424657534246577E-2</v>
      </c>
      <c r="AN4148" s="167">
        <f t="shared" si="597"/>
        <v>8.3424657534246577E-2</v>
      </c>
      <c r="AO4148" s="167">
        <v>0</v>
      </c>
      <c r="AP4148" s="167">
        <f t="shared" si="598"/>
        <v>8.3424657534246577E-2</v>
      </c>
      <c r="AQ4148" s="167">
        <f t="shared" si="587"/>
        <v>2.5027397260273974</v>
      </c>
      <c r="AR4148" s="193" t="s">
        <v>231</v>
      </c>
      <c r="AS4148" s="194"/>
      <c r="AT4148" s="166" t="s">
        <v>325</v>
      </c>
      <c r="AU4148" s="166" t="s">
        <v>6916</v>
      </c>
      <c r="AV4148" s="679" t="s">
        <v>12939</v>
      </c>
      <c r="AW4148" s="166" t="s">
        <v>234</v>
      </c>
      <c r="AX4148" s="2254"/>
      <c r="AY4148" s="2254"/>
    </row>
    <row r="4149" spans="1:52" s="55" customFormat="1" ht="15.95" customHeight="1" x14ac:dyDescent="0.25">
      <c r="A4149" s="182">
        <v>1619</v>
      </c>
      <c r="B4149" s="166" t="s">
        <v>51</v>
      </c>
      <c r="C4149" s="170" t="s">
        <v>6908</v>
      </c>
      <c r="D4149" s="194" t="s">
        <v>19727</v>
      </c>
      <c r="E4149" s="166" t="s">
        <v>12941</v>
      </c>
      <c r="F4149" s="166" t="s">
        <v>12942</v>
      </c>
      <c r="G4149" s="166"/>
      <c r="H4149" s="198" t="s">
        <v>219</v>
      </c>
      <c r="I4149" s="166" t="s">
        <v>220</v>
      </c>
      <c r="J4149" s="198" t="s">
        <v>317</v>
      </c>
      <c r="K4149" s="166">
        <v>0</v>
      </c>
      <c r="L4149" s="166" t="s">
        <v>317</v>
      </c>
      <c r="M4149" s="166">
        <v>0</v>
      </c>
      <c r="N4149" s="199">
        <v>2</v>
      </c>
      <c r="O4149" s="199">
        <v>3</v>
      </c>
      <c r="P4149" s="199">
        <v>6</v>
      </c>
      <c r="Q4149" s="1012">
        <v>2</v>
      </c>
      <c r="R4149" s="223"/>
      <c r="S4149" s="223">
        <v>0</v>
      </c>
      <c r="T4149" s="223"/>
      <c r="U4149" s="223">
        <v>0</v>
      </c>
      <c r="V4149" s="183"/>
      <c r="W4149" s="183"/>
      <c r="X4149" s="183"/>
      <c r="Y4149" s="166" t="s">
        <v>330</v>
      </c>
      <c r="Z4149" s="166" t="s">
        <v>12943</v>
      </c>
      <c r="AA4149" s="203" t="s">
        <v>12944</v>
      </c>
      <c r="AB4149" s="228" t="s">
        <v>12945</v>
      </c>
      <c r="AC4149" s="166" t="s">
        <v>4004</v>
      </c>
      <c r="AD4149" s="166" t="s">
        <v>230</v>
      </c>
      <c r="AE4149" s="166" t="s">
        <v>12880</v>
      </c>
      <c r="AF4149" s="166" t="s">
        <v>12946</v>
      </c>
      <c r="AG4149" s="165" t="s">
        <v>12944</v>
      </c>
      <c r="AH4149" s="166" t="s">
        <v>453</v>
      </c>
      <c r="AI4149" s="167">
        <v>0.87</v>
      </c>
      <c r="AJ4149" s="184">
        <v>5</v>
      </c>
      <c r="AK4149" s="167">
        <f t="shared" si="595"/>
        <v>1.191780821917808E-2</v>
      </c>
      <c r="AL4149" s="167">
        <v>0</v>
      </c>
      <c r="AM4149" s="187">
        <f t="shared" si="596"/>
        <v>1.191780821917808E-2</v>
      </c>
      <c r="AN4149" s="167">
        <f t="shared" si="597"/>
        <v>1.191780821917808E-2</v>
      </c>
      <c r="AO4149" s="167">
        <v>0</v>
      </c>
      <c r="AP4149" s="167">
        <f t="shared" si="598"/>
        <v>1.191780821917808E-2</v>
      </c>
      <c r="AQ4149" s="167">
        <f t="shared" si="587"/>
        <v>0.35753424657534238</v>
      </c>
      <c r="AR4149" s="193" t="s">
        <v>231</v>
      </c>
      <c r="AS4149" s="227"/>
      <c r="AT4149" s="166" t="s">
        <v>325</v>
      </c>
      <c r="AU4149" s="166" t="s">
        <v>6916</v>
      </c>
      <c r="AV4149" s="679" t="s">
        <v>12947</v>
      </c>
      <c r="AW4149" s="166" t="s">
        <v>234</v>
      </c>
      <c r="AX4149" s="2254"/>
      <c r="AY4149" s="2254"/>
    </row>
    <row r="4150" spans="1:52" s="55" customFormat="1" ht="15.95" customHeight="1" x14ac:dyDescent="0.25">
      <c r="A4150" s="182">
        <v>1620</v>
      </c>
      <c r="B4150" s="166" t="s">
        <v>51</v>
      </c>
      <c r="C4150" s="170" t="s">
        <v>6908</v>
      </c>
      <c r="D4150" s="194" t="s">
        <v>19729</v>
      </c>
      <c r="E4150" s="166" t="s">
        <v>12949</v>
      </c>
      <c r="F4150" s="166" t="s">
        <v>12950</v>
      </c>
      <c r="G4150" s="166"/>
      <c r="H4150" s="198" t="s">
        <v>219</v>
      </c>
      <c r="I4150" s="166" t="s">
        <v>220</v>
      </c>
      <c r="J4150" s="198" t="s">
        <v>317</v>
      </c>
      <c r="K4150" s="166">
        <v>0</v>
      </c>
      <c r="L4150" s="166" t="s">
        <v>317</v>
      </c>
      <c r="M4150" s="166">
        <v>0</v>
      </c>
      <c r="N4150" s="199">
        <v>2</v>
      </c>
      <c r="O4150" s="199">
        <v>3</v>
      </c>
      <c r="P4150" s="199">
        <v>6</v>
      </c>
      <c r="Q4150" s="1012">
        <v>3</v>
      </c>
      <c r="R4150" s="223" t="s">
        <v>7023</v>
      </c>
      <c r="S4150" s="223">
        <v>0</v>
      </c>
      <c r="T4150" s="223"/>
      <c r="U4150" s="223">
        <v>0</v>
      </c>
      <c r="V4150" s="183"/>
      <c r="W4150" s="183"/>
      <c r="X4150" s="183"/>
      <c r="Y4150" s="166" t="s">
        <v>330</v>
      </c>
      <c r="Z4150" s="166" t="s">
        <v>12951</v>
      </c>
      <c r="AA4150" s="203" t="s">
        <v>12952</v>
      </c>
      <c r="AB4150" s="228" t="s">
        <v>12953</v>
      </c>
      <c r="AC4150" s="166" t="s">
        <v>12954</v>
      </c>
      <c r="AD4150" s="166" t="s">
        <v>230</v>
      </c>
      <c r="AE4150" s="166" t="s">
        <v>12880</v>
      </c>
      <c r="AF4150" s="166" t="s">
        <v>12951</v>
      </c>
      <c r="AG4150" s="165" t="s">
        <v>12952</v>
      </c>
      <c r="AH4150" s="166" t="s">
        <v>453</v>
      </c>
      <c r="AI4150" s="167">
        <v>0.87</v>
      </c>
      <c r="AJ4150" s="184">
        <v>3</v>
      </c>
      <c r="AK4150" s="167">
        <f t="shared" si="595"/>
        <v>7.1506849315068491E-3</v>
      </c>
      <c r="AL4150" s="167">
        <v>0</v>
      </c>
      <c r="AM4150" s="187">
        <f t="shared" si="596"/>
        <v>7.1506849315068491E-3</v>
      </c>
      <c r="AN4150" s="167">
        <f t="shared" si="597"/>
        <v>7.1506849315068491E-3</v>
      </c>
      <c r="AO4150" s="167">
        <v>0</v>
      </c>
      <c r="AP4150" s="167">
        <f t="shared" si="598"/>
        <v>7.1506849315068491E-3</v>
      </c>
      <c r="AQ4150" s="167">
        <f t="shared" si="587"/>
        <v>0.21452054794520548</v>
      </c>
      <c r="AR4150" s="193" t="s">
        <v>231</v>
      </c>
      <c r="AS4150" s="227"/>
      <c r="AT4150" s="166" t="s">
        <v>325</v>
      </c>
      <c r="AU4150" s="166" t="s">
        <v>6916</v>
      </c>
      <c r="AV4150" s="679" t="s">
        <v>12955</v>
      </c>
      <c r="AW4150" s="166" t="s">
        <v>234</v>
      </c>
      <c r="AX4150" s="2254"/>
      <c r="AY4150" s="2254"/>
    </row>
    <row r="4151" spans="1:52" s="55" customFormat="1" ht="15.95" customHeight="1" x14ac:dyDescent="0.25">
      <c r="A4151" s="182">
        <v>1621</v>
      </c>
      <c r="B4151" s="166" t="s">
        <v>51</v>
      </c>
      <c r="C4151" s="170" t="s">
        <v>6908</v>
      </c>
      <c r="D4151" s="194" t="s">
        <v>19730</v>
      </c>
      <c r="E4151" s="166" t="s">
        <v>12957</v>
      </c>
      <c r="F4151" s="166" t="s">
        <v>12958</v>
      </c>
      <c r="G4151" s="166"/>
      <c r="H4151" s="166" t="s">
        <v>732</v>
      </c>
      <c r="I4151" s="166">
        <v>0</v>
      </c>
      <c r="J4151" s="166" t="s">
        <v>317</v>
      </c>
      <c r="K4151" s="166">
        <v>0</v>
      </c>
      <c r="L4151" s="166" t="s">
        <v>317</v>
      </c>
      <c r="M4151" s="166">
        <v>0</v>
      </c>
      <c r="N4151" s="186">
        <v>2</v>
      </c>
      <c r="O4151" s="186">
        <v>1.5</v>
      </c>
      <c r="P4151" s="186">
        <v>3</v>
      </c>
      <c r="Q4151" s="184">
        <v>3</v>
      </c>
      <c r="R4151" s="183"/>
      <c r="S4151" s="183">
        <v>0</v>
      </c>
      <c r="T4151" s="183"/>
      <c r="U4151" s="183">
        <v>0</v>
      </c>
      <c r="V4151" s="183"/>
      <c r="W4151" s="183"/>
      <c r="X4151" s="183"/>
      <c r="Y4151" s="166" t="s">
        <v>330</v>
      </c>
      <c r="Z4151" s="166" t="s">
        <v>12959</v>
      </c>
      <c r="AA4151" s="203" t="s">
        <v>12960</v>
      </c>
      <c r="AB4151" s="228" t="s">
        <v>12961</v>
      </c>
      <c r="AC4151" s="166" t="s">
        <v>12962</v>
      </c>
      <c r="AD4151" s="166" t="s">
        <v>230</v>
      </c>
      <c r="AE4151" s="166" t="s">
        <v>12963</v>
      </c>
      <c r="AF4151" s="166" t="s">
        <v>12964</v>
      </c>
      <c r="AG4151" s="165" t="s">
        <v>12960</v>
      </c>
      <c r="AH4151" s="166" t="s">
        <v>453</v>
      </c>
      <c r="AI4151" s="167">
        <v>0.87</v>
      </c>
      <c r="AJ4151" s="184">
        <v>10</v>
      </c>
      <c r="AK4151" s="167">
        <f t="shared" si="595"/>
        <v>2.3835616438356161E-2</v>
      </c>
      <c r="AL4151" s="167">
        <v>0</v>
      </c>
      <c r="AM4151" s="187">
        <f t="shared" si="596"/>
        <v>2.3835616438356161E-2</v>
      </c>
      <c r="AN4151" s="167">
        <f t="shared" si="597"/>
        <v>2.3835616438356161E-2</v>
      </c>
      <c r="AO4151" s="167">
        <v>0</v>
      </c>
      <c r="AP4151" s="167">
        <f t="shared" si="598"/>
        <v>2.3835616438356161E-2</v>
      </c>
      <c r="AQ4151" s="167">
        <f t="shared" si="587"/>
        <v>0.71506849315068477</v>
      </c>
      <c r="AR4151" s="193" t="s">
        <v>231</v>
      </c>
      <c r="AS4151" s="194"/>
      <c r="AT4151" s="166" t="s">
        <v>325</v>
      </c>
      <c r="AU4151" s="166" t="s">
        <v>6916</v>
      </c>
      <c r="AV4151" s="679" t="s">
        <v>12965</v>
      </c>
      <c r="AW4151" s="166" t="s">
        <v>234</v>
      </c>
      <c r="AX4151" s="2254"/>
      <c r="AY4151" s="2254"/>
    </row>
    <row r="4152" spans="1:52" s="55" customFormat="1" ht="15.95" customHeight="1" x14ac:dyDescent="0.25">
      <c r="A4152" s="182">
        <v>1622</v>
      </c>
      <c r="B4152" s="166" t="s">
        <v>51</v>
      </c>
      <c r="C4152" s="170" t="s">
        <v>6908</v>
      </c>
      <c r="D4152" s="194" t="s">
        <v>19731</v>
      </c>
      <c r="E4152" s="166" t="s">
        <v>12967</v>
      </c>
      <c r="F4152" s="166" t="s">
        <v>12968</v>
      </c>
      <c r="G4152" s="166"/>
      <c r="H4152" s="166" t="s">
        <v>732</v>
      </c>
      <c r="I4152" s="166">
        <v>0</v>
      </c>
      <c r="J4152" s="166" t="s">
        <v>317</v>
      </c>
      <c r="K4152" s="166">
        <v>0</v>
      </c>
      <c r="L4152" s="166" t="s">
        <v>317</v>
      </c>
      <c r="M4152" s="166">
        <v>0</v>
      </c>
      <c r="N4152" s="186">
        <v>2</v>
      </c>
      <c r="O4152" s="186">
        <v>1.5</v>
      </c>
      <c r="P4152" s="186">
        <v>3</v>
      </c>
      <c r="Q4152" s="184">
        <v>1</v>
      </c>
      <c r="R4152" s="183"/>
      <c r="S4152" s="183">
        <v>0</v>
      </c>
      <c r="T4152" s="183"/>
      <c r="U4152" s="183">
        <v>0</v>
      </c>
      <c r="V4152" s="183"/>
      <c r="W4152" s="183"/>
      <c r="X4152" s="183"/>
      <c r="Y4152" s="166" t="s">
        <v>330</v>
      </c>
      <c r="Z4152" s="166" t="s">
        <v>12969</v>
      </c>
      <c r="AA4152" s="203" t="s">
        <v>12970</v>
      </c>
      <c r="AB4152" s="228" t="s">
        <v>12971</v>
      </c>
      <c r="AC4152" s="228" t="s">
        <v>12972</v>
      </c>
      <c r="AD4152" s="166" t="s">
        <v>230</v>
      </c>
      <c r="AE4152" s="166" t="s">
        <v>12973</v>
      </c>
      <c r="AF4152" s="166" t="s">
        <v>12974</v>
      </c>
      <c r="AG4152" s="165" t="s">
        <v>12970</v>
      </c>
      <c r="AH4152" s="166" t="s">
        <v>453</v>
      </c>
      <c r="AI4152" s="167">
        <v>0.87</v>
      </c>
      <c r="AJ4152" s="184">
        <v>2</v>
      </c>
      <c r="AK4152" s="167">
        <f t="shared" si="595"/>
        <v>4.767123287671233E-3</v>
      </c>
      <c r="AL4152" s="167">
        <v>0</v>
      </c>
      <c r="AM4152" s="187">
        <f t="shared" si="596"/>
        <v>4.767123287671233E-3</v>
      </c>
      <c r="AN4152" s="167">
        <f t="shared" si="597"/>
        <v>4.767123287671233E-3</v>
      </c>
      <c r="AO4152" s="167">
        <v>0</v>
      </c>
      <c r="AP4152" s="167">
        <f t="shared" si="598"/>
        <v>4.767123287671233E-3</v>
      </c>
      <c r="AQ4152" s="167">
        <f t="shared" si="587"/>
        <v>0.14301369863013699</v>
      </c>
      <c r="AR4152" s="193" t="s">
        <v>231</v>
      </c>
      <c r="AS4152" s="194"/>
      <c r="AT4152" s="166" t="s">
        <v>325</v>
      </c>
      <c r="AU4152" s="166" t="s">
        <v>6916</v>
      </c>
      <c r="AV4152" s="679" t="s">
        <v>12975</v>
      </c>
      <c r="AW4152" s="166" t="s">
        <v>234</v>
      </c>
      <c r="AX4152" s="2254"/>
      <c r="AY4152" s="2254"/>
    </row>
    <row r="4153" spans="1:52" s="55" customFormat="1" ht="15.95" customHeight="1" x14ac:dyDescent="0.25">
      <c r="A4153" s="182">
        <v>1623</v>
      </c>
      <c r="B4153" s="166" t="s">
        <v>51</v>
      </c>
      <c r="C4153" s="170" t="s">
        <v>6908</v>
      </c>
      <c r="D4153" s="194" t="s">
        <v>19732</v>
      </c>
      <c r="E4153" s="166" t="s">
        <v>12977</v>
      </c>
      <c r="F4153" s="166" t="s">
        <v>12978</v>
      </c>
      <c r="G4153" s="166"/>
      <c r="H4153" s="166" t="s">
        <v>219</v>
      </c>
      <c r="I4153" s="166" t="s">
        <v>12979</v>
      </c>
      <c r="J4153" s="166" t="s">
        <v>317</v>
      </c>
      <c r="K4153" s="166">
        <v>0</v>
      </c>
      <c r="L4153" s="166" t="s">
        <v>317</v>
      </c>
      <c r="M4153" s="166">
        <v>0</v>
      </c>
      <c r="N4153" s="201">
        <v>2</v>
      </c>
      <c r="O4153" s="201">
        <v>1.5</v>
      </c>
      <c r="P4153" s="201">
        <v>3</v>
      </c>
      <c r="Q4153" s="166">
        <v>1</v>
      </c>
      <c r="R4153" s="166"/>
      <c r="S4153" s="166">
        <v>0</v>
      </c>
      <c r="T4153" s="166"/>
      <c r="U4153" s="166">
        <v>1</v>
      </c>
      <c r="V4153" s="183"/>
      <c r="W4153" s="183"/>
      <c r="X4153" s="183"/>
      <c r="Y4153" s="166" t="s">
        <v>330</v>
      </c>
      <c r="Z4153" s="166" t="s">
        <v>12980</v>
      </c>
      <c r="AA4153" s="203">
        <v>1195074009052</v>
      </c>
      <c r="AB4153" s="228" t="s">
        <v>12981</v>
      </c>
      <c r="AC4153" s="228" t="s">
        <v>12982</v>
      </c>
      <c r="AD4153" s="166" t="s">
        <v>12983</v>
      </c>
      <c r="AE4153" s="228" t="s">
        <v>12981</v>
      </c>
      <c r="AF4153" s="166" t="s">
        <v>12980</v>
      </c>
      <c r="AG4153" s="165">
        <v>1195074009052</v>
      </c>
      <c r="AH4153" s="166" t="s">
        <v>453</v>
      </c>
      <c r="AI4153" s="167">
        <v>0.87</v>
      </c>
      <c r="AJ4153" s="184">
        <v>15</v>
      </c>
      <c r="AK4153" s="167">
        <f t="shared" si="595"/>
        <v>3.5753424657534248E-2</v>
      </c>
      <c r="AL4153" s="167">
        <v>0</v>
      </c>
      <c r="AM4153" s="187">
        <f t="shared" si="596"/>
        <v>3.5753424657534248E-2</v>
      </c>
      <c r="AN4153" s="167">
        <f t="shared" si="597"/>
        <v>3.5753424657534248E-2</v>
      </c>
      <c r="AO4153" s="167">
        <v>0</v>
      </c>
      <c r="AP4153" s="167">
        <f t="shared" si="598"/>
        <v>3.5753424657534248E-2</v>
      </c>
      <c r="AQ4153" s="167">
        <f t="shared" si="587"/>
        <v>1.0726027397260274</v>
      </c>
      <c r="AR4153" s="193" t="s">
        <v>231</v>
      </c>
      <c r="AS4153" s="194"/>
      <c r="AT4153" s="166" t="s">
        <v>325</v>
      </c>
      <c r="AU4153" s="166" t="s">
        <v>6916</v>
      </c>
      <c r="AV4153" s="679" t="s">
        <v>12984</v>
      </c>
      <c r="AW4153" s="166" t="s">
        <v>234</v>
      </c>
      <c r="AX4153" s="2254"/>
      <c r="AY4153" s="2254"/>
    </row>
    <row r="4154" spans="1:52" s="55" customFormat="1" ht="15.95" customHeight="1" x14ac:dyDescent="0.25">
      <c r="A4154" s="182">
        <v>1624</v>
      </c>
      <c r="B4154" s="166" t="s">
        <v>51</v>
      </c>
      <c r="C4154" s="170" t="s">
        <v>6908</v>
      </c>
      <c r="D4154" s="194" t="s">
        <v>19733</v>
      </c>
      <c r="E4154" s="166" t="s">
        <v>12986</v>
      </c>
      <c r="F4154" s="166" t="s">
        <v>12987</v>
      </c>
      <c r="G4154" s="166"/>
      <c r="H4154" s="166" t="s">
        <v>732</v>
      </c>
      <c r="I4154" s="166">
        <v>0</v>
      </c>
      <c r="J4154" s="166" t="s">
        <v>317</v>
      </c>
      <c r="K4154" s="166">
        <v>0</v>
      </c>
      <c r="L4154" s="166" t="s">
        <v>317</v>
      </c>
      <c r="M4154" s="166">
        <v>0</v>
      </c>
      <c r="N4154" s="186">
        <v>4</v>
      </c>
      <c r="O4154" s="186">
        <v>1.5</v>
      </c>
      <c r="P4154" s="186">
        <v>6</v>
      </c>
      <c r="Q4154" s="184"/>
      <c r="R4154" s="183" t="s">
        <v>6373</v>
      </c>
      <c r="S4154" s="183">
        <v>0</v>
      </c>
      <c r="T4154" s="183"/>
      <c r="U4154" s="183">
        <v>0</v>
      </c>
      <c r="V4154" s="183"/>
      <c r="W4154" s="183"/>
      <c r="X4154" s="183"/>
      <c r="Y4154" s="166" t="s">
        <v>12075</v>
      </c>
      <c r="Z4154" s="166" t="s">
        <v>12988</v>
      </c>
      <c r="AA4154" s="203" t="s">
        <v>12989</v>
      </c>
      <c r="AB4154" s="166" t="s">
        <v>12833</v>
      </c>
      <c r="AC4154" s="228" t="s">
        <v>12990</v>
      </c>
      <c r="AD4154" s="673" t="s">
        <v>12991</v>
      </c>
      <c r="AE4154" s="166" t="s">
        <v>12992</v>
      </c>
      <c r="AF4154" s="166" t="s">
        <v>12993</v>
      </c>
      <c r="AG4154" s="165" t="s">
        <v>12989</v>
      </c>
      <c r="AH4154" s="203" t="s">
        <v>12994</v>
      </c>
      <c r="AI4154" s="167">
        <v>0.87</v>
      </c>
      <c r="AJ4154" s="184">
        <v>5</v>
      </c>
      <c r="AK4154" s="167">
        <v>3.5753424657534248E-2</v>
      </c>
      <c r="AL4154" s="167">
        <v>0</v>
      </c>
      <c r="AM4154" s="187">
        <f>AK4154+AL4154</f>
        <v>3.5753424657534248E-2</v>
      </c>
      <c r="AN4154" s="167">
        <f t="shared" si="597"/>
        <v>3.5753424657534248E-2</v>
      </c>
      <c r="AO4154" s="167">
        <v>0</v>
      </c>
      <c r="AP4154" s="167">
        <f t="shared" si="598"/>
        <v>3.5753424657534248E-2</v>
      </c>
      <c r="AQ4154" s="167">
        <f t="shared" si="587"/>
        <v>1.0726027397260274</v>
      </c>
      <c r="AR4154" s="193" t="s">
        <v>231</v>
      </c>
      <c r="AS4154" s="194"/>
      <c r="AT4154" s="166" t="s">
        <v>325</v>
      </c>
      <c r="AU4154" s="166" t="s">
        <v>6916</v>
      </c>
      <c r="AV4154" s="679" t="s">
        <v>12995</v>
      </c>
      <c r="AW4154" s="166" t="s">
        <v>234</v>
      </c>
      <c r="AX4154" s="2254"/>
      <c r="AY4154" s="2254"/>
    </row>
    <row r="4155" spans="1:52" s="55" customFormat="1" ht="15.95" customHeight="1" x14ac:dyDescent="0.25">
      <c r="A4155" s="182">
        <v>1625</v>
      </c>
      <c r="B4155" s="166" t="s">
        <v>51</v>
      </c>
      <c r="C4155" s="170" t="s">
        <v>22550</v>
      </c>
      <c r="D4155" s="194" t="s">
        <v>19734</v>
      </c>
      <c r="E4155" s="166" t="s">
        <v>12996</v>
      </c>
      <c r="F4155" s="166" t="s">
        <v>12997</v>
      </c>
      <c r="G4155" s="166"/>
      <c r="H4155" s="166" t="s">
        <v>219</v>
      </c>
      <c r="I4155" s="166" t="s">
        <v>220</v>
      </c>
      <c r="J4155" s="166" t="s">
        <v>221</v>
      </c>
      <c r="K4155" s="166" t="s">
        <v>222</v>
      </c>
      <c r="L4155" s="166" t="s">
        <v>317</v>
      </c>
      <c r="M4155" s="166">
        <v>0</v>
      </c>
      <c r="N4155" s="186">
        <v>5</v>
      </c>
      <c r="O4155" s="186">
        <v>2</v>
      </c>
      <c r="P4155" s="186">
        <v>10</v>
      </c>
      <c r="Q4155" s="184">
        <v>1</v>
      </c>
      <c r="R4155" s="183"/>
      <c r="S4155" s="183">
        <v>0</v>
      </c>
      <c r="T4155" s="183"/>
      <c r="U4155" s="183">
        <v>0</v>
      </c>
      <c r="V4155" s="183"/>
      <c r="W4155" s="183"/>
      <c r="X4155" s="183"/>
      <c r="Y4155" s="166" t="s">
        <v>12056</v>
      </c>
      <c r="Z4155" s="166" t="s">
        <v>12998</v>
      </c>
      <c r="AA4155" s="203" t="s">
        <v>12999</v>
      </c>
      <c r="AB4155" s="166" t="s">
        <v>13000</v>
      </c>
      <c r="AC4155" s="228" t="s">
        <v>13001</v>
      </c>
      <c r="AD4155" s="166"/>
      <c r="AE4155" s="166" t="s">
        <v>13002</v>
      </c>
      <c r="AF4155" s="166" t="s">
        <v>12998</v>
      </c>
      <c r="AG4155" s="165" t="s">
        <v>12999</v>
      </c>
      <c r="AH4155" s="203" t="s">
        <v>13003</v>
      </c>
      <c r="AI4155" s="186">
        <v>1.51</v>
      </c>
      <c r="AJ4155" s="184">
        <v>9</v>
      </c>
      <c r="AK4155" s="167">
        <f>AJ4155*AI4155/365</f>
        <v>3.7232876712328764E-2</v>
      </c>
      <c r="AL4155" s="167">
        <v>0</v>
      </c>
      <c r="AM4155" s="187">
        <f>SUBTOTAL(9,AK4155:AL4155)</f>
        <v>3.7232876712328764E-2</v>
      </c>
      <c r="AN4155" s="167">
        <f t="shared" si="597"/>
        <v>3.7232876712328764E-2</v>
      </c>
      <c r="AO4155" s="167">
        <v>0</v>
      </c>
      <c r="AP4155" s="167">
        <f t="shared" si="598"/>
        <v>3.7232876712328764E-2</v>
      </c>
      <c r="AQ4155" s="167">
        <f t="shared" si="587"/>
        <v>1.1169863013698629</v>
      </c>
      <c r="AR4155" s="193" t="s">
        <v>231</v>
      </c>
      <c r="AS4155" s="194"/>
      <c r="AT4155" s="166" t="s">
        <v>325</v>
      </c>
      <c r="AU4155" s="166" t="s">
        <v>6916</v>
      </c>
      <c r="AV4155" s="679" t="s">
        <v>13004</v>
      </c>
      <c r="AW4155" s="166" t="s">
        <v>234</v>
      </c>
      <c r="AX4155" s="2254"/>
      <c r="AY4155" s="2254"/>
    </row>
    <row r="4156" spans="1:52" s="55" customFormat="1" ht="15.95" customHeight="1" x14ac:dyDescent="0.25">
      <c r="A4156" s="182">
        <v>1626</v>
      </c>
      <c r="B4156" s="166" t="s">
        <v>51</v>
      </c>
      <c r="C4156" s="170" t="s">
        <v>6908</v>
      </c>
      <c r="D4156" s="194" t="s">
        <v>19735</v>
      </c>
      <c r="E4156" s="166" t="s">
        <v>13006</v>
      </c>
      <c r="F4156" s="166" t="s">
        <v>13007</v>
      </c>
      <c r="G4156" s="166"/>
      <c r="H4156" s="166" t="s">
        <v>219</v>
      </c>
      <c r="I4156" s="166" t="s">
        <v>220</v>
      </c>
      <c r="J4156" s="166" t="s">
        <v>221</v>
      </c>
      <c r="K4156" s="166" t="s">
        <v>222</v>
      </c>
      <c r="L4156" s="166" t="s">
        <v>317</v>
      </c>
      <c r="M4156" s="166">
        <v>0</v>
      </c>
      <c r="N4156" s="186">
        <v>6</v>
      </c>
      <c r="O4156" s="186">
        <v>1.5</v>
      </c>
      <c r="P4156" s="186">
        <v>9</v>
      </c>
      <c r="Q4156" s="184"/>
      <c r="R4156" s="183" t="s">
        <v>6373</v>
      </c>
      <c r="S4156" s="183">
        <v>0</v>
      </c>
      <c r="T4156" s="183"/>
      <c r="U4156" s="183">
        <v>0</v>
      </c>
      <c r="V4156" s="183"/>
      <c r="W4156" s="183"/>
      <c r="X4156" s="183"/>
      <c r="Y4156" s="166" t="s">
        <v>12075</v>
      </c>
      <c r="Z4156" s="166" t="s">
        <v>13008</v>
      </c>
      <c r="AA4156" s="203" t="s">
        <v>13009</v>
      </c>
      <c r="AB4156" s="166" t="s">
        <v>12833</v>
      </c>
      <c r="AC4156" s="228" t="s">
        <v>13010</v>
      </c>
      <c r="AD4156" s="198" t="s">
        <v>13011</v>
      </c>
      <c r="AE4156" s="166" t="s">
        <v>13012</v>
      </c>
      <c r="AF4156" s="166" t="s">
        <v>13013</v>
      </c>
      <c r="AG4156" s="165" t="s">
        <v>13009</v>
      </c>
      <c r="AH4156" s="203" t="s">
        <v>304</v>
      </c>
      <c r="AI4156" s="186">
        <v>1.1399999999999999</v>
      </c>
      <c r="AJ4156" s="186">
        <v>159</v>
      </c>
      <c r="AK4156" s="167">
        <f t="shared" ref="AK4156:AK4161" si="599">AJ4156*AI4156/365</f>
        <v>0.49660273972602736</v>
      </c>
      <c r="AL4156" s="167">
        <v>0</v>
      </c>
      <c r="AM4156" s="187">
        <f t="shared" ref="AM4156:AM4162" si="600">SUBTOTAL(9,AK4156:AL4156)</f>
        <v>0.49660273972602736</v>
      </c>
      <c r="AN4156" s="167">
        <f t="shared" si="597"/>
        <v>0.49660273972602736</v>
      </c>
      <c r="AO4156" s="167">
        <v>0</v>
      </c>
      <c r="AP4156" s="167">
        <f t="shared" si="598"/>
        <v>0.49660273972602736</v>
      </c>
      <c r="AQ4156" s="167">
        <f t="shared" si="587"/>
        <v>14.898082191780821</v>
      </c>
      <c r="AR4156" s="193" t="s">
        <v>231</v>
      </c>
      <c r="AS4156" s="194"/>
      <c r="AT4156" s="166" t="s">
        <v>325</v>
      </c>
      <c r="AU4156" s="166" t="s">
        <v>6916</v>
      </c>
      <c r="AV4156" s="679" t="s">
        <v>13014</v>
      </c>
      <c r="AW4156" s="166" t="s">
        <v>234</v>
      </c>
      <c r="AX4156" s="2254"/>
      <c r="AY4156" s="2254"/>
    </row>
    <row r="4157" spans="1:52" s="1395" customFormat="1" ht="15.95" customHeight="1" x14ac:dyDescent="0.25">
      <c r="A4157" s="353">
        <v>1627</v>
      </c>
      <c r="B4157" s="354" t="s">
        <v>51</v>
      </c>
      <c r="C4157" s="366" t="s">
        <v>6908</v>
      </c>
      <c r="D4157" s="363" t="s">
        <v>22173</v>
      </c>
      <c r="E4157" s="354" t="s">
        <v>22174</v>
      </c>
      <c r="F4157" s="354">
        <v>36186366</v>
      </c>
      <c r="G4157" s="354" t="s">
        <v>221</v>
      </c>
      <c r="H4157" s="354" t="s">
        <v>219</v>
      </c>
      <c r="I4157" s="354" t="s">
        <v>220</v>
      </c>
      <c r="J4157" s="354" t="s">
        <v>221</v>
      </c>
      <c r="K4157" s="354" t="s">
        <v>6883</v>
      </c>
      <c r="L4157" s="354" t="s">
        <v>221</v>
      </c>
      <c r="M4157" s="354" t="s">
        <v>7095</v>
      </c>
      <c r="N4157" s="440">
        <v>5.3</v>
      </c>
      <c r="O4157" s="440">
        <v>1.7</v>
      </c>
      <c r="P4157" s="440">
        <f>O4157*N4157</f>
        <v>9.01</v>
      </c>
      <c r="Q4157" s="1010">
        <v>1</v>
      </c>
      <c r="R4157" s="505"/>
      <c r="S4157" s="505">
        <v>0</v>
      </c>
      <c r="T4157" s="505"/>
      <c r="U4157" s="505">
        <v>0</v>
      </c>
      <c r="V4157" s="357"/>
      <c r="W4157" s="357"/>
      <c r="X4157" s="357"/>
      <c r="Y4157" s="354" t="s">
        <v>330</v>
      </c>
      <c r="Z4157" s="354" t="s">
        <v>13018</v>
      </c>
      <c r="AA4157" s="443" t="s">
        <v>22175</v>
      </c>
      <c r="AB4157" s="761" t="s">
        <v>13020</v>
      </c>
      <c r="AC4157" s="761" t="s">
        <v>13021</v>
      </c>
      <c r="AD4157" s="1152" t="s">
        <v>13022</v>
      </c>
      <c r="AE4157" s="354" t="s">
        <v>13023</v>
      </c>
      <c r="AF4157" s="354" t="s">
        <v>22176</v>
      </c>
      <c r="AG4157" s="443" t="s">
        <v>22175</v>
      </c>
      <c r="AH4157" s="443" t="s">
        <v>304</v>
      </c>
      <c r="AI4157" s="360">
        <v>1.1399999999999999</v>
      </c>
      <c r="AJ4157" s="360">
        <v>643.20000000000005</v>
      </c>
      <c r="AK4157" s="359">
        <f t="shared" si="599"/>
        <v>2.008898630136986</v>
      </c>
      <c r="AL4157" s="359">
        <v>0</v>
      </c>
      <c r="AM4157" s="361">
        <f t="shared" si="600"/>
        <v>2.008898630136986</v>
      </c>
      <c r="AN4157" s="359">
        <f t="shared" si="597"/>
        <v>2.008898630136986</v>
      </c>
      <c r="AO4157" s="359">
        <v>0</v>
      </c>
      <c r="AP4157" s="359">
        <f t="shared" si="598"/>
        <v>2.008898630136986</v>
      </c>
      <c r="AQ4157" s="359">
        <f>AP4157*30</f>
        <v>60.266958904109579</v>
      </c>
      <c r="AR4157" s="362" t="s">
        <v>231</v>
      </c>
      <c r="AS4157" s="1163" t="s">
        <v>114</v>
      </c>
      <c r="AT4157" s="354" t="s">
        <v>325</v>
      </c>
      <c r="AU4157" s="354" t="s">
        <v>6916</v>
      </c>
      <c r="AV4157" s="923" t="s">
        <v>13025</v>
      </c>
      <c r="AW4157" s="354" t="s">
        <v>234</v>
      </c>
      <c r="AX4157" s="447" t="s">
        <v>22177</v>
      </c>
      <c r="AY4157" s="2252"/>
      <c r="AZ4157" s="447" t="s">
        <v>22178</v>
      </c>
    </row>
    <row r="4158" spans="1:52" s="55" customFormat="1" ht="15.95" customHeight="1" x14ac:dyDescent="0.25">
      <c r="A4158" s="182">
        <v>1628</v>
      </c>
      <c r="B4158" s="166" t="s">
        <v>51</v>
      </c>
      <c r="C4158" s="170" t="s">
        <v>6908</v>
      </c>
      <c r="D4158" s="194" t="s">
        <v>19739</v>
      </c>
      <c r="E4158" s="166" t="s">
        <v>13027</v>
      </c>
      <c r="F4158" s="166" t="s">
        <v>13028</v>
      </c>
      <c r="G4158" s="166"/>
      <c r="H4158" s="166" t="s">
        <v>732</v>
      </c>
      <c r="I4158" s="166">
        <v>0</v>
      </c>
      <c r="J4158" s="166" t="s">
        <v>317</v>
      </c>
      <c r="K4158" s="166">
        <v>0</v>
      </c>
      <c r="L4158" s="166" t="s">
        <v>317</v>
      </c>
      <c r="M4158" s="166">
        <v>0</v>
      </c>
      <c r="N4158" s="186">
        <v>2</v>
      </c>
      <c r="O4158" s="186">
        <v>2</v>
      </c>
      <c r="P4158" s="186">
        <v>4</v>
      </c>
      <c r="Q4158" s="184">
        <v>2</v>
      </c>
      <c r="R4158" s="183"/>
      <c r="S4158" s="183">
        <v>0</v>
      </c>
      <c r="T4158" s="183"/>
      <c r="U4158" s="183">
        <v>0</v>
      </c>
      <c r="V4158" s="183"/>
      <c r="W4158" s="183"/>
      <c r="X4158" s="183"/>
      <c r="Y4158" s="166" t="s">
        <v>12075</v>
      </c>
      <c r="Z4158" s="166" t="s">
        <v>13029</v>
      </c>
      <c r="AA4158" s="203" t="s">
        <v>13030</v>
      </c>
      <c r="AB4158" s="166" t="s">
        <v>13031</v>
      </c>
      <c r="AC4158" s="228" t="s">
        <v>13032</v>
      </c>
      <c r="AD4158" s="198" t="s">
        <v>13033</v>
      </c>
      <c r="AE4158" s="166" t="s">
        <v>13034</v>
      </c>
      <c r="AF4158" s="166" t="s">
        <v>13035</v>
      </c>
      <c r="AG4158" s="165" t="s">
        <v>13030</v>
      </c>
      <c r="AH4158" s="203" t="s">
        <v>304</v>
      </c>
      <c r="AI4158" s="186">
        <v>1.1399999999999999</v>
      </c>
      <c r="AJ4158" s="186">
        <v>197</v>
      </c>
      <c r="AK4158" s="167">
        <f t="shared" si="599"/>
        <v>0.61528767123287664</v>
      </c>
      <c r="AL4158" s="167">
        <v>0</v>
      </c>
      <c r="AM4158" s="187">
        <f t="shared" si="600"/>
        <v>0.61528767123287664</v>
      </c>
      <c r="AN4158" s="167">
        <f t="shared" si="597"/>
        <v>0.61528767123287664</v>
      </c>
      <c r="AO4158" s="167">
        <v>0</v>
      </c>
      <c r="AP4158" s="167">
        <f t="shared" si="598"/>
        <v>0.61528767123287664</v>
      </c>
      <c r="AQ4158" s="167">
        <f t="shared" ref="AQ4158:AQ4223" si="601">AP4158*30</f>
        <v>18.458630136986301</v>
      </c>
      <c r="AR4158" s="193" t="s">
        <v>231</v>
      </c>
      <c r="AS4158" s="194"/>
      <c r="AT4158" s="166" t="s">
        <v>325</v>
      </c>
      <c r="AU4158" s="166" t="s">
        <v>6916</v>
      </c>
      <c r="AV4158" s="679" t="s">
        <v>13036</v>
      </c>
      <c r="AW4158" s="166" t="s">
        <v>234</v>
      </c>
      <c r="AX4158" s="2254"/>
      <c r="AY4158" s="2254"/>
    </row>
    <row r="4159" spans="1:52" s="1395" customFormat="1" ht="15.95" customHeight="1" x14ac:dyDescent="0.25">
      <c r="A4159" s="353">
        <v>1629</v>
      </c>
      <c r="B4159" s="354" t="s">
        <v>51</v>
      </c>
      <c r="C4159" s="366" t="s">
        <v>6908</v>
      </c>
      <c r="D4159" s="363" t="s">
        <v>22663</v>
      </c>
      <c r="E4159" s="354" t="s">
        <v>22664</v>
      </c>
      <c r="F4159" s="354" t="s">
        <v>22665</v>
      </c>
      <c r="G4159" s="354" t="s">
        <v>221</v>
      </c>
      <c r="H4159" s="354" t="s">
        <v>219</v>
      </c>
      <c r="I4159" s="354" t="s">
        <v>220</v>
      </c>
      <c r="J4159" s="354" t="s">
        <v>221</v>
      </c>
      <c r="K4159" s="354" t="s">
        <v>222</v>
      </c>
      <c r="L4159" s="354" t="s">
        <v>221</v>
      </c>
      <c r="M4159" s="354" t="s">
        <v>879</v>
      </c>
      <c r="N4159" s="360">
        <v>6</v>
      </c>
      <c r="O4159" s="360">
        <v>4</v>
      </c>
      <c r="P4159" s="360">
        <f>O4159*N4159</f>
        <v>24</v>
      </c>
      <c r="Q4159" s="503">
        <v>2</v>
      </c>
      <c r="R4159" s="357"/>
      <c r="S4159" s="357">
        <v>0</v>
      </c>
      <c r="T4159" s="357"/>
      <c r="U4159" s="357">
        <v>0</v>
      </c>
      <c r="V4159" s="357"/>
      <c r="W4159" s="357"/>
      <c r="X4159" s="357"/>
      <c r="Y4159" s="354" t="s">
        <v>9116</v>
      </c>
      <c r="Z4159" s="354" t="s">
        <v>13039</v>
      </c>
      <c r="AA4159" s="443" t="s">
        <v>22666</v>
      </c>
      <c r="AB4159" s="354" t="s">
        <v>13041</v>
      </c>
      <c r="AC4159" s="761" t="s">
        <v>22667</v>
      </c>
      <c r="AD4159" s="1152" t="s">
        <v>13043</v>
      </c>
      <c r="AE4159" s="354" t="s">
        <v>13044</v>
      </c>
      <c r="AF4159" s="354" t="s">
        <v>13039</v>
      </c>
      <c r="AG4159" s="443" t="s">
        <v>22666</v>
      </c>
      <c r="AH4159" s="443" t="s">
        <v>304</v>
      </c>
      <c r="AI4159" s="360">
        <v>1.1399999999999999</v>
      </c>
      <c r="AJ4159" s="360">
        <v>458.2</v>
      </c>
      <c r="AK4159" s="359">
        <f t="shared" si="599"/>
        <v>1.431090410958904</v>
      </c>
      <c r="AL4159" s="359">
        <v>0</v>
      </c>
      <c r="AM4159" s="361">
        <f t="shared" si="600"/>
        <v>1.431090410958904</v>
      </c>
      <c r="AN4159" s="359">
        <f t="shared" si="597"/>
        <v>1.431090410958904</v>
      </c>
      <c r="AO4159" s="359">
        <v>0</v>
      </c>
      <c r="AP4159" s="359">
        <f t="shared" si="598"/>
        <v>1.431090410958904</v>
      </c>
      <c r="AQ4159" s="359">
        <f t="shared" si="601"/>
        <v>42.932712328767117</v>
      </c>
      <c r="AR4159" s="362" t="s">
        <v>231</v>
      </c>
      <c r="AS4159" s="363" t="s">
        <v>114</v>
      </c>
      <c r="AT4159" s="354" t="s">
        <v>325</v>
      </c>
      <c r="AU4159" s="354" t="s">
        <v>6916</v>
      </c>
      <c r="AV4159" s="923" t="s">
        <v>13045</v>
      </c>
      <c r="AW4159" s="354" t="s">
        <v>234</v>
      </c>
      <c r="AX4159" s="447" t="s">
        <v>22668</v>
      </c>
      <c r="AY4159" s="2252"/>
      <c r="AZ4159" s="447" t="s">
        <v>22669</v>
      </c>
    </row>
    <row r="4160" spans="1:52" s="55" customFormat="1" ht="15.95" customHeight="1" x14ac:dyDescent="0.25">
      <c r="A4160" s="182">
        <v>1630</v>
      </c>
      <c r="B4160" s="166" t="s">
        <v>51</v>
      </c>
      <c r="C4160" s="170" t="s">
        <v>6908</v>
      </c>
      <c r="D4160" s="194" t="s">
        <v>19736</v>
      </c>
      <c r="E4160" s="166" t="s">
        <v>13047</v>
      </c>
      <c r="F4160" s="166" t="s">
        <v>13048</v>
      </c>
      <c r="G4160" s="166"/>
      <c r="H4160" s="166" t="s">
        <v>732</v>
      </c>
      <c r="I4160" s="166">
        <v>0</v>
      </c>
      <c r="J4160" s="166" t="s">
        <v>317</v>
      </c>
      <c r="K4160" s="166">
        <v>0</v>
      </c>
      <c r="L4160" s="166" t="s">
        <v>317</v>
      </c>
      <c r="M4160" s="166">
        <v>0</v>
      </c>
      <c r="N4160" s="186">
        <v>2</v>
      </c>
      <c r="O4160" s="186">
        <v>1.5</v>
      </c>
      <c r="P4160" s="186">
        <v>3</v>
      </c>
      <c r="Q4160" s="184">
        <v>1</v>
      </c>
      <c r="R4160" s="183"/>
      <c r="S4160" s="183">
        <v>0</v>
      </c>
      <c r="T4160" s="183"/>
      <c r="U4160" s="183">
        <v>0</v>
      </c>
      <c r="V4160" s="183"/>
      <c r="W4160" s="183"/>
      <c r="X4160" s="183"/>
      <c r="Y4160" s="166" t="s">
        <v>12075</v>
      </c>
      <c r="Z4160" s="166" t="s">
        <v>13049</v>
      </c>
      <c r="AA4160" s="203" t="s">
        <v>13050</v>
      </c>
      <c r="AB4160" s="228" t="s">
        <v>5934</v>
      </c>
      <c r="AC4160" s="228" t="s">
        <v>13051</v>
      </c>
      <c r="AD4160" s="673" t="s">
        <v>13052</v>
      </c>
      <c r="AE4160" s="166" t="s">
        <v>13053</v>
      </c>
      <c r="AF4160" s="166" t="s">
        <v>13054</v>
      </c>
      <c r="AG4160" s="165" t="s">
        <v>13050</v>
      </c>
      <c r="AH4160" s="203" t="s">
        <v>304</v>
      </c>
      <c r="AI4160" s="186">
        <v>1.1399999999999999</v>
      </c>
      <c r="AJ4160" s="186">
        <v>2</v>
      </c>
      <c r="AK4160" s="167">
        <f t="shared" si="599"/>
        <v>6.2465753424657527E-3</v>
      </c>
      <c r="AL4160" s="167">
        <v>0</v>
      </c>
      <c r="AM4160" s="187">
        <f t="shared" si="600"/>
        <v>6.2465753424657527E-3</v>
      </c>
      <c r="AN4160" s="167">
        <f t="shared" si="597"/>
        <v>6.2465753424657527E-3</v>
      </c>
      <c r="AO4160" s="167">
        <v>0</v>
      </c>
      <c r="AP4160" s="167">
        <f t="shared" si="598"/>
        <v>6.2465753424657527E-3</v>
      </c>
      <c r="AQ4160" s="167">
        <f t="shared" si="601"/>
        <v>0.18739726027397258</v>
      </c>
      <c r="AR4160" s="193" t="s">
        <v>231</v>
      </c>
      <c r="AS4160" s="194"/>
      <c r="AT4160" s="166" t="s">
        <v>325</v>
      </c>
      <c r="AU4160" s="166" t="s">
        <v>6916</v>
      </c>
      <c r="AV4160" s="679" t="s">
        <v>13055</v>
      </c>
      <c r="AW4160" s="166" t="s">
        <v>234</v>
      </c>
      <c r="AX4160" s="2254"/>
      <c r="AY4160" s="2254"/>
    </row>
    <row r="4161" spans="1:52" s="55" customFormat="1" ht="15.95" customHeight="1" x14ac:dyDescent="0.25">
      <c r="A4161" s="182">
        <v>1631</v>
      </c>
      <c r="B4161" s="166" t="s">
        <v>51</v>
      </c>
      <c r="C4161" s="170" t="s">
        <v>6908</v>
      </c>
      <c r="D4161" s="194" t="s">
        <v>19738</v>
      </c>
      <c r="E4161" s="166" t="s">
        <v>13057</v>
      </c>
      <c r="F4161" s="166" t="s">
        <v>13058</v>
      </c>
      <c r="G4161" s="166"/>
      <c r="H4161" s="166" t="s">
        <v>219</v>
      </c>
      <c r="I4161" s="166" t="s">
        <v>220</v>
      </c>
      <c r="J4161" s="166" t="s">
        <v>221</v>
      </c>
      <c r="K4161" s="166" t="s">
        <v>222</v>
      </c>
      <c r="L4161" s="166" t="s">
        <v>317</v>
      </c>
      <c r="M4161" s="166">
        <v>0</v>
      </c>
      <c r="N4161" s="186">
        <v>2</v>
      </c>
      <c r="O4161" s="186">
        <v>1.5</v>
      </c>
      <c r="P4161" s="186">
        <v>3</v>
      </c>
      <c r="Q4161" s="184">
        <v>1</v>
      </c>
      <c r="R4161" s="183"/>
      <c r="S4161" s="183">
        <v>0</v>
      </c>
      <c r="T4161" s="183"/>
      <c r="U4161" s="183">
        <v>0</v>
      </c>
      <c r="V4161" s="183"/>
      <c r="W4161" s="183"/>
      <c r="X4161" s="183"/>
      <c r="Y4161" s="166" t="s">
        <v>12075</v>
      </c>
      <c r="Z4161" s="166" t="s">
        <v>13029</v>
      </c>
      <c r="AA4161" s="203" t="s">
        <v>13030</v>
      </c>
      <c r="AB4161" s="166" t="s">
        <v>13031</v>
      </c>
      <c r="AC4161" s="228" t="s">
        <v>13032</v>
      </c>
      <c r="AD4161" s="198" t="s">
        <v>13033</v>
      </c>
      <c r="AE4161" s="166" t="s">
        <v>13059</v>
      </c>
      <c r="AF4161" s="166" t="s">
        <v>13060</v>
      </c>
      <c r="AG4161" s="165" t="s">
        <v>13030</v>
      </c>
      <c r="AH4161" s="203" t="s">
        <v>304</v>
      </c>
      <c r="AI4161" s="186">
        <v>1.1399999999999999</v>
      </c>
      <c r="AJ4161" s="186">
        <v>600</v>
      </c>
      <c r="AK4161" s="167">
        <f t="shared" si="599"/>
        <v>1.8739726027397257</v>
      </c>
      <c r="AL4161" s="167">
        <v>0</v>
      </c>
      <c r="AM4161" s="187">
        <f t="shared" si="600"/>
        <v>1.8739726027397257</v>
      </c>
      <c r="AN4161" s="167">
        <f t="shared" si="597"/>
        <v>1.8739726027397257</v>
      </c>
      <c r="AO4161" s="167">
        <v>0</v>
      </c>
      <c r="AP4161" s="167">
        <f t="shared" si="598"/>
        <v>1.8739726027397257</v>
      </c>
      <c r="AQ4161" s="167">
        <f t="shared" si="601"/>
        <v>56.219178082191767</v>
      </c>
      <c r="AR4161" s="193" t="s">
        <v>231</v>
      </c>
      <c r="AS4161" s="194"/>
      <c r="AT4161" s="166" t="s">
        <v>325</v>
      </c>
      <c r="AU4161" s="166" t="s">
        <v>6916</v>
      </c>
      <c r="AV4161" s="679" t="s">
        <v>13061</v>
      </c>
      <c r="AW4161" s="166" t="s">
        <v>234</v>
      </c>
      <c r="AX4161" s="2254"/>
      <c r="AY4161" s="2254"/>
    </row>
    <row r="4162" spans="1:52" s="1395" customFormat="1" ht="15.95" customHeight="1" x14ac:dyDescent="0.25">
      <c r="A4162" s="353">
        <v>1632</v>
      </c>
      <c r="B4162" s="354" t="s">
        <v>51</v>
      </c>
      <c r="C4162" s="366" t="s">
        <v>6908</v>
      </c>
      <c r="D4162" s="363" t="s">
        <v>23623</v>
      </c>
      <c r="E4162" s="354" t="s">
        <v>23624</v>
      </c>
      <c r="F4162" s="354" t="s">
        <v>23625</v>
      </c>
      <c r="G4162" s="354" t="s">
        <v>221</v>
      </c>
      <c r="H4162" s="354" t="s">
        <v>219</v>
      </c>
      <c r="I4162" s="354" t="s">
        <v>220</v>
      </c>
      <c r="J4162" s="354" t="s">
        <v>221</v>
      </c>
      <c r="K4162" s="354" t="s">
        <v>222</v>
      </c>
      <c r="L4162" s="354" t="s">
        <v>221</v>
      </c>
      <c r="M4162" s="354" t="s">
        <v>879</v>
      </c>
      <c r="N4162" s="360">
        <v>2</v>
      </c>
      <c r="O4162" s="360">
        <v>1.7</v>
      </c>
      <c r="P4162" s="360">
        <f>O4162*N4162</f>
        <v>3.4</v>
      </c>
      <c r="Q4162" s="503">
        <v>1</v>
      </c>
      <c r="R4162" s="357"/>
      <c r="S4162" s="357">
        <v>0</v>
      </c>
      <c r="T4162" s="357"/>
      <c r="U4162" s="357">
        <v>0</v>
      </c>
      <c r="V4162" s="357"/>
      <c r="W4162" s="357"/>
      <c r="X4162" s="357"/>
      <c r="Y4162" s="354" t="s">
        <v>12075</v>
      </c>
      <c r="Z4162" s="354" t="s">
        <v>13065</v>
      </c>
      <c r="AA4162" s="443" t="s">
        <v>23626</v>
      </c>
      <c r="AB4162" s="354" t="s">
        <v>23627</v>
      </c>
      <c r="AC4162" s="761" t="s">
        <v>23628</v>
      </c>
      <c r="AD4162" s="1285" t="s">
        <v>12401</v>
      </c>
      <c r="AE4162" s="354" t="s">
        <v>13069</v>
      </c>
      <c r="AF4162" s="354" t="s">
        <v>23629</v>
      </c>
      <c r="AG4162" s="443" t="s">
        <v>23626</v>
      </c>
      <c r="AH4162" s="443" t="s">
        <v>23630</v>
      </c>
      <c r="AI4162" s="359">
        <v>0.76</v>
      </c>
      <c r="AJ4162" s="360">
        <v>309</v>
      </c>
      <c r="AK4162" s="359">
        <f>AJ4162*AI4162/365</f>
        <v>0.64339726027397259</v>
      </c>
      <c r="AL4162" s="359">
        <v>0</v>
      </c>
      <c r="AM4162" s="361">
        <f t="shared" si="600"/>
        <v>0.64339726027397259</v>
      </c>
      <c r="AN4162" s="359">
        <f t="shared" si="597"/>
        <v>0.64339726027397259</v>
      </c>
      <c r="AO4162" s="359">
        <v>0</v>
      </c>
      <c r="AP4162" s="359">
        <f t="shared" si="598"/>
        <v>0.64339726027397259</v>
      </c>
      <c r="AQ4162" s="359">
        <f>AP4162*30</f>
        <v>19.301917808219176</v>
      </c>
      <c r="AR4162" s="362" t="s">
        <v>231</v>
      </c>
      <c r="AS4162" s="363" t="s">
        <v>114</v>
      </c>
      <c r="AT4162" s="354" t="s">
        <v>325</v>
      </c>
      <c r="AU4162" s="354" t="s">
        <v>6916</v>
      </c>
      <c r="AV4162" s="923" t="s">
        <v>13071</v>
      </c>
      <c r="AW4162" s="354" t="s">
        <v>234</v>
      </c>
      <c r="AX4162" s="447" t="s">
        <v>23631</v>
      </c>
      <c r="AY4162" s="2252"/>
      <c r="AZ4162" s="447" t="s">
        <v>23632</v>
      </c>
    </row>
    <row r="4163" spans="1:52" s="55" customFormat="1" ht="15.95" customHeight="1" x14ac:dyDescent="0.25">
      <c r="A4163" s="182">
        <v>1633</v>
      </c>
      <c r="B4163" s="166" t="s">
        <v>51</v>
      </c>
      <c r="C4163" s="170" t="s">
        <v>6908</v>
      </c>
      <c r="D4163" s="194" t="s">
        <v>19737</v>
      </c>
      <c r="E4163" s="166" t="s">
        <v>13073</v>
      </c>
      <c r="F4163" s="166" t="s">
        <v>13074</v>
      </c>
      <c r="G4163" s="166"/>
      <c r="H4163" s="166" t="s">
        <v>732</v>
      </c>
      <c r="I4163" s="166">
        <v>0</v>
      </c>
      <c r="J4163" s="166" t="s">
        <v>317</v>
      </c>
      <c r="K4163" s="166">
        <v>0</v>
      </c>
      <c r="L4163" s="166" t="s">
        <v>317</v>
      </c>
      <c r="M4163" s="166">
        <v>0</v>
      </c>
      <c r="N4163" s="186">
        <v>2</v>
      </c>
      <c r="O4163" s="186">
        <v>1.5</v>
      </c>
      <c r="P4163" s="186">
        <v>3</v>
      </c>
      <c r="Q4163" s="184"/>
      <c r="R4163" s="183" t="s">
        <v>13075</v>
      </c>
      <c r="S4163" s="183">
        <v>0</v>
      </c>
      <c r="T4163" s="183"/>
      <c r="U4163" s="183">
        <v>0</v>
      </c>
      <c r="V4163" s="183"/>
      <c r="W4163" s="183"/>
      <c r="X4163" s="183"/>
      <c r="Y4163" s="166" t="s">
        <v>330</v>
      </c>
      <c r="Z4163" s="166" t="s">
        <v>13076</v>
      </c>
      <c r="AA4163" s="203" t="s">
        <v>13077</v>
      </c>
      <c r="AB4163" s="228" t="s">
        <v>13078</v>
      </c>
      <c r="AC4163" s="228"/>
      <c r="AD4163" s="166" t="s">
        <v>230</v>
      </c>
      <c r="AE4163" s="166" t="s">
        <v>13079</v>
      </c>
      <c r="AF4163" s="166" t="s">
        <v>13080</v>
      </c>
      <c r="AG4163" s="165" t="s">
        <v>13077</v>
      </c>
      <c r="AH4163" s="203" t="s">
        <v>12040</v>
      </c>
      <c r="AI4163" s="186">
        <v>0.55000000000000004</v>
      </c>
      <c r="AJ4163" s="184">
        <v>6</v>
      </c>
      <c r="AK4163" s="167">
        <f>AJ4163*AI4163/365</f>
        <v>9.0410958904109592E-3</v>
      </c>
      <c r="AL4163" s="167">
        <v>0</v>
      </c>
      <c r="AM4163" s="187">
        <f>AK4163+AL4163</f>
        <v>9.0410958904109592E-3</v>
      </c>
      <c r="AN4163" s="167">
        <f t="shared" si="597"/>
        <v>9.0410958904109592E-3</v>
      </c>
      <c r="AO4163" s="167">
        <v>0</v>
      </c>
      <c r="AP4163" s="167">
        <f t="shared" si="598"/>
        <v>9.0410958904109592E-3</v>
      </c>
      <c r="AQ4163" s="167">
        <f t="shared" si="601"/>
        <v>0.27123287671232876</v>
      </c>
      <c r="AR4163" s="193" t="s">
        <v>231</v>
      </c>
      <c r="AS4163" s="194"/>
      <c r="AT4163" s="166" t="s">
        <v>325</v>
      </c>
      <c r="AU4163" s="166" t="s">
        <v>6916</v>
      </c>
      <c r="AV4163" s="679" t="s">
        <v>13082</v>
      </c>
      <c r="AW4163" s="166" t="s">
        <v>234</v>
      </c>
      <c r="AX4163" s="2254"/>
      <c r="AY4163" s="2254"/>
    </row>
    <row r="4164" spans="1:52" s="1395" customFormat="1" ht="15.95" customHeight="1" x14ac:dyDescent="0.25">
      <c r="A4164" s="353">
        <v>1634</v>
      </c>
      <c r="B4164" s="354" t="s">
        <v>51</v>
      </c>
      <c r="C4164" s="366" t="s">
        <v>6908</v>
      </c>
      <c r="D4164" s="363" t="s">
        <v>22434</v>
      </c>
      <c r="E4164" s="354" t="s">
        <v>13095</v>
      </c>
      <c r="F4164" s="354" t="s">
        <v>22435</v>
      </c>
      <c r="G4164" s="354" t="s">
        <v>221</v>
      </c>
      <c r="H4164" s="354" t="s">
        <v>219</v>
      </c>
      <c r="I4164" s="354" t="s">
        <v>316</v>
      </c>
      <c r="J4164" s="354" t="s">
        <v>221</v>
      </c>
      <c r="K4164" s="354" t="s">
        <v>222</v>
      </c>
      <c r="L4164" s="272" t="s">
        <v>221</v>
      </c>
      <c r="M4164" s="272" t="s">
        <v>879</v>
      </c>
      <c r="N4164" s="360">
        <v>8.6999999999999993</v>
      </c>
      <c r="O4164" s="360">
        <v>4.8</v>
      </c>
      <c r="P4164" s="360">
        <f>O4164*N4164</f>
        <v>41.76</v>
      </c>
      <c r="Q4164" s="503">
        <v>2</v>
      </c>
      <c r="R4164" s="357"/>
      <c r="S4164" s="357">
        <v>0</v>
      </c>
      <c r="T4164" s="357"/>
      <c r="U4164" s="357">
        <v>0</v>
      </c>
      <c r="V4164" s="357"/>
      <c r="W4164" s="357"/>
      <c r="X4164" s="357"/>
      <c r="Y4164" s="354" t="s">
        <v>330</v>
      </c>
      <c r="Z4164" s="354" t="s">
        <v>13086</v>
      </c>
      <c r="AA4164" s="443" t="s">
        <v>22436</v>
      </c>
      <c r="AB4164" s="354" t="s">
        <v>22437</v>
      </c>
      <c r="AC4164" s="761" t="s">
        <v>22438</v>
      </c>
      <c r="AD4164" s="1285" t="s">
        <v>13090</v>
      </c>
      <c r="AE4164" s="354" t="s">
        <v>22442</v>
      </c>
      <c r="AF4164" s="354" t="s">
        <v>13092</v>
      </c>
      <c r="AG4164" s="443" t="s">
        <v>22436</v>
      </c>
      <c r="AH4164" s="443" t="s">
        <v>21166</v>
      </c>
      <c r="AI4164" s="360">
        <v>1.1399999999999999</v>
      </c>
      <c r="AJ4164" s="360">
        <v>570.79999999999995</v>
      </c>
      <c r="AK4164" s="359">
        <f>AJ4164*AI4164/365</f>
        <v>1.7827726027397257</v>
      </c>
      <c r="AL4164" s="359">
        <v>0</v>
      </c>
      <c r="AM4164" s="361">
        <f>AK4164+AL4164</f>
        <v>1.7827726027397257</v>
      </c>
      <c r="AN4164" s="359">
        <f>SUM(AK4164:AK4165)</f>
        <v>1.9817260273972599</v>
      </c>
      <c r="AO4164" s="359">
        <v>0</v>
      </c>
      <c r="AP4164" s="359">
        <f t="shared" si="598"/>
        <v>1.9817260273972599</v>
      </c>
      <c r="AQ4164" s="359">
        <f>AP4164*30</f>
        <v>59.451780821917794</v>
      </c>
      <c r="AR4164" s="362" t="s">
        <v>231</v>
      </c>
      <c r="AS4164" s="363" t="s">
        <v>431</v>
      </c>
      <c r="AT4164" s="354" t="s">
        <v>325</v>
      </c>
      <c r="AU4164" s="354" t="s">
        <v>6916</v>
      </c>
      <c r="AV4164" s="923" t="s">
        <v>13093</v>
      </c>
      <c r="AW4164" s="354" t="s">
        <v>234</v>
      </c>
      <c r="AX4164" s="447" t="s">
        <v>22439</v>
      </c>
      <c r="AY4164" s="2252"/>
      <c r="AZ4164" s="447" t="s">
        <v>22440</v>
      </c>
    </row>
    <row r="4165" spans="1:52" s="1395" customFormat="1" ht="15.95" customHeight="1" x14ac:dyDescent="0.25">
      <c r="A4165" s="1061"/>
      <c r="B4165" s="2252"/>
      <c r="C4165" s="1062"/>
      <c r="D4165" s="1064"/>
      <c r="E4165" s="2252"/>
      <c r="F4165" s="2252"/>
      <c r="G4165" s="2252"/>
      <c r="H4165" s="2252"/>
      <c r="I4165" s="2252"/>
      <c r="J4165" s="2252"/>
      <c r="K4165" s="2252"/>
      <c r="L4165" s="1043"/>
      <c r="M4165" s="1043"/>
      <c r="N4165" s="2256"/>
      <c r="O4165" s="2256"/>
      <c r="P4165" s="2256"/>
      <c r="Q4165" s="831"/>
      <c r="R4165" s="2257"/>
      <c r="S4165" s="2257"/>
      <c r="T4165" s="2257"/>
      <c r="U4165" s="2257"/>
      <c r="V4165" s="2257"/>
      <c r="W4165" s="2257"/>
      <c r="X4165" s="2257"/>
      <c r="Y4165" s="2252"/>
      <c r="Z4165" s="2252"/>
      <c r="AA4165" s="754"/>
      <c r="AB4165" s="2252"/>
      <c r="AC4165" s="1550" t="s">
        <v>22444</v>
      </c>
      <c r="AD4165" s="1627" t="s">
        <v>22445</v>
      </c>
      <c r="AE4165" s="2252" t="s">
        <v>22443</v>
      </c>
      <c r="AF4165" s="2252" t="s">
        <v>13097</v>
      </c>
      <c r="AG4165" s="2253" t="s">
        <v>22441</v>
      </c>
      <c r="AH4165" s="754" t="s">
        <v>21166</v>
      </c>
      <c r="AI4165" s="2394">
        <v>1.1399999999999999</v>
      </c>
      <c r="AJ4165" s="2256">
        <v>63.7</v>
      </c>
      <c r="AK4165" s="378">
        <f>AJ4165*AI4165/365</f>
        <v>0.19895342465753424</v>
      </c>
      <c r="AL4165" s="378">
        <v>0</v>
      </c>
      <c r="AM4165" s="380">
        <f>AK4165+AL4165</f>
        <v>0.19895342465753424</v>
      </c>
      <c r="AN4165" s="378"/>
      <c r="AO4165" s="378"/>
      <c r="AP4165" s="378"/>
      <c r="AQ4165" s="378"/>
      <c r="AR4165" s="1063"/>
      <c r="AS4165" s="1064"/>
      <c r="AT4165" s="2252"/>
      <c r="AU4165" s="2252"/>
      <c r="AV4165" s="1065"/>
      <c r="AW4165" s="2252"/>
      <c r="AX4165" s="1202" t="s">
        <v>22446</v>
      </c>
      <c r="AY4165" s="2252"/>
    </row>
    <row r="4166" spans="1:52" s="55" customFormat="1" ht="15.95" customHeight="1" x14ac:dyDescent="0.25">
      <c r="A4166" s="734">
        <v>1635</v>
      </c>
      <c r="B4166" s="735" t="s">
        <v>51</v>
      </c>
      <c r="C4166" s="988" t="s">
        <v>6908</v>
      </c>
      <c r="D4166" s="747" t="s">
        <v>19740</v>
      </c>
      <c r="E4166" s="735" t="s">
        <v>13095</v>
      </c>
      <c r="F4166" s="735" t="s">
        <v>13096</v>
      </c>
      <c r="G4166" s="735"/>
      <c r="H4166" s="735" t="s">
        <v>219</v>
      </c>
      <c r="I4166" s="735" t="s">
        <v>4106</v>
      </c>
      <c r="J4166" s="735" t="s">
        <v>221</v>
      </c>
      <c r="K4166" s="735" t="s">
        <v>222</v>
      </c>
      <c r="L4166" s="736" t="s">
        <v>221</v>
      </c>
      <c r="M4166" s="736" t="s">
        <v>879</v>
      </c>
      <c r="N4166" s="743">
        <v>6</v>
      </c>
      <c r="O4166" s="743">
        <v>1.5</v>
      </c>
      <c r="P4166" s="743">
        <v>9</v>
      </c>
      <c r="Q4166" s="744">
        <v>2</v>
      </c>
      <c r="R4166" s="739" t="s">
        <v>2887</v>
      </c>
      <c r="S4166" s="739">
        <v>0</v>
      </c>
      <c r="T4166" s="739"/>
      <c r="U4166" s="739">
        <v>0</v>
      </c>
      <c r="V4166" s="739"/>
      <c r="W4166" s="739"/>
      <c r="X4166" s="739"/>
      <c r="Y4166" s="735" t="s">
        <v>330</v>
      </c>
      <c r="Z4166" s="735" t="s">
        <v>13097</v>
      </c>
      <c r="AA4166" s="741" t="s">
        <v>13098</v>
      </c>
      <c r="AB4166" s="735" t="s">
        <v>13099</v>
      </c>
      <c r="AC4166" s="1323" t="s">
        <v>13100</v>
      </c>
      <c r="AD4166" s="736" t="s">
        <v>13011</v>
      </c>
      <c r="AE4166" s="735" t="s">
        <v>13091</v>
      </c>
      <c r="AF4166" s="735" t="s">
        <v>13101</v>
      </c>
      <c r="AG4166" s="742" t="s">
        <v>13098</v>
      </c>
      <c r="AH4166" s="741" t="s">
        <v>304</v>
      </c>
      <c r="AI4166" s="743">
        <v>1.1399999999999999</v>
      </c>
      <c r="AJ4166" s="743">
        <v>145</v>
      </c>
      <c r="AK4166" s="828">
        <f t="shared" ref="AK4166:AK4174" si="602">AJ4166*AI4166/365</f>
        <v>0.45287671232876708</v>
      </c>
      <c r="AL4166" s="828">
        <v>0</v>
      </c>
      <c r="AM4166" s="745">
        <f t="shared" ref="AM4166:AM4174" si="603">SUBTOTAL(9,AK4166:AL4166)</f>
        <v>0.45287671232876708</v>
      </c>
      <c r="AN4166" s="828">
        <f t="shared" ref="AN4166:AN4171" si="604">AK4166</f>
        <v>0.45287671232876708</v>
      </c>
      <c r="AO4166" s="828">
        <v>0</v>
      </c>
      <c r="AP4166" s="828">
        <f t="shared" ref="AP4166:AP4172" si="605">AN4166+AO4166</f>
        <v>0.45287671232876708</v>
      </c>
      <c r="AQ4166" s="828">
        <f t="shared" si="601"/>
        <v>13.586301369863012</v>
      </c>
      <c r="AR4166" s="746" t="s">
        <v>231</v>
      </c>
      <c r="AS4166" s="747" t="s">
        <v>431</v>
      </c>
      <c r="AT4166" s="735" t="s">
        <v>325</v>
      </c>
      <c r="AU4166" s="735" t="s">
        <v>6916</v>
      </c>
      <c r="AV4166" s="935" t="s">
        <v>13102</v>
      </c>
      <c r="AW4166" s="735" t="s">
        <v>20570</v>
      </c>
      <c r="AX4166" s="735" t="s">
        <v>22447</v>
      </c>
      <c r="AY4166" s="2254"/>
    </row>
    <row r="4167" spans="1:52" s="55" customFormat="1" ht="15.95" customHeight="1" x14ac:dyDescent="0.25">
      <c r="A4167" s="734">
        <v>1636</v>
      </c>
      <c r="B4167" s="735" t="s">
        <v>51</v>
      </c>
      <c r="C4167" s="988" t="s">
        <v>6908</v>
      </c>
      <c r="D4167" s="747" t="s">
        <v>19741</v>
      </c>
      <c r="E4167" s="735" t="s">
        <v>13104</v>
      </c>
      <c r="F4167" s="735" t="s">
        <v>13105</v>
      </c>
      <c r="G4167" s="735"/>
      <c r="H4167" s="735" t="s">
        <v>219</v>
      </c>
      <c r="I4167" s="735" t="s">
        <v>4106</v>
      </c>
      <c r="J4167" s="735" t="s">
        <v>317</v>
      </c>
      <c r="K4167" s="735">
        <v>0</v>
      </c>
      <c r="L4167" s="735" t="s">
        <v>317</v>
      </c>
      <c r="M4167" s="735">
        <v>0</v>
      </c>
      <c r="N4167" s="743">
        <v>6</v>
      </c>
      <c r="O4167" s="743">
        <v>1.5</v>
      </c>
      <c r="P4167" s="743">
        <v>9</v>
      </c>
      <c r="Q4167" s="744">
        <v>1</v>
      </c>
      <c r="R4167" s="739"/>
      <c r="S4167" s="739">
        <v>0</v>
      </c>
      <c r="T4167" s="739"/>
      <c r="U4167" s="739">
        <v>0</v>
      </c>
      <c r="V4167" s="739"/>
      <c r="W4167" s="739"/>
      <c r="X4167" s="739"/>
      <c r="Y4167" s="735" t="s">
        <v>12075</v>
      </c>
      <c r="Z4167" s="735" t="s">
        <v>13106</v>
      </c>
      <c r="AA4167" s="741" t="s">
        <v>13107</v>
      </c>
      <c r="AB4167" s="735" t="s">
        <v>12833</v>
      </c>
      <c r="AC4167" s="1323" t="s">
        <v>13108</v>
      </c>
      <c r="AD4167" s="736" t="s">
        <v>13109</v>
      </c>
      <c r="AE4167" s="735" t="s">
        <v>13110</v>
      </c>
      <c r="AF4167" s="735" t="s">
        <v>13111</v>
      </c>
      <c r="AG4167" s="742" t="s">
        <v>13107</v>
      </c>
      <c r="AH4167" s="741" t="s">
        <v>304</v>
      </c>
      <c r="AI4167" s="743">
        <v>1.1399999999999999</v>
      </c>
      <c r="AJ4167" s="743">
        <v>83</v>
      </c>
      <c r="AK4167" s="828">
        <f t="shared" si="602"/>
        <v>0.25923287671232875</v>
      </c>
      <c r="AL4167" s="828">
        <v>0</v>
      </c>
      <c r="AM4167" s="745">
        <f t="shared" si="603"/>
        <v>0.25923287671232875</v>
      </c>
      <c r="AN4167" s="828">
        <f t="shared" si="604"/>
        <v>0.25923287671232875</v>
      </c>
      <c r="AO4167" s="828">
        <v>0</v>
      </c>
      <c r="AP4167" s="828">
        <f t="shared" si="605"/>
        <v>0.25923287671232875</v>
      </c>
      <c r="AQ4167" s="828">
        <f t="shared" si="601"/>
        <v>7.7769863013698624</v>
      </c>
      <c r="AR4167" s="746" t="s">
        <v>231</v>
      </c>
      <c r="AS4167" s="747"/>
      <c r="AT4167" s="735" t="s">
        <v>325</v>
      </c>
      <c r="AU4167" s="735" t="s">
        <v>6916</v>
      </c>
      <c r="AV4167" s="935" t="s">
        <v>13112</v>
      </c>
      <c r="AW4167" s="735" t="s">
        <v>20570</v>
      </c>
      <c r="AX4167" s="735" t="s">
        <v>25896</v>
      </c>
      <c r="AY4167" s="2254"/>
    </row>
    <row r="4168" spans="1:52" s="55" customFormat="1" ht="15.95" customHeight="1" x14ac:dyDescent="0.25">
      <c r="A4168" s="353">
        <v>1637</v>
      </c>
      <c r="B4168" s="354" t="s">
        <v>51</v>
      </c>
      <c r="C4168" s="366" t="s">
        <v>6908</v>
      </c>
      <c r="D4168" s="363" t="s">
        <v>16942</v>
      </c>
      <c r="E4168" s="354" t="s">
        <v>16937</v>
      </c>
      <c r="F4168" s="354" t="s">
        <v>16936</v>
      </c>
      <c r="G4168" s="166" t="s">
        <v>221</v>
      </c>
      <c r="H4168" s="166" t="s">
        <v>219</v>
      </c>
      <c r="I4168" s="166" t="s">
        <v>4106</v>
      </c>
      <c r="J4168" s="166" t="s">
        <v>221</v>
      </c>
      <c r="K4168" s="166" t="s">
        <v>222</v>
      </c>
      <c r="L4168" s="198" t="s">
        <v>221</v>
      </c>
      <c r="M4168" s="198" t="s">
        <v>879</v>
      </c>
      <c r="N4168" s="186">
        <v>3</v>
      </c>
      <c r="O4168" s="186">
        <v>2</v>
      </c>
      <c r="P4168" s="186">
        <v>6</v>
      </c>
      <c r="Q4168" s="184">
        <v>2</v>
      </c>
      <c r="R4168" s="183"/>
      <c r="S4168" s="183">
        <v>0</v>
      </c>
      <c r="T4168" s="183"/>
      <c r="U4168" s="183">
        <v>0</v>
      </c>
      <c r="V4168" s="183"/>
      <c r="W4168" s="183">
        <v>1</v>
      </c>
      <c r="X4168" s="183"/>
      <c r="Y4168" s="166" t="s">
        <v>330</v>
      </c>
      <c r="Z4168" s="166" t="s">
        <v>535</v>
      </c>
      <c r="AA4168" s="203">
        <v>1027809237796</v>
      </c>
      <c r="AB4168" s="166" t="s">
        <v>13113</v>
      </c>
      <c r="AC4168" s="228" t="s">
        <v>13114</v>
      </c>
      <c r="AD4168" s="942" t="s">
        <v>16938</v>
      </c>
      <c r="AE4168" s="166" t="s">
        <v>13044</v>
      </c>
      <c r="AF4168" s="166" t="s">
        <v>16939</v>
      </c>
      <c r="AG4168" s="165">
        <v>1027809237796</v>
      </c>
      <c r="AH4168" s="203" t="s">
        <v>304</v>
      </c>
      <c r="AI4168" s="186">
        <v>1.1399999999999999</v>
      </c>
      <c r="AJ4168" s="186">
        <v>438.5</v>
      </c>
      <c r="AK4168" s="167">
        <f t="shared" si="602"/>
        <v>1.3695616438356162</v>
      </c>
      <c r="AL4168" s="167">
        <v>0</v>
      </c>
      <c r="AM4168" s="187">
        <f t="shared" si="603"/>
        <v>1.3695616438356162</v>
      </c>
      <c r="AN4168" s="167">
        <f t="shared" si="604"/>
        <v>1.3695616438356162</v>
      </c>
      <c r="AO4168" s="167">
        <v>0</v>
      </c>
      <c r="AP4168" s="167">
        <f t="shared" si="605"/>
        <v>1.3695616438356162</v>
      </c>
      <c r="AQ4168" s="167">
        <f>AP4168*30</f>
        <v>41.086849315068484</v>
      </c>
      <c r="AR4168" s="193" t="s">
        <v>231</v>
      </c>
      <c r="AS4168" s="194" t="s">
        <v>431</v>
      </c>
      <c r="AT4168" s="166" t="s">
        <v>325</v>
      </c>
      <c r="AU4168" s="166" t="s">
        <v>6916</v>
      </c>
      <c r="AV4168" s="679" t="s">
        <v>13115</v>
      </c>
      <c r="AW4168" s="166" t="s">
        <v>234</v>
      </c>
      <c r="AX4168" s="286" t="s">
        <v>20481</v>
      </c>
      <c r="AY4168" s="2254"/>
      <c r="AZ4168" s="286" t="s">
        <v>20476</v>
      </c>
    </row>
    <row r="4169" spans="1:52" s="55" customFormat="1" ht="15.95" customHeight="1" x14ac:dyDescent="0.25">
      <c r="A4169" s="182">
        <v>1638</v>
      </c>
      <c r="B4169" s="166" t="s">
        <v>51</v>
      </c>
      <c r="C4169" s="170" t="s">
        <v>6908</v>
      </c>
      <c r="D4169" s="194" t="s">
        <v>19010</v>
      </c>
      <c r="E4169" s="166" t="s">
        <v>13116</v>
      </c>
      <c r="F4169" s="166" t="s">
        <v>13117</v>
      </c>
      <c r="G4169" s="166"/>
      <c r="H4169" s="166" t="s">
        <v>219</v>
      </c>
      <c r="I4169" s="166" t="s">
        <v>4106</v>
      </c>
      <c r="J4169" s="166" t="s">
        <v>221</v>
      </c>
      <c r="K4169" s="166" t="s">
        <v>222</v>
      </c>
      <c r="L4169" s="166" t="s">
        <v>317</v>
      </c>
      <c r="M4169" s="166">
        <v>0</v>
      </c>
      <c r="N4169" s="186">
        <v>7</v>
      </c>
      <c r="O4169" s="186">
        <v>2</v>
      </c>
      <c r="P4169" s="186">
        <v>14</v>
      </c>
      <c r="Q4169" s="184">
        <v>1</v>
      </c>
      <c r="R4169" s="183"/>
      <c r="S4169" s="183">
        <v>0</v>
      </c>
      <c r="T4169" s="183"/>
      <c r="U4169" s="183">
        <v>0</v>
      </c>
      <c r="V4169" s="183"/>
      <c r="W4169" s="183"/>
      <c r="X4169" s="183"/>
      <c r="Y4169" s="166" t="s">
        <v>12075</v>
      </c>
      <c r="Z4169" s="166" t="s">
        <v>13118</v>
      </c>
      <c r="AA4169" s="203" t="s">
        <v>13119</v>
      </c>
      <c r="AB4169" s="166" t="s">
        <v>12833</v>
      </c>
      <c r="AC4169" s="166" t="s">
        <v>13120</v>
      </c>
      <c r="AD4169" s="198" t="s">
        <v>13121</v>
      </c>
      <c r="AE4169" s="166" t="s">
        <v>13122</v>
      </c>
      <c r="AF4169" s="166" t="s">
        <v>13118</v>
      </c>
      <c r="AG4169" s="165" t="s">
        <v>13123</v>
      </c>
      <c r="AH4169" s="203" t="s">
        <v>304</v>
      </c>
      <c r="AI4169" s="186">
        <v>1.1399999999999999</v>
      </c>
      <c r="AJ4169" s="184">
        <v>175</v>
      </c>
      <c r="AK4169" s="167">
        <f t="shared" si="602"/>
        <v>0.54657534246575334</v>
      </c>
      <c r="AL4169" s="167">
        <v>0</v>
      </c>
      <c r="AM4169" s="187">
        <f t="shared" si="603"/>
        <v>0.54657534246575334</v>
      </c>
      <c r="AN4169" s="167">
        <f t="shared" si="604"/>
        <v>0.54657534246575334</v>
      </c>
      <c r="AO4169" s="167">
        <v>0</v>
      </c>
      <c r="AP4169" s="167">
        <f t="shared" si="605"/>
        <v>0.54657534246575334</v>
      </c>
      <c r="AQ4169" s="167">
        <f t="shared" si="601"/>
        <v>16.397260273972599</v>
      </c>
      <c r="AR4169" s="193" t="s">
        <v>231</v>
      </c>
      <c r="AS4169" s="194"/>
      <c r="AT4169" s="166" t="s">
        <v>325</v>
      </c>
      <c r="AU4169" s="166" t="s">
        <v>6916</v>
      </c>
      <c r="AV4169" s="679" t="s">
        <v>1415</v>
      </c>
      <c r="AW4169" s="166" t="s">
        <v>234</v>
      </c>
      <c r="AX4169" s="2254"/>
      <c r="AY4169" s="2254"/>
    </row>
    <row r="4170" spans="1:52" s="55" customFormat="1" ht="15.95" customHeight="1" x14ac:dyDescent="0.25">
      <c r="A4170" s="182">
        <v>1639</v>
      </c>
      <c r="B4170" s="166" t="s">
        <v>51</v>
      </c>
      <c r="C4170" s="170" t="s">
        <v>6908</v>
      </c>
      <c r="D4170" s="194" t="s">
        <v>19742</v>
      </c>
      <c r="E4170" s="166" t="s">
        <v>13125</v>
      </c>
      <c r="F4170" s="166" t="s">
        <v>13126</v>
      </c>
      <c r="G4170" s="166"/>
      <c r="H4170" s="166" t="s">
        <v>219</v>
      </c>
      <c r="I4170" s="166" t="s">
        <v>220</v>
      </c>
      <c r="J4170" s="166" t="s">
        <v>221</v>
      </c>
      <c r="K4170" s="166" t="s">
        <v>222</v>
      </c>
      <c r="L4170" s="166" t="s">
        <v>317</v>
      </c>
      <c r="M4170" s="166">
        <v>0</v>
      </c>
      <c r="N4170" s="186">
        <v>6</v>
      </c>
      <c r="O4170" s="186">
        <v>3</v>
      </c>
      <c r="P4170" s="186">
        <v>18</v>
      </c>
      <c r="Q4170" s="184">
        <v>1</v>
      </c>
      <c r="R4170" s="183"/>
      <c r="S4170" s="183">
        <v>0</v>
      </c>
      <c r="T4170" s="183"/>
      <c r="U4170" s="183">
        <v>0</v>
      </c>
      <c r="V4170" s="183"/>
      <c r="W4170" s="183"/>
      <c r="X4170" s="183"/>
      <c r="Y4170" s="166" t="s">
        <v>12075</v>
      </c>
      <c r="Z4170" s="166" t="s">
        <v>13127</v>
      </c>
      <c r="AA4170" s="203" t="s">
        <v>13128</v>
      </c>
      <c r="AB4170" s="166" t="s">
        <v>1543</v>
      </c>
      <c r="AC4170" s="228" t="s">
        <v>13129</v>
      </c>
      <c r="AD4170" s="166" t="s">
        <v>230</v>
      </c>
      <c r="AE4170" s="166" t="s">
        <v>13130</v>
      </c>
      <c r="AF4170" s="166" t="s">
        <v>13127</v>
      </c>
      <c r="AG4170" s="165" t="s">
        <v>13128</v>
      </c>
      <c r="AH4170" s="203" t="s">
        <v>304</v>
      </c>
      <c r="AI4170" s="186">
        <v>1.1399999999999999</v>
      </c>
      <c r="AJ4170" s="186">
        <v>40</v>
      </c>
      <c r="AK4170" s="167">
        <f t="shared" si="602"/>
        <v>0.12493150684931505</v>
      </c>
      <c r="AL4170" s="167">
        <v>0</v>
      </c>
      <c r="AM4170" s="187">
        <f t="shared" si="603"/>
        <v>0.12493150684931505</v>
      </c>
      <c r="AN4170" s="167">
        <f t="shared" si="604"/>
        <v>0.12493150684931505</v>
      </c>
      <c r="AO4170" s="167">
        <v>0</v>
      </c>
      <c r="AP4170" s="167">
        <f t="shared" si="605"/>
        <v>0.12493150684931505</v>
      </c>
      <c r="AQ4170" s="167">
        <f t="shared" si="601"/>
        <v>3.7479452054794513</v>
      </c>
      <c r="AR4170" s="193" t="s">
        <v>231</v>
      </c>
      <c r="AS4170" s="194"/>
      <c r="AT4170" s="166" t="s">
        <v>325</v>
      </c>
      <c r="AU4170" s="166" t="s">
        <v>6916</v>
      </c>
      <c r="AV4170" s="679" t="s">
        <v>13131</v>
      </c>
      <c r="AW4170" s="166" t="s">
        <v>234</v>
      </c>
      <c r="AX4170" s="2254"/>
      <c r="AY4170" s="2254"/>
    </row>
    <row r="4171" spans="1:52" s="55" customFormat="1" ht="15.95" customHeight="1" x14ac:dyDescent="0.25">
      <c r="A4171" s="182">
        <v>1640</v>
      </c>
      <c r="B4171" s="166" t="s">
        <v>51</v>
      </c>
      <c r="C4171" s="170" t="s">
        <v>6908</v>
      </c>
      <c r="D4171" s="194" t="s">
        <v>19743</v>
      </c>
      <c r="E4171" s="166" t="s">
        <v>13125</v>
      </c>
      <c r="F4171" s="166" t="s">
        <v>13126</v>
      </c>
      <c r="G4171" s="166"/>
      <c r="H4171" s="166" t="s">
        <v>219</v>
      </c>
      <c r="I4171" s="166" t="s">
        <v>220</v>
      </c>
      <c r="J4171" s="166" t="s">
        <v>221</v>
      </c>
      <c r="K4171" s="166" t="s">
        <v>222</v>
      </c>
      <c r="L4171" s="166" t="s">
        <v>317</v>
      </c>
      <c r="M4171" s="166">
        <v>0</v>
      </c>
      <c r="N4171" s="186">
        <v>4</v>
      </c>
      <c r="O4171" s="186">
        <v>1.5</v>
      </c>
      <c r="P4171" s="186">
        <v>6</v>
      </c>
      <c r="Q4171" s="184">
        <v>1</v>
      </c>
      <c r="R4171" s="183"/>
      <c r="S4171" s="183">
        <v>0</v>
      </c>
      <c r="T4171" s="183"/>
      <c r="U4171" s="183">
        <v>0</v>
      </c>
      <c r="V4171" s="183"/>
      <c r="W4171" s="183"/>
      <c r="X4171" s="183"/>
      <c r="Y4171" s="166" t="s">
        <v>330</v>
      </c>
      <c r="Z4171" s="166" t="s">
        <v>777</v>
      </c>
      <c r="AA4171" s="203" t="s">
        <v>3223</v>
      </c>
      <c r="AB4171" s="166" t="s">
        <v>13133</v>
      </c>
      <c r="AC4171" s="228" t="s">
        <v>13134</v>
      </c>
      <c r="AD4171" s="198" t="s">
        <v>13135</v>
      </c>
      <c r="AE4171" s="166" t="s">
        <v>13136</v>
      </c>
      <c r="AF4171" s="166" t="s">
        <v>13137</v>
      </c>
      <c r="AG4171" s="165" t="s">
        <v>3223</v>
      </c>
      <c r="AH4171" s="203" t="s">
        <v>304</v>
      </c>
      <c r="AI4171" s="186">
        <v>1.1399999999999999</v>
      </c>
      <c r="AJ4171" s="186">
        <v>30</v>
      </c>
      <c r="AK4171" s="167">
        <f t="shared" si="602"/>
        <v>9.3698630136986288E-2</v>
      </c>
      <c r="AL4171" s="167">
        <v>0</v>
      </c>
      <c r="AM4171" s="187">
        <f t="shared" si="603"/>
        <v>9.3698630136986288E-2</v>
      </c>
      <c r="AN4171" s="167">
        <f t="shared" si="604"/>
        <v>9.3698630136986288E-2</v>
      </c>
      <c r="AO4171" s="167">
        <v>0</v>
      </c>
      <c r="AP4171" s="167">
        <f t="shared" si="605"/>
        <v>9.3698630136986288E-2</v>
      </c>
      <c r="AQ4171" s="167">
        <f t="shared" si="601"/>
        <v>2.8109589041095888</v>
      </c>
      <c r="AR4171" s="193" t="s">
        <v>231</v>
      </c>
      <c r="AS4171" s="194"/>
      <c r="AT4171" s="166" t="s">
        <v>325</v>
      </c>
      <c r="AU4171" s="166" t="s">
        <v>6916</v>
      </c>
      <c r="AV4171" s="679" t="s">
        <v>13138</v>
      </c>
      <c r="AW4171" s="166" t="s">
        <v>234</v>
      </c>
      <c r="AX4171" s="2254"/>
      <c r="AY4171" s="2254"/>
    </row>
    <row r="4172" spans="1:52" s="1395" customFormat="1" ht="15.95" customHeight="1" x14ac:dyDescent="0.25">
      <c r="A4172" s="353">
        <v>1641</v>
      </c>
      <c r="B4172" s="354" t="s">
        <v>51</v>
      </c>
      <c r="C4172" s="366" t="s">
        <v>6908</v>
      </c>
      <c r="D4172" s="363" t="s">
        <v>22552</v>
      </c>
      <c r="E4172" s="354" t="s">
        <v>22553</v>
      </c>
      <c r="F4172" s="354" t="s">
        <v>22554</v>
      </c>
      <c r="G4172" s="354" t="s">
        <v>221</v>
      </c>
      <c r="H4172" s="354" t="s">
        <v>219</v>
      </c>
      <c r="I4172" s="354" t="s">
        <v>220</v>
      </c>
      <c r="J4172" s="354" t="s">
        <v>221</v>
      </c>
      <c r="K4172" s="354" t="s">
        <v>222</v>
      </c>
      <c r="L4172" s="354" t="s">
        <v>221</v>
      </c>
      <c r="M4172" s="354" t="s">
        <v>879</v>
      </c>
      <c r="N4172" s="360">
        <v>3</v>
      </c>
      <c r="O4172" s="360">
        <v>1.5</v>
      </c>
      <c r="P4172" s="360">
        <f>O4172*N4172</f>
        <v>4.5</v>
      </c>
      <c r="Q4172" s="503"/>
      <c r="R4172" s="357" t="s">
        <v>2887</v>
      </c>
      <c r="S4172" s="357">
        <v>0</v>
      </c>
      <c r="T4172" s="357"/>
      <c r="U4172" s="357">
        <v>0</v>
      </c>
      <c r="V4172" s="357"/>
      <c r="W4172" s="357"/>
      <c r="X4172" s="357"/>
      <c r="Y4172" s="354" t="s">
        <v>12075</v>
      </c>
      <c r="Z4172" s="354" t="s">
        <v>13140</v>
      </c>
      <c r="AA4172" s="443" t="s">
        <v>22555</v>
      </c>
      <c r="AB4172" s="354" t="s">
        <v>22556</v>
      </c>
      <c r="AC4172" s="761" t="s">
        <v>22557</v>
      </c>
      <c r="AD4172" s="1285" t="s">
        <v>13143</v>
      </c>
      <c r="AE4172" s="354" t="s">
        <v>13136</v>
      </c>
      <c r="AF4172" s="354" t="s">
        <v>13140</v>
      </c>
      <c r="AG4172" s="443" t="s">
        <v>22555</v>
      </c>
      <c r="AH4172" s="443" t="s">
        <v>22558</v>
      </c>
      <c r="AI4172" s="360">
        <v>1.1399999999999999</v>
      </c>
      <c r="AJ4172" s="360">
        <v>56</v>
      </c>
      <c r="AK4172" s="359">
        <f t="shared" si="602"/>
        <v>0.1749041095890411</v>
      </c>
      <c r="AL4172" s="359">
        <v>0</v>
      </c>
      <c r="AM4172" s="361">
        <f t="shared" si="603"/>
        <v>0.1749041095890411</v>
      </c>
      <c r="AN4172" s="359">
        <f>SUM(AK4172:AK4173)</f>
        <v>0.22071232876712329</v>
      </c>
      <c r="AO4172" s="359">
        <v>0</v>
      </c>
      <c r="AP4172" s="359">
        <f t="shared" si="605"/>
        <v>0.22071232876712329</v>
      </c>
      <c r="AQ4172" s="359">
        <f>AP4172*30</f>
        <v>6.6213698630136992</v>
      </c>
      <c r="AR4172" s="362" t="s">
        <v>231</v>
      </c>
      <c r="AS4172" s="363" t="s">
        <v>22559</v>
      </c>
      <c r="AT4172" s="354" t="s">
        <v>325</v>
      </c>
      <c r="AU4172" s="354" t="s">
        <v>6916</v>
      </c>
      <c r="AV4172" s="923" t="s">
        <v>13144</v>
      </c>
      <c r="AW4172" s="354" t="s">
        <v>234</v>
      </c>
      <c r="AX4172" s="447" t="s">
        <v>22560</v>
      </c>
      <c r="AY4172" s="2252"/>
      <c r="AZ4172" s="447" t="s">
        <v>22561</v>
      </c>
    </row>
    <row r="4173" spans="1:52" s="1395" customFormat="1" ht="15.95" customHeight="1" x14ac:dyDescent="0.25">
      <c r="A4173" s="1061"/>
      <c r="B4173" s="2252"/>
      <c r="C4173" s="1062"/>
      <c r="D4173" s="1064"/>
      <c r="E4173" s="2252"/>
      <c r="F4173" s="2252"/>
      <c r="G4173" s="2252"/>
      <c r="H4173" s="2252"/>
      <c r="I4173" s="2252"/>
      <c r="J4173" s="2252"/>
      <c r="K4173" s="2252"/>
      <c r="L4173" s="2252"/>
      <c r="M4173" s="2252"/>
      <c r="N4173" s="2256"/>
      <c r="O4173" s="2256"/>
      <c r="P4173" s="2256"/>
      <c r="Q4173" s="831"/>
      <c r="R4173" s="2257"/>
      <c r="S4173" s="2257"/>
      <c r="T4173" s="2257"/>
      <c r="U4173" s="2257"/>
      <c r="V4173" s="2257"/>
      <c r="W4173" s="2257"/>
      <c r="X4173" s="2257"/>
      <c r="Y4173" s="2252"/>
      <c r="Z4173" s="2252"/>
      <c r="AA4173" s="754"/>
      <c r="AB4173" s="2252"/>
      <c r="AC4173" s="1550"/>
      <c r="AD4173" s="1043"/>
      <c r="AE4173" s="962" t="s">
        <v>230</v>
      </c>
      <c r="AF4173" s="2252"/>
      <c r="AG4173" s="2253"/>
      <c r="AH4173" s="754" t="s">
        <v>23169</v>
      </c>
      <c r="AI4173" s="378">
        <v>0.76</v>
      </c>
      <c r="AJ4173" s="2256">
        <v>22</v>
      </c>
      <c r="AK4173" s="378">
        <f t="shared" si="602"/>
        <v>4.5808219178082192E-2</v>
      </c>
      <c r="AL4173" s="378">
        <v>0</v>
      </c>
      <c r="AM4173" s="380">
        <f t="shared" si="603"/>
        <v>4.5808219178082192E-2</v>
      </c>
      <c r="AN4173" s="378"/>
      <c r="AO4173" s="378"/>
      <c r="AP4173" s="378"/>
      <c r="AQ4173" s="378"/>
      <c r="AR4173" s="1063"/>
      <c r="AS4173" s="1064"/>
      <c r="AT4173" s="2252"/>
      <c r="AU4173" s="2252"/>
      <c r="AV4173" s="1065"/>
      <c r="AW4173" s="2252"/>
      <c r="AX4173" s="2252"/>
      <c r="AY4173" s="2252"/>
    </row>
    <row r="4174" spans="1:52" s="1395" customFormat="1" ht="15.95" customHeight="1" x14ac:dyDescent="0.25">
      <c r="A4174" s="353">
        <v>1642</v>
      </c>
      <c r="B4174" s="354" t="s">
        <v>51</v>
      </c>
      <c r="C4174" s="366" t="s">
        <v>6908</v>
      </c>
      <c r="D4174" s="363" t="s">
        <v>21967</v>
      </c>
      <c r="E4174" s="354" t="s">
        <v>21968</v>
      </c>
      <c r="F4174" s="354" t="s">
        <v>21969</v>
      </c>
      <c r="G4174" s="354" t="s">
        <v>221</v>
      </c>
      <c r="H4174" s="354" t="s">
        <v>219</v>
      </c>
      <c r="I4174" s="354" t="s">
        <v>220</v>
      </c>
      <c r="J4174" s="354" t="s">
        <v>221</v>
      </c>
      <c r="K4174" s="354" t="s">
        <v>222</v>
      </c>
      <c r="L4174" s="354" t="s">
        <v>221</v>
      </c>
      <c r="M4174" s="354" t="s">
        <v>222</v>
      </c>
      <c r="N4174" s="360">
        <v>3</v>
      </c>
      <c r="O4174" s="360">
        <v>2</v>
      </c>
      <c r="P4174" s="360">
        <f>O4174*N4174</f>
        <v>6</v>
      </c>
      <c r="Q4174" s="503">
        <v>0</v>
      </c>
      <c r="R4174" s="357"/>
      <c r="S4174" s="357">
        <v>0</v>
      </c>
      <c r="T4174" s="357"/>
      <c r="U4174" s="357">
        <v>0</v>
      </c>
      <c r="V4174" s="357">
        <v>1</v>
      </c>
      <c r="W4174" s="357">
        <v>1</v>
      </c>
      <c r="X4174" s="357"/>
      <c r="Y4174" s="354" t="s">
        <v>12075</v>
      </c>
      <c r="Z4174" s="354" t="s">
        <v>13148</v>
      </c>
      <c r="AA4174" s="443" t="s">
        <v>21970</v>
      </c>
      <c r="AB4174" s="354" t="s">
        <v>21971</v>
      </c>
      <c r="AC4174" s="761" t="s">
        <v>21972</v>
      </c>
      <c r="AD4174" s="1285" t="s">
        <v>13152</v>
      </c>
      <c r="AE4174" s="354" t="s">
        <v>21973</v>
      </c>
      <c r="AF4174" s="354" t="s">
        <v>13154</v>
      </c>
      <c r="AG4174" s="443" t="s">
        <v>21970</v>
      </c>
      <c r="AH4174" s="443" t="s">
        <v>23151</v>
      </c>
      <c r="AI4174" s="359">
        <v>0.76</v>
      </c>
      <c r="AJ4174" s="360">
        <v>82</v>
      </c>
      <c r="AK4174" s="359">
        <f t="shared" si="602"/>
        <v>0.17073972602739726</v>
      </c>
      <c r="AL4174" s="359">
        <v>0</v>
      </c>
      <c r="AM4174" s="361">
        <f t="shared" si="603"/>
        <v>0.17073972602739726</v>
      </c>
      <c r="AN4174" s="359">
        <f>AK4174</f>
        <v>0.17073972602739726</v>
      </c>
      <c r="AO4174" s="359">
        <v>0</v>
      </c>
      <c r="AP4174" s="359">
        <f>AN4174+AO4174</f>
        <v>0.17073972602739726</v>
      </c>
      <c r="AQ4174" s="359">
        <f>AP4174*30</f>
        <v>5.1221917808219182</v>
      </c>
      <c r="AR4174" s="362" t="s">
        <v>231</v>
      </c>
      <c r="AS4174" s="363" t="s">
        <v>114</v>
      </c>
      <c r="AT4174" s="354" t="s">
        <v>325</v>
      </c>
      <c r="AU4174" s="354" t="s">
        <v>6916</v>
      </c>
      <c r="AV4174" s="923" t="s">
        <v>13155</v>
      </c>
      <c r="AW4174" s="354" t="s">
        <v>234</v>
      </c>
      <c r="AX4174" s="447" t="s">
        <v>21974</v>
      </c>
      <c r="AY4174" s="2252"/>
      <c r="AZ4174" s="2408" t="s">
        <v>21975</v>
      </c>
    </row>
    <row r="4175" spans="1:52" s="55" customFormat="1" ht="15.95" customHeight="1" x14ac:dyDescent="0.25">
      <c r="A4175" s="182">
        <v>1643</v>
      </c>
      <c r="B4175" s="166" t="s">
        <v>51</v>
      </c>
      <c r="C4175" s="170" t="s">
        <v>6908</v>
      </c>
      <c r="D4175" s="194" t="s">
        <v>19744</v>
      </c>
      <c r="E4175" s="166" t="s">
        <v>13157</v>
      </c>
      <c r="F4175" s="166" t="s">
        <v>13158</v>
      </c>
      <c r="G4175" s="166"/>
      <c r="H4175" s="166" t="s">
        <v>732</v>
      </c>
      <c r="I4175" s="166">
        <v>0</v>
      </c>
      <c r="J4175" s="166" t="s">
        <v>317</v>
      </c>
      <c r="K4175" s="166">
        <v>0</v>
      </c>
      <c r="L4175" s="166" t="s">
        <v>317</v>
      </c>
      <c r="M4175" s="166">
        <v>0</v>
      </c>
      <c r="N4175" s="199">
        <v>2</v>
      </c>
      <c r="O4175" s="199">
        <v>1.5</v>
      </c>
      <c r="P4175" s="199">
        <v>3</v>
      </c>
      <c r="Q4175" s="1012">
        <v>1</v>
      </c>
      <c r="R4175" s="183"/>
      <c r="S4175" s="183">
        <v>0</v>
      </c>
      <c r="T4175" s="183"/>
      <c r="U4175" s="183">
        <v>0</v>
      </c>
      <c r="V4175" s="183"/>
      <c r="W4175" s="183"/>
      <c r="X4175" s="183"/>
      <c r="Y4175" s="166" t="s">
        <v>12075</v>
      </c>
      <c r="Z4175" s="166" t="s">
        <v>13159</v>
      </c>
      <c r="AA4175" s="203" t="s">
        <v>13160</v>
      </c>
      <c r="AB4175" s="228" t="s">
        <v>12833</v>
      </c>
      <c r="AC4175" s="228" t="s">
        <v>13161</v>
      </c>
      <c r="AD4175" s="166" t="s">
        <v>230</v>
      </c>
      <c r="AE4175" s="166" t="s">
        <v>13162</v>
      </c>
      <c r="AF4175" s="166" t="s">
        <v>13163</v>
      </c>
      <c r="AG4175" s="165" t="s">
        <v>13160</v>
      </c>
      <c r="AH4175" s="203" t="s">
        <v>304</v>
      </c>
      <c r="AI4175" s="186">
        <v>1.1399999999999999</v>
      </c>
      <c r="AJ4175" s="186">
        <v>31</v>
      </c>
      <c r="AK4175" s="167">
        <f>AJ4175*AI4175/365</f>
        <v>9.6821917808219166E-2</v>
      </c>
      <c r="AL4175" s="167">
        <v>0</v>
      </c>
      <c r="AM4175" s="187">
        <f>SUBTOTAL(9,AK4175:AL4175)</f>
        <v>9.6821917808219166E-2</v>
      </c>
      <c r="AN4175" s="167">
        <f>AK4175</f>
        <v>9.6821917808219166E-2</v>
      </c>
      <c r="AO4175" s="167">
        <v>0</v>
      </c>
      <c r="AP4175" s="167">
        <f>AN4175+AO4175</f>
        <v>9.6821917808219166E-2</v>
      </c>
      <c r="AQ4175" s="167">
        <f t="shared" si="601"/>
        <v>2.9046575342465748</v>
      </c>
      <c r="AR4175" s="193" t="s">
        <v>231</v>
      </c>
      <c r="AS4175" s="227"/>
      <c r="AT4175" s="166" t="s">
        <v>325</v>
      </c>
      <c r="AU4175" s="166" t="s">
        <v>6916</v>
      </c>
      <c r="AV4175" s="679" t="s">
        <v>13164</v>
      </c>
      <c r="AW4175" s="166" t="s">
        <v>234</v>
      </c>
      <c r="AX4175" s="2254"/>
      <c r="AY4175" s="2254"/>
    </row>
    <row r="4176" spans="1:52" s="55" customFormat="1" ht="15.95" customHeight="1" x14ac:dyDescent="0.25">
      <c r="A4176" s="182">
        <v>1644</v>
      </c>
      <c r="B4176" s="166" t="s">
        <v>51</v>
      </c>
      <c r="C4176" s="170" t="s">
        <v>6908</v>
      </c>
      <c r="D4176" s="194" t="s">
        <v>19745</v>
      </c>
      <c r="E4176" s="166" t="s">
        <v>21707</v>
      </c>
      <c r="F4176" s="166" t="s">
        <v>21708</v>
      </c>
      <c r="G4176" s="166"/>
      <c r="H4176" s="166" t="s">
        <v>219</v>
      </c>
      <c r="I4176" s="166" t="s">
        <v>220</v>
      </c>
      <c r="J4176" s="166" t="s">
        <v>221</v>
      </c>
      <c r="K4176" s="166" t="s">
        <v>222</v>
      </c>
      <c r="L4176" s="166" t="s">
        <v>317</v>
      </c>
      <c r="M4176" s="166">
        <v>0</v>
      </c>
      <c r="N4176" s="186">
        <v>3</v>
      </c>
      <c r="O4176" s="186">
        <v>1.5</v>
      </c>
      <c r="P4176" s="186">
        <v>4.5</v>
      </c>
      <c r="Q4176" s="184">
        <v>1</v>
      </c>
      <c r="R4176" s="183"/>
      <c r="S4176" s="183">
        <v>0</v>
      </c>
      <c r="T4176" s="183"/>
      <c r="U4176" s="183">
        <v>0</v>
      </c>
      <c r="V4176" s="183"/>
      <c r="W4176" s="183"/>
      <c r="X4176" s="183"/>
      <c r="Y4176" s="166" t="s">
        <v>330</v>
      </c>
      <c r="Z4176" s="166" t="s">
        <v>13168</v>
      </c>
      <c r="AA4176" s="203" t="s">
        <v>13169</v>
      </c>
      <c r="AB4176" s="166" t="s">
        <v>13170</v>
      </c>
      <c r="AC4176" s="228" t="s">
        <v>13171</v>
      </c>
      <c r="AD4176" s="198" t="s">
        <v>13172</v>
      </c>
      <c r="AE4176" s="166" t="s">
        <v>13173</v>
      </c>
      <c r="AF4176" s="166" t="s">
        <v>13174</v>
      </c>
      <c r="AG4176" s="165" t="s">
        <v>13169</v>
      </c>
      <c r="AH4176" s="203" t="s">
        <v>304</v>
      </c>
      <c r="AI4176" s="186">
        <v>1.1399999999999999</v>
      </c>
      <c r="AJ4176" s="186">
        <v>79.3</v>
      </c>
      <c r="AK4176" s="167">
        <f>AJ4176*AI4176/365</f>
        <v>0.24767671232876709</v>
      </c>
      <c r="AL4176" s="167">
        <v>0</v>
      </c>
      <c r="AM4176" s="187">
        <f>SUBTOTAL(9,AK4176:AL4176)</f>
        <v>0.24767671232876709</v>
      </c>
      <c r="AN4176" s="167">
        <f>SUM(AK4176:AK4177)</f>
        <v>0.32986849315068489</v>
      </c>
      <c r="AO4176" s="167">
        <v>0</v>
      </c>
      <c r="AP4176" s="167">
        <f>SUM(AM4176:AM4177)</f>
        <v>0.32986849315068489</v>
      </c>
      <c r="AQ4176" s="167">
        <f>AP4176*30</f>
        <v>9.8960547945205466</v>
      </c>
      <c r="AR4176" s="193" t="s">
        <v>231</v>
      </c>
      <c r="AS4176" s="194"/>
      <c r="AT4176" s="166" t="s">
        <v>325</v>
      </c>
      <c r="AU4176" s="166" t="s">
        <v>6916</v>
      </c>
      <c r="AV4176" s="679" t="s">
        <v>13175</v>
      </c>
      <c r="AW4176" s="166" t="s">
        <v>234</v>
      </c>
      <c r="AX4176" s="2254"/>
      <c r="AY4176" s="2254"/>
    </row>
    <row r="4177" spans="1:58" s="1395" customFormat="1" ht="15.95" customHeight="1" x14ac:dyDescent="0.25">
      <c r="A4177" s="1061"/>
      <c r="B4177" s="2252"/>
      <c r="C4177" s="1062"/>
      <c r="D4177" s="1064"/>
      <c r="E4177" s="2252"/>
      <c r="F4177" s="2252"/>
      <c r="G4177" s="2252"/>
      <c r="H4177" s="2252"/>
      <c r="I4177" s="2252"/>
      <c r="J4177" s="2252"/>
      <c r="K4177" s="2252"/>
      <c r="L4177" s="2252"/>
      <c r="M4177" s="2252"/>
      <c r="N4177" s="2256"/>
      <c r="O4177" s="2256"/>
      <c r="P4177" s="2256"/>
      <c r="Q4177" s="831"/>
      <c r="R4177" s="2257"/>
      <c r="S4177" s="2257"/>
      <c r="T4177" s="2257"/>
      <c r="U4177" s="2257"/>
      <c r="V4177" s="2257"/>
      <c r="W4177" s="2257"/>
      <c r="X4177" s="2257"/>
      <c r="Y4177" s="2252"/>
      <c r="Z4177" s="2252"/>
      <c r="AA4177" s="754"/>
      <c r="AB4177" s="2252"/>
      <c r="AC4177" s="1550" t="s">
        <v>21712</v>
      </c>
      <c r="AD4177" s="1536" t="s">
        <v>21711</v>
      </c>
      <c r="AE4177" s="2252" t="s">
        <v>13173</v>
      </c>
      <c r="AF4177" s="2252" t="s">
        <v>21709</v>
      </c>
      <c r="AG4177" s="2253" t="s">
        <v>21710</v>
      </c>
      <c r="AH4177" s="754" t="s">
        <v>23002</v>
      </c>
      <c r="AI4177" s="2256">
        <v>0.6</v>
      </c>
      <c r="AJ4177" s="2256">
        <v>50</v>
      </c>
      <c r="AK4177" s="378">
        <f>AJ4177*AI4177/365</f>
        <v>8.2191780821917804E-2</v>
      </c>
      <c r="AL4177" s="378">
        <v>0</v>
      </c>
      <c r="AM4177" s="380">
        <f>SUBTOTAL(9,AK4177:AL4177)</f>
        <v>8.2191780821917804E-2</v>
      </c>
      <c r="AN4177" s="378"/>
      <c r="AO4177" s="378"/>
      <c r="AP4177" s="378"/>
      <c r="AQ4177" s="378"/>
      <c r="AR4177" s="1063"/>
      <c r="AS4177" s="1064"/>
      <c r="AT4177" s="2252"/>
      <c r="AU4177" s="2252"/>
      <c r="AV4177" s="1065"/>
      <c r="AW4177" s="2252"/>
      <c r="AX4177" s="1202" t="s">
        <v>21713</v>
      </c>
      <c r="AY4177" s="2252"/>
    </row>
    <row r="4178" spans="1:58" s="55" customFormat="1" ht="15.95" customHeight="1" x14ac:dyDescent="0.25">
      <c r="A4178" s="182">
        <v>1645</v>
      </c>
      <c r="B4178" s="166" t="s">
        <v>51</v>
      </c>
      <c r="C4178" s="170" t="s">
        <v>6908</v>
      </c>
      <c r="D4178" s="194" t="s">
        <v>19746</v>
      </c>
      <c r="E4178" s="166" t="s">
        <v>13177</v>
      </c>
      <c r="F4178" s="166" t="s">
        <v>13178</v>
      </c>
      <c r="G4178" s="166"/>
      <c r="H4178" s="166" t="s">
        <v>219</v>
      </c>
      <c r="I4178" s="166" t="s">
        <v>220</v>
      </c>
      <c r="J4178" s="166" t="s">
        <v>221</v>
      </c>
      <c r="K4178" s="166" t="s">
        <v>222</v>
      </c>
      <c r="L4178" s="166" t="s">
        <v>317</v>
      </c>
      <c r="M4178" s="166">
        <v>0</v>
      </c>
      <c r="N4178" s="186">
        <v>2</v>
      </c>
      <c r="O4178" s="186">
        <v>1.5</v>
      </c>
      <c r="P4178" s="186">
        <v>3</v>
      </c>
      <c r="Q4178" s="184">
        <v>1</v>
      </c>
      <c r="R4178" s="183"/>
      <c r="S4178" s="183">
        <v>0</v>
      </c>
      <c r="T4178" s="183"/>
      <c r="U4178" s="183">
        <v>0</v>
      </c>
      <c r="V4178" s="183"/>
      <c r="W4178" s="183"/>
      <c r="X4178" s="183"/>
      <c r="Y4178" s="166" t="s">
        <v>12075</v>
      </c>
      <c r="Z4178" s="166" t="s">
        <v>13179</v>
      </c>
      <c r="AA4178" s="203" t="s">
        <v>13180</v>
      </c>
      <c r="AB4178" s="228" t="s">
        <v>12833</v>
      </c>
      <c r="AC4178" s="228" t="s">
        <v>13181</v>
      </c>
      <c r="AD4178" s="166" t="s">
        <v>13182</v>
      </c>
      <c r="AE4178" s="166" t="s">
        <v>13183</v>
      </c>
      <c r="AF4178" s="166" t="s">
        <v>13184</v>
      </c>
      <c r="AG4178" s="165" t="s">
        <v>13180</v>
      </c>
      <c r="AH4178" s="203" t="s">
        <v>304</v>
      </c>
      <c r="AI4178" s="186">
        <v>1.1399999999999999</v>
      </c>
      <c r="AJ4178" s="186">
        <v>70</v>
      </c>
      <c r="AK4178" s="167">
        <f t="shared" ref="AK4178:AK4184" si="606">AJ4178*AI4178/365</f>
        <v>0.21863013698630135</v>
      </c>
      <c r="AL4178" s="167">
        <v>0</v>
      </c>
      <c r="AM4178" s="187">
        <f t="shared" ref="AM4178:AM4184" si="607">SUBTOTAL(9,AK4178:AL4178)</f>
        <v>0.21863013698630135</v>
      </c>
      <c r="AN4178" s="167">
        <f t="shared" ref="AN4178:AN4209" si="608">AK4178</f>
        <v>0.21863013698630135</v>
      </c>
      <c r="AO4178" s="167">
        <v>0</v>
      </c>
      <c r="AP4178" s="167">
        <f t="shared" ref="AP4178:AP4209" si="609">AN4178+AO4178</f>
        <v>0.21863013698630135</v>
      </c>
      <c r="AQ4178" s="167">
        <f t="shared" si="601"/>
        <v>6.5589041095890401</v>
      </c>
      <c r="AR4178" s="193" t="s">
        <v>231</v>
      </c>
      <c r="AS4178" s="194"/>
      <c r="AT4178" s="166" t="s">
        <v>325</v>
      </c>
      <c r="AU4178" s="166" t="s">
        <v>6916</v>
      </c>
      <c r="AV4178" s="679" t="s">
        <v>13185</v>
      </c>
      <c r="AW4178" s="166" t="s">
        <v>234</v>
      </c>
      <c r="AX4178" s="2254"/>
      <c r="AY4178" s="2254"/>
    </row>
    <row r="4179" spans="1:58" s="55" customFormat="1" ht="15.95" customHeight="1" x14ac:dyDescent="0.25">
      <c r="A4179" s="182">
        <v>1646</v>
      </c>
      <c r="B4179" s="166" t="s">
        <v>51</v>
      </c>
      <c r="C4179" s="170" t="s">
        <v>6908</v>
      </c>
      <c r="D4179" s="194" t="s">
        <v>19747</v>
      </c>
      <c r="E4179" s="166" t="s">
        <v>13177</v>
      </c>
      <c r="F4179" s="166" t="s">
        <v>13178</v>
      </c>
      <c r="G4179" s="166"/>
      <c r="H4179" s="166" t="s">
        <v>732</v>
      </c>
      <c r="I4179" s="166"/>
      <c r="J4179" s="166" t="s">
        <v>317</v>
      </c>
      <c r="K4179" s="166">
        <v>0</v>
      </c>
      <c r="L4179" s="166" t="s">
        <v>317</v>
      </c>
      <c r="M4179" s="166">
        <v>0</v>
      </c>
      <c r="N4179" s="186">
        <v>2</v>
      </c>
      <c r="O4179" s="186">
        <v>1.5</v>
      </c>
      <c r="P4179" s="186">
        <v>3</v>
      </c>
      <c r="Q4179" s="184">
        <v>1</v>
      </c>
      <c r="R4179" s="183"/>
      <c r="S4179" s="183">
        <v>0</v>
      </c>
      <c r="T4179" s="183"/>
      <c r="U4179" s="183">
        <v>0</v>
      </c>
      <c r="V4179" s="183"/>
      <c r="W4179" s="183"/>
      <c r="X4179" s="183"/>
      <c r="Y4179" s="166" t="s">
        <v>12075</v>
      </c>
      <c r="Z4179" s="166" t="s">
        <v>13186</v>
      </c>
      <c r="AA4179" s="203" t="s">
        <v>13187</v>
      </c>
      <c r="AB4179" s="228" t="s">
        <v>12833</v>
      </c>
      <c r="AC4179" s="166" t="s">
        <v>13188</v>
      </c>
      <c r="AD4179" s="166" t="s">
        <v>13182</v>
      </c>
      <c r="AE4179" s="166" t="s">
        <v>13189</v>
      </c>
      <c r="AF4179" s="166" t="s">
        <v>13190</v>
      </c>
      <c r="AG4179" s="165" t="s">
        <v>13187</v>
      </c>
      <c r="AH4179" s="203" t="s">
        <v>304</v>
      </c>
      <c r="AI4179" s="186">
        <v>1.1399999999999999</v>
      </c>
      <c r="AJ4179" s="186">
        <v>15</v>
      </c>
      <c r="AK4179" s="167">
        <f t="shared" si="606"/>
        <v>4.6849315068493144E-2</v>
      </c>
      <c r="AL4179" s="167">
        <v>0</v>
      </c>
      <c r="AM4179" s="187">
        <f t="shared" si="607"/>
        <v>4.6849315068493144E-2</v>
      </c>
      <c r="AN4179" s="167">
        <f t="shared" si="608"/>
        <v>4.6849315068493144E-2</v>
      </c>
      <c r="AO4179" s="167">
        <v>0</v>
      </c>
      <c r="AP4179" s="167">
        <f t="shared" si="609"/>
        <v>4.6849315068493144E-2</v>
      </c>
      <c r="AQ4179" s="167">
        <f t="shared" si="601"/>
        <v>1.4054794520547944</v>
      </c>
      <c r="AR4179" s="193" t="s">
        <v>231</v>
      </c>
      <c r="AS4179" s="194"/>
      <c r="AT4179" s="166" t="s">
        <v>325</v>
      </c>
      <c r="AU4179" s="166" t="s">
        <v>6916</v>
      </c>
      <c r="AV4179" s="679" t="s">
        <v>13185</v>
      </c>
      <c r="AW4179" s="166" t="s">
        <v>234</v>
      </c>
      <c r="AX4179" s="2254"/>
      <c r="AY4179" s="2254"/>
    </row>
    <row r="4180" spans="1:58" s="55" customFormat="1" ht="15.95" customHeight="1" x14ac:dyDescent="0.25">
      <c r="A4180" s="182">
        <v>1647</v>
      </c>
      <c r="B4180" s="166" t="s">
        <v>51</v>
      </c>
      <c r="C4180" s="170" t="s">
        <v>6908</v>
      </c>
      <c r="D4180" s="194" t="s">
        <v>19632</v>
      </c>
      <c r="E4180" s="166" t="s">
        <v>13192</v>
      </c>
      <c r="F4180" s="166" t="s">
        <v>13193</v>
      </c>
      <c r="G4180" s="166"/>
      <c r="H4180" s="166" t="s">
        <v>219</v>
      </c>
      <c r="I4180" s="166" t="s">
        <v>220</v>
      </c>
      <c r="J4180" s="166" t="s">
        <v>221</v>
      </c>
      <c r="K4180" s="166" t="s">
        <v>222</v>
      </c>
      <c r="L4180" s="166" t="s">
        <v>317</v>
      </c>
      <c r="M4180" s="166">
        <v>0</v>
      </c>
      <c r="N4180" s="186">
        <v>6</v>
      </c>
      <c r="O4180" s="186">
        <v>1.5</v>
      </c>
      <c r="P4180" s="186">
        <v>9</v>
      </c>
      <c r="Q4180" s="184">
        <v>1</v>
      </c>
      <c r="R4180" s="183"/>
      <c r="S4180" s="183">
        <v>0</v>
      </c>
      <c r="T4180" s="183"/>
      <c r="U4180" s="183">
        <v>0</v>
      </c>
      <c r="V4180" s="183"/>
      <c r="W4180" s="183"/>
      <c r="X4180" s="183"/>
      <c r="Y4180" s="166" t="s">
        <v>12075</v>
      </c>
      <c r="Z4180" s="166" t="s">
        <v>13194</v>
      </c>
      <c r="AA4180" s="203" t="s">
        <v>13195</v>
      </c>
      <c r="AB4180" s="166" t="s">
        <v>13196</v>
      </c>
      <c r="AC4180" s="228" t="s">
        <v>13197</v>
      </c>
      <c r="AD4180" s="198" t="s">
        <v>13052</v>
      </c>
      <c r="AE4180" s="166" t="s">
        <v>13196</v>
      </c>
      <c r="AF4180" s="166" t="s">
        <v>13194</v>
      </c>
      <c r="AG4180" s="165" t="s">
        <v>13195</v>
      </c>
      <c r="AH4180" s="203" t="s">
        <v>304</v>
      </c>
      <c r="AI4180" s="186">
        <v>1.1399999999999999</v>
      </c>
      <c r="AJ4180" s="186">
        <v>9</v>
      </c>
      <c r="AK4180" s="167">
        <f t="shared" si="606"/>
        <v>2.8109589041095891E-2</v>
      </c>
      <c r="AL4180" s="167">
        <v>0</v>
      </c>
      <c r="AM4180" s="187">
        <f t="shared" si="607"/>
        <v>2.8109589041095891E-2</v>
      </c>
      <c r="AN4180" s="167">
        <f t="shared" si="608"/>
        <v>2.8109589041095891E-2</v>
      </c>
      <c r="AO4180" s="167">
        <v>0</v>
      </c>
      <c r="AP4180" s="167">
        <f t="shared" si="609"/>
        <v>2.8109589041095891E-2</v>
      </c>
      <c r="AQ4180" s="167">
        <f t="shared" si="601"/>
        <v>0.84328767123287673</v>
      </c>
      <c r="AR4180" s="193" t="s">
        <v>231</v>
      </c>
      <c r="AS4180" s="194"/>
      <c r="AT4180" s="166" t="s">
        <v>325</v>
      </c>
      <c r="AU4180" s="166" t="s">
        <v>6916</v>
      </c>
      <c r="AV4180" s="679" t="s">
        <v>13198</v>
      </c>
      <c r="AW4180" s="166" t="s">
        <v>234</v>
      </c>
      <c r="AX4180" s="2254"/>
      <c r="AY4180" s="2254"/>
    </row>
    <row r="4181" spans="1:58" s="55" customFormat="1" ht="15.95" customHeight="1" x14ac:dyDescent="0.25">
      <c r="A4181" s="182">
        <v>1648</v>
      </c>
      <c r="B4181" s="166" t="s">
        <v>51</v>
      </c>
      <c r="C4181" s="170" t="s">
        <v>6908</v>
      </c>
      <c r="D4181" s="194" t="s">
        <v>19748</v>
      </c>
      <c r="E4181" s="166" t="s">
        <v>13200</v>
      </c>
      <c r="F4181" s="166" t="s">
        <v>13201</v>
      </c>
      <c r="G4181" s="166"/>
      <c r="H4181" s="166" t="s">
        <v>219</v>
      </c>
      <c r="I4181" s="166" t="s">
        <v>220</v>
      </c>
      <c r="J4181" s="166" t="s">
        <v>221</v>
      </c>
      <c r="K4181" s="166" t="s">
        <v>222</v>
      </c>
      <c r="L4181" s="166" t="s">
        <v>221</v>
      </c>
      <c r="M4181" s="166" t="s">
        <v>222</v>
      </c>
      <c r="N4181" s="186">
        <v>15</v>
      </c>
      <c r="O4181" s="186">
        <v>3</v>
      </c>
      <c r="P4181" s="186">
        <v>45</v>
      </c>
      <c r="Q4181" s="184">
        <v>1</v>
      </c>
      <c r="R4181" s="183"/>
      <c r="S4181" s="183">
        <v>0</v>
      </c>
      <c r="T4181" s="183"/>
      <c r="U4181" s="183">
        <v>0</v>
      </c>
      <c r="V4181" s="183"/>
      <c r="W4181" s="183"/>
      <c r="X4181" s="183"/>
      <c r="Y4181" s="166" t="s">
        <v>330</v>
      </c>
      <c r="Z4181" s="166" t="s">
        <v>13202</v>
      </c>
      <c r="AA4181" s="203" t="s">
        <v>13203</v>
      </c>
      <c r="AB4181" s="166" t="s">
        <v>13204</v>
      </c>
      <c r="AC4181" s="228" t="s">
        <v>13205</v>
      </c>
      <c r="AD4181" s="198" t="s">
        <v>13206</v>
      </c>
      <c r="AE4181" s="166" t="s">
        <v>13207</v>
      </c>
      <c r="AF4181" s="166" t="s">
        <v>13202</v>
      </c>
      <c r="AG4181" s="165" t="s">
        <v>13203</v>
      </c>
      <c r="AH4181" s="203" t="s">
        <v>304</v>
      </c>
      <c r="AI4181" s="186">
        <v>1.1399999999999999</v>
      </c>
      <c r="AJ4181" s="186">
        <v>93</v>
      </c>
      <c r="AK4181" s="167">
        <f t="shared" si="606"/>
        <v>0.29046575342465752</v>
      </c>
      <c r="AL4181" s="167">
        <v>0</v>
      </c>
      <c r="AM4181" s="187">
        <f t="shared" si="607"/>
        <v>0.29046575342465752</v>
      </c>
      <c r="AN4181" s="167">
        <f t="shared" si="608"/>
        <v>0.29046575342465752</v>
      </c>
      <c r="AO4181" s="167">
        <v>0</v>
      </c>
      <c r="AP4181" s="167">
        <f t="shared" si="609"/>
        <v>0.29046575342465752</v>
      </c>
      <c r="AQ4181" s="167">
        <f t="shared" si="601"/>
        <v>8.7139726027397266</v>
      </c>
      <c r="AR4181" s="193" t="s">
        <v>231</v>
      </c>
      <c r="AS4181" s="194"/>
      <c r="AT4181" s="166" t="s">
        <v>325</v>
      </c>
      <c r="AU4181" s="166" t="s">
        <v>6916</v>
      </c>
      <c r="AV4181" s="679" t="s">
        <v>13208</v>
      </c>
      <c r="AW4181" s="166" t="s">
        <v>234</v>
      </c>
      <c r="AX4181" s="2254"/>
      <c r="AY4181" s="2254"/>
    </row>
    <row r="4182" spans="1:58" s="55" customFormat="1" ht="15.95" customHeight="1" x14ac:dyDescent="0.25">
      <c r="A4182" s="182">
        <v>1649</v>
      </c>
      <c r="B4182" s="166" t="s">
        <v>51</v>
      </c>
      <c r="C4182" s="170" t="s">
        <v>6908</v>
      </c>
      <c r="D4182" s="194" t="s">
        <v>19749</v>
      </c>
      <c r="E4182" s="166" t="s">
        <v>13209</v>
      </c>
      <c r="F4182" s="166" t="s">
        <v>13210</v>
      </c>
      <c r="G4182" s="166"/>
      <c r="H4182" s="166" t="s">
        <v>219</v>
      </c>
      <c r="I4182" s="166" t="s">
        <v>220</v>
      </c>
      <c r="J4182" s="166" t="s">
        <v>221</v>
      </c>
      <c r="K4182" s="166" t="s">
        <v>222</v>
      </c>
      <c r="L4182" s="166" t="s">
        <v>221</v>
      </c>
      <c r="M4182" s="166" t="s">
        <v>222</v>
      </c>
      <c r="N4182" s="186">
        <v>9</v>
      </c>
      <c r="O4182" s="186">
        <v>1.5</v>
      </c>
      <c r="P4182" s="186">
        <v>13.5</v>
      </c>
      <c r="Q4182" s="184">
        <v>1</v>
      </c>
      <c r="R4182" s="183"/>
      <c r="S4182" s="183">
        <v>0</v>
      </c>
      <c r="T4182" s="183"/>
      <c r="U4182" s="183">
        <v>0</v>
      </c>
      <c r="V4182" s="183"/>
      <c r="W4182" s="183"/>
      <c r="X4182" s="183"/>
      <c r="Y4182" s="166" t="s">
        <v>12075</v>
      </c>
      <c r="Z4182" s="166" t="s">
        <v>13211</v>
      </c>
      <c r="AA4182" s="203" t="s">
        <v>13212</v>
      </c>
      <c r="AB4182" s="166" t="s">
        <v>13213</v>
      </c>
      <c r="AC4182" s="228" t="s">
        <v>13205</v>
      </c>
      <c r="AD4182" s="198" t="s">
        <v>13206</v>
      </c>
      <c r="AE4182" s="166" t="s">
        <v>13214</v>
      </c>
      <c r="AF4182" s="166" t="s">
        <v>13215</v>
      </c>
      <c r="AG4182" s="165" t="s">
        <v>13212</v>
      </c>
      <c r="AH4182" s="203" t="s">
        <v>304</v>
      </c>
      <c r="AI4182" s="186">
        <v>1.1399999999999999</v>
      </c>
      <c r="AJ4182" s="186">
        <v>97</v>
      </c>
      <c r="AK4182" s="167">
        <f t="shared" si="606"/>
        <v>0.30295890410958898</v>
      </c>
      <c r="AL4182" s="167">
        <v>0</v>
      </c>
      <c r="AM4182" s="187">
        <f t="shared" si="607"/>
        <v>0.30295890410958898</v>
      </c>
      <c r="AN4182" s="167">
        <f t="shared" si="608"/>
        <v>0.30295890410958898</v>
      </c>
      <c r="AO4182" s="167">
        <v>0</v>
      </c>
      <c r="AP4182" s="167">
        <f t="shared" si="609"/>
        <v>0.30295890410958898</v>
      </c>
      <c r="AQ4182" s="167">
        <f t="shared" si="601"/>
        <v>9.0887671232876688</v>
      </c>
      <c r="AR4182" s="193" t="s">
        <v>231</v>
      </c>
      <c r="AS4182" s="194"/>
      <c r="AT4182" s="166" t="s">
        <v>325</v>
      </c>
      <c r="AU4182" s="166" t="s">
        <v>6916</v>
      </c>
      <c r="AV4182" s="679" t="s">
        <v>13208</v>
      </c>
      <c r="AW4182" s="166" t="s">
        <v>234</v>
      </c>
      <c r="AX4182" s="2254"/>
      <c r="AY4182" s="2254"/>
    </row>
    <row r="4183" spans="1:58" s="55" customFormat="1" ht="15.95" customHeight="1" x14ac:dyDescent="0.25">
      <c r="A4183" s="353">
        <v>1650</v>
      </c>
      <c r="B4183" s="354" t="s">
        <v>51</v>
      </c>
      <c r="C4183" s="366" t="s">
        <v>6908</v>
      </c>
      <c r="D4183" s="363" t="s">
        <v>17344</v>
      </c>
      <c r="E4183" s="354" t="s">
        <v>17254</v>
      </c>
      <c r="F4183" s="354" t="s">
        <v>17255</v>
      </c>
      <c r="G4183" s="354" t="s">
        <v>221</v>
      </c>
      <c r="H4183" s="354" t="s">
        <v>219</v>
      </c>
      <c r="I4183" s="354" t="s">
        <v>220</v>
      </c>
      <c r="J4183" s="354" t="s">
        <v>221</v>
      </c>
      <c r="K4183" s="354" t="s">
        <v>222</v>
      </c>
      <c r="L4183" s="272" t="s">
        <v>221</v>
      </c>
      <c r="M4183" s="272" t="s">
        <v>879</v>
      </c>
      <c r="N4183" s="360">
        <v>3</v>
      </c>
      <c r="O4183" s="360">
        <v>2</v>
      </c>
      <c r="P4183" s="360">
        <v>6</v>
      </c>
      <c r="Q4183" s="503">
        <v>2</v>
      </c>
      <c r="R4183" s="357"/>
      <c r="S4183" s="357">
        <v>0</v>
      </c>
      <c r="T4183" s="357"/>
      <c r="U4183" s="357">
        <v>0</v>
      </c>
      <c r="V4183" s="357"/>
      <c r="W4183" s="357"/>
      <c r="X4183" s="357"/>
      <c r="Y4183" s="354" t="s">
        <v>330</v>
      </c>
      <c r="Z4183" s="354" t="s">
        <v>535</v>
      </c>
      <c r="AA4183" s="443" t="s">
        <v>13219</v>
      </c>
      <c r="AB4183" s="354" t="s">
        <v>13220</v>
      </c>
      <c r="AC4183" s="761" t="s">
        <v>17256</v>
      </c>
      <c r="AD4183" s="272" t="s">
        <v>17257</v>
      </c>
      <c r="AE4183" s="354" t="s">
        <v>13223</v>
      </c>
      <c r="AF4183" s="354" t="s">
        <v>17258</v>
      </c>
      <c r="AG4183" s="358" t="s">
        <v>13219</v>
      </c>
      <c r="AH4183" s="443" t="s">
        <v>304</v>
      </c>
      <c r="AI4183" s="360">
        <v>1.1399999999999999</v>
      </c>
      <c r="AJ4183" s="360">
        <v>265</v>
      </c>
      <c r="AK4183" s="359">
        <f t="shared" si="606"/>
        <v>0.82767123287671218</v>
      </c>
      <c r="AL4183" s="359">
        <v>0</v>
      </c>
      <c r="AM4183" s="361">
        <f t="shared" si="607"/>
        <v>0.82767123287671218</v>
      </c>
      <c r="AN4183" s="359">
        <f t="shared" si="608"/>
        <v>0.82767123287671218</v>
      </c>
      <c r="AO4183" s="359">
        <v>0</v>
      </c>
      <c r="AP4183" s="359">
        <f t="shared" si="609"/>
        <v>0.82767123287671218</v>
      </c>
      <c r="AQ4183" s="359">
        <f t="shared" si="601"/>
        <v>24.830136986301365</v>
      </c>
      <c r="AR4183" s="362" t="s">
        <v>231</v>
      </c>
      <c r="AS4183" s="363" t="s">
        <v>431</v>
      </c>
      <c r="AT4183" s="354" t="s">
        <v>325</v>
      </c>
      <c r="AU4183" s="354" t="s">
        <v>6916</v>
      </c>
      <c r="AV4183" s="923" t="s">
        <v>13225</v>
      </c>
      <c r="AW4183" s="166" t="s">
        <v>234</v>
      </c>
      <c r="AX4183" s="447" t="s">
        <v>20480</v>
      </c>
      <c r="AY4183" s="2252"/>
      <c r="AZ4183" s="2408" t="s">
        <v>20477</v>
      </c>
      <c r="BA4183" s="1395"/>
      <c r="BB4183" s="1395"/>
      <c r="BC4183" s="1395"/>
      <c r="BD4183" s="1395"/>
      <c r="BE4183" s="1395"/>
      <c r="BF4183" s="1395"/>
    </row>
    <row r="4184" spans="1:58" s="55" customFormat="1" ht="15.95" customHeight="1" x14ac:dyDescent="0.25">
      <c r="A4184" s="182">
        <v>1651</v>
      </c>
      <c r="B4184" s="166" t="s">
        <v>51</v>
      </c>
      <c r="C4184" s="170" t="s">
        <v>6908</v>
      </c>
      <c r="D4184" s="194" t="s">
        <v>19750</v>
      </c>
      <c r="E4184" s="166" t="s">
        <v>13227</v>
      </c>
      <c r="F4184" s="166" t="s">
        <v>13228</v>
      </c>
      <c r="G4184" s="166"/>
      <c r="H4184" s="166" t="s">
        <v>732</v>
      </c>
      <c r="I4184" s="166">
        <v>0</v>
      </c>
      <c r="J4184" s="166" t="s">
        <v>317</v>
      </c>
      <c r="K4184" s="166">
        <v>0</v>
      </c>
      <c r="L4184" s="166" t="s">
        <v>317</v>
      </c>
      <c r="M4184" s="166">
        <v>0</v>
      </c>
      <c r="N4184" s="199">
        <v>2</v>
      </c>
      <c r="O4184" s="199">
        <v>1.5</v>
      </c>
      <c r="P4184" s="199">
        <v>3</v>
      </c>
      <c r="Q4184" s="1012">
        <v>1</v>
      </c>
      <c r="R4184" s="183"/>
      <c r="S4184" s="183">
        <v>0</v>
      </c>
      <c r="T4184" s="223"/>
      <c r="U4184" s="183">
        <v>0</v>
      </c>
      <c r="V4184" s="183"/>
      <c r="W4184" s="183"/>
      <c r="X4184" s="183"/>
      <c r="Y4184" s="166" t="s">
        <v>12075</v>
      </c>
      <c r="Z4184" s="166" t="s">
        <v>13229</v>
      </c>
      <c r="AA4184" s="203" t="s">
        <v>13230</v>
      </c>
      <c r="AB4184" s="228" t="s">
        <v>12833</v>
      </c>
      <c r="AC4184" s="228" t="s">
        <v>13231</v>
      </c>
      <c r="AD4184" s="673" t="s">
        <v>13232</v>
      </c>
      <c r="AE4184" s="166" t="s">
        <v>13233</v>
      </c>
      <c r="AF4184" s="166" t="s">
        <v>13234</v>
      </c>
      <c r="AG4184" s="165" t="s">
        <v>13230</v>
      </c>
      <c r="AH4184" s="203" t="s">
        <v>304</v>
      </c>
      <c r="AI4184" s="186">
        <v>1.1399999999999999</v>
      </c>
      <c r="AJ4184" s="186">
        <v>78</v>
      </c>
      <c r="AK4184" s="167">
        <f t="shared" si="606"/>
        <v>0.24361643835616434</v>
      </c>
      <c r="AL4184" s="167">
        <v>0</v>
      </c>
      <c r="AM4184" s="187">
        <f t="shared" si="607"/>
        <v>0.24361643835616434</v>
      </c>
      <c r="AN4184" s="167">
        <f t="shared" si="608"/>
        <v>0.24361643835616434</v>
      </c>
      <c r="AO4184" s="167">
        <v>0</v>
      </c>
      <c r="AP4184" s="167">
        <f t="shared" si="609"/>
        <v>0.24361643835616434</v>
      </c>
      <c r="AQ4184" s="167">
        <f t="shared" si="601"/>
        <v>7.3084931506849298</v>
      </c>
      <c r="AR4184" s="193" t="s">
        <v>231</v>
      </c>
      <c r="AS4184" s="227"/>
      <c r="AT4184" s="166" t="s">
        <v>325</v>
      </c>
      <c r="AU4184" s="166" t="s">
        <v>6916</v>
      </c>
      <c r="AV4184" s="679" t="s">
        <v>13235</v>
      </c>
      <c r="AW4184" s="166" t="s">
        <v>234</v>
      </c>
      <c r="AX4184" s="2254"/>
      <c r="AY4184" s="2254"/>
    </row>
    <row r="4185" spans="1:58" s="55" customFormat="1" ht="15.95" customHeight="1" x14ac:dyDescent="0.25">
      <c r="A4185" s="182">
        <v>1652</v>
      </c>
      <c r="B4185" s="166" t="s">
        <v>51</v>
      </c>
      <c r="C4185" s="170" t="s">
        <v>22550</v>
      </c>
      <c r="D4185" s="194" t="s">
        <v>19631</v>
      </c>
      <c r="E4185" s="166" t="s">
        <v>13236</v>
      </c>
      <c r="F4185" s="166" t="s">
        <v>13237</v>
      </c>
      <c r="G4185" s="166"/>
      <c r="H4185" s="166" t="s">
        <v>219</v>
      </c>
      <c r="I4185" s="166" t="s">
        <v>220</v>
      </c>
      <c r="J4185" s="166" t="s">
        <v>221</v>
      </c>
      <c r="K4185" s="166" t="s">
        <v>484</v>
      </c>
      <c r="L4185" s="166" t="s">
        <v>317</v>
      </c>
      <c r="M4185" s="166">
        <v>0</v>
      </c>
      <c r="N4185" s="186">
        <v>3</v>
      </c>
      <c r="O4185" s="186">
        <v>1.5</v>
      </c>
      <c r="P4185" s="186">
        <v>4.5</v>
      </c>
      <c r="Q4185" s="184">
        <v>3</v>
      </c>
      <c r="R4185" s="183"/>
      <c r="S4185" s="183">
        <v>0</v>
      </c>
      <c r="T4185" s="183"/>
      <c r="U4185" s="183">
        <v>0</v>
      </c>
      <c r="V4185" s="183"/>
      <c r="W4185" s="183"/>
      <c r="X4185" s="183"/>
      <c r="Y4185" s="166" t="s">
        <v>3109</v>
      </c>
      <c r="Z4185" s="166" t="s">
        <v>13238</v>
      </c>
      <c r="AA4185" s="203" t="s">
        <v>13239</v>
      </c>
      <c r="AB4185" s="166" t="s">
        <v>13240</v>
      </c>
      <c r="AC4185" s="228" t="s">
        <v>13241</v>
      </c>
      <c r="AD4185" s="673" t="s">
        <v>13242</v>
      </c>
      <c r="AE4185" s="166" t="s">
        <v>13240</v>
      </c>
      <c r="AF4185" s="166" t="s">
        <v>13243</v>
      </c>
      <c r="AG4185" s="165" t="s">
        <v>13239</v>
      </c>
      <c r="AH4185" s="203" t="s">
        <v>13244</v>
      </c>
      <c r="AI4185" s="167">
        <v>0.87</v>
      </c>
      <c r="AJ4185" s="184">
        <v>20</v>
      </c>
      <c r="AK4185" s="167">
        <f>AJ4185*AI4185/365</f>
        <v>4.7671232876712322E-2</v>
      </c>
      <c r="AL4185" s="167">
        <v>0</v>
      </c>
      <c r="AM4185" s="187">
        <f>SUBTOTAL(9,AK4185:AL4185)</f>
        <v>4.7671232876712322E-2</v>
      </c>
      <c r="AN4185" s="167">
        <f t="shared" si="608"/>
        <v>4.7671232876712322E-2</v>
      </c>
      <c r="AO4185" s="167">
        <v>0</v>
      </c>
      <c r="AP4185" s="167">
        <f t="shared" si="609"/>
        <v>4.7671232876712322E-2</v>
      </c>
      <c r="AQ4185" s="167">
        <f t="shared" si="601"/>
        <v>1.4301369863013695</v>
      </c>
      <c r="AR4185" s="193" t="s">
        <v>231</v>
      </c>
      <c r="AS4185" s="194"/>
      <c r="AT4185" s="166" t="s">
        <v>325</v>
      </c>
      <c r="AU4185" s="166" t="s">
        <v>6916</v>
      </c>
      <c r="AV4185" s="679" t="s">
        <v>13245</v>
      </c>
      <c r="AW4185" s="166" t="s">
        <v>234</v>
      </c>
      <c r="AX4185" s="2254"/>
      <c r="AY4185" s="2254"/>
    </row>
    <row r="4186" spans="1:58" s="55" customFormat="1" ht="15.95" customHeight="1" x14ac:dyDescent="0.25">
      <c r="A4186" s="182">
        <v>1653</v>
      </c>
      <c r="B4186" s="166" t="s">
        <v>51</v>
      </c>
      <c r="C4186" s="170" t="s">
        <v>22550</v>
      </c>
      <c r="D4186" s="194" t="s">
        <v>19630</v>
      </c>
      <c r="E4186" s="166" t="s">
        <v>13246</v>
      </c>
      <c r="F4186" s="166" t="s">
        <v>13247</v>
      </c>
      <c r="G4186" s="166"/>
      <c r="H4186" s="166" t="s">
        <v>219</v>
      </c>
      <c r="I4186" s="166" t="s">
        <v>220</v>
      </c>
      <c r="J4186" s="166" t="s">
        <v>221</v>
      </c>
      <c r="K4186" s="166" t="s">
        <v>879</v>
      </c>
      <c r="L4186" s="166" t="s">
        <v>317</v>
      </c>
      <c r="M4186" s="166">
        <v>0</v>
      </c>
      <c r="N4186" s="186">
        <v>2</v>
      </c>
      <c r="O4186" s="186">
        <v>1.5</v>
      </c>
      <c r="P4186" s="186">
        <v>3</v>
      </c>
      <c r="Q4186" s="184">
        <v>2</v>
      </c>
      <c r="R4186" s="183"/>
      <c r="S4186" s="183">
        <v>0</v>
      </c>
      <c r="T4186" s="183"/>
      <c r="U4186" s="183">
        <v>0</v>
      </c>
      <c r="V4186" s="183"/>
      <c r="W4186" s="183"/>
      <c r="X4186" s="183"/>
      <c r="Y4186" s="166" t="s">
        <v>12056</v>
      </c>
      <c r="Z4186" s="166" t="s">
        <v>12099</v>
      </c>
      <c r="AA4186" s="203" t="s">
        <v>13248</v>
      </c>
      <c r="AB4186" s="228" t="s">
        <v>13249</v>
      </c>
      <c r="AC4186" s="166" t="s">
        <v>13250</v>
      </c>
      <c r="AD4186" s="198" t="s">
        <v>13251</v>
      </c>
      <c r="AE4186" s="166" t="s">
        <v>13252</v>
      </c>
      <c r="AF4186" s="166" t="s">
        <v>12099</v>
      </c>
      <c r="AG4186" s="165" t="s">
        <v>13248</v>
      </c>
      <c r="AH4186" s="203" t="s">
        <v>25400</v>
      </c>
      <c r="AI4186" s="186">
        <v>0.87</v>
      </c>
      <c r="AJ4186" s="184">
        <v>30</v>
      </c>
      <c r="AK4186" s="167">
        <f>AJ4186*AI4186/365</f>
        <v>7.1506849315068496E-2</v>
      </c>
      <c r="AL4186" s="167">
        <v>0</v>
      </c>
      <c r="AM4186" s="187">
        <f>SUBTOTAL(9,AK4186:AL4186)</f>
        <v>7.1506849315068496E-2</v>
      </c>
      <c r="AN4186" s="167">
        <f t="shared" si="608"/>
        <v>7.1506849315068496E-2</v>
      </c>
      <c r="AO4186" s="167">
        <v>0</v>
      </c>
      <c r="AP4186" s="167">
        <f t="shared" si="609"/>
        <v>7.1506849315068496E-2</v>
      </c>
      <c r="AQ4186" s="167">
        <f t="shared" si="601"/>
        <v>2.1452054794520548</v>
      </c>
      <c r="AR4186" s="193" t="s">
        <v>231</v>
      </c>
      <c r="AS4186" s="194"/>
      <c r="AT4186" s="166" t="s">
        <v>325</v>
      </c>
      <c r="AU4186" s="166" t="s">
        <v>6916</v>
      </c>
      <c r="AV4186" s="679" t="s">
        <v>13253</v>
      </c>
      <c r="AW4186" s="166" t="s">
        <v>234</v>
      </c>
      <c r="AX4186" s="2254"/>
      <c r="AY4186" s="2254"/>
    </row>
    <row r="4187" spans="1:58" s="55" customFormat="1" ht="15.95" customHeight="1" x14ac:dyDescent="0.25">
      <c r="A4187" s="182">
        <v>1654</v>
      </c>
      <c r="B4187" s="166" t="s">
        <v>51</v>
      </c>
      <c r="C4187" s="170" t="s">
        <v>6908</v>
      </c>
      <c r="D4187" s="194" t="s">
        <v>19751</v>
      </c>
      <c r="E4187" s="166" t="s">
        <v>13254</v>
      </c>
      <c r="F4187" s="166" t="s">
        <v>13255</v>
      </c>
      <c r="G4187" s="166"/>
      <c r="H4187" s="166" t="s">
        <v>732</v>
      </c>
      <c r="I4187" s="166">
        <v>0</v>
      </c>
      <c r="J4187" s="166" t="s">
        <v>317</v>
      </c>
      <c r="K4187" s="166">
        <v>0</v>
      </c>
      <c r="L4187" s="166" t="s">
        <v>317</v>
      </c>
      <c r="M4187" s="166">
        <v>0</v>
      </c>
      <c r="N4187" s="186">
        <v>2</v>
      </c>
      <c r="O4187" s="186">
        <v>1.5</v>
      </c>
      <c r="P4187" s="186">
        <v>3</v>
      </c>
      <c r="Q4187" s="184"/>
      <c r="R4187" s="183" t="s">
        <v>6373</v>
      </c>
      <c r="S4187" s="183">
        <v>0</v>
      </c>
      <c r="T4187" s="183"/>
      <c r="U4187" s="183">
        <v>0</v>
      </c>
      <c r="V4187" s="183"/>
      <c r="W4187" s="183"/>
      <c r="X4187" s="183"/>
      <c r="Y4187" s="166" t="s">
        <v>12075</v>
      </c>
      <c r="Z4187" s="166" t="s">
        <v>13256</v>
      </c>
      <c r="AA4187" s="203" t="s">
        <v>13257</v>
      </c>
      <c r="AB4187" s="228" t="s">
        <v>12833</v>
      </c>
      <c r="AC4187" s="166" t="s">
        <v>13258</v>
      </c>
      <c r="AD4187" s="166" t="s">
        <v>13259</v>
      </c>
      <c r="AE4187" s="166" t="s">
        <v>13260</v>
      </c>
      <c r="AF4187" s="166" t="s">
        <v>13256</v>
      </c>
      <c r="AG4187" s="165" t="s">
        <v>13257</v>
      </c>
      <c r="AH4187" s="166" t="s">
        <v>453</v>
      </c>
      <c r="AI4187" s="167">
        <v>0.87</v>
      </c>
      <c r="AJ4187" s="184">
        <v>3</v>
      </c>
      <c r="AK4187" s="167">
        <f>AJ4187*AI4187/365</f>
        <v>7.1506849315068491E-3</v>
      </c>
      <c r="AL4187" s="167">
        <v>0</v>
      </c>
      <c r="AM4187" s="187">
        <f>SUBTOTAL(9,AK4187:AL4187)</f>
        <v>7.1506849315068491E-3</v>
      </c>
      <c r="AN4187" s="167">
        <f t="shared" si="608"/>
        <v>7.1506849315068491E-3</v>
      </c>
      <c r="AO4187" s="167">
        <v>0</v>
      </c>
      <c r="AP4187" s="167">
        <f t="shared" si="609"/>
        <v>7.1506849315068491E-3</v>
      </c>
      <c r="AQ4187" s="167">
        <f t="shared" si="601"/>
        <v>0.21452054794520548</v>
      </c>
      <c r="AR4187" s="193" t="s">
        <v>231</v>
      </c>
      <c r="AS4187" s="194"/>
      <c r="AT4187" s="166" t="s">
        <v>325</v>
      </c>
      <c r="AU4187" s="166" t="s">
        <v>6916</v>
      </c>
      <c r="AV4187" s="679" t="s">
        <v>13261</v>
      </c>
      <c r="AW4187" s="166" t="s">
        <v>234</v>
      </c>
      <c r="AX4187" s="2254"/>
      <c r="AY4187" s="2254"/>
    </row>
    <row r="4188" spans="1:58" s="55" customFormat="1" ht="15.95" customHeight="1" x14ac:dyDescent="0.25">
      <c r="A4188" s="182">
        <v>1655</v>
      </c>
      <c r="B4188" s="166" t="s">
        <v>51</v>
      </c>
      <c r="C4188" s="170" t="s">
        <v>6908</v>
      </c>
      <c r="D4188" s="194" t="s">
        <v>19629</v>
      </c>
      <c r="E4188" s="166" t="s">
        <v>13263</v>
      </c>
      <c r="F4188" s="166" t="s">
        <v>13264</v>
      </c>
      <c r="G4188" s="166"/>
      <c r="H4188" s="198" t="s">
        <v>219</v>
      </c>
      <c r="I4188" s="166" t="s">
        <v>220</v>
      </c>
      <c r="J4188" s="198" t="s">
        <v>317</v>
      </c>
      <c r="K4188" s="166">
        <v>0</v>
      </c>
      <c r="L4188" s="166" t="s">
        <v>317</v>
      </c>
      <c r="M4188" s="166">
        <v>0</v>
      </c>
      <c r="N4188" s="199">
        <v>2</v>
      </c>
      <c r="O4188" s="199">
        <v>1.5</v>
      </c>
      <c r="P4188" s="199">
        <v>3</v>
      </c>
      <c r="Q4188" s="1012">
        <v>1</v>
      </c>
      <c r="R4188" s="183"/>
      <c r="S4188" s="183">
        <v>0</v>
      </c>
      <c r="T4188" s="223"/>
      <c r="U4188" s="183">
        <v>0</v>
      </c>
      <c r="V4188" s="183"/>
      <c r="W4188" s="183"/>
      <c r="X4188" s="183"/>
      <c r="Y4188" s="166" t="s">
        <v>13265</v>
      </c>
      <c r="Z4188" s="166" t="s">
        <v>13266</v>
      </c>
      <c r="AA4188" s="203" t="s">
        <v>13267</v>
      </c>
      <c r="AB4188" s="228" t="s">
        <v>13268</v>
      </c>
      <c r="AC4188" s="166" t="s">
        <v>13269</v>
      </c>
      <c r="AD4188" s="166" t="s">
        <v>13270</v>
      </c>
      <c r="AE4188" s="166" t="s">
        <v>13271</v>
      </c>
      <c r="AF4188" s="166" t="s">
        <v>13272</v>
      </c>
      <c r="AG4188" s="165" t="s">
        <v>13267</v>
      </c>
      <c r="AH4188" s="166" t="s">
        <v>842</v>
      </c>
      <c r="AI4188" s="167">
        <v>0.87</v>
      </c>
      <c r="AJ4188" s="184">
        <v>5</v>
      </c>
      <c r="AK4188" s="167">
        <f>AJ4188*AI4188/365</f>
        <v>1.191780821917808E-2</v>
      </c>
      <c r="AL4188" s="167">
        <v>0</v>
      </c>
      <c r="AM4188" s="187">
        <f>SUBTOTAL(9,AK4188:AL4188)</f>
        <v>1.191780821917808E-2</v>
      </c>
      <c r="AN4188" s="167">
        <f t="shared" si="608"/>
        <v>1.191780821917808E-2</v>
      </c>
      <c r="AO4188" s="167">
        <v>0</v>
      </c>
      <c r="AP4188" s="167">
        <f t="shared" si="609"/>
        <v>1.191780821917808E-2</v>
      </c>
      <c r="AQ4188" s="167">
        <f t="shared" si="601"/>
        <v>0.35753424657534238</v>
      </c>
      <c r="AR4188" s="193" t="s">
        <v>231</v>
      </c>
      <c r="AS4188" s="227"/>
      <c r="AT4188" s="166" t="s">
        <v>325</v>
      </c>
      <c r="AU4188" s="166" t="s">
        <v>6916</v>
      </c>
      <c r="AV4188" s="679" t="s">
        <v>13273</v>
      </c>
      <c r="AW4188" s="166" t="s">
        <v>234</v>
      </c>
      <c r="AX4188" s="2254"/>
      <c r="AY4188" s="2254"/>
    </row>
    <row r="4189" spans="1:58" s="55" customFormat="1" ht="15.95" customHeight="1" x14ac:dyDescent="0.25">
      <c r="A4189" s="182">
        <v>1656</v>
      </c>
      <c r="B4189" s="166" t="s">
        <v>51</v>
      </c>
      <c r="C4189" s="170" t="s">
        <v>6908</v>
      </c>
      <c r="D4189" s="194" t="s">
        <v>19628</v>
      </c>
      <c r="E4189" s="166" t="s">
        <v>13275</v>
      </c>
      <c r="F4189" s="166" t="s">
        <v>13276</v>
      </c>
      <c r="G4189" s="166"/>
      <c r="H4189" s="198" t="s">
        <v>219</v>
      </c>
      <c r="I4189" s="166" t="s">
        <v>220</v>
      </c>
      <c r="J4189" s="198" t="s">
        <v>317</v>
      </c>
      <c r="K4189" s="166">
        <v>0</v>
      </c>
      <c r="L4189" s="166" t="s">
        <v>317</v>
      </c>
      <c r="M4189" s="166">
        <v>0</v>
      </c>
      <c r="N4189" s="199">
        <v>2</v>
      </c>
      <c r="O4189" s="199">
        <v>1.5</v>
      </c>
      <c r="P4189" s="199">
        <v>3</v>
      </c>
      <c r="Q4189" s="1012">
        <v>1</v>
      </c>
      <c r="R4189" s="183"/>
      <c r="S4189" s="183">
        <v>0</v>
      </c>
      <c r="T4189" s="223"/>
      <c r="U4189" s="183">
        <v>0</v>
      </c>
      <c r="V4189" s="183"/>
      <c r="W4189" s="183"/>
      <c r="X4189" s="183"/>
      <c r="Y4189" s="166" t="s">
        <v>13265</v>
      </c>
      <c r="Z4189" s="166" t="s">
        <v>13277</v>
      </c>
      <c r="AA4189" s="203" t="s">
        <v>13278</v>
      </c>
      <c r="AB4189" s="228" t="s">
        <v>13279</v>
      </c>
      <c r="AC4189" s="228" t="s">
        <v>13280</v>
      </c>
      <c r="AD4189" s="166" t="s">
        <v>13281</v>
      </c>
      <c r="AE4189" s="166" t="s">
        <v>13282</v>
      </c>
      <c r="AF4189" s="166" t="s">
        <v>13283</v>
      </c>
      <c r="AG4189" s="165" t="s">
        <v>13278</v>
      </c>
      <c r="AH4189" s="166" t="s">
        <v>842</v>
      </c>
      <c r="AI4189" s="167">
        <v>0.87</v>
      </c>
      <c r="AJ4189" s="184">
        <v>5</v>
      </c>
      <c r="AK4189" s="167">
        <f>AJ4189*AI4189/365</f>
        <v>1.191780821917808E-2</v>
      </c>
      <c r="AL4189" s="167">
        <v>0</v>
      </c>
      <c r="AM4189" s="187">
        <f>SUBTOTAL(9,AK4189:AL4189)</f>
        <v>1.191780821917808E-2</v>
      </c>
      <c r="AN4189" s="167">
        <f t="shared" si="608"/>
        <v>1.191780821917808E-2</v>
      </c>
      <c r="AO4189" s="167">
        <v>0</v>
      </c>
      <c r="AP4189" s="167">
        <f t="shared" si="609"/>
        <v>1.191780821917808E-2</v>
      </c>
      <c r="AQ4189" s="167">
        <f t="shared" si="601"/>
        <v>0.35753424657534238</v>
      </c>
      <c r="AR4189" s="193" t="s">
        <v>231</v>
      </c>
      <c r="AS4189" s="227"/>
      <c r="AT4189" s="166" t="s">
        <v>325</v>
      </c>
      <c r="AU4189" s="166" t="s">
        <v>6916</v>
      </c>
      <c r="AV4189" s="679" t="s">
        <v>13284</v>
      </c>
      <c r="AW4189" s="166" t="s">
        <v>234</v>
      </c>
      <c r="AX4189" s="2254"/>
      <c r="AY4189" s="2254"/>
    </row>
    <row r="4190" spans="1:58" s="55" customFormat="1" ht="15.95" customHeight="1" x14ac:dyDescent="0.25">
      <c r="A4190" s="182">
        <v>1657</v>
      </c>
      <c r="B4190" s="166" t="s">
        <v>52</v>
      </c>
      <c r="C4190" s="170" t="s">
        <v>6908</v>
      </c>
      <c r="D4190" s="194" t="s">
        <v>19627</v>
      </c>
      <c r="E4190" s="166" t="s">
        <v>13286</v>
      </c>
      <c r="F4190" s="166" t="s">
        <v>13287</v>
      </c>
      <c r="G4190" s="166"/>
      <c r="H4190" s="198" t="s">
        <v>732</v>
      </c>
      <c r="I4190" s="166">
        <v>0</v>
      </c>
      <c r="J4190" s="198" t="s">
        <v>317</v>
      </c>
      <c r="K4190" s="198">
        <v>0</v>
      </c>
      <c r="L4190" s="198" t="s">
        <v>317</v>
      </c>
      <c r="M4190" s="198">
        <v>0</v>
      </c>
      <c r="N4190" s="199">
        <v>2</v>
      </c>
      <c r="O4190" s="199">
        <v>1.5</v>
      </c>
      <c r="P4190" s="199">
        <v>3</v>
      </c>
      <c r="Q4190" s="1012">
        <v>1</v>
      </c>
      <c r="R4190" s="223"/>
      <c r="S4190" s="223">
        <v>0</v>
      </c>
      <c r="T4190" s="223"/>
      <c r="U4190" s="223">
        <v>0</v>
      </c>
      <c r="V4190" s="183"/>
      <c r="W4190" s="183"/>
      <c r="X4190" s="183"/>
      <c r="Y4190" s="166" t="s">
        <v>330</v>
      </c>
      <c r="Z4190" s="166" t="s">
        <v>13288</v>
      </c>
      <c r="AA4190" s="203" t="s">
        <v>21754</v>
      </c>
      <c r="AB4190" s="166" t="s">
        <v>13289</v>
      </c>
      <c r="AC4190" s="166" t="s">
        <v>13290</v>
      </c>
      <c r="AD4190" s="166" t="s">
        <v>13291</v>
      </c>
      <c r="AE4190" s="166" t="s">
        <v>4297</v>
      </c>
      <c r="AF4190" s="166" t="s">
        <v>13288</v>
      </c>
      <c r="AG4190" s="203" t="s">
        <v>21754</v>
      </c>
      <c r="AH4190" s="166" t="s">
        <v>453</v>
      </c>
      <c r="AI4190" s="186">
        <v>0.87</v>
      </c>
      <c r="AJ4190" s="184">
        <v>30</v>
      </c>
      <c r="AK4190" s="167">
        <f t="shared" ref="AK4190:AK4200" si="610">AJ4190*AI4190/365</f>
        <v>7.1506849315068496E-2</v>
      </c>
      <c r="AL4190" s="167">
        <v>0</v>
      </c>
      <c r="AM4190" s="187">
        <f t="shared" ref="AM4190:AM4200" si="611">SUBTOTAL(9,AK4190:AL4190)</f>
        <v>7.1506849315068496E-2</v>
      </c>
      <c r="AN4190" s="167">
        <f t="shared" si="608"/>
        <v>7.1506849315068496E-2</v>
      </c>
      <c r="AO4190" s="167">
        <v>0</v>
      </c>
      <c r="AP4190" s="167">
        <f t="shared" si="609"/>
        <v>7.1506849315068496E-2</v>
      </c>
      <c r="AQ4190" s="167">
        <f t="shared" si="601"/>
        <v>2.1452054794520548</v>
      </c>
      <c r="AR4190" s="193" t="s">
        <v>231</v>
      </c>
      <c r="AS4190" s="194"/>
      <c r="AT4190" s="166" t="s">
        <v>325</v>
      </c>
      <c r="AU4190" s="166" t="s">
        <v>6916</v>
      </c>
      <c r="AV4190" s="679" t="s">
        <v>13292</v>
      </c>
      <c r="AW4190" s="166" t="s">
        <v>234</v>
      </c>
      <c r="AX4190" s="2254"/>
      <c r="AY4190" s="2254"/>
    </row>
    <row r="4191" spans="1:58" s="55" customFormat="1" ht="15.95" customHeight="1" x14ac:dyDescent="0.25">
      <c r="A4191" s="182">
        <v>1658</v>
      </c>
      <c r="B4191" s="166" t="s">
        <v>52</v>
      </c>
      <c r="C4191" s="170" t="s">
        <v>6908</v>
      </c>
      <c r="D4191" s="194" t="s">
        <v>19626</v>
      </c>
      <c r="E4191" s="166" t="s">
        <v>13294</v>
      </c>
      <c r="F4191" s="166" t="s">
        <v>13295</v>
      </c>
      <c r="G4191" s="166"/>
      <c r="H4191" s="198" t="s">
        <v>732</v>
      </c>
      <c r="I4191" s="166">
        <v>0</v>
      </c>
      <c r="J4191" s="198" t="s">
        <v>317</v>
      </c>
      <c r="K4191" s="198">
        <v>0</v>
      </c>
      <c r="L4191" s="198" t="s">
        <v>317</v>
      </c>
      <c r="M4191" s="198">
        <v>0</v>
      </c>
      <c r="N4191" s="199">
        <v>6.25</v>
      </c>
      <c r="O4191" s="199">
        <v>2</v>
      </c>
      <c r="P4191" s="199">
        <v>12.5</v>
      </c>
      <c r="Q4191" s="1012">
        <v>0</v>
      </c>
      <c r="R4191" s="223"/>
      <c r="S4191" s="223">
        <v>0</v>
      </c>
      <c r="T4191" s="223"/>
      <c r="U4191" s="223">
        <v>1</v>
      </c>
      <c r="V4191" s="183"/>
      <c r="W4191" s="183"/>
      <c r="X4191" s="183"/>
      <c r="Y4191" s="166" t="s">
        <v>11616</v>
      </c>
      <c r="Z4191" s="166" t="s">
        <v>13296</v>
      </c>
      <c r="AA4191" s="203">
        <v>1155030001500</v>
      </c>
      <c r="AB4191" s="166" t="s">
        <v>13289</v>
      </c>
      <c r="AC4191" s="166" t="s">
        <v>13290</v>
      </c>
      <c r="AD4191" s="166" t="s">
        <v>13291</v>
      </c>
      <c r="AE4191" s="166" t="s">
        <v>4297</v>
      </c>
      <c r="AF4191" s="166" t="s">
        <v>13296</v>
      </c>
      <c r="AG4191" s="165">
        <v>1155030001500</v>
      </c>
      <c r="AH4191" s="166" t="s">
        <v>453</v>
      </c>
      <c r="AI4191" s="186">
        <v>0.87</v>
      </c>
      <c r="AJ4191" s="184">
        <v>620</v>
      </c>
      <c r="AK4191" s="167">
        <f t="shared" si="610"/>
        <v>1.4778082191780821</v>
      </c>
      <c r="AL4191" s="167">
        <v>0</v>
      </c>
      <c r="AM4191" s="187">
        <f t="shared" si="611"/>
        <v>1.4778082191780821</v>
      </c>
      <c r="AN4191" s="167">
        <f t="shared" si="608"/>
        <v>1.4778082191780821</v>
      </c>
      <c r="AO4191" s="167">
        <v>0</v>
      </c>
      <c r="AP4191" s="167">
        <f t="shared" si="609"/>
        <v>1.4778082191780821</v>
      </c>
      <c r="AQ4191" s="167">
        <f t="shared" si="601"/>
        <v>44.334246575342462</v>
      </c>
      <c r="AR4191" s="193" t="s">
        <v>231</v>
      </c>
      <c r="AS4191" s="194"/>
      <c r="AT4191" s="166" t="s">
        <v>325</v>
      </c>
      <c r="AU4191" s="166" t="s">
        <v>6916</v>
      </c>
      <c r="AV4191" s="679" t="s">
        <v>13297</v>
      </c>
      <c r="AW4191" s="166" t="s">
        <v>234</v>
      </c>
      <c r="AX4191" s="2254"/>
      <c r="AY4191" s="2254"/>
    </row>
    <row r="4192" spans="1:58" s="55" customFormat="1" ht="15.95" customHeight="1" x14ac:dyDescent="0.25">
      <c r="A4192" s="182">
        <v>1659</v>
      </c>
      <c r="B4192" s="166" t="s">
        <v>52</v>
      </c>
      <c r="C4192" s="170" t="s">
        <v>6908</v>
      </c>
      <c r="D4192" s="194" t="s">
        <v>19625</v>
      </c>
      <c r="E4192" s="166" t="s">
        <v>13299</v>
      </c>
      <c r="F4192" s="166" t="s">
        <v>13300</v>
      </c>
      <c r="G4192" s="166"/>
      <c r="H4192" s="198" t="s">
        <v>732</v>
      </c>
      <c r="I4192" s="166">
        <v>0</v>
      </c>
      <c r="J4192" s="198" t="s">
        <v>317</v>
      </c>
      <c r="K4192" s="198">
        <v>0</v>
      </c>
      <c r="L4192" s="198" t="s">
        <v>317</v>
      </c>
      <c r="M4192" s="198">
        <v>0</v>
      </c>
      <c r="N4192" s="199">
        <v>2</v>
      </c>
      <c r="O4192" s="199">
        <v>1.5</v>
      </c>
      <c r="P4192" s="199">
        <v>3</v>
      </c>
      <c r="Q4192" s="1012">
        <v>2</v>
      </c>
      <c r="R4192" s="223"/>
      <c r="S4192" s="223">
        <v>0</v>
      </c>
      <c r="T4192" s="223"/>
      <c r="U4192" s="223">
        <v>0</v>
      </c>
      <c r="V4192" s="183"/>
      <c r="W4192" s="183"/>
      <c r="X4192" s="183"/>
      <c r="Y4192" s="166" t="s">
        <v>330</v>
      </c>
      <c r="Z4192" s="166" t="s">
        <v>13301</v>
      </c>
      <c r="AA4192" s="203">
        <v>1135030000511</v>
      </c>
      <c r="AB4192" s="166" t="s">
        <v>4372</v>
      </c>
      <c r="AC4192" s="166" t="s">
        <v>13302</v>
      </c>
      <c r="AD4192" s="166" t="s">
        <v>13303</v>
      </c>
      <c r="AE4192" s="166" t="s">
        <v>4372</v>
      </c>
      <c r="AF4192" s="166" t="s">
        <v>13301</v>
      </c>
      <c r="AG4192" s="165">
        <v>1135030000511</v>
      </c>
      <c r="AH4192" s="166" t="s">
        <v>453</v>
      </c>
      <c r="AI4192" s="186">
        <v>0.87</v>
      </c>
      <c r="AJ4192" s="184">
        <v>10</v>
      </c>
      <c r="AK4192" s="167">
        <f t="shared" si="610"/>
        <v>2.3835616438356161E-2</v>
      </c>
      <c r="AL4192" s="167">
        <v>0</v>
      </c>
      <c r="AM4192" s="187">
        <f t="shared" si="611"/>
        <v>2.3835616438356161E-2</v>
      </c>
      <c r="AN4192" s="167">
        <f t="shared" si="608"/>
        <v>2.3835616438356161E-2</v>
      </c>
      <c r="AO4192" s="167">
        <v>0</v>
      </c>
      <c r="AP4192" s="167">
        <f t="shared" si="609"/>
        <v>2.3835616438356161E-2</v>
      </c>
      <c r="AQ4192" s="167">
        <f t="shared" si="601"/>
        <v>0.71506849315068477</v>
      </c>
      <c r="AR4192" s="193" t="s">
        <v>231</v>
      </c>
      <c r="AS4192" s="194"/>
      <c r="AT4192" s="166" t="s">
        <v>325</v>
      </c>
      <c r="AU4192" s="166" t="s">
        <v>6916</v>
      </c>
      <c r="AV4192" s="679" t="s">
        <v>13304</v>
      </c>
      <c r="AW4192" s="166" t="s">
        <v>234</v>
      </c>
      <c r="AX4192" s="2254"/>
      <c r="AY4192" s="2254"/>
    </row>
    <row r="4193" spans="1:52" s="55" customFormat="1" ht="15.95" customHeight="1" x14ac:dyDescent="0.25">
      <c r="A4193" s="182">
        <v>1660</v>
      </c>
      <c r="B4193" s="166" t="s">
        <v>52</v>
      </c>
      <c r="C4193" s="170" t="s">
        <v>6908</v>
      </c>
      <c r="D4193" s="194" t="s">
        <v>19624</v>
      </c>
      <c r="E4193" s="166" t="s">
        <v>13306</v>
      </c>
      <c r="F4193" s="166" t="s">
        <v>13307</v>
      </c>
      <c r="G4193" s="166"/>
      <c r="H4193" s="198" t="s">
        <v>732</v>
      </c>
      <c r="I4193" s="166">
        <v>0</v>
      </c>
      <c r="J4193" s="198" t="s">
        <v>317</v>
      </c>
      <c r="K4193" s="198">
        <v>0</v>
      </c>
      <c r="L4193" s="198" t="s">
        <v>317</v>
      </c>
      <c r="M4193" s="198">
        <v>0</v>
      </c>
      <c r="N4193" s="199">
        <v>2</v>
      </c>
      <c r="O4193" s="199">
        <v>1.5</v>
      </c>
      <c r="P4193" s="199">
        <v>3</v>
      </c>
      <c r="Q4193" s="1012">
        <v>2</v>
      </c>
      <c r="R4193" s="223"/>
      <c r="S4193" s="223">
        <v>0</v>
      </c>
      <c r="T4193" s="223"/>
      <c r="U4193" s="223">
        <v>0</v>
      </c>
      <c r="V4193" s="183"/>
      <c r="W4193" s="183"/>
      <c r="X4193" s="183"/>
      <c r="Y4193" s="166" t="s">
        <v>330</v>
      </c>
      <c r="Z4193" s="166" t="s">
        <v>13308</v>
      </c>
      <c r="AA4193" s="203">
        <v>5177746118446</v>
      </c>
      <c r="AB4193" s="166" t="s">
        <v>5684</v>
      </c>
      <c r="AC4193" s="166">
        <v>89859650906</v>
      </c>
      <c r="AD4193" s="198" t="s">
        <v>13309</v>
      </c>
      <c r="AE4193" s="166" t="s">
        <v>4372</v>
      </c>
      <c r="AF4193" s="166" t="s">
        <v>13310</v>
      </c>
      <c r="AG4193" s="165">
        <v>5177746118446</v>
      </c>
      <c r="AH4193" s="166" t="s">
        <v>453</v>
      </c>
      <c r="AI4193" s="186">
        <v>0.87</v>
      </c>
      <c r="AJ4193" s="184">
        <v>250</v>
      </c>
      <c r="AK4193" s="167">
        <f t="shared" si="610"/>
        <v>0.59589041095890416</v>
      </c>
      <c r="AL4193" s="167">
        <v>0</v>
      </c>
      <c r="AM4193" s="187">
        <f t="shared" si="611"/>
        <v>0.59589041095890416</v>
      </c>
      <c r="AN4193" s="167">
        <f t="shared" si="608"/>
        <v>0.59589041095890416</v>
      </c>
      <c r="AO4193" s="167">
        <v>0</v>
      </c>
      <c r="AP4193" s="167">
        <f t="shared" si="609"/>
        <v>0.59589041095890416</v>
      </c>
      <c r="AQ4193" s="167">
        <f t="shared" si="601"/>
        <v>17.876712328767123</v>
      </c>
      <c r="AR4193" s="193" t="s">
        <v>231</v>
      </c>
      <c r="AS4193" s="194"/>
      <c r="AT4193" s="166" t="s">
        <v>325</v>
      </c>
      <c r="AU4193" s="166" t="s">
        <v>6916</v>
      </c>
      <c r="AV4193" s="679" t="s">
        <v>13311</v>
      </c>
      <c r="AW4193" s="166" t="s">
        <v>234</v>
      </c>
      <c r="AX4193" s="2254"/>
      <c r="AY4193" s="2254"/>
    </row>
    <row r="4194" spans="1:52" s="55" customFormat="1" ht="15.95" customHeight="1" x14ac:dyDescent="0.25">
      <c r="A4194" s="182">
        <v>1661</v>
      </c>
      <c r="B4194" s="166" t="s">
        <v>52</v>
      </c>
      <c r="C4194" s="170" t="s">
        <v>22550</v>
      </c>
      <c r="D4194" s="194" t="s">
        <v>19623</v>
      </c>
      <c r="E4194" s="166" t="s">
        <v>13312</v>
      </c>
      <c r="F4194" s="166" t="s">
        <v>13313</v>
      </c>
      <c r="G4194" s="166"/>
      <c r="H4194" s="198" t="s">
        <v>732</v>
      </c>
      <c r="I4194" s="166">
        <v>0</v>
      </c>
      <c r="J4194" s="198" t="s">
        <v>317</v>
      </c>
      <c r="K4194" s="198">
        <v>0</v>
      </c>
      <c r="L4194" s="198" t="s">
        <v>317</v>
      </c>
      <c r="M4194" s="198">
        <v>0</v>
      </c>
      <c r="N4194" s="199">
        <v>6.25</v>
      </c>
      <c r="O4194" s="199">
        <v>2</v>
      </c>
      <c r="P4194" s="199">
        <v>12.5</v>
      </c>
      <c r="Q4194" s="1012">
        <v>0</v>
      </c>
      <c r="R4194" s="223"/>
      <c r="S4194" s="223">
        <v>0</v>
      </c>
      <c r="T4194" s="223"/>
      <c r="U4194" s="223">
        <v>1</v>
      </c>
      <c r="V4194" s="183"/>
      <c r="W4194" s="183"/>
      <c r="X4194" s="183"/>
      <c r="Y4194" s="166" t="s">
        <v>330</v>
      </c>
      <c r="Z4194" s="166" t="s">
        <v>13314</v>
      </c>
      <c r="AA4194" s="203">
        <v>1065030018019</v>
      </c>
      <c r="AB4194" s="166" t="s">
        <v>13315</v>
      </c>
      <c r="AC4194" s="166">
        <v>89268185499</v>
      </c>
      <c r="AD4194" s="166" t="s">
        <v>13316</v>
      </c>
      <c r="AE4194" s="166" t="s">
        <v>98</v>
      </c>
      <c r="AF4194" s="166" t="s">
        <v>13314</v>
      </c>
      <c r="AG4194" s="165">
        <v>1065030018019</v>
      </c>
      <c r="AH4194" s="166" t="s">
        <v>453</v>
      </c>
      <c r="AI4194" s="186">
        <v>0.87</v>
      </c>
      <c r="AJ4194" s="184">
        <v>20</v>
      </c>
      <c r="AK4194" s="167">
        <f t="shared" si="610"/>
        <v>4.7671232876712322E-2</v>
      </c>
      <c r="AL4194" s="167">
        <v>0</v>
      </c>
      <c r="AM4194" s="187">
        <f t="shared" si="611"/>
        <v>4.7671232876712322E-2</v>
      </c>
      <c r="AN4194" s="167">
        <f t="shared" si="608"/>
        <v>4.7671232876712322E-2</v>
      </c>
      <c r="AO4194" s="167">
        <v>0</v>
      </c>
      <c r="AP4194" s="167">
        <f t="shared" si="609"/>
        <v>4.7671232876712322E-2</v>
      </c>
      <c r="AQ4194" s="167">
        <f t="shared" si="601"/>
        <v>1.4301369863013695</v>
      </c>
      <c r="AR4194" s="193" t="s">
        <v>231</v>
      </c>
      <c r="AS4194" s="194"/>
      <c r="AT4194" s="166" t="s">
        <v>325</v>
      </c>
      <c r="AU4194" s="166" t="s">
        <v>6916</v>
      </c>
      <c r="AV4194" s="679" t="s">
        <v>13317</v>
      </c>
      <c r="AW4194" s="166" t="s">
        <v>234</v>
      </c>
      <c r="AX4194" s="2254"/>
      <c r="AY4194" s="2254"/>
    </row>
    <row r="4195" spans="1:52" s="55" customFormat="1" ht="15.95" customHeight="1" x14ac:dyDescent="0.25">
      <c r="A4195" s="182">
        <v>1662</v>
      </c>
      <c r="B4195" s="166" t="s">
        <v>52</v>
      </c>
      <c r="C4195" s="170" t="s">
        <v>6908</v>
      </c>
      <c r="D4195" s="194" t="s">
        <v>19622</v>
      </c>
      <c r="E4195" s="166" t="s">
        <v>13319</v>
      </c>
      <c r="F4195" s="166" t="s">
        <v>13320</v>
      </c>
      <c r="G4195" s="166"/>
      <c r="H4195" s="198" t="s">
        <v>732</v>
      </c>
      <c r="I4195" s="166">
        <v>0</v>
      </c>
      <c r="J4195" s="198" t="s">
        <v>317</v>
      </c>
      <c r="K4195" s="198">
        <v>0</v>
      </c>
      <c r="L4195" s="198" t="s">
        <v>317</v>
      </c>
      <c r="M4195" s="198">
        <v>0</v>
      </c>
      <c r="N4195" s="199">
        <v>6.25</v>
      </c>
      <c r="O4195" s="199">
        <v>2</v>
      </c>
      <c r="P4195" s="199">
        <v>12.5</v>
      </c>
      <c r="Q4195" s="1012">
        <v>0</v>
      </c>
      <c r="R4195" s="223"/>
      <c r="S4195" s="223">
        <v>0</v>
      </c>
      <c r="T4195" s="223"/>
      <c r="U4195" s="223">
        <v>1</v>
      </c>
      <c r="V4195" s="183"/>
      <c r="W4195" s="183"/>
      <c r="X4195" s="183"/>
      <c r="Y4195" s="166" t="s">
        <v>330</v>
      </c>
      <c r="Z4195" s="166" t="s">
        <v>13321</v>
      </c>
      <c r="AA4195" s="203">
        <v>1097746731411</v>
      </c>
      <c r="AB4195" s="166" t="s">
        <v>13322</v>
      </c>
      <c r="AC4195" s="166" t="s">
        <v>13323</v>
      </c>
      <c r="AD4195" s="673" t="s">
        <v>13324</v>
      </c>
      <c r="AE4195" s="166" t="s">
        <v>1534</v>
      </c>
      <c r="AF4195" s="166" t="s">
        <v>13321</v>
      </c>
      <c r="AG4195" s="165">
        <v>1097746731411</v>
      </c>
      <c r="AH4195" s="166" t="s">
        <v>453</v>
      </c>
      <c r="AI4195" s="186">
        <v>0.87</v>
      </c>
      <c r="AJ4195" s="184">
        <v>220</v>
      </c>
      <c r="AK4195" s="167">
        <f t="shared" si="610"/>
        <v>0.52438356164383559</v>
      </c>
      <c r="AL4195" s="167">
        <v>0</v>
      </c>
      <c r="AM4195" s="187">
        <f t="shared" si="611"/>
        <v>0.52438356164383559</v>
      </c>
      <c r="AN4195" s="167">
        <f t="shared" si="608"/>
        <v>0.52438356164383559</v>
      </c>
      <c r="AO4195" s="167">
        <v>0</v>
      </c>
      <c r="AP4195" s="167">
        <f t="shared" si="609"/>
        <v>0.52438356164383559</v>
      </c>
      <c r="AQ4195" s="167">
        <f t="shared" si="601"/>
        <v>15.731506849315068</v>
      </c>
      <c r="AR4195" s="193" t="s">
        <v>231</v>
      </c>
      <c r="AS4195" s="194"/>
      <c r="AT4195" s="166" t="s">
        <v>325</v>
      </c>
      <c r="AU4195" s="166" t="s">
        <v>6916</v>
      </c>
      <c r="AV4195" s="679" t="s">
        <v>13325</v>
      </c>
      <c r="AW4195" s="166" t="s">
        <v>234</v>
      </c>
      <c r="AX4195" s="2254"/>
      <c r="AY4195" s="2254"/>
    </row>
    <row r="4196" spans="1:52" s="55" customFormat="1" ht="15.95" customHeight="1" x14ac:dyDescent="0.25">
      <c r="A4196" s="182">
        <v>1663</v>
      </c>
      <c r="B4196" s="166" t="s">
        <v>52</v>
      </c>
      <c r="C4196" s="170" t="s">
        <v>6908</v>
      </c>
      <c r="D4196" s="194" t="s">
        <v>19621</v>
      </c>
      <c r="E4196" s="166" t="s">
        <v>13327</v>
      </c>
      <c r="F4196" s="166" t="s">
        <v>13328</v>
      </c>
      <c r="G4196" s="166"/>
      <c r="H4196" s="198" t="s">
        <v>219</v>
      </c>
      <c r="I4196" s="166">
        <v>0</v>
      </c>
      <c r="J4196" s="198" t="s">
        <v>221</v>
      </c>
      <c r="K4196" s="198" t="s">
        <v>222</v>
      </c>
      <c r="L4196" s="198" t="s">
        <v>317</v>
      </c>
      <c r="M4196" s="198">
        <v>0</v>
      </c>
      <c r="N4196" s="199">
        <v>10</v>
      </c>
      <c r="O4196" s="199">
        <v>1.5</v>
      </c>
      <c r="P4196" s="199">
        <v>15</v>
      </c>
      <c r="Q4196" s="1012">
        <v>1</v>
      </c>
      <c r="R4196" s="223"/>
      <c r="S4196" s="223">
        <v>0</v>
      </c>
      <c r="T4196" s="223"/>
      <c r="U4196" s="223">
        <v>0</v>
      </c>
      <c r="V4196" s="183"/>
      <c r="W4196" s="183"/>
      <c r="X4196" s="183"/>
      <c r="Y4196" s="166" t="s">
        <v>12075</v>
      </c>
      <c r="Z4196" s="166" t="s">
        <v>13329</v>
      </c>
      <c r="AA4196" s="203">
        <v>317774600171191</v>
      </c>
      <c r="AB4196" s="166" t="s">
        <v>1506</v>
      </c>
      <c r="AC4196" s="166" t="s">
        <v>13330</v>
      </c>
      <c r="AD4196" s="166" t="s">
        <v>13331</v>
      </c>
      <c r="AE4196" s="166" t="s">
        <v>1506</v>
      </c>
      <c r="AF4196" s="166" t="s">
        <v>13332</v>
      </c>
      <c r="AG4196" s="165">
        <v>317774600171191</v>
      </c>
      <c r="AH4196" s="203" t="s">
        <v>304</v>
      </c>
      <c r="AI4196" s="199">
        <v>1.1399999999999999</v>
      </c>
      <c r="AJ4196" s="199">
        <v>20</v>
      </c>
      <c r="AK4196" s="167">
        <f t="shared" si="610"/>
        <v>6.2465753424657523E-2</v>
      </c>
      <c r="AL4196" s="167">
        <v>0</v>
      </c>
      <c r="AM4196" s="187">
        <f t="shared" si="611"/>
        <v>6.2465753424657523E-2</v>
      </c>
      <c r="AN4196" s="167">
        <f t="shared" si="608"/>
        <v>6.2465753424657523E-2</v>
      </c>
      <c r="AO4196" s="167">
        <v>0</v>
      </c>
      <c r="AP4196" s="167">
        <f t="shared" si="609"/>
        <v>6.2465753424657523E-2</v>
      </c>
      <c r="AQ4196" s="167">
        <f t="shared" si="601"/>
        <v>1.8739726027397257</v>
      </c>
      <c r="AR4196" s="193" t="s">
        <v>231</v>
      </c>
      <c r="AS4196" s="194"/>
      <c r="AT4196" s="166" t="s">
        <v>325</v>
      </c>
      <c r="AU4196" s="166" t="s">
        <v>6916</v>
      </c>
      <c r="AV4196" s="679" t="s">
        <v>13333</v>
      </c>
      <c r="AW4196" s="166" t="s">
        <v>234</v>
      </c>
      <c r="AX4196" s="2254"/>
      <c r="AY4196" s="2254"/>
    </row>
    <row r="4197" spans="1:52" s="55" customFormat="1" ht="15.95" customHeight="1" x14ac:dyDescent="0.25">
      <c r="A4197" s="182">
        <v>1664</v>
      </c>
      <c r="B4197" s="166" t="s">
        <v>52</v>
      </c>
      <c r="C4197" s="170" t="s">
        <v>6908</v>
      </c>
      <c r="D4197" s="194" t="s">
        <v>19620</v>
      </c>
      <c r="E4197" s="166" t="s">
        <v>13335</v>
      </c>
      <c r="F4197" s="166" t="s">
        <v>13336</v>
      </c>
      <c r="G4197" s="166"/>
      <c r="H4197" s="198" t="s">
        <v>732</v>
      </c>
      <c r="I4197" s="166">
        <v>0</v>
      </c>
      <c r="J4197" s="198" t="s">
        <v>317</v>
      </c>
      <c r="K4197" s="198">
        <v>0</v>
      </c>
      <c r="L4197" s="198" t="s">
        <v>317</v>
      </c>
      <c r="M4197" s="198">
        <v>0</v>
      </c>
      <c r="N4197" s="199">
        <v>2</v>
      </c>
      <c r="O4197" s="199">
        <v>1.5</v>
      </c>
      <c r="P4197" s="199">
        <v>3</v>
      </c>
      <c r="Q4197" s="1012">
        <v>1</v>
      </c>
      <c r="R4197" s="223"/>
      <c r="S4197" s="223">
        <v>0</v>
      </c>
      <c r="T4197" s="223"/>
      <c r="U4197" s="223">
        <v>0</v>
      </c>
      <c r="V4197" s="183"/>
      <c r="W4197" s="183"/>
      <c r="X4197" s="183"/>
      <c r="Y4197" s="166" t="s">
        <v>11616</v>
      </c>
      <c r="Z4197" s="166" t="s">
        <v>13337</v>
      </c>
      <c r="AA4197" s="203">
        <v>304503015900103</v>
      </c>
      <c r="AB4197" s="166" t="s">
        <v>13338</v>
      </c>
      <c r="AC4197" s="166" t="s">
        <v>13339</v>
      </c>
      <c r="AD4197" s="166" t="s">
        <v>13340</v>
      </c>
      <c r="AE4197" s="166" t="s">
        <v>13341</v>
      </c>
      <c r="AF4197" s="166" t="s">
        <v>13337</v>
      </c>
      <c r="AG4197" s="165">
        <v>304503015900103</v>
      </c>
      <c r="AH4197" s="203" t="s">
        <v>304</v>
      </c>
      <c r="AI4197" s="199">
        <v>1.1399999999999999</v>
      </c>
      <c r="AJ4197" s="199">
        <v>25</v>
      </c>
      <c r="AK4197" s="167">
        <f t="shared" si="610"/>
        <v>7.8082191780821902E-2</v>
      </c>
      <c r="AL4197" s="167">
        <v>0</v>
      </c>
      <c r="AM4197" s="187">
        <f t="shared" si="611"/>
        <v>7.8082191780821902E-2</v>
      </c>
      <c r="AN4197" s="167">
        <f t="shared" si="608"/>
        <v>7.8082191780821902E-2</v>
      </c>
      <c r="AO4197" s="167">
        <v>0</v>
      </c>
      <c r="AP4197" s="167">
        <f t="shared" si="609"/>
        <v>7.8082191780821902E-2</v>
      </c>
      <c r="AQ4197" s="167">
        <f t="shared" si="601"/>
        <v>2.3424657534246571</v>
      </c>
      <c r="AR4197" s="193" t="s">
        <v>231</v>
      </c>
      <c r="AS4197" s="194"/>
      <c r="AT4197" s="166" t="s">
        <v>325</v>
      </c>
      <c r="AU4197" s="166" t="s">
        <v>6916</v>
      </c>
      <c r="AV4197" s="679" t="s">
        <v>13342</v>
      </c>
      <c r="AW4197" s="166" t="s">
        <v>234</v>
      </c>
      <c r="AX4197" s="2254"/>
      <c r="AY4197" s="2254"/>
    </row>
    <row r="4198" spans="1:52" s="55" customFormat="1" ht="15.95" customHeight="1" x14ac:dyDescent="0.25">
      <c r="A4198" s="353">
        <v>1665</v>
      </c>
      <c r="B4198" s="354" t="s">
        <v>52</v>
      </c>
      <c r="C4198" s="366" t="s">
        <v>6908</v>
      </c>
      <c r="D4198" s="363" t="s">
        <v>17345</v>
      </c>
      <c r="E4198" s="354" t="s">
        <v>17265</v>
      </c>
      <c r="F4198" s="354" t="s">
        <v>17266</v>
      </c>
      <c r="G4198" s="354" t="s">
        <v>221</v>
      </c>
      <c r="H4198" s="354" t="s">
        <v>219</v>
      </c>
      <c r="I4198" s="354" t="s">
        <v>220</v>
      </c>
      <c r="J4198" s="354" t="s">
        <v>221</v>
      </c>
      <c r="K4198" s="272" t="s">
        <v>222</v>
      </c>
      <c r="L4198" s="272" t="s">
        <v>221</v>
      </c>
      <c r="M4198" s="272" t="s">
        <v>879</v>
      </c>
      <c r="N4198" s="440">
        <v>3</v>
      </c>
      <c r="O4198" s="440">
        <v>2</v>
      </c>
      <c r="P4198" s="440">
        <v>6</v>
      </c>
      <c r="Q4198" s="1010">
        <v>2</v>
      </c>
      <c r="R4198" s="505"/>
      <c r="S4198" s="505">
        <v>0</v>
      </c>
      <c r="T4198" s="505"/>
      <c r="U4198" s="505">
        <v>0</v>
      </c>
      <c r="V4198" s="357"/>
      <c r="W4198" s="357"/>
      <c r="X4198" s="357"/>
      <c r="Y4198" s="354" t="s">
        <v>11616</v>
      </c>
      <c r="Z4198" s="354" t="s">
        <v>535</v>
      </c>
      <c r="AA4198" s="443">
        <v>1027809237796</v>
      </c>
      <c r="AB4198" s="354" t="s">
        <v>17267</v>
      </c>
      <c r="AC4198" s="354" t="s">
        <v>17268</v>
      </c>
      <c r="AD4198" s="942" t="s">
        <v>17269</v>
      </c>
      <c r="AE4198" s="166" t="s">
        <v>17270</v>
      </c>
      <c r="AF4198" s="354" t="s">
        <v>17271</v>
      </c>
      <c r="AG4198" s="358">
        <v>1027809237796</v>
      </c>
      <c r="AH4198" s="443" t="s">
        <v>304</v>
      </c>
      <c r="AI4198" s="440">
        <v>1.1399999999999999</v>
      </c>
      <c r="AJ4198" s="440">
        <v>315</v>
      </c>
      <c r="AK4198" s="359">
        <f t="shared" si="610"/>
        <v>0.98383561643835604</v>
      </c>
      <c r="AL4198" s="359">
        <v>0</v>
      </c>
      <c r="AM4198" s="361">
        <f t="shared" si="611"/>
        <v>0.98383561643835604</v>
      </c>
      <c r="AN4198" s="359">
        <f t="shared" si="608"/>
        <v>0.98383561643835604</v>
      </c>
      <c r="AO4198" s="359">
        <v>0</v>
      </c>
      <c r="AP4198" s="359">
        <f t="shared" si="609"/>
        <v>0.98383561643835604</v>
      </c>
      <c r="AQ4198" s="359">
        <f t="shared" si="601"/>
        <v>29.515068493150682</v>
      </c>
      <c r="AR4198" s="362" t="s">
        <v>231</v>
      </c>
      <c r="AS4198" s="363" t="s">
        <v>431</v>
      </c>
      <c r="AT4198" s="354" t="s">
        <v>325</v>
      </c>
      <c r="AU4198" s="354" t="s">
        <v>6916</v>
      </c>
      <c r="AV4198" s="923" t="s">
        <v>13348</v>
      </c>
      <c r="AW4198" s="166" t="s">
        <v>234</v>
      </c>
      <c r="AX4198" s="447" t="s">
        <v>20479</v>
      </c>
      <c r="AY4198" s="2252"/>
      <c r="AZ4198" s="447" t="s">
        <v>20478</v>
      </c>
    </row>
    <row r="4199" spans="1:52" s="1395" customFormat="1" ht="15.95" customHeight="1" x14ac:dyDescent="0.25">
      <c r="A4199" s="709">
        <v>1666</v>
      </c>
      <c r="B4199" s="434" t="s">
        <v>52</v>
      </c>
      <c r="C4199" s="834" t="s">
        <v>6908</v>
      </c>
      <c r="D4199" s="433" t="s">
        <v>13349</v>
      </c>
      <c r="E4199" s="434" t="s">
        <v>13350</v>
      </c>
      <c r="F4199" s="434" t="s">
        <v>13351</v>
      </c>
      <c r="G4199" s="434"/>
      <c r="H4199" s="439" t="s">
        <v>732</v>
      </c>
      <c r="I4199" s="434">
        <v>0</v>
      </c>
      <c r="J4199" s="439" t="s">
        <v>317</v>
      </c>
      <c r="K4199" s="439">
        <v>0</v>
      </c>
      <c r="L4199" s="439" t="s">
        <v>317</v>
      </c>
      <c r="M4199" s="439">
        <v>0</v>
      </c>
      <c r="N4199" s="710">
        <v>2</v>
      </c>
      <c r="O4199" s="710">
        <v>1.5</v>
      </c>
      <c r="P4199" s="710">
        <v>3</v>
      </c>
      <c r="Q4199" s="711">
        <v>2</v>
      </c>
      <c r="R4199" s="436"/>
      <c r="S4199" s="436">
        <v>0</v>
      </c>
      <c r="T4199" s="436"/>
      <c r="U4199" s="436">
        <v>0</v>
      </c>
      <c r="V4199" s="712"/>
      <c r="W4199" s="712"/>
      <c r="X4199" s="712"/>
      <c r="Y4199" s="434" t="s">
        <v>330</v>
      </c>
      <c r="Z4199" s="434" t="s">
        <v>13352</v>
      </c>
      <c r="AA4199" s="437">
        <v>1075074011715</v>
      </c>
      <c r="AB4199" s="434" t="s">
        <v>13353</v>
      </c>
      <c r="AC4199" s="434" t="s">
        <v>13354</v>
      </c>
      <c r="AD4199" s="434" t="s">
        <v>13355</v>
      </c>
      <c r="AE4199" s="434" t="s">
        <v>13353</v>
      </c>
      <c r="AF4199" s="434" t="s">
        <v>13352</v>
      </c>
      <c r="AG4199" s="438">
        <v>1075074011715</v>
      </c>
      <c r="AH4199" s="437" t="s">
        <v>304</v>
      </c>
      <c r="AI4199" s="436">
        <v>1.1399999999999999</v>
      </c>
      <c r="AJ4199" s="710">
        <v>40</v>
      </c>
      <c r="AK4199" s="828">
        <f t="shared" si="610"/>
        <v>0.12493150684931505</v>
      </c>
      <c r="AL4199" s="511">
        <v>0</v>
      </c>
      <c r="AM4199" s="745">
        <f t="shared" si="611"/>
        <v>0.12493150684931505</v>
      </c>
      <c r="AN4199" s="511">
        <f t="shared" si="608"/>
        <v>0.12493150684931505</v>
      </c>
      <c r="AO4199" s="511">
        <v>0</v>
      </c>
      <c r="AP4199" s="511">
        <f t="shared" si="609"/>
        <v>0.12493150684931505</v>
      </c>
      <c r="AQ4199" s="511">
        <f t="shared" si="601"/>
        <v>3.7479452054794513</v>
      </c>
      <c r="AR4199" s="432" t="s">
        <v>231</v>
      </c>
      <c r="AS4199" s="433"/>
      <c r="AT4199" s="434" t="s">
        <v>325</v>
      </c>
      <c r="AU4199" s="434" t="s">
        <v>6916</v>
      </c>
      <c r="AV4199" s="943" t="s">
        <v>13356</v>
      </c>
      <c r="AW4199" s="735" t="s">
        <v>18131</v>
      </c>
      <c r="AX4199" s="434" t="s">
        <v>17145</v>
      </c>
      <c r="AY4199" s="2252"/>
    </row>
    <row r="4200" spans="1:52" s="55" customFormat="1" ht="15.95" customHeight="1" x14ac:dyDescent="0.25">
      <c r="A4200" s="182">
        <v>1667</v>
      </c>
      <c r="B4200" s="166" t="s">
        <v>52</v>
      </c>
      <c r="C4200" s="170" t="s">
        <v>6908</v>
      </c>
      <c r="D4200" s="194" t="s">
        <v>19619</v>
      </c>
      <c r="E4200" s="166" t="s">
        <v>13358</v>
      </c>
      <c r="F4200" s="166" t="s">
        <v>13359</v>
      </c>
      <c r="G4200" s="166"/>
      <c r="H4200" s="198" t="s">
        <v>219</v>
      </c>
      <c r="I4200" s="166" t="s">
        <v>316</v>
      </c>
      <c r="J4200" s="198" t="s">
        <v>221</v>
      </c>
      <c r="K4200" s="198" t="s">
        <v>222</v>
      </c>
      <c r="L4200" s="198" t="s">
        <v>317</v>
      </c>
      <c r="M4200" s="198">
        <v>0</v>
      </c>
      <c r="N4200" s="199">
        <v>3</v>
      </c>
      <c r="O4200" s="199">
        <v>2</v>
      </c>
      <c r="P4200" s="199">
        <v>6</v>
      </c>
      <c r="Q4200" s="1012">
        <v>0</v>
      </c>
      <c r="R4200" s="223" t="s">
        <v>6373</v>
      </c>
      <c r="S4200" s="223">
        <v>0</v>
      </c>
      <c r="T4200" s="223"/>
      <c r="U4200" s="223">
        <v>0</v>
      </c>
      <c r="V4200" s="183"/>
      <c r="W4200" s="183"/>
      <c r="X4200" s="183"/>
      <c r="Y4200" s="166" t="s">
        <v>330</v>
      </c>
      <c r="Z4200" s="166" t="s">
        <v>13360</v>
      </c>
      <c r="AA4200" s="203">
        <v>1065030009263</v>
      </c>
      <c r="AB4200" s="166" t="s">
        <v>1529</v>
      </c>
      <c r="AC4200" s="166" t="s">
        <v>13361</v>
      </c>
      <c r="AD4200" s="166" t="s">
        <v>230</v>
      </c>
      <c r="AE4200" s="166" t="s">
        <v>1529</v>
      </c>
      <c r="AF4200" s="166" t="s">
        <v>13360</v>
      </c>
      <c r="AG4200" s="165">
        <v>1065030009263</v>
      </c>
      <c r="AH4200" s="203" t="s">
        <v>304</v>
      </c>
      <c r="AI4200" s="223">
        <v>1.1399999999999999</v>
      </c>
      <c r="AJ4200" s="199">
        <v>50</v>
      </c>
      <c r="AK4200" s="167">
        <f t="shared" si="610"/>
        <v>0.1561643835616438</v>
      </c>
      <c r="AL4200" s="167">
        <v>0</v>
      </c>
      <c r="AM4200" s="187">
        <f t="shared" si="611"/>
        <v>0.1561643835616438</v>
      </c>
      <c r="AN4200" s="167">
        <f t="shared" si="608"/>
        <v>0.1561643835616438</v>
      </c>
      <c r="AO4200" s="167">
        <v>0</v>
      </c>
      <c r="AP4200" s="167">
        <f t="shared" si="609"/>
        <v>0.1561643835616438</v>
      </c>
      <c r="AQ4200" s="167">
        <f t="shared" si="601"/>
        <v>4.6849315068493143</v>
      </c>
      <c r="AR4200" s="193" t="s">
        <v>231</v>
      </c>
      <c r="AS4200" s="194"/>
      <c r="AT4200" s="166" t="s">
        <v>325</v>
      </c>
      <c r="AU4200" s="166" t="s">
        <v>6916</v>
      </c>
      <c r="AV4200" s="679" t="s">
        <v>13362</v>
      </c>
      <c r="AW4200" s="166" t="s">
        <v>234</v>
      </c>
      <c r="AX4200" s="2254"/>
      <c r="AY4200" s="2254"/>
    </row>
    <row r="4201" spans="1:52" s="55" customFormat="1" ht="15.95" customHeight="1" x14ac:dyDescent="0.25">
      <c r="A4201" s="182">
        <v>1668</v>
      </c>
      <c r="B4201" s="166" t="s">
        <v>52</v>
      </c>
      <c r="C4201" s="170" t="s">
        <v>6908</v>
      </c>
      <c r="D4201" s="194" t="s">
        <v>19618</v>
      </c>
      <c r="E4201" s="166" t="s">
        <v>13364</v>
      </c>
      <c r="F4201" s="166" t="s">
        <v>13365</v>
      </c>
      <c r="G4201" s="166"/>
      <c r="H4201" s="198" t="s">
        <v>732</v>
      </c>
      <c r="I4201" s="166">
        <v>0</v>
      </c>
      <c r="J4201" s="198" t="s">
        <v>317</v>
      </c>
      <c r="K4201" s="198">
        <v>0</v>
      </c>
      <c r="L4201" s="198" t="s">
        <v>317</v>
      </c>
      <c r="M4201" s="198">
        <v>0</v>
      </c>
      <c r="N4201" s="199">
        <v>8</v>
      </c>
      <c r="O4201" s="199">
        <v>1.5</v>
      </c>
      <c r="P4201" s="199">
        <v>12</v>
      </c>
      <c r="Q4201" s="1012">
        <v>1</v>
      </c>
      <c r="R4201" s="223"/>
      <c r="S4201" s="223">
        <v>0</v>
      </c>
      <c r="T4201" s="223"/>
      <c r="U4201" s="223">
        <v>0</v>
      </c>
      <c r="V4201" s="183"/>
      <c r="W4201" s="183"/>
      <c r="X4201" s="183"/>
      <c r="Y4201" s="166" t="s">
        <v>12075</v>
      </c>
      <c r="Z4201" s="166" t="s">
        <v>13366</v>
      </c>
      <c r="AA4201" s="203">
        <v>314503028700056</v>
      </c>
      <c r="AB4201" s="166" t="s">
        <v>4372</v>
      </c>
      <c r="AC4201" s="166" t="s">
        <v>13367</v>
      </c>
      <c r="AD4201" s="166" t="s">
        <v>13368</v>
      </c>
      <c r="AE4201" s="166" t="s">
        <v>4372</v>
      </c>
      <c r="AF4201" s="166" t="s">
        <v>1525</v>
      </c>
      <c r="AG4201" s="165">
        <v>314503028700056</v>
      </c>
      <c r="AH4201" s="166" t="s">
        <v>453</v>
      </c>
      <c r="AI4201" s="223">
        <v>0.87</v>
      </c>
      <c r="AJ4201" s="1012">
        <v>15</v>
      </c>
      <c r="AK4201" s="167">
        <f>AJ4201*AI4201/365</f>
        <v>3.5753424657534248E-2</v>
      </c>
      <c r="AL4201" s="167">
        <v>0</v>
      </c>
      <c r="AM4201" s="187">
        <f>SUBTOTAL(9,AK4201:AL4201)</f>
        <v>3.5753424657534248E-2</v>
      </c>
      <c r="AN4201" s="167">
        <f t="shared" si="608"/>
        <v>3.5753424657534248E-2</v>
      </c>
      <c r="AO4201" s="167">
        <v>0</v>
      </c>
      <c r="AP4201" s="167">
        <f t="shared" si="609"/>
        <v>3.5753424657534248E-2</v>
      </c>
      <c r="AQ4201" s="167">
        <f t="shared" si="601"/>
        <v>1.0726027397260274</v>
      </c>
      <c r="AR4201" s="193" t="s">
        <v>231</v>
      </c>
      <c r="AS4201" s="194"/>
      <c r="AT4201" s="166" t="s">
        <v>325</v>
      </c>
      <c r="AU4201" s="166" t="s">
        <v>6916</v>
      </c>
      <c r="AV4201" s="679" t="s">
        <v>13369</v>
      </c>
      <c r="AW4201" s="166" t="s">
        <v>234</v>
      </c>
      <c r="AX4201" s="2254"/>
      <c r="AY4201" s="2254"/>
    </row>
    <row r="4202" spans="1:52" s="2444" customFormat="1" ht="15.95" customHeight="1" x14ac:dyDescent="0.25">
      <c r="A4202" s="734">
        <v>1669</v>
      </c>
      <c r="B4202" s="735" t="s">
        <v>52</v>
      </c>
      <c r="C4202" s="988" t="s">
        <v>6908</v>
      </c>
      <c r="D4202" s="747" t="s">
        <v>19617</v>
      </c>
      <c r="E4202" s="735" t="s">
        <v>13371</v>
      </c>
      <c r="F4202" s="735" t="s">
        <v>13372</v>
      </c>
      <c r="G4202" s="736"/>
      <c r="H4202" s="736" t="s">
        <v>732</v>
      </c>
      <c r="I4202" s="735">
        <v>0</v>
      </c>
      <c r="J4202" s="736" t="s">
        <v>317</v>
      </c>
      <c r="K4202" s="736">
        <v>0</v>
      </c>
      <c r="L4202" s="736" t="s">
        <v>317</v>
      </c>
      <c r="M4202" s="736">
        <v>0</v>
      </c>
      <c r="N4202" s="737">
        <v>2</v>
      </c>
      <c r="O4202" s="737">
        <v>1.5</v>
      </c>
      <c r="P4202" s="737">
        <v>3</v>
      </c>
      <c r="Q4202" s="738">
        <v>2</v>
      </c>
      <c r="R4202" s="740"/>
      <c r="S4202" s="740">
        <v>0</v>
      </c>
      <c r="T4202" s="1372"/>
      <c r="U4202" s="740">
        <v>0</v>
      </c>
      <c r="V4202" s="740"/>
      <c r="W4202" s="740"/>
      <c r="X4202" s="740"/>
      <c r="Y4202" s="736" t="s">
        <v>330</v>
      </c>
      <c r="Z4202" s="735" t="s">
        <v>13373</v>
      </c>
      <c r="AA4202" s="741">
        <v>1065030018635</v>
      </c>
      <c r="AB4202" s="735" t="s">
        <v>13374</v>
      </c>
      <c r="AC4202" s="741" t="s">
        <v>9293</v>
      </c>
      <c r="AD4202" s="735" t="s">
        <v>13375</v>
      </c>
      <c r="AE4202" s="735" t="s">
        <v>13376</v>
      </c>
      <c r="AF4202" s="735" t="s">
        <v>13373</v>
      </c>
      <c r="AG4202" s="742">
        <v>1065030018635</v>
      </c>
      <c r="AH4202" s="741" t="s">
        <v>304</v>
      </c>
      <c r="AI4202" s="740">
        <v>1.1399999999999999</v>
      </c>
      <c r="AJ4202" s="737">
        <v>80</v>
      </c>
      <c r="AK4202" s="828">
        <f>AJ4202*AI4202/365</f>
        <v>0.24986301369863009</v>
      </c>
      <c r="AL4202" s="828">
        <v>0</v>
      </c>
      <c r="AM4202" s="745">
        <f>SUBTOTAL(9,AK4202:AL4202)</f>
        <v>0.24986301369863009</v>
      </c>
      <c r="AN4202" s="828">
        <f t="shared" si="608"/>
        <v>0.24986301369863009</v>
      </c>
      <c r="AO4202" s="828">
        <v>0</v>
      </c>
      <c r="AP4202" s="828">
        <f t="shared" si="609"/>
        <v>0.24986301369863009</v>
      </c>
      <c r="AQ4202" s="828">
        <f t="shared" si="601"/>
        <v>7.4958904109589026</v>
      </c>
      <c r="AR4202" s="746" t="s">
        <v>231</v>
      </c>
      <c r="AS4202" s="1373"/>
      <c r="AT4202" s="735" t="s">
        <v>325</v>
      </c>
      <c r="AU4202" s="735" t="s">
        <v>6916</v>
      </c>
      <c r="AV4202" s="935" t="s">
        <v>13377</v>
      </c>
      <c r="AW4202" s="735" t="s">
        <v>20570</v>
      </c>
      <c r="AX4202" s="735"/>
      <c r="AY4202" s="868"/>
      <c r="AZ4202" s="2232"/>
    </row>
    <row r="4203" spans="1:52" s="55" customFormat="1" ht="15.95" customHeight="1" x14ac:dyDescent="0.25">
      <c r="A4203" s="182">
        <v>1670</v>
      </c>
      <c r="B4203" s="166" t="s">
        <v>53</v>
      </c>
      <c r="C4203" s="170" t="s">
        <v>6908</v>
      </c>
      <c r="D4203" s="194" t="s">
        <v>19616</v>
      </c>
      <c r="E4203" s="166" t="s">
        <v>13379</v>
      </c>
      <c r="F4203" s="166" t="s">
        <v>13380</v>
      </c>
      <c r="G4203" s="166"/>
      <c r="H4203" s="166" t="s">
        <v>219</v>
      </c>
      <c r="I4203" s="166" t="s">
        <v>316</v>
      </c>
      <c r="J4203" s="166" t="s">
        <v>221</v>
      </c>
      <c r="K4203" s="166" t="s">
        <v>222</v>
      </c>
      <c r="L4203" s="166" t="s">
        <v>317</v>
      </c>
      <c r="M4203" s="166">
        <v>0</v>
      </c>
      <c r="N4203" s="186">
        <v>2</v>
      </c>
      <c r="O4203" s="186">
        <v>1</v>
      </c>
      <c r="P4203" s="186">
        <v>2</v>
      </c>
      <c r="Q4203" s="184">
        <v>2</v>
      </c>
      <c r="R4203" s="223"/>
      <c r="S4203" s="223">
        <v>0</v>
      </c>
      <c r="T4203" s="183"/>
      <c r="U4203" s="223">
        <v>0</v>
      </c>
      <c r="V4203" s="183"/>
      <c r="W4203" s="183"/>
      <c r="X4203" s="183"/>
      <c r="Y4203" s="166" t="s">
        <v>3109</v>
      </c>
      <c r="Z4203" s="166" t="s">
        <v>13381</v>
      </c>
      <c r="AA4203" s="203" t="s">
        <v>13382</v>
      </c>
      <c r="AB4203" s="166" t="s">
        <v>13383</v>
      </c>
      <c r="AC4203" s="166" t="s">
        <v>13384</v>
      </c>
      <c r="AD4203" s="166"/>
      <c r="AE4203" s="166" t="s">
        <v>9531</v>
      </c>
      <c r="AF4203" s="166" t="s">
        <v>13385</v>
      </c>
      <c r="AG4203" s="165" t="s">
        <v>13382</v>
      </c>
      <c r="AH4203" s="203" t="s">
        <v>12040</v>
      </c>
      <c r="AI4203" s="186">
        <v>0.55000000000000004</v>
      </c>
      <c r="AJ4203" s="184">
        <v>8</v>
      </c>
      <c r="AK4203" s="167">
        <f t="shared" ref="AK4203:AK4215" si="612">AJ4203*AI4203/365</f>
        <v>1.2054794520547946E-2</v>
      </c>
      <c r="AL4203" s="167">
        <v>0</v>
      </c>
      <c r="AM4203" s="187">
        <f t="shared" ref="AM4203:AM4215" si="613">SUBTOTAL(9,AK4203:AL4203)</f>
        <v>1.2054794520547946E-2</v>
      </c>
      <c r="AN4203" s="167">
        <f t="shared" si="608"/>
        <v>1.2054794520547946E-2</v>
      </c>
      <c r="AO4203" s="167">
        <v>0</v>
      </c>
      <c r="AP4203" s="167">
        <f t="shared" si="609"/>
        <v>1.2054794520547946E-2</v>
      </c>
      <c r="AQ4203" s="167">
        <f t="shared" si="601"/>
        <v>0.36164383561643837</v>
      </c>
      <c r="AR4203" s="193" t="s">
        <v>231</v>
      </c>
      <c r="AS4203" s="194"/>
      <c r="AT4203" s="166" t="s">
        <v>325</v>
      </c>
      <c r="AU4203" s="166" t="s">
        <v>6916</v>
      </c>
      <c r="AV4203" s="679" t="s">
        <v>13386</v>
      </c>
      <c r="AW4203" s="166" t="s">
        <v>234</v>
      </c>
      <c r="AX4203" s="2254"/>
      <c r="AY4203" s="2254"/>
    </row>
    <row r="4204" spans="1:52" s="55" customFormat="1" ht="15.95" customHeight="1" x14ac:dyDescent="0.25">
      <c r="A4204" s="182">
        <v>1671</v>
      </c>
      <c r="B4204" s="166" t="s">
        <v>53</v>
      </c>
      <c r="C4204" s="170" t="s">
        <v>6908</v>
      </c>
      <c r="D4204" s="194" t="s">
        <v>19615</v>
      </c>
      <c r="E4204" s="166" t="s">
        <v>13388</v>
      </c>
      <c r="F4204" s="166" t="s">
        <v>13389</v>
      </c>
      <c r="G4204" s="166"/>
      <c r="H4204" s="166" t="s">
        <v>219</v>
      </c>
      <c r="I4204" s="166" t="s">
        <v>6429</v>
      </c>
      <c r="J4204" s="166" t="s">
        <v>221</v>
      </c>
      <c r="K4204" s="166" t="s">
        <v>222</v>
      </c>
      <c r="L4204" s="198" t="s">
        <v>221</v>
      </c>
      <c r="M4204" s="198" t="s">
        <v>879</v>
      </c>
      <c r="N4204" s="186">
        <v>2</v>
      </c>
      <c r="O4204" s="186">
        <v>2</v>
      </c>
      <c r="P4204" s="186">
        <v>4</v>
      </c>
      <c r="Q4204" s="1012">
        <v>2</v>
      </c>
      <c r="R4204" s="223"/>
      <c r="S4204" s="223">
        <v>0</v>
      </c>
      <c r="T4204" s="223"/>
      <c r="U4204" s="223">
        <v>0</v>
      </c>
      <c r="V4204" s="183"/>
      <c r="W4204" s="183"/>
      <c r="X4204" s="183"/>
      <c r="Y4204" s="166" t="s">
        <v>330</v>
      </c>
      <c r="Z4204" s="166" t="s">
        <v>13390</v>
      </c>
      <c r="AA4204" s="203" t="s">
        <v>13391</v>
      </c>
      <c r="AB4204" s="166" t="s">
        <v>13392</v>
      </c>
      <c r="AC4204" s="166" t="s">
        <v>13393</v>
      </c>
      <c r="AD4204" s="166"/>
      <c r="AE4204" s="166" t="s">
        <v>9531</v>
      </c>
      <c r="AF4204" s="166" t="s">
        <v>13394</v>
      </c>
      <c r="AG4204" s="165" t="s">
        <v>13391</v>
      </c>
      <c r="AH4204" s="203" t="s">
        <v>12040</v>
      </c>
      <c r="AI4204" s="186">
        <v>0.55000000000000004</v>
      </c>
      <c r="AJ4204" s="184">
        <v>8</v>
      </c>
      <c r="AK4204" s="167">
        <f t="shared" si="612"/>
        <v>1.2054794520547946E-2</v>
      </c>
      <c r="AL4204" s="167">
        <v>0</v>
      </c>
      <c r="AM4204" s="187">
        <f t="shared" si="613"/>
        <v>1.2054794520547946E-2</v>
      </c>
      <c r="AN4204" s="167">
        <f t="shared" si="608"/>
        <v>1.2054794520547946E-2</v>
      </c>
      <c r="AO4204" s="167">
        <v>0</v>
      </c>
      <c r="AP4204" s="167">
        <f t="shared" si="609"/>
        <v>1.2054794520547946E-2</v>
      </c>
      <c r="AQ4204" s="167">
        <f t="shared" si="601"/>
        <v>0.36164383561643837</v>
      </c>
      <c r="AR4204" s="193" t="s">
        <v>231</v>
      </c>
      <c r="AS4204" s="227" t="s">
        <v>431</v>
      </c>
      <c r="AT4204" s="166" t="s">
        <v>325</v>
      </c>
      <c r="AU4204" s="166" t="s">
        <v>6916</v>
      </c>
      <c r="AV4204" s="679" t="s">
        <v>13395</v>
      </c>
      <c r="AW4204" s="166" t="s">
        <v>234</v>
      </c>
      <c r="AX4204" s="2254"/>
      <c r="AY4204" s="2254"/>
    </row>
    <row r="4205" spans="1:52" s="55" customFormat="1" ht="15.95" customHeight="1" x14ac:dyDescent="0.25">
      <c r="A4205" s="182">
        <v>1672</v>
      </c>
      <c r="B4205" s="166" t="s">
        <v>53</v>
      </c>
      <c r="C4205" s="170" t="s">
        <v>6908</v>
      </c>
      <c r="D4205" s="194" t="s">
        <v>19614</v>
      </c>
      <c r="E4205" s="166" t="s">
        <v>13397</v>
      </c>
      <c r="F4205" s="166" t="s">
        <v>13398</v>
      </c>
      <c r="G4205" s="166"/>
      <c r="H4205" s="166" t="s">
        <v>732</v>
      </c>
      <c r="I4205" s="166">
        <v>0</v>
      </c>
      <c r="J4205" s="166" t="s">
        <v>317</v>
      </c>
      <c r="K4205" s="166">
        <v>0</v>
      </c>
      <c r="L4205" s="166" t="s">
        <v>317</v>
      </c>
      <c r="M4205" s="166">
        <v>0</v>
      </c>
      <c r="N4205" s="186">
        <v>2</v>
      </c>
      <c r="O4205" s="186">
        <v>2</v>
      </c>
      <c r="P4205" s="186">
        <v>4</v>
      </c>
      <c r="Q4205" s="1012">
        <v>1</v>
      </c>
      <c r="R4205" s="223"/>
      <c r="S4205" s="223">
        <v>0</v>
      </c>
      <c r="T4205" s="183"/>
      <c r="U4205" s="223">
        <v>0</v>
      </c>
      <c r="V4205" s="183"/>
      <c r="W4205" s="183"/>
      <c r="X4205" s="183"/>
      <c r="Y4205" s="166" t="s">
        <v>330</v>
      </c>
      <c r="Z4205" s="166" t="s">
        <v>13296</v>
      </c>
      <c r="AA4205" s="203" t="s">
        <v>13399</v>
      </c>
      <c r="AB4205" s="166" t="s">
        <v>13400</v>
      </c>
      <c r="AC4205" s="166" t="s">
        <v>13401</v>
      </c>
      <c r="AD4205" s="166"/>
      <c r="AE4205" s="166" t="s">
        <v>1554</v>
      </c>
      <c r="AF4205" s="166" t="s">
        <v>13296</v>
      </c>
      <c r="AG4205" s="165" t="s">
        <v>13399</v>
      </c>
      <c r="AH4205" s="166" t="s">
        <v>453</v>
      </c>
      <c r="AI4205" s="186">
        <v>0.87</v>
      </c>
      <c r="AJ4205" s="184">
        <v>5</v>
      </c>
      <c r="AK4205" s="167">
        <f t="shared" si="612"/>
        <v>1.191780821917808E-2</v>
      </c>
      <c r="AL4205" s="167">
        <v>0</v>
      </c>
      <c r="AM4205" s="187">
        <f t="shared" si="613"/>
        <v>1.191780821917808E-2</v>
      </c>
      <c r="AN4205" s="167">
        <f t="shared" si="608"/>
        <v>1.191780821917808E-2</v>
      </c>
      <c r="AO4205" s="167">
        <v>0</v>
      </c>
      <c r="AP4205" s="167">
        <f t="shared" si="609"/>
        <v>1.191780821917808E-2</v>
      </c>
      <c r="AQ4205" s="167">
        <f t="shared" si="601"/>
        <v>0.35753424657534238</v>
      </c>
      <c r="AR4205" s="193" t="s">
        <v>231</v>
      </c>
      <c r="AS4205" s="194"/>
      <c r="AT4205" s="166" t="s">
        <v>325</v>
      </c>
      <c r="AU4205" s="166" t="s">
        <v>6916</v>
      </c>
      <c r="AV4205" s="679" t="s">
        <v>13402</v>
      </c>
      <c r="AW4205" s="166" t="s">
        <v>234</v>
      </c>
      <c r="AX4205" s="2254"/>
      <c r="AY4205" s="2254"/>
    </row>
    <row r="4206" spans="1:52" s="55" customFormat="1" ht="15.95" customHeight="1" x14ac:dyDescent="0.25">
      <c r="A4206" s="182">
        <v>1673</v>
      </c>
      <c r="B4206" s="166" t="s">
        <v>53</v>
      </c>
      <c r="C4206" s="170" t="s">
        <v>6908</v>
      </c>
      <c r="D4206" s="194" t="s">
        <v>19613</v>
      </c>
      <c r="E4206" s="166" t="s">
        <v>13404</v>
      </c>
      <c r="F4206" s="166" t="s">
        <v>13405</v>
      </c>
      <c r="G4206" s="166"/>
      <c r="H4206" s="166" t="s">
        <v>732</v>
      </c>
      <c r="I4206" s="166">
        <v>0</v>
      </c>
      <c r="J4206" s="166" t="s">
        <v>317</v>
      </c>
      <c r="K4206" s="166">
        <v>0</v>
      </c>
      <c r="L4206" s="166" t="s">
        <v>317</v>
      </c>
      <c r="M4206" s="166">
        <v>0</v>
      </c>
      <c r="N4206" s="186">
        <v>4</v>
      </c>
      <c r="O4206" s="186">
        <v>1.5</v>
      </c>
      <c r="P4206" s="186">
        <v>6</v>
      </c>
      <c r="Q4206" s="1012">
        <v>1</v>
      </c>
      <c r="R4206" s="223"/>
      <c r="S4206" s="223">
        <v>0</v>
      </c>
      <c r="T4206" s="183"/>
      <c r="U4206" s="223">
        <v>0</v>
      </c>
      <c r="V4206" s="183"/>
      <c r="W4206" s="183"/>
      <c r="X4206" s="183"/>
      <c r="Y4206" s="166" t="s">
        <v>330</v>
      </c>
      <c r="Z4206" s="166" t="s">
        <v>13406</v>
      </c>
      <c r="AA4206" s="203" t="s">
        <v>13407</v>
      </c>
      <c r="AB4206" s="166" t="s">
        <v>1573</v>
      </c>
      <c r="AC4206" s="166" t="s">
        <v>13408</v>
      </c>
      <c r="AD4206" s="166"/>
      <c r="AE4206" s="166" t="s">
        <v>1573</v>
      </c>
      <c r="AF4206" s="166" t="s">
        <v>13406</v>
      </c>
      <c r="AG4206" s="165" t="s">
        <v>13407</v>
      </c>
      <c r="AH4206" s="166" t="s">
        <v>453</v>
      </c>
      <c r="AI4206" s="186">
        <v>0.87</v>
      </c>
      <c r="AJ4206" s="184">
        <v>3</v>
      </c>
      <c r="AK4206" s="167">
        <f t="shared" si="612"/>
        <v>7.1506849315068491E-3</v>
      </c>
      <c r="AL4206" s="167">
        <v>0</v>
      </c>
      <c r="AM4206" s="187">
        <f t="shared" si="613"/>
        <v>7.1506849315068491E-3</v>
      </c>
      <c r="AN4206" s="167">
        <f t="shared" si="608"/>
        <v>7.1506849315068491E-3</v>
      </c>
      <c r="AO4206" s="167">
        <v>0</v>
      </c>
      <c r="AP4206" s="167">
        <f t="shared" si="609"/>
        <v>7.1506849315068491E-3</v>
      </c>
      <c r="AQ4206" s="167">
        <f t="shared" si="601"/>
        <v>0.21452054794520548</v>
      </c>
      <c r="AR4206" s="193" t="s">
        <v>231</v>
      </c>
      <c r="AS4206" s="194"/>
      <c r="AT4206" s="166" t="s">
        <v>325</v>
      </c>
      <c r="AU4206" s="166" t="s">
        <v>6916</v>
      </c>
      <c r="AV4206" s="679" t="s">
        <v>13409</v>
      </c>
      <c r="AW4206" s="166" t="s">
        <v>234</v>
      </c>
      <c r="AX4206" s="2254"/>
      <c r="AY4206" s="2254"/>
    </row>
    <row r="4207" spans="1:52" s="55" customFormat="1" ht="15.95" customHeight="1" x14ac:dyDescent="0.25">
      <c r="A4207" s="182">
        <v>1674</v>
      </c>
      <c r="B4207" s="166" t="s">
        <v>53</v>
      </c>
      <c r="C4207" s="170" t="s">
        <v>6908</v>
      </c>
      <c r="D4207" s="194" t="s">
        <v>19612</v>
      </c>
      <c r="E4207" s="166" t="s">
        <v>13411</v>
      </c>
      <c r="F4207" s="166" t="s">
        <v>13412</v>
      </c>
      <c r="G4207" s="166"/>
      <c r="H4207" s="166" t="s">
        <v>732</v>
      </c>
      <c r="I4207" s="166">
        <v>0</v>
      </c>
      <c r="J4207" s="166" t="s">
        <v>317</v>
      </c>
      <c r="K4207" s="166">
        <v>0</v>
      </c>
      <c r="L4207" s="166" t="s">
        <v>317</v>
      </c>
      <c r="M4207" s="166">
        <v>0</v>
      </c>
      <c r="N4207" s="186">
        <v>3</v>
      </c>
      <c r="O4207" s="186">
        <v>1.5</v>
      </c>
      <c r="P4207" s="186">
        <v>4.5</v>
      </c>
      <c r="Q4207" s="1012">
        <v>1</v>
      </c>
      <c r="R4207" s="223"/>
      <c r="S4207" s="223">
        <v>0</v>
      </c>
      <c r="T4207" s="183"/>
      <c r="U4207" s="223">
        <v>0</v>
      </c>
      <c r="V4207" s="183"/>
      <c r="W4207" s="183"/>
      <c r="X4207" s="183"/>
      <c r="Y4207" s="166" t="s">
        <v>330</v>
      </c>
      <c r="Z4207" s="166" t="s">
        <v>13413</v>
      </c>
      <c r="AA4207" s="203">
        <v>1035005919904</v>
      </c>
      <c r="AB4207" s="166" t="s">
        <v>1573</v>
      </c>
      <c r="AC4207" s="166" t="s">
        <v>13414</v>
      </c>
      <c r="AD4207" s="166"/>
      <c r="AE4207" s="166" t="s">
        <v>1573</v>
      </c>
      <c r="AF4207" s="166" t="s">
        <v>13415</v>
      </c>
      <c r="AG4207" s="165">
        <v>1035005919904</v>
      </c>
      <c r="AH4207" s="166" t="s">
        <v>453</v>
      </c>
      <c r="AI4207" s="186">
        <v>0.87</v>
      </c>
      <c r="AJ4207" s="184">
        <v>5</v>
      </c>
      <c r="AK4207" s="167">
        <f t="shared" si="612"/>
        <v>1.191780821917808E-2</v>
      </c>
      <c r="AL4207" s="167">
        <v>0</v>
      </c>
      <c r="AM4207" s="187">
        <f t="shared" si="613"/>
        <v>1.191780821917808E-2</v>
      </c>
      <c r="AN4207" s="167">
        <f t="shared" si="608"/>
        <v>1.191780821917808E-2</v>
      </c>
      <c r="AO4207" s="167">
        <v>0</v>
      </c>
      <c r="AP4207" s="167">
        <f t="shared" si="609"/>
        <v>1.191780821917808E-2</v>
      </c>
      <c r="AQ4207" s="167">
        <f t="shared" si="601"/>
        <v>0.35753424657534238</v>
      </c>
      <c r="AR4207" s="193" t="s">
        <v>231</v>
      </c>
      <c r="AS4207" s="194"/>
      <c r="AT4207" s="166" t="s">
        <v>325</v>
      </c>
      <c r="AU4207" s="166" t="s">
        <v>6916</v>
      </c>
      <c r="AV4207" s="679" t="s">
        <v>13416</v>
      </c>
      <c r="AW4207" s="166" t="s">
        <v>234</v>
      </c>
      <c r="AX4207" s="2254"/>
      <c r="AY4207" s="2254"/>
    </row>
    <row r="4208" spans="1:52" s="55" customFormat="1" ht="15.95" customHeight="1" x14ac:dyDescent="0.25">
      <c r="A4208" s="182">
        <v>1675</v>
      </c>
      <c r="B4208" s="166" t="s">
        <v>53</v>
      </c>
      <c r="C4208" s="170" t="s">
        <v>6908</v>
      </c>
      <c r="D4208" s="194" t="s">
        <v>19611</v>
      </c>
      <c r="E4208" s="166" t="s">
        <v>13418</v>
      </c>
      <c r="F4208" s="166" t="s">
        <v>13419</v>
      </c>
      <c r="G4208" s="166"/>
      <c r="H4208" s="166" t="s">
        <v>219</v>
      </c>
      <c r="I4208" s="166" t="s">
        <v>316</v>
      </c>
      <c r="J4208" s="166" t="s">
        <v>221</v>
      </c>
      <c r="K4208" s="166" t="s">
        <v>1337</v>
      </c>
      <c r="L4208" s="166" t="s">
        <v>317</v>
      </c>
      <c r="M4208" s="166">
        <v>0</v>
      </c>
      <c r="N4208" s="186">
        <v>2</v>
      </c>
      <c r="O4208" s="186">
        <v>1.5</v>
      </c>
      <c r="P4208" s="186">
        <v>3</v>
      </c>
      <c r="Q4208" s="1012">
        <v>1</v>
      </c>
      <c r="R4208" s="223"/>
      <c r="S4208" s="223">
        <v>0</v>
      </c>
      <c r="T4208" s="183"/>
      <c r="U4208" s="223">
        <v>0</v>
      </c>
      <c r="V4208" s="183"/>
      <c r="W4208" s="183"/>
      <c r="X4208" s="183"/>
      <c r="Y4208" s="166" t="s">
        <v>330</v>
      </c>
      <c r="Z4208" s="166" t="s">
        <v>13420</v>
      </c>
      <c r="AA4208" s="203" t="s">
        <v>13421</v>
      </c>
      <c r="AB4208" s="166" t="s">
        <v>13422</v>
      </c>
      <c r="AC4208" s="166" t="s">
        <v>13423</v>
      </c>
      <c r="AD4208" s="166"/>
      <c r="AE4208" s="166" t="s">
        <v>13422</v>
      </c>
      <c r="AF4208" s="166" t="s">
        <v>13424</v>
      </c>
      <c r="AG4208" s="165" t="s">
        <v>13421</v>
      </c>
      <c r="AH4208" s="203" t="s">
        <v>304</v>
      </c>
      <c r="AI4208" s="186">
        <v>1.1399999999999999</v>
      </c>
      <c r="AJ4208" s="184">
        <v>3</v>
      </c>
      <c r="AK4208" s="167">
        <f t="shared" si="612"/>
        <v>9.3698630136986299E-3</v>
      </c>
      <c r="AL4208" s="167">
        <v>0</v>
      </c>
      <c r="AM4208" s="187">
        <f t="shared" si="613"/>
        <v>9.3698630136986299E-3</v>
      </c>
      <c r="AN4208" s="167">
        <f t="shared" si="608"/>
        <v>9.3698630136986299E-3</v>
      </c>
      <c r="AO4208" s="167">
        <v>0</v>
      </c>
      <c r="AP4208" s="167">
        <f t="shared" si="609"/>
        <v>9.3698630136986299E-3</v>
      </c>
      <c r="AQ4208" s="167">
        <f t="shared" si="601"/>
        <v>0.28109589041095889</v>
      </c>
      <c r="AR4208" s="193" t="s">
        <v>231</v>
      </c>
      <c r="AS4208" s="194"/>
      <c r="AT4208" s="166" t="s">
        <v>325</v>
      </c>
      <c r="AU4208" s="166" t="s">
        <v>6916</v>
      </c>
      <c r="AV4208" s="679" t="s">
        <v>13425</v>
      </c>
      <c r="AW4208" s="166" t="s">
        <v>234</v>
      </c>
      <c r="AX4208" s="2254"/>
      <c r="AY4208" s="2254"/>
    </row>
    <row r="4209" spans="1:52" s="55" customFormat="1" ht="15.95" customHeight="1" x14ac:dyDescent="0.25">
      <c r="A4209" s="182">
        <v>1676</v>
      </c>
      <c r="B4209" s="166" t="s">
        <v>53</v>
      </c>
      <c r="C4209" s="170" t="s">
        <v>6908</v>
      </c>
      <c r="D4209" s="194" t="s">
        <v>19610</v>
      </c>
      <c r="E4209" s="166" t="s">
        <v>13427</v>
      </c>
      <c r="F4209" s="166" t="s">
        <v>13428</v>
      </c>
      <c r="G4209" s="166"/>
      <c r="H4209" s="166" t="s">
        <v>219</v>
      </c>
      <c r="I4209" s="166" t="s">
        <v>316</v>
      </c>
      <c r="J4209" s="166" t="s">
        <v>221</v>
      </c>
      <c r="K4209" s="166" t="s">
        <v>222</v>
      </c>
      <c r="L4209" s="198" t="s">
        <v>221</v>
      </c>
      <c r="M4209" s="198" t="s">
        <v>879</v>
      </c>
      <c r="N4209" s="186">
        <v>3</v>
      </c>
      <c r="O4209" s="186">
        <v>1.5</v>
      </c>
      <c r="P4209" s="186">
        <v>4.5</v>
      </c>
      <c r="Q4209" s="1012">
        <v>2</v>
      </c>
      <c r="R4209" s="223"/>
      <c r="S4209" s="223">
        <v>0</v>
      </c>
      <c r="T4209" s="183"/>
      <c r="U4209" s="223">
        <v>0</v>
      </c>
      <c r="V4209" s="183"/>
      <c r="W4209" s="183"/>
      <c r="X4209" s="183"/>
      <c r="Y4209" s="166" t="s">
        <v>330</v>
      </c>
      <c r="Z4209" s="166" t="s">
        <v>13429</v>
      </c>
      <c r="AA4209" s="203">
        <v>1147746222084</v>
      </c>
      <c r="AB4209" s="166" t="s">
        <v>13430</v>
      </c>
      <c r="AC4209" s="166" t="s">
        <v>13431</v>
      </c>
      <c r="AD4209" s="166"/>
      <c r="AE4209" s="166" t="s">
        <v>13430</v>
      </c>
      <c r="AF4209" s="166" t="s">
        <v>13432</v>
      </c>
      <c r="AG4209" s="165">
        <v>1147746222084</v>
      </c>
      <c r="AH4209" s="203" t="s">
        <v>304</v>
      </c>
      <c r="AI4209" s="186">
        <v>1.1399999999999999</v>
      </c>
      <c r="AJ4209" s="184">
        <v>15</v>
      </c>
      <c r="AK4209" s="167">
        <f t="shared" si="612"/>
        <v>4.6849315068493144E-2</v>
      </c>
      <c r="AL4209" s="167">
        <v>0</v>
      </c>
      <c r="AM4209" s="187">
        <f t="shared" si="613"/>
        <v>4.6849315068493144E-2</v>
      </c>
      <c r="AN4209" s="167">
        <f t="shared" si="608"/>
        <v>4.6849315068493144E-2</v>
      </c>
      <c r="AO4209" s="167">
        <v>0</v>
      </c>
      <c r="AP4209" s="167">
        <f t="shared" si="609"/>
        <v>4.6849315068493144E-2</v>
      </c>
      <c r="AQ4209" s="167">
        <f t="shared" si="601"/>
        <v>1.4054794520547944</v>
      </c>
      <c r="AR4209" s="193" t="s">
        <v>231</v>
      </c>
      <c r="AS4209" s="194" t="s">
        <v>431</v>
      </c>
      <c r="AT4209" s="166" t="s">
        <v>325</v>
      </c>
      <c r="AU4209" s="166" t="s">
        <v>6916</v>
      </c>
      <c r="AV4209" s="679" t="s">
        <v>13433</v>
      </c>
      <c r="AW4209" s="166" t="s">
        <v>234</v>
      </c>
      <c r="AX4209" s="2254"/>
      <c r="AY4209" s="2254"/>
    </row>
    <row r="4210" spans="1:52" s="2232" customFormat="1" ht="15.95" customHeight="1" x14ac:dyDescent="0.25">
      <c r="A4210" s="734">
        <v>1677</v>
      </c>
      <c r="B4210" s="735" t="s">
        <v>53</v>
      </c>
      <c r="C4210" s="988" t="s">
        <v>17641</v>
      </c>
      <c r="D4210" s="747" t="s">
        <v>19609</v>
      </c>
      <c r="E4210" s="735" t="s">
        <v>13434</v>
      </c>
      <c r="F4210" s="735" t="s">
        <v>13435</v>
      </c>
      <c r="G4210" s="735"/>
      <c r="H4210" s="735" t="s">
        <v>732</v>
      </c>
      <c r="I4210" s="735">
        <v>0</v>
      </c>
      <c r="J4210" s="735" t="s">
        <v>221</v>
      </c>
      <c r="K4210" s="735" t="s">
        <v>222</v>
      </c>
      <c r="L4210" s="735" t="s">
        <v>317</v>
      </c>
      <c r="M4210" s="735">
        <v>0</v>
      </c>
      <c r="N4210" s="743">
        <v>4</v>
      </c>
      <c r="O4210" s="743">
        <v>4</v>
      </c>
      <c r="P4210" s="743">
        <v>16</v>
      </c>
      <c r="Q4210" s="738">
        <v>2</v>
      </c>
      <c r="R4210" s="740"/>
      <c r="S4210" s="740">
        <v>0</v>
      </c>
      <c r="T4210" s="739"/>
      <c r="U4210" s="740">
        <v>0</v>
      </c>
      <c r="V4210" s="739"/>
      <c r="W4210" s="739"/>
      <c r="X4210" s="739"/>
      <c r="Y4210" s="735" t="s">
        <v>12075</v>
      </c>
      <c r="Z4210" s="735" t="s">
        <v>13436</v>
      </c>
      <c r="AA4210" s="741">
        <v>315503000001368</v>
      </c>
      <c r="AB4210" s="735" t="s">
        <v>13437</v>
      </c>
      <c r="AC4210" s="735" t="s">
        <v>13438</v>
      </c>
      <c r="AD4210" s="735"/>
      <c r="AE4210" s="735" t="s">
        <v>13437</v>
      </c>
      <c r="AF4210" s="735" t="s">
        <v>13439</v>
      </c>
      <c r="AG4210" s="742">
        <v>315503000001368</v>
      </c>
      <c r="AH4210" s="741" t="s">
        <v>304</v>
      </c>
      <c r="AI4210" s="743">
        <v>1.1399999999999999</v>
      </c>
      <c r="AJ4210" s="744">
        <v>100</v>
      </c>
      <c r="AK4210" s="828">
        <f t="shared" si="612"/>
        <v>0.31232876712328761</v>
      </c>
      <c r="AL4210" s="828">
        <v>0</v>
      </c>
      <c r="AM4210" s="745">
        <f t="shared" si="613"/>
        <v>0.31232876712328761</v>
      </c>
      <c r="AN4210" s="828">
        <f t="shared" ref="AN4210:AN4241" si="614">AK4210</f>
        <v>0.31232876712328761</v>
      </c>
      <c r="AO4210" s="828">
        <v>0</v>
      </c>
      <c r="AP4210" s="828">
        <f t="shared" ref="AP4210:AP4241" si="615">AN4210+AO4210</f>
        <v>0.31232876712328761</v>
      </c>
      <c r="AQ4210" s="828">
        <f t="shared" si="601"/>
        <v>9.3698630136986285</v>
      </c>
      <c r="AR4210" s="746" t="s">
        <v>231</v>
      </c>
      <c r="AS4210" s="747"/>
      <c r="AT4210" s="735" t="s">
        <v>325</v>
      </c>
      <c r="AU4210" s="735" t="s">
        <v>6916</v>
      </c>
      <c r="AV4210" s="935" t="s">
        <v>13440</v>
      </c>
      <c r="AW4210" s="735" t="s">
        <v>20570</v>
      </c>
      <c r="AX4210" s="735" t="s">
        <v>20571</v>
      </c>
      <c r="AY4210" s="868"/>
    </row>
    <row r="4211" spans="1:52" s="55" customFormat="1" ht="15.95" customHeight="1" x14ac:dyDescent="0.25">
      <c r="A4211" s="182">
        <v>1678</v>
      </c>
      <c r="B4211" s="166" t="s">
        <v>53</v>
      </c>
      <c r="C4211" s="170" t="s">
        <v>22550</v>
      </c>
      <c r="D4211" s="194" t="s">
        <v>19608</v>
      </c>
      <c r="E4211" s="166" t="s">
        <v>13441</v>
      </c>
      <c r="F4211" s="166" t="s">
        <v>13442</v>
      </c>
      <c r="G4211" s="166"/>
      <c r="H4211" s="166" t="s">
        <v>219</v>
      </c>
      <c r="I4211" s="166" t="s">
        <v>316</v>
      </c>
      <c r="J4211" s="166" t="s">
        <v>221</v>
      </c>
      <c r="K4211" s="166" t="s">
        <v>222</v>
      </c>
      <c r="L4211" s="166" t="s">
        <v>317</v>
      </c>
      <c r="M4211" s="166">
        <v>0</v>
      </c>
      <c r="N4211" s="186">
        <v>5</v>
      </c>
      <c r="O4211" s="186">
        <v>4</v>
      </c>
      <c r="P4211" s="186">
        <v>20</v>
      </c>
      <c r="Q4211" s="1012">
        <v>1</v>
      </c>
      <c r="R4211" s="223"/>
      <c r="S4211" s="223">
        <v>0</v>
      </c>
      <c r="T4211" s="183"/>
      <c r="U4211" s="223">
        <v>0</v>
      </c>
      <c r="V4211" s="183"/>
      <c r="W4211" s="183"/>
      <c r="X4211" s="183"/>
      <c r="Y4211" s="166" t="s">
        <v>3109</v>
      </c>
      <c r="Z4211" s="166" t="s">
        <v>12460</v>
      </c>
      <c r="AA4211" s="203">
        <v>1035007202460</v>
      </c>
      <c r="AB4211" s="166" t="s">
        <v>13443</v>
      </c>
      <c r="AC4211" s="166" t="s">
        <v>13444</v>
      </c>
      <c r="AD4211" s="166"/>
      <c r="AE4211" s="166" t="s">
        <v>13443</v>
      </c>
      <c r="AF4211" s="166" t="s">
        <v>13445</v>
      </c>
      <c r="AG4211" s="165">
        <v>1035007202460</v>
      </c>
      <c r="AH4211" s="203" t="s">
        <v>304</v>
      </c>
      <c r="AI4211" s="186">
        <v>1.1399999999999999</v>
      </c>
      <c r="AJ4211" s="184">
        <v>8</v>
      </c>
      <c r="AK4211" s="167">
        <f t="shared" si="612"/>
        <v>2.4986301369863011E-2</v>
      </c>
      <c r="AL4211" s="167">
        <v>0</v>
      </c>
      <c r="AM4211" s="187">
        <f t="shared" si="613"/>
        <v>2.4986301369863011E-2</v>
      </c>
      <c r="AN4211" s="167">
        <f t="shared" si="614"/>
        <v>2.4986301369863011E-2</v>
      </c>
      <c r="AO4211" s="167">
        <v>0</v>
      </c>
      <c r="AP4211" s="167">
        <f t="shared" si="615"/>
        <v>2.4986301369863011E-2</v>
      </c>
      <c r="AQ4211" s="167">
        <f t="shared" si="601"/>
        <v>0.74958904109589031</v>
      </c>
      <c r="AR4211" s="193" t="s">
        <v>231</v>
      </c>
      <c r="AS4211" s="194"/>
      <c r="AT4211" s="166" t="s">
        <v>325</v>
      </c>
      <c r="AU4211" s="166" t="s">
        <v>6916</v>
      </c>
      <c r="AV4211" s="679" t="s">
        <v>13446</v>
      </c>
      <c r="AW4211" s="166" t="s">
        <v>234</v>
      </c>
      <c r="AX4211" s="2254"/>
      <c r="AY4211" s="2254"/>
    </row>
    <row r="4212" spans="1:52" s="55" customFormat="1" ht="15.95" customHeight="1" x14ac:dyDescent="0.25">
      <c r="A4212" s="353">
        <v>1679</v>
      </c>
      <c r="B4212" s="354" t="s">
        <v>53</v>
      </c>
      <c r="C4212" s="366" t="s">
        <v>6908</v>
      </c>
      <c r="D4212" s="363" t="s">
        <v>17346</v>
      </c>
      <c r="E4212" s="354" t="s">
        <v>17347</v>
      </c>
      <c r="F4212" s="354" t="s">
        <v>17348</v>
      </c>
      <c r="G4212" s="354" t="s">
        <v>221</v>
      </c>
      <c r="H4212" s="354" t="s">
        <v>219</v>
      </c>
      <c r="I4212" s="354" t="s">
        <v>316</v>
      </c>
      <c r="J4212" s="354" t="s">
        <v>221</v>
      </c>
      <c r="K4212" s="354" t="s">
        <v>222</v>
      </c>
      <c r="L4212" s="272" t="s">
        <v>221</v>
      </c>
      <c r="M4212" s="272" t="s">
        <v>879</v>
      </c>
      <c r="N4212" s="360">
        <v>3</v>
      </c>
      <c r="O4212" s="360">
        <v>1.5</v>
      </c>
      <c r="P4212" s="360">
        <v>4.5</v>
      </c>
      <c r="Q4212" s="1010">
        <v>0</v>
      </c>
      <c r="R4212" s="505" t="s">
        <v>2887</v>
      </c>
      <c r="S4212" s="505">
        <v>0</v>
      </c>
      <c r="T4212" s="357"/>
      <c r="U4212" s="505">
        <v>0</v>
      </c>
      <c r="V4212" s="357"/>
      <c r="W4212" s="357"/>
      <c r="X4212" s="357"/>
      <c r="Y4212" s="166" t="s">
        <v>330</v>
      </c>
      <c r="Z4212" s="166" t="s">
        <v>535</v>
      </c>
      <c r="AA4212" s="203" t="s">
        <v>13450</v>
      </c>
      <c r="AB4212" s="354" t="s">
        <v>13451</v>
      </c>
      <c r="AC4212" s="354" t="s">
        <v>17349</v>
      </c>
      <c r="AD4212" s="944" t="s">
        <v>17343</v>
      </c>
      <c r="AE4212" s="354" t="s">
        <v>13451</v>
      </c>
      <c r="AF4212" s="354" t="s">
        <v>17350</v>
      </c>
      <c r="AG4212" s="358" t="s">
        <v>13450</v>
      </c>
      <c r="AH4212" s="443" t="s">
        <v>304</v>
      </c>
      <c r="AI4212" s="360">
        <v>1.1399999999999999</v>
      </c>
      <c r="AJ4212" s="360">
        <v>346.4</v>
      </c>
      <c r="AK4212" s="359">
        <f t="shared" si="612"/>
        <v>1.0819068493150683</v>
      </c>
      <c r="AL4212" s="359">
        <v>0</v>
      </c>
      <c r="AM4212" s="361">
        <f t="shared" si="613"/>
        <v>1.0819068493150683</v>
      </c>
      <c r="AN4212" s="359">
        <f t="shared" si="614"/>
        <v>1.0819068493150683</v>
      </c>
      <c r="AO4212" s="359">
        <v>0</v>
      </c>
      <c r="AP4212" s="359">
        <f t="shared" si="615"/>
        <v>1.0819068493150683</v>
      </c>
      <c r="AQ4212" s="359">
        <f>AP4212*30</f>
        <v>32.45720547945205</v>
      </c>
      <c r="AR4212" s="362" t="s">
        <v>231</v>
      </c>
      <c r="AS4212" s="363" t="s">
        <v>431</v>
      </c>
      <c r="AT4212" s="354" t="s">
        <v>325</v>
      </c>
      <c r="AU4212" s="354" t="s">
        <v>6916</v>
      </c>
      <c r="AV4212" s="923" t="s">
        <v>13454</v>
      </c>
      <c r="AW4212" s="166" t="s">
        <v>234</v>
      </c>
      <c r="AX4212" s="447" t="s">
        <v>20487</v>
      </c>
      <c r="AY4212" s="2254"/>
      <c r="AZ4212" s="447" t="s">
        <v>20486</v>
      </c>
    </row>
    <row r="4213" spans="1:52" s="55" customFormat="1" ht="15.95" customHeight="1" x14ac:dyDescent="0.25">
      <c r="A4213" s="182">
        <v>1680</v>
      </c>
      <c r="B4213" s="166" t="s">
        <v>53</v>
      </c>
      <c r="C4213" s="170" t="s">
        <v>6908</v>
      </c>
      <c r="D4213" s="194" t="s">
        <v>19607</v>
      </c>
      <c r="E4213" s="166" t="s">
        <v>13456</v>
      </c>
      <c r="F4213" s="166" t="s">
        <v>13457</v>
      </c>
      <c r="G4213" s="166"/>
      <c r="H4213" s="166" t="s">
        <v>219</v>
      </c>
      <c r="I4213" s="166" t="s">
        <v>316</v>
      </c>
      <c r="J4213" s="166" t="s">
        <v>221</v>
      </c>
      <c r="K4213" s="166" t="s">
        <v>222</v>
      </c>
      <c r="L4213" s="166" t="s">
        <v>317</v>
      </c>
      <c r="M4213" s="166">
        <v>0</v>
      </c>
      <c r="N4213" s="186">
        <v>4</v>
      </c>
      <c r="O4213" s="186">
        <v>4</v>
      </c>
      <c r="P4213" s="186">
        <v>16</v>
      </c>
      <c r="Q4213" s="1012">
        <v>1</v>
      </c>
      <c r="R4213" s="223"/>
      <c r="S4213" s="223">
        <v>0</v>
      </c>
      <c r="T4213" s="183"/>
      <c r="U4213" s="223">
        <v>0</v>
      </c>
      <c r="V4213" s="183"/>
      <c r="W4213" s="183"/>
      <c r="X4213" s="183"/>
      <c r="Y4213" s="166" t="s">
        <v>330</v>
      </c>
      <c r="Z4213" s="166" t="s">
        <v>13458</v>
      </c>
      <c r="AA4213" s="203" t="s">
        <v>13459</v>
      </c>
      <c r="AB4213" s="166" t="s">
        <v>13460</v>
      </c>
      <c r="AC4213" s="166" t="s">
        <v>13461</v>
      </c>
      <c r="AD4213" s="166"/>
      <c r="AE4213" s="166" t="s">
        <v>13460</v>
      </c>
      <c r="AF4213" s="166" t="s">
        <v>13462</v>
      </c>
      <c r="AG4213" s="165" t="s">
        <v>13459</v>
      </c>
      <c r="AH4213" s="203" t="s">
        <v>304</v>
      </c>
      <c r="AI4213" s="186">
        <v>1.1399999999999999</v>
      </c>
      <c r="AJ4213" s="184">
        <v>5</v>
      </c>
      <c r="AK4213" s="167">
        <f t="shared" si="612"/>
        <v>1.5616438356164381E-2</v>
      </c>
      <c r="AL4213" s="167">
        <v>0</v>
      </c>
      <c r="AM4213" s="187">
        <f t="shared" si="613"/>
        <v>1.5616438356164381E-2</v>
      </c>
      <c r="AN4213" s="167">
        <f t="shared" si="614"/>
        <v>1.5616438356164381E-2</v>
      </c>
      <c r="AO4213" s="167">
        <v>0</v>
      </c>
      <c r="AP4213" s="167">
        <f t="shared" si="615"/>
        <v>1.5616438356164381E-2</v>
      </c>
      <c r="AQ4213" s="167">
        <f t="shared" si="601"/>
        <v>0.46849315068493141</v>
      </c>
      <c r="AR4213" s="193" t="s">
        <v>231</v>
      </c>
      <c r="AS4213" s="194"/>
      <c r="AT4213" s="166" t="s">
        <v>325</v>
      </c>
      <c r="AU4213" s="166" t="s">
        <v>6916</v>
      </c>
      <c r="AV4213" s="679" t="s">
        <v>13463</v>
      </c>
      <c r="AW4213" s="166" t="s">
        <v>234</v>
      </c>
      <c r="AX4213" s="2254"/>
      <c r="AY4213" s="2254"/>
    </row>
    <row r="4214" spans="1:52" s="55" customFormat="1" ht="15.95" customHeight="1" x14ac:dyDescent="0.25">
      <c r="A4214" s="709">
        <v>1681</v>
      </c>
      <c r="B4214" s="434" t="s">
        <v>53</v>
      </c>
      <c r="C4214" s="834" t="s">
        <v>6908</v>
      </c>
      <c r="D4214" s="433" t="s">
        <v>13349</v>
      </c>
      <c r="E4214" s="434" t="s">
        <v>13464</v>
      </c>
      <c r="F4214" s="434" t="s">
        <v>13465</v>
      </c>
      <c r="G4214" s="434"/>
      <c r="H4214" s="434" t="s">
        <v>219</v>
      </c>
      <c r="I4214" s="434" t="s">
        <v>316</v>
      </c>
      <c r="J4214" s="434" t="s">
        <v>221</v>
      </c>
      <c r="K4214" s="434" t="s">
        <v>222</v>
      </c>
      <c r="L4214" s="434" t="s">
        <v>317</v>
      </c>
      <c r="M4214" s="434">
        <v>0</v>
      </c>
      <c r="N4214" s="513">
        <v>3</v>
      </c>
      <c r="O4214" s="513">
        <v>2</v>
      </c>
      <c r="P4214" s="513">
        <v>6</v>
      </c>
      <c r="Q4214" s="711">
        <v>1</v>
      </c>
      <c r="R4214" s="436"/>
      <c r="S4214" s="436">
        <v>0</v>
      </c>
      <c r="T4214" s="712"/>
      <c r="U4214" s="436">
        <v>0</v>
      </c>
      <c r="V4214" s="712"/>
      <c r="W4214" s="712"/>
      <c r="X4214" s="712"/>
      <c r="Y4214" s="434" t="s">
        <v>330</v>
      </c>
      <c r="Z4214" s="434" t="s">
        <v>13466</v>
      </c>
      <c r="AA4214" s="437">
        <v>1075074011715</v>
      </c>
      <c r="AB4214" s="434" t="s">
        <v>13467</v>
      </c>
      <c r="AC4214" s="434" t="s">
        <v>13468</v>
      </c>
      <c r="AD4214" s="434"/>
      <c r="AE4214" s="434" t="s">
        <v>13469</v>
      </c>
      <c r="AF4214" s="434" t="s">
        <v>13470</v>
      </c>
      <c r="AG4214" s="438">
        <v>1075074011715</v>
      </c>
      <c r="AH4214" s="437" t="s">
        <v>304</v>
      </c>
      <c r="AI4214" s="513">
        <v>1.1399999999999999</v>
      </c>
      <c r="AJ4214" s="788">
        <v>8</v>
      </c>
      <c r="AK4214" s="828">
        <f t="shared" si="612"/>
        <v>2.4986301369863011E-2</v>
      </c>
      <c r="AL4214" s="828">
        <v>0</v>
      </c>
      <c r="AM4214" s="745">
        <f t="shared" si="613"/>
        <v>2.4986301369863011E-2</v>
      </c>
      <c r="AN4214" s="828">
        <f t="shared" si="614"/>
        <v>2.4986301369863011E-2</v>
      </c>
      <c r="AO4214" s="511">
        <v>0</v>
      </c>
      <c r="AP4214" s="481">
        <f t="shared" si="615"/>
        <v>2.4986301369863011E-2</v>
      </c>
      <c r="AQ4214" s="481">
        <f t="shared" si="601"/>
        <v>0.74958904109589031</v>
      </c>
      <c r="AR4214" s="432" t="s">
        <v>231</v>
      </c>
      <c r="AS4214" s="433"/>
      <c r="AT4214" s="434" t="s">
        <v>325</v>
      </c>
      <c r="AU4214" s="434" t="s">
        <v>6916</v>
      </c>
      <c r="AV4214" s="435" t="s">
        <v>13356</v>
      </c>
      <c r="AW4214" s="735" t="s">
        <v>16435</v>
      </c>
      <c r="AX4214" s="735" t="s">
        <v>16778</v>
      </c>
      <c r="AY4214" s="2254"/>
    </row>
    <row r="4215" spans="1:52" s="55" customFormat="1" ht="15.95" customHeight="1" x14ac:dyDescent="0.25">
      <c r="A4215" s="182">
        <v>1682</v>
      </c>
      <c r="B4215" s="166" t="s">
        <v>53</v>
      </c>
      <c r="C4215" s="170" t="s">
        <v>6908</v>
      </c>
      <c r="D4215" s="194" t="s">
        <v>19606</v>
      </c>
      <c r="E4215" s="166" t="s">
        <v>13472</v>
      </c>
      <c r="F4215" s="166" t="s">
        <v>13473</v>
      </c>
      <c r="G4215" s="166"/>
      <c r="H4215" s="166" t="s">
        <v>732</v>
      </c>
      <c r="I4215" s="166">
        <v>0</v>
      </c>
      <c r="J4215" s="166" t="s">
        <v>317</v>
      </c>
      <c r="K4215" s="166">
        <v>0</v>
      </c>
      <c r="L4215" s="166" t="s">
        <v>317</v>
      </c>
      <c r="M4215" s="166">
        <v>0</v>
      </c>
      <c r="N4215" s="186">
        <v>3</v>
      </c>
      <c r="O4215" s="186">
        <v>2</v>
      </c>
      <c r="P4215" s="186">
        <v>6</v>
      </c>
      <c r="Q4215" s="1012">
        <v>1</v>
      </c>
      <c r="R4215" s="223"/>
      <c r="S4215" s="223">
        <v>0</v>
      </c>
      <c r="T4215" s="183"/>
      <c r="U4215" s="223">
        <v>0</v>
      </c>
      <c r="V4215" s="183"/>
      <c r="W4215" s="183"/>
      <c r="X4215" s="183"/>
      <c r="Y4215" s="166" t="s">
        <v>12075</v>
      </c>
      <c r="Z4215" s="166" t="s">
        <v>13474</v>
      </c>
      <c r="AA4215" s="203">
        <v>1077764149858</v>
      </c>
      <c r="AB4215" s="166" t="s">
        <v>13475</v>
      </c>
      <c r="AC4215" s="166" t="s">
        <v>13476</v>
      </c>
      <c r="AD4215" s="166"/>
      <c r="AE4215" s="166" t="s">
        <v>1543</v>
      </c>
      <c r="AF4215" s="166" t="s">
        <v>13477</v>
      </c>
      <c r="AG4215" s="165">
        <v>1077764149858</v>
      </c>
      <c r="AH4215" s="203" t="s">
        <v>304</v>
      </c>
      <c r="AI4215" s="186">
        <v>1.1399999999999999</v>
      </c>
      <c r="AJ4215" s="184">
        <v>6</v>
      </c>
      <c r="AK4215" s="167">
        <f t="shared" si="612"/>
        <v>1.873972602739726E-2</v>
      </c>
      <c r="AL4215" s="167">
        <v>0</v>
      </c>
      <c r="AM4215" s="187">
        <f t="shared" si="613"/>
        <v>1.873972602739726E-2</v>
      </c>
      <c r="AN4215" s="167">
        <f t="shared" si="614"/>
        <v>1.873972602739726E-2</v>
      </c>
      <c r="AO4215" s="167">
        <v>0</v>
      </c>
      <c r="AP4215" s="167">
        <f t="shared" si="615"/>
        <v>1.873972602739726E-2</v>
      </c>
      <c r="AQ4215" s="167">
        <f t="shared" si="601"/>
        <v>0.56219178082191779</v>
      </c>
      <c r="AR4215" s="193" t="s">
        <v>231</v>
      </c>
      <c r="AS4215" s="194"/>
      <c r="AT4215" s="166" t="s">
        <v>325</v>
      </c>
      <c r="AU4215" s="166" t="s">
        <v>6916</v>
      </c>
      <c r="AV4215" s="679" t="s">
        <v>13478</v>
      </c>
      <c r="AW4215" s="166" t="s">
        <v>234</v>
      </c>
      <c r="AX4215" s="2254"/>
      <c r="AY4215" s="2254"/>
    </row>
    <row r="4216" spans="1:52" s="55" customFormat="1" ht="15.95" customHeight="1" x14ac:dyDescent="0.25">
      <c r="A4216" s="182">
        <v>1683</v>
      </c>
      <c r="B4216" s="166" t="s">
        <v>54</v>
      </c>
      <c r="C4216" s="170" t="s">
        <v>6908</v>
      </c>
      <c r="D4216" s="194" t="s">
        <v>19605</v>
      </c>
      <c r="E4216" s="198" t="s">
        <v>13480</v>
      </c>
      <c r="F4216" s="198" t="s">
        <v>13481</v>
      </c>
      <c r="G4216" s="166"/>
      <c r="H4216" s="166" t="s">
        <v>219</v>
      </c>
      <c r="I4216" s="166" t="s">
        <v>220</v>
      </c>
      <c r="J4216" s="198" t="s">
        <v>317</v>
      </c>
      <c r="K4216" s="198">
        <v>0</v>
      </c>
      <c r="L4216" s="198" t="s">
        <v>317</v>
      </c>
      <c r="M4216" s="198">
        <v>0</v>
      </c>
      <c r="N4216" s="199">
        <v>2</v>
      </c>
      <c r="O4216" s="199">
        <v>1.5</v>
      </c>
      <c r="P4216" s="199">
        <v>3</v>
      </c>
      <c r="Q4216" s="1012">
        <v>1</v>
      </c>
      <c r="R4216" s="183"/>
      <c r="S4216" s="223">
        <v>0</v>
      </c>
      <c r="T4216" s="183"/>
      <c r="U4216" s="223">
        <v>0</v>
      </c>
      <c r="V4216" s="183">
        <v>1</v>
      </c>
      <c r="W4216" s="183">
        <v>1</v>
      </c>
      <c r="X4216" s="183"/>
      <c r="Y4216" s="198" t="s">
        <v>12075</v>
      </c>
      <c r="Z4216" s="166" t="s">
        <v>13482</v>
      </c>
      <c r="AA4216" s="203">
        <v>315503000003459</v>
      </c>
      <c r="AB4216" s="166" t="s">
        <v>13483</v>
      </c>
      <c r="AC4216" s="166" t="s">
        <v>13484</v>
      </c>
      <c r="AD4216" s="1152" t="s">
        <v>13485</v>
      </c>
      <c r="AE4216" s="166" t="s">
        <v>6032</v>
      </c>
      <c r="AF4216" s="166" t="s">
        <v>13486</v>
      </c>
      <c r="AG4216" s="165">
        <v>315503000003459</v>
      </c>
      <c r="AH4216" s="203" t="s">
        <v>1743</v>
      </c>
      <c r="AI4216" s="186">
        <v>1.32</v>
      </c>
      <c r="AJ4216" s="184">
        <v>4</v>
      </c>
      <c r="AK4216" s="167">
        <f>AJ4216*AI4216/365</f>
        <v>1.4465753424657534E-2</v>
      </c>
      <c r="AL4216" s="167">
        <v>0</v>
      </c>
      <c r="AM4216" s="187">
        <f>AK4216+AL4216</f>
        <v>1.4465753424657534E-2</v>
      </c>
      <c r="AN4216" s="167">
        <f t="shared" si="614"/>
        <v>1.4465753424657534E-2</v>
      </c>
      <c r="AO4216" s="167">
        <v>0</v>
      </c>
      <c r="AP4216" s="167">
        <f t="shared" si="615"/>
        <v>1.4465753424657534E-2</v>
      </c>
      <c r="AQ4216" s="167">
        <f t="shared" si="601"/>
        <v>0.43397260273972604</v>
      </c>
      <c r="AR4216" s="193" t="s">
        <v>231</v>
      </c>
      <c r="AS4216" s="194"/>
      <c r="AT4216" s="166" t="s">
        <v>325</v>
      </c>
      <c r="AU4216" s="166" t="s">
        <v>6916</v>
      </c>
      <c r="AV4216" s="679" t="s">
        <v>13487</v>
      </c>
      <c r="AW4216" s="166" t="s">
        <v>234</v>
      </c>
      <c r="AX4216" s="2254"/>
      <c r="AY4216" s="2254"/>
    </row>
    <row r="4217" spans="1:52" s="55" customFormat="1" ht="15.95" customHeight="1" x14ac:dyDescent="0.25">
      <c r="A4217" s="182">
        <v>1684</v>
      </c>
      <c r="B4217" s="166" t="s">
        <v>54</v>
      </c>
      <c r="C4217" s="170" t="s">
        <v>6908</v>
      </c>
      <c r="D4217" s="194" t="s">
        <v>19604</v>
      </c>
      <c r="E4217" s="198" t="s">
        <v>13489</v>
      </c>
      <c r="F4217" s="198" t="s">
        <v>13490</v>
      </c>
      <c r="G4217" s="166"/>
      <c r="H4217" s="166" t="s">
        <v>219</v>
      </c>
      <c r="I4217" s="166" t="s">
        <v>220</v>
      </c>
      <c r="J4217" s="198" t="s">
        <v>221</v>
      </c>
      <c r="K4217" s="198" t="s">
        <v>879</v>
      </c>
      <c r="L4217" s="198" t="s">
        <v>317</v>
      </c>
      <c r="M4217" s="198">
        <v>0</v>
      </c>
      <c r="N4217" s="199">
        <v>3</v>
      </c>
      <c r="O4217" s="199">
        <v>2</v>
      </c>
      <c r="P4217" s="199">
        <v>6</v>
      </c>
      <c r="Q4217" s="1012">
        <v>1</v>
      </c>
      <c r="R4217" s="183"/>
      <c r="S4217" s="223">
        <v>0</v>
      </c>
      <c r="T4217" s="183"/>
      <c r="U4217" s="223">
        <v>0</v>
      </c>
      <c r="V4217" s="183">
        <v>1</v>
      </c>
      <c r="W4217" s="183">
        <v>1</v>
      </c>
      <c r="X4217" s="183"/>
      <c r="Y4217" s="198" t="s">
        <v>12075</v>
      </c>
      <c r="Z4217" s="166" t="s">
        <v>13491</v>
      </c>
      <c r="AA4217" s="203">
        <v>311503011900038</v>
      </c>
      <c r="AB4217" s="166" t="s">
        <v>13492</v>
      </c>
      <c r="AC4217" s="166" t="s">
        <v>13493</v>
      </c>
      <c r="AD4217" s="271" t="s">
        <v>13494</v>
      </c>
      <c r="AE4217" s="166" t="s">
        <v>6032</v>
      </c>
      <c r="AF4217" s="166" t="s">
        <v>13495</v>
      </c>
      <c r="AG4217" s="165">
        <v>311503011900038</v>
      </c>
      <c r="AH4217" s="203" t="s">
        <v>1743</v>
      </c>
      <c r="AI4217" s="186">
        <v>1.32</v>
      </c>
      <c r="AJ4217" s="184">
        <v>5</v>
      </c>
      <c r="AK4217" s="167">
        <f>AJ4217*AI4217/365</f>
        <v>1.8082191780821918E-2</v>
      </c>
      <c r="AL4217" s="167">
        <v>0</v>
      </c>
      <c r="AM4217" s="187">
        <f>AK4217+AL4217</f>
        <v>1.8082191780821918E-2</v>
      </c>
      <c r="AN4217" s="167">
        <f t="shared" si="614"/>
        <v>1.8082191780821918E-2</v>
      </c>
      <c r="AO4217" s="167">
        <v>0</v>
      </c>
      <c r="AP4217" s="167">
        <f t="shared" si="615"/>
        <v>1.8082191780821918E-2</v>
      </c>
      <c r="AQ4217" s="167">
        <f t="shared" si="601"/>
        <v>0.54246575342465753</v>
      </c>
      <c r="AR4217" s="193" t="s">
        <v>231</v>
      </c>
      <c r="AS4217" s="194"/>
      <c r="AT4217" s="166" t="s">
        <v>325</v>
      </c>
      <c r="AU4217" s="166" t="s">
        <v>6916</v>
      </c>
      <c r="AV4217" s="679" t="s">
        <v>13496</v>
      </c>
      <c r="AW4217" s="166" t="s">
        <v>234</v>
      </c>
      <c r="AX4217" s="2254"/>
      <c r="AY4217" s="2254"/>
    </row>
    <row r="4218" spans="1:52" s="55" customFormat="1" ht="15.95" customHeight="1" x14ac:dyDescent="0.25">
      <c r="A4218" s="182">
        <v>1685</v>
      </c>
      <c r="B4218" s="166" t="s">
        <v>54</v>
      </c>
      <c r="C4218" s="170" t="s">
        <v>6908</v>
      </c>
      <c r="D4218" s="194" t="s">
        <v>19603</v>
      </c>
      <c r="E4218" s="198" t="s">
        <v>13498</v>
      </c>
      <c r="F4218" s="198" t="s">
        <v>13499</v>
      </c>
      <c r="G4218" s="166"/>
      <c r="H4218" s="166" t="s">
        <v>219</v>
      </c>
      <c r="I4218" s="166" t="s">
        <v>220</v>
      </c>
      <c r="J4218" s="198" t="s">
        <v>221</v>
      </c>
      <c r="K4218" s="198" t="s">
        <v>879</v>
      </c>
      <c r="L4218" s="198" t="s">
        <v>317</v>
      </c>
      <c r="M4218" s="198" t="s">
        <v>317</v>
      </c>
      <c r="N4218" s="199">
        <v>8</v>
      </c>
      <c r="O4218" s="199">
        <v>2</v>
      </c>
      <c r="P4218" s="199">
        <v>16</v>
      </c>
      <c r="Q4218" s="1012">
        <v>1</v>
      </c>
      <c r="R4218" s="183"/>
      <c r="S4218" s="223">
        <v>0</v>
      </c>
      <c r="T4218" s="183"/>
      <c r="U4218" s="223">
        <v>0</v>
      </c>
      <c r="V4218" s="183">
        <v>1</v>
      </c>
      <c r="W4218" s="183">
        <v>1</v>
      </c>
      <c r="X4218" s="183"/>
      <c r="Y4218" s="198" t="s">
        <v>330</v>
      </c>
      <c r="Z4218" s="166" t="s">
        <v>13500</v>
      </c>
      <c r="AA4218" s="203">
        <v>1157746643746</v>
      </c>
      <c r="AB4218" s="166" t="s">
        <v>13501</v>
      </c>
      <c r="AC4218" s="166" t="s">
        <v>12635</v>
      </c>
      <c r="AD4218" s="166" t="s">
        <v>12636</v>
      </c>
      <c r="AE4218" s="166" t="s">
        <v>1753</v>
      </c>
      <c r="AF4218" s="166" t="s">
        <v>13502</v>
      </c>
      <c r="AG4218" s="165">
        <v>1157746643746</v>
      </c>
      <c r="AH4218" s="203" t="s">
        <v>12040</v>
      </c>
      <c r="AI4218" s="186">
        <v>0.55000000000000004</v>
      </c>
      <c r="AJ4218" s="184">
        <v>4</v>
      </c>
      <c r="AK4218" s="167">
        <f>AJ4218*AI4218/365</f>
        <v>6.0273972602739728E-3</v>
      </c>
      <c r="AL4218" s="167">
        <v>0</v>
      </c>
      <c r="AM4218" s="187">
        <f>SUBTOTAL(9,AK4218:AL4218)</f>
        <v>6.0273972602739728E-3</v>
      </c>
      <c r="AN4218" s="167">
        <f t="shared" si="614"/>
        <v>6.0273972602739728E-3</v>
      </c>
      <c r="AO4218" s="167">
        <v>0</v>
      </c>
      <c r="AP4218" s="167">
        <f t="shared" si="615"/>
        <v>6.0273972602739728E-3</v>
      </c>
      <c r="AQ4218" s="167">
        <f t="shared" si="601"/>
        <v>0.18082191780821918</v>
      </c>
      <c r="AR4218" s="193" t="s">
        <v>231</v>
      </c>
      <c r="AS4218" s="194"/>
      <c r="AT4218" s="166" t="s">
        <v>325</v>
      </c>
      <c r="AU4218" s="166" t="s">
        <v>6916</v>
      </c>
      <c r="AV4218" s="679" t="s">
        <v>13503</v>
      </c>
      <c r="AW4218" s="166" t="s">
        <v>234</v>
      </c>
      <c r="AX4218" s="2254"/>
      <c r="AY4218" s="2254"/>
    </row>
    <row r="4219" spans="1:52" s="55" customFormat="1" ht="15.95" customHeight="1" x14ac:dyDescent="0.25">
      <c r="A4219" s="182">
        <v>1686</v>
      </c>
      <c r="B4219" s="166" t="s">
        <v>54</v>
      </c>
      <c r="C4219" s="170" t="s">
        <v>6908</v>
      </c>
      <c r="D4219" s="194" t="s">
        <v>19602</v>
      </c>
      <c r="E4219" s="198" t="s">
        <v>13505</v>
      </c>
      <c r="F4219" s="198" t="s">
        <v>13506</v>
      </c>
      <c r="G4219" s="166"/>
      <c r="H4219" s="166" t="s">
        <v>219</v>
      </c>
      <c r="I4219" s="166" t="s">
        <v>220</v>
      </c>
      <c r="J4219" s="198" t="s">
        <v>221</v>
      </c>
      <c r="K4219" s="198" t="s">
        <v>879</v>
      </c>
      <c r="L4219" s="198" t="s">
        <v>317</v>
      </c>
      <c r="M4219" s="198" t="s">
        <v>317</v>
      </c>
      <c r="N4219" s="199">
        <v>4</v>
      </c>
      <c r="O4219" s="199">
        <v>3</v>
      </c>
      <c r="P4219" s="199">
        <v>12</v>
      </c>
      <c r="Q4219" s="1012">
        <v>1</v>
      </c>
      <c r="R4219" s="183"/>
      <c r="S4219" s="223">
        <v>0</v>
      </c>
      <c r="T4219" s="183"/>
      <c r="U4219" s="223">
        <v>0</v>
      </c>
      <c r="V4219" s="183">
        <v>1</v>
      </c>
      <c r="W4219" s="183">
        <v>1</v>
      </c>
      <c r="X4219" s="183"/>
      <c r="Y4219" s="198" t="s">
        <v>330</v>
      </c>
      <c r="Z4219" s="166" t="s">
        <v>13507</v>
      </c>
      <c r="AA4219" s="203">
        <v>1105030000195</v>
      </c>
      <c r="AB4219" s="166" t="s">
        <v>13508</v>
      </c>
      <c r="AC4219" s="166" t="s">
        <v>13509</v>
      </c>
      <c r="AD4219" s="166" t="s">
        <v>13510</v>
      </c>
      <c r="AE4219" s="166" t="s">
        <v>1753</v>
      </c>
      <c r="AF4219" s="166" t="s">
        <v>13511</v>
      </c>
      <c r="AG4219" s="165">
        <v>1105030000195</v>
      </c>
      <c r="AH4219" s="203" t="s">
        <v>12040</v>
      </c>
      <c r="AI4219" s="186">
        <v>0.55000000000000004</v>
      </c>
      <c r="AJ4219" s="184">
        <v>4</v>
      </c>
      <c r="AK4219" s="167">
        <f>AJ4219*AI4219/365</f>
        <v>6.0273972602739728E-3</v>
      </c>
      <c r="AL4219" s="167">
        <v>0</v>
      </c>
      <c r="AM4219" s="187">
        <f>SUBTOTAL(9,AK4219:AL4219)</f>
        <v>6.0273972602739728E-3</v>
      </c>
      <c r="AN4219" s="167">
        <f t="shared" si="614"/>
        <v>6.0273972602739728E-3</v>
      </c>
      <c r="AO4219" s="167">
        <v>0</v>
      </c>
      <c r="AP4219" s="167">
        <f t="shared" si="615"/>
        <v>6.0273972602739728E-3</v>
      </c>
      <c r="AQ4219" s="167">
        <f t="shared" si="601"/>
        <v>0.18082191780821918</v>
      </c>
      <c r="AR4219" s="193" t="s">
        <v>231</v>
      </c>
      <c r="AS4219" s="194" t="s">
        <v>114</v>
      </c>
      <c r="AT4219" s="166" t="s">
        <v>325</v>
      </c>
      <c r="AU4219" s="166" t="s">
        <v>6916</v>
      </c>
      <c r="AV4219" s="679" t="s">
        <v>13512</v>
      </c>
      <c r="AW4219" s="166" t="s">
        <v>234</v>
      </c>
      <c r="AX4219" s="2254"/>
      <c r="AY4219" s="2254"/>
    </row>
    <row r="4220" spans="1:52" s="55" customFormat="1" ht="15.95" customHeight="1" x14ac:dyDescent="0.25">
      <c r="A4220" s="182">
        <v>1687</v>
      </c>
      <c r="B4220" s="166" t="s">
        <v>54</v>
      </c>
      <c r="C4220" s="170" t="s">
        <v>6908</v>
      </c>
      <c r="D4220" s="194" t="s">
        <v>19601</v>
      </c>
      <c r="E4220" s="198" t="s">
        <v>13513</v>
      </c>
      <c r="F4220" s="198" t="s">
        <v>13514</v>
      </c>
      <c r="G4220" s="166"/>
      <c r="H4220" s="166" t="s">
        <v>219</v>
      </c>
      <c r="I4220" s="166" t="s">
        <v>220</v>
      </c>
      <c r="J4220" s="198" t="s">
        <v>317</v>
      </c>
      <c r="K4220" s="198" t="s">
        <v>317</v>
      </c>
      <c r="L4220" s="198" t="s">
        <v>317</v>
      </c>
      <c r="M4220" s="198" t="s">
        <v>317</v>
      </c>
      <c r="N4220" s="199">
        <v>2</v>
      </c>
      <c r="O4220" s="199">
        <v>1.5</v>
      </c>
      <c r="P4220" s="199">
        <v>3</v>
      </c>
      <c r="Q4220" s="1012">
        <v>1</v>
      </c>
      <c r="R4220" s="183">
        <v>1</v>
      </c>
      <c r="S4220" s="223">
        <v>0</v>
      </c>
      <c r="T4220" s="183"/>
      <c r="U4220" s="223">
        <v>0</v>
      </c>
      <c r="V4220" s="183">
        <v>1</v>
      </c>
      <c r="W4220" s="183">
        <v>1</v>
      </c>
      <c r="X4220" s="183"/>
      <c r="Y4220" s="198" t="s">
        <v>12075</v>
      </c>
      <c r="Z4220" s="166" t="s">
        <v>13515</v>
      </c>
      <c r="AA4220" s="203">
        <v>317507400001015</v>
      </c>
      <c r="AB4220" s="166" t="s">
        <v>13516</v>
      </c>
      <c r="AC4220" s="166" t="s">
        <v>13517</v>
      </c>
      <c r="AD4220" s="166" t="s">
        <v>13518</v>
      </c>
      <c r="AE4220" s="166" t="s">
        <v>13519</v>
      </c>
      <c r="AF4220" s="166" t="s">
        <v>13520</v>
      </c>
      <c r="AG4220" s="165" t="s">
        <v>22798</v>
      </c>
      <c r="AH4220" s="203" t="s">
        <v>22797</v>
      </c>
      <c r="AI4220" s="186">
        <v>0.14000000000000001</v>
      </c>
      <c r="AJ4220" s="184">
        <v>76</v>
      </c>
      <c r="AK4220" s="167">
        <v>3.6164383561643837E-2</v>
      </c>
      <c r="AL4220" s="167">
        <v>0</v>
      </c>
      <c r="AM4220" s="187">
        <f>AK4220+AL4220</f>
        <v>3.6164383561643837E-2</v>
      </c>
      <c r="AN4220" s="167">
        <f t="shared" si="614"/>
        <v>3.6164383561643837E-2</v>
      </c>
      <c r="AO4220" s="167">
        <v>0</v>
      </c>
      <c r="AP4220" s="167">
        <f t="shared" si="615"/>
        <v>3.6164383561643837E-2</v>
      </c>
      <c r="AQ4220" s="167">
        <f t="shared" si="601"/>
        <v>1.0849315068493151</v>
      </c>
      <c r="AR4220" s="193" t="s">
        <v>231</v>
      </c>
      <c r="AS4220" s="194"/>
      <c r="AT4220" s="166" t="s">
        <v>325</v>
      </c>
      <c r="AU4220" s="166" t="s">
        <v>6916</v>
      </c>
      <c r="AV4220" s="679" t="s">
        <v>13522</v>
      </c>
      <c r="AW4220" s="166" t="s">
        <v>234</v>
      </c>
      <c r="AX4220" s="2254"/>
      <c r="AY4220" s="2254"/>
    </row>
    <row r="4221" spans="1:52" s="55" customFormat="1" ht="15.95" customHeight="1" x14ac:dyDescent="0.25">
      <c r="A4221" s="182">
        <v>1688</v>
      </c>
      <c r="B4221" s="166" t="s">
        <v>54</v>
      </c>
      <c r="C4221" s="170" t="s">
        <v>6908</v>
      </c>
      <c r="D4221" s="194" t="s">
        <v>19600</v>
      </c>
      <c r="E4221" s="198" t="s">
        <v>13524</v>
      </c>
      <c r="F4221" s="198" t="s">
        <v>13525</v>
      </c>
      <c r="G4221" s="166"/>
      <c r="H4221" s="166" t="s">
        <v>732</v>
      </c>
      <c r="I4221" s="166" t="s">
        <v>317</v>
      </c>
      <c r="J4221" s="198" t="s">
        <v>221</v>
      </c>
      <c r="K4221" s="198" t="s">
        <v>879</v>
      </c>
      <c r="L4221" s="198" t="s">
        <v>317</v>
      </c>
      <c r="M4221" s="198" t="s">
        <v>317</v>
      </c>
      <c r="N4221" s="199">
        <v>2</v>
      </c>
      <c r="O4221" s="199">
        <v>1.5</v>
      </c>
      <c r="P4221" s="199">
        <v>3</v>
      </c>
      <c r="Q4221" s="1012">
        <v>1</v>
      </c>
      <c r="R4221" s="183">
        <v>1</v>
      </c>
      <c r="S4221" s="223">
        <v>0</v>
      </c>
      <c r="T4221" s="183"/>
      <c r="U4221" s="223">
        <v>0</v>
      </c>
      <c r="V4221" s="183">
        <v>2</v>
      </c>
      <c r="W4221" s="183">
        <v>1</v>
      </c>
      <c r="X4221" s="183"/>
      <c r="Y4221" s="198" t="s">
        <v>330</v>
      </c>
      <c r="Z4221" s="166" t="s">
        <v>13429</v>
      </c>
      <c r="AA4221" s="203">
        <v>1127746172080</v>
      </c>
      <c r="AB4221" s="166" t="s">
        <v>13526</v>
      </c>
      <c r="AC4221" s="166" t="s">
        <v>13527</v>
      </c>
      <c r="AD4221" s="166" t="s">
        <v>13528</v>
      </c>
      <c r="AE4221" s="166" t="s">
        <v>13526</v>
      </c>
      <c r="AF4221" s="166" t="s">
        <v>13529</v>
      </c>
      <c r="AG4221" s="165">
        <v>1127746172080</v>
      </c>
      <c r="AH4221" s="203" t="s">
        <v>304</v>
      </c>
      <c r="AI4221" s="186">
        <v>1.1399999999999999</v>
      </c>
      <c r="AJ4221" s="186">
        <v>650</v>
      </c>
      <c r="AK4221" s="167">
        <f t="shared" ref="AK4221:AK4234" si="616">AJ4221*AI4221/365</f>
        <v>2.0301369863013696</v>
      </c>
      <c r="AL4221" s="167">
        <v>0</v>
      </c>
      <c r="AM4221" s="187">
        <f t="shared" ref="AM4221:AM4234" si="617">SUBTOTAL(9,AK4221:AL4221)</f>
        <v>2.0301369863013696</v>
      </c>
      <c r="AN4221" s="167">
        <f t="shared" si="614"/>
        <v>2.0301369863013696</v>
      </c>
      <c r="AO4221" s="167">
        <v>0</v>
      </c>
      <c r="AP4221" s="167">
        <f t="shared" si="615"/>
        <v>2.0301369863013696</v>
      </c>
      <c r="AQ4221" s="167">
        <f t="shared" si="601"/>
        <v>60.904109589041092</v>
      </c>
      <c r="AR4221" s="193" t="s">
        <v>231</v>
      </c>
      <c r="AS4221" s="194"/>
      <c r="AT4221" s="166" t="s">
        <v>325</v>
      </c>
      <c r="AU4221" s="166" t="s">
        <v>6916</v>
      </c>
      <c r="AV4221" s="679" t="s">
        <v>13530</v>
      </c>
      <c r="AW4221" s="166" t="s">
        <v>234</v>
      </c>
      <c r="AX4221" s="2254"/>
      <c r="AY4221" s="2254"/>
    </row>
    <row r="4222" spans="1:52" s="55" customFormat="1" ht="15.95" customHeight="1" x14ac:dyDescent="0.25">
      <c r="A4222" s="182">
        <v>1689</v>
      </c>
      <c r="B4222" s="166" t="s">
        <v>54</v>
      </c>
      <c r="C4222" s="170" t="s">
        <v>6908</v>
      </c>
      <c r="D4222" s="194" t="s">
        <v>19599</v>
      </c>
      <c r="E4222" s="198" t="s">
        <v>13532</v>
      </c>
      <c r="F4222" s="198" t="s">
        <v>13533</v>
      </c>
      <c r="G4222" s="166"/>
      <c r="H4222" s="166" t="s">
        <v>219</v>
      </c>
      <c r="I4222" s="166" t="s">
        <v>220</v>
      </c>
      <c r="J4222" s="166" t="s">
        <v>221</v>
      </c>
      <c r="K4222" s="198" t="s">
        <v>879</v>
      </c>
      <c r="L4222" s="198" t="s">
        <v>221</v>
      </c>
      <c r="M4222" s="198" t="s">
        <v>879</v>
      </c>
      <c r="N4222" s="199">
        <v>2</v>
      </c>
      <c r="O4222" s="199">
        <v>1.5</v>
      </c>
      <c r="P4222" s="199">
        <v>3</v>
      </c>
      <c r="Q4222" s="1012">
        <v>1</v>
      </c>
      <c r="R4222" s="183"/>
      <c r="S4222" s="223">
        <v>0</v>
      </c>
      <c r="T4222" s="183"/>
      <c r="U4222" s="223">
        <v>0</v>
      </c>
      <c r="V4222" s="183">
        <v>2</v>
      </c>
      <c r="W4222" s="183">
        <v>1</v>
      </c>
      <c r="X4222" s="183"/>
      <c r="Y4222" s="198" t="s">
        <v>330</v>
      </c>
      <c r="Z4222" s="166" t="s">
        <v>535</v>
      </c>
      <c r="AA4222" s="203">
        <v>1037843023734</v>
      </c>
      <c r="AB4222" s="166" t="s">
        <v>13534</v>
      </c>
      <c r="AC4222" s="166" t="s">
        <v>12353</v>
      </c>
      <c r="AD4222" s="166" t="s">
        <v>12354</v>
      </c>
      <c r="AE4222" s="166" t="s">
        <v>13534</v>
      </c>
      <c r="AF4222" s="166" t="s">
        <v>13535</v>
      </c>
      <c r="AG4222" s="165">
        <v>1037843023734</v>
      </c>
      <c r="AH4222" s="203" t="s">
        <v>304</v>
      </c>
      <c r="AI4222" s="186">
        <v>1.1399999999999999</v>
      </c>
      <c r="AJ4222" s="186">
        <v>650</v>
      </c>
      <c r="AK4222" s="167">
        <f t="shared" si="616"/>
        <v>2.0301369863013696</v>
      </c>
      <c r="AL4222" s="167">
        <v>0</v>
      </c>
      <c r="AM4222" s="187">
        <f t="shared" si="617"/>
        <v>2.0301369863013696</v>
      </c>
      <c r="AN4222" s="167">
        <f t="shared" si="614"/>
        <v>2.0301369863013696</v>
      </c>
      <c r="AO4222" s="167">
        <v>0</v>
      </c>
      <c r="AP4222" s="167">
        <f t="shared" si="615"/>
        <v>2.0301369863013696</v>
      </c>
      <c r="AQ4222" s="167">
        <f t="shared" si="601"/>
        <v>60.904109589041092</v>
      </c>
      <c r="AR4222" s="193" t="s">
        <v>231</v>
      </c>
      <c r="AS4222" s="194" t="s">
        <v>431</v>
      </c>
      <c r="AT4222" s="166" t="s">
        <v>325</v>
      </c>
      <c r="AU4222" s="166" t="s">
        <v>6916</v>
      </c>
      <c r="AV4222" s="231" t="s">
        <v>13536</v>
      </c>
      <c r="AW4222" s="166" t="s">
        <v>234</v>
      </c>
      <c r="AX4222" s="2254"/>
      <c r="AY4222" s="2254"/>
    </row>
    <row r="4223" spans="1:52" s="55" customFormat="1" ht="15.95" customHeight="1" x14ac:dyDescent="0.25">
      <c r="A4223" s="182">
        <v>1690</v>
      </c>
      <c r="B4223" s="166" t="s">
        <v>54</v>
      </c>
      <c r="C4223" s="170" t="s">
        <v>22550</v>
      </c>
      <c r="D4223" s="194" t="s">
        <v>19598</v>
      </c>
      <c r="E4223" s="198" t="s">
        <v>13537</v>
      </c>
      <c r="F4223" s="198" t="s">
        <v>13538</v>
      </c>
      <c r="G4223" s="166"/>
      <c r="H4223" s="166" t="s">
        <v>219</v>
      </c>
      <c r="I4223" s="166" t="s">
        <v>220</v>
      </c>
      <c r="J4223" s="198" t="s">
        <v>221</v>
      </c>
      <c r="K4223" s="198" t="s">
        <v>879</v>
      </c>
      <c r="L4223" s="198" t="s">
        <v>221</v>
      </c>
      <c r="M4223" s="198" t="s">
        <v>879</v>
      </c>
      <c r="N4223" s="199">
        <v>3</v>
      </c>
      <c r="O4223" s="199">
        <v>1.5</v>
      </c>
      <c r="P4223" s="199">
        <v>4.5</v>
      </c>
      <c r="Q4223" s="1012">
        <v>2</v>
      </c>
      <c r="R4223" s="183"/>
      <c r="S4223" s="223">
        <v>0</v>
      </c>
      <c r="T4223" s="183"/>
      <c r="U4223" s="223">
        <v>0</v>
      </c>
      <c r="V4223" s="183">
        <v>3</v>
      </c>
      <c r="W4223" s="183">
        <v>2</v>
      </c>
      <c r="X4223" s="183"/>
      <c r="Y4223" s="198" t="s">
        <v>18097</v>
      </c>
      <c r="Z4223" s="166" t="s">
        <v>13539</v>
      </c>
      <c r="AA4223" s="203">
        <v>1035007202460</v>
      </c>
      <c r="AB4223" s="166" t="s">
        <v>13540</v>
      </c>
      <c r="AC4223" s="166" t="s">
        <v>13541</v>
      </c>
      <c r="AD4223" s="166" t="s">
        <v>12484</v>
      </c>
      <c r="AE4223" s="166" t="s">
        <v>13542</v>
      </c>
      <c r="AF4223" s="166" t="s">
        <v>13543</v>
      </c>
      <c r="AG4223" s="165">
        <v>1035007202460</v>
      </c>
      <c r="AH4223" s="203" t="s">
        <v>304</v>
      </c>
      <c r="AI4223" s="186">
        <v>1.1399999999999999</v>
      </c>
      <c r="AJ4223" s="186">
        <v>1374</v>
      </c>
      <c r="AK4223" s="167">
        <f t="shared" si="616"/>
        <v>4.2913972602739721</v>
      </c>
      <c r="AL4223" s="167">
        <v>0</v>
      </c>
      <c r="AM4223" s="187">
        <f t="shared" si="617"/>
        <v>4.2913972602739721</v>
      </c>
      <c r="AN4223" s="167">
        <f t="shared" si="614"/>
        <v>4.2913972602739721</v>
      </c>
      <c r="AO4223" s="167">
        <v>0</v>
      </c>
      <c r="AP4223" s="167">
        <f t="shared" si="615"/>
        <v>4.2913972602739721</v>
      </c>
      <c r="AQ4223" s="167">
        <f t="shared" si="601"/>
        <v>128.74191780821917</v>
      </c>
      <c r="AR4223" s="193" t="s">
        <v>231</v>
      </c>
      <c r="AS4223" s="194"/>
      <c r="AT4223" s="166" t="s">
        <v>325</v>
      </c>
      <c r="AU4223" s="166" t="s">
        <v>6916</v>
      </c>
      <c r="AV4223" s="679" t="s">
        <v>13544</v>
      </c>
      <c r="AW4223" s="166" t="s">
        <v>234</v>
      </c>
      <c r="AX4223" s="2254"/>
      <c r="AY4223" s="2254"/>
    </row>
    <row r="4224" spans="1:52" s="55" customFormat="1" ht="15.95" customHeight="1" x14ac:dyDescent="0.25">
      <c r="A4224" s="182">
        <v>1691</v>
      </c>
      <c r="B4224" s="166" t="s">
        <v>54</v>
      </c>
      <c r="C4224" s="170" t="s">
        <v>6908</v>
      </c>
      <c r="D4224" s="194" t="s">
        <v>19597</v>
      </c>
      <c r="E4224" s="198" t="s">
        <v>13546</v>
      </c>
      <c r="F4224" s="198" t="s">
        <v>13547</v>
      </c>
      <c r="G4224" s="166"/>
      <c r="H4224" s="166" t="s">
        <v>219</v>
      </c>
      <c r="I4224" s="166" t="s">
        <v>220</v>
      </c>
      <c r="J4224" s="198" t="s">
        <v>317</v>
      </c>
      <c r="K4224" s="198" t="s">
        <v>317</v>
      </c>
      <c r="L4224" s="198" t="s">
        <v>317</v>
      </c>
      <c r="M4224" s="198" t="s">
        <v>317</v>
      </c>
      <c r="N4224" s="199">
        <v>4</v>
      </c>
      <c r="O4224" s="199">
        <v>1.5</v>
      </c>
      <c r="P4224" s="199">
        <v>6</v>
      </c>
      <c r="Q4224" s="1012">
        <v>3</v>
      </c>
      <c r="R4224" s="183"/>
      <c r="S4224" s="223">
        <v>0</v>
      </c>
      <c r="T4224" s="183"/>
      <c r="U4224" s="223">
        <v>0</v>
      </c>
      <c r="V4224" s="183">
        <v>3</v>
      </c>
      <c r="W4224" s="183">
        <v>2</v>
      </c>
      <c r="X4224" s="183"/>
      <c r="Y4224" s="198" t="s">
        <v>330</v>
      </c>
      <c r="Z4224" s="166" t="s">
        <v>13548</v>
      </c>
      <c r="AA4224" s="203">
        <v>1155030000102</v>
      </c>
      <c r="AB4224" s="166" t="s">
        <v>13549</v>
      </c>
      <c r="AC4224" s="166" t="s">
        <v>13550</v>
      </c>
      <c r="AD4224" s="166" t="s">
        <v>13551</v>
      </c>
      <c r="AE4224" s="166" t="s">
        <v>13552</v>
      </c>
      <c r="AF4224" s="166" t="s">
        <v>13548</v>
      </c>
      <c r="AG4224" s="165">
        <v>1155030000102</v>
      </c>
      <c r="AH4224" s="203" t="s">
        <v>304</v>
      </c>
      <c r="AI4224" s="186">
        <v>1.1399999999999999</v>
      </c>
      <c r="AJ4224" s="186">
        <v>1600</v>
      </c>
      <c r="AK4224" s="167">
        <f t="shared" si="616"/>
        <v>4.9972602739726018</v>
      </c>
      <c r="AL4224" s="167">
        <v>0</v>
      </c>
      <c r="AM4224" s="187">
        <f t="shared" si="617"/>
        <v>4.9972602739726018</v>
      </c>
      <c r="AN4224" s="167">
        <f t="shared" si="614"/>
        <v>4.9972602739726018</v>
      </c>
      <c r="AO4224" s="167">
        <v>0</v>
      </c>
      <c r="AP4224" s="167">
        <f t="shared" si="615"/>
        <v>4.9972602739726018</v>
      </c>
      <c r="AQ4224" s="167">
        <f t="shared" ref="AQ4224:AQ4287" si="618">AP4224*30</f>
        <v>149.91780821917806</v>
      </c>
      <c r="AR4224" s="193" t="s">
        <v>231</v>
      </c>
      <c r="AS4224" s="194" t="s">
        <v>114</v>
      </c>
      <c r="AT4224" s="166" t="s">
        <v>325</v>
      </c>
      <c r="AU4224" s="166" t="s">
        <v>6916</v>
      </c>
      <c r="AV4224" s="679" t="s">
        <v>13553</v>
      </c>
      <c r="AW4224" s="166" t="s">
        <v>234</v>
      </c>
      <c r="AX4224" s="2254"/>
      <c r="AY4224" s="2254"/>
    </row>
    <row r="4225" spans="1:52" s="55" customFormat="1" ht="15.95" customHeight="1" x14ac:dyDescent="0.25">
      <c r="A4225" s="182">
        <v>1692</v>
      </c>
      <c r="B4225" s="166" t="s">
        <v>54</v>
      </c>
      <c r="C4225" s="170" t="s">
        <v>6908</v>
      </c>
      <c r="D4225" s="194" t="s">
        <v>19596</v>
      </c>
      <c r="E4225" s="198" t="s">
        <v>13554</v>
      </c>
      <c r="F4225" s="198" t="s">
        <v>13555</v>
      </c>
      <c r="G4225" s="166"/>
      <c r="H4225" s="166" t="s">
        <v>219</v>
      </c>
      <c r="I4225" s="166" t="s">
        <v>220</v>
      </c>
      <c r="J4225" s="198" t="s">
        <v>221</v>
      </c>
      <c r="K4225" s="198" t="s">
        <v>879</v>
      </c>
      <c r="L4225" s="198" t="s">
        <v>317</v>
      </c>
      <c r="M4225" s="198" t="s">
        <v>317</v>
      </c>
      <c r="N4225" s="199">
        <v>4</v>
      </c>
      <c r="O4225" s="199">
        <v>1.5</v>
      </c>
      <c r="P4225" s="199">
        <v>6</v>
      </c>
      <c r="Q4225" s="1012">
        <v>3</v>
      </c>
      <c r="R4225" s="183"/>
      <c r="S4225" s="223">
        <v>0</v>
      </c>
      <c r="T4225" s="183"/>
      <c r="U4225" s="223">
        <v>0</v>
      </c>
      <c r="V4225" s="183">
        <v>2</v>
      </c>
      <c r="W4225" s="183">
        <v>2</v>
      </c>
      <c r="X4225" s="183"/>
      <c r="Y4225" s="198" t="s">
        <v>330</v>
      </c>
      <c r="Z4225" s="166" t="s">
        <v>13556</v>
      </c>
      <c r="AA4225" s="203">
        <v>1165030051152</v>
      </c>
      <c r="AB4225" s="166" t="s">
        <v>13557</v>
      </c>
      <c r="AC4225" s="166" t="s">
        <v>13558</v>
      </c>
      <c r="AD4225" s="166" t="s">
        <v>230</v>
      </c>
      <c r="AE4225" s="166" t="s">
        <v>13559</v>
      </c>
      <c r="AF4225" s="166" t="s">
        <v>13560</v>
      </c>
      <c r="AG4225" s="165">
        <v>1165030051152</v>
      </c>
      <c r="AH4225" s="203" t="s">
        <v>304</v>
      </c>
      <c r="AI4225" s="186">
        <v>1.1399999999999999</v>
      </c>
      <c r="AJ4225" s="186">
        <v>1236</v>
      </c>
      <c r="AK4225" s="167">
        <f t="shared" si="616"/>
        <v>3.8603835616438356</v>
      </c>
      <c r="AL4225" s="167">
        <v>0</v>
      </c>
      <c r="AM4225" s="187">
        <f t="shared" si="617"/>
        <v>3.8603835616438356</v>
      </c>
      <c r="AN4225" s="167">
        <f t="shared" si="614"/>
        <v>3.8603835616438356</v>
      </c>
      <c r="AO4225" s="167">
        <v>0</v>
      </c>
      <c r="AP4225" s="167">
        <f t="shared" si="615"/>
        <v>3.8603835616438356</v>
      </c>
      <c r="AQ4225" s="167">
        <f t="shared" si="618"/>
        <v>115.81150684931507</v>
      </c>
      <c r="AR4225" s="193" t="s">
        <v>231</v>
      </c>
      <c r="AS4225" s="194"/>
      <c r="AT4225" s="166" t="s">
        <v>325</v>
      </c>
      <c r="AU4225" s="166" t="s">
        <v>6916</v>
      </c>
      <c r="AV4225" s="231" t="s">
        <v>4883</v>
      </c>
      <c r="AW4225" s="166" t="s">
        <v>234</v>
      </c>
      <c r="AX4225" s="2254"/>
      <c r="AY4225" s="2254"/>
    </row>
    <row r="4226" spans="1:52" s="55" customFormat="1" ht="15.95" customHeight="1" x14ac:dyDescent="0.25">
      <c r="A4226" s="182">
        <v>1693</v>
      </c>
      <c r="B4226" s="166" t="s">
        <v>54</v>
      </c>
      <c r="C4226" s="170" t="s">
        <v>22550</v>
      </c>
      <c r="D4226" s="194" t="s">
        <v>19595</v>
      </c>
      <c r="E4226" s="198" t="s">
        <v>13561</v>
      </c>
      <c r="F4226" s="198" t="s">
        <v>13562</v>
      </c>
      <c r="G4226" s="166"/>
      <c r="H4226" s="166" t="s">
        <v>219</v>
      </c>
      <c r="I4226" s="166" t="s">
        <v>220</v>
      </c>
      <c r="J4226" s="198" t="s">
        <v>221</v>
      </c>
      <c r="K4226" s="198" t="s">
        <v>879</v>
      </c>
      <c r="L4226" s="198" t="s">
        <v>221</v>
      </c>
      <c r="M4226" s="198" t="s">
        <v>221</v>
      </c>
      <c r="N4226" s="199">
        <v>4</v>
      </c>
      <c r="O4226" s="199">
        <v>1.5</v>
      </c>
      <c r="P4226" s="199">
        <v>6</v>
      </c>
      <c r="Q4226" s="1012">
        <v>2</v>
      </c>
      <c r="R4226" s="183"/>
      <c r="S4226" s="223">
        <v>0</v>
      </c>
      <c r="T4226" s="183"/>
      <c r="U4226" s="223">
        <v>0</v>
      </c>
      <c r="V4226" s="183">
        <v>2</v>
      </c>
      <c r="W4226" s="183">
        <v>1</v>
      </c>
      <c r="X4226" s="183"/>
      <c r="Y4226" s="198" t="s">
        <v>3109</v>
      </c>
      <c r="Z4226" s="166" t="s">
        <v>13539</v>
      </c>
      <c r="AA4226" s="203">
        <v>1035007202460</v>
      </c>
      <c r="AB4226" s="166" t="s">
        <v>13563</v>
      </c>
      <c r="AC4226" s="166" t="s">
        <v>13541</v>
      </c>
      <c r="AD4226" s="166" t="s">
        <v>12484</v>
      </c>
      <c r="AE4226" s="166" t="s">
        <v>13563</v>
      </c>
      <c r="AF4226" s="166" t="s">
        <v>13543</v>
      </c>
      <c r="AG4226" s="165">
        <v>1035007202460</v>
      </c>
      <c r="AH4226" s="203" t="s">
        <v>304</v>
      </c>
      <c r="AI4226" s="186">
        <v>1.1399999999999999</v>
      </c>
      <c r="AJ4226" s="186">
        <v>650</v>
      </c>
      <c r="AK4226" s="167">
        <f t="shared" si="616"/>
        <v>2.0301369863013696</v>
      </c>
      <c r="AL4226" s="167">
        <v>0</v>
      </c>
      <c r="AM4226" s="187">
        <f t="shared" si="617"/>
        <v>2.0301369863013696</v>
      </c>
      <c r="AN4226" s="167">
        <f t="shared" si="614"/>
        <v>2.0301369863013696</v>
      </c>
      <c r="AO4226" s="167">
        <v>0</v>
      </c>
      <c r="AP4226" s="167">
        <f t="shared" si="615"/>
        <v>2.0301369863013696</v>
      </c>
      <c r="AQ4226" s="167">
        <f t="shared" si="618"/>
        <v>60.904109589041092</v>
      </c>
      <c r="AR4226" s="193" t="s">
        <v>231</v>
      </c>
      <c r="AS4226" s="194"/>
      <c r="AT4226" s="166" t="s">
        <v>325</v>
      </c>
      <c r="AU4226" s="166" t="s">
        <v>6916</v>
      </c>
      <c r="AV4226" s="679" t="s">
        <v>13564</v>
      </c>
      <c r="AW4226" s="166" t="s">
        <v>234</v>
      </c>
      <c r="AX4226" s="2254"/>
      <c r="AY4226" s="2254"/>
    </row>
    <row r="4227" spans="1:52" s="55" customFormat="1" ht="15.95" customHeight="1" x14ac:dyDescent="0.25">
      <c r="A4227" s="182">
        <v>1694</v>
      </c>
      <c r="B4227" s="166" t="s">
        <v>54</v>
      </c>
      <c r="C4227" s="170" t="s">
        <v>22550</v>
      </c>
      <c r="D4227" s="194" t="s">
        <v>19594</v>
      </c>
      <c r="E4227" s="198" t="s">
        <v>13565</v>
      </c>
      <c r="F4227" s="198" t="s">
        <v>13566</v>
      </c>
      <c r="G4227" s="166"/>
      <c r="H4227" s="166" t="s">
        <v>219</v>
      </c>
      <c r="I4227" s="166" t="s">
        <v>220</v>
      </c>
      <c r="J4227" s="198" t="s">
        <v>221</v>
      </c>
      <c r="K4227" s="198" t="s">
        <v>879</v>
      </c>
      <c r="L4227" s="198" t="s">
        <v>221</v>
      </c>
      <c r="M4227" s="198" t="s">
        <v>879</v>
      </c>
      <c r="N4227" s="199">
        <v>3</v>
      </c>
      <c r="O4227" s="199">
        <v>1.5</v>
      </c>
      <c r="P4227" s="199">
        <v>4.5</v>
      </c>
      <c r="Q4227" s="1012">
        <v>3</v>
      </c>
      <c r="R4227" s="183"/>
      <c r="S4227" s="223">
        <v>0</v>
      </c>
      <c r="T4227" s="183"/>
      <c r="U4227" s="223">
        <v>0</v>
      </c>
      <c r="V4227" s="183">
        <v>2</v>
      </c>
      <c r="W4227" s="183">
        <v>2</v>
      </c>
      <c r="X4227" s="183"/>
      <c r="Y4227" s="198" t="s">
        <v>3109</v>
      </c>
      <c r="Z4227" s="166" t="s">
        <v>13539</v>
      </c>
      <c r="AA4227" s="203">
        <v>1035007202460</v>
      </c>
      <c r="AB4227" s="166" t="s">
        <v>13567</v>
      </c>
      <c r="AC4227" s="166" t="s">
        <v>13568</v>
      </c>
      <c r="AD4227" s="166" t="s">
        <v>12484</v>
      </c>
      <c r="AE4227" s="166" t="s">
        <v>13569</v>
      </c>
      <c r="AF4227" s="166" t="s">
        <v>13543</v>
      </c>
      <c r="AG4227" s="165">
        <v>1035007202460</v>
      </c>
      <c r="AH4227" s="203" t="s">
        <v>304</v>
      </c>
      <c r="AI4227" s="186">
        <v>1.1399999999999999</v>
      </c>
      <c r="AJ4227" s="186">
        <v>1244</v>
      </c>
      <c r="AK4227" s="167">
        <f t="shared" si="616"/>
        <v>3.8853698630136981</v>
      </c>
      <c r="AL4227" s="167">
        <v>0</v>
      </c>
      <c r="AM4227" s="187">
        <f t="shared" si="617"/>
        <v>3.8853698630136981</v>
      </c>
      <c r="AN4227" s="167">
        <f t="shared" si="614"/>
        <v>3.8853698630136981</v>
      </c>
      <c r="AO4227" s="167">
        <v>0</v>
      </c>
      <c r="AP4227" s="167">
        <f t="shared" si="615"/>
        <v>3.8853698630136981</v>
      </c>
      <c r="AQ4227" s="167">
        <f t="shared" si="618"/>
        <v>116.56109589041094</v>
      </c>
      <c r="AR4227" s="193" t="s">
        <v>231</v>
      </c>
      <c r="AS4227" s="194"/>
      <c r="AT4227" s="166" t="s">
        <v>325</v>
      </c>
      <c r="AU4227" s="166" t="s">
        <v>6916</v>
      </c>
      <c r="AV4227" s="679" t="s">
        <v>13570</v>
      </c>
      <c r="AW4227" s="166" t="s">
        <v>234</v>
      </c>
      <c r="AX4227" s="2254"/>
      <c r="AY4227" s="2254"/>
    </row>
    <row r="4228" spans="1:52" s="55" customFormat="1" ht="15.95" customHeight="1" x14ac:dyDescent="0.25">
      <c r="A4228" s="182">
        <v>1695</v>
      </c>
      <c r="B4228" s="166" t="s">
        <v>54</v>
      </c>
      <c r="C4228" s="170" t="s">
        <v>6908</v>
      </c>
      <c r="D4228" s="194" t="s">
        <v>19593</v>
      </c>
      <c r="E4228" s="198" t="s">
        <v>13572</v>
      </c>
      <c r="F4228" s="198" t="s">
        <v>13573</v>
      </c>
      <c r="G4228" s="166"/>
      <c r="H4228" s="166" t="s">
        <v>219</v>
      </c>
      <c r="I4228" s="166" t="s">
        <v>220</v>
      </c>
      <c r="J4228" s="198" t="s">
        <v>317</v>
      </c>
      <c r="K4228" s="198" t="s">
        <v>317</v>
      </c>
      <c r="L4228" s="198" t="s">
        <v>317</v>
      </c>
      <c r="M4228" s="198" t="s">
        <v>317</v>
      </c>
      <c r="N4228" s="199">
        <v>2</v>
      </c>
      <c r="O4228" s="199">
        <v>1.5</v>
      </c>
      <c r="P4228" s="199">
        <v>3</v>
      </c>
      <c r="Q4228" s="1012">
        <v>1</v>
      </c>
      <c r="R4228" s="183"/>
      <c r="S4228" s="223">
        <v>0</v>
      </c>
      <c r="T4228" s="183"/>
      <c r="U4228" s="223">
        <v>0</v>
      </c>
      <c r="V4228" s="183">
        <v>1</v>
      </c>
      <c r="W4228" s="183">
        <v>1</v>
      </c>
      <c r="X4228" s="183"/>
      <c r="Y4228" s="198" t="s">
        <v>330</v>
      </c>
      <c r="Z4228" s="166" t="s">
        <v>13429</v>
      </c>
      <c r="AA4228" s="203">
        <v>1127746172080</v>
      </c>
      <c r="AB4228" s="166" t="s">
        <v>13574</v>
      </c>
      <c r="AC4228" s="166" t="s">
        <v>13527</v>
      </c>
      <c r="AD4228" s="166" t="s">
        <v>13528</v>
      </c>
      <c r="AE4228" s="166" t="s">
        <v>13575</v>
      </c>
      <c r="AF4228" s="166" t="s">
        <v>13529</v>
      </c>
      <c r="AG4228" s="165">
        <v>1127746172080</v>
      </c>
      <c r="AH4228" s="203" t="s">
        <v>304</v>
      </c>
      <c r="AI4228" s="186">
        <v>1.1399999999999999</v>
      </c>
      <c r="AJ4228" s="186">
        <v>370</v>
      </c>
      <c r="AK4228" s="167">
        <f t="shared" si="616"/>
        <v>1.1556164383561642</v>
      </c>
      <c r="AL4228" s="167">
        <v>0</v>
      </c>
      <c r="AM4228" s="187">
        <f t="shared" si="617"/>
        <v>1.1556164383561642</v>
      </c>
      <c r="AN4228" s="167">
        <f t="shared" si="614"/>
        <v>1.1556164383561642</v>
      </c>
      <c r="AO4228" s="167">
        <v>0</v>
      </c>
      <c r="AP4228" s="167">
        <f t="shared" si="615"/>
        <v>1.1556164383561642</v>
      </c>
      <c r="AQ4228" s="167">
        <f t="shared" si="618"/>
        <v>34.668493150684924</v>
      </c>
      <c r="AR4228" s="193" t="s">
        <v>231</v>
      </c>
      <c r="AS4228" s="194"/>
      <c r="AT4228" s="166" t="s">
        <v>325</v>
      </c>
      <c r="AU4228" s="166" t="s">
        <v>6916</v>
      </c>
      <c r="AV4228" s="679" t="s">
        <v>13576</v>
      </c>
      <c r="AW4228" s="166" t="s">
        <v>234</v>
      </c>
      <c r="AX4228" s="2254"/>
      <c r="AY4228" s="2254"/>
    </row>
    <row r="4229" spans="1:52" s="55" customFormat="1" ht="15.95" customHeight="1" x14ac:dyDescent="0.25">
      <c r="A4229" s="182">
        <v>1696</v>
      </c>
      <c r="B4229" s="166" t="s">
        <v>54</v>
      </c>
      <c r="C4229" s="170" t="s">
        <v>22550</v>
      </c>
      <c r="D4229" s="194" t="s">
        <v>19592</v>
      </c>
      <c r="E4229" s="198" t="s">
        <v>13577</v>
      </c>
      <c r="F4229" s="198" t="s">
        <v>13578</v>
      </c>
      <c r="G4229" s="166"/>
      <c r="H4229" s="166" t="s">
        <v>219</v>
      </c>
      <c r="I4229" s="166" t="s">
        <v>220</v>
      </c>
      <c r="J4229" s="198" t="s">
        <v>221</v>
      </c>
      <c r="K4229" s="198" t="s">
        <v>221</v>
      </c>
      <c r="L4229" s="198" t="s">
        <v>221</v>
      </c>
      <c r="M4229" s="198" t="s">
        <v>879</v>
      </c>
      <c r="N4229" s="199">
        <v>2</v>
      </c>
      <c r="O4229" s="199">
        <v>1.5</v>
      </c>
      <c r="P4229" s="199">
        <v>3</v>
      </c>
      <c r="Q4229" s="1012">
        <v>1</v>
      </c>
      <c r="R4229" s="183"/>
      <c r="S4229" s="223">
        <v>0</v>
      </c>
      <c r="T4229" s="183"/>
      <c r="U4229" s="223">
        <v>0</v>
      </c>
      <c r="V4229" s="183">
        <v>1</v>
      </c>
      <c r="W4229" s="183">
        <v>1</v>
      </c>
      <c r="X4229" s="183"/>
      <c r="Y4229" s="198" t="s">
        <v>3109</v>
      </c>
      <c r="Z4229" s="166" t="s">
        <v>13539</v>
      </c>
      <c r="AA4229" s="203">
        <v>1035007202460</v>
      </c>
      <c r="AB4229" s="166" t="s">
        <v>13579</v>
      </c>
      <c r="AC4229" s="166" t="s">
        <v>13541</v>
      </c>
      <c r="AD4229" s="166" t="s">
        <v>12484</v>
      </c>
      <c r="AE4229" s="166" t="s">
        <v>13580</v>
      </c>
      <c r="AF4229" s="166" t="s">
        <v>13543</v>
      </c>
      <c r="AG4229" s="165">
        <v>1035007202460</v>
      </c>
      <c r="AH4229" s="203" t="s">
        <v>304</v>
      </c>
      <c r="AI4229" s="186">
        <v>1.1399999999999999</v>
      </c>
      <c r="AJ4229" s="186">
        <v>363</v>
      </c>
      <c r="AK4229" s="167">
        <f t="shared" si="616"/>
        <v>1.133753424657534</v>
      </c>
      <c r="AL4229" s="167">
        <v>0</v>
      </c>
      <c r="AM4229" s="187">
        <f t="shared" si="617"/>
        <v>1.133753424657534</v>
      </c>
      <c r="AN4229" s="167">
        <f t="shared" si="614"/>
        <v>1.133753424657534</v>
      </c>
      <c r="AO4229" s="167">
        <v>0</v>
      </c>
      <c r="AP4229" s="167">
        <f t="shared" si="615"/>
        <v>1.133753424657534</v>
      </c>
      <c r="AQ4229" s="167">
        <f t="shared" si="618"/>
        <v>34.01260273972602</v>
      </c>
      <c r="AR4229" s="193" t="s">
        <v>231</v>
      </c>
      <c r="AS4229" s="194"/>
      <c r="AT4229" s="166" t="s">
        <v>325</v>
      </c>
      <c r="AU4229" s="166" t="s">
        <v>6916</v>
      </c>
      <c r="AV4229" s="679" t="s">
        <v>13581</v>
      </c>
      <c r="AW4229" s="166" t="s">
        <v>234</v>
      </c>
      <c r="AX4229" s="2254"/>
      <c r="AY4229" s="2254"/>
    </row>
    <row r="4230" spans="1:52" s="55" customFormat="1" ht="15.95" customHeight="1" x14ac:dyDescent="0.25">
      <c r="A4230" s="182">
        <v>1697</v>
      </c>
      <c r="B4230" s="166" t="s">
        <v>54</v>
      </c>
      <c r="C4230" s="170" t="s">
        <v>22550</v>
      </c>
      <c r="D4230" s="194" t="s">
        <v>19591</v>
      </c>
      <c r="E4230" s="198" t="s">
        <v>13582</v>
      </c>
      <c r="F4230" s="198" t="s">
        <v>13583</v>
      </c>
      <c r="G4230" s="166"/>
      <c r="H4230" s="166" t="s">
        <v>219</v>
      </c>
      <c r="I4230" s="166" t="s">
        <v>10377</v>
      </c>
      <c r="J4230" s="198" t="s">
        <v>317</v>
      </c>
      <c r="K4230" s="198" t="s">
        <v>317</v>
      </c>
      <c r="L4230" s="198" t="s">
        <v>317</v>
      </c>
      <c r="M4230" s="198" t="s">
        <v>317</v>
      </c>
      <c r="N4230" s="199">
        <v>3</v>
      </c>
      <c r="O4230" s="199">
        <v>1.5</v>
      </c>
      <c r="P4230" s="199">
        <v>4.5</v>
      </c>
      <c r="Q4230" s="1012">
        <v>2</v>
      </c>
      <c r="R4230" s="183"/>
      <c r="S4230" s="223">
        <v>0</v>
      </c>
      <c r="T4230" s="183"/>
      <c r="U4230" s="223">
        <v>0</v>
      </c>
      <c r="V4230" s="183">
        <v>1</v>
      </c>
      <c r="W4230" s="183">
        <v>1</v>
      </c>
      <c r="X4230" s="183"/>
      <c r="Y4230" s="198" t="s">
        <v>330</v>
      </c>
      <c r="Z4230" s="166" t="s">
        <v>535</v>
      </c>
      <c r="AA4230" s="203">
        <v>1037843023734</v>
      </c>
      <c r="AB4230" s="166" t="s">
        <v>13584</v>
      </c>
      <c r="AC4230" s="166" t="s">
        <v>13585</v>
      </c>
      <c r="AD4230" s="166" t="s">
        <v>12354</v>
      </c>
      <c r="AE4230" s="166" t="s">
        <v>13584</v>
      </c>
      <c r="AF4230" s="166" t="s">
        <v>13535</v>
      </c>
      <c r="AG4230" s="165">
        <v>1037843023734</v>
      </c>
      <c r="AH4230" s="203" t="s">
        <v>304</v>
      </c>
      <c r="AI4230" s="186">
        <v>1.1399999999999999</v>
      </c>
      <c r="AJ4230" s="186">
        <v>538</v>
      </c>
      <c r="AK4230" s="167">
        <f t="shared" si="616"/>
        <v>1.6803287671232876</v>
      </c>
      <c r="AL4230" s="167">
        <v>0</v>
      </c>
      <c r="AM4230" s="187">
        <f t="shared" si="617"/>
        <v>1.6803287671232876</v>
      </c>
      <c r="AN4230" s="167">
        <f t="shared" si="614"/>
        <v>1.6803287671232876</v>
      </c>
      <c r="AO4230" s="167">
        <v>0</v>
      </c>
      <c r="AP4230" s="167">
        <f t="shared" si="615"/>
        <v>1.6803287671232876</v>
      </c>
      <c r="AQ4230" s="167">
        <f t="shared" si="618"/>
        <v>50.409863013698626</v>
      </c>
      <c r="AR4230" s="193" t="s">
        <v>231</v>
      </c>
      <c r="AS4230" s="194"/>
      <c r="AT4230" s="166" t="s">
        <v>325</v>
      </c>
      <c r="AU4230" s="166" t="s">
        <v>6916</v>
      </c>
      <c r="AV4230" s="679" t="s">
        <v>13586</v>
      </c>
      <c r="AW4230" s="166" t="s">
        <v>234</v>
      </c>
      <c r="AX4230" s="2254"/>
      <c r="AY4230" s="2254"/>
    </row>
    <row r="4231" spans="1:52" s="55" customFormat="1" ht="15.95" customHeight="1" x14ac:dyDescent="0.25">
      <c r="A4231" s="182">
        <v>1698</v>
      </c>
      <c r="B4231" s="166" t="s">
        <v>54</v>
      </c>
      <c r="C4231" s="170" t="s">
        <v>6908</v>
      </c>
      <c r="D4231" s="194" t="s">
        <v>19590</v>
      </c>
      <c r="E4231" s="198" t="s">
        <v>13588</v>
      </c>
      <c r="F4231" s="198" t="s">
        <v>13589</v>
      </c>
      <c r="G4231" s="166"/>
      <c r="H4231" s="166" t="s">
        <v>219</v>
      </c>
      <c r="I4231" s="166" t="s">
        <v>220</v>
      </c>
      <c r="J4231" s="166" t="s">
        <v>221</v>
      </c>
      <c r="K4231" s="198" t="s">
        <v>879</v>
      </c>
      <c r="L4231" s="198" t="s">
        <v>221</v>
      </c>
      <c r="M4231" s="198" t="s">
        <v>879</v>
      </c>
      <c r="N4231" s="199">
        <v>3</v>
      </c>
      <c r="O4231" s="199">
        <v>1.5</v>
      </c>
      <c r="P4231" s="199">
        <v>4.5</v>
      </c>
      <c r="Q4231" s="1012">
        <v>2</v>
      </c>
      <c r="R4231" s="183"/>
      <c r="S4231" s="223">
        <v>0</v>
      </c>
      <c r="T4231" s="183"/>
      <c r="U4231" s="223">
        <v>0</v>
      </c>
      <c r="V4231" s="183">
        <v>1</v>
      </c>
      <c r="W4231" s="183">
        <v>1</v>
      </c>
      <c r="X4231" s="183"/>
      <c r="Y4231" s="198" t="s">
        <v>3109</v>
      </c>
      <c r="Z4231" s="166" t="s">
        <v>437</v>
      </c>
      <c r="AA4231" s="203">
        <v>1035006101877</v>
      </c>
      <c r="AB4231" s="166" t="s">
        <v>13590</v>
      </c>
      <c r="AC4231" s="166" t="s">
        <v>13591</v>
      </c>
      <c r="AD4231" s="166" t="s">
        <v>12326</v>
      </c>
      <c r="AE4231" s="166" t="s">
        <v>13592</v>
      </c>
      <c r="AF4231" s="166" t="s">
        <v>13593</v>
      </c>
      <c r="AG4231" s="165">
        <v>1035006101877</v>
      </c>
      <c r="AH4231" s="203" t="s">
        <v>304</v>
      </c>
      <c r="AI4231" s="186">
        <v>1.1399999999999999</v>
      </c>
      <c r="AJ4231" s="186">
        <v>500</v>
      </c>
      <c r="AK4231" s="167">
        <f t="shared" si="616"/>
        <v>1.5616438356164384</v>
      </c>
      <c r="AL4231" s="167">
        <v>0</v>
      </c>
      <c r="AM4231" s="187">
        <f t="shared" si="617"/>
        <v>1.5616438356164384</v>
      </c>
      <c r="AN4231" s="167">
        <f t="shared" si="614"/>
        <v>1.5616438356164384</v>
      </c>
      <c r="AO4231" s="167">
        <v>0</v>
      </c>
      <c r="AP4231" s="167">
        <f t="shared" si="615"/>
        <v>1.5616438356164384</v>
      </c>
      <c r="AQ4231" s="167">
        <f t="shared" si="618"/>
        <v>46.849315068493155</v>
      </c>
      <c r="AR4231" s="193" t="s">
        <v>231</v>
      </c>
      <c r="AS4231" s="194" t="s">
        <v>431</v>
      </c>
      <c r="AT4231" s="166" t="s">
        <v>325</v>
      </c>
      <c r="AU4231" s="166" t="s">
        <v>6916</v>
      </c>
      <c r="AV4231" s="679" t="s">
        <v>13594</v>
      </c>
      <c r="AW4231" s="166" t="s">
        <v>234</v>
      </c>
      <c r="AX4231" s="2254"/>
      <c r="AY4231" s="2254"/>
    </row>
    <row r="4232" spans="1:52" s="55" customFormat="1" ht="15.95" customHeight="1" x14ac:dyDescent="0.25">
      <c r="A4232" s="353">
        <v>1699</v>
      </c>
      <c r="B4232" s="354" t="s">
        <v>54</v>
      </c>
      <c r="C4232" s="366" t="s">
        <v>6908</v>
      </c>
      <c r="D4232" s="363" t="s">
        <v>18095</v>
      </c>
      <c r="E4232" s="272" t="s">
        <v>18088</v>
      </c>
      <c r="F4232" s="272" t="s">
        <v>18089</v>
      </c>
      <c r="G4232" s="354" t="s">
        <v>221</v>
      </c>
      <c r="H4232" s="354" t="s">
        <v>219</v>
      </c>
      <c r="I4232" s="354" t="s">
        <v>220</v>
      </c>
      <c r="J4232" s="272" t="s">
        <v>221</v>
      </c>
      <c r="K4232" s="272" t="s">
        <v>6883</v>
      </c>
      <c r="L4232" s="272" t="s">
        <v>221</v>
      </c>
      <c r="M4232" s="272" t="s">
        <v>18090</v>
      </c>
      <c r="N4232" s="440">
        <v>5</v>
      </c>
      <c r="O4232" s="440">
        <v>2</v>
      </c>
      <c r="P4232" s="440">
        <f>O4232*N4232</f>
        <v>10</v>
      </c>
      <c r="Q4232" s="1010">
        <v>1</v>
      </c>
      <c r="R4232" s="357"/>
      <c r="S4232" s="505">
        <v>0</v>
      </c>
      <c r="T4232" s="357"/>
      <c r="U4232" s="505">
        <v>0</v>
      </c>
      <c r="V4232" s="357">
        <v>0</v>
      </c>
      <c r="W4232" s="357">
        <v>0</v>
      </c>
      <c r="X4232" s="357"/>
      <c r="Y4232" s="272" t="s">
        <v>18091</v>
      </c>
      <c r="Z4232" s="354" t="s">
        <v>18092</v>
      </c>
      <c r="AA4232" s="443">
        <v>1205000072408</v>
      </c>
      <c r="AB4232" s="354" t="s">
        <v>18096</v>
      </c>
      <c r="AC4232" s="354" t="s">
        <v>18093</v>
      </c>
      <c r="AD4232" s="1426" t="s">
        <v>13601</v>
      </c>
      <c r="AE4232" s="354" t="s">
        <v>18094</v>
      </c>
      <c r="AF4232" s="354" t="s">
        <v>18092</v>
      </c>
      <c r="AG4232" s="443">
        <v>1205000072408</v>
      </c>
      <c r="AH4232" s="443" t="s">
        <v>304</v>
      </c>
      <c r="AI4232" s="360">
        <v>1.1399999999999999</v>
      </c>
      <c r="AJ4232" s="360">
        <v>1500</v>
      </c>
      <c r="AK4232" s="359">
        <f t="shared" si="616"/>
        <v>4.6849315068493143</v>
      </c>
      <c r="AL4232" s="359">
        <v>0</v>
      </c>
      <c r="AM4232" s="361">
        <f t="shared" si="617"/>
        <v>4.6849315068493143</v>
      </c>
      <c r="AN4232" s="359">
        <f t="shared" si="614"/>
        <v>4.6849315068493143</v>
      </c>
      <c r="AO4232" s="359">
        <v>0</v>
      </c>
      <c r="AP4232" s="359">
        <f t="shared" si="615"/>
        <v>4.6849315068493143</v>
      </c>
      <c r="AQ4232" s="359">
        <f>AP4232*30</f>
        <v>140.54794520547944</v>
      </c>
      <c r="AR4232" s="362" t="s">
        <v>231</v>
      </c>
      <c r="AS4232" s="363" t="s">
        <v>114</v>
      </c>
      <c r="AT4232" s="354" t="s">
        <v>325</v>
      </c>
      <c r="AU4232" s="354" t="s">
        <v>18137</v>
      </c>
      <c r="AV4232" s="923" t="s">
        <v>13604</v>
      </c>
      <c r="AW4232" s="354" t="s">
        <v>234</v>
      </c>
      <c r="AX4232" s="447" t="s">
        <v>20488</v>
      </c>
      <c r="AY4232" s="2254"/>
      <c r="AZ4232" s="447" t="s">
        <v>20493</v>
      </c>
    </row>
    <row r="4233" spans="1:52" s="1395" customFormat="1" ht="15.95" customHeight="1" x14ac:dyDescent="0.25">
      <c r="A4233" s="709">
        <v>1700</v>
      </c>
      <c r="B4233" s="434" t="s">
        <v>54</v>
      </c>
      <c r="C4233" s="834" t="s">
        <v>6908</v>
      </c>
      <c r="D4233" s="433" t="s">
        <v>24013</v>
      </c>
      <c r="E4233" s="439" t="s">
        <v>13606</v>
      </c>
      <c r="F4233" s="439" t="s">
        <v>13607</v>
      </c>
      <c r="G4233" s="434" t="s">
        <v>221</v>
      </c>
      <c r="H4233" s="434" t="s">
        <v>219</v>
      </c>
      <c r="I4233" s="434" t="s">
        <v>220</v>
      </c>
      <c r="J4233" s="439" t="s">
        <v>221</v>
      </c>
      <c r="K4233" s="439" t="s">
        <v>879</v>
      </c>
      <c r="L4233" s="439" t="s">
        <v>221</v>
      </c>
      <c r="M4233" s="439" t="s">
        <v>879</v>
      </c>
      <c r="N4233" s="710">
        <v>1.5</v>
      </c>
      <c r="O4233" s="710">
        <v>1.5</v>
      </c>
      <c r="P4233" s="710">
        <f>O4233*N4233</f>
        <v>2.25</v>
      </c>
      <c r="Q4233" s="711">
        <v>1</v>
      </c>
      <c r="R4233" s="712"/>
      <c r="S4233" s="436">
        <v>0</v>
      </c>
      <c r="T4233" s="712"/>
      <c r="U4233" s="436">
        <v>0</v>
      </c>
      <c r="V4233" s="712"/>
      <c r="W4233" s="712"/>
      <c r="X4233" s="712"/>
      <c r="Y4233" s="439" t="s">
        <v>12075</v>
      </c>
      <c r="Z4233" s="434" t="s">
        <v>13608</v>
      </c>
      <c r="AA4233" s="437" t="s">
        <v>24009</v>
      </c>
      <c r="AB4233" s="434" t="s">
        <v>24010</v>
      </c>
      <c r="AC4233" s="434" t="s">
        <v>24011</v>
      </c>
      <c r="AD4233" s="2487" t="s">
        <v>24012</v>
      </c>
      <c r="AE4233" s="434" t="s">
        <v>13612</v>
      </c>
      <c r="AF4233" s="434" t="s">
        <v>13613</v>
      </c>
      <c r="AG4233" s="437" t="s">
        <v>24009</v>
      </c>
      <c r="AH4233" s="437" t="s">
        <v>24014</v>
      </c>
      <c r="AI4233" s="513">
        <v>1.1399999999999999</v>
      </c>
      <c r="AJ4233" s="513">
        <v>50</v>
      </c>
      <c r="AK4233" s="511">
        <f>AJ4233*AI4233/365</f>
        <v>0.1561643835616438</v>
      </c>
      <c r="AL4233" s="511">
        <v>0</v>
      </c>
      <c r="AM4233" s="514">
        <f t="shared" si="617"/>
        <v>0.1561643835616438</v>
      </c>
      <c r="AN4233" s="511">
        <f t="shared" si="614"/>
        <v>0.1561643835616438</v>
      </c>
      <c r="AO4233" s="511">
        <v>0</v>
      </c>
      <c r="AP4233" s="511">
        <f t="shared" si="615"/>
        <v>0.1561643835616438</v>
      </c>
      <c r="AQ4233" s="511">
        <f>AP4233*30</f>
        <v>4.6849315068493143</v>
      </c>
      <c r="AR4233" s="432" t="s">
        <v>231</v>
      </c>
      <c r="AS4233" s="433" t="s">
        <v>431</v>
      </c>
      <c r="AT4233" s="434" t="s">
        <v>325</v>
      </c>
      <c r="AU4233" s="434" t="s">
        <v>6916</v>
      </c>
      <c r="AV4233" s="943" t="s">
        <v>13614</v>
      </c>
      <c r="AW4233" s="434" t="s">
        <v>20570</v>
      </c>
      <c r="AX4233" s="434" t="s">
        <v>24054</v>
      </c>
      <c r="AY4233" s="434"/>
      <c r="AZ4233" s="434" t="s">
        <v>24015</v>
      </c>
    </row>
    <row r="4234" spans="1:52" s="55" customFormat="1" ht="15.95" customHeight="1" x14ac:dyDescent="0.25">
      <c r="A4234" s="182">
        <v>1701</v>
      </c>
      <c r="B4234" s="166" t="s">
        <v>54</v>
      </c>
      <c r="C4234" s="170" t="s">
        <v>22550</v>
      </c>
      <c r="D4234" s="194" t="s">
        <v>19589</v>
      </c>
      <c r="E4234" s="198" t="s">
        <v>13615</v>
      </c>
      <c r="F4234" s="198" t="s">
        <v>13616</v>
      </c>
      <c r="G4234" s="166"/>
      <c r="H4234" s="166" t="s">
        <v>219</v>
      </c>
      <c r="I4234" s="166" t="s">
        <v>220</v>
      </c>
      <c r="J4234" s="198" t="s">
        <v>221</v>
      </c>
      <c r="K4234" s="198" t="s">
        <v>879</v>
      </c>
      <c r="L4234" s="198" t="s">
        <v>221</v>
      </c>
      <c r="M4234" s="198" t="s">
        <v>879</v>
      </c>
      <c r="N4234" s="199">
        <v>2</v>
      </c>
      <c r="O4234" s="199">
        <v>1.5</v>
      </c>
      <c r="P4234" s="199">
        <v>3</v>
      </c>
      <c r="Q4234" s="1012">
        <v>1</v>
      </c>
      <c r="R4234" s="183"/>
      <c r="S4234" s="223">
        <v>0</v>
      </c>
      <c r="T4234" s="183"/>
      <c r="U4234" s="223">
        <v>0</v>
      </c>
      <c r="V4234" s="183">
        <v>1</v>
      </c>
      <c r="W4234" s="183">
        <v>1</v>
      </c>
      <c r="X4234" s="183"/>
      <c r="Y4234" s="198" t="s">
        <v>330</v>
      </c>
      <c r="Z4234" s="166" t="s">
        <v>13617</v>
      </c>
      <c r="AA4234" s="203">
        <v>1025003753752</v>
      </c>
      <c r="AB4234" s="166" t="s">
        <v>13618</v>
      </c>
      <c r="AC4234" s="166" t="s">
        <v>13619</v>
      </c>
      <c r="AD4234" s="166" t="s">
        <v>13620</v>
      </c>
      <c r="AE4234" s="166" t="s">
        <v>13621</v>
      </c>
      <c r="AF4234" s="166" t="s">
        <v>13622</v>
      </c>
      <c r="AG4234" s="165">
        <v>1025003753752</v>
      </c>
      <c r="AH4234" s="203" t="s">
        <v>304</v>
      </c>
      <c r="AI4234" s="186">
        <v>1.1399999999999999</v>
      </c>
      <c r="AJ4234" s="186">
        <v>120</v>
      </c>
      <c r="AK4234" s="167">
        <f t="shared" si="616"/>
        <v>0.37479452054794515</v>
      </c>
      <c r="AL4234" s="167">
        <v>0</v>
      </c>
      <c r="AM4234" s="187">
        <f t="shared" si="617"/>
        <v>0.37479452054794515</v>
      </c>
      <c r="AN4234" s="167">
        <f t="shared" si="614"/>
        <v>0.37479452054794515</v>
      </c>
      <c r="AO4234" s="167">
        <v>0</v>
      </c>
      <c r="AP4234" s="167">
        <f t="shared" si="615"/>
        <v>0.37479452054794515</v>
      </c>
      <c r="AQ4234" s="167">
        <f t="shared" si="618"/>
        <v>11.243835616438355</v>
      </c>
      <c r="AR4234" s="193" t="s">
        <v>231</v>
      </c>
      <c r="AS4234" s="194"/>
      <c r="AT4234" s="166" t="s">
        <v>325</v>
      </c>
      <c r="AU4234" s="166" t="s">
        <v>6916</v>
      </c>
      <c r="AV4234" s="679" t="s">
        <v>13623</v>
      </c>
      <c r="AW4234" s="166" t="s">
        <v>234</v>
      </c>
      <c r="AX4234" s="2254"/>
      <c r="AY4234" s="2254"/>
    </row>
    <row r="4235" spans="1:52" s="2232" customFormat="1" ht="15.95" customHeight="1" x14ac:dyDescent="0.25">
      <c r="A4235" s="353">
        <v>1702</v>
      </c>
      <c r="B4235" s="354" t="s">
        <v>54</v>
      </c>
      <c r="C4235" s="366" t="s">
        <v>6908</v>
      </c>
      <c r="D4235" s="363" t="s">
        <v>20096</v>
      </c>
      <c r="E4235" s="272" t="s">
        <v>18451</v>
      </c>
      <c r="F4235" s="272" t="s">
        <v>18452</v>
      </c>
      <c r="G4235" s="354" t="s">
        <v>221</v>
      </c>
      <c r="H4235" s="354" t="s">
        <v>219</v>
      </c>
      <c r="I4235" s="354" t="s">
        <v>220</v>
      </c>
      <c r="J4235" s="272" t="s">
        <v>221</v>
      </c>
      <c r="K4235" s="272" t="s">
        <v>879</v>
      </c>
      <c r="L4235" s="272" t="s">
        <v>221</v>
      </c>
      <c r="M4235" s="272" t="s">
        <v>879</v>
      </c>
      <c r="N4235" s="440">
        <v>2</v>
      </c>
      <c r="O4235" s="440">
        <v>1.5</v>
      </c>
      <c r="P4235" s="440">
        <f>O4235*N4235</f>
        <v>3</v>
      </c>
      <c r="Q4235" s="1010">
        <v>1</v>
      </c>
      <c r="R4235" s="357"/>
      <c r="S4235" s="505">
        <v>0</v>
      </c>
      <c r="T4235" s="357"/>
      <c r="U4235" s="505">
        <v>0</v>
      </c>
      <c r="V4235" s="357"/>
      <c r="W4235" s="357">
        <v>1</v>
      </c>
      <c r="X4235" s="357"/>
      <c r="Y4235" s="272" t="s">
        <v>12075</v>
      </c>
      <c r="Z4235" s="354" t="s">
        <v>18453</v>
      </c>
      <c r="AA4235" s="443">
        <v>321508100115280</v>
      </c>
      <c r="AB4235" s="354" t="s">
        <v>20097</v>
      </c>
      <c r="AC4235" s="354" t="s">
        <v>13629</v>
      </c>
      <c r="AD4235" s="2486" t="s">
        <v>13630</v>
      </c>
      <c r="AE4235" s="354" t="s">
        <v>13628</v>
      </c>
      <c r="AF4235" s="354" t="s">
        <v>18454</v>
      </c>
      <c r="AG4235" s="358" t="s">
        <v>23276</v>
      </c>
      <c r="AH4235" s="443" t="s">
        <v>23170</v>
      </c>
      <c r="AI4235" s="360">
        <v>0.76</v>
      </c>
      <c r="AJ4235" s="360">
        <v>50</v>
      </c>
      <c r="AK4235" s="359">
        <f>AJ4235*AI4235/365</f>
        <v>0.10410958904109589</v>
      </c>
      <c r="AL4235" s="359">
        <v>0</v>
      </c>
      <c r="AM4235" s="361">
        <f>AK4235+AL4235</f>
        <v>0.10410958904109589</v>
      </c>
      <c r="AN4235" s="359">
        <f t="shared" si="614"/>
        <v>0.10410958904109589</v>
      </c>
      <c r="AO4235" s="359">
        <v>0</v>
      </c>
      <c r="AP4235" s="359">
        <f t="shared" si="615"/>
        <v>0.10410958904109589</v>
      </c>
      <c r="AQ4235" s="359">
        <f>AP4235*30</f>
        <v>3.1232876712328768</v>
      </c>
      <c r="AR4235" s="362" t="s">
        <v>231</v>
      </c>
      <c r="AS4235" s="363" t="s">
        <v>431</v>
      </c>
      <c r="AT4235" s="354" t="s">
        <v>325</v>
      </c>
      <c r="AU4235" s="354" t="s">
        <v>6916</v>
      </c>
      <c r="AV4235" s="923" t="s">
        <v>13632</v>
      </c>
      <c r="AW4235" s="354" t="s">
        <v>20570</v>
      </c>
      <c r="AX4235" s="447" t="s">
        <v>23415</v>
      </c>
      <c r="AY4235" s="2252"/>
      <c r="AZ4235" s="447" t="s">
        <v>18455</v>
      </c>
    </row>
    <row r="4236" spans="1:52" s="55" customFormat="1" ht="15.95" customHeight="1" x14ac:dyDescent="0.25">
      <c r="A4236" s="182">
        <v>1703</v>
      </c>
      <c r="B4236" s="166" t="s">
        <v>54</v>
      </c>
      <c r="C4236" s="170" t="s">
        <v>22550</v>
      </c>
      <c r="D4236" s="194" t="s">
        <v>19588</v>
      </c>
      <c r="E4236" s="198" t="s">
        <v>13633</v>
      </c>
      <c r="F4236" s="198" t="s">
        <v>13634</v>
      </c>
      <c r="G4236" s="166"/>
      <c r="H4236" s="166" t="s">
        <v>219</v>
      </c>
      <c r="I4236" s="166" t="s">
        <v>220</v>
      </c>
      <c r="J4236" s="198" t="s">
        <v>221</v>
      </c>
      <c r="K4236" s="198" t="s">
        <v>879</v>
      </c>
      <c r="L4236" s="198" t="s">
        <v>221</v>
      </c>
      <c r="M4236" s="198" t="s">
        <v>879</v>
      </c>
      <c r="N4236" s="199">
        <v>8</v>
      </c>
      <c r="O4236" s="199">
        <v>2</v>
      </c>
      <c r="P4236" s="199">
        <v>16</v>
      </c>
      <c r="Q4236" s="1012">
        <v>2</v>
      </c>
      <c r="R4236" s="183">
        <v>2</v>
      </c>
      <c r="S4236" s="223">
        <v>0</v>
      </c>
      <c r="T4236" s="183"/>
      <c r="U4236" s="223">
        <v>0</v>
      </c>
      <c r="V4236" s="183">
        <v>1</v>
      </c>
      <c r="W4236" s="183">
        <v>1</v>
      </c>
      <c r="X4236" s="183"/>
      <c r="Y4236" s="198" t="s">
        <v>3109</v>
      </c>
      <c r="Z4236" s="166" t="s">
        <v>437</v>
      </c>
      <c r="AA4236" s="203">
        <v>1035006101877</v>
      </c>
      <c r="AB4236" s="166" t="s">
        <v>13635</v>
      </c>
      <c r="AC4236" s="166" t="s">
        <v>13591</v>
      </c>
      <c r="AD4236" s="166" t="s">
        <v>12326</v>
      </c>
      <c r="AE4236" s="166" t="s">
        <v>13636</v>
      </c>
      <c r="AF4236" s="166" t="s">
        <v>13637</v>
      </c>
      <c r="AG4236" s="165">
        <v>1035006101877</v>
      </c>
      <c r="AH4236" s="203" t="s">
        <v>304</v>
      </c>
      <c r="AI4236" s="186">
        <v>1.1399999999999999</v>
      </c>
      <c r="AJ4236" s="186">
        <v>600</v>
      </c>
      <c r="AK4236" s="167">
        <f>AJ4236*AI4236/365</f>
        <v>1.8739726027397257</v>
      </c>
      <c r="AL4236" s="167">
        <v>0</v>
      </c>
      <c r="AM4236" s="187">
        <f>SUBTOTAL(9,AK4236:AL4236)</f>
        <v>1.8739726027397257</v>
      </c>
      <c r="AN4236" s="167">
        <f t="shared" si="614"/>
        <v>1.8739726027397257</v>
      </c>
      <c r="AO4236" s="167">
        <v>0</v>
      </c>
      <c r="AP4236" s="167">
        <f t="shared" si="615"/>
        <v>1.8739726027397257</v>
      </c>
      <c r="AQ4236" s="167">
        <f t="shared" si="618"/>
        <v>56.219178082191767</v>
      </c>
      <c r="AR4236" s="193" t="s">
        <v>231</v>
      </c>
      <c r="AS4236" s="194"/>
      <c r="AT4236" s="166" t="s">
        <v>325</v>
      </c>
      <c r="AU4236" s="166" t="s">
        <v>6916</v>
      </c>
      <c r="AV4236" s="679" t="s">
        <v>13638</v>
      </c>
      <c r="AW4236" s="166" t="s">
        <v>234</v>
      </c>
      <c r="AX4236" s="2254"/>
      <c r="AY4236" s="2254"/>
    </row>
    <row r="4237" spans="1:52" s="55" customFormat="1" ht="15.95" customHeight="1" x14ac:dyDescent="0.25">
      <c r="A4237" s="182">
        <v>1704</v>
      </c>
      <c r="B4237" s="166" t="s">
        <v>54</v>
      </c>
      <c r="C4237" s="170" t="s">
        <v>6908</v>
      </c>
      <c r="D4237" s="194" t="s">
        <v>19587</v>
      </c>
      <c r="E4237" s="198" t="s">
        <v>13640</v>
      </c>
      <c r="F4237" s="166" t="s">
        <v>13641</v>
      </c>
      <c r="G4237" s="166"/>
      <c r="H4237" s="166" t="s">
        <v>219</v>
      </c>
      <c r="I4237" s="166" t="s">
        <v>10377</v>
      </c>
      <c r="J4237" s="198" t="s">
        <v>317</v>
      </c>
      <c r="K4237" s="198" t="s">
        <v>317</v>
      </c>
      <c r="L4237" s="198" t="s">
        <v>317</v>
      </c>
      <c r="M4237" s="198" t="s">
        <v>317</v>
      </c>
      <c r="N4237" s="199">
        <v>2</v>
      </c>
      <c r="O4237" s="199">
        <v>1.5</v>
      </c>
      <c r="P4237" s="199">
        <v>3</v>
      </c>
      <c r="Q4237" s="1012">
        <v>1</v>
      </c>
      <c r="R4237" s="183"/>
      <c r="S4237" s="223">
        <v>0</v>
      </c>
      <c r="T4237" s="183"/>
      <c r="U4237" s="223">
        <v>0</v>
      </c>
      <c r="V4237" s="183">
        <v>1</v>
      </c>
      <c r="W4237" s="183">
        <v>1</v>
      </c>
      <c r="X4237" s="183"/>
      <c r="Y4237" s="198" t="s">
        <v>12075</v>
      </c>
      <c r="Z4237" s="166" t="s">
        <v>13642</v>
      </c>
      <c r="AA4237" s="203">
        <v>313503025300010</v>
      </c>
      <c r="AB4237" s="166" t="s">
        <v>13643</v>
      </c>
      <c r="AC4237" s="166" t="s">
        <v>230</v>
      </c>
      <c r="AD4237" s="166" t="s">
        <v>230</v>
      </c>
      <c r="AE4237" s="166" t="s">
        <v>13644</v>
      </c>
      <c r="AF4237" s="166" t="s">
        <v>13645</v>
      </c>
      <c r="AG4237" s="165">
        <v>313503025300010</v>
      </c>
      <c r="AH4237" s="203" t="s">
        <v>304</v>
      </c>
      <c r="AI4237" s="186">
        <v>1.1399999999999999</v>
      </c>
      <c r="AJ4237" s="186">
        <v>25</v>
      </c>
      <c r="AK4237" s="167">
        <f>AJ4237*AI4237/365</f>
        <v>7.8082191780821902E-2</v>
      </c>
      <c r="AL4237" s="167">
        <v>0</v>
      </c>
      <c r="AM4237" s="187">
        <f>SUBTOTAL(9,AK4237:AL4237)</f>
        <v>7.8082191780821902E-2</v>
      </c>
      <c r="AN4237" s="167">
        <f t="shared" si="614"/>
        <v>7.8082191780821902E-2</v>
      </c>
      <c r="AO4237" s="167">
        <v>0</v>
      </c>
      <c r="AP4237" s="167">
        <f t="shared" si="615"/>
        <v>7.8082191780821902E-2</v>
      </c>
      <c r="AQ4237" s="167">
        <f t="shared" si="618"/>
        <v>2.3424657534246571</v>
      </c>
      <c r="AR4237" s="193" t="s">
        <v>231</v>
      </c>
      <c r="AS4237" s="194" t="s">
        <v>431</v>
      </c>
      <c r="AT4237" s="166" t="s">
        <v>325</v>
      </c>
      <c r="AU4237" s="166" t="s">
        <v>6916</v>
      </c>
      <c r="AV4237" s="679" t="s">
        <v>13646</v>
      </c>
      <c r="AW4237" s="166" t="s">
        <v>234</v>
      </c>
      <c r="AX4237" s="2254"/>
      <c r="AY4237" s="2254"/>
    </row>
    <row r="4238" spans="1:52" s="55" customFormat="1" ht="15.95" customHeight="1" x14ac:dyDescent="0.25">
      <c r="A4238" s="182">
        <v>1705</v>
      </c>
      <c r="B4238" s="166" t="s">
        <v>54</v>
      </c>
      <c r="C4238" s="170" t="s">
        <v>6908</v>
      </c>
      <c r="D4238" s="194" t="s">
        <v>19586</v>
      </c>
      <c r="E4238" s="198" t="s">
        <v>13648</v>
      </c>
      <c r="F4238" s="198" t="s">
        <v>13649</v>
      </c>
      <c r="G4238" s="166"/>
      <c r="H4238" s="166" t="s">
        <v>219</v>
      </c>
      <c r="I4238" s="166" t="s">
        <v>220</v>
      </c>
      <c r="J4238" s="198" t="s">
        <v>221</v>
      </c>
      <c r="K4238" s="198" t="s">
        <v>879</v>
      </c>
      <c r="L4238" s="198" t="s">
        <v>317</v>
      </c>
      <c r="M4238" s="198" t="s">
        <v>317</v>
      </c>
      <c r="N4238" s="199">
        <v>2</v>
      </c>
      <c r="O4238" s="199">
        <v>1.5</v>
      </c>
      <c r="P4238" s="199">
        <v>3</v>
      </c>
      <c r="Q4238" s="1012">
        <v>1</v>
      </c>
      <c r="R4238" s="183"/>
      <c r="S4238" s="223">
        <v>0</v>
      </c>
      <c r="T4238" s="183"/>
      <c r="U4238" s="223">
        <v>0</v>
      </c>
      <c r="V4238" s="183">
        <v>1</v>
      </c>
      <c r="W4238" s="183">
        <v>1</v>
      </c>
      <c r="X4238" s="183"/>
      <c r="Y4238" s="198" t="s">
        <v>12075</v>
      </c>
      <c r="Z4238" s="166" t="s">
        <v>13650</v>
      </c>
      <c r="AA4238" s="203" t="s">
        <v>13651</v>
      </c>
      <c r="AB4238" s="166" t="s">
        <v>13652</v>
      </c>
      <c r="AC4238" s="166" t="s">
        <v>13653</v>
      </c>
      <c r="AD4238" s="166" t="s">
        <v>13654</v>
      </c>
      <c r="AE4238" s="166" t="s">
        <v>13652</v>
      </c>
      <c r="AF4238" s="166" t="s">
        <v>13655</v>
      </c>
      <c r="AG4238" s="165" t="s">
        <v>13651</v>
      </c>
      <c r="AH4238" s="203" t="s">
        <v>304</v>
      </c>
      <c r="AI4238" s="186">
        <v>1.1399999999999999</v>
      </c>
      <c r="AJ4238" s="186">
        <v>690</v>
      </c>
      <c r="AK4238" s="167">
        <f>AJ4238*AI4238/365</f>
        <v>2.1550684931506847</v>
      </c>
      <c r="AL4238" s="167">
        <v>0</v>
      </c>
      <c r="AM4238" s="187">
        <f>SUBTOTAL(9,AK4238:AL4238)</f>
        <v>2.1550684931506847</v>
      </c>
      <c r="AN4238" s="167">
        <f t="shared" si="614"/>
        <v>2.1550684931506847</v>
      </c>
      <c r="AO4238" s="167">
        <v>0</v>
      </c>
      <c r="AP4238" s="167">
        <f t="shared" si="615"/>
        <v>2.1550684931506847</v>
      </c>
      <c r="AQ4238" s="167">
        <f t="shared" si="618"/>
        <v>64.652054794520538</v>
      </c>
      <c r="AR4238" s="193" t="s">
        <v>231</v>
      </c>
      <c r="AS4238" s="194"/>
      <c r="AT4238" s="166" t="s">
        <v>325</v>
      </c>
      <c r="AU4238" s="166" t="s">
        <v>6916</v>
      </c>
      <c r="AV4238" s="679" t="s">
        <v>13656</v>
      </c>
      <c r="AW4238" s="166" t="s">
        <v>234</v>
      </c>
      <c r="AX4238" s="2254"/>
      <c r="AY4238" s="2254"/>
    </row>
    <row r="4239" spans="1:52" s="55" customFormat="1" ht="15.95" customHeight="1" x14ac:dyDescent="0.25">
      <c r="A4239" s="353">
        <v>1706</v>
      </c>
      <c r="B4239" s="354" t="s">
        <v>54</v>
      </c>
      <c r="C4239" s="366" t="s">
        <v>6908</v>
      </c>
      <c r="D4239" s="363" t="s">
        <v>17272</v>
      </c>
      <c r="E4239" s="272" t="s">
        <v>17224</v>
      </c>
      <c r="F4239" s="272" t="s">
        <v>17225</v>
      </c>
      <c r="G4239" s="354" t="s">
        <v>221</v>
      </c>
      <c r="H4239" s="354" t="s">
        <v>219</v>
      </c>
      <c r="I4239" s="354" t="s">
        <v>220</v>
      </c>
      <c r="J4239" s="354" t="s">
        <v>221</v>
      </c>
      <c r="K4239" s="272" t="s">
        <v>879</v>
      </c>
      <c r="L4239" s="272" t="s">
        <v>221</v>
      </c>
      <c r="M4239" s="272" t="s">
        <v>879</v>
      </c>
      <c r="N4239" s="440">
        <v>3</v>
      </c>
      <c r="O4239" s="440">
        <v>2</v>
      </c>
      <c r="P4239" s="440">
        <v>6</v>
      </c>
      <c r="Q4239" s="1010">
        <v>2</v>
      </c>
      <c r="R4239" s="357"/>
      <c r="S4239" s="505">
        <v>0</v>
      </c>
      <c r="T4239" s="357"/>
      <c r="U4239" s="505">
        <v>0</v>
      </c>
      <c r="V4239" s="357"/>
      <c r="W4239" s="357"/>
      <c r="X4239" s="357"/>
      <c r="Y4239" s="272" t="s">
        <v>330</v>
      </c>
      <c r="Z4239" s="354" t="s">
        <v>535</v>
      </c>
      <c r="AA4239" s="443">
        <v>102809237796</v>
      </c>
      <c r="AB4239" s="354" t="s">
        <v>17273</v>
      </c>
      <c r="AC4239" s="354" t="s">
        <v>17227</v>
      </c>
      <c r="AD4239" s="354" t="s">
        <v>17226</v>
      </c>
      <c r="AE4239" s="354" t="s">
        <v>17273</v>
      </c>
      <c r="AF4239" s="354" t="s">
        <v>17228</v>
      </c>
      <c r="AG4239" s="443">
        <v>102809237796</v>
      </c>
      <c r="AH4239" s="443" t="s">
        <v>304</v>
      </c>
      <c r="AI4239" s="360">
        <v>1.1399999999999999</v>
      </c>
      <c r="AJ4239" s="360">
        <v>504</v>
      </c>
      <c r="AK4239" s="359">
        <f>AJ4239*AI4239/365</f>
        <v>1.5741369863013697</v>
      </c>
      <c r="AL4239" s="359">
        <v>0</v>
      </c>
      <c r="AM4239" s="361">
        <f>SUBTOTAL(9,AK4239:AL4239)</f>
        <v>1.5741369863013697</v>
      </c>
      <c r="AN4239" s="359">
        <f t="shared" si="614"/>
        <v>1.5741369863013697</v>
      </c>
      <c r="AO4239" s="359">
        <v>0</v>
      </c>
      <c r="AP4239" s="359">
        <f t="shared" si="615"/>
        <v>1.5741369863013697</v>
      </c>
      <c r="AQ4239" s="359">
        <f t="shared" si="618"/>
        <v>47.224109589041092</v>
      </c>
      <c r="AR4239" s="362" t="s">
        <v>231</v>
      </c>
      <c r="AS4239" s="363" t="s">
        <v>431</v>
      </c>
      <c r="AT4239" s="354" t="s">
        <v>325</v>
      </c>
      <c r="AU4239" s="354" t="s">
        <v>6916</v>
      </c>
      <c r="AV4239" s="923" t="s">
        <v>13536</v>
      </c>
      <c r="AW4239" s="166" t="s">
        <v>234</v>
      </c>
      <c r="AX4239" s="447" t="s">
        <v>20489</v>
      </c>
      <c r="AY4239" s="2252"/>
      <c r="AZ4239" s="447" t="s">
        <v>20492</v>
      </c>
    </row>
    <row r="4240" spans="1:52" s="55" customFormat="1" ht="15.95" customHeight="1" x14ac:dyDescent="0.2">
      <c r="A4240" s="182">
        <v>1707</v>
      </c>
      <c r="B4240" s="166" t="s">
        <v>54</v>
      </c>
      <c r="C4240" s="170" t="s">
        <v>6908</v>
      </c>
      <c r="D4240" s="194" t="s">
        <v>19585</v>
      </c>
      <c r="E4240" s="198" t="s">
        <v>13661</v>
      </c>
      <c r="F4240" s="198" t="s">
        <v>13662</v>
      </c>
      <c r="G4240" s="166"/>
      <c r="H4240" s="166" t="s">
        <v>4875</v>
      </c>
      <c r="I4240" s="166" t="s">
        <v>317</v>
      </c>
      <c r="J4240" s="198" t="s">
        <v>317</v>
      </c>
      <c r="K4240" s="198" t="s">
        <v>317</v>
      </c>
      <c r="L4240" s="198" t="s">
        <v>317</v>
      </c>
      <c r="M4240" s="198" t="s">
        <v>317</v>
      </c>
      <c r="N4240" s="199">
        <v>2</v>
      </c>
      <c r="O4240" s="199">
        <v>2</v>
      </c>
      <c r="P4240" s="199">
        <v>4</v>
      </c>
      <c r="Q4240" s="1012">
        <v>1</v>
      </c>
      <c r="R4240" s="183"/>
      <c r="S4240" s="223">
        <v>0</v>
      </c>
      <c r="T4240" s="183"/>
      <c r="U4240" s="223">
        <v>0</v>
      </c>
      <c r="V4240" s="183">
        <v>1</v>
      </c>
      <c r="W4240" s="183">
        <v>1</v>
      </c>
      <c r="X4240" s="183"/>
      <c r="Y4240" s="198" t="s">
        <v>330</v>
      </c>
      <c r="Z4240" s="166" t="s">
        <v>13663</v>
      </c>
      <c r="AA4240" s="203">
        <v>1135030001545</v>
      </c>
      <c r="AB4240" s="166" t="s">
        <v>13664</v>
      </c>
      <c r="AC4240" s="166" t="s">
        <v>13665</v>
      </c>
      <c r="AD4240" s="166" t="s">
        <v>230</v>
      </c>
      <c r="AE4240" s="166" t="s">
        <v>13664</v>
      </c>
      <c r="AF4240" s="166" t="s">
        <v>13663</v>
      </c>
      <c r="AG4240" s="165">
        <v>1135030001545</v>
      </c>
      <c r="AH4240" s="203" t="s">
        <v>13666</v>
      </c>
      <c r="AI4240" s="186">
        <v>2.0699999999999998</v>
      </c>
      <c r="AJ4240" s="184">
        <v>300</v>
      </c>
      <c r="AK4240" s="167">
        <f t="shared" ref="AK4240:AK4247" si="619">AJ4240*AI4240/365</f>
        <v>1.7013698630136986</v>
      </c>
      <c r="AL4240" s="167">
        <v>0</v>
      </c>
      <c r="AM4240" s="187">
        <f t="shared" ref="AM4240:AM4247" si="620">SUBTOTAL(9,AK4240:AL4240)</f>
        <v>1.7013698630136986</v>
      </c>
      <c r="AN4240" s="167">
        <f t="shared" si="614"/>
        <v>1.7013698630136986</v>
      </c>
      <c r="AO4240" s="167">
        <v>0</v>
      </c>
      <c r="AP4240" s="167">
        <f t="shared" si="615"/>
        <v>1.7013698630136986</v>
      </c>
      <c r="AQ4240" s="167">
        <f t="shared" si="618"/>
        <v>51.041095890410958</v>
      </c>
      <c r="AR4240" s="193" t="s">
        <v>231</v>
      </c>
      <c r="AS4240" s="194"/>
      <c r="AT4240" s="166" t="s">
        <v>325</v>
      </c>
      <c r="AU4240" s="166" t="s">
        <v>6916</v>
      </c>
      <c r="AV4240" s="933" t="s">
        <v>13667</v>
      </c>
      <c r="AW4240" s="166" t="s">
        <v>234</v>
      </c>
      <c r="AX4240" s="2254"/>
      <c r="AY4240" s="2254"/>
    </row>
    <row r="4241" spans="1:52" s="55" customFormat="1" ht="15.95" customHeight="1" x14ac:dyDescent="0.2">
      <c r="A4241" s="182">
        <v>1708</v>
      </c>
      <c r="B4241" s="166" t="s">
        <v>54</v>
      </c>
      <c r="C4241" s="170" t="s">
        <v>22550</v>
      </c>
      <c r="D4241" s="194" t="s">
        <v>19584</v>
      </c>
      <c r="E4241" s="198" t="s">
        <v>13669</v>
      </c>
      <c r="F4241" s="198" t="s">
        <v>13670</v>
      </c>
      <c r="G4241" s="166"/>
      <c r="H4241" s="166" t="s">
        <v>219</v>
      </c>
      <c r="I4241" s="166" t="s">
        <v>220</v>
      </c>
      <c r="J4241" s="198" t="s">
        <v>317</v>
      </c>
      <c r="K4241" s="198" t="s">
        <v>317</v>
      </c>
      <c r="L4241" s="198" t="s">
        <v>317</v>
      </c>
      <c r="M4241" s="198" t="s">
        <v>317</v>
      </c>
      <c r="N4241" s="199">
        <v>2</v>
      </c>
      <c r="O4241" s="199">
        <v>1.5</v>
      </c>
      <c r="P4241" s="199">
        <v>3</v>
      </c>
      <c r="Q4241" s="1012">
        <v>1</v>
      </c>
      <c r="R4241" s="183"/>
      <c r="S4241" s="223">
        <v>0</v>
      </c>
      <c r="T4241" s="183"/>
      <c r="U4241" s="223">
        <v>0</v>
      </c>
      <c r="V4241" s="183">
        <v>1</v>
      </c>
      <c r="W4241" s="183">
        <v>1</v>
      </c>
      <c r="X4241" s="183"/>
      <c r="Y4241" s="198" t="s">
        <v>12075</v>
      </c>
      <c r="Z4241" s="166" t="s">
        <v>13671</v>
      </c>
      <c r="AA4241" s="203">
        <v>315503000007683</v>
      </c>
      <c r="AB4241" s="166" t="s">
        <v>13672</v>
      </c>
      <c r="AC4241" s="166">
        <v>89266626126</v>
      </c>
      <c r="AD4241" s="166" t="s">
        <v>13673</v>
      </c>
      <c r="AE4241" s="166" t="s">
        <v>13672</v>
      </c>
      <c r="AF4241" s="166" t="s">
        <v>13671</v>
      </c>
      <c r="AG4241" s="165">
        <v>315503000007683</v>
      </c>
      <c r="AH4241" s="203" t="s">
        <v>13674</v>
      </c>
      <c r="AI4241" s="186">
        <v>2.0699999999999998</v>
      </c>
      <c r="AJ4241" s="184">
        <v>45</v>
      </c>
      <c r="AK4241" s="167">
        <f t="shared" si="619"/>
        <v>0.2552054794520548</v>
      </c>
      <c r="AL4241" s="167">
        <v>0</v>
      </c>
      <c r="AM4241" s="187">
        <f t="shared" si="620"/>
        <v>0.2552054794520548</v>
      </c>
      <c r="AN4241" s="167">
        <f t="shared" si="614"/>
        <v>0.2552054794520548</v>
      </c>
      <c r="AO4241" s="167">
        <v>0</v>
      </c>
      <c r="AP4241" s="167">
        <f t="shared" si="615"/>
        <v>0.2552054794520548</v>
      </c>
      <c r="AQ4241" s="167">
        <f t="shared" si="618"/>
        <v>7.6561643835616442</v>
      </c>
      <c r="AR4241" s="193" t="s">
        <v>231</v>
      </c>
      <c r="AS4241" s="194"/>
      <c r="AT4241" s="166" t="s">
        <v>325</v>
      </c>
      <c r="AU4241" s="166" t="s">
        <v>6916</v>
      </c>
      <c r="AV4241" s="933" t="s">
        <v>13675</v>
      </c>
      <c r="AW4241" s="166" t="s">
        <v>234</v>
      </c>
      <c r="AX4241" s="2254"/>
      <c r="AY4241" s="2254"/>
    </row>
    <row r="4242" spans="1:52" s="55" customFormat="1" ht="15.95" customHeight="1" x14ac:dyDescent="0.25">
      <c r="A4242" s="182">
        <v>1709</v>
      </c>
      <c r="B4242" s="166" t="s">
        <v>54</v>
      </c>
      <c r="C4242" s="170" t="s">
        <v>6908</v>
      </c>
      <c r="D4242" s="194" t="s">
        <v>19583</v>
      </c>
      <c r="E4242" s="166" t="s">
        <v>13677</v>
      </c>
      <c r="F4242" s="166" t="s">
        <v>13678</v>
      </c>
      <c r="G4242" s="166"/>
      <c r="H4242" s="166" t="s">
        <v>219</v>
      </c>
      <c r="I4242" s="166" t="s">
        <v>220</v>
      </c>
      <c r="J4242" s="198" t="s">
        <v>317</v>
      </c>
      <c r="K4242" s="198">
        <v>0</v>
      </c>
      <c r="L4242" s="198" t="s">
        <v>317</v>
      </c>
      <c r="M4242" s="198">
        <v>0</v>
      </c>
      <c r="N4242" s="199">
        <v>4</v>
      </c>
      <c r="O4242" s="199">
        <v>1.5</v>
      </c>
      <c r="P4242" s="199">
        <v>6</v>
      </c>
      <c r="Q4242" s="1012">
        <v>6</v>
      </c>
      <c r="R4242" s="183"/>
      <c r="S4242" s="223">
        <v>0</v>
      </c>
      <c r="T4242" s="183"/>
      <c r="U4242" s="223">
        <v>0</v>
      </c>
      <c r="V4242" s="183">
        <v>2</v>
      </c>
      <c r="W4242" s="183">
        <v>2</v>
      </c>
      <c r="X4242" s="183"/>
      <c r="Y4242" s="198" t="s">
        <v>330</v>
      </c>
      <c r="Z4242" s="166" t="s">
        <v>13679</v>
      </c>
      <c r="AA4242" s="203">
        <v>5177746113188</v>
      </c>
      <c r="AB4242" s="166" t="s">
        <v>6032</v>
      </c>
      <c r="AC4242" s="166" t="s">
        <v>13680</v>
      </c>
      <c r="AD4242" s="166" t="s">
        <v>13681</v>
      </c>
      <c r="AE4242" s="166" t="s">
        <v>6032</v>
      </c>
      <c r="AF4242" s="166" t="s">
        <v>13679</v>
      </c>
      <c r="AG4242" s="165" t="s">
        <v>22903</v>
      </c>
      <c r="AH4242" s="203" t="s">
        <v>22891</v>
      </c>
      <c r="AI4242" s="186">
        <v>0.28999999999999998</v>
      </c>
      <c r="AJ4242" s="184">
        <v>100</v>
      </c>
      <c r="AK4242" s="167">
        <f t="shared" si="619"/>
        <v>7.9452054794520541E-2</v>
      </c>
      <c r="AL4242" s="167">
        <v>0</v>
      </c>
      <c r="AM4242" s="187">
        <f t="shared" si="620"/>
        <v>7.9452054794520541E-2</v>
      </c>
      <c r="AN4242" s="167">
        <f t="shared" ref="AN4242:AN4273" si="621">AK4242</f>
        <v>7.9452054794520541E-2</v>
      </c>
      <c r="AO4242" s="167">
        <v>0</v>
      </c>
      <c r="AP4242" s="167">
        <f t="shared" ref="AP4242:AP4273" si="622">AN4242+AO4242</f>
        <v>7.9452054794520541E-2</v>
      </c>
      <c r="AQ4242" s="167">
        <f t="shared" si="618"/>
        <v>2.3835616438356162</v>
      </c>
      <c r="AR4242" s="193" t="s">
        <v>231</v>
      </c>
      <c r="AS4242" s="194"/>
      <c r="AT4242" s="166" t="s">
        <v>325</v>
      </c>
      <c r="AU4242" s="166" t="s">
        <v>6916</v>
      </c>
      <c r="AV4242" s="679" t="s">
        <v>13683</v>
      </c>
      <c r="AW4242" s="166" t="s">
        <v>234</v>
      </c>
      <c r="AX4242" s="2254"/>
      <c r="AY4242" s="2254"/>
    </row>
    <row r="4243" spans="1:52" s="55" customFormat="1" ht="15.95" customHeight="1" x14ac:dyDescent="0.25">
      <c r="A4243" s="182">
        <v>1710</v>
      </c>
      <c r="B4243" s="166" t="s">
        <v>54</v>
      </c>
      <c r="C4243" s="170" t="s">
        <v>22550</v>
      </c>
      <c r="D4243" s="194" t="s">
        <v>19582</v>
      </c>
      <c r="E4243" s="166" t="s">
        <v>13684</v>
      </c>
      <c r="F4243" s="166" t="s">
        <v>13685</v>
      </c>
      <c r="G4243" s="166"/>
      <c r="H4243" s="166" t="s">
        <v>219</v>
      </c>
      <c r="I4243" s="166" t="s">
        <v>220</v>
      </c>
      <c r="J4243" s="198" t="s">
        <v>221</v>
      </c>
      <c r="K4243" s="198" t="s">
        <v>879</v>
      </c>
      <c r="L4243" s="198" t="s">
        <v>317</v>
      </c>
      <c r="M4243" s="198" t="s">
        <v>317</v>
      </c>
      <c r="N4243" s="199">
        <v>6</v>
      </c>
      <c r="O4243" s="199">
        <v>2</v>
      </c>
      <c r="P4243" s="199">
        <v>12</v>
      </c>
      <c r="Q4243" s="1012">
        <v>1</v>
      </c>
      <c r="R4243" s="183"/>
      <c r="S4243" s="223">
        <v>0</v>
      </c>
      <c r="T4243" s="183"/>
      <c r="U4243" s="223">
        <v>0</v>
      </c>
      <c r="V4243" s="183">
        <v>1</v>
      </c>
      <c r="W4243" s="183">
        <v>1</v>
      </c>
      <c r="X4243" s="183"/>
      <c r="Y4243" s="198" t="s">
        <v>3109</v>
      </c>
      <c r="Z4243" s="166" t="s">
        <v>13686</v>
      </c>
      <c r="AA4243" s="203">
        <v>1025003747845</v>
      </c>
      <c r="AB4243" s="166" t="s">
        <v>13687</v>
      </c>
      <c r="AC4243" s="166" t="s">
        <v>13688</v>
      </c>
      <c r="AD4243" s="166" t="s">
        <v>13689</v>
      </c>
      <c r="AE4243" s="166" t="s">
        <v>13687</v>
      </c>
      <c r="AF4243" s="166" t="s">
        <v>13686</v>
      </c>
      <c r="AG4243" s="165">
        <v>1025003747845</v>
      </c>
      <c r="AH4243" s="203" t="s">
        <v>17027</v>
      </c>
      <c r="AI4243" s="186">
        <v>0.87</v>
      </c>
      <c r="AJ4243" s="184">
        <v>13</v>
      </c>
      <c r="AK4243" s="167">
        <f t="shared" si="619"/>
        <v>3.0986301369863016E-2</v>
      </c>
      <c r="AL4243" s="167">
        <v>0</v>
      </c>
      <c r="AM4243" s="187">
        <f t="shared" si="620"/>
        <v>3.0986301369863016E-2</v>
      </c>
      <c r="AN4243" s="167">
        <f t="shared" si="621"/>
        <v>3.0986301369863016E-2</v>
      </c>
      <c r="AO4243" s="167">
        <v>0</v>
      </c>
      <c r="AP4243" s="167">
        <f t="shared" si="622"/>
        <v>3.0986301369863016E-2</v>
      </c>
      <c r="AQ4243" s="167">
        <f t="shared" si="618"/>
        <v>0.92958904109589047</v>
      </c>
      <c r="AR4243" s="193" t="s">
        <v>231</v>
      </c>
      <c r="AS4243" s="194"/>
      <c r="AT4243" s="166" t="s">
        <v>325</v>
      </c>
      <c r="AU4243" s="166" t="s">
        <v>6916</v>
      </c>
      <c r="AV4243" s="679" t="s">
        <v>13690</v>
      </c>
      <c r="AW4243" s="166" t="s">
        <v>234</v>
      </c>
      <c r="AX4243" s="2254"/>
      <c r="AY4243" s="2254"/>
    </row>
    <row r="4244" spans="1:52" s="55" customFormat="1" ht="15.95" customHeight="1" x14ac:dyDescent="0.25">
      <c r="A4244" s="182">
        <v>1711</v>
      </c>
      <c r="B4244" s="166" t="s">
        <v>54</v>
      </c>
      <c r="C4244" s="170" t="s">
        <v>17123</v>
      </c>
      <c r="D4244" s="194" t="s">
        <v>19581</v>
      </c>
      <c r="E4244" s="166" t="s">
        <v>13691</v>
      </c>
      <c r="F4244" s="198" t="s">
        <v>13692</v>
      </c>
      <c r="G4244" s="166"/>
      <c r="H4244" s="166" t="s">
        <v>219</v>
      </c>
      <c r="I4244" s="166" t="s">
        <v>10377</v>
      </c>
      <c r="J4244" s="198" t="s">
        <v>317</v>
      </c>
      <c r="K4244" s="198" t="s">
        <v>317</v>
      </c>
      <c r="L4244" s="198" t="s">
        <v>317</v>
      </c>
      <c r="M4244" s="198" t="s">
        <v>317</v>
      </c>
      <c r="N4244" s="199">
        <v>6</v>
      </c>
      <c r="O4244" s="199">
        <v>3</v>
      </c>
      <c r="P4244" s="199">
        <v>18</v>
      </c>
      <c r="Q4244" s="1012">
        <v>2</v>
      </c>
      <c r="R4244" s="183"/>
      <c r="S4244" s="223">
        <v>0</v>
      </c>
      <c r="T4244" s="183"/>
      <c r="U4244" s="223">
        <v>0</v>
      </c>
      <c r="V4244" s="183">
        <v>1</v>
      </c>
      <c r="W4244" s="183">
        <v>1</v>
      </c>
      <c r="X4244" s="183"/>
      <c r="Y4244" s="198" t="s">
        <v>330</v>
      </c>
      <c r="Z4244" s="166" t="s">
        <v>13693</v>
      </c>
      <c r="AA4244" s="203">
        <v>1095030001340</v>
      </c>
      <c r="AB4244" s="166" t="s">
        <v>9981</v>
      </c>
      <c r="AC4244" s="166" t="s">
        <v>13694</v>
      </c>
      <c r="AD4244" s="673" t="s">
        <v>13695</v>
      </c>
      <c r="AE4244" s="166" t="s">
        <v>9981</v>
      </c>
      <c r="AF4244" s="166" t="s">
        <v>13693</v>
      </c>
      <c r="AG4244" s="165">
        <v>1095030001340</v>
      </c>
      <c r="AH4244" s="203" t="s">
        <v>17000</v>
      </c>
      <c r="AI4244" s="186">
        <v>0.87</v>
      </c>
      <c r="AJ4244" s="184">
        <v>25</v>
      </c>
      <c r="AK4244" s="167">
        <f t="shared" si="619"/>
        <v>5.9589041095890409E-2</v>
      </c>
      <c r="AL4244" s="167">
        <v>0</v>
      </c>
      <c r="AM4244" s="187">
        <f t="shared" si="620"/>
        <v>5.9589041095890409E-2</v>
      </c>
      <c r="AN4244" s="167">
        <f t="shared" si="621"/>
        <v>5.9589041095890409E-2</v>
      </c>
      <c r="AO4244" s="167">
        <v>0</v>
      </c>
      <c r="AP4244" s="167">
        <f t="shared" si="622"/>
        <v>5.9589041095890409E-2</v>
      </c>
      <c r="AQ4244" s="167">
        <f t="shared" si="618"/>
        <v>1.7876712328767124</v>
      </c>
      <c r="AR4244" s="193" t="s">
        <v>231</v>
      </c>
      <c r="AS4244" s="194" t="s">
        <v>431</v>
      </c>
      <c r="AT4244" s="166" t="s">
        <v>325</v>
      </c>
      <c r="AU4244" s="166" t="s">
        <v>6916</v>
      </c>
      <c r="AV4244" s="679" t="s">
        <v>13503</v>
      </c>
      <c r="AW4244" s="166" t="s">
        <v>234</v>
      </c>
      <c r="AX4244" s="2254"/>
      <c r="AY4244" s="2254"/>
    </row>
    <row r="4245" spans="1:52" s="55" customFormat="1" ht="15.95" customHeight="1" x14ac:dyDescent="0.25">
      <c r="A4245" s="182">
        <v>1712</v>
      </c>
      <c r="B4245" s="166" t="s">
        <v>54</v>
      </c>
      <c r="C4245" s="170" t="s">
        <v>22550</v>
      </c>
      <c r="D4245" s="194" t="s">
        <v>19580</v>
      </c>
      <c r="E4245" s="166" t="s">
        <v>13696</v>
      </c>
      <c r="F4245" s="166" t="s">
        <v>13697</v>
      </c>
      <c r="G4245" s="166"/>
      <c r="H4245" s="166" t="s">
        <v>219</v>
      </c>
      <c r="I4245" s="166" t="s">
        <v>220</v>
      </c>
      <c r="J4245" s="198" t="s">
        <v>221</v>
      </c>
      <c r="K4245" s="198" t="s">
        <v>879</v>
      </c>
      <c r="L4245" s="198" t="s">
        <v>317</v>
      </c>
      <c r="M4245" s="198" t="s">
        <v>317</v>
      </c>
      <c r="N4245" s="199">
        <v>5</v>
      </c>
      <c r="O4245" s="199">
        <v>2</v>
      </c>
      <c r="P4245" s="199">
        <v>10</v>
      </c>
      <c r="Q4245" s="1012">
        <v>3</v>
      </c>
      <c r="R4245" s="183"/>
      <c r="S4245" s="223">
        <v>0</v>
      </c>
      <c r="T4245" s="183"/>
      <c r="U4245" s="223">
        <v>0</v>
      </c>
      <c r="V4245" s="183">
        <v>1</v>
      </c>
      <c r="W4245" s="183">
        <v>1</v>
      </c>
      <c r="X4245" s="183"/>
      <c r="Y4245" s="198" t="s">
        <v>330</v>
      </c>
      <c r="Z4245" s="166" t="s">
        <v>13698</v>
      </c>
      <c r="AA4245" s="203">
        <v>1137746170210</v>
      </c>
      <c r="AB4245" s="166" t="s">
        <v>13699</v>
      </c>
      <c r="AC4245" s="166" t="s">
        <v>13700</v>
      </c>
      <c r="AD4245" s="166" t="s">
        <v>13701</v>
      </c>
      <c r="AE4245" s="166" t="s">
        <v>13699</v>
      </c>
      <c r="AF4245" s="166" t="s">
        <v>13698</v>
      </c>
      <c r="AG4245" s="165">
        <v>1137746170210</v>
      </c>
      <c r="AH4245" s="203" t="s">
        <v>17001</v>
      </c>
      <c r="AI4245" s="186">
        <v>0.87</v>
      </c>
      <c r="AJ4245" s="184">
        <v>50</v>
      </c>
      <c r="AK4245" s="167">
        <f t="shared" si="619"/>
        <v>0.11917808219178082</v>
      </c>
      <c r="AL4245" s="167">
        <v>0</v>
      </c>
      <c r="AM4245" s="187">
        <f t="shared" si="620"/>
        <v>0.11917808219178082</v>
      </c>
      <c r="AN4245" s="167">
        <f t="shared" si="621"/>
        <v>0.11917808219178082</v>
      </c>
      <c r="AO4245" s="167">
        <v>0</v>
      </c>
      <c r="AP4245" s="167">
        <f t="shared" si="622"/>
        <v>0.11917808219178082</v>
      </c>
      <c r="AQ4245" s="167">
        <f t="shared" si="618"/>
        <v>3.5753424657534247</v>
      </c>
      <c r="AR4245" s="193" t="s">
        <v>231</v>
      </c>
      <c r="AS4245" s="194"/>
      <c r="AT4245" s="166" t="s">
        <v>325</v>
      </c>
      <c r="AU4245" s="166" t="s">
        <v>6916</v>
      </c>
      <c r="AV4245" s="679" t="s">
        <v>13702</v>
      </c>
      <c r="AW4245" s="166" t="s">
        <v>234</v>
      </c>
      <c r="AX4245" s="2254"/>
      <c r="AY4245" s="2254"/>
    </row>
    <row r="4246" spans="1:52" s="55" customFormat="1" ht="15.95" customHeight="1" x14ac:dyDescent="0.25">
      <c r="A4246" s="182">
        <v>1713</v>
      </c>
      <c r="B4246" s="166" t="s">
        <v>54</v>
      </c>
      <c r="C4246" s="170" t="s">
        <v>22550</v>
      </c>
      <c r="D4246" s="194" t="s">
        <v>19579</v>
      </c>
      <c r="E4246" s="166" t="s">
        <v>13703</v>
      </c>
      <c r="F4246" s="166" t="s">
        <v>13704</v>
      </c>
      <c r="G4246" s="166"/>
      <c r="H4246" s="166" t="s">
        <v>219</v>
      </c>
      <c r="I4246" s="166" t="s">
        <v>220</v>
      </c>
      <c r="J4246" s="198" t="s">
        <v>317</v>
      </c>
      <c r="K4246" s="198" t="s">
        <v>317</v>
      </c>
      <c r="L4246" s="198" t="s">
        <v>317</v>
      </c>
      <c r="M4246" s="198" t="s">
        <v>317</v>
      </c>
      <c r="N4246" s="199">
        <v>8</v>
      </c>
      <c r="O4246" s="199">
        <v>2</v>
      </c>
      <c r="P4246" s="199">
        <v>16</v>
      </c>
      <c r="Q4246" s="1012">
        <v>0</v>
      </c>
      <c r="R4246" s="183"/>
      <c r="S4246" s="223">
        <v>0</v>
      </c>
      <c r="T4246" s="183"/>
      <c r="U4246" s="223">
        <v>2</v>
      </c>
      <c r="V4246" s="183">
        <v>1</v>
      </c>
      <c r="W4246" s="183">
        <v>1</v>
      </c>
      <c r="X4246" s="183"/>
      <c r="Y4246" s="198" t="s">
        <v>330</v>
      </c>
      <c r="Z4246" s="166" t="s">
        <v>13705</v>
      </c>
      <c r="AA4246" s="203">
        <v>1035001504900</v>
      </c>
      <c r="AB4246" s="166" t="s">
        <v>13706</v>
      </c>
      <c r="AC4246" s="166" t="s">
        <v>13707</v>
      </c>
      <c r="AD4246" s="166" t="s">
        <v>13708</v>
      </c>
      <c r="AE4246" s="166" t="s">
        <v>13706</v>
      </c>
      <c r="AF4246" s="166" t="s">
        <v>13705</v>
      </c>
      <c r="AG4246" s="165">
        <v>1035001504900</v>
      </c>
      <c r="AH4246" s="203" t="s">
        <v>17002</v>
      </c>
      <c r="AI4246" s="186">
        <v>0.87</v>
      </c>
      <c r="AJ4246" s="184">
        <v>40</v>
      </c>
      <c r="AK4246" s="167">
        <f t="shared" si="619"/>
        <v>9.5342465753424643E-2</v>
      </c>
      <c r="AL4246" s="167">
        <v>0</v>
      </c>
      <c r="AM4246" s="187">
        <f t="shared" si="620"/>
        <v>9.5342465753424643E-2</v>
      </c>
      <c r="AN4246" s="167">
        <f t="shared" si="621"/>
        <v>9.5342465753424643E-2</v>
      </c>
      <c r="AO4246" s="167">
        <v>0</v>
      </c>
      <c r="AP4246" s="167">
        <f t="shared" si="622"/>
        <v>9.5342465753424643E-2</v>
      </c>
      <c r="AQ4246" s="167">
        <f t="shared" si="618"/>
        <v>2.8602739726027391</v>
      </c>
      <c r="AR4246" s="193" t="s">
        <v>231</v>
      </c>
      <c r="AS4246" s="194"/>
      <c r="AT4246" s="166" t="s">
        <v>325</v>
      </c>
      <c r="AU4246" s="166" t="s">
        <v>6916</v>
      </c>
      <c r="AV4246" s="679" t="s">
        <v>13709</v>
      </c>
      <c r="AW4246" s="166" t="s">
        <v>234</v>
      </c>
      <c r="AX4246" s="2254"/>
      <c r="AY4246" s="2254"/>
    </row>
    <row r="4247" spans="1:52" s="1395" customFormat="1" ht="15.95" customHeight="1" x14ac:dyDescent="0.25">
      <c r="A4247" s="353">
        <v>1714</v>
      </c>
      <c r="B4247" s="354" t="s">
        <v>54</v>
      </c>
      <c r="C4247" s="366" t="s">
        <v>6908</v>
      </c>
      <c r="D4247" s="363" t="s">
        <v>22212</v>
      </c>
      <c r="E4247" s="272" t="s">
        <v>22213</v>
      </c>
      <c r="F4247" s="272" t="s">
        <v>22214</v>
      </c>
      <c r="G4247" s="354" t="s">
        <v>221</v>
      </c>
      <c r="H4247" s="272" t="s">
        <v>219</v>
      </c>
      <c r="I4247" s="354" t="s">
        <v>22215</v>
      </c>
      <c r="J4247" s="272" t="s">
        <v>221</v>
      </c>
      <c r="K4247" s="354" t="s">
        <v>222</v>
      </c>
      <c r="L4247" s="272" t="s">
        <v>221</v>
      </c>
      <c r="M4247" s="272" t="s">
        <v>879</v>
      </c>
      <c r="N4247" s="440">
        <v>3</v>
      </c>
      <c r="O4247" s="440">
        <v>2.5</v>
      </c>
      <c r="P4247" s="440">
        <f>O4247*N4247</f>
        <v>7.5</v>
      </c>
      <c r="Q4247" s="1010">
        <v>2</v>
      </c>
      <c r="R4247" s="357"/>
      <c r="S4247" s="505">
        <v>0</v>
      </c>
      <c r="T4247" s="357"/>
      <c r="U4247" s="505">
        <v>0</v>
      </c>
      <c r="V4247" s="357"/>
      <c r="W4247" s="357"/>
      <c r="X4247" s="357"/>
      <c r="Y4247" s="272" t="s">
        <v>330</v>
      </c>
      <c r="Z4247" s="354" t="s">
        <v>13713</v>
      </c>
      <c r="AA4247" s="443" t="s">
        <v>22216</v>
      </c>
      <c r="AB4247" s="354" t="s">
        <v>22217</v>
      </c>
      <c r="AC4247" s="354" t="s">
        <v>22218</v>
      </c>
      <c r="AD4247" s="354" t="s">
        <v>13715</v>
      </c>
      <c r="AE4247" s="354" t="s">
        <v>22219</v>
      </c>
      <c r="AF4247" s="354" t="s">
        <v>13713</v>
      </c>
      <c r="AG4247" s="443" t="s">
        <v>22216</v>
      </c>
      <c r="AH4247" s="443" t="s">
        <v>17892</v>
      </c>
      <c r="AI4247" s="360">
        <v>0.87</v>
      </c>
      <c r="AJ4247" s="503">
        <v>78</v>
      </c>
      <c r="AK4247" s="359">
        <f t="shared" si="619"/>
        <v>0.18591780821917808</v>
      </c>
      <c r="AL4247" s="359">
        <v>0</v>
      </c>
      <c r="AM4247" s="361">
        <f t="shared" si="620"/>
        <v>0.18591780821917808</v>
      </c>
      <c r="AN4247" s="359">
        <f t="shared" si="621"/>
        <v>0.18591780821917808</v>
      </c>
      <c r="AO4247" s="359">
        <v>0</v>
      </c>
      <c r="AP4247" s="359">
        <f t="shared" si="622"/>
        <v>0.18591780821917808</v>
      </c>
      <c r="AQ4247" s="359">
        <f>AP4247*30</f>
        <v>5.5775342465753424</v>
      </c>
      <c r="AR4247" s="362" t="s">
        <v>231</v>
      </c>
      <c r="AS4247" s="363" t="s">
        <v>431</v>
      </c>
      <c r="AT4247" s="354" t="s">
        <v>325</v>
      </c>
      <c r="AU4247" s="354" t="s">
        <v>6916</v>
      </c>
      <c r="AV4247" s="923" t="s">
        <v>13716</v>
      </c>
      <c r="AW4247" s="354" t="s">
        <v>234</v>
      </c>
      <c r="AX4247" s="447" t="s">
        <v>22220</v>
      </c>
      <c r="AY4247" s="2252"/>
      <c r="AZ4247" s="447" t="s">
        <v>25395</v>
      </c>
    </row>
    <row r="4248" spans="1:52" s="55" customFormat="1" ht="15.95" customHeight="1" x14ac:dyDescent="0.25">
      <c r="A4248" s="182">
        <v>1715</v>
      </c>
      <c r="B4248" s="166" t="s">
        <v>54</v>
      </c>
      <c r="C4248" s="170" t="s">
        <v>6908</v>
      </c>
      <c r="D4248" s="194" t="s">
        <v>19578</v>
      </c>
      <c r="E4248" s="166" t="s">
        <v>13718</v>
      </c>
      <c r="F4248" s="166" t="s">
        <v>13719</v>
      </c>
      <c r="G4248" s="166"/>
      <c r="H4248" s="166" t="s">
        <v>219</v>
      </c>
      <c r="I4248" s="166" t="s">
        <v>220</v>
      </c>
      <c r="J4248" s="198" t="s">
        <v>317</v>
      </c>
      <c r="K4248" s="198" t="s">
        <v>317</v>
      </c>
      <c r="L4248" s="198" t="s">
        <v>317</v>
      </c>
      <c r="M4248" s="198" t="s">
        <v>317</v>
      </c>
      <c r="N4248" s="199">
        <v>4</v>
      </c>
      <c r="O4248" s="199">
        <v>3</v>
      </c>
      <c r="P4248" s="199">
        <v>12</v>
      </c>
      <c r="Q4248" s="1012">
        <v>1</v>
      </c>
      <c r="R4248" s="183"/>
      <c r="S4248" s="223">
        <v>0</v>
      </c>
      <c r="T4248" s="183"/>
      <c r="U4248" s="223">
        <v>0</v>
      </c>
      <c r="V4248" s="183">
        <v>1</v>
      </c>
      <c r="W4248" s="183">
        <v>1</v>
      </c>
      <c r="X4248" s="183"/>
      <c r="Y4248" s="198" t="s">
        <v>330</v>
      </c>
      <c r="Z4248" s="274" t="s">
        <v>13720</v>
      </c>
      <c r="AA4248" s="203">
        <v>1165030052483</v>
      </c>
      <c r="AB4248" s="166" t="s">
        <v>13721</v>
      </c>
      <c r="AC4248" s="166">
        <v>89261806946</v>
      </c>
      <c r="AD4248" s="673" t="s">
        <v>13722</v>
      </c>
      <c r="AE4248" s="166" t="s">
        <v>13721</v>
      </c>
      <c r="AF4248" s="274" t="s">
        <v>13720</v>
      </c>
      <c r="AG4248" s="165">
        <v>1165030052483</v>
      </c>
      <c r="AH4248" s="203" t="s">
        <v>17003</v>
      </c>
      <c r="AI4248" s="186">
        <v>0.87</v>
      </c>
      <c r="AJ4248" s="184">
        <v>21</v>
      </c>
      <c r="AK4248" s="167">
        <v>1.6684931506849316E-2</v>
      </c>
      <c r="AL4248" s="167">
        <v>0</v>
      </c>
      <c r="AM4248" s="187">
        <f>AK4248+AL4248</f>
        <v>1.6684931506849316E-2</v>
      </c>
      <c r="AN4248" s="167">
        <f t="shared" si="621"/>
        <v>1.6684931506849316E-2</v>
      </c>
      <c r="AO4248" s="167">
        <v>0</v>
      </c>
      <c r="AP4248" s="167">
        <f t="shared" si="622"/>
        <v>1.6684931506849316E-2</v>
      </c>
      <c r="AQ4248" s="167">
        <f t="shared" si="618"/>
        <v>0.50054794520547952</v>
      </c>
      <c r="AR4248" s="193" t="s">
        <v>231</v>
      </c>
      <c r="AS4248" s="194"/>
      <c r="AT4248" s="166" t="s">
        <v>325</v>
      </c>
      <c r="AU4248" s="166" t="s">
        <v>6916</v>
      </c>
      <c r="AV4248" s="679" t="s">
        <v>13723</v>
      </c>
      <c r="AW4248" s="166" t="s">
        <v>234</v>
      </c>
      <c r="AX4248" s="2254"/>
      <c r="AY4248" s="2254"/>
    </row>
    <row r="4249" spans="1:52" s="55" customFormat="1" ht="15.95" customHeight="1" x14ac:dyDescent="0.25">
      <c r="A4249" s="353">
        <v>1716</v>
      </c>
      <c r="B4249" s="354" t="s">
        <v>54</v>
      </c>
      <c r="C4249" s="366" t="s">
        <v>17123</v>
      </c>
      <c r="D4249" s="363" t="s">
        <v>18461</v>
      </c>
      <c r="E4249" s="354" t="s">
        <v>18456</v>
      </c>
      <c r="F4249" s="354" t="s">
        <v>18457</v>
      </c>
      <c r="G4249" s="354" t="s">
        <v>221</v>
      </c>
      <c r="H4249" s="354" t="s">
        <v>219</v>
      </c>
      <c r="I4249" s="354" t="s">
        <v>316</v>
      </c>
      <c r="J4249" s="272" t="s">
        <v>221</v>
      </c>
      <c r="K4249" s="272" t="s">
        <v>879</v>
      </c>
      <c r="L4249" s="272" t="s">
        <v>221</v>
      </c>
      <c r="M4249" s="272" t="s">
        <v>879</v>
      </c>
      <c r="N4249" s="440">
        <v>3.2</v>
      </c>
      <c r="O4249" s="440">
        <v>1.8</v>
      </c>
      <c r="P4249" s="440">
        <f>O4249*N4249</f>
        <v>5.7600000000000007</v>
      </c>
      <c r="Q4249" s="1010">
        <v>2</v>
      </c>
      <c r="R4249" s="357"/>
      <c r="S4249" s="505">
        <v>0</v>
      </c>
      <c r="T4249" s="357"/>
      <c r="U4249" s="505">
        <v>0</v>
      </c>
      <c r="V4249" s="357"/>
      <c r="W4249" s="357">
        <v>1</v>
      </c>
      <c r="X4249" s="357"/>
      <c r="Y4249" s="272" t="s">
        <v>3109</v>
      </c>
      <c r="Z4249" s="354" t="s">
        <v>18458</v>
      </c>
      <c r="AA4249" s="443">
        <v>1027700340326</v>
      </c>
      <c r="AB4249" s="354" t="s">
        <v>18459</v>
      </c>
      <c r="AC4249" s="354" t="s">
        <v>13728</v>
      </c>
      <c r="AD4249" s="1150" t="s">
        <v>18462</v>
      </c>
      <c r="AE4249" s="354" t="s">
        <v>18459</v>
      </c>
      <c r="AF4249" s="354" t="s">
        <v>18458</v>
      </c>
      <c r="AG4249" s="358">
        <v>1027700340326</v>
      </c>
      <c r="AH4249" s="443" t="s">
        <v>17002</v>
      </c>
      <c r="AI4249" s="360">
        <v>0.87</v>
      </c>
      <c r="AJ4249" s="503">
        <v>92</v>
      </c>
      <c r="AK4249" s="359">
        <f>AJ4249*AI4249/365</f>
        <v>0.21928767123287674</v>
      </c>
      <c r="AL4249" s="359">
        <v>0</v>
      </c>
      <c r="AM4249" s="361">
        <f>SUBTOTAL(9,AK4249:AL4249)</f>
        <v>0.21928767123287674</v>
      </c>
      <c r="AN4249" s="359">
        <f t="shared" si="621"/>
        <v>0.21928767123287674</v>
      </c>
      <c r="AO4249" s="359">
        <v>0</v>
      </c>
      <c r="AP4249" s="359">
        <f t="shared" si="622"/>
        <v>0.21928767123287674</v>
      </c>
      <c r="AQ4249" s="359">
        <f>AP4249*30</f>
        <v>6.5786301369863018</v>
      </c>
      <c r="AR4249" s="362" t="s">
        <v>231</v>
      </c>
      <c r="AS4249" s="363" t="s">
        <v>431</v>
      </c>
      <c r="AT4249" s="354" t="s">
        <v>325</v>
      </c>
      <c r="AU4249" s="354" t="s">
        <v>6916</v>
      </c>
      <c r="AV4249" s="923" t="s">
        <v>13730</v>
      </c>
      <c r="AW4249" s="354" t="s">
        <v>234</v>
      </c>
      <c r="AX4249" s="447" t="s">
        <v>18460</v>
      </c>
      <c r="AY4249" s="2252"/>
      <c r="AZ4249" s="447" t="s">
        <v>25396</v>
      </c>
    </row>
    <row r="4250" spans="1:52" s="55" customFormat="1" ht="15.95" customHeight="1" x14ac:dyDescent="0.25">
      <c r="A4250" s="182">
        <v>1717</v>
      </c>
      <c r="B4250" s="166" t="s">
        <v>54</v>
      </c>
      <c r="C4250" s="170" t="s">
        <v>22550</v>
      </c>
      <c r="D4250" s="194" t="s">
        <v>19577</v>
      </c>
      <c r="E4250" s="166" t="s">
        <v>13731</v>
      </c>
      <c r="F4250" s="166" t="s">
        <v>13732</v>
      </c>
      <c r="G4250" s="166"/>
      <c r="H4250" s="166" t="s">
        <v>219</v>
      </c>
      <c r="I4250" s="166" t="s">
        <v>220</v>
      </c>
      <c r="J4250" s="166" t="s">
        <v>221</v>
      </c>
      <c r="K4250" s="166" t="s">
        <v>879</v>
      </c>
      <c r="L4250" s="166" t="s">
        <v>221</v>
      </c>
      <c r="M4250" s="166" t="s">
        <v>879</v>
      </c>
      <c r="N4250" s="186">
        <v>3</v>
      </c>
      <c r="O4250" s="186">
        <v>6</v>
      </c>
      <c r="P4250" s="186">
        <v>18</v>
      </c>
      <c r="Q4250" s="184">
        <v>0</v>
      </c>
      <c r="R4250" s="183"/>
      <c r="S4250" s="183">
        <v>0</v>
      </c>
      <c r="T4250" s="183"/>
      <c r="U4250" s="183">
        <v>1</v>
      </c>
      <c r="V4250" s="183">
        <v>1</v>
      </c>
      <c r="W4250" s="183">
        <v>1</v>
      </c>
      <c r="X4250" s="183"/>
      <c r="Y4250" s="198" t="s">
        <v>3109</v>
      </c>
      <c r="Z4250" s="166" t="s">
        <v>13733</v>
      </c>
      <c r="AA4250" s="203">
        <v>1045004900511</v>
      </c>
      <c r="AB4250" s="166" t="s">
        <v>4912</v>
      </c>
      <c r="AC4250" s="166" t="s">
        <v>13734</v>
      </c>
      <c r="AD4250" s="166" t="s">
        <v>13735</v>
      </c>
      <c r="AE4250" s="166" t="s">
        <v>4912</v>
      </c>
      <c r="AF4250" s="166" t="s">
        <v>13733</v>
      </c>
      <c r="AG4250" s="165">
        <v>1045004900511</v>
      </c>
      <c r="AH4250" s="203" t="s">
        <v>17002</v>
      </c>
      <c r="AI4250" s="183">
        <v>0.87</v>
      </c>
      <c r="AJ4250" s="184">
        <v>31</v>
      </c>
      <c r="AK4250" s="167">
        <f>AJ4250*AI4250/365</f>
        <v>7.3890410958904112E-2</v>
      </c>
      <c r="AL4250" s="167">
        <v>0</v>
      </c>
      <c r="AM4250" s="187">
        <f>SUBTOTAL(9,AK4250:AL4250)</f>
        <v>7.3890410958904112E-2</v>
      </c>
      <c r="AN4250" s="167">
        <f t="shared" si="621"/>
        <v>7.3890410958904112E-2</v>
      </c>
      <c r="AO4250" s="167">
        <v>0</v>
      </c>
      <c r="AP4250" s="167">
        <f t="shared" si="622"/>
        <v>7.3890410958904112E-2</v>
      </c>
      <c r="AQ4250" s="167">
        <f t="shared" si="618"/>
        <v>2.2167123287671235</v>
      </c>
      <c r="AR4250" s="193" t="s">
        <v>231</v>
      </c>
      <c r="AS4250" s="194"/>
      <c r="AT4250" s="166" t="s">
        <v>325</v>
      </c>
      <c r="AU4250" s="166" t="s">
        <v>6916</v>
      </c>
      <c r="AV4250" s="679" t="s">
        <v>13736</v>
      </c>
      <c r="AW4250" s="166" t="s">
        <v>234</v>
      </c>
      <c r="AX4250" s="2254"/>
      <c r="AY4250" s="2254"/>
    </row>
    <row r="4251" spans="1:52" s="55" customFormat="1" ht="15.95" customHeight="1" x14ac:dyDescent="0.25">
      <c r="A4251" s="182">
        <v>1718</v>
      </c>
      <c r="B4251" s="166" t="s">
        <v>54</v>
      </c>
      <c r="C4251" s="170" t="s">
        <v>22550</v>
      </c>
      <c r="D4251" s="194" t="s">
        <v>19576</v>
      </c>
      <c r="E4251" s="166" t="s">
        <v>13737</v>
      </c>
      <c r="F4251" s="166" t="s">
        <v>13738</v>
      </c>
      <c r="G4251" s="166"/>
      <c r="H4251" s="166" t="s">
        <v>219</v>
      </c>
      <c r="I4251" s="166" t="s">
        <v>220</v>
      </c>
      <c r="J4251" s="166" t="s">
        <v>221</v>
      </c>
      <c r="K4251" s="166" t="s">
        <v>879</v>
      </c>
      <c r="L4251" s="166" t="s">
        <v>317</v>
      </c>
      <c r="M4251" s="166" t="s">
        <v>317</v>
      </c>
      <c r="N4251" s="186">
        <v>4</v>
      </c>
      <c r="O4251" s="186">
        <v>5</v>
      </c>
      <c r="P4251" s="186">
        <v>20</v>
      </c>
      <c r="Q4251" s="184">
        <v>0</v>
      </c>
      <c r="R4251" s="183"/>
      <c r="S4251" s="223">
        <v>0</v>
      </c>
      <c r="T4251" s="183"/>
      <c r="U4251" s="223">
        <v>4</v>
      </c>
      <c r="V4251" s="183">
        <v>1</v>
      </c>
      <c r="W4251" s="183">
        <v>1</v>
      </c>
      <c r="X4251" s="183"/>
      <c r="Y4251" s="166" t="s">
        <v>3109</v>
      </c>
      <c r="Z4251" s="166" t="s">
        <v>13739</v>
      </c>
      <c r="AA4251" s="203">
        <v>1097746380820</v>
      </c>
      <c r="AB4251" s="166" t="s">
        <v>13740</v>
      </c>
      <c r="AC4251" s="166" t="s">
        <v>13741</v>
      </c>
      <c r="AD4251" s="166" t="s">
        <v>13742</v>
      </c>
      <c r="AE4251" s="166" t="s">
        <v>13740</v>
      </c>
      <c r="AF4251" s="166" t="s">
        <v>13739</v>
      </c>
      <c r="AG4251" s="165">
        <v>1097746380820</v>
      </c>
      <c r="AH4251" s="203" t="s">
        <v>17028</v>
      </c>
      <c r="AI4251" s="186">
        <v>0.87</v>
      </c>
      <c r="AJ4251" s="184">
        <v>30</v>
      </c>
      <c r="AK4251" s="167">
        <f>AJ4251*AI4251/365</f>
        <v>7.1506849315068496E-2</v>
      </c>
      <c r="AL4251" s="167">
        <v>0</v>
      </c>
      <c r="AM4251" s="187">
        <f>SUBTOTAL(9,AK4251:AL4251)</f>
        <v>7.1506849315068496E-2</v>
      </c>
      <c r="AN4251" s="167">
        <f t="shared" si="621"/>
        <v>7.1506849315068496E-2</v>
      </c>
      <c r="AO4251" s="167">
        <v>0</v>
      </c>
      <c r="AP4251" s="167">
        <f t="shared" si="622"/>
        <v>7.1506849315068496E-2</v>
      </c>
      <c r="AQ4251" s="167">
        <f t="shared" si="618"/>
        <v>2.1452054794520548</v>
      </c>
      <c r="AR4251" s="193" t="s">
        <v>231</v>
      </c>
      <c r="AS4251" s="194"/>
      <c r="AT4251" s="166" t="s">
        <v>325</v>
      </c>
      <c r="AU4251" s="166" t="s">
        <v>6916</v>
      </c>
      <c r="AV4251" s="679" t="s">
        <v>13675</v>
      </c>
      <c r="AW4251" s="166" t="s">
        <v>234</v>
      </c>
      <c r="AX4251" s="2254"/>
      <c r="AY4251" s="2254"/>
    </row>
    <row r="4252" spans="1:52" s="55" customFormat="1" ht="15.95" customHeight="1" x14ac:dyDescent="0.25">
      <c r="A4252" s="182">
        <v>1719</v>
      </c>
      <c r="B4252" s="166" t="s">
        <v>54</v>
      </c>
      <c r="C4252" s="170" t="s">
        <v>6908</v>
      </c>
      <c r="D4252" s="194" t="s">
        <v>19575</v>
      </c>
      <c r="E4252" s="258" t="s">
        <v>13744</v>
      </c>
      <c r="F4252" s="258" t="s">
        <v>13745</v>
      </c>
      <c r="G4252" s="166"/>
      <c r="H4252" s="166" t="s">
        <v>732</v>
      </c>
      <c r="I4252" s="166" t="s">
        <v>1413</v>
      </c>
      <c r="J4252" s="166" t="s">
        <v>317</v>
      </c>
      <c r="K4252" s="166">
        <v>0</v>
      </c>
      <c r="L4252" s="166" t="s">
        <v>317</v>
      </c>
      <c r="M4252" s="166">
        <v>0</v>
      </c>
      <c r="N4252" s="199">
        <v>2</v>
      </c>
      <c r="O4252" s="199">
        <v>1.5</v>
      </c>
      <c r="P4252" s="199">
        <v>3</v>
      </c>
      <c r="Q4252" s="184">
        <v>1</v>
      </c>
      <c r="R4252" s="183"/>
      <c r="S4252" s="223"/>
      <c r="T4252" s="183"/>
      <c r="U4252" s="223"/>
      <c r="V4252" s="183"/>
      <c r="W4252" s="183"/>
      <c r="X4252" s="183"/>
      <c r="Y4252" s="166" t="s">
        <v>12075</v>
      </c>
      <c r="Z4252" s="166" t="s">
        <v>13746</v>
      </c>
      <c r="AA4252" s="203">
        <v>315774600183717</v>
      </c>
      <c r="AB4252" s="166" t="s">
        <v>13747</v>
      </c>
      <c r="AC4252" s="166" t="s">
        <v>13748</v>
      </c>
      <c r="AD4252" s="166" t="s">
        <v>13749</v>
      </c>
      <c r="AE4252" s="166" t="s">
        <v>13747</v>
      </c>
      <c r="AF4252" s="166" t="s">
        <v>13746</v>
      </c>
      <c r="AG4252" s="230">
        <v>315774600183717</v>
      </c>
      <c r="AH4252" s="166" t="s">
        <v>13750</v>
      </c>
      <c r="AI4252" s="186">
        <v>0.87</v>
      </c>
      <c r="AJ4252" s="184">
        <v>5</v>
      </c>
      <c r="AK4252" s="167">
        <f>AJ4252*AI4252/365</f>
        <v>1.191780821917808E-2</v>
      </c>
      <c r="AL4252" s="167">
        <v>0</v>
      </c>
      <c r="AM4252" s="187">
        <f>SUBTOTAL(9,AK4252:AL4252)</f>
        <v>1.191780821917808E-2</v>
      </c>
      <c r="AN4252" s="167">
        <f t="shared" si="621"/>
        <v>1.191780821917808E-2</v>
      </c>
      <c r="AO4252" s="167">
        <v>0</v>
      </c>
      <c r="AP4252" s="167">
        <f t="shared" si="622"/>
        <v>1.191780821917808E-2</v>
      </c>
      <c r="AQ4252" s="167">
        <f t="shared" si="618"/>
        <v>0.35753424657534238</v>
      </c>
      <c r="AR4252" s="193" t="s">
        <v>231</v>
      </c>
      <c r="AS4252" s="194"/>
      <c r="AT4252" s="166" t="s">
        <v>325</v>
      </c>
      <c r="AU4252" s="166" t="s">
        <v>6916</v>
      </c>
      <c r="AV4252" s="679" t="s">
        <v>13751</v>
      </c>
      <c r="AW4252" s="166" t="s">
        <v>234</v>
      </c>
      <c r="AX4252" s="2254"/>
      <c r="AY4252" s="2254"/>
    </row>
    <row r="4253" spans="1:52" s="55" customFormat="1" ht="15.95" customHeight="1" x14ac:dyDescent="0.25">
      <c r="A4253" s="182">
        <v>1720</v>
      </c>
      <c r="B4253" s="166" t="s">
        <v>54</v>
      </c>
      <c r="C4253" s="170" t="s">
        <v>22550</v>
      </c>
      <c r="D4253" s="194" t="s">
        <v>19574</v>
      </c>
      <c r="E4253" s="166" t="s">
        <v>13752</v>
      </c>
      <c r="F4253" s="166" t="s">
        <v>13753</v>
      </c>
      <c r="G4253" s="166"/>
      <c r="H4253" s="166" t="s">
        <v>219</v>
      </c>
      <c r="I4253" s="166" t="s">
        <v>220</v>
      </c>
      <c r="J4253" s="166" t="s">
        <v>221</v>
      </c>
      <c r="K4253" s="166" t="s">
        <v>879</v>
      </c>
      <c r="L4253" s="166" t="s">
        <v>317</v>
      </c>
      <c r="M4253" s="166" t="s">
        <v>317</v>
      </c>
      <c r="N4253" s="186">
        <v>2</v>
      </c>
      <c r="O4253" s="186">
        <v>1.5</v>
      </c>
      <c r="P4253" s="186">
        <v>3</v>
      </c>
      <c r="Q4253" s="184">
        <v>0</v>
      </c>
      <c r="R4253" s="183"/>
      <c r="S4253" s="183">
        <v>0</v>
      </c>
      <c r="T4253" s="183"/>
      <c r="U4253" s="183">
        <v>1</v>
      </c>
      <c r="V4253" s="183">
        <v>1</v>
      </c>
      <c r="W4253" s="183">
        <v>1</v>
      </c>
      <c r="X4253" s="183"/>
      <c r="Y4253" s="166" t="s">
        <v>330</v>
      </c>
      <c r="Z4253" s="166" t="s">
        <v>13754</v>
      </c>
      <c r="AA4253" s="203">
        <v>1145032007230</v>
      </c>
      <c r="AB4253" s="166" t="s">
        <v>1753</v>
      </c>
      <c r="AC4253" s="166" t="s">
        <v>13755</v>
      </c>
      <c r="AD4253" s="166" t="s">
        <v>13756</v>
      </c>
      <c r="AE4253" s="166" t="s">
        <v>1753</v>
      </c>
      <c r="AF4253" s="166" t="s">
        <v>13754</v>
      </c>
      <c r="AG4253" s="165">
        <v>1145032007230</v>
      </c>
      <c r="AH4253" s="166" t="s">
        <v>453</v>
      </c>
      <c r="AI4253" s="186">
        <v>0.87</v>
      </c>
      <c r="AJ4253" s="184">
        <v>45</v>
      </c>
      <c r="AK4253" s="167">
        <f>AJ4253*AI4253/365</f>
        <v>0.10726027397260274</v>
      </c>
      <c r="AL4253" s="167">
        <v>0</v>
      </c>
      <c r="AM4253" s="187">
        <f>SUBTOTAL(9,AK4253:AL4253)</f>
        <v>0.10726027397260274</v>
      </c>
      <c r="AN4253" s="167">
        <f t="shared" si="621"/>
        <v>0.10726027397260274</v>
      </c>
      <c r="AO4253" s="167">
        <v>0</v>
      </c>
      <c r="AP4253" s="167">
        <f t="shared" si="622"/>
        <v>0.10726027397260274</v>
      </c>
      <c r="AQ4253" s="167">
        <f t="shared" si="618"/>
        <v>3.2178082191780821</v>
      </c>
      <c r="AR4253" s="193" t="s">
        <v>231</v>
      </c>
      <c r="AS4253" s="194"/>
      <c r="AT4253" s="166" t="s">
        <v>325</v>
      </c>
      <c r="AU4253" s="166" t="s">
        <v>6916</v>
      </c>
      <c r="AV4253" s="679" t="s">
        <v>13757</v>
      </c>
      <c r="AW4253" s="166" t="s">
        <v>234</v>
      </c>
      <c r="AX4253" s="2254"/>
      <c r="AY4253" s="2254"/>
    </row>
    <row r="4254" spans="1:52" s="55" customFormat="1" ht="15.95" customHeight="1" x14ac:dyDescent="0.25">
      <c r="A4254" s="709">
        <v>1721</v>
      </c>
      <c r="B4254" s="434" t="s">
        <v>54</v>
      </c>
      <c r="C4254" s="834" t="s">
        <v>17641</v>
      </c>
      <c r="D4254" s="433" t="s">
        <v>19573</v>
      </c>
      <c r="E4254" s="434" t="s">
        <v>13758</v>
      </c>
      <c r="F4254" s="434" t="s">
        <v>13759</v>
      </c>
      <c r="G4254" s="434"/>
      <c r="H4254" s="434" t="s">
        <v>7675</v>
      </c>
      <c r="I4254" s="434">
        <v>0</v>
      </c>
      <c r="J4254" s="434" t="s">
        <v>317</v>
      </c>
      <c r="K4254" s="434">
        <v>0</v>
      </c>
      <c r="L4254" s="434" t="s">
        <v>317</v>
      </c>
      <c r="M4254" s="434">
        <v>0</v>
      </c>
      <c r="N4254" s="513">
        <v>2</v>
      </c>
      <c r="O4254" s="513">
        <v>1.5</v>
      </c>
      <c r="P4254" s="513">
        <v>3</v>
      </c>
      <c r="Q4254" s="788">
        <v>1</v>
      </c>
      <c r="R4254" s="712"/>
      <c r="S4254" s="712">
        <v>0</v>
      </c>
      <c r="T4254" s="712"/>
      <c r="U4254" s="712">
        <v>0</v>
      </c>
      <c r="V4254" s="712"/>
      <c r="W4254" s="712"/>
      <c r="X4254" s="712"/>
      <c r="Y4254" s="434" t="s">
        <v>330</v>
      </c>
      <c r="Z4254" s="434" t="s">
        <v>13760</v>
      </c>
      <c r="AA4254" s="437">
        <v>1185074014454</v>
      </c>
      <c r="AB4254" s="434" t="s">
        <v>1753</v>
      </c>
      <c r="AC4254" s="434">
        <v>84963425632</v>
      </c>
      <c r="AD4254" s="434" t="s">
        <v>13761</v>
      </c>
      <c r="AE4254" s="434" t="s">
        <v>1753</v>
      </c>
      <c r="AF4254" s="434" t="s">
        <v>13760</v>
      </c>
      <c r="AG4254" s="438">
        <v>1185074014454</v>
      </c>
      <c r="AH4254" s="437" t="s">
        <v>243</v>
      </c>
      <c r="AI4254" s="513">
        <v>0.87</v>
      </c>
      <c r="AJ4254" s="788">
        <v>20</v>
      </c>
      <c r="AK4254" s="511">
        <v>0.10726027397260274</v>
      </c>
      <c r="AL4254" s="511">
        <v>0</v>
      </c>
      <c r="AM4254" s="514">
        <f>AK4254+AL4254</f>
        <v>0.10726027397260274</v>
      </c>
      <c r="AN4254" s="511">
        <f t="shared" si="621"/>
        <v>0.10726027397260274</v>
      </c>
      <c r="AO4254" s="511">
        <v>0</v>
      </c>
      <c r="AP4254" s="511">
        <f t="shared" si="622"/>
        <v>0.10726027397260274</v>
      </c>
      <c r="AQ4254" s="511">
        <f t="shared" si="618"/>
        <v>3.2178082191780821</v>
      </c>
      <c r="AR4254" s="432" t="s">
        <v>231</v>
      </c>
      <c r="AS4254" s="433"/>
      <c r="AT4254" s="434" t="s">
        <v>325</v>
      </c>
      <c r="AU4254" s="434" t="s">
        <v>6916</v>
      </c>
      <c r="AV4254" s="1534" t="s">
        <v>13762</v>
      </c>
      <c r="AW4254" s="434" t="s">
        <v>18131</v>
      </c>
      <c r="AX4254" s="434" t="s">
        <v>21531</v>
      </c>
      <c r="AY4254" s="2254"/>
    </row>
    <row r="4255" spans="1:52" s="55" customFormat="1" ht="15.95" customHeight="1" x14ac:dyDescent="0.25">
      <c r="A4255" s="182">
        <v>1722</v>
      </c>
      <c r="B4255" s="166" t="s">
        <v>54</v>
      </c>
      <c r="C4255" s="170" t="s">
        <v>17640</v>
      </c>
      <c r="D4255" s="194" t="s">
        <v>19572</v>
      </c>
      <c r="E4255" s="166" t="s">
        <v>13763</v>
      </c>
      <c r="F4255" s="166" t="s">
        <v>13764</v>
      </c>
      <c r="G4255" s="166"/>
      <c r="H4255" s="166" t="s">
        <v>7675</v>
      </c>
      <c r="I4255" s="166">
        <v>0</v>
      </c>
      <c r="J4255" s="166" t="s">
        <v>317</v>
      </c>
      <c r="K4255" s="166">
        <v>0</v>
      </c>
      <c r="L4255" s="166" t="s">
        <v>317</v>
      </c>
      <c r="M4255" s="166">
        <v>0</v>
      </c>
      <c r="N4255" s="186">
        <v>2</v>
      </c>
      <c r="O4255" s="186">
        <v>1.5</v>
      </c>
      <c r="P4255" s="186">
        <v>3</v>
      </c>
      <c r="Q4255" s="184">
        <v>1</v>
      </c>
      <c r="R4255" s="183"/>
      <c r="S4255" s="183">
        <v>0</v>
      </c>
      <c r="T4255" s="183"/>
      <c r="U4255" s="183">
        <v>0</v>
      </c>
      <c r="V4255" s="183"/>
      <c r="W4255" s="183"/>
      <c r="X4255" s="183"/>
      <c r="Y4255" s="166" t="s">
        <v>12246</v>
      </c>
      <c r="Z4255" s="166" t="s">
        <v>12308</v>
      </c>
      <c r="AA4255" s="203">
        <v>1037739877295</v>
      </c>
      <c r="AB4255" s="166" t="s">
        <v>1782</v>
      </c>
      <c r="AC4255" s="166" t="s">
        <v>13765</v>
      </c>
      <c r="AD4255" s="166" t="s">
        <v>13766</v>
      </c>
      <c r="AE4255" s="166" t="s">
        <v>1782</v>
      </c>
      <c r="AF4255" s="166" t="s">
        <v>12308</v>
      </c>
      <c r="AG4255" s="165">
        <v>1037739877295</v>
      </c>
      <c r="AH4255" s="166" t="s">
        <v>17034</v>
      </c>
      <c r="AI4255" s="186">
        <v>0.87</v>
      </c>
      <c r="AJ4255" s="184">
        <v>12</v>
      </c>
      <c r="AK4255" s="167">
        <f>AJ4255*AI4255/365</f>
        <v>2.8602739726027396E-2</v>
      </c>
      <c r="AL4255" s="167">
        <v>0</v>
      </c>
      <c r="AM4255" s="187">
        <f>SUBTOTAL(9,AK4255:AL4255)</f>
        <v>2.8602739726027396E-2</v>
      </c>
      <c r="AN4255" s="167">
        <f t="shared" si="621"/>
        <v>2.8602739726027396E-2</v>
      </c>
      <c r="AO4255" s="167">
        <v>0</v>
      </c>
      <c r="AP4255" s="167">
        <f t="shared" si="622"/>
        <v>2.8602739726027396E-2</v>
      </c>
      <c r="AQ4255" s="167">
        <f t="shared" si="618"/>
        <v>0.8580821917808219</v>
      </c>
      <c r="AR4255" s="193" t="s">
        <v>231</v>
      </c>
      <c r="AS4255" s="194"/>
      <c r="AT4255" s="166" t="s">
        <v>325</v>
      </c>
      <c r="AU4255" s="166" t="s">
        <v>6916</v>
      </c>
      <c r="AV4255" s="679" t="s">
        <v>13767</v>
      </c>
      <c r="AW4255" s="166" t="s">
        <v>234</v>
      </c>
      <c r="AX4255" s="2254"/>
      <c r="AY4255" s="2254"/>
    </row>
    <row r="4256" spans="1:52" s="55" customFormat="1" ht="15.95" customHeight="1" x14ac:dyDescent="0.25">
      <c r="A4256" s="182">
        <v>1723</v>
      </c>
      <c r="B4256" s="166" t="s">
        <v>55</v>
      </c>
      <c r="C4256" s="170" t="s">
        <v>6908</v>
      </c>
      <c r="D4256" s="260" t="s">
        <v>13768</v>
      </c>
      <c r="E4256" s="198" t="s">
        <v>13769</v>
      </c>
      <c r="F4256" s="198" t="s">
        <v>13770</v>
      </c>
      <c r="G4256" s="166"/>
      <c r="H4256" s="198" t="s">
        <v>732</v>
      </c>
      <c r="I4256" s="166">
        <v>0</v>
      </c>
      <c r="J4256" s="198" t="s">
        <v>317</v>
      </c>
      <c r="K4256" s="198">
        <v>0</v>
      </c>
      <c r="L4256" s="198" t="s">
        <v>317</v>
      </c>
      <c r="M4256" s="198">
        <v>0</v>
      </c>
      <c r="N4256" s="199">
        <v>2</v>
      </c>
      <c r="O4256" s="199">
        <v>1.5</v>
      </c>
      <c r="P4256" s="199">
        <f>O4256*N4256</f>
        <v>3</v>
      </c>
      <c r="Q4256" s="1012">
        <v>2</v>
      </c>
      <c r="R4256" s="183"/>
      <c r="S4256" s="223">
        <v>0</v>
      </c>
      <c r="T4256" s="183"/>
      <c r="U4256" s="223">
        <v>0</v>
      </c>
      <c r="V4256" s="183"/>
      <c r="W4256" s="183"/>
      <c r="X4256" s="183"/>
      <c r="Y4256" s="166" t="s">
        <v>12075</v>
      </c>
      <c r="Z4256" s="166" t="s">
        <v>13771</v>
      </c>
      <c r="AA4256" s="203">
        <v>305503022100023</v>
      </c>
      <c r="AB4256" s="198" t="s">
        <v>13772</v>
      </c>
      <c r="AC4256" s="166" t="s">
        <v>13773</v>
      </c>
      <c r="AD4256" s="166" t="s">
        <v>13774</v>
      </c>
      <c r="AE4256" s="198" t="s">
        <v>13775</v>
      </c>
      <c r="AF4256" s="166" t="s">
        <v>13771</v>
      </c>
      <c r="AG4256" s="165">
        <v>305503022100023</v>
      </c>
      <c r="AH4256" s="203" t="s">
        <v>2671</v>
      </c>
      <c r="AI4256" s="186">
        <v>1.25</v>
      </c>
      <c r="AJ4256" s="184">
        <v>8</v>
      </c>
      <c r="AK4256" s="167">
        <f>AJ4256*AI4256/365</f>
        <v>2.7397260273972601E-2</v>
      </c>
      <c r="AL4256" s="167">
        <v>0</v>
      </c>
      <c r="AM4256" s="187">
        <f t="shared" ref="AM4256:AM4266" si="623">AK4256+AL4256</f>
        <v>2.7397260273972601E-2</v>
      </c>
      <c r="AN4256" s="167">
        <f t="shared" si="621"/>
        <v>2.7397260273972601E-2</v>
      </c>
      <c r="AO4256" s="167">
        <v>0</v>
      </c>
      <c r="AP4256" s="167">
        <f t="shared" si="622"/>
        <v>2.7397260273972601E-2</v>
      </c>
      <c r="AQ4256" s="167">
        <f t="shared" si="618"/>
        <v>0.82191780821917804</v>
      </c>
      <c r="AR4256" s="193" t="s">
        <v>231</v>
      </c>
      <c r="AS4256" s="194"/>
      <c r="AT4256" s="166" t="s">
        <v>325</v>
      </c>
      <c r="AU4256" s="166" t="s">
        <v>6916</v>
      </c>
      <c r="AV4256" s="933" t="s">
        <v>13777</v>
      </c>
      <c r="AW4256" s="166" t="s">
        <v>234</v>
      </c>
      <c r="AX4256" s="2254"/>
      <c r="AY4256" s="2254"/>
    </row>
    <row r="4257" spans="1:52" s="55" customFormat="1" ht="15.95" customHeight="1" x14ac:dyDescent="0.25">
      <c r="A4257" s="709">
        <v>1724</v>
      </c>
      <c r="B4257" s="434" t="s">
        <v>55</v>
      </c>
      <c r="C4257" s="834" t="s">
        <v>6908</v>
      </c>
      <c r="D4257" s="433" t="s">
        <v>13778</v>
      </c>
      <c r="E4257" s="439" t="s">
        <v>13779</v>
      </c>
      <c r="F4257" s="439" t="s">
        <v>13780</v>
      </c>
      <c r="G4257" s="434"/>
      <c r="H4257" s="439" t="s">
        <v>219</v>
      </c>
      <c r="I4257" s="434" t="s">
        <v>220</v>
      </c>
      <c r="J4257" s="439" t="s">
        <v>317</v>
      </c>
      <c r="K4257" s="439">
        <v>0</v>
      </c>
      <c r="L4257" s="439" t="s">
        <v>317</v>
      </c>
      <c r="M4257" s="439">
        <v>0</v>
      </c>
      <c r="N4257" s="710">
        <v>6</v>
      </c>
      <c r="O4257" s="710">
        <v>3</v>
      </c>
      <c r="P4257" s="710">
        <v>18</v>
      </c>
      <c r="Q4257" s="711">
        <v>1</v>
      </c>
      <c r="R4257" s="712"/>
      <c r="S4257" s="436">
        <v>0</v>
      </c>
      <c r="T4257" s="712"/>
      <c r="U4257" s="436">
        <v>0</v>
      </c>
      <c r="V4257" s="712"/>
      <c r="W4257" s="712"/>
      <c r="X4257" s="712"/>
      <c r="Y4257" s="434" t="s">
        <v>12075</v>
      </c>
      <c r="Z4257" s="434" t="s">
        <v>13781</v>
      </c>
      <c r="AA4257" s="437">
        <v>308770000380737</v>
      </c>
      <c r="AB4257" s="439" t="s">
        <v>13782</v>
      </c>
      <c r="AC4257" s="434" t="s">
        <v>13783</v>
      </c>
      <c r="AD4257" s="434" t="s">
        <v>13784</v>
      </c>
      <c r="AE4257" s="439" t="s">
        <v>13782</v>
      </c>
      <c r="AF4257" s="434" t="s">
        <v>13781</v>
      </c>
      <c r="AG4257" s="438">
        <v>308770000380737</v>
      </c>
      <c r="AH4257" s="437" t="s">
        <v>1743</v>
      </c>
      <c r="AI4257" s="513">
        <v>1.32</v>
      </c>
      <c r="AJ4257" s="788">
        <v>5</v>
      </c>
      <c r="AK4257" s="511">
        <f t="shared" ref="AK4257:AK4266" si="624">AJ4257*AI4257/365</f>
        <v>1.8082191780821918E-2</v>
      </c>
      <c r="AL4257" s="511">
        <v>0</v>
      </c>
      <c r="AM4257" s="514">
        <f t="shared" si="623"/>
        <v>1.8082191780821918E-2</v>
      </c>
      <c r="AN4257" s="511">
        <f t="shared" si="621"/>
        <v>1.8082191780821918E-2</v>
      </c>
      <c r="AO4257" s="511">
        <v>0</v>
      </c>
      <c r="AP4257" s="511">
        <f t="shared" si="622"/>
        <v>1.8082191780821918E-2</v>
      </c>
      <c r="AQ4257" s="511">
        <f t="shared" si="618"/>
        <v>0.54246575342465753</v>
      </c>
      <c r="AR4257" s="432" t="s">
        <v>231</v>
      </c>
      <c r="AS4257" s="433"/>
      <c r="AT4257" s="434" t="s">
        <v>325</v>
      </c>
      <c r="AU4257" s="434" t="s">
        <v>6916</v>
      </c>
      <c r="AV4257" s="943" t="s">
        <v>13785</v>
      </c>
      <c r="AW4257" s="434" t="s">
        <v>24739</v>
      </c>
      <c r="AX4257" s="735" t="s">
        <v>24740</v>
      </c>
      <c r="AY4257" s="2254"/>
    </row>
    <row r="4258" spans="1:52" s="55" customFormat="1" ht="15.95" customHeight="1" x14ac:dyDescent="0.25">
      <c r="A4258" s="182">
        <v>1725</v>
      </c>
      <c r="B4258" s="166" t="s">
        <v>55</v>
      </c>
      <c r="C4258" s="170" t="s">
        <v>6908</v>
      </c>
      <c r="D4258" s="194" t="s">
        <v>13786</v>
      </c>
      <c r="E4258" s="198" t="s">
        <v>13787</v>
      </c>
      <c r="F4258" s="198" t="s">
        <v>13788</v>
      </c>
      <c r="G4258" s="166"/>
      <c r="H4258" s="198" t="s">
        <v>219</v>
      </c>
      <c r="I4258" s="166" t="s">
        <v>220</v>
      </c>
      <c r="J4258" s="198" t="s">
        <v>317</v>
      </c>
      <c r="K4258" s="198" t="s">
        <v>222</v>
      </c>
      <c r="L4258" s="198" t="s">
        <v>317</v>
      </c>
      <c r="M4258" s="198">
        <v>0</v>
      </c>
      <c r="N4258" s="199">
        <v>2</v>
      </c>
      <c r="O4258" s="199">
        <v>3</v>
      </c>
      <c r="P4258" s="199">
        <v>6</v>
      </c>
      <c r="Q4258" s="1012">
        <v>1</v>
      </c>
      <c r="R4258" s="183"/>
      <c r="S4258" s="223">
        <v>0</v>
      </c>
      <c r="T4258" s="183"/>
      <c r="U4258" s="223">
        <v>1</v>
      </c>
      <c r="V4258" s="183"/>
      <c r="W4258" s="183"/>
      <c r="X4258" s="183"/>
      <c r="Y4258" s="166" t="s">
        <v>12075</v>
      </c>
      <c r="Z4258" s="166" t="s">
        <v>13789</v>
      </c>
      <c r="AA4258" s="203">
        <v>304503034100062</v>
      </c>
      <c r="AB4258" s="198" t="s">
        <v>13790</v>
      </c>
      <c r="AC4258" s="166" t="s">
        <v>13791</v>
      </c>
      <c r="AD4258" s="166" t="s">
        <v>13792</v>
      </c>
      <c r="AE4258" s="198" t="s">
        <v>13790</v>
      </c>
      <c r="AF4258" s="166" t="s">
        <v>13789</v>
      </c>
      <c r="AG4258" s="165">
        <v>304503034100062</v>
      </c>
      <c r="AH4258" s="203" t="s">
        <v>1743</v>
      </c>
      <c r="AI4258" s="186">
        <v>1.32</v>
      </c>
      <c r="AJ4258" s="184">
        <v>6</v>
      </c>
      <c r="AK4258" s="167">
        <f t="shared" si="624"/>
        <v>2.1698630136986301E-2</v>
      </c>
      <c r="AL4258" s="167">
        <v>0</v>
      </c>
      <c r="AM4258" s="187">
        <f t="shared" si="623"/>
        <v>2.1698630136986301E-2</v>
      </c>
      <c r="AN4258" s="167">
        <f t="shared" si="621"/>
        <v>2.1698630136986301E-2</v>
      </c>
      <c r="AO4258" s="167">
        <v>0</v>
      </c>
      <c r="AP4258" s="167">
        <f t="shared" si="622"/>
        <v>2.1698630136986301E-2</v>
      </c>
      <c r="AQ4258" s="167">
        <f t="shared" si="618"/>
        <v>0.65095890410958901</v>
      </c>
      <c r="AR4258" s="193" t="s">
        <v>231</v>
      </c>
      <c r="AS4258" s="194"/>
      <c r="AT4258" s="166" t="s">
        <v>325</v>
      </c>
      <c r="AU4258" s="166" t="s">
        <v>6916</v>
      </c>
      <c r="AV4258" s="679" t="s">
        <v>13793</v>
      </c>
      <c r="AW4258" s="166" t="s">
        <v>234</v>
      </c>
      <c r="AX4258" s="2254"/>
      <c r="AY4258" s="2254"/>
    </row>
    <row r="4259" spans="1:52" s="55" customFormat="1" ht="15.95" customHeight="1" x14ac:dyDescent="0.25">
      <c r="A4259" s="182">
        <v>1726</v>
      </c>
      <c r="B4259" s="166" t="s">
        <v>55</v>
      </c>
      <c r="C4259" s="170" t="s">
        <v>6908</v>
      </c>
      <c r="D4259" s="194" t="s">
        <v>13794</v>
      </c>
      <c r="E4259" s="198" t="s">
        <v>13795</v>
      </c>
      <c r="F4259" s="198" t="s">
        <v>13796</v>
      </c>
      <c r="G4259" s="166"/>
      <c r="H4259" s="198" t="s">
        <v>219</v>
      </c>
      <c r="I4259" s="166" t="s">
        <v>220</v>
      </c>
      <c r="J4259" s="198" t="s">
        <v>221</v>
      </c>
      <c r="K4259" s="198" t="s">
        <v>222</v>
      </c>
      <c r="L4259" s="198" t="s">
        <v>221</v>
      </c>
      <c r="M4259" s="198" t="s">
        <v>222</v>
      </c>
      <c r="N4259" s="199">
        <v>1.5</v>
      </c>
      <c r="O4259" s="199">
        <v>1.5</v>
      </c>
      <c r="P4259" s="199">
        <v>2.25</v>
      </c>
      <c r="Q4259" s="1012">
        <v>4</v>
      </c>
      <c r="R4259" s="183"/>
      <c r="S4259" s="223">
        <v>0</v>
      </c>
      <c r="T4259" s="183"/>
      <c r="U4259" s="223">
        <v>0</v>
      </c>
      <c r="V4259" s="183"/>
      <c r="W4259" s="183"/>
      <c r="X4259" s="183"/>
      <c r="Y4259" s="166" t="s">
        <v>12075</v>
      </c>
      <c r="Z4259" s="166" t="s">
        <v>13797</v>
      </c>
      <c r="AA4259" s="203">
        <v>314503009000019</v>
      </c>
      <c r="AB4259" s="198" t="s">
        <v>13798</v>
      </c>
      <c r="AC4259" s="166">
        <v>89262566151</v>
      </c>
      <c r="AD4259" s="166" t="s">
        <v>13799</v>
      </c>
      <c r="AE4259" s="198" t="s">
        <v>13798</v>
      </c>
      <c r="AF4259" s="166" t="s">
        <v>13797</v>
      </c>
      <c r="AG4259" s="165">
        <v>314503009000019</v>
      </c>
      <c r="AH4259" s="203" t="s">
        <v>1743</v>
      </c>
      <c r="AI4259" s="186">
        <v>1.32</v>
      </c>
      <c r="AJ4259" s="184">
        <v>10</v>
      </c>
      <c r="AK4259" s="167">
        <f t="shared" si="624"/>
        <v>3.6164383561643837E-2</v>
      </c>
      <c r="AL4259" s="167">
        <v>0</v>
      </c>
      <c r="AM4259" s="187">
        <f t="shared" si="623"/>
        <v>3.6164383561643837E-2</v>
      </c>
      <c r="AN4259" s="167">
        <f t="shared" si="621"/>
        <v>3.6164383561643837E-2</v>
      </c>
      <c r="AO4259" s="167">
        <v>0</v>
      </c>
      <c r="AP4259" s="167">
        <f t="shared" si="622"/>
        <v>3.6164383561643837E-2</v>
      </c>
      <c r="AQ4259" s="167">
        <f t="shared" si="618"/>
        <v>1.0849315068493151</v>
      </c>
      <c r="AR4259" s="193" t="s">
        <v>231</v>
      </c>
      <c r="AS4259" s="194"/>
      <c r="AT4259" s="166" t="s">
        <v>325</v>
      </c>
      <c r="AU4259" s="166" t="s">
        <v>6916</v>
      </c>
      <c r="AV4259" s="679" t="s">
        <v>13800</v>
      </c>
      <c r="AW4259" s="166" t="s">
        <v>234</v>
      </c>
      <c r="AX4259" s="2254"/>
      <c r="AY4259" s="2254"/>
    </row>
    <row r="4260" spans="1:52" s="1395" customFormat="1" ht="15.95" customHeight="1" x14ac:dyDescent="0.25">
      <c r="A4260" s="353">
        <v>1727</v>
      </c>
      <c r="B4260" s="354" t="s">
        <v>55</v>
      </c>
      <c r="C4260" s="366" t="s">
        <v>6908</v>
      </c>
      <c r="D4260" s="363" t="s">
        <v>25451</v>
      </c>
      <c r="E4260" s="272" t="s">
        <v>25452</v>
      </c>
      <c r="F4260" s="272" t="s">
        <v>25453</v>
      </c>
      <c r="G4260" s="354" t="s">
        <v>221</v>
      </c>
      <c r="H4260" s="272" t="s">
        <v>219</v>
      </c>
      <c r="I4260" s="354" t="s">
        <v>316</v>
      </c>
      <c r="J4260" s="272" t="s">
        <v>221</v>
      </c>
      <c r="K4260" s="272" t="s">
        <v>7095</v>
      </c>
      <c r="L4260" s="272" t="s">
        <v>221</v>
      </c>
      <c r="M4260" s="272" t="s">
        <v>7181</v>
      </c>
      <c r="N4260" s="440">
        <v>4.0999999999999996</v>
      </c>
      <c r="O4260" s="440">
        <v>2.15</v>
      </c>
      <c r="P4260" s="440">
        <f>O4260*N4260</f>
        <v>8.8149999999999995</v>
      </c>
      <c r="Q4260" s="1010">
        <v>2</v>
      </c>
      <c r="R4260" s="357"/>
      <c r="S4260" s="505">
        <v>0</v>
      </c>
      <c r="T4260" s="357"/>
      <c r="U4260" s="505">
        <v>0</v>
      </c>
      <c r="V4260" s="357"/>
      <c r="W4260" s="357"/>
      <c r="X4260" s="357"/>
      <c r="Y4260" s="354" t="s">
        <v>12075</v>
      </c>
      <c r="Z4260" s="354" t="s">
        <v>21830</v>
      </c>
      <c r="AA4260" s="443" t="s">
        <v>21831</v>
      </c>
      <c r="AB4260" s="272" t="s">
        <v>25455</v>
      </c>
      <c r="AC4260" s="354" t="s">
        <v>13773</v>
      </c>
      <c r="AD4260" s="354" t="s">
        <v>25454</v>
      </c>
      <c r="AE4260" s="272" t="s">
        <v>13772</v>
      </c>
      <c r="AF4260" s="354" t="s">
        <v>25456</v>
      </c>
      <c r="AG4260" s="443" t="s">
        <v>21831</v>
      </c>
      <c r="AH4260" s="443" t="s">
        <v>25457</v>
      </c>
      <c r="AI4260" s="360">
        <v>1.25</v>
      </c>
      <c r="AJ4260" s="503">
        <v>6</v>
      </c>
      <c r="AK4260" s="359">
        <f>AJ4260*AI4260/365</f>
        <v>2.0547945205479451E-2</v>
      </c>
      <c r="AL4260" s="359">
        <v>0</v>
      </c>
      <c r="AM4260" s="361">
        <f t="shared" si="623"/>
        <v>2.0547945205479451E-2</v>
      </c>
      <c r="AN4260" s="359">
        <f t="shared" si="621"/>
        <v>2.0547945205479451E-2</v>
      </c>
      <c r="AO4260" s="359">
        <v>0</v>
      </c>
      <c r="AP4260" s="359">
        <f t="shared" si="622"/>
        <v>2.0547945205479451E-2</v>
      </c>
      <c r="AQ4260" s="359">
        <f>AP4260*30</f>
        <v>0.61643835616438358</v>
      </c>
      <c r="AR4260" s="362" t="s">
        <v>231</v>
      </c>
      <c r="AS4260" s="363" t="s">
        <v>431</v>
      </c>
      <c r="AT4260" s="354" t="s">
        <v>325</v>
      </c>
      <c r="AU4260" s="354" t="s">
        <v>6916</v>
      </c>
      <c r="AV4260" s="923" t="s">
        <v>13804</v>
      </c>
      <c r="AW4260" s="354" t="s">
        <v>234</v>
      </c>
      <c r="AX4260" s="447" t="s">
        <v>25458</v>
      </c>
      <c r="AY4260" s="2563"/>
      <c r="AZ4260" s="447" t="s">
        <v>25459</v>
      </c>
    </row>
    <row r="4261" spans="1:52" s="55" customFormat="1" ht="15.95" customHeight="1" x14ac:dyDescent="0.25">
      <c r="A4261" s="182">
        <v>1728</v>
      </c>
      <c r="B4261" s="166" t="s">
        <v>55</v>
      </c>
      <c r="C4261" s="170" t="s">
        <v>6908</v>
      </c>
      <c r="D4261" s="194" t="s">
        <v>13805</v>
      </c>
      <c r="E4261" s="198" t="s">
        <v>13806</v>
      </c>
      <c r="F4261" s="198" t="s">
        <v>13807</v>
      </c>
      <c r="G4261" s="166"/>
      <c r="H4261" s="198" t="s">
        <v>219</v>
      </c>
      <c r="I4261" s="166" t="s">
        <v>220</v>
      </c>
      <c r="J4261" s="198" t="s">
        <v>317</v>
      </c>
      <c r="K4261" s="198">
        <v>0</v>
      </c>
      <c r="L4261" s="198" t="s">
        <v>317</v>
      </c>
      <c r="M4261" s="198">
        <v>0</v>
      </c>
      <c r="N4261" s="199">
        <v>2</v>
      </c>
      <c r="O4261" s="199">
        <v>1.5</v>
      </c>
      <c r="P4261" s="199">
        <v>3</v>
      </c>
      <c r="Q4261" s="1012">
        <v>3</v>
      </c>
      <c r="R4261" s="183"/>
      <c r="S4261" s="223">
        <v>0</v>
      </c>
      <c r="T4261" s="183"/>
      <c r="U4261" s="223">
        <v>0</v>
      </c>
      <c r="V4261" s="183"/>
      <c r="W4261" s="183"/>
      <c r="X4261" s="183"/>
      <c r="Y4261" s="166" t="s">
        <v>12199</v>
      </c>
      <c r="Z4261" s="166" t="s">
        <v>13808</v>
      </c>
      <c r="AA4261" s="203">
        <v>1025003758592</v>
      </c>
      <c r="AB4261" s="198" t="s">
        <v>13809</v>
      </c>
      <c r="AC4261" s="166" t="s">
        <v>13810</v>
      </c>
      <c r="AD4261" s="166" t="s">
        <v>13811</v>
      </c>
      <c r="AE4261" s="198" t="s">
        <v>13809</v>
      </c>
      <c r="AF4261" s="166" t="s">
        <v>13808</v>
      </c>
      <c r="AG4261" s="165">
        <v>1025003758592</v>
      </c>
      <c r="AH4261" s="203" t="s">
        <v>1743</v>
      </c>
      <c r="AI4261" s="186">
        <v>1.32</v>
      </c>
      <c r="AJ4261" s="184">
        <v>6</v>
      </c>
      <c r="AK4261" s="167">
        <f t="shared" si="624"/>
        <v>2.1698630136986301E-2</v>
      </c>
      <c r="AL4261" s="167">
        <v>0</v>
      </c>
      <c r="AM4261" s="187">
        <f t="shared" si="623"/>
        <v>2.1698630136986301E-2</v>
      </c>
      <c r="AN4261" s="167">
        <f t="shared" si="621"/>
        <v>2.1698630136986301E-2</v>
      </c>
      <c r="AO4261" s="167">
        <v>0</v>
      </c>
      <c r="AP4261" s="167">
        <f t="shared" si="622"/>
        <v>2.1698630136986301E-2</v>
      </c>
      <c r="AQ4261" s="167">
        <f t="shared" si="618"/>
        <v>0.65095890410958901</v>
      </c>
      <c r="AR4261" s="193" t="s">
        <v>231</v>
      </c>
      <c r="AS4261" s="194"/>
      <c r="AT4261" s="166" t="s">
        <v>325</v>
      </c>
      <c r="AU4261" s="166" t="s">
        <v>6916</v>
      </c>
      <c r="AV4261" s="679" t="s">
        <v>13812</v>
      </c>
      <c r="AW4261" s="166" t="s">
        <v>234</v>
      </c>
      <c r="AX4261" s="2254"/>
      <c r="AY4261" s="2254"/>
    </row>
    <row r="4262" spans="1:52" s="55" customFormat="1" ht="15.95" customHeight="1" x14ac:dyDescent="0.25">
      <c r="A4262" s="182">
        <v>1729</v>
      </c>
      <c r="B4262" s="166" t="s">
        <v>55</v>
      </c>
      <c r="C4262" s="170" t="s">
        <v>6908</v>
      </c>
      <c r="D4262" s="194" t="s">
        <v>13813</v>
      </c>
      <c r="E4262" s="198" t="s">
        <v>13814</v>
      </c>
      <c r="F4262" s="198" t="s">
        <v>13815</v>
      </c>
      <c r="G4262" s="166"/>
      <c r="H4262" s="198" t="s">
        <v>732</v>
      </c>
      <c r="I4262" s="166">
        <v>0</v>
      </c>
      <c r="J4262" s="198" t="s">
        <v>317</v>
      </c>
      <c r="K4262" s="198">
        <v>0</v>
      </c>
      <c r="L4262" s="198" t="s">
        <v>317</v>
      </c>
      <c r="M4262" s="198">
        <v>0</v>
      </c>
      <c r="N4262" s="199">
        <v>4</v>
      </c>
      <c r="O4262" s="199">
        <v>1.5</v>
      </c>
      <c r="P4262" s="199">
        <v>6</v>
      </c>
      <c r="Q4262" s="1012">
        <v>1</v>
      </c>
      <c r="R4262" s="183"/>
      <c r="S4262" s="223">
        <v>0</v>
      </c>
      <c r="T4262" s="183"/>
      <c r="U4262" s="223">
        <v>0</v>
      </c>
      <c r="V4262" s="183"/>
      <c r="W4262" s="183"/>
      <c r="X4262" s="183"/>
      <c r="Y4262" s="166" t="s">
        <v>12075</v>
      </c>
      <c r="Z4262" s="166" t="s">
        <v>13816</v>
      </c>
      <c r="AA4262" s="203">
        <v>317507400048042</v>
      </c>
      <c r="AB4262" s="198" t="s">
        <v>13817</v>
      </c>
      <c r="AC4262" s="166" t="s">
        <v>13818</v>
      </c>
      <c r="AD4262" s="166" t="s">
        <v>13819</v>
      </c>
      <c r="AE4262" s="198" t="s">
        <v>13817</v>
      </c>
      <c r="AF4262" s="166" t="s">
        <v>13816</v>
      </c>
      <c r="AG4262" s="165">
        <v>317507400048042</v>
      </c>
      <c r="AH4262" s="203" t="s">
        <v>1743</v>
      </c>
      <c r="AI4262" s="186">
        <v>1.32</v>
      </c>
      <c r="AJ4262" s="184">
        <v>6</v>
      </c>
      <c r="AK4262" s="167">
        <f t="shared" si="624"/>
        <v>2.1698630136986301E-2</v>
      </c>
      <c r="AL4262" s="167">
        <v>0</v>
      </c>
      <c r="AM4262" s="187">
        <f t="shared" si="623"/>
        <v>2.1698630136986301E-2</v>
      </c>
      <c r="AN4262" s="167">
        <f t="shared" si="621"/>
        <v>2.1698630136986301E-2</v>
      </c>
      <c r="AO4262" s="167">
        <v>0</v>
      </c>
      <c r="AP4262" s="167">
        <f t="shared" si="622"/>
        <v>2.1698630136986301E-2</v>
      </c>
      <c r="AQ4262" s="167">
        <f t="shared" si="618"/>
        <v>0.65095890410958901</v>
      </c>
      <c r="AR4262" s="193" t="s">
        <v>231</v>
      </c>
      <c r="AS4262" s="194"/>
      <c r="AT4262" s="166" t="s">
        <v>325</v>
      </c>
      <c r="AU4262" s="166" t="s">
        <v>6916</v>
      </c>
      <c r="AV4262" s="679" t="s">
        <v>13820</v>
      </c>
      <c r="AW4262" s="166" t="s">
        <v>234</v>
      </c>
      <c r="AX4262" s="2254"/>
      <c r="AY4262" s="2254"/>
    </row>
    <row r="4263" spans="1:52" s="55" customFormat="1" ht="15.95" customHeight="1" x14ac:dyDescent="0.25">
      <c r="A4263" s="182">
        <v>1730</v>
      </c>
      <c r="B4263" s="166" t="s">
        <v>55</v>
      </c>
      <c r="C4263" s="170" t="s">
        <v>6908</v>
      </c>
      <c r="D4263" s="194" t="s">
        <v>13821</v>
      </c>
      <c r="E4263" s="198" t="s">
        <v>13822</v>
      </c>
      <c r="F4263" s="198" t="s">
        <v>13823</v>
      </c>
      <c r="G4263" s="166"/>
      <c r="H4263" s="166" t="s">
        <v>219</v>
      </c>
      <c r="I4263" s="166" t="s">
        <v>220</v>
      </c>
      <c r="J4263" s="166" t="s">
        <v>221</v>
      </c>
      <c r="K4263" s="198" t="s">
        <v>222</v>
      </c>
      <c r="L4263" s="198" t="s">
        <v>221</v>
      </c>
      <c r="M4263" s="198" t="s">
        <v>879</v>
      </c>
      <c r="N4263" s="199">
        <v>3</v>
      </c>
      <c r="O4263" s="199">
        <v>1.5</v>
      </c>
      <c r="P4263" s="199">
        <v>4.5</v>
      </c>
      <c r="Q4263" s="1012">
        <v>2</v>
      </c>
      <c r="R4263" s="183"/>
      <c r="S4263" s="223">
        <v>0</v>
      </c>
      <c r="T4263" s="183"/>
      <c r="U4263" s="223">
        <v>0</v>
      </c>
      <c r="V4263" s="183"/>
      <c r="W4263" s="183"/>
      <c r="X4263" s="183"/>
      <c r="Y4263" s="166" t="s">
        <v>12075</v>
      </c>
      <c r="Z4263" s="166" t="s">
        <v>13771</v>
      </c>
      <c r="AA4263" s="203">
        <v>305503022100023</v>
      </c>
      <c r="AB4263" s="198" t="s">
        <v>13824</v>
      </c>
      <c r="AC4263" s="166" t="s">
        <v>13773</v>
      </c>
      <c r="AD4263" s="166" t="s">
        <v>13774</v>
      </c>
      <c r="AE4263" s="198" t="s">
        <v>13824</v>
      </c>
      <c r="AF4263" s="166" t="s">
        <v>13771</v>
      </c>
      <c r="AG4263" s="165">
        <v>305503022100023</v>
      </c>
      <c r="AH4263" s="203" t="s">
        <v>1743</v>
      </c>
      <c r="AI4263" s="186">
        <v>1.32</v>
      </c>
      <c r="AJ4263" s="184">
        <v>8</v>
      </c>
      <c r="AK4263" s="167">
        <f t="shared" si="624"/>
        <v>2.8931506849315069E-2</v>
      </c>
      <c r="AL4263" s="167">
        <v>0</v>
      </c>
      <c r="AM4263" s="187">
        <f t="shared" si="623"/>
        <v>2.8931506849315069E-2</v>
      </c>
      <c r="AN4263" s="167">
        <f t="shared" si="621"/>
        <v>2.8931506849315069E-2</v>
      </c>
      <c r="AO4263" s="167">
        <v>0</v>
      </c>
      <c r="AP4263" s="167">
        <f t="shared" si="622"/>
        <v>2.8931506849315069E-2</v>
      </c>
      <c r="AQ4263" s="167">
        <f t="shared" si="618"/>
        <v>0.86794520547945209</v>
      </c>
      <c r="AR4263" s="193" t="s">
        <v>231</v>
      </c>
      <c r="AS4263" s="194" t="s">
        <v>431</v>
      </c>
      <c r="AT4263" s="166" t="s">
        <v>325</v>
      </c>
      <c r="AU4263" s="166" t="s">
        <v>6916</v>
      </c>
      <c r="AV4263" s="679" t="s">
        <v>13825</v>
      </c>
      <c r="AW4263" s="166" t="s">
        <v>234</v>
      </c>
      <c r="AX4263" s="2254"/>
      <c r="AY4263" s="2254"/>
    </row>
    <row r="4264" spans="1:52" s="55" customFormat="1" ht="15.95" customHeight="1" x14ac:dyDescent="0.25">
      <c r="A4264" s="182">
        <v>1731</v>
      </c>
      <c r="B4264" s="166" t="s">
        <v>55</v>
      </c>
      <c r="C4264" s="170" t="s">
        <v>6908</v>
      </c>
      <c r="D4264" s="194" t="s">
        <v>13826</v>
      </c>
      <c r="E4264" s="198" t="s">
        <v>13827</v>
      </c>
      <c r="F4264" s="198" t="s">
        <v>13828</v>
      </c>
      <c r="G4264" s="166"/>
      <c r="H4264" s="198" t="s">
        <v>732</v>
      </c>
      <c r="I4264" s="166">
        <v>0</v>
      </c>
      <c r="J4264" s="198" t="s">
        <v>317</v>
      </c>
      <c r="K4264" s="198">
        <v>0</v>
      </c>
      <c r="L4264" s="198" t="s">
        <v>317</v>
      </c>
      <c r="M4264" s="198">
        <v>0</v>
      </c>
      <c r="N4264" s="199">
        <v>6</v>
      </c>
      <c r="O4264" s="199">
        <v>1.5</v>
      </c>
      <c r="P4264" s="199">
        <v>9</v>
      </c>
      <c r="Q4264" s="1012">
        <v>2</v>
      </c>
      <c r="R4264" s="183"/>
      <c r="S4264" s="223">
        <v>0</v>
      </c>
      <c r="T4264" s="183"/>
      <c r="U4264" s="223">
        <v>0</v>
      </c>
      <c r="V4264" s="183"/>
      <c r="W4264" s="183"/>
      <c r="X4264" s="183"/>
      <c r="Y4264" s="166" t="s">
        <v>12075</v>
      </c>
      <c r="Z4264" s="166" t="s">
        <v>13829</v>
      </c>
      <c r="AA4264" s="203">
        <v>318507400040993</v>
      </c>
      <c r="AB4264" s="198" t="s">
        <v>13830</v>
      </c>
      <c r="AC4264" s="166" t="s">
        <v>13831</v>
      </c>
      <c r="AD4264" s="166" t="s">
        <v>13832</v>
      </c>
      <c r="AE4264" s="198" t="s">
        <v>13830</v>
      </c>
      <c r="AF4264" s="166" t="s">
        <v>13829</v>
      </c>
      <c r="AG4264" s="165">
        <v>318507400040993</v>
      </c>
      <c r="AH4264" s="203" t="s">
        <v>1743</v>
      </c>
      <c r="AI4264" s="186">
        <v>1.32</v>
      </c>
      <c r="AJ4264" s="184">
        <v>6</v>
      </c>
      <c r="AK4264" s="167">
        <f t="shared" si="624"/>
        <v>2.1698630136986301E-2</v>
      </c>
      <c r="AL4264" s="167">
        <v>0</v>
      </c>
      <c r="AM4264" s="187">
        <f t="shared" si="623"/>
        <v>2.1698630136986301E-2</v>
      </c>
      <c r="AN4264" s="167">
        <f t="shared" si="621"/>
        <v>2.1698630136986301E-2</v>
      </c>
      <c r="AO4264" s="167">
        <v>0</v>
      </c>
      <c r="AP4264" s="167">
        <f t="shared" si="622"/>
        <v>2.1698630136986301E-2</v>
      </c>
      <c r="AQ4264" s="167">
        <f t="shared" si="618"/>
        <v>0.65095890410958901</v>
      </c>
      <c r="AR4264" s="193" t="s">
        <v>231</v>
      </c>
      <c r="AS4264" s="194"/>
      <c r="AT4264" s="166" t="s">
        <v>325</v>
      </c>
      <c r="AU4264" s="166" t="s">
        <v>6916</v>
      </c>
      <c r="AV4264" s="679" t="s">
        <v>13833</v>
      </c>
      <c r="AW4264" s="166" t="s">
        <v>234</v>
      </c>
      <c r="AX4264" s="2254"/>
      <c r="AY4264" s="2254"/>
    </row>
    <row r="4265" spans="1:52" s="55" customFormat="1" ht="15.95" customHeight="1" x14ac:dyDescent="0.25">
      <c r="A4265" s="182">
        <v>1732</v>
      </c>
      <c r="B4265" s="166" t="s">
        <v>55</v>
      </c>
      <c r="C4265" s="170" t="s">
        <v>6908</v>
      </c>
      <c r="D4265" s="194" t="s">
        <v>19571</v>
      </c>
      <c r="E4265" s="198" t="s">
        <v>13835</v>
      </c>
      <c r="F4265" s="198" t="s">
        <v>13836</v>
      </c>
      <c r="G4265" s="166"/>
      <c r="H4265" s="198" t="s">
        <v>732</v>
      </c>
      <c r="I4265" s="166">
        <v>0</v>
      </c>
      <c r="J4265" s="198" t="s">
        <v>317</v>
      </c>
      <c r="K4265" s="198">
        <v>0</v>
      </c>
      <c r="L4265" s="198" t="s">
        <v>317</v>
      </c>
      <c r="M4265" s="198">
        <v>0</v>
      </c>
      <c r="N4265" s="199">
        <v>4</v>
      </c>
      <c r="O4265" s="199">
        <v>1.5</v>
      </c>
      <c r="P4265" s="199">
        <v>6</v>
      </c>
      <c r="Q4265" s="1012">
        <v>2</v>
      </c>
      <c r="R4265" s="183"/>
      <c r="S4265" s="223">
        <v>0</v>
      </c>
      <c r="T4265" s="183"/>
      <c r="U4265" s="223">
        <v>0</v>
      </c>
      <c r="V4265" s="183"/>
      <c r="W4265" s="183"/>
      <c r="X4265" s="183"/>
      <c r="Y4265" s="166" t="s">
        <v>12075</v>
      </c>
      <c r="Z4265" s="166" t="s">
        <v>13837</v>
      </c>
      <c r="AA4265" s="203">
        <v>304503009100085</v>
      </c>
      <c r="AB4265" s="198" t="s">
        <v>13838</v>
      </c>
      <c r="AC4265" s="166" t="s">
        <v>13839</v>
      </c>
      <c r="AD4265" s="166" t="s">
        <v>13840</v>
      </c>
      <c r="AE4265" s="198" t="s">
        <v>13838</v>
      </c>
      <c r="AF4265" s="166" t="s">
        <v>13837</v>
      </c>
      <c r="AG4265" s="165">
        <v>304503009100085</v>
      </c>
      <c r="AH4265" s="203" t="s">
        <v>1743</v>
      </c>
      <c r="AI4265" s="186">
        <v>1.32</v>
      </c>
      <c r="AJ4265" s="184">
        <v>6</v>
      </c>
      <c r="AK4265" s="167">
        <f t="shared" si="624"/>
        <v>2.1698630136986301E-2</v>
      </c>
      <c r="AL4265" s="167">
        <v>0</v>
      </c>
      <c r="AM4265" s="187">
        <f t="shared" si="623"/>
        <v>2.1698630136986301E-2</v>
      </c>
      <c r="AN4265" s="167">
        <f t="shared" si="621"/>
        <v>2.1698630136986301E-2</v>
      </c>
      <c r="AO4265" s="167">
        <v>0</v>
      </c>
      <c r="AP4265" s="167">
        <f t="shared" si="622"/>
        <v>2.1698630136986301E-2</v>
      </c>
      <c r="AQ4265" s="167">
        <f t="shared" si="618"/>
        <v>0.65095890410958901</v>
      </c>
      <c r="AR4265" s="193" t="s">
        <v>231</v>
      </c>
      <c r="AS4265" s="194"/>
      <c r="AT4265" s="166" t="s">
        <v>325</v>
      </c>
      <c r="AU4265" s="166" t="s">
        <v>6916</v>
      </c>
      <c r="AV4265" s="679" t="s">
        <v>13841</v>
      </c>
      <c r="AW4265" s="166" t="s">
        <v>234</v>
      </c>
      <c r="AX4265" s="2254"/>
      <c r="AY4265" s="2254"/>
    </row>
    <row r="4266" spans="1:52" s="55" customFormat="1" ht="15.95" customHeight="1" x14ac:dyDescent="0.25">
      <c r="A4266" s="182">
        <v>1733</v>
      </c>
      <c r="B4266" s="166" t="s">
        <v>55</v>
      </c>
      <c r="C4266" s="170" t="s">
        <v>22550</v>
      </c>
      <c r="D4266" s="194" t="s">
        <v>19568</v>
      </c>
      <c r="E4266" s="198" t="s">
        <v>13842</v>
      </c>
      <c r="F4266" s="198" t="s">
        <v>13843</v>
      </c>
      <c r="G4266" s="166"/>
      <c r="H4266" s="198" t="s">
        <v>732</v>
      </c>
      <c r="I4266" s="166">
        <v>0</v>
      </c>
      <c r="J4266" s="198" t="s">
        <v>317</v>
      </c>
      <c r="K4266" s="198">
        <v>0</v>
      </c>
      <c r="L4266" s="198" t="s">
        <v>317</v>
      </c>
      <c r="M4266" s="198">
        <v>0</v>
      </c>
      <c r="N4266" s="199">
        <v>2</v>
      </c>
      <c r="O4266" s="199">
        <v>1.2</v>
      </c>
      <c r="P4266" s="199">
        <v>2.4</v>
      </c>
      <c r="Q4266" s="1012">
        <v>1</v>
      </c>
      <c r="R4266" s="183"/>
      <c r="S4266" s="223">
        <v>0</v>
      </c>
      <c r="T4266" s="183"/>
      <c r="U4266" s="223">
        <v>0</v>
      </c>
      <c r="V4266" s="183"/>
      <c r="W4266" s="183"/>
      <c r="X4266" s="183"/>
      <c r="Y4266" s="166" t="s">
        <v>12056</v>
      </c>
      <c r="Z4266" s="166" t="s">
        <v>13844</v>
      </c>
      <c r="AA4266" s="203">
        <v>1027700198767</v>
      </c>
      <c r="AB4266" s="198" t="s">
        <v>13845</v>
      </c>
      <c r="AC4266" s="166" t="s">
        <v>13846</v>
      </c>
      <c r="AD4266" s="673" t="s">
        <v>13847</v>
      </c>
      <c r="AE4266" s="198" t="s">
        <v>13845</v>
      </c>
      <c r="AF4266" s="166" t="s">
        <v>13844</v>
      </c>
      <c r="AG4266" s="165">
        <v>1027700198767</v>
      </c>
      <c r="AH4266" s="203" t="s">
        <v>1743</v>
      </c>
      <c r="AI4266" s="186">
        <v>1.32</v>
      </c>
      <c r="AJ4266" s="184">
        <v>10</v>
      </c>
      <c r="AK4266" s="167">
        <f t="shared" si="624"/>
        <v>3.6164383561643837E-2</v>
      </c>
      <c r="AL4266" s="167">
        <v>0</v>
      </c>
      <c r="AM4266" s="187">
        <f t="shared" si="623"/>
        <v>3.6164383561643837E-2</v>
      </c>
      <c r="AN4266" s="167">
        <f t="shared" si="621"/>
        <v>3.6164383561643837E-2</v>
      </c>
      <c r="AO4266" s="167">
        <v>0</v>
      </c>
      <c r="AP4266" s="167">
        <f t="shared" si="622"/>
        <v>3.6164383561643837E-2</v>
      </c>
      <c r="AQ4266" s="167">
        <f t="shared" si="618"/>
        <v>1.0849315068493151</v>
      </c>
      <c r="AR4266" s="193" t="s">
        <v>231</v>
      </c>
      <c r="AS4266" s="194"/>
      <c r="AT4266" s="166" t="s">
        <v>325</v>
      </c>
      <c r="AU4266" s="166" t="s">
        <v>6916</v>
      </c>
      <c r="AV4266" s="679" t="s">
        <v>13848</v>
      </c>
      <c r="AW4266" s="166" t="s">
        <v>234</v>
      </c>
      <c r="AX4266" s="2254"/>
      <c r="AY4266" s="2254"/>
    </row>
    <row r="4267" spans="1:52" s="55" customFormat="1" ht="15.95" customHeight="1" x14ac:dyDescent="0.25">
      <c r="A4267" s="734">
        <v>1734</v>
      </c>
      <c r="B4267" s="735" t="s">
        <v>55</v>
      </c>
      <c r="C4267" s="988" t="s">
        <v>6908</v>
      </c>
      <c r="D4267" s="747" t="s">
        <v>19569</v>
      </c>
      <c r="E4267" s="736" t="s">
        <v>13850</v>
      </c>
      <c r="F4267" s="736" t="s">
        <v>13851</v>
      </c>
      <c r="G4267" s="735"/>
      <c r="H4267" s="736" t="s">
        <v>219</v>
      </c>
      <c r="I4267" s="735" t="s">
        <v>220</v>
      </c>
      <c r="J4267" s="736" t="s">
        <v>317</v>
      </c>
      <c r="K4267" s="736">
        <v>0</v>
      </c>
      <c r="L4267" s="736" t="s">
        <v>317</v>
      </c>
      <c r="M4267" s="736">
        <v>0</v>
      </c>
      <c r="N4267" s="737">
        <v>4</v>
      </c>
      <c r="O4267" s="737">
        <v>1.2</v>
      </c>
      <c r="P4267" s="737">
        <v>4.8</v>
      </c>
      <c r="Q4267" s="738">
        <v>1</v>
      </c>
      <c r="R4267" s="739"/>
      <c r="S4267" s="740">
        <v>0</v>
      </c>
      <c r="T4267" s="739"/>
      <c r="U4267" s="740">
        <v>0</v>
      </c>
      <c r="V4267" s="739"/>
      <c r="W4267" s="739"/>
      <c r="X4267" s="739"/>
      <c r="Y4267" s="735" t="s">
        <v>330</v>
      </c>
      <c r="Z4267" s="735" t="s">
        <v>13852</v>
      </c>
      <c r="AA4267" s="741">
        <v>1035005909586</v>
      </c>
      <c r="AB4267" s="736" t="s">
        <v>13849</v>
      </c>
      <c r="AC4267" s="735" t="s">
        <v>13853</v>
      </c>
      <c r="AD4267" s="735" t="s">
        <v>13854</v>
      </c>
      <c r="AE4267" s="736" t="s">
        <v>13849</v>
      </c>
      <c r="AF4267" s="735" t="s">
        <v>13852</v>
      </c>
      <c r="AG4267" s="742">
        <v>1035005909586</v>
      </c>
      <c r="AH4267" s="741" t="s">
        <v>22905</v>
      </c>
      <c r="AI4267" s="743">
        <v>0.16</v>
      </c>
      <c r="AJ4267" s="743">
        <v>60</v>
      </c>
      <c r="AK4267" s="828">
        <f>AJ4267*AI4267/365</f>
        <v>2.6301369863013697E-2</v>
      </c>
      <c r="AL4267" s="828">
        <v>0</v>
      </c>
      <c r="AM4267" s="745">
        <f>SUBTOTAL(9,AK4267:AL4267)</f>
        <v>2.6301369863013697E-2</v>
      </c>
      <c r="AN4267" s="828">
        <f t="shared" si="621"/>
        <v>2.6301369863013697E-2</v>
      </c>
      <c r="AO4267" s="828">
        <v>0</v>
      </c>
      <c r="AP4267" s="828">
        <f t="shared" si="622"/>
        <v>2.6301369863013697E-2</v>
      </c>
      <c r="AQ4267" s="828">
        <f t="shared" si="618"/>
        <v>0.78904109589041094</v>
      </c>
      <c r="AR4267" s="746" t="s">
        <v>231</v>
      </c>
      <c r="AS4267" s="747"/>
      <c r="AT4267" s="735" t="s">
        <v>325</v>
      </c>
      <c r="AU4267" s="735" t="s">
        <v>6916</v>
      </c>
      <c r="AV4267" s="935" t="s">
        <v>13855</v>
      </c>
      <c r="AW4267" s="735" t="s">
        <v>18131</v>
      </c>
      <c r="AX4267" s="735" t="s">
        <v>23556</v>
      </c>
      <c r="AY4267" s="2254"/>
    </row>
    <row r="4268" spans="1:52" s="55" customFormat="1" ht="15.95" customHeight="1" x14ac:dyDescent="0.25">
      <c r="A4268" s="182">
        <v>1735</v>
      </c>
      <c r="B4268" s="166" t="s">
        <v>55</v>
      </c>
      <c r="C4268" s="170" t="s">
        <v>6908</v>
      </c>
      <c r="D4268" s="194" t="s">
        <v>19570</v>
      </c>
      <c r="E4268" s="198" t="s">
        <v>13857</v>
      </c>
      <c r="F4268" s="198" t="s">
        <v>13858</v>
      </c>
      <c r="G4268" s="166"/>
      <c r="H4268" s="198" t="s">
        <v>219</v>
      </c>
      <c r="I4268" s="166" t="s">
        <v>220</v>
      </c>
      <c r="J4268" s="198" t="s">
        <v>221</v>
      </c>
      <c r="K4268" s="198" t="s">
        <v>879</v>
      </c>
      <c r="L4268" s="198" t="s">
        <v>317</v>
      </c>
      <c r="M4268" s="198">
        <v>0</v>
      </c>
      <c r="N4268" s="199">
        <v>2</v>
      </c>
      <c r="O4268" s="199">
        <v>1.2</v>
      </c>
      <c r="P4268" s="199">
        <v>2.4</v>
      </c>
      <c r="Q4268" s="1012">
        <v>4</v>
      </c>
      <c r="R4268" s="183"/>
      <c r="S4268" s="223">
        <v>0</v>
      </c>
      <c r="T4268" s="183"/>
      <c r="U4268" s="223">
        <v>0</v>
      </c>
      <c r="V4268" s="183"/>
      <c r="W4268" s="183"/>
      <c r="X4268" s="183"/>
      <c r="Y4268" s="166" t="s">
        <v>330</v>
      </c>
      <c r="Z4268" s="166" t="s">
        <v>13859</v>
      </c>
      <c r="AA4268" s="203">
        <v>1027739602824</v>
      </c>
      <c r="AB4268" s="198" t="s">
        <v>13860</v>
      </c>
      <c r="AC4268" s="166" t="s">
        <v>13861</v>
      </c>
      <c r="AD4268" s="166" t="s">
        <v>12037</v>
      </c>
      <c r="AE4268" s="198" t="s">
        <v>13860</v>
      </c>
      <c r="AF4268" s="166" t="s">
        <v>13859</v>
      </c>
      <c r="AG4268" s="165">
        <v>1027739602824</v>
      </c>
      <c r="AH4268" s="203" t="s">
        <v>12040</v>
      </c>
      <c r="AI4268" s="186">
        <v>0.55000000000000004</v>
      </c>
      <c r="AJ4268" s="184">
        <v>6</v>
      </c>
      <c r="AK4268" s="167">
        <f t="shared" ref="AK4268:AK4275" si="625">AJ4268*AI4268/365</f>
        <v>9.0410958904109592E-3</v>
      </c>
      <c r="AL4268" s="167">
        <v>0</v>
      </c>
      <c r="AM4268" s="187">
        <f t="shared" ref="AM4268:AM4275" si="626">SUBTOTAL(9,AK4268:AL4268)</f>
        <v>9.0410958904109592E-3</v>
      </c>
      <c r="AN4268" s="167">
        <f t="shared" si="621"/>
        <v>9.0410958904109592E-3</v>
      </c>
      <c r="AO4268" s="167">
        <v>0</v>
      </c>
      <c r="AP4268" s="167">
        <f t="shared" si="622"/>
        <v>9.0410958904109592E-3</v>
      </c>
      <c r="AQ4268" s="167">
        <f t="shared" si="618"/>
        <v>0.27123287671232876</v>
      </c>
      <c r="AR4268" s="193" t="s">
        <v>231</v>
      </c>
      <c r="AS4268" s="194"/>
      <c r="AT4268" s="166" t="s">
        <v>325</v>
      </c>
      <c r="AU4268" s="166" t="s">
        <v>6916</v>
      </c>
      <c r="AV4268" s="679" t="s">
        <v>13862</v>
      </c>
      <c r="AW4268" s="166" t="s">
        <v>234</v>
      </c>
      <c r="AX4268" s="2254"/>
      <c r="AY4268" s="2254"/>
    </row>
    <row r="4269" spans="1:52" s="55" customFormat="1" ht="15.95" customHeight="1" x14ac:dyDescent="0.25">
      <c r="A4269" s="182">
        <v>1736</v>
      </c>
      <c r="B4269" s="166" t="s">
        <v>55</v>
      </c>
      <c r="C4269" s="170" t="s">
        <v>6908</v>
      </c>
      <c r="D4269" s="194" t="s">
        <v>19752</v>
      </c>
      <c r="E4269" s="198" t="s">
        <v>13864</v>
      </c>
      <c r="F4269" s="198" t="s">
        <v>13865</v>
      </c>
      <c r="G4269" s="166"/>
      <c r="H4269" s="166" t="s">
        <v>219</v>
      </c>
      <c r="I4269" s="166" t="s">
        <v>220</v>
      </c>
      <c r="J4269" s="166" t="s">
        <v>221</v>
      </c>
      <c r="K4269" s="198" t="s">
        <v>879</v>
      </c>
      <c r="L4269" s="198" t="s">
        <v>221</v>
      </c>
      <c r="M4269" s="198" t="s">
        <v>879</v>
      </c>
      <c r="N4269" s="199">
        <v>3</v>
      </c>
      <c r="O4269" s="199">
        <v>1.2</v>
      </c>
      <c r="P4269" s="199">
        <v>3.5999999999999996</v>
      </c>
      <c r="Q4269" s="1012">
        <v>3</v>
      </c>
      <c r="R4269" s="183"/>
      <c r="S4269" s="223">
        <v>0</v>
      </c>
      <c r="T4269" s="183"/>
      <c r="U4269" s="223">
        <v>0</v>
      </c>
      <c r="V4269" s="183"/>
      <c r="W4269" s="183"/>
      <c r="X4269" s="183"/>
      <c r="Y4269" s="166" t="s">
        <v>3109</v>
      </c>
      <c r="Z4269" s="166" t="s">
        <v>13866</v>
      </c>
      <c r="AA4269" s="203">
        <v>1027739382890</v>
      </c>
      <c r="AB4269" s="198" t="s">
        <v>13867</v>
      </c>
      <c r="AC4269" s="166" t="s">
        <v>13868</v>
      </c>
      <c r="AD4269" s="166" t="s">
        <v>13869</v>
      </c>
      <c r="AE4269" s="198" t="s">
        <v>13867</v>
      </c>
      <c r="AF4269" s="166" t="s">
        <v>13866</v>
      </c>
      <c r="AG4269" s="165">
        <v>1027739382890</v>
      </c>
      <c r="AH4269" s="203" t="s">
        <v>12040</v>
      </c>
      <c r="AI4269" s="186">
        <v>0.55000000000000004</v>
      </c>
      <c r="AJ4269" s="184">
        <v>6</v>
      </c>
      <c r="AK4269" s="167">
        <f t="shared" si="625"/>
        <v>9.0410958904109592E-3</v>
      </c>
      <c r="AL4269" s="167">
        <v>0</v>
      </c>
      <c r="AM4269" s="187">
        <f t="shared" si="626"/>
        <v>9.0410958904109592E-3</v>
      </c>
      <c r="AN4269" s="167">
        <f t="shared" si="621"/>
        <v>9.0410958904109592E-3</v>
      </c>
      <c r="AO4269" s="167">
        <v>0</v>
      </c>
      <c r="AP4269" s="167">
        <f t="shared" si="622"/>
        <v>9.0410958904109592E-3</v>
      </c>
      <c r="AQ4269" s="167">
        <f t="shared" si="618"/>
        <v>0.27123287671232876</v>
      </c>
      <c r="AR4269" s="193" t="s">
        <v>231</v>
      </c>
      <c r="AS4269" s="194" t="s">
        <v>431</v>
      </c>
      <c r="AT4269" s="166" t="s">
        <v>325</v>
      </c>
      <c r="AU4269" s="166" t="s">
        <v>6916</v>
      </c>
      <c r="AV4269" s="679" t="s">
        <v>13870</v>
      </c>
      <c r="AW4269" s="166" t="s">
        <v>234</v>
      </c>
      <c r="AX4269" s="2254"/>
      <c r="AY4269" s="2254"/>
    </row>
    <row r="4270" spans="1:52" s="55" customFormat="1" ht="15.95" customHeight="1" x14ac:dyDescent="0.25">
      <c r="A4270" s="182">
        <v>1737</v>
      </c>
      <c r="B4270" s="166" t="s">
        <v>55</v>
      </c>
      <c r="C4270" s="170" t="s">
        <v>6908</v>
      </c>
      <c r="D4270" s="194" t="s">
        <v>13871</v>
      </c>
      <c r="E4270" s="198" t="s">
        <v>13872</v>
      </c>
      <c r="F4270" s="198" t="s">
        <v>13873</v>
      </c>
      <c r="G4270" s="166"/>
      <c r="H4270" s="198" t="s">
        <v>219</v>
      </c>
      <c r="I4270" s="166" t="s">
        <v>220</v>
      </c>
      <c r="J4270" s="198" t="s">
        <v>221</v>
      </c>
      <c r="K4270" s="198" t="s">
        <v>7140</v>
      </c>
      <c r="L4270" s="166" t="s">
        <v>221</v>
      </c>
      <c r="M4270" s="166" t="s">
        <v>7181</v>
      </c>
      <c r="N4270" s="199">
        <v>1.2</v>
      </c>
      <c r="O4270" s="199">
        <v>1.2</v>
      </c>
      <c r="P4270" s="199">
        <v>1.44</v>
      </c>
      <c r="Q4270" s="1012">
        <v>1</v>
      </c>
      <c r="R4270" s="183"/>
      <c r="S4270" s="223">
        <v>0</v>
      </c>
      <c r="T4270" s="183"/>
      <c r="U4270" s="223">
        <v>0</v>
      </c>
      <c r="V4270" s="183"/>
      <c r="W4270" s="183"/>
      <c r="X4270" s="183"/>
      <c r="Y4270" s="166" t="s">
        <v>330</v>
      </c>
      <c r="Z4270" s="166" t="s">
        <v>13859</v>
      </c>
      <c r="AA4270" s="203">
        <v>1027739602824</v>
      </c>
      <c r="AB4270" s="198" t="s">
        <v>13874</v>
      </c>
      <c r="AC4270" s="166" t="s">
        <v>13861</v>
      </c>
      <c r="AD4270" s="166" t="s">
        <v>12037</v>
      </c>
      <c r="AE4270" s="198" t="s">
        <v>13874</v>
      </c>
      <c r="AF4270" s="166" t="s">
        <v>13859</v>
      </c>
      <c r="AG4270" s="165">
        <v>1027739602824</v>
      </c>
      <c r="AH4270" s="203" t="s">
        <v>12040</v>
      </c>
      <c r="AI4270" s="186">
        <v>0.55000000000000004</v>
      </c>
      <c r="AJ4270" s="184">
        <v>6</v>
      </c>
      <c r="AK4270" s="167">
        <f t="shared" si="625"/>
        <v>9.0410958904109592E-3</v>
      </c>
      <c r="AL4270" s="167">
        <v>0</v>
      </c>
      <c r="AM4270" s="187">
        <f t="shared" si="626"/>
        <v>9.0410958904109592E-3</v>
      </c>
      <c r="AN4270" s="167">
        <f t="shared" si="621"/>
        <v>9.0410958904109592E-3</v>
      </c>
      <c r="AO4270" s="167">
        <v>0</v>
      </c>
      <c r="AP4270" s="167">
        <f t="shared" si="622"/>
        <v>9.0410958904109592E-3</v>
      </c>
      <c r="AQ4270" s="167">
        <f t="shared" si="618"/>
        <v>0.27123287671232876</v>
      </c>
      <c r="AR4270" s="193" t="s">
        <v>231</v>
      </c>
      <c r="AS4270" s="194" t="s">
        <v>431</v>
      </c>
      <c r="AT4270" s="166" t="s">
        <v>325</v>
      </c>
      <c r="AU4270" s="166" t="s">
        <v>6916</v>
      </c>
      <c r="AV4270" s="679" t="s">
        <v>13875</v>
      </c>
      <c r="AW4270" s="166" t="s">
        <v>234</v>
      </c>
      <c r="AX4270" s="2254"/>
      <c r="AY4270" s="2254"/>
    </row>
    <row r="4271" spans="1:52" s="55" customFormat="1" ht="15.95" customHeight="1" x14ac:dyDescent="0.25">
      <c r="A4271" s="182">
        <v>1738</v>
      </c>
      <c r="B4271" s="166" t="s">
        <v>55</v>
      </c>
      <c r="C4271" s="170" t="s">
        <v>6908</v>
      </c>
      <c r="D4271" s="194" t="s">
        <v>13871</v>
      </c>
      <c r="E4271" s="198" t="s">
        <v>13876</v>
      </c>
      <c r="F4271" s="198" t="s">
        <v>13877</v>
      </c>
      <c r="G4271" s="166"/>
      <c r="H4271" s="198" t="s">
        <v>219</v>
      </c>
      <c r="I4271" s="166" t="s">
        <v>220</v>
      </c>
      <c r="J4271" s="198" t="s">
        <v>221</v>
      </c>
      <c r="K4271" s="198" t="s">
        <v>222</v>
      </c>
      <c r="L4271" s="198" t="s">
        <v>317</v>
      </c>
      <c r="M4271" s="198">
        <v>0</v>
      </c>
      <c r="N4271" s="199">
        <v>6</v>
      </c>
      <c r="O4271" s="199">
        <v>4</v>
      </c>
      <c r="P4271" s="199">
        <v>24</v>
      </c>
      <c r="Q4271" s="1012">
        <v>2</v>
      </c>
      <c r="R4271" s="183"/>
      <c r="S4271" s="223">
        <v>0</v>
      </c>
      <c r="T4271" s="183"/>
      <c r="U4271" s="223">
        <v>0</v>
      </c>
      <c r="V4271" s="183"/>
      <c r="W4271" s="183"/>
      <c r="X4271" s="183"/>
      <c r="Y4271" s="166" t="s">
        <v>330</v>
      </c>
      <c r="Z4271" s="166" t="s">
        <v>13878</v>
      </c>
      <c r="AA4271" s="203">
        <v>1065009017920</v>
      </c>
      <c r="AB4271" s="198" t="s">
        <v>13879</v>
      </c>
      <c r="AC4271" s="166" t="s">
        <v>12626</v>
      </c>
      <c r="AD4271" s="166" t="s">
        <v>12627</v>
      </c>
      <c r="AE4271" s="198" t="s">
        <v>13879</v>
      </c>
      <c r="AF4271" s="166" t="s">
        <v>13878</v>
      </c>
      <c r="AG4271" s="165">
        <v>1065009017920</v>
      </c>
      <c r="AH4271" s="203" t="s">
        <v>12040</v>
      </c>
      <c r="AI4271" s="186">
        <v>0.55000000000000004</v>
      </c>
      <c r="AJ4271" s="184">
        <v>6</v>
      </c>
      <c r="AK4271" s="167">
        <f t="shared" si="625"/>
        <v>9.0410958904109592E-3</v>
      </c>
      <c r="AL4271" s="167">
        <v>0</v>
      </c>
      <c r="AM4271" s="187">
        <f t="shared" si="626"/>
        <v>9.0410958904109592E-3</v>
      </c>
      <c r="AN4271" s="167">
        <f t="shared" si="621"/>
        <v>9.0410958904109592E-3</v>
      </c>
      <c r="AO4271" s="167">
        <v>0</v>
      </c>
      <c r="AP4271" s="167">
        <f t="shared" si="622"/>
        <v>9.0410958904109592E-3</v>
      </c>
      <c r="AQ4271" s="167">
        <f t="shared" si="618"/>
        <v>0.27123287671232876</v>
      </c>
      <c r="AR4271" s="193" t="s">
        <v>231</v>
      </c>
      <c r="AS4271" s="194" t="s">
        <v>431</v>
      </c>
      <c r="AT4271" s="166" t="s">
        <v>325</v>
      </c>
      <c r="AU4271" s="166" t="s">
        <v>6916</v>
      </c>
      <c r="AV4271" s="679" t="s">
        <v>13875</v>
      </c>
      <c r="AW4271" s="166" t="s">
        <v>234</v>
      </c>
      <c r="AX4271" s="2254"/>
      <c r="AY4271" s="2254"/>
    </row>
    <row r="4272" spans="1:52" s="55" customFormat="1" ht="15.95" customHeight="1" x14ac:dyDescent="0.25">
      <c r="A4272" s="182">
        <v>1739</v>
      </c>
      <c r="B4272" s="166" t="s">
        <v>55</v>
      </c>
      <c r="C4272" s="170" t="s">
        <v>6908</v>
      </c>
      <c r="D4272" s="194" t="s">
        <v>13880</v>
      </c>
      <c r="E4272" s="198" t="s">
        <v>13881</v>
      </c>
      <c r="F4272" s="198" t="s">
        <v>13882</v>
      </c>
      <c r="G4272" s="166"/>
      <c r="H4272" s="198" t="s">
        <v>219</v>
      </c>
      <c r="I4272" s="166" t="s">
        <v>220</v>
      </c>
      <c r="J4272" s="198" t="s">
        <v>221</v>
      </c>
      <c r="K4272" s="198" t="s">
        <v>222</v>
      </c>
      <c r="L4272" s="198" t="s">
        <v>317</v>
      </c>
      <c r="M4272" s="198">
        <v>0</v>
      </c>
      <c r="N4272" s="199">
        <v>3</v>
      </c>
      <c r="O4272" s="199">
        <v>1.2</v>
      </c>
      <c r="P4272" s="199">
        <v>3.5999999999999996</v>
      </c>
      <c r="Q4272" s="1012">
        <v>3</v>
      </c>
      <c r="R4272" s="183"/>
      <c r="S4272" s="223">
        <v>0</v>
      </c>
      <c r="T4272" s="183"/>
      <c r="U4272" s="223">
        <v>0</v>
      </c>
      <c r="V4272" s="183"/>
      <c r="W4272" s="183"/>
      <c r="X4272" s="183"/>
      <c r="Y4272" s="166" t="s">
        <v>3109</v>
      </c>
      <c r="Z4272" s="166" t="s">
        <v>13866</v>
      </c>
      <c r="AA4272" s="203">
        <v>1027739382890</v>
      </c>
      <c r="AB4272" s="198" t="s">
        <v>13883</v>
      </c>
      <c r="AC4272" s="166" t="s">
        <v>13868</v>
      </c>
      <c r="AD4272" s="166" t="s">
        <v>13869</v>
      </c>
      <c r="AE4272" s="198" t="s">
        <v>13883</v>
      </c>
      <c r="AF4272" s="166" t="s">
        <v>13866</v>
      </c>
      <c r="AG4272" s="165">
        <v>1027739382890</v>
      </c>
      <c r="AH4272" s="203" t="s">
        <v>12040</v>
      </c>
      <c r="AI4272" s="186">
        <v>0.55000000000000004</v>
      </c>
      <c r="AJ4272" s="184">
        <v>6</v>
      </c>
      <c r="AK4272" s="167">
        <f t="shared" si="625"/>
        <v>9.0410958904109592E-3</v>
      </c>
      <c r="AL4272" s="167">
        <v>0</v>
      </c>
      <c r="AM4272" s="187">
        <f t="shared" si="626"/>
        <v>9.0410958904109592E-3</v>
      </c>
      <c r="AN4272" s="167">
        <f t="shared" si="621"/>
        <v>9.0410958904109592E-3</v>
      </c>
      <c r="AO4272" s="167">
        <v>0</v>
      </c>
      <c r="AP4272" s="167">
        <f t="shared" si="622"/>
        <v>9.0410958904109592E-3</v>
      </c>
      <c r="AQ4272" s="167">
        <f t="shared" si="618"/>
        <v>0.27123287671232876</v>
      </c>
      <c r="AR4272" s="193" t="s">
        <v>231</v>
      </c>
      <c r="AS4272" s="194"/>
      <c r="AT4272" s="166" t="s">
        <v>325</v>
      </c>
      <c r="AU4272" s="166" t="s">
        <v>6916</v>
      </c>
      <c r="AV4272" s="679" t="s">
        <v>13884</v>
      </c>
      <c r="AW4272" s="166" t="s">
        <v>234</v>
      </c>
      <c r="AX4272" s="2254"/>
      <c r="AY4272" s="2254"/>
    </row>
    <row r="4273" spans="1:52" s="1395" customFormat="1" ht="15.95" customHeight="1" x14ac:dyDescent="0.25">
      <c r="A4273" s="353">
        <v>1740</v>
      </c>
      <c r="B4273" s="354" t="s">
        <v>55</v>
      </c>
      <c r="C4273" s="366" t="s">
        <v>6908</v>
      </c>
      <c r="D4273" s="363" t="s">
        <v>26127</v>
      </c>
      <c r="E4273" s="272" t="s">
        <v>26128</v>
      </c>
      <c r="F4273" s="272" t="s">
        <v>26129</v>
      </c>
      <c r="G4273" s="354" t="s">
        <v>221</v>
      </c>
      <c r="H4273" s="272" t="s">
        <v>219</v>
      </c>
      <c r="I4273" s="354" t="s">
        <v>220</v>
      </c>
      <c r="J4273" s="272" t="s">
        <v>221</v>
      </c>
      <c r="K4273" s="272" t="s">
        <v>222</v>
      </c>
      <c r="L4273" s="272" t="s">
        <v>221</v>
      </c>
      <c r="M4273" s="272" t="s">
        <v>879</v>
      </c>
      <c r="N4273" s="440">
        <v>6</v>
      </c>
      <c r="O4273" s="440">
        <v>3</v>
      </c>
      <c r="P4273" s="440">
        <f>O4273*N4273</f>
        <v>18</v>
      </c>
      <c r="Q4273" s="1010">
        <v>2</v>
      </c>
      <c r="R4273" s="357"/>
      <c r="S4273" s="505">
        <v>0</v>
      </c>
      <c r="T4273" s="357"/>
      <c r="U4273" s="505">
        <v>0</v>
      </c>
      <c r="V4273" s="357"/>
      <c r="W4273" s="357"/>
      <c r="X4273" s="357"/>
      <c r="Y4273" s="354" t="s">
        <v>330</v>
      </c>
      <c r="Z4273" s="354" t="s">
        <v>13888</v>
      </c>
      <c r="AA4273" s="443" t="s">
        <v>26130</v>
      </c>
      <c r="AB4273" s="272" t="s">
        <v>26131</v>
      </c>
      <c r="AC4273" s="354" t="s">
        <v>26132</v>
      </c>
      <c r="AD4273" s="354" t="s">
        <v>26133</v>
      </c>
      <c r="AE4273" s="272" t="s">
        <v>26134</v>
      </c>
      <c r="AF4273" s="354" t="s">
        <v>13888</v>
      </c>
      <c r="AG4273" s="443" t="s">
        <v>26130</v>
      </c>
      <c r="AH4273" s="443" t="s">
        <v>12040</v>
      </c>
      <c r="AI4273" s="360">
        <v>0.55000000000000004</v>
      </c>
      <c r="AJ4273" s="503">
        <v>8</v>
      </c>
      <c r="AK4273" s="359">
        <f>AJ4273*AI4273/365</f>
        <v>1.2054794520547946E-2</v>
      </c>
      <c r="AL4273" s="359">
        <v>0</v>
      </c>
      <c r="AM4273" s="361">
        <f t="shared" si="626"/>
        <v>1.2054794520547946E-2</v>
      </c>
      <c r="AN4273" s="359">
        <f t="shared" si="621"/>
        <v>1.2054794520547946E-2</v>
      </c>
      <c r="AO4273" s="359">
        <v>0</v>
      </c>
      <c r="AP4273" s="359">
        <f t="shared" si="622"/>
        <v>1.2054794520547946E-2</v>
      </c>
      <c r="AQ4273" s="359">
        <f t="shared" si="618"/>
        <v>0.36164383561643837</v>
      </c>
      <c r="AR4273" s="362" t="s">
        <v>231</v>
      </c>
      <c r="AS4273" s="363" t="s">
        <v>431</v>
      </c>
      <c r="AT4273" s="354" t="s">
        <v>325</v>
      </c>
      <c r="AU4273" s="354" t="s">
        <v>6916</v>
      </c>
      <c r="AV4273" s="923" t="s">
        <v>13890</v>
      </c>
      <c r="AW4273" s="354" t="s">
        <v>234</v>
      </c>
      <c r="AX4273" s="447" t="s">
        <v>26135</v>
      </c>
      <c r="AY4273" s="2711"/>
      <c r="AZ4273" s="2408" t="s">
        <v>26136</v>
      </c>
    </row>
    <row r="4274" spans="1:52" s="55" customFormat="1" ht="15.95" customHeight="1" x14ac:dyDescent="0.25">
      <c r="A4274" s="182">
        <v>1741</v>
      </c>
      <c r="B4274" s="166" t="s">
        <v>55</v>
      </c>
      <c r="C4274" s="170" t="s">
        <v>6908</v>
      </c>
      <c r="D4274" s="194" t="s">
        <v>13891</v>
      </c>
      <c r="E4274" s="198" t="s">
        <v>13892</v>
      </c>
      <c r="F4274" s="198" t="s">
        <v>13893</v>
      </c>
      <c r="G4274" s="166"/>
      <c r="H4274" s="198" t="s">
        <v>219</v>
      </c>
      <c r="I4274" s="166" t="s">
        <v>220</v>
      </c>
      <c r="J4274" s="198" t="s">
        <v>317</v>
      </c>
      <c r="K4274" s="198">
        <v>0</v>
      </c>
      <c r="L4274" s="198" t="s">
        <v>317</v>
      </c>
      <c r="M4274" s="198">
        <v>0</v>
      </c>
      <c r="N4274" s="199">
        <v>2</v>
      </c>
      <c r="O4274" s="199">
        <v>1.2</v>
      </c>
      <c r="P4274" s="199">
        <v>2.4</v>
      </c>
      <c r="Q4274" s="1012">
        <v>1</v>
      </c>
      <c r="R4274" s="183"/>
      <c r="S4274" s="223">
        <v>0</v>
      </c>
      <c r="T4274" s="183"/>
      <c r="U4274" s="223">
        <v>0</v>
      </c>
      <c r="V4274" s="183"/>
      <c r="W4274" s="183"/>
      <c r="X4274" s="183"/>
      <c r="Y4274" s="166" t="s">
        <v>330</v>
      </c>
      <c r="Z4274" s="166" t="s">
        <v>13894</v>
      </c>
      <c r="AA4274" s="203">
        <v>1187746348459</v>
      </c>
      <c r="AB4274" s="198" t="s">
        <v>13895</v>
      </c>
      <c r="AC4274" s="166">
        <v>89775440719</v>
      </c>
      <c r="AD4274" s="166" t="s">
        <v>12592</v>
      </c>
      <c r="AE4274" s="198" t="s">
        <v>13895</v>
      </c>
      <c r="AF4274" s="166" t="s">
        <v>13894</v>
      </c>
      <c r="AG4274" s="165">
        <v>1187746348459</v>
      </c>
      <c r="AH4274" s="203" t="s">
        <v>12040</v>
      </c>
      <c r="AI4274" s="186">
        <v>0.55000000000000004</v>
      </c>
      <c r="AJ4274" s="184">
        <v>6</v>
      </c>
      <c r="AK4274" s="167">
        <f t="shared" si="625"/>
        <v>9.0410958904109592E-3</v>
      </c>
      <c r="AL4274" s="167">
        <v>0</v>
      </c>
      <c r="AM4274" s="187">
        <f t="shared" si="626"/>
        <v>9.0410958904109592E-3</v>
      </c>
      <c r="AN4274" s="167">
        <f t="shared" ref="AN4274:AN4305" si="627">AK4274</f>
        <v>9.0410958904109592E-3</v>
      </c>
      <c r="AO4274" s="167">
        <v>0</v>
      </c>
      <c r="AP4274" s="167">
        <f t="shared" ref="AP4274:AP4305" si="628">AN4274+AO4274</f>
        <v>9.0410958904109592E-3</v>
      </c>
      <c r="AQ4274" s="167">
        <f t="shared" si="618"/>
        <v>0.27123287671232876</v>
      </c>
      <c r="AR4274" s="193" t="s">
        <v>231</v>
      </c>
      <c r="AS4274" s="194"/>
      <c r="AT4274" s="166" t="s">
        <v>325</v>
      </c>
      <c r="AU4274" s="166" t="s">
        <v>6916</v>
      </c>
      <c r="AV4274" s="679" t="s">
        <v>13896</v>
      </c>
      <c r="AW4274" s="166" t="s">
        <v>234</v>
      </c>
      <c r="AX4274" s="2254"/>
      <c r="AY4274" s="2254"/>
    </row>
    <row r="4275" spans="1:52" s="55" customFormat="1" ht="15.95" customHeight="1" x14ac:dyDescent="0.25">
      <c r="A4275" s="182">
        <v>1742</v>
      </c>
      <c r="B4275" s="166" t="s">
        <v>55</v>
      </c>
      <c r="C4275" s="170" t="s">
        <v>6908</v>
      </c>
      <c r="D4275" s="194" t="s">
        <v>13897</v>
      </c>
      <c r="E4275" s="198" t="s">
        <v>13898</v>
      </c>
      <c r="F4275" s="198" t="s">
        <v>13899</v>
      </c>
      <c r="G4275" s="166"/>
      <c r="H4275" s="198" t="s">
        <v>219</v>
      </c>
      <c r="I4275" s="166" t="s">
        <v>220</v>
      </c>
      <c r="J4275" s="198" t="s">
        <v>221</v>
      </c>
      <c r="K4275" s="198" t="s">
        <v>222</v>
      </c>
      <c r="L4275" s="166" t="s">
        <v>221</v>
      </c>
      <c r="M4275" s="166" t="s">
        <v>7181</v>
      </c>
      <c r="N4275" s="199">
        <v>3</v>
      </c>
      <c r="O4275" s="199">
        <v>1.2</v>
      </c>
      <c r="P4275" s="199">
        <v>3.5999999999999996</v>
      </c>
      <c r="Q4275" s="1012">
        <v>2</v>
      </c>
      <c r="R4275" s="183"/>
      <c r="S4275" s="223">
        <v>0</v>
      </c>
      <c r="T4275" s="183"/>
      <c r="U4275" s="223">
        <v>0</v>
      </c>
      <c r="V4275" s="183"/>
      <c r="W4275" s="183"/>
      <c r="X4275" s="183"/>
      <c r="Y4275" s="166" t="s">
        <v>330</v>
      </c>
      <c r="Z4275" s="166" t="s">
        <v>13900</v>
      </c>
      <c r="AA4275" s="203">
        <v>1125031004735</v>
      </c>
      <c r="AB4275" s="198" t="s">
        <v>13901</v>
      </c>
      <c r="AC4275" s="166" t="s">
        <v>13902</v>
      </c>
      <c r="AD4275" s="166" t="s">
        <v>230</v>
      </c>
      <c r="AE4275" s="198" t="s">
        <v>13901</v>
      </c>
      <c r="AF4275" s="166" t="s">
        <v>13900</v>
      </c>
      <c r="AG4275" s="165">
        <v>1125031004735</v>
      </c>
      <c r="AH4275" s="203" t="s">
        <v>12040</v>
      </c>
      <c r="AI4275" s="186">
        <v>0.55000000000000004</v>
      </c>
      <c r="AJ4275" s="184">
        <v>6</v>
      </c>
      <c r="AK4275" s="167">
        <f t="shared" si="625"/>
        <v>9.0410958904109592E-3</v>
      </c>
      <c r="AL4275" s="167">
        <v>0</v>
      </c>
      <c r="AM4275" s="187">
        <f t="shared" si="626"/>
        <v>9.0410958904109592E-3</v>
      </c>
      <c r="AN4275" s="167">
        <f t="shared" si="627"/>
        <v>9.0410958904109592E-3</v>
      </c>
      <c r="AO4275" s="167">
        <v>0</v>
      </c>
      <c r="AP4275" s="167">
        <f t="shared" si="628"/>
        <v>9.0410958904109592E-3</v>
      </c>
      <c r="AQ4275" s="167">
        <f t="shared" si="618"/>
        <v>0.27123287671232876</v>
      </c>
      <c r="AR4275" s="193" t="s">
        <v>231</v>
      </c>
      <c r="AS4275" s="194" t="s">
        <v>431</v>
      </c>
      <c r="AT4275" s="166" t="s">
        <v>325</v>
      </c>
      <c r="AU4275" s="166" t="s">
        <v>6916</v>
      </c>
      <c r="AV4275" s="679" t="s">
        <v>13903</v>
      </c>
      <c r="AW4275" s="166" t="s">
        <v>234</v>
      </c>
      <c r="AX4275" s="2254"/>
      <c r="AY4275" s="2254"/>
    </row>
    <row r="4276" spans="1:52" s="55" customFormat="1" ht="15.95" customHeight="1" x14ac:dyDescent="0.25">
      <c r="A4276" s="182">
        <v>1743</v>
      </c>
      <c r="B4276" s="166" t="s">
        <v>55</v>
      </c>
      <c r="C4276" s="170" t="s">
        <v>6908</v>
      </c>
      <c r="D4276" s="260" t="s">
        <v>13904</v>
      </c>
      <c r="E4276" s="198" t="s">
        <v>13905</v>
      </c>
      <c r="F4276" s="198" t="s">
        <v>13906</v>
      </c>
      <c r="G4276" s="166"/>
      <c r="H4276" s="198" t="s">
        <v>219</v>
      </c>
      <c r="I4276" s="166" t="s">
        <v>220</v>
      </c>
      <c r="J4276" s="198" t="s">
        <v>221</v>
      </c>
      <c r="K4276" s="198" t="s">
        <v>222</v>
      </c>
      <c r="L4276" s="198" t="s">
        <v>317</v>
      </c>
      <c r="M4276" s="198">
        <v>0</v>
      </c>
      <c r="N4276" s="199">
        <v>3</v>
      </c>
      <c r="O4276" s="199">
        <v>1.2</v>
      </c>
      <c r="P4276" s="199">
        <v>3.5999999999999996</v>
      </c>
      <c r="Q4276" s="1012">
        <v>0</v>
      </c>
      <c r="R4276" s="183"/>
      <c r="S4276" s="223">
        <v>0</v>
      </c>
      <c r="T4276" s="183"/>
      <c r="U4276" s="223">
        <v>1</v>
      </c>
      <c r="V4276" s="183"/>
      <c r="W4276" s="183"/>
      <c r="X4276" s="183"/>
      <c r="Y4276" s="166" t="s">
        <v>330</v>
      </c>
      <c r="Z4276" s="198" t="s">
        <v>13907</v>
      </c>
      <c r="AA4276" s="945">
        <v>1155022000825</v>
      </c>
      <c r="AB4276" s="166" t="s">
        <v>13908</v>
      </c>
      <c r="AC4276" s="166" t="s">
        <v>13909</v>
      </c>
      <c r="AD4276" s="166" t="s">
        <v>13910</v>
      </c>
      <c r="AE4276" s="166" t="s">
        <v>13911</v>
      </c>
      <c r="AF4276" s="198" t="s">
        <v>13907</v>
      </c>
      <c r="AG4276" s="165">
        <v>1155022000825</v>
      </c>
      <c r="AH4276" s="203" t="s">
        <v>13912</v>
      </c>
      <c r="AI4276" s="186">
        <v>1.1399999999999999</v>
      </c>
      <c r="AJ4276" s="186">
        <v>80</v>
      </c>
      <c r="AK4276" s="167">
        <f t="shared" ref="AK4276:AK4290" si="629">AJ4276*AI4276/365</f>
        <v>0.24986301369863009</v>
      </c>
      <c r="AL4276" s="167">
        <v>0</v>
      </c>
      <c r="AM4276" s="187">
        <f t="shared" ref="AM4276:AM4282" si="630">SUBTOTAL(9,AK4276:AL4276)</f>
        <v>0.24986301369863009</v>
      </c>
      <c r="AN4276" s="167">
        <f t="shared" si="627"/>
        <v>0.24986301369863009</v>
      </c>
      <c r="AO4276" s="167">
        <v>0</v>
      </c>
      <c r="AP4276" s="167">
        <f t="shared" si="628"/>
        <v>0.24986301369863009</v>
      </c>
      <c r="AQ4276" s="167">
        <f t="shared" si="618"/>
        <v>7.4958904109589026</v>
      </c>
      <c r="AR4276" s="193" t="s">
        <v>231</v>
      </c>
      <c r="AS4276" s="194"/>
      <c r="AT4276" s="166" t="s">
        <v>325</v>
      </c>
      <c r="AU4276" s="166" t="s">
        <v>6916</v>
      </c>
      <c r="AV4276" s="933" t="s">
        <v>13913</v>
      </c>
      <c r="AW4276" s="166" t="s">
        <v>234</v>
      </c>
      <c r="AX4276" s="2254"/>
      <c r="AY4276" s="2254"/>
    </row>
    <row r="4277" spans="1:52" s="55" customFormat="1" ht="15.95" customHeight="1" x14ac:dyDescent="0.25">
      <c r="A4277" s="182">
        <v>1744</v>
      </c>
      <c r="B4277" s="166" t="s">
        <v>55</v>
      </c>
      <c r="C4277" s="170" t="s">
        <v>6908</v>
      </c>
      <c r="D4277" s="194" t="s">
        <v>13914</v>
      </c>
      <c r="E4277" s="198" t="s">
        <v>13915</v>
      </c>
      <c r="F4277" s="198" t="s">
        <v>13916</v>
      </c>
      <c r="G4277" s="166"/>
      <c r="H4277" s="166" t="s">
        <v>219</v>
      </c>
      <c r="I4277" s="166" t="s">
        <v>220</v>
      </c>
      <c r="J4277" s="166" t="s">
        <v>221</v>
      </c>
      <c r="K4277" s="166" t="s">
        <v>7181</v>
      </c>
      <c r="L4277" s="166" t="s">
        <v>221</v>
      </c>
      <c r="M4277" s="166" t="s">
        <v>7181</v>
      </c>
      <c r="N4277" s="199">
        <v>4</v>
      </c>
      <c r="O4277" s="199">
        <v>1.5</v>
      </c>
      <c r="P4277" s="199">
        <v>6</v>
      </c>
      <c r="Q4277" s="1012">
        <v>2</v>
      </c>
      <c r="R4277" s="183"/>
      <c r="S4277" s="223">
        <v>0</v>
      </c>
      <c r="T4277" s="183"/>
      <c r="U4277" s="223">
        <v>0</v>
      </c>
      <c r="V4277" s="183"/>
      <c r="W4277" s="183"/>
      <c r="X4277" s="183"/>
      <c r="Y4277" s="166" t="s">
        <v>3109</v>
      </c>
      <c r="Z4277" s="166" t="s">
        <v>13917</v>
      </c>
      <c r="AA4277" s="203">
        <v>1027739382890</v>
      </c>
      <c r="AB4277" s="166" t="s">
        <v>13918</v>
      </c>
      <c r="AC4277" s="166" t="s">
        <v>13919</v>
      </c>
      <c r="AD4277" s="166" t="s">
        <v>13869</v>
      </c>
      <c r="AE4277" s="198" t="s">
        <v>13914</v>
      </c>
      <c r="AF4277" s="166" t="s">
        <v>13917</v>
      </c>
      <c r="AG4277" s="165">
        <v>1027739382890</v>
      </c>
      <c r="AH4277" s="203" t="s">
        <v>12040</v>
      </c>
      <c r="AI4277" s="186">
        <v>0.55000000000000004</v>
      </c>
      <c r="AJ4277" s="184">
        <v>6</v>
      </c>
      <c r="AK4277" s="167">
        <f t="shared" si="629"/>
        <v>9.0410958904109592E-3</v>
      </c>
      <c r="AL4277" s="167">
        <v>0</v>
      </c>
      <c r="AM4277" s="187">
        <f t="shared" si="630"/>
        <v>9.0410958904109592E-3</v>
      </c>
      <c r="AN4277" s="167">
        <f t="shared" si="627"/>
        <v>9.0410958904109592E-3</v>
      </c>
      <c r="AO4277" s="167">
        <v>0</v>
      </c>
      <c r="AP4277" s="167">
        <f t="shared" si="628"/>
        <v>9.0410958904109592E-3</v>
      </c>
      <c r="AQ4277" s="167">
        <f t="shared" si="618"/>
        <v>0.27123287671232876</v>
      </c>
      <c r="AR4277" s="193" t="s">
        <v>231</v>
      </c>
      <c r="AS4277" s="194" t="s">
        <v>431</v>
      </c>
      <c r="AT4277" s="166" t="s">
        <v>325</v>
      </c>
      <c r="AU4277" s="166" t="s">
        <v>6916</v>
      </c>
      <c r="AV4277" s="679" t="s">
        <v>13920</v>
      </c>
      <c r="AW4277" s="166" t="s">
        <v>234</v>
      </c>
      <c r="AX4277" s="2254"/>
      <c r="AY4277" s="2254"/>
    </row>
    <row r="4278" spans="1:52" s="55" customFormat="1" ht="15.95" customHeight="1" x14ac:dyDescent="0.25">
      <c r="A4278" s="353">
        <v>1745</v>
      </c>
      <c r="B4278" s="354" t="s">
        <v>55</v>
      </c>
      <c r="C4278" s="366" t="s">
        <v>6908</v>
      </c>
      <c r="D4278" s="363" t="s">
        <v>17702</v>
      </c>
      <c r="E4278" s="272" t="s">
        <v>17703</v>
      </c>
      <c r="F4278" s="272" t="s">
        <v>17704</v>
      </c>
      <c r="G4278" s="354" t="s">
        <v>221</v>
      </c>
      <c r="H4278" s="272" t="s">
        <v>219</v>
      </c>
      <c r="I4278" s="354" t="s">
        <v>316</v>
      </c>
      <c r="J4278" s="272" t="s">
        <v>221</v>
      </c>
      <c r="K4278" s="272" t="s">
        <v>222</v>
      </c>
      <c r="L4278" s="272" t="s">
        <v>221</v>
      </c>
      <c r="M4278" s="272" t="s">
        <v>879</v>
      </c>
      <c r="N4278" s="440">
        <v>4.1500000000000004</v>
      </c>
      <c r="O4278" s="440">
        <v>2.17</v>
      </c>
      <c r="P4278" s="440">
        <f>O4278*N4278</f>
        <v>9.0054999999999996</v>
      </c>
      <c r="Q4278" s="1010">
        <v>1</v>
      </c>
      <c r="R4278" s="357"/>
      <c r="S4278" s="505">
        <v>0</v>
      </c>
      <c r="T4278" s="357"/>
      <c r="U4278" s="505">
        <v>0</v>
      </c>
      <c r="V4278" s="357"/>
      <c r="W4278" s="357"/>
      <c r="X4278" s="357"/>
      <c r="Y4278" s="354" t="s">
        <v>330</v>
      </c>
      <c r="Z4278" s="354" t="s">
        <v>17705</v>
      </c>
      <c r="AA4278" s="443">
        <v>1195074005686</v>
      </c>
      <c r="AB4278" s="272" t="s">
        <v>13925</v>
      </c>
      <c r="AC4278" s="166" t="s">
        <v>17706</v>
      </c>
      <c r="AD4278" s="166" t="s">
        <v>17707</v>
      </c>
      <c r="AE4278" s="272" t="s">
        <v>13925</v>
      </c>
      <c r="AF4278" s="354" t="s">
        <v>17705</v>
      </c>
      <c r="AG4278" s="443">
        <v>1195074005686</v>
      </c>
      <c r="AH4278" s="443" t="s">
        <v>12040</v>
      </c>
      <c r="AI4278" s="360">
        <v>0.55000000000000004</v>
      </c>
      <c r="AJ4278" s="503">
        <v>8</v>
      </c>
      <c r="AK4278" s="359">
        <f t="shared" si="629"/>
        <v>1.2054794520547946E-2</v>
      </c>
      <c r="AL4278" s="359">
        <v>0</v>
      </c>
      <c r="AM4278" s="361">
        <f t="shared" si="630"/>
        <v>1.2054794520547946E-2</v>
      </c>
      <c r="AN4278" s="359">
        <f t="shared" si="627"/>
        <v>1.2054794520547946E-2</v>
      </c>
      <c r="AO4278" s="359">
        <v>0</v>
      </c>
      <c r="AP4278" s="359">
        <f t="shared" si="628"/>
        <v>1.2054794520547946E-2</v>
      </c>
      <c r="AQ4278" s="359">
        <f>AP4278*30</f>
        <v>0.36164383561643837</v>
      </c>
      <c r="AR4278" s="362" t="s">
        <v>231</v>
      </c>
      <c r="AS4278" s="363" t="s">
        <v>114</v>
      </c>
      <c r="AT4278" s="166" t="s">
        <v>325</v>
      </c>
      <c r="AU4278" s="166" t="s">
        <v>6916</v>
      </c>
      <c r="AV4278" s="679" t="s">
        <v>13928</v>
      </c>
      <c r="AW4278" s="166" t="s">
        <v>234</v>
      </c>
      <c r="AX4278" s="447" t="s">
        <v>20490</v>
      </c>
      <c r="AY4278" s="2254"/>
      <c r="AZ4278" s="2408" t="s">
        <v>20491</v>
      </c>
    </row>
    <row r="4279" spans="1:52" s="55" customFormat="1" ht="15.95" customHeight="1" x14ac:dyDescent="0.25">
      <c r="A4279" s="182">
        <v>1746</v>
      </c>
      <c r="B4279" s="166" t="s">
        <v>55</v>
      </c>
      <c r="C4279" s="170" t="s">
        <v>6908</v>
      </c>
      <c r="D4279" s="194" t="s">
        <v>13929</v>
      </c>
      <c r="E4279" s="198" t="s">
        <v>13930</v>
      </c>
      <c r="F4279" s="198" t="s">
        <v>13931</v>
      </c>
      <c r="G4279" s="166"/>
      <c r="H4279" s="198" t="s">
        <v>219</v>
      </c>
      <c r="I4279" s="166" t="s">
        <v>220</v>
      </c>
      <c r="J4279" s="198" t="s">
        <v>221</v>
      </c>
      <c r="K4279" s="198" t="s">
        <v>222</v>
      </c>
      <c r="L4279" s="198" t="s">
        <v>317</v>
      </c>
      <c r="M4279" s="198">
        <v>0</v>
      </c>
      <c r="N4279" s="199">
        <v>3</v>
      </c>
      <c r="O4279" s="199">
        <v>1.2</v>
      </c>
      <c r="P4279" s="199">
        <v>3.5999999999999996</v>
      </c>
      <c r="Q4279" s="1012">
        <v>2</v>
      </c>
      <c r="R4279" s="183"/>
      <c r="S4279" s="223">
        <v>0</v>
      </c>
      <c r="T4279" s="183"/>
      <c r="U4279" s="223">
        <v>0</v>
      </c>
      <c r="V4279" s="183"/>
      <c r="W4279" s="183"/>
      <c r="X4279" s="183"/>
      <c r="Y4279" s="166" t="s">
        <v>330</v>
      </c>
      <c r="Z4279" s="166" t="s">
        <v>13932</v>
      </c>
      <c r="AA4279" s="203">
        <v>1027700000679</v>
      </c>
      <c r="AB4279" s="198" t="s">
        <v>13933</v>
      </c>
      <c r="AC4279" s="166" t="s">
        <v>12612</v>
      </c>
      <c r="AD4279" s="166" t="s">
        <v>12613</v>
      </c>
      <c r="AE4279" s="198" t="s">
        <v>13933</v>
      </c>
      <c r="AF4279" s="166" t="s">
        <v>13932</v>
      </c>
      <c r="AG4279" s="165">
        <v>1027700000679</v>
      </c>
      <c r="AH4279" s="203" t="s">
        <v>12040</v>
      </c>
      <c r="AI4279" s="186">
        <v>0.55000000000000004</v>
      </c>
      <c r="AJ4279" s="184">
        <v>6</v>
      </c>
      <c r="AK4279" s="167">
        <f t="shared" si="629"/>
        <v>9.0410958904109592E-3</v>
      </c>
      <c r="AL4279" s="167">
        <v>0</v>
      </c>
      <c r="AM4279" s="187">
        <f t="shared" si="630"/>
        <v>9.0410958904109592E-3</v>
      </c>
      <c r="AN4279" s="167">
        <f t="shared" si="627"/>
        <v>9.0410958904109592E-3</v>
      </c>
      <c r="AO4279" s="167">
        <v>0</v>
      </c>
      <c r="AP4279" s="167">
        <f t="shared" si="628"/>
        <v>9.0410958904109592E-3</v>
      </c>
      <c r="AQ4279" s="167">
        <f t="shared" si="618"/>
        <v>0.27123287671232876</v>
      </c>
      <c r="AR4279" s="193" t="s">
        <v>231</v>
      </c>
      <c r="AS4279" s="194" t="s">
        <v>431</v>
      </c>
      <c r="AT4279" s="166" t="s">
        <v>325</v>
      </c>
      <c r="AU4279" s="166" t="s">
        <v>6916</v>
      </c>
      <c r="AV4279" s="679" t="s">
        <v>13934</v>
      </c>
      <c r="AW4279" s="166" t="s">
        <v>234</v>
      </c>
      <c r="AX4279" s="2254"/>
      <c r="AY4279" s="2254"/>
    </row>
    <row r="4280" spans="1:52" s="55" customFormat="1" ht="15.95" customHeight="1" x14ac:dyDescent="0.25">
      <c r="A4280" s="182">
        <v>1747</v>
      </c>
      <c r="B4280" s="166" t="s">
        <v>55</v>
      </c>
      <c r="C4280" s="170" t="s">
        <v>6908</v>
      </c>
      <c r="D4280" s="194" t="s">
        <v>13935</v>
      </c>
      <c r="E4280" s="198" t="s">
        <v>13936</v>
      </c>
      <c r="F4280" s="198" t="s">
        <v>13937</v>
      </c>
      <c r="G4280" s="166"/>
      <c r="H4280" s="198" t="s">
        <v>219</v>
      </c>
      <c r="I4280" s="166" t="s">
        <v>220</v>
      </c>
      <c r="J4280" s="198" t="s">
        <v>317</v>
      </c>
      <c r="K4280" s="198">
        <v>0</v>
      </c>
      <c r="L4280" s="198" t="s">
        <v>317</v>
      </c>
      <c r="M4280" s="198">
        <v>0</v>
      </c>
      <c r="N4280" s="199">
        <v>1.2</v>
      </c>
      <c r="O4280" s="199">
        <v>1.2</v>
      </c>
      <c r="P4280" s="199">
        <v>1.44</v>
      </c>
      <c r="Q4280" s="1012">
        <v>1</v>
      </c>
      <c r="R4280" s="183"/>
      <c r="S4280" s="223">
        <v>0</v>
      </c>
      <c r="T4280" s="183"/>
      <c r="U4280" s="223">
        <v>0</v>
      </c>
      <c r="V4280" s="183"/>
      <c r="W4280" s="183"/>
      <c r="X4280" s="183"/>
      <c r="Y4280" s="166" t="s">
        <v>330</v>
      </c>
      <c r="Z4280" s="166" t="s">
        <v>13938</v>
      </c>
      <c r="AA4280" s="203">
        <v>1105030002252</v>
      </c>
      <c r="AB4280" s="198" t="s">
        <v>13939</v>
      </c>
      <c r="AC4280" s="166" t="s">
        <v>13940</v>
      </c>
      <c r="AD4280" s="166" t="s">
        <v>13941</v>
      </c>
      <c r="AE4280" s="198" t="s">
        <v>13939</v>
      </c>
      <c r="AF4280" s="166" t="s">
        <v>13938</v>
      </c>
      <c r="AG4280" s="165" t="s">
        <v>23277</v>
      </c>
      <c r="AH4280" s="203" t="s">
        <v>23152</v>
      </c>
      <c r="AI4280" s="186">
        <v>0.76</v>
      </c>
      <c r="AJ4280" s="186">
        <v>40</v>
      </c>
      <c r="AK4280" s="167">
        <f t="shared" si="629"/>
        <v>8.3287671232876712E-2</v>
      </c>
      <c r="AL4280" s="167">
        <v>0</v>
      </c>
      <c r="AM4280" s="187">
        <f t="shared" si="630"/>
        <v>8.3287671232876712E-2</v>
      </c>
      <c r="AN4280" s="167">
        <f t="shared" si="627"/>
        <v>8.3287671232876712E-2</v>
      </c>
      <c r="AO4280" s="167">
        <v>0</v>
      </c>
      <c r="AP4280" s="167">
        <f t="shared" si="628"/>
        <v>8.3287671232876712E-2</v>
      </c>
      <c r="AQ4280" s="167">
        <f t="shared" si="618"/>
        <v>2.4986301369863013</v>
      </c>
      <c r="AR4280" s="193" t="s">
        <v>231</v>
      </c>
      <c r="AS4280" s="194"/>
      <c r="AT4280" s="166" t="s">
        <v>325</v>
      </c>
      <c r="AU4280" s="166" t="s">
        <v>6916</v>
      </c>
      <c r="AV4280" s="679" t="s">
        <v>13942</v>
      </c>
      <c r="AW4280" s="166" t="s">
        <v>234</v>
      </c>
      <c r="AX4280" s="2254"/>
      <c r="AY4280" s="2254"/>
    </row>
    <row r="4281" spans="1:52" s="55" customFormat="1" ht="15.95" customHeight="1" x14ac:dyDescent="0.25">
      <c r="A4281" s="182">
        <v>1748</v>
      </c>
      <c r="B4281" s="166" t="s">
        <v>55</v>
      </c>
      <c r="C4281" s="170" t="s">
        <v>6908</v>
      </c>
      <c r="D4281" s="194" t="s">
        <v>17109</v>
      </c>
      <c r="E4281" s="198" t="s">
        <v>13943</v>
      </c>
      <c r="F4281" s="198" t="s">
        <v>13944</v>
      </c>
      <c r="G4281" s="166"/>
      <c r="H4281" s="166" t="s">
        <v>219</v>
      </c>
      <c r="I4281" s="166" t="s">
        <v>220</v>
      </c>
      <c r="J4281" s="166" t="s">
        <v>221</v>
      </c>
      <c r="K4281" s="198" t="s">
        <v>222</v>
      </c>
      <c r="L4281" s="198" t="s">
        <v>221</v>
      </c>
      <c r="M4281" s="198" t="s">
        <v>879</v>
      </c>
      <c r="N4281" s="199">
        <v>3</v>
      </c>
      <c r="O4281" s="199">
        <v>1.5</v>
      </c>
      <c r="P4281" s="199">
        <v>4.5</v>
      </c>
      <c r="Q4281" s="1012">
        <v>2</v>
      </c>
      <c r="R4281" s="183"/>
      <c r="S4281" s="223">
        <v>0</v>
      </c>
      <c r="T4281" s="183"/>
      <c r="U4281" s="223">
        <v>0</v>
      </c>
      <c r="V4281" s="183"/>
      <c r="W4281" s="183"/>
      <c r="X4281" s="183"/>
      <c r="Y4281" s="166" t="s">
        <v>330</v>
      </c>
      <c r="Z4281" s="166" t="s">
        <v>2258</v>
      </c>
      <c r="AA4281" s="203">
        <v>1025003751695</v>
      </c>
      <c r="AB4281" s="198" t="s">
        <v>13945</v>
      </c>
      <c r="AC4281" s="166" t="s">
        <v>13946</v>
      </c>
      <c r="AD4281" s="166" t="s">
        <v>13947</v>
      </c>
      <c r="AE4281" s="198" t="s">
        <v>13945</v>
      </c>
      <c r="AF4281" s="166" t="s">
        <v>2258</v>
      </c>
      <c r="AG4281" s="165" t="s">
        <v>23278</v>
      </c>
      <c r="AH4281" s="203" t="s">
        <v>23152</v>
      </c>
      <c r="AI4281" s="186">
        <v>0.76</v>
      </c>
      <c r="AJ4281" s="186">
        <v>25</v>
      </c>
      <c r="AK4281" s="167">
        <f t="shared" si="629"/>
        <v>5.2054794520547946E-2</v>
      </c>
      <c r="AL4281" s="167">
        <v>0</v>
      </c>
      <c r="AM4281" s="187">
        <f t="shared" si="630"/>
        <v>5.2054794520547946E-2</v>
      </c>
      <c r="AN4281" s="167">
        <f t="shared" si="627"/>
        <v>5.2054794520547946E-2</v>
      </c>
      <c r="AO4281" s="167">
        <v>0</v>
      </c>
      <c r="AP4281" s="167">
        <f t="shared" si="628"/>
        <v>5.2054794520547946E-2</v>
      </c>
      <c r="AQ4281" s="167">
        <f t="shared" si="618"/>
        <v>1.5616438356164384</v>
      </c>
      <c r="AR4281" s="193" t="s">
        <v>231</v>
      </c>
      <c r="AS4281" s="194" t="s">
        <v>431</v>
      </c>
      <c r="AT4281" s="166" t="s">
        <v>325</v>
      </c>
      <c r="AU4281" s="166" t="s">
        <v>6916</v>
      </c>
      <c r="AV4281" s="679" t="s">
        <v>13948</v>
      </c>
      <c r="AW4281" s="166" t="s">
        <v>234</v>
      </c>
      <c r="AX4281" s="2254"/>
      <c r="AY4281" s="2254"/>
    </row>
    <row r="4282" spans="1:52" s="55" customFormat="1" ht="15.95" customHeight="1" x14ac:dyDescent="0.25">
      <c r="A4282" s="182">
        <v>1749</v>
      </c>
      <c r="B4282" s="166" t="s">
        <v>55</v>
      </c>
      <c r="C4282" s="170" t="s">
        <v>6908</v>
      </c>
      <c r="D4282" s="194" t="s">
        <v>13949</v>
      </c>
      <c r="E4282" s="198" t="s">
        <v>13950</v>
      </c>
      <c r="F4282" s="198" t="s">
        <v>13951</v>
      </c>
      <c r="G4282" s="166"/>
      <c r="H4282" s="198" t="s">
        <v>219</v>
      </c>
      <c r="I4282" s="166" t="s">
        <v>220</v>
      </c>
      <c r="J4282" s="198" t="s">
        <v>221</v>
      </c>
      <c r="K4282" s="198" t="s">
        <v>222</v>
      </c>
      <c r="L4282" s="198" t="s">
        <v>317</v>
      </c>
      <c r="M4282" s="198">
        <v>0</v>
      </c>
      <c r="N4282" s="199">
        <v>4.5</v>
      </c>
      <c r="O4282" s="199">
        <v>1.2</v>
      </c>
      <c r="P4282" s="199">
        <v>5.3999999999999995</v>
      </c>
      <c r="Q4282" s="1012">
        <v>2</v>
      </c>
      <c r="R4282" s="183"/>
      <c r="S4282" s="223">
        <v>0</v>
      </c>
      <c r="T4282" s="183"/>
      <c r="U4282" s="223">
        <v>0</v>
      </c>
      <c r="V4282" s="183"/>
      <c r="W4282" s="183"/>
      <c r="X4282" s="183"/>
      <c r="Y4282" s="166" t="s">
        <v>12056</v>
      </c>
      <c r="Z4282" s="166" t="s">
        <v>13952</v>
      </c>
      <c r="AA4282" s="203">
        <v>1027700540680</v>
      </c>
      <c r="AB4282" s="198" t="s">
        <v>13953</v>
      </c>
      <c r="AC4282" s="166" t="s">
        <v>12060</v>
      </c>
      <c r="AD4282" s="166" t="s">
        <v>230</v>
      </c>
      <c r="AE4282" s="198" t="s">
        <v>13953</v>
      </c>
      <c r="AF4282" s="166" t="s">
        <v>13952</v>
      </c>
      <c r="AG4282" s="165">
        <v>1027700540680</v>
      </c>
      <c r="AH4282" s="203" t="s">
        <v>13954</v>
      </c>
      <c r="AI4282" s="186">
        <v>1.17</v>
      </c>
      <c r="AJ4282" s="184">
        <v>50</v>
      </c>
      <c r="AK4282" s="167">
        <f t="shared" si="629"/>
        <v>0.16027397260273973</v>
      </c>
      <c r="AL4282" s="167">
        <v>0</v>
      </c>
      <c r="AM4282" s="187">
        <f t="shared" si="630"/>
        <v>0.16027397260273973</v>
      </c>
      <c r="AN4282" s="167">
        <f t="shared" si="627"/>
        <v>0.16027397260273973</v>
      </c>
      <c r="AO4282" s="167">
        <v>0</v>
      </c>
      <c r="AP4282" s="167">
        <f t="shared" si="628"/>
        <v>0.16027397260273973</v>
      </c>
      <c r="AQ4282" s="167">
        <f t="shared" si="618"/>
        <v>4.8082191780821919</v>
      </c>
      <c r="AR4282" s="193" t="s">
        <v>231</v>
      </c>
      <c r="AS4282" s="194"/>
      <c r="AT4282" s="166" t="s">
        <v>325</v>
      </c>
      <c r="AU4282" s="166" t="s">
        <v>6916</v>
      </c>
      <c r="AV4282" s="679" t="s">
        <v>13955</v>
      </c>
      <c r="AW4282" s="166" t="s">
        <v>234</v>
      </c>
      <c r="AX4282" s="2254"/>
      <c r="AY4282" s="2254"/>
    </row>
    <row r="4283" spans="1:52" s="55" customFormat="1" ht="15.95" customHeight="1" x14ac:dyDescent="0.25">
      <c r="A4283" s="182">
        <v>1750</v>
      </c>
      <c r="B4283" s="166" t="s">
        <v>55</v>
      </c>
      <c r="C4283" s="170" t="s">
        <v>6908</v>
      </c>
      <c r="D4283" s="194" t="s">
        <v>19753</v>
      </c>
      <c r="E4283" s="198" t="s">
        <v>13957</v>
      </c>
      <c r="F4283" s="198" t="s">
        <v>13958</v>
      </c>
      <c r="G4283" s="166"/>
      <c r="H4283" s="198" t="s">
        <v>732</v>
      </c>
      <c r="I4283" s="166">
        <v>0</v>
      </c>
      <c r="J4283" s="198" t="s">
        <v>317</v>
      </c>
      <c r="K4283" s="198">
        <v>0</v>
      </c>
      <c r="L4283" s="198" t="s">
        <v>317</v>
      </c>
      <c r="M4283" s="198">
        <v>0</v>
      </c>
      <c r="N4283" s="199">
        <v>4</v>
      </c>
      <c r="O4283" s="199">
        <v>1.5</v>
      </c>
      <c r="P4283" s="199">
        <v>6</v>
      </c>
      <c r="Q4283" s="1012">
        <v>1</v>
      </c>
      <c r="R4283" s="183"/>
      <c r="S4283" s="223">
        <v>0</v>
      </c>
      <c r="T4283" s="183"/>
      <c r="U4283" s="223">
        <v>0</v>
      </c>
      <c r="V4283" s="183"/>
      <c r="W4283" s="183"/>
      <c r="X4283" s="183"/>
      <c r="Y4283" s="166" t="s">
        <v>330</v>
      </c>
      <c r="Z4283" s="166" t="s">
        <v>13959</v>
      </c>
      <c r="AA4283" s="203">
        <v>1115030003010</v>
      </c>
      <c r="AB4283" s="198" t="s">
        <v>13960</v>
      </c>
      <c r="AC4283" s="166" t="s">
        <v>12069</v>
      </c>
      <c r="AD4283" s="166" t="s">
        <v>12070</v>
      </c>
      <c r="AE4283" s="198" t="s">
        <v>13960</v>
      </c>
      <c r="AF4283" s="166" t="s">
        <v>13959</v>
      </c>
      <c r="AG4283" s="165">
        <v>1115030003010</v>
      </c>
      <c r="AH4283" s="203" t="s">
        <v>13961</v>
      </c>
      <c r="AI4283" s="186">
        <v>1.1200000000000001</v>
      </c>
      <c r="AJ4283" s="186">
        <v>15</v>
      </c>
      <c r="AK4283" s="167">
        <f t="shared" si="629"/>
        <v>4.6027397260273974E-2</v>
      </c>
      <c r="AL4283" s="167">
        <v>0</v>
      </c>
      <c r="AM4283" s="167">
        <f>SUM(AK4283:AL4283)</f>
        <v>4.6027397260273974E-2</v>
      </c>
      <c r="AN4283" s="167">
        <f t="shared" si="627"/>
        <v>4.6027397260273974E-2</v>
      </c>
      <c r="AO4283" s="167">
        <v>0</v>
      </c>
      <c r="AP4283" s="167">
        <f t="shared" si="628"/>
        <v>4.6027397260273974E-2</v>
      </c>
      <c r="AQ4283" s="167">
        <f t="shared" si="618"/>
        <v>1.3808219178082193</v>
      </c>
      <c r="AR4283" s="193" t="s">
        <v>231</v>
      </c>
      <c r="AS4283" s="194"/>
      <c r="AT4283" s="166" t="s">
        <v>325</v>
      </c>
      <c r="AU4283" s="166" t="s">
        <v>6916</v>
      </c>
      <c r="AV4283" s="679" t="s">
        <v>13962</v>
      </c>
      <c r="AW4283" s="166" t="s">
        <v>234</v>
      </c>
      <c r="AX4283" s="2254"/>
      <c r="AY4283" s="2254"/>
    </row>
    <row r="4284" spans="1:52" s="55" customFormat="1" ht="15.95" customHeight="1" x14ac:dyDescent="0.25">
      <c r="A4284" s="182">
        <v>1751</v>
      </c>
      <c r="B4284" s="166" t="s">
        <v>55</v>
      </c>
      <c r="C4284" s="170" t="s">
        <v>6908</v>
      </c>
      <c r="D4284" s="194" t="s">
        <v>13963</v>
      </c>
      <c r="E4284" s="198" t="s">
        <v>13964</v>
      </c>
      <c r="F4284" s="198" t="s">
        <v>13965</v>
      </c>
      <c r="G4284" s="166"/>
      <c r="H4284" s="198" t="s">
        <v>732</v>
      </c>
      <c r="I4284" s="166">
        <v>0</v>
      </c>
      <c r="J4284" s="198" t="s">
        <v>317</v>
      </c>
      <c r="K4284" s="198">
        <v>0</v>
      </c>
      <c r="L4284" s="198" t="s">
        <v>317</v>
      </c>
      <c r="M4284" s="198">
        <v>0</v>
      </c>
      <c r="N4284" s="199">
        <v>4</v>
      </c>
      <c r="O4284" s="199">
        <v>1.5</v>
      </c>
      <c r="P4284" s="199">
        <v>6</v>
      </c>
      <c r="Q4284" s="1012">
        <v>1</v>
      </c>
      <c r="R4284" s="183"/>
      <c r="S4284" s="223">
        <v>0</v>
      </c>
      <c r="T4284" s="183"/>
      <c r="U4284" s="223">
        <v>0</v>
      </c>
      <c r="V4284" s="183"/>
      <c r="W4284" s="183"/>
      <c r="X4284" s="183"/>
      <c r="Y4284" s="166" t="s">
        <v>12075</v>
      </c>
      <c r="Z4284" s="166" t="s">
        <v>13966</v>
      </c>
      <c r="AA4284" s="203">
        <v>317507400008752</v>
      </c>
      <c r="AB4284" s="198" t="s">
        <v>13967</v>
      </c>
      <c r="AC4284" s="166" t="s">
        <v>13968</v>
      </c>
      <c r="AD4284" s="166" t="s">
        <v>13969</v>
      </c>
      <c r="AE4284" s="198" t="s">
        <v>13967</v>
      </c>
      <c r="AF4284" s="166" t="s">
        <v>13966</v>
      </c>
      <c r="AG4284" s="165">
        <v>317507400008752</v>
      </c>
      <c r="AH4284" s="203" t="s">
        <v>621</v>
      </c>
      <c r="AI4284" s="186">
        <v>1.18</v>
      </c>
      <c r="AJ4284" s="184">
        <v>70</v>
      </c>
      <c r="AK4284" s="167">
        <f t="shared" si="629"/>
        <v>0.22630136986301369</v>
      </c>
      <c r="AL4284" s="167">
        <v>0</v>
      </c>
      <c r="AM4284" s="187">
        <f t="shared" ref="AM4284:AM4290" si="631">SUBTOTAL(9,AK4284:AL4284)</f>
        <v>0.22630136986301369</v>
      </c>
      <c r="AN4284" s="167">
        <f t="shared" si="627"/>
        <v>0.22630136986301369</v>
      </c>
      <c r="AO4284" s="167">
        <v>0</v>
      </c>
      <c r="AP4284" s="167">
        <f t="shared" si="628"/>
        <v>0.22630136986301369</v>
      </c>
      <c r="AQ4284" s="167">
        <f t="shared" si="618"/>
        <v>6.7890410958904104</v>
      </c>
      <c r="AR4284" s="193" t="s">
        <v>231</v>
      </c>
      <c r="AS4284" s="194"/>
      <c r="AT4284" s="166" t="s">
        <v>325</v>
      </c>
      <c r="AU4284" s="166" t="s">
        <v>6916</v>
      </c>
      <c r="AV4284" s="679" t="s">
        <v>13970</v>
      </c>
      <c r="AW4284" s="166" t="s">
        <v>234</v>
      </c>
      <c r="AX4284" s="2254"/>
      <c r="AY4284" s="2254"/>
    </row>
    <row r="4285" spans="1:52" s="1395" customFormat="1" ht="15.95" customHeight="1" x14ac:dyDescent="0.25">
      <c r="A4285" s="353">
        <v>1752</v>
      </c>
      <c r="B4285" s="354" t="s">
        <v>55</v>
      </c>
      <c r="C4285" s="366" t="s">
        <v>6908</v>
      </c>
      <c r="D4285" s="363" t="s">
        <v>25697</v>
      </c>
      <c r="E4285" s="272" t="s">
        <v>25698</v>
      </c>
      <c r="F4285" s="272" t="s">
        <v>25699</v>
      </c>
      <c r="G4285" s="354" t="s">
        <v>221</v>
      </c>
      <c r="H4285" s="354" t="s">
        <v>219</v>
      </c>
      <c r="I4285" s="354" t="s">
        <v>220</v>
      </c>
      <c r="J4285" s="354" t="s">
        <v>221</v>
      </c>
      <c r="K4285" s="272" t="s">
        <v>222</v>
      </c>
      <c r="L4285" s="272" t="s">
        <v>221</v>
      </c>
      <c r="M4285" s="272" t="s">
        <v>879</v>
      </c>
      <c r="N4285" s="440">
        <v>3</v>
      </c>
      <c r="O4285" s="440">
        <v>2</v>
      </c>
      <c r="P4285" s="440">
        <f>O4285*N4285</f>
        <v>6</v>
      </c>
      <c r="Q4285" s="1010">
        <v>1</v>
      </c>
      <c r="R4285" s="357"/>
      <c r="S4285" s="505">
        <v>1</v>
      </c>
      <c r="T4285" s="357"/>
      <c r="U4285" s="505">
        <v>0</v>
      </c>
      <c r="V4285" s="357"/>
      <c r="W4285" s="357"/>
      <c r="X4285" s="357"/>
      <c r="Y4285" s="354" t="s">
        <v>12075</v>
      </c>
      <c r="Z4285" s="354" t="s">
        <v>13973</v>
      </c>
      <c r="AA4285" s="443" t="s">
        <v>25700</v>
      </c>
      <c r="AB4285" s="272" t="s">
        <v>25701</v>
      </c>
      <c r="AC4285" s="354" t="s">
        <v>25702</v>
      </c>
      <c r="AD4285" s="354" t="s">
        <v>25722</v>
      </c>
      <c r="AE4285" s="272" t="s">
        <v>25703</v>
      </c>
      <c r="AF4285" s="354" t="s">
        <v>13973</v>
      </c>
      <c r="AG4285" s="443" t="s">
        <v>25700</v>
      </c>
      <c r="AH4285" s="443" t="s">
        <v>621</v>
      </c>
      <c r="AI4285" s="360">
        <v>1.18</v>
      </c>
      <c r="AJ4285" s="503">
        <v>28</v>
      </c>
      <c r="AK4285" s="359">
        <f>AJ4285*AI4285/365</f>
        <v>9.0520547945205476E-2</v>
      </c>
      <c r="AL4285" s="359">
        <v>0</v>
      </c>
      <c r="AM4285" s="361">
        <f t="shared" si="631"/>
        <v>9.0520547945205476E-2</v>
      </c>
      <c r="AN4285" s="359">
        <f t="shared" si="627"/>
        <v>9.0520547945205476E-2</v>
      </c>
      <c r="AO4285" s="359">
        <v>0</v>
      </c>
      <c r="AP4285" s="359">
        <f t="shared" si="628"/>
        <v>9.0520547945205476E-2</v>
      </c>
      <c r="AQ4285" s="359">
        <f>AP4285*30</f>
        <v>2.7156164383561645</v>
      </c>
      <c r="AR4285" s="362" t="s">
        <v>231</v>
      </c>
      <c r="AS4285" s="363" t="s">
        <v>431</v>
      </c>
      <c r="AT4285" s="354" t="s">
        <v>325</v>
      </c>
      <c r="AU4285" s="354" t="s">
        <v>6916</v>
      </c>
      <c r="AV4285" s="923" t="s">
        <v>13977</v>
      </c>
      <c r="AW4285" s="354" t="s">
        <v>234</v>
      </c>
      <c r="AX4285" s="447" t="s">
        <v>25704</v>
      </c>
      <c r="AY4285" s="2604"/>
      <c r="AZ4285" s="2408" t="s">
        <v>25705</v>
      </c>
    </row>
    <row r="4286" spans="1:52" s="55" customFormat="1" ht="15.95" customHeight="1" x14ac:dyDescent="0.25">
      <c r="A4286" s="182">
        <v>1753</v>
      </c>
      <c r="B4286" s="166" t="s">
        <v>55</v>
      </c>
      <c r="C4286" s="170" t="s">
        <v>6908</v>
      </c>
      <c r="D4286" s="194" t="s">
        <v>19754</v>
      </c>
      <c r="E4286" s="198" t="s">
        <v>13979</v>
      </c>
      <c r="F4286" s="198" t="s">
        <v>13980</v>
      </c>
      <c r="G4286" s="166"/>
      <c r="H4286" s="198" t="s">
        <v>732</v>
      </c>
      <c r="I4286" s="166">
        <v>0</v>
      </c>
      <c r="J4286" s="198" t="s">
        <v>317</v>
      </c>
      <c r="K4286" s="198">
        <v>0</v>
      </c>
      <c r="L4286" s="198" t="s">
        <v>317</v>
      </c>
      <c r="M4286" s="198">
        <v>0</v>
      </c>
      <c r="N4286" s="199">
        <v>4</v>
      </c>
      <c r="O4286" s="199">
        <v>1.5</v>
      </c>
      <c r="P4286" s="199">
        <v>6</v>
      </c>
      <c r="Q4286" s="1012">
        <v>1</v>
      </c>
      <c r="R4286" s="183"/>
      <c r="S4286" s="223">
        <v>0</v>
      </c>
      <c r="T4286" s="183"/>
      <c r="U4286" s="223">
        <v>0</v>
      </c>
      <c r="V4286" s="183"/>
      <c r="W4286" s="183"/>
      <c r="X4286" s="183"/>
      <c r="Y4286" s="166" t="s">
        <v>330</v>
      </c>
      <c r="Z4286" s="198" t="s">
        <v>13981</v>
      </c>
      <c r="AA4286" s="203">
        <v>1025003751167</v>
      </c>
      <c r="AB4286" s="198" t="s">
        <v>13982</v>
      </c>
      <c r="AC4286" s="166" t="s">
        <v>13983</v>
      </c>
      <c r="AD4286" s="166" t="s">
        <v>13984</v>
      </c>
      <c r="AE4286" s="198" t="s">
        <v>13982</v>
      </c>
      <c r="AF4286" s="166" t="s">
        <v>13981</v>
      </c>
      <c r="AG4286" s="165">
        <v>1025003751167</v>
      </c>
      <c r="AH4286" s="203" t="s">
        <v>2102</v>
      </c>
      <c r="AI4286" s="186">
        <v>0.87</v>
      </c>
      <c r="AJ4286" s="184">
        <v>25</v>
      </c>
      <c r="AK4286" s="167">
        <f t="shared" si="629"/>
        <v>5.9589041095890409E-2</v>
      </c>
      <c r="AL4286" s="167">
        <v>0</v>
      </c>
      <c r="AM4286" s="187">
        <f t="shared" si="631"/>
        <v>5.9589041095890409E-2</v>
      </c>
      <c r="AN4286" s="167">
        <f t="shared" si="627"/>
        <v>5.9589041095890409E-2</v>
      </c>
      <c r="AO4286" s="167">
        <v>0</v>
      </c>
      <c r="AP4286" s="167">
        <f t="shared" si="628"/>
        <v>5.9589041095890409E-2</v>
      </c>
      <c r="AQ4286" s="167">
        <f t="shared" si="618"/>
        <v>1.7876712328767124</v>
      </c>
      <c r="AR4286" s="193" t="s">
        <v>231</v>
      </c>
      <c r="AS4286" s="194"/>
      <c r="AT4286" s="166" t="s">
        <v>325</v>
      </c>
      <c r="AU4286" s="166" t="s">
        <v>6916</v>
      </c>
      <c r="AV4286" s="679" t="s">
        <v>13986</v>
      </c>
      <c r="AW4286" s="166" t="s">
        <v>234</v>
      </c>
      <c r="AX4286" s="2254"/>
      <c r="AY4286" s="2254"/>
    </row>
    <row r="4287" spans="1:52" s="55" customFormat="1" ht="15.95" customHeight="1" x14ac:dyDescent="0.25">
      <c r="A4287" s="182">
        <v>1754</v>
      </c>
      <c r="B4287" s="166" t="s">
        <v>55</v>
      </c>
      <c r="C4287" s="170" t="s">
        <v>6908</v>
      </c>
      <c r="D4287" s="194" t="s">
        <v>13987</v>
      </c>
      <c r="E4287" s="198" t="s">
        <v>13988</v>
      </c>
      <c r="F4287" s="198" t="s">
        <v>13989</v>
      </c>
      <c r="G4287" s="166"/>
      <c r="H4287" s="198" t="s">
        <v>219</v>
      </c>
      <c r="I4287" s="166" t="s">
        <v>220</v>
      </c>
      <c r="J4287" s="198" t="s">
        <v>221</v>
      </c>
      <c r="K4287" s="198" t="s">
        <v>222</v>
      </c>
      <c r="L4287" s="198" t="s">
        <v>317</v>
      </c>
      <c r="M4287" s="198">
        <v>0</v>
      </c>
      <c r="N4287" s="199">
        <v>2</v>
      </c>
      <c r="O4287" s="199">
        <v>3</v>
      </c>
      <c r="P4287" s="199">
        <v>6</v>
      </c>
      <c r="Q4287" s="1012">
        <v>1</v>
      </c>
      <c r="R4287" s="183"/>
      <c r="S4287" s="223">
        <v>0</v>
      </c>
      <c r="T4287" s="183"/>
      <c r="U4287" s="223">
        <v>0</v>
      </c>
      <c r="V4287" s="183"/>
      <c r="W4287" s="183"/>
      <c r="X4287" s="183"/>
      <c r="Y4287" s="166" t="s">
        <v>330</v>
      </c>
      <c r="Z4287" s="198" t="s">
        <v>13990</v>
      </c>
      <c r="AA4287" s="203">
        <v>1135030001193</v>
      </c>
      <c r="AB4287" s="198" t="s">
        <v>13991</v>
      </c>
      <c r="AC4287" s="166" t="s">
        <v>13992</v>
      </c>
      <c r="AD4287" s="166" t="s">
        <v>13993</v>
      </c>
      <c r="AE4287" s="198" t="s">
        <v>13991</v>
      </c>
      <c r="AF4287" s="166" t="s">
        <v>13990</v>
      </c>
      <c r="AG4287" s="165">
        <v>1135030001193</v>
      </c>
      <c r="AH4287" s="203" t="s">
        <v>1875</v>
      </c>
      <c r="AI4287" s="186">
        <v>0.87</v>
      </c>
      <c r="AJ4287" s="186">
        <v>20</v>
      </c>
      <c r="AK4287" s="167">
        <f t="shared" si="629"/>
        <v>4.7671232876712322E-2</v>
      </c>
      <c r="AL4287" s="167">
        <v>0</v>
      </c>
      <c r="AM4287" s="187">
        <f t="shared" si="631"/>
        <v>4.7671232876712322E-2</v>
      </c>
      <c r="AN4287" s="167">
        <f t="shared" si="627"/>
        <v>4.7671232876712322E-2</v>
      </c>
      <c r="AO4287" s="167">
        <v>0</v>
      </c>
      <c r="AP4287" s="167">
        <f t="shared" si="628"/>
        <v>4.7671232876712322E-2</v>
      </c>
      <c r="AQ4287" s="167">
        <f t="shared" si="618"/>
        <v>1.4301369863013695</v>
      </c>
      <c r="AR4287" s="193" t="s">
        <v>231</v>
      </c>
      <c r="AS4287" s="194" t="s">
        <v>431</v>
      </c>
      <c r="AT4287" s="166" t="s">
        <v>325</v>
      </c>
      <c r="AU4287" s="166" t="s">
        <v>6916</v>
      </c>
      <c r="AV4287" s="679" t="s">
        <v>13994</v>
      </c>
      <c r="AW4287" s="166" t="s">
        <v>234</v>
      </c>
      <c r="AX4287" s="2254"/>
      <c r="AY4287" s="2254"/>
    </row>
    <row r="4288" spans="1:52" s="55" customFormat="1" ht="15.95" customHeight="1" x14ac:dyDescent="0.25">
      <c r="A4288" s="182">
        <v>1755</v>
      </c>
      <c r="B4288" s="166" t="s">
        <v>55</v>
      </c>
      <c r="C4288" s="170" t="s">
        <v>6908</v>
      </c>
      <c r="D4288" s="194" t="s">
        <v>13995</v>
      </c>
      <c r="E4288" s="198" t="s">
        <v>13996</v>
      </c>
      <c r="F4288" s="198" t="s">
        <v>13997</v>
      </c>
      <c r="G4288" s="166"/>
      <c r="H4288" s="198" t="s">
        <v>219</v>
      </c>
      <c r="I4288" s="166" t="s">
        <v>220</v>
      </c>
      <c r="J4288" s="198" t="s">
        <v>221</v>
      </c>
      <c r="K4288" s="198" t="s">
        <v>222</v>
      </c>
      <c r="L4288" s="198" t="s">
        <v>317</v>
      </c>
      <c r="M4288" s="198">
        <v>0</v>
      </c>
      <c r="N4288" s="199">
        <v>1.2</v>
      </c>
      <c r="O4288" s="199">
        <v>1.2</v>
      </c>
      <c r="P4288" s="199">
        <v>1.44</v>
      </c>
      <c r="Q4288" s="1012">
        <v>1</v>
      </c>
      <c r="R4288" s="183"/>
      <c r="S4288" s="223">
        <v>0</v>
      </c>
      <c r="T4288" s="183"/>
      <c r="U4288" s="223">
        <v>0</v>
      </c>
      <c r="V4288" s="183"/>
      <c r="W4288" s="183"/>
      <c r="X4288" s="183"/>
      <c r="Y4288" s="166" t="s">
        <v>12075</v>
      </c>
      <c r="Z4288" s="166" t="s">
        <v>13998</v>
      </c>
      <c r="AA4288" s="203">
        <v>315503000005440</v>
      </c>
      <c r="AB4288" s="198" t="s">
        <v>13999</v>
      </c>
      <c r="AC4288" s="166" t="s">
        <v>14000</v>
      </c>
      <c r="AD4288" s="166" t="s">
        <v>14001</v>
      </c>
      <c r="AE4288" s="198" t="s">
        <v>13999</v>
      </c>
      <c r="AF4288" s="166" t="s">
        <v>13998</v>
      </c>
      <c r="AG4288" s="165">
        <v>315503000005440</v>
      </c>
      <c r="AH4288" s="203" t="s">
        <v>506</v>
      </c>
      <c r="AI4288" s="186">
        <v>2.0699999999999998</v>
      </c>
      <c r="AJ4288" s="186">
        <v>30</v>
      </c>
      <c r="AK4288" s="167">
        <f t="shared" si="629"/>
        <v>0.17013698630136984</v>
      </c>
      <c r="AL4288" s="167">
        <v>0</v>
      </c>
      <c r="AM4288" s="187">
        <f t="shared" si="631"/>
        <v>0.17013698630136984</v>
      </c>
      <c r="AN4288" s="167">
        <f t="shared" si="627"/>
        <v>0.17013698630136984</v>
      </c>
      <c r="AO4288" s="167">
        <v>0</v>
      </c>
      <c r="AP4288" s="167">
        <f t="shared" si="628"/>
        <v>0.17013698630136984</v>
      </c>
      <c r="AQ4288" s="167">
        <f t="shared" ref="AQ4288:AQ4353" si="632">AP4288*30</f>
        <v>5.1041095890410952</v>
      </c>
      <c r="AR4288" s="193" t="s">
        <v>231</v>
      </c>
      <c r="AS4288" s="194"/>
      <c r="AT4288" s="166" t="s">
        <v>325</v>
      </c>
      <c r="AU4288" s="166" t="s">
        <v>6916</v>
      </c>
      <c r="AV4288" s="679" t="s">
        <v>14002</v>
      </c>
      <c r="AW4288" s="166" t="s">
        <v>234</v>
      </c>
      <c r="AX4288" s="2254"/>
      <c r="AY4288" s="2254"/>
    </row>
    <row r="4289" spans="1:52" s="2232" customFormat="1" ht="15.95" customHeight="1" x14ac:dyDescent="0.25">
      <c r="A4289" s="734">
        <v>1756</v>
      </c>
      <c r="B4289" s="735" t="s">
        <v>55</v>
      </c>
      <c r="C4289" s="988" t="s">
        <v>6908</v>
      </c>
      <c r="D4289" s="747" t="s">
        <v>19755</v>
      </c>
      <c r="E4289" s="736" t="s">
        <v>14004</v>
      </c>
      <c r="F4289" s="736" t="s">
        <v>14005</v>
      </c>
      <c r="G4289" s="735"/>
      <c r="H4289" s="736" t="s">
        <v>732</v>
      </c>
      <c r="I4289" s="735">
        <v>0</v>
      </c>
      <c r="J4289" s="736" t="s">
        <v>317</v>
      </c>
      <c r="K4289" s="736">
        <v>0</v>
      </c>
      <c r="L4289" s="736" t="s">
        <v>317</v>
      </c>
      <c r="M4289" s="736">
        <v>0</v>
      </c>
      <c r="N4289" s="737">
        <v>4</v>
      </c>
      <c r="O4289" s="737">
        <v>1.5</v>
      </c>
      <c r="P4289" s="737">
        <v>6</v>
      </c>
      <c r="Q4289" s="738">
        <v>1</v>
      </c>
      <c r="R4289" s="739"/>
      <c r="S4289" s="740">
        <v>0</v>
      </c>
      <c r="T4289" s="739"/>
      <c r="U4289" s="740">
        <v>0</v>
      </c>
      <c r="V4289" s="739"/>
      <c r="W4289" s="739"/>
      <c r="X4289" s="739"/>
      <c r="Y4289" s="735" t="s">
        <v>330</v>
      </c>
      <c r="Z4289" s="735" t="s">
        <v>14006</v>
      </c>
      <c r="AA4289" s="741">
        <v>1155030002379</v>
      </c>
      <c r="AB4289" s="736" t="s">
        <v>14007</v>
      </c>
      <c r="AC4289" s="735" t="s">
        <v>14008</v>
      </c>
      <c r="AD4289" s="735" t="s">
        <v>14009</v>
      </c>
      <c r="AE4289" s="736" t="s">
        <v>14007</v>
      </c>
      <c r="AF4289" s="735" t="s">
        <v>14006</v>
      </c>
      <c r="AG4289" s="742">
        <v>1155030002379</v>
      </c>
      <c r="AH4289" s="741" t="s">
        <v>506</v>
      </c>
      <c r="AI4289" s="743">
        <v>2.0699999999999998</v>
      </c>
      <c r="AJ4289" s="743">
        <v>120</v>
      </c>
      <c r="AK4289" s="828">
        <f t="shared" si="629"/>
        <v>0.68054794520547934</v>
      </c>
      <c r="AL4289" s="828">
        <v>0</v>
      </c>
      <c r="AM4289" s="745">
        <f t="shared" si="631"/>
        <v>0.68054794520547934</v>
      </c>
      <c r="AN4289" s="828">
        <f t="shared" si="627"/>
        <v>0.68054794520547934</v>
      </c>
      <c r="AO4289" s="828">
        <v>0</v>
      </c>
      <c r="AP4289" s="828">
        <f t="shared" si="628"/>
        <v>0.68054794520547934</v>
      </c>
      <c r="AQ4289" s="828">
        <f t="shared" si="632"/>
        <v>20.416438356164381</v>
      </c>
      <c r="AR4289" s="746" t="s">
        <v>231</v>
      </c>
      <c r="AS4289" s="747"/>
      <c r="AT4289" s="735" t="s">
        <v>325</v>
      </c>
      <c r="AU4289" s="735" t="s">
        <v>6916</v>
      </c>
      <c r="AV4289" s="935" t="s">
        <v>14010</v>
      </c>
      <c r="AW4289" s="735" t="s">
        <v>18131</v>
      </c>
      <c r="AX4289" s="735" t="s">
        <v>20570</v>
      </c>
      <c r="AY4289" s="868"/>
    </row>
    <row r="4290" spans="1:52" s="55" customFormat="1" ht="15.95" customHeight="1" x14ac:dyDescent="0.25">
      <c r="A4290" s="182">
        <v>1757</v>
      </c>
      <c r="B4290" s="166" t="s">
        <v>55</v>
      </c>
      <c r="C4290" s="170" t="s">
        <v>6908</v>
      </c>
      <c r="D4290" s="194" t="s">
        <v>14011</v>
      </c>
      <c r="E4290" s="198" t="s">
        <v>14012</v>
      </c>
      <c r="F4290" s="198" t="s">
        <v>14013</v>
      </c>
      <c r="G4290" s="166"/>
      <c r="H4290" s="198" t="s">
        <v>219</v>
      </c>
      <c r="I4290" s="166" t="s">
        <v>220</v>
      </c>
      <c r="J4290" s="198" t="s">
        <v>221</v>
      </c>
      <c r="K4290" s="198" t="s">
        <v>222</v>
      </c>
      <c r="L4290" s="198" t="s">
        <v>317</v>
      </c>
      <c r="M4290" s="198">
        <v>0</v>
      </c>
      <c r="N4290" s="199">
        <v>2</v>
      </c>
      <c r="O4290" s="199">
        <v>3</v>
      </c>
      <c r="P4290" s="199">
        <v>6</v>
      </c>
      <c r="Q4290" s="1012">
        <v>1</v>
      </c>
      <c r="R4290" s="183"/>
      <c r="S4290" s="223">
        <v>0</v>
      </c>
      <c r="T4290" s="183"/>
      <c r="U4290" s="223">
        <v>0</v>
      </c>
      <c r="V4290" s="183"/>
      <c r="W4290" s="183"/>
      <c r="X4290" s="183"/>
      <c r="Y4290" s="166" t="s">
        <v>330</v>
      </c>
      <c r="Z4290" s="166" t="s">
        <v>14014</v>
      </c>
      <c r="AA4290" s="203">
        <v>1097746274009</v>
      </c>
      <c r="AB4290" s="198" t="s">
        <v>14015</v>
      </c>
      <c r="AC4290" s="166">
        <v>89645813838</v>
      </c>
      <c r="AD4290" s="166" t="s">
        <v>14016</v>
      </c>
      <c r="AE4290" s="198" t="s">
        <v>14015</v>
      </c>
      <c r="AF4290" s="166" t="s">
        <v>14014</v>
      </c>
      <c r="AG4290" s="165">
        <v>1097746274009</v>
      </c>
      <c r="AH4290" s="203" t="s">
        <v>506</v>
      </c>
      <c r="AI4290" s="186">
        <v>2.0699999999999998</v>
      </c>
      <c r="AJ4290" s="186">
        <v>120</v>
      </c>
      <c r="AK4290" s="167">
        <f t="shared" si="629"/>
        <v>0.68054794520547934</v>
      </c>
      <c r="AL4290" s="167">
        <v>0</v>
      </c>
      <c r="AM4290" s="187">
        <f t="shared" si="631"/>
        <v>0.68054794520547934</v>
      </c>
      <c r="AN4290" s="167">
        <f t="shared" si="627"/>
        <v>0.68054794520547934</v>
      </c>
      <c r="AO4290" s="167">
        <v>0</v>
      </c>
      <c r="AP4290" s="167">
        <f t="shared" si="628"/>
        <v>0.68054794520547934</v>
      </c>
      <c r="AQ4290" s="167">
        <f t="shared" si="632"/>
        <v>20.416438356164381</v>
      </c>
      <c r="AR4290" s="193" t="s">
        <v>231</v>
      </c>
      <c r="AS4290" s="194"/>
      <c r="AT4290" s="166" t="s">
        <v>325</v>
      </c>
      <c r="AU4290" s="166" t="s">
        <v>6916</v>
      </c>
      <c r="AV4290" s="679" t="s">
        <v>14017</v>
      </c>
      <c r="AW4290" s="166" t="s">
        <v>234</v>
      </c>
      <c r="AX4290" s="2254"/>
      <c r="AY4290" s="2254"/>
    </row>
    <row r="4291" spans="1:52" s="55" customFormat="1" ht="15.95" customHeight="1" x14ac:dyDescent="0.25">
      <c r="A4291" s="182">
        <v>1758</v>
      </c>
      <c r="B4291" s="166" t="s">
        <v>55</v>
      </c>
      <c r="C4291" s="170" t="s">
        <v>6908</v>
      </c>
      <c r="D4291" s="194" t="s">
        <v>14018</v>
      </c>
      <c r="E4291" s="198" t="s">
        <v>14019</v>
      </c>
      <c r="F4291" s="198" t="s">
        <v>14020</v>
      </c>
      <c r="G4291" s="166"/>
      <c r="H4291" s="198" t="s">
        <v>732</v>
      </c>
      <c r="I4291" s="166">
        <v>0</v>
      </c>
      <c r="J4291" s="198" t="s">
        <v>317</v>
      </c>
      <c r="K4291" s="198">
        <v>0</v>
      </c>
      <c r="L4291" s="198" t="s">
        <v>317</v>
      </c>
      <c r="M4291" s="198">
        <v>0</v>
      </c>
      <c r="N4291" s="199">
        <v>4</v>
      </c>
      <c r="O4291" s="199">
        <v>1.5</v>
      </c>
      <c r="P4291" s="199">
        <v>6</v>
      </c>
      <c r="Q4291" s="1012">
        <v>1</v>
      </c>
      <c r="R4291" s="183"/>
      <c r="S4291" s="223">
        <v>0</v>
      </c>
      <c r="T4291" s="183"/>
      <c r="U4291" s="223">
        <v>0</v>
      </c>
      <c r="V4291" s="183"/>
      <c r="W4291" s="183"/>
      <c r="X4291" s="183"/>
      <c r="Y4291" s="166" t="s">
        <v>330</v>
      </c>
      <c r="Z4291" s="166" t="s">
        <v>14021</v>
      </c>
      <c r="AA4291" s="203">
        <v>1025003751508</v>
      </c>
      <c r="AB4291" s="198" t="s">
        <v>14022</v>
      </c>
      <c r="AC4291" s="166" t="s">
        <v>14023</v>
      </c>
      <c r="AD4291" s="166" t="s">
        <v>14024</v>
      </c>
      <c r="AE4291" s="198" t="s">
        <v>14022</v>
      </c>
      <c r="AF4291" s="166" t="s">
        <v>14021</v>
      </c>
      <c r="AG4291" s="165">
        <v>1025003751508</v>
      </c>
      <c r="AH4291" s="203" t="s">
        <v>657</v>
      </c>
      <c r="AI4291" s="186">
        <v>2.0699999999999998</v>
      </c>
      <c r="AJ4291" s="186">
        <v>80</v>
      </c>
      <c r="AK4291" s="167">
        <v>0.68054794520547934</v>
      </c>
      <c r="AL4291" s="167">
        <v>0</v>
      </c>
      <c r="AM4291" s="187">
        <f>AK4291+AL4291</f>
        <v>0.68054794520547934</v>
      </c>
      <c r="AN4291" s="167">
        <f t="shared" si="627"/>
        <v>0.68054794520547934</v>
      </c>
      <c r="AO4291" s="167">
        <v>0</v>
      </c>
      <c r="AP4291" s="167">
        <f t="shared" si="628"/>
        <v>0.68054794520547934</v>
      </c>
      <c r="AQ4291" s="167">
        <f t="shared" si="632"/>
        <v>20.416438356164381</v>
      </c>
      <c r="AR4291" s="193" t="s">
        <v>231</v>
      </c>
      <c r="AS4291" s="194" t="s">
        <v>431</v>
      </c>
      <c r="AT4291" s="166" t="s">
        <v>325</v>
      </c>
      <c r="AU4291" s="166" t="s">
        <v>6916</v>
      </c>
      <c r="AV4291" s="679" t="s">
        <v>14025</v>
      </c>
      <c r="AW4291" s="166" t="s">
        <v>234</v>
      </c>
      <c r="AX4291" s="2254"/>
      <c r="AY4291" s="2254"/>
    </row>
    <row r="4292" spans="1:52" s="1395" customFormat="1" ht="15.95" customHeight="1" x14ac:dyDescent="0.25">
      <c r="A4292" s="353">
        <v>1759</v>
      </c>
      <c r="B4292" s="354" t="s">
        <v>55</v>
      </c>
      <c r="C4292" s="366" t="s">
        <v>6908</v>
      </c>
      <c r="D4292" s="363" t="s">
        <v>20656</v>
      </c>
      <c r="E4292" s="272" t="s">
        <v>20657</v>
      </c>
      <c r="F4292" s="272" t="s">
        <v>20658</v>
      </c>
      <c r="G4292" s="354" t="s">
        <v>221</v>
      </c>
      <c r="H4292" s="272" t="s">
        <v>219</v>
      </c>
      <c r="I4292" s="354" t="s">
        <v>220</v>
      </c>
      <c r="J4292" s="272" t="s">
        <v>221</v>
      </c>
      <c r="K4292" s="272" t="s">
        <v>222</v>
      </c>
      <c r="L4292" s="272" t="s">
        <v>221</v>
      </c>
      <c r="M4292" s="272" t="s">
        <v>879</v>
      </c>
      <c r="N4292" s="440">
        <v>3</v>
      </c>
      <c r="O4292" s="440">
        <v>2.5</v>
      </c>
      <c r="P4292" s="440">
        <f>O4292*N4292</f>
        <v>7.5</v>
      </c>
      <c r="Q4292" s="1010">
        <v>1</v>
      </c>
      <c r="R4292" s="357"/>
      <c r="S4292" s="505">
        <v>0</v>
      </c>
      <c r="T4292" s="357"/>
      <c r="U4292" s="505">
        <v>0</v>
      </c>
      <c r="V4292" s="357"/>
      <c r="W4292" s="357">
        <v>1</v>
      </c>
      <c r="X4292" s="357"/>
      <c r="Y4292" s="354" t="s">
        <v>12075</v>
      </c>
      <c r="Z4292" s="354" t="s">
        <v>20659</v>
      </c>
      <c r="AA4292" s="443" t="s">
        <v>20660</v>
      </c>
      <c r="AB4292" s="272" t="s">
        <v>20661</v>
      </c>
      <c r="AC4292" s="354" t="s">
        <v>20663</v>
      </c>
      <c r="AD4292" s="271" t="s">
        <v>20662</v>
      </c>
      <c r="AE4292" s="272" t="s">
        <v>14032</v>
      </c>
      <c r="AF4292" s="354" t="s">
        <v>20664</v>
      </c>
      <c r="AG4292" s="358" t="s">
        <v>20665</v>
      </c>
      <c r="AH4292" s="443" t="s">
        <v>20666</v>
      </c>
      <c r="AI4292" s="360">
        <v>0.87</v>
      </c>
      <c r="AJ4292" s="360">
        <v>10</v>
      </c>
      <c r="AK4292" s="359">
        <f>AJ4292*AI4292/365</f>
        <v>2.3835616438356161E-2</v>
      </c>
      <c r="AL4292" s="359">
        <v>0</v>
      </c>
      <c r="AM4292" s="361">
        <f>AK4292+AL4292</f>
        <v>2.3835616438356161E-2</v>
      </c>
      <c r="AN4292" s="359">
        <f t="shared" si="627"/>
        <v>2.3835616438356161E-2</v>
      </c>
      <c r="AO4292" s="359">
        <v>0</v>
      </c>
      <c r="AP4292" s="359">
        <f t="shared" si="628"/>
        <v>2.3835616438356161E-2</v>
      </c>
      <c r="AQ4292" s="359">
        <f>AP4292*30</f>
        <v>0.71506849315068477</v>
      </c>
      <c r="AR4292" s="362" t="s">
        <v>231</v>
      </c>
      <c r="AS4292" s="363" t="s">
        <v>114</v>
      </c>
      <c r="AT4292" s="354" t="s">
        <v>325</v>
      </c>
      <c r="AU4292" s="354" t="s">
        <v>6916</v>
      </c>
      <c r="AV4292" s="923" t="s">
        <v>14033</v>
      </c>
      <c r="AW4292" s="354" t="s">
        <v>234</v>
      </c>
      <c r="AX4292" s="447" t="s">
        <v>20667</v>
      </c>
      <c r="AY4292" s="2252"/>
      <c r="AZ4292" s="2408" t="s">
        <v>20668</v>
      </c>
    </row>
    <row r="4293" spans="1:52" s="55" customFormat="1" ht="15.95" customHeight="1" x14ac:dyDescent="0.25">
      <c r="A4293" s="182">
        <v>1760</v>
      </c>
      <c r="B4293" s="166" t="s">
        <v>55</v>
      </c>
      <c r="C4293" s="170" t="s">
        <v>6908</v>
      </c>
      <c r="D4293" s="194" t="s">
        <v>14034</v>
      </c>
      <c r="E4293" s="198" t="s">
        <v>14035</v>
      </c>
      <c r="F4293" s="198" t="s">
        <v>14036</v>
      </c>
      <c r="G4293" s="166"/>
      <c r="H4293" s="198" t="s">
        <v>219</v>
      </c>
      <c r="I4293" s="166" t="s">
        <v>220</v>
      </c>
      <c r="J4293" s="198" t="s">
        <v>317</v>
      </c>
      <c r="K4293" s="198">
        <v>0</v>
      </c>
      <c r="L4293" s="198" t="s">
        <v>317</v>
      </c>
      <c r="M4293" s="198">
        <v>0</v>
      </c>
      <c r="N4293" s="199">
        <v>3</v>
      </c>
      <c r="O4293" s="199">
        <v>1.2</v>
      </c>
      <c r="P4293" s="199">
        <v>3.5999999999999996</v>
      </c>
      <c r="Q4293" s="1012">
        <v>1</v>
      </c>
      <c r="R4293" s="183"/>
      <c r="S4293" s="223">
        <v>0</v>
      </c>
      <c r="T4293" s="183"/>
      <c r="U4293" s="223">
        <v>0</v>
      </c>
      <c r="V4293" s="183"/>
      <c r="W4293" s="183"/>
      <c r="X4293" s="183"/>
      <c r="Y4293" s="166" t="s">
        <v>12075</v>
      </c>
      <c r="Z4293" s="166" t="s">
        <v>14037</v>
      </c>
      <c r="AA4293" s="203">
        <v>305503003100069</v>
      </c>
      <c r="AB4293" s="198" t="s">
        <v>2548</v>
      </c>
      <c r="AC4293" s="166" t="s">
        <v>14038</v>
      </c>
      <c r="AD4293" s="166" t="s">
        <v>14039</v>
      </c>
      <c r="AE4293" s="198" t="s">
        <v>2548</v>
      </c>
      <c r="AF4293" s="166" t="s">
        <v>14037</v>
      </c>
      <c r="AG4293" s="165">
        <v>305503003100069</v>
      </c>
      <c r="AH4293" s="203" t="s">
        <v>657</v>
      </c>
      <c r="AI4293" s="186">
        <v>2.0699999999999998</v>
      </c>
      <c r="AJ4293" s="186">
        <v>120</v>
      </c>
      <c r="AK4293" s="167">
        <v>0.28356164383561638</v>
      </c>
      <c r="AL4293" s="167">
        <v>0</v>
      </c>
      <c r="AM4293" s="187">
        <f>AK4293+AL4293</f>
        <v>0.28356164383561638</v>
      </c>
      <c r="AN4293" s="167">
        <f t="shared" si="627"/>
        <v>0.28356164383561638</v>
      </c>
      <c r="AO4293" s="167">
        <v>0</v>
      </c>
      <c r="AP4293" s="167">
        <f t="shared" si="628"/>
        <v>0.28356164383561638</v>
      </c>
      <c r="AQ4293" s="167">
        <f t="shared" si="632"/>
        <v>8.5068493150684912</v>
      </c>
      <c r="AR4293" s="193" t="s">
        <v>231</v>
      </c>
      <c r="AS4293" s="194"/>
      <c r="AT4293" s="166" t="s">
        <v>325</v>
      </c>
      <c r="AU4293" s="166" t="s">
        <v>6916</v>
      </c>
      <c r="AV4293" s="679" t="s">
        <v>14040</v>
      </c>
      <c r="AW4293" s="166" t="s">
        <v>234</v>
      </c>
      <c r="AX4293" s="2254"/>
      <c r="AY4293" s="2254"/>
    </row>
    <row r="4294" spans="1:52" s="55" customFormat="1" ht="15.95" customHeight="1" x14ac:dyDescent="0.25">
      <c r="A4294" s="182">
        <v>1761</v>
      </c>
      <c r="B4294" s="166" t="s">
        <v>55</v>
      </c>
      <c r="C4294" s="170" t="s">
        <v>6908</v>
      </c>
      <c r="D4294" s="194" t="s">
        <v>14041</v>
      </c>
      <c r="E4294" s="198" t="s">
        <v>14042</v>
      </c>
      <c r="F4294" s="198" t="s">
        <v>14043</v>
      </c>
      <c r="G4294" s="166"/>
      <c r="H4294" s="198" t="s">
        <v>219</v>
      </c>
      <c r="I4294" s="166" t="s">
        <v>220</v>
      </c>
      <c r="J4294" s="198" t="s">
        <v>221</v>
      </c>
      <c r="K4294" s="198" t="s">
        <v>222</v>
      </c>
      <c r="L4294" s="198" t="s">
        <v>317</v>
      </c>
      <c r="M4294" s="198">
        <v>0</v>
      </c>
      <c r="N4294" s="199">
        <v>3</v>
      </c>
      <c r="O4294" s="199">
        <v>1.2</v>
      </c>
      <c r="P4294" s="199">
        <v>3.5999999999999996</v>
      </c>
      <c r="Q4294" s="1012">
        <v>1</v>
      </c>
      <c r="R4294" s="183"/>
      <c r="S4294" s="223">
        <v>0</v>
      </c>
      <c r="T4294" s="183"/>
      <c r="U4294" s="223">
        <v>1</v>
      </c>
      <c r="V4294" s="183"/>
      <c r="W4294" s="183"/>
      <c r="X4294" s="183"/>
      <c r="Y4294" s="166" t="s">
        <v>330</v>
      </c>
      <c r="Z4294" s="166" t="s">
        <v>14044</v>
      </c>
      <c r="AA4294" s="203">
        <v>1195053000801</v>
      </c>
      <c r="AB4294" s="198" t="s">
        <v>14045</v>
      </c>
      <c r="AC4294" s="166" t="s">
        <v>14046</v>
      </c>
      <c r="AD4294" s="166" t="s">
        <v>14047</v>
      </c>
      <c r="AE4294" s="198" t="s">
        <v>14045</v>
      </c>
      <c r="AF4294" s="166" t="s">
        <v>14044</v>
      </c>
      <c r="AG4294" s="165">
        <v>1195053000801</v>
      </c>
      <c r="AH4294" s="203" t="s">
        <v>506</v>
      </c>
      <c r="AI4294" s="186">
        <v>2.0699999999999998</v>
      </c>
      <c r="AJ4294" s="186">
        <v>60</v>
      </c>
      <c r="AK4294" s="167">
        <f t="shared" ref="AK4294:AK4299" si="633">AJ4294*AI4294/365</f>
        <v>0.34027397260273967</v>
      </c>
      <c r="AL4294" s="167">
        <v>0</v>
      </c>
      <c r="AM4294" s="187">
        <f>SUBTOTAL(9,AK4294:AL4294)</f>
        <v>0.34027397260273967</v>
      </c>
      <c r="AN4294" s="167">
        <f t="shared" si="627"/>
        <v>0.34027397260273967</v>
      </c>
      <c r="AO4294" s="167">
        <v>0</v>
      </c>
      <c r="AP4294" s="167">
        <f t="shared" si="628"/>
        <v>0.34027397260273967</v>
      </c>
      <c r="AQ4294" s="167">
        <f t="shared" si="632"/>
        <v>10.20821917808219</v>
      </c>
      <c r="AR4294" s="193" t="s">
        <v>231</v>
      </c>
      <c r="AS4294" s="194"/>
      <c r="AT4294" s="166" t="s">
        <v>325</v>
      </c>
      <c r="AU4294" s="166" t="s">
        <v>6916</v>
      </c>
      <c r="AV4294" s="679" t="s">
        <v>14048</v>
      </c>
      <c r="AW4294" s="166" t="s">
        <v>234</v>
      </c>
      <c r="AX4294" s="2254"/>
      <c r="AY4294" s="2254"/>
    </row>
    <row r="4295" spans="1:52" s="55" customFormat="1" ht="15.95" customHeight="1" x14ac:dyDescent="0.25">
      <c r="A4295" s="353">
        <v>1762</v>
      </c>
      <c r="B4295" s="354" t="s">
        <v>55</v>
      </c>
      <c r="C4295" s="366" t="s">
        <v>6908</v>
      </c>
      <c r="D4295" s="363" t="s">
        <v>16782</v>
      </c>
      <c r="E4295" s="272" t="s">
        <v>14050</v>
      </c>
      <c r="F4295" s="272" t="s">
        <v>14051</v>
      </c>
      <c r="G4295" s="354"/>
      <c r="H4295" s="272" t="s">
        <v>219</v>
      </c>
      <c r="I4295" s="354" t="s">
        <v>220</v>
      </c>
      <c r="J4295" s="272" t="s">
        <v>221</v>
      </c>
      <c r="K4295" s="272" t="s">
        <v>16783</v>
      </c>
      <c r="L4295" s="272" t="s">
        <v>221</v>
      </c>
      <c r="M4295" s="272" t="s">
        <v>16783</v>
      </c>
      <c r="N4295" s="440">
        <v>3</v>
      </c>
      <c r="O4295" s="440">
        <v>1.2</v>
      </c>
      <c r="P4295" s="440">
        <v>3.5999999999999996</v>
      </c>
      <c r="Q4295" s="1010">
        <v>1</v>
      </c>
      <c r="R4295" s="357"/>
      <c r="S4295" s="505">
        <v>0</v>
      </c>
      <c r="T4295" s="357"/>
      <c r="U4295" s="505">
        <v>0</v>
      </c>
      <c r="V4295" s="357"/>
      <c r="W4295" s="357"/>
      <c r="X4295" s="357"/>
      <c r="Y4295" s="354" t="s">
        <v>12075</v>
      </c>
      <c r="Z4295" s="354" t="s">
        <v>16784</v>
      </c>
      <c r="AA4295" s="443">
        <v>312503029800044</v>
      </c>
      <c r="AB4295" s="272" t="s">
        <v>16785</v>
      </c>
      <c r="AC4295" s="354" t="s">
        <v>16786</v>
      </c>
      <c r="AD4295" s="944" t="s">
        <v>16787</v>
      </c>
      <c r="AE4295" s="272" t="s">
        <v>14052</v>
      </c>
      <c r="AF4295" s="354" t="s">
        <v>16788</v>
      </c>
      <c r="AG4295" s="443">
        <v>312503029800044</v>
      </c>
      <c r="AH4295" s="443" t="s">
        <v>657</v>
      </c>
      <c r="AI4295" s="360">
        <v>2.0699999999999998</v>
      </c>
      <c r="AJ4295" s="360">
        <v>28</v>
      </c>
      <c r="AK4295" s="359">
        <f t="shared" si="633"/>
        <v>0.15879452054794518</v>
      </c>
      <c r="AL4295" s="359">
        <v>0</v>
      </c>
      <c r="AM4295" s="361">
        <f>AK4295+AL4295</f>
        <v>0.15879452054794518</v>
      </c>
      <c r="AN4295" s="359">
        <f t="shared" si="627"/>
        <v>0.15879452054794518</v>
      </c>
      <c r="AO4295" s="359">
        <v>0</v>
      </c>
      <c r="AP4295" s="359">
        <f t="shared" si="628"/>
        <v>0.15879452054794518</v>
      </c>
      <c r="AQ4295" s="359">
        <f t="shared" si="632"/>
        <v>4.7638356164383557</v>
      </c>
      <c r="AR4295" s="445" t="s">
        <v>231</v>
      </c>
      <c r="AS4295" s="194" t="s">
        <v>431</v>
      </c>
      <c r="AT4295" s="166" t="s">
        <v>325</v>
      </c>
      <c r="AU4295" s="166" t="s">
        <v>6916</v>
      </c>
      <c r="AV4295" s="679" t="s">
        <v>14053</v>
      </c>
      <c r="AW4295" s="166" t="s">
        <v>234</v>
      </c>
      <c r="AX4295" s="1367" t="s">
        <v>20494</v>
      </c>
      <c r="AY4295" s="2254"/>
    </row>
    <row r="4296" spans="1:52" s="55" customFormat="1" ht="15.95" customHeight="1" x14ac:dyDescent="0.25">
      <c r="A4296" s="182">
        <v>1763</v>
      </c>
      <c r="B4296" s="166" t="s">
        <v>55</v>
      </c>
      <c r="C4296" s="170" t="s">
        <v>6908</v>
      </c>
      <c r="D4296" s="194" t="s">
        <v>14054</v>
      </c>
      <c r="E4296" s="198" t="s">
        <v>14055</v>
      </c>
      <c r="F4296" s="198" t="s">
        <v>14056</v>
      </c>
      <c r="G4296" s="166"/>
      <c r="H4296" s="198" t="s">
        <v>732</v>
      </c>
      <c r="I4296" s="166">
        <v>0</v>
      </c>
      <c r="J4296" s="198" t="s">
        <v>317</v>
      </c>
      <c r="K4296" s="198">
        <v>0</v>
      </c>
      <c r="L4296" s="198" t="s">
        <v>317</v>
      </c>
      <c r="M4296" s="198">
        <v>0</v>
      </c>
      <c r="N4296" s="199">
        <v>4</v>
      </c>
      <c r="O4296" s="199">
        <v>1.5</v>
      </c>
      <c r="P4296" s="199">
        <v>6</v>
      </c>
      <c r="Q4296" s="1012">
        <v>0</v>
      </c>
      <c r="R4296" s="183"/>
      <c r="S4296" s="223">
        <v>0</v>
      </c>
      <c r="T4296" s="183"/>
      <c r="U4296" s="223">
        <v>1</v>
      </c>
      <c r="V4296" s="183"/>
      <c r="W4296" s="183"/>
      <c r="X4296" s="183"/>
      <c r="Y4296" s="166" t="s">
        <v>330</v>
      </c>
      <c r="Z4296" s="198" t="s">
        <v>14057</v>
      </c>
      <c r="AA4296" s="203">
        <v>1085030003651</v>
      </c>
      <c r="AB4296" s="198" t="s">
        <v>14058</v>
      </c>
      <c r="AC4296" s="166" t="s">
        <v>14059</v>
      </c>
      <c r="AD4296" s="166" t="s">
        <v>14060</v>
      </c>
      <c r="AE4296" s="198" t="s">
        <v>14058</v>
      </c>
      <c r="AF4296" s="198" t="s">
        <v>14057</v>
      </c>
      <c r="AG4296" s="165">
        <v>1085030003651</v>
      </c>
      <c r="AH4296" s="203" t="s">
        <v>506</v>
      </c>
      <c r="AI4296" s="186">
        <v>2.0699999999999998</v>
      </c>
      <c r="AJ4296" s="186">
        <v>50</v>
      </c>
      <c r="AK4296" s="167">
        <f t="shared" si="633"/>
        <v>0.28356164383561638</v>
      </c>
      <c r="AL4296" s="167">
        <v>0</v>
      </c>
      <c r="AM4296" s="187">
        <f>SUBTOTAL(9,AK4296:AL4296)</f>
        <v>0.28356164383561638</v>
      </c>
      <c r="AN4296" s="167">
        <f t="shared" si="627"/>
        <v>0.28356164383561638</v>
      </c>
      <c r="AO4296" s="167">
        <v>0</v>
      </c>
      <c r="AP4296" s="167">
        <f t="shared" si="628"/>
        <v>0.28356164383561638</v>
      </c>
      <c r="AQ4296" s="167">
        <f t="shared" si="632"/>
        <v>8.5068493150684912</v>
      </c>
      <c r="AR4296" s="193" t="s">
        <v>231</v>
      </c>
      <c r="AS4296" s="194" t="s">
        <v>431</v>
      </c>
      <c r="AT4296" s="166" t="s">
        <v>325</v>
      </c>
      <c r="AU4296" s="166" t="s">
        <v>6916</v>
      </c>
      <c r="AV4296" s="679" t="s">
        <v>14061</v>
      </c>
      <c r="AW4296" s="166" t="s">
        <v>234</v>
      </c>
      <c r="AX4296" s="2254"/>
      <c r="AY4296" s="2254"/>
    </row>
    <row r="4297" spans="1:52" s="55" customFormat="1" ht="15.95" customHeight="1" x14ac:dyDescent="0.25">
      <c r="A4297" s="182">
        <v>1764</v>
      </c>
      <c r="B4297" s="166" t="s">
        <v>55</v>
      </c>
      <c r="C4297" s="170" t="s">
        <v>6908</v>
      </c>
      <c r="D4297" s="194" t="s">
        <v>14062</v>
      </c>
      <c r="E4297" s="198" t="s">
        <v>14063</v>
      </c>
      <c r="F4297" s="198" t="s">
        <v>14064</v>
      </c>
      <c r="G4297" s="166"/>
      <c r="H4297" s="198" t="s">
        <v>219</v>
      </c>
      <c r="I4297" s="166" t="s">
        <v>220</v>
      </c>
      <c r="J4297" s="198" t="s">
        <v>221</v>
      </c>
      <c r="K4297" s="198" t="s">
        <v>222</v>
      </c>
      <c r="L4297" s="198" t="s">
        <v>317</v>
      </c>
      <c r="M4297" s="198">
        <v>0</v>
      </c>
      <c r="N4297" s="199">
        <v>2</v>
      </c>
      <c r="O4297" s="199">
        <v>3</v>
      </c>
      <c r="P4297" s="199">
        <v>6</v>
      </c>
      <c r="Q4297" s="1012">
        <v>1</v>
      </c>
      <c r="R4297" s="183"/>
      <c r="S4297" s="223">
        <v>0</v>
      </c>
      <c r="T4297" s="183"/>
      <c r="U4297" s="223">
        <v>0</v>
      </c>
      <c r="V4297" s="183"/>
      <c r="W4297" s="183"/>
      <c r="X4297" s="183"/>
      <c r="Y4297" s="166" t="s">
        <v>330</v>
      </c>
      <c r="Z4297" s="166" t="s">
        <v>14065</v>
      </c>
      <c r="AA4297" s="203">
        <v>1165030050350</v>
      </c>
      <c r="AB4297" s="198" t="s">
        <v>14066</v>
      </c>
      <c r="AC4297" s="166">
        <v>89252991689</v>
      </c>
      <c r="AD4297" s="166" t="s">
        <v>14067</v>
      </c>
      <c r="AE4297" s="198" t="s">
        <v>14068</v>
      </c>
      <c r="AF4297" s="166" t="s">
        <v>14065</v>
      </c>
      <c r="AG4297" s="165">
        <v>1165030050350</v>
      </c>
      <c r="AH4297" s="203" t="s">
        <v>506</v>
      </c>
      <c r="AI4297" s="186">
        <v>2.0699999999999998</v>
      </c>
      <c r="AJ4297" s="186">
        <v>60</v>
      </c>
      <c r="AK4297" s="167">
        <f t="shared" si="633"/>
        <v>0.34027397260273967</v>
      </c>
      <c r="AL4297" s="167">
        <v>0</v>
      </c>
      <c r="AM4297" s="187">
        <f>SUBTOTAL(9,AK4297:AL4297)</f>
        <v>0.34027397260273967</v>
      </c>
      <c r="AN4297" s="167">
        <f t="shared" si="627"/>
        <v>0.34027397260273967</v>
      </c>
      <c r="AO4297" s="167">
        <v>0</v>
      </c>
      <c r="AP4297" s="167">
        <f t="shared" si="628"/>
        <v>0.34027397260273967</v>
      </c>
      <c r="AQ4297" s="167">
        <f t="shared" si="632"/>
        <v>10.20821917808219</v>
      </c>
      <c r="AR4297" s="193" t="s">
        <v>231</v>
      </c>
      <c r="AS4297" s="194"/>
      <c r="AT4297" s="166" t="s">
        <v>325</v>
      </c>
      <c r="AU4297" s="166" t="s">
        <v>6916</v>
      </c>
      <c r="AV4297" s="679" t="s">
        <v>14069</v>
      </c>
      <c r="AW4297" s="166" t="s">
        <v>234</v>
      </c>
      <c r="AX4297" s="2254"/>
      <c r="AY4297" s="2254"/>
    </row>
    <row r="4298" spans="1:52" s="55" customFormat="1" ht="15.95" customHeight="1" x14ac:dyDescent="0.25">
      <c r="A4298" s="182">
        <v>1765</v>
      </c>
      <c r="B4298" s="166" t="s">
        <v>55</v>
      </c>
      <c r="C4298" s="170" t="s">
        <v>6908</v>
      </c>
      <c r="D4298" s="194" t="s">
        <v>19567</v>
      </c>
      <c r="E4298" s="198" t="s">
        <v>14071</v>
      </c>
      <c r="F4298" s="198" t="s">
        <v>14072</v>
      </c>
      <c r="G4298" s="166"/>
      <c r="H4298" s="198" t="s">
        <v>219</v>
      </c>
      <c r="I4298" s="166" t="s">
        <v>220</v>
      </c>
      <c r="J4298" s="198" t="s">
        <v>221</v>
      </c>
      <c r="K4298" s="198" t="s">
        <v>222</v>
      </c>
      <c r="L4298" s="198" t="s">
        <v>221</v>
      </c>
      <c r="M4298" s="198" t="s">
        <v>222</v>
      </c>
      <c r="N4298" s="199">
        <v>3</v>
      </c>
      <c r="O4298" s="199">
        <v>1.2</v>
      </c>
      <c r="P4298" s="199">
        <v>3.5999999999999996</v>
      </c>
      <c r="Q4298" s="1012">
        <v>0</v>
      </c>
      <c r="R4298" s="183"/>
      <c r="S4298" s="223">
        <v>0</v>
      </c>
      <c r="T4298" s="183"/>
      <c r="U4298" s="223">
        <v>1</v>
      </c>
      <c r="V4298" s="183"/>
      <c r="W4298" s="183"/>
      <c r="X4298" s="183"/>
      <c r="Y4298" s="166" t="s">
        <v>330</v>
      </c>
      <c r="Z4298" s="166" t="s">
        <v>14073</v>
      </c>
      <c r="AA4298" s="203">
        <v>1165074060766</v>
      </c>
      <c r="AB4298" s="198" t="s">
        <v>14074</v>
      </c>
      <c r="AC4298" s="166" t="s">
        <v>14075</v>
      </c>
      <c r="AD4298" s="166" t="s">
        <v>14076</v>
      </c>
      <c r="AE4298" s="198" t="s">
        <v>14074</v>
      </c>
      <c r="AF4298" s="166" t="s">
        <v>14073</v>
      </c>
      <c r="AG4298" s="165">
        <v>1165074060766</v>
      </c>
      <c r="AH4298" s="203" t="s">
        <v>1070</v>
      </c>
      <c r="AI4298" s="186">
        <v>0.87</v>
      </c>
      <c r="AJ4298" s="184">
        <v>12</v>
      </c>
      <c r="AK4298" s="167">
        <f t="shared" si="633"/>
        <v>2.8602739726027396E-2</v>
      </c>
      <c r="AL4298" s="167">
        <v>0</v>
      </c>
      <c r="AM4298" s="187">
        <f>SUBTOTAL(9,AK4298:AL4298)</f>
        <v>2.8602739726027396E-2</v>
      </c>
      <c r="AN4298" s="167">
        <f t="shared" si="627"/>
        <v>2.8602739726027396E-2</v>
      </c>
      <c r="AO4298" s="167">
        <v>0</v>
      </c>
      <c r="AP4298" s="167">
        <f t="shared" si="628"/>
        <v>2.8602739726027396E-2</v>
      </c>
      <c r="AQ4298" s="167">
        <f t="shared" si="632"/>
        <v>0.8580821917808219</v>
      </c>
      <c r="AR4298" s="193" t="s">
        <v>231</v>
      </c>
      <c r="AS4298" s="194"/>
      <c r="AT4298" s="166" t="s">
        <v>325</v>
      </c>
      <c r="AU4298" s="166" t="s">
        <v>6916</v>
      </c>
      <c r="AV4298" s="679" t="s">
        <v>14077</v>
      </c>
      <c r="AW4298" s="166" t="s">
        <v>234</v>
      </c>
      <c r="AX4298" s="2254"/>
      <c r="AY4298" s="2254"/>
    </row>
    <row r="4299" spans="1:52" s="55" customFormat="1" ht="15.95" customHeight="1" x14ac:dyDescent="0.25">
      <c r="A4299" s="182">
        <v>1766</v>
      </c>
      <c r="B4299" s="166" t="s">
        <v>55</v>
      </c>
      <c r="C4299" s="170" t="s">
        <v>6908</v>
      </c>
      <c r="D4299" s="194" t="s">
        <v>19566</v>
      </c>
      <c r="E4299" s="198" t="s">
        <v>14079</v>
      </c>
      <c r="F4299" s="198" t="s">
        <v>14080</v>
      </c>
      <c r="G4299" s="166"/>
      <c r="H4299" s="166" t="s">
        <v>219</v>
      </c>
      <c r="I4299" s="166" t="s">
        <v>220</v>
      </c>
      <c r="J4299" s="166" t="s">
        <v>221</v>
      </c>
      <c r="K4299" s="198" t="s">
        <v>222</v>
      </c>
      <c r="L4299" s="198" t="s">
        <v>221</v>
      </c>
      <c r="M4299" s="198" t="s">
        <v>879</v>
      </c>
      <c r="N4299" s="199">
        <v>3</v>
      </c>
      <c r="O4299" s="199">
        <v>1.2</v>
      </c>
      <c r="P4299" s="199">
        <v>3.5999999999999996</v>
      </c>
      <c r="Q4299" s="1012">
        <v>3</v>
      </c>
      <c r="R4299" s="183"/>
      <c r="S4299" s="223">
        <v>0</v>
      </c>
      <c r="T4299" s="183"/>
      <c r="U4299" s="223">
        <v>0</v>
      </c>
      <c r="V4299" s="183"/>
      <c r="W4299" s="183"/>
      <c r="X4299" s="183"/>
      <c r="Y4299" s="166" t="s">
        <v>330</v>
      </c>
      <c r="Z4299" s="166" t="s">
        <v>14081</v>
      </c>
      <c r="AA4299" s="203">
        <v>1155030001807</v>
      </c>
      <c r="AB4299" s="198" t="s">
        <v>14082</v>
      </c>
      <c r="AC4299" s="166" t="s">
        <v>14083</v>
      </c>
      <c r="AD4299" s="166" t="s">
        <v>230</v>
      </c>
      <c r="AE4299" s="198" t="s">
        <v>14082</v>
      </c>
      <c r="AF4299" s="166" t="s">
        <v>14081</v>
      </c>
      <c r="AG4299" s="165">
        <v>1155030001807</v>
      </c>
      <c r="AH4299" s="203" t="s">
        <v>2172</v>
      </c>
      <c r="AI4299" s="186">
        <v>0.87</v>
      </c>
      <c r="AJ4299" s="184">
        <v>500</v>
      </c>
      <c r="AK4299" s="167">
        <f t="shared" si="633"/>
        <v>1.1917808219178083</v>
      </c>
      <c r="AL4299" s="167">
        <v>0</v>
      </c>
      <c r="AM4299" s="187">
        <f>SUBTOTAL(9,AK4299:AL4299)</f>
        <v>1.1917808219178083</v>
      </c>
      <c r="AN4299" s="167">
        <f t="shared" si="627"/>
        <v>1.1917808219178083</v>
      </c>
      <c r="AO4299" s="167">
        <v>0</v>
      </c>
      <c r="AP4299" s="167">
        <f t="shared" si="628"/>
        <v>1.1917808219178083</v>
      </c>
      <c r="AQ4299" s="167">
        <f t="shared" si="632"/>
        <v>35.753424657534246</v>
      </c>
      <c r="AR4299" s="193" t="s">
        <v>231</v>
      </c>
      <c r="AS4299" s="194" t="s">
        <v>431</v>
      </c>
      <c r="AT4299" s="166" t="s">
        <v>325</v>
      </c>
      <c r="AU4299" s="166" t="s">
        <v>6916</v>
      </c>
      <c r="AV4299" s="679" t="s">
        <v>14084</v>
      </c>
      <c r="AW4299" s="166" t="s">
        <v>234</v>
      </c>
      <c r="AX4299" s="2254"/>
      <c r="AY4299" s="2254"/>
    </row>
    <row r="4300" spans="1:52" s="55" customFormat="1" ht="15.95" customHeight="1" x14ac:dyDescent="0.25">
      <c r="A4300" s="182">
        <v>1767</v>
      </c>
      <c r="B4300" s="166" t="s">
        <v>55</v>
      </c>
      <c r="C4300" s="170" t="s">
        <v>22550</v>
      </c>
      <c r="D4300" s="194" t="s">
        <v>19756</v>
      </c>
      <c r="E4300" s="198" t="s">
        <v>14085</v>
      </c>
      <c r="F4300" s="198" t="s">
        <v>14086</v>
      </c>
      <c r="G4300" s="166"/>
      <c r="H4300" s="198" t="s">
        <v>219</v>
      </c>
      <c r="I4300" s="166" t="s">
        <v>220</v>
      </c>
      <c r="J4300" s="198" t="s">
        <v>221</v>
      </c>
      <c r="K4300" s="198" t="s">
        <v>222</v>
      </c>
      <c r="L4300" s="198" t="s">
        <v>317</v>
      </c>
      <c r="M4300" s="198">
        <v>0</v>
      </c>
      <c r="N4300" s="199">
        <v>2</v>
      </c>
      <c r="O4300" s="199">
        <v>3</v>
      </c>
      <c r="P4300" s="199">
        <v>6</v>
      </c>
      <c r="Q4300" s="1012">
        <v>2</v>
      </c>
      <c r="R4300" s="183"/>
      <c r="S4300" s="223">
        <v>0</v>
      </c>
      <c r="T4300" s="183"/>
      <c r="U4300" s="223">
        <v>0</v>
      </c>
      <c r="V4300" s="183"/>
      <c r="W4300" s="183"/>
      <c r="X4300" s="183"/>
      <c r="Y4300" s="166" t="s">
        <v>12056</v>
      </c>
      <c r="Z4300" s="166" t="s">
        <v>14087</v>
      </c>
      <c r="AA4300" s="203">
        <v>1057746555811</v>
      </c>
      <c r="AB4300" s="198" t="s">
        <v>14088</v>
      </c>
      <c r="AC4300" s="166">
        <v>89165587884</v>
      </c>
      <c r="AD4300" s="166" t="s">
        <v>12097</v>
      </c>
      <c r="AE4300" s="198" t="s">
        <v>14088</v>
      </c>
      <c r="AF4300" s="166" t="s">
        <v>14087</v>
      </c>
      <c r="AG4300" s="165">
        <v>1057746555811</v>
      </c>
      <c r="AH4300" s="203" t="s">
        <v>1070</v>
      </c>
      <c r="AI4300" s="186">
        <v>0.87</v>
      </c>
      <c r="AJ4300" s="184">
        <v>34</v>
      </c>
      <c r="AK4300" s="167">
        <f t="shared" ref="AK4300:AK4307" si="634">AJ4300*AI4300/365</f>
        <v>8.1041095890410961E-2</v>
      </c>
      <c r="AL4300" s="167">
        <v>0</v>
      </c>
      <c r="AM4300" s="187">
        <f t="shared" ref="AM4300:AM4307" si="635">SUBTOTAL(9,AK4300:AL4300)</f>
        <v>8.1041095890410961E-2</v>
      </c>
      <c r="AN4300" s="167">
        <f t="shared" si="627"/>
        <v>8.1041095890410961E-2</v>
      </c>
      <c r="AO4300" s="167">
        <v>0</v>
      </c>
      <c r="AP4300" s="167">
        <f t="shared" si="628"/>
        <v>8.1041095890410961E-2</v>
      </c>
      <c r="AQ4300" s="167">
        <f t="shared" si="632"/>
        <v>2.431232876712329</v>
      </c>
      <c r="AR4300" s="193" t="s">
        <v>231</v>
      </c>
      <c r="AS4300" s="194"/>
      <c r="AT4300" s="166" t="s">
        <v>325</v>
      </c>
      <c r="AU4300" s="166" t="s">
        <v>6916</v>
      </c>
      <c r="AV4300" s="679" t="s">
        <v>14089</v>
      </c>
      <c r="AW4300" s="166" t="s">
        <v>234</v>
      </c>
      <c r="AX4300" s="2254"/>
      <c r="AY4300" s="2254"/>
    </row>
    <row r="4301" spans="1:52" s="55" customFormat="1" ht="15.95" customHeight="1" x14ac:dyDescent="0.25">
      <c r="A4301" s="182">
        <v>1768</v>
      </c>
      <c r="B4301" s="166" t="s">
        <v>55</v>
      </c>
      <c r="C4301" s="170" t="s">
        <v>22550</v>
      </c>
      <c r="D4301" s="194" t="s">
        <v>19565</v>
      </c>
      <c r="E4301" s="198" t="s">
        <v>14090</v>
      </c>
      <c r="F4301" s="198" t="s">
        <v>14091</v>
      </c>
      <c r="G4301" s="166"/>
      <c r="H4301" s="198" t="s">
        <v>219</v>
      </c>
      <c r="I4301" s="166" t="s">
        <v>220</v>
      </c>
      <c r="J4301" s="198" t="s">
        <v>317</v>
      </c>
      <c r="K4301" s="198">
        <v>0</v>
      </c>
      <c r="L4301" s="198" t="s">
        <v>317</v>
      </c>
      <c r="M4301" s="198">
        <v>0</v>
      </c>
      <c r="N4301" s="199">
        <v>10</v>
      </c>
      <c r="O4301" s="199">
        <v>5</v>
      </c>
      <c r="P4301" s="199">
        <v>50</v>
      </c>
      <c r="Q4301" s="1012">
        <v>2</v>
      </c>
      <c r="R4301" s="183"/>
      <c r="S4301" s="223">
        <v>0</v>
      </c>
      <c r="T4301" s="183"/>
      <c r="U4301" s="223">
        <v>0</v>
      </c>
      <c r="V4301" s="183"/>
      <c r="W4301" s="183"/>
      <c r="X4301" s="183"/>
      <c r="Y4301" s="166" t="s">
        <v>12056</v>
      </c>
      <c r="Z4301" s="166" t="s">
        <v>14087</v>
      </c>
      <c r="AA4301" s="203">
        <v>1057746555811</v>
      </c>
      <c r="AB4301" s="198" t="s">
        <v>14092</v>
      </c>
      <c r="AC4301" s="166">
        <v>89165587884</v>
      </c>
      <c r="AD4301" s="166" t="s">
        <v>12097</v>
      </c>
      <c r="AE4301" s="198" t="s">
        <v>14092</v>
      </c>
      <c r="AF4301" s="166" t="s">
        <v>14087</v>
      </c>
      <c r="AG4301" s="165">
        <v>1057746555811</v>
      </c>
      <c r="AH4301" s="203" t="s">
        <v>1070</v>
      </c>
      <c r="AI4301" s="186">
        <v>0.87</v>
      </c>
      <c r="AJ4301" s="184">
        <v>34</v>
      </c>
      <c r="AK4301" s="167">
        <f t="shared" si="634"/>
        <v>8.1041095890410961E-2</v>
      </c>
      <c r="AL4301" s="167">
        <v>0</v>
      </c>
      <c r="AM4301" s="187">
        <f t="shared" si="635"/>
        <v>8.1041095890410961E-2</v>
      </c>
      <c r="AN4301" s="167">
        <f t="shared" si="627"/>
        <v>8.1041095890410961E-2</v>
      </c>
      <c r="AO4301" s="167">
        <v>0</v>
      </c>
      <c r="AP4301" s="167">
        <f t="shared" si="628"/>
        <v>8.1041095890410961E-2</v>
      </c>
      <c r="AQ4301" s="167">
        <f t="shared" si="632"/>
        <v>2.431232876712329</v>
      </c>
      <c r="AR4301" s="193" t="s">
        <v>231</v>
      </c>
      <c r="AS4301" s="194"/>
      <c r="AT4301" s="166" t="s">
        <v>325</v>
      </c>
      <c r="AU4301" s="166" t="s">
        <v>6916</v>
      </c>
      <c r="AV4301" s="679" t="s">
        <v>14093</v>
      </c>
      <c r="AW4301" s="166" t="s">
        <v>234</v>
      </c>
      <c r="AX4301" s="2254"/>
      <c r="AY4301" s="2254"/>
    </row>
    <row r="4302" spans="1:52" s="55" customFormat="1" ht="15.95" customHeight="1" x14ac:dyDescent="0.25">
      <c r="A4302" s="182">
        <v>1769</v>
      </c>
      <c r="B4302" s="166" t="s">
        <v>55</v>
      </c>
      <c r="C4302" s="170" t="s">
        <v>6908</v>
      </c>
      <c r="D4302" s="194" t="s">
        <v>19564</v>
      </c>
      <c r="E4302" s="198" t="s">
        <v>14095</v>
      </c>
      <c r="F4302" s="198" t="s">
        <v>14096</v>
      </c>
      <c r="G4302" s="166"/>
      <c r="H4302" s="198" t="s">
        <v>219</v>
      </c>
      <c r="I4302" s="166" t="s">
        <v>220</v>
      </c>
      <c r="J4302" s="198" t="s">
        <v>221</v>
      </c>
      <c r="K4302" s="198" t="s">
        <v>222</v>
      </c>
      <c r="L4302" s="198" t="s">
        <v>317</v>
      </c>
      <c r="M4302" s="198">
        <v>0</v>
      </c>
      <c r="N4302" s="199">
        <v>1.2</v>
      </c>
      <c r="O4302" s="199">
        <v>1.2</v>
      </c>
      <c r="P4302" s="199">
        <v>1.44</v>
      </c>
      <c r="Q4302" s="1012">
        <v>1</v>
      </c>
      <c r="R4302" s="183"/>
      <c r="S4302" s="223">
        <v>0</v>
      </c>
      <c r="T4302" s="183"/>
      <c r="U4302" s="223">
        <v>0</v>
      </c>
      <c r="V4302" s="183"/>
      <c r="W4302" s="183"/>
      <c r="X4302" s="183"/>
      <c r="Y4302" s="166" t="s">
        <v>330</v>
      </c>
      <c r="Z4302" s="166" t="s">
        <v>14097</v>
      </c>
      <c r="AA4302" s="203">
        <v>1055005608371</v>
      </c>
      <c r="AB4302" s="198" t="s">
        <v>14098</v>
      </c>
      <c r="AC4302" s="166" t="s">
        <v>14099</v>
      </c>
      <c r="AD4302" s="166" t="s">
        <v>14100</v>
      </c>
      <c r="AE4302" s="198" t="s">
        <v>14098</v>
      </c>
      <c r="AF4302" s="166" t="s">
        <v>14097</v>
      </c>
      <c r="AG4302" s="165">
        <v>1055005608371</v>
      </c>
      <c r="AH4302" s="203" t="s">
        <v>1070</v>
      </c>
      <c r="AI4302" s="186">
        <v>0.87</v>
      </c>
      <c r="AJ4302" s="184">
        <v>40</v>
      </c>
      <c r="AK4302" s="167">
        <f t="shared" si="634"/>
        <v>9.5342465753424643E-2</v>
      </c>
      <c r="AL4302" s="167">
        <v>0</v>
      </c>
      <c r="AM4302" s="187">
        <f t="shared" si="635"/>
        <v>9.5342465753424643E-2</v>
      </c>
      <c r="AN4302" s="167">
        <f t="shared" si="627"/>
        <v>9.5342465753424643E-2</v>
      </c>
      <c r="AO4302" s="167">
        <v>0</v>
      </c>
      <c r="AP4302" s="167">
        <f t="shared" si="628"/>
        <v>9.5342465753424643E-2</v>
      </c>
      <c r="AQ4302" s="167">
        <f t="shared" si="632"/>
        <v>2.8602739726027391</v>
      </c>
      <c r="AR4302" s="193" t="s">
        <v>231</v>
      </c>
      <c r="AS4302" s="194" t="s">
        <v>431</v>
      </c>
      <c r="AT4302" s="166" t="s">
        <v>325</v>
      </c>
      <c r="AU4302" s="166" t="s">
        <v>6916</v>
      </c>
      <c r="AV4302" s="679" t="s">
        <v>14101</v>
      </c>
      <c r="AW4302" s="166" t="s">
        <v>234</v>
      </c>
      <c r="AX4302" s="2254"/>
      <c r="AY4302" s="2254"/>
    </row>
    <row r="4303" spans="1:52" s="55" customFormat="1" ht="15.95" customHeight="1" x14ac:dyDescent="0.25">
      <c r="A4303" s="182">
        <v>1770</v>
      </c>
      <c r="B4303" s="166" t="s">
        <v>55</v>
      </c>
      <c r="C4303" s="170" t="s">
        <v>22550</v>
      </c>
      <c r="D4303" s="194" t="s">
        <v>19563</v>
      </c>
      <c r="E4303" s="198" t="s">
        <v>14102</v>
      </c>
      <c r="F4303" s="198" t="s">
        <v>14103</v>
      </c>
      <c r="G4303" s="166"/>
      <c r="H4303" s="198" t="s">
        <v>219</v>
      </c>
      <c r="I4303" s="166" t="s">
        <v>220</v>
      </c>
      <c r="J4303" s="198" t="s">
        <v>221</v>
      </c>
      <c r="K4303" s="198" t="s">
        <v>222</v>
      </c>
      <c r="L4303" s="198" t="s">
        <v>317</v>
      </c>
      <c r="M4303" s="198">
        <v>0</v>
      </c>
      <c r="N4303" s="199">
        <v>1.2</v>
      </c>
      <c r="O4303" s="199">
        <v>1.2</v>
      </c>
      <c r="P4303" s="199">
        <v>1.44</v>
      </c>
      <c r="Q4303" s="1012">
        <v>2</v>
      </c>
      <c r="R4303" s="183"/>
      <c r="S4303" s="223">
        <v>0</v>
      </c>
      <c r="T4303" s="183"/>
      <c r="U4303" s="223">
        <v>0</v>
      </c>
      <c r="V4303" s="183"/>
      <c r="W4303" s="183"/>
      <c r="X4303" s="183"/>
      <c r="Y4303" s="166" t="s">
        <v>12056</v>
      </c>
      <c r="Z4303" s="166" t="s">
        <v>14087</v>
      </c>
      <c r="AA4303" s="203">
        <v>1057746555811</v>
      </c>
      <c r="AB4303" s="198" t="s">
        <v>14104</v>
      </c>
      <c r="AC4303" s="166">
        <v>89165587884</v>
      </c>
      <c r="AD4303" s="166" t="s">
        <v>12097</v>
      </c>
      <c r="AE4303" s="198" t="s">
        <v>14104</v>
      </c>
      <c r="AF4303" s="166" t="s">
        <v>14087</v>
      </c>
      <c r="AG4303" s="165">
        <v>1057746555811</v>
      </c>
      <c r="AH4303" s="203" t="s">
        <v>1070</v>
      </c>
      <c r="AI4303" s="186">
        <v>0.87</v>
      </c>
      <c r="AJ4303" s="184">
        <v>34</v>
      </c>
      <c r="AK4303" s="167">
        <f t="shared" si="634"/>
        <v>8.1041095890410961E-2</v>
      </c>
      <c r="AL4303" s="167">
        <v>0</v>
      </c>
      <c r="AM4303" s="187">
        <f t="shared" si="635"/>
        <v>8.1041095890410961E-2</v>
      </c>
      <c r="AN4303" s="167">
        <f t="shared" si="627"/>
        <v>8.1041095890410961E-2</v>
      </c>
      <c r="AO4303" s="167">
        <v>0</v>
      </c>
      <c r="AP4303" s="167">
        <f t="shared" si="628"/>
        <v>8.1041095890410961E-2</v>
      </c>
      <c r="AQ4303" s="167">
        <f t="shared" si="632"/>
        <v>2.431232876712329</v>
      </c>
      <c r="AR4303" s="193" t="s">
        <v>231</v>
      </c>
      <c r="AS4303" s="194"/>
      <c r="AT4303" s="166" t="s">
        <v>325</v>
      </c>
      <c r="AU4303" s="166" t="s">
        <v>6916</v>
      </c>
      <c r="AV4303" s="679" t="s">
        <v>14105</v>
      </c>
      <c r="AW4303" s="166" t="s">
        <v>234</v>
      </c>
      <c r="AX4303" s="2254"/>
      <c r="AY4303" s="2254"/>
    </row>
    <row r="4304" spans="1:52" s="55" customFormat="1" ht="15.95" customHeight="1" x14ac:dyDescent="0.25">
      <c r="A4304" s="182">
        <v>1771</v>
      </c>
      <c r="B4304" s="166" t="s">
        <v>55</v>
      </c>
      <c r="C4304" s="170" t="s">
        <v>6908</v>
      </c>
      <c r="D4304" s="194" t="s">
        <v>14106</v>
      </c>
      <c r="E4304" s="198" t="s">
        <v>14107</v>
      </c>
      <c r="F4304" s="198" t="s">
        <v>14108</v>
      </c>
      <c r="G4304" s="166"/>
      <c r="H4304" s="198" t="s">
        <v>732</v>
      </c>
      <c r="I4304" s="166">
        <v>0</v>
      </c>
      <c r="J4304" s="198" t="s">
        <v>317</v>
      </c>
      <c r="K4304" s="198">
        <v>0</v>
      </c>
      <c r="L4304" s="198" t="s">
        <v>317</v>
      </c>
      <c r="M4304" s="198">
        <v>0</v>
      </c>
      <c r="N4304" s="199">
        <v>4</v>
      </c>
      <c r="O4304" s="199">
        <v>1.5</v>
      </c>
      <c r="P4304" s="199">
        <v>6</v>
      </c>
      <c r="Q4304" s="1012">
        <v>1</v>
      </c>
      <c r="R4304" s="183"/>
      <c r="S4304" s="223">
        <v>0</v>
      </c>
      <c r="T4304" s="183"/>
      <c r="U4304" s="223">
        <v>0</v>
      </c>
      <c r="V4304" s="183"/>
      <c r="W4304" s="183"/>
      <c r="X4304" s="183"/>
      <c r="Y4304" s="166" t="s">
        <v>330</v>
      </c>
      <c r="Z4304" s="198" t="s">
        <v>14109</v>
      </c>
      <c r="AA4304" s="203">
        <v>1187746348459</v>
      </c>
      <c r="AB4304" s="166" t="s">
        <v>14110</v>
      </c>
      <c r="AC4304" s="166">
        <v>89775440719</v>
      </c>
      <c r="AD4304" s="166" t="s">
        <v>12592</v>
      </c>
      <c r="AE4304" s="166" t="s">
        <v>14110</v>
      </c>
      <c r="AF4304" s="198" t="s">
        <v>14109</v>
      </c>
      <c r="AG4304" s="165">
        <v>1187746348459</v>
      </c>
      <c r="AH4304" s="203" t="s">
        <v>1070</v>
      </c>
      <c r="AI4304" s="186">
        <v>0.87</v>
      </c>
      <c r="AJ4304" s="184">
        <v>25</v>
      </c>
      <c r="AK4304" s="167">
        <f t="shared" si="634"/>
        <v>5.9589041095890409E-2</v>
      </c>
      <c r="AL4304" s="167">
        <v>0</v>
      </c>
      <c r="AM4304" s="187">
        <f t="shared" si="635"/>
        <v>5.9589041095890409E-2</v>
      </c>
      <c r="AN4304" s="167">
        <f t="shared" si="627"/>
        <v>5.9589041095890409E-2</v>
      </c>
      <c r="AO4304" s="167">
        <v>0</v>
      </c>
      <c r="AP4304" s="167">
        <f t="shared" si="628"/>
        <v>5.9589041095890409E-2</v>
      </c>
      <c r="AQ4304" s="167">
        <f t="shared" si="632"/>
        <v>1.7876712328767124</v>
      </c>
      <c r="AR4304" s="193" t="s">
        <v>231</v>
      </c>
      <c r="AS4304" s="194"/>
      <c r="AT4304" s="166" t="s">
        <v>325</v>
      </c>
      <c r="AU4304" s="166" t="s">
        <v>6916</v>
      </c>
      <c r="AV4304" s="679" t="s">
        <v>14111</v>
      </c>
      <c r="AW4304" s="166" t="s">
        <v>234</v>
      </c>
      <c r="AX4304" s="2254"/>
      <c r="AY4304" s="2254"/>
    </row>
    <row r="4305" spans="1:66" s="55" customFormat="1" ht="15.95" customHeight="1" x14ac:dyDescent="0.25">
      <c r="A4305" s="182">
        <v>1772</v>
      </c>
      <c r="B4305" s="166" t="s">
        <v>55</v>
      </c>
      <c r="C4305" s="170" t="s">
        <v>6908</v>
      </c>
      <c r="D4305" s="194" t="s">
        <v>17111</v>
      </c>
      <c r="E4305" s="198" t="s">
        <v>14113</v>
      </c>
      <c r="F4305" s="198" t="s">
        <v>14114</v>
      </c>
      <c r="G4305" s="166"/>
      <c r="H4305" s="166" t="s">
        <v>219</v>
      </c>
      <c r="I4305" s="166" t="s">
        <v>220</v>
      </c>
      <c r="J4305" s="166" t="s">
        <v>221</v>
      </c>
      <c r="K4305" s="198" t="s">
        <v>222</v>
      </c>
      <c r="L4305" s="198" t="s">
        <v>221</v>
      </c>
      <c r="M4305" s="198" t="s">
        <v>879</v>
      </c>
      <c r="N4305" s="199">
        <v>4</v>
      </c>
      <c r="O4305" s="199">
        <v>1.5</v>
      </c>
      <c r="P4305" s="199">
        <v>6</v>
      </c>
      <c r="Q4305" s="1012">
        <v>2</v>
      </c>
      <c r="R4305" s="183"/>
      <c r="S4305" s="223">
        <v>1</v>
      </c>
      <c r="T4305" s="183"/>
      <c r="U4305" s="223">
        <v>0</v>
      </c>
      <c r="V4305" s="183"/>
      <c r="W4305" s="183"/>
      <c r="X4305" s="183"/>
      <c r="Y4305" s="166" t="s">
        <v>12075</v>
      </c>
      <c r="Z4305" s="166" t="s">
        <v>14115</v>
      </c>
      <c r="AA4305" s="203">
        <v>310503001900022</v>
      </c>
      <c r="AB4305" s="198" t="s">
        <v>14112</v>
      </c>
      <c r="AC4305" s="166" t="s">
        <v>14116</v>
      </c>
      <c r="AD4305" s="166" t="s">
        <v>14117</v>
      </c>
      <c r="AE4305" s="198" t="s">
        <v>14112</v>
      </c>
      <c r="AF4305" s="166" t="s">
        <v>14115</v>
      </c>
      <c r="AG4305" s="165">
        <v>310503001900022</v>
      </c>
      <c r="AH4305" s="203" t="s">
        <v>1070</v>
      </c>
      <c r="AI4305" s="186">
        <v>0.87</v>
      </c>
      <c r="AJ4305" s="184">
        <v>12</v>
      </c>
      <c r="AK4305" s="167">
        <f t="shared" si="634"/>
        <v>2.8602739726027396E-2</v>
      </c>
      <c r="AL4305" s="167">
        <v>0</v>
      </c>
      <c r="AM4305" s="187">
        <f t="shared" si="635"/>
        <v>2.8602739726027396E-2</v>
      </c>
      <c r="AN4305" s="167">
        <f t="shared" si="627"/>
        <v>2.8602739726027396E-2</v>
      </c>
      <c r="AO4305" s="167">
        <v>0</v>
      </c>
      <c r="AP4305" s="167">
        <f t="shared" si="628"/>
        <v>2.8602739726027396E-2</v>
      </c>
      <c r="AQ4305" s="167">
        <f t="shared" si="632"/>
        <v>0.8580821917808219</v>
      </c>
      <c r="AR4305" s="193" t="s">
        <v>231</v>
      </c>
      <c r="AS4305" s="194" t="s">
        <v>431</v>
      </c>
      <c r="AT4305" s="166" t="s">
        <v>325</v>
      </c>
      <c r="AU4305" s="166" t="s">
        <v>6916</v>
      </c>
      <c r="AV4305" s="679" t="s">
        <v>14118</v>
      </c>
      <c r="AW4305" s="166" t="s">
        <v>234</v>
      </c>
      <c r="AX4305" s="2254"/>
      <c r="AY4305" s="2254"/>
    </row>
    <row r="4306" spans="1:66" s="55" customFormat="1" ht="15.95" customHeight="1" x14ac:dyDescent="0.25">
      <c r="A4306" s="353">
        <v>1773</v>
      </c>
      <c r="B4306" s="354" t="s">
        <v>55</v>
      </c>
      <c r="C4306" s="366" t="s">
        <v>6908</v>
      </c>
      <c r="D4306" s="363" t="s">
        <v>18591</v>
      </c>
      <c r="E4306" s="272" t="s">
        <v>18584</v>
      </c>
      <c r="F4306" s="272" t="s">
        <v>18585</v>
      </c>
      <c r="G4306" s="354" t="s">
        <v>221</v>
      </c>
      <c r="H4306" s="272" t="s">
        <v>219</v>
      </c>
      <c r="I4306" s="354" t="s">
        <v>220</v>
      </c>
      <c r="J4306" s="272" t="s">
        <v>221</v>
      </c>
      <c r="K4306" s="272" t="s">
        <v>222</v>
      </c>
      <c r="L4306" s="272" t="s">
        <v>221</v>
      </c>
      <c r="M4306" s="272" t="s">
        <v>879</v>
      </c>
      <c r="N4306" s="440">
        <v>6</v>
      </c>
      <c r="O4306" s="440">
        <v>6</v>
      </c>
      <c r="P4306" s="440">
        <f>O4306*N4306</f>
        <v>36</v>
      </c>
      <c r="Q4306" s="1010">
        <v>2</v>
      </c>
      <c r="R4306" s="357"/>
      <c r="S4306" s="505">
        <v>0</v>
      </c>
      <c r="T4306" s="357"/>
      <c r="U4306" s="505">
        <v>0</v>
      </c>
      <c r="V4306" s="357"/>
      <c r="W4306" s="357"/>
      <c r="X4306" s="357"/>
      <c r="Y4306" s="354" t="s">
        <v>12075</v>
      </c>
      <c r="Z4306" s="354" t="s">
        <v>18586</v>
      </c>
      <c r="AA4306" s="443">
        <v>321774600379105</v>
      </c>
      <c r="AB4306" s="272" t="s">
        <v>14123</v>
      </c>
      <c r="AC4306" s="354" t="s">
        <v>14124</v>
      </c>
      <c r="AD4306" s="354" t="s">
        <v>14125</v>
      </c>
      <c r="AE4306" s="272" t="s">
        <v>14123</v>
      </c>
      <c r="AF4306" s="354" t="s">
        <v>18587</v>
      </c>
      <c r="AG4306" s="443" t="s">
        <v>18588</v>
      </c>
      <c r="AH4306" s="443" t="s">
        <v>1070</v>
      </c>
      <c r="AI4306" s="360">
        <v>0.87</v>
      </c>
      <c r="AJ4306" s="503">
        <v>50</v>
      </c>
      <c r="AK4306" s="359">
        <f t="shared" si="634"/>
        <v>0.11917808219178082</v>
      </c>
      <c r="AL4306" s="359">
        <v>0</v>
      </c>
      <c r="AM4306" s="361">
        <f t="shared" si="635"/>
        <v>0.11917808219178082</v>
      </c>
      <c r="AN4306" s="359">
        <f t="shared" ref="AN4306:AN4312" si="636">AK4306</f>
        <v>0.11917808219178082</v>
      </c>
      <c r="AO4306" s="359">
        <v>0</v>
      </c>
      <c r="AP4306" s="359">
        <f t="shared" ref="AP4306:AP4313" si="637">AN4306+AO4306</f>
        <v>0.11917808219178082</v>
      </c>
      <c r="AQ4306" s="359">
        <f>AP4306*30</f>
        <v>3.5753424657534247</v>
      </c>
      <c r="AR4306" s="362" t="s">
        <v>231</v>
      </c>
      <c r="AS4306" s="363" t="s">
        <v>431</v>
      </c>
      <c r="AT4306" s="354" t="s">
        <v>325</v>
      </c>
      <c r="AU4306" s="354" t="s">
        <v>6916</v>
      </c>
      <c r="AV4306" s="923" t="s">
        <v>14126</v>
      </c>
      <c r="AW4306" s="354" t="s">
        <v>234</v>
      </c>
      <c r="AX4306" s="447" t="s">
        <v>18589</v>
      </c>
      <c r="AY4306" s="2252"/>
      <c r="AZ4306" s="2408" t="s">
        <v>18590</v>
      </c>
      <c r="BA4306" s="1395"/>
      <c r="BB4306" s="1395"/>
      <c r="BC4306" s="1395"/>
      <c r="BD4306" s="1395"/>
      <c r="BE4306" s="1395"/>
      <c r="BF4306" s="1395"/>
      <c r="BG4306" s="1395"/>
      <c r="BH4306" s="1395"/>
      <c r="BI4306" s="1395"/>
      <c r="BJ4306" s="1395"/>
      <c r="BK4306" s="1395"/>
      <c r="BL4306" s="1395"/>
      <c r="BM4306" s="1395"/>
      <c r="BN4306" s="1395"/>
    </row>
    <row r="4307" spans="1:66" s="55" customFormat="1" ht="15.95" customHeight="1" x14ac:dyDescent="0.25">
      <c r="A4307" s="182">
        <v>1774</v>
      </c>
      <c r="B4307" s="166" t="s">
        <v>55</v>
      </c>
      <c r="C4307" s="170" t="s">
        <v>6908</v>
      </c>
      <c r="D4307" s="194" t="s">
        <v>19562</v>
      </c>
      <c r="E4307" s="198" t="s">
        <v>14128</v>
      </c>
      <c r="F4307" s="198" t="s">
        <v>14129</v>
      </c>
      <c r="G4307" s="166"/>
      <c r="H4307" s="198" t="s">
        <v>219</v>
      </c>
      <c r="I4307" s="166" t="s">
        <v>220</v>
      </c>
      <c r="J4307" s="198" t="s">
        <v>221</v>
      </c>
      <c r="K4307" s="198" t="s">
        <v>222</v>
      </c>
      <c r="L4307" s="198" t="s">
        <v>317</v>
      </c>
      <c r="M4307" s="198">
        <v>0</v>
      </c>
      <c r="N4307" s="199">
        <v>10</v>
      </c>
      <c r="O4307" s="199">
        <v>4</v>
      </c>
      <c r="P4307" s="199">
        <v>40</v>
      </c>
      <c r="Q4307" s="1012">
        <v>1</v>
      </c>
      <c r="R4307" s="183"/>
      <c r="S4307" s="223">
        <v>0</v>
      </c>
      <c r="T4307" s="183"/>
      <c r="U4307" s="223">
        <v>0</v>
      </c>
      <c r="V4307" s="183"/>
      <c r="W4307" s="183"/>
      <c r="X4307" s="183"/>
      <c r="Y4307" s="166" t="s">
        <v>330</v>
      </c>
      <c r="Z4307" s="166" t="s">
        <v>14130</v>
      </c>
      <c r="AA4307" s="203">
        <v>1045005910003</v>
      </c>
      <c r="AB4307" s="198" t="s">
        <v>14131</v>
      </c>
      <c r="AC4307" s="166" t="s">
        <v>14132</v>
      </c>
      <c r="AD4307" s="166" t="s">
        <v>14133</v>
      </c>
      <c r="AE4307" s="198" t="s">
        <v>14131</v>
      </c>
      <c r="AF4307" s="166" t="s">
        <v>14130</v>
      </c>
      <c r="AG4307" s="165">
        <v>1045005910003</v>
      </c>
      <c r="AH4307" s="203" t="s">
        <v>1070</v>
      </c>
      <c r="AI4307" s="186">
        <v>0.87</v>
      </c>
      <c r="AJ4307" s="184">
        <v>200</v>
      </c>
      <c r="AK4307" s="167">
        <f t="shared" si="634"/>
        <v>0.47671232876712327</v>
      </c>
      <c r="AL4307" s="167">
        <v>0</v>
      </c>
      <c r="AM4307" s="187">
        <f t="shared" si="635"/>
        <v>0.47671232876712327</v>
      </c>
      <c r="AN4307" s="167">
        <f t="shared" si="636"/>
        <v>0.47671232876712327</v>
      </c>
      <c r="AO4307" s="167">
        <v>0</v>
      </c>
      <c r="AP4307" s="167">
        <f t="shared" si="637"/>
        <v>0.47671232876712327</v>
      </c>
      <c r="AQ4307" s="167">
        <f t="shared" si="632"/>
        <v>14.301369863013699</v>
      </c>
      <c r="AR4307" s="193" t="s">
        <v>231</v>
      </c>
      <c r="AS4307" s="194"/>
      <c r="AT4307" s="166" t="s">
        <v>325</v>
      </c>
      <c r="AU4307" s="166" t="s">
        <v>6916</v>
      </c>
      <c r="AV4307" s="679" t="s">
        <v>14134</v>
      </c>
      <c r="AW4307" s="166" t="s">
        <v>234</v>
      </c>
      <c r="AX4307" s="2254"/>
      <c r="AY4307" s="2254"/>
    </row>
    <row r="4308" spans="1:66" s="55" customFormat="1" ht="15.95" customHeight="1" x14ac:dyDescent="0.25">
      <c r="A4308" s="182">
        <v>1775</v>
      </c>
      <c r="B4308" s="166" t="s">
        <v>55</v>
      </c>
      <c r="C4308" s="170" t="s">
        <v>17640</v>
      </c>
      <c r="D4308" s="194" t="s">
        <v>19561</v>
      </c>
      <c r="E4308" s="198" t="s">
        <v>14135</v>
      </c>
      <c r="F4308" s="198" t="s">
        <v>14136</v>
      </c>
      <c r="G4308" s="166"/>
      <c r="H4308" s="198" t="s">
        <v>219</v>
      </c>
      <c r="I4308" s="166" t="s">
        <v>220</v>
      </c>
      <c r="J4308" s="198" t="s">
        <v>317</v>
      </c>
      <c r="K4308" s="198">
        <v>0</v>
      </c>
      <c r="L4308" s="198" t="s">
        <v>317</v>
      </c>
      <c r="M4308" s="198">
        <v>0</v>
      </c>
      <c r="N4308" s="199">
        <v>3</v>
      </c>
      <c r="O4308" s="199">
        <v>1.2</v>
      </c>
      <c r="P4308" s="199">
        <v>3.5999999999999996</v>
      </c>
      <c r="Q4308" s="1012">
        <v>1</v>
      </c>
      <c r="R4308" s="183"/>
      <c r="S4308" s="223">
        <v>0</v>
      </c>
      <c r="T4308" s="183"/>
      <c r="U4308" s="223">
        <v>0</v>
      </c>
      <c r="V4308" s="183"/>
      <c r="W4308" s="183"/>
      <c r="X4308" s="183"/>
      <c r="Y4308" s="166" t="s">
        <v>330</v>
      </c>
      <c r="Z4308" s="166" t="s">
        <v>14137</v>
      </c>
      <c r="AA4308" s="203">
        <v>1165038050660</v>
      </c>
      <c r="AB4308" s="198" t="s">
        <v>6844</v>
      </c>
      <c r="AC4308" s="166" t="s">
        <v>14138</v>
      </c>
      <c r="AD4308" s="166" t="s">
        <v>14139</v>
      </c>
      <c r="AE4308" s="198" t="s">
        <v>6844</v>
      </c>
      <c r="AF4308" s="166" t="s">
        <v>14137</v>
      </c>
      <c r="AG4308" s="165">
        <v>1165038050660</v>
      </c>
      <c r="AH4308" s="203" t="s">
        <v>1844</v>
      </c>
      <c r="AI4308" s="186">
        <v>0.87</v>
      </c>
      <c r="AJ4308" s="184">
        <v>50</v>
      </c>
      <c r="AK4308" s="167">
        <f>AJ4308*AI4308/365</f>
        <v>0.11917808219178082</v>
      </c>
      <c r="AL4308" s="167">
        <v>0</v>
      </c>
      <c r="AM4308" s="187">
        <f>SUBTOTAL(9,AK4308:AL4308)</f>
        <v>0.11917808219178082</v>
      </c>
      <c r="AN4308" s="167">
        <f t="shared" si="636"/>
        <v>0.11917808219178082</v>
      </c>
      <c r="AO4308" s="167">
        <v>0</v>
      </c>
      <c r="AP4308" s="167">
        <f t="shared" si="637"/>
        <v>0.11917808219178082</v>
      </c>
      <c r="AQ4308" s="167">
        <f t="shared" si="632"/>
        <v>3.5753424657534247</v>
      </c>
      <c r="AR4308" s="193" t="s">
        <v>231</v>
      </c>
      <c r="AS4308" s="194"/>
      <c r="AT4308" s="166" t="s">
        <v>325</v>
      </c>
      <c r="AU4308" s="166" t="s">
        <v>6916</v>
      </c>
      <c r="AV4308" s="679" t="s">
        <v>14140</v>
      </c>
      <c r="AW4308" s="166" t="s">
        <v>234</v>
      </c>
      <c r="AX4308" s="2254"/>
      <c r="AY4308" s="2254"/>
    </row>
    <row r="4309" spans="1:66" s="55" customFormat="1" ht="15.95" customHeight="1" x14ac:dyDescent="0.25">
      <c r="A4309" s="182">
        <v>1776</v>
      </c>
      <c r="B4309" s="166" t="s">
        <v>55</v>
      </c>
      <c r="C4309" s="170" t="s">
        <v>6908</v>
      </c>
      <c r="D4309" s="194" t="s">
        <v>19560</v>
      </c>
      <c r="E4309" s="198" t="s">
        <v>14142</v>
      </c>
      <c r="F4309" s="198" t="s">
        <v>2047</v>
      </c>
      <c r="G4309" s="166"/>
      <c r="H4309" s="198" t="s">
        <v>219</v>
      </c>
      <c r="I4309" s="166" t="s">
        <v>220</v>
      </c>
      <c r="J4309" s="198" t="s">
        <v>221</v>
      </c>
      <c r="K4309" s="198">
        <v>0</v>
      </c>
      <c r="L4309" s="198" t="s">
        <v>317</v>
      </c>
      <c r="M4309" s="198">
        <v>0</v>
      </c>
      <c r="N4309" s="199">
        <v>3</v>
      </c>
      <c r="O4309" s="199">
        <v>1.2</v>
      </c>
      <c r="P4309" s="199">
        <v>3.6</v>
      </c>
      <c r="Q4309" s="1012">
        <v>2</v>
      </c>
      <c r="R4309" s="183"/>
      <c r="S4309" s="223">
        <v>0</v>
      </c>
      <c r="T4309" s="183"/>
      <c r="U4309" s="223">
        <v>1</v>
      </c>
      <c r="V4309" s="183"/>
      <c r="W4309" s="183"/>
      <c r="X4309" s="183"/>
      <c r="Y4309" s="166" t="s">
        <v>12056</v>
      </c>
      <c r="Z4309" s="166" t="s">
        <v>13844</v>
      </c>
      <c r="AA4309" s="203">
        <v>1027700198767</v>
      </c>
      <c r="AB4309" s="198" t="s">
        <v>6922</v>
      </c>
      <c r="AC4309" s="166" t="s">
        <v>14143</v>
      </c>
      <c r="AD4309" s="166" t="s">
        <v>14144</v>
      </c>
      <c r="AE4309" s="198" t="s">
        <v>6922</v>
      </c>
      <c r="AF4309" s="166" t="s">
        <v>13844</v>
      </c>
      <c r="AG4309" s="165">
        <v>1027700198767</v>
      </c>
      <c r="AH4309" s="203" t="s">
        <v>1070</v>
      </c>
      <c r="AI4309" s="186">
        <v>0.87</v>
      </c>
      <c r="AJ4309" s="184">
        <v>40</v>
      </c>
      <c r="AK4309" s="167">
        <f t="shared" ref="AK4309:AK4320" si="638">AJ4309*AI4309/365</f>
        <v>9.5342465753424643E-2</v>
      </c>
      <c r="AL4309" s="167">
        <v>0</v>
      </c>
      <c r="AM4309" s="187">
        <f t="shared" ref="AM4309:AM4320" si="639">SUBTOTAL(9,AK4309:AL4309)</f>
        <v>9.5342465753424643E-2</v>
      </c>
      <c r="AN4309" s="167">
        <f t="shared" si="636"/>
        <v>9.5342465753424643E-2</v>
      </c>
      <c r="AO4309" s="167">
        <v>0</v>
      </c>
      <c r="AP4309" s="167">
        <f t="shared" si="637"/>
        <v>9.5342465753424643E-2</v>
      </c>
      <c r="AQ4309" s="167">
        <f t="shared" si="632"/>
        <v>2.8602739726027391</v>
      </c>
      <c r="AR4309" s="193" t="s">
        <v>231</v>
      </c>
      <c r="AS4309" s="194"/>
      <c r="AT4309" s="166" t="s">
        <v>325</v>
      </c>
      <c r="AU4309" s="166" t="s">
        <v>6916</v>
      </c>
      <c r="AV4309" s="679" t="s">
        <v>14145</v>
      </c>
      <c r="AW4309" s="166" t="s">
        <v>234</v>
      </c>
      <c r="AX4309" s="2254"/>
      <c r="AY4309" s="2254"/>
    </row>
    <row r="4310" spans="1:66" s="55" customFormat="1" ht="15.95" customHeight="1" x14ac:dyDescent="0.25">
      <c r="A4310" s="182">
        <v>1777</v>
      </c>
      <c r="B4310" s="166" t="s">
        <v>55</v>
      </c>
      <c r="C4310" s="170" t="s">
        <v>6908</v>
      </c>
      <c r="D4310" s="260" t="s">
        <v>14146</v>
      </c>
      <c r="E4310" s="198" t="s">
        <v>14147</v>
      </c>
      <c r="F4310" s="198" t="s">
        <v>14148</v>
      </c>
      <c r="G4310" s="166"/>
      <c r="H4310" s="198" t="s">
        <v>219</v>
      </c>
      <c r="I4310" s="166" t="s">
        <v>220</v>
      </c>
      <c r="J4310" s="198" t="s">
        <v>317</v>
      </c>
      <c r="K4310" s="198">
        <v>0</v>
      </c>
      <c r="L4310" s="198" t="s">
        <v>317</v>
      </c>
      <c r="M4310" s="198">
        <v>0</v>
      </c>
      <c r="N4310" s="199">
        <v>4</v>
      </c>
      <c r="O4310" s="199">
        <v>1.2</v>
      </c>
      <c r="P4310" s="199">
        <v>4.8</v>
      </c>
      <c r="Q4310" s="1012">
        <v>2</v>
      </c>
      <c r="R4310" s="183"/>
      <c r="S4310" s="223">
        <v>0</v>
      </c>
      <c r="T4310" s="183"/>
      <c r="U4310" s="223">
        <v>0</v>
      </c>
      <c r="V4310" s="183"/>
      <c r="W4310" s="183"/>
      <c r="X4310" s="183"/>
      <c r="Y4310" s="166" t="s">
        <v>330</v>
      </c>
      <c r="Z4310" s="166" t="s">
        <v>14149</v>
      </c>
      <c r="AA4310" s="203">
        <v>1185053021867</v>
      </c>
      <c r="AB4310" s="198" t="s">
        <v>14150</v>
      </c>
      <c r="AC4310" s="166" t="s">
        <v>14151</v>
      </c>
      <c r="AD4310" s="166" t="s">
        <v>14152</v>
      </c>
      <c r="AE4310" s="198" t="s">
        <v>14150</v>
      </c>
      <c r="AF4310" s="166" t="s">
        <v>14149</v>
      </c>
      <c r="AG4310" s="165">
        <v>1185053021867</v>
      </c>
      <c r="AH4310" s="203" t="s">
        <v>1070</v>
      </c>
      <c r="AI4310" s="186">
        <v>0.87</v>
      </c>
      <c r="AJ4310" s="184">
        <v>16</v>
      </c>
      <c r="AK4310" s="167">
        <f t="shared" si="638"/>
        <v>3.8136986301369864E-2</v>
      </c>
      <c r="AL4310" s="167">
        <v>0</v>
      </c>
      <c r="AM4310" s="187">
        <f t="shared" si="639"/>
        <v>3.8136986301369864E-2</v>
      </c>
      <c r="AN4310" s="167">
        <f t="shared" si="636"/>
        <v>3.8136986301369864E-2</v>
      </c>
      <c r="AO4310" s="167">
        <v>0</v>
      </c>
      <c r="AP4310" s="167">
        <f t="shared" si="637"/>
        <v>3.8136986301369864E-2</v>
      </c>
      <c r="AQ4310" s="167">
        <f t="shared" si="632"/>
        <v>1.1441095890410959</v>
      </c>
      <c r="AR4310" s="193" t="s">
        <v>231</v>
      </c>
      <c r="AS4310" s="194"/>
      <c r="AT4310" s="166" t="s">
        <v>325</v>
      </c>
      <c r="AU4310" s="166" t="s">
        <v>6916</v>
      </c>
      <c r="AV4310" s="933" t="s">
        <v>14153</v>
      </c>
      <c r="AW4310" s="166" t="s">
        <v>234</v>
      </c>
      <c r="AX4310" s="2254"/>
      <c r="AY4310" s="2254"/>
    </row>
    <row r="4311" spans="1:66" s="55" customFormat="1" ht="15.95" customHeight="1" x14ac:dyDescent="0.25">
      <c r="A4311" s="182">
        <v>1778</v>
      </c>
      <c r="B4311" s="166" t="s">
        <v>55</v>
      </c>
      <c r="C4311" s="170" t="s">
        <v>22550</v>
      </c>
      <c r="D4311" s="194" t="s">
        <v>14154</v>
      </c>
      <c r="E4311" s="198" t="s">
        <v>14155</v>
      </c>
      <c r="F4311" s="198" t="s">
        <v>14156</v>
      </c>
      <c r="G4311" s="166"/>
      <c r="H4311" s="198" t="s">
        <v>219</v>
      </c>
      <c r="I4311" s="166" t="s">
        <v>220</v>
      </c>
      <c r="J4311" s="198" t="s">
        <v>221</v>
      </c>
      <c r="K4311" s="198" t="s">
        <v>222</v>
      </c>
      <c r="L4311" s="198" t="s">
        <v>317</v>
      </c>
      <c r="M4311" s="198">
        <v>0</v>
      </c>
      <c r="N4311" s="199">
        <v>3</v>
      </c>
      <c r="O4311" s="199">
        <v>1.2</v>
      </c>
      <c r="P4311" s="199">
        <v>3.5999999999999996</v>
      </c>
      <c r="Q4311" s="1012">
        <v>2</v>
      </c>
      <c r="R4311" s="183"/>
      <c r="S4311" s="223">
        <v>0</v>
      </c>
      <c r="T4311" s="183"/>
      <c r="U4311" s="223">
        <v>0</v>
      </c>
      <c r="V4311" s="183"/>
      <c r="W4311" s="183"/>
      <c r="X4311" s="183"/>
      <c r="Y4311" s="166" t="s">
        <v>3109</v>
      </c>
      <c r="Z4311" s="166" t="s">
        <v>14157</v>
      </c>
      <c r="AA4311" s="203">
        <v>1175024034734</v>
      </c>
      <c r="AB4311" s="198" t="s">
        <v>14158</v>
      </c>
      <c r="AC4311" s="166" t="s">
        <v>14159</v>
      </c>
      <c r="AD4311" s="166" t="s">
        <v>14160</v>
      </c>
      <c r="AE4311" s="198" t="s">
        <v>14158</v>
      </c>
      <c r="AF4311" s="166" t="s">
        <v>14157</v>
      </c>
      <c r="AG4311" s="165">
        <v>1175024034734</v>
      </c>
      <c r="AH4311" s="203" t="s">
        <v>1070</v>
      </c>
      <c r="AI4311" s="186">
        <v>0.87</v>
      </c>
      <c r="AJ4311" s="184">
        <v>50</v>
      </c>
      <c r="AK4311" s="167">
        <f t="shared" si="638"/>
        <v>0.11917808219178082</v>
      </c>
      <c r="AL4311" s="167">
        <v>0</v>
      </c>
      <c r="AM4311" s="187">
        <f t="shared" si="639"/>
        <v>0.11917808219178082</v>
      </c>
      <c r="AN4311" s="167">
        <f t="shared" si="636"/>
        <v>0.11917808219178082</v>
      </c>
      <c r="AO4311" s="167">
        <v>0</v>
      </c>
      <c r="AP4311" s="167">
        <f t="shared" si="637"/>
        <v>0.11917808219178082</v>
      </c>
      <c r="AQ4311" s="167">
        <f t="shared" si="632"/>
        <v>3.5753424657534247</v>
      </c>
      <c r="AR4311" s="193" t="s">
        <v>231</v>
      </c>
      <c r="AS4311" s="194"/>
      <c r="AT4311" s="166" t="s">
        <v>325</v>
      </c>
      <c r="AU4311" s="166" t="s">
        <v>6916</v>
      </c>
      <c r="AV4311" s="679" t="s">
        <v>14161</v>
      </c>
      <c r="AW4311" s="166" t="s">
        <v>234</v>
      </c>
      <c r="AX4311" s="2254"/>
      <c r="AY4311" s="2254"/>
    </row>
    <row r="4312" spans="1:66" s="1395" customFormat="1" ht="15.95" customHeight="1" x14ac:dyDescent="0.25">
      <c r="A4312" s="353">
        <v>1779</v>
      </c>
      <c r="B4312" s="354" t="s">
        <v>55</v>
      </c>
      <c r="C4312" s="366" t="s">
        <v>22550</v>
      </c>
      <c r="D4312" s="363" t="s">
        <v>22606</v>
      </c>
      <c r="E4312" s="272" t="s">
        <v>22607</v>
      </c>
      <c r="F4312" s="272" t="s">
        <v>22608</v>
      </c>
      <c r="G4312" s="354" t="s">
        <v>221</v>
      </c>
      <c r="H4312" s="272" t="s">
        <v>219</v>
      </c>
      <c r="I4312" s="354" t="s">
        <v>316</v>
      </c>
      <c r="J4312" s="272" t="s">
        <v>221</v>
      </c>
      <c r="K4312" s="272" t="s">
        <v>222</v>
      </c>
      <c r="L4312" s="272" t="s">
        <v>221</v>
      </c>
      <c r="M4312" s="272" t="s">
        <v>879</v>
      </c>
      <c r="N4312" s="440">
        <v>5</v>
      </c>
      <c r="O4312" s="440">
        <v>2.5</v>
      </c>
      <c r="P4312" s="440">
        <f>O4312*N4312</f>
        <v>12.5</v>
      </c>
      <c r="Q4312" s="1010">
        <v>3</v>
      </c>
      <c r="R4312" s="357"/>
      <c r="S4312" s="505">
        <v>0</v>
      </c>
      <c r="T4312" s="357"/>
      <c r="U4312" s="505">
        <v>0</v>
      </c>
      <c r="V4312" s="357"/>
      <c r="W4312" s="357"/>
      <c r="X4312" s="357"/>
      <c r="Y4312" s="354" t="s">
        <v>3109</v>
      </c>
      <c r="Z4312" s="354" t="s">
        <v>22612</v>
      </c>
      <c r="AA4312" s="443" t="s">
        <v>22609</v>
      </c>
      <c r="AB4312" s="272" t="s">
        <v>14162</v>
      </c>
      <c r="AC4312" s="354" t="s">
        <v>22610</v>
      </c>
      <c r="AD4312" s="271" t="s">
        <v>22611</v>
      </c>
      <c r="AE4312" s="272" t="s">
        <v>14162</v>
      </c>
      <c r="AF4312" s="354" t="s">
        <v>22612</v>
      </c>
      <c r="AG4312" s="443" t="s">
        <v>22609</v>
      </c>
      <c r="AH4312" s="443" t="s">
        <v>22613</v>
      </c>
      <c r="AI4312" s="360">
        <v>0.87</v>
      </c>
      <c r="AJ4312" s="503">
        <v>50</v>
      </c>
      <c r="AK4312" s="359">
        <f t="shared" si="638"/>
        <v>0.11917808219178082</v>
      </c>
      <c r="AL4312" s="359">
        <v>0</v>
      </c>
      <c r="AM4312" s="361">
        <f t="shared" si="639"/>
        <v>0.11917808219178082</v>
      </c>
      <c r="AN4312" s="359">
        <f t="shared" si="636"/>
        <v>0.11917808219178082</v>
      </c>
      <c r="AO4312" s="359">
        <v>0</v>
      </c>
      <c r="AP4312" s="359">
        <f t="shared" si="637"/>
        <v>0.11917808219178082</v>
      </c>
      <c r="AQ4312" s="359">
        <f t="shared" si="632"/>
        <v>3.5753424657534247</v>
      </c>
      <c r="AR4312" s="362" t="s">
        <v>231</v>
      </c>
      <c r="AS4312" s="363" t="s">
        <v>431</v>
      </c>
      <c r="AT4312" s="354" t="s">
        <v>325</v>
      </c>
      <c r="AU4312" s="354" t="s">
        <v>6916</v>
      </c>
      <c r="AV4312" s="923" t="s">
        <v>14163</v>
      </c>
      <c r="AW4312" s="354" t="s">
        <v>234</v>
      </c>
      <c r="AX4312" s="447" t="s">
        <v>22614</v>
      </c>
      <c r="AY4312" s="2252"/>
      <c r="AZ4312" s="2408" t="s">
        <v>22615</v>
      </c>
    </row>
    <row r="4313" spans="1:66" s="55" customFormat="1" ht="15.95" customHeight="1" x14ac:dyDescent="0.25">
      <c r="A4313" s="353">
        <v>1780</v>
      </c>
      <c r="B4313" s="354" t="s">
        <v>55</v>
      </c>
      <c r="C4313" s="366" t="s">
        <v>6908</v>
      </c>
      <c r="D4313" s="363" t="s">
        <v>17112</v>
      </c>
      <c r="E4313" s="198" t="s">
        <v>17854</v>
      </c>
      <c r="F4313" s="198" t="s">
        <v>17855</v>
      </c>
      <c r="G4313" s="166" t="s">
        <v>221</v>
      </c>
      <c r="H4313" s="166" t="s">
        <v>219</v>
      </c>
      <c r="I4313" s="166" t="s">
        <v>220</v>
      </c>
      <c r="J4313" s="166" t="s">
        <v>221</v>
      </c>
      <c r="K4313" s="198" t="s">
        <v>222</v>
      </c>
      <c r="L4313" s="198" t="s">
        <v>221</v>
      </c>
      <c r="M4313" s="198" t="s">
        <v>879</v>
      </c>
      <c r="N4313" s="199">
        <v>12</v>
      </c>
      <c r="O4313" s="199">
        <v>2</v>
      </c>
      <c r="P4313" s="199">
        <v>24</v>
      </c>
      <c r="Q4313" s="1012"/>
      <c r="R4313" s="183" t="s">
        <v>17856</v>
      </c>
      <c r="S4313" s="223">
        <v>1</v>
      </c>
      <c r="T4313" s="183"/>
      <c r="U4313" s="223">
        <v>0</v>
      </c>
      <c r="V4313" s="183"/>
      <c r="W4313" s="183"/>
      <c r="X4313" s="183"/>
      <c r="Y4313" s="354" t="s">
        <v>330</v>
      </c>
      <c r="Z4313" s="354" t="s">
        <v>14166</v>
      </c>
      <c r="AA4313" s="443">
        <v>1075030003014</v>
      </c>
      <c r="AB4313" s="272" t="s">
        <v>17857</v>
      </c>
      <c r="AC4313" s="354" t="s">
        <v>17863</v>
      </c>
      <c r="AD4313" s="1150" t="s">
        <v>17864</v>
      </c>
      <c r="AE4313" s="272" t="s">
        <v>17857</v>
      </c>
      <c r="AF4313" s="354" t="s">
        <v>17858</v>
      </c>
      <c r="AG4313" s="358">
        <v>1075030003014</v>
      </c>
      <c r="AH4313" s="443" t="s">
        <v>1070</v>
      </c>
      <c r="AI4313" s="360">
        <v>0.87</v>
      </c>
      <c r="AJ4313" s="503">
        <v>67</v>
      </c>
      <c r="AK4313" s="359">
        <f t="shared" si="638"/>
        <v>0.15969863013698629</v>
      </c>
      <c r="AL4313" s="359">
        <v>0</v>
      </c>
      <c r="AM4313" s="361">
        <f t="shared" si="639"/>
        <v>0.15969863013698629</v>
      </c>
      <c r="AN4313" s="359">
        <f>SUM(AK4313:AK4315)</f>
        <v>0.54106849315068495</v>
      </c>
      <c r="AO4313" s="359">
        <v>0</v>
      </c>
      <c r="AP4313" s="359">
        <f t="shared" si="637"/>
        <v>0.54106849315068495</v>
      </c>
      <c r="AQ4313" s="359">
        <f>AP4313*30</f>
        <v>16.232054794520547</v>
      </c>
      <c r="AR4313" s="362" t="s">
        <v>231</v>
      </c>
      <c r="AS4313" s="363" t="s">
        <v>431</v>
      </c>
      <c r="AT4313" s="354" t="s">
        <v>325</v>
      </c>
      <c r="AU4313" s="354" t="s">
        <v>6916</v>
      </c>
      <c r="AV4313" s="923" t="s">
        <v>14170</v>
      </c>
      <c r="AW4313" s="354" t="s">
        <v>234</v>
      </c>
      <c r="AX4313" s="447" t="s">
        <v>20495</v>
      </c>
      <c r="AY4313" s="2254"/>
      <c r="AZ4313" s="2408" t="s">
        <v>20496</v>
      </c>
    </row>
    <row r="4314" spans="1:66" s="55" customFormat="1" ht="15.95" customHeight="1" x14ac:dyDescent="0.25">
      <c r="A4314" s="1061"/>
      <c r="B4314" s="2252"/>
      <c r="C4314" s="1062"/>
      <c r="D4314" s="1064"/>
      <c r="E4314" s="5"/>
      <c r="F4314" s="5"/>
      <c r="G4314" s="2254"/>
      <c r="H4314" s="2254"/>
      <c r="I4314" s="2254"/>
      <c r="J4314" s="2254"/>
      <c r="K4314" s="5"/>
      <c r="L4314" s="5"/>
      <c r="M4314" s="5"/>
      <c r="N4314" s="328"/>
      <c r="O4314" s="328"/>
      <c r="P4314" s="328"/>
      <c r="Q4314" s="1056"/>
      <c r="R4314" s="448"/>
      <c r="S4314" s="61"/>
      <c r="T4314" s="448"/>
      <c r="U4314" s="61"/>
      <c r="V4314" s="448"/>
      <c r="W4314" s="448"/>
      <c r="X4314" s="448"/>
      <c r="Y4314" s="2254"/>
      <c r="Z4314" s="2254"/>
      <c r="AA4314" s="1"/>
      <c r="AB4314" s="5"/>
      <c r="AC4314" s="2643" t="s">
        <v>17862</v>
      </c>
      <c r="AD4314" s="1383" t="s">
        <v>17861</v>
      </c>
      <c r="AE4314" s="1043" t="s">
        <v>17857</v>
      </c>
      <c r="AF4314" s="2643" t="s">
        <v>17859</v>
      </c>
      <c r="AG4314" s="2644">
        <v>1145030001786</v>
      </c>
      <c r="AH4314" s="754" t="s">
        <v>1070</v>
      </c>
      <c r="AI4314" s="2639">
        <v>0.87</v>
      </c>
      <c r="AJ4314" s="37">
        <v>75</v>
      </c>
      <c r="AK4314" s="40">
        <f t="shared" si="638"/>
        <v>0.17876712328767122</v>
      </c>
      <c r="AL4314" s="40">
        <v>0</v>
      </c>
      <c r="AM4314" s="41">
        <f t="shared" si="639"/>
        <v>0.17876712328767122</v>
      </c>
      <c r="AN4314" s="40"/>
      <c r="AO4314" s="40"/>
      <c r="AP4314" s="40"/>
      <c r="AQ4314" s="40"/>
      <c r="AR4314" s="283"/>
      <c r="AS4314" s="19"/>
      <c r="AT4314" s="2254"/>
      <c r="AU4314" s="2254"/>
      <c r="AV4314" s="1060"/>
      <c r="AW4314" s="2254"/>
      <c r="AX4314" s="2254"/>
      <c r="AY4314" s="2254"/>
    </row>
    <row r="4315" spans="1:66" s="55" customFormat="1" ht="15.95" customHeight="1" x14ac:dyDescent="0.25">
      <c r="A4315" s="1061"/>
      <c r="B4315" s="2252"/>
      <c r="C4315" s="1062"/>
      <c r="D4315" s="1064"/>
      <c r="E4315" s="5"/>
      <c r="F4315" s="5"/>
      <c r="G4315" s="2254"/>
      <c r="H4315" s="2254"/>
      <c r="I4315" s="2254"/>
      <c r="J4315" s="2254"/>
      <c r="K4315" s="5"/>
      <c r="L4315" s="5"/>
      <c r="M4315" s="5"/>
      <c r="N4315" s="328"/>
      <c r="O4315" s="328"/>
      <c r="P4315" s="328"/>
      <c r="Q4315" s="1056"/>
      <c r="R4315" s="448"/>
      <c r="S4315" s="61"/>
      <c r="T4315" s="448"/>
      <c r="U4315" s="61"/>
      <c r="V4315" s="448"/>
      <c r="W4315" s="448"/>
      <c r="X4315" s="448"/>
      <c r="Y4315" s="2254"/>
      <c r="Z4315" s="2254"/>
      <c r="AA4315" s="1"/>
      <c r="AB4315" s="5"/>
      <c r="AC4315" s="2643"/>
      <c r="AD4315" s="2643"/>
      <c r="AE4315" s="1043" t="s">
        <v>17857</v>
      </c>
      <c r="AF4315" s="2643" t="s">
        <v>17860</v>
      </c>
      <c r="AG4315" s="2644">
        <v>1037703019419</v>
      </c>
      <c r="AH4315" s="754" t="s">
        <v>1070</v>
      </c>
      <c r="AI4315" s="2639">
        <v>0.87</v>
      </c>
      <c r="AJ4315" s="37">
        <v>85</v>
      </c>
      <c r="AK4315" s="40">
        <f t="shared" si="638"/>
        <v>0.20260273972602741</v>
      </c>
      <c r="AL4315" s="40">
        <v>0</v>
      </c>
      <c r="AM4315" s="41">
        <f t="shared" si="639"/>
        <v>0.20260273972602741</v>
      </c>
      <c r="AN4315" s="40"/>
      <c r="AO4315" s="40"/>
      <c r="AP4315" s="40"/>
      <c r="AQ4315" s="40"/>
      <c r="AR4315" s="283"/>
      <c r="AS4315" s="19"/>
      <c r="AT4315" s="2254"/>
      <c r="AU4315" s="2254"/>
      <c r="AV4315" s="1060"/>
      <c r="AW4315" s="2254"/>
      <c r="AX4315" s="2254"/>
      <c r="AY4315" s="2254"/>
    </row>
    <row r="4316" spans="1:66" s="55" customFormat="1" ht="15.95" customHeight="1" x14ac:dyDescent="0.25">
      <c r="A4316" s="182">
        <v>1781</v>
      </c>
      <c r="B4316" s="166" t="s">
        <v>55</v>
      </c>
      <c r="C4316" s="170" t="s">
        <v>6908</v>
      </c>
      <c r="D4316" s="194" t="s">
        <v>14049</v>
      </c>
      <c r="E4316" s="198" t="s">
        <v>14050</v>
      </c>
      <c r="F4316" s="198" t="s">
        <v>14051</v>
      </c>
      <c r="G4316" s="166"/>
      <c r="H4316" s="198" t="s">
        <v>219</v>
      </c>
      <c r="I4316" s="166" t="s">
        <v>220</v>
      </c>
      <c r="J4316" s="198" t="s">
        <v>818</v>
      </c>
      <c r="K4316" s="198" t="s">
        <v>7095</v>
      </c>
      <c r="L4316" s="198" t="s">
        <v>818</v>
      </c>
      <c r="M4316" s="198" t="s">
        <v>7181</v>
      </c>
      <c r="N4316" s="199">
        <v>3</v>
      </c>
      <c r="O4316" s="199">
        <v>1.2</v>
      </c>
      <c r="P4316" s="199">
        <v>3.5999999999999996</v>
      </c>
      <c r="Q4316" s="1012">
        <v>1</v>
      </c>
      <c r="R4316" s="183"/>
      <c r="S4316" s="223">
        <v>0</v>
      </c>
      <c r="T4316" s="183"/>
      <c r="U4316" s="223">
        <v>0</v>
      </c>
      <c r="V4316" s="183"/>
      <c r="W4316" s="183"/>
      <c r="X4316" s="183"/>
      <c r="Y4316" s="166" t="s">
        <v>330</v>
      </c>
      <c r="Z4316" s="166" t="s">
        <v>14171</v>
      </c>
      <c r="AA4316" s="203">
        <v>1045005904250</v>
      </c>
      <c r="AB4316" s="198" t="s">
        <v>14172</v>
      </c>
      <c r="AC4316" s="166" t="s">
        <v>14173</v>
      </c>
      <c r="AD4316" s="166" t="s">
        <v>14174</v>
      </c>
      <c r="AE4316" s="198" t="s">
        <v>14172</v>
      </c>
      <c r="AF4316" s="166" t="s">
        <v>14171</v>
      </c>
      <c r="AG4316" s="165">
        <v>1045005904250</v>
      </c>
      <c r="AH4316" s="203" t="s">
        <v>1070</v>
      </c>
      <c r="AI4316" s="186">
        <v>0.87</v>
      </c>
      <c r="AJ4316" s="184">
        <v>25</v>
      </c>
      <c r="AK4316" s="167">
        <f t="shared" si="638"/>
        <v>5.9589041095890409E-2</v>
      </c>
      <c r="AL4316" s="167">
        <v>0</v>
      </c>
      <c r="AM4316" s="187">
        <f t="shared" si="639"/>
        <v>5.9589041095890409E-2</v>
      </c>
      <c r="AN4316" s="167">
        <f t="shared" ref="AN4316:AN4358" si="640">AK4316</f>
        <v>5.9589041095890409E-2</v>
      </c>
      <c r="AO4316" s="167">
        <v>0</v>
      </c>
      <c r="AP4316" s="167">
        <f t="shared" ref="AP4316:AP4359" si="641">AN4316+AO4316</f>
        <v>5.9589041095890409E-2</v>
      </c>
      <c r="AQ4316" s="167">
        <f t="shared" si="632"/>
        <v>1.7876712328767124</v>
      </c>
      <c r="AR4316" s="193" t="s">
        <v>231</v>
      </c>
      <c r="AS4316" s="194" t="s">
        <v>114</v>
      </c>
      <c r="AT4316" s="166" t="s">
        <v>325</v>
      </c>
      <c r="AU4316" s="166" t="s">
        <v>6916</v>
      </c>
      <c r="AV4316" s="679" t="s">
        <v>14053</v>
      </c>
      <c r="AW4316" s="166" t="s">
        <v>234</v>
      </c>
      <c r="AX4316" s="2254"/>
      <c r="AY4316" s="2254"/>
    </row>
    <row r="4317" spans="1:66" s="55" customFormat="1" ht="15.95" customHeight="1" x14ac:dyDescent="0.25">
      <c r="A4317" s="734">
        <v>1782</v>
      </c>
      <c r="B4317" s="735" t="s">
        <v>55</v>
      </c>
      <c r="C4317" s="988" t="s">
        <v>6908</v>
      </c>
      <c r="D4317" s="433" t="s">
        <v>14175</v>
      </c>
      <c r="E4317" s="439" t="s">
        <v>14176</v>
      </c>
      <c r="F4317" s="439" t="s">
        <v>14177</v>
      </c>
      <c r="G4317" s="434"/>
      <c r="H4317" s="439" t="s">
        <v>219</v>
      </c>
      <c r="I4317" s="434" t="s">
        <v>220</v>
      </c>
      <c r="J4317" s="439" t="s">
        <v>317</v>
      </c>
      <c r="K4317" s="439">
        <v>0</v>
      </c>
      <c r="L4317" s="439" t="s">
        <v>317</v>
      </c>
      <c r="M4317" s="439">
        <v>0</v>
      </c>
      <c r="N4317" s="710">
        <v>4</v>
      </c>
      <c r="O4317" s="710">
        <v>1.5</v>
      </c>
      <c r="P4317" s="710">
        <v>6</v>
      </c>
      <c r="Q4317" s="711">
        <v>1</v>
      </c>
      <c r="R4317" s="712"/>
      <c r="S4317" s="436">
        <v>0</v>
      </c>
      <c r="T4317" s="712"/>
      <c r="U4317" s="436">
        <v>0</v>
      </c>
      <c r="V4317" s="712"/>
      <c r="W4317" s="712"/>
      <c r="X4317" s="712"/>
      <c r="Y4317" s="434" t="s">
        <v>330</v>
      </c>
      <c r="Z4317" s="434" t="s">
        <v>14178</v>
      </c>
      <c r="AA4317" s="741">
        <v>1155030002610</v>
      </c>
      <c r="AB4317" s="736" t="s">
        <v>14179</v>
      </c>
      <c r="AC4317" s="735" t="s">
        <v>14180</v>
      </c>
      <c r="AD4317" s="735" t="s">
        <v>14181</v>
      </c>
      <c r="AE4317" s="736" t="s">
        <v>14179</v>
      </c>
      <c r="AF4317" s="735" t="s">
        <v>14178</v>
      </c>
      <c r="AG4317" s="742">
        <v>1155030002610</v>
      </c>
      <c r="AH4317" s="741" t="s">
        <v>1070</v>
      </c>
      <c r="AI4317" s="743">
        <v>0.87</v>
      </c>
      <c r="AJ4317" s="744">
        <v>150</v>
      </c>
      <c r="AK4317" s="828">
        <f t="shared" si="638"/>
        <v>0.35753424657534244</v>
      </c>
      <c r="AL4317" s="828">
        <v>0</v>
      </c>
      <c r="AM4317" s="745">
        <f t="shared" si="639"/>
        <v>0.35753424657534244</v>
      </c>
      <c r="AN4317" s="828">
        <f t="shared" si="640"/>
        <v>0.35753424657534244</v>
      </c>
      <c r="AO4317" s="515">
        <v>0</v>
      </c>
      <c r="AP4317" s="515">
        <f t="shared" si="641"/>
        <v>0.35753424657534244</v>
      </c>
      <c r="AQ4317" s="515">
        <f t="shared" si="632"/>
        <v>10.726027397260273</v>
      </c>
      <c r="AR4317" s="746" t="s">
        <v>231</v>
      </c>
      <c r="AS4317" s="747"/>
      <c r="AT4317" s="735" t="s">
        <v>325</v>
      </c>
      <c r="AU4317" s="735" t="s">
        <v>6916</v>
      </c>
      <c r="AV4317" s="935" t="s">
        <v>14182</v>
      </c>
      <c r="AW4317" s="735" t="s">
        <v>16435</v>
      </c>
      <c r="AX4317" s="735" t="s">
        <v>16781</v>
      </c>
      <c r="AY4317" s="2254"/>
    </row>
    <row r="4318" spans="1:66" s="55" customFormat="1" ht="15.95" customHeight="1" x14ac:dyDescent="0.25">
      <c r="A4318" s="182">
        <v>1783</v>
      </c>
      <c r="B4318" s="166" t="s">
        <v>55</v>
      </c>
      <c r="C4318" s="170" t="s">
        <v>6908</v>
      </c>
      <c r="D4318" s="194" t="s">
        <v>19757</v>
      </c>
      <c r="E4318" s="198" t="s">
        <v>14183</v>
      </c>
      <c r="F4318" s="198" t="s">
        <v>14184</v>
      </c>
      <c r="G4318" s="166"/>
      <c r="H4318" s="198" t="s">
        <v>219</v>
      </c>
      <c r="I4318" s="166" t="s">
        <v>220</v>
      </c>
      <c r="J4318" s="198" t="s">
        <v>221</v>
      </c>
      <c r="K4318" s="198" t="s">
        <v>222</v>
      </c>
      <c r="L4318" s="198" t="s">
        <v>317</v>
      </c>
      <c r="M4318" s="198">
        <v>0</v>
      </c>
      <c r="N4318" s="199">
        <v>6</v>
      </c>
      <c r="O4318" s="199">
        <v>3</v>
      </c>
      <c r="P4318" s="199">
        <v>18</v>
      </c>
      <c r="Q4318" s="1012">
        <v>1</v>
      </c>
      <c r="R4318" s="183"/>
      <c r="S4318" s="223">
        <v>0</v>
      </c>
      <c r="T4318" s="183"/>
      <c r="U4318" s="223">
        <v>0</v>
      </c>
      <c r="V4318" s="183"/>
      <c r="W4318" s="183"/>
      <c r="X4318" s="183"/>
      <c r="Y4318" s="166" t="s">
        <v>12056</v>
      </c>
      <c r="Z4318" s="166" t="s">
        <v>13844</v>
      </c>
      <c r="AA4318" s="203">
        <v>1027700198767</v>
      </c>
      <c r="AB4318" s="198" t="s">
        <v>14185</v>
      </c>
      <c r="AC4318" s="166" t="s">
        <v>14143</v>
      </c>
      <c r="AD4318" s="166" t="s">
        <v>14144</v>
      </c>
      <c r="AE4318" s="198" t="s">
        <v>14185</v>
      </c>
      <c r="AF4318" s="166" t="s">
        <v>13844</v>
      </c>
      <c r="AG4318" s="165">
        <v>1027700198767</v>
      </c>
      <c r="AH4318" s="203" t="s">
        <v>1070</v>
      </c>
      <c r="AI4318" s="186">
        <v>0.87</v>
      </c>
      <c r="AJ4318" s="184">
        <v>25</v>
      </c>
      <c r="AK4318" s="167">
        <f t="shared" si="638"/>
        <v>5.9589041095890409E-2</v>
      </c>
      <c r="AL4318" s="167">
        <v>0</v>
      </c>
      <c r="AM4318" s="187">
        <f t="shared" si="639"/>
        <v>5.9589041095890409E-2</v>
      </c>
      <c r="AN4318" s="167">
        <f t="shared" si="640"/>
        <v>5.9589041095890409E-2</v>
      </c>
      <c r="AO4318" s="167">
        <v>0</v>
      </c>
      <c r="AP4318" s="167">
        <f t="shared" si="641"/>
        <v>5.9589041095890409E-2</v>
      </c>
      <c r="AQ4318" s="167">
        <f t="shared" si="632"/>
        <v>1.7876712328767124</v>
      </c>
      <c r="AR4318" s="193" t="s">
        <v>231</v>
      </c>
      <c r="AS4318" s="194"/>
      <c r="AT4318" s="166" t="s">
        <v>325</v>
      </c>
      <c r="AU4318" s="166" t="s">
        <v>6916</v>
      </c>
      <c r="AV4318" s="679" t="s">
        <v>14186</v>
      </c>
      <c r="AW4318" s="166" t="s">
        <v>234</v>
      </c>
      <c r="AX4318" s="2254"/>
      <c r="AY4318" s="2254"/>
    </row>
    <row r="4319" spans="1:66" s="55" customFormat="1" ht="15.95" customHeight="1" x14ac:dyDescent="0.25">
      <c r="A4319" s="182">
        <v>1784</v>
      </c>
      <c r="B4319" s="166" t="s">
        <v>55</v>
      </c>
      <c r="C4319" s="170" t="s">
        <v>22550</v>
      </c>
      <c r="D4319" s="194" t="s">
        <v>14187</v>
      </c>
      <c r="E4319" s="198" t="s">
        <v>14188</v>
      </c>
      <c r="F4319" s="198" t="s">
        <v>14189</v>
      </c>
      <c r="G4319" s="166"/>
      <c r="H4319" s="198" t="s">
        <v>219</v>
      </c>
      <c r="I4319" s="166" t="s">
        <v>220</v>
      </c>
      <c r="J4319" s="198" t="s">
        <v>221</v>
      </c>
      <c r="K4319" s="198" t="s">
        <v>222</v>
      </c>
      <c r="L4319" s="198" t="s">
        <v>317</v>
      </c>
      <c r="M4319" s="198">
        <v>0</v>
      </c>
      <c r="N4319" s="199">
        <v>3</v>
      </c>
      <c r="O4319" s="199">
        <v>1.2</v>
      </c>
      <c r="P4319" s="199">
        <v>3.5999999999999996</v>
      </c>
      <c r="Q4319" s="1012">
        <v>1</v>
      </c>
      <c r="R4319" s="183"/>
      <c r="S4319" s="223">
        <v>0</v>
      </c>
      <c r="T4319" s="183"/>
      <c r="U4319" s="223">
        <v>0</v>
      </c>
      <c r="V4319" s="183"/>
      <c r="W4319" s="183"/>
      <c r="X4319" s="183"/>
      <c r="Y4319" s="166" t="s">
        <v>330</v>
      </c>
      <c r="Z4319" s="166" t="s">
        <v>14190</v>
      </c>
      <c r="AA4319" s="203">
        <v>1025003757558</v>
      </c>
      <c r="AB4319" s="198" t="s">
        <v>14191</v>
      </c>
      <c r="AC4319" s="166" t="s">
        <v>14192</v>
      </c>
      <c r="AD4319" s="166" t="s">
        <v>14193</v>
      </c>
      <c r="AE4319" s="198" t="s">
        <v>14191</v>
      </c>
      <c r="AF4319" s="166" t="s">
        <v>14190</v>
      </c>
      <c r="AG4319" s="165">
        <v>1025003757558</v>
      </c>
      <c r="AH4319" s="203" t="s">
        <v>1070</v>
      </c>
      <c r="AI4319" s="186">
        <v>0.87</v>
      </c>
      <c r="AJ4319" s="184">
        <v>24</v>
      </c>
      <c r="AK4319" s="167">
        <f t="shared" si="638"/>
        <v>5.7205479452054793E-2</v>
      </c>
      <c r="AL4319" s="167">
        <v>0</v>
      </c>
      <c r="AM4319" s="187">
        <f t="shared" si="639"/>
        <v>5.7205479452054793E-2</v>
      </c>
      <c r="AN4319" s="167">
        <f t="shared" si="640"/>
        <v>5.7205479452054793E-2</v>
      </c>
      <c r="AO4319" s="167">
        <v>0</v>
      </c>
      <c r="AP4319" s="167">
        <f t="shared" si="641"/>
        <v>5.7205479452054793E-2</v>
      </c>
      <c r="AQ4319" s="167">
        <f t="shared" si="632"/>
        <v>1.7161643835616438</v>
      </c>
      <c r="AR4319" s="193" t="s">
        <v>231</v>
      </c>
      <c r="AS4319" s="194"/>
      <c r="AT4319" s="166" t="s">
        <v>325</v>
      </c>
      <c r="AU4319" s="166" t="s">
        <v>6916</v>
      </c>
      <c r="AV4319" s="679" t="s">
        <v>14194</v>
      </c>
      <c r="AW4319" s="166" t="s">
        <v>234</v>
      </c>
      <c r="AX4319" s="2254"/>
      <c r="AY4319" s="2254"/>
    </row>
    <row r="4320" spans="1:66" s="55" customFormat="1" ht="15.95" customHeight="1" x14ac:dyDescent="0.25">
      <c r="A4320" s="182">
        <v>1785</v>
      </c>
      <c r="B4320" s="166" t="s">
        <v>55</v>
      </c>
      <c r="C4320" s="170" t="s">
        <v>22550</v>
      </c>
      <c r="D4320" s="194" t="s">
        <v>14195</v>
      </c>
      <c r="E4320" s="198" t="s">
        <v>14196</v>
      </c>
      <c r="F4320" s="198" t="s">
        <v>14197</v>
      </c>
      <c r="G4320" s="166"/>
      <c r="H4320" s="198" t="s">
        <v>732</v>
      </c>
      <c r="I4320" s="166">
        <v>0</v>
      </c>
      <c r="J4320" s="198" t="s">
        <v>317</v>
      </c>
      <c r="K4320" s="198">
        <v>0</v>
      </c>
      <c r="L4320" s="198" t="s">
        <v>317</v>
      </c>
      <c r="M4320" s="198">
        <v>0</v>
      </c>
      <c r="N4320" s="199">
        <v>4</v>
      </c>
      <c r="O4320" s="199">
        <v>1.5</v>
      </c>
      <c r="P4320" s="199">
        <v>6</v>
      </c>
      <c r="Q4320" s="1012">
        <v>1</v>
      </c>
      <c r="R4320" s="183"/>
      <c r="S4320" s="223">
        <v>0</v>
      </c>
      <c r="T4320" s="183"/>
      <c r="U4320" s="223">
        <v>0</v>
      </c>
      <c r="V4320" s="183"/>
      <c r="W4320" s="183"/>
      <c r="X4320" s="183"/>
      <c r="Y4320" s="166" t="s">
        <v>3109</v>
      </c>
      <c r="Z4320" s="166" t="s">
        <v>14198</v>
      </c>
      <c r="AA4320" s="203">
        <v>1097746264230</v>
      </c>
      <c r="AB4320" s="198" t="s">
        <v>14199</v>
      </c>
      <c r="AC4320" s="166" t="s">
        <v>14200</v>
      </c>
      <c r="AD4320" s="166" t="s">
        <v>13689</v>
      </c>
      <c r="AE4320" s="198" t="s">
        <v>14199</v>
      </c>
      <c r="AF4320" s="166" t="s">
        <v>14198</v>
      </c>
      <c r="AG4320" s="165">
        <v>1097746264230</v>
      </c>
      <c r="AH4320" s="203" t="s">
        <v>1070</v>
      </c>
      <c r="AI4320" s="186">
        <v>0.87</v>
      </c>
      <c r="AJ4320" s="184">
        <v>30</v>
      </c>
      <c r="AK4320" s="167">
        <f t="shared" si="638"/>
        <v>7.1506849315068496E-2</v>
      </c>
      <c r="AL4320" s="167">
        <v>0</v>
      </c>
      <c r="AM4320" s="187">
        <f t="shared" si="639"/>
        <v>7.1506849315068496E-2</v>
      </c>
      <c r="AN4320" s="167">
        <f t="shared" si="640"/>
        <v>7.1506849315068496E-2</v>
      </c>
      <c r="AO4320" s="167">
        <v>0</v>
      </c>
      <c r="AP4320" s="167">
        <f t="shared" si="641"/>
        <v>7.1506849315068496E-2</v>
      </c>
      <c r="AQ4320" s="167">
        <f t="shared" si="632"/>
        <v>2.1452054794520548</v>
      </c>
      <c r="AR4320" s="193" t="s">
        <v>231</v>
      </c>
      <c r="AS4320" s="194"/>
      <c r="AT4320" s="166" t="s">
        <v>325</v>
      </c>
      <c r="AU4320" s="166" t="s">
        <v>6916</v>
      </c>
      <c r="AV4320" s="679" t="s">
        <v>14201</v>
      </c>
      <c r="AW4320" s="166" t="s">
        <v>234</v>
      </c>
      <c r="AX4320" s="2254"/>
      <c r="AY4320" s="2254"/>
    </row>
    <row r="4321" spans="1:52" s="55" customFormat="1" ht="15.95" customHeight="1" x14ac:dyDescent="0.25">
      <c r="A4321" s="182">
        <v>1786</v>
      </c>
      <c r="B4321" s="166" t="s">
        <v>55</v>
      </c>
      <c r="C4321" s="170" t="s">
        <v>22550</v>
      </c>
      <c r="D4321" s="194" t="s">
        <v>14202</v>
      </c>
      <c r="E4321" s="198" t="s">
        <v>14203</v>
      </c>
      <c r="F4321" s="198" t="s">
        <v>14204</v>
      </c>
      <c r="G4321" s="166"/>
      <c r="H4321" s="198" t="s">
        <v>219</v>
      </c>
      <c r="I4321" s="166" t="s">
        <v>220</v>
      </c>
      <c r="J4321" s="198" t="s">
        <v>317</v>
      </c>
      <c r="K4321" s="198">
        <v>0</v>
      </c>
      <c r="L4321" s="198" t="s">
        <v>317</v>
      </c>
      <c r="M4321" s="198">
        <v>0</v>
      </c>
      <c r="N4321" s="199">
        <v>3</v>
      </c>
      <c r="O4321" s="199">
        <v>1.2</v>
      </c>
      <c r="P4321" s="199">
        <v>3.5999999999999996</v>
      </c>
      <c r="Q4321" s="1012">
        <v>3</v>
      </c>
      <c r="R4321" s="183"/>
      <c r="S4321" s="223">
        <v>0</v>
      </c>
      <c r="T4321" s="183"/>
      <c r="U4321" s="223">
        <v>1</v>
      </c>
      <c r="V4321" s="183"/>
      <c r="W4321" s="183"/>
      <c r="X4321" s="183"/>
      <c r="Y4321" s="166" t="s">
        <v>3109</v>
      </c>
      <c r="Z4321" s="166" t="s">
        <v>14205</v>
      </c>
      <c r="AA4321" s="203">
        <v>1195081037777</v>
      </c>
      <c r="AB4321" s="198" t="s">
        <v>14206</v>
      </c>
      <c r="AC4321" s="166" t="s">
        <v>14207</v>
      </c>
      <c r="AD4321" s="673" t="s">
        <v>14208</v>
      </c>
      <c r="AE4321" s="198" t="s">
        <v>14206</v>
      </c>
      <c r="AF4321" s="166" t="s">
        <v>14205</v>
      </c>
      <c r="AG4321" s="165">
        <v>1195081037777</v>
      </c>
      <c r="AH4321" s="203" t="s">
        <v>14209</v>
      </c>
      <c r="AI4321" s="186">
        <v>2.71</v>
      </c>
      <c r="AJ4321" s="184">
        <v>500</v>
      </c>
      <c r="AK4321" s="167">
        <f>AJ4321*AI4321/365</f>
        <v>3.7123287671232879</v>
      </c>
      <c r="AL4321" s="167">
        <v>0</v>
      </c>
      <c r="AM4321" s="187">
        <f>SUBTOTAL(9,AK4321:AL4321)</f>
        <v>3.7123287671232879</v>
      </c>
      <c r="AN4321" s="167">
        <f t="shared" si="640"/>
        <v>3.7123287671232879</v>
      </c>
      <c r="AO4321" s="167">
        <v>0</v>
      </c>
      <c r="AP4321" s="167">
        <f t="shared" si="641"/>
        <v>3.7123287671232879</v>
      </c>
      <c r="AQ4321" s="167">
        <f t="shared" si="632"/>
        <v>111.36986301369863</v>
      </c>
      <c r="AR4321" s="193" t="s">
        <v>231</v>
      </c>
      <c r="AS4321" s="194"/>
      <c r="AT4321" s="166" t="s">
        <v>325</v>
      </c>
      <c r="AU4321" s="166" t="s">
        <v>6916</v>
      </c>
      <c r="AV4321" s="679" t="s">
        <v>14210</v>
      </c>
      <c r="AW4321" s="166" t="s">
        <v>234</v>
      </c>
      <c r="AX4321" s="2254"/>
      <c r="AY4321" s="2254"/>
    </row>
    <row r="4322" spans="1:52" s="55" customFormat="1" ht="15.95" customHeight="1" x14ac:dyDescent="0.25">
      <c r="A4322" s="182">
        <v>1787</v>
      </c>
      <c r="B4322" s="166" t="s">
        <v>55</v>
      </c>
      <c r="C4322" s="170" t="s">
        <v>22550</v>
      </c>
      <c r="D4322" s="194" t="s">
        <v>19758</v>
      </c>
      <c r="E4322" s="198" t="s">
        <v>14211</v>
      </c>
      <c r="F4322" s="198" t="s">
        <v>14212</v>
      </c>
      <c r="G4322" s="166"/>
      <c r="H4322" s="198" t="s">
        <v>219</v>
      </c>
      <c r="I4322" s="166" t="s">
        <v>220</v>
      </c>
      <c r="J4322" s="198" t="s">
        <v>317</v>
      </c>
      <c r="K4322" s="198">
        <v>0</v>
      </c>
      <c r="L4322" s="198" t="s">
        <v>317</v>
      </c>
      <c r="M4322" s="198">
        <v>0</v>
      </c>
      <c r="N4322" s="199">
        <v>3</v>
      </c>
      <c r="O4322" s="199">
        <v>1.2</v>
      </c>
      <c r="P4322" s="199">
        <v>3.5999999999999996</v>
      </c>
      <c r="Q4322" s="1012">
        <v>10</v>
      </c>
      <c r="R4322" s="183"/>
      <c r="S4322" s="223">
        <v>0</v>
      </c>
      <c r="T4322" s="183"/>
      <c r="U4322" s="223">
        <v>0</v>
      </c>
      <c r="V4322" s="183"/>
      <c r="W4322" s="183"/>
      <c r="X4322" s="183"/>
      <c r="Y4322" s="166" t="s">
        <v>12056</v>
      </c>
      <c r="Z4322" s="166" t="s">
        <v>13844</v>
      </c>
      <c r="AA4322" s="203">
        <v>1027700198767</v>
      </c>
      <c r="AB4322" s="198" t="s">
        <v>14213</v>
      </c>
      <c r="AC4322" s="166" t="s">
        <v>14143</v>
      </c>
      <c r="AD4322" s="166" t="s">
        <v>14144</v>
      </c>
      <c r="AE4322" s="198" t="s">
        <v>14213</v>
      </c>
      <c r="AF4322" s="166" t="s">
        <v>13844</v>
      </c>
      <c r="AG4322" s="165">
        <v>1027700198767</v>
      </c>
      <c r="AH4322" s="203" t="s">
        <v>14214</v>
      </c>
      <c r="AI4322" s="186">
        <v>2.71</v>
      </c>
      <c r="AJ4322" s="186">
        <v>500</v>
      </c>
      <c r="AK4322" s="167">
        <v>1.33</v>
      </c>
      <c r="AL4322" s="167">
        <v>0</v>
      </c>
      <c r="AM4322" s="187">
        <f>AK4322+AL4322</f>
        <v>1.33</v>
      </c>
      <c r="AN4322" s="167">
        <f t="shared" si="640"/>
        <v>1.33</v>
      </c>
      <c r="AO4322" s="167">
        <v>0</v>
      </c>
      <c r="AP4322" s="167">
        <f t="shared" si="641"/>
        <v>1.33</v>
      </c>
      <c r="AQ4322" s="167">
        <f t="shared" si="632"/>
        <v>39.900000000000006</v>
      </c>
      <c r="AR4322" s="193" t="s">
        <v>231</v>
      </c>
      <c r="AS4322" s="194"/>
      <c r="AT4322" s="166" t="s">
        <v>325</v>
      </c>
      <c r="AU4322" s="166" t="s">
        <v>6916</v>
      </c>
      <c r="AV4322" s="679" t="s">
        <v>14215</v>
      </c>
      <c r="AW4322" s="166" t="s">
        <v>234</v>
      </c>
      <c r="AX4322" s="2254"/>
      <c r="AY4322" s="2254"/>
    </row>
    <row r="4323" spans="1:52" s="55" customFormat="1" ht="15.95" customHeight="1" x14ac:dyDescent="0.25">
      <c r="A4323" s="182">
        <v>1788</v>
      </c>
      <c r="B4323" s="166" t="s">
        <v>55</v>
      </c>
      <c r="C4323" s="170" t="s">
        <v>6908</v>
      </c>
      <c r="D4323" s="194" t="s">
        <v>19759</v>
      </c>
      <c r="E4323" s="198" t="s">
        <v>14217</v>
      </c>
      <c r="F4323" s="198" t="s">
        <v>14218</v>
      </c>
      <c r="G4323" s="166"/>
      <c r="H4323" s="166" t="s">
        <v>219</v>
      </c>
      <c r="I4323" s="166" t="s">
        <v>316</v>
      </c>
      <c r="J4323" s="198" t="s">
        <v>317</v>
      </c>
      <c r="K4323" s="198">
        <v>0</v>
      </c>
      <c r="L4323" s="198" t="s">
        <v>317</v>
      </c>
      <c r="M4323" s="198">
        <v>0</v>
      </c>
      <c r="N4323" s="186">
        <v>5</v>
      </c>
      <c r="O4323" s="186">
        <v>4</v>
      </c>
      <c r="P4323" s="186">
        <v>20</v>
      </c>
      <c r="Q4323" s="184">
        <v>1</v>
      </c>
      <c r="R4323" s="183"/>
      <c r="S4323" s="183">
        <v>0</v>
      </c>
      <c r="T4323" s="183"/>
      <c r="U4323" s="183">
        <v>0</v>
      </c>
      <c r="V4323" s="183"/>
      <c r="W4323" s="183"/>
      <c r="X4323" s="183"/>
      <c r="Y4323" s="166" t="s">
        <v>330</v>
      </c>
      <c r="Z4323" s="166" t="s">
        <v>14219</v>
      </c>
      <c r="AA4323" s="203">
        <v>1125030002811</v>
      </c>
      <c r="AB4323" s="166" t="s">
        <v>14220</v>
      </c>
      <c r="AC4323" s="166" t="s">
        <v>14221</v>
      </c>
      <c r="AD4323" s="166" t="s">
        <v>230</v>
      </c>
      <c r="AE4323" s="166" t="s">
        <v>14220</v>
      </c>
      <c r="AF4323" s="166" t="s">
        <v>14219</v>
      </c>
      <c r="AG4323" s="165">
        <v>1125030002811</v>
      </c>
      <c r="AH4323" s="166" t="s">
        <v>453</v>
      </c>
      <c r="AI4323" s="186">
        <v>0.87</v>
      </c>
      <c r="AJ4323" s="184">
        <v>100</v>
      </c>
      <c r="AK4323" s="167">
        <f t="shared" ref="AK4323:AK4369" si="642">AJ4323*AI4323/365</f>
        <v>0.23835616438356164</v>
      </c>
      <c r="AL4323" s="167">
        <v>0</v>
      </c>
      <c r="AM4323" s="187">
        <f t="shared" ref="AM4323:AM4369" si="643">SUBTOTAL(9,AK4323:AL4323)</f>
        <v>0.23835616438356164</v>
      </c>
      <c r="AN4323" s="167">
        <f t="shared" si="640"/>
        <v>0.23835616438356164</v>
      </c>
      <c r="AO4323" s="167">
        <v>0</v>
      </c>
      <c r="AP4323" s="167">
        <f t="shared" si="641"/>
        <v>0.23835616438356164</v>
      </c>
      <c r="AQ4323" s="167">
        <f t="shared" si="632"/>
        <v>7.1506849315068495</v>
      </c>
      <c r="AR4323" s="193" t="s">
        <v>231</v>
      </c>
      <c r="AS4323" s="194"/>
      <c r="AT4323" s="166" t="s">
        <v>325</v>
      </c>
      <c r="AU4323" s="166" t="s">
        <v>6916</v>
      </c>
      <c r="AV4323" s="679" t="s">
        <v>14222</v>
      </c>
      <c r="AW4323" s="166" t="s">
        <v>234</v>
      </c>
      <c r="AX4323" s="2254"/>
      <c r="AY4323" s="2254"/>
    </row>
    <row r="4324" spans="1:52" s="55" customFormat="1" ht="15.95" customHeight="1" x14ac:dyDescent="0.25">
      <c r="A4324" s="182">
        <v>1789</v>
      </c>
      <c r="B4324" s="166" t="s">
        <v>55</v>
      </c>
      <c r="C4324" s="170" t="s">
        <v>22550</v>
      </c>
      <c r="D4324" s="194" t="s">
        <v>19760</v>
      </c>
      <c r="E4324" s="198" t="s">
        <v>14223</v>
      </c>
      <c r="F4324" s="198" t="s">
        <v>14224</v>
      </c>
      <c r="G4324" s="166"/>
      <c r="H4324" s="198" t="s">
        <v>219</v>
      </c>
      <c r="I4324" s="166" t="s">
        <v>220</v>
      </c>
      <c r="J4324" s="198" t="s">
        <v>221</v>
      </c>
      <c r="K4324" s="198" t="s">
        <v>2008</v>
      </c>
      <c r="L4324" s="198" t="s">
        <v>317</v>
      </c>
      <c r="M4324" s="198">
        <v>0</v>
      </c>
      <c r="N4324" s="199">
        <v>4</v>
      </c>
      <c r="O4324" s="199">
        <v>1.2</v>
      </c>
      <c r="P4324" s="199">
        <v>4.8</v>
      </c>
      <c r="Q4324" s="1012">
        <v>2</v>
      </c>
      <c r="R4324" s="183"/>
      <c r="S4324" s="223">
        <v>0</v>
      </c>
      <c r="T4324" s="183"/>
      <c r="U4324" s="223">
        <v>0</v>
      </c>
      <c r="V4324" s="183"/>
      <c r="W4324" s="183"/>
      <c r="X4324" s="183"/>
      <c r="Y4324" s="166" t="s">
        <v>3109</v>
      </c>
      <c r="Z4324" s="166" t="s">
        <v>14225</v>
      </c>
      <c r="AA4324" s="203">
        <v>1025003754016</v>
      </c>
      <c r="AB4324" s="198" t="s">
        <v>14226</v>
      </c>
      <c r="AC4324" s="166" t="s">
        <v>14227</v>
      </c>
      <c r="AD4324" s="166" t="s">
        <v>14228</v>
      </c>
      <c r="AE4324" s="198" t="s">
        <v>14226</v>
      </c>
      <c r="AF4324" s="166" t="s">
        <v>14225</v>
      </c>
      <c r="AG4324" s="165">
        <v>1025003754016</v>
      </c>
      <c r="AH4324" s="166" t="s">
        <v>453</v>
      </c>
      <c r="AI4324" s="186">
        <v>0.87</v>
      </c>
      <c r="AJ4324" s="184">
        <v>30</v>
      </c>
      <c r="AK4324" s="167">
        <f t="shared" si="642"/>
        <v>7.1506849315068496E-2</v>
      </c>
      <c r="AL4324" s="167">
        <v>0</v>
      </c>
      <c r="AM4324" s="187">
        <f t="shared" si="643"/>
        <v>7.1506849315068496E-2</v>
      </c>
      <c r="AN4324" s="167">
        <f t="shared" si="640"/>
        <v>7.1506849315068496E-2</v>
      </c>
      <c r="AO4324" s="167">
        <v>0</v>
      </c>
      <c r="AP4324" s="167">
        <f t="shared" si="641"/>
        <v>7.1506849315068496E-2</v>
      </c>
      <c r="AQ4324" s="167">
        <f t="shared" si="632"/>
        <v>2.1452054794520548</v>
      </c>
      <c r="AR4324" s="193" t="s">
        <v>231</v>
      </c>
      <c r="AS4324" s="194"/>
      <c r="AT4324" s="166" t="s">
        <v>325</v>
      </c>
      <c r="AU4324" s="166" t="s">
        <v>6916</v>
      </c>
      <c r="AV4324" s="679" t="s">
        <v>14229</v>
      </c>
      <c r="AW4324" s="166" t="s">
        <v>234</v>
      </c>
      <c r="AX4324" s="2254"/>
      <c r="AY4324" s="2254"/>
    </row>
    <row r="4325" spans="1:52" s="55" customFormat="1" ht="15.95" customHeight="1" x14ac:dyDescent="0.25">
      <c r="A4325" s="182">
        <v>1790</v>
      </c>
      <c r="B4325" s="166" t="s">
        <v>55</v>
      </c>
      <c r="C4325" s="170" t="s">
        <v>6908</v>
      </c>
      <c r="D4325" s="194" t="s">
        <v>14230</v>
      </c>
      <c r="E4325" s="198" t="s">
        <v>14231</v>
      </c>
      <c r="F4325" s="198" t="s">
        <v>14232</v>
      </c>
      <c r="G4325" s="166"/>
      <c r="H4325" s="198" t="s">
        <v>219</v>
      </c>
      <c r="I4325" s="166" t="s">
        <v>220</v>
      </c>
      <c r="J4325" s="198" t="s">
        <v>317</v>
      </c>
      <c r="K4325" s="198">
        <v>0</v>
      </c>
      <c r="L4325" s="198" t="s">
        <v>317</v>
      </c>
      <c r="M4325" s="198">
        <v>0</v>
      </c>
      <c r="N4325" s="199">
        <v>1.2</v>
      </c>
      <c r="O4325" s="199">
        <v>1.2</v>
      </c>
      <c r="P4325" s="199">
        <v>1.44</v>
      </c>
      <c r="Q4325" s="1012">
        <v>2</v>
      </c>
      <c r="R4325" s="183"/>
      <c r="S4325" s="223">
        <v>0</v>
      </c>
      <c r="T4325" s="183"/>
      <c r="U4325" s="223">
        <v>0</v>
      </c>
      <c r="V4325" s="183"/>
      <c r="W4325" s="183"/>
      <c r="X4325" s="183"/>
      <c r="Y4325" s="166" t="s">
        <v>330</v>
      </c>
      <c r="Z4325" s="166" t="s">
        <v>14233</v>
      </c>
      <c r="AA4325" s="203">
        <v>1035005919607</v>
      </c>
      <c r="AB4325" s="198" t="s">
        <v>14234</v>
      </c>
      <c r="AC4325" s="166" t="s">
        <v>14235</v>
      </c>
      <c r="AD4325" s="166" t="s">
        <v>230</v>
      </c>
      <c r="AE4325" s="198" t="s">
        <v>14234</v>
      </c>
      <c r="AF4325" s="166" t="s">
        <v>14233</v>
      </c>
      <c r="AG4325" s="165">
        <v>1035005919607</v>
      </c>
      <c r="AH4325" s="166" t="s">
        <v>453</v>
      </c>
      <c r="AI4325" s="186">
        <v>0.87</v>
      </c>
      <c r="AJ4325" s="184">
        <v>50</v>
      </c>
      <c r="AK4325" s="167">
        <f t="shared" si="642"/>
        <v>0.11917808219178082</v>
      </c>
      <c r="AL4325" s="167">
        <v>0</v>
      </c>
      <c r="AM4325" s="187">
        <f t="shared" si="643"/>
        <v>0.11917808219178082</v>
      </c>
      <c r="AN4325" s="167">
        <f t="shared" si="640"/>
        <v>0.11917808219178082</v>
      </c>
      <c r="AO4325" s="167">
        <v>0</v>
      </c>
      <c r="AP4325" s="167">
        <f t="shared" si="641"/>
        <v>0.11917808219178082</v>
      </c>
      <c r="AQ4325" s="167">
        <f t="shared" si="632"/>
        <v>3.5753424657534247</v>
      </c>
      <c r="AR4325" s="193" t="s">
        <v>231</v>
      </c>
      <c r="AS4325" s="194"/>
      <c r="AT4325" s="166" t="s">
        <v>325</v>
      </c>
      <c r="AU4325" s="166" t="s">
        <v>6916</v>
      </c>
      <c r="AV4325" s="679" t="s">
        <v>14236</v>
      </c>
      <c r="AW4325" s="166" t="s">
        <v>234</v>
      </c>
      <c r="AX4325" s="2254"/>
      <c r="AY4325" s="2254"/>
    </row>
    <row r="4326" spans="1:52" s="55" customFormat="1" ht="15.95" customHeight="1" x14ac:dyDescent="0.25">
      <c r="A4326" s="182">
        <v>1791</v>
      </c>
      <c r="B4326" s="166" t="s">
        <v>55</v>
      </c>
      <c r="C4326" s="170" t="s">
        <v>22550</v>
      </c>
      <c r="D4326" s="194" t="s">
        <v>19761</v>
      </c>
      <c r="E4326" s="198" t="s">
        <v>14237</v>
      </c>
      <c r="F4326" s="198" t="s">
        <v>14238</v>
      </c>
      <c r="G4326" s="166"/>
      <c r="H4326" s="198" t="s">
        <v>219</v>
      </c>
      <c r="I4326" s="166" t="s">
        <v>220</v>
      </c>
      <c r="J4326" s="198" t="s">
        <v>221</v>
      </c>
      <c r="K4326" s="198" t="s">
        <v>14239</v>
      </c>
      <c r="L4326" s="198" t="s">
        <v>317</v>
      </c>
      <c r="M4326" s="198">
        <v>0</v>
      </c>
      <c r="N4326" s="199">
        <v>6</v>
      </c>
      <c r="O4326" s="199">
        <v>3</v>
      </c>
      <c r="P4326" s="199">
        <v>18</v>
      </c>
      <c r="Q4326" s="1012">
        <v>2</v>
      </c>
      <c r="R4326" s="183"/>
      <c r="S4326" s="223">
        <v>0</v>
      </c>
      <c r="T4326" s="183"/>
      <c r="U4326" s="223">
        <v>1</v>
      </c>
      <c r="V4326" s="183"/>
      <c r="W4326" s="183"/>
      <c r="X4326" s="183"/>
      <c r="Y4326" s="166" t="s">
        <v>3109</v>
      </c>
      <c r="Z4326" s="166" t="s">
        <v>14240</v>
      </c>
      <c r="AA4326" s="203">
        <v>1025003752069</v>
      </c>
      <c r="AB4326" s="198" t="s">
        <v>14241</v>
      </c>
      <c r="AC4326" s="166">
        <v>89853105307</v>
      </c>
      <c r="AD4326" s="166" t="s">
        <v>14242</v>
      </c>
      <c r="AE4326" s="198" t="s">
        <v>14241</v>
      </c>
      <c r="AF4326" s="166" t="s">
        <v>14240</v>
      </c>
      <c r="AG4326" s="165">
        <v>1025003752069</v>
      </c>
      <c r="AH4326" s="166" t="s">
        <v>453</v>
      </c>
      <c r="AI4326" s="186">
        <v>0.87</v>
      </c>
      <c r="AJ4326" s="184">
        <v>200</v>
      </c>
      <c r="AK4326" s="167">
        <f t="shared" si="642"/>
        <v>0.47671232876712327</v>
      </c>
      <c r="AL4326" s="167">
        <v>0</v>
      </c>
      <c r="AM4326" s="187">
        <f t="shared" si="643"/>
        <v>0.47671232876712327</v>
      </c>
      <c r="AN4326" s="167">
        <f t="shared" si="640"/>
        <v>0.47671232876712327</v>
      </c>
      <c r="AO4326" s="167">
        <v>0</v>
      </c>
      <c r="AP4326" s="167">
        <f t="shared" si="641"/>
        <v>0.47671232876712327</v>
      </c>
      <c r="AQ4326" s="167">
        <f t="shared" si="632"/>
        <v>14.301369863013699</v>
      </c>
      <c r="AR4326" s="193" t="s">
        <v>231</v>
      </c>
      <c r="AS4326" s="194"/>
      <c r="AT4326" s="166" t="s">
        <v>325</v>
      </c>
      <c r="AU4326" s="166" t="s">
        <v>6916</v>
      </c>
      <c r="AV4326" s="679" t="s">
        <v>14243</v>
      </c>
      <c r="AW4326" s="166" t="s">
        <v>234</v>
      </c>
      <c r="AX4326" s="2254"/>
      <c r="AY4326" s="2254"/>
    </row>
    <row r="4327" spans="1:52" s="55" customFormat="1" ht="15.95" customHeight="1" x14ac:dyDescent="0.25">
      <c r="A4327" s="182">
        <v>1792</v>
      </c>
      <c r="B4327" s="166" t="s">
        <v>55</v>
      </c>
      <c r="C4327" s="170" t="s">
        <v>22550</v>
      </c>
      <c r="D4327" s="194" t="s">
        <v>19762</v>
      </c>
      <c r="E4327" s="198" t="s">
        <v>14244</v>
      </c>
      <c r="F4327" s="198" t="s">
        <v>14245</v>
      </c>
      <c r="G4327" s="166"/>
      <c r="H4327" s="198" t="s">
        <v>219</v>
      </c>
      <c r="I4327" s="166" t="s">
        <v>220</v>
      </c>
      <c r="J4327" s="198" t="s">
        <v>221</v>
      </c>
      <c r="K4327" s="198" t="s">
        <v>2008</v>
      </c>
      <c r="L4327" s="198" t="s">
        <v>317</v>
      </c>
      <c r="M4327" s="198">
        <v>0</v>
      </c>
      <c r="N4327" s="199">
        <v>4</v>
      </c>
      <c r="O4327" s="199">
        <v>1.5</v>
      </c>
      <c r="P4327" s="199">
        <v>6</v>
      </c>
      <c r="Q4327" s="1012">
        <v>1</v>
      </c>
      <c r="R4327" s="183"/>
      <c r="S4327" s="223">
        <v>0</v>
      </c>
      <c r="T4327" s="183"/>
      <c r="U4327" s="223">
        <v>0</v>
      </c>
      <c r="V4327" s="183"/>
      <c r="W4327" s="183"/>
      <c r="X4327" s="183"/>
      <c r="Y4327" s="166" t="s">
        <v>12246</v>
      </c>
      <c r="Z4327" s="166" t="s">
        <v>14246</v>
      </c>
      <c r="AA4327" s="203">
        <v>1035005901325</v>
      </c>
      <c r="AB4327" s="198" t="s">
        <v>14247</v>
      </c>
      <c r="AC4327" s="166" t="s">
        <v>14248</v>
      </c>
      <c r="AD4327" s="166" t="s">
        <v>14249</v>
      </c>
      <c r="AE4327" s="198" t="s">
        <v>14247</v>
      </c>
      <c r="AF4327" s="166" t="s">
        <v>14246</v>
      </c>
      <c r="AG4327" s="165">
        <v>1035005901325</v>
      </c>
      <c r="AH4327" s="166" t="s">
        <v>453</v>
      </c>
      <c r="AI4327" s="186">
        <v>0.87</v>
      </c>
      <c r="AJ4327" s="184">
        <v>200</v>
      </c>
      <c r="AK4327" s="167">
        <f t="shared" si="642"/>
        <v>0.47671232876712327</v>
      </c>
      <c r="AL4327" s="167">
        <v>0</v>
      </c>
      <c r="AM4327" s="187">
        <f t="shared" si="643"/>
        <v>0.47671232876712327</v>
      </c>
      <c r="AN4327" s="167">
        <f t="shared" si="640"/>
        <v>0.47671232876712327</v>
      </c>
      <c r="AO4327" s="167">
        <v>0</v>
      </c>
      <c r="AP4327" s="167">
        <f t="shared" si="641"/>
        <v>0.47671232876712327</v>
      </c>
      <c r="AQ4327" s="167">
        <f t="shared" si="632"/>
        <v>14.301369863013699</v>
      </c>
      <c r="AR4327" s="193" t="s">
        <v>231</v>
      </c>
      <c r="AS4327" s="194"/>
      <c r="AT4327" s="166" t="s">
        <v>325</v>
      </c>
      <c r="AU4327" s="166" t="s">
        <v>6916</v>
      </c>
      <c r="AV4327" s="679" t="s">
        <v>14250</v>
      </c>
      <c r="AW4327" s="166" t="s">
        <v>234</v>
      </c>
      <c r="AX4327" s="2254"/>
      <c r="AY4327" s="2254"/>
    </row>
    <row r="4328" spans="1:52" s="55" customFormat="1" ht="15.95" customHeight="1" x14ac:dyDescent="0.25">
      <c r="A4328" s="182">
        <v>1793</v>
      </c>
      <c r="B4328" s="166" t="s">
        <v>55</v>
      </c>
      <c r="C4328" s="170" t="s">
        <v>22550</v>
      </c>
      <c r="D4328" s="194" t="s">
        <v>19763</v>
      </c>
      <c r="E4328" s="198" t="s">
        <v>14252</v>
      </c>
      <c r="F4328" s="198" t="s">
        <v>14253</v>
      </c>
      <c r="G4328" s="166"/>
      <c r="H4328" s="198" t="s">
        <v>219</v>
      </c>
      <c r="I4328" s="166" t="s">
        <v>220</v>
      </c>
      <c r="J4328" s="198" t="s">
        <v>221</v>
      </c>
      <c r="K4328" s="198" t="s">
        <v>222</v>
      </c>
      <c r="L4328" s="198" t="s">
        <v>317</v>
      </c>
      <c r="M4328" s="198">
        <v>0</v>
      </c>
      <c r="N4328" s="199">
        <v>4</v>
      </c>
      <c r="O4328" s="199">
        <v>1.5</v>
      </c>
      <c r="P4328" s="199">
        <v>6</v>
      </c>
      <c r="Q4328" s="1012">
        <v>1</v>
      </c>
      <c r="R4328" s="183"/>
      <c r="S4328" s="223">
        <v>0</v>
      </c>
      <c r="T4328" s="183"/>
      <c r="U4328" s="223">
        <v>0</v>
      </c>
      <c r="V4328" s="183"/>
      <c r="W4328" s="183"/>
      <c r="X4328" s="183"/>
      <c r="Y4328" s="166" t="s">
        <v>330</v>
      </c>
      <c r="Z4328" s="166" t="s">
        <v>14254</v>
      </c>
      <c r="AA4328" s="203">
        <v>1065030023035</v>
      </c>
      <c r="AB4328" s="198" t="s">
        <v>14255</v>
      </c>
      <c r="AC4328" s="166" t="s">
        <v>14256</v>
      </c>
      <c r="AD4328" s="166" t="s">
        <v>14257</v>
      </c>
      <c r="AE4328" s="198" t="s">
        <v>14255</v>
      </c>
      <c r="AF4328" s="166" t="s">
        <v>14254</v>
      </c>
      <c r="AG4328" s="165">
        <v>1065030023035</v>
      </c>
      <c r="AH4328" s="166" t="s">
        <v>453</v>
      </c>
      <c r="AI4328" s="186">
        <v>0.87</v>
      </c>
      <c r="AJ4328" s="184">
        <v>25</v>
      </c>
      <c r="AK4328" s="167">
        <f t="shared" si="642"/>
        <v>5.9589041095890409E-2</v>
      </c>
      <c r="AL4328" s="167">
        <v>0</v>
      </c>
      <c r="AM4328" s="187">
        <f t="shared" si="643"/>
        <v>5.9589041095890409E-2</v>
      </c>
      <c r="AN4328" s="167">
        <f t="shared" si="640"/>
        <v>5.9589041095890409E-2</v>
      </c>
      <c r="AO4328" s="167">
        <v>0</v>
      </c>
      <c r="AP4328" s="167">
        <f t="shared" si="641"/>
        <v>5.9589041095890409E-2</v>
      </c>
      <c r="AQ4328" s="167">
        <f t="shared" si="632"/>
        <v>1.7876712328767124</v>
      </c>
      <c r="AR4328" s="193" t="s">
        <v>231</v>
      </c>
      <c r="AS4328" s="194"/>
      <c r="AT4328" s="166" t="s">
        <v>325</v>
      </c>
      <c r="AU4328" s="166" t="s">
        <v>6916</v>
      </c>
      <c r="AV4328" s="679" t="s">
        <v>14258</v>
      </c>
      <c r="AW4328" s="166" t="s">
        <v>234</v>
      </c>
      <c r="AX4328" s="2254"/>
      <c r="AY4328" s="2254"/>
    </row>
    <row r="4329" spans="1:52" s="55" customFormat="1" ht="15.95" customHeight="1" x14ac:dyDescent="0.25">
      <c r="A4329" s="182">
        <v>1794</v>
      </c>
      <c r="B4329" s="166" t="s">
        <v>55</v>
      </c>
      <c r="C4329" s="170" t="s">
        <v>22550</v>
      </c>
      <c r="D4329" s="194" t="s">
        <v>14259</v>
      </c>
      <c r="E4329" s="198" t="s">
        <v>14260</v>
      </c>
      <c r="F4329" s="198" t="s">
        <v>14261</v>
      </c>
      <c r="G4329" s="166"/>
      <c r="H4329" s="166" t="s">
        <v>732</v>
      </c>
      <c r="I4329" s="166" t="s">
        <v>1413</v>
      </c>
      <c r="J4329" s="166" t="s">
        <v>317</v>
      </c>
      <c r="K4329" s="198">
        <v>0</v>
      </c>
      <c r="L4329" s="166" t="s">
        <v>317</v>
      </c>
      <c r="M4329" s="166">
        <v>0</v>
      </c>
      <c r="N4329" s="199">
        <v>2</v>
      </c>
      <c r="O4329" s="199">
        <v>1.5</v>
      </c>
      <c r="P4329" s="199">
        <v>3</v>
      </c>
      <c r="Q4329" s="1012">
        <v>1</v>
      </c>
      <c r="R4329" s="183"/>
      <c r="S4329" s="223"/>
      <c r="T4329" s="183"/>
      <c r="U4329" s="223"/>
      <c r="V4329" s="183"/>
      <c r="W4329" s="183"/>
      <c r="X4329" s="183"/>
      <c r="Y4329" s="166" t="s">
        <v>330</v>
      </c>
      <c r="Z4329" s="166" t="s">
        <v>14262</v>
      </c>
      <c r="AA4329" s="203">
        <v>1135031000675</v>
      </c>
      <c r="AB4329" s="198" t="s">
        <v>14251</v>
      </c>
      <c r="AC4329" s="166" t="s">
        <v>14263</v>
      </c>
      <c r="AD4329" s="166" t="s">
        <v>14264</v>
      </c>
      <c r="AE4329" s="198" t="s">
        <v>14251</v>
      </c>
      <c r="AF4329" s="166" t="s">
        <v>14262</v>
      </c>
      <c r="AG4329" s="165">
        <v>1135031000675</v>
      </c>
      <c r="AH4329" s="166" t="s">
        <v>13750</v>
      </c>
      <c r="AI4329" s="186">
        <v>0.87</v>
      </c>
      <c r="AJ4329" s="184">
        <v>5</v>
      </c>
      <c r="AK4329" s="167">
        <f t="shared" si="642"/>
        <v>1.191780821917808E-2</v>
      </c>
      <c r="AL4329" s="167">
        <v>0</v>
      </c>
      <c r="AM4329" s="187">
        <f t="shared" si="643"/>
        <v>1.191780821917808E-2</v>
      </c>
      <c r="AN4329" s="167">
        <f t="shared" si="640"/>
        <v>1.191780821917808E-2</v>
      </c>
      <c r="AO4329" s="167">
        <v>0</v>
      </c>
      <c r="AP4329" s="167">
        <f t="shared" si="641"/>
        <v>1.191780821917808E-2</v>
      </c>
      <c r="AQ4329" s="167">
        <f t="shared" si="632"/>
        <v>0.35753424657534238</v>
      </c>
      <c r="AR4329" s="193" t="s">
        <v>231</v>
      </c>
      <c r="AS4329" s="194"/>
      <c r="AT4329" s="166" t="s">
        <v>325</v>
      </c>
      <c r="AU4329" s="166" t="s">
        <v>6916</v>
      </c>
      <c r="AV4329" s="679" t="s">
        <v>14265</v>
      </c>
      <c r="AW4329" s="166" t="s">
        <v>234</v>
      </c>
      <c r="AX4329" s="2254"/>
      <c r="AY4329" s="2254"/>
    </row>
    <row r="4330" spans="1:52" s="55" customFormat="1" ht="15.95" customHeight="1" x14ac:dyDescent="0.25">
      <c r="A4330" s="182">
        <v>1795</v>
      </c>
      <c r="B4330" s="166" t="s">
        <v>55</v>
      </c>
      <c r="C4330" s="170" t="s">
        <v>22550</v>
      </c>
      <c r="D4330" s="194" t="s">
        <v>19764</v>
      </c>
      <c r="E4330" s="198" t="s">
        <v>14266</v>
      </c>
      <c r="F4330" s="198" t="s">
        <v>14267</v>
      </c>
      <c r="G4330" s="166"/>
      <c r="H4330" s="198" t="s">
        <v>219</v>
      </c>
      <c r="I4330" s="166" t="s">
        <v>220</v>
      </c>
      <c r="J4330" s="198" t="s">
        <v>221</v>
      </c>
      <c r="K4330" s="198" t="s">
        <v>222</v>
      </c>
      <c r="L4330" s="198" t="s">
        <v>317</v>
      </c>
      <c r="M4330" s="198">
        <v>0</v>
      </c>
      <c r="N4330" s="199">
        <v>3</v>
      </c>
      <c r="O4330" s="199">
        <v>1.2</v>
      </c>
      <c r="P4330" s="199">
        <v>3.5999999999999996</v>
      </c>
      <c r="Q4330" s="1012">
        <v>1</v>
      </c>
      <c r="R4330" s="183"/>
      <c r="S4330" s="223">
        <v>0</v>
      </c>
      <c r="T4330" s="183"/>
      <c r="U4330" s="223">
        <v>0</v>
      </c>
      <c r="V4330" s="183"/>
      <c r="W4330" s="183"/>
      <c r="X4330" s="183"/>
      <c r="Y4330" s="166" t="s">
        <v>330</v>
      </c>
      <c r="Z4330" s="166" t="s">
        <v>14268</v>
      </c>
      <c r="AA4330" s="203">
        <v>1145032006217</v>
      </c>
      <c r="AB4330" s="198" t="s">
        <v>14269</v>
      </c>
      <c r="AC4330" s="166">
        <v>89253630177</v>
      </c>
      <c r="AD4330" s="166" t="s">
        <v>14270</v>
      </c>
      <c r="AE4330" s="198" t="s">
        <v>14269</v>
      </c>
      <c r="AF4330" s="166" t="s">
        <v>14268</v>
      </c>
      <c r="AG4330" s="165">
        <v>1145032006217</v>
      </c>
      <c r="AH4330" s="166" t="s">
        <v>453</v>
      </c>
      <c r="AI4330" s="186">
        <v>0.87</v>
      </c>
      <c r="AJ4330" s="184">
        <v>50</v>
      </c>
      <c r="AK4330" s="167">
        <f t="shared" si="642"/>
        <v>0.11917808219178082</v>
      </c>
      <c r="AL4330" s="167">
        <v>0</v>
      </c>
      <c r="AM4330" s="187">
        <f t="shared" si="643"/>
        <v>0.11917808219178082</v>
      </c>
      <c r="AN4330" s="167">
        <f t="shared" si="640"/>
        <v>0.11917808219178082</v>
      </c>
      <c r="AO4330" s="167">
        <v>0</v>
      </c>
      <c r="AP4330" s="167">
        <f t="shared" si="641"/>
        <v>0.11917808219178082</v>
      </c>
      <c r="AQ4330" s="167">
        <f t="shared" si="632"/>
        <v>3.5753424657534247</v>
      </c>
      <c r="AR4330" s="193" t="s">
        <v>231</v>
      </c>
      <c r="AS4330" s="194"/>
      <c r="AT4330" s="166" t="s">
        <v>325</v>
      </c>
      <c r="AU4330" s="166" t="s">
        <v>6916</v>
      </c>
      <c r="AV4330" s="679" t="s">
        <v>13890</v>
      </c>
      <c r="AW4330" s="166" t="s">
        <v>234</v>
      </c>
      <c r="AX4330" s="2254"/>
      <c r="AY4330" s="2254"/>
    </row>
    <row r="4331" spans="1:52" s="55" customFormat="1" ht="15.95" customHeight="1" x14ac:dyDescent="0.25">
      <c r="A4331" s="182">
        <v>1796</v>
      </c>
      <c r="B4331" s="166" t="s">
        <v>55</v>
      </c>
      <c r="C4331" s="170" t="s">
        <v>6908</v>
      </c>
      <c r="D4331" s="194" t="s">
        <v>19765</v>
      </c>
      <c r="E4331" s="198" t="s">
        <v>14272</v>
      </c>
      <c r="F4331" s="198" t="s">
        <v>14273</v>
      </c>
      <c r="G4331" s="166"/>
      <c r="H4331" s="198" t="s">
        <v>732</v>
      </c>
      <c r="I4331" s="166">
        <v>0</v>
      </c>
      <c r="J4331" s="198" t="s">
        <v>317</v>
      </c>
      <c r="K4331" s="198">
        <v>0</v>
      </c>
      <c r="L4331" s="198" t="s">
        <v>317</v>
      </c>
      <c r="M4331" s="198">
        <v>0</v>
      </c>
      <c r="N4331" s="199">
        <v>1.5</v>
      </c>
      <c r="O4331" s="199">
        <v>1.5</v>
      </c>
      <c r="P4331" s="199">
        <v>2.25</v>
      </c>
      <c r="Q4331" s="1012">
        <v>1</v>
      </c>
      <c r="R4331" s="183"/>
      <c r="S4331" s="223">
        <v>0</v>
      </c>
      <c r="T4331" s="183"/>
      <c r="U4331" s="223">
        <v>0</v>
      </c>
      <c r="V4331" s="183"/>
      <c r="W4331" s="183"/>
      <c r="X4331" s="183"/>
      <c r="Y4331" s="166" t="s">
        <v>330</v>
      </c>
      <c r="Z4331" s="166" t="s">
        <v>14274</v>
      </c>
      <c r="AA4331" s="203">
        <v>1125030003625</v>
      </c>
      <c r="AB4331" s="198" t="s">
        <v>14275</v>
      </c>
      <c r="AC4331" s="166">
        <v>89037927350</v>
      </c>
      <c r="AD4331" s="166" t="s">
        <v>14276</v>
      </c>
      <c r="AE4331" s="198" t="s">
        <v>14275</v>
      </c>
      <c r="AF4331" s="166" t="s">
        <v>14274</v>
      </c>
      <c r="AG4331" s="165">
        <v>1125030003625</v>
      </c>
      <c r="AH4331" s="166" t="s">
        <v>453</v>
      </c>
      <c r="AI4331" s="186">
        <v>0.87</v>
      </c>
      <c r="AJ4331" s="184">
        <v>16</v>
      </c>
      <c r="AK4331" s="167">
        <f t="shared" si="642"/>
        <v>3.8136986301369864E-2</v>
      </c>
      <c r="AL4331" s="167">
        <v>0</v>
      </c>
      <c r="AM4331" s="187">
        <f t="shared" si="643"/>
        <v>3.8136986301369864E-2</v>
      </c>
      <c r="AN4331" s="167">
        <f t="shared" si="640"/>
        <v>3.8136986301369864E-2</v>
      </c>
      <c r="AO4331" s="167">
        <v>0</v>
      </c>
      <c r="AP4331" s="167">
        <f t="shared" si="641"/>
        <v>3.8136986301369864E-2</v>
      </c>
      <c r="AQ4331" s="167">
        <f t="shared" si="632"/>
        <v>1.1441095890410959</v>
      </c>
      <c r="AR4331" s="193" t="s">
        <v>231</v>
      </c>
      <c r="AS4331" s="194"/>
      <c r="AT4331" s="166" t="s">
        <v>325</v>
      </c>
      <c r="AU4331" s="166" t="s">
        <v>6916</v>
      </c>
      <c r="AV4331" s="679" t="s">
        <v>14277</v>
      </c>
      <c r="AW4331" s="166" t="s">
        <v>234</v>
      </c>
      <c r="AX4331" s="2254"/>
      <c r="AY4331" s="2254"/>
    </row>
    <row r="4332" spans="1:52" s="55" customFormat="1" ht="15.95" customHeight="1" x14ac:dyDescent="0.25">
      <c r="A4332" s="182">
        <v>1797</v>
      </c>
      <c r="B4332" s="166" t="s">
        <v>55</v>
      </c>
      <c r="C4332" s="170" t="s">
        <v>22550</v>
      </c>
      <c r="D4332" s="194" t="s">
        <v>19766</v>
      </c>
      <c r="E4332" s="198" t="s">
        <v>14278</v>
      </c>
      <c r="F4332" s="198" t="s">
        <v>14279</v>
      </c>
      <c r="G4332" s="166"/>
      <c r="H4332" s="198" t="s">
        <v>732</v>
      </c>
      <c r="I4332" s="166">
        <v>0</v>
      </c>
      <c r="J4332" s="198" t="s">
        <v>317</v>
      </c>
      <c r="K4332" s="198">
        <v>0</v>
      </c>
      <c r="L4332" s="198" t="s">
        <v>317</v>
      </c>
      <c r="M4332" s="198">
        <v>0</v>
      </c>
      <c r="N4332" s="199">
        <v>4</v>
      </c>
      <c r="O4332" s="199">
        <v>1.5</v>
      </c>
      <c r="P4332" s="199">
        <v>6</v>
      </c>
      <c r="Q4332" s="1012">
        <v>1</v>
      </c>
      <c r="R4332" s="183"/>
      <c r="S4332" s="223">
        <v>0</v>
      </c>
      <c r="T4332" s="183"/>
      <c r="U4332" s="223">
        <v>0</v>
      </c>
      <c r="V4332" s="183"/>
      <c r="W4332" s="183"/>
      <c r="X4332" s="183"/>
      <c r="Y4332" s="166" t="s">
        <v>330</v>
      </c>
      <c r="Z4332" s="166" t="s">
        <v>14280</v>
      </c>
      <c r="AA4332" s="203">
        <v>1035005900786</v>
      </c>
      <c r="AB4332" s="198" t="s">
        <v>14281</v>
      </c>
      <c r="AC4332" s="166" t="s">
        <v>14282</v>
      </c>
      <c r="AD4332" s="166" t="s">
        <v>14283</v>
      </c>
      <c r="AE4332" s="198" t="s">
        <v>14281</v>
      </c>
      <c r="AF4332" s="166" t="s">
        <v>14280</v>
      </c>
      <c r="AG4332" s="165">
        <v>1035005900786</v>
      </c>
      <c r="AH4332" s="166" t="s">
        <v>453</v>
      </c>
      <c r="AI4332" s="186">
        <v>0.87</v>
      </c>
      <c r="AJ4332" s="184">
        <v>50</v>
      </c>
      <c r="AK4332" s="167">
        <f t="shared" si="642"/>
        <v>0.11917808219178082</v>
      </c>
      <c r="AL4332" s="167">
        <v>0</v>
      </c>
      <c r="AM4332" s="187">
        <f t="shared" si="643"/>
        <v>0.11917808219178082</v>
      </c>
      <c r="AN4332" s="167">
        <f t="shared" si="640"/>
        <v>0.11917808219178082</v>
      </c>
      <c r="AO4332" s="167">
        <v>0</v>
      </c>
      <c r="AP4332" s="167">
        <f t="shared" si="641"/>
        <v>0.11917808219178082</v>
      </c>
      <c r="AQ4332" s="167">
        <f t="shared" si="632"/>
        <v>3.5753424657534247</v>
      </c>
      <c r="AR4332" s="193" t="s">
        <v>231</v>
      </c>
      <c r="AS4332" s="194"/>
      <c r="AT4332" s="166" t="s">
        <v>325</v>
      </c>
      <c r="AU4332" s="166" t="s">
        <v>6916</v>
      </c>
      <c r="AV4332" s="679" t="s">
        <v>14284</v>
      </c>
      <c r="AW4332" s="166" t="s">
        <v>234</v>
      </c>
      <c r="AX4332" s="2254"/>
      <c r="AY4332" s="2254"/>
    </row>
    <row r="4333" spans="1:52" s="55" customFormat="1" ht="15.95" customHeight="1" x14ac:dyDescent="0.25">
      <c r="A4333" s="182">
        <v>1798</v>
      </c>
      <c r="B4333" s="166" t="s">
        <v>55</v>
      </c>
      <c r="C4333" s="170" t="s">
        <v>22550</v>
      </c>
      <c r="D4333" s="194" t="s">
        <v>19767</v>
      </c>
      <c r="E4333" s="198" t="s">
        <v>14285</v>
      </c>
      <c r="F4333" s="198" t="s">
        <v>14286</v>
      </c>
      <c r="G4333" s="166"/>
      <c r="H4333" s="198" t="s">
        <v>219</v>
      </c>
      <c r="I4333" s="166" t="s">
        <v>220</v>
      </c>
      <c r="J4333" s="198" t="s">
        <v>317</v>
      </c>
      <c r="K4333" s="198">
        <v>0</v>
      </c>
      <c r="L4333" s="198" t="s">
        <v>317</v>
      </c>
      <c r="M4333" s="198">
        <v>0</v>
      </c>
      <c r="N4333" s="199">
        <v>2</v>
      </c>
      <c r="O4333" s="199">
        <v>3</v>
      </c>
      <c r="P4333" s="199">
        <v>6</v>
      </c>
      <c r="Q4333" s="1012">
        <v>1</v>
      </c>
      <c r="R4333" s="183"/>
      <c r="S4333" s="223">
        <v>0</v>
      </c>
      <c r="T4333" s="183"/>
      <c r="U4333" s="223">
        <v>0</v>
      </c>
      <c r="V4333" s="183"/>
      <c r="W4333" s="183"/>
      <c r="X4333" s="183"/>
      <c r="Y4333" s="166" t="s">
        <v>330</v>
      </c>
      <c r="Z4333" s="166" t="s">
        <v>14287</v>
      </c>
      <c r="AA4333" s="203">
        <v>1195074006863</v>
      </c>
      <c r="AB4333" s="198" t="s">
        <v>14288</v>
      </c>
      <c r="AC4333" s="166" t="s">
        <v>14289</v>
      </c>
      <c r="AD4333" s="166" t="s">
        <v>230</v>
      </c>
      <c r="AE4333" s="198" t="s">
        <v>14288</v>
      </c>
      <c r="AF4333" s="166" t="s">
        <v>14287</v>
      </c>
      <c r="AG4333" s="165">
        <v>1195074006863</v>
      </c>
      <c r="AH4333" s="166" t="s">
        <v>453</v>
      </c>
      <c r="AI4333" s="186">
        <v>0.87</v>
      </c>
      <c r="AJ4333" s="184">
        <v>15</v>
      </c>
      <c r="AK4333" s="167">
        <f t="shared" si="642"/>
        <v>3.5753424657534248E-2</v>
      </c>
      <c r="AL4333" s="167">
        <v>0</v>
      </c>
      <c r="AM4333" s="187">
        <f t="shared" si="643"/>
        <v>3.5753424657534248E-2</v>
      </c>
      <c r="AN4333" s="167">
        <f t="shared" si="640"/>
        <v>3.5753424657534248E-2</v>
      </c>
      <c r="AO4333" s="167">
        <v>0</v>
      </c>
      <c r="AP4333" s="167">
        <f t="shared" si="641"/>
        <v>3.5753424657534248E-2</v>
      </c>
      <c r="AQ4333" s="167">
        <f t="shared" si="632"/>
        <v>1.0726027397260274</v>
      </c>
      <c r="AR4333" s="193" t="s">
        <v>231</v>
      </c>
      <c r="AS4333" s="194"/>
      <c r="AT4333" s="166" t="s">
        <v>325</v>
      </c>
      <c r="AU4333" s="166" t="s">
        <v>6916</v>
      </c>
      <c r="AV4333" s="679" t="s">
        <v>14290</v>
      </c>
      <c r="AW4333" s="166" t="s">
        <v>234</v>
      </c>
      <c r="AX4333" s="2254"/>
      <c r="AY4333" s="2254"/>
    </row>
    <row r="4334" spans="1:52" s="1395" customFormat="1" ht="15.95" customHeight="1" x14ac:dyDescent="0.25">
      <c r="A4334" s="353">
        <v>1799</v>
      </c>
      <c r="B4334" s="354" t="s">
        <v>55</v>
      </c>
      <c r="C4334" s="366" t="s">
        <v>22550</v>
      </c>
      <c r="D4334" s="363" t="s">
        <v>22349</v>
      </c>
      <c r="E4334" s="272" t="s">
        <v>22341</v>
      </c>
      <c r="F4334" s="272" t="s">
        <v>22342</v>
      </c>
      <c r="G4334" s="354" t="s">
        <v>221</v>
      </c>
      <c r="H4334" s="272" t="s">
        <v>219</v>
      </c>
      <c r="I4334" s="354" t="s">
        <v>316</v>
      </c>
      <c r="J4334" s="272" t="s">
        <v>221</v>
      </c>
      <c r="K4334" s="272" t="s">
        <v>2008</v>
      </c>
      <c r="L4334" s="272" t="s">
        <v>221</v>
      </c>
      <c r="M4334" s="272" t="s">
        <v>2008</v>
      </c>
      <c r="N4334" s="440">
        <v>6</v>
      </c>
      <c r="O4334" s="440">
        <v>2</v>
      </c>
      <c r="P4334" s="440">
        <f>O4334*N4334</f>
        <v>12</v>
      </c>
      <c r="Q4334" s="1010">
        <v>2</v>
      </c>
      <c r="R4334" s="357"/>
      <c r="S4334" s="505">
        <v>2</v>
      </c>
      <c r="T4334" s="357"/>
      <c r="U4334" s="505">
        <v>0</v>
      </c>
      <c r="V4334" s="357"/>
      <c r="W4334" s="357"/>
      <c r="X4334" s="357"/>
      <c r="Y4334" s="354" t="s">
        <v>330</v>
      </c>
      <c r="Z4334" s="354" t="s">
        <v>22343</v>
      </c>
      <c r="AA4334" s="443" t="s">
        <v>22344</v>
      </c>
      <c r="AB4334" s="272" t="s">
        <v>22345</v>
      </c>
      <c r="AC4334" s="354" t="s">
        <v>22346</v>
      </c>
      <c r="AD4334" s="1152" t="s">
        <v>14292</v>
      </c>
      <c r="AE4334" s="272" t="s">
        <v>14291</v>
      </c>
      <c r="AF4334" s="354" t="s">
        <v>22343</v>
      </c>
      <c r="AG4334" s="443" t="s">
        <v>22344</v>
      </c>
      <c r="AH4334" s="354" t="s">
        <v>453</v>
      </c>
      <c r="AI4334" s="360">
        <v>0.87</v>
      </c>
      <c r="AJ4334" s="503">
        <v>7157.2</v>
      </c>
      <c r="AK4334" s="359">
        <f t="shared" si="642"/>
        <v>17.059627397260275</v>
      </c>
      <c r="AL4334" s="359">
        <v>0</v>
      </c>
      <c r="AM4334" s="361">
        <f t="shared" si="643"/>
        <v>17.059627397260275</v>
      </c>
      <c r="AN4334" s="359">
        <f t="shared" si="640"/>
        <v>17.059627397260275</v>
      </c>
      <c r="AO4334" s="359">
        <v>0</v>
      </c>
      <c r="AP4334" s="359">
        <f t="shared" si="641"/>
        <v>17.059627397260275</v>
      </c>
      <c r="AQ4334" s="359">
        <f>AP4334*30</f>
        <v>511.78882191780826</v>
      </c>
      <c r="AR4334" s="362" t="s">
        <v>231</v>
      </c>
      <c r="AS4334" s="363" t="s">
        <v>431</v>
      </c>
      <c r="AT4334" s="354" t="s">
        <v>325</v>
      </c>
      <c r="AU4334" s="354" t="s">
        <v>6916</v>
      </c>
      <c r="AV4334" s="923" t="s">
        <v>14293</v>
      </c>
      <c r="AW4334" s="354" t="s">
        <v>234</v>
      </c>
      <c r="AX4334" s="447" t="s">
        <v>22347</v>
      </c>
      <c r="AY4334" s="2252"/>
      <c r="AZ4334" s="2408" t="s">
        <v>22348</v>
      </c>
    </row>
    <row r="4335" spans="1:52" s="55" customFormat="1" ht="15.95" customHeight="1" x14ac:dyDescent="0.25">
      <c r="A4335" s="182">
        <v>1800</v>
      </c>
      <c r="B4335" s="166" t="s">
        <v>55</v>
      </c>
      <c r="C4335" s="170" t="s">
        <v>6908</v>
      </c>
      <c r="D4335" s="194" t="s">
        <v>14294</v>
      </c>
      <c r="E4335" s="198" t="s">
        <v>14295</v>
      </c>
      <c r="F4335" s="198" t="s">
        <v>14296</v>
      </c>
      <c r="G4335" s="166"/>
      <c r="H4335" s="198" t="s">
        <v>732</v>
      </c>
      <c r="I4335" s="166">
        <v>0</v>
      </c>
      <c r="J4335" s="198" t="s">
        <v>317</v>
      </c>
      <c r="K4335" s="198" t="s">
        <v>484</v>
      </c>
      <c r="L4335" s="198" t="s">
        <v>317</v>
      </c>
      <c r="M4335" s="198">
        <v>0</v>
      </c>
      <c r="N4335" s="199">
        <v>4</v>
      </c>
      <c r="O4335" s="199">
        <v>1.5</v>
      </c>
      <c r="P4335" s="199">
        <v>6</v>
      </c>
      <c r="Q4335" s="1012">
        <v>0</v>
      </c>
      <c r="R4335" s="183"/>
      <c r="S4335" s="223">
        <v>0</v>
      </c>
      <c r="T4335" s="183"/>
      <c r="U4335" s="223">
        <v>1</v>
      </c>
      <c r="V4335" s="183"/>
      <c r="W4335" s="183"/>
      <c r="X4335" s="183"/>
      <c r="Y4335" s="166" t="s">
        <v>12075</v>
      </c>
      <c r="Z4335" s="166" t="s">
        <v>14297</v>
      </c>
      <c r="AA4335" s="203">
        <v>304503007200027</v>
      </c>
      <c r="AB4335" s="198" t="s">
        <v>14298</v>
      </c>
      <c r="AC4335" s="166" t="s">
        <v>14299</v>
      </c>
      <c r="AD4335" s="166" t="s">
        <v>14300</v>
      </c>
      <c r="AE4335" s="198" t="s">
        <v>14298</v>
      </c>
      <c r="AF4335" s="166" t="s">
        <v>14297</v>
      </c>
      <c r="AG4335" s="165">
        <v>304503007200027</v>
      </c>
      <c r="AH4335" s="166" t="s">
        <v>453</v>
      </c>
      <c r="AI4335" s="186">
        <v>0.87</v>
      </c>
      <c r="AJ4335" s="184">
        <v>2</v>
      </c>
      <c r="AK4335" s="167">
        <f t="shared" si="642"/>
        <v>4.767123287671233E-3</v>
      </c>
      <c r="AL4335" s="167">
        <v>0</v>
      </c>
      <c r="AM4335" s="187">
        <f t="shared" si="643"/>
        <v>4.767123287671233E-3</v>
      </c>
      <c r="AN4335" s="167">
        <f t="shared" si="640"/>
        <v>4.767123287671233E-3</v>
      </c>
      <c r="AO4335" s="167">
        <v>0</v>
      </c>
      <c r="AP4335" s="167">
        <f t="shared" si="641"/>
        <v>4.767123287671233E-3</v>
      </c>
      <c r="AQ4335" s="167">
        <f t="shared" si="632"/>
        <v>0.14301369863013699</v>
      </c>
      <c r="AR4335" s="193" t="s">
        <v>231</v>
      </c>
      <c r="AS4335" s="194"/>
      <c r="AT4335" s="166" t="s">
        <v>325</v>
      </c>
      <c r="AU4335" s="166" t="s">
        <v>6916</v>
      </c>
      <c r="AV4335" s="679" t="s">
        <v>14301</v>
      </c>
      <c r="AW4335" s="166" t="s">
        <v>234</v>
      </c>
      <c r="AX4335" s="2254"/>
      <c r="AY4335" s="2254"/>
    </row>
    <row r="4336" spans="1:52" s="55" customFormat="1" ht="15.95" customHeight="1" x14ac:dyDescent="0.25">
      <c r="A4336" s="182">
        <v>1801</v>
      </c>
      <c r="B4336" s="166" t="s">
        <v>55</v>
      </c>
      <c r="C4336" s="170" t="s">
        <v>22550</v>
      </c>
      <c r="D4336" s="194" t="s">
        <v>19768</v>
      </c>
      <c r="E4336" s="198" t="s">
        <v>14295</v>
      </c>
      <c r="F4336" s="198" t="s">
        <v>14296</v>
      </c>
      <c r="G4336" s="166"/>
      <c r="H4336" s="198" t="s">
        <v>732</v>
      </c>
      <c r="I4336" s="166">
        <v>0</v>
      </c>
      <c r="J4336" s="198" t="s">
        <v>317</v>
      </c>
      <c r="K4336" s="198">
        <v>0</v>
      </c>
      <c r="L4336" s="198" t="s">
        <v>317</v>
      </c>
      <c r="M4336" s="198">
        <v>0</v>
      </c>
      <c r="N4336" s="199">
        <v>4</v>
      </c>
      <c r="O4336" s="199">
        <v>1.5</v>
      </c>
      <c r="P4336" s="199">
        <v>6</v>
      </c>
      <c r="Q4336" s="1012">
        <v>1</v>
      </c>
      <c r="R4336" s="183"/>
      <c r="S4336" s="223">
        <v>0</v>
      </c>
      <c r="T4336" s="183"/>
      <c r="U4336" s="223">
        <v>0</v>
      </c>
      <c r="V4336" s="183"/>
      <c r="W4336" s="183"/>
      <c r="X4336" s="183"/>
      <c r="Y4336" s="166" t="s">
        <v>330</v>
      </c>
      <c r="Z4336" s="166" t="s">
        <v>14302</v>
      </c>
      <c r="AA4336" s="203">
        <v>1195074007974</v>
      </c>
      <c r="AB4336" s="198" t="s">
        <v>14303</v>
      </c>
      <c r="AC4336" s="166">
        <v>89030183680</v>
      </c>
      <c r="AD4336" s="166" t="s">
        <v>14304</v>
      </c>
      <c r="AE4336" s="198" t="s">
        <v>14303</v>
      </c>
      <c r="AF4336" s="166" t="s">
        <v>14302</v>
      </c>
      <c r="AG4336" s="165">
        <v>1195074007974</v>
      </c>
      <c r="AH4336" s="166" t="s">
        <v>453</v>
      </c>
      <c r="AI4336" s="186">
        <v>0.87</v>
      </c>
      <c r="AJ4336" s="184">
        <v>25</v>
      </c>
      <c r="AK4336" s="167">
        <f t="shared" si="642"/>
        <v>5.9589041095890409E-2</v>
      </c>
      <c r="AL4336" s="167">
        <v>0</v>
      </c>
      <c r="AM4336" s="187">
        <f t="shared" si="643"/>
        <v>5.9589041095890409E-2</v>
      </c>
      <c r="AN4336" s="167">
        <f t="shared" si="640"/>
        <v>5.9589041095890409E-2</v>
      </c>
      <c r="AO4336" s="167">
        <v>0</v>
      </c>
      <c r="AP4336" s="167">
        <f t="shared" si="641"/>
        <v>5.9589041095890409E-2</v>
      </c>
      <c r="AQ4336" s="167">
        <f t="shared" si="632"/>
        <v>1.7876712328767124</v>
      </c>
      <c r="AR4336" s="193" t="s">
        <v>231</v>
      </c>
      <c r="AS4336" s="194"/>
      <c r="AT4336" s="166" t="s">
        <v>325</v>
      </c>
      <c r="AU4336" s="166" t="s">
        <v>6916</v>
      </c>
      <c r="AV4336" s="679" t="s">
        <v>14305</v>
      </c>
      <c r="AW4336" s="166" t="s">
        <v>234</v>
      </c>
      <c r="AX4336" s="2254"/>
      <c r="AY4336" s="2254"/>
    </row>
    <row r="4337" spans="1:52" s="55" customFormat="1" ht="15.95" customHeight="1" x14ac:dyDescent="0.25">
      <c r="A4337" s="182">
        <v>1802</v>
      </c>
      <c r="B4337" s="166" t="s">
        <v>55</v>
      </c>
      <c r="C4337" s="170" t="s">
        <v>22550</v>
      </c>
      <c r="D4337" s="194" t="s">
        <v>14306</v>
      </c>
      <c r="E4337" s="198" t="s">
        <v>14307</v>
      </c>
      <c r="F4337" s="198" t="s">
        <v>14308</v>
      </c>
      <c r="G4337" s="166"/>
      <c r="H4337" s="198" t="s">
        <v>219</v>
      </c>
      <c r="I4337" s="166" t="s">
        <v>220</v>
      </c>
      <c r="J4337" s="198" t="s">
        <v>221</v>
      </c>
      <c r="K4337" s="198" t="s">
        <v>222</v>
      </c>
      <c r="L4337" s="198" t="s">
        <v>317</v>
      </c>
      <c r="M4337" s="198">
        <v>0</v>
      </c>
      <c r="N4337" s="199">
        <v>20</v>
      </c>
      <c r="O4337" s="199">
        <v>20</v>
      </c>
      <c r="P4337" s="199">
        <v>40</v>
      </c>
      <c r="Q4337" s="1012">
        <v>0</v>
      </c>
      <c r="R4337" s="183"/>
      <c r="S4337" s="223">
        <v>0</v>
      </c>
      <c r="T4337" s="183"/>
      <c r="U4337" s="223">
        <v>5</v>
      </c>
      <c r="V4337" s="183"/>
      <c r="W4337" s="183"/>
      <c r="X4337" s="183"/>
      <c r="Y4337" s="166" t="s">
        <v>3109</v>
      </c>
      <c r="Z4337" s="166" t="s">
        <v>14309</v>
      </c>
      <c r="AA4337" s="203">
        <v>1025003749000</v>
      </c>
      <c r="AB4337" s="198" t="s">
        <v>14310</v>
      </c>
      <c r="AC4337" s="166" t="s">
        <v>14311</v>
      </c>
      <c r="AD4337" s="166" t="s">
        <v>14312</v>
      </c>
      <c r="AE4337" s="198" t="s">
        <v>14310</v>
      </c>
      <c r="AF4337" s="166" t="s">
        <v>14309</v>
      </c>
      <c r="AG4337" s="165">
        <v>1025003749000</v>
      </c>
      <c r="AH4337" s="166" t="s">
        <v>453</v>
      </c>
      <c r="AI4337" s="186">
        <v>0.87</v>
      </c>
      <c r="AJ4337" s="184">
        <v>50</v>
      </c>
      <c r="AK4337" s="167">
        <f t="shared" si="642"/>
        <v>0.11917808219178082</v>
      </c>
      <c r="AL4337" s="167">
        <v>0</v>
      </c>
      <c r="AM4337" s="187">
        <f t="shared" si="643"/>
        <v>0.11917808219178082</v>
      </c>
      <c r="AN4337" s="167">
        <f t="shared" si="640"/>
        <v>0.11917808219178082</v>
      </c>
      <c r="AO4337" s="167">
        <v>0</v>
      </c>
      <c r="AP4337" s="167">
        <f t="shared" si="641"/>
        <v>0.11917808219178082</v>
      </c>
      <c r="AQ4337" s="167">
        <f t="shared" si="632"/>
        <v>3.5753424657534247</v>
      </c>
      <c r="AR4337" s="193" t="s">
        <v>231</v>
      </c>
      <c r="AS4337" s="194"/>
      <c r="AT4337" s="166" t="s">
        <v>325</v>
      </c>
      <c r="AU4337" s="166" t="s">
        <v>6916</v>
      </c>
      <c r="AV4337" s="679" t="s">
        <v>14313</v>
      </c>
      <c r="AW4337" s="166" t="s">
        <v>234</v>
      </c>
      <c r="AX4337" s="2254"/>
      <c r="AY4337" s="2254"/>
    </row>
    <row r="4338" spans="1:52" s="55" customFormat="1" ht="15.95" customHeight="1" x14ac:dyDescent="0.25">
      <c r="A4338" s="182">
        <v>1803</v>
      </c>
      <c r="B4338" s="166" t="s">
        <v>55</v>
      </c>
      <c r="C4338" s="170" t="s">
        <v>6908</v>
      </c>
      <c r="D4338" s="194" t="s">
        <v>14318</v>
      </c>
      <c r="E4338" s="198" t="s">
        <v>14315</v>
      </c>
      <c r="F4338" s="198" t="s">
        <v>14316</v>
      </c>
      <c r="G4338" s="166"/>
      <c r="H4338" s="198" t="s">
        <v>732</v>
      </c>
      <c r="I4338" s="166">
        <v>0</v>
      </c>
      <c r="J4338" s="198" t="s">
        <v>317</v>
      </c>
      <c r="K4338" s="198">
        <v>0</v>
      </c>
      <c r="L4338" s="198" t="s">
        <v>317</v>
      </c>
      <c r="M4338" s="198">
        <v>0</v>
      </c>
      <c r="N4338" s="199">
        <v>4</v>
      </c>
      <c r="O4338" s="199">
        <v>1.5</v>
      </c>
      <c r="P4338" s="199">
        <v>6</v>
      </c>
      <c r="Q4338" s="1012">
        <v>1</v>
      </c>
      <c r="R4338" s="183"/>
      <c r="S4338" s="223">
        <v>0</v>
      </c>
      <c r="T4338" s="183"/>
      <c r="U4338" s="223">
        <v>0</v>
      </c>
      <c r="V4338" s="183"/>
      <c r="W4338" s="183"/>
      <c r="X4338" s="183"/>
      <c r="Y4338" s="166" t="s">
        <v>12075</v>
      </c>
      <c r="Z4338" s="166" t="s">
        <v>14317</v>
      </c>
      <c r="AA4338" s="203">
        <v>304503035200011</v>
      </c>
      <c r="AB4338" s="198" t="s">
        <v>14318</v>
      </c>
      <c r="AC4338" s="166" t="s">
        <v>14319</v>
      </c>
      <c r="AD4338" s="166" t="s">
        <v>14320</v>
      </c>
      <c r="AE4338" s="198" t="s">
        <v>14318</v>
      </c>
      <c r="AF4338" s="166" t="s">
        <v>14317</v>
      </c>
      <c r="AG4338" s="165">
        <v>304503035200011</v>
      </c>
      <c r="AH4338" s="166" t="s">
        <v>453</v>
      </c>
      <c r="AI4338" s="186">
        <v>0.87</v>
      </c>
      <c r="AJ4338" s="184">
        <v>6</v>
      </c>
      <c r="AK4338" s="167">
        <f t="shared" si="642"/>
        <v>1.4301369863013698E-2</v>
      </c>
      <c r="AL4338" s="167">
        <v>0</v>
      </c>
      <c r="AM4338" s="187">
        <f t="shared" si="643"/>
        <v>1.4301369863013698E-2</v>
      </c>
      <c r="AN4338" s="167">
        <f t="shared" si="640"/>
        <v>1.4301369863013698E-2</v>
      </c>
      <c r="AO4338" s="167">
        <v>0</v>
      </c>
      <c r="AP4338" s="167">
        <f t="shared" si="641"/>
        <v>1.4301369863013698E-2</v>
      </c>
      <c r="AQ4338" s="167">
        <f t="shared" si="632"/>
        <v>0.42904109589041095</v>
      </c>
      <c r="AR4338" s="193" t="s">
        <v>231</v>
      </c>
      <c r="AS4338" s="194"/>
      <c r="AT4338" s="166" t="s">
        <v>325</v>
      </c>
      <c r="AU4338" s="166" t="s">
        <v>6916</v>
      </c>
      <c r="AV4338" s="679" t="s">
        <v>14321</v>
      </c>
      <c r="AW4338" s="166" t="s">
        <v>234</v>
      </c>
      <c r="AX4338" s="2254"/>
      <c r="AY4338" s="2254"/>
    </row>
    <row r="4339" spans="1:52" s="55" customFormat="1" ht="15.95" customHeight="1" x14ac:dyDescent="0.25">
      <c r="A4339" s="182">
        <v>1804</v>
      </c>
      <c r="B4339" s="166" t="s">
        <v>55</v>
      </c>
      <c r="C4339" s="170" t="s">
        <v>22550</v>
      </c>
      <c r="D4339" s="194" t="s">
        <v>14322</v>
      </c>
      <c r="E4339" s="198" t="s">
        <v>14323</v>
      </c>
      <c r="F4339" s="198" t="s">
        <v>14324</v>
      </c>
      <c r="G4339" s="166"/>
      <c r="H4339" s="198" t="s">
        <v>732</v>
      </c>
      <c r="I4339" s="166">
        <v>0</v>
      </c>
      <c r="J4339" s="198" t="s">
        <v>317</v>
      </c>
      <c r="K4339" s="198">
        <v>0</v>
      </c>
      <c r="L4339" s="198" t="s">
        <v>317</v>
      </c>
      <c r="M4339" s="198">
        <v>0</v>
      </c>
      <c r="N4339" s="199">
        <v>4</v>
      </c>
      <c r="O4339" s="199">
        <v>1.5</v>
      </c>
      <c r="P4339" s="199">
        <v>6</v>
      </c>
      <c r="Q4339" s="1012">
        <v>1</v>
      </c>
      <c r="R4339" s="183"/>
      <c r="S4339" s="223">
        <v>0</v>
      </c>
      <c r="T4339" s="183"/>
      <c r="U4339" s="223">
        <v>0</v>
      </c>
      <c r="V4339" s="183"/>
      <c r="W4339" s="183"/>
      <c r="X4339" s="183"/>
      <c r="Y4339" s="166" t="s">
        <v>330</v>
      </c>
      <c r="Z4339" s="166" t="s">
        <v>14325</v>
      </c>
      <c r="AA4339" s="203">
        <v>1027700481214</v>
      </c>
      <c r="AB4339" s="198" t="s">
        <v>14110</v>
      </c>
      <c r="AC4339" s="166">
        <v>84957883708</v>
      </c>
      <c r="AD4339" s="166" t="s">
        <v>230</v>
      </c>
      <c r="AE4339" s="198" t="s">
        <v>14110</v>
      </c>
      <c r="AF4339" s="166" t="s">
        <v>14325</v>
      </c>
      <c r="AG4339" s="165">
        <v>1027700481214</v>
      </c>
      <c r="AH4339" s="166" t="s">
        <v>453</v>
      </c>
      <c r="AI4339" s="186">
        <v>0.87</v>
      </c>
      <c r="AJ4339" s="184">
        <v>50</v>
      </c>
      <c r="AK4339" s="167">
        <f t="shared" si="642"/>
        <v>0.11917808219178082</v>
      </c>
      <c r="AL4339" s="167">
        <v>0</v>
      </c>
      <c r="AM4339" s="187">
        <f t="shared" si="643"/>
        <v>0.11917808219178082</v>
      </c>
      <c r="AN4339" s="167">
        <f t="shared" si="640"/>
        <v>0.11917808219178082</v>
      </c>
      <c r="AO4339" s="167">
        <v>0</v>
      </c>
      <c r="AP4339" s="167">
        <f t="shared" si="641"/>
        <v>0.11917808219178082</v>
      </c>
      <c r="AQ4339" s="167">
        <f t="shared" si="632"/>
        <v>3.5753424657534247</v>
      </c>
      <c r="AR4339" s="193" t="s">
        <v>231</v>
      </c>
      <c r="AS4339" s="194"/>
      <c r="AT4339" s="166" t="s">
        <v>325</v>
      </c>
      <c r="AU4339" s="166" t="s">
        <v>6916</v>
      </c>
      <c r="AV4339" s="679" t="s">
        <v>14326</v>
      </c>
      <c r="AW4339" s="166" t="s">
        <v>234</v>
      </c>
      <c r="AX4339" s="2254"/>
      <c r="AY4339" s="2254"/>
    </row>
    <row r="4340" spans="1:52" s="55" customFormat="1" ht="15.95" customHeight="1" x14ac:dyDescent="0.25">
      <c r="A4340" s="182">
        <v>1805</v>
      </c>
      <c r="B4340" s="166" t="s">
        <v>55</v>
      </c>
      <c r="C4340" s="170" t="s">
        <v>22550</v>
      </c>
      <c r="D4340" s="194" t="s">
        <v>14327</v>
      </c>
      <c r="E4340" s="198" t="s">
        <v>14328</v>
      </c>
      <c r="F4340" s="198" t="s">
        <v>14329</v>
      </c>
      <c r="G4340" s="166"/>
      <c r="H4340" s="198" t="s">
        <v>732</v>
      </c>
      <c r="I4340" s="166">
        <v>0</v>
      </c>
      <c r="J4340" s="198" t="s">
        <v>317</v>
      </c>
      <c r="K4340" s="198">
        <v>0</v>
      </c>
      <c r="L4340" s="198" t="s">
        <v>317</v>
      </c>
      <c r="M4340" s="198">
        <v>0</v>
      </c>
      <c r="N4340" s="199">
        <v>4</v>
      </c>
      <c r="O4340" s="199">
        <v>1.5</v>
      </c>
      <c r="P4340" s="199">
        <v>6</v>
      </c>
      <c r="Q4340" s="1012">
        <v>0</v>
      </c>
      <c r="R4340" s="183"/>
      <c r="S4340" s="223">
        <v>0</v>
      </c>
      <c r="T4340" s="183"/>
      <c r="U4340" s="223">
        <v>2</v>
      </c>
      <c r="V4340" s="183"/>
      <c r="W4340" s="183"/>
      <c r="X4340" s="183"/>
      <c r="Y4340" s="166" t="s">
        <v>330</v>
      </c>
      <c r="Z4340" s="166" t="s">
        <v>14330</v>
      </c>
      <c r="AA4340" s="203">
        <v>1085030001880</v>
      </c>
      <c r="AB4340" s="198" t="s">
        <v>14331</v>
      </c>
      <c r="AC4340" s="166">
        <v>89032415068</v>
      </c>
      <c r="AD4340" s="166" t="s">
        <v>14332</v>
      </c>
      <c r="AE4340" s="198" t="s">
        <v>14331</v>
      </c>
      <c r="AF4340" s="166" t="s">
        <v>14330</v>
      </c>
      <c r="AG4340" s="165">
        <v>1085030001880</v>
      </c>
      <c r="AH4340" s="166" t="s">
        <v>453</v>
      </c>
      <c r="AI4340" s="186">
        <v>0.87</v>
      </c>
      <c r="AJ4340" s="184">
        <v>120</v>
      </c>
      <c r="AK4340" s="167">
        <f t="shared" si="642"/>
        <v>0.28602739726027399</v>
      </c>
      <c r="AL4340" s="167">
        <v>0</v>
      </c>
      <c r="AM4340" s="187">
        <f t="shared" si="643"/>
        <v>0.28602739726027399</v>
      </c>
      <c r="AN4340" s="167">
        <f t="shared" si="640"/>
        <v>0.28602739726027399</v>
      </c>
      <c r="AO4340" s="167">
        <v>0</v>
      </c>
      <c r="AP4340" s="167">
        <f t="shared" si="641"/>
        <v>0.28602739726027399</v>
      </c>
      <c r="AQ4340" s="167">
        <f t="shared" si="632"/>
        <v>8.580821917808219</v>
      </c>
      <c r="AR4340" s="193" t="s">
        <v>231</v>
      </c>
      <c r="AS4340" s="194"/>
      <c r="AT4340" s="166" t="s">
        <v>325</v>
      </c>
      <c r="AU4340" s="166" t="s">
        <v>6916</v>
      </c>
      <c r="AV4340" s="679" t="s">
        <v>14333</v>
      </c>
      <c r="AW4340" s="166" t="s">
        <v>234</v>
      </c>
      <c r="AX4340" s="2254"/>
      <c r="AY4340" s="2254"/>
    </row>
    <row r="4341" spans="1:52" s="55" customFormat="1" ht="15.95" customHeight="1" x14ac:dyDescent="0.25">
      <c r="A4341" s="182">
        <v>1806</v>
      </c>
      <c r="B4341" s="166" t="s">
        <v>55</v>
      </c>
      <c r="C4341" s="170" t="s">
        <v>6908</v>
      </c>
      <c r="D4341" s="194" t="s">
        <v>14334</v>
      </c>
      <c r="E4341" s="198" t="s">
        <v>14335</v>
      </c>
      <c r="F4341" s="198" t="s">
        <v>14336</v>
      </c>
      <c r="G4341" s="166"/>
      <c r="H4341" s="166" t="s">
        <v>732</v>
      </c>
      <c r="I4341" s="166" t="s">
        <v>1413</v>
      </c>
      <c r="J4341" s="166" t="s">
        <v>317</v>
      </c>
      <c r="K4341" s="166">
        <v>0</v>
      </c>
      <c r="L4341" s="166" t="s">
        <v>317</v>
      </c>
      <c r="M4341" s="166">
        <v>0</v>
      </c>
      <c r="N4341" s="199">
        <v>2</v>
      </c>
      <c r="O4341" s="199">
        <v>1.5</v>
      </c>
      <c r="P4341" s="199">
        <v>3</v>
      </c>
      <c r="Q4341" s="1012">
        <v>1</v>
      </c>
      <c r="R4341" s="183"/>
      <c r="S4341" s="223">
        <v>0</v>
      </c>
      <c r="T4341" s="183"/>
      <c r="U4341" s="223">
        <v>0</v>
      </c>
      <c r="V4341" s="183"/>
      <c r="W4341" s="183"/>
      <c r="X4341" s="183"/>
      <c r="Y4341" s="166" t="s">
        <v>330</v>
      </c>
      <c r="Z4341" s="166" t="s">
        <v>14337</v>
      </c>
      <c r="AA4341" s="203">
        <v>1185074002673</v>
      </c>
      <c r="AB4341" s="198" t="s">
        <v>14338</v>
      </c>
      <c r="AC4341" s="166">
        <v>89671470645</v>
      </c>
      <c r="AD4341" s="166" t="s">
        <v>14339</v>
      </c>
      <c r="AE4341" s="198" t="s">
        <v>14338</v>
      </c>
      <c r="AF4341" s="166" t="s">
        <v>14337</v>
      </c>
      <c r="AG4341" s="165">
        <v>1185074002673</v>
      </c>
      <c r="AH4341" s="166" t="s">
        <v>14340</v>
      </c>
      <c r="AI4341" s="186">
        <v>0.87</v>
      </c>
      <c r="AJ4341" s="184">
        <v>5</v>
      </c>
      <c r="AK4341" s="167">
        <f t="shared" si="642"/>
        <v>1.191780821917808E-2</v>
      </c>
      <c r="AL4341" s="167">
        <v>0</v>
      </c>
      <c r="AM4341" s="187">
        <f t="shared" si="643"/>
        <v>1.191780821917808E-2</v>
      </c>
      <c r="AN4341" s="167">
        <f t="shared" si="640"/>
        <v>1.191780821917808E-2</v>
      </c>
      <c r="AO4341" s="167">
        <v>0</v>
      </c>
      <c r="AP4341" s="167">
        <f t="shared" si="641"/>
        <v>1.191780821917808E-2</v>
      </c>
      <c r="AQ4341" s="167">
        <f t="shared" si="632"/>
        <v>0.35753424657534238</v>
      </c>
      <c r="AR4341" s="193" t="s">
        <v>231</v>
      </c>
      <c r="AS4341" s="194"/>
      <c r="AT4341" s="166" t="s">
        <v>325</v>
      </c>
      <c r="AU4341" s="166" t="s">
        <v>6916</v>
      </c>
      <c r="AV4341" s="679" t="s">
        <v>14341</v>
      </c>
      <c r="AW4341" s="166" t="s">
        <v>234</v>
      </c>
      <c r="AX4341" s="2254"/>
      <c r="AY4341" s="2254"/>
    </row>
    <row r="4342" spans="1:52" s="55" customFormat="1" ht="15.95" customHeight="1" x14ac:dyDescent="0.25">
      <c r="A4342" s="182">
        <v>1807</v>
      </c>
      <c r="B4342" s="166" t="s">
        <v>55</v>
      </c>
      <c r="C4342" s="170" t="s">
        <v>6908</v>
      </c>
      <c r="D4342" s="194" t="s">
        <v>14342</v>
      </c>
      <c r="E4342" s="198" t="s">
        <v>14343</v>
      </c>
      <c r="F4342" s="198" t="s">
        <v>14344</v>
      </c>
      <c r="G4342" s="166"/>
      <c r="H4342" s="198" t="s">
        <v>219</v>
      </c>
      <c r="I4342" s="166" t="s">
        <v>316</v>
      </c>
      <c r="J4342" s="198" t="s">
        <v>317</v>
      </c>
      <c r="K4342" s="198">
        <v>0</v>
      </c>
      <c r="L4342" s="198" t="s">
        <v>317</v>
      </c>
      <c r="M4342" s="198">
        <v>0</v>
      </c>
      <c r="N4342" s="199">
        <v>2</v>
      </c>
      <c r="O4342" s="199">
        <v>1.5</v>
      </c>
      <c r="P4342" s="199">
        <v>3</v>
      </c>
      <c r="Q4342" s="1012">
        <v>1</v>
      </c>
      <c r="R4342" s="183" t="s">
        <v>14345</v>
      </c>
      <c r="S4342" s="223">
        <v>0</v>
      </c>
      <c r="T4342" s="183"/>
      <c r="U4342" s="223">
        <v>0</v>
      </c>
      <c r="V4342" s="183"/>
      <c r="W4342" s="183"/>
      <c r="X4342" s="183"/>
      <c r="Y4342" s="166" t="s">
        <v>12075</v>
      </c>
      <c r="Z4342" s="166" t="s">
        <v>14346</v>
      </c>
      <c r="AA4342" s="203">
        <v>316503000056991</v>
      </c>
      <c r="AB4342" s="198" t="s">
        <v>14347</v>
      </c>
      <c r="AC4342" s="166">
        <v>89266607991</v>
      </c>
      <c r="AD4342" s="166" t="s">
        <v>14348</v>
      </c>
      <c r="AE4342" s="198" t="s">
        <v>14347</v>
      </c>
      <c r="AF4342" s="166" t="s">
        <v>14346</v>
      </c>
      <c r="AG4342" s="165">
        <v>316503000056991</v>
      </c>
      <c r="AH4342" s="166" t="s">
        <v>14349</v>
      </c>
      <c r="AI4342" s="186">
        <v>0.87</v>
      </c>
      <c r="AJ4342" s="184">
        <v>5</v>
      </c>
      <c r="AK4342" s="167">
        <f t="shared" si="642"/>
        <v>1.191780821917808E-2</v>
      </c>
      <c r="AL4342" s="167">
        <v>0</v>
      </c>
      <c r="AM4342" s="187">
        <f t="shared" si="643"/>
        <v>1.191780821917808E-2</v>
      </c>
      <c r="AN4342" s="167">
        <f t="shared" si="640"/>
        <v>1.191780821917808E-2</v>
      </c>
      <c r="AO4342" s="167">
        <v>0</v>
      </c>
      <c r="AP4342" s="167">
        <f t="shared" si="641"/>
        <v>1.191780821917808E-2</v>
      </c>
      <c r="AQ4342" s="167">
        <f t="shared" si="632"/>
        <v>0.35753424657534238</v>
      </c>
      <c r="AR4342" s="193" t="s">
        <v>231</v>
      </c>
      <c r="AS4342" s="194"/>
      <c r="AT4342" s="166" t="s">
        <v>325</v>
      </c>
      <c r="AU4342" s="166" t="s">
        <v>6916</v>
      </c>
      <c r="AV4342" s="679" t="s">
        <v>14350</v>
      </c>
      <c r="AW4342" s="166" t="s">
        <v>234</v>
      </c>
      <c r="AX4342" s="2254"/>
      <c r="AY4342" s="2254"/>
    </row>
    <row r="4343" spans="1:52" s="55" customFormat="1" ht="15.95" customHeight="1" x14ac:dyDescent="0.25">
      <c r="A4343" s="182">
        <v>1808</v>
      </c>
      <c r="B4343" s="166" t="s">
        <v>55</v>
      </c>
      <c r="C4343" s="170" t="s">
        <v>22550</v>
      </c>
      <c r="D4343" s="194" t="s">
        <v>14351</v>
      </c>
      <c r="E4343" s="198" t="s">
        <v>14352</v>
      </c>
      <c r="F4343" s="198" t="s">
        <v>14353</v>
      </c>
      <c r="G4343" s="166"/>
      <c r="H4343" s="198" t="s">
        <v>219</v>
      </c>
      <c r="I4343" s="166" t="s">
        <v>220</v>
      </c>
      <c r="J4343" s="198" t="s">
        <v>221</v>
      </c>
      <c r="K4343" s="198" t="s">
        <v>222</v>
      </c>
      <c r="L4343" s="198" t="s">
        <v>221</v>
      </c>
      <c r="M4343" s="198" t="s">
        <v>2008</v>
      </c>
      <c r="N4343" s="199">
        <v>3</v>
      </c>
      <c r="O4343" s="199">
        <v>1.5</v>
      </c>
      <c r="P4343" s="199">
        <v>4.5</v>
      </c>
      <c r="Q4343" s="1012">
        <v>1</v>
      </c>
      <c r="R4343" s="183"/>
      <c r="S4343" s="223">
        <v>0</v>
      </c>
      <c r="T4343" s="183"/>
      <c r="U4343" s="223">
        <v>0</v>
      </c>
      <c r="V4343" s="183"/>
      <c r="W4343" s="183"/>
      <c r="X4343" s="183"/>
      <c r="Y4343" s="166" t="s">
        <v>330</v>
      </c>
      <c r="Z4343" s="166" t="s">
        <v>14354</v>
      </c>
      <c r="AA4343" s="203">
        <v>1125030002085</v>
      </c>
      <c r="AB4343" s="198" t="s">
        <v>14355</v>
      </c>
      <c r="AC4343" s="166" t="s">
        <v>14356</v>
      </c>
      <c r="AD4343" s="166" t="s">
        <v>12286</v>
      </c>
      <c r="AE4343" s="198" t="s">
        <v>14355</v>
      </c>
      <c r="AF4343" s="166" t="s">
        <v>14354</v>
      </c>
      <c r="AG4343" s="165">
        <v>1125030002085</v>
      </c>
      <c r="AH4343" s="166" t="s">
        <v>453</v>
      </c>
      <c r="AI4343" s="186">
        <v>0.87</v>
      </c>
      <c r="AJ4343" s="184">
        <v>100</v>
      </c>
      <c r="AK4343" s="167">
        <f t="shared" si="642"/>
        <v>0.23835616438356164</v>
      </c>
      <c r="AL4343" s="167">
        <v>0</v>
      </c>
      <c r="AM4343" s="187">
        <f t="shared" si="643"/>
        <v>0.23835616438356164</v>
      </c>
      <c r="AN4343" s="167">
        <f t="shared" si="640"/>
        <v>0.23835616438356164</v>
      </c>
      <c r="AO4343" s="167">
        <v>0</v>
      </c>
      <c r="AP4343" s="167">
        <f t="shared" si="641"/>
        <v>0.23835616438356164</v>
      </c>
      <c r="AQ4343" s="167">
        <f t="shared" si="632"/>
        <v>7.1506849315068495</v>
      </c>
      <c r="AR4343" s="193" t="s">
        <v>231</v>
      </c>
      <c r="AS4343" s="194"/>
      <c r="AT4343" s="166" t="s">
        <v>325</v>
      </c>
      <c r="AU4343" s="166" t="s">
        <v>6916</v>
      </c>
      <c r="AV4343" s="679" t="s">
        <v>14357</v>
      </c>
      <c r="AW4343" s="166" t="s">
        <v>234</v>
      </c>
      <c r="AX4343" s="2254"/>
      <c r="AY4343" s="2254"/>
    </row>
    <row r="4344" spans="1:52" s="55" customFormat="1" ht="15.95" customHeight="1" x14ac:dyDescent="0.25">
      <c r="A4344" s="182">
        <v>1809</v>
      </c>
      <c r="B4344" s="166" t="s">
        <v>55</v>
      </c>
      <c r="C4344" s="170" t="s">
        <v>22550</v>
      </c>
      <c r="D4344" s="194" t="s">
        <v>14358</v>
      </c>
      <c r="E4344" s="198" t="s">
        <v>14359</v>
      </c>
      <c r="F4344" s="198" t="s">
        <v>14360</v>
      </c>
      <c r="G4344" s="166"/>
      <c r="H4344" s="198" t="s">
        <v>219</v>
      </c>
      <c r="I4344" s="166" t="s">
        <v>220</v>
      </c>
      <c r="J4344" s="198" t="s">
        <v>221</v>
      </c>
      <c r="K4344" s="198" t="s">
        <v>2008</v>
      </c>
      <c r="L4344" s="198" t="s">
        <v>221</v>
      </c>
      <c r="M4344" s="198" t="s">
        <v>2008</v>
      </c>
      <c r="N4344" s="199">
        <v>4</v>
      </c>
      <c r="O4344" s="199">
        <v>1.5</v>
      </c>
      <c r="P4344" s="199">
        <v>6</v>
      </c>
      <c r="Q4344" s="1012">
        <v>1</v>
      </c>
      <c r="R4344" s="183"/>
      <c r="S4344" s="223">
        <v>0</v>
      </c>
      <c r="T4344" s="183"/>
      <c r="U4344" s="223">
        <v>0</v>
      </c>
      <c r="V4344" s="183"/>
      <c r="W4344" s="183"/>
      <c r="X4344" s="183"/>
      <c r="Y4344" s="166" t="s">
        <v>330</v>
      </c>
      <c r="Z4344" s="166" t="s">
        <v>14354</v>
      </c>
      <c r="AA4344" s="203">
        <v>1125030002085</v>
      </c>
      <c r="AB4344" s="198" t="s">
        <v>14361</v>
      </c>
      <c r="AC4344" s="166" t="s">
        <v>14356</v>
      </c>
      <c r="AD4344" s="166" t="s">
        <v>12286</v>
      </c>
      <c r="AE4344" s="198" t="s">
        <v>14361</v>
      </c>
      <c r="AF4344" s="166" t="s">
        <v>14354</v>
      </c>
      <c r="AG4344" s="165">
        <v>1125030002085</v>
      </c>
      <c r="AH4344" s="166" t="s">
        <v>453</v>
      </c>
      <c r="AI4344" s="186">
        <v>0.87</v>
      </c>
      <c r="AJ4344" s="184">
        <v>100</v>
      </c>
      <c r="AK4344" s="167">
        <f t="shared" si="642"/>
        <v>0.23835616438356164</v>
      </c>
      <c r="AL4344" s="167">
        <v>0</v>
      </c>
      <c r="AM4344" s="187">
        <f t="shared" si="643"/>
        <v>0.23835616438356164</v>
      </c>
      <c r="AN4344" s="167">
        <f t="shared" si="640"/>
        <v>0.23835616438356164</v>
      </c>
      <c r="AO4344" s="167">
        <v>0</v>
      </c>
      <c r="AP4344" s="167">
        <f t="shared" si="641"/>
        <v>0.23835616438356164</v>
      </c>
      <c r="AQ4344" s="167">
        <f t="shared" si="632"/>
        <v>7.1506849315068495</v>
      </c>
      <c r="AR4344" s="193" t="s">
        <v>231</v>
      </c>
      <c r="AS4344" s="194"/>
      <c r="AT4344" s="166" t="s">
        <v>325</v>
      </c>
      <c r="AU4344" s="166" t="s">
        <v>6916</v>
      </c>
      <c r="AV4344" s="679" t="s">
        <v>14362</v>
      </c>
      <c r="AW4344" s="166" t="s">
        <v>234</v>
      </c>
      <c r="AX4344" s="2254"/>
      <c r="AY4344" s="2254"/>
    </row>
    <row r="4345" spans="1:52" s="1395" customFormat="1" ht="15.95" customHeight="1" x14ac:dyDescent="0.25">
      <c r="A4345" s="353">
        <v>1810</v>
      </c>
      <c r="B4345" s="354" t="s">
        <v>55</v>
      </c>
      <c r="C4345" s="366" t="s">
        <v>6908</v>
      </c>
      <c r="D4345" s="363" t="s">
        <v>23451</v>
      </c>
      <c r="E4345" s="272" t="s">
        <v>23452</v>
      </c>
      <c r="F4345" s="272" t="s">
        <v>23453</v>
      </c>
      <c r="G4345" s="354" t="s">
        <v>221</v>
      </c>
      <c r="H4345" s="272" t="s">
        <v>219</v>
      </c>
      <c r="I4345" s="354" t="s">
        <v>220</v>
      </c>
      <c r="J4345" s="272" t="s">
        <v>221</v>
      </c>
      <c r="K4345" s="272" t="s">
        <v>2008</v>
      </c>
      <c r="L4345" s="272" t="s">
        <v>317</v>
      </c>
      <c r="M4345" s="272">
        <v>0</v>
      </c>
      <c r="N4345" s="440">
        <v>6</v>
      </c>
      <c r="O4345" s="440">
        <v>3.5</v>
      </c>
      <c r="P4345" s="440">
        <f>O4345*N4345</f>
        <v>21</v>
      </c>
      <c r="Q4345" s="1010">
        <v>0</v>
      </c>
      <c r="R4345" s="357"/>
      <c r="S4345" s="505">
        <v>0</v>
      </c>
      <c r="T4345" s="357"/>
      <c r="U4345" s="505">
        <v>3</v>
      </c>
      <c r="V4345" s="357"/>
      <c r="W4345" s="357"/>
      <c r="X4345" s="357"/>
      <c r="Y4345" s="354" t="s">
        <v>330</v>
      </c>
      <c r="Z4345" s="354" t="s">
        <v>14366</v>
      </c>
      <c r="AA4345" s="443" t="s">
        <v>23454</v>
      </c>
      <c r="AB4345" s="272" t="s">
        <v>23455</v>
      </c>
      <c r="AC4345" s="354" t="s">
        <v>23456</v>
      </c>
      <c r="AD4345" s="354" t="s">
        <v>23457</v>
      </c>
      <c r="AE4345" s="272" t="s">
        <v>23455</v>
      </c>
      <c r="AF4345" s="354" t="s">
        <v>14366</v>
      </c>
      <c r="AG4345" s="443" t="s">
        <v>23454</v>
      </c>
      <c r="AH4345" s="354" t="s">
        <v>453</v>
      </c>
      <c r="AI4345" s="360">
        <v>0.87</v>
      </c>
      <c r="AJ4345" s="503">
        <v>200</v>
      </c>
      <c r="AK4345" s="359">
        <f>AJ4345*AI4345/365</f>
        <v>0.47671232876712327</v>
      </c>
      <c r="AL4345" s="359">
        <v>0</v>
      </c>
      <c r="AM4345" s="361">
        <f t="shared" si="643"/>
        <v>0.47671232876712327</v>
      </c>
      <c r="AN4345" s="359">
        <f t="shared" si="640"/>
        <v>0.47671232876712327</v>
      </c>
      <c r="AO4345" s="359">
        <v>0</v>
      </c>
      <c r="AP4345" s="359">
        <f t="shared" si="641"/>
        <v>0.47671232876712327</v>
      </c>
      <c r="AQ4345" s="359">
        <f>AP4345*30</f>
        <v>14.301369863013699</v>
      </c>
      <c r="AR4345" s="362" t="s">
        <v>231</v>
      </c>
      <c r="AS4345" s="363" t="s">
        <v>16247</v>
      </c>
      <c r="AT4345" s="354" t="s">
        <v>325</v>
      </c>
      <c r="AU4345" s="354" t="s">
        <v>6916</v>
      </c>
      <c r="AV4345" s="923" t="s">
        <v>14370</v>
      </c>
      <c r="AW4345" s="354" t="s">
        <v>234</v>
      </c>
      <c r="AX4345" s="447" t="s">
        <v>25397</v>
      </c>
      <c r="AY4345" s="2252"/>
      <c r="AZ4345" s="447" t="s">
        <v>23458</v>
      </c>
    </row>
    <row r="4346" spans="1:52" s="1395" customFormat="1" ht="15.95" customHeight="1" x14ac:dyDescent="0.25">
      <c r="A4346" s="353">
        <v>1811</v>
      </c>
      <c r="B4346" s="354" t="s">
        <v>55</v>
      </c>
      <c r="C4346" s="366" t="s">
        <v>6908</v>
      </c>
      <c r="D4346" s="363" t="s">
        <v>21458</v>
      </c>
      <c r="E4346" s="272" t="s">
        <v>21459</v>
      </c>
      <c r="F4346" s="272" t="s">
        <v>21460</v>
      </c>
      <c r="G4346" s="354" t="s">
        <v>221</v>
      </c>
      <c r="H4346" s="272" t="s">
        <v>10852</v>
      </c>
      <c r="I4346" s="354" t="s">
        <v>220</v>
      </c>
      <c r="J4346" s="272" t="s">
        <v>221</v>
      </c>
      <c r="K4346" s="272" t="s">
        <v>2008</v>
      </c>
      <c r="L4346" s="272" t="s">
        <v>221</v>
      </c>
      <c r="M4346" s="272" t="s">
        <v>2008</v>
      </c>
      <c r="N4346" s="440">
        <v>4.2</v>
      </c>
      <c r="O4346" s="440">
        <v>3</v>
      </c>
      <c r="P4346" s="440">
        <f>O4346*N4346</f>
        <v>12.600000000000001</v>
      </c>
      <c r="Q4346" s="1010">
        <v>2</v>
      </c>
      <c r="R4346" s="357"/>
      <c r="S4346" s="505">
        <v>1</v>
      </c>
      <c r="T4346" s="357"/>
      <c r="U4346" s="505">
        <v>0</v>
      </c>
      <c r="V4346" s="357"/>
      <c r="W4346" s="357"/>
      <c r="X4346" s="357"/>
      <c r="Y4346" s="354" t="s">
        <v>330</v>
      </c>
      <c r="Z4346" s="354" t="s">
        <v>14354</v>
      </c>
      <c r="AA4346" s="443" t="s">
        <v>21021</v>
      </c>
      <c r="AB4346" s="272" t="s">
        <v>21461</v>
      </c>
      <c r="AC4346" s="354" t="s">
        <v>14356</v>
      </c>
      <c r="AD4346" s="271" t="s">
        <v>12286</v>
      </c>
      <c r="AE4346" s="272" t="s">
        <v>21461</v>
      </c>
      <c r="AF4346" s="354" t="s">
        <v>14354</v>
      </c>
      <c r="AG4346" s="443" t="s">
        <v>21021</v>
      </c>
      <c r="AH4346" s="354" t="s">
        <v>453</v>
      </c>
      <c r="AI4346" s="360">
        <v>0.87</v>
      </c>
      <c r="AJ4346" s="503">
        <v>52</v>
      </c>
      <c r="AK4346" s="359">
        <f t="shared" si="642"/>
        <v>0.12394520547945206</v>
      </c>
      <c r="AL4346" s="359">
        <v>0</v>
      </c>
      <c r="AM4346" s="361">
        <f t="shared" si="643"/>
        <v>0.12394520547945206</v>
      </c>
      <c r="AN4346" s="359">
        <f t="shared" si="640"/>
        <v>0.12394520547945206</v>
      </c>
      <c r="AO4346" s="359">
        <v>0</v>
      </c>
      <c r="AP4346" s="359">
        <f t="shared" si="641"/>
        <v>0.12394520547945206</v>
      </c>
      <c r="AQ4346" s="359">
        <f>AP4346*30</f>
        <v>3.7183561643835619</v>
      </c>
      <c r="AR4346" s="362" t="s">
        <v>231</v>
      </c>
      <c r="AS4346" s="363" t="s">
        <v>431</v>
      </c>
      <c r="AT4346" s="354" t="s">
        <v>325</v>
      </c>
      <c r="AU4346" s="354" t="s">
        <v>6916</v>
      </c>
      <c r="AV4346" s="923" t="s">
        <v>14375</v>
      </c>
      <c r="AW4346" s="354" t="s">
        <v>234</v>
      </c>
      <c r="AX4346" s="447" t="s">
        <v>21462</v>
      </c>
      <c r="AY4346" s="2252"/>
      <c r="AZ4346" s="447" t="s">
        <v>21463</v>
      </c>
    </row>
    <row r="4347" spans="1:52" s="55" customFormat="1" ht="15.95" customHeight="1" x14ac:dyDescent="0.25">
      <c r="A4347" s="182">
        <v>1812</v>
      </c>
      <c r="B4347" s="166" t="s">
        <v>55</v>
      </c>
      <c r="C4347" s="170" t="s">
        <v>22550</v>
      </c>
      <c r="D4347" s="194" t="s">
        <v>14376</v>
      </c>
      <c r="E4347" s="198" t="s">
        <v>14377</v>
      </c>
      <c r="F4347" s="198" t="s">
        <v>14378</v>
      </c>
      <c r="G4347" s="166"/>
      <c r="H4347" s="198" t="s">
        <v>732</v>
      </c>
      <c r="I4347" s="166">
        <v>0</v>
      </c>
      <c r="J4347" s="198" t="s">
        <v>317</v>
      </c>
      <c r="K4347" s="198">
        <v>0</v>
      </c>
      <c r="L4347" s="198" t="s">
        <v>317</v>
      </c>
      <c r="M4347" s="198">
        <v>0</v>
      </c>
      <c r="N4347" s="199">
        <v>3</v>
      </c>
      <c r="O4347" s="199">
        <v>1.2</v>
      </c>
      <c r="P4347" s="199">
        <v>3.6</v>
      </c>
      <c r="Q4347" s="1012">
        <v>1</v>
      </c>
      <c r="R4347" s="183"/>
      <c r="S4347" s="223">
        <v>0</v>
      </c>
      <c r="T4347" s="183"/>
      <c r="U4347" s="223">
        <v>0</v>
      </c>
      <c r="V4347" s="183"/>
      <c r="W4347" s="183"/>
      <c r="X4347" s="183"/>
      <c r="Y4347" s="166" t="s">
        <v>330</v>
      </c>
      <c r="Z4347" s="166" t="s">
        <v>14379</v>
      </c>
      <c r="AA4347" s="203">
        <v>1185029008834</v>
      </c>
      <c r="AB4347" s="198" t="s">
        <v>14380</v>
      </c>
      <c r="AC4347" s="166" t="s">
        <v>14381</v>
      </c>
      <c r="AD4347" s="166" t="s">
        <v>14382</v>
      </c>
      <c r="AE4347" s="198" t="s">
        <v>14380</v>
      </c>
      <c r="AF4347" s="166" t="s">
        <v>14379</v>
      </c>
      <c r="AG4347" s="165">
        <v>1185029008834</v>
      </c>
      <c r="AH4347" s="166" t="s">
        <v>453</v>
      </c>
      <c r="AI4347" s="186">
        <v>0.87</v>
      </c>
      <c r="AJ4347" s="184">
        <v>36</v>
      </c>
      <c r="AK4347" s="167">
        <f t="shared" si="642"/>
        <v>8.5808219178082193E-2</v>
      </c>
      <c r="AL4347" s="167">
        <v>0</v>
      </c>
      <c r="AM4347" s="187">
        <f t="shared" si="643"/>
        <v>8.5808219178082193E-2</v>
      </c>
      <c r="AN4347" s="167">
        <f t="shared" si="640"/>
        <v>8.5808219178082193E-2</v>
      </c>
      <c r="AO4347" s="167">
        <v>0</v>
      </c>
      <c r="AP4347" s="167">
        <f t="shared" si="641"/>
        <v>8.5808219178082193E-2</v>
      </c>
      <c r="AQ4347" s="167">
        <f t="shared" si="632"/>
        <v>2.5742465753424657</v>
      </c>
      <c r="AR4347" s="193" t="s">
        <v>231</v>
      </c>
      <c r="AS4347" s="194"/>
      <c r="AT4347" s="166" t="s">
        <v>325</v>
      </c>
      <c r="AU4347" s="166" t="s">
        <v>6916</v>
      </c>
      <c r="AV4347" s="679" t="s">
        <v>14383</v>
      </c>
      <c r="AW4347" s="166" t="s">
        <v>234</v>
      </c>
      <c r="AX4347" s="2254"/>
      <c r="AY4347" s="2254"/>
    </row>
    <row r="4348" spans="1:52" s="55" customFormat="1" ht="15.95" customHeight="1" x14ac:dyDescent="0.25">
      <c r="A4348" s="182">
        <v>1813</v>
      </c>
      <c r="B4348" s="166" t="s">
        <v>55</v>
      </c>
      <c r="C4348" s="170" t="s">
        <v>22550</v>
      </c>
      <c r="D4348" s="194" t="s">
        <v>14384</v>
      </c>
      <c r="E4348" s="198" t="s">
        <v>14385</v>
      </c>
      <c r="F4348" s="198" t="s">
        <v>14386</v>
      </c>
      <c r="G4348" s="166"/>
      <c r="H4348" s="198" t="s">
        <v>219</v>
      </c>
      <c r="I4348" s="166" t="s">
        <v>220</v>
      </c>
      <c r="J4348" s="198" t="s">
        <v>221</v>
      </c>
      <c r="K4348" s="198" t="s">
        <v>2008</v>
      </c>
      <c r="L4348" s="198" t="s">
        <v>221</v>
      </c>
      <c r="M4348" s="198" t="s">
        <v>222</v>
      </c>
      <c r="N4348" s="199">
        <v>4</v>
      </c>
      <c r="O4348" s="199">
        <v>1.2</v>
      </c>
      <c r="P4348" s="199">
        <v>4.8</v>
      </c>
      <c r="Q4348" s="1012">
        <v>1</v>
      </c>
      <c r="R4348" s="183"/>
      <c r="S4348" s="223">
        <v>0</v>
      </c>
      <c r="T4348" s="183"/>
      <c r="U4348" s="223">
        <v>0</v>
      </c>
      <c r="V4348" s="183"/>
      <c r="W4348" s="183"/>
      <c r="X4348" s="183"/>
      <c r="Y4348" s="166" t="s">
        <v>330</v>
      </c>
      <c r="Z4348" s="166" t="s">
        <v>14354</v>
      </c>
      <c r="AA4348" s="203">
        <v>1125030002085</v>
      </c>
      <c r="AB4348" s="198" t="s">
        <v>14387</v>
      </c>
      <c r="AC4348" s="166" t="s">
        <v>14356</v>
      </c>
      <c r="AD4348" s="166" t="s">
        <v>12286</v>
      </c>
      <c r="AE4348" s="198" t="s">
        <v>14387</v>
      </c>
      <c r="AF4348" s="166" t="s">
        <v>14354</v>
      </c>
      <c r="AG4348" s="165">
        <v>1125030002085</v>
      </c>
      <c r="AH4348" s="166" t="s">
        <v>453</v>
      </c>
      <c r="AI4348" s="186">
        <v>0.87</v>
      </c>
      <c r="AJ4348" s="184">
        <v>6</v>
      </c>
      <c r="AK4348" s="167">
        <f t="shared" si="642"/>
        <v>1.4301369863013698E-2</v>
      </c>
      <c r="AL4348" s="167">
        <v>0</v>
      </c>
      <c r="AM4348" s="187">
        <f t="shared" si="643"/>
        <v>1.4301369863013698E-2</v>
      </c>
      <c r="AN4348" s="167">
        <f t="shared" si="640"/>
        <v>1.4301369863013698E-2</v>
      </c>
      <c r="AO4348" s="167">
        <v>0</v>
      </c>
      <c r="AP4348" s="167">
        <f t="shared" si="641"/>
        <v>1.4301369863013698E-2</v>
      </c>
      <c r="AQ4348" s="167">
        <f t="shared" si="632"/>
        <v>0.42904109589041095</v>
      </c>
      <c r="AR4348" s="193" t="s">
        <v>231</v>
      </c>
      <c r="AS4348" s="194"/>
      <c r="AT4348" s="166" t="s">
        <v>325</v>
      </c>
      <c r="AU4348" s="166" t="s">
        <v>6916</v>
      </c>
      <c r="AV4348" s="679" t="s">
        <v>14388</v>
      </c>
      <c r="AW4348" s="166" t="s">
        <v>234</v>
      </c>
      <c r="AX4348" s="2254"/>
      <c r="AY4348" s="2254"/>
    </row>
    <row r="4349" spans="1:52" s="55" customFormat="1" ht="15.95" customHeight="1" x14ac:dyDescent="0.25">
      <c r="A4349" s="182">
        <v>1814</v>
      </c>
      <c r="B4349" s="166" t="s">
        <v>55</v>
      </c>
      <c r="C4349" s="170" t="s">
        <v>22550</v>
      </c>
      <c r="D4349" s="194" t="s">
        <v>19769</v>
      </c>
      <c r="E4349" s="198" t="s">
        <v>14389</v>
      </c>
      <c r="F4349" s="198" t="s">
        <v>14390</v>
      </c>
      <c r="G4349" s="166"/>
      <c r="H4349" s="198" t="s">
        <v>732</v>
      </c>
      <c r="I4349" s="166">
        <v>0</v>
      </c>
      <c r="J4349" s="198" t="s">
        <v>317</v>
      </c>
      <c r="K4349" s="198">
        <v>0</v>
      </c>
      <c r="L4349" s="198" t="s">
        <v>317</v>
      </c>
      <c r="M4349" s="198">
        <v>0</v>
      </c>
      <c r="N4349" s="199">
        <v>4</v>
      </c>
      <c r="O4349" s="199">
        <v>3</v>
      </c>
      <c r="P4349" s="199">
        <v>12</v>
      </c>
      <c r="Q4349" s="1012">
        <v>0</v>
      </c>
      <c r="R4349" s="183"/>
      <c r="S4349" s="223">
        <v>0</v>
      </c>
      <c r="T4349" s="183"/>
      <c r="U4349" s="223">
        <v>1</v>
      </c>
      <c r="V4349" s="183"/>
      <c r="W4349" s="183"/>
      <c r="X4349" s="183"/>
      <c r="Y4349" s="166" t="s">
        <v>330</v>
      </c>
      <c r="Z4349" s="166" t="s">
        <v>14391</v>
      </c>
      <c r="AA4349" s="203">
        <v>1105030003374</v>
      </c>
      <c r="AB4349" s="198" t="s">
        <v>14392</v>
      </c>
      <c r="AC4349" s="166" t="s">
        <v>14393</v>
      </c>
      <c r="AD4349" s="166" t="s">
        <v>14394</v>
      </c>
      <c r="AE4349" s="198" t="s">
        <v>14392</v>
      </c>
      <c r="AF4349" s="166" t="s">
        <v>14391</v>
      </c>
      <c r="AG4349" s="165">
        <v>1105030003374</v>
      </c>
      <c r="AH4349" s="166" t="s">
        <v>453</v>
      </c>
      <c r="AI4349" s="186">
        <v>0.87</v>
      </c>
      <c r="AJ4349" s="184">
        <v>25</v>
      </c>
      <c r="AK4349" s="167">
        <f t="shared" si="642"/>
        <v>5.9589041095890409E-2</v>
      </c>
      <c r="AL4349" s="167">
        <v>0</v>
      </c>
      <c r="AM4349" s="187">
        <f t="shared" si="643"/>
        <v>5.9589041095890409E-2</v>
      </c>
      <c r="AN4349" s="167">
        <f t="shared" si="640"/>
        <v>5.9589041095890409E-2</v>
      </c>
      <c r="AO4349" s="167">
        <v>0</v>
      </c>
      <c r="AP4349" s="167">
        <f t="shared" si="641"/>
        <v>5.9589041095890409E-2</v>
      </c>
      <c r="AQ4349" s="167">
        <f t="shared" si="632"/>
        <v>1.7876712328767124</v>
      </c>
      <c r="AR4349" s="193" t="s">
        <v>231</v>
      </c>
      <c r="AS4349" s="194"/>
      <c r="AT4349" s="166" t="s">
        <v>325</v>
      </c>
      <c r="AU4349" s="166" t="s">
        <v>6916</v>
      </c>
      <c r="AV4349" s="679" t="s">
        <v>14395</v>
      </c>
      <c r="AW4349" s="166" t="s">
        <v>234</v>
      </c>
      <c r="AX4349" s="2254"/>
      <c r="AY4349" s="2254"/>
    </row>
    <row r="4350" spans="1:52" s="55" customFormat="1" ht="15.95" customHeight="1" x14ac:dyDescent="0.25">
      <c r="A4350" s="182">
        <v>1815</v>
      </c>
      <c r="B4350" s="166" t="s">
        <v>55</v>
      </c>
      <c r="C4350" s="170" t="s">
        <v>22550</v>
      </c>
      <c r="D4350" s="194" t="s">
        <v>14396</v>
      </c>
      <c r="E4350" s="198" t="s">
        <v>14397</v>
      </c>
      <c r="F4350" s="198" t="s">
        <v>14398</v>
      </c>
      <c r="G4350" s="166"/>
      <c r="H4350" s="198" t="s">
        <v>219</v>
      </c>
      <c r="I4350" s="166" t="s">
        <v>220</v>
      </c>
      <c r="J4350" s="198" t="s">
        <v>221</v>
      </c>
      <c r="K4350" s="198" t="s">
        <v>222</v>
      </c>
      <c r="L4350" s="198" t="s">
        <v>317</v>
      </c>
      <c r="M4350" s="198">
        <v>0</v>
      </c>
      <c r="N4350" s="199">
        <v>5</v>
      </c>
      <c r="O4350" s="199">
        <v>3</v>
      </c>
      <c r="P4350" s="199">
        <v>15</v>
      </c>
      <c r="Q4350" s="1012">
        <v>0</v>
      </c>
      <c r="R4350" s="183"/>
      <c r="S4350" s="223">
        <v>0</v>
      </c>
      <c r="T4350" s="183"/>
      <c r="U4350" s="223">
        <v>1</v>
      </c>
      <c r="V4350" s="183"/>
      <c r="W4350" s="183"/>
      <c r="X4350" s="183"/>
      <c r="Y4350" s="166" t="s">
        <v>3109</v>
      </c>
      <c r="Z4350" s="166" t="s">
        <v>14399</v>
      </c>
      <c r="AA4350" s="203">
        <v>1035005904009</v>
      </c>
      <c r="AB4350" s="198" t="s">
        <v>14400</v>
      </c>
      <c r="AC4350" s="166" t="s">
        <v>14401</v>
      </c>
      <c r="AD4350" s="166" t="s">
        <v>14402</v>
      </c>
      <c r="AE4350" s="198" t="s">
        <v>14400</v>
      </c>
      <c r="AF4350" s="166" t="s">
        <v>14399</v>
      </c>
      <c r="AG4350" s="165">
        <v>1035005904009</v>
      </c>
      <c r="AH4350" s="166" t="s">
        <v>453</v>
      </c>
      <c r="AI4350" s="186">
        <v>0.87</v>
      </c>
      <c r="AJ4350" s="184">
        <v>120</v>
      </c>
      <c r="AK4350" s="167">
        <f t="shared" si="642"/>
        <v>0.28602739726027399</v>
      </c>
      <c r="AL4350" s="167">
        <v>0</v>
      </c>
      <c r="AM4350" s="187">
        <f t="shared" si="643"/>
        <v>0.28602739726027399</v>
      </c>
      <c r="AN4350" s="167">
        <f t="shared" si="640"/>
        <v>0.28602739726027399</v>
      </c>
      <c r="AO4350" s="167">
        <v>0</v>
      </c>
      <c r="AP4350" s="167">
        <f t="shared" si="641"/>
        <v>0.28602739726027399</v>
      </c>
      <c r="AQ4350" s="167">
        <f t="shared" si="632"/>
        <v>8.580821917808219</v>
      </c>
      <c r="AR4350" s="193" t="s">
        <v>231</v>
      </c>
      <c r="AS4350" s="194"/>
      <c r="AT4350" s="166" t="s">
        <v>325</v>
      </c>
      <c r="AU4350" s="166" t="s">
        <v>6916</v>
      </c>
      <c r="AV4350" s="679" t="s">
        <v>14403</v>
      </c>
      <c r="AW4350" s="166" t="s">
        <v>234</v>
      </c>
      <c r="AX4350" s="2254"/>
      <c r="AY4350" s="2254"/>
    </row>
    <row r="4351" spans="1:52" s="1395" customFormat="1" ht="15.95" customHeight="1" x14ac:dyDescent="0.25">
      <c r="A4351" s="353">
        <v>1816</v>
      </c>
      <c r="B4351" s="354" t="s">
        <v>55</v>
      </c>
      <c r="C4351" s="366" t="s">
        <v>22550</v>
      </c>
      <c r="D4351" s="363" t="s">
        <v>25488</v>
      </c>
      <c r="E4351" s="272" t="s">
        <v>25489</v>
      </c>
      <c r="F4351" s="272" t="s">
        <v>25490</v>
      </c>
      <c r="G4351" s="354" t="s">
        <v>221</v>
      </c>
      <c r="H4351" s="272" t="s">
        <v>219</v>
      </c>
      <c r="I4351" s="354" t="s">
        <v>316</v>
      </c>
      <c r="J4351" s="272" t="s">
        <v>221</v>
      </c>
      <c r="K4351" s="272" t="s">
        <v>879</v>
      </c>
      <c r="L4351" s="272" t="s">
        <v>221</v>
      </c>
      <c r="M4351" s="272" t="s">
        <v>879</v>
      </c>
      <c r="N4351" s="440">
        <v>3.4</v>
      </c>
      <c r="O4351" s="440">
        <v>3.1</v>
      </c>
      <c r="P4351" s="440">
        <f>O4351*N4351</f>
        <v>10.54</v>
      </c>
      <c r="Q4351" s="1010">
        <v>1</v>
      </c>
      <c r="R4351" s="357"/>
      <c r="S4351" s="505">
        <v>1</v>
      </c>
      <c r="T4351" s="357"/>
      <c r="U4351" s="505">
        <v>0</v>
      </c>
      <c r="V4351" s="357"/>
      <c r="W4351" s="357"/>
      <c r="X4351" s="357"/>
      <c r="Y4351" s="354" t="s">
        <v>3109</v>
      </c>
      <c r="Z4351" s="354" t="s">
        <v>14404</v>
      </c>
      <c r="AA4351" s="443" t="s">
        <v>25491</v>
      </c>
      <c r="AB4351" s="272" t="s">
        <v>14405</v>
      </c>
      <c r="AC4351" s="354" t="s">
        <v>25492</v>
      </c>
      <c r="AD4351" s="271" t="s">
        <v>14406</v>
      </c>
      <c r="AE4351" s="272" t="s">
        <v>14405</v>
      </c>
      <c r="AF4351" s="354" t="s">
        <v>14404</v>
      </c>
      <c r="AG4351" s="443" t="s">
        <v>25491</v>
      </c>
      <c r="AH4351" s="354" t="s">
        <v>15681</v>
      </c>
      <c r="AI4351" s="360">
        <v>0.87</v>
      </c>
      <c r="AJ4351" s="503">
        <v>134</v>
      </c>
      <c r="AK4351" s="359">
        <f>AJ4351*AI4351/365</f>
        <v>0.31939726027397258</v>
      </c>
      <c r="AL4351" s="359">
        <v>0</v>
      </c>
      <c r="AM4351" s="361">
        <f t="shared" si="643"/>
        <v>0.31939726027397258</v>
      </c>
      <c r="AN4351" s="359">
        <f t="shared" si="640"/>
        <v>0.31939726027397258</v>
      </c>
      <c r="AO4351" s="359">
        <v>0</v>
      </c>
      <c r="AP4351" s="359">
        <f t="shared" si="641"/>
        <v>0.31939726027397258</v>
      </c>
      <c r="AQ4351" s="359">
        <f>AP4351*30</f>
        <v>9.5819178082191776</v>
      </c>
      <c r="AR4351" s="362" t="s">
        <v>231</v>
      </c>
      <c r="AS4351" s="363" t="s">
        <v>431</v>
      </c>
      <c r="AT4351" s="354" t="s">
        <v>325</v>
      </c>
      <c r="AU4351" s="354" t="s">
        <v>6916</v>
      </c>
      <c r="AV4351" s="923" t="s">
        <v>14407</v>
      </c>
      <c r="AW4351" s="354" t="s">
        <v>234</v>
      </c>
      <c r="AX4351" s="447" t="s">
        <v>25493</v>
      </c>
      <c r="AY4351" s="2573"/>
      <c r="AZ4351" s="447" t="s">
        <v>25494</v>
      </c>
    </row>
    <row r="4352" spans="1:52" s="55" customFormat="1" ht="15.95" customHeight="1" x14ac:dyDescent="0.25">
      <c r="A4352" s="182">
        <v>1817</v>
      </c>
      <c r="B4352" s="166" t="s">
        <v>55</v>
      </c>
      <c r="C4352" s="170" t="s">
        <v>22550</v>
      </c>
      <c r="D4352" s="194" t="s">
        <v>14408</v>
      </c>
      <c r="E4352" s="198" t="s">
        <v>14409</v>
      </c>
      <c r="F4352" s="198" t="s">
        <v>14410</v>
      </c>
      <c r="G4352" s="166"/>
      <c r="H4352" s="198" t="s">
        <v>732</v>
      </c>
      <c r="I4352" s="166">
        <v>0</v>
      </c>
      <c r="J4352" s="198" t="s">
        <v>317</v>
      </c>
      <c r="K4352" s="198">
        <v>0</v>
      </c>
      <c r="L4352" s="198" t="s">
        <v>317</v>
      </c>
      <c r="M4352" s="198">
        <v>0</v>
      </c>
      <c r="N4352" s="199">
        <v>4</v>
      </c>
      <c r="O4352" s="199">
        <v>1.5</v>
      </c>
      <c r="P4352" s="199">
        <v>6</v>
      </c>
      <c r="Q4352" s="1012">
        <v>1</v>
      </c>
      <c r="R4352" s="183"/>
      <c r="S4352" s="223">
        <v>0</v>
      </c>
      <c r="T4352" s="183"/>
      <c r="U4352" s="223">
        <v>0</v>
      </c>
      <c r="V4352" s="183"/>
      <c r="W4352" s="183"/>
      <c r="X4352" s="183"/>
      <c r="Y4352" s="166" t="s">
        <v>330</v>
      </c>
      <c r="Z4352" s="166" t="s">
        <v>14411</v>
      </c>
      <c r="AA4352" s="203">
        <v>1065030003037</v>
      </c>
      <c r="AB4352" s="198" t="s">
        <v>2548</v>
      </c>
      <c r="AC4352" s="166" t="s">
        <v>14412</v>
      </c>
      <c r="AD4352" s="166" t="s">
        <v>14413</v>
      </c>
      <c r="AE4352" s="198" t="s">
        <v>2548</v>
      </c>
      <c r="AF4352" s="166" t="s">
        <v>14411</v>
      </c>
      <c r="AG4352" s="165">
        <v>1065030003037</v>
      </c>
      <c r="AH4352" s="166" t="s">
        <v>453</v>
      </c>
      <c r="AI4352" s="186">
        <v>0.87</v>
      </c>
      <c r="AJ4352" s="184">
        <v>200</v>
      </c>
      <c r="AK4352" s="167">
        <f t="shared" si="642"/>
        <v>0.47671232876712327</v>
      </c>
      <c r="AL4352" s="167">
        <v>0</v>
      </c>
      <c r="AM4352" s="187">
        <f t="shared" si="643"/>
        <v>0.47671232876712327</v>
      </c>
      <c r="AN4352" s="167">
        <f t="shared" si="640"/>
        <v>0.47671232876712327</v>
      </c>
      <c r="AO4352" s="167">
        <v>0</v>
      </c>
      <c r="AP4352" s="167">
        <f t="shared" si="641"/>
        <v>0.47671232876712327</v>
      </c>
      <c r="AQ4352" s="167">
        <f t="shared" si="632"/>
        <v>14.301369863013699</v>
      </c>
      <c r="AR4352" s="193" t="s">
        <v>231</v>
      </c>
      <c r="AS4352" s="194"/>
      <c r="AT4352" s="166" t="s">
        <v>325</v>
      </c>
      <c r="AU4352" s="166" t="s">
        <v>6916</v>
      </c>
      <c r="AV4352" s="679" t="s">
        <v>14414</v>
      </c>
      <c r="AW4352" s="166" t="s">
        <v>234</v>
      </c>
      <c r="AX4352" s="2254"/>
      <c r="AY4352" s="2254"/>
    </row>
    <row r="4353" spans="1:52" s="55" customFormat="1" ht="15.95" customHeight="1" x14ac:dyDescent="0.25">
      <c r="A4353" s="182">
        <v>1818</v>
      </c>
      <c r="B4353" s="166" t="s">
        <v>55</v>
      </c>
      <c r="C4353" s="170" t="s">
        <v>22550</v>
      </c>
      <c r="D4353" s="194" t="s">
        <v>14415</v>
      </c>
      <c r="E4353" s="258" t="s">
        <v>14416</v>
      </c>
      <c r="F4353" s="258" t="s">
        <v>14417</v>
      </c>
      <c r="G4353" s="166"/>
      <c r="H4353" s="198" t="s">
        <v>732</v>
      </c>
      <c r="I4353" s="166">
        <v>0</v>
      </c>
      <c r="J4353" s="198" t="s">
        <v>317</v>
      </c>
      <c r="K4353" s="198">
        <v>0</v>
      </c>
      <c r="L4353" s="198" t="s">
        <v>317</v>
      </c>
      <c r="M4353" s="198">
        <v>0</v>
      </c>
      <c r="N4353" s="199">
        <v>5</v>
      </c>
      <c r="O4353" s="199">
        <v>4</v>
      </c>
      <c r="P4353" s="199">
        <v>20</v>
      </c>
      <c r="Q4353" s="1012">
        <v>0</v>
      </c>
      <c r="R4353" s="183"/>
      <c r="S4353" s="223">
        <v>0</v>
      </c>
      <c r="T4353" s="183"/>
      <c r="U4353" s="223">
        <v>1</v>
      </c>
      <c r="V4353" s="183"/>
      <c r="W4353" s="183"/>
      <c r="X4353" s="183"/>
      <c r="Y4353" s="166" t="s">
        <v>330</v>
      </c>
      <c r="Z4353" s="166" t="s">
        <v>14418</v>
      </c>
      <c r="AA4353" s="203">
        <v>5147746255894</v>
      </c>
      <c r="AB4353" s="198" t="s">
        <v>14405</v>
      </c>
      <c r="AC4353" s="166">
        <v>88005552923</v>
      </c>
      <c r="AD4353" s="166" t="s">
        <v>14419</v>
      </c>
      <c r="AE4353" s="198" t="s">
        <v>14405</v>
      </c>
      <c r="AF4353" s="166" t="s">
        <v>14418</v>
      </c>
      <c r="AG4353" s="165">
        <v>5147746255894</v>
      </c>
      <c r="AH4353" s="166" t="s">
        <v>14420</v>
      </c>
      <c r="AI4353" s="186">
        <v>0.87</v>
      </c>
      <c r="AJ4353" s="184">
        <v>35</v>
      </c>
      <c r="AK4353" s="167">
        <f t="shared" si="642"/>
        <v>8.3424657534246577E-2</v>
      </c>
      <c r="AL4353" s="167">
        <v>0</v>
      </c>
      <c r="AM4353" s="187">
        <f t="shared" si="643"/>
        <v>8.3424657534246577E-2</v>
      </c>
      <c r="AN4353" s="167">
        <f t="shared" si="640"/>
        <v>8.3424657534246577E-2</v>
      </c>
      <c r="AO4353" s="167">
        <v>0</v>
      </c>
      <c r="AP4353" s="167">
        <f t="shared" si="641"/>
        <v>8.3424657534246577E-2</v>
      </c>
      <c r="AQ4353" s="167">
        <f t="shared" si="632"/>
        <v>2.5027397260273974</v>
      </c>
      <c r="AR4353" s="193" t="s">
        <v>231</v>
      </c>
      <c r="AS4353" s="194"/>
      <c r="AT4353" s="166" t="s">
        <v>325</v>
      </c>
      <c r="AU4353" s="166" t="s">
        <v>6916</v>
      </c>
      <c r="AV4353" s="679" t="s">
        <v>14421</v>
      </c>
      <c r="AW4353" s="166" t="s">
        <v>234</v>
      </c>
      <c r="AX4353" s="2254"/>
      <c r="AY4353" s="2254"/>
    </row>
    <row r="4354" spans="1:52" s="55" customFormat="1" ht="15.95" customHeight="1" x14ac:dyDescent="0.25">
      <c r="A4354" s="182">
        <v>1819</v>
      </c>
      <c r="B4354" s="166" t="s">
        <v>55</v>
      </c>
      <c r="C4354" s="170" t="s">
        <v>6908</v>
      </c>
      <c r="D4354" s="194" t="s">
        <v>14422</v>
      </c>
      <c r="E4354" s="198" t="s">
        <v>14423</v>
      </c>
      <c r="F4354" s="198" t="s">
        <v>14424</v>
      </c>
      <c r="G4354" s="166"/>
      <c r="H4354" s="198" t="s">
        <v>732</v>
      </c>
      <c r="I4354" s="166">
        <v>0</v>
      </c>
      <c r="J4354" s="198" t="s">
        <v>317</v>
      </c>
      <c r="K4354" s="198">
        <v>0</v>
      </c>
      <c r="L4354" s="198" t="s">
        <v>317</v>
      </c>
      <c r="M4354" s="198">
        <v>0</v>
      </c>
      <c r="N4354" s="199">
        <v>2.5</v>
      </c>
      <c r="O4354" s="199">
        <v>1.5</v>
      </c>
      <c r="P4354" s="199">
        <f>O4354*N4354</f>
        <v>3.75</v>
      </c>
      <c r="Q4354" s="1012">
        <v>1</v>
      </c>
      <c r="R4354" s="183"/>
      <c r="S4354" s="223">
        <v>0</v>
      </c>
      <c r="T4354" s="183"/>
      <c r="U4354" s="223">
        <v>0</v>
      </c>
      <c r="V4354" s="183"/>
      <c r="W4354" s="183"/>
      <c r="X4354" s="183"/>
      <c r="Y4354" s="166" t="s">
        <v>330</v>
      </c>
      <c r="Z4354" s="166" t="s">
        <v>14425</v>
      </c>
      <c r="AA4354" s="203">
        <v>1105030002934</v>
      </c>
      <c r="AB4354" s="198" t="s">
        <v>14426</v>
      </c>
      <c r="AC4354" s="166" t="s">
        <v>14427</v>
      </c>
      <c r="AD4354" s="166" t="s">
        <v>14428</v>
      </c>
      <c r="AE4354" s="198" t="s">
        <v>14426</v>
      </c>
      <c r="AF4354" s="166" t="s">
        <v>14425</v>
      </c>
      <c r="AG4354" s="165">
        <v>1105030002934</v>
      </c>
      <c r="AH4354" s="166" t="s">
        <v>453</v>
      </c>
      <c r="AI4354" s="186">
        <v>0.87</v>
      </c>
      <c r="AJ4354" s="184">
        <v>50</v>
      </c>
      <c r="AK4354" s="167">
        <f t="shared" si="642"/>
        <v>0.11917808219178082</v>
      </c>
      <c r="AL4354" s="167">
        <v>0</v>
      </c>
      <c r="AM4354" s="187">
        <f t="shared" si="643"/>
        <v>0.11917808219178082</v>
      </c>
      <c r="AN4354" s="167">
        <f t="shared" si="640"/>
        <v>0.11917808219178082</v>
      </c>
      <c r="AO4354" s="167">
        <v>0</v>
      </c>
      <c r="AP4354" s="167">
        <f t="shared" si="641"/>
        <v>0.11917808219178082</v>
      </c>
      <c r="AQ4354" s="167">
        <f t="shared" ref="AQ4354:AQ4431" si="644">AP4354*30</f>
        <v>3.5753424657534247</v>
      </c>
      <c r="AR4354" s="193" t="s">
        <v>231</v>
      </c>
      <c r="AS4354" s="194"/>
      <c r="AT4354" s="166" t="s">
        <v>325</v>
      </c>
      <c r="AU4354" s="166" t="s">
        <v>6916</v>
      </c>
      <c r="AV4354" s="679" t="s">
        <v>14429</v>
      </c>
      <c r="AW4354" s="166" t="s">
        <v>234</v>
      </c>
      <c r="AX4354" s="2254"/>
      <c r="AY4354" s="2254"/>
    </row>
    <row r="4355" spans="1:52" s="55" customFormat="1" ht="15.95" customHeight="1" x14ac:dyDescent="0.25">
      <c r="A4355" s="182">
        <v>1820</v>
      </c>
      <c r="B4355" s="166" t="s">
        <v>55</v>
      </c>
      <c r="C4355" s="170" t="s">
        <v>6908</v>
      </c>
      <c r="D4355" s="194" t="s">
        <v>19770</v>
      </c>
      <c r="E4355" s="198" t="s">
        <v>14431</v>
      </c>
      <c r="F4355" s="198" t="s">
        <v>14432</v>
      </c>
      <c r="G4355" s="166"/>
      <c r="H4355" s="198" t="s">
        <v>219</v>
      </c>
      <c r="I4355" s="166" t="s">
        <v>220</v>
      </c>
      <c r="J4355" s="198" t="s">
        <v>221</v>
      </c>
      <c r="K4355" s="198" t="s">
        <v>2008</v>
      </c>
      <c r="L4355" s="198" t="s">
        <v>317</v>
      </c>
      <c r="M4355" s="198">
        <v>0</v>
      </c>
      <c r="N4355" s="199">
        <v>3.5</v>
      </c>
      <c r="O4355" s="199">
        <v>1.2</v>
      </c>
      <c r="P4355" s="199">
        <v>4.2</v>
      </c>
      <c r="Q4355" s="1012">
        <v>1</v>
      </c>
      <c r="R4355" s="183"/>
      <c r="S4355" s="223">
        <v>0</v>
      </c>
      <c r="T4355" s="183"/>
      <c r="U4355" s="223">
        <v>0</v>
      </c>
      <c r="V4355" s="183"/>
      <c r="W4355" s="183"/>
      <c r="X4355" s="183"/>
      <c r="Y4355" s="166" t="s">
        <v>330</v>
      </c>
      <c r="Z4355" s="166" t="s">
        <v>14433</v>
      </c>
      <c r="AA4355" s="203">
        <v>1125030002305</v>
      </c>
      <c r="AB4355" s="198" t="s">
        <v>14434</v>
      </c>
      <c r="AC4355" s="166" t="s">
        <v>14435</v>
      </c>
      <c r="AD4355" s="166" t="s">
        <v>14436</v>
      </c>
      <c r="AE4355" s="198" t="s">
        <v>14434</v>
      </c>
      <c r="AF4355" s="166" t="s">
        <v>14433</v>
      </c>
      <c r="AG4355" s="165">
        <v>1125030002305</v>
      </c>
      <c r="AH4355" s="166" t="s">
        <v>453</v>
      </c>
      <c r="AI4355" s="186">
        <v>0.87</v>
      </c>
      <c r="AJ4355" s="184">
        <v>25</v>
      </c>
      <c r="AK4355" s="167">
        <f t="shared" si="642"/>
        <v>5.9589041095890409E-2</v>
      </c>
      <c r="AL4355" s="167">
        <v>0</v>
      </c>
      <c r="AM4355" s="187">
        <f t="shared" si="643"/>
        <v>5.9589041095890409E-2</v>
      </c>
      <c r="AN4355" s="167">
        <f t="shared" si="640"/>
        <v>5.9589041095890409E-2</v>
      </c>
      <c r="AO4355" s="167">
        <v>0</v>
      </c>
      <c r="AP4355" s="167">
        <f t="shared" si="641"/>
        <v>5.9589041095890409E-2</v>
      </c>
      <c r="AQ4355" s="167">
        <f t="shared" si="644"/>
        <v>1.7876712328767124</v>
      </c>
      <c r="AR4355" s="193" t="s">
        <v>231</v>
      </c>
      <c r="AS4355" s="194"/>
      <c r="AT4355" s="166" t="s">
        <v>325</v>
      </c>
      <c r="AU4355" s="166" t="s">
        <v>6916</v>
      </c>
      <c r="AV4355" s="679" t="s">
        <v>14437</v>
      </c>
      <c r="AW4355" s="166" t="s">
        <v>234</v>
      </c>
      <c r="AX4355" s="2254"/>
      <c r="AY4355" s="2254"/>
    </row>
    <row r="4356" spans="1:52" s="55" customFormat="1" ht="15.95" customHeight="1" x14ac:dyDescent="0.25">
      <c r="A4356" s="182">
        <v>1821</v>
      </c>
      <c r="B4356" s="166" t="s">
        <v>55</v>
      </c>
      <c r="C4356" s="170" t="s">
        <v>22550</v>
      </c>
      <c r="D4356" s="194" t="s">
        <v>19771</v>
      </c>
      <c r="E4356" s="198" t="s">
        <v>14438</v>
      </c>
      <c r="F4356" s="198" t="s">
        <v>14439</v>
      </c>
      <c r="G4356" s="166"/>
      <c r="H4356" s="198" t="s">
        <v>732</v>
      </c>
      <c r="I4356" s="166">
        <v>0</v>
      </c>
      <c r="J4356" s="198" t="s">
        <v>317</v>
      </c>
      <c r="K4356" s="198">
        <v>0</v>
      </c>
      <c r="L4356" s="198" t="s">
        <v>317</v>
      </c>
      <c r="M4356" s="198">
        <v>0</v>
      </c>
      <c r="N4356" s="199">
        <v>1.2</v>
      </c>
      <c r="O4356" s="199">
        <v>1.2</v>
      </c>
      <c r="P4356" s="199">
        <v>1.44</v>
      </c>
      <c r="Q4356" s="1012">
        <v>1</v>
      </c>
      <c r="R4356" s="183"/>
      <c r="S4356" s="223">
        <v>0</v>
      </c>
      <c r="T4356" s="183"/>
      <c r="U4356" s="223">
        <v>0</v>
      </c>
      <c r="V4356" s="183"/>
      <c r="W4356" s="183"/>
      <c r="X4356" s="183"/>
      <c r="Y4356" s="166" t="s">
        <v>330</v>
      </c>
      <c r="Z4356" s="166" t="s">
        <v>14440</v>
      </c>
      <c r="AA4356" s="203">
        <v>1135030003118</v>
      </c>
      <c r="AB4356" s="198" t="s">
        <v>14441</v>
      </c>
      <c r="AC4356" s="166" t="s">
        <v>14442</v>
      </c>
      <c r="AD4356" s="166" t="s">
        <v>14443</v>
      </c>
      <c r="AE4356" s="198" t="s">
        <v>14441</v>
      </c>
      <c r="AF4356" s="166" t="s">
        <v>14440</v>
      </c>
      <c r="AG4356" s="165">
        <v>1135030003118</v>
      </c>
      <c r="AH4356" s="166" t="s">
        <v>453</v>
      </c>
      <c r="AI4356" s="186">
        <v>0.87</v>
      </c>
      <c r="AJ4356" s="184">
        <v>50</v>
      </c>
      <c r="AK4356" s="167">
        <f t="shared" si="642"/>
        <v>0.11917808219178082</v>
      </c>
      <c r="AL4356" s="167">
        <v>0</v>
      </c>
      <c r="AM4356" s="187">
        <f t="shared" si="643"/>
        <v>0.11917808219178082</v>
      </c>
      <c r="AN4356" s="167">
        <f t="shared" si="640"/>
        <v>0.11917808219178082</v>
      </c>
      <c r="AO4356" s="167">
        <v>0</v>
      </c>
      <c r="AP4356" s="167">
        <f t="shared" si="641"/>
        <v>0.11917808219178082</v>
      </c>
      <c r="AQ4356" s="167">
        <f t="shared" si="644"/>
        <v>3.5753424657534247</v>
      </c>
      <c r="AR4356" s="193" t="s">
        <v>231</v>
      </c>
      <c r="AS4356" s="194"/>
      <c r="AT4356" s="166" t="s">
        <v>325</v>
      </c>
      <c r="AU4356" s="166" t="s">
        <v>6916</v>
      </c>
      <c r="AV4356" s="679" t="s">
        <v>14444</v>
      </c>
      <c r="AW4356" s="166" t="s">
        <v>234</v>
      </c>
      <c r="AX4356" s="2254"/>
      <c r="AY4356" s="2254"/>
    </row>
    <row r="4357" spans="1:52" s="1395" customFormat="1" ht="15.95" customHeight="1" x14ac:dyDescent="0.25">
      <c r="A4357" s="353">
        <v>1822</v>
      </c>
      <c r="B4357" s="354" t="s">
        <v>55</v>
      </c>
      <c r="C4357" s="366" t="s">
        <v>22550</v>
      </c>
      <c r="D4357" s="363" t="s">
        <v>22039</v>
      </c>
      <c r="E4357" s="272" t="s">
        <v>22048</v>
      </c>
      <c r="F4357" s="272" t="s">
        <v>22040</v>
      </c>
      <c r="G4357" s="354" t="s">
        <v>221</v>
      </c>
      <c r="H4357" s="272" t="s">
        <v>219</v>
      </c>
      <c r="I4357" s="354" t="s">
        <v>220</v>
      </c>
      <c r="J4357" s="354" t="s">
        <v>221</v>
      </c>
      <c r="K4357" s="272" t="s">
        <v>879</v>
      </c>
      <c r="L4357" s="272" t="s">
        <v>317</v>
      </c>
      <c r="M4357" s="272">
        <v>0</v>
      </c>
      <c r="N4357" s="440">
        <v>4</v>
      </c>
      <c r="O4357" s="440">
        <v>2</v>
      </c>
      <c r="P4357" s="440">
        <f>O4357*N4357/365</f>
        <v>2.1917808219178082E-2</v>
      </c>
      <c r="Q4357" s="1010">
        <v>0</v>
      </c>
      <c r="R4357" s="357"/>
      <c r="S4357" s="505">
        <v>0</v>
      </c>
      <c r="T4357" s="357"/>
      <c r="U4357" s="505">
        <v>1</v>
      </c>
      <c r="V4357" s="357"/>
      <c r="W4357" s="357"/>
      <c r="X4357" s="357"/>
      <c r="Y4357" s="354" t="s">
        <v>330</v>
      </c>
      <c r="Z4357" s="354" t="s">
        <v>22044</v>
      </c>
      <c r="AA4357" s="443" t="s">
        <v>22041</v>
      </c>
      <c r="AB4357" s="272" t="s">
        <v>22042</v>
      </c>
      <c r="AC4357" s="354" t="s">
        <v>22043</v>
      </c>
      <c r="AD4357" s="1150" t="s">
        <v>22047</v>
      </c>
      <c r="AE4357" s="272" t="s">
        <v>14445</v>
      </c>
      <c r="AF4357" s="354" t="s">
        <v>22044</v>
      </c>
      <c r="AG4357" s="443" t="s">
        <v>22041</v>
      </c>
      <c r="AH4357" s="354" t="s">
        <v>453</v>
      </c>
      <c r="AI4357" s="360">
        <v>0.87</v>
      </c>
      <c r="AJ4357" s="503">
        <v>34</v>
      </c>
      <c r="AK4357" s="359">
        <f t="shared" si="642"/>
        <v>8.1041095890410961E-2</v>
      </c>
      <c r="AL4357" s="359">
        <v>0</v>
      </c>
      <c r="AM4357" s="361">
        <f t="shared" si="643"/>
        <v>8.1041095890410961E-2</v>
      </c>
      <c r="AN4357" s="359">
        <f t="shared" si="640"/>
        <v>8.1041095890410961E-2</v>
      </c>
      <c r="AO4357" s="359">
        <v>0</v>
      </c>
      <c r="AP4357" s="359">
        <f t="shared" si="641"/>
        <v>8.1041095890410961E-2</v>
      </c>
      <c r="AQ4357" s="359">
        <f>AP4357*30</f>
        <v>2.431232876712329</v>
      </c>
      <c r="AR4357" s="362" t="s">
        <v>231</v>
      </c>
      <c r="AS4357" s="363" t="s">
        <v>16247</v>
      </c>
      <c r="AT4357" s="354" t="s">
        <v>325</v>
      </c>
      <c r="AU4357" s="354" t="s">
        <v>6916</v>
      </c>
      <c r="AV4357" s="923" t="s">
        <v>14446</v>
      </c>
      <c r="AW4357" s="354" t="s">
        <v>234</v>
      </c>
      <c r="AX4357" s="2252" t="s">
        <v>22045</v>
      </c>
      <c r="AY4357" s="2252"/>
      <c r="AZ4357" s="447" t="s">
        <v>22046</v>
      </c>
    </row>
    <row r="4358" spans="1:52" s="1395" customFormat="1" ht="15.95" customHeight="1" x14ac:dyDescent="0.25">
      <c r="A4358" s="353">
        <v>1823</v>
      </c>
      <c r="B4358" s="354" t="s">
        <v>55</v>
      </c>
      <c r="C4358" s="366" t="s">
        <v>22550</v>
      </c>
      <c r="D4358" s="363" t="s">
        <v>20140</v>
      </c>
      <c r="E4358" s="272" t="s">
        <v>20133</v>
      </c>
      <c r="F4358" s="272" t="s">
        <v>20134</v>
      </c>
      <c r="G4358" s="354" t="s">
        <v>221</v>
      </c>
      <c r="H4358" s="272" t="s">
        <v>219</v>
      </c>
      <c r="I4358" s="354" t="s">
        <v>220</v>
      </c>
      <c r="J4358" s="272" t="s">
        <v>221</v>
      </c>
      <c r="K4358" s="272" t="s">
        <v>879</v>
      </c>
      <c r="L4358" s="272" t="s">
        <v>221</v>
      </c>
      <c r="M4358" s="272" t="s">
        <v>879</v>
      </c>
      <c r="N4358" s="440">
        <v>2</v>
      </c>
      <c r="O4358" s="440">
        <v>2</v>
      </c>
      <c r="P4358" s="440">
        <f>O4358*N4358</f>
        <v>4</v>
      </c>
      <c r="Q4358" s="1010">
        <v>1</v>
      </c>
      <c r="R4358" s="357"/>
      <c r="S4358" s="505">
        <v>0</v>
      </c>
      <c r="T4358" s="357"/>
      <c r="U4358" s="505">
        <v>0</v>
      </c>
      <c r="V4358" s="357"/>
      <c r="W4358" s="357"/>
      <c r="X4358" s="357"/>
      <c r="Y4358" s="354" t="s">
        <v>3109</v>
      </c>
      <c r="Z4358" s="354" t="s">
        <v>20135</v>
      </c>
      <c r="AA4358" s="443">
        <v>1027700033591</v>
      </c>
      <c r="AB4358" s="272" t="s">
        <v>14448</v>
      </c>
      <c r="AC4358" s="354" t="s">
        <v>20136</v>
      </c>
      <c r="AD4358" s="354" t="s">
        <v>20137</v>
      </c>
      <c r="AE4358" s="272" t="s">
        <v>14448</v>
      </c>
      <c r="AF4358" s="354" t="s">
        <v>14447</v>
      </c>
      <c r="AG4358" s="358">
        <v>1027700033591</v>
      </c>
      <c r="AH4358" s="354" t="s">
        <v>453</v>
      </c>
      <c r="AI4358" s="360">
        <v>0.87</v>
      </c>
      <c r="AJ4358" s="503">
        <v>60</v>
      </c>
      <c r="AK4358" s="359">
        <f t="shared" si="642"/>
        <v>0.14301369863013699</v>
      </c>
      <c r="AL4358" s="359">
        <v>0</v>
      </c>
      <c r="AM4358" s="361">
        <f t="shared" si="643"/>
        <v>0.14301369863013699</v>
      </c>
      <c r="AN4358" s="359">
        <f t="shared" si="640"/>
        <v>0.14301369863013699</v>
      </c>
      <c r="AO4358" s="359">
        <v>0</v>
      </c>
      <c r="AP4358" s="359">
        <f t="shared" si="641"/>
        <v>0.14301369863013699</v>
      </c>
      <c r="AQ4358" s="359">
        <f>AP4358*30</f>
        <v>4.2904109589041095</v>
      </c>
      <c r="AR4358" s="362" t="s">
        <v>231</v>
      </c>
      <c r="AS4358" s="363" t="s">
        <v>114</v>
      </c>
      <c r="AT4358" s="354" t="s">
        <v>325</v>
      </c>
      <c r="AU4358" s="354" t="s">
        <v>6916</v>
      </c>
      <c r="AV4358" s="923" t="s">
        <v>14449</v>
      </c>
      <c r="AW4358" s="354" t="s">
        <v>234</v>
      </c>
      <c r="AX4358" s="2252" t="s">
        <v>20138</v>
      </c>
      <c r="AY4358" s="2252"/>
      <c r="AZ4358" s="447" t="s">
        <v>20139</v>
      </c>
    </row>
    <row r="4359" spans="1:52" s="1395" customFormat="1" ht="15.95" customHeight="1" x14ac:dyDescent="0.25">
      <c r="A4359" s="353">
        <v>1824</v>
      </c>
      <c r="B4359" s="354" t="s">
        <v>55</v>
      </c>
      <c r="C4359" s="366" t="s">
        <v>22550</v>
      </c>
      <c r="D4359" s="363" t="s">
        <v>23872</v>
      </c>
      <c r="E4359" s="272" t="s">
        <v>23873</v>
      </c>
      <c r="F4359" s="272" t="s">
        <v>23874</v>
      </c>
      <c r="G4359" s="354" t="s">
        <v>221</v>
      </c>
      <c r="H4359" s="272" t="s">
        <v>219</v>
      </c>
      <c r="I4359" s="354" t="s">
        <v>17452</v>
      </c>
      <c r="J4359" s="272" t="s">
        <v>221</v>
      </c>
      <c r="K4359" s="272" t="s">
        <v>879</v>
      </c>
      <c r="L4359" s="272" t="s">
        <v>221</v>
      </c>
      <c r="M4359" s="272" t="s">
        <v>879</v>
      </c>
      <c r="N4359" s="440">
        <v>3.12</v>
      </c>
      <c r="O4359" s="440">
        <v>1.5</v>
      </c>
      <c r="P4359" s="440">
        <f>O4359*N4359</f>
        <v>4.68</v>
      </c>
      <c r="Q4359" s="1010">
        <v>1</v>
      </c>
      <c r="R4359" s="357"/>
      <c r="S4359" s="505">
        <v>1</v>
      </c>
      <c r="T4359" s="357"/>
      <c r="U4359" s="505"/>
      <c r="V4359" s="357"/>
      <c r="W4359" s="357"/>
      <c r="X4359" s="357"/>
      <c r="Y4359" s="354" t="s">
        <v>3109</v>
      </c>
      <c r="Z4359" s="354" t="s">
        <v>23879</v>
      </c>
      <c r="AA4359" s="358" t="s">
        <v>23876</v>
      </c>
      <c r="AB4359" s="272" t="s">
        <v>1899</v>
      </c>
      <c r="AC4359" s="354" t="s">
        <v>23877</v>
      </c>
      <c r="AD4359" s="271" t="s">
        <v>23878</v>
      </c>
      <c r="AE4359" s="272" t="s">
        <v>14450</v>
      </c>
      <c r="AF4359" s="354" t="s">
        <v>23875</v>
      </c>
      <c r="AG4359" s="358" t="s">
        <v>23876</v>
      </c>
      <c r="AH4359" s="354" t="s">
        <v>453</v>
      </c>
      <c r="AI4359" s="360">
        <v>0.87</v>
      </c>
      <c r="AJ4359" s="503">
        <v>30</v>
      </c>
      <c r="AK4359" s="359">
        <f>AJ4359*AI4359/365</f>
        <v>7.1506849315068496E-2</v>
      </c>
      <c r="AL4359" s="359">
        <v>0</v>
      </c>
      <c r="AM4359" s="361">
        <f t="shared" si="643"/>
        <v>7.1506849315068496E-2</v>
      </c>
      <c r="AN4359" s="359">
        <f>SUM(AK4359:AK4360)</f>
        <v>8.3150684931506846E-2</v>
      </c>
      <c r="AO4359" s="359">
        <v>0</v>
      </c>
      <c r="AP4359" s="359">
        <f t="shared" si="641"/>
        <v>8.3150684931506846E-2</v>
      </c>
      <c r="AQ4359" s="359">
        <f>AP4359*30</f>
        <v>2.4945205479452053</v>
      </c>
      <c r="AR4359" s="362" t="s">
        <v>231</v>
      </c>
      <c r="AS4359" s="363" t="s">
        <v>431</v>
      </c>
      <c r="AT4359" s="354" t="s">
        <v>325</v>
      </c>
      <c r="AU4359" s="354" t="s">
        <v>6916</v>
      </c>
      <c r="AV4359" s="923" t="s">
        <v>14451</v>
      </c>
      <c r="AW4359" s="354" t="s">
        <v>234</v>
      </c>
      <c r="AX4359" s="2252" t="s">
        <v>23881</v>
      </c>
      <c r="AY4359" s="2252"/>
      <c r="AZ4359" s="447" t="s">
        <v>23882</v>
      </c>
    </row>
    <row r="4360" spans="1:52" s="1395" customFormat="1" ht="15.95" customHeight="1" x14ac:dyDescent="0.25">
      <c r="A4360" s="1061"/>
      <c r="B4360" s="2252"/>
      <c r="C4360" s="1062"/>
      <c r="D4360" s="1064"/>
      <c r="E4360" s="1043"/>
      <c r="F4360" s="1043"/>
      <c r="G4360" s="2252"/>
      <c r="H4360" s="1043"/>
      <c r="I4360" s="2252"/>
      <c r="J4360" s="1043"/>
      <c r="K4360" s="1043"/>
      <c r="L4360" s="1043"/>
      <c r="M4360" s="1043"/>
      <c r="N4360" s="1090"/>
      <c r="O4360" s="1090"/>
      <c r="P4360" s="1090"/>
      <c r="Q4360" s="1091"/>
      <c r="R4360" s="2257"/>
      <c r="S4360" s="1089"/>
      <c r="T4360" s="2257"/>
      <c r="U4360" s="1089"/>
      <c r="V4360" s="2257"/>
      <c r="W4360" s="2257"/>
      <c r="X4360" s="2257"/>
      <c r="Y4360" s="2252"/>
      <c r="Z4360" s="2252"/>
      <c r="AA4360" s="2253"/>
      <c r="AB4360" s="1043"/>
      <c r="AC4360" s="2252" t="s">
        <v>23877</v>
      </c>
      <c r="AD4360" s="1146" t="s">
        <v>23878</v>
      </c>
      <c r="AE4360" s="1043" t="s">
        <v>14450</v>
      </c>
      <c r="AF4360" s="2252" t="s">
        <v>23875</v>
      </c>
      <c r="AG4360" s="2253" t="s">
        <v>23876</v>
      </c>
      <c r="AH4360" s="2252" t="s">
        <v>23880</v>
      </c>
      <c r="AI4360" s="2256">
        <v>0.85</v>
      </c>
      <c r="AJ4360" s="831">
        <v>5</v>
      </c>
      <c r="AK4360" s="378">
        <f>AJ4360*AI4360/365</f>
        <v>1.1643835616438357E-2</v>
      </c>
      <c r="AL4360" s="378">
        <v>0</v>
      </c>
      <c r="AM4360" s="380">
        <f t="shared" si="643"/>
        <v>1.1643835616438357E-2</v>
      </c>
      <c r="AN4360" s="378"/>
      <c r="AO4360" s="378"/>
      <c r="AP4360" s="378"/>
      <c r="AQ4360" s="378"/>
      <c r="AR4360" s="1063"/>
      <c r="AS4360" s="1064"/>
      <c r="AT4360" s="2252"/>
      <c r="AU4360" s="2252"/>
      <c r="AV4360" s="1065"/>
      <c r="AW4360" s="2252"/>
      <c r="AX4360" s="1202" t="s">
        <v>23883</v>
      </c>
      <c r="AY4360" s="2252"/>
    </row>
    <row r="4361" spans="1:52" s="55" customFormat="1" ht="15.95" customHeight="1" x14ac:dyDescent="0.25">
      <c r="A4361" s="182">
        <v>1825</v>
      </c>
      <c r="B4361" s="166" t="s">
        <v>55</v>
      </c>
      <c r="C4361" s="170" t="s">
        <v>22550</v>
      </c>
      <c r="D4361" s="194" t="s">
        <v>19772</v>
      </c>
      <c r="E4361" s="198" t="s">
        <v>14452</v>
      </c>
      <c r="F4361" s="198" t="s">
        <v>14453</v>
      </c>
      <c r="G4361" s="166"/>
      <c r="H4361" s="198" t="s">
        <v>732</v>
      </c>
      <c r="I4361" s="166">
        <v>0</v>
      </c>
      <c r="J4361" s="198" t="s">
        <v>317</v>
      </c>
      <c r="K4361" s="198">
        <v>0</v>
      </c>
      <c r="L4361" s="198" t="s">
        <v>317</v>
      </c>
      <c r="M4361" s="198">
        <v>0</v>
      </c>
      <c r="N4361" s="199">
        <v>4</v>
      </c>
      <c r="O4361" s="199">
        <v>1.5</v>
      </c>
      <c r="P4361" s="199">
        <v>6</v>
      </c>
      <c r="Q4361" s="1012">
        <v>1</v>
      </c>
      <c r="R4361" s="183"/>
      <c r="S4361" s="223">
        <v>0</v>
      </c>
      <c r="T4361" s="183"/>
      <c r="U4361" s="223">
        <v>0</v>
      </c>
      <c r="V4361" s="183"/>
      <c r="W4361" s="183"/>
      <c r="X4361" s="183"/>
      <c r="Y4361" s="166" t="s">
        <v>330</v>
      </c>
      <c r="Z4361" s="166" t="s">
        <v>14454</v>
      </c>
      <c r="AA4361" s="203">
        <v>1057749232001</v>
      </c>
      <c r="AB4361" s="198" t="s">
        <v>14455</v>
      </c>
      <c r="AC4361" s="166" t="s">
        <v>14456</v>
      </c>
      <c r="AD4361" s="166" t="s">
        <v>14457</v>
      </c>
      <c r="AE4361" s="198" t="s">
        <v>14455</v>
      </c>
      <c r="AF4361" s="166" t="s">
        <v>14454</v>
      </c>
      <c r="AG4361" s="165">
        <v>1057749232001</v>
      </c>
      <c r="AH4361" s="166" t="s">
        <v>453</v>
      </c>
      <c r="AI4361" s="186">
        <v>0.87</v>
      </c>
      <c r="AJ4361" s="184">
        <v>80</v>
      </c>
      <c r="AK4361" s="167">
        <f t="shared" si="642"/>
        <v>0.19068493150684929</v>
      </c>
      <c r="AL4361" s="167">
        <v>0</v>
      </c>
      <c r="AM4361" s="187">
        <f t="shared" si="643"/>
        <v>0.19068493150684929</v>
      </c>
      <c r="AN4361" s="167">
        <f t="shared" ref="AN4361:AN4369" si="645">AK4361</f>
        <v>0.19068493150684929</v>
      </c>
      <c r="AO4361" s="167">
        <v>0</v>
      </c>
      <c r="AP4361" s="167">
        <f t="shared" ref="AP4361:AP4369" si="646">AN4361+AO4361</f>
        <v>0.19068493150684929</v>
      </c>
      <c r="AQ4361" s="167">
        <f t="shared" si="644"/>
        <v>5.7205479452054782</v>
      </c>
      <c r="AR4361" s="193" t="s">
        <v>231</v>
      </c>
      <c r="AS4361" s="194"/>
      <c r="AT4361" s="166" t="s">
        <v>325</v>
      </c>
      <c r="AU4361" s="166" t="s">
        <v>6916</v>
      </c>
      <c r="AV4361" s="679" t="s">
        <v>14458</v>
      </c>
      <c r="AW4361" s="166" t="s">
        <v>234</v>
      </c>
      <c r="AX4361" s="2254"/>
      <c r="AY4361" s="2254"/>
    </row>
    <row r="4362" spans="1:52" s="55" customFormat="1" ht="15.95" customHeight="1" x14ac:dyDescent="0.25">
      <c r="A4362" s="182">
        <v>1826</v>
      </c>
      <c r="B4362" s="166" t="s">
        <v>55</v>
      </c>
      <c r="C4362" s="170" t="s">
        <v>22550</v>
      </c>
      <c r="D4362" s="194" t="s">
        <v>14459</v>
      </c>
      <c r="E4362" s="198" t="s">
        <v>14460</v>
      </c>
      <c r="F4362" s="198" t="s">
        <v>14461</v>
      </c>
      <c r="G4362" s="166"/>
      <c r="H4362" s="198" t="s">
        <v>219</v>
      </c>
      <c r="I4362" s="166" t="s">
        <v>220</v>
      </c>
      <c r="J4362" s="198" t="s">
        <v>221</v>
      </c>
      <c r="K4362" s="198" t="s">
        <v>222</v>
      </c>
      <c r="L4362" s="198" t="s">
        <v>317</v>
      </c>
      <c r="M4362" s="198">
        <v>0</v>
      </c>
      <c r="N4362" s="199">
        <v>2</v>
      </c>
      <c r="O4362" s="199">
        <v>3</v>
      </c>
      <c r="P4362" s="199">
        <v>6</v>
      </c>
      <c r="Q4362" s="1012">
        <v>1</v>
      </c>
      <c r="R4362" s="183"/>
      <c r="S4362" s="223">
        <v>0</v>
      </c>
      <c r="T4362" s="183"/>
      <c r="U4362" s="223">
        <v>0</v>
      </c>
      <c r="V4362" s="183"/>
      <c r="W4362" s="183"/>
      <c r="X4362" s="183"/>
      <c r="Y4362" s="166" t="s">
        <v>330</v>
      </c>
      <c r="Z4362" s="166" t="s">
        <v>14411</v>
      </c>
      <c r="AA4362" s="203">
        <v>1065030003037</v>
      </c>
      <c r="AB4362" s="198" t="s">
        <v>14462</v>
      </c>
      <c r="AC4362" s="166" t="s">
        <v>14412</v>
      </c>
      <c r="AD4362" s="166" t="s">
        <v>14413</v>
      </c>
      <c r="AE4362" s="198" t="s">
        <v>14462</v>
      </c>
      <c r="AF4362" s="166" t="s">
        <v>14411</v>
      </c>
      <c r="AG4362" s="165">
        <v>1065030003037</v>
      </c>
      <c r="AH4362" s="166" t="s">
        <v>453</v>
      </c>
      <c r="AI4362" s="186">
        <v>0.87</v>
      </c>
      <c r="AJ4362" s="184">
        <v>100</v>
      </c>
      <c r="AK4362" s="167">
        <f t="shared" si="642"/>
        <v>0.23835616438356164</v>
      </c>
      <c r="AL4362" s="167">
        <v>0</v>
      </c>
      <c r="AM4362" s="187">
        <f t="shared" si="643"/>
        <v>0.23835616438356164</v>
      </c>
      <c r="AN4362" s="167">
        <f t="shared" si="645"/>
        <v>0.23835616438356164</v>
      </c>
      <c r="AO4362" s="167">
        <v>0</v>
      </c>
      <c r="AP4362" s="167">
        <f t="shared" si="646"/>
        <v>0.23835616438356164</v>
      </c>
      <c r="AQ4362" s="167">
        <f t="shared" si="644"/>
        <v>7.1506849315068495</v>
      </c>
      <c r="AR4362" s="193" t="s">
        <v>231</v>
      </c>
      <c r="AS4362" s="194"/>
      <c r="AT4362" s="166" t="s">
        <v>325</v>
      </c>
      <c r="AU4362" s="166" t="s">
        <v>6916</v>
      </c>
      <c r="AV4362" s="679" t="s">
        <v>14463</v>
      </c>
      <c r="AW4362" s="166" t="s">
        <v>234</v>
      </c>
      <c r="AX4362" s="2254"/>
      <c r="AY4362" s="2254"/>
    </row>
    <row r="4363" spans="1:52" s="55" customFormat="1" ht="15.95" customHeight="1" x14ac:dyDescent="0.25">
      <c r="A4363" s="182">
        <v>1827</v>
      </c>
      <c r="B4363" s="166" t="s">
        <v>55</v>
      </c>
      <c r="C4363" s="170" t="s">
        <v>6908</v>
      </c>
      <c r="D4363" s="194" t="s">
        <v>19773</v>
      </c>
      <c r="E4363" s="198" t="s">
        <v>14465</v>
      </c>
      <c r="F4363" s="198" t="s">
        <v>14466</v>
      </c>
      <c r="G4363" s="166"/>
      <c r="H4363" s="198" t="s">
        <v>219</v>
      </c>
      <c r="I4363" s="166" t="s">
        <v>220</v>
      </c>
      <c r="J4363" s="198" t="s">
        <v>221</v>
      </c>
      <c r="K4363" s="198" t="s">
        <v>2008</v>
      </c>
      <c r="L4363" s="198" t="s">
        <v>317</v>
      </c>
      <c r="M4363" s="198">
        <v>0</v>
      </c>
      <c r="N4363" s="199">
        <v>3</v>
      </c>
      <c r="O4363" s="199">
        <v>1.2</v>
      </c>
      <c r="P4363" s="199">
        <v>3.5999999999999996</v>
      </c>
      <c r="Q4363" s="1012">
        <v>2</v>
      </c>
      <c r="R4363" s="183"/>
      <c r="S4363" s="223">
        <v>0</v>
      </c>
      <c r="T4363" s="183"/>
      <c r="U4363" s="223">
        <v>0</v>
      </c>
      <c r="V4363" s="183"/>
      <c r="W4363" s="183"/>
      <c r="X4363" s="183"/>
      <c r="Y4363" s="166" t="s">
        <v>330</v>
      </c>
      <c r="Z4363" s="166" t="s">
        <v>14354</v>
      </c>
      <c r="AA4363" s="203">
        <v>1125030002085</v>
      </c>
      <c r="AB4363" s="198" t="s">
        <v>14467</v>
      </c>
      <c r="AC4363" s="166" t="s">
        <v>14356</v>
      </c>
      <c r="AD4363" s="166" t="s">
        <v>12286</v>
      </c>
      <c r="AE4363" s="198" t="s">
        <v>14467</v>
      </c>
      <c r="AF4363" s="166" t="s">
        <v>14354</v>
      </c>
      <c r="AG4363" s="165">
        <v>1125030002085</v>
      </c>
      <c r="AH4363" s="166" t="s">
        <v>453</v>
      </c>
      <c r="AI4363" s="186">
        <v>0.87</v>
      </c>
      <c r="AJ4363" s="184">
        <v>25</v>
      </c>
      <c r="AK4363" s="167">
        <f t="shared" si="642"/>
        <v>5.9589041095890409E-2</v>
      </c>
      <c r="AL4363" s="167">
        <v>0</v>
      </c>
      <c r="AM4363" s="187">
        <f t="shared" si="643"/>
        <v>5.9589041095890409E-2</v>
      </c>
      <c r="AN4363" s="167">
        <f t="shared" si="645"/>
        <v>5.9589041095890409E-2</v>
      </c>
      <c r="AO4363" s="167">
        <v>0</v>
      </c>
      <c r="AP4363" s="167">
        <f t="shared" si="646"/>
        <v>5.9589041095890409E-2</v>
      </c>
      <c r="AQ4363" s="167">
        <f t="shared" si="644"/>
        <v>1.7876712328767124</v>
      </c>
      <c r="AR4363" s="193" t="s">
        <v>231</v>
      </c>
      <c r="AS4363" s="194"/>
      <c r="AT4363" s="166" t="s">
        <v>325</v>
      </c>
      <c r="AU4363" s="166" t="s">
        <v>6916</v>
      </c>
      <c r="AV4363" s="679" t="s">
        <v>14468</v>
      </c>
      <c r="AW4363" s="166" t="s">
        <v>234</v>
      </c>
      <c r="AX4363" s="2254"/>
      <c r="AY4363" s="2254"/>
    </row>
    <row r="4364" spans="1:52" s="55" customFormat="1" ht="15.95" customHeight="1" x14ac:dyDescent="0.25">
      <c r="A4364" s="182">
        <v>1828</v>
      </c>
      <c r="B4364" s="166" t="s">
        <v>55</v>
      </c>
      <c r="C4364" s="170" t="s">
        <v>22550</v>
      </c>
      <c r="D4364" s="194" t="s">
        <v>14469</v>
      </c>
      <c r="E4364" s="198" t="s">
        <v>14470</v>
      </c>
      <c r="F4364" s="198" t="s">
        <v>14471</v>
      </c>
      <c r="G4364" s="166"/>
      <c r="H4364" s="198" t="s">
        <v>732</v>
      </c>
      <c r="I4364" s="166">
        <v>0</v>
      </c>
      <c r="J4364" s="198" t="s">
        <v>221</v>
      </c>
      <c r="K4364" s="198" t="s">
        <v>222</v>
      </c>
      <c r="L4364" s="198" t="s">
        <v>317</v>
      </c>
      <c r="M4364" s="198">
        <v>0</v>
      </c>
      <c r="N4364" s="199">
        <v>4</v>
      </c>
      <c r="O4364" s="199">
        <v>1.5</v>
      </c>
      <c r="P4364" s="199">
        <v>6</v>
      </c>
      <c r="Q4364" s="1012">
        <v>0</v>
      </c>
      <c r="R4364" s="183"/>
      <c r="S4364" s="223">
        <v>0</v>
      </c>
      <c r="T4364" s="183"/>
      <c r="U4364" s="223">
        <v>1</v>
      </c>
      <c r="V4364" s="183"/>
      <c r="W4364" s="183"/>
      <c r="X4364" s="183"/>
      <c r="Y4364" s="166" t="s">
        <v>330</v>
      </c>
      <c r="Z4364" s="166" t="s">
        <v>14472</v>
      </c>
      <c r="AA4364" s="203">
        <v>1132724008449</v>
      </c>
      <c r="AB4364" s="198" t="s">
        <v>14473</v>
      </c>
      <c r="AC4364" s="166" t="s">
        <v>14474</v>
      </c>
      <c r="AD4364" s="166" t="s">
        <v>14475</v>
      </c>
      <c r="AE4364" s="198" t="s">
        <v>14473</v>
      </c>
      <c r="AF4364" s="166" t="s">
        <v>14472</v>
      </c>
      <c r="AG4364" s="165">
        <v>1132724008449</v>
      </c>
      <c r="AH4364" s="166" t="s">
        <v>453</v>
      </c>
      <c r="AI4364" s="186">
        <v>0.87</v>
      </c>
      <c r="AJ4364" s="184">
        <v>50</v>
      </c>
      <c r="AK4364" s="167">
        <f t="shared" si="642"/>
        <v>0.11917808219178082</v>
      </c>
      <c r="AL4364" s="167">
        <v>0</v>
      </c>
      <c r="AM4364" s="187">
        <f t="shared" si="643"/>
        <v>0.11917808219178082</v>
      </c>
      <c r="AN4364" s="167">
        <f t="shared" si="645"/>
        <v>0.11917808219178082</v>
      </c>
      <c r="AO4364" s="167">
        <v>0</v>
      </c>
      <c r="AP4364" s="167">
        <f t="shared" si="646"/>
        <v>0.11917808219178082</v>
      </c>
      <c r="AQ4364" s="167">
        <f t="shared" si="644"/>
        <v>3.5753424657534247</v>
      </c>
      <c r="AR4364" s="193" t="s">
        <v>231</v>
      </c>
      <c r="AS4364" s="194"/>
      <c r="AT4364" s="166" t="s">
        <v>325</v>
      </c>
      <c r="AU4364" s="166" t="s">
        <v>6916</v>
      </c>
      <c r="AV4364" s="679" t="s">
        <v>14476</v>
      </c>
      <c r="AW4364" s="166" t="s">
        <v>234</v>
      </c>
      <c r="AX4364" s="2254"/>
      <c r="AY4364" s="2254"/>
    </row>
    <row r="4365" spans="1:52" s="55" customFormat="1" ht="15.95" customHeight="1" x14ac:dyDescent="0.25">
      <c r="A4365" s="182">
        <v>1829</v>
      </c>
      <c r="B4365" s="166" t="s">
        <v>55</v>
      </c>
      <c r="C4365" s="170" t="s">
        <v>6908</v>
      </c>
      <c r="D4365" s="194" t="s">
        <v>14477</v>
      </c>
      <c r="E4365" s="198" t="s">
        <v>14478</v>
      </c>
      <c r="F4365" s="198" t="s">
        <v>14479</v>
      </c>
      <c r="G4365" s="166"/>
      <c r="H4365" s="198" t="s">
        <v>219</v>
      </c>
      <c r="I4365" s="166" t="s">
        <v>220</v>
      </c>
      <c r="J4365" s="198" t="s">
        <v>317</v>
      </c>
      <c r="K4365" s="198">
        <v>0</v>
      </c>
      <c r="L4365" s="198" t="s">
        <v>317</v>
      </c>
      <c r="M4365" s="198">
        <v>0</v>
      </c>
      <c r="N4365" s="199">
        <v>1.2</v>
      </c>
      <c r="O4365" s="199">
        <v>1.2</v>
      </c>
      <c r="P4365" s="199">
        <v>1.44</v>
      </c>
      <c r="Q4365" s="1012">
        <v>1</v>
      </c>
      <c r="R4365" s="183"/>
      <c r="S4365" s="223">
        <v>0</v>
      </c>
      <c r="T4365" s="183"/>
      <c r="U4365" s="223">
        <v>0</v>
      </c>
      <c r="V4365" s="183"/>
      <c r="W4365" s="183"/>
      <c r="X4365" s="183"/>
      <c r="Y4365" s="166" t="s">
        <v>330</v>
      </c>
      <c r="Z4365" s="166" t="s">
        <v>14480</v>
      </c>
      <c r="AA4365" s="203">
        <v>1177456043951</v>
      </c>
      <c r="AB4365" s="198" t="s">
        <v>14481</v>
      </c>
      <c r="AC4365" s="166">
        <v>79292078737</v>
      </c>
      <c r="AD4365" s="166" t="s">
        <v>230</v>
      </c>
      <c r="AE4365" s="198" t="s">
        <v>14481</v>
      </c>
      <c r="AF4365" s="166" t="s">
        <v>14480</v>
      </c>
      <c r="AG4365" s="165">
        <v>1177456043951</v>
      </c>
      <c r="AH4365" s="166" t="s">
        <v>453</v>
      </c>
      <c r="AI4365" s="186">
        <v>0.87</v>
      </c>
      <c r="AJ4365" s="184">
        <v>20</v>
      </c>
      <c r="AK4365" s="167">
        <f t="shared" si="642"/>
        <v>4.7671232876712322E-2</v>
      </c>
      <c r="AL4365" s="167">
        <v>0</v>
      </c>
      <c r="AM4365" s="187">
        <f t="shared" si="643"/>
        <v>4.7671232876712322E-2</v>
      </c>
      <c r="AN4365" s="167">
        <f t="shared" si="645"/>
        <v>4.7671232876712322E-2</v>
      </c>
      <c r="AO4365" s="167">
        <v>0</v>
      </c>
      <c r="AP4365" s="167">
        <f t="shared" si="646"/>
        <v>4.7671232876712322E-2</v>
      </c>
      <c r="AQ4365" s="167">
        <f t="shared" si="644"/>
        <v>1.4301369863013695</v>
      </c>
      <c r="AR4365" s="193" t="s">
        <v>231</v>
      </c>
      <c r="AS4365" s="194"/>
      <c r="AT4365" s="166" t="s">
        <v>325</v>
      </c>
      <c r="AU4365" s="166" t="s">
        <v>6916</v>
      </c>
      <c r="AV4365" s="679" t="s">
        <v>14482</v>
      </c>
      <c r="AW4365" s="166" t="s">
        <v>234</v>
      </c>
      <c r="AX4365" s="2254"/>
      <c r="AY4365" s="2254"/>
    </row>
    <row r="4366" spans="1:52" s="55" customFormat="1" ht="15.95" customHeight="1" x14ac:dyDescent="0.25">
      <c r="A4366" s="182">
        <v>1830</v>
      </c>
      <c r="B4366" s="166" t="s">
        <v>55</v>
      </c>
      <c r="C4366" s="170" t="s">
        <v>6908</v>
      </c>
      <c r="D4366" s="194" t="s">
        <v>14483</v>
      </c>
      <c r="E4366" s="198" t="s">
        <v>14484</v>
      </c>
      <c r="F4366" s="198" t="s">
        <v>14485</v>
      </c>
      <c r="G4366" s="166"/>
      <c r="H4366" s="198" t="s">
        <v>219</v>
      </c>
      <c r="I4366" s="166" t="s">
        <v>220</v>
      </c>
      <c r="J4366" s="198" t="s">
        <v>221</v>
      </c>
      <c r="K4366" s="198" t="s">
        <v>2008</v>
      </c>
      <c r="L4366" s="198" t="s">
        <v>317</v>
      </c>
      <c r="M4366" s="198">
        <v>0</v>
      </c>
      <c r="N4366" s="199">
        <v>10</v>
      </c>
      <c r="O4366" s="199">
        <v>1.5</v>
      </c>
      <c r="P4366" s="199">
        <v>15</v>
      </c>
      <c r="Q4366" s="1012">
        <v>1</v>
      </c>
      <c r="R4366" s="183"/>
      <c r="S4366" s="223">
        <v>0</v>
      </c>
      <c r="T4366" s="183"/>
      <c r="U4366" s="223">
        <v>0</v>
      </c>
      <c r="V4366" s="183"/>
      <c r="W4366" s="183"/>
      <c r="X4366" s="183"/>
      <c r="Y4366" s="166" t="s">
        <v>12075</v>
      </c>
      <c r="Z4366" s="166" t="s">
        <v>14486</v>
      </c>
      <c r="AA4366" s="203">
        <v>317507400005316</v>
      </c>
      <c r="AB4366" s="198" t="s">
        <v>14487</v>
      </c>
      <c r="AC4366" s="166" t="s">
        <v>14488</v>
      </c>
      <c r="AD4366" s="166" t="s">
        <v>14489</v>
      </c>
      <c r="AE4366" s="198" t="s">
        <v>14487</v>
      </c>
      <c r="AF4366" s="166" t="s">
        <v>14486</v>
      </c>
      <c r="AG4366" s="165">
        <v>317507400005316</v>
      </c>
      <c r="AH4366" s="166" t="s">
        <v>453</v>
      </c>
      <c r="AI4366" s="186">
        <v>0.87</v>
      </c>
      <c r="AJ4366" s="184">
        <v>6</v>
      </c>
      <c r="AK4366" s="167">
        <f t="shared" si="642"/>
        <v>1.4301369863013698E-2</v>
      </c>
      <c r="AL4366" s="167">
        <v>0</v>
      </c>
      <c r="AM4366" s="187">
        <f t="shared" si="643"/>
        <v>1.4301369863013698E-2</v>
      </c>
      <c r="AN4366" s="167">
        <f t="shared" si="645"/>
        <v>1.4301369863013698E-2</v>
      </c>
      <c r="AO4366" s="167">
        <v>0</v>
      </c>
      <c r="AP4366" s="167">
        <f t="shared" si="646"/>
        <v>1.4301369863013698E-2</v>
      </c>
      <c r="AQ4366" s="167">
        <f t="shared" si="644"/>
        <v>0.42904109589041095</v>
      </c>
      <c r="AR4366" s="193" t="s">
        <v>231</v>
      </c>
      <c r="AS4366" s="194"/>
      <c r="AT4366" s="166" t="s">
        <v>325</v>
      </c>
      <c r="AU4366" s="166" t="s">
        <v>6916</v>
      </c>
      <c r="AV4366" s="679" t="s">
        <v>14490</v>
      </c>
      <c r="AW4366" s="166" t="s">
        <v>234</v>
      </c>
      <c r="AX4366" s="2254"/>
      <c r="AY4366" s="2254"/>
    </row>
    <row r="4367" spans="1:52" s="55" customFormat="1" ht="15.95" customHeight="1" x14ac:dyDescent="0.25">
      <c r="A4367" s="182">
        <v>1831</v>
      </c>
      <c r="B4367" s="166" t="s">
        <v>55</v>
      </c>
      <c r="C4367" s="170" t="s">
        <v>22550</v>
      </c>
      <c r="D4367" s="194" t="s">
        <v>19774</v>
      </c>
      <c r="E4367" s="198" t="s">
        <v>14491</v>
      </c>
      <c r="F4367" s="198" t="s">
        <v>14492</v>
      </c>
      <c r="G4367" s="166"/>
      <c r="H4367" s="198" t="s">
        <v>219</v>
      </c>
      <c r="I4367" s="166" t="s">
        <v>220</v>
      </c>
      <c r="J4367" s="198" t="s">
        <v>317</v>
      </c>
      <c r="K4367" s="198">
        <v>0</v>
      </c>
      <c r="L4367" s="198" t="s">
        <v>317</v>
      </c>
      <c r="M4367" s="198">
        <v>0</v>
      </c>
      <c r="N4367" s="199">
        <v>5</v>
      </c>
      <c r="O4367" s="199">
        <v>3</v>
      </c>
      <c r="P4367" s="199">
        <v>15</v>
      </c>
      <c r="Q4367" s="1012">
        <v>0</v>
      </c>
      <c r="R4367" s="183"/>
      <c r="S4367" s="223">
        <v>0</v>
      </c>
      <c r="T4367" s="183"/>
      <c r="U4367" s="223">
        <v>1</v>
      </c>
      <c r="V4367" s="183"/>
      <c r="W4367" s="183"/>
      <c r="X4367" s="183"/>
      <c r="Y4367" s="166" t="s">
        <v>330</v>
      </c>
      <c r="Z4367" s="166" t="s">
        <v>14493</v>
      </c>
      <c r="AA4367" s="203">
        <v>1085009000152</v>
      </c>
      <c r="AB4367" s="198" t="s">
        <v>14494</v>
      </c>
      <c r="AC4367" s="166" t="s">
        <v>14495</v>
      </c>
      <c r="AD4367" s="166" t="s">
        <v>14496</v>
      </c>
      <c r="AE4367" s="198" t="s">
        <v>14494</v>
      </c>
      <c r="AF4367" s="166" t="s">
        <v>14493</v>
      </c>
      <c r="AG4367" s="165">
        <v>1085009000152</v>
      </c>
      <c r="AH4367" s="166" t="s">
        <v>453</v>
      </c>
      <c r="AI4367" s="186">
        <v>0.87</v>
      </c>
      <c r="AJ4367" s="184">
        <v>50</v>
      </c>
      <c r="AK4367" s="167">
        <f t="shared" si="642"/>
        <v>0.11917808219178082</v>
      </c>
      <c r="AL4367" s="167">
        <v>0</v>
      </c>
      <c r="AM4367" s="187">
        <f t="shared" si="643"/>
        <v>0.11917808219178082</v>
      </c>
      <c r="AN4367" s="167">
        <f t="shared" si="645"/>
        <v>0.11917808219178082</v>
      </c>
      <c r="AO4367" s="167">
        <v>0</v>
      </c>
      <c r="AP4367" s="167">
        <f t="shared" si="646"/>
        <v>0.11917808219178082</v>
      </c>
      <c r="AQ4367" s="167">
        <f t="shared" si="644"/>
        <v>3.5753424657534247</v>
      </c>
      <c r="AR4367" s="193" t="s">
        <v>231</v>
      </c>
      <c r="AS4367" s="194"/>
      <c r="AT4367" s="166" t="s">
        <v>325</v>
      </c>
      <c r="AU4367" s="166" t="s">
        <v>6916</v>
      </c>
      <c r="AV4367" s="679" t="s">
        <v>14497</v>
      </c>
      <c r="AW4367" s="166" t="s">
        <v>234</v>
      </c>
      <c r="AX4367" s="2254"/>
      <c r="AY4367" s="2254"/>
    </row>
    <row r="4368" spans="1:52" s="55" customFormat="1" ht="15.95" customHeight="1" x14ac:dyDescent="0.25">
      <c r="A4368" s="182">
        <v>1832</v>
      </c>
      <c r="B4368" s="166" t="s">
        <v>55</v>
      </c>
      <c r="C4368" s="170" t="s">
        <v>22550</v>
      </c>
      <c r="D4368" s="194" t="s">
        <v>19775</v>
      </c>
      <c r="E4368" s="198" t="s">
        <v>14498</v>
      </c>
      <c r="F4368" s="198" t="s">
        <v>14499</v>
      </c>
      <c r="G4368" s="166"/>
      <c r="H4368" s="198" t="s">
        <v>732</v>
      </c>
      <c r="I4368" s="166">
        <v>0</v>
      </c>
      <c r="J4368" s="198" t="s">
        <v>317</v>
      </c>
      <c r="K4368" s="198">
        <v>0</v>
      </c>
      <c r="L4368" s="198" t="s">
        <v>317</v>
      </c>
      <c r="M4368" s="198">
        <v>0</v>
      </c>
      <c r="N4368" s="199">
        <v>4</v>
      </c>
      <c r="O4368" s="199">
        <v>1.5</v>
      </c>
      <c r="P4368" s="199">
        <v>6</v>
      </c>
      <c r="Q4368" s="1012">
        <v>0</v>
      </c>
      <c r="R4368" s="183"/>
      <c r="S4368" s="223">
        <v>0</v>
      </c>
      <c r="T4368" s="183"/>
      <c r="U4368" s="223">
        <v>1</v>
      </c>
      <c r="V4368" s="183"/>
      <c r="W4368" s="183"/>
      <c r="X4368" s="183"/>
      <c r="Y4368" s="166" t="s">
        <v>330</v>
      </c>
      <c r="Z4368" s="166" t="s">
        <v>14500</v>
      </c>
      <c r="AA4368" s="203">
        <v>1187746804200</v>
      </c>
      <c r="AB4368" s="198" t="s">
        <v>14501</v>
      </c>
      <c r="AC4368" s="166" t="s">
        <v>14502</v>
      </c>
      <c r="AD4368" s="166" t="s">
        <v>14503</v>
      </c>
      <c r="AE4368" s="198" t="s">
        <v>14501</v>
      </c>
      <c r="AF4368" s="166" t="s">
        <v>14500</v>
      </c>
      <c r="AG4368" s="165">
        <v>1187746804200</v>
      </c>
      <c r="AH4368" s="166" t="s">
        <v>453</v>
      </c>
      <c r="AI4368" s="186">
        <v>0.87</v>
      </c>
      <c r="AJ4368" s="184">
        <v>80</v>
      </c>
      <c r="AK4368" s="167">
        <f t="shared" si="642"/>
        <v>0.19068493150684929</v>
      </c>
      <c r="AL4368" s="167">
        <v>0</v>
      </c>
      <c r="AM4368" s="187">
        <f t="shared" si="643"/>
        <v>0.19068493150684929</v>
      </c>
      <c r="AN4368" s="167">
        <f t="shared" si="645"/>
        <v>0.19068493150684929</v>
      </c>
      <c r="AO4368" s="167">
        <v>0</v>
      </c>
      <c r="AP4368" s="167">
        <f t="shared" si="646"/>
        <v>0.19068493150684929</v>
      </c>
      <c r="AQ4368" s="167">
        <f t="shared" si="644"/>
        <v>5.7205479452054782</v>
      </c>
      <c r="AR4368" s="193" t="s">
        <v>231</v>
      </c>
      <c r="AS4368" s="194"/>
      <c r="AT4368" s="166" t="s">
        <v>325</v>
      </c>
      <c r="AU4368" s="166" t="s">
        <v>6916</v>
      </c>
      <c r="AV4368" s="679" t="s">
        <v>14504</v>
      </c>
      <c r="AW4368" s="166" t="s">
        <v>234</v>
      </c>
      <c r="AX4368" s="2254"/>
      <c r="AY4368" s="2254"/>
    </row>
    <row r="4369" spans="1:51" s="55" customFormat="1" ht="15.95" customHeight="1" x14ac:dyDescent="0.25">
      <c r="A4369" s="2206">
        <v>1833</v>
      </c>
      <c r="B4369" s="716" t="s">
        <v>55</v>
      </c>
      <c r="C4369" s="2207" t="s">
        <v>6908</v>
      </c>
      <c r="D4369" s="2218" t="s">
        <v>19776</v>
      </c>
      <c r="E4369" s="2209" t="s">
        <v>14506</v>
      </c>
      <c r="F4369" s="2209" t="s">
        <v>14507</v>
      </c>
      <c r="G4369" s="716"/>
      <c r="H4369" s="2209" t="s">
        <v>219</v>
      </c>
      <c r="I4369" s="716" t="s">
        <v>220</v>
      </c>
      <c r="J4369" s="2209" t="s">
        <v>317</v>
      </c>
      <c r="K4369" s="2209">
        <v>0</v>
      </c>
      <c r="L4369" s="2209" t="s">
        <v>317</v>
      </c>
      <c r="M4369" s="2209">
        <v>0</v>
      </c>
      <c r="N4369" s="2210">
        <v>4</v>
      </c>
      <c r="O4369" s="2210">
        <v>3</v>
      </c>
      <c r="P4369" s="2210">
        <v>12</v>
      </c>
      <c r="Q4369" s="2211">
        <v>0</v>
      </c>
      <c r="R4369" s="2214"/>
      <c r="S4369" s="2213">
        <v>0</v>
      </c>
      <c r="T4369" s="2214"/>
      <c r="U4369" s="2213">
        <v>1</v>
      </c>
      <c r="V4369" s="2214"/>
      <c r="W4369" s="2214"/>
      <c r="X4369" s="2214"/>
      <c r="Y4369" s="716" t="s">
        <v>330</v>
      </c>
      <c r="Z4369" s="716" t="s">
        <v>14508</v>
      </c>
      <c r="AA4369" s="502">
        <v>1177746034180</v>
      </c>
      <c r="AB4369" s="2209" t="s">
        <v>5476</v>
      </c>
      <c r="AC4369" s="716" t="s">
        <v>14509</v>
      </c>
      <c r="AD4369" s="716" t="s">
        <v>14510</v>
      </c>
      <c r="AE4369" s="2209" t="s">
        <v>5476</v>
      </c>
      <c r="AF4369" s="716" t="s">
        <v>14508</v>
      </c>
      <c r="AG4369" s="717">
        <v>1177746034180</v>
      </c>
      <c r="AH4369" s="716" t="s">
        <v>453</v>
      </c>
      <c r="AI4369" s="719">
        <v>0.87</v>
      </c>
      <c r="AJ4369" s="2212">
        <v>30</v>
      </c>
      <c r="AK4369" s="718">
        <f t="shared" si="642"/>
        <v>7.1506849315068496E-2</v>
      </c>
      <c r="AL4369" s="718">
        <v>0</v>
      </c>
      <c r="AM4369" s="1653">
        <f t="shared" si="643"/>
        <v>7.1506849315068496E-2</v>
      </c>
      <c r="AN4369" s="718">
        <f t="shared" si="645"/>
        <v>7.1506849315068496E-2</v>
      </c>
      <c r="AO4369" s="718">
        <v>0</v>
      </c>
      <c r="AP4369" s="718">
        <f t="shared" si="646"/>
        <v>7.1506849315068496E-2</v>
      </c>
      <c r="AQ4369" s="718">
        <f t="shared" si="644"/>
        <v>2.1452054794520548</v>
      </c>
      <c r="AR4369" s="2217" t="s">
        <v>231</v>
      </c>
      <c r="AS4369" s="2218"/>
      <c r="AT4369" s="716" t="s">
        <v>325</v>
      </c>
      <c r="AU4369" s="716" t="s">
        <v>6916</v>
      </c>
      <c r="AV4369" s="2219" t="s">
        <v>14511</v>
      </c>
      <c r="AW4369" s="716" t="s">
        <v>234</v>
      </c>
      <c r="AX4369" s="88"/>
      <c r="AY4369" s="88"/>
    </row>
    <row r="4370" spans="1:51" s="55" customFormat="1" ht="15.95" customHeight="1" x14ac:dyDescent="0.2">
      <c r="A4370" s="2206">
        <v>1834</v>
      </c>
      <c r="B4370" s="1116" t="s">
        <v>55</v>
      </c>
      <c r="C4370" s="1183" t="s">
        <v>59</v>
      </c>
      <c r="D4370" s="1184" t="s">
        <v>18906</v>
      </c>
      <c r="E4370" s="2326" t="s">
        <v>14512</v>
      </c>
      <c r="F4370" s="2326" t="s">
        <v>14513</v>
      </c>
      <c r="G4370" s="1116"/>
      <c r="H4370" s="1116" t="s">
        <v>219</v>
      </c>
      <c r="I4370" s="1116" t="s">
        <v>220</v>
      </c>
      <c r="J4370" s="1116" t="s">
        <v>221</v>
      </c>
      <c r="K4370" s="2326" t="s">
        <v>222</v>
      </c>
      <c r="L4370" s="2326" t="s">
        <v>221</v>
      </c>
      <c r="M4370" s="2326" t="s">
        <v>879</v>
      </c>
      <c r="N4370" s="2356">
        <v>6.4</v>
      </c>
      <c r="O4370" s="2356">
        <v>2.2000000000000002</v>
      </c>
      <c r="P4370" s="2356">
        <f>O4370*N4370</f>
        <v>14.080000000000002</v>
      </c>
      <c r="Q4370" s="2371">
        <v>2</v>
      </c>
      <c r="R4370" s="1187"/>
      <c r="S4370" s="2372">
        <v>0</v>
      </c>
      <c r="T4370" s="1187"/>
      <c r="U4370" s="2372">
        <v>0</v>
      </c>
      <c r="V4370" s="1187"/>
      <c r="W4370" s="1187">
        <v>1</v>
      </c>
      <c r="X4370" s="1187"/>
      <c r="Y4370" s="1116" t="s">
        <v>62</v>
      </c>
      <c r="Z4370" s="1183" t="s">
        <v>224</v>
      </c>
      <c r="AA4370" s="2295" t="s">
        <v>225</v>
      </c>
      <c r="AB4370" s="1116" t="s">
        <v>1789</v>
      </c>
      <c r="AC4370" s="1116" t="s">
        <v>1790</v>
      </c>
      <c r="AD4370" s="1118" t="s">
        <v>1791</v>
      </c>
      <c r="AE4370" s="2326" t="s">
        <v>14514</v>
      </c>
      <c r="AF4370" s="1116" t="s">
        <v>1635</v>
      </c>
      <c r="AG4370" s="1122" t="s">
        <v>230</v>
      </c>
      <c r="AH4370" s="716" t="s">
        <v>59</v>
      </c>
      <c r="AI4370" s="718">
        <v>0.114</v>
      </c>
      <c r="AJ4370" s="719">
        <v>897.8</v>
      </c>
      <c r="AK4370" s="718">
        <v>0.214</v>
      </c>
      <c r="AL4370" s="718">
        <v>6.6000000000000003E-2</v>
      </c>
      <c r="AM4370" s="1653">
        <f>AK4370+AL4370</f>
        <v>0.28000000000000003</v>
      </c>
      <c r="AN4370" s="718">
        <f>SUM(AK4370:AK4371)</f>
        <v>0.317</v>
      </c>
      <c r="AO4370" s="718">
        <f>SUM(AL4370:AL4371)</f>
        <v>9.8000000000000004E-2</v>
      </c>
      <c r="AP4370" s="718">
        <f>SUM(AM4370:AM4371)</f>
        <v>0.41500000000000004</v>
      </c>
      <c r="AQ4370" s="718">
        <f>AP4370*30</f>
        <v>12.450000000000001</v>
      </c>
      <c r="AR4370" s="2217" t="s">
        <v>231</v>
      </c>
      <c r="AS4370" s="1184" t="s">
        <v>431</v>
      </c>
      <c r="AT4370" s="716" t="s">
        <v>325</v>
      </c>
      <c r="AU4370" s="716" t="s">
        <v>59</v>
      </c>
      <c r="AV4370" s="2219" t="s">
        <v>14515</v>
      </c>
      <c r="AW4370" s="716" t="s">
        <v>234</v>
      </c>
      <c r="AX4370" s="1175" t="s">
        <v>16743</v>
      </c>
      <c r="AY4370" s="2391"/>
    </row>
    <row r="4371" spans="1:51" s="55" customFormat="1" ht="15.95" customHeight="1" x14ac:dyDescent="0.25">
      <c r="A4371" s="36"/>
      <c r="B4371" s="2391"/>
      <c r="C4371" s="2"/>
      <c r="D4371" s="19"/>
      <c r="E4371" s="5"/>
      <c r="F4371" s="5"/>
      <c r="G4371" s="2391"/>
      <c r="H4371" s="5"/>
      <c r="I4371" s="2391"/>
      <c r="J4371" s="5"/>
      <c r="K4371" s="5"/>
      <c r="L4371" s="5"/>
      <c r="M4371" s="5"/>
      <c r="N4371" s="328"/>
      <c r="O4371" s="328"/>
      <c r="P4371" s="328"/>
      <c r="Q4371" s="1056"/>
      <c r="R4371" s="448"/>
      <c r="S4371" s="61"/>
      <c r="T4371" s="448"/>
      <c r="U4371" s="61"/>
      <c r="V4371" s="448"/>
      <c r="W4371" s="448"/>
      <c r="X4371" s="448"/>
      <c r="Y4371" s="2391"/>
      <c r="Z4371" s="2400" t="s">
        <v>230</v>
      </c>
      <c r="AA4371" s="39" t="s">
        <v>230</v>
      </c>
      <c r="AB4371" s="1057" t="s">
        <v>230</v>
      </c>
      <c r="AC4371" s="2400" t="s">
        <v>230</v>
      </c>
      <c r="AD4371" s="2400" t="s">
        <v>230</v>
      </c>
      <c r="AE4371" s="5" t="s">
        <v>16746</v>
      </c>
      <c r="AF4371" s="2391" t="s">
        <v>16747</v>
      </c>
      <c r="AG4371" s="39" t="s">
        <v>230</v>
      </c>
      <c r="AH4371" s="2391" t="s">
        <v>58</v>
      </c>
      <c r="AI4371" s="314">
        <v>7.5300000000000006E-2</v>
      </c>
      <c r="AJ4371" s="2392">
        <v>658.6</v>
      </c>
      <c r="AK4371" s="40">
        <v>0.10299999999999999</v>
      </c>
      <c r="AL4371" s="40">
        <v>3.2000000000000001E-2</v>
      </c>
      <c r="AM4371" s="41">
        <f>AK4371+AL4371</f>
        <v>0.13500000000000001</v>
      </c>
      <c r="AN4371" s="40"/>
      <c r="AO4371" s="40"/>
      <c r="AP4371" s="40"/>
      <c r="AQ4371" s="40"/>
      <c r="AR4371" s="283"/>
      <c r="AS4371" s="19"/>
      <c r="AT4371" s="2391"/>
      <c r="AU4371" s="2391"/>
      <c r="AV4371" s="1060"/>
      <c r="AW4371" s="2391"/>
      <c r="AX4371" s="2391"/>
      <c r="AY4371" s="2391"/>
    </row>
    <row r="4372" spans="1:51" s="55" customFormat="1" ht="15.95" customHeight="1" x14ac:dyDescent="0.2">
      <c r="A4372" s="2294">
        <v>1835</v>
      </c>
      <c r="B4372" s="1116" t="s">
        <v>55</v>
      </c>
      <c r="C4372" s="1183" t="s">
        <v>59</v>
      </c>
      <c r="D4372" s="1184" t="s">
        <v>18907</v>
      </c>
      <c r="E4372" s="2326" t="s">
        <v>16750</v>
      </c>
      <c r="F4372" s="2326" t="s">
        <v>16751</v>
      </c>
      <c r="G4372" s="1116"/>
      <c r="H4372" s="2326" t="s">
        <v>732</v>
      </c>
      <c r="I4372" s="1116" t="s">
        <v>1413</v>
      </c>
      <c r="J4372" s="2326" t="s">
        <v>219</v>
      </c>
      <c r="K4372" s="2326" t="s">
        <v>879</v>
      </c>
      <c r="L4372" s="2326" t="s">
        <v>221</v>
      </c>
      <c r="M4372" s="2326" t="s">
        <v>879</v>
      </c>
      <c r="N4372" s="2356">
        <v>5</v>
      </c>
      <c r="O4372" s="2356">
        <v>1.5</v>
      </c>
      <c r="P4372" s="2356">
        <v>7.5</v>
      </c>
      <c r="Q4372" s="2371">
        <v>2</v>
      </c>
      <c r="R4372" s="1187"/>
      <c r="S4372" s="2372">
        <v>1</v>
      </c>
      <c r="T4372" s="1187"/>
      <c r="U4372" s="2372">
        <v>0</v>
      </c>
      <c r="V4372" s="1187"/>
      <c r="W4372" s="1187"/>
      <c r="X4372" s="1187"/>
      <c r="Y4372" s="1116" t="s">
        <v>16652</v>
      </c>
      <c r="Z4372" s="1183" t="s">
        <v>224</v>
      </c>
      <c r="AA4372" s="2295" t="s">
        <v>225</v>
      </c>
      <c r="AB4372" s="1116" t="s">
        <v>1789</v>
      </c>
      <c r="AC4372" s="1116" t="s">
        <v>1790</v>
      </c>
      <c r="AD4372" s="1118" t="s">
        <v>1791</v>
      </c>
      <c r="AE4372" s="2296" t="s">
        <v>16752</v>
      </c>
      <c r="AF4372" s="2296" t="s">
        <v>346</v>
      </c>
      <c r="AG4372" s="1122" t="s">
        <v>230</v>
      </c>
      <c r="AH4372" s="2296" t="s">
        <v>59</v>
      </c>
      <c r="AI4372" s="2490">
        <v>0.114</v>
      </c>
      <c r="AJ4372" s="2491">
        <v>146.19999999999999</v>
      </c>
      <c r="AK4372" s="2492">
        <v>3.5000000000000003E-2</v>
      </c>
      <c r="AL4372" s="2492">
        <v>1.7999999999999999E-2</v>
      </c>
      <c r="AM4372" s="1192">
        <f>SUM(AK4372:AL4372)</f>
        <v>5.3000000000000005E-2</v>
      </c>
      <c r="AN4372" s="1191">
        <f>SUM(AK4372:AK4380)</f>
        <v>0.56800000000000006</v>
      </c>
      <c r="AO4372" s="1191">
        <f>SUM(AL4372:AL4380)</f>
        <v>0.183</v>
      </c>
      <c r="AP4372" s="1191">
        <f>AN4372+AO4372</f>
        <v>0.75100000000000011</v>
      </c>
      <c r="AQ4372" s="1191">
        <f t="shared" si="644"/>
        <v>22.530000000000005</v>
      </c>
      <c r="AR4372" s="1193" t="s">
        <v>231</v>
      </c>
      <c r="AS4372" s="2218" t="s">
        <v>431</v>
      </c>
      <c r="AT4372" s="1116" t="s">
        <v>325</v>
      </c>
      <c r="AU4372" s="1116" t="s">
        <v>59</v>
      </c>
      <c r="AV4372" s="1194" t="s">
        <v>14516</v>
      </c>
      <c r="AW4372" s="716" t="s">
        <v>234</v>
      </c>
      <c r="AX4372" s="2202" t="s">
        <v>16743</v>
      </c>
      <c r="AY4372" s="88"/>
    </row>
    <row r="4373" spans="1:51" s="55" customFormat="1" ht="15.95" customHeight="1" x14ac:dyDescent="0.25">
      <c r="A4373" s="36"/>
      <c r="B4373" s="2391"/>
      <c r="C4373" s="2"/>
      <c r="D4373" s="19"/>
      <c r="E4373" s="5"/>
      <c r="F4373" s="5"/>
      <c r="G4373" s="2391"/>
      <c r="H4373" s="5"/>
      <c r="I4373" s="2391"/>
      <c r="J4373" s="5"/>
      <c r="K4373" s="5"/>
      <c r="L4373" s="5"/>
      <c r="M4373" s="5"/>
      <c r="N4373" s="328"/>
      <c r="O4373" s="328"/>
      <c r="P4373" s="328"/>
      <c r="Q4373" s="1056"/>
      <c r="R4373" s="448"/>
      <c r="S4373" s="61"/>
      <c r="T4373" s="448"/>
      <c r="U4373" s="61"/>
      <c r="V4373" s="448"/>
      <c r="W4373" s="448"/>
      <c r="X4373" s="448"/>
      <c r="Y4373" s="2391"/>
      <c r="Z4373" s="2400" t="s">
        <v>230</v>
      </c>
      <c r="AA4373" s="39" t="s">
        <v>230</v>
      </c>
      <c r="AB4373" s="1057" t="s">
        <v>230</v>
      </c>
      <c r="AC4373" s="2400" t="s">
        <v>230</v>
      </c>
      <c r="AD4373" s="2400" t="s">
        <v>230</v>
      </c>
      <c r="AE4373" s="284" t="s">
        <v>16753</v>
      </c>
      <c r="AF4373" s="284" t="s">
        <v>347</v>
      </c>
      <c r="AG4373" s="39" t="s">
        <v>230</v>
      </c>
      <c r="AH4373" s="284" t="s">
        <v>59</v>
      </c>
      <c r="AI4373" s="1053">
        <v>0.114</v>
      </c>
      <c r="AJ4373" s="2493">
        <v>165.1</v>
      </c>
      <c r="AK4373" s="1059">
        <v>3.9E-2</v>
      </c>
      <c r="AL4373" s="1059">
        <v>1.2E-2</v>
      </c>
      <c r="AM4373" s="41">
        <f>SUM(AK4373:AL4373)</f>
        <v>5.1000000000000004E-2</v>
      </c>
      <c r="AN4373" s="40"/>
      <c r="AO4373" s="40"/>
      <c r="AP4373" s="40"/>
      <c r="AQ4373" s="40"/>
      <c r="AR4373" s="283"/>
      <c r="AS4373" s="19"/>
      <c r="AT4373" s="2391"/>
      <c r="AU4373" s="2391"/>
      <c r="AV4373" s="1060"/>
      <c r="AW4373" s="2391"/>
      <c r="AX4373" s="2391"/>
      <c r="AY4373" s="2391"/>
    </row>
    <row r="4374" spans="1:51" s="55" customFormat="1" ht="15.95" customHeight="1" x14ac:dyDescent="0.25">
      <c r="A4374" s="36"/>
      <c r="B4374" s="2391"/>
      <c r="C4374" s="2"/>
      <c r="D4374" s="19"/>
      <c r="E4374" s="5"/>
      <c r="F4374" s="5"/>
      <c r="G4374" s="2391"/>
      <c r="H4374" s="5"/>
      <c r="I4374" s="2391"/>
      <c r="J4374" s="5"/>
      <c r="K4374" s="5"/>
      <c r="L4374" s="5"/>
      <c r="M4374" s="5"/>
      <c r="N4374" s="328"/>
      <c r="O4374" s="328"/>
      <c r="P4374" s="328"/>
      <c r="Q4374" s="1056"/>
      <c r="R4374" s="448"/>
      <c r="S4374" s="61"/>
      <c r="T4374" s="448"/>
      <c r="U4374" s="61"/>
      <c r="V4374" s="448"/>
      <c r="W4374" s="448"/>
      <c r="X4374" s="448"/>
      <c r="Y4374" s="2391"/>
      <c r="Z4374" s="2400" t="s">
        <v>230</v>
      </c>
      <c r="AA4374" s="39" t="s">
        <v>230</v>
      </c>
      <c r="AB4374" s="1057" t="s">
        <v>230</v>
      </c>
      <c r="AC4374" s="2400" t="s">
        <v>230</v>
      </c>
      <c r="AD4374" s="2400" t="s">
        <v>230</v>
      </c>
      <c r="AE4374" s="284" t="s">
        <v>16754</v>
      </c>
      <c r="AF4374" s="284" t="s">
        <v>348</v>
      </c>
      <c r="AG4374" s="39" t="s">
        <v>230</v>
      </c>
      <c r="AH4374" s="284" t="s">
        <v>59</v>
      </c>
      <c r="AI4374" s="1053">
        <v>0.114</v>
      </c>
      <c r="AJ4374" s="2493">
        <v>164</v>
      </c>
      <c r="AK4374" s="1059">
        <v>3.9E-2</v>
      </c>
      <c r="AL4374" s="1059">
        <v>1.2E-2</v>
      </c>
      <c r="AM4374" s="41">
        <f t="shared" ref="AM4374:AM4380" si="647">SUM(AK4374:AL4374)</f>
        <v>5.1000000000000004E-2</v>
      </c>
      <c r="AN4374" s="40"/>
      <c r="AO4374" s="40"/>
      <c r="AP4374" s="40"/>
      <c r="AQ4374" s="40"/>
      <c r="AR4374" s="283"/>
      <c r="AS4374" s="19"/>
      <c r="AT4374" s="2391"/>
      <c r="AU4374" s="2391"/>
      <c r="AV4374" s="1060"/>
      <c r="AW4374" s="2391"/>
      <c r="AX4374" s="2391"/>
      <c r="AY4374" s="2391"/>
    </row>
    <row r="4375" spans="1:51" s="55" customFormat="1" ht="15.95" customHeight="1" x14ac:dyDescent="0.25">
      <c r="A4375" s="36"/>
      <c r="B4375" s="2391"/>
      <c r="C4375" s="2"/>
      <c r="D4375" s="19"/>
      <c r="E4375" s="5"/>
      <c r="F4375" s="5"/>
      <c r="G4375" s="2391"/>
      <c r="H4375" s="5"/>
      <c r="I4375" s="2391"/>
      <c r="J4375" s="5"/>
      <c r="K4375" s="5"/>
      <c r="L4375" s="5"/>
      <c r="M4375" s="5"/>
      <c r="N4375" s="328"/>
      <c r="O4375" s="328"/>
      <c r="P4375" s="328"/>
      <c r="Q4375" s="1056"/>
      <c r="R4375" s="448"/>
      <c r="S4375" s="61"/>
      <c r="T4375" s="448"/>
      <c r="U4375" s="61"/>
      <c r="V4375" s="448"/>
      <c r="W4375" s="448"/>
      <c r="X4375" s="448"/>
      <c r="Y4375" s="2391"/>
      <c r="Z4375" s="2400" t="s">
        <v>230</v>
      </c>
      <c r="AA4375" s="39" t="s">
        <v>230</v>
      </c>
      <c r="AB4375" s="1057" t="s">
        <v>230</v>
      </c>
      <c r="AC4375" s="2400" t="s">
        <v>230</v>
      </c>
      <c r="AD4375" s="2400" t="s">
        <v>230</v>
      </c>
      <c r="AE4375" s="284" t="s">
        <v>16755</v>
      </c>
      <c r="AF4375" s="284" t="s">
        <v>350</v>
      </c>
      <c r="AG4375" s="39" t="s">
        <v>230</v>
      </c>
      <c r="AH4375" s="284" t="s">
        <v>59</v>
      </c>
      <c r="AI4375" s="1053">
        <v>0.114</v>
      </c>
      <c r="AJ4375" s="2493">
        <v>161.19999999999999</v>
      </c>
      <c r="AK4375" s="1059">
        <v>3.7999999999999999E-2</v>
      </c>
      <c r="AL4375" s="1059">
        <v>1.2E-2</v>
      </c>
      <c r="AM4375" s="41">
        <f t="shared" si="647"/>
        <v>0.05</v>
      </c>
      <c r="AN4375" s="40"/>
      <c r="AO4375" s="40"/>
      <c r="AP4375" s="40"/>
      <c r="AQ4375" s="40"/>
      <c r="AR4375" s="283"/>
      <c r="AS4375" s="19"/>
      <c r="AT4375" s="2391"/>
      <c r="AU4375" s="2391"/>
      <c r="AV4375" s="1060"/>
      <c r="AW4375" s="2391"/>
      <c r="AX4375" s="2391"/>
      <c r="AY4375" s="2391"/>
    </row>
    <row r="4376" spans="1:51" s="55" customFormat="1" ht="15.95" customHeight="1" x14ac:dyDescent="0.25">
      <c r="A4376" s="36"/>
      <c r="B4376" s="2391"/>
      <c r="C4376" s="2"/>
      <c r="D4376" s="19"/>
      <c r="E4376" s="5"/>
      <c r="F4376" s="5"/>
      <c r="G4376" s="2391"/>
      <c r="H4376" s="5"/>
      <c r="I4376" s="2391"/>
      <c r="J4376" s="5"/>
      <c r="K4376" s="5"/>
      <c r="L4376" s="5"/>
      <c r="M4376" s="5"/>
      <c r="N4376" s="328"/>
      <c r="O4376" s="328"/>
      <c r="P4376" s="328"/>
      <c r="Q4376" s="1056"/>
      <c r="R4376" s="448"/>
      <c r="S4376" s="61"/>
      <c r="T4376" s="448"/>
      <c r="U4376" s="61"/>
      <c r="V4376" s="448"/>
      <c r="W4376" s="448"/>
      <c r="X4376" s="448"/>
      <c r="Y4376" s="2391"/>
      <c r="Z4376" s="2400" t="s">
        <v>230</v>
      </c>
      <c r="AA4376" s="39" t="s">
        <v>230</v>
      </c>
      <c r="AB4376" s="1057" t="s">
        <v>230</v>
      </c>
      <c r="AC4376" s="2400" t="s">
        <v>230</v>
      </c>
      <c r="AD4376" s="2400" t="s">
        <v>230</v>
      </c>
      <c r="AE4376" s="284" t="s">
        <v>16756</v>
      </c>
      <c r="AF4376" s="284" t="s">
        <v>351</v>
      </c>
      <c r="AG4376" s="39" t="s">
        <v>230</v>
      </c>
      <c r="AH4376" s="284" t="s">
        <v>59</v>
      </c>
      <c r="AI4376" s="1053">
        <v>0.114</v>
      </c>
      <c r="AJ4376" s="2493">
        <v>161.80000000000001</v>
      </c>
      <c r="AK4376" s="1059">
        <v>3.9E-2</v>
      </c>
      <c r="AL4376" s="1059">
        <v>1.2E-2</v>
      </c>
      <c r="AM4376" s="41">
        <f t="shared" si="647"/>
        <v>5.1000000000000004E-2</v>
      </c>
      <c r="AN4376" s="40"/>
      <c r="AO4376" s="40"/>
      <c r="AP4376" s="40"/>
      <c r="AQ4376" s="40"/>
      <c r="AR4376" s="283"/>
      <c r="AS4376" s="19"/>
      <c r="AT4376" s="2391"/>
      <c r="AU4376" s="2391"/>
      <c r="AV4376" s="1060"/>
      <c r="AW4376" s="2391"/>
      <c r="AX4376" s="2391"/>
      <c r="AY4376" s="2391"/>
    </row>
    <row r="4377" spans="1:51" s="55" customFormat="1" ht="15.95" customHeight="1" x14ac:dyDescent="0.25">
      <c r="A4377" s="36"/>
      <c r="B4377" s="2391"/>
      <c r="C4377" s="2"/>
      <c r="D4377" s="19"/>
      <c r="E4377" s="5"/>
      <c r="F4377" s="5"/>
      <c r="G4377" s="2391"/>
      <c r="H4377" s="5"/>
      <c r="I4377" s="2391"/>
      <c r="J4377" s="5"/>
      <c r="K4377" s="5"/>
      <c r="L4377" s="5"/>
      <c r="M4377" s="5"/>
      <c r="N4377" s="328"/>
      <c r="O4377" s="328"/>
      <c r="P4377" s="328"/>
      <c r="Q4377" s="1056"/>
      <c r="R4377" s="448"/>
      <c r="S4377" s="61"/>
      <c r="T4377" s="448"/>
      <c r="U4377" s="61"/>
      <c r="V4377" s="448"/>
      <c r="W4377" s="448"/>
      <c r="X4377" s="448"/>
      <c r="Y4377" s="2391"/>
      <c r="Z4377" s="2400" t="s">
        <v>230</v>
      </c>
      <c r="AA4377" s="39" t="s">
        <v>230</v>
      </c>
      <c r="AB4377" s="1057" t="s">
        <v>230</v>
      </c>
      <c r="AC4377" s="2400" t="s">
        <v>230</v>
      </c>
      <c r="AD4377" s="2400" t="s">
        <v>230</v>
      </c>
      <c r="AE4377" s="284" t="s">
        <v>16757</v>
      </c>
      <c r="AF4377" s="284" t="s">
        <v>881</v>
      </c>
      <c r="AG4377" s="39" t="s">
        <v>230</v>
      </c>
      <c r="AH4377" s="284" t="s">
        <v>59</v>
      </c>
      <c r="AI4377" s="1053">
        <v>0.114</v>
      </c>
      <c r="AJ4377" s="2493">
        <v>138.5</v>
      </c>
      <c r="AK4377" s="1059">
        <v>3.3000000000000002E-2</v>
      </c>
      <c r="AL4377" s="1059">
        <v>0.01</v>
      </c>
      <c r="AM4377" s="41">
        <f t="shared" si="647"/>
        <v>4.3000000000000003E-2</v>
      </c>
      <c r="AN4377" s="40"/>
      <c r="AO4377" s="40"/>
      <c r="AP4377" s="40"/>
      <c r="AQ4377" s="40"/>
      <c r="AR4377" s="283"/>
      <c r="AS4377" s="19"/>
      <c r="AT4377" s="2391"/>
      <c r="AU4377" s="2391"/>
      <c r="AV4377" s="1060"/>
      <c r="AW4377" s="2391"/>
      <c r="AX4377" s="2391"/>
      <c r="AY4377" s="2391"/>
    </row>
    <row r="4378" spans="1:51" s="55" customFormat="1" ht="15.95" customHeight="1" x14ac:dyDescent="0.25">
      <c r="A4378" s="36"/>
      <c r="B4378" s="2391"/>
      <c r="C4378" s="2"/>
      <c r="D4378" s="19"/>
      <c r="E4378" s="5"/>
      <c r="F4378" s="5"/>
      <c r="G4378" s="2391"/>
      <c r="H4378" s="5"/>
      <c r="I4378" s="2391"/>
      <c r="J4378" s="5"/>
      <c r="K4378" s="5"/>
      <c r="L4378" s="5"/>
      <c r="M4378" s="5"/>
      <c r="N4378" s="328"/>
      <c r="O4378" s="328"/>
      <c r="P4378" s="328"/>
      <c r="Q4378" s="1056"/>
      <c r="R4378" s="448"/>
      <c r="S4378" s="61"/>
      <c r="T4378" s="448"/>
      <c r="U4378" s="61"/>
      <c r="V4378" s="448"/>
      <c r="W4378" s="448"/>
      <c r="X4378" s="448"/>
      <c r="Y4378" s="2391"/>
      <c r="Z4378" s="2400" t="s">
        <v>230</v>
      </c>
      <c r="AA4378" s="39" t="s">
        <v>230</v>
      </c>
      <c r="AB4378" s="1057" t="s">
        <v>230</v>
      </c>
      <c r="AC4378" s="2400" t="s">
        <v>230</v>
      </c>
      <c r="AD4378" s="2400" t="s">
        <v>230</v>
      </c>
      <c r="AE4378" s="284" t="s">
        <v>16758</v>
      </c>
      <c r="AF4378" s="284" t="s">
        <v>353</v>
      </c>
      <c r="AG4378" s="39" t="s">
        <v>230</v>
      </c>
      <c r="AH4378" s="284" t="s">
        <v>59</v>
      </c>
      <c r="AI4378" s="1053">
        <v>0.114</v>
      </c>
      <c r="AJ4378" s="2493">
        <v>135.80000000000001</v>
      </c>
      <c r="AK4378" s="1059">
        <v>3.2000000000000001E-2</v>
      </c>
      <c r="AL4378" s="1059">
        <v>0.01</v>
      </c>
      <c r="AM4378" s="41">
        <f t="shared" si="647"/>
        <v>4.2000000000000003E-2</v>
      </c>
      <c r="AN4378" s="40"/>
      <c r="AO4378" s="40"/>
      <c r="AP4378" s="40"/>
      <c r="AQ4378" s="40"/>
      <c r="AR4378" s="283"/>
      <c r="AS4378" s="19"/>
      <c r="AT4378" s="2391"/>
      <c r="AU4378" s="2391"/>
      <c r="AV4378" s="1060"/>
      <c r="AW4378" s="2391"/>
      <c r="AX4378" s="2391"/>
      <c r="AY4378" s="2391"/>
    </row>
    <row r="4379" spans="1:51" s="55" customFormat="1" ht="15.95" customHeight="1" x14ac:dyDescent="0.25">
      <c r="A4379" s="36"/>
      <c r="B4379" s="2391"/>
      <c r="C4379" s="2"/>
      <c r="D4379" s="19"/>
      <c r="E4379" s="5"/>
      <c r="F4379" s="5"/>
      <c r="G4379" s="2391"/>
      <c r="H4379" s="5"/>
      <c r="I4379" s="2391"/>
      <c r="J4379" s="5"/>
      <c r="K4379" s="5"/>
      <c r="L4379" s="5"/>
      <c r="M4379" s="5"/>
      <c r="N4379" s="328"/>
      <c r="O4379" s="328"/>
      <c r="P4379" s="328"/>
      <c r="Q4379" s="1056"/>
      <c r="R4379" s="448"/>
      <c r="S4379" s="61"/>
      <c r="T4379" s="448"/>
      <c r="U4379" s="61"/>
      <c r="V4379" s="448"/>
      <c r="W4379" s="448"/>
      <c r="X4379" s="448"/>
      <c r="Y4379" s="2391"/>
      <c r="Z4379" s="2400" t="s">
        <v>230</v>
      </c>
      <c r="AA4379" s="39" t="s">
        <v>230</v>
      </c>
      <c r="AB4379" s="1057" t="s">
        <v>230</v>
      </c>
      <c r="AC4379" s="2400" t="s">
        <v>230</v>
      </c>
      <c r="AD4379" s="2400" t="s">
        <v>230</v>
      </c>
      <c r="AE4379" s="284" t="s">
        <v>16759</v>
      </c>
      <c r="AF4379" s="284" t="s">
        <v>236</v>
      </c>
      <c r="AG4379" s="39" t="s">
        <v>230</v>
      </c>
      <c r="AH4379" s="284" t="s">
        <v>59</v>
      </c>
      <c r="AI4379" s="1053">
        <v>0.114</v>
      </c>
      <c r="AJ4379" s="2493">
        <v>261.10000000000002</v>
      </c>
      <c r="AK4379" s="1059">
        <v>6.2E-2</v>
      </c>
      <c r="AL4379" s="1059">
        <v>1.9E-2</v>
      </c>
      <c r="AM4379" s="41">
        <f t="shared" si="647"/>
        <v>8.1000000000000003E-2</v>
      </c>
      <c r="AN4379" s="40"/>
      <c r="AO4379" s="40"/>
      <c r="AP4379" s="40"/>
      <c r="AQ4379" s="40"/>
      <c r="AR4379" s="283"/>
      <c r="AS4379" s="19"/>
      <c r="AT4379" s="2391"/>
      <c r="AU4379" s="2391"/>
      <c r="AV4379" s="1060"/>
      <c r="AW4379" s="2391"/>
      <c r="AX4379" s="2391"/>
      <c r="AY4379" s="2391"/>
    </row>
    <row r="4380" spans="1:51" s="55" customFormat="1" ht="35.25" customHeight="1" x14ac:dyDescent="0.25">
      <c r="A4380" s="93"/>
      <c r="B4380" s="88"/>
      <c r="C4380" s="107"/>
      <c r="D4380" s="111"/>
      <c r="E4380" s="103"/>
      <c r="F4380" s="103"/>
      <c r="G4380" s="88"/>
      <c r="H4380" s="103"/>
      <c r="I4380" s="88"/>
      <c r="J4380" s="103"/>
      <c r="K4380" s="103"/>
      <c r="L4380" s="103"/>
      <c r="M4380" s="103"/>
      <c r="N4380" s="330"/>
      <c r="O4380" s="330"/>
      <c r="P4380" s="330"/>
      <c r="Q4380" s="106"/>
      <c r="R4380" s="94"/>
      <c r="S4380" s="104"/>
      <c r="T4380" s="94"/>
      <c r="U4380" s="104"/>
      <c r="V4380" s="94"/>
      <c r="W4380" s="94"/>
      <c r="X4380" s="94"/>
      <c r="Y4380" s="88"/>
      <c r="Z4380" s="2393" t="s">
        <v>230</v>
      </c>
      <c r="AA4380" s="2398" t="s">
        <v>230</v>
      </c>
      <c r="AB4380" s="2494" t="s">
        <v>230</v>
      </c>
      <c r="AC4380" s="2393" t="s">
        <v>230</v>
      </c>
      <c r="AD4380" s="2393" t="s">
        <v>230</v>
      </c>
      <c r="AE4380" s="1052" t="s">
        <v>5481</v>
      </c>
      <c r="AF4380" s="1052" t="s">
        <v>16760</v>
      </c>
      <c r="AG4380" s="2398" t="s">
        <v>230</v>
      </c>
      <c r="AH4380" s="1052" t="s">
        <v>58</v>
      </c>
      <c r="AI4380" s="1047">
        <v>0.1</v>
      </c>
      <c r="AJ4380" s="1055">
        <v>1201.9000000000001</v>
      </c>
      <c r="AK4380" s="1679">
        <v>0.251</v>
      </c>
      <c r="AL4380" s="1679">
        <v>7.8E-2</v>
      </c>
      <c r="AM4380" s="96">
        <f t="shared" si="647"/>
        <v>0.32900000000000001</v>
      </c>
      <c r="AN4380" s="98"/>
      <c r="AO4380" s="98"/>
      <c r="AP4380" s="98"/>
      <c r="AQ4380" s="98"/>
      <c r="AR4380" s="2302"/>
      <c r="AS4380" s="111"/>
      <c r="AT4380" s="88"/>
      <c r="AU4380" s="88"/>
      <c r="AV4380" s="2458"/>
      <c r="AW4380" s="88"/>
      <c r="AX4380" s="88"/>
      <c r="AY4380" s="88"/>
    </row>
    <row r="4381" spans="1:51" s="55" customFormat="1" ht="15.95" customHeight="1" x14ac:dyDescent="0.25">
      <c r="A4381" s="182">
        <v>1836</v>
      </c>
      <c r="B4381" s="166" t="s">
        <v>55</v>
      </c>
      <c r="C4381" s="170" t="s">
        <v>22550</v>
      </c>
      <c r="D4381" s="194" t="s">
        <v>19777</v>
      </c>
      <c r="E4381" s="198" t="s">
        <v>14517</v>
      </c>
      <c r="F4381" s="198" t="s">
        <v>14518</v>
      </c>
      <c r="G4381" s="166"/>
      <c r="H4381" s="198" t="s">
        <v>219</v>
      </c>
      <c r="I4381" s="166" t="s">
        <v>220</v>
      </c>
      <c r="J4381" s="198" t="s">
        <v>221</v>
      </c>
      <c r="K4381" s="198" t="s">
        <v>222</v>
      </c>
      <c r="L4381" s="198" t="s">
        <v>317</v>
      </c>
      <c r="M4381" s="198">
        <v>0</v>
      </c>
      <c r="N4381" s="199">
        <v>10</v>
      </c>
      <c r="O4381" s="199">
        <v>4</v>
      </c>
      <c r="P4381" s="199">
        <v>40</v>
      </c>
      <c r="Q4381" s="1012">
        <v>4</v>
      </c>
      <c r="R4381" s="183"/>
      <c r="S4381" s="223">
        <v>0</v>
      </c>
      <c r="T4381" s="183"/>
      <c r="U4381" s="223">
        <v>0</v>
      </c>
      <c r="V4381" s="183"/>
      <c r="W4381" s="183"/>
      <c r="X4381" s="183"/>
      <c r="Y4381" s="166" t="s">
        <v>330</v>
      </c>
      <c r="Z4381" s="166" t="s">
        <v>14519</v>
      </c>
      <c r="AA4381" s="203">
        <v>1037739414844</v>
      </c>
      <c r="AB4381" s="198" t="s">
        <v>5495</v>
      </c>
      <c r="AC4381" s="166"/>
      <c r="AD4381" s="166" t="s">
        <v>14520</v>
      </c>
      <c r="AE4381" s="198" t="s">
        <v>5495</v>
      </c>
      <c r="AF4381" s="166" t="s">
        <v>14519</v>
      </c>
      <c r="AG4381" s="165">
        <v>1037739414844</v>
      </c>
      <c r="AH4381" s="166" t="s">
        <v>453</v>
      </c>
      <c r="AI4381" s="186">
        <v>0.87</v>
      </c>
      <c r="AJ4381" s="184">
        <v>50</v>
      </c>
      <c r="AK4381" s="167">
        <f>AJ4381*AI4381/365</f>
        <v>0.11917808219178082</v>
      </c>
      <c r="AL4381" s="167">
        <v>0</v>
      </c>
      <c r="AM4381" s="187">
        <f>SUBTOTAL(9,AK4381:AL4381)</f>
        <v>0.11917808219178082</v>
      </c>
      <c r="AN4381" s="167">
        <f t="shared" ref="AN4381:AN4416" si="648">AK4381</f>
        <v>0.11917808219178082</v>
      </c>
      <c r="AO4381" s="167">
        <v>0</v>
      </c>
      <c r="AP4381" s="167">
        <f t="shared" ref="AP4381:AP4416" si="649">AN4381+AO4381</f>
        <v>0.11917808219178082</v>
      </c>
      <c r="AQ4381" s="167">
        <f t="shared" si="644"/>
        <v>3.5753424657534247</v>
      </c>
      <c r="AR4381" s="193" t="s">
        <v>231</v>
      </c>
      <c r="AS4381" s="194"/>
      <c r="AT4381" s="166" t="s">
        <v>325</v>
      </c>
      <c r="AU4381" s="166" t="s">
        <v>6916</v>
      </c>
      <c r="AV4381" s="679" t="s">
        <v>14521</v>
      </c>
      <c r="AW4381" s="166" t="s">
        <v>234</v>
      </c>
      <c r="AX4381" s="2391"/>
      <c r="AY4381" s="2391"/>
    </row>
    <row r="4382" spans="1:51" s="55" customFormat="1" ht="15.95" customHeight="1" x14ac:dyDescent="0.25">
      <c r="A4382" s="182">
        <v>1837</v>
      </c>
      <c r="B4382" s="166" t="s">
        <v>55</v>
      </c>
      <c r="C4382" s="170" t="s">
        <v>22550</v>
      </c>
      <c r="D4382" s="194" t="s">
        <v>19778</v>
      </c>
      <c r="E4382" s="198" t="s">
        <v>14522</v>
      </c>
      <c r="F4382" s="198" t="s">
        <v>14523</v>
      </c>
      <c r="G4382" s="166"/>
      <c r="H4382" s="198" t="s">
        <v>219</v>
      </c>
      <c r="I4382" s="166" t="s">
        <v>220</v>
      </c>
      <c r="J4382" s="198" t="s">
        <v>317</v>
      </c>
      <c r="K4382" s="198">
        <v>0</v>
      </c>
      <c r="L4382" s="198" t="s">
        <v>317</v>
      </c>
      <c r="M4382" s="198">
        <v>0</v>
      </c>
      <c r="N4382" s="199">
        <v>4</v>
      </c>
      <c r="O4382" s="199">
        <v>3</v>
      </c>
      <c r="P4382" s="199">
        <v>12</v>
      </c>
      <c r="Q4382" s="1012">
        <v>0</v>
      </c>
      <c r="R4382" s="183"/>
      <c r="S4382" s="223">
        <v>0</v>
      </c>
      <c r="T4382" s="183"/>
      <c r="U4382" s="223">
        <v>1</v>
      </c>
      <c r="V4382" s="183"/>
      <c r="W4382" s="183"/>
      <c r="X4382" s="183"/>
      <c r="Y4382" s="166" t="s">
        <v>330</v>
      </c>
      <c r="Z4382" s="166" t="s">
        <v>14524</v>
      </c>
      <c r="AA4382" s="203">
        <v>1145030002655</v>
      </c>
      <c r="AB4382" s="198" t="s">
        <v>2868</v>
      </c>
      <c r="AC4382" s="166" t="s">
        <v>14525</v>
      </c>
      <c r="AD4382" s="166" t="s">
        <v>14526</v>
      </c>
      <c r="AE4382" s="198" t="s">
        <v>2868</v>
      </c>
      <c r="AF4382" s="166" t="s">
        <v>14524</v>
      </c>
      <c r="AG4382" s="165">
        <v>1145030002655</v>
      </c>
      <c r="AH4382" s="166" t="s">
        <v>453</v>
      </c>
      <c r="AI4382" s="186">
        <v>0.87</v>
      </c>
      <c r="AJ4382" s="184">
        <v>50</v>
      </c>
      <c r="AK4382" s="167">
        <f>AJ4382*AI4382/365</f>
        <v>0.11917808219178082</v>
      </c>
      <c r="AL4382" s="167">
        <v>0</v>
      </c>
      <c r="AM4382" s="187">
        <f>SUBTOTAL(9,AK4382:AL4382)</f>
        <v>0.11917808219178082</v>
      </c>
      <c r="AN4382" s="167">
        <f t="shared" si="648"/>
        <v>0.11917808219178082</v>
      </c>
      <c r="AO4382" s="167">
        <v>0</v>
      </c>
      <c r="AP4382" s="167">
        <f t="shared" si="649"/>
        <v>0.11917808219178082</v>
      </c>
      <c r="AQ4382" s="167">
        <f t="shared" si="644"/>
        <v>3.5753424657534247</v>
      </c>
      <c r="AR4382" s="193" t="s">
        <v>231</v>
      </c>
      <c r="AS4382" s="194"/>
      <c r="AT4382" s="166" t="s">
        <v>325</v>
      </c>
      <c r="AU4382" s="166" t="s">
        <v>6916</v>
      </c>
      <c r="AV4382" s="679" t="s">
        <v>14527</v>
      </c>
      <c r="AW4382" s="166" t="s">
        <v>234</v>
      </c>
      <c r="AX4382" s="2391"/>
      <c r="AY4382" s="2391"/>
    </row>
    <row r="4383" spans="1:51" s="55" customFormat="1" ht="15.95" customHeight="1" x14ac:dyDescent="0.25">
      <c r="A4383" s="182">
        <v>1838</v>
      </c>
      <c r="B4383" s="166" t="s">
        <v>55</v>
      </c>
      <c r="C4383" s="170" t="s">
        <v>17640</v>
      </c>
      <c r="D4383" s="194" t="s">
        <v>14528</v>
      </c>
      <c r="E4383" s="198" t="s">
        <v>14529</v>
      </c>
      <c r="F4383" s="198" t="s">
        <v>14530</v>
      </c>
      <c r="G4383" s="166"/>
      <c r="H4383" s="198" t="s">
        <v>219</v>
      </c>
      <c r="I4383" s="166" t="s">
        <v>220</v>
      </c>
      <c r="J4383" s="198" t="s">
        <v>221</v>
      </c>
      <c r="K4383" s="198" t="s">
        <v>222</v>
      </c>
      <c r="L4383" s="198" t="s">
        <v>317</v>
      </c>
      <c r="M4383" s="198">
        <v>0</v>
      </c>
      <c r="N4383" s="199">
        <v>10</v>
      </c>
      <c r="O4383" s="199">
        <v>4</v>
      </c>
      <c r="P4383" s="199">
        <v>40</v>
      </c>
      <c r="Q4383" s="1012">
        <v>2</v>
      </c>
      <c r="R4383" s="183"/>
      <c r="S4383" s="223">
        <v>0</v>
      </c>
      <c r="T4383" s="183"/>
      <c r="U4383" s="223">
        <v>0</v>
      </c>
      <c r="V4383" s="183"/>
      <c r="W4383" s="183"/>
      <c r="X4383" s="183"/>
      <c r="Y4383" s="166" t="s">
        <v>12246</v>
      </c>
      <c r="Z4383" s="166" t="s">
        <v>12732</v>
      </c>
      <c r="AA4383" s="203">
        <v>1037739877295</v>
      </c>
      <c r="AB4383" s="198" t="s">
        <v>14528</v>
      </c>
      <c r="AC4383" s="166" t="s">
        <v>14531</v>
      </c>
      <c r="AD4383" s="166" t="s">
        <v>230</v>
      </c>
      <c r="AE4383" s="198" t="s">
        <v>14528</v>
      </c>
      <c r="AF4383" s="166" t="s">
        <v>12732</v>
      </c>
      <c r="AG4383" s="165">
        <v>1037739877295</v>
      </c>
      <c r="AH4383" s="166" t="s">
        <v>17034</v>
      </c>
      <c r="AI4383" s="186">
        <v>0.87</v>
      </c>
      <c r="AJ4383" s="184">
        <v>25</v>
      </c>
      <c r="AK4383" s="167">
        <f t="shared" ref="AK4383:AK4396" si="650">AJ4383*AI4383/365</f>
        <v>5.9589041095890409E-2</v>
      </c>
      <c r="AL4383" s="167">
        <v>0</v>
      </c>
      <c r="AM4383" s="187">
        <f t="shared" ref="AM4383:AM4396" si="651">SUBTOTAL(9,AK4383:AL4383)</f>
        <v>5.9589041095890409E-2</v>
      </c>
      <c r="AN4383" s="167">
        <f t="shared" si="648"/>
        <v>5.9589041095890409E-2</v>
      </c>
      <c r="AO4383" s="167">
        <v>0</v>
      </c>
      <c r="AP4383" s="167">
        <f t="shared" si="649"/>
        <v>5.9589041095890409E-2</v>
      </c>
      <c r="AQ4383" s="167">
        <f t="shared" si="644"/>
        <v>1.7876712328767124</v>
      </c>
      <c r="AR4383" s="193" t="s">
        <v>231</v>
      </c>
      <c r="AS4383" s="194"/>
      <c r="AT4383" s="166" t="s">
        <v>325</v>
      </c>
      <c r="AU4383" s="166" t="s">
        <v>6916</v>
      </c>
      <c r="AV4383" s="679" t="s">
        <v>14532</v>
      </c>
      <c r="AW4383" s="166" t="s">
        <v>234</v>
      </c>
      <c r="AX4383" s="2391"/>
      <c r="AY4383" s="2391"/>
    </row>
    <row r="4384" spans="1:51" s="55" customFormat="1" ht="15.95" customHeight="1" x14ac:dyDescent="0.25">
      <c r="A4384" s="182">
        <v>1839</v>
      </c>
      <c r="B4384" s="166" t="s">
        <v>55</v>
      </c>
      <c r="C4384" s="170" t="s">
        <v>17640</v>
      </c>
      <c r="D4384" s="194" t="s">
        <v>14533</v>
      </c>
      <c r="E4384" s="198" t="s">
        <v>14534</v>
      </c>
      <c r="F4384" s="198" t="s">
        <v>14535</v>
      </c>
      <c r="G4384" s="166"/>
      <c r="H4384" s="198" t="s">
        <v>219</v>
      </c>
      <c r="I4384" s="166" t="s">
        <v>220</v>
      </c>
      <c r="J4384" s="198" t="s">
        <v>221</v>
      </c>
      <c r="K4384" s="198" t="s">
        <v>222</v>
      </c>
      <c r="L4384" s="198" t="s">
        <v>317</v>
      </c>
      <c r="M4384" s="198">
        <v>0</v>
      </c>
      <c r="N4384" s="199">
        <v>3</v>
      </c>
      <c r="O4384" s="199">
        <v>1.2</v>
      </c>
      <c r="P4384" s="199">
        <v>3.5999999999999996</v>
      </c>
      <c r="Q4384" s="1012">
        <v>2</v>
      </c>
      <c r="R4384" s="183"/>
      <c r="S4384" s="223">
        <v>0</v>
      </c>
      <c r="T4384" s="183"/>
      <c r="U4384" s="223">
        <v>0</v>
      </c>
      <c r="V4384" s="183"/>
      <c r="W4384" s="183"/>
      <c r="X4384" s="183"/>
      <c r="Y4384" s="166" t="s">
        <v>12246</v>
      </c>
      <c r="Z4384" s="166" t="s">
        <v>12732</v>
      </c>
      <c r="AA4384" s="203">
        <v>1037739877295</v>
      </c>
      <c r="AB4384" s="198" t="s">
        <v>14533</v>
      </c>
      <c r="AC4384" s="166" t="s">
        <v>14531</v>
      </c>
      <c r="AD4384" s="166" t="s">
        <v>230</v>
      </c>
      <c r="AE4384" s="198" t="s">
        <v>14533</v>
      </c>
      <c r="AF4384" s="166" t="s">
        <v>12732</v>
      </c>
      <c r="AG4384" s="165">
        <v>1037739877295</v>
      </c>
      <c r="AH4384" s="166" t="s">
        <v>17034</v>
      </c>
      <c r="AI4384" s="186">
        <v>0.87</v>
      </c>
      <c r="AJ4384" s="184">
        <v>25</v>
      </c>
      <c r="AK4384" s="167">
        <f t="shared" si="650"/>
        <v>5.9589041095890409E-2</v>
      </c>
      <c r="AL4384" s="167">
        <v>0</v>
      </c>
      <c r="AM4384" s="187">
        <f t="shared" si="651"/>
        <v>5.9589041095890409E-2</v>
      </c>
      <c r="AN4384" s="167">
        <f t="shared" si="648"/>
        <v>5.9589041095890409E-2</v>
      </c>
      <c r="AO4384" s="167">
        <v>0</v>
      </c>
      <c r="AP4384" s="167">
        <f t="shared" si="649"/>
        <v>5.9589041095890409E-2</v>
      </c>
      <c r="AQ4384" s="167">
        <f t="shared" si="644"/>
        <v>1.7876712328767124</v>
      </c>
      <c r="AR4384" s="193" t="s">
        <v>231</v>
      </c>
      <c r="AS4384" s="194"/>
      <c r="AT4384" s="166" t="s">
        <v>325</v>
      </c>
      <c r="AU4384" s="166" t="s">
        <v>6916</v>
      </c>
      <c r="AV4384" s="679" t="s">
        <v>14536</v>
      </c>
      <c r="AW4384" s="166" t="s">
        <v>234</v>
      </c>
      <c r="AX4384" s="2391"/>
      <c r="AY4384" s="2391"/>
    </row>
    <row r="4385" spans="1:52" s="55" customFormat="1" ht="15.95" customHeight="1" x14ac:dyDescent="0.25">
      <c r="A4385" s="182">
        <v>1840</v>
      </c>
      <c r="B4385" s="166" t="s">
        <v>55</v>
      </c>
      <c r="C4385" s="170" t="s">
        <v>17640</v>
      </c>
      <c r="D4385" s="194" t="s">
        <v>19779</v>
      </c>
      <c r="E4385" s="198" t="s">
        <v>14537</v>
      </c>
      <c r="F4385" s="198" t="s">
        <v>14538</v>
      </c>
      <c r="G4385" s="166"/>
      <c r="H4385" s="198" t="s">
        <v>219</v>
      </c>
      <c r="I4385" s="166" t="s">
        <v>220</v>
      </c>
      <c r="J4385" s="198" t="s">
        <v>221</v>
      </c>
      <c r="K4385" s="198" t="s">
        <v>222</v>
      </c>
      <c r="L4385" s="198" t="s">
        <v>317</v>
      </c>
      <c r="M4385" s="198">
        <v>0</v>
      </c>
      <c r="N4385" s="199">
        <v>3</v>
      </c>
      <c r="O4385" s="199">
        <v>1.2</v>
      </c>
      <c r="P4385" s="199">
        <v>3.5999999999999996</v>
      </c>
      <c r="Q4385" s="1012">
        <v>1</v>
      </c>
      <c r="R4385" s="183"/>
      <c r="S4385" s="223">
        <v>0</v>
      </c>
      <c r="T4385" s="183"/>
      <c r="U4385" s="223">
        <v>0</v>
      </c>
      <c r="V4385" s="183"/>
      <c r="W4385" s="183"/>
      <c r="X4385" s="183"/>
      <c r="Y4385" s="166" t="s">
        <v>12246</v>
      </c>
      <c r="Z4385" s="166" t="s">
        <v>12732</v>
      </c>
      <c r="AA4385" s="203">
        <v>1037739877295</v>
      </c>
      <c r="AB4385" s="198" t="s">
        <v>14539</v>
      </c>
      <c r="AC4385" s="166" t="s">
        <v>14531</v>
      </c>
      <c r="AD4385" s="166" t="s">
        <v>230</v>
      </c>
      <c r="AE4385" s="198" t="s">
        <v>14539</v>
      </c>
      <c r="AF4385" s="166" t="s">
        <v>12732</v>
      </c>
      <c r="AG4385" s="165">
        <v>1037739877295</v>
      </c>
      <c r="AH4385" s="166" t="s">
        <v>17034</v>
      </c>
      <c r="AI4385" s="186">
        <v>0.87</v>
      </c>
      <c r="AJ4385" s="184">
        <v>25</v>
      </c>
      <c r="AK4385" s="167">
        <f t="shared" si="650"/>
        <v>5.9589041095890409E-2</v>
      </c>
      <c r="AL4385" s="167">
        <v>0</v>
      </c>
      <c r="AM4385" s="187">
        <f t="shared" si="651"/>
        <v>5.9589041095890409E-2</v>
      </c>
      <c r="AN4385" s="167">
        <f t="shared" si="648"/>
        <v>5.9589041095890409E-2</v>
      </c>
      <c r="AO4385" s="167">
        <v>0</v>
      </c>
      <c r="AP4385" s="167">
        <f t="shared" si="649"/>
        <v>5.9589041095890409E-2</v>
      </c>
      <c r="AQ4385" s="167">
        <f t="shared" si="644"/>
        <v>1.7876712328767124</v>
      </c>
      <c r="AR4385" s="193" t="s">
        <v>231</v>
      </c>
      <c r="AS4385" s="194"/>
      <c r="AT4385" s="166" t="s">
        <v>325</v>
      </c>
      <c r="AU4385" s="166" t="s">
        <v>6916</v>
      </c>
      <c r="AV4385" s="679" t="s">
        <v>14540</v>
      </c>
      <c r="AW4385" s="166" t="s">
        <v>234</v>
      </c>
      <c r="AX4385" s="2391"/>
      <c r="AY4385" s="2391"/>
    </row>
    <row r="4386" spans="1:52" s="55" customFormat="1" ht="15.95" customHeight="1" x14ac:dyDescent="0.25">
      <c r="A4386" s="182">
        <v>1841</v>
      </c>
      <c r="B4386" s="166" t="s">
        <v>55</v>
      </c>
      <c r="C4386" s="170" t="s">
        <v>17640</v>
      </c>
      <c r="D4386" s="194" t="s">
        <v>19780</v>
      </c>
      <c r="E4386" s="198" t="s">
        <v>14541</v>
      </c>
      <c r="F4386" s="198" t="s">
        <v>14542</v>
      </c>
      <c r="G4386" s="166"/>
      <c r="H4386" s="198" t="s">
        <v>219</v>
      </c>
      <c r="I4386" s="166" t="s">
        <v>220</v>
      </c>
      <c r="J4386" s="198" t="s">
        <v>221</v>
      </c>
      <c r="K4386" s="198" t="s">
        <v>222</v>
      </c>
      <c r="L4386" s="198" t="s">
        <v>317</v>
      </c>
      <c r="M4386" s="198">
        <v>0</v>
      </c>
      <c r="N4386" s="199">
        <v>3</v>
      </c>
      <c r="O4386" s="199">
        <v>1.2</v>
      </c>
      <c r="P4386" s="199">
        <v>3.5999999999999996</v>
      </c>
      <c r="Q4386" s="1012">
        <v>2</v>
      </c>
      <c r="R4386" s="183"/>
      <c r="S4386" s="223">
        <v>0</v>
      </c>
      <c r="T4386" s="183"/>
      <c r="U4386" s="223">
        <v>0</v>
      </c>
      <c r="V4386" s="183"/>
      <c r="W4386" s="183"/>
      <c r="X4386" s="183"/>
      <c r="Y4386" s="166" t="s">
        <v>12246</v>
      </c>
      <c r="Z4386" s="166" t="s">
        <v>12732</v>
      </c>
      <c r="AA4386" s="203">
        <v>1037739877295</v>
      </c>
      <c r="AB4386" s="198" t="s">
        <v>14543</v>
      </c>
      <c r="AC4386" s="166" t="s">
        <v>14531</v>
      </c>
      <c r="AD4386" s="166" t="s">
        <v>230</v>
      </c>
      <c r="AE4386" s="198" t="s">
        <v>14543</v>
      </c>
      <c r="AF4386" s="166" t="s">
        <v>12732</v>
      </c>
      <c r="AG4386" s="165">
        <v>1037739877295</v>
      </c>
      <c r="AH4386" s="166" t="s">
        <v>17034</v>
      </c>
      <c r="AI4386" s="186">
        <v>0.87</v>
      </c>
      <c r="AJ4386" s="184">
        <v>25</v>
      </c>
      <c r="AK4386" s="167">
        <f t="shared" si="650"/>
        <v>5.9589041095890409E-2</v>
      </c>
      <c r="AL4386" s="167">
        <v>0</v>
      </c>
      <c r="AM4386" s="187">
        <f t="shared" si="651"/>
        <v>5.9589041095890409E-2</v>
      </c>
      <c r="AN4386" s="167">
        <f t="shared" si="648"/>
        <v>5.9589041095890409E-2</v>
      </c>
      <c r="AO4386" s="167">
        <v>0</v>
      </c>
      <c r="AP4386" s="167">
        <f t="shared" si="649"/>
        <v>5.9589041095890409E-2</v>
      </c>
      <c r="AQ4386" s="167">
        <f t="shared" si="644"/>
        <v>1.7876712328767124</v>
      </c>
      <c r="AR4386" s="193" t="s">
        <v>231</v>
      </c>
      <c r="AS4386" s="194"/>
      <c r="AT4386" s="166" t="s">
        <v>325</v>
      </c>
      <c r="AU4386" s="166" t="s">
        <v>6916</v>
      </c>
      <c r="AV4386" s="679" t="s">
        <v>14544</v>
      </c>
      <c r="AW4386" s="166" t="s">
        <v>234</v>
      </c>
      <c r="AX4386" s="2391"/>
      <c r="AY4386" s="2391"/>
    </row>
    <row r="4387" spans="1:52" s="55" customFormat="1" ht="15.95" customHeight="1" x14ac:dyDescent="0.25">
      <c r="A4387" s="182">
        <v>1842</v>
      </c>
      <c r="B4387" s="166" t="s">
        <v>55</v>
      </c>
      <c r="C4387" s="170" t="s">
        <v>6908</v>
      </c>
      <c r="D4387" s="194" t="s">
        <v>14545</v>
      </c>
      <c r="E4387" s="198" t="s">
        <v>14546</v>
      </c>
      <c r="F4387" s="198" t="s">
        <v>14547</v>
      </c>
      <c r="G4387" s="166"/>
      <c r="H4387" s="198" t="s">
        <v>219</v>
      </c>
      <c r="I4387" s="166" t="s">
        <v>220</v>
      </c>
      <c r="J4387" s="198" t="s">
        <v>221</v>
      </c>
      <c r="K4387" s="198" t="s">
        <v>222</v>
      </c>
      <c r="L4387" s="198" t="s">
        <v>317</v>
      </c>
      <c r="M4387" s="198">
        <v>0</v>
      </c>
      <c r="N4387" s="199">
        <v>3</v>
      </c>
      <c r="O4387" s="199">
        <v>1.2</v>
      </c>
      <c r="P4387" s="199">
        <v>3.5999999999999996</v>
      </c>
      <c r="Q4387" s="1012">
        <v>2</v>
      </c>
      <c r="R4387" s="183"/>
      <c r="S4387" s="223">
        <v>0</v>
      </c>
      <c r="T4387" s="183"/>
      <c r="U4387" s="223">
        <v>0</v>
      </c>
      <c r="V4387" s="183"/>
      <c r="W4387" s="183"/>
      <c r="X4387" s="183"/>
      <c r="Y4387" s="166" t="s">
        <v>330</v>
      </c>
      <c r="Z4387" s="166" t="s">
        <v>448</v>
      </c>
      <c r="AA4387" s="203">
        <v>1127746172080</v>
      </c>
      <c r="AB4387" s="166" t="s">
        <v>14548</v>
      </c>
      <c r="AC4387" s="166" t="s">
        <v>14549</v>
      </c>
      <c r="AD4387" s="166" t="s">
        <v>13528</v>
      </c>
      <c r="AE4387" s="166" t="s">
        <v>14548</v>
      </c>
      <c r="AF4387" s="166" t="s">
        <v>448</v>
      </c>
      <c r="AG4387" s="165">
        <v>1127746172080</v>
      </c>
      <c r="AH4387" s="203" t="s">
        <v>722</v>
      </c>
      <c r="AI4387" s="186">
        <v>1.1399999999999999</v>
      </c>
      <c r="AJ4387" s="186">
        <v>1000</v>
      </c>
      <c r="AK4387" s="167">
        <f t="shared" si="650"/>
        <v>3.1232876712328768</v>
      </c>
      <c r="AL4387" s="167">
        <v>0</v>
      </c>
      <c r="AM4387" s="187">
        <f t="shared" si="651"/>
        <v>3.1232876712328768</v>
      </c>
      <c r="AN4387" s="167">
        <f t="shared" si="648"/>
        <v>3.1232876712328768</v>
      </c>
      <c r="AO4387" s="167">
        <v>0</v>
      </c>
      <c r="AP4387" s="167">
        <f t="shared" si="649"/>
        <v>3.1232876712328768</v>
      </c>
      <c r="AQ4387" s="167">
        <f t="shared" si="644"/>
        <v>93.69863013698631</v>
      </c>
      <c r="AR4387" s="193" t="s">
        <v>231</v>
      </c>
      <c r="AS4387" s="194" t="s">
        <v>431</v>
      </c>
      <c r="AT4387" s="166" t="s">
        <v>325</v>
      </c>
      <c r="AU4387" s="166" t="s">
        <v>6916</v>
      </c>
      <c r="AV4387" s="679" t="s">
        <v>14550</v>
      </c>
      <c r="AW4387" s="166" t="s">
        <v>234</v>
      </c>
      <c r="AX4387" s="2391"/>
      <c r="AY4387" s="2391"/>
    </row>
    <row r="4388" spans="1:52" s="55" customFormat="1" ht="15.95" customHeight="1" x14ac:dyDescent="0.25">
      <c r="A4388" s="182">
        <v>1843</v>
      </c>
      <c r="B4388" s="166" t="s">
        <v>55</v>
      </c>
      <c r="C4388" s="170" t="s">
        <v>22550</v>
      </c>
      <c r="D4388" s="194" t="s">
        <v>14551</v>
      </c>
      <c r="E4388" s="198" t="s">
        <v>14552</v>
      </c>
      <c r="F4388" s="198" t="s">
        <v>14553</v>
      </c>
      <c r="G4388" s="166"/>
      <c r="H4388" s="198" t="s">
        <v>219</v>
      </c>
      <c r="I4388" s="166" t="s">
        <v>220</v>
      </c>
      <c r="J4388" s="198" t="s">
        <v>221</v>
      </c>
      <c r="K4388" s="198" t="s">
        <v>222</v>
      </c>
      <c r="L4388" s="198" t="s">
        <v>317</v>
      </c>
      <c r="M4388" s="198">
        <v>0</v>
      </c>
      <c r="N4388" s="199">
        <v>2</v>
      </c>
      <c r="O4388" s="199">
        <v>3</v>
      </c>
      <c r="P4388" s="199">
        <v>6</v>
      </c>
      <c r="Q4388" s="1012">
        <v>1</v>
      </c>
      <c r="R4388" s="183"/>
      <c r="S4388" s="223">
        <v>0</v>
      </c>
      <c r="T4388" s="183"/>
      <c r="U4388" s="223">
        <v>0</v>
      </c>
      <c r="V4388" s="183"/>
      <c r="W4388" s="183"/>
      <c r="X4388" s="183"/>
      <c r="Y4388" s="166" t="s">
        <v>3109</v>
      </c>
      <c r="Z4388" s="166" t="s">
        <v>2004</v>
      </c>
      <c r="AA4388" s="203">
        <v>1022301598549</v>
      </c>
      <c r="AB4388" s="166" t="s">
        <v>14554</v>
      </c>
      <c r="AC4388" s="166" t="s">
        <v>12325</v>
      </c>
      <c r="AD4388" s="166" t="s">
        <v>12326</v>
      </c>
      <c r="AE4388" s="166" t="s">
        <v>14554</v>
      </c>
      <c r="AF4388" s="166" t="s">
        <v>2004</v>
      </c>
      <c r="AG4388" s="165">
        <v>1022301598549</v>
      </c>
      <c r="AH4388" s="203" t="s">
        <v>722</v>
      </c>
      <c r="AI4388" s="186">
        <v>1.1399999999999999</v>
      </c>
      <c r="AJ4388" s="186">
        <v>1000</v>
      </c>
      <c r="AK4388" s="167">
        <f t="shared" si="650"/>
        <v>3.1232876712328768</v>
      </c>
      <c r="AL4388" s="167">
        <v>0</v>
      </c>
      <c r="AM4388" s="187">
        <f t="shared" si="651"/>
        <v>3.1232876712328768</v>
      </c>
      <c r="AN4388" s="167">
        <f t="shared" si="648"/>
        <v>3.1232876712328768</v>
      </c>
      <c r="AO4388" s="167">
        <v>0</v>
      </c>
      <c r="AP4388" s="167">
        <f t="shared" si="649"/>
        <v>3.1232876712328768</v>
      </c>
      <c r="AQ4388" s="167">
        <f t="shared" si="644"/>
        <v>93.69863013698631</v>
      </c>
      <c r="AR4388" s="193" t="s">
        <v>231</v>
      </c>
      <c r="AS4388" s="194"/>
      <c r="AT4388" s="166" t="s">
        <v>325</v>
      </c>
      <c r="AU4388" s="166" t="s">
        <v>6916</v>
      </c>
      <c r="AV4388" s="679" t="s">
        <v>14555</v>
      </c>
      <c r="AW4388" s="166" t="s">
        <v>234</v>
      </c>
      <c r="AX4388" s="2391"/>
      <c r="AY4388" s="2391"/>
    </row>
    <row r="4389" spans="1:52" s="55" customFormat="1" ht="15.95" customHeight="1" x14ac:dyDescent="0.25">
      <c r="A4389" s="182">
        <v>1844</v>
      </c>
      <c r="B4389" s="166" t="s">
        <v>55</v>
      </c>
      <c r="C4389" s="170" t="s">
        <v>6908</v>
      </c>
      <c r="D4389" s="194" t="s">
        <v>19785</v>
      </c>
      <c r="E4389" s="198" t="s">
        <v>14557</v>
      </c>
      <c r="F4389" s="198" t="s">
        <v>14558</v>
      </c>
      <c r="G4389" s="166"/>
      <c r="H4389" s="166" t="s">
        <v>219</v>
      </c>
      <c r="I4389" s="166" t="s">
        <v>220</v>
      </c>
      <c r="J4389" s="166" t="s">
        <v>221</v>
      </c>
      <c r="K4389" s="198" t="s">
        <v>222</v>
      </c>
      <c r="L4389" s="198" t="s">
        <v>221</v>
      </c>
      <c r="M4389" s="198" t="s">
        <v>879</v>
      </c>
      <c r="N4389" s="199">
        <v>4</v>
      </c>
      <c r="O4389" s="199">
        <v>1.2</v>
      </c>
      <c r="P4389" s="199">
        <v>4.8</v>
      </c>
      <c r="Q4389" s="1012">
        <v>1</v>
      </c>
      <c r="R4389" s="183"/>
      <c r="S4389" s="223">
        <v>0</v>
      </c>
      <c r="T4389" s="183"/>
      <c r="U4389" s="223">
        <v>0</v>
      </c>
      <c r="V4389" s="183"/>
      <c r="W4389" s="183"/>
      <c r="X4389" s="183"/>
      <c r="Y4389" s="166" t="s">
        <v>330</v>
      </c>
      <c r="Z4389" s="166" t="s">
        <v>448</v>
      </c>
      <c r="AA4389" s="203">
        <v>1127746172080</v>
      </c>
      <c r="AB4389" s="166" t="s">
        <v>14559</v>
      </c>
      <c r="AC4389" s="166" t="s">
        <v>14549</v>
      </c>
      <c r="AD4389" s="166" t="s">
        <v>13528</v>
      </c>
      <c r="AE4389" s="166" t="s">
        <v>14559</v>
      </c>
      <c r="AF4389" s="166" t="s">
        <v>448</v>
      </c>
      <c r="AG4389" s="165">
        <v>1127746172080</v>
      </c>
      <c r="AH4389" s="203" t="s">
        <v>722</v>
      </c>
      <c r="AI4389" s="186">
        <v>1.1399999999999999</v>
      </c>
      <c r="AJ4389" s="186">
        <v>1000</v>
      </c>
      <c r="AK4389" s="167">
        <f t="shared" si="650"/>
        <v>3.1232876712328768</v>
      </c>
      <c r="AL4389" s="167">
        <v>0</v>
      </c>
      <c r="AM4389" s="187">
        <f t="shared" si="651"/>
        <v>3.1232876712328768</v>
      </c>
      <c r="AN4389" s="167">
        <f t="shared" si="648"/>
        <v>3.1232876712328768</v>
      </c>
      <c r="AO4389" s="167">
        <v>0</v>
      </c>
      <c r="AP4389" s="167">
        <f t="shared" si="649"/>
        <v>3.1232876712328768</v>
      </c>
      <c r="AQ4389" s="167">
        <f t="shared" si="644"/>
        <v>93.69863013698631</v>
      </c>
      <c r="AR4389" s="193" t="s">
        <v>231</v>
      </c>
      <c r="AS4389" s="194" t="s">
        <v>431</v>
      </c>
      <c r="AT4389" s="166" t="s">
        <v>325</v>
      </c>
      <c r="AU4389" s="166" t="s">
        <v>6916</v>
      </c>
      <c r="AV4389" s="679" t="s">
        <v>14560</v>
      </c>
      <c r="AW4389" s="166" t="s">
        <v>234</v>
      </c>
      <c r="AX4389" s="2391"/>
      <c r="AY4389" s="2391"/>
    </row>
    <row r="4390" spans="1:52" s="1395" customFormat="1" ht="15.95" customHeight="1" x14ac:dyDescent="0.25">
      <c r="A4390" s="353">
        <v>1845</v>
      </c>
      <c r="B4390" s="354" t="s">
        <v>55</v>
      </c>
      <c r="C4390" s="366" t="s">
        <v>6908</v>
      </c>
      <c r="D4390" s="363" t="s">
        <v>26099</v>
      </c>
      <c r="E4390" s="272" t="s">
        <v>26100</v>
      </c>
      <c r="F4390" s="272" t="s">
        <v>26101</v>
      </c>
      <c r="G4390" s="354" t="s">
        <v>221</v>
      </c>
      <c r="H4390" s="272" t="s">
        <v>219</v>
      </c>
      <c r="I4390" s="354" t="s">
        <v>220</v>
      </c>
      <c r="J4390" s="272" t="s">
        <v>221</v>
      </c>
      <c r="K4390" s="272" t="s">
        <v>222</v>
      </c>
      <c r="L4390" s="272" t="s">
        <v>221</v>
      </c>
      <c r="M4390" s="272" t="s">
        <v>879</v>
      </c>
      <c r="N4390" s="440">
        <v>4</v>
      </c>
      <c r="O4390" s="440">
        <v>2</v>
      </c>
      <c r="P4390" s="440">
        <f>O4390*N4390</f>
        <v>8</v>
      </c>
      <c r="Q4390" s="1010">
        <v>2</v>
      </c>
      <c r="R4390" s="357"/>
      <c r="S4390" s="505">
        <v>1</v>
      </c>
      <c r="T4390" s="357"/>
      <c r="U4390" s="505">
        <v>1</v>
      </c>
      <c r="V4390" s="357"/>
      <c r="W4390" s="357"/>
      <c r="X4390" s="357"/>
      <c r="Y4390" s="354" t="s">
        <v>330</v>
      </c>
      <c r="Z4390" s="354" t="s">
        <v>26102</v>
      </c>
      <c r="AA4390" s="443" t="s">
        <v>26103</v>
      </c>
      <c r="AB4390" s="354" t="s">
        <v>26104</v>
      </c>
      <c r="AC4390" s="354" t="s">
        <v>14566</v>
      </c>
      <c r="AD4390" s="271" t="s">
        <v>14567</v>
      </c>
      <c r="AE4390" s="354" t="s">
        <v>26105</v>
      </c>
      <c r="AF4390" s="354" t="s">
        <v>26106</v>
      </c>
      <c r="AG4390" s="443" t="s">
        <v>26103</v>
      </c>
      <c r="AH4390" s="443" t="s">
        <v>26107</v>
      </c>
      <c r="AI4390" s="360">
        <v>0.87</v>
      </c>
      <c r="AJ4390" s="360">
        <v>3</v>
      </c>
      <c r="AK4390" s="359">
        <f t="shared" si="650"/>
        <v>7.1506849315068491E-3</v>
      </c>
      <c r="AL4390" s="359">
        <v>0</v>
      </c>
      <c r="AM4390" s="361">
        <f t="shared" si="651"/>
        <v>7.1506849315068491E-3</v>
      </c>
      <c r="AN4390" s="359">
        <f>SUM(AK4390:AK4394)</f>
        <v>0.54653698630136993</v>
      </c>
      <c r="AO4390" s="359">
        <v>0</v>
      </c>
      <c r="AP4390" s="359">
        <f t="shared" si="649"/>
        <v>0.54653698630136993</v>
      </c>
      <c r="AQ4390" s="359">
        <f>AP4390*30</f>
        <v>16.396109589041099</v>
      </c>
      <c r="AR4390" s="362" t="s">
        <v>231</v>
      </c>
      <c r="AS4390" s="363"/>
      <c r="AT4390" s="354" t="s">
        <v>325</v>
      </c>
      <c r="AU4390" s="354" t="s">
        <v>6916</v>
      </c>
      <c r="AV4390" s="923" t="s">
        <v>14568</v>
      </c>
      <c r="AW4390" s="354" t="s">
        <v>234</v>
      </c>
      <c r="AX4390" s="447" t="s">
        <v>26125</v>
      </c>
      <c r="AY4390" s="2711"/>
      <c r="AZ4390" s="2408" t="s">
        <v>26126</v>
      </c>
    </row>
    <row r="4391" spans="1:52" s="1395" customFormat="1" ht="15.95" customHeight="1" x14ac:dyDescent="0.25">
      <c r="A4391" s="1061"/>
      <c r="B4391" s="2711"/>
      <c r="C4391" s="1062"/>
      <c r="D4391" s="1064"/>
      <c r="E4391" s="1043"/>
      <c r="F4391" s="1043"/>
      <c r="G4391" s="2711"/>
      <c r="H4391" s="1043"/>
      <c r="I4391" s="2711"/>
      <c r="J4391" s="1043"/>
      <c r="K4391" s="1043"/>
      <c r="L4391" s="1043"/>
      <c r="M4391" s="1043"/>
      <c r="N4391" s="1090"/>
      <c r="O4391" s="1090"/>
      <c r="P4391" s="1090"/>
      <c r="Q4391" s="1091"/>
      <c r="R4391" s="2707"/>
      <c r="S4391" s="1089"/>
      <c r="T4391" s="2707"/>
      <c r="U4391" s="1089"/>
      <c r="V4391" s="2707"/>
      <c r="W4391" s="2707"/>
      <c r="X4391" s="2707"/>
      <c r="Y4391" s="2711"/>
      <c r="Z4391" s="2711"/>
      <c r="AA4391" s="754"/>
      <c r="AB4391" s="2711"/>
      <c r="AC4391" s="2711" t="s">
        <v>26110</v>
      </c>
      <c r="AD4391" s="1146" t="s">
        <v>26111</v>
      </c>
      <c r="AE4391" s="2711" t="s">
        <v>26113</v>
      </c>
      <c r="AF4391" s="2711" t="s">
        <v>26108</v>
      </c>
      <c r="AG4391" s="754" t="s">
        <v>26109</v>
      </c>
      <c r="AH4391" s="754" t="s">
        <v>21166</v>
      </c>
      <c r="AI4391" s="2708">
        <v>0.76</v>
      </c>
      <c r="AJ4391" s="2708">
        <v>110.8</v>
      </c>
      <c r="AK4391" s="378">
        <f t="shared" si="650"/>
        <v>0.23070684931506849</v>
      </c>
      <c r="AL4391" s="378">
        <v>0</v>
      </c>
      <c r="AM4391" s="380">
        <f t="shared" si="651"/>
        <v>0.23070684931506849</v>
      </c>
      <c r="AN4391" s="378"/>
      <c r="AO4391" s="378"/>
      <c r="AP4391" s="378"/>
      <c r="AQ4391" s="378"/>
      <c r="AR4391" s="1063"/>
      <c r="AS4391" s="1064"/>
      <c r="AT4391" s="2711"/>
      <c r="AU4391" s="2711"/>
      <c r="AV4391" s="1065"/>
      <c r="AW4391" s="2711"/>
      <c r="AX4391" s="2711"/>
      <c r="AY4391" s="2711"/>
    </row>
    <row r="4392" spans="1:52" s="1395" customFormat="1" ht="15.95" customHeight="1" x14ac:dyDescent="0.25">
      <c r="A4392" s="1061"/>
      <c r="B4392" s="2711"/>
      <c r="C4392" s="1062"/>
      <c r="D4392" s="1064"/>
      <c r="E4392" s="1043"/>
      <c r="F4392" s="1043"/>
      <c r="G4392" s="2711"/>
      <c r="H4392" s="1043"/>
      <c r="I4392" s="2711"/>
      <c r="J4392" s="1043"/>
      <c r="K4392" s="1043"/>
      <c r="L4392" s="1043"/>
      <c r="M4392" s="1043"/>
      <c r="N4392" s="1090"/>
      <c r="O4392" s="1090"/>
      <c r="P4392" s="1090"/>
      <c r="Q4392" s="1091"/>
      <c r="R4392" s="2707"/>
      <c r="S4392" s="1089"/>
      <c r="T4392" s="2707"/>
      <c r="U4392" s="1089"/>
      <c r="V4392" s="2707"/>
      <c r="W4392" s="2707"/>
      <c r="X4392" s="2707"/>
      <c r="Y4392" s="2711"/>
      <c r="Z4392" s="2711"/>
      <c r="AA4392" s="754"/>
      <c r="AB4392" s="2711"/>
      <c r="AC4392" s="2711" t="s">
        <v>26115</v>
      </c>
      <c r="AD4392" s="1146" t="s">
        <v>26116</v>
      </c>
      <c r="AE4392" s="2711" t="s">
        <v>26113</v>
      </c>
      <c r="AF4392" s="2711" t="s">
        <v>26112</v>
      </c>
      <c r="AG4392" s="754" t="s">
        <v>26114</v>
      </c>
      <c r="AH4392" s="754" t="s">
        <v>21166</v>
      </c>
      <c r="AI4392" s="2708">
        <v>0.76</v>
      </c>
      <c r="AJ4392" s="2708">
        <v>136.80000000000001</v>
      </c>
      <c r="AK4392" s="378">
        <f t="shared" si="650"/>
        <v>0.28484383561643839</v>
      </c>
      <c r="AL4392" s="378">
        <v>0</v>
      </c>
      <c r="AM4392" s="380">
        <f t="shared" si="651"/>
        <v>0.28484383561643839</v>
      </c>
      <c r="AN4392" s="378"/>
      <c r="AO4392" s="378"/>
      <c r="AP4392" s="378"/>
      <c r="AQ4392" s="378"/>
      <c r="AR4392" s="1063"/>
      <c r="AS4392" s="1064"/>
      <c r="AT4392" s="2711"/>
      <c r="AU4392" s="2711"/>
      <c r="AV4392" s="1065"/>
      <c r="AW4392" s="2711"/>
      <c r="AX4392" s="2711"/>
      <c r="AY4392" s="2711"/>
    </row>
    <row r="4393" spans="1:52" s="1395" customFormat="1" ht="15.95" customHeight="1" x14ac:dyDescent="0.25">
      <c r="A4393" s="1061"/>
      <c r="B4393" s="2711"/>
      <c r="C4393" s="1062"/>
      <c r="D4393" s="1064"/>
      <c r="E4393" s="1043"/>
      <c r="F4393" s="1043"/>
      <c r="G4393" s="2711"/>
      <c r="H4393" s="1043"/>
      <c r="I4393" s="2711"/>
      <c r="J4393" s="1043"/>
      <c r="K4393" s="1043"/>
      <c r="L4393" s="1043"/>
      <c r="M4393" s="1043"/>
      <c r="N4393" s="1090"/>
      <c r="O4393" s="1090"/>
      <c r="P4393" s="1090"/>
      <c r="Q4393" s="1091"/>
      <c r="R4393" s="2707"/>
      <c r="S4393" s="1089"/>
      <c r="T4393" s="2707"/>
      <c r="U4393" s="1089"/>
      <c r="V4393" s="2707"/>
      <c r="W4393" s="2707"/>
      <c r="X4393" s="2707"/>
      <c r="Y4393" s="2711"/>
      <c r="Z4393" s="2711"/>
      <c r="AA4393" s="754"/>
      <c r="AB4393" s="2711"/>
      <c r="AC4393" s="2711" t="s">
        <v>26119</v>
      </c>
      <c r="AD4393" s="1146" t="s">
        <v>26120</v>
      </c>
      <c r="AE4393" s="2711" t="s">
        <v>26105</v>
      </c>
      <c r="AF4393" s="2711" t="s">
        <v>26117</v>
      </c>
      <c r="AG4393" s="754" t="s">
        <v>26118</v>
      </c>
      <c r="AH4393" s="754" t="s">
        <v>26148</v>
      </c>
      <c r="AI4393" s="2708">
        <v>0.87</v>
      </c>
      <c r="AJ4393" s="2708">
        <v>8</v>
      </c>
      <c r="AK4393" s="378">
        <f>AJ4393*AI4393/365</f>
        <v>1.9068493150684932E-2</v>
      </c>
      <c r="AL4393" s="378">
        <v>0</v>
      </c>
      <c r="AM4393" s="380">
        <f>SUM(AK4393:AL4393)</f>
        <v>1.9068493150684932E-2</v>
      </c>
      <c r="AN4393" s="378"/>
      <c r="AO4393" s="378"/>
      <c r="AP4393" s="378"/>
      <c r="AQ4393" s="378"/>
      <c r="AR4393" s="1063"/>
      <c r="AS4393" s="1064"/>
      <c r="AT4393" s="2711"/>
      <c r="AU4393" s="2711"/>
      <c r="AV4393" s="1065"/>
      <c r="AW4393" s="2711"/>
      <c r="AX4393" s="2711"/>
      <c r="AY4393" s="2711"/>
    </row>
    <row r="4394" spans="1:52" s="1395" customFormat="1" ht="15.95" customHeight="1" x14ac:dyDescent="0.25">
      <c r="A4394" s="1061"/>
      <c r="B4394" s="2711"/>
      <c r="C4394" s="1062"/>
      <c r="D4394" s="1064"/>
      <c r="E4394" s="1043"/>
      <c r="F4394" s="1043"/>
      <c r="G4394" s="2711"/>
      <c r="H4394" s="1043"/>
      <c r="I4394" s="2711"/>
      <c r="J4394" s="1043"/>
      <c r="K4394" s="1043"/>
      <c r="L4394" s="1043"/>
      <c r="M4394" s="1043"/>
      <c r="N4394" s="1090"/>
      <c r="O4394" s="1090"/>
      <c r="P4394" s="1090"/>
      <c r="Q4394" s="1091"/>
      <c r="R4394" s="2707"/>
      <c r="S4394" s="1089"/>
      <c r="T4394" s="2707"/>
      <c r="U4394" s="1089"/>
      <c r="V4394" s="2707"/>
      <c r="W4394" s="2707"/>
      <c r="X4394" s="2707"/>
      <c r="Y4394" s="2711"/>
      <c r="Z4394" s="2711"/>
      <c r="AA4394" s="754"/>
      <c r="AB4394" s="2711"/>
      <c r="AC4394" s="2711" t="s">
        <v>26123</v>
      </c>
      <c r="AD4394" s="1146" t="s">
        <v>26124</v>
      </c>
      <c r="AE4394" s="2711" t="s">
        <v>26105</v>
      </c>
      <c r="AF4394" s="2711" t="s">
        <v>26121</v>
      </c>
      <c r="AG4394" s="754" t="s">
        <v>26122</v>
      </c>
      <c r="AH4394" s="754" t="s">
        <v>26149</v>
      </c>
      <c r="AI4394" s="2708">
        <v>0.87</v>
      </c>
      <c r="AJ4394" s="2708">
        <v>2</v>
      </c>
      <c r="AK4394" s="378">
        <f>AJ4394*AI4394/365</f>
        <v>4.767123287671233E-3</v>
      </c>
      <c r="AL4394" s="378">
        <v>0</v>
      </c>
      <c r="AM4394" s="380">
        <v>5.0000000000000001E-3</v>
      </c>
      <c r="AN4394" s="378"/>
      <c r="AO4394" s="378"/>
      <c r="AP4394" s="378"/>
      <c r="AQ4394" s="378"/>
      <c r="AR4394" s="1063"/>
      <c r="AS4394" s="1064"/>
      <c r="AT4394" s="2711"/>
      <c r="AU4394" s="2711"/>
      <c r="AV4394" s="1065"/>
      <c r="AW4394" s="2711"/>
      <c r="AX4394" s="2711"/>
      <c r="AY4394" s="2711"/>
    </row>
    <row r="4395" spans="1:52" s="55" customFormat="1" ht="15.95" customHeight="1" x14ac:dyDescent="0.25">
      <c r="A4395" s="182">
        <v>1846</v>
      </c>
      <c r="B4395" s="166" t="s">
        <v>55</v>
      </c>
      <c r="C4395" s="170" t="s">
        <v>6908</v>
      </c>
      <c r="D4395" s="194" t="s">
        <v>19784</v>
      </c>
      <c r="E4395" s="198" t="s">
        <v>14570</v>
      </c>
      <c r="F4395" s="198" t="s">
        <v>14571</v>
      </c>
      <c r="G4395" s="166"/>
      <c r="H4395" s="166" t="s">
        <v>219</v>
      </c>
      <c r="I4395" s="166" t="s">
        <v>220</v>
      </c>
      <c r="J4395" s="166" t="s">
        <v>221</v>
      </c>
      <c r="K4395" s="198" t="s">
        <v>222</v>
      </c>
      <c r="L4395" s="198" t="s">
        <v>221</v>
      </c>
      <c r="M4395" s="198" t="s">
        <v>879</v>
      </c>
      <c r="N4395" s="199">
        <v>3</v>
      </c>
      <c r="O4395" s="199">
        <v>1.2</v>
      </c>
      <c r="P4395" s="199">
        <v>3.5999999999999996</v>
      </c>
      <c r="Q4395" s="1012">
        <v>2</v>
      </c>
      <c r="R4395" s="183"/>
      <c r="S4395" s="223">
        <v>0</v>
      </c>
      <c r="T4395" s="183"/>
      <c r="U4395" s="223">
        <v>0</v>
      </c>
      <c r="V4395" s="183"/>
      <c r="W4395" s="183"/>
      <c r="X4395" s="183"/>
      <c r="Y4395" s="166" t="s">
        <v>3109</v>
      </c>
      <c r="Z4395" s="166" t="s">
        <v>14572</v>
      </c>
      <c r="AA4395" s="203">
        <v>1027700034493</v>
      </c>
      <c r="AB4395" s="166" t="s">
        <v>14573</v>
      </c>
      <c r="AC4395" s="166" t="s">
        <v>12353</v>
      </c>
      <c r="AD4395" s="166" t="s">
        <v>14574</v>
      </c>
      <c r="AE4395" s="166" t="s">
        <v>14573</v>
      </c>
      <c r="AF4395" s="166" t="s">
        <v>14572</v>
      </c>
      <c r="AG4395" s="165">
        <v>1027700034493</v>
      </c>
      <c r="AH4395" s="203" t="s">
        <v>2107</v>
      </c>
      <c r="AI4395" s="186">
        <v>1.1399999999999999</v>
      </c>
      <c r="AJ4395" s="186">
        <v>1200</v>
      </c>
      <c r="AK4395" s="167">
        <f t="shared" si="650"/>
        <v>3.7479452054794513</v>
      </c>
      <c r="AL4395" s="167">
        <v>0</v>
      </c>
      <c r="AM4395" s="187">
        <f t="shared" si="651"/>
        <v>3.7479452054794513</v>
      </c>
      <c r="AN4395" s="167">
        <f t="shared" si="648"/>
        <v>3.7479452054794513</v>
      </c>
      <c r="AO4395" s="167">
        <v>0</v>
      </c>
      <c r="AP4395" s="167">
        <f t="shared" si="649"/>
        <v>3.7479452054794513</v>
      </c>
      <c r="AQ4395" s="167">
        <f t="shared" si="644"/>
        <v>112.43835616438353</v>
      </c>
      <c r="AR4395" s="193" t="s">
        <v>231</v>
      </c>
      <c r="AS4395" s="194" t="s">
        <v>431</v>
      </c>
      <c r="AT4395" s="166" t="s">
        <v>325</v>
      </c>
      <c r="AU4395" s="166" t="s">
        <v>6916</v>
      </c>
      <c r="AV4395" s="679" t="s">
        <v>14575</v>
      </c>
      <c r="AW4395" s="166" t="s">
        <v>234</v>
      </c>
      <c r="AX4395" s="2391"/>
      <c r="AY4395" s="2391"/>
    </row>
    <row r="4396" spans="1:52" s="55" customFormat="1" ht="15.95" customHeight="1" x14ac:dyDescent="0.25">
      <c r="A4396" s="182">
        <v>1847</v>
      </c>
      <c r="B4396" s="166" t="s">
        <v>55</v>
      </c>
      <c r="C4396" s="170" t="s">
        <v>6908</v>
      </c>
      <c r="D4396" s="194" t="s">
        <v>19781</v>
      </c>
      <c r="E4396" s="198" t="s">
        <v>14577</v>
      </c>
      <c r="F4396" s="198" t="s">
        <v>14578</v>
      </c>
      <c r="G4396" s="166"/>
      <c r="H4396" s="198" t="s">
        <v>219</v>
      </c>
      <c r="I4396" s="166" t="s">
        <v>220</v>
      </c>
      <c r="J4396" s="198" t="s">
        <v>221</v>
      </c>
      <c r="K4396" s="198" t="s">
        <v>1337</v>
      </c>
      <c r="L4396" s="198" t="s">
        <v>317</v>
      </c>
      <c r="M4396" s="198">
        <v>0</v>
      </c>
      <c r="N4396" s="199">
        <v>4</v>
      </c>
      <c r="O4396" s="199">
        <v>2</v>
      </c>
      <c r="P4396" s="199">
        <v>8</v>
      </c>
      <c r="Q4396" s="1012">
        <v>1</v>
      </c>
      <c r="R4396" s="183"/>
      <c r="S4396" s="223">
        <v>0</v>
      </c>
      <c r="T4396" s="183"/>
      <c r="U4396" s="223">
        <v>1</v>
      </c>
      <c r="V4396" s="183"/>
      <c r="W4396" s="183"/>
      <c r="X4396" s="183"/>
      <c r="Y4396" s="166" t="s">
        <v>330</v>
      </c>
      <c r="Z4396" s="166" t="s">
        <v>14579</v>
      </c>
      <c r="AA4396" s="203">
        <v>1095030003650</v>
      </c>
      <c r="AB4396" s="166" t="s">
        <v>14580</v>
      </c>
      <c r="AC4396" s="166" t="s">
        <v>14581</v>
      </c>
      <c r="AD4396" s="166" t="s">
        <v>14582</v>
      </c>
      <c r="AE4396" s="166" t="s">
        <v>14580</v>
      </c>
      <c r="AF4396" s="166" t="s">
        <v>14579</v>
      </c>
      <c r="AG4396" s="165">
        <v>1095030003650</v>
      </c>
      <c r="AH4396" s="203" t="s">
        <v>2107</v>
      </c>
      <c r="AI4396" s="186">
        <v>1.1399999999999999</v>
      </c>
      <c r="AJ4396" s="186">
        <v>2000</v>
      </c>
      <c r="AK4396" s="167">
        <f t="shared" si="650"/>
        <v>6.2465753424657535</v>
      </c>
      <c r="AL4396" s="167">
        <v>0</v>
      </c>
      <c r="AM4396" s="187">
        <f t="shared" si="651"/>
        <v>6.2465753424657535</v>
      </c>
      <c r="AN4396" s="167">
        <f t="shared" si="648"/>
        <v>6.2465753424657535</v>
      </c>
      <c r="AO4396" s="167">
        <v>0</v>
      </c>
      <c r="AP4396" s="167">
        <f t="shared" si="649"/>
        <v>6.2465753424657535</v>
      </c>
      <c r="AQ4396" s="167">
        <f t="shared" si="644"/>
        <v>187.39726027397262</v>
      </c>
      <c r="AR4396" s="193" t="s">
        <v>231</v>
      </c>
      <c r="AS4396" s="194"/>
      <c r="AT4396" s="166" t="s">
        <v>325</v>
      </c>
      <c r="AU4396" s="166" t="s">
        <v>6916</v>
      </c>
      <c r="AV4396" s="679" t="s">
        <v>14583</v>
      </c>
      <c r="AW4396" s="166" t="s">
        <v>234</v>
      </c>
      <c r="AX4396" s="2391"/>
      <c r="AY4396" s="2391"/>
    </row>
    <row r="4397" spans="1:52" s="55" customFormat="1" ht="15.95" customHeight="1" x14ac:dyDescent="0.25">
      <c r="A4397" s="182">
        <v>1848</v>
      </c>
      <c r="B4397" s="166" t="s">
        <v>55</v>
      </c>
      <c r="C4397" s="170" t="s">
        <v>22550</v>
      </c>
      <c r="D4397" s="194" t="s">
        <v>19783</v>
      </c>
      <c r="E4397" s="198" t="s">
        <v>14584</v>
      </c>
      <c r="F4397" s="198" t="s">
        <v>14585</v>
      </c>
      <c r="G4397" s="166"/>
      <c r="H4397" s="198" t="s">
        <v>219</v>
      </c>
      <c r="I4397" s="166" t="s">
        <v>220</v>
      </c>
      <c r="J4397" s="198" t="s">
        <v>221</v>
      </c>
      <c r="K4397" s="198" t="s">
        <v>222</v>
      </c>
      <c r="L4397" s="198" t="s">
        <v>317</v>
      </c>
      <c r="M4397" s="198">
        <v>0</v>
      </c>
      <c r="N4397" s="199">
        <v>3</v>
      </c>
      <c r="O4397" s="199">
        <v>1.2</v>
      </c>
      <c r="P4397" s="199">
        <v>3.5999999999999996</v>
      </c>
      <c r="Q4397" s="1012">
        <v>1</v>
      </c>
      <c r="R4397" s="183"/>
      <c r="S4397" s="223">
        <v>0</v>
      </c>
      <c r="T4397" s="183"/>
      <c r="U4397" s="223">
        <v>0</v>
      </c>
      <c r="V4397" s="183"/>
      <c r="W4397" s="183"/>
      <c r="X4397" s="183"/>
      <c r="Y4397" s="166" t="s">
        <v>330</v>
      </c>
      <c r="Z4397" s="166" t="s">
        <v>14586</v>
      </c>
      <c r="AA4397" s="203">
        <v>1027700251754</v>
      </c>
      <c r="AB4397" s="166" t="s">
        <v>14587</v>
      </c>
      <c r="AC4397" s="166" t="s">
        <v>14588</v>
      </c>
      <c r="AD4397" s="166" t="s">
        <v>14589</v>
      </c>
      <c r="AE4397" s="166" t="s">
        <v>14587</v>
      </c>
      <c r="AF4397" s="166" t="s">
        <v>14586</v>
      </c>
      <c r="AG4397" s="165">
        <v>1027700251754</v>
      </c>
      <c r="AH4397" s="203" t="s">
        <v>506</v>
      </c>
      <c r="AI4397" s="186">
        <v>2.0699999999999998</v>
      </c>
      <c r="AJ4397" s="186">
        <v>120</v>
      </c>
      <c r="AK4397" s="167">
        <f>AJ4397*AI4397/365</f>
        <v>0.68054794520547934</v>
      </c>
      <c r="AL4397" s="167">
        <v>0</v>
      </c>
      <c r="AM4397" s="187">
        <f>SUBTOTAL(9,AK4397:AL4397)</f>
        <v>0.68054794520547934</v>
      </c>
      <c r="AN4397" s="167">
        <f t="shared" si="648"/>
        <v>0.68054794520547934</v>
      </c>
      <c r="AO4397" s="167">
        <v>0</v>
      </c>
      <c r="AP4397" s="167">
        <f t="shared" si="649"/>
        <v>0.68054794520547934</v>
      </c>
      <c r="AQ4397" s="167">
        <f t="shared" si="644"/>
        <v>20.416438356164381</v>
      </c>
      <c r="AR4397" s="193" t="s">
        <v>231</v>
      </c>
      <c r="AS4397" s="194"/>
      <c r="AT4397" s="166" t="s">
        <v>325</v>
      </c>
      <c r="AU4397" s="166" t="s">
        <v>6916</v>
      </c>
      <c r="AV4397" s="679" t="s">
        <v>14590</v>
      </c>
      <c r="AW4397" s="166" t="s">
        <v>234</v>
      </c>
      <c r="AX4397" s="2391"/>
      <c r="AY4397" s="2391"/>
    </row>
    <row r="4398" spans="1:52" s="55" customFormat="1" ht="15.95" customHeight="1" x14ac:dyDescent="0.25">
      <c r="A4398" s="182">
        <v>1849</v>
      </c>
      <c r="B4398" s="166" t="s">
        <v>55</v>
      </c>
      <c r="C4398" s="170" t="s">
        <v>6908</v>
      </c>
      <c r="D4398" s="194" t="s">
        <v>19782</v>
      </c>
      <c r="E4398" s="198" t="s">
        <v>14592</v>
      </c>
      <c r="F4398" s="198" t="s">
        <v>14593</v>
      </c>
      <c r="G4398" s="166"/>
      <c r="H4398" s="198" t="s">
        <v>219</v>
      </c>
      <c r="I4398" s="166" t="s">
        <v>220</v>
      </c>
      <c r="J4398" s="198" t="s">
        <v>317</v>
      </c>
      <c r="K4398" s="198">
        <v>0</v>
      </c>
      <c r="L4398" s="198" t="s">
        <v>317</v>
      </c>
      <c r="M4398" s="198">
        <v>0</v>
      </c>
      <c r="N4398" s="199">
        <v>1.2</v>
      </c>
      <c r="O4398" s="199">
        <v>1.2</v>
      </c>
      <c r="P4398" s="199">
        <v>1.44</v>
      </c>
      <c r="Q4398" s="1012">
        <v>1</v>
      </c>
      <c r="R4398" s="183"/>
      <c r="S4398" s="223">
        <v>0</v>
      </c>
      <c r="T4398" s="183"/>
      <c r="U4398" s="223">
        <v>0</v>
      </c>
      <c r="V4398" s="183"/>
      <c r="W4398" s="183"/>
      <c r="X4398" s="183"/>
      <c r="Y4398" s="166" t="s">
        <v>330</v>
      </c>
      <c r="Z4398" s="166" t="s">
        <v>14594</v>
      </c>
      <c r="AA4398" s="203">
        <v>1035005907474</v>
      </c>
      <c r="AB4398" s="166" t="s">
        <v>1895</v>
      </c>
      <c r="AC4398" s="166" t="s">
        <v>14595</v>
      </c>
      <c r="AD4398" s="166" t="s">
        <v>14596</v>
      </c>
      <c r="AE4398" s="166" t="s">
        <v>1895</v>
      </c>
      <c r="AF4398" s="166" t="s">
        <v>14594</v>
      </c>
      <c r="AG4398" s="165">
        <v>1035005907474</v>
      </c>
      <c r="AH4398" s="203" t="s">
        <v>722</v>
      </c>
      <c r="AI4398" s="186">
        <v>1.1399999999999999</v>
      </c>
      <c r="AJ4398" s="186">
        <v>800</v>
      </c>
      <c r="AK4398" s="167">
        <f>AJ4398*AI4398/365</f>
        <v>2.4986301369863009</v>
      </c>
      <c r="AL4398" s="167">
        <v>0</v>
      </c>
      <c r="AM4398" s="187">
        <f>SUBTOTAL(9,AK4398:AL4398)</f>
        <v>2.4986301369863009</v>
      </c>
      <c r="AN4398" s="167">
        <f t="shared" si="648"/>
        <v>2.4986301369863009</v>
      </c>
      <c r="AO4398" s="167">
        <v>0</v>
      </c>
      <c r="AP4398" s="167">
        <f t="shared" si="649"/>
        <v>2.4986301369863009</v>
      </c>
      <c r="AQ4398" s="167">
        <f t="shared" si="644"/>
        <v>74.958904109589028</v>
      </c>
      <c r="AR4398" s="193" t="s">
        <v>231</v>
      </c>
      <c r="AS4398" s="194"/>
      <c r="AT4398" s="166" t="s">
        <v>325</v>
      </c>
      <c r="AU4398" s="166" t="s">
        <v>6916</v>
      </c>
      <c r="AV4398" s="679" t="s">
        <v>14597</v>
      </c>
      <c r="AW4398" s="166" t="s">
        <v>234</v>
      </c>
      <c r="AX4398" s="2391"/>
      <c r="AY4398" s="2391"/>
    </row>
    <row r="4399" spans="1:52" s="55" customFormat="1" ht="15.95" customHeight="1" x14ac:dyDescent="0.25">
      <c r="A4399" s="182">
        <v>1850</v>
      </c>
      <c r="B4399" s="166" t="s">
        <v>55</v>
      </c>
      <c r="C4399" s="170" t="s">
        <v>22550</v>
      </c>
      <c r="D4399" s="194" t="s">
        <v>19786</v>
      </c>
      <c r="E4399" s="198" t="s">
        <v>6809</v>
      </c>
      <c r="F4399" s="198" t="s">
        <v>6810</v>
      </c>
      <c r="G4399" s="166"/>
      <c r="H4399" s="198" t="s">
        <v>219</v>
      </c>
      <c r="I4399" s="166" t="s">
        <v>220</v>
      </c>
      <c r="J4399" s="198" t="s">
        <v>221</v>
      </c>
      <c r="K4399" s="198" t="s">
        <v>222</v>
      </c>
      <c r="L4399" s="198" t="s">
        <v>317</v>
      </c>
      <c r="M4399" s="198">
        <v>0</v>
      </c>
      <c r="N4399" s="199">
        <v>3</v>
      </c>
      <c r="O4399" s="199">
        <v>1.2</v>
      </c>
      <c r="P4399" s="199">
        <v>3.5999999999999996</v>
      </c>
      <c r="Q4399" s="1012">
        <v>1</v>
      </c>
      <c r="R4399" s="183"/>
      <c r="S4399" s="223">
        <v>0</v>
      </c>
      <c r="T4399" s="183"/>
      <c r="U4399" s="223">
        <v>0</v>
      </c>
      <c r="V4399" s="183"/>
      <c r="W4399" s="183"/>
      <c r="X4399" s="183"/>
      <c r="Y4399" s="166" t="s">
        <v>330</v>
      </c>
      <c r="Z4399" s="166" t="s">
        <v>14014</v>
      </c>
      <c r="AA4399" s="203">
        <v>1097746274009</v>
      </c>
      <c r="AB4399" s="166" t="s">
        <v>14598</v>
      </c>
      <c r="AC4399" s="166">
        <v>89645813838</v>
      </c>
      <c r="AD4399" s="166" t="s">
        <v>14016</v>
      </c>
      <c r="AE4399" s="166" t="s">
        <v>14598</v>
      </c>
      <c r="AF4399" s="166" t="s">
        <v>14014</v>
      </c>
      <c r="AG4399" s="165">
        <v>1097746274009</v>
      </c>
      <c r="AH4399" s="203" t="s">
        <v>506</v>
      </c>
      <c r="AI4399" s="186">
        <v>2.0699999999999998</v>
      </c>
      <c r="AJ4399" s="186">
        <v>200</v>
      </c>
      <c r="AK4399" s="167">
        <f>AJ4399*AI4399/365</f>
        <v>1.1342465753424655</v>
      </c>
      <c r="AL4399" s="167">
        <v>0</v>
      </c>
      <c r="AM4399" s="187">
        <f>SUBTOTAL(9,AK4399:AL4399)</f>
        <v>1.1342465753424655</v>
      </c>
      <c r="AN4399" s="167">
        <f t="shared" si="648"/>
        <v>1.1342465753424655</v>
      </c>
      <c r="AO4399" s="167">
        <v>0</v>
      </c>
      <c r="AP4399" s="167">
        <f t="shared" si="649"/>
        <v>1.1342465753424655</v>
      </c>
      <c r="AQ4399" s="167">
        <f t="shared" si="644"/>
        <v>34.027397260273965</v>
      </c>
      <c r="AR4399" s="193" t="s">
        <v>231</v>
      </c>
      <c r="AS4399" s="194"/>
      <c r="AT4399" s="166" t="s">
        <v>325</v>
      </c>
      <c r="AU4399" s="166" t="s">
        <v>6916</v>
      </c>
      <c r="AV4399" s="679" t="s">
        <v>14599</v>
      </c>
      <c r="AW4399" s="166" t="s">
        <v>234</v>
      </c>
      <c r="AX4399" s="2391"/>
      <c r="AY4399" s="2391"/>
    </row>
    <row r="4400" spans="1:52" s="55" customFormat="1" ht="15.95" customHeight="1" x14ac:dyDescent="0.25">
      <c r="A4400" s="353">
        <v>1851</v>
      </c>
      <c r="B4400" s="354" t="s">
        <v>55</v>
      </c>
      <c r="C4400" s="366" t="s">
        <v>6908</v>
      </c>
      <c r="D4400" s="363" t="s">
        <v>17358</v>
      </c>
      <c r="E4400" s="272" t="s">
        <v>14601</v>
      </c>
      <c r="F4400" s="272" t="s">
        <v>14602</v>
      </c>
      <c r="G4400" s="354" t="s">
        <v>221</v>
      </c>
      <c r="H4400" s="354" t="s">
        <v>219</v>
      </c>
      <c r="I4400" s="354" t="s">
        <v>220</v>
      </c>
      <c r="J4400" s="354" t="s">
        <v>221</v>
      </c>
      <c r="K4400" s="272" t="s">
        <v>222</v>
      </c>
      <c r="L4400" s="272" t="s">
        <v>221</v>
      </c>
      <c r="M4400" s="272" t="s">
        <v>879</v>
      </c>
      <c r="N4400" s="440">
        <v>6</v>
      </c>
      <c r="O4400" s="440">
        <v>2</v>
      </c>
      <c r="P4400" s="440">
        <v>12</v>
      </c>
      <c r="Q4400" s="1010">
        <v>4</v>
      </c>
      <c r="R4400" s="357"/>
      <c r="S4400" s="505">
        <v>0</v>
      </c>
      <c r="T4400" s="357"/>
      <c r="U4400" s="505">
        <v>0</v>
      </c>
      <c r="V4400" s="357"/>
      <c r="W4400" s="357"/>
      <c r="X4400" s="357"/>
      <c r="Y4400" s="354" t="s">
        <v>330</v>
      </c>
      <c r="Z4400" s="354" t="s">
        <v>12792</v>
      </c>
      <c r="AA4400" s="443">
        <v>1027809237796</v>
      </c>
      <c r="AB4400" s="354" t="s">
        <v>14603</v>
      </c>
      <c r="AC4400" s="354" t="s">
        <v>17359</v>
      </c>
      <c r="AD4400" s="354" t="s">
        <v>17360</v>
      </c>
      <c r="AE4400" s="354" t="s">
        <v>17361</v>
      </c>
      <c r="AF4400" s="354" t="s">
        <v>17362</v>
      </c>
      <c r="AG4400" s="358">
        <v>1027809237796</v>
      </c>
      <c r="AH4400" s="443" t="s">
        <v>16171</v>
      </c>
      <c r="AI4400" s="360">
        <v>1.1399999999999999</v>
      </c>
      <c r="AJ4400" s="360">
        <v>810.2</v>
      </c>
      <c r="AK4400" s="359">
        <f>AJ4400*AI4400/365</f>
        <v>2.5304876712328763</v>
      </c>
      <c r="AL4400" s="359">
        <v>0</v>
      </c>
      <c r="AM4400" s="361">
        <f>SUBTOTAL(9,AK4400:AL4400)</f>
        <v>2.5304876712328763</v>
      </c>
      <c r="AN4400" s="359">
        <f t="shared" si="648"/>
        <v>2.5304876712328763</v>
      </c>
      <c r="AO4400" s="359">
        <v>0</v>
      </c>
      <c r="AP4400" s="359">
        <f t="shared" si="649"/>
        <v>2.5304876712328763</v>
      </c>
      <c r="AQ4400" s="359">
        <f t="shared" si="644"/>
        <v>75.91463013698629</v>
      </c>
      <c r="AR4400" s="362" t="s">
        <v>231</v>
      </c>
      <c r="AS4400" s="363" t="s">
        <v>431</v>
      </c>
      <c r="AT4400" s="354" t="s">
        <v>325</v>
      </c>
      <c r="AU4400" s="354" t="s">
        <v>6916</v>
      </c>
      <c r="AV4400" s="923" t="s">
        <v>14604</v>
      </c>
      <c r="AW4400" s="166" t="s">
        <v>234</v>
      </c>
      <c r="AX4400" s="447" t="s">
        <v>20498</v>
      </c>
      <c r="AY4400" s="2401"/>
      <c r="AZ4400" s="447" t="s">
        <v>20497</v>
      </c>
    </row>
    <row r="4401" spans="1:59" s="1395" customFormat="1" ht="15.95" customHeight="1" x14ac:dyDescent="0.25">
      <c r="A4401" s="353">
        <v>1852</v>
      </c>
      <c r="B4401" s="354" t="s">
        <v>55</v>
      </c>
      <c r="C4401" s="366" t="s">
        <v>6908</v>
      </c>
      <c r="D4401" s="363" t="s">
        <v>21499</v>
      </c>
      <c r="E4401" s="272" t="s">
        <v>21494</v>
      </c>
      <c r="F4401" s="272" t="s">
        <v>21495</v>
      </c>
      <c r="G4401" s="354" t="s">
        <v>221</v>
      </c>
      <c r="H4401" s="272" t="s">
        <v>219</v>
      </c>
      <c r="I4401" s="354" t="s">
        <v>220</v>
      </c>
      <c r="J4401" s="272" t="s">
        <v>221</v>
      </c>
      <c r="K4401" s="272" t="s">
        <v>8111</v>
      </c>
      <c r="L4401" s="272" t="s">
        <v>221</v>
      </c>
      <c r="M4401" s="272" t="s">
        <v>222</v>
      </c>
      <c r="N4401" s="440">
        <v>7</v>
      </c>
      <c r="O4401" s="440">
        <v>3</v>
      </c>
      <c r="P4401" s="440">
        <f>O4401*N4401</f>
        <v>21</v>
      </c>
      <c r="Q4401" s="1010">
        <v>2</v>
      </c>
      <c r="R4401" s="357"/>
      <c r="S4401" s="505">
        <v>1</v>
      </c>
      <c r="T4401" s="357"/>
      <c r="U4401" s="505">
        <v>0</v>
      </c>
      <c r="V4401" s="357"/>
      <c r="W4401" s="357"/>
      <c r="X4401" s="357"/>
      <c r="Y4401" s="354" t="s">
        <v>330</v>
      </c>
      <c r="Z4401" s="354" t="s">
        <v>14608</v>
      </c>
      <c r="AA4401" s="443" t="s">
        <v>21496</v>
      </c>
      <c r="AB4401" s="354" t="s">
        <v>21497</v>
      </c>
      <c r="AC4401" s="354">
        <v>89261691787</v>
      </c>
      <c r="AD4401" s="271" t="s">
        <v>14610</v>
      </c>
      <c r="AE4401" s="354" t="s">
        <v>21498</v>
      </c>
      <c r="AF4401" s="354" t="s">
        <v>21502</v>
      </c>
      <c r="AG4401" s="443" t="s">
        <v>21496</v>
      </c>
      <c r="AH4401" s="443" t="s">
        <v>2107</v>
      </c>
      <c r="AI4401" s="360">
        <v>1.1399999999999999</v>
      </c>
      <c r="AJ4401" s="360">
        <v>376.5</v>
      </c>
      <c r="AK4401" s="359">
        <f>AJ4401*AI4401/365</f>
        <v>1.1759178082191781</v>
      </c>
      <c r="AL4401" s="359">
        <v>0</v>
      </c>
      <c r="AM4401" s="361">
        <f>SUBTOTAL(9,AK4401:AL4401)</f>
        <v>1.1759178082191781</v>
      </c>
      <c r="AN4401" s="359">
        <f t="shared" si="648"/>
        <v>1.1759178082191781</v>
      </c>
      <c r="AO4401" s="359">
        <v>0</v>
      </c>
      <c r="AP4401" s="359">
        <f t="shared" si="649"/>
        <v>1.1759178082191781</v>
      </c>
      <c r="AQ4401" s="359">
        <f>AP4401*30</f>
        <v>35.277534246575343</v>
      </c>
      <c r="AR4401" s="362" t="s">
        <v>231</v>
      </c>
      <c r="AS4401" s="363" t="s">
        <v>114</v>
      </c>
      <c r="AT4401" s="354" t="s">
        <v>325</v>
      </c>
      <c r="AU4401" s="354" t="s">
        <v>6916</v>
      </c>
      <c r="AV4401" s="923" t="s">
        <v>14611</v>
      </c>
      <c r="AW4401" s="354" t="s">
        <v>234</v>
      </c>
      <c r="AX4401" s="447" t="s">
        <v>21500</v>
      </c>
      <c r="AY4401" s="2401"/>
      <c r="AZ4401" s="447" t="s">
        <v>21501</v>
      </c>
    </row>
    <row r="4402" spans="1:59" s="55" customFormat="1" ht="15.95" customHeight="1" x14ac:dyDescent="0.25">
      <c r="A4402" s="182">
        <v>1853</v>
      </c>
      <c r="B4402" s="166" t="s">
        <v>55</v>
      </c>
      <c r="C4402" s="170" t="s">
        <v>6908</v>
      </c>
      <c r="D4402" s="194" t="s">
        <v>14612</v>
      </c>
      <c r="E4402" s="198" t="s">
        <v>14613</v>
      </c>
      <c r="F4402" s="198" t="s">
        <v>14614</v>
      </c>
      <c r="G4402" s="166"/>
      <c r="H4402" s="198" t="s">
        <v>219</v>
      </c>
      <c r="I4402" s="166" t="s">
        <v>220</v>
      </c>
      <c r="J4402" s="198" t="s">
        <v>221</v>
      </c>
      <c r="K4402" s="198" t="s">
        <v>222</v>
      </c>
      <c r="L4402" s="198" t="s">
        <v>317</v>
      </c>
      <c r="M4402" s="198">
        <v>0</v>
      </c>
      <c r="N4402" s="199">
        <v>6</v>
      </c>
      <c r="O4402" s="199">
        <v>2</v>
      </c>
      <c r="P4402" s="199">
        <v>12</v>
      </c>
      <c r="Q4402" s="1012">
        <v>1</v>
      </c>
      <c r="R4402" s="183"/>
      <c r="S4402" s="223">
        <v>0</v>
      </c>
      <c r="T4402" s="183"/>
      <c r="U4402" s="223">
        <v>0</v>
      </c>
      <c r="V4402" s="183"/>
      <c r="W4402" s="183"/>
      <c r="X4402" s="183"/>
      <c r="Y4402" s="166" t="s">
        <v>330</v>
      </c>
      <c r="Z4402" s="166" t="s">
        <v>14615</v>
      </c>
      <c r="AA4402" s="203">
        <v>1047796854533</v>
      </c>
      <c r="AB4402" s="166" t="s">
        <v>14616</v>
      </c>
      <c r="AC4402" s="166" t="s">
        <v>14617</v>
      </c>
      <c r="AD4402" s="166" t="s">
        <v>14618</v>
      </c>
      <c r="AE4402" s="166" t="s">
        <v>14616</v>
      </c>
      <c r="AF4402" s="166" t="s">
        <v>14615</v>
      </c>
      <c r="AG4402" s="165">
        <v>1047796854533</v>
      </c>
      <c r="AH4402" s="203" t="s">
        <v>722</v>
      </c>
      <c r="AI4402" s="186">
        <v>1.1399999999999999</v>
      </c>
      <c r="AJ4402" s="186">
        <v>1000</v>
      </c>
      <c r="AK4402" s="167">
        <f t="shared" ref="AK4402:AK4408" si="652">AJ4402*AI4402/365</f>
        <v>3.1232876712328768</v>
      </c>
      <c r="AL4402" s="167">
        <v>0</v>
      </c>
      <c r="AM4402" s="187">
        <f t="shared" ref="AM4402:AM4409" si="653">SUBTOTAL(9,AK4402:AL4402)</f>
        <v>3.1232876712328768</v>
      </c>
      <c r="AN4402" s="167">
        <f t="shared" si="648"/>
        <v>3.1232876712328768</v>
      </c>
      <c r="AO4402" s="167">
        <v>0</v>
      </c>
      <c r="AP4402" s="167">
        <f t="shared" si="649"/>
        <v>3.1232876712328768</v>
      </c>
      <c r="AQ4402" s="167">
        <f t="shared" si="644"/>
        <v>93.69863013698631</v>
      </c>
      <c r="AR4402" s="193" t="s">
        <v>231</v>
      </c>
      <c r="AS4402" s="194"/>
      <c r="AT4402" s="166" t="s">
        <v>325</v>
      </c>
      <c r="AU4402" s="166" t="s">
        <v>6916</v>
      </c>
      <c r="AV4402" s="679" t="s">
        <v>14619</v>
      </c>
      <c r="AW4402" s="166" t="s">
        <v>234</v>
      </c>
      <c r="AX4402" s="2391"/>
      <c r="AY4402" s="2391"/>
    </row>
    <row r="4403" spans="1:59" s="55" customFormat="1" ht="15.95" customHeight="1" x14ac:dyDescent="0.25">
      <c r="A4403" s="182">
        <v>1854</v>
      </c>
      <c r="B4403" s="166" t="s">
        <v>55</v>
      </c>
      <c r="C4403" s="170" t="s">
        <v>22550</v>
      </c>
      <c r="D4403" s="194" t="s">
        <v>14620</v>
      </c>
      <c r="E4403" s="198" t="s">
        <v>14621</v>
      </c>
      <c r="F4403" s="198" t="s">
        <v>14622</v>
      </c>
      <c r="G4403" s="166"/>
      <c r="H4403" s="198" t="s">
        <v>219</v>
      </c>
      <c r="I4403" s="166" t="s">
        <v>220</v>
      </c>
      <c r="J4403" s="198" t="s">
        <v>221</v>
      </c>
      <c r="K4403" s="198" t="s">
        <v>222</v>
      </c>
      <c r="L4403" s="198" t="s">
        <v>221</v>
      </c>
      <c r="M4403" s="198" t="s">
        <v>222</v>
      </c>
      <c r="N4403" s="199">
        <v>1.5</v>
      </c>
      <c r="O4403" s="199">
        <v>1</v>
      </c>
      <c r="P4403" s="199">
        <f>O4403*N4403</f>
        <v>1.5</v>
      </c>
      <c r="Q4403" s="1012">
        <v>3</v>
      </c>
      <c r="R4403" s="183"/>
      <c r="S4403" s="223">
        <v>0</v>
      </c>
      <c r="T4403" s="183"/>
      <c r="U4403" s="223">
        <v>0</v>
      </c>
      <c r="V4403" s="183"/>
      <c r="W4403" s="183"/>
      <c r="X4403" s="183"/>
      <c r="Y4403" s="166" t="s">
        <v>3109</v>
      </c>
      <c r="Z4403" s="166" t="s">
        <v>12760</v>
      </c>
      <c r="AA4403" s="203">
        <v>1035007202460</v>
      </c>
      <c r="AB4403" s="166" t="s">
        <v>14623</v>
      </c>
      <c r="AC4403" s="166" t="s">
        <v>12762</v>
      </c>
      <c r="AD4403" s="166" t="s">
        <v>14624</v>
      </c>
      <c r="AE4403" s="166" t="s">
        <v>14623</v>
      </c>
      <c r="AF4403" s="166" t="s">
        <v>12760</v>
      </c>
      <c r="AG4403" s="165">
        <v>1035007202460</v>
      </c>
      <c r="AH4403" s="203" t="s">
        <v>722</v>
      </c>
      <c r="AI4403" s="186">
        <v>1.1399999999999999</v>
      </c>
      <c r="AJ4403" s="186">
        <v>1000</v>
      </c>
      <c r="AK4403" s="167">
        <f t="shared" si="652"/>
        <v>3.1232876712328768</v>
      </c>
      <c r="AL4403" s="167">
        <v>0</v>
      </c>
      <c r="AM4403" s="187">
        <f t="shared" si="653"/>
        <v>3.1232876712328768</v>
      </c>
      <c r="AN4403" s="167">
        <f t="shared" si="648"/>
        <v>3.1232876712328768</v>
      </c>
      <c r="AO4403" s="167">
        <v>0</v>
      </c>
      <c r="AP4403" s="167">
        <f t="shared" si="649"/>
        <v>3.1232876712328768</v>
      </c>
      <c r="AQ4403" s="167">
        <f t="shared" si="644"/>
        <v>93.69863013698631</v>
      </c>
      <c r="AR4403" s="193" t="s">
        <v>231</v>
      </c>
      <c r="AS4403" s="194"/>
      <c r="AT4403" s="166" t="s">
        <v>325</v>
      </c>
      <c r="AU4403" s="166" t="s">
        <v>6916</v>
      </c>
      <c r="AV4403" s="679" t="s">
        <v>14625</v>
      </c>
      <c r="AW4403" s="166" t="s">
        <v>234</v>
      </c>
      <c r="AX4403" s="2391"/>
      <c r="AY4403" s="2391"/>
    </row>
    <row r="4404" spans="1:59" s="55" customFormat="1" ht="15.95" customHeight="1" x14ac:dyDescent="0.25">
      <c r="A4404" s="182">
        <v>1855</v>
      </c>
      <c r="B4404" s="166" t="s">
        <v>55</v>
      </c>
      <c r="C4404" s="170" t="s">
        <v>6908</v>
      </c>
      <c r="D4404" s="194" t="s">
        <v>14626</v>
      </c>
      <c r="E4404" s="198" t="s">
        <v>14627</v>
      </c>
      <c r="F4404" s="198" t="s">
        <v>14628</v>
      </c>
      <c r="G4404" s="166"/>
      <c r="H4404" s="198" t="s">
        <v>219</v>
      </c>
      <c r="I4404" s="166" t="s">
        <v>220</v>
      </c>
      <c r="J4404" s="198" t="s">
        <v>221</v>
      </c>
      <c r="K4404" s="198" t="s">
        <v>222</v>
      </c>
      <c r="L4404" s="198" t="s">
        <v>221</v>
      </c>
      <c r="M4404" s="198" t="s">
        <v>222</v>
      </c>
      <c r="N4404" s="199">
        <v>2</v>
      </c>
      <c r="O4404" s="199">
        <v>3</v>
      </c>
      <c r="P4404" s="199">
        <v>6</v>
      </c>
      <c r="Q4404" s="1012">
        <v>1</v>
      </c>
      <c r="R4404" s="183"/>
      <c r="S4404" s="223">
        <v>0</v>
      </c>
      <c r="T4404" s="183"/>
      <c r="U4404" s="223">
        <v>0</v>
      </c>
      <c r="V4404" s="183"/>
      <c r="W4404" s="183"/>
      <c r="X4404" s="183"/>
      <c r="Y4404" s="166" t="s">
        <v>12075</v>
      </c>
      <c r="Z4404" s="166" t="s">
        <v>14629</v>
      </c>
      <c r="AA4404" s="203">
        <v>304503002900051</v>
      </c>
      <c r="AB4404" s="166" t="s">
        <v>14630</v>
      </c>
      <c r="AC4404" s="166" t="s">
        <v>14631</v>
      </c>
      <c r="AD4404" s="166" t="s">
        <v>14632</v>
      </c>
      <c r="AE4404" s="166" t="s">
        <v>14630</v>
      </c>
      <c r="AF4404" s="166" t="s">
        <v>14629</v>
      </c>
      <c r="AG4404" s="165">
        <v>304503002900051</v>
      </c>
      <c r="AH4404" s="203" t="s">
        <v>2107</v>
      </c>
      <c r="AI4404" s="186">
        <v>1.1399999999999999</v>
      </c>
      <c r="AJ4404" s="186">
        <v>1200</v>
      </c>
      <c r="AK4404" s="167">
        <f t="shared" si="652"/>
        <v>3.7479452054794513</v>
      </c>
      <c r="AL4404" s="167">
        <v>0</v>
      </c>
      <c r="AM4404" s="187">
        <f t="shared" si="653"/>
        <v>3.7479452054794513</v>
      </c>
      <c r="AN4404" s="167">
        <f t="shared" si="648"/>
        <v>3.7479452054794513</v>
      </c>
      <c r="AO4404" s="167">
        <v>0</v>
      </c>
      <c r="AP4404" s="167">
        <f t="shared" si="649"/>
        <v>3.7479452054794513</v>
      </c>
      <c r="AQ4404" s="167">
        <f t="shared" si="644"/>
        <v>112.43835616438353</v>
      </c>
      <c r="AR4404" s="193" t="s">
        <v>231</v>
      </c>
      <c r="AS4404" s="194" t="s">
        <v>431</v>
      </c>
      <c r="AT4404" s="166" t="s">
        <v>325</v>
      </c>
      <c r="AU4404" s="166" t="s">
        <v>6916</v>
      </c>
      <c r="AV4404" s="679" t="s">
        <v>14633</v>
      </c>
      <c r="AW4404" s="166" t="s">
        <v>234</v>
      </c>
      <c r="AX4404" s="2391"/>
      <c r="AY4404" s="2391"/>
    </row>
    <row r="4405" spans="1:59" s="55" customFormat="1" ht="15.95" customHeight="1" x14ac:dyDescent="0.25">
      <c r="A4405" s="182">
        <v>1856</v>
      </c>
      <c r="B4405" s="166" t="s">
        <v>55</v>
      </c>
      <c r="C4405" s="170" t="s">
        <v>6908</v>
      </c>
      <c r="D4405" s="194" t="s">
        <v>14634</v>
      </c>
      <c r="E4405" s="198" t="s">
        <v>14635</v>
      </c>
      <c r="F4405" s="198" t="s">
        <v>14636</v>
      </c>
      <c r="G4405" s="166"/>
      <c r="H4405" s="198" t="s">
        <v>732</v>
      </c>
      <c r="I4405" s="166">
        <v>0</v>
      </c>
      <c r="J4405" s="198" t="s">
        <v>317</v>
      </c>
      <c r="K4405" s="198">
        <v>0</v>
      </c>
      <c r="L4405" s="198" t="s">
        <v>317</v>
      </c>
      <c r="M4405" s="198">
        <v>0</v>
      </c>
      <c r="N4405" s="199">
        <v>4</v>
      </c>
      <c r="O4405" s="199">
        <v>1.5</v>
      </c>
      <c r="P4405" s="199">
        <v>6</v>
      </c>
      <c r="Q4405" s="1012">
        <v>1</v>
      </c>
      <c r="R4405" s="183"/>
      <c r="S4405" s="223">
        <v>0</v>
      </c>
      <c r="T4405" s="183"/>
      <c r="U4405" s="223">
        <v>0</v>
      </c>
      <c r="V4405" s="183"/>
      <c r="W4405" s="183"/>
      <c r="X4405" s="183"/>
      <c r="Y4405" s="166" t="s">
        <v>330</v>
      </c>
      <c r="Z4405" s="166" t="s">
        <v>14637</v>
      </c>
      <c r="AA4405" s="203">
        <v>1025003752014</v>
      </c>
      <c r="AB4405" s="166" t="s">
        <v>14638</v>
      </c>
      <c r="AC4405" s="166" t="s">
        <v>14639</v>
      </c>
      <c r="AD4405" s="166" t="s">
        <v>14640</v>
      </c>
      <c r="AE4405" s="166" t="s">
        <v>14638</v>
      </c>
      <c r="AF4405" s="166" t="s">
        <v>14637</v>
      </c>
      <c r="AG4405" s="165">
        <v>1025003752014</v>
      </c>
      <c r="AH4405" s="203" t="s">
        <v>2107</v>
      </c>
      <c r="AI4405" s="186">
        <v>1.1399999999999999</v>
      </c>
      <c r="AJ4405" s="186">
        <v>3000</v>
      </c>
      <c r="AK4405" s="167">
        <f t="shared" si="652"/>
        <v>9.3698630136986285</v>
      </c>
      <c r="AL4405" s="167">
        <v>0</v>
      </c>
      <c r="AM4405" s="187">
        <f t="shared" si="653"/>
        <v>9.3698630136986285</v>
      </c>
      <c r="AN4405" s="167">
        <f t="shared" si="648"/>
        <v>9.3698630136986285</v>
      </c>
      <c r="AO4405" s="167">
        <v>0</v>
      </c>
      <c r="AP4405" s="167">
        <f t="shared" si="649"/>
        <v>9.3698630136986285</v>
      </c>
      <c r="AQ4405" s="167">
        <f t="shared" si="644"/>
        <v>281.09589041095887</v>
      </c>
      <c r="AR4405" s="193" t="s">
        <v>231</v>
      </c>
      <c r="AS4405" s="194"/>
      <c r="AT4405" s="166" t="s">
        <v>325</v>
      </c>
      <c r="AU4405" s="166" t="s">
        <v>6916</v>
      </c>
      <c r="AV4405" s="679" t="s">
        <v>14641</v>
      </c>
      <c r="AW4405" s="166" t="s">
        <v>234</v>
      </c>
      <c r="AX4405" s="2391"/>
      <c r="AY4405" s="2391"/>
    </row>
    <row r="4406" spans="1:59" s="1395" customFormat="1" ht="15.95" customHeight="1" x14ac:dyDescent="0.25">
      <c r="A4406" s="353">
        <v>1857</v>
      </c>
      <c r="B4406" s="354" t="s">
        <v>55</v>
      </c>
      <c r="C4406" s="366" t="s">
        <v>6908</v>
      </c>
      <c r="D4406" s="363" t="s">
        <v>21100</v>
      </c>
      <c r="E4406" s="272" t="s">
        <v>21101</v>
      </c>
      <c r="F4406" s="272" t="s">
        <v>21102</v>
      </c>
      <c r="G4406" s="354" t="s">
        <v>221</v>
      </c>
      <c r="H4406" s="272" t="s">
        <v>219</v>
      </c>
      <c r="I4406" s="354" t="s">
        <v>220</v>
      </c>
      <c r="J4406" s="272" t="s">
        <v>221</v>
      </c>
      <c r="K4406" s="272" t="s">
        <v>222</v>
      </c>
      <c r="L4406" s="272" t="s">
        <v>221</v>
      </c>
      <c r="M4406" s="272" t="s">
        <v>879</v>
      </c>
      <c r="N4406" s="440">
        <v>3</v>
      </c>
      <c r="O4406" s="440">
        <v>2</v>
      </c>
      <c r="P4406" s="440">
        <v>6</v>
      </c>
      <c r="Q4406" s="1010">
        <v>2</v>
      </c>
      <c r="R4406" s="357"/>
      <c r="S4406" s="505">
        <v>0</v>
      </c>
      <c r="T4406" s="357"/>
      <c r="U4406" s="505">
        <v>3</v>
      </c>
      <c r="V4406" s="357"/>
      <c r="W4406" s="357"/>
      <c r="X4406" s="357"/>
      <c r="Y4406" s="354" t="s">
        <v>330</v>
      </c>
      <c r="Z4406" s="354" t="s">
        <v>14645</v>
      </c>
      <c r="AA4406" s="443" t="s">
        <v>21103</v>
      </c>
      <c r="AB4406" s="354" t="s">
        <v>14646</v>
      </c>
      <c r="AC4406" s="354" t="s">
        <v>21104</v>
      </c>
      <c r="AD4406" s="1152" t="s">
        <v>14648</v>
      </c>
      <c r="AE4406" s="354" t="s">
        <v>21105</v>
      </c>
      <c r="AF4406" s="354" t="s">
        <v>14645</v>
      </c>
      <c r="AG4406" s="443" t="s">
        <v>21103</v>
      </c>
      <c r="AH4406" s="443" t="s">
        <v>2107</v>
      </c>
      <c r="AI4406" s="360">
        <v>1.1399999999999999</v>
      </c>
      <c r="AJ4406" s="360">
        <v>11918.3</v>
      </c>
      <c r="AK4406" s="359">
        <f t="shared" si="652"/>
        <v>37.224279452054787</v>
      </c>
      <c r="AL4406" s="359">
        <v>0</v>
      </c>
      <c r="AM4406" s="361">
        <f t="shared" si="653"/>
        <v>37.224279452054787</v>
      </c>
      <c r="AN4406" s="359">
        <f t="shared" si="648"/>
        <v>37.224279452054787</v>
      </c>
      <c r="AO4406" s="359">
        <v>0</v>
      </c>
      <c r="AP4406" s="359">
        <f t="shared" si="649"/>
        <v>37.224279452054787</v>
      </c>
      <c r="AQ4406" s="359">
        <f>AP4406*30</f>
        <v>1116.7283835616436</v>
      </c>
      <c r="AR4406" s="362" t="s">
        <v>231</v>
      </c>
      <c r="AS4406" s="363" t="s">
        <v>114</v>
      </c>
      <c r="AT4406" s="354" t="s">
        <v>325</v>
      </c>
      <c r="AU4406" s="354" t="s">
        <v>6916</v>
      </c>
      <c r="AV4406" s="923" t="s">
        <v>14649</v>
      </c>
      <c r="AW4406" s="354" t="s">
        <v>234</v>
      </c>
      <c r="AX4406" s="447" t="s">
        <v>21106</v>
      </c>
      <c r="AY4406" s="2401"/>
      <c r="AZ4406" s="2408" t="s">
        <v>21107</v>
      </c>
    </row>
    <row r="4407" spans="1:59" s="1395" customFormat="1" ht="15.95" customHeight="1" x14ac:dyDescent="0.25">
      <c r="A4407" s="353">
        <v>1858</v>
      </c>
      <c r="B4407" s="354" t="s">
        <v>55</v>
      </c>
      <c r="C4407" s="366" t="s">
        <v>6908</v>
      </c>
      <c r="D4407" s="363" t="s">
        <v>22053</v>
      </c>
      <c r="E4407" s="272" t="s">
        <v>22054</v>
      </c>
      <c r="F4407" s="272" t="s">
        <v>22055</v>
      </c>
      <c r="G4407" s="354" t="s">
        <v>221</v>
      </c>
      <c r="H4407" s="272" t="s">
        <v>219</v>
      </c>
      <c r="I4407" s="354" t="s">
        <v>220</v>
      </c>
      <c r="J4407" s="272" t="s">
        <v>221</v>
      </c>
      <c r="K4407" s="272" t="s">
        <v>222</v>
      </c>
      <c r="L4407" s="272" t="s">
        <v>818</v>
      </c>
      <c r="M4407" s="272" t="s">
        <v>879</v>
      </c>
      <c r="N4407" s="440">
        <v>3.2</v>
      </c>
      <c r="O4407" s="440">
        <v>2.2000000000000002</v>
      </c>
      <c r="P4407" s="440">
        <f>O4407*N4407</f>
        <v>7.0400000000000009</v>
      </c>
      <c r="Q4407" s="1010">
        <v>1</v>
      </c>
      <c r="R4407" s="357"/>
      <c r="S4407" s="505">
        <v>1</v>
      </c>
      <c r="T4407" s="357"/>
      <c r="U4407" s="505">
        <v>0</v>
      </c>
      <c r="V4407" s="357"/>
      <c r="W4407" s="357"/>
      <c r="X4407" s="357"/>
      <c r="Y4407" s="354" t="s">
        <v>12075</v>
      </c>
      <c r="Z4407" s="354" t="s">
        <v>14653</v>
      </c>
      <c r="AA4407" s="443" t="s">
        <v>22056</v>
      </c>
      <c r="AB4407" s="354" t="s">
        <v>14654</v>
      </c>
      <c r="AC4407" s="354" t="s">
        <v>14655</v>
      </c>
      <c r="AD4407" s="271" t="s">
        <v>14656</v>
      </c>
      <c r="AE4407" s="354" t="s">
        <v>14654</v>
      </c>
      <c r="AF4407" s="354" t="s">
        <v>14653</v>
      </c>
      <c r="AG4407" s="443" t="s">
        <v>22056</v>
      </c>
      <c r="AH4407" s="443" t="s">
        <v>2107</v>
      </c>
      <c r="AI4407" s="360">
        <v>1.1399999999999999</v>
      </c>
      <c r="AJ4407" s="360">
        <v>300</v>
      </c>
      <c r="AK4407" s="359">
        <f t="shared" si="652"/>
        <v>0.93698630136986283</v>
      </c>
      <c r="AL4407" s="359">
        <v>0</v>
      </c>
      <c r="AM4407" s="361">
        <f t="shared" si="653"/>
        <v>0.93698630136986283</v>
      </c>
      <c r="AN4407" s="359">
        <f t="shared" si="648"/>
        <v>0.93698630136986283</v>
      </c>
      <c r="AO4407" s="359">
        <v>0</v>
      </c>
      <c r="AP4407" s="359">
        <f t="shared" si="649"/>
        <v>0.93698630136986283</v>
      </c>
      <c r="AQ4407" s="359">
        <f>AP4407*30</f>
        <v>28.109589041095884</v>
      </c>
      <c r="AR4407" s="362" t="s">
        <v>231</v>
      </c>
      <c r="AS4407" s="363" t="s">
        <v>114</v>
      </c>
      <c r="AT4407" s="354" t="s">
        <v>325</v>
      </c>
      <c r="AU4407" s="354" t="s">
        <v>6916</v>
      </c>
      <c r="AV4407" s="923" t="s">
        <v>14657</v>
      </c>
      <c r="AW4407" s="354" t="s">
        <v>234</v>
      </c>
      <c r="AX4407" s="447" t="s">
        <v>22057</v>
      </c>
      <c r="AY4407" s="2401"/>
      <c r="AZ4407" s="2408" t="s">
        <v>22058</v>
      </c>
    </row>
    <row r="4408" spans="1:59" s="55" customFormat="1" ht="15.95" customHeight="1" x14ac:dyDescent="0.25">
      <c r="A4408" s="182">
        <v>1859</v>
      </c>
      <c r="B4408" s="166" t="s">
        <v>55</v>
      </c>
      <c r="C4408" s="170" t="s">
        <v>6908</v>
      </c>
      <c r="D4408" s="194" t="s">
        <v>19787</v>
      </c>
      <c r="E4408" s="198" t="s">
        <v>14659</v>
      </c>
      <c r="F4408" s="198" t="s">
        <v>14660</v>
      </c>
      <c r="G4408" s="166"/>
      <c r="H4408" s="198" t="s">
        <v>219</v>
      </c>
      <c r="I4408" s="166" t="s">
        <v>220</v>
      </c>
      <c r="J4408" s="198" t="s">
        <v>221</v>
      </c>
      <c r="K4408" s="198" t="s">
        <v>222</v>
      </c>
      <c r="L4408" s="198" t="s">
        <v>317</v>
      </c>
      <c r="M4408" s="198">
        <v>0</v>
      </c>
      <c r="N4408" s="199">
        <v>3</v>
      </c>
      <c r="O4408" s="199">
        <v>1.2</v>
      </c>
      <c r="P4408" s="199">
        <v>3.5999999999999996</v>
      </c>
      <c r="Q4408" s="1012">
        <v>0</v>
      </c>
      <c r="R4408" s="183"/>
      <c r="S4408" s="223">
        <v>0</v>
      </c>
      <c r="T4408" s="183"/>
      <c r="U4408" s="223">
        <v>1</v>
      </c>
      <c r="V4408" s="183"/>
      <c r="W4408" s="183"/>
      <c r="X4408" s="183"/>
      <c r="Y4408" s="166" t="s">
        <v>330</v>
      </c>
      <c r="Z4408" s="166" t="s">
        <v>14661</v>
      </c>
      <c r="AA4408" s="203">
        <v>1037832048605</v>
      </c>
      <c r="AB4408" s="166" t="s">
        <v>14658</v>
      </c>
      <c r="AC4408" s="166" t="s">
        <v>14662</v>
      </c>
      <c r="AD4408" s="166" t="s">
        <v>14663</v>
      </c>
      <c r="AE4408" s="166" t="s">
        <v>14658</v>
      </c>
      <c r="AF4408" s="166" t="s">
        <v>14661</v>
      </c>
      <c r="AG4408" s="165">
        <v>1037832048605</v>
      </c>
      <c r="AH4408" s="203" t="s">
        <v>2107</v>
      </c>
      <c r="AI4408" s="186">
        <v>1.1399999999999999</v>
      </c>
      <c r="AJ4408" s="186">
        <v>2000</v>
      </c>
      <c r="AK4408" s="167">
        <f t="shared" si="652"/>
        <v>6.2465753424657535</v>
      </c>
      <c r="AL4408" s="167">
        <v>0</v>
      </c>
      <c r="AM4408" s="187">
        <f t="shared" si="653"/>
        <v>6.2465753424657535</v>
      </c>
      <c r="AN4408" s="167">
        <f t="shared" si="648"/>
        <v>6.2465753424657535</v>
      </c>
      <c r="AO4408" s="167">
        <v>0</v>
      </c>
      <c r="AP4408" s="167">
        <f t="shared" si="649"/>
        <v>6.2465753424657535</v>
      </c>
      <c r="AQ4408" s="167">
        <f t="shared" si="644"/>
        <v>187.39726027397262</v>
      </c>
      <c r="AR4408" s="193" t="s">
        <v>231</v>
      </c>
      <c r="AS4408" s="194"/>
      <c r="AT4408" s="166" t="s">
        <v>325</v>
      </c>
      <c r="AU4408" s="166" t="s">
        <v>6916</v>
      </c>
      <c r="AV4408" s="679" t="s">
        <v>14664</v>
      </c>
      <c r="AW4408" s="166" t="s">
        <v>234</v>
      </c>
      <c r="AX4408" s="2391"/>
      <c r="AY4408" s="2391"/>
    </row>
    <row r="4409" spans="1:59" s="1395" customFormat="1" ht="15.95" customHeight="1" x14ac:dyDescent="0.25">
      <c r="A4409" s="353">
        <v>1860</v>
      </c>
      <c r="B4409" s="354" t="s">
        <v>55</v>
      </c>
      <c r="C4409" s="366" t="s">
        <v>6908</v>
      </c>
      <c r="D4409" s="363" t="s">
        <v>22911</v>
      </c>
      <c r="E4409" s="272" t="s">
        <v>22912</v>
      </c>
      <c r="F4409" s="272" t="s">
        <v>22913</v>
      </c>
      <c r="G4409" s="354" t="s">
        <v>221</v>
      </c>
      <c r="H4409" s="354" t="s">
        <v>219</v>
      </c>
      <c r="I4409" s="354" t="s">
        <v>220</v>
      </c>
      <c r="J4409" s="354" t="s">
        <v>221</v>
      </c>
      <c r="K4409" s="272" t="s">
        <v>222</v>
      </c>
      <c r="L4409" s="272" t="s">
        <v>221</v>
      </c>
      <c r="M4409" s="272" t="s">
        <v>879</v>
      </c>
      <c r="N4409" s="440">
        <v>5.3</v>
      </c>
      <c r="O4409" s="440">
        <v>5.0999999999999996</v>
      </c>
      <c r="P4409" s="440">
        <f>O4409*N4409</f>
        <v>27.029999999999998</v>
      </c>
      <c r="Q4409" s="1010">
        <v>8</v>
      </c>
      <c r="R4409" s="357"/>
      <c r="S4409" s="505">
        <v>1</v>
      </c>
      <c r="T4409" s="357"/>
      <c r="U4409" s="505">
        <v>1</v>
      </c>
      <c r="V4409" s="357"/>
      <c r="W4409" s="357"/>
      <c r="X4409" s="357"/>
      <c r="Y4409" s="354" t="s">
        <v>330</v>
      </c>
      <c r="Z4409" s="354" t="s">
        <v>22914</v>
      </c>
      <c r="AA4409" s="443" t="s">
        <v>22915</v>
      </c>
      <c r="AB4409" s="354" t="s">
        <v>14669</v>
      </c>
      <c r="AC4409" s="354" t="s">
        <v>22916</v>
      </c>
      <c r="AD4409" s="354" t="s">
        <v>22917</v>
      </c>
      <c r="AE4409" s="354" t="s">
        <v>22918</v>
      </c>
      <c r="AF4409" s="354" t="s">
        <v>22919</v>
      </c>
      <c r="AG4409" s="443" t="s">
        <v>22915</v>
      </c>
      <c r="AH4409" s="443" t="s">
        <v>21166</v>
      </c>
      <c r="AI4409" s="360">
        <v>1.1399999999999999</v>
      </c>
      <c r="AJ4409" s="360">
        <v>9360</v>
      </c>
      <c r="AK4409" s="359">
        <f t="shared" ref="AK4409:AK4425" si="654">AJ4409*AI4409/365</f>
        <v>29.233972602739726</v>
      </c>
      <c r="AL4409" s="359">
        <v>0</v>
      </c>
      <c r="AM4409" s="361">
        <f t="shared" si="653"/>
        <v>29.233972602739726</v>
      </c>
      <c r="AN4409" s="359">
        <f t="shared" si="648"/>
        <v>29.233972602739726</v>
      </c>
      <c r="AO4409" s="359">
        <v>0</v>
      </c>
      <c r="AP4409" s="359">
        <f t="shared" si="649"/>
        <v>29.233972602739726</v>
      </c>
      <c r="AQ4409" s="359">
        <f t="shared" si="644"/>
        <v>877.01917808219173</v>
      </c>
      <c r="AR4409" s="362" t="s">
        <v>231</v>
      </c>
      <c r="AS4409" s="363" t="s">
        <v>431</v>
      </c>
      <c r="AT4409" s="354" t="s">
        <v>325</v>
      </c>
      <c r="AU4409" s="354" t="s">
        <v>6916</v>
      </c>
      <c r="AV4409" s="923" t="s">
        <v>14671</v>
      </c>
      <c r="AW4409" s="354" t="s">
        <v>234</v>
      </c>
      <c r="AX4409" s="447" t="s">
        <v>22920</v>
      </c>
      <c r="AY4409" s="2401"/>
      <c r="AZ4409" s="447" t="s">
        <v>22921</v>
      </c>
    </row>
    <row r="4410" spans="1:59" s="55" customFormat="1" ht="15.95" customHeight="1" x14ac:dyDescent="0.25">
      <c r="A4410" s="734">
        <v>1861</v>
      </c>
      <c r="B4410" s="735" t="s">
        <v>55</v>
      </c>
      <c r="C4410" s="988" t="s">
        <v>6908</v>
      </c>
      <c r="D4410" s="747" t="s">
        <v>14018</v>
      </c>
      <c r="E4410" s="736" t="s">
        <v>14019</v>
      </c>
      <c r="F4410" s="736" t="s">
        <v>14020</v>
      </c>
      <c r="G4410" s="735"/>
      <c r="H4410" s="736" t="s">
        <v>732</v>
      </c>
      <c r="I4410" s="735">
        <v>0</v>
      </c>
      <c r="J4410" s="736" t="s">
        <v>317</v>
      </c>
      <c r="K4410" s="736">
        <v>0</v>
      </c>
      <c r="L4410" s="736" t="s">
        <v>317</v>
      </c>
      <c r="M4410" s="736">
        <v>0</v>
      </c>
      <c r="N4410" s="737">
        <v>4</v>
      </c>
      <c r="O4410" s="737">
        <v>1.5</v>
      </c>
      <c r="P4410" s="737">
        <v>6</v>
      </c>
      <c r="Q4410" s="738">
        <v>1</v>
      </c>
      <c r="R4410" s="739"/>
      <c r="S4410" s="740">
        <v>0</v>
      </c>
      <c r="T4410" s="739"/>
      <c r="U4410" s="740">
        <v>0</v>
      </c>
      <c r="V4410" s="739"/>
      <c r="W4410" s="739"/>
      <c r="X4410" s="739"/>
      <c r="Y4410" s="735" t="s">
        <v>12075</v>
      </c>
      <c r="Z4410" s="735" t="s">
        <v>14672</v>
      </c>
      <c r="AA4410" s="741">
        <v>315503000002029</v>
      </c>
      <c r="AB4410" s="735" t="s">
        <v>14673</v>
      </c>
      <c r="AC4410" s="735" t="s">
        <v>14674</v>
      </c>
      <c r="AD4410" s="735" t="s">
        <v>14024</v>
      </c>
      <c r="AE4410" s="735" t="s">
        <v>14673</v>
      </c>
      <c r="AF4410" s="735" t="s">
        <v>14672</v>
      </c>
      <c r="AG4410" s="742">
        <v>315503000002029</v>
      </c>
      <c r="AH4410" s="741" t="s">
        <v>722</v>
      </c>
      <c r="AI4410" s="743">
        <v>1.1399999999999999</v>
      </c>
      <c r="AJ4410" s="743">
        <v>500</v>
      </c>
      <c r="AK4410" s="828">
        <f t="shared" si="654"/>
        <v>1.5616438356164384</v>
      </c>
      <c r="AL4410" s="828">
        <v>0</v>
      </c>
      <c r="AM4410" s="745">
        <f t="shared" ref="AM4410:AM4426" si="655">SUBTOTAL(9,AK4410:AL4410)</f>
        <v>1.5616438356164384</v>
      </c>
      <c r="AN4410" s="828">
        <f t="shared" si="648"/>
        <v>1.5616438356164384</v>
      </c>
      <c r="AO4410" s="515">
        <v>0</v>
      </c>
      <c r="AP4410" s="515">
        <f t="shared" si="649"/>
        <v>1.5616438356164384</v>
      </c>
      <c r="AQ4410" s="515">
        <f t="shared" si="644"/>
        <v>46.849315068493155</v>
      </c>
      <c r="AR4410" s="746" t="s">
        <v>231</v>
      </c>
      <c r="AS4410" s="747"/>
      <c r="AT4410" s="735" t="s">
        <v>325</v>
      </c>
      <c r="AU4410" s="735" t="s">
        <v>6916</v>
      </c>
      <c r="AV4410" s="935" t="s">
        <v>14025</v>
      </c>
      <c r="AW4410" s="735" t="s">
        <v>16435</v>
      </c>
      <c r="AX4410" s="286" t="s">
        <v>16790</v>
      </c>
      <c r="AY4410" s="2391"/>
    </row>
    <row r="4411" spans="1:59" s="55" customFormat="1" ht="15.95" customHeight="1" x14ac:dyDescent="0.25">
      <c r="A4411" s="353">
        <v>1862</v>
      </c>
      <c r="B4411" s="354" t="s">
        <v>55</v>
      </c>
      <c r="C4411" s="366" t="s">
        <v>6908</v>
      </c>
      <c r="D4411" s="363" t="s">
        <v>14675</v>
      </c>
      <c r="E4411" s="272">
        <v>748812</v>
      </c>
      <c r="F4411" s="272" t="s">
        <v>17699</v>
      </c>
      <c r="G4411" s="354" t="s">
        <v>221</v>
      </c>
      <c r="H4411" s="272" t="s">
        <v>219</v>
      </c>
      <c r="I4411" s="354" t="s">
        <v>316</v>
      </c>
      <c r="J4411" s="272" t="s">
        <v>221</v>
      </c>
      <c r="K4411" s="272" t="s">
        <v>222</v>
      </c>
      <c r="L4411" s="272" t="s">
        <v>818</v>
      </c>
      <c r="M4411" s="272" t="s">
        <v>16783</v>
      </c>
      <c r="N4411" s="440">
        <v>2</v>
      </c>
      <c r="O4411" s="440">
        <v>2</v>
      </c>
      <c r="P4411" s="440">
        <v>4</v>
      </c>
      <c r="Q4411" s="1010">
        <v>1</v>
      </c>
      <c r="R4411" s="357"/>
      <c r="S4411" s="505">
        <v>0</v>
      </c>
      <c r="T4411" s="357"/>
      <c r="U4411" s="505">
        <v>0</v>
      </c>
      <c r="V4411" s="357"/>
      <c r="W4411" s="357"/>
      <c r="X4411" s="357"/>
      <c r="Y4411" s="354" t="s">
        <v>330</v>
      </c>
      <c r="Z4411" s="354" t="s">
        <v>14678</v>
      </c>
      <c r="AA4411" s="443">
        <v>1025003748780</v>
      </c>
      <c r="AB4411" s="354" t="s">
        <v>14679</v>
      </c>
      <c r="AC4411" s="354">
        <v>89166271108</v>
      </c>
      <c r="AD4411" s="271" t="s">
        <v>14680</v>
      </c>
      <c r="AE4411" s="354" t="s">
        <v>14679</v>
      </c>
      <c r="AF4411" s="354" t="s">
        <v>14678</v>
      </c>
      <c r="AG4411" s="358">
        <v>1025003748780</v>
      </c>
      <c r="AH4411" s="443" t="s">
        <v>2107</v>
      </c>
      <c r="AI4411" s="360">
        <v>1.1399999999999999</v>
      </c>
      <c r="AJ4411" s="360">
        <v>1200</v>
      </c>
      <c r="AK4411" s="359">
        <f t="shared" si="654"/>
        <v>3.7479452054794513</v>
      </c>
      <c r="AL4411" s="359">
        <v>0</v>
      </c>
      <c r="AM4411" s="361">
        <f t="shared" si="655"/>
        <v>3.7479452054794513</v>
      </c>
      <c r="AN4411" s="359">
        <f t="shared" si="648"/>
        <v>3.7479452054794513</v>
      </c>
      <c r="AO4411" s="359">
        <v>0</v>
      </c>
      <c r="AP4411" s="359">
        <f t="shared" si="649"/>
        <v>3.7479452054794513</v>
      </c>
      <c r="AQ4411" s="359">
        <f t="shared" si="644"/>
        <v>112.43835616438353</v>
      </c>
      <c r="AR4411" s="362" t="s">
        <v>231</v>
      </c>
      <c r="AS4411" s="363" t="s">
        <v>431</v>
      </c>
      <c r="AT4411" s="354" t="s">
        <v>325</v>
      </c>
      <c r="AU4411" s="354" t="s">
        <v>16171</v>
      </c>
      <c r="AV4411" s="923" t="s">
        <v>14681</v>
      </c>
      <c r="AW4411" s="354" t="s">
        <v>234</v>
      </c>
      <c r="AX4411" s="447" t="s">
        <v>20499</v>
      </c>
      <c r="AY4411" s="2401"/>
      <c r="AZ4411" s="2408" t="s">
        <v>20500</v>
      </c>
    </row>
    <row r="4412" spans="1:59" s="55" customFormat="1" ht="15.95" customHeight="1" x14ac:dyDescent="0.25">
      <c r="A4412" s="182">
        <v>1863</v>
      </c>
      <c r="B4412" s="166" t="s">
        <v>55</v>
      </c>
      <c r="C4412" s="170" t="s">
        <v>6908</v>
      </c>
      <c r="D4412" s="194" t="s">
        <v>14682</v>
      </c>
      <c r="E4412" s="198" t="s">
        <v>14683</v>
      </c>
      <c r="F4412" s="198" t="s">
        <v>14684</v>
      </c>
      <c r="G4412" s="166"/>
      <c r="H4412" s="198" t="s">
        <v>732</v>
      </c>
      <c r="I4412" s="166">
        <v>0</v>
      </c>
      <c r="J4412" s="198" t="s">
        <v>317</v>
      </c>
      <c r="K4412" s="198">
        <v>0</v>
      </c>
      <c r="L4412" s="198" t="s">
        <v>317</v>
      </c>
      <c r="M4412" s="198">
        <v>0</v>
      </c>
      <c r="N4412" s="199">
        <v>4</v>
      </c>
      <c r="O4412" s="199">
        <v>1.5</v>
      </c>
      <c r="P4412" s="199">
        <v>6</v>
      </c>
      <c r="Q4412" s="1012">
        <v>1</v>
      </c>
      <c r="R4412" s="183"/>
      <c r="S4412" s="223">
        <v>0</v>
      </c>
      <c r="T4412" s="183"/>
      <c r="U4412" s="223">
        <v>0</v>
      </c>
      <c r="V4412" s="183"/>
      <c r="W4412" s="183"/>
      <c r="X4412" s="183"/>
      <c r="Y4412" s="166" t="s">
        <v>12075</v>
      </c>
      <c r="Z4412" s="166" t="s">
        <v>14685</v>
      </c>
      <c r="AA4412" s="203">
        <v>318505300059302</v>
      </c>
      <c r="AB4412" s="166" t="s">
        <v>14686</v>
      </c>
      <c r="AC4412" s="166" t="s">
        <v>14687</v>
      </c>
      <c r="AD4412" s="166" t="s">
        <v>14688</v>
      </c>
      <c r="AE4412" s="166" t="s">
        <v>14686</v>
      </c>
      <c r="AF4412" s="166" t="s">
        <v>14685</v>
      </c>
      <c r="AG4412" s="165">
        <v>318505300059302</v>
      </c>
      <c r="AH4412" s="203" t="s">
        <v>2107</v>
      </c>
      <c r="AI4412" s="186">
        <v>1.1399999999999999</v>
      </c>
      <c r="AJ4412" s="186">
        <v>1200</v>
      </c>
      <c r="AK4412" s="167">
        <f t="shared" si="654"/>
        <v>3.7479452054794513</v>
      </c>
      <c r="AL4412" s="167">
        <v>0</v>
      </c>
      <c r="AM4412" s="187">
        <f t="shared" si="655"/>
        <v>3.7479452054794513</v>
      </c>
      <c r="AN4412" s="167">
        <f t="shared" si="648"/>
        <v>3.7479452054794513</v>
      </c>
      <c r="AO4412" s="167">
        <v>0</v>
      </c>
      <c r="AP4412" s="167">
        <f t="shared" si="649"/>
        <v>3.7479452054794513</v>
      </c>
      <c r="AQ4412" s="167">
        <f t="shared" si="644"/>
        <v>112.43835616438353</v>
      </c>
      <c r="AR4412" s="193" t="s">
        <v>231</v>
      </c>
      <c r="AS4412" s="194"/>
      <c r="AT4412" s="166" t="s">
        <v>325</v>
      </c>
      <c r="AU4412" s="166" t="s">
        <v>6916</v>
      </c>
      <c r="AV4412" s="679" t="s">
        <v>14689</v>
      </c>
      <c r="AW4412" s="166" t="s">
        <v>234</v>
      </c>
      <c r="AX4412" s="2391"/>
      <c r="AY4412" s="2391"/>
      <c r="AZ4412" s="286"/>
    </row>
    <row r="4413" spans="1:59" s="55" customFormat="1" ht="15.95" customHeight="1" x14ac:dyDescent="0.25">
      <c r="A4413" s="353">
        <v>1864</v>
      </c>
      <c r="B4413" s="354" t="s">
        <v>55</v>
      </c>
      <c r="C4413" s="366" t="s">
        <v>6908</v>
      </c>
      <c r="D4413" s="363" t="s">
        <v>18397</v>
      </c>
      <c r="E4413" s="272" t="s">
        <v>18398</v>
      </c>
      <c r="F4413" s="272" t="s">
        <v>18399</v>
      </c>
      <c r="G4413" s="354" t="s">
        <v>221</v>
      </c>
      <c r="H4413" s="272" t="s">
        <v>219</v>
      </c>
      <c r="I4413" s="354" t="s">
        <v>220</v>
      </c>
      <c r="J4413" s="272" t="s">
        <v>221</v>
      </c>
      <c r="K4413" s="272" t="s">
        <v>879</v>
      </c>
      <c r="L4413" s="272" t="s">
        <v>317</v>
      </c>
      <c r="M4413" s="272">
        <v>0</v>
      </c>
      <c r="N4413" s="440">
        <v>7.6</v>
      </c>
      <c r="O4413" s="440">
        <v>6.5</v>
      </c>
      <c r="P4413" s="440">
        <f>O4413*N4413</f>
        <v>49.4</v>
      </c>
      <c r="Q4413" s="1010">
        <v>0</v>
      </c>
      <c r="R4413" s="357"/>
      <c r="S4413" s="505">
        <v>0</v>
      </c>
      <c r="T4413" s="357"/>
      <c r="U4413" s="505">
        <v>2</v>
      </c>
      <c r="V4413" s="357"/>
      <c r="W4413" s="357"/>
      <c r="X4413" s="357"/>
      <c r="Y4413" s="354" t="s">
        <v>330</v>
      </c>
      <c r="Z4413" s="354" t="s">
        <v>14693</v>
      </c>
      <c r="AA4413" s="443">
        <v>1025003756964</v>
      </c>
      <c r="AB4413" s="354" t="s">
        <v>18400</v>
      </c>
      <c r="AC4413" s="354" t="s">
        <v>18401</v>
      </c>
      <c r="AD4413" s="354" t="s">
        <v>18402</v>
      </c>
      <c r="AE4413" s="354" t="s">
        <v>18403</v>
      </c>
      <c r="AF4413" s="354" t="s">
        <v>14693</v>
      </c>
      <c r="AG4413" s="358">
        <v>1025003756964</v>
      </c>
      <c r="AH4413" s="443" t="s">
        <v>2107</v>
      </c>
      <c r="AI4413" s="360">
        <v>1.1399999999999999</v>
      </c>
      <c r="AJ4413" s="360">
        <v>972.08</v>
      </c>
      <c r="AK4413" s="359">
        <f t="shared" si="654"/>
        <v>3.0360854794520549</v>
      </c>
      <c r="AL4413" s="359">
        <v>0</v>
      </c>
      <c r="AM4413" s="361">
        <f t="shared" si="655"/>
        <v>3.0360854794520549</v>
      </c>
      <c r="AN4413" s="359">
        <f t="shared" si="648"/>
        <v>3.0360854794520549</v>
      </c>
      <c r="AO4413" s="359">
        <v>0</v>
      </c>
      <c r="AP4413" s="359">
        <f t="shared" si="649"/>
        <v>3.0360854794520549</v>
      </c>
      <c r="AQ4413" s="359">
        <f>AP4413*30</f>
        <v>91.082564383561646</v>
      </c>
      <c r="AR4413" s="362" t="s">
        <v>231</v>
      </c>
      <c r="AS4413" s="363" t="s">
        <v>16247</v>
      </c>
      <c r="AT4413" s="354" t="s">
        <v>325</v>
      </c>
      <c r="AU4413" s="354" t="s">
        <v>6916</v>
      </c>
      <c r="AV4413" s="923" t="s">
        <v>14697</v>
      </c>
      <c r="AW4413" s="354" t="s">
        <v>234</v>
      </c>
      <c r="AX4413" s="447" t="s">
        <v>18404</v>
      </c>
      <c r="AY4413" s="2401"/>
      <c r="AZ4413" s="447" t="s">
        <v>18405</v>
      </c>
      <c r="BA4413" s="1395"/>
      <c r="BB4413" s="1395"/>
      <c r="BC4413" s="1395"/>
      <c r="BD4413" s="1395"/>
      <c r="BE4413" s="1395"/>
      <c r="BF4413" s="1395"/>
      <c r="BG4413" s="1395"/>
    </row>
    <row r="4414" spans="1:59" s="55" customFormat="1" ht="15.95" customHeight="1" x14ac:dyDescent="0.25">
      <c r="A4414" s="182">
        <v>1865</v>
      </c>
      <c r="B4414" s="166" t="s">
        <v>55</v>
      </c>
      <c r="C4414" s="170" t="s">
        <v>6908</v>
      </c>
      <c r="D4414" s="194" t="s">
        <v>14698</v>
      </c>
      <c r="E4414" s="198" t="s">
        <v>14699</v>
      </c>
      <c r="F4414" s="198" t="s">
        <v>14700</v>
      </c>
      <c r="G4414" s="166"/>
      <c r="H4414" s="198" t="s">
        <v>219</v>
      </c>
      <c r="I4414" s="166" t="s">
        <v>220</v>
      </c>
      <c r="J4414" s="198" t="s">
        <v>317</v>
      </c>
      <c r="K4414" s="198">
        <v>0</v>
      </c>
      <c r="L4414" s="198" t="s">
        <v>317</v>
      </c>
      <c r="M4414" s="198">
        <v>0</v>
      </c>
      <c r="N4414" s="199">
        <v>1.2</v>
      </c>
      <c r="O4414" s="199">
        <v>1.2</v>
      </c>
      <c r="P4414" s="199">
        <v>1.44</v>
      </c>
      <c r="Q4414" s="1012">
        <v>1</v>
      </c>
      <c r="R4414" s="183"/>
      <c r="S4414" s="223">
        <v>0</v>
      </c>
      <c r="T4414" s="183"/>
      <c r="U4414" s="223">
        <v>0</v>
      </c>
      <c r="V4414" s="183"/>
      <c r="W4414" s="183"/>
      <c r="X4414" s="183"/>
      <c r="Y4414" s="166" t="s">
        <v>330</v>
      </c>
      <c r="Z4414" s="166" t="s">
        <v>14701</v>
      </c>
      <c r="AA4414" s="203">
        <v>1075030003498</v>
      </c>
      <c r="AB4414" s="166" t="s">
        <v>14702</v>
      </c>
      <c r="AC4414" s="166" t="s">
        <v>14703</v>
      </c>
      <c r="AD4414" s="166" t="s">
        <v>14704</v>
      </c>
      <c r="AE4414" s="166" t="s">
        <v>14702</v>
      </c>
      <c r="AF4414" s="166" t="s">
        <v>14701</v>
      </c>
      <c r="AG4414" s="165">
        <v>1075030003498</v>
      </c>
      <c r="AH4414" s="203" t="s">
        <v>2107</v>
      </c>
      <c r="AI4414" s="186">
        <v>1.1399999999999999</v>
      </c>
      <c r="AJ4414" s="186">
        <v>2000</v>
      </c>
      <c r="AK4414" s="167">
        <f t="shared" si="654"/>
        <v>6.2465753424657535</v>
      </c>
      <c r="AL4414" s="167">
        <v>0</v>
      </c>
      <c r="AM4414" s="187">
        <f t="shared" si="655"/>
        <v>6.2465753424657535</v>
      </c>
      <c r="AN4414" s="167">
        <f t="shared" si="648"/>
        <v>6.2465753424657535</v>
      </c>
      <c r="AO4414" s="167">
        <v>0</v>
      </c>
      <c r="AP4414" s="167">
        <f t="shared" si="649"/>
        <v>6.2465753424657535</v>
      </c>
      <c r="AQ4414" s="167">
        <f t="shared" si="644"/>
        <v>187.39726027397262</v>
      </c>
      <c r="AR4414" s="193" t="s">
        <v>231</v>
      </c>
      <c r="AS4414" s="194"/>
      <c r="AT4414" s="166" t="s">
        <v>325</v>
      </c>
      <c r="AU4414" s="166" t="s">
        <v>6916</v>
      </c>
      <c r="AV4414" s="679" t="s">
        <v>14705</v>
      </c>
      <c r="AW4414" s="166" t="s">
        <v>234</v>
      </c>
      <c r="AX4414" s="2391"/>
      <c r="AY4414" s="2391"/>
    </row>
    <row r="4415" spans="1:59" s="55" customFormat="1" ht="15.95" customHeight="1" x14ac:dyDescent="0.25">
      <c r="A4415" s="182">
        <v>1866</v>
      </c>
      <c r="B4415" s="166" t="s">
        <v>55</v>
      </c>
      <c r="C4415" s="170" t="s">
        <v>6908</v>
      </c>
      <c r="D4415" s="194" t="s">
        <v>14706</v>
      </c>
      <c r="E4415" s="198" t="s">
        <v>14707</v>
      </c>
      <c r="F4415" s="198" t="s">
        <v>14708</v>
      </c>
      <c r="G4415" s="166"/>
      <c r="H4415" s="166" t="s">
        <v>219</v>
      </c>
      <c r="I4415" s="166" t="s">
        <v>220</v>
      </c>
      <c r="J4415" s="166" t="s">
        <v>221</v>
      </c>
      <c r="K4415" s="198" t="s">
        <v>222</v>
      </c>
      <c r="L4415" s="198" t="s">
        <v>221</v>
      </c>
      <c r="M4415" s="198" t="s">
        <v>879</v>
      </c>
      <c r="N4415" s="199">
        <v>6</v>
      </c>
      <c r="O4415" s="199">
        <v>2</v>
      </c>
      <c r="P4415" s="199">
        <v>12</v>
      </c>
      <c r="Q4415" s="1012">
        <v>4</v>
      </c>
      <c r="R4415" s="183"/>
      <c r="S4415" s="223">
        <v>1</v>
      </c>
      <c r="T4415" s="183"/>
      <c r="U4415" s="223">
        <v>0</v>
      </c>
      <c r="V4415" s="183"/>
      <c r="W4415" s="183"/>
      <c r="X4415" s="183"/>
      <c r="Y4415" s="166" t="s">
        <v>12075</v>
      </c>
      <c r="Z4415" s="166" t="s">
        <v>14709</v>
      </c>
      <c r="AA4415" s="203">
        <v>772638136200</v>
      </c>
      <c r="AB4415" s="166" t="s">
        <v>14710</v>
      </c>
      <c r="AC4415" s="166" t="s">
        <v>14711</v>
      </c>
      <c r="AD4415" s="271" t="s">
        <v>14712</v>
      </c>
      <c r="AE4415" s="166" t="s">
        <v>14710</v>
      </c>
      <c r="AF4415" s="166" t="s">
        <v>14709</v>
      </c>
      <c r="AG4415" s="165">
        <v>772638136200</v>
      </c>
      <c r="AH4415" s="203" t="s">
        <v>2107</v>
      </c>
      <c r="AI4415" s="186">
        <v>1.1399999999999999</v>
      </c>
      <c r="AJ4415" s="186">
        <v>1800</v>
      </c>
      <c r="AK4415" s="167">
        <f t="shared" si="654"/>
        <v>5.6219178082191785</v>
      </c>
      <c r="AL4415" s="167">
        <v>0</v>
      </c>
      <c r="AM4415" s="187">
        <f t="shared" si="655"/>
        <v>5.6219178082191785</v>
      </c>
      <c r="AN4415" s="167">
        <f t="shared" si="648"/>
        <v>5.6219178082191785</v>
      </c>
      <c r="AO4415" s="167">
        <v>0</v>
      </c>
      <c r="AP4415" s="167">
        <f t="shared" si="649"/>
        <v>5.6219178082191785</v>
      </c>
      <c r="AQ4415" s="167">
        <f t="shared" si="644"/>
        <v>168.65753424657535</v>
      </c>
      <c r="AR4415" s="193" t="s">
        <v>231</v>
      </c>
      <c r="AS4415" s="194" t="s">
        <v>431</v>
      </c>
      <c r="AT4415" s="166" t="s">
        <v>325</v>
      </c>
      <c r="AU4415" s="166" t="s">
        <v>6916</v>
      </c>
      <c r="AV4415" s="679" t="s">
        <v>14713</v>
      </c>
      <c r="AW4415" s="166" t="s">
        <v>234</v>
      </c>
      <c r="AX4415" s="2391"/>
      <c r="AY4415" s="2391"/>
    </row>
    <row r="4416" spans="1:59" s="55" customFormat="1" ht="15.95" customHeight="1" x14ac:dyDescent="0.25">
      <c r="A4416" s="353">
        <v>1867</v>
      </c>
      <c r="B4416" s="354" t="s">
        <v>55</v>
      </c>
      <c r="C4416" s="366" t="s">
        <v>6908</v>
      </c>
      <c r="D4416" s="363" t="s">
        <v>16952</v>
      </c>
      <c r="E4416" s="272" t="s">
        <v>17063</v>
      </c>
      <c r="F4416" s="272" t="s">
        <v>17064</v>
      </c>
      <c r="G4416" s="354" t="s">
        <v>221</v>
      </c>
      <c r="H4416" s="198" t="s">
        <v>219</v>
      </c>
      <c r="I4416" s="166" t="s">
        <v>220</v>
      </c>
      <c r="J4416" s="198" t="s">
        <v>221</v>
      </c>
      <c r="K4416" s="198" t="s">
        <v>222</v>
      </c>
      <c r="L4416" s="198" t="s">
        <v>221</v>
      </c>
      <c r="M4416" s="198" t="s">
        <v>879</v>
      </c>
      <c r="N4416" s="199">
        <v>3</v>
      </c>
      <c r="O4416" s="199">
        <v>2</v>
      </c>
      <c r="P4416" s="199">
        <v>6</v>
      </c>
      <c r="Q4416" s="1012">
        <v>2</v>
      </c>
      <c r="R4416" s="183"/>
      <c r="S4416" s="223">
        <v>0</v>
      </c>
      <c r="T4416" s="183"/>
      <c r="U4416" s="223">
        <v>0</v>
      </c>
      <c r="V4416" s="183"/>
      <c r="W4416" s="183">
        <v>0</v>
      </c>
      <c r="X4416" s="183"/>
      <c r="Y4416" s="166" t="s">
        <v>330</v>
      </c>
      <c r="Z4416" s="166" t="s">
        <v>12792</v>
      </c>
      <c r="AA4416" s="203">
        <v>1027809237796</v>
      </c>
      <c r="AB4416" s="166" t="s">
        <v>16947</v>
      </c>
      <c r="AC4416" s="166" t="s">
        <v>16948</v>
      </c>
      <c r="AD4416" s="166" t="s">
        <v>16949</v>
      </c>
      <c r="AE4416" s="166" t="s">
        <v>14714</v>
      </c>
      <c r="AF4416" s="166" t="s">
        <v>16953</v>
      </c>
      <c r="AG4416" s="165">
        <v>1027809237796</v>
      </c>
      <c r="AH4416" s="203" t="s">
        <v>722</v>
      </c>
      <c r="AI4416" s="186">
        <v>1.1399999999999999</v>
      </c>
      <c r="AJ4416" s="167">
        <v>563.20000000000005</v>
      </c>
      <c r="AK4416" s="167">
        <f t="shared" si="654"/>
        <v>1.7590356164383563</v>
      </c>
      <c r="AL4416" s="167">
        <v>0</v>
      </c>
      <c r="AM4416" s="187">
        <f t="shared" si="655"/>
        <v>1.7590356164383563</v>
      </c>
      <c r="AN4416" s="167">
        <f t="shared" si="648"/>
        <v>1.7590356164383563</v>
      </c>
      <c r="AO4416" s="167">
        <v>0</v>
      </c>
      <c r="AP4416" s="167">
        <f t="shared" si="649"/>
        <v>1.7590356164383563</v>
      </c>
      <c r="AQ4416" s="167">
        <f>AP4416*30</f>
        <v>52.771068493150686</v>
      </c>
      <c r="AR4416" s="193" t="s">
        <v>231</v>
      </c>
      <c r="AS4416" s="194" t="s">
        <v>431</v>
      </c>
      <c r="AT4416" s="166" t="s">
        <v>325</v>
      </c>
      <c r="AU4416" s="166" t="s">
        <v>6916</v>
      </c>
      <c r="AV4416" s="679" t="s">
        <v>14715</v>
      </c>
      <c r="AW4416" s="166" t="s">
        <v>234</v>
      </c>
      <c r="AX4416" s="447" t="s">
        <v>20502</v>
      </c>
      <c r="AY4416" s="2401"/>
      <c r="AZ4416" s="447" t="s">
        <v>20501</v>
      </c>
    </row>
    <row r="4417" spans="1:52" s="55" customFormat="1" ht="15.95" customHeight="1" x14ac:dyDescent="0.25">
      <c r="A4417" s="182">
        <v>1868</v>
      </c>
      <c r="B4417" s="166" t="s">
        <v>55</v>
      </c>
      <c r="C4417" s="170" t="s">
        <v>22550</v>
      </c>
      <c r="D4417" s="194" t="s">
        <v>14716</v>
      </c>
      <c r="E4417" s="198" t="s">
        <v>14717</v>
      </c>
      <c r="F4417" s="198" t="s">
        <v>14718</v>
      </c>
      <c r="G4417" s="166"/>
      <c r="H4417" s="198" t="s">
        <v>219</v>
      </c>
      <c r="I4417" s="166" t="s">
        <v>220</v>
      </c>
      <c r="J4417" s="198" t="s">
        <v>221</v>
      </c>
      <c r="K4417" s="198" t="s">
        <v>222</v>
      </c>
      <c r="L4417" s="198" t="s">
        <v>317</v>
      </c>
      <c r="M4417" s="198">
        <v>0</v>
      </c>
      <c r="N4417" s="199">
        <v>3</v>
      </c>
      <c r="O4417" s="199">
        <v>1.2</v>
      </c>
      <c r="P4417" s="199">
        <v>3.5999999999999996</v>
      </c>
      <c r="Q4417" s="1012">
        <v>2</v>
      </c>
      <c r="R4417" s="183"/>
      <c r="S4417" s="223">
        <v>0</v>
      </c>
      <c r="T4417" s="183"/>
      <c r="U4417" s="223">
        <v>0</v>
      </c>
      <c r="V4417" s="183"/>
      <c r="W4417" s="183"/>
      <c r="X4417" s="183"/>
      <c r="Y4417" s="166" t="s">
        <v>3109</v>
      </c>
      <c r="Z4417" s="166" t="s">
        <v>2004</v>
      </c>
      <c r="AA4417" s="203">
        <v>1022301598549</v>
      </c>
      <c r="AB4417" s="166" t="s">
        <v>14716</v>
      </c>
      <c r="AC4417" s="166" t="s">
        <v>12325</v>
      </c>
      <c r="AD4417" s="166" t="s">
        <v>12326</v>
      </c>
      <c r="AE4417" s="166" t="s">
        <v>14716</v>
      </c>
      <c r="AF4417" s="166" t="s">
        <v>2004</v>
      </c>
      <c r="AG4417" s="165">
        <v>1022301598549</v>
      </c>
      <c r="AH4417" s="203" t="s">
        <v>722</v>
      </c>
      <c r="AI4417" s="186">
        <v>1.1399999999999999</v>
      </c>
      <c r="AJ4417" s="186">
        <v>1000</v>
      </c>
      <c r="AK4417" s="167">
        <f t="shared" si="654"/>
        <v>3.1232876712328768</v>
      </c>
      <c r="AL4417" s="167">
        <v>0</v>
      </c>
      <c r="AM4417" s="187">
        <f t="shared" si="655"/>
        <v>3.1232876712328768</v>
      </c>
      <c r="AN4417" s="167">
        <f t="shared" ref="AN4417:AN4434" si="656">AK4417</f>
        <v>3.1232876712328768</v>
      </c>
      <c r="AO4417" s="167">
        <v>0</v>
      </c>
      <c r="AP4417" s="167">
        <f t="shared" ref="AP4417:AP4435" si="657">AN4417+AO4417</f>
        <v>3.1232876712328768</v>
      </c>
      <c r="AQ4417" s="167">
        <f t="shared" si="644"/>
        <v>93.69863013698631</v>
      </c>
      <c r="AR4417" s="193" t="s">
        <v>231</v>
      </c>
      <c r="AS4417" s="194"/>
      <c r="AT4417" s="166" t="s">
        <v>325</v>
      </c>
      <c r="AU4417" s="166" t="s">
        <v>6916</v>
      </c>
      <c r="AV4417" s="679" t="s">
        <v>14719</v>
      </c>
      <c r="AW4417" s="166" t="s">
        <v>234</v>
      </c>
      <c r="AX4417" s="2391"/>
      <c r="AY4417" s="2391"/>
    </row>
    <row r="4418" spans="1:52" s="55" customFormat="1" ht="15.95" customHeight="1" x14ac:dyDescent="0.25">
      <c r="A4418" s="182">
        <v>1869</v>
      </c>
      <c r="B4418" s="166" t="s">
        <v>55</v>
      </c>
      <c r="C4418" s="170" t="s">
        <v>6908</v>
      </c>
      <c r="D4418" s="194" t="s">
        <v>14720</v>
      </c>
      <c r="E4418" s="198" t="s">
        <v>14721</v>
      </c>
      <c r="F4418" s="198" t="s">
        <v>14722</v>
      </c>
      <c r="G4418" s="166"/>
      <c r="H4418" s="198" t="s">
        <v>219</v>
      </c>
      <c r="I4418" s="166" t="s">
        <v>220</v>
      </c>
      <c r="J4418" s="198" t="s">
        <v>317</v>
      </c>
      <c r="K4418" s="198">
        <v>0</v>
      </c>
      <c r="L4418" s="198" t="s">
        <v>317</v>
      </c>
      <c r="M4418" s="198">
        <v>0</v>
      </c>
      <c r="N4418" s="199">
        <v>5</v>
      </c>
      <c r="O4418" s="199">
        <v>3</v>
      </c>
      <c r="P4418" s="199">
        <v>15</v>
      </c>
      <c r="Q4418" s="1012">
        <v>0</v>
      </c>
      <c r="R4418" s="183"/>
      <c r="S4418" s="223">
        <v>0</v>
      </c>
      <c r="T4418" s="183"/>
      <c r="U4418" s="223">
        <v>1</v>
      </c>
      <c r="V4418" s="183"/>
      <c r="W4418" s="183"/>
      <c r="X4418" s="183"/>
      <c r="Y4418" s="166" t="s">
        <v>12075</v>
      </c>
      <c r="Z4418" s="166" t="s">
        <v>14723</v>
      </c>
      <c r="AA4418" s="165" t="s">
        <v>21755</v>
      </c>
      <c r="AB4418" s="166" t="s">
        <v>14724</v>
      </c>
      <c r="AC4418" s="166" t="s">
        <v>14725</v>
      </c>
      <c r="AD4418" s="166" t="s">
        <v>14726</v>
      </c>
      <c r="AE4418" s="166" t="s">
        <v>14724</v>
      </c>
      <c r="AF4418" s="166" t="s">
        <v>14723</v>
      </c>
      <c r="AG4418" s="165" t="s">
        <v>21755</v>
      </c>
      <c r="AH4418" s="203" t="s">
        <v>722</v>
      </c>
      <c r="AI4418" s="186">
        <v>1.1399999999999999</v>
      </c>
      <c r="AJ4418" s="186">
        <v>500</v>
      </c>
      <c r="AK4418" s="167">
        <f t="shared" si="654"/>
        <v>1.5616438356164384</v>
      </c>
      <c r="AL4418" s="167">
        <v>0</v>
      </c>
      <c r="AM4418" s="187">
        <f t="shared" si="655"/>
        <v>1.5616438356164384</v>
      </c>
      <c r="AN4418" s="167">
        <f t="shared" si="656"/>
        <v>1.5616438356164384</v>
      </c>
      <c r="AO4418" s="167">
        <v>0</v>
      </c>
      <c r="AP4418" s="167">
        <f t="shared" si="657"/>
        <v>1.5616438356164384</v>
      </c>
      <c r="AQ4418" s="167">
        <f t="shared" si="644"/>
        <v>46.849315068493155</v>
      </c>
      <c r="AR4418" s="193" t="s">
        <v>231</v>
      </c>
      <c r="AS4418" s="194"/>
      <c r="AT4418" s="166" t="s">
        <v>325</v>
      </c>
      <c r="AU4418" s="166" t="s">
        <v>6916</v>
      </c>
      <c r="AV4418" s="679" t="s">
        <v>14727</v>
      </c>
      <c r="AW4418" s="166" t="s">
        <v>234</v>
      </c>
      <c r="AX4418" s="2391"/>
      <c r="AY4418" s="2391"/>
    </row>
    <row r="4419" spans="1:52" s="55" customFormat="1" ht="15.95" customHeight="1" x14ac:dyDescent="0.25">
      <c r="A4419" s="353">
        <v>1870</v>
      </c>
      <c r="B4419" s="354" t="s">
        <v>55</v>
      </c>
      <c r="C4419" s="366" t="s">
        <v>6908</v>
      </c>
      <c r="D4419" s="363" t="s">
        <v>17229</v>
      </c>
      <c r="E4419" s="925" t="s">
        <v>17230</v>
      </c>
      <c r="F4419" s="272" t="s">
        <v>17231</v>
      </c>
      <c r="G4419" s="354" t="s">
        <v>221</v>
      </c>
      <c r="H4419" s="354" t="s">
        <v>219</v>
      </c>
      <c r="I4419" s="354" t="s">
        <v>220</v>
      </c>
      <c r="J4419" s="354" t="s">
        <v>221</v>
      </c>
      <c r="K4419" s="272" t="s">
        <v>222</v>
      </c>
      <c r="L4419" s="272" t="s">
        <v>221</v>
      </c>
      <c r="M4419" s="272" t="s">
        <v>879</v>
      </c>
      <c r="N4419" s="440">
        <v>3</v>
      </c>
      <c r="O4419" s="440">
        <v>2</v>
      </c>
      <c r="P4419" s="440">
        <v>6</v>
      </c>
      <c r="Q4419" s="1010">
        <v>2</v>
      </c>
      <c r="R4419" s="357"/>
      <c r="S4419" s="505">
        <v>0</v>
      </c>
      <c r="T4419" s="357"/>
      <c r="U4419" s="505">
        <v>0</v>
      </c>
      <c r="V4419" s="357"/>
      <c r="W4419" s="357"/>
      <c r="X4419" s="357"/>
      <c r="Y4419" s="354" t="s">
        <v>330</v>
      </c>
      <c r="Z4419" s="354" t="s">
        <v>12792</v>
      </c>
      <c r="AA4419" s="443">
        <v>1027809237796</v>
      </c>
      <c r="AB4419" s="354" t="s">
        <v>17232</v>
      </c>
      <c r="AC4419" s="354" t="s">
        <v>17233</v>
      </c>
      <c r="AD4419" s="1426" t="s">
        <v>17234</v>
      </c>
      <c r="AE4419" s="354" t="s">
        <v>17235</v>
      </c>
      <c r="AF4419" s="354" t="s">
        <v>17236</v>
      </c>
      <c r="AG4419" s="358">
        <v>1027809237796</v>
      </c>
      <c r="AH4419" s="443" t="s">
        <v>722</v>
      </c>
      <c r="AI4419" s="360">
        <v>1.1399999999999999</v>
      </c>
      <c r="AJ4419" s="360">
        <v>264.8</v>
      </c>
      <c r="AK4419" s="359">
        <f t="shared" si="654"/>
        <v>0.82704657534246584</v>
      </c>
      <c r="AL4419" s="359">
        <v>0</v>
      </c>
      <c r="AM4419" s="361">
        <f t="shared" si="655"/>
        <v>0.82704657534246584</v>
      </c>
      <c r="AN4419" s="359">
        <f t="shared" si="656"/>
        <v>0.82704657534246584</v>
      </c>
      <c r="AO4419" s="359">
        <v>0</v>
      </c>
      <c r="AP4419" s="359">
        <f t="shared" si="657"/>
        <v>0.82704657534246584</v>
      </c>
      <c r="AQ4419" s="359">
        <f t="shared" si="644"/>
        <v>24.811397260273974</v>
      </c>
      <c r="AR4419" s="362" t="s">
        <v>231</v>
      </c>
      <c r="AS4419" s="363" t="s">
        <v>431</v>
      </c>
      <c r="AT4419" s="354" t="s">
        <v>325</v>
      </c>
      <c r="AU4419" s="354" t="s">
        <v>6916</v>
      </c>
      <c r="AV4419" s="923" t="s">
        <v>14732</v>
      </c>
      <c r="AW4419" s="166" t="s">
        <v>234</v>
      </c>
      <c r="AX4419" s="447" t="s">
        <v>20503</v>
      </c>
      <c r="AY4419" s="2401"/>
      <c r="AZ4419" s="447" t="s">
        <v>20506</v>
      </c>
    </row>
    <row r="4420" spans="1:52" s="55" customFormat="1" ht="15.95" customHeight="1" x14ac:dyDescent="0.25">
      <c r="A4420" s="182">
        <v>1871</v>
      </c>
      <c r="B4420" s="166" t="s">
        <v>55</v>
      </c>
      <c r="C4420" s="170" t="s">
        <v>22550</v>
      </c>
      <c r="D4420" s="194" t="s">
        <v>14733</v>
      </c>
      <c r="E4420" s="198" t="s">
        <v>14734</v>
      </c>
      <c r="F4420" s="198" t="s">
        <v>14735</v>
      </c>
      <c r="G4420" s="166"/>
      <c r="H4420" s="198" t="s">
        <v>219</v>
      </c>
      <c r="I4420" s="166" t="s">
        <v>220</v>
      </c>
      <c r="J4420" s="198" t="s">
        <v>221</v>
      </c>
      <c r="K4420" s="198" t="s">
        <v>222</v>
      </c>
      <c r="L4420" s="198" t="s">
        <v>317</v>
      </c>
      <c r="M4420" s="198">
        <v>0</v>
      </c>
      <c r="N4420" s="199">
        <v>3</v>
      </c>
      <c r="O4420" s="199">
        <v>1.2</v>
      </c>
      <c r="P4420" s="199">
        <v>3.5999999999999996</v>
      </c>
      <c r="Q4420" s="1012">
        <v>1</v>
      </c>
      <c r="R4420" s="183"/>
      <c r="S4420" s="223">
        <v>0</v>
      </c>
      <c r="T4420" s="183"/>
      <c r="U4420" s="223">
        <v>0</v>
      </c>
      <c r="V4420" s="183"/>
      <c r="W4420" s="183"/>
      <c r="X4420" s="183"/>
      <c r="Y4420" s="166" t="s">
        <v>330</v>
      </c>
      <c r="Z4420" s="166" t="s">
        <v>14586</v>
      </c>
      <c r="AA4420" s="203">
        <v>1027700251754</v>
      </c>
      <c r="AB4420" s="166" t="s">
        <v>14736</v>
      </c>
      <c r="AC4420" s="166" t="s">
        <v>14588</v>
      </c>
      <c r="AD4420" s="166" t="s">
        <v>14589</v>
      </c>
      <c r="AE4420" s="166" t="s">
        <v>14736</v>
      </c>
      <c r="AF4420" s="166" t="s">
        <v>14586</v>
      </c>
      <c r="AG4420" s="165">
        <v>1027700251754</v>
      </c>
      <c r="AH4420" s="203" t="s">
        <v>506</v>
      </c>
      <c r="AI4420" s="186">
        <v>2.0699999999999998</v>
      </c>
      <c r="AJ4420" s="186">
        <v>120</v>
      </c>
      <c r="AK4420" s="167">
        <f t="shared" si="654"/>
        <v>0.68054794520547934</v>
      </c>
      <c r="AL4420" s="167">
        <v>0</v>
      </c>
      <c r="AM4420" s="187">
        <f t="shared" si="655"/>
        <v>0.68054794520547934</v>
      </c>
      <c r="AN4420" s="167">
        <f t="shared" si="656"/>
        <v>0.68054794520547934</v>
      </c>
      <c r="AO4420" s="167">
        <v>0</v>
      </c>
      <c r="AP4420" s="167">
        <f t="shared" si="657"/>
        <v>0.68054794520547934</v>
      </c>
      <c r="AQ4420" s="167">
        <f t="shared" si="644"/>
        <v>20.416438356164381</v>
      </c>
      <c r="AR4420" s="193" t="s">
        <v>231</v>
      </c>
      <c r="AS4420" s="194"/>
      <c r="AT4420" s="166" t="s">
        <v>325</v>
      </c>
      <c r="AU4420" s="166" t="s">
        <v>6916</v>
      </c>
      <c r="AV4420" s="679" t="s">
        <v>14737</v>
      </c>
      <c r="AW4420" s="166" t="s">
        <v>234</v>
      </c>
      <c r="AX4420" s="2391"/>
      <c r="AY4420" s="2391"/>
    </row>
    <row r="4421" spans="1:52" s="55" customFormat="1" ht="31.5" customHeight="1" x14ac:dyDescent="0.25">
      <c r="A4421" s="182">
        <v>1872</v>
      </c>
      <c r="B4421" s="166" t="s">
        <v>55</v>
      </c>
      <c r="C4421" s="170" t="s">
        <v>6908</v>
      </c>
      <c r="D4421" s="194" t="s">
        <v>14738</v>
      </c>
      <c r="E4421" s="198" t="s">
        <v>16260</v>
      </c>
      <c r="F4421" s="198" t="s">
        <v>16261</v>
      </c>
      <c r="G4421" s="166"/>
      <c r="H4421" s="198" t="s">
        <v>219</v>
      </c>
      <c r="I4421" s="166" t="s">
        <v>220</v>
      </c>
      <c r="J4421" s="198" t="s">
        <v>221</v>
      </c>
      <c r="K4421" s="198" t="s">
        <v>222</v>
      </c>
      <c r="L4421" s="198" t="s">
        <v>317</v>
      </c>
      <c r="M4421" s="198">
        <v>0</v>
      </c>
      <c r="N4421" s="199">
        <v>4</v>
      </c>
      <c r="O4421" s="199">
        <v>6.3</v>
      </c>
      <c r="P4421" s="199">
        <v>25.2</v>
      </c>
      <c r="Q4421" s="1012">
        <v>0</v>
      </c>
      <c r="R4421" s="183"/>
      <c r="S4421" s="223">
        <v>0</v>
      </c>
      <c r="T4421" s="183"/>
      <c r="U4421" s="223">
        <v>1</v>
      </c>
      <c r="V4421" s="183"/>
      <c r="W4421" s="183"/>
      <c r="X4421" s="183"/>
      <c r="Y4421" s="166" t="s">
        <v>330</v>
      </c>
      <c r="Z4421" s="166" t="s">
        <v>14739</v>
      </c>
      <c r="AA4421" s="203">
        <v>1057747320278</v>
      </c>
      <c r="AB4421" s="166" t="s">
        <v>14740</v>
      </c>
      <c r="AC4421" s="166" t="s">
        <v>16262</v>
      </c>
      <c r="AD4421" s="947" t="s">
        <v>16263</v>
      </c>
      <c r="AE4421" s="166" t="s">
        <v>14740</v>
      </c>
      <c r="AF4421" s="166" t="s">
        <v>14739</v>
      </c>
      <c r="AG4421" s="165">
        <v>1057747320278</v>
      </c>
      <c r="AH4421" s="203" t="s">
        <v>2107</v>
      </c>
      <c r="AI4421" s="186">
        <v>1.1399999999999999</v>
      </c>
      <c r="AJ4421" s="186">
        <v>961</v>
      </c>
      <c r="AK4421" s="167">
        <f t="shared" si="654"/>
        <v>3.0014794520547943</v>
      </c>
      <c r="AL4421" s="167">
        <v>0</v>
      </c>
      <c r="AM4421" s="187">
        <f t="shared" si="655"/>
        <v>3.0014794520547943</v>
      </c>
      <c r="AN4421" s="167">
        <f t="shared" si="656"/>
        <v>3.0014794520547943</v>
      </c>
      <c r="AO4421" s="167">
        <v>0</v>
      </c>
      <c r="AP4421" s="167">
        <f t="shared" si="657"/>
        <v>3.0014794520547943</v>
      </c>
      <c r="AQ4421" s="167">
        <f t="shared" si="644"/>
        <v>90.044383561643826</v>
      </c>
      <c r="AR4421" s="193" t="s">
        <v>231</v>
      </c>
      <c r="AS4421" s="363" t="s">
        <v>16247</v>
      </c>
      <c r="AT4421" s="166" t="s">
        <v>325</v>
      </c>
      <c r="AU4421" s="166" t="s">
        <v>6916</v>
      </c>
      <c r="AV4421" s="679" t="s">
        <v>14741</v>
      </c>
      <c r="AW4421" s="166" t="s">
        <v>234</v>
      </c>
      <c r="AX4421" s="447" t="s">
        <v>20504</v>
      </c>
      <c r="AY4421" s="2391"/>
      <c r="AZ4421" s="447" t="s">
        <v>20505</v>
      </c>
    </row>
    <row r="4422" spans="1:52" s="55" customFormat="1" ht="15.95" customHeight="1" x14ac:dyDescent="0.25">
      <c r="A4422" s="182">
        <v>1873</v>
      </c>
      <c r="B4422" s="166" t="s">
        <v>55</v>
      </c>
      <c r="C4422" s="170" t="s">
        <v>6908</v>
      </c>
      <c r="D4422" s="194" t="s">
        <v>19788</v>
      </c>
      <c r="E4422" s="198" t="s">
        <v>14743</v>
      </c>
      <c r="F4422" s="198" t="s">
        <v>14744</v>
      </c>
      <c r="G4422" s="166"/>
      <c r="H4422" s="198" t="s">
        <v>219</v>
      </c>
      <c r="I4422" s="166" t="s">
        <v>220</v>
      </c>
      <c r="J4422" s="198" t="s">
        <v>221</v>
      </c>
      <c r="K4422" s="198" t="s">
        <v>222</v>
      </c>
      <c r="L4422" s="198" t="s">
        <v>317</v>
      </c>
      <c r="M4422" s="198">
        <v>0</v>
      </c>
      <c r="N4422" s="199">
        <v>12</v>
      </c>
      <c r="O4422" s="199">
        <v>8</v>
      </c>
      <c r="P4422" s="199">
        <v>96</v>
      </c>
      <c r="Q4422" s="1012">
        <v>1</v>
      </c>
      <c r="R4422" s="183"/>
      <c r="S4422" s="223">
        <v>0</v>
      </c>
      <c r="T4422" s="183"/>
      <c r="U4422" s="223">
        <v>0</v>
      </c>
      <c r="V4422" s="183"/>
      <c r="W4422" s="183"/>
      <c r="X4422" s="183"/>
      <c r="Y4422" s="166" t="s">
        <v>330</v>
      </c>
      <c r="Z4422" s="166" t="s">
        <v>14745</v>
      </c>
      <c r="AA4422" s="203">
        <v>1186234000380</v>
      </c>
      <c r="AB4422" s="166" t="s">
        <v>14746</v>
      </c>
      <c r="AC4422" s="166" t="s">
        <v>14747</v>
      </c>
      <c r="AD4422" s="166" t="s">
        <v>14748</v>
      </c>
      <c r="AE4422" s="166" t="s">
        <v>14746</v>
      </c>
      <c r="AF4422" s="166" t="s">
        <v>14745</v>
      </c>
      <c r="AG4422" s="165">
        <v>1186234000380</v>
      </c>
      <c r="AH4422" s="203" t="s">
        <v>2107</v>
      </c>
      <c r="AI4422" s="186">
        <v>1.1399999999999999</v>
      </c>
      <c r="AJ4422" s="186">
        <v>1500</v>
      </c>
      <c r="AK4422" s="167">
        <f t="shared" si="654"/>
        <v>4.6849315068493143</v>
      </c>
      <c r="AL4422" s="167">
        <v>0</v>
      </c>
      <c r="AM4422" s="187">
        <f t="shared" si="655"/>
        <v>4.6849315068493143</v>
      </c>
      <c r="AN4422" s="167">
        <f t="shared" si="656"/>
        <v>4.6849315068493143</v>
      </c>
      <c r="AO4422" s="167">
        <v>0</v>
      </c>
      <c r="AP4422" s="167">
        <f t="shared" si="657"/>
        <v>4.6849315068493143</v>
      </c>
      <c r="AQ4422" s="167">
        <f t="shared" si="644"/>
        <v>140.54794520547944</v>
      </c>
      <c r="AR4422" s="193" t="s">
        <v>231</v>
      </c>
      <c r="AS4422" s="194"/>
      <c r="AT4422" s="166" t="s">
        <v>325</v>
      </c>
      <c r="AU4422" s="166" t="s">
        <v>6916</v>
      </c>
      <c r="AV4422" s="679" t="s">
        <v>14749</v>
      </c>
      <c r="AW4422" s="166" t="s">
        <v>234</v>
      </c>
      <c r="AX4422" s="2391"/>
      <c r="AY4422" s="2391"/>
    </row>
    <row r="4423" spans="1:52" s="55" customFormat="1" ht="15.95" customHeight="1" x14ac:dyDescent="0.25">
      <c r="A4423" s="353">
        <v>1874</v>
      </c>
      <c r="B4423" s="354" t="s">
        <v>55</v>
      </c>
      <c r="C4423" s="366" t="s">
        <v>6908</v>
      </c>
      <c r="D4423" s="363" t="s">
        <v>17487</v>
      </c>
      <c r="E4423" s="272" t="s">
        <v>17485</v>
      </c>
      <c r="F4423" s="272" t="s">
        <v>17486</v>
      </c>
      <c r="G4423" s="354" t="s">
        <v>221</v>
      </c>
      <c r="H4423" s="354" t="s">
        <v>219</v>
      </c>
      <c r="I4423" s="354" t="s">
        <v>220</v>
      </c>
      <c r="J4423" s="354" t="s">
        <v>221</v>
      </c>
      <c r="K4423" s="272" t="s">
        <v>222</v>
      </c>
      <c r="L4423" s="272" t="s">
        <v>221</v>
      </c>
      <c r="M4423" s="272" t="s">
        <v>879</v>
      </c>
      <c r="N4423" s="440">
        <v>3</v>
      </c>
      <c r="O4423" s="440">
        <v>2</v>
      </c>
      <c r="P4423" s="440">
        <v>6</v>
      </c>
      <c r="Q4423" s="1010">
        <v>2</v>
      </c>
      <c r="R4423" s="357"/>
      <c r="S4423" s="505">
        <v>0</v>
      </c>
      <c r="T4423" s="357"/>
      <c r="U4423" s="505">
        <v>0</v>
      </c>
      <c r="V4423" s="357"/>
      <c r="W4423" s="357"/>
      <c r="X4423" s="357"/>
      <c r="Y4423" s="354" t="s">
        <v>330</v>
      </c>
      <c r="Z4423" s="354" t="s">
        <v>12792</v>
      </c>
      <c r="AA4423" s="443">
        <v>1027809237796</v>
      </c>
      <c r="AB4423" s="354" t="s">
        <v>17484</v>
      </c>
      <c r="AC4423" s="354" t="s">
        <v>12353</v>
      </c>
      <c r="AD4423" s="354" t="s">
        <v>17488</v>
      </c>
      <c r="AE4423" s="354" t="s">
        <v>17489</v>
      </c>
      <c r="AF4423" s="354" t="s">
        <v>17490</v>
      </c>
      <c r="AG4423" s="358">
        <v>1027809237796</v>
      </c>
      <c r="AH4423" s="443" t="s">
        <v>722</v>
      </c>
      <c r="AI4423" s="360">
        <v>1.1399999999999999</v>
      </c>
      <c r="AJ4423" s="360">
        <v>465.8</v>
      </c>
      <c r="AK4423" s="359">
        <f t="shared" si="654"/>
        <v>1.4548273972602739</v>
      </c>
      <c r="AL4423" s="359">
        <v>0</v>
      </c>
      <c r="AM4423" s="361">
        <f t="shared" si="655"/>
        <v>1.4548273972602739</v>
      </c>
      <c r="AN4423" s="359">
        <f t="shared" si="656"/>
        <v>1.4548273972602739</v>
      </c>
      <c r="AO4423" s="359">
        <v>0</v>
      </c>
      <c r="AP4423" s="359">
        <f t="shared" si="657"/>
        <v>1.4548273972602739</v>
      </c>
      <c r="AQ4423" s="359">
        <f t="shared" si="644"/>
        <v>43.644821917808216</v>
      </c>
      <c r="AR4423" s="362" t="s">
        <v>231</v>
      </c>
      <c r="AS4423" s="363" t="s">
        <v>431</v>
      </c>
      <c r="AT4423" s="354" t="s">
        <v>325</v>
      </c>
      <c r="AU4423" s="354" t="s">
        <v>6916</v>
      </c>
      <c r="AV4423" s="923" t="s">
        <v>14754</v>
      </c>
      <c r="AW4423" s="166" t="s">
        <v>234</v>
      </c>
      <c r="AX4423" s="447" t="s">
        <v>20527</v>
      </c>
      <c r="AY4423" s="2401"/>
      <c r="AZ4423" s="447" t="s">
        <v>20507</v>
      </c>
    </row>
    <row r="4424" spans="1:52" s="55" customFormat="1" ht="15.95" customHeight="1" x14ac:dyDescent="0.25">
      <c r="A4424" s="182">
        <v>1875</v>
      </c>
      <c r="B4424" s="166" t="s">
        <v>55</v>
      </c>
      <c r="C4424" s="170" t="s">
        <v>6908</v>
      </c>
      <c r="D4424" s="194" t="s">
        <v>19789</v>
      </c>
      <c r="E4424" s="198" t="s">
        <v>14756</v>
      </c>
      <c r="F4424" s="198" t="s">
        <v>14757</v>
      </c>
      <c r="G4424" s="166"/>
      <c r="H4424" s="198" t="s">
        <v>219</v>
      </c>
      <c r="I4424" s="166" t="s">
        <v>220</v>
      </c>
      <c r="J4424" s="198" t="s">
        <v>221</v>
      </c>
      <c r="K4424" s="198" t="s">
        <v>222</v>
      </c>
      <c r="L4424" s="198" t="s">
        <v>317</v>
      </c>
      <c r="M4424" s="198">
        <v>0</v>
      </c>
      <c r="N4424" s="199">
        <v>6</v>
      </c>
      <c r="O4424" s="199">
        <v>2</v>
      </c>
      <c r="P4424" s="199">
        <v>12</v>
      </c>
      <c r="Q4424" s="1012">
        <v>2</v>
      </c>
      <c r="R4424" s="183"/>
      <c r="S4424" s="223">
        <v>0</v>
      </c>
      <c r="T4424" s="183"/>
      <c r="U4424" s="223">
        <v>0</v>
      </c>
      <c r="V4424" s="183"/>
      <c r="W4424" s="183"/>
      <c r="X4424" s="183"/>
      <c r="Y4424" s="166" t="s">
        <v>330</v>
      </c>
      <c r="Z4424" s="166" t="s">
        <v>14758</v>
      </c>
      <c r="AA4424" s="203">
        <v>1176733002676</v>
      </c>
      <c r="AB4424" s="166" t="s">
        <v>14759</v>
      </c>
      <c r="AC4424" s="166">
        <v>89097742744</v>
      </c>
      <c r="AD4424" s="166" t="s">
        <v>14760</v>
      </c>
      <c r="AE4424" s="166" t="s">
        <v>14759</v>
      </c>
      <c r="AF4424" s="166" t="s">
        <v>14758</v>
      </c>
      <c r="AG4424" s="165">
        <v>1176733002676</v>
      </c>
      <c r="AH4424" s="203" t="s">
        <v>2107</v>
      </c>
      <c r="AI4424" s="186">
        <v>1.1399999999999999</v>
      </c>
      <c r="AJ4424" s="186">
        <v>2000</v>
      </c>
      <c r="AK4424" s="167">
        <f t="shared" si="654"/>
        <v>6.2465753424657535</v>
      </c>
      <c r="AL4424" s="167">
        <v>0</v>
      </c>
      <c r="AM4424" s="187">
        <f t="shared" si="655"/>
        <v>6.2465753424657535</v>
      </c>
      <c r="AN4424" s="167">
        <f t="shared" si="656"/>
        <v>6.2465753424657535</v>
      </c>
      <c r="AO4424" s="167">
        <v>0</v>
      </c>
      <c r="AP4424" s="167">
        <f t="shared" si="657"/>
        <v>6.2465753424657535</v>
      </c>
      <c r="AQ4424" s="167">
        <f t="shared" si="644"/>
        <v>187.39726027397262</v>
      </c>
      <c r="AR4424" s="193" t="s">
        <v>231</v>
      </c>
      <c r="AS4424" s="194"/>
      <c r="AT4424" s="166" t="s">
        <v>325</v>
      </c>
      <c r="AU4424" s="166" t="s">
        <v>6916</v>
      </c>
      <c r="AV4424" s="679" t="s">
        <v>14761</v>
      </c>
      <c r="AW4424" s="166" t="s">
        <v>234</v>
      </c>
      <c r="AX4424" s="2391"/>
      <c r="AY4424" s="2391"/>
    </row>
    <row r="4425" spans="1:52" s="55" customFormat="1" ht="15.95" customHeight="1" x14ac:dyDescent="0.25">
      <c r="A4425" s="182">
        <v>1876</v>
      </c>
      <c r="B4425" s="166" t="s">
        <v>55</v>
      </c>
      <c r="C4425" s="170" t="s">
        <v>6908</v>
      </c>
      <c r="D4425" s="194" t="s">
        <v>14762</v>
      </c>
      <c r="E4425" s="198" t="s">
        <v>14763</v>
      </c>
      <c r="F4425" s="198" t="s">
        <v>14764</v>
      </c>
      <c r="G4425" s="166"/>
      <c r="H4425" s="166" t="s">
        <v>219</v>
      </c>
      <c r="I4425" s="166" t="s">
        <v>220</v>
      </c>
      <c r="J4425" s="166" t="s">
        <v>221</v>
      </c>
      <c r="K4425" s="198" t="s">
        <v>222</v>
      </c>
      <c r="L4425" s="198" t="s">
        <v>221</v>
      </c>
      <c r="M4425" s="198" t="s">
        <v>879</v>
      </c>
      <c r="N4425" s="199">
        <v>3</v>
      </c>
      <c r="O4425" s="199">
        <v>1.2</v>
      </c>
      <c r="P4425" s="199">
        <v>3.5999999999999996</v>
      </c>
      <c r="Q4425" s="1012">
        <v>2</v>
      </c>
      <c r="R4425" s="183"/>
      <c r="S4425" s="223">
        <v>0</v>
      </c>
      <c r="T4425" s="183"/>
      <c r="U4425" s="223">
        <v>0</v>
      </c>
      <c r="V4425" s="183"/>
      <c r="W4425" s="183"/>
      <c r="X4425" s="183"/>
      <c r="Y4425" s="166" t="s">
        <v>330</v>
      </c>
      <c r="Z4425" s="166" t="s">
        <v>448</v>
      </c>
      <c r="AA4425" s="203">
        <v>1127746172080</v>
      </c>
      <c r="AB4425" s="166" t="s">
        <v>14762</v>
      </c>
      <c r="AC4425" s="166" t="s">
        <v>14549</v>
      </c>
      <c r="AD4425" s="166" t="s">
        <v>13528</v>
      </c>
      <c r="AE4425" s="166" t="s">
        <v>14762</v>
      </c>
      <c r="AF4425" s="166" t="s">
        <v>448</v>
      </c>
      <c r="AG4425" s="165">
        <v>1127746172080</v>
      </c>
      <c r="AH4425" s="203" t="s">
        <v>722</v>
      </c>
      <c r="AI4425" s="186">
        <v>1.1399999999999999</v>
      </c>
      <c r="AJ4425" s="186">
        <v>1000</v>
      </c>
      <c r="AK4425" s="359">
        <f t="shared" si="654"/>
        <v>3.1232876712328768</v>
      </c>
      <c r="AL4425" s="359">
        <v>0</v>
      </c>
      <c r="AM4425" s="361">
        <f t="shared" si="655"/>
        <v>3.1232876712328768</v>
      </c>
      <c r="AN4425" s="359">
        <f t="shared" si="656"/>
        <v>3.1232876712328768</v>
      </c>
      <c r="AO4425" s="167">
        <v>0</v>
      </c>
      <c r="AP4425" s="167">
        <f t="shared" si="657"/>
        <v>3.1232876712328768</v>
      </c>
      <c r="AQ4425" s="167">
        <f t="shared" si="644"/>
        <v>93.69863013698631</v>
      </c>
      <c r="AR4425" s="193" t="s">
        <v>231</v>
      </c>
      <c r="AS4425" s="194" t="s">
        <v>431</v>
      </c>
      <c r="AT4425" s="166" t="s">
        <v>325</v>
      </c>
      <c r="AU4425" s="166" t="s">
        <v>6916</v>
      </c>
      <c r="AV4425" s="679" t="s">
        <v>14765</v>
      </c>
      <c r="AW4425" s="166" t="s">
        <v>234</v>
      </c>
      <c r="AX4425" s="2391"/>
      <c r="AY4425" s="2391"/>
    </row>
    <row r="4426" spans="1:52" s="1395" customFormat="1" ht="15.95" customHeight="1" x14ac:dyDescent="0.25">
      <c r="A4426" s="353">
        <v>1877</v>
      </c>
      <c r="B4426" s="354" t="s">
        <v>55</v>
      </c>
      <c r="C4426" s="366" t="s">
        <v>6908</v>
      </c>
      <c r="D4426" s="363" t="s">
        <v>25070</v>
      </c>
      <c r="E4426" s="272" t="s">
        <v>25071</v>
      </c>
      <c r="F4426" s="272" t="s">
        <v>25072</v>
      </c>
      <c r="G4426" s="354" t="s">
        <v>221</v>
      </c>
      <c r="H4426" s="272" t="s">
        <v>219</v>
      </c>
      <c r="I4426" s="354" t="s">
        <v>220</v>
      </c>
      <c r="J4426" s="272" t="s">
        <v>221</v>
      </c>
      <c r="K4426" s="272" t="s">
        <v>222</v>
      </c>
      <c r="L4426" s="272" t="s">
        <v>221</v>
      </c>
      <c r="M4426" s="272" t="s">
        <v>879</v>
      </c>
      <c r="N4426" s="440">
        <v>12</v>
      </c>
      <c r="O4426" s="440">
        <v>1.6</v>
      </c>
      <c r="P4426" s="440">
        <f>O4426*N4426</f>
        <v>19.200000000000003</v>
      </c>
      <c r="Q4426" s="1010">
        <v>1</v>
      </c>
      <c r="R4426" s="357"/>
      <c r="S4426" s="505">
        <v>1</v>
      </c>
      <c r="T4426" s="357"/>
      <c r="U4426" s="505">
        <v>0</v>
      </c>
      <c r="V4426" s="357"/>
      <c r="W4426" s="357"/>
      <c r="X4426" s="357"/>
      <c r="Y4426" s="354" t="s">
        <v>12075</v>
      </c>
      <c r="Z4426" s="354" t="s">
        <v>14769</v>
      </c>
      <c r="AA4426" s="443" t="s">
        <v>25073</v>
      </c>
      <c r="AB4426" s="354" t="s">
        <v>25074</v>
      </c>
      <c r="AC4426" s="354" t="s">
        <v>14771</v>
      </c>
      <c r="AD4426" s="271" t="s">
        <v>14772</v>
      </c>
      <c r="AE4426" s="354" t="s">
        <v>25075</v>
      </c>
      <c r="AF4426" s="354" t="s">
        <v>14769</v>
      </c>
      <c r="AG4426" s="443" t="s">
        <v>25073</v>
      </c>
      <c r="AH4426" s="443" t="s">
        <v>21166</v>
      </c>
      <c r="AI4426" s="360">
        <v>1.1399999999999999</v>
      </c>
      <c r="AJ4426" s="360">
        <v>1017</v>
      </c>
      <c r="AK4426" s="359">
        <f>AJ4426*AI4426/365</f>
        <v>3.1763835616438354</v>
      </c>
      <c r="AL4426" s="359">
        <v>0</v>
      </c>
      <c r="AM4426" s="361">
        <f t="shared" si="655"/>
        <v>3.1763835616438354</v>
      </c>
      <c r="AN4426" s="359">
        <f t="shared" si="656"/>
        <v>3.1763835616438354</v>
      </c>
      <c r="AO4426" s="359">
        <v>0</v>
      </c>
      <c r="AP4426" s="359">
        <f t="shared" si="657"/>
        <v>3.1763835616438354</v>
      </c>
      <c r="AQ4426" s="359">
        <f>AP4426*30</f>
        <v>95.291506849315056</v>
      </c>
      <c r="AR4426" s="362" t="s">
        <v>231</v>
      </c>
      <c r="AS4426" s="363" t="s">
        <v>114</v>
      </c>
      <c r="AT4426" s="354" t="s">
        <v>325</v>
      </c>
      <c r="AU4426" s="354" t="s">
        <v>6916</v>
      </c>
      <c r="AV4426" s="923" t="s">
        <v>14774</v>
      </c>
      <c r="AW4426" s="354" t="s">
        <v>234</v>
      </c>
      <c r="AX4426" s="447" t="s">
        <v>25076</v>
      </c>
      <c r="AY4426" s="2401"/>
      <c r="AZ4426" s="2408" t="s">
        <v>25077</v>
      </c>
    </row>
    <row r="4427" spans="1:52" s="1395" customFormat="1" ht="15.95" customHeight="1" x14ac:dyDescent="0.25">
      <c r="A4427" s="353">
        <v>1878</v>
      </c>
      <c r="B4427" s="354" t="s">
        <v>55</v>
      </c>
      <c r="C4427" s="366" t="s">
        <v>6908</v>
      </c>
      <c r="D4427" s="363" t="s">
        <v>17351</v>
      </c>
      <c r="E4427" s="272" t="s">
        <v>17352</v>
      </c>
      <c r="F4427" s="272" t="s">
        <v>17353</v>
      </c>
      <c r="G4427" s="354" t="s">
        <v>221</v>
      </c>
      <c r="H4427" s="354" t="s">
        <v>219</v>
      </c>
      <c r="I4427" s="354" t="s">
        <v>220</v>
      </c>
      <c r="J4427" s="354" t="s">
        <v>221</v>
      </c>
      <c r="K4427" s="272" t="s">
        <v>222</v>
      </c>
      <c r="L4427" s="272" t="s">
        <v>221</v>
      </c>
      <c r="M4427" s="272" t="s">
        <v>879</v>
      </c>
      <c r="N4427" s="440">
        <v>3</v>
      </c>
      <c r="O4427" s="440">
        <v>2</v>
      </c>
      <c r="P4427" s="440">
        <v>6</v>
      </c>
      <c r="Q4427" s="1010">
        <v>2</v>
      </c>
      <c r="R4427" s="357"/>
      <c r="S4427" s="505">
        <v>0</v>
      </c>
      <c r="T4427" s="357"/>
      <c r="U4427" s="505">
        <v>0</v>
      </c>
      <c r="V4427" s="357"/>
      <c r="W4427" s="357"/>
      <c r="X4427" s="357"/>
      <c r="Y4427" s="354" t="s">
        <v>330</v>
      </c>
      <c r="Z4427" s="354" t="s">
        <v>12792</v>
      </c>
      <c r="AA4427" s="443">
        <v>1027809237796</v>
      </c>
      <c r="AB4427" s="354" t="s">
        <v>14775</v>
      </c>
      <c r="AC4427" s="354" t="s">
        <v>17354</v>
      </c>
      <c r="AD4427" s="942" t="s">
        <v>17355</v>
      </c>
      <c r="AE4427" s="354" t="s">
        <v>17356</v>
      </c>
      <c r="AF4427" s="354" t="s">
        <v>17357</v>
      </c>
      <c r="AG4427" s="358">
        <v>1027809237796</v>
      </c>
      <c r="AH4427" s="443" t="s">
        <v>722</v>
      </c>
      <c r="AI4427" s="360">
        <v>1.1399999999999999</v>
      </c>
      <c r="AJ4427" s="360">
        <v>475.1</v>
      </c>
      <c r="AK4427" s="359">
        <f t="shared" ref="AK4427:AK4432" si="658">AJ4427*AI4427/365</f>
        <v>1.4838739726027399</v>
      </c>
      <c r="AL4427" s="359">
        <v>0</v>
      </c>
      <c r="AM4427" s="361">
        <f t="shared" ref="AM4427:AM4432" si="659">SUBTOTAL(9,AK4427:AL4427)</f>
        <v>1.4838739726027399</v>
      </c>
      <c r="AN4427" s="359">
        <f t="shared" si="656"/>
        <v>1.4838739726027399</v>
      </c>
      <c r="AO4427" s="359">
        <v>0</v>
      </c>
      <c r="AP4427" s="359">
        <f t="shared" si="657"/>
        <v>1.4838739726027399</v>
      </c>
      <c r="AQ4427" s="359">
        <f>AP4427*30</f>
        <v>44.516219178082196</v>
      </c>
      <c r="AR4427" s="362" t="s">
        <v>231</v>
      </c>
      <c r="AS4427" s="363" t="s">
        <v>431</v>
      </c>
      <c r="AT4427" s="354" t="s">
        <v>325</v>
      </c>
      <c r="AU4427" s="354" t="s">
        <v>6916</v>
      </c>
      <c r="AV4427" s="923" t="s">
        <v>14778</v>
      </c>
      <c r="AW4427" s="166" t="s">
        <v>234</v>
      </c>
      <c r="AX4427" s="447" t="s">
        <v>20526</v>
      </c>
      <c r="AY4427" s="2401"/>
      <c r="AZ4427" s="2408" t="s">
        <v>20508</v>
      </c>
    </row>
    <row r="4428" spans="1:52" s="55" customFormat="1" ht="15.95" customHeight="1" x14ac:dyDescent="0.25">
      <c r="A4428" s="182">
        <v>1879</v>
      </c>
      <c r="B4428" s="166" t="s">
        <v>55</v>
      </c>
      <c r="C4428" s="170" t="s">
        <v>6908</v>
      </c>
      <c r="D4428" s="194" t="s">
        <v>14779</v>
      </c>
      <c r="E4428" s="198" t="s">
        <v>14780</v>
      </c>
      <c r="F4428" s="198" t="s">
        <v>14781</v>
      </c>
      <c r="G4428" s="166"/>
      <c r="H4428" s="166" t="s">
        <v>219</v>
      </c>
      <c r="I4428" s="166" t="s">
        <v>220</v>
      </c>
      <c r="J4428" s="166" t="s">
        <v>221</v>
      </c>
      <c r="K4428" s="198" t="s">
        <v>222</v>
      </c>
      <c r="L4428" s="198" t="s">
        <v>221</v>
      </c>
      <c r="M4428" s="198" t="s">
        <v>879</v>
      </c>
      <c r="N4428" s="199">
        <v>2</v>
      </c>
      <c r="O4428" s="199">
        <v>3</v>
      </c>
      <c r="P4428" s="199">
        <v>6</v>
      </c>
      <c r="Q4428" s="1012">
        <v>3</v>
      </c>
      <c r="R4428" s="183"/>
      <c r="S4428" s="223">
        <v>0</v>
      </c>
      <c r="T4428" s="183"/>
      <c r="U4428" s="223">
        <v>0</v>
      </c>
      <c r="V4428" s="183"/>
      <c r="W4428" s="183"/>
      <c r="X4428" s="183"/>
      <c r="Y4428" s="166" t="s">
        <v>3109</v>
      </c>
      <c r="Z4428" s="166" t="s">
        <v>2004</v>
      </c>
      <c r="AA4428" s="203">
        <v>1022301598549</v>
      </c>
      <c r="AB4428" s="166" t="s">
        <v>14782</v>
      </c>
      <c r="AC4428" s="166" t="s">
        <v>12325</v>
      </c>
      <c r="AD4428" s="166" t="s">
        <v>12326</v>
      </c>
      <c r="AE4428" s="166" t="s">
        <v>14782</v>
      </c>
      <c r="AF4428" s="166" t="s">
        <v>2004</v>
      </c>
      <c r="AG4428" s="165">
        <v>1022301598549</v>
      </c>
      <c r="AH4428" s="203" t="s">
        <v>722</v>
      </c>
      <c r="AI4428" s="186">
        <v>1.1399999999999999</v>
      </c>
      <c r="AJ4428" s="186">
        <v>1000</v>
      </c>
      <c r="AK4428" s="167">
        <f t="shared" si="658"/>
        <v>3.1232876712328768</v>
      </c>
      <c r="AL4428" s="167">
        <v>0</v>
      </c>
      <c r="AM4428" s="187">
        <f t="shared" si="659"/>
        <v>3.1232876712328768</v>
      </c>
      <c r="AN4428" s="167">
        <f t="shared" si="656"/>
        <v>3.1232876712328768</v>
      </c>
      <c r="AO4428" s="167">
        <v>0</v>
      </c>
      <c r="AP4428" s="167">
        <f t="shared" si="657"/>
        <v>3.1232876712328768</v>
      </c>
      <c r="AQ4428" s="167">
        <f t="shared" si="644"/>
        <v>93.69863013698631</v>
      </c>
      <c r="AR4428" s="193" t="s">
        <v>231</v>
      </c>
      <c r="AS4428" s="194" t="s">
        <v>431</v>
      </c>
      <c r="AT4428" s="166" t="s">
        <v>325</v>
      </c>
      <c r="AU4428" s="166" t="s">
        <v>6916</v>
      </c>
      <c r="AV4428" s="679" t="s">
        <v>14783</v>
      </c>
      <c r="AW4428" s="166" t="s">
        <v>234</v>
      </c>
      <c r="AX4428" s="2391"/>
      <c r="AY4428" s="2391"/>
    </row>
    <row r="4429" spans="1:52" s="55" customFormat="1" ht="15.95" customHeight="1" x14ac:dyDescent="0.25">
      <c r="A4429" s="182">
        <v>1880</v>
      </c>
      <c r="B4429" s="166" t="s">
        <v>55</v>
      </c>
      <c r="C4429" s="170" t="s">
        <v>22550</v>
      </c>
      <c r="D4429" s="194" t="s">
        <v>14784</v>
      </c>
      <c r="E4429" s="198" t="s">
        <v>14785</v>
      </c>
      <c r="F4429" s="198" t="s">
        <v>14786</v>
      </c>
      <c r="G4429" s="166"/>
      <c r="H4429" s="166" t="s">
        <v>219</v>
      </c>
      <c r="I4429" s="166" t="s">
        <v>220</v>
      </c>
      <c r="J4429" s="166" t="s">
        <v>221</v>
      </c>
      <c r="K4429" s="198" t="s">
        <v>222</v>
      </c>
      <c r="L4429" s="198" t="s">
        <v>221</v>
      </c>
      <c r="M4429" s="198" t="s">
        <v>879</v>
      </c>
      <c r="N4429" s="199">
        <v>3</v>
      </c>
      <c r="O4429" s="199">
        <v>1.2</v>
      </c>
      <c r="P4429" s="199">
        <v>3.5999999999999996</v>
      </c>
      <c r="Q4429" s="1012">
        <v>2</v>
      </c>
      <c r="R4429" s="183"/>
      <c r="S4429" s="223">
        <v>0</v>
      </c>
      <c r="T4429" s="183"/>
      <c r="U4429" s="223">
        <v>0</v>
      </c>
      <c r="V4429" s="183"/>
      <c r="W4429" s="183"/>
      <c r="X4429" s="183"/>
      <c r="Y4429" s="166" t="s">
        <v>330</v>
      </c>
      <c r="Z4429" s="166" t="s">
        <v>12792</v>
      </c>
      <c r="AA4429" s="203">
        <v>1027809237796</v>
      </c>
      <c r="AB4429" s="166" t="s">
        <v>14784</v>
      </c>
      <c r="AC4429" s="166" t="s">
        <v>12353</v>
      </c>
      <c r="AD4429" s="166" t="s">
        <v>12354</v>
      </c>
      <c r="AE4429" s="166" t="s">
        <v>14784</v>
      </c>
      <c r="AF4429" s="166" t="s">
        <v>12792</v>
      </c>
      <c r="AG4429" s="165">
        <v>1027809237796</v>
      </c>
      <c r="AH4429" s="203" t="s">
        <v>722</v>
      </c>
      <c r="AI4429" s="186">
        <v>1.1399999999999999</v>
      </c>
      <c r="AJ4429" s="186">
        <v>1000</v>
      </c>
      <c r="AK4429" s="167">
        <f t="shared" si="658"/>
        <v>3.1232876712328768</v>
      </c>
      <c r="AL4429" s="167">
        <v>0</v>
      </c>
      <c r="AM4429" s="187">
        <f t="shared" si="659"/>
        <v>3.1232876712328768</v>
      </c>
      <c r="AN4429" s="167">
        <f t="shared" si="656"/>
        <v>3.1232876712328768</v>
      </c>
      <c r="AO4429" s="167">
        <v>0</v>
      </c>
      <c r="AP4429" s="167">
        <f t="shared" si="657"/>
        <v>3.1232876712328768</v>
      </c>
      <c r="AQ4429" s="167">
        <f t="shared" si="644"/>
        <v>93.69863013698631</v>
      </c>
      <c r="AR4429" s="193" t="s">
        <v>231</v>
      </c>
      <c r="AS4429" s="194" t="s">
        <v>431</v>
      </c>
      <c r="AT4429" s="166" t="s">
        <v>325</v>
      </c>
      <c r="AU4429" s="166" t="s">
        <v>6916</v>
      </c>
      <c r="AV4429" s="679" t="s">
        <v>14787</v>
      </c>
      <c r="AW4429" s="166" t="s">
        <v>234</v>
      </c>
      <c r="AX4429" s="2391"/>
      <c r="AY4429" s="2391"/>
    </row>
    <row r="4430" spans="1:52" s="55" customFormat="1" ht="15.95" customHeight="1" x14ac:dyDescent="0.25">
      <c r="A4430" s="182">
        <v>1881</v>
      </c>
      <c r="B4430" s="166" t="s">
        <v>55</v>
      </c>
      <c r="C4430" s="170" t="s">
        <v>22550</v>
      </c>
      <c r="D4430" s="194" t="s">
        <v>19790</v>
      </c>
      <c r="E4430" s="198" t="s">
        <v>14788</v>
      </c>
      <c r="F4430" s="198" t="s">
        <v>14789</v>
      </c>
      <c r="G4430" s="166"/>
      <c r="H4430" s="198" t="s">
        <v>219</v>
      </c>
      <c r="I4430" s="166" t="s">
        <v>220</v>
      </c>
      <c r="J4430" s="198" t="s">
        <v>221</v>
      </c>
      <c r="K4430" s="198" t="s">
        <v>222</v>
      </c>
      <c r="L4430" s="198" t="s">
        <v>221</v>
      </c>
      <c r="M4430" s="198" t="s">
        <v>222</v>
      </c>
      <c r="N4430" s="199">
        <v>5</v>
      </c>
      <c r="O4430" s="199">
        <v>1.4</v>
      </c>
      <c r="P4430" s="199">
        <v>7</v>
      </c>
      <c r="Q4430" s="1012">
        <v>1</v>
      </c>
      <c r="R4430" s="183"/>
      <c r="S4430" s="223">
        <v>0</v>
      </c>
      <c r="T4430" s="183"/>
      <c r="U4430" s="223">
        <v>0</v>
      </c>
      <c r="V4430" s="183"/>
      <c r="W4430" s="183"/>
      <c r="X4430" s="183"/>
      <c r="Y4430" s="166" t="s">
        <v>330</v>
      </c>
      <c r="Z4430" s="166" t="s">
        <v>14790</v>
      </c>
      <c r="AA4430" s="203">
        <v>1075047007496</v>
      </c>
      <c r="AB4430" s="166" t="s">
        <v>14791</v>
      </c>
      <c r="AC4430" s="166" t="s">
        <v>14792</v>
      </c>
      <c r="AD4430" s="166" t="s">
        <v>14793</v>
      </c>
      <c r="AE4430" s="166" t="s">
        <v>14791</v>
      </c>
      <c r="AF4430" s="166" t="s">
        <v>14790</v>
      </c>
      <c r="AG4430" s="165">
        <v>1075047007496</v>
      </c>
      <c r="AH4430" s="203" t="s">
        <v>722</v>
      </c>
      <c r="AI4430" s="186">
        <v>1.1399999999999999</v>
      </c>
      <c r="AJ4430" s="186">
        <v>1000</v>
      </c>
      <c r="AK4430" s="167">
        <f t="shared" si="658"/>
        <v>3.1232876712328768</v>
      </c>
      <c r="AL4430" s="167">
        <v>0</v>
      </c>
      <c r="AM4430" s="187">
        <f t="shared" si="659"/>
        <v>3.1232876712328768</v>
      </c>
      <c r="AN4430" s="167">
        <f t="shared" si="656"/>
        <v>3.1232876712328768</v>
      </c>
      <c r="AO4430" s="167">
        <v>0</v>
      </c>
      <c r="AP4430" s="167">
        <f t="shared" si="657"/>
        <v>3.1232876712328768</v>
      </c>
      <c r="AQ4430" s="167">
        <f t="shared" si="644"/>
        <v>93.69863013698631</v>
      </c>
      <c r="AR4430" s="193" t="s">
        <v>231</v>
      </c>
      <c r="AS4430" s="194"/>
      <c r="AT4430" s="166" t="s">
        <v>325</v>
      </c>
      <c r="AU4430" s="166" t="s">
        <v>6916</v>
      </c>
      <c r="AV4430" s="679" t="s">
        <v>14794</v>
      </c>
      <c r="AW4430" s="166" t="s">
        <v>234</v>
      </c>
      <c r="AX4430" s="2391"/>
      <c r="AY4430" s="2391"/>
    </row>
    <row r="4431" spans="1:52" s="55" customFormat="1" ht="15.95" customHeight="1" x14ac:dyDescent="0.25">
      <c r="A4431" s="182">
        <v>1882</v>
      </c>
      <c r="B4431" s="166" t="s">
        <v>55</v>
      </c>
      <c r="C4431" s="170" t="s">
        <v>6908</v>
      </c>
      <c r="D4431" s="194" t="s">
        <v>14795</v>
      </c>
      <c r="E4431" s="198" t="s">
        <v>14796</v>
      </c>
      <c r="F4431" s="198" t="s">
        <v>14797</v>
      </c>
      <c r="G4431" s="166"/>
      <c r="H4431" s="166" t="s">
        <v>219</v>
      </c>
      <c r="I4431" s="166" t="s">
        <v>220</v>
      </c>
      <c r="J4431" s="166" t="s">
        <v>221</v>
      </c>
      <c r="K4431" s="198" t="s">
        <v>222</v>
      </c>
      <c r="L4431" s="198" t="s">
        <v>221</v>
      </c>
      <c r="M4431" s="198" t="s">
        <v>879</v>
      </c>
      <c r="N4431" s="199">
        <v>3</v>
      </c>
      <c r="O4431" s="199">
        <v>1.2</v>
      </c>
      <c r="P4431" s="199">
        <v>3.5999999999999996</v>
      </c>
      <c r="Q4431" s="1012">
        <v>2</v>
      </c>
      <c r="R4431" s="183"/>
      <c r="S4431" s="223">
        <v>0</v>
      </c>
      <c r="T4431" s="183"/>
      <c r="U4431" s="223">
        <v>0</v>
      </c>
      <c r="V4431" s="183"/>
      <c r="W4431" s="183"/>
      <c r="X4431" s="183"/>
      <c r="Y4431" s="166" t="s">
        <v>330</v>
      </c>
      <c r="Z4431" s="166" t="s">
        <v>448</v>
      </c>
      <c r="AA4431" s="203">
        <v>1127746172080</v>
      </c>
      <c r="AB4431" s="166" t="s">
        <v>14795</v>
      </c>
      <c r="AC4431" s="166" t="s">
        <v>14549</v>
      </c>
      <c r="AD4431" s="166" t="s">
        <v>13528</v>
      </c>
      <c r="AE4431" s="166" t="s">
        <v>14795</v>
      </c>
      <c r="AF4431" s="166" t="s">
        <v>448</v>
      </c>
      <c r="AG4431" s="165">
        <v>1127746172080</v>
      </c>
      <c r="AH4431" s="203" t="s">
        <v>722</v>
      </c>
      <c r="AI4431" s="186">
        <v>1.1399999999999999</v>
      </c>
      <c r="AJ4431" s="186">
        <v>1000</v>
      </c>
      <c r="AK4431" s="167">
        <f t="shared" si="658"/>
        <v>3.1232876712328768</v>
      </c>
      <c r="AL4431" s="167">
        <v>0</v>
      </c>
      <c r="AM4431" s="187">
        <f t="shared" si="659"/>
        <v>3.1232876712328768</v>
      </c>
      <c r="AN4431" s="167">
        <f t="shared" si="656"/>
        <v>3.1232876712328768</v>
      </c>
      <c r="AO4431" s="167">
        <v>0</v>
      </c>
      <c r="AP4431" s="167">
        <f t="shared" si="657"/>
        <v>3.1232876712328768</v>
      </c>
      <c r="AQ4431" s="167">
        <f t="shared" si="644"/>
        <v>93.69863013698631</v>
      </c>
      <c r="AR4431" s="193" t="s">
        <v>231</v>
      </c>
      <c r="AS4431" s="194" t="s">
        <v>431</v>
      </c>
      <c r="AT4431" s="166" t="s">
        <v>325</v>
      </c>
      <c r="AU4431" s="166" t="s">
        <v>6916</v>
      </c>
      <c r="AV4431" s="679" t="s">
        <v>14798</v>
      </c>
      <c r="AW4431" s="166" t="s">
        <v>234</v>
      </c>
      <c r="AX4431" s="2391"/>
      <c r="AY4431" s="2391"/>
    </row>
    <row r="4432" spans="1:52" s="55" customFormat="1" ht="15.95" customHeight="1" x14ac:dyDescent="0.25">
      <c r="A4432" s="182">
        <v>1883</v>
      </c>
      <c r="B4432" s="166" t="s">
        <v>55</v>
      </c>
      <c r="C4432" s="170" t="s">
        <v>6908</v>
      </c>
      <c r="D4432" s="194" t="s">
        <v>14799</v>
      </c>
      <c r="E4432" s="198" t="s">
        <v>14800</v>
      </c>
      <c r="F4432" s="198" t="s">
        <v>14801</v>
      </c>
      <c r="G4432" s="166"/>
      <c r="H4432" s="198" t="s">
        <v>219</v>
      </c>
      <c r="I4432" s="166" t="s">
        <v>220</v>
      </c>
      <c r="J4432" s="198" t="s">
        <v>221</v>
      </c>
      <c r="K4432" s="198" t="s">
        <v>222</v>
      </c>
      <c r="L4432" s="198" t="s">
        <v>317</v>
      </c>
      <c r="M4432" s="198">
        <v>0</v>
      </c>
      <c r="N4432" s="199">
        <v>3</v>
      </c>
      <c r="O4432" s="199">
        <v>1.2</v>
      </c>
      <c r="P4432" s="199">
        <v>3.5999999999999996</v>
      </c>
      <c r="Q4432" s="1012">
        <v>1</v>
      </c>
      <c r="R4432" s="183"/>
      <c r="S4432" s="223">
        <v>0</v>
      </c>
      <c r="T4432" s="183"/>
      <c r="U4432" s="223">
        <v>0</v>
      </c>
      <c r="V4432" s="183"/>
      <c r="W4432" s="183"/>
      <c r="X4432" s="183"/>
      <c r="Y4432" s="166" t="s">
        <v>330</v>
      </c>
      <c r="Z4432" s="166" t="s">
        <v>14615</v>
      </c>
      <c r="AA4432" s="203">
        <v>1047796854533</v>
      </c>
      <c r="AB4432" s="166" t="s">
        <v>14799</v>
      </c>
      <c r="AC4432" s="166" t="s">
        <v>14802</v>
      </c>
      <c r="AD4432" s="166" t="s">
        <v>14618</v>
      </c>
      <c r="AE4432" s="166" t="s">
        <v>14799</v>
      </c>
      <c r="AF4432" s="166" t="s">
        <v>14615</v>
      </c>
      <c r="AG4432" s="165">
        <v>1047796854533</v>
      </c>
      <c r="AH4432" s="203" t="s">
        <v>722</v>
      </c>
      <c r="AI4432" s="186">
        <v>1.1399999999999999</v>
      </c>
      <c r="AJ4432" s="186">
        <v>1000</v>
      </c>
      <c r="AK4432" s="167">
        <f t="shared" si="658"/>
        <v>3.1232876712328768</v>
      </c>
      <c r="AL4432" s="167">
        <v>0</v>
      </c>
      <c r="AM4432" s="187">
        <f t="shared" si="659"/>
        <v>3.1232876712328768</v>
      </c>
      <c r="AN4432" s="167">
        <f t="shared" si="656"/>
        <v>3.1232876712328768</v>
      </c>
      <c r="AO4432" s="167">
        <v>0</v>
      </c>
      <c r="AP4432" s="167">
        <f t="shared" si="657"/>
        <v>3.1232876712328768</v>
      </c>
      <c r="AQ4432" s="167">
        <f t="shared" ref="AQ4432:AQ4496" si="660">AP4432*30</f>
        <v>93.69863013698631</v>
      </c>
      <c r="AR4432" s="193" t="s">
        <v>231</v>
      </c>
      <c r="AS4432" s="194"/>
      <c r="AT4432" s="166" t="s">
        <v>325</v>
      </c>
      <c r="AU4432" s="166" t="s">
        <v>6916</v>
      </c>
      <c r="AV4432" s="679" t="s">
        <v>14803</v>
      </c>
      <c r="AW4432" s="166" t="s">
        <v>234</v>
      </c>
      <c r="AX4432" s="2391"/>
      <c r="AY4432" s="2391"/>
    </row>
    <row r="4433" spans="1:52" s="1395" customFormat="1" ht="15.95" customHeight="1" x14ac:dyDescent="0.25">
      <c r="A4433" s="353">
        <v>1884</v>
      </c>
      <c r="B4433" s="354" t="s">
        <v>55</v>
      </c>
      <c r="C4433" s="366" t="s">
        <v>6908</v>
      </c>
      <c r="D4433" s="363" t="s">
        <v>21108</v>
      </c>
      <c r="E4433" s="272" t="s">
        <v>21109</v>
      </c>
      <c r="F4433" s="272" t="s">
        <v>21110</v>
      </c>
      <c r="G4433" s="354" t="s">
        <v>221</v>
      </c>
      <c r="H4433" s="272" t="s">
        <v>219</v>
      </c>
      <c r="I4433" s="354" t="s">
        <v>220</v>
      </c>
      <c r="J4433" s="272" t="s">
        <v>221</v>
      </c>
      <c r="K4433" s="272" t="s">
        <v>222</v>
      </c>
      <c r="L4433" s="272" t="s">
        <v>317</v>
      </c>
      <c r="M4433" s="272">
        <v>0</v>
      </c>
      <c r="N4433" s="440">
        <v>6</v>
      </c>
      <c r="O4433" s="440">
        <v>2</v>
      </c>
      <c r="P4433" s="440">
        <v>12</v>
      </c>
      <c r="Q4433" s="1010">
        <v>3</v>
      </c>
      <c r="R4433" s="357"/>
      <c r="S4433" s="505">
        <v>0</v>
      </c>
      <c r="T4433" s="357"/>
      <c r="U4433" s="505">
        <v>3</v>
      </c>
      <c r="V4433" s="357"/>
      <c r="W4433" s="357"/>
      <c r="X4433" s="357"/>
      <c r="Y4433" s="354" t="s">
        <v>330</v>
      </c>
      <c r="Z4433" s="354" t="s">
        <v>14807</v>
      </c>
      <c r="AA4433" s="443" t="s">
        <v>21111</v>
      </c>
      <c r="AB4433" s="354" t="s">
        <v>21112</v>
      </c>
      <c r="AC4433" s="354" t="s">
        <v>14809</v>
      </c>
      <c r="AD4433" s="271" t="s">
        <v>14810</v>
      </c>
      <c r="AE4433" s="354" t="s">
        <v>21113</v>
      </c>
      <c r="AF4433" s="354" t="s">
        <v>14807</v>
      </c>
      <c r="AG4433" s="443" t="s">
        <v>21111</v>
      </c>
      <c r="AH4433" s="443" t="s">
        <v>2107</v>
      </c>
      <c r="AI4433" s="360">
        <v>1.1399999999999999</v>
      </c>
      <c r="AJ4433" s="360">
        <v>12790</v>
      </c>
      <c r="AK4433" s="359">
        <f t="shared" ref="AK4433:AK4441" si="661">AJ4433*AI4433/365</f>
        <v>39.946849315068491</v>
      </c>
      <c r="AL4433" s="359">
        <v>0</v>
      </c>
      <c r="AM4433" s="361">
        <f t="shared" ref="AM4433:AM4441" si="662">SUBTOTAL(9,AK4433:AL4433)</f>
        <v>39.946849315068491</v>
      </c>
      <c r="AN4433" s="359">
        <f t="shared" si="656"/>
        <v>39.946849315068491</v>
      </c>
      <c r="AO4433" s="359">
        <v>0</v>
      </c>
      <c r="AP4433" s="359">
        <f t="shared" si="657"/>
        <v>39.946849315068491</v>
      </c>
      <c r="AQ4433" s="359">
        <f>AP4433*30</f>
        <v>1198.4054794520548</v>
      </c>
      <c r="AR4433" s="362" t="s">
        <v>231</v>
      </c>
      <c r="AS4433" s="363" t="s">
        <v>431</v>
      </c>
      <c r="AT4433" s="354" t="s">
        <v>325</v>
      </c>
      <c r="AU4433" s="354" t="s">
        <v>6916</v>
      </c>
      <c r="AV4433" s="923" t="s">
        <v>14811</v>
      </c>
      <c r="AW4433" s="354" t="s">
        <v>234</v>
      </c>
      <c r="AX4433" s="447" t="s">
        <v>21114</v>
      </c>
      <c r="AY4433" s="2401"/>
      <c r="AZ4433" s="2408" t="s">
        <v>21115</v>
      </c>
    </row>
    <row r="4434" spans="1:52" s="55" customFormat="1" ht="15.95" customHeight="1" x14ac:dyDescent="0.25">
      <c r="A4434" s="182">
        <v>1885</v>
      </c>
      <c r="B4434" s="166" t="s">
        <v>55</v>
      </c>
      <c r="C4434" s="170" t="s">
        <v>6908</v>
      </c>
      <c r="D4434" s="194" t="s">
        <v>19791</v>
      </c>
      <c r="E4434" s="198" t="s">
        <v>14813</v>
      </c>
      <c r="F4434" s="198" t="s">
        <v>14814</v>
      </c>
      <c r="G4434" s="166"/>
      <c r="H4434" s="198" t="s">
        <v>219</v>
      </c>
      <c r="I4434" s="166" t="s">
        <v>220</v>
      </c>
      <c r="J4434" s="198" t="s">
        <v>317</v>
      </c>
      <c r="K4434" s="198">
        <v>0</v>
      </c>
      <c r="L4434" s="198" t="s">
        <v>317</v>
      </c>
      <c r="M4434" s="198">
        <v>0</v>
      </c>
      <c r="N4434" s="199">
        <v>4</v>
      </c>
      <c r="O4434" s="199">
        <v>1.2</v>
      </c>
      <c r="P4434" s="199">
        <v>4.8</v>
      </c>
      <c r="Q4434" s="1012">
        <v>1</v>
      </c>
      <c r="R4434" s="183"/>
      <c r="S4434" s="223">
        <v>0</v>
      </c>
      <c r="T4434" s="183"/>
      <c r="U4434" s="223">
        <v>0</v>
      </c>
      <c r="V4434" s="183"/>
      <c r="W4434" s="183"/>
      <c r="X4434" s="183"/>
      <c r="Y4434" s="166" t="s">
        <v>12075</v>
      </c>
      <c r="Z4434" s="166" t="s">
        <v>14815</v>
      </c>
      <c r="AA4434" s="203">
        <v>304503008600072</v>
      </c>
      <c r="AB4434" s="166" t="s">
        <v>14816</v>
      </c>
      <c r="AC4434" s="166" t="s">
        <v>14817</v>
      </c>
      <c r="AD4434" s="166" t="s">
        <v>14818</v>
      </c>
      <c r="AE4434" s="166" t="s">
        <v>14816</v>
      </c>
      <c r="AF4434" s="166" t="s">
        <v>14815</v>
      </c>
      <c r="AG4434" s="165">
        <v>304503008600072</v>
      </c>
      <c r="AH4434" s="203" t="s">
        <v>722</v>
      </c>
      <c r="AI4434" s="186">
        <v>1.1399999999999999</v>
      </c>
      <c r="AJ4434" s="186">
        <v>600</v>
      </c>
      <c r="AK4434" s="167">
        <f t="shared" si="661"/>
        <v>1.8739726027397257</v>
      </c>
      <c r="AL4434" s="167">
        <v>0</v>
      </c>
      <c r="AM4434" s="187">
        <f t="shared" si="662"/>
        <v>1.8739726027397257</v>
      </c>
      <c r="AN4434" s="167">
        <f t="shared" si="656"/>
        <v>1.8739726027397257</v>
      </c>
      <c r="AO4434" s="167">
        <v>0</v>
      </c>
      <c r="AP4434" s="167">
        <f t="shared" si="657"/>
        <v>1.8739726027397257</v>
      </c>
      <c r="AQ4434" s="167">
        <f t="shared" si="660"/>
        <v>56.219178082191767</v>
      </c>
      <c r="AR4434" s="193" t="s">
        <v>231</v>
      </c>
      <c r="AS4434" s="194"/>
      <c r="AT4434" s="166" t="s">
        <v>325</v>
      </c>
      <c r="AU4434" s="166" t="s">
        <v>6916</v>
      </c>
      <c r="AV4434" s="679" t="s">
        <v>14819</v>
      </c>
      <c r="AW4434" s="166" t="s">
        <v>234</v>
      </c>
      <c r="AX4434" s="2391"/>
      <c r="AY4434" s="2391"/>
    </row>
    <row r="4435" spans="1:52" s="1395" customFormat="1" ht="15.95" customHeight="1" x14ac:dyDescent="0.25">
      <c r="A4435" s="353">
        <v>1886</v>
      </c>
      <c r="B4435" s="354" t="s">
        <v>55</v>
      </c>
      <c r="C4435" s="366" t="s">
        <v>6908</v>
      </c>
      <c r="D4435" s="363" t="s">
        <v>22547</v>
      </c>
      <c r="E4435" s="272" t="s">
        <v>22538</v>
      </c>
      <c r="F4435" s="272" t="s">
        <v>22539</v>
      </c>
      <c r="G4435" s="354" t="s">
        <v>221</v>
      </c>
      <c r="H4435" s="272" t="s">
        <v>219</v>
      </c>
      <c r="I4435" s="354" t="s">
        <v>220</v>
      </c>
      <c r="J4435" s="272" t="s">
        <v>221</v>
      </c>
      <c r="K4435" s="272" t="s">
        <v>222</v>
      </c>
      <c r="L4435" s="272" t="s">
        <v>221</v>
      </c>
      <c r="M4435" s="272" t="s">
        <v>7095</v>
      </c>
      <c r="N4435" s="440">
        <v>2.2000000000000002</v>
      </c>
      <c r="O4435" s="440">
        <v>1.5</v>
      </c>
      <c r="P4435" s="440">
        <f>O4435*N4435</f>
        <v>3.3000000000000003</v>
      </c>
      <c r="Q4435" s="1010">
        <v>1</v>
      </c>
      <c r="R4435" s="357"/>
      <c r="S4435" s="505">
        <v>0</v>
      </c>
      <c r="T4435" s="357"/>
      <c r="U4435" s="505">
        <v>0</v>
      </c>
      <c r="V4435" s="357"/>
      <c r="W4435" s="357"/>
      <c r="X4435" s="357"/>
      <c r="Y4435" s="354" t="s">
        <v>12075</v>
      </c>
      <c r="Z4435" s="354" t="s">
        <v>14823</v>
      </c>
      <c r="AA4435" s="443" t="s">
        <v>22540</v>
      </c>
      <c r="AB4435" s="354" t="s">
        <v>22549</v>
      </c>
      <c r="AC4435" s="354" t="s">
        <v>22541</v>
      </c>
      <c r="AD4435" s="1152" t="s">
        <v>17582</v>
      </c>
      <c r="AE4435" s="354" t="s">
        <v>22548</v>
      </c>
      <c r="AF4435" s="354" t="s">
        <v>14823</v>
      </c>
      <c r="AG4435" s="443" t="s">
        <v>22540</v>
      </c>
      <c r="AH4435" s="443" t="s">
        <v>22542</v>
      </c>
      <c r="AI4435" s="360">
        <v>1.1399999999999999</v>
      </c>
      <c r="AJ4435" s="360">
        <v>888.2</v>
      </c>
      <c r="AK4435" s="359">
        <f t="shared" si="661"/>
        <v>2.7741041095890413</v>
      </c>
      <c r="AL4435" s="359">
        <v>0</v>
      </c>
      <c r="AM4435" s="361">
        <f t="shared" si="662"/>
        <v>2.7741041095890413</v>
      </c>
      <c r="AN4435" s="359">
        <f>SUM(AK4435:AK4436)</f>
        <v>2.8193917808219182</v>
      </c>
      <c r="AO4435" s="359">
        <v>0</v>
      </c>
      <c r="AP4435" s="359">
        <f t="shared" si="657"/>
        <v>2.8193917808219182</v>
      </c>
      <c r="AQ4435" s="359">
        <f>AP4435*30</f>
        <v>84.581753424657549</v>
      </c>
      <c r="AR4435" s="362" t="s">
        <v>231</v>
      </c>
      <c r="AS4435" s="363" t="s">
        <v>431</v>
      </c>
      <c r="AT4435" s="354" t="s">
        <v>325</v>
      </c>
      <c r="AU4435" s="354" t="s">
        <v>6916</v>
      </c>
      <c r="AV4435" s="923" t="s">
        <v>14825</v>
      </c>
      <c r="AW4435" s="354" t="s">
        <v>234</v>
      </c>
      <c r="AX4435" s="447" t="s">
        <v>22544</v>
      </c>
      <c r="AY4435" s="2401"/>
      <c r="AZ4435" s="2408" t="s">
        <v>22545</v>
      </c>
    </row>
    <row r="4436" spans="1:52" s="1395" customFormat="1" ht="15.95" customHeight="1" x14ac:dyDescent="0.25">
      <c r="A4436" s="1061"/>
      <c r="B4436" s="2401"/>
      <c r="C4436" s="1062"/>
      <c r="D4436" s="1064"/>
      <c r="E4436" s="1043"/>
      <c r="F4436" s="1043"/>
      <c r="G4436" s="2401"/>
      <c r="H4436" s="1043"/>
      <c r="I4436" s="2401"/>
      <c r="J4436" s="1043"/>
      <c r="K4436" s="1043"/>
      <c r="L4436" s="1043"/>
      <c r="M4436" s="1043"/>
      <c r="N4436" s="1090"/>
      <c r="O4436" s="1090"/>
      <c r="P4436" s="1090"/>
      <c r="Q4436" s="1091"/>
      <c r="R4436" s="2396"/>
      <c r="S4436" s="1089"/>
      <c r="T4436" s="2396"/>
      <c r="U4436" s="1089"/>
      <c r="V4436" s="2396"/>
      <c r="W4436" s="2396"/>
      <c r="X4436" s="2396"/>
      <c r="Y4436" s="2401"/>
      <c r="Z4436" s="2401"/>
      <c r="AA4436" s="754"/>
      <c r="AB4436" s="2401"/>
      <c r="AC4436" s="2401"/>
      <c r="AD4436" s="1146"/>
      <c r="AE4436" s="962" t="s">
        <v>230</v>
      </c>
      <c r="AF4436" s="2401"/>
      <c r="AG4436" s="754"/>
      <c r="AH4436" s="754" t="s">
        <v>22543</v>
      </c>
      <c r="AI4436" s="2394">
        <v>0.87</v>
      </c>
      <c r="AJ4436" s="831">
        <v>19</v>
      </c>
      <c r="AK4436" s="378">
        <f t="shared" si="661"/>
        <v>4.5287671232876713E-2</v>
      </c>
      <c r="AL4436" s="378">
        <v>0</v>
      </c>
      <c r="AM4436" s="380">
        <f t="shared" si="662"/>
        <v>4.5287671232876713E-2</v>
      </c>
      <c r="AN4436" s="378"/>
      <c r="AO4436" s="378"/>
      <c r="AP4436" s="378"/>
      <c r="AQ4436" s="378"/>
      <c r="AR4436" s="1063"/>
      <c r="AS4436" s="1064"/>
      <c r="AT4436" s="2401"/>
      <c r="AU4436" s="2401"/>
      <c r="AV4436" s="1065"/>
      <c r="AW4436" s="2401"/>
      <c r="AX4436" s="1202" t="s">
        <v>22546</v>
      </c>
      <c r="AY4436" s="2401"/>
    </row>
    <row r="4437" spans="1:52" s="55" customFormat="1" ht="15.95" customHeight="1" x14ac:dyDescent="0.25">
      <c r="A4437" s="709">
        <v>1887</v>
      </c>
      <c r="B4437" s="434" t="s">
        <v>55</v>
      </c>
      <c r="C4437" s="834" t="s">
        <v>6908</v>
      </c>
      <c r="D4437" s="433" t="s">
        <v>17194</v>
      </c>
      <c r="E4437" s="439" t="s">
        <v>17190</v>
      </c>
      <c r="F4437" s="439" t="s">
        <v>17191</v>
      </c>
      <c r="G4437" s="434" t="s">
        <v>221</v>
      </c>
      <c r="H4437" s="434" t="s">
        <v>219</v>
      </c>
      <c r="I4437" s="434" t="s">
        <v>220</v>
      </c>
      <c r="J4437" s="434" t="s">
        <v>221</v>
      </c>
      <c r="K4437" s="439" t="s">
        <v>222</v>
      </c>
      <c r="L4437" s="439" t="s">
        <v>221</v>
      </c>
      <c r="M4437" s="439" t="s">
        <v>879</v>
      </c>
      <c r="N4437" s="710">
        <v>3</v>
      </c>
      <c r="O4437" s="710">
        <v>2</v>
      </c>
      <c r="P4437" s="710">
        <v>6</v>
      </c>
      <c r="Q4437" s="711">
        <v>2</v>
      </c>
      <c r="R4437" s="712"/>
      <c r="S4437" s="436">
        <v>0</v>
      </c>
      <c r="T4437" s="712"/>
      <c r="U4437" s="436">
        <v>0</v>
      </c>
      <c r="V4437" s="712"/>
      <c r="W4437" s="712"/>
      <c r="X4437" s="712"/>
      <c r="Y4437" s="434" t="s">
        <v>330</v>
      </c>
      <c r="Z4437" s="434" t="s">
        <v>12792</v>
      </c>
      <c r="AA4437" s="437">
        <v>1027809237796</v>
      </c>
      <c r="AB4437" s="434" t="s">
        <v>17192</v>
      </c>
      <c r="AC4437" s="434" t="s">
        <v>17193</v>
      </c>
      <c r="AD4437" s="434" t="s">
        <v>21660</v>
      </c>
      <c r="AE4437" s="434" t="s">
        <v>17195</v>
      </c>
      <c r="AF4437" s="434" t="s">
        <v>17196</v>
      </c>
      <c r="AG4437" s="438">
        <v>1027809237796</v>
      </c>
      <c r="AH4437" s="437" t="s">
        <v>722</v>
      </c>
      <c r="AI4437" s="513">
        <v>1.1399999999999999</v>
      </c>
      <c r="AJ4437" s="513">
        <v>330.8</v>
      </c>
      <c r="AK4437" s="828">
        <f t="shared" si="661"/>
        <v>1.0331835616438356</v>
      </c>
      <c r="AL4437" s="511">
        <v>0</v>
      </c>
      <c r="AM4437" s="745">
        <f t="shared" si="662"/>
        <v>1.0331835616438356</v>
      </c>
      <c r="AN4437" s="511">
        <f t="shared" ref="AN4437:AN4468" si="663">AK4437</f>
        <v>1.0331835616438356</v>
      </c>
      <c r="AO4437" s="511">
        <v>0</v>
      </c>
      <c r="AP4437" s="511">
        <f t="shared" ref="AP4437:AP4468" si="664">AN4437+AO4437</f>
        <v>1.0331835616438356</v>
      </c>
      <c r="AQ4437" s="511">
        <f t="shared" si="660"/>
        <v>30.99550684931507</v>
      </c>
      <c r="AR4437" s="432" t="s">
        <v>231</v>
      </c>
      <c r="AS4437" s="433" t="s">
        <v>431</v>
      </c>
      <c r="AT4437" s="434" t="s">
        <v>325</v>
      </c>
      <c r="AU4437" s="434" t="s">
        <v>6916</v>
      </c>
      <c r="AV4437" s="943" t="s">
        <v>14830</v>
      </c>
      <c r="AW4437" s="735" t="s">
        <v>20570</v>
      </c>
      <c r="AX4437" s="434" t="s">
        <v>21839</v>
      </c>
      <c r="AY4437" s="434"/>
      <c r="AZ4437" s="2407" t="s">
        <v>20509</v>
      </c>
    </row>
    <row r="4438" spans="1:52" s="55" customFormat="1" ht="15.75" customHeight="1" x14ac:dyDescent="0.25">
      <c r="A4438" s="353">
        <v>1888</v>
      </c>
      <c r="B4438" s="354" t="s">
        <v>55</v>
      </c>
      <c r="C4438" s="170" t="s">
        <v>22550</v>
      </c>
      <c r="D4438" s="363" t="s">
        <v>17197</v>
      </c>
      <c r="E4438" s="272" t="s">
        <v>16963</v>
      </c>
      <c r="F4438" s="272" t="s">
        <v>16964</v>
      </c>
      <c r="G4438" s="354" t="s">
        <v>221</v>
      </c>
      <c r="H4438" s="272" t="s">
        <v>219</v>
      </c>
      <c r="I4438" s="354" t="s">
        <v>220</v>
      </c>
      <c r="J4438" s="272" t="s">
        <v>221</v>
      </c>
      <c r="K4438" s="272" t="s">
        <v>222</v>
      </c>
      <c r="L4438" s="272" t="s">
        <v>221</v>
      </c>
      <c r="M4438" s="272" t="s">
        <v>316</v>
      </c>
      <c r="N4438" s="440">
        <v>3</v>
      </c>
      <c r="O4438" s="440">
        <v>2</v>
      </c>
      <c r="P4438" s="440">
        <v>6</v>
      </c>
      <c r="Q4438" s="1010">
        <v>3</v>
      </c>
      <c r="R4438" s="357"/>
      <c r="S4438" s="505">
        <v>0</v>
      </c>
      <c r="T4438" s="357"/>
      <c r="U4438" s="505">
        <v>0</v>
      </c>
      <c r="V4438" s="357"/>
      <c r="W4438" s="357"/>
      <c r="X4438" s="357"/>
      <c r="Y4438" s="354" t="s">
        <v>330</v>
      </c>
      <c r="Z4438" s="354" t="s">
        <v>12792</v>
      </c>
      <c r="AA4438" s="443">
        <v>1027809237796</v>
      </c>
      <c r="AB4438" s="354" t="s">
        <v>14831</v>
      </c>
      <c r="AC4438" s="354" t="s">
        <v>16965</v>
      </c>
      <c r="AD4438" s="354" t="s">
        <v>16966</v>
      </c>
      <c r="AE4438" s="354" t="s">
        <v>16967</v>
      </c>
      <c r="AF4438" s="354" t="s">
        <v>17198</v>
      </c>
      <c r="AG4438" s="358">
        <v>1027809237796</v>
      </c>
      <c r="AH4438" s="443" t="s">
        <v>722</v>
      </c>
      <c r="AI4438" s="360">
        <v>1.1399999999999999</v>
      </c>
      <c r="AJ4438" s="360">
        <v>435.8</v>
      </c>
      <c r="AK4438" s="359">
        <f t="shared" si="661"/>
        <v>1.3611287671232875</v>
      </c>
      <c r="AL4438" s="359">
        <v>0</v>
      </c>
      <c r="AM4438" s="361">
        <f t="shared" si="662"/>
        <v>1.3611287671232875</v>
      </c>
      <c r="AN4438" s="359">
        <f t="shared" si="663"/>
        <v>1.3611287671232875</v>
      </c>
      <c r="AO4438" s="359">
        <v>0</v>
      </c>
      <c r="AP4438" s="359">
        <f t="shared" si="664"/>
        <v>1.3611287671232875</v>
      </c>
      <c r="AQ4438" s="359">
        <f>AP4438*30</f>
        <v>40.833863013698625</v>
      </c>
      <c r="AR4438" s="362" t="s">
        <v>231</v>
      </c>
      <c r="AS4438" s="363" t="s">
        <v>431</v>
      </c>
      <c r="AT4438" s="354" t="s">
        <v>325</v>
      </c>
      <c r="AU4438" s="354" t="s">
        <v>6916</v>
      </c>
      <c r="AV4438" s="923" t="s">
        <v>14832</v>
      </c>
      <c r="AW4438" s="166" t="s">
        <v>234</v>
      </c>
      <c r="AX4438" s="447" t="s">
        <v>20525</v>
      </c>
      <c r="AY4438" s="2401"/>
      <c r="AZ4438" s="286" t="s">
        <v>20510</v>
      </c>
    </row>
    <row r="4439" spans="1:52" s="55" customFormat="1" ht="15.95" customHeight="1" x14ac:dyDescent="0.25">
      <c r="A4439" s="182">
        <v>1889</v>
      </c>
      <c r="B4439" s="166" t="s">
        <v>55</v>
      </c>
      <c r="C4439" s="170" t="s">
        <v>6908</v>
      </c>
      <c r="D4439" s="194" t="s">
        <v>19792</v>
      </c>
      <c r="E4439" s="198" t="s">
        <v>14834</v>
      </c>
      <c r="F4439" s="198" t="s">
        <v>14835</v>
      </c>
      <c r="G4439" s="166"/>
      <c r="H4439" s="198" t="s">
        <v>219</v>
      </c>
      <c r="I4439" s="166" t="s">
        <v>220</v>
      </c>
      <c r="J4439" s="198" t="s">
        <v>221</v>
      </c>
      <c r="K4439" s="198" t="s">
        <v>222</v>
      </c>
      <c r="L4439" s="198" t="s">
        <v>317</v>
      </c>
      <c r="M4439" s="198">
        <v>0</v>
      </c>
      <c r="N4439" s="199">
        <v>3</v>
      </c>
      <c r="O4439" s="199">
        <v>1.2</v>
      </c>
      <c r="P4439" s="199">
        <v>3.5999999999999996</v>
      </c>
      <c r="Q4439" s="1012">
        <v>1</v>
      </c>
      <c r="R4439" s="183"/>
      <c r="S4439" s="223">
        <v>0</v>
      </c>
      <c r="T4439" s="183"/>
      <c r="U4439" s="223">
        <v>0</v>
      </c>
      <c r="V4439" s="183"/>
      <c r="W4439" s="183"/>
      <c r="X4439" s="183"/>
      <c r="Y4439" s="166" t="s">
        <v>12075</v>
      </c>
      <c r="Z4439" s="166" t="s">
        <v>14836</v>
      </c>
      <c r="AA4439" s="203">
        <v>304503029700090</v>
      </c>
      <c r="AB4439" s="166" t="s">
        <v>14837</v>
      </c>
      <c r="AC4439" s="166" t="s">
        <v>14838</v>
      </c>
      <c r="AD4439" s="166" t="s">
        <v>14839</v>
      </c>
      <c r="AE4439" s="166" t="s">
        <v>14837</v>
      </c>
      <c r="AF4439" s="166" t="s">
        <v>14836</v>
      </c>
      <c r="AG4439" s="165">
        <v>304503029700090</v>
      </c>
      <c r="AH4439" s="203" t="s">
        <v>2107</v>
      </c>
      <c r="AI4439" s="186">
        <v>1.1399999999999999</v>
      </c>
      <c r="AJ4439" s="186">
        <v>2000</v>
      </c>
      <c r="AK4439" s="167">
        <f t="shared" si="661"/>
        <v>6.2465753424657535</v>
      </c>
      <c r="AL4439" s="167">
        <v>0</v>
      </c>
      <c r="AM4439" s="187">
        <f t="shared" si="662"/>
        <v>6.2465753424657535</v>
      </c>
      <c r="AN4439" s="167">
        <f t="shared" si="663"/>
        <v>6.2465753424657535</v>
      </c>
      <c r="AO4439" s="167">
        <v>0</v>
      </c>
      <c r="AP4439" s="167">
        <f t="shared" si="664"/>
        <v>6.2465753424657535</v>
      </c>
      <c r="AQ4439" s="167">
        <f t="shared" si="660"/>
        <v>187.39726027397262</v>
      </c>
      <c r="AR4439" s="193" t="s">
        <v>231</v>
      </c>
      <c r="AS4439" s="194"/>
      <c r="AT4439" s="166" t="s">
        <v>325</v>
      </c>
      <c r="AU4439" s="166" t="s">
        <v>6916</v>
      </c>
      <c r="AV4439" s="679" t="s">
        <v>14840</v>
      </c>
      <c r="AW4439" s="166" t="s">
        <v>234</v>
      </c>
      <c r="AX4439" s="2391"/>
      <c r="AY4439" s="2391"/>
    </row>
    <row r="4440" spans="1:52" s="55" customFormat="1" ht="15.95" customHeight="1" x14ac:dyDescent="0.25">
      <c r="A4440" s="182">
        <v>1890</v>
      </c>
      <c r="B4440" s="166" t="s">
        <v>55</v>
      </c>
      <c r="C4440" s="170" t="s">
        <v>6908</v>
      </c>
      <c r="D4440" s="194" t="s">
        <v>14841</v>
      </c>
      <c r="E4440" s="198" t="s">
        <v>14842</v>
      </c>
      <c r="F4440" s="198" t="s">
        <v>14843</v>
      </c>
      <c r="G4440" s="166"/>
      <c r="H4440" s="166" t="s">
        <v>219</v>
      </c>
      <c r="I4440" s="166" t="s">
        <v>220</v>
      </c>
      <c r="J4440" s="166" t="s">
        <v>221</v>
      </c>
      <c r="K4440" s="198" t="s">
        <v>222</v>
      </c>
      <c r="L4440" s="198" t="s">
        <v>221</v>
      </c>
      <c r="M4440" s="198" t="s">
        <v>879</v>
      </c>
      <c r="N4440" s="199">
        <v>20</v>
      </c>
      <c r="O4440" s="199">
        <v>9</v>
      </c>
      <c r="P4440" s="199">
        <f>O4440*N4440</f>
        <v>180</v>
      </c>
      <c r="Q4440" s="1012">
        <v>1</v>
      </c>
      <c r="R4440" s="183"/>
      <c r="S4440" s="223">
        <v>0</v>
      </c>
      <c r="T4440" s="183"/>
      <c r="U4440" s="223">
        <v>0</v>
      </c>
      <c r="V4440" s="183"/>
      <c r="W4440" s="183"/>
      <c r="X4440" s="183"/>
      <c r="Y4440" s="166" t="s">
        <v>330</v>
      </c>
      <c r="Z4440" s="166" t="s">
        <v>12792</v>
      </c>
      <c r="AA4440" s="203">
        <v>1027809237796</v>
      </c>
      <c r="AB4440" s="166" t="s">
        <v>14844</v>
      </c>
      <c r="AC4440" s="166" t="s">
        <v>12353</v>
      </c>
      <c r="AD4440" s="166" t="s">
        <v>12354</v>
      </c>
      <c r="AE4440" s="166" t="s">
        <v>14844</v>
      </c>
      <c r="AF4440" s="166" t="s">
        <v>12792</v>
      </c>
      <c r="AG4440" s="165">
        <v>1027809237796</v>
      </c>
      <c r="AH4440" s="203" t="s">
        <v>722</v>
      </c>
      <c r="AI4440" s="186">
        <v>1.1399999999999999</v>
      </c>
      <c r="AJ4440" s="186">
        <v>1000</v>
      </c>
      <c r="AK4440" s="167">
        <f t="shared" si="661"/>
        <v>3.1232876712328768</v>
      </c>
      <c r="AL4440" s="167">
        <v>0</v>
      </c>
      <c r="AM4440" s="187">
        <f t="shared" si="662"/>
        <v>3.1232876712328768</v>
      </c>
      <c r="AN4440" s="167">
        <f t="shared" si="663"/>
        <v>3.1232876712328768</v>
      </c>
      <c r="AO4440" s="167">
        <v>0</v>
      </c>
      <c r="AP4440" s="167">
        <f t="shared" si="664"/>
        <v>3.1232876712328768</v>
      </c>
      <c r="AQ4440" s="167">
        <f t="shared" si="660"/>
        <v>93.69863013698631</v>
      </c>
      <c r="AR4440" s="193" t="s">
        <v>231</v>
      </c>
      <c r="AS4440" s="194" t="s">
        <v>431</v>
      </c>
      <c r="AT4440" s="166" t="s">
        <v>325</v>
      </c>
      <c r="AU4440" s="166" t="s">
        <v>6916</v>
      </c>
      <c r="AV4440" s="679" t="s">
        <v>14845</v>
      </c>
      <c r="AW4440" s="166" t="s">
        <v>234</v>
      </c>
      <c r="AX4440" s="2391"/>
      <c r="AY4440" s="2391"/>
    </row>
    <row r="4441" spans="1:52" s="55" customFormat="1" ht="15.95" customHeight="1" x14ac:dyDescent="0.25">
      <c r="A4441" s="182">
        <v>1891</v>
      </c>
      <c r="B4441" s="166" t="s">
        <v>55</v>
      </c>
      <c r="C4441" s="170" t="s">
        <v>6908</v>
      </c>
      <c r="D4441" s="194" t="s">
        <v>14846</v>
      </c>
      <c r="E4441" s="198" t="s">
        <v>14847</v>
      </c>
      <c r="F4441" s="198" t="s">
        <v>14848</v>
      </c>
      <c r="G4441" s="166"/>
      <c r="H4441" s="198" t="s">
        <v>732</v>
      </c>
      <c r="I4441" s="166">
        <v>0</v>
      </c>
      <c r="J4441" s="198" t="s">
        <v>317</v>
      </c>
      <c r="K4441" s="198">
        <v>0</v>
      </c>
      <c r="L4441" s="198" t="s">
        <v>317</v>
      </c>
      <c r="M4441" s="198">
        <v>0</v>
      </c>
      <c r="N4441" s="199">
        <v>4</v>
      </c>
      <c r="O4441" s="199">
        <v>1.5</v>
      </c>
      <c r="P4441" s="199">
        <v>6</v>
      </c>
      <c r="Q4441" s="1012">
        <v>1</v>
      </c>
      <c r="R4441" s="183"/>
      <c r="S4441" s="223">
        <v>0</v>
      </c>
      <c r="T4441" s="183"/>
      <c r="U4441" s="223">
        <v>0</v>
      </c>
      <c r="V4441" s="183"/>
      <c r="W4441" s="183"/>
      <c r="X4441" s="183"/>
      <c r="Y4441" s="166" t="s">
        <v>12075</v>
      </c>
      <c r="Z4441" s="166" t="s">
        <v>14849</v>
      </c>
      <c r="AA4441" s="203">
        <v>318774600167682</v>
      </c>
      <c r="AB4441" s="166" t="s">
        <v>14850</v>
      </c>
      <c r="AC4441" s="166" t="s">
        <v>14851</v>
      </c>
      <c r="AD4441" s="166" t="s">
        <v>14852</v>
      </c>
      <c r="AE4441" s="166" t="s">
        <v>14850</v>
      </c>
      <c r="AF4441" s="166" t="s">
        <v>14849</v>
      </c>
      <c r="AG4441" s="165">
        <v>318774600167682</v>
      </c>
      <c r="AH4441" s="203" t="s">
        <v>2107</v>
      </c>
      <c r="AI4441" s="186">
        <v>1.1399999999999999</v>
      </c>
      <c r="AJ4441" s="186">
        <v>1200</v>
      </c>
      <c r="AK4441" s="167">
        <f t="shared" si="661"/>
        <v>3.7479452054794513</v>
      </c>
      <c r="AL4441" s="167">
        <v>0</v>
      </c>
      <c r="AM4441" s="187">
        <f t="shared" si="662"/>
        <v>3.7479452054794513</v>
      </c>
      <c r="AN4441" s="167">
        <f t="shared" si="663"/>
        <v>3.7479452054794513</v>
      </c>
      <c r="AO4441" s="167">
        <v>0</v>
      </c>
      <c r="AP4441" s="167">
        <f t="shared" si="664"/>
        <v>3.7479452054794513</v>
      </c>
      <c r="AQ4441" s="167">
        <f t="shared" si="660"/>
        <v>112.43835616438353</v>
      </c>
      <c r="AR4441" s="193" t="s">
        <v>231</v>
      </c>
      <c r="AS4441" s="194"/>
      <c r="AT4441" s="166" t="s">
        <v>325</v>
      </c>
      <c r="AU4441" s="166" t="s">
        <v>6916</v>
      </c>
      <c r="AV4441" s="679" t="s">
        <v>14853</v>
      </c>
      <c r="AW4441" s="166" t="s">
        <v>234</v>
      </c>
      <c r="AX4441" s="2391"/>
      <c r="AY4441" s="2391"/>
    </row>
    <row r="4442" spans="1:52" s="55" customFormat="1" ht="15.95" customHeight="1" x14ac:dyDescent="0.25">
      <c r="A4442" s="353">
        <v>1892</v>
      </c>
      <c r="B4442" s="354" t="s">
        <v>55</v>
      </c>
      <c r="C4442" s="170" t="s">
        <v>22550</v>
      </c>
      <c r="D4442" s="363" t="s">
        <v>16955</v>
      </c>
      <c r="E4442" s="272" t="s">
        <v>17443</v>
      </c>
      <c r="F4442" s="272" t="s">
        <v>17444</v>
      </c>
      <c r="G4442" s="354" t="s">
        <v>818</v>
      </c>
      <c r="H4442" s="272" t="s">
        <v>219</v>
      </c>
      <c r="I4442" s="354" t="s">
        <v>220</v>
      </c>
      <c r="J4442" s="272" t="s">
        <v>221</v>
      </c>
      <c r="K4442" s="272" t="s">
        <v>222</v>
      </c>
      <c r="L4442" s="272" t="s">
        <v>221</v>
      </c>
      <c r="M4442" s="272" t="s">
        <v>16783</v>
      </c>
      <c r="N4442" s="440">
        <v>3</v>
      </c>
      <c r="O4442" s="440">
        <v>2</v>
      </c>
      <c r="P4442" s="440">
        <v>6</v>
      </c>
      <c r="Q4442" s="1010">
        <v>3</v>
      </c>
      <c r="R4442" s="357"/>
      <c r="S4442" s="505">
        <v>0</v>
      </c>
      <c r="T4442" s="357"/>
      <c r="U4442" s="505">
        <v>0</v>
      </c>
      <c r="V4442" s="357"/>
      <c r="W4442" s="357"/>
      <c r="X4442" s="357"/>
      <c r="Y4442" s="354" t="s">
        <v>330</v>
      </c>
      <c r="Z4442" s="354" t="s">
        <v>12792</v>
      </c>
      <c r="AA4442" s="443">
        <v>1027809237796</v>
      </c>
      <c r="AB4442" s="354" t="s">
        <v>17445</v>
      </c>
      <c r="AC4442" s="354" t="s">
        <v>17446</v>
      </c>
      <c r="AD4442" s="354" t="s">
        <v>16954</v>
      </c>
      <c r="AE4442" s="354" t="s">
        <v>16955</v>
      </c>
      <c r="AF4442" s="354" t="s">
        <v>12792</v>
      </c>
      <c r="AG4442" s="358">
        <v>1027809237796</v>
      </c>
      <c r="AH4442" s="443" t="s">
        <v>722</v>
      </c>
      <c r="AI4442" s="360">
        <v>1.1399999999999999</v>
      </c>
      <c r="AJ4442" s="360">
        <v>458.7</v>
      </c>
      <c r="AK4442" s="359">
        <f t="shared" ref="AK4442:AK4447" si="665">AJ4442*AI4442/365</f>
        <v>1.4326520547945203</v>
      </c>
      <c r="AL4442" s="359">
        <v>0</v>
      </c>
      <c r="AM4442" s="361">
        <f t="shared" ref="AM4442:AM4447" si="666">SUBTOTAL(9,AK4442:AL4442)</f>
        <v>1.4326520547945203</v>
      </c>
      <c r="AN4442" s="359">
        <f t="shared" si="663"/>
        <v>1.4326520547945203</v>
      </c>
      <c r="AO4442" s="359">
        <v>0</v>
      </c>
      <c r="AP4442" s="359">
        <f t="shared" si="664"/>
        <v>1.4326520547945203</v>
      </c>
      <c r="AQ4442" s="359">
        <f>AP4442*30</f>
        <v>42.979561643835609</v>
      </c>
      <c r="AR4442" s="362" t="s">
        <v>231</v>
      </c>
      <c r="AS4442" s="363" t="s">
        <v>114</v>
      </c>
      <c r="AT4442" s="354" t="s">
        <v>325</v>
      </c>
      <c r="AU4442" s="354" t="s">
        <v>6916</v>
      </c>
      <c r="AV4442" s="923" t="s">
        <v>14854</v>
      </c>
      <c r="AW4442" s="166" t="s">
        <v>234</v>
      </c>
      <c r="AX4442" s="447" t="s">
        <v>20524</v>
      </c>
      <c r="AY4442" s="2401"/>
      <c r="AZ4442" s="2408" t="s">
        <v>20511</v>
      </c>
    </row>
    <row r="4443" spans="1:52" s="55" customFormat="1" ht="15.95" customHeight="1" x14ac:dyDescent="0.25">
      <c r="A4443" s="182">
        <v>1893</v>
      </c>
      <c r="B4443" s="166" t="s">
        <v>55</v>
      </c>
      <c r="C4443" s="170" t="s">
        <v>6908</v>
      </c>
      <c r="D4443" s="194" t="s">
        <v>17128</v>
      </c>
      <c r="E4443" s="198" t="s">
        <v>14856</v>
      </c>
      <c r="F4443" s="198" t="s">
        <v>14857</v>
      </c>
      <c r="G4443" s="166"/>
      <c r="H4443" s="166" t="s">
        <v>219</v>
      </c>
      <c r="I4443" s="166" t="s">
        <v>220</v>
      </c>
      <c r="J4443" s="166" t="s">
        <v>221</v>
      </c>
      <c r="K4443" s="198" t="s">
        <v>222</v>
      </c>
      <c r="L4443" s="198" t="s">
        <v>221</v>
      </c>
      <c r="M4443" s="198" t="s">
        <v>879</v>
      </c>
      <c r="N4443" s="199">
        <v>1.5</v>
      </c>
      <c r="O4443" s="199">
        <v>1.5</v>
      </c>
      <c r="P4443" s="199">
        <v>2.25</v>
      </c>
      <c r="Q4443" s="1012">
        <v>1</v>
      </c>
      <c r="R4443" s="183"/>
      <c r="S4443" s="223">
        <v>0</v>
      </c>
      <c r="T4443" s="183"/>
      <c r="U4443" s="223">
        <v>0</v>
      </c>
      <c r="V4443" s="183"/>
      <c r="W4443" s="183"/>
      <c r="X4443" s="183"/>
      <c r="Y4443" s="166" t="s">
        <v>12075</v>
      </c>
      <c r="Z4443" s="166" t="s">
        <v>14858</v>
      </c>
      <c r="AA4443" s="203">
        <v>319507400028462</v>
      </c>
      <c r="AB4443" s="166" t="s">
        <v>14855</v>
      </c>
      <c r="AC4443" s="166" t="s">
        <v>14859</v>
      </c>
      <c r="AD4443" s="166" t="s">
        <v>14860</v>
      </c>
      <c r="AE4443" s="166" t="s">
        <v>14855</v>
      </c>
      <c r="AF4443" s="166" t="s">
        <v>14858</v>
      </c>
      <c r="AG4443" s="165">
        <v>319507400028462</v>
      </c>
      <c r="AH4443" s="203" t="s">
        <v>722</v>
      </c>
      <c r="AI4443" s="186">
        <v>1.1399999999999999</v>
      </c>
      <c r="AJ4443" s="186">
        <v>500</v>
      </c>
      <c r="AK4443" s="167">
        <f t="shared" si="665"/>
        <v>1.5616438356164384</v>
      </c>
      <c r="AL4443" s="167">
        <v>0</v>
      </c>
      <c r="AM4443" s="187">
        <f t="shared" si="666"/>
        <v>1.5616438356164384</v>
      </c>
      <c r="AN4443" s="167">
        <f t="shared" si="663"/>
        <v>1.5616438356164384</v>
      </c>
      <c r="AO4443" s="167">
        <v>0</v>
      </c>
      <c r="AP4443" s="167">
        <f t="shared" si="664"/>
        <v>1.5616438356164384</v>
      </c>
      <c r="AQ4443" s="167">
        <f t="shared" si="660"/>
        <v>46.849315068493155</v>
      </c>
      <c r="AR4443" s="193" t="s">
        <v>231</v>
      </c>
      <c r="AS4443" s="194" t="s">
        <v>431</v>
      </c>
      <c r="AT4443" s="166" t="s">
        <v>325</v>
      </c>
      <c r="AU4443" s="166" t="s">
        <v>6916</v>
      </c>
      <c r="AV4443" s="679" t="s">
        <v>14861</v>
      </c>
      <c r="AW4443" s="166" t="s">
        <v>234</v>
      </c>
      <c r="AX4443" s="2391"/>
      <c r="AY4443" s="2391"/>
    </row>
    <row r="4444" spans="1:52" s="55" customFormat="1" ht="15.95" customHeight="1" x14ac:dyDescent="0.25">
      <c r="A4444" s="353">
        <v>1894</v>
      </c>
      <c r="B4444" s="354" t="s">
        <v>55</v>
      </c>
      <c r="C4444" s="366" t="s">
        <v>6908</v>
      </c>
      <c r="D4444" s="363" t="s">
        <v>17523</v>
      </c>
      <c r="E4444" s="272" t="s">
        <v>17524</v>
      </c>
      <c r="F4444" s="272" t="s">
        <v>17525</v>
      </c>
      <c r="G4444" s="354" t="s">
        <v>221</v>
      </c>
      <c r="H4444" s="272" t="s">
        <v>219</v>
      </c>
      <c r="I4444" s="354" t="s">
        <v>17526</v>
      </c>
      <c r="J4444" s="272" t="s">
        <v>221</v>
      </c>
      <c r="K4444" s="272" t="s">
        <v>222</v>
      </c>
      <c r="L4444" s="272" t="s">
        <v>317</v>
      </c>
      <c r="M4444" s="272">
        <v>0</v>
      </c>
      <c r="N4444" s="440">
        <v>4.45</v>
      </c>
      <c r="O4444" s="440">
        <v>3.85</v>
      </c>
      <c r="P4444" s="440">
        <v>17.13</v>
      </c>
      <c r="Q4444" s="1010">
        <v>0</v>
      </c>
      <c r="R4444" s="357"/>
      <c r="S4444" s="505">
        <v>0</v>
      </c>
      <c r="T4444" s="357"/>
      <c r="U4444" s="505">
        <v>1</v>
      </c>
      <c r="V4444" s="357"/>
      <c r="W4444" s="357"/>
      <c r="X4444" s="357"/>
      <c r="Y4444" s="354" t="s">
        <v>330</v>
      </c>
      <c r="Z4444" s="354" t="s">
        <v>17527</v>
      </c>
      <c r="AA4444" s="443">
        <v>1025003751629</v>
      </c>
      <c r="AB4444" s="354" t="s">
        <v>17530</v>
      </c>
      <c r="AC4444" s="354" t="s">
        <v>17529</v>
      </c>
      <c r="AD4444" s="354" t="s">
        <v>17531</v>
      </c>
      <c r="AE4444" s="354" t="s">
        <v>17528</v>
      </c>
      <c r="AF4444" s="354" t="s">
        <v>17533</v>
      </c>
      <c r="AG4444" s="358">
        <v>1025003751629</v>
      </c>
      <c r="AH4444" s="443" t="s">
        <v>17532</v>
      </c>
      <c r="AI4444" s="360">
        <v>1.1399999999999999</v>
      </c>
      <c r="AJ4444" s="360">
        <v>3174</v>
      </c>
      <c r="AK4444" s="359">
        <f t="shared" si="665"/>
        <v>9.9133150684931497</v>
      </c>
      <c r="AL4444" s="359">
        <v>0</v>
      </c>
      <c r="AM4444" s="361">
        <f t="shared" si="666"/>
        <v>9.9133150684931497</v>
      </c>
      <c r="AN4444" s="359">
        <f t="shared" si="663"/>
        <v>9.9133150684931497</v>
      </c>
      <c r="AO4444" s="359">
        <v>0</v>
      </c>
      <c r="AP4444" s="359">
        <f t="shared" si="664"/>
        <v>9.9133150684931497</v>
      </c>
      <c r="AQ4444" s="359">
        <f t="shared" si="660"/>
        <v>297.39945205479449</v>
      </c>
      <c r="AR4444" s="362" t="s">
        <v>231</v>
      </c>
      <c r="AS4444" s="363" t="s">
        <v>16247</v>
      </c>
      <c r="AT4444" s="354" t="s">
        <v>325</v>
      </c>
      <c r="AU4444" s="354" t="s">
        <v>6916</v>
      </c>
      <c r="AV4444" s="923" t="s">
        <v>14867</v>
      </c>
      <c r="AW4444" s="166" t="s">
        <v>234</v>
      </c>
      <c r="AX4444" s="447" t="s">
        <v>20523</v>
      </c>
      <c r="AY4444" s="2391"/>
      <c r="AZ4444" s="447" t="s">
        <v>20512</v>
      </c>
    </row>
    <row r="4445" spans="1:52" s="1395" customFormat="1" ht="15.95" customHeight="1" x14ac:dyDescent="0.25">
      <c r="A4445" s="353">
        <v>1895</v>
      </c>
      <c r="B4445" s="354" t="s">
        <v>55</v>
      </c>
      <c r="C4445" s="366" t="s">
        <v>6908</v>
      </c>
      <c r="D4445" s="363" t="s">
        <v>21464</v>
      </c>
      <c r="E4445" s="272" t="s">
        <v>21465</v>
      </c>
      <c r="F4445" s="272" t="s">
        <v>21466</v>
      </c>
      <c r="G4445" s="354" t="s">
        <v>221</v>
      </c>
      <c r="H4445" s="354" t="s">
        <v>219</v>
      </c>
      <c r="I4445" s="354" t="s">
        <v>316</v>
      </c>
      <c r="J4445" s="354" t="s">
        <v>221</v>
      </c>
      <c r="K4445" s="272" t="s">
        <v>1337</v>
      </c>
      <c r="L4445" s="272" t="s">
        <v>221</v>
      </c>
      <c r="M4445" s="272" t="s">
        <v>879</v>
      </c>
      <c r="N4445" s="440">
        <v>6</v>
      </c>
      <c r="O4445" s="440">
        <v>5</v>
      </c>
      <c r="P4445" s="440">
        <f>O4445*N4445</f>
        <v>30</v>
      </c>
      <c r="Q4445" s="1010">
        <v>1</v>
      </c>
      <c r="R4445" s="357"/>
      <c r="S4445" s="505">
        <v>1</v>
      </c>
      <c r="T4445" s="357"/>
      <c r="U4445" s="505">
        <v>0</v>
      </c>
      <c r="V4445" s="357"/>
      <c r="W4445" s="357"/>
      <c r="X4445" s="357"/>
      <c r="Y4445" s="354" t="s">
        <v>330</v>
      </c>
      <c r="Z4445" s="354" t="s">
        <v>21467</v>
      </c>
      <c r="AA4445" s="443" t="s">
        <v>21468</v>
      </c>
      <c r="AB4445" s="354" t="s">
        <v>21469</v>
      </c>
      <c r="AC4445" s="354" t="s">
        <v>14872</v>
      </c>
      <c r="AD4445" s="271" t="s">
        <v>14873</v>
      </c>
      <c r="AE4445" s="354" t="s">
        <v>21469</v>
      </c>
      <c r="AF4445" s="354" t="s">
        <v>21467</v>
      </c>
      <c r="AG4445" s="443" t="s">
        <v>21468</v>
      </c>
      <c r="AH4445" s="443" t="s">
        <v>2107</v>
      </c>
      <c r="AI4445" s="360">
        <v>1.1399999999999999</v>
      </c>
      <c r="AJ4445" s="360">
        <v>656.4</v>
      </c>
      <c r="AK4445" s="359">
        <f t="shared" si="665"/>
        <v>2.0501260273972601</v>
      </c>
      <c r="AL4445" s="359">
        <v>0</v>
      </c>
      <c r="AM4445" s="361">
        <f t="shared" si="666"/>
        <v>2.0501260273972601</v>
      </c>
      <c r="AN4445" s="359">
        <f t="shared" si="663"/>
        <v>2.0501260273972601</v>
      </c>
      <c r="AO4445" s="359">
        <v>0</v>
      </c>
      <c r="AP4445" s="359">
        <f t="shared" si="664"/>
        <v>2.0501260273972601</v>
      </c>
      <c r="AQ4445" s="359">
        <f>AP4445*30</f>
        <v>61.5037808219178</v>
      </c>
      <c r="AR4445" s="362" t="s">
        <v>231</v>
      </c>
      <c r="AS4445" s="363" t="s">
        <v>431</v>
      </c>
      <c r="AT4445" s="354" t="s">
        <v>325</v>
      </c>
      <c r="AU4445" s="354" t="s">
        <v>6916</v>
      </c>
      <c r="AV4445" s="923" t="s">
        <v>14874</v>
      </c>
      <c r="AW4445" s="354" t="s">
        <v>234</v>
      </c>
      <c r="AX4445" s="447" t="s">
        <v>21470</v>
      </c>
      <c r="AY4445" s="2401"/>
      <c r="AZ4445" s="447" t="s">
        <v>21471</v>
      </c>
    </row>
    <row r="4446" spans="1:52" s="55" customFormat="1" ht="15.95" customHeight="1" x14ac:dyDescent="0.25">
      <c r="A4446" s="182">
        <v>1896</v>
      </c>
      <c r="B4446" s="166" t="s">
        <v>55</v>
      </c>
      <c r="C4446" s="170" t="s">
        <v>22550</v>
      </c>
      <c r="D4446" s="194" t="s">
        <v>14875</v>
      </c>
      <c r="E4446" s="198" t="s">
        <v>14876</v>
      </c>
      <c r="F4446" s="198" t="s">
        <v>14877</v>
      </c>
      <c r="G4446" s="166"/>
      <c r="H4446" s="198" t="s">
        <v>219</v>
      </c>
      <c r="I4446" s="166" t="s">
        <v>220</v>
      </c>
      <c r="J4446" s="198" t="s">
        <v>221</v>
      </c>
      <c r="K4446" s="198" t="s">
        <v>222</v>
      </c>
      <c r="L4446" s="198" t="s">
        <v>317</v>
      </c>
      <c r="M4446" s="198">
        <v>0</v>
      </c>
      <c r="N4446" s="199">
        <v>6</v>
      </c>
      <c r="O4446" s="199">
        <v>2</v>
      </c>
      <c r="P4446" s="199">
        <v>12</v>
      </c>
      <c r="Q4446" s="1012">
        <v>1</v>
      </c>
      <c r="R4446" s="183"/>
      <c r="S4446" s="223">
        <v>0</v>
      </c>
      <c r="T4446" s="183"/>
      <c r="U4446" s="223">
        <v>0</v>
      </c>
      <c r="V4446" s="183"/>
      <c r="W4446" s="183"/>
      <c r="X4446" s="183"/>
      <c r="Y4446" s="166" t="s">
        <v>12075</v>
      </c>
      <c r="Z4446" s="166" t="s">
        <v>14878</v>
      </c>
      <c r="AA4446" s="203">
        <v>311503033200018</v>
      </c>
      <c r="AB4446" s="166" t="s">
        <v>14879</v>
      </c>
      <c r="AC4446" s="166" t="s">
        <v>14880</v>
      </c>
      <c r="AD4446" s="166" t="s">
        <v>14881</v>
      </c>
      <c r="AE4446" s="166" t="s">
        <v>14882</v>
      </c>
      <c r="AF4446" s="166" t="s">
        <v>14878</v>
      </c>
      <c r="AG4446" s="165">
        <v>311503033200018</v>
      </c>
      <c r="AH4446" s="203" t="s">
        <v>2107</v>
      </c>
      <c r="AI4446" s="186">
        <v>1.1399999999999999</v>
      </c>
      <c r="AJ4446" s="186">
        <v>2000</v>
      </c>
      <c r="AK4446" s="167">
        <f t="shared" si="665"/>
        <v>6.2465753424657535</v>
      </c>
      <c r="AL4446" s="167">
        <v>0</v>
      </c>
      <c r="AM4446" s="187">
        <f t="shared" si="666"/>
        <v>6.2465753424657535</v>
      </c>
      <c r="AN4446" s="167">
        <f t="shared" si="663"/>
        <v>6.2465753424657535</v>
      </c>
      <c r="AO4446" s="167">
        <v>0</v>
      </c>
      <c r="AP4446" s="167">
        <f t="shared" si="664"/>
        <v>6.2465753424657535</v>
      </c>
      <c r="AQ4446" s="167">
        <f t="shared" si="660"/>
        <v>187.39726027397262</v>
      </c>
      <c r="AR4446" s="193" t="s">
        <v>231</v>
      </c>
      <c r="AS4446" s="194"/>
      <c r="AT4446" s="166" t="s">
        <v>325</v>
      </c>
      <c r="AU4446" s="166" t="s">
        <v>6916</v>
      </c>
      <c r="AV4446" s="679" t="s">
        <v>14883</v>
      </c>
      <c r="AW4446" s="166" t="s">
        <v>234</v>
      </c>
      <c r="AX4446" s="2391"/>
      <c r="AY4446" s="2391"/>
    </row>
    <row r="4447" spans="1:52" s="55" customFormat="1" ht="15.95" customHeight="1" x14ac:dyDescent="0.25">
      <c r="A4447" s="182">
        <v>1897</v>
      </c>
      <c r="B4447" s="166" t="s">
        <v>55</v>
      </c>
      <c r="C4447" s="170" t="s">
        <v>6908</v>
      </c>
      <c r="D4447" s="194" t="s">
        <v>14884</v>
      </c>
      <c r="E4447" s="198" t="s">
        <v>14885</v>
      </c>
      <c r="F4447" s="198" t="s">
        <v>14886</v>
      </c>
      <c r="G4447" s="166"/>
      <c r="H4447" s="198" t="s">
        <v>219</v>
      </c>
      <c r="I4447" s="166" t="s">
        <v>220</v>
      </c>
      <c r="J4447" s="198" t="s">
        <v>221</v>
      </c>
      <c r="K4447" s="198" t="s">
        <v>222</v>
      </c>
      <c r="L4447" s="198" t="s">
        <v>317</v>
      </c>
      <c r="M4447" s="198">
        <v>0</v>
      </c>
      <c r="N4447" s="199">
        <v>4</v>
      </c>
      <c r="O4447" s="199">
        <v>3</v>
      </c>
      <c r="P4447" s="199">
        <v>12</v>
      </c>
      <c r="Q4447" s="1012">
        <v>1</v>
      </c>
      <c r="R4447" s="183"/>
      <c r="S4447" s="223">
        <v>0</v>
      </c>
      <c r="T4447" s="183"/>
      <c r="U4447" s="223">
        <v>1</v>
      </c>
      <c r="V4447" s="183"/>
      <c r="W4447" s="183"/>
      <c r="X4447" s="183"/>
      <c r="Y4447" s="166" t="s">
        <v>330</v>
      </c>
      <c r="Z4447" s="166" t="s">
        <v>14887</v>
      </c>
      <c r="AA4447" s="203">
        <v>1025003757393</v>
      </c>
      <c r="AB4447" s="166" t="s">
        <v>14888</v>
      </c>
      <c r="AC4447" s="166" t="s">
        <v>14889</v>
      </c>
      <c r="AD4447" s="166" t="s">
        <v>14890</v>
      </c>
      <c r="AE4447" s="166" t="s">
        <v>14888</v>
      </c>
      <c r="AF4447" s="166" t="s">
        <v>14887</v>
      </c>
      <c r="AG4447" s="165">
        <v>1025003757393</v>
      </c>
      <c r="AH4447" s="203" t="s">
        <v>2107</v>
      </c>
      <c r="AI4447" s="186">
        <v>1.1399999999999999</v>
      </c>
      <c r="AJ4447" s="186">
        <v>2000</v>
      </c>
      <c r="AK4447" s="167">
        <f t="shared" si="665"/>
        <v>6.2465753424657535</v>
      </c>
      <c r="AL4447" s="167">
        <v>0</v>
      </c>
      <c r="AM4447" s="187">
        <f t="shared" si="666"/>
        <v>6.2465753424657535</v>
      </c>
      <c r="AN4447" s="167">
        <f t="shared" si="663"/>
        <v>6.2465753424657535</v>
      </c>
      <c r="AO4447" s="167">
        <v>0</v>
      </c>
      <c r="AP4447" s="167">
        <f t="shared" si="664"/>
        <v>6.2465753424657535</v>
      </c>
      <c r="AQ4447" s="167">
        <f t="shared" si="660"/>
        <v>187.39726027397262</v>
      </c>
      <c r="AR4447" s="193" t="s">
        <v>231</v>
      </c>
      <c r="AS4447" s="194"/>
      <c r="AT4447" s="166" t="s">
        <v>325</v>
      </c>
      <c r="AU4447" s="166" t="s">
        <v>6916</v>
      </c>
      <c r="AV4447" s="679" t="s">
        <v>14891</v>
      </c>
      <c r="AW4447" s="166" t="s">
        <v>234</v>
      </c>
      <c r="AX4447" s="2391"/>
      <c r="AY4447" s="2391"/>
    </row>
    <row r="4448" spans="1:52" s="55" customFormat="1" ht="15.95" customHeight="1" x14ac:dyDescent="0.25">
      <c r="A4448" s="182">
        <v>1898</v>
      </c>
      <c r="B4448" s="166" t="s">
        <v>55</v>
      </c>
      <c r="C4448" s="170" t="s">
        <v>6908</v>
      </c>
      <c r="D4448" s="194" t="s">
        <v>19793</v>
      </c>
      <c r="E4448" s="198" t="s">
        <v>14893</v>
      </c>
      <c r="F4448" s="198" t="s">
        <v>14894</v>
      </c>
      <c r="G4448" s="166"/>
      <c r="H4448" s="198" t="s">
        <v>219</v>
      </c>
      <c r="I4448" s="166" t="s">
        <v>220</v>
      </c>
      <c r="J4448" s="198" t="s">
        <v>221</v>
      </c>
      <c r="K4448" s="198" t="s">
        <v>222</v>
      </c>
      <c r="L4448" s="198" t="s">
        <v>317</v>
      </c>
      <c r="M4448" s="198">
        <v>0</v>
      </c>
      <c r="N4448" s="199">
        <v>3</v>
      </c>
      <c r="O4448" s="199">
        <v>1.2</v>
      </c>
      <c r="P4448" s="199">
        <v>3.5999999999999996</v>
      </c>
      <c r="Q4448" s="1012">
        <v>1</v>
      </c>
      <c r="R4448" s="183"/>
      <c r="S4448" s="223">
        <v>0</v>
      </c>
      <c r="T4448" s="183"/>
      <c r="U4448" s="223">
        <v>0</v>
      </c>
      <c r="V4448" s="183"/>
      <c r="W4448" s="183"/>
      <c r="X4448" s="183"/>
      <c r="Y4448" s="166" t="s">
        <v>12075</v>
      </c>
      <c r="Z4448" s="166" t="s">
        <v>14895</v>
      </c>
      <c r="AA4448" s="203">
        <v>314774608600596</v>
      </c>
      <c r="AB4448" s="166" t="s">
        <v>14892</v>
      </c>
      <c r="AC4448" s="166" t="s">
        <v>14896</v>
      </c>
      <c r="AD4448" s="166" t="s">
        <v>14897</v>
      </c>
      <c r="AE4448" s="166" t="s">
        <v>14892</v>
      </c>
      <c r="AF4448" s="166" t="s">
        <v>14895</v>
      </c>
      <c r="AG4448" s="165">
        <v>314774608600596</v>
      </c>
      <c r="AH4448" s="203" t="s">
        <v>722</v>
      </c>
      <c r="AI4448" s="186">
        <v>1.1399999999999999</v>
      </c>
      <c r="AJ4448" s="186">
        <v>500</v>
      </c>
      <c r="AK4448" s="167">
        <f t="shared" ref="AK4448:AK4453" si="667">AJ4448*AI4448/365</f>
        <v>1.5616438356164384</v>
      </c>
      <c r="AL4448" s="167">
        <v>0</v>
      </c>
      <c r="AM4448" s="187">
        <f t="shared" ref="AM4448:AM4453" si="668">SUBTOTAL(9,AK4448:AL4448)</f>
        <v>1.5616438356164384</v>
      </c>
      <c r="AN4448" s="167">
        <f t="shared" si="663"/>
        <v>1.5616438356164384</v>
      </c>
      <c r="AO4448" s="167">
        <v>0</v>
      </c>
      <c r="AP4448" s="167">
        <f t="shared" si="664"/>
        <v>1.5616438356164384</v>
      </c>
      <c r="AQ4448" s="167">
        <f t="shared" si="660"/>
        <v>46.849315068493155</v>
      </c>
      <c r="AR4448" s="193" t="s">
        <v>231</v>
      </c>
      <c r="AS4448" s="194" t="s">
        <v>431</v>
      </c>
      <c r="AT4448" s="166" t="s">
        <v>325</v>
      </c>
      <c r="AU4448" s="166" t="s">
        <v>6916</v>
      </c>
      <c r="AV4448" s="679" t="s">
        <v>14898</v>
      </c>
      <c r="AW4448" s="166" t="s">
        <v>234</v>
      </c>
      <c r="AX4448" s="2391"/>
      <c r="AY4448" s="2391"/>
    </row>
    <row r="4449" spans="1:52" s="55" customFormat="1" ht="15.95" customHeight="1" x14ac:dyDescent="0.25">
      <c r="A4449" s="182">
        <v>1899</v>
      </c>
      <c r="B4449" s="166" t="s">
        <v>55</v>
      </c>
      <c r="C4449" s="170" t="s">
        <v>6908</v>
      </c>
      <c r="D4449" s="194" t="s">
        <v>14899</v>
      </c>
      <c r="E4449" s="198" t="s">
        <v>14900</v>
      </c>
      <c r="F4449" s="198" t="s">
        <v>14901</v>
      </c>
      <c r="G4449" s="166"/>
      <c r="H4449" s="166" t="s">
        <v>219</v>
      </c>
      <c r="I4449" s="166" t="s">
        <v>220</v>
      </c>
      <c r="J4449" s="166" t="s">
        <v>221</v>
      </c>
      <c r="K4449" s="198" t="s">
        <v>222</v>
      </c>
      <c r="L4449" s="198" t="s">
        <v>221</v>
      </c>
      <c r="M4449" s="198" t="s">
        <v>879</v>
      </c>
      <c r="N4449" s="199">
        <v>3</v>
      </c>
      <c r="O4449" s="199">
        <v>1.2</v>
      </c>
      <c r="P4449" s="199">
        <v>3.5999999999999996</v>
      </c>
      <c r="Q4449" s="1012">
        <v>1</v>
      </c>
      <c r="R4449" s="183"/>
      <c r="S4449" s="223">
        <v>0</v>
      </c>
      <c r="T4449" s="183"/>
      <c r="U4449" s="223">
        <v>0</v>
      </c>
      <c r="V4449" s="183"/>
      <c r="W4449" s="183"/>
      <c r="X4449" s="183"/>
      <c r="Y4449" s="166" t="s">
        <v>3109</v>
      </c>
      <c r="Z4449" s="166" t="s">
        <v>2004</v>
      </c>
      <c r="AA4449" s="203">
        <v>1022301598549</v>
      </c>
      <c r="AB4449" s="166" t="s">
        <v>14902</v>
      </c>
      <c r="AC4449" s="166" t="s">
        <v>12325</v>
      </c>
      <c r="AD4449" s="166" t="s">
        <v>12326</v>
      </c>
      <c r="AE4449" s="519" t="s">
        <v>14902</v>
      </c>
      <c r="AF4449" s="166" t="s">
        <v>2004</v>
      </c>
      <c r="AG4449" s="165">
        <v>1022301598549</v>
      </c>
      <c r="AH4449" s="203" t="s">
        <v>722</v>
      </c>
      <c r="AI4449" s="186">
        <v>1.1399999999999999</v>
      </c>
      <c r="AJ4449" s="186">
        <v>1000</v>
      </c>
      <c r="AK4449" s="167">
        <f t="shared" si="667"/>
        <v>3.1232876712328768</v>
      </c>
      <c r="AL4449" s="167">
        <v>0</v>
      </c>
      <c r="AM4449" s="187">
        <f t="shared" si="668"/>
        <v>3.1232876712328768</v>
      </c>
      <c r="AN4449" s="167">
        <f t="shared" si="663"/>
        <v>3.1232876712328768</v>
      </c>
      <c r="AO4449" s="167">
        <v>0</v>
      </c>
      <c r="AP4449" s="167">
        <f t="shared" si="664"/>
        <v>3.1232876712328768</v>
      </c>
      <c r="AQ4449" s="167">
        <f t="shared" si="660"/>
        <v>93.69863013698631</v>
      </c>
      <c r="AR4449" s="193" t="s">
        <v>231</v>
      </c>
      <c r="AS4449" s="194" t="s">
        <v>431</v>
      </c>
      <c r="AT4449" s="166" t="s">
        <v>325</v>
      </c>
      <c r="AU4449" s="166" t="s">
        <v>6916</v>
      </c>
      <c r="AV4449" s="679" t="s">
        <v>14903</v>
      </c>
      <c r="AW4449" s="166" t="s">
        <v>234</v>
      </c>
      <c r="AX4449" s="2391"/>
      <c r="AY4449" s="2391"/>
    </row>
    <row r="4450" spans="1:52" s="55" customFormat="1" ht="15.95" customHeight="1" x14ac:dyDescent="0.25">
      <c r="A4450" s="353">
        <v>1900</v>
      </c>
      <c r="B4450" s="354" t="s">
        <v>55</v>
      </c>
      <c r="C4450" s="366" t="s">
        <v>6908</v>
      </c>
      <c r="D4450" s="363" t="s">
        <v>17577</v>
      </c>
      <c r="E4450" s="272" t="s">
        <v>17578</v>
      </c>
      <c r="F4450" s="272" t="s">
        <v>17579</v>
      </c>
      <c r="G4450" s="354" t="s">
        <v>221</v>
      </c>
      <c r="H4450" s="272" t="s">
        <v>219</v>
      </c>
      <c r="I4450" s="354" t="s">
        <v>17526</v>
      </c>
      <c r="J4450" s="272" t="s">
        <v>221</v>
      </c>
      <c r="K4450" s="272" t="s">
        <v>222</v>
      </c>
      <c r="L4450" s="272" t="s">
        <v>221</v>
      </c>
      <c r="M4450" s="272" t="s">
        <v>879</v>
      </c>
      <c r="N4450" s="440">
        <v>4.2</v>
      </c>
      <c r="O4450" s="440">
        <v>2.5</v>
      </c>
      <c r="P4450" s="440">
        <f>O4450*N4450</f>
        <v>10.5</v>
      </c>
      <c r="Q4450" s="1010">
        <v>3</v>
      </c>
      <c r="R4450" s="357"/>
      <c r="S4450" s="505">
        <v>0</v>
      </c>
      <c r="T4450" s="357"/>
      <c r="U4450" s="505">
        <v>0</v>
      </c>
      <c r="V4450" s="357"/>
      <c r="W4450" s="357"/>
      <c r="X4450" s="357"/>
      <c r="Y4450" s="354" t="s">
        <v>12075</v>
      </c>
      <c r="Z4450" s="354" t="s">
        <v>17580</v>
      </c>
      <c r="AA4450" s="443">
        <v>305503008200044</v>
      </c>
      <c r="AB4450" s="354" t="s">
        <v>17581</v>
      </c>
      <c r="AC4450" s="354">
        <v>89060588840</v>
      </c>
      <c r="AD4450" s="948" t="s">
        <v>17582</v>
      </c>
      <c r="AE4450" s="354" t="s">
        <v>17583</v>
      </c>
      <c r="AF4450" s="354" t="s">
        <v>17584</v>
      </c>
      <c r="AG4450" s="443">
        <v>305503008200044</v>
      </c>
      <c r="AH4450" s="443" t="s">
        <v>722</v>
      </c>
      <c r="AI4450" s="360">
        <v>1.1399999999999999</v>
      </c>
      <c r="AJ4450" s="360">
        <v>668</v>
      </c>
      <c r="AK4450" s="359">
        <f t="shared" si="667"/>
        <v>2.0863561643835618</v>
      </c>
      <c r="AL4450" s="359">
        <v>0</v>
      </c>
      <c r="AM4450" s="361">
        <f t="shared" si="668"/>
        <v>2.0863561643835618</v>
      </c>
      <c r="AN4450" s="359">
        <f t="shared" si="663"/>
        <v>2.0863561643835618</v>
      </c>
      <c r="AO4450" s="359">
        <v>0</v>
      </c>
      <c r="AP4450" s="359">
        <f t="shared" si="664"/>
        <v>2.0863561643835618</v>
      </c>
      <c r="AQ4450" s="359">
        <f t="shared" si="660"/>
        <v>62.59068493150685</v>
      </c>
      <c r="AR4450" s="362" t="s">
        <v>231</v>
      </c>
      <c r="AS4450" s="363" t="s">
        <v>114</v>
      </c>
      <c r="AT4450" s="354" t="s">
        <v>325</v>
      </c>
      <c r="AU4450" s="354" t="s">
        <v>6916</v>
      </c>
      <c r="AV4450" s="923" t="s">
        <v>14910</v>
      </c>
      <c r="AW4450" s="166" t="s">
        <v>234</v>
      </c>
      <c r="AX4450" s="447" t="s">
        <v>20522</v>
      </c>
      <c r="AY4450" s="2391"/>
      <c r="AZ4450" s="447" t="s">
        <v>20513</v>
      </c>
    </row>
    <row r="4451" spans="1:52" s="1395" customFormat="1" ht="15.95" customHeight="1" x14ac:dyDescent="0.25">
      <c r="A4451" s="709">
        <v>1901</v>
      </c>
      <c r="B4451" s="434" t="s">
        <v>55</v>
      </c>
      <c r="C4451" s="834" t="s">
        <v>6908</v>
      </c>
      <c r="D4451" s="433" t="s">
        <v>19794</v>
      </c>
      <c r="E4451" s="439" t="s">
        <v>14912</v>
      </c>
      <c r="F4451" s="439" t="s">
        <v>14913</v>
      </c>
      <c r="G4451" s="434"/>
      <c r="H4451" s="439" t="s">
        <v>219</v>
      </c>
      <c r="I4451" s="434" t="s">
        <v>220</v>
      </c>
      <c r="J4451" s="439" t="s">
        <v>221</v>
      </c>
      <c r="K4451" s="439" t="s">
        <v>222</v>
      </c>
      <c r="L4451" s="439" t="s">
        <v>221</v>
      </c>
      <c r="M4451" s="439" t="s">
        <v>222</v>
      </c>
      <c r="N4451" s="710">
        <v>1.5</v>
      </c>
      <c r="O4451" s="710">
        <v>1</v>
      </c>
      <c r="P4451" s="710">
        <f>O4451*N4451</f>
        <v>1.5</v>
      </c>
      <c r="Q4451" s="711">
        <v>1</v>
      </c>
      <c r="R4451" s="712"/>
      <c r="S4451" s="436">
        <v>0</v>
      </c>
      <c r="T4451" s="712"/>
      <c r="U4451" s="436">
        <v>0</v>
      </c>
      <c r="V4451" s="712"/>
      <c r="W4451" s="712"/>
      <c r="X4451" s="712"/>
      <c r="Y4451" s="434" t="s">
        <v>12075</v>
      </c>
      <c r="Z4451" s="434" t="s">
        <v>14914</v>
      </c>
      <c r="AA4451" s="437">
        <v>313503026900042</v>
      </c>
      <c r="AB4451" s="434" t="s">
        <v>14915</v>
      </c>
      <c r="AC4451" s="434" t="s">
        <v>14916</v>
      </c>
      <c r="AD4451" s="434" t="s">
        <v>14917</v>
      </c>
      <c r="AE4451" s="434" t="s">
        <v>14915</v>
      </c>
      <c r="AF4451" s="434" t="s">
        <v>14914</v>
      </c>
      <c r="AG4451" s="438">
        <v>313503026900042</v>
      </c>
      <c r="AH4451" s="437" t="s">
        <v>722</v>
      </c>
      <c r="AI4451" s="513">
        <v>1.1399999999999999</v>
      </c>
      <c r="AJ4451" s="513">
        <v>500</v>
      </c>
      <c r="AK4451" s="511">
        <f t="shared" si="667"/>
        <v>1.5616438356164384</v>
      </c>
      <c r="AL4451" s="511">
        <v>0</v>
      </c>
      <c r="AM4451" s="514">
        <f t="shared" si="668"/>
        <v>1.5616438356164384</v>
      </c>
      <c r="AN4451" s="511">
        <f t="shared" si="663"/>
        <v>1.5616438356164384</v>
      </c>
      <c r="AO4451" s="511">
        <v>0</v>
      </c>
      <c r="AP4451" s="511">
        <f t="shared" si="664"/>
        <v>1.5616438356164384</v>
      </c>
      <c r="AQ4451" s="511">
        <f t="shared" si="660"/>
        <v>46.849315068493155</v>
      </c>
      <c r="AR4451" s="432" t="s">
        <v>231</v>
      </c>
      <c r="AS4451" s="433"/>
      <c r="AT4451" s="434" t="s">
        <v>325</v>
      </c>
      <c r="AU4451" s="434" t="s">
        <v>6916</v>
      </c>
      <c r="AV4451" s="943" t="s">
        <v>14918</v>
      </c>
      <c r="AW4451" s="434" t="s">
        <v>18131</v>
      </c>
      <c r="AX4451" s="434" t="s">
        <v>24503</v>
      </c>
      <c r="AY4451" s="2401"/>
    </row>
    <row r="4452" spans="1:52" s="55" customFormat="1" ht="15.95" customHeight="1" x14ac:dyDescent="0.25">
      <c r="A4452" s="182">
        <v>1902</v>
      </c>
      <c r="B4452" s="166" t="s">
        <v>55</v>
      </c>
      <c r="C4452" s="170" t="s">
        <v>6908</v>
      </c>
      <c r="D4452" s="194" t="s">
        <v>19795</v>
      </c>
      <c r="E4452" s="198" t="s">
        <v>14920</v>
      </c>
      <c r="F4452" s="198" t="s">
        <v>14921</v>
      </c>
      <c r="G4452" s="166"/>
      <c r="H4452" s="198" t="s">
        <v>219</v>
      </c>
      <c r="I4452" s="166" t="s">
        <v>220</v>
      </c>
      <c r="J4452" s="198" t="s">
        <v>221</v>
      </c>
      <c r="K4452" s="198" t="s">
        <v>222</v>
      </c>
      <c r="L4452" s="198" t="s">
        <v>317</v>
      </c>
      <c r="M4452" s="198">
        <v>0</v>
      </c>
      <c r="N4452" s="199">
        <v>3</v>
      </c>
      <c r="O4452" s="199">
        <v>1.2</v>
      </c>
      <c r="P4452" s="199">
        <v>3.5999999999999996</v>
      </c>
      <c r="Q4452" s="1012">
        <v>1</v>
      </c>
      <c r="R4452" s="183"/>
      <c r="S4452" s="223">
        <v>0</v>
      </c>
      <c r="T4452" s="183"/>
      <c r="U4452" s="223">
        <v>0</v>
      </c>
      <c r="V4452" s="183"/>
      <c r="W4452" s="183"/>
      <c r="X4452" s="183"/>
      <c r="Y4452" s="166" t="s">
        <v>330</v>
      </c>
      <c r="Z4452" s="166" t="s">
        <v>14922</v>
      </c>
      <c r="AA4452" s="203">
        <v>1065015006429</v>
      </c>
      <c r="AB4452" s="166" t="s">
        <v>14923</v>
      </c>
      <c r="AC4452" s="166" t="s">
        <v>14924</v>
      </c>
      <c r="AD4452" s="166" t="s">
        <v>14925</v>
      </c>
      <c r="AE4452" s="166" t="s">
        <v>14923</v>
      </c>
      <c r="AF4452" s="166" t="s">
        <v>14922</v>
      </c>
      <c r="AG4452" s="165">
        <v>1065015006429</v>
      </c>
      <c r="AH4452" s="203" t="s">
        <v>722</v>
      </c>
      <c r="AI4452" s="186">
        <v>1.1399999999999999</v>
      </c>
      <c r="AJ4452" s="186">
        <v>400</v>
      </c>
      <c r="AK4452" s="167">
        <f t="shared" si="667"/>
        <v>1.2493150684931504</v>
      </c>
      <c r="AL4452" s="167">
        <v>0</v>
      </c>
      <c r="AM4452" s="187">
        <f t="shared" si="668"/>
        <v>1.2493150684931504</v>
      </c>
      <c r="AN4452" s="167">
        <f t="shared" si="663"/>
        <v>1.2493150684931504</v>
      </c>
      <c r="AO4452" s="167">
        <v>0</v>
      </c>
      <c r="AP4452" s="167">
        <f t="shared" si="664"/>
        <v>1.2493150684931504</v>
      </c>
      <c r="AQ4452" s="167">
        <f t="shared" si="660"/>
        <v>37.479452054794514</v>
      </c>
      <c r="AR4452" s="193" t="s">
        <v>231</v>
      </c>
      <c r="AS4452" s="194"/>
      <c r="AT4452" s="166" t="s">
        <v>325</v>
      </c>
      <c r="AU4452" s="166" t="s">
        <v>6916</v>
      </c>
      <c r="AV4452" s="679" t="s">
        <v>14926</v>
      </c>
      <c r="AW4452" s="166" t="s">
        <v>234</v>
      </c>
      <c r="AX4452" s="2391"/>
      <c r="AY4452" s="2391"/>
    </row>
    <row r="4453" spans="1:52" s="55" customFormat="1" ht="15.95" customHeight="1" x14ac:dyDescent="0.25">
      <c r="A4453" s="182">
        <v>1903</v>
      </c>
      <c r="B4453" s="166" t="s">
        <v>55</v>
      </c>
      <c r="C4453" s="170" t="s">
        <v>6908</v>
      </c>
      <c r="D4453" s="194" t="s">
        <v>14927</v>
      </c>
      <c r="E4453" s="198" t="s">
        <v>14928</v>
      </c>
      <c r="F4453" s="198" t="s">
        <v>14929</v>
      </c>
      <c r="G4453" s="166"/>
      <c r="H4453" s="198" t="s">
        <v>732</v>
      </c>
      <c r="I4453" s="166">
        <v>0</v>
      </c>
      <c r="J4453" s="198" t="s">
        <v>317</v>
      </c>
      <c r="K4453" s="198">
        <v>0</v>
      </c>
      <c r="L4453" s="198" t="s">
        <v>317</v>
      </c>
      <c r="M4453" s="198">
        <v>0</v>
      </c>
      <c r="N4453" s="199">
        <v>4</v>
      </c>
      <c r="O4453" s="199">
        <v>1.5</v>
      </c>
      <c r="P4453" s="199">
        <v>6</v>
      </c>
      <c r="Q4453" s="1012">
        <v>2</v>
      </c>
      <c r="R4453" s="183"/>
      <c r="S4453" s="223">
        <v>0</v>
      </c>
      <c r="T4453" s="183"/>
      <c r="U4453" s="223">
        <v>0</v>
      </c>
      <c r="V4453" s="183"/>
      <c r="W4453" s="183"/>
      <c r="X4453" s="183"/>
      <c r="Y4453" s="166" t="s">
        <v>12075</v>
      </c>
      <c r="Z4453" s="166" t="s">
        <v>14930</v>
      </c>
      <c r="AA4453" s="203">
        <v>304503013200133</v>
      </c>
      <c r="AB4453" s="166" t="s">
        <v>14931</v>
      </c>
      <c r="AC4453" s="166" t="s">
        <v>14866</v>
      </c>
      <c r="AD4453" s="166" t="s">
        <v>14818</v>
      </c>
      <c r="AE4453" s="166" t="s">
        <v>14931</v>
      </c>
      <c r="AF4453" s="166" t="s">
        <v>14930</v>
      </c>
      <c r="AG4453" s="165">
        <v>304503013200133</v>
      </c>
      <c r="AH4453" s="203" t="s">
        <v>722</v>
      </c>
      <c r="AI4453" s="186">
        <v>1.1399999999999999</v>
      </c>
      <c r="AJ4453" s="186">
        <v>500</v>
      </c>
      <c r="AK4453" s="167">
        <f t="shared" si="667"/>
        <v>1.5616438356164384</v>
      </c>
      <c r="AL4453" s="167">
        <v>0</v>
      </c>
      <c r="AM4453" s="187">
        <f t="shared" si="668"/>
        <v>1.5616438356164384</v>
      </c>
      <c r="AN4453" s="167">
        <f t="shared" si="663"/>
        <v>1.5616438356164384</v>
      </c>
      <c r="AO4453" s="167">
        <v>0</v>
      </c>
      <c r="AP4453" s="167">
        <f t="shared" si="664"/>
        <v>1.5616438356164384</v>
      </c>
      <c r="AQ4453" s="167">
        <f t="shared" si="660"/>
        <v>46.849315068493155</v>
      </c>
      <c r="AR4453" s="193" t="s">
        <v>231</v>
      </c>
      <c r="AS4453" s="194"/>
      <c r="AT4453" s="166" t="s">
        <v>325</v>
      </c>
      <c r="AU4453" s="166" t="s">
        <v>6916</v>
      </c>
      <c r="AV4453" s="679" t="s">
        <v>14932</v>
      </c>
      <c r="AW4453" s="166" t="s">
        <v>234</v>
      </c>
      <c r="AX4453" s="2391"/>
      <c r="AY4453" s="2391"/>
    </row>
    <row r="4454" spans="1:52" s="1395" customFormat="1" ht="15.95" customHeight="1" x14ac:dyDescent="0.25">
      <c r="A4454" s="353">
        <v>1904</v>
      </c>
      <c r="B4454" s="354" t="s">
        <v>55</v>
      </c>
      <c r="C4454" s="366" t="s">
        <v>6908</v>
      </c>
      <c r="D4454" s="363" t="s">
        <v>21982</v>
      </c>
      <c r="E4454" s="272" t="s">
        <v>21976</v>
      </c>
      <c r="F4454" s="272" t="s">
        <v>21977</v>
      </c>
      <c r="G4454" s="354" t="s">
        <v>221</v>
      </c>
      <c r="H4454" s="272" t="s">
        <v>219</v>
      </c>
      <c r="I4454" s="354" t="s">
        <v>220</v>
      </c>
      <c r="J4454" s="272" t="s">
        <v>221</v>
      </c>
      <c r="K4454" s="272" t="s">
        <v>222</v>
      </c>
      <c r="L4454" s="272" t="s">
        <v>221</v>
      </c>
      <c r="M4454" s="272" t="s">
        <v>222</v>
      </c>
      <c r="N4454" s="440">
        <v>2</v>
      </c>
      <c r="O4454" s="440">
        <v>1.6</v>
      </c>
      <c r="P4454" s="440">
        <f>O4454*N4454</f>
        <v>3.2</v>
      </c>
      <c r="Q4454" s="1010">
        <v>1</v>
      </c>
      <c r="R4454" s="357"/>
      <c r="S4454" s="505">
        <v>0</v>
      </c>
      <c r="T4454" s="357"/>
      <c r="U4454" s="505">
        <v>0</v>
      </c>
      <c r="V4454" s="357"/>
      <c r="W4454" s="357"/>
      <c r="X4454" s="357"/>
      <c r="Y4454" s="354" t="s">
        <v>12075</v>
      </c>
      <c r="Z4454" s="354" t="s">
        <v>21978</v>
      </c>
      <c r="AA4454" s="443" t="s">
        <v>21979</v>
      </c>
      <c r="AB4454" s="354" t="s">
        <v>21981</v>
      </c>
      <c r="AC4454" s="354" t="s">
        <v>21983</v>
      </c>
      <c r="AD4454" s="271" t="s">
        <v>14938</v>
      </c>
      <c r="AE4454" s="354" t="s">
        <v>21980</v>
      </c>
      <c r="AF4454" s="354" t="s">
        <v>21978</v>
      </c>
      <c r="AG4454" s="443" t="s">
        <v>21979</v>
      </c>
      <c r="AH4454" s="443" t="s">
        <v>2107</v>
      </c>
      <c r="AI4454" s="360">
        <v>1.1399999999999999</v>
      </c>
      <c r="AJ4454" s="360">
        <v>2000</v>
      </c>
      <c r="AK4454" s="359">
        <f t="shared" ref="AK4454:AK4468" si="669">AJ4454*AI4454/365</f>
        <v>6.2465753424657535</v>
      </c>
      <c r="AL4454" s="359">
        <v>0</v>
      </c>
      <c r="AM4454" s="361">
        <f t="shared" ref="AM4454:AM4469" si="670">SUBTOTAL(9,AK4454:AL4454)</f>
        <v>6.2465753424657535</v>
      </c>
      <c r="AN4454" s="359">
        <f t="shared" si="663"/>
        <v>6.2465753424657535</v>
      </c>
      <c r="AO4454" s="359">
        <v>0</v>
      </c>
      <c r="AP4454" s="359">
        <f t="shared" si="664"/>
        <v>6.2465753424657535</v>
      </c>
      <c r="AQ4454" s="359">
        <f t="shared" si="660"/>
        <v>187.39726027397262</v>
      </c>
      <c r="AR4454" s="362" t="s">
        <v>231</v>
      </c>
      <c r="AS4454" s="363" t="s">
        <v>114</v>
      </c>
      <c r="AT4454" s="354" t="s">
        <v>325</v>
      </c>
      <c r="AU4454" s="354" t="s">
        <v>6916</v>
      </c>
      <c r="AV4454" s="923" t="s">
        <v>14939</v>
      </c>
      <c r="AW4454" s="354" t="s">
        <v>234</v>
      </c>
      <c r="AX4454" s="2401" t="s">
        <v>21984</v>
      </c>
      <c r="AY4454" s="2401"/>
      <c r="AZ4454" s="2408" t="s">
        <v>21985</v>
      </c>
    </row>
    <row r="4455" spans="1:52" s="55" customFormat="1" ht="15.95" customHeight="1" x14ac:dyDescent="0.25">
      <c r="A4455" s="182">
        <v>1905</v>
      </c>
      <c r="B4455" s="166" t="s">
        <v>55</v>
      </c>
      <c r="C4455" s="170" t="s">
        <v>22550</v>
      </c>
      <c r="D4455" s="194" t="s">
        <v>14940</v>
      </c>
      <c r="E4455" s="198" t="s">
        <v>14941</v>
      </c>
      <c r="F4455" s="198" t="s">
        <v>14942</v>
      </c>
      <c r="G4455" s="166"/>
      <c r="H4455" s="198" t="s">
        <v>732</v>
      </c>
      <c r="I4455" s="166">
        <v>0</v>
      </c>
      <c r="J4455" s="198" t="s">
        <v>317</v>
      </c>
      <c r="K4455" s="198">
        <v>0</v>
      </c>
      <c r="L4455" s="198" t="s">
        <v>317</v>
      </c>
      <c r="M4455" s="198">
        <v>0</v>
      </c>
      <c r="N4455" s="199">
        <v>4</v>
      </c>
      <c r="O4455" s="199">
        <v>1.5</v>
      </c>
      <c r="P4455" s="199">
        <v>6</v>
      </c>
      <c r="Q4455" s="1012">
        <v>2</v>
      </c>
      <c r="R4455" s="183"/>
      <c r="S4455" s="223">
        <v>0</v>
      </c>
      <c r="T4455" s="183"/>
      <c r="U4455" s="223">
        <v>0</v>
      </c>
      <c r="V4455" s="183"/>
      <c r="W4455" s="183"/>
      <c r="X4455" s="183"/>
      <c r="Y4455" s="166" t="s">
        <v>3109</v>
      </c>
      <c r="Z4455" s="166" t="s">
        <v>12760</v>
      </c>
      <c r="AA4455" s="203">
        <v>1035007202460</v>
      </c>
      <c r="AB4455" s="166" t="s">
        <v>14943</v>
      </c>
      <c r="AC4455" s="166" t="s">
        <v>12762</v>
      </c>
      <c r="AD4455" s="166" t="s">
        <v>14624</v>
      </c>
      <c r="AE4455" s="166" t="s">
        <v>14943</v>
      </c>
      <c r="AF4455" s="166" t="s">
        <v>12760</v>
      </c>
      <c r="AG4455" s="165">
        <v>1035007202460</v>
      </c>
      <c r="AH4455" s="203" t="s">
        <v>722</v>
      </c>
      <c r="AI4455" s="186">
        <v>1.1399999999999999</v>
      </c>
      <c r="AJ4455" s="186">
        <v>1000</v>
      </c>
      <c r="AK4455" s="167">
        <f t="shared" si="669"/>
        <v>3.1232876712328768</v>
      </c>
      <c r="AL4455" s="167">
        <v>0</v>
      </c>
      <c r="AM4455" s="187">
        <f t="shared" si="670"/>
        <v>3.1232876712328768</v>
      </c>
      <c r="AN4455" s="167">
        <f t="shared" si="663"/>
        <v>3.1232876712328768</v>
      </c>
      <c r="AO4455" s="167">
        <v>0</v>
      </c>
      <c r="AP4455" s="167">
        <f t="shared" si="664"/>
        <v>3.1232876712328768</v>
      </c>
      <c r="AQ4455" s="167">
        <f t="shared" si="660"/>
        <v>93.69863013698631</v>
      </c>
      <c r="AR4455" s="193" t="s">
        <v>231</v>
      </c>
      <c r="AS4455" s="194"/>
      <c r="AT4455" s="166" t="s">
        <v>325</v>
      </c>
      <c r="AU4455" s="166" t="s">
        <v>6916</v>
      </c>
      <c r="AV4455" s="679" t="s">
        <v>14944</v>
      </c>
      <c r="AW4455" s="166" t="s">
        <v>234</v>
      </c>
      <c r="AX4455" s="2391"/>
      <c r="AY4455" s="2391"/>
    </row>
    <row r="4456" spans="1:52" s="55" customFormat="1" ht="15.95" customHeight="1" x14ac:dyDescent="0.25">
      <c r="A4456" s="182">
        <v>1906</v>
      </c>
      <c r="B4456" s="166" t="s">
        <v>55</v>
      </c>
      <c r="C4456" s="170" t="s">
        <v>6908</v>
      </c>
      <c r="D4456" s="194" t="s">
        <v>14945</v>
      </c>
      <c r="E4456" s="198" t="s">
        <v>14946</v>
      </c>
      <c r="F4456" s="198" t="s">
        <v>14947</v>
      </c>
      <c r="G4456" s="166"/>
      <c r="H4456" s="166" t="s">
        <v>219</v>
      </c>
      <c r="I4456" s="166" t="s">
        <v>220</v>
      </c>
      <c r="J4456" s="166" t="s">
        <v>221</v>
      </c>
      <c r="K4456" s="198" t="s">
        <v>222</v>
      </c>
      <c r="L4456" s="198" t="s">
        <v>221</v>
      </c>
      <c r="M4456" s="198" t="s">
        <v>879</v>
      </c>
      <c r="N4456" s="199">
        <v>6</v>
      </c>
      <c r="O4456" s="199">
        <v>2</v>
      </c>
      <c r="P4456" s="199">
        <v>12</v>
      </c>
      <c r="Q4456" s="1012">
        <v>4</v>
      </c>
      <c r="R4456" s="183"/>
      <c r="S4456" s="223">
        <v>0</v>
      </c>
      <c r="T4456" s="183"/>
      <c r="U4456" s="223">
        <v>0</v>
      </c>
      <c r="V4456" s="183"/>
      <c r="W4456" s="183"/>
      <c r="X4456" s="183"/>
      <c r="Y4456" s="166" t="s">
        <v>330</v>
      </c>
      <c r="Z4456" s="166" t="s">
        <v>14948</v>
      </c>
      <c r="AA4456" s="203">
        <v>1117847374171</v>
      </c>
      <c r="AB4456" s="166" t="s">
        <v>14949</v>
      </c>
      <c r="AC4456" s="166" t="s">
        <v>14950</v>
      </c>
      <c r="AD4456" s="166" t="s">
        <v>14951</v>
      </c>
      <c r="AE4456" s="166" t="s">
        <v>14949</v>
      </c>
      <c r="AF4456" s="166" t="s">
        <v>14948</v>
      </c>
      <c r="AG4456" s="165">
        <v>1117847374171</v>
      </c>
      <c r="AH4456" s="203" t="s">
        <v>2107</v>
      </c>
      <c r="AI4456" s="186">
        <v>1.1399999999999999</v>
      </c>
      <c r="AJ4456" s="186">
        <v>4000</v>
      </c>
      <c r="AK4456" s="167">
        <f t="shared" si="669"/>
        <v>12.493150684931507</v>
      </c>
      <c r="AL4456" s="167">
        <v>0</v>
      </c>
      <c r="AM4456" s="187">
        <f t="shared" si="670"/>
        <v>12.493150684931507</v>
      </c>
      <c r="AN4456" s="167">
        <f t="shared" si="663"/>
        <v>12.493150684931507</v>
      </c>
      <c r="AO4456" s="167">
        <v>0</v>
      </c>
      <c r="AP4456" s="167">
        <f t="shared" si="664"/>
        <v>12.493150684931507</v>
      </c>
      <c r="AQ4456" s="167">
        <f t="shared" si="660"/>
        <v>374.79452054794524</v>
      </c>
      <c r="AR4456" s="193" t="s">
        <v>231</v>
      </c>
      <c r="AS4456" s="194" t="s">
        <v>431</v>
      </c>
      <c r="AT4456" s="166" t="s">
        <v>325</v>
      </c>
      <c r="AU4456" s="166" t="s">
        <v>6916</v>
      </c>
      <c r="AV4456" s="679" t="s">
        <v>14952</v>
      </c>
      <c r="AW4456" s="166" t="s">
        <v>234</v>
      </c>
      <c r="AX4456" s="2391"/>
      <c r="AY4456" s="2391"/>
    </row>
    <row r="4457" spans="1:52" s="1395" customFormat="1" ht="15.95" customHeight="1" x14ac:dyDescent="0.25">
      <c r="A4457" s="709">
        <v>1907</v>
      </c>
      <c r="B4457" s="434" t="s">
        <v>55</v>
      </c>
      <c r="C4457" s="834" t="s">
        <v>17641</v>
      </c>
      <c r="D4457" s="433" t="s">
        <v>14953</v>
      </c>
      <c r="E4457" s="439" t="s">
        <v>14954</v>
      </c>
      <c r="F4457" s="439" t="s">
        <v>14955</v>
      </c>
      <c r="G4457" s="434"/>
      <c r="H4457" s="439" t="s">
        <v>219</v>
      </c>
      <c r="I4457" s="434" t="s">
        <v>220</v>
      </c>
      <c r="J4457" s="439" t="s">
        <v>221</v>
      </c>
      <c r="K4457" s="439" t="s">
        <v>222</v>
      </c>
      <c r="L4457" s="439" t="s">
        <v>317</v>
      </c>
      <c r="M4457" s="439">
        <v>0</v>
      </c>
      <c r="N4457" s="710">
        <v>3</v>
      </c>
      <c r="O4457" s="710">
        <v>1.2</v>
      </c>
      <c r="P4457" s="710">
        <v>3.5999999999999996</v>
      </c>
      <c r="Q4457" s="711">
        <v>1</v>
      </c>
      <c r="R4457" s="712"/>
      <c r="S4457" s="436">
        <v>0</v>
      </c>
      <c r="T4457" s="712"/>
      <c r="U4457" s="436">
        <v>0</v>
      </c>
      <c r="V4457" s="712"/>
      <c r="W4457" s="712"/>
      <c r="X4457" s="712"/>
      <c r="Y4457" s="434" t="s">
        <v>330</v>
      </c>
      <c r="Z4457" s="434" t="s">
        <v>14956</v>
      </c>
      <c r="AA4457" s="437">
        <v>1027700221372</v>
      </c>
      <c r="AB4457" s="434" t="s">
        <v>14957</v>
      </c>
      <c r="AC4457" s="434" t="s">
        <v>14958</v>
      </c>
      <c r="AD4457" s="434" t="s">
        <v>14959</v>
      </c>
      <c r="AE4457" s="434" t="s">
        <v>14957</v>
      </c>
      <c r="AF4457" s="434" t="s">
        <v>14956</v>
      </c>
      <c r="AG4457" s="438">
        <v>1027700221372</v>
      </c>
      <c r="AH4457" s="437" t="s">
        <v>722</v>
      </c>
      <c r="AI4457" s="513">
        <v>1.1399999999999999</v>
      </c>
      <c r="AJ4457" s="513">
        <v>600</v>
      </c>
      <c r="AK4457" s="511">
        <f t="shared" si="669"/>
        <v>1.8739726027397257</v>
      </c>
      <c r="AL4457" s="511">
        <v>0</v>
      </c>
      <c r="AM4457" s="514">
        <f t="shared" si="670"/>
        <v>1.8739726027397257</v>
      </c>
      <c r="AN4457" s="511">
        <f t="shared" si="663"/>
        <v>1.8739726027397257</v>
      </c>
      <c r="AO4457" s="511">
        <v>0</v>
      </c>
      <c r="AP4457" s="511">
        <f t="shared" si="664"/>
        <v>1.8739726027397257</v>
      </c>
      <c r="AQ4457" s="511">
        <f t="shared" si="660"/>
        <v>56.219178082191767</v>
      </c>
      <c r="AR4457" s="432" t="s">
        <v>231</v>
      </c>
      <c r="AS4457" s="433"/>
      <c r="AT4457" s="434" t="s">
        <v>325</v>
      </c>
      <c r="AU4457" s="434" t="s">
        <v>6916</v>
      </c>
      <c r="AV4457" s="943" t="s">
        <v>14960</v>
      </c>
      <c r="AW4457" s="434" t="s">
        <v>18131</v>
      </c>
      <c r="AX4457" s="434" t="s">
        <v>23408</v>
      </c>
      <c r="AY4457" s="2401"/>
    </row>
    <row r="4458" spans="1:52" s="55" customFormat="1" ht="15.95" customHeight="1" x14ac:dyDescent="0.25">
      <c r="A4458" s="182">
        <v>1908</v>
      </c>
      <c r="B4458" s="166" t="s">
        <v>55</v>
      </c>
      <c r="C4458" s="170" t="s">
        <v>6908</v>
      </c>
      <c r="D4458" s="194" t="s">
        <v>14961</v>
      </c>
      <c r="E4458" s="198" t="s">
        <v>14962</v>
      </c>
      <c r="F4458" s="198" t="s">
        <v>14963</v>
      </c>
      <c r="G4458" s="166"/>
      <c r="H4458" s="198" t="s">
        <v>732</v>
      </c>
      <c r="I4458" s="166">
        <v>0</v>
      </c>
      <c r="J4458" s="198" t="s">
        <v>317</v>
      </c>
      <c r="K4458" s="198" t="s">
        <v>879</v>
      </c>
      <c r="L4458" s="198" t="s">
        <v>317</v>
      </c>
      <c r="M4458" s="198">
        <v>0</v>
      </c>
      <c r="N4458" s="199">
        <v>2</v>
      </c>
      <c r="O4458" s="199">
        <v>3</v>
      </c>
      <c r="P4458" s="199">
        <v>6</v>
      </c>
      <c r="Q4458" s="1012">
        <v>1</v>
      </c>
      <c r="R4458" s="183"/>
      <c r="S4458" s="223">
        <v>1</v>
      </c>
      <c r="T4458" s="183"/>
      <c r="U4458" s="223">
        <v>0</v>
      </c>
      <c r="V4458" s="183"/>
      <c r="W4458" s="183"/>
      <c r="X4458" s="183"/>
      <c r="Y4458" s="166" t="s">
        <v>330</v>
      </c>
      <c r="Z4458" s="166" t="s">
        <v>14964</v>
      </c>
      <c r="AA4458" s="203">
        <v>1027739561233</v>
      </c>
      <c r="AB4458" s="166" t="s">
        <v>14965</v>
      </c>
      <c r="AC4458" s="166">
        <v>8916914050</v>
      </c>
      <c r="AD4458" s="166" t="s">
        <v>14966</v>
      </c>
      <c r="AE4458" s="166" t="s">
        <v>14965</v>
      </c>
      <c r="AF4458" s="166" t="s">
        <v>14964</v>
      </c>
      <c r="AG4458" s="165">
        <v>1027739561233</v>
      </c>
      <c r="AH4458" s="203" t="s">
        <v>722</v>
      </c>
      <c r="AI4458" s="186">
        <v>1.1399999999999999</v>
      </c>
      <c r="AJ4458" s="186">
        <v>600</v>
      </c>
      <c r="AK4458" s="167">
        <f t="shared" si="669"/>
        <v>1.8739726027397257</v>
      </c>
      <c r="AL4458" s="167">
        <v>0</v>
      </c>
      <c r="AM4458" s="187">
        <f t="shared" si="670"/>
        <v>1.8739726027397257</v>
      </c>
      <c r="AN4458" s="167">
        <f t="shared" si="663"/>
        <v>1.8739726027397257</v>
      </c>
      <c r="AO4458" s="167">
        <v>0</v>
      </c>
      <c r="AP4458" s="167">
        <f t="shared" si="664"/>
        <v>1.8739726027397257</v>
      </c>
      <c r="AQ4458" s="167">
        <f t="shared" si="660"/>
        <v>56.219178082191767</v>
      </c>
      <c r="AR4458" s="193" t="s">
        <v>231</v>
      </c>
      <c r="AS4458" s="194"/>
      <c r="AT4458" s="166" t="s">
        <v>325</v>
      </c>
      <c r="AU4458" s="166" t="s">
        <v>6916</v>
      </c>
      <c r="AV4458" s="679" t="s">
        <v>14967</v>
      </c>
      <c r="AW4458" s="166" t="s">
        <v>234</v>
      </c>
      <c r="AX4458" s="2391"/>
      <c r="AY4458" s="2391"/>
    </row>
    <row r="4459" spans="1:52" s="1395" customFormat="1" ht="15.95" customHeight="1" x14ac:dyDescent="0.25">
      <c r="A4459" s="353">
        <v>1909</v>
      </c>
      <c r="B4459" s="354" t="s">
        <v>55</v>
      </c>
      <c r="C4459" s="366" t="s">
        <v>6908</v>
      </c>
      <c r="D4459" s="363" t="s">
        <v>20921</v>
      </c>
      <c r="E4459" s="272" t="s">
        <v>20916</v>
      </c>
      <c r="F4459" s="272" t="s">
        <v>20917</v>
      </c>
      <c r="G4459" s="354" t="s">
        <v>221</v>
      </c>
      <c r="H4459" s="272" t="s">
        <v>219</v>
      </c>
      <c r="I4459" s="354" t="s">
        <v>220</v>
      </c>
      <c r="J4459" s="272" t="s">
        <v>221</v>
      </c>
      <c r="K4459" s="272" t="s">
        <v>879</v>
      </c>
      <c r="L4459" s="272" t="s">
        <v>221</v>
      </c>
      <c r="M4459" s="272" t="s">
        <v>879</v>
      </c>
      <c r="N4459" s="440">
        <v>4</v>
      </c>
      <c r="O4459" s="440">
        <v>2</v>
      </c>
      <c r="P4459" s="440">
        <f>O4459*N4459</f>
        <v>8</v>
      </c>
      <c r="Q4459" s="1010">
        <v>1</v>
      </c>
      <c r="R4459" s="357"/>
      <c r="S4459" s="505">
        <v>0</v>
      </c>
      <c r="T4459" s="357"/>
      <c r="U4459" s="505"/>
      <c r="V4459" s="357"/>
      <c r="W4459" s="357">
        <v>1</v>
      </c>
      <c r="X4459" s="357"/>
      <c r="Y4459" s="354" t="s">
        <v>12075</v>
      </c>
      <c r="Z4459" s="354" t="s">
        <v>14971</v>
      </c>
      <c r="AA4459" s="443" t="s">
        <v>20918</v>
      </c>
      <c r="AB4459" s="354" t="s">
        <v>14972</v>
      </c>
      <c r="AC4459" s="354" t="s">
        <v>14973</v>
      </c>
      <c r="AD4459" s="1152" t="s">
        <v>14974</v>
      </c>
      <c r="AE4459" s="354" t="s">
        <v>14975</v>
      </c>
      <c r="AF4459" s="354" t="s">
        <v>14971</v>
      </c>
      <c r="AG4459" s="443" t="s">
        <v>20918</v>
      </c>
      <c r="AH4459" s="443" t="s">
        <v>2107</v>
      </c>
      <c r="AI4459" s="360">
        <v>1.1399999999999999</v>
      </c>
      <c r="AJ4459" s="360">
        <v>800</v>
      </c>
      <c r="AK4459" s="359">
        <f t="shared" si="669"/>
        <v>2.4986301369863009</v>
      </c>
      <c r="AL4459" s="359">
        <v>0</v>
      </c>
      <c r="AM4459" s="361">
        <f t="shared" si="670"/>
        <v>2.4986301369863009</v>
      </c>
      <c r="AN4459" s="359">
        <f t="shared" si="663"/>
        <v>2.4986301369863009</v>
      </c>
      <c r="AO4459" s="359">
        <v>0</v>
      </c>
      <c r="AP4459" s="359">
        <f t="shared" si="664"/>
        <v>2.4986301369863009</v>
      </c>
      <c r="AQ4459" s="359">
        <f>AP4459*30</f>
        <v>74.958904109589028</v>
      </c>
      <c r="AR4459" s="362" t="s">
        <v>231</v>
      </c>
      <c r="AS4459" s="363" t="s">
        <v>114</v>
      </c>
      <c r="AT4459" s="354" t="s">
        <v>325</v>
      </c>
      <c r="AU4459" s="354" t="s">
        <v>6916</v>
      </c>
      <c r="AV4459" s="923" t="s">
        <v>14976</v>
      </c>
      <c r="AW4459" s="354" t="s">
        <v>234</v>
      </c>
      <c r="AX4459" s="447" t="s">
        <v>20919</v>
      </c>
      <c r="AY4459" s="2401"/>
      <c r="AZ4459" s="447" t="s">
        <v>20920</v>
      </c>
    </row>
    <row r="4460" spans="1:52" s="1395" customFormat="1" ht="15.95" customHeight="1" x14ac:dyDescent="0.25">
      <c r="A4460" s="353">
        <v>1910</v>
      </c>
      <c r="B4460" s="354" t="s">
        <v>55</v>
      </c>
      <c r="C4460" s="366" t="s">
        <v>6908</v>
      </c>
      <c r="D4460" s="363" t="s">
        <v>19796</v>
      </c>
      <c r="E4460" s="272" t="s">
        <v>14978</v>
      </c>
      <c r="F4460" s="272" t="s">
        <v>14979</v>
      </c>
      <c r="G4460" s="354" t="s">
        <v>221</v>
      </c>
      <c r="H4460" s="272" t="s">
        <v>219</v>
      </c>
      <c r="I4460" s="354" t="s">
        <v>220</v>
      </c>
      <c r="J4460" s="272" t="s">
        <v>221</v>
      </c>
      <c r="K4460" s="272" t="s">
        <v>879</v>
      </c>
      <c r="L4460" s="272" t="s">
        <v>221</v>
      </c>
      <c r="M4460" s="272" t="s">
        <v>879</v>
      </c>
      <c r="N4460" s="440">
        <v>3.2</v>
      </c>
      <c r="O4460" s="440">
        <v>2</v>
      </c>
      <c r="P4460" s="440">
        <f>O4460*N4460</f>
        <v>6.4</v>
      </c>
      <c r="Q4460" s="1010">
        <v>1</v>
      </c>
      <c r="R4460" s="357"/>
      <c r="S4460" s="505">
        <v>0</v>
      </c>
      <c r="T4460" s="357"/>
      <c r="U4460" s="505"/>
      <c r="V4460" s="357"/>
      <c r="W4460" s="357"/>
      <c r="X4460" s="357"/>
      <c r="Y4460" s="354" t="s">
        <v>12075</v>
      </c>
      <c r="Z4460" s="354" t="s">
        <v>14980</v>
      </c>
      <c r="AA4460" s="443" t="s">
        <v>23387</v>
      </c>
      <c r="AB4460" s="354" t="s">
        <v>14977</v>
      </c>
      <c r="AC4460" s="354" t="s">
        <v>23389</v>
      </c>
      <c r="AD4460" s="1150" t="s">
        <v>23390</v>
      </c>
      <c r="AE4460" s="354" t="s">
        <v>14977</v>
      </c>
      <c r="AF4460" s="354" t="s">
        <v>14980</v>
      </c>
      <c r="AG4460" s="443" t="s">
        <v>23387</v>
      </c>
      <c r="AH4460" s="443" t="s">
        <v>23388</v>
      </c>
      <c r="AI4460" s="360">
        <v>0.76</v>
      </c>
      <c r="AJ4460" s="360">
        <v>350</v>
      </c>
      <c r="AK4460" s="359">
        <f>AJ4460*AI4460/365</f>
        <v>0.72876712328767124</v>
      </c>
      <c r="AL4460" s="359">
        <v>0</v>
      </c>
      <c r="AM4460" s="361">
        <f t="shared" si="670"/>
        <v>0.72876712328767124</v>
      </c>
      <c r="AN4460" s="359">
        <f t="shared" si="663"/>
        <v>0.72876712328767124</v>
      </c>
      <c r="AO4460" s="359">
        <v>0</v>
      </c>
      <c r="AP4460" s="359">
        <f t="shared" si="664"/>
        <v>0.72876712328767124</v>
      </c>
      <c r="AQ4460" s="359">
        <f>AP4460*30</f>
        <v>21.863013698630137</v>
      </c>
      <c r="AR4460" s="362" t="s">
        <v>231</v>
      </c>
      <c r="AS4460" s="363" t="s">
        <v>114</v>
      </c>
      <c r="AT4460" s="354" t="s">
        <v>325</v>
      </c>
      <c r="AU4460" s="354" t="s">
        <v>23382</v>
      </c>
      <c r="AV4460" s="923" t="s">
        <v>14982</v>
      </c>
      <c r="AW4460" s="354" t="s">
        <v>234</v>
      </c>
      <c r="AX4460" s="447" t="s">
        <v>23391</v>
      </c>
      <c r="AY4460" s="2401"/>
      <c r="AZ4460" s="447" t="s">
        <v>23392</v>
      </c>
    </row>
    <row r="4461" spans="1:52" s="55" customFormat="1" ht="15.95" customHeight="1" x14ac:dyDescent="0.25">
      <c r="A4461" s="182">
        <v>1911</v>
      </c>
      <c r="B4461" s="166" t="s">
        <v>55</v>
      </c>
      <c r="C4461" s="170" t="s">
        <v>6908</v>
      </c>
      <c r="D4461" s="194" t="s">
        <v>19797</v>
      </c>
      <c r="E4461" s="198" t="s">
        <v>14984</v>
      </c>
      <c r="F4461" s="198" t="s">
        <v>14985</v>
      </c>
      <c r="G4461" s="166"/>
      <c r="H4461" s="198" t="s">
        <v>219</v>
      </c>
      <c r="I4461" s="166" t="s">
        <v>220</v>
      </c>
      <c r="J4461" s="198" t="s">
        <v>221</v>
      </c>
      <c r="K4461" s="198" t="s">
        <v>222</v>
      </c>
      <c r="L4461" s="198" t="s">
        <v>317</v>
      </c>
      <c r="M4461" s="198">
        <v>0</v>
      </c>
      <c r="N4461" s="199">
        <v>2</v>
      </c>
      <c r="O4461" s="199">
        <v>3</v>
      </c>
      <c r="P4461" s="199">
        <v>6</v>
      </c>
      <c r="Q4461" s="1012">
        <v>2</v>
      </c>
      <c r="R4461" s="183"/>
      <c r="S4461" s="223">
        <v>0</v>
      </c>
      <c r="T4461" s="183"/>
      <c r="U4461" s="223">
        <v>0</v>
      </c>
      <c r="V4461" s="183"/>
      <c r="W4461" s="183"/>
      <c r="X4461" s="183"/>
      <c r="Y4461" s="166" t="s">
        <v>330</v>
      </c>
      <c r="Z4461" s="166" t="s">
        <v>14986</v>
      </c>
      <c r="AA4461" s="203">
        <v>1104025003257</v>
      </c>
      <c r="AB4461" s="166" t="s">
        <v>14987</v>
      </c>
      <c r="AC4461" s="166">
        <v>89671444909</v>
      </c>
      <c r="AD4461" s="166" t="s">
        <v>14988</v>
      </c>
      <c r="AE4461" s="166" t="s">
        <v>14987</v>
      </c>
      <c r="AF4461" s="166" t="s">
        <v>14986</v>
      </c>
      <c r="AG4461" s="165">
        <v>1104025003257</v>
      </c>
      <c r="AH4461" s="203" t="s">
        <v>722</v>
      </c>
      <c r="AI4461" s="186">
        <v>1.1399999999999999</v>
      </c>
      <c r="AJ4461" s="186">
        <v>600</v>
      </c>
      <c r="AK4461" s="167">
        <f t="shared" si="669"/>
        <v>1.8739726027397257</v>
      </c>
      <c r="AL4461" s="167">
        <v>0</v>
      </c>
      <c r="AM4461" s="187">
        <f t="shared" si="670"/>
        <v>1.8739726027397257</v>
      </c>
      <c r="AN4461" s="167">
        <f t="shared" si="663"/>
        <v>1.8739726027397257</v>
      </c>
      <c r="AO4461" s="167">
        <v>0</v>
      </c>
      <c r="AP4461" s="167">
        <f t="shared" si="664"/>
        <v>1.8739726027397257</v>
      </c>
      <c r="AQ4461" s="167">
        <f t="shared" si="660"/>
        <v>56.219178082191767</v>
      </c>
      <c r="AR4461" s="193" t="s">
        <v>231</v>
      </c>
      <c r="AS4461" s="194"/>
      <c r="AT4461" s="166" t="s">
        <v>325</v>
      </c>
      <c r="AU4461" s="166" t="s">
        <v>6916</v>
      </c>
      <c r="AV4461" s="679" t="s">
        <v>14989</v>
      </c>
      <c r="AW4461" s="166" t="s">
        <v>234</v>
      </c>
      <c r="AX4461" s="2391"/>
      <c r="AY4461" s="2391"/>
    </row>
    <row r="4462" spans="1:52" s="1395" customFormat="1" ht="15.95" customHeight="1" x14ac:dyDescent="0.25">
      <c r="A4462" s="353">
        <v>1912</v>
      </c>
      <c r="B4462" s="354" t="s">
        <v>55</v>
      </c>
      <c r="C4462" s="366" t="s">
        <v>6908</v>
      </c>
      <c r="D4462" s="363" t="s">
        <v>21513</v>
      </c>
      <c r="E4462" s="272" t="s">
        <v>21505</v>
      </c>
      <c r="F4462" s="272" t="s">
        <v>21506</v>
      </c>
      <c r="G4462" s="354" t="s">
        <v>221</v>
      </c>
      <c r="H4462" s="272" t="s">
        <v>219</v>
      </c>
      <c r="I4462" s="354" t="s">
        <v>220</v>
      </c>
      <c r="J4462" s="272" t="s">
        <v>221</v>
      </c>
      <c r="K4462" s="272" t="s">
        <v>222</v>
      </c>
      <c r="L4462" s="272" t="s">
        <v>221</v>
      </c>
      <c r="M4462" s="272" t="s">
        <v>879</v>
      </c>
      <c r="N4462" s="440">
        <v>8.3000000000000007</v>
      </c>
      <c r="O4462" s="440">
        <v>6.4</v>
      </c>
      <c r="P4462" s="440">
        <f>O4462*N4462</f>
        <v>53.120000000000005</v>
      </c>
      <c r="Q4462" s="1010">
        <v>0</v>
      </c>
      <c r="R4462" s="357"/>
      <c r="S4462" s="505">
        <v>1</v>
      </c>
      <c r="T4462" s="357"/>
      <c r="U4462" s="505">
        <v>1</v>
      </c>
      <c r="V4462" s="357"/>
      <c r="W4462" s="357"/>
      <c r="X4462" s="357"/>
      <c r="Y4462" s="354" t="s">
        <v>12075</v>
      </c>
      <c r="Z4462" s="354" t="s">
        <v>14993</v>
      </c>
      <c r="AA4462" s="443" t="s">
        <v>21507</v>
      </c>
      <c r="AB4462" s="354" t="s">
        <v>21508</v>
      </c>
      <c r="AC4462" s="354" t="s">
        <v>21509</v>
      </c>
      <c r="AD4462" s="1152" t="s">
        <v>14995</v>
      </c>
      <c r="AE4462" s="354" t="s">
        <v>21510</v>
      </c>
      <c r="AF4462" s="354" t="s">
        <v>14993</v>
      </c>
      <c r="AG4462" s="443" t="s">
        <v>21507</v>
      </c>
      <c r="AH4462" s="443" t="s">
        <v>2107</v>
      </c>
      <c r="AI4462" s="360">
        <v>1.1399999999999999</v>
      </c>
      <c r="AJ4462" s="360">
        <v>2308.6</v>
      </c>
      <c r="AK4462" s="359">
        <f t="shared" si="669"/>
        <v>7.2104219178082181</v>
      </c>
      <c r="AL4462" s="359">
        <v>0</v>
      </c>
      <c r="AM4462" s="361">
        <f t="shared" si="670"/>
        <v>7.2104219178082181</v>
      </c>
      <c r="AN4462" s="359">
        <f t="shared" si="663"/>
        <v>7.2104219178082181</v>
      </c>
      <c r="AO4462" s="359">
        <v>0</v>
      </c>
      <c r="AP4462" s="359">
        <f t="shared" si="664"/>
        <v>7.2104219178082181</v>
      </c>
      <c r="AQ4462" s="359">
        <f>AP4462*30</f>
        <v>216.31265753424654</v>
      </c>
      <c r="AR4462" s="362" t="s">
        <v>231</v>
      </c>
      <c r="AS4462" s="363" t="s">
        <v>431</v>
      </c>
      <c r="AT4462" s="354" t="s">
        <v>325</v>
      </c>
      <c r="AU4462" s="354" t="s">
        <v>6916</v>
      </c>
      <c r="AV4462" s="923" t="s">
        <v>14997</v>
      </c>
      <c r="AW4462" s="354" t="s">
        <v>234</v>
      </c>
      <c r="AX4462" s="447" t="s">
        <v>21511</v>
      </c>
      <c r="AY4462" s="2401"/>
      <c r="AZ4462" s="447" t="s">
        <v>21512</v>
      </c>
    </row>
    <row r="4463" spans="1:52" s="55" customFormat="1" ht="15.95" customHeight="1" x14ac:dyDescent="0.25">
      <c r="A4463" s="182">
        <v>1913</v>
      </c>
      <c r="B4463" s="166" t="s">
        <v>55</v>
      </c>
      <c r="C4463" s="170" t="s">
        <v>6908</v>
      </c>
      <c r="D4463" s="194" t="s">
        <v>19798</v>
      </c>
      <c r="E4463" s="198" t="s">
        <v>14999</v>
      </c>
      <c r="F4463" s="198" t="s">
        <v>15000</v>
      </c>
      <c r="G4463" s="166"/>
      <c r="H4463" s="198" t="s">
        <v>732</v>
      </c>
      <c r="I4463" s="166">
        <v>0</v>
      </c>
      <c r="J4463" s="198" t="s">
        <v>317</v>
      </c>
      <c r="K4463" s="198">
        <v>0</v>
      </c>
      <c r="L4463" s="198" t="s">
        <v>317</v>
      </c>
      <c r="M4463" s="198">
        <v>0</v>
      </c>
      <c r="N4463" s="199">
        <v>4</v>
      </c>
      <c r="O4463" s="199">
        <v>1.5</v>
      </c>
      <c r="P4463" s="199">
        <v>6</v>
      </c>
      <c r="Q4463" s="1012">
        <v>1</v>
      </c>
      <c r="R4463" s="183"/>
      <c r="S4463" s="223">
        <v>0</v>
      </c>
      <c r="T4463" s="183"/>
      <c r="U4463" s="223">
        <v>0</v>
      </c>
      <c r="V4463" s="183"/>
      <c r="W4463" s="183"/>
      <c r="X4463" s="183"/>
      <c r="Y4463" s="166" t="s">
        <v>12075</v>
      </c>
      <c r="Z4463" s="166" t="s">
        <v>15001</v>
      </c>
      <c r="AA4463" s="203">
        <v>316784700120515</v>
      </c>
      <c r="AB4463" s="166" t="s">
        <v>14998</v>
      </c>
      <c r="AC4463" s="166" t="s">
        <v>15002</v>
      </c>
      <c r="AD4463" s="166" t="s">
        <v>15003</v>
      </c>
      <c r="AE4463" s="166" t="s">
        <v>14998</v>
      </c>
      <c r="AF4463" s="166" t="s">
        <v>15001</v>
      </c>
      <c r="AG4463" s="165">
        <v>316784700120515</v>
      </c>
      <c r="AH4463" s="203" t="s">
        <v>722</v>
      </c>
      <c r="AI4463" s="186">
        <v>1.1399999999999999</v>
      </c>
      <c r="AJ4463" s="186">
        <v>400</v>
      </c>
      <c r="AK4463" s="167">
        <f t="shared" si="669"/>
        <v>1.2493150684931504</v>
      </c>
      <c r="AL4463" s="167">
        <v>0</v>
      </c>
      <c r="AM4463" s="187">
        <f t="shared" si="670"/>
        <v>1.2493150684931504</v>
      </c>
      <c r="AN4463" s="167">
        <f t="shared" si="663"/>
        <v>1.2493150684931504</v>
      </c>
      <c r="AO4463" s="167">
        <v>0</v>
      </c>
      <c r="AP4463" s="167">
        <f t="shared" si="664"/>
        <v>1.2493150684931504</v>
      </c>
      <c r="AQ4463" s="167">
        <f t="shared" si="660"/>
        <v>37.479452054794514</v>
      </c>
      <c r="AR4463" s="193" t="s">
        <v>231</v>
      </c>
      <c r="AS4463" s="194"/>
      <c r="AT4463" s="166" t="s">
        <v>325</v>
      </c>
      <c r="AU4463" s="166" t="s">
        <v>6916</v>
      </c>
      <c r="AV4463" s="679" t="s">
        <v>15004</v>
      </c>
      <c r="AW4463" s="166" t="s">
        <v>234</v>
      </c>
      <c r="AX4463" s="2391"/>
      <c r="AY4463" s="2391"/>
    </row>
    <row r="4464" spans="1:52" s="55" customFormat="1" ht="15.95" customHeight="1" x14ac:dyDescent="0.25">
      <c r="A4464" s="182">
        <v>1914</v>
      </c>
      <c r="B4464" s="166" t="s">
        <v>55</v>
      </c>
      <c r="C4464" s="170" t="s">
        <v>6908</v>
      </c>
      <c r="D4464" s="194" t="s">
        <v>15005</v>
      </c>
      <c r="E4464" s="198" t="s">
        <v>15006</v>
      </c>
      <c r="F4464" s="198" t="s">
        <v>15007</v>
      </c>
      <c r="G4464" s="166"/>
      <c r="H4464" s="198" t="s">
        <v>219</v>
      </c>
      <c r="I4464" s="166" t="s">
        <v>220</v>
      </c>
      <c r="J4464" s="198" t="s">
        <v>317</v>
      </c>
      <c r="K4464" s="198">
        <v>0</v>
      </c>
      <c r="L4464" s="198" t="s">
        <v>317</v>
      </c>
      <c r="M4464" s="198">
        <v>0</v>
      </c>
      <c r="N4464" s="199">
        <v>3</v>
      </c>
      <c r="O4464" s="199">
        <v>1.2</v>
      </c>
      <c r="P4464" s="199">
        <v>3.5999999999999996</v>
      </c>
      <c r="Q4464" s="1012">
        <v>1</v>
      </c>
      <c r="R4464" s="183"/>
      <c r="S4464" s="223">
        <v>0</v>
      </c>
      <c r="T4464" s="183"/>
      <c r="U4464" s="223">
        <v>0</v>
      </c>
      <c r="V4464" s="183"/>
      <c r="W4464" s="183"/>
      <c r="X4464" s="183"/>
      <c r="Y4464" s="166" t="s">
        <v>12075</v>
      </c>
      <c r="Z4464" s="166" t="s">
        <v>15008</v>
      </c>
      <c r="AA4464" s="203">
        <v>304503025300035</v>
      </c>
      <c r="AB4464" s="166" t="s">
        <v>15009</v>
      </c>
      <c r="AC4464" s="166" t="s">
        <v>15010</v>
      </c>
      <c r="AD4464" s="166" t="s">
        <v>15011</v>
      </c>
      <c r="AE4464" s="166" t="s">
        <v>15009</v>
      </c>
      <c r="AF4464" s="166" t="s">
        <v>15008</v>
      </c>
      <c r="AG4464" s="165">
        <v>304503025300035</v>
      </c>
      <c r="AH4464" s="203" t="s">
        <v>2107</v>
      </c>
      <c r="AI4464" s="186">
        <v>1.1399999999999999</v>
      </c>
      <c r="AJ4464" s="186">
        <v>1200</v>
      </c>
      <c r="AK4464" s="167">
        <f t="shared" si="669"/>
        <v>3.7479452054794513</v>
      </c>
      <c r="AL4464" s="167">
        <v>0</v>
      </c>
      <c r="AM4464" s="187">
        <f t="shared" si="670"/>
        <v>3.7479452054794513</v>
      </c>
      <c r="AN4464" s="167">
        <f t="shared" si="663"/>
        <v>3.7479452054794513</v>
      </c>
      <c r="AO4464" s="167">
        <v>0</v>
      </c>
      <c r="AP4464" s="167">
        <f t="shared" si="664"/>
        <v>3.7479452054794513</v>
      </c>
      <c r="AQ4464" s="167">
        <f t="shared" si="660"/>
        <v>112.43835616438353</v>
      </c>
      <c r="AR4464" s="193" t="s">
        <v>231</v>
      </c>
      <c r="AS4464" s="194" t="s">
        <v>431</v>
      </c>
      <c r="AT4464" s="166" t="s">
        <v>325</v>
      </c>
      <c r="AU4464" s="166" t="s">
        <v>6916</v>
      </c>
      <c r="AV4464" s="679" t="s">
        <v>15012</v>
      </c>
      <c r="AW4464" s="166" t="s">
        <v>234</v>
      </c>
      <c r="AX4464" s="2391"/>
      <c r="AY4464" s="2391"/>
    </row>
    <row r="4465" spans="1:59" s="55" customFormat="1" ht="15.95" customHeight="1" x14ac:dyDescent="0.25">
      <c r="A4465" s="182">
        <v>1915</v>
      </c>
      <c r="B4465" s="166" t="s">
        <v>55</v>
      </c>
      <c r="C4465" s="170" t="s">
        <v>6908</v>
      </c>
      <c r="D4465" s="194" t="s">
        <v>15013</v>
      </c>
      <c r="E4465" s="198" t="s">
        <v>15014</v>
      </c>
      <c r="F4465" s="198" t="s">
        <v>15015</v>
      </c>
      <c r="G4465" s="166"/>
      <c r="H4465" s="198" t="s">
        <v>219</v>
      </c>
      <c r="I4465" s="166" t="s">
        <v>220</v>
      </c>
      <c r="J4465" s="198" t="s">
        <v>221</v>
      </c>
      <c r="K4465" s="198" t="s">
        <v>222</v>
      </c>
      <c r="L4465" s="198" t="s">
        <v>317</v>
      </c>
      <c r="M4465" s="198">
        <v>0</v>
      </c>
      <c r="N4465" s="199">
        <v>3</v>
      </c>
      <c r="O4465" s="199">
        <v>1.2</v>
      </c>
      <c r="P4465" s="199">
        <v>3.5999999999999996</v>
      </c>
      <c r="Q4465" s="1012">
        <v>1</v>
      </c>
      <c r="R4465" s="183"/>
      <c r="S4465" s="223">
        <v>0</v>
      </c>
      <c r="T4465" s="183"/>
      <c r="U4465" s="223">
        <v>0</v>
      </c>
      <c r="V4465" s="183"/>
      <c r="W4465" s="183"/>
      <c r="X4465" s="183"/>
      <c r="Y4465" s="166" t="s">
        <v>12075</v>
      </c>
      <c r="Z4465" s="166" t="s">
        <v>15016</v>
      </c>
      <c r="AA4465" s="203">
        <v>304503016800041</v>
      </c>
      <c r="AB4465" s="166" t="s">
        <v>15009</v>
      </c>
      <c r="AC4465" s="166" t="s">
        <v>15017</v>
      </c>
      <c r="AD4465" s="166" t="s">
        <v>15018</v>
      </c>
      <c r="AE4465" s="166" t="s">
        <v>15009</v>
      </c>
      <c r="AF4465" s="166" t="s">
        <v>15016</v>
      </c>
      <c r="AG4465" s="165">
        <v>304503016800041</v>
      </c>
      <c r="AH4465" s="203" t="s">
        <v>2107</v>
      </c>
      <c r="AI4465" s="186">
        <v>1.1399999999999999</v>
      </c>
      <c r="AJ4465" s="186">
        <v>2000</v>
      </c>
      <c r="AK4465" s="167">
        <f t="shared" si="669"/>
        <v>6.2465753424657535</v>
      </c>
      <c r="AL4465" s="167">
        <v>0</v>
      </c>
      <c r="AM4465" s="187">
        <f t="shared" si="670"/>
        <v>6.2465753424657535</v>
      </c>
      <c r="AN4465" s="167">
        <f t="shared" si="663"/>
        <v>6.2465753424657535</v>
      </c>
      <c r="AO4465" s="167">
        <v>0</v>
      </c>
      <c r="AP4465" s="167">
        <f t="shared" si="664"/>
        <v>6.2465753424657535</v>
      </c>
      <c r="AQ4465" s="167">
        <f t="shared" si="660"/>
        <v>187.39726027397262</v>
      </c>
      <c r="AR4465" s="193" t="s">
        <v>231</v>
      </c>
      <c r="AS4465" s="194" t="s">
        <v>431</v>
      </c>
      <c r="AT4465" s="166" t="s">
        <v>325</v>
      </c>
      <c r="AU4465" s="166" t="s">
        <v>6916</v>
      </c>
      <c r="AV4465" s="679" t="s">
        <v>15019</v>
      </c>
      <c r="AW4465" s="166" t="s">
        <v>234</v>
      </c>
      <c r="AX4465" s="2391"/>
      <c r="AY4465" s="2391"/>
    </row>
    <row r="4466" spans="1:59" s="55" customFormat="1" ht="15.95" customHeight="1" x14ac:dyDescent="0.25">
      <c r="A4466" s="182">
        <v>1916</v>
      </c>
      <c r="B4466" s="166" t="s">
        <v>55</v>
      </c>
      <c r="C4466" s="170" t="s">
        <v>22550</v>
      </c>
      <c r="D4466" s="194" t="s">
        <v>15020</v>
      </c>
      <c r="E4466" s="198" t="s">
        <v>15021</v>
      </c>
      <c r="F4466" s="198" t="s">
        <v>15022</v>
      </c>
      <c r="G4466" s="166"/>
      <c r="H4466" s="198" t="s">
        <v>219</v>
      </c>
      <c r="I4466" s="166" t="s">
        <v>220</v>
      </c>
      <c r="J4466" s="198" t="s">
        <v>221</v>
      </c>
      <c r="K4466" s="198" t="s">
        <v>222</v>
      </c>
      <c r="L4466" s="198" t="s">
        <v>317</v>
      </c>
      <c r="M4466" s="198">
        <v>0</v>
      </c>
      <c r="N4466" s="199">
        <v>3</v>
      </c>
      <c r="O4466" s="199">
        <v>1.2</v>
      </c>
      <c r="P4466" s="199">
        <v>3.5999999999999996</v>
      </c>
      <c r="Q4466" s="1012">
        <v>1</v>
      </c>
      <c r="R4466" s="183"/>
      <c r="S4466" s="223">
        <v>0</v>
      </c>
      <c r="T4466" s="183"/>
      <c r="U4466" s="223">
        <v>0</v>
      </c>
      <c r="V4466" s="183"/>
      <c r="W4466" s="183"/>
      <c r="X4466" s="183"/>
      <c r="Y4466" s="166" t="s">
        <v>330</v>
      </c>
      <c r="Z4466" s="166" t="s">
        <v>15023</v>
      </c>
      <c r="AA4466" s="203">
        <v>1146234006380</v>
      </c>
      <c r="AB4466" s="166" t="s">
        <v>15024</v>
      </c>
      <c r="AC4466" s="166" t="s">
        <v>15025</v>
      </c>
      <c r="AD4466" s="166" t="s">
        <v>15026</v>
      </c>
      <c r="AE4466" s="166" t="s">
        <v>15020</v>
      </c>
      <c r="AF4466" s="166" t="s">
        <v>15023</v>
      </c>
      <c r="AG4466" s="165">
        <v>1146234006380</v>
      </c>
      <c r="AH4466" s="203" t="s">
        <v>722</v>
      </c>
      <c r="AI4466" s="186">
        <v>1.1399999999999999</v>
      </c>
      <c r="AJ4466" s="186">
        <v>300</v>
      </c>
      <c r="AK4466" s="167">
        <f t="shared" si="669"/>
        <v>0.93698630136986283</v>
      </c>
      <c r="AL4466" s="167">
        <v>0</v>
      </c>
      <c r="AM4466" s="187">
        <f t="shared" si="670"/>
        <v>0.93698630136986283</v>
      </c>
      <c r="AN4466" s="167">
        <f t="shared" si="663"/>
        <v>0.93698630136986283</v>
      </c>
      <c r="AO4466" s="167">
        <v>0</v>
      </c>
      <c r="AP4466" s="167">
        <f t="shared" si="664"/>
        <v>0.93698630136986283</v>
      </c>
      <c r="AQ4466" s="167">
        <f t="shared" si="660"/>
        <v>28.109589041095884</v>
      </c>
      <c r="AR4466" s="193" t="s">
        <v>231</v>
      </c>
      <c r="AS4466" s="194"/>
      <c r="AT4466" s="166" t="s">
        <v>325</v>
      </c>
      <c r="AU4466" s="166" t="s">
        <v>6916</v>
      </c>
      <c r="AV4466" s="679" t="s">
        <v>15027</v>
      </c>
      <c r="AW4466" s="166" t="s">
        <v>234</v>
      </c>
      <c r="AX4466" s="2391"/>
      <c r="AY4466" s="2391"/>
    </row>
    <row r="4467" spans="1:59" s="55" customFormat="1" ht="15.95" customHeight="1" x14ac:dyDescent="0.25">
      <c r="A4467" s="353">
        <v>1917</v>
      </c>
      <c r="B4467" s="354" t="s">
        <v>55</v>
      </c>
      <c r="C4467" s="170" t="s">
        <v>22550</v>
      </c>
      <c r="D4467" s="363" t="s">
        <v>17243</v>
      </c>
      <c r="E4467" s="272" t="s">
        <v>17244</v>
      </c>
      <c r="F4467" s="272" t="s">
        <v>17245</v>
      </c>
      <c r="G4467" s="354" t="s">
        <v>221</v>
      </c>
      <c r="H4467" s="272" t="s">
        <v>219</v>
      </c>
      <c r="I4467" s="354" t="s">
        <v>220</v>
      </c>
      <c r="J4467" s="272" t="s">
        <v>221</v>
      </c>
      <c r="K4467" s="272" t="s">
        <v>222</v>
      </c>
      <c r="L4467" s="272" t="s">
        <v>221</v>
      </c>
      <c r="M4467" s="272" t="s">
        <v>879</v>
      </c>
      <c r="N4467" s="440">
        <v>3</v>
      </c>
      <c r="O4467" s="440">
        <v>2</v>
      </c>
      <c r="P4467" s="440">
        <v>6</v>
      </c>
      <c r="Q4467" s="1010">
        <v>2</v>
      </c>
      <c r="R4467" s="357"/>
      <c r="S4467" s="505">
        <v>0</v>
      </c>
      <c r="T4467" s="357"/>
      <c r="U4467" s="505">
        <v>0</v>
      </c>
      <c r="V4467" s="357"/>
      <c r="W4467" s="357"/>
      <c r="X4467" s="357"/>
      <c r="Y4467" s="354" t="s">
        <v>330</v>
      </c>
      <c r="Z4467" s="354" t="s">
        <v>12792</v>
      </c>
      <c r="AA4467" s="443">
        <v>1027809237796</v>
      </c>
      <c r="AB4467" s="354" t="s">
        <v>17246</v>
      </c>
      <c r="AC4467" s="354" t="s">
        <v>17247</v>
      </c>
      <c r="AD4467" s="354" t="s">
        <v>12354</v>
      </c>
      <c r="AE4467" s="354" t="s">
        <v>15028</v>
      </c>
      <c r="AF4467" s="354" t="s">
        <v>17248</v>
      </c>
      <c r="AG4467" s="358">
        <v>1027809237796</v>
      </c>
      <c r="AH4467" s="443" t="s">
        <v>722</v>
      </c>
      <c r="AI4467" s="360">
        <v>1.1399999999999999</v>
      </c>
      <c r="AJ4467" s="360">
        <v>732.5</v>
      </c>
      <c r="AK4467" s="359">
        <f t="shared" si="669"/>
        <v>2.287808219178082</v>
      </c>
      <c r="AL4467" s="359">
        <v>0</v>
      </c>
      <c r="AM4467" s="361">
        <f t="shared" si="670"/>
        <v>2.287808219178082</v>
      </c>
      <c r="AN4467" s="359">
        <f t="shared" si="663"/>
        <v>2.287808219178082</v>
      </c>
      <c r="AO4467" s="359">
        <v>0</v>
      </c>
      <c r="AP4467" s="359">
        <f t="shared" si="664"/>
        <v>2.287808219178082</v>
      </c>
      <c r="AQ4467" s="359">
        <f t="shared" si="660"/>
        <v>68.634246575342459</v>
      </c>
      <c r="AR4467" s="362" t="s">
        <v>231</v>
      </c>
      <c r="AS4467" s="363" t="s">
        <v>431</v>
      </c>
      <c r="AT4467" s="354" t="s">
        <v>325</v>
      </c>
      <c r="AU4467" s="354" t="s">
        <v>6916</v>
      </c>
      <c r="AV4467" s="923" t="s">
        <v>15029</v>
      </c>
      <c r="AW4467" s="166" t="s">
        <v>234</v>
      </c>
      <c r="AX4467" s="447" t="s">
        <v>20521</v>
      </c>
      <c r="AY4467" s="2401"/>
      <c r="AZ4467" s="447" t="s">
        <v>20514</v>
      </c>
      <c r="BA4467" s="1395"/>
      <c r="BB4467" s="1395"/>
      <c r="BC4467" s="1395"/>
      <c r="BD4467" s="1395"/>
      <c r="BE4467" s="1395"/>
      <c r="BF4467" s="1395"/>
      <c r="BG4467" s="1395"/>
    </row>
    <row r="4468" spans="1:59" s="55" customFormat="1" ht="15.95" customHeight="1" x14ac:dyDescent="0.25">
      <c r="A4468" s="182">
        <v>1918</v>
      </c>
      <c r="B4468" s="166" t="s">
        <v>55</v>
      </c>
      <c r="C4468" s="170" t="s">
        <v>6908</v>
      </c>
      <c r="D4468" s="194" t="s">
        <v>15030</v>
      </c>
      <c r="E4468" s="198" t="s">
        <v>15031</v>
      </c>
      <c r="F4468" s="198" t="s">
        <v>15032</v>
      </c>
      <c r="G4468" s="166"/>
      <c r="H4468" s="198" t="s">
        <v>219</v>
      </c>
      <c r="I4468" s="166" t="s">
        <v>220</v>
      </c>
      <c r="J4468" s="198" t="s">
        <v>221</v>
      </c>
      <c r="K4468" s="198" t="s">
        <v>222</v>
      </c>
      <c r="L4468" s="198" t="s">
        <v>317</v>
      </c>
      <c r="M4468" s="198">
        <v>0</v>
      </c>
      <c r="N4468" s="199">
        <v>10</v>
      </c>
      <c r="O4468" s="199">
        <v>3</v>
      </c>
      <c r="P4468" s="199">
        <v>30</v>
      </c>
      <c r="Q4468" s="1012">
        <v>1</v>
      </c>
      <c r="R4468" s="183"/>
      <c r="S4468" s="223">
        <v>0</v>
      </c>
      <c r="T4468" s="183"/>
      <c r="U4468" s="223">
        <v>0</v>
      </c>
      <c r="V4468" s="183"/>
      <c r="W4468" s="183"/>
      <c r="X4468" s="183"/>
      <c r="Y4468" s="166" t="s">
        <v>330</v>
      </c>
      <c r="Z4468" s="166" t="s">
        <v>15033</v>
      </c>
      <c r="AA4468" s="203">
        <v>1025003752971</v>
      </c>
      <c r="AB4468" s="166" t="s">
        <v>15009</v>
      </c>
      <c r="AC4468" s="166" t="s">
        <v>15034</v>
      </c>
      <c r="AD4468" s="166" t="s">
        <v>15035</v>
      </c>
      <c r="AE4468" s="166" t="s">
        <v>15036</v>
      </c>
      <c r="AF4468" s="166" t="s">
        <v>15033</v>
      </c>
      <c r="AG4468" s="165">
        <v>1025003752971</v>
      </c>
      <c r="AH4468" s="203" t="s">
        <v>2107</v>
      </c>
      <c r="AI4468" s="186">
        <v>1.1399999999999999</v>
      </c>
      <c r="AJ4468" s="186">
        <v>3000</v>
      </c>
      <c r="AK4468" s="167">
        <f t="shared" si="669"/>
        <v>9.3698630136986285</v>
      </c>
      <c r="AL4468" s="167">
        <v>0</v>
      </c>
      <c r="AM4468" s="187">
        <f t="shared" si="670"/>
        <v>9.3698630136986285</v>
      </c>
      <c r="AN4468" s="167">
        <f t="shared" si="663"/>
        <v>9.3698630136986285</v>
      </c>
      <c r="AO4468" s="167">
        <v>0</v>
      </c>
      <c r="AP4468" s="167">
        <f t="shared" si="664"/>
        <v>9.3698630136986285</v>
      </c>
      <c r="AQ4468" s="167">
        <f t="shared" si="660"/>
        <v>281.09589041095887</v>
      </c>
      <c r="AR4468" s="193" t="s">
        <v>231</v>
      </c>
      <c r="AS4468" s="194"/>
      <c r="AT4468" s="166" t="s">
        <v>325</v>
      </c>
      <c r="AU4468" s="166" t="s">
        <v>6916</v>
      </c>
      <c r="AV4468" s="679" t="s">
        <v>15037</v>
      </c>
      <c r="AW4468" s="166" t="s">
        <v>234</v>
      </c>
      <c r="AX4468" s="2391"/>
      <c r="AY4468" s="2391"/>
    </row>
    <row r="4469" spans="1:59" s="1395" customFormat="1" ht="15.95" customHeight="1" x14ac:dyDescent="0.25">
      <c r="A4469" s="353">
        <v>1919</v>
      </c>
      <c r="B4469" s="354" t="s">
        <v>55</v>
      </c>
      <c r="C4469" s="366" t="s">
        <v>6908</v>
      </c>
      <c r="D4469" s="363" t="s">
        <v>25776</v>
      </c>
      <c r="E4469" s="272" t="s">
        <v>23424</v>
      </c>
      <c r="F4469" s="272" t="s">
        <v>23425</v>
      </c>
      <c r="G4469" s="354" t="s">
        <v>221</v>
      </c>
      <c r="H4469" s="272" t="s">
        <v>219</v>
      </c>
      <c r="I4469" s="354" t="s">
        <v>220</v>
      </c>
      <c r="J4469" s="272" t="s">
        <v>221</v>
      </c>
      <c r="K4469" s="272" t="s">
        <v>1337</v>
      </c>
      <c r="L4469" s="272" t="s">
        <v>317</v>
      </c>
      <c r="M4469" s="272">
        <v>0</v>
      </c>
      <c r="N4469" s="440">
        <v>2.5</v>
      </c>
      <c r="O4469" s="440">
        <v>1.5</v>
      </c>
      <c r="P4469" s="440">
        <f>O4469*N4469</f>
        <v>3.75</v>
      </c>
      <c r="Q4469" s="1010">
        <v>0</v>
      </c>
      <c r="R4469" s="357"/>
      <c r="S4469" s="505">
        <v>0</v>
      </c>
      <c r="T4469" s="357"/>
      <c r="U4469" s="505">
        <v>1</v>
      </c>
      <c r="V4469" s="357"/>
      <c r="W4469" s="357"/>
      <c r="X4469" s="357"/>
      <c r="Y4469" s="354" t="s">
        <v>12075</v>
      </c>
      <c r="Z4469" s="354" t="s">
        <v>15041</v>
      </c>
      <c r="AA4469" s="443" t="s">
        <v>23426</v>
      </c>
      <c r="AB4469" s="354" t="s">
        <v>23427</v>
      </c>
      <c r="AC4469" s="354" t="s">
        <v>23428</v>
      </c>
      <c r="AD4469" s="354" t="s">
        <v>23429</v>
      </c>
      <c r="AE4469" s="354" t="s">
        <v>23430</v>
      </c>
      <c r="AF4469" s="354" t="s">
        <v>15044</v>
      </c>
      <c r="AG4469" s="443" t="s">
        <v>23426</v>
      </c>
      <c r="AH4469" s="443" t="s">
        <v>2107</v>
      </c>
      <c r="AI4469" s="360">
        <v>1.1399999999999999</v>
      </c>
      <c r="AJ4469" s="360">
        <v>78</v>
      </c>
      <c r="AK4469" s="359">
        <f>AJ4469*AI4469/365</f>
        <v>0.24361643835616434</v>
      </c>
      <c r="AL4469" s="359">
        <v>0</v>
      </c>
      <c r="AM4469" s="361">
        <f t="shared" si="670"/>
        <v>0.24361643835616434</v>
      </c>
      <c r="AN4469" s="359">
        <f t="shared" ref="AN4469:AN4500" si="671">AK4469</f>
        <v>0.24361643835616434</v>
      </c>
      <c r="AO4469" s="359">
        <v>0</v>
      </c>
      <c r="AP4469" s="359">
        <f t="shared" ref="AP4469:AP4500" si="672">AN4469+AO4469</f>
        <v>0.24361643835616434</v>
      </c>
      <c r="AQ4469" s="359">
        <f>AP4469*30</f>
        <v>7.3084931506849298</v>
      </c>
      <c r="AR4469" s="362" t="s">
        <v>231</v>
      </c>
      <c r="AS4469" s="363" t="s">
        <v>16247</v>
      </c>
      <c r="AT4469" s="354" t="s">
        <v>325</v>
      </c>
      <c r="AU4469" s="354" t="s">
        <v>6916</v>
      </c>
      <c r="AV4469" s="923" t="s">
        <v>15045</v>
      </c>
      <c r="AW4469" s="354" t="s">
        <v>234</v>
      </c>
      <c r="AX4469" s="447" t="s">
        <v>23431</v>
      </c>
      <c r="AY4469" s="2401"/>
      <c r="AZ4469" s="447" t="s">
        <v>23432</v>
      </c>
    </row>
    <row r="4470" spans="1:59" s="55" customFormat="1" ht="15.95" customHeight="1" x14ac:dyDescent="0.25">
      <c r="A4470" s="182">
        <v>1920</v>
      </c>
      <c r="B4470" s="166" t="s">
        <v>55</v>
      </c>
      <c r="C4470" s="170" t="s">
        <v>6908</v>
      </c>
      <c r="D4470" s="194" t="s">
        <v>15046</v>
      </c>
      <c r="E4470" s="198" t="s">
        <v>15047</v>
      </c>
      <c r="F4470" s="198" t="s">
        <v>12711</v>
      </c>
      <c r="G4470" s="166"/>
      <c r="H4470" s="198" t="s">
        <v>219</v>
      </c>
      <c r="I4470" s="166" t="s">
        <v>220</v>
      </c>
      <c r="J4470" s="198" t="s">
        <v>221</v>
      </c>
      <c r="K4470" s="198" t="s">
        <v>222</v>
      </c>
      <c r="L4470" s="198" t="s">
        <v>317</v>
      </c>
      <c r="M4470" s="198">
        <v>0</v>
      </c>
      <c r="N4470" s="199">
        <v>4</v>
      </c>
      <c r="O4470" s="199">
        <v>3</v>
      </c>
      <c r="P4470" s="199">
        <v>12</v>
      </c>
      <c r="Q4470" s="1012">
        <v>0</v>
      </c>
      <c r="R4470" s="183"/>
      <c r="S4470" s="223">
        <v>0</v>
      </c>
      <c r="T4470" s="183"/>
      <c r="U4470" s="223">
        <v>1</v>
      </c>
      <c r="V4470" s="183"/>
      <c r="W4470" s="183"/>
      <c r="X4470" s="183"/>
      <c r="Y4470" s="166" t="s">
        <v>12075</v>
      </c>
      <c r="Z4470" s="166" t="s">
        <v>15048</v>
      </c>
      <c r="AA4470" s="203">
        <v>304503007700018</v>
      </c>
      <c r="AB4470" s="166" t="s">
        <v>15049</v>
      </c>
      <c r="AC4470" s="166" t="s">
        <v>15050</v>
      </c>
      <c r="AD4470" s="166" t="s">
        <v>15051</v>
      </c>
      <c r="AE4470" s="166" t="s">
        <v>15049</v>
      </c>
      <c r="AF4470" s="166" t="s">
        <v>15048</v>
      </c>
      <c r="AG4470" s="165">
        <v>304503007700018</v>
      </c>
      <c r="AH4470" s="203" t="s">
        <v>722</v>
      </c>
      <c r="AI4470" s="186">
        <v>1.1399999999999999</v>
      </c>
      <c r="AJ4470" s="186">
        <v>300</v>
      </c>
      <c r="AK4470" s="167">
        <f t="shared" ref="AK4470:AK4477" si="673">AJ4470*AI4470/365</f>
        <v>0.93698630136986283</v>
      </c>
      <c r="AL4470" s="167">
        <v>0</v>
      </c>
      <c r="AM4470" s="187">
        <f t="shared" ref="AM4470:AM4477" si="674">SUBTOTAL(9,AK4470:AL4470)</f>
        <v>0.93698630136986283</v>
      </c>
      <c r="AN4470" s="167">
        <f t="shared" si="671"/>
        <v>0.93698630136986283</v>
      </c>
      <c r="AO4470" s="167">
        <v>0</v>
      </c>
      <c r="AP4470" s="167">
        <f t="shared" si="672"/>
        <v>0.93698630136986283</v>
      </c>
      <c r="AQ4470" s="167">
        <f t="shared" si="660"/>
        <v>28.109589041095884</v>
      </c>
      <c r="AR4470" s="193" t="s">
        <v>231</v>
      </c>
      <c r="AS4470" s="194"/>
      <c r="AT4470" s="166" t="s">
        <v>325</v>
      </c>
      <c r="AU4470" s="166" t="s">
        <v>6916</v>
      </c>
      <c r="AV4470" s="679" t="s">
        <v>15052</v>
      </c>
      <c r="AW4470" s="166" t="s">
        <v>234</v>
      </c>
      <c r="AX4470" s="2391"/>
      <c r="AY4470" s="2391"/>
    </row>
    <row r="4471" spans="1:59" s="55" customFormat="1" ht="15.95" customHeight="1" x14ac:dyDescent="0.25">
      <c r="A4471" s="182">
        <v>1921</v>
      </c>
      <c r="B4471" s="166" t="s">
        <v>55</v>
      </c>
      <c r="C4471" s="170" t="s">
        <v>6908</v>
      </c>
      <c r="D4471" s="194" t="s">
        <v>19799</v>
      </c>
      <c r="E4471" s="198" t="s">
        <v>15054</v>
      </c>
      <c r="F4471" s="198" t="s">
        <v>15055</v>
      </c>
      <c r="G4471" s="166"/>
      <c r="H4471" s="198" t="s">
        <v>732</v>
      </c>
      <c r="I4471" s="166">
        <v>0</v>
      </c>
      <c r="J4471" s="198" t="s">
        <v>317</v>
      </c>
      <c r="K4471" s="198">
        <v>0</v>
      </c>
      <c r="L4471" s="198" t="s">
        <v>317</v>
      </c>
      <c r="M4471" s="198">
        <v>0</v>
      </c>
      <c r="N4471" s="199">
        <v>1.2</v>
      </c>
      <c r="O4471" s="199">
        <v>1.2</v>
      </c>
      <c r="P4471" s="199">
        <v>1.44</v>
      </c>
      <c r="Q4471" s="1012">
        <v>1</v>
      </c>
      <c r="R4471" s="183"/>
      <c r="S4471" s="223">
        <v>0</v>
      </c>
      <c r="T4471" s="183"/>
      <c r="U4471" s="223">
        <v>0</v>
      </c>
      <c r="V4471" s="183"/>
      <c r="W4471" s="183"/>
      <c r="X4471" s="183"/>
      <c r="Y4471" s="166" t="s">
        <v>12075</v>
      </c>
      <c r="Z4471" s="166" t="s">
        <v>15056</v>
      </c>
      <c r="AA4471" s="203">
        <v>307503019400039</v>
      </c>
      <c r="AB4471" s="166" t="s">
        <v>15057</v>
      </c>
      <c r="AC4471" s="166">
        <v>84963437595</v>
      </c>
      <c r="AD4471" s="166" t="s">
        <v>15058</v>
      </c>
      <c r="AE4471" s="166" t="s">
        <v>15057</v>
      </c>
      <c r="AF4471" s="166" t="s">
        <v>15056</v>
      </c>
      <c r="AG4471" s="165">
        <v>307503019400039</v>
      </c>
      <c r="AH4471" s="203" t="s">
        <v>722</v>
      </c>
      <c r="AI4471" s="186">
        <v>1.1399999999999999</v>
      </c>
      <c r="AJ4471" s="186">
        <v>300</v>
      </c>
      <c r="AK4471" s="167">
        <f t="shared" si="673"/>
        <v>0.93698630136986283</v>
      </c>
      <c r="AL4471" s="167">
        <v>0</v>
      </c>
      <c r="AM4471" s="187">
        <f t="shared" si="674"/>
        <v>0.93698630136986283</v>
      </c>
      <c r="AN4471" s="167">
        <f t="shared" si="671"/>
        <v>0.93698630136986283</v>
      </c>
      <c r="AO4471" s="167">
        <v>0</v>
      </c>
      <c r="AP4471" s="167">
        <f t="shared" si="672"/>
        <v>0.93698630136986283</v>
      </c>
      <c r="AQ4471" s="167">
        <f t="shared" si="660"/>
        <v>28.109589041095884</v>
      </c>
      <c r="AR4471" s="193" t="s">
        <v>231</v>
      </c>
      <c r="AS4471" s="194"/>
      <c r="AT4471" s="166" t="s">
        <v>325</v>
      </c>
      <c r="AU4471" s="166" t="s">
        <v>6916</v>
      </c>
      <c r="AV4471" s="679" t="s">
        <v>15059</v>
      </c>
      <c r="AW4471" s="166" t="s">
        <v>234</v>
      </c>
      <c r="AX4471" s="2391"/>
      <c r="AY4471" s="2391"/>
    </row>
    <row r="4472" spans="1:59" s="55" customFormat="1" ht="15.95" customHeight="1" x14ac:dyDescent="0.25">
      <c r="A4472" s="182">
        <v>1922</v>
      </c>
      <c r="B4472" s="166" t="s">
        <v>55</v>
      </c>
      <c r="C4472" s="170" t="s">
        <v>6908</v>
      </c>
      <c r="D4472" s="194" t="s">
        <v>15060</v>
      </c>
      <c r="E4472" s="198" t="s">
        <v>15061</v>
      </c>
      <c r="F4472" s="198" t="s">
        <v>15062</v>
      </c>
      <c r="G4472" s="166"/>
      <c r="H4472" s="198" t="s">
        <v>732</v>
      </c>
      <c r="I4472" s="166">
        <v>0</v>
      </c>
      <c r="J4472" s="198" t="s">
        <v>317</v>
      </c>
      <c r="K4472" s="198">
        <v>0</v>
      </c>
      <c r="L4472" s="198" t="s">
        <v>317</v>
      </c>
      <c r="M4472" s="198">
        <v>0</v>
      </c>
      <c r="N4472" s="199">
        <v>5</v>
      </c>
      <c r="O4472" s="199">
        <v>3</v>
      </c>
      <c r="P4472" s="199">
        <v>15</v>
      </c>
      <c r="Q4472" s="1012">
        <v>1</v>
      </c>
      <c r="R4472" s="183"/>
      <c r="S4472" s="223">
        <v>0</v>
      </c>
      <c r="T4472" s="183"/>
      <c r="U4472" s="223">
        <v>0</v>
      </c>
      <c r="V4472" s="183"/>
      <c r="W4472" s="183"/>
      <c r="X4472" s="183"/>
      <c r="Y4472" s="166" t="s">
        <v>330</v>
      </c>
      <c r="Z4472" s="166" t="s">
        <v>14790</v>
      </c>
      <c r="AA4472" s="203">
        <v>1075047007496</v>
      </c>
      <c r="AB4472" s="166" t="s">
        <v>15063</v>
      </c>
      <c r="AC4472" s="166" t="s">
        <v>14792</v>
      </c>
      <c r="AD4472" s="166" t="s">
        <v>14793</v>
      </c>
      <c r="AE4472" s="166" t="s">
        <v>15064</v>
      </c>
      <c r="AF4472" s="166" t="s">
        <v>14790</v>
      </c>
      <c r="AG4472" s="165">
        <v>1075047007496</v>
      </c>
      <c r="AH4472" s="203" t="s">
        <v>722</v>
      </c>
      <c r="AI4472" s="186">
        <v>1.1399999999999999</v>
      </c>
      <c r="AJ4472" s="186">
        <v>500</v>
      </c>
      <c r="AK4472" s="167">
        <f t="shared" si="673"/>
        <v>1.5616438356164384</v>
      </c>
      <c r="AL4472" s="167">
        <v>0</v>
      </c>
      <c r="AM4472" s="187">
        <f t="shared" si="674"/>
        <v>1.5616438356164384</v>
      </c>
      <c r="AN4472" s="167">
        <f t="shared" si="671"/>
        <v>1.5616438356164384</v>
      </c>
      <c r="AO4472" s="167">
        <v>0</v>
      </c>
      <c r="AP4472" s="167">
        <f t="shared" si="672"/>
        <v>1.5616438356164384</v>
      </c>
      <c r="AQ4472" s="167">
        <f t="shared" si="660"/>
        <v>46.849315068493155</v>
      </c>
      <c r="AR4472" s="193" t="s">
        <v>231</v>
      </c>
      <c r="AS4472" s="194"/>
      <c r="AT4472" s="166" t="s">
        <v>325</v>
      </c>
      <c r="AU4472" s="166" t="s">
        <v>6916</v>
      </c>
      <c r="AV4472" s="679" t="s">
        <v>15065</v>
      </c>
      <c r="AW4472" s="166" t="s">
        <v>234</v>
      </c>
      <c r="AX4472" s="2391"/>
      <c r="AY4472" s="2391"/>
    </row>
    <row r="4473" spans="1:59" s="55" customFormat="1" ht="15.95" customHeight="1" x14ac:dyDescent="0.25">
      <c r="A4473" s="182">
        <v>1923</v>
      </c>
      <c r="B4473" s="166" t="s">
        <v>55</v>
      </c>
      <c r="C4473" s="170" t="s">
        <v>6908</v>
      </c>
      <c r="D4473" s="194" t="s">
        <v>15066</v>
      </c>
      <c r="E4473" s="198" t="s">
        <v>15067</v>
      </c>
      <c r="F4473" s="198" t="s">
        <v>15068</v>
      </c>
      <c r="G4473" s="166"/>
      <c r="H4473" s="198" t="s">
        <v>219</v>
      </c>
      <c r="I4473" s="166" t="s">
        <v>220</v>
      </c>
      <c r="J4473" s="198" t="s">
        <v>317</v>
      </c>
      <c r="K4473" s="198">
        <v>0</v>
      </c>
      <c r="L4473" s="198" t="s">
        <v>317</v>
      </c>
      <c r="M4473" s="198">
        <v>0</v>
      </c>
      <c r="N4473" s="199">
        <v>3</v>
      </c>
      <c r="O4473" s="199">
        <v>1.2</v>
      </c>
      <c r="P4473" s="199">
        <v>3.5999999999999996</v>
      </c>
      <c r="Q4473" s="1012">
        <v>1</v>
      </c>
      <c r="R4473" s="183"/>
      <c r="S4473" s="223">
        <v>0</v>
      </c>
      <c r="T4473" s="183"/>
      <c r="U4473" s="223">
        <v>0</v>
      </c>
      <c r="V4473" s="183"/>
      <c r="W4473" s="183"/>
      <c r="X4473" s="183"/>
      <c r="Y4473" s="166" t="s">
        <v>12075</v>
      </c>
      <c r="Z4473" s="166" t="s">
        <v>15069</v>
      </c>
      <c r="AA4473" s="203">
        <v>306402929100060</v>
      </c>
      <c r="AB4473" s="166" t="s">
        <v>15070</v>
      </c>
      <c r="AC4473" s="166" t="s">
        <v>15071</v>
      </c>
      <c r="AD4473" s="166" t="s">
        <v>15072</v>
      </c>
      <c r="AE4473" s="166" t="s">
        <v>15070</v>
      </c>
      <c r="AF4473" s="166" t="s">
        <v>15069</v>
      </c>
      <c r="AG4473" s="165">
        <v>306402929100060</v>
      </c>
      <c r="AH4473" s="203" t="s">
        <v>722</v>
      </c>
      <c r="AI4473" s="186">
        <v>1.1399999999999999</v>
      </c>
      <c r="AJ4473" s="186">
        <v>200</v>
      </c>
      <c r="AK4473" s="167">
        <f t="shared" si="673"/>
        <v>0.62465753424657522</v>
      </c>
      <c r="AL4473" s="167">
        <v>0</v>
      </c>
      <c r="AM4473" s="187">
        <f t="shared" si="674"/>
        <v>0.62465753424657522</v>
      </c>
      <c r="AN4473" s="167">
        <f t="shared" si="671"/>
        <v>0.62465753424657522</v>
      </c>
      <c r="AO4473" s="167">
        <v>0</v>
      </c>
      <c r="AP4473" s="167">
        <f t="shared" si="672"/>
        <v>0.62465753424657522</v>
      </c>
      <c r="AQ4473" s="167">
        <f t="shared" si="660"/>
        <v>18.739726027397257</v>
      </c>
      <c r="AR4473" s="193" t="s">
        <v>231</v>
      </c>
      <c r="AS4473" s="194"/>
      <c r="AT4473" s="166" t="s">
        <v>325</v>
      </c>
      <c r="AU4473" s="166" t="s">
        <v>6916</v>
      </c>
      <c r="AV4473" s="679" t="s">
        <v>15073</v>
      </c>
      <c r="AW4473" s="166" t="s">
        <v>234</v>
      </c>
      <c r="AX4473" s="2391"/>
      <c r="AY4473" s="2391"/>
    </row>
    <row r="4474" spans="1:59" s="55" customFormat="1" ht="15.95" customHeight="1" x14ac:dyDescent="0.25">
      <c r="A4474" s="182">
        <v>1924</v>
      </c>
      <c r="B4474" s="166" t="s">
        <v>55</v>
      </c>
      <c r="C4474" s="170" t="s">
        <v>6908</v>
      </c>
      <c r="D4474" s="194" t="s">
        <v>15074</v>
      </c>
      <c r="E4474" s="198" t="s">
        <v>15075</v>
      </c>
      <c r="F4474" s="198" t="s">
        <v>15076</v>
      </c>
      <c r="G4474" s="166"/>
      <c r="H4474" s="198" t="s">
        <v>219</v>
      </c>
      <c r="I4474" s="166" t="s">
        <v>220</v>
      </c>
      <c r="J4474" s="198" t="s">
        <v>317</v>
      </c>
      <c r="K4474" s="198">
        <v>0</v>
      </c>
      <c r="L4474" s="198" t="s">
        <v>317</v>
      </c>
      <c r="M4474" s="198">
        <v>0</v>
      </c>
      <c r="N4474" s="199">
        <v>1.2</v>
      </c>
      <c r="O4474" s="199">
        <v>1.2</v>
      </c>
      <c r="P4474" s="199">
        <v>1.44</v>
      </c>
      <c r="Q4474" s="1012">
        <v>1</v>
      </c>
      <c r="R4474" s="183"/>
      <c r="S4474" s="223">
        <v>0</v>
      </c>
      <c r="T4474" s="183"/>
      <c r="U4474" s="223">
        <v>0</v>
      </c>
      <c r="V4474" s="183"/>
      <c r="W4474" s="183"/>
      <c r="X4474" s="183"/>
      <c r="Y4474" s="166" t="s">
        <v>330</v>
      </c>
      <c r="Z4474" s="166" t="s">
        <v>14922</v>
      </c>
      <c r="AA4474" s="203">
        <v>1065015006429</v>
      </c>
      <c r="AB4474" s="166" t="s">
        <v>15077</v>
      </c>
      <c r="AC4474" s="166" t="s">
        <v>14924</v>
      </c>
      <c r="AD4474" s="166" t="s">
        <v>14925</v>
      </c>
      <c r="AE4474" s="166" t="s">
        <v>15077</v>
      </c>
      <c r="AF4474" s="166" t="s">
        <v>14922</v>
      </c>
      <c r="AG4474" s="165">
        <v>1065015006429</v>
      </c>
      <c r="AH4474" s="203" t="s">
        <v>722</v>
      </c>
      <c r="AI4474" s="186">
        <v>1.1399999999999999</v>
      </c>
      <c r="AJ4474" s="186">
        <v>200</v>
      </c>
      <c r="AK4474" s="167">
        <f t="shared" si="673"/>
        <v>0.62465753424657522</v>
      </c>
      <c r="AL4474" s="167">
        <v>0</v>
      </c>
      <c r="AM4474" s="187">
        <f t="shared" si="674"/>
        <v>0.62465753424657522</v>
      </c>
      <c r="AN4474" s="167">
        <f t="shared" si="671"/>
        <v>0.62465753424657522</v>
      </c>
      <c r="AO4474" s="167">
        <v>0</v>
      </c>
      <c r="AP4474" s="167">
        <f t="shared" si="672"/>
        <v>0.62465753424657522</v>
      </c>
      <c r="AQ4474" s="167">
        <f t="shared" si="660"/>
        <v>18.739726027397257</v>
      </c>
      <c r="AR4474" s="193" t="s">
        <v>231</v>
      </c>
      <c r="AS4474" s="194"/>
      <c r="AT4474" s="166" t="s">
        <v>325</v>
      </c>
      <c r="AU4474" s="166" t="s">
        <v>6916</v>
      </c>
      <c r="AV4474" s="679" t="s">
        <v>15078</v>
      </c>
      <c r="AW4474" s="166" t="s">
        <v>234</v>
      </c>
      <c r="AX4474" s="2391"/>
      <c r="AY4474" s="2391"/>
    </row>
    <row r="4475" spans="1:59" s="55" customFormat="1" ht="15.95" customHeight="1" x14ac:dyDescent="0.25">
      <c r="A4475" s="182">
        <v>1925</v>
      </c>
      <c r="B4475" s="166" t="s">
        <v>55</v>
      </c>
      <c r="C4475" s="170" t="s">
        <v>6908</v>
      </c>
      <c r="D4475" s="194" t="s">
        <v>19800</v>
      </c>
      <c r="E4475" s="198" t="s">
        <v>15080</v>
      </c>
      <c r="F4475" s="198" t="s">
        <v>15081</v>
      </c>
      <c r="G4475" s="166"/>
      <c r="H4475" s="198" t="s">
        <v>219</v>
      </c>
      <c r="I4475" s="166" t="s">
        <v>220</v>
      </c>
      <c r="J4475" s="198" t="s">
        <v>317</v>
      </c>
      <c r="K4475" s="198">
        <v>0</v>
      </c>
      <c r="L4475" s="198" t="s">
        <v>317</v>
      </c>
      <c r="M4475" s="198">
        <v>0</v>
      </c>
      <c r="N4475" s="199">
        <v>2</v>
      </c>
      <c r="O4475" s="199">
        <v>1.5</v>
      </c>
      <c r="P4475" s="199">
        <v>3</v>
      </c>
      <c r="Q4475" s="1012">
        <v>1</v>
      </c>
      <c r="R4475" s="183"/>
      <c r="S4475" s="223">
        <v>0</v>
      </c>
      <c r="T4475" s="183"/>
      <c r="U4475" s="223">
        <v>0</v>
      </c>
      <c r="V4475" s="183"/>
      <c r="W4475" s="183"/>
      <c r="X4475" s="183"/>
      <c r="Y4475" s="166" t="s">
        <v>330</v>
      </c>
      <c r="Z4475" s="166" t="s">
        <v>15082</v>
      </c>
      <c r="AA4475" s="203">
        <v>1107746920478</v>
      </c>
      <c r="AB4475" s="166" t="s">
        <v>15083</v>
      </c>
      <c r="AC4475" s="166" t="s">
        <v>15084</v>
      </c>
      <c r="AD4475" s="166" t="s">
        <v>15085</v>
      </c>
      <c r="AE4475" s="166" t="s">
        <v>15083</v>
      </c>
      <c r="AF4475" s="166" t="s">
        <v>15082</v>
      </c>
      <c r="AG4475" s="165">
        <v>1107746920478</v>
      </c>
      <c r="AH4475" s="203" t="s">
        <v>722</v>
      </c>
      <c r="AI4475" s="186">
        <v>1.1399999999999999</v>
      </c>
      <c r="AJ4475" s="186">
        <v>200</v>
      </c>
      <c r="AK4475" s="167">
        <f t="shared" si="673"/>
        <v>0.62465753424657522</v>
      </c>
      <c r="AL4475" s="167">
        <v>0</v>
      </c>
      <c r="AM4475" s="187">
        <f t="shared" si="674"/>
        <v>0.62465753424657522</v>
      </c>
      <c r="AN4475" s="167">
        <f t="shared" si="671"/>
        <v>0.62465753424657522</v>
      </c>
      <c r="AO4475" s="167">
        <v>0</v>
      </c>
      <c r="AP4475" s="167">
        <f t="shared" si="672"/>
        <v>0.62465753424657522</v>
      </c>
      <c r="AQ4475" s="167">
        <f t="shared" si="660"/>
        <v>18.739726027397257</v>
      </c>
      <c r="AR4475" s="193" t="s">
        <v>231</v>
      </c>
      <c r="AS4475" s="194"/>
      <c r="AT4475" s="166" t="s">
        <v>325</v>
      </c>
      <c r="AU4475" s="166" t="s">
        <v>6916</v>
      </c>
      <c r="AV4475" s="679" t="s">
        <v>15086</v>
      </c>
      <c r="AW4475" s="166" t="s">
        <v>234</v>
      </c>
      <c r="AX4475" s="2391"/>
      <c r="AY4475" s="2391"/>
    </row>
    <row r="4476" spans="1:59" s="55" customFormat="1" ht="15.95" customHeight="1" x14ac:dyDescent="0.25">
      <c r="A4476" s="182">
        <v>1926</v>
      </c>
      <c r="B4476" s="166" t="s">
        <v>55</v>
      </c>
      <c r="C4476" s="170" t="s">
        <v>6908</v>
      </c>
      <c r="D4476" s="194" t="s">
        <v>15087</v>
      </c>
      <c r="E4476" s="198" t="s">
        <v>15088</v>
      </c>
      <c r="F4476" s="198" t="s">
        <v>15089</v>
      </c>
      <c r="G4476" s="166"/>
      <c r="H4476" s="166" t="s">
        <v>219</v>
      </c>
      <c r="I4476" s="166" t="s">
        <v>220</v>
      </c>
      <c r="J4476" s="166" t="s">
        <v>221</v>
      </c>
      <c r="K4476" s="198" t="s">
        <v>222</v>
      </c>
      <c r="L4476" s="198" t="s">
        <v>221</v>
      </c>
      <c r="M4476" s="198" t="s">
        <v>879</v>
      </c>
      <c r="N4476" s="199">
        <v>3</v>
      </c>
      <c r="O4476" s="199">
        <v>1.2</v>
      </c>
      <c r="P4476" s="199">
        <v>3.5999999999999996</v>
      </c>
      <c r="Q4476" s="1012">
        <v>1</v>
      </c>
      <c r="R4476" s="183"/>
      <c r="S4476" s="223">
        <v>0</v>
      </c>
      <c r="T4476" s="183"/>
      <c r="U4476" s="223">
        <v>0</v>
      </c>
      <c r="V4476" s="183"/>
      <c r="W4476" s="183"/>
      <c r="X4476" s="183"/>
      <c r="Y4476" s="166" t="s">
        <v>3109</v>
      </c>
      <c r="Z4476" s="166" t="s">
        <v>2004</v>
      </c>
      <c r="AA4476" s="203">
        <v>1022301598549</v>
      </c>
      <c r="AB4476" s="166" t="s">
        <v>15090</v>
      </c>
      <c r="AC4476" s="166" t="s">
        <v>12325</v>
      </c>
      <c r="AD4476" s="166" t="s">
        <v>12326</v>
      </c>
      <c r="AE4476" s="166" t="s">
        <v>15091</v>
      </c>
      <c r="AF4476" s="166" t="s">
        <v>2004</v>
      </c>
      <c r="AG4476" s="165">
        <v>1022301598549</v>
      </c>
      <c r="AH4476" s="203" t="s">
        <v>722</v>
      </c>
      <c r="AI4476" s="186">
        <v>1.1399999999999999</v>
      </c>
      <c r="AJ4476" s="186">
        <v>1000</v>
      </c>
      <c r="AK4476" s="167">
        <f t="shared" si="673"/>
        <v>3.1232876712328768</v>
      </c>
      <c r="AL4476" s="167">
        <v>0</v>
      </c>
      <c r="AM4476" s="187">
        <f t="shared" si="674"/>
        <v>3.1232876712328768</v>
      </c>
      <c r="AN4476" s="167">
        <f t="shared" si="671"/>
        <v>3.1232876712328768</v>
      </c>
      <c r="AO4476" s="167">
        <v>0</v>
      </c>
      <c r="AP4476" s="167">
        <f t="shared" si="672"/>
        <v>3.1232876712328768</v>
      </c>
      <c r="AQ4476" s="167">
        <f t="shared" si="660"/>
        <v>93.69863013698631</v>
      </c>
      <c r="AR4476" s="193" t="s">
        <v>231</v>
      </c>
      <c r="AS4476" s="194" t="s">
        <v>431</v>
      </c>
      <c r="AT4476" s="166" t="s">
        <v>325</v>
      </c>
      <c r="AU4476" s="166" t="s">
        <v>6916</v>
      </c>
      <c r="AV4476" s="679" t="s">
        <v>15092</v>
      </c>
      <c r="AW4476" s="166" t="s">
        <v>234</v>
      </c>
      <c r="AX4476" s="2391"/>
      <c r="AY4476" s="2391"/>
    </row>
    <row r="4477" spans="1:59" s="55" customFormat="1" ht="15.95" customHeight="1" x14ac:dyDescent="0.25">
      <c r="A4477" s="182">
        <v>1927</v>
      </c>
      <c r="B4477" s="166" t="s">
        <v>55</v>
      </c>
      <c r="C4477" s="170" t="s">
        <v>6908</v>
      </c>
      <c r="D4477" s="194" t="s">
        <v>19801</v>
      </c>
      <c r="E4477" s="198" t="s">
        <v>15094</v>
      </c>
      <c r="F4477" s="198" t="s">
        <v>15095</v>
      </c>
      <c r="G4477" s="166"/>
      <c r="H4477" s="198" t="s">
        <v>219</v>
      </c>
      <c r="I4477" s="166" t="s">
        <v>220</v>
      </c>
      <c r="J4477" s="198" t="s">
        <v>317</v>
      </c>
      <c r="K4477" s="198">
        <v>0</v>
      </c>
      <c r="L4477" s="198" t="s">
        <v>317</v>
      </c>
      <c r="M4477" s="198">
        <v>0</v>
      </c>
      <c r="N4477" s="199">
        <v>1.2</v>
      </c>
      <c r="O4477" s="199">
        <v>1.2</v>
      </c>
      <c r="P4477" s="199">
        <v>1.44</v>
      </c>
      <c r="Q4477" s="1012">
        <v>1</v>
      </c>
      <c r="R4477" s="183"/>
      <c r="S4477" s="223">
        <v>0</v>
      </c>
      <c r="T4477" s="183"/>
      <c r="U4477" s="223">
        <v>0</v>
      </c>
      <c r="V4477" s="183"/>
      <c r="W4477" s="183"/>
      <c r="X4477" s="183"/>
      <c r="Y4477" s="166" t="s">
        <v>330</v>
      </c>
      <c r="Z4477" s="166" t="s">
        <v>15096</v>
      </c>
      <c r="AA4477" s="203">
        <v>1145030001819</v>
      </c>
      <c r="AB4477" s="166" t="s">
        <v>15097</v>
      </c>
      <c r="AC4477" s="166">
        <v>89262319290</v>
      </c>
      <c r="AD4477" s="166" t="s">
        <v>15098</v>
      </c>
      <c r="AE4477" s="166" t="s">
        <v>15097</v>
      </c>
      <c r="AF4477" s="166" t="s">
        <v>15096</v>
      </c>
      <c r="AG4477" s="165">
        <v>1145030001819</v>
      </c>
      <c r="AH4477" s="203" t="s">
        <v>722</v>
      </c>
      <c r="AI4477" s="186">
        <v>1.1399999999999999</v>
      </c>
      <c r="AJ4477" s="186">
        <v>500</v>
      </c>
      <c r="AK4477" s="167">
        <f t="shared" si="673"/>
        <v>1.5616438356164384</v>
      </c>
      <c r="AL4477" s="167">
        <v>0</v>
      </c>
      <c r="AM4477" s="187">
        <f t="shared" si="674"/>
        <v>1.5616438356164384</v>
      </c>
      <c r="AN4477" s="167">
        <f t="shared" si="671"/>
        <v>1.5616438356164384</v>
      </c>
      <c r="AO4477" s="167">
        <v>0</v>
      </c>
      <c r="AP4477" s="167">
        <f t="shared" si="672"/>
        <v>1.5616438356164384</v>
      </c>
      <c r="AQ4477" s="167">
        <f t="shared" si="660"/>
        <v>46.849315068493155</v>
      </c>
      <c r="AR4477" s="193" t="s">
        <v>231</v>
      </c>
      <c r="AS4477" s="194"/>
      <c r="AT4477" s="166" t="s">
        <v>325</v>
      </c>
      <c r="AU4477" s="166" t="s">
        <v>6916</v>
      </c>
      <c r="AV4477" s="679" t="s">
        <v>15099</v>
      </c>
      <c r="AW4477" s="166" t="s">
        <v>234</v>
      </c>
      <c r="AX4477" s="2391"/>
      <c r="AY4477" s="2391"/>
    </row>
    <row r="4478" spans="1:59" s="1395" customFormat="1" ht="15.95" customHeight="1" x14ac:dyDescent="0.25">
      <c r="A4478" s="353">
        <v>1928</v>
      </c>
      <c r="B4478" s="354" t="s">
        <v>55</v>
      </c>
      <c r="C4478" s="366" t="s">
        <v>6908</v>
      </c>
      <c r="D4478" s="363" t="s">
        <v>21816</v>
      </c>
      <c r="E4478" s="272" t="s">
        <v>21817</v>
      </c>
      <c r="F4478" s="272" t="s">
        <v>21818</v>
      </c>
      <c r="G4478" s="354" t="s">
        <v>221</v>
      </c>
      <c r="H4478" s="272" t="s">
        <v>219</v>
      </c>
      <c r="I4478" s="354" t="s">
        <v>220</v>
      </c>
      <c r="J4478" s="272" t="s">
        <v>221</v>
      </c>
      <c r="K4478" s="272" t="s">
        <v>222</v>
      </c>
      <c r="L4478" s="272" t="s">
        <v>221</v>
      </c>
      <c r="M4478" s="272" t="s">
        <v>879</v>
      </c>
      <c r="N4478" s="440">
        <v>2.5</v>
      </c>
      <c r="O4478" s="440">
        <v>1.5</v>
      </c>
      <c r="P4478" s="440">
        <f>O4478*N4478</f>
        <v>3.75</v>
      </c>
      <c r="Q4478" s="1010">
        <v>1</v>
      </c>
      <c r="R4478" s="357"/>
      <c r="S4478" s="505">
        <v>0</v>
      </c>
      <c r="T4478" s="357"/>
      <c r="U4478" s="505">
        <v>0</v>
      </c>
      <c r="V4478" s="357"/>
      <c r="W4478" s="357"/>
      <c r="X4478" s="357"/>
      <c r="Y4478" s="354" t="s">
        <v>12075</v>
      </c>
      <c r="Z4478" s="354" t="s">
        <v>15103</v>
      </c>
      <c r="AA4478" s="443" t="s">
        <v>21819</v>
      </c>
      <c r="AB4478" s="354" t="s">
        <v>21820</v>
      </c>
      <c r="AC4478" s="354" t="s">
        <v>15104</v>
      </c>
      <c r="AD4478" s="354" t="s">
        <v>21821</v>
      </c>
      <c r="AE4478" s="354" t="s">
        <v>15106</v>
      </c>
      <c r="AF4478" s="354" t="s">
        <v>15103</v>
      </c>
      <c r="AG4478" s="443" t="s">
        <v>21819</v>
      </c>
      <c r="AH4478" s="443" t="s">
        <v>2107</v>
      </c>
      <c r="AI4478" s="360">
        <v>1.1399999999999999</v>
      </c>
      <c r="AJ4478" s="360">
        <v>190</v>
      </c>
      <c r="AK4478" s="359">
        <f t="shared" ref="AK4478:AK4494" si="675">AJ4478*AI4478/365</f>
        <v>0.59342465753424656</v>
      </c>
      <c r="AL4478" s="359">
        <v>0</v>
      </c>
      <c r="AM4478" s="361">
        <f t="shared" ref="AM4478:AM4494" si="676">SUBTOTAL(9,AK4478:AL4478)</f>
        <v>0.59342465753424656</v>
      </c>
      <c r="AN4478" s="359">
        <f t="shared" si="671"/>
        <v>0.59342465753424656</v>
      </c>
      <c r="AO4478" s="359">
        <v>0</v>
      </c>
      <c r="AP4478" s="359">
        <f t="shared" si="672"/>
        <v>0.59342465753424656</v>
      </c>
      <c r="AQ4478" s="359">
        <f>AP4478*30</f>
        <v>17.802739726027397</v>
      </c>
      <c r="AR4478" s="362" t="s">
        <v>231</v>
      </c>
      <c r="AS4478" s="363" t="s">
        <v>431</v>
      </c>
      <c r="AT4478" s="354" t="s">
        <v>325</v>
      </c>
      <c r="AU4478" s="354" t="s">
        <v>6916</v>
      </c>
      <c r="AV4478" s="923" t="s">
        <v>15107</v>
      </c>
      <c r="AW4478" s="354" t="s">
        <v>234</v>
      </c>
      <c r="AX4478" s="447" t="s">
        <v>21822</v>
      </c>
      <c r="AY4478" s="2401"/>
      <c r="AZ4478" s="447" t="s">
        <v>21823</v>
      </c>
    </row>
    <row r="4479" spans="1:59" s="55" customFormat="1" ht="15.95" customHeight="1" x14ac:dyDescent="0.25">
      <c r="A4479" s="182">
        <v>1929</v>
      </c>
      <c r="B4479" s="166" t="s">
        <v>55</v>
      </c>
      <c r="C4479" s="170" t="s">
        <v>22550</v>
      </c>
      <c r="D4479" s="194" t="s">
        <v>15108</v>
      </c>
      <c r="E4479" s="198" t="s">
        <v>15109</v>
      </c>
      <c r="F4479" s="198" t="s">
        <v>15110</v>
      </c>
      <c r="G4479" s="166"/>
      <c r="H4479" s="198" t="s">
        <v>732</v>
      </c>
      <c r="I4479" s="166">
        <v>0</v>
      </c>
      <c r="J4479" s="198" t="s">
        <v>317</v>
      </c>
      <c r="K4479" s="198">
        <v>0</v>
      </c>
      <c r="L4479" s="198" t="s">
        <v>317</v>
      </c>
      <c r="M4479" s="198">
        <v>0</v>
      </c>
      <c r="N4479" s="199">
        <v>4</v>
      </c>
      <c r="O4479" s="199">
        <v>1.5</v>
      </c>
      <c r="P4479" s="199">
        <v>6</v>
      </c>
      <c r="Q4479" s="1012">
        <v>2</v>
      </c>
      <c r="R4479" s="183"/>
      <c r="S4479" s="223">
        <v>0</v>
      </c>
      <c r="T4479" s="183"/>
      <c r="U4479" s="223">
        <v>0</v>
      </c>
      <c r="V4479" s="183"/>
      <c r="W4479" s="183"/>
      <c r="X4479" s="183"/>
      <c r="Y4479" s="166" t="s">
        <v>3109</v>
      </c>
      <c r="Z4479" s="166" t="s">
        <v>12760</v>
      </c>
      <c r="AA4479" s="203">
        <v>1035007202460</v>
      </c>
      <c r="AB4479" s="166" t="s">
        <v>15111</v>
      </c>
      <c r="AC4479" s="166" t="s">
        <v>12762</v>
      </c>
      <c r="AD4479" s="166" t="s">
        <v>14624</v>
      </c>
      <c r="AE4479" s="166" t="s">
        <v>15111</v>
      </c>
      <c r="AF4479" s="166" t="s">
        <v>12760</v>
      </c>
      <c r="AG4479" s="165">
        <v>1035007202460</v>
      </c>
      <c r="AH4479" s="203" t="s">
        <v>722</v>
      </c>
      <c r="AI4479" s="186">
        <v>1.1399999999999999</v>
      </c>
      <c r="AJ4479" s="186">
        <v>1000</v>
      </c>
      <c r="AK4479" s="167">
        <f t="shared" si="675"/>
        <v>3.1232876712328768</v>
      </c>
      <c r="AL4479" s="167">
        <v>0</v>
      </c>
      <c r="AM4479" s="187">
        <f t="shared" si="676"/>
        <v>3.1232876712328768</v>
      </c>
      <c r="AN4479" s="167">
        <f t="shared" si="671"/>
        <v>3.1232876712328768</v>
      </c>
      <c r="AO4479" s="167">
        <v>0</v>
      </c>
      <c r="AP4479" s="167">
        <f t="shared" si="672"/>
        <v>3.1232876712328768</v>
      </c>
      <c r="AQ4479" s="167">
        <f t="shared" si="660"/>
        <v>93.69863013698631</v>
      </c>
      <c r="AR4479" s="193" t="s">
        <v>231</v>
      </c>
      <c r="AS4479" s="194"/>
      <c r="AT4479" s="166" t="s">
        <v>325</v>
      </c>
      <c r="AU4479" s="166" t="s">
        <v>6916</v>
      </c>
      <c r="AV4479" s="679" t="s">
        <v>15112</v>
      </c>
      <c r="AW4479" s="166" t="s">
        <v>234</v>
      </c>
      <c r="AX4479" s="2391"/>
      <c r="AY4479" s="2391"/>
    </row>
    <row r="4480" spans="1:59" s="55" customFormat="1" ht="15.95" customHeight="1" x14ac:dyDescent="0.25">
      <c r="A4480" s="182">
        <v>1930</v>
      </c>
      <c r="B4480" s="166" t="s">
        <v>55</v>
      </c>
      <c r="C4480" s="170" t="s">
        <v>6908</v>
      </c>
      <c r="D4480" s="194" t="s">
        <v>15113</v>
      </c>
      <c r="E4480" s="198" t="s">
        <v>10243</v>
      </c>
      <c r="F4480" s="198" t="s">
        <v>15114</v>
      </c>
      <c r="G4480" s="166"/>
      <c r="H4480" s="166" t="s">
        <v>219</v>
      </c>
      <c r="I4480" s="166" t="s">
        <v>220</v>
      </c>
      <c r="J4480" s="166" t="s">
        <v>221</v>
      </c>
      <c r="K4480" s="198" t="s">
        <v>222</v>
      </c>
      <c r="L4480" s="198" t="s">
        <v>221</v>
      </c>
      <c r="M4480" s="198" t="s">
        <v>879</v>
      </c>
      <c r="N4480" s="199">
        <v>3</v>
      </c>
      <c r="O4480" s="199">
        <v>1.2</v>
      </c>
      <c r="P4480" s="199">
        <v>3.5999999999999996</v>
      </c>
      <c r="Q4480" s="1012">
        <v>2</v>
      </c>
      <c r="R4480" s="183"/>
      <c r="S4480" s="223">
        <v>0</v>
      </c>
      <c r="T4480" s="183"/>
      <c r="U4480" s="223">
        <v>0</v>
      </c>
      <c r="V4480" s="183"/>
      <c r="W4480" s="183"/>
      <c r="X4480" s="183"/>
      <c r="Y4480" s="166" t="s">
        <v>3109</v>
      </c>
      <c r="Z4480" s="166" t="s">
        <v>2004</v>
      </c>
      <c r="AA4480" s="203">
        <v>1022301598549</v>
      </c>
      <c r="AB4480" s="166" t="s">
        <v>15115</v>
      </c>
      <c r="AC4480" s="166" t="s">
        <v>12325</v>
      </c>
      <c r="AD4480" s="166" t="s">
        <v>12326</v>
      </c>
      <c r="AE4480" s="166" t="s">
        <v>15116</v>
      </c>
      <c r="AF4480" s="166" t="s">
        <v>2004</v>
      </c>
      <c r="AG4480" s="165">
        <v>1022301598549</v>
      </c>
      <c r="AH4480" s="203" t="s">
        <v>722</v>
      </c>
      <c r="AI4480" s="186">
        <v>1.1399999999999999</v>
      </c>
      <c r="AJ4480" s="186">
        <v>1000</v>
      </c>
      <c r="AK4480" s="167">
        <f t="shared" si="675"/>
        <v>3.1232876712328768</v>
      </c>
      <c r="AL4480" s="167">
        <v>0</v>
      </c>
      <c r="AM4480" s="187">
        <f t="shared" si="676"/>
        <v>3.1232876712328768</v>
      </c>
      <c r="AN4480" s="167">
        <f t="shared" si="671"/>
        <v>3.1232876712328768</v>
      </c>
      <c r="AO4480" s="167">
        <v>0</v>
      </c>
      <c r="AP4480" s="167">
        <f t="shared" si="672"/>
        <v>3.1232876712328768</v>
      </c>
      <c r="AQ4480" s="167">
        <f t="shared" si="660"/>
        <v>93.69863013698631</v>
      </c>
      <c r="AR4480" s="193" t="s">
        <v>231</v>
      </c>
      <c r="AS4480" s="194" t="s">
        <v>431</v>
      </c>
      <c r="AT4480" s="166" t="s">
        <v>325</v>
      </c>
      <c r="AU4480" s="166" t="s">
        <v>6916</v>
      </c>
      <c r="AV4480" s="679" t="s">
        <v>15117</v>
      </c>
      <c r="AW4480" s="166" t="s">
        <v>234</v>
      </c>
      <c r="AX4480" s="2391"/>
      <c r="AY4480" s="2391"/>
    </row>
    <row r="4481" spans="1:52" s="55" customFormat="1" ht="15.95" customHeight="1" x14ac:dyDescent="0.25">
      <c r="A4481" s="182">
        <v>1931</v>
      </c>
      <c r="B4481" s="166" t="s">
        <v>55</v>
      </c>
      <c r="C4481" s="170" t="s">
        <v>6908</v>
      </c>
      <c r="D4481" s="194" t="s">
        <v>19802</v>
      </c>
      <c r="E4481" s="198" t="s">
        <v>15119</v>
      </c>
      <c r="F4481" s="198" t="s">
        <v>15120</v>
      </c>
      <c r="G4481" s="166"/>
      <c r="H4481" s="198" t="s">
        <v>219</v>
      </c>
      <c r="I4481" s="166" t="s">
        <v>220</v>
      </c>
      <c r="J4481" s="198" t="s">
        <v>221</v>
      </c>
      <c r="K4481" s="198" t="s">
        <v>222</v>
      </c>
      <c r="L4481" s="198" t="s">
        <v>317</v>
      </c>
      <c r="M4481" s="198">
        <v>0</v>
      </c>
      <c r="N4481" s="199">
        <v>2</v>
      </c>
      <c r="O4481" s="199">
        <v>3</v>
      </c>
      <c r="P4481" s="199">
        <v>6</v>
      </c>
      <c r="Q4481" s="1012">
        <v>2</v>
      </c>
      <c r="R4481" s="183"/>
      <c r="S4481" s="223">
        <v>0</v>
      </c>
      <c r="T4481" s="183"/>
      <c r="U4481" s="223">
        <v>0</v>
      </c>
      <c r="V4481" s="183"/>
      <c r="W4481" s="183"/>
      <c r="X4481" s="183"/>
      <c r="Y4481" s="166" t="s">
        <v>12075</v>
      </c>
      <c r="Z4481" s="166" t="s">
        <v>15121</v>
      </c>
      <c r="AA4481" s="203">
        <v>305503001800222</v>
      </c>
      <c r="AB4481" s="166" t="s">
        <v>15118</v>
      </c>
      <c r="AC4481" s="166" t="s">
        <v>15122</v>
      </c>
      <c r="AD4481" s="166" t="s">
        <v>15123</v>
      </c>
      <c r="AE4481" s="166" t="s">
        <v>15118</v>
      </c>
      <c r="AF4481" s="166" t="s">
        <v>15121</v>
      </c>
      <c r="AG4481" s="165">
        <v>305503001800222</v>
      </c>
      <c r="AH4481" s="203" t="s">
        <v>722</v>
      </c>
      <c r="AI4481" s="186">
        <v>1.1399999999999999</v>
      </c>
      <c r="AJ4481" s="186">
        <v>500</v>
      </c>
      <c r="AK4481" s="167">
        <f t="shared" si="675"/>
        <v>1.5616438356164384</v>
      </c>
      <c r="AL4481" s="167">
        <v>0</v>
      </c>
      <c r="AM4481" s="187">
        <f t="shared" si="676"/>
        <v>1.5616438356164384</v>
      </c>
      <c r="AN4481" s="167">
        <f t="shared" si="671"/>
        <v>1.5616438356164384</v>
      </c>
      <c r="AO4481" s="167">
        <v>0</v>
      </c>
      <c r="AP4481" s="167">
        <f t="shared" si="672"/>
        <v>1.5616438356164384</v>
      </c>
      <c r="AQ4481" s="167">
        <f t="shared" si="660"/>
        <v>46.849315068493155</v>
      </c>
      <c r="AR4481" s="193" t="s">
        <v>231</v>
      </c>
      <c r="AS4481" s="194"/>
      <c r="AT4481" s="166" t="s">
        <v>325</v>
      </c>
      <c r="AU4481" s="166" t="s">
        <v>6916</v>
      </c>
      <c r="AV4481" s="679" t="s">
        <v>15124</v>
      </c>
      <c r="AW4481" s="166" t="s">
        <v>234</v>
      </c>
      <c r="AX4481" s="2391"/>
      <c r="AY4481" s="2391"/>
    </row>
    <row r="4482" spans="1:52" s="55" customFormat="1" ht="15.95" customHeight="1" x14ac:dyDescent="0.25">
      <c r="A4482" s="182">
        <v>1932</v>
      </c>
      <c r="B4482" s="166" t="s">
        <v>55</v>
      </c>
      <c r="C4482" s="170" t="s">
        <v>6908</v>
      </c>
      <c r="D4482" s="194" t="s">
        <v>19803</v>
      </c>
      <c r="E4482" s="198" t="s">
        <v>15125</v>
      </c>
      <c r="F4482" s="198" t="s">
        <v>15126</v>
      </c>
      <c r="G4482" s="166"/>
      <c r="H4482" s="166" t="s">
        <v>219</v>
      </c>
      <c r="I4482" s="166" t="s">
        <v>220</v>
      </c>
      <c r="J4482" s="166" t="s">
        <v>221</v>
      </c>
      <c r="K4482" s="198" t="s">
        <v>222</v>
      </c>
      <c r="L4482" s="198" t="s">
        <v>221</v>
      </c>
      <c r="M4482" s="198" t="s">
        <v>879</v>
      </c>
      <c r="N4482" s="199">
        <v>3</v>
      </c>
      <c r="O4482" s="199">
        <v>1.2</v>
      </c>
      <c r="P4482" s="199">
        <v>3.5999999999999996</v>
      </c>
      <c r="Q4482" s="1012">
        <v>2</v>
      </c>
      <c r="R4482" s="183"/>
      <c r="S4482" s="223">
        <v>0</v>
      </c>
      <c r="T4482" s="183"/>
      <c r="U4482" s="223">
        <v>0</v>
      </c>
      <c r="V4482" s="183"/>
      <c r="W4482" s="183"/>
      <c r="X4482" s="183"/>
      <c r="Y4482" s="166" t="s">
        <v>330</v>
      </c>
      <c r="Z4482" s="166" t="s">
        <v>15127</v>
      </c>
      <c r="AA4482" s="203">
        <v>1065030019988</v>
      </c>
      <c r="AB4482" s="166" t="s">
        <v>15128</v>
      </c>
      <c r="AC4482" s="166" t="s">
        <v>14909</v>
      </c>
      <c r="AD4482" s="166" t="s">
        <v>14818</v>
      </c>
      <c r="AE4482" s="166" t="s">
        <v>15128</v>
      </c>
      <c r="AF4482" s="166" t="s">
        <v>15127</v>
      </c>
      <c r="AG4482" s="165">
        <v>1065030019988</v>
      </c>
      <c r="AH4482" s="203" t="s">
        <v>722</v>
      </c>
      <c r="AI4482" s="186">
        <v>1.1399999999999999</v>
      </c>
      <c r="AJ4482" s="186">
        <v>300</v>
      </c>
      <c r="AK4482" s="167">
        <f t="shared" si="675"/>
        <v>0.93698630136986283</v>
      </c>
      <c r="AL4482" s="167">
        <v>0</v>
      </c>
      <c r="AM4482" s="187">
        <f t="shared" si="676"/>
        <v>0.93698630136986283</v>
      </c>
      <c r="AN4482" s="167">
        <f t="shared" si="671"/>
        <v>0.93698630136986283</v>
      </c>
      <c r="AO4482" s="167">
        <v>0</v>
      </c>
      <c r="AP4482" s="167">
        <f t="shared" si="672"/>
        <v>0.93698630136986283</v>
      </c>
      <c r="AQ4482" s="167">
        <f t="shared" si="660"/>
        <v>28.109589041095884</v>
      </c>
      <c r="AR4482" s="193" t="s">
        <v>231</v>
      </c>
      <c r="AS4482" s="194" t="s">
        <v>431</v>
      </c>
      <c r="AT4482" s="166" t="s">
        <v>325</v>
      </c>
      <c r="AU4482" s="166" t="s">
        <v>6916</v>
      </c>
      <c r="AV4482" s="679" t="s">
        <v>15129</v>
      </c>
      <c r="AW4482" s="166" t="s">
        <v>234</v>
      </c>
      <c r="AX4482" s="2391"/>
      <c r="AY4482" s="2391"/>
    </row>
    <row r="4483" spans="1:52" s="55" customFormat="1" ht="15.95" customHeight="1" x14ac:dyDescent="0.25">
      <c r="A4483" s="182">
        <v>1933</v>
      </c>
      <c r="B4483" s="166" t="s">
        <v>55</v>
      </c>
      <c r="C4483" s="170" t="s">
        <v>6908</v>
      </c>
      <c r="D4483" s="194" t="s">
        <v>15130</v>
      </c>
      <c r="E4483" s="198" t="s">
        <v>15131</v>
      </c>
      <c r="F4483" s="198" t="s">
        <v>15132</v>
      </c>
      <c r="G4483" s="166"/>
      <c r="H4483" s="198" t="s">
        <v>219</v>
      </c>
      <c r="I4483" s="166" t="s">
        <v>220</v>
      </c>
      <c r="J4483" s="198" t="s">
        <v>317</v>
      </c>
      <c r="K4483" s="198">
        <v>0</v>
      </c>
      <c r="L4483" s="198" t="s">
        <v>317</v>
      </c>
      <c r="M4483" s="198">
        <v>0</v>
      </c>
      <c r="N4483" s="199">
        <v>1.2</v>
      </c>
      <c r="O4483" s="199">
        <v>1.2</v>
      </c>
      <c r="P4483" s="199">
        <v>1.44</v>
      </c>
      <c r="Q4483" s="1012">
        <v>1</v>
      </c>
      <c r="R4483" s="183"/>
      <c r="S4483" s="223">
        <v>0</v>
      </c>
      <c r="T4483" s="183"/>
      <c r="U4483" s="223">
        <v>0</v>
      </c>
      <c r="V4483" s="183"/>
      <c r="W4483" s="183"/>
      <c r="X4483" s="183"/>
      <c r="Y4483" s="166" t="s">
        <v>12075</v>
      </c>
      <c r="Z4483" s="166" t="s">
        <v>14672</v>
      </c>
      <c r="AA4483" s="203">
        <v>315503000002029</v>
      </c>
      <c r="AB4483" s="166" t="s">
        <v>15133</v>
      </c>
      <c r="AC4483" s="166" t="s">
        <v>14674</v>
      </c>
      <c r="AD4483" s="166" t="s">
        <v>14024</v>
      </c>
      <c r="AE4483" s="166" t="s">
        <v>15133</v>
      </c>
      <c r="AF4483" s="166" t="s">
        <v>14672</v>
      </c>
      <c r="AG4483" s="165">
        <v>315503000002029</v>
      </c>
      <c r="AH4483" s="203" t="s">
        <v>722</v>
      </c>
      <c r="AI4483" s="186">
        <v>1.1399999999999999</v>
      </c>
      <c r="AJ4483" s="186">
        <v>300</v>
      </c>
      <c r="AK4483" s="167">
        <f t="shared" si="675"/>
        <v>0.93698630136986283</v>
      </c>
      <c r="AL4483" s="167">
        <v>0</v>
      </c>
      <c r="AM4483" s="187">
        <f t="shared" si="676"/>
        <v>0.93698630136986283</v>
      </c>
      <c r="AN4483" s="167">
        <f t="shared" si="671"/>
        <v>0.93698630136986283</v>
      </c>
      <c r="AO4483" s="167">
        <v>0</v>
      </c>
      <c r="AP4483" s="167">
        <f t="shared" si="672"/>
        <v>0.93698630136986283</v>
      </c>
      <c r="AQ4483" s="167">
        <f t="shared" si="660"/>
        <v>28.109589041095884</v>
      </c>
      <c r="AR4483" s="193" t="s">
        <v>231</v>
      </c>
      <c r="AS4483" s="194"/>
      <c r="AT4483" s="166" t="s">
        <v>325</v>
      </c>
      <c r="AU4483" s="166" t="s">
        <v>6916</v>
      </c>
      <c r="AV4483" s="679" t="s">
        <v>15134</v>
      </c>
      <c r="AW4483" s="166" t="s">
        <v>234</v>
      </c>
      <c r="AX4483" s="2391"/>
      <c r="AY4483" s="2391"/>
    </row>
    <row r="4484" spans="1:52" s="55" customFormat="1" ht="15.95" customHeight="1" x14ac:dyDescent="0.25">
      <c r="A4484" s="182">
        <v>1934</v>
      </c>
      <c r="B4484" s="166" t="s">
        <v>55</v>
      </c>
      <c r="C4484" s="170" t="s">
        <v>6908</v>
      </c>
      <c r="D4484" s="194" t="s">
        <v>15135</v>
      </c>
      <c r="E4484" s="198" t="s">
        <v>15136</v>
      </c>
      <c r="F4484" s="198" t="s">
        <v>15137</v>
      </c>
      <c r="G4484" s="166"/>
      <c r="H4484" s="198" t="s">
        <v>219</v>
      </c>
      <c r="I4484" s="166" t="s">
        <v>220</v>
      </c>
      <c r="J4484" s="198" t="s">
        <v>317</v>
      </c>
      <c r="K4484" s="198">
        <v>0</v>
      </c>
      <c r="L4484" s="198" t="s">
        <v>317</v>
      </c>
      <c r="M4484" s="198">
        <v>0</v>
      </c>
      <c r="N4484" s="199">
        <v>1.2</v>
      </c>
      <c r="O4484" s="199">
        <v>1.2</v>
      </c>
      <c r="P4484" s="199">
        <v>1.44</v>
      </c>
      <c r="Q4484" s="1012">
        <v>1</v>
      </c>
      <c r="R4484" s="183"/>
      <c r="S4484" s="223">
        <v>0</v>
      </c>
      <c r="T4484" s="183"/>
      <c r="U4484" s="223">
        <v>0</v>
      </c>
      <c r="V4484" s="183"/>
      <c r="W4484" s="183"/>
      <c r="X4484" s="183"/>
      <c r="Y4484" s="166" t="s">
        <v>330</v>
      </c>
      <c r="Z4484" s="166" t="s">
        <v>15138</v>
      </c>
      <c r="AA4484" s="203">
        <v>1025003754346</v>
      </c>
      <c r="AB4484" s="166" t="s">
        <v>1899</v>
      </c>
      <c r="AC4484" s="166">
        <v>89163483575</v>
      </c>
      <c r="AD4484" s="166" t="s">
        <v>15139</v>
      </c>
      <c r="AE4484" s="166" t="s">
        <v>1899</v>
      </c>
      <c r="AF4484" s="166" t="s">
        <v>15138</v>
      </c>
      <c r="AG4484" s="165" t="s">
        <v>23279</v>
      </c>
      <c r="AH4484" s="203" t="s">
        <v>23171</v>
      </c>
      <c r="AI4484" s="223">
        <v>0.76</v>
      </c>
      <c r="AJ4484" s="186">
        <v>500</v>
      </c>
      <c r="AK4484" s="167">
        <f t="shared" si="675"/>
        <v>1.0410958904109588</v>
      </c>
      <c r="AL4484" s="167">
        <v>0</v>
      </c>
      <c r="AM4484" s="187">
        <f t="shared" si="676"/>
        <v>1.0410958904109588</v>
      </c>
      <c r="AN4484" s="167">
        <f t="shared" si="671"/>
        <v>1.0410958904109588</v>
      </c>
      <c r="AO4484" s="167">
        <v>0</v>
      </c>
      <c r="AP4484" s="167">
        <f t="shared" si="672"/>
        <v>1.0410958904109588</v>
      </c>
      <c r="AQ4484" s="167">
        <f t="shared" si="660"/>
        <v>31.232876712328764</v>
      </c>
      <c r="AR4484" s="193" t="s">
        <v>231</v>
      </c>
      <c r="AS4484" s="194" t="s">
        <v>431</v>
      </c>
      <c r="AT4484" s="166" t="s">
        <v>325</v>
      </c>
      <c r="AU4484" s="166" t="s">
        <v>6916</v>
      </c>
      <c r="AV4484" s="679" t="s">
        <v>15141</v>
      </c>
      <c r="AW4484" s="166" t="s">
        <v>234</v>
      </c>
      <c r="AX4484" s="2391"/>
      <c r="AY4484" s="2391"/>
    </row>
    <row r="4485" spans="1:52" s="55" customFormat="1" ht="15.95" customHeight="1" x14ac:dyDescent="0.25">
      <c r="A4485" s="182">
        <v>1935</v>
      </c>
      <c r="B4485" s="166" t="s">
        <v>55</v>
      </c>
      <c r="C4485" s="170" t="s">
        <v>6908</v>
      </c>
      <c r="D4485" s="194" t="s">
        <v>15142</v>
      </c>
      <c r="E4485" s="198" t="s">
        <v>15143</v>
      </c>
      <c r="F4485" s="198" t="s">
        <v>15144</v>
      </c>
      <c r="G4485" s="166"/>
      <c r="H4485" s="166" t="s">
        <v>219</v>
      </c>
      <c r="I4485" s="166" t="s">
        <v>220</v>
      </c>
      <c r="J4485" s="166" t="s">
        <v>221</v>
      </c>
      <c r="K4485" s="198" t="s">
        <v>222</v>
      </c>
      <c r="L4485" s="198" t="s">
        <v>221</v>
      </c>
      <c r="M4485" s="198" t="s">
        <v>879</v>
      </c>
      <c r="N4485" s="199">
        <v>3</v>
      </c>
      <c r="O4485" s="199">
        <v>1.2</v>
      </c>
      <c r="P4485" s="199">
        <v>3.5999999999999996</v>
      </c>
      <c r="Q4485" s="1012">
        <v>1</v>
      </c>
      <c r="R4485" s="183"/>
      <c r="S4485" s="223">
        <v>0</v>
      </c>
      <c r="T4485" s="183"/>
      <c r="U4485" s="223">
        <v>0</v>
      </c>
      <c r="V4485" s="183"/>
      <c r="W4485" s="183"/>
      <c r="X4485" s="183"/>
      <c r="Y4485" s="166" t="s">
        <v>3109</v>
      </c>
      <c r="Z4485" s="166" t="s">
        <v>2004</v>
      </c>
      <c r="AA4485" s="203">
        <v>1022301598549</v>
      </c>
      <c r="AB4485" s="166" t="s">
        <v>15145</v>
      </c>
      <c r="AC4485" s="166" t="s">
        <v>12325</v>
      </c>
      <c r="AD4485" s="166" t="s">
        <v>12326</v>
      </c>
      <c r="AE4485" s="166" t="s">
        <v>15146</v>
      </c>
      <c r="AF4485" s="166" t="s">
        <v>2004</v>
      </c>
      <c r="AG4485" s="165">
        <v>1022301598549</v>
      </c>
      <c r="AH4485" s="203" t="s">
        <v>722</v>
      </c>
      <c r="AI4485" s="186">
        <v>1.1399999999999999</v>
      </c>
      <c r="AJ4485" s="186">
        <v>1000</v>
      </c>
      <c r="AK4485" s="167">
        <f t="shared" si="675"/>
        <v>3.1232876712328768</v>
      </c>
      <c r="AL4485" s="167">
        <v>0</v>
      </c>
      <c r="AM4485" s="187">
        <f t="shared" si="676"/>
        <v>3.1232876712328768</v>
      </c>
      <c r="AN4485" s="167">
        <f t="shared" si="671"/>
        <v>3.1232876712328768</v>
      </c>
      <c r="AO4485" s="167">
        <v>0</v>
      </c>
      <c r="AP4485" s="167">
        <f t="shared" si="672"/>
        <v>3.1232876712328768</v>
      </c>
      <c r="AQ4485" s="167">
        <f t="shared" si="660"/>
        <v>93.69863013698631</v>
      </c>
      <c r="AR4485" s="193" t="s">
        <v>231</v>
      </c>
      <c r="AS4485" s="194" t="s">
        <v>431</v>
      </c>
      <c r="AT4485" s="166" t="s">
        <v>325</v>
      </c>
      <c r="AU4485" s="166" t="s">
        <v>6916</v>
      </c>
      <c r="AV4485" s="679" t="s">
        <v>15147</v>
      </c>
      <c r="AW4485" s="166" t="s">
        <v>234</v>
      </c>
      <c r="AX4485" s="2391"/>
      <c r="AY4485" s="2391"/>
    </row>
    <row r="4486" spans="1:52" s="55" customFormat="1" ht="15.95" customHeight="1" x14ac:dyDescent="0.25">
      <c r="A4486" s="182">
        <v>1936</v>
      </c>
      <c r="B4486" s="166" t="s">
        <v>55</v>
      </c>
      <c r="C4486" s="170" t="s">
        <v>22550</v>
      </c>
      <c r="D4486" s="194" t="s">
        <v>15148</v>
      </c>
      <c r="E4486" s="198" t="s">
        <v>15149</v>
      </c>
      <c r="F4486" s="198" t="s">
        <v>15150</v>
      </c>
      <c r="G4486" s="166"/>
      <c r="H4486" s="198" t="s">
        <v>219</v>
      </c>
      <c r="I4486" s="166" t="s">
        <v>220</v>
      </c>
      <c r="J4486" s="198" t="s">
        <v>221</v>
      </c>
      <c r="K4486" s="198" t="s">
        <v>222</v>
      </c>
      <c r="L4486" s="198" t="s">
        <v>317</v>
      </c>
      <c r="M4486" s="198">
        <v>0</v>
      </c>
      <c r="N4486" s="199">
        <v>1.2</v>
      </c>
      <c r="O4486" s="199">
        <v>1.2</v>
      </c>
      <c r="P4486" s="199">
        <v>1.44</v>
      </c>
      <c r="Q4486" s="1012">
        <v>1</v>
      </c>
      <c r="R4486" s="183"/>
      <c r="S4486" s="223">
        <v>0</v>
      </c>
      <c r="T4486" s="183"/>
      <c r="U4486" s="223">
        <v>0</v>
      </c>
      <c r="V4486" s="183"/>
      <c r="W4486" s="183"/>
      <c r="X4486" s="183"/>
      <c r="Y4486" s="166" t="s">
        <v>3109</v>
      </c>
      <c r="Z4486" s="166" t="s">
        <v>2004</v>
      </c>
      <c r="AA4486" s="203">
        <v>1022301598549</v>
      </c>
      <c r="AB4486" s="166" t="s">
        <v>15151</v>
      </c>
      <c r="AC4486" s="166" t="s">
        <v>12325</v>
      </c>
      <c r="AD4486" s="166" t="s">
        <v>12326</v>
      </c>
      <c r="AE4486" s="166" t="s">
        <v>15152</v>
      </c>
      <c r="AF4486" s="166" t="s">
        <v>2004</v>
      </c>
      <c r="AG4486" s="165">
        <v>1022301598549</v>
      </c>
      <c r="AH4486" s="203" t="s">
        <v>722</v>
      </c>
      <c r="AI4486" s="186">
        <v>1.1399999999999999</v>
      </c>
      <c r="AJ4486" s="186">
        <v>1000</v>
      </c>
      <c r="AK4486" s="167">
        <f t="shared" si="675"/>
        <v>3.1232876712328768</v>
      </c>
      <c r="AL4486" s="167">
        <v>0</v>
      </c>
      <c r="AM4486" s="187">
        <f t="shared" si="676"/>
        <v>3.1232876712328768</v>
      </c>
      <c r="AN4486" s="167">
        <f t="shared" si="671"/>
        <v>3.1232876712328768</v>
      </c>
      <c r="AO4486" s="167">
        <v>0</v>
      </c>
      <c r="AP4486" s="167">
        <f t="shared" si="672"/>
        <v>3.1232876712328768</v>
      </c>
      <c r="AQ4486" s="167">
        <f t="shared" si="660"/>
        <v>93.69863013698631</v>
      </c>
      <c r="AR4486" s="193" t="s">
        <v>231</v>
      </c>
      <c r="AS4486" s="194"/>
      <c r="AT4486" s="166" t="s">
        <v>325</v>
      </c>
      <c r="AU4486" s="166" t="s">
        <v>6916</v>
      </c>
      <c r="AV4486" s="679" t="s">
        <v>15153</v>
      </c>
      <c r="AW4486" s="166" t="s">
        <v>234</v>
      </c>
      <c r="AX4486" s="2391"/>
      <c r="AY4486" s="2391"/>
    </row>
    <row r="4487" spans="1:52" s="55" customFormat="1" ht="15.95" customHeight="1" x14ac:dyDescent="0.25">
      <c r="A4487" s="182">
        <v>1937</v>
      </c>
      <c r="B4487" s="166" t="s">
        <v>55</v>
      </c>
      <c r="C4487" s="170" t="s">
        <v>6908</v>
      </c>
      <c r="D4487" s="194" t="s">
        <v>19804</v>
      </c>
      <c r="E4487" s="198" t="s">
        <v>15155</v>
      </c>
      <c r="F4487" s="198" t="s">
        <v>15156</v>
      </c>
      <c r="G4487" s="166"/>
      <c r="H4487" s="198" t="s">
        <v>219</v>
      </c>
      <c r="I4487" s="166" t="s">
        <v>220</v>
      </c>
      <c r="J4487" s="198" t="s">
        <v>221</v>
      </c>
      <c r="K4487" s="198" t="s">
        <v>222</v>
      </c>
      <c r="L4487" s="198" t="s">
        <v>317</v>
      </c>
      <c r="M4487" s="198">
        <v>0</v>
      </c>
      <c r="N4487" s="199">
        <v>6</v>
      </c>
      <c r="O4487" s="199">
        <v>2</v>
      </c>
      <c r="P4487" s="199">
        <v>12</v>
      </c>
      <c r="Q4487" s="1012">
        <v>1</v>
      </c>
      <c r="R4487" s="183"/>
      <c r="S4487" s="223">
        <v>0</v>
      </c>
      <c r="T4487" s="183"/>
      <c r="U4487" s="223">
        <v>1</v>
      </c>
      <c r="V4487" s="183"/>
      <c r="W4487" s="183"/>
      <c r="X4487" s="183"/>
      <c r="Y4487" s="166" t="s">
        <v>12075</v>
      </c>
      <c r="Z4487" s="166" t="s">
        <v>15157</v>
      </c>
      <c r="AA4487" s="203">
        <v>306503019500016</v>
      </c>
      <c r="AB4487" s="166" t="s">
        <v>15154</v>
      </c>
      <c r="AC4487" s="166" t="s">
        <v>15158</v>
      </c>
      <c r="AD4487" s="166" t="s">
        <v>15159</v>
      </c>
      <c r="AE4487" s="166" t="s">
        <v>15160</v>
      </c>
      <c r="AF4487" s="166" t="s">
        <v>15157</v>
      </c>
      <c r="AG4487" s="165">
        <v>306503019500016</v>
      </c>
      <c r="AH4487" s="203" t="s">
        <v>722</v>
      </c>
      <c r="AI4487" s="186">
        <v>1.1399999999999999</v>
      </c>
      <c r="AJ4487" s="186">
        <v>5000</v>
      </c>
      <c r="AK4487" s="167">
        <f t="shared" si="675"/>
        <v>15.61643835616438</v>
      </c>
      <c r="AL4487" s="167">
        <v>0</v>
      </c>
      <c r="AM4487" s="187">
        <f t="shared" si="676"/>
        <v>15.61643835616438</v>
      </c>
      <c r="AN4487" s="167">
        <f t="shared" si="671"/>
        <v>15.61643835616438</v>
      </c>
      <c r="AO4487" s="167">
        <v>0</v>
      </c>
      <c r="AP4487" s="167">
        <f t="shared" si="672"/>
        <v>15.61643835616438</v>
      </c>
      <c r="AQ4487" s="167">
        <f t="shared" si="660"/>
        <v>468.49315068493138</v>
      </c>
      <c r="AR4487" s="193" t="s">
        <v>231</v>
      </c>
      <c r="AS4487" s="194"/>
      <c r="AT4487" s="166" t="s">
        <v>325</v>
      </c>
      <c r="AU4487" s="166" t="s">
        <v>6916</v>
      </c>
      <c r="AV4487" s="679" t="s">
        <v>15161</v>
      </c>
      <c r="AW4487" s="166" t="s">
        <v>234</v>
      </c>
      <c r="AX4487" s="2391"/>
      <c r="AY4487" s="2391"/>
    </row>
    <row r="4488" spans="1:52" s="55" customFormat="1" ht="15.95" customHeight="1" x14ac:dyDescent="0.25">
      <c r="A4488" s="353">
        <v>1938</v>
      </c>
      <c r="B4488" s="354" t="s">
        <v>55</v>
      </c>
      <c r="C4488" s="366" t="s">
        <v>6908</v>
      </c>
      <c r="D4488" s="363" t="s">
        <v>17717</v>
      </c>
      <c r="E4488" s="272" t="s">
        <v>17718</v>
      </c>
      <c r="F4488" s="272" t="s">
        <v>17719</v>
      </c>
      <c r="G4488" s="354" t="s">
        <v>221</v>
      </c>
      <c r="H4488" s="354" t="s">
        <v>219</v>
      </c>
      <c r="I4488" s="354" t="s">
        <v>220</v>
      </c>
      <c r="J4488" s="354" t="s">
        <v>221</v>
      </c>
      <c r="K4488" s="272" t="s">
        <v>222</v>
      </c>
      <c r="L4488" s="272" t="s">
        <v>221</v>
      </c>
      <c r="M4488" s="272" t="s">
        <v>879</v>
      </c>
      <c r="N4488" s="440">
        <v>3</v>
      </c>
      <c r="O4488" s="440">
        <v>1.5</v>
      </c>
      <c r="P4488" s="440">
        <v>4.5</v>
      </c>
      <c r="Q4488" s="1010">
        <v>1</v>
      </c>
      <c r="R4488" s="357"/>
      <c r="S4488" s="505">
        <v>0</v>
      </c>
      <c r="T4488" s="357"/>
      <c r="U4488" s="505">
        <v>0</v>
      </c>
      <c r="V4488" s="357"/>
      <c r="W4488" s="357"/>
      <c r="X4488" s="357"/>
      <c r="Y4488" s="354" t="s">
        <v>12075</v>
      </c>
      <c r="Z4488" s="354" t="s">
        <v>17720</v>
      </c>
      <c r="AA4488" s="443">
        <v>305503031100042</v>
      </c>
      <c r="AB4488" s="354" t="s">
        <v>17721</v>
      </c>
      <c r="AC4488" s="354" t="s">
        <v>17722</v>
      </c>
      <c r="AD4488" s="1152" t="s">
        <v>14974</v>
      </c>
      <c r="AE4488" s="354" t="s">
        <v>17723</v>
      </c>
      <c r="AF4488" s="354" t="s">
        <v>17724</v>
      </c>
      <c r="AG4488" s="443">
        <v>305503031100042</v>
      </c>
      <c r="AH4488" s="443" t="s">
        <v>722</v>
      </c>
      <c r="AI4488" s="360">
        <v>1.1399999999999999</v>
      </c>
      <c r="AJ4488" s="360">
        <v>800</v>
      </c>
      <c r="AK4488" s="359">
        <f t="shared" si="675"/>
        <v>2.4986301369863009</v>
      </c>
      <c r="AL4488" s="359">
        <v>0</v>
      </c>
      <c r="AM4488" s="361">
        <f t="shared" si="676"/>
        <v>2.4986301369863009</v>
      </c>
      <c r="AN4488" s="359">
        <f t="shared" si="671"/>
        <v>2.4986301369863009</v>
      </c>
      <c r="AO4488" s="359">
        <v>0</v>
      </c>
      <c r="AP4488" s="359">
        <f t="shared" si="672"/>
        <v>2.4986301369863009</v>
      </c>
      <c r="AQ4488" s="359">
        <f>AP4488*30</f>
        <v>74.958904109589028</v>
      </c>
      <c r="AR4488" s="362" t="s">
        <v>231</v>
      </c>
      <c r="AS4488" s="363" t="s">
        <v>431</v>
      </c>
      <c r="AT4488" s="354" t="s">
        <v>325</v>
      </c>
      <c r="AU4488" s="354" t="s">
        <v>17186</v>
      </c>
      <c r="AV4488" s="923"/>
      <c r="AW4488" s="354" t="s">
        <v>234</v>
      </c>
      <c r="AX4488" s="447" t="s">
        <v>20520</v>
      </c>
      <c r="AY4488" s="2391"/>
      <c r="AZ4488" s="2408" t="s">
        <v>20515</v>
      </c>
    </row>
    <row r="4489" spans="1:52" s="55" customFormat="1" ht="15.95" customHeight="1" x14ac:dyDescent="0.25">
      <c r="A4489" s="182">
        <v>1939</v>
      </c>
      <c r="B4489" s="166" t="s">
        <v>55</v>
      </c>
      <c r="C4489" s="170" t="s">
        <v>6908</v>
      </c>
      <c r="D4489" s="194" t="s">
        <v>15167</v>
      </c>
      <c r="E4489" s="198" t="s">
        <v>15168</v>
      </c>
      <c r="F4489" s="198" t="s">
        <v>15169</v>
      </c>
      <c r="G4489" s="166"/>
      <c r="H4489" s="166" t="s">
        <v>219</v>
      </c>
      <c r="I4489" s="166" t="s">
        <v>220</v>
      </c>
      <c r="J4489" s="166" t="s">
        <v>221</v>
      </c>
      <c r="K4489" s="198" t="s">
        <v>222</v>
      </c>
      <c r="L4489" s="198" t="s">
        <v>221</v>
      </c>
      <c r="M4489" s="198" t="s">
        <v>879</v>
      </c>
      <c r="N4489" s="199">
        <v>3</v>
      </c>
      <c r="O4489" s="199">
        <v>1.2</v>
      </c>
      <c r="P4489" s="199">
        <v>3.5999999999999996</v>
      </c>
      <c r="Q4489" s="1012">
        <v>2</v>
      </c>
      <c r="R4489" s="183"/>
      <c r="S4489" s="223">
        <v>0</v>
      </c>
      <c r="T4489" s="183"/>
      <c r="U4489" s="223">
        <v>0</v>
      </c>
      <c r="V4489" s="183"/>
      <c r="W4489" s="183"/>
      <c r="X4489" s="183"/>
      <c r="Y4489" s="166" t="s">
        <v>330</v>
      </c>
      <c r="Z4489" s="166" t="s">
        <v>448</v>
      </c>
      <c r="AA4489" s="203">
        <v>1127746172080</v>
      </c>
      <c r="AB4489" s="166" t="s">
        <v>15170</v>
      </c>
      <c r="AC4489" s="166" t="s">
        <v>14549</v>
      </c>
      <c r="AD4489" s="166" t="s">
        <v>13528</v>
      </c>
      <c r="AE4489" s="166" t="s">
        <v>15171</v>
      </c>
      <c r="AF4489" s="166" t="s">
        <v>448</v>
      </c>
      <c r="AG4489" s="165">
        <v>1127746172080</v>
      </c>
      <c r="AH4489" s="203" t="s">
        <v>722</v>
      </c>
      <c r="AI4489" s="186">
        <v>1.1399999999999999</v>
      </c>
      <c r="AJ4489" s="186">
        <v>1000</v>
      </c>
      <c r="AK4489" s="167">
        <f t="shared" si="675"/>
        <v>3.1232876712328768</v>
      </c>
      <c r="AL4489" s="167">
        <v>0</v>
      </c>
      <c r="AM4489" s="187">
        <f t="shared" si="676"/>
        <v>3.1232876712328768</v>
      </c>
      <c r="AN4489" s="167">
        <f t="shared" si="671"/>
        <v>3.1232876712328768</v>
      </c>
      <c r="AO4489" s="167">
        <v>0</v>
      </c>
      <c r="AP4489" s="167">
        <f t="shared" si="672"/>
        <v>3.1232876712328768</v>
      </c>
      <c r="AQ4489" s="167">
        <f t="shared" si="660"/>
        <v>93.69863013698631</v>
      </c>
      <c r="AR4489" s="193" t="s">
        <v>231</v>
      </c>
      <c r="AS4489" s="194" t="s">
        <v>431</v>
      </c>
      <c r="AT4489" s="166" t="s">
        <v>325</v>
      </c>
      <c r="AU4489" s="166" t="s">
        <v>6916</v>
      </c>
      <c r="AV4489" s="679" t="s">
        <v>15172</v>
      </c>
      <c r="AW4489" s="166" t="s">
        <v>234</v>
      </c>
      <c r="AX4489" s="2391"/>
      <c r="AY4489" s="2391"/>
    </row>
    <row r="4490" spans="1:52" s="55" customFormat="1" ht="15.95" customHeight="1" x14ac:dyDescent="0.25">
      <c r="A4490" s="734">
        <v>1940</v>
      </c>
      <c r="B4490" s="735" t="s">
        <v>55</v>
      </c>
      <c r="C4490" s="988" t="s">
        <v>6908</v>
      </c>
      <c r="D4490" s="747" t="s">
        <v>14175</v>
      </c>
      <c r="E4490" s="736" t="s">
        <v>15173</v>
      </c>
      <c r="F4490" s="736" t="s">
        <v>15174</v>
      </c>
      <c r="G4490" s="735"/>
      <c r="H4490" s="286" t="s">
        <v>219</v>
      </c>
      <c r="I4490" s="735" t="s">
        <v>220</v>
      </c>
      <c r="J4490" s="286" t="s">
        <v>221</v>
      </c>
      <c r="K4490" s="286" t="s">
        <v>7181</v>
      </c>
      <c r="L4490" s="286" t="s">
        <v>221</v>
      </c>
      <c r="M4490" s="286" t="s">
        <v>7181</v>
      </c>
      <c r="N4490" s="737">
        <v>3</v>
      </c>
      <c r="O4490" s="737">
        <v>2</v>
      </c>
      <c r="P4490" s="737">
        <v>6</v>
      </c>
      <c r="Q4490" s="738">
        <v>3</v>
      </c>
      <c r="R4490" s="739"/>
      <c r="S4490" s="740">
        <v>0</v>
      </c>
      <c r="T4490" s="739"/>
      <c r="U4490" s="740">
        <v>0</v>
      </c>
      <c r="V4490" s="739"/>
      <c r="W4490" s="739"/>
      <c r="X4490" s="739"/>
      <c r="Y4490" s="735" t="s">
        <v>330</v>
      </c>
      <c r="Z4490" s="735" t="s">
        <v>15175</v>
      </c>
      <c r="AA4490" s="741">
        <v>1155030002610</v>
      </c>
      <c r="AB4490" s="735" t="s">
        <v>14179</v>
      </c>
      <c r="AC4490" s="735" t="s">
        <v>14180</v>
      </c>
      <c r="AD4490" s="735" t="s">
        <v>14181</v>
      </c>
      <c r="AE4490" s="735" t="s">
        <v>15176</v>
      </c>
      <c r="AF4490" s="735" t="s">
        <v>15177</v>
      </c>
      <c r="AG4490" s="742">
        <v>1155030002610</v>
      </c>
      <c r="AH4490" s="741" t="s">
        <v>15178</v>
      </c>
      <c r="AI4490" s="743">
        <v>1.1399999999999999</v>
      </c>
      <c r="AJ4490" s="743">
        <v>1000</v>
      </c>
      <c r="AK4490" s="828">
        <f t="shared" si="675"/>
        <v>3.1232876712328768</v>
      </c>
      <c r="AL4490" s="828">
        <v>0</v>
      </c>
      <c r="AM4490" s="745">
        <f t="shared" si="676"/>
        <v>3.1232876712328768</v>
      </c>
      <c r="AN4490" s="828">
        <f t="shared" si="671"/>
        <v>3.1232876712328768</v>
      </c>
      <c r="AO4490" s="828">
        <v>0</v>
      </c>
      <c r="AP4490" s="828">
        <f t="shared" si="672"/>
        <v>3.1232876712328768</v>
      </c>
      <c r="AQ4490" s="515">
        <f t="shared" si="660"/>
        <v>93.69863013698631</v>
      </c>
      <c r="AR4490" s="746" t="s">
        <v>231</v>
      </c>
      <c r="AS4490" s="747"/>
      <c r="AT4490" s="735" t="s">
        <v>325</v>
      </c>
      <c r="AU4490" s="735" t="s">
        <v>6916</v>
      </c>
      <c r="AV4490" s="935" t="s">
        <v>14182</v>
      </c>
      <c r="AW4490" s="735" t="s">
        <v>18131</v>
      </c>
      <c r="AX4490" s="735" t="s">
        <v>16790</v>
      </c>
      <c r="AY4490" s="2391"/>
    </row>
    <row r="4491" spans="1:52" s="55" customFormat="1" ht="15.95" customHeight="1" x14ac:dyDescent="0.25">
      <c r="A4491" s="182">
        <v>1941</v>
      </c>
      <c r="B4491" s="166" t="s">
        <v>55</v>
      </c>
      <c r="C4491" s="170" t="s">
        <v>22550</v>
      </c>
      <c r="D4491" s="194" t="s">
        <v>17116</v>
      </c>
      <c r="E4491" s="198" t="s">
        <v>15180</v>
      </c>
      <c r="F4491" s="198" t="s">
        <v>15181</v>
      </c>
      <c r="G4491" s="166"/>
      <c r="H4491" s="198" t="s">
        <v>732</v>
      </c>
      <c r="I4491" s="166">
        <v>0</v>
      </c>
      <c r="J4491" s="198" t="s">
        <v>317</v>
      </c>
      <c r="K4491" s="198">
        <v>0</v>
      </c>
      <c r="L4491" s="198" t="s">
        <v>317</v>
      </c>
      <c r="M4491" s="198">
        <v>0</v>
      </c>
      <c r="N4491" s="199">
        <v>4</v>
      </c>
      <c r="O4491" s="199">
        <v>1.5</v>
      </c>
      <c r="P4491" s="199">
        <v>6</v>
      </c>
      <c r="Q4491" s="1012">
        <v>1</v>
      </c>
      <c r="R4491" s="183"/>
      <c r="S4491" s="223">
        <v>0</v>
      </c>
      <c r="T4491" s="183"/>
      <c r="U4491" s="223">
        <v>0</v>
      </c>
      <c r="V4491" s="183"/>
      <c r="W4491" s="183"/>
      <c r="X4491" s="183"/>
      <c r="Y4491" s="166" t="s">
        <v>12075</v>
      </c>
      <c r="Z4491" s="166" t="s">
        <v>15182</v>
      </c>
      <c r="AA4491" s="203">
        <v>313503013600010</v>
      </c>
      <c r="AB4491" s="166" t="s">
        <v>15179</v>
      </c>
      <c r="AC4491" s="166" t="s">
        <v>15183</v>
      </c>
      <c r="AD4491" s="166" t="s">
        <v>15184</v>
      </c>
      <c r="AE4491" s="166" t="s">
        <v>15179</v>
      </c>
      <c r="AF4491" s="166" t="s">
        <v>15182</v>
      </c>
      <c r="AG4491" s="165">
        <v>313503013600010</v>
      </c>
      <c r="AH4491" s="203" t="s">
        <v>722</v>
      </c>
      <c r="AI4491" s="186">
        <v>1.1399999999999999</v>
      </c>
      <c r="AJ4491" s="186">
        <v>500</v>
      </c>
      <c r="AK4491" s="167">
        <f t="shared" si="675"/>
        <v>1.5616438356164384</v>
      </c>
      <c r="AL4491" s="167">
        <v>0</v>
      </c>
      <c r="AM4491" s="187">
        <f t="shared" si="676"/>
        <v>1.5616438356164384</v>
      </c>
      <c r="AN4491" s="167">
        <f t="shared" si="671"/>
        <v>1.5616438356164384</v>
      </c>
      <c r="AO4491" s="167">
        <v>0</v>
      </c>
      <c r="AP4491" s="167">
        <f t="shared" si="672"/>
        <v>1.5616438356164384</v>
      </c>
      <c r="AQ4491" s="167">
        <f t="shared" si="660"/>
        <v>46.849315068493155</v>
      </c>
      <c r="AR4491" s="193" t="s">
        <v>231</v>
      </c>
      <c r="AS4491" s="194"/>
      <c r="AT4491" s="166" t="s">
        <v>325</v>
      </c>
      <c r="AU4491" s="166" t="s">
        <v>6916</v>
      </c>
      <c r="AV4491" s="679" t="s">
        <v>15185</v>
      </c>
      <c r="AW4491" s="166" t="s">
        <v>234</v>
      </c>
      <c r="AX4491" s="2391"/>
      <c r="AY4491" s="2391"/>
    </row>
    <row r="4492" spans="1:52" s="55" customFormat="1" ht="15.95" customHeight="1" x14ac:dyDescent="0.25">
      <c r="A4492" s="182">
        <v>1942</v>
      </c>
      <c r="B4492" s="166" t="s">
        <v>55</v>
      </c>
      <c r="C4492" s="170" t="s">
        <v>6908</v>
      </c>
      <c r="D4492" s="194" t="s">
        <v>15186</v>
      </c>
      <c r="E4492" s="198" t="s">
        <v>15187</v>
      </c>
      <c r="F4492" s="198" t="s">
        <v>15188</v>
      </c>
      <c r="G4492" s="166"/>
      <c r="H4492" s="198" t="s">
        <v>219</v>
      </c>
      <c r="I4492" s="166" t="s">
        <v>220</v>
      </c>
      <c r="J4492" s="198" t="s">
        <v>221</v>
      </c>
      <c r="K4492" s="198" t="s">
        <v>222</v>
      </c>
      <c r="L4492" s="198" t="s">
        <v>317</v>
      </c>
      <c r="M4492" s="198">
        <v>0</v>
      </c>
      <c r="N4492" s="199">
        <v>6</v>
      </c>
      <c r="O4492" s="199">
        <v>4</v>
      </c>
      <c r="P4492" s="199">
        <v>24</v>
      </c>
      <c r="Q4492" s="1012">
        <v>1</v>
      </c>
      <c r="R4492" s="183"/>
      <c r="S4492" s="223">
        <v>0</v>
      </c>
      <c r="T4492" s="183"/>
      <c r="U4492" s="223">
        <v>0</v>
      </c>
      <c r="V4492" s="183"/>
      <c r="W4492" s="183"/>
      <c r="X4492" s="183"/>
      <c r="Y4492" s="166" t="s">
        <v>12075</v>
      </c>
      <c r="Z4492" s="166" t="s">
        <v>14878</v>
      </c>
      <c r="AA4492" s="203">
        <v>311503033200018</v>
      </c>
      <c r="AB4492" s="166" t="s">
        <v>15189</v>
      </c>
      <c r="AC4492" s="166" t="s">
        <v>14880</v>
      </c>
      <c r="AD4492" s="166" t="s">
        <v>14881</v>
      </c>
      <c r="AE4492" s="166" t="s">
        <v>15190</v>
      </c>
      <c r="AF4492" s="166" t="s">
        <v>14878</v>
      </c>
      <c r="AG4492" s="165">
        <v>311503033200018</v>
      </c>
      <c r="AH4492" s="203" t="s">
        <v>2107</v>
      </c>
      <c r="AI4492" s="186">
        <v>1.1399999999999999</v>
      </c>
      <c r="AJ4492" s="186">
        <v>2000</v>
      </c>
      <c r="AK4492" s="167">
        <f t="shared" si="675"/>
        <v>6.2465753424657535</v>
      </c>
      <c r="AL4492" s="167">
        <v>0</v>
      </c>
      <c r="AM4492" s="187">
        <f t="shared" si="676"/>
        <v>6.2465753424657535</v>
      </c>
      <c r="AN4492" s="167">
        <f t="shared" si="671"/>
        <v>6.2465753424657535</v>
      </c>
      <c r="AO4492" s="167">
        <v>0</v>
      </c>
      <c r="AP4492" s="167">
        <f t="shared" si="672"/>
        <v>6.2465753424657535</v>
      </c>
      <c r="AQ4492" s="167">
        <f t="shared" si="660"/>
        <v>187.39726027397262</v>
      </c>
      <c r="AR4492" s="193" t="s">
        <v>231</v>
      </c>
      <c r="AS4492" s="194"/>
      <c r="AT4492" s="166" t="s">
        <v>325</v>
      </c>
      <c r="AU4492" s="166" t="s">
        <v>6916</v>
      </c>
      <c r="AV4492" s="679" t="s">
        <v>15191</v>
      </c>
      <c r="AW4492" s="166" t="s">
        <v>234</v>
      </c>
      <c r="AX4492" s="2391"/>
      <c r="AY4492" s="2391"/>
    </row>
    <row r="4493" spans="1:52" s="55" customFormat="1" ht="15.95" customHeight="1" x14ac:dyDescent="0.25">
      <c r="A4493" s="353">
        <v>1943</v>
      </c>
      <c r="B4493" s="354" t="s">
        <v>55</v>
      </c>
      <c r="C4493" s="366" t="s">
        <v>6908</v>
      </c>
      <c r="D4493" s="363" t="s">
        <v>17259</v>
      </c>
      <c r="E4493" s="272" t="s">
        <v>17261</v>
      </c>
      <c r="F4493" s="272" t="s">
        <v>17260</v>
      </c>
      <c r="G4493" s="354" t="s">
        <v>221</v>
      </c>
      <c r="H4493" s="354" t="s">
        <v>219</v>
      </c>
      <c r="I4493" s="354" t="s">
        <v>220</v>
      </c>
      <c r="J4493" s="354" t="s">
        <v>221</v>
      </c>
      <c r="K4493" s="272" t="s">
        <v>222</v>
      </c>
      <c r="L4493" s="272" t="s">
        <v>221</v>
      </c>
      <c r="M4493" s="272" t="s">
        <v>879</v>
      </c>
      <c r="N4493" s="440">
        <v>3</v>
      </c>
      <c r="O4493" s="440">
        <v>2</v>
      </c>
      <c r="P4493" s="440">
        <v>6</v>
      </c>
      <c r="Q4493" s="1010">
        <v>2</v>
      </c>
      <c r="R4493" s="357"/>
      <c r="S4493" s="505">
        <v>0</v>
      </c>
      <c r="T4493" s="357"/>
      <c r="U4493" s="505">
        <v>0</v>
      </c>
      <c r="V4493" s="183"/>
      <c r="W4493" s="183"/>
      <c r="X4493" s="183"/>
      <c r="Y4493" s="354" t="s">
        <v>330</v>
      </c>
      <c r="Z4493" s="354" t="s">
        <v>12792</v>
      </c>
      <c r="AA4493" s="443">
        <v>1027809237796</v>
      </c>
      <c r="AB4493" s="354" t="s">
        <v>15195</v>
      </c>
      <c r="AC4493" s="354" t="s">
        <v>17262</v>
      </c>
      <c r="AD4493" s="934" t="s">
        <v>17263</v>
      </c>
      <c r="AE4493" s="354" t="s">
        <v>15195</v>
      </c>
      <c r="AF4493" s="354" t="s">
        <v>17264</v>
      </c>
      <c r="AG4493" s="358">
        <v>1027809237796</v>
      </c>
      <c r="AH4493" s="443" t="s">
        <v>722</v>
      </c>
      <c r="AI4493" s="360">
        <v>1.1399999999999999</v>
      </c>
      <c r="AJ4493" s="360">
        <v>387</v>
      </c>
      <c r="AK4493" s="359">
        <f t="shared" si="675"/>
        <v>1.2087123287671231</v>
      </c>
      <c r="AL4493" s="359">
        <v>0</v>
      </c>
      <c r="AM4493" s="361">
        <f t="shared" si="676"/>
        <v>1.2087123287671231</v>
      </c>
      <c r="AN4493" s="359">
        <f t="shared" si="671"/>
        <v>1.2087123287671231</v>
      </c>
      <c r="AO4493" s="359">
        <v>0</v>
      </c>
      <c r="AP4493" s="359">
        <f t="shared" si="672"/>
        <v>1.2087123287671231</v>
      </c>
      <c r="AQ4493" s="359">
        <f>AP4493*30</f>
        <v>36.261369863013691</v>
      </c>
      <c r="AR4493" s="362" t="s">
        <v>231</v>
      </c>
      <c r="AS4493" s="363" t="s">
        <v>431</v>
      </c>
      <c r="AT4493" s="354" t="s">
        <v>325</v>
      </c>
      <c r="AU4493" s="354" t="s">
        <v>6916</v>
      </c>
      <c r="AV4493" s="923" t="s">
        <v>15196</v>
      </c>
      <c r="AW4493" s="166" t="s">
        <v>234</v>
      </c>
      <c r="AX4493" s="447" t="s">
        <v>20519</v>
      </c>
      <c r="AY4493" s="2391"/>
      <c r="AZ4493" s="2408" t="s">
        <v>20516</v>
      </c>
    </row>
    <row r="4494" spans="1:52" s="55" customFormat="1" ht="15.95" customHeight="1" x14ac:dyDescent="0.25">
      <c r="A4494" s="182">
        <v>1944</v>
      </c>
      <c r="B4494" s="166" t="s">
        <v>55</v>
      </c>
      <c r="C4494" s="170" t="s">
        <v>6908</v>
      </c>
      <c r="D4494" s="194" t="s">
        <v>15197</v>
      </c>
      <c r="E4494" s="198" t="s">
        <v>15198</v>
      </c>
      <c r="F4494" s="198" t="s">
        <v>15199</v>
      </c>
      <c r="G4494" s="166"/>
      <c r="H4494" s="198" t="s">
        <v>219</v>
      </c>
      <c r="I4494" s="166" t="s">
        <v>220</v>
      </c>
      <c r="J4494" s="198" t="s">
        <v>221</v>
      </c>
      <c r="K4494" s="198" t="s">
        <v>222</v>
      </c>
      <c r="L4494" s="198" t="s">
        <v>317</v>
      </c>
      <c r="M4494" s="198">
        <v>0</v>
      </c>
      <c r="N4494" s="199">
        <v>3</v>
      </c>
      <c r="O4494" s="199">
        <v>2</v>
      </c>
      <c r="P4494" s="199">
        <v>6</v>
      </c>
      <c r="Q4494" s="1012">
        <v>2</v>
      </c>
      <c r="R4494" s="183"/>
      <c r="S4494" s="223">
        <v>0</v>
      </c>
      <c r="T4494" s="183"/>
      <c r="U4494" s="223">
        <v>0</v>
      </c>
      <c r="V4494" s="183"/>
      <c r="W4494" s="183"/>
      <c r="X4494" s="183"/>
      <c r="Y4494" s="166" t="s">
        <v>12075</v>
      </c>
      <c r="Z4494" s="166" t="s">
        <v>15200</v>
      </c>
      <c r="AA4494" s="203">
        <v>304503011000080</v>
      </c>
      <c r="AB4494" s="166" t="s">
        <v>15201</v>
      </c>
      <c r="AC4494" s="166" t="s">
        <v>15202</v>
      </c>
      <c r="AD4494" s="166" t="s">
        <v>230</v>
      </c>
      <c r="AE4494" s="166" t="s">
        <v>15203</v>
      </c>
      <c r="AF4494" s="166" t="s">
        <v>15200</v>
      </c>
      <c r="AG4494" s="165">
        <v>304503011000080</v>
      </c>
      <c r="AH4494" s="203" t="s">
        <v>2107</v>
      </c>
      <c r="AI4494" s="186">
        <v>1.1399999999999999</v>
      </c>
      <c r="AJ4494" s="186">
        <v>2000</v>
      </c>
      <c r="AK4494" s="167">
        <f t="shared" si="675"/>
        <v>6.2465753424657535</v>
      </c>
      <c r="AL4494" s="167">
        <v>0</v>
      </c>
      <c r="AM4494" s="187">
        <f t="shared" si="676"/>
        <v>6.2465753424657535</v>
      </c>
      <c r="AN4494" s="167">
        <f t="shared" si="671"/>
        <v>6.2465753424657535</v>
      </c>
      <c r="AO4494" s="167">
        <v>0</v>
      </c>
      <c r="AP4494" s="167">
        <f t="shared" si="672"/>
        <v>6.2465753424657535</v>
      </c>
      <c r="AQ4494" s="167">
        <f t="shared" si="660"/>
        <v>187.39726027397262</v>
      </c>
      <c r="AR4494" s="193" t="s">
        <v>231</v>
      </c>
      <c r="AS4494" s="194"/>
      <c r="AT4494" s="166" t="s">
        <v>325</v>
      </c>
      <c r="AU4494" s="166" t="s">
        <v>6916</v>
      </c>
      <c r="AV4494" s="679" t="s">
        <v>15204</v>
      </c>
      <c r="AW4494" s="166" t="s">
        <v>234</v>
      </c>
      <c r="AX4494" s="2391"/>
      <c r="AY4494" s="2391"/>
    </row>
    <row r="4495" spans="1:52" s="55" customFormat="1" ht="15.95" customHeight="1" x14ac:dyDescent="0.25">
      <c r="A4495" s="182">
        <v>1945</v>
      </c>
      <c r="B4495" s="166" t="s">
        <v>55</v>
      </c>
      <c r="C4495" s="170" t="s">
        <v>6908</v>
      </c>
      <c r="D4495" s="194" t="s">
        <v>15205</v>
      </c>
      <c r="E4495" s="198" t="s">
        <v>15206</v>
      </c>
      <c r="F4495" s="198" t="s">
        <v>15207</v>
      </c>
      <c r="G4495" s="166"/>
      <c r="H4495" s="198" t="s">
        <v>219</v>
      </c>
      <c r="I4495" s="166" t="s">
        <v>220</v>
      </c>
      <c r="J4495" s="198" t="s">
        <v>221</v>
      </c>
      <c r="K4495" s="198" t="s">
        <v>222</v>
      </c>
      <c r="L4495" s="198" t="s">
        <v>317</v>
      </c>
      <c r="M4495" s="198">
        <v>0</v>
      </c>
      <c r="N4495" s="199">
        <v>1.2</v>
      </c>
      <c r="O4495" s="199">
        <v>1.2</v>
      </c>
      <c r="P4495" s="199">
        <v>1.44</v>
      </c>
      <c r="Q4495" s="1012">
        <v>1</v>
      </c>
      <c r="R4495" s="183"/>
      <c r="S4495" s="223">
        <v>0</v>
      </c>
      <c r="T4495" s="183"/>
      <c r="U4495" s="223">
        <v>0</v>
      </c>
      <c r="V4495" s="183"/>
      <c r="W4495" s="183"/>
      <c r="X4495" s="183"/>
      <c r="Y4495" s="166" t="s">
        <v>12075</v>
      </c>
      <c r="Z4495" s="166" t="s">
        <v>15208</v>
      </c>
      <c r="AA4495" s="203">
        <v>304503009800135</v>
      </c>
      <c r="AB4495" s="166" t="s">
        <v>15209</v>
      </c>
      <c r="AC4495" s="166" t="s">
        <v>15210</v>
      </c>
      <c r="AD4495" s="166" t="s">
        <v>15211</v>
      </c>
      <c r="AE4495" s="166" t="s">
        <v>15209</v>
      </c>
      <c r="AF4495" s="166" t="s">
        <v>15208</v>
      </c>
      <c r="AG4495" s="165">
        <v>503000019459</v>
      </c>
      <c r="AH4495" s="203" t="s">
        <v>722</v>
      </c>
      <c r="AI4495" s="186">
        <v>1.1399999999999999</v>
      </c>
      <c r="AJ4495" s="186">
        <v>500</v>
      </c>
      <c r="AK4495" s="167">
        <f t="shared" ref="AK4495:AK4500" si="677">AJ4495*AI4495/365</f>
        <v>1.5616438356164384</v>
      </c>
      <c r="AL4495" s="167">
        <v>0</v>
      </c>
      <c r="AM4495" s="187">
        <f t="shared" ref="AM4495:AM4500" si="678">SUBTOTAL(9,AK4495:AL4495)</f>
        <v>1.5616438356164384</v>
      </c>
      <c r="AN4495" s="167">
        <f t="shared" si="671"/>
        <v>1.5616438356164384</v>
      </c>
      <c r="AO4495" s="167">
        <v>0</v>
      </c>
      <c r="AP4495" s="167">
        <f t="shared" si="672"/>
        <v>1.5616438356164384</v>
      </c>
      <c r="AQ4495" s="167">
        <f t="shared" si="660"/>
        <v>46.849315068493155</v>
      </c>
      <c r="AR4495" s="193" t="s">
        <v>231</v>
      </c>
      <c r="AS4495" s="194"/>
      <c r="AT4495" s="166" t="s">
        <v>325</v>
      </c>
      <c r="AU4495" s="166" t="s">
        <v>6916</v>
      </c>
      <c r="AV4495" s="679" t="s">
        <v>15212</v>
      </c>
      <c r="AW4495" s="166" t="s">
        <v>234</v>
      </c>
      <c r="AX4495" s="2391"/>
      <c r="AY4495" s="2391"/>
    </row>
    <row r="4496" spans="1:52" s="55" customFormat="1" ht="15.95" customHeight="1" x14ac:dyDescent="0.25">
      <c r="A4496" s="182">
        <v>1946</v>
      </c>
      <c r="B4496" s="166" t="s">
        <v>55</v>
      </c>
      <c r="C4496" s="170" t="s">
        <v>22550</v>
      </c>
      <c r="D4496" s="194" t="s">
        <v>15213</v>
      </c>
      <c r="E4496" s="198" t="s">
        <v>15214</v>
      </c>
      <c r="F4496" s="198" t="s">
        <v>15215</v>
      </c>
      <c r="G4496" s="166"/>
      <c r="H4496" s="198" t="s">
        <v>219</v>
      </c>
      <c r="I4496" s="166" t="s">
        <v>220</v>
      </c>
      <c r="J4496" s="198" t="s">
        <v>221</v>
      </c>
      <c r="K4496" s="198" t="s">
        <v>222</v>
      </c>
      <c r="L4496" s="198" t="s">
        <v>317</v>
      </c>
      <c r="M4496" s="198">
        <v>0</v>
      </c>
      <c r="N4496" s="199">
        <v>2</v>
      </c>
      <c r="O4496" s="199">
        <v>3</v>
      </c>
      <c r="P4496" s="199">
        <v>6</v>
      </c>
      <c r="Q4496" s="1012">
        <v>3</v>
      </c>
      <c r="R4496" s="183"/>
      <c r="S4496" s="223">
        <v>0</v>
      </c>
      <c r="T4496" s="183"/>
      <c r="U4496" s="223">
        <v>0</v>
      </c>
      <c r="V4496" s="183"/>
      <c r="W4496" s="183"/>
      <c r="X4496" s="183"/>
      <c r="Y4496" s="166" t="s">
        <v>3109</v>
      </c>
      <c r="Z4496" s="166" t="s">
        <v>12760</v>
      </c>
      <c r="AA4496" s="203">
        <v>1035007202460</v>
      </c>
      <c r="AB4496" s="166" t="s">
        <v>15216</v>
      </c>
      <c r="AC4496" s="166" t="s">
        <v>12762</v>
      </c>
      <c r="AD4496" s="166" t="s">
        <v>14624</v>
      </c>
      <c r="AE4496" s="166" t="s">
        <v>15217</v>
      </c>
      <c r="AF4496" s="166" t="s">
        <v>12760</v>
      </c>
      <c r="AG4496" s="165">
        <v>1035007202460</v>
      </c>
      <c r="AH4496" s="203" t="s">
        <v>722</v>
      </c>
      <c r="AI4496" s="186">
        <v>1.1399999999999999</v>
      </c>
      <c r="AJ4496" s="186">
        <v>1000</v>
      </c>
      <c r="AK4496" s="167">
        <f t="shared" si="677"/>
        <v>3.1232876712328768</v>
      </c>
      <c r="AL4496" s="167">
        <v>0</v>
      </c>
      <c r="AM4496" s="187">
        <f t="shared" si="678"/>
        <v>3.1232876712328768</v>
      </c>
      <c r="AN4496" s="167">
        <f t="shared" si="671"/>
        <v>3.1232876712328768</v>
      </c>
      <c r="AO4496" s="167">
        <v>0</v>
      </c>
      <c r="AP4496" s="167">
        <f t="shared" si="672"/>
        <v>3.1232876712328768</v>
      </c>
      <c r="AQ4496" s="167">
        <f t="shared" si="660"/>
        <v>93.69863013698631</v>
      </c>
      <c r="AR4496" s="193" t="s">
        <v>231</v>
      </c>
      <c r="AS4496" s="194"/>
      <c r="AT4496" s="166" t="s">
        <v>325</v>
      </c>
      <c r="AU4496" s="166" t="s">
        <v>6916</v>
      </c>
      <c r="AV4496" s="679" t="s">
        <v>15218</v>
      </c>
      <c r="AW4496" s="166" t="s">
        <v>234</v>
      </c>
      <c r="AX4496" s="2391"/>
      <c r="AY4496" s="2391"/>
    </row>
    <row r="4497" spans="1:52" s="55" customFormat="1" ht="15.95" customHeight="1" x14ac:dyDescent="0.25">
      <c r="A4497" s="182">
        <v>1947</v>
      </c>
      <c r="B4497" s="166" t="s">
        <v>55</v>
      </c>
      <c r="C4497" s="170" t="s">
        <v>6908</v>
      </c>
      <c r="D4497" s="194" t="s">
        <v>15219</v>
      </c>
      <c r="E4497" s="198" t="s">
        <v>15220</v>
      </c>
      <c r="F4497" s="198" t="s">
        <v>15221</v>
      </c>
      <c r="G4497" s="166"/>
      <c r="H4497" s="198" t="s">
        <v>219</v>
      </c>
      <c r="I4497" s="166" t="s">
        <v>220</v>
      </c>
      <c r="J4497" s="198" t="s">
        <v>221</v>
      </c>
      <c r="K4497" s="198" t="s">
        <v>222</v>
      </c>
      <c r="L4497" s="198" t="s">
        <v>317</v>
      </c>
      <c r="M4497" s="198">
        <v>0</v>
      </c>
      <c r="N4497" s="199">
        <v>1.5</v>
      </c>
      <c r="O4497" s="199">
        <v>1.5</v>
      </c>
      <c r="P4497" s="199">
        <v>2.25</v>
      </c>
      <c r="Q4497" s="1012">
        <v>1</v>
      </c>
      <c r="R4497" s="183"/>
      <c r="S4497" s="223">
        <v>0</v>
      </c>
      <c r="T4497" s="183"/>
      <c r="U4497" s="223">
        <v>0</v>
      </c>
      <c r="V4497" s="183"/>
      <c r="W4497" s="183"/>
      <c r="X4497" s="183"/>
      <c r="Y4497" s="166" t="s">
        <v>12075</v>
      </c>
      <c r="Z4497" s="166" t="s">
        <v>15222</v>
      </c>
      <c r="AA4497" s="203">
        <v>305503002800030</v>
      </c>
      <c r="AB4497" s="166" t="s">
        <v>15223</v>
      </c>
      <c r="AC4497" s="166">
        <v>89060648526</v>
      </c>
      <c r="AD4497" s="166" t="s">
        <v>15224</v>
      </c>
      <c r="AE4497" s="166" t="s">
        <v>15225</v>
      </c>
      <c r="AF4497" s="166" t="s">
        <v>15222</v>
      </c>
      <c r="AG4497" s="165">
        <v>305503002800030</v>
      </c>
      <c r="AH4497" s="203" t="s">
        <v>722</v>
      </c>
      <c r="AI4497" s="186">
        <v>1.1399999999999999</v>
      </c>
      <c r="AJ4497" s="186">
        <v>500</v>
      </c>
      <c r="AK4497" s="167">
        <f t="shared" si="677"/>
        <v>1.5616438356164384</v>
      </c>
      <c r="AL4497" s="167">
        <v>0</v>
      </c>
      <c r="AM4497" s="187">
        <f t="shared" si="678"/>
        <v>1.5616438356164384</v>
      </c>
      <c r="AN4497" s="167">
        <f t="shared" si="671"/>
        <v>1.5616438356164384</v>
      </c>
      <c r="AO4497" s="167">
        <v>0</v>
      </c>
      <c r="AP4497" s="167">
        <f t="shared" si="672"/>
        <v>1.5616438356164384</v>
      </c>
      <c r="AQ4497" s="167">
        <f t="shared" ref="AQ4497:AQ4559" si="679">AP4497*30</f>
        <v>46.849315068493155</v>
      </c>
      <c r="AR4497" s="193" t="s">
        <v>231</v>
      </c>
      <c r="AS4497" s="194"/>
      <c r="AT4497" s="166" t="s">
        <v>325</v>
      </c>
      <c r="AU4497" s="166" t="s">
        <v>6916</v>
      </c>
      <c r="AV4497" s="679" t="s">
        <v>15226</v>
      </c>
      <c r="AW4497" s="166" t="s">
        <v>234</v>
      </c>
      <c r="AX4497" s="2391"/>
      <c r="AY4497" s="2391"/>
    </row>
    <row r="4498" spans="1:52" s="55" customFormat="1" ht="15.95" customHeight="1" x14ac:dyDescent="0.25">
      <c r="A4498" s="182">
        <v>1948</v>
      </c>
      <c r="B4498" s="166" t="s">
        <v>55</v>
      </c>
      <c r="C4498" s="170" t="s">
        <v>6908</v>
      </c>
      <c r="D4498" s="194" t="s">
        <v>19805</v>
      </c>
      <c r="E4498" s="198" t="s">
        <v>15228</v>
      </c>
      <c r="F4498" s="198" t="s">
        <v>15229</v>
      </c>
      <c r="G4498" s="166"/>
      <c r="H4498" s="198" t="s">
        <v>219</v>
      </c>
      <c r="I4498" s="166" t="s">
        <v>220</v>
      </c>
      <c r="J4498" s="198" t="s">
        <v>221</v>
      </c>
      <c r="K4498" s="198" t="s">
        <v>222</v>
      </c>
      <c r="L4498" s="198" t="s">
        <v>317</v>
      </c>
      <c r="M4498" s="198">
        <v>0</v>
      </c>
      <c r="N4498" s="199">
        <v>7</v>
      </c>
      <c r="O4498" s="199">
        <v>3</v>
      </c>
      <c r="P4498" s="199">
        <v>21</v>
      </c>
      <c r="Q4498" s="1012">
        <v>0</v>
      </c>
      <c r="R4498" s="183"/>
      <c r="S4498" s="223">
        <v>0</v>
      </c>
      <c r="T4498" s="183"/>
      <c r="U4498" s="223">
        <v>1</v>
      </c>
      <c r="V4498" s="183"/>
      <c r="W4498" s="183"/>
      <c r="X4498" s="183"/>
      <c r="Y4498" s="166" t="s">
        <v>330</v>
      </c>
      <c r="Z4498" s="166" t="s">
        <v>15230</v>
      </c>
      <c r="AA4498" s="203">
        <v>1175074003807</v>
      </c>
      <c r="AB4498" s="166" t="s">
        <v>15231</v>
      </c>
      <c r="AC4498" s="166" t="s">
        <v>15232</v>
      </c>
      <c r="AD4498" s="166" t="s">
        <v>15233</v>
      </c>
      <c r="AE4498" s="166" t="s">
        <v>15234</v>
      </c>
      <c r="AF4498" s="166" t="s">
        <v>15230</v>
      </c>
      <c r="AG4498" s="165">
        <v>1175074003807</v>
      </c>
      <c r="AH4498" s="203" t="s">
        <v>2107</v>
      </c>
      <c r="AI4498" s="186">
        <v>1.1399999999999999</v>
      </c>
      <c r="AJ4498" s="186">
        <v>5000</v>
      </c>
      <c r="AK4498" s="167">
        <f t="shared" si="677"/>
        <v>15.61643835616438</v>
      </c>
      <c r="AL4498" s="167">
        <v>0</v>
      </c>
      <c r="AM4498" s="187">
        <f t="shared" si="678"/>
        <v>15.61643835616438</v>
      </c>
      <c r="AN4498" s="167">
        <f t="shared" si="671"/>
        <v>15.61643835616438</v>
      </c>
      <c r="AO4498" s="167">
        <v>0</v>
      </c>
      <c r="AP4498" s="167">
        <f t="shared" si="672"/>
        <v>15.61643835616438</v>
      </c>
      <c r="AQ4498" s="167">
        <f t="shared" si="679"/>
        <v>468.49315068493138</v>
      </c>
      <c r="AR4498" s="193" t="s">
        <v>231</v>
      </c>
      <c r="AS4498" s="194"/>
      <c r="AT4498" s="166" t="s">
        <v>325</v>
      </c>
      <c r="AU4498" s="166" t="s">
        <v>6916</v>
      </c>
      <c r="AV4498" s="679" t="s">
        <v>15235</v>
      </c>
      <c r="AW4498" s="166" t="s">
        <v>234</v>
      </c>
      <c r="AX4498" s="2391"/>
      <c r="AY4498" s="2391"/>
    </row>
    <row r="4499" spans="1:52" s="55" customFormat="1" ht="15.95" customHeight="1" x14ac:dyDescent="0.25">
      <c r="A4499" s="182">
        <v>1949</v>
      </c>
      <c r="B4499" s="166" t="s">
        <v>55</v>
      </c>
      <c r="C4499" s="170" t="s">
        <v>6908</v>
      </c>
      <c r="D4499" s="194" t="s">
        <v>19806</v>
      </c>
      <c r="E4499" s="198" t="s">
        <v>15237</v>
      </c>
      <c r="F4499" s="198" t="s">
        <v>15238</v>
      </c>
      <c r="G4499" s="166"/>
      <c r="H4499" s="198" t="s">
        <v>219</v>
      </c>
      <c r="I4499" s="166" t="s">
        <v>220</v>
      </c>
      <c r="J4499" s="198" t="s">
        <v>317</v>
      </c>
      <c r="K4499" s="198">
        <v>0</v>
      </c>
      <c r="L4499" s="198" t="s">
        <v>317</v>
      </c>
      <c r="M4499" s="198">
        <v>0</v>
      </c>
      <c r="N4499" s="199">
        <v>5</v>
      </c>
      <c r="O4499" s="199">
        <v>3</v>
      </c>
      <c r="P4499" s="199">
        <v>15</v>
      </c>
      <c r="Q4499" s="1012">
        <v>0</v>
      </c>
      <c r="R4499" s="183"/>
      <c r="S4499" s="223">
        <v>0</v>
      </c>
      <c r="T4499" s="183"/>
      <c r="U4499" s="223">
        <v>1</v>
      </c>
      <c r="V4499" s="183"/>
      <c r="W4499" s="183"/>
      <c r="X4499" s="183"/>
      <c r="Y4499" s="166" t="s">
        <v>330</v>
      </c>
      <c r="Z4499" s="166" t="s">
        <v>15230</v>
      </c>
      <c r="AA4499" s="203">
        <v>1175074003807</v>
      </c>
      <c r="AB4499" s="166" t="s">
        <v>15239</v>
      </c>
      <c r="AC4499" s="166" t="s">
        <v>15232</v>
      </c>
      <c r="AD4499" s="166" t="s">
        <v>15233</v>
      </c>
      <c r="AE4499" s="166" t="s">
        <v>15234</v>
      </c>
      <c r="AF4499" s="166" t="s">
        <v>15230</v>
      </c>
      <c r="AG4499" s="165">
        <v>1175074003807</v>
      </c>
      <c r="AH4499" s="203" t="s">
        <v>2107</v>
      </c>
      <c r="AI4499" s="186">
        <v>1.1399999999999999</v>
      </c>
      <c r="AJ4499" s="186">
        <v>5000</v>
      </c>
      <c r="AK4499" s="167">
        <f t="shared" si="677"/>
        <v>15.61643835616438</v>
      </c>
      <c r="AL4499" s="167">
        <v>0</v>
      </c>
      <c r="AM4499" s="187">
        <f t="shared" si="678"/>
        <v>15.61643835616438</v>
      </c>
      <c r="AN4499" s="167">
        <f t="shared" si="671"/>
        <v>15.61643835616438</v>
      </c>
      <c r="AO4499" s="167">
        <v>0</v>
      </c>
      <c r="AP4499" s="167">
        <f t="shared" si="672"/>
        <v>15.61643835616438</v>
      </c>
      <c r="AQ4499" s="167">
        <f t="shared" si="679"/>
        <v>468.49315068493138</v>
      </c>
      <c r="AR4499" s="193" t="s">
        <v>231</v>
      </c>
      <c r="AS4499" s="194"/>
      <c r="AT4499" s="166" t="s">
        <v>325</v>
      </c>
      <c r="AU4499" s="166" t="s">
        <v>6916</v>
      </c>
      <c r="AV4499" s="679" t="s">
        <v>15240</v>
      </c>
      <c r="AW4499" s="166" t="s">
        <v>234</v>
      </c>
      <c r="AX4499" s="2391"/>
      <c r="AY4499" s="2391"/>
    </row>
    <row r="4500" spans="1:52" s="55" customFormat="1" ht="15.95" customHeight="1" x14ac:dyDescent="0.25">
      <c r="A4500" s="182">
        <v>1950</v>
      </c>
      <c r="B4500" s="166" t="s">
        <v>55</v>
      </c>
      <c r="C4500" s="170" t="s">
        <v>6908</v>
      </c>
      <c r="D4500" s="194" t="s">
        <v>15241</v>
      </c>
      <c r="E4500" s="198" t="s">
        <v>15242</v>
      </c>
      <c r="F4500" s="198" t="s">
        <v>15243</v>
      </c>
      <c r="G4500" s="166"/>
      <c r="H4500" s="198" t="s">
        <v>219</v>
      </c>
      <c r="I4500" s="166" t="s">
        <v>220</v>
      </c>
      <c r="J4500" s="198" t="s">
        <v>221</v>
      </c>
      <c r="K4500" s="198" t="s">
        <v>222</v>
      </c>
      <c r="L4500" s="198" t="s">
        <v>317</v>
      </c>
      <c r="M4500" s="198"/>
      <c r="N4500" s="199">
        <v>6</v>
      </c>
      <c r="O4500" s="199">
        <v>2</v>
      </c>
      <c r="P4500" s="199">
        <v>12</v>
      </c>
      <c r="Q4500" s="1012">
        <v>1</v>
      </c>
      <c r="R4500" s="183"/>
      <c r="S4500" s="223">
        <v>0</v>
      </c>
      <c r="T4500" s="183"/>
      <c r="U4500" s="223">
        <v>0</v>
      </c>
      <c r="V4500" s="183"/>
      <c r="W4500" s="183"/>
      <c r="X4500" s="183"/>
      <c r="Y4500" s="166" t="s">
        <v>12075</v>
      </c>
      <c r="Z4500" s="166" t="s">
        <v>14878</v>
      </c>
      <c r="AA4500" s="203">
        <v>311503033200018</v>
      </c>
      <c r="AB4500" s="166" t="s">
        <v>15244</v>
      </c>
      <c r="AC4500" s="166" t="s">
        <v>14880</v>
      </c>
      <c r="AD4500" s="166" t="s">
        <v>14881</v>
      </c>
      <c r="AE4500" s="166" t="s">
        <v>15245</v>
      </c>
      <c r="AF4500" s="166" t="s">
        <v>14878</v>
      </c>
      <c r="AG4500" s="165">
        <v>311503033200018</v>
      </c>
      <c r="AH4500" s="203" t="s">
        <v>2107</v>
      </c>
      <c r="AI4500" s="186">
        <v>1.1399999999999999</v>
      </c>
      <c r="AJ4500" s="186">
        <v>3000</v>
      </c>
      <c r="AK4500" s="167">
        <f t="shared" si="677"/>
        <v>9.3698630136986285</v>
      </c>
      <c r="AL4500" s="167">
        <v>0</v>
      </c>
      <c r="AM4500" s="187">
        <f t="shared" si="678"/>
        <v>9.3698630136986285</v>
      </c>
      <c r="AN4500" s="167">
        <f t="shared" si="671"/>
        <v>9.3698630136986285</v>
      </c>
      <c r="AO4500" s="167">
        <v>0</v>
      </c>
      <c r="AP4500" s="167">
        <f t="shared" si="672"/>
        <v>9.3698630136986285</v>
      </c>
      <c r="AQ4500" s="167">
        <f t="shared" si="679"/>
        <v>281.09589041095887</v>
      </c>
      <c r="AR4500" s="193" t="s">
        <v>231</v>
      </c>
      <c r="AS4500" s="194"/>
      <c r="AT4500" s="166" t="s">
        <v>325</v>
      </c>
      <c r="AU4500" s="166" t="s">
        <v>6916</v>
      </c>
      <c r="AV4500" s="679" t="s">
        <v>15246</v>
      </c>
      <c r="AW4500" s="166" t="s">
        <v>234</v>
      </c>
      <c r="AX4500" s="2391"/>
      <c r="AY4500" s="2391"/>
    </row>
    <row r="4501" spans="1:52" s="55" customFormat="1" ht="15.95" customHeight="1" x14ac:dyDescent="0.25">
      <c r="A4501" s="182">
        <v>1951</v>
      </c>
      <c r="B4501" s="166" t="s">
        <v>55</v>
      </c>
      <c r="C4501" s="170" t="s">
        <v>6908</v>
      </c>
      <c r="D4501" s="194" t="s">
        <v>15247</v>
      </c>
      <c r="E4501" s="198" t="s">
        <v>15248</v>
      </c>
      <c r="F4501" s="198" t="s">
        <v>15249</v>
      </c>
      <c r="G4501" s="166"/>
      <c r="H4501" s="166" t="s">
        <v>219</v>
      </c>
      <c r="I4501" s="166" t="s">
        <v>220</v>
      </c>
      <c r="J4501" s="166" t="s">
        <v>221</v>
      </c>
      <c r="K4501" s="198" t="s">
        <v>222</v>
      </c>
      <c r="L4501" s="198" t="s">
        <v>221</v>
      </c>
      <c r="M4501" s="198" t="s">
        <v>879</v>
      </c>
      <c r="N4501" s="199">
        <v>3</v>
      </c>
      <c r="O4501" s="199">
        <v>1.2</v>
      </c>
      <c r="P4501" s="199">
        <v>3.5999999999999996</v>
      </c>
      <c r="Q4501" s="1012">
        <v>2</v>
      </c>
      <c r="R4501" s="183"/>
      <c r="S4501" s="223">
        <v>0</v>
      </c>
      <c r="T4501" s="183"/>
      <c r="U4501" s="223">
        <v>0</v>
      </c>
      <c r="V4501" s="183"/>
      <c r="W4501" s="183"/>
      <c r="X4501" s="183"/>
      <c r="Y4501" s="166" t="s">
        <v>330</v>
      </c>
      <c r="Z4501" s="166" t="s">
        <v>448</v>
      </c>
      <c r="AA4501" s="203">
        <v>1127746172080</v>
      </c>
      <c r="AB4501" s="166" t="s">
        <v>15250</v>
      </c>
      <c r="AC4501" s="166" t="s">
        <v>14549</v>
      </c>
      <c r="AD4501" s="166" t="s">
        <v>13528</v>
      </c>
      <c r="AE4501" s="166" t="s">
        <v>15247</v>
      </c>
      <c r="AF4501" s="166" t="s">
        <v>448</v>
      </c>
      <c r="AG4501" s="165">
        <v>1127746172080</v>
      </c>
      <c r="AH4501" s="203" t="s">
        <v>722</v>
      </c>
      <c r="AI4501" s="186">
        <v>1.1399999999999999</v>
      </c>
      <c r="AJ4501" s="186">
        <v>1000</v>
      </c>
      <c r="AK4501" s="167">
        <f t="shared" ref="AK4501:AK4519" si="680">AJ4501*AI4501/365</f>
        <v>3.1232876712328768</v>
      </c>
      <c r="AL4501" s="167">
        <v>0</v>
      </c>
      <c r="AM4501" s="187">
        <f t="shared" ref="AM4501:AM4510" si="681">SUBTOTAL(9,AK4501:AL4501)</f>
        <v>3.1232876712328768</v>
      </c>
      <c r="AN4501" s="167">
        <f t="shared" ref="AN4501:AN4532" si="682">AK4501</f>
        <v>3.1232876712328768</v>
      </c>
      <c r="AO4501" s="167">
        <v>0</v>
      </c>
      <c r="AP4501" s="167">
        <f t="shared" ref="AP4501:AP4532" si="683">AN4501+AO4501</f>
        <v>3.1232876712328768</v>
      </c>
      <c r="AQ4501" s="167">
        <f t="shared" si="679"/>
        <v>93.69863013698631</v>
      </c>
      <c r="AR4501" s="193" t="s">
        <v>231</v>
      </c>
      <c r="AS4501" s="194" t="s">
        <v>431</v>
      </c>
      <c r="AT4501" s="166" t="s">
        <v>325</v>
      </c>
      <c r="AU4501" s="166" t="s">
        <v>6916</v>
      </c>
      <c r="AV4501" s="679" t="s">
        <v>15251</v>
      </c>
      <c r="AW4501" s="166" t="s">
        <v>234</v>
      </c>
      <c r="AX4501" s="2391"/>
      <c r="AY4501" s="2391"/>
    </row>
    <row r="4502" spans="1:52" s="55" customFormat="1" ht="15.95" customHeight="1" x14ac:dyDescent="0.25">
      <c r="A4502" s="182">
        <v>1952</v>
      </c>
      <c r="B4502" s="166" t="s">
        <v>55</v>
      </c>
      <c r="C4502" s="170" t="s">
        <v>22550</v>
      </c>
      <c r="D4502" s="194" t="s">
        <v>15252</v>
      </c>
      <c r="E4502" s="198" t="s">
        <v>15253</v>
      </c>
      <c r="F4502" s="198" t="s">
        <v>15254</v>
      </c>
      <c r="G4502" s="166"/>
      <c r="H4502" s="198" t="s">
        <v>732</v>
      </c>
      <c r="I4502" s="166">
        <v>0</v>
      </c>
      <c r="J4502" s="198" t="s">
        <v>317</v>
      </c>
      <c r="K4502" s="198">
        <v>0</v>
      </c>
      <c r="L4502" s="198" t="s">
        <v>317</v>
      </c>
      <c r="M4502" s="198">
        <v>0</v>
      </c>
      <c r="N4502" s="199">
        <v>4</v>
      </c>
      <c r="O4502" s="199">
        <v>1.5</v>
      </c>
      <c r="P4502" s="199">
        <v>6</v>
      </c>
      <c r="Q4502" s="1012">
        <v>2</v>
      </c>
      <c r="R4502" s="183"/>
      <c r="S4502" s="223">
        <v>0</v>
      </c>
      <c r="T4502" s="183"/>
      <c r="U4502" s="223">
        <v>0</v>
      </c>
      <c r="V4502" s="183"/>
      <c r="W4502" s="183"/>
      <c r="X4502" s="183"/>
      <c r="Y4502" s="166" t="s">
        <v>3109</v>
      </c>
      <c r="Z4502" s="166" t="s">
        <v>12760</v>
      </c>
      <c r="AA4502" s="203">
        <v>1035007202460</v>
      </c>
      <c r="AB4502" s="166" t="s">
        <v>2805</v>
      </c>
      <c r="AC4502" s="166" t="s">
        <v>12762</v>
      </c>
      <c r="AD4502" s="166" t="s">
        <v>14624</v>
      </c>
      <c r="AE4502" s="166" t="s">
        <v>2805</v>
      </c>
      <c r="AF4502" s="166" t="s">
        <v>12760</v>
      </c>
      <c r="AG4502" s="165">
        <v>1035007202460</v>
      </c>
      <c r="AH4502" s="203" t="s">
        <v>722</v>
      </c>
      <c r="AI4502" s="186">
        <v>1.1399999999999999</v>
      </c>
      <c r="AJ4502" s="186">
        <v>1000</v>
      </c>
      <c r="AK4502" s="167">
        <f t="shared" si="680"/>
        <v>3.1232876712328768</v>
      </c>
      <c r="AL4502" s="167">
        <v>0</v>
      </c>
      <c r="AM4502" s="187">
        <f t="shared" si="681"/>
        <v>3.1232876712328768</v>
      </c>
      <c r="AN4502" s="167">
        <f t="shared" si="682"/>
        <v>3.1232876712328768</v>
      </c>
      <c r="AO4502" s="167">
        <v>0</v>
      </c>
      <c r="AP4502" s="167">
        <f t="shared" si="683"/>
        <v>3.1232876712328768</v>
      </c>
      <c r="AQ4502" s="167">
        <f t="shared" si="679"/>
        <v>93.69863013698631</v>
      </c>
      <c r="AR4502" s="193" t="s">
        <v>231</v>
      </c>
      <c r="AS4502" s="194"/>
      <c r="AT4502" s="166" t="s">
        <v>325</v>
      </c>
      <c r="AU4502" s="166" t="s">
        <v>6916</v>
      </c>
      <c r="AV4502" s="679" t="s">
        <v>15255</v>
      </c>
      <c r="AW4502" s="166" t="s">
        <v>234</v>
      </c>
      <c r="AX4502" s="2391"/>
      <c r="AY4502" s="2391"/>
    </row>
    <row r="4503" spans="1:52" s="55" customFormat="1" ht="15.95" customHeight="1" x14ac:dyDescent="0.25">
      <c r="A4503" s="353">
        <v>1953</v>
      </c>
      <c r="B4503" s="354" t="s">
        <v>55</v>
      </c>
      <c r="C4503" s="366" t="s">
        <v>6908</v>
      </c>
      <c r="D4503" s="363" t="s">
        <v>17491</v>
      </c>
      <c r="E4503" s="272" t="s">
        <v>17492</v>
      </c>
      <c r="F4503" s="272" t="s">
        <v>17493</v>
      </c>
      <c r="G4503" s="354" t="s">
        <v>221</v>
      </c>
      <c r="H4503" s="354" t="s">
        <v>219</v>
      </c>
      <c r="I4503" s="354" t="s">
        <v>220</v>
      </c>
      <c r="J4503" s="354" t="s">
        <v>221</v>
      </c>
      <c r="K4503" s="272" t="s">
        <v>222</v>
      </c>
      <c r="L4503" s="272" t="s">
        <v>221</v>
      </c>
      <c r="M4503" s="272" t="s">
        <v>879</v>
      </c>
      <c r="N4503" s="440">
        <v>3</v>
      </c>
      <c r="O4503" s="440">
        <v>2</v>
      </c>
      <c r="P4503" s="440">
        <v>6</v>
      </c>
      <c r="Q4503" s="1010">
        <v>2</v>
      </c>
      <c r="R4503" s="357"/>
      <c r="S4503" s="505">
        <v>0</v>
      </c>
      <c r="T4503" s="357"/>
      <c r="U4503" s="505">
        <v>0</v>
      </c>
      <c r="V4503" s="357"/>
      <c r="W4503" s="357"/>
      <c r="X4503" s="357"/>
      <c r="Y4503" s="354" t="s">
        <v>330</v>
      </c>
      <c r="Z4503" s="354" t="s">
        <v>12792</v>
      </c>
      <c r="AA4503" s="443">
        <v>1027809237796</v>
      </c>
      <c r="AB4503" s="354" t="s">
        <v>15258</v>
      </c>
      <c r="AC4503" s="354" t="s">
        <v>17494</v>
      </c>
      <c r="AD4503" s="354" t="s">
        <v>17495</v>
      </c>
      <c r="AE4503" s="354" t="s">
        <v>15258</v>
      </c>
      <c r="AF4503" s="354" t="s">
        <v>17496</v>
      </c>
      <c r="AG4503" s="358">
        <v>1027809237796</v>
      </c>
      <c r="AH4503" s="443" t="s">
        <v>722</v>
      </c>
      <c r="AI4503" s="360">
        <v>1.1399999999999999</v>
      </c>
      <c r="AJ4503" s="360">
        <v>416.8</v>
      </c>
      <c r="AK4503" s="359">
        <f t="shared" si="680"/>
        <v>1.301786301369863</v>
      </c>
      <c r="AL4503" s="359">
        <v>0</v>
      </c>
      <c r="AM4503" s="361">
        <f t="shared" si="681"/>
        <v>1.301786301369863</v>
      </c>
      <c r="AN4503" s="359">
        <f t="shared" si="682"/>
        <v>1.301786301369863</v>
      </c>
      <c r="AO4503" s="359">
        <v>0</v>
      </c>
      <c r="AP4503" s="359">
        <f t="shared" si="683"/>
        <v>1.301786301369863</v>
      </c>
      <c r="AQ4503" s="359">
        <f t="shared" si="679"/>
        <v>39.05358904109589</v>
      </c>
      <c r="AR4503" s="362" t="s">
        <v>231</v>
      </c>
      <c r="AS4503" s="363" t="s">
        <v>431</v>
      </c>
      <c r="AT4503" s="354" t="s">
        <v>325</v>
      </c>
      <c r="AU4503" s="354" t="s">
        <v>6916</v>
      </c>
      <c r="AV4503" s="923" t="s">
        <v>15259</v>
      </c>
      <c r="AW4503" s="166" t="s">
        <v>234</v>
      </c>
      <c r="AX4503" s="447" t="s">
        <v>20518</v>
      </c>
      <c r="AY4503" s="2391"/>
      <c r="AZ4503" s="447" t="s">
        <v>20517</v>
      </c>
    </row>
    <row r="4504" spans="1:52" s="55" customFormat="1" ht="15.95" customHeight="1" x14ac:dyDescent="0.25">
      <c r="A4504" s="182">
        <v>1954</v>
      </c>
      <c r="B4504" s="166" t="s">
        <v>55</v>
      </c>
      <c r="C4504" s="170" t="s">
        <v>22550</v>
      </c>
      <c r="D4504" s="194" t="s">
        <v>15260</v>
      </c>
      <c r="E4504" s="198" t="s">
        <v>15261</v>
      </c>
      <c r="F4504" s="198" t="s">
        <v>15262</v>
      </c>
      <c r="G4504" s="166"/>
      <c r="H4504" s="198" t="s">
        <v>219</v>
      </c>
      <c r="I4504" s="166" t="s">
        <v>220</v>
      </c>
      <c r="J4504" s="198" t="s">
        <v>221</v>
      </c>
      <c r="K4504" s="198" t="s">
        <v>222</v>
      </c>
      <c r="L4504" s="198" t="s">
        <v>317</v>
      </c>
      <c r="M4504" s="198">
        <v>0</v>
      </c>
      <c r="N4504" s="199">
        <v>3</v>
      </c>
      <c r="O4504" s="199">
        <v>1.2</v>
      </c>
      <c r="P4504" s="199">
        <v>3.5999999999999996</v>
      </c>
      <c r="Q4504" s="1012">
        <v>2</v>
      </c>
      <c r="R4504" s="183"/>
      <c r="S4504" s="223">
        <v>0</v>
      </c>
      <c r="T4504" s="183"/>
      <c r="U4504" s="223">
        <v>0</v>
      </c>
      <c r="V4504" s="183"/>
      <c r="W4504" s="183"/>
      <c r="X4504" s="183"/>
      <c r="Y4504" s="166" t="s">
        <v>3109</v>
      </c>
      <c r="Z4504" s="166" t="s">
        <v>2004</v>
      </c>
      <c r="AA4504" s="203">
        <v>1022301598549</v>
      </c>
      <c r="AB4504" s="166" t="s">
        <v>15263</v>
      </c>
      <c r="AC4504" s="166" t="s">
        <v>12325</v>
      </c>
      <c r="AD4504" s="166" t="s">
        <v>12326</v>
      </c>
      <c r="AE4504" s="166" t="s">
        <v>15264</v>
      </c>
      <c r="AF4504" s="166" t="s">
        <v>2004</v>
      </c>
      <c r="AG4504" s="165">
        <v>1022301598549</v>
      </c>
      <c r="AH4504" s="203" t="s">
        <v>722</v>
      </c>
      <c r="AI4504" s="186">
        <v>1.1399999999999999</v>
      </c>
      <c r="AJ4504" s="186">
        <v>1000</v>
      </c>
      <c r="AK4504" s="167">
        <f t="shared" si="680"/>
        <v>3.1232876712328768</v>
      </c>
      <c r="AL4504" s="167">
        <v>0</v>
      </c>
      <c r="AM4504" s="187">
        <f t="shared" si="681"/>
        <v>3.1232876712328768</v>
      </c>
      <c r="AN4504" s="167">
        <f t="shared" si="682"/>
        <v>3.1232876712328768</v>
      </c>
      <c r="AO4504" s="167">
        <v>0</v>
      </c>
      <c r="AP4504" s="167">
        <f t="shared" si="683"/>
        <v>3.1232876712328768</v>
      </c>
      <c r="AQ4504" s="167">
        <f t="shared" si="679"/>
        <v>93.69863013698631</v>
      </c>
      <c r="AR4504" s="193" t="s">
        <v>231</v>
      </c>
      <c r="AS4504" s="194"/>
      <c r="AT4504" s="166" t="s">
        <v>325</v>
      </c>
      <c r="AU4504" s="166" t="s">
        <v>6916</v>
      </c>
      <c r="AV4504" s="679" t="s">
        <v>15265</v>
      </c>
      <c r="AW4504" s="166" t="s">
        <v>234</v>
      </c>
      <c r="AX4504" s="2391"/>
      <c r="AY4504" s="2391"/>
    </row>
    <row r="4505" spans="1:52" s="1395" customFormat="1" ht="15.95" customHeight="1" x14ac:dyDescent="0.25">
      <c r="A4505" s="353">
        <v>1955</v>
      </c>
      <c r="B4505" s="354" t="s">
        <v>55</v>
      </c>
      <c r="C4505" s="366" t="s">
        <v>6908</v>
      </c>
      <c r="D4505" s="363" t="s">
        <v>21572</v>
      </c>
      <c r="E4505" s="272" t="s">
        <v>21573</v>
      </c>
      <c r="F4505" s="272" t="s">
        <v>21563</v>
      </c>
      <c r="G4505" s="354" t="s">
        <v>21564</v>
      </c>
      <c r="H4505" s="272" t="s">
        <v>219</v>
      </c>
      <c r="I4505" s="354" t="s">
        <v>220</v>
      </c>
      <c r="J4505" s="272" t="s">
        <v>221</v>
      </c>
      <c r="K4505" s="272" t="s">
        <v>879</v>
      </c>
      <c r="L4505" s="272" t="s">
        <v>221</v>
      </c>
      <c r="M4505" s="272" t="s">
        <v>879</v>
      </c>
      <c r="N4505" s="440">
        <v>4.8</v>
      </c>
      <c r="O4505" s="440">
        <v>1.7</v>
      </c>
      <c r="P4505" s="440">
        <f>O4505*N4505</f>
        <v>8.16</v>
      </c>
      <c r="Q4505" s="1010">
        <v>2</v>
      </c>
      <c r="R4505" s="357"/>
      <c r="S4505" s="505">
        <v>1</v>
      </c>
      <c r="T4505" s="357"/>
      <c r="U4505" s="505">
        <v>0</v>
      </c>
      <c r="V4505" s="357"/>
      <c r="W4505" s="357"/>
      <c r="X4505" s="357"/>
      <c r="Y4505" s="354" t="s">
        <v>12075</v>
      </c>
      <c r="Z4505" s="354" t="s">
        <v>15270</v>
      </c>
      <c r="AA4505" s="443" t="s">
        <v>21565</v>
      </c>
      <c r="AB4505" s="354" t="s">
        <v>21568</v>
      </c>
      <c r="AC4505" s="354" t="s">
        <v>21566</v>
      </c>
      <c r="AD4505" s="354" t="s">
        <v>21567</v>
      </c>
      <c r="AE4505" s="354" t="s">
        <v>21571</v>
      </c>
      <c r="AF4505" s="354" t="s">
        <v>15270</v>
      </c>
      <c r="AG4505" s="443" t="s">
        <v>21565</v>
      </c>
      <c r="AH4505" s="443" t="s">
        <v>2107</v>
      </c>
      <c r="AI4505" s="360">
        <v>1.1399999999999999</v>
      </c>
      <c r="AJ4505" s="360">
        <v>632.9</v>
      </c>
      <c r="AK4505" s="359">
        <f t="shared" si="680"/>
        <v>1.9767287671232874</v>
      </c>
      <c r="AL4505" s="359">
        <v>0</v>
      </c>
      <c r="AM4505" s="361">
        <f t="shared" si="681"/>
        <v>1.9767287671232874</v>
      </c>
      <c r="AN4505" s="359">
        <f t="shared" si="682"/>
        <v>1.9767287671232874</v>
      </c>
      <c r="AO4505" s="359">
        <v>0</v>
      </c>
      <c r="AP4505" s="359">
        <f t="shared" si="683"/>
        <v>1.9767287671232874</v>
      </c>
      <c r="AQ4505" s="359">
        <f>AP4505*30</f>
        <v>59.301863013698622</v>
      </c>
      <c r="AR4505" s="362" t="s">
        <v>231</v>
      </c>
      <c r="AS4505" s="363" t="s">
        <v>431</v>
      </c>
      <c r="AT4505" s="354" t="s">
        <v>325</v>
      </c>
      <c r="AU4505" s="354" t="s">
        <v>6916</v>
      </c>
      <c r="AV4505" s="923" t="s">
        <v>15275</v>
      </c>
      <c r="AW4505" s="354" t="s">
        <v>234</v>
      </c>
      <c r="AX4505" s="447" t="s">
        <v>21569</v>
      </c>
      <c r="AY4505" s="2401"/>
      <c r="AZ4505" s="447" t="s">
        <v>21570</v>
      </c>
    </row>
    <row r="4506" spans="1:52" s="55" customFormat="1" ht="15.95" customHeight="1" x14ac:dyDescent="0.25">
      <c r="A4506" s="182">
        <v>1956</v>
      </c>
      <c r="B4506" s="166" t="s">
        <v>55</v>
      </c>
      <c r="C4506" s="170" t="s">
        <v>6908</v>
      </c>
      <c r="D4506" s="194" t="s">
        <v>15276</v>
      </c>
      <c r="E4506" s="198" t="s">
        <v>15277</v>
      </c>
      <c r="F4506" s="198" t="s">
        <v>15278</v>
      </c>
      <c r="G4506" s="166"/>
      <c r="H4506" s="198" t="s">
        <v>219</v>
      </c>
      <c r="I4506" s="166" t="s">
        <v>220</v>
      </c>
      <c r="J4506" s="198" t="s">
        <v>317</v>
      </c>
      <c r="K4506" s="198">
        <v>0</v>
      </c>
      <c r="L4506" s="198" t="s">
        <v>317</v>
      </c>
      <c r="M4506" s="198">
        <v>0</v>
      </c>
      <c r="N4506" s="199">
        <v>3</v>
      </c>
      <c r="O4506" s="199">
        <v>1.2</v>
      </c>
      <c r="P4506" s="199">
        <v>3.5999999999999996</v>
      </c>
      <c r="Q4506" s="1012">
        <v>1</v>
      </c>
      <c r="R4506" s="183"/>
      <c r="S4506" s="223">
        <v>0</v>
      </c>
      <c r="T4506" s="183"/>
      <c r="U4506" s="223">
        <v>0</v>
      </c>
      <c r="V4506" s="183"/>
      <c r="W4506" s="183"/>
      <c r="X4506" s="183"/>
      <c r="Y4506" s="166" t="s">
        <v>12075</v>
      </c>
      <c r="Z4506" s="166" t="s">
        <v>15279</v>
      </c>
      <c r="AA4506" s="203">
        <v>312503011100042</v>
      </c>
      <c r="AB4506" s="166" t="s">
        <v>5438</v>
      </c>
      <c r="AC4506" s="166" t="s">
        <v>15280</v>
      </c>
      <c r="AD4506" s="166" t="s">
        <v>15281</v>
      </c>
      <c r="AE4506" s="166" t="s">
        <v>5438</v>
      </c>
      <c r="AF4506" s="166" t="s">
        <v>15279</v>
      </c>
      <c r="AG4506" s="165">
        <v>312503011100042</v>
      </c>
      <c r="AH4506" s="203" t="s">
        <v>722</v>
      </c>
      <c r="AI4506" s="186">
        <v>1.1399999999999999</v>
      </c>
      <c r="AJ4506" s="186">
        <v>500</v>
      </c>
      <c r="AK4506" s="167">
        <f t="shared" si="680"/>
        <v>1.5616438356164384</v>
      </c>
      <c r="AL4506" s="167">
        <v>0</v>
      </c>
      <c r="AM4506" s="187">
        <f t="shared" si="681"/>
        <v>1.5616438356164384</v>
      </c>
      <c r="AN4506" s="167">
        <f t="shared" si="682"/>
        <v>1.5616438356164384</v>
      </c>
      <c r="AO4506" s="167">
        <v>0</v>
      </c>
      <c r="AP4506" s="167">
        <f t="shared" si="683"/>
        <v>1.5616438356164384</v>
      </c>
      <c r="AQ4506" s="167">
        <f t="shared" si="679"/>
        <v>46.849315068493155</v>
      </c>
      <c r="AR4506" s="193" t="s">
        <v>231</v>
      </c>
      <c r="AS4506" s="194"/>
      <c r="AT4506" s="166" t="s">
        <v>325</v>
      </c>
      <c r="AU4506" s="166" t="s">
        <v>6916</v>
      </c>
      <c r="AV4506" s="679" t="s">
        <v>15282</v>
      </c>
      <c r="AW4506" s="166" t="s">
        <v>234</v>
      </c>
      <c r="AX4506" s="2391"/>
      <c r="AY4506" s="2391"/>
    </row>
    <row r="4507" spans="1:52" s="55" customFormat="1" ht="15.95" customHeight="1" x14ac:dyDescent="0.25">
      <c r="A4507" s="182">
        <v>1957</v>
      </c>
      <c r="B4507" s="166" t="s">
        <v>55</v>
      </c>
      <c r="C4507" s="170" t="s">
        <v>6908</v>
      </c>
      <c r="D4507" s="194" t="s">
        <v>15283</v>
      </c>
      <c r="E4507" s="198" t="s">
        <v>15284</v>
      </c>
      <c r="F4507" s="198" t="s">
        <v>15285</v>
      </c>
      <c r="G4507" s="166"/>
      <c r="H4507" s="198" t="s">
        <v>732</v>
      </c>
      <c r="I4507" s="166">
        <v>0</v>
      </c>
      <c r="J4507" s="198" t="s">
        <v>317</v>
      </c>
      <c r="K4507" s="198">
        <v>0</v>
      </c>
      <c r="L4507" s="198" t="s">
        <v>317</v>
      </c>
      <c r="M4507" s="198">
        <v>0</v>
      </c>
      <c r="N4507" s="199">
        <v>1.2</v>
      </c>
      <c r="O4507" s="199">
        <v>1.2</v>
      </c>
      <c r="P4507" s="199">
        <v>1.44</v>
      </c>
      <c r="Q4507" s="1012">
        <v>1</v>
      </c>
      <c r="R4507" s="183"/>
      <c r="S4507" s="223">
        <v>0</v>
      </c>
      <c r="T4507" s="183"/>
      <c r="U4507" s="223">
        <v>0</v>
      </c>
      <c r="V4507" s="183"/>
      <c r="W4507" s="183"/>
      <c r="X4507" s="183"/>
      <c r="Y4507" s="166" t="s">
        <v>330</v>
      </c>
      <c r="Z4507" s="166" t="s">
        <v>15286</v>
      </c>
      <c r="AA4507" s="203">
        <v>1065030008361</v>
      </c>
      <c r="AB4507" s="166" t="s">
        <v>15287</v>
      </c>
      <c r="AC4507" s="166" t="s">
        <v>15288</v>
      </c>
      <c r="AD4507" s="166" t="s">
        <v>15289</v>
      </c>
      <c r="AE4507" s="166" t="s">
        <v>15287</v>
      </c>
      <c r="AF4507" s="166" t="s">
        <v>15286</v>
      </c>
      <c r="AG4507" s="165">
        <v>1065030008361</v>
      </c>
      <c r="AH4507" s="203" t="s">
        <v>722</v>
      </c>
      <c r="AI4507" s="186">
        <v>1.1399999999999999</v>
      </c>
      <c r="AJ4507" s="186">
        <v>500</v>
      </c>
      <c r="AK4507" s="167">
        <f t="shared" si="680"/>
        <v>1.5616438356164384</v>
      </c>
      <c r="AL4507" s="167">
        <v>0</v>
      </c>
      <c r="AM4507" s="187">
        <f t="shared" si="681"/>
        <v>1.5616438356164384</v>
      </c>
      <c r="AN4507" s="167">
        <f t="shared" si="682"/>
        <v>1.5616438356164384</v>
      </c>
      <c r="AO4507" s="167">
        <v>0</v>
      </c>
      <c r="AP4507" s="167">
        <f t="shared" si="683"/>
        <v>1.5616438356164384</v>
      </c>
      <c r="AQ4507" s="167">
        <f t="shared" si="679"/>
        <v>46.849315068493155</v>
      </c>
      <c r="AR4507" s="193" t="s">
        <v>231</v>
      </c>
      <c r="AS4507" s="194"/>
      <c r="AT4507" s="166" t="s">
        <v>325</v>
      </c>
      <c r="AU4507" s="166" t="s">
        <v>6916</v>
      </c>
      <c r="AV4507" s="679" t="s">
        <v>15290</v>
      </c>
      <c r="AW4507" s="166" t="s">
        <v>234</v>
      </c>
      <c r="AX4507" s="2391"/>
      <c r="AY4507" s="2391"/>
    </row>
    <row r="4508" spans="1:52" s="55" customFormat="1" ht="15.95" customHeight="1" x14ac:dyDescent="0.25">
      <c r="A4508" s="182">
        <v>1958</v>
      </c>
      <c r="B4508" s="166" t="s">
        <v>55</v>
      </c>
      <c r="C4508" s="170" t="s">
        <v>6908</v>
      </c>
      <c r="D4508" s="194" t="s">
        <v>19807</v>
      </c>
      <c r="E4508" s="198" t="s">
        <v>15292</v>
      </c>
      <c r="F4508" s="198" t="s">
        <v>15293</v>
      </c>
      <c r="G4508" s="166"/>
      <c r="H4508" s="198" t="s">
        <v>219</v>
      </c>
      <c r="I4508" s="166" t="s">
        <v>220</v>
      </c>
      <c r="J4508" s="198" t="s">
        <v>317</v>
      </c>
      <c r="K4508" s="198">
        <v>0</v>
      </c>
      <c r="L4508" s="198" t="s">
        <v>317</v>
      </c>
      <c r="M4508" s="198">
        <v>0</v>
      </c>
      <c r="N4508" s="199">
        <v>2</v>
      </c>
      <c r="O4508" s="199">
        <v>1.2</v>
      </c>
      <c r="P4508" s="199">
        <v>2.4</v>
      </c>
      <c r="Q4508" s="1012">
        <v>1</v>
      </c>
      <c r="R4508" s="183"/>
      <c r="S4508" s="223">
        <v>0</v>
      </c>
      <c r="T4508" s="183"/>
      <c r="U4508" s="223">
        <v>0</v>
      </c>
      <c r="V4508" s="183"/>
      <c r="W4508" s="183"/>
      <c r="X4508" s="183"/>
      <c r="Y4508" s="166" t="s">
        <v>12075</v>
      </c>
      <c r="Z4508" s="166" t="s">
        <v>15294</v>
      </c>
      <c r="AA4508" s="203">
        <v>310503032000039</v>
      </c>
      <c r="AB4508" s="166" t="s">
        <v>5066</v>
      </c>
      <c r="AC4508" s="166" t="s">
        <v>15295</v>
      </c>
      <c r="AD4508" s="166" t="s">
        <v>15296</v>
      </c>
      <c r="AE4508" s="166" t="s">
        <v>5066</v>
      </c>
      <c r="AF4508" s="166" t="s">
        <v>15294</v>
      </c>
      <c r="AG4508" s="165">
        <v>310503032000039</v>
      </c>
      <c r="AH4508" s="203" t="s">
        <v>722</v>
      </c>
      <c r="AI4508" s="186">
        <v>1.1399999999999999</v>
      </c>
      <c r="AJ4508" s="186">
        <v>200</v>
      </c>
      <c r="AK4508" s="167">
        <f t="shared" si="680"/>
        <v>0.62465753424657522</v>
      </c>
      <c r="AL4508" s="167">
        <v>0</v>
      </c>
      <c r="AM4508" s="187">
        <f t="shared" si="681"/>
        <v>0.62465753424657522</v>
      </c>
      <c r="AN4508" s="167">
        <f t="shared" si="682"/>
        <v>0.62465753424657522</v>
      </c>
      <c r="AO4508" s="167">
        <v>0</v>
      </c>
      <c r="AP4508" s="167">
        <f t="shared" si="683"/>
        <v>0.62465753424657522</v>
      </c>
      <c r="AQ4508" s="167">
        <f t="shared" si="679"/>
        <v>18.739726027397257</v>
      </c>
      <c r="AR4508" s="193" t="s">
        <v>231</v>
      </c>
      <c r="AS4508" s="194"/>
      <c r="AT4508" s="166" t="s">
        <v>325</v>
      </c>
      <c r="AU4508" s="166" t="s">
        <v>6916</v>
      </c>
      <c r="AV4508" s="679" t="s">
        <v>15297</v>
      </c>
      <c r="AW4508" s="166" t="s">
        <v>234</v>
      </c>
      <c r="AX4508" s="2391"/>
      <c r="AY4508" s="2391"/>
    </row>
    <row r="4509" spans="1:52" s="55" customFormat="1" ht="15.95" customHeight="1" x14ac:dyDescent="0.25">
      <c r="A4509" s="182">
        <v>1959</v>
      </c>
      <c r="B4509" s="166" t="s">
        <v>55</v>
      </c>
      <c r="C4509" s="170" t="s">
        <v>6908</v>
      </c>
      <c r="D4509" s="194" t="s">
        <v>15298</v>
      </c>
      <c r="E4509" s="198" t="s">
        <v>15299</v>
      </c>
      <c r="F4509" s="198" t="s">
        <v>15300</v>
      </c>
      <c r="G4509" s="166"/>
      <c r="H4509" s="166" t="s">
        <v>219</v>
      </c>
      <c r="I4509" s="166" t="s">
        <v>220</v>
      </c>
      <c r="J4509" s="166" t="s">
        <v>221</v>
      </c>
      <c r="K4509" s="198" t="s">
        <v>222</v>
      </c>
      <c r="L4509" s="198" t="s">
        <v>221</v>
      </c>
      <c r="M4509" s="198" t="s">
        <v>879</v>
      </c>
      <c r="N4509" s="199">
        <v>3</v>
      </c>
      <c r="O4509" s="199">
        <v>1.2</v>
      </c>
      <c r="P4509" s="199">
        <v>3.5999999999999996</v>
      </c>
      <c r="Q4509" s="1012">
        <v>3</v>
      </c>
      <c r="R4509" s="183"/>
      <c r="S4509" s="223">
        <v>0</v>
      </c>
      <c r="T4509" s="183"/>
      <c r="U4509" s="223">
        <v>1</v>
      </c>
      <c r="V4509" s="183"/>
      <c r="W4509" s="183"/>
      <c r="X4509" s="183"/>
      <c r="Y4509" s="166" t="s">
        <v>3109</v>
      </c>
      <c r="Z4509" s="166" t="s">
        <v>14205</v>
      </c>
      <c r="AA4509" s="203">
        <v>1195081037777</v>
      </c>
      <c r="AB4509" s="198" t="s">
        <v>15301</v>
      </c>
      <c r="AC4509" s="166" t="s">
        <v>15302</v>
      </c>
      <c r="AD4509" s="166" t="s">
        <v>230</v>
      </c>
      <c r="AE4509" s="198" t="s">
        <v>15301</v>
      </c>
      <c r="AF4509" s="166" t="s">
        <v>14205</v>
      </c>
      <c r="AG4509" s="165">
        <v>1195081037777</v>
      </c>
      <c r="AH4509" s="203" t="s">
        <v>15303</v>
      </c>
      <c r="AI4509" s="186">
        <v>0.87</v>
      </c>
      <c r="AJ4509" s="184">
        <v>80</v>
      </c>
      <c r="AK4509" s="167">
        <f t="shared" si="680"/>
        <v>0.19068493150684929</v>
      </c>
      <c r="AL4509" s="167">
        <v>0</v>
      </c>
      <c r="AM4509" s="187">
        <f t="shared" si="681"/>
        <v>0.19068493150684929</v>
      </c>
      <c r="AN4509" s="167">
        <f t="shared" si="682"/>
        <v>0.19068493150684929</v>
      </c>
      <c r="AO4509" s="167">
        <v>0</v>
      </c>
      <c r="AP4509" s="167">
        <f t="shared" si="683"/>
        <v>0.19068493150684929</v>
      </c>
      <c r="AQ4509" s="167">
        <f t="shared" si="679"/>
        <v>5.7205479452054782</v>
      </c>
      <c r="AR4509" s="193" t="s">
        <v>231</v>
      </c>
      <c r="AS4509" s="194" t="s">
        <v>431</v>
      </c>
      <c r="AT4509" s="166" t="s">
        <v>325</v>
      </c>
      <c r="AU4509" s="166" t="s">
        <v>6916</v>
      </c>
      <c r="AV4509" s="679" t="s">
        <v>15304</v>
      </c>
      <c r="AW4509" s="166" t="s">
        <v>234</v>
      </c>
      <c r="AX4509" s="2391"/>
      <c r="AY4509" s="2391"/>
    </row>
    <row r="4510" spans="1:52" s="55" customFormat="1" ht="15.95" customHeight="1" x14ac:dyDescent="0.25">
      <c r="A4510" s="182">
        <v>1960</v>
      </c>
      <c r="B4510" s="166" t="s">
        <v>55</v>
      </c>
      <c r="C4510" s="170" t="s">
        <v>6908</v>
      </c>
      <c r="D4510" s="194" t="s">
        <v>15305</v>
      </c>
      <c r="E4510" s="198" t="s">
        <v>15306</v>
      </c>
      <c r="F4510" s="198" t="s">
        <v>15307</v>
      </c>
      <c r="G4510" s="166"/>
      <c r="H4510" s="198" t="s">
        <v>219</v>
      </c>
      <c r="I4510" s="166" t="s">
        <v>220</v>
      </c>
      <c r="J4510" s="198" t="s">
        <v>317</v>
      </c>
      <c r="K4510" s="198">
        <v>0</v>
      </c>
      <c r="L4510" s="198" t="s">
        <v>317</v>
      </c>
      <c r="M4510" s="198">
        <v>0</v>
      </c>
      <c r="N4510" s="199">
        <v>2</v>
      </c>
      <c r="O4510" s="199">
        <v>3</v>
      </c>
      <c r="P4510" s="199">
        <v>6</v>
      </c>
      <c r="Q4510" s="1012">
        <v>1</v>
      </c>
      <c r="R4510" s="183"/>
      <c r="S4510" s="223">
        <v>0</v>
      </c>
      <c r="T4510" s="183"/>
      <c r="U4510" s="223">
        <v>0</v>
      </c>
      <c r="V4510" s="183"/>
      <c r="W4510" s="183"/>
      <c r="X4510" s="183"/>
      <c r="Y4510" s="166" t="s">
        <v>15308</v>
      </c>
      <c r="Z4510" s="166" t="s">
        <v>15309</v>
      </c>
      <c r="AA4510" s="203">
        <v>1035000033243</v>
      </c>
      <c r="AB4510" s="198" t="s">
        <v>15310</v>
      </c>
      <c r="AC4510" s="166" t="s">
        <v>15311</v>
      </c>
      <c r="AD4510" s="166" t="s">
        <v>15312</v>
      </c>
      <c r="AE4510" s="198" t="s">
        <v>15310</v>
      </c>
      <c r="AF4510" s="166" t="s">
        <v>15309</v>
      </c>
      <c r="AG4510" s="165">
        <v>1035000033243</v>
      </c>
      <c r="AH4510" s="203" t="s">
        <v>842</v>
      </c>
      <c r="AI4510" s="186">
        <v>0.87</v>
      </c>
      <c r="AJ4510" s="184">
        <v>36</v>
      </c>
      <c r="AK4510" s="167">
        <f t="shared" si="680"/>
        <v>8.5808219178082193E-2</v>
      </c>
      <c r="AL4510" s="167">
        <v>0</v>
      </c>
      <c r="AM4510" s="187">
        <f t="shared" si="681"/>
        <v>8.5808219178082193E-2</v>
      </c>
      <c r="AN4510" s="167">
        <f t="shared" si="682"/>
        <v>8.5808219178082193E-2</v>
      </c>
      <c r="AO4510" s="167">
        <v>0</v>
      </c>
      <c r="AP4510" s="167">
        <f t="shared" si="683"/>
        <v>8.5808219178082193E-2</v>
      </c>
      <c r="AQ4510" s="167">
        <f t="shared" si="679"/>
        <v>2.5742465753424657</v>
      </c>
      <c r="AR4510" s="193" t="s">
        <v>231</v>
      </c>
      <c r="AS4510" s="194"/>
      <c r="AT4510" s="166" t="s">
        <v>325</v>
      </c>
      <c r="AU4510" s="166" t="s">
        <v>6916</v>
      </c>
      <c r="AV4510" s="679" t="s">
        <v>15313</v>
      </c>
      <c r="AW4510" s="166" t="s">
        <v>234</v>
      </c>
      <c r="AX4510" s="2391"/>
      <c r="AY4510" s="2391"/>
    </row>
    <row r="4511" spans="1:52" s="55" customFormat="1" ht="15.95" customHeight="1" x14ac:dyDescent="0.25">
      <c r="A4511" s="182">
        <v>1961</v>
      </c>
      <c r="B4511" s="166" t="s">
        <v>56</v>
      </c>
      <c r="C4511" s="170" t="s">
        <v>6908</v>
      </c>
      <c r="D4511" s="194" t="s">
        <v>19808</v>
      </c>
      <c r="E4511" s="166" t="s">
        <v>15315</v>
      </c>
      <c r="F4511" s="166" t="s">
        <v>15316</v>
      </c>
      <c r="G4511" s="166"/>
      <c r="H4511" s="166" t="s">
        <v>219</v>
      </c>
      <c r="I4511" s="166" t="s">
        <v>220</v>
      </c>
      <c r="J4511" s="166" t="s">
        <v>221</v>
      </c>
      <c r="K4511" s="166" t="s">
        <v>15317</v>
      </c>
      <c r="L4511" s="166" t="s">
        <v>317</v>
      </c>
      <c r="M4511" s="166">
        <v>0</v>
      </c>
      <c r="N4511" s="186">
        <v>2.5</v>
      </c>
      <c r="O4511" s="186">
        <v>1.2</v>
      </c>
      <c r="P4511" s="186">
        <v>3</v>
      </c>
      <c r="Q4511" s="184">
        <v>0</v>
      </c>
      <c r="R4511" s="183" t="s">
        <v>6373</v>
      </c>
      <c r="S4511" s="183">
        <v>0</v>
      </c>
      <c r="T4511" s="183"/>
      <c r="U4511" s="183">
        <v>0</v>
      </c>
      <c r="V4511" s="183"/>
      <c r="W4511" s="183"/>
      <c r="X4511" s="183"/>
      <c r="Y4511" s="166" t="s">
        <v>12075</v>
      </c>
      <c r="Z4511" s="166" t="s">
        <v>15318</v>
      </c>
      <c r="AA4511" s="203" t="s">
        <v>15319</v>
      </c>
      <c r="AB4511" s="166" t="s">
        <v>15320</v>
      </c>
      <c r="AC4511" s="203">
        <v>89267970929</v>
      </c>
      <c r="AD4511" s="673" t="s">
        <v>15321</v>
      </c>
      <c r="AE4511" s="166" t="s">
        <v>15320</v>
      </c>
      <c r="AF4511" s="166" t="s">
        <v>15322</v>
      </c>
      <c r="AG4511" s="165" t="s">
        <v>15319</v>
      </c>
      <c r="AH4511" s="203" t="s">
        <v>1743</v>
      </c>
      <c r="AI4511" s="186">
        <v>1.32</v>
      </c>
      <c r="AJ4511" s="184">
        <v>1</v>
      </c>
      <c r="AK4511" s="167">
        <f t="shared" si="680"/>
        <v>3.6164383561643836E-3</v>
      </c>
      <c r="AL4511" s="167">
        <v>0</v>
      </c>
      <c r="AM4511" s="187">
        <f>AK4511+AL4511</f>
        <v>3.6164383561643836E-3</v>
      </c>
      <c r="AN4511" s="167">
        <f t="shared" si="682"/>
        <v>3.6164383561643836E-3</v>
      </c>
      <c r="AO4511" s="167">
        <v>0</v>
      </c>
      <c r="AP4511" s="167">
        <f t="shared" si="683"/>
        <v>3.6164383561643836E-3</v>
      </c>
      <c r="AQ4511" s="167">
        <f t="shared" si="679"/>
        <v>0.10849315068493151</v>
      </c>
      <c r="AR4511" s="193" t="s">
        <v>231</v>
      </c>
      <c r="AS4511" s="194"/>
      <c r="AT4511" s="166" t="s">
        <v>325</v>
      </c>
      <c r="AU4511" s="166" t="s">
        <v>6916</v>
      </c>
      <c r="AV4511" s="257" t="s">
        <v>15323</v>
      </c>
      <c r="AW4511" s="166" t="s">
        <v>234</v>
      </c>
      <c r="AX4511" s="2391"/>
      <c r="AY4511" s="2391"/>
    </row>
    <row r="4512" spans="1:52" s="2462" customFormat="1" ht="15.95" customHeight="1" x14ac:dyDescent="0.25">
      <c r="A4512" s="182">
        <v>1962</v>
      </c>
      <c r="B4512" s="166" t="s">
        <v>56</v>
      </c>
      <c r="C4512" s="170" t="s">
        <v>6908</v>
      </c>
      <c r="D4512" s="194" t="s">
        <v>19809</v>
      </c>
      <c r="E4512" s="166" t="s">
        <v>15315</v>
      </c>
      <c r="F4512" s="166" t="s">
        <v>15316</v>
      </c>
      <c r="G4512" s="166"/>
      <c r="H4512" s="166" t="s">
        <v>219</v>
      </c>
      <c r="I4512" s="166" t="s">
        <v>220</v>
      </c>
      <c r="J4512" s="166" t="s">
        <v>221</v>
      </c>
      <c r="K4512" s="166" t="s">
        <v>11288</v>
      </c>
      <c r="L4512" s="166" t="s">
        <v>317</v>
      </c>
      <c r="M4512" s="166">
        <v>0</v>
      </c>
      <c r="N4512" s="186">
        <v>4</v>
      </c>
      <c r="O4512" s="186">
        <v>2.5</v>
      </c>
      <c r="P4512" s="186">
        <v>10</v>
      </c>
      <c r="Q4512" s="184">
        <v>0</v>
      </c>
      <c r="R4512" s="183" t="s">
        <v>6373</v>
      </c>
      <c r="S4512" s="183">
        <v>0</v>
      </c>
      <c r="T4512" s="183"/>
      <c r="U4512" s="183">
        <v>0</v>
      </c>
      <c r="V4512" s="183"/>
      <c r="W4512" s="183"/>
      <c r="X4512" s="183"/>
      <c r="Y4512" s="166" t="s">
        <v>12075</v>
      </c>
      <c r="Z4512" s="166" t="s">
        <v>15324</v>
      </c>
      <c r="AA4512" s="203" t="s">
        <v>15325</v>
      </c>
      <c r="AB4512" s="166" t="s">
        <v>15326</v>
      </c>
      <c r="AC4512" s="203">
        <v>89852267074</v>
      </c>
      <c r="AD4512" s="673" t="s">
        <v>15327</v>
      </c>
      <c r="AE4512" s="166" t="s">
        <v>15326</v>
      </c>
      <c r="AF4512" s="166" t="s">
        <v>15324</v>
      </c>
      <c r="AG4512" s="165" t="s">
        <v>15325</v>
      </c>
      <c r="AH4512" s="203" t="s">
        <v>1743</v>
      </c>
      <c r="AI4512" s="186">
        <v>1.32</v>
      </c>
      <c r="AJ4512" s="184">
        <v>1</v>
      </c>
      <c r="AK4512" s="167">
        <f t="shared" si="680"/>
        <v>3.6164383561643836E-3</v>
      </c>
      <c r="AL4512" s="167">
        <v>0</v>
      </c>
      <c r="AM4512" s="187">
        <f>AK4512+AL4512</f>
        <v>3.6164383561643836E-3</v>
      </c>
      <c r="AN4512" s="167">
        <f t="shared" si="682"/>
        <v>3.6164383561643836E-3</v>
      </c>
      <c r="AO4512" s="167">
        <v>0</v>
      </c>
      <c r="AP4512" s="167">
        <f t="shared" si="683"/>
        <v>3.6164383561643836E-3</v>
      </c>
      <c r="AQ4512" s="167">
        <f t="shared" si="679"/>
        <v>0.10849315068493151</v>
      </c>
      <c r="AR4512" s="193" t="s">
        <v>231</v>
      </c>
      <c r="AS4512" s="194"/>
      <c r="AT4512" s="166" t="s">
        <v>325</v>
      </c>
      <c r="AU4512" s="166" t="s">
        <v>6916</v>
      </c>
      <c r="AV4512" s="257" t="s">
        <v>15323</v>
      </c>
      <c r="AW4512" s="166" t="s">
        <v>234</v>
      </c>
      <c r="AX4512" s="38"/>
      <c r="AY4512" s="38"/>
    </row>
    <row r="4513" spans="1:52" s="55" customFormat="1" ht="15.95" customHeight="1" x14ac:dyDescent="0.25">
      <c r="A4513" s="182">
        <v>1963</v>
      </c>
      <c r="B4513" s="166" t="s">
        <v>56</v>
      </c>
      <c r="C4513" s="170" t="s">
        <v>6908</v>
      </c>
      <c r="D4513" s="194" t="s">
        <v>19810</v>
      </c>
      <c r="E4513" s="166" t="s">
        <v>15329</v>
      </c>
      <c r="F4513" s="166" t="s">
        <v>15330</v>
      </c>
      <c r="G4513" s="166"/>
      <c r="H4513" s="166" t="s">
        <v>219</v>
      </c>
      <c r="I4513" s="166" t="s">
        <v>220</v>
      </c>
      <c r="J4513" s="166" t="s">
        <v>221</v>
      </c>
      <c r="K4513" s="166" t="s">
        <v>222</v>
      </c>
      <c r="L4513" s="166" t="s">
        <v>317</v>
      </c>
      <c r="M4513" s="166">
        <v>0</v>
      </c>
      <c r="N4513" s="186">
        <v>2</v>
      </c>
      <c r="O4513" s="186">
        <v>2</v>
      </c>
      <c r="P4513" s="186">
        <v>4</v>
      </c>
      <c r="Q4513" s="184">
        <v>2</v>
      </c>
      <c r="R4513" s="183"/>
      <c r="S4513" s="183">
        <v>0</v>
      </c>
      <c r="T4513" s="183"/>
      <c r="U4513" s="183">
        <v>0</v>
      </c>
      <c r="V4513" s="183"/>
      <c r="W4513" s="183"/>
      <c r="X4513" s="183"/>
      <c r="Y4513" s="166" t="s">
        <v>330</v>
      </c>
      <c r="Z4513" s="166" t="s">
        <v>15331</v>
      </c>
      <c r="AA4513" s="203" t="s">
        <v>15332</v>
      </c>
      <c r="AB4513" s="166" t="s">
        <v>15333</v>
      </c>
      <c r="AC4513" s="203">
        <v>89164422430</v>
      </c>
      <c r="AD4513" s="673" t="s">
        <v>15334</v>
      </c>
      <c r="AE4513" s="166" t="s">
        <v>15333</v>
      </c>
      <c r="AF4513" s="166" t="s">
        <v>15331</v>
      </c>
      <c r="AG4513" s="165" t="s">
        <v>15332</v>
      </c>
      <c r="AH4513" s="203" t="s">
        <v>1743</v>
      </c>
      <c r="AI4513" s="186">
        <v>1.32</v>
      </c>
      <c r="AJ4513" s="184">
        <v>4</v>
      </c>
      <c r="AK4513" s="167">
        <f t="shared" si="680"/>
        <v>1.4465753424657534E-2</v>
      </c>
      <c r="AL4513" s="167">
        <v>0</v>
      </c>
      <c r="AM4513" s="187">
        <f>AK4513+AL4513</f>
        <v>1.4465753424657534E-2</v>
      </c>
      <c r="AN4513" s="167">
        <f t="shared" si="682"/>
        <v>1.4465753424657534E-2</v>
      </c>
      <c r="AO4513" s="167">
        <v>0</v>
      </c>
      <c r="AP4513" s="167">
        <f t="shared" si="683"/>
        <v>1.4465753424657534E-2</v>
      </c>
      <c r="AQ4513" s="167">
        <f t="shared" si="679"/>
        <v>0.43397260273972604</v>
      </c>
      <c r="AR4513" s="193" t="s">
        <v>231</v>
      </c>
      <c r="AS4513" s="194"/>
      <c r="AT4513" s="166" t="s">
        <v>325</v>
      </c>
      <c r="AU4513" s="166" t="s">
        <v>6916</v>
      </c>
      <c r="AV4513" s="257" t="s">
        <v>15335</v>
      </c>
      <c r="AW4513" s="166" t="s">
        <v>234</v>
      </c>
      <c r="AX4513" s="2391"/>
      <c r="AY4513" s="2391"/>
    </row>
    <row r="4514" spans="1:52" s="55" customFormat="1" ht="15.95" customHeight="1" x14ac:dyDescent="0.25">
      <c r="A4514" s="182">
        <v>1964</v>
      </c>
      <c r="B4514" s="166" t="s">
        <v>56</v>
      </c>
      <c r="C4514" s="170" t="s">
        <v>6908</v>
      </c>
      <c r="D4514" s="194" t="s">
        <v>19811</v>
      </c>
      <c r="E4514" s="166" t="s">
        <v>15337</v>
      </c>
      <c r="F4514" s="166" t="s">
        <v>15338</v>
      </c>
      <c r="G4514" s="166"/>
      <c r="H4514" s="166" t="s">
        <v>219</v>
      </c>
      <c r="I4514" s="166" t="s">
        <v>220</v>
      </c>
      <c r="J4514" s="166" t="s">
        <v>317</v>
      </c>
      <c r="K4514" s="166">
        <v>0</v>
      </c>
      <c r="L4514" s="166" t="s">
        <v>317</v>
      </c>
      <c r="M4514" s="166">
        <v>0</v>
      </c>
      <c r="N4514" s="186">
        <v>2</v>
      </c>
      <c r="O4514" s="186">
        <v>2</v>
      </c>
      <c r="P4514" s="186">
        <v>4</v>
      </c>
      <c r="Q4514" s="184">
        <v>1</v>
      </c>
      <c r="R4514" s="183"/>
      <c r="S4514" s="183">
        <v>0</v>
      </c>
      <c r="T4514" s="183"/>
      <c r="U4514" s="183">
        <v>0</v>
      </c>
      <c r="V4514" s="183"/>
      <c r="W4514" s="183"/>
      <c r="X4514" s="183"/>
      <c r="Y4514" s="166" t="s">
        <v>330</v>
      </c>
      <c r="Z4514" s="166" t="s">
        <v>15339</v>
      </c>
      <c r="AA4514" s="203" t="s">
        <v>15340</v>
      </c>
      <c r="AB4514" s="166" t="s">
        <v>15341</v>
      </c>
      <c r="AC4514" s="166">
        <v>89150276655</v>
      </c>
      <c r="AD4514" s="673" t="s">
        <v>15342</v>
      </c>
      <c r="AE4514" s="166" t="s">
        <v>15343</v>
      </c>
      <c r="AF4514" s="166" t="s">
        <v>15343</v>
      </c>
      <c r="AG4514" s="165" t="s">
        <v>15340</v>
      </c>
      <c r="AH4514" s="203" t="s">
        <v>304</v>
      </c>
      <c r="AI4514" s="186">
        <v>1.1399999999999999</v>
      </c>
      <c r="AJ4514" s="186">
        <v>70</v>
      </c>
      <c r="AK4514" s="167">
        <f t="shared" si="680"/>
        <v>0.21863013698630135</v>
      </c>
      <c r="AL4514" s="167">
        <v>0</v>
      </c>
      <c r="AM4514" s="187">
        <f t="shared" ref="AM4514:AM4519" si="684">SUBTOTAL(9,AK4514:AL4514)</f>
        <v>0.21863013698630135</v>
      </c>
      <c r="AN4514" s="167">
        <f t="shared" si="682"/>
        <v>0.21863013698630135</v>
      </c>
      <c r="AO4514" s="167">
        <v>0</v>
      </c>
      <c r="AP4514" s="167">
        <f t="shared" si="683"/>
        <v>0.21863013698630135</v>
      </c>
      <c r="AQ4514" s="167">
        <f t="shared" si="679"/>
        <v>6.5589041095890401</v>
      </c>
      <c r="AR4514" s="193" t="s">
        <v>231</v>
      </c>
      <c r="AS4514" s="194"/>
      <c r="AT4514" s="166" t="s">
        <v>325</v>
      </c>
      <c r="AU4514" s="166" t="s">
        <v>6916</v>
      </c>
      <c r="AV4514" s="257" t="s">
        <v>15344</v>
      </c>
      <c r="AW4514" s="166" t="s">
        <v>234</v>
      </c>
      <c r="AX4514" s="2391"/>
      <c r="AY4514" s="2391"/>
    </row>
    <row r="4515" spans="1:52" s="55" customFormat="1" ht="15.95" customHeight="1" x14ac:dyDescent="0.25">
      <c r="A4515" s="182">
        <v>1965</v>
      </c>
      <c r="B4515" s="166" t="s">
        <v>56</v>
      </c>
      <c r="C4515" s="170" t="s">
        <v>6908</v>
      </c>
      <c r="D4515" s="194" t="s">
        <v>19812</v>
      </c>
      <c r="E4515" s="166" t="s">
        <v>15346</v>
      </c>
      <c r="F4515" s="166" t="s">
        <v>15347</v>
      </c>
      <c r="G4515" s="166"/>
      <c r="H4515" s="166" t="s">
        <v>219</v>
      </c>
      <c r="I4515" s="166" t="s">
        <v>220</v>
      </c>
      <c r="J4515" s="166" t="s">
        <v>221</v>
      </c>
      <c r="K4515" s="166" t="s">
        <v>222</v>
      </c>
      <c r="L4515" s="166" t="s">
        <v>317</v>
      </c>
      <c r="M4515" s="166">
        <v>0</v>
      </c>
      <c r="N4515" s="186">
        <v>3</v>
      </c>
      <c r="O4515" s="186">
        <v>2</v>
      </c>
      <c r="P4515" s="186">
        <v>6</v>
      </c>
      <c r="Q4515" s="184">
        <v>0</v>
      </c>
      <c r="R4515" s="183" t="s">
        <v>2887</v>
      </c>
      <c r="S4515" s="183">
        <v>0</v>
      </c>
      <c r="T4515" s="183"/>
      <c r="U4515" s="183">
        <v>0</v>
      </c>
      <c r="V4515" s="183"/>
      <c r="W4515" s="183"/>
      <c r="X4515" s="183"/>
      <c r="Y4515" s="166" t="s">
        <v>330</v>
      </c>
      <c r="Z4515" s="166" t="s">
        <v>15348</v>
      </c>
      <c r="AA4515" s="203" t="s">
        <v>15349</v>
      </c>
      <c r="AB4515" s="166" t="s">
        <v>15350</v>
      </c>
      <c r="AC4515" s="203" t="s">
        <v>15351</v>
      </c>
      <c r="AD4515" s="166" t="s">
        <v>15352</v>
      </c>
      <c r="AE4515" s="166" t="s">
        <v>1782</v>
      </c>
      <c r="AF4515" s="166" t="s">
        <v>15353</v>
      </c>
      <c r="AG4515" s="165" t="s">
        <v>15349</v>
      </c>
      <c r="AH4515" s="203" t="s">
        <v>12040</v>
      </c>
      <c r="AI4515" s="186">
        <v>0.55000000000000004</v>
      </c>
      <c r="AJ4515" s="184">
        <v>11</v>
      </c>
      <c r="AK4515" s="167">
        <f t="shared" si="680"/>
        <v>1.6575342465753425E-2</v>
      </c>
      <c r="AL4515" s="167">
        <v>0</v>
      </c>
      <c r="AM4515" s="187">
        <f t="shared" si="684"/>
        <v>1.6575342465753425E-2</v>
      </c>
      <c r="AN4515" s="167">
        <f t="shared" si="682"/>
        <v>1.6575342465753425E-2</v>
      </c>
      <c r="AO4515" s="167">
        <v>0</v>
      </c>
      <c r="AP4515" s="167">
        <f t="shared" si="683"/>
        <v>1.6575342465753425E-2</v>
      </c>
      <c r="AQ4515" s="167">
        <f t="shared" si="679"/>
        <v>0.49726027397260275</v>
      </c>
      <c r="AR4515" s="193" t="s">
        <v>231</v>
      </c>
      <c r="AS4515" s="194"/>
      <c r="AT4515" s="166" t="s">
        <v>325</v>
      </c>
      <c r="AU4515" s="166" t="s">
        <v>6916</v>
      </c>
      <c r="AV4515" s="257" t="s">
        <v>15354</v>
      </c>
      <c r="AW4515" s="166" t="s">
        <v>234</v>
      </c>
      <c r="AX4515" s="2391"/>
      <c r="AY4515" s="2391"/>
    </row>
    <row r="4516" spans="1:52" s="55" customFormat="1" ht="15.95" customHeight="1" x14ac:dyDescent="0.25">
      <c r="A4516" s="182">
        <v>1966</v>
      </c>
      <c r="B4516" s="166" t="s">
        <v>56</v>
      </c>
      <c r="C4516" s="170" t="s">
        <v>6908</v>
      </c>
      <c r="D4516" s="194" t="s">
        <v>19813</v>
      </c>
      <c r="E4516" s="166" t="s">
        <v>15356</v>
      </c>
      <c r="F4516" s="166" t="s">
        <v>15357</v>
      </c>
      <c r="G4516" s="166"/>
      <c r="H4516" s="166" t="s">
        <v>219</v>
      </c>
      <c r="I4516" s="166" t="s">
        <v>220</v>
      </c>
      <c r="J4516" s="166" t="s">
        <v>221</v>
      </c>
      <c r="K4516" s="166" t="s">
        <v>222</v>
      </c>
      <c r="L4516" s="198" t="s">
        <v>221</v>
      </c>
      <c r="M4516" s="198" t="s">
        <v>879</v>
      </c>
      <c r="N4516" s="186">
        <v>3</v>
      </c>
      <c r="O4516" s="186">
        <v>2</v>
      </c>
      <c r="P4516" s="186">
        <v>6</v>
      </c>
      <c r="Q4516" s="184">
        <v>2</v>
      </c>
      <c r="R4516" s="183"/>
      <c r="S4516" s="183">
        <v>0</v>
      </c>
      <c r="T4516" s="183"/>
      <c r="U4516" s="183">
        <v>0</v>
      </c>
      <c r="V4516" s="183"/>
      <c r="W4516" s="183"/>
      <c r="X4516" s="183"/>
      <c r="Y4516" s="166" t="s">
        <v>330</v>
      </c>
      <c r="Z4516" s="166" t="s">
        <v>13390</v>
      </c>
      <c r="AA4516" s="203" t="s">
        <v>15358</v>
      </c>
      <c r="AB4516" s="166" t="s">
        <v>15359</v>
      </c>
      <c r="AC4516" s="203" t="s">
        <v>12612</v>
      </c>
      <c r="AD4516" s="166" t="s">
        <v>12613</v>
      </c>
      <c r="AE4516" s="166" t="s">
        <v>15360</v>
      </c>
      <c r="AF4516" s="166" t="s">
        <v>15361</v>
      </c>
      <c r="AG4516" s="165" t="s">
        <v>15358</v>
      </c>
      <c r="AH4516" s="203" t="s">
        <v>12040</v>
      </c>
      <c r="AI4516" s="186">
        <v>0.55000000000000004</v>
      </c>
      <c r="AJ4516" s="184">
        <v>6</v>
      </c>
      <c r="AK4516" s="167">
        <f t="shared" si="680"/>
        <v>9.0410958904109592E-3</v>
      </c>
      <c r="AL4516" s="167">
        <v>0</v>
      </c>
      <c r="AM4516" s="187">
        <f t="shared" si="684"/>
        <v>9.0410958904109592E-3</v>
      </c>
      <c r="AN4516" s="167">
        <f t="shared" si="682"/>
        <v>9.0410958904109592E-3</v>
      </c>
      <c r="AO4516" s="167">
        <v>0</v>
      </c>
      <c r="AP4516" s="167">
        <f t="shared" si="683"/>
        <v>9.0410958904109592E-3</v>
      </c>
      <c r="AQ4516" s="167">
        <f t="shared" si="679"/>
        <v>0.27123287671232876</v>
      </c>
      <c r="AR4516" s="193" t="s">
        <v>231</v>
      </c>
      <c r="AS4516" s="194" t="s">
        <v>431</v>
      </c>
      <c r="AT4516" s="166" t="s">
        <v>325</v>
      </c>
      <c r="AU4516" s="166" t="s">
        <v>6916</v>
      </c>
      <c r="AV4516" s="264" t="s">
        <v>15362</v>
      </c>
      <c r="AW4516" s="166" t="s">
        <v>234</v>
      </c>
      <c r="AX4516" s="2391"/>
      <c r="AY4516" s="2391"/>
    </row>
    <row r="4517" spans="1:52" s="55" customFormat="1" ht="15.95" customHeight="1" x14ac:dyDescent="0.25">
      <c r="A4517" s="182">
        <v>1967</v>
      </c>
      <c r="B4517" s="166" t="s">
        <v>56</v>
      </c>
      <c r="C4517" s="170" t="s">
        <v>6908</v>
      </c>
      <c r="D4517" s="194" t="s">
        <v>19814</v>
      </c>
      <c r="E4517" s="166" t="s">
        <v>15363</v>
      </c>
      <c r="F4517" s="166" t="s">
        <v>15364</v>
      </c>
      <c r="G4517" s="166"/>
      <c r="H4517" s="166" t="s">
        <v>219</v>
      </c>
      <c r="I4517" s="166" t="s">
        <v>220</v>
      </c>
      <c r="J4517" s="166" t="s">
        <v>221</v>
      </c>
      <c r="K4517" s="166" t="s">
        <v>222</v>
      </c>
      <c r="L4517" s="198" t="s">
        <v>221</v>
      </c>
      <c r="M4517" s="198" t="s">
        <v>879</v>
      </c>
      <c r="N4517" s="186">
        <v>3</v>
      </c>
      <c r="O4517" s="186">
        <v>2</v>
      </c>
      <c r="P4517" s="186">
        <v>6</v>
      </c>
      <c r="Q4517" s="184">
        <v>2</v>
      </c>
      <c r="R4517" s="183"/>
      <c r="S4517" s="183">
        <v>1</v>
      </c>
      <c r="T4517" s="183"/>
      <c r="U4517" s="183">
        <v>0</v>
      </c>
      <c r="V4517" s="183"/>
      <c r="W4517" s="183"/>
      <c r="X4517" s="183"/>
      <c r="Y4517" s="166" t="s">
        <v>11616</v>
      </c>
      <c r="Z4517" s="166" t="s">
        <v>13878</v>
      </c>
      <c r="AA4517" s="203" t="s">
        <v>15365</v>
      </c>
      <c r="AB4517" s="166" t="s">
        <v>15366</v>
      </c>
      <c r="AC4517" s="203" t="s">
        <v>12626</v>
      </c>
      <c r="AD4517" s="166" t="s">
        <v>12627</v>
      </c>
      <c r="AE4517" s="166" t="s">
        <v>15367</v>
      </c>
      <c r="AF4517" s="166" t="s">
        <v>15368</v>
      </c>
      <c r="AG4517" s="165" t="s">
        <v>15365</v>
      </c>
      <c r="AH4517" s="203" t="s">
        <v>12040</v>
      </c>
      <c r="AI4517" s="186">
        <v>0.55000000000000004</v>
      </c>
      <c r="AJ4517" s="184">
        <v>16</v>
      </c>
      <c r="AK4517" s="167">
        <f t="shared" si="680"/>
        <v>2.4109589041095891E-2</v>
      </c>
      <c r="AL4517" s="167">
        <v>0</v>
      </c>
      <c r="AM4517" s="187">
        <f t="shared" si="684"/>
        <v>2.4109589041095891E-2</v>
      </c>
      <c r="AN4517" s="167">
        <f t="shared" si="682"/>
        <v>2.4109589041095891E-2</v>
      </c>
      <c r="AO4517" s="167">
        <v>0</v>
      </c>
      <c r="AP4517" s="167">
        <f t="shared" si="683"/>
        <v>2.4109589041095891E-2</v>
      </c>
      <c r="AQ4517" s="167">
        <f t="shared" si="679"/>
        <v>0.72328767123287674</v>
      </c>
      <c r="AR4517" s="193" t="s">
        <v>231</v>
      </c>
      <c r="AS4517" s="194" t="s">
        <v>431</v>
      </c>
      <c r="AT4517" s="166" t="s">
        <v>325</v>
      </c>
      <c r="AU4517" s="166" t="s">
        <v>6916</v>
      </c>
      <c r="AV4517" s="257" t="s">
        <v>15369</v>
      </c>
      <c r="AW4517" s="166" t="s">
        <v>234</v>
      </c>
      <c r="AX4517" s="2391"/>
      <c r="AY4517" s="2391"/>
    </row>
    <row r="4518" spans="1:52" s="55" customFormat="1" ht="15.95" customHeight="1" x14ac:dyDescent="0.25">
      <c r="A4518" s="182">
        <v>1968</v>
      </c>
      <c r="B4518" s="166" t="s">
        <v>56</v>
      </c>
      <c r="C4518" s="170" t="s">
        <v>6908</v>
      </c>
      <c r="D4518" s="194" t="s">
        <v>19815</v>
      </c>
      <c r="E4518" s="166" t="s">
        <v>15370</v>
      </c>
      <c r="F4518" s="166" t="s">
        <v>15371</v>
      </c>
      <c r="G4518" s="166"/>
      <c r="H4518" s="166" t="s">
        <v>219</v>
      </c>
      <c r="I4518" s="166" t="s">
        <v>220</v>
      </c>
      <c r="J4518" s="166" t="s">
        <v>221</v>
      </c>
      <c r="K4518" s="166" t="s">
        <v>7140</v>
      </c>
      <c r="L4518" s="198" t="s">
        <v>221</v>
      </c>
      <c r="M4518" s="198" t="s">
        <v>879</v>
      </c>
      <c r="N4518" s="186">
        <v>2</v>
      </c>
      <c r="O4518" s="186">
        <v>2</v>
      </c>
      <c r="P4518" s="186">
        <v>4</v>
      </c>
      <c r="Q4518" s="184">
        <v>3</v>
      </c>
      <c r="R4518" s="183"/>
      <c r="S4518" s="183">
        <v>0</v>
      </c>
      <c r="T4518" s="183"/>
      <c r="U4518" s="183">
        <v>0</v>
      </c>
      <c r="V4518" s="183"/>
      <c r="W4518" s="183"/>
      <c r="X4518" s="183"/>
      <c r="Y4518" s="166" t="s">
        <v>330</v>
      </c>
      <c r="Z4518" s="166" t="s">
        <v>15372</v>
      </c>
      <c r="AA4518" s="203" t="s">
        <v>15373</v>
      </c>
      <c r="AB4518" s="166" t="s">
        <v>15374</v>
      </c>
      <c r="AC4518" s="203" t="s">
        <v>15375</v>
      </c>
      <c r="AD4518" s="673" t="s">
        <v>15376</v>
      </c>
      <c r="AE4518" s="166" t="s">
        <v>15374</v>
      </c>
      <c r="AF4518" s="166" t="s">
        <v>15372</v>
      </c>
      <c r="AG4518" s="165" t="s">
        <v>15373</v>
      </c>
      <c r="AH4518" s="203" t="s">
        <v>15377</v>
      </c>
      <c r="AI4518" s="186">
        <v>0.87</v>
      </c>
      <c r="AJ4518" s="184">
        <v>250</v>
      </c>
      <c r="AK4518" s="167">
        <f t="shared" si="680"/>
        <v>0.59589041095890416</v>
      </c>
      <c r="AL4518" s="167">
        <v>0</v>
      </c>
      <c r="AM4518" s="187">
        <f t="shared" si="684"/>
        <v>0.59589041095890416</v>
      </c>
      <c r="AN4518" s="167">
        <f t="shared" si="682"/>
        <v>0.59589041095890416</v>
      </c>
      <c r="AO4518" s="167">
        <v>0</v>
      </c>
      <c r="AP4518" s="167">
        <f t="shared" si="683"/>
        <v>0.59589041095890416</v>
      </c>
      <c r="AQ4518" s="167">
        <f t="shared" si="679"/>
        <v>17.876712328767123</v>
      </c>
      <c r="AR4518" s="193" t="s">
        <v>231</v>
      </c>
      <c r="AS4518" s="194" t="s">
        <v>431</v>
      </c>
      <c r="AT4518" s="166" t="s">
        <v>325</v>
      </c>
      <c r="AU4518" s="166" t="s">
        <v>6916</v>
      </c>
      <c r="AV4518" s="257" t="s">
        <v>15378</v>
      </c>
      <c r="AW4518" s="166" t="s">
        <v>234</v>
      </c>
      <c r="AX4518" s="2391"/>
      <c r="AY4518" s="2391"/>
    </row>
    <row r="4519" spans="1:52" s="55" customFormat="1" ht="15.95" customHeight="1" x14ac:dyDescent="0.25">
      <c r="A4519" s="182">
        <v>1969</v>
      </c>
      <c r="B4519" s="166" t="s">
        <v>56</v>
      </c>
      <c r="C4519" s="170" t="s">
        <v>6908</v>
      </c>
      <c r="D4519" s="194" t="s">
        <v>19816</v>
      </c>
      <c r="E4519" s="166" t="s">
        <v>15380</v>
      </c>
      <c r="F4519" s="166" t="s">
        <v>15381</v>
      </c>
      <c r="G4519" s="166"/>
      <c r="H4519" s="166" t="s">
        <v>219</v>
      </c>
      <c r="I4519" s="166" t="s">
        <v>220</v>
      </c>
      <c r="J4519" s="166" t="s">
        <v>221</v>
      </c>
      <c r="K4519" s="166" t="s">
        <v>222</v>
      </c>
      <c r="L4519" s="166" t="s">
        <v>317</v>
      </c>
      <c r="M4519" s="166">
        <v>0</v>
      </c>
      <c r="N4519" s="186">
        <v>2</v>
      </c>
      <c r="O4519" s="186">
        <v>2</v>
      </c>
      <c r="P4519" s="186">
        <v>4</v>
      </c>
      <c r="Q4519" s="184">
        <v>3</v>
      </c>
      <c r="R4519" s="183"/>
      <c r="S4519" s="183">
        <v>0</v>
      </c>
      <c r="T4519" s="183"/>
      <c r="U4519" s="183">
        <v>0</v>
      </c>
      <c r="V4519" s="183"/>
      <c r="W4519" s="183"/>
      <c r="X4519" s="183"/>
      <c r="Y4519" s="166" t="s">
        <v>11616</v>
      </c>
      <c r="Z4519" s="166" t="s">
        <v>15382</v>
      </c>
      <c r="AA4519" s="203" t="s">
        <v>15383</v>
      </c>
      <c r="AB4519" s="166" t="s">
        <v>15384</v>
      </c>
      <c r="AC4519" s="203">
        <v>89067856824</v>
      </c>
      <c r="AD4519" s="673" t="s">
        <v>15385</v>
      </c>
      <c r="AE4519" s="166" t="s">
        <v>15384</v>
      </c>
      <c r="AF4519" s="166" t="s">
        <v>15382</v>
      </c>
      <c r="AG4519" s="165" t="s">
        <v>15383</v>
      </c>
      <c r="AH4519" s="203" t="s">
        <v>621</v>
      </c>
      <c r="AI4519" s="186">
        <v>1.18</v>
      </c>
      <c r="AJ4519" s="184">
        <v>468</v>
      </c>
      <c r="AK4519" s="167">
        <f t="shared" si="680"/>
        <v>1.512986301369863</v>
      </c>
      <c r="AL4519" s="167">
        <v>0</v>
      </c>
      <c r="AM4519" s="187">
        <f t="shared" si="684"/>
        <v>1.512986301369863</v>
      </c>
      <c r="AN4519" s="167">
        <f t="shared" si="682"/>
        <v>1.512986301369863</v>
      </c>
      <c r="AO4519" s="167">
        <v>0</v>
      </c>
      <c r="AP4519" s="167">
        <f t="shared" si="683"/>
        <v>1.512986301369863</v>
      </c>
      <c r="AQ4519" s="167">
        <f t="shared" si="679"/>
        <v>45.389589041095888</v>
      </c>
      <c r="AR4519" s="193" t="s">
        <v>231</v>
      </c>
      <c r="AS4519" s="194"/>
      <c r="AT4519" s="166" t="s">
        <v>325</v>
      </c>
      <c r="AU4519" s="166" t="s">
        <v>6916</v>
      </c>
      <c r="AV4519" s="257" t="s">
        <v>15386</v>
      </c>
      <c r="AW4519" s="166" t="s">
        <v>234</v>
      </c>
      <c r="AX4519" s="2391"/>
      <c r="AY4519" s="2391"/>
    </row>
    <row r="4520" spans="1:52" s="55" customFormat="1" ht="15.95" customHeight="1" x14ac:dyDescent="0.25">
      <c r="A4520" s="182">
        <v>1970</v>
      </c>
      <c r="B4520" s="166" t="s">
        <v>56</v>
      </c>
      <c r="C4520" s="170" t="s">
        <v>6908</v>
      </c>
      <c r="D4520" s="194" t="s">
        <v>19817</v>
      </c>
      <c r="E4520" s="166" t="s">
        <v>15388</v>
      </c>
      <c r="F4520" s="166" t="s">
        <v>15389</v>
      </c>
      <c r="G4520" s="166"/>
      <c r="H4520" s="166" t="s">
        <v>219</v>
      </c>
      <c r="I4520" s="166" t="s">
        <v>220</v>
      </c>
      <c r="J4520" s="166" t="s">
        <v>317</v>
      </c>
      <c r="K4520" s="166">
        <v>0</v>
      </c>
      <c r="L4520" s="166" t="s">
        <v>317</v>
      </c>
      <c r="M4520" s="166">
        <v>0</v>
      </c>
      <c r="N4520" s="186">
        <v>2</v>
      </c>
      <c r="O4520" s="186">
        <v>2</v>
      </c>
      <c r="P4520" s="186">
        <v>4</v>
      </c>
      <c r="Q4520" s="184">
        <v>1</v>
      </c>
      <c r="R4520" s="183"/>
      <c r="S4520" s="183">
        <v>0</v>
      </c>
      <c r="T4520" s="183"/>
      <c r="U4520" s="183">
        <v>0</v>
      </c>
      <c r="V4520" s="183"/>
      <c r="W4520" s="183"/>
      <c r="X4520" s="183"/>
      <c r="Y4520" s="166" t="s">
        <v>12075</v>
      </c>
      <c r="Z4520" s="166" t="s">
        <v>15390</v>
      </c>
      <c r="AA4520" s="203" t="s">
        <v>15391</v>
      </c>
      <c r="AB4520" s="166" t="s">
        <v>15392</v>
      </c>
      <c r="AC4520" s="278">
        <v>89266626126</v>
      </c>
      <c r="AD4520" s="166"/>
      <c r="AE4520" s="166" t="s">
        <v>15392</v>
      </c>
      <c r="AF4520" s="166" t="s">
        <v>15393</v>
      </c>
      <c r="AG4520" s="165" t="s">
        <v>15391</v>
      </c>
      <c r="AH4520" s="203" t="s">
        <v>506</v>
      </c>
      <c r="AI4520" s="186">
        <v>2.0699999999999998</v>
      </c>
      <c r="AJ4520" s="186">
        <v>36</v>
      </c>
      <c r="AK4520" s="167">
        <f t="shared" ref="AK4520:AK4525" si="685">AJ4520*AI4520/365</f>
        <v>0.20416438356164382</v>
      </c>
      <c r="AL4520" s="167">
        <v>0</v>
      </c>
      <c r="AM4520" s="187">
        <f t="shared" ref="AM4520:AM4525" si="686">SUBTOTAL(9,AK4520:AL4520)</f>
        <v>0.20416438356164382</v>
      </c>
      <c r="AN4520" s="167">
        <f t="shared" si="682"/>
        <v>0.20416438356164382</v>
      </c>
      <c r="AO4520" s="167">
        <v>0</v>
      </c>
      <c r="AP4520" s="167">
        <f t="shared" si="683"/>
        <v>0.20416438356164382</v>
      </c>
      <c r="AQ4520" s="167">
        <f t="shared" si="679"/>
        <v>6.1249315068493146</v>
      </c>
      <c r="AR4520" s="193" t="s">
        <v>231</v>
      </c>
      <c r="AS4520" s="194"/>
      <c r="AT4520" s="166" t="s">
        <v>325</v>
      </c>
      <c r="AU4520" s="166" t="s">
        <v>6916</v>
      </c>
      <c r="AV4520" s="257" t="s">
        <v>15394</v>
      </c>
      <c r="AW4520" s="166" t="s">
        <v>234</v>
      </c>
      <c r="AX4520" s="2391"/>
      <c r="AY4520" s="2391"/>
    </row>
    <row r="4521" spans="1:52" s="55" customFormat="1" ht="15.95" customHeight="1" x14ac:dyDescent="0.25">
      <c r="A4521" s="182">
        <v>1971</v>
      </c>
      <c r="B4521" s="166" t="s">
        <v>56</v>
      </c>
      <c r="C4521" s="170" t="s">
        <v>6908</v>
      </c>
      <c r="D4521" s="194" t="s">
        <v>19818</v>
      </c>
      <c r="E4521" s="166" t="s">
        <v>15396</v>
      </c>
      <c r="F4521" s="166" t="s">
        <v>15397</v>
      </c>
      <c r="G4521" s="166"/>
      <c r="H4521" s="166" t="s">
        <v>219</v>
      </c>
      <c r="I4521" s="166" t="s">
        <v>220</v>
      </c>
      <c r="J4521" s="166" t="s">
        <v>221</v>
      </c>
      <c r="K4521" s="166" t="s">
        <v>222</v>
      </c>
      <c r="L4521" s="198" t="s">
        <v>221</v>
      </c>
      <c r="M4521" s="198" t="s">
        <v>879</v>
      </c>
      <c r="N4521" s="186">
        <v>3</v>
      </c>
      <c r="O4521" s="186">
        <v>2</v>
      </c>
      <c r="P4521" s="186">
        <v>6</v>
      </c>
      <c r="Q4521" s="184">
        <v>2</v>
      </c>
      <c r="R4521" s="183"/>
      <c r="S4521" s="183">
        <v>0</v>
      </c>
      <c r="T4521" s="183"/>
      <c r="U4521" s="183">
        <v>0</v>
      </c>
      <c r="V4521" s="183"/>
      <c r="W4521" s="183"/>
      <c r="X4521" s="183"/>
      <c r="Y4521" s="166" t="s">
        <v>330</v>
      </c>
      <c r="Z4521" s="166" t="s">
        <v>15398</v>
      </c>
      <c r="AA4521" s="203" t="s">
        <v>15399</v>
      </c>
      <c r="AB4521" s="166" t="s">
        <v>15400</v>
      </c>
      <c r="AC4521" s="278">
        <v>89266958671</v>
      </c>
      <c r="AD4521" s="166"/>
      <c r="AE4521" s="166" t="s">
        <v>2914</v>
      </c>
      <c r="AF4521" s="166" t="s">
        <v>15401</v>
      </c>
      <c r="AG4521" s="165" t="s">
        <v>15399</v>
      </c>
      <c r="AH4521" s="203" t="s">
        <v>506</v>
      </c>
      <c r="AI4521" s="186">
        <v>2.0699999999999998</v>
      </c>
      <c r="AJ4521" s="186">
        <v>44</v>
      </c>
      <c r="AK4521" s="167">
        <f t="shared" si="685"/>
        <v>0.24953424657534246</v>
      </c>
      <c r="AL4521" s="167">
        <v>0</v>
      </c>
      <c r="AM4521" s="187">
        <f t="shared" si="686"/>
        <v>0.24953424657534246</v>
      </c>
      <c r="AN4521" s="167">
        <f t="shared" si="682"/>
        <v>0.24953424657534246</v>
      </c>
      <c r="AO4521" s="167">
        <v>0</v>
      </c>
      <c r="AP4521" s="167">
        <f t="shared" si="683"/>
        <v>0.24953424657534246</v>
      </c>
      <c r="AQ4521" s="167">
        <f t="shared" si="679"/>
        <v>7.4860273972602736</v>
      </c>
      <c r="AR4521" s="193" t="s">
        <v>231</v>
      </c>
      <c r="AS4521" s="194" t="s">
        <v>431</v>
      </c>
      <c r="AT4521" s="166" t="s">
        <v>325</v>
      </c>
      <c r="AU4521" s="166" t="s">
        <v>6916</v>
      </c>
      <c r="AV4521" s="257" t="s">
        <v>15402</v>
      </c>
      <c r="AW4521" s="166" t="s">
        <v>234</v>
      </c>
      <c r="AX4521" s="2391"/>
      <c r="AY4521" s="2391"/>
    </row>
    <row r="4522" spans="1:52" s="55" customFormat="1" ht="15.95" customHeight="1" x14ac:dyDescent="0.25">
      <c r="A4522" s="182">
        <v>1972</v>
      </c>
      <c r="B4522" s="166" t="s">
        <v>56</v>
      </c>
      <c r="C4522" s="170" t="s">
        <v>22550</v>
      </c>
      <c r="D4522" s="194" t="s">
        <v>19820</v>
      </c>
      <c r="E4522" s="166" t="s">
        <v>15403</v>
      </c>
      <c r="F4522" s="166" t="s">
        <v>15404</v>
      </c>
      <c r="G4522" s="166"/>
      <c r="H4522" s="166" t="s">
        <v>732</v>
      </c>
      <c r="I4522" s="166">
        <v>0</v>
      </c>
      <c r="J4522" s="166" t="s">
        <v>317</v>
      </c>
      <c r="K4522" s="166">
        <v>0</v>
      </c>
      <c r="L4522" s="166" t="s">
        <v>317</v>
      </c>
      <c r="M4522" s="166">
        <v>0</v>
      </c>
      <c r="N4522" s="186">
        <v>3</v>
      </c>
      <c r="O4522" s="186">
        <v>2</v>
      </c>
      <c r="P4522" s="186">
        <v>6</v>
      </c>
      <c r="Q4522" s="184">
        <v>0</v>
      </c>
      <c r="R4522" s="183" t="s">
        <v>15405</v>
      </c>
      <c r="S4522" s="183">
        <v>0</v>
      </c>
      <c r="T4522" s="183"/>
      <c r="U4522" s="183">
        <v>0</v>
      </c>
      <c r="V4522" s="183"/>
      <c r="W4522" s="183"/>
      <c r="X4522" s="183"/>
      <c r="Y4522" s="166" t="s">
        <v>330</v>
      </c>
      <c r="Z4522" s="166" t="s">
        <v>15406</v>
      </c>
      <c r="AA4522" s="203" t="s">
        <v>15407</v>
      </c>
      <c r="AB4522" s="166" t="s">
        <v>15408</v>
      </c>
      <c r="AC4522" s="166">
        <v>84951236053</v>
      </c>
      <c r="AD4522" s="166"/>
      <c r="AE4522" s="166" t="s">
        <v>15409</v>
      </c>
      <c r="AF4522" s="166" t="s">
        <v>15410</v>
      </c>
      <c r="AG4522" s="165" t="s">
        <v>15407</v>
      </c>
      <c r="AH4522" s="203" t="s">
        <v>506</v>
      </c>
      <c r="AI4522" s="186">
        <v>2.0699999999999998</v>
      </c>
      <c r="AJ4522" s="186">
        <v>22</v>
      </c>
      <c r="AK4522" s="167">
        <f t="shared" si="685"/>
        <v>0.12476712328767123</v>
      </c>
      <c r="AL4522" s="167">
        <v>0</v>
      </c>
      <c r="AM4522" s="187">
        <f t="shared" si="686"/>
        <v>0.12476712328767123</v>
      </c>
      <c r="AN4522" s="167">
        <f t="shared" si="682"/>
        <v>0.12476712328767123</v>
      </c>
      <c r="AO4522" s="167">
        <v>0</v>
      </c>
      <c r="AP4522" s="167">
        <f t="shared" si="683"/>
        <v>0.12476712328767123</v>
      </c>
      <c r="AQ4522" s="167">
        <f t="shared" si="679"/>
        <v>3.7430136986301368</v>
      </c>
      <c r="AR4522" s="193" t="s">
        <v>231</v>
      </c>
      <c r="AS4522" s="194"/>
      <c r="AT4522" s="166" t="s">
        <v>325</v>
      </c>
      <c r="AU4522" s="166" t="s">
        <v>6916</v>
      </c>
      <c r="AV4522" s="257" t="s">
        <v>15354</v>
      </c>
      <c r="AW4522" s="166" t="s">
        <v>234</v>
      </c>
      <c r="AX4522" s="2391"/>
      <c r="AY4522" s="2391"/>
    </row>
    <row r="4523" spans="1:52" s="55" customFormat="1" ht="15.95" customHeight="1" x14ac:dyDescent="0.25">
      <c r="A4523" s="182">
        <v>1973</v>
      </c>
      <c r="B4523" s="166" t="s">
        <v>56</v>
      </c>
      <c r="C4523" s="170" t="s">
        <v>6908</v>
      </c>
      <c r="D4523" s="194" t="s">
        <v>19819</v>
      </c>
      <c r="E4523" s="166" t="s">
        <v>15412</v>
      </c>
      <c r="F4523" s="166" t="s">
        <v>15413</v>
      </c>
      <c r="G4523" s="166"/>
      <c r="H4523" s="166" t="s">
        <v>219</v>
      </c>
      <c r="I4523" s="166" t="s">
        <v>220</v>
      </c>
      <c r="J4523" s="166" t="s">
        <v>317</v>
      </c>
      <c r="K4523" s="166" t="s">
        <v>222</v>
      </c>
      <c r="L4523" s="166" t="s">
        <v>317</v>
      </c>
      <c r="M4523" s="166">
        <v>0</v>
      </c>
      <c r="N4523" s="186">
        <v>6</v>
      </c>
      <c r="O4523" s="186">
        <v>2</v>
      </c>
      <c r="P4523" s="186">
        <v>12</v>
      </c>
      <c r="Q4523" s="184">
        <v>2</v>
      </c>
      <c r="R4523" s="183"/>
      <c r="S4523" s="183">
        <v>0</v>
      </c>
      <c r="T4523" s="183"/>
      <c r="U4523" s="183">
        <v>0</v>
      </c>
      <c r="V4523" s="183"/>
      <c r="W4523" s="183"/>
      <c r="X4523" s="183"/>
      <c r="Y4523" s="166" t="s">
        <v>330</v>
      </c>
      <c r="Z4523" s="166" t="s">
        <v>15414</v>
      </c>
      <c r="AA4523" s="203" t="s">
        <v>15415</v>
      </c>
      <c r="AB4523" s="166" t="s">
        <v>15416</v>
      </c>
      <c r="AC4523" s="279" t="s">
        <v>15417</v>
      </c>
      <c r="AD4523" s="166"/>
      <c r="AE4523" s="166" t="s">
        <v>15418</v>
      </c>
      <c r="AF4523" s="166" t="s">
        <v>15419</v>
      </c>
      <c r="AG4523" s="165" t="s">
        <v>15415</v>
      </c>
      <c r="AH4523" s="203" t="s">
        <v>506</v>
      </c>
      <c r="AI4523" s="186">
        <v>2.0699999999999998</v>
      </c>
      <c r="AJ4523" s="186">
        <v>160</v>
      </c>
      <c r="AK4523" s="167">
        <f t="shared" si="685"/>
        <v>0.90739726027397261</v>
      </c>
      <c r="AL4523" s="167">
        <v>0</v>
      </c>
      <c r="AM4523" s="187">
        <f t="shared" si="686"/>
        <v>0.90739726027397261</v>
      </c>
      <c r="AN4523" s="167">
        <f t="shared" si="682"/>
        <v>0.90739726027397261</v>
      </c>
      <c r="AO4523" s="167">
        <v>0</v>
      </c>
      <c r="AP4523" s="167">
        <f t="shared" si="683"/>
        <v>0.90739726027397261</v>
      </c>
      <c r="AQ4523" s="167">
        <f t="shared" si="679"/>
        <v>27.221917808219178</v>
      </c>
      <c r="AR4523" s="193" t="s">
        <v>231</v>
      </c>
      <c r="AS4523" s="194"/>
      <c r="AT4523" s="166" t="s">
        <v>325</v>
      </c>
      <c r="AU4523" s="166" t="s">
        <v>6916</v>
      </c>
      <c r="AV4523" s="257" t="s">
        <v>15420</v>
      </c>
      <c r="AW4523" s="166" t="s">
        <v>234</v>
      </c>
      <c r="AX4523" s="2391"/>
      <c r="AY4523" s="2391"/>
    </row>
    <row r="4524" spans="1:52" s="1395" customFormat="1" ht="15.95" customHeight="1" x14ac:dyDescent="0.25">
      <c r="A4524" s="353">
        <v>1974</v>
      </c>
      <c r="B4524" s="354" t="s">
        <v>56</v>
      </c>
      <c r="C4524" s="366" t="s">
        <v>6908</v>
      </c>
      <c r="D4524" s="363" t="s">
        <v>23575</v>
      </c>
      <c r="E4524" s="354" t="s">
        <v>23576</v>
      </c>
      <c r="F4524" s="354" t="s">
        <v>23577</v>
      </c>
      <c r="G4524" s="354" t="s">
        <v>221</v>
      </c>
      <c r="H4524" s="354" t="s">
        <v>219</v>
      </c>
      <c r="I4524" s="354" t="s">
        <v>316</v>
      </c>
      <c r="J4524" s="354" t="s">
        <v>221</v>
      </c>
      <c r="K4524" s="354" t="s">
        <v>879</v>
      </c>
      <c r="L4524" s="354" t="s">
        <v>221</v>
      </c>
      <c r="M4524" s="354" t="s">
        <v>879</v>
      </c>
      <c r="N4524" s="360">
        <v>6</v>
      </c>
      <c r="O4524" s="360">
        <v>2</v>
      </c>
      <c r="P4524" s="360">
        <f>O4524*N4524</f>
        <v>12</v>
      </c>
      <c r="Q4524" s="503">
        <v>4</v>
      </c>
      <c r="R4524" s="357"/>
      <c r="S4524" s="357">
        <v>0</v>
      </c>
      <c r="T4524" s="357"/>
      <c r="U4524" s="357">
        <v>0</v>
      </c>
      <c r="V4524" s="357"/>
      <c r="W4524" s="357"/>
      <c r="X4524" s="357"/>
      <c r="Y4524" s="354" t="s">
        <v>12075</v>
      </c>
      <c r="Z4524" s="354" t="s">
        <v>15425</v>
      </c>
      <c r="AA4524" s="443" t="s">
        <v>23578</v>
      </c>
      <c r="AB4524" s="354" t="s">
        <v>23579</v>
      </c>
      <c r="AC4524" s="443" t="s">
        <v>15426</v>
      </c>
      <c r="AD4524" s="354" t="s">
        <v>23569</v>
      </c>
      <c r="AE4524" s="354" t="s">
        <v>23580</v>
      </c>
      <c r="AF4524" s="354" t="s">
        <v>15425</v>
      </c>
      <c r="AG4524" s="443" t="s">
        <v>23578</v>
      </c>
      <c r="AH4524" s="443" t="s">
        <v>1070</v>
      </c>
      <c r="AI4524" s="360">
        <v>0.87</v>
      </c>
      <c r="AJ4524" s="503">
        <v>60</v>
      </c>
      <c r="AK4524" s="359">
        <f>AJ4524*AI4524/365</f>
        <v>0.14301369863013699</v>
      </c>
      <c r="AL4524" s="359">
        <v>0</v>
      </c>
      <c r="AM4524" s="361">
        <f t="shared" si="686"/>
        <v>0.14301369863013699</v>
      </c>
      <c r="AN4524" s="359">
        <f t="shared" si="682"/>
        <v>0.14301369863013699</v>
      </c>
      <c r="AO4524" s="359">
        <v>0</v>
      </c>
      <c r="AP4524" s="359">
        <f t="shared" si="683"/>
        <v>0.14301369863013699</v>
      </c>
      <c r="AQ4524" s="359">
        <f>AP4524*30</f>
        <v>4.2904109589041095</v>
      </c>
      <c r="AR4524" s="362" t="s">
        <v>231</v>
      </c>
      <c r="AS4524" s="363" t="s">
        <v>114</v>
      </c>
      <c r="AT4524" s="354" t="s">
        <v>325</v>
      </c>
      <c r="AU4524" s="354" t="s">
        <v>6916</v>
      </c>
      <c r="AV4524" s="489" t="s">
        <v>15429</v>
      </c>
      <c r="AW4524" s="354" t="s">
        <v>234</v>
      </c>
      <c r="AX4524" s="447" t="s">
        <v>23581</v>
      </c>
      <c r="AY4524" s="2401"/>
      <c r="AZ4524" s="447" t="s">
        <v>23582</v>
      </c>
    </row>
    <row r="4525" spans="1:52" s="55" customFormat="1" ht="15.95" customHeight="1" x14ac:dyDescent="0.25">
      <c r="A4525" s="182">
        <v>1975</v>
      </c>
      <c r="B4525" s="166" t="s">
        <v>56</v>
      </c>
      <c r="C4525" s="170" t="s">
        <v>6908</v>
      </c>
      <c r="D4525" s="194" t="s">
        <v>19821</v>
      </c>
      <c r="E4525" s="166" t="s">
        <v>15431</v>
      </c>
      <c r="F4525" s="166" t="s">
        <v>15432</v>
      </c>
      <c r="G4525" s="166"/>
      <c r="H4525" s="166" t="s">
        <v>219</v>
      </c>
      <c r="I4525" s="166" t="s">
        <v>220</v>
      </c>
      <c r="J4525" s="166" t="s">
        <v>221</v>
      </c>
      <c r="K4525" s="166" t="s">
        <v>222</v>
      </c>
      <c r="L4525" s="166" t="s">
        <v>317</v>
      </c>
      <c r="M4525" s="166">
        <v>0</v>
      </c>
      <c r="N4525" s="186">
        <v>2</v>
      </c>
      <c r="O4525" s="186">
        <v>2</v>
      </c>
      <c r="P4525" s="186">
        <v>4</v>
      </c>
      <c r="Q4525" s="184">
        <v>1</v>
      </c>
      <c r="R4525" s="183"/>
      <c r="S4525" s="183">
        <v>0</v>
      </c>
      <c r="T4525" s="183"/>
      <c r="U4525" s="183">
        <v>0</v>
      </c>
      <c r="V4525" s="183"/>
      <c r="W4525" s="183"/>
      <c r="X4525" s="183"/>
      <c r="Y4525" s="166" t="s">
        <v>330</v>
      </c>
      <c r="Z4525" s="166" t="s">
        <v>15433</v>
      </c>
      <c r="AA4525" s="203">
        <v>1045005904591</v>
      </c>
      <c r="AB4525" s="166" t="s">
        <v>15434</v>
      </c>
      <c r="AC4525" s="203" t="s">
        <v>15435</v>
      </c>
      <c r="AD4525" s="166" t="s">
        <v>15436</v>
      </c>
      <c r="AE4525" s="166" t="s">
        <v>15434</v>
      </c>
      <c r="AF4525" s="166" t="s">
        <v>15437</v>
      </c>
      <c r="AG4525" s="165" t="s">
        <v>15438</v>
      </c>
      <c r="AH4525" s="203" t="s">
        <v>1070</v>
      </c>
      <c r="AI4525" s="186">
        <v>0.87</v>
      </c>
      <c r="AJ4525" s="184">
        <v>17</v>
      </c>
      <c r="AK4525" s="167">
        <f t="shared" si="685"/>
        <v>4.052054794520548E-2</v>
      </c>
      <c r="AL4525" s="167">
        <v>0</v>
      </c>
      <c r="AM4525" s="187">
        <f t="shared" si="686"/>
        <v>4.052054794520548E-2</v>
      </c>
      <c r="AN4525" s="167">
        <f t="shared" si="682"/>
        <v>4.052054794520548E-2</v>
      </c>
      <c r="AO4525" s="167">
        <v>0</v>
      </c>
      <c r="AP4525" s="167">
        <f t="shared" si="683"/>
        <v>4.052054794520548E-2</v>
      </c>
      <c r="AQ4525" s="167">
        <f t="shared" si="679"/>
        <v>1.2156164383561645</v>
      </c>
      <c r="AR4525" s="193" t="s">
        <v>231</v>
      </c>
      <c r="AS4525" s="194"/>
      <c r="AT4525" s="166" t="s">
        <v>325</v>
      </c>
      <c r="AU4525" s="166" t="s">
        <v>6916</v>
      </c>
      <c r="AV4525" s="264" t="s">
        <v>15439</v>
      </c>
      <c r="AW4525" s="166" t="s">
        <v>234</v>
      </c>
      <c r="AX4525" s="2391"/>
      <c r="AY4525" s="2391"/>
    </row>
    <row r="4526" spans="1:52" s="55" customFormat="1" ht="15.95" customHeight="1" x14ac:dyDescent="0.25">
      <c r="A4526" s="182">
        <v>1976</v>
      </c>
      <c r="B4526" s="166" t="s">
        <v>56</v>
      </c>
      <c r="C4526" s="170" t="s">
        <v>6908</v>
      </c>
      <c r="D4526" s="194" t="s">
        <v>19822</v>
      </c>
      <c r="E4526" s="166" t="s">
        <v>15441</v>
      </c>
      <c r="F4526" s="166" t="s">
        <v>15442</v>
      </c>
      <c r="G4526" s="166"/>
      <c r="H4526" s="166" t="s">
        <v>219</v>
      </c>
      <c r="I4526" s="166" t="s">
        <v>220</v>
      </c>
      <c r="J4526" s="166" t="s">
        <v>221</v>
      </c>
      <c r="K4526" s="166" t="s">
        <v>222</v>
      </c>
      <c r="L4526" s="166" t="s">
        <v>317</v>
      </c>
      <c r="M4526" s="166">
        <v>0</v>
      </c>
      <c r="N4526" s="186">
        <v>3</v>
      </c>
      <c r="O4526" s="186">
        <v>1.2</v>
      </c>
      <c r="P4526" s="186">
        <v>3.5999999999999996</v>
      </c>
      <c r="Q4526" s="184">
        <v>0</v>
      </c>
      <c r="R4526" s="183" t="s">
        <v>15443</v>
      </c>
      <c r="S4526" s="183">
        <v>0</v>
      </c>
      <c r="T4526" s="183"/>
      <c r="U4526" s="183">
        <v>0</v>
      </c>
      <c r="V4526" s="183"/>
      <c r="W4526" s="183"/>
      <c r="X4526" s="183"/>
      <c r="Y4526" s="166" t="s">
        <v>15444</v>
      </c>
      <c r="Z4526" s="166" t="s">
        <v>15445</v>
      </c>
      <c r="AA4526" s="203" t="s">
        <v>22840</v>
      </c>
      <c r="AB4526" s="166" t="s">
        <v>15446</v>
      </c>
      <c r="AC4526" s="203" t="s">
        <v>15447</v>
      </c>
      <c r="AD4526" s="673" t="s">
        <v>15448</v>
      </c>
      <c r="AE4526" s="166" t="s">
        <v>15446</v>
      </c>
      <c r="AF4526" s="166" t="s">
        <v>15445</v>
      </c>
      <c r="AG4526" s="165" t="s">
        <v>22840</v>
      </c>
      <c r="AH4526" s="203" t="s">
        <v>17017</v>
      </c>
      <c r="AI4526" s="186">
        <v>0.16</v>
      </c>
      <c r="AJ4526" s="184">
        <v>40</v>
      </c>
      <c r="AK4526" s="167">
        <f t="shared" ref="AK4526:AK4534" si="687">AJ4526*AI4526/365</f>
        <v>1.7534246575342468E-2</v>
      </c>
      <c r="AL4526" s="167">
        <v>0</v>
      </c>
      <c r="AM4526" s="187">
        <f>SUBTOTAL(9,AK4526:AL4526)</f>
        <v>1.7534246575342468E-2</v>
      </c>
      <c r="AN4526" s="167">
        <f t="shared" si="682"/>
        <v>1.7534246575342468E-2</v>
      </c>
      <c r="AO4526" s="167">
        <v>0</v>
      </c>
      <c r="AP4526" s="167">
        <f t="shared" si="683"/>
        <v>1.7534246575342468E-2</v>
      </c>
      <c r="AQ4526" s="167">
        <f t="shared" si="679"/>
        <v>0.52602739726027403</v>
      </c>
      <c r="AR4526" s="193" t="s">
        <v>231</v>
      </c>
      <c r="AS4526" s="194"/>
      <c r="AT4526" s="166" t="s">
        <v>325</v>
      </c>
      <c r="AU4526" s="166" t="s">
        <v>6916</v>
      </c>
      <c r="AV4526" s="257" t="s">
        <v>15450</v>
      </c>
      <c r="AW4526" s="166" t="s">
        <v>234</v>
      </c>
      <c r="AX4526" s="2391"/>
      <c r="AY4526" s="2391"/>
    </row>
    <row r="4527" spans="1:52" s="55" customFormat="1" ht="15.95" customHeight="1" x14ac:dyDescent="0.25">
      <c r="A4527" s="182">
        <v>1977</v>
      </c>
      <c r="B4527" s="166" t="s">
        <v>56</v>
      </c>
      <c r="C4527" s="170" t="s">
        <v>6908</v>
      </c>
      <c r="D4527" s="194" t="s">
        <v>19823</v>
      </c>
      <c r="E4527" s="166" t="s">
        <v>15452</v>
      </c>
      <c r="F4527" s="166" t="s">
        <v>15453</v>
      </c>
      <c r="G4527" s="166"/>
      <c r="H4527" s="166" t="s">
        <v>219</v>
      </c>
      <c r="I4527" s="166" t="s">
        <v>220</v>
      </c>
      <c r="J4527" s="166" t="s">
        <v>221</v>
      </c>
      <c r="K4527" s="166" t="s">
        <v>222</v>
      </c>
      <c r="L4527" s="166" t="s">
        <v>317</v>
      </c>
      <c r="M4527" s="166">
        <v>0</v>
      </c>
      <c r="N4527" s="186">
        <v>6</v>
      </c>
      <c r="O4527" s="186">
        <v>2</v>
      </c>
      <c r="P4527" s="186">
        <v>12</v>
      </c>
      <c r="Q4527" s="184">
        <v>2</v>
      </c>
      <c r="R4527" s="183"/>
      <c r="S4527" s="183">
        <v>0</v>
      </c>
      <c r="T4527" s="183"/>
      <c r="U4527" s="183">
        <v>0</v>
      </c>
      <c r="V4527" s="183"/>
      <c r="W4527" s="183"/>
      <c r="X4527" s="183"/>
      <c r="Y4527" s="166" t="s">
        <v>330</v>
      </c>
      <c r="Z4527" s="166" t="s">
        <v>15454</v>
      </c>
      <c r="AA4527" s="203">
        <v>1025003750914</v>
      </c>
      <c r="AB4527" s="166" t="s">
        <v>15455</v>
      </c>
      <c r="AC4527" s="203" t="s">
        <v>15456</v>
      </c>
      <c r="AD4527" s="673" t="s">
        <v>15457</v>
      </c>
      <c r="AE4527" s="166" t="s">
        <v>15455</v>
      </c>
      <c r="AF4527" s="166" t="s">
        <v>15454</v>
      </c>
      <c r="AG4527" s="165" t="s">
        <v>15458</v>
      </c>
      <c r="AH4527" s="166" t="s">
        <v>453</v>
      </c>
      <c r="AI4527" s="186">
        <v>0.87</v>
      </c>
      <c r="AJ4527" s="184">
        <v>14</v>
      </c>
      <c r="AK4527" s="167">
        <f t="shared" si="687"/>
        <v>3.3369863013698632E-2</v>
      </c>
      <c r="AL4527" s="167">
        <v>0</v>
      </c>
      <c r="AM4527" s="187">
        <f>SUBTOTAL(9,AK4527:AL4527)</f>
        <v>3.3369863013698632E-2</v>
      </c>
      <c r="AN4527" s="167">
        <f t="shared" si="682"/>
        <v>3.3369863013698632E-2</v>
      </c>
      <c r="AO4527" s="167">
        <v>0</v>
      </c>
      <c r="AP4527" s="167">
        <f t="shared" si="683"/>
        <v>3.3369863013698632E-2</v>
      </c>
      <c r="AQ4527" s="167">
        <f t="shared" si="679"/>
        <v>1.001095890410959</v>
      </c>
      <c r="AR4527" s="193" t="s">
        <v>231</v>
      </c>
      <c r="AS4527" s="194"/>
      <c r="AT4527" s="166" t="s">
        <v>325</v>
      </c>
      <c r="AU4527" s="166" t="s">
        <v>6916</v>
      </c>
      <c r="AV4527" s="257" t="s">
        <v>15459</v>
      </c>
      <c r="AW4527" s="166" t="s">
        <v>234</v>
      </c>
      <c r="AX4527" s="2391"/>
      <c r="AY4527" s="2391"/>
    </row>
    <row r="4528" spans="1:52" s="55" customFormat="1" ht="15.95" customHeight="1" x14ac:dyDescent="0.25">
      <c r="A4528" s="182">
        <v>1978</v>
      </c>
      <c r="B4528" s="166" t="s">
        <v>56</v>
      </c>
      <c r="C4528" s="170" t="s">
        <v>22550</v>
      </c>
      <c r="D4528" s="194" t="s">
        <v>19824</v>
      </c>
      <c r="E4528" s="166" t="s">
        <v>15460</v>
      </c>
      <c r="F4528" s="166" t="s">
        <v>15461</v>
      </c>
      <c r="G4528" s="166"/>
      <c r="H4528" s="166" t="s">
        <v>219</v>
      </c>
      <c r="I4528" s="166" t="s">
        <v>220</v>
      </c>
      <c r="J4528" s="166" t="s">
        <v>221</v>
      </c>
      <c r="K4528" s="166" t="s">
        <v>222</v>
      </c>
      <c r="L4528" s="166" t="s">
        <v>317</v>
      </c>
      <c r="M4528" s="166">
        <v>0</v>
      </c>
      <c r="N4528" s="186">
        <v>3</v>
      </c>
      <c r="O4528" s="186">
        <v>2</v>
      </c>
      <c r="P4528" s="186">
        <v>6</v>
      </c>
      <c r="Q4528" s="184">
        <v>1</v>
      </c>
      <c r="R4528" s="183"/>
      <c r="S4528" s="183">
        <v>0</v>
      </c>
      <c r="T4528" s="183"/>
      <c r="U4528" s="183">
        <v>0</v>
      </c>
      <c r="V4528" s="183"/>
      <c r="W4528" s="183"/>
      <c r="X4528" s="183"/>
      <c r="Y4528" s="166" t="s">
        <v>330</v>
      </c>
      <c r="Z4528" s="166" t="s">
        <v>15462</v>
      </c>
      <c r="AA4528" s="203">
        <v>1025003750144</v>
      </c>
      <c r="AB4528" s="166" t="s">
        <v>2926</v>
      </c>
      <c r="AC4528" s="166" t="s">
        <v>15463</v>
      </c>
      <c r="AD4528" s="166" t="s">
        <v>15463</v>
      </c>
      <c r="AE4528" s="166" t="s">
        <v>2926</v>
      </c>
      <c r="AF4528" s="166" t="s">
        <v>15462</v>
      </c>
      <c r="AG4528" s="165" t="s">
        <v>15464</v>
      </c>
      <c r="AH4528" s="203" t="s">
        <v>1743</v>
      </c>
      <c r="AI4528" s="186">
        <v>1.32</v>
      </c>
      <c r="AJ4528" s="184">
        <v>6</v>
      </c>
      <c r="AK4528" s="167">
        <f t="shared" si="687"/>
        <v>2.1698630136986301E-2</v>
      </c>
      <c r="AL4528" s="167">
        <v>0</v>
      </c>
      <c r="AM4528" s="187">
        <f>AK4528+AL4528</f>
        <v>2.1698630136986301E-2</v>
      </c>
      <c r="AN4528" s="167">
        <f t="shared" si="682"/>
        <v>2.1698630136986301E-2</v>
      </c>
      <c r="AO4528" s="167">
        <v>0</v>
      </c>
      <c r="AP4528" s="167">
        <f t="shared" si="683"/>
        <v>2.1698630136986301E-2</v>
      </c>
      <c r="AQ4528" s="167">
        <f t="shared" si="679"/>
        <v>0.65095890410958901</v>
      </c>
      <c r="AR4528" s="193" t="s">
        <v>231</v>
      </c>
      <c r="AS4528" s="194"/>
      <c r="AT4528" s="166" t="s">
        <v>325</v>
      </c>
      <c r="AU4528" s="166" t="s">
        <v>6916</v>
      </c>
      <c r="AV4528" s="257" t="s">
        <v>15465</v>
      </c>
      <c r="AW4528" s="166" t="s">
        <v>234</v>
      </c>
      <c r="AX4528" s="2391"/>
      <c r="AY4528" s="2391"/>
    </row>
    <row r="4529" spans="1:52" s="55" customFormat="1" ht="15.95" customHeight="1" x14ac:dyDescent="0.25">
      <c r="A4529" s="182">
        <v>1979</v>
      </c>
      <c r="B4529" s="166" t="s">
        <v>56</v>
      </c>
      <c r="C4529" s="170" t="s">
        <v>6908</v>
      </c>
      <c r="D4529" s="194" t="s">
        <v>19825</v>
      </c>
      <c r="E4529" s="166" t="s">
        <v>15467</v>
      </c>
      <c r="F4529" s="166" t="s">
        <v>15468</v>
      </c>
      <c r="G4529" s="166"/>
      <c r="H4529" s="166" t="s">
        <v>219</v>
      </c>
      <c r="I4529" s="166" t="s">
        <v>316</v>
      </c>
      <c r="J4529" s="166" t="s">
        <v>317</v>
      </c>
      <c r="K4529" s="166">
        <v>0</v>
      </c>
      <c r="L4529" s="166" t="s">
        <v>317</v>
      </c>
      <c r="M4529" s="166">
        <v>0</v>
      </c>
      <c r="N4529" s="186">
        <v>1.5</v>
      </c>
      <c r="O4529" s="186">
        <v>1.5</v>
      </c>
      <c r="P4529" s="186">
        <v>2.25</v>
      </c>
      <c r="Q4529" s="184">
        <v>1</v>
      </c>
      <c r="R4529" s="183"/>
      <c r="S4529" s="183">
        <v>0</v>
      </c>
      <c r="T4529" s="183"/>
      <c r="U4529" s="183">
        <v>0</v>
      </c>
      <c r="V4529" s="183"/>
      <c r="W4529" s="183"/>
      <c r="X4529" s="183"/>
      <c r="Y4529" s="166" t="s">
        <v>330</v>
      </c>
      <c r="Z4529" s="166" t="s">
        <v>15469</v>
      </c>
      <c r="AA4529" s="203">
        <v>1187746397838</v>
      </c>
      <c r="AB4529" s="166" t="s">
        <v>15470</v>
      </c>
      <c r="AC4529" s="203">
        <v>89265799908</v>
      </c>
      <c r="AD4529" s="166" t="s">
        <v>15471</v>
      </c>
      <c r="AE4529" s="166" t="s">
        <v>15472</v>
      </c>
      <c r="AF4529" s="166" t="s">
        <v>15469</v>
      </c>
      <c r="AG4529" s="165" t="s">
        <v>15473</v>
      </c>
      <c r="AH4529" s="166" t="s">
        <v>453</v>
      </c>
      <c r="AI4529" s="186">
        <v>0.87</v>
      </c>
      <c r="AJ4529" s="184">
        <v>4</v>
      </c>
      <c r="AK4529" s="167">
        <f t="shared" si="687"/>
        <v>9.5342465753424661E-3</v>
      </c>
      <c r="AL4529" s="167">
        <v>0</v>
      </c>
      <c r="AM4529" s="187">
        <f t="shared" ref="AM4529:AM4534" si="688">SUBTOTAL(9,AK4529:AL4529)</f>
        <v>9.5342465753424661E-3</v>
      </c>
      <c r="AN4529" s="167">
        <f t="shared" si="682"/>
        <v>9.5342465753424661E-3</v>
      </c>
      <c r="AO4529" s="167">
        <v>0</v>
      </c>
      <c r="AP4529" s="167">
        <f t="shared" si="683"/>
        <v>9.5342465753424661E-3</v>
      </c>
      <c r="AQ4529" s="167">
        <f t="shared" si="679"/>
        <v>0.28602739726027399</v>
      </c>
      <c r="AR4529" s="193" t="s">
        <v>231</v>
      </c>
      <c r="AS4529" s="194"/>
      <c r="AT4529" s="166" t="s">
        <v>325</v>
      </c>
      <c r="AU4529" s="166" t="s">
        <v>6916</v>
      </c>
      <c r="AV4529" s="257" t="s">
        <v>15474</v>
      </c>
      <c r="AW4529" s="166" t="s">
        <v>234</v>
      </c>
      <c r="AX4529" s="2391"/>
      <c r="AY4529" s="2391"/>
    </row>
    <row r="4530" spans="1:52" s="55" customFormat="1" ht="15.95" customHeight="1" x14ac:dyDescent="0.25">
      <c r="A4530" s="182">
        <v>1980</v>
      </c>
      <c r="B4530" s="166" t="s">
        <v>56</v>
      </c>
      <c r="C4530" s="170" t="s">
        <v>6908</v>
      </c>
      <c r="D4530" s="194" t="s">
        <v>19826</v>
      </c>
      <c r="E4530" s="166" t="s">
        <v>15475</v>
      </c>
      <c r="F4530" s="166" t="s">
        <v>15476</v>
      </c>
      <c r="G4530" s="166"/>
      <c r="H4530" s="166" t="s">
        <v>219</v>
      </c>
      <c r="I4530" s="166" t="s">
        <v>220</v>
      </c>
      <c r="J4530" s="166" t="s">
        <v>221</v>
      </c>
      <c r="K4530" s="166" t="s">
        <v>222</v>
      </c>
      <c r="L4530" s="198" t="s">
        <v>221</v>
      </c>
      <c r="M4530" s="198" t="s">
        <v>879</v>
      </c>
      <c r="N4530" s="186">
        <v>3</v>
      </c>
      <c r="O4530" s="186">
        <v>1.2</v>
      </c>
      <c r="P4530" s="186">
        <v>3.5999999999999996</v>
      </c>
      <c r="Q4530" s="184">
        <v>2</v>
      </c>
      <c r="R4530" s="183"/>
      <c r="S4530" s="183">
        <v>0</v>
      </c>
      <c r="T4530" s="183"/>
      <c r="U4530" s="183">
        <v>0</v>
      </c>
      <c r="V4530" s="183"/>
      <c r="W4530" s="183"/>
      <c r="X4530" s="183"/>
      <c r="Y4530" s="166" t="s">
        <v>3109</v>
      </c>
      <c r="Z4530" s="166" t="s">
        <v>15477</v>
      </c>
      <c r="AA4530" s="203" t="s">
        <v>15478</v>
      </c>
      <c r="AB4530" s="166" t="s">
        <v>15479</v>
      </c>
      <c r="AC4530" s="203" t="s">
        <v>15480</v>
      </c>
      <c r="AD4530" s="166" t="s">
        <v>15481</v>
      </c>
      <c r="AE4530" s="166" t="s">
        <v>2949</v>
      </c>
      <c r="AF4530" s="166" t="s">
        <v>15477</v>
      </c>
      <c r="AG4530" s="165" t="s">
        <v>15478</v>
      </c>
      <c r="AH4530" s="166" t="s">
        <v>453</v>
      </c>
      <c r="AI4530" s="186">
        <v>0.87</v>
      </c>
      <c r="AJ4530" s="184">
        <v>300</v>
      </c>
      <c r="AK4530" s="167">
        <f t="shared" si="687"/>
        <v>0.71506849315068488</v>
      </c>
      <c r="AL4530" s="167">
        <v>0</v>
      </c>
      <c r="AM4530" s="187">
        <f t="shared" si="688"/>
        <v>0.71506849315068488</v>
      </c>
      <c r="AN4530" s="167">
        <f t="shared" si="682"/>
        <v>0.71506849315068488</v>
      </c>
      <c r="AO4530" s="167">
        <v>0</v>
      </c>
      <c r="AP4530" s="167">
        <f t="shared" si="683"/>
        <v>0.71506849315068488</v>
      </c>
      <c r="AQ4530" s="167">
        <f t="shared" si="679"/>
        <v>21.452054794520546</v>
      </c>
      <c r="AR4530" s="193" t="s">
        <v>231</v>
      </c>
      <c r="AS4530" s="194" t="s">
        <v>431</v>
      </c>
      <c r="AT4530" s="166" t="s">
        <v>325</v>
      </c>
      <c r="AU4530" s="166" t="s">
        <v>6916</v>
      </c>
      <c r="AV4530" s="257" t="s">
        <v>15482</v>
      </c>
      <c r="AW4530" s="166" t="s">
        <v>234</v>
      </c>
      <c r="AX4530" s="2391"/>
      <c r="AY4530" s="2391"/>
    </row>
    <row r="4531" spans="1:52" s="55" customFormat="1" ht="15.95" customHeight="1" x14ac:dyDescent="0.25">
      <c r="A4531" s="734">
        <v>1981</v>
      </c>
      <c r="B4531" s="735" t="s">
        <v>56</v>
      </c>
      <c r="C4531" s="988" t="s">
        <v>17641</v>
      </c>
      <c r="D4531" s="747" t="s">
        <v>19827</v>
      </c>
      <c r="E4531" s="735" t="s">
        <v>15483</v>
      </c>
      <c r="F4531" s="735" t="s">
        <v>15484</v>
      </c>
      <c r="G4531" s="735"/>
      <c r="H4531" s="735" t="s">
        <v>219</v>
      </c>
      <c r="I4531" s="735" t="s">
        <v>316</v>
      </c>
      <c r="J4531" s="735" t="s">
        <v>221</v>
      </c>
      <c r="K4531" s="735" t="s">
        <v>7140</v>
      </c>
      <c r="L4531" s="735" t="s">
        <v>317</v>
      </c>
      <c r="M4531" s="735">
        <v>0</v>
      </c>
      <c r="N4531" s="743">
        <v>2.5</v>
      </c>
      <c r="O4531" s="743">
        <v>2</v>
      </c>
      <c r="P4531" s="743">
        <v>5</v>
      </c>
      <c r="Q4531" s="744">
        <v>0</v>
      </c>
      <c r="R4531" s="739" t="s">
        <v>15485</v>
      </c>
      <c r="S4531" s="739">
        <v>0</v>
      </c>
      <c r="T4531" s="739"/>
      <c r="U4531" s="739">
        <v>0</v>
      </c>
      <c r="V4531" s="739"/>
      <c r="W4531" s="739"/>
      <c r="X4531" s="739"/>
      <c r="Y4531" s="735" t="s">
        <v>330</v>
      </c>
      <c r="Z4531" s="735" t="s">
        <v>15486</v>
      </c>
      <c r="AA4531" s="741">
        <v>1055005608217</v>
      </c>
      <c r="AB4531" s="735" t="s">
        <v>15487</v>
      </c>
      <c r="AC4531" s="741">
        <v>84963425632</v>
      </c>
      <c r="AD4531" s="735"/>
      <c r="AE4531" s="735" t="s">
        <v>15487</v>
      </c>
      <c r="AF4531" s="735" t="s">
        <v>15486</v>
      </c>
      <c r="AG4531" s="742" t="s">
        <v>15488</v>
      </c>
      <c r="AH4531" s="735" t="s">
        <v>453</v>
      </c>
      <c r="AI4531" s="743">
        <v>0.87</v>
      </c>
      <c r="AJ4531" s="744">
        <v>30</v>
      </c>
      <c r="AK4531" s="828">
        <f t="shared" si="687"/>
        <v>7.1506849315068496E-2</v>
      </c>
      <c r="AL4531" s="828">
        <v>0</v>
      </c>
      <c r="AM4531" s="745">
        <f t="shared" si="688"/>
        <v>7.1506849315068496E-2</v>
      </c>
      <c r="AN4531" s="828">
        <f t="shared" si="682"/>
        <v>7.1506849315068496E-2</v>
      </c>
      <c r="AO4531" s="828">
        <v>0</v>
      </c>
      <c r="AP4531" s="828">
        <f t="shared" si="683"/>
        <v>7.1506849315068496E-2</v>
      </c>
      <c r="AQ4531" s="828">
        <f t="shared" si="679"/>
        <v>2.1452054794520548</v>
      </c>
      <c r="AR4531" s="746" t="s">
        <v>231</v>
      </c>
      <c r="AS4531" s="747"/>
      <c r="AT4531" s="735" t="s">
        <v>325</v>
      </c>
      <c r="AU4531" s="735" t="s">
        <v>6916</v>
      </c>
      <c r="AV4531" s="1213" t="s">
        <v>15489</v>
      </c>
      <c r="AW4531" s="735" t="s">
        <v>18131</v>
      </c>
      <c r="AX4531" s="735" t="s">
        <v>21530</v>
      </c>
      <c r="AY4531" s="2391"/>
    </row>
    <row r="4532" spans="1:52" s="55" customFormat="1" ht="15.95" customHeight="1" x14ac:dyDescent="0.25">
      <c r="A4532" s="182">
        <v>1982</v>
      </c>
      <c r="B4532" s="166" t="s">
        <v>56</v>
      </c>
      <c r="C4532" s="170" t="s">
        <v>22550</v>
      </c>
      <c r="D4532" s="194" t="s">
        <v>19828</v>
      </c>
      <c r="E4532" s="166" t="s">
        <v>15490</v>
      </c>
      <c r="F4532" s="166" t="s">
        <v>15491</v>
      </c>
      <c r="G4532" s="166"/>
      <c r="H4532" s="166" t="s">
        <v>219</v>
      </c>
      <c r="I4532" s="166" t="s">
        <v>220</v>
      </c>
      <c r="J4532" s="166" t="s">
        <v>317</v>
      </c>
      <c r="K4532" s="166">
        <v>0</v>
      </c>
      <c r="L4532" s="166" t="s">
        <v>317</v>
      </c>
      <c r="M4532" s="166">
        <v>0</v>
      </c>
      <c r="N4532" s="186">
        <v>3</v>
      </c>
      <c r="O4532" s="186">
        <v>1.2</v>
      </c>
      <c r="P4532" s="186">
        <v>3.5999999999999996</v>
      </c>
      <c r="Q4532" s="184">
        <v>1</v>
      </c>
      <c r="R4532" s="183"/>
      <c r="S4532" s="183">
        <v>0</v>
      </c>
      <c r="T4532" s="183"/>
      <c r="U4532" s="183">
        <v>0</v>
      </c>
      <c r="V4532" s="183"/>
      <c r="W4532" s="183"/>
      <c r="X4532" s="183"/>
      <c r="Y4532" s="166" t="s">
        <v>330</v>
      </c>
      <c r="Z4532" s="166" t="s">
        <v>15477</v>
      </c>
      <c r="AA4532" s="203" t="s">
        <v>15478</v>
      </c>
      <c r="AB4532" s="166" t="s">
        <v>15492</v>
      </c>
      <c r="AC4532" s="203" t="s">
        <v>15480</v>
      </c>
      <c r="AD4532" s="166" t="s">
        <v>15481</v>
      </c>
      <c r="AE4532" s="166" t="s">
        <v>15493</v>
      </c>
      <c r="AF4532" s="166" t="s">
        <v>15494</v>
      </c>
      <c r="AG4532" s="165" t="s">
        <v>15478</v>
      </c>
      <c r="AH4532" s="166" t="s">
        <v>453</v>
      </c>
      <c r="AI4532" s="186">
        <v>0.87</v>
      </c>
      <c r="AJ4532" s="184">
        <v>300</v>
      </c>
      <c r="AK4532" s="167">
        <f t="shared" si="687"/>
        <v>0.71506849315068488</v>
      </c>
      <c r="AL4532" s="167">
        <v>0</v>
      </c>
      <c r="AM4532" s="187">
        <f t="shared" si="688"/>
        <v>0.71506849315068488</v>
      </c>
      <c r="AN4532" s="167">
        <f t="shared" si="682"/>
        <v>0.71506849315068488</v>
      </c>
      <c r="AO4532" s="167">
        <v>0</v>
      </c>
      <c r="AP4532" s="167">
        <f t="shared" si="683"/>
        <v>0.71506849315068488</v>
      </c>
      <c r="AQ4532" s="167">
        <f t="shared" si="679"/>
        <v>21.452054794520546</v>
      </c>
      <c r="AR4532" s="193" t="s">
        <v>231</v>
      </c>
      <c r="AS4532" s="194"/>
      <c r="AT4532" s="166" t="s">
        <v>325</v>
      </c>
      <c r="AU4532" s="166" t="s">
        <v>6916</v>
      </c>
      <c r="AV4532" s="257" t="s">
        <v>15495</v>
      </c>
      <c r="AW4532" s="166" t="s">
        <v>234</v>
      </c>
      <c r="AX4532" s="2391"/>
      <c r="AY4532" s="2391"/>
    </row>
    <row r="4533" spans="1:52" s="55" customFormat="1" ht="15.95" customHeight="1" x14ac:dyDescent="0.25">
      <c r="A4533" s="182">
        <v>1983</v>
      </c>
      <c r="B4533" s="166" t="s">
        <v>56</v>
      </c>
      <c r="C4533" s="170" t="s">
        <v>22550</v>
      </c>
      <c r="D4533" s="194" t="s">
        <v>19829</v>
      </c>
      <c r="E4533" s="166" t="s">
        <v>15496</v>
      </c>
      <c r="F4533" s="166" t="s">
        <v>15497</v>
      </c>
      <c r="G4533" s="166"/>
      <c r="H4533" s="166" t="s">
        <v>219</v>
      </c>
      <c r="I4533" s="166" t="s">
        <v>220</v>
      </c>
      <c r="J4533" s="166" t="s">
        <v>221</v>
      </c>
      <c r="K4533" s="166" t="s">
        <v>1337</v>
      </c>
      <c r="L4533" s="166" t="s">
        <v>317</v>
      </c>
      <c r="M4533" s="166">
        <v>0</v>
      </c>
      <c r="N4533" s="186">
        <v>2.5</v>
      </c>
      <c r="O4533" s="186">
        <v>1.2</v>
      </c>
      <c r="P4533" s="186">
        <v>3</v>
      </c>
      <c r="Q4533" s="184">
        <v>0</v>
      </c>
      <c r="R4533" s="183" t="s">
        <v>15498</v>
      </c>
      <c r="S4533" s="183">
        <v>0</v>
      </c>
      <c r="T4533" s="183"/>
      <c r="U4533" s="183">
        <v>0</v>
      </c>
      <c r="V4533" s="183"/>
      <c r="W4533" s="183"/>
      <c r="X4533" s="183"/>
      <c r="Y4533" s="166" t="s">
        <v>3109</v>
      </c>
      <c r="Z4533" s="166" t="s">
        <v>15499</v>
      </c>
      <c r="AA4533" s="203">
        <v>1025003748340</v>
      </c>
      <c r="AB4533" s="166" t="s">
        <v>15500</v>
      </c>
      <c r="AC4533" s="203" t="s">
        <v>15501</v>
      </c>
      <c r="AD4533" s="166" t="s">
        <v>15502</v>
      </c>
      <c r="AE4533" s="166" t="s">
        <v>15500</v>
      </c>
      <c r="AF4533" s="166" t="s">
        <v>15499</v>
      </c>
      <c r="AG4533" s="165" t="s">
        <v>15503</v>
      </c>
      <c r="AH4533" s="166" t="s">
        <v>453</v>
      </c>
      <c r="AI4533" s="186">
        <v>0.87</v>
      </c>
      <c r="AJ4533" s="184">
        <v>103</v>
      </c>
      <c r="AK4533" s="167">
        <f t="shared" si="687"/>
        <v>0.2455068493150685</v>
      </c>
      <c r="AL4533" s="167">
        <v>0</v>
      </c>
      <c r="AM4533" s="187">
        <f t="shared" si="688"/>
        <v>0.2455068493150685</v>
      </c>
      <c r="AN4533" s="167">
        <f t="shared" ref="AN4533:AN4564" si="689">AK4533</f>
        <v>0.2455068493150685</v>
      </c>
      <c r="AO4533" s="167">
        <v>0</v>
      </c>
      <c r="AP4533" s="167">
        <f t="shared" ref="AP4533:AP4564" si="690">AN4533+AO4533</f>
        <v>0.2455068493150685</v>
      </c>
      <c r="AQ4533" s="167">
        <f t="shared" si="679"/>
        <v>7.3652054794520545</v>
      </c>
      <c r="AR4533" s="193" t="s">
        <v>231</v>
      </c>
      <c r="AS4533" s="194"/>
      <c r="AT4533" s="166" t="s">
        <v>325</v>
      </c>
      <c r="AU4533" s="166" t="s">
        <v>6916</v>
      </c>
      <c r="AV4533" s="257" t="s">
        <v>15504</v>
      </c>
      <c r="AW4533" s="166" t="s">
        <v>234</v>
      </c>
      <c r="AX4533" s="2391"/>
      <c r="AY4533" s="2391"/>
    </row>
    <row r="4534" spans="1:52" s="55" customFormat="1" ht="15.95" customHeight="1" x14ac:dyDescent="0.25">
      <c r="A4534" s="182">
        <v>1984</v>
      </c>
      <c r="B4534" s="166" t="s">
        <v>56</v>
      </c>
      <c r="C4534" s="170" t="s">
        <v>22550</v>
      </c>
      <c r="D4534" s="194" t="s">
        <v>19831</v>
      </c>
      <c r="E4534" s="166" t="s">
        <v>15506</v>
      </c>
      <c r="F4534" s="166" t="s">
        <v>15507</v>
      </c>
      <c r="G4534" s="166"/>
      <c r="H4534" s="166" t="s">
        <v>219</v>
      </c>
      <c r="I4534" s="166" t="s">
        <v>220</v>
      </c>
      <c r="J4534" s="166" t="s">
        <v>317</v>
      </c>
      <c r="K4534" s="166">
        <v>0</v>
      </c>
      <c r="L4534" s="166" t="s">
        <v>317</v>
      </c>
      <c r="M4534" s="166">
        <v>0</v>
      </c>
      <c r="N4534" s="186">
        <v>2</v>
      </c>
      <c r="O4534" s="186">
        <v>1.2</v>
      </c>
      <c r="P4534" s="186">
        <v>2.4</v>
      </c>
      <c r="Q4534" s="184">
        <v>2</v>
      </c>
      <c r="R4534" s="183"/>
      <c r="S4534" s="183">
        <v>0</v>
      </c>
      <c r="T4534" s="183"/>
      <c r="U4534" s="183">
        <v>0</v>
      </c>
      <c r="V4534" s="183"/>
      <c r="W4534" s="183"/>
      <c r="X4534" s="183"/>
      <c r="Y4534" s="166" t="s">
        <v>330</v>
      </c>
      <c r="Z4534" s="166" t="s">
        <v>15508</v>
      </c>
      <c r="AA4534" s="203">
        <v>1185074002541</v>
      </c>
      <c r="AB4534" s="166" t="s">
        <v>15509</v>
      </c>
      <c r="AC4534" s="203" t="s">
        <v>15510</v>
      </c>
      <c r="AD4534" s="166" t="s">
        <v>15511</v>
      </c>
      <c r="AE4534" s="166" t="s">
        <v>15509</v>
      </c>
      <c r="AF4534" s="166" t="s">
        <v>15508</v>
      </c>
      <c r="AG4534" s="165" t="s">
        <v>15512</v>
      </c>
      <c r="AH4534" s="203" t="s">
        <v>15513</v>
      </c>
      <c r="AI4534" s="186">
        <v>0.87</v>
      </c>
      <c r="AJ4534" s="184">
        <v>3</v>
      </c>
      <c r="AK4534" s="167">
        <f t="shared" si="687"/>
        <v>7.1506849315068491E-3</v>
      </c>
      <c r="AL4534" s="167">
        <v>0</v>
      </c>
      <c r="AM4534" s="187">
        <f t="shared" si="688"/>
        <v>7.1506849315068491E-3</v>
      </c>
      <c r="AN4534" s="167">
        <f t="shared" si="689"/>
        <v>7.1506849315068491E-3</v>
      </c>
      <c r="AO4534" s="167">
        <v>0</v>
      </c>
      <c r="AP4534" s="167">
        <f t="shared" si="690"/>
        <v>7.1506849315068491E-3</v>
      </c>
      <c r="AQ4534" s="167">
        <f t="shared" si="679"/>
        <v>0.21452054794520548</v>
      </c>
      <c r="AR4534" s="193" t="s">
        <v>231</v>
      </c>
      <c r="AS4534" s="194"/>
      <c r="AT4534" s="166" t="s">
        <v>325</v>
      </c>
      <c r="AU4534" s="166" t="s">
        <v>6916</v>
      </c>
      <c r="AV4534" s="257" t="s">
        <v>15514</v>
      </c>
      <c r="AW4534" s="166" t="s">
        <v>234</v>
      </c>
      <c r="AX4534" s="2391"/>
      <c r="AY4534" s="2391"/>
    </row>
    <row r="4535" spans="1:52" s="1395" customFormat="1" ht="15.95" customHeight="1" x14ac:dyDescent="0.25">
      <c r="A4535" s="353">
        <v>1985</v>
      </c>
      <c r="B4535" s="354" t="s">
        <v>56</v>
      </c>
      <c r="C4535" s="366" t="s">
        <v>6908</v>
      </c>
      <c r="D4535" s="363" t="s">
        <v>19832</v>
      </c>
      <c r="E4535" s="354" t="s">
        <v>20693</v>
      </c>
      <c r="F4535" s="354" t="s">
        <v>20694</v>
      </c>
      <c r="G4535" s="354" t="s">
        <v>221</v>
      </c>
      <c r="H4535" s="354" t="s">
        <v>732</v>
      </c>
      <c r="I4535" s="354" t="s">
        <v>316</v>
      </c>
      <c r="J4535" s="354" t="s">
        <v>221</v>
      </c>
      <c r="K4535" s="354" t="s">
        <v>9103</v>
      </c>
      <c r="L4535" s="354" t="s">
        <v>20695</v>
      </c>
      <c r="M4535" s="354" t="s">
        <v>879</v>
      </c>
      <c r="N4535" s="360">
        <v>3</v>
      </c>
      <c r="O4535" s="360">
        <v>1.4</v>
      </c>
      <c r="P4535" s="360">
        <f>O4535*N4535</f>
        <v>4.1999999999999993</v>
      </c>
      <c r="Q4535" s="503">
        <v>1</v>
      </c>
      <c r="R4535" s="357"/>
      <c r="S4535" s="357">
        <v>1</v>
      </c>
      <c r="T4535" s="357"/>
      <c r="U4535" s="357">
        <v>0</v>
      </c>
      <c r="V4535" s="357"/>
      <c r="W4535" s="357"/>
      <c r="X4535" s="357"/>
      <c r="Y4535" s="354" t="s">
        <v>330</v>
      </c>
      <c r="Z4535" s="354" t="s">
        <v>15518</v>
      </c>
      <c r="AA4535" s="443" t="s">
        <v>20696</v>
      </c>
      <c r="AB4535" s="354" t="s">
        <v>15519</v>
      </c>
      <c r="AC4535" s="443">
        <v>89168117966</v>
      </c>
      <c r="AD4535" s="1150" t="s">
        <v>20697</v>
      </c>
      <c r="AE4535" s="354" t="s">
        <v>15519</v>
      </c>
      <c r="AF4535" s="354" t="s">
        <v>15518</v>
      </c>
      <c r="AG4535" s="358">
        <v>1037739070390</v>
      </c>
      <c r="AH4535" s="354" t="s">
        <v>20698</v>
      </c>
      <c r="AI4535" s="360">
        <v>0.87</v>
      </c>
      <c r="AJ4535" s="184">
        <v>8</v>
      </c>
      <c r="AK4535" s="167">
        <f t="shared" ref="AK4535:AK4556" si="691">AJ4535*AI4535/365</f>
        <v>1.9068493150684932E-2</v>
      </c>
      <c r="AL4535" s="167">
        <v>0</v>
      </c>
      <c r="AM4535" s="187">
        <f t="shared" ref="AM4535:AM4556" si="692">SUBTOTAL(9,AK4535:AL4535)</f>
        <v>1.9068493150684932E-2</v>
      </c>
      <c r="AN4535" s="167">
        <f t="shared" si="689"/>
        <v>1.9068493150684932E-2</v>
      </c>
      <c r="AO4535" s="359">
        <v>0</v>
      </c>
      <c r="AP4535" s="359">
        <f t="shared" si="690"/>
        <v>1.9068493150684932E-2</v>
      </c>
      <c r="AQ4535" s="359">
        <f>AP4535*30</f>
        <v>0.57205479452054797</v>
      </c>
      <c r="AR4535" s="362" t="s">
        <v>231</v>
      </c>
      <c r="AS4535" s="363" t="s">
        <v>114</v>
      </c>
      <c r="AT4535" s="354" t="s">
        <v>325</v>
      </c>
      <c r="AU4535" s="354" t="s">
        <v>6916</v>
      </c>
      <c r="AV4535" s="489" t="s">
        <v>15522</v>
      </c>
      <c r="AW4535" s="354" t="s">
        <v>234</v>
      </c>
      <c r="AX4535" s="447" t="s">
        <v>20699</v>
      </c>
      <c r="AY4535" s="2401"/>
      <c r="AZ4535" s="778" t="s">
        <v>20700</v>
      </c>
    </row>
    <row r="4536" spans="1:52" s="1395" customFormat="1" ht="15.95" customHeight="1" x14ac:dyDescent="0.25">
      <c r="A4536" s="353">
        <v>1986</v>
      </c>
      <c r="B4536" s="354" t="s">
        <v>56</v>
      </c>
      <c r="C4536" s="366" t="s">
        <v>22550</v>
      </c>
      <c r="D4536" s="363" t="s">
        <v>19833</v>
      </c>
      <c r="E4536" s="354" t="s">
        <v>18621</v>
      </c>
      <c r="F4536" s="354" t="s">
        <v>18622</v>
      </c>
      <c r="G4536" s="354" t="s">
        <v>221</v>
      </c>
      <c r="H4536" s="354" t="s">
        <v>219</v>
      </c>
      <c r="I4536" s="354" t="s">
        <v>316</v>
      </c>
      <c r="J4536" s="354" t="s">
        <v>221</v>
      </c>
      <c r="K4536" s="354" t="s">
        <v>11288</v>
      </c>
      <c r="L4536" s="354" t="s">
        <v>317</v>
      </c>
      <c r="M4536" s="354">
        <v>0</v>
      </c>
      <c r="N4536" s="360">
        <v>1.85</v>
      </c>
      <c r="O4536" s="360">
        <v>1.4</v>
      </c>
      <c r="P4536" s="360">
        <f>O4536*N4536</f>
        <v>2.59</v>
      </c>
      <c r="Q4536" s="503">
        <v>0</v>
      </c>
      <c r="R4536" s="357" t="s">
        <v>6373</v>
      </c>
      <c r="S4536" s="357">
        <v>0</v>
      </c>
      <c r="T4536" s="357"/>
      <c r="U4536" s="357">
        <v>0</v>
      </c>
      <c r="V4536" s="357"/>
      <c r="W4536" s="357"/>
      <c r="X4536" s="357"/>
      <c r="Y4536" s="354" t="s">
        <v>3109</v>
      </c>
      <c r="Z4536" s="354" t="s">
        <v>18623</v>
      </c>
      <c r="AA4536" s="443">
        <v>1197847067626</v>
      </c>
      <c r="AB4536" s="354" t="s">
        <v>15523</v>
      </c>
      <c r="AC4536" s="443" t="s">
        <v>18624</v>
      </c>
      <c r="AD4536" s="1152" t="s">
        <v>15524</v>
      </c>
      <c r="AE4536" s="354" t="s">
        <v>15523</v>
      </c>
      <c r="AF4536" s="354" t="s">
        <v>18623</v>
      </c>
      <c r="AG4536" s="358" t="s">
        <v>15525</v>
      </c>
      <c r="AH4536" s="354" t="s">
        <v>453</v>
      </c>
      <c r="AI4536" s="360">
        <v>0.87</v>
      </c>
      <c r="AJ4536" s="184">
        <v>55</v>
      </c>
      <c r="AK4536" s="167">
        <f t="shared" si="691"/>
        <v>0.1310958904109589</v>
      </c>
      <c r="AL4536" s="167">
        <v>0</v>
      </c>
      <c r="AM4536" s="187">
        <f t="shared" si="692"/>
        <v>0.1310958904109589</v>
      </c>
      <c r="AN4536" s="167">
        <f t="shared" si="689"/>
        <v>0.1310958904109589</v>
      </c>
      <c r="AO4536" s="359">
        <v>0</v>
      </c>
      <c r="AP4536" s="359">
        <f t="shared" si="690"/>
        <v>0.1310958904109589</v>
      </c>
      <c r="AQ4536" s="359">
        <f>AP4536*30</f>
        <v>3.9328767123287669</v>
      </c>
      <c r="AR4536" s="362" t="s">
        <v>231</v>
      </c>
      <c r="AS4536" s="363"/>
      <c r="AT4536" s="354" t="s">
        <v>325</v>
      </c>
      <c r="AU4536" s="354" t="s">
        <v>6916</v>
      </c>
      <c r="AV4536" s="489" t="s">
        <v>15526</v>
      </c>
      <c r="AW4536" s="354" t="s">
        <v>234</v>
      </c>
      <c r="AX4536" s="447" t="s">
        <v>18625</v>
      </c>
      <c r="AY4536" s="2401"/>
      <c r="AZ4536" s="778" t="s">
        <v>18626</v>
      </c>
    </row>
    <row r="4537" spans="1:52" s="55" customFormat="1" ht="15.95" customHeight="1" x14ac:dyDescent="0.25">
      <c r="A4537" s="734">
        <v>1987</v>
      </c>
      <c r="B4537" s="735" t="s">
        <v>56</v>
      </c>
      <c r="C4537" s="988" t="s">
        <v>17641</v>
      </c>
      <c r="D4537" s="747" t="s">
        <v>15527</v>
      </c>
      <c r="E4537" s="735" t="s">
        <v>15528</v>
      </c>
      <c r="F4537" s="735" t="s">
        <v>15529</v>
      </c>
      <c r="G4537" s="735"/>
      <c r="H4537" s="735" t="s">
        <v>219</v>
      </c>
      <c r="I4537" s="735" t="s">
        <v>220</v>
      </c>
      <c r="J4537" s="735" t="s">
        <v>221</v>
      </c>
      <c r="K4537" s="735" t="s">
        <v>222</v>
      </c>
      <c r="L4537" s="735" t="s">
        <v>317</v>
      </c>
      <c r="M4537" s="735">
        <v>0</v>
      </c>
      <c r="N4537" s="743">
        <v>3</v>
      </c>
      <c r="O4537" s="743">
        <v>2</v>
      </c>
      <c r="P4537" s="743">
        <v>6</v>
      </c>
      <c r="Q4537" s="744">
        <v>3</v>
      </c>
      <c r="R4537" s="739"/>
      <c r="S4537" s="739">
        <v>0</v>
      </c>
      <c r="T4537" s="739"/>
      <c r="U4537" s="739">
        <v>0</v>
      </c>
      <c r="V4537" s="739"/>
      <c r="W4537" s="739"/>
      <c r="X4537" s="739"/>
      <c r="Y4537" s="735" t="s">
        <v>330</v>
      </c>
      <c r="Z4537" s="735" t="s">
        <v>15530</v>
      </c>
      <c r="AA4537" s="741">
        <v>1035005905296</v>
      </c>
      <c r="AB4537" s="735" t="s">
        <v>15531</v>
      </c>
      <c r="AC4537" s="741" t="s">
        <v>15532</v>
      </c>
      <c r="AD4537" s="735" t="s">
        <v>15533</v>
      </c>
      <c r="AE4537" s="735" t="s">
        <v>15534</v>
      </c>
      <c r="AF4537" s="735" t="s">
        <v>15530</v>
      </c>
      <c r="AG4537" s="742" t="s">
        <v>15365</v>
      </c>
      <c r="AH4537" s="735" t="s">
        <v>453</v>
      </c>
      <c r="AI4537" s="743">
        <v>0.87</v>
      </c>
      <c r="AJ4537" s="744">
        <v>34</v>
      </c>
      <c r="AK4537" s="828">
        <f t="shared" si="691"/>
        <v>8.1041095890410961E-2</v>
      </c>
      <c r="AL4537" s="828">
        <v>0</v>
      </c>
      <c r="AM4537" s="745">
        <f t="shared" si="692"/>
        <v>8.1041095890410961E-2</v>
      </c>
      <c r="AN4537" s="828">
        <f t="shared" si="689"/>
        <v>8.1041095890410961E-2</v>
      </c>
      <c r="AO4537" s="828">
        <v>0</v>
      </c>
      <c r="AP4537" s="828">
        <f t="shared" si="690"/>
        <v>8.1041095890410961E-2</v>
      </c>
      <c r="AQ4537" s="828">
        <f t="shared" si="679"/>
        <v>2.431232876712329</v>
      </c>
      <c r="AR4537" s="746" t="s">
        <v>231</v>
      </c>
      <c r="AS4537" s="747"/>
      <c r="AT4537" s="735" t="s">
        <v>325</v>
      </c>
      <c r="AU4537" s="735" t="s">
        <v>6916</v>
      </c>
      <c r="AV4537" s="1213" t="s">
        <v>15535</v>
      </c>
      <c r="AW4537" s="735" t="s">
        <v>18131</v>
      </c>
      <c r="AX4537" s="735" t="s">
        <v>18150</v>
      </c>
      <c r="AY4537" s="2391"/>
    </row>
    <row r="4538" spans="1:52" s="55" customFormat="1" ht="15.95" customHeight="1" x14ac:dyDescent="0.2">
      <c r="A4538" s="182">
        <v>1988</v>
      </c>
      <c r="B4538" s="166" t="s">
        <v>56</v>
      </c>
      <c r="C4538" s="170" t="s">
        <v>6908</v>
      </c>
      <c r="D4538" s="194" t="s">
        <v>19837</v>
      </c>
      <c r="E4538" s="166" t="s">
        <v>15537</v>
      </c>
      <c r="F4538" s="166" t="s">
        <v>15538</v>
      </c>
      <c r="G4538" s="166"/>
      <c r="H4538" s="166" t="s">
        <v>219</v>
      </c>
      <c r="I4538" s="166" t="s">
        <v>220</v>
      </c>
      <c r="J4538" s="166" t="s">
        <v>221</v>
      </c>
      <c r="K4538" s="166" t="s">
        <v>222</v>
      </c>
      <c r="L4538" s="166" t="s">
        <v>317</v>
      </c>
      <c r="M4538" s="166">
        <v>0</v>
      </c>
      <c r="N4538" s="186">
        <v>3</v>
      </c>
      <c r="O4538" s="186">
        <v>2</v>
      </c>
      <c r="P4538" s="186">
        <v>6</v>
      </c>
      <c r="Q4538" s="184">
        <v>1</v>
      </c>
      <c r="R4538" s="183"/>
      <c r="S4538" s="183">
        <v>0</v>
      </c>
      <c r="T4538" s="183"/>
      <c r="U4538" s="183">
        <v>0</v>
      </c>
      <c r="V4538" s="183"/>
      <c r="W4538" s="183"/>
      <c r="X4538" s="183"/>
      <c r="Y4538" s="166" t="s">
        <v>330</v>
      </c>
      <c r="Z4538" s="166" t="s">
        <v>12282</v>
      </c>
      <c r="AA4538" s="203">
        <v>1125030002085</v>
      </c>
      <c r="AB4538" s="166" t="s">
        <v>15539</v>
      </c>
      <c r="AC4538" s="203" t="s">
        <v>14356</v>
      </c>
      <c r="AD4538" s="166" t="s">
        <v>12286</v>
      </c>
      <c r="AE4538" s="166" t="s">
        <v>15539</v>
      </c>
      <c r="AF4538" s="166" t="s">
        <v>12282</v>
      </c>
      <c r="AG4538" s="165" t="s">
        <v>15540</v>
      </c>
      <c r="AH4538" s="166" t="s">
        <v>453</v>
      </c>
      <c r="AI4538" s="186">
        <v>0.87</v>
      </c>
      <c r="AJ4538" s="184">
        <v>2</v>
      </c>
      <c r="AK4538" s="167">
        <f t="shared" si="691"/>
        <v>4.767123287671233E-3</v>
      </c>
      <c r="AL4538" s="167">
        <v>0</v>
      </c>
      <c r="AM4538" s="187">
        <f t="shared" si="692"/>
        <v>4.767123287671233E-3</v>
      </c>
      <c r="AN4538" s="167">
        <f t="shared" si="689"/>
        <v>4.767123287671233E-3</v>
      </c>
      <c r="AO4538" s="167">
        <v>0</v>
      </c>
      <c r="AP4538" s="167">
        <f t="shared" si="690"/>
        <v>4.767123287671233E-3</v>
      </c>
      <c r="AQ4538" s="167">
        <f t="shared" si="679"/>
        <v>0.14301369863013699</v>
      </c>
      <c r="AR4538" s="193" t="s">
        <v>231</v>
      </c>
      <c r="AS4538" s="194"/>
      <c r="AT4538" s="166" t="s">
        <v>325</v>
      </c>
      <c r="AU4538" s="166" t="s">
        <v>6916</v>
      </c>
      <c r="AV4538" s="933" t="s">
        <v>15541</v>
      </c>
      <c r="AW4538" s="166" t="s">
        <v>234</v>
      </c>
      <c r="AX4538" s="2391"/>
      <c r="AY4538" s="2391"/>
    </row>
    <row r="4539" spans="1:52" s="55" customFormat="1" ht="15.95" customHeight="1" x14ac:dyDescent="0.25">
      <c r="A4539" s="182">
        <v>1989</v>
      </c>
      <c r="B4539" s="166" t="s">
        <v>56</v>
      </c>
      <c r="C4539" s="170" t="s">
        <v>22550</v>
      </c>
      <c r="D4539" s="194" t="s">
        <v>19823</v>
      </c>
      <c r="E4539" s="166" t="s">
        <v>15542</v>
      </c>
      <c r="F4539" s="166" t="s">
        <v>15543</v>
      </c>
      <c r="G4539" s="166"/>
      <c r="H4539" s="166" t="s">
        <v>219</v>
      </c>
      <c r="I4539" s="166" t="s">
        <v>220</v>
      </c>
      <c r="J4539" s="166" t="s">
        <v>221</v>
      </c>
      <c r="K4539" s="166" t="s">
        <v>15544</v>
      </c>
      <c r="L4539" s="166" t="s">
        <v>317</v>
      </c>
      <c r="M4539" s="166">
        <v>0</v>
      </c>
      <c r="N4539" s="186">
        <v>2.5</v>
      </c>
      <c r="O4539" s="186">
        <v>1.2</v>
      </c>
      <c r="P4539" s="186">
        <v>3</v>
      </c>
      <c r="Q4539" s="184">
        <v>0</v>
      </c>
      <c r="R4539" s="183"/>
      <c r="S4539" s="183">
        <v>0</v>
      </c>
      <c r="T4539" s="183"/>
      <c r="U4539" s="183">
        <v>1</v>
      </c>
      <c r="V4539" s="183"/>
      <c r="W4539" s="183"/>
      <c r="X4539" s="183"/>
      <c r="Y4539" s="166" t="s">
        <v>3109</v>
      </c>
      <c r="Z4539" s="166" t="s">
        <v>15545</v>
      </c>
      <c r="AA4539" s="203">
        <v>1025003749418</v>
      </c>
      <c r="AB4539" s="166" t="s">
        <v>15546</v>
      </c>
      <c r="AC4539" s="203" t="s">
        <v>15547</v>
      </c>
      <c r="AD4539" s="166" t="s">
        <v>15481</v>
      </c>
      <c r="AE4539" s="166" t="s">
        <v>15546</v>
      </c>
      <c r="AF4539" s="166" t="s">
        <v>15545</v>
      </c>
      <c r="AG4539" s="165" t="s">
        <v>15478</v>
      </c>
      <c r="AH4539" s="166" t="s">
        <v>453</v>
      </c>
      <c r="AI4539" s="186">
        <v>0.87</v>
      </c>
      <c r="AJ4539" s="184">
        <v>300</v>
      </c>
      <c r="AK4539" s="167">
        <f t="shared" si="691"/>
        <v>0.71506849315068488</v>
      </c>
      <c r="AL4539" s="167">
        <v>0</v>
      </c>
      <c r="AM4539" s="187">
        <f t="shared" si="692"/>
        <v>0.71506849315068488</v>
      </c>
      <c r="AN4539" s="167">
        <f t="shared" si="689"/>
        <v>0.71506849315068488</v>
      </c>
      <c r="AO4539" s="167">
        <v>0</v>
      </c>
      <c r="AP4539" s="167">
        <f t="shared" si="690"/>
        <v>0.71506849315068488</v>
      </c>
      <c r="AQ4539" s="167">
        <f t="shared" si="679"/>
        <v>21.452054794520546</v>
      </c>
      <c r="AR4539" s="193" t="s">
        <v>231</v>
      </c>
      <c r="AS4539" s="194"/>
      <c r="AT4539" s="166" t="s">
        <v>325</v>
      </c>
      <c r="AU4539" s="166" t="s">
        <v>6916</v>
      </c>
      <c r="AV4539" s="257" t="s">
        <v>15459</v>
      </c>
      <c r="AW4539" s="166" t="s">
        <v>234</v>
      </c>
      <c r="AX4539" s="2391"/>
      <c r="AY4539" s="2391"/>
    </row>
    <row r="4540" spans="1:52" s="55" customFormat="1" ht="15.95" customHeight="1" x14ac:dyDescent="0.25">
      <c r="A4540" s="182">
        <v>1990</v>
      </c>
      <c r="B4540" s="166" t="s">
        <v>56</v>
      </c>
      <c r="C4540" s="170" t="s">
        <v>22550</v>
      </c>
      <c r="D4540" s="194" t="s">
        <v>19834</v>
      </c>
      <c r="E4540" s="166" t="s">
        <v>15548</v>
      </c>
      <c r="F4540" s="166" t="s">
        <v>15549</v>
      </c>
      <c r="G4540" s="166"/>
      <c r="H4540" s="166" t="s">
        <v>219</v>
      </c>
      <c r="I4540" s="166" t="s">
        <v>220</v>
      </c>
      <c r="J4540" s="166">
        <v>0</v>
      </c>
      <c r="K4540" s="166">
        <v>0</v>
      </c>
      <c r="L4540" s="166">
        <v>0</v>
      </c>
      <c r="M4540" s="166">
        <v>0</v>
      </c>
      <c r="N4540" s="186">
        <v>2</v>
      </c>
      <c r="O4540" s="186">
        <v>2</v>
      </c>
      <c r="P4540" s="186">
        <v>4</v>
      </c>
      <c r="Q4540" s="184">
        <v>0</v>
      </c>
      <c r="R4540" s="183" t="s">
        <v>6373</v>
      </c>
      <c r="S4540" s="183">
        <v>0</v>
      </c>
      <c r="T4540" s="183"/>
      <c r="U4540" s="183">
        <v>0</v>
      </c>
      <c r="V4540" s="183"/>
      <c r="W4540" s="183"/>
      <c r="X4540" s="183"/>
      <c r="Y4540" s="166" t="s">
        <v>330</v>
      </c>
      <c r="Z4540" s="166" t="s">
        <v>15550</v>
      </c>
      <c r="AA4540" s="203">
        <v>1035005902612</v>
      </c>
      <c r="AB4540" s="166" t="s">
        <v>15551</v>
      </c>
      <c r="AC4540" s="203" t="s">
        <v>15552</v>
      </c>
      <c r="AD4540" s="166" t="s">
        <v>15553</v>
      </c>
      <c r="AE4540" s="166" t="s">
        <v>15551</v>
      </c>
      <c r="AF4540" s="166" t="s">
        <v>15550</v>
      </c>
      <c r="AG4540" s="165" t="s">
        <v>15554</v>
      </c>
      <c r="AH4540" s="166" t="s">
        <v>453</v>
      </c>
      <c r="AI4540" s="186">
        <v>0.87</v>
      </c>
      <c r="AJ4540" s="184">
        <v>7</v>
      </c>
      <c r="AK4540" s="167">
        <f t="shared" si="691"/>
        <v>1.6684931506849316E-2</v>
      </c>
      <c r="AL4540" s="167">
        <v>0</v>
      </c>
      <c r="AM4540" s="187">
        <f t="shared" si="692"/>
        <v>1.6684931506849316E-2</v>
      </c>
      <c r="AN4540" s="167">
        <f t="shared" si="689"/>
        <v>1.6684931506849316E-2</v>
      </c>
      <c r="AO4540" s="167">
        <v>0</v>
      </c>
      <c r="AP4540" s="167">
        <f t="shared" si="690"/>
        <v>1.6684931506849316E-2</v>
      </c>
      <c r="AQ4540" s="167">
        <f t="shared" si="679"/>
        <v>0.50054794520547952</v>
      </c>
      <c r="AR4540" s="193" t="s">
        <v>231</v>
      </c>
      <c r="AS4540" s="194"/>
      <c r="AT4540" s="166" t="s">
        <v>325</v>
      </c>
      <c r="AU4540" s="166" t="s">
        <v>6916</v>
      </c>
      <c r="AV4540" s="257" t="s">
        <v>15555</v>
      </c>
      <c r="AW4540" s="166" t="s">
        <v>234</v>
      </c>
      <c r="AX4540" s="2391"/>
      <c r="AY4540" s="2391"/>
    </row>
    <row r="4541" spans="1:52" s="55" customFormat="1" ht="15.95" customHeight="1" x14ac:dyDescent="0.25">
      <c r="A4541" s="182">
        <v>1991</v>
      </c>
      <c r="B4541" s="166" t="s">
        <v>56</v>
      </c>
      <c r="C4541" s="170" t="s">
        <v>22550</v>
      </c>
      <c r="D4541" s="194" t="s">
        <v>19835</v>
      </c>
      <c r="E4541" s="166" t="s">
        <v>15556</v>
      </c>
      <c r="F4541" s="166" t="s">
        <v>15557</v>
      </c>
      <c r="G4541" s="166"/>
      <c r="H4541" s="166" t="s">
        <v>219</v>
      </c>
      <c r="I4541" s="166" t="s">
        <v>220</v>
      </c>
      <c r="J4541" s="166">
        <v>0</v>
      </c>
      <c r="K4541" s="166">
        <v>0</v>
      </c>
      <c r="L4541" s="166">
        <v>0</v>
      </c>
      <c r="M4541" s="166">
        <v>0</v>
      </c>
      <c r="N4541" s="186">
        <v>1.5</v>
      </c>
      <c r="O4541" s="186">
        <v>1</v>
      </c>
      <c r="P4541" s="186">
        <f>O4541*N4541</f>
        <v>1.5</v>
      </c>
      <c r="Q4541" s="184">
        <v>1</v>
      </c>
      <c r="R4541" s="183"/>
      <c r="S4541" s="183">
        <v>0</v>
      </c>
      <c r="T4541" s="183"/>
      <c r="U4541" s="183">
        <v>0</v>
      </c>
      <c r="V4541" s="183"/>
      <c r="W4541" s="183"/>
      <c r="X4541" s="183"/>
      <c r="Y4541" s="166" t="s">
        <v>330</v>
      </c>
      <c r="Z4541" s="166" t="s">
        <v>15558</v>
      </c>
      <c r="AA4541" s="203">
        <v>1145030002622</v>
      </c>
      <c r="AB4541" s="166" t="s">
        <v>15559</v>
      </c>
      <c r="AC4541" s="203" t="s">
        <v>15560</v>
      </c>
      <c r="AD4541" s="166" t="s">
        <v>230</v>
      </c>
      <c r="AE4541" s="166" t="s">
        <v>15559</v>
      </c>
      <c r="AF4541" s="166" t="s">
        <v>15558</v>
      </c>
      <c r="AG4541" s="165" t="s">
        <v>15561</v>
      </c>
      <c r="AH4541" s="166" t="s">
        <v>453</v>
      </c>
      <c r="AI4541" s="186">
        <v>0.87</v>
      </c>
      <c r="AJ4541" s="184">
        <v>12</v>
      </c>
      <c r="AK4541" s="167">
        <f t="shared" si="691"/>
        <v>2.8602739726027396E-2</v>
      </c>
      <c r="AL4541" s="167">
        <v>0</v>
      </c>
      <c r="AM4541" s="187">
        <f t="shared" si="692"/>
        <v>2.8602739726027396E-2</v>
      </c>
      <c r="AN4541" s="167">
        <f t="shared" si="689"/>
        <v>2.8602739726027396E-2</v>
      </c>
      <c r="AO4541" s="167">
        <v>0</v>
      </c>
      <c r="AP4541" s="167">
        <f t="shared" si="690"/>
        <v>2.8602739726027396E-2</v>
      </c>
      <c r="AQ4541" s="167">
        <f t="shared" si="679"/>
        <v>0.8580821917808219</v>
      </c>
      <c r="AR4541" s="193" t="s">
        <v>231</v>
      </c>
      <c r="AS4541" s="194"/>
      <c r="AT4541" s="166" t="s">
        <v>325</v>
      </c>
      <c r="AU4541" s="166" t="s">
        <v>6916</v>
      </c>
      <c r="AV4541" s="257" t="s">
        <v>15562</v>
      </c>
      <c r="AW4541" s="166" t="s">
        <v>234</v>
      </c>
      <c r="AX4541" s="2391"/>
      <c r="AY4541" s="2391"/>
    </row>
    <row r="4542" spans="1:52" s="55" customFormat="1" ht="15.95" customHeight="1" x14ac:dyDescent="0.25">
      <c r="A4542" s="182">
        <v>1992</v>
      </c>
      <c r="B4542" s="166" t="s">
        <v>56</v>
      </c>
      <c r="C4542" s="170" t="s">
        <v>22550</v>
      </c>
      <c r="D4542" s="194" t="s">
        <v>19836</v>
      </c>
      <c r="E4542" s="166" t="s">
        <v>15563</v>
      </c>
      <c r="F4542" s="166" t="s">
        <v>15564</v>
      </c>
      <c r="G4542" s="166"/>
      <c r="H4542" s="166" t="s">
        <v>219</v>
      </c>
      <c r="I4542" s="166" t="s">
        <v>220</v>
      </c>
      <c r="J4542" s="166" t="s">
        <v>221</v>
      </c>
      <c r="K4542" s="166" t="s">
        <v>222</v>
      </c>
      <c r="L4542" s="166" t="s">
        <v>317</v>
      </c>
      <c r="M4542" s="166">
        <v>0</v>
      </c>
      <c r="N4542" s="186">
        <v>3</v>
      </c>
      <c r="O4542" s="186">
        <v>2</v>
      </c>
      <c r="P4542" s="186">
        <v>6</v>
      </c>
      <c r="Q4542" s="184">
        <v>4</v>
      </c>
      <c r="R4542" s="183"/>
      <c r="S4542" s="183">
        <v>0</v>
      </c>
      <c r="T4542" s="183"/>
      <c r="U4542" s="183">
        <v>0</v>
      </c>
      <c r="V4542" s="183"/>
      <c r="W4542" s="183"/>
      <c r="X4542" s="183"/>
      <c r="Y4542" s="166" t="s">
        <v>330</v>
      </c>
      <c r="Z4542" s="166" t="s">
        <v>15565</v>
      </c>
      <c r="AA4542" s="203">
        <v>1115030002966</v>
      </c>
      <c r="AB4542" s="166" t="s">
        <v>15566</v>
      </c>
      <c r="AC4542" s="203" t="s">
        <v>15567</v>
      </c>
      <c r="AD4542" s="166" t="s">
        <v>15568</v>
      </c>
      <c r="AE4542" s="166" t="s">
        <v>15566</v>
      </c>
      <c r="AF4542" s="166" t="s">
        <v>15565</v>
      </c>
      <c r="AG4542" s="165" t="s">
        <v>15569</v>
      </c>
      <c r="AH4542" s="166" t="s">
        <v>453</v>
      </c>
      <c r="AI4542" s="186">
        <v>0.87</v>
      </c>
      <c r="AJ4542" s="184">
        <v>7</v>
      </c>
      <c r="AK4542" s="167">
        <f t="shared" si="691"/>
        <v>1.6684931506849316E-2</v>
      </c>
      <c r="AL4542" s="167">
        <v>0</v>
      </c>
      <c r="AM4542" s="187">
        <f t="shared" si="692"/>
        <v>1.6684931506849316E-2</v>
      </c>
      <c r="AN4542" s="167">
        <f t="shared" si="689"/>
        <v>1.6684931506849316E-2</v>
      </c>
      <c r="AO4542" s="167">
        <v>0</v>
      </c>
      <c r="AP4542" s="167">
        <f t="shared" si="690"/>
        <v>1.6684931506849316E-2</v>
      </c>
      <c r="AQ4542" s="167">
        <f t="shared" si="679"/>
        <v>0.50054794520547952</v>
      </c>
      <c r="AR4542" s="193" t="s">
        <v>231</v>
      </c>
      <c r="AS4542" s="194"/>
      <c r="AT4542" s="166" t="s">
        <v>325</v>
      </c>
      <c r="AU4542" s="166" t="s">
        <v>6916</v>
      </c>
      <c r="AV4542" s="257" t="s">
        <v>15570</v>
      </c>
      <c r="AW4542" s="166" t="s">
        <v>234</v>
      </c>
      <c r="AX4542" s="2391"/>
      <c r="AY4542" s="2391"/>
    </row>
    <row r="4543" spans="1:52" s="55" customFormat="1" ht="15.95" customHeight="1" x14ac:dyDescent="0.25">
      <c r="A4543" s="182">
        <v>1993</v>
      </c>
      <c r="B4543" s="166" t="s">
        <v>56</v>
      </c>
      <c r="C4543" s="170" t="s">
        <v>6908</v>
      </c>
      <c r="D4543" s="194" t="s">
        <v>19838</v>
      </c>
      <c r="E4543" s="166" t="s">
        <v>15572</v>
      </c>
      <c r="F4543" s="166" t="s">
        <v>15573</v>
      </c>
      <c r="G4543" s="166"/>
      <c r="H4543" s="166" t="s">
        <v>219</v>
      </c>
      <c r="I4543" s="166" t="s">
        <v>220</v>
      </c>
      <c r="J4543" s="166">
        <v>0</v>
      </c>
      <c r="K4543" s="166">
        <v>0</v>
      </c>
      <c r="L4543" s="166">
        <v>0</v>
      </c>
      <c r="M4543" s="166">
        <v>0</v>
      </c>
      <c r="N4543" s="186">
        <v>2</v>
      </c>
      <c r="O4543" s="186">
        <v>2</v>
      </c>
      <c r="P4543" s="186">
        <v>4</v>
      </c>
      <c r="Q4543" s="184">
        <v>1</v>
      </c>
      <c r="R4543" s="183"/>
      <c r="S4543" s="183">
        <v>0</v>
      </c>
      <c r="T4543" s="183"/>
      <c r="U4543" s="183">
        <v>0</v>
      </c>
      <c r="V4543" s="183"/>
      <c r="W4543" s="183"/>
      <c r="X4543" s="183"/>
      <c r="Y4543" s="166" t="s">
        <v>330</v>
      </c>
      <c r="Z4543" s="166" t="s">
        <v>15574</v>
      </c>
      <c r="AA4543" s="203">
        <v>1135030001765</v>
      </c>
      <c r="AB4543" s="166" t="s">
        <v>15575</v>
      </c>
      <c r="AC4543" s="203">
        <v>84955448444</v>
      </c>
      <c r="AD4543" s="166" t="s">
        <v>15576</v>
      </c>
      <c r="AE4543" s="166" t="s">
        <v>15575</v>
      </c>
      <c r="AF4543" s="166" t="s">
        <v>15574</v>
      </c>
      <c r="AG4543" s="165" t="s">
        <v>15577</v>
      </c>
      <c r="AH4543" s="166" t="s">
        <v>453</v>
      </c>
      <c r="AI4543" s="186">
        <v>0.87</v>
      </c>
      <c r="AJ4543" s="184">
        <v>6</v>
      </c>
      <c r="AK4543" s="167">
        <f t="shared" si="691"/>
        <v>1.4301369863013698E-2</v>
      </c>
      <c r="AL4543" s="167">
        <v>0</v>
      </c>
      <c r="AM4543" s="187">
        <f t="shared" si="692"/>
        <v>1.4301369863013698E-2</v>
      </c>
      <c r="AN4543" s="167">
        <f t="shared" si="689"/>
        <v>1.4301369863013698E-2</v>
      </c>
      <c r="AO4543" s="167">
        <v>0</v>
      </c>
      <c r="AP4543" s="167">
        <f t="shared" si="690"/>
        <v>1.4301369863013698E-2</v>
      </c>
      <c r="AQ4543" s="167">
        <f t="shared" si="679"/>
        <v>0.42904109589041095</v>
      </c>
      <c r="AR4543" s="193" t="s">
        <v>231</v>
      </c>
      <c r="AS4543" s="194"/>
      <c r="AT4543" s="166" t="s">
        <v>325</v>
      </c>
      <c r="AU4543" s="166" t="s">
        <v>6916</v>
      </c>
      <c r="AV4543" s="257" t="s">
        <v>15578</v>
      </c>
      <c r="AW4543" s="166" t="s">
        <v>234</v>
      </c>
      <c r="AX4543" s="2391"/>
      <c r="AY4543" s="2391"/>
    </row>
    <row r="4544" spans="1:52" s="55" customFormat="1" ht="15.95" customHeight="1" x14ac:dyDescent="0.25">
      <c r="A4544" s="182">
        <v>1994</v>
      </c>
      <c r="B4544" s="166" t="s">
        <v>56</v>
      </c>
      <c r="C4544" s="170" t="s">
        <v>6908</v>
      </c>
      <c r="D4544" s="194" t="s">
        <v>19839</v>
      </c>
      <c r="E4544" s="166" t="s">
        <v>15580</v>
      </c>
      <c r="F4544" s="166" t="s">
        <v>15581</v>
      </c>
      <c r="G4544" s="166"/>
      <c r="H4544" s="166" t="s">
        <v>219</v>
      </c>
      <c r="I4544" s="166" t="s">
        <v>220</v>
      </c>
      <c r="J4544" s="166">
        <v>0</v>
      </c>
      <c r="K4544" s="166">
        <v>0</v>
      </c>
      <c r="L4544" s="166">
        <v>0</v>
      </c>
      <c r="M4544" s="166">
        <v>0</v>
      </c>
      <c r="N4544" s="186">
        <v>2</v>
      </c>
      <c r="O4544" s="186">
        <v>2</v>
      </c>
      <c r="P4544" s="186">
        <v>4</v>
      </c>
      <c r="Q4544" s="184">
        <v>0</v>
      </c>
      <c r="R4544" s="183"/>
      <c r="S4544" s="183">
        <v>0</v>
      </c>
      <c r="T4544" s="183"/>
      <c r="U4544" s="183">
        <v>1</v>
      </c>
      <c r="V4544" s="183"/>
      <c r="W4544" s="183"/>
      <c r="X4544" s="183"/>
      <c r="Y4544" s="166" t="s">
        <v>330</v>
      </c>
      <c r="Z4544" s="166" t="s">
        <v>15582</v>
      </c>
      <c r="AA4544" s="203">
        <v>1075030002563</v>
      </c>
      <c r="AB4544" s="166" t="s">
        <v>15583</v>
      </c>
      <c r="AC4544" s="203" t="s">
        <v>15584</v>
      </c>
      <c r="AD4544" s="166" t="s">
        <v>15585</v>
      </c>
      <c r="AE4544" s="166" t="s">
        <v>15583</v>
      </c>
      <c r="AF4544" s="166" t="s">
        <v>15582</v>
      </c>
      <c r="AG4544" s="165" t="s">
        <v>15586</v>
      </c>
      <c r="AH4544" s="166" t="s">
        <v>453</v>
      </c>
      <c r="AI4544" s="186">
        <v>0.87</v>
      </c>
      <c r="AJ4544" s="184">
        <v>2</v>
      </c>
      <c r="AK4544" s="167">
        <f t="shared" si="691"/>
        <v>4.767123287671233E-3</v>
      </c>
      <c r="AL4544" s="167">
        <v>0</v>
      </c>
      <c r="AM4544" s="187">
        <f t="shared" si="692"/>
        <v>4.767123287671233E-3</v>
      </c>
      <c r="AN4544" s="167">
        <f t="shared" si="689"/>
        <v>4.767123287671233E-3</v>
      </c>
      <c r="AO4544" s="167">
        <v>0</v>
      </c>
      <c r="AP4544" s="167">
        <f t="shared" si="690"/>
        <v>4.767123287671233E-3</v>
      </c>
      <c r="AQ4544" s="167">
        <f t="shared" si="679"/>
        <v>0.14301369863013699</v>
      </c>
      <c r="AR4544" s="193" t="s">
        <v>231</v>
      </c>
      <c r="AS4544" s="194"/>
      <c r="AT4544" s="166" t="s">
        <v>325</v>
      </c>
      <c r="AU4544" s="166" t="s">
        <v>6916</v>
      </c>
      <c r="AV4544" s="257" t="s">
        <v>15587</v>
      </c>
      <c r="AW4544" s="166" t="s">
        <v>234</v>
      </c>
      <c r="AX4544" s="2391"/>
      <c r="AY4544" s="2391"/>
    </row>
    <row r="4545" spans="1:52" s="55" customFormat="1" ht="15.95" customHeight="1" x14ac:dyDescent="0.25">
      <c r="A4545" s="182">
        <v>1995</v>
      </c>
      <c r="B4545" s="166" t="s">
        <v>56</v>
      </c>
      <c r="C4545" s="170" t="s">
        <v>22550</v>
      </c>
      <c r="D4545" s="194" t="s">
        <v>19840</v>
      </c>
      <c r="E4545" s="166" t="s">
        <v>15588</v>
      </c>
      <c r="F4545" s="166" t="s">
        <v>15589</v>
      </c>
      <c r="G4545" s="166"/>
      <c r="H4545" s="166" t="s">
        <v>10852</v>
      </c>
      <c r="I4545" s="166" t="s">
        <v>220</v>
      </c>
      <c r="J4545" s="166" t="s">
        <v>221</v>
      </c>
      <c r="K4545" s="166" t="s">
        <v>7095</v>
      </c>
      <c r="L4545" s="166" t="s">
        <v>818</v>
      </c>
      <c r="M4545" s="166" t="s">
        <v>7095</v>
      </c>
      <c r="N4545" s="186">
        <v>8</v>
      </c>
      <c r="O4545" s="186">
        <v>2</v>
      </c>
      <c r="P4545" s="186">
        <v>16</v>
      </c>
      <c r="Q4545" s="184">
        <v>6</v>
      </c>
      <c r="R4545" s="183"/>
      <c r="S4545" s="183">
        <v>0</v>
      </c>
      <c r="T4545" s="183"/>
      <c r="U4545" s="183">
        <v>1</v>
      </c>
      <c r="V4545" s="183"/>
      <c r="W4545" s="183"/>
      <c r="X4545" s="183"/>
      <c r="Y4545" s="166" t="s">
        <v>3109</v>
      </c>
      <c r="Z4545" s="166" t="s">
        <v>15590</v>
      </c>
      <c r="AA4545" s="203">
        <v>1025003748340</v>
      </c>
      <c r="AB4545" s="166" t="s">
        <v>15591</v>
      </c>
      <c r="AC4545" s="203" t="s">
        <v>15501</v>
      </c>
      <c r="AD4545" s="166" t="s">
        <v>15502</v>
      </c>
      <c r="AE4545" s="166" t="s">
        <v>15591</v>
      </c>
      <c r="AF4545" s="166" t="s">
        <v>15590</v>
      </c>
      <c r="AG4545" s="165" t="s">
        <v>15503</v>
      </c>
      <c r="AH4545" s="166" t="s">
        <v>453</v>
      </c>
      <c r="AI4545" s="186">
        <v>0.87</v>
      </c>
      <c r="AJ4545" s="184">
        <v>103</v>
      </c>
      <c r="AK4545" s="167">
        <f t="shared" si="691"/>
        <v>0.2455068493150685</v>
      </c>
      <c r="AL4545" s="167">
        <v>0</v>
      </c>
      <c r="AM4545" s="187">
        <f t="shared" si="692"/>
        <v>0.2455068493150685</v>
      </c>
      <c r="AN4545" s="167">
        <f t="shared" si="689"/>
        <v>0.2455068493150685</v>
      </c>
      <c r="AO4545" s="167">
        <v>0</v>
      </c>
      <c r="AP4545" s="167">
        <f t="shared" si="690"/>
        <v>0.2455068493150685</v>
      </c>
      <c r="AQ4545" s="167">
        <f t="shared" si="679"/>
        <v>7.3652054794520545</v>
      </c>
      <c r="AR4545" s="193" t="s">
        <v>231</v>
      </c>
      <c r="AS4545" s="194"/>
      <c r="AT4545" s="166" t="s">
        <v>325</v>
      </c>
      <c r="AU4545" s="166" t="s">
        <v>6916</v>
      </c>
      <c r="AV4545" s="257" t="s">
        <v>15592</v>
      </c>
      <c r="AW4545" s="166" t="s">
        <v>234</v>
      </c>
      <c r="AX4545" s="2391"/>
      <c r="AY4545" s="2391"/>
    </row>
    <row r="4546" spans="1:52" s="55" customFormat="1" ht="15.95" customHeight="1" x14ac:dyDescent="0.25">
      <c r="A4546" s="353">
        <v>1996</v>
      </c>
      <c r="B4546" s="354" t="s">
        <v>56</v>
      </c>
      <c r="C4546" s="170" t="s">
        <v>22550</v>
      </c>
      <c r="D4546" s="363" t="s">
        <v>19841</v>
      </c>
      <c r="E4546" s="354" t="s">
        <v>17624</v>
      </c>
      <c r="F4546" s="354" t="s">
        <v>17625</v>
      </c>
      <c r="G4546" s="354" t="s">
        <v>221</v>
      </c>
      <c r="H4546" s="354" t="s">
        <v>221</v>
      </c>
      <c r="I4546" s="354" t="s">
        <v>220</v>
      </c>
      <c r="J4546" s="354" t="s">
        <v>221</v>
      </c>
      <c r="K4546" s="354" t="s">
        <v>316</v>
      </c>
      <c r="L4546" s="354" t="s">
        <v>317</v>
      </c>
      <c r="M4546" s="354">
        <v>0</v>
      </c>
      <c r="N4546" s="360">
        <v>7</v>
      </c>
      <c r="O4546" s="360">
        <v>5</v>
      </c>
      <c r="P4546" s="360">
        <v>35</v>
      </c>
      <c r="Q4546" s="503"/>
      <c r="R4546" s="357"/>
      <c r="S4546" s="357">
        <v>0</v>
      </c>
      <c r="T4546" s="357"/>
      <c r="U4546" s="357">
        <v>1</v>
      </c>
      <c r="V4546" s="357"/>
      <c r="W4546" s="357"/>
      <c r="X4546" s="357"/>
      <c r="Y4546" s="354" t="s">
        <v>330</v>
      </c>
      <c r="Z4546" s="354" t="s">
        <v>15593</v>
      </c>
      <c r="AA4546" s="443">
        <v>1045005901270</v>
      </c>
      <c r="AB4546" s="354" t="s">
        <v>17626</v>
      </c>
      <c r="AC4546" s="443" t="s">
        <v>15594</v>
      </c>
      <c r="AD4546" s="2473" t="s">
        <v>15595</v>
      </c>
      <c r="AE4546" s="166" t="s">
        <v>17627</v>
      </c>
      <c r="AF4546" s="166" t="s">
        <v>15593</v>
      </c>
      <c r="AG4546" s="165" t="s">
        <v>15596</v>
      </c>
      <c r="AH4546" s="354" t="s">
        <v>453</v>
      </c>
      <c r="AI4546" s="360">
        <v>0.87</v>
      </c>
      <c r="AJ4546" s="184">
        <v>46</v>
      </c>
      <c r="AK4546" s="167">
        <f t="shared" si="691"/>
        <v>0.10964383561643837</v>
      </c>
      <c r="AL4546" s="167">
        <v>0</v>
      </c>
      <c r="AM4546" s="187">
        <f t="shared" si="692"/>
        <v>0.10964383561643837</v>
      </c>
      <c r="AN4546" s="167">
        <f t="shared" si="689"/>
        <v>0.10964383561643837</v>
      </c>
      <c r="AO4546" s="359">
        <v>0</v>
      </c>
      <c r="AP4546" s="359">
        <f t="shared" si="690"/>
        <v>0.10964383561643837</v>
      </c>
      <c r="AQ4546" s="359">
        <f t="shared" si="679"/>
        <v>3.2893150684931509</v>
      </c>
      <c r="AR4546" s="362" t="s">
        <v>231</v>
      </c>
      <c r="AS4546" s="363" t="s">
        <v>16247</v>
      </c>
      <c r="AT4546" s="354" t="s">
        <v>325</v>
      </c>
      <c r="AU4546" s="354" t="s">
        <v>6916</v>
      </c>
      <c r="AV4546" s="489" t="s">
        <v>15597</v>
      </c>
      <c r="AW4546" s="166" t="s">
        <v>234</v>
      </c>
      <c r="AX4546" s="447" t="s">
        <v>20547</v>
      </c>
      <c r="AY4546" s="2401"/>
      <c r="AZ4546" s="447" t="s">
        <v>20528</v>
      </c>
    </row>
    <row r="4547" spans="1:52" s="55" customFormat="1" ht="15.95" customHeight="1" x14ac:dyDescent="0.25">
      <c r="A4547" s="182">
        <v>1997</v>
      </c>
      <c r="B4547" s="166" t="s">
        <v>56</v>
      </c>
      <c r="C4547" s="170" t="s">
        <v>6908</v>
      </c>
      <c r="D4547" s="194" t="s">
        <v>19844</v>
      </c>
      <c r="E4547" s="166" t="s">
        <v>15599</v>
      </c>
      <c r="F4547" s="166" t="s">
        <v>15600</v>
      </c>
      <c r="G4547" s="166"/>
      <c r="H4547" s="166" t="s">
        <v>732</v>
      </c>
      <c r="I4547" s="166">
        <v>0</v>
      </c>
      <c r="J4547" s="166" t="s">
        <v>317</v>
      </c>
      <c r="K4547" s="166">
        <v>0</v>
      </c>
      <c r="L4547" s="166" t="s">
        <v>317</v>
      </c>
      <c r="M4547" s="166">
        <v>0</v>
      </c>
      <c r="N4547" s="186">
        <v>2</v>
      </c>
      <c r="O4547" s="186">
        <v>2</v>
      </c>
      <c r="P4547" s="186">
        <v>4</v>
      </c>
      <c r="Q4547" s="184">
        <v>0</v>
      </c>
      <c r="R4547" s="183"/>
      <c r="S4547" s="183">
        <v>0</v>
      </c>
      <c r="T4547" s="183"/>
      <c r="U4547" s="183">
        <v>1</v>
      </c>
      <c r="V4547" s="183"/>
      <c r="W4547" s="183"/>
      <c r="X4547" s="183"/>
      <c r="Y4547" s="166" t="s">
        <v>12075</v>
      </c>
      <c r="Z4547" s="166" t="s">
        <v>15601</v>
      </c>
      <c r="AA4547" s="203">
        <v>310503001300020</v>
      </c>
      <c r="AB4547" s="166" t="s">
        <v>15602</v>
      </c>
      <c r="AC4547" s="203" t="s">
        <v>15603</v>
      </c>
      <c r="AD4547" s="673" t="s">
        <v>15604</v>
      </c>
      <c r="AE4547" s="166" t="s">
        <v>15602</v>
      </c>
      <c r="AF4547" s="166" t="s">
        <v>15601</v>
      </c>
      <c r="AG4547" s="165" t="s">
        <v>15605</v>
      </c>
      <c r="AH4547" s="203" t="s">
        <v>304</v>
      </c>
      <c r="AI4547" s="186">
        <v>1.1399999999999999</v>
      </c>
      <c r="AJ4547" s="184">
        <v>300</v>
      </c>
      <c r="AK4547" s="167">
        <f t="shared" si="691"/>
        <v>0.93698630136986283</v>
      </c>
      <c r="AL4547" s="167">
        <v>0</v>
      </c>
      <c r="AM4547" s="187">
        <f t="shared" si="692"/>
        <v>0.93698630136986283</v>
      </c>
      <c r="AN4547" s="167">
        <f t="shared" si="689"/>
        <v>0.93698630136986283</v>
      </c>
      <c r="AO4547" s="167">
        <v>0</v>
      </c>
      <c r="AP4547" s="167">
        <f t="shared" si="690"/>
        <v>0.93698630136986283</v>
      </c>
      <c r="AQ4547" s="167">
        <f t="shared" si="679"/>
        <v>28.109589041095884</v>
      </c>
      <c r="AR4547" s="193" t="s">
        <v>231</v>
      </c>
      <c r="AS4547" s="194"/>
      <c r="AT4547" s="166" t="s">
        <v>325</v>
      </c>
      <c r="AU4547" s="166" t="s">
        <v>6916</v>
      </c>
      <c r="AV4547" s="257" t="s">
        <v>15606</v>
      </c>
      <c r="AW4547" s="166" t="s">
        <v>234</v>
      </c>
      <c r="AX4547" s="2391"/>
      <c r="AY4547" s="2391"/>
    </row>
    <row r="4548" spans="1:52" s="55" customFormat="1" ht="15.95" customHeight="1" x14ac:dyDescent="0.25">
      <c r="A4548" s="182">
        <v>1998</v>
      </c>
      <c r="B4548" s="166" t="s">
        <v>56</v>
      </c>
      <c r="C4548" s="170" t="s">
        <v>6908</v>
      </c>
      <c r="D4548" s="194" t="s">
        <v>19843</v>
      </c>
      <c r="E4548" s="166" t="s">
        <v>15608</v>
      </c>
      <c r="F4548" s="166" t="s">
        <v>15609</v>
      </c>
      <c r="G4548" s="166"/>
      <c r="H4548" s="166" t="s">
        <v>10852</v>
      </c>
      <c r="I4548" s="166" t="s">
        <v>220</v>
      </c>
      <c r="J4548" s="166" t="s">
        <v>221</v>
      </c>
      <c r="K4548" s="166" t="s">
        <v>7095</v>
      </c>
      <c r="L4548" s="166" t="s">
        <v>818</v>
      </c>
      <c r="M4548" s="166" t="s">
        <v>7095</v>
      </c>
      <c r="N4548" s="186">
        <v>2</v>
      </c>
      <c r="O4548" s="186">
        <v>2</v>
      </c>
      <c r="P4548" s="186">
        <v>4</v>
      </c>
      <c r="Q4548" s="184">
        <v>0</v>
      </c>
      <c r="R4548" s="183"/>
      <c r="S4548" s="183">
        <v>0</v>
      </c>
      <c r="T4548" s="183"/>
      <c r="U4548" s="183">
        <v>1</v>
      </c>
      <c r="V4548" s="183"/>
      <c r="W4548" s="183"/>
      <c r="X4548" s="183"/>
      <c r="Y4548" s="166" t="s">
        <v>330</v>
      </c>
      <c r="Z4548" s="166" t="s">
        <v>15610</v>
      </c>
      <c r="AA4548" s="203">
        <v>1027700083949</v>
      </c>
      <c r="AB4548" s="166" t="s">
        <v>15611</v>
      </c>
      <c r="AC4548" s="203" t="s">
        <v>15612</v>
      </c>
      <c r="AD4548" s="166" t="s">
        <v>12432</v>
      </c>
      <c r="AE4548" s="166" t="s">
        <v>15611</v>
      </c>
      <c r="AF4548" s="166" t="s">
        <v>15610</v>
      </c>
      <c r="AG4548" s="165" t="s">
        <v>15613</v>
      </c>
      <c r="AH4548" s="203" t="s">
        <v>304</v>
      </c>
      <c r="AI4548" s="186">
        <v>1.1399999999999999</v>
      </c>
      <c r="AJ4548" s="186">
        <v>4134.7</v>
      </c>
      <c r="AK4548" s="167">
        <f t="shared" si="691"/>
        <v>12.913857534246572</v>
      </c>
      <c r="AL4548" s="167">
        <v>0</v>
      </c>
      <c r="AM4548" s="187">
        <f t="shared" si="692"/>
        <v>12.913857534246572</v>
      </c>
      <c r="AN4548" s="167">
        <f t="shared" si="689"/>
        <v>12.913857534246572</v>
      </c>
      <c r="AO4548" s="167">
        <v>0</v>
      </c>
      <c r="AP4548" s="167">
        <f t="shared" si="690"/>
        <v>12.913857534246572</v>
      </c>
      <c r="AQ4548" s="167">
        <f t="shared" si="679"/>
        <v>387.41572602739717</v>
      </c>
      <c r="AR4548" s="193" t="s">
        <v>231</v>
      </c>
      <c r="AS4548" s="194"/>
      <c r="AT4548" s="166" t="s">
        <v>325</v>
      </c>
      <c r="AU4548" s="166" t="s">
        <v>6916</v>
      </c>
      <c r="AV4548" s="257" t="s">
        <v>15614</v>
      </c>
      <c r="AW4548" s="166" t="s">
        <v>234</v>
      </c>
      <c r="AX4548" s="2391"/>
      <c r="AY4548" s="2391"/>
    </row>
    <row r="4549" spans="1:52" s="55" customFormat="1" ht="15.95" customHeight="1" x14ac:dyDescent="0.25">
      <c r="A4549" s="182">
        <v>1999</v>
      </c>
      <c r="B4549" s="166" t="s">
        <v>56</v>
      </c>
      <c r="C4549" s="170" t="s">
        <v>6908</v>
      </c>
      <c r="D4549" s="194" t="s">
        <v>19845</v>
      </c>
      <c r="E4549" s="166" t="s">
        <v>15616</v>
      </c>
      <c r="F4549" s="166" t="s">
        <v>15617</v>
      </c>
      <c r="G4549" s="166"/>
      <c r="H4549" s="166" t="s">
        <v>219</v>
      </c>
      <c r="I4549" s="166" t="s">
        <v>220</v>
      </c>
      <c r="J4549" s="166" t="s">
        <v>221</v>
      </c>
      <c r="K4549" s="166" t="s">
        <v>222</v>
      </c>
      <c r="L4549" s="166" t="s">
        <v>317</v>
      </c>
      <c r="M4549" s="166">
        <v>0</v>
      </c>
      <c r="N4549" s="186">
        <v>3</v>
      </c>
      <c r="O4549" s="186">
        <v>2</v>
      </c>
      <c r="P4549" s="186">
        <v>6</v>
      </c>
      <c r="Q4549" s="184">
        <v>1</v>
      </c>
      <c r="R4549" s="183"/>
      <c r="S4549" s="183">
        <v>0</v>
      </c>
      <c r="T4549" s="183"/>
      <c r="U4549" s="183">
        <v>0</v>
      </c>
      <c r="V4549" s="183"/>
      <c r="W4549" s="183"/>
      <c r="X4549" s="183"/>
      <c r="Y4549" s="166" t="s">
        <v>330</v>
      </c>
      <c r="Z4549" s="166" t="s">
        <v>15618</v>
      </c>
      <c r="AA4549" s="203">
        <v>1147746803148</v>
      </c>
      <c r="AB4549" s="166" t="s">
        <v>15619</v>
      </c>
      <c r="AC4549" s="203" t="s">
        <v>15620</v>
      </c>
      <c r="AD4549" s="166" t="s">
        <v>15621</v>
      </c>
      <c r="AE4549" s="166" t="s">
        <v>15622</v>
      </c>
      <c r="AF4549" s="166" t="s">
        <v>15618</v>
      </c>
      <c r="AG4549" s="165" t="s">
        <v>15623</v>
      </c>
      <c r="AH4549" s="203" t="s">
        <v>304</v>
      </c>
      <c r="AI4549" s="186">
        <v>1.1399999999999999</v>
      </c>
      <c r="AJ4549" s="186">
        <v>100</v>
      </c>
      <c r="AK4549" s="167">
        <f t="shared" si="691"/>
        <v>0.31232876712328761</v>
      </c>
      <c r="AL4549" s="167">
        <v>0</v>
      </c>
      <c r="AM4549" s="187">
        <f t="shared" si="692"/>
        <v>0.31232876712328761</v>
      </c>
      <c r="AN4549" s="167">
        <f t="shared" si="689"/>
        <v>0.31232876712328761</v>
      </c>
      <c r="AO4549" s="167">
        <v>0</v>
      </c>
      <c r="AP4549" s="167">
        <f t="shared" si="690"/>
        <v>0.31232876712328761</v>
      </c>
      <c r="AQ4549" s="167">
        <f t="shared" si="679"/>
        <v>9.3698630136986285</v>
      </c>
      <c r="AR4549" s="193" t="s">
        <v>231</v>
      </c>
      <c r="AS4549" s="194"/>
      <c r="AT4549" s="166" t="s">
        <v>325</v>
      </c>
      <c r="AU4549" s="166" t="s">
        <v>6916</v>
      </c>
      <c r="AV4549" s="257" t="s">
        <v>15624</v>
      </c>
      <c r="AW4549" s="166" t="s">
        <v>234</v>
      </c>
      <c r="AX4549" s="2391"/>
      <c r="AY4549" s="2391"/>
    </row>
    <row r="4550" spans="1:52" s="55" customFormat="1" ht="15.95" customHeight="1" x14ac:dyDescent="0.25">
      <c r="A4550" s="182">
        <v>2000</v>
      </c>
      <c r="B4550" s="166" t="s">
        <v>56</v>
      </c>
      <c r="C4550" s="170" t="s">
        <v>6908</v>
      </c>
      <c r="D4550" s="194" t="s">
        <v>19846</v>
      </c>
      <c r="E4550" s="166" t="s">
        <v>15626</v>
      </c>
      <c r="F4550" s="166" t="s">
        <v>15627</v>
      </c>
      <c r="G4550" s="166"/>
      <c r="H4550" s="166" t="s">
        <v>219</v>
      </c>
      <c r="I4550" s="166" t="s">
        <v>220</v>
      </c>
      <c r="J4550" s="166" t="s">
        <v>317</v>
      </c>
      <c r="K4550" s="166">
        <v>0</v>
      </c>
      <c r="L4550" s="166" t="s">
        <v>317</v>
      </c>
      <c r="M4550" s="166">
        <v>0</v>
      </c>
      <c r="N4550" s="186">
        <v>3</v>
      </c>
      <c r="O4550" s="186">
        <v>1.2</v>
      </c>
      <c r="P4550" s="186">
        <v>3.5999999999999996</v>
      </c>
      <c r="Q4550" s="184">
        <v>0</v>
      </c>
      <c r="R4550" s="183" t="s">
        <v>15628</v>
      </c>
      <c r="S4550" s="183">
        <v>0</v>
      </c>
      <c r="T4550" s="183"/>
      <c r="U4550" s="183">
        <v>0</v>
      </c>
      <c r="V4550" s="183"/>
      <c r="W4550" s="183"/>
      <c r="X4550" s="183"/>
      <c r="Y4550" s="166" t="s">
        <v>3109</v>
      </c>
      <c r="Z4550" s="166" t="s">
        <v>15629</v>
      </c>
      <c r="AA4550" s="203">
        <v>1027700034493</v>
      </c>
      <c r="AB4550" s="166" t="s">
        <v>15630</v>
      </c>
      <c r="AC4550" s="203" t="s">
        <v>15631</v>
      </c>
      <c r="AD4550" s="166" t="s">
        <v>14574</v>
      </c>
      <c r="AE4550" s="166" t="s">
        <v>15630</v>
      </c>
      <c r="AF4550" s="166" t="s">
        <v>15632</v>
      </c>
      <c r="AG4550" s="165" t="s">
        <v>15633</v>
      </c>
      <c r="AH4550" s="203" t="s">
        <v>304</v>
      </c>
      <c r="AI4550" s="186">
        <v>1.1399999999999999</v>
      </c>
      <c r="AJ4550" s="186">
        <v>1200</v>
      </c>
      <c r="AK4550" s="167">
        <f t="shared" si="691"/>
        <v>3.7479452054794513</v>
      </c>
      <c r="AL4550" s="167">
        <v>0</v>
      </c>
      <c r="AM4550" s="187">
        <f t="shared" si="692"/>
        <v>3.7479452054794513</v>
      </c>
      <c r="AN4550" s="167">
        <f t="shared" si="689"/>
        <v>3.7479452054794513</v>
      </c>
      <c r="AO4550" s="167">
        <v>0</v>
      </c>
      <c r="AP4550" s="167">
        <f t="shared" si="690"/>
        <v>3.7479452054794513</v>
      </c>
      <c r="AQ4550" s="167">
        <f t="shared" si="679"/>
        <v>112.43835616438353</v>
      </c>
      <c r="AR4550" s="193" t="s">
        <v>231</v>
      </c>
      <c r="AS4550" s="194" t="s">
        <v>431</v>
      </c>
      <c r="AT4550" s="166" t="s">
        <v>325</v>
      </c>
      <c r="AU4550" s="166" t="s">
        <v>6916</v>
      </c>
      <c r="AV4550" s="257" t="s">
        <v>15634</v>
      </c>
      <c r="AW4550" s="166" t="s">
        <v>234</v>
      </c>
      <c r="AX4550" s="2391"/>
      <c r="AY4550" s="2391"/>
    </row>
    <row r="4551" spans="1:52" s="55" customFormat="1" ht="15.95" customHeight="1" x14ac:dyDescent="0.25">
      <c r="A4551" s="182">
        <v>2001</v>
      </c>
      <c r="B4551" s="166" t="s">
        <v>56</v>
      </c>
      <c r="C4551" s="170" t="s">
        <v>6908</v>
      </c>
      <c r="D4551" s="194" t="s">
        <v>19842</v>
      </c>
      <c r="E4551" s="166" t="s">
        <v>15636</v>
      </c>
      <c r="F4551" s="166" t="s">
        <v>15637</v>
      </c>
      <c r="G4551" s="166"/>
      <c r="H4551" s="166" t="s">
        <v>219</v>
      </c>
      <c r="I4551" s="166" t="s">
        <v>220</v>
      </c>
      <c r="J4551" s="166" t="s">
        <v>221</v>
      </c>
      <c r="K4551" s="166" t="s">
        <v>222</v>
      </c>
      <c r="L4551" s="198" t="s">
        <v>221</v>
      </c>
      <c r="M4551" s="198" t="s">
        <v>222</v>
      </c>
      <c r="N4551" s="186">
        <v>5</v>
      </c>
      <c r="O4551" s="186">
        <v>2</v>
      </c>
      <c r="P4551" s="186">
        <v>10</v>
      </c>
      <c r="Q4551" s="184">
        <v>2</v>
      </c>
      <c r="R4551" s="183"/>
      <c r="S4551" s="183">
        <v>0</v>
      </c>
      <c r="T4551" s="183"/>
      <c r="U4551" s="183">
        <v>0</v>
      </c>
      <c r="V4551" s="183"/>
      <c r="W4551" s="183"/>
      <c r="X4551" s="183"/>
      <c r="Y4551" s="166" t="s">
        <v>330</v>
      </c>
      <c r="Z4551" s="166" t="s">
        <v>15638</v>
      </c>
      <c r="AA4551" s="203">
        <v>1165030050866</v>
      </c>
      <c r="AB4551" s="166" t="s">
        <v>15639</v>
      </c>
      <c r="AC4551" s="203">
        <v>89963077097</v>
      </c>
      <c r="AD4551" s="166"/>
      <c r="AE4551" s="166" t="s">
        <v>15640</v>
      </c>
      <c r="AF4551" s="166" t="s">
        <v>15638</v>
      </c>
      <c r="AG4551" s="165" t="s">
        <v>15641</v>
      </c>
      <c r="AH4551" s="203" t="s">
        <v>304</v>
      </c>
      <c r="AI4551" s="186">
        <v>1.1399999999999999</v>
      </c>
      <c r="AJ4551" s="186">
        <v>450</v>
      </c>
      <c r="AK4551" s="167">
        <f t="shared" si="691"/>
        <v>1.4054794520547946</v>
      </c>
      <c r="AL4551" s="167">
        <v>0</v>
      </c>
      <c r="AM4551" s="187">
        <f t="shared" si="692"/>
        <v>1.4054794520547946</v>
      </c>
      <c r="AN4551" s="167">
        <f t="shared" si="689"/>
        <v>1.4054794520547946</v>
      </c>
      <c r="AO4551" s="167">
        <v>0</v>
      </c>
      <c r="AP4551" s="167">
        <f t="shared" si="690"/>
        <v>1.4054794520547946</v>
      </c>
      <c r="AQ4551" s="167">
        <f t="shared" si="679"/>
        <v>42.164383561643838</v>
      </c>
      <c r="AR4551" s="193" t="s">
        <v>231</v>
      </c>
      <c r="AS4551" s="194" t="s">
        <v>431</v>
      </c>
      <c r="AT4551" s="166" t="s">
        <v>325</v>
      </c>
      <c r="AU4551" s="166" t="s">
        <v>6916</v>
      </c>
      <c r="AV4551" s="257" t="s">
        <v>15642</v>
      </c>
      <c r="AW4551" s="166" t="s">
        <v>234</v>
      </c>
      <c r="AX4551" s="2391"/>
      <c r="AY4551" s="2391"/>
    </row>
    <row r="4552" spans="1:52" s="55" customFormat="1" ht="26.25" customHeight="1" x14ac:dyDescent="0.25">
      <c r="A4552" s="353">
        <v>2002</v>
      </c>
      <c r="B4552" s="354" t="s">
        <v>56</v>
      </c>
      <c r="C4552" s="170" t="s">
        <v>22550</v>
      </c>
      <c r="D4552" s="363" t="s">
        <v>17201</v>
      </c>
      <c r="E4552" s="354" t="s">
        <v>17199</v>
      </c>
      <c r="F4552" s="354" t="s">
        <v>17200</v>
      </c>
      <c r="G4552" s="354" t="s">
        <v>221</v>
      </c>
      <c r="H4552" s="354" t="s">
        <v>219</v>
      </c>
      <c r="I4552" s="354" t="s">
        <v>220</v>
      </c>
      <c r="J4552" s="354" t="s">
        <v>221</v>
      </c>
      <c r="K4552" s="354" t="s">
        <v>222</v>
      </c>
      <c r="L4552" s="272" t="s">
        <v>221</v>
      </c>
      <c r="M4552" s="272" t="s">
        <v>222</v>
      </c>
      <c r="N4552" s="360">
        <v>3</v>
      </c>
      <c r="O4552" s="360">
        <v>2</v>
      </c>
      <c r="P4552" s="360">
        <v>6</v>
      </c>
      <c r="Q4552" s="503">
        <v>1</v>
      </c>
      <c r="R4552" s="357"/>
      <c r="S4552" s="357">
        <v>0</v>
      </c>
      <c r="T4552" s="357"/>
      <c r="U4552" s="357">
        <v>0</v>
      </c>
      <c r="V4552" s="357"/>
      <c r="W4552" s="357"/>
      <c r="X4552" s="357"/>
      <c r="Y4552" s="354" t="s">
        <v>330</v>
      </c>
      <c r="Z4552" s="354" t="s">
        <v>12792</v>
      </c>
      <c r="AA4552" s="443">
        <v>1027809237796</v>
      </c>
      <c r="AB4552" s="354" t="s">
        <v>15646</v>
      </c>
      <c r="AC4552" s="443" t="s">
        <v>17204</v>
      </c>
      <c r="AD4552" s="354" t="s">
        <v>17202</v>
      </c>
      <c r="AE4552" s="354" t="s">
        <v>17203</v>
      </c>
      <c r="AF4552" s="354" t="s">
        <v>17205</v>
      </c>
      <c r="AG4552" s="358" t="s">
        <v>13219</v>
      </c>
      <c r="AH4552" s="443" t="s">
        <v>304</v>
      </c>
      <c r="AI4552" s="360">
        <v>1.1399999999999999</v>
      </c>
      <c r="AJ4552" s="360">
        <v>333</v>
      </c>
      <c r="AK4552" s="359">
        <f t="shared" si="691"/>
        <v>1.0400547945205478</v>
      </c>
      <c r="AL4552" s="359">
        <v>0</v>
      </c>
      <c r="AM4552" s="361">
        <f t="shared" si="692"/>
        <v>1.0400547945205478</v>
      </c>
      <c r="AN4552" s="359">
        <f t="shared" si="689"/>
        <v>1.0400547945205478</v>
      </c>
      <c r="AO4552" s="359">
        <v>0</v>
      </c>
      <c r="AP4552" s="359">
        <f t="shared" si="690"/>
        <v>1.0400547945205478</v>
      </c>
      <c r="AQ4552" s="359">
        <f t="shared" si="679"/>
        <v>31.201643835616434</v>
      </c>
      <c r="AR4552" s="362" t="s">
        <v>231</v>
      </c>
      <c r="AS4552" s="363" t="s">
        <v>431</v>
      </c>
      <c r="AT4552" s="354" t="s">
        <v>325</v>
      </c>
      <c r="AU4552" s="354" t="s">
        <v>6916</v>
      </c>
      <c r="AV4552" s="489" t="s">
        <v>15649</v>
      </c>
      <c r="AW4552" s="166" t="s">
        <v>234</v>
      </c>
      <c r="AX4552" s="447" t="s">
        <v>20546</v>
      </c>
      <c r="AY4552" s="2401"/>
      <c r="AZ4552" s="447" t="s">
        <v>20529</v>
      </c>
    </row>
    <row r="4553" spans="1:52" s="55" customFormat="1" ht="15.95" customHeight="1" x14ac:dyDescent="0.25">
      <c r="A4553" s="182">
        <v>2003</v>
      </c>
      <c r="B4553" s="166" t="s">
        <v>56</v>
      </c>
      <c r="C4553" s="170" t="s">
        <v>22550</v>
      </c>
      <c r="D4553" s="194" t="s">
        <v>19847</v>
      </c>
      <c r="E4553" s="166" t="s">
        <v>15650</v>
      </c>
      <c r="F4553" s="166" t="s">
        <v>15651</v>
      </c>
      <c r="G4553" s="166"/>
      <c r="H4553" s="166" t="s">
        <v>219</v>
      </c>
      <c r="I4553" s="166" t="s">
        <v>220</v>
      </c>
      <c r="J4553" s="166" t="s">
        <v>221</v>
      </c>
      <c r="K4553" s="166" t="s">
        <v>11288</v>
      </c>
      <c r="L4553" s="166" t="s">
        <v>317</v>
      </c>
      <c r="M4553" s="166">
        <v>0</v>
      </c>
      <c r="N4553" s="186">
        <v>4.5</v>
      </c>
      <c r="O4553" s="186">
        <v>1.2</v>
      </c>
      <c r="P4553" s="186">
        <v>5.3999999999999995</v>
      </c>
      <c r="Q4553" s="184">
        <v>1</v>
      </c>
      <c r="R4553" s="183"/>
      <c r="S4553" s="183">
        <v>0</v>
      </c>
      <c r="T4553" s="183"/>
      <c r="U4553" s="183">
        <v>0</v>
      </c>
      <c r="V4553" s="183"/>
      <c r="W4553" s="183"/>
      <c r="X4553" s="183"/>
      <c r="Y4553" s="166" t="s">
        <v>3109</v>
      </c>
      <c r="Z4553" s="166" t="s">
        <v>12460</v>
      </c>
      <c r="AA4553" s="203">
        <v>1035007202460</v>
      </c>
      <c r="AB4553" s="166" t="s">
        <v>15652</v>
      </c>
      <c r="AC4553" s="203" t="s">
        <v>12762</v>
      </c>
      <c r="AD4553" s="166" t="s">
        <v>12484</v>
      </c>
      <c r="AE4553" s="166" t="s">
        <v>15652</v>
      </c>
      <c r="AF4553" s="166" t="s">
        <v>15653</v>
      </c>
      <c r="AG4553" s="165" t="s">
        <v>2955</v>
      </c>
      <c r="AH4553" s="203" t="s">
        <v>304</v>
      </c>
      <c r="AI4553" s="186">
        <v>1.1399999999999999</v>
      </c>
      <c r="AJ4553" s="186">
        <v>366.1</v>
      </c>
      <c r="AK4553" s="167">
        <f t="shared" si="691"/>
        <v>1.1434356164383561</v>
      </c>
      <c r="AL4553" s="167">
        <v>0</v>
      </c>
      <c r="AM4553" s="187">
        <f t="shared" si="692"/>
        <v>1.1434356164383561</v>
      </c>
      <c r="AN4553" s="167">
        <f t="shared" si="689"/>
        <v>1.1434356164383561</v>
      </c>
      <c r="AO4553" s="167">
        <v>0</v>
      </c>
      <c r="AP4553" s="167">
        <f t="shared" si="690"/>
        <v>1.1434356164383561</v>
      </c>
      <c r="AQ4553" s="167">
        <f t="shared" si="679"/>
        <v>34.303068493150683</v>
      </c>
      <c r="AR4553" s="193" t="s">
        <v>231</v>
      </c>
      <c r="AS4553" s="194"/>
      <c r="AT4553" s="166" t="s">
        <v>325</v>
      </c>
      <c r="AU4553" s="166" t="s">
        <v>6916</v>
      </c>
      <c r="AV4553" s="257" t="s">
        <v>15654</v>
      </c>
      <c r="AW4553" s="166" t="s">
        <v>234</v>
      </c>
      <c r="AX4553" s="2391"/>
      <c r="AY4553" s="2391"/>
    </row>
    <row r="4554" spans="1:52" s="55" customFormat="1" ht="15.95" customHeight="1" x14ac:dyDescent="0.25">
      <c r="A4554" s="182">
        <v>2004</v>
      </c>
      <c r="B4554" s="166" t="s">
        <v>56</v>
      </c>
      <c r="C4554" s="170" t="s">
        <v>6908</v>
      </c>
      <c r="D4554" s="194" t="s">
        <v>19361</v>
      </c>
      <c r="E4554" s="166" t="s">
        <v>15655</v>
      </c>
      <c r="F4554" s="166" t="s">
        <v>15656</v>
      </c>
      <c r="G4554" s="166"/>
      <c r="H4554" s="166" t="s">
        <v>732</v>
      </c>
      <c r="I4554" s="166"/>
      <c r="J4554" s="166" t="s">
        <v>317</v>
      </c>
      <c r="K4554" s="166">
        <v>0</v>
      </c>
      <c r="L4554" s="166" t="s">
        <v>317</v>
      </c>
      <c r="M4554" s="166">
        <v>0</v>
      </c>
      <c r="N4554" s="186">
        <v>3</v>
      </c>
      <c r="O4554" s="186">
        <v>1.2</v>
      </c>
      <c r="P4554" s="186">
        <v>3.5999999999999996</v>
      </c>
      <c r="Q4554" s="184">
        <v>0</v>
      </c>
      <c r="R4554" s="183" t="s">
        <v>6373</v>
      </c>
      <c r="S4554" s="183">
        <v>0</v>
      </c>
      <c r="T4554" s="183"/>
      <c r="U4554" s="183">
        <v>0</v>
      </c>
      <c r="V4554" s="183"/>
      <c r="W4554" s="183"/>
      <c r="X4554" s="183"/>
      <c r="Y4554" s="166" t="s">
        <v>330</v>
      </c>
      <c r="Z4554" s="166" t="s">
        <v>15657</v>
      </c>
      <c r="AA4554" s="203">
        <v>1115030001613</v>
      </c>
      <c r="AB4554" s="166" t="s">
        <v>15658</v>
      </c>
      <c r="AC4554" s="203" t="s">
        <v>15659</v>
      </c>
      <c r="AD4554" s="166" t="s">
        <v>10793</v>
      </c>
      <c r="AE4554" s="166" t="s">
        <v>15658</v>
      </c>
      <c r="AF4554" s="166" t="s">
        <v>15657</v>
      </c>
      <c r="AG4554" s="165" t="s">
        <v>15660</v>
      </c>
      <c r="AH4554" s="203" t="s">
        <v>304</v>
      </c>
      <c r="AI4554" s="186">
        <v>1.1399999999999999</v>
      </c>
      <c r="AJ4554" s="186">
        <v>287.10000000000002</v>
      </c>
      <c r="AK4554" s="167">
        <f t="shared" si="691"/>
        <v>0.89669589041095887</v>
      </c>
      <c r="AL4554" s="167">
        <v>0</v>
      </c>
      <c r="AM4554" s="187">
        <f t="shared" si="692"/>
        <v>0.89669589041095887</v>
      </c>
      <c r="AN4554" s="167">
        <f t="shared" si="689"/>
        <v>0.89669589041095887</v>
      </c>
      <c r="AO4554" s="167">
        <v>0</v>
      </c>
      <c r="AP4554" s="167">
        <f t="shared" si="690"/>
        <v>0.89669589041095887</v>
      </c>
      <c r="AQ4554" s="167">
        <f t="shared" si="679"/>
        <v>26.900876712328767</v>
      </c>
      <c r="AR4554" s="193" t="s">
        <v>231</v>
      </c>
      <c r="AS4554" s="194"/>
      <c r="AT4554" s="166" t="s">
        <v>325</v>
      </c>
      <c r="AU4554" s="166" t="s">
        <v>6916</v>
      </c>
      <c r="AV4554" s="257" t="s">
        <v>7690</v>
      </c>
      <c r="AW4554" s="166" t="s">
        <v>234</v>
      </c>
      <c r="AX4554" s="2391"/>
      <c r="AY4554" s="2391"/>
    </row>
    <row r="4555" spans="1:52" s="55" customFormat="1" ht="15.95" customHeight="1" x14ac:dyDescent="0.25">
      <c r="A4555" s="182">
        <v>2005</v>
      </c>
      <c r="B4555" s="166" t="s">
        <v>56</v>
      </c>
      <c r="C4555" s="170" t="s">
        <v>6908</v>
      </c>
      <c r="D4555" s="194" t="s">
        <v>19848</v>
      </c>
      <c r="E4555" s="166" t="s">
        <v>15662</v>
      </c>
      <c r="F4555" s="166" t="s">
        <v>15663</v>
      </c>
      <c r="G4555" s="166"/>
      <c r="H4555" s="166" t="s">
        <v>732</v>
      </c>
      <c r="I4555" s="166"/>
      <c r="J4555" s="166" t="s">
        <v>317</v>
      </c>
      <c r="K4555" s="166">
        <v>0</v>
      </c>
      <c r="L4555" s="166" t="s">
        <v>317</v>
      </c>
      <c r="M4555" s="166">
        <v>0</v>
      </c>
      <c r="N4555" s="186">
        <v>3</v>
      </c>
      <c r="O4555" s="186">
        <v>2</v>
      </c>
      <c r="P4555" s="186">
        <v>6</v>
      </c>
      <c r="Q4555" s="184">
        <v>2</v>
      </c>
      <c r="R4555" s="183"/>
      <c r="S4555" s="183">
        <v>0</v>
      </c>
      <c r="T4555" s="183"/>
      <c r="U4555" s="183">
        <v>0</v>
      </c>
      <c r="V4555" s="183"/>
      <c r="W4555" s="183"/>
      <c r="X4555" s="183"/>
      <c r="Y4555" s="166" t="s">
        <v>330</v>
      </c>
      <c r="Z4555" s="166" t="s">
        <v>13429</v>
      </c>
      <c r="AA4555" s="203">
        <v>1127746172080</v>
      </c>
      <c r="AB4555" s="166" t="s">
        <v>15664</v>
      </c>
      <c r="AC4555" s="203" t="s">
        <v>14549</v>
      </c>
      <c r="AD4555" s="166" t="s">
        <v>13528</v>
      </c>
      <c r="AE4555" s="166" t="s">
        <v>15664</v>
      </c>
      <c r="AF4555" s="166" t="s">
        <v>13429</v>
      </c>
      <c r="AG4555" s="165" t="s">
        <v>15665</v>
      </c>
      <c r="AH4555" s="203" t="s">
        <v>304</v>
      </c>
      <c r="AI4555" s="186">
        <v>1.1399999999999999</v>
      </c>
      <c r="AJ4555" s="186">
        <v>450</v>
      </c>
      <c r="AK4555" s="167">
        <f t="shared" si="691"/>
        <v>1.4054794520547946</v>
      </c>
      <c r="AL4555" s="167">
        <v>0</v>
      </c>
      <c r="AM4555" s="187">
        <f t="shared" si="692"/>
        <v>1.4054794520547946</v>
      </c>
      <c r="AN4555" s="167">
        <f t="shared" si="689"/>
        <v>1.4054794520547946</v>
      </c>
      <c r="AO4555" s="167">
        <v>0</v>
      </c>
      <c r="AP4555" s="167">
        <f t="shared" si="690"/>
        <v>1.4054794520547946</v>
      </c>
      <c r="AQ4555" s="167">
        <f t="shared" si="679"/>
        <v>42.164383561643838</v>
      </c>
      <c r="AR4555" s="193" t="s">
        <v>231</v>
      </c>
      <c r="AS4555" s="194"/>
      <c r="AT4555" s="166" t="s">
        <v>325</v>
      </c>
      <c r="AU4555" s="166" t="s">
        <v>6916</v>
      </c>
      <c r="AV4555" s="257" t="s">
        <v>15666</v>
      </c>
      <c r="AW4555" s="166" t="s">
        <v>234</v>
      </c>
      <c r="AX4555" s="2391"/>
      <c r="AY4555" s="2391"/>
    </row>
    <row r="4556" spans="1:52" s="55" customFormat="1" ht="15.95" customHeight="1" x14ac:dyDescent="0.25">
      <c r="A4556" s="182">
        <v>2006</v>
      </c>
      <c r="B4556" s="166" t="s">
        <v>56</v>
      </c>
      <c r="C4556" s="170" t="s">
        <v>22550</v>
      </c>
      <c r="D4556" s="194" t="s">
        <v>19849</v>
      </c>
      <c r="E4556" s="166" t="s">
        <v>15667</v>
      </c>
      <c r="F4556" s="166" t="s">
        <v>15668</v>
      </c>
      <c r="G4556" s="166"/>
      <c r="H4556" s="166" t="s">
        <v>219</v>
      </c>
      <c r="I4556" s="166" t="s">
        <v>220</v>
      </c>
      <c r="J4556" s="166" t="s">
        <v>221</v>
      </c>
      <c r="K4556" s="166" t="s">
        <v>222</v>
      </c>
      <c r="L4556" s="166" t="s">
        <v>317</v>
      </c>
      <c r="M4556" s="166">
        <v>0</v>
      </c>
      <c r="N4556" s="186">
        <v>3</v>
      </c>
      <c r="O4556" s="186">
        <v>1.2</v>
      </c>
      <c r="P4556" s="186">
        <v>3.5999999999999996</v>
      </c>
      <c r="Q4556" s="184">
        <v>3</v>
      </c>
      <c r="R4556" s="183"/>
      <c r="S4556" s="183">
        <v>0</v>
      </c>
      <c r="T4556" s="183"/>
      <c r="U4556" s="183">
        <v>0</v>
      </c>
      <c r="V4556" s="183"/>
      <c r="W4556" s="183"/>
      <c r="X4556" s="183"/>
      <c r="Y4556" s="166" t="s">
        <v>330</v>
      </c>
      <c r="Z4556" s="166" t="s">
        <v>15669</v>
      </c>
      <c r="AA4556" s="203">
        <v>1035007202460</v>
      </c>
      <c r="AB4556" s="166" t="s">
        <v>15670</v>
      </c>
      <c r="AC4556" s="203" t="s">
        <v>12762</v>
      </c>
      <c r="AD4556" s="166" t="s">
        <v>12484</v>
      </c>
      <c r="AE4556" s="166" t="s">
        <v>15670</v>
      </c>
      <c r="AF4556" s="166" t="s">
        <v>15669</v>
      </c>
      <c r="AG4556" s="165" t="s">
        <v>2955</v>
      </c>
      <c r="AH4556" s="203" t="s">
        <v>304</v>
      </c>
      <c r="AI4556" s="186">
        <v>1.1399999999999999</v>
      </c>
      <c r="AJ4556" s="186">
        <v>423.1</v>
      </c>
      <c r="AK4556" s="167">
        <f t="shared" si="691"/>
        <v>1.3214630136986301</v>
      </c>
      <c r="AL4556" s="167">
        <v>0</v>
      </c>
      <c r="AM4556" s="187">
        <f t="shared" si="692"/>
        <v>1.3214630136986301</v>
      </c>
      <c r="AN4556" s="167">
        <f t="shared" si="689"/>
        <v>1.3214630136986301</v>
      </c>
      <c r="AO4556" s="167">
        <v>0</v>
      </c>
      <c r="AP4556" s="167">
        <f t="shared" si="690"/>
        <v>1.3214630136986301</v>
      </c>
      <c r="AQ4556" s="167">
        <f t="shared" si="679"/>
        <v>39.643890410958903</v>
      </c>
      <c r="AR4556" s="193" t="s">
        <v>231</v>
      </c>
      <c r="AS4556" s="194"/>
      <c r="AT4556" s="166" t="s">
        <v>325</v>
      </c>
      <c r="AU4556" s="166" t="s">
        <v>6916</v>
      </c>
      <c r="AV4556" s="257" t="s">
        <v>15671</v>
      </c>
      <c r="AW4556" s="166" t="s">
        <v>234</v>
      </c>
      <c r="AX4556" s="2391"/>
      <c r="AY4556" s="2391"/>
    </row>
    <row r="4557" spans="1:52" s="55" customFormat="1" ht="15.95" customHeight="1" x14ac:dyDescent="0.25">
      <c r="A4557" s="182">
        <v>2007</v>
      </c>
      <c r="B4557" s="166" t="s">
        <v>56</v>
      </c>
      <c r="C4557" s="170" t="s">
        <v>6908</v>
      </c>
      <c r="D4557" s="194" t="s">
        <v>19850</v>
      </c>
      <c r="E4557" s="166" t="s">
        <v>15673</v>
      </c>
      <c r="F4557" s="166" t="s">
        <v>15674</v>
      </c>
      <c r="G4557" s="166"/>
      <c r="H4557" s="166" t="s">
        <v>219</v>
      </c>
      <c r="I4557" s="166" t="s">
        <v>220</v>
      </c>
      <c r="J4557" s="166" t="s">
        <v>221</v>
      </c>
      <c r="K4557" s="166" t="s">
        <v>222</v>
      </c>
      <c r="L4557" s="166" t="s">
        <v>221</v>
      </c>
      <c r="M4557" s="166" t="s">
        <v>222</v>
      </c>
      <c r="N4557" s="186">
        <v>4.2</v>
      </c>
      <c r="O4557" s="186">
        <v>3.5</v>
      </c>
      <c r="P4557" s="186">
        <f>N4557*O4557</f>
        <v>14.700000000000001</v>
      </c>
      <c r="Q4557" s="184">
        <v>0</v>
      </c>
      <c r="R4557" s="183" t="s">
        <v>15675</v>
      </c>
      <c r="S4557" s="183">
        <v>0</v>
      </c>
      <c r="T4557" s="183"/>
      <c r="U4557" s="183">
        <v>0</v>
      </c>
      <c r="V4557" s="183"/>
      <c r="W4557" s="183"/>
      <c r="X4557" s="183"/>
      <c r="Y4557" s="166" t="s">
        <v>3109</v>
      </c>
      <c r="Z4557" s="166" t="s">
        <v>15676</v>
      </c>
      <c r="AA4557" s="203">
        <v>1027739441157</v>
      </c>
      <c r="AB4557" s="166" t="s">
        <v>15677</v>
      </c>
      <c r="AC4557" s="203" t="s">
        <v>15678</v>
      </c>
      <c r="AD4557" s="166" t="s">
        <v>15679</v>
      </c>
      <c r="AE4557" s="166" t="s">
        <v>15677</v>
      </c>
      <c r="AF4557" s="166" t="s">
        <v>15676</v>
      </c>
      <c r="AG4557" s="165" t="s">
        <v>15680</v>
      </c>
      <c r="AH4557" s="203" t="s">
        <v>15681</v>
      </c>
      <c r="AI4557" s="186">
        <v>0.87</v>
      </c>
      <c r="AJ4557" s="184">
        <v>37</v>
      </c>
      <c r="AK4557" s="359">
        <f>AJ4557*AI4557/365</f>
        <v>8.8191780821917795E-2</v>
      </c>
      <c r="AL4557" s="167">
        <v>0</v>
      </c>
      <c r="AM4557" s="361">
        <f>SUBTOTAL(9,AK4557:AL4557)</f>
        <v>8.8191780821917795E-2</v>
      </c>
      <c r="AN4557" s="167">
        <f t="shared" si="689"/>
        <v>8.8191780821917795E-2</v>
      </c>
      <c r="AO4557" s="167">
        <v>0</v>
      </c>
      <c r="AP4557" s="167">
        <f t="shared" si="690"/>
        <v>8.8191780821917795E-2</v>
      </c>
      <c r="AQ4557" s="167">
        <f t="shared" si="679"/>
        <v>2.645753424657534</v>
      </c>
      <c r="AR4557" s="193" t="s">
        <v>231</v>
      </c>
      <c r="AS4557" s="194" t="s">
        <v>431</v>
      </c>
      <c r="AT4557" s="166" t="s">
        <v>325</v>
      </c>
      <c r="AU4557" s="166" t="s">
        <v>6916</v>
      </c>
      <c r="AV4557" s="257" t="s">
        <v>15682</v>
      </c>
      <c r="AW4557" s="166" t="s">
        <v>234</v>
      </c>
      <c r="AX4557" s="2391"/>
      <c r="AY4557" s="2391"/>
    </row>
    <row r="4558" spans="1:52" s="55" customFormat="1" ht="15.95" customHeight="1" x14ac:dyDescent="0.25">
      <c r="A4558" s="182">
        <v>2008</v>
      </c>
      <c r="B4558" s="166" t="s">
        <v>56</v>
      </c>
      <c r="C4558" s="170" t="s">
        <v>6908</v>
      </c>
      <c r="D4558" s="194" t="s">
        <v>19851</v>
      </c>
      <c r="E4558" s="166" t="s">
        <v>15684</v>
      </c>
      <c r="F4558" s="166" t="s">
        <v>15685</v>
      </c>
      <c r="G4558" s="166"/>
      <c r="H4558" s="166" t="s">
        <v>219</v>
      </c>
      <c r="I4558" s="166"/>
      <c r="J4558" s="166" t="s">
        <v>221</v>
      </c>
      <c r="K4558" s="166" t="s">
        <v>222</v>
      </c>
      <c r="L4558" s="166" t="s">
        <v>221</v>
      </c>
      <c r="M4558" s="166" t="s">
        <v>7181</v>
      </c>
      <c r="N4558" s="186">
        <v>3</v>
      </c>
      <c r="O4558" s="186">
        <v>2</v>
      </c>
      <c r="P4558" s="186">
        <v>6</v>
      </c>
      <c r="Q4558" s="184">
        <v>3</v>
      </c>
      <c r="R4558" s="183"/>
      <c r="S4558" s="183">
        <v>1</v>
      </c>
      <c r="T4558" s="183"/>
      <c r="U4558" s="183">
        <v>1</v>
      </c>
      <c r="V4558" s="183"/>
      <c r="W4558" s="183"/>
      <c r="X4558" s="183"/>
      <c r="Y4558" s="166" t="s">
        <v>330</v>
      </c>
      <c r="Z4558" s="166" t="s">
        <v>14014</v>
      </c>
      <c r="AA4558" s="203">
        <v>1097746274009</v>
      </c>
      <c r="AB4558" s="166" t="s">
        <v>15686</v>
      </c>
      <c r="AC4558" s="203">
        <v>89645813838</v>
      </c>
      <c r="AD4558" s="166" t="s">
        <v>14016</v>
      </c>
      <c r="AE4558" s="166" t="s">
        <v>15686</v>
      </c>
      <c r="AF4558" s="166" t="s">
        <v>14014</v>
      </c>
      <c r="AG4558" s="165" t="s">
        <v>15687</v>
      </c>
      <c r="AH4558" s="203" t="s">
        <v>506</v>
      </c>
      <c r="AI4558" s="186">
        <v>2.0699999999999998</v>
      </c>
      <c r="AJ4558" s="186">
        <v>72</v>
      </c>
      <c r="AK4558" s="167">
        <f>AJ4558*AI4558/365</f>
        <v>0.40832876712328764</v>
      </c>
      <c r="AL4558" s="167">
        <v>0</v>
      </c>
      <c r="AM4558" s="187">
        <f>SUBTOTAL(9,AK4558:AL4558)</f>
        <v>0.40832876712328764</v>
      </c>
      <c r="AN4558" s="167">
        <f t="shared" si="689"/>
        <v>0.40832876712328764</v>
      </c>
      <c r="AO4558" s="167">
        <v>0</v>
      </c>
      <c r="AP4558" s="167">
        <f t="shared" si="690"/>
        <v>0.40832876712328764</v>
      </c>
      <c r="AQ4558" s="167">
        <f t="shared" si="679"/>
        <v>12.249863013698629</v>
      </c>
      <c r="AR4558" s="193" t="s">
        <v>231</v>
      </c>
      <c r="AS4558" s="194" t="s">
        <v>431</v>
      </c>
      <c r="AT4558" s="166" t="s">
        <v>325</v>
      </c>
      <c r="AU4558" s="166" t="s">
        <v>6916</v>
      </c>
      <c r="AV4558" s="257" t="s">
        <v>15688</v>
      </c>
      <c r="AW4558" s="166" t="s">
        <v>234</v>
      </c>
      <c r="AX4558" s="2391"/>
      <c r="AY4558" s="2391"/>
    </row>
    <row r="4559" spans="1:52" s="55" customFormat="1" ht="15.95" customHeight="1" x14ac:dyDescent="0.25">
      <c r="A4559" s="182">
        <v>2009</v>
      </c>
      <c r="B4559" s="166" t="s">
        <v>56</v>
      </c>
      <c r="C4559" s="170" t="s">
        <v>22550</v>
      </c>
      <c r="D4559" s="194" t="s">
        <v>19852</v>
      </c>
      <c r="E4559" s="166" t="s">
        <v>15689</v>
      </c>
      <c r="F4559" s="166" t="s">
        <v>15690</v>
      </c>
      <c r="G4559" s="166"/>
      <c r="H4559" s="166" t="s">
        <v>219</v>
      </c>
      <c r="I4559" s="166"/>
      <c r="J4559" s="166" t="s">
        <v>221</v>
      </c>
      <c r="K4559" s="166">
        <v>0</v>
      </c>
      <c r="L4559" s="166" t="s">
        <v>317</v>
      </c>
      <c r="M4559" s="166">
        <v>0</v>
      </c>
      <c r="N4559" s="186">
        <v>3.5</v>
      </c>
      <c r="O4559" s="186">
        <v>1.2</v>
      </c>
      <c r="P4559" s="186">
        <v>4.2</v>
      </c>
      <c r="Q4559" s="184">
        <v>0</v>
      </c>
      <c r="R4559" s="183" t="s">
        <v>15691</v>
      </c>
      <c r="S4559" s="183">
        <v>0</v>
      </c>
      <c r="T4559" s="183"/>
      <c r="U4559" s="183">
        <v>0</v>
      </c>
      <c r="V4559" s="183"/>
      <c r="W4559" s="183"/>
      <c r="X4559" s="183"/>
      <c r="Y4559" s="166" t="s">
        <v>3109</v>
      </c>
      <c r="Z4559" s="166" t="s">
        <v>12760</v>
      </c>
      <c r="AA4559" s="203">
        <v>1035007202460</v>
      </c>
      <c r="AB4559" s="166" t="s">
        <v>15692</v>
      </c>
      <c r="AC4559" s="203" t="s">
        <v>12762</v>
      </c>
      <c r="AD4559" s="166" t="s">
        <v>12484</v>
      </c>
      <c r="AE4559" s="166" t="s">
        <v>15692</v>
      </c>
      <c r="AF4559" s="166" t="s">
        <v>15693</v>
      </c>
      <c r="AG4559" s="165" t="s">
        <v>2955</v>
      </c>
      <c r="AH4559" s="203" t="s">
        <v>304</v>
      </c>
      <c r="AI4559" s="186">
        <v>1.1399999999999999</v>
      </c>
      <c r="AJ4559" s="186">
        <v>254</v>
      </c>
      <c r="AK4559" s="167">
        <f>AJ4559*AI4559/365</f>
        <v>0.7933150684931507</v>
      </c>
      <c r="AL4559" s="167">
        <v>0</v>
      </c>
      <c r="AM4559" s="187">
        <f>SUBTOTAL(9,AK4559:AL4559)</f>
        <v>0.7933150684931507</v>
      </c>
      <c r="AN4559" s="167">
        <f t="shared" si="689"/>
        <v>0.7933150684931507</v>
      </c>
      <c r="AO4559" s="167">
        <v>0</v>
      </c>
      <c r="AP4559" s="167">
        <f t="shared" si="690"/>
        <v>0.7933150684931507</v>
      </c>
      <c r="AQ4559" s="167">
        <f t="shared" si="679"/>
        <v>23.799452054794521</v>
      </c>
      <c r="AR4559" s="193" t="s">
        <v>231</v>
      </c>
      <c r="AS4559" s="194"/>
      <c r="AT4559" s="166" t="s">
        <v>325</v>
      </c>
      <c r="AU4559" s="166" t="s">
        <v>6916</v>
      </c>
      <c r="AV4559" s="257" t="s">
        <v>15694</v>
      </c>
      <c r="AW4559" s="166" t="s">
        <v>234</v>
      </c>
      <c r="AX4559" s="2391"/>
      <c r="AY4559" s="2391"/>
    </row>
    <row r="4560" spans="1:52" s="1395" customFormat="1" ht="15.95" customHeight="1" x14ac:dyDescent="0.2">
      <c r="A4560" s="353">
        <v>2010</v>
      </c>
      <c r="B4560" s="354" t="s">
        <v>56</v>
      </c>
      <c r="C4560" s="366" t="s">
        <v>6908</v>
      </c>
      <c r="D4560" s="363" t="s">
        <v>24443</v>
      </c>
      <c r="E4560" s="354" t="s">
        <v>24444</v>
      </c>
      <c r="F4560" s="354" t="s">
        <v>24445</v>
      </c>
      <c r="G4560" s="354" t="s">
        <v>221</v>
      </c>
      <c r="H4560" s="354" t="s">
        <v>219</v>
      </c>
      <c r="I4560" s="354" t="s">
        <v>316</v>
      </c>
      <c r="J4560" s="354" t="s">
        <v>221</v>
      </c>
      <c r="K4560" s="925" t="s">
        <v>222</v>
      </c>
      <c r="L4560" s="354" t="s">
        <v>221</v>
      </c>
      <c r="M4560" s="925" t="s">
        <v>222</v>
      </c>
      <c r="N4560" s="360">
        <v>3.02</v>
      </c>
      <c r="O4560" s="360">
        <v>1.52</v>
      </c>
      <c r="P4560" s="360">
        <f>O4560*N4560</f>
        <v>4.5903999999999998</v>
      </c>
      <c r="Q4560" s="503">
        <v>1</v>
      </c>
      <c r="R4560" s="357"/>
      <c r="S4560" s="357">
        <v>0</v>
      </c>
      <c r="T4560" s="357"/>
      <c r="U4560" s="357">
        <v>0</v>
      </c>
      <c r="V4560" s="357"/>
      <c r="W4560" s="357"/>
      <c r="X4560" s="357"/>
      <c r="Y4560" s="354" t="s">
        <v>330</v>
      </c>
      <c r="Z4560" s="354" t="s">
        <v>15698</v>
      </c>
      <c r="AA4560" s="443" t="s">
        <v>24446</v>
      </c>
      <c r="AB4560" s="354" t="s">
        <v>24447</v>
      </c>
      <c r="AC4560" s="443" t="s">
        <v>24448</v>
      </c>
      <c r="AD4560" s="271" t="s">
        <v>15701</v>
      </c>
      <c r="AE4560" s="354" t="s">
        <v>24449</v>
      </c>
      <c r="AF4560" s="354" t="s">
        <v>15698</v>
      </c>
      <c r="AG4560" s="443" t="s">
        <v>24446</v>
      </c>
      <c r="AH4560" s="354" t="s">
        <v>453</v>
      </c>
      <c r="AI4560" s="360">
        <v>0.87</v>
      </c>
      <c r="AJ4560" s="503">
        <v>68</v>
      </c>
      <c r="AK4560" s="359">
        <f>AJ4560*AI4560/365</f>
        <v>0.16208219178082192</v>
      </c>
      <c r="AL4560" s="359">
        <v>0</v>
      </c>
      <c r="AM4560" s="361">
        <f>SUBTOTAL(9,AK4560:AL4560)</f>
        <v>0.16208219178082192</v>
      </c>
      <c r="AN4560" s="359">
        <f t="shared" si="689"/>
        <v>0.16208219178082192</v>
      </c>
      <c r="AO4560" s="359">
        <v>0</v>
      </c>
      <c r="AP4560" s="359">
        <f t="shared" si="690"/>
        <v>0.16208219178082192</v>
      </c>
      <c r="AQ4560" s="359">
        <f>AP4560*30</f>
        <v>4.862465753424658</v>
      </c>
      <c r="AR4560" s="362" t="s">
        <v>231</v>
      </c>
      <c r="AS4560" s="363" t="s">
        <v>431</v>
      </c>
      <c r="AT4560" s="354" t="s">
        <v>325</v>
      </c>
      <c r="AU4560" s="354" t="s">
        <v>6916</v>
      </c>
      <c r="AV4560" s="489" t="s">
        <v>15703</v>
      </c>
      <c r="AW4560" s="354" t="s">
        <v>234</v>
      </c>
      <c r="AX4560" s="447" t="s">
        <v>24450</v>
      </c>
      <c r="AY4560" s="2401"/>
      <c r="AZ4560" s="447" t="s">
        <v>24451</v>
      </c>
    </row>
    <row r="4561" spans="1:52" s="55" customFormat="1" ht="15.95" customHeight="1" x14ac:dyDescent="0.25">
      <c r="A4561" s="182">
        <v>2011</v>
      </c>
      <c r="B4561" s="166" t="s">
        <v>56</v>
      </c>
      <c r="C4561" s="170" t="s">
        <v>22550</v>
      </c>
      <c r="D4561" s="194" t="s">
        <v>19853</v>
      </c>
      <c r="E4561" s="166" t="s">
        <v>15705</v>
      </c>
      <c r="F4561" s="166" t="s">
        <v>15706</v>
      </c>
      <c r="G4561" s="166"/>
      <c r="H4561" s="166" t="s">
        <v>219</v>
      </c>
      <c r="I4561" s="166" t="s">
        <v>220</v>
      </c>
      <c r="J4561" s="166" t="s">
        <v>221</v>
      </c>
      <c r="K4561" s="166" t="s">
        <v>222</v>
      </c>
      <c r="L4561" s="166" t="s">
        <v>317</v>
      </c>
      <c r="M4561" s="166">
        <v>0</v>
      </c>
      <c r="N4561" s="186">
        <v>3</v>
      </c>
      <c r="O4561" s="186">
        <v>1.2</v>
      </c>
      <c r="P4561" s="186">
        <v>3.5999999999999996</v>
      </c>
      <c r="Q4561" s="184">
        <v>1</v>
      </c>
      <c r="R4561" s="183"/>
      <c r="S4561" s="183">
        <v>0</v>
      </c>
      <c r="T4561" s="183"/>
      <c r="U4561" s="183">
        <v>0</v>
      </c>
      <c r="V4561" s="183"/>
      <c r="W4561" s="183"/>
      <c r="X4561" s="183"/>
      <c r="Y4561" s="166" t="s">
        <v>3109</v>
      </c>
      <c r="Z4561" s="166" t="s">
        <v>12460</v>
      </c>
      <c r="AA4561" s="203">
        <v>1035007202460</v>
      </c>
      <c r="AB4561" s="166" t="s">
        <v>15707</v>
      </c>
      <c r="AC4561" s="203" t="s">
        <v>12762</v>
      </c>
      <c r="AD4561" s="166" t="s">
        <v>12484</v>
      </c>
      <c r="AE4561" s="166" t="s">
        <v>15707</v>
      </c>
      <c r="AF4561" s="166" t="s">
        <v>12460</v>
      </c>
      <c r="AG4561" s="165" t="s">
        <v>2955</v>
      </c>
      <c r="AH4561" s="203" t="s">
        <v>304</v>
      </c>
      <c r="AI4561" s="186">
        <v>1.1399999999999999</v>
      </c>
      <c r="AJ4561" s="186">
        <v>254</v>
      </c>
      <c r="AK4561" s="167">
        <f t="shared" ref="AK4561:AK4566" si="693">AJ4561*AI4561/365</f>
        <v>0.7933150684931507</v>
      </c>
      <c r="AL4561" s="167">
        <v>0</v>
      </c>
      <c r="AM4561" s="187">
        <f t="shared" ref="AM4561:AM4566" si="694">SUBTOTAL(9,AK4561:AL4561)</f>
        <v>0.7933150684931507</v>
      </c>
      <c r="AN4561" s="167">
        <f t="shared" si="689"/>
        <v>0.7933150684931507</v>
      </c>
      <c r="AO4561" s="167">
        <v>0</v>
      </c>
      <c r="AP4561" s="167">
        <f t="shared" si="690"/>
        <v>0.7933150684931507</v>
      </c>
      <c r="AQ4561" s="167">
        <f t="shared" ref="AQ4561:AQ4620" si="695">AP4561*30</f>
        <v>23.799452054794521</v>
      </c>
      <c r="AR4561" s="193" t="s">
        <v>231</v>
      </c>
      <c r="AS4561" s="194"/>
      <c r="AT4561" s="166" t="s">
        <v>325</v>
      </c>
      <c r="AU4561" s="166" t="s">
        <v>6916</v>
      </c>
      <c r="AV4561" s="257" t="s">
        <v>15708</v>
      </c>
      <c r="AW4561" s="166" t="s">
        <v>234</v>
      </c>
      <c r="AX4561" s="2391"/>
      <c r="AY4561" s="2391"/>
    </row>
    <row r="4562" spans="1:52" s="55" customFormat="1" ht="15.95" customHeight="1" x14ac:dyDescent="0.25">
      <c r="A4562" s="182">
        <v>2012</v>
      </c>
      <c r="B4562" s="166" t="s">
        <v>56</v>
      </c>
      <c r="C4562" s="170" t="s">
        <v>22550</v>
      </c>
      <c r="D4562" s="194" t="s">
        <v>19854</v>
      </c>
      <c r="E4562" s="166" t="s">
        <v>15709</v>
      </c>
      <c r="F4562" s="166" t="s">
        <v>15710</v>
      </c>
      <c r="G4562" s="166"/>
      <c r="H4562" s="166" t="s">
        <v>732</v>
      </c>
      <c r="I4562" s="166"/>
      <c r="J4562" s="166" t="s">
        <v>317</v>
      </c>
      <c r="K4562" s="166">
        <v>0</v>
      </c>
      <c r="L4562" s="166" t="s">
        <v>317</v>
      </c>
      <c r="M4562" s="166">
        <v>0</v>
      </c>
      <c r="N4562" s="186">
        <v>2.5</v>
      </c>
      <c r="O4562" s="186">
        <v>1.2</v>
      </c>
      <c r="P4562" s="186">
        <v>3</v>
      </c>
      <c r="Q4562" s="184">
        <v>0</v>
      </c>
      <c r="R4562" s="183" t="s">
        <v>15691</v>
      </c>
      <c r="S4562" s="183">
        <v>0</v>
      </c>
      <c r="T4562" s="183"/>
      <c r="U4562" s="183">
        <v>0</v>
      </c>
      <c r="V4562" s="183"/>
      <c r="W4562" s="183"/>
      <c r="X4562" s="183"/>
      <c r="Y4562" s="166" t="s">
        <v>3109</v>
      </c>
      <c r="Z4562" s="166" t="s">
        <v>12760</v>
      </c>
      <c r="AA4562" s="203">
        <v>1035007202460</v>
      </c>
      <c r="AB4562" s="166" t="s">
        <v>7713</v>
      </c>
      <c r="AC4562" s="203" t="s">
        <v>12762</v>
      </c>
      <c r="AD4562" s="166" t="s">
        <v>12484</v>
      </c>
      <c r="AE4562" s="166" t="s">
        <v>7713</v>
      </c>
      <c r="AF4562" s="166" t="s">
        <v>15711</v>
      </c>
      <c r="AG4562" s="165" t="s">
        <v>2955</v>
      </c>
      <c r="AH4562" s="203" t="s">
        <v>304</v>
      </c>
      <c r="AI4562" s="186">
        <v>1.1399999999999999</v>
      </c>
      <c r="AJ4562" s="186">
        <v>500</v>
      </c>
      <c r="AK4562" s="167">
        <f t="shared" si="693"/>
        <v>1.5616438356164384</v>
      </c>
      <c r="AL4562" s="167">
        <v>0</v>
      </c>
      <c r="AM4562" s="187">
        <f t="shared" si="694"/>
        <v>1.5616438356164384</v>
      </c>
      <c r="AN4562" s="167">
        <f t="shared" si="689"/>
        <v>1.5616438356164384</v>
      </c>
      <c r="AO4562" s="167">
        <v>0</v>
      </c>
      <c r="AP4562" s="167">
        <f t="shared" si="690"/>
        <v>1.5616438356164384</v>
      </c>
      <c r="AQ4562" s="167">
        <f t="shared" si="695"/>
        <v>46.849315068493155</v>
      </c>
      <c r="AR4562" s="193" t="s">
        <v>231</v>
      </c>
      <c r="AS4562" s="194"/>
      <c r="AT4562" s="166" t="s">
        <v>325</v>
      </c>
      <c r="AU4562" s="166" t="s">
        <v>6916</v>
      </c>
      <c r="AV4562" s="257" t="s">
        <v>15712</v>
      </c>
      <c r="AW4562" s="166" t="s">
        <v>234</v>
      </c>
      <c r="AX4562" s="2391"/>
      <c r="AY4562" s="2391"/>
    </row>
    <row r="4563" spans="1:52" s="55" customFormat="1" ht="15.95" customHeight="1" x14ac:dyDescent="0.25">
      <c r="A4563" s="182">
        <v>2013</v>
      </c>
      <c r="B4563" s="166" t="s">
        <v>56</v>
      </c>
      <c r="C4563" s="170" t="s">
        <v>6908</v>
      </c>
      <c r="D4563" s="194" t="s">
        <v>19855</v>
      </c>
      <c r="E4563" s="166" t="s">
        <v>15714</v>
      </c>
      <c r="F4563" s="166" t="s">
        <v>15715</v>
      </c>
      <c r="G4563" s="166"/>
      <c r="H4563" s="166" t="s">
        <v>219</v>
      </c>
      <c r="I4563" s="166" t="s">
        <v>220</v>
      </c>
      <c r="J4563" s="166" t="s">
        <v>221</v>
      </c>
      <c r="K4563" s="166" t="s">
        <v>7181</v>
      </c>
      <c r="L4563" s="166" t="s">
        <v>221</v>
      </c>
      <c r="M4563" s="166" t="s">
        <v>7181</v>
      </c>
      <c r="N4563" s="186">
        <v>10</v>
      </c>
      <c r="O4563" s="186">
        <v>5</v>
      </c>
      <c r="P4563" s="186">
        <v>50</v>
      </c>
      <c r="Q4563" s="184">
        <v>0</v>
      </c>
      <c r="R4563" s="183"/>
      <c r="S4563" s="183">
        <v>0</v>
      </c>
      <c r="T4563" s="183"/>
      <c r="U4563" s="183">
        <v>2</v>
      </c>
      <c r="V4563" s="183"/>
      <c r="W4563" s="183"/>
      <c r="X4563" s="183"/>
      <c r="Y4563" s="166" t="s">
        <v>330</v>
      </c>
      <c r="Z4563" s="166" t="s">
        <v>15716</v>
      </c>
      <c r="AA4563" s="203">
        <v>1037739817565</v>
      </c>
      <c r="AB4563" s="166" t="s">
        <v>15717</v>
      </c>
      <c r="AC4563" s="203" t="s">
        <v>15718</v>
      </c>
      <c r="AD4563" s="166" t="s">
        <v>15719</v>
      </c>
      <c r="AE4563" s="166" t="s">
        <v>15717</v>
      </c>
      <c r="AF4563" s="166" t="s">
        <v>15716</v>
      </c>
      <c r="AG4563" s="165" t="s">
        <v>15720</v>
      </c>
      <c r="AH4563" s="203" t="s">
        <v>304</v>
      </c>
      <c r="AI4563" s="186">
        <v>1.1399999999999999</v>
      </c>
      <c r="AJ4563" s="186">
        <v>5960.2</v>
      </c>
      <c r="AK4563" s="167">
        <f t="shared" si="693"/>
        <v>18.615419178082188</v>
      </c>
      <c r="AL4563" s="167">
        <v>0</v>
      </c>
      <c r="AM4563" s="187">
        <f t="shared" si="694"/>
        <v>18.615419178082188</v>
      </c>
      <c r="AN4563" s="167">
        <f t="shared" si="689"/>
        <v>18.615419178082188</v>
      </c>
      <c r="AO4563" s="167">
        <v>0</v>
      </c>
      <c r="AP4563" s="167">
        <f t="shared" si="690"/>
        <v>18.615419178082188</v>
      </c>
      <c r="AQ4563" s="167">
        <f t="shared" si="695"/>
        <v>558.4625753424657</v>
      </c>
      <c r="AR4563" s="193" t="s">
        <v>231</v>
      </c>
      <c r="AS4563" s="194" t="s">
        <v>431</v>
      </c>
      <c r="AT4563" s="166" t="s">
        <v>325</v>
      </c>
      <c r="AU4563" s="166" t="s">
        <v>6916</v>
      </c>
      <c r="AV4563" s="257" t="s">
        <v>15721</v>
      </c>
      <c r="AW4563" s="166" t="s">
        <v>234</v>
      </c>
      <c r="AX4563" s="2391"/>
      <c r="AY4563" s="2391"/>
    </row>
    <row r="4564" spans="1:52" s="55" customFormat="1" ht="15.95" customHeight="1" x14ac:dyDescent="0.25">
      <c r="A4564" s="353">
        <v>2014</v>
      </c>
      <c r="B4564" s="354" t="s">
        <v>56</v>
      </c>
      <c r="C4564" s="366" t="s">
        <v>6908</v>
      </c>
      <c r="D4564" s="363" t="s">
        <v>17057</v>
      </c>
      <c r="E4564" s="354" t="s">
        <v>17058</v>
      </c>
      <c r="F4564" s="354" t="s">
        <v>17059</v>
      </c>
      <c r="G4564" s="354" t="s">
        <v>221</v>
      </c>
      <c r="H4564" s="354" t="s">
        <v>219</v>
      </c>
      <c r="I4564" s="354" t="s">
        <v>220</v>
      </c>
      <c r="J4564" s="354" t="s">
        <v>221</v>
      </c>
      <c r="K4564" s="354" t="s">
        <v>222</v>
      </c>
      <c r="L4564" s="272" t="s">
        <v>221</v>
      </c>
      <c r="M4564" s="272" t="s">
        <v>879</v>
      </c>
      <c r="N4564" s="360">
        <v>3</v>
      </c>
      <c r="O4564" s="360">
        <v>2</v>
      </c>
      <c r="P4564" s="360">
        <v>6</v>
      </c>
      <c r="Q4564" s="503">
        <v>2</v>
      </c>
      <c r="R4564" s="357"/>
      <c r="S4564" s="357">
        <v>0</v>
      </c>
      <c r="T4564" s="357"/>
      <c r="U4564" s="357">
        <v>0</v>
      </c>
      <c r="V4564" s="357"/>
      <c r="W4564" s="357">
        <v>1</v>
      </c>
      <c r="X4564" s="357"/>
      <c r="Y4564" s="354" t="s">
        <v>330</v>
      </c>
      <c r="Z4564" s="354" t="s">
        <v>12792</v>
      </c>
      <c r="AA4564" s="443">
        <v>1027809237796</v>
      </c>
      <c r="AB4564" s="354" t="s">
        <v>17060</v>
      </c>
      <c r="AC4564" s="443" t="s">
        <v>16943</v>
      </c>
      <c r="AD4564" s="354" t="s">
        <v>16944</v>
      </c>
      <c r="AE4564" s="354" t="s">
        <v>17061</v>
      </c>
      <c r="AF4564" s="354" t="s">
        <v>17062</v>
      </c>
      <c r="AG4564" s="358" t="s">
        <v>13219</v>
      </c>
      <c r="AH4564" s="443" t="s">
        <v>304</v>
      </c>
      <c r="AI4564" s="360">
        <v>1.1399999999999999</v>
      </c>
      <c r="AJ4564" s="360">
        <v>523.70000000000005</v>
      </c>
      <c r="AK4564" s="359">
        <f t="shared" si="693"/>
        <v>1.6356657534246577</v>
      </c>
      <c r="AL4564" s="359">
        <v>0</v>
      </c>
      <c r="AM4564" s="361">
        <f t="shared" si="694"/>
        <v>1.6356657534246577</v>
      </c>
      <c r="AN4564" s="359">
        <f t="shared" si="689"/>
        <v>1.6356657534246577</v>
      </c>
      <c r="AO4564" s="359">
        <v>0</v>
      </c>
      <c r="AP4564" s="359">
        <f t="shared" si="690"/>
        <v>1.6356657534246577</v>
      </c>
      <c r="AQ4564" s="359">
        <f>AP4564*30</f>
        <v>49.069972602739732</v>
      </c>
      <c r="AR4564" s="362" t="s">
        <v>231</v>
      </c>
      <c r="AS4564" s="363" t="s">
        <v>431</v>
      </c>
      <c r="AT4564" s="354" t="s">
        <v>325</v>
      </c>
      <c r="AU4564" s="354" t="s">
        <v>6916</v>
      </c>
      <c r="AV4564" s="489" t="s">
        <v>15722</v>
      </c>
      <c r="AW4564" s="166" t="s">
        <v>234</v>
      </c>
      <c r="AX4564" s="447" t="s">
        <v>20545</v>
      </c>
      <c r="AY4564" s="2391"/>
      <c r="AZ4564" s="447" t="s">
        <v>20531</v>
      </c>
    </row>
    <row r="4565" spans="1:52" s="55" customFormat="1" ht="15.95" customHeight="1" x14ac:dyDescent="0.25">
      <c r="A4565" s="182">
        <v>2015</v>
      </c>
      <c r="B4565" s="166" t="s">
        <v>56</v>
      </c>
      <c r="C4565" s="170" t="s">
        <v>6908</v>
      </c>
      <c r="D4565" s="194" t="s">
        <v>19856</v>
      </c>
      <c r="E4565" s="166" t="s">
        <v>15724</v>
      </c>
      <c r="F4565" s="166" t="s">
        <v>15725</v>
      </c>
      <c r="G4565" s="166"/>
      <c r="H4565" s="166" t="s">
        <v>219</v>
      </c>
      <c r="I4565" s="166" t="s">
        <v>220</v>
      </c>
      <c r="J4565" s="166" t="s">
        <v>221</v>
      </c>
      <c r="K4565" s="166" t="s">
        <v>222</v>
      </c>
      <c r="L4565" s="198" t="s">
        <v>221</v>
      </c>
      <c r="M4565" s="198" t="s">
        <v>879</v>
      </c>
      <c r="N4565" s="186">
        <v>4</v>
      </c>
      <c r="O4565" s="186">
        <v>2</v>
      </c>
      <c r="P4565" s="186">
        <v>8</v>
      </c>
      <c r="Q4565" s="184">
        <v>0</v>
      </c>
      <c r="R4565" s="183" t="s">
        <v>15726</v>
      </c>
      <c r="S4565" s="183">
        <v>0</v>
      </c>
      <c r="T4565" s="183"/>
      <c r="U4565" s="183">
        <v>0</v>
      </c>
      <c r="V4565" s="183"/>
      <c r="W4565" s="183"/>
      <c r="X4565" s="183"/>
      <c r="Y4565" s="166" t="s">
        <v>330</v>
      </c>
      <c r="Z4565" s="166" t="s">
        <v>12792</v>
      </c>
      <c r="AA4565" s="203">
        <v>1027809237796</v>
      </c>
      <c r="AB4565" s="166" t="s">
        <v>15727</v>
      </c>
      <c r="AC4565" s="203" t="s">
        <v>12353</v>
      </c>
      <c r="AD4565" s="166" t="s">
        <v>12354</v>
      </c>
      <c r="AE4565" s="166" t="s">
        <v>15727</v>
      </c>
      <c r="AF4565" s="166" t="s">
        <v>15728</v>
      </c>
      <c r="AG4565" s="165" t="s">
        <v>13219</v>
      </c>
      <c r="AH4565" s="203" t="s">
        <v>304</v>
      </c>
      <c r="AI4565" s="186">
        <v>1.1399999999999999</v>
      </c>
      <c r="AJ4565" s="186">
        <v>312.2</v>
      </c>
      <c r="AK4565" s="167">
        <f t="shared" si="693"/>
        <v>0.97509041095890403</v>
      </c>
      <c r="AL4565" s="167">
        <v>0</v>
      </c>
      <c r="AM4565" s="187">
        <f t="shared" si="694"/>
        <v>0.97509041095890403</v>
      </c>
      <c r="AN4565" s="167">
        <f t="shared" ref="AN4565:AN4590" si="696">AK4565</f>
        <v>0.97509041095890403</v>
      </c>
      <c r="AO4565" s="167">
        <v>0</v>
      </c>
      <c r="AP4565" s="167">
        <f t="shared" ref="AP4565:AP4590" si="697">AN4565+AO4565</f>
        <v>0.97509041095890403</v>
      </c>
      <c r="AQ4565" s="167">
        <f t="shared" si="695"/>
        <v>29.252712328767121</v>
      </c>
      <c r="AR4565" s="193" t="s">
        <v>231</v>
      </c>
      <c r="AS4565" s="194" t="s">
        <v>431</v>
      </c>
      <c r="AT4565" s="166" t="s">
        <v>325</v>
      </c>
      <c r="AU4565" s="166" t="s">
        <v>6916</v>
      </c>
      <c r="AV4565" s="257" t="s">
        <v>15729</v>
      </c>
      <c r="AW4565" s="166" t="s">
        <v>234</v>
      </c>
      <c r="AX4565" s="2391"/>
      <c r="AY4565" s="2391"/>
    </row>
    <row r="4566" spans="1:52" s="55" customFormat="1" ht="15.95" customHeight="1" x14ac:dyDescent="0.25">
      <c r="A4566" s="353">
        <v>2016</v>
      </c>
      <c r="B4566" s="354" t="s">
        <v>56</v>
      </c>
      <c r="C4566" s="366" t="s">
        <v>17123</v>
      </c>
      <c r="D4566" s="363" t="s">
        <v>16985</v>
      </c>
      <c r="E4566" s="354" t="s">
        <v>16968</v>
      </c>
      <c r="F4566" s="354" t="s">
        <v>16969</v>
      </c>
      <c r="G4566" s="354" t="s">
        <v>818</v>
      </c>
      <c r="H4566" s="354" t="s">
        <v>219</v>
      </c>
      <c r="I4566" s="354" t="s">
        <v>220</v>
      </c>
      <c r="J4566" s="354" t="s">
        <v>221</v>
      </c>
      <c r="K4566" s="354" t="s">
        <v>222</v>
      </c>
      <c r="L4566" s="354" t="s">
        <v>221</v>
      </c>
      <c r="M4566" s="354" t="s">
        <v>7181</v>
      </c>
      <c r="N4566" s="360">
        <v>3</v>
      </c>
      <c r="O4566" s="360">
        <v>2</v>
      </c>
      <c r="P4566" s="360">
        <v>6</v>
      </c>
      <c r="Q4566" s="503">
        <v>1</v>
      </c>
      <c r="R4566" s="357"/>
      <c r="S4566" s="357">
        <v>0</v>
      </c>
      <c r="T4566" s="357"/>
      <c r="U4566" s="357">
        <v>0</v>
      </c>
      <c r="V4566" s="357"/>
      <c r="W4566" s="357"/>
      <c r="X4566" s="357"/>
      <c r="Y4566" s="354" t="s">
        <v>330</v>
      </c>
      <c r="Z4566" s="354" t="s">
        <v>535</v>
      </c>
      <c r="AA4566" s="443">
        <v>1027809237796</v>
      </c>
      <c r="AB4566" s="354" t="s">
        <v>16970</v>
      </c>
      <c r="AC4566" s="443" t="s">
        <v>16971</v>
      </c>
      <c r="AD4566" s="354" t="s">
        <v>16972</v>
      </c>
      <c r="AE4566" s="354" t="s">
        <v>16970</v>
      </c>
      <c r="AF4566" s="354" t="s">
        <v>16973</v>
      </c>
      <c r="AG4566" s="358" t="s">
        <v>13219</v>
      </c>
      <c r="AH4566" s="443" t="s">
        <v>304</v>
      </c>
      <c r="AI4566" s="360">
        <v>1.1399999999999999</v>
      </c>
      <c r="AJ4566" s="360">
        <v>317.10000000000002</v>
      </c>
      <c r="AK4566" s="359">
        <f t="shared" si="693"/>
        <v>0.99039452054794508</v>
      </c>
      <c r="AL4566" s="359">
        <v>0</v>
      </c>
      <c r="AM4566" s="361">
        <f t="shared" si="694"/>
        <v>0.99039452054794508</v>
      </c>
      <c r="AN4566" s="359">
        <f t="shared" si="696"/>
        <v>0.99039452054794508</v>
      </c>
      <c r="AO4566" s="359">
        <v>0</v>
      </c>
      <c r="AP4566" s="359">
        <f t="shared" si="697"/>
        <v>0.99039452054794508</v>
      </c>
      <c r="AQ4566" s="359">
        <f>AP4566*30</f>
        <v>29.711835616438353</v>
      </c>
      <c r="AR4566" s="362" t="s">
        <v>231</v>
      </c>
      <c r="AS4566" s="363" t="s">
        <v>431</v>
      </c>
      <c r="AT4566" s="354" t="s">
        <v>325</v>
      </c>
      <c r="AU4566" s="354" t="s">
        <v>6916</v>
      </c>
      <c r="AV4566" s="489" t="s">
        <v>15730</v>
      </c>
      <c r="AW4566" s="166" t="s">
        <v>234</v>
      </c>
      <c r="AX4566" s="447" t="s">
        <v>20544</v>
      </c>
      <c r="AY4566" s="2391"/>
      <c r="AZ4566" s="447" t="s">
        <v>20530</v>
      </c>
    </row>
    <row r="4567" spans="1:52" s="55" customFormat="1" ht="15.95" customHeight="1" x14ac:dyDescent="0.25">
      <c r="A4567" s="182">
        <v>2017</v>
      </c>
      <c r="B4567" s="166" t="s">
        <v>56</v>
      </c>
      <c r="C4567" s="170" t="s">
        <v>6908</v>
      </c>
      <c r="D4567" s="194" t="s">
        <v>19857</v>
      </c>
      <c r="E4567" s="166" t="s">
        <v>15732</v>
      </c>
      <c r="F4567" s="166" t="s">
        <v>15733</v>
      </c>
      <c r="G4567" s="166"/>
      <c r="H4567" s="166" t="s">
        <v>219</v>
      </c>
      <c r="I4567" s="166" t="s">
        <v>220</v>
      </c>
      <c r="J4567" s="166" t="s">
        <v>221</v>
      </c>
      <c r="K4567" s="166" t="s">
        <v>222</v>
      </c>
      <c r="L4567" s="198" t="s">
        <v>221</v>
      </c>
      <c r="M4567" s="198" t="s">
        <v>879</v>
      </c>
      <c r="N4567" s="186">
        <v>3</v>
      </c>
      <c r="O4567" s="186">
        <v>2</v>
      </c>
      <c r="P4567" s="186">
        <v>6</v>
      </c>
      <c r="Q4567" s="184">
        <v>2</v>
      </c>
      <c r="R4567" s="183"/>
      <c r="S4567" s="183">
        <v>0</v>
      </c>
      <c r="T4567" s="183"/>
      <c r="U4567" s="183">
        <v>0</v>
      </c>
      <c r="V4567" s="183"/>
      <c r="W4567" s="183"/>
      <c r="X4567" s="183"/>
      <c r="Y4567" s="166" t="s">
        <v>330</v>
      </c>
      <c r="Z4567" s="166" t="s">
        <v>15734</v>
      </c>
      <c r="AA4567" s="203">
        <v>1057749069839</v>
      </c>
      <c r="AB4567" s="166" t="s">
        <v>15735</v>
      </c>
      <c r="AC4567" s="203" t="s">
        <v>15736</v>
      </c>
      <c r="AD4567" s="166" t="s">
        <v>15737</v>
      </c>
      <c r="AE4567" s="166" t="s">
        <v>15735</v>
      </c>
      <c r="AF4567" s="166" t="s">
        <v>15734</v>
      </c>
      <c r="AG4567" s="165" t="s">
        <v>15738</v>
      </c>
      <c r="AH4567" s="203" t="s">
        <v>506</v>
      </c>
      <c r="AI4567" s="186">
        <v>2.0699999999999998</v>
      </c>
      <c r="AJ4567" s="186">
        <v>45</v>
      </c>
      <c r="AK4567" s="167">
        <f>AJ4567*AI4567/365</f>
        <v>0.2552054794520548</v>
      </c>
      <c r="AL4567" s="167">
        <v>0</v>
      </c>
      <c r="AM4567" s="187">
        <f>SUBTOTAL(9,AK4567:AL4567)</f>
        <v>0.2552054794520548</v>
      </c>
      <c r="AN4567" s="167">
        <f t="shared" si="696"/>
        <v>0.2552054794520548</v>
      </c>
      <c r="AO4567" s="167">
        <v>0</v>
      </c>
      <c r="AP4567" s="167">
        <f t="shared" si="697"/>
        <v>0.2552054794520548</v>
      </c>
      <c r="AQ4567" s="167">
        <f t="shared" si="695"/>
        <v>7.6561643835616442</v>
      </c>
      <c r="AR4567" s="193" t="s">
        <v>231</v>
      </c>
      <c r="AS4567" s="194" t="s">
        <v>431</v>
      </c>
      <c r="AT4567" s="166" t="s">
        <v>325</v>
      </c>
      <c r="AU4567" s="166" t="s">
        <v>6916</v>
      </c>
      <c r="AV4567" s="257" t="s">
        <v>15739</v>
      </c>
      <c r="AW4567" s="166" t="s">
        <v>234</v>
      </c>
      <c r="AX4567" s="2391"/>
      <c r="AY4567" s="2391"/>
    </row>
    <row r="4568" spans="1:52" s="55" customFormat="1" ht="15.95" customHeight="1" x14ac:dyDescent="0.25">
      <c r="A4568" s="182">
        <v>2018</v>
      </c>
      <c r="B4568" s="166" t="s">
        <v>56</v>
      </c>
      <c r="C4568" s="170" t="s">
        <v>6908</v>
      </c>
      <c r="D4568" s="194" t="s">
        <v>19858</v>
      </c>
      <c r="E4568" s="166" t="s">
        <v>15741</v>
      </c>
      <c r="F4568" s="166" t="s">
        <v>15742</v>
      </c>
      <c r="G4568" s="166"/>
      <c r="H4568" s="166" t="s">
        <v>219</v>
      </c>
      <c r="I4568" s="166" t="s">
        <v>220</v>
      </c>
      <c r="J4568" s="166" t="s">
        <v>221</v>
      </c>
      <c r="K4568" s="166" t="s">
        <v>222</v>
      </c>
      <c r="L4568" s="198" t="s">
        <v>221</v>
      </c>
      <c r="M4568" s="198" t="s">
        <v>879</v>
      </c>
      <c r="N4568" s="186">
        <v>2</v>
      </c>
      <c r="O4568" s="186">
        <v>2</v>
      </c>
      <c r="P4568" s="186">
        <v>4</v>
      </c>
      <c r="Q4568" s="184">
        <v>2</v>
      </c>
      <c r="R4568" s="183"/>
      <c r="S4568" s="183">
        <v>0</v>
      </c>
      <c r="T4568" s="183"/>
      <c r="U4568" s="183">
        <v>0</v>
      </c>
      <c r="V4568" s="183"/>
      <c r="W4568" s="183"/>
      <c r="X4568" s="183"/>
      <c r="Y4568" s="166" t="s">
        <v>330</v>
      </c>
      <c r="Z4568" s="166" t="s">
        <v>15743</v>
      </c>
      <c r="AA4568" s="203">
        <v>1037832048605</v>
      </c>
      <c r="AB4568" s="166" t="s">
        <v>15744</v>
      </c>
      <c r="AC4568" s="203" t="s">
        <v>15745</v>
      </c>
      <c r="AD4568" s="166" t="s">
        <v>14663</v>
      </c>
      <c r="AE4568" s="166" t="s">
        <v>15746</v>
      </c>
      <c r="AF4568" s="166" t="s">
        <v>15743</v>
      </c>
      <c r="AG4568" s="165" t="s">
        <v>15747</v>
      </c>
      <c r="AH4568" s="203" t="s">
        <v>304</v>
      </c>
      <c r="AI4568" s="186">
        <v>1.1399999999999999</v>
      </c>
      <c r="AJ4568" s="186">
        <v>666</v>
      </c>
      <c r="AK4568" s="167">
        <f t="shared" ref="AK4568:AK4573" si="698">AJ4568*AI4568/365</f>
        <v>2.0801095890410957</v>
      </c>
      <c r="AL4568" s="167">
        <v>0</v>
      </c>
      <c r="AM4568" s="187">
        <f t="shared" ref="AM4568:AM4573" si="699">SUBTOTAL(9,AK4568:AL4568)</f>
        <v>2.0801095890410957</v>
      </c>
      <c r="AN4568" s="167">
        <f t="shared" si="696"/>
        <v>2.0801095890410957</v>
      </c>
      <c r="AO4568" s="167">
        <v>0</v>
      </c>
      <c r="AP4568" s="167">
        <f t="shared" si="697"/>
        <v>2.0801095890410957</v>
      </c>
      <c r="AQ4568" s="167">
        <f t="shared" si="695"/>
        <v>62.403287671232867</v>
      </c>
      <c r="AR4568" s="193" t="s">
        <v>231</v>
      </c>
      <c r="AS4568" s="194" t="s">
        <v>431</v>
      </c>
      <c r="AT4568" s="166" t="s">
        <v>325</v>
      </c>
      <c r="AU4568" s="166" t="s">
        <v>6916</v>
      </c>
      <c r="AV4568" s="257" t="s">
        <v>15748</v>
      </c>
      <c r="AW4568" s="166" t="s">
        <v>234</v>
      </c>
      <c r="AX4568" s="2391"/>
      <c r="AY4568" s="2391"/>
    </row>
    <row r="4569" spans="1:52" s="55" customFormat="1" ht="15.95" customHeight="1" x14ac:dyDescent="0.25">
      <c r="A4569" s="182">
        <v>2019</v>
      </c>
      <c r="B4569" s="166" t="s">
        <v>56</v>
      </c>
      <c r="C4569" s="170" t="s">
        <v>22550</v>
      </c>
      <c r="D4569" s="194" t="s">
        <v>19859</v>
      </c>
      <c r="E4569" s="166" t="s">
        <v>15749</v>
      </c>
      <c r="F4569" s="166" t="s">
        <v>15750</v>
      </c>
      <c r="G4569" s="166"/>
      <c r="H4569" s="166" t="s">
        <v>219</v>
      </c>
      <c r="I4569" s="166"/>
      <c r="J4569" s="166" t="s">
        <v>221</v>
      </c>
      <c r="K4569" s="166" t="s">
        <v>222</v>
      </c>
      <c r="L4569" s="166" t="s">
        <v>317</v>
      </c>
      <c r="M4569" s="166">
        <v>0</v>
      </c>
      <c r="N4569" s="186">
        <v>3</v>
      </c>
      <c r="O4569" s="186">
        <v>2</v>
      </c>
      <c r="P4569" s="186">
        <v>6</v>
      </c>
      <c r="Q4569" s="184">
        <v>0</v>
      </c>
      <c r="R4569" s="183" t="s">
        <v>15726</v>
      </c>
      <c r="S4569" s="183">
        <v>0</v>
      </c>
      <c r="T4569" s="183"/>
      <c r="U4569" s="183">
        <v>0</v>
      </c>
      <c r="V4569" s="183"/>
      <c r="W4569" s="183"/>
      <c r="X4569" s="183"/>
      <c r="Y4569" s="166" t="s">
        <v>3109</v>
      </c>
      <c r="Z4569" s="166" t="s">
        <v>15751</v>
      </c>
      <c r="AA4569" s="203">
        <v>1022301598549</v>
      </c>
      <c r="AB4569" s="166" t="s">
        <v>15752</v>
      </c>
      <c r="AC4569" s="203" t="s">
        <v>12325</v>
      </c>
      <c r="AD4569" s="166" t="s">
        <v>12326</v>
      </c>
      <c r="AE4569" s="166" t="s">
        <v>15752</v>
      </c>
      <c r="AF4569" s="166" t="s">
        <v>15753</v>
      </c>
      <c r="AG4569" s="165" t="s">
        <v>15754</v>
      </c>
      <c r="AH4569" s="203" t="s">
        <v>304</v>
      </c>
      <c r="AI4569" s="186">
        <v>1.1399999999999999</v>
      </c>
      <c r="AJ4569" s="186">
        <v>396</v>
      </c>
      <c r="AK4569" s="167">
        <f t="shared" si="698"/>
        <v>1.2368219178082189</v>
      </c>
      <c r="AL4569" s="167">
        <v>0</v>
      </c>
      <c r="AM4569" s="187">
        <f t="shared" si="699"/>
        <v>1.2368219178082189</v>
      </c>
      <c r="AN4569" s="167">
        <f t="shared" si="696"/>
        <v>1.2368219178082189</v>
      </c>
      <c r="AO4569" s="167">
        <v>0</v>
      </c>
      <c r="AP4569" s="167">
        <f t="shared" si="697"/>
        <v>1.2368219178082189</v>
      </c>
      <c r="AQ4569" s="167">
        <f t="shared" si="695"/>
        <v>37.10465753424657</v>
      </c>
      <c r="AR4569" s="193" t="s">
        <v>231</v>
      </c>
      <c r="AS4569" s="194"/>
      <c r="AT4569" s="166" t="s">
        <v>325</v>
      </c>
      <c r="AU4569" s="166" t="s">
        <v>6916</v>
      </c>
      <c r="AV4569" s="257" t="s">
        <v>15755</v>
      </c>
      <c r="AW4569" s="166" t="s">
        <v>234</v>
      </c>
      <c r="AX4569" s="2391"/>
      <c r="AY4569" s="2391"/>
    </row>
    <row r="4570" spans="1:52" s="55" customFormat="1" ht="15.95" customHeight="1" x14ac:dyDescent="0.25">
      <c r="A4570" s="182">
        <v>2020</v>
      </c>
      <c r="B4570" s="166" t="s">
        <v>56</v>
      </c>
      <c r="C4570" s="170" t="s">
        <v>6908</v>
      </c>
      <c r="D4570" s="194" t="s">
        <v>19860</v>
      </c>
      <c r="E4570" s="166" t="s">
        <v>15757</v>
      </c>
      <c r="F4570" s="166" t="s">
        <v>15758</v>
      </c>
      <c r="G4570" s="166"/>
      <c r="H4570" s="166" t="s">
        <v>732</v>
      </c>
      <c r="I4570" s="166"/>
      <c r="J4570" s="166" t="s">
        <v>317</v>
      </c>
      <c r="K4570" s="166">
        <v>0</v>
      </c>
      <c r="L4570" s="166" t="s">
        <v>317</v>
      </c>
      <c r="M4570" s="166">
        <v>0</v>
      </c>
      <c r="N4570" s="186">
        <v>10</v>
      </c>
      <c r="O4570" s="186">
        <v>5</v>
      </c>
      <c r="P4570" s="186">
        <v>50</v>
      </c>
      <c r="Q4570" s="184">
        <v>1</v>
      </c>
      <c r="R4570" s="183"/>
      <c r="S4570" s="183">
        <v>0</v>
      </c>
      <c r="T4570" s="183"/>
      <c r="U4570" s="183">
        <v>0</v>
      </c>
      <c r="V4570" s="183"/>
      <c r="W4570" s="183"/>
      <c r="X4570" s="183"/>
      <c r="Y4570" s="166" t="s">
        <v>12246</v>
      </c>
      <c r="Z4570" s="166" t="s">
        <v>15759</v>
      </c>
      <c r="AA4570" s="203">
        <v>1025003752168</v>
      </c>
      <c r="AB4570" s="166" t="s">
        <v>15760</v>
      </c>
      <c r="AC4570" s="203" t="s">
        <v>15761</v>
      </c>
      <c r="AD4570" s="166" t="s">
        <v>15762</v>
      </c>
      <c r="AE4570" s="166" t="s">
        <v>15760</v>
      </c>
      <c r="AF4570" s="166" t="s">
        <v>15759</v>
      </c>
      <c r="AG4570" s="165" t="s">
        <v>15763</v>
      </c>
      <c r="AH4570" s="203" t="s">
        <v>304</v>
      </c>
      <c r="AI4570" s="186">
        <v>1.1399999999999999</v>
      </c>
      <c r="AJ4570" s="186">
        <v>148.80000000000001</v>
      </c>
      <c r="AK4570" s="167">
        <f t="shared" si="698"/>
        <v>0.46474520547945208</v>
      </c>
      <c r="AL4570" s="167">
        <v>0</v>
      </c>
      <c r="AM4570" s="187">
        <f t="shared" si="699"/>
        <v>0.46474520547945208</v>
      </c>
      <c r="AN4570" s="167">
        <f t="shared" si="696"/>
        <v>0.46474520547945208</v>
      </c>
      <c r="AO4570" s="167">
        <v>0</v>
      </c>
      <c r="AP4570" s="167">
        <f t="shared" si="697"/>
        <v>0.46474520547945208</v>
      </c>
      <c r="AQ4570" s="167">
        <f t="shared" si="695"/>
        <v>13.942356164383563</v>
      </c>
      <c r="AR4570" s="193" t="s">
        <v>231</v>
      </c>
      <c r="AS4570" s="194"/>
      <c r="AT4570" s="166" t="s">
        <v>325</v>
      </c>
      <c r="AU4570" s="166" t="s">
        <v>6916</v>
      </c>
      <c r="AV4570" s="257" t="s">
        <v>15764</v>
      </c>
      <c r="AW4570" s="166" t="s">
        <v>234</v>
      </c>
      <c r="AX4570" s="2391"/>
      <c r="AY4570" s="2391"/>
    </row>
    <row r="4571" spans="1:52" s="55" customFormat="1" ht="15.95" customHeight="1" x14ac:dyDescent="0.25">
      <c r="A4571" s="182">
        <v>2021</v>
      </c>
      <c r="B4571" s="166" t="s">
        <v>56</v>
      </c>
      <c r="C4571" s="170" t="s">
        <v>22550</v>
      </c>
      <c r="D4571" s="194" t="s">
        <v>19861</v>
      </c>
      <c r="E4571" s="166" t="s">
        <v>15765</v>
      </c>
      <c r="F4571" s="166" t="s">
        <v>15766</v>
      </c>
      <c r="G4571" s="166"/>
      <c r="H4571" s="166" t="s">
        <v>732</v>
      </c>
      <c r="I4571" s="166"/>
      <c r="J4571" s="166" t="s">
        <v>317</v>
      </c>
      <c r="K4571" s="166">
        <v>0</v>
      </c>
      <c r="L4571" s="166" t="s">
        <v>317</v>
      </c>
      <c r="M4571" s="166">
        <v>0</v>
      </c>
      <c r="N4571" s="186">
        <v>3</v>
      </c>
      <c r="O4571" s="186">
        <v>1.2</v>
      </c>
      <c r="P4571" s="186">
        <v>3.5999999999999996</v>
      </c>
      <c r="Q4571" s="184">
        <v>2</v>
      </c>
      <c r="R4571" s="183"/>
      <c r="S4571" s="183">
        <v>0</v>
      </c>
      <c r="T4571" s="183"/>
      <c r="U4571" s="183">
        <v>0</v>
      </c>
      <c r="V4571" s="183"/>
      <c r="W4571" s="183"/>
      <c r="X4571" s="183"/>
      <c r="Y4571" s="166" t="s">
        <v>12246</v>
      </c>
      <c r="Z4571" s="166" t="s">
        <v>15759</v>
      </c>
      <c r="AA4571" s="203">
        <v>1025003752168</v>
      </c>
      <c r="AB4571" s="166" t="s">
        <v>15767</v>
      </c>
      <c r="AC4571" s="203" t="s">
        <v>15761</v>
      </c>
      <c r="AD4571" s="166" t="s">
        <v>15762</v>
      </c>
      <c r="AE4571" s="166" t="s">
        <v>15767</v>
      </c>
      <c r="AF4571" s="166" t="s">
        <v>15759</v>
      </c>
      <c r="AG4571" s="165" t="s">
        <v>15763</v>
      </c>
      <c r="AH4571" s="203" t="s">
        <v>304</v>
      </c>
      <c r="AI4571" s="186">
        <v>1.1399999999999999</v>
      </c>
      <c r="AJ4571" s="186">
        <v>1443.7</v>
      </c>
      <c r="AK4571" s="167">
        <f t="shared" si="698"/>
        <v>4.5090904109589038</v>
      </c>
      <c r="AL4571" s="167">
        <v>0</v>
      </c>
      <c r="AM4571" s="187">
        <f t="shared" si="699"/>
        <v>4.5090904109589038</v>
      </c>
      <c r="AN4571" s="167">
        <f t="shared" si="696"/>
        <v>4.5090904109589038</v>
      </c>
      <c r="AO4571" s="167">
        <v>0</v>
      </c>
      <c r="AP4571" s="167">
        <f t="shared" si="697"/>
        <v>4.5090904109589038</v>
      </c>
      <c r="AQ4571" s="167">
        <f t="shared" si="695"/>
        <v>135.27271232876711</v>
      </c>
      <c r="AR4571" s="193" t="s">
        <v>231</v>
      </c>
      <c r="AS4571" s="194"/>
      <c r="AT4571" s="166" t="s">
        <v>325</v>
      </c>
      <c r="AU4571" s="166" t="s">
        <v>6916</v>
      </c>
      <c r="AV4571" s="257" t="s">
        <v>15768</v>
      </c>
      <c r="AW4571" s="166" t="s">
        <v>234</v>
      </c>
      <c r="AX4571" s="2391"/>
      <c r="AY4571" s="2391"/>
    </row>
    <row r="4572" spans="1:52" s="55" customFormat="1" ht="15.95" customHeight="1" x14ac:dyDescent="0.25">
      <c r="A4572" s="182">
        <v>2022</v>
      </c>
      <c r="B4572" s="166" t="s">
        <v>56</v>
      </c>
      <c r="C4572" s="170" t="s">
        <v>6908</v>
      </c>
      <c r="D4572" s="194" t="s">
        <v>19862</v>
      </c>
      <c r="E4572" s="166" t="s">
        <v>15770</v>
      </c>
      <c r="F4572" s="166" t="s">
        <v>15771</v>
      </c>
      <c r="G4572" s="166"/>
      <c r="H4572" s="166" t="s">
        <v>219</v>
      </c>
      <c r="I4572" s="166" t="s">
        <v>220</v>
      </c>
      <c r="J4572" s="166" t="s">
        <v>221</v>
      </c>
      <c r="K4572" s="166" t="s">
        <v>222</v>
      </c>
      <c r="L4572" s="198" t="s">
        <v>221</v>
      </c>
      <c r="M4572" s="198" t="s">
        <v>879</v>
      </c>
      <c r="N4572" s="186">
        <v>3</v>
      </c>
      <c r="O4572" s="186">
        <v>1.2</v>
      </c>
      <c r="P4572" s="186">
        <v>3.5999999999999996</v>
      </c>
      <c r="Q4572" s="184">
        <v>3</v>
      </c>
      <c r="R4572" s="183"/>
      <c r="S4572" s="183">
        <v>0</v>
      </c>
      <c r="T4572" s="183"/>
      <c r="U4572" s="183">
        <v>0</v>
      </c>
      <c r="V4572" s="183"/>
      <c r="W4572" s="183"/>
      <c r="X4572" s="183"/>
      <c r="Y4572" s="166" t="s">
        <v>330</v>
      </c>
      <c r="Z4572" s="166" t="s">
        <v>15772</v>
      </c>
      <c r="AA4572" s="203">
        <v>1085030001847</v>
      </c>
      <c r="AB4572" s="166" t="s">
        <v>15773</v>
      </c>
      <c r="AC4572" s="203" t="s">
        <v>12344</v>
      </c>
      <c r="AD4572" s="166" t="s">
        <v>12345</v>
      </c>
      <c r="AE4572" s="166" t="s">
        <v>15773</v>
      </c>
      <c r="AF4572" s="166" t="s">
        <v>15774</v>
      </c>
      <c r="AG4572" s="165" t="s">
        <v>15775</v>
      </c>
      <c r="AH4572" s="203" t="s">
        <v>304</v>
      </c>
      <c r="AI4572" s="186">
        <v>1.1399999999999999</v>
      </c>
      <c r="AJ4572" s="186">
        <v>3549</v>
      </c>
      <c r="AK4572" s="167">
        <f t="shared" si="698"/>
        <v>11.084547945205479</v>
      </c>
      <c r="AL4572" s="167">
        <v>0</v>
      </c>
      <c r="AM4572" s="187">
        <f t="shared" si="699"/>
        <v>11.084547945205479</v>
      </c>
      <c r="AN4572" s="167">
        <f t="shared" si="696"/>
        <v>11.084547945205479</v>
      </c>
      <c r="AO4572" s="167">
        <v>0</v>
      </c>
      <c r="AP4572" s="167">
        <f t="shared" si="697"/>
        <v>11.084547945205479</v>
      </c>
      <c r="AQ4572" s="167">
        <f t="shared" si="695"/>
        <v>332.53643835616435</v>
      </c>
      <c r="AR4572" s="193" t="s">
        <v>231</v>
      </c>
      <c r="AS4572" s="194" t="s">
        <v>431</v>
      </c>
      <c r="AT4572" s="166" t="s">
        <v>325</v>
      </c>
      <c r="AU4572" s="166" t="s">
        <v>6916</v>
      </c>
      <c r="AV4572" s="257" t="s">
        <v>15776</v>
      </c>
      <c r="AW4572" s="166" t="s">
        <v>234</v>
      </c>
      <c r="AX4572" s="2391"/>
      <c r="AY4572" s="2391"/>
    </row>
    <row r="4573" spans="1:52" s="55" customFormat="1" ht="27.75" customHeight="1" x14ac:dyDescent="0.25">
      <c r="A4573" s="353">
        <v>2023</v>
      </c>
      <c r="B4573" s="354" t="s">
        <v>56</v>
      </c>
      <c r="C4573" s="366" t="s">
        <v>6908</v>
      </c>
      <c r="D4573" s="363" t="s">
        <v>17211</v>
      </c>
      <c r="E4573" s="354" t="s">
        <v>17212</v>
      </c>
      <c r="F4573" s="354" t="s">
        <v>15779</v>
      </c>
      <c r="G4573" s="354" t="s">
        <v>221</v>
      </c>
      <c r="H4573" s="354" t="s">
        <v>219</v>
      </c>
      <c r="I4573" s="354" t="s">
        <v>220</v>
      </c>
      <c r="J4573" s="354" t="s">
        <v>221</v>
      </c>
      <c r="K4573" s="354" t="s">
        <v>222</v>
      </c>
      <c r="L4573" s="272" t="s">
        <v>221</v>
      </c>
      <c r="M4573" s="272" t="s">
        <v>879</v>
      </c>
      <c r="N4573" s="360">
        <v>3</v>
      </c>
      <c r="O4573" s="360">
        <v>2</v>
      </c>
      <c r="P4573" s="360">
        <v>6</v>
      </c>
      <c r="Q4573" s="503">
        <v>1</v>
      </c>
      <c r="R4573" s="357"/>
      <c r="S4573" s="357">
        <v>0</v>
      </c>
      <c r="T4573" s="357"/>
      <c r="U4573" s="357">
        <v>0</v>
      </c>
      <c r="V4573" s="357"/>
      <c r="W4573" s="357"/>
      <c r="X4573" s="357"/>
      <c r="Y4573" s="354" t="s">
        <v>330</v>
      </c>
      <c r="Z4573" s="354" t="s">
        <v>15780</v>
      </c>
      <c r="AA4573" s="443">
        <v>1027809237796</v>
      </c>
      <c r="AB4573" s="354" t="s">
        <v>18105</v>
      </c>
      <c r="AC4573" s="443" t="s">
        <v>17214</v>
      </c>
      <c r="AD4573" s="354" t="s">
        <v>17215</v>
      </c>
      <c r="AE4573" s="354" t="s">
        <v>17213</v>
      </c>
      <c r="AF4573" s="354" t="s">
        <v>17216</v>
      </c>
      <c r="AG4573" s="358" t="s">
        <v>13219</v>
      </c>
      <c r="AH4573" s="443" t="s">
        <v>304</v>
      </c>
      <c r="AI4573" s="360">
        <v>1.1399999999999999</v>
      </c>
      <c r="AJ4573" s="360">
        <v>361.8</v>
      </c>
      <c r="AK4573" s="359">
        <f t="shared" si="698"/>
        <v>1.1300054794520549</v>
      </c>
      <c r="AL4573" s="359">
        <v>0</v>
      </c>
      <c r="AM4573" s="361">
        <f t="shared" si="699"/>
        <v>1.1300054794520549</v>
      </c>
      <c r="AN4573" s="359">
        <f t="shared" si="696"/>
        <v>1.1300054794520549</v>
      </c>
      <c r="AO4573" s="359">
        <v>0</v>
      </c>
      <c r="AP4573" s="359">
        <f t="shared" si="697"/>
        <v>1.1300054794520549</v>
      </c>
      <c r="AQ4573" s="359">
        <f t="shared" si="695"/>
        <v>33.900164383561645</v>
      </c>
      <c r="AR4573" s="362" t="s">
        <v>231</v>
      </c>
      <c r="AS4573" s="363" t="s">
        <v>431</v>
      </c>
      <c r="AT4573" s="354" t="s">
        <v>325</v>
      </c>
      <c r="AU4573" s="354" t="s">
        <v>6916</v>
      </c>
      <c r="AV4573" s="489" t="s">
        <v>15783</v>
      </c>
      <c r="AW4573" s="166" t="s">
        <v>234</v>
      </c>
      <c r="AX4573" s="447" t="s">
        <v>20543</v>
      </c>
      <c r="AY4573" s="2401"/>
      <c r="AZ4573" s="447" t="s">
        <v>20224</v>
      </c>
    </row>
    <row r="4574" spans="1:52" s="55" customFormat="1" ht="15.95" customHeight="1" x14ac:dyDescent="0.25">
      <c r="A4574" s="182">
        <v>2024</v>
      </c>
      <c r="B4574" s="166" t="s">
        <v>56</v>
      </c>
      <c r="C4574" s="170" t="s">
        <v>22550</v>
      </c>
      <c r="D4574" s="260" t="s">
        <v>19863</v>
      </c>
      <c r="E4574" s="166" t="s">
        <v>15784</v>
      </c>
      <c r="F4574" s="166" t="s">
        <v>15785</v>
      </c>
      <c r="G4574" s="166"/>
      <c r="H4574" s="166" t="s">
        <v>732</v>
      </c>
      <c r="I4574" s="166"/>
      <c r="J4574" s="166" t="s">
        <v>317</v>
      </c>
      <c r="K4574" s="166">
        <v>0</v>
      </c>
      <c r="L4574" s="166" t="s">
        <v>317</v>
      </c>
      <c r="M4574" s="166">
        <v>0</v>
      </c>
      <c r="N4574" s="186">
        <v>3</v>
      </c>
      <c r="O4574" s="186">
        <v>1.2</v>
      </c>
      <c r="P4574" s="186">
        <v>3.5999999999999996</v>
      </c>
      <c r="Q4574" s="184">
        <v>1</v>
      </c>
      <c r="R4574" s="183"/>
      <c r="S4574" s="183">
        <v>0</v>
      </c>
      <c r="T4574" s="183"/>
      <c r="U4574" s="183">
        <v>0</v>
      </c>
      <c r="V4574" s="183"/>
      <c r="W4574" s="183"/>
      <c r="X4574" s="183"/>
      <c r="Y4574" s="166" t="s">
        <v>12246</v>
      </c>
      <c r="Z4574" s="166" t="s">
        <v>15759</v>
      </c>
      <c r="AA4574" s="203">
        <v>1025003752168</v>
      </c>
      <c r="AB4574" s="166" t="s">
        <v>15786</v>
      </c>
      <c r="AC4574" s="203" t="s">
        <v>15761</v>
      </c>
      <c r="AD4574" s="166" t="s">
        <v>15762</v>
      </c>
      <c r="AE4574" s="166" t="s">
        <v>15786</v>
      </c>
      <c r="AF4574" s="166" t="s">
        <v>15759</v>
      </c>
      <c r="AG4574" s="165" t="s">
        <v>15763</v>
      </c>
      <c r="AH4574" s="203" t="s">
        <v>1070</v>
      </c>
      <c r="AI4574" s="186">
        <v>0.87</v>
      </c>
      <c r="AJ4574" s="184">
        <v>24</v>
      </c>
      <c r="AK4574" s="167">
        <f>AJ4574*AI4574/365</f>
        <v>5.7205479452054793E-2</v>
      </c>
      <c r="AL4574" s="167">
        <v>0</v>
      </c>
      <c r="AM4574" s="187">
        <f>SUBTOTAL(9,AK4574:AL4574)</f>
        <v>5.7205479452054793E-2</v>
      </c>
      <c r="AN4574" s="167">
        <f t="shared" si="696"/>
        <v>5.7205479452054793E-2</v>
      </c>
      <c r="AO4574" s="167">
        <v>0</v>
      </c>
      <c r="AP4574" s="167">
        <f t="shared" si="697"/>
        <v>5.7205479452054793E-2</v>
      </c>
      <c r="AQ4574" s="167">
        <f t="shared" si="695"/>
        <v>1.7161643835616438</v>
      </c>
      <c r="AR4574" s="193" t="s">
        <v>231</v>
      </c>
      <c r="AS4574" s="194"/>
      <c r="AT4574" s="166" t="s">
        <v>325</v>
      </c>
      <c r="AU4574" s="166" t="s">
        <v>6916</v>
      </c>
      <c r="AV4574" s="933" t="s">
        <v>15787</v>
      </c>
      <c r="AW4574" s="166" t="s">
        <v>234</v>
      </c>
      <c r="AX4574" s="2391"/>
      <c r="AY4574" s="2391"/>
    </row>
    <row r="4575" spans="1:52" s="55" customFormat="1" ht="15.95" customHeight="1" x14ac:dyDescent="0.25">
      <c r="A4575" s="182">
        <v>2025</v>
      </c>
      <c r="B4575" s="166" t="s">
        <v>56</v>
      </c>
      <c r="C4575" s="170" t="s">
        <v>6908</v>
      </c>
      <c r="D4575" s="194" t="s">
        <v>19862</v>
      </c>
      <c r="E4575" s="166" t="s">
        <v>15788</v>
      </c>
      <c r="F4575" s="166" t="s">
        <v>15789</v>
      </c>
      <c r="G4575" s="166"/>
      <c r="H4575" s="166" t="s">
        <v>219</v>
      </c>
      <c r="I4575" s="166" t="s">
        <v>220</v>
      </c>
      <c r="J4575" s="166" t="s">
        <v>221</v>
      </c>
      <c r="K4575" s="166" t="s">
        <v>7181</v>
      </c>
      <c r="L4575" s="166" t="s">
        <v>221</v>
      </c>
      <c r="M4575" s="166" t="s">
        <v>7181</v>
      </c>
      <c r="N4575" s="186">
        <v>3</v>
      </c>
      <c r="O4575" s="186">
        <v>1.2</v>
      </c>
      <c r="P4575" s="186">
        <v>3.5999999999999996</v>
      </c>
      <c r="Q4575" s="184">
        <v>2</v>
      </c>
      <c r="R4575" s="183"/>
      <c r="S4575" s="183">
        <v>2</v>
      </c>
      <c r="T4575" s="183"/>
      <c r="U4575" s="183">
        <v>0</v>
      </c>
      <c r="V4575" s="183"/>
      <c r="W4575" s="183"/>
      <c r="X4575" s="183"/>
      <c r="Y4575" s="166" t="s">
        <v>330</v>
      </c>
      <c r="Z4575" s="166" t="s">
        <v>15790</v>
      </c>
      <c r="AA4575" s="203">
        <v>1085030001847</v>
      </c>
      <c r="AB4575" s="166" t="s">
        <v>15791</v>
      </c>
      <c r="AC4575" s="166" t="s">
        <v>15792</v>
      </c>
      <c r="AD4575" s="166" t="s">
        <v>15793</v>
      </c>
      <c r="AE4575" s="166" t="s">
        <v>15794</v>
      </c>
      <c r="AF4575" s="166" t="s">
        <v>15795</v>
      </c>
      <c r="AG4575" s="165" t="s">
        <v>15775</v>
      </c>
      <c r="AH4575" s="203" t="s">
        <v>304</v>
      </c>
      <c r="AI4575" s="186">
        <v>1.1399999999999999</v>
      </c>
      <c r="AJ4575" s="186">
        <v>3549</v>
      </c>
      <c r="AK4575" s="167">
        <f t="shared" ref="AK4575:AK4588" si="700">AJ4575*AI4575/365</f>
        <v>11.084547945205479</v>
      </c>
      <c r="AL4575" s="167">
        <v>0</v>
      </c>
      <c r="AM4575" s="187">
        <f t="shared" ref="AM4575:AM4589" si="701">SUBTOTAL(9,AK4575:AL4575)</f>
        <v>11.084547945205479</v>
      </c>
      <c r="AN4575" s="167">
        <f t="shared" si="696"/>
        <v>11.084547945205479</v>
      </c>
      <c r="AO4575" s="167">
        <v>0</v>
      </c>
      <c r="AP4575" s="167">
        <f t="shared" si="697"/>
        <v>11.084547945205479</v>
      </c>
      <c r="AQ4575" s="167">
        <f t="shared" si="695"/>
        <v>332.53643835616435</v>
      </c>
      <c r="AR4575" s="193" t="s">
        <v>231</v>
      </c>
      <c r="AS4575" s="194" t="s">
        <v>431</v>
      </c>
      <c r="AT4575" s="166" t="s">
        <v>325</v>
      </c>
      <c r="AU4575" s="166" t="s">
        <v>6916</v>
      </c>
      <c r="AV4575" s="257" t="s">
        <v>15776</v>
      </c>
      <c r="AW4575" s="166" t="s">
        <v>234</v>
      </c>
      <c r="AX4575" s="2391"/>
      <c r="AY4575" s="2391"/>
    </row>
    <row r="4576" spans="1:52" s="55" customFormat="1" ht="15.95" customHeight="1" x14ac:dyDescent="0.25">
      <c r="A4576" s="353">
        <v>2026</v>
      </c>
      <c r="B4576" s="354" t="s">
        <v>56</v>
      </c>
      <c r="C4576" s="366" t="s">
        <v>6908</v>
      </c>
      <c r="D4576" s="363" t="s">
        <v>19864</v>
      </c>
      <c r="E4576" s="354" t="s">
        <v>18103</v>
      </c>
      <c r="F4576" s="354" t="s">
        <v>18104</v>
      </c>
      <c r="G4576" s="354" t="s">
        <v>221</v>
      </c>
      <c r="H4576" s="354" t="s">
        <v>732</v>
      </c>
      <c r="I4576" s="354" t="s">
        <v>220</v>
      </c>
      <c r="J4576" s="354" t="s">
        <v>221</v>
      </c>
      <c r="K4576" s="354" t="s">
        <v>879</v>
      </c>
      <c r="L4576" s="354" t="s">
        <v>221</v>
      </c>
      <c r="M4576" s="354" t="s">
        <v>879</v>
      </c>
      <c r="N4576" s="360">
        <v>4.5</v>
      </c>
      <c r="O4576" s="360">
        <v>1.7</v>
      </c>
      <c r="P4576" s="360">
        <f>O4576*N4576</f>
        <v>7.6499999999999995</v>
      </c>
      <c r="Q4576" s="503">
        <v>3</v>
      </c>
      <c r="R4576" s="357"/>
      <c r="S4576" s="357">
        <v>0</v>
      </c>
      <c r="T4576" s="357"/>
      <c r="U4576" s="357">
        <v>0</v>
      </c>
      <c r="V4576" s="357"/>
      <c r="W4576" s="357"/>
      <c r="X4576" s="357"/>
      <c r="Y4576" s="354" t="s">
        <v>330</v>
      </c>
      <c r="Z4576" s="354" t="s">
        <v>15799</v>
      </c>
      <c r="AA4576" s="443">
        <v>1035005915394</v>
      </c>
      <c r="AB4576" s="354" t="s">
        <v>18107</v>
      </c>
      <c r="AC4576" s="443" t="s">
        <v>15801</v>
      </c>
      <c r="AD4576" s="1150" t="s">
        <v>18106</v>
      </c>
      <c r="AE4576" s="354" t="s">
        <v>18107</v>
      </c>
      <c r="AF4576" s="354" t="s">
        <v>15804</v>
      </c>
      <c r="AG4576" s="358" t="s">
        <v>15805</v>
      </c>
      <c r="AH4576" s="443" t="s">
        <v>304</v>
      </c>
      <c r="AI4576" s="360">
        <v>1.1399999999999999</v>
      </c>
      <c r="AJ4576" s="360">
        <v>294.60000000000002</v>
      </c>
      <c r="AK4576" s="359">
        <f t="shared" si="700"/>
        <v>0.92012054794520548</v>
      </c>
      <c r="AL4576" s="359">
        <v>0</v>
      </c>
      <c r="AM4576" s="361">
        <f t="shared" si="701"/>
        <v>0.92012054794520548</v>
      </c>
      <c r="AN4576" s="359">
        <f t="shared" si="696"/>
        <v>0.92012054794520548</v>
      </c>
      <c r="AO4576" s="359">
        <v>0</v>
      </c>
      <c r="AP4576" s="359">
        <f t="shared" si="697"/>
        <v>0.92012054794520548</v>
      </c>
      <c r="AQ4576" s="359">
        <f>AP4576*30</f>
        <v>27.603616438356163</v>
      </c>
      <c r="AR4576" s="362" t="s">
        <v>231</v>
      </c>
      <c r="AS4576" s="363" t="s">
        <v>431</v>
      </c>
      <c r="AT4576" s="354" t="s">
        <v>325</v>
      </c>
      <c r="AU4576" s="354" t="s">
        <v>16171</v>
      </c>
      <c r="AV4576" s="489" t="s">
        <v>15806</v>
      </c>
      <c r="AW4576" s="354" t="s">
        <v>234</v>
      </c>
      <c r="AX4576" s="447" t="s">
        <v>20542</v>
      </c>
      <c r="AY4576" s="2401"/>
      <c r="AZ4576" s="447" t="s">
        <v>20532</v>
      </c>
    </row>
    <row r="4577" spans="1:54" s="55" customFormat="1" ht="15.95" customHeight="1" x14ac:dyDescent="0.25">
      <c r="A4577" s="182">
        <v>2027</v>
      </c>
      <c r="B4577" s="166" t="s">
        <v>56</v>
      </c>
      <c r="C4577" s="170" t="s">
        <v>6908</v>
      </c>
      <c r="D4577" s="260" t="s">
        <v>19866</v>
      </c>
      <c r="E4577" s="166" t="s">
        <v>15808</v>
      </c>
      <c r="F4577" s="166" t="s">
        <v>15809</v>
      </c>
      <c r="G4577" s="166"/>
      <c r="H4577" s="166" t="s">
        <v>219</v>
      </c>
      <c r="I4577" s="166" t="s">
        <v>220</v>
      </c>
      <c r="J4577" s="166" t="s">
        <v>317</v>
      </c>
      <c r="K4577" s="166">
        <v>0</v>
      </c>
      <c r="L4577" s="166" t="s">
        <v>317</v>
      </c>
      <c r="M4577" s="166">
        <v>0</v>
      </c>
      <c r="N4577" s="186">
        <v>3</v>
      </c>
      <c r="O4577" s="186">
        <v>1.2</v>
      </c>
      <c r="P4577" s="186">
        <v>3.5999999999999996</v>
      </c>
      <c r="Q4577" s="184">
        <v>1</v>
      </c>
      <c r="R4577" s="183"/>
      <c r="S4577" s="183">
        <v>1</v>
      </c>
      <c r="T4577" s="183"/>
      <c r="U4577" s="183">
        <v>0</v>
      </c>
      <c r="V4577" s="183"/>
      <c r="W4577" s="183"/>
      <c r="X4577" s="183"/>
      <c r="Y4577" s="166" t="s">
        <v>12075</v>
      </c>
      <c r="Z4577" s="166" t="s">
        <v>14878</v>
      </c>
      <c r="AA4577" s="203">
        <v>311503033200018</v>
      </c>
      <c r="AB4577" s="166" t="s">
        <v>15810</v>
      </c>
      <c r="AC4577" s="166" t="s">
        <v>15811</v>
      </c>
      <c r="AD4577" s="166" t="s">
        <v>15793</v>
      </c>
      <c r="AE4577" s="166" t="s">
        <v>15810</v>
      </c>
      <c r="AF4577" s="166" t="s">
        <v>14878</v>
      </c>
      <c r="AG4577" s="165" t="s">
        <v>15812</v>
      </c>
      <c r="AH4577" s="203" t="s">
        <v>304</v>
      </c>
      <c r="AI4577" s="186">
        <v>1.1399999999999999</v>
      </c>
      <c r="AJ4577" s="186">
        <v>564.29999999999995</v>
      </c>
      <c r="AK4577" s="167">
        <f t="shared" si="700"/>
        <v>1.762471232876712</v>
      </c>
      <c r="AL4577" s="167">
        <v>0</v>
      </c>
      <c r="AM4577" s="187">
        <f t="shared" si="701"/>
        <v>1.762471232876712</v>
      </c>
      <c r="AN4577" s="167">
        <f t="shared" si="696"/>
        <v>1.762471232876712</v>
      </c>
      <c r="AO4577" s="167">
        <v>0</v>
      </c>
      <c r="AP4577" s="167">
        <f t="shared" si="697"/>
        <v>1.762471232876712</v>
      </c>
      <c r="AQ4577" s="167">
        <f t="shared" si="695"/>
        <v>52.874136986301359</v>
      </c>
      <c r="AR4577" s="193" t="s">
        <v>231</v>
      </c>
      <c r="AS4577" s="194"/>
      <c r="AT4577" s="166" t="s">
        <v>325</v>
      </c>
      <c r="AU4577" s="166" t="s">
        <v>6916</v>
      </c>
      <c r="AV4577" s="933" t="s">
        <v>15813</v>
      </c>
      <c r="AW4577" s="166" t="s">
        <v>234</v>
      </c>
      <c r="AX4577" s="2391"/>
      <c r="AY4577" s="2391"/>
    </row>
    <row r="4578" spans="1:54" s="55" customFormat="1" ht="15.95" customHeight="1" x14ac:dyDescent="0.25">
      <c r="A4578" s="353">
        <v>2028</v>
      </c>
      <c r="B4578" s="354" t="s">
        <v>56</v>
      </c>
      <c r="C4578" s="366" t="s">
        <v>6908</v>
      </c>
      <c r="D4578" s="363" t="s">
        <v>21936</v>
      </c>
      <c r="E4578" s="354" t="s">
        <v>18226</v>
      </c>
      <c r="F4578" s="354" t="s">
        <v>18227</v>
      </c>
      <c r="G4578" s="354" t="s">
        <v>221</v>
      </c>
      <c r="H4578" s="354" t="s">
        <v>219</v>
      </c>
      <c r="I4578" s="354" t="s">
        <v>220</v>
      </c>
      <c r="J4578" s="354" t="s">
        <v>221</v>
      </c>
      <c r="K4578" s="354" t="s">
        <v>7095</v>
      </c>
      <c r="L4578" s="354" t="s">
        <v>221</v>
      </c>
      <c r="M4578" s="354" t="s">
        <v>7095</v>
      </c>
      <c r="N4578" s="360">
        <v>6</v>
      </c>
      <c r="O4578" s="360">
        <v>5.2</v>
      </c>
      <c r="P4578" s="360">
        <f>N4578*O4578</f>
        <v>31.200000000000003</v>
      </c>
      <c r="Q4578" s="503">
        <v>0</v>
      </c>
      <c r="R4578" s="357"/>
      <c r="S4578" s="357">
        <v>0</v>
      </c>
      <c r="T4578" s="357"/>
      <c r="U4578" s="357">
        <v>1</v>
      </c>
      <c r="V4578" s="357"/>
      <c r="W4578" s="357"/>
      <c r="X4578" s="357"/>
      <c r="Y4578" s="354" t="s">
        <v>330</v>
      </c>
      <c r="Z4578" s="354" t="s">
        <v>15816</v>
      </c>
      <c r="AA4578" s="443">
        <v>1027700083949</v>
      </c>
      <c r="AB4578" s="354" t="s">
        <v>15817</v>
      </c>
      <c r="AC4578" s="443" t="s">
        <v>15612</v>
      </c>
      <c r="AD4578" s="1152" t="s">
        <v>12432</v>
      </c>
      <c r="AE4578" s="354" t="s">
        <v>15817</v>
      </c>
      <c r="AF4578" s="354" t="s">
        <v>12364</v>
      </c>
      <c r="AG4578" s="358" t="s">
        <v>15613</v>
      </c>
      <c r="AH4578" s="443" t="s">
        <v>18228</v>
      </c>
      <c r="AI4578" s="360">
        <v>1.1399999999999999</v>
      </c>
      <c r="AJ4578" s="360">
        <v>1700</v>
      </c>
      <c r="AK4578" s="359">
        <f t="shared" si="700"/>
        <v>5.3095890410958901</v>
      </c>
      <c r="AL4578" s="359">
        <v>0</v>
      </c>
      <c r="AM4578" s="361">
        <f t="shared" si="701"/>
        <v>5.3095890410958901</v>
      </c>
      <c r="AN4578" s="359">
        <f t="shared" si="696"/>
        <v>5.3095890410958901</v>
      </c>
      <c r="AO4578" s="359">
        <v>0</v>
      </c>
      <c r="AP4578" s="359">
        <f t="shared" si="697"/>
        <v>5.3095890410958901</v>
      </c>
      <c r="AQ4578" s="359">
        <f>AP4578*30</f>
        <v>159.2876712328767</v>
      </c>
      <c r="AR4578" s="362" t="s">
        <v>231</v>
      </c>
      <c r="AS4578" s="363" t="s">
        <v>114</v>
      </c>
      <c r="AT4578" s="354" t="s">
        <v>325</v>
      </c>
      <c r="AU4578" s="354" t="s">
        <v>6916</v>
      </c>
      <c r="AV4578" s="489" t="s">
        <v>15614</v>
      </c>
      <c r="AW4578" s="354" t="s">
        <v>234</v>
      </c>
      <c r="AX4578" s="447" t="s">
        <v>20541</v>
      </c>
      <c r="AY4578" s="2391"/>
      <c r="AZ4578" s="447" t="s">
        <v>18230</v>
      </c>
      <c r="BA4578" s="1395"/>
      <c r="BB4578" s="1395"/>
    </row>
    <row r="4579" spans="1:54" s="55" customFormat="1" ht="15.95" customHeight="1" x14ac:dyDescent="0.25">
      <c r="A4579" s="182">
        <v>2029</v>
      </c>
      <c r="B4579" s="166" t="s">
        <v>56</v>
      </c>
      <c r="C4579" s="170" t="s">
        <v>6908</v>
      </c>
      <c r="D4579" s="194" t="s">
        <v>19865</v>
      </c>
      <c r="E4579" s="166" t="s">
        <v>15818</v>
      </c>
      <c r="F4579" s="166" t="s">
        <v>15819</v>
      </c>
      <c r="G4579" s="166"/>
      <c r="H4579" s="166" t="s">
        <v>219</v>
      </c>
      <c r="I4579" s="166" t="s">
        <v>220</v>
      </c>
      <c r="J4579" s="166" t="s">
        <v>317</v>
      </c>
      <c r="K4579" s="166">
        <v>0</v>
      </c>
      <c r="L4579" s="166" t="s">
        <v>317</v>
      </c>
      <c r="M4579" s="166">
        <v>0</v>
      </c>
      <c r="N4579" s="186">
        <v>6</v>
      </c>
      <c r="O4579" s="186">
        <v>3</v>
      </c>
      <c r="P4579" s="186">
        <v>18</v>
      </c>
      <c r="Q4579" s="184">
        <v>0</v>
      </c>
      <c r="R4579" s="183"/>
      <c r="S4579" s="183">
        <v>0</v>
      </c>
      <c r="T4579" s="183"/>
      <c r="U4579" s="183">
        <v>1</v>
      </c>
      <c r="V4579" s="183"/>
      <c r="W4579" s="183"/>
      <c r="X4579" s="183"/>
      <c r="Y4579" s="166" t="s">
        <v>330</v>
      </c>
      <c r="Z4579" s="166" t="s">
        <v>15820</v>
      </c>
      <c r="AA4579" s="203">
        <v>1027700083949</v>
      </c>
      <c r="AB4579" s="166" t="s">
        <v>15821</v>
      </c>
      <c r="AC4579" s="166" t="s">
        <v>15822</v>
      </c>
      <c r="AD4579" s="166" t="s">
        <v>12432</v>
      </c>
      <c r="AE4579" s="166" t="s">
        <v>15670</v>
      </c>
      <c r="AF4579" s="166" t="s">
        <v>18225</v>
      </c>
      <c r="AG4579" s="165" t="s">
        <v>15613</v>
      </c>
      <c r="AH4579" s="203" t="s">
        <v>304</v>
      </c>
      <c r="AI4579" s="186">
        <v>1.1399999999999999</v>
      </c>
      <c r="AJ4579" s="186">
        <v>2418</v>
      </c>
      <c r="AK4579" s="167">
        <f t="shared" si="700"/>
        <v>7.5521095890410956</v>
      </c>
      <c r="AL4579" s="167">
        <v>0</v>
      </c>
      <c r="AM4579" s="187">
        <f t="shared" si="701"/>
        <v>7.5521095890410956</v>
      </c>
      <c r="AN4579" s="167">
        <f t="shared" si="696"/>
        <v>7.5521095890410956</v>
      </c>
      <c r="AO4579" s="167">
        <v>0</v>
      </c>
      <c r="AP4579" s="167">
        <f t="shared" si="697"/>
        <v>7.5521095890410956</v>
      </c>
      <c r="AQ4579" s="167" t="s">
        <v>18229</v>
      </c>
      <c r="AR4579" s="193" t="s">
        <v>231</v>
      </c>
      <c r="AS4579" s="194"/>
      <c r="AT4579" s="166" t="s">
        <v>325</v>
      </c>
      <c r="AU4579" s="166" t="s">
        <v>6916</v>
      </c>
      <c r="AV4579" s="257" t="s">
        <v>15614</v>
      </c>
      <c r="AW4579" s="166" t="s">
        <v>234</v>
      </c>
      <c r="AX4579" s="2391"/>
      <c r="AY4579" s="2391"/>
    </row>
    <row r="4580" spans="1:54" s="55" customFormat="1" ht="15.95" customHeight="1" x14ac:dyDescent="0.25">
      <c r="A4580" s="182">
        <v>2030</v>
      </c>
      <c r="B4580" s="166" t="s">
        <v>56</v>
      </c>
      <c r="C4580" s="170" t="s">
        <v>22550</v>
      </c>
      <c r="D4580" s="194" t="s">
        <v>19867</v>
      </c>
      <c r="E4580" s="166" t="s">
        <v>15667</v>
      </c>
      <c r="F4580" s="166" t="s">
        <v>15668</v>
      </c>
      <c r="G4580" s="166"/>
      <c r="H4580" s="166" t="s">
        <v>219</v>
      </c>
      <c r="I4580" s="166" t="s">
        <v>220</v>
      </c>
      <c r="J4580" s="166" t="s">
        <v>221</v>
      </c>
      <c r="K4580" s="166" t="s">
        <v>1337</v>
      </c>
      <c r="L4580" s="166" t="s">
        <v>317</v>
      </c>
      <c r="M4580" s="166">
        <v>0</v>
      </c>
      <c r="N4580" s="186">
        <v>3.5</v>
      </c>
      <c r="O4580" s="186">
        <v>1.2</v>
      </c>
      <c r="P4580" s="186">
        <v>4.2</v>
      </c>
      <c r="Q4580" s="184">
        <v>0</v>
      </c>
      <c r="R4580" s="183" t="s">
        <v>15824</v>
      </c>
      <c r="S4580" s="183">
        <v>0</v>
      </c>
      <c r="T4580" s="183"/>
      <c r="U4580" s="183">
        <v>1</v>
      </c>
      <c r="V4580" s="183"/>
      <c r="W4580" s="183"/>
      <c r="X4580" s="183"/>
      <c r="Y4580" s="166" t="s">
        <v>3109</v>
      </c>
      <c r="Z4580" s="166" t="s">
        <v>12760</v>
      </c>
      <c r="AA4580" s="203">
        <v>1035007202460</v>
      </c>
      <c r="AB4580" s="166" t="s">
        <v>15670</v>
      </c>
      <c r="AC4580" s="203" t="s">
        <v>12762</v>
      </c>
      <c r="AD4580" s="166" t="s">
        <v>12484</v>
      </c>
      <c r="AE4580" s="166" t="s">
        <v>15670</v>
      </c>
      <c r="AF4580" s="166" t="s">
        <v>15825</v>
      </c>
      <c r="AG4580" s="165" t="s">
        <v>2955</v>
      </c>
      <c r="AH4580" s="203" t="s">
        <v>304</v>
      </c>
      <c r="AI4580" s="186">
        <v>1.1399999999999999</v>
      </c>
      <c r="AJ4580" s="186">
        <v>423.1</v>
      </c>
      <c r="AK4580" s="167">
        <f t="shared" si="700"/>
        <v>1.3214630136986301</v>
      </c>
      <c r="AL4580" s="167">
        <v>0</v>
      </c>
      <c r="AM4580" s="187">
        <f t="shared" si="701"/>
        <v>1.3214630136986301</v>
      </c>
      <c r="AN4580" s="167">
        <f t="shared" si="696"/>
        <v>1.3214630136986301</v>
      </c>
      <c r="AO4580" s="167">
        <v>0</v>
      </c>
      <c r="AP4580" s="167">
        <f t="shared" si="697"/>
        <v>1.3214630136986301</v>
      </c>
      <c r="AQ4580" s="167">
        <f t="shared" si="695"/>
        <v>39.643890410958903</v>
      </c>
      <c r="AR4580" s="193" t="s">
        <v>231</v>
      </c>
      <c r="AS4580" s="194"/>
      <c r="AT4580" s="166" t="s">
        <v>325</v>
      </c>
      <c r="AU4580" s="166" t="s">
        <v>6916</v>
      </c>
      <c r="AV4580" s="257" t="s">
        <v>15826</v>
      </c>
      <c r="AW4580" s="166" t="s">
        <v>234</v>
      </c>
      <c r="AX4580" s="2391"/>
      <c r="AY4580" s="2391"/>
    </row>
    <row r="4581" spans="1:54" s="55" customFormat="1" ht="15.95" customHeight="1" x14ac:dyDescent="0.25">
      <c r="A4581" s="182">
        <v>2031</v>
      </c>
      <c r="B4581" s="166" t="s">
        <v>56</v>
      </c>
      <c r="C4581" s="170" t="s">
        <v>22550</v>
      </c>
      <c r="D4581" s="194" t="s">
        <v>19868</v>
      </c>
      <c r="E4581" s="166" t="s">
        <v>15827</v>
      </c>
      <c r="F4581" s="166" t="s">
        <v>15828</v>
      </c>
      <c r="G4581" s="166"/>
      <c r="H4581" s="166" t="s">
        <v>219</v>
      </c>
      <c r="I4581" s="166" t="s">
        <v>220</v>
      </c>
      <c r="J4581" s="166" t="s">
        <v>221</v>
      </c>
      <c r="K4581" s="166" t="s">
        <v>11288</v>
      </c>
      <c r="L4581" s="166" t="s">
        <v>221</v>
      </c>
      <c r="M4581" s="166" t="s">
        <v>11288</v>
      </c>
      <c r="N4581" s="186">
        <v>2.5</v>
      </c>
      <c r="O4581" s="186">
        <v>1.2</v>
      </c>
      <c r="P4581" s="186">
        <v>3</v>
      </c>
      <c r="Q4581" s="184">
        <v>0</v>
      </c>
      <c r="R4581" s="183" t="s">
        <v>15829</v>
      </c>
      <c r="S4581" s="183">
        <v>0</v>
      </c>
      <c r="T4581" s="183"/>
      <c r="U4581" s="183">
        <v>0</v>
      </c>
      <c r="V4581" s="183"/>
      <c r="W4581" s="183"/>
      <c r="X4581" s="183"/>
      <c r="Y4581" s="166" t="s">
        <v>3109</v>
      </c>
      <c r="Z4581" s="166" t="s">
        <v>12760</v>
      </c>
      <c r="AA4581" s="203">
        <v>1035007202460</v>
      </c>
      <c r="AB4581" s="166" t="s">
        <v>15830</v>
      </c>
      <c r="AC4581" s="203" t="s">
        <v>12762</v>
      </c>
      <c r="AD4581" s="166" t="s">
        <v>12484</v>
      </c>
      <c r="AE4581" s="166" t="s">
        <v>15830</v>
      </c>
      <c r="AF4581" s="166" t="s">
        <v>15831</v>
      </c>
      <c r="AG4581" s="165" t="s">
        <v>2955</v>
      </c>
      <c r="AH4581" s="203" t="s">
        <v>304</v>
      </c>
      <c r="AI4581" s="186">
        <v>1.1399999999999999</v>
      </c>
      <c r="AJ4581" s="186">
        <v>386.1</v>
      </c>
      <c r="AK4581" s="167">
        <f t="shared" si="700"/>
        <v>1.2059013698630137</v>
      </c>
      <c r="AL4581" s="167">
        <v>0</v>
      </c>
      <c r="AM4581" s="187">
        <f t="shared" si="701"/>
        <v>1.2059013698630137</v>
      </c>
      <c r="AN4581" s="167">
        <f t="shared" si="696"/>
        <v>1.2059013698630137</v>
      </c>
      <c r="AO4581" s="167">
        <v>0</v>
      </c>
      <c r="AP4581" s="167">
        <f t="shared" si="697"/>
        <v>1.2059013698630137</v>
      </c>
      <c r="AQ4581" s="167">
        <f t="shared" si="695"/>
        <v>36.177041095890409</v>
      </c>
      <c r="AR4581" s="193" t="s">
        <v>231</v>
      </c>
      <c r="AS4581" s="194"/>
      <c r="AT4581" s="166" t="s">
        <v>325</v>
      </c>
      <c r="AU4581" s="166" t="s">
        <v>6916</v>
      </c>
      <c r="AV4581" s="257" t="s">
        <v>15832</v>
      </c>
      <c r="AW4581" s="166" t="s">
        <v>234</v>
      </c>
      <c r="AX4581" s="2391"/>
      <c r="AY4581" s="2391"/>
    </row>
    <row r="4582" spans="1:54" s="55" customFormat="1" ht="15.95" customHeight="1" x14ac:dyDescent="0.25">
      <c r="A4582" s="182">
        <v>2032</v>
      </c>
      <c r="B4582" s="166" t="s">
        <v>56</v>
      </c>
      <c r="C4582" s="170" t="s">
        <v>6908</v>
      </c>
      <c r="D4582" s="194" t="s">
        <v>19869</v>
      </c>
      <c r="E4582" s="166" t="s">
        <v>15834</v>
      </c>
      <c r="F4582" s="166" t="s">
        <v>15835</v>
      </c>
      <c r="G4582" s="166"/>
      <c r="H4582" s="166" t="s">
        <v>732</v>
      </c>
      <c r="I4582" s="166"/>
      <c r="J4582" s="166" t="s">
        <v>317</v>
      </c>
      <c r="K4582" s="166">
        <v>0</v>
      </c>
      <c r="L4582" s="166" t="s">
        <v>317</v>
      </c>
      <c r="M4582" s="166">
        <v>0</v>
      </c>
      <c r="N4582" s="186">
        <v>3</v>
      </c>
      <c r="O4582" s="186">
        <v>1.2</v>
      </c>
      <c r="P4582" s="186">
        <v>3.5999999999999996</v>
      </c>
      <c r="Q4582" s="184">
        <v>1</v>
      </c>
      <c r="R4582" s="183"/>
      <c r="S4582" s="183">
        <v>0</v>
      </c>
      <c r="T4582" s="183"/>
      <c r="U4582" s="183">
        <v>0</v>
      </c>
      <c r="V4582" s="183"/>
      <c r="W4582" s="183"/>
      <c r="X4582" s="183"/>
      <c r="Y4582" s="166" t="s">
        <v>12246</v>
      </c>
      <c r="Z4582" s="166" t="s">
        <v>15759</v>
      </c>
      <c r="AA4582" s="203">
        <v>1025003752168</v>
      </c>
      <c r="AB4582" s="166" t="s">
        <v>15836</v>
      </c>
      <c r="AC4582" s="203" t="s">
        <v>15761</v>
      </c>
      <c r="AD4582" s="166" t="s">
        <v>15762</v>
      </c>
      <c r="AE4582" s="166" t="s">
        <v>15837</v>
      </c>
      <c r="AF4582" s="166" t="s">
        <v>15759</v>
      </c>
      <c r="AG4582" s="165" t="s">
        <v>15763</v>
      </c>
      <c r="AH4582" s="203" t="s">
        <v>304</v>
      </c>
      <c r="AI4582" s="186">
        <v>1.1399999999999999</v>
      </c>
      <c r="AJ4582" s="186">
        <v>133.19999999999999</v>
      </c>
      <c r="AK4582" s="167">
        <f t="shared" si="700"/>
        <v>0.41602191780821912</v>
      </c>
      <c r="AL4582" s="167">
        <v>0</v>
      </c>
      <c r="AM4582" s="187">
        <f t="shared" si="701"/>
        <v>0.41602191780821912</v>
      </c>
      <c r="AN4582" s="167">
        <f t="shared" si="696"/>
        <v>0.41602191780821912</v>
      </c>
      <c r="AO4582" s="167">
        <v>0</v>
      </c>
      <c r="AP4582" s="167">
        <f t="shared" si="697"/>
        <v>0.41602191780821912</v>
      </c>
      <c r="AQ4582" s="167">
        <f t="shared" si="695"/>
        <v>12.480657534246573</v>
      </c>
      <c r="AR4582" s="193" t="s">
        <v>231</v>
      </c>
      <c r="AS4582" s="194"/>
      <c r="AT4582" s="166" t="s">
        <v>325</v>
      </c>
      <c r="AU4582" s="166" t="s">
        <v>6916</v>
      </c>
      <c r="AV4582" s="257" t="s">
        <v>15838</v>
      </c>
      <c r="AW4582" s="166" t="s">
        <v>234</v>
      </c>
      <c r="AX4582" s="2391"/>
      <c r="AY4582" s="2391"/>
    </row>
    <row r="4583" spans="1:54" s="55" customFormat="1" ht="15.95" customHeight="1" x14ac:dyDescent="0.25">
      <c r="A4583" s="353">
        <v>2033</v>
      </c>
      <c r="B4583" s="354" t="s">
        <v>56</v>
      </c>
      <c r="C4583" s="366" t="s">
        <v>6908</v>
      </c>
      <c r="D4583" s="363" t="s">
        <v>16984</v>
      </c>
      <c r="E4583" s="354" t="s">
        <v>16976</v>
      </c>
      <c r="F4583" s="354" t="s">
        <v>16977</v>
      </c>
      <c r="G4583" s="354" t="s">
        <v>221</v>
      </c>
      <c r="H4583" s="166" t="s">
        <v>219</v>
      </c>
      <c r="I4583" s="166" t="s">
        <v>220</v>
      </c>
      <c r="J4583" s="166" t="s">
        <v>221</v>
      </c>
      <c r="K4583" s="166" t="s">
        <v>222</v>
      </c>
      <c r="L4583" s="272" t="s">
        <v>221</v>
      </c>
      <c r="M4583" s="272" t="s">
        <v>879</v>
      </c>
      <c r="N4583" s="360">
        <v>6</v>
      </c>
      <c r="O4583" s="360">
        <v>2</v>
      </c>
      <c r="P4583" s="360">
        <v>12</v>
      </c>
      <c r="Q4583" s="503"/>
      <c r="R4583" s="357" t="s">
        <v>7023</v>
      </c>
      <c r="S4583" s="357">
        <v>0</v>
      </c>
      <c r="T4583" s="357"/>
      <c r="U4583" s="357">
        <v>0</v>
      </c>
      <c r="V4583" s="357"/>
      <c r="W4583" s="357"/>
      <c r="X4583" s="357"/>
      <c r="Y4583" s="354" t="s">
        <v>330</v>
      </c>
      <c r="Z4583" s="354" t="s">
        <v>12792</v>
      </c>
      <c r="AA4583" s="443">
        <v>1027809237796</v>
      </c>
      <c r="AB4583" s="354" t="s">
        <v>16978</v>
      </c>
      <c r="AC4583" s="443" t="s">
        <v>16979</v>
      </c>
      <c r="AD4583" s="944" t="s">
        <v>16980</v>
      </c>
      <c r="AE4583" s="354" t="s">
        <v>16978</v>
      </c>
      <c r="AF4583" s="354" t="s">
        <v>16981</v>
      </c>
      <c r="AG4583" s="358" t="s">
        <v>13219</v>
      </c>
      <c r="AH4583" s="443" t="s">
        <v>304</v>
      </c>
      <c r="AI4583" s="360">
        <v>1.1399999999999999</v>
      </c>
      <c r="AJ4583" s="360">
        <v>783.1</v>
      </c>
      <c r="AK4583" s="359">
        <f t="shared" si="700"/>
        <v>2.4458465753424656</v>
      </c>
      <c r="AL4583" s="359">
        <v>0</v>
      </c>
      <c r="AM4583" s="361">
        <f t="shared" si="701"/>
        <v>2.4458465753424656</v>
      </c>
      <c r="AN4583" s="359">
        <f t="shared" si="696"/>
        <v>2.4458465753424656</v>
      </c>
      <c r="AO4583" s="359">
        <v>0</v>
      </c>
      <c r="AP4583" s="359">
        <f t="shared" si="697"/>
        <v>2.4458465753424656</v>
      </c>
      <c r="AQ4583" s="359">
        <f>AP4583*30</f>
        <v>73.375397260273971</v>
      </c>
      <c r="AR4583" s="362" t="s">
        <v>231</v>
      </c>
      <c r="AS4583" s="363" t="s">
        <v>431</v>
      </c>
      <c r="AT4583" s="354" t="s">
        <v>325</v>
      </c>
      <c r="AU4583" s="354" t="s">
        <v>6916</v>
      </c>
      <c r="AV4583" s="489" t="s">
        <v>15839</v>
      </c>
      <c r="AW4583" s="166" t="s">
        <v>234</v>
      </c>
      <c r="AX4583" s="447" t="s">
        <v>20540</v>
      </c>
      <c r="AY4583" s="2391"/>
      <c r="AZ4583" s="447" t="s">
        <v>20548</v>
      </c>
    </row>
    <row r="4584" spans="1:54" s="55" customFormat="1" ht="15.95" customHeight="1" x14ac:dyDescent="0.25">
      <c r="A4584" s="182">
        <v>2034</v>
      </c>
      <c r="B4584" s="166" t="s">
        <v>56</v>
      </c>
      <c r="C4584" s="170" t="s">
        <v>22550</v>
      </c>
      <c r="D4584" s="194" t="s">
        <v>19870</v>
      </c>
      <c r="E4584" s="166" t="s">
        <v>15840</v>
      </c>
      <c r="F4584" s="166" t="s">
        <v>15841</v>
      </c>
      <c r="G4584" s="166"/>
      <c r="H4584" s="166" t="s">
        <v>219</v>
      </c>
      <c r="I4584" s="166" t="s">
        <v>220</v>
      </c>
      <c r="J4584" s="166" t="s">
        <v>221</v>
      </c>
      <c r="K4584" s="166" t="s">
        <v>222</v>
      </c>
      <c r="L4584" s="166" t="s">
        <v>317</v>
      </c>
      <c r="M4584" s="166">
        <v>0</v>
      </c>
      <c r="N4584" s="186">
        <v>3</v>
      </c>
      <c r="O4584" s="186">
        <v>2</v>
      </c>
      <c r="P4584" s="186">
        <v>6</v>
      </c>
      <c r="Q4584" s="184">
        <v>0</v>
      </c>
      <c r="R4584" s="183" t="s">
        <v>15726</v>
      </c>
      <c r="S4584" s="183">
        <v>0</v>
      </c>
      <c r="T4584" s="183"/>
      <c r="U4584" s="183">
        <v>0</v>
      </c>
      <c r="V4584" s="183"/>
      <c r="W4584" s="183"/>
      <c r="X4584" s="183"/>
      <c r="Y4584" s="166" t="s">
        <v>3109</v>
      </c>
      <c r="Z4584" s="166" t="s">
        <v>2004</v>
      </c>
      <c r="AA4584" s="203">
        <v>1022301598549</v>
      </c>
      <c r="AB4584" s="166" t="s">
        <v>15842</v>
      </c>
      <c r="AC4584" s="203" t="s">
        <v>12325</v>
      </c>
      <c r="AD4584" s="166" t="s">
        <v>12326</v>
      </c>
      <c r="AE4584" s="166" t="s">
        <v>15842</v>
      </c>
      <c r="AF4584" s="166" t="s">
        <v>15843</v>
      </c>
      <c r="AG4584" s="165" t="s">
        <v>15754</v>
      </c>
      <c r="AH4584" s="203" t="s">
        <v>304</v>
      </c>
      <c r="AI4584" s="186">
        <v>1.1399999999999999</v>
      </c>
      <c r="AJ4584" s="186">
        <v>173</v>
      </c>
      <c r="AK4584" s="167">
        <f t="shared" si="700"/>
        <v>0.54032876712328759</v>
      </c>
      <c r="AL4584" s="167">
        <v>0</v>
      </c>
      <c r="AM4584" s="187">
        <f t="shared" si="701"/>
        <v>0.54032876712328759</v>
      </c>
      <c r="AN4584" s="167">
        <f t="shared" si="696"/>
        <v>0.54032876712328759</v>
      </c>
      <c r="AO4584" s="167">
        <v>0</v>
      </c>
      <c r="AP4584" s="167">
        <f t="shared" si="697"/>
        <v>0.54032876712328759</v>
      </c>
      <c r="AQ4584" s="167">
        <f t="shared" si="695"/>
        <v>16.209863013698627</v>
      </c>
      <c r="AR4584" s="193" t="s">
        <v>231</v>
      </c>
      <c r="AS4584" s="194"/>
      <c r="AT4584" s="166" t="s">
        <v>325</v>
      </c>
      <c r="AU4584" s="166" t="s">
        <v>6916</v>
      </c>
      <c r="AV4584" s="257" t="s">
        <v>15844</v>
      </c>
      <c r="AW4584" s="166" t="s">
        <v>234</v>
      </c>
      <c r="AX4584" s="2391"/>
      <c r="AY4584" s="2391"/>
    </row>
    <row r="4585" spans="1:54" s="55" customFormat="1" ht="27" customHeight="1" x14ac:dyDescent="0.25">
      <c r="A4585" s="353">
        <v>2035</v>
      </c>
      <c r="B4585" s="354" t="s">
        <v>56</v>
      </c>
      <c r="C4585" s="366" t="s">
        <v>6908</v>
      </c>
      <c r="D4585" s="363" t="s">
        <v>17250</v>
      </c>
      <c r="E4585" s="354" t="s">
        <v>15846</v>
      </c>
      <c r="F4585" s="354" t="s">
        <v>15847</v>
      </c>
      <c r="G4585" s="354" t="s">
        <v>221</v>
      </c>
      <c r="H4585" s="354" t="s">
        <v>219</v>
      </c>
      <c r="I4585" s="354" t="s">
        <v>220</v>
      </c>
      <c r="J4585" s="354" t="s">
        <v>221</v>
      </c>
      <c r="K4585" s="354" t="s">
        <v>222</v>
      </c>
      <c r="L4585" s="272" t="s">
        <v>221</v>
      </c>
      <c r="M4585" s="272" t="s">
        <v>879</v>
      </c>
      <c r="N4585" s="360">
        <v>3</v>
      </c>
      <c r="O4585" s="360">
        <v>2</v>
      </c>
      <c r="P4585" s="360">
        <v>6</v>
      </c>
      <c r="Q4585" s="503">
        <v>2</v>
      </c>
      <c r="R4585" s="357"/>
      <c r="S4585" s="357">
        <v>0</v>
      </c>
      <c r="T4585" s="357"/>
      <c r="U4585" s="357">
        <v>0</v>
      </c>
      <c r="V4585" s="357"/>
      <c r="W4585" s="357"/>
      <c r="X4585" s="357"/>
      <c r="Y4585" s="354" t="s">
        <v>330</v>
      </c>
      <c r="Z4585" s="354" t="s">
        <v>12792</v>
      </c>
      <c r="AA4585" s="443">
        <v>1027809237796</v>
      </c>
      <c r="AB4585" s="354" t="s">
        <v>17249</v>
      </c>
      <c r="AC4585" s="443" t="s">
        <v>17252</v>
      </c>
      <c r="AD4585" s="934" t="s">
        <v>17253</v>
      </c>
      <c r="AE4585" s="354" t="s">
        <v>17249</v>
      </c>
      <c r="AF4585" s="354" t="s">
        <v>17251</v>
      </c>
      <c r="AG4585" s="358" t="s">
        <v>13219</v>
      </c>
      <c r="AH4585" s="443" t="s">
        <v>304</v>
      </c>
      <c r="AI4585" s="360">
        <v>1.1399999999999999</v>
      </c>
      <c r="AJ4585" s="360">
        <v>252</v>
      </c>
      <c r="AK4585" s="359">
        <f t="shared" si="700"/>
        <v>0.78706849315068483</v>
      </c>
      <c r="AL4585" s="359">
        <v>0</v>
      </c>
      <c r="AM4585" s="361">
        <f t="shared" si="701"/>
        <v>0.78706849315068483</v>
      </c>
      <c r="AN4585" s="359">
        <f t="shared" si="696"/>
        <v>0.78706849315068483</v>
      </c>
      <c r="AO4585" s="359">
        <v>0</v>
      </c>
      <c r="AP4585" s="359">
        <f t="shared" si="697"/>
        <v>0.78706849315068483</v>
      </c>
      <c r="AQ4585" s="359">
        <f t="shared" si="695"/>
        <v>23.612054794520546</v>
      </c>
      <c r="AR4585" s="362" t="s">
        <v>231</v>
      </c>
      <c r="AS4585" s="363" t="s">
        <v>431</v>
      </c>
      <c r="AT4585" s="354" t="s">
        <v>325</v>
      </c>
      <c r="AU4585" s="354" t="s">
        <v>6916</v>
      </c>
      <c r="AV4585" s="489" t="s">
        <v>15850</v>
      </c>
      <c r="AW4585" s="166" t="s">
        <v>234</v>
      </c>
      <c r="AX4585" s="447" t="s">
        <v>20539</v>
      </c>
      <c r="AY4585" s="2401"/>
      <c r="AZ4585" s="447" t="s">
        <v>20225</v>
      </c>
    </row>
    <row r="4586" spans="1:54" s="55" customFormat="1" ht="15.95" customHeight="1" x14ac:dyDescent="0.25">
      <c r="A4586" s="182">
        <v>2036</v>
      </c>
      <c r="B4586" s="166" t="s">
        <v>56</v>
      </c>
      <c r="C4586" s="170" t="s">
        <v>22550</v>
      </c>
      <c r="D4586" s="194" t="s">
        <v>19871</v>
      </c>
      <c r="E4586" s="166" t="s">
        <v>15851</v>
      </c>
      <c r="F4586" s="166" t="s">
        <v>15852</v>
      </c>
      <c r="G4586" s="166"/>
      <c r="H4586" s="166" t="s">
        <v>732</v>
      </c>
      <c r="I4586" s="166"/>
      <c r="J4586" s="166" t="s">
        <v>317</v>
      </c>
      <c r="K4586" s="166">
        <v>0</v>
      </c>
      <c r="L4586" s="166" t="s">
        <v>317</v>
      </c>
      <c r="M4586" s="166">
        <v>0</v>
      </c>
      <c r="N4586" s="186">
        <v>2</v>
      </c>
      <c r="O4586" s="186">
        <v>2</v>
      </c>
      <c r="P4586" s="186">
        <v>4</v>
      </c>
      <c r="Q4586" s="184">
        <v>3</v>
      </c>
      <c r="R4586" s="183"/>
      <c r="S4586" s="183">
        <v>0</v>
      </c>
      <c r="T4586" s="183"/>
      <c r="U4586" s="183">
        <v>0</v>
      </c>
      <c r="V4586" s="183"/>
      <c r="W4586" s="183"/>
      <c r="X4586" s="183"/>
      <c r="Y4586" s="166" t="s">
        <v>3109</v>
      </c>
      <c r="Z4586" s="166" t="s">
        <v>12760</v>
      </c>
      <c r="AA4586" s="203">
        <v>1035007202460</v>
      </c>
      <c r="AB4586" s="166" t="s">
        <v>15853</v>
      </c>
      <c r="AC4586" s="203" t="s">
        <v>12762</v>
      </c>
      <c r="AD4586" s="166" t="s">
        <v>12484</v>
      </c>
      <c r="AE4586" s="166" t="s">
        <v>15854</v>
      </c>
      <c r="AF4586" s="166" t="s">
        <v>15855</v>
      </c>
      <c r="AG4586" s="165" t="s">
        <v>2955</v>
      </c>
      <c r="AH4586" s="203" t="s">
        <v>304</v>
      </c>
      <c r="AI4586" s="186">
        <v>1.1399999999999999</v>
      </c>
      <c r="AJ4586" s="186">
        <v>280</v>
      </c>
      <c r="AK4586" s="167">
        <f t="shared" si="700"/>
        <v>0.8745205479452054</v>
      </c>
      <c r="AL4586" s="167">
        <v>0</v>
      </c>
      <c r="AM4586" s="187">
        <f t="shared" si="701"/>
        <v>0.8745205479452054</v>
      </c>
      <c r="AN4586" s="167">
        <f t="shared" si="696"/>
        <v>0.8745205479452054</v>
      </c>
      <c r="AO4586" s="167">
        <v>0</v>
      </c>
      <c r="AP4586" s="167">
        <f t="shared" si="697"/>
        <v>0.8745205479452054</v>
      </c>
      <c r="AQ4586" s="167">
        <f t="shared" si="695"/>
        <v>26.235616438356161</v>
      </c>
      <c r="AR4586" s="193" t="s">
        <v>231</v>
      </c>
      <c r="AS4586" s="194"/>
      <c r="AT4586" s="166" t="s">
        <v>325</v>
      </c>
      <c r="AU4586" s="166" t="s">
        <v>6916</v>
      </c>
      <c r="AV4586" s="257" t="s">
        <v>15856</v>
      </c>
      <c r="AW4586" s="166" t="s">
        <v>234</v>
      </c>
      <c r="AX4586" s="2391"/>
      <c r="AY4586" s="2391"/>
    </row>
    <row r="4587" spans="1:54" s="55" customFormat="1" ht="15.95" customHeight="1" x14ac:dyDescent="0.25">
      <c r="A4587" s="182">
        <v>2037</v>
      </c>
      <c r="B4587" s="166" t="s">
        <v>56</v>
      </c>
      <c r="C4587" s="170" t="s">
        <v>22550</v>
      </c>
      <c r="D4587" s="194" t="s">
        <v>19872</v>
      </c>
      <c r="E4587" s="166" t="s">
        <v>15857</v>
      </c>
      <c r="F4587" s="166" t="s">
        <v>15858</v>
      </c>
      <c r="G4587" s="166"/>
      <c r="H4587" s="166" t="s">
        <v>732</v>
      </c>
      <c r="I4587" s="166"/>
      <c r="J4587" s="166" t="s">
        <v>317</v>
      </c>
      <c r="K4587" s="166">
        <v>0</v>
      </c>
      <c r="L4587" s="166" t="s">
        <v>317</v>
      </c>
      <c r="M4587" s="166">
        <v>0</v>
      </c>
      <c r="N4587" s="186">
        <v>2</v>
      </c>
      <c r="O4587" s="186">
        <v>2</v>
      </c>
      <c r="P4587" s="186">
        <v>4</v>
      </c>
      <c r="Q4587" s="184">
        <v>3</v>
      </c>
      <c r="R4587" s="183"/>
      <c r="S4587" s="183">
        <v>0</v>
      </c>
      <c r="T4587" s="183"/>
      <c r="U4587" s="183">
        <v>0</v>
      </c>
      <c r="V4587" s="183"/>
      <c r="W4587" s="183"/>
      <c r="X4587" s="183"/>
      <c r="Y4587" s="166" t="s">
        <v>3109</v>
      </c>
      <c r="Z4587" s="166" t="s">
        <v>12760</v>
      </c>
      <c r="AA4587" s="203">
        <v>1035007202460</v>
      </c>
      <c r="AB4587" s="166" t="s">
        <v>15859</v>
      </c>
      <c r="AC4587" s="203" t="s">
        <v>12762</v>
      </c>
      <c r="AD4587" s="166" t="s">
        <v>12484</v>
      </c>
      <c r="AE4587" s="166" t="s">
        <v>15859</v>
      </c>
      <c r="AF4587" s="166" t="s">
        <v>15860</v>
      </c>
      <c r="AG4587" s="165" t="s">
        <v>2955</v>
      </c>
      <c r="AH4587" s="203" t="s">
        <v>304</v>
      </c>
      <c r="AI4587" s="186">
        <v>1.1399999999999999</v>
      </c>
      <c r="AJ4587" s="186">
        <v>381.8</v>
      </c>
      <c r="AK4587" s="167">
        <f t="shared" si="700"/>
        <v>1.1924712328767122</v>
      </c>
      <c r="AL4587" s="167">
        <v>0</v>
      </c>
      <c r="AM4587" s="187">
        <f t="shared" si="701"/>
        <v>1.1924712328767122</v>
      </c>
      <c r="AN4587" s="167">
        <f t="shared" si="696"/>
        <v>1.1924712328767122</v>
      </c>
      <c r="AO4587" s="167">
        <v>0</v>
      </c>
      <c r="AP4587" s="167">
        <f t="shared" si="697"/>
        <v>1.1924712328767122</v>
      </c>
      <c r="AQ4587" s="167">
        <f t="shared" si="695"/>
        <v>35.774136986301365</v>
      </c>
      <c r="AR4587" s="193" t="s">
        <v>231</v>
      </c>
      <c r="AS4587" s="194"/>
      <c r="AT4587" s="166" t="s">
        <v>325</v>
      </c>
      <c r="AU4587" s="166" t="s">
        <v>6916</v>
      </c>
      <c r="AV4587" s="257" t="s">
        <v>15861</v>
      </c>
      <c r="AW4587" s="166" t="s">
        <v>234</v>
      </c>
      <c r="AX4587" s="2391"/>
      <c r="AY4587" s="2391"/>
    </row>
    <row r="4588" spans="1:54" s="55" customFormat="1" ht="15.95" customHeight="1" x14ac:dyDescent="0.25">
      <c r="A4588" s="182">
        <v>2038</v>
      </c>
      <c r="B4588" s="166" t="s">
        <v>56</v>
      </c>
      <c r="C4588" s="170" t="s">
        <v>22550</v>
      </c>
      <c r="D4588" s="194" t="s">
        <v>19873</v>
      </c>
      <c r="E4588" s="166" t="s">
        <v>15667</v>
      </c>
      <c r="F4588" s="166" t="s">
        <v>15668</v>
      </c>
      <c r="G4588" s="166"/>
      <c r="H4588" s="166" t="s">
        <v>732</v>
      </c>
      <c r="I4588" s="166"/>
      <c r="J4588" s="166" t="s">
        <v>317</v>
      </c>
      <c r="K4588" s="166">
        <v>0</v>
      </c>
      <c r="L4588" s="166" t="s">
        <v>317</v>
      </c>
      <c r="M4588" s="166">
        <v>0</v>
      </c>
      <c r="N4588" s="186">
        <v>3</v>
      </c>
      <c r="O4588" s="186">
        <v>1.2</v>
      </c>
      <c r="P4588" s="186">
        <v>3.5999999999999996</v>
      </c>
      <c r="Q4588" s="184">
        <v>0</v>
      </c>
      <c r="R4588" s="183" t="s">
        <v>15862</v>
      </c>
      <c r="S4588" s="183">
        <v>0</v>
      </c>
      <c r="T4588" s="183"/>
      <c r="U4588" s="183">
        <v>1</v>
      </c>
      <c r="V4588" s="183"/>
      <c r="W4588" s="183"/>
      <c r="X4588" s="183"/>
      <c r="Y4588" s="166" t="s">
        <v>330</v>
      </c>
      <c r="Z4588" s="166" t="s">
        <v>15799</v>
      </c>
      <c r="AA4588" s="203">
        <v>1035005915394</v>
      </c>
      <c r="AB4588" s="166" t="s">
        <v>15863</v>
      </c>
      <c r="AC4588" s="203" t="s">
        <v>15801</v>
      </c>
      <c r="AD4588" s="166" t="s">
        <v>15802</v>
      </c>
      <c r="AE4588" s="166" t="s">
        <v>15864</v>
      </c>
      <c r="AF4588" s="166" t="s">
        <v>15865</v>
      </c>
      <c r="AG4588" s="165" t="s">
        <v>15805</v>
      </c>
      <c r="AH4588" s="203" t="s">
        <v>304</v>
      </c>
      <c r="AI4588" s="186">
        <v>1.1399999999999999</v>
      </c>
      <c r="AJ4588" s="186">
        <v>780</v>
      </c>
      <c r="AK4588" s="167">
        <f t="shared" si="700"/>
        <v>2.4361643835616436</v>
      </c>
      <c r="AL4588" s="167">
        <v>0</v>
      </c>
      <c r="AM4588" s="187">
        <f t="shared" si="701"/>
        <v>2.4361643835616436</v>
      </c>
      <c r="AN4588" s="167">
        <f t="shared" si="696"/>
        <v>2.4361643835616436</v>
      </c>
      <c r="AO4588" s="167">
        <v>0</v>
      </c>
      <c r="AP4588" s="167">
        <f t="shared" si="697"/>
        <v>2.4361643835616436</v>
      </c>
      <c r="AQ4588" s="167">
        <f t="shared" si="695"/>
        <v>73.084931506849301</v>
      </c>
      <c r="AR4588" s="193" t="s">
        <v>231</v>
      </c>
      <c r="AS4588" s="194"/>
      <c r="AT4588" s="166" t="s">
        <v>325</v>
      </c>
      <c r="AU4588" s="166" t="s">
        <v>6916</v>
      </c>
      <c r="AV4588" s="257" t="s">
        <v>15671</v>
      </c>
      <c r="AW4588" s="166" t="s">
        <v>234</v>
      </c>
      <c r="AX4588" s="2391"/>
      <c r="AY4588" s="2391"/>
    </row>
    <row r="4589" spans="1:54" s="1395" customFormat="1" ht="15.95" customHeight="1" x14ac:dyDescent="0.25">
      <c r="A4589" s="353">
        <v>2039</v>
      </c>
      <c r="B4589" s="354" t="s">
        <v>56</v>
      </c>
      <c r="C4589" s="366" t="s">
        <v>6908</v>
      </c>
      <c r="D4589" s="363" t="s">
        <v>23571</v>
      </c>
      <c r="E4589" s="354" t="s">
        <v>23565</v>
      </c>
      <c r="F4589" s="354" t="s">
        <v>23566</v>
      </c>
      <c r="G4589" s="354" t="s">
        <v>221</v>
      </c>
      <c r="H4589" s="354" t="s">
        <v>219</v>
      </c>
      <c r="I4589" s="354" t="s">
        <v>220</v>
      </c>
      <c r="J4589" s="354" t="s">
        <v>221</v>
      </c>
      <c r="K4589" s="354" t="s">
        <v>222</v>
      </c>
      <c r="L4589" s="354" t="s">
        <v>317</v>
      </c>
      <c r="M4589" s="354">
        <v>0</v>
      </c>
      <c r="N4589" s="360">
        <v>12</v>
      </c>
      <c r="O4589" s="360">
        <v>6</v>
      </c>
      <c r="P4589" s="360">
        <f>O4589*N4589</f>
        <v>72</v>
      </c>
      <c r="Q4589" s="503">
        <v>0</v>
      </c>
      <c r="R4589" s="357"/>
      <c r="S4589" s="357">
        <v>0</v>
      </c>
      <c r="T4589" s="357"/>
      <c r="U4589" s="357">
        <v>1</v>
      </c>
      <c r="V4589" s="357"/>
      <c r="W4589" s="357"/>
      <c r="X4589" s="357"/>
      <c r="Y4589" s="354" t="s">
        <v>12075</v>
      </c>
      <c r="Z4589" s="354" t="s">
        <v>23567</v>
      </c>
      <c r="AA4589" s="443" t="s">
        <v>23568</v>
      </c>
      <c r="AB4589" s="354" t="s">
        <v>23572</v>
      </c>
      <c r="AC4589" s="443" t="s">
        <v>15426</v>
      </c>
      <c r="AD4589" s="354" t="s">
        <v>23569</v>
      </c>
      <c r="AE4589" s="354" t="s">
        <v>23570</v>
      </c>
      <c r="AF4589" s="354" t="s">
        <v>23567</v>
      </c>
      <c r="AG4589" s="443" t="s">
        <v>23568</v>
      </c>
      <c r="AH4589" s="443" t="s">
        <v>21166</v>
      </c>
      <c r="AI4589" s="360">
        <v>1.1399999999999999</v>
      </c>
      <c r="AJ4589" s="360">
        <v>790</v>
      </c>
      <c r="AK4589" s="359">
        <f>AJ4589*AI4589/365</f>
        <v>2.4673972602739722</v>
      </c>
      <c r="AL4589" s="359">
        <v>0</v>
      </c>
      <c r="AM4589" s="361">
        <f t="shared" si="701"/>
        <v>2.4673972602739722</v>
      </c>
      <c r="AN4589" s="359">
        <f t="shared" si="696"/>
        <v>2.4673972602739722</v>
      </c>
      <c r="AO4589" s="359">
        <v>0</v>
      </c>
      <c r="AP4589" s="359">
        <f t="shared" si="697"/>
        <v>2.4673972602739722</v>
      </c>
      <c r="AQ4589" s="359">
        <f>AP4589*30</f>
        <v>74.021917808219172</v>
      </c>
      <c r="AR4589" s="362" t="s">
        <v>231</v>
      </c>
      <c r="AS4589" s="363" t="s">
        <v>16247</v>
      </c>
      <c r="AT4589" s="354" t="s">
        <v>325</v>
      </c>
      <c r="AU4589" s="354" t="s">
        <v>6916</v>
      </c>
      <c r="AV4589" s="489" t="s">
        <v>15872</v>
      </c>
      <c r="AW4589" s="354" t="s">
        <v>234</v>
      </c>
      <c r="AX4589" s="447" t="s">
        <v>23573</v>
      </c>
      <c r="AY4589" s="2401"/>
      <c r="AZ4589" s="447" t="s">
        <v>23574</v>
      </c>
    </row>
    <row r="4590" spans="1:54" s="55" customFormat="1" ht="15.95" customHeight="1" x14ac:dyDescent="0.25">
      <c r="A4590" s="182">
        <v>2040</v>
      </c>
      <c r="B4590" s="166" t="s">
        <v>56</v>
      </c>
      <c r="C4590" s="170" t="s">
        <v>6908</v>
      </c>
      <c r="D4590" s="194" t="s">
        <v>19830</v>
      </c>
      <c r="E4590" s="166" t="s">
        <v>15506</v>
      </c>
      <c r="F4590" s="166" t="s">
        <v>15507</v>
      </c>
      <c r="G4590" s="166"/>
      <c r="H4590" s="166" t="s">
        <v>219</v>
      </c>
      <c r="I4590" s="166" t="s">
        <v>220</v>
      </c>
      <c r="J4590" s="166" t="s">
        <v>221</v>
      </c>
      <c r="K4590" s="166" t="s">
        <v>222</v>
      </c>
      <c r="L4590" s="166" t="s">
        <v>317</v>
      </c>
      <c r="M4590" s="166">
        <v>0</v>
      </c>
      <c r="N4590" s="186">
        <v>3</v>
      </c>
      <c r="O4590" s="186">
        <v>2</v>
      </c>
      <c r="P4590" s="186">
        <v>6</v>
      </c>
      <c r="Q4590" s="184">
        <v>2</v>
      </c>
      <c r="R4590" s="183"/>
      <c r="S4590" s="183">
        <v>0</v>
      </c>
      <c r="T4590" s="183"/>
      <c r="U4590" s="183">
        <v>0</v>
      </c>
      <c r="V4590" s="183"/>
      <c r="W4590" s="183"/>
      <c r="X4590" s="183"/>
      <c r="Y4590" s="166" t="s">
        <v>330</v>
      </c>
      <c r="Z4590" s="166" t="s">
        <v>15508</v>
      </c>
      <c r="AA4590" s="203">
        <v>1185074002541</v>
      </c>
      <c r="AB4590" s="166" t="s">
        <v>15873</v>
      </c>
      <c r="AC4590" s="203" t="s">
        <v>15510</v>
      </c>
      <c r="AD4590" s="166" t="s">
        <v>15511</v>
      </c>
      <c r="AE4590" s="166" t="s">
        <v>15873</v>
      </c>
      <c r="AF4590" s="166" t="s">
        <v>15508</v>
      </c>
      <c r="AG4590" s="165" t="s">
        <v>15512</v>
      </c>
      <c r="AH4590" s="203" t="s">
        <v>15513</v>
      </c>
      <c r="AI4590" s="186">
        <v>0.87</v>
      </c>
      <c r="AJ4590" s="184">
        <v>3</v>
      </c>
      <c r="AK4590" s="167">
        <f t="shared" ref="AK4590:AK4595" si="702">AJ4590*AI4590/365</f>
        <v>7.1506849315068491E-3</v>
      </c>
      <c r="AL4590" s="167">
        <v>0</v>
      </c>
      <c r="AM4590" s="187">
        <f>SUBTOTAL(9,AK4590:AL4590)</f>
        <v>7.1506849315068491E-3</v>
      </c>
      <c r="AN4590" s="167">
        <f t="shared" si="696"/>
        <v>7.1506849315068491E-3</v>
      </c>
      <c r="AO4590" s="167">
        <v>0</v>
      </c>
      <c r="AP4590" s="167">
        <f t="shared" si="697"/>
        <v>7.1506849315068491E-3</v>
      </c>
      <c r="AQ4590" s="167">
        <f t="shared" si="695"/>
        <v>0.21452054794520548</v>
      </c>
      <c r="AR4590" s="193" t="s">
        <v>231</v>
      </c>
      <c r="AS4590" s="194"/>
      <c r="AT4590" s="166" t="s">
        <v>325</v>
      </c>
      <c r="AU4590" s="166" t="s">
        <v>6916</v>
      </c>
      <c r="AV4590" s="257" t="s">
        <v>15514</v>
      </c>
      <c r="AW4590" s="166" t="s">
        <v>234</v>
      </c>
      <c r="AX4590" s="2391"/>
      <c r="AY4590" s="2391"/>
    </row>
    <row r="4591" spans="1:54" s="2271" customFormat="1" ht="15.95" customHeight="1" x14ac:dyDescent="0.25">
      <c r="A4591" s="925">
        <v>2041</v>
      </c>
      <c r="B4591" s="354" t="s">
        <v>56</v>
      </c>
      <c r="C4591" s="1009" t="s">
        <v>17186</v>
      </c>
      <c r="D4591" s="354" t="s">
        <v>18689</v>
      </c>
      <c r="E4591" s="925" t="s">
        <v>18690</v>
      </c>
      <c r="F4591" s="925" t="s">
        <v>18691</v>
      </c>
      <c r="G4591" s="925" t="s">
        <v>221</v>
      </c>
      <c r="H4591" s="925"/>
      <c r="I4591" s="925" t="s">
        <v>1764</v>
      </c>
      <c r="J4591" s="925" t="s">
        <v>221</v>
      </c>
      <c r="K4591" s="925" t="s">
        <v>879</v>
      </c>
      <c r="L4591" s="925" t="s">
        <v>221</v>
      </c>
      <c r="M4591" s="925" t="s">
        <v>879</v>
      </c>
      <c r="N4591" s="974">
        <v>6</v>
      </c>
      <c r="O4591" s="974">
        <v>2.6</v>
      </c>
      <c r="P4591" s="974">
        <f>O4591*N4591</f>
        <v>15.600000000000001</v>
      </c>
      <c r="Q4591" s="925">
        <v>1</v>
      </c>
      <c r="R4591" s="925"/>
      <c r="S4591" s="925">
        <v>1</v>
      </c>
      <c r="T4591" s="925"/>
      <c r="U4591" s="925"/>
      <c r="V4591" s="925"/>
      <c r="W4591" s="925"/>
      <c r="X4591" s="925"/>
      <c r="Y4591" s="925" t="s">
        <v>330</v>
      </c>
      <c r="Z4591" s="925" t="s">
        <v>18692</v>
      </c>
      <c r="AA4591" s="1128" t="s">
        <v>18693</v>
      </c>
      <c r="AB4591" s="1271" t="s">
        <v>18694</v>
      </c>
      <c r="AC4591" s="925" t="s">
        <v>18695</v>
      </c>
      <c r="AD4591" s="1152" t="s">
        <v>18696</v>
      </c>
      <c r="AE4591" s="925" t="s">
        <v>18697</v>
      </c>
      <c r="AF4591" s="925" t="s">
        <v>18692</v>
      </c>
      <c r="AG4591" s="1128" t="s">
        <v>18693</v>
      </c>
      <c r="AH4591" s="925" t="s">
        <v>18698</v>
      </c>
      <c r="AI4591" s="925">
        <v>0.87</v>
      </c>
      <c r="AJ4591" s="925">
        <v>20</v>
      </c>
      <c r="AK4591" s="1129">
        <f t="shared" si="702"/>
        <v>4.7671232876712322E-2</v>
      </c>
      <c r="AL4591" s="1129">
        <f>AK4591*AI4591/365</f>
        <v>1.1362732219928689E-4</v>
      </c>
      <c r="AM4591" s="1113">
        <f>SUM(AK4591:AL4591)</f>
        <v>4.7784860198911608E-2</v>
      </c>
      <c r="AN4591" s="1129">
        <v>4.8000000000000001E-2</v>
      </c>
      <c r="AO4591" s="1129">
        <f>AN4591*AL4591/365</f>
        <v>1.4942771138536358E-8</v>
      </c>
      <c r="AP4591" s="1113">
        <f>SUM(AN4591:AO4591)</f>
        <v>4.800001494277114E-2</v>
      </c>
      <c r="AQ4591" s="1129">
        <f>AP4591*30</f>
        <v>1.4400004482831341</v>
      </c>
      <c r="AR4591" s="360"/>
      <c r="AS4591" s="363" t="s">
        <v>431</v>
      </c>
      <c r="AT4591" s="925"/>
      <c r="AU4591" s="925"/>
      <c r="AV4591" s="1115"/>
      <c r="AW4591" s="925" t="s">
        <v>234</v>
      </c>
      <c r="AX4591" s="447" t="s">
        <v>20538</v>
      </c>
      <c r="AY4591" s="2401"/>
      <c r="AZ4591" s="447" t="s">
        <v>18699</v>
      </c>
      <c r="BA4591" s="2495"/>
    </row>
    <row r="4592" spans="1:54" s="55" customFormat="1" ht="15.95" customHeight="1" x14ac:dyDescent="0.25">
      <c r="A4592" s="182">
        <v>2042</v>
      </c>
      <c r="B4592" s="166" t="s">
        <v>56</v>
      </c>
      <c r="C4592" s="170" t="s">
        <v>6908</v>
      </c>
      <c r="D4592" s="194" t="s">
        <v>19874</v>
      </c>
      <c r="E4592" s="166" t="s">
        <v>15885</v>
      </c>
      <c r="F4592" s="166" t="s">
        <v>15886</v>
      </c>
      <c r="G4592" s="166"/>
      <c r="H4592" s="166" t="s">
        <v>732</v>
      </c>
      <c r="I4592" s="166">
        <v>0</v>
      </c>
      <c r="J4592" s="166" t="s">
        <v>317</v>
      </c>
      <c r="K4592" s="166">
        <v>0</v>
      </c>
      <c r="L4592" s="166" t="s">
        <v>317</v>
      </c>
      <c r="M4592" s="166">
        <v>0</v>
      </c>
      <c r="N4592" s="186">
        <v>2.5</v>
      </c>
      <c r="O4592" s="186">
        <v>1.2</v>
      </c>
      <c r="P4592" s="186">
        <v>3</v>
      </c>
      <c r="Q4592" s="184">
        <v>0</v>
      </c>
      <c r="R4592" s="183" t="s">
        <v>2887</v>
      </c>
      <c r="S4592" s="183">
        <v>0</v>
      </c>
      <c r="T4592" s="183"/>
      <c r="U4592" s="183">
        <v>0</v>
      </c>
      <c r="V4592" s="183"/>
      <c r="W4592" s="183"/>
      <c r="X4592" s="183"/>
      <c r="Y4592" s="166" t="s">
        <v>12075</v>
      </c>
      <c r="Z4592" s="166" t="s">
        <v>15887</v>
      </c>
      <c r="AA4592" s="203">
        <v>309774602800293</v>
      </c>
      <c r="AB4592" s="166" t="s">
        <v>15366</v>
      </c>
      <c r="AC4592" s="203" t="s">
        <v>15888</v>
      </c>
      <c r="AD4592" s="166" t="s">
        <v>15889</v>
      </c>
      <c r="AE4592" s="166" t="s">
        <v>15366</v>
      </c>
      <c r="AF4592" s="166" t="s">
        <v>15887</v>
      </c>
      <c r="AG4592" s="165" t="s">
        <v>2970</v>
      </c>
      <c r="AH4592" s="166" t="s">
        <v>2305</v>
      </c>
      <c r="AI4592" s="186">
        <v>0.87</v>
      </c>
      <c r="AJ4592" s="184">
        <v>3</v>
      </c>
      <c r="AK4592" s="167">
        <f t="shared" si="702"/>
        <v>7.1506849315068491E-3</v>
      </c>
      <c r="AL4592" s="167">
        <v>0</v>
      </c>
      <c r="AM4592" s="187">
        <f>SUBTOTAL(9,AK4592:AL4592)</f>
        <v>7.1506849315068491E-3</v>
      </c>
      <c r="AN4592" s="167">
        <f t="shared" ref="AN4592:AN4621" si="703">AK4592</f>
        <v>7.1506849315068491E-3</v>
      </c>
      <c r="AO4592" s="167">
        <v>0</v>
      </c>
      <c r="AP4592" s="167">
        <f t="shared" ref="AP4592:AP4621" si="704">AN4592+AO4592</f>
        <v>7.1506849315068491E-3</v>
      </c>
      <c r="AQ4592" s="167">
        <f t="shared" si="695"/>
        <v>0.21452054794520548</v>
      </c>
      <c r="AR4592" s="193" t="s">
        <v>231</v>
      </c>
      <c r="AS4592" s="194"/>
      <c r="AT4592" s="166" t="s">
        <v>325</v>
      </c>
      <c r="AU4592" s="166" t="s">
        <v>6916</v>
      </c>
      <c r="AV4592" s="257" t="s">
        <v>15890</v>
      </c>
      <c r="AW4592" s="166" t="s">
        <v>234</v>
      </c>
      <c r="AX4592" s="2391"/>
      <c r="AY4592" s="2391"/>
    </row>
    <row r="4593" spans="1:52" s="55" customFormat="1" ht="15.95" customHeight="1" x14ac:dyDescent="0.25">
      <c r="A4593" s="182">
        <v>2043</v>
      </c>
      <c r="B4593" s="166" t="s">
        <v>56</v>
      </c>
      <c r="C4593" s="170" t="s">
        <v>6908</v>
      </c>
      <c r="D4593" s="194" t="s">
        <v>19853</v>
      </c>
      <c r="E4593" s="166" t="s">
        <v>2974</v>
      </c>
      <c r="F4593" s="166" t="s">
        <v>15891</v>
      </c>
      <c r="G4593" s="166"/>
      <c r="H4593" s="166" t="s">
        <v>219</v>
      </c>
      <c r="I4593" s="166" t="s">
        <v>220</v>
      </c>
      <c r="J4593" s="166" t="s">
        <v>221</v>
      </c>
      <c r="K4593" s="166" t="s">
        <v>222</v>
      </c>
      <c r="L4593" s="166" t="s">
        <v>317</v>
      </c>
      <c r="M4593" s="166">
        <v>0</v>
      </c>
      <c r="N4593" s="186">
        <v>3</v>
      </c>
      <c r="O4593" s="186">
        <v>2</v>
      </c>
      <c r="P4593" s="186">
        <v>6</v>
      </c>
      <c r="Q4593" s="184">
        <v>1</v>
      </c>
      <c r="R4593" s="183"/>
      <c r="S4593" s="183">
        <v>0</v>
      </c>
      <c r="T4593" s="183"/>
      <c r="U4593" s="183">
        <v>0</v>
      </c>
      <c r="V4593" s="183"/>
      <c r="W4593" s="183"/>
      <c r="X4593" s="183"/>
      <c r="Y4593" s="166" t="s">
        <v>12075</v>
      </c>
      <c r="Z4593" s="166" t="s">
        <v>15892</v>
      </c>
      <c r="AA4593" s="203" t="s">
        <v>22962</v>
      </c>
      <c r="AB4593" s="166" t="s">
        <v>15893</v>
      </c>
      <c r="AC4593" s="203" t="s">
        <v>15894</v>
      </c>
      <c r="AD4593" s="166" t="s">
        <v>15895</v>
      </c>
      <c r="AE4593" s="166" t="s">
        <v>15896</v>
      </c>
      <c r="AF4593" s="166" t="s">
        <v>15892</v>
      </c>
      <c r="AG4593" s="165" t="s">
        <v>22962</v>
      </c>
      <c r="AH4593" s="203" t="s">
        <v>22959</v>
      </c>
      <c r="AI4593" s="186">
        <v>0.39</v>
      </c>
      <c r="AJ4593" s="184">
        <v>50</v>
      </c>
      <c r="AK4593" s="167">
        <f t="shared" si="702"/>
        <v>5.3424657534246578E-2</v>
      </c>
      <c r="AL4593" s="167">
        <v>0</v>
      </c>
      <c r="AM4593" s="187">
        <f>AK4593+AL4593</f>
        <v>5.3424657534246578E-2</v>
      </c>
      <c r="AN4593" s="167">
        <f t="shared" si="703"/>
        <v>5.3424657534246578E-2</v>
      </c>
      <c r="AO4593" s="167">
        <v>0</v>
      </c>
      <c r="AP4593" s="167">
        <f t="shared" si="704"/>
        <v>5.3424657534246578E-2</v>
      </c>
      <c r="AQ4593" s="167">
        <f t="shared" si="695"/>
        <v>1.6027397260273974</v>
      </c>
      <c r="AR4593" s="193" t="s">
        <v>231</v>
      </c>
      <c r="AS4593" s="194"/>
      <c r="AT4593" s="166" t="s">
        <v>325</v>
      </c>
      <c r="AU4593" s="166" t="s">
        <v>6916</v>
      </c>
      <c r="AV4593" s="257" t="s">
        <v>15708</v>
      </c>
      <c r="AW4593" s="166" t="s">
        <v>234</v>
      </c>
      <c r="AX4593" s="2391"/>
      <c r="AY4593" s="2391"/>
    </row>
    <row r="4594" spans="1:52" s="55" customFormat="1" ht="15.95" customHeight="1" x14ac:dyDescent="0.25">
      <c r="A4594" s="182">
        <v>2044</v>
      </c>
      <c r="B4594" s="166" t="s">
        <v>56</v>
      </c>
      <c r="C4594" s="170" t="s">
        <v>6908</v>
      </c>
      <c r="D4594" s="194" t="s">
        <v>19875</v>
      </c>
      <c r="E4594" s="166" t="s">
        <v>15900</v>
      </c>
      <c r="F4594" s="166" t="s">
        <v>15901</v>
      </c>
      <c r="G4594" s="166"/>
      <c r="H4594" s="166" t="s">
        <v>219</v>
      </c>
      <c r="I4594" s="166" t="s">
        <v>220</v>
      </c>
      <c r="J4594" s="166" t="s">
        <v>221</v>
      </c>
      <c r="K4594" s="166" t="s">
        <v>7095</v>
      </c>
      <c r="L4594" s="166" t="s">
        <v>818</v>
      </c>
      <c r="M4594" s="166" t="s">
        <v>7095</v>
      </c>
      <c r="N4594" s="186">
        <v>2</v>
      </c>
      <c r="O4594" s="186">
        <v>2</v>
      </c>
      <c r="P4594" s="186">
        <v>4</v>
      </c>
      <c r="Q4594" s="184">
        <v>1</v>
      </c>
      <c r="R4594" s="183"/>
      <c r="S4594" s="183">
        <v>0</v>
      </c>
      <c r="T4594" s="183"/>
      <c r="U4594" s="183">
        <v>0</v>
      </c>
      <c r="V4594" s="183"/>
      <c r="W4594" s="183"/>
      <c r="X4594" s="183"/>
      <c r="Y4594" s="166" t="s">
        <v>15902</v>
      </c>
      <c r="Z4594" s="166" t="s">
        <v>15903</v>
      </c>
      <c r="AA4594" s="203">
        <v>1047746008056</v>
      </c>
      <c r="AB4594" s="166" t="s">
        <v>15904</v>
      </c>
      <c r="AC4594" s="203">
        <v>89266680410</v>
      </c>
      <c r="AD4594" s="166" t="s">
        <v>230</v>
      </c>
      <c r="AE4594" s="166" t="s">
        <v>15904</v>
      </c>
      <c r="AF4594" s="166" t="s">
        <v>15903</v>
      </c>
      <c r="AG4594" s="165" t="s">
        <v>15905</v>
      </c>
      <c r="AH4594" s="166" t="s">
        <v>842</v>
      </c>
      <c r="AI4594" s="186">
        <v>0.87</v>
      </c>
      <c r="AJ4594" s="184">
        <v>2</v>
      </c>
      <c r="AK4594" s="167">
        <f t="shared" si="702"/>
        <v>4.767123287671233E-3</v>
      </c>
      <c r="AL4594" s="167">
        <v>0</v>
      </c>
      <c r="AM4594" s="187">
        <f>SUBTOTAL(9,AK4594:AL4594)</f>
        <v>4.767123287671233E-3</v>
      </c>
      <c r="AN4594" s="167">
        <f t="shared" si="703"/>
        <v>4.767123287671233E-3</v>
      </c>
      <c r="AO4594" s="167">
        <v>0</v>
      </c>
      <c r="AP4594" s="167">
        <f t="shared" si="704"/>
        <v>4.767123287671233E-3</v>
      </c>
      <c r="AQ4594" s="167">
        <f t="shared" si="695"/>
        <v>0.14301369863013699</v>
      </c>
      <c r="AR4594" s="193" t="s">
        <v>231</v>
      </c>
      <c r="AS4594" s="194"/>
      <c r="AT4594" s="166" t="s">
        <v>325</v>
      </c>
      <c r="AU4594" s="166" t="s">
        <v>6916</v>
      </c>
      <c r="AV4594" s="264" t="s">
        <v>15906</v>
      </c>
      <c r="AW4594" s="166" t="s">
        <v>234</v>
      </c>
      <c r="AX4594" s="2391"/>
      <c r="AY4594" s="2391"/>
    </row>
    <row r="4595" spans="1:52" s="55" customFormat="1" ht="15.95" customHeight="1" x14ac:dyDescent="0.25">
      <c r="A4595" s="709">
        <v>2045</v>
      </c>
      <c r="B4595" s="434" t="s">
        <v>56</v>
      </c>
      <c r="C4595" s="834" t="s">
        <v>6908</v>
      </c>
      <c r="D4595" s="433" t="s">
        <v>19876</v>
      </c>
      <c r="E4595" s="434" t="s">
        <v>15908</v>
      </c>
      <c r="F4595" s="434" t="s">
        <v>15909</v>
      </c>
      <c r="G4595" s="434"/>
      <c r="H4595" s="434" t="s">
        <v>219</v>
      </c>
      <c r="I4595" s="434" t="s">
        <v>316</v>
      </c>
      <c r="J4595" s="434" t="s">
        <v>221</v>
      </c>
      <c r="K4595" s="434" t="s">
        <v>7140</v>
      </c>
      <c r="L4595" s="434" t="s">
        <v>317</v>
      </c>
      <c r="M4595" s="434">
        <v>0</v>
      </c>
      <c r="N4595" s="513">
        <v>2.5</v>
      </c>
      <c r="O4595" s="513">
        <v>2</v>
      </c>
      <c r="P4595" s="513">
        <v>5</v>
      </c>
      <c r="Q4595" s="788">
        <v>0</v>
      </c>
      <c r="R4595" s="712" t="s">
        <v>15485</v>
      </c>
      <c r="S4595" s="712">
        <v>0</v>
      </c>
      <c r="T4595" s="712">
        <v>0</v>
      </c>
      <c r="U4595" s="712">
        <v>0</v>
      </c>
      <c r="V4595" s="712"/>
      <c r="W4595" s="712"/>
      <c r="X4595" s="712"/>
      <c r="Y4595" s="434" t="s">
        <v>330</v>
      </c>
      <c r="Z4595" s="434" t="s">
        <v>15910</v>
      </c>
      <c r="AA4595" s="437">
        <v>1055005608217</v>
      </c>
      <c r="AB4595" s="434" t="s">
        <v>15911</v>
      </c>
      <c r="AC4595" s="437">
        <v>84963425632</v>
      </c>
      <c r="AD4595" s="434" t="s">
        <v>230</v>
      </c>
      <c r="AE4595" s="434" t="s">
        <v>15911</v>
      </c>
      <c r="AF4595" s="434" t="s">
        <v>15912</v>
      </c>
      <c r="AG4595" s="438" t="s">
        <v>15488</v>
      </c>
      <c r="AH4595" s="434" t="s">
        <v>453</v>
      </c>
      <c r="AI4595" s="513">
        <v>0.87</v>
      </c>
      <c r="AJ4595" s="788">
        <v>30</v>
      </c>
      <c r="AK4595" s="828">
        <f t="shared" si="702"/>
        <v>7.1506849315068496E-2</v>
      </c>
      <c r="AL4595" s="511">
        <v>0</v>
      </c>
      <c r="AM4595" s="745">
        <f>SUBTOTAL(9,AK4595:AL4595)</f>
        <v>7.1506849315068496E-2</v>
      </c>
      <c r="AN4595" s="511">
        <f t="shared" si="703"/>
        <v>7.1506849315068496E-2</v>
      </c>
      <c r="AO4595" s="511">
        <v>0</v>
      </c>
      <c r="AP4595" s="511">
        <f t="shared" si="704"/>
        <v>7.1506849315068496E-2</v>
      </c>
      <c r="AQ4595" s="511">
        <f t="shared" si="695"/>
        <v>2.1452054794520548</v>
      </c>
      <c r="AR4595" s="432" t="s">
        <v>231</v>
      </c>
      <c r="AS4595" s="433"/>
      <c r="AT4595" s="434" t="s">
        <v>325</v>
      </c>
      <c r="AU4595" s="434" t="s">
        <v>6916</v>
      </c>
      <c r="AV4595" s="1533" t="s">
        <v>15913</v>
      </c>
      <c r="AW4595" s="434" t="s">
        <v>20570</v>
      </c>
      <c r="AX4595" s="434" t="s">
        <v>21530</v>
      </c>
      <c r="AY4595" s="2391"/>
    </row>
    <row r="4596" spans="1:52" s="55" customFormat="1" ht="15.95" customHeight="1" x14ac:dyDescent="0.25">
      <c r="A4596" s="182">
        <v>2046</v>
      </c>
      <c r="B4596" s="166" t="s">
        <v>57</v>
      </c>
      <c r="C4596" s="170" t="s">
        <v>6908</v>
      </c>
      <c r="D4596" s="194" t="s">
        <v>19877</v>
      </c>
      <c r="E4596" s="166" t="s">
        <v>15915</v>
      </c>
      <c r="F4596" s="166" t="s">
        <v>15916</v>
      </c>
      <c r="G4596" s="166"/>
      <c r="H4596" s="166" t="s">
        <v>219</v>
      </c>
      <c r="I4596" s="166" t="s">
        <v>220</v>
      </c>
      <c r="J4596" s="166" t="s">
        <v>221</v>
      </c>
      <c r="K4596" s="166" t="s">
        <v>222</v>
      </c>
      <c r="L4596" s="166" t="s">
        <v>221</v>
      </c>
      <c r="M4596" s="166" t="s">
        <v>222</v>
      </c>
      <c r="N4596" s="186">
        <v>3</v>
      </c>
      <c r="O4596" s="186">
        <v>1.2</v>
      </c>
      <c r="P4596" s="186">
        <v>3.5999999999999996</v>
      </c>
      <c r="Q4596" s="184">
        <v>1</v>
      </c>
      <c r="R4596" s="183"/>
      <c r="S4596" s="183">
        <v>0</v>
      </c>
      <c r="T4596" s="183"/>
      <c r="U4596" s="183">
        <v>0</v>
      </c>
      <c r="V4596" s="183"/>
      <c r="W4596" s="183">
        <v>1</v>
      </c>
      <c r="X4596" s="183"/>
      <c r="Y4596" s="166" t="s">
        <v>330</v>
      </c>
      <c r="Z4596" s="166" t="s">
        <v>15917</v>
      </c>
      <c r="AA4596" s="203" t="s">
        <v>15918</v>
      </c>
      <c r="AB4596" s="166" t="s">
        <v>15919</v>
      </c>
      <c r="AC4596" s="228" t="s">
        <v>15920</v>
      </c>
      <c r="AD4596" s="673" t="s">
        <v>13510</v>
      </c>
      <c r="AE4596" s="166" t="s">
        <v>5663</v>
      </c>
      <c r="AF4596" s="166" t="s">
        <v>15921</v>
      </c>
      <c r="AG4596" s="165" t="s">
        <v>15922</v>
      </c>
      <c r="AH4596" s="203" t="s">
        <v>15923</v>
      </c>
      <c r="AI4596" s="186">
        <v>0.55000000000000004</v>
      </c>
      <c r="AJ4596" s="184">
        <v>8</v>
      </c>
      <c r="AK4596" s="167">
        <f t="shared" ref="AK4596:AK4601" si="705">AJ4596*AI4596/365</f>
        <v>1.2054794520547946E-2</v>
      </c>
      <c r="AL4596" s="167">
        <v>0</v>
      </c>
      <c r="AM4596" s="187">
        <f>SUBTOTAL(9,AK4596:AL4596)</f>
        <v>1.2054794520547946E-2</v>
      </c>
      <c r="AN4596" s="167">
        <f t="shared" si="703"/>
        <v>1.2054794520547946E-2</v>
      </c>
      <c r="AO4596" s="167">
        <v>0</v>
      </c>
      <c r="AP4596" s="167">
        <f t="shared" si="704"/>
        <v>1.2054794520547946E-2</v>
      </c>
      <c r="AQ4596" s="167">
        <f t="shared" si="695"/>
        <v>0.36164383561643837</v>
      </c>
      <c r="AR4596" s="193" t="s">
        <v>231</v>
      </c>
      <c r="AS4596" s="194"/>
      <c r="AT4596" s="166" t="s">
        <v>325</v>
      </c>
      <c r="AU4596" s="166" t="s">
        <v>6916</v>
      </c>
      <c r="AV4596" s="679" t="s">
        <v>15924</v>
      </c>
      <c r="AW4596" s="166" t="s">
        <v>234</v>
      </c>
      <c r="AX4596" s="2391"/>
      <c r="AY4596" s="2391"/>
    </row>
    <row r="4597" spans="1:52" s="55" customFormat="1" ht="15.95" customHeight="1" x14ac:dyDescent="0.25">
      <c r="A4597" s="182">
        <v>2047</v>
      </c>
      <c r="B4597" s="166" t="s">
        <v>57</v>
      </c>
      <c r="C4597" s="170" t="s">
        <v>6908</v>
      </c>
      <c r="D4597" s="194" t="s">
        <v>19878</v>
      </c>
      <c r="E4597" s="166" t="s">
        <v>15926</v>
      </c>
      <c r="F4597" s="166" t="s">
        <v>15927</v>
      </c>
      <c r="G4597" s="166"/>
      <c r="H4597" s="166" t="s">
        <v>219</v>
      </c>
      <c r="I4597" s="166" t="s">
        <v>220</v>
      </c>
      <c r="J4597" s="166" t="s">
        <v>221</v>
      </c>
      <c r="K4597" s="166" t="s">
        <v>222</v>
      </c>
      <c r="L4597" s="166" t="s">
        <v>221</v>
      </c>
      <c r="M4597" s="166" t="s">
        <v>222</v>
      </c>
      <c r="N4597" s="186">
        <v>3</v>
      </c>
      <c r="O4597" s="186">
        <v>1.2</v>
      </c>
      <c r="P4597" s="186">
        <v>3.5999999999999996</v>
      </c>
      <c r="Q4597" s="184">
        <v>1</v>
      </c>
      <c r="R4597" s="183"/>
      <c r="S4597" s="183">
        <v>0</v>
      </c>
      <c r="T4597" s="183"/>
      <c r="U4597" s="183">
        <v>0</v>
      </c>
      <c r="V4597" s="183"/>
      <c r="W4597" s="183">
        <v>1</v>
      </c>
      <c r="X4597" s="183"/>
      <c r="Y4597" s="166" t="s">
        <v>330</v>
      </c>
      <c r="Z4597" s="166" t="s">
        <v>15917</v>
      </c>
      <c r="AA4597" s="203" t="s">
        <v>15918</v>
      </c>
      <c r="AB4597" s="166" t="s">
        <v>15928</v>
      </c>
      <c r="AC4597" s="228" t="s">
        <v>15920</v>
      </c>
      <c r="AD4597" s="673" t="s">
        <v>13510</v>
      </c>
      <c r="AE4597" s="166" t="s">
        <v>5820</v>
      </c>
      <c r="AF4597" s="166" t="s">
        <v>15929</v>
      </c>
      <c r="AG4597" s="165" t="s">
        <v>15922</v>
      </c>
      <c r="AH4597" s="203" t="s">
        <v>15923</v>
      </c>
      <c r="AI4597" s="186">
        <v>0.55000000000000004</v>
      </c>
      <c r="AJ4597" s="184">
        <v>7</v>
      </c>
      <c r="AK4597" s="167">
        <f t="shared" si="705"/>
        <v>1.0547945205479454E-2</v>
      </c>
      <c r="AL4597" s="167">
        <v>0</v>
      </c>
      <c r="AM4597" s="187">
        <f>SUBTOTAL(9,AK4597:AL4597)</f>
        <v>1.0547945205479454E-2</v>
      </c>
      <c r="AN4597" s="167">
        <f t="shared" si="703"/>
        <v>1.0547945205479454E-2</v>
      </c>
      <c r="AO4597" s="167">
        <v>0</v>
      </c>
      <c r="AP4597" s="167">
        <f t="shared" si="704"/>
        <v>1.0547945205479454E-2</v>
      </c>
      <c r="AQ4597" s="167">
        <f t="shared" si="695"/>
        <v>0.31643835616438365</v>
      </c>
      <c r="AR4597" s="193" t="s">
        <v>231</v>
      </c>
      <c r="AS4597" s="194"/>
      <c r="AT4597" s="166" t="s">
        <v>325</v>
      </c>
      <c r="AU4597" s="166" t="s">
        <v>6916</v>
      </c>
      <c r="AV4597" s="679" t="s">
        <v>15930</v>
      </c>
      <c r="AW4597" s="166" t="s">
        <v>234</v>
      </c>
      <c r="AX4597" s="2391"/>
      <c r="AY4597" s="2391"/>
    </row>
    <row r="4598" spans="1:52" s="55" customFormat="1" ht="15.95" customHeight="1" x14ac:dyDescent="0.25">
      <c r="A4598" s="182">
        <v>2048</v>
      </c>
      <c r="B4598" s="166" t="s">
        <v>57</v>
      </c>
      <c r="C4598" s="170" t="s">
        <v>6908</v>
      </c>
      <c r="D4598" s="194" t="s">
        <v>19879</v>
      </c>
      <c r="E4598" s="166" t="s">
        <v>15932</v>
      </c>
      <c r="F4598" s="166" t="s">
        <v>15933</v>
      </c>
      <c r="G4598" s="166"/>
      <c r="H4598" s="166" t="s">
        <v>219</v>
      </c>
      <c r="I4598" s="166" t="s">
        <v>220</v>
      </c>
      <c r="J4598" s="166" t="s">
        <v>317</v>
      </c>
      <c r="K4598" s="166">
        <v>0</v>
      </c>
      <c r="L4598" s="166" t="s">
        <v>317</v>
      </c>
      <c r="M4598" s="166">
        <v>0</v>
      </c>
      <c r="N4598" s="186">
        <v>3</v>
      </c>
      <c r="O4598" s="186">
        <v>2</v>
      </c>
      <c r="P4598" s="186">
        <v>6</v>
      </c>
      <c r="Q4598" s="184">
        <v>1</v>
      </c>
      <c r="R4598" s="183"/>
      <c r="S4598" s="183">
        <v>0</v>
      </c>
      <c r="T4598" s="183"/>
      <c r="U4598" s="183">
        <v>0</v>
      </c>
      <c r="V4598" s="183"/>
      <c r="W4598" s="183"/>
      <c r="X4598" s="183"/>
      <c r="Y4598" s="166" t="s">
        <v>12830</v>
      </c>
      <c r="Z4598" s="166" t="s">
        <v>15934</v>
      </c>
      <c r="AA4598" s="203" t="s">
        <v>15935</v>
      </c>
      <c r="AB4598" s="166" t="s">
        <v>15936</v>
      </c>
      <c r="AC4598" s="166" t="s">
        <v>15937</v>
      </c>
      <c r="AD4598" s="166" t="s">
        <v>230</v>
      </c>
      <c r="AE4598" s="166" t="s">
        <v>15938</v>
      </c>
      <c r="AF4598" s="166" t="s">
        <v>15939</v>
      </c>
      <c r="AG4598" s="165" t="s">
        <v>15940</v>
      </c>
      <c r="AH4598" s="203" t="s">
        <v>12830</v>
      </c>
      <c r="AI4598" s="186">
        <v>0.87</v>
      </c>
      <c r="AJ4598" s="184">
        <v>12</v>
      </c>
      <c r="AK4598" s="167">
        <f t="shared" si="705"/>
        <v>2.8602739726027396E-2</v>
      </c>
      <c r="AL4598" s="167">
        <v>0</v>
      </c>
      <c r="AM4598" s="187">
        <f>AK4598+AL4598</f>
        <v>2.8602739726027396E-2</v>
      </c>
      <c r="AN4598" s="167">
        <f t="shared" si="703"/>
        <v>2.8602739726027396E-2</v>
      </c>
      <c r="AO4598" s="167">
        <v>0</v>
      </c>
      <c r="AP4598" s="167">
        <f t="shared" si="704"/>
        <v>2.8602739726027396E-2</v>
      </c>
      <c r="AQ4598" s="167">
        <f t="shared" si="695"/>
        <v>0.8580821917808219</v>
      </c>
      <c r="AR4598" s="193" t="s">
        <v>231</v>
      </c>
      <c r="AS4598" s="194"/>
      <c r="AT4598" s="166" t="s">
        <v>325</v>
      </c>
      <c r="AU4598" s="166" t="s">
        <v>6916</v>
      </c>
      <c r="AV4598" s="679" t="s">
        <v>15941</v>
      </c>
      <c r="AW4598" s="166" t="s">
        <v>234</v>
      </c>
      <c r="AX4598" s="2391"/>
      <c r="AY4598" s="2391"/>
    </row>
    <row r="4599" spans="1:52" s="55" customFormat="1" ht="15.95" customHeight="1" x14ac:dyDescent="0.25">
      <c r="A4599" s="182">
        <v>2049</v>
      </c>
      <c r="B4599" s="166" t="s">
        <v>57</v>
      </c>
      <c r="C4599" s="170" t="s">
        <v>6908</v>
      </c>
      <c r="D4599" s="194" t="s">
        <v>19880</v>
      </c>
      <c r="E4599" s="166" t="s">
        <v>15943</v>
      </c>
      <c r="F4599" s="166" t="s">
        <v>15944</v>
      </c>
      <c r="G4599" s="166"/>
      <c r="H4599" s="166" t="s">
        <v>219</v>
      </c>
      <c r="I4599" s="166" t="s">
        <v>220</v>
      </c>
      <c r="J4599" s="166" t="s">
        <v>317</v>
      </c>
      <c r="K4599" s="166">
        <v>0</v>
      </c>
      <c r="L4599" s="166" t="s">
        <v>317</v>
      </c>
      <c r="M4599" s="166">
        <v>0</v>
      </c>
      <c r="N4599" s="186">
        <v>3</v>
      </c>
      <c r="O4599" s="186">
        <v>2</v>
      </c>
      <c r="P4599" s="186">
        <v>6</v>
      </c>
      <c r="Q4599" s="184">
        <v>1</v>
      </c>
      <c r="R4599" s="183"/>
      <c r="S4599" s="183">
        <v>0</v>
      </c>
      <c r="T4599" s="183"/>
      <c r="U4599" s="183">
        <v>0</v>
      </c>
      <c r="V4599" s="183"/>
      <c r="W4599" s="183"/>
      <c r="X4599" s="183"/>
      <c r="Y4599" s="166" t="s">
        <v>330</v>
      </c>
      <c r="Z4599" s="166" t="s">
        <v>15945</v>
      </c>
      <c r="AA4599" s="203" t="s">
        <v>15946</v>
      </c>
      <c r="AB4599" s="166" t="s">
        <v>15947</v>
      </c>
      <c r="AC4599" s="228" t="s">
        <v>15948</v>
      </c>
      <c r="AD4599" s="673" t="s">
        <v>15949</v>
      </c>
      <c r="AE4599" s="166" t="s">
        <v>15950</v>
      </c>
      <c r="AF4599" s="166" t="s">
        <v>15951</v>
      </c>
      <c r="AG4599" s="165" t="s">
        <v>15952</v>
      </c>
      <c r="AH4599" s="166" t="s">
        <v>453</v>
      </c>
      <c r="AI4599" s="186">
        <v>0.87</v>
      </c>
      <c r="AJ4599" s="184">
        <v>40</v>
      </c>
      <c r="AK4599" s="167">
        <f t="shared" si="705"/>
        <v>9.5342465753424643E-2</v>
      </c>
      <c r="AL4599" s="167">
        <v>0</v>
      </c>
      <c r="AM4599" s="187">
        <f>SUBTOTAL(9,AK4599:AL4599)</f>
        <v>9.5342465753424643E-2</v>
      </c>
      <c r="AN4599" s="167">
        <f t="shared" si="703"/>
        <v>9.5342465753424643E-2</v>
      </c>
      <c r="AO4599" s="167">
        <v>0</v>
      </c>
      <c r="AP4599" s="167">
        <f t="shared" si="704"/>
        <v>9.5342465753424643E-2</v>
      </c>
      <c r="AQ4599" s="167">
        <f t="shared" si="695"/>
        <v>2.8602739726027391</v>
      </c>
      <c r="AR4599" s="193" t="s">
        <v>231</v>
      </c>
      <c r="AS4599" s="194"/>
      <c r="AT4599" s="166" t="s">
        <v>325</v>
      </c>
      <c r="AU4599" s="166" t="s">
        <v>6916</v>
      </c>
      <c r="AV4599" s="679" t="s">
        <v>15953</v>
      </c>
      <c r="AW4599" s="166" t="s">
        <v>234</v>
      </c>
      <c r="AX4599" s="2391"/>
      <c r="AY4599" s="2391"/>
    </row>
    <row r="4600" spans="1:52" s="55" customFormat="1" ht="15.95" customHeight="1" x14ac:dyDescent="0.25">
      <c r="A4600" s="182">
        <v>2050</v>
      </c>
      <c r="B4600" s="166" t="s">
        <v>57</v>
      </c>
      <c r="C4600" s="170" t="s">
        <v>6908</v>
      </c>
      <c r="D4600" s="194" t="s">
        <v>19881</v>
      </c>
      <c r="E4600" s="166" t="s">
        <v>15955</v>
      </c>
      <c r="F4600" s="166" t="s">
        <v>15956</v>
      </c>
      <c r="G4600" s="166"/>
      <c r="H4600" s="166" t="s">
        <v>219</v>
      </c>
      <c r="I4600" s="166" t="s">
        <v>220</v>
      </c>
      <c r="J4600" s="166" t="s">
        <v>317</v>
      </c>
      <c r="K4600" s="166">
        <v>0</v>
      </c>
      <c r="L4600" s="166" t="s">
        <v>317</v>
      </c>
      <c r="M4600" s="166">
        <v>0</v>
      </c>
      <c r="N4600" s="186">
        <v>3</v>
      </c>
      <c r="O4600" s="186">
        <v>1.2</v>
      </c>
      <c r="P4600" s="186">
        <v>3.5999999999999996</v>
      </c>
      <c r="Q4600" s="184">
        <v>1</v>
      </c>
      <c r="R4600" s="183"/>
      <c r="S4600" s="183">
        <v>0</v>
      </c>
      <c r="T4600" s="183"/>
      <c r="U4600" s="183">
        <v>0</v>
      </c>
      <c r="V4600" s="183"/>
      <c r="W4600" s="183"/>
      <c r="X4600" s="183"/>
      <c r="Y4600" s="166" t="s">
        <v>330</v>
      </c>
      <c r="Z4600" s="166" t="s">
        <v>15945</v>
      </c>
      <c r="AA4600" s="203" t="s">
        <v>15946</v>
      </c>
      <c r="AB4600" s="166" t="s">
        <v>11352</v>
      </c>
      <c r="AC4600" s="228" t="s">
        <v>15957</v>
      </c>
      <c r="AD4600" s="228" t="s">
        <v>15949</v>
      </c>
      <c r="AE4600" s="166" t="s">
        <v>5684</v>
      </c>
      <c r="AF4600" s="166" t="s">
        <v>15958</v>
      </c>
      <c r="AG4600" s="165" t="s">
        <v>15952</v>
      </c>
      <c r="AH4600" s="166" t="s">
        <v>453</v>
      </c>
      <c r="AI4600" s="186">
        <v>0.87</v>
      </c>
      <c r="AJ4600" s="184">
        <v>30</v>
      </c>
      <c r="AK4600" s="167">
        <f t="shared" si="705"/>
        <v>7.1506849315068496E-2</v>
      </c>
      <c r="AL4600" s="167">
        <v>0</v>
      </c>
      <c r="AM4600" s="187">
        <f>SUBTOTAL(9,AK4600:AL4600)</f>
        <v>7.1506849315068496E-2</v>
      </c>
      <c r="AN4600" s="167">
        <f t="shared" si="703"/>
        <v>7.1506849315068496E-2</v>
      </c>
      <c r="AO4600" s="167">
        <v>0</v>
      </c>
      <c r="AP4600" s="167">
        <f t="shared" si="704"/>
        <v>7.1506849315068496E-2</v>
      </c>
      <c r="AQ4600" s="167">
        <f t="shared" si="695"/>
        <v>2.1452054794520548</v>
      </c>
      <c r="AR4600" s="193" t="s">
        <v>231</v>
      </c>
      <c r="AS4600" s="194"/>
      <c r="AT4600" s="166" t="s">
        <v>325</v>
      </c>
      <c r="AU4600" s="166" t="s">
        <v>6916</v>
      </c>
      <c r="AV4600" s="679" t="s">
        <v>15959</v>
      </c>
      <c r="AW4600" s="166" t="s">
        <v>234</v>
      </c>
      <c r="AX4600" s="2391"/>
      <c r="AY4600" s="2391"/>
    </row>
    <row r="4601" spans="1:52" s="55" customFormat="1" ht="15.95" customHeight="1" x14ac:dyDescent="0.25">
      <c r="A4601" s="182">
        <v>2051</v>
      </c>
      <c r="B4601" s="166" t="s">
        <v>57</v>
      </c>
      <c r="C4601" s="170" t="s">
        <v>22550</v>
      </c>
      <c r="D4601" s="194" t="s">
        <v>19882</v>
      </c>
      <c r="E4601" s="166" t="s">
        <v>15960</v>
      </c>
      <c r="F4601" s="166" t="s">
        <v>15961</v>
      </c>
      <c r="G4601" s="166"/>
      <c r="H4601" s="166" t="s">
        <v>219</v>
      </c>
      <c r="I4601" s="166" t="s">
        <v>220</v>
      </c>
      <c r="J4601" s="166" t="s">
        <v>221</v>
      </c>
      <c r="K4601" s="166" t="s">
        <v>222</v>
      </c>
      <c r="L4601" s="166" t="s">
        <v>221</v>
      </c>
      <c r="M4601" s="166" t="s">
        <v>222</v>
      </c>
      <c r="N4601" s="186">
        <v>3</v>
      </c>
      <c r="O4601" s="186">
        <v>1.2</v>
      </c>
      <c r="P4601" s="186">
        <v>3.5999999999999996</v>
      </c>
      <c r="Q4601" s="184">
        <v>1</v>
      </c>
      <c r="R4601" s="183"/>
      <c r="S4601" s="183">
        <v>0</v>
      </c>
      <c r="T4601" s="183"/>
      <c r="U4601" s="183">
        <v>0</v>
      </c>
      <c r="V4601" s="183"/>
      <c r="W4601" s="183"/>
      <c r="X4601" s="183"/>
      <c r="Y4601" s="166" t="s">
        <v>12056</v>
      </c>
      <c r="Z4601" s="166" t="s">
        <v>15962</v>
      </c>
      <c r="AA4601" s="203" t="s">
        <v>15963</v>
      </c>
      <c r="AB4601" s="166" t="s">
        <v>15964</v>
      </c>
      <c r="AC4601" s="228" t="s">
        <v>15965</v>
      </c>
      <c r="AD4601" s="673" t="s">
        <v>15966</v>
      </c>
      <c r="AE4601" s="166" t="s">
        <v>15967</v>
      </c>
      <c r="AF4601" s="166" t="s">
        <v>15962</v>
      </c>
      <c r="AG4601" s="165" t="s">
        <v>15968</v>
      </c>
      <c r="AH4601" s="203" t="s">
        <v>15969</v>
      </c>
      <c r="AI4601" s="186">
        <v>0.87</v>
      </c>
      <c r="AJ4601" s="184">
        <v>6</v>
      </c>
      <c r="AK4601" s="167">
        <f t="shared" si="705"/>
        <v>1.4301369863013698E-2</v>
      </c>
      <c r="AL4601" s="167">
        <v>0</v>
      </c>
      <c r="AM4601" s="187">
        <f>AK4601+AL4601</f>
        <v>1.4301369863013698E-2</v>
      </c>
      <c r="AN4601" s="167">
        <f t="shared" si="703"/>
        <v>1.4301369863013698E-2</v>
      </c>
      <c r="AO4601" s="167">
        <v>0</v>
      </c>
      <c r="AP4601" s="167">
        <f t="shared" si="704"/>
        <v>1.4301369863013698E-2</v>
      </c>
      <c r="AQ4601" s="167">
        <f t="shared" si="695"/>
        <v>0.42904109589041095</v>
      </c>
      <c r="AR4601" s="193" t="s">
        <v>231</v>
      </c>
      <c r="AS4601" s="194"/>
      <c r="AT4601" s="166" t="s">
        <v>325</v>
      </c>
      <c r="AU4601" s="166" t="s">
        <v>6916</v>
      </c>
      <c r="AV4601" s="679" t="s">
        <v>15970</v>
      </c>
      <c r="AW4601" s="166" t="s">
        <v>234</v>
      </c>
      <c r="AX4601" s="2391"/>
      <c r="AY4601" s="2391"/>
    </row>
    <row r="4602" spans="1:52" s="55" customFormat="1" ht="15.95" customHeight="1" x14ac:dyDescent="0.25">
      <c r="A4602" s="182">
        <v>2052</v>
      </c>
      <c r="B4602" s="166" t="s">
        <v>57</v>
      </c>
      <c r="C4602" s="170" t="s">
        <v>6908</v>
      </c>
      <c r="D4602" s="194" t="s">
        <v>19883</v>
      </c>
      <c r="E4602" s="166" t="s">
        <v>15972</v>
      </c>
      <c r="F4602" s="166" t="s">
        <v>15973</v>
      </c>
      <c r="G4602" s="166"/>
      <c r="H4602" s="166" t="s">
        <v>219</v>
      </c>
      <c r="I4602" s="166" t="s">
        <v>220</v>
      </c>
      <c r="J4602" s="166" t="s">
        <v>221</v>
      </c>
      <c r="K4602" s="166" t="s">
        <v>879</v>
      </c>
      <c r="L4602" s="166" t="s">
        <v>317</v>
      </c>
      <c r="M4602" s="166">
        <v>0</v>
      </c>
      <c r="N4602" s="186">
        <v>3</v>
      </c>
      <c r="O4602" s="186">
        <v>2</v>
      </c>
      <c r="P4602" s="186">
        <v>6</v>
      </c>
      <c r="Q4602" s="184">
        <v>1</v>
      </c>
      <c r="R4602" s="183"/>
      <c r="S4602" s="183">
        <v>0</v>
      </c>
      <c r="T4602" s="183"/>
      <c r="U4602" s="183">
        <v>0</v>
      </c>
      <c r="V4602" s="183"/>
      <c r="W4602" s="183"/>
      <c r="X4602" s="183"/>
      <c r="Y4602" s="166" t="s">
        <v>330</v>
      </c>
      <c r="Z4602" s="166" t="s">
        <v>13352</v>
      </c>
      <c r="AA4602" s="203" t="s">
        <v>15974</v>
      </c>
      <c r="AB4602" s="166" t="s">
        <v>15975</v>
      </c>
      <c r="AC4602" s="166" t="s">
        <v>15976</v>
      </c>
      <c r="AD4602" s="166" t="s">
        <v>230</v>
      </c>
      <c r="AE4602" s="166" t="s">
        <v>7145</v>
      </c>
      <c r="AF4602" s="166" t="s">
        <v>15977</v>
      </c>
      <c r="AG4602" s="165" t="s">
        <v>3339</v>
      </c>
      <c r="AH4602" s="203" t="s">
        <v>304</v>
      </c>
      <c r="AI4602" s="186">
        <v>1.1399999999999999</v>
      </c>
      <c r="AJ4602" s="186">
        <v>255</v>
      </c>
      <c r="AK4602" s="167">
        <f t="shared" ref="AK4602:AK4620" si="706">AJ4602*AI4602/365</f>
        <v>0.79643835616438352</v>
      </c>
      <c r="AL4602" s="167">
        <v>0</v>
      </c>
      <c r="AM4602" s="187">
        <f t="shared" ref="AM4602:AM4620" si="707">SUBTOTAL(9,AK4602:AL4602)</f>
        <v>0.79643835616438352</v>
      </c>
      <c r="AN4602" s="167">
        <f t="shared" si="703"/>
        <v>0.79643835616438352</v>
      </c>
      <c r="AO4602" s="167">
        <v>0</v>
      </c>
      <c r="AP4602" s="167">
        <f t="shared" si="704"/>
        <v>0.79643835616438352</v>
      </c>
      <c r="AQ4602" s="167">
        <f t="shared" si="695"/>
        <v>23.893150684931506</v>
      </c>
      <c r="AR4602" s="193" t="s">
        <v>231</v>
      </c>
      <c r="AS4602" s="194"/>
      <c r="AT4602" s="166" t="s">
        <v>325</v>
      </c>
      <c r="AU4602" s="166" t="s">
        <v>6916</v>
      </c>
      <c r="AV4602" s="679" t="s">
        <v>15978</v>
      </c>
      <c r="AW4602" s="166" t="s">
        <v>234</v>
      </c>
      <c r="AX4602" s="2391"/>
      <c r="AY4602" s="2391"/>
    </row>
    <row r="4603" spans="1:52" s="55" customFormat="1" ht="15.95" customHeight="1" x14ac:dyDescent="0.25">
      <c r="A4603" s="182">
        <v>2053</v>
      </c>
      <c r="B4603" s="166" t="s">
        <v>57</v>
      </c>
      <c r="C4603" s="170" t="s">
        <v>6908</v>
      </c>
      <c r="D4603" s="194" t="s">
        <v>19887</v>
      </c>
      <c r="E4603" s="166" t="s">
        <v>15980</v>
      </c>
      <c r="F4603" s="166" t="s">
        <v>15981</v>
      </c>
      <c r="G4603" s="166"/>
      <c r="H4603" s="166" t="s">
        <v>732</v>
      </c>
      <c r="I4603" s="166">
        <v>0</v>
      </c>
      <c r="J4603" s="166" t="s">
        <v>317</v>
      </c>
      <c r="K4603" s="166">
        <v>0</v>
      </c>
      <c r="L4603" s="166" t="s">
        <v>317</v>
      </c>
      <c r="M4603" s="166">
        <v>0</v>
      </c>
      <c r="N4603" s="186">
        <v>3</v>
      </c>
      <c r="O4603" s="186">
        <v>2</v>
      </c>
      <c r="P4603" s="186">
        <v>6</v>
      </c>
      <c r="Q4603" s="184">
        <v>2</v>
      </c>
      <c r="R4603" s="183"/>
      <c r="S4603" s="183">
        <v>0</v>
      </c>
      <c r="T4603" s="183"/>
      <c r="U4603" s="183">
        <v>0</v>
      </c>
      <c r="V4603" s="183"/>
      <c r="W4603" s="183"/>
      <c r="X4603" s="183"/>
      <c r="Y4603" s="166" t="s">
        <v>12075</v>
      </c>
      <c r="Z4603" s="166" t="s">
        <v>15982</v>
      </c>
      <c r="AA4603" s="203" t="s">
        <v>15983</v>
      </c>
      <c r="AB4603" s="166" t="s">
        <v>15984</v>
      </c>
      <c r="AC4603" s="166" t="s">
        <v>15985</v>
      </c>
      <c r="AD4603" s="166" t="s">
        <v>230</v>
      </c>
      <c r="AE4603" s="166" t="s">
        <v>15986</v>
      </c>
      <c r="AF4603" s="166" t="s">
        <v>15982</v>
      </c>
      <c r="AG4603" s="165" t="s">
        <v>15987</v>
      </c>
      <c r="AH4603" s="203" t="s">
        <v>304</v>
      </c>
      <c r="AI4603" s="186">
        <v>1.1399999999999999</v>
      </c>
      <c r="AJ4603" s="186">
        <v>50</v>
      </c>
      <c r="AK4603" s="167">
        <f t="shared" si="706"/>
        <v>0.1561643835616438</v>
      </c>
      <c r="AL4603" s="167">
        <v>0</v>
      </c>
      <c r="AM4603" s="187">
        <f t="shared" si="707"/>
        <v>0.1561643835616438</v>
      </c>
      <c r="AN4603" s="167">
        <f t="shared" si="703"/>
        <v>0.1561643835616438</v>
      </c>
      <c r="AO4603" s="167">
        <v>0</v>
      </c>
      <c r="AP4603" s="167">
        <f t="shared" si="704"/>
        <v>0.1561643835616438</v>
      </c>
      <c r="AQ4603" s="167">
        <f t="shared" si="695"/>
        <v>4.6849315068493143</v>
      </c>
      <c r="AR4603" s="193" t="s">
        <v>231</v>
      </c>
      <c r="AS4603" s="194"/>
      <c r="AT4603" s="166" t="s">
        <v>325</v>
      </c>
      <c r="AU4603" s="166" t="s">
        <v>6916</v>
      </c>
      <c r="AV4603" s="679" t="s">
        <v>15988</v>
      </c>
      <c r="AW4603" s="166" t="s">
        <v>234</v>
      </c>
      <c r="AX4603" s="2391"/>
      <c r="AY4603" s="2391"/>
    </row>
    <row r="4604" spans="1:52" s="55" customFormat="1" ht="15.95" customHeight="1" x14ac:dyDescent="0.25">
      <c r="A4604" s="182">
        <v>2054</v>
      </c>
      <c r="B4604" s="166" t="s">
        <v>57</v>
      </c>
      <c r="C4604" s="170" t="s">
        <v>6908</v>
      </c>
      <c r="D4604" s="194" t="s">
        <v>19884</v>
      </c>
      <c r="E4604" s="166" t="s">
        <v>15990</v>
      </c>
      <c r="F4604" s="166" t="s">
        <v>15991</v>
      </c>
      <c r="G4604" s="166"/>
      <c r="H4604" s="166" t="s">
        <v>219</v>
      </c>
      <c r="I4604" s="166" t="s">
        <v>316</v>
      </c>
      <c r="J4604" s="166" t="s">
        <v>221</v>
      </c>
      <c r="K4604" s="166" t="s">
        <v>222</v>
      </c>
      <c r="L4604" s="166" t="s">
        <v>221</v>
      </c>
      <c r="M4604" s="166" t="s">
        <v>222</v>
      </c>
      <c r="N4604" s="186">
        <v>3</v>
      </c>
      <c r="O4604" s="186">
        <v>1.2</v>
      </c>
      <c r="P4604" s="186">
        <v>3.5999999999999996</v>
      </c>
      <c r="Q4604" s="184">
        <v>1</v>
      </c>
      <c r="R4604" s="183"/>
      <c r="S4604" s="183">
        <v>0</v>
      </c>
      <c r="T4604" s="183"/>
      <c r="U4604" s="183">
        <v>0</v>
      </c>
      <c r="V4604" s="183"/>
      <c r="W4604" s="183"/>
      <c r="X4604" s="183"/>
      <c r="Y4604" s="166" t="s">
        <v>330</v>
      </c>
      <c r="Z4604" s="166" t="s">
        <v>15992</v>
      </c>
      <c r="AA4604" s="203" t="s">
        <v>15993</v>
      </c>
      <c r="AB4604" s="166" t="s">
        <v>15994</v>
      </c>
      <c r="AC4604" s="166" t="s">
        <v>15995</v>
      </c>
      <c r="AD4604" s="228" t="s">
        <v>15949</v>
      </c>
      <c r="AE4604" s="166" t="s">
        <v>7132</v>
      </c>
      <c r="AF4604" s="166" t="s">
        <v>15992</v>
      </c>
      <c r="AG4604" s="165" t="s">
        <v>15996</v>
      </c>
      <c r="AH4604" s="203" t="s">
        <v>304</v>
      </c>
      <c r="AI4604" s="186">
        <v>1.1399999999999999</v>
      </c>
      <c r="AJ4604" s="186">
        <v>6</v>
      </c>
      <c r="AK4604" s="167">
        <f t="shared" si="706"/>
        <v>1.873972602739726E-2</v>
      </c>
      <c r="AL4604" s="167">
        <v>0</v>
      </c>
      <c r="AM4604" s="187">
        <f t="shared" si="707"/>
        <v>1.873972602739726E-2</v>
      </c>
      <c r="AN4604" s="167">
        <f t="shared" si="703"/>
        <v>1.873972602739726E-2</v>
      </c>
      <c r="AO4604" s="167">
        <v>0</v>
      </c>
      <c r="AP4604" s="167">
        <f t="shared" si="704"/>
        <v>1.873972602739726E-2</v>
      </c>
      <c r="AQ4604" s="167">
        <f t="shared" si="695"/>
        <v>0.56219178082191779</v>
      </c>
      <c r="AR4604" s="193" t="s">
        <v>231</v>
      </c>
      <c r="AS4604" s="194"/>
      <c r="AT4604" s="166" t="s">
        <v>325</v>
      </c>
      <c r="AU4604" s="166" t="s">
        <v>6916</v>
      </c>
      <c r="AV4604" s="679" t="s">
        <v>15997</v>
      </c>
      <c r="AW4604" s="166" t="s">
        <v>234</v>
      </c>
      <c r="AX4604" s="2391"/>
      <c r="AY4604" s="2391"/>
    </row>
    <row r="4605" spans="1:52" s="1395" customFormat="1" ht="15.95" customHeight="1" x14ac:dyDescent="0.25">
      <c r="A4605" s="709">
        <v>2055</v>
      </c>
      <c r="B4605" s="434" t="s">
        <v>57</v>
      </c>
      <c r="C4605" s="834" t="s">
        <v>6908</v>
      </c>
      <c r="D4605" s="433" t="s">
        <v>19885</v>
      </c>
      <c r="E4605" s="434" t="s">
        <v>15998</v>
      </c>
      <c r="F4605" s="434" t="s">
        <v>15999</v>
      </c>
      <c r="G4605" s="434"/>
      <c r="H4605" s="434" t="s">
        <v>219</v>
      </c>
      <c r="I4605" s="434" t="s">
        <v>316</v>
      </c>
      <c r="J4605" s="434" t="s">
        <v>221</v>
      </c>
      <c r="K4605" s="434" t="s">
        <v>222</v>
      </c>
      <c r="L4605" s="434" t="s">
        <v>221</v>
      </c>
      <c r="M4605" s="434" t="s">
        <v>222</v>
      </c>
      <c r="N4605" s="513">
        <v>3</v>
      </c>
      <c r="O4605" s="513">
        <v>1.2</v>
      </c>
      <c r="P4605" s="513">
        <v>3.5999999999999996</v>
      </c>
      <c r="Q4605" s="788">
        <v>1</v>
      </c>
      <c r="R4605" s="712"/>
      <c r="S4605" s="712">
        <v>0</v>
      </c>
      <c r="T4605" s="712"/>
      <c r="U4605" s="712">
        <v>0</v>
      </c>
      <c r="V4605" s="712"/>
      <c r="W4605" s="712"/>
      <c r="X4605" s="712"/>
      <c r="Y4605" s="434" t="s">
        <v>12075</v>
      </c>
      <c r="Z4605" s="434" t="s">
        <v>16000</v>
      </c>
      <c r="AA4605" s="437" t="s">
        <v>16001</v>
      </c>
      <c r="AB4605" s="434" t="s">
        <v>16002</v>
      </c>
      <c r="AC4605" s="434" t="s">
        <v>16003</v>
      </c>
      <c r="AD4605" s="1407" t="s">
        <v>230</v>
      </c>
      <c r="AE4605" s="434" t="s">
        <v>16004</v>
      </c>
      <c r="AF4605" s="434" t="s">
        <v>16005</v>
      </c>
      <c r="AG4605" s="438" t="s">
        <v>3339</v>
      </c>
      <c r="AH4605" s="437" t="s">
        <v>304</v>
      </c>
      <c r="AI4605" s="513">
        <v>1.1399999999999999</v>
      </c>
      <c r="AJ4605" s="513">
        <v>60</v>
      </c>
      <c r="AK4605" s="511">
        <f t="shared" si="706"/>
        <v>0.18739726027397258</v>
      </c>
      <c r="AL4605" s="511">
        <v>0</v>
      </c>
      <c r="AM4605" s="514">
        <f t="shared" si="707"/>
        <v>0.18739726027397258</v>
      </c>
      <c r="AN4605" s="511">
        <f t="shared" si="703"/>
        <v>0.18739726027397258</v>
      </c>
      <c r="AO4605" s="511">
        <v>0</v>
      </c>
      <c r="AP4605" s="511">
        <f t="shared" si="704"/>
        <v>0.18739726027397258</v>
      </c>
      <c r="AQ4605" s="511">
        <f t="shared" si="695"/>
        <v>5.6219178082191776</v>
      </c>
      <c r="AR4605" s="432" t="s">
        <v>231</v>
      </c>
      <c r="AS4605" s="433" t="s">
        <v>431</v>
      </c>
      <c r="AT4605" s="434" t="s">
        <v>325</v>
      </c>
      <c r="AU4605" s="434" t="s">
        <v>6916</v>
      </c>
      <c r="AV4605" s="943" t="s">
        <v>16006</v>
      </c>
      <c r="AW4605" s="434" t="s">
        <v>18131</v>
      </c>
      <c r="AX4605" s="434" t="s">
        <v>25601</v>
      </c>
      <c r="AY4605" s="2592"/>
    </row>
    <row r="4606" spans="1:52" s="55" customFormat="1" ht="15.95" customHeight="1" x14ac:dyDescent="0.25">
      <c r="A4606" s="182">
        <v>2056</v>
      </c>
      <c r="B4606" s="166" t="s">
        <v>57</v>
      </c>
      <c r="C4606" s="170" t="s">
        <v>6908</v>
      </c>
      <c r="D4606" s="194" t="s">
        <v>19886</v>
      </c>
      <c r="E4606" s="166" t="s">
        <v>16008</v>
      </c>
      <c r="F4606" s="166" t="s">
        <v>16009</v>
      </c>
      <c r="G4606" s="166"/>
      <c r="H4606" s="166" t="s">
        <v>219</v>
      </c>
      <c r="I4606" s="166" t="s">
        <v>316</v>
      </c>
      <c r="J4606" s="166" t="s">
        <v>221</v>
      </c>
      <c r="K4606" s="166" t="s">
        <v>222</v>
      </c>
      <c r="L4606" s="166" t="s">
        <v>221</v>
      </c>
      <c r="M4606" s="166" t="s">
        <v>222</v>
      </c>
      <c r="N4606" s="186">
        <v>3</v>
      </c>
      <c r="O4606" s="186">
        <v>1.2</v>
      </c>
      <c r="P4606" s="186">
        <v>3.5999999999999996</v>
      </c>
      <c r="Q4606" s="184">
        <v>1</v>
      </c>
      <c r="R4606" s="183"/>
      <c r="S4606" s="183">
        <v>0</v>
      </c>
      <c r="T4606" s="183"/>
      <c r="U4606" s="183">
        <v>0</v>
      </c>
      <c r="V4606" s="183"/>
      <c r="W4606" s="183"/>
      <c r="X4606" s="183"/>
      <c r="Y4606" s="166" t="s">
        <v>11616</v>
      </c>
      <c r="Z4606" s="166" t="s">
        <v>16010</v>
      </c>
      <c r="AA4606" s="203" t="s">
        <v>15974</v>
      </c>
      <c r="AB4606" s="166" t="s">
        <v>5684</v>
      </c>
      <c r="AC4606" s="166" t="s">
        <v>16011</v>
      </c>
      <c r="AD4606" s="228" t="s">
        <v>230</v>
      </c>
      <c r="AE4606" s="166" t="s">
        <v>5684</v>
      </c>
      <c r="AF4606" s="166" t="s">
        <v>16012</v>
      </c>
      <c r="AG4606" s="165" t="s">
        <v>3339</v>
      </c>
      <c r="AH4606" s="203" t="s">
        <v>304</v>
      </c>
      <c r="AI4606" s="186">
        <v>1.1399999999999999</v>
      </c>
      <c r="AJ4606" s="186">
        <v>130</v>
      </c>
      <c r="AK4606" s="167">
        <f t="shared" si="706"/>
        <v>0.40602739726027393</v>
      </c>
      <c r="AL4606" s="167">
        <v>0</v>
      </c>
      <c r="AM4606" s="187">
        <f t="shared" si="707"/>
        <v>0.40602739726027393</v>
      </c>
      <c r="AN4606" s="167">
        <f t="shared" si="703"/>
        <v>0.40602739726027393</v>
      </c>
      <c r="AO4606" s="167">
        <v>0</v>
      </c>
      <c r="AP4606" s="167">
        <f t="shared" si="704"/>
        <v>0.40602739726027393</v>
      </c>
      <c r="AQ4606" s="167">
        <f t="shared" si="695"/>
        <v>12.180821917808217</v>
      </c>
      <c r="AR4606" s="193" t="s">
        <v>231</v>
      </c>
      <c r="AS4606" s="194"/>
      <c r="AT4606" s="166" t="s">
        <v>325</v>
      </c>
      <c r="AU4606" s="166" t="s">
        <v>6916</v>
      </c>
      <c r="AV4606" s="679" t="s">
        <v>16013</v>
      </c>
      <c r="AW4606" s="166" t="s">
        <v>234</v>
      </c>
      <c r="AX4606" s="2391"/>
      <c r="AY4606" s="2391"/>
    </row>
    <row r="4607" spans="1:52" s="55" customFormat="1" ht="15.95" customHeight="1" x14ac:dyDescent="0.25">
      <c r="A4607" s="353">
        <v>2057</v>
      </c>
      <c r="B4607" s="354" t="s">
        <v>57</v>
      </c>
      <c r="C4607" s="366" t="s">
        <v>6908</v>
      </c>
      <c r="D4607" s="363" t="s">
        <v>17293</v>
      </c>
      <c r="E4607" s="354" t="s">
        <v>17294</v>
      </c>
      <c r="F4607" s="354" t="s">
        <v>17295</v>
      </c>
      <c r="G4607" s="354" t="s">
        <v>221</v>
      </c>
      <c r="H4607" s="354" t="s">
        <v>219</v>
      </c>
      <c r="I4607" s="354" t="s">
        <v>1654</v>
      </c>
      <c r="J4607" s="354" t="s">
        <v>221</v>
      </c>
      <c r="K4607" s="354" t="s">
        <v>222</v>
      </c>
      <c r="L4607" s="354" t="s">
        <v>221</v>
      </c>
      <c r="M4607" s="354" t="s">
        <v>222</v>
      </c>
      <c r="N4607" s="360">
        <v>7.2</v>
      </c>
      <c r="O4607" s="360">
        <v>2</v>
      </c>
      <c r="P4607" s="360">
        <v>14.4</v>
      </c>
      <c r="Q4607" s="503">
        <v>4</v>
      </c>
      <c r="R4607" s="357"/>
      <c r="S4607" s="357">
        <v>1</v>
      </c>
      <c r="T4607" s="357"/>
      <c r="U4607" s="357">
        <v>0</v>
      </c>
      <c r="V4607" s="357"/>
      <c r="W4607" s="357"/>
      <c r="X4607" s="357"/>
      <c r="Y4607" s="354" t="s">
        <v>330</v>
      </c>
      <c r="Z4607" s="354" t="s">
        <v>13174</v>
      </c>
      <c r="AA4607" s="358" t="s">
        <v>21756</v>
      </c>
      <c r="AB4607" s="354" t="s">
        <v>17296</v>
      </c>
      <c r="AC4607" s="354" t="s">
        <v>17297</v>
      </c>
      <c r="AD4607" s="673" t="s">
        <v>13172</v>
      </c>
      <c r="AE4607" s="354" t="s">
        <v>17298</v>
      </c>
      <c r="AF4607" s="354" t="s">
        <v>13174</v>
      </c>
      <c r="AG4607" s="358" t="s">
        <v>21756</v>
      </c>
      <c r="AH4607" s="443" t="s">
        <v>304</v>
      </c>
      <c r="AI4607" s="360">
        <v>1.1399999999999999</v>
      </c>
      <c r="AJ4607" s="360">
        <v>434</v>
      </c>
      <c r="AK4607" s="359">
        <f t="shared" si="706"/>
        <v>1.3555068493150684</v>
      </c>
      <c r="AL4607" s="359">
        <v>0</v>
      </c>
      <c r="AM4607" s="361">
        <f t="shared" si="707"/>
        <v>1.3555068493150684</v>
      </c>
      <c r="AN4607" s="359">
        <f t="shared" si="703"/>
        <v>1.3555068493150684</v>
      </c>
      <c r="AO4607" s="359">
        <v>0</v>
      </c>
      <c r="AP4607" s="359">
        <f t="shared" si="704"/>
        <v>1.3555068493150684</v>
      </c>
      <c r="AQ4607" s="359">
        <f t="shared" si="695"/>
        <v>40.665205479452048</v>
      </c>
      <c r="AR4607" s="362" t="s">
        <v>231</v>
      </c>
      <c r="AS4607" s="363" t="s">
        <v>431</v>
      </c>
      <c r="AT4607" s="354" t="s">
        <v>325</v>
      </c>
      <c r="AU4607" s="354" t="s">
        <v>6916</v>
      </c>
      <c r="AV4607" s="770" t="s">
        <v>13175</v>
      </c>
      <c r="AW4607" s="166" t="s">
        <v>234</v>
      </c>
      <c r="AX4607" s="447" t="s">
        <v>20537</v>
      </c>
      <c r="AY4607" s="2391"/>
      <c r="AZ4607" s="447" t="s">
        <v>20227</v>
      </c>
    </row>
    <row r="4608" spans="1:52" s="55" customFormat="1" ht="15.95" customHeight="1" x14ac:dyDescent="0.25">
      <c r="A4608" s="353">
        <v>2058</v>
      </c>
      <c r="B4608" s="354" t="s">
        <v>57</v>
      </c>
      <c r="C4608" s="366" t="s">
        <v>17123</v>
      </c>
      <c r="D4608" s="363" t="s">
        <v>19888</v>
      </c>
      <c r="E4608" s="354" t="s">
        <v>17237</v>
      </c>
      <c r="F4608" s="354" t="s">
        <v>17238</v>
      </c>
      <c r="G4608" s="354" t="s">
        <v>221</v>
      </c>
      <c r="H4608" s="354" t="s">
        <v>219</v>
      </c>
      <c r="I4608" s="354" t="s">
        <v>220</v>
      </c>
      <c r="J4608" s="354" t="s">
        <v>221</v>
      </c>
      <c r="K4608" s="354" t="s">
        <v>222</v>
      </c>
      <c r="L4608" s="354" t="s">
        <v>221</v>
      </c>
      <c r="M4608" s="354" t="s">
        <v>222</v>
      </c>
      <c r="N4608" s="360">
        <v>3</v>
      </c>
      <c r="O4608" s="360">
        <v>2</v>
      </c>
      <c r="P4608" s="360">
        <v>6</v>
      </c>
      <c r="Q4608" s="503">
        <v>2</v>
      </c>
      <c r="R4608" s="183"/>
      <c r="S4608" s="357">
        <v>0</v>
      </c>
      <c r="T4608" s="357"/>
      <c r="U4608" s="357">
        <v>0</v>
      </c>
      <c r="V4608" s="357"/>
      <c r="W4608" s="357"/>
      <c r="X4608" s="357"/>
      <c r="Y4608" s="354" t="s">
        <v>330</v>
      </c>
      <c r="Z4608" s="354" t="s">
        <v>12792</v>
      </c>
      <c r="AA4608" s="443" t="s">
        <v>16025</v>
      </c>
      <c r="AB4608" s="354" t="s">
        <v>17241</v>
      </c>
      <c r="AC4608" s="354" t="s">
        <v>17239</v>
      </c>
      <c r="AD4608" s="1426" t="s">
        <v>17240</v>
      </c>
      <c r="AE4608" s="354" t="s">
        <v>17241</v>
      </c>
      <c r="AF4608" s="354" t="s">
        <v>17242</v>
      </c>
      <c r="AG4608" s="358" t="s">
        <v>13219</v>
      </c>
      <c r="AH4608" s="443" t="s">
        <v>304</v>
      </c>
      <c r="AI4608" s="360">
        <v>1.1399999999999999</v>
      </c>
      <c r="AJ4608" s="360">
        <v>266.2</v>
      </c>
      <c r="AK4608" s="359">
        <f t="shared" si="706"/>
        <v>0.83141917808219168</v>
      </c>
      <c r="AL4608" s="359">
        <v>0</v>
      </c>
      <c r="AM4608" s="361">
        <f t="shared" si="707"/>
        <v>0.83141917808219168</v>
      </c>
      <c r="AN4608" s="359">
        <f t="shared" si="703"/>
        <v>0.83141917808219168</v>
      </c>
      <c r="AO4608" s="359">
        <v>0</v>
      </c>
      <c r="AP4608" s="359">
        <f t="shared" si="704"/>
        <v>0.83141917808219168</v>
      </c>
      <c r="AQ4608" s="359">
        <f t="shared" si="695"/>
        <v>24.942575342465751</v>
      </c>
      <c r="AR4608" s="362" t="s">
        <v>231</v>
      </c>
      <c r="AS4608" s="363" t="s">
        <v>431</v>
      </c>
      <c r="AT4608" s="354" t="s">
        <v>325</v>
      </c>
      <c r="AU4608" s="354" t="s">
        <v>6916</v>
      </c>
      <c r="AV4608" s="923" t="s">
        <v>16029</v>
      </c>
      <c r="AW4608" s="166" t="s">
        <v>234</v>
      </c>
      <c r="AX4608" s="447" t="s">
        <v>20536</v>
      </c>
      <c r="AY4608" s="2391"/>
      <c r="AZ4608" s="447" t="s">
        <v>20226</v>
      </c>
    </row>
    <row r="4609" spans="1:75" s="1395" customFormat="1" ht="15.95" customHeight="1" x14ac:dyDescent="0.25">
      <c r="A4609" s="353">
        <v>2059</v>
      </c>
      <c r="B4609" s="354" t="s">
        <v>57</v>
      </c>
      <c r="C4609" s="366" t="s">
        <v>6908</v>
      </c>
      <c r="D4609" s="363" t="s">
        <v>25644</v>
      </c>
      <c r="E4609" s="354" t="s">
        <v>25645</v>
      </c>
      <c r="F4609" s="354" t="s">
        <v>25646</v>
      </c>
      <c r="G4609" s="354" t="s">
        <v>221</v>
      </c>
      <c r="H4609" s="354" t="s">
        <v>219</v>
      </c>
      <c r="I4609" s="354" t="s">
        <v>220</v>
      </c>
      <c r="J4609" s="354" t="s">
        <v>221</v>
      </c>
      <c r="K4609" s="354" t="s">
        <v>879</v>
      </c>
      <c r="L4609" s="354" t="s">
        <v>818</v>
      </c>
      <c r="M4609" s="354" t="s">
        <v>879</v>
      </c>
      <c r="N4609" s="360">
        <v>3</v>
      </c>
      <c r="O4609" s="360">
        <v>2</v>
      </c>
      <c r="P4609" s="360">
        <v>6</v>
      </c>
      <c r="Q4609" s="503">
        <v>2</v>
      </c>
      <c r="R4609" s="357"/>
      <c r="S4609" s="357">
        <v>0</v>
      </c>
      <c r="T4609" s="357"/>
      <c r="U4609" s="357">
        <v>0</v>
      </c>
      <c r="V4609" s="357"/>
      <c r="W4609" s="357"/>
      <c r="X4609" s="357"/>
      <c r="Y4609" s="354" t="s">
        <v>12075</v>
      </c>
      <c r="Z4609" s="354" t="s">
        <v>16033</v>
      </c>
      <c r="AA4609" s="443" t="s">
        <v>25647</v>
      </c>
      <c r="AB4609" s="354" t="s">
        <v>16035</v>
      </c>
      <c r="AC4609" s="354" t="s">
        <v>25648</v>
      </c>
      <c r="AD4609" s="2099" t="s">
        <v>25649</v>
      </c>
      <c r="AE4609" s="354" t="s">
        <v>16035</v>
      </c>
      <c r="AF4609" s="354" t="s">
        <v>16033</v>
      </c>
      <c r="AG4609" s="443" t="s">
        <v>25647</v>
      </c>
      <c r="AH4609" s="443" t="s">
        <v>21224</v>
      </c>
      <c r="AI4609" s="360">
        <v>1.1399999999999999</v>
      </c>
      <c r="AJ4609" s="360">
        <v>50</v>
      </c>
      <c r="AK4609" s="359">
        <f>AJ4609*AI4609/365</f>
        <v>0.1561643835616438</v>
      </c>
      <c r="AL4609" s="359">
        <v>0</v>
      </c>
      <c r="AM4609" s="361">
        <f t="shared" si="707"/>
        <v>0.1561643835616438</v>
      </c>
      <c r="AN4609" s="359">
        <f t="shared" si="703"/>
        <v>0.1561643835616438</v>
      </c>
      <c r="AO4609" s="359">
        <v>0</v>
      </c>
      <c r="AP4609" s="359">
        <f t="shared" si="704"/>
        <v>0.1561643835616438</v>
      </c>
      <c r="AQ4609" s="359">
        <f>AP4609*30</f>
        <v>4.6849315068493143</v>
      </c>
      <c r="AR4609" s="362" t="s">
        <v>231</v>
      </c>
      <c r="AS4609" s="363" t="s">
        <v>431</v>
      </c>
      <c r="AT4609" s="354" t="s">
        <v>325</v>
      </c>
      <c r="AU4609" s="354" t="s">
        <v>6916</v>
      </c>
      <c r="AV4609" s="923" t="s">
        <v>16038</v>
      </c>
      <c r="AW4609" s="354" t="s">
        <v>234</v>
      </c>
      <c r="AX4609" s="447" t="s">
        <v>25650</v>
      </c>
      <c r="AY4609" s="2601"/>
      <c r="AZ4609" s="2408" t="s">
        <v>25651</v>
      </c>
    </row>
    <row r="4610" spans="1:75" s="55" customFormat="1" ht="15.95" customHeight="1" x14ac:dyDescent="0.25">
      <c r="A4610" s="182">
        <v>2060</v>
      </c>
      <c r="B4610" s="166" t="s">
        <v>57</v>
      </c>
      <c r="C4610" s="170" t="s">
        <v>6908</v>
      </c>
      <c r="D4610" s="194" t="s">
        <v>19889</v>
      </c>
      <c r="E4610" s="166" t="s">
        <v>16040</v>
      </c>
      <c r="F4610" s="166" t="s">
        <v>16041</v>
      </c>
      <c r="G4610" s="166"/>
      <c r="H4610" s="166" t="s">
        <v>219</v>
      </c>
      <c r="I4610" s="166" t="s">
        <v>220</v>
      </c>
      <c r="J4610" s="166" t="s">
        <v>221</v>
      </c>
      <c r="K4610" s="166" t="s">
        <v>879</v>
      </c>
      <c r="L4610" s="166" t="s">
        <v>317</v>
      </c>
      <c r="M4610" s="166">
        <v>0</v>
      </c>
      <c r="N4610" s="186">
        <v>3</v>
      </c>
      <c r="O4610" s="186">
        <v>2</v>
      </c>
      <c r="P4610" s="186">
        <v>6</v>
      </c>
      <c r="Q4610" s="184">
        <v>1</v>
      </c>
      <c r="R4610" s="183"/>
      <c r="S4610" s="183">
        <v>0</v>
      </c>
      <c r="T4610" s="183"/>
      <c r="U4610" s="183">
        <v>0</v>
      </c>
      <c r="V4610" s="183"/>
      <c r="W4610" s="183"/>
      <c r="X4610" s="183"/>
      <c r="Y4610" s="166" t="s">
        <v>330</v>
      </c>
      <c r="Z4610" s="166" t="s">
        <v>14922</v>
      </c>
      <c r="AA4610" s="203" t="s">
        <v>16042</v>
      </c>
      <c r="AB4610" s="166" t="s">
        <v>16043</v>
      </c>
      <c r="AC4610" s="166" t="s">
        <v>16011</v>
      </c>
      <c r="AD4610" s="228" t="s">
        <v>230</v>
      </c>
      <c r="AE4610" s="166" t="s">
        <v>16043</v>
      </c>
      <c r="AF4610" s="166" t="s">
        <v>14922</v>
      </c>
      <c r="AG4610" s="165" t="s">
        <v>16044</v>
      </c>
      <c r="AH4610" s="203" t="s">
        <v>304</v>
      </c>
      <c r="AI4610" s="167">
        <v>1.1399999999999999</v>
      </c>
      <c r="AJ4610" s="186">
        <v>450</v>
      </c>
      <c r="AK4610" s="167">
        <f t="shared" si="706"/>
        <v>1.4054794520547946</v>
      </c>
      <c r="AL4610" s="167">
        <v>0</v>
      </c>
      <c r="AM4610" s="187">
        <f t="shared" si="707"/>
        <v>1.4054794520547946</v>
      </c>
      <c r="AN4610" s="167">
        <f t="shared" si="703"/>
        <v>1.4054794520547946</v>
      </c>
      <c r="AO4610" s="167">
        <v>0</v>
      </c>
      <c r="AP4610" s="167">
        <f t="shared" si="704"/>
        <v>1.4054794520547946</v>
      </c>
      <c r="AQ4610" s="167">
        <f t="shared" si="695"/>
        <v>42.164383561643838</v>
      </c>
      <c r="AR4610" s="193" t="s">
        <v>231</v>
      </c>
      <c r="AS4610" s="194"/>
      <c r="AT4610" s="166" t="s">
        <v>325</v>
      </c>
      <c r="AU4610" s="166" t="s">
        <v>6916</v>
      </c>
      <c r="AV4610" s="679" t="s">
        <v>16045</v>
      </c>
      <c r="AW4610" s="166" t="s">
        <v>234</v>
      </c>
      <c r="AX4610" s="2391"/>
      <c r="AY4610" s="2391"/>
    </row>
    <row r="4611" spans="1:75" s="55" customFormat="1" ht="15.95" customHeight="1" x14ac:dyDescent="0.25">
      <c r="A4611" s="182">
        <v>2061</v>
      </c>
      <c r="B4611" s="166" t="s">
        <v>57</v>
      </c>
      <c r="C4611" s="170" t="s">
        <v>6908</v>
      </c>
      <c r="D4611" s="194" t="s">
        <v>19890</v>
      </c>
      <c r="E4611" s="166" t="s">
        <v>16047</v>
      </c>
      <c r="F4611" s="166" t="s">
        <v>16048</v>
      </c>
      <c r="G4611" s="166"/>
      <c r="H4611" s="166" t="s">
        <v>219</v>
      </c>
      <c r="I4611" s="166" t="s">
        <v>316</v>
      </c>
      <c r="J4611" s="166" t="s">
        <v>221</v>
      </c>
      <c r="K4611" s="166" t="s">
        <v>222</v>
      </c>
      <c r="L4611" s="166" t="s">
        <v>221</v>
      </c>
      <c r="M4611" s="166" t="s">
        <v>222</v>
      </c>
      <c r="N4611" s="186">
        <v>3</v>
      </c>
      <c r="O4611" s="186">
        <v>1.2</v>
      </c>
      <c r="P4611" s="186">
        <v>3.5999999999999996</v>
      </c>
      <c r="Q4611" s="184">
        <v>2</v>
      </c>
      <c r="R4611" s="183"/>
      <c r="S4611" s="183">
        <v>0</v>
      </c>
      <c r="T4611" s="183"/>
      <c r="U4611" s="183">
        <v>0</v>
      </c>
      <c r="V4611" s="183"/>
      <c r="W4611" s="183"/>
      <c r="X4611" s="183"/>
      <c r="Y4611" s="166" t="s">
        <v>16049</v>
      </c>
      <c r="Z4611" s="166" t="s">
        <v>16050</v>
      </c>
      <c r="AA4611" s="203" t="s">
        <v>16051</v>
      </c>
      <c r="AB4611" s="166" t="s">
        <v>3359</v>
      </c>
      <c r="AC4611" s="166" t="s">
        <v>16052</v>
      </c>
      <c r="AD4611" s="673" t="s">
        <v>15296</v>
      </c>
      <c r="AE4611" s="166" t="s">
        <v>16053</v>
      </c>
      <c r="AF4611" s="166" t="s">
        <v>16054</v>
      </c>
      <c r="AG4611" s="165" t="s">
        <v>16055</v>
      </c>
      <c r="AH4611" s="203" t="s">
        <v>304</v>
      </c>
      <c r="AI4611" s="167">
        <v>1.1399999999999999</v>
      </c>
      <c r="AJ4611" s="186">
        <v>232</v>
      </c>
      <c r="AK4611" s="167">
        <f t="shared" si="706"/>
        <v>0.72460273972602729</v>
      </c>
      <c r="AL4611" s="167">
        <v>0</v>
      </c>
      <c r="AM4611" s="187">
        <f t="shared" si="707"/>
        <v>0.72460273972602729</v>
      </c>
      <c r="AN4611" s="167">
        <f t="shared" si="703"/>
        <v>0.72460273972602729</v>
      </c>
      <c r="AO4611" s="167">
        <v>0</v>
      </c>
      <c r="AP4611" s="167">
        <f t="shared" si="704"/>
        <v>0.72460273972602729</v>
      </c>
      <c r="AQ4611" s="167">
        <f t="shared" si="695"/>
        <v>21.738082191780819</v>
      </c>
      <c r="AR4611" s="193" t="s">
        <v>231</v>
      </c>
      <c r="AS4611" s="194"/>
      <c r="AT4611" s="166" t="s">
        <v>325</v>
      </c>
      <c r="AU4611" s="166" t="s">
        <v>6916</v>
      </c>
      <c r="AV4611" s="679" t="s">
        <v>16056</v>
      </c>
      <c r="AW4611" s="166" t="s">
        <v>234</v>
      </c>
      <c r="AX4611" s="2391"/>
      <c r="AY4611" s="2391"/>
    </row>
    <row r="4612" spans="1:75" s="55" customFormat="1" ht="15.95" customHeight="1" x14ac:dyDescent="0.25">
      <c r="A4612" s="182">
        <v>2062</v>
      </c>
      <c r="B4612" s="166" t="s">
        <v>57</v>
      </c>
      <c r="C4612" s="170" t="s">
        <v>6908</v>
      </c>
      <c r="D4612" s="194" t="s">
        <v>19892</v>
      </c>
      <c r="E4612" s="166" t="s">
        <v>16057</v>
      </c>
      <c r="F4612" s="166" t="s">
        <v>16058</v>
      </c>
      <c r="G4612" s="166"/>
      <c r="H4612" s="166" t="s">
        <v>219</v>
      </c>
      <c r="I4612" s="166" t="s">
        <v>316</v>
      </c>
      <c r="J4612" s="166" t="s">
        <v>221</v>
      </c>
      <c r="K4612" s="166" t="s">
        <v>879</v>
      </c>
      <c r="L4612" s="166" t="s">
        <v>317</v>
      </c>
      <c r="M4612" s="166">
        <v>0</v>
      </c>
      <c r="N4612" s="186">
        <v>3</v>
      </c>
      <c r="O4612" s="186">
        <v>2</v>
      </c>
      <c r="P4612" s="186">
        <v>6</v>
      </c>
      <c r="Q4612" s="184">
        <v>1</v>
      </c>
      <c r="R4612" s="183"/>
      <c r="S4612" s="183">
        <v>0</v>
      </c>
      <c r="T4612" s="183"/>
      <c r="U4612" s="183">
        <v>0</v>
      </c>
      <c r="V4612" s="183"/>
      <c r="W4612" s="183"/>
      <c r="X4612" s="183"/>
      <c r="Y4612" s="166" t="s">
        <v>330</v>
      </c>
      <c r="Z4612" s="166" t="s">
        <v>14922</v>
      </c>
      <c r="AA4612" s="203" t="s">
        <v>16059</v>
      </c>
      <c r="AB4612" s="166" t="s">
        <v>16060</v>
      </c>
      <c r="AC4612" s="166" t="s">
        <v>16011</v>
      </c>
      <c r="AD4612" s="228" t="s">
        <v>230</v>
      </c>
      <c r="AE4612" s="166" t="s">
        <v>16060</v>
      </c>
      <c r="AF4612" s="166" t="s">
        <v>16061</v>
      </c>
      <c r="AG4612" s="165" t="s">
        <v>16044</v>
      </c>
      <c r="AH4612" s="203" t="s">
        <v>304</v>
      </c>
      <c r="AI4612" s="167">
        <v>1.1399999999999999</v>
      </c>
      <c r="AJ4612" s="186">
        <v>100</v>
      </c>
      <c r="AK4612" s="167">
        <f t="shared" si="706"/>
        <v>0.31232876712328761</v>
      </c>
      <c r="AL4612" s="167">
        <v>0</v>
      </c>
      <c r="AM4612" s="187">
        <f t="shared" si="707"/>
        <v>0.31232876712328761</v>
      </c>
      <c r="AN4612" s="167">
        <f t="shared" si="703"/>
        <v>0.31232876712328761</v>
      </c>
      <c r="AO4612" s="167">
        <v>0</v>
      </c>
      <c r="AP4612" s="167">
        <f t="shared" si="704"/>
        <v>0.31232876712328761</v>
      </c>
      <c r="AQ4612" s="167">
        <f t="shared" si="695"/>
        <v>9.3698630136986285</v>
      </c>
      <c r="AR4612" s="193" t="s">
        <v>231</v>
      </c>
      <c r="AS4612" s="194"/>
      <c r="AT4612" s="166" t="s">
        <v>325</v>
      </c>
      <c r="AU4612" s="166" t="s">
        <v>6916</v>
      </c>
      <c r="AV4612" s="679" t="s">
        <v>16013</v>
      </c>
      <c r="AW4612" s="166" t="s">
        <v>234</v>
      </c>
      <c r="AX4612" s="2391"/>
      <c r="AY4612" s="2391"/>
    </row>
    <row r="4613" spans="1:75" s="2232" customFormat="1" ht="15.95" customHeight="1" x14ac:dyDescent="0.25">
      <c r="A4613" s="734">
        <v>2063</v>
      </c>
      <c r="B4613" s="735" t="s">
        <v>57</v>
      </c>
      <c r="C4613" s="988" t="s">
        <v>6908</v>
      </c>
      <c r="D4613" s="747" t="s">
        <v>19893</v>
      </c>
      <c r="E4613" s="735" t="s">
        <v>16063</v>
      </c>
      <c r="F4613" s="735" t="s">
        <v>16064</v>
      </c>
      <c r="G4613" s="735"/>
      <c r="H4613" s="735" t="s">
        <v>219</v>
      </c>
      <c r="I4613" s="735" t="s">
        <v>220</v>
      </c>
      <c r="J4613" s="735" t="s">
        <v>221</v>
      </c>
      <c r="K4613" s="735" t="s">
        <v>222</v>
      </c>
      <c r="L4613" s="735" t="s">
        <v>221</v>
      </c>
      <c r="M4613" s="735" t="s">
        <v>222</v>
      </c>
      <c r="N4613" s="743">
        <v>3</v>
      </c>
      <c r="O4613" s="743">
        <v>1.2</v>
      </c>
      <c r="P4613" s="743">
        <v>3.5999999999999996</v>
      </c>
      <c r="Q4613" s="744">
        <v>2</v>
      </c>
      <c r="R4613" s="739"/>
      <c r="S4613" s="739">
        <v>0</v>
      </c>
      <c r="T4613" s="739"/>
      <c r="U4613" s="739">
        <v>0</v>
      </c>
      <c r="V4613" s="739"/>
      <c r="W4613" s="739"/>
      <c r="X4613" s="739"/>
      <c r="Y4613" s="735" t="s">
        <v>12075</v>
      </c>
      <c r="Z4613" s="735" t="s">
        <v>16065</v>
      </c>
      <c r="AA4613" s="741" t="s">
        <v>16066</v>
      </c>
      <c r="AB4613" s="735" t="s">
        <v>16067</v>
      </c>
      <c r="AC4613" s="1322" t="s">
        <v>16068</v>
      </c>
      <c r="AD4613" s="1323" t="s">
        <v>230</v>
      </c>
      <c r="AE4613" s="735" t="s">
        <v>16067</v>
      </c>
      <c r="AF4613" s="735" t="s">
        <v>16069</v>
      </c>
      <c r="AG4613" s="742" t="s">
        <v>16070</v>
      </c>
      <c r="AH4613" s="741" t="s">
        <v>304</v>
      </c>
      <c r="AI4613" s="828">
        <v>1.1399999999999999</v>
      </c>
      <c r="AJ4613" s="743">
        <v>1530</v>
      </c>
      <c r="AK4613" s="828">
        <f t="shared" si="706"/>
        <v>4.7786301369863011</v>
      </c>
      <c r="AL4613" s="828">
        <v>0</v>
      </c>
      <c r="AM4613" s="745">
        <f t="shared" si="707"/>
        <v>4.7786301369863011</v>
      </c>
      <c r="AN4613" s="828">
        <f t="shared" si="703"/>
        <v>4.7786301369863011</v>
      </c>
      <c r="AO4613" s="828">
        <v>0</v>
      </c>
      <c r="AP4613" s="828">
        <f t="shared" si="704"/>
        <v>4.7786301369863011</v>
      </c>
      <c r="AQ4613" s="828">
        <f t="shared" si="695"/>
        <v>143.35890410958905</v>
      </c>
      <c r="AR4613" s="746" t="s">
        <v>231</v>
      </c>
      <c r="AS4613" s="747" t="s">
        <v>431</v>
      </c>
      <c r="AT4613" s="735" t="s">
        <v>325</v>
      </c>
      <c r="AU4613" s="735" t="s">
        <v>6916</v>
      </c>
      <c r="AV4613" s="935" t="s">
        <v>16071</v>
      </c>
      <c r="AW4613" s="735" t="s">
        <v>18131</v>
      </c>
      <c r="AX4613" s="434" t="s">
        <v>19899</v>
      </c>
      <c r="AY4613" s="868"/>
    </row>
    <row r="4614" spans="1:75" s="55" customFormat="1" ht="15.95" customHeight="1" x14ac:dyDescent="0.25">
      <c r="A4614" s="182">
        <v>2064</v>
      </c>
      <c r="B4614" s="166" t="s">
        <v>57</v>
      </c>
      <c r="C4614" s="170" t="s">
        <v>22550</v>
      </c>
      <c r="D4614" s="194" t="s">
        <v>19891</v>
      </c>
      <c r="E4614" s="166" t="s">
        <v>16072</v>
      </c>
      <c r="F4614" s="166" t="s">
        <v>16073</v>
      </c>
      <c r="G4614" s="166"/>
      <c r="H4614" s="166" t="s">
        <v>732</v>
      </c>
      <c r="I4614" s="166">
        <v>0</v>
      </c>
      <c r="J4614" s="166" t="s">
        <v>317</v>
      </c>
      <c r="K4614" s="166" t="s">
        <v>317</v>
      </c>
      <c r="L4614" s="166" t="s">
        <v>317</v>
      </c>
      <c r="M4614" s="166">
        <v>0</v>
      </c>
      <c r="N4614" s="186">
        <v>3</v>
      </c>
      <c r="O4614" s="186">
        <v>1.2</v>
      </c>
      <c r="P4614" s="186">
        <v>3.6</v>
      </c>
      <c r="Q4614" s="184">
        <v>2</v>
      </c>
      <c r="R4614" s="183"/>
      <c r="S4614" s="183">
        <v>0</v>
      </c>
      <c r="T4614" s="183"/>
      <c r="U4614" s="183">
        <v>0</v>
      </c>
      <c r="V4614" s="183"/>
      <c r="W4614" s="183"/>
      <c r="X4614" s="183"/>
      <c r="Y4614" s="166" t="s">
        <v>3109</v>
      </c>
      <c r="Z4614" s="166" t="s">
        <v>15669</v>
      </c>
      <c r="AA4614" s="203" t="s">
        <v>16074</v>
      </c>
      <c r="AB4614" s="166" t="s">
        <v>15938</v>
      </c>
      <c r="AC4614" s="265" t="s">
        <v>16075</v>
      </c>
      <c r="AD4614" s="228" t="s">
        <v>230</v>
      </c>
      <c r="AE4614" s="166" t="s">
        <v>15938</v>
      </c>
      <c r="AF4614" s="166" t="s">
        <v>16076</v>
      </c>
      <c r="AG4614" s="165" t="s">
        <v>2955</v>
      </c>
      <c r="AH4614" s="203" t="s">
        <v>304</v>
      </c>
      <c r="AI4614" s="186">
        <v>1.1399999999999999</v>
      </c>
      <c r="AJ4614" s="186">
        <v>208</v>
      </c>
      <c r="AK4614" s="167">
        <f t="shared" si="706"/>
        <v>0.64964383561643824</v>
      </c>
      <c r="AL4614" s="167">
        <v>0</v>
      </c>
      <c r="AM4614" s="187">
        <f t="shared" si="707"/>
        <v>0.64964383561643824</v>
      </c>
      <c r="AN4614" s="167">
        <f t="shared" si="703"/>
        <v>0.64964383561643824</v>
      </c>
      <c r="AO4614" s="167">
        <v>0</v>
      </c>
      <c r="AP4614" s="167">
        <f t="shared" si="704"/>
        <v>0.64964383561643824</v>
      </c>
      <c r="AQ4614" s="167">
        <f t="shared" si="695"/>
        <v>19.489315068493148</v>
      </c>
      <c r="AR4614" s="193" t="s">
        <v>231</v>
      </c>
      <c r="AS4614" s="194"/>
      <c r="AT4614" s="166" t="s">
        <v>325</v>
      </c>
      <c r="AU4614" s="166" t="s">
        <v>6916</v>
      </c>
      <c r="AV4614" s="679" t="s">
        <v>16077</v>
      </c>
      <c r="AW4614" s="166" t="s">
        <v>234</v>
      </c>
      <c r="AX4614" s="2391"/>
      <c r="AY4614" s="2391"/>
    </row>
    <row r="4615" spans="1:75" s="55" customFormat="1" ht="15.95" customHeight="1" x14ac:dyDescent="0.25">
      <c r="A4615" s="353">
        <v>2065</v>
      </c>
      <c r="B4615" s="354" t="s">
        <v>57</v>
      </c>
      <c r="C4615" s="366" t="s">
        <v>6908</v>
      </c>
      <c r="D4615" s="363" t="s">
        <v>17217</v>
      </c>
      <c r="E4615" s="354" t="s">
        <v>17218</v>
      </c>
      <c r="F4615" s="354" t="s">
        <v>17219</v>
      </c>
      <c r="G4615" s="354" t="s">
        <v>221</v>
      </c>
      <c r="H4615" s="354" t="s">
        <v>219</v>
      </c>
      <c r="I4615" s="354" t="s">
        <v>220</v>
      </c>
      <c r="J4615" s="354" t="s">
        <v>221</v>
      </c>
      <c r="K4615" s="354" t="s">
        <v>222</v>
      </c>
      <c r="L4615" s="272" t="s">
        <v>221</v>
      </c>
      <c r="M4615" s="272" t="s">
        <v>879</v>
      </c>
      <c r="N4615" s="360">
        <v>3</v>
      </c>
      <c r="O4615" s="360">
        <v>2</v>
      </c>
      <c r="P4615" s="360">
        <v>6</v>
      </c>
      <c r="Q4615" s="503">
        <v>1</v>
      </c>
      <c r="R4615" s="357"/>
      <c r="S4615" s="357">
        <v>0</v>
      </c>
      <c r="T4615" s="357"/>
      <c r="U4615" s="357">
        <v>0</v>
      </c>
      <c r="V4615" s="357"/>
      <c r="W4615" s="357"/>
      <c r="X4615" s="357"/>
      <c r="Y4615" s="354" t="s">
        <v>330</v>
      </c>
      <c r="Z4615" s="354" t="s">
        <v>12792</v>
      </c>
      <c r="AA4615" s="443" t="s">
        <v>16025</v>
      </c>
      <c r="AB4615" s="354" t="s">
        <v>17220</v>
      </c>
      <c r="AC4615" s="354" t="s">
        <v>17221</v>
      </c>
      <c r="AD4615" s="942" t="s">
        <v>17222</v>
      </c>
      <c r="AE4615" s="354" t="s">
        <v>17220</v>
      </c>
      <c r="AF4615" s="354" t="s">
        <v>17223</v>
      </c>
      <c r="AG4615" s="358" t="s">
        <v>13219</v>
      </c>
      <c r="AH4615" s="443" t="s">
        <v>304</v>
      </c>
      <c r="AI4615" s="360">
        <v>1.1399999999999999</v>
      </c>
      <c r="AJ4615" s="360">
        <v>274.7</v>
      </c>
      <c r="AK4615" s="359">
        <f t="shared" si="706"/>
        <v>0.85796712328767111</v>
      </c>
      <c r="AL4615" s="359">
        <v>0</v>
      </c>
      <c r="AM4615" s="361">
        <f t="shared" si="707"/>
        <v>0.85796712328767111</v>
      </c>
      <c r="AN4615" s="359">
        <f t="shared" si="703"/>
        <v>0.85796712328767111</v>
      </c>
      <c r="AO4615" s="359">
        <v>0</v>
      </c>
      <c r="AP4615" s="359">
        <f t="shared" si="704"/>
        <v>0.85796712328767111</v>
      </c>
      <c r="AQ4615" s="359">
        <f t="shared" si="695"/>
        <v>25.739013698630131</v>
      </c>
      <c r="AR4615" s="362" t="s">
        <v>231</v>
      </c>
      <c r="AS4615" s="363" t="s">
        <v>431</v>
      </c>
      <c r="AT4615" s="354" t="s">
        <v>325</v>
      </c>
      <c r="AU4615" s="354" t="s">
        <v>6916</v>
      </c>
      <c r="AV4615" s="923" t="s">
        <v>16083</v>
      </c>
      <c r="AW4615" s="166" t="s">
        <v>234</v>
      </c>
      <c r="AX4615" s="447" t="s">
        <v>20535</v>
      </c>
      <c r="AY4615" s="2391"/>
      <c r="AZ4615" s="447" t="s">
        <v>20228</v>
      </c>
      <c r="BA4615" s="1395"/>
      <c r="BB4615" s="1395"/>
      <c r="BC4615" s="1395"/>
      <c r="BD4615" s="1395"/>
      <c r="BE4615" s="1395"/>
      <c r="BF4615" s="1395"/>
      <c r="BG4615" s="1395"/>
      <c r="BH4615" s="1395"/>
      <c r="BI4615" s="1395"/>
      <c r="BJ4615" s="1395"/>
      <c r="BK4615" s="1395"/>
      <c r="BL4615" s="1395"/>
      <c r="BM4615" s="1395"/>
      <c r="BN4615" s="1395"/>
      <c r="BO4615" s="1395"/>
      <c r="BP4615" s="1395"/>
      <c r="BQ4615" s="1395"/>
      <c r="BR4615" s="1395"/>
      <c r="BS4615" s="1395"/>
      <c r="BT4615" s="1395"/>
      <c r="BU4615" s="1395"/>
      <c r="BV4615" s="1395"/>
      <c r="BW4615" s="1395"/>
    </row>
    <row r="4616" spans="1:75" s="1395" customFormat="1" ht="15.95" customHeight="1" x14ac:dyDescent="0.25">
      <c r="A4616" s="353">
        <v>2066</v>
      </c>
      <c r="B4616" s="354" t="s">
        <v>57</v>
      </c>
      <c r="C4616" s="366" t="s">
        <v>6908</v>
      </c>
      <c r="D4616" s="363" t="s">
        <v>25057</v>
      </c>
      <c r="E4616" s="354" t="s">
        <v>25055</v>
      </c>
      <c r="F4616" s="354" t="s">
        <v>25056</v>
      </c>
      <c r="G4616" s="354" t="s">
        <v>221</v>
      </c>
      <c r="H4616" s="354" t="s">
        <v>219</v>
      </c>
      <c r="I4616" s="354" t="s">
        <v>220</v>
      </c>
      <c r="J4616" s="354" t="s">
        <v>221</v>
      </c>
      <c r="K4616" s="354" t="s">
        <v>222</v>
      </c>
      <c r="L4616" s="272" t="s">
        <v>221</v>
      </c>
      <c r="M4616" s="272" t="s">
        <v>879</v>
      </c>
      <c r="N4616" s="360">
        <v>2.5</v>
      </c>
      <c r="O4616" s="360">
        <v>1.7</v>
      </c>
      <c r="P4616" s="360">
        <f>O4616*N4616</f>
        <v>4.25</v>
      </c>
      <c r="Q4616" s="503">
        <v>1</v>
      </c>
      <c r="R4616" s="357"/>
      <c r="S4616" s="357">
        <v>1</v>
      </c>
      <c r="T4616" s="357"/>
      <c r="U4616" s="357">
        <v>0</v>
      </c>
      <c r="V4616" s="357"/>
      <c r="W4616" s="357"/>
      <c r="X4616" s="357"/>
      <c r="Y4616" s="354" t="s">
        <v>330</v>
      </c>
      <c r="Z4616" s="354" t="s">
        <v>448</v>
      </c>
      <c r="AA4616" s="443" t="s">
        <v>23979</v>
      </c>
      <c r="AB4616" s="354" t="s">
        <v>25058</v>
      </c>
      <c r="AC4616" s="354" t="s">
        <v>25059</v>
      </c>
      <c r="AD4616" s="2099" t="s">
        <v>25060</v>
      </c>
      <c r="AE4616" s="354" t="s">
        <v>25061</v>
      </c>
      <c r="AF4616" s="354" t="s">
        <v>25062</v>
      </c>
      <c r="AG4616" s="443" t="s">
        <v>23979</v>
      </c>
      <c r="AH4616" s="443" t="s">
        <v>21166</v>
      </c>
      <c r="AI4616" s="360">
        <v>1.1399999999999999</v>
      </c>
      <c r="AJ4616" s="360">
        <v>272.72000000000003</v>
      </c>
      <c r="AK4616" s="359">
        <f>AJ4616*AI4616/365</f>
        <v>0.85178301369863019</v>
      </c>
      <c r="AL4616" s="359">
        <v>0</v>
      </c>
      <c r="AM4616" s="361">
        <f t="shared" si="707"/>
        <v>0.85178301369863019</v>
      </c>
      <c r="AN4616" s="359">
        <f t="shared" si="703"/>
        <v>0.85178301369863019</v>
      </c>
      <c r="AO4616" s="359">
        <v>0</v>
      </c>
      <c r="AP4616" s="359">
        <f t="shared" si="704"/>
        <v>0.85178301369863019</v>
      </c>
      <c r="AQ4616" s="359">
        <f>AP4616*30</f>
        <v>25.553490410958904</v>
      </c>
      <c r="AR4616" s="362" t="s">
        <v>231</v>
      </c>
      <c r="AS4616" s="363" t="s">
        <v>431</v>
      </c>
      <c r="AT4616" s="354" t="s">
        <v>325</v>
      </c>
      <c r="AU4616" s="354" t="s">
        <v>6916</v>
      </c>
      <c r="AV4616" s="923" t="s">
        <v>16092</v>
      </c>
      <c r="AW4616" s="354" t="s">
        <v>234</v>
      </c>
      <c r="AX4616" s="447" t="s">
        <v>25063</v>
      </c>
      <c r="AY4616" s="2401"/>
      <c r="AZ4616" s="447" t="s">
        <v>25064</v>
      </c>
    </row>
    <row r="4617" spans="1:75" s="55" customFormat="1" ht="15.95" customHeight="1" x14ac:dyDescent="0.25">
      <c r="A4617" s="182">
        <v>2067</v>
      </c>
      <c r="B4617" s="166" t="s">
        <v>57</v>
      </c>
      <c r="C4617" s="170" t="s">
        <v>6908</v>
      </c>
      <c r="D4617" s="194" t="s">
        <v>19894</v>
      </c>
      <c r="E4617" s="166" t="s">
        <v>16094</v>
      </c>
      <c r="F4617" s="166" t="s">
        <v>16095</v>
      </c>
      <c r="G4617" s="166"/>
      <c r="H4617" s="166" t="s">
        <v>219</v>
      </c>
      <c r="I4617" s="166" t="s">
        <v>220</v>
      </c>
      <c r="J4617" s="166" t="s">
        <v>221</v>
      </c>
      <c r="K4617" s="166" t="s">
        <v>222</v>
      </c>
      <c r="L4617" s="166" t="s">
        <v>221</v>
      </c>
      <c r="M4617" s="166" t="s">
        <v>222</v>
      </c>
      <c r="N4617" s="186">
        <v>3</v>
      </c>
      <c r="O4617" s="186">
        <v>1.2</v>
      </c>
      <c r="P4617" s="186">
        <v>3.5999999999999996</v>
      </c>
      <c r="Q4617" s="184">
        <v>2</v>
      </c>
      <c r="R4617" s="183"/>
      <c r="S4617" s="183">
        <v>0</v>
      </c>
      <c r="T4617" s="183"/>
      <c r="U4617" s="183">
        <v>0</v>
      </c>
      <c r="V4617" s="183"/>
      <c r="W4617" s="183"/>
      <c r="X4617" s="183"/>
      <c r="Y4617" s="166" t="s">
        <v>330</v>
      </c>
      <c r="Z4617" s="166" t="s">
        <v>16096</v>
      </c>
      <c r="AA4617" s="203" t="s">
        <v>16097</v>
      </c>
      <c r="AB4617" s="166" t="s">
        <v>16098</v>
      </c>
      <c r="AC4617" s="166" t="s">
        <v>16099</v>
      </c>
      <c r="AD4617" s="228" t="s">
        <v>230</v>
      </c>
      <c r="AE4617" s="166" t="s">
        <v>16098</v>
      </c>
      <c r="AF4617" s="166" t="s">
        <v>16100</v>
      </c>
      <c r="AG4617" s="165" t="s">
        <v>16101</v>
      </c>
      <c r="AH4617" s="203" t="s">
        <v>304</v>
      </c>
      <c r="AI4617" s="186">
        <v>1.1399999999999999</v>
      </c>
      <c r="AJ4617" s="186">
        <v>50</v>
      </c>
      <c r="AK4617" s="167">
        <f t="shared" si="706"/>
        <v>0.1561643835616438</v>
      </c>
      <c r="AL4617" s="167">
        <v>0</v>
      </c>
      <c r="AM4617" s="187">
        <f t="shared" si="707"/>
        <v>0.1561643835616438</v>
      </c>
      <c r="AN4617" s="167">
        <f t="shared" si="703"/>
        <v>0.1561643835616438</v>
      </c>
      <c r="AO4617" s="167">
        <v>0</v>
      </c>
      <c r="AP4617" s="167">
        <f t="shared" si="704"/>
        <v>0.1561643835616438</v>
      </c>
      <c r="AQ4617" s="167">
        <f t="shared" si="695"/>
        <v>4.6849315068493143</v>
      </c>
      <c r="AR4617" s="193" t="s">
        <v>231</v>
      </c>
      <c r="AS4617" s="194"/>
      <c r="AT4617" s="166" t="s">
        <v>325</v>
      </c>
      <c r="AU4617" s="166" t="s">
        <v>6916</v>
      </c>
      <c r="AV4617" s="679" t="s">
        <v>16102</v>
      </c>
      <c r="AW4617" s="166" t="s">
        <v>234</v>
      </c>
      <c r="AX4617" s="2391"/>
      <c r="AY4617" s="2391"/>
    </row>
    <row r="4618" spans="1:75" s="55" customFormat="1" ht="15.95" customHeight="1" x14ac:dyDescent="0.25">
      <c r="A4618" s="182">
        <v>2068</v>
      </c>
      <c r="B4618" s="166" t="s">
        <v>57</v>
      </c>
      <c r="C4618" s="170" t="s">
        <v>6908</v>
      </c>
      <c r="D4618" s="194" t="s">
        <v>19895</v>
      </c>
      <c r="E4618" s="166" t="s">
        <v>16104</v>
      </c>
      <c r="F4618" s="166" t="s">
        <v>16105</v>
      </c>
      <c r="G4618" s="166"/>
      <c r="H4618" s="166" t="s">
        <v>219</v>
      </c>
      <c r="I4618" s="166" t="s">
        <v>220</v>
      </c>
      <c r="J4618" s="166" t="s">
        <v>221</v>
      </c>
      <c r="K4618" s="166" t="s">
        <v>222</v>
      </c>
      <c r="L4618" s="166" t="s">
        <v>317</v>
      </c>
      <c r="M4618" s="166">
        <v>0</v>
      </c>
      <c r="N4618" s="186">
        <v>3</v>
      </c>
      <c r="O4618" s="186">
        <v>1.2</v>
      </c>
      <c r="P4618" s="186">
        <v>3.5999999999999996</v>
      </c>
      <c r="Q4618" s="184">
        <v>0</v>
      </c>
      <c r="R4618" s="183"/>
      <c r="S4618" s="183">
        <v>0</v>
      </c>
      <c r="T4618" s="183"/>
      <c r="U4618" s="183">
        <v>1</v>
      </c>
      <c r="V4618" s="183"/>
      <c r="W4618" s="183"/>
      <c r="X4618" s="183"/>
      <c r="Y4618" s="166" t="s">
        <v>12075</v>
      </c>
      <c r="Z4618" s="166" t="s">
        <v>14672</v>
      </c>
      <c r="AA4618" s="203" t="s">
        <v>16106</v>
      </c>
      <c r="AB4618" s="166" t="s">
        <v>16107</v>
      </c>
      <c r="AC4618" s="265" t="s">
        <v>16108</v>
      </c>
      <c r="AD4618" s="228" t="s">
        <v>230</v>
      </c>
      <c r="AE4618" s="166" t="s">
        <v>16107</v>
      </c>
      <c r="AF4618" s="166" t="s">
        <v>16109</v>
      </c>
      <c r="AG4618" s="165" t="s">
        <v>16110</v>
      </c>
      <c r="AH4618" s="203" t="s">
        <v>304</v>
      </c>
      <c r="AI4618" s="186">
        <v>1.1399999999999999</v>
      </c>
      <c r="AJ4618" s="186">
        <v>250</v>
      </c>
      <c r="AK4618" s="167">
        <f t="shared" si="706"/>
        <v>0.78082191780821919</v>
      </c>
      <c r="AL4618" s="167">
        <v>0</v>
      </c>
      <c r="AM4618" s="187">
        <f t="shared" si="707"/>
        <v>0.78082191780821919</v>
      </c>
      <c r="AN4618" s="167">
        <f t="shared" si="703"/>
        <v>0.78082191780821919</v>
      </c>
      <c r="AO4618" s="167">
        <v>0</v>
      </c>
      <c r="AP4618" s="167">
        <f t="shared" si="704"/>
        <v>0.78082191780821919</v>
      </c>
      <c r="AQ4618" s="167">
        <f t="shared" si="695"/>
        <v>23.424657534246577</v>
      </c>
      <c r="AR4618" s="193" t="s">
        <v>231</v>
      </c>
      <c r="AS4618" s="194" t="s">
        <v>431</v>
      </c>
      <c r="AT4618" s="166" t="s">
        <v>325</v>
      </c>
      <c r="AU4618" s="166" t="s">
        <v>6916</v>
      </c>
      <c r="AV4618" s="679" t="s">
        <v>16111</v>
      </c>
      <c r="AW4618" s="166" t="s">
        <v>234</v>
      </c>
      <c r="AX4618" s="2391"/>
      <c r="AY4618" s="2391"/>
    </row>
    <row r="4619" spans="1:75" s="55" customFormat="1" ht="15.95" customHeight="1" x14ac:dyDescent="0.25">
      <c r="A4619" s="182">
        <v>2069</v>
      </c>
      <c r="B4619" s="166" t="s">
        <v>57</v>
      </c>
      <c r="C4619" s="170" t="s">
        <v>22550</v>
      </c>
      <c r="D4619" s="194" t="s">
        <v>19896</v>
      </c>
      <c r="E4619" s="166" t="s">
        <v>16112</v>
      </c>
      <c r="F4619" s="166" t="s">
        <v>16113</v>
      </c>
      <c r="G4619" s="166"/>
      <c r="H4619" s="166" t="s">
        <v>732</v>
      </c>
      <c r="I4619" s="166">
        <v>0</v>
      </c>
      <c r="J4619" s="166" t="s">
        <v>317</v>
      </c>
      <c r="K4619" s="166" t="s">
        <v>317</v>
      </c>
      <c r="L4619" s="166" t="s">
        <v>317</v>
      </c>
      <c r="M4619" s="166">
        <v>0</v>
      </c>
      <c r="N4619" s="186">
        <v>3</v>
      </c>
      <c r="O4619" s="186">
        <v>1.2</v>
      </c>
      <c r="P4619" s="186">
        <v>3.6</v>
      </c>
      <c r="Q4619" s="184">
        <v>2</v>
      </c>
      <c r="R4619" s="183"/>
      <c r="S4619" s="183">
        <v>0</v>
      </c>
      <c r="T4619" s="183"/>
      <c r="U4619" s="183">
        <v>0</v>
      </c>
      <c r="V4619" s="183"/>
      <c r="W4619" s="183"/>
      <c r="X4619" s="183"/>
      <c r="Y4619" s="166" t="s">
        <v>330</v>
      </c>
      <c r="Z4619" s="166" t="s">
        <v>16114</v>
      </c>
      <c r="AA4619" s="203" t="s">
        <v>16115</v>
      </c>
      <c r="AB4619" s="166" t="s">
        <v>16116</v>
      </c>
      <c r="AC4619" s="166" t="s">
        <v>16075</v>
      </c>
      <c r="AD4619" s="228" t="s">
        <v>230</v>
      </c>
      <c r="AE4619" s="166" t="s">
        <v>16116</v>
      </c>
      <c r="AF4619" s="166" t="s">
        <v>16117</v>
      </c>
      <c r="AG4619" s="165" t="s">
        <v>2955</v>
      </c>
      <c r="AH4619" s="203" t="s">
        <v>304</v>
      </c>
      <c r="AI4619" s="186">
        <v>1.1399999999999999</v>
      </c>
      <c r="AJ4619" s="186">
        <v>401</v>
      </c>
      <c r="AK4619" s="167">
        <f t="shared" si="706"/>
        <v>1.2524383561643835</v>
      </c>
      <c r="AL4619" s="167">
        <v>0</v>
      </c>
      <c r="AM4619" s="187">
        <f t="shared" si="707"/>
        <v>1.2524383561643835</v>
      </c>
      <c r="AN4619" s="167">
        <f t="shared" si="703"/>
        <v>1.2524383561643835</v>
      </c>
      <c r="AO4619" s="167">
        <v>0</v>
      </c>
      <c r="AP4619" s="167">
        <f t="shared" si="704"/>
        <v>1.2524383561643835</v>
      </c>
      <c r="AQ4619" s="167">
        <f t="shared" si="695"/>
        <v>37.573150684931505</v>
      </c>
      <c r="AR4619" s="193" t="s">
        <v>231</v>
      </c>
      <c r="AS4619" s="194"/>
      <c r="AT4619" s="166" t="s">
        <v>325</v>
      </c>
      <c r="AU4619" s="166" t="s">
        <v>6916</v>
      </c>
      <c r="AV4619" s="679" t="s">
        <v>16118</v>
      </c>
      <c r="AW4619" s="166" t="s">
        <v>234</v>
      </c>
      <c r="AX4619" s="2391"/>
      <c r="AY4619" s="2391"/>
    </row>
    <row r="4620" spans="1:75" s="55" customFormat="1" ht="15.95" customHeight="1" x14ac:dyDescent="0.25">
      <c r="A4620" s="353">
        <v>2070</v>
      </c>
      <c r="B4620" s="354" t="s">
        <v>57</v>
      </c>
      <c r="C4620" s="366" t="s">
        <v>17123</v>
      </c>
      <c r="D4620" s="363" t="s">
        <v>17206</v>
      </c>
      <c r="E4620" s="354" t="s">
        <v>16120</v>
      </c>
      <c r="F4620" s="354" t="s">
        <v>16121</v>
      </c>
      <c r="G4620" s="354" t="s">
        <v>221</v>
      </c>
      <c r="H4620" s="354" t="s">
        <v>219</v>
      </c>
      <c r="I4620" s="354" t="s">
        <v>220</v>
      </c>
      <c r="J4620" s="354" t="s">
        <v>221</v>
      </c>
      <c r="K4620" s="354" t="s">
        <v>222</v>
      </c>
      <c r="L4620" s="354" t="s">
        <v>221</v>
      </c>
      <c r="M4620" s="354" t="s">
        <v>222</v>
      </c>
      <c r="N4620" s="360">
        <v>3</v>
      </c>
      <c r="O4620" s="360">
        <v>2</v>
      </c>
      <c r="P4620" s="360">
        <v>6</v>
      </c>
      <c r="Q4620" s="503">
        <v>1</v>
      </c>
      <c r="R4620" s="357"/>
      <c r="S4620" s="357">
        <v>0</v>
      </c>
      <c r="T4620" s="357"/>
      <c r="U4620" s="357">
        <v>0</v>
      </c>
      <c r="V4620" s="357"/>
      <c r="W4620" s="357"/>
      <c r="X4620" s="357"/>
      <c r="Y4620" s="354" t="s">
        <v>330</v>
      </c>
      <c r="Z4620" s="354" t="s">
        <v>535</v>
      </c>
      <c r="AA4620" s="443" t="s">
        <v>16025</v>
      </c>
      <c r="AB4620" s="354" t="s">
        <v>16122</v>
      </c>
      <c r="AC4620" s="354" t="s">
        <v>17210</v>
      </c>
      <c r="AD4620" s="1426" t="s">
        <v>17207</v>
      </c>
      <c r="AE4620" s="354" t="s">
        <v>17208</v>
      </c>
      <c r="AF4620" s="354" t="s">
        <v>17209</v>
      </c>
      <c r="AG4620" s="358" t="s">
        <v>13219</v>
      </c>
      <c r="AH4620" s="443" t="s">
        <v>304</v>
      </c>
      <c r="AI4620" s="360">
        <v>1.1399999999999999</v>
      </c>
      <c r="AJ4620" s="360">
        <v>251.4</v>
      </c>
      <c r="AK4620" s="359">
        <f t="shared" si="706"/>
        <v>0.78519452054794525</v>
      </c>
      <c r="AL4620" s="359">
        <v>0</v>
      </c>
      <c r="AM4620" s="361">
        <f t="shared" si="707"/>
        <v>0.78519452054794525</v>
      </c>
      <c r="AN4620" s="359">
        <f t="shared" si="703"/>
        <v>0.78519452054794525</v>
      </c>
      <c r="AO4620" s="359">
        <v>0</v>
      </c>
      <c r="AP4620" s="359">
        <f t="shared" si="704"/>
        <v>0.78519452054794525</v>
      </c>
      <c r="AQ4620" s="359">
        <f t="shared" si="695"/>
        <v>23.555835616438358</v>
      </c>
      <c r="AR4620" s="362" t="s">
        <v>231</v>
      </c>
      <c r="AS4620" s="363" t="s">
        <v>431</v>
      </c>
      <c r="AT4620" s="354" t="s">
        <v>325</v>
      </c>
      <c r="AU4620" s="354" t="s">
        <v>6916</v>
      </c>
      <c r="AV4620" s="923" t="s">
        <v>16123</v>
      </c>
      <c r="AW4620" s="166" t="s">
        <v>234</v>
      </c>
      <c r="AX4620" s="447" t="s">
        <v>20534</v>
      </c>
      <c r="AY4620" s="2391"/>
      <c r="AZ4620" s="447" t="s">
        <v>20533</v>
      </c>
    </row>
    <row r="4621" spans="1:75" s="1395" customFormat="1" ht="16.5" customHeight="1" x14ac:dyDescent="0.2">
      <c r="A4621" s="353">
        <v>2071</v>
      </c>
      <c r="B4621" s="354" t="s">
        <v>51</v>
      </c>
      <c r="C4621" s="366" t="s">
        <v>22550</v>
      </c>
      <c r="D4621" s="354" t="s">
        <v>19924</v>
      </c>
      <c r="E4621" s="354" t="s">
        <v>19925</v>
      </c>
      <c r="F4621" s="354" t="s">
        <v>19926</v>
      </c>
      <c r="G4621" s="354" t="s">
        <v>221</v>
      </c>
      <c r="H4621" s="354" t="s">
        <v>219</v>
      </c>
      <c r="I4621" s="354" t="s">
        <v>316</v>
      </c>
      <c r="J4621" s="354" t="s">
        <v>221</v>
      </c>
      <c r="K4621" s="354" t="s">
        <v>222</v>
      </c>
      <c r="L4621" s="272" t="s">
        <v>221</v>
      </c>
      <c r="M4621" s="354" t="s">
        <v>222</v>
      </c>
      <c r="N4621" s="360">
        <v>4.16</v>
      </c>
      <c r="O4621" s="360">
        <v>2</v>
      </c>
      <c r="P4621" s="360">
        <f>O4621*N4621</f>
        <v>8.32</v>
      </c>
      <c r="Q4621" s="503">
        <v>2</v>
      </c>
      <c r="R4621" s="357"/>
      <c r="S4621" s="357">
        <v>0</v>
      </c>
      <c r="T4621" s="357"/>
      <c r="U4621" s="357">
        <v>0</v>
      </c>
      <c r="V4621" s="357"/>
      <c r="W4621" s="357"/>
      <c r="X4621" s="357"/>
      <c r="Y4621" s="354" t="s">
        <v>330</v>
      </c>
      <c r="Z4621" s="354" t="s">
        <v>16127</v>
      </c>
      <c r="AA4621" s="1130">
        <v>1115030003791</v>
      </c>
      <c r="AB4621" s="354" t="s">
        <v>16128</v>
      </c>
      <c r="AC4621" s="354" t="s">
        <v>19927</v>
      </c>
      <c r="AD4621" s="925" t="s">
        <v>19928</v>
      </c>
      <c r="AE4621" s="354" t="s">
        <v>5925</v>
      </c>
      <c r="AF4621" s="354" t="s">
        <v>16127</v>
      </c>
      <c r="AG4621" s="1130">
        <v>1115030003791</v>
      </c>
      <c r="AH4621" s="354" t="s">
        <v>16131</v>
      </c>
      <c r="AI4621" s="360">
        <v>0.87</v>
      </c>
      <c r="AJ4621" s="503">
        <v>10</v>
      </c>
      <c r="AK4621" s="1129">
        <f>AJ4621*AI4621/365</f>
        <v>2.3835616438356161E-2</v>
      </c>
      <c r="AL4621" s="1129">
        <v>0</v>
      </c>
      <c r="AM4621" s="1129">
        <f>AK4621+AL4621</f>
        <v>2.3835616438356161E-2</v>
      </c>
      <c r="AN4621" s="1129">
        <f t="shared" si="703"/>
        <v>2.3835616438356161E-2</v>
      </c>
      <c r="AO4621" s="1129">
        <v>0</v>
      </c>
      <c r="AP4621" s="1129">
        <f t="shared" si="704"/>
        <v>2.3835616438356161E-2</v>
      </c>
      <c r="AQ4621" s="1129">
        <f>AP4621*30</f>
        <v>0.71506849315068477</v>
      </c>
      <c r="AR4621" s="362" t="s">
        <v>231</v>
      </c>
      <c r="AS4621" s="357" t="s">
        <v>431</v>
      </c>
      <c r="AT4621" s="354" t="s">
        <v>325</v>
      </c>
      <c r="AU4621" s="272" t="s">
        <v>6916</v>
      </c>
      <c r="AV4621" s="1327" t="s">
        <v>16132</v>
      </c>
      <c r="AW4621" s="354" t="s">
        <v>234</v>
      </c>
      <c r="AX4621" s="447" t="s">
        <v>19929</v>
      </c>
      <c r="AY4621" s="2401"/>
      <c r="AZ4621" s="447" t="s">
        <v>19930</v>
      </c>
    </row>
    <row r="4622" spans="1:75" s="2271" customFormat="1" ht="15.95" customHeight="1" x14ac:dyDescent="0.25">
      <c r="A4622" s="353">
        <v>2072</v>
      </c>
      <c r="B4622" s="354" t="s">
        <v>53</v>
      </c>
      <c r="C4622" s="366" t="s">
        <v>22550</v>
      </c>
      <c r="D4622" s="354" t="s">
        <v>16133</v>
      </c>
      <c r="E4622" s="354" t="s">
        <v>16134</v>
      </c>
      <c r="F4622" s="354" t="s">
        <v>16135</v>
      </c>
      <c r="G4622" s="925" t="s">
        <v>221</v>
      </c>
      <c r="H4622" s="354" t="s">
        <v>219</v>
      </c>
      <c r="I4622" s="354" t="s">
        <v>316</v>
      </c>
      <c r="J4622" s="354" t="s">
        <v>221</v>
      </c>
      <c r="K4622" s="354" t="s">
        <v>222</v>
      </c>
      <c r="L4622" s="272" t="s">
        <v>221</v>
      </c>
      <c r="M4622" s="354" t="s">
        <v>223</v>
      </c>
      <c r="N4622" s="360">
        <v>2.5299999999999998</v>
      </c>
      <c r="O4622" s="360">
        <v>2.2000000000000002</v>
      </c>
      <c r="P4622" s="360">
        <f>O4622*N4622</f>
        <v>5.5659999999999998</v>
      </c>
      <c r="Q4622" s="503">
        <v>1</v>
      </c>
      <c r="R4622" s="925"/>
      <c r="S4622" s="357">
        <v>0</v>
      </c>
      <c r="T4622" s="925"/>
      <c r="U4622" s="357">
        <v>0</v>
      </c>
      <c r="V4622" s="925"/>
      <c r="W4622" s="925"/>
      <c r="X4622" s="925"/>
      <c r="Y4622" s="354" t="s">
        <v>12075</v>
      </c>
      <c r="Z4622" s="354" t="s">
        <v>16136</v>
      </c>
      <c r="AA4622" s="1130">
        <v>503001750502</v>
      </c>
      <c r="AB4622" s="354" t="s">
        <v>16137</v>
      </c>
      <c r="AC4622" s="354" t="s">
        <v>16138</v>
      </c>
      <c r="AD4622" s="1152" t="s">
        <v>16139</v>
      </c>
      <c r="AE4622" s="354" t="s">
        <v>16140</v>
      </c>
      <c r="AF4622" s="354" t="s">
        <v>16136</v>
      </c>
      <c r="AG4622" s="1130">
        <v>503001750502</v>
      </c>
      <c r="AH4622" s="443" t="s">
        <v>1743</v>
      </c>
      <c r="AI4622" s="360">
        <v>1.32</v>
      </c>
      <c r="AJ4622" s="503">
        <v>1</v>
      </c>
      <c r="AK4622" s="359">
        <f>AJ4622*AI4622/365</f>
        <v>3.6164383561643836E-3</v>
      </c>
      <c r="AL4622" s="1129">
        <v>0</v>
      </c>
      <c r="AM4622" s="1129">
        <f>AK4622+AL4622</f>
        <v>3.6164383561643836E-3</v>
      </c>
      <c r="AN4622" s="1129">
        <v>4.0000000000000001E-3</v>
      </c>
      <c r="AO4622" s="1129">
        <v>0</v>
      </c>
      <c r="AP4622" s="1129">
        <v>4.0000000000000001E-3</v>
      </c>
      <c r="AQ4622" s="1129">
        <f>AP4622*30</f>
        <v>0.12</v>
      </c>
      <c r="AR4622" s="362" t="s">
        <v>231</v>
      </c>
      <c r="AS4622" s="357" t="s">
        <v>431</v>
      </c>
      <c r="AT4622" s="354" t="s">
        <v>325</v>
      </c>
      <c r="AU4622" s="272" t="s">
        <v>6916</v>
      </c>
      <c r="AV4622" s="1115"/>
      <c r="AW4622" s="354" t="s">
        <v>234</v>
      </c>
      <c r="AX4622" s="447" t="s">
        <v>19931</v>
      </c>
      <c r="AY4622" s="2401"/>
      <c r="AZ4622" s="447" t="s">
        <v>19932</v>
      </c>
    </row>
    <row r="4623" spans="1:75" s="2271" customFormat="1" ht="15.95" customHeight="1" x14ac:dyDescent="0.2">
      <c r="A4623" s="353">
        <v>2073</v>
      </c>
      <c r="B4623" s="354" t="s">
        <v>56</v>
      </c>
      <c r="C4623" s="366" t="s">
        <v>22550</v>
      </c>
      <c r="D4623" s="354" t="s">
        <v>16141</v>
      </c>
      <c r="E4623" s="354" t="s">
        <v>16142</v>
      </c>
      <c r="F4623" s="354" t="s">
        <v>16143</v>
      </c>
      <c r="G4623" s="925" t="s">
        <v>221</v>
      </c>
      <c r="H4623" s="354" t="s">
        <v>219</v>
      </c>
      <c r="I4623" s="354" t="s">
        <v>220</v>
      </c>
      <c r="J4623" s="354" t="s">
        <v>221</v>
      </c>
      <c r="K4623" s="354" t="s">
        <v>7181</v>
      </c>
      <c r="L4623" s="272" t="s">
        <v>221</v>
      </c>
      <c r="M4623" s="354" t="s">
        <v>7181</v>
      </c>
      <c r="N4623" s="360">
        <v>2</v>
      </c>
      <c r="O4623" s="360">
        <v>2</v>
      </c>
      <c r="P4623" s="360">
        <v>4</v>
      </c>
      <c r="Q4623" s="503">
        <v>1</v>
      </c>
      <c r="R4623" s="925"/>
      <c r="S4623" s="357">
        <v>0</v>
      </c>
      <c r="T4623" s="925"/>
      <c r="U4623" s="357">
        <v>0</v>
      </c>
      <c r="V4623" s="925"/>
      <c r="W4623" s="925"/>
      <c r="X4623" s="925"/>
      <c r="Y4623" s="354" t="s">
        <v>330</v>
      </c>
      <c r="Z4623" s="354" t="s">
        <v>16144</v>
      </c>
      <c r="AA4623" s="1130">
        <v>1025003751343</v>
      </c>
      <c r="AB4623" s="354" t="s">
        <v>16145</v>
      </c>
      <c r="AC4623" s="354" t="s">
        <v>16146</v>
      </c>
      <c r="AD4623" s="925" t="s">
        <v>16147</v>
      </c>
      <c r="AE4623" s="354" t="s">
        <v>16148</v>
      </c>
      <c r="AF4623" s="354" t="s">
        <v>16144</v>
      </c>
      <c r="AG4623" s="1130">
        <v>1025003751343</v>
      </c>
      <c r="AH4623" s="443" t="s">
        <v>16149</v>
      </c>
      <c r="AI4623" s="360">
        <v>0.87</v>
      </c>
      <c r="AJ4623" s="503">
        <v>15</v>
      </c>
      <c r="AK4623" s="1129">
        <f>AI4623*AJ4623/365</f>
        <v>3.5753424657534248E-2</v>
      </c>
      <c r="AL4623" s="1129">
        <v>0</v>
      </c>
      <c r="AM4623" s="1129">
        <f>AK4623+AL4623</f>
        <v>3.5753424657534248E-2</v>
      </c>
      <c r="AN4623" s="1129">
        <v>3.5753424657534248E-2</v>
      </c>
      <c r="AO4623" s="1129">
        <v>0</v>
      </c>
      <c r="AP4623" s="1129">
        <v>3.5753424657534248E-2</v>
      </c>
      <c r="AQ4623" s="1129">
        <v>1.08</v>
      </c>
      <c r="AR4623" s="362" t="s">
        <v>231</v>
      </c>
      <c r="AS4623" s="357" t="s">
        <v>431</v>
      </c>
      <c r="AT4623" s="354" t="s">
        <v>325</v>
      </c>
      <c r="AU4623" s="272" t="s">
        <v>6916</v>
      </c>
      <c r="AV4623" s="1115"/>
      <c r="AW4623" s="354" t="s">
        <v>234</v>
      </c>
      <c r="AX4623" s="447" t="s">
        <v>19933</v>
      </c>
      <c r="AY4623" s="2401"/>
      <c r="AZ4623" s="447" t="s">
        <v>19934</v>
      </c>
    </row>
    <row r="4624" spans="1:75" s="2271" customFormat="1" ht="15.95" customHeight="1" x14ac:dyDescent="0.2">
      <c r="A4624" s="353">
        <v>2074</v>
      </c>
      <c r="B4624" s="354" t="s">
        <v>56</v>
      </c>
      <c r="C4624" s="366" t="s">
        <v>1509</v>
      </c>
      <c r="D4624" s="354" t="s">
        <v>19935</v>
      </c>
      <c r="E4624" s="354" t="s">
        <v>16151</v>
      </c>
      <c r="F4624" s="354" t="s">
        <v>16152</v>
      </c>
      <c r="G4624" s="925" t="s">
        <v>221</v>
      </c>
      <c r="H4624" s="354" t="s">
        <v>219</v>
      </c>
      <c r="I4624" s="354" t="s">
        <v>316</v>
      </c>
      <c r="J4624" s="354" t="s">
        <v>221</v>
      </c>
      <c r="K4624" s="354" t="s">
        <v>222</v>
      </c>
      <c r="L4624" s="272" t="s">
        <v>221</v>
      </c>
      <c r="M4624" s="354" t="s">
        <v>222</v>
      </c>
      <c r="N4624" s="360">
        <v>3</v>
      </c>
      <c r="O4624" s="360">
        <v>2</v>
      </c>
      <c r="P4624" s="360">
        <v>6</v>
      </c>
      <c r="Q4624" s="503">
        <v>1</v>
      </c>
      <c r="R4624" s="925"/>
      <c r="S4624" s="357">
        <v>0</v>
      </c>
      <c r="T4624" s="925"/>
      <c r="U4624" s="357">
        <v>0</v>
      </c>
      <c r="V4624" s="925"/>
      <c r="W4624" s="925"/>
      <c r="X4624" s="925"/>
      <c r="Y4624" s="354" t="s">
        <v>1509</v>
      </c>
      <c r="Z4624" s="354" t="s">
        <v>5635</v>
      </c>
      <c r="AA4624" s="1130" t="s">
        <v>24683</v>
      </c>
      <c r="AB4624" s="354" t="s">
        <v>16153</v>
      </c>
      <c r="AC4624" s="354" t="s">
        <v>25302</v>
      </c>
      <c r="AD4624" s="354" t="s">
        <v>24686</v>
      </c>
      <c r="AE4624" s="354" t="s">
        <v>5595</v>
      </c>
      <c r="AF4624" s="354" t="s">
        <v>5635</v>
      </c>
      <c r="AG4624" s="1130" t="s">
        <v>24683</v>
      </c>
      <c r="AH4624" s="443" t="s">
        <v>1509</v>
      </c>
      <c r="AI4624" s="360">
        <v>1.48</v>
      </c>
      <c r="AJ4624" s="503">
        <v>55</v>
      </c>
      <c r="AK4624" s="359">
        <f>AJ4624*AI4624/365</f>
        <v>0.22301369863013701</v>
      </c>
      <c r="AL4624" s="1129">
        <v>0</v>
      </c>
      <c r="AM4624" s="361">
        <f>SUBTOTAL(9,AK4624:AL4624)</f>
        <v>0.22301369863013701</v>
      </c>
      <c r="AN4624" s="1129">
        <v>0.223</v>
      </c>
      <c r="AO4624" s="1129">
        <v>0</v>
      </c>
      <c r="AP4624" s="1129">
        <v>0.223</v>
      </c>
      <c r="AQ4624" s="1129">
        <f>AP4624*30</f>
        <v>6.69</v>
      </c>
      <c r="AR4624" s="362" t="s">
        <v>231</v>
      </c>
      <c r="AS4624" s="357" t="s">
        <v>431</v>
      </c>
      <c r="AT4624" s="354" t="s">
        <v>325</v>
      </c>
      <c r="AU4624" s="272" t="s">
        <v>6916</v>
      </c>
      <c r="AV4624" s="1115"/>
      <c r="AW4624" s="354" t="s">
        <v>234</v>
      </c>
      <c r="AX4624" s="447" t="s">
        <v>19936</v>
      </c>
      <c r="AY4624" s="2401"/>
      <c r="AZ4624" s="447" t="s">
        <v>19937</v>
      </c>
    </row>
    <row r="4625" spans="1:53" s="2271" customFormat="1" ht="15.95" customHeight="1" x14ac:dyDescent="0.2">
      <c r="A4625" s="353">
        <v>2075</v>
      </c>
      <c r="B4625" s="354" t="s">
        <v>57</v>
      </c>
      <c r="C4625" s="366" t="s">
        <v>6908</v>
      </c>
      <c r="D4625" s="354" t="s">
        <v>16155</v>
      </c>
      <c r="E4625" s="354" t="s">
        <v>16156</v>
      </c>
      <c r="F4625" s="354" t="s">
        <v>16157</v>
      </c>
      <c r="G4625" s="925" t="s">
        <v>221</v>
      </c>
      <c r="H4625" s="354" t="s">
        <v>219</v>
      </c>
      <c r="I4625" s="354" t="s">
        <v>316</v>
      </c>
      <c r="J4625" s="354" t="s">
        <v>221</v>
      </c>
      <c r="K4625" s="354" t="s">
        <v>222</v>
      </c>
      <c r="L4625" s="354" t="s">
        <v>221</v>
      </c>
      <c r="M4625" s="354" t="s">
        <v>7181</v>
      </c>
      <c r="N4625" s="360">
        <v>10</v>
      </c>
      <c r="O4625" s="360">
        <v>5</v>
      </c>
      <c r="P4625" s="360">
        <v>50</v>
      </c>
      <c r="Q4625" s="503">
        <v>1</v>
      </c>
      <c r="R4625" s="925"/>
      <c r="S4625" s="357">
        <v>0</v>
      </c>
      <c r="T4625" s="925"/>
      <c r="U4625" s="357">
        <v>2</v>
      </c>
      <c r="V4625" s="925"/>
      <c r="W4625" s="925"/>
      <c r="X4625" s="925"/>
      <c r="Y4625" s="354" t="s">
        <v>16158</v>
      </c>
      <c r="Z4625" s="354" t="s">
        <v>16159</v>
      </c>
      <c r="AA4625" s="1128" t="s">
        <v>16160</v>
      </c>
      <c r="AB4625" s="354" t="s">
        <v>16161</v>
      </c>
      <c r="AC4625" s="354" t="s">
        <v>16162</v>
      </c>
      <c r="AD4625" s="925" t="s">
        <v>16163</v>
      </c>
      <c r="AE4625" s="354" t="s">
        <v>16164</v>
      </c>
      <c r="AF4625" s="354" t="s">
        <v>16159</v>
      </c>
      <c r="AG4625" s="1130">
        <v>503002365060</v>
      </c>
      <c r="AH4625" s="443" t="s">
        <v>19940</v>
      </c>
      <c r="AI4625" s="360">
        <v>1.1399999999999999</v>
      </c>
      <c r="AJ4625" s="360">
        <v>15</v>
      </c>
      <c r="AK4625" s="359">
        <f>AJ4625*AI4625/365</f>
        <v>4.6849315068493144E-2</v>
      </c>
      <c r="AL4625" s="1129">
        <v>0</v>
      </c>
      <c r="AM4625" s="361">
        <f>SUBTOTAL(9,AK4625:AL4625)</f>
        <v>4.6849315068493144E-2</v>
      </c>
      <c r="AN4625" s="1129">
        <v>4.7E-2</v>
      </c>
      <c r="AO4625" s="1129">
        <f>AL4625+AL4626</f>
        <v>0</v>
      </c>
      <c r="AP4625" s="1129">
        <v>4.7E-2</v>
      </c>
      <c r="AQ4625" s="1129">
        <f>AP4625*30</f>
        <v>1.41</v>
      </c>
      <c r="AR4625" s="362" t="s">
        <v>231</v>
      </c>
      <c r="AS4625" s="357" t="s">
        <v>431</v>
      </c>
      <c r="AT4625" s="354" t="s">
        <v>325</v>
      </c>
      <c r="AU4625" s="272" t="s">
        <v>6916</v>
      </c>
      <c r="AV4625" s="1115"/>
      <c r="AW4625" s="354" t="s">
        <v>234</v>
      </c>
      <c r="AX4625" s="447" t="s">
        <v>19938</v>
      </c>
      <c r="AY4625" s="2391"/>
      <c r="AZ4625" s="447" t="s">
        <v>19939</v>
      </c>
    </row>
    <row r="4626" spans="1:53" s="1274" customFormat="1" ht="15.95" customHeight="1" x14ac:dyDescent="0.25">
      <c r="A4626" s="673"/>
      <c r="B4626" s="673"/>
      <c r="C4626" s="1007"/>
      <c r="D4626" s="166"/>
      <c r="E4626" s="673"/>
      <c r="F4626" s="673"/>
      <c r="G4626" s="673"/>
      <c r="H4626" s="673"/>
      <c r="I4626" s="673"/>
      <c r="J4626" s="673"/>
      <c r="K4626" s="673"/>
      <c r="L4626" s="673"/>
      <c r="M4626" s="673"/>
      <c r="N4626" s="969"/>
      <c r="O4626" s="969"/>
      <c r="P4626" s="969"/>
      <c r="Q4626" s="673"/>
      <c r="R4626" s="673"/>
      <c r="S4626" s="673"/>
      <c r="T4626" s="673"/>
      <c r="U4626" s="673"/>
      <c r="V4626" s="673"/>
      <c r="W4626" s="673"/>
      <c r="X4626" s="673"/>
      <c r="Y4626" s="258" t="s">
        <v>230</v>
      </c>
      <c r="Z4626" s="258" t="s">
        <v>230</v>
      </c>
      <c r="AA4626" s="2496" t="s">
        <v>230</v>
      </c>
      <c r="AB4626" s="258" t="s">
        <v>230</v>
      </c>
      <c r="AC4626" s="258" t="s">
        <v>230</v>
      </c>
      <c r="AD4626" s="258" t="s">
        <v>230</v>
      </c>
      <c r="AE4626" s="166" t="s">
        <v>16164</v>
      </c>
      <c r="AF4626" s="166" t="s">
        <v>16159</v>
      </c>
      <c r="AG4626" s="2497">
        <v>503002365060</v>
      </c>
      <c r="AH4626" s="203" t="s">
        <v>1070</v>
      </c>
      <c r="AI4626" s="186">
        <v>0.87</v>
      </c>
      <c r="AJ4626" s="184">
        <v>2</v>
      </c>
      <c r="AK4626" s="167">
        <f>AJ4626*AI4626/365</f>
        <v>4.767123287671233E-3</v>
      </c>
      <c r="AL4626" s="949">
        <v>0</v>
      </c>
      <c r="AM4626" s="187">
        <f>SUBTOTAL(9,AK4626:AL4626)</f>
        <v>4.767123287671233E-3</v>
      </c>
      <c r="AN4626" s="949"/>
      <c r="AO4626" s="949"/>
      <c r="AP4626" s="949"/>
      <c r="AQ4626" s="949"/>
      <c r="AR4626" s="186"/>
      <c r="AS4626" s="260"/>
      <c r="AT4626" s="673"/>
      <c r="AU4626" s="673"/>
      <c r="AV4626" s="950"/>
      <c r="AW4626" s="673"/>
      <c r="AX4626" s="2391"/>
      <c r="AY4626" s="2391"/>
      <c r="AZ4626" s="55"/>
    </row>
    <row r="4627" spans="1:53" s="1274" customFormat="1" ht="33" customHeight="1" x14ac:dyDescent="0.25">
      <c r="A4627" s="353">
        <v>2076</v>
      </c>
      <c r="B4627" s="354" t="s">
        <v>55</v>
      </c>
      <c r="C4627" s="366" t="s">
        <v>6908</v>
      </c>
      <c r="D4627" s="354" t="s">
        <v>16165</v>
      </c>
      <c r="E4627" s="354" t="s">
        <v>16166</v>
      </c>
      <c r="F4627" s="354" t="s">
        <v>16167</v>
      </c>
      <c r="G4627" s="925"/>
      <c r="H4627" s="354" t="s">
        <v>219</v>
      </c>
      <c r="I4627" s="354" t="s">
        <v>316</v>
      </c>
      <c r="J4627" s="354" t="s">
        <v>221</v>
      </c>
      <c r="K4627" s="354" t="s">
        <v>222</v>
      </c>
      <c r="L4627" s="272" t="s">
        <v>221</v>
      </c>
      <c r="M4627" s="354" t="s">
        <v>222</v>
      </c>
      <c r="N4627" s="360">
        <v>5.4</v>
      </c>
      <c r="O4627" s="360">
        <v>1.7</v>
      </c>
      <c r="P4627" s="360">
        <v>9.18</v>
      </c>
      <c r="Q4627" s="503">
        <v>3</v>
      </c>
      <c r="R4627" s="925"/>
      <c r="S4627" s="357">
        <v>0</v>
      </c>
      <c r="T4627" s="925"/>
      <c r="U4627" s="357">
        <v>0</v>
      </c>
      <c r="V4627" s="925"/>
      <c r="W4627" s="925"/>
      <c r="X4627" s="925"/>
      <c r="Y4627" s="354" t="s">
        <v>330</v>
      </c>
      <c r="Z4627" s="354" t="s">
        <v>15175</v>
      </c>
      <c r="AA4627" s="1130">
        <v>1155030002610</v>
      </c>
      <c r="AB4627" s="354" t="s">
        <v>16168</v>
      </c>
      <c r="AC4627" s="354" t="s">
        <v>16169</v>
      </c>
      <c r="AD4627" s="1131" t="s">
        <v>14181</v>
      </c>
      <c r="AE4627" s="354" t="s">
        <v>16170</v>
      </c>
      <c r="AF4627" s="354" t="s">
        <v>15175</v>
      </c>
      <c r="AG4627" s="1130">
        <v>115503002610</v>
      </c>
      <c r="AH4627" s="443" t="s">
        <v>17004</v>
      </c>
      <c r="AI4627" s="360">
        <v>0.87</v>
      </c>
      <c r="AJ4627" s="503">
        <v>13</v>
      </c>
      <c r="AK4627" s="359">
        <f>AJ4627*AI4627/365</f>
        <v>3.0986301369863016E-2</v>
      </c>
      <c r="AL4627" s="1129">
        <v>0</v>
      </c>
      <c r="AM4627" s="361">
        <f>SUBTOTAL(9,AK4627:AL4627)</f>
        <v>3.0986301369863016E-2</v>
      </c>
      <c r="AN4627" s="1129">
        <f>SUM(AK4627:AK4669)</f>
        <v>2.6468821917808225</v>
      </c>
      <c r="AO4627" s="1129">
        <f>AL4627:AL4669</f>
        <v>0</v>
      </c>
      <c r="AP4627" s="1129">
        <f>AN4627+AO4627</f>
        <v>2.6468821917808225</v>
      </c>
      <c r="AQ4627" s="1129">
        <f>AP4627*30</f>
        <v>79.406465753424669</v>
      </c>
      <c r="AR4627" s="362" t="s">
        <v>231</v>
      </c>
      <c r="AS4627" s="354" t="s">
        <v>431</v>
      </c>
      <c r="AT4627" s="354" t="s">
        <v>325</v>
      </c>
      <c r="AU4627" s="272" t="s">
        <v>6916</v>
      </c>
      <c r="AV4627" s="1115"/>
      <c r="AW4627" s="354" t="s">
        <v>234</v>
      </c>
      <c r="AX4627" s="447" t="s">
        <v>17787</v>
      </c>
      <c r="AY4627" s="782"/>
      <c r="AZ4627" s="2408" t="s">
        <v>20549</v>
      </c>
    </row>
    <row r="4628" spans="1:53" ht="15.95" customHeight="1" x14ac:dyDescent="0.25">
      <c r="A4628" s="954"/>
      <c r="B4628" s="954"/>
      <c r="C4628" s="1004"/>
      <c r="D4628" s="954"/>
      <c r="E4628" s="954"/>
      <c r="F4628" s="954"/>
      <c r="G4628" s="954"/>
      <c r="H4628" s="954"/>
      <c r="I4628" s="954"/>
      <c r="J4628" s="954"/>
      <c r="K4628" s="954"/>
      <c r="L4628" s="954"/>
      <c r="M4628" s="954"/>
      <c r="N4628" s="955"/>
      <c r="O4628" s="955"/>
      <c r="P4628" s="955"/>
      <c r="Q4628" s="954"/>
      <c r="R4628" s="954"/>
      <c r="S4628" s="954"/>
      <c r="T4628" s="954"/>
      <c r="U4628" s="954"/>
      <c r="V4628" s="954"/>
      <c r="W4628" s="954"/>
      <c r="X4628" s="954"/>
      <c r="Y4628" s="956" t="s">
        <v>230</v>
      </c>
      <c r="Z4628" s="956" t="s">
        <v>230</v>
      </c>
      <c r="AA4628" s="957" t="s">
        <v>230</v>
      </c>
      <c r="AB4628" s="956" t="s">
        <v>230</v>
      </c>
      <c r="AC4628" s="956" t="s">
        <v>230</v>
      </c>
      <c r="AD4628" s="956" t="s">
        <v>230</v>
      </c>
      <c r="AE4628" s="113" t="s">
        <v>16170</v>
      </c>
      <c r="AF4628" s="113" t="s">
        <v>13429</v>
      </c>
      <c r="AG4628" s="162">
        <v>7729705354</v>
      </c>
      <c r="AH4628" s="132" t="s">
        <v>16171</v>
      </c>
      <c r="AI4628" s="118">
        <v>1.1399999999999999</v>
      </c>
      <c r="AJ4628" s="118">
        <v>470.2</v>
      </c>
      <c r="AK4628" s="116">
        <f>AJ4628*AI4628/365</f>
        <v>1.4685698630136983</v>
      </c>
      <c r="AL4628" s="1660">
        <v>0</v>
      </c>
      <c r="AM4628" s="14">
        <f>SUBTOTAL(9,AK4628:AL4628)</f>
        <v>1.4685698630136983</v>
      </c>
      <c r="AN4628" s="1660"/>
      <c r="AO4628" s="1660"/>
      <c r="AP4628" s="1660"/>
      <c r="AQ4628" s="1660"/>
      <c r="AR4628" s="118"/>
      <c r="AS4628" s="958"/>
      <c r="AT4628" s="954"/>
      <c r="AU4628" s="954"/>
      <c r="AV4628" s="959"/>
      <c r="AW4628" s="954"/>
      <c r="AX4628" s="44"/>
      <c r="AY4628" s="2391"/>
      <c r="AZ4628" s="55"/>
      <c r="BA4628" s="906"/>
    </row>
    <row r="4629" spans="1:53" ht="15.95" customHeight="1" x14ac:dyDescent="0.25">
      <c r="A4629" s="960"/>
      <c r="B4629" s="960"/>
      <c r="C4629" s="1005"/>
      <c r="D4629" s="960"/>
      <c r="E4629" s="960"/>
      <c r="F4629" s="960"/>
      <c r="G4629" s="960"/>
      <c r="H4629" s="960"/>
      <c r="I4629" s="960"/>
      <c r="J4629" s="960"/>
      <c r="K4629" s="960"/>
      <c r="L4629" s="960"/>
      <c r="M4629" s="960"/>
      <c r="N4629" s="961"/>
      <c r="O4629" s="961"/>
      <c r="P4629" s="961"/>
      <c r="Q4629" s="960"/>
      <c r="R4629" s="960"/>
      <c r="S4629" s="960"/>
      <c r="T4629" s="960"/>
      <c r="U4629" s="960"/>
      <c r="V4629" s="960"/>
      <c r="W4629" s="960"/>
      <c r="X4629" s="960"/>
      <c r="Y4629" s="962" t="s">
        <v>230</v>
      </c>
      <c r="Z4629" s="962" t="s">
        <v>230</v>
      </c>
      <c r="AA4629" s="63" t="s">
        <v>230</v>
      </c>
      <c r="AB4629" s="962" t="s">
        <v>230</v>
      </c>
      <c r="AC4629" s="962" t="s">
        <v>230</v>
      </c>
      <c r="AD4629" s="962" t="s">
        <v>230</v>
      </c>
      <c r="AE4629" s="1029" t="s">
        <v>16170</v>
      </c>
      <c r="AF4629" s="1029" t="s">
        <v>16172</v>
      </c>
      <c r="AG4629" s="79">
        <v>5030093019</v>
      </c>
      <c r="AH4629" s="1" t="s">
        <v>1070</v>
      </c>
      <c r="AI4629" s="1036">
        <v>0.87</v>
      </c>
      <c r="AJ4629" s="37">
        <v>1</v>
      </c>
      <c r="AK4629" s="40">
        <f t="shared" ref="AK4629:AK4636" si="708">AJ4629*AI4629/365</f>
        <v>2.3835616438356165E-3</v>
      </c>
      <c r="AL4629" s="971">
        <v>0</v>
      </c>
      <c r="AM4629" s="41">
        <f t="shared" ref="AM4629:AM4636" si="709">SUBTOTAL(9,AK4629:AL4629)</f>
        <v>2.3835616438356165E-3</v>
      </c>
      <c r="AN4629" s="971"/>
      <c r="AO4629" s="971"/>
      <c r="AP4629" s="971"/>
      <c r="AQ4629" s="971"/>
      <c r="AR4629" s="1036"/>
      <c r="AS4629" s="964"/>
      <c r="AT4629" s="960"/>
      <c r="AU4629" s="960"/>
      <c r="AV4629" s="965"/>
      <c r="AW4629" s="960"/>
      <c r="AX4629" s="46"/>
      <c r="AY4629" s="2391"/>
      <c r="AZ4629" s="55"/>
      <c r="BA4629" s="906"/>
    </row>
    <row r="4630" spans="1:53" ht="15.95" customHeight="1" x14ac:dyDescent="0.25">
      <c r="A4630" s="960"/>
      <c r="B4630" s="960"/>
      <c r="C4630" s="1005"/>
      <c r="D4630" s="960"/>
      <c r="E4630" s="960"/>
      <c r="F4630" s="960"/>
      <c r="G4630" s="960"/>
      <c r="H4630" s="960"/>
      <c r="I4630" s="960"/>
      <c r="J4630" s="960"/>
      <c r="K4630" s="960"/>
      <c r="L4630" s="960"/>
      <c r="M4630" s="960"/>
      <c r="N4630" s="961"/>
      <c r="O4630" s="961"/>
      <c r="P4630" s="961"/>
      <c r="Q4630" s="960"/>
      <c r="R4630" s="960"/>
      <c r="S4630" s="960"/>
      <c r="T4630" s="960"/>
      <c r="U4630" s="960"/>
      <c r="V4630" s="960"/>
      <c r="W4630" s="960"/>
      <c r="X4630" s="960"/>
      <c r="Y4630" s="962" t="s">
        <v>230</v>
      </c>
      <c r="Z4630" s="962" t="s">
        <v>230</v>
      </c>
      <c r="AA4630" s="63" t="s">
        <v>230</v>
      </c>
      <c r="AB4630" s="962" t="s">
        <v>230</v>
      </c>
      <c r="AC4630" s="962" t="s">
        <v>230</v>
      </c>
      <c r="AD4630" s="962" t="s">
        <v>230</v>
      </c>
      <c r="AE4630" s="1029" t="s">
        <v>16170</v>
      </c>
      <c r="AF4630" s="1029" t="s">
        <v>16173</v>
      </c>
      <c r="AG4630" s="79">
        <v>5030067450</v>
      </c>
      <c r="AH4630" s="1" t="s">
        <v>1070</v>
      </c>
      <c r="AI4630" s="1036">
        <v>0.87</v>
      </c>
      <c r="AJ4630" s="37">
        <v>1</v>
      </c>
      <c r="AK4630" s="40">
        <f t="shared" si="708"/>
        <v>2.3835616438356165E-3</v>
      </c>
      <c r="AL4630" s="971">
        <v>0</v>
      </c>
      <c r="AM4630" s="41">
        <f t="shared" si="709"/>
        <v>2.3835616438356165E-3</v>
      </c>
      <c r="AN4630" s="971"/>
      <c r="AO4630" s="971"/>
      <c r="AP4630" s="971"/>
      <c r="AQ4630" s="971"/>
      <c r="AR4630" s="1036"/>
      <c r="AS4630" s="964"/>
      <c r="AT4630" s="960"/>
      <c r="AU4630" s="960"/>
      <c r="AV4630" s="965"/>
      <c r="AW4630" s="960"/>
      <c r="AX4630" s="46"/>
      <c r="AY4630" s="2391"/>
      <c r="AZ4630" s="55"/>
      <c r="BA4630" s="906"/>
    </row>
    <row r="4631" spans="1:53" ht="15.95" customHeight="1" x14ac:dyDescent="0.25">
      <c r="A4631" s="960"/>
      <c r="B4631" s="960"/>
      <c r="C4631" s="1005"/>
      <c r="D4631" s="960"/>
      <c r="E4631" s="960"/>
      <c r="F4631" s="960"/>
      <c r="G4631" s="960"/>
      <c r="H4631" s="960"/>
      <c r="I4631" s="960"/>
      <c r="J4631" s="960"/>
      <c r="K4631" s="960"/>
      <c r="L4631" s="960"/>
      <c r="M4631" s="960"/>
      <c r="N4631" s="961"/>
      <c r="O4631" s="961"/>
      <c r="P4631" s="961"/>
      <c r="Q4631" s="960"/>
      <c r="R4631" s="960"/>
      <c r="S4631" s="960"/>
      <c r="T4631" s="960"/>
      <c r="U4631" s="960"/>
      <c r="V4631" s="960"/>
      <c r="W4631" s="960"/>
      <c r="X4631" s="960"/>
      <c r="Y4631" s="962" t="s">
        <v>230</v>
      </c>
      <c r="Z4631" s="962" t="s">
        <v>230</v>
      </c>
      <c r="AA4631" s="63" t="s">
        <v>230</v>
      </c>
      <c r="AB4631" s="962" t="s">
        <v>230</v>
      </c>
      <c r="AC4631" s="962" t="s">
        <v>230</v>
      </c>
      <c r="AD4631" s="962" t="s">
        <v>230</v>
      </c>
      <c r="AE4631" s="1029" t="s">
        <v>16170</v>
      </c>
      <c r="AF4631" s="1029" t="s">
        <v>16174</v>
      </c>
      <c r="AG4631" s="79">
        <v>5030030040</v>
      </c>
      <c r="AH4631" s="1" t="s">
        <v>1070</v>
      </c>
      <c r="AI4631" s="1036">
        <v>0.87</v>
      </c>
      <c r="AJ4631" s="37">
        <v>6</v>
      </c>
      <c r="AK4631" s="40">
        <f t="shared" si="708"/>
        <v>1.4301369863013698E-2</v>
      </c>
      <c r="AL4631" s="971">
        <v>0</v>
      </c>
      <c r="AM4631" s="41">
        <f t="shared" si="709"/>
        <v>1.4301369863013698E-2</v>
      </c>
      <c r="AN4631" s="971"/>
      <c r="AO4631" s="971"/>
      <c r="AP4631" s="971"/>
      <c r="AQ4631" s="971"/>
      <c r="AR4631" s="1036"/>
      <c r="AS4631" s="964"/>
      <c r="AT4631" s="960"/>
      <c r="AU4631" s="960"/>
      <c r="AV4631" s="965"/>
      <c r="AW4631" s="960"/>
      <c r="AX4631" s="46"/>
      <c r="AY4631" s="2391"/>
      <c r="AZ4631" s="55"/>
      <c r="BA4631" s="906"/>
    </row>
    <row r="4632" spans="1:53" ht="15.95" customHeight="1" x14ac:dyDescent="0.25">
      <c r="A4632" s="960"/>
      <c r="B4632" s="960"/>
      <c r="C4632" s="1005"/>
      <c r="D4632" s="960"/>
      <c r="E4632" s="960"/>
      <c r="F4632" s="960"/>
      <c r="G4632" s="960"/>
      <c r="H4632" s="960"/>
      <c r="I4632" s="960"/>
      <c r="J4632" s="960"/>
      <c r="K4632" s="960"/>
      <c r="L4632" s="960"/>
      <c r="M4632" s="960"/>
      <c r="N4632" s="961"/>
      <c r="O4632" s="961"/>
      <c r="P4632" s="961"/>
      <c r="Q4632" s="960"/>
      <c r="R4632" s="960"/>
      <c r="S4632" s="960"/>
      <c r="T4632" s="960"/>
      <c r="U4632" s="960"/>
      <c r="V4632" s="960"/>
      <c r="W4632" s="960"/>
      <c r="X4632" s="960"/>
      <c r="Y4632" s="962" t="s">
        <v>230</v>
      </c>
      <c r="Z4632" s="962" t="s">
        <v>230</v>
      </c>
      <c r="AA4632" s="63" t="s">
        <v>230</v>
      </c>
      <c r="AB4632" s="962" t="s">
        <v>230</v>
      </c>
      <c r="AC4632" s="962" t="s">
        <v>230</v>
      </c>
      <c r="AD4632" s="962" t="s">
        <v>230</v>
      </c>
      <c r="AE4632" s="1029" t="s">
        <v>16170</v>
      </c>
      <c r="AF4632" s="1029" t="s">
        <v>16175</v>
      </c>
      <c r="AG4632" s="79">
        <v>5030049997</v>
      </c>
      <c r="AH4632" s="1" t="s">
        <v>1070</v>
      </c>
      <c r="AI4632" s="1036">
        <v>0.87</v>
      </c>
      <c r="AJ4632" s="37">
        <v>1</v>
      </c>
      <c r="AK4632" s="40">
        <f t="shared" si="708"/>
        <v>2.3835616438356165E-3</v>
      </c>
      <c r="AL4632" s="971">
        <v>0</v>
      </c>
      <c r="AM4632" s="41">
        <f t="shared" si="709"/>
        <v>2.3835616438356165E-3</v>
      </c>
      <c r="AN4632" s="971"/>
      <c r="AO4632" s="971"/>
      <c r="AP4632" s="971"/>
      <c r="AQ4632" s="971"/>
      <c r="AR4632" s="1036"/>
      <c r="AS4632" s="964"/>
      <c r="AT4632" s="960"/>
      <c r="AU4632" s="960"/>
      <c r="AV4632" s="965"/>
      <c r="AW4632" s="960"/>
      <c r="AX4632" s="46"/>
      <c r="AY4632" s="2391"/>
      <c r="AZ4632" s="55"/>
      <c r="BA4632" s="906"/>
    </row>
    <row r="4633" spans="1:53" ht="15.95" customHeight="1" x14ac:dyDescent="0.25">
      <c r="A4633" s="960"/>
      <c r="B4633" s="960"/>
      <c r="C4633" s="1005"/>
      <c r="D4633" s="960"/>
      <c r="E4633" s="960"/>
      <c r="F4633" s="960"/>
      <c r="G4633" s="960"/>
      <c r="H4633" s="960"/>
      <c r="I4633" s="960"/>
      <c r="J4633" s="960"/>
      <c r="K4633" s="960"/>
      <c r="L4633" s="960"/>
      <c r="M4633" s="960"/>
      <c r="N4633" s="961"/>
      <c r="O4633" s="961"/>
      <c r="P4633" s="961"/>
      <c r="Q4633" s="960"/>
      <c r="R4633" s="960"/>
      <c r="S4633" s="960"/>
      <c r="T4633" s="960"/>
      <c r="U4633" s="960"/>
      <c r="V4633" s="960"/>
      <c r="W4633" s="960"/>
      <c r="X4633" s="960"/>
      <c r="Y4633" s="962" t="s">
        <v>230</v>
      </c>
      <c r="Z4633" s="962" t="s">
        <v>230</v>
      </c>
      <c r="AA4633" s="63" t="s">
        <v>230</v>
      </c>
      <c r="AB4633" s="962" t="s">
        <v>230</v>
      </c>
      <c r="AC4633" s="962" t="s">
        <v>230</v>
      </c>
      <c r="AD4633" s="962" t="s">
        <v>230</v>
      </c>
      <c r="AE4633" s="1029" t="s">
        <v>16170</v>
      </c>
      <c r="AF4633" s="1029" t="s">
        <v>16176</v>
      </c>
      <c r="AG4633" s="79">
        <v>5030043385</v>
      </c>
      <c r="AH4633" s="1" t="s">
        <v>1070</v>
      </c>
      <c r="AI4633" s="1036">
        <v>0.87</v>
      </c>
      <c r="AJ4633" s="37">
        <v>1</v>
      </c>
      <c r="AK4633" s="40">
        <f t="shared" si="708"/>
        <v>2.3835616438356165E-3</v>
      </c>
      <c r="AL4633" s="971">
        <v>0</v>
      </c>
      <c r="AM4633" s="41">
        <f t="shared" si="709"/>
        <v>2.3835616438356165E-3</v>
      </c>
      <c r="AN4633" s="971"/>
      <c r="AO4633" s="971"/>
      <c r="AP4633" s="971"/>
      <c r="AQ4633" s="971"/>
      <c r="AR4633" s="1036"/>
      <c r="AS4633" s="964"/>
      <c r="AT4633" s="960"/>
      <c r="AU4633" s="960"/>
      <c r="AV4633" s="965"/>
      <c r="AW4633" s="960"/>
      <c r="AX4633" s="46"/>
      <c r="AY4633" s="2391"/>
      <c r="AZ4633" s="55"/>
      <c r="BA4633" s="906"/>
    </row>
    <row r="4634" spans="1:53" ht="15.95" customHeight="1" x14ac:dyDescent="0.25">
      <c r="A4634" s="960"/>
      <c r="B4634" s="960"/>
      <c r="C4634" s="1005"/>
      <c r="D4634" s="960"/>
      <c r="E4634" s="960"/>
      <c r="F4634" s="960"/>
      <c r="G4634" s="960"/>
      <c r="H4634" s="960"/>
      <c r="I4634" s="960"/>
      <c r="J4634" s="960"/>
      <c r="K4634" s="960"/>
      <c r="L4634" s="960"/>
      <c r="M4634" s="960"/>
      <c r="N4634" s="961"/>
      <c r="O4634" s="961"/>
      <c r="P4634" s="961"/>
      <c r="Q4634" s="960"/>
      <c r="R4634" s="960"/>
      <c r="S4634" s="960"/>
      <c r="T4634" s="960"/>
      <c r="U4634" s="960"/>
      <c r="V4634" s="960"/>
      <c r="W4634" s="960"/>
      <c r="X4634" s="960"/>
      <c r="Y4634" s="962" t="s">
        <v>230</v>
      </c>
      <c r="Z4634" s="962" t="s">
        <v>230</v>
      </c>
      <c r="AA4634" s="63" t="s">
        <v>230</v>
      </c>
      <c r="AB4634" s="962" t="s">
        <v>230</v>
      </c>
      <c r="AC4634" s="962" t="s">
        <v>230</v>
      </c>
      <c r="AD4634" s="962" t="s">
        <v>230</v>
      </c>
      <c r="AE4634" s="1029" t="s">
        <v>16170</v>
      </c>
      <c r="AF4634" s="1029" t="s">
        <v>16177</v>
      </c>
      <c r="AG4634" s="79">
        <v>5033001802</v>
      </c>
      <c r="AH4634" s="1" t="s">
        <v>1070</v>
      </c>
      <c r="AI4634" s="1036">
        <v>0.87</v>
      </c>
      <c r="AJ4634" s="37">
        <v>4</v>
      </c>
      <c r="AK4634" s="40">
        <f t="shared" si="708"/>
        <v>9.5342465753424661E-3</v>
      </c>
      <c r="AL4634" s="971">
        <v>0</v>
      </c>
      <c r="AM4634" s="41">
        <f t="shared" si="709"/>
        <v>9.5342465753424661E-3</v>
      </c>
      <c r="AN4634" s="971"/>
      <c r="AO4634" s="971"/>
      <c r="AP4634" s="971"/>
      <c r="AQ4634" s="971"/>
      <c r="AR4634" s="1036"/>
      <c r="AS4634" s="964"/>
      <c r="AT4634" s="960"/>
      <c r="AU4634" s="960"/>
      <c r="AV4634" s="965"/>
      <c r="AW4634" s="960"/>
      <c r="AX4634" s="46"/>
      <c r="AY4634" s="2391"/>
      <c r="AZ4634" s="55"/>
      <c r="BA4634" s="906"/>
    </row>
    <row r="4635" spans="1:53" ht="15.95" customHeight="1" x14ac:dyDescent="0.25">
      <c r="A4635" s="960"/>
      <c r="B4635" s="960"/>
      <c r="C4635" s="1005"/>
      <c r="D4635" s="960"/>
      <c r="E4635" s="960"/>
      <c r="F4635" s="960"/>
      <c r="G4635" s="960"/>
      <c r="H4635" s="960"/>
      <c r="I4635" s="960"/>
      <c r="J4635" s="960"/>
      <c r="K4635" s="960"/>
      <c r="L4635" s="960"/>
      <c r="M4635" s="960"/>
      <c r="N4635" s="961"/>
      <c r="O4635" s="961"/>
      <c r="P4635" s="961"/>
      <c r="Q4635" s="960"/>
      <c r="R4635" s="960"/>
      <c r="S4635" s="960"/>
      <c r="T4635" s="960"/>
      <c r="U4635" s="960"/>
      <c r="V4635" s="960"/>
      <c r="W4635" s="960"/>
      <c r="X4635" s="960"/>
      <c r="Y4635" s="962" t="s">
        <v>230</v>
      </c>
      <c r="Z4635" s="962" t="s">
        <v>230</v>
      </c>
      <c r="AA4635" s="63" t="s">
        <v>230</v>
      </c>
      <c r="AB4635" s="962" t="s">
        <v>230</v>
      </c>
      <c r="AC4635" s="962" t="s">
        <v>230</v>
      </c>
      <c r="AD4635" s="962" t="s">
        <v>230</v>
      </c>
      <c r="AE4635" s="1029" t="s">
        <v>16170</v>
      </c>
      <c r="AF4635" s="1029" t="s">
        <v>16178</v>
      </c>
      <c r="AG4635" s="79">
        <v>50300066618</v>
      </c>
      <c r="AH4635" s="1" t="s">
        <v>1070</v>
      </c>
      <c r="AI4635" s="1036">
        <v>0.87</v>
      </c>
      <c r="AJ4635" s="37">
        <v>7</v>
      </c>
      <c r="AK4635" s="40">
        <f t="shared" si="708"/>
        <v>1.6684931506849316E-2</v>
      </c>
      <c r="AL4635" s="971">
        <v>0</v>
      </c>
      <c r="AM4635" s="41">
        <f t="shared" si="709"/>
        <v>1.6684931506849316E-2</v>
      </c>
      <c r="AN4635" s="971"/>
      <c r="AO4635" s="971"/>
      <c r="AP4635" s="971"/>
      <c r="AQ4635" s="971"/>
      <c r="AR4635" s="1036"/>
      <c r="AS4635" s="964"/>
      <c r="AT4635" s="960"/>
      <c r="AU4635" s="960"/>
      <c r="AV4635" s="965"/>
      <c r="AW4635" s="960"/>
      <c r="AX4635" s="46"/>
      <c r="AY4635" s="2391"/>
      <c r="AZ4635" s="55"/>
      <c r="BA4635" s="906"/>
    </row>
    <row r="4636" spans="1:53" ht="15.95" customHeight="1" x14ac:dyDescent="0.25">
      <c r="A4636" s="960"/>
      <c r="B4636" s="960"/>
      <c r="C4636" s="1005"/>
      <c r="D4636" s="960"/>
      <c r="E4636" s="960"/>
      <c r="F4636" s="960"/>
      <c r="G4636" s="960"/>
      <c r="H4636" s="960"/>
      <c r="I4636" s="960"/>
      <c r="J4636" s="960"/>
      <c r="K4636" s="960"/>
      <c r="L4636" s="960"/>
      <c r="M4636" s="960"/>
      <c r="N4636" s="961"/>
      <c r="O4636" s="961"/>
      <c r="P4636" s="961"/>
      <c r="Q4636" s="960"/>
      <c r="R4636" s="960"/>
      <c r="S4636" s="960"/>
      <c r="T4636" s="960"/>
      <c r="U4636" s="960"/>
      <c r="V4636" s="960"/>
      <c r="W4636" s="960"/>
      <c r="X4636" s="960"/>
      <c r="Y4636" s="962" t="s">
        <v>230</v>
      </c>
      <c r="Z4636" s="962" t="s">
        <v>230</v>
      </c>
      <c r="AA4636" s="63" t="s">
        <v>230</v>
      </c>
      <c r="AB4636" s="962" t="s">
        <v>230</v>
      </c>
      <c r="AC4636" s="962" t="s">
        <v>230</v>
      </c>
      <c r="AD4636" s="962" t="s">
        <v>230</v>
      </c>
      <c r="AE4636" s="1029" t="s">
        <v>16170</v>
      </c>
      <c r="AF4636" s="1029" t="s">
        <v>16179</v>
      </c>
      <c r="AG4636" s="79">
        <v>5030084582</v>
      </c>
      <c r="AH4636" s="1" t="s">
        <v>1070</v>
      </c>
      <c r="AI4636" s="1036">
        <v>0.87</v>
      </c>
      <c r="AJ4636" s="37">
        <v>10</v>
      </c>
      <c r="AK4636" s="40">
        <f t="shared" si="708"/>
        <v>2.3835616438356161E-2</v>
      </c>
      <c r="AL4636" s="971">
        <v>0</v>
      </c>
      <c r="AM4636" s="41">
        <f t="shared" si="709"/>
        <v>2.3835616438356161E-2</v>
      </c>
      <c r="AN4636" s="971"/>
      <c r="AO4636" s="971"/>
      <c r="AP4636" s="971"/>
      <c r="AQ4636" s="971"/>
      <c r="AR4636" s="1036"/>
      <c r="AS4636" s="964"/>
      <c r="AT4636" s="960"/>
      <c r="AU4636" s="960"/>
      <c r="AV4636" s="965"/>
      <c r="AW4636" s="960"/>
      <c r="AX4636" s="46"/>
      <c r="AY4636" s="2391"/>
      <c r="AZ4636" s="55"/>
      <c r="BA4636" s="906"/>
    </row>
    <row r="4637" spans="1:53" ht="15.95" customHeight="1" x14ac:dyDescent="0.25">
      <c r="A4637" s="960"/>
      <c r="B4637" s="960"/>
      <c r="C4637" s="1005"/>
      <c r="D4637" s="960"/>
      <c r="E4637" s="960"/>
      <c r="F4637" s="960"/>
      <c r="G4637" s="960"/>
      <c r="H4637" s="960"/>
      <c r="I4637" s="960"/>
      <c r="J4637" s="960"/>
      <c r="K4637" s="960"/>
      <c r="L4637" s="960"/>
      <c r="M4637" s="960"/>
      <c r="N4637" s="961"/>
      <c r="O4637" s="961"/>
      <c r="P4637" s="961"/>
      <c r="Q4637" s="960"/>
      <c r="R4637" s="960"/>
      <c r="S4637" s="960"/>
      <c r="T4637" s="960"/>
      <c r="U4637" s="960"/>
      <c r="V4637" s="960"/>
      <c r="W4637" s="960"/>
      <c r="X4637" s="960"/>
      <c r="Y4637" s="962" t="s">
        <v>230</v>
      </c>
      <c r="Z4637" s="962" t="s">
        <v>230</v>
      </c>
      <c r="AA4637" s="63" t="s">
        <v>230</v>
      </c>
      <c r="AB4637" s="962" t="s">
        <v>230</v>
      </c>
      <c r="AC4637" s="962" t="s">
        <v>230</v>
      </c>
      <c r="AD4637" s="962" t="s">
        <v>230</v>
      </c>
      <c r="AE4637" s="1029" t="s">
        <v>16170</v>
      </c>
      <c r="AF4637" s="1029" t="s">
        <v>16180</v>
      </c>
      <c r="AG4637" s="79">
        <v>5030094767</v>
      </c>
      <c r="AH4637" s="1" t="s">
        <v>506</v>
      </c>
      <c r="AI4637" s="1036">
        <v>2.0699999999999998</v>
      </c>
      <c r="AJ4637" s="1640">
        <v>60</v>
      </c>
      <c r="AK4637" s="40">
        <f>AJ4637*AI4637/365</f>
        <v>0.34027397260273967</v>
      </c>
      <c r="AL4637" s="971">
        <v>0</v>
      </c>
      <c r="AM4637" s="41">
        <f>SUBTOTAL(9,AK4637:AL4637)</f>
        <v>0.34027397260273967</v>
      </c>
      <c r="AN4637" s="971"/>
      <c r="AO4637" s="971"/>
      <c r="AP4637" s="971"/>
      <c r="AQ4637" s="971"/>
      <c r="AR4637" s="1036"/>
      <c r="AS4637" s="964"/>
      <c r="AT4637" s="960"/>
      <c r="AU4637" s="960"/>
      <c r="AV4637" s="965"/>
      <c r="AW4637" s="960"/>
      <c r="AX4637" s="46"/>
      <c r="AY4637" s="2391"/>
      <c r="AZ4637" s="55"/>
      <c r="BA4637" s="906"/>
    </row>
    <row r="4638" spans="1:53" ht="15.95" customHeight="1" x14ac:dyDescent="0.25">
      <c r="A4638" s="960"/>
      <c r="B4638" s="960"/>
      <c r="C4638" s="1005"/>
      <c r="D4638" s="960"/>
      <c r="E4638" s="960"/>
      <c r="F4638" s="960"/>
      <c r="G4638" s="960"/>
      <c r="H4638" s="960"/>
      <c r="I4638" s="960"/>
      <c r="J4638" s="960"/>
      <c r="K4638" s="960"/>
      <c r="L4638" s="960"/>
      <c r="M4638" s="960"/>
      <c r="N4638" s="961"/>
      <c r="O4638" s="961"/>
      <c r="P4638" s="961"/>
      <c r="Q4638" s="960"/>
      <c r="R4638" s="960"/>
      <c r="S4638" s="960"/>
      <c r="T4638" s="960"/>
      <c r="U4638" s="960"/>
      <c r="V4638" s="960"/>
      <c r="W4638" s="960"/>
      <c r="X4638" s="960"/>
      <c r="Y4638" s="962" t="s">
        <v>230</v>
      </c>
      <c r="Z4638" s="962" t="s">
        <v>230</v>
      </c>
      <c r="AA4638" s="63" t="s">
        <v>230</v>
      </c>
      <c r="AB4638" s="962" t="s">
        <v>230</v>
      </c>
      <c r="AC4638" s="962" t="s">
        <v>230</v>
      </c>
      <c r="AD4638" s="962" t="s">
        <v>230</v>
      </c>
      <c r="AE4638" s="1029" t="s">
        <v>16170</v>
      </c>
      <c r="AF4638" s="1029" t="s">
        <v>16181</v>
      </c>
      <c r="AG4638" s="79">
        <v>5030073213</v>
      </c>
      <c r="AH4638" s="1" t="s">
        <v>1070</v>
      </c>
      <c r="AI4638" s="1036">
        <v>0.87</v>
      </c>
      <c r="AJ4638" s="37">
        <v>1</v>
      </c>
      <c r="AK4638" s="40">
        <f t="shared" ref="AK4638:AK4654" si="710">AJ4638*AI4638/365</f>
        <v>2.3835616438356165E-3</v>
      </c>
      <c r="AL4638" s="971">
        <v>0</v>
      </c>
      <c r="AM4638" s="41">
        <f t="shared" ref="AM4638:AM4654" si="711">SUBTOTAL(9,AK4638:AL4638)</f>
        <v>2.3835616438356165E-3</v>
      </c>
      <c r="AN4638" s="971"/>
      <c r="AO4638" s="971"/>
      <c r="AP4638" s="971"/>
      <c r="AQ4638" s="971"/>
      <c r="AR4638" s="1036"/>
      <c r="AS4638" s="964"/>
      <c r="AT4638" s="960"/>
      <c r="AU4638" s="960"/>
      <c r="AV4638" s="965"/>
      <c r="AW4638" s="960"/>
      <c r="AX4638" s="46"/>
      <c r="AY4638" s="2391"/>
      <c r="AZ4638" s="55"/>
      <c r="BA4638" s="906"/>
    </row>
    <row r="4639" spans="1:53" ht="15.95" customHeight="1" x14ac:dyDescent="0.25">
      <c r="A4639" s="960"/>
      <c r="B4639" s="960"/>
      <c r="C4639" s="1005"/>
      <c r="D4639" s="960"/>
      <c r="E4639" s="960"/>
      <c r="F4639" s="960"/>
      <c r="G4639" s="960"/>
      <c r="H4639" s="960"/>
      <c r="I4639" s="960"/>
      <c r="J4639" s="960"/>
      <c r="K4639" s="960"/>
      <c r="L4639" s="960"/>
      <c r="M4639" s="960"/>
      <c r="N4639" s="961"/>
      <c r="O4639" s="961"/>
      <c r="P4639" s="961"/>
      <c r="Q4639" s="960"/>
      <c r="R4639" s="960"/>
      <c r="S4639" s="960"/>
      <c r="T4639" s="960"/>
      <c r="U4639" s="960"/>
      <c r="V4639" s="960"/>
      <c r="W4639" s="960"/>
      <c r="X4639" s="960"/>
      <c r="Y4639" s="962" t="s">
        <v>230</v>
      </c>
      <c r="Z4639" s="962" t="s">
        <v>230</v>
      </c>
      <c r="AA4639" s="63" t="s">
        <v>230</v>
      </c>
      <c r="AB4639" s="962" t="s">
        <v>230</v>
      </c>
      <c r="AC4639" s="962" t="s">
        <v>230</v>
      </c>
      <c r="AD4639" s="962" t="s">
        <v>230</v>
      </c>
      <c r="AE4639" s="1029" t="s">
        <v>16170</v>
      </c>
      <c r="AF4639" s="1029" t="s">
        <v>16182</v>
      </c>
      <c r="AG4639" s="79">
        <v>5030070999</v>
      </c>
      <c r="AH4639" s="1" t="s">
        <v>1070</v>
      </c>
      <c r="AI4639" s="1036">
        <v>0.87</v>
      </c>
      <c r="AJ4639" s="37">
        <v>1</v>
      </c>
      <c r="AK4639" s="40">
        <f t="shared" si="710"/>
        <v>2.3835616438356165E-3</v>
      </c>
      <c r="AL4639" s="971">
        <v>0</v>
      </c>
      <c r="AM4639" s="41">
        <f t="shared" si="711"/>
        <v>2.3835616438356165E-3</v>
      </c>
      <c r="AN4639" s="971"/>
      <c r="AO4639" s="971"/>
      <c r="AP4639" s="971"/>
      <c r="AQ4639" s="971"/>
      <c r="AR4639" s="1036"/>
      <c r="AS4639" s="964"/>
      <c r="AT4639" s="960"/>
      <c r="AU4639" s="960"/>
      <c r="AV4639" s="965"/>
      <c r="AW4639" s="960"/>
      <c r="AX4639" s="46"/>
      <c r="AY4639" s="2391"/>
      <c r="AZ4639" s="55"/>
      <c r="BA4639" s="906"/>
    </row>
    <row r="4640" spans="1:53" ht="15.95" customHeight="1" x14ac:dyDescent="0.25">
      <c r="A4640" s="960"/>
      <c r="B4640" s="960"/>
      <c r="C4640" s="1005"/>
      <c r="D4640" s="960"/>
      <c r="E4640" s="960"/>
      <c r="F4640" s="960"/>
      <c r="G4640" s="960"/>
      <c r="H4640" s="960"/>
      <c r="I4640" s="960"/>
      <c r="J4640" s="960"/>
      <c r="K4640" s="960"/>
      <c r="L4640" s="960"/>
      <c r="M4640" s="960"/>
      <c r="N4640" s="961"/>
      <c r="O4640" s="961"/>
      <c r="P4640" s="961"/>
      <c r="Q4640" s="960"/>
      <c r="R4640" s="960"/>
      <c r="S4640" s="960"/>
      <c r="T4640" s="960"/>
      <c r="U4640" s="960"/>
      <c r="V4640" s="960"/>
      <c r="W4640" s="960"/>
      <c r="X4640" s="960"/>
      <c r="Y4640" s="962" t="s">
        <v>230</v>
      </c>
      <c r="Z4640" s="962" t="s">
        <v>230</v>
      </c>
      <c r="AA4640" s="63" t="s">
        <v>230</v>
      </c>
      <c r="AB4640" s="962" t="s">
        <v>230</v>
      </c>
      <c r="AC4640" s="962" t="s">
        <v>230</v>
      </c>
      <c r="AD4640" s="962" t="s">
        <v>230</v>
      </c>
      <c r="AE4640" s="1029" t="s">
        <v>16170</v>
      </c>
      <c r="AF4640" s="1029" t="s">
        <v>16183</v>
      </c>
      <c r="AG4640" s="79">
        <v>5030070741</v>
      </c>
      <c r="AH4640" s="1" t="s">
        <v>1070</v>
      </c>
      <c r="AI4640" s="1036">
        <v>0.87</v>
      </c>
      <c r="AJ4640" s="37">
        <v>1</v>
      </c>
      <c r="AK4640" s="40">
        <f t="shared" si="710"/>
        <v>2.3835616438356165E-3</v>
      </c>
      <c r="AL4640" s="971">
        <v>0</v>
      </c>
      <c r="AM4640" s="41">
        <f t="shared" si="711"/>
        <v>2.3835616438356165E-3</v>
      </c>
      <c r="AN4640" s="971"/>
      <c r="AO4640" s="971"/>
      <c r="AP4640" s="971"/>
      <c r="AQ4640" s="971"/>
      <c r="AR4640" s="1036"/>
      <c r="AS4640" s="964"/>
      <c r="AT4640" s="960"/>
      <c r="AU4640" s="960"/>
      <c r="AV4640" s="965"/>
      <c r="AW4640" s="960"/>
      <c r="AX4640" s="46"/>
      <c r="AY4640" s="2391"/>
      <c r="AZ4640" s="55"/>
      <c r="BA4640" s="906"/>
    </row>
    <row r="4641" spans="1:53" ht="15.95" customHeight="1" x14ac:dyDescent="0.25">
      <c r="A4641" s="960"/>
      <c r="B4641" s="960"/>
      <c r="C4641" s="1005"/>
      <c r="D4641" s="960"/>
      <c r="E4641" s="960"/>
      <c r="F4641" s="960"/>
      <c r="G4641" s="960"/>
      <c r="H4641" s="960"/>
      <c r="I4641" s="960"/>
      <c r="J4641" s="960"/>
      <c r="K4641" s="960"/>
      <c r="L4641" s="960"/>
      <c r="M4641" s="960"/>
      <c r="N4641" s="961"/>
      <c r="O4641" s="961"/>
      <c r="P4641" s="961"/>
      <c r="Q4641" s="960"/>
      <c r="R4641" s="960"/>
      <c r="S4641" s="960"/>
      <c r="T4641" s="960"/>
      <c r="U4641" s="960"/>
      <c r="V4641" s="960"/>
      <c r="W4641" s="960"/>
      <c r="X4641" s="960"/>
      <c r="Y4641" s="962" t="s">
        <v>230</v>
      </c>
      <c r="Z4641" s="962" t="s">
        <v>230</v>
      </c>
      <c r="AA4641" s="63" t="s">
        <v>230</v>
      </c>
      <c r="AB4641" s="962" t="s">
        <v>230</v>
      </c>
      <c r="AC4641" s="962" t="s">
        <v>230</v>
      </c>
      <c r="AD4641" s="962" t="s">
        <v>230</v>
      </c>
      <c r="AE4641" s="1029" t="s">
        <v>16170</v>
      </c>
      <c r="AF4641" s="1029" t="s">
        <v>16184</v>
      </c>
      <c r="AG4641" s="79">
        <v>5030042991</v>
      </c>
      <c r="AH4641" s="1" t="s">
        <v>1070</v>
      </c>
      <c r="AI4641" s="1036">
        <v>0.87</v>
      </c>
      <c r="AJ4641" s="37">
        <v>1</v>
      </c>
      <c r="AK4641" s="40">
        <f t="shared" si="710"/>
        <v>2.3835616438356165E-3</v>
      </c>
      <c r="AL4641" s="971">
        <v>0</v>
      </c>
      <c r="AM4641" s="41">
        <f t="shared" si="711"/>
        <v>2.3835616438356165E-3</v>
      </c>
      <c r="AN4641" s="971"/>
      <c r="AO4641" s="971"/>
      <c r="AP4641" s="971"/>
      <c r="AQ4641" s="971"/>
      <c r="AR4641" s="1036"/>
      <c r="AS4641" s="964"/>
      <c r="AT4641" s="960"/>
      <c r="AU4641" s="960"/>
      <c r="AV4641" s="965"/>
      <c r="AW4641" s="960"/>
      <c r="AX4641" s="46"/>
      <c r="AY4641" s="2391"/>
      <c r="AZ4641" s="55"/>
      <c r="BA4641" s="906"/>
    </row>
    <row r="4642" spans="1:53" ht="15.95" customHeight="1" x14ac:dyDescent="0.25">
      <c r="A4642" s="960"/>
      <c r="B4642" s="960"/>
      <c r="C4642" s="1005"/>
      <c r="D4642" s="960"/>
      <c r="E4642" s="960"/>
      <c r="F4642" s="960"/>
      <c r="G4642" s="960"/>
      <c r="H4642" s="960"/>
      <c r="I4642" s="960"/>
      <c r="J4642" s="960"/>
      <c r="K4642" s="960"/>
      <c r="L4642" s="960"/>
      <c r="M4642" s="960"/>
      <c r="N4642" s="961"/>
      <c r="O4642" s="961"/>
      <c r="P4642" s="961"/>
      <c r="Q4642" s="960"/>
      <c r="R4642" s="960"/>
      <c r="S4642" s="960"/>
      <c r="T4642" s="960"/>
      <c r="U4642" s="960"/>
      <c r="V4642" s="960"/>
      <c r="W4642" s="960"/>
      <c r="X4642" s="960"/>
      <c r="Y4642" s="962" t="s">
        <v>230</v>
      </c>
      <c r="Z4642" s="962" t="s">
        <v>230</v>
      </c>
      <c r="AA4642" s="63" t="s">
        <v>230</v>
      </c>
      <c r="AB4642" s="962" t="s">
        <v>230</v>
      </c>
      <c r="AC4642" s="962" t="s">
        <v>230</v>
      </c>
      <c r="AD4642" s="962" t="s">
        <v>230</v>
      </c>
      <c r="AE4642" s="1029" t="s">
        <v>16170</v>
      </c>
      <c r="AF4642" s="1029" t="s">
        <v>16185</v>
      </c>
      <c r="AG4642" s="79">
        <v>5015008354</v>
      </c>
      <c r="AH4642" s="1" t="s">
        <v>1070</v>
      </c>
      <c r="AI4642" s="1036">
        <v>0.87</v>
      </c>
      <c r="AJ4642" s="37">
        <v>1</v>
      </c>
      <c r="AK4642" s="40">
        <f t="shared" si="710"/>
        <v>2.3835616438356165E-3</v>
      </c>
      <c r="AL4642" s="971">
        <v>0</v>
      </c>
      <c r="AM4642" s="41">
        <f t="shared" si="711"/>
        <v>2.3835616438356165E-3</v>
      </c>
      <c r="AN4642" s="971"/>
      <c r="AO4642" s="971"/>
      <c r="AP4642" s="971"/>
      <c r="AQ4642" s="971"/>
      <c r="AR4642" s="1036"/>
      <c r="AS4642" s="964"/>
      <c r="AT4642" s="960"/>
      <c r="AU4642" s="960"/>
      <c r="AV4642" s="965"/>
      <c r="AW4642" s="960"/>
      <c r="AX4642" s="46"/>
      <c r="AY4642" s="2391"/>
      <c r="AZ4642" s="55"/>
      <c r="BA4642" s="906"/>
    </row>
    <row r="4643" spans="1:53" ht="15.95" customHeight="1" x14ac:dyDescent="0.25">
      <c r="A4643" s="960"/>
      <c r="B4643" s="960"/>
      <c r="C4643" s="1005"/>
      <c r="D4643" s="960"/>
      <c r="E4643" s="960"/>
      <c r="F4643" s="960"/>
      <c r="G4643" s="960"/>
      <c r="H4643" s="960"/>
      <c r="I4643" s="960"/>
      <c r="J4643" s="960"/>
      <c r="K4643" s="960"/>
      <c r="L4643" s="960"/>
      <c r="M4643" s="960"/>
      <c r="N4643" s="961"/>
      <c r="O4643" s="961"/>
      <c r="P4643" s="961"/>
      <c r="Q4643" s="960"/>
      <c r="R4643" s="960"/>
      <c r="S4643" s="960"/>
      <c r="T4643" s="960"/>
      <c r="U4643" s="960"/>
      <c r="V4643" s="960"/>
      <c r="W4643" s="960"/>
      <c r="X4643" s="960"/>
      <c r="Y4643" s="962" t="s">
        <v>230</v>
      </c>
      <c r="Z4643" s="962" t="s">
        <v>230</v>
      </c>
      <c r="AA4643" s="63" t="s">
        <v>230</v>
      </c>
      <c r="AB4643" s="962" t="s">
        <v>230</v>
      </c>
      <c r="AC4643" s="962" t="s">
        <v>230</v>
      </c>
      <c r="AD4643" s="962" t="s">
        <v>230</v>
      </c>
      <c r="AE4643" s="1029" t="s">
        <v>16170</v>
      </c>
      <c r="AF4643" s="1029" t="s">
        <v>16186</v>
      </c>
      <c r="AG4643" s="79">
        <v>5030061144</v>
      </c>
      <c r="AH4643" s="1" t="s">
        <v>1070</v>
      </c>
      <c r="AI4643" s="1036">
        <v>0.87</v>
      </c>
      <c r="AJ4643" s="37">
        <v>1</v>
      </c>
      <c r="AK4643" s="40">
        <f t="shared" si="710"/>
        <v>2.3835616438356165E-3</v>
      </c>
      <c r="AL4643" s="971">
        <v>0</v>
      </c>
      <c r="AM4643" s="41">
        <f t="shared" si="711"/>
        <v>2.3835616438356165E-3</v>
      </c>
      <c r="AN4643" s="971"/>
      <c r="AO4643" s="971"/>
      <c r="AP4643" s="971"/>
      <c r="AQ4643" s="971"/>
      <c r="AR4643" s="1036"/>
      <c r="AS4643" s="964"/>
      <c r="AT4643" s="960"/>
      <c r="AU4643" s="960"/>
      <c r="AV4643" s="965"/>
      <c r="AW4643" s="960"/>
      <c r="AX4643" s="46"/>
      <c r="AY4643" s="2391"/>
      <c r="AZ4643" s="55"/>
      <c r="BA4643" s="906"/>
    </row>
    <row r="4644" spans="1:53" ht="15.95" customHeight="1" x14ac:dyDescent="0.25">
      <c r="A4644" s="960"/>
      <c r="B4644" s="960"/>
      <c r="C4644" s="1005"/>
      <c r="D4644" s="960"/>
      <c r="E4644" s="960"/>
      <c r="F4644" s="960"/>
      <c r="G4644" s="960"/>
      <c r="H4644" s="960"/>
      <c r="I4644" s="960"/>
      <c r="J4644" s="960"/>
      <c r="K4644" s="960"/>
      <c r="L4644" s="960"/>
      <c r="M4644" s="960"/>
      <c r="N4644" s="961"/>
      <c r="O4644" s="961"/>
      <c r="P4644" s="961"/>
      <c r="Q4644" s="960"/>
      <c r="R4644" s="960"/>
      <c r="S4644" s="960"/>
      <c r="T4644" s="960"/>
      <c r="U4644" s="960"/>
      <c r="V4644" s="960"/>
      <c r="W4644" s="960"/>
      <c r="X4644" s="960"/>
      <c r="Y4644" s="962" t="s">
        <v>230</v>
      </c>
      <c r="Z4644" s="962" t="s">
        <v>230</v>
      </c>
      <c r="AA4644" s="63" t="s">
        <v>230</v>
      </c>
      <c r="AB4644" s="962" t="s">
        <v>230</v>
      </c>
      <c r="AC4644" s="962" t="s">
        <v>230</v>
      </c>
      <c r="AD4644" s="962" t="s">
        <v>230</v>
      </c>
      <c r="AE4644" s="1029" t="s">
        <v>16170</v>
      </c>
      <c r="AF4644" s="1029" t="s">
        <v>16187</v>
      </c>
      <c r="AG4644" s="79">
        <v>5030092569</v>
      </c>
      <c r="AH4644" s="1" t="s">
        <v>1070</v>
      </c>
      <c r="AI4644" s="1036">
        <v>0.87</v>
      </c>
      <c r="AJ4644" s="37">
        <v>1</v>
      </c>
      <c r="AK4644" s="40">
        <f t="shared" si="710"/>
        <v>2.3835616438356165E-3</v>
      </c>
      <c r="AL4644" s="971">
        <v>0</v>
      </c>
      <c r="AM4644" s="41">
        <f t="shared" si="711"/>
        <v>2.3835616438356165E-3</v>
      </c>
      <c r="AN4644" s="971"/>
      <c r="AO4644" s="971"/>
      <c r="AP4644" s="971"/>
      <c r="AQ4644" s="971"/>
      <c r="AR4644" s="1036"/>
      <c r="AS4644" s="964"/>
      <c r="AT4644" s="960"/>
      <c r="AU4644" s="960"/>
      <c r="AV4644" s="965"/>
      <c r="AW4644" s="960"/>
      <c r="AX4644" s="46"/>
      <c r="AY4644" s="2391"/>
      <c r="AZ4644" s="55"/>
      <c r="BA4644" s="906"/>
    </row>
    <row r="4645" spans="1:53" ht="15.95" customHeight="1" x14ac:dyDescent="0.25">
      <c r="A4645" s="960"/>
      <c r="B4645" s="960"/>
      <c r="C4645" s="1005"/>
      <c r="D4645" s="960"/>
      <c r="E4645" s="960"/>
      <c r="F4645" s="960"/>
      <c r="G4645" s="960"/>
      <c r="H4645" s="960"/>
      <c r="I4645" s="960"/>
      <c r="J4645" s="960"/>
      <c r="K4645" s="960"/>
      <c r="L4645" s="960"/>
      <c r="M4645" s="960"/>
      <c r="N4645" s="961"/>
      <c r="O4645" s="961"/>
      <c r="P4645" s="961"/>
      <c r="Q4645" s="960"/>
      <c r="R4645" s="960"/>
      <c r="S4645" s="960"/>
      <c r="T4645" s="960"/>
      <c r="U4645" s="960"/>
      <c r="V4645" s="960"/>
      <c r="W4645" s="960"/>
      <c r="X4645" s="960"/>
      <c r="Y4645" s="962" t="s">
        <v>230</v>
      </c>
      <c r="Z4645" s="962" t="s">
        <v>230</v>
      </c>
      <c r="AA4645" s="63" t="s">
        <v>230</v>
      </c>
      <c r="AB4645" s="962" t="s">
        <v>230</v>
      </c>
      <c r="AC4645" s="962" t="s">
        <v>230</v>
      </c>
      <c r="AD4645" s="962" t="s">
        <v>230</v>
      </c>
      <c r="AE4645" s="1029" t="s">
        <v>16170</v>
      </c>
      <c r="AF4645" s="1029" t="s">
        <v>16188</v>
      </c>
      <c r="AG4645" s="79">
        <v>5030082200</v>
      </c>
      <c r="AH4645" s="1" t="s">
        <v>1070</v>
      </c>
      <c r="AI4645" s="1036">
        <v>0.87</v>
      </c>
      <c r="AJ4645" s="37">
        <v>1</v>
      </c>
      <c r="AK4645" s="40">
        <f t="shared" si="710"/>
        <v>2.3835616438356165E-3</v>
      </c>
      <c r="AL4645" s="971">
        <v>0</v>
      </c>
      <c r="AM4645" s="41">
        <f t="shared" si="711"/>
        <v>2.3835616438356165E-3</v>
      </c>
      <c r="AN4645" s="971"/>
      <c r="AO4645" s="971"/>
      <c r="AP4645" s="971"/>
      <c r="AQ4645" s="971"/>
      <c r="AR4645" s="1036"/>
      <c r="AS4645" s="964"/>
      <c r="AT4645" s="960"/>
      <c r="AU4645" s="960"/>
      <c r="AV4645" s="965"/>
      <c r="AW4645" s="960"/>
      <c r="AX4645" s="46"/>
      <c r="AY4645" s="2391"/>
      <c r="AZ4645" s="55"/>
      <c r="BA4645" s="906"/>
    </row>
    <row r="4646" spans="1:53" ht="15.95" customHeight="1" x14ac:dyDescent="0.25">
      <c r="A4646" s="960"/>
      <c r="B4646" s="960"/>
      <c r="C4646" s="1005"/>
      <c r="D4646" s="960"/>
      <c r="E4646" s="960"/>
      <c r="F4646" s="960"/>
      <c r="G4646" s="960"/>
      <c r="H4646" s="960"/>
      <c r="I4646" s="960"/>
      <c r="J4646" s="960"/>
      <c r="K4646" s="960"/>
      <c r="L4646" s="960"/>
      <c r="M4646" s="960"/>
      <c r="N4646" s="961"/>
      <c r="O4646" s="961"/>
      <c r="P4646" s="961"/>
      <c r="Q4646" s="960"/>
      <c r="R4646" s="960"/>
      <c r="S4646" s="960"/>
      <c r="T4646" s="960"/>
      <c r="U4646" s="960"/>
      <c r="V4646" s="960"/>
      <c r="W4646" s="960"/>
      <c r="X4646" s="960"/>
      <c r="Y4646" s="962" t="s">
        <v>230</v>
      </c>
      <c r="Z4646" s="962" t="s">
        <v>230</v>
      </c>
      <c r="AA4646" s="63" t="s">
        <v>230</v>
      </c>
      <c r="AB4646" s="962" t="s">
        <v>230</v>
      </c>
      <c r="AC4646" s="962" t="s">
        <v>230</v>
      </c>
      <c r="AD4646" s="962" t="s">
        <v>230</v>
      </c>
      <c r="AE4646" s="1029" t="s">
        <v>16170</v>
      </c>
      <c r="AF4646" s="1029" t="s">
        <v>16189</v>
      </c>
      <c r="AG4646" s="79">
        <v>5030090949</v>
      </c>
      <c r="AH4646" s="1" t="s">
        <v>1070</v>
      </c>
      <c r="AI4646" s="1036">
        <v>0.87</v>
      </c>
      <c r="AJ4646" s="37">
        <v>1</v>
      </c>
      <c r="AK4646" s="40">
        <f t="shared" si="710"/>
        <v>2.3835616438356165E-3</v>
      </c>
      <c r="AL4646" s="971">
        <v>0</v>
      </c>
      <c r="AM4646" s="41">
        <f t="shared" si="711"/>
        <v>2.3835616438356165E-3</v>
      </c>
      <c r="AN4646" s="971"/>
      <c r="AO4646" s="971"/>
      <c r="AP4646" s="971"/>
      <c r="AQ4646" s="971"/>
      <c r="AR4646" s="1036"/>
      <c r="AS4646" s="964"/>
      <c r="AT4646" s="960"/>
      <c r="AU4646" s="960"/>
      <c r="AV4646" s="965"/>
      <c r="AW4646" s="960"/>
      <c r="AX4646" s="46"/>
      <c r="AY4646" s="2391"/>
      <c r="AZ4646" s="55"/>
      <c r="BA4646" s="906"/>
    </row>
    <row r="4647" spans="1:53" ht="15.95" customHeight="1" x14ac:dyDescent="0.25">
      <c r="A4647" s="960"/>
      <c r="B4647" s="960"/>
      <c r="C4647" s="1005"/>
      <c r="D4647" s="960"/>
      <c r="E4647" s="960"/>
      <c r="F4647" s="960"/>
      <c r="G4647" s="960"/>
      <c r="H4647" s="960"/>
      <c r="I4647" s="960"/>
      <c r="J4647" s="960"/>
      <c r="K4647" s="960"/>
      <c r="L4647" s="960"/>
      <c r="M4647" s="960"/>
      <c r="N4647" s="961"/>
      <c r="O4647" s="961"/>
      <c r="P4647" s="961"/>
      <c r="Q4647" s="960"/>
      <c r="R4647" s="960"/>
      <c r="S4647" s="960"/>
      <c r="T4647" s="960"/>
      <c r="U4647" s="960"/>
      <c r="V4647" s="960"/>
      <c r="W4647" s="960"/>
      <c r="X4647" s="960"/>
      <c r="Y4647" s="962" t="s">
        <v>230</v>
      </c>
      <c r="Z4647" s="962" t="s">
        <v>230</v>
      </c>
      <c r="AA4647" s="63" t="s">
        <v>230</v>
      </c>
      <c r="AB4647" s="962" t="s">
        <v>230</v>
      </c>
      <c r="AC4647" s="962" t="s">
        <v>230</v>
      </c>
      <c r="AD4647" s="962" t="s">
        <v>230</v>
      </c>
      <c r="AE4647" s="1029" t="s">
        <v>16170</v>
      </c>
      <c r="AF4647" s="1029" t="s">
        <v>16190</v>
      </c>
      <c r="AG4647" s="79">
        <v>5030050329</v>
      </c>
      <c r="AH4647" s="1" t="s">
        <v>1070</v>
      </c>
      <c r="AI4647" s="1036">
        <v>0.87</v>
      </c>
      <c r="AJ4647" s="37">
        <v>1</v>
      </c>
      <c r="AK4647" s="40">
        <f t="shared" si="710"/>
        <v>2.3835616438356165E-3</v>
      </c>
      <c r="AL4647" s="971">
        <v>0</v>
      </c>
      <c r="AM4647" s="41">
        <f t="shared" si="711"/>
        <v>2.3835616438356165E-3</v>
      </c>
      <c r="AN4647" s="971"/>
      <c r="AO4647" s="971"/>
      <c r="AP4647" s="971"/>
      <c r="AQ4647" s="971"/>
      <c r="AR4647" s="1036"/>
      <c r="AS4647" s="964"/>
      <c r="AT4647" s="960"/>
      <c r="AU4647" s="960"/>
      <c r="AV4647" s="965"/>
      <c r="AW4647" s="960"/>
      <c r="AX4647" s="46"/>
      <c r="AY4647" s="2391"/>
      <c r="AZ4647" s="55"/>
      <c r="BA4647" s="906"/>
    </row>
    <row r="4648" spans="1:53" ht="15.95" customHeight="1" x14ac:dyDescent="0.25">
      <c r="A4648" s="960"/>
      <c r="B4648" s="960"/>
      <c r="C4648" s="1005"/>
      <c r="D4648" s="960"/>
      <c r="E4648" s="960"/>
      <c r="F4648" s="960"/>
      <c r="G4648" s="960"/>
      <c r="H4648" s="960"/>
      <c r="I4648" s="960"/>
      <c r="J4648" s="960"/>
      <c r="K4648" s="960"/>
      <c r="L4648" s="960"/>
      <c r="M4648" s="960"/>
      <c r="N4648" s="961"/>
      <c r="O4648" s="961"/>
      <c r="P4648" s="961"/>
      <c r="Q4648" s="960"/>
      <c r="R4648" s="960"/>
      <c r="S4648" s="960"/>
      <c r="T4648" s="960"/>
      <c r="U4648" s="960"/>
      <c r="V4648" s="960"/>
      <c r="W4648" s="960"/>
      <c r="X4648" s="960"/>
      <c r="Y4648" s="962" t="s">
        <v>230</v>
      </c>
      <c r="Z4648" s="962" t="s">
        <v>230</v>
      </c>
      <c r="AA4648" s="63" t="s">
        <v>230</v>
      </c>
      <c r="AB4648" s="962" t="s">
        <v>230</v>
      </c>
      <c r="AC4648" s="962" t="s">
        <v>230</v>
      </c>
      <c r="AD4648" s="962" t="s">
        <v>230</v>
      </c>
      <c r="AE4648" s="1029" t="s">
        <v>16170</v>
      </c>
      <c r="AF4648" s="1029" t="s">
        <v>16191</v>
      </c>
      <c r="AG4648" s="79">
        <v>5030096115</v>
      </c>
      <c r="AH4648" s="1" t="s">
        <v>1070</v>
      </c>
      <c r="AI4648" s="1036">
        <v>0.87</v>
      </c>
      <c r="AJ4648" s="37">
        <v>1</v>
      </c>
      <c r="AK4648" s="40">
        <f t="shared" si="710"/>
        <v>2.3835616438356165E-3</v>
      </c>
      <c r="AL4648" s="971">
        <v>0</v>
      </c>
      <c r="AM4648" s="41">
        <f t="shared" si="711"/>
        <v>2.3835616438356165E-3</v>
      </c>
      <c r="AN4648" s="971"/>
      <c r="AO4648" s="971"/>
      <c r="AP4648" s="971"/>
      <c r="AQ4648" s="971"/>
      <c r="AR4648" s="1036"/>
      <c r="AS4648" s="964"/>
      <c r="AT4648" s="960"/>
      <c r="AU4648" s="960"/>
      <c r="AV4648" s="965"/>
      <c r="AW4648" s="960"/>
      <c r="AX4648" s="46"/>
      <c r="AY4648" s="2391"/>
      <c r="AZ4648" s="55"/>
      <c r="BA4648" s="906"/>
    </row>
    <row r="4649" spans="1:53" ht="15.95" customHeight="1" x14ac:dyDescent="0.25">
      <c r="A4649" s="960"/>
      <c r="B4649" s="960"/>
      <c r="C4649" s="1005"/>
      <c r="D4649" s="960"/>
      <c r="E4649" s="960"/>
      <c r="F4649" s="960"/>
      <c r="G4649" s="960"/>
      <c r="H4649" s="960"/>
      <c r="I4649" s="960"/>
      <c r="J4649" s="960"/>
      <c r="K4649" s="960"/>
      <c r="L4649" s="960"/>
      <c r="M4649" s="960"/>
      <c r="N4649" s="961"/>
      <c r="O4649" s="961"/>
      <c r="P4649" s="961"/>
      <c r="Q4649" s="960"/>
      <c r="R4649" s="960"/>
      <c r="S4649" s="960"/>
      <c r="T4649" s="960"/>
      <c r="U4649" s="960"/>
      <c r="V4649" s="960"/>
      <c r="W4649" s="960"/>
      <c r="X4649" s="960"/>
      <c r="Y4649" s="962" t="s">
        <v>230</v>
      </c>
      <c r="Z4649" s="962" t="s">
        <v>230</v>
      </c>
      <c r="AA4649" s="63" t="s">
        <v>230</v>
      </c>
      <c r="AB4649" s="962" t="s">
        <v>230</v>
      </c>
      <c r="AC4649" s="962" t="s">
        <v>230</v>
      </c>
      <c r="AD4649" s="962" t="s">
        <v>230</v>
      </c>
      <c r="AE4649" s="1029" t="s">
        <v>16170</v>
      </c>
      <c r="AF4649" s="1029" t="s">
        <v>16192</v>
      </c>
      <c r="AG4649" s="79">
        <v>5030045583</v>
      </c>
      <c r="AH4649" s="1" t="s">
        <v>1070</v>
      </c>
      <c r="AI4649" s="1036">
        <v>0.87</v>
      </c>
      <c r="AJ4649" s="37">
        <v>1</v>
      </c>
      <c r="AK4649" s="40">
        <f t="shared" si="710"/>
        <v>2.3835616438356165E-3</v>
      </c>
      <c r="AL4649" s="971">
        <v>0</v>
      </c>
      <c r="AM4649" s="41">
        <f t="shared" si="711"/>
        <v>2.3835616438356165E-3</v>
      </c>
      <c r="AN4649" s="971"/>
      <c r="AO4649" s="971"/>
      <c r="AP4649" s="971"/>
      <c r="AQ4649" s="971"/>
      <c r="AR4649" s="1036"/>
      <c r="AS4649" s="964"/>
      <c r="AT4649" s="960"/>
      <c r="AU4649" s="960"/>
      <c r="AV4649" s="965"/>
      <c r="AW4649" s="960"/>
      <c r="AX4649" s="46"/>
      <c r="AY4649" s="2391"/>
      <c r="AZ4649" s="55"/>
      <c r="BA4649" s="906"/>
    </row>
    <row r="4650" spans="1:53" ht="15.95" customHeight="1" x14ac:dyDescent="0.25">
      <c r="A4650" s="960"/>
      <c r="B4650" s="960"/>
      <c r="C4650" s="1005"/>
      <c r="D4650" s="960"/>
      <c r="E4650" s="960"/>
      <c r="F4650" s="960"/>
      <c r="G4650" s="960"/>
      <c r="H4650" s="960"/>
      <c r="I4650" s="960"/>
      <c r="J4650" s="960"/>
      <c r="K4650" s="960"/>
      <c r="L4650" s="960"/>
      <c r="M4650" s="960"/>
      <c r="N4650" s="961"/>
      <c r="O4650" s="961"/>
      <c r="P4650" s="961"/>
      <c r="Q4650" s="960"/>
      <c r="R4650" s="960"/>
      <c r="S4650" s="960"/>
      <c r="T4650" s="960"/>
      <c r="U4650" s="960"/>
      <c r="V4650" s="960"/>
      <c r="W4650" s="960"/>
      <c r="X4650" s="960"/>
      <c r="Y4650" s="962" t="s">
        <v>230</v>
      </c>
      <c r="Z4650" s="962" t="s">
        <v>230</v>
      </c>
      <c r="AA4650" s="63" t="s">
        <v>230</v>
      </c>
      <c r="AB4650" s="962" t="s">
        <v>230</v>
      </c>
      <c r="AC4650" s="962" t="s">
        <v>230</v>
      </c>
      <c r="AD4650" s="962" t="s">
        <v>230</v>
      </c>
      <c r="AE4650" s="1029" t="s">
        <v>16170</v>
      </c>
      <c r="AF4650" s="1029" t="s">
        <v>16193</v>
      </c>
      <c r="AG4650" s="79">
        <v>5030097180</v>
      </c>
      <c r="AH4650" s="1" t="s">
        <v>1070</v>
      </c>
      <c r="AI4650" s="1036">
        <v>0.87</v>
      </c>
      <c r="AJ4650" s="37">
        <v>1</v>
      </c>
      <c r="AK4650" s="40">
        <f t="shared" si="710"/>
        <v>2.3835616438356165E-3</v>
      </c>
      <c r="AL4650" s="971">
        <v>0</v>
      </c>
      <c r="AM4650" s="41">
        <f t="shared" si="711"/>
        <v>2.3835616438356165E-3</v>
      </c>
      <c r="AN4650" s="971"/>
      <c r="AO4650" s="971"/>
      <c r="AP4650" s="971"/>
      <c r="AQ4650" s="971"/>
      <c r="AR4650" s="1036"/>
      <c r="AS4650" s="964"/>
      <c r="AT4650" s="960"/>
      <c r="AU4650" s="960"/>
      <c r="AV4650" s="965"/>
      <c r="AW4650" s="960"/>
      <c r="AX4650" s="46"/>
      <c r="AY4650" s="2391"/>
      <c r="AZ4650" s="55"/>
      <c r="BA4650" s="906"/>
    </row>
    <row r="4651" spans="1:53" ht="15.95" customHeight="1" x14ac:dyDescent="0.25">
      <c r="A4651" s="960"/>
      <c r="B4651" s="960"/>
      <c r="C4651" s="1005"/>
      <c r="D4651" s="960"/>
      <c r="E4651" s="960"/>
      <c r="F4651" s="960"/>
      <c r="G4651" s="960"/>
      <c r="H4651" s="960"/>
      <c r="I4651" s="960"/>
      <c r="J4651" s="960"/>
      <c r="K4651" s="960"/>
      <c r="L4651" s="960"/>
      <c r="M4651" s="960"/>
      <c r="N4651" s="961"/>
      <c r="O4651" s="961"/>
      <c r="P4651" s="961"/>
      <c r="Q4651" s="960"/>
      <c r="R4651" s="960"/>
      <c r="S4651" s="960"/>
      <c r="T4651" s="960"/>
      <c r="U4651" s="960"/>
      <c r="V4651" s="960"/>
      <c r="W4651" s="960"/>
      <c r="X4651" s="960"/>
      <c r="Y4651" s="962" t="s">
        <v>230</v>
      </c>
      <c r="Z4651" s="962" t="s">
        <v>230</v>
      </c>
      <c r="AA4651" s="63" t="s">
        <v>230</v>
      </c>
      <c r="AB4651" s="962" t="s">
        <v>230</v>
      </c>
      <c r="AC4651" s="962" t="s">
        <v>230</v>
      </c>
      <c r="AD4651" s="962" t="s">
        <v>230</v>
      </c>
      <c r="AE4651" s="1029" t="s">
        <v>16170</v>
      </c>
      <c r="AF4651" s="1029" t="s">
        <v>16194</v>
      </c>
      <c r="AG4651" s="79" t="s">
        <v>23280</v>
      </c>
      <c r="AH4651" s="1" t="s">
        <v>23172</v>
      </c>
      <c r="AI4651" s="1036">
        <v>0.76</v>
      </c>
      <c r="AJ4651" s="1036">
        <v>10</v>
      </c>
      <c r="AK4651" s="116">
        <f t="shared" si="710"/>
        <v>2.0821917808219178E-2</v>
      </c>
      <c r="AL4651" s="971">
        <v>0</v>
      </c>
      <c r="AM4651" s="119">
        <f t="shared" si="711"/>
        <v>2.0821917808219178E-2</v>
      </c>
      <c r="AN4651" s="971"/>
      <c r="AO4651" s="971"/>
      <c r="AP4651" s="971"/>
      <c r="AQ4651" s="971"/>
      <c r="AR4651" s="1036"/>
      <c r="AS4651" s="964"/>
      <c r="AT4651" s="960"/>
      <c r="AU4651" s="960"/>
      <c r="AV4651" s="965"/>
      <c r="AW4651" s="960"/>
      <c r="AX4651" s="46"/>
      <c r="AY4651" s="2391"/>
      <c r="AZ4651" s="55"/>
      <c r="BA4651" s="906"/>
    </row>
    <row r="4652" spans="1:53" ht="15.95" customHeight="1" x14ac:dyDescent="0.25">
      <c r="A4652" s="960"/>
      <c r="B4652" s="960"/>
      <c r="C4652" s="1005"/>
      <c r="D4652" s="960"/>
      <c r="E4652" s="960"/>
      <c r="F4652" s="960"/>
      <c r="G4652" s="960"/>
      <c r="H4652" s="960"/>
      <c r="I4652" s="960"/>
      <c r="J4652" s="960"/>
      <c r="K4652" s="960"/>
      <c r="L4652" s="960"/>
      <c r="M4652" s="960"/>
      <c r="N4652" s="961"/>
      <c r="O4652" s="961"/>
      <c r="P4652" s="961"/>
      <c r="Q4652" s="960"/>
      <c r="R4652" s="960"/>
      <c r="S4652" s="960"/>
      <c r="T4652" s="960"/>
      <c r="U4652" s="960"/>
      <c r="V4652" s="960"/>
      <c r="W4652" s="960"/>
      <c r="X4652" s="960"/>
      <c r="Y4652" s="962" t="s">
        <v>230</v>
      </c>
      <c r="Z4652" s="962" t="s">
        <v>230</v>
      </c>
      <c r="AA4652" s="63" t="s">
        <v>230</v>
      </c>
      <c r="AB4652" s="962" t="s">
        <v>230</v>
      </c>
      <c r="AC4652" s="962" t="s">
        <v>230</v>
      </c>
      <c r="AD4652" s="962" t="s">
        <v>230</v>
      </c>
      <c r="AE4652" s="1029" t="s">
        <v>16170</v>
      </c>
      <c r="AF4652" s="1029" t="s">
        <v>16195</v>
      </c>
      <c r="AG4652" s="79" t="s">
        <v>23281</v>
      </c>
      <c r="AH4652" s="1" t="s">
        <v>23172</v>
      </c>
      <c r="AI4652" s="1036">
        <v>0.76</v>
      </c>
      <c r="AJ4652" s="1036">
        <v>10</v>
      </c>
      <c r="AK4652" s="116">
        <f t="shared" si="710"/>
        <v>2.0821917808219178E-2</v>
      </c>
      <c r="AL4652" s="971">
        <v>0</v>
      </c>
      <c r="AM4652" s="119">
        <f t="shared" si="711"/>
        <v>2.0821917808219178E-2</v>
      </c>
      <c r="AN4652" s="971"/>
      <c r="AO4652" s="971"/>
      <c r="AP4652" s="971"/>
      <c r="AQ4652" s="971"/>
      <c r="AR4652" s="1036"/>
      <c r="AS4652" s="964"/>
      <c r="AT4652" s="960"/>
      <c r="AU4652" s="960"/>
      <c r="AV4652" s="965"/>
      <c r="AW4652" s="960"/>
      <c r="AX4652" s="46"/>
      <c r="AY4652" s="2391"/>
      <c r="AZ4652" s="55"/>
      <c r="BA4652" s="906"/>
    </row>
    <row r="4653" spans="1:53" ht="15.95" customHeight="1" x14ac:dyDescent="0.25">
      <c r="A4653" s="960"/>
      <c r="B4653" s="960"/>
      <c r="C4653" s="1005"/>
      <c r="D4653" s="960"/>
      <c r="E4653" s="960"/>
      <c r="F4653" s="960"/>
      <c r="G4653" s="960"/>
      <c r="H4653" s="960"/>
      <c r="I4653" s="960"/>
      <c r="J4653" s="960"/>
      <c r="K4653" s="960"/>
      <c r="L4653" s="960"/>
      <c r="M4653" s="960"/>
      <c r="N4653" s="961"/>
      <c r="O4653" s="961"/>
      <c r="P4653" s="961"/>
      <c r="Q4653" s="960"/>
      <c r="R4653" s="960"/>
      <c r="S4653" s="960"/>
      <c r="T4653" s="960"/>
      <c r="U4653" s="960"/>
      <c r="V4653" s="960"/>
      <c r="W4653" s="960"/>
      <c r="X4653" s="960"/>
      <c r="Y4653" s="962" t="s">
        <v>230</v>
      </c>
      <c r="Z4653" s="962" t="s">
        <v>230</v>
      </c>
      <c r="AA4653" s="63" t="s">
        <v>230</v>
      </c>
      <c r="AB4653" s="962" t="s">
        <v>230</v>
      </c>
      <c r="AC4653" s="962" t="s">
        <v>230</v>
      </c>
      <c r="AD4653" s="962" t="s">
        <v>230</v>
      </c>
      <c r="AE4653" s="1029" t="s">
        <v>16170</v>
      </c>
      <c r="AF4653" s="1029" t="s">
        <v>16196</v>
      </c>
      <c r="AG4653" s="79" t="s">
        <v>23282</v>
      </c>
      <c r="AH4653" s="1" t="s">
        <v>23172</v>
      </c>
      <c r="AI4653" s="1036">
        <v>0.76</v>
      </c>
      <c r="AJ4653" s="1036">
        <v>10</v>
      </c>
      <c r="AK4653" s="116">
        <f t="shared" si="710"/>
        <v>2.0821917808219178E-2</v>
      </c>
      <c r="AL4653" s="971">
        <v>0</v>
      </c>
      <c r="AM4653" s="119">
        <f t="shared" si="711"/>
        <v>2.0821917808219178E-2</v>
      </c>
      <c r="AN4653" s="971"/>
      <c r="AO4653" s="971"/>
      <c r="AP4653" s="971"/>
      <c r="AQ4653" s="971"/>
      <c r="AR4653" s="1036"/>
      <c r="AS4653" s="964"/>
      <c r="AT4653" s="960"/>
      <c r="AU4653" s="960"/>
      <c r="AV4653" s="965"/>
      <c r="AW4653" s="960"/>
      <c r="AX4653" s="46"/>
      <c r="AY4653" s="2391"/>
      <c r="AZ4653" s="55"/>
      <c r="BA4653" s="906"/>
    </row>
    <row r="4654" spans="1:53" ht="15.95" customHeight="1" x14ac:dyDescent="0.25">
      <c r="A4654" s="960"/>
      <c r="B4654" s="960"/>
      <c r="C4654" s="1005"/>
      <c r="D4654" s="960"/>
      <c r="E4654" s="960"/>
      <c r="F4654" s="960"/>
      <c r="G4654" s="960"/>
      <c r="H4654" s="960"/>
      <c r="I4654" s="960"/>
      <c r="J4654" s="960"/>
      <c r="K4654" s="960"/>
      <c r="L4654" s="960"/>
      <c r="M4654" s="960"/>
      <c r="N4654" s="961"/>
      <c r="O4654" s="961"/>
      <c r="P4654" s="961"/>
      <c r="Q4654" s="960"/>
      <c r="R4654" s="960"/>
      <c r="S4654" s="960"/>
      <c r="T4654" s="960"/>
      <c r="U4654" s="960"/>
      <c r="V4654" s="960"/>
      <c r="W4654" s="960"/>
      <c r="X4654" s="960"/>
      <c r="Y4654" s="962" t="s">
        <v>230</v>
      </c>
      <c r="Z4654" s="962" t="s">
        <v>230</v>
      </c>
      <c r="AA4654" s="63" t="s">
        <v>230</v>
      </c>
      <c r="AB4654" s="962" t="s">
        <v>230</v>
      </c>
      <c r="AC4654" s="962" t="s">
        <v>230</v>
      </c>
      <c r="AD4654" s="962" t="s">
        <v>230</v>
      </c>
      <c r="AE4654" s="1029" t="s">
        <v>16170</v>
      </c>
      <c r="AF4654" s="1029" t="s">
        <v>2385</v>
      </c>
      <c r="AG4654" s="79" t="s">
        <v>23076</v>
      </c>
      <c r="AH4654" s="1" t="s">
        <v>23172</v>
      </c>
      <c r="AI4654" s="1036">
        <v>0.76</v>
      </c>
      <c r="AJ4654" s="1036">
        <v>10</v>
      </c>
      <c r="AK4654" s="116">
        <f t="shared" si="710"/>
        <v>2.0821917808219178E-2</v>
      </c>
      <c r="AL4654" s="971">
        <v>0</v>
      </c>
      <c r="AM4654" s="119">
        <f t="shared" si="711"/>
        <v>2.0821917808219178E-2</v>
      </c>
      <c r="AN4654" s="971"/>
      <c r="AO4654" s="971"/>
      <c r="AP4654" s="971"/>
      <c r="AQ4654" s="971"/>
      <c r="AR4654" s="1036"/>
      <c r="AS4654" s="964"/>
      <c r="AT4654" s="960"/>
      <c r="AU4654" s="960"/>
      <c r="AV4654" s="965"/>
      <c r="AW4654" s="960"/>
      <c r="AX4654" s="46"/>
      <c r="AY4654" s="2391"/>
      <c r="AZ4654" s="55"/>
      <c r="BA4654" s="906"/>
    </row>
    <row r="4655" spans="1:53" ht="15.95" customHeight="1" x14ac:dyDescent="0.25">
      <c r="A4655" s="960"/>
      <c r="B4655" s="960"/>
      <c r="C4655" s="1005"/>
      <c r="D4655" s="960"/>
      <c r="E4655" s="960"/>
      <c r="F4655" s="960"/>
      <c r="G4655" s="960"/>
      <c r="H4655" s="960"/>
      <c r="I4655" s="960"/>
      <c r="J4655" s="960"/>
      <c r="K4655" s="960"/>
      <c r="L4655" s="960"/>
      <c r="M4655" s="960"/>
      <c r="N4655" s="961"/>
      <c r="O4655" s="961"/>
      <c r="P4655" s="961"/>
      <c r="Q4655" s="960"/>
      <c r="R4655" s="960"/>
      <c r="S4655" s="960"/>
      <c r="T4655" s="960"/>
      <c r="U4655" s="960"/>
      <c r="V4655" s="960"/>
      <c r="W4655" s="960"/>
      <c r="X4655" s="960"/>
      <c r="Y4655" s="962" t="s">
        <v>230</v>
      </c>
      <c r="Z4655" s="962" t="s">
        <v>230</v>
      </c>
      <c r="AA4655" s="63" t="s">
        <v>230</v>
      </c>
      <c r="AB4655" s="962" t="s">
        <v>230</v>
      </c>
      <c r="AC4655" s="962" t="s">
        <v>230</v>
      </c>
      <c r="AD4655" s="962" t="s">
        <v>230</v>
      </c>
      <c r="AE4655" s="1029" t="s">
        <v>16170</v>
      </c>
      <c r="AF4655" s="1029" t="s">
        <v>16197</v>
      </c>
      <c r="AG4655" s="79">
        <v>5030096884</v>
      </c>
      <c r="AH4655" s="1" t="s">
        <v>1070</v>
      </c>
      <c r="AI4655" s="1036">
        <v>0.87</v>
      </c>
      <c r="AJ4655" s="37">
        <v>1</v>
      </c>
      <c r="AK4655" s="40">
        <f>AJ4655*AI4655/365</f>
        <v>2.3835616438356165E-3</v>
      </c>
      <c r="AL4655" s="971">
        <v>0</v>
      </c>
      <c r="AM4655" s="41">
        <f>SUBTOTAL(9,AK4655:AL4655)</f>
        <v>2.3835616438356165E-3</v>
      </c>
      <c r="AN4655" s="971"/>
      <c r="AO4655" s="971"/>
      <c r="AP4655" s="971"/>
      <c r="AQ4655" s="971"/>
      <c r="AR4655" s="1036"/>
      <c r="AS4655" s="964"/>
      <c r="AT4655" s="960"/>
      <c r="AU4655" s="960"/>
      <c r="AV4655" s="965"/>
      <c r="AW4655" s="960"/>
      <c r="AX4655" s="46"/>
      <c r="AY4655" s="2391"/>
      <c r="AZ4655" s="55"/>
      <c r="BA4655" s="906"/>
    </row>
    <row r="4656" spans="1:53" ht="15.95" customHeight="1" x14ac:dyDescent="0.25">
      <c r="A4656" s="960"/>
      <c r="B4656" s="960"/>
      <c r="C4656" s="1005"/>
      <c r="D4656" s="960"/>
      <c r="E4656" s="960"/>
      <c r="F4656" s="960"/>
      <c r="G4656" s="960"/>
      <c r="H4656" s="960"/>
      <c r="I4656" s="960"/>
      <c r="J4656" s="960"/>
      <c r="K4656" s="960"/>
      <c r="L4656" s="960"/>
      <c r="M4656" s="960"/>
      <c r="N4656" s="961"/>
      <c r="O4656" s="961"/>
      <c r="P4656" s="961"/>
      <c r="Q4656" s="960"/>
      <c r="R4656" s="960"/>
      <c r="S4656" s="960"/>
      <c r="T4656" s="960"/>
      <c r="U4656" s="960"/>
      <c r="V4656" s="960"/>
      <c r="W4656" s="960"/>
      <c r="X4656" s="960"/>
      <c r="Y4656" s="962" t="s">
        <v>230</v>
      </c>
      <c r="Z4656" s="962" t="s">
        <v>230</v>
      </c>
      <c r="AA4656" s="63" t="s">
        <v>230</v>
      </c>
      <c r="AB4656" s="962" t="s">
        <v>230</v>
      </c>
      <c r="AC4656" s="962" t="s">
        <v>230</v>
      </c>
      <c r="AD4656" s="962" t="s">
        <v>230</v>
      </c>
      <c r="AE4656" s="1029" t="s">
        <v>16170</v>
      </c>
      <c r="AF4656" s="1029" t="s">
        <v>16198</v>
      </c>
      <c r="AG4656" s="79">
        <v>5030098049</v>
      </c>
      <c r="AH4656" s="1" t="s">
        <v>1070</v>
      </c>
      <c r="AI4656" s="1036">
        <v>0.87</v>
      </c>
      <c r="AJ4656" s="37">
        <v>1</v>
      </c>
      <c r="AK4656" s="40">
        <f>AJ4656*AI4656/365</f>
        <v>2.3835616438356165E-3</v>
      </c>
      <c r="AL4656" s="971">
        <v>0</v>
      </c>
      <c r="AM4656" s="41">
        <f>SUBTOTAL(9,AK4656:AL4656)</f>
        <v>2.3835616438356165E-3</v>
      </c>
      <c r="AN4656" s="971"/>
      <c r="AO4656" s="971"/>
      <c r="AP4656" s="971"/>
      <c r="AQ4656" s="971"/>
      <c r="AR4656" s="1036"/>
      <c r="AS4656" s="964"/>
      <c r="AT4656" s="960"/>
      <c r="AU4656" s="960"/>
      <c r="AV4656" s="965"/>
      <c r="AW4656" s="960"/>
      <c r="AX4656" s="46"/>
      <c r="AY4656" s="2391"/>
      <c r="AZ4656" s="55"/>
      <c r="BA4656" s="906"/>
    </row>
    <row r="4657" spans="1:53" ht="15.95" customHeight="1" x14ac:dyDescent="0.25">
      <c r="A4657" s="960"/>
      <c r="B4657" s="960"/>
      <c r="C4657" s="1005"/>
      <c r="D4657" s="960"/>
      <c r="E4657" s="960"/>
      <c r="F4657" s="960"/>
      <c r="G4657" s="960"/>
      <c r="H4657" s="960"/>
      <c r="I4657" s="960"/>
      <c r="J4657" s="960"/>
      <c r="K4657" s="960"/>
      <c r="L4657" s="960"/>
      <c r="M4657" s="960"/>
      <c r="N4657" s="961"/>
      <c r="O4657" s="961"/>
      <c r="P4657" s="961"/>
      <c r="Q4657" s="960"/>
      <c r="R4657" s="960"/>
      <c r="S4657" s="960"/>
      <c r="T4657" s="960"/>
      <c r="U4657" s="960"/>
      <c r="V4657" s="960"/>
      <c r="W4657" s="960"/>
      <c r="X4657" s="960"/>
      <c r="Y4657" s="962" t="s">
        <v>230</v>
      </c>
      <c r="Z4657" s="962" t="s">
        <v>230</v>
      </c>
      <c r="AA4657" s="63" t="s">
        <v>230</v>
      </c>
      <c r="AB4657" s="962" t="s">
        <v>230</v>
      </c>
      <c r="AC4657" s="962" t="s">
        <v>230</v>
      </c>
      <c r="AD4657" s="962" t="s">
        <v>230</v>
      </c>
      <c r="AE4657" s="1029" t="s">
        <v>16170</v>
      </c>
      <c r="AF4657" s="1029" t="s">
        <v>16199</v>
      </c>
      <c r="AG4657" s="79">
        <v>503000117287</v>
      </c>
      <c r="AH4657" s="1" t="s">
        <v>16171</v>
      </c>
      <c r="AI4657" s="1036">
        <v>1.1399999999999999</v>
      </c>
      <c r="AJ4657" s="1036">
        <v>87</v>
      </c>
      <c r="AK4657" s="40">
        <f t="shared" ref="AK4657:AK4663" si="712">AJ4657*AI4657/365</f>
        <v>0.27172602739726026</v>
      </c>
      <c r="AL4657" s="971">
        <v>0</v>
      </c>
      <c r="AM4657" s="14">
        <f t="shared" ref="AM4657:AM4663" si="713">SUBTOTAL(9,AK4657:AL4657)</f>
        <v>0.27172602739726026</v>
      </c>
      <c r="AN4657" s="971"/>
      <c r="AO4657" s="971"/>
      <c r="AP4657" s="971"/>
      <c r="AQ4657" s="971"/>
      <c r="AR4657" s="1036"/>
      <c r="AS4657" s="964"/>
      <c r="AT4657" s="960"/>
      <c r="AU4657" s="960"/>
      <c r="AV4657" s="965"/>
      <c r="AW4657" s="960"/>
      <c r="AX4657" s="46"/>
      <c r="AY4657" s="2391"/>
      <c r="AZ4657" s="55"/>
      <c r="BA4657" s="906"/>
    </row>
    <row r="4658" spans="1:53" ht="15.95" customHeight="1" x14ac:dyDescent="0.25">
      <c r="A4658" s="960"/>
      <c r="B4658" s="960"/>
      <c r="C4658" s="1005"/>
      <c r="D4658" s="960"/>
      <c r="E4658" s="960"/>
      <c r="F4658" s="960"/>
      <c r="G4658" s="960"/>
      <c r="H4658" s="960"/>
      <c r="I4658" s="960"/>
      <c r="J4658" s="960"/>
      <c r="K4658" s="960"/>
      <c r="L4658" s="960"/>
      <c r="M4658" s="960"/>
      <c r="N4658" s="961"/>
      <c r="O4658" s="961"/>
      <c r="P4658" s="961"/>
      <c r="Q4658" s="960"/>
      <c r="R4658" s="960"/>
      <c r="S4658" s="960"/>
      <c r="T4658" s="960"/>
      <c r="U4658" s="960"/>
      <c r="V4658" s="960"/>
      <c r="W4658" s="960"/>
      <c r="X4658" s="960"/>
      <c r="Y4658" s="962" t="s">
        <v>230</v>
      </c>
      <c r="Z4658" s="962" t="s">
        <v>230</v>
      </c>
      <c r="AA4658" s="63" t="s">
        <v>230</v>
      </c>
      <c r="AB4658" s="962" t="s">
        <v>230</v>
      </c>
      <c r="AC4658" s="962" t="s">
        <v>230</v>
      </c>
      <c r="AD4658" s="962" t="s">
        <v>230</v>
      </c>
      <c r="AE4658" s="1029" t="s">
        <v>16170</v>
      </c>
      <c r="AF4658" s="1029" t="s">
        <v>16200</v>
      </c>
      <c r="AG4658" s="79">
        <v>503000441068</v>
      </c>
      <c r="AH4658" s="1" t="s">
        <v>1070</v>
      </c>
      <c r="AI4658" s="1036">
        <v>0.87</v>
      </c>
      <c r="AJ4658" s="37">
        <v>1</v>
      </c>
      <c r="AK4658" s="40">
        <f t="shared" si="712"/>
        <v>2.3835616438356165E-3</v>
      </c>
      <c r="AL4658" s="971">
        <v>0</v>
      </c>
      <c r="AM4658" s="41">
        <f t="shared" si="713"/>
        <v>2.3835616438356165E-3</v>
      </c>
      <c r="AN4658" s="971"/>
      <c r="AO4658" s="971"/>
      <c r="AP4658" s="971"/>
      <c r="AQ4658" s="971"/>
      <c r="AR4658" s="1036"/>
      <c r="AS4658" s="964"/>
      <c r="AT4658" s="960"/>
      <c r="AU4658" s="960"/>
      <c r="AV4658" s="965"/>
      <c r="AW4658" s="960"/>
      <c r="AX4658" s="46"/>
      <c r="AY4658" s="2391"/>
      <c r="AZ4658" s="55"/>
      <c r="BA4658" s="906"/>
    </row>
    <row r="4659" spans="1:53" ht="15.95" customHeight="1" x14ac:dyDescent="0.25">
      <c r="A4659" s="1743"/>
      <c r="B4659" s="1743"/>
      <c r="C4659" s="1744"/>
      <c r="D4659" s="1743"/>
      <c r="E4659" s="1743"/>
      <c r="F4659" s="1743"/>
      <c r="G4659" s="1743"/>
      <c r="H4659" s="1743"/>
      <c r="I4659" s="1743"/>
      <c r="J4659" s="1743"/>
      <c r="K4659" s="1743"/>
      <c r="L4659" s="1743"/>
      <c r="M4659" s="1743"/>
      <c r="N4659" s="1745"/>
      <c r="O4659" s="1745"/>
      <c r="P4659" s="1745"/>
      <c r="Q4659" s="1743"/>
      <c r="R4659" s="1743"/>
      <c r="S4659" s="1743"/>
      <c r="T4659" s="1743"/>
      <c r="U4659" s="1743"/>
      <c r="V4659" s="1743"/>
      <c r="W4659" s="1743"/>
      <c r="X4659" s="1743"/>
      <c r="Y4659" s="1746" t="s">
        <v>230</v>
      </c>
      <c r="Z4659" s="1746" t="s">
        <v>230</v>
      </c>
      <c r="AA4659" s="1747" t="s">
        <v>230</v>
      </c>
      <c r="AB4659" s="1746" t="s">
        <v>230</v>
      </c>
      <c r="AC4659" s="1746" t="s">
        <v>230</v>
      </c>
      <c r="AD4659" s="1746" t="s">
        <v>230</v>
      </c>
      <c r="AE4659" s="1256" t="s">
        <v>16170</v>
      </c>
      <c r="AF4659" s="1256" t="s">
        <v>16201</v>
      </c>
      <c r="AG4659" s="1748">
        <v>401000095887</v>
      </c>
      <c r="AH4659" s="1263" t="s">
        <v>22997</v>
      </c>
      <c r="AI4659" s="1265">
        <v>0.6</v>
      </c>
      <c r="AJ4659" s="1265">
        <v>10</v>
      </c>
      <c r="AK4659" s="1628">
        <f t="shared" si="712"/>
        <v>1.643835616438356E-2</v>
      </c>
      <c r="AL4659" s="1749">
        <v>0</v>
      </c>
      <c r="AM4659" s="1267">
        <f t="shared" si="713"/>
        <v>1.643835616438356E-2</v>
      </c>
      <c r="AN4659" s="1749"/>
      <c r="AO4659" s="1749"/>
      <c r="AP4659" s="1749"/>
      <c r="AQ4659" s="1749"/>
      <c r="AR4659" s="1265"/>
      <c r="AS4659" s="1750"/>
      <c r="AT4659" s="1743"/>
      <c r="AU4659" s="1743"/>
      <c r="AV4659" s="1751"/>
      <c r="AW4659" s="1713" t="s">
        <v>16781</v>
      </c>
      <c r="AX4659" s="2498" t="s">
        <v>23132</v>
      </c>
      <c r="AY4659" s="2391"/>
      <c r="AZ4659" s="55"/>
      <c r="BA4659" s="906"/>
    </row>
    <row r="4660" spans="1:53" ht="15.95" customHeight="1" x14ac:dyDescent="0.25">
      <c r="A4660" s="960"/>
      <c r="B4660" s="960"/>
      <c r="C4660" s="1005"/>
      <c r="D4660" s="960"/>
      <c r="E4660" s="960"/>
      <c r="F4660" s="960"/>
      <c r="G4660" s="960"/>
      <c r="H4660" s="960"/>
      <c r="I4660" s="960"/>
      <c r="J4660" s="960"/>
      <c r="K4660" s="960"/>
      <c r="L4660" s="960"/>
      <c r="M4660" s="960"/>
      <c r="N4660" s="961"/>
      <c r="O4660" s="961"/>
      <c r="P4660" s="961"/>
      <c r="Q4660" s="960"/>
      <c r="R4660" s="960"/>
      <c r="S4660" s="960"/>
      <c r="T4660" s="960"/>
      <c r="U4660" s="960"/>
      <c r="V4660" s="960"/>
      <c r="W4660" s="960"/>
      <c r="X4660" s="960"/>
      <c r="Y4660" s="962" t="s">
        <v>230</v>
      </c>
      <c r="Z4660" s="962" t="s">
        <v>230</v>
      </c>
      <c r="AA4660" s="63" t="s">
        <v>230</v>
      </c>
      <c r="AB4660" s="962" t="s">
        <v>230</v>
      </c>
      <c r="AC4660" s="962" t="s">
        <v>230</v>
      </c>
      <c r="AD4660" s="962" t="s">
        <v>230</v>
      </c>
      <c r="AE4660" s="1029" t="s">
        <v>16170</v>
      </c>
      <c r="AF4660" s="1029" t="s">
        <v>16202</v>
      </c>
      <c r="AG4660" s="79">
        <v>503000570407</v>
      </c>
      <c r="AH4660" s="1" t="s">
        <v>16171</v>
      </c>
      <c r="AI4660" s="1036">
        <v>1.1399999999999999</v>
      </c>
      <c r="AJ4660" s="1036">
        <v>31.3</v>
      </c>
      <c r="AK4660" s="40">
        <f t="shared" si="712"/>
        <v>9.7758904109589026E-2</v>
      </c>
      <c r="AL4660" s="971">
        <v>0</v>
      </c>
      <c r="AM4660" s="14">
        <f t="shared" si="713"/>
        <v>9.7758904109589026E-2</v>
      </c>
      <c r="AN4660" s="971"/>
      <c r="AO4660" s="971"/>
      <c r="AP4660" s="971"/>
      <c r="AQ4660" s="971"/>
      <c r="AR4660" s="1036"/>
      <c r="AS4660" s="964"/>
      <c r="AT4660" s="960"/>
      <c r="AU4660" s="960"/>
      <c r="AV4660" s="965"/>
      <c r="AW4660" s="960"/>
      <c r="AX4660" s="46"/>
      <c r="AY4660" s="2391"/>
      <c r="AZ4660" s="55"/>
      <c r="BA4660" s="906"/>
    </row>
    <row r="4661" spans="1:53" ht="15.95" customHeight="1" x14ac:dyDescent="0.25">
      <c r="A4661" s="960"/>
      <c r="B4661" s="960"/>
      <c r="C4661" s="1005"/>
      <c r="D4661" s="960"/>
      <c r="E4661" s="960"/>
      <c r="F4661" s="960"/>
      <c r="G4661" s="960"/>
      <c r="H4661" s="960"/>
      <c r="I4661" s="960"/>
      <c r="J4661" s="960"/>
      <c r="K4661" s="960"/>
      <c r="L4661" s="960"/>
      <c r="M4661" s="960"/>
      <c r="N4661" s="961"/>
      <c r="O4661" s="961"/>
      <c r="P4661" s="961"/>
      <c r="Q4661" s="960"/>
      <c r="R4661" s="960"/>
      <c r="S4661" s="960"/>
      <c r="T4661" s="960"/>
      <c r="U4661" s="960"/>
      <c r="V4661" s="960"/>
      <c r="W4661" s="960"/>
      <c r="X4661" s="960"/>
      <c r="Y4661" s="962" t="s">
        <v>230</v>
      </c>
      <c r="Z4661" s="962" t="s">
        <v>230</v>
      </c>
      <c r="AA4661" s="63" t="s">
        <v>230</v>
      </c>
      <c r="AB4661" s="962" t="s">
        <v>230</v>
      </c>
      <c r="AC4661" s="962" t="s">
        <v>230</v>
      </c>
      <c r="AD4661" s="962" t="s">
        <v>230</v>
      </c>
      <c r="AE4661" s="1029" t="s">
        <v>16170</v>
      </c>
      <c r="AF4661" s="1029" t="s">
        <v>23134</v>
      </c>
      <c r="AG4661" s="79" t="s">
        <v>23133</v>
      </c>
      <c r="AH4661" s="1" t="s">
        <v>23003</v>
      </c>
      <c r="AI4661" s="328">
        <v>0.6</v>
      </c>
      <c r="AJ4661" s="1700">
        <v>15</v>
      </c>
      <c r="AK4661" s="40">
        <f t="shared" si="712"/>
        <v>2.4657534246575342E-2</v>
      </c>
      <c r="AL4661" s="971">
        <v>0</v>
      </c>
      <c r="AM4661" s="41">
        <f t="shared" si="713"/>
        <v>2.4657534246575342E-2</v>
      </c>
      <c r="AN4661" s="971"/>
      <c r="AO4661" s="971"/>
      <c r="AP4661" s="971"/>
      <c r="AQ4661" s="971"/>
      <c r="AR4661" s="1036"/>
      <c r="AS4661" s="964"/>
      <c r="AT4661" s="960"/>
      <c r="AU4661" s="960"/>
      <c r="AV4661" s="965"/>
      <c r="AW4661" s="960"/>
      <c r="AX4661" s="46"/>
      <c r="AY4661" s="2391"/>
      <c r="AZ4661" s="55"/>
      <c r="BA4661" s="906"/>
    </row>
    <row r="4662" spans="1:53" ht="15.95" customHeight="1" x14ac:dyDescent="0.25">
      <c r="A4662" s="960"/>
      <c r="B4662" s="960"/>
      <c r="C4662" s="1005"/>
      <c r="D4662" s="960"/>
      <c r="E4662" s="960"/>
      <c r="F4662" s="960"/>
      <c r="G4662" s="960"/>
      <c r="H4662" s="960"/>
      <c r="I4662" s="960"/>
      <c r="J4662" s="960"/>
      <c r="K4662" s="960"/>
      <c r="L4662" s="960"/>
      <c r="M4662" s="960"/>
      <c r="N4662" s="961"/>
      <c r="O4662" s="961"/>
      <c r="P4662" s="961"/>
      <c r="Q4662" s="960"/>
      <c r="R4662" s="960"/>
      <c r="S4662" s="960"/>
      <c r="T4662" s="960"/>
      <c r="U4662" s="960"/>
      <c r="V4662" s="960"/>
      <c r="W4662" s="960"/>
      <c r="X4662" s="960"/>
      <c r="Y4662" s="962" t="s">
        <v>230</v>
      </c>
      <c r="Z4662" s="962" t="s">
        <v>230</v>
      </c>
      <c r="AA4662" s="63" t="s">
        <v>230</v>
      </c>
      <c r="AB4662" s="962" t="s">
        <v>230</v>
      </c>
      <c r="AC4662" s="962" t="s">
        <v>230</v>
      </c>
      <c r="AD4662" s="962" t="s">
        <v>230</v>
      </c>
      <c r="AE4662" s="1029" t="s">
        <v>16170</v>
      </c>
      <c r="AF4662" s="1029" t="s">
        <v>23136</v>
      </c>
      <c r="AG4662" s="79" t="s">
        <v>23135</v>
      </c>
      <c r="AH4662" s="1" t="s">
        <v>22970</v>
      </c>
      <c r="AI4662" s="1700">
        <v>0.6</v>
      </c>
      <c r="AJ4662" s="1700">
        <v>10</v>
      </c>
      <c r="AK4662" s="40">
        <f t="shared" si="712"/>
        <v>1.643835616438356E-2</v>
      </c>
      <c r="AL4662" s="971">
        <v>0</v>
      </c>
      <c r="AM4662" s="41">
        <f t="shared" si="713"/>
        <v>1.643835616438356E-2</v>
      </c>
      <c r="AN4662" s="971"/>
      <c r="AO4662" s="971"/>
      <c r="AP4662" s="971"/>
      <c r="AQ4662" s="971"/>
      <c r="AR4662" s="1036"/>
      <c r="AS4662" s="964"/>
      <c r="AT4662" s="960"/>
      <c r="AU4662" s="960"/>
      <c r="AV4662" s="965"/>
      <c r="AW4662" s="960"/>
      <c r="AX4662" s="46"/>
      <c r="AY4662" s="2391"/>
      <c r="AZ4662" s="55"/>
      <c r="BA4662" s="906"/>
    </row>
    <row r="4663" spans="1:53" ht="15.95" customHeight="1" x14ac:dyDescent="0.25">
      <c r="A4663" s="960"/>
      <c r="B4663" s="960"/>
      <c r="C4663" s="1005"/>
      <c r="D4663" s="960"/>
      <c r="E4663" s="960"/>
      <c r="F4663" s="960"/>
      <c r="G4663" s="960"/>
      <c r="H4663" s="960"/>
      <c r="I4663" s="960"/>
      <c r="J4663" s="960"/>
      <c r="K4663" s="960"/>
      <c r="L4663" s="960"/>
      <c r="M4663" s="960"/>
      <c r="N4663" s="961"/>
      <c r="O4663" s="961"/>
      <c r="P4663" s="961"/>
      <c r="Q4663" s="960"/>
      <c r="R4663" s="960"/>
      <c r="S4663" s="960"/>
      <c r="T4663" s="960"/>
      <c r="U4663" s="960"/>
      <c r="V4663" s="960"/>
      <c r="W4663" s="960"/>
      <c r="X4663" s="960"/>
      <c r="Y4663" s="962" t="s">
        <v>230</v>
      </c>
      <c r="Z4663" s="962" t="s">
        <v>230</v>
      </c>
      <c r="AA4663" s="63" t="s">
        <v>230</v>
      </c>
      <c r="AB4663" s="962" t="s">
        <v>230</v>
      </c>
      <c r="AC4663" s="962" t="s">
        <v>230</v>
      </c>
      <c r="AD4663" s="962" t="s">
        <v>230</v>
      </c>
      <c r="AE4663" s="1029" t="s">
        <v>16170</v>
      </c>
      <c r="AF4663" s="1029" t="s">
        <v>16203</v>
      </c>
      <c r="AG4663" s="79">
        <v>503000289470</v>
      </c>
      <c r="AH4663" s="1" t="s">
        <v>1070</v>
      </c>
      <c r="AI4663" s="1036">
        <v>0.87</v>
      </c>
      <c r="AJ4663" s="37">
        <v>1</v>
      </c>
      <c r="AK4663" s="40">
        <f t="shared" si="712"/>
        <v>2.3835616438356165E-3</v>
      </c>
      <c r="AL4663" s="971">
        <v>0</v>
      </c>
      <c r="AM4663" s="41">
        <f t="shared" si="713"/>
        <v>2.3835616438356165E-3</v>
      </c>
      <c r="AN4663" s="971"/>
      <c r="AO4663" s="971"/>
      <c r="AP4663" s="971"/>
      <c r="AQ4663" s="971"/>
      <c r="AR4663" s="1036"/>
      <c r="AS4663" s="964"/>
      <c r="AT4663" s="960"/>
      <c r="AU4663" s="960"/>
      <c r="AV4663" s="965"/>
      <c r="AW4663" s="960"/>
      <c r="AX4663" s="46"/>
      <c r="AY4663" s="2391"/>
      <c r="AZ4663" s="55"/>
      <c r="BA4663" s="906"/>
    </row>
    <row r="4664" spans="1:53" ht="15.95" customHeight="1" x14ac:dyDescent="0.25">
      <c r="A4664" s="960"/>
      <c r="B4664" s="960"/>
      <c r="C4664" s="1005"/>
      <c r="D4664" s="960"/>
      <c r="E4664" s="960"/>
      <c r="F4664" s="960"/>
      <c r="G4664" s="960"/>
      <c r="H4664" s="960"/>
      <c r="I4664" s="960"/>
      <c r="J4664" s="960"/>
      <c r="K4664" s="960"/>
      <c r="L4664" s="960"/>
      <c r="M4664" s="960"/>
      <c r="N4664" s="961"/>
      <c r="O4664" s="961"/>
      <c r="P4664" s="961"/>
      <c r="Q4664" s="960"/>
      <c r="R4664" s="960"/>
      <c r="S4664" s="960"/>
      <c r="T4664" s="960"/>
      <c r="U4664" s="960"/>
      <c r="V4664" s="960"/>
      <c r="W4664" s="960"/>
      <c r="X4664" s="960"/>
      <c r="Y4664" s="962" t="s">
        <v>230</v>
      </c>
      <c r="Z4664" s="962" t="s">
        <v>230</v>
      </c>
      <c r="AA4664" s="63" t="s">
        <v>230</v>
      </c>
      <c r="AB4664" s="962" t="s">
        <v>230</v>
      </c>
      <c r="AC4664" s="962" t="s">
        <v>230</v>
      </c>
      <c r="AD4664" s="962" t="s">
        <v>230</v>
      </c>
      <c r="AE4664" s="1029" t="s">
        <v>16170</v>
      </c>
      <c r="AF4664" s="1029" t="s">
        <v>16204</v>
      </c>
      <c r="AG4664" s="79">
        <v>503000678652</v>
      </c>
      <c r="AH4664" s="1" t="s">
        <v>16171</v>
      </c>
      <c r="AI4664" s="1036">
        <v>1.1399999999999999</v>
      </c>
      <c r="AJ4664" s="1036">
        <v>31.3</v>
      </c>
      <c r="AK4664" s="40">
        <f t="shared" ref="AK4664:AK4672" si="714">AJ4664*AI4664/365</f>
        <v>9.7758904109589026E-2</v>
      </c>
      <c r="AL4664" s="971">
        <v>0</v>
      </c>
      <c r="AM4664" s="14">
        <f t="shared" ref="AM4664:AM4672" si="715">SUBTOTAL(9,AK4664:AL4664)</f>
        <v>9.7758904109589026E-2</v>
      </c>
      <c r="AN4664" s="971"/>
      <c r="AO4664" s="971"/>
      <c r="AP4664" s="971"/>
      <c r="AQ4664" s="971"/>
      <c r="AR4664" s="1036"/>
      <c r="AS4664" s="964"/>
      <c r="AT4664" s="960"/>
      <c r="AU4664" s="960"/>
      <c r="AV4664" s="965"/>
      <c r="AW4664" s="960"/>
      <c r="AX4664" s="46"/>
      <c r="AY4664" s="2391"/>
      <c r="AZ4664" s="55"/>
      <c r="BA4664" s="906"/>
    </row>
    <row r="4665" spans="1:53" ht="15.95" customHeight="1" x14ac:dyDescent="0.25">
      <c r="A4665" s="1743"/>
      <c r="B4665" s="1743"/>
      <c r="C4665" s="1744"/>
      <c r="D4665" s="1743"/>
      <c r="E4665" s="1743"/>
      <c r="F4665" s="1743"/>
      <c r="G4665" s="1743"/>
      <c r="H4665" s="1743"/>
      <c r="I4665" s="1743"/>
      <c r="J4665" s="1743"/>
      <c r="K4665" s="1743"/>
      <c r="L4665" s="1743"/>
      <c r="M4665" s="1743"/>
      <c r="N4665" s="1745"/>
      <c r="O4665" s="1745"/>
      <c r="P4665" s="1745"/>
      <c r="Q4665" s="1743"/>
      <c r="R4665" s="1743"/>
      <c r="S4665" s="1743"/>
      <c r="T4665" s="1743"/>
      <c r="U4665" s="1743"/>
      <c r="V4665" s="1743"/>
      <c r="W4665" s="1743"/>
      <c r="X4665" s="1743"/>
      <c r="Y4665" s="1746" t="s">
        <v>230</v>
      </c>
      <c r="Z4665" s="1746" t="s">
        <v>230</v>
      </c>
      <c r="AA4665" s="1747" t="s">
        <v>230</v>
      </c>
      <c r="AB4665" s="1746" t="s">
        <v>230</v>
      </c>
      <c r="AC4665" s="1746" t="s">
        <v>230</v>
      </c>
      <c r="AD4665" s="1746" t="s">
        <v>230</v>
      </c>
      <c r="AE4665" s="1256" t="s">
        <v>16170</v>
      </c>
      <c r="AF4665" s="1256" t="s">
        <v>16205</v>
      </c>
      <c r="AG4665" s="1748">
        <v>503001169217</v>
      </c>
      <c r="AH4665" s="1263" t="s">
        <v>22965</v>
      </c>
      <c r="AI4665" s="1265">
        <v>0.6</v>
      </c>
      <c r="AJ4665" s="1265">
        <v>10</v>
      </c>
      <c r="AK4665" s="1628">
        <f t="shared" si="714"/>
        <v>1.643835616438356E-2</v>
      </c>
      <c r="AL4665" s="1749">
        <v>0</v>
      </c>
      <c r="AM4665" s="1267">
        <f t="shared" si="715"/>
        <v>1.643835616438356E-2</v>
      </c>
      <c r="AN4665" s="1749"/>
      <c r="AO4665" s="1749"/>
      <c r="AP4665" s="1749"/>
      <c r="AQ4665" s="1749"/>
      <c r="AR4665" s="1265"/>
      <c r="AS4665" s="1750"/>
      <c r="AT4665" s="1743"/>
      <c r="AU4665" s="1743"/>
      <c r="AV4665" s="1751"/>
      <c r="AW4665" s="1713" t="s">
        <v>16781</v>
      </c>
      <c r="AX4665" s="2498" t="s">
        <v>23137</v>
      </c>
      <c r="AY4665" s="2391"/>
      <c r="AZ4665" s="55"/>
      <c r="BA4665" s="906"/>
    </row>
    <row r="4666" spans="1:53" ht="15.95" customHeight="1" x14ac:dyDescent="0.25">
      <c r="A4666" s="1743"/>
      <c r="B4666" s="1743"/>
      <c r="C4666" s="1744"/>
      <c r="D4666" s="1743"/>
      <c r="E4666" s="1743"/>
      <c r="F4666" s="1743"/>
      <c r="G4666" s="1743"/>
      <c r="H4666" s="1743"/>
      <c r="I4666" s="1743"/>
      <c r="J4666" s="1743"/>
      <c r="K4666" s="1743"/>
      <c r="L4666" s="1743"/>
      <c r="M4666" s="1743"/>
      <c r="N4666" s="1745"/>
      <c r="O4666" s="1745"/>
      <c r="P4666" s="1745"/>
      <c r="Q4666" s="1743"/>
      <c r="R4666" s="1743"/>
      <c r="S4666" s="1743"/>
      <c r="T4666" s="1743"/>
      <c r="U4666" s="1743"/>
      <c r="V4666" s="1743"/>
      <c r="W4666" s="1743"/>
      <c r="X4666" s="1743"/>
      <c r="Y4666" s="1746" t="s">
        <v>230</v>
      </c>
      <c r="Z4666" s="1746" t="s">
        <v>230</v>
      </c>
      <c r="AA4666" s="1747" t="s">
        <v>230</v>
      </c>
      <c r="AB4666" s="1746" t="s">
        <v>230</v>
      </c>
      <c r="AC4666" s="1746" t="s">
        <v>230</v>
      </c>
      <c r="AD4666" s="1746" t="s">
        <v>230</v>
      </c>
      <c r="AE4666" s="1256" t="s">
        <v>16170</v>
      </c>
      <c r="AF4666" s="1256" t="s">
        <v>16206</v>
      </c>
      <c r="AG4666" s="1748">
        <v>503011732492</v>
      </c>
      <c r="AH4666" s="1263" t="s">
        <v>22965</v>
      </c>
      <c r="AI4666" s="1265">
        <v>0.6</v>
      </c>
      <c r="AJ4666" s="1265">
        <v>10</v>
      </c>
      <c r="AK4666" s="1628">
        <f t="shared" si="714"/>
        <v>1.643835616438356E-2</v>
      </c>
      <c r="AL4666" s="1749">
        <v>0</v>
      </c>
      <c r="AM4666" s="1267">
        <f t="shared" si="715"/>
        <v>1.643835616438356E-2</v>
      </c>
      <c r="AN4666" s="1749"/>
      <c r="AO4666" s="1749"/>
      <c r="AP4666" s="1749"/>
      <c r="AQ4666" s="1749"/>
      <c r="AR4666" s="1265"/>
      <c r="AS4666" s="1750"/>
      <c r="AT4666" s="1743"/>
      <c r="AU4666" s="1743"/>
      <c r="AV4666" s="1751"/>
      <c r="AW4666" s="1713" t="s">
        <v>16781</v>
      </c>
      <c r="AX4666" s="2498" t="s">
        <v>23137</v>
      </c>
      <c r="AY4666" s="2391"/>
      <c r="AZ4666" s="55"/>
      <c r="BA4666" s="906"/>
    </row>
    <row r="4667" spans="1:53" ht="15.95" customHeight="1" x14ac:dyDescent="0.25">
      <c r="A4667" s="960"/>
      <c r="B4667" s="960"/>
      <c r="C4667" s="1005"/>
      <c r="D4667" s="960"/>
      <c r="E4667" s="960"/>
      <c r="F4667" s="960"/>
      <c r="G4667" s="960"/>
      <c r="H4667" s="960"/>
      <c r="I4667" s="960"/>
      <c r="J4667" s="960"/>
      <c r="K4667" s="960"/>
      <c r="L4667" s="960"/>
      <c r="M4667" s="960"/>
      <c r="N4667" s="961"/>
      <c r="O4667" s="961"/>
      <c r="P4667" s="961"/>
      <c r="Q4667" s="960"/>
      <c r="R4667" s="960"/>
      <c r="S4667" s="960"/>
      <c r="T4667" s="960"/>
      <c r="U4667" s="960"/>
      <c r="V4667" s="960"/>
      <c r="W4667" s="960"/>
      <c r="X4667" s="960"/>
      <c r="Y4667" s="962" t="s">
        <v>230</v>
      </c>
      <c r="Z4667" s="962" t="s">
        <v>230</v>
      </c>
      <c r="AA4667" s="63" t="s">
        <v>230</v>
      </c>
      <c r="AB4667" s="962" t="s">
        <v>230</v>
      </c>
      <c r="AC4667" s="962" t="s">
        <v>230</v>
      </c>
      <c r="AD4667" s="962" t="s">
        <v>230</v>
      </c>
      <c r="AE4667" s="1029" t="s">
        <v>16170</v>
      </c>
      <c r="AF4667" s="1029" t="s">
        <v>16207</v>
      </c>
      <c r="AG4667" s="79">
        <v>503015146298</v>
      </c>
      <c r="AH4667" s="1" t="s">
        <v>1070</v>
      </c>
      <c r="AI4667" s="1036">
        <v>0.87</v>
      </c>
      <c r="AJ4667" s="37">
        <v>1</v>
      </c>
      <c r="AK4667" s="40">
        <f t="shared" si="714"/>
        <v>2.3835616438356165E-3</v>
      </c>
      <c r="AL4667" s="971">
        <v>0</v>
      </c>
      <c r="AM4667" s="41">
        <f t="shared" si="715"/>
        <v>2.3835616438356165E-3</v>
      </c>
      <c r="AN4667" s="971"/>
      <c r="AO4667" s="971"/>
      <c r="AP4667" s="971"/>
      <c r="AQ4667" s="971"/>
      <c r="AR4667" s="1036"/>
      <c r="AS4667" s="964"/>
      <c r="AT4667" s="960"/>
      <c r="AU4667" s="960"/>
      <c r="AV4667" s="965"/>
      <c r="AW4667" s="960"/>
      <c r="AX4667" s="46"/>
      <c r="AY4667" s="2391"/>
      <c r="AZ4667" s="55"/>
      <c r="BA4667" s="906"/>
    </row>
    <row r="4668" spans="1:53" ht="15.95" customHeight="1" x14ac:dyDescent="0.25">
      <c r="A4668" s="1743"/>
      <c r="B4668" s="1743"/>
      <c r="C4668" s="1744"/>
      <c r="D4668" s="1743"/>
      <c r="E4668" s="1743"/>
      <c r="F4668" s="1743"/>
      <c r="G4668" s="1743"/>
      <c r="H4668" s="1743"/>
      <c r="I4668" s="1743"/>
      <c r="J4668" s="1743"/>
      <c r="K4668" s="1743"/>
      <c r="L4668" s="1743"/>
      <c r="M4668" s="1743"/>
      <c r="N4668" s="1745"/>
      <c r="O4668" s="1745"/>
      <c r="P4668" s="1745"/>
      <c r="Q4668" s="1743"/>
      <c r="R4668" s="1743"/>
      <c r="S4668" s="1743"/>
      <c r="T4668" s="1743"/>
      <c r="U4668" s="1743"/>
      <c r="V4668" s="1743"/>
      <c r="W4668" s="1743"/>
      <c r="X4668" s="1743"/>
      <c r="Y4668" s="1746" t="s">
        <v>230</v>
      </c>
      <c r="Z4668" s="1746" t="s">
        <v>230</v>
      </c>
      <c r="AA4668" s="1747" t="s">
        <v>230</v>
      </c>
      <c r="AB4668" s="1746" t="s">
        <v>230</v>
      </c>
      <c r="AC4668" s="1746" t="s">
        <v>230</v>
      </c>
      <c r="AD4668" s="1746" t="s">
        <v>230</v>
      </c>
      <c r="AE4668" s="1256" t="s">
        <v>16170</v>
      </c>
      <c r="AF4668" s="1256" t="s">
        <v>16208</v>
      </c>
      <c r="AG4668" s="1748">
        <v>503001436293</v>
      </c>
      <c r="AH4668" s="1263" t="s">
        <v>22965</v>
      </c>
      <c r="AI4668" s="1265">
        <v>0.6</v>
      </c>
      <c r="AJ4668" s="1265">
        <v>10</v>
      </c>
      <c r="AK4668" s="1628">
        <f t="shared" si="714"/>
        <v>1.643835616438356E-2</v>
      </c>
      <c r="AL4668" s="1749">
        <v>0</v>
      </c>
      <c r="AM4668" s="1267">
        <f t="shared" si="715"/>
        <v>1.643835616438356E-2</v>
      </c>
      <c r="AN4668" s="1749"/>
      <c r="AO4668" s="1749"/>
      <c r="AP4668" s="1749"/>
      <c r="AQ4668" s="1749"/>
      <c r="AR4668" s="1265"/>
      <c r="AS4668" s="1750"/>
      <c r="AT4668" s="1743"/>
      <c r="AU4668" s="1743"/>
      <c r="AV4668" s="1751"/>
      <c r="AW4668" s="1713" t="s">
        <v>16781</v>
      </c>
      <c r="AX4668" s="2498" t="s">
        <v>23138</v>
      </c>
      <c r="AY4668" s="2391"/>
      <c r="AZ4668" s="55"/>
      <c r="BA4668" s="906"/>
    </row>
    <row r="4669" spans="1:53" ht="15.95" customHeight="1" x14ac:dyDescent="0.25">
      <c r="A4669" s="1752"/>
      <c r="B4669" s="1752"/>
      <c r="C4669" s="1753"/>
      <c r="D4669" s="1752"/>
      <c r="E4669" s="1752"/>
      <c r="F4669" s="1752"/>
      <c r="G4669" s="1752"/>
      <c r="H4669" s="1752"/>
      <c r="I4669" s="1752"/>
      <c r="J4669" s="1752"/>
      <c r="K4669" s="1752"/>
      <c r="L4669" s="1752"/>
      <c r="M4669" s="1752"/>
      <c r="N4669" s="1754"/>
      <c r="O4669" s="1754"/>
      <c r="P4669" s="1754"/>
      <c r="Q4669" s="1752"/>
      <c r="R4669" s="1752"/>
      <c r="S4669" s="1752"/>
      <c r="T4669" s="1752"/>
      <c r="U4669" s="1752"/>
      <c r="V4669" s="1752"/>
      <c r="W4669" s="1752"/>
      <c r="X4669" s="1752"/>
      <c r="Y4669" s="1755" t="s">
        <v>230</v>
      </c>
      <c r="Z4669" s="1755" t="s">
        <v>230</v>
      </c>
      <c r="AA4669" s="1756" t="s">
        <v>230</v>
      </c>
      <c r="AB4669" s="1755" t="s">
        <v>230</v>
      </c>
      <c r="AC4669" s="1755" t="s">
        <v>230</v>
      </c>
      <c r="AD4669" s="1755" t="s">
        <v>230</v>
      </c>
      <c r="AE4669" s="1713" t="s">
        <v>16170</v>
      </c>
      <c r="AF4669" s="1713" t="s">
        <v>16209</v>
      </c>
      <c r="AG4669" s="1757">
        <v>503018998340</v>
      </c>
      <c r="AH4669" s="1720" t="s">
        <v>23003</v>
      </c>
      <c r="AI4669" s="1716">
        <v>0.6</v>
      </c>
      <c r="AJ4669" s="1664">
        <v>20</v>
      </c>
      <c r="AK4669" s="1665">
        <f t="shared" si="714"/>
        <v>3.287671232876712E-2</v>
      </c>
      <c r="AL4669" s="1758">
        <v>0</v>
      </c>
      <c r="AM4669" s="2197">
        <f t="shared" si="715"/>
        <v>3.287671232876712E-2</v>
      </c>
      <c r="AN4669" s="1758"/>
      <c r="AO4669" s="1758"/>
      <c r="AP4669" s="1758"/>
      <c r="AQ4669" s="1758"/>
      <c r="AR4669" s="1664"/>
      <c r="AS4669" s="1759"/>
      <c r="AT4669" s="1752"/>
      <c r="AU4669" s="1752"/>
      <c r="AV4669" s="1760"/>
      <c r="AW4669" s="1713" t="s">
        <v>16781</v>
      </c>
      <c r="AX4669" s="2499" t="s">
        <v>23139</v>
      </c>
      <c r="AY4669" s="2391"/>
      <c r="AZ4669" s="163"/>
      <c r="BA4669" s="906"/>
    </row>
    <row r="4670" spans="1:53" s="2271" customFormat="1" ht="30.75" customHeight="1" x14ac:dyDescent="0.2">
      <c r="A4670" s="925">
        <v>2077</v>
      </c>
      <c r="B4670" s="354" t="s">
        <v>52</v>
      </c>
      <c r="C4670" s="366" t="s">
        <v>1509</v>
      </c>
      <c r="D4670" s="354" t="s">
        <v>16221</v>
      </c>
      <c r="E4670" s="925" t="s">
        <v>16223</v>
      </c>
      <c r="F4670" s="925" t="s">
        <v>16224</v>
      </c>
      <c r="G4670" s="925" t="s">
        <v>221</v>
      </c>
      <c r="H4670" s="925" t="s">
        <v>16225</v>
      </c>
      <c r="I4670" s="925" t="s">
        <v>316</v>
      </c>
      <c r="J4670" s="925" t="s">
        <v>221</v>
      </c>
      <c r="K4670" s="925" t="s">
        <v>879</v>
      </c>
      <c r="L4670" s="925" t="s">
        <v>221</v>
      </c>
      <c r="M4670" s="925" t="s">
        <v>879</v>
      </c>
      <c r="N4670" s="974">
        <v>4</v>
      </c>
      <c r="O4670" s="974">
        <v>2</v>
      </c>
      <c r="P4670" s="974">
        <v>8</v>
      </c>
      <c r="Q4670" s="925"/>
      <c r="R4670" s="925"/>
      <c r="S4670" s="925"/>
      <c r="T4670" s="925"/>
      <c r="U4670" s="925"/>
      <c r="V4670" s="925">
        <v>2</v>
      </c>
      <c r="W4670" s="925">
        <v>1</v>
      </c>
      <c r="X4670" s="925">
        <v>0</v>
      </c>
      <c r="Y4670" s="354" t="s">
        <v>790</v>
      </c>
      <c r="Z4670" s="354" t="s">
        <v>9378</v>
      </c>
      <c r="AA4670" s="443" t="s">
        <v>24330</v>
      </c>
      <c r="AB4670" s="354" t="s">
        <v>4467</v>
      </c>
      <c r="AC4670" s="354">
        <v>89165317350</v>
      </c>
      <c r="AD4670" s="1328" t="s">
        <v>16219</v>
      </c>
      <c r="AE4670" s="354" t="s">
        <v>4467</v>
      </c>
      <c r="AF4670" s="354" t="s">
        <v>16226</v>
      </c>
      <c r="AG4670" s="358" t="s">
        <v>24330</v>
      </c>
      <c r="AH4670" s="443" t="s">
        <v>790</v>
      </c>
      <c r="AI4670" s="360">
        <v>1.48</v>
      </c>
      <c r="AJ4670" s="1010">
        <v>62</v>
      </c>
      <c r="AK4670" s="359">
        <f t="shared" si="714"/>
        <v>0.25139726027397263</v>
      </c>
      <c r="AL4670" s="359">
        <v>0</v>
      </c>
      <c r="AM4670" s="361">
        <f t="shared" si="715"/>
        <v>0.25139726027397263</v>
      </c>
      <c r="AN4670" s="359">
        <f>AK4670</f>
        <v>0.25139726027397263</v>
      </c>
      <c r="AO4670" s="359">
        <v>0</v>
      </c>
      <c r="AP4670" s="359">
        <f>AN4670+AO4670</f>
        <v>0.25139726027397263</v>
      </c>
      <c r="AQ4670" s="359">
        <f>AP4670*30</f>
        <v>7.5419178082191793</v>
      </c>
      <c r="AR4670" s="362" t="s">
        <v>231</v>
      </c>
      <c r="AS4670" s="363" t="s">
        <v>431</v>
      </c>
      <c r="AT4670" s="354" t="s">
        <v>325</v>
      </c>
      <c r="AU4670" s="354" t="s">
        <v>1509</v>
      </c>
      <c r="AV4670" s="1115"/>
      <c r="AW4670" s="354" t="s">
        <v>234</v>
      </c>
      <c r="AX4670" s="447" t="s">
        <v>19941</v>
      </c>
      <c r="AY4670" s="2401"/>
      <c r="AZ4670" s="447" t="s">
        <v>19942</v>
      </c>
    </row>
    <row r="4671" spans="1:53" s="1274" customFormat="1" ht="45" customHeight="1" x14ac:dyDescent="0.25">
      <c r="A4671" s="925">
        <v>2078</v>
      </c>
      <c r="B4671" s="354" t="s">
        <v>49</v>
      </c>
      <c r="C4671" s="1009" t="s">
        <v>6908</v>
      </c>
      <c r="D4671" s="354" t="s">
        <v>16284</v>
      </c>
      <c r="E4671" s="925" t="s">
        <v>16275</v>
      </c>
      <c r="F4671" s="925" t="s">
        <v>16276</v>
      </c>
      <c r="G4671" s="925" t="s">
        <v>221</v>
      </c>
      <c r="H4671" s="925" t="s">
        <v>219</v>
      </c>
      <c r="I4671" s="925" t="s">
        <v>220</v>
      </c>
      <c r="J4671" s="925" t="s">
        <v>221</v>
      </c>
      <c r="K4671" s="925" t="s">
        <v>7095</v>
      </c>
      <c r="L4671" s="925" t="s">
        <v>221</v>
      </c>
      <c r="M4671" s="925" t="s">
        <v>7095</v>
      </c>
      <c r="N4671" s="974">
        <v>2.5</v>
      </c>
      <c r="O4671" s="974">
        <v>1.4</v>
      </c>
      <c r="P4671" s="974">
        <v>3.5</v>
      </c>
      <c r="Q4671" s="925">
        <v>1</v>
      </c>
      <c r="R4671" s="925"/>
      <c r="S4671" s="925">
        <v>1</v>
      </c>
      <c r="T4671" s="925"/>
      <c r="U4671" s="925"/>
      <c r="V4671" s="925"/>
      <c r="W4671" s="925"/>
      <c r="X4671" s="925"/>
      <c r="Y4671" s="925" t="s">
        <v>330</v>
      </c>
      <c r="Z4671" s="354" t="s">
        <v>16277</v>
      </c>
      <c r="AA4671" s="443">
        <v>1127746172080</v>
      </c>
      <c r="AB4671" s="354" t="s">
        <v>16278</v>
      </c>
      <c r="AC4671" s="925" t="s">
        <v>16279</v>
      </c>
      <c r="AD4671" s="354" t="s">
        <v>16280</v>
      </c>
      <c r="AE4671" s="925" t="s">
        <v>16281</v>
      </c>
      <c r="AF4671" s="354" t="s">
        <v>16277</v>
      </c>
      <c r="AG4671" s="358">
        <v>1127746172080</v>
      </c>
      <c r="AH4671" s="925" t="s">
        <v>16282</v>
      </c>
      <c r="AI4671" s="925">
        <v>1.1399999999999999</v>
      </c>
      <c r="AJ4671" s="925">
        <v>300</v>
      </c>
      <c r="AK4671" s="359">
        <f t="shared" si="714"/>
        <v>0.93698630136986283</v>
      </c>
      <c r="AL4671" s="1129">
        <v>0</v>
      </c>
      <c r="AM4671" s="361">
        <f t="shared" si="715"/>
        <v>0.93698630136986283</v>
      </c>
      <c r="AN4671" s="1129">
        <v>0.94</v>
      </c>
      <c r="AO4671" s="1129">
        <v>0</v>
      </c>
      <c r="AP4671" s="1129">
        <v>0.93700000000000006</v>
      </c>
      <c r="AQ4671" s="1129">
        <f>AP4671*30</f>
        <v>28.110000000000003</v>
      </c>
      <c r="AR4671" s="362" t="s">
        <v>231</v>
      </c>
      <c r="AS4671" s="1114" t="s">
        <v>114</v>
      </c>
      <c r="AT4671" s="925" t="s">
        <v>325</v>
      </c>
      <c r="AU4671" s="925" t="s">
        <v>16305</v>
      </c>
      <c r="AV4671" s="1115"/>
      <c r="AW4671" s="354" t="s">
        <v>234</v>
      </c>
      <c r="AX4671" s="447" t="s">
        <v>19943</v>
      </c>
      <c r="AY4671" s="2391"/>
      <c r="AZ4671" s="447" t="s">
        <v>20550</v>
      </c>
    </row>
    <row r="4672" spans="1:53" s="1274" customFormat="1" ht="15.95" customHeight="1" x14ac:dyDescent="0.25">
      <c r="A4672" s="925">
        <v>2079</v>
      </c>
      <c r="B4672" s="925" t="s">
        <v>55</v>
      </c>
      <c r="C4672" s="1009" t="s">
        <v>6908</v>
      </c>
      <c r="D4672" s="354" t="s">
        <v>16308</v>
      </c>
      <c r="E4672" s="925" t="s">
        <v>16297</v>
      </c>
      <c r="F4672" s="925" t="s">
        <v>16298</v>
      </c>
      <c r="G4672" s="925" t="s">
        <v>221</v>
      </c>
      <c r="H4672" s="925" t="s">
        <v>219</v>
      </c>
      <c r="I4672" s="925" t="s">
        <v>16299</v>
      </c>
      <c r="J4672" s="925" t="s">
        <v>221</v>
      </c>
      <c r="K4672" s="925" t="s">
        <v>7095</v>
      </c>
      <c r="L4672" s="925" t="s">
        <v>221</v>
      </c>
      <c r="M4672" s="925" t="s">
        <v>7095</v>
      </c>
      <c r="N4672" s="974">
        <v>4.5</v>
      </c>
      <c r="O4672" s="974">
        <v>2</v>
      </c>
      <c r="P4672" s="974">
        <v>9</v>
      </c>
      <c r="Q4672" s="925">
        <v>3</v>
      </c>
      <c r="R4672" s="925"/>
      <c r="S4672" s="925"/>
      <c r="T4672" s="925"/>
      <c r="U4672" s="925"/>
      <c r="V4672" s="925"/>
      <c r="W4672" s="925">
        <v>1</v>
      </c>
      <c r="X4672" s="925"/>
      <c r="Y4672" s="925" t="s">
        <v>12075</v>
      </c>
      <c r="Z4672" s="925" t="s">
        <v>16300</v>
      </c>
      <c r="AA4672" s="443">
        <v>318507400061793</v>
      </c>
      <c r="AB4672" s="925" t="s">
        <v>16301</v>
      </c>
      <c r="AC4672" s="925"/>
      <c r="AD4672" s="925" t="s">
        <v>16302</v>
      </c>
      <c r="AE4672" s="925" t="s">
        <v>16307</v>
      </c>
      <c r="AF4672" s="925" t="s">
        <v>16303</v>
      </c>
      <c r="AG4672" s="358">
        <v>318507400061793</v>
      </c>
      <c r="AH4672" s="925" t="s">
        <v>16171</v>
      </c>
      <c r="AI4672" s="925">
        <v>1.1399999999999999</v>
      </c>
      <c r="AJ4672" s="925">
        <v>2272.3000000000002</v>
      </c>
      <c r="AK4672" s="359">
        <f t="shared" si="714"/>
        <v>7.0970465753424659</v>
      </c>
      <c r="AL4672" s="1129">
        <v>0</v>
      </c>
      <c r="AM4672" s="361">
        <f t="shared" si="715"/>
        <v>7.0970465753424659</v>
      </c>
      <c r="AN4672" s="1129">
        <v>7.0970000000000004</v>
      </c>
      <c r="AO4672" s="1129">
        <v>0</v>
      </c>
      <c r="AP4672" s="1129">
        <v>7.0970000000000004</v>
      </c>
      <c r="AQ4672" s="1129">
        <v>212.91000000000003</v>
      </c>
      <c r="AR4672" s="362" t="s">
        <v>231</v>
      </c>
      <c r="AS4672" s="939" t="s">
        <v>114</v>
      </c>
      <c r="AT4672" s="925" t="s">
        <v>16304</v>
      </c>
      <c r="AU4672" s="925" t="s">
        <v>16305</v>
      </c>
      <c r="AV4672" s="1115"/>
      <c r="AW4672" s="354" t="s">
        <v>234</v>
      </c>
      <c r="AX4672" s="2408" t="s">
        <v>19944</v>
      </c>
      <c r="AY4672" s="2391"/>
      <c r="AZ4672" s="1233" t="s">
        <v>20551</v>
      </c>
    </row>
    <row r="4673" spans="1:53" s="1274" customFormat="1" ht="15.95" customHeight="1" x14ac:dyDescent="0.25">
      <c r="A4673" s="673">
        <v>2080</v>
      </c>
      <c r="B4673" s="170" t="s">
        <v>49</v>
      </c>
      <c r="C4673" s="170" t="s">
        <v>59</v>
      </c>
      <c r="D4673" s="166" t="s">
        <v>16336</v>
      </c>
      <c r="E4673" s="673" t="s">
        <v>16337</v>
      </c>
      <c r="F4673" s="673" t="s">
        <v>16338</v>
      </c>
      <c r="G4673" s="673"/>
      <c r="H4673" s="673" t="s">
        <v>219</v>
      </c>
      <c r="I4673" s="673" t="s">
        <v>316</v>
      </c>
      <c r="J4673" s="673" t="s">
        <v>221</v>
      </c>
      <c r="K4673" s="673" t="s">
        <v>222</v>
      </c>
      <c r="L4673" s="673" t="s">
        <v>221</v>
      </c>
      <c r="M4673" s="673" t="s">
        <v>222</v>
      </c>
      <c r="N4673" s="969">
        <v>4.5</v>
      </c>
      <c r="O4673" s="969">
        <v>1.75</v>
      </c>
      <c r="P4673" s="969">
        <v>7.8</v>
      </c>
      <c r="Q4673" s="673">
        <v>4</v>
      </c>
      <c r="R4673" s="673"/>
      <c r="S4673" s="673"/>
      <c r="T4673" s="673"/>
      <c r="U4673" s="673"/>
      <c r="V4673" s="673"/>
      <c r="W4673" s="673">
        <v>1</v>
      </c>
      <c r="X4673" s="673"/>
      <c r="Y4673" s="673" t="s">
        <v>16652</v>
      </c>
      <c r="Z4673" s="366" t="s">
        <v>224</v>
      </c>
      <c r="AA4673" s="762" t="s">
        <v>225</v>
      </c>
      <c r="AB4673" s="354" t="s">
        <v>1</v>
      </c>
      <c r="AC4673" s="354" t="s">
        <v>226</v>
      </c>
      <c r="AD4673" s="354" t="s">
        <v>18749</v>
      </c>
      <c r="AE4673" s="166" t="s">
        <v>16721</v>
      </c>
      <c r="AF4673" s="166" t="s">
        <v>16722</v>
      </c>
      <c r="AG4673" s="165" t="s">
        <v>230</v>
      </c>
      <c r="AH4673" s="166" t="s">
        <v>337</v>
      </c>
      <c r="AI4673" s="167">
        <v>0.114</v>
      </c>
      <c r="AJ4673" s="168">
        <v>19554</v>
      </c>
      <c r="AK4673" s="949">
        <f>AJ4673*0.087/365</f>
        <v>4.6608164383561643</v>
      </c>
      <c r="AL4673" s="949">
        <v>1.4470000000000001</v>
      </c>
      <c r="AM4673" s="953">
        <f>SUM(AK4673:AL4673)</f>
        <v>6.1078164383561644</v>
      </c>
      <c r="AN4673" s="949">
        <f>SUM(AK4673:AK4676)</f>
        <v>5.6684383561643843</v>
      </c>
      <c r="AO4673" s="949">
        <f>SUM(AL4673:AL4676)</f>
        <v>1.4470000000000001</v>
      </c>
      <c r="AP4673" s="949">
        <f>SUM(AM4673:AM4676)</f>
        <v>7.1154383561643844</v>
      </c>
      <c r="AQ4673" s="949">
        <f>AP4673*30</f>
        <v>213.46315068493152</v>
      </c>
      <c r="AR4673" s="193" t="s">
        <v>231</v>
      </c>
      <c r="AS4673" s="970" t="s">
        <v>114</v>
      </c>
      <c r="AT4673" s="673" t="s">
        <v>232</v>
      </c>
      <c r="AU4673" s="673" t="s">
        <v>59</v>
      </c>
      <c r="AV4673" s="950"/>
      <c r="AW4673" s="166" t="s">
        <v>234</v>
      </c>
      <c r="AX4673" s="1175" t="s">
        <v>16340</v>
      </c>
      <c r="AY4673" s="2391"/>
      <c r="AZ4673" s="55"/>
    </row>
    <row r="4674" spans="1:53" ht="15.95" customHeight="1" x14ac:dyDescent="0.25">
      <c r="A4674" s="954"/>
      <c r="B4674" s="954"/>
      <c r="C4674" s="1004"/>
      <c r="D4674" s="113"/>
      <c r="E4674" s="954"/>
      <c r="F4674" s="954"/>
      <c r="G4674" s="954"/>
      <c r="H4674" s="954"/>
      <c r="I4674" s="954"/>
      <c r="J4674" s="954"/>
      <c r="K4674" s="954"/>
      <c r="L4674" s="954"/>
      <c r="M4674" s="954"/>
      <c r="N4674" s="955"/>
      <c r="O4674" s="955"/>
      <c r="P4674" s="955"/>
      <c r="Q4674" s="954"/>
      <c r="R4674" s="954"/>
      <c r="S4674" s="954"/>
      <c r="T4674" s="954"/>
      <c r="U4674" s="954"/>
      <c r="V4674" s="954"/>
      <c r="W4674" s="954"/>
      <c r="X4674" s="954"/>
      <c r="Y4674" s="956" t="s">
        <v>230</v>
      </c>
      <c r="Z4674" s="956" t="s">
        <v>230</v>
      </c>
      <c r="AA4674" s="957" t="s">
        <v>230</v>
      </c>
      <c r="AB4674" s="956" t="s">
        <v>230</v>
      </c>
      <c r="AC4674" s="956" t="s">
        <v>230</v>
      </c>
      <c r="AD4674" s="956" t="s">
        <v>230</v>
      </c>
      <c r="AE4674" s="113" t="s">
        <v>16341</v>
      </c>
      <c r="AF4674" s="113" t="s">
        <v>437</v>
      </c>
      <c r="AG4674" s="115">
        <v>1022301598549</v>
      </c>
      <c r="AH4674" s="113" t="s">
        <v>304</v>
      </c>
      <c r="AI4674" s="118">
        <v>1.1399999999999999</v>
      </c>
      <c r="AJ4674" s="118">
        <v>240</v>
      </c>
      <c r="AK4674" s="116">
        <f>AJ4674*AI4674/365</f>
        <v>0.74958904109589031</v>
      </c>
      <c r="AL4674" s="116">
        <v>0</v>
      </c>
      <c r="AM4674" s="14">
        <f>SUBTOTAL(9,AK4674:AL4674)</f>
        <v>0.74958904109589031</v>
      </c>
      <c r="AN4674" s="1660"/>
      <c r="AO4674" s="1660"/>
      <c r="AP4674" s="1660"/>
      <c r="AQ4674" s="1660"/>
      <c r="AR4674" s="118"/>
      <c r="AS4674" s="958"/>
      <c r="AT4674" s="954"/>
      <c r="AU4674" s="954"/>
      <c r="AV4674" s="959"/>
      <c r="AW4674" s="954"/>
      <c r="AX4674" s="44"/>
      <c r="AY4674" s="2391"/>
      <c r="AZ4674" s="55"/>
      <c r="BA4674" s="906"/>
    </row>
    <row r="4675" spans="1:53" ht="15.95" customHeight="1" x14ac:dyDescent="0.25">
      <c r="A4675" s="1743"/>
      <c r="B4675" s="1256"/>
      <c r="C4675" s="1761"/>
      <c r="D4675" s="1256"/>
      <c r="E4675" s="1743"/>
      <c r="F4675" s="1743"/>
      <c r="G4675" s="1743"/>
      <c r="H4675" s="1743"/>
      <c r="I4675" s="1743"/>
      <c r="J4675" s="1743"/>
      <c r="K4675" s="1743"/>
      <c r="L4675" s="1743"/>
      <c r="M4675" s="1743"/>
      <c r="N4675" s="1745"/>
      <c r="O4675" s="1745"/>
      <c r="P4675" s="1745"/>
      <c r="Q4675" s="1743"/>
      <c r="R4675" s="1743"/>
      <c r="S4675" s="1743"/>
      <c r="T4675" s="1743"/>
      <c r="U4675" s="1743"/>
      <c r="V4675" s="1743"/>
      <c r="W4675" s="1743"/>
      <c r="X4675" s="1743"/>
      <c r="Y4675" s="1746" t="s">
        <v>230</v>
      </c>
      <c r="Z4675" s="1746" t="s">
        <v>230</v>
      </c>
      <c r="AA4675" s="1747" t="s">
        <v>230</v>
      </c>
      <c r="AB4675" s="1746" t="s">
        <v>230</v>
      </c>
      <c r="AC4675" s="1746" t="s">
        <v>230</v>
      </c>
      <c r="AD4675" s="1746" t="s">
        <v>230</v>
      </c>
      <c r="AE4675" s="1256" t="s">
        <v>16341</v>
      </c>
      <c r="AF4675" s="1256" t="s">
        <v>438</v>
      </c>
      <c r="AG4675" s="1264">
        <v>317507400035628</v>
      </c>
      <c r="AH4675" s="1256" t="s">
        <v>22968</v>
      </c>
      <c r="AI4675" s="1259">
        <v>0.6</v>
      </c>
      <c r="AJ4675" s="1265">
        <v>50</v>
      </c>
      <c r="AK4675" s="1628">
        <f>AJ4675*AI4675/365</f>
        <v>8.2191780821917804E-2</v>
      </c>
      <c r="AL4675" s="1628">
        <v>0</v>
      </c>
      <c r="AM4675" s="1267">
        <f>SUBTOTAL(9,AK4675:AL4675)</f>
        <v>8.2191780821917804E-2</v>
      </c>
      <c r="AN4675" s="1749"/>
      <c r="AO4675" s="1749"/>
      <c r="AP4675" s="1749"/>
      <c r="AQ4675" s="1749"/>
      <c r="AR4675" s="1265"/>
      <c r="AS4675" s="1750"/>
      <c r="AT4675" s="1743"/>
      <c r="AU4675" s="1743"/>
      <c r="AV4675" s="1751"/>
      <c r="AW4675" s="1713" t="s">
        <v>16781</v>
      </c>
      <c r="AX4675" s="2498" t="s">
        <v>23140</v>
      </c>
      <c r="AY4675" s="2391"/>
      <c r="AZ4675" s="55"/>
      <c r="BA4675" s="906"/>
    </row>
    <row r="4676" spans="1:53" ht="15.95" customHeight="1" x14ac:dyDescent="0.25">
      <c r="A4676" s="966"/>
      <c r="B4676" s="966"/>
      <c r="C4676" s="1006"/>
      <c r="D4676" s="88"/>
      <c r="E4676" s="966"/>
      <c r="F4676" s="966"/>
      <c r="G4676" s="966"/>
      <c r="H4676" s="966"/>
      <c r="I4676" s="966"/>
      <c r="J4676" s="966"/>
      <c r="K4676" s="966"/>
      <c r="L4676" s="966"/>
      <c r="M4676" s="966"/>
      <c r="N4676" s="2501"/>
      <c r="O4676" s="2501"/>
      <c r="P4676" s="2501"/>
      <c r="Q4676" s="966"/>
      <c r="R4676" s="966"/>
      <c r="S4676" s="966"/>
      <c r="T4676" s="966"/>
      <c r="U4676" s="966"/>
      <c r="V4676" s="966"/>
      <c r="W4676" s="966"/>
      <c r="X4676" s="966"/>
      <c r="Y4676" s="967" t="s">
        <v>230</v>
      </c>
      <c r="Z4676" s="967" t="s">
        <v>230</v>
      </c>
      <c r="AA4676" s="2318" t="s">
        <v>230</v>
      </c>
      <c r="AB4676" s="967" t="s">
        <v>230</v>
      </c>
      <c r="AC4676" s="967" t="s">
        <v>230</v>
      </c>
      <c r="AD4676" s="967" t="s">
        <v>230</v>
      </c>
      <c r="AE4676" s="966" t="s">
        <v>16342</v>
      </c>
      <c r="AF4676" s="966" t="s">
        <v>16343</v>
      </c>
      <c r="AG4676" s="966" t="s">
        <v>16344</v>
      </c>
      <c r="AH4676" s="966" t="s">
        <v>16345</v>
      </c>
      <c r="AI4676" s="966">
        <v>1.1399999999999999</v>
      </c>
      <c r="AJ4676" s="2501">
        <v>56.3</v>
      </c>
      <c r="AK4676" s="98">
        <f>AJ4676*AI4676/365</f>
        <v>0.17584109589041091</v>
      </c>
      <c r="AL4676" s="1145">
        <v>0</v>
      </c>
      <c r="AM4676" s="96">
        <f>SUBTOTAL(9,AK4676:AL4676)</f>
        <v>0.17584109589041091</v>
      </c>
      <c r="AN4676" s="1145"/>
      <c r="AO4676" s="1145"/>
      <c r="AP4676" s="1145"/>
      <c r="AQ4676" s="1145"/>
      <c r="AR4676" s="21"/>
      <c r="AS4676" s="2502"/>
      <c r="AT4676" s="966"/>
      <c r="AU4676" s="966"/>
      <c r="AV4676" s="2503"/>
      <c r="AW4676" s="966"/>
      <c r="AX4676" s="52"/>
      <c r="AY4676" s="2391"/>
      <c r="AZ4676" s="55"/>
      <c r="BA4676" s="906"/>
    </row>
    <row r="4677" spans="1:53" s="2271" customFormat="1" ht="15.95" customHeight="1" x14ac:dyDescent="0.25">
      <c r="A4677" s="925">
        <v>2081</v>
      </c>
      <c r="B4677" s="366" t="s">
        <v>49</v>
      </c>
      <c r="C4677" s="366" t="s">
        <v>22550</v>
      </c>
      <c r="D4677" s="354" t="s">
        <v>16346</v>
      </c>
      <c r="E4677" s="925" t="s">
        <v>16347</v>
      </c>
      <c r="F4677" s="925" t="s">
        <v>16348</v>
      </c>
      <c r="G4677" s="925" t="s">
        <v>221</v>
      </c>
      <c r="H4677" s="925" t="s">
        <v>219</v>
      </c>
      <c r="I4677" s="925" t="s">
        <v>316</v>
      </c>
      <c r="J4677" s="925" t="s">
        <v>221</v>
      </c>
      <c r="K4677" s="925" t="s">
        <v>879</v>
      </c>
      <c r="L4677" s="272" t="s">
        <v>221</v>
      </c>
      <c r="M4677" s="272" t="s">
        <v>222</v>
      </c>
      <c r="N4677" s="974">
        <v>7.8</v>
      </c>
      <c r="O4677" s="974">
        <v>3.3</v>
      </c>
      <c r="P4677" s="974">
        <v>25.7</v>
      </c>
      <c r="Q4677" s="925"/>
      <c r="R4677" s="925"/>
      <c r="S4677" s="925"/>
      <c r="T4677" s="925"/>
      <c r="U4677" s="925">
        <v>1</v>
      </c>
      <c r="V4677" s="925"/>
      <c r="W4677" s="925">
        <v>1</v>
      </c>
      <c r="X4677" s="925"/>
      <c r="Y4677" s="925" t="s">
        <v>3109</v>
      </c>
      <c r="Z4677" s="925" t="s">
        <v>16349</v>
      </c>
      <c r="AA4677" s="1128">
        <v>1025003753708</v>
      </c>
      <c r="AB4677" s="925" t="s">
        <v>16350</v>
      </c>
      <c r="AC4677" s="925" t="s">
        <v>16351</v>
      </c>
      <c r="AD4677" s="948" t="s">
        <v>16352</v>
      </c>
      <c r="AE4677" s="925" t="s">
        <v>16353</v>
      </c>
      <c r="AF4677" s="925" t="s">
        <v>16354</v>
      </c>
      <c r="AG4677" s="925" t="s">
        <v>16355</v>
      </c>
      <c r="AH4677" s="925" t="s">
        <v>16356</v>
      </c>
      <c r="AI4677" s="925">
        <v>0.87</v>
      </c>
      <c r="AJ4677" s="1128">
        <v>190</v>
      </c>
      <c r="AK4677" s="359">
        <f>AJ4677*AI4677/365</f>
        <v>0.45287671232876714</v>
      </c>
      <c r="AL4677" s="1129">
        <v>0</v>
      </c>
      <c r="AM4677" s="361">
        <f>SUBTOTAL(9,AK4677:AL4677)</f>
        <v>0.45287671232876714</v>
      </c>
      <c r="AN4677" s="1129">
        <v>0.45</v>
      </c>
      <c r="AO4677" s="1129">
        <v>0</v>
      </c>
      <c r="AP4677" s="1113">
        <v>0.45300000000000001</v>
      </c>
      <c r="AQ4677" s="1129">
        <f>AP4677*30</f>
        <v>13.59</v>
      </c>
      <c r="AR4677" s="362" t="s">
        <v>231</v>
      </c>
      <c r="AS4677" s="939" t="s">
        <v>114</v>
      </c>
      <c r="AT4677" s="925" t="s">
        <v>16304</v>
      </c>
      <c r="AU4677" s="925" t="s">
        <v>16357</v>
      </c>
      <c r="AV4677" s="1115"/>
      <c r="AW4677" s="354" t="s">
        <v>234</v>
      </c>
      <c r="AX4677" s="447" t="s">
        <v>16437</v>
      </c>
      <c r="AY4677" s="2391"/>
      <c r="AZ4677" s="2513" t="s">
        <v>19945</v>
      </c>
    </row>
    <row r="4678" spans="1:53" s="1274" customFormat="1" ht="15.95" customHeight="1" x14ac:dyDescent="0.25">
      <c r="A4678" s="673">
        <v>2082</v>
      </c>
      <c r="B4678" s="673" t="s">
        <v>55</v>
      </c>
      <c r="C4678" s="170" t="s">
        <v>59</v>
      </c>
      <c r="D4678" s="354" t="s">
        <v>16398</v>
      </c>
      <c r="E4678" s="673" t="s">
        <v>16358</v>
      </c>
      <c r="F4678" s="673" t="s">
        <v>16359</v>
      </c>
      <c r="G4678" s="673"/>
      <c r="H4678" s="354" t="s">
        <v>219</v>
      </c>
      <c r="I4678" s="354" t="s">
        <v>220</v>
      </c>
      <c r="J4678" s="354" t="s">
        <v>221</v>
      </c>
      <c r="K4678" s="272" t="s">
        <v>222</v>
      </c>
      <c r="L4678" s="272" t="s">
        <v>221</v>
      </c>
      <c r="M4678" s="272" t="s">
        <v>879</v>
      </c>
      <c r="N4678" s="440">
        <v>6.4</v>
      </c>
      <c r="O4678" s="440">
        <v>2.2000000000000002</v>
      </c>
      <c r="P4678" s="440">
        <f>O4678*N4678</f>
        <v>14.080000000000002</v>
      </c>
      <c r="Q4678" s="673">
        <v>1</v>
      </c>
      <c r="R4678" s="673"/>
      <c r="S4678" s="673"/>
      <c r="T4678" s="673"/>
      <c r="U4678" s="673"/>
      <c r="V4678" s="673"/>
      <c r="W4678" s="673">
        <v>1</v>
      </c>
      <c r="X4678" s="673"/>
      <c r="Y4678" s="354" t="s">
        <v>62</v>
      </c>
      <c r="Z4678" s="366" t="s">
        <v>224</v>
      </c>
      <c r="AA4678" s="762" t="s">
        <v>225</v>
      </c>
      <c r="AB4678" s="354" t="s">
        <v>1789</v>
      </c>
      <c r="AC4678" s="354" t="s">
        <v>1790</v>
      </c>
      <c r="AD4678" s="925" t="s">
        <v>1791</v>
      </c>
      <c r="AE4678" s="673" t="s">
        <v>16360</v>
      </c>
      <c r="AF4678" s="673" t="s">
        <v>291</v>
      </c>
      <c r="AG4678" s="165" t="s">
        <v>230</v>
      </c>
      <c r="AH4678" s="166" t="s">
        <v>337</v>
      </c>
      <c r="AI4678" s="673">
        <v>1.1399999999999999</v>
      </c>
      <c r="AJ4678" s="673">
        <v>440.6</v>
      </c>
      <c r="AK4678" s="949">
        <f t="shared" ref="AK4678:AK4685" si="716">AJ4678*0.087/365</f>
        <v>0.10501972602739726</v>
      </c>
      <c r="AL4678" s="949">
        <f>AJ4678*0.027/365</f>
        <v>3.2592328767123285E-2</v>
      </c>
      <c r="AM4678" s="953">
        <f>AK4678+AL4678</f>
        <v>0.13761205479452054</v>
      </c>
      <c r="AN4678" s="949">
        <v>0.105</v>
      </c>
      <c r="AO4678" s="949">
        <v>3.3000000000000002E-2</v>
      </c>
      <c r="AP4678" s="949">
        <v>0.13800000000000001</v>
      </c>
      <c r="AQ4678" s="949">
        <f>AP4678*30</f>
        <v>4.1400000000000006</v>
      </c>
      <c r="AR4678" s="193" t="s">
        <v>231</v>
      </c>
      <c r="AS4678" s="363" t="s">
        <v>431</v>
      </c>
      <c r="AT4678" s="673" t="s">
        <v>232</v>
      </c>
      <c r="AU4678" s="673" t="s">
        <v>59</v>
      </c>
      <c r="AV4678" s="950"/>
      <c r="AW4678" s="673" t="s">
        <v>234</v>
      </c>
      <c r="AX4678" s="1175" t="s">
        <v>16361</v>
      </c>
      <c r="AY4678" s="2391"/>
      <c r="AZ4678" s="55"/>
    </row>
    <row r="4679" spans="1:53" s="1274" customFormat="1" ht="15.95" customHeight="1" x14ac:dyDescent="0.25">
      <c r="A4679" s="673">
        <v>2083</v>
      </c>
      <c r="B4679" s="673" t="s">
        <v>55</v>
      </c>
      <c r="C4679" s="170" t="s">
        <v>59</v>
      </c>
      <c r="D4679" s="354" t="s">
        <v>16362</v>
      </c>
      <c r="E4679" s="673" t="s">
        <v>16363</v>
      </c>
      <c r="F4679" s="673" t="s">
        <v>16364</v>
      </c>
      <c r="G4679" s="673"/>
      <c r="H4679" s="354" t="s">
        <v>219</v>
      </c>
      <c r="I4679" s="354" t="s">
        <v>220</v>
      </c>
      <c r="J4679" s="354" t="s">
        <v>221</v>
      </c>
      <c r="K4679" s="272" t="s">
        <v>222</v>
      </c>
      <c r="L4679" s="272" t="s">
        <v>221</v>
      </c>
      <c r="M4679" s="272" t="s">
        <v>879</v>
      </c>
      <c r="N4679" s="440">
        <v>6.4</v>
      </c>
      <c r="O4679" s="440">
        <v>2.2000000000000002</v>
      </c>
      <c r="P4679" s="440">
        <f>O4679*N4679</f>
        <v>14.080000000000002</v>
      </c>
      <c r="Q4679" s="673">
        <v>2</v>
      </c>
      <c r="R4679" s="673"/>
      <c r="S4679" s="673"/>
      <c r="T4679" s="673"/>
      <c r="U4679" s="673"/>
      <c r="V4679" s="673"/>
      <c r="W4679" s="673">
        <v>1</v>
      </c>
      <c r="X4679" s="673"/>
      <c r="Y4679" s="354" t="s">
        <v>62</v>
      </c>
      <c r="Z4679" s="366" t="s">
        <v>224</v>
      </c>
      <c r="AA4679" s="762" t="s">
        <v>225</v>
      </c>
      <c r="AB4679" s="354" t="s">
        <v>1789</v>
      </c>
      <c r="AC4679" s="354" t="s">
        <v>1790</v>
      </c>
      <c r="AD4679" s="925" t="s">
        <v>1791</v>
      </c>
      <c r="AE4679" s="673" t="s">
        <v>16365</v>
      </c>
      <c r="AF4679" s="673" t="s">
        <v>573</v>
      </c>
      <c r="AG4679" s="165" t="s">
        <v>230</v>
      </c>
      <c r="AH4679" s="166" t="s">
        <v>337</v>
      </c>
      <c r="AI4679" s="673">
        <v>1.1399999999999999</v>
      </c>
      <c r="AJ4679" s="673">
        <v>159.9</v>
      </c>
      <c r="AK4679" s="949">
        <f t="shared" si="716"/>
        <v>3.8113150684931506E-2</v>
      </c>
      <c r="AL4679" s="949">
        <f>AJ4679*0.027/365</f>
        <v>1.1828219178082192E-2</v>
      </c>
      <c r="AM4679" s="953">
        <f>AK4679+AL4679</f>
        <v>4.9941369863013702E-2</v>
      </c>
      <c r="AN4679" s="949">
        <v>3.7999999999999999E-2</v>
      </c>
      <c r="AO4679" s="949">
        <v>1.2E-2</v>
      </c>
      <c r="AP4679" s="949">
        <v>0.05</v>
      </c>
      <c r="AQ4679" s="949">
        <f>AP4679*30</f>
        <v>1.5</v>
      </c>
      <c r="AR4679" s="193" t="s">
        <v>231</v>
      </c>
      <c r="AS4679" s="363" t="s">
        <v>431</v>
      </c>
      <c r="AT4679" s="673" t="s">
        <v>232</v>
      </c>
      <c r="AU4679" s="673" t="s">
        <v>59</v>
      </c>
      <c r="AV4679" s="950"/>
      <c r="AW4679" s="673" t="s">
        <v>234</v>
      </c>
      <c r="AX4679" s="1175" t="s">
        <v>16361</v>
      </c>
      <c r="AY4679" s="2391"/>
      <c r="AZ4679" s="55"/>
    </row>
    <row r="4680" spans="1:53" s="2271" customFormat="1" ht="15.95" customHeight="1" x14ac:dyDescent="0.2">
      <c r="A4680" s="925">
        <v>2084</v>
      </c>
      <c r="B4680" s="366" t="s">
        <v>49</v>
      </c>
      <c r="C4680" s="1009" t="s">
        <v>58</v>
      </c>
      <c r="D4680" s="354" t="s">
        <v>16366</v>
      </c>
      <c r="E4680" s="925" t="s">
        <v>20841</v>
      </c>
      <c r="F4680" s="925" t="s">
        <v>20842</v>
      </c>
      <c r="G4680" s="925" t="s">
        <v>221</v>
      </c>
      <c r="H4680" s="354" t="s">
        <v>219</v>
      </c>
      <c r="I4680" s="354" t="s">
        <v>220</v>
      </c>
      <c r="J4680" s="354" t="s">
        <v>221</v>
      </c>
      <c r="K4680" s="354" t="s">
        <v>222</v>
      </c>
      <c r="L4680" s="354" t="s">
        <v>221</v>
      </c>
      <c r="M4680" s="354" t="s">
        <v>879</v>
      </c>
      <c r="N4680" s="360">
        <v>6.4</v>
      </c>
      <c r="O4680" s="360">
        <v>2.2000000000000002</v>
      </c>
      <c r="P4680" s="974">
        <f>O4680*N4680</f>
        <v>14.080000000000002</v>
      </c>
      <c r="Q4680" s="925">
        <v>3</v>
      </c>
      <c r="R4680" s="925"/>
      <c r="S4680" s="925">
        <v>1</v>
      </c>
      <c r="T4680" s="925"/>
      <c r="U4680" s="925"/>
      <c r="V4680" s="925"/>
      <c r="W4680" s="925"/>
      <c r="X4680" s="925"/>
      <c r="Y4680" s="354" t="s">
        <v>62</v>
      </c>
      <c r="Z4680" s="366" t="s">
        <v>224</v>
      </c>
      <c r="AA4680" s="762" t="s">
        <v>225</v>
      </c>
      <c r="AB4680" s="354" t="s">
        <v>1</v>
      </c>
      <c r="AC4680" s="354" t="s">
        <v>226</v>
      </c>
      <c r="AD4680" s="354" t="s">
        <v>18749</v>
      </c>
      <c r="AE4680" s="925" t="s">
        <v>3729</v>
      </c>
      <c r="AF4680" s="354" t="s">
        <v>17638</v>
      </c>
      <c r="AG4680" s="925" t="s">
        <v>230</v>
      </c>
      <c r="AH4680" s="925" t="s">
        <v>58</v>
      </c>
      <c r="AI4680" s="1443">
        <v>0.1</v>
      </c>
      <c r="AJ4680" s="974">
        <v>4620</v>
      </c>
      <c r="AK4680" s="1129">
        <f>AJ4680*0.0763/365</f>
        <v>0.96576986301369872</v>
      </c>
      <c r="AL4680" s="1129">
        <f>AJ4680*0.0237/365</f>
        <v>0.29998356164383561</v>
      </c>
      <c r="AM4680" s="1113">
        <f t="shared" ref="AM4680:AM4685" si="717">SUM(AK4680:AL4680)</f>
        <v>1.2657534246575344</v>
      </c>
      <c r="AN4680" s="1129">
        <f>SUM(AK4680:AK4681)</f>
        <v>0.96960547945205489</v>
      </c>
      <c r="AO4680" s="1129">
        <f>AL4680</f>
        <v>0.29998356164383561</v>
      </c>
      <c r="AP4680" s="1129">
        <f>AN4680+AO4680</f>
        <v>1.2695890410958905</v>
      </c>
      <c r="AQ4680" s="1129">
        <f>AP4680*30</f>
        <v>38.087671232876716</v>
      </c>
      <c r="AR4680" s="362" t="s">
        <v>231</v>
      </c>
      <c r="AS4680" s="363" t="s">
        <v>114</v>
      </c>
      <c r="AT4680" s="925" t="s">
        <v>232</v>
      </c>
      <c r="AU4680" s="925" t="s">
        <v>58</v>
      </c>
      <c r="AV4680" s="1115"/>
      <c r="AW4680" s="925" t="s">
        <v>234</v>
      </c>
      <c r="AX4680" s="447" t="s">
        <v>20843</v>
      </c>
      <c r="AY4680" s="2401"/>
      <c r="AZ4680" s="778" t="s">
        <v>20844</v>
      </c>
    </row>
    <row r="4681" spans="1:53" s="1289" customFormat="1" ht="15.95" customHeight="1" x14ac:dyDescent="0.25">
      <c r="A4681" s="1394"/>
      <c r="B4681" s="1392"/>
      <c r="C4681" s="2504"/>
      <c r="D4681" s="1076"/>
      <c r="E4681" s="1394"/>
      <c r="F4681" s="1394"/>
      <c r="G4681" s="1394"/>
      <c r="H4681" s="1076"/>
      <c r="I4681" s="1076"/>
      <c r="J4681" s="1076"/>
      <c r="K4681" s="1076"/>
      <c r="L4681" s="1076"/>
      <c r="M4681" s="1076"/>
      <c r="N4681" s="478"/>
      <c r="O4681" s="478"/>
      <c r="P4681" s="2505"/>
      <c r="Q4681" s="1394"/>
      <c r="R4681" s="1394"/>
      <c r="S4681" s="1394"/>
      <c r="T4681" s="1394"/>
      <c r="U4681" s="1394"/>
      <c r="V4681" s="1394"/>
      <c r="W4681" s="1394"/>
      <c r="X4681" s="1394"/>
      <c r="Y4681" s="1076"/>
      <c r="Z4681" s="1392"/>
      <c r="AA4681" s="1393"/>
      <c r="AB4681" s="1076"/>
      <c r="AC4681" s="1076" t="s">
        <v>22472</v>
      </c>
      <c r="AD4681" s="1013" t="s">
        <v>22473</v>
      </c>
      <c r="AE4681" s="1394" t="s">
        <v>3752</v>
      </c>
      <c r="AF4681" s="1076" t="s">
        <v>22468</v>
      </c>
      <c r="AG4681" s="1394" t="s">
        <v>22469</v>
      </c>
      <c r="AH4681" s="1394" t="s">
        <v>22470</v>
      </c>
      <c r="AI4681" s="2505">
        <v>0.14000000000000001</v>
      </c>
      <c r="AJ4681" s="2506">
        <v>10</v>
      </c>
      <c r="AK4681" s="1201">
        <f>AJ4681*AI4681/365</f>
        <v>3.8356164383561648E-3</v>
      </c>
      <c r="AL4681" s="2507">
        <v>0</v>
      </c>
      <c r="AM4681" s="1470">
        <f>SUBTOTAL(9,AK4681:AL4681)</f>
        <v>3.8356164383561648E-3</v>
      </c>
      <c r="AN4681" s="2507"/>
      <c r="AO4681" s="2507"/>
      <c r="AP4681" s="2507"/>
      <c r="AQ4681" s="2507"/>
      <c r="AR4681" s="2282"/>
      <c r="AS4681" s="2508"/>
      <c r="AT4681" s="1394"/>
      <c r="AU4681" s="1394"/>
      <c r="AV4681" s="2509"/>
      <c r="AW4681" s="1394"/>
      <c r="AX4681" s="1249" t="s">
        <v>22471</v>
      </c>
      <c r="AY4681" s="2401"/>
      <c r="AZ4681" s="2510"/>
    </row>
    <row r="4682" spans="1:53" s="1289" customFormat="1" ht="15.95" customHeight="1" x14ac:dyDescent="0.2">
      <c r="A4682" s="925">
        <v>2085</v>
      </c>
      <c r="B4682" s="366" t="s">
        <v>49</v>
      </c>
      <c r="C4682" s="1009" t="s">
        <v>58</v>
      </c>
      <c r="D4682" s="354" t="s">
        <v>16369</v>
      </c>
      <c r="E4682" s="925" t="s">
        <v>20845</v>
      </c>
      <c r="F4682" s="925" t="s">
        <v>20846</v>
      </c>
      <c r="G4682" s="925" t="s">
        <v>221</v>
      </c>
      <c r="H4682" s="354" t="s">
        <v>219</v>
      </c>
      <c r="I4682" s="354" t="s">
        <v>220</v>
      </c>
      <c r="J4682" s="354" t="s">
        <v>221</v>
      </c>
      <c r="K4682" s="354" t="s">
        <v>222</v>
      </c>
      <c r="L4682" s="354" t="s">
        <v>221</v>
      </c>
      <c r="M4682" s="354" t="s">
        <v>879</v>
      </c>
      <c r="N4682" s="360">
        <v>6.4</v>
      </c>
      <c r="O4682" s="360">
        <v>2.2000000000000002</v>
      </c>
      <c r="P4682" s="974">
        <f>N4682*O4682</f>
        <v>14.080000000000002</v>
      </c>
      <c r="Q4682" s="925">
        <v>3</v>
      </c>
      <c r="R4682" s="925"/>
      <c r="S4682" s="925">
        <v>1</v>
      </c>
      <c r="T4682" s="925"/>
      <c r="U4682" s="925"/>
      <c r="V4682" s="925"/>
      <c r="W4682" s="925"/>
      <c r="X4682" s="925"/>
      <c r="Y4682" s="354" t="s">
        <v>62</v>
      </c>
      <c r="Z4682" s="366" t="s">
        <v>224</v>
      </c>
      <c r="AA4682" s="762" t="s">
        <v>225</v>
      </c>
      <c r="AB4682" s="354" t="s">
        <v>1</v>
      </c>
      <c r="AC4682" s="354" t="s">
        <v>226</v>
      </c>
      <c r="AD4682" s="354" t="s">
        <v>18749</v>
      </c>
      <c r="AE4682" s="925" t="s">
        <v>3442</v>
      </c>
      <c r="AF4682" s="1306" t="s">
        <v>16372</v>
      </c>
      <c r="AG4682" s="925" t="s">
        <v>230</v>
      </c>
      <c r="AH4682" s="925" t="s">
        <v>58</v>
      </c>
      <c r="AI4682" s="1132">
        <v>0.1</v>
      </c>
      <c r="AJ4682" s="974">
        <v>4100</v>
      </c>
      <c r="AK4682" s="1129">
        <v>0.85699999999999998</v>
      </c>
      <c r="AL4682" s="1129">
        <f>AJ4682*0.0237/365</f>
        <v>0.26621917808219181</v>
      </c>
      <c r="AM4682" s="1113">
        <f t="shared" si="717"/>
        <v>1.1232191780821918</v>
      </c>
      <c r="AN4682" s="1129">
        <f>SUM(AK4682:AK4685)</f>
        <v>2.7876164383561646</v>
      </c>
      <c r="AO4682" s="1129">
        <f>SUM(AL4682:AL4685)</f>
        <v>0.86539726027397268</v>
      </c>
      <c r="AP4682" s="1129">
        <f>SUM(AM4682:AM4685)</f>
        <v>3.6530136986301369</v>
      </c>
      <c r="AQ4682" s="1129">
        <f>AP4682*30</f>
        <v>109.5904109589041</v>
      </c>
      <c r="AR4682" s="362" t="s">
        <v>231</v>
      </c>
      <c r="AS4682" s="765" t="s">
        <v>114</v>
      </c>
      <c r="AT4682" s="925" t="s">
        <v>232</v>
      </c>
      <c r="AU4682" s="925" t="s">
        <v>58</v>
      </c>
      <c r="AV4682" s="1115"/>
      <c r="AW4682" s="925" t="s">
        <v>234</v>
      </c>
      <c r="AX4682" s="447" t="s">
        <v>20847</v>
      </c>
      <c r="AY4682" s="2401"/>
      <c r="AZ4682" s="2512" t="s">
        <v>20848</v>
      </c>
    </row>
    <row r="4683" spans="1:53" ht="15.95" customHeight="1" x14ac:dyDescent="0.25">
      <c r="A4683" s="960"/>
      <c r="B4683" s="2"/>
      <c r="C4683" s="1005"/>
      <c r="D4683" s="1029"/>
      <c r="E4683" s="960"/>
      <c r="F4683" s="960"/>
      <c r="G4683" s="960"/>
      <c r="H4683" s="960"/>
      <c r="I4683" s="960"/>
      <c r="J4683" s="960"/>
      <c r="K4683" s="960"/>
      <c r="L4683" s="960"/>
      <c r="M4683" s="960"/>
      <c r="N4683" s="961"/>
      <c r="O4683" s="961"/>
      <c r="P4683" s="961"/>
      <c r="Q4683" s="960"/>
      <c r="R4683" s="960"/>
      <c r="S4683" s="960"/>
      <c r="T4683" s="960"/>
      <c r="U4683" s="960"/>
      <c r="V4683" s="960"/>
      <c r="W4683" s="960"/>
      <c r="X4683" s="960"/>
      <c r="Y4683" s="1029" t="s">
        <v>230</v>
      </c>
      <c r="Z4683" s="1029" t="s">
        <v>230</v>
      </c>
      <c r="AA4683" s="1" t="s">
        <v>230</v>
      </c>
      <c r="AB4683" s="1029" t="s">
        <v>230</v>
      </c>
      <c r="AC4683" s="1029" t="s">
        <v>230</v>
      </c>
      <c r="AD4683" s="1029" t="s">
        <v>230</v>
      </c>
      <c r="AE4683" s="960" t="s">
        <v>3445</v>
      </c>
      <c r="AF4683" s="972" t="s">
        <v>16373</v>
      </c>
      <c r="AG4683" s="960" t="s">
        <v>230</v>
      </c>
      <c r="AH4683" s="960" t="s">
        <v>58</v>
      </c>
      <c r="AI4683" s="960">
        <v>0.114</v>
      </c>
      <c r="AJ4683" s="961">
        <v>3000</v>
      </c>
      <c r="AK4683" s="971">
        <v>0.71499999999999997</v>
      </c>
      <c r="AL4683" s="971">
        <f>AJ4683*0.027/365</f>
        <v>0.22191780821917809</v>
      </c>
      <c r="AM4683" s="963">
        <f t="shared" si="717"/>
        <v>0.93691780821917803</v>
      </c>
      <c r="AN4683" s="971"/>
      <c r="AO4683" s="971"/>
      <c r="AP4683" s="971"/>
      <c r="AQ4683" s="971"/>
      <c r="AR4683" s="1036"/>
      <c r="AS4683" s="964"/>
      <c r="AT4683" s="960"/>
      <c r="AU4683" s="960"/>
      <c r="AV4683" s="965"/>
      <c r="AW4683" s="960"/>
      <c r="AX4683" s="46"/>
      <c r="AY4683" s="2391"/>
      <c r="AZ4683" s="55"/>
      <c r="BA4683" s="906"/>
    </row>
    <row r="4684" spans="1:53" ht="15.95" customHeight="1" x14ac:dyDescent="0.25">
      <c r="A4684" s="960"/>
      <c r="B4684" s="2"/>
      <c r="C4684" s="1005"/>
      <c r="D4684" s="1029"/>
      <c r="E4684" s="960"/>
      <c r="F4684" s="960"/>
      <c r="G4684" s="960"/>
      <c r="H4684" s="960"/>
      <c r="I4684" s="960"/>
      <c r="J4684" s="960"/>
      <c r="K4684" s="960"/>
      <c r="L4684" s="960"/>
      <c r="M4684" s="960"/>
      <c r="N4684" s="961"/>
      <c r="O4684" s="961"/>
      <c r="P4684" s="961"/>
      <c r="Q4684" s="960"/>
      <c r="R4684" s="960"/>
      <c r="S4684" s="960"/>
      <c r="T4684" s="960"/>
      <c r="U4684" s="960"/>
      <c r="V4684" s="960"/>
      <c r="W4684" s="960"/>
      <c r="X4684" s="960"/>
      <c r="Y4684" s="1029" t="s">
        <v>230</v>
      </c>
      <c r="Z4684" s="1029" t="s">
        <v>230</v>
      </c>
      <c r="AA4684" s="1" t="s">
        <v>230</v>
      </c>
      <c r="AB4684" s="1029" t="s">
        <v>230</v>
      </c>
      <c r="AC4684" s="1029" t="s">
        <v>230</v>
      </c>
      <c r="AD4684" s="1029" t="s">
        <v>230</v>
      </c>
      <c r="AE4684" s="960" t="s">
        <v>3447</v>
      </c>
      <c r="AF4684" s="960" t="s">
        <v>3448</v>
      </c>
      <c r="AG4684" s="960" t="s">
        <v>230</v>
      </c>
      <c r="AH4684" s="960" t="s">
        <v>58</v>
      </c>
      <c r="AI4684" s="960">
        <v>0.114</v>
      </c>
      <c r="AJ4684" s="961">
        <v>400</v>
      </c>
      <c r="AK4684" s="971">
        <f t="shared" si="716"/>
        <v>9.5342465753424643E-2</v>
      </c>
      <c r="AL4684" s="971">
        <f>AJ4684*0.027/365</f>
        <v>2.9589041095890414E-2</v>
      </c>
      <c r="AM4684" s="963">
        <f t="shared" si="717"/>
        <v>0.12493150684931506</v>
      </c>
      <c r="AN4684" s="971"/>
      <c r="AO4684" s="971"/>
      <c r="AP4684" s="971"/>
      <c r="AQ4684" s="971"/>
      <c r="AR4684" s="1036"/>
      <c r="AS4684" s="964"/>
      <c r="AT4684" s="960"/>
      <c r="AU4684" s="960"/>
      <c r="AV4684" s="965"/>
      <c r="AW4684" s="960"/>
      <c r="AX4684" s="46"/>
      <c r="AY4684" s="2391"/>
      <c r="AZ4684" s="55"/>
      <c r="BA4684" s="906"/>
    </row>
    <row r="4685" spans="1:53" ht="15.95" customHeight="1" x14ac:dyDescent="0.25">
      <c r="A4685" s="960"/>
      <c r="B4685" s="2"/>
      <c r="C4685" s="1005"/>
      <c r="D4685" s="1029"/>
      <c r="E4685" s="960"/>
      <c r="F4685" s="960"/>
      <c r="G4685" s="960"/>
      <c r="H4685" s="960"/>
      <c r="I4685" s="960"/>
      <c r="J4685" s="960"/>
      <c r="K4685" s="960"/>
      <c r="L4685" s="960"/>
      <c r="M4685" s="960"/>
      <c r="N4685" s="961"/>
      <c r="O4685" s="961"/>
      <c r="P4685" s="961"/>
      <c r="Q4685" s="960"/>
      <c r="R4685" s="960"/>
      <c r="S4685" s="960"/>
      <c r="T4685" s="960"/>
      <c r="U4685" s="960"/>
      <c r="V4685" s="960"/>
      <c r="W4685" s="960"/>
      <c r="X4685" s="960"/>
      <c r="Y4685" s="1029" t="s">
        <v>230</v>
      </c>
      <c r="Z4685" s="1029" t="s">
        <v>230</v>
      </c>
      <c r="AA4685" s="1" t="s">
        <v>230</v>
      </c>
      <c r="AB4685" s="1029" t="s">
        <v>230</v>
      </c>
      <c r="AC4685" s="1029" t="s">
        <v>230</v>
      </c>
      <c r="AD4685" s="1029" t="s">
        <v>230</v>
      </c>
      <c r="AE4685" s="960" t="s">
        <v>3449</v>
      </c>
      <c r="AF4685" s="960" t="s">
        <v>3450</v>
      </c>
      <c r="AG4685" s="960" t="s">
        <v>230</v>
      </c>
      <c r="AH4685" s="960" t="s">
        <v>58</v>
      </c>
      <c r="AI4685" s="960">
        <v>0.114</v>
      </c>
      <c r="AJ4685" s="961">
        <v>4700</v>
      </c>
      <c r="AK4685" s="971">
        <f t="shared" si="716"/>
        <v>1.1202739726027398</v>
      </c>
      <c r="AL4685" s="971">
        <f>AJ4685*0.027/365</f>
        <v>0.34767123287671231</v>
      </c>
      <c r="AM4685" s="963">
        <f t="shared" si="717"/>
        <v>1.467945205479452</v>
      </c>
      <c r="AN4685" s="971"/>
      <c r="AO4685" s="971"/>
      <c r="AP4685" s="971"/>
      <c r="AQ4685" s="971"/>
      <c r="AR4685" s="1036"/>
      <c r="AS4685" s="964"/>
      <c r="AT4685" s="960"/>
      <c r="AU4685" s="960"/>
      <c r="AV4685" s="965"/>
      <c r="AW4685" s="960"/>
      <c r="AX4685" s="46"/>
      <c r="AY4685" s="2391"/>
      <c r="AZ4685" s="55"/>
      <c r="BA4685" s="906"/>
    </row>
    <row r="4686" spans="1:53" s="1289" customFormat="1" ht="15.95" customHeight="1" x14ac:dyDescent="0.2">
      <c r="A4686" s="1172"/>
      <c r="B4686" s="1062"/>
      <c r="C4686" s="1008"/>
      <c r="D4686" s="1528"/>
      <c r="E4686" s="1172"/>
      <c r="F4686" s="1172"/>
      <c r="G4686" s="1172"/>
      <c r="H4686" s="1172"/>
      <c r="I4686" s="1172"/>
      <c r="J4686" s="1172"/>
      <c r="K4686" s="1172"/>
      <c r="L4686" s="1172"/>
      <c r="M4686" s="1172"/>
      <c r="N4686" s="1422"/>
      <c r="O4686" s="1422"/>
      <c r="P4686" s="1422"/>
      <c r="Q4686" s="1172"/>
      <c r="R4686" s="1172"/>
      <c r="S4686" s="1172"/>
      <c r="T4686" s="1172"/>
      <c r="U4686" s="1172"/>
      <c r="V4686" s="1172"/>
      <c r="W4686" s="1172"/>
      <c r="X4686" s="1172"/>
      <c r="Y4686" s="1528"/>
      <c r="Z4686" s="1528"/>
      <c r="AA4686" s="754"/>
      <c r="AB4686" s="1528"/>
      <c r="AC4686" s="1528" t="s">
        <v>21556</v>
      </c>
      <c r="AD4686" s="1539" t="s">
        <v>21557</v>
      </c>
      <c r="AE4686" s="1172" t="s">
        <v>21558</v>
      </c>
      <c r="AF4686" s="1172" t="s">
        <v>7947</v>
      </c>
      <c r="AG4686" s="1172" t="s">
        <v>21559</v>
      </c>
      <c r="AH4686" s="1172" t="s">
        <v>1509</v>
      </c>
      <c r="AI4686" s="1638">
        <v>1.48</v>
      </c>
      <c r="AJ4686" s="1462">
        <v>4</v>
      </c>
      <c r="AK4686" s="378">
        <f>AJ4686*AI4686/365</f>
        <v>1.6219178082191782E-2</v>
      </c>
      <c r="AL4686" s="1173">
        <v>0</v>
      </c>
      <c r="AM4686" s="380">
        <f>SUBTOTAL(9,AK4686:AL4686)</f>
        <v>1.6219178082191782E-2</v>
      </c>
      <c r="AN4686" s="1173"/>
      <c r="AO4686" s="1173"/>
      <c r="AP4686" s="1173"/>
      <c r="AQ4686" s="1173"/>
      <c r="AR4686" s="379"/>
      <c r="AS4686" s="1042"/>
      <c r="AT4686" s="1172"/>
      <c r="AU4686" s="1172"/>
      <c r="AV4686" s="1463"/>
      <c r="AW4686" s="1172"/>
      <c r="AX4686" s="2500" t="s">
        <v>21560</v>
      </c>
      <c r="AY4686" s="2401"/>
      <c r="AZ4686" s="1395"/>
    </row>
    <row r="4687" spans="1:53" ht="15.95" customHeight="1" x14ac:dyDescent="0.25">
      <c r="A4687" s="925">
        <v>2086</v>
      </c>
      <c r="B4687" s="366" t="s">
        <v>57</v>
      </c>
      <c r="C4687" s="1009" t="s">
        <v>6908</v>
      </c>
      <c r="D4687" s="354" t="s">
        <v>16637</v>
      </c>
      <c r="E4687" s="925" t="s">
        <v>16374</v>
      </c>
      <c r="F4687" s="925" t="s">
        <v>16375</v>
      </c>
      <c r="G4687" s="925" t="s">
        <v>221</v>
      </c>
      <c r="H4687" s="925" t="s">
        <v>219</v>
      </c>
      <c r="I4687" s="925" t="s">
        <v>316</v>
      </c>
      <c r="J4687" s="925" t="s">
        <v>221</v>
      </c>
      <c r="K4687" s="925" t="s">
        <v>222</v>
      </c>
      <c r="L4687" s="925" t="s">
        <v>221</v>
      </c>
      <c r="M4687" s="925" t="s">
        <v>222</v>
      </c>
      <c r="N4687" s="974">
        <v>6.8</v>
      </c>
      <c r="O4687" s="974">
        <v>2.4</v>
      </c>
      <c r="P4687" s="974">
        <f>N4687*O4687</f>
        <v>16.32</v>
      </c>
      <c r="Q4687" s="925">
        <v>2</v>
      </c>
      <c r="R4687" s="925"/>
      <c r="S4687" s="925"/>
      <c r="T4687" s="925"/>
      <c r="U4687" s="925"/>
      <c r="V4687" s="925"/>
      <c r="W4687" s="925">
        <v>1</v>
      </c>
      <c r="X4687" s="925"/>
      <c r="Y4687" s="925" t="s">
        <v>16376</v>
      </c>
      <c r="Z4687" s="925" t="s">
        <v>16377</v>
      </c>
      <c r="AA4687" s="1128" t="s">
        <v>16378</v>
      </c>
      <c r="AB4687" s="925" t="s">
        <v>16379</v>
      </c>
      <c r="AC4687" s="354" t="s">
        <v>25337</v>
      </c>
      <c r="AD4687" s="1121" t="s">
        <v>16381</v>
      </c>
      <c r="AE4687" s="925" t="s">
        <v>10914</v>
      </c>
      <c r="AF4687" s="925" t="s">
        <v>16382</v>
      </c>
      <c r="AG4687" s="925" t="s">
        <v>18296</v>
      </c>
      <c r="AH4687" s="354" t="s">
        <v>22562</v>
      </c>
      <c r="AI4687" s="925">
        <v>1.48</v>
      </c>
      <c r="AJ4687" s="925">
        <v>103</v>
      </c>
      <c r="AK4687" s="1129">
        <f>AI4687*AJ4687/365</f>
        <v>0.41764383561643836</v>
      </c>
      <c r="AL4687" s="1129">
        <v>0</v>
      </c>
      <c r="AM4687" s="1113">
        <f>AK4687+AL4687</f>
        <v>0.41764383561643836</v>
      </c>
      <c r="AN4687" s="1129">
        <f>AK4687</f>
        <v>0.41764383561643836</v>
      </c>
      <c r="AO4687" s="1129">
        <f t="shared" ref="AO4687:AO4689" si="718">AL4687</f>
        <v>0</v>
      </c>
      <c r="AP4687" s="1129">
        <f>AN4687+AO4687</f>
        <v>0.41764383561643836</v>
      </c>
      <c r="AQ4687" s="1129">
        <f>AP4687*30</f>
        <v>12.529315068493151</v>
      </c>
      <c r="AR4687" s="362" t="s">
        <v>231</v>
      </c>
      <c r="AS4687" s="939" t="s">
        <v>431</v>
      </c>
      <c r="AT4687" s="925" t="s">
        <v>325</v>
      </c>
      <c r="AU4687" s="925" t="s">
        <v>16305</v>
      </c>
      <c r="AV4687" s="1115"/>
      <c r="AW4687" s="354" t="s">
        <v>234</v>
      </c>
      <c r="AX4687" s="805" t="s">
        <v>18363</v>
      </c>
      <c r="AY4687" s="2391"/>
      <c r="AZ4687" s="2513" t="s">
        <v>18210</v>
      </c>
      <c r="BA4687" s="906"/>
    </row>
    <row r="4688" spans="1:53" ht="15.95" customHeight="1" x14ac:dyDescent="0.25">
      <c r="A4688" s="925">
        <v>2087</v>
      </c>
      <c r="B4688" s="925" t="s">
        <v>55</v>
      </c>
      <c r="C4688" s="1009" t="s">
        <v>6908</v>
      </c>
      <c r="D4688" s="354" t="s">
        <v>16636</v>
      </c>
      <c r="E4688" s="925" t="s">
        <v>16385</v>
      </c>
      <c r="F4688" s="925" t="s">
        <v>16386</v>
      </c>
      <c r="G4688" s="925" t="s">
        <v>221</v>
      </c>
      <c r="H4688" s="925" t="s">
        <v>219</v>
      </c>
      <c r="I4688" s="925" t="s">
        <v>316</v>
      </c>
      <c r="J4688" s="925" t="s">
        <v>221</v>
      </c>
      <c r="K4688" s="925" t="s">
        <v>222</v>
      </c>
      <c r="L4688" s="925" t="s">
        <v>221</v>
      </c>
      <c r="M4688" s="925" t="s">
        <v>222</v>
      </c>
      <c r="N4688" s="974">
        <v>5</v>
      </c>
      <c r="O4688" s="974">
        <v>2</v>
      </c>
      <c r="P4688" s="974">
        <f>N4688*O4688</f>
        <v>10</v>
      </c>
      <c r="Q4688" s="925">
        <v>4</v>
      </c>
      <c r="R4688" s="925"/>
      <c r="S4688" s="925"/>
      <c r="T4688" s="925"/>
      <c r="U4688" s="925"/>
      <c r="V4688" s="925"/>
      <c r="W4688" s="925">
        <v>1</v>
      </c>
      <c r="X4688" s="925"/>
      <c r="Y4688" s="925" t="s">
        <v>12075</v>
      </c>
      <c r="Z4688" s="925" t="s">
        <v>16300</v>
      </c>
      <c r="AA4688" s="1128">
        <v>318507400061793</v>
      </c>
      <c r="AB4688" s="925" t="s">
        <v>24991</v>
      </c>
      <c r="AC4688" s="925" t="s">
        <v>16388</v>
      </c>
      <c r="AD4688" s="948" t="s">
        <v>16302</v>
      </c>
      <c r="AE4688" s="925" t="s">
        <v>16384</v>
      </c>
      <c r="AF4688" s="925" t="s">
        <v>16303</v>
      </c>
      <c r="AG4688" s="1128">
        <v>318507400061793</v>
      </c>
      <c r="AH4688" s="925" t="s">
        <v>2107</v>
      </c>
      <c r="AI4688" s="925">
        <v>1.1399999999999999</v>
      </c>
      <c r="AJ4688" s="925">
        <v>1371.5</v>
      </c>
      <c r="AK4688" s="359">
        <f>AJ4688*AI4688/365</f>
        <v>4.2835890410958894</v>
      </c>
      <c r="AL4688" s="1129">
        <v>0</v>
      </c>
      <c r="AM4688" s="1666">
        <f>SUBTOTAL(9,AK4688:AL4688)</f>
        <v>4.2835890410958894</v>
      </c>
      <c r="AN4688" s="1129">
        <f>AK4688</f>
        <v>4.2835890410958894</v>
      </c>
      <c r="AO4688" s="1129">
        <f t="shared" si="718"/>
        <v>0</v>
      </c>
      <c r="AP4688" s="1129">
        <f>AN4688+AO4688</f>
        <v>4.2835890410958894</v>
      </c>
      <c r="AQ4688" s="1129">
        <f>AP4688*30</f>
        <v>128.50767123287667</v>
      </c>
      <c r="AR4688" s="362" t="s">
        <v>231</v>
      </c>
      <c r="AS4688" s="939" t="s">
        <v>431</v>
      </c>
      <c r="AT4688" s="925" t="s">
        <v>325</v>
      </c>
      <c r="AU4688" s="925" t="s">
        <v>16305</v>
      </c>
      <c r="AV4688" s="1115"/>
      <c r="AW4688" s="354" t="s">
        <v>234</v>
      </c>
      <c r="AX4688" s="805" t="s">
        <v>16389</v>
      </c>
      <c r="AY4688" s="2391"/>
      <c r="AZ4688" s="778" t="s">
        <v>20552</v>
      </c>
      <c r="BA4688" s="906"/>
    </row>
    <row r="4689" spans="1:53" s="1289" customFormat="1" ht="15.95" customHeight="1" x14ac:dyDescent="0.25">
      <c r="A4689" s="925">
        <v>2088</v>
      </c>
      <c r="B4689" s="925" t="s">
        <v>55</v>
      </c>
      <c r="C4689" s="1009" t="s">
        <v>6908</v>
      </c>
      <c r="D4689" s="354" t="s">
        <v>16635</v>
      </c>
      <c r="E4689" s="925" t="s">
        <v>16391</v>
      </c>
      <c r="F4689" s="925" t="s">
        <v>16392</v>
      </c>
      <c r="G4689" s="925" t="s">
        <v>221</v>
      </c>
      <c r="H4689" s="925" t="s">
        <v>219</v>
      </c>
      <c r="I4689" s="925" t="s">
        <v>316</v>
      </c>
      <c r="J4689" s="925" t="s">
        <v>221</v>
      </c>
      <c r="K4689" s="925" t="s">
        <v>222</v>
      </c>
      <c r="L4689" s="925" t="s">
        <v>221</v>
      </c>
      <c r="M4689" s="925" t="s">
        <v>222</v>
      </c>
      <c r="N4689" s="974">
        <v>3</v>
      </c>
      <c r="O4689" s="974">
        <v>1</v>
      </c>
      <c r="P4689" s="974">
        <v>3</v>
      </c>
      <c r="Q4689" s="925">
        <v>2</v>
      </c>
      <c r="R4689" s="925"/>
      <c r="S4689" s="925"/>
      <c r="T4689" s="925"/>
      <c r="U4689" s="925"/>
      <c r="V4689" s="925"/>
      <c r="W4689" s="925">
        <v>1</v>
      </c>
      <c r="X4689" s="925"/>
      <c r="Y4689" s="925" t="s">
        <v>12075</v>
      </c>
      <c r="Z4689" s="925" t="s">
        <v>16300</v>
      </c>
      <c r="AA4689" s="1128">
        <v>318507400061793</v>
      </c>
      <c r="AB4689" s="925" t="s">
        <v>24991</v>
      </c>
      <c r="AC4689" s="925" t="s">
        <v>16388</v>
      </c>
      <c r="AD4689" s="948" t="s">
        <v>16302</v>
      </c>
      <c r="AE4689" s="925" t="s">
        <v>16390</v>
      </c>
      <c r="AF4689" s="925" t="s">
        <v>16393</v>
      </c>
      <c r="AG4689" s="1128">
        <v>318507400061793</v>
      </c>
      <c r="AH4689" s="925" t="s">
        <v>16171</v>
      </c>
      <c r="AI4689" s="925">
        <v>1.1399999999999999</v>
      </c>
      <c r="AJ4689" s="925">
        <v>421</v>
      </c>
      <c r="AK4689" s="359">
        <f>AJ4689*AI4689/365</f>
        <v>1.314904109589041</v>
      </c>
      <c r="AL4689" s="1129">
        <v>0</v>
      </c>
      <c r="AM4689" s="1666">
        <f>SUBTOTAL(9,AK4689:AL4689)</f>
        <v>1.314904109589041</v>
      </c>
      <c r="AN4689" s="1129">
        <f>AK4689</f>
        <v>1.314904109589041</v>
      </c>
      <c r="AO4689" s="1129">
        <f t="shared" si="718"/>
        <v>0</v>
      </c>
      <c r="AP4689" s="1129">
        <f>AN4689+AO4689</f>
        <v>1.314904109589041</v>
      </c>
      <c r="AQ4689" s="1129">
        <f>AP4689*30</f>
        <v>39.447123287671232</v>
      </c>
      <c r="AR4689" s="362" t="s">
        <v>231</v>
      </c>
      <c r="AS4689" s="939" t="s">
        <v>431</v>
      </c>
      <c r="AT4689" s="925" t="s">
        <v>325</v>
      </c>
      <c r="AU4689" s="925" t="s">
        <v>16305</v>
      </c>
      <c r="AV4689" s="1115"/>
      <c r="AW4689" s="354" t="s">
        <v>234</v>
      </c>
      <c r="AX4689" s="805" t="s">
        <v>16394</v>
      </c>
      <c r="AY4689" s="2391"/>
      <c r="AZ4689" s="778" t="s">
        <v>19946</v>
      </c>
    </row>
    <row r="4690" spans="1:53" s="1289" customFormat="1" ht="15.95" customHeight="1" x14ac:dyDescent="0.2">
      <c r="A4690" s="925">
        <v>2089</v>
      </c>
      <c r="B4690" s="925" t="s">
        <v>55</v>
      </c>
      <c r="C4690" s="1009" t="s">
        <v>58</v>
      </c>
      <c r="D4690" s="354" t="s">
        <v>20978</v>
      </c>
      <c r="E4690" s="925" t="s">
        <v>20979</v>
      </c>
      <c r="F4690" s="925" t="s">
        <v>20980</v>
      </c>
      <c r="G4690" s="925" t="s">
        <v>221</v>
      </c>
      <c r="H4690" s="925" t="s">
        <v>219</v>
      </c>
      <c r="I4690" s="925" t="s">
        <v>220</v>
      </c>
      <c r="J4690" s="925" t="s">
        <v>221</v>
      </c>
      <c r="K4690" s="925" t="s">
        <v>222</v>
      </c>
      <c r="L4690" s="925" t="s">
        <v>221</v>
      </c>
      <c r="M4690" s="925" t="s">
        <v>222</v>
      </c>
      <c r="N4690" s="974">
        <v>25</v>
      </c>
      <c r="O4690" s="974">
        <v>18</v>
      </c>
      <c r="P4690" s="974">
        <f>N4690*O4690</f>
        <v>450</v>
      </c>
      <c r="Q4690" s="925"/>
      <c r="R4690" s="925"/>
      <c r="S4690" s="925">
        <v>6</v>
      </c>
      <c r="T4690" s="925"/>
      <c r="U4690" s="925">
        <v>6</v>
      </c>
      <c r="V4690" s="925"/>
      <c r="W4690" s="925"/>
      <c r="X4690" s="925"/>
      <c r="Y4690" s="354" t="s">
        <v>62</v>
      </c>
      <c r="Z4690" s="366" t="s">
        <v>224</v>
      </c>
      <c r="AA4690" s="762" t="s">
        <v>225</v>
      </c>
      <c r="AB4690" s="354" t="s">
        <v>1789</v>
      </c>
      <c r="AC4690" s="354" t="s">
        <v>1790</v>
      </c>
      <c r="AD4690" s="925" t="s">
        <v>1791</v>
      </c>
      <c r="AE4690" s="272" t="s">
        <v>2442</v>
      </c>
      <c r="AF4690" s="354" t="s">
        <v>5123</v>
      </c>
      <c r="AG4690" s="358" t="s">
        <v>230</v>
      </c>
      <c r="AH4690" s="443" t="s">
        <v>58</v>
      </c>
      <c r="AI4690" s="359">
        <v>0.1</v>
      </c>
      <c r="AJ4690" s="505">
        <v>3000</v>
      </c>
      <c r="AK4690" s="359">
        <f>AJ4690*0.0763/365</f>
        <v>0.62712328767123293</v>
      </c>
      <c r="AL4690" s="359">
        <f>AJ4690*0.0237/365</f>
        <v>0.19479452054794519</v>
      </c>
      <c r="AM4690" s="361">
        <f>AK4690+AL4690</f>
        <v>0.82191780821917815</v>
      </c>
      <c r="AN4690" s="1129">
        <f>SUM(AK4690:AK4696)</f>
        <v>1.5678082191780822</v>
      </c>
      <c r="AO4690" s="1129">
        <f>SUM(AL4690:AL4696)</f>
        <v>16.520986301369863</v>
      </c>
      <c r="AP4690" s="1129">
        <f>SUM(AM4690:AM4696)</f>
        <v>18.088794520547946</v>
      </c>
      <c r="AQ4690" s="1129">
        <f>AO4690*30</f>
        <v>495.62958904109587</v>
      </c>
      <c r="AR4690" s="362" t="s">
        <v>231</v>
      </c>
      <c r="AS4690" s="939" t="s">
        <v>431</v>
      </c>
      <c r="AT4690" s="925" t="s">
        <v>232</v>
      </c>
      <c r="AU4690" s="925" t="s">
        <v>58</v>
      </c>
      <c r="AV4690" s="1115"/>
      <c r="AW4690" s="354" t="s">
        <v>234</v>
      </c>
      <c r="AX4690" s="2460" t="s">
        <v>23890</v>
      </c>
      <c r="AY4690" s="2401" t="s">
        <v>16455</v>
      </c>
      <c r="AZ4690" s="1395"/>
    </row>
    <row r="4691" spans="1:53" ht="15.95" customHeight="1" x14ac:dyDescent="0.25">
      <c r="A4691" s="960"/>
      <c r="B4691" s="960"/>
      <c r="C4691" s="1005"/>
      <c r="D4691" s="1029"/>
      <c r="E4691" s="960"/>
      <c r="F4691" s="960"/>
      <c r="G4691" s="960"/>
      <c r="H4691" s="960"/>
      <c r="I4691" s="960"/>
      <c r="J4691" s="960"/>
      <c r="K4691" s="960"/>
      <c r="L4691" s="960"/>
      <c r="M4691" s="960"/>
      <c r="N4691" s="961"/>
      <c r="O4691" s="961"/>
      <c r="P4691" s="961"/>
      <c r="Q4691" s="960"/>
      <c r="R4691" s="960"/>
      <c r="S4691" s="960"/>
      <c r="T4691" s="960"/>
      <c r="U4691" s="960"/>
      <c r="V4691" s="960"/>
      <c r="W4691" s="960"/>
      <c r="X4691" s="960"/>
      <c r="Y4691" s="960"/>
      <c r="Z4691" s="960"/>
      <c r="AA4691" s="973"/>
      <c r="AB4691" s="960"/>
      <c r="AC4691" s="960"/>
      <c r="AD4691" s="960"/>
      <c r="AE4691" s="5" t="s">
        <v>5124</v>
      </c>
      <c r="AF4691" s="1029" t="s">
        <v>5125</v>
      </c>
      <c r="AG4691" s="39" t="s">
        <v>230</v>
      </c>
      <c r="AH4691" s="1" t="s">
        <v>58</v>
      </c>
      <c r="AI4691" s="40">
        <v>0.1</v>
      </c>
      <c r="AJ4691" s="61">
        <v>3000</v>
      </c>
      <c r="AK4691" s="40">
        <f>AJ4691*0.0763/365</f>
        <v>0.62712328767123293</v>
      </c>
      <c r="AL4691" s="40">
        <f>AJ4691*0.0237/365</f>
        <v>0.19479452054794519</v>
      </c>
      <c r="AM4691" s="40">
        <f>AK4691+AL4691</f>
        <v>0.82191780821917815</v>
      </c>
      <c r="AN4691" s="971"/>
      <c r="AO4691" s="971"/>
      <c r="AP4691" s="971"/>
      <c r="AQ4691" s="971"/>
      <c r="AR4691" s="1036"/>
      <c r="AS4691" s="964"/>
      <c r="AT4691" s="960"/>
      <c r="AU4691" s="960"/>
      <c r="AV4691" s="965"/>
      <c r="AW4691" s="960"/>
      <c r="AX4691" s="46"/>
      <c r="AY4691" s="2391"/>
      <c r="AZ4691" s="55"/>
      <c r="BA4691" s="906"/>
    </row>
    <row r="4692" spans="1:53" ht="15.95" customHeight="1" x14ac:dyDescent="0.25">
      <c r="A4692" s="960"/>
      <c r="B4692" s="960"/>
      <c r="C4692" s="1005"/>
      <c r="D4692" s="1029"/>
      <c r="E4692" s="960"/>
      <c r="F4692" s="960"/>
      <c r="G4692" s="960"/>
      <c r="H4692" s="960"/>
      <c r="I4692" s="960"/>
      <c r="J4692" s="960"/>
      <c r="K4692" s="960"/>
      <c r="L4692" s="960"/>
      <c r="M4692" s="960"/>
      <c r="N4692" s="961"/>
      <c r="O4692" s="961"/>
      <c r="P4692" s="961"/>
      <c r="Q4692" s="960"/>
      <c r="R4692" s="960"/>
      <c r="S4692" s="960"/>
      <c r="T4692" s="960"/>
      <c r="U4692" s="960"/>
      <c r="V4692" s="960"/>
      <c r="W4692" s="960"/>
      <c r="X4692" s="960"/>
      <c r="Y4692" s="960"/>
      <c r="Z4692" s="960"/>
      <c r="AA4692" s="973"/>
      <c r="AB4692" s="960"/>
      <c r="AC4692" s="960"/>
      <c r="AD4692" s="960"/>
      <c r="AE4692" s="5" t="s">
        <v>5126</v>
      </c>
      <c r="AF4692" s="1029" t="s">
        <v>5127</v>
      </c>
      <c r="AG4692" s="39" t="s">
        <v>230</v>
      </c>
      <c r="AH4692" s="1" t="s">
        <v>58</v>
      </c>
      <c r="AI4692" s="40">
        <v>0.1</v>
      </c>
      <c r="AJ4692" s="61">
        <v>450</v>
      </c>
      <c r="AK4692" s="40">
        <f>AJ4692*0.0763/365</f>
        <v>9.406849315068494E-2</v>
      </c>
      <c r="AL4692" s="40">
        <f>AJ4692*0.0237/365</f>
        <v>2.921917808219178E-2</v>
      </c>
      <c r="AM4692" s="40">
        <f>AK4692+AL4692</f>
        <v>0.12328767123287672</v>
      </c>
      <c r="AN4692" s="971"/>
      <c r="AO4692" s="971"/>
      <c r="AP4692" s="971"/>
      <c r="AQ4692" s="971"/>
      <c r="AR4692" s="1036"/>
      <c r="AS4692" s="964"/>
      <c r="AT4692" s="960"/>
      <c r="AU4692" s="960"/>
      <c r="AV4692" s="965"/>
      <c r="AW4692" s="960"/>
      <c r="AX4692" s="46"/>
      <c r="AY4692" s="2391"/>
      <c r="AZ4692" s="55"/>
      <c r="BA4692" s="906"/>
    </row>
    <row r="4693" spans="1:53" ht="15.95" customHeight="1" x14ac:dyDescent="0.25">
      <c r="A4693" s="960"/>
      <c r="B4693" s="960"/>
      <c r="C4693" s="1005"/>
      <c r="D4693" s="1029"/>
      <c r="E4693" s="960"/>
      <c r="F4693" s="960"/>
      <c r="G4693" s="960"/>
      <c r="H4693" s="960"/>
      <c r="I4693" s="960"/>
      <c r="J4693" s="960"/>
      <c r="K4693" s="960"/>
      <c r="L4693" s="960"/>
      <c r="M4693" s="960"/>
      <c r="N4693" s="961"/>
      <c r="O4693" s="961"/>
      <c r="P4693" s="961"/>
      <c r="Q4693" s="960"/>
      <c r="R4693" s="960"/>
      <c r="S4693" s="960"/>
      <c r="T4693" s="960"/>
      <c r="U4693" s="960"/>
      <c r="V4693" s="960"/>
      <c r="W4693" s="960"/>
      <c r="X4693" s="960"/>
      <c r="Y4693" s="960"/>
      <c r="Z4693" s="960"/>
      <c r="AA4693" s="973"/>
      <c r="AB4693" s="960"/>
      <c r="AC4693" s="960"/>
      <c r="AD4693" s="960"/>
      <c r="AE4693" s="5" t="s">
        <v>5128</v>
      </c>
      <c r="AF4693" s="1029" t="s">
        <v>5129</v>
      </c>
      <c r="AG4693" s="39" t="s">
        <v>230</v>
      </c>
      <c r="AH4693" s="1" t="s">
        <v>58</v>
      </c>
      <c r="AI4693" s="40">
        <v>0.1</v>
      </c>
      <c r="AJ4693" s="61">
        <v>750</v>
      </c>
      <c r="AK4693" s="40">
        <f>AJ4693*0.0763/365</f>
        <v>0.15678082191780823</v>
      </c>
      <c r="AL4693" s="40">
        <f>AJ4693*0.0237/365</f>
        <v>4.8698630136986297E-2</v>
      </c>
      <c r="AM4693" s="40">
        <f>AK4693+AL4693</f>
        <v>0.20547945205479454</v>
      </c>
      <c r="AN4693" s="971"/>
      <c r="AO4693" s="971"/>
      <c r="AP4693" s="971"/>
      <c r="AQ4693" s="971"/>
      <c r="AR4693" s="1036"/>
      <c r="AS4693" s="964"/>
      <c r="AT4693" s="960"/>
      <c r="AU4693" s="960"/>
      <c r="AV4693" s="965"/>
      <c r="AW4693" s="960"/>
      <c r="AX4693" s="46"/>
      <c r="AY4693" s="2391"/>
      <c r="AZ4693" s="55"/>
      <c r="BA4693" s="906"/>
    </row>
    <row r="4694" spans="1:53" ht="15.95" customHeight="1" x14ac:dyDescent="0.25">
      <c r="A4694" s="960"/>
      <c r="B4694" s="960"/>
      <c r="C4694" s="1005"/>
      <c r="D4694" s="1029"/>
      <c r="E4694" s="960"/>
      <c r="F4694" s="960"/>
      <c r="G4694" s="960"/>
      <c r="H4694" s="960"/>
      <c r="I4694" s="960"/>
      <c r="J4694" s="960"/>
      <c r="K4694" s="960"/>
      <c r="L4694" s="960"/>
      <c r="M4694" s="960"/>
      <c r="N4694" s="961"/>
      <c r="O4694" s="961"/>
      <c r="P4694" s="961"/>
      <c r="Q4694" s="960"/>
      <c r="R4694" s="960"/>
      <c r="S4694" s="960"/>
      <c r="T4694" s="960"/>
      <c r="U4694" s="960"/>
      <c r="V4694" s="960"/>
      <c r="W4694" s="960"/>
      <c r="X4694" s="960"/>
      <c r="Y4694" s="960"/>
      <c r="Z4694" s="960"/>
      <c r="AA4694" s="973"/>
      <c r="AB4694" s="960"/>
      <c r="AC4694" s="960"/>
      <c r="AD4694" s="960"/>
      <c r="AE4694" s="5" t="s">
        <v>5130</v>
      </c>
      <c r="AF4694" s="1029" t="s">
        <v>5131</v>
      </c>
      <c r="AG4694" s="39" t="s">
        <v>230</v>
      </c>
      <c r="AH4694" s="1" t="s">
        <v>58</v>
      </c>
      <c r="AI4694" s="40">
        <v>0.1</v>
      </c>
      <c r="AJ4694" s="61">
        <v>300</v>
      </c>
      <c r="AK4694" s="40">
        <f>AJ4694*0.0763/365</f>
        <v>6.2712328767123293E-2</v>
      </c>
      <c r="AL4694" s="40">
        <f>AJ4694*0.0237/365</f>
        <v>1.9479452054794517E-2</v>
      </c>
      <c r="AM4694" s="40">
        <f>AK4694+AL4694</f>
        <v>8.2191780821917804E-2</v>
      </c>
      <c r="AN4694" s="971"/>
      <c r="AO4694" s="971"/>
      <c r="AP4694" s="971"/>
      <c r="AQ4694" s="971"/>
      <c r="AR4694" s="1036"/>
      <c r="AS4694" s="964"/>
      <c r="AT4694" s="960"/>
      <c r="AU4694" s="960"/>
      <c r="AV4694" s="965"/>
      <c r="AW4694" s="960"/>
      <c r="AX4694" s="2511" t="s">
        <v>16563</v>
      </c>
      <c r="AY4694" s="2391" t="s">
        <v>16564</v>
      </c>
      <c r="AZ4694" s="55"/>
      <c r="BA4694" s="906"/>
    </row>
    <row r="4695" spans="1:53" ht="30.75" customHeight="1" x14ac:dyDescent="0.25">
      <c r="A4695" s="960"/>
      <c r="B4695" s="960"/>
      <c r="C4695" s="1005"/>
      <c r="D4695" s="1029"/>
      <c r="E4695" s="960"/>
      <c r="F4695" s="960"/>
      <c r="G4695" s="960"/>
      <c r="H4695" s="960"/>
      <c r="I4695" s="960"/>
      <c r="J4695" s="960"/>
      <c r="K4695" s="960"/>
      <c r="L4695" s="960"/>
      <c r="M4695" s="960"/>
      <c r="N4695" s="961"/>
      <c r="O4695" s="961"/>
      <c r="P4695" s="961"/>
      <c r="Q4695" s="960"/>
      <c r="R4695" s="960"/>
      <c r="S4695" s="960"/>
      <c r="T4695" s="960"/>
      <c r="U4695" s="960"/>
      <c r="V4695" s="960"/>
      <c r="W4695" s="960"/>
      <c r="X4695" s="960"/>
      <c r="Y4695" s="960"/>
      <c r="Z4695" s="960"/>
      <c r="AA4695" s="973"/>
      <c r="AB4695" s="960"/>
      <c r="AC4695" s="960"/>
      <c r="AD4695" s="960" t="s">
        <v>17073</v>
      </c>
      <c r="AE4695" s="1029" t="s">
        <v>13213</v>
      </c>
      <c r="AF4695" s="1029" t="s">
        <v>13213</v>
      </c>
      <c r="AG4695" s="39" t="s">
        <v>230</v>
      </c>
      <c r="AH4695" s="1" t="s">
        <v>59</v>
      </c>
      <c r="AI4695" s="40"/>
      <c r="AJ4695" s="57"/>
      <c r="AK4695" s="40">
        <v>0</v>
      </c>
      <c r="AL4695" s="40">
        <v>0.77700000000000002</v>
      </c>
      <c r="AM4695" s="41">
        <f>SUM(AK4695:AL4695)</f>
        <v>0.77700000000000002</v>
      </c>
      <c r="AN4695" s="41"/>
      <c r="AO4695" s="971"/>
      <c r="AP4695" s="971"/>
      <c r="AQ4695" s="971"/>
      <c r="AR4695" s="1036"/>
      <c r="AS4695" s="964"/>
      <c r="AT4695" s="960"/>
      <c r="AU4695" s="960"/>
      <c r="AV4695" s="965"/>
      <c r="AW4695" s="960"/>
      <c r="AX4695" s="46"/>
      <c r="AY4695" s="2391" t="s">
        <v>16485</v>
      </c>
      <c r="AZ4695" s="55"/>
      <c r="BA4695" s="906"/>
    </row>
    <row r="4696" spans="1:53" ht="30.75" customHeight="1" x14ac:dyDescent="0.25">
      <c r="A4696" s="960"/>
      <c r="B4696" s="960"/>
      <c r="C4696" s="1005"/>
      <c r="D4696" s="1029"/>
      <c r="E4696" s="960"/>
      <c r="F4696" s="960"/>
      <c r="G4696" s="960"/>
      <c r="H4696" s="960"/>
      <c r="I4696" s="960"/>
      <c r="J4696" s="960"/>
      <c r="K4696" s="960"/>
      <c r="L4696" s="960"/>
      <c r="M4696" s="960"/>
      <c r="N4696" s="961"/>
      <c r="O4696" s="961"/>
      <c r="P4696" s="961"/>
      <c r="Q4696" s="960"/>
      <c r="R4696" s="960"/>
      <c r="S4696" s="960"/>
      <c r="T4696" s="960"/>
      <c r="U4696" s="960"/>
      <c r="V4696" s="960"/>
      <c r="W4696" s="960"/>
      <c r="X4696" s="960"/>
      <c r="Y4696" s="960"/>
      <c r="Z4696" s="960"/>
      <c r="AA4696" s="973"/>
      <c r="AB4696" s="960"/>
      <c r="AC4696" s="960"/>
      <c r="AD4696" s="960"/>
      <c r="AE4696" s="1029" t="s">
        <v>13213</v>
      </c>
      <c r="AF4696" s="1029" t="s">
        <v>13213</v>
      </c>
      <c r="AG4696" s="39"/>
      <c r="AH4696" s="1" t="s">
        <v>58</v>
      </c>
      <c r="AI4696" s="40"/>
      <c r="AJ4696" s="57"/>
      <c r="AK4696" s="40">
        <v>0</v>
      </c>
      <c r="AL4696" s="40">
        <v>15.257</v>
      </c>
      <c r="AM4696" s="41">
        <f>SUM(AK4696:AL4696)</f>
        <v>15.257</v>
      </c>
      <c r="AN4696" s="41"/>
      <c r="AO4696" s="971"/>
      <c r="AP4696" s="971"/>
      <c r="AQ4696" s="971"/>
      <c r="AR4696" s="1036"/>
      <c r="AS4696" s="964"/>
      <c r="AT4696" s="960"/>
      <c r="AU4696" s="960"/>
      <c r="AV4696" s="965"/>
      <c r="AW4696" s="960"/>
      <c r="AX4696" s="46"/>
      <c r="AY4696" s="2391"/>
      <c r="AZ4696" s="55"/>
      <c r="BA4696" s="906"/>
    </row>
    <row r="4697" spans="1:53" s="1289" customFormat="1" ht="30.75" customHeight="1" x14ac:dyDescent="0.2">
      <c r="A4697" s="1172"/>
      <c r="B4697" s="1172"/>
      <c r="C4697" s="1008"/>
      <c r="D4697" s="1458"/>
      <c r="E4697" s="1172"/>
      <c r="F4697" s="1172"/>
      <c r="G4697" s="1172"/>
      <c r="H4697" s="1172"/>
      <c r="I4697" s="1172"/>
      <c r="J4697" s="1172"/>
      <c r="K4697" s="1172"/>
      <c r="L4697" s="1172"/>
      <c r="M4697" s="1172"/>
      <c r="N4697" s="1422"/>
      <c r="O4697" s="1422"/>
      <c r="P4697" s="1422"/>
      <c r="Q4697" s="1172"/>
      <c r="R4697" s="1172"/>
      <c r="S4697" s="1172"/>
      <c r="T4697" s="1172"/>
      <c r="U4697" s="1172"/>
      <c r="V4697" s="1172"/>
      <c r="W4697" s="1172"/>
      <c r="X4697" s="1172"/>
      <c r="Y4697" s="1172"/>
      <c r="Z4697" s="1172"/>
      <c r="AA4697" s="1462"/>
      <c r="AB4697" s="1172"/>
      <c r="AC4697" s="1172"/>
      <c r="AD4697" s="1172"/>
      <c r="AE4697" s="1458" t="s">
        <v>224</v>
      </c>
      <c r="AF4697" s="1458" t="s">
        <v>20981</v>
      </c>
      <c r="AG4697" s="377"/>
      <c r="AH4697" s="754"/>
      <c r="AI4697" s="378" t="s">
        <v>20983</v>
      </c>
      <c r="AJ4697" s="1294">
        <v>0</v>
      </c>
      <c r="AK4697" s="378">
        <v>0</v>
      </c>
      <c r="AL4697" s="378">
        <v>0</v>
      </c>
      <c r="AM4697" s="380">
        <v>0</v>
      </c>
      <c r="AN4697" s="380"/>
      <c r="AO4697" s="1173"/>
      <c r="AP4697" s="1173"/>
      <c r="AQ4697" s="1173"/>
      <c r="AR4697" s="379"/>
      <c r="AS4697" s="1042"/>
      <c r="AT4697" s="1172"/>
      <c r="AU4697" s="1172"/>
      <c r="AV4697" s="1463"/>
      <c r="AW4697" s="1172"/>
      <c r="AX4697" s="1202" t="s">
        <v>20982</v>
      </c>
      <c r="AY4697" s="1172"/>
      <c r="AZ4697" s="1395"/>
    </row>
    <row r="4698" spans="1:53" ht="15.95" customHeight="1" x14ac:dyDescent="0.25">
      <c r="A4698" s="673">
        <v>2090</v>
      </c>
      <c r="B4698" s="673" t="s">
        <v>55</v>
      </c>
      <c r="C4698" s="1007" t="s">
        <v>58</v>
      </c>
      <c r="D4698" s="166" t="s">
        <v>16439</v>
      </c>
      <c r="E4698" s="673" t="s">
        <v>16400</v>
      </c>
      <c r="F4698" s="673" t="s">
        <v>16401</v>
      </c>
      <c r="G4698" s="673"/>
      <c r="H4698" s="673" t="s">
        <v>219</v>
      </c>
      <c r="I4698" s="673" t="s">
        <v>220</v>
      </c>
      <c r="J4698" s="673" t="s">
        <v>221</v>
      </c>
      <c r="K4698" s="673" t="s">
        <v>222</v>
      </c>
      <c r="L4698" s="673" t="s">
        <v>221</v>
      </c>
      <c r="M4698" s="673" t="s">
        <v>222</v>
      </c>
      <c r="N4698" s="969">
        <v>6</v>
      </c>
      <c r="O4698" s="969">
        <v>1.75</v>
      </c>
      <c r="P4698" s="969">
        <v>10.5</v>
      </c>
      <c r="Q4698" s="673">
        <v>5</v>
      </c>
      <c r="R4698" s="673"/>
      <c r="S4698" s="673">
        <v>1</v>
      </c>
      <c r="T4698" s="673"/>
      <c r="U4698" s="673">
        <v>1</v>
      </c>
      <c r="V4698" s="673"/>
      <c r="W4698" s="673"/>
      <c r="X4698" s="673"/>
      <c r="Y4698" s="673" t="s">
        <v>16652</v>
      </c>
      <c r="Z4698" s="166" t="s">
        <v>230</v>
      </c>
      <c r="AA4698" s="203" t="s">
        <v>230</v>
      </c>
      <c r="AB4698" s="166" t="s">
        <v>230</v>
      </c>
      <c r="AC4698" s="166" t="s">
        <v>230</v>
      </c>
      <c r="AD4698" s="166" t="s">
        <v>230</v>
      </c>
      <c r="AE4698" s="198" t="s">
        <v>1798</v>
      </c>
      <c r="AF4698" s="166" t="s">
        <v>5314</v>
      </c>
      <c r="AG4698" s="165" t="s">
        <v>230</v>
      </c>
      <c r="AH4698" s="203" t="s">
        <v>58</v>
      </c>
      <c r="AI4698" s="312">
        <v>7.6300000000000007E-2</v>
      </c>
      <c r="AJ4698" s="223">
        <v>2250</v>
      </c>
      <c r="AK4698" s="167">
        <f>AI4698*AJ4698/365</f>
        <v>0.4703424657534247</v>
      </c>
      <c r="AL4698" s="167">
        <v>0</v>
      </c>
      <c r="AM4698" s="187">
        <f t="shared" ref="AM4698:AM4705" si="719">AK4698+AL4698</f>
        <v>0.4703424657534247</v>
      </c>
      <c r="AN4698" s="167">
        <f>SUM(AK4698:AK4704)</f>
        <v>4.9856301369863019</v>
      </c>
      <c r="AO4698" s="167">
        <f>SUM(AL4698:AL4700)</f>
        <v>0</v>
      </c>
      <c r="AP4698" s="167">
        <f>AN4698+AO4698</f>
        <v>4.9856301369863019</v>
      </c>
      <c r="AQ4698" s="167">
        <f>AP4698*30</f>
        <v>149.56890410958906</v>
      </c>
      <c r="AR4698" s="193" t="s">
        <v>231</v>
      </c>
      <c r="AS4698" s="194" t="s">
        <v>431</v>
      </c>
      <c r="AT4698" s="166" t="s">
        <v>232</v>
      </c>
      <c r="AU4698" s="198" t="s">
        <v>58</v>
      </c>
      <c r="AV4698" s="231" t="s">
        <v>5431</v>
      </c>
      <c r="AW4698" s="166" t="s">
        <v>234</v>
      </c>
      <c r="AX4698" s="2511" t="s">
        <v>16443</v>
      </c>
      <c r="AY4698" s="2391" t="s">
        <v>16399</v>
      </c>
      <c r="AZ4698" s="55"/>
      <c r="BA4698" s="906"/>
    </row>
    <row r="4699" spans="1:53" ht="15.95" customHeight="1" x14ac:dyDescent="0.25">
      <c r="A4699" s="960"/>
      <c r="B4699" s="960"/>
      <c r="C4699" s="1005"/>
      <c r="D4699" s="1029"/>
      <c r="E4699" s="960"/>
      <c r="F4699" s="960"/>
      <c r="G4699" s="960"/>
      <c r="H4699" s="960"/>
      <c r="I4699" s="960"/>
      <c r="J4699" s="960"/>
      <c r="K4699" s="960"/>
      <c r="L4699" s="960"/>
      <c r="M4699" s="960"/>
      <c r="N4699" s="961"/>
      <c r="O4699" s="961"/>
      <c r="P4699" s="961"/>
      <c r="Q4699" s="960"/>
      <c r="R4699" s="960"/>
      <c r="S4699" s="960"/>
      <c r="T4699" s="960"/>
      <c r="U4699" s="960"/>
      <c r="V4699" s="960"/>
      <c r="W4699" s="960"/>
      <c r="X4699" s="960"/>
      <c r="Y4699" s="960"/>
      <c r="Z4699" s="960"/>
      <c r="AA4699" s="973"/>
      <c r="AB4699" s="960"/>
      <c r="AC4699" s="960"/>
      <c r="AD4699" s="960"/>
      <c r="AE4699" s="5" t="s">
        <v>1799</v>
      </c>
      <c r="AF4699" s="1029" t="s">
        <v>5315</v>
      </c>
      <c r="AG4699" s="39" t="s">
        <v>230</v>
      </c>
      <c r="AH4699" s="1" t="s">
        <v>58</v>
      </c>
      <c r="AI4699" s="314">
        <v>7.6300000000000007E-2</v>
      </c>
      <c r="AJ4699" s="61">
        <v>3750</v>
      </c>
      <c r="AK4699" s="40">
        <f t="shared" ref="AK4699:AK4705" si="720">AJ4699*0.0763/365</f>
        <v>0.78390410958904111</v>
      </c>
      <c r="AL4699" s="40">
        <v>0</v>
      </c>
      <c r="AM4699" s="40">
        <f t="shared" si="719"/>
        <v>0.78390410958904111</v>
      </c>
      <c r="AN4699" s="40"/>
      <c r="AO4699" s="40"/>
      <c r="AP4699" s="40"/>
      <c r="AQ4699" s="40"/>
      <c r="AR4699" s="1036"/>
      <c r="AS4699" s="448"/>
      <c r="AT4699" s="1029"/>
      <c r="AU4699" s="5"/>
      <c r="AV4699" s="1029"/>
      <c r="AW4699" s="1029"/>
      <c r="AX4699" s="46"/>
      <c r="AY4699" s="2391"/>
      <c r="AZ4699" s="55"/>
      <c r="BA4699" s="906"/>
    </row>
    <row r="4700" spans="1:53" ht="15.95" customHeight="1" x14ac:dyDescent="0.25">
      <c r="A4700" s="960"/>
      <c r="B4700" s="960"/>
      <c r="C4700" s="1005"/>
      <c r="D4700" s="1029"/>
      <c r="E4700" s="960"/>
      <c r="F4700" s="960"/>
      <c r="G4700" s="960"/>
      <c r="H4700" s="960"/>
      <c r="I4700" s="960"/>
      <c r="J4700" s="960"/>
      <c r="K4700" s="960"/>
      <c r="L4700" s="960"/>
      <c r="M4700" s="960"/>
      <c r="N4700" s="961"/>
      <c r="O4700" s="961"/>
      <c r="P4700" s="961"/>
      <c r="Q4700" s="960"/>
      <c r="R4700" s="960"/>
      <c r="S4700" s="960"/>
      <c r="T4700" s="960"/>
      <c r="U4700" s="960"/>
      <c r="V4700" s="960"/>
      <c r="W4700" s="960"/>
      <c r="X4700" s="960"/>
      <c r="Y4700" s="960"/>
      <c r="Z4700" s="960"/>
      <c r="AA4700" s="973"/>
      <c r="AB4700" s="960"/>
      <c r="AC4700" s="960"/>
      <c r="AD4700" s="960"/>
      <c r="AE4700" s="5" t="s">
        <v>5316</v>
      </c>
      <c r="AF4700" s="1029" t="s">
        <v>5317</v>
      </c>
      <c r="AG4700" s="39" t="s">
        <v>230</v>
      </c>
      <c r="AH4700" s="1" t="s">
        <v>58</v>
      </c>
      <c r="AI4700" s="314">
        <v>7.6300000000000007E-2</v>
      </c>
      <c r="AJ4700" s="61">
        <v>3300</v>
      </c>
      <c r="AK4700" s="40">
        <f t="shared" si="720"/>
        <v>0.68983561643835623</v>
      </c>
      <c r="AL4700" s="40">
        <v>0</v>
      </c>
      <c r="AM4700" s="40">
        <f t="shared" si="719"/>
        <v>0.68983561643835623</v>
      </c>
      <c r="AN4700" s="40"/>
      <c r="AO4700" s="40"/>
      <c r="AP4700" s="40"/>
      <c r="AQ4700" s="40"/>
      <c r="AR4700" s="1036"/>
      <c r="AS4700" s="448"/>
      <c r="AT4700" s="1029"/>
      <c r="AU4700" s="5"/>
      <c r="AV4700" s="1029"/>
      <c r="AW4700" s="1029"/>
      <c r="AX4700" s="46"/>
      <c r="AY4700" s="2391"/>
      <c r="AZ4700" s="55"/>
      <c r="BA4700" s="906"/>
    </row>
    <row r="4701" spans="1:53" ht="15.95" customHeight="1" x14ac:dyDescent="0.25">
      <c r="A4701" s="960"/>
      <c r="B4701" s="960"/>
      <c r="C4701" s="1005"/>
      <c r="D4701" s="1029"/>
      <c r="E4701" s="960"/>
      <c r="F4701" s="960"/>
      <c r="G4701" s="960"/>
      <c r="H4701" s="960"/>
      <c r="I4701" s="960"/>
      <c r="J4701" s="960"/>
      <c r="K4701" s="960"/>
      <c r="L4701" s="960"/>
      <c r="M4701" s="960"/>
      <c r="N4701" s="961"/>
      <c r="O4701" s="961"/>
      <c r="P4701" s="961"/>
      <c r="Q4701" s="960"/>
      <c r="R4701" s="960"/>
      <c r="S4701" s="960"/>
      <c r="T4701" s="960"/>
      <c r="U4701" s="960"/>
      <c r="V4701" s="960"/>
      <c r="W4701" s="960"/>
      <c r="X4701" s="960"/>
      <c r="Y4701" s="960"/>
      <c r="Z4701" s="960"/>
      <c r="AA4701" s="973"/>
      <c r="AB4701" s="960"/>
      <c r="AC4701" s="960"/>
      <c r="AD4701" s="960"/>
      <c r="AE4701" s="5" t="s">
        <v>1909</v>
      </c>
      <c r="AF4701" s="1029" t="s">
        <v>5430</v>
      </c>
      <c r="AG4701" s="39" t="s">
        <v>230</v>
      </c>
      <c r="AH4701" s="1" t="s">
        <v>58</v>
      </c>
      <c r="AI4701" s="314">
        <v>7.6300000000000007E-2</v>
      </c>
      <c r="AJ4701" s="61">
        <v>2250</v>
      </c>
      <c r="AK4701" s="40">
        <f t="shared" si="720"/>
        <v>0.4703424657534247</v>
      </c>
      <c r="AL4701" s="40">
        <v>0</v>
      </c>
      <c r="AM4701" s="41">
        <f t="shared" si="719"/>
        <v>0.4703424657534247</v>
      </c>
      <c r="AN4701" s="40"/>
      <c r="AO4701" s="40"/>
      <c r="AP4701" s="40"/>
      <c r="AQ4701" s="40"/>
      <c r="AR4701" s="283"/>
      <c r="AS4701" s="19"/>
      <c r="AT4701" s="1029"/>
      <c r="AU4701" s="5"/>
      <c r="AV4701" s="284"/>
      <c r="AW4701" s="1029"/>
      <c r="AX4701" s="46"/>
      <c r="AY4701" s="2391"/>
      <c r="AZ4701" s="55"/>
      <c r="BA4701" s="906"/>
    </row>
    <row r="4702" spans="1:53" ht="15.95" customHeight="1" x14ac:dyDescent="0.25">
      <c r="A4702" s="960"/>
      <c r="B4702" s="960"/>
      <c r="C4702" s="1005"/>
      <c r="D4702" s="1029"/>
      <c r="E4702" s="960"/>
      <c r="F4702" s="960"/>
      <c r="G4702" s="960"/>
      <c r="H4702" s="960"/>
      <c r="I4702" s="960"/>
      <c r="J4702" s="960"/>
      <c r="K4702" s="960"/>
      <c r="L4702" s="960"/>
      <c r="M4702" s="960"/>
      <c r="N4702" s="961"/>
      <c r="O4702" s="961"/>
      <c r="P4702" s="961"/>
      <c r="Q4702" s="960"/>
      <c r="R4702" s="960"/>
      <c r="S4702" s="960"/>
      <c r="T4702" s="960"/>
      <c r="U4702" s="960"/>
      <c r="V4702" s="960"/>
      <c r="W4702" s="960"/>
      <c r="X4702" s="960"/>
      <c r="Y4702" s="960"/>
      <c r="Z4702" s="960"/>
      <c r="AA4702" s="973"/>
      <c r="AB4702" s="960"/>
      <c r="AC4702" s="960"/>
      <c r="AD4702" s="960"/>
      <c r="AE4702" s="5" t="s">
        <v>5432</v>
      </c>
      <c r="AF4702" s="1029" t="s">
        <v>5433</v>
      </c>
      <c r="AG4702" s="39" t="s">
        <v>230</v>
      </c>
      <c r="AH4702" s="1" t="s">
        <v>58</v>
      </c>
      <c r="AI4702" s="314">
        <v>7.6300000000000007E-2</v>
      </c>
      <c r="AJ4702" s="61">
        <v>6900</v>
      </c>
      <c r="AK4702" s="40">
        <f t="shared" si="720"/>
        <v>1.4423835616438356</v>
      </c>
      <c r="AL4702" s="40">
        <v>0</v>
      </c>
      <c r="AM4702" s="40">
        <f t="shared" si="719"/>
        <v>1.4423835616438356</v>
      </c>
      <c r="AN4702" s="40"/>
      <c r="AO4702" s="40"/>
      <c r="AP4702" s="40"/>
      <c r="AQ4702" s="40"/>
      <c r="AR4702" s="1036"/>
      <c r="AS4702" s="448"/>
      <c r="AT4702" s="1029"/>
      <c r="AU4702" s="5"/>
      <c r="AV4702" s="1029"/>
      <c r="AW4702" s="1029"/>
      <c r="AX4702" s="46"/>
      <c r="AY4702" s="2391"/>
      <c r="AZ4702" s="55"/>
      <c r="BA4702" s="906"/>
    </row>
    <row r="4703" spans="1:53" ht="15.95" customHeight="1" x14ac:dyDescent="0.25">
      <c r="A4703" s="960"/>
      <c r="B4703" s="960"/>
      <c r="C4703" s="1005"/>
      <c r="D4703" s="1029"/>
      <c r="E4703" s="960"/>
      <c r="F4703" s="960"/>
      <c r="G4703" s="960"/>
      <c r="H4703" s="960"/>
      <c r="I4703" s="960"/>
      <c r="J4703" s="960"/>
      <c r="K4703" s="960"/>
      <c r="L4703" s="960"/>
      <c r="M4703" s="960"/>
      <c r="N4703" s="961"/>
      <c r="O4703" s="961"/>
      <c r="P4703" s="961"/>
      <c r="Q4703" s="960"/>
      <c r="R4703" s="960"/>
      <c r="S4703" s="960"/>
      <c r="T4703" s="960"/>
      <c r="U4703" s="960"/>
      <c r="V4703" s="960"/>
      <c r="W4703" s="960"/>
      <c r="X4703" s="960"/>
      <c r="Y4703" s="960"/>
      <c r="Z4703" s="960"/>
      <c r="AA4703" s="973"/>
      <c r="AB4703" s="960"/>
      <c r="AC4703" s="960"/>
      <c r="AD4703" s="960"/>
      <c r="AE4703" s="5" t="s">
        <v>16442</v>
      </c>
      <c r="AF4703" s="1029" t="s">
        <v>5434</v>
      </c>
      <c r="AG4703" s="39" t="s">
        <v>230</v>
      </c>
      <c r="AH4703" s="1" t="s">
        <v>58</v>
      </c>
      <c r="AI4703" s="314">
        <v>7.6300000000000007E-2</v>
      </c>
      <c r="AJ4703" s="61">
        <v>900</v>
      </c>
      <c r="AK4703" s="40">
        <f t="shared" si="720"/>
        <v>0.18813698630136988</v>
      </c>
      <c r="AL4703" s="40">
        <v>0</v>
      </c>
      <c r="AM4703" s="40">
        <f t="shared" si="719"/>
        <v>0.18813698630136988</v>
      </c>
      <c r="AN4703" s="40"/>
      <c r="AO4703" s="40"/>
      <c r="AP4703" s="40"/>
      <c r="AQ4703" s="40"/>
      <c r="AR4703" s="1036"/>
      <c r="AS4703" s="448"/>
      <c r="AT4703" s="1029"/>
      <c r="AU4703" s="5"/>
      <c r="AV4703" s="1029"/>
      <c r="AW4703" s="1029"/>
      <c r="AX4703" s="46"/>
      <c r="AY4703" s="2391"/>
      <c r="AZ4703" s="55"/>
      <c r="BA4703" s="906"/>
    </row>
    <row r="4704" spans="1:53" ht="15.95" customHeight="1" x14ac:dyDescent="0.25">
      <c r="A4704" s="960"/>
      <c r="B4704" s="960"/>
      <c r="C4704" s="1005"/>
      <c r="D4704" s="1029"/>
      <c r="E4704" s="960"/>
      <c r="F4704" s="960"/>
      <c r="G4704" s="960"/>
      <c r="H4704" s="960"/>
      <c r="I4704" s="960"/>
      <c r="J4704" s="960"/>
      <c r="K4704" s="960"/>
      <c r="L4704" s="960"/>
      <c r="M4704" s="960"/>
      <c r="N4704" s="961"/>
      <c r="O4704" s="961"/>
      <c r="P4704" s="961"/>
      <c r="Q4704" s="960"/>
      <c r="R4704" s="960"/>
      <c r="S4704" s="960"/>
      <c r="T4704" s="960"/>
      <c r="U4704" s="960"/>
      <c r="V4704" s="960"/>
      <c r="W4704" s="960"/>
      <c r="X4704" s="960"/>
      <c r="Y4704" s="960"/>
      <c r="Z4704" s="960"/>
      <c r="AA4704" s="973"/>
      <c r="AB4704" s="960"/>
      <c r="AC4704" s="960"/>
      <c r="AD4704" s="960"/>
      <c r="AE4704" s="5" t="s">
        <v>5397</v>
      </c>
      <c r="AF4704" s="1029" t="s">
        <v>5435</v>
      </c>
      <c r="AG4704" s="39" t="s">
        <v>230</v>
      </c>
      <c r="AH4704" s="1" t="s">
        <v>58</v>
      </c>
      <c r="AI4704" s="314">
        <v>7.6300000000000007E-2</v>
      </c>
      <c r="AJ4704" s="61">
        <v>4500</v>
      </c>
      <c r="AK4704" s="40">
        <f t="shared" si="720"/>
        <v>0.9406849315068494</v>
      </c>
      <c r="AL4704" s="40">
        <v>0</v>
      </c>
      <c r="AM4704" s="40">
        <f t="shared" si="719"/>
        <v>0.9406849315068494</v>
      </c>
      <c r="AN4704" s="40"/>
      <c r="AO4704" s="40"/>
      <c r="AP4704" s="40"/>
      <c r="AQ4704" s="40"/>
      <c r="AR4704" s="1036"/>
      <c r="AS4704" s="448"/>
      <c r="AT4704" s="1029"/>
      <c r="AU4704" s="1029"/>
      <c r="AV4704" s="1029"/>
      <c r="AW4704" s="1029"/>
      <c r="AX4704" s="46"/>
      <c r="AY4704" s="2391"/>
      <c r="AZ4704" s="55"/>
      <c r="BA4704" s="906"/>
    </row>
    <row r="4705" spans="1:53" ht="15.95" customHeight="1" x14ac:dyDescent="0.25">
      <c r="A4705" s="1374">
        <v>2091</v>
      </c>
      <c r="B4705" s="673" t="s">
        <v>49</v>
      </c>
      <c r="C4705" s="1007" t="s">
        <v>58</v>
      </c>
      <c r="D4705" s="166" t="s">
        <v>16696</v>
      </c>
      <c r="E4705" s="673" t="s">
        <v>16449</v>
      </c>
      <c r="F4705" s="673" t="s">
        <v>16450</v>
      </c>
      <c r="G4705" s="673"/>
      <c r="H4705" s="673" t="s">
        <v>219</v>
      </c>
      <c r="I4705" s="673" t="s">
        <v>16451</v>
      </c>
      <c r="J4705" s="673" t="s">
        <v>221</v>
      </c>
      <c r="K4705" s="673" t="s">
        <v>879</v>
      </c>
      <c r="L4705" s="673" t="s">
        <v>221</v>
      </c>
      <c r="M4705" s="673" t="s">
        <v>879</v>
      </c>
      <c r="N4705" s="969">
        <v>3</v>
      </c>
      <c r="O4705" s="969">
        <v>1.75</v>
      </c>
      <c r="P4705" s="969">
        <f>N4705*O4705</f>
        <v>5.25</v>
      </c>
      <c r="Q4705" s="937">
        <v>1</v>
      </c>
      <c r="R4705" s="937"/>
      <c r="S4705" s="937">
        <v>1</v>
      </c>
      <c r="T4705" s="937"/>
      <c r="U4705" s="937"/>
      <c r="V4705" s="673"/>
      <c r="W4705" s="673"/>
      <c r="X4705" s="673"/>
      <c r="Y4705" s="673" t="s">
        <v>16652</v>
      </c>
      <c r="Z4705" s="166" t="s">
        <v>230</v>
      </c>
      <c r="AA4705" s="203" t="s">
        <v>230</v>
      </c>
      <c r="AB4705" s="166" t="s">
        <v>230</v>
      </c>
      <c r="AC4705" s="166" t="s">
        <v>230</v>
      </c>
      <c r="AD4705" s="166" t="s">
        <v>230</v>
      </c>
      <c r="AE4705" s="673" t="s">
        <v>16452</v>
      </c>
      <c r="AF4705" s="673" t="s">
        <v>16453</v>
      </c>
      <c r="AG4705" s="165" t="s">
        <v>230</v>
      </c>
      <c r="AH4705" s="673" t="s">
        <v>58</v>
      </c>
      <c r="AI4705" s="1241">
        <v>0.1</v>
      </c>
      <c r="AJ4705" s="673">
        <v>6000</v>
      </c>
      <c r="AK4705" s="949">
        <f t="shared" si="720"/>
        <v>1.2542465753424659</v>
      </c>
      <c r="AL4705" s="949">
        <v>0.39</v>
      </c>
      <c r="AM4705" s="953">
        <f t="shared" si="719"/>
        <v>1.644246575342466</v>
      </c>
      <c r="AN4705" s="949">
        <f>SUM(AK4705:AK4707)</f>
        <v>3.0723287671232882</v>
      </c>
      <c r="AO4705" s="949">
        <f>SUM(AL4705:AL4707)</f>
        <v>0.94841095890410954</v>
      </c>
      <c r="AP4705" s="953">
        <f>SUM(AN4705:AO4705)</f>
        <v>4.020739726027398</v>
      </c>
      <c r="AQ4705" s="949">
        <f>AP4705*30</f>
        <v>120.62219178082194</v>
      </c>
      <c r="AR4705" s="193" t="s">
        <v>231</v>
      </c>
      <c r="AS4705" s="260" t="s">
        <v>431</v>
      </c>
      <c r="AT4705" s="673" t="s">
        <v>232</v>
      </c>
      <c r="AU4705" s="673" t="s">
        <v>58</v>
      </c>
      <c r="AV4705" s="950"/>
      <c r="AW4705" s="166" t="s">
        <v>234</v>
      </c>
      <c r="AX4705" s="2511" t="s">
        <v>16448</v>
      </c>
      <c r="AY4705" s="2391"/>
      <c r="AZ4705" s="55"/>
      <c r="BA4705" s="906"/>
    </row>
    <row r="4706" spans="1:53" ht="15.95" customHeight="1" x14ac:dyDescent="0.25">
      <c r="A4706" s="960"/>
      <c r="B4706" s="960"/>
      <c r="C4706" s="1005"/>
      <c r="D4706" s="1235"/>
      <c r="E4706" s="960"/>
      <c r="F4706" s="960"/>
      <c r="G4706" s="960"/>
      <c r="H4706" s="960"/>
      <c r="I4706" s="960"/>
      <c r="J4706" s="960"/>
      <c r="K4706" s="960"/>
      <c r="L4706" s="960"/>
      <c r="M4706" s="960"/>
      <c r="N4706" s="961"/>
      <c r="O4706" s="961"/>
      <c r="P4706" s="961"/>
      <c r="Q4706" s="960"/>
      <c r="R4706" s="960"/>
      <c r="S4706" s="960"/>
      <c r="T4706" s="960"/>
      <c r="U4706" s="960"/>
      <c r="V4706" s="960"/>
      <c r="W4706" s="960"/>
      <c r="X4706" s="960"/>
      <c r="Y4706" s="960"/>
      <c r="Z4706" s="1" t="s">
        <v>230</v>
      </c>
      <c r="AA4706" s="1235" t="s">
        <v>230</v>
      </c>
      <c r="AB4706" s="1235" t="s">
        <v>230</v>
      </c>
      <c r="AC4706" s="1235" t="s">
        <v>230</v>
      </c>
      <c r="AD4706" s="1235" t="s">
        <v>230</v>
      </c>
      <c r="AE4706" s="1236" t="s">
        <v>3714</v>
      </c>
      <c r="AF4706" s="1236" t="s">
        <v>16446</v>
      </c>
      <c r="AG4706" s="377" t="s">
        <v>230</v>
      </c>
      <c r="AH4706" s="1236" t="s">
        <v>58</v>
      </c>
      <c r="AI4706" s="378">
        <v>0.1</v>
      </c>
      <c r="AJ4706" s="379">
        <v>8600</v>
      </c>
      <c r="AK4706" s="378">
        <v>1.8</v>
      </c>
      <c r="AL4706" s="378">
        <f>AJ4706*0.0237/365</f>
        <v>0.55841095890410952</v>
      </c>
      <c r="AM4706" s="380">
        <f>SUM(AK4706:AL4706)</f>
        <v>2.3584109589041096</v>
      </c>
      <c r="AN4706" s="971"/>
      <c r="AO4706" s="971"/>
      <c r="AP4706" s="963"/>
      <c r="AQ4706" s="1240"/>
      <c r="AR4706" s="91"/>
      <c r="AS4706" s="1170"/>
      <c r="AT4706" s="960"/>
      <c r="AU4706" s="960"/>
      <c r="AV4706" s="1171"/>
      <c r="AW4706" s="1235"/>
      <c r="AX4706" s="2511" t="s">
        <v>18219</v>
      </c>
      <c r="AY4706" s="2391"/>
      <c r="AZ4706" s="55"/>
      <c r="BA4706" s="906"/>
    </row>
    <row r="4707" spans="1:53" ht="15.95" customHeight="1" x14ac:dyDescent="0.25">
      <c r="A4707" s="960"/>
      <c r="B4707" s="960"/>
      <c r="C4707" s="1005"/>
      <c r="D4707" s="1169"/>
      <c r="E4707" s="960"/>
      <c r="F4707" s="960"/>
      <c r="G4707" s="960"/>
      <c r="H4707" s="960"/>
      <c r="I4707" s="960"/>
      <c r="J4707" s="960"/>
      <c r="K4707" s="960"/>
      <c r="L4707" s="960"/>
      <c r="M4707" s="960"/>
      <c r="N4707" s="961"/>
      <c r="O4707" s="961"/>
      <c r="P4707" s="961"/>
      <c r="Q4707" s="960"/>
      <c r="R4707" s="960"/>
      <c r="S4707" s="960"/>
      <c r="T4707" s="960"/>
      <c r="U4707" s="960"/>
      <c r="V4707" s="960"/>
      <c r="W4707" s="960"/>
      <c r="X4707" s="960"/>
      <c r="Y4707" s="960"/>
      <c r="Z4707" s="1169"/>
      <c r="AA4707" s="1"/>
      <c r="AB4707" s="1169"/>
      <c r="AC4707" s="1321" t="s">
        <v>18012</v>
      </c>
      <c r="AD4707" s="1329" t="s">
        <v>18013</v>
      </c>
      <c r="AE4707" s="1172" t="s">
        <v>18008</v>
      </c>
      <c r="AF4707" s="1172" t="s">
        <v>18009</v>
      </c>
      <c r="AG4707" s="377">
        <v>1185053050324</v>
      </c>
      <c r="AH4707" s="1172" t="s">
        <v>18010</v>
      </c>
      <c r="AI4707" s="1172">
        <v>1.32</v>
      </c>
      <c r="AJ4707" s="1172">
        <v>5</v>
      </c>
      <c r="AK4707" s="378">
        <f>AJ4707*AI4707/365</f>
        <v>1.8082191780821918E-2</v>
      </c>
      <c r="AL4707" s="1173">
        <v>0</v>
      </c>
      <c r="AM4707" s="1173">
        <f>AK4707+AL4707</f>
        <v>1.8082191780821918E-2</v>
      </c>
      <c r="AN4707" s="971"/>
      <c r="AO4707" s="971"/>
      <c r="AP4707" s="963"/>
      <c r="AQ4707" s="1240"/>
      <c r="AR4707" s="91"/>
      <c r="AS4707" s="1170"/>
      <c r="AT4707" s="960"/>
      <c r="AU4707" s="960"/>
      <c r="AV4707" s="1171"/>
      <c r="AW4707" s="1169"/>
      <c r="AX4707" s="2511" t="s">
        <v>18011</v>
      </c>
      <c r="AY4707" s="2391"/>
      <c r="BA4707" s="906"/>
    </row>
    <row r="4708" spans="1:53" s="8" customFormat="1" ht="15.95" customHeight="1" x14ac:dyDescent="0.2">
      <c r="A4708" s="353">
        <v>2092</v>
      </c>
      <c r="B4708" s="354" t="s">
        <v>49</v>
      </c>
      <c r="C4708" s="366" t="s">
        <v>59</v>
      </c>
      <c r="D4708" s="354" t="s">
        <v>16506</v>
      </c>
      <c r="E4708" s="354" t="s">
        <v>16503</v>
      </c>
      <c r="F4708" s="354" t="s">
        <v>16504</v>
      </c>
      <c r="G4708" s="354" t="s">
        <v>221</v>
      </c>
      <c r="H4708" s="354" t="s">
        <v>219</v>
      </c>
      <c r="I4708" s="354" t="s">
        <v>316</v>
      </c>
      <c r="J4708" s="354" t="s">
        <v>221</v>
      </c>
      <c r="K4708" s="925" t="s">
        <v>879</v>
      </c>
      <c r="L4708" s="925" t="s">
        <v>221</v>
      </c>
      <c r="M4708" s="925" t="s">
        <v>879</v>
      </c>
      <c r="N4708" s="360">
        <v>9</v>
      </c>
      <c r="O4708" s="360">
        <v>1.75</v>
      </c>
      <c r="P4708" s="360">
        <f>N4708*O4708</f>
        <v>15.75</v>
      </c>
      <c r="Q4708" s="503">
        <v>8</v>
      </c>
      <c r="R4708" s="357"/>
      <c r="S4708" s="357">
        <v>2</v>
      </c>
      <c r="T4708" s="357"/>
      <c r="U4708" s="357">
        <v>0</v>
      </c>
      <c r="V4708" s="357">
        <v>5</v>
      </c>
      <c r="W4708" s="357"/>
      <c r="X4708" s="357"/>
      <c r="Y4708" s="925" t="s">
        <v>16652</v>
      </c>
      <c r="Z4708" s="354" t="s">
        <v>230</v>
      </c>
      <c r="AA4708" s="203" t="s">
        <v>230</v>
      </c>
      <c r="AB4708" s="166" t="s">
        <v>230</v>
      </c>
      <c r="AC4708" s="166" t="s">
        <v>230</v>
      </c>
      <c r="AD4708" s="166" t="s">
        <v>230</v>
      </c>
      <c r="AE4708" s="354" t="s">
        <v>16505</v>
      </c>
      <c r="AF4708" s="354" t="s">
        <v>346</v>
      </c>
      <c r="AG4708" s="358" t="s">
        <v>230</v>
      </c>
      <c r="AH4708" s="769" t="s">
        <v>337</v>
      </c>
      <c r="AI4708" s="359">
        <v>0.114</v>
      </c>
      <c r="AJ4708" s="490">
        <v>18357.929</v>
      </c>
      <c r="AK4708" s="359">
        <f>AJ4708*0.087/365</f>
        <v>4.3757255424657533</v>
      </c>
      <c r="AL4708" s="359">
        <v>0</v>
      </c>
      <c r="AM4708" s="361">
        <f>SUM(AK4708:AL4708)</f>
        <v>4.3757255424657533</v>
      </c>
      <c r="AN4708" s="359">
        <f>SUM(AK4708:AK4710)</f>
        <v>13.491302136986301</v>
      </c>
      <c r="AO4708" s="359">
        <f>SUM(AL4708:AL4710)</f>
        <v>0</v>
      </c>
      <c r="AP4708" s="359">
        <f>SUM(AM4708:AM4710)</f>
        <v>13.491302136986301</v>
      </c>
      <c r="AQ4708" s="763">
        <f>AP4708*30</f>
        <v>404.73906410958904</v>
      </c>
      <c r="AR4708" s="764" t="s">
        <v>231</v>
      </c>
      <c r="AS4708" s="765" t="s">
        <v>114</v>
      </c>
      <c r="AT4708" s="354" t="s">
        <v>232</v>
      </c>
      <c r="AU4708" s="354" t="s">
        <v>59</v>
      </c>
      <c r="AV4708" s="916"/>
      <c r="AW4708" s="166" t="s">
        <v>234</v>
      </c>
      <c r="AX4708" s="804" t="s">
        <v>17399</v>
      </c>
      <c r="AY4708" s="2391" t="s">
        <v>17400</v>
      </c>
      <c r="AZ4708" s="447" t="s">
        <v>19947</v>
      </c>
    </row>
    <row r="4709" spans="1:53" s="8" customFormat="1" ht="15.95" customHeight="1" x14ac:dyDescent="0.25">
      <c r="A4709" s="36"/>
      <c r="B4709" s="1029"/>
      <c r="C4709" s="2"/>
      <c r="D4709" s="1029"/>
      <c r="E4709" s="1029"/>
      <c r="F4709" s="1029"/>
      <c r="G4709" s="1029"/>
      <c r="H4709" s="1029"/>
      <c r="I4709" s="1029"/>
      <c r="J4709" s="1029"/>
      <c r="K4709" s="1029"/>
      <c r="L4709" s="1029"/>
      <c r="M4709" s="1029"/>
      <c r="N4709" s="1036"/>
      <c r="O4709" s="1036"/>
      <c r="P4709" s="1557"/>
      <c r="Q4709" s="37"/>
      <c r="R4709" s="448"/>
      <c r="S4709" s="448"/>
      <c r="T4709" s="448"/>
      <c r="U4709" s="448"/>
      <c r="V4709" s="448"/>
      <c r="W4709" s="448"/>
      <c r="X4709" s="448"/>
      <c r="Y4709" s="1029"/>
      <c r="Z4709" s="1029" t="s">
        <v>230</v>
      </c>
      <c r="AA4709" s="1" t="s">
        <v>230</v>
      </c>
      <c r="AB4709" s="1029" t="s">
        <v>230</v>
      </c>
      <c r="AC4709" s="1029" t="s">
        <v>230</v>
      </c>
      <c r="AD4709" s="1029" t="s">
        <v>230</v>
      </c>
      <c r="AE4709" s="1029" t="s">
        <v>16505</v>
      </c>
      <c r="AF4709" s="1029" t="s">
        <v>347</v>
      </c>
      <c r="AG4709" s="39" t="s">
        <v>230</v>
      </c>
      <c r="AH4709" s="1029" t="s">
        <v>337</v>
      </c>
      <c r="AI4709" s="40">
        <v>0.114</v>
      </c>
      <c r="AJ4709" s="1037">
        <v>20318.686999999998</v>
      </c>
      <c r="AK4709" s="40">
        <f>AJ4709*0.087/365</f>
        <v>4.8430842986301359</v>
      </c>
      <c r="AL4709" s="40">
        <v>0</v>
      </c>
      <c r="AM4709" s="41">
        <f>SUM(AK4709:AL4709)</f>
        <v>4.8430842986301359</v>
      </c>
      <c r="AN4709" s="40"/>
      <c r="AO4709" s="40"/>
      <c r="AP4709" s="40"/>
      <c r="AQ4709" s="369"/>
      <c r="AR4709" s="49"/>
      <c r="AS4709" s="50"/>
      <c r="AT4709" s="1029"/>
      <c r="AU4709" s="1029"/>
      <c r="AV4709" s="44"/>
      <c r="AW4709" s="1029"/>
      <c r="AY4709" s="2391"/>
    </row>
    <row r="4710" spans="1:53" s="8" customFormat="1" ht="15.95" customHeight="1" x14ac:dyDescent="0.25">
      <c r="A4710" s="36"/>
      <c r="B4710" s="1029"/>
      <c r="C4710" s="2"/>
      <c r="D4710" s="1029"/>
      <c r="E4710" s="1029"/>
      <c r="F4710" s="1029"/>
      <c r="G4710" s="1029"/>
      <c r="H4710" s="1029"/>
      <c r="I4710" s="1029"/>
      <c r="J4710" s="1029"/>
      <c r="K4710" s="1029"/>
      <c r="L4710" s="1029"/>
      <c r="M4710" s="1029"/>
      <c r="N4710" s="1036"/>
      <c r="O4710" s="1036"/>
      <c r="P4710" s="1557"/>
      <c r="Q4710" s="37"/>
      <c r="R4710" s="448"/>
      <c r="S4710" s="448"/>
      <c r="T4710" s="448"/>
      <c r="U4710" s="448"/>
      <c r="V4710" s="448"/>
      <c r="W4710" s="448"/>
      <c r="X4710" s="448"/>
      <c r="Y4710" s="1029"/>
      <c r="Z4710" s="1029" t="s">
        <v>230</v>
      </c>
      <c r="AA4710" s="1" t="s">
        <v>230</v>
      </c>
      <c r="AB4710" s="1029" t="s">
        <v>230</v>
      </c>
      <c r="AC4710" s="1029" t="s">
        <v>230</v>
      </c>
      <c r="AD4710" s="1029" t="s">
        <v>230</v>
      </c>
      <c r="AE4710" s="1029" t="s">
        <v>855</v>
      </c>
      <c r="AF4710" s="1029" t="s">
        <v>349</v>
      </c>
      <c r="AG4710" s="39" t="s">
        <v>230</v>
      </c>
      <c r="AH4710" s="3" t="s">
        <v>337</v>
      </c>
      <c r="AI4710" s="40">
        <v>0.114</v>
      </c>
      <c r="AJ4710" s="1037">
        <v>17924.824000000001</v>
      </c>
      <c r="AK4710" s="40">
        <f>AJ4710*0.087/365</f>
        <v>4.2724922958904106</v>
      </c>
      <c r="AL4710" s="40">
        <v>0</v>
      </c>
      <c r="AM4710" s="41">
        <f>SUM(AK4710:AL4710)</f>
        <v>4.2724922958904106</v>
      </c>
      <c r="AN4710" s="40"/>
      <c r="AO4710" s="40"/>
      <c r="AP4710" s="40"/>
      <c r="AQ4710" s="1644"/>
      <c r="AR4710" s="91"/>
      <c r="AS4710" s="56"/>
      <c r="AT4710" s="1029"/>
      <c r="AU4710" s="1029"/>
      <c r="AV4710" s="920"/>
      <c r="AW4710" s="1029"/>
      <c r="AX4710" s="1029"/>
      <c r="AY4710" s="2391"/>
    </row>
    <row r="4711" spans="1:53" s="976" customFormat="1" ht="15.95" customHeight="1" x14ac:dyDescent="0.25">
      <c r="A4711" s="1305">
        <v>2093</v>
      </c>
      <c r="B4711" s="354" t="s">
        <v>53</v>
      </c>
      <c r="C4711" s="1009" t="s">
        <v>58</v>
      </c>
      <c r="D4711" s="354" t="s">
        <v>17544</v>
      </c>
      <c r="E4711" s="925" t="s">
        <v>17545</v>
      </c>
      <c r="F4711" s="925" t="s">
        <v>17546</v>
      </c>
      <c r="G4711" s="925"/>
      <c r="H4711" s="925" t="s">
        <v>16544</v>
      </c>
      <c r="I4711" s="925" t="s">
        <v>316</v>
      </c>
      <c r="J4711" s="925" t="s">
        <v>221</v>
      </c>
      <c r="K4711" s="925" t="s">
        <v>879</v>
      </c>
      <c r="L4711" s="925" t="s">
        <v>221</v>
      </c>
      <c r="M4711" s="925" t="s">
        <v>879</v>
      </c>
      <c r="N4711" s="974">
        <v>6</v>
      </c>
      <c r="O4711" s="974">
        <v>1.5</v>
      </c>
      <c r="P4711" s="974">
        <f>O4711*N4711</f>
        <v>9</v>
      </c>
      <c r="Q4711" s="925">
        <v>2</v>
      </c>
      <c r="R4711" s="925"/>
      <c r="S4711" s="925">
        <v>1</v>
      </c>
      <c r="T4711" s="673"/>
      <c r="U4711" s="673"/>
      <c r="V4711" s="673"/>
      <c r="W4711" s="673"/>
      <c r="X4711" s="673"/>
      <c r="Y4711" s="354" t="s">
        <v>62</v>
      </c>
      <c r="Z4711" s="366" t="s">
        <v>224</v>
      </c>
      <c r="AA4711" s="762" t="s">
        <v>225</v>
      </c>
      <c r="AB4711" s="354" t="s">
        <v>1540</v>
      </c>
      <c r="AC4711" s="354" t="s">
        <v>1541</v>
      </c>
      <c r="AD4711" s="354" t="s">
        <v>1542</v>
      </c>
      <c r="AE4711" s="354" t="s">
        <v>4602</v>
      </c>
      <c r="AF4711" s="354" t="s">
        <v>4603</v>
      </c>
      <c r="AG4711" s="165" t="s">
        <v>230</v>
      </c>
      <c r="AH4711" s="354" t="s">
        <v>58</v>
      </c>
      <c r="AI4711" s="359">
        <v>0.114</v>
      </c>
      <c r="AJ4711" s="769">
        <v>2880</v>
      </c>
      <c r="AK4711" s="359">
        <f>AJ4711*0.087/365</f>
        <v>0.68646575342465743</v>
      </c>
      <c r="AL4711" s="359">
        <f>AJ4711*0.027/365</f>
        <v>0.21304109589041098</v>
      </c>
      <c r="AM4711" s="359">
        <f>SUM(AK4711:AL4711)</f>
        <v>0.89950684931506841</v>
      </c>
      <c r="AN4711" s="359">
        <v>0.68600000000000005</v>
      </c>
      <c r="AO4711" s="359">
        <v>0.21299999999999999</v>
      </c>
      <c r="AP4711" s="359">
        <f>SUM(AN4711:AO4711)</f>
        <v>0.89900000000000002</v>
      </c>
      <c r="AQ4711" s="359">
        <f>AP4711*30</f>
        <v>26.97</v>
      </c>
      <c r="AR4711" s="673"/>
      <c r="AS4711" s="769" t="s">
        <v>114</v>
      </c>
      <c r="AT4711" s="183" t="s">
        <v>232</v>
      </c>
      <c r="AU4711" s="166" t="s">
        <v>58</v>
      </c>
      <c r="AV4711" s="166"/>
      <c r="AW4711" s="166" t="s">
        <v>234</v>
      </c>
      <c r="AX4711" s="1202" t="s">
        <v>17547</v>
      </c>
      <c r="AY4711" s="2391"/>
      <c r="AZ4711" s="1099"/>
    </row>
    <row r="4712" spans="1:53" ht="15.95" customHeight="1" x14ac:dyDescent="0.25">
      <c r="A4712" s="1305">
        <v>2094</v>
      </c>
      <c r="B4712" s="354" t="s">
        <v>53</v>
      </c>
      <c r="C4712" s="1009" t="s">
        <v>790</v>
      </c>
      <c r="D4712" s="354" t="s">
        <v>16541</v>
      </c>
      <c r="E4712" s="925" t="s">
        <v>16542</v>
      </c>
      <c r="F4712" s="925" t="s">
        <v>16543</v>
      </c>
      <c r="G4712" s="925" t="s">
        <v>221</v>
      </c>
      <c r="H4712" s="925" t="s">
        <v>16544</v>
      </c>
      <c r="I4712" s="925" t="s">
        <v>16545</v>
      </c>
      <c r="J4712" s="925"/>
      <c r="K4712" s="925" t="s">
        <v>879</v>
      </c>
      <c r="L4712" s="925" t="s">
        <v>16546</v>
      </c>
      <c r="M4712" s="925" t="s">
        <v>879</v>
      </c>
      <c r="N4712" s="974">
        <v>6</v>
      </c>
      <c r="O4712" s="974">
        <v>2</v>
      </c>
      <c r="P4712" s="974">
        <v>12</v>
      </c>
      <c r="Q4712" s="975">
        <v>2</v>
      </c>
      <c r="R4712" s="975"/>
      <c r="S4712" s="975">
        <v>0</v>
      </c>
      <c r="T4712" s="975"/>
      <c r="U4712" s="975"/>
      <c r="V4712" s="925">
        <v>1</v>
      </c>
      <c r="W4712" s="925"/>
      <c r="X4712" s="925"/>
      <c r="Y4712" s="354" t="s">
        <v>1509</v>
      </c>
      <c r="Z4712" s="354" t="s">
        <v>9533</v>
      </c>
      <c r="AA4712" s="443" t="s">
        <v>24360</v>
      </c>
      <c r="AB4712" s="354" t="s">
        <v>6011</v>
      </c>
      <c r="AC4712" s="354" t="s">
        <v>16536</v>
      </c>
      <c r="AD4712" s="354" t="s">
        <v>16537</v>
      </c>
      <c r="AE4712" s="354" t="s">
        <v>9531</v>
      </c>
      <c r="AF4712" s="354" t="s">
        <v>16547</v>
      </c>
      <c r="AG4712" s="358" t="s">
        <v>24360</v>
      </c>
      <c r="AH4712" s="443" t="s">
        <v>790</v>
      </c>
      <c r="AI4712" s="360">
        <v>1.48</v>
      </c>
      <c r="AJ4712" s="1010">
        <v>81</v>
      </c>
      <c r="AK4712" s="359">
        <f>AJ4712*AI4712/365</f>
        <v>0.32843835616438355</v>
      </c>
      <c r="AL4712" s="359">
        <v>0</v>
      </c>
      <c r="AM4712" s="361">
        <f>SUBTOTAL(9,AK4712:AL4712)</f>
        <v>0.32843835616438355</v>
      </c>
      <c r="AN4712" s="359">
        <f>AK4712</f>
        <v>0.32843835616438355</v>
      </c>
      <c r="AO4712" s="359">
        <v>0</v>
      </c>
      <c r="AP4712" s="359">
        <f>AN4712+AO4712</f>
        <v>0.32843835616438355</v>
      </c>
      <c r="AQ4712" s="359">
        <f>AP4712*30</f>
        <v>9.8531506849315065</v>
      </c>
      <c r="AR4712" s="362" t="s">
        <v>231</v>
      </c>
      <c r="AS4712" s="363" t="s">
        <v>114</v>
      </c>
      <c r="AT4712" s="354" t="s">
        <v>325</v>
      </c>
      <c r="AU4712" s="354" t="s">
        <v>1509</v>
      </c>
      <c r="AV4712" s="923"/>
      <c r="AW4712" s="354" t="s">
        <v>234</v>
      </c>
      <c r="AX4712" s="447" t="s">
        <v>20553</v>
      </c>
      <c r="AY4712" s="2391"/>
      <c r="AZ4712" s="447" t="s">
        <v>19948</v>
      </c>
      <c r="BA4712" s="906"/>
    </row>
    <row r="4713" spans="1:53" ht="33" customHeight="1" x14ac:dyDescent="0.25">
      <c r="A4713" s="673">
        <v>2095</v>
      </c>
      <c r="B4713" s="673" t="s">
        <v>56</v>
      </c>
      <c r="C4713" s="170" t="s">
        <v>59</v>
      </c>
      <c r="D4713" s="166" t="s">
        <v>16569</v>
      </c>
      <c r="E4713" s="673" t="s">
        <v>16570</v>
      </c>
      <c r="F4713" s="673" t="s">
        <v>2975</v>
      </c>
      <c r="G4713" s="673"/>
      <c r="H4713" s="673" t="s">
        <v>16544</v>
      </c>
      <c r="I4713" s="673" t="s">
        <v>16545</v>
      </c>
      <c r="J4713" s="673" t="s">
        <v>317</v>
      </c>
      <c r="K4713" s="673">
        <v>0</v>
      </c>
      <c r="L4713" s="673" t="s">
        <v>317</v>
      </c>
      <c r="M4713" s="673">
        <v>0</v>
      </c>
      <c r="N4713" s="969">
        <v>12</v>
      </c>
      <c r="O4713" s="969">
        <v>6</v>
      </c>
      <c r="P4713" s="969">
        <f>N4713*O4713</f>
        <v>72</v>
      </c>
      <c r="Q4713" s="937"/>
      <c r="R4713" s="937"/>
      <c r="S4713" s="937"/>
      <c r="T4713" s="937"/>
      <c r="U4713" s="937">
        <v>2</v>
      </c>
      <c r="V4713" s="673"/>
      <c r="W4713" s="673"/>
      <c r="X4713" s="673"/>
      <c r="Y4713" s="673" t="s">
        <v>61</v>
      </c>
      <c r="Z4713" s="166" t="s">
        <v>230</v>
      </c>
      <c r="AA4713" s="203" t="s">
        <v>230</v>
      </c>
      <c r="AB4713" s="166" t="s">
        <v>230</v>
      </c>
      <c r="AC4713" s="166" t="s">
        <v>230</v>
      </c>
      <c r="AD4713" s="166" t="s">
        <v>230</v>
      </c>
      <c r="AE4713" s="673" t="s">
        <v>2939</v>
      </c>
      <c r="AF4713" s="673" t="s">
        <v>2939</v>
      </c>
      <c r="AG4713" s="165" t="s">
        <v>230</v>
      </c>
      <c r="AH4713" s="166" t="s">
        <v>16615</v>
      </c>
      <c r="AI4713" s="1692">
        <v>2.7E-2</v>
      </c>
      <c r="AJ4713" s="673"/>
      <c r="AK4713" s="949">
        <v>0</v>
      </c>
      <c r="AL4713" s="949">
        <v>3.9409999999999998</v>
      </c>
      <c r="AM4713" s="953">
        <f>SUM(AK4713:AL4713)</f>
        <v>3.9409999999999998</v>
      </c>
      <c r="AN4713" s="949">
        <v>0</v>
      </c>
      <c r="AO4713" s="949">
        <v>12.356</v>
      </c>
      <c r="AP4713" s="949">
        <f>SUM(AN4713:AO4713)</f>
        <v>12.356</v>
      </c>
      <c r="AQ4713" s="949">
        <f>AP4713*30</f>
        <v>370.68</v>
      </c>
      <c r="AR4713" s="186"/>
      <c r="AS4713" s="260"/>
      <c r="AT4713" s="673" t="s">
        <v>16616</v>
      </c>
      <c r="AU4713" s="673" t="s">
        <v>16617</v>
      </c>
      <c r="AV4713" s="1933"/>
      <c r="AW4713" s="166" t="s">
        <v>1122</v>
      </c>
      <c r="AX4713" s="1175" t="s">
        <v>16618</v>
      </c>
      <c r="AY4713" s="327" t="s">
        <v>16597</v>
      </c>
      <c r="BA4713" s="906"/>
    </row>
    <row r="4714" spans="1:53" ht="33" customHeight="1" x14ac:dyDescent="0.25">
      <c r="A4714" s="960"/>
      <c r="B4714" s="960"/>
      <c r="C4714" s="2"/>
      <c r="D4714" s="1029"/>
      <c r="E4714" s="960"/>
      <c r="F4714" s="960"/>
      <c r="G4714" s="960"/>
      <c r="H4714" s="960"/>
      <c r="I4714" s="960"/>
      <c r="J4714" s="960"/>
      <c r="K4714" s="960"/>
      <c r="L4714" s="960"/>
      <c r="M4714" s="960"/>
      <c r="N4714" s="961"/>
      <c r="O4714" s="961"/>
      <c r="P4714" s="961"/>
      <c r="Q4714" s="960"/>
      <c r="R4714" s="960"/>
      <c r="S4714" s="960"/>
      <c r="T4714" s="960"/>
      <c r="U4714" s="960"/>
      <c r="V4714" s="960"/>
      <c r="W4714" s="960"/>
      <c r="X4714" s="960"/>
      <c r="Y4714" s="960"/>
      <c r="Z4714" s="1029"/>
      <c r="AA4714" s="1"/>
      <c r="AB4714" s="1029"/>
      <c r="AC4714" s="1029"/>
      <c r="AD4714" s="1029"/>
      <c r="AE4714" s="962" t="s">
        <v>230</v>
      </c>
      <c r="AF4714" s="960"/>
      <c r="AG4714" s="39"/>
      <c r="AH4714" s="1029" t="s">
        <v>58</v>
      </c>
      <c r="AI4714" s="1029">
        <v>2.3699999999999999E-2</v>
      </c>
      <c r="AJ4714" s="960"/>
      <c r="AK4714" s="971">
        <v>0</v>
      </c>
      <c r="AL4714" s="971">
        <v>8.4149999999999991</v>
      </c>
      <c r="AM4714" s="963">
        <v>8.4149999999999991</v>
      </c>
      <c r="AN4714" s="971">
        <v>0</v>
      </c>
      <c r="AO4714" s="971"/>
      <c r="AP4714" s="971"/>
      <c r="AQ4714" s="971"/>
      <c r="AR4714" s="1036"/>
      <c r="AS4714" s="964"/>
      <c r="AT4714" s="960"/>
      <c r="AU4714" s="960"/>
      <c r="AV4714" s="965"/>
      <c r="AW4714" s="1029"/>
      <c r="AX4714" s="1029"/>
      <c r="AY4714" s="1029"/>
      <c r="BA4714" s="906"/>
    </row>
    <row r="4715" spans="1:53" ht="54.75" customHeight="1" x14ac:dyDescent="0.25">
      <c r="A4715" s="673">
        <v>2096</v>
      </c>
      <c r="B4715" s="673" t="s">
        <v>56</v>
      </c>
      <c r="C4715" s="170" t="s">
        <v>59</v>
      </c>
      <c r="D4715" s="166" t="s">
        <v>16594</v>
      </c>
      <c r="E4715" s="673" t="s">
        <v>16595</v>
      </c>
      <c r="F4715" s="673" t="s">
        <v>16596</v>
      </c>
      <c r="G4715" s="673"/>
      <c r="H4715" s="673" t="s">
        <v>16544</v>
      </c>
      <c r="I4715" s="673" t="s">
        <v>16545</v>
      </c>
      <c r="J4715" s="673" t="s">
        <v>317</v>
      </c>
      <c r="K4715" s="673">
        <v>0</v>
      </c>
      <c r="L4715" s="673" t="s">
        <v>317</v>
      </c>
      <c r="M4715" s="673">
        <v>0</v>
      </c>
      <c r="N4715" s="969">
        <v>7</v>
      </c>
      <c r="O4715" s="969">
        <v>6</v>
      </c>
      <c r="P4715" s="969">
        <f>N4715*O4715</f>
        <v>42</v>
      </c>
      <c r="Q4715" s="937"/>
      <c r="R4715" s="937"/>
      <c r="S4715" s="937"/>
      <c r="T4715" s="937"/>
      <c r="U4715" s="937">
        <v>1</v>
      </c>
      <c r="V4715" s="673"/>
      <c r="W4715" s="673"/>
      <c r="X4715" s="673"/>
      <c r="Y4715" s="673" t="s">
        <v>61</v>
      </c>
      <c r="Z4715" s="166" t="s">
        <v>230</v>
      </c>
      <c r="AA4715" s="203" t="s">
        <v>230</v>
      </c>
      <c r="AB4715" s="166" t="s">
        <v>230</v>
      </c>
      <c r="AC4715" s="166" t="s">
        <v>230</v>
      </c>
      <c r="AD4715" s="166" t="s">
        <v>230</v>
      </c>
      <c r="AE4715" s="673" t="s">
        <v>2939</v>
      </c>
      <c r="AF4715" s="673" t="s">
        <v>2939</v>
      </c>
      <c r="AG4715" s="165" t="s">
        <v>230</v>
      </c>
      <c r="AH4715" s="166" t="s">
        <v>16615</v>
      </c>
      <c r="AI4715" s="1693">
        <v>2.7E-2</v>
      </c>
      <c r="AJ4715" s="673"/>
      <c r="AK4715" s="949">
        <v>0</v>
      </c>
      <c r="AL4715" s="949">
        <v>7.984</v>
      </c>
      <c r="AM4715" s="953">
        <f>SUM(AK4715:AL4715)</f>
        <v>7.984</v>
      </c>
      <c r="AN4715" s="949">
        <v>0</v>
      </c>
      <c r="AO4715" s="949">
        <v>7.984</v>
      </c>
      <c r="AP4715" s="949">
        <v>7.984</v>
      </c>
      <c r="AQ4715" s="949">
        <f>AP4715*30</f>
        <v>239.52</v>
      </c>
      <c r="AR4715" s="186"/>
      <c r="AS4715" s="260"/>
      <c r="AT4715" s="673"/>
      <c r="AU4715" s="673" t="s">
        <v>59</v>
      </c>
      <c r="AV4715" s="1933"/>
      <c r="AW4715" s="166" t="s">
        <v>1122</v>
      </c>
      <c r="AX4715" s="1175" t="s">
        <v>16618</v>
      </c>
      <c r="AY4715" s="327" t="s">
        <v>16620</v>
      </c>
      <c r="BA4715" s="906"/>
    </row>
    <row r="4716" spans="1:53" ht="15.95" customHeight="1" x14ac:dyDescent="0.25">
      <c r="A4716" s="673">
        <v>2097</v>
      </c>
      <c r="B4716" s="166" t="s">
        <v>53</v>
      </c>
      <c r="C4716" s="1007" t="s">
        <v>58</v>
      </c>
      <c r="D4716" s="166" t="s">
        <v>16663</v>
      </c>
      <c r="E4716" s="673" t="s">
        <v>16664</v>
      </c>
      <c r="F4716" s="673" t="s">
        <v>16665</v>
      </c>
      <c r="G4716" s="673"/>
      <c r="H4716" s="673" t="s">
        <v>317</v>
      </c>
      <c r="I4716" s="673" t="s">
        <v>1413</v>
      </c>
      <c r="J4716" s="673" t="s">
        <v>317</v>
      </c>
      <c r="K4716" s="673">
        <v>0</v>
      </c>
      <c r="L4716" s="673" t="s">
        <v>317</v>
      </c>
      <c r="M4716" s="673">
        <v>0</v>
      </c>
      <c r="N4716" s="969">
        <v>3</v>
      </c>
      <c r="O4716" s="969">
        <v>2</v>
      </c>
      <c r="P4716" s="969">
        <v>6</v>
      </c>
      <c r="Q4716" s="937">
        <v>0</v>
      </c>
      <c r="R4716" s="937"/>
      <c r="S4716" s="937">
        <v>0</v>
      </c>
      <c r="T4716" s="937"/>
      <c r="U4716" s="937"/>
      <c r="V4716" s="673">
        <v>1</v>
      </c>
      <c r="W4716" s="673">
        <v>1</v>
      </c>
      <c r="X4716" s="673"/>
      <c r="Y4716" s="673" t="s">
        <v>61</v>
      </c>
      <c r="Z4716" s="166" t="s">
        <v>230</v>
      </c>
      <c r="AA4716" s="203" t="s">
        <v>230</v>
      </c>
      <c r="AB4716" s="166" t="s">
        <v>230</v>
      </c>
      <c r="AC4716" s="166" t="s">
        <v>230</v>
      </c>
      <c r="AD4716" s="166" t="s">
        <v>230</v>
      </c>
      <c r="AE4716" s="166" t="s">
        <v>4623</v>
      </c>
      <c r="AF4716" s="673" t="s">
        <v>16686</v>
      </c>
      <c r="AG4716" s="673"/>
      <c r="AH4716" s="673" t="s">
        <v>58</v>
      </c>
      <c r="AI4716" s="673"/>
      <c r="AJ4716" s="673"/>
      <c r="AK4716" s="949"/>
      <c r="AL4716" s="949"/>
      <c r="AM4716" s="953"/>
      <c r="AN4716" s="949"/>
      <c r="AO4716" s="949"/>
      <c r="AP4716" s="949"/>
      <c r="AQ4716" s="949"/>
      <c r="AR4716" s="186"/>
      <c r="AS4716" s="260"/>
      <c r="AT4716" s="673"/>
      <c r="AU4716" s="166" t="s">
        <v>58</v>
      </c>
      <c r="AV4716" s="1933"/>
      <c r="AW4716" s="166" t="s">
        <v>1122</v>
      </c>
      <c r="AX4716" s="1175" t="s">
        <v>16678</v>
      </c>
      <c r="AY4716" s="327" t="s">
        <v>16691</v>
      </c>
      <c r="BA4716" s="906"/>
    </row>
    <row r="4717" spans="1:53" ht="15.95" customHeight="1" x14ac:dyDescent="0.25">
      <c r="A4717" s="673">
        <v>2098</v>
      </c>
      <c r="B4717" s="166" t="s">
        <v>53</v>
      </c>
      <c r="C4717" s="1007" t="s">
        <v>58</v>
      </c>
      <c r="D4717" s="166" t="s">
        <v>16666</v>
      </c>
      <c r="E4717" s="673" t="s">
        <v>16670</v>
      </c>
      <c r="F4717" s="673" t="s">
        <v>16671</v>
      </c>
      <c r="G4717" s="673"/>
      <c r="H4717" s="673" t="s">
        <v>317</v>
      </c>
      <c r="I4717" s="673" t="s">
        <v>1413</v>
      </c>
      <c r="J4717" s="673" t="s">
        <v>317</v>
      </c>
      <c r="K4717" s="673">
        <v>0</v>
      </c>
      <c r="L4717" s="673" t="s">
        <v>317</v>
      </c>
      <c r="M4717" s="673">
        <v>0</v>
      </c>
      <c r="N4717" s="969">
        <v>3</v>
      </c>
      <c r="O4717" s="969">
        <v>2</v>
      </c>
      <c r="P4717" s="969">
        <v>6</v>
      </c>
      <c r="Q4717" s="937">
        <v>0</v>
      </c>
      <c r="R4717" s="937"/>
      <c r="S4717" s="937">
        <v>0</v>
      </c>
      <c r="T4717" s="937"/>
      <c r="U4717" s="937"/>
      <c r="V4717" s="673">
        <v>1</v>
      </c>
      <c r="W4717" s="673">
        <v>1</v>
      </c>
      <c r="X4717" s="673"/>
      <c r="Y4717" s="673" t="s">
        <v>61</v>
      </c>
      <c r="Z4717" s="166" t="s">
        <v>230</v>
      </c>
      <c r="AA4717" s="203" t="s">
        <v>230</v>
      </c>
      <c r="AB4717" s="166" t="s">
        <v>230</v>
      </c>
      <c r="AC4717" s="166" t="s">
        <v>230</v>
      </c>
      <c r="AD4717" s="166" t="s">
        <v>230</v>
      </c>
      <c r="AE4717" s="166" t="s">
        <v>4608</v>
      </c>
      <c r="AF4717" s="673" t="s">
        <v>16687</v>
      </c>
      <c r="AG4717" s="673"/>
      <c r="AH4717" s="673" t="s">
        <v>58</v>
      </c>
      <c r="AI4717" s="673"/>
      <c r="AJ4717" s="673"/>
      <c r="AK4717" s="949"/>
      <c r="AL4717" s="949"/>
      <c r="AM4717" s="953"/>
      <c r="AN4717" s="949"/>
      <c r="AO4717" s="949"/>
      <c r="AP4717" s="949"/>
      <c r="AQ4717" s="949"/>
      <c r="AR4717" s="186"/>
      <c r="AS4717" s="260"/>
      <c r="AT4717" s="673"/>
      <c r="AU4717" s="166" t="s">
        <v>58</v>
      </c>
      <c r="AV4717" s="1933"/>
      <c r="AW4717" s="166" t="s">
        <v>1122</v>
      </c>
      <c r="AX4717" s="1175" t="s">
        <v>16678</v>
      </c>
      <c r="AY4717" s="327" t="s">
        <v>16692</v>
      </c>
      <c r="BA4717" s="906"/>
    </row>
    <row r="4718" spans="1:53" ht="15.95" customHeight="1" x14ac:dyDescent="0.25">
      <c r="A4718" s="1374">
        <v>2099</v>
      </c>
      <c r="B4718" s="166" t="s">
        <v>53</v>
      </c>
      <c r="C4718" s="1007" t="s">
        <v>58</v>
      </c>
      <c r="D4718" s="354" t="s">
        <v>19093</v>
      </c>
      <c r="E4718" s="673" t="s">
        <v>16672</v>
      </c>
      <c r="F4718" s="673" t="s">
        <v>16673</v>
      </c>
      <c r="G4718" s="673"/>
      <c r="H4718" s="354" t="s">
        <v>219</v>
      </c>
      <c r="I4718" s="354" t="s">
        <v>220</v>
      </c>
      <c r="J4718" s="354" t="s">
        <v>221</v>
      </c>
      <c r="K4718" s="354" t="s">
        <v>222</v>
      </c>
      <c r="L4718" s="272" t="s">
        <v>221</v>
      </c>
      <c r="M4718" s="272" t="s">
        <v>879</v>
      </c>
      <c r="N4718" s="360">
        <v>6.4</v>
      </c>
      <c r="O4718" s="360">
        <v>2.2000000000000002</v>
      </c>
      <c r="P4718" s="360">
        <f>O4718*N4718</f>
        <v>14.080000000000002</v>
      </c>
      <c r="Q4718" s="937">
        <v>0</v>
      </c>
      <c r="R4718" s="937"/>
      <c r="S4718" s="937">
        <v>0</v>
      </c>
      <c r="T4718" s="937"/>
      <c r="U4718" s="937"/>
      <c r="V4718" s="673">
        <v>1</v>
      </c>
      <c r="W4718" s="673">
        <v>1</v>
      </c>
      <c r="X4718" s="673"/>
      <c r="Y4718" s="354" t="s">
        <v>62</v>
      </c>
      <c r="Z4718" s="366" t="s">
        <v>224</v>
      </c>
      <c r="AA4718" s="762" t="s">
        <v>225</v>
      </c>
      <c r="AB4718" s="354" t="s">
        <v>1540</v>
      </c>
      <c r="AC4718" s="354" t="s">
        <v>1541</v>
      </c>
      <c r="AD4718" s="354" t="s">
        <v>1542</v>
      </c>
      <c r="AE4718" s="166" t="s">
        <v>4591</v>
      </c>
      <c r="AF4718" s="673" t="s">
        <v>16688</v>
      </c>
      <c r="AG4718" s="673"/>
      <c r="AH4718" s="673" t="s">
        <v>58</v>
      </c>
      <c r="AI4718" s="673"/>
      <c r="AJ4718" s="673"/>
      <c r="AK4718" s="949"/>
      <c r="AL4718" s="949"/>
      <c r="AM4718" s="953"/>
      <c r="AN4718" s="949"/>
      <c r="AO4718" s="949"/>
      <c r="AP4718" s="949"/>
      <c r="AQ4718" s="949"/>
      <c r="AR4718" s="186"/>
      <c r="AS4718" s="363" t="s">
        <v>431</v>
      </c>
      <c r="AT4718" s="673"/>
      <c r="AU4718" s="166" t="s">
        <v>58</v>
      </c>
      <c r="AV4718" s="950"/>
      <c r="AW4718" s="166" t="s">
        <v>234</v>
      </c>
      <c r="AX4718" s="1175" t="s">
        <v>19094</v>
      </c>
      <c r="AY4718" s="327" t="s">
        <v>16693</v>
      </c>
      <c r="BA4718" s="906"/>
    </row>
    <row r="4719" spans="1:53" ht="15.95" customHeight="1" x14ac:dyDescent="0.25">
      <c r="A4719" s="673">
        <v>2100</v>
      </c>
      <c r="B4719" s="166" t="s">
        <v>53</v>
      </c>
      <c r="C4719" s="1007" t="s">
        <v>58</v>
      </c>
      <c r="D4719" s="166" t="s">
        <v>16668</v>
      </c>
      <c r="E4719" s="673" t="s">
        <v>16674</v>
      </c>
      <c r="F4719" s="673" t="s">
        <v>16675</v>
      </c>
      <c r="G4719" s="673"/>
      <c r="H4719" s="673" t="s">
        <v>317</v>
      </c>
      <c r="I4719" s="673" t="s">
        <v>1413</v>
      </c>
      <c r="J4719" s="673" t="s">
        <v>317</v>
      </c>
      <c r="K4719" s="673">
        <v>0</v>
      </c>
      <c r="L4719" s="673" t="s">
        <v>317</v>
      </c>
      <c r="M4719" s="673">
        <v>0</v>
      </c>
      <c r="N4719" s="969">
        <v>3</v>
      </c>
      <c r="O4719" s="969">
        <v>2</v>
      </c>
      <c r="P4719" s="969">
        <v>6</v>
      </c>
      <c r="Q4719" s="937">
        <v>0</v>
      </c>
      <c r="R4719" s="937"/>
      <c r="S4719" s="937">
        <v>0</v>
      </c>
      <c r="T4719" s="937"/>
      <c r="U4719" s="937"/>
      <c r="V4719" s="673">
        <v>1</v>
      </c>
      <c r="W4719" s="673">
        <v>1</v>
      </c>
      <c r="X4719" s="673"/>
      <c r="Y4719" s="673" t="s">
        <v>61</v>
      </c>
      <c r="Z4719" s="166" t="s">
        <v>230</v>
      </c>
      <c r="AA4719" s="203" t="s">
        <v>230</v>
      </c>
      <c r="AB4719" s="166" t="s">
        <v>230</v>
      </c>
      <c r="AC4719" s="166" t="s">
        <v>230</v>
      </c>
      <c r="AD4719" s="166" t="s">
        <v>230</v>
      </c>
      <c r="AE4719" s="166" t="s">
        <v>4705</v>
      </c>
      <c r="AF4719" s="673" t="s">
        <v>16689</v>
      </c>
      <c r="AG4719" s="673"/>
      <c r="AH4719" s="673" t="s">
        <v>58</v>
      </c>
      <c r="AI4719" s="673"/>
      <c r="AJ4719" s="673"/>
      <c r="AK4719" s="949"/>
      <c r="AL4719" s="949"/>
      <c r="AM4719" s="953"/>
      <c r="AN4719" s="949"/>
      <c r="AO4719" s="949"/>
      <c r="AP4719" s="949"/>
      <c r="AQ4719" s="949"/>
      <c r="AR4719" s="186"/>
      <c r="AS4719" s="260"/>
      <c r="AT4719" s="673"/>
      <c r="AU4719" s="166" t="s">
        <v>58</v>
      </c>
      <c r="AV4719" s="1933"/>
      <c r="AW4719" s="166" t="s">
        <v>1122</v>
      </c>
      <c r="AX4719" s="1175" t="s">
        <v>16678</v>
      </c>
      <c r="AY4719" s="327" t="s">
        <v>16694</v>
      </c>
      <c r="BA4719" s="906"/>
    </row>
    <row r="4720" spans="1:53" ht="15.95" customHeight="1" x14ac:dyDescent="0.25">
      <c r="A4720" s="673">
        <v>2101</v>
      </c>
      <c r="B4720" s="166" t="s">
        <v>53</v>
      </c>
      <c r="C4720" s="1007" t="s">
        <v>58</v>
      </c>
      <c r="D4720" s="166" t="s">
        <v>16669</v>
      </c>
      <c r="E4720" s="673" t="s">
        <v>16676</v>
      </c>
      <c r="F4720" s="673" t="s">
        <v>16677</v>
      </c>
      <c r="G4720" s="673"/>
      <c r="H4720" s="673" t="s">
        <v>317</v>
      </c>
      <c r="I4720" s="673" t="s">
        <v>1413</v>
      </c>
      <c r="J4720" s="673" t="s">
        <v>317</v>
      </c>
      <c r="K4720" s="673">
        <v>0</v>
      </c>
      <c r="L4720" s="673" t="s">
        <v>317</v>
      </c>
      <c r="M4720" s="673">
        <v>0</v>
      </c>
      <c r="N4720" s="969">
        <v>3</v>
      </c>
      <c r="O4720" s="969">
        <v>2</v>
      </c>
      <c r="P4720" s="969">
        <v>6</v>
      </c>
      <c r="Q4720" s="937">
        <v>0</v>
      </c>
      <c r="R4720" s="937"/>
      <c r="S4720" s="937">
        <v>0</v>
      </c>
      <c r="T4720" s="937"/>
      <c r="U4720" s="937"/>
      <c r="V4720" s="673">
        <v>1</v>
      </c>
      <c r="W4720" s="673">
        <v>1</v>
      </c>
      <c r="X4720" s="673"/>
      <c r="Y4720" s="673" t="s">
        <v>61</v>
      </c>
      <c r="Z4720" s="166" t="s">
        <v>230</v>
      </c>
      <c r="AA4720" s="203" t="s">
        <v>230</v>
      </c>
      <c r="AB4720" s="166" t="s">
        <v>230</v>
      </c>
      <c r="AC4720" s="166" t="s">
        <v>230</v>
      </c>
      <c r="AD4720" s="166" t="s">
        <v>230</v>
      </c>
      <c r="AE4720" s="166" t="s">
        <v>4601</v>
      </c>
      <c r="AF4720" s="673" t="s">
        <v>16690</v>
      </c>
      <c r="AG4720" s="673"/>
      <c r="AH4720" s="673" t="s">
        <v>58</v>
      </c>
      <c r="AI4720" s="673"/>
      <c r="AJ4720" s="673"/>
      <c r="AK4720" s="949"/>
      <c r="AL4720" s="949"/>
      <c r="AM4720" s="953"/>
      <c r="AN4720" s="949"/>
      <c r="AO4720" s="949"/>
      <c r="AP4720" s="949"/>
      <c r="AQ4720" s="949"/>
      <c r="AR4720" s="186"/>
      <c r="AS4720" s="260"/>
      <c r="AT4720" s="673"/>
      <c r="AU4720" s="166" t="s">
        <v>58</v>
      </c>
      <c r="AV4720" s="1933"/>
      <c r="AW4720" s="166" t="s">
        <v>1122</v>
      </c>
      <c r="AX4720" s="1175" t="s">
        <v>16678</v>
      </c>
      <c r="AY4720" s="327" t="s">
        <v>16695</v>
      </c>
      <c r="BA4720" s="906"/>
    </row>
    <row r="4721" spans="1:53" ht="15.95" customHeight="1" x14ac:dyDescent="0.25">
      <c r="A4721" s="946">
        <v>2102</v>
      </c>
      <c r="B4721" s="1116" t="s">
        <v>57</v>
      </c>
      <c r="C4721" s="1117" t="s">
        <v>6908</v>
      </c>
      <c r="D4721" s="1116" t="s">
        <v>17188</v>
      </c>
      <c r="E4721" s="1118" t="s">
        <v>17180</v>
      </c>
      <c r="F4721" s="1118" t="s">
        <v>17181</v>
      </c>
      <c r="G4721" s="1118" t="s">
        <v>221</v>
      </c>
      <c r="H4721" s="1118" t="s">
        <v>16544</v>
      </c>
      <c r="I4721" s="1118" t="s">
        <v>220</v>
      </c>
      <c r="J4721" s="1118" t="s">
        <v>221</v>
      </c>
      <c r="K4721" s="1118" t="s">
        <v>879</v>
      </c>
      <c r="L4721" s="1118" t="s">
        <v>221</v>
      </c>
      <c r="M4721" s="1118" t="s">
        <v>879</v>
      </c>
      <c r="N4721" s="1119">
        <v>3</v>
      </c>
      <c r="O4721" s="1119">
        <v>2</v>
      </c>
      <c r="P4721" s="1119">
        <v>6</v>
      </c>
      <c r="Q4721" s="1118">
        <v>1</v>
      </c>
      <c r="R4721" s="1118"/>
      <c r="S4721" s="1118">
        <v>1</v>
      </c>
      <c r="T4721" s="1118"/>
      <c r="U4721" s="1118"/>
      <c r="V4721" s="1118"/>
      <c r="W4721" s="1118"/>
      <c r="X4721" s="1118"/>
      <c r="Y4721" s="1118" t="s">
        <v>12075</v>
      </c>
      <c r="Z4721" s="1118" t="s">
        <v>17182</v>
      </c>
      <c r="AA4721" s="1120">
        <v>310503006200076</v>
      </c>
      <c r="AB4721" s="1118" t="s">
        <v>17183</v>
      </c>
      <c r="AC4721" s="1118">
        <v>89263203465</v>
      </c>
      <c r="AD4721" s="1121" t="s">
        <v>17184</v>
      </c>
      <c r="AE4721" s="1118" t="s">
        <v>17189</v>
      </c>
      <c r="AF4721" s="1116" t="s">
        <v>17185</v>
      </c>
      <c r="AG4721" s="1122">
        <v>1147746222084</v>
      </c>
      <c r="AH4721" s="1118" t="s">
        <v>16171</v>
      </c>
      <c r="AI4721" s="1118">
        <v>1.1399999999999999</v>
      </c>
      <c r="AJ4721" s="1119">
        <v>412</v>
      </c>
      <c r="AK4721" s="359">
        <f>AJ4721*AI4721/365</f>
        <v>1.286794520547945</v>
      </c>
      <c r="AL4721" s="1123">
        <v>0</v>
      </c>
      <c r="AM4721" s="1666">
        <f>SUBTOTAL(9,AK4721:AL4721)</f>
        <v>1.286794520547945</v>
      </c>
      <c r="AN4721" s="1123">
        <v>1.2869999999999999</v>
      </c>
      <c r="AO4721" s="1123">
        <v>0</v>
      </c>
      <c r="AP4721" s="1123">
        <v>1.2869999999999999</v>
      </c>
      <c r="AQ4721" s="1123">
        <f>AP4721*30</f>
        <v>38.61</v>
      </c>
      <c r="AR4721" s="1125"/>
      <c r="AS4721" s="1126"/>
      <c r="AT4721" s="1118" t="s">
        <v>16304</v>
      </c>
      <c r="AU4721" s="1118" t="s">
        <v>17186</v>
      </c>
      <c r="AV4721" s="1127"/>
      <c r="AW4721" s="354" t="s">
        <v>234</v>
      </c>
      <c r="AX4721" s="447" t="s">
        <v>17187</v>
      </c>
      <c r="AY4721" s="164"/>
      <c r="AZ4721" s="447" t="s">
        <v>20554</v>
      </c>
      <c r="BA4721" s="906"/>
    </row>
    <row r="4722" spans="1:53" ht="15.95" customHeight="1" x14ac:dyDescent="0.25">
      <c r="A4722" s="673">
        <v>2103</v>
      </c>
      <c r="B4722" s="166" t="s">
        <v>54</v>
      </c>
      <c r="C4722" s="1007" t="s">
        <v>58</v>
      </c>
      <c r="D4722" s="166" t="s">
        <v>17299</v>
      </c>
      <c r="E4722" s="673" t="s">
        <v>17304</v>
      </c>
      <c r="F4722" s="673" t="s">
        <v>17305</v>
      </c>
      <c r="G4722" s="925"/>
      <c r="H4722" s="673" t="s">
        <v>732</v>
      </c>
      <c r="I4722" s="673" t="s">
        <v>1413</v>
      </c>
      <c r="J4722" s="673" t="s">
        <v>317</v>
      </c>
      <c r="K4722" s="673">
        <v>0</v>
      </c>
      <c r="L4722" s="673" t="s">
        <v>317</v>
      </c>
      <c r="M4722" s="673">
        <v>0</v>
      </c>
      <c r="N4722" s="969">
        <v>3</v>
      </c>
      <c r="O4722" s="969">
        <v>2</v>
      </c>
      <c r="P4722" s="969">
        <v>6</v>
      </c>
      <c r="Q4722" s="925"/>
      <c r="R4722" s="925"/>
      <c r="S4722" s="925"/>
      <c r="T4722" s="925"/>
      <c r="U4722" s="925"/>
      <c r="V4722" s="673">
        <v>1</v>
      </c>
      <c r="W4722" s="673">
        <v>1</v>
      </c>
      <c r="X4722" s="673"/>
      <c r="Y4722" s="673" t="s">
        <v>61</v>
      </c>
      <c r="Z4722" s="166" t="s">
        <v>230</v>
      </c>
      <c r="AA4722" s="203" t="s">
        <v>230</v>
      </c>
      <c r="AB4722" s="166" t="s">
        <v>230</v>
      </c>
      <c r="AC4722" s="166" t="s">
        <v>230</v>
      </c>
      <c r="AD4722" s="166" t="s">
        <v>230</v>
      </c>
      <c r="AE4722" s="231" t="s">
        <v>17306</v>
      </c>
      <c r="AF4722" s="977" t="s">
        <v>17307</v>
      </c>
      <c r="AG4722" s="257" t="s">
        <v>17309</v>
      </c>
      <c r="AH4722" s="231" t="s">
        <v>58</v>
      </c>
      <c r="AI4722" s="978">
        <v>7.5300000000000006E-2</v>
      </c>
      <c r="AJ4722" s="978">
        <v>4200</v>
      </c>
      <c r="AK4722" s="1678">
        <v>0.66200000000000003</v>
      </c>
      <c r="AL4722" s="1678">
        <v>0.20499999999999999</v>
      </c>
      <c r="AM4722" s="953">
        <f>SUM(AK4722:AL4722)</f>
        <v>0.86699999999999999</v>
      </c>
      <c r="AN4722" s="167">
        <f>SUM(AK4722:AK4723)</f>
        <v>1.08</v>
      </c>
      <c r="AO4722" s="167">
        <f>SUM(AL4722:AL4723)</f>
        <v>0.33499999999999996</v>
      </c>
      <c r="AP4722" s="167">
        <f>SUM(AM4722:AM4723)</f>
        <v>1.415</v>
      </c>
      <c r="AQ4722" s="167">
        <f>AP4722*30</f>
        <v>42.45</v>
      </c>
      <c r="AR4722" s="167"/>
      <c r="AS4722" s="260"/>
      <c r="AT4722" s="673" t="s">
        <v>232</v>
      </c>
      <c r="AU4722" s="673" t="s">
        <v>58</v>
      </c>
      <c r="AV4722" s="1933"/>
      <c r="AW4722" s="673" t="s">
        <v>1122</v>
      </c>
      <c r="AX4722" s="1202" t="s">
        <v>17311</v>
      </c>
      <c r="AY4722" s="2391"/>
      <c r="AZ4722" s="55"/>
      <c r="BA4722" s="906"/>
    </row>
    <row r="4723" spans="1:53" ht="15.95" customHeight="1" x14ac:dyDescent="0.25">
      <c r="A4723" s="960"/>
      <c r="B4723" s="960"/>
      <c r="C4723" s="1005"/>
      <c r="D4723" s="1029"/>
      <c r="E4723" s="960"/>
      <c r="F4723" s="960"/>
      <c r="G4723" s="960"/>
      <c r="H4723" s="960"/>
      <c r="I4723" s="960"/>
      <c r="J4723" s="960"/>
      <c r="K4723" s="960"/>
      <c r="L4723" s="960"/>
      <c r="M4723" s="960"/>
      <c r="N4723" s="961"/>
      <c r="O4723" s="961"/>
      <c r="P4723" s="961"/>
      <c r="Q4723" s="960"/>
      <c r="R4723" s="960"/>
      <c r="S4723" s="960"/>
      <c r="T4723" s="960"/>
      <c r="U4723" s="960"/>
      <c r="V4723" s="960"/>
      <c r="W4723" s="960"/>
      <c r="X4723" s="960"/>
      <c r="Y4723" s="960"/>
      <c r="Z4723" s="960"/>
      <c r="AA4723" s="973"/>
      <c r="AB4723" s="960"/>
      <c r="AC4723" s="960"/>
      <c r="AD4723" s="960"/>
      <c r="AE4723" s="1052" t="s">
        <v>17308</v>
      </c>
      <c r="AF4723" s="1052" t="s">
        <v>17310</v>
      </c>
      <c r="AG4723" s="1053" t="s">
        <v>230</v>
      </c>
      <c r="AH4723" s="284" t="s">
        <v>58</v>
      </c>
      <c r="AI4723" s="1054">
        <v>0.1</v>
      </c>
      <c r="AJ4723" s="1055">
        <v>2000</v>
      </c>
      <c r="AK4723" s="1679">
        <v>0.41799999999999998</v>
      </c>
      <c r="AL4723" s="1679">
        <v>0.13</v>
      </c>
      <c r="AM4723" s="968">
        <f>SUM(AK4723:AL4723)</f>
        <v>0.54800000000000004</v>
      </c>
      <c r="AN4723" s="971"/>
      <c r="AO4723" s="971"/>
      <c r="AP4723" s="971"/>
      <c r="AQ4723" s="971"/>
      <c r="AR4723" s="1036"/>
      <c r="AS4723" s="964"/>
      <c r="AT4723" s="960"/>
      <c r="AU4723" s="960"/>
      <c r="AV4723" s="965"/>
      <c r="AW4723" s="960"/>
      <c r="AX4723" s="1029"/>
      <c r="AY4723" s="2391"/>
      <c r="AZ4723" s="55"/>
      <c r="BA4723" s="906"/>
    </row>
    <row r="4724" spans="1:53" ht="15.95" customHeight="1" x14ac:dyDescent="0.25">
      <c r="A4724" s="1376">
        <v>2104</v>
      </c>
      <c r="B4724" s="166" t="s">
        <v>55</v>
      </c>
      <c r="C4724" s="1007" t="s">
        <v>58</v>
      </c>
      <c r="D4724" s="354" t="s">
        <v>17408</v>
      </c>
      <c r="E4724" s="673" t="s">
        <v>17411</v>
      </c>
      <c r="F4724" s="673" t="s">
        <v>17412</v>
      </c>
      <c r="G4724" s="673"/>
      <c r="H4724" s="354" t="s">
        <v>219</v>
      </c>
      <c r="I4724" s="354" t="s">
        <v>220</v>
      </c>
      <c r="J4724" s="354" t="s">
        <v>221</v>
      </c>
      <c r="K4724" s="272" t="s">
        <v>222</v>
      </c>
      <c r="L4724" s="272" t="s">
        <v>221</v>
      </c>
      <c r="M4724" s="272" t="s">
        <v>879</v>
      </c>
      <c r="N4724" s="440">
        <v>6.4</v>
      </c>
      <c r="O4724" s="440">
        <v>2.2000000000000002</v>
      </c>
      <c r="P4724" s="440">
        <f>O4724*N4724</f>
        <v>14.080000000000002</v>
      </c>
      <c r="Q4724" s="673"/>
      <c r="R4724" s="673"/>
      <c r="S4724" s="673"/>
      <c r="T4724" s="673"/>
      <c r="U4724" s="673"/>
      <c r="V4724" s="673">
        <v>1</v>
      </c>
      <c r="W4724" s="673">
        <v>1</v>
      </c>
      <c r="X4724" s="673"/>
      <c r="Y4724" s="354" t="s">
        <v>62</v>
      </c>
      <c r="Z4724" s="366" t="s">
        <v>224</v>
      </c>
      <c r="AA4724" s="762" t="s">
        <v>225</v>
      </c>
      <c r="AB4724" s="354" t="s">
        <v>1789</v>
      </c>
      <c r="AC4724" s="354" t="s">
        <v>1790</v>
      </c>
      <c r="AD4724" s="925" t="s">
        <v>1791</v>
      </c>
      <c r="AE4724" s="977" t="s">
        <v>5116</v>
      </c>
      <c r="AF4724" s="977" t="s">
        <v>17413</v>
      </c>
      <c r="AG4724" s="1330" t="s">
        <v>230</v>
      </c>
      <c r="AH4724" s="233" t="s">
        <v>58</v>
      </c>
      <c r="AI4724" s="979">
        <v>0.1</v>
      </c>
      <c r="AJ4724" s="980">
        <v>1500</v>
      </c>
      <c r="AK4724" s="979">
        <f>AJ4724*0.0763/365</f>
        <v>0.31356164383561647</v>
      </c>
      <c r="AL4724" s="979">
        <f>AJ4724*0.0237/365</f>
        <v>9.7397260273972594E-2</v>
      </c>
      <c r="AM4724" s="953">
        <f>SUM(AK4724:AL4724)</f>
        <v>0.41095890410958907</v>
      </c>
      <c r="AN4724" s="981">
        <f>SUM(AK4724:AK4725)</f>
        <v>0.81526027397260281</v>
      </c>
      <c r="AO4724" s="949">
        <f>SUM(AL4724:AL4725)</f>
        <v>0.25323287671232875</v>
      </c>
      <c r="AP4724" s="949">
        <f>SUM(AM4724:AM4725)</f>
        <v>1.0684931506849316</v>
      </c>
      <c r="AQ4724" s="949">
        <f>AP4724*30</f>
        <v>32.054794520547944</v>
      </c>
      <c r="AR4724" s="186"/>
      <c r="AS4724" s="363" t="s">
        <v>431</v>
      </c>
      <c r="AT4724" s="673" t="s">
        <v>17415</v>
      </c>
      <c r="AU4724" s="673" t="s">
        <v>58</v>
      </c>
      <c r="AV4724" s="950"/>
      <c r="AW4724" s="673" t="s">
        <v>234</v>
      </c>
      <c r="AX4724" s="804" t="s">
        <v>17476</v>
      </c>
      <c r="AY4724" s="2391"/>
      <c r="AZ4724" s="55"/>
      <c r="BA4724" s="906"/>
    </row>
    <row r="4725" spans="1:53" ht="15.95" customHeight="1" x14ac:dyDescent="0.25">
      <c r="Q4725" s="906"/>
      <c r="R4725" s="906"/>
      <c r="S4725" s="906"/>
      <c r="T4725" s="906"/>
      <c r="U4725" s="906"/>
      <c r="V4725" s="906"/>
      <c r="W4725" s="906"/>
      <c r="X4725" s="906"/>
      <c r="AE4725" s="1045" t="s">
        <v>5118</v>
      </c>
      <c r="AF4725" s="1046" t="s">
        <v>17414</v>
      </c>
      <c r="AG4725" s="1047" t="s">
        <v>230</v>
      </c>
      <c r="AH4725" s="1048" t="s">
        <v>58</v>
      </c>
      <c r="AI4725" s="1049">
        <v>0.1</v>
      </c>
      <c r="AJ4725" s="1050">
        <v>2400</v>
      </c>
      <c r="AK4725" s="1051">
        <f>AJ4725*0.0763/365</f>
        <v>0.50169863013698635</v>
      </c>
      <c r="AL4725" s="1051">
        <f>AJ4725*0.0237/365</f>
        <v>0.15583561643835614</v>
      </c>
      <c r="AM4725" s="968">
        <f>SUM(AK4725:AL4725)</f>
        <v>0.65753424657534243</v>
      </c>
      <c r="AS4725" s="983"/>
      <c r="AV4725" s="913"/>
      <c r="AY4725" s="2391"/>
      <c r="AZ4725" s="55"/>
      <c r="BA4725" s="906"/>
    </row>
    <row r="4726" spans="1:53" ht="15.95" customHeight="1" x14ac:dyDescent="0.25">
      <c r="A4726" s="1375">
        <v>2105</v>
      </c>
      <c r="B4726" s="1116" t="s">
        <v>50</v>
      </c>
      <c r="C4726" s="1117" t="s">
        <v>6908</v>
      </c>
      <c r="D4726" s="1116" t="s">
        <v>17565</v>
      </c>
      <c r="E4726" s="1118" t="s">
        <v>17464</v>
      </c>
      <c r="F4726" s="1118" t="s">
        <v>17465</v>
      </c>
      <c r="G4726" s="1118" t="s">
        <v>221</v>
      </c>
      <c r="H4726" s="1118" t="s">
        <v>219</v>
      </c>
      <c r="I4726" s="1118" t="s">
        <v>316</v>
      </c>
      <c r="J4726" s="1118" t="s">
        <v>221</v>
      </c>
      <c r="K4726" s="1118" t="s">
        <v>879</v>
      </c>
      <c r="L4726" s="1118" t="s">
        <v>221</v>
      </c>
      <c r="M4726" s="1118" t="s">
        <v>879</v>
      </c>
      <c r="N4726" s="1119">
        <v>12</v>
      </c>
      <c r="O4726" s="1119">
        <v>2</v>
      </c>
      <c r="P4726" s="1119">
        <v>24</v>
      </c>
      <c r="Q4726" s="1118"/>
      <c r="R4726" s="1118" t="s">
        <v>17466</v>
      </c>
      <c r="S4726" s="1118"/>
      <c r="T4726" s="1118"/>
      <c r="U4726" s="1118"/>
      <c r="V4726" s="1118"/>
      <c r="W4726" s="1118"/>
      <c r="X4726" s="1118"/>
      <c r="Y4726" s="1118" t="s">
        <v>16158</v>
      </c>
      <c r="Z4726" s="1118" t="s">
        <v>17467</v>
      </c>
      <c r="AA4726" s="1120" t="s">
        <v>17468</v>
      </c>
      <c r="AB4726" s="1116" t="s">
        <v>17469</v>
      </c>
      <c r="AC4726" s="1118" t="s">
        <v>17483</v>
      </c>
      <c r="AD4726" s="1135" t="s">
        <v>17470</v>
      </c>
      <c r="AE4726" s="1118" t="s">
        <v>17471</v>
      </c>
      <c r="AF4726" s="925" t="s">
        <v>17472</v>
      </c>
      <c r="AG4726" s="1128" t="s">
        <v>17477</v>
      </c>
      <c r="AH4726" s="1118" t="s">
        <v>16171</v>
      </c>
      <c r="AI4726" s="1118">
        <v>1.1399999999999999</v>
      </c>
      <c r="AJ4726" s="1119">
        <v>125.6</v>
      </c>
      <c r="AK4726" s="359">
        <f t="shared" ref="AK4726:AK4741" si="721">AJ4726*AI4726/365</f>
        <v>0.39228493150684923</v>
      </c>
      <c r="AL4726" s="1123">
        <v>0</v>
      </c>
      <c r="AM4726" s="1666">
        <f t="shared" ref="AM4726:AM4731" si="722">SUBTOTAL(9,AK4726:AL4726)</f>
        <v>0.39228493150684923</v>
      </c>
      <c r="AN4726" s="1123">
        <f>SUM(AK4726:AK4730)</f>
        <v>3.4059452054794517</v>
      </c>
      <c r="AO4726" s="1123">
        <v>0</v>
      </c>
      <c r="AP4726" s="1123">
        <f>SUM(AM4726:AM4730)</f>
        <v>3.4059452054794517</v>
      </c>
      <c r="AQ4726" s="1123">
        <f>AP4726*30</f>
        <v>102.17835616438354</v>
      </c>
      <c r="AR4726" s="1125"/>
      <c r="AS4726" s="1126" t="s">
        <v>114</v>
      </c>
      <c r="AT4726" s="1118" t="s">
        <v>325</v>
      </c>
      <c r="AU4726" s="1118" t="s">
        <v>17186</v>
      </c>
      <c r="AV4726" s="1127"/>
      <c r="AW4726" s="354" t="s">
        <v>234</v>
      </c>
      <c r="AX4726" s="805" t="s">
        <v>17475</v>
      </c>
      <c r="AY4726" s="2391"/>
      <c r="AZ4726" s="447" t="s">
        <v>19949</v>
      </c>
      <c r="BA4726" s="906"/>
    </row>
    <row r="4727" spans="1:53" ht="15.95" customHeight="1" x14ac:dyDescent="0.25">
      <c r="A4727" s="960"/>
      <c r="B4727" s="960"/>
      <c r="C4727" s="1005"/>
      <c r="D4727" s="1029"/>
      <c r="E4727" s="960"/>
      <c r="F4727" s="960"/>
      <c r="G4727" s="960"/>
      <c r="H4727" s="960"/>
      <c r="I4727" s="960"/>
      <c r="J4727" s="960"/>
      <c r="K4727" s="960"/>
      <c r="L4727" s="960"/>
      <c r="M4727" s="960"/>
      <c r="N4727" s="961"/>
      <c r="O4727" s="961"/>
      <c r="P4727" s="961"/>
      <c r="Q4727" s="960"/>
      <c r="R4727" s="960"/>
      <c r="S4727" s="960"/>
      <c r="T4727" s="960"/>
      <c r="U4727" s="960"/>
      <c r="V4727" s="960"/>
      <c r="W4727" s="960"/>
      <c r="X4727" s="960"/>
      <c r="Y4727" s="960"/>
      <c r="Z4727" s="960"/>
      <c r="AA4727" s="973"/>
      <c r="AB4727" s="960"/>
      <c r="AC4727" s="960"/>
      <c r="AD4727" s="960"/>
      <c r="AE4727" s="962" t="s">
        <v>230</v>
      </c>
      <c r="AF4727" s="960" t="s">
        <v>17479</v>
      </c>
      <c r="AG4727" s="973" t="s">
        <v>17478</v>
      </c>
      <c r="AH4727" s="960" t="s">
        <v>16171</v>
      </c>
      <c r="AI4727" s="960">
        <v>1.1399999999999999</v>
      </c>
      <c r="AJ4727" s="961">
        <v>18</v>
      </c>
      <c r="AK4727" s="40">
        <f t="shared" si="721"/>
        <v>5.6219178082191783E-2</v>
      </c>
      <c r="AL4727" s="971">
        <v>0</v>
      </c>
      <c r="AM4727" s="14">
        <f t="shared" si="722"/>
        <v>5.6219178082191783E-2</v>
      </c>
      <c r="AN4727" s="971"/>
      <c r="AO4727" s="971"/>
      <c r="AP4727" s="971"/>
      <c r="AQ4727" s="971"/>
      <c r="AR4727" s="1036"/>
      <c r="AS4727" s="964"/>
      <c r="AT4727" s="960"/>
      <c r="AU4727" s="960"/>
      <c r="AV4727" s="965"/>
      <c r="AW4727" s="960"/>
      <c r="AX4727" s="1029"/>
      <c r="AY4727" s="2391"/>
      <c r="AZ4727" s="55"/>
      <c r="BA4727" s="906"/>
    </row>
    <row r="4728" spans="1:53" ht="15.95" customHeight="1" x14ac:dyDescent="0.25">
      <c r="A4728" s="960"/>
      <c r="B4728" s="960"/>
      <c r="C4728" s="1005"/>
      <c r="D4728" s="1029"/>
      <c r="E4728" s="960"/>
      <c r="F4728" s="960"/>
      <c r="G4728" s="960"/>
      <c r="H4728" s="960"/>
      <c r="I4728" s="960"/>
      <c r="J4728" s="960"/>
      <c r="K4728" s="960"/>
      <c r="L4728" s="960"/>
      <c r="M4728" s="960"/>
      <c r="N4728" s="961"/>
      <c r="O4728" s="961"/>
      <c r="P4728" s="961"/>
      <c r="Q4728" s="960"/>
      <c r="R4728" s="960"/>
      <c r="S4728" s="960"/>
      <c r="T4728" s="960"/>
      <c r="U4728" s="960"/>
      <c r="V4728" s="960"/>
      <c r="W4728" s="960"/>
      <c r="X4728" s="960"/>
      <c r="Y4728" s="960"/>
      <c r="Z4728" s="960"/>
      <c r="AA4728" s="973"/>
      <c r="AB4728" s="960"/>
      <c r="AC4728" s="960"/>
      <c r="AD4728" s="960"/>
      <c r="AE4728" s="962" t="s">
        <v>230</v>
      </c>
      <c r="AF4728" s="960" t="s">
        <v>17480</v>
      </c>
      <c r="AG4728" s="973" t="s">
        <v>17481</v>
      </c>
      <c r="AH4728" s="960" t="s">
        <v>17473</v>
      </c>
      <c r="AI4728" s="960">
        <v>1.1399999999999999</v>
      </c>
      <c r="AJ4728" s="961">
        <v>54</v>
      </c>
      <c r="AK4728" s="40">
        <f t="shared" si="721"/>
        <v>0.16865753424657534</v>
      </c>
      <c r="AL4728" s="971">
        <v>0</v>
      </c>
      <c r="AM4728" s="14">
        <f t="shared" si="722"/>
        <v>0.16865753424657534</v>
      </c>
      <c r="AN4728" s="971"/>
      <c r="AO4728" s="971"/>
      <c r="AP4728" s="971"/>
      <c r="AQ4728" s="971"/>
      <c r="AR4728" s="1036"/>
      <c r="AS4728" s="964"/>
      <c r="AT4728" s="960"/>
      <c r="AU4728" s="960"/>
      <c r="AV4728" s="965"/>
      <c r="AW4728" s="960"/>
      <c r="AX4728" s="1029"/>
      <c r="AY4728" s="2391"/>
      <c r="AZ4728" s="55"/>
      <c r="BA4728" s="906"/>
    </row>
    <row r="4729" spans="1:53" ht="15.95" customHeight="1" x14ac:dyDescent="0.25">
      <c r="A4729" s="960"/>
      <c r="B4729" s="960"/>
      <c r="C4729" s="1005"/>
      <c r="D4729" s="1029"/>
      <c r="E4729" s="960"/>
      <c r="F4729" s="960"/>
      <c r="G4729" s="960"/>
      <c r="H4729" s="960"/>
      <c r="I4729" s="960"/>
      <c r="J4729" s="960"/>
      <c r="K4729" s="960"/>
      <c r="L4729" s="960"/>
      <c r="M4729" s="960"/>
      <c r="N4729" s="961"/>
      <c r="O4729" s="961"/>
      <c r="P4729" s="961"/>
      <c r="Q4729" s="960"/>
      <c r="R4729" s="960"/>
      <c r="S4729" s="960"/>
      <c r="T4729" s="960"/>
      <c r="U4729" s="960"/>
      <c r="V4729" s="960"/>
      <c r="W4729" s="960"/>
      <c r="X4729" s="960"/>
      <c r="Y4729" s="960"/>
      <c r="Z4729" s="960"/>
      <c r="AA4729" s="973"/>
      <c r="AB4729" s="960"/>
      <c r="AC4729" s="960"/>
      <c r="AD4729" s="960"/>
      <c r="AE4729" s="962" t="s">
        <v>230</v>
      </c>
      <c r="AF4729" s="960" t="s">
        <v>17474</v>
      </c>
      <c r="AG4729" s="973" t="s">
        <v>17482</v>
      </c>
      <c r="AH4729" s="960" t="s">
        <v>16171</v>
      </c>
      <c r="AI4729" s="960">
        <v>1.1399999999999999</v>
      </c>
      <c r="AJ4729" s="961">
        <v>38</v>
      </c>
      <c r="AK4729" s="40">
        <f t="shared" si="721"/>
        <v>0.11868493150684929</v>
      </c>
      <c r="AL4729" s="971">
        <v>0</v>
      </c>
      <c r="AM4729" s="14">
        <f t="shared" si="722"/>
        <v>0.11868493150684929</v>
      </c>
      <c r="AN4729" s="971"/>
      <c r="AO4729" s="971"/>
      <c r="AP4729" s="971"/>
      <c r="AQ4729" s="971"/>
      <c r="AR4729" s="1036"/>
      <c r="AS4729" s="964"/>
      <c r="AT4729" s="960"/>
      <c r="AU4729" s="960"/>
      <c r="AV4729" s="965"/>
      <c r="AW4729" s="960"/>
      <c r="AX4729" s="1029"/>
      <c r="AY4729" s="2391"/>
      <c r="AZ4729" s="55"/>
      <c r="BA4729" s="906"/>
    </row>
    <row r="4730" spans="1:53" ht="15.95" customHeight="1" x14ac:dyDescent="0.25">
      <c r="A4730" s="960"/>
      <c r="B4730" s="960"/>
      <c r="C4730" s="1005"/>
      <c r="D4730" s="1029"/>
      <c r="E4730" s="960"/>
      <c r="F4730" s="960"/>
      <c r="G4730" s="960"/>
      <c r="H4730" s="960"/>
      <c r="I4730" s="960"/>
      <c r="J4730" s="960"/>
      <c r="K4730" s="960"/>
      <c r="L4730" s="960"/>
      <c r="M4730" s="960"/>
      <c r="N4730" s="961"/>
      <c r="O4730" s="961"/>
      <c r="P4730" s="961"/>
      <c r="Q4730" s="960"/>
      <c r="R4730" s="960"/>
      <c r="S4730" s="960"/>
      <c r="T4730" s="960"/>
      <c r="U4730" s="960"/>
      <c r="V4730" s="960"/>
      <c r="W4730" s="960"/>
      <c r="X4730" s="960"/>
      <c r="Y4730" s="960"/>
      <c r="Z4730" s="960"/>
      <c r="AA4730" s="973"/>
      <c r="AB4730" s="960"/>
      <c r="AC4730" s="960"/>
      <c r="AD4730" s="960"/>
      <c r="AE4730" s="962" t="s">
        <v>230</v>
      </c>
      <c r="AF4730" s="960" t="s">
        <v>535</v>
      </c>
      <c r="AG4730" s="973" t="s">
        <v>13450</v>
      </c>
      <c r="AH4730" s="960" t="s">
        <v>16171</v>
      </c>
      <c r="AI4730" s="960">
        <v>1.1399999999999999</v>
      </c>
      <c r="AJ4730" s="961">
        <v>854.9</v>
      </c>
      <c r="AK4730" s="40">
        <f t="shared" si="721"/>
        <v>2.670098630136986</v>
      </c>
      <c r="AL4730" s="971">
        <v>0</v>
      </c>
      <c r="AM4730" s="14">
        <f t="shared" si="722"/>
        <v>2.670098630136986</v>
      </c>
      <c r="AN4730" s="971"/>
      <c r="AO4730" s="971"/>
      <c r="AP4730" s="971"/>
      <c r="AQ4730" s="971"/>
      <c r="AR4730" s="1036"/>
      <c r="AS4730" s="964"/>
      <c r="AT4730" s="960"/>
      <c r="AU4730" s="960"/>
      <c r="AV4730" s="965"/>
      <c r="AW4730" s="960"/>
      <c r="AX4730" s="1029"/>
      <c r="AY4730" s="2391"/>
      <c r="AZ4730" s="55"/>
      <c r="BA4730" s="906"/>
    </row>
    <row r="4731" spans="1:53" ht="15.95" customHeight="1" x14ac:dyDescent="0.25">
      <c r="A4731" s="1305">
        <v>2106</v>
      </c>
      <c r="B4731" s="1116" t="s">
        <v>54</v>
      </c>
      <c r="C4731" s="1117" t="s">
        <v>6908</v>
      </c>
      <c r="D4731" s="1116" t="s">
        <v>17518</v>
      </c>
      <c r="E4731" s="925" t="s">
        <v>17507</v>
      </c>
      <c r="F4731" s="925" t="s">
        <v>17508</v>
      </c>
      <c r="G4731" s="925" t="s">
        <v>221</v>
      </c>
      <c r="H4731" s="925" t="s">
        <v>16544</v>
      </c>
      <c r="I4731" s="925"/>
      <c r="J4731" s="925" t="s">
        <v>17509</v>
      </c>
      <c r="K4731" s="925"/>
      <c r="L4731" s="925" t="s">
        <v>317</v>
      </c>
      <c r="M4731" s="925">
        <v>0</v>
      </c>
      <c r="N4731" s="974">
        <v>6</v>
      </c>
      <c r="O4731" s="974">
        <v>6</v>
      </c>
      <c r="P4731" s="974">
        <v>36</v>
      </c>
      <c r="Q4731" s="925"/>
      <c r="R4731" s="925"/>
      <c r="S4731" s="925"/>
      <c r="T4731" s="925"/>
      <c r="U4731" s="925">
        <v>1</v>
      </c>
      <c r="V4731" s="925"/>
      <c r="W4731" s="925"/>
      <c r="X4731" s="925"/>
      <c r="Y4731" s="925" t="s">
        <v>330</v>
      </c>
      <c r="Z4731" s="925" t="s">
        <v>17510</v>
      </c>
      <c r="AA4731" s="1128">
        <v>1037729032351</v>
      </c>
      <c r="AB4731" s="925" t="s">
        <v>17511</v>
      </c>
      <c r="AC4731" s="925" t="s">
        <v>17512</v>
      </c>
      <c r="AD4731" s="948" t="s">
        <v>17513</v>
      </c>
      <c r="AE4731" s="925" t="s">
        <v>17514</v>
      </c>
      <c r="AF4731" s="925" t="s">
        <v>17515</v>
      </c>
      <c r="AG4731" s="1128">
        <v>1037729032351</v>
      </c>
      <c r="AH4731" s="925" t="s">
        <v>17516</v>
      </c>
      <c r="AI4731" s="925">
        <v>0.87</v>
      </c>
      <c r="AJ4731" s="1128">
        <v>93</v>
      </c>
      <c r="AK4731" s="359">
        <f t="shared" si="721"/>
        <v>0.22167123287671231</v>
      </c>
      <c r="AL4731" s="1129">
        <v>0</v>
      </c>
      <c r="AM4731" s="361">
        <f t="shared" si="722"/>
        <v>0.22167123287671231</v>
      </c>
      <c r="AN4731" s="1129">
        <v>0.222</v>
      </c>
      <c r="AO4731" s="1129">
        <v>0</v>
      </c>
      <c r="AP4731" s="1129">
        <v>0.222</v>
      </c>
      <c r="AQ4731" s="1129">
        <f t="shared" ref="AQ4731:AQ4736" si="723">AP4731*30</f>
        <v>6.66</v>
      </c>
      <c r="AR4731" s="360"/>
      <c r="AS4731" s="363" t="s">
        <v>16247</v>
      </c>
      <c r="AT4731" s="925" t="s">
        <v>325</v>
      </c>
      <c r="AU4731" s="925" t="s">
        <v>17186</v>
      </c>
      <c r="AV4731" s="1115"/>
      <c r="AW4731" s="354" t="s">
        <v>234</v>
      </c>
      <c r="AX4731" s="447" t="s">
        <v>17517</v>
      </c>
      <c r="AY4731" s="2391"/>
      <c r="AZ4731" s="447" t="s">
        <v>19950</v>
      </c>
      <c r="BA4731" s="906"/>
    </row>
    <row r="4732" spans="1:53" ht="15.95" customHeight="1" x14ac:dyDescent="0.25">
      <c r="A4732" s="1305">
        <v>2107</v>
      </c>
      <c r="B4732" s="1116" t="s">
        <v>55</v>
      </c>
      <c r="C4732" s="366" t="s">
        <v>5890</v>
      </c>
      <c r="D4732" s="354" t="s">
        <v>17620</v>
      </c>
      <c r="E4732" s="925" t="s">
        <v>22170</v>
      </c>
      <c r="F4732" s="925" t="s">
        <v>22171</v>
      </c>
      <c r="G4732" s="925"/>
      <c r="H4732" s="925" t="s">
        <v>219</v>
      </c>
      <c r="I4732" s="925" t="s">
        <v>220</v>
      </c>
      <c r="J4732" s="925" t="s">
        <v>221</v>
      </c>
      <c r="K4732" s="925" t="s">
        <v>19921</v>
      </c>
      <c r="L4732" s="925" t="s">
        <v>221</v>
      </c>
      <c r="M4732" s="925" t="s">
        <v>19922</v>
      </c>
      <c r="N4732" s="974">
        <v>6.4</v>
      </c>
      <c r="O4732" s="974">
        <v>2.2000000000000002</v>
      </c>
      <c r="P4732" s="974">
        <f>O4732*N4732</f>
        <v>14.080000000000002</v>
      </c>
      <c r="Q4732" s="925">
        <v>1</v>
      </c>
      <c r="R4732" s="925"/>
      <c r="S4732" s="925"/>
      <c r="T4732" s="925"/>
      <c r="U4732" s="925"/>
      <c r="V4732" s="925"/>
      <c r="W4732" s="925">
        <v>1</v>
      </c>
      <c r="X4732" s="925"/>
      <c r="Y4732" s="354" t="s">
        <v>62</v>
      </c>
      <c r="Z4732" s="366" t="s">
        <v>224</v>
      </c>
      <c r="AA4732" s="762" t="s">
        <v>225</v>
      </c>
      <c r="AB4732" s="354" t="s">
        <v>1789</v>
      </c>
      <c r="AC4732" s="354" t="s">
        <v>1790</v>
      </c>
      <c r="AD4732" s="925" t="s">
        <v>1791</v>
      </c>
      <c r="AE4732" s="925" t="s">
        <v>17621</v>
      </c>
      <c r="AF4732" s="925" t="s">
        <v>22773</v>
      </c>
      <c r="AG4732" s="489">
        <v>5030102016</v>
      </c>
      <c r="AH4732" s="925" t="s">
        <v>59</v>
      </c>
      <c r="AI4732" s="925">
        <v>0.01</v>
      </c>
      <c r="AJ4732" s="925">
        <v>100000</v>
      </c>
      <c r="AK4732" s="1129">
        <f t="shared" si="721"/>
        <v>2.7397260273972601</v>
      </c>
      <c r="AL4732" s="1129">
        <v>0</v>
      </c>
      <c r="AM4732" s="1113">
        <v>2.74</v>
      </c>
      <c r="AN4732" s="1129">
        <v>2.74</v>
      </c>
      <c r="AO4732" s="1129">
        <v>0</v>
      </c>
      <c r="AP4732" s="1129">
        <v>2.74</v>
      </c>
      <c r="AQ4732" s="1129">
        <f t="shared" si="723"/>
        <v>82.2</v>
      </c>
      <c r="AR4732" s="360"/>
      <c r="AS4732" s="363" t="s">
        <v>431</v>
      </c>
      <c r="AT4732" s="925" t="s">
        <v>16304</v>
      </c>
      <c r="AU4732" s="925" t="s">
        <v>17622</v>
      </c>
      <c r="AV4732" s="1115"/>
      <c r="AW4732" s="925" t="s">
        <v>16339</v>
      </c>
      <c r="AX4732" s="1175" t="s">
        <v>17623</v>
      </c>
      <c r="AY4732" s="2391"/>
      <c r="AZ4732" s="164"/>
    </row>
    <row r="4733" spans="1:53" ht="15.95" customHeight="1" x14ac:dyDescent="0.25">
      <c r="A4733" s="925">
        <v>2108</v>
      </c>
      <c r="B4733" s="354" t="s">
        <v>56</v>
      </c>
      <c r="C4733" s="366" t="s">
        <v>22550</v>
      </c>
      <c r="D4733" s="363" t="s">
        <v>21155</v>
      </c>
      <c r="E4733" s="354" t="s">
        <v>17628</v>
      </c>
      <c r="F4733" s="354" t="s">
        <v>17629</v>
      </c>
      <c r="G4733" s="354" t="s">
        <v>221</v>
      </c>
      <c r="H4733" s="354" t="s">
        <v>219</v>
      </c>
      <c r="I4733" s="354" t="s">
        <v>220</v>
      </c>
      <c r="J4733" s="354" t="s">
        <v>221</v>
      </c>
      <c r="K4733" s="354" t="s">
        <v>316</v>
      </c>
      <c r="L4733" s="354" t="s">
        <v>317</v>
      </c>
      <c r="M4733" s="354">
        <v>0</v>
      </c>
      <c r="N4733" s="360">
        <v>7</v>
      </c>
      <c r="O4733" s="360">
        <v>5</v>
      </c>
      <c r="P4733" s="360">
        <v>35</v>
      </c>
      <c r="Q4733" s="356"/>
      <c r="R4733" s="1112"/>
      <c r="S4733" s="1112">
        <v>0</v>
      </c>
      <c r="T4733" s="1112"/>
      <c r="U4733" s="1112">
        <v>1</v>
      </c>
      <c r="V4733" s="357"/>
      <c r="W4733" s="357"/>
      <c r="X4733" s="357"/>
      <c r="Y4733" s="354" t="s">
        <v>330</v>
      </c>
      <c r="Z4733" s="354" t="s">
        <v>15593</v>
      </c>
      <c r="AA4733" s="443">
        <v>1045005901270</v>
      </c>
      <c r="AB4733" s="354" t="s">
        <v>17626</v>
      </c>
      <c r="AC4733" s="443" t="s">
        <v>15594</v>
      </c>
      <c r="AD4733" s="1133" t="s">
        <v>15595</v>
      </c>
      <c r="AE4733" s="354" t="s">
        <v>17627</v>
      </c>
      <c r="AF4733" s="354" t="s">
        <v>15593</v>
      </c>
      <c r="AG4733" s="358" t="s">
        <v>15596</v>
      </c>
      <c r="AH4733" s="354" t="s">
        <v>453</v>
      </c>
      <c r="AI4733" s="360">
        <v>0.87</v>
      </c>
      <c r="AJ4733" s="503">
        <v>46</v>
      </c>
      <c r="AK4733" s="359">
        <f t="shared" si="721"/>
        <v>0.10964383561643837</v>
      </c>
      <c r="AL4733" s="359">
        <v>0</v>
      </c>
      <c r="AM4733" s="361">
        <f>SUBTOTAL(9,AK4733:AL4733)</f>
        <v>0.10964383561643837</v>
      </c>
      <c r="AN4733" s="359">
        <f>AK4733</f>
        <v>0.10964383561643837</v>
      </c>
      <c r="AO4733" s="359">
        <v>0</v>
      </c>
      <c r="AP4733" s="359">
        <f>AN4733+AO4733</f>
        <v>0.10964383561643837</v>
      </c>
      <c r="AQ4733" s="359">
        <f t="shared" si="723"/>
        <v>3.2893150684931509</v>
      </c>
      <c r="AR4733" s="362" t="s">
        <v>231</v>
      </c>
      <c r="AS4733" s="363" t="s">
        <v>16247</v>
      </c>
      <c r="AT4733" s="354" t="s">
        <v>325</v>
      </c>
      <c r="AU4733" s="354" t="s">
        <v>6916</v>
      </c>
      <c r="AV4733" s="489" t="s">
        <v>15597</v>
      </c>
      <c r="AW4733" s="354" t="s">
        <v>234</v>
      </c>
      <c r="AX4733" s="447" t="s">
        <v>20555</v>
      </c>
      <c r="AY4733" s="2391"/>
      <c r="AZ4733" s="778" t="s">
        <v>19951</v>
      </c>
    </row>
    <row r="4734" spans="1:53" ht="15.95" customHeight="1" x14ac:dyDescent="0.25">
      <c r="A4734" s="925">
        <v>2109</v>
      </c>
      <c r="B4734" s="925" t="s">
        <v>49</v>
      </c>
      <c r="C4734" s="1009" t="s">
        <v>790</v>
      </c>
      <c r="D4734" s="354" t="s">
        <v>17645</v>
      </c>
      <c r="E4734" s="925" t="s">
        <v>17642</v>
      </c>
      <c r="F4734" s="925" t="s">
        <v>17643</v>
      </c>
      <c r="G4734" s="925" t="s">
        <v>221</v>
      </c>
      <c r="H4734" s="925" t="s">
        <v>10852</v>
      </c>
      <c r="I4734" s="925" t="s">
        <v>316</v>
      </c>
      <c r="J4734" s="925" t="s">
        <v>221</v>
      </c>
      <c r="K4734" s="925" t="s">
        <v>879</v>
      </c>
      <c r="L4734" s="925" t="s">
        <v>221</v>
      </c>
      <c r="M4734" s="925" t="s">
        <v>879</v>
      </c>
      <c r="N4734" s="974">
        <v>5</v>
      </c>
      <c r="O4734" s="974">
        <v>2</v>
      </c>
      <c r="P4734" s="974">
        <v>10</v>
      </c>
      <c r="Q4734" s="925">
        <v>3</v>
      </c>
      <c r="R4734" s="925"/>
      <c r="S4734" s="925">
        <v>0</v>
      </c>
      <c r="T4734" s="925"/>
      <c r="U4734" s="925"/>
      <c r="V4734" s="925"/>
      <c r="W4734" s="925">
        <v>1</v>
      </c>
      <c r="X4734" s="925"/>
      <c r="Y4734" s="925" t="s">
        <v>1509</v>
      </c>
      <c r="Z4734" s="925" t="s">
        <v>17644</v>
      </c>
      <c r="AA4734" s="1128">
        <v>1025003748153</v>
      </c>
      <c r="AB4734" s="925" t="s">
        <v>17646</v>
      </c>
      <c r="AC4734" s="925" t="s">
        <v>17647</v>
      </c>
      <c r="AD4734" s="1246" t="s">
        <v>17648</v>
      </c>
      <c r="AE4734" s="925" t="s">
        <v>10880</v>
      </c>
      <c r="AF4734" s="925" t="s">
        <v>17644</v>
      </c>
      <c r="AG4734" s="1128">
        <v>1025003748153</v>
      </c>
      <c r="AH4734" s="925" t="s">
        <v>1509</v>
      </c>
      <c r="AI4734" s="360">
        <v>1.48</v>
      </c>
      <c r="AJ4734" s="1128">
        <v>106</v>
      </c>
      <c r="AK4734" s="359">
        <f t="shared" si="721"/>
        <v>0.42980821917808221</v>
      </c>
      <c r="AL4734" s="1129">
        <v>0</v>
      </c>
      <c r="AM4734" s="361">
        <f>SUBTOTAL(9,AK4734:AL4734)</f>
        <v>0.42980821917808221</v>
      </c>
      <c r="AN4734" s="1129">
        <v>0.221</v>
      </c>
      <c r="AO4734" s="1129">
        <v>0</v>
      </c>
      <c r="AP4734" s="1129">
        <v>0.221</v>
      </c>
      <c r="AQ4734" s="1129">
        <f t="shared" si="723"/>
        <v>6.63</v>
      </c>
      <c r="AR4734" s="360"/>
      <c r="AS4734" s="1114" t="s">
        <v>431</v>
      </c>
      <c r="AT4734" s="925" t="s">
        <v>16304</v>
      </c>
      <c r="AU4734" s="925" t="s">
        <v>790</v>
      </c>
      <c r="AV4734" s="1115"/>
      <c r="AW4734" s="925" t="s">
        <v>16339</v>
      </c>
      <c r="AX4734" s="447" t="s">
        <v>17649</v>
      </c>
      <c r="AY4734" s="2391"/>
      <c r="AZ4734" s="778" t="s">
        <v>19952</v>
      </c>
    </row>
    <row r="4735" spans="1:53" ht="15.95" customHeight="1" x14ac:dyDescent="0.25">
      <c r="A4735" s="925">
        <v>2110</v>
      </c>
      <c r="B4735" s="366" t="s">
        <v>55</v>
      </c>
      <c r="C4735" s="1117" t="s">
        <v>6908</v>
      </c>
      <c r="D4735" s="354" t="s">
        <v>17686</v>
      </c>
      <c r="E4735" s="925" t="s">
        <v>17678</v>
      </c>
      <c r="F4735" s="925"/>
      <c r="G4735" s="925" t="s">
        <v>221</v>
      </c>
      <c r="H4735" s="946" t="s">
        <v>219</v>
      </c>
      <c r="I4735" s="925" t="s">
        <v>220</v>
      </c>
      <c r="J4735" s="925" t="s">
        <v>221</v>
      </c>
      <c r="K4735" s="925" t="s">
        <v>9103</v>
      </c>
      <c r="L4735" s="925" t="s">
        <v>221</v>
      </c>
      <c r="M4735" s="925" t="s">
        <v>9103</v>
      </c>
      <c r="N4735" s="974">
        <v>2.1</v>
      </c>
      <c r="O4735" s="974">
        <v>1.05</v>
      </c>
      <c r="P4735" s="974">
        <v>2.2000000000000002</v>
      </c>
      <c r="Q4735" s="925">
        <v>1</v>
      </c>
      <c r="R4735" s="925"/>
      <c r="S4735" s="925"/>
      <c r="T4735" s="925"/>
      <c r="U4735" s="925"/>
      <c r="V4735" s="925"/>
      <c r="W4735" s="925"/>
      <c r="X4735" s="925"/>
      <c r="Y4735" s="925" t="s">
        <v>12075</v>
      </c>
      <c r="Z4735" s="925" t="s">
        <v>17679</v>
      </c>
      <c r="AA4735" s="1128">
        <v>307402922500031</v>
      </c>
      <c r="AB4735" s="925" t="s">
        <v>17680</v>
      </c>
      <c r="AC4735" s="925" t="s">
        <v>17681</v>
      </c>
      <c r="AD4735" s="1246" t="s">
        <v>17682</v>
      </c>
      <c r="AE4735" s="925" t="s">
        <v>17683</v>
      </c>
      <c r="AF4735" s="925" t="s">
        <v>17684</v>
      </c>
      <c r="AG4735" s="1128">
        <v>307402922500031</v>
      </c>
      <c r="AH4735" s="925" t="s">
        <v>506</v>
      </c>
      <c r="AI4735" s="925">
        <v>2.0699999999999998</v>
      </c>
      <c r="AJ4735" s="974">
        <v>80</v>
      </c>
      <c r="AK4735" s="167">
        <f t="shared" si="721"/>
        <v>0.4536986301369863</v>
      </c>
      <c r="AL4735" s="1129">
        <v>0</v>
      </c>
      <c r="AM4735" s="187">
        <f>SUBTOTAL(9,AK4735:AL4735)</f>
        <v>0.4536986301369863</v>
      </c>
      <c r="AN4735" s="1129">
        <v>0.45400000000000001</v>
      </c>
      <c r="AO4735" s="1129">
        <v>0</v>
      </c>
      <c r="AP4735" s="1129">
        <v>0.45400000000000001</v>
      </c>
      <c r="AQ4735" s="1129">
        <f t="shared" si="723"/>
        <v>13.620000000000001</v>
      </c>
      <c r="AR4735" s="360"/>
      <c r="AS4735" s="1114" t="s">
        <v>431</v>
      </c>
      <c r="AT4735" s="925" t="s">
        <v>325</v>
      </c>
      <c r="AU4735" s="925" t="s">
        <v>17186</v>
      </c>
      <c r="AV4735" s="1115"/>
      <c r="AW4735" s="925" t="s">
        <v>234</v>
      </c>
      <c r="AX4735" s="447" t="s">
        <v>17685</v>
      </c>
      <c r="AY4735" s="2391"/>
      <c r="AZ4735" s="778" t="s">
        <v>19954</v>
      </c>
    </row>
    <row r="4736" spans="1:53" ht="15.95" customHeight="1" x14ac:dyDescent="0.25">
      <c r="A4736" s="925">
        <v>2111</v>
      </c>
      <c r="B4736" s="366" t="s">
        <v>55</v>
      </c>
      <c r="C4736" s="1009" t="s">
        <v>17123</v>
      </c>
      <c r="D4736" s="354" t="s">
        <v>17708</v>
      </c>
      <c r="E4736" s="925" t="s">
        <v>17709</v>
      </c>
      <c r="F4736" s="925"/>
      <c r="G4736" s="925" t="s">
        <v>221</v>
      </c>
      <c r="H4736" s="925" t="s">
        <v>219</v>
      </c>
      <c r="I4736" s="925" t="s">
        <v>220</v>
      </c>
      <c r="J4736" s="925" t="s">
        <v>221</v>
      </c>
      <c r="K4736" s="925" t="s">
        <v>879</v>
      </c>
      <c r="L4736" s="925" t="s">
        <v>221</v>
      </c>
      <c r="M4736" s="925" t="s">
        <v>879</v>
      </c>
      <c r="N4736" s="974">
        <v>1.6</v>
      </c>
      <c r="O4736" s="974">
        <v>1.3</v>
      </c>
      <c r="P4736" s="974">
        <v>2.8</v>
      </c>
      <c r="Q4736" s="925">
        <v>1</v>
      </c>
      <c r="R4736" s="925"/>
      <c r="S4736" s="925"/>
      <c r="T4736" s="925"/>
      <c r="U4736" s="925"/>
      <c r="V4736" s="925"/>
      <c r="W4736" s="925"/>
      <c r="X4736" s="925"/>
      <c r="Y4736" s="925" t="s">
        <v>12075</v>
      </c>
      <c r="Z4736" s="925" t="s">
        <v>17710</v>
      </c>
      <c r="AA4736" s="1128">
        <v>321508100018430</v>
      </c>
      <c r="AB4736" s="925" t="s">
        <v>17711</v>
      </c>
      <c r="AC4736" s="925" t="s">
        <v>17712</v>
      </c>
      <c r="AD4736" s="1246" t="s">
        <v>17713</v>
      </c>
      <c r="AE4736" s="925" t="s">
        <v>17906</v>
      </c>
      <c r="AF4736" s="925" t="s">
        <v>17714</v>
      </c>
      <c r="AG4736" s="1128">
        <v>321508100018430</v>
      </c>
      <c r="AH4736" s="925" t="s">
        <v>1070</v>
      </c>
      <c r="AI4736" s="925">
        <v>0.87</v>
      </c>
      <c r="AJ4736" s="1128">
        <v>35</v>
      </c>
      <c r="AK4736" s="359">
        <f t="shared" si="721"/>
        <v>8.3424657534246577E-2</v>
      </c>
      <c r="AL4736" s="1129">
        <v>0</v>
      </c>
      <c r="AM4736" s="361">
        <f>SUBTOTAL(9,AK4736:AL4736)</f>
        <v>8.3424657534246577E-2</v>
      </c>
      <c r="AN4736" s="1129">
        <v>8.3000000000000004E-2</v>
      </c>
      <c r="AO4736" s="1129">
        <v>0</v>
      </c>
      <c r="AP4736" s="1129">
        <v>8.3000000000000004E-2</v>
      </c>
      <c r="AQ4736" s="1129">
        <f t="shared" si="723"/>
        <v>2.4900000000000002</v>
      </c>
      <c r="AR4736" s="360"/>
      <c r="AS4736" s="1114" t="s">
        <v>114</v>
      </c>
      <c r="AT4736" s="925" t="s">
        <v>325</v>
      </c>
      <c r="AU4736" s="925" t="s">
        <v>17186</v>
      </c>
      <c r="AV4736" s="1115"/>
      <c r="AW4736" s="925" t="s">
        <v>16339</v>
      </c>
      <c r="AX4736" s="447" t="s">
        <v>17715</v>
      </c>
      <c r="AY4736" s="2391"/>
      <c r="AZ4736" s="778" t="s">
        <v>19953</v>
      </c>
    </row>
    <row r="4737" spans="1:75" ht="15.95" customHeight="1" x14ac:dyDescent="0.25">
      <c r="A4737" s="925">
        <v>2112</v>
      </c>
      <c r="B4737" s="366" t="s">
        <v>55</v>
      </c>
      <c r="C4737" s="1009" t="s">
        <v>6908</v>
      </c>
      <c r="D4737" s="354" t="s">
        <v>17736</v>
      </c>
      <c r="E4737" s="925" t="s">
        <v>17726</v>
      </c>
      <c r="F4737" s="925" t="s">
        <v>17727</v>
      </c>
      <c r="G4737" s="925" t="s">
        <v>818</v>
      </c>
      <c r="H4737" s="925" t="s">
        <v>219</v>
      </c>
      <c r="I4737" s="925" t="s">
        <v>17728</v>
      </c>
      <c r="J4737" s="925"/>
      <c r="K4737" s="925" t="s">
        <v>316</v>
      </c>
      <c r="L4737" s="925" t="s">
        <v>221</v>
      </c>
      <c r="M4737" s="925" t="s">
        <v>316</v>
      </c>
      <c r="N4737" s="974">
        <v>21.4</v>
      </c>
      <c r="O4737" s="974">
        <v>21.4</v>
      </c>
      <c r="P4737" s="974">
        <v>360</v>
      </c>
      <c r="Q4737" s="925"/>
      <c r="R4737" s="925" t="s">
        <v>15485</v>
      </c>
      <c r="S4737" s="925">
        <v>1</v>
      </c>
      <c r="T4737" s="925"/>
      <c r="U4737" s="925"/>
      <c r="V4737" s="925"/>
      <c r="W4737" s="925"/>
      <c r="X4737" s="925"/>
      <c r="Y4737" s="925" t="s">
        <v>17729</v>
      </c>
      <c r="Z4737" s="925" t="s">
        <v>17730</v>
      </c>
      <c r="AA4737" s="1128">
        <v>1025003756656</v>
      </c>
      <c r="AB4737" s="925" t="s">
        <v>17733</v>
      </c>
      <c r="AC4737" s="925" t="s">
        <v>17731</v>
      </c>
      <c r="AD4737" s="1247" t="s">
        <v>17732</v>
      </c>
      <c r="AE4737" s="925" t="s">
        <v>17733</v>
      </c>
      <c r="AF4737" s="925" t="s">
        <v>17730</v>
      </c>
      <c r="AG4737" s="1128">
        <v>1025003756656</v>
      </c>
      <c r="AH4737" s="925" t="s">
        <v>17734</v>
      </c>
      <c r="AI4737" s="925">
        <v>0.87</v>
      </c>
      <c r="AJ4737" s="925">
        <v>30</v>
      </c>
      <c r="AK4737" s="1129">
        <f t="shared" si="721"/>
        <v>7.1506849315068496E-2</v>
      </c>
      <c r="AL4737" s="1129">
        <v>0</v>
      </c>
      <c r="AM4737" s="1113">
        <f>SUM(AK4737:AL4737)</f>
        <v>7.1506849315068496E-2</v>
      </c>
      <c r="AN4737" s="1129">
        <f>SUM(AK4737:AK4738)</f>
        <v>8.9589041095890415E-2</v>
      </c>
      <c r="AO4737" s="1129">
        <v>0</v>
      </c>
      <c r="AP4737" s="1129">
        <f>SUM(AM4737:AM4738)</f>
        <v>8.9589041095890415E-2</v>
      </c>
      <c r="AQ4737" s="1129">
        <f>AP4737*30</f>
        <v>2.6876712328767125</v>
      </c>
      <c r="AR4737" s="360"/>
      <c r="AS4737" s="1114" t="s">
        <v>114</v>
      </c>
      <c r="AT4737" s="925" t="s">
        <v>16304</v>
      </c>
      <c r="AU4737" s="925" t="s">
        <v>17186</v>
      </c>
      <c r="AV4737" s="1115"/>
      <c r="AW4737" s="925" t="s">
        <v>16339</v>
      </c>
      <c r="AX4737" s="447" t="s">
        <v>17735</v>
      </c>
      <c r="AY4737" s="164"/>
      <c r="AZ4737" s="286" t="s">
        <v>19955</v>
      </c>
    </row>
    <row r="4738" spans="1:75" ht="15.95" customHeight="1" x14ac:dyDescent="0.25">
      <c r="A4738" s="960"/>
      <c r="B4738" s="960"/>
      <c r="C4738" s="1005"/>
      <c r="D4738" s="1029"/>
      <c r="E4738" s="960"/>
      <c r="F4738" s="960"/>
      <c r="G4738" s="960"/>
      <c r="H4738" s="960"/>
      <c r="I4738" s="960"/>
      <c r="J4738" s="960"/>
      <c r="K4738" s="960"/>
      <c r="L4738" s="960"/>
      <c r="M4738" s="960"/>
      <c r="N4738" s="961"/>
      <c r="O4738" s="961"/>
      <c r="P4738" s="961"/>
      <c r="Q4738" s="960"/>
      <c r="R4738" s="960"/>
      <c r="S4738" s="960"/>
      <c r="T4738" s="960"/>
      <c r="U4738" s="960"/>
      <c r="V4738" s="960"/>
      <c r="W4738" s="960"/>
      <c r="X4738" s="960"/>
      <c r="Y4738" s="960"/>
      <c r="Z4738" s="960"/>
      <c r="AA4738" s="973"/>
      <c r="AB4738" s="960"/>
      <c r="AC4738" s="960"/>
      <c r="AD4738" s="960"/>
      <c r="AE4738" s="962" t="s">
        <v>230</v>
      </c>
      <c r="AF4738" s="960"/>
      <c r="AG4738" s="960"/>
      <c r="AH4738" s="960" t="s">
        <v>1743</v>
      </c>
      <c r="AI4738" s="960">
        <v>1.32</v>
      </c>
      <c r="AJ4738" s="960">
        <v>5</v>
      </c>
      <c r="AK4738" s="40">
        <f t="shared" si="721"/>
        <v>1.8082191780821918E-2</v>
      </c>
      <c r="AL4738" s="971">
        <v>0</v>
      </c>
      <c r="AM4738" s="971">
        <f>AK4738+AL4738</f>
        <v>1.8082191780821918E-2</v>
      </c>
      <c r="AN4738" s="971"/>
      <c r="AO4738" s="971"/>
      <c r="AP4738" s="971"/>
      <c r="AQ4738" s="971"/>
      <c r="AR4738" s="1036"/>
      <c r="AS4738" s="984"/>
      <c r="AT4738" s="960"/>
      <c r="AU4738" s="960"/>
      <c r="AV4738" s="965"/>
      <c r="AW4738" s="960"/>
      <c r="AX4738" s="1029"/>
      <c r="AY4738" s="2391"/>
      <c r="AZ4738" s="1029"/>
    </row>
    <row r="4739" spans="1:75" ht="15.95" customHeight="1" x14ac:dyDescent="0.25">
      <c r="A4739" s="925">
        <v>2113</v>
      </c>
      <c r="B4739" s="354" t="s">
        <v>57</v>
      </c>
      <c r="C4739" s="1009" t="s">
        <v>6908</v>
      </c>
      <c r="D4739" s="354" t="s">
        <v>17737</v>
      </c>
      <c r="E4739" s="925" t="s">
        <v>17744</v>
      </c>
      <c r="F4739" s="925" t="s">
        <v>17745</v>
      </c>
      <c r="G4739" s="925" t="s">
        <v>818</v>
      </c>
      <c r="H4739" s="925" t="s">
        <v>219</v>
      </c>
      <c r="I4739" s="925" t="s">
        <v>316</v>
      </c>
      <c r="J4739" s="925" t="s">
        <v>221</v>
      </c>
      <c r="K4739" s="925" t="s">
        <v>9103</v>
      </c>
      <c r="L4739" s="925" t="s">
        <v>221</v>
      </c>
      <c r="M4739" s="925" t="s">
        <v>9103</v>
      </c>
      <c r="N4739" s="974">
        <v>6</v>
      </c>
      <c r="O4739" s="974">
        <v>4</v>
      </c>
      <c r="P4739" s="974">
        <v>24</v>
      </c>
      <c r="Q4739" s="925">
        <v>1</v>
      </c>
      <c r="R4739" s="925"/>
      <c r="S4739" s="925">
        <v>1</v>
      </c>
      <c r="T4739" s="925"/>
      <c r="U4739" s="925"/>
      <c r="V4739" s="925"/>
      <c r="W4739" s="925"/>
      <c r="X4739" s="925"/>
      <c r="Y4739" s="925" t="s">
        <v>330</v>
      </c>
      <c r="Z4739" s="925" t="s">
        <v>17738</v>
      </c>
      <c r="AA4739" s="1128">
        <v>1167746154366</v>
      </c>
      <c r="AB4739" s="925" t="s">
        <v>17743</v>
      </c>
      <c r="AC4739" s="925" t="s">
        <v>17739</v>
      </c>
      <c r="AD4739" s="1247" t="s">
        <v>17740</v>
      </c>
      <c r="AE4739" s="925" t="s">
        <v>6069</v>
      </c>
      <c r="AF4739" s="925" t="s">
        <v>17738</v>
      </c>
      <c r="AG4739" s="1128">
        <v>1167746154366</v>
      </c>
      <c r="AH4739" s="925" t="s">
        <v>17741</v>
      </c>
      <c r="AI4739" s="925">
        <v>0.87</v>
      </c>
      <c r="AJ4739" s="1128">
        <v>5</v>
      </c>
      <c r="AK4739" s="359">
        <f t="shared" si="721"/>
        <v>1.191780821917808E-2</v>
      </c>
      <c r="AL4739" s="1129">
        <v>0</v>
      </c>
      <c r="AM4739" s="361">
        <f>SUBTOTAL(9,AK4739:AL4739)</f>
        <v>1.191780821917808E-2</v>
      </c>
      <c r="AN4739" s="1129">
        <v>1.2E-2</v>
      </c>
      <c r="AO4739" s="1129">
        <v>0</v>
      </c>
      <c r="AP4739" s="1129">
        <v>1.2E-2</v>
      </c>
      <c r="AQ4739" s="1129">
        <v>0.36</v>
      </c>
      <c r="AR4739" s="360"/>
      <c r="AS4739" s="1114" t="s">
        <v>431</v>
      </c>
      <c r="AT4739" s="925" t="s">
        <v>325</v>
      </c>
      <c r="AU4739" s="925" t="s">
        <v>17186</v>
      </c>
      <c r="AV4739" s="1115"/>
      <c r="AW4739" s="925" t="s">
        <v>234</v>
      </c>
      <c r="AX4739" s="447" t="s">
        <v>17742</v>
      </c>
      <c r="AY4739" s="2391"/>
      <c r="AZ4739" s="447" t="s">
        <v>19956</v>
      </c>
    </row>
    <row r="4740" spans="1:75" ht="15.95" customHeight="1" x14ac:dyDescent="0.25">
      <c r="A4740" s="1368">
        <v>2114</v>
      </c>
      <c r="B4740" s="434" t="s">
        <v>55</v>
      </c>
      <c r="C4740" s="1578" t="s">
        <v>6908</v>
      </c>
      <c r="D4740" s="434" t="s">
        <v>17753</v>
      </c>
      <c r="E4740" s="1368" t="s">
        <v>17754</v>
      </c>
      <c r="F4740" s="1368" t="s">
        <v>17755</v>
      </c>
      <c r="G4740" s="1368" t="s">
        <v>818</v>
      </c>
      <c r="H4740" s="1368" t="s">
        <v>219</v>
      </c>
      <c r="I4740" s="1368" t="s">
        <v>220</v>
      </c>
      <c r="J4740" s="1368" t="s">
        <v>17756</v>
      </c>
      <c r="K4740" s="1368"/>
      <c r="L4740" s="1368" t="s">
        <v>221</v>
      </c>
      <c r="M4740" s="1368" t="s">
        <v>17386</v>
      </c>
      <c r="N4740" s="1579">
        <v>4</v>
      </c>
      <c r="O4740" s="1579">
        <v>2</v>
      </c>
      <c r="P4740" s="1579">
        <v>8</v>
      </c>
      <c r="Q4740" s="1368">
        <v>2</v>
      </c>
      <c r="R4740" s="1368"/>
      <c r="S4740" s="1368"/>
      <c r="T4740" s="1368"/>
      <c r="U4740" s="1368"/>
      <c r="V4740" s="1368"/>
      <c r="W4740" s="1368"/>
      <c r="X4740" s="1368"/>
      <c r="Y4740" s="1368" t="s">
        <v>330</v>
      </c>
      <c r="Z4740" s="1368" t="s">
        <v>17757</v>
      </c>
      <c r="AA4740" s="1580">
        <v>1215000054763</v>
      </c>
      <c r="AB4740" s="1368" t="s">
        <v>17758</v>
      </c>
      <c r="AC4740" s="1368" t="s">
        <v>17759</v>
      </c>
      <c r="AD4740" s="1581" t="s">
        <v>17760</v>
      </c>
      <c r="AE4740" s="1368" t="s">
        <v>17761</v>
      </c>
      <c r="AF4740" s="1368" t="s">
        <v>17762</v>
      </c>
      <c r="AG4740" s="1580">
        <v>1215000054763</v>
      </c>
      <c r="AH4740" s="1368" t="s">
        <v>17763</v>
      </c>
      <c r="AI4740" s="1368">
        <v>0.87</v>
      </c>
      <c r="AJ4740" s="1580">
        <v>5</v>
      </c>
      <c r="AK4740" s="828">
        <f t="shared" si="721"/>
        <v>1.191780821917808E-2</v>
      </c>
      <c r="AL4740" s="1582">
        <v>0</v>
      </c>
      <c r="AM4740" s="745">
        <f>SUBTOTAL(9,AK4740:AL4740)</f>
        <v>1.191780821917808E-2</v>
      </c>
      <c r="AN4740" s="1582">
        <v>1.2E-2</v>
      </c>
      <c r="AO4740" s="1582">
        <v>0</v>
      </c>
      <c r="AP4740" s="1582">
        <v>1.2E-2</v>
      </c>
      <c r="AQ4740" s="1582">
        <f>AP4740*30</f>
        <v>0.36</v>
      </c>
      <c r="AR4740" s="513"/>
      <c r="AS4740" s="1583" t="s">
        <v>114</v>
      </c>
      <c r="AT4740" s="1368" t="s">
        <v>325</v>
      </c>
      <c r="AU4740" s="1368" t="s">
        <v>17186</v>
      </c>
      <c r="AV4740" s="1584"/>
      <c r="AW4740" s="1368" t="s">
        <v>21933</v>
      </c>
      <c r="AX4740" s="447" t="s">
        <v>21934</v>
      </c>
      <c r="AY4740" s="317"/>
      <c r="AZ4740" s="286" t="s">
        <v>19957</v>
      </c>
    </row>
    <row r="4741" spans="1:75" ht="15.95" customHeight="1" x14ac:dyDescent="0.25">
      <c r="A4741" s="925">
        <v>2115</v>
      </c>
      <c r="B4741" s="354" t="s">
        <v>54</v>
      </c>
      <c r="C4741" s="1009" t="s">
        <v>6908</v>
      </c>
      <c r="D4741" s="354" t="s">
        <v>19897</v>
      </c>
      <c r="E4741" s="925" t="s">
        <v>17764</v>
      </c>
      <c r="F4741" s="925" t="s">
        <v>17765</v>
      </c>
      <c r="G4741" s="925" t="s">
        <v>818</v>
      </c>
      <c r="H4741" s="925" t="s">
        <v>219</v>
      </c>
      <c r="I4741" s="925" t="s">
        <v>220</v>
      </c>
      <c r="J4741" s="925" t="s">
        <v>221</v>
      </c>
      <c r="K4741" s="925" t="s">
        <v>879</v>
      </c>
      <c r="L4741" s="925" t="s">
        <v>221</v>
      </c>
      <c r="M4741" s="925" t="s">
        <v>879</v>
      </c>
      <c r="N4741" s="974">
        <v>4.4000000000000004</v>
      </c>
      <c r="O4741" s="974">
        <v>1.95</v>
      </c>
      <c r="P4741" s="974">
        <v>8.58</v>
      </c>
      <c r="Q4741" s="925">
        <v>3</v>
      </c>
      <c r="R4741" s="925"/>
      <c r="S4741" s="925"/>
      <c r="T4741" s="925"/>
      <c r="U4741" s="925"/>
      <c r="V4741" s="925"/>
      <c r="W4741" s="925"/>
      <c r="X4741" s="925"/>
      <c r="Y4741" s="925" t="s">
        <v>330</v>
      </c>
      <c r="Z4741" s="925" t="s">
        <v>17766</v>
      </c>
      <c r="AA4741" s="1128">
        <v>5137746063065</v>
      </c>
      <c r="AB4741" s="925" t="s">
        <v>17767</v>
      </c>
      <c r="AC4741" s="925" t="s">
        <v>17768</v>
      </c>
      <c r="AD4741" s="1246" t="s">
        <v>17769</v>
      </c>
      <c r="AE4741" s="925" t="s">
        <v>17770</v>
      </c>
      <c r="AF4741" s="925" t="s">
        <v>17766</v>
      </c>
      <c r="AG4741" s="1128">
        <v>5137746063065</v>
      </c>
      <c r="AH4741" s="925" t="s">
        <v>17771</v>
      </c>
      <c r="AI4741" s="925">
        <v>0.87</v>
      </c>
      <c r="AJ4741" s="925">
        <v>50</v>
      </c>
      <c r="AK4741" s="359">
        <f t="shared" si="721"/>
        <v>0.11917808219178082</v>
      </c>
      <c r="AL4741" s="1129">
        <v>0</v>
      </c>
      <c r="AM4741" s="361">
        <f>SUBTOTAL(9,AK4741:AL4741)</f>
        <v>0.11917808219178082</v>
      </c>
      <c r="AN4741" s="1129">
        <v>0.11899999999999999</v>
      </c>
      <c r="AO4741" s="1129">
        <v>0</v>
      </c>
      <c r="AP4741" s="1129">
        <v>0.11899999999999999</v>
      </c>
      <c r="AQ4741" s="1129">
        <f>AP4741*30</f>
        <v>3.57</v>
      </c>
      <c r="AR4741" s="360"/>
      <c r="AS4741" s="1114" t="s">
        <v>114</v>
      </c>
      <c r="AT4741" s="925" t="s">
        <v>16304</v>
      </c>
      <c r="AU4741" s="925" t="s">
        <v>17772</v>
      </c>
      <c r="AV4741" s="1115"/>
      <c r="AW4741" s="925" t="s">
        <v>16339</v>
      </c>
      <c r="AX4741" s="447" t="s">
        <v>17773</v>
      </c>
      <c r="AY4741" s="2391"/>
      <c r="AZ4741" s="447" t="s">
        <v>19958</v>
      </c>
    </row>
    <row r="4742" spans="1:75" ht="15.95" customHeight="1" x14ac:dyDescent="0.25">
      <c r="A4742" s="925">
        <v>2116</v>
      </c>
      <c r="B4742" s="354" t="s">
        <v>57</v>
      </c>
      <c r="C4742" s="1009" t="s">
        <v>17788</v>
      </c>
      <c r="D4742" s="354" t="s">
        <v>17789</v>
      </c>
      <c r="E4742" s="925" t="s">
        <v>17790</v>
      </c>
      <c r="F4742" s="925"/>
      <c r="G4742" s="925" t="s">
        <v>818</v>
      </c>
      <c r="H4742" s="925" t="s">
        <v>219</v>
      </c>
      <c r="I4742" s="925" t="s">
        <v>16299</v>
      </c>
      <c r="J4742" s="925" t="s">
        <v>221</v>
      </c>
      <c r="K4742" s="925" t="s">
        <v>17791</v>
      </c>
      <c r="L4742" s="925" t="s">
        <v>221</v>
      </c>
      <c r="M4742" s="925" t="s">
        <v>17792</v>
      </c>
      <c r="N4742" s="974">
        <v>4.5</v>
      </c>
      <c r="O4742" s="974">
        <v>2.2999999999999998</v>
      </c>
      <c r="P4742" s="974">
        <v>10.35</v>
      </c>
      <c r="Q4742" s="925"/>
      <c r="R4742" s="925" t="s">
        <v>17793</v>
      </c>
      <c r="S4742" s="925"/>
      <c r="T4742" s="925"/>
      <c r="U4742" s="925"/>
      <c r="V4742" s="925"/>
      <c r="W4742" s="925"/>
      <c r="X4742" s="925"/>
      <c r="Y4742" s="925" t="s">
        <v>16158</v>
      </c>
      <c r="Z4742" s="925" t="s">
        <v>17794</v>
      </c>
      <c r="AA4742" s="1128" t="s">
        <v>17795</v>
      </c>
      <c r="AB4742" s="925" t="s">
        <v>17796</v>
      </c>
      <c r="AC4742" s="925" t="s">
        <v>17797</v>
      </c>
      <c r="AD4742" s="1247" t="s">
        <v>17798</v>
      </c>
      <c r="AE4742" s="925" t="s">
        <v>17796</v>
      </c>
      <c r="AF4742" s="925" t="s">
        <v>17799</v>
      </c>
      <c r="AG4742" s="1128" t="s">
        <v>17795</v>
      </c>
      <c r="AH4742" s="925" t="s">
        <v>17800</v>
      </c>
      <c r="AI4742" s="1132">
        <v>0.1</v>
      </c>
      <c r="AJ4742" s="925">
        <v>150</v>
      </c>
      <c r="AK4742" s="1129">
        <v>3.1E-2</v>
      </c>
      <c r="AL4742" s="1129">
        <v>8.9999999999999993E-3</v>
      </c>
      <c r="AM4742" s="1113">
        <f>SUM(AK4742:AL4742)</f>
        <v>0.04</v>
      </c>
      <c r="AN4742" s="1129">
        <v>3.1E-2</v>
      </c>
      <c r="AO4742" s="1129">
        <v>8.9999999999999993E-3</v>
      </c>
      <c r="AP4742" s="1129">
        <v>0.04</v>
      </c>
      <c r="AQ4742" s="1129">
        <f>AP4742*30</f>
        <v>1.2</v>
      </c>
      <c r="AR4742" s="360"/>
      <c r="AS4742" s="1114" t="s">
        <v>114</v>
      </c>
      <c r="AT4742" s="925" t="s">
        <v>16304</v>
      </c>
      <c r="AU4742" s="925" t="s">
        <v>17802</v>
      </c>
      <c r="AV4742" s="1115"/>
      <c r="AW4742" s="925" t="s">
        <v>234</v>
      </c>
      <c r="AX4742" s="447" t="s">
        <v>17801</v>
      </c>
      <c r="AY4742" s="164"/>
      <c r="AZ4742" s="447" t="s">
        <v>19959</v>
      </c>
    </row>
    <row r="4743" spans="1:75" ht="15.95" customHeight="1" x14ac:dyDescent="0.25">
      <c r="A4743" s="1118">
        <v>2117</v>
      </c>
      <c r="B4743" s="1116" t="s">
        <v>56</v>
      </c>
      <c r="C4743" s="1117" t="s">
        <v>17186</v>
      </c>
      <c r="D4743" s="1116" t="s">
        <v>17820</v>
      </c>
      <c r="E4743" s="1118" t="s">
        <v>17803</v>
      </c>
      <c r="F4743" s="1118" t="s">
        <v>17804</v>
      </c>
      <c r="G4743" s="1118" t="s">
        <v>818</v>
      </c>
      <c r="H4743" s="1118" t="s">
        <v>219</v>
      </c>
      <c r="I4743" s="1118" t="s">
        <v>220</v>
      </c>
      <c r="J4743" s="1118" t="s">
        <v>221</v>
      </c>
      <c r="K4743" s="1118" t="s">
        <v>17805</v>
      </c>
      <c r="L4743" s="1118" t="s">
        <v>221</v>
      </c>
      <c r="M4743" s="1118" t="s">
        <v>17805</v>
      </c>
      <c r="N4743" s="1119">
        <v>3</v>
      </c>
      <c r="O4743" s="1119">
        <v>1.7</v>
      </c>
      <c r="P4743" s="1119">
        <v>5.0999999999999996</v>
      </c>
      <c r="Q4743" s="1118">
        <v>2</v>
      </c>
      <c r="R4743" s="1118"/>
      <c r="S4743" s="1118"/>
      <c r="T4743" s="1118"/>
      <c r="U4743" s="1118"/>
      <c r="V4743" s="1118"/>
      <c r="W4743" s="1118"/>
      <c r="X4743" s="1118"/>
      <c r="Y4743" s="1118" t="s">
        <v>11616</v>
      </c>
      <c r="Z4743" s="1118" t="s">
        <v>17806</v>
      </c>
      <c r="AA4743" s="1120">
        <v>1035005903602</v>
      </c>
      <c r="AB4743" s="1118" t="s">
        <v>17821</v>
      </c>
      <c r="AC4743" s="1118" t="s">
        <v>17807</v>
      </c>
      <c r="AD4743" s="1247" t="s">
        <v>17808</v>
      </c>
      <c r="AE4743" s="1118" t="s">
        <v>17809</v>
      </c>
      <c r="AF4743" s="1118" t="s">
        <v>17806</v>
      </c>
      <c r="AG4743" s="1120">
        <v>1035005903602</v>
      </c>
      <c r="AH4743" s="1118" t="s">
        <v>17826</v>
      </c>
      <c r="AI4743" s="1118">
        <v>0.87</v>
      </c>
      <c r="AJ4743" s="1118">
        <v>1</v>
      </c>
      <c r="AK4743" s="361">
        <f t="shared" ref="AK4743:AK4750" si="724">AJ4743*AI4743/365</f>
        <v>2.3835616438356165E-3</v>
      </c>
      <c r="AL4743" s="1123">
        <v>0</v>
      </c>
      <c r="AM4743" s="361">
        <f>SUBTOTAL(9,AK4743:AL4743)</f>
        <v>2.3835616438356165E-3</v>
      </c>
      <c r="AN4743" s="1123">
        <f>SUM(AK4743:AK4746)</f>
        <v>5.0301369863013694E-2</v>
      </c>
      <c r="AO4743" s="1123">
        <f>SUM(AL4743:AL4746)</f>
        <v>0</v>
      </c>
      <c r="AP4743" s="1123">
        <f>SUM(AM4743:AM4746)</f>
        <v>5.0301369863013694E-2</v>
      </c>
      <c r="AQ4743" s="1123">
        <f>AP4743*30</f>
        <v>1.5090410958904108</v>
      </c>
      <c r="AR4743" s="1125"/>
      <c r="AS4743" s="1143" t="s">
        <v>114</v>
      </c>
      <c r="AT4743" s="1118" t="s">
        <v>16304</v>
      </c>
      <c r="AU4743" s="1118" t="s">
        <v>17186</v>
      </c>
      <c r="AV4743" s="1127"/>
      <c r="AW4743" s="1118" t="s">
        <v>234</v>
      </c>
      <c r="AX4743" s="792" t="s">
        <v>17825</v>
      </c>
      <c r="AY4743" s="896"/>
      <c r="AZ4743" s="447" t="s">
        <v>19960</v>
      </c>
    </row>
    <row r="4744" spans="1:75" ht="15.95" customHeight="1" x14ac:dyDescent="0.25">
      <c r="A4744" s="960"/>
      <c r="B4744" s="960"/>
      <c r="C4744" s="1005"/>
      <c r="D4744" s="1138"/>
      <c r="E4744" s="960"/>
      <c r="F4744" s="960"/>
      <c r="G4744" s="960"/>
      <c r="H4744" s="960"/>
      <c r="I4744" s="960"/>
      <c r="J4744" s="960"/>
      <c r="K4744" s="960"/>
      <c r="L4744" s="960"/>
      <c r="M4744" s="960"/>
      <c r="N4744" s="961"/>
      <c r="O4744" s="961"/>
      <c r="P4744" s="961"/>
      <c r="Q4744" s="937"/>
      <c r="R4744" s="937"/>
      <c r="S4744" s="937"/>
      <c r="T4744" s="937"/>
      <c r="U4744" s="937"/>
      <c r="V4744" s="1144"/>
      <c r="W4744" s="1144"/>
      <c r="X4744" s="1144"/>
      <c r="Y4744" s="962" t="s">
        <v>230</v>
      </c>
      <c r="Z4744" s="962" t="s">
        <v>230</v>
      </c>
      <c r="AA4744" s="962" t="s">
        <v>230</v>
      </c>
      <c r="AB4744" s="962" t="s">
        <v>230</v>
      </c>
      <c r="AC4744" s="962" t="s">
        <v>230</v>
      </c>
      <c r="AD4744" s="962" t="s">
        <v>230</v>
      </c>
      <c r="AE4744" s="962" t="s">
        <v>230</v>
      </c>
      <c r="AF4744" s="1141" t="s">
        <v>17822</v>
      </c>
      <c r="AG4744" s="1142">
        <v>1035005902469</v>
      </c>
      <c r="AH4744" s="960" t="s">
        <v>16171</v>
      </c>
      <c r="AI4744" s="960">
        <v>1.1399999999999999</v>
      </c>
      <c r="AJ4744" s="960">
        <v>10</v>
      </c>
      <c r="AK4744" s="40">
        <f t="shared" si="724"/>
        <v>3.1232876712328762E-2</v>
      </c>
      <c r="AL4744" s="971">
        <v>0</v>
      </c>
      <c r="AM4744" s="14">
        <f>SUBTOTAL(9,AK4744:AL4744)</f>
        <v>3.1232876712328762E-2</v>
      </c>
      <c r="AN4744" s="971"/>
      <c r="AO4744" s="971"/>
      <c r="AP4744" s="971"/>
      <c r="AQ4744" s="971"/>
      <c r="AR4744" s="1139"/>
      <c r="AS4744" s="984"/>
      <c r="AT4744" s="960"/>
      <c r="AU4744" s="960"/>
      <c r="AV4744" s="965"/>
      <c r="AW4744" s="960"/>
      <c r="AX4744" s="1138"/>
      <c r="AY4744" s="2391"/>
      <c r="AZ4744" s="55"/>
    </row>
    <row r="4745" spans="1:75" ht="15.95" customHeight="1" x14ac:dyDescent="0.25">
      <c r="A4745" s="960"/>
      <c r="B4745" s="960"/>
      <c r="C4745" s="1005"/>
      <c r="D4745" s="1138"/>
      <c r="E4745" s="960"/>
      <c r="F4745" s="960"/>
      <c r="G4745" s="960"/>
      <c r="H4745" s="960"/>
      <c r="I4745" s="960"/>
      <c r="J4745" s="960"/>
      <c r="K4745" s="960"/>
      <c r="L4745" s="960"/>
      <c r="M4745" s="960"/>
      <c r="N4745" s="961"/>
      <c r="O4745" s="961"/>
      <c r="P4745" s="961"/>
      <c r="Q4745" s="937"/>
      <c r="R4745" s="937"/>
      <c r="S4745" s="937"/>
      <c r="T4745" s="937"/>
      <c r="U4745" s="937"/>
      <c r="V4745" s="1144"/>
      <c r="W4745" s="1144"/>
      <c r="X4745" s="1144"/>
      <c r="Y4745" s="962" t="s">
        <v>230</v>
      </c>
      <c r="Z4745" s="962" t="s">
        <v>230</v>
      </c>
      <c r="AA4745" s="962" t="s">
        <v>230</v>
      </c>
      <c r="AB4745" s="962" t="s">
        <v>230</v>
      </c>
      <c r="AC4745" s="962" t="s">
        <v>230</v>
      </c>
      <c r="AD4745" s="962" t="s">
        <v>230</v>
      </c>
      <c r="AE4745" s="962" t="s">
        <v>230</v>
      </c>
      <c r="AF4745" s="1141" t="s">
        <v>17823</v>
      </c>
      <c r="AG4745" s="1142">
        <v>5067746337555</v>
      </c>
      <c r="AH4745" s="960" t="s">
        <v>1070</v>
      </c>
      <c r="AI4745" s="960">
        <v>0.87</v>
      </c>
      <c r="AJ4745" s="973">
        <v>5</v>
      </c>
      <c r="AK4745" s="40">
        <f t="shared" si="724"/>
        <v>1.191780821917808E-2</v>
      </c>
      <c r="AL4745" s="971">
        <v>0</v>
      </c>
      <c r="AM4745" s="41">
        <f>SUBTOTAL(9,AK4745:AL4745)</f>
        <v>1.191780821917808E-2</v>
      </c>
      <c r="AN4745" s="971"/>
      <c r="AO4745" s="971"/>
      <c r="AP4745" s="971"/>
      <c r="AQ4745" s="971"/>
      <c r="AR4745" s="1139"/>
      <c r="AS4745" s="984"/>
      <c r="AT4745" s="960"/>
      <c r="AU4745" s="960"/>
      <c r="AV4745" s="965"/>
      <c r="AW4745" s="960"/>
      <c r="AX4745" s="1138"/>
      <c r="AY4745" s="2391"/>
      <c r="AZ4745" s="55"/>
    </row>
    <row r="4746" spans="1:75" ht="15.95" customHeight="1" x14ac:dyDescent="0.25">
      <c r="A4746" s="960"/>
      <c r="B4746" s="960"/>
      <c r="C4746" s="1005"/>
      <c r="D4746" s="1138"/>
      <c r="E4746" s="960"/>
      <c r="F4746" s="960"/>
      <c r="G4746" s="960"/>
      <c r="H4746" s="960"/>
      <c r="I4746" s="960"/>
      <c r="J4746" s="960"/>
      <c r="K4746" s="960"/>
      <c r="L4746" s="960"/>
      <c r="M4746" s="960"/>
      <c r="N4746" s="961"/>
      <c r="O4746" s="961"/>
      <c r="P4746" s="961"/>
      <c r="Q4746" s="937"/>
      <c r="R4746" s="937"/>
      <c r="S4746" s="937"/>
      <c r="T4746" s="937"/>
      <c r="U4746" s="937"/>
      <c r="V4746" s="1144"/>
      <c r="W4746" s="1144"/>
      <c r="X4746" s="1144"/>
      <c r="Y4746" s="962" t="s">
        <v>230</v>
      </c>
      <c r="Z4746" s="962" t="s">
        <v>230</v>
      </c>
      <c r="AA4746" s="962" t="s">
        <v>230</v>
      </c>
      <c r="AB4746" s="962" t="s">
        <v>230</v>
      </c>
      <c r="AC4746" s="962" t="s">
        <v>230</v>
      </c>
      <c r="AD4746" s="962" t="s">
        <v>230</v>
      </c>
      <c r="AE4746" s="962" t="s">
        <v>230</v>
      </c>
      <c r="AF4746" s="1141" t="s">
        <v>17824</v>
      </c>
      <c r="AG4746" s="1142">
        <v>315774600040944</v>
      </c>
      <c r="AH4746" s="960" t="s">
        <v>1070</v>
      </c>
      <c r="AI4746" s="960">
        <v>0.87</v>
      </c>
      <c r="AJ4746" s="973">
        <v>2</v>
      </c>
      <c r="AK4746" s="40">
        <f t="shared" si="724"/>
        <v>4.767123287671233E-3</v>
      </c>
      <c r="AL4746" s="971">
        <v>0</v>
      </c>
      <c r="AM4746" s="41">
        <f>SUBTOTAL(9,AK4746:AL4746)</f>
        <v>4.767123287671233E-3</v>
      </c>
      <c r="AN4746" s="971"/>
      <c r="AO4746" s="971"/>
      <c r="AP4746" s="971"/>
      <c r="AQ4746" s="971"/>
      <c r="AR4746" s="1139"/>
      <c r="AS4746" s="984"/>
      <c r="AT4746" s="960"/>
      <c r="AU4746" s="960"/>
      <c r="AV4746" s="965"/>
      <c r="AW4746" s="960"/>
      <c r="AX4746" s="1138"/>
      <c r="AY4746" s="2391"/>
      <c r="AZ4746" s="55"/>
      <c r="BV4746" s="906" t="s">
        <v>17389</v>
      </c>
      <c r="BW4746" s="906" t="s">
        <v>17389</v>
      </c>
    </row>
    <row r="4747" spans="1:75" ht="15.95" customHeight="1" x14ac:dyDescent="0.25">
      <c r="A4747" s="1118">
        <v>2118</v>
      </c>
      <c r="B4747" s="1116" t="s">
        <v>51</v>
      </c>
      <c r="C4747" s="1117" t="s">
        <v>17186</v>
      </c>
      <c r="D4747" s="1116" t="s">
        <v>17827</v>
      </c>
      <c r="E4747" s="1118" t="s">
        <v>17828</v>
      </c>
      <c r="F4747" s="1118"/>
      <c r="G4747" s="1118" t="s">
        <v>221</v>
      </c>
      <c r="H4747" s="1118" t="s">
        <v>10852</v>
      </c>
      <c r="I4747" s="1118" t="s">
        <v>316</v>
      </c>
      <c r="J4747" s="1118" t="s">
        <v>221</v>
      </c>
      <c r="K4747" s="1118" t="s">
        <v>7095</v>
      </c>
      <c r="L4747" s="1118" t="s">
        <v>221</v>
      </c>
      <c r="M4747" s="1118" t="s">
        <v>7095</v>
      </c>
      <c r="N4747" s="1119">
        <v>4</v>
      </c>
      <c r="O4747" s="1119">
        <v>2</v>
      </c>
      <c r="P4747" s="1119">
        <v>8</v>
      </c>
      <c r="Q4747" s="1118">
        <v>3</v>
      </c>
      <c r="R4747" s="1118"/>
      <c r="S4747" s="1118"/>
      <c r="T4747" s="1118"/>
      <c r="U4747" s="1118"/>
      <c r="V4747" s="1118"/>
      <c r="W4747" s="1118"/>
      <c r="X4747" s="1118"/>
      <c r="Y4747" s="1118" t="s">
        <v>12075</v>
      </c>
      <c r="Z4747" s="1118" t="s">
        <v>16300</v>
      </c>
      <c r="AA4747" s="1120">
        <v>318507400061793</v>
      </c>
      <c r="AB4747" s="1118" t="s">
        <v>16301</v>
      </c>
      <c r="AC4747" s="1118" t="s">
        <v>17829</v>
      </c>
      <c r="AD4747" s="1134" t="s">
        <v>17830</v>
      </c>
      <c r="AE4747" s="1151" t="s">
        <v>17831</v>
      </c>
      <c r="AF4747" s="1118" t="s">
        <v>16300</v>
      </c>
      <c r="AG4747" s="1120">
        <v>318507400061793</v>
      </c>
      <c r="AH4747" s="1118" t="s">
        <v>17832</v>
      </c>
      <c r="AI4747" s="1118">
        <v>1.1399999999999999</v>
      </c>
      <c r="AJ4747" s="1118">
        <v>806</v>
      </c>
      <c r="AK4747" s="1123">
        <f t="shared" si="724"/>
        <v>2.5173698630136983</v>
      </c>
      <c r="AL4747" s="1123">
        <v>0</v>
      </c>
      <c r="AM4747" s="1124">
        <f>SUM(AK4747:AL4747)</f>
        <v>2.5173698630136983</v>
      </c>
      <c r="AN4747" s="1123">
        <v>2.5169999999999999</v>
      </c>
      <c r="AO4747" s="1123">
        <v>0</v>
      </c>
      <c r="AP4747" s="1123">
        <v>2.5169999999999999</v>
      </c>
      <c r="AQ4747" s="1123">
        <f t="shared" ref="AQ4747:AQ4756" si="725">AP4747*30</f>
        <v>75.509999999999991</v>
      </c>
      <c r="AR4747" s="1125"/>
      <c r="AS4747" s="1143" t="s">
        <v>431</v>
      </c>
      <c r="AT4747" s="1118" t="s">
        <v>325</v>
      </c>
      <c r="AU4747" s="1118" t="s">
        <v>17186</v>
      </c>
      <c r="AV4747" s="1127"/>
      <c r="AW4747" s="1118" t="s">
        <v>234</v>
      </c>
      <c r="AX4747" s="447" t="s">
        <v>17833</v>
      </c>
      <c r="AY4747" s="2514"/>
      <c r="AZ4747" s="286" t="s">
        <v>18205</v>
      </c>
    </row>
    <row r="4748" spans="1:75" ht="15.95" customHeight="1" x14ac:dyDescent="0.25">
      <c r="A4748" s="1118">
        <v>2119</v>
      </c>
      <c r="B4748" s="1116" t="s">
        <v>57</v>
      </c>
      <c r="C4748" s="1117" t="s">
        <v>17186</v>
      </c>
      <c r="D4748" s="1116" t="s">
        <v>17853</v>
      </c>
      <c r="E4748" s="1118" t="s">
        <v>17839</v>
      </c>
      <c r="F4748" s="1118" t="s">
        <v>17840</v>
      </c>
      <c r="G4748" s="1118" t="s">
        <v>818</v>
      </c>
      <c r="H4748" s="1118" t="s">
        <v>10852</v>
      </c>
      <c r="I4748" s="1118" t="s">
        <v>220</v>
      </c>
      <c r="J4748" s="1118" t="s">
        <v>221</v>
      </c>
      <c r="K4748" s="1118" t="s">
        <v>879</v>
      </c>
      <c r="L4748" s="1118" t="s">
        <v>221</v>
      </c>
      <c r="M4748" s="1118" t="s">
        <v>879</v>
      </c>
      <c r="N4748" s="1119">
        <v>3</v>
      </c>
      <c r="O4748" s="1119">
        <v>2</v>
      </c>
      <c r="P4748" s="1119">
        <v>6</v>
      </c>
      <c r="Q4748" s="1118">
        <v>1</v>
      </c>
      <c r="R4748" s="1118"/>
      <c r="S4748" s="1118">
        <v>1</v>
      </c>
      <c r="T4748" s="1118"/>
      <c r="U4748" s="1118"/>
      <c r="V4748" s="1118"/>
      <c r="W4748" s="1118"/>
      <c r="X4748" s="1118"/>
      <c r="Y4748" s="1118" t="s">
        <v>12075</v>
      </c>
      <c r="Z4748" s="1118" t="s">
        <v>17841</v>
      </c>
      <c r="AA4748" s="1120">
        <v>306503024300028</v>
      </c>
      <c r="AB4748" s="1118" t="s">
        <v>17842</v>
      </c>
      <c r="AC4748" s="1118" t="s">
        <v>17843</v>
      </c>
      <c r="AD4748" s="1134" t="s">
        <v>17844</v>
      </c>
      <c r="AE4748" s="1151" t="s">
        <v>17845</v>
      </c>
      <c r="AF4748" s="1118" t="s">
        <v>17841</v>
      </c>
      <c r="AG4748" s="1120">
        <v>306503024300028</v>
      </c>
      <c r="AH4748" s="1118" t="s">
        <v>16171</v>
      </c>
      <c r="AI4748" s="1118">
        <v>1.1399999999999999</v>
      </c>
      <c r="AJ4748" s="1119">
        <v>360</v>
      </c>
      <c r="AK4748" s="359">
        <f t="shared" si="724"/>
        <v>1.1243835616438356</v>
      </c>
      <c r="AL4748" s="1123">
        <v>0</v>
      </c>
      <c r="AM4748" s="1666">
        <f>SUBTOTAL(9,AK4748:AL4748)</f>
        <v>1.1243835616438356</v>
      </c>
      <c r="AN4748" s="1123">
        <v>1.1240000000000001</v>
      </c>
      <c r="AO4748" s="1123">
        <v>0</v>
      </c>
      <c r="AP4748" s="1123">
        <v>1.1240000000000001</v>
      </c>
      <c r="AQ4748" s="1123">
        <f t="shared" si="725"/>
        <v>33.720000000000006</v>
      </c>
      <c r="AR4748" s="1125"/>
      <c r="AS4748" s="1143" t="s">
        <v>114</v>
      </c>
      <c r="AT4748" s="1118" t="s">
        <v>17847</v>
      </c>
      <c r="AU4748" s="1118" t="s">
        <v>17186</v>
      </c>
      <c r="AV4748" s="1127"/>
      <c r="AW4748" s="1118" t="s">
        <v>16339</v>
      </c>
      <c r="AX4748" s="447" t="s">
        <v>17846</v>
      </c>
      <c r="AY4748" s="1099"/>
      <c r="AZ4748" s="286" t="s">
        <v>18204</v>
      </c>
    </row>
    <row r="4749" spans="1:75" ht="15.95" customHeight="1" x14ac:dyDescent="0.25">
      <c r="A4749" s="925">
        <v>2120</v>
      </c>
      <c r="B4749" s="354" t="s">
        <v>55</v>
      </c>
      <c r="C4749" s="1009" t="s">
        <v>17186</v>
      </c>
      <c r="D4749" s="354" t="s">
        <v>17884</v>
      </c>
      <c r="E4749" s="925" t="s">
        <v>17885</v>
      </c>
      <c r="F4749" s="925" t="s">
        <v>17886</v>
      </c>
      <c r="G4749" s="925" t="s">
        <v>221</v>
      </c>
      <c r="H4749" s="925" t="s">
        <v>10852</v>
      </c>
      <c r="I4749" s="925" t="s">
        <v>1627</v>
      </c>
      <c r="J4749" s="925" t="s">
        <v>221</v>
      </c>
      <c r="K4749" s="925" t="s">
        <v>879</v>
      </c>
      <c r="L4749" s="925" t="s">
        <v>317</v>
      </c>
      <c r="M4749" s="925">
        <v>0</v>
      </c>
      <c r="N4749" s="974">
        <v>6</v>
      </c>
      <c r="O4749" s="974">
        <v>4</v>
      </c>
      <c r="P4749" s="974">
        <v>24</v>
      </c>
      <c r="Q4749" s="925"/>
      <c r="R4749" s="925"/>
      <c r="S4749" s="925"/>
      <c r="T4749" s="925">
        <v>1</v>
      </c>
      <c r="U4749" s="925"/>
      <c r="V4749" s="925"/>
      <c r="W4749" s="925"/>
      <c r="X4749" s="925"/>
      <c r="Y4749" s="925" t="s">
        <v>330</v>
      </c>
      <c r="Z4749" s="925" t="s">
        <v>17887</v>
      </c>
      <c r="AA4749" s="1128">
        <v>1033500645199</v>
      </c>
      <c r="AB4749" s="925" t="s">
        <v>17888</v>
      </c>
      <c r="AC4749" s="925" t="s">
        <v>17889</v>
      </c>
      <c r="AD4749" s="1134" t="s">
        <v>17890</v>
      </c>
      <c r="AE4749" s="1147" t="s">
        <v>17891</v>
      </c>
      <c r="AF4749" s="925" t="s">
        <v>17887</v>
      </c>
      <c r="AG4749" s="1128" t="s">
        <v>20945</v>
      </c>
      <c r="AH4749" s="925" t="s">
        <v>17892</v>
      </c>
      <c r="AI4749" s="925">
        <v>0.87</v>
      </c>
      <c r="AJ4749" s="1128">
        <v>20</v>
      </c>
      <c r="AK4749" s="359">
        <f t="shared" si="724"/>
        <v>4.7671232876712322E-2</v>
      </c>
      <c r="AL4749" s="1129">
        <v>0</v>
      </c>
      <c r="AM4749" s="361">
        <f>SUBTOTAL(9,AK4749:AL4749)</f>
        <v>4.7671232876712322E-2</v>
      </c>
      <c r="AN4749" s="1129">
        <v>4.8000000000000001E-2</v>
      </c>
      <c r="AO4749" s="1129">
        <v>0</v>
      </c>
      <c r="AP4749" s="1129">
        <v>4.8000000000000001E-2</v>
      </c>
      <c r="AQ4749" s="1129">
        <f t="shared" si="725"/>
        <v>1.44</v>
      </c>
      <c r="AR4749" s="360"/>
      <c r="AS4749" s="363" t="s">
        <v>16247</v>
      </c>
      <c r="AT4749" s="925"/>
      <c r="AU4749" s="925" t="s">
        <v>16305</v>
      </c>
      <c r="AV4749" s="1115"/>
      <c r="AW4749" s="673" t="s">
        <v>234</v>
      </c>
      <c r="AX4749" s="447" t="s">
        <v>17893</v>
      </c>
      <c r="AY4749" s="2515"/>
      <c r="AZ4749" s="286" t="s">
        <v>20946</v>
      </c>
    </row>
    <row r="4750" spans="1:75" ht="15.95" customHeight="1" x14ac:dyDescent="0.25">
      <c r="A4750" s="2674">
        <v>2121</v>
      </c>
      <c r="B4750" s="434" t="s">
        <v>57</v>
      </c>
      <c r="C4750" s="1578" t="s">
        <v>17186</v>
      </c>
      <c r="D4750" s="434" t="s">
        <v>17905</v>
      </c>
      <c r="E4750" s="1589" t="s">
        <v>17898</v>
      </c>
      <c r="F4750" s="1589" t="s">
        <v>17899</v>
      </c>
      <c r="G4750" s="1589" t="s">
        <v>221</v>
      </c>
      <c r="H4750" s="1590" t="s">
        <v>10852</v>
      </c>
      <c r="I4750" s="1589" t="s">
        <v>316</v>
      </c>
      <c r="J4750" s="1589" t="s">
        <v>221</v>
      </c>
      <c r="K4750" s="1589" t="s">
        <v>7095</v>
      </c>
      <c r="L4750" s="1589" t="s">
        <v>221</v>
      </c>
      <c r="M4750" s="1589" t="s">
        <v>7095</v>
      </c>
      <c r="N4750" s="1591">
        <v>2.6</v>
      </c>
      <c r="O4750" s="1591">
        <v>2.25</v>
      </c>
      <c r="P4750" s="1591">
        <v>5.85</v>
      </c>
      <c r="Q4750" s="1589">
        <v>1</v>
      </c>
      <c r="R4750" s="1589"/>
      <c r="S4750" s="1589">
        <v>1</v>
      </c>
      <c r="T4750" s="1589"/>
      <c r="U4750" s="1589"/>
      <c r="V4750" s="1589"/>
      <c r="W4750" s="1589"/>
      <c r="X4750" s="1589"/>
      <c r="Y4750" s="1589" t="s">
        <v>330</v>
      </c>
      <c r="Z4750" s="1589" t="s">
        <v>17900</v>
      </c>
      <c r="AA4750" s="1592">
        <v>1215000000071</v>
      </c>
      <c r="AB4750" s="1589" t="s">
        <v>17907</v>
      </c>
      <c r="AC4750" s="1589" t="s">
        <v>17901</v>
      </c>
      <c r="AD4750" s="1593" t="s">
        <v>17902</v>
      </c>
      <c r="AE4750" s="1594" t="s">
        <v>17903</v>
      </c>
      <c r="AF4750" s="1589" t="s">
        <v>17900</v>
      </c>
      <c r="AG4750" s="1592">
        <v>1215000000071</v>
      </c>
      <c r="AH4750" s="1589" t="s">
        <v>17904</v>
      </c>
      <c r="AI4750" s="1589">
        <v>1.1399999999999999</v>
      </c>
      <c r="AJ4750" s="1589">
        <v>50</v>
      </c>
      <c r="AK4750" s="1595">
        <f t="shared" si="724"/>
        <v>0.1561643835616438</v>
      </c>
      <c r="AL4750" s="1595">
        <v>0</v>
      </c>
      <c r="AM4750" s="1596">
        <v>0.156</v>
      </c>
      <c r="AN4750" s="1595">
        <v>0.156</v>
      </c>
      <c r="AO4750" s="1595">
        <v>0</v>
      </c>
      <c r="AP4750" s="1595">
        <v>0.156</v>
      </c>
      <c r="AQ4750" s="1595">
        <f t="shared" si="725"/>
        <v>4.68</v>
      </c>
      <c r="AR4750" s="845"/>
      <c r="AS4750" s="1597" t="s">
        <v>114</v>
      </c>
      <c r="AT4750" s="1589" t="s">
        <v>325</v>
      </c>
      <c r="AU4750" s="1589" t="s">
        <v>17186</v>
      </c>
      <c r="AV4750" s="1598"/>
      <c r="AW4750" s="1368" t="s">
        <v>18131</v>
      </c>
      <c r="AX4750" s="447" t="s">
        <v>22052</v>
      </c>
      <c r="AY4750" s="806"/>
      <c r="AZ4750" s="286" t="s">
        <v>18203</v>
      </c>
    </row>
    <row r="4751" spans="1:75" ht="15.95" customHeight="1" x14ac:dyDescent="0.25">
      <c r="A4751" s="921">
        <v>2122</v>
      </c>
      <c r="B4751" s="1116" t="s">
        <v>50</v>
      </c>
      <c r="C4751" s="1117" t="s">
        <v>17788</v>
      </c>
      <c r="D4751" s="1116" t="s">
        <v>17916</v>
      </c>
      <c r="E4751" s="1154" t="s">
        <v>17917</v>
      </c>
      <c r="F4751" s="1154" t="s">
        <v>17918</v>
      </c>
      <c r="G4751" s="1154" t="s">
        <v>221</v>
      </c>
      <c r="H4751" s="1154" t="s">
        <v>10852</v>
      </c>
      <c r="I4751" s="1154" t="s">
        <v>484</v>
      </c>
      <c r="J4751" s="1154" t="s">
        <v>221</v>
      </c>
      <c r="K4751" s="1154" t="s">
        <v>17920</v>
      </c>
      <c r="L4751" s="1154" t="s">
        <v>221</v>
      </c>
      <c r="M4751" s="1154" t="s">
        <v>17919</v>
      </c>
      <c r="N4751" s="1155">
        <v>1.4</v>
      </c>
      <c r="O4751" s="1155">
        <v>1.2</v>
      </c>
      <c r="P4751" s="1155">
        <f>O4751*N4751</f>
        <v>1.68</v>
      </c>
      <c r="Q4751" s="1154"/>
      <c r="R4751" s="1154" t="s">
        <v>17921</v>
      </c>
      <c r="S4751" s="1154"/>
      <c r="T4751" s="1154"/>
      <c r="U4751" s="1154"/>
      <c r="V4751" s="1154"/>
      <c r="W4751" s="1154"/>
      <c r="X4751" s="1154"/>
      <c r="Y4751" s="1118" t="s">
        <v>16158</v>
      </c>
      <c r="Z4751" s="1154" t="s">
        <v>17922</v>
      </c>
      <c r="AA4751" s="1156" t="s">
        <v>17923</v>
      </c>
      <c r="AB4751" s="1154" t="s">
        <v>17924</v>
      </c>
      <c r="AC4751" s="1154" t="s">
        <v>17925</v>
      </c>
      <c r="AD4751" s="925" t="s">
        <v>17926</v>
      </c>
      <c r="AE4751" s="1154" t="s">
        <v>17924</v>
      </c>
      <c r="AF4751" s="1154" t="s">
        <v>17927</v>
      </c>
      <c r="AG4751" s="1156" t="s">
        <v>17923</v>
      </c>
      <c r="AH4751" s="1154" t="s">
        <v>17928</v>
      </c>
      <c r="AI4751" s="1154">
        <v>0.114</v>
      </c>
      <c r="AJ4751" s="1154">
        <v>82.1</v>
      </c>
      <c r="AK4751" s="1157">
        <v>1.9E-2</v>
      </c>
      <c r="AL4751" s="1157">
        <v>6.0000000000000001E-3</v>
      </c>
      <c r="AM4751" s="1158">
        <f>SUM(AK4751:AL4751)</f>
        <v>2.5000000000000001E-2</v>
      </c>
      <c r="AN4751" s="1157">
        <v>1.9E-2</v>
      </c>
      <c r="AO4751" s="1157">
        <v>6.0000000000000001E-3</v>
      </c>
      <c r="AP4751" s="1158">
        <f>SUM(AN4751:AO4751)</f>
        <v>2.5000000000000001E-2</v>
      </c>
      <c r="AQ4751" s="1157">
        <f t="shared" si="725"/>
        <v>0.75</v>
      </c>
      <c r="AR4751" s="719"/>
      <c r="AS4751" s="1159" t="s">
        <v>431</v>
      </c>
      <c r="AT4751" s="1154" t="s">
        <v>16304</v>
      </c>
      <c r="AU4751" s="1118" t="s">
        <v>17802</v>
      </c>
      <c r="AV4751" s="1160"/>
      <c r="AW4751" s="1154" t="s">
        <v>234</v>
      </c>
      <c r="AX4751" s="447" t="s">
        <v>17929</v>
      </c>
      <c r="AY4751" s="2515"/>
      <c r="AZ4751" s="286" t="s">
        <v>18202</v>
      </c>
    </row>
    <row r="4752" spans="1:75" ht="15.95" customHeight="1" x14ac:dyDescent="0.25">
      <c r="A4752" s="1118">
        <v>2123</v>
      </c>
      <c r="B4752" s="1116" t="s">
        <v>56</v>
      </c>
      <c r="C4752" s="1117" t="s">
        <v>17186</v>
      </c>
      <c r="D4752" s="1116" t="s">
        <v>17961</v>
      </c>
      <c r="E4752" s="1118" t="s">
        <v>17934</v>
      </c>
      <c r="F4752" s="1118" t="s">
        <v>17935</v>
      </c>
      <c r="G4752" s="1118" t="s">
        <v>818</v>
      </c>
      <c r="H4752" s="1118" t="s">
        <v>10852</v>
      </c>
      <c r="I4752" s="1118" t="s">
        <v>220</v>
      </c>
      <c r="J4752" s="1118" t="s">
        <v>221</v>
      </c>
      <c r="K4752" s="1118" t="s">
        <v>879</v>
      </c>
      <c r="L4752" s="1118" t="s">
        <v>221</v>
      </c>
      <c r="M4752" s="1118" t="s">
        <v>879</v>
      </c>
      <c r="N4752" s="1119">
        <v>4</v>
      </c>
      <c r="O4752" s="1119">
        <v>2</v>
      </c>
      <c r="P4752" s="1119">
        <f>N4752*O4752</f>
        <v>8</v>
      </c>
      <c r="Q4752" s="1118">
        <v>1</v>
      </c>
      <c r="R4752" s="1118"/>
      <c r="S4752" s="1118">
        <v>1</v>
      </c>
      <c r="T4752" s="1118"/>
      <c r="U4752" s="1118"/>
      <c r="V4752" s="1118"/>
      <c r="W4752" s="1118"/>
      <c r="X4752" s="1118"/>
      <c r="Y4752" s="1118" t="s">
        <v>330</v>
      </c>
      <c r="Z4752" s="1118" t="s">
        <v>17936</v>
      </c>
      <c r="AA4752" s="1120">
        <v>1157746089467</v>
      </c>
      <c r="AB4752" s="1118" t="s">
        <v>17958</v>
      </c>
      <c r="AC4752" s="1118" t="s">
        <v>17956</v>
      </c>
      <c r="AD4752" s="1134" t="s">
        <v>17957</v>
      </c>
      <c r="AE4752" s="925" t="s">
        <v>17959</v>
      </c>
      <c r="AF4752" s="925" t="s">
        <v>17936</v>
      </c>
      <c r="AG4752" s="1120">
        <v>1157746089467</v>
      </c>
      <c r="AH4752" s="1118" t="s">
        <v>17892</v>
      </c>
      <c r="AI4752" s="1118">
        <v>0.87</v>
      </c>
      <c r="AJ4752" s="1120">
        <v>6</v>
      </c>
      <c r="AK4752" s="359">
        <f t="shared" ref="AK4752:AK4761" si="726">AJ4752*AI4752/365</f>
        <v>1.4301369863013698E-2</v>
      </c>
      <c r="AL4752" s="1123">
        <v>0</v>
      </c>
      <c r="AM4752" s="361">
        <f>SUBTOTAL(9,AK4752:AL4752)</f>
        <v>1.4301369863013698E-2</v>
      </c>
      <c r="AN4752" s="1123">
        <v>1.4E-2</v>
      </c>
      <c r="AO4752" s="1123">
        <v>0</v>
      </c>
      <c r="AP4752" s="1123">
        <v>1.4E-2</v>
      </c>
      <c r="AQ4752" s="1123">
        <f t="shared" si="725"/>
        <v>0.42</v>
      </c>
      <c r="AR4752" s="719"/>
      <c r="AS4752" s="1143" t="s">
        <v>114</v>
      </c>
      <c r="AT4752" s="1118" t="s">
        <v>16304</v>
      </c>
      <c r="AU4752" s="1118" t="s">
        <v>17955</v>
      </c>
      <c r="AV4752" s="1127"/>
      <c r="AW4752" s="1118" t="s">
        <v>234</v>
      </c>
      <c r="AX4752" s="447" t="s">
        <v>17960</v>
      </c>
      <c r="AY4752" s="2515"/>
      <c r="AZ4752" s="286" t="s">
        <v>18201</v>
      </c>
    </row>
    <row r="4753" spans="1:52" ht="15.95" customHeight="1" x14ac:dyDescent="0.25">
      <c r="A4753" s="673">
        <v>2124</v>
      </c>
      <c r="B4753" s="354" t="s">
        <v>52</v>
      </c>
      <c r="C4753" s="1007" t="s">
        <v>790</v>
      </c>
      <c r="D4753" s="354" t="s">
        <v>24340</v>
      </c>
      <c r="E4753" s="925" t="s">
        <v>17937</v>
      </c>
      <c r="F4753" s="925" t="s">
        <v>17938</v>
      </c>
      <c r="G4753" s="925" t="s">
        <v>221</v>
      </c>
      <c r="H4753" s="925" t="s">
        <v>10852</v>
      </c>
      <c r="I4753" s="925" t="s">
        <v>316</v>
      </c>
      <c r="J4753" s="925" t="s">
        <v>221</v>
      </c>
      <c r="K4753" s="925" t="s">
        <v>879</v>
      </c>
      <c r="L4753" s="925" t="s">
        <v>221</v>
      </c>
      <c r="M4753" s="925" t="s">
        <v>879</v>
      </c>
      <c r="N4753" s="974">
        <v>4.5</v>
      </c>
      <c r="O4753" s="974">
        <v>2.5</v>
      </c>
      <c r="P4753" s="974">
        <f>O4753*N4753</f>
        <v>11.25</v>
      </c>
      <c r="Q4753" s="925">
        <v>2</v>
      </c>
      <c r="R4753" s="925"/>
      <c r="S4753" s="925">
        <v>1</v>
      </c>
      <c r="T4753" s="925"/>
      <c r="U4753" s="925"/>
      <c r="V4753" s="925"/>
      <c r="W4753" s="925"/>
      <c r="X4753" s="925"/>
      <c r="Y4753" s="925" t="s">
        <v>1509</v>
      </c>
      <c r="Z4753" s="925" t="s">
        <v>17939</v>
      </c>
      <c r="AA4753" s="1128" t="s">
        <v>24339</v>
      </c>
      <c r="AB4753" s="925" t="s">
        <v>17940</v>
      </c>
      <c r="AC4753" s="925" t="s">
        <v>17941</v>
      </c>
      <c r="AD4753" s="1246" t="s">
        <v>17942</v>
      </c>
      <c r="AE4753" s="1118" t="s">
        <v>17940</v>
      </c>
      <c r="AF4753" s="1118" t="s">
        <v>17939</v>
      </c>
      <c r="AG4753" s="1128" t="s">
        <v>24339</v>
      </c>
      <c r="AH4753" s="925" t="s">
        <v>1509</v>
      </c>
      <c r="AI4753" s="360">
        <v>1.48</v>
      </c>
      <c r="AJ4753" s="1128">
        <v>61</v>
      </c>
      <c r="AK4753" s="359">
        <f t="shared" si="726"/>
        <v>0.24734246575342467</v>
      </c>
      <c r="AL4753" s="1129">
        <v>0</v>
      </c>
      <c r="AM4753" s="361">
        <f>SUBTOTAL(9,AK4753:AL4753)</f>
        <v>0.24734246575342467</v>
      </c>
      <c r="AN4753" s="1129">
        <v>0.247</v>
      </c>
      <c r="AO4753" s="1129">
        <v>0</v>
      </c>
      <c r="AP4753" s="1129">
        <v>0.247</v>
      </c>
      <c r="AQ4753" s="1129">
        <f t="shared" si="725"/>
        <v>7.41</v>
      </c>
      <c r="AR4753" s="360"/>
      <c r="AS4753" s="1114" t="s">
        <v>114</v>
      </c>
      <c r="AT4753" s="925" t="s">
        <v>325</v>
      </c>
      <c r="AU4753" s="925" t="s">
        <v>790</v>
      </c>
      <c r="AV4753" s="1115"/>
      <c r="AW4753" s="673" t="s">
        <v>234</v>
      </c>
      <c r="AX4753" s="447" t="s">
        <v>17943</v>
      </c>
      <c r="AY4753" s="2515"/>
      <c r="AZ4753" s="286" t="s">
        <v>18200</v>
      </c>
    </row>
    <row r="4754" spans="1:52" ht="15.95" customHeight="1" x14ac:dyDescent="0.25">
      <c r="A4754" s="673">
        <v>2125</v>
      </c>
      <c r="B4754" s="354" t="s">
        <v>49</v>
      </c>
      <c r="C4754" s="1009" t="s">
        <v>17186</v>
      </c>
      <c r="D4754" s="354" t="s">
        <v>17951</v>
      </c>
      <c r="E4754" s="925" t="s">
        <v>17948</v>
      </c>
      <c r="F4754" s="925" t="s">
        <v>17949</v>
      </c>
      <c r="G4754" s="925" t="s">
        <v>221</v>
      </c>
      <c r="H4754" s="925" t="s">
        <v>10852</v>
      </c>
      <c r="I4754" s="925" t="s">
        <v>17950</v>
      </c>
      <c r="J4754" s="925" t="s">
        <v>221</v>
      </c>
      <c r="K4754" s="925" t="s">
        <v>879</v>
      </c>
      <c r="L4754" s="925" t="s">
        <v>221</v>
      </c>
      <c r="M4754" s="925" t="s">
        <v>879</v>
      </c>
      <c r="N4754" s="974">
        <v>3</v>
      </c>
      <c r="O4754" s="974">
        <v>1.2</v>
      </c>
      <c r="P4754" s="974">
        <v>3.6</v>
      </c>
      <c r="Q4754" s="925">
        <v>1</v>
      </c>
      <c r="R4754" s="673"/>
      <c r="S4754" s="673"/>
      <c r="T4754" s="673"/>
      <c r="U4754" s="673"/>
      <c r="V4754" s="673"/>
      <c r="W4754" s="673"/>
      <c r="X4754" s="673"/>
      <c r="Y4754" s="925" t="s">
        <v>330</v>
      </c>
      <c r="Z4754" s="925" t="s">
        <v>17954</v>
      </c>
      <c r="AA4754" s="951">
        <v>1067746469823</v>
      </c>
      <c r="AB4754" s="673" t="s">
        <v>17952</v>
      </c>
      <c r="AC4754" s="673"/>
      <c r="AD4754" s="1246" t="s">
        <v>17953</v>
      </c>
      <c r="AE4754" s="673" t="s">
        <v>17952</v>
      </c>
      <c r="AF4754" s="925" t="s">
        <v>17954</v>
      </c>
      <c r="AG4754" s="1128">
        <v>1067746469823</v>
      </c>
      <c r="AH4754" s="925" t="s">
        <v>17892</v>
      </c>
      <c r="AI4754" s="925">
        <v>0.87</v>
      </c>
      <c r="AJ4754" s="1128">
        <v>7</v>
      </c>
      <c r="AK4754" s="359">
        <f t="shared" si="726"/>
        <v>1.6684931506849316E-2</v>
      </c>
      <c r="AL4754" s="1129">
        <v>0</v>
      </c>
      <c r="AM4754" s="361">
        <f>SUBTOTAL(9,AK4754:AL4754)</f>
        <v>1.6684931506849316E-2</v>
      </c>
      <c r="AN4754" s="1129">
        <v>1.7000000000000001E-2</v>
      </c>
      <c r="AO4754" s="1129">
        <v>0</v>
      </c>
      <c r="AP4754" s="1129">
        <v>1.7000000000000001E-2</v>
      </c>
      <c r="AQ4754" s="1129">
        <f t="shared" si="725"/>
        <v>0.51</v>
      </c>
      <c r="AR4754" s="186"/>
      <c r="AS4754" s="363" t="s">
        <v>431</v>
      </c>
      <c r="AT4754" s="925" t="s">
        <v>325</v>
      </c>
      <c r="AU4754" s="925" t="s">
        <v>17955</v>
      </c>
      <c r="AV4754" s="1115"/>
      <c r="AW4754" s="925" t="s">
        <v>16339</v>
      </c>
      <c r="AX4754" s="447" t="s">
        <v>17967</v>
      </c>
      <c r="AY4754" s="2515"/>
      <c r="AZ4754" s="286" t="s">
        <v>18199</v>
      </c>
    </row>
    <row r="4755" spans="1:52" ht="15.95" customHeight="1" x14ac:dyDescent="0.25">
      <c r="A4755" s="1118">
        <v>2126</v>
      </c>
      <c r="B4755" s="1116" t="s">
        <v>55</v>
      </c>
      <c r="C4755" s="1164" t="s">
        <v>17622</v>
      </c>
      <c r="D4755" s="1116" t="s">
        <v>21827</v>
      </c>
      <c r="E4755" s="1118" t="s">
        <v>17962</v>
      </c>
      <c r="F4755" s="1118" t="s">
        <v>17963</v>
      </c>
      <c r="G4755" s="1118" t="s">
        <v>818</v>
      </c>
      <c r="H4755" s="1118" t="s">
        <v>10852</v>
      </c>
      <c r="I4755" s="1118" t="s">
        <v>220</v>
      </c>
      <c r="J4755" s="1118" t="s">
        <v>221</v>
      </c>
      <c r="K4755" s="1118" t="s">
        <v>17964</v>
      </c>
      <c r="L4755" s="1118" t="s">
        <v>221</v>
      </c>
      <c r="M4755" s="1118" t="s">
        <v>879</v>
      </c>
      <c r="N4755" s="1119">
        <v>4</v>
      </c>
      <c r="O4755" s="1119">
        <v>2</v>
      </c>
      <c r="P4755" s="1119">
        <f t="shared" ref="P4755:P4761" si="727">O4755*N4755</f>
        <v>8</v>
      </c>
      <c r="Q4755" s="1118">
        <v>3</v>
      </c>
      <c r="R4755" s="1118"/>
      <c r="S4755" s="1118"/>
      <c r="T4755" s="1118"/>
      <c r="U4755" s="1118"/>
      <c r="V4755" s="1118"/>
      <c r="W4755" s="1118">
        <v>1</v>
      </c>
      <c r="X4755" s="1118"/>
      <c r="Y4755" s="1118" t="s">
        <v>6248</v>
      </c>
      <c r="Z4755" s="1118" t="s">
        <v>17978</v>
      </c>
      <c r="AA4755" s="1120" t="s">
        <v>22854</v>
      </c>
      <c r="AB4755" s="1118" t="s">
        <v>17965</v>
      </c>
      <c r="AC4755" s="1118" t="s">
        <v>17968</v>
      </c>
      <c r="AD4755" s="1134" t="s">
        <v>17966</v>
      </c>
      <c r="AE4755" s="1118" t="s">
        <v>17965</v>
      </c>
      <c r="AF4755" s="1118" t="s">
        <v>17978</v>
      </c>
      <c r="AG4755" s="1120" t="s">
        <v>22854</v>
      </c>
      <c r="AH4755" s="1118" t="s">
        <v>537</v>
      </c>
      <c r="AI4755" s="1118">
        <v>0.19</v>
      </c>
      <c r="AJ4755" s="1118">
        <v>1100</v>
      </c>
      <c r="AK4755" s="1157">
        <f t="shared" si="726"/>
        <v>0.57260273972602738</v>
      </c>
      <c r="AL4755" s="1157">
        <v>0</v>
      </c>
      <c r="AM4755" s="1158">
        <v>0.42899999999999999</v>
      </c>
      <c r="AN4755" s="1157">
        <v>0.42899999999999999</v>
      </c>
      <c r="AO4755" s="1157">
        <v>0</v>
      </c>
      <c r="AP4755" s="1157">
        <v>0.42899999999999999</v>
      </c>
      <c r="AQ4755" s="1123">
        <f t="shared" si="725"/>
        <v>12.87</v>
      </c>
      <c r="AR4755" s="719"/>
      <c r="AS4755" s="1143" t="s">
        <v>431</v>
      </c>
      <c r="AT4755" s="1118" t="s">
        <v>325</v>
      </c>
      <c r="AU4755" s="1118" t="s">
        <v>17622</v>
      </c>
      <c r="AV4755" s="1127"/>
      <c r="AW4755" s="1118" t="s">
        <v>16339</v>
      </c>
      <c r="AX4755" s="447" t="s">
        <v>17979</v>
      </c>
      <c r="AY4755" s="2515"/>
      <c r="AZ4755" s="286" t="s">
        <v>18198</v>
      </c>
    </row>
    <row r="4756" spans="1:52" ht="15.95" customHeight="1" x14ac:dyDescent="0.25">
      <c r="A4756" s="673">
        <v>2127</v>
      </c>
      <c r="B4756" s="1116" t="s">
        <v>49</v>
      </c>
      <c r="C4756" s="1009" t="s">
        <v>17186</v>
      </c>
      <c r="D4756" s="1116" t="s">
        <v>17985</v>
      </c>
      <c r="E4756" s="925" t="s">
        <v>17986</v>
      </c>
      <c r="F4756" s="925" t="s">
        <v>17987</v>
      </c>
      <c r="G4756" s="925" t="s">
        <v>221</v>
      </c>
      <c r="H4756" s="925" t="s">
        <v>10852</v>
      </c>
      <c r="I4756" s="925" t="s">
        <v>220</v>
      </c>
      <c r="J4756" s="925" t="s">
        <v>221</v>
      </c>
      <c r="K4756" s="925" t="s">
        <v>879</v>
      </c>
      <c r="L4756" s="925" t="s">
        <v>818</v>
      </c>
      <c r="M4756" s="925" t="s">
        <v>17386</v>
      </c>
      <c r="N4756" s="974">
        <v>8.8000000000000007</v>
      </c>
      <c r="O4756" s="974">
        <v>3.5</v>
      </c>
      <c r="P4756" s="974">
        <f t="shared" si="727"/>
        <v>30.800000000000004</v>
      </c>
      <c r="Q4756" s="925">
        <v>6</v>
      </c>
      <c r="R4756" s="925"/>
      <c r="S4756" s="925">
        <v>1</v>
      </c>
      <c r="T4756" s="925"/>
      <c r="U4756" s="925"/>
      <c r="V4756" s="925"/>
      <c r="W4756" s="925"/>
      <c r="X4756" s="925"/>
      <c r="Y4756" s="925" t="s">
        <v>12315</v>
      </c>
      <c r="Z4756" s="925" t="s">
        <v>17988</v>
      </c>
      <c r="AA4756" s="1128">
        <v>1027739292107</v>
      </c>
      <c r="AB4756" s="925" t="s">
        <v>17995</v>
      </c>
      <c r="AC4756" s="925" t="s">
        <v>17989</v>
      </c>
      <c r="AD4756" s="1426" t="s">
        <v>17990</v>
      </c>
      <c r="AE4756" s="925" t="s">
        <v>17991</v>
      </c>
      <c r="AF4756" s="925" t="s">
        <v>17992</v>
      </c>
      <c r="AG4756" s="1128">
        <v>10950302003727</v>
      </c>
      <c r="AH4756" s="925" t="s">
        <v>17993</v>
      </c>
      <c r="AI4756" s="925">
        <v>0.87</v>
      </c>
      <c r="AJ4756" s="1128">
        <v>60</v>
      </c>
      <c r="AK4756" s="359">
        <f t="shared" si="726"/>
        <v>0.14301369863013699</v>
      </c>
      <c r="AL4756" s="1129">
        <v>0</v>
      </c>
      <c r="AM4756" s="361">
        <f t="shared" ref="AM4756:AM4761" si="728">SUBTOTAL(9,AK4756:AL4756)</f>
        <v>0.14301369863013699</v>
      </c>
      <c r="AN4756" s="1129">
        <v>0.14299999999999999</v>
      </c>
      <c r="AO4756" s="1129">
        <v>0</v>
      </c>
      <c r="AP4756" s="1129">
        <v>0.14299999999999999</v>
      </c>
      <c r="AQ4756" s="1123">
        <f t="shared" si="725"/>
        <v>4.29</v>
      </c>
      <c r="AR4756" s="186"/>
      <c r="AS4756" s="1114" t="s">
        <v>114</v>
      </c>
      <c r="AT4756" s="925" t="s">
        <v>325</v>
      </c>
      <c r="AU4756" s="925" t="s">
        <v>17994</v>
      </c>
      <c r="AV4756" s="950"/>
      <c r="AW4756" s="925" t="s">
        <v>234</v>
      </c>
      <c r="AX4756" s="447" t="s">
        <v>18007</v>
      </c>
      <c r="AY4756" s="2515"/>
      <c r="AZ4756" s="286" t="s">
        <v>18197</v>
      </c>
    </row>
    <row r="4757" spans="1:52" ht="15.95" customHeight="1" x14ac:dyDescent="0.25">
      <c r="A4757" s="2294">
        <v>2128</v>
      </c>
      <c r="B4757" s="1116" t="s">
        <v>50</v>
      </c>
      <c r="C4757" s="1183" t="s">
        <v>1509</v>
      </c>
      <c r="D4757" s="1184" t="s">
        <v>18055</v>
      </c>
      <c r="E4757" s="1116" t="s">
        <v>18056</v>
      </c>
      <c r="F4757" s="1116" t="s">
        <v>18057</v>
      </c>
      <c r="G4757" s="1116" t="s">
        <v>221</v>
      </c>
      <c r="H4757" s="1116" t="s">
        <v>219</v>
      </c>
      <c r="I4757" s="1116" t="s">
        <v>316</v>
      </c>
      <c r="J4757" s="1116" t="s">
        <v>221</v>
      </c>
      <c r="K4757" s="1116" t="s">
        <v>222</v>
      </c>
      <c r="L4757" s="1116" t="s">
        <v>221</v>
      </c>
      <c r="M4757" s="1116" t="s">
        <v>879</v>
      </c>
      <c r="N4757" s="1125">
        <v>4</v>
      </c>
      <c r="O4757" s="1125">
        <v>2</v>
      </c>
      <c r="P4757" s="1125">
        <f t="shared" si="727"/>
        <v>8</v>
      </c>
      <c r="Q4757" s="1185">
        <v>3</v>
      </c>
      <c r="R4757" s="1186"/>
      <c r="S4757" s="1186">
        <v>1</v>
      </c>
      <c r="T4757" s="1186"/>
      <c r="U4757" s="1186">
        <v>1</v>
      </c>
      <c r="V4757" s="1187">
        <v>0</v>
      </c>
      <c r="W4757" s="1187">
        <v>0</v>
      </c>
      <c r="X4757" s="1187">
        <v>0</v>
      </c>
      <c r="Y4757" s="1116" t="s">
        <v>790</v>
      </c>
      <c r="Z4757" s="1116" t="s">
        <v>8682</v>
      </c>
      <c r="AA4757" s="1188" t="s">
        <v>24179</v>
      </c>
      <c r="AB4757" s="1189" t="s">
        <v>8684</v>
      </c>
      <c r="AC4757" s="1116" t="s">
        <v>8685</v>
      </c>
      <c r="AD4757" s="1426" t="s">
        <v>18054</v>
      </c>
      <c r="AE4757" s="1189" t="s">
        <v>8687</v>
      </c>
      <c r="AF4757" s="1116" t="s">
        <v>8682</v>
      </c>
      <c r="AG4757" s="1122" t="s">
        <v>24179</v>
      </c>
      <c r="AH4757" s="1116" t="s">
        <v>790</v>
      </c>
      <c r="AI4757" s="360">
        <v>1.48</v>
      </c>
      <c r="AJ4757" s="1190">
        <v>84</v>
      </c>
      <c r="AK4757" s="359">
        <f t="shared" si="726"/>
        <v>0.34060273972602739</v>
      </c>
      <c r="AL4757" s="1191">
        <v>0</v>
      </c>
      <c r="AM4757" s="361">
        <f t="shared" si="728"/>
        <v>0.34060273972602739</v>
      </c>
      <c r="AN4757" s="1191">
        <f>AK4757</f>
        <v>0.34060273972602739</v>
      </c>
      <c r="AO4757" s="1191">
        <v>0</v>
      </c>
      <c r="AP4757" s="1191">
        <f>AN4757+AO4757</f>
        <v>0.34060273972602739</v>
      </c>
      <c r="AQ4757" s="1191">
        <f t="shared" ref="AQ4757:AQ4762" si="729">AP4757*30</f>
        <v>10.218082191780821</v>
      </c>
      <c r="AR4757" s="1193" t="s">
        <v>231</v>
      </c>
      <c r="AS4757" s="1184" t="s">
        <v>431</v>
      </c>
      <c r="AT4757" s="1116" t="s">
        <v>325</v>
      </c>
      <c r="AU4757" s="1116" t="s">
        <v>1509</v>
      </c>
      <c r="AV4757" s="1194" t="s">
        <v>8688</v>
      </c>
      <c r="AW4757" s="1116" t="s">
        <v>234</v>
      </c>
      <c r="AX4757" s="447" t="s">
        <v>20560</v>
      </c>
      <c r="AY4757" s="164"/>
      <c r="AZ4757" s="286" t="s">
        <v>18196</v>
      </c>
    </row>
    <row r="4758" spans="1:52" ht="15.95" customHeight="1" x14ac:dyDescent="0.25">
      <c r="A4758" s="1118">
        <v>2129</v>
      </c>
      <c r="B4758" s="1116" t="s">
        <v>49</v>
      </c>
      <c r="C4758" s="1117" t="s">
        <v>17186</v>
      </c>
      <c r="D4758" s="1184" t="s">
        <v>18074</v>
      </c>
      <c r="E4758" s="1118" t="s">
        <v>18065</v>
      </c>
      <c r="F4758" s="1118" t="s">
        <v>18066</v>
      </c>
      <c r="G4758" s="1118" t="s">
        <v>221</v>
      </c>
      <c r="H4758" s="1118" t="s">
        <v>16225</v>
      </c>
      <c r="I4758" s="1118" t="s">
        <v>18067</v>
      </c>
      <c r="J4758" s="1118" t="s">
        <v>17756</v>
      </c>
      <c r="K4758" s="1118"/>
      <c r="L4758" s="1118" t="s">
        <v>317</v>
      </c>
      <c r="M4758" s="1118">
        <v>0</v>
      </c>
      <c r="N4758" s="1119">
        <v>5</v>
      </c>
      <c r="O4758" s="1119">
        <v>2</v>
      </c>
      <c r="P4758" s="1119">
        <f t="shared" si="727"/>
        <v>10</v>
      </c>
      <c r="Q4758" s="1118"/>
      <c r="R4758" s="1118"/>
      <c r="S4758" s="1118"/>
      <c r="T4758" s="1118"/>
      <c r="U4758" s="1118">
        <v>1</v>
      </c>
      <c r="V4758" s="1118"/>
      <c r="W4758" s="1118"/>
      <c r="X4758" s="1118"/>
      <c r="Y4758" s="1118" t="s">
        <v>330</v>
      </c>
      <c r="Z4758" s="1118" t="s">
        <v>18068</v>
      </c>
      <c r="AA4758" s="1120">
        <v>1185050000519</v>
      </c>
      <c r="AB4758" s="1118" t="s">
        <v>18069</v>
      </c>
      <c r="AC4758" s="1118" t="s">
        <v>22751</v>
      </c>
      <c r="AD4758" s="1426" t="s">
        <v>18070</v>
      </c>
      <c r="AE4758" s="1118" t="s">
        <v>18071</v>
      </c>
      <c r="AF4758" s="1118" t="s">
        <v>18068</v>
      </c>
      <c r="AG4758" s="1120">
        <v>1185050000519</v>
      </c>
      <c r="AH4758" s="1118" t="s">
        <v>22574</v>
      </c>
      <c r="AI4758" s="1118">
        <v>0.87</v>
      </c>
      <c r="AJ4758" s="1118">
        <v>6</v>
      </c>
      <c r="AK4758" s="359">
        <f t="shared" si="726"/>
        <v>1.4301369863013698E-2</v>
      </c>
      <c r="AL4758" s="1123">
        <v>0</v>
      </c>
      <c r="AM4758" s="361">
        <f t="shared" si="728"/>
        <v>1.4301369863013698E-2</v>
      </c>
      <c r="AN4758" s="1123">
        <v>1.4E-2</v>
      </c>
      <c r="AO4758" s="1123">
        <v>0</v>
      </c>
      <c r="AP4758" s="1123">
        <v>1.4E-2</v>
      </c>
      <c r="AQ4758" s="1123">
        <f t="shared" si="729"/>
        <v>0.42</v>
      </c>
      <c r="AR4758" s="1125"/>
      <c r="AS4758" s="363" t="s">
        <v>16247</v>
      </c>
      <c r="AT4758" s="1118"/>
      <c r="AU4758" s="1118" t="s">
        <v>18072</v>
      </c>
      <c r="AV4758" s="1127"/>
      <c r="AW4758" s="1118" t="s">
        <v>16339</v>
      </c>
      <c r="AX4758" s="447" t="s">
        <v>18073</v>
      </c>
      <c r="AY4758" s="18"/>
      <c r="AZ4758" s="286" t="s">
        <v>18195</v>
      </c>
    </row>
    <row r="4759" spans="1:52" ht="15.95" customHeight="1" x14ac:dyDescent="0.25">
      <c r="A4759" s="1118">
        <v>2130</v>
      </c>
      <c r="B4759" s="1116" t="s">
        <v>53</v>
      </c>
      <c r="C4759" s="1117" t="s">
        <v>1509</v>
      </c>
      <c r="D4759" s="1184" t="s">
        <v>18126</v>
      </c>
      <c r="E4759" s="1118" t="s">
        <v>18124</v>
      </c>
      <c r="F4759" s="1118" t="s">
        <v>18125</v>
      </c>
      <c r="G4759" s="1118" t="s">
        <v>221</v>
      </c>
      <c r="H4759" s="1118" t="s">
        <v>219</v>
      </c>
      <c r="I4759" s="1118" t="s">
        <v>316</v>
      </c>
      <c r="J4759" s="1118" t="s">
        <v>221</v>
      </c>
      <c r="K4759" s="1118" t="s">
        <v>879</v>
      </c>
      <c r="L4759" s="1118" t="s">
        <v>221</v>
      </c>
      <c r="M4759" s="1118" t="s">
        <v>879</v>
      </c>
      <c r="N4759" s="1119">
        <v>3.4</v>
      </c>
      <c r="O4759" s="1119">
        <v>1.85</v>
      </c>
      <c r="P4759" s="1119">
        <f t="shared" si="727"/>
        <v>6.29</v>
      </c>
      <c r="Q4759" s="1118">
        <v>1</v>
      </c>
      <c r="R4759" s="1118"/>
      <c r="S4759" s="1118">
        <v>1</v>
      </c>
      <c r="T4759" s="1118"/>
      <c r="U4759" s="1118"/>
      <c r="V4759" s="1118"/>
      <c r="W4759" s="1118"/>
      <c r="X4759" s="1118"/>
      <c r="Y4759" s="1118" t="s">
        <v>11340</v>
      </c>
      <c r="Z4759" s="1118" t="s">
        <v>18127</v>
      </c>
      <c r="AA4759" s="1120" t="s">
        <v>24461</v>
      </c>
      <c r="AB4759" s="1118" t="s">
        <v>9633</v>
      </c>
      <c r="AC4759" s="1118" t="s">
        <v>18128</v>
      </c>
      <c r="AD4759" s="1426" t="s">
        <v>18129</v>
      </c>
      <c r="AE4759" s="1118" t="s">
        <v>9633</v>
      </c>
      <c r="AF4759" s="1118" t="s">
        <v>18127</v>
      </c>
      <c r="AG4759" s="1120" t="s">
        <v>24461</v>
      </c>
      <c r="AH4759" s="1118" t="s">
        <v>1509</v>
      </c>
      <c r="AI4759" s="360">
        <v>1.48</v>
      </c>
      <c r="AJ4759" s="1120">
        <v>54</v>
      </c>
      <c r="AK4759" s="359">
        <f t="shared" si="726"/>
        <v>0.21895890410958904</v>
      </c>
      <c r="AL4759" s="1123">
        <v>0</v>
      </c>
      <c r="AM4759" s="361">
        <f t="shared" si="728"/>
        <v>0.21895890410958904</v>
      </c>
      <c r="AN4759" s="1123">
        <v>0.219</v>
      </c>
      <c r="AO4759" s="1123">
        <v>0</v>
      </c>
      <c r="AP4759" s="1123">
        <v>0.219</v>
      </c>
      <c r="AQ4759" s="1123">
        <f t="shared" si="729"/>
        <v>6.57</v>
      </c>
      <c r="AR4759" s="719"/>
      <c r="AS4759" s="1193" t="s">
        <v>114</v>
      </c>
      <c r="AT4759" s="1118" t="s">
        <v>325</v>
      </c>
      <c r="AU4759" s="1118" t="s">
        <v>790</v>
      </c>
      <c r="AV4759" s="1127"/>
      <c r="AW4759" s="1118" t="s">
        <v>234</v>
      </c>
      <c r="AX4759" s="447" t="s">
        <v>18130</v>
      </c>
      <c r="AY4759" s="2515"/>
      <c r="AZ4759" s="286" t="s">
        <v>18194</v>
      </c>
    </row>
    <row r="4760" spans="1:52" ht="15.95" customHeight="1" x14ac:dyDescent="0.25">
      <c r="A4760" s="925">
        <v>2131</v>
      </c>
      <c r="B4760" s="354" t="s">
        <v>57</v>
      </c>
      <c r="C4760" s="1009" t="s">
        <v>17186</v>
      </c>
      <c r="D4760" s="1184" t="s">
        <v>18206</v>
      </c>
      <c r="E4760" s="925" t="s">
        <v>18184</v>
      </c>
      <c r="F4760" s="925" t="s">
        <v>18185</v>
      </c>
      <c r="G4760" s="925" t="s">
        <v>221</v>
      </c>
      <c r="H4760" s="925" t="s">
        <v>219</v>
      </c>
      <c r="I4760" s="925" t="s">
        <v>316</v>
      </c>
      <c r="J4760" s="925" t="s">
        <v>221</v>
      </c>
      <c r="K4760" s="925" t="s">
        <v>879</v>
      </c>
      <c r="L4760" s="925" t="s">
        <v>221</v>
      </c>
      <c r="M4760" s="925" t="s">
        <v>879</v>
      </c>
      <c r="N4760" s="974">
        <v>6.7</v>
      </c>
      <c r="O4760" s="974">
        <v>2.5099999999999998</v>
      </c>
      <c r="P4760" s="974">
        <f t="shared" si="727"/>
        <v>16.817</v>
      </c>
      <c r="Q4760" s="925">
        <v>2</v>
      </c>
      <c r="R4760" s="925"/>
      <c r="S4760" s="925"/>
      <c r="T4760" s="925"/>
      <c r="U4760" s="925"/>
      <c r="V4760" s="925"/>
      <c r="W4760" s="925"/>
      <c r="X4760" s="925"/>
      <c r="Y4760" s="925" t="s">
        <v>12075</v>
      </c>
      <c r="Z4760" s="925" t="s">
        <v>18186</v>
      </c>
      <c r="AA4760" s="1128" t="s">
        <v>21825</v>
      </c>
      <c r="AB4760" s="925" t="s">
        <v>18187</v>
      </c>
      <c r="AC4760" s="925" t="s">
        <v>18188</v>
      </c>
      <c r="AD4760" s="1427" t="s">
        <v>18189</v>
      </c>
      <c r="AE4760" s="925" t="s">
        <v>18215</v>
      </c>
      <c r="AF4760" s="925" t="s">
        <v>18190</v>
      </c>
      <c r="AG4760" s="1234" t="s">
        <v>230</v>
      </c>
      <c r="AH4760" s="925" t="s">
        <v>1509</v>
      </c>
      <c r="AI4760" s="360">
        <v>1.48</v>
      </c>
      <c r="AJ4760" s="1128">
        <v>332</v>
      </c>
      <c r="AK4760" s="359">
        <f t="shared" si="726"/>
        <v>1.3461917808219179</v>
      </c>
      <c r="AL4760" s="1129">
        <v>0</v>
      </c>
      <c r="AM4760" s="361">
        <f t="shared" si="728"/>
        <v>1.3461917808219179</v>
      </c>
      <c r="AN4760" s="1129">
        <v>1.3460000000000001</v>
      </c>
      <c r="AO4760" s="1129">
        <v>0</v>
      </c>
      <c r="AP4760" s="1129">
        <v>1.3460000000000001</v>
      </c>
      <c r="AQ4760" s="1129">
        <f t="shared" si="729"/>
        <v>40.380000000000003</v>
      </c>
      <c r="AR4760" s="186"/>
      <c r="AS4760" s="1114" t="s">
        <v>114</v>
      </c>
      <c r="AT4760" s="925" t="s">
        <v>16304</v>
      </c>
      <c r="AU4760" s="925" t="s">
        <v>790</v>
      </c>
      <c r="AV4760" s="1115"/>
      <c r="AW4760" s="925" t="s">
        <v>16339</v>
      </c>
      <c r="AX4760" s="447" t="s">
        <v>18191</v>
      </c>
      <c r="AZ4760" s="286" t="s">
        <v>18193</v>
      </c>
    </row>
    <row r="4761" spans="1:52" ht="15.95" customHeight="1" x14ac:dyDescent="0.25">
      <c r="A4761" s="925">
        <v>2132</v>
      </c>
      <c r="B4761" s="354" t="s">
        <v>57</v>
      </c>
      <c r="C4761" s="1009" t="s">
        <v>17186</v>
      </c>
      <c r="D4761" s="1184" t="s">
        <v>18183</v>
      </c>
      <c r="E4761" s="673" t="s">
        <v>18207</v>
      </c>
      <c r="F4761" s="673" t="s">
        <v>18208</v>
      </c>
      <c r="G4761" s="925" t="s">
        <v>221</v>
      </c>
      <c r="H4761" s="925" t="s">
        <v>219</v>
      </c>
      <c r="I4761" s="925" t="s">
        <v>316</v>
      </c>
      <c r="J4761" s="925" t="s">
        <v>221</v>
      </c>
      <c r="K4761" s="925" t="s">
        <v>879</v>
      </c>
      <c r="L4761" s="925" t="s">
        <v>221</v>
      </c>
      <c r="M4761" s="925" t="s">
        <v>879</v>
      </c>
      <c r="N4761" s="974">
        <v>4.5</v>
      </c>
      <c r="O4761" s="974">
        <v>4.5</v>
      </c>
      <c r="P4761" s="974">
        <f t="shared" si="727"/>
        <v>20.25</v>
      </c>
      <c r="Q4761" s="925">
        <v>2</v>
      </c>
      <c r="R4761" s="925"/>
      <c r="S4761" s="925"/>
      <c r="T4761" s="925"/>
      <c r="U4761" s="925"/>
      <c r="V4761" s="925"/>
      <c r="W4761" s="925"/>
      <c r="X4761" s="925"/>
      <c r="Y4761" s="925" t="s">
        <v>12075</v>
      </c>
      <c r="Z4761" s="925" t="s">
        <v>18186</v>
      </c>
      <c r="AA4761" s="1128" t="s">
        <v>21825</v>
      </c>
      <c r="AB4761" s="925" t="s">
        <v>18187</v>
      </c>
      <c r="AC4761" s="925" t="s">
        <v>18188</v>
      </c>
      <c r="AD4761" s="1426" t="s">
        <v>18189</v>
      </c>
      <c r="AE4761" s="1147" t="s">
        <v>18214</v>
      </c>
      <c r="AF4761" s="925" t="s">
        <v>18190</v>
      </c>
      <c r="AG4761" s="1234" t="s">
        <v>230</v>
      </c>
      <c r="AH4761" s="925" t="s">
        <v>1509</v>
      </c>
      <c r="AI4761" s="360">
        <v>1.48</v>
      </c>
      <c r="AJ4761" s="1128">
        <v>320</v>
      </c>
      <c r="AK4761" s="359">
        <f t="shared" si="726"/>
        <v>1.2975342465753426</v>
      </c>
      <c r="AL4761" s="1129">
        <v>0</v>
      </c>
      <c r="AM4761" s="361">
        <f t="shared" si="728"/>
        <v>1.2975342465753426</v>
      </c>
      <c r="AN4761" s="1129">
        <v>1.298</v>
      </c>
      <c r="AO4761" s="1129">
        <v>0</v>
      </c>
      <c r="AP4761" s="1129">
        <v>1.298</v>
      </c>
      <c r="AQ4761" s="1129">
        <f t="shared" si="729"/>
        <v>38.94</v>
      </c>
      <c r="AR4761" s="186"/>
      <c r="AS4761" s="1114" t="s">
        <v>114</v>
      </c>
      <c r="AT4761" s="925" t="s">
        <v>16304</v>
      </c>
      <c r="AU4761" s="925" t="s">
        <v>790</v>
      </c>
      <c r="AV4761" s="950"/>
      <c r="AW4761" s="925" t="s">
        <v>16339</v>
      </c>
      <c r="AX4761" s="447" t="s">
        <v>18192</v>
      </c>
      <c r="AZ4761" s="286" t="s">
        <v>18209</v>
      </c>
    </row>
    <row r="4762" spans="1:52" ht="15.95" customHeight="1" x14ac:dyDescent="0.25">
      <c r="A4762" s="1118">
        <v>2133</v>
      </c>
      <c r="B4762" s="366" t="s">
        <v>57</v>
      </c>
      <c r="C4762" s="1009" t="s">
        <v>6908</v>
      </c>
      <c r="D4762" s="354" t="s">
        <v>18217</v>
      </c>
      <c r="E4762" s="925" t="s">
        <v>18211</v>
      </c>
      <c r="F4762" s="925" t="s">
        <v>18212</v>
      </c>
      <c r="G4762" s="925" t="s">
        <v>221</v>
      </c>
      <c r="H4762" s="925" t="s">
        <v>219</v>
      </c>
      <c r="I4762" s="925" t="s">
        <v>316</v>
      </c>
      <c r="J4762" s="1118" t="s">
        <v>221</v>
      </c>
      <c r="K4762" s="1118" t="s">
        <v>222</v>
      </c>
      <c r="L4762" s="1118" t="s">
        <v>221</v>
      </c>
      <c r="M4762" s="1118" t="s">
        <v>222</v>
      </c>
      <c r="N4762" s="1119">
        <v>4.2</v>
      </c>
      <c r="O4762" s="1119">
        <v>4</v>
      </c>
      <c r="P4762" s="1119">
        <f>N4762*O4762</f>
        <v>16.8</v>
      </c>
      <c r="Q4762" s="1244">
        <v>2</v>
      </c>
      <c r="R4762" s="1244"/>
      <c r="S4762" s="1244"/>
      <c r="T4762" s="1244"/>
      <c r="U4762" s="1244"/>
      <c r="V4762" s="1118"/>
      <c r="W4762" s="1118">
        <v>1</v>
      </c>
      <c r="X4762" s="1118"/>
      <c r="Y4762" s="1118" t="s">
        <v>16376</v>
      </c>
      <c r="Z4762" s="1118" t="s">
        <v>16377</v>
      </c>
      <c r="AA4762" s="1120" t="s">
        <v>24851</v>
      </c>
      <c r="AB4762" s="1118" t="s">
        <v>16379</v>
      </c>
      <c r="AC4762" s="2107" t="s">
        <v>25337</v>
      </c>
      <c r="AD4762" s="1426" t="s">
        <v>16381</v>
      </c>
      <c r="AE4762" s="1151" t="s">
        <v>18216</v>
      </c>
      <c r="AF4762" s="1118" t="s">
        <v>16382</v>
      </c>
      <c r="AG4762" s="1118" t="s">
        <v>24852</v>
      </c>
      <c r="AH4762" s="354" t="s">
        <v>22562</v>
      </c>
      <c r="AI4762" s="1118">
        <v>1.48</v>
      </c>
      <c r="AJ4762" s="1118">
        <v>285</v>
      </c>
      <c r="AK4762" s="1123">
        <f>AI4762*AJ4762/365</f>
        <v>1.1556164383561645</v>
      </c>
      <c r="AL4762" s="1123">
        <v>0</v>
      </c>
      <c r="AM4762" s="1124">
        <f>AK4762+AL4762</f>
        <v>1.1556164383561645</v>
      </c>
      <c r="AN4762" s="1123">
        <f>AK4762</f>
        <v>1.1556164383561645</v>
      </c>
      <c r="AO4762" s="1123">
        <f>AL4762</f>
        <v>0</v>
      </c>
      <c r="AP4762" s="1123">
        <f>AN4762+AO4762</f>
        <v>1.1556164383561645</v>
      </c>
      <c r="AQ4762" s="1123">
        <f t="shared" si="729"/>
        <v>34.668493150684931</v>
      </c>
      <c r="AR4762" s="1193" t="s">
        <v>231</v>
      </c>
      <c r="AS4762" s="1126" t="s">
        <v>431</v>
      </c>
      <c r="AT4762" s="1118" t="s">
        <v>325</v>
      </c>
      <c r="AU4762" s="1118" t="s">
        <v>16305</v>
      </c>
      <c r="AV4762" s="1127"/>
      <c r="AW4762" s="1116" t="s">
        <v>234</v>
      </c>
      <c r="AX4762" s="447" t="s">
        <v>18218</v>
      </c>
      <c r="AZ4762" s="286" t="s">
        <v>18213</v>
      </c>
    </row>
    <row r="4763" spans="1:52" ht="15.95" customHeight="1" x14ac:dyDescent="0.25">
      <c r="A4763" s="925">
        <v>2134</v>
      </c>
      <c r="B4763" s="354" t="s">
        <v>54</v>
      </c>
      <c r="C4763" s="1009" t="s">
        <v>6908</v>
      </c>
      <c r="D4763" s="354" t="s">
        <v>19898</v>
      </c>
      <c r="E4763" s="925" t="s">
        <v>18246</v>
      </c>
      <c r="F4763" s="925" t="s">
        <v>18247</v>
      </c>
      <c r="G4763" s="925" t="s">
        <v>221</v>
      </c>
      <c r="H4763" s="925" t="s">
        <v>219</v>
      </c>
      <c r="I4763" s="925" t="s">
        <v>220</v>
      </c>
      <c r="J4763" s="925" t="s">
        <v>221</v>
      </c>
      <c r="K4763" s="925" t="s">
        <v>18248</v>
      </c>
      <c r="L4763" s="925" t="s">
        <v>818</v>
      </c>
      <c r="M4763" s="925" t="s">
        <v>18248</v>
      </c>
      <c r="N4763" s="974">
        <v>2.5</v>
      </c>
      <c r="O4763" s="974">
        <v>1.5</v>
      </c>
      <c r="P4763" s="974">
        <f t="shared" ref="P4763:P4768" si="730">O4763*N4763</f>
        <v>3.75</v>
      </c>
      <c r="Q4763" s="925">
        <v>1</v>
      </c>
      <c r="R4763" s="925"/>
      <c r="S4763" s="925"/>
      <c r="T4763" s="925"/>
      <c r="U4763" s="925"/>
      <c r="V4763" s="925"/>
      <c r="W4763" s="925">
        <v>1</v>
      </c>
      <c r="X4763" s="925"/>
      <c r="Y4763" s="925" t="s">
        <v>12075</v>
      </c>
      <c r="Z4763" s="925" t="s">
        <v>18249</v>
      </c>
      <c r="AA4763" s="1120">
        <v>316504700053979</v>
      </c>
      <c r="AB4763" s="1118" t="s">
        <v>18250</v>
      </c>
      <c r="AC4763" s="1118" t="s">
        <v>18251</v>
      </c>
      <c r="AD4763" s="1426" t="s">
        <v>18252</v>
      </c>
      <c r="AE4763" s="1147" t="s">
        <v>18253</v>
      </c>
      <c r="AF4763" s="925" t="s">
        <v>18254</v>
      </c>
      <c r="AG4763" s="1128">
        <v>316501700053979</v>
      </c>
      <c r="AH4763" s="925" t="s">
        <v>18255</v>
      </c>
      <c r="AI4763" s="925">
        <v>1.1399999999999999</v>
      </c>
      <c r="AJ4763" s="974">
        <v>1120</v>
      </c>
      <c r="AK4763" s="359">
        <f>AJ4763*AI4763/365</f>
        <v>3.4980821917808216</v>
      </c>
      <c r="AL4763" s="1129">
        <v>0</v>
      </c>
      <c r="AM4763" s="1666">
        <f>SUBTOTAL(9,AK4763:AL4763)</f>
        <v>3.4980821917808216</v>
      </c>
      <c r="AN4763" s="1129">
        <v>3.4980000000000002</v>
      </c>
      <c r="AO4763" s="1129">
        <v>0</v>
      </c>
      <c r="AP4763" s="1129">
        <v>3.4980000000000002</v>
      </c>
      <c r="AQ4763" s="1129">
        <f t="shared" ref="AQ4763:AQ4768" si="731">AP4763*30</f>
        <v>104.94000000000001</v>
      </c>
      <c r="AR4763" s="360"/>
      <c r="AS4763" s="1114" t="s">
        <v>114</v>
      </c>
      <c r="AT4763" s="925" t="s">
        <v>325</v>
      </c>
      <c r="AU4763" s="925"/>
      <c r="AV4763" s="1115"/>
      <c r="AW4763" s="925" t="s">
        <v>234</v>
      </c>
      <c r="AX4763" s="447" t="s">
        <v>18256</v>
      </c>
      <c r="AY4763" s="2514"/>
      <c r="AZ4763" s="286" t="s">
        <v>18257</v>
      </c>
    </row>
    <row r="4764" spans="1:52" ht="15.95" customHeight="1" x14ac:dyDescent="0.25">
      <c r="A4764" s="921">
        <v>2135</v>
      </c>
      <c r="B4764" s="1116" t="s">
        <v>57</v>
      </c>
      <c r="C4764" s="1117" t="s">
        <v>17186</v>
      </c>
      <c r="D4764" s="354" t="s">
        <v>18267</v>
      </c>
      <c r="E4764" s="673" t="s">
        <v>18258</v>
      </c>
      <c r="F4764" s="673" t="s">
        <v>18259</v>
      </c>
      <c r="G4764" s="673" t="s">
        <v>221</v>
      </c>
      <c r="H4764" s="673" t="s">
        <v>10852</v>
      </c>
      <c r="I4764" s="673" t="s">
        <v>220</v>
      </c>
      <c r="J4764" s="673" t="s">
        <v>221</v>
      </c>
      <c r="K4764" s="925" t="s">
        <v>18248</v>
      </c>
      <c r="L4764" s="925" t="s">
        <v>818</v>
      </c>
      <c r="M4764" s="925" t="s">
        <v>18248</v>
      </c>
      <c r="N4764" s="969">
        <v>4</v>
      </c>
      <c r="O4764" s="969">
        <v>2</v>
      </c>
      <c r="P4764" s="969">
        <f t="shared" si="730"/>
        <v>8</v>
      </c>
      <c r="Q4764" s="673">
        <v>1</v>
      </c>
      <c r="R4764" s="673"/>
      <c r="S4764" s="673">
        <v>1</v>
      </c>
      <c r="T4764" s="673"/>
      <c r="U4764" s="673"/>
      <c r="V4764" s="673"/>
      <c r="W4764" s="673"/>
      <c r="X4764" s="673"/>
      <c r="Y4764" s="925" t="s">
        <v>16376</v>
      </c>
      <c r="Z4764" s="925" t="s">
        <v>18260</v>
      </c>
      <c r="AA4764" s="1128" t="s">
        <v>18261</v>
      </c>
      <c r="AB4764" s="925" t="s">
        <v>18262</v>
      </c>
      <c r="AC4764" s="925" t="s">
        <v>18263</v>
      </c>
      <c r="AD4764" s="1427" t="s">
        <v>18264</v>
      </c>
      <c r="AE4764" s="925" t="s">
        <v>18268</v>
      </c>
      <c r="AF4764" s="925" t="s">
        <v>18269</v>
      </c>
      <c r="AG4764" s="1128">
        <v>772201164310</v>
      </c>
      <c r="AH4764" s="925" t="s">
        <v>16171</v>
      </c>
      <c r="AI4764" s="925">
        <v>1.1399999999999999</v>
      </c>
      <c r="AJ4764" s="974">
        <v>350</v>
      </c>
      <c r="AK4764" s="359">
        <f>AJ4764*AI4764/365</f>
        <v>1.0931506849315067</v>
      </c>
      <c r="AL4764" s="1129">
        <v>0</v>
      </c>
      <c r="AM4764" s="1666">
        <f>SUBTOTAL(9,AK4764:AL4764)</f>
        <v>1.0931506849315067</v>
      </c>
      <c r="AN4764" s="1129">
        <v>1.093</v>
      </c>
      <c r="AO4764" s="1129">
        <v>0</v>
      </c>
      <c r="AP4764" s="1129">
        <v>1.093</v>
      </c>
      <c r="AQ4764" s="1129">
        <f t="shared" si="731"/>
        <v>32.79</v>
      </c>
      <c r="AR4764" s="360"/>
      <c r="AS4764" s="1114" t="s">
        <v>431</v>
      </c>
      <c r="AT4764" s="925" t="s">
        <v>16304</v>
      </c>
      <c r="AU4764" s="925" t="s">
        <v>17186</v>
      </c>
      <c r="AV4764" s="1115"/>
      <c r="AW4764" s="1299" t="s">
        <v>234</v>
      </c>
      <c r="AX4764" s="447" t="s">
        <v>18265</v>
      </c>
      <c r="AY4764" s="164"/>
      <c r="AZ4764" s="286" t="s">
        <v>18266</v>
      </c>
    </row>
    <row r="4765" spans="1:52" ht="15.95" customHeight="1" x14ac:dyDescent="0.25">
      <c r="A4765" s="1154">
        <v>2136</v>
      </c>
      <c r="B4765" s="1116" t="s">
        <v>49</v>
      </c>
      <c r="C4765" s="1245" t="s">
        <v>17186</v>
      </c>
      <c r="D4765" s="1116" t="s">
        <v>18270</v>
      </c>
      <c r="E4765" s="925" t="s">
        <v>18271</v>
      </c>
      <c r="F4765" s="925" t="s">
        <v>18272</v>
      </c>
      <c r="G4765" s="925" t="s">
        <v>221</v>
      </c>
      <c r="H4765" s="925" t="s">
        <v>219</v>
      </c>
      <c r="I4765" s="925" t="s">
        <v>220</v>
      </c>
      <c r="J4765" s="925" t="s">
        <v>221</v>
      </c>
      <c r="K4765" s="925" t="s">
        <v>222</v>
      </c>
      <c r="L4765" s="925" t="s">
        <v>221</v>
      </c>
      <c r="M4765" s="925" t="s">
        <v>18273</v>
      </c>
      <c r="N4765" s="974">
        <v>6</v>
      </c>
      <c r="O4765" s="974">
        <v>5</v>
      </c>
      <c r="P4765" s="974">
        <f t="shared" si="730"/>
        <v>30</v>
      </c>
      <c r="Q4765" s="925">
        <v>1</v>
      </c>
      <c r="R4765" s="925"/>
      <c r="S4765" s="925"/>
      <c r="T4765" s="925"/>
      <c r="U4765" s="925"/>
      <c r="V4765" s="925"/>
      <c r="W4765" s="925">
        <v>1</v>
      </c>
      <c r="X4765" s="925">
        <v>1</v>
      </c>
      <c r="Y4765" s="925" t="s">
        <v>330</v>
      </c>
      <c r="Z4765" s="1118" t="s">
        <v>18274</v>
      </c>
      <c r="AA4765" s="1120">
        <v>1205000064367</v>
      </c>
      <c r="AB4765" s="1118" t="s">
        <v>18278</v>
      </c>
      <c r="AC4765" s="1118" t="s">
        <v>18275</v>
      </c>
      <c r="AD4765" s="1426" t="s">
        <v>18276</v>
      </c>
      <c r="AE4765" s="925" t="s">
        <v>18277</v>
      </c>
      <c r="AF4765" s="925" t="s">
        <v>18274</v>
      </c>
      <c r="AG4765" s="1128">
        <v>1205000064367</v>
      </c>
      <c r="AH4765" s="925" t="s">
        <v>1070</v>
      </c>
      <c r="AI4765" s="925">
        <v>0.87</v>
      </c>
      <c r="AJ4765" s="1128">
        <v>5</v>
      </c>
      <c r="AK4765" s="359">
        <f t="shared" ref="AK4765:AK4771" si="732">AJ4765*AI4765/365</f>
        <v>1.191780821917808E-2</v>
      </c>
      <c r="AL4765" s="1129">
        <v>0</v>
      </c>
      <c r="AM4765" s="361">
        <f t="shared" ref="AM4765:AM4771" si="733">SUBTOTAL(9,AK4765:AL4765)</f>
        <v>1.191780821917808E-2</v>
      </c>
      <c r="AN4765" s="1129">
        <v>1.2E-2</v>
      </c>
      <c r="AO4765" s="1129">
        <v>0</v>
      </c>
      <c r="AP4765" s="1129">
        <v>1.2E-2</v>
      </c>
      <c r="AQ4765" s="1129">
        <f t="shared" si="731"/>
        <v>0.36</v>
      </c>
      <c r="AR4765" s="360"/>
      <c r="AS4765" s="1114" t="s">
        <v>114</v>
      </c>
      <c r="AT4765" s="925" t="s">
        <v>325</v>
      </c>
      <c r="AU4765" s="925" t="s">
        <v>18279</v>
      </c>
      <c r="AV4765" s="950"/>
      <c r="AW4765" s="1300" t="s">
        <v>234</v>
      </c>
      <c r="AX4765" s="447" t="s">
        <v>18280</v>
      </c>
      <c r="AY4765" s="2391"/>
      <c r="AZ4765" s="286" t="s">
        <v>18281</v>
      </c>
    </row>
    <row r="4766" spans="1:52" ht="15.95" customHeight="1" x14ac:dyDescent="0.25">
      <c r="A4766" s="1154">
        <v>2137</v>
      </c>
      <c r="B4766" s="1116" t="s">
        <v>52</v>
      </c>
      <c r="C4766" s="1164" t="s">
        <v>17186</v>
      </c>
      <c r="D4766" s="1116" t="s">
        <v>18498</v>
      </c>
      <c r="E4766" s="1118" t="s">
        <v>18481</v>
      </c>
      <c r="F4766" s="1118" t="s">
        <v>18482</v>
      </c>
      <c r="G4766" s="1118" t="s">
        <v>221</v>
      </c>
      <c r="H4766" s="1118" t="s">
        <v>219</v>
      </c>
      <c r="I4766" s="1118" t="s">
        <v>316</v>
      </c>
      <c r="J4766" s="1118" t="s">
        <v>221</v>
      </c>
      <c r="K4766" s="1118" t="s">
        <v>879</v>
      </c>
      <c r="L4766" s="1118" t="s">
        <v>317</v>
      </c>
      <c r="M4766" s="1118">
        <v>0</v>
      </c>
      <c r="N4766" s="1119">
        <v>5</v>
      </c>
      <c r="O4766" s="1119">
        <v>3</v>
      </c>
      <c r="P4766" s="1119">
        <f t="shared" si="730"/>
        <v>15</v>
      </c>
      <c r="Q4766" s="1118"/>
      <c r="R4766" s="1118"/>
      <c r="S4766" s="1118"/>
      <c r="T4766" s="1118"/>
      <c r="U4766" s="1118">
        <v>1</v>
      </c>
      <c r="V4766" s="1118"/>
      <c r="W4766" s="1118">
        <v>1</v>
      </c>
      <c r="X4766" s="1118"/>
      <c r="Y4766" s="1118" t="s">
        <v>16376</v>
      </c>
      <c r="Z4766" s="1118" t="s">
        <v>18483</v>
      </c>
      <c r="AA4766" s="1120" t="s">
        <v>18484</v>
      </c>
      <c r="AB4766" s="1118" t="s">
        <v>18485</v>
      </c>
      <c r="AC4766" s="1118" t="s">
        <v>18488</v>
      </c>
      <c r="AD4766" s="1426" t="s">
        <v>18486</v>
      </c>
      <c r="AE4766" s="1118" t="s">
        <v>18487</v>
      </c>
      <c r="AF4766" s="1118" t="s">
        <v>18483</v>
      </c>
      <c r="AG4766" s="1250" t="s">
        <v>18489</v>
      </c>
      <c r="AH4766" s="1251" t="s">
        <v>1070</v>
      </c>
      <c r="AI4766" s="1251">
        <v>0.87</v>
      </c>
      <c r="AJ4766" s="1654">
        <v>8</v>
      </c>
      <c r="AK4766" s="359">
        <f t="shared" si="732"/>
        <v>1.9068493150684932E-2</v>
      </c>
      <c r="AL4766" s="1123">
        <v>0</v>
      </c>
      <c r="AM4766" s="361">
        <f t="shared" si="733"/>
        <v>1.9068493150684932E-2</v>
      </c>
      <c r="AN4766" s="1123">
        <v>1.9E-2</v>
      </c>
      <c r="AO4766" s="1252">
        <v>0</v>
      </c>
      <c r="AP4766" s="1252">
        <v>1.9E-2</v>
      </c>
      <c r="AQ4766" s="1123">
        <f t="shared" si="731"/>
        <v>0.56999999999999995</v>
      </c>
      <c r="AR4766" s="1253"/>
      <c r="AS4766" s="363" t="s">
        <v>16247</v>
      </c>
      <c r="AT4766" s="1250"/>
      <c r="AU4766" s="1250"/>
      <c r="AV4766" s="1254"/>
      <c r="AW4766" s="1301" t="s">
        <v>234</v>
      </c>
      <c r="AX4766" s="447" t="s">
        <v>18496</v>
      </c>
      <c r="AY4766" s="2391"/>
      <c r="AZ4766" s="286" t="s">
        <v>18497</v>
      </c>
    </row>
    <row r="4767" spans="1:52" ht="15.95" customHeight="1" x14ac:dyDescent="0.25">
      <c r="A4767" s="673">
        <v>2138</v>
      </c>
      <c r="B4767" s="1116" t="s">
        <v>52</v>
      </c>
      <c r="C4767" s="1164" t="s">
        <v>17186</v>
      </c>
      <c r="D4767" s="1116" t="s">
        <v>18499</v>
      </c>
      <c r="E4767" s="1118" t="s">
        <v>18500</v>
      </c>
      <c r="F4767" s="1118" t="s">
        <v>18501</v>
      </c>
      <c r="G4767" s="1118" t="s">
        <v>818</v>
      </c>
      <c r="H4767" s="1118" t="s">
        <v>219</v>
      </c>
      <c r="I4767" s="1118" t="s">
        <v>316</v>
      </c>
      <c r="J4767" s="1118" t="s">
        <v>221</v>
      </c>
      <c r="K4767" s="1118" t="s">
        <v>879</v>
      </c>
      <c r="L4767" s="1118" t="s">
        <v>221</v>
      </c>
      <c r="M4767" s="1118" t="s">
        <v>879</v>
      </c>
      <c r="N4767" s="1119">
        <v>1.5</v>
      </c>
      <c r="O4767" s="1119">
        <v>1.5</v>
      </c>
      <c r="P4767" s="1119">
        <f t="shared" si="730"/>
        <v>2.25</v>
      </c>
      <c r="Q4767" s="1118">
        <v>1</v>
      </c>
      <c r="R4767" s="1118"/>
      <c r="S4767" s="1118"/>
      <c r="T4767" s="1118"/>
      <c r="U4767" s="1118"/>
      <c r="V4767" s="1118"/>
      <c r="W4767" s="1118">
        <v>1</v>
      </c>
      <c r="X4767" s="1118"/>
      <c r="Y4767" s="1118" t="s">
        <v>16376</v>
      </c>
      <c r="Z4767" s="1118" t="s">
        <v>18483</v>
      </c>
      <c r="AA4767" s="1120" t="s">
        <v>18484</v>
      </c>
      <c r="AB4767" s="1118" t="s">
        <v>18485</v>
      </c>
      <c r="AC4767" s="1118" t="s">
        <v>18488</v>
      </c>
      <c r="AD4767" s="1426" t="s">
        <v>18486</v>
      </c>
      <c r="AE4767" s="1118" t="s">
        <v>18487</v>
      </c>
      <c r="AF4767" s="1118" t="s">
        <v>18483</v>
      </c>
      <c r="AG4767" s="1250" t="s">
        <v>18489</v>
      </c>
      <c r="AH4767" s="1251" t="s">
        <v>1070</v>
      </c>
      <c r="AI4767" s="1251">
        <v>0.87</v>
      </c>
      <c r="AJ4767" s="1156">
        <v>8</v>
      </c>
      <c r="AK4767" s="359">
        <f t="shared" si="732"/>
        <v>1.9068493150684932E-2</v>
      </c>
      <c r="AL4767" s="1123">
        <v>0</v>
      </c>
      <c r="AM4767" s="361">
        <f t="shared" si="733"/>
        <v>1.9068493150684932E-2</v>
      </c>
      <c r="AN4767" s="1123">
        <v>1.9E-2</v>
      </c>
      <c r="AO4767" s="1252">
        <v>0</v>
      </c>
      <c r="AP4767" s="1252">
        <v>1.9E-2</v>
      </c>
      <c r="AQ4767" s="1123">
        <f t="shared" si="731"/>
        <v>0.56999999999999995</v>
      </c>
      <c r="AR4767" s="719"/>
      <c r="AS4767" s="1143" t="s">
        <v>431</v>
      </c>
      <c r="AT4767" s="1118"/>
      <c r="AU4767" s="1118"/>
      <c r="AV4767" s="1127"/>
      <c r="AW4767" s="1302" t="s">
        <v>234</v>
      </c>
      <c r="AX4767" s="447" t="s">
        <v>18502</v>
      </c>
      <c r="AY4767" s="2391"/>
      <c r="AZ4767" s="286" t="s">
        <v>18503</v>
      </c>
    </row>
    <row r="4768" spans="1:52" ht="15.95" customHeight="1" x14ac:dyDescent="0.25">
      <c r="A4768" s="673">
        <v>2139</v>
      </c>
      <c r="B4768" s="354" t="s">
        <v>49</v>
      </c>
      <c r="C4768" s="1007" t="s">
        <v>17186</v>
      </c>
      <c r="D4768" s="354" t="s">
        <v>18541</v>
      </c>
      <c r="E4768" s="925" t="s">
        <v>18542</v>
      </c>
      <c r="F4768" s="925" t="s">
        <v>18543</v>
      </c>
      <c r="G4768" s="925" t="s">
        <v>221</v>
      </c>
      <c r="H4768" s="925" t="s">
        <v>219</v>
      </c>
      <c r="I4768" s="925" t="s">
        <v>220</v>
      </c>
      <c r="J4768" s="1118" t="s">
        <v>221</v>
      </c>
      <c r="K4768" s="1118" t="s">
        <v>879</v>
      </c>
      <c r="L4768" s="1118" t="s">
        <v>221</v>
      </c>
      <c r="M4768" s="1118" t="s">
        <v>879</v>
      </c>
      <c r="N4768" s="1119">
        <v>3</v>
      </c>
      <c r="O4768" s="1119">
        <v>1.5</v>
      </c>
      <c r="P4768" s="1119">
        <f t="shared" si="730"/>
        <v>4.5</v>
      </c>
      <c r="Q4768" s="1118">
        <v>1</v>
      </c>
      <c r="R4768" s="1118"/>
      <c r="S4768" s="1118">
        <v>1</v>
      </c>
      <c r="T4768" s="1118"/>
      <c r="U4768" s="1118"/>
      <c r="V4768" s="1118"/>
      <c r="W4768" s="1118"/>
      <c r="X4768" s="1118"/>
      <c r="Y4768" s="1118" t="s">
        <v>18544</v>
      </c>
      <c r="Z4768" s="1118" t="s">
        <v>18545</v>
      </c>
      <c r="AA4768" s="1120">
        <v>1035005902117</v>
      </c>
      <c r="AB4768" s="1118" t="s">
        <v>18546</v>
      </c>
      <c r="AC4768" s="1118" t="s">
        <v>18547</v>
      </c>
      <c r="AD4768" s="1426" t="s">
        <v>18548</v>
      </c>
      <c r="AE4768" s="1118" t="s">
        <v>18549</v>
      </c>
      <c r="AF4768" s="925" t="s">
        <v>18545</v>
      </c>
      <c r="AG4768" s="925" t="s">
        <v>18550</v>
      </c>
      <c r="AH4768" s="925" t="s">
        <v>1070</v>
      </c>
      <c r="AI4768" s="925">
        <v>0.87</v>
      </c>
      <c r="AJ4768" s="1128">
        <v>8</v>
      </c>
      <c r="AK4768" s="359">
        <f t="shared" si="732"/>
        <v>1.9068493150684932E-2</v>
      </c>
      <c r="AL4768" s="1129">
        <v>0</v>
      </c>
      <c r="AM4768" s="361">
        <f t="shared" si="733"/>
        <v>1.9068493150684932E-2</v>
      </c>
      <c r="AN4768" s="1129">
        <f>SUM(AK4768:AK4771)</f>
        <v>4.2904109589041096E-2</v>
      </c>
      <c r="AO4768" s="1129">
        <v>0</v>
      </c>
      <c r="AP4768" s="1129">
        <v>4.2999999999999997E-2</v>
      </c>
      <c r="AQ4768" s="1123">
        <f t="shared" si="731"/>
        <v>1.2899999999999998</v>
      </c>
      <c r="AR4768" s="360"/>
      <c r="AS4768" s="1114" t="s">
        <v>431</v>
      </c>
      <c r="AT4768" s="673"/>
      <c r="AU4768" s="673"/>
      <c r="AV4768" s="950"/>
      <c r="AW4768" s="1301" t="s">
        <v>234</v>
      </c>
      <c r="AX4768" s="447" t="s">
        <v>18608</v>
      </c>
      <c r="AY4768" s="2391"/>
      <c r="AZ4768" s="286" t="s">
        <v>18551</v>
      </c>
    </row>
    <row r="4769" spans="1:53" ht="15.95" customHeight="1" x14ac:dyDescent="0.25">
      <c r="A4769" s="1274"/>
      <c r="B4769" s="782"/>
      <c r="C4769" s="1006"/>
      <c r="D4769" s="1270"/>
      <c r="E4769" s="1172"/>
      <c r="F4769" s="1172"/>
      <c r="G4769" s="1172"/>
      <c r="H4769" s="1172"/>
      <c r="I4769" s="1172"/>
      <c r="J4769" s="1275"/>
      <c r="K4769" s="1275"/>
      <c r="L4769" s="1275"/>
      <c r="M4769" s="1275"/>
      <c r="N4769" s="1276"/>
      <c r="O4769" s="1276"/>
      <c r="P4769" s="1276"/>
      <c r="Q4769" s="1275"/>
      <c r="R4769" s="1275"/>
      <c r="S4769" s="1275"/>
      <c r="T4769" s="1275"/>
      <c r="U4769" s="1275"/>
      <c r="V4769" s="1275"/>
      <c r="W4769" s="1275"/>
      <c r="X4769" s="1275"/>
      <c r="Y4769" s="1275"/>
      <c r="Z4769" s="1275"/>
      <c r="AA4769" s="1277"/>
      <c r="AB4769" s="1275"/>
      <c r="AC4769" s="1275" t="s">
        <v>18620</v>
      </c>
      <c r="AD4769" t="s">
        <v>18616</v>
      </c>
      <c r="AE4769" s="1275" t="s">
        <v>18619</v>
      </c>
      <c r="AF4769" s="1172" t="s">
        <v>18617</v>
      </c>
      <c r="AG4769" s="1172" t="s">
        <v>18618</v>
      </c>
      <c r="AH4769" s="1172" t="s">
        <v>1070</v>
      </c>
      <c r="AI4769" s="1172">
        <v>0.87</v>
      </c>
      <c r="AJ4769" s="973">
        <v>6</v>
      </c>
      <c r="AK4769" s="40">
        <f t="shared" si="732"/>
        <v>1.4301369863013698E-2</v>
      </c>
      <c r="AL4769" s="971">
        <v>0</v>
      </c>
      <c r="AM4769" s="41">
        <f t="shared" si="733"/>
        <v>1.4301369863013698E-2</v>
      </c>
      <c r="AN4769" s="971"/>
      <c r="AO4769" s="971"/>
      <c r="AP4769" s="971"/>
      <c r="AQ4769" s="1278"/>
      <c r="AR4769" s="1269"/>
      <c r="AS4769" s="1279"/>
      <c r="AT4769" s="960"/>
      <c r="AU4769" s="960"/>
      <c r="AV4769" s="965"/>
      <c r="AW4769" s="1303"/>
      <c r="AX4769" s="1297"/>
      <c r="AY4769" s="2391"/>
      <c r="AZ4769" s="55"/>
    </row>
    <row r="4770" spans="1:53" ht="15.95" customHeight="1" x14ac:dyDescent="0.25">
      <c r="A4770" s="1274"/>
      <c r="B4770" s="782"/>
      <c r="C4770" s="1006"/>
      <c r="D4770" s="1286"/>
      <c r="E4770" s="1275"/>
      <c r="F4770" s="1275"/>
      <c r="G4770" s="1275"/>
      <c r="H4770" s="1275"/>
      <c r="I4770" s="1275"/>
      <c r="J4770" s="1275"/>
      <c r="K4770" s="1275"/>
      <c r="L4770" s="1275"/>
      <c r="M4770" s="1275"/>
      <c r="N4770" s="1276"/>
      <c r="O4770" s="1276"/>
      <c r="P4770" s="1276"/>
      <c r="Q4770" s="1275"/>
      <c r="R4770" s="1275"/>
      <c r="S4770" s="1275"/>
      <c r="T4770" s="1275"/>
      <c r="U4770" s="1275"/>
      <c r="V4770" s="1275"/>
      <c r="W4770" s="1275"/>
      <c r="X4770" s="1275"/>
      <c r="Y4770" s="1275"/>
      <c r="Z4770" s="1275"/>
      <c r="AA4770" s="1277"/>
      <c r="AB4770" s="1275"/>
      <c r="AC4770" s="1275" t="s">
        <v>18651</v>
      </c>
      <c r="AD4770" t="s">
        <v>18652</v>
      </c>
      <c r="AE4770" s="1275" t="s">
        <v>18653</v>
      </c>
      <c r="AF4770" s="1275" t="s">
        <v>18654</v>
      </c>
      <c r="AG4770" s="1275" t="s">
        <v>18655</v>
      </c>
      <c r="AH4770" s="1275" t="s">
        <v>1070</v>
      </c>
      <c r="AI4770" s="1275">
        <v>0.87</v>
      </c>
      <c r="AJ4770" s="1655">
        <v>2</v>
      </c>
      <c r="AK4770" s="40">
        <f t="shared" si="732"/>
        <v>4.767123287671233E-3</v>
      </c>
      <c r="AL4770" s="1145">
        <v>0</v>
      </c>
      <c r="AM4770" s="41">
        <f t="shared" si="733"/>
        <v>4.767123287671233E-3</v>
      </c>
      <c r="AN4770" s="1145"/>
      <c r="AO4770" s="1145"/>
      <c r="AP4770" s="1145"/>
      <c r="AQ4770" s="1278"/>
      <c r="AR4770" s="21"/>
      <c r="AS4770" s="1290"/>
      <c r="AT4770" s="966"/>
      <c r="AU4770" s="960"/>
      <c r="AV4770" s="965"/>
      <c r="AW4770" s="1303"/>
      <c r="AX4770" s="1297"/>
      <c r="AY4770" s="2391"/>
      <c r="AZ4770" s="55"/>
    </row>
    <row r="4771" spans="1:53" ht="15.95" customHeight="1" x14ac:dyDescent="0.25">
      <c r="A4771" s="1274"/>
      <c r="B4771" s="782"/>
      <c r="C4771" s="1006"/>
      <c r="D4771" s="1286"/>
      <c r="E4771" s="1275"/>
      <c r="F4771" s="1275"/>
      <c r="G4771" s="1275"/>
      <c r="H4771" s="1275"/>
      <c r="I4771" s="1275"/>
      <c r="J4771" s="1275"/>
      <c r="K4771" s="1275"/>
      <c r="L4771" s="1275"/>
      <c r="M4771" s="1275"/>
      <c r="N4771" s="1276"/>
      <c r="O4771" s="1276"/>
      <c r="P4771" s="1276"/>
      <c r="Q4771" s="1275"/>
      <c r="R4771" s="1275"/>
      <c r="S4771" s="1275"/>
      <c r="T4771" s="1275"/>
      <c r="U4771" s="1275"/>
      <c r="V4771" s="1275"/>
      <c r="W4771" s="1275"/>
      <c r="X4771" s="1275"/>
      <c r="Y4771" s="1275"/>
      <c r="Z4771" s="1275"/>
      <c r="AA4771" s="1277"/>
      <c r="AB4771" s="1275"/>
      <c r="AC4771" s="1275" t="s">
        <v>18656</v>
      </c>
      <c r="AD4771" t="s">
        <v>18657</v>
      </c>
      <c r="AE4771" s="1275" t="s">
        <v>18658</v>
      </c>
      <c r="AF4771" s="1275" t="s">
        <v>18659</v>
      </c>
      <c r="AG4771" s="1275" t="s">
        <v>18660</v>
      </c>
      <c r="AH4771" s="1275" t="s">
        <v>1070</v>
      </c>
      <c r="AI4771" s="1275">
        <v>0.87</v>
      </c>
      <c r="AJ4771" s="1655">
        <v>2</v>
      </c>
      <c r="AK4771" s="40">
        <f t="shared" si="732"/>
        <v>4.767123287671233E-3</v>
      </c>
      <c r="AL4771" s="1145">
        <v>0</v>
      </c>
      <c r="AM4771" s="41">
        <f t="shared" si="733"/>
        <v>4.767123287671233E-3</v>
      </c>
      <c r="AN4771" s="1145"/>
      <c r="AO4771" s="1145"/>
      <c r="AP4771" s="1145"/>
      <c r="AQ4771" s="1278"/>
      <c r="AR4771" s="21"/>
      <c r="AS4771" s="1290"/>
      <c r="AT4771" s="966"/>
      <c r="AU4771" s="960"/>
      <c r="AV4771" s="965"/>
      <c r="AW4771" s="1303"/>
      <c r="AX4771" s="1297"/>
      <c r="AY4771" s="88"/>
      <c r="AZ4771" s="55"/>
    </row>
    <row r="4772" spans="1:53" ht="15.95" customHeight="1" x14ac:dyDescent="0.25">
      <c r="A4772" s="921">
        <v>2140</v>
      </c>
      <c r="B4772" s="1116" t="s">
        <v>57</v>
      </c>
      <c r="C4772" s="1117" t="s">
        <v>17186</v>
      </c>
      <c r="D4772" s="354" t="s">
        <v>18602</v>
      </c>
      <c r="E4772" s="1118" t="s">
        <v>18592</v>
      </c>
      <c r="F4772" s="1118" t="s">
        <v>18593</v>
      </c>
      <c r="G4772" s="1118" t="s">
        <v>221</v>
      </c>
      <c r="H4772" s="925" t="s">
        <v>219</v>
      </c>
      <c r="I4772" s="1118" t="s">
        <v>316</v>
      </c>
      <c r="J4772" s="1118" t="s">
        <v>221</v>
      </c>
      <c r="K4772" s="1118" t="s">
        <v>879</v>
      </c>
      <c r="L4772" s="1118" t="s">
        <v>221</v>
      </c>
      <c r="M4772" s="1118" t="s">
        <v>879</v>
      </c>
      <c r="N4772" s="1119">
        <v>3.3</v>
      </c>
      <c r="O4772" s="1119">
        <v>1.5</v>
      </c>
      <c r="P4772" s="1119">
        <f>O4772*N4772</f>
        <v>4.9499999999999993</v>
      </c>
      <c r="Q4772" s="1118">
        <v>2</v>
      </c>
      <c r="R4772" s="1118"/>
      <c r="S4772" s="1118"/>
      <c r="T4772" s="1118"/>
      <c r="U4772" s="1118"/>
      <c r="V4772" s="1118"/>
      <c r="W4772" s="1118">
        <v>1</v>
      </c>
      <c r="X4772" s="1118"/>
      <c r="Y4772" s="1118" t="s">
        <v>330</v>
      </c>
      <c r="Z4772" s="1118" t="s">
        <v>18594</v>
      </c>
      <c r="AA4772" s="1120">
        <v>1197746506253</v>
      </c>
      <c r="AB4772" s="1287" t="s">
        <v>18595</v>
      </c>
      <c r="AC4772" s="1118" t="s">
        <v>18596</v>
      </c>
      <c r="AD4772" s="1246" t="s">
        <v>18603</v>
      </c>
      <c r="AE4772" s="1118" t="s">
        <v>18597</v>
      </c>
      <c r="AF4772" s="1118" t="s">
        <v>18594</v>
      </c>
      <c r="AG4772" s="1120" t="s">
        <v>18598</v>
      </c>
      <c r="AH4772" s="1118" t="s">
        <v>18599</v>
      </c>
      <c r="AI4772" s="1118">
        <v>1.1399999999999999</v>
      </c>
      <c r="AJ4772" s="1118">
        <v>305</v>
      </c>
      <c r="AK4772" s="359">
        <f>AJ4772*AI4772/365</f>
        <v>0.95260273972602738</v>
      </c>
      <c r="AL4772" s="1123">
        <v>0</v>
      </c>
      <c r="AM4772" s="1666">
        <f>SUBTOTAL(9,AK4772:AL4772)</f>
        <v>0.95260273972602738</v>
      </c>
      <c r="AN4772" s="1123">
        <v>0.95299999999999996</v>
      </c>
      <c r="AO4772" s="1123">
        <v>0</v>
      </c>
      <c r="AP4772" s="1123">
        <v>0.95299999999999996</v>
      </c>
      <c r="AQ4772" s="1123">
        <f>AP4772*30</f>
        <v>28.59</v>
      </c>
      <c r="AR4772" s="1125"/>
      <c r="AS4772" s="1143" t="s">
        <v>431</v>
      </c>
      <c r="AT4772" s="1118"/>
      <c r="AU4772" s="925"/>
      <c r="AV4772" s="1115"/>
      <c r="AW4772" s="1299" t="s">
        <v>234</v>
      </c>
      <c r="AX4772" s="447" t="s">
        <v>18601</v>
      </c>
      <c r="AY4772" s="2391"/>
      <c r="AZ4772" s="447" t="s">
        <v>18600</v>
      </c>
    </row>
    <row r="4773" spans="1:53" s="1289" customFormat="1" ht="15.95" customHeight="1" x14ac:dyDescent="0.25">
      <c r="A4773" s="1118">
        <v>2141</v>
      </c>
      <c r="B4773" s="1116" t="s">
        <v>55</v>
      </c>
      <c r="C4773" s="1117" t="s">
        <v>17186</v>
      </c>
      <c r="D4773" s="1116" t="s">
        <v>18650</v>
      </c>
      <c r="E4773" s="1118" t="s">
        <v>18640</v>
      </c>
      <c r="F4773" s="1118" t="s">
        <v>18641</v>
      </c>
      <c r="G4773" s="1118" t="s">
        <v>221</v>
      </c>
      <c r="H4773" s="925" t="s">
        <v>219</v>
      </c>
      <c r="I4773" s="1118" t="s">
        <v>484</v>
      </c>
      <c r="J4773" s="1118" t="s">
        <v>221</v>
      </c>
      <c r="K4773" s="1118" t="s">
        <v>7095</v>
      </c>
      <c r="L4773" s="1118" t="s">
        <v>221</v>
      </c>
      <c r="M4773" s="1118" t="s">
        <v>7095</v>
      </c>
      <c r="N4773" s="1119">
        <v>6</v>
      </c>
      <c r="O4773" s="1119">
        <v>1.75</v>
      </c>
      <c r="P4773" s="1119">
        <f>O4773*N4773</f>
        <v>10.5</v>
      </c>
      <c r="Q4773" s="1118">
        <v>2</v>
      </c>
      <c r="R4773" s="1118"/>
      <c r="S4773" s="1118"/>
      <c r="T4773" s="1118"/>
      <c r="U4773" s="1118"/>
      <c r="V4773" s="1118"/>
      <c r="W4773" s="1118"/>
      <c r="X4773" s="1118"/>
      <c r="Y4773" s="1118" t="s">
        <v>330</v>
      </c>
      <c r="Z4773" s="1118" t="s">
        <v>18642</v>
      </c>
      <c r="AA4773" s="1120">
        <v>1197746387740</v>
      </c>
      <c r="AB4773" s="1287" t="s">
        <v>18643</v>
      </c>
      <c r="AC4773" s="1118" t="s">
        <v>18644</v>
      </c>
      <c r="AD4773" s="1246" t="s">
        <v>18645</v>
      </c>
      <c r="AE4773" s="1118" t="s">
        <v>17891</v>
      </c>
      <c r="AF4773" s="1118" t="s">
        <v>18646</v>
      </c>
      <c r="AG4773" s="1120" t="s">
        <v>18647</v>
      </c>
      <c r="AH4773" s="1118" t="s">
        <v>22575</v>
      </c>
      <c r="AI4773" s="1118">
        <v>0.87</v>
      </c>
      <c r="AJ4773" s="1118">
        <v>478</v>
      </c>
      <c r="AK4773" s="359">
        <f>AJ4773*AI4773/365</f>
        <v>1.1393424657534248</v>
      </c>
      <c r="AL4773" s="1123">
        <v>0</v>
      </c>
      <c r="AM4773" s="361">
        <f>SUBTOTAL(9,AK4773:AL4773)</f>
        <v>1.1393424657534248</v>
      </c>
      <c r="AN4773" s="1123">
        <v>1.139</v>
      </c>
      <c r="AO4773" s="1123">
        <v>0</v>
      </c>
      <c r="AP4773" s="1123">
        <v>1.139</v>
      </c>
      <c r="AQ4773" s="1123">
        <f>AP4773*30</f>
        <v>34.17</v>
      </c>
      <c r="AR4773" s="1125"/>
      <c r="AS4773" s="1143" t="s">
        <v>431</v>
      </c>
      <c r="AT4773" s="1118"/>
      <c r="AU4773" s="1118"/>
      <c r="AV4773" s="1127"/>
      <c r="AW4773" s="1302" t="s">
        <v>234</v>
      </c>
      <c r="AX4773" s="447" t="s">
        <v>18648</v>
      </c>
      <c r="AY4773" s="164"/>
      <c r="AZ4773" s="447" t="s">
        <v>18649</v>
      </c>
      <c r="BA4773" s="1288"/>
    </row>
    <row r="4774" spans="1:53" s="1289" customFormat="1" ht="15.95" customHeight="1" x14ac:dyDescent="0.25">
      <c r="A4774" s="925">
        <v>2142</v>
      </c>
      <c r="B4774" s="1116" t="s">
        <v>49</v>
      </c>
      <c r="C4774" s="1009" t="s">
        <v>17186</v>
      </c>
      <c r="D4774" s="354" t="s">
        <v>22530</v>
      </c>
      <c r="E4774" s="925" t="s">
        <v>18680</v>
      </c>
      <c r="F4774" s="925" t="s">
        <v>18681</v>
      </c>
      <c r="G4774" s="925" t="s">
        <v>221</v>
      </c>
      <c r="H4774" s="925" t="s">
        <v>219</v>
      </c>
      <c r="I4774" s="925" t="s">
        <v>484</v>
      </c>
      <c r="J4774" s="925" t="s">
        <v>221</v>
      </c>
      <c r="K4774" s="925" t="s">
        <v>879</v>
      </c>
      <c r="L4774" s="925" t="s">
        <v>317</v>
      </c>
      <c r="M4774" s="925">
        <v>0</v>
      </c>
      <c r="N4774" s="974">
        <v>9</v>
      </c>
      <c r="O4774" s="974">
        <v>5</v>
      </c>
      <c r="P4774" s="974">
        <f>O4774*N4774</f>
        <v>45</v>
      </c>
      <c r="Q4774" s="925"/>
      <c r="R4774" s="925"/>
      <c r="S4774" s="925"/>
      <c r="T4774" s="925"/>
      <c r="U4774" s="925">
        <v>1</v>
      </c>
      <c r="V4774" s="925"/>
      <c r="W4774" s="925"/>
      <c r="X4774" s="925"/>
      <c r="Y4774" s="925" t="s">
        <v>11616</v>
      </c>
      <c r="Z4774" s="925" t="s">
        <v>18682</v>
      </c>
      <c r="AA4774" s="925" t="s">
        <v>24167</v>
      </c>
      <c r="AB4774" s="925" t="s">
        <v>18683</v>
      </c>
      <c r="AC4774" s="925" t="s">
        <v>18684</v>
      </c>
      <c r="AD4774" s="1246" t="s">
        <v>20252</v>
      </c>
      <c r="AE4774" s="925" t="s">
        <v>18685</v>
      </c>
      <c r="AF4774" s="925" t="s">
        <v>18686</v>
      </c>
      <c r="AG4774" s="925" t="s">
        <v>24167</v>
      </c>
      <c r="AH4774" s="925" t="s">
        <v>22780</v>
      </c>
      <c r="AI4774" s="925">
        <v>0.1</v>
      </c>
      <c r="AJ4774" s="974">
        <v>10500</v>
      </c>
      <c r="AK4774" s="1129">
        <v>2.1949999999999998</v>
      </c>
      <c r="AL4774" s="1129">
        <f>AJ4774*0.0237/365</f>
        <v>0.6817808219178082</v>
      </c>
      <c r="AM4774" s="1113">
        <f>SUM(AK4774:AL4774)</f>
        <v>2.8767808219178082</v>
      </c>
      <c r="AN4774" s="1129">
        <v>2.1949999999999998</v>
      </c>
      <c r="AO4774" s="1129">
        <f>AM4774*0.0237/365</f>
        <v>1.8679371364233439E-4</v>
      </c>
      <c r="AP4774" s="1113">
        <f>SUM(AN4774:AO4774)</f>
        <v>2.195186793713642</v>
      </c>
      <c r="AQ4774" s="1129">
        <f>AP4774*30</f>
        <v>65.855603811409253</v>
      </c>
      <c r="AR4774" s="360"/>
      <c r="AS4774" s="363" t="s">
        <v>16247</v>
      </c>
      <c r="AT4774" s="925"/>
      <c r="AU4774" s="925"/>
      <c r="AV4774" s="1115"/>
      <c r="AW4774" s="1299" t="s">
        <v>234</v>
      </c>
      <c r="AX4774" s="447" t="s">
        <v>18687</v>
      </c>
      <c r="AY4774" s="164"/>
      <c r="AZ4774" s="447" t="s">
        <v>18688</v>
      </c>
      <c r="BA4774" s="1288"/>
    </row>
    <row r="4775" spans="1:53" s="1289" customFormat="1" ht="15.95" customHeight="1" x14ac:dyDescent="0.25">
      <c r="A4775" s="1118">
        <v>2143</v>
      </c>
      <c r="B4775" s="1116" t="s">
        <v>49</v>
      </c>
      <c r="C4775" s="1117" t="s">
        <v>59</v>
      </c>
      <c r="D4775" s="1116" t="s">
        <v>18722</v>
      </c>
      <c r="E4775" s="925" t="s">
        <v>18723</v>
      </c>
      <c r="F4775" s="925" t="s">
        <v>18724</v>
      </c>
      <c r="G4775" s="925" t="s">
        <v>221</v>
      </c>
      <c r="H4775" s="925" t="s">
        <v>219</v>
      </c>
      <c r="I4775" s="925" t="s">
        <v>220</v>
      </c>
      <c r="J4775" s="925" t="s">
        <v>221</v>
      </c>
      <c r="K4775" s="1118" t="s">
        <v>7095</v>
      </c>
      <c r="L4775" s="1118" t="s">
        <v>221</v>
      </c>
      <c r="M4775" s="1118" t="s">
        <v>7095</v>
      </c>
      <c r="N4775" s="974">
        <v>7.75</v>
      </c>
      <c r="O4775" s="974">
        <v>2.36</v>
      </c>
      <c r="P4775" s="974">
        <f>O4775*N4775</f>
        <v>18.29</v>
      </c>
      <c r="Q4775" s="925">
        <v>5</v>
      </c>
      <c r="R4775" s="925"/>
      <c r="S4775" s="925">
        <v>1</v>
      </c>
      <c r="T4775" s="925"/>
      <c r="U4775" s="925"/>
      <c r="V4775" s="925"/>
      <c r="W4775" s="925"/>
      <c r="X4775" s="925"/>
      <c r="Y4775" s="925" t="s">
        <v>7589</v>
      </c>
      <c r="Z4775" s="925" t="s">
        <v>18725</v>
      </c>
      <c r="AA4775" s="1128">
        <v>1165074060777</v>
      </c>
      <c r="AB4775" s="1271" t="s">
        <v>18726</v>
      </c>
      <c r="AC4775" s="925" t="s">
        <v>22750</v>
      </c>
      <c r="AD4775" s="1152" t="s">
        <v>18727</v>
      </c>
      <c r="AE4775" s="925" t="s">
        <v>18728</v>
      </c>
      <c r="AF4775" s="925" t="s">
        <v>271</v>
      </c>
      <c r="AG4775" s="358" t="s">
        <v>230</v>
      </c>
      <c r="AH4775" s="925" t="s">
        <v>17393</v>
      </c>
      <c r="AI4775" s="925">
        <v>0.114</v>
      </c>
      <c r="AJ4775" s="925">
        <v>4380.6000000000004</v>
      </c>
      <c r="AK4775" s="1132">
        <f>AJ4775*0.086/365</f>
        <v>1.0321413698630137</v>
      </c>
      <c r="AL4775" s="1132">
        <f>AJ4775*0.028/365</f>
        <v>0.33604602739726031</v>
      </c>
      <c r="AM4775" s="1132">
        <f>SUM(AK4775:AL4775)</f>
        <v>1.3681873972602741</v>
      </c>
      <c r="AN4775" s="1129">
        <f>SUM(AK4775:AK4778)</f>
        <v>4.2986098630136977</v>
      </c>
      <c r="AO4775" s="1129">
        <f>SUM(AL4775:AL4778)</f>
        <v>1.3995473972602739</v>
      </c>
      <c r="AP4775" s="1113">
        <f>SUM(AM4775:AM4778)</f>
        <v>5.6981572602739723</v>
      </c>
      <c r="AQ4775" s="1129">
        <f>AP4775*30</f>
        <v>170.94471780821917</v>
      </c>
      <c r="AR4775" s="360"/>
      <c r="AS4775" s="1114" t="s">
        <v>114</v>
      </c>
      <c r="AT4775" s="925"/>
      <c r="AU4775" s="1117" t="s">
        <v>59</v>
      </c>
      <c r="AV4775" s="1115"/>
      <c r="AW4775" s="1299" t="s">
        <v>234</v>
      </c>
      <c r="AX4775" s="447" t="s">
        <v>18729</v>
      </c>
      <c r="AY4775" s="164"/>
      <c r="AZ4775" s="447" t="s">
        <v>18730</v>
      </c>
      <c r="BA4775" s="1288"/>
    </row>
    <row r="4776" spans="1:53" ht="15.95" customHeight="1" x14ac:dyDescent="0.25">
      <c r="A4776" s="966"/>
      <c r="B4776" s="966"/>
      <c r="C4776" s="1006"/>
      <c r="D4776" s="88"/>
      <c r="Q4776" s="906"/>
      <c r="R4776" s="906"/>
      <c r="S4776" s="906"/>
      <c r="T4776" s="906"/>
      <c r="U4776" s="906"/>
      <c r="V4776" s="906"/>
      <c r="W4776" s="906"/>
      <c r="X4776" s="906"/>
      <c r="AE4776" s="1275" t="s">
        <v>18728</v>
      </c>
      <c r="AF4776" s="1172" t="s">
        <v>1212</v>
      </c>
      <c r="AG4776" s="1421" t="s">
        <v>230</v>
      </c>
      <c r="AH4776" s="1172" t="s">
        <v>17393</v>
      </c>
      <c r="AI4776" s="1172">
        <v>0.114</v>
      </c>
      <c r="AJ4776" s="1422">
        <v>7772.3</v>
      </c>
      <c r="AK4776" s="1425">
        <f>AJ4776*0.086/365</f>
        <v>1.8312816438356163</v>
      </c>
      <c r="AL4776" s="1173">
        <f>AJ4776*0.028/365</f>
        <v>0.59623123287671231</v>
      </c>
      <c r="AM4776" s="1174">
        <f>SUM(AK4776:AL4776)</f>
        <v>2.4275128767123286</v>
      </c>
      <c r="AN4776" s="1145"/>
      <c r="AO4776" s="1145"/>
      <c r="AP4776" s="1145"/>
      <c r="AQ4776" s="1145"/>
      <c r="AR4776" s="21"/>
      <c r="AS4776" s="1304"/>
      <c r="AT4776" s="960"/>
      <c r="AU4776" s="1008" t="s">
        <v>58</v>
      </c>
      <c r="AV4776" s="965"/>
      <c r="AW4776" s="960"/>
      <c r="AX4776" s="88"/>
      <c r="AY4776" s="2391"/>
      <c r="AZ4776" s="55"/>
    </row>
    <row r="4777" spans="1:53" ht="15.95" customHeight="1" x14ac:dyDescent="0.25">
      <c r="A4777" s="966"/>
      <c r="B4777" s="966"/>
      <c r="C4777" s="1006"/>
      <c r="D4777" s="88"/>
      <c r="Q4777" s="906"/>
      <c r="R4777" s="906"/>
      <c r="S4777" s="906"/>
      <c r="T4777" s="906"/>
      <c r="U4777" s="906"/>
      <c r="V4777" s="906"/>
      <c r="W4777" s="906"/>
      <c r="X4777" s="906"/>
      <c r="AE4777" s="1275" t="s">
        <v>18728</v>
      </c>
      <c r="AF4777" s="1172" t="s">
        <v>273</v>
      </c>
      <c r="AG4777" s="1421" t="s">
        <v>230</v>
      </c>
      <c r="AH4777" s="1172" t="s">
        <v>17393</v>
      </c>
      <c r="AI4777" s="1275">
        <v>0.114</v>
      </c>
      <c r="AJ4777" s="1276">
        <v>2028.4</v>
      </c>
      <c r="AK4777" s="1278">
        <f>AJ4777*0.086/365</f>
        <v>0.4779243835616438</v>
      </c>
      <c r="AL4777" s="1423">
        <f>AJ4777*0.028/365</f>
        <v>0.15560328767123288</v>
      </c>
      <c r="AM4777" s="1424">
        <f>SUM(AK4777:AL4777)</f>
        <v>0.63352767123287668</v>
      </c>
      <c r="AN4777" s="1145"/>
      <c r="AO4777" s="1145"/>
      <c r="AP4777" s="1145"/>
      <c r="AQ4777" s="1145"/>
      <c r="AR4777" s="21"/>
      <c r="AS4777" s="1304"/>
      <c r="AT4777" s="960"/>
      <c r="AU4777" s="1008" t="s">
        <v>59</v>
      </c>
      <c r="AV4777" s="965"/>
      <c r="AW4777" s="960"/>
      <c r="AX4777" s="88"/>
      <c r="AY4777" s="2391"/>
      <c r="AZ4777" s="55"/>
    </row>
    <row r="4778" spans="1:53" ht="15.95" customHeight="1" x14ac:dyDescent="0.25">
      <c r="A4778" s="966"/>
      <c r="B4778" s="966"/>
      <c r="C4778" s="1006"/>
      <c r="D4778" s="88"/>
      <c r="Q4778" s="906"/>
      <c r="R4778" s="906"/>
      <c r="S4778" s="906"/>
      <c r="T4778" s="906"/>
      <c r="U4778" s="906"/>
      <c r="V4778" s="906"/>
      <c r="W4778" s="906"/>
      <c r="X4778" s="906"/>
      <c r="AE4778" s="1275" t="s">
        <v>18728</v>
      </c>
      <c r="AF4778" s="1275" t="s">
        <v>1214</v>
      </c>
      <c r="AG4778" s="967" t="s">
        <v>230</v>
      </c>
      <c r="AH4778" s="1275" t="s">
        <v>17393</v>
      </c>
      <c r="AI4778" s="1275">
        <v>0.114</v>
      </c>
      <c r="AJ4778" s="1276">
        <v>4062.8</v>
      </c>
      <c r="AK4778" s="1278">
        <f>AJ4778*0.086/365</f>
        <v>0.95726246575342466</v>
      </c>
      <c r="AL4778" s="1423">
        <f>AJ4778*0.028/365</f>
        <v>0.31166684931506849</v>
      </c>
      <c r="AM4778" s="1424">
        <f>SUM(AK4778:AL4778)</f>
        <v>1.268929315068493</v>
      </c>
      <c r="AN4778" s="1145"/>
      <c r="AO4778" s="1145"/>
      <c r="AP4778" s="1145"/>
      <c r="AQ4778" s="1145"/>
      <c r="AR4778" s="21"/>
      <c r="AS4778" s="1304"/>
      <c r="AV4778" s="913"/>
      <c r="AW4778" s="960"/>
      <c r="AX4778" s="88"/>
      <c r="AY4778" s="2391"/>
      <c r="AZ4778" s="55"/>
    </row>
    <row r="4779" spans="1:53" s="1289" customFormat="1" ht="15.95" customHeight="1" x14ac:dyDescent="0.2">
      <c r="A4779" s="925">
        <v>2144</v>
      </c>
      <c r="B4779" s="354" t="s">
        <v>49</v>
      </c>
      <c r="C4779" s="1009" t="s">
        <v>17186</v>
      </c>
      <c r="D4779" s="1116" t="s">
        <v>18741</v>
      </c>
      <c r="E4779" s="925" t="s">
        <v>18731</v>
      </c>
      <c r="F4779" s="925" t="s">
        <v>18732</v>
      </c>
      <c r="G4779" s="925" t="s">
        <v>221</v>
      </c>
      <c r="H4779" s="925" t="s">
        <v>219</v>
      </c>
      <c r="I4779" s="925" t="s">
        <v>220</v>
      </c>
      <c r="J4779" s="925" t="s">
        <v>221</v>
      </c>
      <c r="K4779" s="1118" t="s">
        <v>7095</v>
      </c>
      <c r="L4779" s="1118" t="s">
        <v>221</v>
      </c>
      <c r="M4779" s="1118" t="s">
        <v>7095</v>
      </c>
      <c r="N4779" s="974">
        <v>3</v>
      </c>
      <c r="O4779" s="974">
        <v>2.5</v>
      </c>
      <c r="P4779" s="974">
        <f>O4779*N4779</f>
        <v>7.5</v>
      </c>
      <c r="Q4779" s="925">
        <v>1</v>
      </c>
      <c r="R4779" s="925"/>
      <c r="S4779" s="925"/>
      <c r="T4779" s="925"/>
      <c r="U4779" s="925"/>
      <c r="V4779" s="925"/>
      <c r="W4779" s="925"/>
      <c r="X4779" s="925"/>
      <c r="Y4779" s="1118" t="s">
        <v>16376</v>
      </c>
      <c r="Z4779" s="925" t="s">
        <v>18733</v>
      </c>
      <c r="AA4779" s="1128" t="s">
        <v>18734</v>
      </c>
      <c r="AB4779" s="1306" t="s">
        <v>18740</v>
      </c>
      <c r="AC4779" s="925" t="s">
        <v>18735</v>
      </c>
      <c r="AD4779" s="1305"/>
      <c r="AE4779" s="925" t="s">
        <v>18736</v>
      </c>
      <c r="AF4779" s="925" t="s">
        <v>18733</v>
      </c>
      <c r="AG4779" s="1128" t="s">
        <v>18734</v>
      </c>
      <c r="AH4779" s="925" t="s">
        <v>18737</v>
      </c>
      <c r="AI4779" s="925">
        <v>1.1399999999999999</v>
      </c>
      <c r="AJ4779" s="974">
        <v>113.9</v>
      </c>
      <c r="AK4779" s="359">
        <f>AJ4779*AI4779/365</f>
        <v>0.35574246575342466</v>
      </c>
      <c r="AL4779" s="1129">
        <v>0</v>
      </c>
      <c r="AM4779" s="361">
        <f>SUBTOTAL(9,AK4779:AL4779)</f>
        <v>0.35574246575342466</v>
      </c>
      <c r="AN4779" s="1129">
        <v>0.35599999999999998</v>
      </c>
      <c r="AO4779" s="1129">
        <v>0</v>
      </c>
      <c r="AP4779" s="1129">
        <v>0.35599999999999998</v>
      </c>
      <c r="AQ4779" s="1129">
        <f>AP4779*30</f>
        <v>10.68</v>
      </c>
      <c r="AR4779" s="360"/>
      <c r="AS4779" s="1114" t="s">
        <v>431</v>
      </c>
      <c r="AT4779" s="925"/>
      <c r="AU4779" s="925"/>
      <c r="AV4779" s="1115"/>
      <c r="AW4779" s="1301" t="s">
        <v>234</v>
      </c>
      <c r="AX4779" s="447" t="s">
        <v>18738</v>
      </c>
      <c r="AY4779" s="2391"/>
      <c r="AZ4779" s="447" t="s">
        <v>18739</v>
      </c>
      <c r="BA4779" s="1288"/>
    </row>
    <row r="4780" spans="1:53" s="1289" customFormat="1" ht="15.95" customHeight="1" x14ac:dyDescent="0.2">
      <c r="A4780" s="925">
        <v>2145</v>
      </c>
      <c r="B4780" s="354" t="s">
        <v>49</v>
      </c>
      <c r="C4780" s="1009" t="s">
        <v>58</v>
      </c>
      <c r="D4780" s="1116" t="s">
        <v>18782</v>
      </c>
      <c r="E4780" s="925" t="s">
        <v>18783</v>
      </c>
      <c r="F4780" s="925" t="s">
        <v>18784</v>
      </c>
      <c r="G4780" s="925" t="s">
        <v>221</v>
      </c>
      <c r="H4780" s="925" t="s">
        <v>219</v>
      </c>
      <c r="I4780" s="925" t="s">
        <v>220</v>
      </c>
      <c r="J4780" s="925" t="s">
        <v>221</v>
      </c>
      <c r="K4780" s="1118" t="s">
        <v>7095</v>
      </c>
      <c r="L4780" s="1118" t="s">
        <v>221</v>
      </c>
      <c r="M4780" s="1118" t="s">
        <v>7095</v>
      </c>
      <c r="N4780" s="974">
        <v>6.4</v>
      </c>
      <c r="O4780" s="974">
        <v>2.2000000000000002</v>
      </c>
      <c r="P4780" s="974">
        <f>O4780*N4780</f>
        <v>14.080000000000002</v>
      </c>
      <c r="Q4780" s="925">
        <v>3</v>
      </c>
      <c r="R4780" s="925"/>
      <c r="S4780" s="925">
        <v>1</v>
      </c>
      <c r="T4780" s="925"/>
      <c r="U4780" s="925"/>
      <c r="V4780" s="925"/>
      <c r="W4780" s="925"/>
      <c r="X4780" s="925"/>
      <c r="Y4780" s="354" t="s">
        <v>62</v>
      </c>
      <c r="Z4780" s="366" t="s">
        <v>224</v>
      </c>
      <c r="AA4780" s="762" t="s">
        <v>225</v>
      </c>
      <c r="AB4780" s="354" t="s">
        <v>1</v>
      </c>
      <c r="AC4780" s="354" t="s">
        <v>226</v>
      </c>
      <c r="AD4780" s="354" t="s">
        <v>18749</v>
      </c>
      <c r="AE4780" s="354" t="s">
        <v>653</v>
      </c>
      <c r="AF4780" s="354" t="s">
        <v>654</v>
      </c>
      <c r="AG4780" s="358" t="s">
        <v>230</v>
      </c>
      <c r="AH4780" s="769" t="s">
        <v>337</v>
      </c>
      <c r="AI4780" s="359">
        <v>0.114</v>
      </c>
      <c r="AJ4780" s="490">
        <v>644.79999999999995</v>
      </c>
      <c r="AK4780" s="359">
        <f>AJ4780*0.087/365</f>
        <v>0.15369205479452053</v>
      </c>
      <c r="AL4780" s="359">
        <f>AJ4780*0.027/365</f>
        <v>4.7697534246575336E-2</v>
      </c>
      <c r="AM4780" s="361">
        <f>SUM(AK4780:AL4780)</f>
        <v>0.20138958904109586</v>
      </c>
      <c r="AN4780" s="1129">
        <f>SUM(AK4780:AK4781)</f>
        <v>0.93597698630136983</v>
      </c>
      <c r="AO4780" s="1129">
        <f>SUM(AL4780:AL4781)</f>
        <v>0.29047561643835618</v>
      </c>
      <c r="AP4780" s="1129">
        <f>SUM(AM4780:AM4781)</f>
        <v>1.226452602739726</v>
      </c>
      <c r="AQ4780" s="1129">
        <v>36.78</v>
      </c>
      <c r="AR4780" s="360"/>
      <c r="AS4780" s="1114" t="s">
        <v>431</v>
      </c>
      <c r="AT4780" s="925"/>
      <c r="AU4780" s="1009" t="s">
        <v>58</v>
      </c>
      <c r="AV4780" s="1115"/>
      <c r="AW4780" s="1301" t="s">
        <v>234</v>
      </c>
      <c r="AX4780" s="447" t="s">
        <v>18785</v>
      </c>
      <c r="AY4780" s="2401"/>
      <c r="AZ4780" s="447" t="s">
        <v>19965</v>
      </c>
      <c r="BA4780" s="1288"/>
    </row>
    <row r="4781" spans="1:53" ht="15.95" customHeight="1" x14ac:dyDescent="0.25">
      <c r="A4781" s="960"/>
      <c r="B4781" s="966"/>
      <c r="C4781" s="1005"/>
      <c r="D4781" s="1919"/>
      <c r="E4781" s="960"/>
      <c r="F4781" s="960"/>
      <c r="G4781" s="960"/>
      <c r="H4781" s="960"/>
      <c r="I4781" s="960"/>
      <c r="J4781" s="960"/>
      <c r="K4781" s="960"/>
      <c r="L4781" s="960"/>
      <c r="M4781" s="960"/>
      <c r="N4781" s="961"/>
      <c r="O4781" s="961"/>
      <c r="P4781" s="961"/>
      <c r="Q4781" s="937"/>
      <c r="R4781" s="937"/>
      <c r="S4781" s="937"/>
      <c r="T4781" s="937"/>
      <c r="U4781" s="937"/>
      <c r="V4781" s="1144"/>
      <c r="W4781" s="1144"/>
      <c r="X4781" s="1144"/>
      <c r="Y4781" s="1274"/>
      <c r="Z4781" s="960"/>
      <c r="AA4781" s="973"/>
      <c r="AB4781" s="960"/>
      <c r="AC4781" s="960"/>
      <c r="AD4781" s="960"/>
      <c r="AE4781" s="1333" t="s">
        <v>643</v>
      </c>
      <c r="AF4781" s="1324" t="s">
        <v>644</v>
      </c>
      <c r="AG4781" s="39" t="s">
        <v>230</v>
      </c>
      <c r="AH4781" s="1324" t="s">
        <v>337</v>
      </c>
      <c r="AI4781" s="40">
        <v>0.114</v>
      </c>
      <c r="AJ4781" s="1326">
        <v>3282</v>
      </c>
      <c r="AK4781" s="40">
        <f>AJ4781*0.087/365</f>
        <v>0.7822849315068493</v>
      </c>
      <c r="AL4781" s="40">
        <f>AJ4781*0.027/365</f>
        <v>0.24277808219178085</v>
      </c>
      <c r="AM4781" s="41">
        <f>SUM(AK4781:AL4781)</f>
        <v>1.0250630136986301</v>
      </c>
      <c r="AN4781" s="971"/>
      <c r="AO4781" s="971"/>
      <c r="AP4781" s="971"/>
      <c r="AQ4781" s="971"/>
      <c r="AR4781" s="1924"/>
      <c r="AS4781" s="984"/>
      <c r="AT4781" s="960"/>
      <c r="AU4781" s="960"/>
      <c r="AV4781" s="965"/>
      <c r="AW4781" s="960"/>
      <c r="AX4781" s="1919"/>
      <c r="AY4781" s="164"/>
      <c r="AZ4781" s="1919"/>
    </row>
    <row r="4782" spans="1:53" s="1289" customFormat="1" ht="15.95" customHeight="1" x14ac:dyDescent="0.25">
      <c r="A4782" s="925">
        <v>2146</v>
      </c>
      <c r="B4782" s="1116" t="s">
        <v>55</v>
      </c>
      <c r="C4782" s="1009" t="s">
        <v>17186</v>
      </c>
      <c r="D4782" s="354" t="s">
        <v>20107</v>
      </c>
      <c r="E4782" s="925" t="s">
        <v>20094</v>
      </c>
      <c r="F4782" s="925" t="s">
        <v>20095</v>
      </c>
      <c r="G4782" s="925" t="s">
        <v>221</v>
      </c>
      <c r="H4782" s="925" t="s">
        <v>219</v>
      </c>
      <c r="I4782" s="925" t="s">
        <v>220</v>
      </c>
      <c r="J4782" s="925" t="s">
        <v>221</v>
      </c>
      <c r="K4782" s="925" t="s">
        <v>9103</v>
      </c>
      <c r="L4782" s="925" t="s">
        <v>221</v>
      </c>
      <c r="M4782" s="925" t="s">
        <v>9103</v>
      </c>
      <c r="N4782" s="974">
        <v>3</v>
      </c>
      <c r="O4782" s="974">
        <v>1.5</v>
      </c>
      <c r="P4782" s="974">
        <f t="shared" ref="P4782:P4787" si="734">O4782*N4782</f>
        <v>4.5</v>
      </c>
      <c r="Q4782" s="925">
        <v>2</v>
      </c>
      <c r="R4782" s="925"/>
      <c r="S4782" s="925"/>
      <c r="T4782" s="925"/>
      <c r="U4782" s="925"/>
      <c r="V4782" s="925"/>
      <c r="W4782" s="925"/>
      <c r="X4782" s="925"/>
      <c r="Y4782" s="946" t="s">
        <v>330</v>
      </c>
      <c r="Z4782" s="925" t="s">
        <v>20098</v>
      </c>
      <c r="AA4782" s="1128" t="s">
        <v>20099</v>
      </c>
      <c r="AB4782" s="925" t="s">
        <v>20102</v>
      </c>
      <c r="AC4782" s="925" t="s">
        <v>20100</v>
      </c>
      <c r="AD4782" s="1246" t="s">
        <v>20101</v>
      </c>
      <c r="AE4782" s="925" t="s">
        <v>20102</v>
      </c>
      <c r="AF4782" s="925" t="s">
        <v>20103</v>
      </c>
      <c r="AG4782" s="1128">
        <v>1027809237796</v>
      </c>
      <c r="AH4782" s="925" t="s">
        <v>20104</v>
      </c>
      <c r="AI4782" s="925">
        <v>1.1399999999999999</v>
      </c>
      <c r="AJ4782" s="974">
        <v>513</v>
      </c>
      <c r="AK4782" s="359">
        <f>AJ4782*AI4782/365</f>
        <v>1.6022465753424655</v>
      </c>
      <c r="AL4782" s="1129">
        <v>0</v>
      </c>
      <c r="AM4782" s="1666">
        <f>SUBTOTAL(9,AK4782:AL4782)</f>
        <v>1.6022465753424655</v>
      </c>
      <c r="AN4782" s="1129">
        <v>1.6020000000000001</v>
      </c>
      <c r="AO4782" s="1129">
        <v>0</v>
      </c>
      <c r="AP4782" s="1113">
        <f>SUM(AN4782:AO4782)</f>
        <v>1.6020000000000001</v>
      </c>
      <c r="AQ4782" s="1129">
        <f>AP4782*30</f>
        <v>48.06</v>
      </c>
      <c r="AR4782" s="360"/>
      <c r="AS4782" s="1114" t="s">
        <v>431</v>
      </c>
      <c r="AT4782" s="925"/>
      <c r="AU4782" s="925"/>
      <c r="AV4782" s="1115"/>
      <c r="AW4782" s="925" t="s">
        <v>234</v>
      </c>
      <c r="AX4782" s="447" t="s">
        <v>20105</v>
      </c>
      <c r="AY4782" s="164"/>
      <c r="AZ4782" s="447" t="s">
        <v>20106</v>
      </c>
      <c r="BA4782" s="1288"/>
    </row>
    <row r="4783" spans="1:53" s="1289" customFormat="1" ht="15.95" customHeight="1" x14ac:dyDescent="0.25">
      <c r="A4783" s="925">
        <v>2147</v>
      </c>
      <c r="B4783" s="1116" t="s">
        <v>55</v>
      </c>
      <c r="C4783" s="1009" t="s">
        <v>17186</v>
      </c>
      <c r="D4783" s="354" t="s">
        <v>20615</v>
      </c>
      <c r="E4783" s="925" t="s">
        <v>20607</v>
      </c>
      <c r="F4783" s="925" t="s">
        <v>20608</v>
      </c>
      <c r="G4783" s="925" t="s">
        <v>221</v>
      </c>
      <c r="H4783" s="925" t="s">
        <v>219</v>
      </c>
      <c r="I4783" s="925" t="s">
        <v>316</v>
      </c>
      <c r="J4783" s="925" t="s">
        <v>221</v>
      </c>
      <c r="K4783" s="925" t="s">
        <v>7095</v>
      </c>
      <c r="L4783" s="925" t="s">
        <v>221</v>
      </c>
      <c r="M4783" s="925" t="s">
        <v>20609</v>
      </c>
      <c r="N4783" s="974">
        <v>3</v>
      </c>
      <c r="O4783" s="974">
        <v>1.4</v>
      </c>
      <c r="P4783" s="974">
        <f t="shared" si="734"/>
        <v>4.1999999999999993</v>
      </c>
      <c r="Q4783" s="925">
        <v>1</v>
      </c>
      <c r="R4783" s="925"/>
      <c r="S4783" s="925"/>
      <c r="T4783" s="925"/>
      <c r="U4783" s="925"/>
      <c r="V4783" s="925"/>
      <c r="W4783" s="925"/>
      <c r="X4783" s="925"/>
      <c r="Y4783" s="925" t="s">
        <v>330</v>
      </c>
      <c r="Z4783" s="925" t="s">
        <v>20610</v>
      </c>
      <c r="AA4783" s="1128" t="s">
        <v>20611</v>
      </c>
      <c r="AB4783" s="925" t="s">
        <v>20612</v>
      </c>
      <c r="AC4783" s="925" t="s">
        <v>20613</v>
      </c>
      <c r="AD4783" s="1246" t="s">
        <v>14060</v>
      </c>
      <c r="AE4783" s="925" t="s">
        <v>20614</v>
      </c>
      <c r="AF4783" s="925" t="s">
        <v>20616</v>
      </c>
      <c r="AG4783" s="1128" t="s">
        <v>20611</v>
      </c>
      <c r="AH4783" s="925" t="s">
        <v>12127</v>
      </c>
      <c r="AI4783" s="925">
        <v>2.0699999999999998</v>
      </c>
      <c r="AJ4783" s="925">
        <v>46</v>
      </c>
      <c r="AK4783" s="1191">
        <f>AJ4783*AI4783/365</f>
        <v>0.26087671232876714</v>
      </c>
      <c r="AL4783" s="1129">
        <v>0</v>
      </c>
      <c r="AM4783" s="1192">
        <f>SUBTOTAL(9,AK4783:AL4783)</f>
        <v>0.26087671232876714</v>
      </c>
      <c r="AN4783" s="1129">
        <v>0.26100000000000001</v>
      </c>
      <c r="AO4783" s="1129">
        <v>0</v>
      </c>
      <c r="AP4783" s="1129">
        <f>SUM(AN4783:AO4783)</f>
        <v>0.26100000000000001</v>
      </c>
      <c r="AQ4783" s="1129">
        <f>AP4782:AP4783*30</f>
        <v>7.83</v>
      </c>
      <c r="AR4783" s="360"/>
      <c r="AS4783" s="1114" t="s">
        <v>114</v>
      </c>
      <c r="AT4783" s="925"/>
      <c r="AU4783" s="925"/>
      <c r="AV4783" s="1115"/>
      <c r="AW4783" s="925" t="s">
        <v>234</v>
      </c>
      <c r="AX4783" s="447" t="s">
        <v>20617</v>
      </c>
      <c r="AY4783" s="1385"/>
      <c r="AZ4783" s="447" t="s">
        <v>20618</v>
      </c>
      <c r="BA4783" s="1288"/>
    </row>
    <row r="4784" spans="1:53" s="1289" customFormat="1" ht="15.95" customHeight="1" x14ac:dyDescent="0.25">
      <c r="A4784" s="925">
        <v>2148</v>
      </c>
      <c r="B4784" s="1116" t="s">
        <v>49</v>
      </c>
      <c r="C4784" s="1009" t="s">
        <v>17622</v>
      </c>
      <c r="D4784" s="354" t="s">
        <v>20629</v>
      </c>
      <c r="E4784" s="925" t="s">
        <v>20619</v>
      </c>
      <c r="F4784" s="925" t="s">
        <v>20620</v>
      </c>
      <c r="G4784" s="925" t="s">
        <v>221</v>
      </c>
      <c r="H4784" s="925" t="s">
        <v>219</v>
      </c>
      <c r="I4784" s="925" t="s">
        <v>220</v>
      </c>
      <c r="J4784" s="925" t="s">
        <v>221</v>
      </c>
      <c r="K4784" s="925" t="s">
        <v>16213</v>
      </c>
      <c r="L4784" s="925" t="s">
        <v>221</v>
      </c>
      <c r="M4784" s="925" t="s">
        <v>16213</v>
      </c>
      <c r="N4784" s="974">
        <v>3.8</v>
      </c>
      <c r="O4784" s="974">
        <v>1.35</v>
      </c>
      <c r="P4784" s="974">
        <f t="shared" si="734"/>
        <v>5.13</v>
      </c>
      <c r="Q4784" s="925">
        <v>2</v>
      </c>
      <c r="R4784" s="925"/>
      <c r="S4784" s="925">
        <v>1</v>
      </c>
      <c r="T4784" s="925"/>
      <c r="U4784" s="925"/>
      <c r="V4784" s="925"/>
      <c r="W4784" s="925"/>
      <c r="X4784" s="925"/>
      <c r="Y4784" s="925" t="s">
        <v>20622</v>
      </c>
      <c r="Z4784" s="925" t="s">
        <v>20621</v>
      </c>
      <c r="AA4784" s="1128" t="s">
        <v>20623</v>
      </c>
      <c r="AB4784" s="1271" t="s">
        <v>20630</v>
      </c>
      <c r="AC4784" s="925" t="s">
        <v>20624</v>
      </c>
      <c r="AD4784" s="1246" t="s">
        <v>20625</v>
      </c>
      <c r="AE4784" s="354" t="s">
        <v>22945</v>
      </c>
      <c r="AF4784" s="925" t="s">
        <v>20626</v>
      </c>
      <c r="AG4784" s="1128" t="s">
        <v>20623</v>
      </c>
      <c r="AH4784" s="925" t="s">
        <v>20647</v>
      </c>
      <c r="AI4784" s="925">
        <v>0.37</v>
      </c>
      <c r="AJ4784" s="925">
        <v>90</v>
      </c>
      <c r="AK4784" s="1129">
        <f>AJ4784*AI4784/365</f>
        <v>9.1232876712328756E-2</v>
      </c>
      <c r="AL4784" s="1129">
        <v>0</v>
      </c>
      <c r="AM4784" s="1113">
        <f>SUM(AK4784:AL4784)</f>
        <v>9.1232876712328756E-2</v>
      </c>
      <c r="AN4784" s="1129">
        <v>9.0999999999999998E-2</v>
      </c>
      <c r="AO4784" s="1129">
        <v>0</v>
      </c>
      <c r="AP4784" s="1129">
        <v>9.0999999999999998E-2</v>
      </c>
      <c r="AQ4784" s="1129">
        <f>AP4784*30</f>
        <v>2.73</v>
      </c>
      <c r="AR4784" s="360"/>
      <c r="AS4784" s="1114" t="s">
        <v>114</v>
      </c>
      <c r="AT4784" s="925"/>
      <c r="AU4784" s="925"/>
      <c r="AV4784" s="1115"/>
      <c r="AW4784" s="925" t="s">
        <v>234</v>
      </c>
      <c r="AX4784" s="447" t="s">
        <v>20627</v>
      </c>
      <c r="AY4784" s="1386"/>
      <c r="AZ4784" s="447" t="s">
        <v>20628</v>
      </c>
      <c r="BA4784" s="1288"/>
    </row>
    <row r="4785" spans="1:53" s="1289" customFormat="1" ht="15.95" customHeight="1" x14ac:dyDescent="0.25">
      <c r="A4785" s="925">
        <v>2149</v>
      </c>
      <c r="B4785" s="354" t="s">
        <v>49</v>
      </c>
      <c r="C4785" s="1009" t="s">
        <v>17186</v>
      </c>
      <c r="D4785" s="354" t="s">
        <v>20769</v>
      </c>
      <c r="E4785" s="925" t="s">
        <v>20759</v>
      </c>
      <c r="F4785" s="925" t="s">
        <v>20760</v>
      </c>
      <c r="G4785" s="925" t="s">
        <v>221</v>
      </c>
      <c r="H4785" s="925" t="s">
        <v>219</v>
      </c>
      <c r="I4785" s="925" t="s">
        <v>220</v>
      </c>
      <c r="J4785" s="925" t="s">
        <v>221</v>
      </c>
      <c r="K4785" s="925" t="s">
        <v>7095</v>
      </c>
      <c r="L4785" s="925" t="s">
        <v>221</v>
      </c>
      <c r="M4785" s="925" t="s">
        <v>16213</v>
      </c>
      <c r="N4785" s="974">
        <v>9</v>
      </c>
      <c r="O4785" s="974">
        <v>1.7</v>
      </c>
      <c r="P4785" s="974">
        <f t="shared" si="734"/>
        <v>15.299999999999999</v>
      </c>
      <c r="Q4785" s="925">
        <v>1</v>
      </c>
      <c r="R4785" s="925"/>
      <c r="S4785" s="925">
        <v>1</v>
      </c>
      <c r="T4785" s="925"/>
      <c r="U4785" s="925"/>
      <c r="V4785" s="925"/>
      <c r="W4785" s="925"/>
      <c r="X4785" s="925"/>
      <c r="Y4785" s="925" t="s">
        <v>330</v>
      </c>
      <c r="Z4785" s="925" t="s">
        <v>20761</v>
      </c>
      <c r="AA4785" s="1128" t="s">
        <v>20762</v>
      </c>
      <c r="AB4785" s="925" t="s">
        <v>20766</v>
      </c>
      <c r="AC4785" s="925" t="s">
        <v>20763</v>
      </c>
      <c r="AD4785" s="1013" t="s">
        <v>20764</v>
      </c>
      <c r="AE4785" s="925" t="s">
        <v>20765</v>
      </c>
      <c r="AF4785" s="925" t="s">
        <v>20761</v>
      </c>
      <c r="AG4785" s="1128" t="s">
        <v>20762</v>
      </c>
      <c r="AH4785" s="925" t="s">
        <v>1070</v>
      </c>
      <c r="AI4785" s="925">
        <v>0.87</v>
      </c>
      <c r="AJ4785" s="1128">
        <v>4</v>
      </c>
      <c r="AK4785" s="359">
        <f>AJ4785*AI4785/365</f>
        <v>9.5342465753424661E-3</v>
      </c>
      <c r="AL4785" s="1129">
        <v>0</v>
      </c>
      <c r="AM4785" s="361">
        <f>SUBTOTAL(9,AK4785:AL4785)</f>
        <v>9.5342465753424661E-3</v>
      </c>
      <c r="AN4785" s="1129">
        <v>0.01</v>
      </c>
      <c r="AO4785" s="1129">
        <v>0</v>
      </c>
      <c r="AP4785" s="1129">
        <f>SUM(AN4785:AO4785)</f>
        <v>0.01</v>
      </c>
      <c r="AQ4785" s="1129">
        <f>AP4785*30</f>
        <v>0.3</v>
      </c>
      <c r="AR4785" s="360"/>
      <c r="AS4785" s="1114" t="s">
        <v>431</v>
      </c>
      <c r="AT4785" s="925"/>
      <c r="AU4785" s="925"/>
      <c r="AV4785" s="1115"/>
      <c r="AW4785" s="925" t="s">
        <v>234</v>
      </c>
      <c r="AX4785" s="447" t="s">
        <v>20767</v>
      </c>
      <c r="AY4785" s="1431"/>
      <c r="AZ4785" s="447" t="s">
        <v>20768</v>
      </c>
      <c r="BA4785" s="1288"/>
    </row>
    <row r="4786" spans="1:53" s="1289" customFormat="1" ht="15.95" customHeight="1" x14ac:dyDescent="0.25">
      <c r="A4786" s="925">
        <v>2150</v>
      </c>
      <c r="B4786" s="354" t="s">
        <v>55</v>
      </c>
      <c r="C4786" s="1009" t="s">
        <v>1509</v>
      </c>
      <c r="D4786" s="354" t="s">
        <v>20863</v>
      </c>
      <c r="E4786" s="925" t="s">
        <v>20864</v>
      </c>
      <c r="F4786" s="925" t="s">
        <v>20865</v>
      </c>
      <c r="G4786" s="925" t="s">
        <v>221</v>
      </c>
      <c r="H4786" s="925" t="s">
        <v>219</v>
      </c>
      <c r="I4786" s="925" t="s">
        <v>220</v>
      </c>
      <c r="J4786" s="925" t="s">
        <v>221</v>
      </c>
      <c r="K4786" s="925" t="s">
        <v>7095</v>
      </c>
      <c r="L4786" s="925" t="s">
        <v>221</v>
      </c>
      <c r="M4786" s="925" t="s">
        <v>16213</v>
      </c>
      <c r="N4786" s="974">
        <v>4</v>
      </c>
      <c r="O4786" s="974">
        <v>1.5</v>
      </c>
      <c r="P4786" s="974">
        <f t="shared" si="734"/>
        <v>6</v>
      </c>
      <c r="Q4786" s="925">
        <v>1</v>
      </c>
      <c r="R4786" s="925"/>
      <c r="S4786" s="925">
        <v>1</v>
      </c>
      <c r="T4786" s="925">
        <v>1</v>
      </c>
      <c r="U4786" s="925"/>
      <c r="V4786" s="925"/>
      <c r="W4786" s="925"/>
      <c r="X4786" s="925"/>
      <c r="Y4786" s="946" t="s">
        <v>20867</v>
      </c>
      <c r="Z4786" s="925" t="s">
        <v>20866</v>
      </c>
      <c r="AA4786" s="1128" t="s">
        <v>24662</v>
      </c>
      <c r="AB4786" s="925" t="s">
        <v>20868</v>
      </c>
      <c r="AC4786" s="925" t="s">
        <v>20869</v>
      </c>
      <c r="AD4786" s="1152" t="s">
        <v>20870</v>
      </c>
      <c r="AE4786" s="925" t="s">
        <v>20871</v>
      </c>
      <c r="AF4786" s="925" t="s">
        <v>20872</v>
      </c>
      <c r="AG4786" s="1128" t="s">
        <v>24662</v>
      </c>
      <c r="AH4786" s="925" t="s">
        <v>1509</v>
      </c>
      <c r="AI4786" s="360">
        <v>1.48</v>
      </c>
      <c r="AJ4786" s="1128">
        <v>61</v>
      </c>
      <c r="AK4786" s="359">
        <f>AJ4786*AI4786/365</f>
        <v>0.24734246575342467</v>
      </c>
      <c r="AL4786" s="1129">
        <v>0</v>
      </c>
      <c r="AM4786" s="361">
        <f>SUBTOTAL(9,AK4786:AL4786)</f>
        <v>0.24734246575342467</v>
      </c>
      <c r="AN4786" s="1129">
        <v>0.247</v>
      </c>
      <c r="AO4786" s="1129">
        <v>0</v>
      </c>
      <c r="AP4786" s="1129">
        <f>SUM(AN4786:AO4786)</f>
        <v>0.247</v>
      </c>
      <c r="AQ4786" s="1129">
        <f>AP4786*30</f>
        <v>7.41</v>
      </c>
      <c r="AR4786" s="360"/>
      <c r="AS4786" s="1114" t="s">
        <v>431</v>
      </c>
      <c r="AT4786" s="925"/>
      <c r="AU4786" s="925"/>
      <c r="AV4786" s="1115"/>
      <c r="AW4786" s="925" t="s">
        <v>234</v>
      </c>
      <c r="AX4786" s="447" t="s">
        <v>20873</v>
      </c>
      <c r="AY4786" s="1436"/>
      <c r="AZ4786" s="447" t="s">
        <v>20874</v>
      </c>
      <c r="BA4786" s="1288"/>
    </row>
    <row r="4787" spans="1:53" s="1289" customFormat="1" ht="15.95" customHeight="1" x14ac:dyDescent="0.2">
      <c r="A4787" s="925">
        <v>2151</v>
      </c>
      <c r="B4787" s="354" t="s">
        <v>49</v>
      </c>
      <c r="C4787" s="1009" t="s">
        <v>59</v>
      </c>
      <c r="D4787" s="1116" t="s">
        <v>20890</v>
      </c>
      <c r="E4787" s="1118" t="s">
        <v>20891</v>
      </c>
      <c r="F4787" s="1118" t="s">
        <v>20892</v>
      </c>
      <c r="G4787" s="1118" t="s">
        <v>221</v>
      </c>
      <c r="H4787" s="1118" t="s">
        <v>219</v>
      </c>
      <c r="I4787" s="1118" t="s">
        <v>316</v>
      </c>
      <c r="J4787" s="1289" t="s">
        <v>221</v>
      </c>
      <c r="K4787" s="1118" t="s">
        <v>16213</v>
      </c>
      <c r="L4787" s="1118" t="s">
        <v>221</v>
      </c>
      <c r="M4787" s="1118" t="s">
        <v>16213</v>
      </c>
      <c r="N4787" s="1119">
        <v>6</v>
      </c>
      <c r="O4787" s="1119">
        <v>3</v>
      </c>
      <c r="P4787" s="1119">
        <f t="shared" si="734"/>
        <v>18</v>
      </c>
      <c r="Q4787" s="1118">
        <v>3</v>
      </c>
      <c r="R4787" s="1118"/>
      <c r="S4787" s="1118">
        <v>1</v>
      </c>
      <c r="T4787" s="1118"/>
      <c r="U4787" s="1118"/>
      <c r="V4787" s="1118"/>
      <c r="W4787" s="1118"/>
      <c r="X4787" s="1118"/>
      <c r="Y4787" s="1118" t="s">
        <v>318</v>
      </c>
      <c r="Z4787" s="1118" t="s">
        <v>20893</v>
      </c>
      <c r="AA4787" s="1120" t="s">
        <v>20894</v>
      </c>
      <c r="AB4787" s="1118" t="s">
        <v>20895</v>
      </c>
      <c r="AC4787" s="1118" t="s">
        <v>20896</v>
      </c>
      <c r="AD4787" s="1118" t="s">
        <v>20897</v>
      </c>
      <c r="AE4787" s="1118" t="s">
        <v>20898</v>
      </c>
      <c r="AF4787" s="1118" t="s">
        <v>20893</v>
      </c>
      <c r="AG4787" s="1128" t="s">
        <v>20894</v>
      </c>
      <c r="AH4787" s="925" t="s">
        <v>58</v>
      </c>
      <c r="AI4787" s="925">
        <v>0.114</v>
      </c>
      <c r="AJ4787" s="925">
        <v>7091</v>
      </c>
      <c r="AK4787" s="1129">
        <v>1.671</v>
      </c>
      <c r="AL4787" s="1129">
        <f>AJ4787*0.028/365</f>
        <v>0.54396712328767127</v>
      </c>
      <c r="AM4787" s="1129">
        <v>2.2149999999999999</v>
      </c>
      <c r="AN4787" s="1129">
        <v>1.671</v>
      </c>
      <c r="AO4787" s="1129">
        <v>0.54400000000000004</v>
      </c>
      <c r="AP4787" s="1129">
        <v>2.2149999999999999</v>
      </c>
      <c r="AQ4787" s="1129">
        <f>AP4787*30</f>
        <v>66.449999999999989</v>
      </c>
      <c r="AR4787" s="360"/>
      <c r="AS4787" s="1114" t="s">
        <v>114</v>
      </c>
      <c r="AT4787" s="925"/>
      <c r="AU4787" s="1009" t="s">
        <v>59</v>
      </c>
      <c r="AV4787" s="1115"/>
      <c r="AW4787" s="925" t="s">
        <v>234</v>
      </c>
      <c r="AX4787" s="447" t="s">
        <v>20899</v>
      </c>
      <c r="AY4787" s="1442"/>
      <c r="AZ4787" s="447" t="s">
        <v>20900</v>
      </c>
      <c r="BA4787" s="1288"/>
    </row>
    <row r="4788" spans="1:53" s="1289" customFormat="1" ht="15.95" customHeight="1" x14ac:dyDescent="0.25">
      <c r="A4788" s="925">
        <v>2152</v>
      </c>
      <c r="B4788" s="1116" t="s">
        <v>49</v>
      </c>
      <c r="C4788" s="1117" t="s">
        <v>3765</v>
      </c>
      <c r="D4788" s="1116" t="s">
        <v>20958</v>
      </c>
      <c r="E4788" s="1118" t="s">
        <v>20959</v>
      </c>
      <c r="F4788" s="1118" t="s">
        <v>20960</v>
      </c>
      <c r="G4788" s="1118" t="s">
        <v>221</v>
      </c>
      <c r="H4788" s="1118" t="s">
        <v>219</v>
      </c>
      <c r="I4788" s="1118" t="s">
        <v>316</v>
      </c>
      <c r="J4788" s="1118" t="s">
        <v>221</v>
      </c>
      <c r="K4788" s="1118" t="s">
        <v>16213</v>
      </c>
      <c r="L4788" s="1118" t="s">
        <v>221</v>
      </c>
      <c r="M4788" s="1118" t="s">
        <v>16213</v>
      </c>
      <c r="N4788" s="1119">
        <v>15</v>
      </c>
      <c r="O4788" s="1119">
        <v>10</v>
      </c>
      <c r="P4788" s="1119">
        <f>O4788*N4788</f>
        <v>150</v>
      </c>
      <c r="Q4788" s="1118">
        <v>2</v>
      </c>
      <c r="R4788" s="1118"/>
      <c r="S4788" s="1118">
        <v>1</v>
      </c>
      <c r="T4788" s="1118"/>
      <c r="U4788" s="1118">
        <v>1</v>
      </c>
      <c r="V4788" s="1118"/>
      <c r="W4788" s="1118"/>
      <c r="X4788" s="1118"/>
      <c r="Y4788" s="1118" t="s">
        <v>330</v>
      </c>
      <c r="Z4788" s="1118" t="s">
        <v>20961</v>
      </c>
      <c r="AA4788" s="1120" t="s">
        <v>20962</v>
      </c>
      <c r="AB4788" s="1118" t="s">
        <v>20963</v>
      </c>
      <c r="AC4788" s="1118" t="s">
        <v>20964</v>
      </c>
      <c r="AD4788" s="1013" t="s">
        <v>20965</v>
      </c>
      <c r="AE4788" s="1118" t="s">
        <v>20989</v>
      </c>
      <c r="AF4788" s="1118" t="s">
        <v>20988</v>
      </c>
      <c r="AG4788" s="1120" t="s">
        <v>20962</v>
      </c>
      <c r="AH4788" s="1116" t="s">
        <v>22562</v>
      </c>
      <c r="AI4788" s="1118">
        <v>5.6599999999999998E-2</v>
      </c>
      <c r="AJ4788" s="2516">
        <v>300</v>
      </c>
      <c r="AK4788" s="1123">
        <f>AJ4788*0.044/365</f>
        <v>3.6164383561643837E-2</v>
      </c>
      <c r="AL4788" s="1123">
        <f>AJ4788*0.0134/365</f>
        <v>1.1013698630136988E-2</v>
      </c>
      <c r="AM4788" s="1124">
        <f>SUM(AK4788:AL4788)</f>
        <v>4.7178082191780824E-2</v>
      </c>
      <c r="AN4788" s="1123">
        <f>SUM(AK4788:AK4792)</f>
        <v>1.0499726027397258</v>
      </c>
      <c r="AO4788" s="1123">
        <f>SUM(AL4788:AL4792)</f>
        <v>0.31976438356164383</v>
      </c>
      <c r="AP4788" s="1123">
        <f>SUM(AM4788:AM4792)</f>
        <v>1.36973698630137</v>
      </c>
      <c r="AQ4788" s="1123">
        <f>AP4788*30</f>
        <v>41.092109589041101</v>
      </c>
      <c r="AR4788" s="1125"/>
      <c r="AS4788" s="1143" t="s">
        <v>431</v>
      </c>
      <c r="AT4788" s="1118"/>
      <c r="AU4788" s="1118"/>
      <c r="AV4788" s="1127"/>
      <c r="AW4788" s="1118" t="s">
        <v>234</v>
      </c>
      <c r="AX4788" s="1233" t="s">
        <v>20998</v>
      </c>
      <c r="AY4788" s="782"/>
      <c r="AZ4788" s="1233" t="s">
        <v>20999</v>
      </c>
      <c r="BA4788" s="1288"/>
    </row>
    <row r="4789" spans="1:53" ht="15.95" customHeight="1" x14ac:dyDescent="0.25">
      <c r="A4789" s="960"/>
      <c r="B4789" s="960"/>
      <c r="C4789" s="1005"/>
      <c r="D4789" s="2391"/>
      <c r="E4789" s="960"/>
      <c r="F4789" s="960"/>
      <c r="G4789" s="960"/>
      <c r="H4789" s="960"/>
      <c r="I4789" s="960"/>
      <c r="J4789" s="960"/>
      <c r="K4789" s="960"/>
      <c r="L4789" s="960"/>
      <c r="M4789" s="960"/>
      <c r="N4789" s="961"/>
      <c r="O4789" s="961"/>
      <c r="P4789" s="961"/>
      <c r="Q4789" s="937"/>
      <c r="R4789" s="937"/>
      <c r="S4789" s="937"/>
      <c r="T4789" s="937"/>
      <c r="U4789" s="937"/>
      <c r="V4789" s="1144"/>
      <c r="W4789" s="1144"/>
      <c r="X4789" s="1144"/>
      <c r="Y4789" s="960"/>
      <c r="Z4789" s="960"/>
      <c r="AA4789" s="973"/>
      <c r="AB4789" s="960"/>
      <c r="AC4789" s="960"/>
      <c r="AD4789" s="960"/>
      <c r="AE4789" s="2401" t="s">
        <v>20990</v>
      </c>
      <c r="AF4789" s="2401" t="s">
        <v>20992</v>
      </c>
      <c r="AG4789" s="1465"/>
      <c r="AH4789" s="1172" t="s">
        <v>22563</v>
      </c>
      <c r="AI4789" s="1172">
        <v>5.6599999999999998E-2</v>
      </c>
      <c r="AJ4789" s="1422">
        <v>2310</v>
      </c>
      <c r="AK4789" s="40">
        <f>AJ4789*0.044/365</f>
        <v>0.27846575342465751</v>
      </c>
      <c r="AL4789" s="40">
        <f>AJ4789*0.0134/365</f>
        <v>8.4805479452054799E-2</v>
      </c>
      <c r="AM4789" s="41">
        <f>SUM(AK4789:AL4789)</f>
        <v>0.36327123287671231</v>
      </c>
      <c r="AN4789" s="40"/>
      <c r="AO4789" s="40"/>
      <c r="AP4789" s="40"/>
      <c r="AQ4789" s="40"/>
      <c r="AR4789" s="2392"/>
      <c r="AS4789" s="984"/>
      <c r="AT4789" s="960"/>
      <c r="AU4789" s="960"/>
      <c r="AV4789" s="965"/>
      <c r="AW4789" s="960"/>
      <c r="AX4789" s="2391"/>
      <c r="AY4789" s="2391"/>
      <c r="AZ4789" s="55"/>
    </row>
    <row r="4790" spans="1:53" ht="15.95" customHeight="1" x14ac:dyDescent="0.25">
      <c r="A4790" s="960"/>
      <c r="B4790" s="954"/>
      <c r="C4790" s="1004"/>
      <c r="D4790" s="113"/>
      <c r="E4790" s="954"/>
      <c r="F4790" s="954"/>
      <c r="G4790" s="954"/>
      <c r="H4790" s="954"/>
      <c r="I4790" s="954"/>
      <c r="J4790" s="954"/>
      <c r="K4790" s="954"/>
      <c r="L4790" s="954"/>
      <c r="M4790" s="954"/>
      <c r="N4790" s="955"/>
      <c r="O4790" s="955"/>
      <c r="P4790" s="955"/>
      <c r="Q4790" s="2517"/>
      <c r="R4790" s="2517"/>
      <c r="S4790" s="2517"/>
      <c r="T4790" s="2517"/>
      <c r="U4790" s="2517"/>
      <c r="V4790" s="2518"/>
      <c r="W4790" s="2518"/>
      <c r="X4790" s="2518"/>
      <c r="Y4790" s="954"/>
      <c r="Z4790" s="954"/>
      <c r="AA4790" s="2519"/>
      <c r="AB4790" s="954"/>
      <c r="AC4790" s="954"/>
      <c r="AD4790" s="954"/>
      <c r="AE4790" s="1076" t="s">
        <v>20991</v>
      </c>
      <c r="AF4790" s="1076" t="s">
        <v>20993</v>
      </c>
      <c r="AG4790" s="2520"/>
      <c r="AH4790" s="1289" t="s">
        <v>22563</v>
      </c>
      <c r="AI4790" s="1394">
        <v>5.6599999999999998E-2</v>
      </c>
      <c r="AJ4790" s="2505">
        <v>3600</v>
      </c>
      <c r="AK4790" s="116">
        <f>AJ4790*0.044/365</f>
        <v>0.43397260273972599</v>
      </c>
      <c r="AL4790" s="116">
        <f>AJ4790*0.0134/365</f>
        <v>0.13216438356164384</v>
      </c>
      <c r="AM4790" s="119">
        <f>SUM(AK4790:AL4790)</f>
        <v>0.56613698630136988</v>
      </c>
      <c r="AN4790" s="116"/>
      <c r="AO4790" s="116"/>
      <c r="AP4790" s="116"/>
      <c r="AQ4790" s="116"/>
      <c r="AR4790" s="118"/>
      <c r="AS4790" s="2521"/>
      <c r="AT4790" s="954"/>
      <c r="AU4790" s="954"/>
      <c r="AV4790" s="959"/>
      <c r="AW4790" s="954"/>
      <c r="AX4790" s="113"/>
      <c r="AY4790" s="2391"/>
      <c r="AZ4790" s="55"/>
    </row>
    <row r="4791" spans="1:53" ht="15.95" customHeight="1" x14ac:dyDescent="0.25">
      <c r="A4791" s="960"/>
      <c r="B4791" s="960"/>
      <c r="C4791" s="1005"/>
      <c r="D4791" s="1295"/>
      <c r="E4791" s="960"/>
      <c r="F4791" s="960"/>
      <c r="G4791" s="960"/>
      <c r="H4791" s="960"/>
      <c r="I4791" s="960"/>
      <c r="J4791" s="960"/>
      <c r="K4791" s="960"/>
      <c r="L4791" s="960"/>
      <c r="M4791" s="960"/>
      <c r="N4791" s="961"/>
      <c r="O4791" s="961"/>
      <c r="P4791" s="961"/>
      <c r="Q4791" s="937"/>
      <c r="R4791" s="937"/>
      <c r="S4791" s="937"/>
      <c r="T4791" s="937"/>
      <c r="U4791" s="937"/>
      <c r="V4791" s="1144"/>
      <c r="W4791" s="1144"/>
      <c r="X4791" s="1144"/>
      <c r="Y4791" s="960"/>
      <c r="Z4791" s="960"/>
      <c r="AA4791" s="973"/>
      <c r="AB4791" s="960"/>
      <c r="AC4791" s="960"/>
      <c r="AD4791" s="960"/>
      <c r="AE4791" s="1458" t="s">
        <v>20994</v>
      </c>
      <c r="AF4791" s="1458" t="s">
        <v>20995</v>
      </c>
      <c r="AG4791" s="1465"/>
      <c r="AH4791" s="1289" t="s">
        <v>22563</v>
      </c>
      <c r="AI4791" s="1172">
        <v>5.6599999999999998E-2</v>
      </c>
      <c r="AJ4791" s="1422">
        <v>2220</v>
      </c>
      <c r="AK4791" s="40">
        <f>AJ4791*0.044/365</f>
        <v>0.26761643835616439</v>
      </c>
      <c r="AL4791" s="40">
        <f>AJ4791*0.0134/365</f>
        <v>8.1501369863013706E-2</v>
      </c>
      <c r="AM4791" s="41">
        <f>SUM(AK4791:AL4791)</f>
        <v>0.34911780821917809</v>
      </c>
      <c r="AN4791" s="40"/>
      <c r="AO4791" s="40"/>
      <c r="AP4791" s="40"/>
      <c r="AQ4791" s="40"/>
      <c r="AR4791" s="1296"/>
      <c r="AS4791" s="984"/>
      <c r="AT4791" s="960"/>
      <c r="AU4791" s="960"/>
      <c r="AV4791" s="965"/>
      <c r="AW4791" s="960"/>
      <c r="AX4791" s="1295"/>
      <c r="AY4791" s="2391"/>
      <c r="AZ4791" s="55"/>
    </row>
    <row r="4792" spans="1:53" ht="15.95" customHeight="1" x14ac:dyDescent="0.25">
      <c r="A4792" s="960"/>
      <c r="B4792" s="960"/>
      <c r="C4792" s="1005"/>
      <c r="D4792" s="1295"/>
      <c r="E4792" s="960"/>
      <c r="F4792" s="960"/>
      <c r="G4792" s="960"/>
      <c r="H4792" s="960"/>
      <c r="I4792" s="960"/>
      <c r="J4792" s="960"/>
      <c r="K4792" s="960"/>
      <c r="L4792" s="960"/>
      <c r="M4792" s="960"/>
      <c r="N4792" s="961"/>
      <c r="O4792" s="961"/>
      <c r="P4792" s="961"/>
      <c r="Q4792" s="937"/>
      <c r="R4792" s="937"/>
      <c r="S4792" s="937"/>
      <c r="T4792" s="937"/>
      <c r="U4792" s="937"/>
      <c r="V4792" s="1144"/>
      <c r="W4792" s="1144"/>
      <c r="X4792" s="1144"/>
      <c r="Y4792" s="960"/>
      <c r="Z4792" s="960"/>
      <c r="AA4792" s="973"/>
      <c r="AB4792" s="960"/>
      <c r="AC4792" s="960"/>
      <c r="AD4792" s="960"/>
      <c r="AE4792" s="1172" t="s">
        <v>20997</v>
      </c>
      <c r="AF4792" s="1458" t="s">
        <v>20996</v>
      </c>
      <c r="AG4792" s="1465"/>
      <c r="AH4792" s="1289" t="s">
        <v>22563</v>
      </c>
      <c r="AI4792" s="1172">
        <v>566</v>
      </c>
      <c r="AJ4792" s="1422">
        <v>280</v>
      </c>
      <c r="AK4792" s="40">
        <f>AJ4792*0.044/365</f>
        <v>3.3753424657534239E-2</v>
      </c>
      <c r="AL4792" s="40">
        <f>AJ4792*0.0134/365</f>
        <v>1.0279452054794521E-2</v>
      </c>
      <c r="AM4792" s="41">
        <f>SUM(AK4792:AL4792)</f>
        <v>4.4032876712328764E-2</v>
      </c>
      <c r="AN4792" s="40"/>
      <c r="AO4792" s="40"/>
      <c r="AP4792" s="40"/>
      <c r="AQ4792" s="40"/>
      <c r="AR4792" s="1296"/>
      <c r="AS4792" s="984"/>
      <c r="AT4792" s="960"/>
      <c r="AU4792" s="960"/>
      <c r="AV4792" s="965"/>
      <c r="AW4792" s="960"/>
      <c r="AX4792" s="1295"/>
      <c r="AY4792" s="2391"/>
      <c r="AZ4792" s="55"/>
    </row>
    <row r="4793" spans="1:53" s="1289" customFormat="1" ht="15.95" customHeight="1" x14ac:dyDescent="0.25">
      <c r="A4793" s="925">
        <v>2153</v>
      </c>
      <c r="B4793" s="354" t="s">
        <v>56</v>
      </c>
      <c r="C4793" s="1009" t="s">
        <v>17186</v>
      </c>
      <c r="D4793" s="363" t="s">
        <v>21156</v>
      </c>
      <c r="E4793" s="925" t="s">
        <v>21157</v>
      </c>
      <c r="F4793" s="925" t="s">
        <v>21158</v>
      </c>
      <c r="G4793" s="925" t="s">
        <v>221</v>
      </c>
      <c r="H4793" s="925" t="s">
        <v>10852</v>
      </c>
      <c r="I4793" s="925" t="s">
        <v>220</v>
      </c>
      <c r="J4793" s="925" t="s">
        <v>221</v>
      </c>
      <c r="K4793" s="925" t="s">
        <v>879</v>
      </c>
      <c r="L4793" s="925" t="s">
        <v>221</v>
      </c>
      <c r="M4793" s="925" t="s">
        <v>879</v>
      </c>
      <c r="N4793" s="974">
        <v>3.5</v>
      </c>
      <c r="O4793" s="974">
        <v>3</v>
      </c>
      <c r="P4793" s="974">
        <f>O4793*N4793</f>
        <v>10.5</v>
      </c>
      <c r="Q4793" s="925">
        <v>3</v>
      </c>
      <c r="R4793" s="925"/>
      <c r="S4793" s="925">
        <v>1</v>
      </c>
      <c r="T4793" s="925"/>
      <c r="U4793" s="925"/>
      <c r="V4793" s="925"/>
      <c r="W4793" s="925"/>
      <c r="X4793" s="925"/>
      <c r="Y4793" s="925" t="s">
        <v>21159</v>
      </c>
      <c r="Z4793" s="925" t="s">
        <v>21160</v>
      </c>
      <c r="AA4793" s="1128" t="s">
        <v>21161</v>
      </c>
      <c r="AB4793" s="925" t="s">
        <v>21171</v>
      </c>
      <c r="AC4793" s="925" t="s">
        <v>21174</v>
      </c>
      <c r="AD4793" s="1013" t="s">
        <v>21162</v>
      </c>
      <c r="AE4793" s="925" t="s">
        <v>21163</v>
      </c>
      <c r="AF4793" s="925" t="s">
        <v>21168</v>
      </c>
      <c r="AG4793" s="1128" t="s">
        <v>21161</v>
      </c>
      <c r="AH4793" s="946" t="s">
        <v>21164</v>
      </c>
      <c r="AI4793" s="925">
        <v>0.87</v>
      </c>
      <c r="AJ4793" s="1128">
        <v>10</v>
      </c>
      <c r="AK4793" s="359">
        <f>AJ4793*AI4793/365</f>
        <v>2.3835616438356161E-2</v>
      </c>
      <c r="AL4793" s="1129">
        <v>0</v>
      </c>
      <c r="AM4793" s="361">
        <f>SUBTOTAL(9,AK4793:AL4793)</f>
        <v>2.3835616438356161E-2</v>
      </c>
      <c r="AN4793" s="1129">
        <v>1.27</v>
      </c>
      <c r="AO4793" s="1129">
        <v>0</v>
      </c>
      <c r="AP4793" s="1129">
        <v>1.27</v>
      </c>
      <c r="AQ4793" s="1129">
        <f>AP4793*30</f>
        <v>38.1</v>
      </c>
      <c r="AR4793" s="360"/>
      <c r="AS4793" s="1114" t="s">
        <v>114</v>
      </c>
      <c r="AT4793" s="925" t="s">
        <v>325</v>
      </c>
      <c r="AU4793" s="925" t="s">
        <v>17186</v>
      </c>
      <c r="AV4793" s="1115"/>
      <c r="AW4793" s="925" t="s">
        <v>234</v>
      </c>
      <c r="AX4793" s="447" t="s">
        <v>21169</v>
      </c>
      <c r="AY4793" s="2401"/>
      <c r="AZ4793" s="447" t="s">
        <v>21170</v>
      </c>
      <c r="BA4793" s="1288"/>
    </row>
    <row r="4794" spans="1:53" ht="15.95" customHeight="1" x14ac:dyDescent="0.25">
      <c r="A4794" s="960"/>
      <c r="B4794" s="960"/>
      <c r="C4794" s="1005"/>
      <c r="D4794" s="1295"/>
      <c r="E4794" s="960"/>
      <c r="F4794" s="960"/>
      <c r="G4794" s="960"/>
      <c r="H4794" s="960"/>
      <c r="I4794" s="960"/>
      <c r="J4794" s="960"/>
      <c r="K4794" s="960"/>
      <c r="L4794" s="960"/>
      <c r="M4794" s="960"/>
      <c r="N4794" s="961"/>
      <c r="O4794" s="961"/>
      <c r="P4794" s="961"/>
      <c r="Q4794" s="937"/>
      <c r="R4794" s="937"/>
      <c r="S4794" s="937"/>
      <c r="T4794" s="937"/>
      <c r="U4794" s="937"/>
      <c r="V4794" s="1144"/>
      <c r="W4794" s="1144"/>
      <c r="X4794" s="1144"/>
      <c r="Y4794" s="960"/>
      <c r="Z4794" s="960"/>
      <c r="AA4794" s="973"/>
      <c r="AB4794" s="960"/>
      <c r="AC4794" s="960" t="s">
        <v>21173</v>
      </c>
      <c r="AD4794" s="1480" t="s">
        <v>21172</v>
      </c>
      <c r="AE4794" s="1172" t="s">
        <v>21163</v>
      </c>
      <c r="AF4794" s="1172" t="s">
        <v>21165</v>
      </c>
      <c r="AG4794" s="1465" t="s">
        <v>21167</v>
      </c>
      <c r="AH4794" s="1172" t="s">
        <v>21166</v>
      </c>
      <c r="AI4794" s="1172">
        <v>1.1399999999999999</v>
      </c>
      <c r="AJ4794" s="1422">
        <v>399</v>
      </c>
      <c r="AK4794" s="1173">
        <f t="shared" ref="AK4794:AK4802" si="735">AJ4794*AI4794/365</f>
        <v>1.2461917808219176</v>
      </c>
      <c r="AL4794" s="971">
        <v>0</v>
      </c>
      <c r="AM4794" s="963">
        <f>SUBTOTAL(9,AK4794:AL4794)</f>
        <v>1.2461917808219176</v>
      </c>
      <c r="AN4794" s="971"/>
      <c r="AO4794" s="971"/>
      <c r="AP4794" s="971"/>
      <c r="AQ4794" s="971"/>
      <c r="AR4794" s="1296"/>
      <c r="AS4794" s="984"/>
      <c r="AT4794" s="960"/>
      <c r="AU4794" s="960"/>
      <c r="AV4794" s="965"/>
      <c r="AW4794" s="960" t="s">
        <v>9675</v>
      </c>
      <c r="AX4794" s="1295"/>
      <c r="AY4794" s="2391"/>
      <c r="AZ4794" s="55"/>
    </row>
    <row r="4795" spans="1:53" s="1289" customFormat="1" ht="15.95" customHeight="1" x14ac:dyDescent="0.25">
      <c r="A4795" s="925">
        <v>2154</v>
      </c>
      <c r="B4795" s="354" t="s">
        <v>56</v>
      </c>
      <c r="C4795" s="1009" t="s">
        <v>17186</v>
      </c>
      <c r="D4795" s="363" t="s">
        <v>21304</v>
      </c>
      <c r="E4795" s="925" t="s">
        <v>21305</v>
      </c>
      <c r="F4795" s="925"/>
      <c r="G4795" s="925" t="s">
        <v>221</v>
      </c>
      <c r="H4795" s="925" t="s">
        <v>21306</v>
      </c>
      <c r="I4795" s="925" t="s">
        <v>220</v>
      </c>
      <c r="J4795" s="925" t="s">
        <v>221</v>
      </c>
      <c r="K4795" s="925" t="s">
        <v>879</v>
      </c>
      <c r="L4795" s="925" t="s">
        <v>221</v>
      </c>
      <c r="M4795" s="925" t="s">
        <v>879</v>
      </c>
      <c r="N4795" s="974">
        <v>5</v>
      </c>
      <c r="O4795" s="974">
        <v>3.2</v>
      </c>
      <c r="P4795" s="974">
        <f t="shared" ref="P4795:P4800" si="736">O4795*N4795</f>
        <v>16</v>
      </c>
      <c r="Q4795" s="925">
        <v>2</v>
      </c>
      <c r="R4795" s="925"/>
      <c r="S4795" s="925"/>
      <c r="T4795" s="925"/>
      <c r="U4795" s="925"/>
      <c r="V4795" s="925"/>
      <c r="W4795" s="925"/>
      <c r="X4795" s="925"/>
      <c r="Y4795" s="925" t="s">
        <v>330</v>
      </c>
      <c r="Z4795" s="925" t="s">
        <v>21307</v>
      </c>
      <c r="AA4795" s="1128" t="s">
        <v>21308</v>
      </c>
      <c r="AB4795" s="925" t="s">
        <v>21313</v>
      </c>
      <c r="AC4795" s="925" t="s">
        <v>21309</v>
      </c>
      <c r="AD4795" s="1152" t="s">
        <v>21310</v>
      </c>
      <c r="AE4795" s="925" t="s">
        <v>21311</v>
      </c>
      <c r="AF4795" s="925" t="s">
        <v>21312</v>
      </c>
      <c r="AG4795" s="925" t="s">
        <v>21314</v>
      </c>
      <c r="AH4795" s="925" t="s">
        <v>15923</v>
      </c>
      <c r="AI4795" s="360">
        <v>0.55000000000000004</v>
      </c>
      <c r="AJ4795" s="925">
        <v>9</v>
      </c>
      <c r="AK4795" s="359">
        <f>AJ4795*AI4795/365</f>
        <v>1.3561643835616439E-2</v>
      </c>
      <c r="AL4795" s="1129">
        <v>0</v>
      </c>
      <c r="AM4795" s="361">
        <f>SUBTOTAL(9,AK4795:AL4795)</f>
        <v>1.3561643835616439E-2</v>
      </c>
      <c r="AN4795" s="1129">
        <v>1.4E-2</v>
      </c>
      <c r="AO4795" s="1129">
        <v>0</v>
      </c>
      <c r="AP4795" s="1129">
        <v>1.4E-2</v>
      </c>
      <c r="AQ4795" s="1129">
        <f t="shared" ref="AQ4795:AQ4800" si="737">AP4795*30</f>
        <v>0.42</v>
      </c>
      <c r="AR4795" s="360"/>
      <c r="AS4795" s="1114" t="s">
        <v>431</v>
      </c>
      <c r="AT4795" s="925"/>
      <c r="AU4795" s="925"/>
      <c r="AV4795" s="1115"/>
      <c r="AW4795" s="925" t="s">
        <v>234</v>
      </c>
      <c r="AX4795" s="447" t="s">
        <v>25399</v>
      </c>
      <c r="AY4795" s="2401"/>
      <c r="AZ4795" s="447" t="s">
        <v>25398</v>
      </c>
      <c r="BA4795" s="1288"/>
    </row>
    <row r="4796" spans="1:53" s="1289" customFormat="1" ht="15.95" customHeight="1" x14ac:dyDescent="0.25">
      <c r="A4796" s="925">
        <v>2155</v>
      </c>
      <c r="B4796" s="354" t="s">
        <v>49</v>
      </c>
      <c r="C4796" s="1009" t="s">
        <v>17186</v>
      </c>
      <c r="D4796" s="1116" t="s">
        <v>21326</v>
      </c>
      <c r="E4796" s="925" t="s">
        <v>21322</v>
      </c>
      <c r="F4796" s="925"/>
      <c r="G4796" s="925" t="s">
        <v>221</v>
      </c>
      <c r="H4796" s="925" t="s">
        <v>219</v>
      </c>
      <c r="I4796" s="925"/>
      <c r="J4796" s="925" t="s">
        <v>221</v>
      </c>
      <c r="K4796" s="925" t="s">
        <v>879</v>
      </c>
      <c r="L4796" s="925" t="s">
        <v>221</v>
      </c>
      <c r="M4796" s="925" t="s">
        <v>879</v>
      </c>
      <c r="N4796" s="974">
        <v>2.4</v>
      </c>
      <c r="O4796" s="974">
        <v>1.2</v>
      </c>
      <c r="P4796" s="974">
        <f t="shared" si="736"/>
        <v>2.88</v>
      </c>
      <c r="Q4796" s="925">
        <v>2</v>
      </c>
      <c r="R4796" s="925"/>
      <c r="S4796" s="925"/>
      <c r="T4796" s="925"/>
      <c r="U4796" s="925"/>
      <c r="V4796" s="925"/>
      <c r="W4796" s="925"/>
      <c r="X4796" s="925"/>
      <c r="Y4796" s="925" t="s">
        <v>330</v>
      </c>
      <c r="Z4796" s="925" t="s">
        <v>12364</v>
      </c>
      <c r="AA4796" s="1128" t="s">
        <v>21323</v>
      </c>
      <c r="AB4796" s="1306" t="s">
        <v>21324</v>
      </c>
      <c r="AC4796" s="925" t="s">
        <v>21325</v>
      </c>
      <c r="AD4796" s="1152" t="s">
        <v>12579</v>
      </c>
      <c r="AE4796" s="925" t="s">
        <v>21327</v>
      </c>
      <c r="AF4796" s="925" t="s">
        <v>12364</v>
      </c>
      <c r="AG4796" s="1128" t="s">
        <v>21323</v>
      </c>
      <c r="AH4796" s="925" t="s">
        <v>21166</v>
      </c>
      <c r="AI4796" s="925">
        <v>1.1399999999999999</v>
      </c>
      <c r="AJ4796" s="925">
        <v>756</v>
      </c>
      <c r="AK4796" s="1129">
        <f t="shared" si="735"/>
        <v>2.3612054794520545</v>
      </c>
      <c r="AL4796" s="1129">
        <v>0</v>
      </c>
      <c r="AM4796" s="1113">
        <f t="shared" ref="AM4796:AM4802" si="738">SUM(AK4796:AL4796)</f>
        <v>2.3612054794520545</v>
      </c>
      <c r="AN4796" s="1129">
        <v>2.3610000000000002</v>
      </c>
      <c r="AO4796" s="1129">
        <v>0</v>
      </c>
      <c r="AP4796" s="1129">
        <f>SUM(AN4796:AO4796)</f>
        <v>2.3610000000000002</v>
      </c>
      <c r="AQ4796" s="1129">
        <f t="shared" si="737"/>
        <v>70.830000000000013</v>
      </c>
      <c r="AR4796" s="360"/>
      <c r="AS4796" s="1114" t="s">
        <v>114</v>
      </c>
      <c r="AT4796" s="925"/>
      <c r="AU4796" s="925"/>
      <c r="AV4796" s="1115"/>
      <c r="AW4796" s="925" t="s">
        <v>234</v>
      </c>
      <c r="AX4796" s="447" t="s">
        <v>21328</v>
      </c>
      <c r="AY4796" s="1513"/>
      <c r="AZ4796" s="447" t="s">
        <v>21329</v>
      </c>
      <c r="BA4796" s="1288"/>
    </row>
    <row r="4797" spans="1:53" s="1289" customFormat="1" ht="15.95" customHeight="1" x14ac:dyDescent="0.25">
      <c r="A4797" s="925">
        <v>2156</v>
      </c>
      <c r="B4797" s="354" t="s">
        <v>57</v>
      </c>
      <c r="C4797" s="1009" t="s">
        <v>17186</v>
      </c>
      <c r="D4797" s="1116" t="s">
        <v>21356</v>
      </c>
      <c r="E4797" s="925" t="s">
        <v>21723</v>
      </c>
      <c r="F4797" s="925" t="s">
        <v>21724</v>
      </c>
      <c r="G4797" s="925" t="s">
        <v>221</v>
      </c>
      <c r="H4797" s="925" t="s">
        <v>10852</v>
      </c>
      <c r="I4797" s="673" t="s">
        <v>17452</v>
      </c>
      <c r="J4797" s="925" t="s">
        <v>221</v>
      </c>
      <c r="K4797" s="925" t="s">
        <v>879</v>
      </c>
      <c r="L4797" s="925" t="s">
        <v>221</v>
      </c>
      <c r="M4797" s="925" t="s">
        <v>879</v>
      </c>
      <c r="N4797" s="974">
        <v>4</v>
      </c>
      <c r="O4797" s="974">
        <v>2</v>
      </c>
      <c r="P4797" s="974">
        <f t="shared" si="736"/>
        <v>8</v>
      </c>
      <c r="Q4797" s="925">
        <v>2</v>
      </c>
      <c r="R4797" s="925"/>
      <c r="S4797" s="925"/>
      <c r="T4797" s="925"/>
      <c r="U4797" s="925"/>
      <c r="V4797" s="925"/>
      <c r="W4797" s="925"/>
      <c r="X4797" s="925"/>
      <c r="Y4797" s="925" t="s">
        <v>12075</v>
      </c>
      <c r="Z4797" s="925" t="s">
        <v>16065</v>
      </c>
      <c r="AA4797" s="1128" t="s">
        <v>21357</v>
      </c>
      <c r="AB4797" s="1306" t="s">
        <v>21358</v>
      </c>
      <c r="AC4797" s="1516" t="s">
        <v>21359</v>
      </c>
      <c r="AD4797" s="1152" t="s">
        <v>21360</v>
      </c>
      <c r="AE4797" s="925" t="s">
        <v>21430</v>
      </c>
      <c r="AF4797" s="925" t="s">
        <v>21361</v>
      </c>
      <c r="AG4797" s="925" t="s">
        <v>21357</v>
      </c>
      <c r="AH4797" s="925" t="s">
        <v>21362</v>
      </c>
      <c r="AI4797" s="925">
        <v>1.1399999999999999</v>
      </c>
      <c r="AJ4797" s="925">
        <v>160</v>
      </c>
      <c r="AK4797" s="1129">
        <f t="shared" si="735"/>
        <v>0.49972602739726019</v>
      </c>
      <c r="AL4797" s="1129">
        <v>0</v>
      </c>
      <c r="AM4797" s="1113">
        <f t="shared" si="738"/>
        <v>0.49972602739726019</v>
      </c>
      <c r="AN4797" s="1129">
        <v>0.5</v>
      </c>
      <c r="AO4797" s="1129">
        <v>0</v>
      </c>
      <c r="AP4797" s="1129">
        <f>SUM(AN4797:AO4797)</f>
        <v>0.5</v>
      </c>
      <c r="AQ4797" s="1129">
        <f t="shared" si="737"/>
        <v>15</v>
      </c>
      <c r="AR4797" s="360"/>
      <c r="AS4797" s="1114" t="s">
        <v>431</v>
      </c>
      <c r="AT4797" s="925"/>
      <c r="AU4797" s="925"/>
      <c r="AV4797" s="1115"/>
      <c r="AW4797" s="925" t="s">
        <v>234</v>
      </c>
      <c r="AX4797" s="447" t="s">
        <v>21363</v>
      </c>
      <c r="AY4797" s="1515"/>
      <c r="AZ4797" s="447" t="s">
        <v>21364</v>
      </c>
      <c r="BA4797" s="1288"/>
    </row>
    <row r="4798" spans="1:53" s="1289" customFormat="1" ht="15.95" customHeight="1" x14ac:dyDescent="0.2">
      <c r="A4798" s="925">
        <v>2157</v>
      </c>
      <c r="B4798" s="354" t="s">
        <v>55</v>
      </c>
      <c r="C4798" s="1009" t="s">
        <v>17186</v>
      </c>
      <c r="D4798" s="354" t="s">
        <v>21421</v>
      </c>
      <c r="E4798" s="925" t="s">
        <v>21422</v>
      </c>
      <c r="F4798" s="925" t="s">
        <v>21423</v>
      </c>
      <c r="G4798" s="925" t="s">
        <v>221</v>
      </c>
      <c r="H4798" s="925" t="s">
        <v>219</v>
      </c>
      <c r="I4798" s="946" t="s">
        <v>21424</v>
      </c>
      <c r="J4798" s="925"/>
      <c r="K4798" s="925" t="s">
        <v>21425</v>
      </c>
      <c r="L4798" s="925" t="s">
        <v>317</v>
      </c>
      <c r="M4798" s="925">
        <v>0</v>
      </c>
      <c r="N4798" s="974">
        <v>13</v>
      </c>
      <c r="O4798" s="974">
        <v>10</v>
      </c>
      <c r="P4798" s="974">
        <f t="shared" si="736"/>
        <v>130</v>
      </c>
      <c r="Q4798" s="925"/>
      <c r="R4798" s="925"/>
      <c r="S4798" s="925"/>
      <c r="T4798" s="925">
        <v>2</v>
      </c>
      <c r="U4798" s="925"/>
      <c r="V4798" s="925"/>
      <c r="W4798" s="925"/>
      <c r="X4798" s="925"/>
      <c r="Y4798" s="925" t="s">
        <v>12056</v>
      </c>
      <c r="Z4798" s="925" t="s">
        <v>21426</v>
      </c>
      <c r="AA4798" s="1128" t="s">
        <v>21427</v>
      </c>
      <c r="AB4798" s="925" t="s">
        <v>21428</v>
      </c>
      <c r="AC4798" s="925" t="s">
        <v>21441</v>
      </c>
      <c r="AD4798" s="925" t="s">
        <v>21429</v>
      </c>
      <c r="AE4798" s="1306" t="s">
        <v>21431</v>
      </c>
      <c r="AF4798" s="925" t="s">
        <v>21426</v>
      </c>
      <c r="AG4798" s="1128" t="s">
        <v>21427</v>
      </c>
      <c r="AH4798" s="925" t="s">
        <v>21432</v>
      </c>
      <c r="AI4798" s="925">
        <v>0.87</v>
      </c>
      <c r="AJ4798" s="925">
        <v>575</v>
      </c>
      <c r="AK4798" s="359">
        <f t="shared" si="735"/>
        <v>1.3705479452054794</v>
      </c>
      <c r="AL4798" s="1129">
        <v>0</v>
      </c>
      <c r="AM4798" s="1471">
        <f>SUBTOTAL(9,AK4798:AL4798)</f>
        <v>1.3705479452054794</v>
      </c>
      <c r="AN4798" s="1129">
        <v>1.371</v>
      </c>
      <c r="AO4798" s="1129">
        <v>0</v>
      </c>
      <c r="AP4798" s="1129">
        <v>1.371</v>
      </c>
      <c r="AQ4798" s="1129">
        <f t="shared" si="737"/>
        <v>41.13</v>
      </c>
      <c r="AR4798" s="360"/>
      <c r="AS4798" s="1114" t="s">
        <v>16247</v>
      </c>
      <c r="AT4798" s="925"/>
      <c r="AU4798" s="925"/>
      <c r="AV4798" s="1115"/>
      <c r="AW4798" s="925" t="s">
        <v>234</v>
      </c>
      <c r="AX4798" s="447" t="s">
        <v>21433</v>
      </c>
      <c r="AY4798" s="1517"/>
      <c r="AZ4798" s="447" t="s">
        <v>21434</v>
      </c>
      <c r="BA4798" s="1288"/>
    </row>
    <row r="4799" spans="1:53" s="1289" customFormat="1" ht="15.95" customHeight="1" x14ac:dyDescent="0.2">
      <c r="A4799" s="925">
        <v>2158</v>
      </c>
      <c r="B4799" s="354" t="s">
        <v>55</v>
      </c>
      <c r="C4799" s="1009" t="s">
        <v>17186</v>
      </c>
      <c r="D4799" s="354" t="s">
        <v>21435</v>
      </c>
      <c r="E4799" s="925" t="s">
        <v>21436</v>
      </c>
      <c r="F4799" s="925" t="s">
        <v>21437</v>
      </c>
      <c r="G4799" s="925" t="s">
        <v>221</v>
      </c>
      <c r="H4799" s="925" t="s">
        <v>219</v>
      </c>
      <c r="I4799" s="946" t="s">
        <v>21424</v>
      </c>
      <c r="J4799" s="925"/>
      <c r="K4799" s="925" t="s">
        <v>21425</v>
      </c>
      <c r="L4799" s="925" t="s">
        <v>317</v>
      </c>
      <c r="M4799" s="925">
        <v>0</v>
      </c>
      <c r="N4799" s="974">
        <v>13</v>
      </c>
      <c r="O4799" s="974">
        <v>10</v>
      </c>
      <c r="P4799" s="974">
        <f t="shared" si="736"/>
        <v>130</v>
      </c>
      <c r="Q4799" s="925"/>
      <c r="R4799" s="925"/>
      <c r="S4799" s="925"/>
      <c r="T4799" s="925">
        <v>2</v>
      </c>
      <c r="U4799" s="925"/>
      <c r="V4799" s="925"/>
      <c r="W4799" s="925"/>
      <c r="X4799" s="925"/>
      <c r="Y4799" s="925" t="s">
        <v>12056</v>
      </c>
      <c r="Z4799" s="925" t="s">
        <v>21426</v>
      </c>
      <c r="AA4799" s="1128" t="s">
        <v>21427</v>
      </c>
      <c r="AB4799" s="925" t="s">
        <v>21428</v>
      </c>
      <c r="AC4799" s="925" t="s">
        <v>21441</v>
      </c>
      <c r="AD4799" s="925" t="s">
        <v>21429</v>
      </c>
      <c r="AE4799" s="925" t="s">
        <v>21438</v>
      </c>
      <c r="AF4799" s="925" t="s">
        <v>21426</v>
      </c>
      <c r="AG4799" s="1128" t="s">
        <v>21427</v>
      </c>
      <c r="AH4799" s="925" t="s">
        <v>21432</v>
      </c>
      <c r="AI4799" s="925">
        <v>0.87</v>
      </c>
      <c r="AJ4799" s="925">
        <v>958</v>
      </c>
      <c r="AK4799" s="359">
        <f t="shared" si="735"/>
        <v>2.2834520547945205</v>
      </c>
      <c r="AL4799" s="1129">
        <v>0</v>
      </c>
      <c r="AM4799" s="1471">
        <f>SUBTOTAL(9,AK4799:AL4799)</f>
        <v>2.2834520547945205</v>
      </c>
      <c r="AN4799" s="1129">
        <v>2.2829999999999999</v>
      </c>
      <c r="AO4799" s="1129">
        <v>0</v>
      </c>
      <c r="AP4799" s="1129">
        <v>2.2829999999999999</v>
      </c>
      <c r="AQ4799" s="1129">
        <f t="shared" si="737"/>
        <v>68.489999999999995</v>
      </c>
      <c r="AR4799" s="360"/>
      <c r="AS4799" s="925" t="s">
        <v>16247</v>
      </c>
      <c r="AT4799" s="946"/>
      <c r="AU4799" s="925"/>
      <c r="AV4799" s="1115"/>
      <c r="AW4799" s="925" t="s">
        <v>234</v>
      </c>
      <c r="AX4799" s="447" t="s">
        <v>21439</v>
      </c>
      <c r="AY4799" s="1521"/>
      <c r="AZ4799" s="447" t="s">
        <v>21440</v>
      </c>
      <c r="BA4799" s="1288"/>
    </row>
    <row r="4800" spans="1:53" s="1289" customFormat="1" ht="15.95" customHeight="1" x14ac:dyDescent="0.2">
      <c r="A4800" s="925">
        <v>2159</v>
      </c>
      <c r="B4800" s="354" t="s">
        <v>50</v>
      </c>
      <c r="C4800" s="1009" t="s">
        <v>1509</v>
      </c>
      <c r="D4800" s="363" t="s">
        <v>21416</v>
      </c>
      <c r="E4800" s="925" t="s">
        <v>21414</v>
      </c>
      <c r="F4800" s="925" t="s">
        <v>21415</v>
      </c>
      <c r="G4800" s="925" t="s">
        <v>221</v>
      </c>
      <c r="H4800" s="925" t="s">
        <v>10852</v>
      </c>
      <c r="I4800" s="925" t="s">
        <v>316</v>
      </c>
      <c r="J4800" s="925" t="s">
        <v>221</v>
      </c>
      <c r="K4800" s="925" t="s">
        <v>879</v>
      </c>
      <c r="L4800" s="925" t="s">
        <v>221</v>
      </c>
      <c r="M4800" s="925" t="s">
        <v>879</v>
      </c>
      <c r="N4800" s="974">
        <v>6</v>
      </c>
      <c r="O4800" s="974">
        <v>4</v>
      </c>
      <c r="P4800" s="974">
        <f t="shared" si="736"/>
        <v>24</v>
      </c>
      <c r="Q4800" s="925">
        <v>3</v>
      </c>
      <c r="R4800" s="925"/>
      <c r="S4800" s="925"/>
      <c r="T4800" s="925"/>
      <c r="U4800" s="925"/>
      <c r="V4800" s="925"/>
      <c r="W4800" s="925"/>
      <c r="X4800" s="925"/>
      <c r="Y4800" s="925" t="s">
        <v>1509</v>
      </c>
      <c r="Z4800" s="354" t="s">
        <v>8272</v>
      </c>
      <c r="AA4800" s="443" t="s">
        <v>21408</v>
      </c>
      <c r="AB4800" s="354" t="s">
        <v>21418</v>
      </c>
      <c r="AC4800" s="354" t="s">
        <v>21410</v>
      </c>
      <c r="AD4800" s="354" t="s">
        <v>21411</v>
      </c>
      <c r="AE4800" s="769" t="s">
        <v>21417</v>
      </c>
      <c r="AF4800" s="354" t="s">
        <v>8278</v>
      </c>
      <c r="AG4800" s="443" t="s">
        <v>21408</v>
      </c>
      <c r="AH4800" s="354" t="s">
        <v>790</v>
      </c>
      <c r="AI4800" s="360">
        <v>1.48</v>
      </c>
      <c r="AJ4800" s="503">
        <v>85</v>
      </c>
      <c r="AK4800" s="359">
        <f>AJ4800*AI4800/365</f>
        <v>0.34465753424657536</v>
      </c>
      <c r="AL4800" s="1129">
        <v>0</v>
      </c>
      <c r="AM4800" s="361">
        <f>SUBTOTAL(9,AK4800:AL4800)</f>
        <v>0.34465753424657536</v>
      </c>
      <c r="AN4800" s="1129">
        <v>0.34499999999999997</v>
      </c>
      <c r="AO4800" s="1129">
        <v>0</v>
      </c>
      <c r="AP4800" s="1129">
        <v>0.34499999999999997</v>
      </c>
      <c r="AQ4800" s="1129">
        <f t="shared" si="737"/>
        <v>10.35</v>
      </c>
      <c r="AR4800" s="360"/>
      <c r="AS4800" s="1114" t="s">
        <v>431</v>
      </c>
      <c r="AT4800" s="925"/>
      <c r="AU4800" s="925"/>
      <c r="AV4800" s="1115"/>
      <c r="AW4800" s="925" t="s">
        <v>234</v>
      </c>
      <c r="AX4800" s="447" t="s">
        <v>21419</v>
      </c>
      <c r="AY4800" s="1518"/>
      <c r="AZ4800" s="447" t="s">
        <v>21420</v>
      </c>
      <c r="BA4800" s="1288"/>
    </row>
    <row r="4801" spans="1:53" s="1289" customFormat="1" ht="15.95" customHeight="1" x14ac:dyDescent="0.25">
      <c r="A4801" s="925">
        <v>2160</v>
      </c>
      <c r="B4801" s="354" t="s">
        <v>49</v>
      </c>
      <c r="C4801" s="1009" t="s">
        <v>17186</v>
      </c>
      <c r="D4801" s="1116" t="s">
        <v>21646</v>
      </c>
      <c r="E4801" s="925" t="s">
        <v>21647</v>
      </c>
      <c r="F4801" s="925" t="s">
        <v>21648</v>
      </c>
      <c r="G4801" s="925" t="s">
        <v>221</v>
      </c>
      <c r="H4801" s="925" t="s">
        <v>10852</v>
      </c>
      <c r="I4801" s="673" t="s">
        <v>17452</v>
      </c>
      <c r="J4801" s="925" t="s">
        <v>221</v>
      </c>
      <c r="K4801" s="925" t="s">
        <v>879</v>
      </c>
      <c r="L4801" s="925" t="s">
        <v>221</v>
      </c>
      <c r="M4801" s="925" t="s">
        <v>879</v>
      </c>
      <c r="N4801" s="974">
        <v>9</v>
      </c>
      <c r="O4801" s="974">
        <v>7</v>
      </c>
      <c r="P4801" s="974">
        <f>O4801*N4801</f>
        <v>63</v>
      </c>
      <c r="Q4801" s="925">
        <v>1</v>
      </c>
      <c r="R4801" s="925"/>
      <c r="S4801" s="925"/>
      <c r="T4801" s="925"/>
      <c r="U4801" s="925"/>
      <c r="V4801" s="925"/>
      <c r="W4801" s="925"/>
      <c r="X4801" s="925"/>
      <c r="Y4801" s="925" t="s">
        <v>330</v>
      </c>
      <c r="Z4801" s="925" t="s">
        <v>21649</v>
      </c>
      <c r="AA4801" s="1128" t="s">
        <v>21650</v>
      </c>
      <c r="AB4801" s="925" t="s">
        <v>21651</v>
      </c>
      <c r="AC4801" s="925" t="s">
        <v>21652</v>
      </c>
      <c r="AD4801" s="1013" t="s">
        <v>21653</v>
      </c>
      <c r="AE4801" s="925" t="s">
        <v>21661</v>
      </c>
      <c r="AF4801" s="925" t="s">
        <v>21746</v>
      </c>
      <c r="AG4801" s="925" t="s">
        <v>21662</v>
      </c>
      <c r="AH4801" s="925" t="s">
        <v>21747</v>
      </c>
      <c r="AI4801" s="925">
        <v>1.1399999999999999</v>
      </c>
      <c r="AJ4801" s="974">
        <v>765.95</v>
      </c>
      <c r="AK4801" s="359">
        <f>AJ4801*AI4801/365</f>
        <v>2.3922821917808217</v>
      </c>
      <c r="AL4801" s="1129">
        <v>0</v>
      </c>
      <c r="AM4801" s="361">
        <f>SUBTOTAL(9,AK4801:AL4801)</f>
        <v>2.3922821917808217</v>
      </c>
      <c r="AN4801" s="1129">
        <f>SUM(AK4801:AK4803)</f>
        <v>4.175500821917808</v>
      </c>
      <c r="AO4801" s="1129">
        <f>SUM(AL4801:AL4803)</f>
        <v>0</v>
      </c>
      <c r="AP4801" s="1129">
        <f>SUM(AM4801:AM4803)</f>
        <v>4.175500821917808</v>
      </c>
      <c r="AQ4801" s="1129">
        <f>AP4801*30</f>
        <v>125.26502465753424</v>
      </c>
      <c r="AR4801" s="360"/>
      <c r="AS4801" s="1114" t="s">
        <v>431</v>
      </c>
      <c r="AT4801" s="925"/>
      <c r="AU4801" s="925"/>
      <c r="AV4801" s="1115"/>
      <c r="AW4801" s="925" t="s">
        <v>234</v>
      </c>
      <c r="AX4801" s="447" t="s">
        <v>21663</v>
      </c>
      <c r="AY4801" s="1545"/>
      <c r="AZ4801" s="1233" t="s">
        <v>21664</v>
      </c>
      <c r="BA4801" s="1288"/>
    </row>
    <row r="4802" spans="1:53" ht="12.75" customHeight="1" x14ac:dyDescent="0.25">
      <c r="A4802" s="1172"/>
      <c r="B4802" s="1554"/>
      <c r="C4802" s="1008"/>
      <c r="D4802" s="1064"/>
      <c r="E4802" s="1172"/>
      <c r="F4802" s="1172"/>
      <c r="G4802" s="1172"/>
      <c r="H4802" s="1172"/>
      <c r="I4802" s="960"/>
      <c r="J4802" s="1172"/>
      <c r="K4802" s="1172"/>
      <c r="L4802" s="1172"/>
      <c r="M4802" s="1172"/>
      <c r="N4802" s="1422"/>
      <c r="O4802" s="1422"/>
      <c r="P4802" s="1422"/>
      <c r="Q4802" s="1172"/>
      <c r="R4802" s="1172"/>
      <c r="S4802" s="1172"/>
      <c r="T4802" s="1172"/>
      <c r="U4802" s="1172"/>
      <c r="V4802" s="1172"/>
      <c r="W4802" s="1172"/>
      <c r="X4802" s="1172"/>
      <c r="Y4802" s="1172"/>
      <c r="Z4802" s="1172"/>
      <c r="AA4802" s="1462"/>
      <c r="AB4802" s="1172"/>
      <c r="AC4802" s="1172"/>
      <c r="AD4802" s="1172"/>
      <c r="AE4802" s="962" t="s">
        <v>230</v>
      </c>
      <c r="AF4802" s="1172"/>
      <c r="AG4802" s="1172"/>
      <c r="AH4802" s="1172" t="s">
        <v>23151</v>
      </c>
      <c r="AI4802" s="1172">
        <v>0.76</v>
      </c>
      <c r="AJ4802" s="1172">
        <v>786.23</v>
      </c>
      <c r="AK4802" s="1173">
        <f t="shared" si="735"/>
        <v>1.6370816438356164</v>
      </c>
      <c r="AL4802" s="1173">
        <v>0</v>
      </c>
      <c r="AM4802" s="1174">
        <f t="shared" si="738"/>
        <v>1.6370816438356164</v>
      </c>
      <c r="AN4802" s="1173"/>
      <c r="AO4802" s="1173"/>
      <c r="AP4802" s="1173"/>
      <c r="AQ4802" s="1173"/>
      <c r="AR4802" s="379"/>
      <c r="AS4802" s="1279"/>
      <c r="AT4802" s="1172"/>
      <c r="AU4802" s="1172"/>
      <c r="AV4802" s="1463"/>
      <c r="AW4802" s="1172"/>
      <c r="AX4802" s="1555"/>
      <c r="AY4802" s="2391"/>
      <c r="AZ4802" s="55"/>
    </row>
    <row r="4803" spans="1:53" ht="15.95" customHeight="1" x14ac:dyDescent="0.25">
      <c r="A4803" s="960"/>
      <c r="B4803" s="960"/>
      <c r="C4803" s="1005"/>
      <c r="D4803" s="1555"/>
      <c r="E4803" s="960"/>
      <c r="F4803" s="960"/>
      <c r="G4803" s="960"/>
      <c r="H4803" s="960"/>
      <c r="I4803" s="960"/>
      <c r="J4803" s="960"/>
      <c r="K4803" s="960"/>
      <c r="L4803" s="960"/>
      <c r="M4803" s="960"/>
      <c r="N4803" s="961"/>
      <c r="O4803" s="961"/>
      <c r="P4803" s="961"/>
      <c r="Q4803" s="960"/>
      <c r="R4803" s="960"/>
      <c r="S4803" s="960"/>
      <c r="T4803" s="960"/>
      <c r="U4803" s="960"/>
      <c r="V4803" s="960"/>
      <c r="W4803" s="960"/>
      <c r="X4803" s="960"/>
      <c r="Y4803" s="960"/>
      <c r="Z4803" s="960"/>
      <c r="AA4803" s="973"/>
      <c r="AB4803" s="960"/>
      <c r="AC4803" s="960"/>
      <c r="AD4803" s="960"/>
      <c r="AE4803" s="962" t="s">
        <v>230</v>
      </c>
      <c r="AF4803" s="960"/>
      <c r="AG4803" s="960"/>
      <c r="AH4803" s="1172" t="s">
        <v>22970</v>
      </c>
      <c r="AI4803" s="1701">
        <v>0.6</v>
      </c>
      <c r="AJ4803" s="1422">
        <v>88.9</v>
      </c>
      <c r="AK4803" s="378">
        <f>AJ4803*AI4803/365</f>
        <v>0.14613698630136987</v>
      </c>
      <c r="AL4803" s="971">
        <v>0</v>
      </c>
      <c r="AM4803" s="380">
        <f>SUBTOTAL(9,AK4803:AL4803)</f>
        <v>0.14613698630136987</v>
      </c>
      <c r="AN4803" s="971"/>
      <c r="AO4803" s="971"/>
      <c r="AP4803" s="971"/>
      <c r="AQ4803" s="971"/>
      <c r="AR4803" s="1556"/>
      <c r="AS4803" s="984"/>
      <c r="AT4803" s="960"/>
      <c r="AU4803" s="960"/>
      <c r="AV4803" s="965"/>
      <c r="AW4803" s="960"/>
      <c r="AX4803" s="1555"/>
      <c r="AY4803" s="2391"/>
      <c r="AZ4803" s="55"/>
    </row>
    <row r="4804" spans="1:53" ht="15.95" customHeight="1" x14ac:dyDescent="0.25">
      <c r="A4804" s="925">
        <v>2162</v>
      </c>
      <c r="B4804" s="354" t="s">
        <v>51</v>
      </c>
      <c r="C4804" s="366" t="s">
        <v>22550</v>
      </c>
      <c r="D4804" s="1116" t="s">
        <v>21757</v>
      </c>
      <c r="E4804" s="673" t="s">
        <v>21758</v>
      </c>
      <c r="F4804" s="673" t="s">
        <v>21759</v>
      </c>
      <c r="G4804" s="673"/>
      <c r="H4804" s="925" t="s">
        <v>10852</v>
      </c>
      <c r="I4804" s="673" t="s">
        <v>316</v>
      </c>
      <c r="J4804" s="925" t="s">
        <v>221</v>
      </c>
      <c r="K4804" s="925" t="s">
        <v>879</v>
      </c>
      <c r="L4804" s="925" t="s">
        <v>317</v>
      </c>
      <c r="M4804" s="925">
        <v>0</v>
      </c>
      <c r="N4804" s="969">
        <v>2</v>
      </c>
      <c r="O4804" s="969">
        <v>1.5</v>
      </c>
      <c r="P4804" s="969">
        <f>O4804*N4804</f>
        <v>3</v>
      </c>
      <c r="Q4804" s="673"/>
      <c r="R4804" s="673" t="s">
        <v>2887</v>
      </c>
      <c r="S4804" s="673"/>
      <c r="T4804" s="673"/>
      <c r="U4804" s="673"/>
      <c r="V4804" s="673"/>
      <c r="W4804" s="673"/>
      <c r="X4804" s="673"/>
      <c r="Y4804" s="673" t="s">
        <v>12075</v>
      </c>
      <c r="Z4804" s="673" t="s">
        <v>21760</v>
      </c>
      <c r="AA4804" s="951" t="s">
        <v>21761</v>
      </c>
      <c r="AB4804" s="673" t="s">
        <v>21762</v>
      </c>
      <c r="AC4804" s="673" t="s">
        <v>21763</v>
      </c>
      <c r="AD4804" s="1152" t="s">
        <v>21764</v>
      </c>
      <c r="AE4804" s="673" t="s">
        <v>21765</v>
      </c>
      <c r="AF4804" s="673" t="s">
        <v>21766</v>
      </c>
      <c r="AG4804" s="673" t="s">
        <v>21767</v>
      </c>
      <c r="AH4804" s="673" t="s">
        <v>23003</v>
      </c>
      <c r="AI4804" s="969">
        <v>0.6</v>
      </c>
      <c r="AJ4804" s="969">
        <v>124</v>
      </c>
      <c r="AK4804" s="167">
        <f>AJ4804*AI4804/365</f>
        <v>0.20383561643835615</v>
      </c>
      <c r="AL4804" s="949">
        <v>0</v>
      </c>
      <c r="AM4804" s="187">
        <f>SUBTOTAL(9,AK4804:AL4804)</f>
        <v>0.20383561643835615</v>
      </c>
      <c r="AN4804" s="949">
        <v>0.20399999999999999</v>
      </c>
      <c r="AO4804" s="949">
        <v>0</v>
      </c>
      <c r="AP4804" s="949">
        <v>0.20399999999999999</v>
      </c>
      <c r="AQ4804" s="949">
        <f>AP4804*30</f>
        <v>6.1199999999999992</v>
      </c>
      <c r="AR4804" s="186"/>
      <c r="AS4804" s="970"/>
      <c r="AT4804" s="673"/>
      <c r="AU4804" s="673"/>
      <c r="AV4804" s="950"/>
      <c r="AW4804" s="673" t="s">
        <v>16339</v>
      </c>
      <c r="AX4804" s="1181" t="s">
        <v>21768</v>
      </c>
      <c r="AY4804" s="2391"/>
      <c r="AZ4804" s="55"/>
    </row>
    <row r="4805" spans="1:53" s="1289" customFormat="1" ht="15.95" customHeight="1" x14ac:dyDescent="0.25">
      <c r="A4805" s="925">
        <v>2163</v>
      </c>
      <c r="B4805" s="354" t="s">
        <v>57</v>
      </c>
      <c r="C4805" s="1009" t="s">
        <v>17772</v>
      </c>
      <c r="D4805" s="1116" t="s">
        <v>21799</v>
      </c>
      <c r="E4805" s="925" t="s">
        <v>21800</v>
      </c>
      <c r="F4805" s="925" t="s">
        <v>21801</v>
      </c>
      <c r="G4805" s="925" t="s">
        <v>221</v>
      </c>
      <c r="H4805" s="946" t="s">
        <v>10852</v>
      </c>
      <c r="I4805" s="925" t="s">
        <v>316</v>
      </c>
      <c r="J4805" s="925" t="s">
        <v>221</v>
      </c>
      <c r="K4805" s="925" t="s">
        <v>879</v>
      </c>
      <c r="L4805" s="925" t="s">
        <v>221</v>
      </c>
      <c r="M4805" s="925" t="s">
        <v>879</v>
      </c>
      <c r="N4805" s="974">
        <v>6</v>
      </c>
      <c r="O4805" s="974">
        <v>2.27</v>
      </c>
      <c r="P4805" s="974">
        <f>O4805*N4805</f>
        <v>13.620000000000001</v>
      </c>
      <c r="Q4805" s="925">
        <v>4</v>
      </c>
      <c r="R4805" s="925"/>
      <c r="S4805" s="925"/>
      <c r="T4805" s="925"/>
      <c r="U4805" s="925"/>
      <c r="V4805" s="925"/>
      <c r="W4805" s="925"/>
      <c r="X4805" s="925"/>
      <c r="Y4805" s="925" t="s">
        <v>12075</v>
      </c>
      <c r="Z4805" s="925" t="s">
        <v>16300</v>
      </c>
      <c r="AA4805" s="1128" t="s">
        <v>21802</v>
      </c>
      <c r="AB4805" s="925" t="s">
        <v>16301</v>
      </c>
      <c r="AC4805" s="925" t="s">
        <v>21803</v>
      </c>
      <c r="AD4805" s="1246" t="s">
        <v>21804</v>
      </c>
      <c r="AE4805" s="925" t="s">
        <v>21805</v>
      </c>
      <c r="AF4805" s="925" t="s">
        <v>21810</v>
      </c>
      <c r="AG4805" s="925" t="s">
        <v>21806</v>
      </c>
      <c r="AH4805" s="925" t="s">
        <v>21807</v>
      </c>
      <c r="AI4805" s="925">
        <v>1.1399999999999999</v>
      </c>
      <c r="AJ4805" s="974">
        <v>152.80000000000001</v>
      </c>
      <c r="AK4805" s="1129">
        <f t="shared" ref="AK4805:AK4812" si="739">AJ4805*AI4805/365</f>
        <v>0.47723835616438359</v>
      </c>
      <c r="AL4805" s="1129">
        <v>0</v>
      </c>
      <c r="AM4805" s="1113">
        <f>SUM(AK4805:AL4805)</f>
        <v>0.47723835616438359</v>
      </c>
      <c r="AN4805" s="1129">
        <v>0.47699999999999998</v>
      </c>
      <c r="AO4805" s="1129">
        <v>0</v>
      </c>
      <c r="AP4805" s="1129">
        <f>SUM(AN4805:AO4805)</f>
        <v>0.47699999999999998</v>
      </c>
      <c r="AQ4805" s="1129">
        <f>AP4805*30</f>
        <v>14.309999999999999</v>
      </c>
      <c r="AR4805" s="360"/>
      <c r="AS4805" s="1114" t="s">
        <v>114</v>
      </c>
      <c r="AT4805" s="925"/>
      <c r="AU4805" s="925"/>
      <c r="AV4805" s="1115"/>
      <c r="AW4805" s="925" t="s">
        <v>16339</v>
      </c>
      <c r="AX4805" s="447" t="s">
        <v>21808</v>
      </c>
      <c r="AY4805" s="1567"/>
      <c r="AZ4805" s="2169" t="s">
        <v>21809</v>
      </c>
      <c r="BA4805" s="1288"/>
    </row>
    <row r="4806" spans="1:53" s="1289" customFormat="1" ht="15.95" customHeight="1" x14ac:dyDescent="0.25">
      <c r="A4806" s="925">
        <v>2164</v>
      </c>
      <c r="B4806" s="354" t="s">
        <v>57</v>
      </c>
      <c r="C4806" s="1009" t="s">
        <v>17772</v>
      </c>
      <c r="D4806" s="1116" t="s">
        <v>21833</v>
      </c>
      <c r="E4806" s="925" t="s">
        <v>21828</v>
      </c>
      <c r="F4806" s="925" t="s">
        <v>21829</v>
      </c>
      <c r="G4806" s="925" t="s">
        <v>221</v>
      </c>
      <c r="H4806" s="946" t="s">
        <v>10852</v>
      </c>
      <c r="I4806" s="925" t="s">
        <v>316</v>
      </c>
      <c r="J4806" s="925" t="s">
        <v>221</v>
      </c>
      <c r="K4806" s="925" t="s">
        <v>879</v>
      </c>
      <c r="L4806" s="925" t="s">
        <v>221</v>
      </c>
      <c r="M4806" s="925" t="s">
        <v>879</v>
      </c>
      <c r="N4806" s="974">
        <v>5.8</v>
      </c>
      <c r="O4806" s="974">
        <v>5.2</v>
      </c>
      <c r="P4806" s="974">
        <f>O4806*N4806</f>
        <v>30.16</v>
      </c>
      <c r="Q4806" s="925">
        <v>3</v>
      </c>
      <c r="R4806" s="925"/>
      <c r="S4806" s="925"/>
      <c r="T4806" s="925"/>
      <c r="U4806" s="925"/>
      <c r="V4806" s="925"/>
      <c r="W4806" s="925"/>
      <c r="X4806" s="925"/>
      <c r="Y4806" s="925" t="s">
        <v>16049</v>
      </c>
      <c r="Z4806" s="925" t="s">
        <v>21830</v>
      </c>
      <c r="AA4806" s="1128" t="s">
        <v>21831</v>
      </c>
      <c r="AB4806" s="925" t="s">
        <v>21832</v>
      </c>
      <c r="AC4806" s="925" t="s">
        <v>21803</v>
      </c>
      <c r="AD4806" s="1246" t="s">
        <v>21804</v>
      </c>
      <c r="AE4806" s="925" t="s">
        <v>21834</v>
      </c>
      <c r="AF4806" s="925" t="s">
        <v>535</v>
      </c>
      <c r="AG4806" s="925" t="s">
        <v>21835</v>
      </c>
      <c r="AH4806" s="925" t="s">
        <v>21836</v>
      </c>
      <c r="AI4806" s="925">
        <v>1.1399999999999999</v>
      </c>
      <c r="AJ4806" s="974">
        <v>330</v>
      </c>
      <c r="AK4806" s="1129">
        <f t="shared" si="739"/>
        <v>1.0306849315068494</v>
      </c>
      <c r="AL4806" s="1129">
        <v>0</v>
      </c>
      <c r="AM4806" s="1113">
        <f>SUM(AK4806:AL4806)</f>
        <v>1.0306849315068494</v>
      </c>
      <c r="AN4806" s="1129">
        <v>1.0309999999999999</v>
      </c>
      <c r="AO4806" s="1129">
        <v>0</v>
      </c>
      <c r="AP4806" s="1129">
        <v>1.0309999999999999</v>
      </c>
      <c r="AQ4806" s="1129">
        <f>AP4806*30</f>
        <v>30.929999999999996</v>
      </c>
      <c r="AR4806" s="360"/>
      <c r="AS4806" s="1114" t="s">
        <v>114</v>
      </c>
      <c r="AT4806" s="925"/>
      <c r="AU4806" s="925"/>
      <c r="AV4806" s="1115"/>
      <c r="AW4806" s="925" t="s">
        <v>16339</v>
      </c>
      <c r="AX4806" s="447" t="s">
        <v>21837</v>
      </c>
      <c r="AY4806" s="1569"/>
      <c r="AZ4806" s="447" t="s">
        <v>21838</v>
      </c>
      <c r="BA4806" s="1288"/>
    </row>
    <row r="4807" spans="1:53" s="1289" customFormat="1" ht="15.95" customHeight="1" x14ac:dyDescent="0.25">
      <c r="A4807" s="925">
        <v>2165</v>
      </c>
      <c r="B4807" s="354" t="s">
        <v>57</v>
      </c>
      <c r="C4807" s="1009" t="s">
        <v>17772</v>
      </c>
      <c r="D4807" s="1116" t="s">
        <v>21862</v>
      </c>
      <c r="E4807" s="925" t="s">
        <v>21840</v>
      </c>
      <c r="F4807" s="925" t="s">
        <v>21841</v>
      </c>
      <c r="G4807" s="925" t="s">
        <v>221</v>
      </c>
      <c r="H4807" s="946" t="s">
        <v>10852</v>
      </c>
      <c r="I4807" s="925" t="s">
        <v>316</v>
      </c>
      <c r="J4807" s="925" t="s">
        <v>221</v>
      </c>
      <c r="K4807" s="925" t="s">
        <v>879</v>
      </c>
      <c r="L4807" s="925" t="s">
        <v>221</v>
      </c>
      <c r="M4807" s="925" t="s">
        <v>879</v>
      </c>
      <c r="N4807" s="974">
        <v>4.8</v>
      </c>
      <c r="O4807" s="974">
        <v>2.5</v>
      </c>
      <c r="P4807" s="974">
        <f>O4807*N4807</f>
        <v>12</v>
      </c>
      <c r="Q4807" s="925">
        <v>3</v>
      </c>
      <c r="R4807" s="925"/>
      <c r="S4807" s="925"/>
      <c r="T4807" s="925"/>
      <c r="U4807" s="925"/>
      <c r="V4807" s="925"/>
      <c r="W4807" s="925"/>
      <c r="X4807" s="925"/>
      <c r="Y4807" s="925" t="s">
        <v>12075</v>
      </c>
      <c r="Z4807" s="925" t="s">
        <v>16300</v>
      </c>
      <c r="AA4807" s="1128" t="s">
        <v>21802</v>
      </c>
      <c r="AB4807" s="925" t="s">
        <v>16301</v>
      </c>
      <c r="AC4807" s="925" t="s">
        <v>21803</v>
      </c>
      <c r="AD4807" s="1246" t="s">
        <v>21804</v>
      </c>
      <c r="AE4807" s="925" t="s">
        <v>21842</v>
      </c>
      <c r="AF4807" s="925" t="s">
        <v>535</v>
      </c>
      <c r="AG4807" s="925" t="s">
        <v>21835</v>
      </c>
      <c r="AH4807" s="925" t="s">
        <v>21836</v>
      </c>
      <c r="AI4807" s="925">
        <v>1.1399999999999999</v>
      </c>
      <c r="AJ4807" s="974">
        <v>564</v>
      </c>
      <c r="AK4807" s="1129">
        <f t="shared" si="739"/>
        <v>1.7615342465753423</v>
      </c>
      <c r="AL4807" s="1129">
        <v>0</v>
      </c>
      <c r="AM4807" s="1113">
        <f>SUM(AK4807:AL4807)</f>
        <v>1.7615342465753423</v>
      </c>
      <c r="AN4807" s="1129">
        <v>1.762</v>
      </c>
      <c r="AO4807" s="1129">
        <v>0</v>
      </c>
      <c r="AP4807" s="1129">
        <v>1.762</v>
      </c>
      <c r="AQ4807" s="1129">
        <f>AP4807*30</f>
        <v>52.86</v>
      </c>
      <c r="AR4807" s="360"/>
      <c r="AS4807" s="1114" t="s">
        <v>114</v>
      </c>
      <c r="AT4807" s="925"/>
      <c r="AU4807" s="925"/>
      <c r="AV4807" s="1115"/>
      <c r="AW4807" s="925" t="s">
        <v>16339</v>
      </c>
      <c r="AX4807" s="447" t="s">
        <v>21843</v>
      </c>
      <c r="AY4807" s="1569"/>
      <c r="AZ4807" s="447" t="s">
        <v>21844</v>
      </c>
      <c r="BA4807" s="1288"/>
    </row>
    <row r="4808" spans="1:53" s="1289" customFormat="1" ht="15.95" customHeight="1" x14ac:dyDescent="0.25">
      <c r="A4808" s="925">
        <v>2166</v>
      </c>
      <c r="B4808" s="354" t="s">
        <v>49</v>
      </c>
      <c r="C4808" s="1009" t="s">
        <v>17186</v>
      </c>
      <c r="D4808" s="354" t="s">
        <v>21896</v>
      </c>
      <c r="E4808" s="925" t="s">
        <v>21897</v>
      </c>
      <c r="F4808" s="925" t="s">
        <v>21898</v>
      </c>
      <c r="G4808" s="925" t="s">
        <v>221</v>
      </c>
      <c r="H4808" s="925" t="s">
        <v>10852</v>
      </c>
      <c r="I4808" s="925" t="s">
        <v>21624</v>
      </c>
      <c r="J4808" s="925" t="s">
        <v>221</v>
      </c>
      <c r="K4808" s="925" t="s">
        <v>6883</v>
      </c>
      <c r="L4808" s="925" t="s">
        <v>818</v>
      </c>
      <c r="M4808" s="925" t="s">
        <v>879</v>
      </c>
      <c r="N4808" s="974">
        <v>6</v>
      </c>
      <c r="O4808" s="974">
        <v>1.56</v>
      </c>
      <c r="P4808" s="974">
        <f>O4808*N4808</f>
        <v>9.36</v>
      </c>
      <c r="Q4808" s="925">
        <v>5</v>
      </c>
      <c r="R4808" s="925"/>
      <c r="S4808" s="925">
        <v>1</v>
      </c>
      <c r="T4808" s="925"/>
      <c r="U4808" s="925"/>
      <c r="V4808" s="925"/>
      <c r="W4808" s="925"/>
      <c r="X4808" s="925"/>
      <c r="Y4808" s="925" t="s">
        <v>11616</v>
      </c>
      <c r="Z4808" s="925" t="s">
        <v>12347</v>
      </c>
      <c r="AA4808" s="1128" t="s">
        <v>21876</v>
      </c>
      <c r="AB4808" s="925" t="s">
        <v>21899</v>
      </c>
      <c r="AC4808" s="925" t="s">
        <v>21900</v>
      </c>
      <c r="AD4808" s="1152" t="s">
        <v>21901</v>
      </c>
      <c r="AE4808" s="925" t="s">
        <v>21902</v>
      </c>
      <c r="AF4808" s="925" t="s">
        <v>21903</v>
      </c>
      <c r="AG4808" s="1128" t="s">
        <v>21876</v>
      </c>
      <c r="AH4808" s="925" t="s">
        <v>23151</v>
      </c>
      <c r="AI4808" s="925">
        <v>0.76</v>
      </c>
      <c r="AJ4808" s="925">
        <v>1570</v>
      </c>
      <c r="AK4808" s="1129">
        <f t="shared" si="739"/>
        <v>3.2690410958904113</v>
      </c>
      <c r="AL4808" s="1129">
        <v>0</v>
      </c>
      <c r="AM4808" s="1113">
        <f>SUM(AK4808:AL4808)</f>
        <v>3.2690410958904113</v>
      </c>
      <c r="AN4808" s="1129">
        <f>SUM(AK4808:AK4810)</f>
        <v>4.265534246575343</v>
      </c>
      <c r="AO4808" s="1129">
        <v>0</v>
      </c>
      <c r="AP4808" s="1129">
        <f>SUM(AM4808:AM4810)</f>
        <v>4.265534246575343</v>
      </c>
      <c r="AQ4808" s="1129">
        <f>AP4808*30</f>
        <v>127.96602739726029</v>
      </c>
      <c r="AR4808" s="360"/>
      <c r="AS4808" s="1114" t="s">
        <v>114</v>
      </c>
      <c r="AT4808" s="925"/>
      <c r="AU4808" s="925"/>
      <c r="AV4808" s="1115"/>
      <c r="AW4808" s="925" t="s">
        <v>16339</v>
      </c>
      <c r="AX4808" s="447" t="s">
        <v>21906</v>
      </c>
      <c r="AY4808" s="1574"/>
      <c r="AZ4808" s="1233" t="s">
        <v>21907</v>
      </c>
      <c r="BA4808" s="1288"/>
    </row>
    <row r="4809" spans="1:53" s="1289" customFormat="1" ht="15.95" customHeight="1" x14ac:dyDescent="0.25">
      <c r="A4809" s="1172"/>
      <c r="B4809" s="1574"/>
      <c r="C4809" s="1008"/>
      <c r="D4809" s="1574"/>
      <c r="E4809" s="1172"/>
      <c r="F4809" s="1172"/>
      <c r="G4809" s="1172"/>
      <c r="H4809" s="1172"/>
      <c r="I4809" s="1172"/>
      <c r="J4809" s="1172"/>
      <c r="K4809" s="1172"/>
      <c r="L4809" s="1172"/>
      <c r="M4809" s="1172"/>
      <c r="N4809" s="1422"/>
      <c r="O4809" s="1422"/>
      <c r="P4809" s="1422"/>
      <c r="Q4809" s="1172"/>
      <c r="R4809" s="1172"/>
      <c r="S4809" s="1172"/>
      <c r="T4809" s="1172"/>
      <c r="U4809" s="1172"/>
      <c r="V4809" s="1172"/>
      <c r="W4809" s="1172"/>
      <c r="X4809" s="1172"/>
      <c r="Y4809" s="1172"/>
      <c r="Z4809" s="1172"/>
      <c r="AA4809" s="1462"/>
      <c r="AB4809" s="1172"/>
      <c r="AC4809" s="1172"/>
      <c r="AD4809" s="1480"/>
      <c r="AE4809" s="962" t="s">
        <v>230</v>
      </c>
      <c r="AF4809" s="1172"/>
      <c r="AG4809" s="1462"/>
      <c r="AH4809" s="1172" t="s">
        <v>21904</v>
      </c>
      <c r="AI4809" s="1422">
        <v>1.1399999999999999</v>
      </c>
      <c r="AJ4809" s="961">
        <v>83</v>
      </c>
      <c r="AK4809" s="40">
        <f>AJ4809*AI4809/365</f>
        <v>0.25923287671232875</v>
      </c>
      <c r="AL4809" s="971">
        <v>0</v>
      </c>
      <c r="AM4809" s="41">
        <f>SUBTOTAL(9,AK4809:AL4809)</f>
        <v>0.25923287671232875</v>
      </c>
      <c r="AN4809" s="1173"/>
      <c r="AO4809" s="1173"/>
      <c r="AP4809" s="1173"/>
      <c r="AQ4809" s="1173"/>
      <c r="AR4809" s="1575"/>
      <c r="AS4809" s="1279"/>
      <c r="AT4809" s="1172"/>
      <c r="AU4809" s="1172"/>
      <c r="AV4809" s="1934"/>
      <c r="AW4809" s="1172"/>
      <c r="AX4809" s="1574"/>
      <c r="AY4809" s="2401"/>
      <c r="AZ4809" s="1395"/>
      <c r="BA4809" s="1288"/>
    </row>
    <row r="4810" spans="1:53" s="1289" customFormat="1" ht="15.95" customHeight="1" x14ac:dyDescent="0.25">
      <c r="A4810" s="1172"/>
      <c r="B4810" s="1574"/>
      <c r="C4810" s="1008"/>
      <c r="D4810" s="1574"/>
      <c r="E4810" s="1172"/>
      <c r="F4810" s="1172"/>
      <c r="G4810" s="1172"/>
      <c r="H4810" s="1172"/>
      <c r="I4810" s="1172"/>
      <c r="J4810" s="1172"/>
      <c r="K4810" s="1172"/>
      <c r="L4810" s="1172"/>
      <c r="M4810" s="1172"/>
      <c r="N4810" s="1422"/>
      <c r="O4810" s="1422"/>
      <c r="P4810" s="1422"/>
      <c r="Q4810" s="1172"/>
      <c r="R4810" s="1172"/>
      <c r="S4810" s="1172"/>
      <c r="T4810" s="1172"/>
      <c r="U4810" s="1172"/>
      <c r="V4810" s="1172"/>
      <c r="W4810" s="1172"/>
      <c r="X4810" s="1172"/>
      <c r="Y4810" s="1172"/>
      <c r="Z4810" s="1172"/>
      <c r="AA4810" s="1462"/>
      <c r="AB4810" s="1172"/>
      <c r="AC4810" s="1172"/>
      <c r="AD4810" s="1480"/>
      <c r="AE4810" s="962" t="s">
        <v>230</v>
      </c>
      <c r="AF4810" s="1172"/>
      <c r="AG4810" s="1462"/>
      <c r="AH4810" s="1172" t="s">
        <v>21905</v>
      </c>
      <c r="AI4810" s="1422">
        <v>2.0699999999999998</v>
      </c>
      <c r="AJ4810" s="973">
        <v>130</v>
      </c>
      <c r="AK4810" s="971">
        <f t="shared" si="739"/>
        <v>0.73726027397260263</v>
      </c>
      <c r="AL4810" s="971">
        <v>0</v>
      </c>
      <c r="AM4810" s="963">
        <f t="shared" ref="AM4810:AM4817" si="740">SUM(AK4810:AL4810)</f>
        <v>0.73726027397260263</v>
      </c>
      <c r="AN4810" s="1173"/>
      <c r="AO4810" s="1173"/>
      <c r="AP4810" s="1173"/>
      <c r="AQ4810" s="1173"/>
      <c r="AR4810" s="1575"/>
      <c r="AS4810" s="1279"/>
      <c r="AT4810" s="1172"/>
      <c r="AU4810" s="1172"/>
      <c r="AV4810" s="1934"/>
      <c r="AW4810" s="1172"/>
      <c r="AX4810" s="1574"/>
      <c r="AY4810" s="2401"/>
      <c r="AZ4810" s="1395"/>
      <c r="BA4810" s="1288"/>
    </row>
    <row r="4811" spans="1:53" s="1952" customFormat="1" ht="15.95" customHeight="1" x14ac:dyDescent="0.25">
      <c r="A4811" s="1937">
        <v>2167</v>
      </c>
      <c r="B4811" s="1938" t="s">
        <v>50</v>
      </c>
      <c r="C4811" s="1939" t="s">
        <v>17186</v>
      </c>
      <c r="D4811" s="1938" t="s">
        <v>21908</v>
      </c>
      <c r="E4811" s="1937" t="s">
        <v>21909</v>
      </c>
      <c r="F4811" s="1937" t="s">
        <v>21910</v>
      </c>
      <c r="G4811" s="1937" t="s">
        <v>221</v>
      </c>
      <c r="H4811" s="1937" t="s">
        <v>21911</v>
      </c>
      <c r="I4811" s="1937" t="s">
        <v>220</v>
      </c>
      <c r="J4811" s="1937" t="s">
        <v>221</v>
      </c>
      <c r="K4811" s="1937" t="s">
        <v>879</v>
      </c>
      <c r="L4811" s="1937" t="s">
        <v>221</v>
      </c>
      <c r="M4811" s="1937" t="s">
        <v>879</v>
      </c>
      <c r="N4811" s="1940">
        <v>6</v>
      </c>
      <c r="O4811" s="1940">
        <v>2</v>
      </c>
      <c r="P4811" s="1940">
        <f t="shared" ref="P4811:P4816" si="741">O4811*N4811</f>
        <v>12</v>
      </c>
      <c r="Q4811" s="1937">
        <v>4</v>
      </c>
      <c r="R4811" s="1937"/>
      <c r="S4811" s="1937"/>
      <c r="T4811" s="1937"/>
      <c r="U4811" s="1937"/>
      <c r="V4811" s="1937"/>
      <c r="W4811" s="1937"/>
      <c r="X4811" s="1937"/>
      <c r="Y4811" s="1937" t="s">
        <v>330</v>
      </c>
      <c r="Z4811" s="1937" t="s">
        <v>535</v>
      </c>
      <c r="AA4811" s="1941" t="s">
        <v>21835</v>
      </c>
      <c r="AB4811" s="1937" t="s">
        <v>21912</v>
      </c>
      <c r="AC4811" s="1937" t="s">
        <v>21913</v>
      </c>
      <c r="AD4811" s="1942" t="s">
        <v>21914</v>
      </c>
      <c r="AE4811" s="1937" t="s">
        <v>21915</v>
      </c>
      <c r="AF4811" s="1943" t="s">
        <v>21916</v>
      </c>
      <c r="AG4811" s="1941" t="s">
        <v>21835</v>
      </c>
      <c r="AH4811" s="1937" t="s">
        <v>21166</v>
      </c>
      <c r="AI4811" s="1940">
        <v>1.1399999999999999</v>
      </c>
      <c r="AJ4811" s="1941">
        <v>583.9</v>
      </c>
      <c r="AK4811" s="1944">
        <f t="shared" si="739"/>
        <v>1.8236876712328767</v>
      </c>
      <c r="AL4811" s="1944">
        <v>0</v>
      </c>
      <c r="AM4811" s="1945">
        <f t="shared" si="740"/>
        <v>1.8236876712328767</v>
      </c>
      <c r="AN4811" s="1944">
        <v>1.8240000000000001</v>
      </c>
      <c r="AO4811" s="1944">
        <v>0</v>
      </c>
      <c r="AP4811" s="1944">
        <v>1.8240000000000001</v>
      </c>
      <c r="AQ4811" s="1944">
        <f t="shared" ref="AQ4811:AQ4816" si="742">AP4811*30</f>
        <v>54.72</v>
      </c>
      <c r="AR4811" s="1946"/>
      <c r="AS4811" s="1947" t="s">
        <v>114</v>
      </c>
      <c r="AT4811" s="1937"/>
      <c r="AU4811" s="1939" t="s">
        <v>17186</v>
      </c>
      <c r="AV4811" s="1948"/>
      <c r="AW4811" s="1937" t="s">
        <v>234</v>
      </c>
      <c r="AX4811" s="1949" t="s">
        <v>21917</v>
      </c>
      <c r="AY4811" s="1950"/>
      <c r="AZ4811" s="2524" t="s">
        <v>21918</v>
      </c>
      <c r="BA4811" s="1951"/>
    </row>
    <row r="4812" spans="1:53" s="1952" customFormat="1" ht="15.95" customHeight="1" x14ac:dyDescent="0.25">
      <c r="A4812" s="1937">
        <v>2168</v>
      </c>
      <c r="B4812" s="1938" t="s">
        <v>50</v>
      </c>
      <c r="C4812" s="1939" t="s">
        <v>17186</v>
      </c>
      <c r="D4812" s="1938" t="s">
        <v>25777</v>
      </c>
      <c r="E4812" s="1937" t="s">
        <v>21884</v>
      </c>
      <c r="F4812" s="1937" t="s">
        <v>21885</v>
      </c>
      <c r="G4812" s="1937" t="s">
        <v>221</v>
      </c>
      <c r="H4812" s="1937" t="s">
        <v>10852</v>
      </c>
      <c r="I4812" s="1953" t="s">
        <v>17452</v>
      </c>
      <c r="J4812" s="1937" t="s">
        <v>221</v>
      </c>
      <c r="K4812" s="1937" t="s">
        <v>879</v>
      </c>
      <c r="L4812" s="1937" t="s">
        <v>221</v>
      </c>
      <c r="M4812" s="1937" t="s">
        <v>879</v>
      </c>
      <c r="N4812" s="1940">
        <v>2.5</v>
      </c>
      <c r="O4812" s="1940">
        <v>1.5</v>
      </c>
      <c r="P4812" s="1940">
        <f t="shared" si="741"/>
        <v>3.75</v>
      </c>
      <c r="Q4812" s="1937">
        <v>2</v>
      </c>
      <c r="R4812" s="1937"/>
      <c r="S4812" s="1937"/>
      <c r="T4812" s="1937"/>
      <c r="U4812" s="1937"/>
      <c r="V4812" s="1937"/>
      <c r="W4812" s="1937"/>
      <c r="X4812" s="1937"/>
      <c r="Y4812" s="1937" t="s">
        <v>16158</v>
      </c>
      <c r="Z4812" s="1937" t="s">
        <v>21886</v>
      </c>
      <c r="AA4812" s="1941" t="s">
        <v>21887</v>
      </c>
      <c r="AB4812" s="1937" t="s">
        <v>21888</v>
      </c>
      <c r="AC4812" s="1937" t="s">
        <v>21890</v>
      </c>
      <c r="AD4812" s="1954" t="s">
        <v>21891</v>
      </c>
      <c r="AE4812" s="1937" t="s">
        <v>22070</v>
      </c>
      <c r="AF4812" s="1937" t="s">
        <v>21889</v>
      </c>
      <c r="AG4812" s="1937" t="s">
        <v>21892</v>
      </c>
      <c r="AH4812" s="1937" t="s">
        <v>21893</v>
      </c>
      <c r="AI4812" s="1940">
        <v>1.1399999999999999</v>
      </c>
      <c r="AJ4812" s="1941">
        <v>275</v>
      </c>
      <c r="AK4812" s="1944">
        <f t="shared" si="739"/>
        <v>0.85890410958904106</v>
      </c>
      <c r="AL4812" s="1944">
        <v>0</v>
      </c>
      <c r="AM4812" s="1945">
        <f t="shared" si="740"/>
        <v>0.85890410958904106</v>
      </c>
      <c r="AN4812" s="1944">
        <v>0.85899999999999999</v>
      </c>
      <c r="AO4812" s="1944">
        <v>0</v>
      </c>
      <c r="AP4812" s="1944">
        <v>0.85899999999999999</v>
      </c>
      <c r="AQ4812" s="1944">
        <f t="shared" si="742"/>
        <v>25.77</v>
      </c>
      <c r="AR4812" s="1946"/>
      <c r="AS4812" s="1947" t="s">
        <v>114</v>
      </c>
      <c r="AT4812" s="1937"/>
      <c r="AU4812" s="1939" t="s">
        <v>17186</v>
      </c>
      <c r="AV4812" s="1948"/>
      <c r="AW4812" s="1937" t="s">
        <v>234</v>
      </c>
      <c r="AX4812" s="1949" t="s">
        <v>21894</v>
      </c>
      <c r="AY4812" s="1950"/>
      <c r="AZ4812" s="1949" t="s">
        <v>21895</v>
      </c>
      <c r="BA4812" s="1951"/>
    </row>
    <row r="4813" spans="1:53" s="1952" customFormat="1" ht="15.95" customHeight="1" x14ac:dyDescent="0.25">
      <c r="A4813" s="1937">
        <v>2169</v>
      </c>
      <c r="B4813" s="1938" t="s">
        <v>55</v>
      </c>
      <c r="C4813" s="1939" t="s">
        <v>17186</v>
      </c>
      <c r="D4813" s="1938" t="s">
        <v>22063</v>
      </c>
      <c r="E4813" s="1937" t="s">
        <v>22064</v>
      </c>
      <c r="F4813" s="1937" t="s">
        <v>22065</v>
      </c>
      <c r="G4813" s="1937" t="s">
        <v>221</v>
      </c>
      <c r="H4813" s="1937" t="s">
        <v>10852</v>
      </c>
      <c r="I4813" s="1953" t="s">
        <v>17452</v>
      </c>
      <c r="J4813" s="1937" t="s">
        <v>221</v>
      </c>
      <c r="K4813" s="1937" t="s">
        <v>879</v>
      </c>
      <c r="L4813" s="1937" t="s">
        <v>221</v>
      </c>
      <c r="M4813" s="1937" t="s">
        <v>879</v>
      </c>
      <c r="N4813" s="1940">
        <v>7.5</v>
      </c>
      <c r="O4813" s="1940">
        <v>1.5</v>
      </c>
      <c r="P4813" s="1940">
        <f t="shared" si="741"/>
        <v>11.25</v>
      </c>
      <c r="Q4813" s="1937">
        <v>4</v>
      </c>
      <c r="R4813" s="1937"/>
      <c r="S4813" s="1937"/>
      <c r="T4813" s="1937"/>
      <c r="U4813" s="1937"/>
      <c r="V4813" s="1937"/>
      <c r="W4813" s="1937"/>
      <c r="X4813" s="1937"/>
      <c r="Y4813" s="1937" t="s">
        <v>12075</v>
      </c>
      <c r="Z4813" s="1937" t="s">
        <v>22066</v>
      </c>
      <c r="AA4813" s="1941" t="s">
        <v>22067</v>
      </c>
      <c r="AB4813" s="1937" t="s">
        <v>22068</v>
      </c>
      <c r="AC4813" s="1937" t="s">
        <v>22069</v>
      </c>
      <c r="AD4813" s="1954" t="s">
        <v>14610</v>
      </c>
      <c r="AE4813" s="1937" t="s">
        <v>22071</v>
      </c>
      <c r="AF4813" s="1937" t="s">
        <v>22072</v>
      </c>
      <c r="AG4813" s="1941" t="s">
        <v>22067</v>
      </c>
      <c r="AH4813" s="1937" t="s">
        <v>21166</v>
      </c>
      <c r="AI4813" s="1940">
        <v>1.1399999999999999</v>
      </c>
      <c r="AJ4813" s="1941">
        <v>635</v>
      </c>
      <c r="AK4813" s="1944">
        <f>AJ4813*AI4813/365</f>
        <v>1.9832876712328766</v>
      </c>
      <c r="AL4813" s="1944">
        <v>0</v>
      </c>
      <c r="AM4813" s="1945">
        <f t="shared" si="740"/>
        <v>1.9832876712328766</v>
      </c>
      <c r="AN4813" s="1944">
        <v>1.9830000000000001</v>
      </c>
      <c r="AO4813" s="1944">
        <v>0</v>
      </c>
      <c r="AP4813" s="1944">
        <v>1.9830000000000001</v>
      </c>
      <c r="AQ4813" s="1944">
        <f t="shared" si="742"/>
        <v>59.49</v>
      </c>
      <c r="AR4813" s="1946"/>
      <c r="AS4813" s="1947" t="s">
        <v>114</v>
      </c>
      <c r="AT4813" s="1937"/>
      <c r="AU4813" s="1939" t="s">
        <v>17186</v>
      </c>
      <c r="AV4813" s="1948"/>
      <c r="AW4813" s="1937" t="s">
        <v>234</v>
      </c>
      <c r="AX4813" s="1949" t="s">
        <v>22073</v>
      </c>
      <c r="AY4813" s="1950"/>
      <c r="AZ4813" s="1949" t="s">
        <v>22083</v>
      </c>
      <c r="BA4813" s="1951"/>
    </row>
    <row r="4814" spans="1:53" s="1952" customFormat="1" ht="15.95" customHeight="1" x14ac:dyDescent="0.25">
      <c r="A4814" s="1937">
        <v>2170</v>
      </c>
      <c r="B4814" s="1938" t="s">
        <v>55</v>
      </c>
      <c r="C4814" s="1939" t="s">
        <v>17186</v>
      </c>
      <c r="D4814" s="1938" t="s">
        <v>22074</v>
      </c>
      <c r="E4814" s="1937" t="s">
        <v>22075</v>
      </c>
      <c r="F4814" s="1937" t="s">
        <v>22076</v>
      </c>
      <c r="G4814" s="1937" t="s">
        <v>221</v>
      </c>
      <c r="H4814" s="1937" t="s">
        <v>10852</v>
      </c>
      <c r="I4814" s="1953" t="s">
        <v>17452</v>
      </c>
      <c r="J4814" s="1937" t="s">
        <v>221</v>
      </c>
      <c r="K4814" s="1937" t="s">
        <v>879</v>
      </c>
      <c r="L4814" s="1937" t="s">
        <v>221</v>
      </c>
      <c r="M4814" s="1937" t="s">
        <v>879</v>
      </c>
      <c r="N4814" s="1940">
        <v>6</v>
      </c>
      <c r="O4814" s="1940">
        <v>2</v>
      </c>
      <c r="P4814" s="1940">
        <f t="shared" si="741"/>
        <v>12</v>
      </c>
      <c r="Q4814" s="1937">
        <v>3</v>
      </c>
      <c r="R4814" s="1937"/>
      <c r="S4814" s="1937"/>
      <c r="T4814" s="1937"/>
      <c r="U4814" s="1937"/>
      <c r="V4814" s="1937"/>
      <c r="W4814" s="1937"/>
      <c r="X4814" s="1937"/>
      <c r="Y4814" s="1937" t="s">
        <v>12075</v>
      </c>
      <c r="Z4814" s="1937" t="s">
        <v>22077</v>
      </c>
      <c r="AA4814" s="1941" t="s">
        <v>22078</v>
      </c>
      <c r="AB4814" s="1937" t="s">
        <v>22079</v>
      </c>
      <c r="AC4814" s="1937" t="s">
        <v>22069</v>
      </c>
      <c r="AD4814" s="1954" t="s">
        <v>14610</v>
      </c>
      <c r="AE4814" s="1937" t="s">
        <v>22080</v>
      </c>
      <c r="AF4814" s="1938" t="s">
        <v>22081</v>
      </c>
      <c r="AG4814" s="1941" t="s">
        <v>22078</v>
      </c>
      <c r="AH4814" s="1937" t="s">
        <v>21166</v>
      </c>
      <c r="AI4814" s="1940">
        <v>1.1399999999999999</v>
      </c>
      <c r="AJ4814" s="1941">
        <v>898</v>
      </c>
      <c r="AK4814" s="1944">
        <f>AJ4814*AI4814/365</f>
        <v>2.8047123287671232</v>
      </c>
      <c r="AL4814" s="1944">
        <v>0</v>
      </c>
      <c r="AM4814" s="1945">
        <f t="shared" si="740"/>
        <v>2.8047123287671232</v>
      </c>
      <c r="AN4814" s="1944">
        <v>2.8050000000000002</v>
      </c>
      <c r="AO4814" s="1944">
        <v>0</v>
      </c>
      <c r="AP4814" s="1944">
        <v>2.8050000000000002</v>
      </c>
      <c r="AQ4814" s="1944">
        <f t="shared" si="742"/>
        <v>84.15</v>
      </c>
      <c r="AR4814" s="1946"/>
      <c r="AS4814" s="1947" t="s">
        <v>114</v>
      </c>
      <c r="AT4814" s="1937"/>
      <c r="AU4814" s="1939" t="s">
        <v>17186</v>
      </c>
      <c r="AV4814" s="1948"/>
      <c r="AW4814" s="1937" t="s">
        <v>234</v>
      </c>
      <c r="AX4814" s="1949" t="s">
        <v>22082</v>
      </c>
      <c r="AY4814" s="1950"/>
      <c r="AZ4814" s="1949" t="s">
        <v>22084</v>
      </c>
      <c r="BA4814" s="1951"/>
    </row>
    <row r="4815" spans="1:53" s="1952" customFormat="1" ht="15.95" customHeight="1" x14ac:dyDescent="0.25">
      <c r="A4815" s="1937">
        <v>2171</v>
      </c>
      <c r="B4815" s="1955" t="s">
        <v>55</v>
      </c>
      <c r="C4815" s="1939" t="s">
        <v>17186</v>
      </c>
      <c r="D4815" s="1938" t="s">
        <v>22114</v>
      </c>
      <c r="E4815" s="1937" t="s">
        <v>22115</v>
      </c>
      <c r="F4815" s="1937" t="s">
        <v>22116</v>
      </c>
      <c r="G4815" s="1937" t="s">
        <v>221</v>
      </c>
      <c r="H4815" s="1937" t="s">
        <v>10852</v>
      </c>
      <c r="I4815" s="1953" t="s">
        <v>17452</v>
      </c>
      <c r="J4815" s="1937" t="s">
        <v>221</v>
      </c>
      <c r="K4815" s="1937" t="s">
        <v>879</v>
      </c>
      <c r="L4815" s="1937" t="s">
        <v>221</v>
      </c>
      <c r="M4815" s="1937" t="s">
        <v>879</v>
      </c>
      <c r="N4815" s="1940">
        <v>3.5</v>
      </c>
      <c r="O4815" s="1940">
        <v>2</v>
      </c>
      <c r="P4815" s="1940">
        <f t="shared" si="741"/>
        <v>7</v>
      </c>
      <c r="Q4815" s="1937">
        <v>2</v>
      </c>
      <c r="R4815" s="1937"/>
      <c r="S4815" s="1937"/>
      <c r="T4815" s="1937"/>
      <c r="U4815" s="1937"/>
      <c r="V4815" s="1937"/>
      <c r="W4815" s="1937"/>
      <c r="X4815" s="1937"/>
      <c r="Y4815" s="1937" t="s">
        <v>16049</v>
      </c>
      <c r="Z4815" s="1937" t="s">
        <v>22117</v>
      </c>
      <c r="AA4815" s="1941" t="s">
        <v>22118</v>
      </c>
      <c r="AB4815" s="1937" t="s">
        <v>22119</v>
      </c>
      <c r="AC4815" s="1937" t="s">
        <v>22120</v>
      </c>
      <c r="AD4815" s="1942" t="s">
        <v>22121</v>
      </c>
      <c r="AE4815" s="1937" t="s">
        <v>22122</v>
      </c>
      <c r="AF4815" s="1937" t="s">
        <v>22117</v>
      </c>
      <c r="AG4815" s="1941" t="s">
        <v>22118</v>
      </c>
      <c r="AH4815" s="1937" t="s">
        <v>3398</v>
      </c>
      <c r="AI4815" s="1940">
        <v>1.3</v>
      </c>
      <c r="AJ4815" s="1941">
        <v>445</v>
      </c>
      <c r="AK4815" s="1944">
        <f>AJ4815*AI4815/365</f>
        <v>1.5849315068493151</v>
      </c>
      <c r="AL4815" s="1944">
        <v>0</v>
      </c>
      <c r="AM4815" s="1945">
        <f t="shared" si="740"/>
        <v>1.5849315068493151</v>
      </c>
      <c r="AN4815" s="1944">
        <v>1.585</v>
      </c>
      <c r="AO4815" s="1944">
        <v>0</v>
      </c>
      <c r="AP4815" s="1944">
        <v>1.585</v>
      </c>
      <c r="AQ4815" s="1944">
        <f t="shared" si="742"/>
        <v>47.55</v>
      </c>
      <c r="AR4815" s="1946"/>
      <c r="AS4815" s="1947" t="s">
        <v>114</v>
      </c>
      <c r="AT4815" s="1937"/>
      <c r="AU4815" s="1939" t="s">
        <v>17186</v>
      </c>
      <c r="AV4815" s="1948"/>
      <c r="AW4815" s="1937" t="s">
        <v>234</v>
      </c>
      <c r="AX4815" s="1949" t="s">
        <v>22123</v>
      </c>
      <c r="AY4815" s="1950"/>
      <c r="AZ4815" s="1949" t="s">
        <v>22124</v>
      </c>
      <c r="BA4815" s="1951"/>
    </row>
    <row r="4816" spans="1:53" s="1959" customFormat="1" ht="15.95" customHeight="1" x14ac:dyDescent="0.25">
      <c r="A4816" s="1937">
        <v>2172</v>
      </c>
      <c r="B4816" s="1955" t="s">
        <v>57</v>
      </c>
      <c r="C4816" s="1939" t="s">
        <v>790</v>
      </c>
      <c r="D4816" s="1938" t="s">
        <v>22185</v>
      </c>
      <c r="E4816" s="1937" t="s">
        <v>22130</v>
      </c>
      <c r="F4816" s="1937" t="s">
        <v>22131</v>
      </c>
      <c r="G4816" s="1937" t="s">
        <v>221</v>
      </c>
      <c r="H4816" s="1937" t="s">
        <v>10852</v>
      </c>
      <c r="I4816" s="1953" t="s">
        <v>17452</v>
      </c>
      <c r="J4816" s="1937" t="s">
        <v>221</v>
      </c>
      <c r="K4816" s="1937" t="s">
        <v>879</v>
      </c>
      <c r="L4816" s="1937" t="s">
        <v>317</v>
      </c>
      <c r="M4816" s="1937">
        <v>0</v>
      </c>
      <c r="N4816" s="1940">
        <v>5</v>
      </c>
      <c r="O4816" s="1940">
        <v>3</v>
      </c>
      <c r="P4816" s="1940">
        <f t="shared" si="741"/>
        <v>15</v>
      </c>
      <c r="Q4816" s="1937"/>
      <c r="R4816" s="1937"/>
      <c r="S4816" s="1937"/>
      <c r="T4816" s="1937">
        <v>2</v>
      </c>
      <c r="U4816" s="1937"/>
      <c r="V4816" s="1937"/>
      <c r="W4816" s="1937"/>
      <c r="X4816" s="1937"/>
      <c r="Y4816" s="1937" t="s">
        <v>790</v>
      </c>
      <c r="Z4816" s="1937" t="s">
        <v>11085</v>
      </c>
      <c r="AA4816" s="1941" t="s">
        <v>22132</v>
      </c>
      <c r="AB4816" s="1937" t="s">
        <v>15947</v>
      </c>
      <c r="AC4816" s="1937" t="s">
        <v>22133</v>
      </c>
      <c r="AD4816" s="1956" t="s">
        <v>11083</v>
      </c>
      <c r="AE4816" s="1937" t="s">
        <v>22134</v>
      </c>
      <c r="AF4816" s="1937" t="s">
        <v>22135</v>
      </c>
      <c r="AG4816" s="1941" t="s">
        <v>22132</v>
      </c>
      <c r="AH4816" s="1937" t="s">
        <v>790</v>
      </c>
      <c r="AI4816" s="1940">
        <v>1.48</v>
      </c>
      <c r="AJ4816" s="1941">
        <v>200</v>
      </c>
      <c r="AK4816" s="1944">
        <f>AJ4816*AI4816/365</f>
        <v>0.81095890410958904</v>
      </c>
      <c r="AL4816" s="1944">
        <v>0</v>
      </c>
      <c r="AM4816" s="1945">
        <f t="shared" si="740"/>
        <v>0.81095890410958904</v>
      </c>
      <c r="AN4816" s="1944">
        <v>0.81100000000000005</v>
      </c>
      <c r="AO4816" s="1944">
        <v>0</v>
      </c>
      <c r="AP4816" s="1944">
        <v>0.81100000000000005</v>
      </c>
      <c r="AQ4816" s="1944">
        <f t="shared" si="742"/>
        <v>24.330000000000002</v>
      </c>
      <c r="AR4816" s="1946"/>
      <c r="AS4816" s="1947" t="s">
        <v>16247</v>
      </c>
      <c r="AT4816" s="1937"/>
      <c r="AU4816" s="1939" t="s">
        <v>790</v>
      </c>
      <c r="AV4816" s="1948"/>
      <c r="AW4816" s="1937" t="s">
        <v>234</v>
      </c>
      <c r="AX4816" s="1949" t="s">
        <v>22136</v>
      </c>
      <c r="AY4816" s="1957"/>
      <c r="AZ4816" s="1949" t="s">
        <v>22137</v>
      </c>
      <c r="BA4816" s="1958"/>
    </row>
    <row r="4817" spans="1:53" s="1952" customFormat="1" ht="15.95" customHeight="1" x14ac:dyDescent="0.25">
      <c r="A4817" s="1937">
        <v>2173</v>
      </c>
      <c r="B4817" s="1938" t="s">
        <v>55</v>
      </c>
      <c r="C4817" s="1939" t="s">
        <v>17186</v>
      </c>
      <c r="D4817" s="1938" t="s">
        <v>22195</v>
      </c>
      <c r="E4817" s="1937" t="s">
        <v>22186</v>
      </c>
      <c r="F4817" s="1937" t="s">
        <v>22187</v>
      </c>
      <c r="G4817" s="1937" t="s">
        <v>221</v>
      </c>
      <c r="H4817" s="1937" t="s">
        <v>10852</v>
      </c>
      <c r="I4817" s="1953" t="s">
        <v>17452</v>
      </c>
      <c r="J4817" s="1937" t="s">
        <v>221</v>
      </c>
      <c r="K4817" s="1937" t="s">
        <v>879</v>
      </c>
      <c r="L4817" s="1937" t="s">
        <v>221</v>
      </c>
      <c r="M4817" s="1937" t="s">
        <v>879</v>
      </c>
      <c r="N4817" s="1940">
        <v>2</v>
      </c>
      <c r="O4817" s="1940">
        <v>1.5</v>
      </c>
      <c r="P4817" s="1940">
        <f>O4817*N4817</f>
        <v>3</v>
      </c>
      <c r="Q4817" s="1937">
        <v>2</v>
      </c>
      <c r="R4817" s="1937"/>
      <c r="S4817" s="1937"/>
      <c r="T4817" s="1937"/>
      <c r="U4817" s="1937"/>
      <c r="V4817" s="1937"/>
      <c r="W4817" s="1937"/>
      <c r="X4817" s="1937"/>
      <c r="Y4817" s="1937" t="s">
        <v>16158</v>
      </c>
      <c r="Z4817" s="1937" t="s">
        <v>22188</v>
      </c>
      <c r="AA4817" s="1941" t="s">
        <v>22189</v>
      </c>
      <c r="AB4817" s="1937" t="s">
        <v>22190</v>
      </c>
      <c r="AC4817" s="1937" t="s">
        <v>22191</v>
      </c>
      <c r="AD4817" s="1956" t="s">
        <v>22192</v>
      </c>
      <c r="AE4817" s="1937" t="s">
        <v>22196</v>
      </c>
      <c r="AF4817" s="1937" t="s">
        <v>22188</v>
      </c>
      <c r="AG4817" s="1941" t="s">
        <v>22189</v>
      </c>
      <c r="AH4817" s="1937" t="s">
        <v>21224</v>
      </c>
      <c r="AI4817" s="1940">
        <v>1.1399999999999999</v>
      </c>
      <c r="AJ4817" s="1940">
        <v>618.4</v>
      </c>
      <c r="AK4817" s="1944">
        <f>AJ4817*AI4817/365</f>
        <v>1.9314410958904107</v>
      </c>
      <c r="AL4817" s="1944">
        <v>0</v>
      </c>
      <c r="AM4817" s="1945">
        <f t="shared" si="740"/>
        <v>1.9314410958904107</v>
      </c>
      <c r="AN4817" s="1944">
        <v>1.931</v>
      </c>
      <c r="AO4817" s="1944">
        <v>0</v>
      </c>
      <c r="AP4817" s="1944">
        <f>SUM(AM4817)</f>
        <v>1.9314410958904107</v>
      </c>
      <c r="AQ4817" s="1944">
        <f>AP4817*30</f>
        <v>57.943232876712322</v>
      </c>
      <c r="AR4817" s="1943"/>
      <c r="AS4817" s="1947" t="s">
        <v>114</v>
      </c>
      <c r="AT4817" s="1937"/>
      <c r="AU4817" s="1939" t="s">
        <v>17186</v>
      </c>
      <c r="AV4817" s="1948"/>
      <c r="AW4817" s="1937" t="s">
        <v>234</v>
      </c>
      <c r="AX4817" s="1949" t="s">
        <v>22193</v>
      </c>
      <c r="AY4817" s="1950"/>
      <c r="AZ4817" s="1949" t="s">
        <v>22194</v>
      </c>
      <c r="BA4817" s="1951"/>
    </row>
    <row r="4818" spans="1:53" s="1952" customFormat="1" ht="15.95" customHeight="1" x14ac:dyDescent="0.25">
      <c r="A4818" s="1937">
        <v>2174</v>
      </c>
      <c r="B4818" s="1938" t="s">
        <v>55</v>
      </c>
      <c r="C4818" s="1939" t="s">
        <v>59</v>
      </c>
      <c r="D4818" s="1938" t="s">
        <v>22661</v>
      </c>
      <c r="E4818" s="1937" t="s">
        <v>22277</v>
      </c>
      <c r="F4818" s="1937" t="s">
        <v>22278</v>
      </c>
      <c r="G4818" s="1937" t="s">
        <v>221</v>
      </c>
      <c r="H4818" s="1937" t="s">
        <v>10852</v>
      </c>
      <c r="I4818" s="1953" t="s">
        <v>17452</v>
      </c>
      <c r="J4818" s="1937" t="s">
        <v>221</v>
      </c>
      <c r="K4818" s="1937" t="s">
        <v>879</v>
      </c>
      <c r="L4818" s="1937" t="s">
        <v>221</v>
      </c>
      <c r="M4818" s="1937" t="s">
        <v>879</v>
      </c>
      <c r="N4818" s="1940">
        <v>7</v>
      </c>
      <c r="O4818" s="1940">
        <v>2</v>
      </c>
      <c r="P4818" s="1940">
        <f>O4818*N4818</f>
        <v>14</v>
      </c>
      <c r="Q4818" s="1937">
        <v>5</v>
      </c>
      <c r="R4818" s="1937"/>
      <c r="S4818" s="1937">
        <v>1</v>
      </c>
      <c r="T4818" s="1937"/>
      <c r="U4818" s="1937"/>
      <c r="V4818" s="1937"/>
      <c r="W4818" s="1937"/>
      <c r="X4818" s="1937"/>
      <c r="Y4818" s="1937" t="s">
        <v>330</v>
      </c>
      <c r="Z4818" s="1937" t="s">
        <v>22279</v>
      </c>
      <c r="AA4818" s="1941" t="s">
        <v>22280</v>
      </c>
      <c r="AB4818" s="1937" t="s">
        <v>22281</v>
      </c>
      <c r="AC4818" s="1937" t="s">
        <v>22282</v>
      </c>
      <c r="AD4818" s="1942" t="s">
        <v>22283</v>
      </c>
      <c r="AE4818" s="1937" t="s">
        <v>22284</v>
      </c>
      <c r="AF4818" s="1937" t="s">
        <v>347</v>
      </c>
      <c r="AG4818" s="1941" t="s">
        <v>22280</v>
      </c>
      <c r="AH4818" s="1960" t="s">
        <v>337</v>
      </c>
      <c r="AI4818" s="2002">
        <v>0.114</v>
      </c>
      <c r="AJ4818" s="1940">
        <v>20935.5</v>
      </c>
      <c r="AK4818" s="1944">
        <v>4.9329999999999998</v>
      </c>
      <c r="AL4818" s="1944">
        <f>AJ4818*0.028/365</f>
        <v>1.6060109589041094</v>
      </c>
      <c r="AM4818" s="1945">
        <f>SUBTOTAL(9,AK4818:AL4818)</f>
        <v>6.5390109589041092</v>
      </c>
      <c r="AN4818" s="1944">
        <f>SUM(AK4818:AK4826)</f>
        <v>7.6798904109589046</v>
      </c>
      <c r="AO4818" s="1944">
        <f>SUM(AL4818:AL4826)</f>
        <v>1.6060109589041094</v>
      </c>
      <c r="AP4818" s="1944">
        <f>SUM(AM4818:AM4826)</f>
        <v>9.2859013698630122</v>
      </c>
      <c r="AQ4818" s="1944">
        <f>AP4818*30</f>
        <v>278.57704109589037</v>
      </c>
      <c r="AR4818" s="1946"/>
      <c r="AS4818" s="1947" t="s">
        <v>114</v>
      </c>
      <c r="AT4818" s="1937"/>
      <c r="AU4818" s="1939" t="s">
        <v>59</v>
      </c>
      <c r="AV4818" s="1948"/>
      <c r="AW4818" s="1937" t="s">
        <v>234</v>
      </c>
      <c r="AX4818" s="1949" t="s">
        <v>22285</v>
      </c>
      <c r="AY4818" s="1950"/>
      <c r="AZ4818" s="2522" t="s">
        <v>22286</v>
      </c>
      <c r="BA4818" s="1951"/>
    </row>
    <row r="4819" spans="1:53" s="1952" customFormat="1" ht="15.95" customHeight="1" x14ac:dyDescent="0.25">
      <c r="A4819" s="1961"/>
      <c r="B4819" s="1950"/>
      <c r="C4819" s="1962"/>
      <c r="D4819" s="1950"/>
      <c r="E4819" s="1961"/>
      <c r="F4819" s="1961"/>
      <c r="G4819" s="1961"/>
      <c r="H4819" s="1961"/>
      <c r="I4819" s="1961"/>
      <c r="J4819" s="1961"/>
      <c r="K4819" s="1961"/>
      <c r="L4819" s="1961"/>
      <c r="M4819" s="1961"/>
      <c r="N4819" s="1963"/>
      <c r="O4819" s="1963"/>
      <c r="P4819" s="1963"/>
      <c r="Q4819" s="1961"/>
      <c r="R4819" s="1961"/>
      <c r="S4819" s="1961"/>
      <c r="T4819" s="1961"/>
      <c r="U4819" s="1961"/>
      <c r="V4819" s="1961"/>
      <c r="W4819" s="1961"/>
      <c r="X4819" s="1961"/>
      <c r="Y4819" s="1961"/>
      <c r="Z4819" s="1961"/>
      <c r="AA4819" s="1964"/>
      <c r="AB4819" s="1961"/>
      <c r="AC4819" s="1965" t="s">
        <v>230</v>
      </c>
      <c r="AD4819" s="1965" t="s">
        <v>230</v>
      </c>
      <c r="AE4819" s="1965" t="s">
        <v>230</v>
      </c>
      <c r="AF4819" s="1965" t="s">
        <v>230</v>
      </c>
      <c r="AG4819" s="1965" t="s">
        <v>25908</v>
      </c>
      <c r="AH4819" s="1961" t="s">
        <v>25901</v>
      </c>
      <c r="AI4819" s="1963">
        <v>0.87</v>
      </c>
      <c r="AJ4819" s="1964">
        <v>7</v>
      </c>
      <c r="AK4819" s="1966">
        <f>AJ4819*AI4819/365</f>
        <v>1.6684931506849316E-2</v>
      </c>
      <c r="AL4819" s="1966">
        <v>0</v>
      </c>
      <c r="AM4819" s="1967">
        <f>SUBTOTAL(9,AK4819:AL4819)</f>
        <v>1.6684931506849316E-2</v>
      </c>
      <c r="AN4819" s="1966"/>
      <c r="AO4819" s="1966"/>
      <c r="AP4819" s="1966"/>
      <c r="AQ4819" s="1966"/>
      <c r="AR4819" s="1968"/>
      <c r="AS4819" s="1969"/>
      <c r="AT4819" s="1961"/>
      <c r="AU4819" s="1961"/>
      <c r="AV4819" s="1970"/>
      <c r="AW4819" s="1961"/>
      <c r="AX4819" s="1950"/>
      <c r="AY4819" s="1950"/>
      <c r="AZ4819" s="2523"/>
      <c r="BA4819" s="1951"/>
    </row>
    <row r="4820" spans="1:53" s="1289" customFormat="1" ht="15.95" customHeight="1" x14ac:dyDescent="0.25">
      <c r="A4820" s="1172"/>
      <c r="B4820" s="1918"/>
      <c r="C4820" s="1008"/>
      <c r="D4820" s="1918"/>
      <c r="E4820" s="1172"/>
      <c r="F4820" s="1172"/>
      <c r="G4820" s="1172"/>
      <c r="H4820" s="1172"/>
      <c r="I4820" s="1172"/>
      <c r="J4820" s="1172"/>
      <c r="K4820" s="1172"/>
      <c r="L4820" s="1172"/>
      <c r="M4820" s="1172"/>
      <c r="N4820" s="1422"/>
      <c r="O4820" s="1422"/>
      <c r="P4820" s="1422"/>
      <c r="Q4820" s="1172"/>
      <c r="R4820" s="1172"/>
      <c r="S4820" s="1172"/>
      <c r="T4820" s="1172"/>
      <c r="U4820" s="1172"/>
      <c r="V4820" s="1172"/>
      <c r="W4820" s="1172"/>
      <c r="X4820" s="1172"/>
      <c r="Y4820" s="1172"/>
      <c r="Z4820" s="1172"/>
      <c r="AA4820" s="1462"/>
      <c r="AB4820" s="1172"/>
      <c r="AC4820" s="1965" t="s">
        <v>230</v>
      </c>
      <c r="AD4820" s="1965" t="s">
        <v>230</v>
      </c>
      <c r="AE4820" s="1965" t="s">
        <v>230</v>
      </c>
      <c r="AF4820" s="1965" t="s">
        <v>230</v>
      </c>
      <c r="AG4820" s="1965" t="s">
        <v>25908</v>
      </c>
      <c r="AH4820" s="1172" t="s">
        <v>25903</v>
      </c>
      <c r="AI4820" s="1422">
        <v>0.76</v>
      </c>
      <c r="AJ4820" s="1422">
        <v>327.9</v>
      </c>
      <c r="AK4820" s="1173">
        <f>AJ4820*0.87/365</f>
        <v>0.78156986301369857</v>
      </c>
      <c r="AL4820" s="1173">
        <v>0</v>
      </c>
      <c r="AM4820" s="1174">
        <f>SUBTOTAL(9,AK4820:AL4820)</f>
        <v>0.78156986301369857</v>
      </c>
      <c r="AN4820" s="1173"/>
      <c r="AO4820" s="1173"/>
      <c r="AP4820" s="1173"/>
      <c r="AQ4820" s="1173"/>
      <c r="AR4820" s="1922"/>
      <c r="AS4820" s="1279"/>
      <c r="AT4820" s="1172"/>
      <c r="AU4820" s="1172"/>
      <c r="AV4820" s="1934"/>
      <c r="AW4820" s="1172"/>
      <c r="AX4820" s="1918"/>
      <c r="AY4820" s="2401"/>
      <c r="AZ4820" s="1395"/>
      <c r="BA4820" s="1288"/>
    </row>
    <row r="4821" spans="1:53" s="1289" customFormat="1" ht="15.95" customHeight="1" x14ac:dyDescent="0.25">
      <c r="A4821" s="1172"/>
      <c r="B4821" s="2663"/>
      <c r="C4821" s="1008"/>
      <c r="D4821" s="2663"/>
      <c r="E4821" s="1172"/>
      <c r="F4821" s="1172"/>
      <c r="G4821" s="1172"/>
      <c r="H4821" s="1172"/>
      <c r="I4821" s="1172"/>
      <c r="J4821" s="1172"/>
      <c r="K4821" s="1172"/>
      <c r="L4821" s="1172"/>
      <c r="M4821" s="1172"/>
      <c r="N4821" s="1422"/>
      <c r="O4821" s="1422"/>
      <c r="P4821" s="1422"/>
      <c r="Q4821" s="1172"/>
      <c r="R4821" s="1172"/>
      <c r="S4821" s="1172"/>
      <c r="T4821" s="1172"/>
      <c r="U4821" s="1172"/>
      <c r="V4821" s="1172"/>
      <c r="W4821" s="1172"/>
      <c r="X4821" s="1172"/>
      <c r="Y4821" s="1172"/>
      <c r="Z4821" s="1172"/>
      <c r="AA4821" s="1462"/>
      <c r="AB4821" s="1172"/>
      <c r="AC4821" s="1965" t="s">
        <v>230</v>
      </c>
      <c r="AD4821" s="1965" t="s">
        <v>230</v>
      </c>
      <c r="AE4821" s="1965" t="s">
        <v>230</v>
      </c>
      <c r="AF4821" s="1965" t="s">
        <v>230</v>
      </c>
      <c r="AG4821" s="1965" t="s">
        <v>25908</v>
      </c>
      <c r="AH4821" s="1172" t="s">
        <v>25902</v>
      </c>
      <c r="AI4821" s="1422">
        <v>1.1399999999999999</v>
      </c>
      <c r="AJ4821" s="1422">
        <v>314.3</v>
      </c>
      <c r="AK4821" s="1173">
        <f t="shared" ref="AK4821:AK4826" si="743">AJ4821*AI4821/365</f>
        <v>0.98164931506849307</v>
      </c>
      <c r="AL4821" s="1173">
        <v>0</v>
      </c>
      <c r="AM4821" s="1174">
        <f>SUM(AK4821:AL4821)</f>
        <v>0.98164931506849307</v>
      </c>
      <c r="AN4821" s="1173"/>
      <c r="AO4821" s="1173"/>
      <c r="AP4821" s="1173"/>
      <c r="AQ4821" s="1173"/>
      <c r="AR4821" s="2660"/>
      <c r="AS4821" s="1279"/>
      <c r="AT4821" s="1172"/>
      <c r="AU4821" s="1172"/>
      <c r="AV4821" s="1934"/>
      <c r="AW4821" s="1172"/>
      <c r="AX4821" s="2663"/>
      <c r="AY4821" s="2663"/>
      <c r="AZ4821" s="1395"/>
      <c r="BA4821" s="1288"/>
    </row>
    <row r="4822" spans="1:53" s="1289" customFormat="1" ht="15.95" customHeight="1" x14ac:dyDescent="0.25">
      <c r="A4822" s="1172"/>
      <c r="B4822" s="2663"/>
      <c r="C4822" s="1008"/>
      <c r="D4822" s="2663"/>
      <c r="E4822" s="1172"/>
      <c r="F4822" s="1172"/>
      <c r="G4822" s="1172"/>
      <c r="H4822" s="1172"/>
      <c r="I4822" s="1172"/>
      <c r="J4822" s="1172"/>
      <c r="K4822" s="1172"/>
      <c r="L4822" s="1172"/>
      <c r="M4822" s="1172"/>
      <c r="N4822" s="1422"/>
      <c r="O4822" s="1422"/>
      <c r="P4822" s="1422"/>
      <c r="Q4822" s="1172"/>
      <c r="R4822" s="1172"/>
      <c r="S4822" s="1172"/>
      <c r="T4822" s="1172"/>
      <c r="U4822" s="1172"/>
      <c r="V4822" s="1172"/>
      <c r="W4822" s="1172"/>
      <c r="X4822" s="1172"/>
      <c r="Y4822" s="1172"/>
      <c r="Z4822" s="1172"/>
      <c r="AA4822" s="1462"/>
      <c r="AB4822" s="1172"/>
      <c r="AC4822" s="1965" t="s">
        <v>230</v>
      </c>
      <c r="AD4822" s="1965" t="s">
        <v>230</v>
      </c>
      <c r="AE4822" s="1965" t="s">
        <v>230</v>
      </c>
      <c r="AF4822" s="1965" t="s">
        <v>230</v>
      </c>
      <c r="AG4822" s="1965" t="s">
        <v>25908</v>
      </c>
      <c r="AH4822" s="1172" t="s">
        <v>25904</v>
      </c>
      <c r="AI4822" s="1422">
        <v>0.6</v>
      </c>
      <c r="AJ4822" s="1422">
        <v>450.9</v>
      </c>
      <c r="AK4822" s="1173">
        <f t="shared" si="743"/>
        <v>0.74120547945205473</v>
      </c>
      <c r="AL4822" s="1173">
        <v>0</v>
      </c>
      <c r="AM4822" s="1174">
        <f t="shared" ref="AM4822:AM4826" si="744">SUM(AK4822:AL4822)</f>
        <v>0.74120547945205473</v>
      </c>
      <c r="AN4822" s="1173"/>
      <c r="AO4822" s="1173"/>
      <c r="AP4822" s="1173"/>
      <c r="AQ4822" s="1173"/>
      <c r="AR4822" s="2660"/>
      <c r="AS4822" s="1279"/>
      <c r="AT4822" s="1172"/>
      <c r="AU4822" s="1172"/>
      <c r="AV4822" s="1934"/>
      <c r="AW4822" s="1172"/>
      <c r="AX4822" s="2663"/>
      <c r="AY4822" s="2663"/>
      <c r="AZ4822" s="1395"/>
      <c r="BA4822" s="1288"/>
    </row>
    <row r="4823" spans="1:53" s="1289" customFormat="1" ht="15.95" customHeight="1" x14ac:dyDescent="0.25">
      <c r="A4823" s="1172"/>
      <c r="B4823" s="2663"/>
      <c r="C4823" s="1008"/>
      <c r="D4823" s="2663"/>
      <c r="E4823" s="1172"/>
      <c r="F4823" s="1172"/>
      <c r="G4823" s="1172"/>
      <c r="H4823" s="1172"/>
      <c r="I4823" s="1172"/>
      <c r="J4823" s="1172"/>
      <c r="K4823" s="1172"/>
      <c r="L4823" s="1172"/>
      <c r="M4823" s="1172"/>
      <c r="N4823" s="1422"/>
      <c r="O4823" s="1422"/>
      <c r="P4823" s="1422"/>
      <c r="Q4823" s="1172"/>
      <c r="R4823" s="1172"/>
      <c r="S4823" s="1172"/>
      <c r="T4823" s="1172"/>
      <c r="U4823" s="1172"/>
      <c r="V4823" s="1172"/>
      <c r="W4823" s="1172"/>
      <c r="X4823" s="1172"/>
      <c r="Y4823" s="1172"/>
      <c r="Z4823" s="1172"/>
      <c r="AA4823" s="1462"/>
      <c r="AB4823" s="1172"/>
      <c r="AC4823" s="1965" t="s">
        <v>230</v>
      </c>
      <c r="AD4823" s="1965" t="s">
        <v>230</v>
      </c>
      <c r="AE4823" s="1965" t="s">
        <v>230</v>
      </c>
      <c r="AF4823" s="1965" t="s">
        <v>230</v>
      </c>
      <c r="AG4823" s="1965" t="s">
        <v>25908</v>
      </c>
      <c r="AH4823" s="1172" t="s">
        <v>25905</v>
      </c>
      <c r="AI4823" s="1422">
        <v>0.37</v>
      </c>
      <c r="AJ4823" s="1462">
        <v>85</v>
      </c>
      <c r="AK4823" s="1173">
        <f t="shared" si="743"/>
        <v>8.616438356164384E-2</v>
      </c>
      <c r="AL4823" s="1173">
        <v>0</v>
      </c>
      <c r="AM4823" s="1174">
        <f t="shared" si="744"/>
        <v>8.616438356164384E-2</v>
      </c>
      <c r="AN4823" s="1173"/>
      <c r="AO4823" s="1173"/>
      <c r="AP4823" s="1173"/>
      <c r="AQ4823" s="1173"/>
      <c r="AR4823" s="2660"/>
      <c r="AS4823" s="1279"/>
      <c r="AT4823" s="1172"/>
      <c r="AU4823" s="1172"/>
      <c r="AV4823" s="1934"/>
      <c r="AW4823" s="1172"/>
      <c r="AX4823" s="2663"/>
      <c r="AY4823" s="2663"/>
      <c r="AZ4823" s="1395"/>
      <c r="BA4823" s="1288"/>
    </row>
    <row r="4824" spans="1:53" s="1289" customFormat="1" ht="15.95" customHeight="1" x14ac:dyDescent="0.25">
      <c r="A4824" s="1172"/>
      <c r="B4824" s="2663"/>
      <c r="C4824" s="1008"/>
      <c r="D4824" s="2663"/>
      <c r="E4824" s="1172"/>
      <c r="F4824" s="1172"/>
      <c r="G4824" s="1172"/>
      <c r="H4824" s="1172"/>
      <c r="I4824" s="1172"/>
      <c r="J4824" s="1172"/>
      <c r="K4824" s="1172"/>
      <c r="L4824" s="1172"/>
      <c r="M4824" s="1172"/>
      <c r="N4824" s="1422"/>
      <c r="O4824" s="1422"/>
      <c r="P4824" s="1422"/>
      <c r="Q4824" s="1172"/>
      <c r="R4824" s="1172"/>
      <c r="S4824" s="1172"/>
      <c r="T4824" s="1172"/>
      <c r="U4824" s="1172"/>
      <c r="V4824" s="1172"/>
      <c r="W4824" s="1172"/>
      <c r="X4824" s="1172"/>
      <c r="Y4824" s="1172"/>
      <c r="Z4824" s="1172"/>
      <c r="AA4824" s="1462"/>
      <c r="AB4824" s="1172"/>
      <c r="AC4824" s="1965" t="s">
        <v>230</v>
      </c>
      <c r="AD4824" s="1965" t="s">
        <v>230</v>
      </c>
      <c r="AE4824" s="1965" t="s">
        <v>230</v>
      </c>
      <c r="AF4824" s="1965" t="s">
        <v>230</v>
      </c>
      <c r="AG4824" s="1965" t="s">
        <v>25908</v>
      </c>
      <c r="AH4824" s="1172" t="s">
        <v>25906</v>
      </c>
      <c r="AI4824" s="1422">
        <v>0.14000000000000001</v>
      </c>
      <c r="AJ4824" s="1462">
        <v>2</v>
      </c>
      <c r="AK4824" s="1173">
        <f t="shared" si="743"/>
        <v>7.6712328767123295E-4</v>
      </c>
      <c r="AL4824" s="1173">
        <v>0</v>
      </c>
      <c r="AM4824" s="1174">
        <f t="shared" si="744"/>
        <v>7.6712328767123295E-4</v>
      </c>
      <c r="AN4824" s="1173"/>
      <c r="AO4824" s="1173"/>
      <c r="AP4824" s="1173"/>
      <c r="AQ4824" s="1173"/>
      <c r="AR4824" s="2660"/>
      <c r="AS4824" s="1279"/>
      <c r="AT4824" s="1172"/>
      <c r="AU4824" s="1172"/>
      <c r="AV4824" s="1934"/>
      <c r="AW4824" s="1172"/>
      <c r="AX4824" s="2663"/>
      <c r="AY4824" s="2663"/>
      <c r="AZ4824" s="1395"/>
      <c r="BA4824" s="1288"/>
    </row>
    <row r="4825" spans="1:53" s="1289" customFormat="1" ht="15.95" customHeight="1" x14ac:dyDescent="0.25">
      <c r="A4825" s="1172"/>
      <c r="B4825" s="2663"/>
      <c r="C4825" s="1008"/>
      <c r="D4825" s="2663"/>
      <c r="E4825" s="1172"/>
      <c r="F4825" s="1172"/>
      <c r="G4825" s="1172"/>
      <c r="H4825" s="1172"/>
      <c r="I4825" s="1172"/>
      <c r="J4825" s="1172"/>
      <c r="K4825" s="1172"/>
      <c r="L4825" s="1172"/>
      <c r="M4825" s="1172"/>
      <c r="N4825" s="1422"/>
      <c r="O4825" s="1422"/>
      <c r="P4825" s="1422"/>
      <c r="Q4825" s="1172"/>
      <c r="R4825" s="1172"/>
      <c r="S4825" s="1172"/>
      <c r="T4825" s="1172"/>
      <c r="U4825" s="1172"/>
      <c r="V4825" s="1172"/>
      <c r="W4825" s="1172"/>
      <c r="X4825" s="1172"/>
      <c r="Y4825" s="1172"/>
      <c r="Z4825" s="1172"/>
      <c r="AA4825" s="1462"/>
      <c r="AB4825" s="1172"/>
      <c r="AC4825" s="1965" t="s">
        <v>230</v>
      </c>
      <c r="AD4825" s="1965" t="s">
        <v>230</v>
      </c>
      <c r="AE4825" s="1965" t="s">
        <v>230</v>
      </c>
      <c r="AF4825" s="1965" t="s">
        <v>230</v>
      </c>
      <c r="AG4825" s="1965" t="s">
        <v>25908</v>
      </c>
      <c r="AH4825" s="1172" t="s">
        <v>506</v>
      </c>
      <c r="AI4825" s="1422">
        <v>2.0699999999999998</v>
      </c>
      <c r="AJ4825" s="1462">
        <v>12</v>
      </c>
      <c r="AK4825" s="1173">
        <f t="shared" si="743"/>
        <v>6.805479452054794E-2</v>
      </c>
      <c r="AL4825" s="1173">
        <v>0</v>
      </c>
      <c r="AM4825" s="1174">
        <f t="shared" si="744"/>
        <v>6.805479452054794E-2</v>
      </c>
      <c r="AN4825" s="1173"/>
      <c r="AO4825" s="1173"/>
      <c r="AP4825" s="1173"/>
      <c r="AQ4825" s="1173"/>
      <c r="AR4825" s="2660"/>
      <c r="AS4825" s="1279"/>
      <c r="AT4825" s="1172"/>
      <c r="AU4825" s="1172"/>
      <c r="AV4825" s="1934"/>
      <c r="AW4825" s="1172"/>
      <c r="AX4825" s="2663"/>
      <c r="AY4825" s="2663"/>
      <c r="AZ4825" s="1395"/>
      <c r="BA4825" s="1288"/>
    </row>
    <row r="4826" spans="1:53" s="1289" customFormat="1" ht="15.95" customHeight="1" x14ac:dyDescent="0.25">
      <c r="A4826" s="1172"/>
      <c r="B4826" s="2663"/>
      <c r="C4826" s="1008"/>
      <c r="D4826" s="2663"/>
      <c r="E4826" s="1172"/>
      <c r="F4826" s="1172"/>
      <c r="G4826" s="1172"/>
      <c r="H4826" s="1172"/>
      <c r="I4826" s="1172"/>
      <c r="J4826" s="1172"/>
      <c r="K4826" s="1172"/>
      <c r="L4826" s="1172"/>
      <c r="M4826" s="1172"/>
      <c r="N4826" s="1422"/>
      <c r="O4826" s="1422"/>
      <c r="P4826" s="1422"/>
      <c r="Q4826" s="1172"/>
      <c r="R4826" s="1172"/>
      <c r="S4826" s="1172"/>
      <c r="T4826" s="1172"/>
      <c r="U4826" s="1172"/>
      <c r="V4826" s="1172"/>
      <c r="W4826" s="1172"/>
      <c r="X4826" s="1172"/>
      <c r="Y4826" s="1172"/>
      <c r="Z4826" s="1172"/>
      <c r="AA4826" s="1462"/>
      <c r="AB4826" s="1172"/>
      <c r="AC4826" s="1965" t="s">
        <v>230</v>
      </c>
      <c r="AD4826" s="1965" t="s">
        <v>230</v>
      </c>
      <c r="AE4826" s="1965" t="s">
        <v>230</v>
      </c>
      <c r="AF4826" s="1965" t="s">
        <v>230</v>
      </c>
      <c r="AG4826" s="1965" t="s">
        <v>25908</v>
      </c>
      <c r="AH4826" s="1172" t="s">
        <v>25907</v>
      </c>
      <c r="AI4826" s="1422">
        <v>0.68</v>
      </c>
      <c r="AJ4826" s="1462">
        <v>38</v>
      </c>
      <c r="AK4826" s="1173">
        <f t="shared" si="743"/>
        <v>7.0794520547945217E-2</v>
      </c>
      <c r="AL4826" s="1173">
        <v>0</v>
      </c>
      <c r="AM4826" s="1174">
        <f t="shared" si="744"/>
        <v>7.0794520547945217E-2</v>
      </c>
      <c r="AN4826" s="1173"/>
      <c r="AO4826" s="1173"/>
      <c r="AP4826" s="1173"/>
      <c r="AQ4826" s="1173"/>
      <c r="AR4826" s="2660"/>
      <c r="AS4826" s="1279"/>
      <c r="AT4826" s="1172"/>
      <c r="AU4826" s="1172"/>
      <c r="AV4826" s="1934"/>
      <c r="AW4826" s="1172"/>
      <c r="AX4826" s="2663"/>
      <c r="AY4826" s="2663"/>
      <c r="AZ4826" s="1395"/>
      <c r="BA4826" s="1288"/>
    </row>
    <row r="4827" spans="1:53" s="1289" customFormat="1" ht="15.95" customHeight="1" x14ac:dyDescent="0.25">
      <c r="A4827" s="925">
        <v>2175</v>
      </c>
      <c r="B4827" s="354" t="s">
        <v>55</v>
      </c>
      <c r="C4827" s="1009" t="s">
        <v>59</v>
      </c>
      <c r="D4827" s="354" t="s">
        <v>22325</v>
      </c>
      <c r="E4827" s="925" t="s">
        <v>22288</v>
      </c>
      <c r="F4827" s="925" t="s">
        <v>22289</v>
      </c>
      <c r="G4827" s="925" t="s">
        <v>221</v>
      </c>
      <c r="H4827" s="925" t="s">
        <v>10852</v>
      </c>
      <c r="I4827" s="673" t="s">
        <v>17452</v>
      </c>
      <c r="J4827" s="925" t="s">
        <v>221</v>
      </c>
      <c r="K4827" s="925" t="s">
        <v>879</v>
      </c>
      <c r="L4827" s="925" t="s">
        <v>221</v>
      </c>
      <c r="M4827" s="925" t="s">
        <v>879</v>
      </c>
      <c r="N4827" s="974">
        <v>7</v>
      </c>
      <c r="O4827" s="974">
        <v>2</v>
      </c>
      <c r="P4827" s="974">
        <f>O4827*N4827</f>
        <v>14</v>
      </c>
      <c r="Q4827" s="925">
        <v>5</v>
      </c>
      <c r="R4827" s="925"/>
      <c r="S4827" s="925">
        <v>1</v>
      </c>
      <c r="T4827" s="925"/>
      <c r="U4827" s="925"/>
      <c r="V4827" s="925"/>
      <c r="W4827" s="925"/>
      <c r="X4827" s="925"/>
      <c r="Y4827" s="925" t="s">
        <v>330</v>
      </c>
      <c r="Z4827" s="925" t="s">
        <v>22279</v>
      </c>
      <c r="AA4827" s="1128" t="s">
        <v>22280</v>
      </c>
      <c r="AB4827" s="925" t="s">
        <v>22281</v>
      </c>
      <c r="AC4827" s="925" t="s">
        <v>22282</v>
      </c>
      <c r="AD4827" s="1152" t="s">
        <v>22283</v>
      </c>
      <c r="AE4827" s="925" t="s">
        <v>22284</v>
      </c>
      <c r="AF4827" s="925" t="s">
        <v>22290</v>
      </c>
      <c r="AG4827" s="1128" t="s">
        <v>22280</v>
      </c>
      <c r="AH4827" s="769" t="s">
        <v>337</v>
      </c>
      <c r="AI4827" s="974">
        <v>0.114</v>
      </c>
      <c r="AJ4827" s="974">
        <v>17423.5</v>
      </c>
      <c r="AK4827" s="1129">
        <v>4.1050000000000004</v>
      </c>
      <c r="AL4827" s="1129">
        <f>AJ4827*0.028/365</f>
        <v>1.3365972602739726</v>
      </c>
      <c r="AM4827" s="1113">
        <f>SUM(AK4827:AL4827)</f>
        <v>5.4415972602739728</v>
      </c>
      <c r="AN4827" s="1129"/>
      <c r="AO4827" s="1129"/>
      <c r="AP4827" s="1129"/>
      <c r="AQ4827" s="1129"/>
      <c r="AR4827" s="360"/>
      <c r="AS4827" s="1114" t="s">
        <v>114</v>
      </c>
      <c r="AT4827" s="925"/>
      <c r="AU4827" s="1009" t="s">
        <v>59</v>
      </c>
      <c r="AV4827" s="1935"/>
      <c r="AW4827" s="925" t="s">
        <v>234</v>
      </c>
      <c r="AX4827" s="447" t="s">
        <v>22291</v>
      </c>
      <c r="AY4827" s="2401"/>
      <c r="AZ4827" s="2513" t="s">
        <v>22286</v>
      </c>
      <c r="BA4827" s="1288"/>
    </row>
    <row r="4828" spans="1:53" ht="15.95" customHeight="1" x14ac:dyDescent="0.25">
      <c r="A4828" s="960"/>
      <c r="B4828" s="960"/>
      <c r="C4828" s="1005"/>
      <c r="D4828" s="1919"/>
      <c r="E4828" s="960"/>
      <c r="F4828" s="960"/>
      <c r="G4828" s="960"/>
      <c r="H4828" s="960"/>
      <c r="I4828" s="960"/>
      <c r="J4828" s="960"/>
      <c r="K4828" s="960"/>
      <c r="L4828" s="960"/>
      <c r="M4828" s="960"/>
      <c r="N4828" s="961"/>
      <c r="O4828" s="961"/>
      <c r="P4828" s="961"/>
      <c r="Q4828" s="960"/>
      <c r="R4828" s="960"/>
      <c r="S4828" s="960"/>
      <c r="T4828" s="960"/>
      <c r="U4828" s="960"/>
      <c r="V4828" s="960"/>
      <c r="W4828" s="960"/>
      <c r="X4828" s="960"/>
      <c r="Y4828" s="960"/>
      <c r="Z4828" s="960"/>
      <c r="AA4828" s="973"/>
      <c r="AB4828" s="960"/>
      <c r="AC4828" s="960"/>
      <c r="AD4828" s="960"/>
      <c r="AE4828" s="962" t="s">
        <v>230</v>
      </c>
      <c r="AF4828" s="960"/>
      <c r="AG4828" s="960"/>
      <c r="AH4828" s="960"/>
      <c r="AI4828" s="961">
        <v>0.87</v>
      </c>
      <c r="AJ4828" s="973">
        <v>2</v>
      </c>
      <c r="AK4828" s="1173">
        <f>AJ4828*0.87/365</f>
        <v>4.767123287671233E-3</v>
      </c>
      <c r="AL4828" s="971">
        <f>AJ4828*0.027/365</f>
        <v>1.4794520547945205E-4</v>
      </c>
      <c r="AM4828" s="963">
        <f>SUBTOTAL(9,AK4828:AL4828)</f>
        <v>4.9150684931506851E-3</v>
      </c>
      <c r="AN4828" s="971">
        <f>AJ4827*0.086/365</f>
        <v>4.1052630136986297</v>
      </c>
      <c r="AO4828" s="971"/>
      <c r="AP4828" s="971"/>
      <c r="AQ4828" s="971"/>
      <c r="AR4828" s="1924"/>
      <c r="AS4828" s="984"/>
      <c r="AT4828" s="960"/>
      <c r="AU4828" s="960"/>
      <c r="AV4828" s="1936"/>
      <c r="AW4828" s="960"/>
      <c r="AX4828" s="1919"/>
      <c r="AY4828" s="1919"/>
      <c r="AZ4828" s="1919"/>
    </row>
    <row r="4829" spans="1:53" s="1289" customFormat="1" ht="15.95" customHeight="1" x14ac:dyDescent="0.25">
      <c r="A4829" s="925">
        <v>2176</v>
      </c>
      <c r="B4829" s="354" t="s">
        <v>49</v>
      </c>
      <c r="C4829" s="1009" t="s">
        <v>790</v>
      </c>
      <c r="D4829" s="354" t="s">
        <v>22662</v>
      </c>
      <c r="E4829" s="925" t="s">
        <v>22326</v>
      </c>
      <c r="F4829" s="925" t="s">
        <v>22327</v>
      </c>
      <c r="G4829" s="925" t="s">
        <v>221</v>
      </c>
      <c r="H4829" s="925" t="s">
        <v>10852</v>
      </c>
      <c r="I4829" s="673" t="s">
        <v>316</v>
      </c>
      <c r="J4829" s="925" t="s">
        <v>221</v>
      </c>
      <c r="K4829" s="925" t="s">
        <v>879</v>
      </c>
      <c r="L4829" s="925" t="s">
        <v>221</v>
      </c>
      <c r="M4829" s="925" t="s">
        <v>879</v>
      </c>
      <c r="N4829" s="974">
        <v>2.5</v>
      </c>
      <c r="O4829" s="974">
        <v>1.7</v>
      </c>
      <c r="P4829" s="974">
        <f t="shared" ref="P4829:P4835" si="745">O4829*N4829</f>
        <v>4.25</v>
      </c>
      <c r="Q4829" s="925">
        <v>1</v>
      </c>
      <c r="R4829" s="925"/>
      <c r="S4829" s="925">
        <v>1</v>
      </c>
      <c r="T4829" s="925"/>
      <c r="U4829" s="925"/>
      <c r="V4829" s="925"/>
      <c r="W4829" s="925"/>
      <c r="X4829" s="925"/>
      <c r="Y4829" s="925" t="s">
        <v>1509</v>
      </c>
      <c r="Z4829" s="925" t="s">
        <v>22328</v>
      </c>
      <c r="AA4829" s="1128" t="s">
        <v>22329</v>
      </c>
      <c r="AB4829" s="925" t="s">
        <v>7608</v>
      </c>
      <c r="AC4829" s="925" t="s">
        <v>16995</v>
      </c>
      <c r="AD4829" s="1152" t="s">
        <v>16996</v>
      </c>
      <c r="AE4829" s="925" t="s">
        <v>22330</v>
      </c>
      <c r="AF4829" s="925" t="s">
        <v>22328</v>
      </c>
      <c r="AG4829" s="1128" t="s">
        <v>22329</v>
      </c>
      <c r="AH4829" s="925" t="s">
        <v>1509</v>
      </c>
      <c r="AI4829" s="974">
        <v>1.48</v>
      </c>
      <c r="AJ4829" s="1128">
        <v>47</v>
      </c>
      <c r="AK4829" s="1129">
        <f>AJ4829*AI4830/365</f>
        <v>0.11202739726027397</v>
      </c>
      <c r="AL4829" s="1129">
        <v>0</v>
      </c>
      <c r="AM4829" s="1113">
        <v>0.112</v>
      </c>
      <c r="AN4829" s="1129">
        <v>0.112</v>
      </c>
      <c r="AO4829" s="1129">
        <v>0</v>
      </c>
      <c r="AP4829" s="1129">
        <v>0.112</v>
      </c>
      <c r="AQ4829" s="1129">
        <f t="shared" ref="AQ4829:AQ4834" si="746">AP4829*30</f>
        <v>3.36</v>
      </c>
      <c r="AR4829" s="360"/>
      <c r="AS4829" s="1114" t="s">
        <v>22331</v>
      </c>
      <c r="AT4829" s="925"/>
      <c r="AU4829" s="925" t="s">
        <v>1509</v>
      </c>
      <c r="AV4829" s="1935"/>
      <c r="AW4829" s="925" t="s">
        <v>234</v>
      </c>
      <c r="AX4829" s="447" t="s">
        <v>22332</v>
      </c>
      <c r="AY4829" s="1615"/>
      <c r="AZ4829" s="447" t="s">
        <v>22333</v>
      </c>
      <c r="BA4829" s="1288"/>
    </row>
    <row r="4830" spans="1:53" ht="15.95" customHeight="1" x14ac:dyDescent="0.25">
      <c r="A4830" s="925">
        <v>2177</v>
      </c>
      <c r="B4830" s="354" t="s">
        <v>51</v>
      </c>
      <c r="C4830" s="1009" t="s">
        <v>17186</v>
      </c>
      <c r="D4830" s="354" t="s">
        <v>22264</v>
      </c>
      <c r="E4830" s="925" t="s">
        <v>22265</v>
      </c>
      <c r="F4830" s="925" t="s">
        <v>22266</v>
      </c>
      <c r="G4830" s="925" t="s">
        <v>221</v>
      </c>
      <c r="H4830" s="925" t="s">
        <v>219</v>
      </c>
      <c r="I4830" s="925" t="s">
        <v>316</v>
      </c>
      <c r="J4830" s="925" t="s">
        <v>221</v>
      </c>
      <c r="K4830" s="925" t="s">
        <v>879</v>
      </c>
      <c r="L4830" s="925" t="s">
        <v>221</v>
      </c>
      <c r="M4830" s="925" t="s">
        <v>879</v>
      </c>
      <c r="N4830" s="974">
        <v>3.2</v>
      </c>
      <c r="O4830" s="974">
        <v>2</v>
      </c>
      <c r="P4830" s="974">
        <f t="shared" si="745"/>
        <v>6.4</v>
      </c>
      <c r="Q4830" s="925">
        <v>1</v>
      </c>
      <c r="R4830" s="925"/>
      <c r="S4830" s="925">
        <v>1</v>
      </c>
      <c r="T4830" s="925"/>
      <c r="U4830" s="925"/>
      <c r="V4830" s="925"/>
      <c r="W4830" s="925"/>
      <c r="X4830" s="925"/>
      <c r="Y4830" s="925" t="s">
        <v>330</v>
      </c>
      <c r="Z4830" s="925" t="s">
        <v>22267</v>
      </c>
      <c r="AA4830" s="1128" t="s">
        <v>22268</v>
      </c>
      <c r="AB4830" s="925" t="s">
        <v>22269</v>
      </c>
      <c r="AC4830" s="925" t="s">
        <v>22270</v>
      </c>
      <c r="AD4830" s="1152" t="s">
        <v>22271</v>
      </c>
      <c r="AE4830" s="925" t="s">
        <v>22272</v>
      </c>
      <c r="AF4830" s="925" t="s">
        <v>22273</v>
      </c>
      <c r="AG4830" s="1128" t="s">
        <v>22268</v>
      </c>
      <c r="AH4830" s="925" t="s">
        <v>22274</v>
      </c>
      <c r="AI4830" s="974">
        <v>0.87</v>
      </c>
      <c r="AJ4830" s="1128">
        <v>3</v>
      </c>
      <c r="AK4830" s="1129">
        <f t="shared" ref="AK4830:AK4842" si="747">AJ4830*AI4830/365</f>
        <v>7.1506849315068491E-3</v>
      </c>
      <c r="AL4830" s="1129">
        <v>0</v>
      </c>
      <c r="AM4830" s="1113">
        <f t="shared" ref="AM4830:AM4841" si="748">SUM(AK4830:AL4830)</f>
        <v>7.1506849315068491E-3</v>
      </c>
      <c r="AN4830" s="1129">
        <v>7.0000000000000001E-3</v>
      </c>
      <c r="AO4830" s="1129">
        <v>0</v>
      </c>
      <c r="AP4830" s="1129">
        <v>7.0000000000000001E-3</v>
      </c>
      <c r="AQ4830" s="1129">
        <f t="shared" si="746"/>
        <v>0.21</v>
      </c>
      <c r="AR4830" s="360"/>
      <c r="AS4830" s="1114" t="s">
        <v>431</v>
      </c>
      <c r="AT4830" s="925"/>
      <c r="AU4830" s="1009" t="s">
        <v>17186</v>
      </c>
      <c r="AV4830" s="1935"/>
      <c r="AW4830" s="925" t="s">
        <v>234</v>
      </c>
      <c r="AX4830" s="447" t="s">
        <v>22275</v>
      </c>
      <c r="AY4830" s="1295"/>
      <c r="AZ4830" s="447" t="s">
        <v>22276</v>
      </c>
    </row>
    <row r="4831" spans="1:53" s="1289" customFormat="1" ht="15.95" customHeight="1" x14ac:dyDescent="0.25">
      <c r="A4831" s="925">
        <v>2178</v>
      </c>
      <c r="B4831" s="354" t="s">
        <v>51</v>
      </c>
      <c r="C4831" s="1009" t="s">
        <v>17186</v>
      </c>
      <c r="D4831" s="354" t="s">
        <v>22287</v>
      </c>
      <c r="E4831" s="925" t="s">
        <v>22292</v>
      </c>
      <c r="F4831" s="925" t="s">
        <v>22293</v>
      </c>
      <c r="G4831" s="925" t="s">
        <v>221</v>
      </c>
      <c r="H4831" s="925" t="s">
        <v>219</v>
      </c>
      <c r="I4831" s="925" t="s">
        <v>22294</v>
      </c>
      <c r="J4831" s="925" t="s">
        <v>221</v>
      </c>
      <c r="K4831" s="925" t="s">
        <v>879</v>
      </c>
      <c r="L4831" s="925" t="s">
        <v>221</v>
      </c>
      <c r="M4831" s="925" t="s">
        <v>879</v>
      </c>
      <c r="N4831" s="974">
        <v>3</v>
      </c>
      <c r="O4831" s="974">
        <v>1.5</v>
      </c>
      <c r="P4831" s="974">
        <f t="shared" si="745"/>
        <v>4.5</v>
      </c>
      <c r="Q4831" s="925">
        <v>2</v>
      </c>
      <c r="R4831" s="925"/>
      <c r="S4831" s="925"/>
      <c r="T4831" s="925"/>
      <c r="U4831" s="925"/>
      <c r="V4831" s="925"/>
      <c r="W4831" s="925"/>
      <c r="X4831" s="925"/>
      <c r="Y4831" s="925" t="s">
        <v>21159</v>
      </c>
      <c r="Z4831" s="925" t="s">
        <v>22295</v>
      </c>
      <c r="AA4831" s="1128" t="s">
        <v>22296</v>
      </c>
      <c r="AB4831" s="925" t="s">
        <v>22297</v>
      </c>
      <c r="AC4831" s="925" t="s">
        <v>22298</v>
      </c>
      <c r="AD4831" t="s">
        <v>22299</v>
      </c>
      <c r="AE4831" s="925" t="s">
        <v>22300</v>
      </c>
      <c r="AF4831" s="925" t="s">
        <v>22303</v>
      </c>
      <c r="AG4831" s="925">
        <v>9729324514</v>
      </c>
      <c r="AH4831" s="925" t="s">
        <v>21223</v>
      </c>
      <c r="AI4831" s="974">
        <v>1.1399999999999999</v>
      </c>
      <c r="AJ4831" s="1128">
        <v>620</v>
      </c>
      <c r="AK4831" s="1129">
        <f t="shared" si="747"/>
        <v>1.9364383561643834</v>
      </c>
      <c r="AL4831" s="1129">
        <v>0</v>
      </c>
      <c r="AM4831" s="1113">
        <f t="shared" si="748"/>
        <v>1.9364383561643834</v>
      </c>
      <c r="AN4831" s="1129">
        <v>1.9359999999999999</v>
      </c>
      <c r="AO4831" s="1129">
        <v>0</v>
      </c>
      <c r="AP4831" s="1129">
        <f>SUM(AN4831:AO4831)</f>
        <v>1.9359999999999999</v>
      </c>
      <c r="AQ4831" s="1129">
        <f t="shared" si="746"/>
        <v>58.08</v>
      </c>
      <c r="AR4831" s="360"/>
      <c r="AS4831" s="1114" t="s">
        <v>114</v>
      </c>
      <c r="AT4831" s="925"/>
      <c r="AU4831" s="1009" t="s">
        <v>17186</v>
      </c>
      <c r="AV4831" s="1935"/>
      <c r="AW4831" s="925" t="s">
        <v>234</v>
      </c>
      <c r="AX4831" s="447" t="s">
        <v>22301</v>
      </c>
      <c r="AY4831" s="1615"/>
      <c r="AZ4831" s="447" t="s">
        <v>22302</v>
      </c>
      <c r="BA4831" s="1288"/>
    </row>
    <row r="4832" spans="1:53" s="1289" customFormat="1" ht="15.95" customHeight="1" x14ac:dyDescent="0.25">
      <c r="A4832" s="925">
        <v>2179</v>
      </c>
      <c r="B4832" s="354" t="s">
        <v>57</v>
      </c>
      <c r="C4832" s="1009" t="s">
        <v>17186</v>
      </c>
      <c r="D4832" s="354" t="s">
        <v>22312</v>
      </c>
      <c r="E4832" s="925" t="s">
        <v>22313</v>
      </c>
      <c r="F4832" s="925" t="s">
        <v>22314</v>
      </c>
      <c r="G4832" s="925" t="s">
        <v>221</v>
      </c>
      <c r="H4832" s="925" t="s">
        <v>219</v>
      </c>
      <c r="I4832" s="925" t="s">
        <v>22294</v>
      </c>
      <c r="J4832" s="925" t="s">
        <v>221</v>
      </c>
      <c r="K4832" s="925" t="s">
        <v>879</v>
      </c>
      <c r="L4832" s="925" t="s">
        <v>221</v>
      </c>
      <c r="M4832" s="925" t="s">
        <v>879</v>
      </c>
      <c r="N4832" s="974">
        <v>3</v>
      </c>
      <c r="O4832" s="974">
        <v>1.5</v>
      </c>
      <c r="P4832" s="974">
        <f t="shared" si="745"/>
        <v>4.5</v>
      </c>
      <c r="Q4832" s="925">
        <v>2</v>
      </c>
      <c r="R4832" s="925"/>
      <c r="S4832" s="925"/>
      <c r="T4832" s="925"/>
      <c r="U4832" s="925"/>
      <c r="V4832" s="925"/>
      <c r="W4832" s="925"/>
      <c r="X4832" s="925"/>
      <c r="Y4832" s="925" t="s">
        <v>22315</v>
      </c>
      <c r="Z4832" s="925" t="s">
        <v>22316</v>
      </c>
      <c r="AA4832" s="1128" t="s">
        <v>22317</v>
      </c>
      <c r="AB4832" s="1306" t="s">
        <v>22318</v>
      </c>
      <c r="AC4832" s="925" t="s">
        <v>22319</v>
      </c>
      <c r="AD4832" t="s">
        <v>22299</v>
      </c>
      <c r="AE4832" s="925" t="s">
        <v>22320</v>
      </c>
      <c r="AF4832" s="925" t="s">
        <v>22322</v>
      </c>
      <c r="AG4832" s="925" t="s">
        <v>22321</v>
      </c>
      <c r="AH4832" s="946" t="s">
        <v>21224</v>
      </c>
      <c r="AI4832" s="974">
        <v>1.1399999999999999</v>
      </c>
      <c r="AJ4832" s="1128">
        <v>740</v>
      </c>
      <c r="AK4832" s="1129">
        <f t="shared" si="747"/>
        <v>2.3112328767123285</v>
      </c>
      <c r="AL4832" s="1129">
        <v>0</v>
      </c>
      <c r="AM4832" s="1113">
        <f t="shared" si="748"/>
        <v>2.3112328767123285</v>
      </c>
      <c r="AN4832" s="1129">
        <v>2.3109999999999999</v>
      </c>
      <c r="AO4832" s="1129">
        <v>0</v>
      </c>
      <c r="AP4832" s="1129">
        <v>2.3109999999999999</v>
      </c>
      <c r="AQ4832" s="1129">
        <f t="shared" si="746"/>
        <v>69.33</v>
      </c>
      <c r="AR4832" s="360"/>
      <c r="AS4832" s="1114" t="s">
        <v>114</v>
      </c>
      <c r="AT4832" s="925"/>
      <c r="AU4832" s="1009" t="s">
        <v>17186</v>
      </c>
      <c r="AV4832" s="1935"/>
      <c r="AW4832" s="925" t="s">
        <v>234</v>
      </c>
      <c r="AX4832" s="447" t="s">
        <v>22323</v>
      </c>
      <c r="AY4832" s="1615"/>
      <c r="AZ4832" s="447" t="s">
        <v>22324</v>
      </c>
      <c r="BA4832" s="1288"/>
    </row>
    <row r="4833" spans="1:53" s="1289" customFormat="1" ht="15.95" customHeight="1" x14ac:dyDescent="0.25">
      <c r="A4833" s="925">
        <v>2180</v>
      </c>
      <c r="B4833" s="354" t="s">
        <v>57</v>
      </c>
      <c r="C4833" s="1009" t="s">
        <v>17186</v>
      </c>
      <c r="D4833" s="354" t="s">
        <v>22583</v>
      </c>
      <c r="E4833" s="925" t="s">
        <v>4657</v>
      </c>
      <c r="F4833" s="925" t="s">
        <v>22589</v>
      </c>
      <c r="G4833" s="925" t="s">
        <v>221</v>
      </c>
      <c r="H4833" s="925" t="s">
        <v>10852</v>
      </c>
      <c r="I4833" s="925" t="s">
        <v>22294</v>
      </c>
      <c r="J4833" s="925" t="s">
        <v>221</v>
      </c>
      <c r="K4833" s="925" t="s">
        <v>7140</v>
      </c>
      <c r="L4833" s="925" t="s">
        <v>221</v>
      </c>
      <c r="M4833" s="925" t="s">
        <v>879</v>
      </c>
      <c r="N4833" s="974">
        <v>5</v>
      </c>
      <c r="O4833" s="974">
        <v>1.5</v>
      </c>
      <c r="P4833" s="974">
        <f t="shared" si="745"/>
        <v>7.5</v>
      </c>
      <c r="Q4833" s="925">
        <v>1</v>
      </c>
      <c r="R4833" s="925"/>
      <c r="S4833" s="925">
        <v>3</v>
      </c>
      <c r="T4833" s="925"/>
      <c r="U4833" s="925"/>
      <c r="V4833" s="925"/>
      <c r="W4833" s="925"/>
      <c r="X4833" s="925"/>
      <c r="Y4833" s="925" t="s">
        <v>330</v>
      </c>
      <c r="Z4833" s="925" t="s">
        <v>22590</v>
      </c>
      <c r="AA4833" s="1128" t="s">
        <v>22591</v>
      </c>
      <c r="AB4833" s="1009" t="s">
        <v>22598</v>
      </c>
      <c r="AC4833" s="925" t="s">
        <v>22592</v>
      </c>
      <c r="AD4833" s="1013" t="s">
        <v>22593</v>
      </c>
      <c r="AE4833" s="925" t="s">
        <v>22594</v>
      </c>
      <c r="AF4833" s="925" t="s">
        <v>22590</v>
      </c>
      <c r="AG4833" s="1128" t="s">
        <v>22591</v>
      </c>
      <c r="AH4833" s="925" t="s">
        <v>22595</v>
      </c>
      <c r="AI4833" s="974">
        <v>0.28999999999999998</v>
      </c>
      <c r="AJ4833" s="1128">
        <v>200</v>
      </c>
      <c r="AK4833" s="1129">
        <f t="shared" si="747"/>
        <v>0.15890410958904108</v>
      </c>
      <c r="AL4833" s="1129">
        <v>0</v>
      </c>
      <c r="AM4833" s="1113">
        <f t="shared" si="748"/>
        <v>0.15890410958904108</v>
      </c>
      <c r="AN4833" s="1129">
        <v>0.159</v>
      </c>
      <c r="AO4833" s="1129">
        <v>0</v>
      </c>
      <c r="AP4833" s="1129">
        <f>SUM(AN4833:AO4833)</f>
        <v>0.159</v>
      </c>
      <c r="AQ4833" s="1129">
        <f t="shared" si="746"/>
        <v>4.7700000000000005</v>
      </c>
      <c r="AR4833" s="360"/>
      <c r="AS4833" s="1114" t="s">
        <v>114</v>
      </c>
      <c r="AT4833" s="925"/>
      <c r="AU4833" s="1009" t="s">
        <v>17186</v>
      </c>
      <c r="AV4833" s="1935"/>
      <c r="AW4833" s="925" t="s">
        <v>16339</v>
      </c>
      <c r="AX4833" s="447" t="s">
        <v>22596</v>
      </c>
      <c r="AY4833" s="1641"/>
      <c r="AZ4833" s="447" t="s">
        <v>22597</v>
      </c>
      <c r="BA4833" s="1288"/>
    </row>
    <row r="4834" spans="1:53" s="1289" customFormat="1" ht="15.95" customHeight="1" x14ac:dyDescent="0.25">
      <c r="A4834" s="925">
        <v>2181</v>
      </c>
      <c r="B4834" s="354" t="s">
        <v>55</v>
      </c>
      <c r="C4834" s="1009" t="s">
        <v>17186</v>
      </c>
      <c r="D4834" s="354" t="s">
        <v>22670</v>
      </c>
      <c r="E4834" s="925" t="s">
        <v>22676</v>
      </c>
      <c r="F4834" s="925" t="s">
        <v>22677</v>
      </c>
      <c r="G4834" s="925" t="s">
        <v>221</v>
      </c>
      <c r="H4834" s="925" t="s">
        <v>10852</v>
      </c>
      <c r="I4834" s="925" t="s">
        <v>22294</v>
      </c>
      <c r="J4834" s="925" t="s">
        <v>221</v>
      </c>
      <c r="K4834" s="925" t="s">
        <v>7140</v>
      </c>
      <c r="L4834" s="925" t="s">
        <v>221</v>
      </c>
      <c r="M4834" s="925" t="s">
        <v>879</v>
      </c>
      <c r="N4834" s="974">
        <v>4.4000000000000004</v>
      </c>
      <c r="O4834" s="974">
        <v>2.7</v>
      </c>
      <c r="P4834" s="974">
        <f t="shared" si="745"/>
        <v>11.880000000000003</v>
      </c>
      <c r="Q4834" s="925">
        <v>1</v>
      </c>
      <c r="R4834" s="925"/>
      <c r="S4834" s="925"/>
      <c r="T4834" s="925"/>
      <c r="U4834" s="925"/>
      <c r="V4834" s="925"/>
      <c r="W4834" s="925"/>
      <c r="X4834" s="925"/>
      <c r="Y4834" s="925" t="s">
        <v>330</v>
      </c>
      <c r="Z4834" s="925" t="s">
        <v>22671</v>
      </c>
      <c r="AA4834" s="1128" t="s">
        <v>22672</v>
      </c>
      <c r="AB4834" s="925" t="s">
        <v>22673</v>
      </c>
      <c r="AC4834" s="925" t="s">
        <v>22674</v>
      </c>
      <c r="AD4834" s="1681" t="s">
        <v>22675</v>
      </c>
      <c r="AE4834" s="925" t="s">
        <v>22673</v>
      </c>
      <c r="AF4834" s="925" t="s">
        <v>22671</v>
      </c>
      <c r="AG4834" s="1128" t="s">
        <v>22672</v>
      </c>
      <c r="AH4834" s="925" t="s">
        <v>22678</v>
      </c>
      <c r="AI4834" s="974">
        <v>0.87</v>
      </c>
      <c r="AJ4834" s="1128">
        <v>50</v>
      </c>
      <c r="AK4834" s="1129">
        <f t="shared" si="747"/>
        <v>0.11917808219178082</v>
      </c>
      <c r="AL4834" s="1129">
        <v>0</v>
      </c>
      <c r="AM4834" s="1113">
        <f t="shared" si="748"/>
        <v>0.11917808219178082</v>
      </c>
      <c r="AN4834" s="1129">
        <f>SUM(AK4834:AK4834)</f>
        <v>0.11917808219178082</v>
      </c>
      <c r="AO4834" s="1129">
        <v>0</v>
      </c>
      <c r="AP4834" s="1129">
        <v>0.78700000000000003</v>
      </c>
      <c r="AQ4834" s="1129">
        <f t="shared" si="746"/>
        <v>23.61</v>
      </c>
      <c r="AR4834" s="360"/>
      <c r="AS4834" s="1114" t="s">
        <v>114</v>
      </c>
      <c r="AT4834" s="925"/>
      <c r="AU4834" s="925" t="s">
        <v>17186</v>
      </c>
      <c r="AV4834" s="1935"/>
      <c r="AW4834" s="925" t="s">
        <v>16339</v>
      </c>
      <c r="AX4834" s="447" t="s">
        <v>22679</v>
      </c>
      <c r="AY4834" s="1680"/>
      <c r="AZ4834" s="447" t="s">
        <v>22680</v>
      </c>
      <c r="BA4834" s="1288"/>
    </row>
    <row r="4835" spans="1:53" s="1289" customFormat="1" ht="15.95" customHeight="1" x14ac:dyDescent="0.25">
      <c r="A4835" s="925">
        <v>2182</v>
      </c>
      <c r="B4835" s="354" t="s">
        <v>50</v>
      </c>
      <c r="C4835" s="1009" t="s">
        <v>17186</v>
      </c>
      <c r="D4835" s="354" t="s">
        <v>23385</v>
      </c>
      <c r="E4835" s="925" t="s">
        <v>23374</v>
      </c>
      <c r="F4835" s="925" t="s">
        <v>23375</v>
      </c>
      <c r="G4835" s="925" t="s">
        <v>818</v>
      </c>
      <c r="H4835" s="925" t="s">
        <v>10852</v>
      </c>
      <c r="I4835" s="673" t="s">
        <v>316</v>
      </c>
      <c r="J4835" s="925" t="s">
        <v>221</v>
      </c>
      <c r="K4835" s="925" t="s">
        <v>879</v>
      </c>
      <c r="L4835" s="925" t="s">
        <v>221</v>
      </c>
      <c r="M4835" s="925" t="s">
        <v>879</v>
      </c>
      <c r="N4835" s="974">
        <v>6</v>
      </c>
      <c r="O4835" s="974">
        <v>6</v>
      </c>
      <c r="P4835" s="974">
        <f t="shared" si="745"/>
        <v>36</v>
      </c>
      <c r="Q4835" s="925">
        <v>1</v>
      </c>
      <c r="R4835" s="925"/>
      <c r="S4835" s="925">
        <v>1</v>
      </c>
      <c r="T4835" s="925"/>
      <c r="U4835" s="925"/>
      <c r="V4835" s="925"/>
      <c r="W4835" s="925"/>
      <c r="X4835" s="925"/>
      <c r="Y4835" s="925" t="s">
        <v>330</v>
      </c>
      <c r="Z4835" s="925" t="s">
        <v>23376</v>
      </c>
      <c r="AA4835" s="1128" t="s">
        <v>23377</v>
      </c>
      <c r="AB4835" s="925" t="s">
        <v>23378</v>
      </c>
      <c r="AC4835" s="925" t="s">
        <v>23379</v>
      </c>
      <c r="AD4835" s="1013" t="s">
        <v>23380</v>
      </c>
      <c r="AE4835" s="925" t="s">
        <v>23386</v>
      </c>
      <c r="AF4835" s="925" t="s">
        <v>23376</v>
      </c>
      <c r="AG4835" s="1128" t="s">
        <v>23377</v>
      </c>
      <c r="AH4835" s="925" t="s">
        <v>23381</v>
      </c>
      <c r="AI4835" s="974">
        <v>0.87</v>
      </c>
      <c r="AJ4835" s="1128">
        <v>55</v>
      </c>
      <c r="AK4835" s="1129">
        <f t="shared" si="747"/>
        <v>0.1310958904109589</v>
      </c>
      <c r="AL4835" s="1129">
        <v>0</v>
      </c>
      <c r="AM4835" s="1113">
        <f t="shared" si="748"/>
        <v>0.1310958904109589</v>
      </c>
      <c r="AN4835" s="1129">
        <v>0.13100000000000001</v>
      </c>
      <c r="AO4835" s="1129">
        <v>0</v>
      </c>
      <c r="AP4835" s="1129">
        <f>SUM(AN4835:AO4835)</f>
        <v>0.13100000000000001</v>
      </c>
      <c r="AQ4835" s="1129">
        <f t="shared" ref="AQ4835:AQ4840" si="749">AP4835*30</f>
        <v>3.93</v>
      </c>
      <c r="AR4835" s="360"/>
      <c r="AS4835" s="1114" t="s">
        <v>114</v>
      </c>
      <c r="AT4835" s="925"/>
      <c r="AU4835" s="925" t="s">
        <v>17186</v>
      </c>
      <c r="AV4835" s="1935"/>
      <c r="AW4835" s="925" t="s">
        <v>16339</v>
      </c>
      <c r="AX4835" s="447" t="s">
        <v>23383</v>
      </c>
      <c r="AY4835" s="1775"/>
      <c r="AZ4835" s="447" t="s">
        <v>23384</v>
      </c>
      <c r="BA4835" s="1288"/>
    </row>
    <row r="4836" spans="1:53" s="1289" customFormat="1" ht="15.95" customHeight="1" x14ac:dyDescent="0.25">
      <c r="A4836" s="925">
        <v>2183</v>
      </c>
      <c r="B4836" s="354" t="s">
        <v>23395</v>
      </c>
      <c r="C4836" s="1009" t="s">
        <v>17186</v>
      </c>
      <c r="D4836" s="354" t="s">
        <v>23396</v>
      </c>
      <c r="E4836" s="925" t="s">
        <v>23397</v>
      </c>
      <c r="F4836" s="925" t="s">
        <v>23398</v>
      </c>
      <c r="G4836" s="925" t="s">
        <v>221</v>
      </c>
      <c r="H4836" s="925" t="s">
        <v>10852</v>
      </c>
      <c r="I4836" s="673" t="s">
        <v>316</v>
      </c>
      <c r="J4836" s="925" t="s">
        <v>221</v>
      </c>
      <c r="K4836" s="925" t="s">
        <v>879</v>
      </c>
      <c r="L4836" s="925" t="s">
        <v>221</v>
      </c>
      <c r="M4836" s="925" t="s">
        <v>879</v>
      </c>
      <c r="N4836" s="974">
        <v>5</v>
      </c>
      <c r="O4836" s="974">
        <v>2</v>
      </c>
      <c r="P4836" s="974">
        <f t="shared" ref="P4836:P4841" si="750">O4836*N4836</f>
        <v>10</v>
      </c>
      <c r="Q4836" s="925"/>
      <c r="R4836" s="925" t="s">
        <v>23399</v>
      </c>
      <c r="S4836" s="925"/>
      <c r="T4836" s="925"/>
      <c r="U4836" s="925"/>
      <c r="V4836" s="925"/>
      <c r="W4836" s="925"/>
      <c r="X4836" s="925"/>
      <c r="Y4836" s="925" t="s">
        <v>330</v>
      </c>
      <c r="Z4836" s="925" t="s">
        <v>23400</v>
      </c>
      <c r="AA4836" s="1128" t="s">
        <v>23401</v>
      </c>
      <c r="AB4836" s="925" t="s">
        <v>23402</v>
      </c>
      <c r="AC4836" s="925" t="s">
        <v>23403</v>
      </c>
      <c r="AD4836" s="1013" t="s">
        <v>23404</v>
      </c>
      <c r="AE4836" s="925" t="s">
        <v>13400</v>
      </c>
      <c r="AF4836" s="925" t="s">
        <v>23400</v>
      </c>
      <c r="AG4836" s="1128" t="s">
        <v>23401</v>
      </c>
      <c r="AH4836" s="925" t="s">
        <v>23405</v>
      </c>
      <c r="AI4836" s="974">
        <v>0.87</v>
      </c>
      <c r="AJ4836" s="1128">
        <v>3</v>
      </c>
      <c r="AK4836" s="1129">
        <f t="shared" si="747"/>
        <v>7.1506849315068491E-3</v>
      </c>
      <c r="AL4836" s="1129">
        <v>0</v>
      </c>
      <c r="AM4836" s="1113">
        <f t="shared" si="748"/>
        <v>7.1506849315068491E-3</v>
      </c>
      <c r="AN4836" s="1129">
        <v>7.0000000000000001E-3</v>
      </c>
      <c r="AO4836" s="1129">
        <v>0</v>
      </c>
      <c r="AP4836" s="1129">
        <v>7.0000000000000001E-3</v>
      </c>
      <c r="AQ4836" s="1129">
        <f t="shared" si="749"/>
        <v>0.21</v>
      </c>
      <c r="AR4836" s="360"/>
      <c r="AS4836" s="1114" t="s">
        <v>431</v>
      </c>
      <c r="AT4836" s="925"/>
      <c r="AU4836" s="925" t="s">
        <v>17186</v>
      </c>
      <c r="AV4836" s="1935"/>
      <c r="AW4836" s="925" t="s">
        <v>16339</v>
      </c>
      <c r="AX4836" s="447" t="s">
        <v>23406</v>
      </c>
      <c r="AY4836" s="1777"/>
      <c r="AZ4836" s="447" t="s">
        <v>23407</v>
      </c>
      <c r="BA4836" s="1288"/>
    </row>
    <row r="4837" spans="1:53" s="1289" customFormat="1" ht="15.95" customHeight="1" x14ac:dyDescent="0.25">
      <c r="A4837" s="925">
        <v>2184</v>
      </c>
      <c r="B4837" s="354" t="s">
        <v>56</v>
      </c>
      <c r="C4837" s="1009" t="s">
        <v>17186</v>
      </c>
      <c r="D4837" s="354" t="s">
        <v>23459</v>
      </c>
      <c r="E4837" s="925" t="s">
        <v>23460</v>
      </c>
      <c r="F4837" s="925" t="s">
        <v>23461</v>
      </c>
      <c r="G4837" s="925" t="s">
        <v>221</v>
      </c>
      <c r="H4837" s="925" t="s">
        <v>219</v>
      </c>
      <c r="I4837" s="925" t="s">
        <v>17505</v>
      </c>
      <c r="J4837" s="925" t="s">
        <v>221</v>
      </c>
      <c r="K4837" s="925" t="s">
        <v>879</v>
      </c>
      <c r="L4837" s="925" t="s">
        <v>317</v>
      </c>
      <c r="M4837" s="925">
        <v>0</v>
      </c>
      <c r="N4837" s="974">
        <v>2.5</v>
      </c>
      <c r="O4837" s="974">
        <v>1.5</v>
      </c>
      <c r="P4837" s="974">
        <f t="shared" si="750"/>
        <v>3.75</v>
      </c>
      <c r="Q4837" s="925"/>
      <c r="R4837" s="925" t="s">
        <v>6373</v>
      </c>
      <c r="S4837" s="925"/>
      <c r="T4837" s="925"/>
      <c r="U4837" s="925"/>
      <c r="V4837" s="925"/>
      <c r="W4837" s="925"/>
      <c r="X4837" s="925"/>
      <c r="Y4837" s="925" t="s">
        <v>12075</v>
      </c>
      <c r="Z4837" s="925" t="s">
        <v>15048</v>
      </c>
      <c r="AA4837" s="1128" t="s">
        <v>23462</v>
      </c>
      <c r="AB4837" s="925" t="s">
        <v>23508</v>
      </c>
      <c r="AC4837" s="925" t="s">
        <v>23467</v>
      </c>
      <c r="AD4837" s="1152" t="s">
        <v>23463</v>
      </c>
      <c r="AE4837" s="925" t="s">
        <v>23464</v>
      </c>
      <c r="AF4837" s="925" t="s">
        <v>15048</v>
      </c>
      <c r="AG4837" s="1128" t="s">
        <v>23462</v>
      </c>
      <c r="AH4837" s="925" t="s">
        <v>21166</v>
      </c>
      <c r="AI4837" s="974">
        <v>1.1399999999999999</v>
      </c>
      <c r="AJ4837" s="1128">
        <v>98.8</v>
      </c>
      <c r="AK4837" s="1129">
        <f t="shared" si="747"/>
        <v>0.30858082191780817</v>
      </c>
      <c r="AL4837" s="1129">
        <v>0</v>
      </c>
      <c r="AM4837" s="1113">
        <f t="shared" si="748"/>
        <v>0.30858082191780817</v>
      </c>
      <c r="AN4837" s="1129">
        <v>0.309</v>
      </c>
      <c r="AO4837" s="1129">
        <v>0</v>
      </c>
      <c r="AP4837" s="1129">
        <f>SUM(AN4837:AO4837)</f>
        <v>0.309</v>
      </c>
      <c r="AQ4837" s="1129">
        <f t="shared" si="749"/>
        <v>9.27</v>
      </c>
      <c r="AR4837" s="360"/>
      <c r="AS4837" s="1114" t="s">
        <v>431</v>
      </c>
      <c r="AT4837" s="925"/>
      <c r="AU4837" s="925" t="s">
        <v>17186</v>
      </c>
      <c r="AV4837" s="1935"/>
      <c r="AW4837" s="925" t="s">
        <v>234</v>
      </c>
      <c r="AX4837" s="447" t="s">
        <v>23465</v>
      </c>
      <c r="AY4837" s="1778"/>
      <c r="AZ4837" s="447" t="s">
        <v>23466</v>
      </c>
      <c r="BA4837" s="1288"/>
    </row>
    <row r="4838" spans="1:53" s="1289" customFormat="1" ht="15.95" customHeight="1" x14ac:dyDescent="0.25">
      <c r="A4838" s="925">
        <v>2185</v>
      </c>
      <c r="B4838" s="354" t="s">
        <v>57</v>
      </c>
      <c r="C4838" s="1009" t="s">
        <v>790</v>
      </c>
      <c r="D4838" s="354" t="s">
        <v>23513</v>
      </c>
      <c r="E4838" s="925" t="s">
        <v>23504</v>
      </c>
      <c r="F4838" s="925" t="s">
        <v>23505</v>
      </c>
      <c r="G4838" s="925" t="s">
        <v>221</v>
      </c>
      <c r="H4838" s="925" t="s">
        <v>10852</v>
      </c>
      <c r="I4838" s="925" t="s">
        <v>17505</v>
      </c>
      <c r="J4838" s="925" t="s">
        <v>221</v>
      </c>
      <c r="K4838" s="925" t="s">
        <v>23506</v>
      </c>
      <c r="L4838" s="925" t="s">
        <v>221</v>
      </c>
      <c r="M4838" s="925" t="s">
        <v>879</v>
      </c>
      <c r="N4838" s="974">
        <v>3</v>
      </c>
      <c r="O4838" s="974">
        <v>1.6</v>
      </c>
      <c r="P4838" s="974">
        <f t="shared" si="750"/>
        <v>4.8000000000000007</v>
      </c>
      <c r="Q4838" s="925">
        <v>1</v>
      </c>
      <c r="R4838" s="925"/>
      <c r="S4838" s="925">
        <v>1</v>
      </c>
      <c r="T4838" s="925"/>
      <c r="U4838" s="925"/>
      <c r="V4838" s="925"/>
      <c r="W4838" s="925"/>
      <c r="X4838" s="925"/>
      <c r="Y4838" s="925" t="s">
        <v>790</v>
      </c>
      <c r="Z4838" s="925" t="s">
        <v>23664</v>
      </c>
      <c r="AA4838" s="1128" t="s">
        <v>23507</v>
      </c>
      <c r="AB4838" s="925" t="s">
        <v>23514</v>
      </c>
      <c r="AC4838" s="925" t="s">
        <v>23509</v>
      </c>
      <c r="AD4838" s="1013" t="s">
        <v>23510</v>
      </c>
      <c r="AE4838" s="925" t="s">
        <v>23514</v>
      </c>
      <c r="AF4838" s="925" t="s">
        <v>23664</v>
      </c>
      <c r="AG4838" s="1128" t="s">
        <v>23507</v>
      </c>
      <c r="AH4838" s="925" t="s">
        <v>1509</v>
      </c>
      <c r="AI4838" s="974">
        <v>1.48</v>
      </c>
      <c r="AJ4838" s="1128">
        <v>9</v>
      </c>
      <c r="AK4838" s="1129">
        <f t="shared" si="747"/>
        <v>3.6493150684931509E-2</v>
      </c>
      <c r="AL4838" s="1129">
        <v>0</v>
      </c>
      <c r="AM4838" s="1113">
        <f t="shared" si="748"/>
        <v>3.6493150684931509E-2</v>
      </c>
      <c r="AN4838" s="1129">
        <v>3.5999999999999997E-2</v>
      </c>
      <c r="AO4838" s="1129">
        <v>0</v>
      </c>
      <c r="AP4838" s="1129">
        <v>3.5999999999999997E-2</v>
      </c>
      <c r="AQ4838" s="1129">
        <f t="shared" si="749"/>
        <v>1.0799999999999998</v>
      </c>
      <c r="AR4838" s="360"/>
      <c r="AS4838" s="1114" t="s">
        <v>431</v>
      </c>
      <c r="AT4838" s="925"/>
      <c r="AU4838" s="925" t="s">
        <v>1509</v>
      </c>
      <c r="AV4838" s="1935"/>
      <c r="AW4838" s="925" t="s">
        <v>234</v>
      </c>
      <c r="AX4838" s="447" t="s">
        <v>23511</v>
      </c>
      <c r="AY4838" s="1778"/>
      <c r="AZ4838" s="447" t="s">
        <v>23512</v>
      </c>
      <c r="BA4838" s="1288"/>
    </row>
    <row r="4839" spans="1:53" ht="15.95" customHeight="1" x14ac:dyDescent="0.25">
      <c r="A4839" s="925">
        <v>2186</v>
      </c>
      <c r="B4839" s="354" t="s">
        <v>55</v>
      </c>
      <c r="C4839" s="1009" t="s">
        <v>17186</v>
      </c>
      <c r="D4839" s="354" t="s">
        <v>23817</v>
      </c>
      <c r="E4839" s="925" t="s">
        <v>23818</v>
      </c>
      <c r="F4839" s="925" t="s">
        <v>23819</v>
      </c>
      <c r="G4839" s="925" t="s">
        <v>818</v>
      </c>
      <c r="H4839" s="925" t="s">
        <v>10852</v>
      </c>
      <c r="I4839" s="925" t="s">
        <v>220</v>
      </c>
      <c r="J4839" s="925" t="s">
        <v>221</v>
      </c>
      <c r="K4839" s="925" t="s">
        <v>23506</v>
      </c>
      <c r="L4839" s="925" t="s">
        <v>221</v>
      </c>
      <c r="M4839" s="925" t="s">
        <v>879</v>
      </c>
      <c r="N4839" s="974">
        <v>6</v>
      </c>
      <c r="O4839" s="974">
        <v>2</v>
      </c>
      <c r="P4839" s="974">
        <f t="shared" si="750"/>
        <v>12</v>
      </c>
      <c r="Q4839" s="925">
        <v>4</v>
      </c>
      <c r="R4839" s="925"/>
      <c r="S4839" s="925"/>
      <c r="T4839" s="925"/>
      <c r="U4839" s="925"/>
      <c r="V4839" s="925"/>
      <c r="W4839" s="925"/>
      <c r="X4839" s="925"/>
      <c r="Y4839" s="925" t="s">
        <v>16158</v>
      </c>
      <c r="Z4839" s="925" t="s">
        <v>23820</v>
      </c>
      <c r="AA4839" s="1128" t="s">
        <v>23821</v>
      </c>
      <c r="AB4839" s="925" t="s">
        <v>23822</v>
      </c>
      <c r="AC4839" s="925" t="s">
        <v>23823</v>
      </c>
      <c r="AD4839" s="1152" t="s">
        <v>23824</v>
      </c>
      <c r="AE4839" s="925" t="s">
        <v>23977</v>
      </c>
      <c r="AF4839" s="925" t="s">
        <v>23820</v>
      </c>
      <c r="AG4839" s="925" t="s">
        <v>23825</v>
      </c>
      <c r="AH4839" s="925" t="s">
        <v>23826</v>
      </c>
      <c r="AI4839" s="974">
        <v>1.1399999999999999</v>
      </c>
      <c r="AJ4839" s="974">
        <v>583.9</v>
      </c>
      <c r="AK4839" s="1129">
        <f t="shared" si="747"/>
        <v>1.8236876712328767</v>
      </c>
      <c r="AL4839" s="1129">
        <v>0</v>
      </c>
      <c r="AM4839" s="1113">
        <f t="shared" si="748"/>
        <v>1.8236876712328767</v>
      </c>
      <c r="AN4839" s="1129">
        <v>1.8240000000000001</v>
      </c>
      <c r="AO4839" s="1129">
        <v>0</v>
      </c>
      <c r="AP4839" s="1129">
        <f>SUM(AN4839:AO4839)</f>
        <v>1.8240000000000001</v>
      </c>
      <c r="AQ4839" s="1129">
        <f t="shared" si="749"/>
        <v>54.72</v>
      </c>
      <c r="AR4839" s="360"/>
      <c r="AS4839" s="1114" t="s">
        <v>114</v>
      </c>
      <c r="AT4839" s="925"/>
      <c r="AU4839" s="925" t="s">
        <v>17186</v>
      </c>
      <c r="AV4839" s="1935"/>
      <c r="AW4839" s="925" t="s">
        <v>234</v>
      </c>
      <c r="AX4839" s="447" t="s">
        <v>23827</v>
      </c>
      <c r="AY4839" s="1295"/>
      <c r="AZ4839" s="286" t="s">
        <v>23828</v>
      </c>
    </row>
    <row r="4840" spans="1:53" s="1289" customFormat="1" ht="15.95" customHeight="1" x14ac:dyDescent="0.25">
      <c r="A4840" s="925">
        <v>2187</v>
      </c>
      <c r="B4840" s="354" t="s">
        <v>50</v>
      </c>
      <c r="C4840" s="1009" t="s">
        <v>17186</v>
      </c>
      <c r="D4840" s="354" t="s">
        <v>23983</v>
      </c>
      <c r="E4840" s="925" t="s">
        <v>23972</v>
      </c>
      <c r="F4840" s="925" t="s">
        <v>23973</v>
      </c>
      <c r="G4840" s="925" t="s">
        <v>221</v>
      </c>
      <c r="H4840" s="925" t="s">
        <v>10852</v>
      </c>
      <c r="I4840" s="925" t="s">
        <v>220</v>
      </c>
      <c r="J4840" s="925" t="s">
        <v>221</v>
      </c>
      <c r="K4840" s="925" t="s">
        <v>23506</v>
      </c>
      <c r="L4840" s="925" t="s">
        <v>221</v>
      </c>
      <c r="M4840" s="925" t="s">
        <v>879</v>
      </c>
      <c r="N4840" s="974">
        <v>2.5</v>
      </c>
      <c r="O4840" s="974">
        <v>1.7</v>
      </c>
      <c r="P4840" s="974">
        <f t="shared" si="750"/>
        <v>4.25</v>
      </c>
      <c r="Q4840" s="925"/>
      <c r="R4840" s="925" t="s">
        <v>6373</v>
      </c>
      <c r="S4840" s="925" t="s">
        <v>6373</v>
      </c>
      <c r="T4840" s="925"/>
      <c r="U4840" s="925"/>
      <c r="V4840" s="925"/>
      <c r="W4840" s="925"/>
      <c r="X4840" s="925"/>
      <c r="Y4840" s="925" t="s">
        <v>16158</v>
      </c>
      <c r="Z4840" s="925" t="s">
        <v>23984</v>
      </c>
      <c r="AA4840" s="1128" t="s">
        <v>23985</v>
      </c>
      <c r="AB4840" s="925" t="s">
        <v>23974</v>
      </c>
      <c r="AC4840" s="925" t="s">
        <v>23975</v>
      </c>
      <c r="AD4840" s="1013" t="s">
        <v>23976</v>
      </c>
      <c r="AE4840" s="925" t="s">
        <v>23978</v>
      </c>
      <c r="AF4840" s="925" t="s">
        <v>23986</v>
      </c>
      <c r="AG4840" s="925" t="s">
        <v>23979</v>
      </c>
      <c r="AH4840" s="925" t="s">
        <v>23980</v>
      </c>
      <c r="AI4840" s="974">
        <v>1.1399999999999999</v>
      </c>
      <c r="AJ4840" s="974">
        <v>272.72000000000003</v>
      </c>
      <c r="AK4840" s="1129">
        <f t="shared" si="747"/>
        <v>0.85178301369863019</v>
      </c>
      <c r="AL4840" s="1129">
        <v>0</v>
      </c>
      <c r="AM4840" s="1113">
        <f t="shared" si="748"/>
        <v>0.85178301369863019</v>
      </c>
      <c r="AN4840" s="1129">
        <v>0.85199999999999998</v>
      </c>
      <c r="AO4840" s="1129">
        <v>0</v>
      </c>
      <c r="AP4840" s="1129">
        <v>0.85199999999999998</v>
      </c>
      <c r="AQ4840" s="1129">
        <f t="shared" si="749"/>
        <v>25.56</v>
      </c>
      <c r="AR4840" s="360"/>
      <c r="AS4840" s="1114" t="s">
        <v>114</v>
      </c>
      <c r="AT4840" s="925"/>
      <c r="AU4840" s="925" t="s">
        <v>17186</v>
      </c>
      <c r="AV4840" s="1935"/>
      <c r="AW4840" s="925" t="s">
        <v>234</v>
      </c>
      <c r="AX4840" s="447" t="s">
        <v>23981</v>
      </c>
      <c r="AY4840" s="1984"/>
      <c r="AZ4840" s="447" t="s">
        <v>23982</v>
      </c>
      <c r="BA4840" s="1288"/>
    </row>
    <row r="4841" spans="1:53" s="1289" customFormat="1" ht="15.95" customHeight="1" x14ac:dyDescent="0.25">
      <c r="A4841" s="925">
        <v>2188</v>
      </c>
      <c r="B4841" s="354" t="s">
        <v>55</v>
      </c>
      <c r="C4841" s="1009" t="s">
        <v>17186</v>
      </c>
      <c r="D4841" s="354" t="s">
        <v>24096</v>
      </c>
      <c r="E4841" s="925" t="s">
        <v>24088</v>
      </c>
      <c r="F4841" s="925" t="s">
        <v>24089</v>
      </c>
      <c r="G4841" s="925" t="s">
        <v>818</v>
      </c>
      <c r="H4841" s="925" t="s">
        <v>10852</v>
      </c>
      <c r="I4841" s="925" t="s">
        <v>220</v>
      </c>
      <c r="J4841" s="925" t="s">
        <v>221</v>
      </c>
      <c r="K4841" s="925" t="s">
        <v>23506</v>
      </c>
      <c r="L4841" s="925" t="s">
        <v>221</v>
      </c>
      <c r="M4841" s="925" t="s">
        <v>879</v>
      </c>
      <c r="N4841" s="974">
        <v>4</v>
      </c>
      <c r="O4841" s="974">
        <v>2</v>
      </c>
      <c r="P4841" s="974">
        <f t="shared" si="750"/>
        <v>8</v>
      </c>
      <c r="Q4841" s="925">
        <v>1</v>
      </c>
      <c r="R4841" s="925"/>
      <c r="S4841" s="925">
        <v>1</v>
      </c>
      <c r="T4841" s="925"/>
      <c r="U4841" s="925"/>
      <c r="V4841" s="925"/>
      <c r="W4841" s="925"/>
      <c r="X4841" s="925"/>
      <c r="Y4841" s="925" t="s">
        <v>12075</v>
      </c>
      <c r="Z4841" s="925" t="s">
        <v>24090</v>
      </c>
      <c r="AA4841" s="1128" t="s">
        <v>24091</v>
      </c>
      <c r="AB4841" s="925" t="s">
        <v>24092</v>
      </c>
      <c r="AC4841" s="925" t="s">
        <v>24093</v>
      </c>
      <c r="AD4841" s="1152" t="s">
        <v>24094</v>
      </c>
      <c r="AE4841" s="354" t="s">
        <v>24062</v>
      </c>
      <c r="AF4841" s="925" t="s">
        <v>24095</v>
      </c>
      <c r="AG4841" s="925" t="s">
        <v>24063</v>
      </c>
      <c r="AH4841" s="925" t="s">
        <v>24097</v>
      </c>
      <c r="AI4841" s="974">
        <v>0.87</v>
      </c>
      <c r="AJ4841" s="1128">
        <v>7</v>
      </c>
      <c r="AK4841" s="1129">
        <f t="shared" si="747"/>
        <v>1.6684931506849316E-2</v>
      </c>
      <c r="AL4841" s="1129">
        <v>0</v>
      </c>
      <c r="AM4841" s="1113">
        <f t="shared" si="748"/>
        <v>1.6684931506849316E-2</v>
      </c>
      <c r="AN4841" s="1129">
        <f>SUM(AK4841:AK4842)</f>
        <v>0.8560273972602741</v>
      </c>
      <c r="AO4841" s="1129">
        <f>SUM(AL4841:AL4842)</f>
        <v>0</v>
      </c>
      <c r="AP4841" s="1129">
        <f>SUM(AM4841:AM4842)</f>
        <v>0.85568493150684932</v>
      </c>
      <c r="AQ4841" s="1129">
        <f>AP4841*30</f>
        <v>25.670547945205481</v>
      </c>
      <c r="AR4841" s="360"/>
      <c r="AS4841" s="1114" t="s">
        <v>114</v>
      </c>
      <c r="AT4841" s="925"/>
      <c r="AU4841" s="925" t="s">
        <v>17186</v>
      </c>
      <c r="AV4841" s="1935"/>
      <c r="AW4841" s="925" t="s">
        <v>234</v>
      </c>
      <c r="AX4841" s="447" t="s">
        <v>24099</v>
      </c>
      <c r="AY4841" s="2000"/>
      <c r="AZ4841" s="1233" t="s">
        <v>24100</v>
      </c>
      <c r="BA4841" s="1288"/>
    </row>
    <row r="4842" spans="1:53" s="1289" customFormat="1" ht="15.95" customHeight="1" x14ac:dyDescent="0.2">
      <c r="A4842" s="1172"/>
      <c r="B4842" s="1172"/>
      <c r="C4842" s="1008"/>
      <c r="D4842" s="2000"/>
      <c r="E4842" s="1172"/>
      <c r="F4842" s="1172"/>
      <c r="G4842" s="1172"/>
      <c r="H4842" s="1172"/>
      <c r="I4842" s="1172"/>
      <c r="J4842" s="1172"/>
      <c r="K4842" s="1172"/>
      <c r="L4842" s="1172"/>
      <c r="M4842" s="1172"/>
      <c r="N4842" s="1422"/>
      <c r="O4842" s="1422"/>
      <c r="P4842" s="1422"/>
      <c r="Q4842" s="975"/>
      <c r="R4842" s="975"/>
      <c r="S4842" s="975"/>
      <c r="T4842" s="975"/>
      <c r="U4842" s="975"/>
      <c r="V4842" s="1465"/>
      <c r="W4842" s="1465"/>
      <c r="X4842" s="1465"/>
      <c r="Y4842" s="1172"/>
      <c r="AA4842" s="1462"/>
      <c r="AB4842" s="1172"/>
      <c r="AC4842" s="1172"/>
      <c r="AD4842" s="1172"/>
      <c r="AE4842" s="1172"/>
      <c r="AF4842" s="1172"/>
      <c r="AG4842" s="1465"/>
      <c r="AH4842" s="1172" t="s">
        <v>24098</v>
      </c>
      <c r="AI4842" s="1422">
        <v>0.9</v>
      </c>
      <c r="AJ4842" s="1422">
        <v>340.4</v>
      </c>
      <c r="AK4842" s="1173">
        <f t="shared" si="747"/>
        <v>0.83934246575342475</v>
      </c>
      <c r="AL4842" s="1173">
        <v>0</v>
      </c>
      <c r="AM4842" s="1174">
        <v>0.83899999999999997</v>
      </c>
      <c r="AN4842" s="1173"/>
      <c r="AO4842" s="1173"/>
      <c r="AP4842" s="1173"/>
      <c r="AQ4842" s="1173"/>
      <c r="AR4842" s="1996"/>
      <c r="AS4842" s="1279"/>
      <c r="AT4842" s="1172"/>
      <c r="AU4842" s="1172"/>
      <c r="AV4842" s="1934"/>
      <c r="AW4842" s="1172"/>
      <c r="AX4842" s="2000"/>
      <c r="AY4842" s="2401"/>
      <c r="AZ4842" s="1395"/>
      <c r="BA4842" s="1288"/>
    </row>
    <row r="4843" spans="1:53" s="1289" customFormat="1" ht="15.95" customHeight="1" x14ac:dyDescent="0.2">
      <c r="A4843" s="925">
        <v>2189</v>
      </c>
      <c r="B4843" s="354" t="s">
        <v>55</v>
      </c>
      <c r="C4843" s="1009" t="s">
        <v>58</v>
      </c>
      <c r="D4843" s="354" t="s">
        <v>24076</v>
      </c>
      <c r="E4843" s="925" t="s">
        <v>24069</v>
      </c>
      <c r="F4843" s="925" t="s">
        <v>24070</v>
      </c>
      <c r="G4843" s="925"/>
      <c r="H4843" s="925" t="s">
        <v>10852</v>
      </c>
      <c r="I4843" s="925" t="s">
        <v>220</v>
      </c>
      <c r="J4843" s="925" t="s">
        <v>221</v>
      </c>
      <c r="K4843" s="925" t="s">
        <v>23506</v>
      </c>
      <c r="L4843" s="925" t="s">
        <v>221</v>
      </c>
      <c r="M4843" s="925" t="s">
        <v>879</v>
      </c>
      <c r="N4843" s="974">
        <v>3</v>
      </c>
      <c r="O4843" s="974">
        <v>1.2</v>
      </c>
      <c r="P4843" s="974">
        <f>O4843*N4843</f>
        <v>3.5999999999999996</v>
      </c>
      <c r="Q4843" s="925">
        <v>2</v>
      </c>
      <c r="R4843" s="925"/>
      <c r="S4843" s="925">
        <v>1</v>
      </c>
      <c r="T4843" s="925"/>
      <c r="U4843" s="925"/>
      <c r="V4843" s="925"/>
      <c r="W4843" s="925"/>
      <c r="X4843" s="925"/>
      <c r="Y4843" s="925" t="s">
        <v>24071</v>
      </c>
      <c r="Z4843" s="2035" t="s">
        <v>230</v>
      </c>
      <c r="AA4843" s="2035" t="s">
        <v>230</v>
      </c>
      <c r="AB4843" s="2035" t="s">
        <v>230</v>
      </c>
      <c r="AC4843" s="2035" t="s">
        <v>230</v>
      </c>
      <c r="AD4843" s="2035" t="s">
        <v>230</v>
      </c>
      <c r="AE4843" s="925" t="s">
        <v>24065</v>
      </c>
      <c r="AF4843" s="925" t="s">
        <v>24066</v>
      </c>
      <c r="AG4843" s="358" t="s">
        <v>230</v>
      </c>
      <c r="AH4843" s="203" t="s">
        <v>58</v>
      </c>
      <c r="AI4843" s="1443">
        <v>0.114</v>
      </c>
      <c r="AJ4843" s="925">
        <v>140</v>
      </c>
      <c r="AK4843" s="1132">
        <f>AJ4843*0.087/365</f>
        <v>3.3369863013698632E-2</v>
      </c>
      <c r="AL4843" s="1132">
        <v>0</v>
      </c>
      <c r="AM4843" s="1132">
        <f>SUM(AK4843:AL4843)</f>
        <v>3.3369863013698632E-2</v>
      </c>
      <c r="AN4843" s="359">
        <f>SUM(AK4843:AK4846)</f>
        <v>1.7893150684931509</v>
      </c>
      <c r="AO4843" s="1129">
        <f>SUM(AL4843:AL4846)</f>
        <v>0</v>
      </c>
      <c r="AP4843" s="1129">
        <f>SUM(AM4843:AM4846)</f>
        <v>1.7893150684931509</v>
      </c>
      <c r="AQ4843" s="1129">
        <f>AP4843*30</f>
        <v>53.679452054794524</v>
      </c>
      <c r="AR4843" s="360"/>
      <c r="AS4843" s="1114" t="s">
        <v>24072</v>
      </c>
      <c r="AT4843" s="925"/>
      <c r="AU4843" s="925" t="s">
        <v>60</v>
      </c>
      <c r="AV4843" s="1935"/>
      <c r="AW4843" s="925" t="s">
        <v>234</v>
      </c>
      <c r="AX4843" s="1202" t="s">
        <v>24073</v>
      </c>
      <c r="AY4843" s="2401"/>
      <c r="AZ4843" s="1395"/>
      <c r="BA4843" s="1288"/>
    </row>
    <row r="4844" spans="1:53" ht="15.95" customHeight="1" x14ac:dyDescent="0.25">
      <c r="A4844" s="960"/>
      <c r="B4844" s="960"/>
      <c r="C4844" s="1005"/>
      <c r="D4844" s="1295"/>
      <c r="E4844" s="960"/>
      <c r="F4844" s="960"/>
      <c r="G4844" s="960"/>
      <c r="H4844" s="960"/>
      <c r="I4844" s="960"/>
      <c r="J4844" s="960"/>
      <c r="K4844" s="960"/>
      <c r="L4844" s="960"/>
      <c r="M4844" s="960"/>
      <c r="N4844" s="961"/>
      <c r="O4844" s="961"/>
      <c r="P4844" s="961"/>
      <c r="Q4844" s="937"/>
      <c r="R4844" s="937"/>
      <c r="S4844" s="937"/>
      <c r="T4844" s="937"/>
      <c r="U4844" s="937"/>
      <c r="V4844" s="1144"/>
      <c r="W4844" s="1144"/>
      <c r="X4844" s="1144"/>
      <c r="Y4844" s="960"/>
      <c r="Z4844" s="960"/>
      <c r="AA4844" s="973"/>
      <c r="AB4844" s="960"/>
      <c r="AC4844" s="960"/>
      <c r="AD4844" s="960"/>
      <c r="AE4844" s="1043" t="s">
        <v>5160</v>
      </c>
      <c r="AF4844" s="2000" t="s">
        <v>5161</v>
      </c>
      <c r="AG4844" s="2001" t="s">
        <v>230</v>
      </c>
      <c r="AH4844" s="754" t="s">
        <v>58</v>
      </c>
      <c r="AI4844" s="1546">
        <v>0.1</v>
      </c>
      <c r="AJ4844" s="1089">
        <v>2550</v>
      </c>
      <c r="AK4844" s="378">
        <f>AJ4844*0.0763/365</f>
        <v>0.53305479452054805</v>
      </c>
      <c r="AL4844" s="378">
        <v>0</v>
      </c>
      <c r="AM4844" s="1425">
        <f t="shared" ref="AM4844:AM4847" si="751">SUM(AK4844:AL4844)</f>
        <v>0.53305479452054805</v>
      </c>
      <c r="AN4844" s="40"/>
      <c r="AO4844" s="971"/>
      <c r="AP4844" s="971"/>
      <c r="AQ4844" s="971"/>
      <c r="AR4844" s="1296"/>
      <c r="AS4844" s="984"/>
      <c r="AT4844" s="960"/>
      <c r="AU4844" s="960"/>
      <c r="AV4844" s="1936"/>
      <c r="AW4844" s="960"/>
      <c r="AX4844" s="1295"/>
      <c r="AY4844" s="2391"/>
      <c r="AZ4844" s="55"/>
    </row>
    <row r="4845" spans="1:53" ht="15.95" customHeight="1" x14ac:dyDescent="0.25">
      <c r="A4845" s="960"/>
      <c r="B4845" s="960"/>
      <c r="C4845" s="1005"/>
      <c r="D4845" s="1295"/>
      <c r="E4845" s="960"/>
      <c r="F4845" s="960"/>
      <c r="G4845" s="960"/>
      <c r="H4845" s="960"/>
      <c r="I4845" s="960"/>
      <c r="J4845" s="960"/>
      <c r="K4845" s="960"/>
      <c r="L4845" s="960"/>
      <c r="M4845" s="960"/>
      <c r="N4845" s="961"/>
      <c r="O4845" s="961"/>
      <c r="P4845" s="961"/>
      <c r="Q4845" s="937"/>
      <c r="R4845" s="937"/>
      <c r="S4845" s="937"/>
      <c r="T4845" s="937"/>
      <c r="U4845" s="937"/>
      <c r="V4845" s="1144"/>
      <c r="W4845" s="1144"/>
      <c r="X4845" s="1144"/>
      <c r="Y4845" s="960"/>
      <c r="Z4845" s="960"/>
      <c r="AA4845" s="973"/>
      <c r="AB4845" s="960"/>
      <c r="AC4845" s="960"/>
      <c r="AD4845" s="960"/>
      <c r="AE4845" s="1043" t="s">
        <v>5162</v>
      </c>
      <c r="AF4845" s="2000" t="s">
        <v>5163</v>
      </c>
      <c r="AG4845" s="2001" t="s">
        <v>230</v>
      </c>
      <c r="AH4845" s="754" t="s">
        <v>58</v>
      </c>
      <c r="AI4845" s="1546">
        <v>0.1</v>
      </c>
      <c r="AJ4845" s="1089">
        <v>4050</v>
      </c>
      <c r="AK4845" s="378">
        <f t="shared" ref="AK4845:AK4846" si="752">AJ4845*0.0763/365</f>
        <v>0.84661643835616451</v>
      </c>
      <c r="AL4845" s="378">
        <v>0</v>
      </c>
      <c r="AM4845" s="1425">
        <f t="shared" si="751"/>
        <v>0.84661643835616451</v>
      </c>
      <c r="AN4845" s="98"/>
      <c r="AO4845" s="971"/>
      <c r="AP4845" s="971"/>
      <c r="AQ4845" s="971"/>
      <c r="AR4845" s="1296"/>
      <c r="AS4845" s="984"/>
      <c r="AT4845" s="960"/>
      <c r="AU4845" s="960"/>
      <c r="AV4845" s="1936"/>
      <c r="AW4845" s="960"/>
      <c r="AX4845" s="1295"/>
      <c r="AY4845" s="2391"/>
      <c r="AZ4845" s="55"/>
    </row>
    <row r="4846" spans="1:53" ht="15.95" customHeight="1" x14ac:dyDescent="0.25">
      <c r="A4846" s="960"/>
      <c r="B4846" s="960"/>
      <c r="C4846" s="1005"/>
      <c r="D4846" s="1295"/>
      <c r="E4846" s="960"/>
      <c r="F4846" s="960"/>
      <c r="G4846" s="960"/>
      <c r="H4846" s="960"/>
      <c r="I4846" s="960"/>
      <c r="J4846" s="960"/>
      <c r="K4846" s="960"/>
      <c r="L4846" s="960"/>
      <c r="M4846" s="960"/>
      <c r="N4846" s="961"/>
      <c r="O4846" s="961"/>
      <c r="P4846" s="961"/>
      <c r="Q4846" s="937"/>
      <c r="R4846" s="937"/>
      <c r="S4846" s="937"/>
      <c r="T4846" s="937"/>
      <c r="U4846" s="937"/>
      <c r="V4846" s="1144"/>
      <c r="W4846" s="1144"/>
      <c r="X4846" s="1144"/>
      <c r="Y4846" s="960"/>
      <c r="Z4846" s="960"/>
      <c r="AA4846" s="973"/>
      <c r="AB4846" s="960"/>
      <c r="AC4846" s="960"/>
      <c r="AD4846" s="960"/>
      <c r="AE4846" s="1015" t="s">
        <v>5164</v>
      </c>
      <c r="AF4846" s="782" t="s">
        <v>5165</v>
      </c>
      <c r="AG4846" s="1999" t="s">
        <v>230</v>
      </c>
      <c r="AH4846" s="784" t="s">
        <v>58</v>
      </c>
      <c r="AI4846" s="1546">
        <v>0.1</v>
      </c>
      <c r="AJ4846" s="1195">
        <v>1800</v>
      </c>
      <c r="AK4846" s="378">
        <f t="shared" si="752"/>
        <v>0.37627397260273976</v>
      </c>
      <c r="AL4846" s="378">
        <v>0</v>
      </c>
      <c r="AM4846" s="1425">
        <f t="shared" si="751"/>
        <v>0.37627397260273976</v>
      </c>
      <c r="AN4846" s="971"/>
      <c r="AO4846" s="971"/>
      <c r="AP4846" s="971"/>
      <c r="AQ4846" s="971"/>
      <c r="AR4846" s="1296"/>
      <c r="AS4846" s="984"/>
      <c r="AT4846" s="960"/>
      <c r="AU4846" s="960"/>
      <c r="AV4846" s="1936"/>
      <c r="AW4846" s="960"/>
      <c r="AX4846" s="1295"/>
      <c r="AY4846" s="2391"/>
      <c r="AZ4846" s="55"/>
    </row>
    <row r="4847" spans="1:53" s="1289" customFormat="1" ht="15.95" customHeight="1" x14ac:dyDescent="0.25">
      <c r="A4847" s="925">
        <v>2190</v>
      </c>
      <c r="B4847" s="354" t="s">
        <v>55</v>
      </c>
      <c r="C4847" s="1009" t="s">
        <v>11843</v>
      </c>
      <c r="D4847" s="354" t="s">
        <v>24494</v>
      </c>
      <c r="E4847" s="925" t="s">
        <v>24496</v>
      </c>
      <c r="F4847" s="925" t="s">
        <v>24497</v>
      </c>
      <c r="G4847" s="925" t="s">
        <v>221</v>
      </c>
      <c r="H4847" s="925" t="s">
        <v>219</v>
      </c>
      <c r="I4847" s="925" t="s">
        <v>17452</v>
      </c>
      <c r="J4847" s="925" t="s">
        <v>221</v>
      </c>
      <c r="K4847" s="925" t="s">
        <v>23506</v>
      </c>
      <c r="L4847" s="925" t="s">
        <v>221</v>
      </c>
      <c r="M4847" s="925" t="s">
        <v>879</v>
      </c>
      <c r="N4847" s="974">
        <v>2.8</v>
      </c>
      <c r="O4847" s="974">
        <v>1.9</v>
      </c>
      <c r="P4847" s="974">
        <f t="shared" ref="P4847:P4852" si="753">O4847*N4847</f>
        <v>5.3199999999999994</v>
      </c>
      <c r="Q4847" s="925">
        <v>2</v>
      </c>
      <c r="R4847" s="925"/>
      <c r="S4847" s="925"/>
      <c r="T4847" s="925"/>
      <c r="U4847" s="925"/>
      <c r="V4847" s="925"/>
      <c r="W4847" s="925"/>
      <c r="X4847" s="925"/>
      <c r="Y4847" s="925" t="s">
        <v>11843</v>
      </c>
      <c r="Z4847" s="925" t="s">
        <v>5034</v>
      </c>
      <c r="AA4847" s="1128" t="s">
        <v>23320</v>
      </c>
      <c r="AB4847" s="925" t="s">
        <v>24498</v>
      </c>
      <c r="AC4847" s="925" t="s">
        <v>24499</v>
      </c>
      <c r="AD4847" s="1152" t="s">
        <v>24500</v>
      </c>
      <c r="AE4847" s="925" t="s">
        <v>24498</v>
      </c>
      <c r="AF4847" s="925" t="s">
        <v>5034</v>
      </c>
      <c r="AG4847" s="1128" t="s">
        <v>23320</v>
      </c>
      <c r="AH4847" s="925" t="s">
        <v>11843</v>
      </c>
      <c r="AI4847" s="974">
        <v>0.85</v>
      </c>
      <c r="AJ4847" s="1128">
        <v>592</v>
      </c>
      <c r="AK4847" s="1129">
        <f t="shared" ref="AK4847:AK4859" si="754">AJ4847*AI4847/365</f>
        <v>1.3786301369863014</v>
      </c>
      <c r="AL4847" s="1129">
        <v>0</v>
      </c>
      <c r="AM4847" s="1113">
        <f t="shared" si="751"/>
        <v>1.3786301369863014</v>
      </c>
      <c r="AN4847" s="1129">
        <v>1.379</v>
      </c>
      <c r="AO4847" s="1129">
        <v>0</v>
      </c>
      <c r="AP4847" s="1129">
        <v>0.379</v>
      </c>
      <c r="AQ4847" s="1129">
        <f t="shared" ref="AQ4847:AQ4852" si="755">AP4847*30</f>
        <v>11.370000000000001</v>
      </c>
      <c r="AR4847" s="360"/>
      <c r="AS4847" s="1114" t="s">
        <v>114</v>
      </c>
      <c r="AT4847" s="925"/>
      <c r="AU4847" s="925" t="s">
        <v>11843</v>
      </c>
      <c r="AV4847" s="1935"/>
      <c r="AW4847" s="925" t="s">
        <v>234</v>
      </c>
      <c r="AX4847" s="447" t="s">
        <v>24501</v>
      </c>
      <c r="AY4847" s="2401"/>
      <c r="AZ4847" s="2513" t="s">
        <v>24502</v>
      </c>
      <c r="BA4847" s="1288"/>
    </row>
    <row r="4848" spans="1:53" s="1289" customFormat="1" ht="15.95" customHeight="1" x14ac:dyDescent="0.2">
      <c r="A4848" s="925">
        <v>2191</v>
      </c>
      <c r="B4848" s="354" t="s">
        <v>55</v>
      </c>
      <c r="C4848" s="366" t="s">
        <v>1509</v>
      </c>
      <c r="D4848" s="363" t="s">
        <v>24717</v>
      </c>
      <c r="E4848" s="272" t="s">
        <v>24704</v>
      </c>
      <c r="F4848" s="272" t="s">
        <v>24705</v>
      </c>
      <c r="G4848" s="354" t="s">
        <v>221</v>
      </c>
      <c r="H4848" s="272" t="s">
        <v>219</v>
      </c>
      <c r="I4848" s="354" t="s">
        <v>316</v>
      </c>
      <c r="J4848" s="272" t="s">
        <v>221</v>
      </c>
      <c r="K4848" s="272" t="s">
        <v>222</v>
      </c>
      <c r="L4848" s="272" t="s">
        <v>221</v>
      </c>
      <c r="M4848" s="272" t="s">
        <v>222</v>
      </c>
      <c r="N4848" s="440">
        <v>4</v>
      </c>
      <c r="O4848" s="440">
        <v>2.5</v>
      </c>
      <c r="P4848" s="440">
        <f t="shared" si="753"/>
        <v>10</v>
      </c>
      <c r="Q4848" s="441">
        <v>2</v>
      </c>
      <c r="R4848" s="2043"/>
      <c r="S4848" s="442">
        <v>1</v>
      </c>
      <c r="T4848" s="2043"/>
      <c r="U4848" s="442">
        <v>1</v>
      </c>
      <c r="V4848" s="357"/>
      <c r="W4848" s="357"/>
      <c r="X4848" s="357"/>
      <c r="Y4848" s="354" t="s">
        <v>1509</v>
      </c>
      <c r="Z4848" s="354" t="s">
        <v>7947</v>
      </c>
      <c r="AA4848" s="443" t="s">
        <v>23758</v>
      </c>
      <c r="AB4848" s="354" t="s">
        <v>10514</v>
      </c>
      <c r="AC4848" s="354" t="s">
        <v>10515</v>
      </c>
      <c r="AD4848" s="925" t="s">
        <v>10516</v>
      </c>
      <c r="AE4848" s="354" t="s">
        <v>10454</v>
      </c>
      <c r="AF4848" s="354" t="s">
        <v>7947</v>
      </c>
      <c r="AG4848" s="443" t="s">
        <v>23758</v>
      </c>
      <c r="AH4848" s="443" t="s">
        <v>1509</v>
      </c>
      <c r="AI4848" s="360">
        <v>1.48</v>
      </c>
      <c r="AJ4848" s="503">
        <v>100</v>
      </c>
      <c r="AK4848" s="359">
        <f t="shared" si="754"/>
        <v>0.40547945205479452</v>
      </c>
      <c r="AL4848" s="359">
        <v>0</v>
      </c>
      <c r="AM4848" s="361">
        <f t="shared" ref="AM4848:AM4849" si="756">SUBTOTAL(9,AK4848:AL4848)</f>
        <v>0.40547945205479452</v>
      </c>
      <c r="AN4848" s="359">
        <f t="shared" ref="AN4848" si="757">AK4848</f>
        <v>0.40547945205479452</v>
      </c>
      <c r="AO4848" s="359">
        <v>0</v>
      </c>
      <c r="AP4848" s="359">
        <f t="shared" ref="AP4848" si="758">AN4848+AO4848</f>
        <v>0.40547945205479452</v>
      </c>
      <c r="AQ4848" s="359">
        <f t="shared" si="755"/>
        <v>12.164383561643836</v>
      </c>
      <c r="AR4848" s="362" t="s">
        <v>231</v>
      </c>
      <c r="AS4848" s="363" t="s">
        <v>431</v>
      </c>
      <c r="AT4848" s="354" t="s">
        <v>325</v>
      </c>
      <c r="AU4848" s="354" t="s">
        <v>1509</v>
      </c>
      <c r="AV4848" s="923" t="s">
        <v>7952</v>
      </c>
      <c r="AW4848" s="925" t="s">
        <v>234</v>
      </c>
      <c r="AX4848" s="447" t="s">
        <v>24718</v>
      </c>
      <c r="AY4848" s="2391"/>
      <c r="AZ4848" s="778" t="s">
        <v>24719</v>
      </c>
      <c r="BA4848" s="1288"/>
    </row>
    <row r="4849" spans="1:53" s="1289" customFormat="1" ht="15.95" customHeight="1" x14ac:dyDescent="0.25">
      <c r="A4849" s="925">
        <v>2192</v>
      </c>
      <c r="B4849" s="354" t="s">
        <v>56</v>
      </c>
      <c r="C4849" s="366" t="s">
        <v>22550</v>
      </c>
      <c r="D4849" s="363" t="s">
        <v>25116</v>
      </c>
      <c r="E4849" s="925" t="s">
        <v>25113</v>
      </c>
      <c r="F4849" s="925" t="s">
        <v>25114</v>
      </c>
      <c r="G4849" s="925" t="s">
        <v>221</v>
      </c>
      <c r="H4849" s="921" t="s">
        <v>219</v>
      </c>
      <c r="I4849" s="925" t="s">
        <v>220</v>
      </c>
      <c r="J4849" s="925" t="s">
        <v>221</v>
      </c>
      <c r="K4849" s="925" t="s">
        <v>223</v>
      </c>
      <c r="L4849" s="925" t="s">
        <v>221</v>
      </c>
      <c r="M4849" s="925" t="s">
        <v>7095</v>
      </c>
      <c r="N4849" s="974">
        <v>3</v>
      </c>
      <c r="O4849" s="974">
        <v>2</v>
      </c>
      <c r="P4849" s="974">
        <f t="shared" si="753"/>
        <v>6</v>
      </c>
      <c r="Q4849" s="925">
        <v>2</v>
      </c>
      <c r="R4849" s="925"/>
      <c r="S4849" s="925"/>
      <c r="T4849" s="925"/>
      <c r="U4849" s="925"/>
      <c r="V4849" s="925"/>
      <c r="W4849" s="925"/>
      <c r="X4849" s="925"/>
      <c r="Y4849" s="925" t="s">
        <v>330</v>
      </c>
      <c r="Z4849" s="925" t="s">
        <v>25115</v>
      </c>
      <c r="AA4849" s="1128" t="s">
        <v>25117</v>
      </c>
      <c r="AB4849" s="925" t="s">
        <v>25118</v>
      </c>
      <c r="AC4849" s="925" t="s">
        <v>25119</v>
      </c>
      <c r="AD4849" s="470" t="s">
        <v>25120</v>
      </c>
      <c r="AE4849" s="925" t="s">
        <v>25118</v>
      </c>
      <c r="AF4849" s="925" t="s">
        <v>25123</v>
      </c>
      <c r="AG4849" s="1128" t="s">
        <v>25117</v>
      </c>
      <c r="AH4849" s="925" t="s">
        <v>15681</v>
      </c>
      <c r="AI4849" s="974">
        <v>0.87</v>
      </c>
      <c r="AJ4849" s="503">
        <v>107</v>
      </c>
      <c r="AK4849" s="359">
        <f t="shared" si="754"/>
        <v>0.25504109589041096</v>
      </c>
      <c r="AL4849" s="359">
        <v>0</v>
      </c>
      <c r="AM4849" s="361">
        <f t="shared" si="756"/>
        <v>0.25504109589041096</v>
      </c>
      <c r="AN4849" s="359">
        <v>0.255</v>
      </c>
      <c r="AO4849" s="359">
        <v>0</v>
      </c>
      <c r="AP4849" s="359">
        <v>0.255</v>
      </c>
      <c r="AQ4849" s="359">
        <f t="shared" si="755"/>
        <v>7.65</v>
      </c>
      <c r="AR4849" s="362"/>
      <c r="AS4849" s="363" t="s">
        <v>431</v>
      </c>
      <c r="AT4849" s="354"/>
      <c r="AU4849" s="354" t="s">
        <v>17186</v>
      </c>
      <c r="AV4849" s="923"/>
      <c r="AW4849" s="925" t="s">
        <v>234</v>
      </c>
      <c r="AX4849" s="447" t="s">
        <v>25121</v>
      </c>
      <c r="AY4849" s="2391"/>
      <c r="AZ4849" s="778" t="s">
        <v>25122</v>
      </c>
      <c r="BA4849" s="1288"/>
    </row>
    <row r="4850" spans="1:53" s="1289" customFormat="1" ht="15.95" customHeight="1" x14ac:dyDescent="0.25">
      <c r="A4850" s="1118">
        <v>2193</v>
      </c>
      <c r="B4850" s="1116" t="s">
        <v>57</v>
      </c>
      <c r="C4850" s="1117" t="s">
        <v>1509</v>
      </c>
      <c r="D4850" s="1184" t="s">
        <v>25407</v>
      </c>
      <c r="E4850" s="1118" t="s">
        <v>25408</v>
      </c>
      <c r="F4850" s="1118" t="s">
        <v>25409</v>
      </c>
      <c r="G4850" s="1118" t="s">
        <v>221</v>
      </c>
      <c r="H4850" s="921" t="s">
        <v>219</v>
      </c>
      <c r="I4850" s="1118" t="s">
        <v>220</v>
      </c>
      <c r="J4850" s="1118" t="s">
        <v>221</v>
      </c>
      <c r="K4850" s="1118" t="s">
        <v>223</v>
      </c>
      <c r="L4850" s="1118" t="s">
        <v>221</v>
      </c>
      <c r="M4850" s="1118" t="s">
        <v>7095</v>
      </c>
      <c r="N4850" s="1119">
        <v>6</v>
      </c>
      <c r="O4850" s="1119">
        <v>5.5</v>
      </c>
      <c r="P4850" s="1119">
        <f t="shared" si="753"/>
        <v>33</v>
      </c>
      <c r="Q4850" s="1118">
        <v>1</v>
      </c>
      <c r="R4850" s="1118"/>
      <c r="S4850" s="1118">
        <v>1</v>
      </c>
      <c r="T4850" s="1118"/>
      <c r="U4850" s="1118">
        <v>1</v>
      </c>
      <c r="V4850" s="1118"/>
      <c r="W4850" s="1118"/>
      <c r="X4850" s="1118"/>
      <c r="Y4850" s="1118" t="s">
        <v>1509</v>
      </c>
      <c r="Z4850" s="1118" t="s">
        <v>25410</v>
      </c>
      <c r="AA4850" s="1120" t="s">
        <v>25411</v>
      </c>
      <c r="AB4850" s="1118" t="s">
        <v>6074</v>
      </c>
      <c r="AC4850" s="1118" t="s">
        <v>25412</v>
      </c>
      <c r="AD4850" s="2581" t="s">
        <v>25413</v>
      </c>
      <c r="AE4850" s="1118" t="s">
        <v>6074</v>
      </c>
      <c r="AF4850" s="1118" t="s">
        <v>25410</v>
      </c>
      <c r="AG4850" s="1120" t="s">
        <v>25411</v>
      </c>
      <c r="AH4850" s="1118" t="s">
        <v>1509</v>
      </c>
      <c r="AI4850" s="1119">
        <v>1.48</v>
      </c>
      <c r="AJ4850" s="1120">
        <v>78</v>
      </c>
      <c r="AK4850" s="1123">
        <f t="shared" si="754"/>
        <v>0.31627397260273971</v>
      </c>
      <c r="AL4850" s="1123">
        <v>0</v>
      </c>
      <c r="AM4850" s="1124">
        <f t="shared" ref="AM4850:AM4859" si="759">SUM(AK4850:AL4850)</f>
        <v>0.31627397260273971</v>
      </c>
      <c r="AN4850" s="1123">
        <v>0.316</v>
      </c>
      <c r="AO4850" s="1123">
        <v>0</v>
      </c>
      <c r="AP4850" s="1123">
        <v>0.315</v>
      </c>
      <c r="AQ4850" s="1123">
        <f t="shared" si="755"/>
        <v>9.4499999999999993</v>
      </c>
      <c r="AR4850" s="1125"/>
      <c r="AS4850" s="1143" t="s">
        <v>431</v>
      </c>
      <c r="AT4850" s="1118"/>
      <c r="AU4850" s="1118" t="s">
        <v>1509</v>
      </c>
      <c r="AV4850" s="2582"/>
      <c r="AW4850" s="1118" t="s">
        <v>234</v>
      </c>
      <c r="AX4850" s="1233" t="s">
        <v>25414</v>
      </c>
      <c r="AY4850" s="782"/>
      <c r="AZ4850" s="2512" t="s">
        <v>25415</v>
      </c>
      <c r="BA4850" s="1288"/>
    </row>
    <row r="4851" spans="1:53" s="1289" customFormat="1" ht="15.95" customHeight="1" x14ac:dyDescent="0.25">
      <c r="A4851" s="925">
        <v>2194</v>
      </c>
      <c r="B4851" s="354" t="s">
        <v>49</v>
      </c>
      <c r="C4851" s="1009" t="s">
        <v>1509</v>
      </c>
      <c r="D4851" s="354" t="s">
        <v>25495</v>
      </c>
      <c r="E4851" s="925" t="s">
        <v>25878</v>
      </c>
      <c r="F4851" s="925" t="s">
        <v>25879</v>
      </c>
      <c r="G4851" s="925" t="s">
        <v>221</v>
      </c>
      <c r="H4851" s="925" t="s">
        <v>219</v>
      </c>
      <c r="I4851" s="925" t="s">
        <v>316</v>
      </c>
      <c r="J4851" s="1118" t="s">
        <v>221</v>
      </c>
      <c r="K4851" s="1118" t="s">
        <v>223</v>
      </c>
      <c r="L4851" s="1118" t="s">
        <v>221</v>
      </c>
      <c r="M4851" s="1118" t="s">
        <v>7095</v>
      </c>
      <c r="N4851" s="974">
        <v>4.5</v>
      </c>
      <c r="O4851" s="974">
        <v>1.5</v>
      </c>
      <c r="P4851" s="974">
        <f t="shared" si="753"/>
        <v>6.75</v>
      </c>
      <c r="Q4851" s="925">
        <v>2</v>
      </c>
      <c r="R4851" s="925"/>
      <c r="S4851" s="925">
        <v>1</v>
      </c>
      <c r="T4851" s="925"/>
      <c r="U4851" s="925"/>
      <c r="V4851" s="925"/>
      <c r="W4851" s="925"/>
      <c r="X4851" s="925"/>
      <c r="Y4851" s="925" t="s">
        <v>1509</v>
      </c>
      <c r="Z4851" s="925" t="s">
        <v>25880</v>
      </c>
      <c r="AA4851" s="1128" t="s">
        <v>23730</v>
      </c>
      <c r="AB4851" s="925" t="s">
        <v>7608</v>
      </c>
      <c r="AC4851" s="925" t="s">
        <v>25881</v>
      </c>
      <c r="AD4851" s="1681" t="s">
        <v>25184</v>
      </c>
      <c r="AE4851" s="925" t="s">
        <v>7608</v>
      </c>
      <c r="AF4851" s="925" t="s">
        <v>23729</v>
      </c>
      <c r="AG4851" s="1128" t="s">
        <v>23730</v>
      </c>
      <c r="AH4851" s="925" t="s">
        <v>1509</v>
      </c>
      <c r="AI4851" s="974">
        <v>1.48</v>
      </c>
      <c r="AJ4851" s="1128">
        <v>87</v>
      </c>
      <c r="AK4851" s="1129">
        <f t="shared" si="754"/>
        <v>0.35276712328767118</v>
      </c>
      <c r="AL4851" s="1129">
        <v>0</v>
      </c>
      <c r="AM4851" s="1113">
        <f t="shared" si="759"/>
        <v>0.35276712328767118</v>
      </c>
      <c r="AN4851" s="1129">
        <v>0.35299999999999998</v>
      </c>
      <c r="AO4851" s="1129">
        <v>0</v>
      </c>
      <c r="AP4851" s="1129">
        <v>0.35299999999999998</v>
      </c>
      <c r="AQ4851" s="1129">
        <f t="shared" si="755"/>
        <v>10.59</v>
      </c>
      <c r="AR4851" s="360"/>
      <c r="AS4851" s="1114" t="s">
        <v>431</v>
      </c>
      <c r="AT4851" s="925"/>
      <c r="AU4851" s="925" t="s">
        <v>1509</v>
      </c>
      <c r="AV4851" s="1935"/>
      <c r="AW4851" s="1118" t="s">
        <v>234</v>
      </c>
      <c r="AX4851" s="447" t="s">
        <v>25882</v>
      </c>
      <c r="AY4851" s="2643"/>
      <c r="AZ4851" s="447" t="s">
        <v>25883</v>
      </c>
      <c r="BA4851" s="1288"/>
    </row>
    <row r="4852" spans="1:53" s="1289" customFormat="1" ht="15.95" customHeight="1" x14ac:dyDescent="0.25">
      <c r="A4852" s="925">
        <v>2195</v>
      </c>
      <c r="B4852" s="354" t="s">
        <v>25735</v>
      </c>
      <c r="C4852" s="1009" t="s">
        <v>17186</v>
      </c>
      <c r="D4852" s="354" t="s">
        <v>25835</v>
      </c>
      <c r="E4852" s="925" t="s">
        <v>25828</v>
      </c>
      <c r="F4852" s="925" t="s">
        <v>25829</v>
      </c>
      <c r="G4852" s="925" t="s">
        <v>221</v>
      </c>
      <c r="H4852" s="925" t="s">
        <v>219</v>
      </c>
      <c r="I4852" s="925" t="s">
        <v>316</v>
      </c>
      <c r="J4852" s="272" t="s">
        <v>221</v>
      </c>
      <c r="K4852" s="272" t="s">
        <v>222</v>
      </c>
      <c r="L4852" s="272" t="s">
        <v>221</v>
      </c>
      <c r="M4852" s="272" t="s">
        <v>222</v>
      </c>
      <c r="N4852" s="974">
        <v>6.5</v>
      </c>
      <c r="O4852" s="974">
        <v>1.85</v>
      </c>
      <c r="P4852" s="974">
        <f t="shared" si="753"/>
        <v>12.025</v>
      </c>
      <c r="Q4852" s="925">
        <v>4</v>
      </c>
      <c r="R4852" s="925"/>
      <c r="S4852" s="925">
        <v>1</v>
      </c>
      <c r="T4852" s="925"/>
      <c r="U4852" s="925"/>
      <c r="V4852" s="925"/>
      <c r="W4852" s="925"/>
      <c r="X4852" s="925"/>
      <c r="Y4852" s="925" t="s">
        <v>330</v>
      </c>
      <c r="Z4852" s="925" t="s">
        <v>25830</v>
      </c>
      <c r="AA4852" s="1128" t="s">
        <v>25832</v>
      </c>
      <c r="AB4852" s="925" t="s">
        <v>25831</v>
      </c>
      <c r="AC4852" s="925" t="s">
        <v>25833</v>
      </c>
      <c r="AD4852" s="1152" t="s">
        <v>25834</v>
      </c>
      <c r="AE4852" s="925" t="s">
        <v>25836</v>
      </c>
      <c r="AF4852" s="925" t="s">
        <v>25837</v>
      </c>
      <c r="AG4852" s="1128" t="s">
        <v>25832</v>
      </c>
      <c r="AH4852" s="925" t="s">
        <v>1070</v>
      </c>
      <c r="AI4852" s="974">
        <v>0.87</v>
      </c>
      <c r="AJ4852" s="1128">
        <v>10</v>
      </c>
      <c r="AK4852" s="1129">
        <f t="shared" si="754"/>
        <v>2.3835616438356161E-2</v>
      </c>
      <c r="AL4852" s="1129">
        <v>0</v>
      </c>
      <c r="AM4852" s="1113">
        <f t="shared" si="759"/>
        <v>2.3835616438356161E-2</v>
      </c>
      <c r="AN4852" s="1129">
        <f>SUM(AK4852:AK4854)</f>
        <v>0.21808219178082192</v>
      </c>
      <c r="AO4852" s="1129">
        <f>SUM(AL4852:AL4854)</f>
        <v>0</v>
      </c>
      <c r="AP4852" s="1129">
        <f>SUM(AM4852:AM4854)</f>
        <v>0.21808219178082192</v>
      </c>
      <c r="AQ4852" s="1129">
        <f t="shared" si="755"/>
        <v>6.5424657534246577</v>
      </c>
      <c r="AR4852" s="360"/>
      <c r="AS4852" s="1114" t="s">
        <v>431</v>
      </c>
      <c r="AT4852" s="925"/>
      <c r="AU4852" s="925"/>
      <c r="AV4852" s="1935"/>
      <c r="AW4852" s="1118" t="s">
        <v>234</v>
      </c>
      <c r="AX4852" s="447" t="s">
        <v>25838</v>
      </c>
      <c r="AY4852" s="2635"/>
      <c r="AZ4852" s="778" t="s">
        <v>25839</v>
      </c>
      <c r="BA4852" s="1288"/>
    </row>
    <row r="4853" spans="1:53" s="1289" customFormat="1" ht="15.95" customHeight="1" x14ac:dyDescent="0.25">
      <c r="A4853" s="1172"/>
      <c r="B4853" s="2635"/>
      <c r="C4853" s="1008"/>
      <c r="D4853" s="2635"/>
      <c r="E4853" s="1172"/>
      <c r="F4853" s="1172"/>
      <c r="G4853" s="1172"/>
      <c r="H4853" s="1172"/>
      <c r="I4853" s="1172"/>
      <c r="J4853" s="1043"/>
      <c r="K4853" s="1043"/>
      <c r="L4853" s="1043"/>
      <c r="M4853" s="1043"/>
      <c r="N4853" s="1422"/>
      <c r="O4853" s="1422"/>
      <c r="P4853" s="1422"/>
      <c r="Q4853" s="1172"/>
      <c r="R4853" s="1172"/>
      <c r="S4853" s="1172"/>
      <c r="T4853" s="1172"/>
      <c r="U4853" s="1172"/>
      <c r="V4853" s="1172"/>
      <c r="W4853" s="1172"/>
      <c r="X4853" s="1172"/>
      <c r="Y4853" s="1172"/>
      <c r="Z4853" s="1172"/>
      <c r="AA4853" s="1462"/>
      <c r="AB4853" s="1172"/>
      <c r="AC4853" s="1172"/>
      <c r="AD4853" s="1480"/>
      <c r="AE4853" s="1172"/>
      <c r="AF4853" s="1172"/>
      <c r="AG4853" s="1462"/>
      <c r="AH4853" s="1172" t="s">
        <v>506</v>
      </c>
      <c r="AI4853" s="1422">
        <v>2.0699999999999998</v>
      </c>
      <c r="AJ4853" s="1462">
        <v>20</v>
      </c>
      <c r="AK4853" s="1173">
        <f t="shared" si="754"/>
        <v>0.11342465753424658</v>
      </c>
      <c r="AL4853" s="1173">
        <v>0</v>
      </c>
      <c r="AM4853" s="1174">
        <f t="shared" si="759"/>
        <v>0.11342465753424658</v>
      </c>
      <c r="AN4853" s="1173"/>
      <c r="AO4853" s="1173"/>
      <c r="AP4853" s="1173"/>
      <c r="AQ4853" s="1173"/>
      <c r="AR4853" s="2636"/>
      <c r="AS4853" s="1279"/>
      <c r="AT4853" s="1172"/>
      <c r="AU4853" s="1172"/>
      <c r="AV4853" s="1934"/>
      <c r="AW4853" s="1275"/>
      <c r="AX4853" s="2635"/>
      <c r="AY4853" s="2635"/>
      <c r="AZ4853" s="1099"/>
      <c r="BA4853" s="1288"/>
    </row>
    <row r="4854" spans="1:53" s="1289" customFormat="1" ht="15.95" customHeight="1" x14ac:dyDescent="0.25">
      <c r="A4854" s="1172"/>
      <c r="B4854" s="2635"/>
      <c r="C4854" s="1008"/>
      <c r="D4854" s="2635"/>
      <c r="E4854" s="1172"/>
      <c r="F4854" s="1172"/>
      <c r="G4854" s="1172"/>
      <c r="H4854" s="1172"/>
      <c r="I4854" s="1172"/>
      <c r="J4854" s="1043"/>
      <c r="K4854" s="1043"/>
      <c r="L4854" s="1043"/>
      <c r="M4854" s="1043"/>
      <c r="N4854" s="1422"/>
      <c r="O4854" s="1422"/>
      <c r="P4854" s="1422"/>
      <c r="Q4854" s="1172"/>
      <c r="R4854" s="1172"/>
      <c r="S4854" s="1172"/>
      <c r="T4854" s="1172"/>
      <c r="U4854" s="1172"/>
      <c r="V4854" s="1172"/>
      <c r="W4854" s="1172"/>
      <c r="X4854" s="1172"/>
      <c r="Y4854" s="1172"/>
      <c r="Z4854" s="1172"/>
      <c r="AA4854" s="1462"/>
      <c r="AB4854" s="1172"/>
      <c r="AC4854" s="1172"/>
      <c r="AD4854" s="1480"/>
      <c r="AE4854" s="1172"/>
      <c r="AF4854" s="1172"/>
      <c r="AG4854" s="1462"/>
      <c r="AH4854" s="1172" t="s">
        <v>25642</v>
      </c>
      <c r="AI4854" s="1422">
        <v>1.18</v>
      </c>
      <c r="AJ4854" s="1462">
        <v>25</v>
      </c>
      <c r="AK4854" s="1173">
        <f t="shared" si="754"/>
        <v>8.0821917808219179E-2</v>
      </c>
      <c r="AL4854" s="1173">
        <v>0</v>
      </c>
      <c r="AM4854" s="1174">
        <f t="shared" si="759"/>
        <v>8.0821917808219179E-2</v>
      </c>
      <c r="AN4854" s="1173"/>
      <c r="AO4854" s="1173"/>
      <c r="AP4854" s="1173"/>
      <c r="AQ4854" s="1173"/>
      <c r="AR4854" s="2636"/>
      <c r="AS4854" s="1279"/>
      <c r="AT4854" s="1172"/>
      <c r="AU4854" s="1172"/>
      <c r="AV4854" s="1934"/>
      <c r="AW4854" s="1275"/>
      <c r="AX4854" s="2635"/>
      <c r="AY4854" s="2635"/>
      <c r="AZ4854" s="1099"/>
      <c r="BA4854" s="1288"/>
    </row>
    <row r="4855" spans="1:53" s="1289" customFormat="1" ht="15.95" customHeight="1" x14ac:dyDescent="0.25">
      <c r="A4855" s="1118">
        <v>2196</v>
      </c>
      <c r="B4855" s="1116" t="s">
        <v>25816</v>
      </c>
      <c r="C4855" s="1117" t="s">
        <v>17186</v>
      </c>
      <c r="D4855" s="1116" t="s">
        <v>25817</v>
      </c>
      <c r="E4855" s="1118" t="s">
        <v>25818</v>
      </c>
      <c r="F4855" s="1118" t="s">
        <v>25819</v>
      </c>
      <c r="G4855" s="1118" t="s">
        <v>221</v>
      </c>
      <c r="H4855" s="1118" t="s">
        <v>219</v>
      </c>
      <c r="I4855" s="1118" t="s">
        <v>24955</v>
      </c>
      <c r="J4855" s="1118" t="s">
        <v>221</v>
      </c>
      <c r="K4855" s="1118" t="s">
        <v>7380</v>
      </c>
      <c r="L4855" s="1118" t="s">
        <v>221</v>
      </c>
      <c r="M4855" s="1118" t="s">
        <v>7095</v>
      </c>
      <c r="N4855" s="1119">
        <v>5.2</v>
      </c>
      <c r="O4855" s="1119">
        <v>2.2999999999999998</v>
      </c>
      <c r="P4855" s="1119">
        <f>O4855*N4855</f>
        <v>11.959999999999999</v>
      </c>
      <c r="Q4855" s="1118">
        <v>3</v>
      </c>
      <c r="R4855" s="1118"/>
      <c r="S4855" s="1118"/>
      <c r="T4855" s="1118"/>
      <c r="U4855" s="1118"/>
      <c r="V4855" s="1118"/>
      <c r="W4855" s="1118"/>
      <c r="X4855" s="1118"/>
      <c r="Y4855" s="1118" t="s">
        <v>6336</v>
      </c>
      <c r="Z4855" s="1118" t="s">
        <v>25825</v>
      </c>
      <c r="AA4855" s="1120" t="s">
        <v>25820</v>
      </c>
      <c r="AB4855" s="1118" t="s">
        <v>25824</v>
      </c>
      <c r="AC4855" s="1118" t="s">
        <v>25821</v>
      </c>
      <c r="AD4855" s="2581" t="s">
        <v>25822</v>
      </c>
      <c r="AE4855" s="1118" t="s">
        <v>25823</v>
      </c>
      <c r="AF4855" s="1118" t="s">
        <v>25825</v>
      </c>
      <c r="AG4855" s="1120" t="s">
        <v>25820</v>
      </c>
      <c r="AH4855" s="1118" t="s">
        <v>22423</v>
      </c>
      <c r="AI4855" s="1119">
        <v>2.71</v>
      </c>
      <c r="AJ4855" s="1120">
        <v>97</v>
      </c>
      <c r="AK4855" s="1123">
        <f t="shared" si="754"/>
        <v>0.72019178082191782</v>
      </c>
      <c r="AL4855" s="1123">
        <v>0</v>
      </c>
      <c r="AM4855" s="1124">
        <f t="shared" si="759"/>
        <v>0.72019178082191782</v>
      </c>
      <c r="AN4855" s="1123">
        <v>0.72</v>
      </c>
      <c r="AO4855" s="1123">
        <v>0</v>
      </c>
      <c r="AP4855" s="1123">
        <v>0.72</v>
      </c>
      <c r="AQ4855" s="1123">
        <f>AP4855*30</f>
        <v>21.599999999999998</v>
      </c>
      <c r="AR4855" s="1125"/>
      <c r="AS4855" s="1143" t="s">
        <v>431</v>
      </c>
      <c r="AT4855" s="1118"/>
      <c r="AU4855" s="1116" t="s">
        <v>17186</v>
      </c>
      <c r="AV4855" s="2582"/>
      <c r="AW4855" s="1118" t="s">
        <v>234</v>
      </c>
      <c r="AX4855" s="447" t="s">
        <v>25826</v>
      </c>
      <c r="AY4855" s="2635"/>
      <c r="AZ4855" s="778" t="s">
        <v>25827</v>
      </c>
      <c r="BA4855" s="1288"/>
    </row>
    <row r="4856" spans="1:53" s="1289" customFormat="1" ht="15.95" customHeight="1" x14ac:dyDescent="0.25">
      <c r="A4856" s="1118">
        <v>2197</v>
      </c>
      <c r="B4856" s="1116" t="s">
        <v>25840</v>
      </c>
      <c r="C4856" s="1117" t="s">
        <v>1509</v>
      </c>
      <c r="D4856" s="1116" t="s">
        <v>25844</v>
      </c>
      <c r="E4856" s="1118" t="s">
        <v>25841</v>
      </c>
      <c r="F4856" s="1118" t="s">
        <v>25842</v>
      </c>
      <c r="G4856" s="1118" t="s">
        <v>818</v>
      </c>
      <c r="H4856" s="1118" t="s">
        <v>219</v>
      </c>
      <c r="I4856" s="1118" t="s">
        <v>25843</v>
      </c>
      <c r="J4856" s="2326" t="s">
        <v>221</v>
      </c>
      <c r="K4856" s="2326" t="s">
        <v>222</v>
      </c>
      <c r="L4856" s="2326" t="s">
        <v>221</v>
      </c>
      <c r="M4856" s="2326" t="s">
        <v>222</v>
      </c>
      <c r="N4856" s="1119">
        <v>6</v>
      </c>
      <c r="O4856" s="1119">
        <v>2</v>
      </c>
      <c r="P4856" s="1119">
        <f>O4856*N4856</f>
        <v>12</v>
      </c>
      <c r="Q4856" s="1118">
        <v>4</v>
      </c>
      <c r="R4856" s="1118"/>
      <c r="S4856" s="1118">
        <v>1</v>
      </c>
      <c r="T4856" s="1118"/>
      <c r="U4856" s="1118"/>
      <c r="V4856" s="1118"/>
      <c r="W4856" s="1118"/>
      <c r="X4856" s="1118"/>
      <c r="Y4856" s="1118" t="s">
        <v>318</v>
      </c>
      <c r="Z4856" s="1118" t="s">
        <v>9144</v>
      </c>
      <c r="AA4856" s="1120" t="s">
        <v>24225</v>
      </c>
      <c r="AB4856" s="1118" t="s">
        <v>8910</v>
      </c>
      <c r="AC4856" s="1118" t="s">
        <v>25845</v>
      </c>
      <c r="AD4856" s="2581" t="s">
        <v>25846</v>
      </c>
      <c r="AE4856" s="1118" t="s">
        <v>25847</v>
      </c>
      <c r="AF4856" s="1118" t="s">
        <v>9144</v>
      </c>
      <c r="AG4856" s="1120" t="s">
        <v>24225</v>
      </c>
      <c r="AH4856" s="1118" t="s">
        <v>790</v>
      </c>
      <c r="AI4856" s="1119">
        <v>1.48</v>
      </c>
      <c r="AJ4856" s="1120">
        <v>263</v>
      </c>
      <c r="AK4856" s="1123">
        <f t="shared" si="754"/>
        <v>1.0664109589041095</v>
      </c>
      <c r="AL4856" s="1123">
        <v>0</v>
      </c>
      <c r="AM4856" s="1124">
        <f t="shared" si="759"/>
        <v>1.0664109589041095</v>
      </c>
      <c r="AN4856" s="1123">
        <v>1.0660000000000001</v>
      </c>
      <c r="AO4856" s="1123">
        <v>0</v>
      </c>
      <c r="AP4856" s="1123">
        <f>SUM(AN4856:AO4856)</f>
        <v>1.0660000000000001</v>
      </c>
      <c r="AQ4856" s="1123">
        <f>AP4856*30</f>
        <v>31.98</v>
      </c>
      <c r="AR4856" s="1125"/>
      <c r="AS4856" s="1143" t="s">
        <v>114</v>
      </c>
      <c r="AT4856" s="1118"/>
      <c r="AU4856" s="1118" t="s">
        <v>1509</v>
      </c>
      <c r="AV4856" s="2582"/>
      <c r="AW4856" s="1118" t="s">
        <v>234</v>
      </c>
      <c r="AX4856" s="447" t="s">
        <v>25848</v>
      </c>
      <c r="AY4856" s="2643"/>
      <c r="AZ4856" s="447" t="s">
        <v>25849</v>
      </c>
      <c r="BA4856" s="1288"/>
    </row>
    <row r="4857" spans="1:53" s="1289" customFormat="1" ht="15.95" customHeight="1" x14ac:dyDescent="0.25">
      <c r="A4857" s="1118">
        <v>2198</v>
      </c>
      <c r="B4857" s="1116" t="s">
        <v>26053</v>
      </c>
      <c r="C4857" s="1117" t="s">
        <v>17186</v>
      </c>
      <c r="D4857" s="1116" t="s">
        <v>26056</v>
      </c>
      <c r="E4857" s="1118" t="s">
        <v>26054</v>
      </c>
      <c r="F4857" s="1118" t="s">
        <v>26055</v>
      </c>
      <c r="G4857" s="1118" t="s">
        <v>818</v>
      </c>
      <c r="H4857" s="1118" t="s">
        <v>219</v>
      </c>
      <c r="I4857" s="1118" t="s">
        <v>25843</v>
      </c>
      <c r="J4857" s="2326" t="s">
        <v>221</v>
      </c>
      <c r="K4857" s="2326" t="s">
        <v>222</v>
      </c>
      <c r="L4857" s="2326" t="s">
        <v>221</v>
      </c>
      <c r="M4857" s="2326" t="s">
        <v>222</v>
      </c>
      <c r="N4857" s="1119">
        <v>4</v>
      </c>
      <c r="O4857" s="1119">
        <v>2</v>
      </c>
      <c r="P4857" s="1119">
        <f>O4857*N4857</f>
        <v>8</v>
      </c>
      <c r="Q4857" s="1118">
        <v>1</v>
      </c>
      <c r="R4857" s="1118"/>
      <c r="S4857" s="1118"/>
      <c r="T4857" s="1118"/>
      <c r="U4857" s="1118"/>
      <c r="V4857" s="1118"/>
      <c r="W4857" s="1118"/>
      <c r="X4857" s="1118"/>
      <c r="Y4857" s="1118" t="s">
        <v>330</v>
      </c>
      <c r="Z4857" s="1118" t="s">
        <v>26057</v>
      </c>
      <c r="AA4857" s="1120" t="s">
        <v>26059</v>
      </c>
      <c r="AB4857" s="1118" t="s">
        <v>26060</v>
      </c>
      <c r="AC4857" s="1118" t="s">
        <v>22282</v>
      </c>
      <c r="AD4857" s="2581" t="s">
        <v>26061</v>
      </c>
      <c r="AE4857" s="1118" t="s">
        <v>26062</v>
      </c>
      <c r="AF4857" s="1118" t="s">
        <v>26057</v>
      </c>
      <c r="AG4857" s="1120" t="s">
        <v>26059</v>
      </c>
      <c r="AH4857" s="1118" t="s">
        <v>26063</v>
      </c>
      <c r="AI4857" s="1119">
        <v>0.87</v>
      </c>
      <c r="AJ4857" s="1120">
        <v>52</v>
      </c>
      <c r="AK4857" s="1123">
        <f t="shared" si="754"/>
        <v>0.12394520547945206</v>
      </c>
      <c r="AL4857" s="1123">
        <v>0</v>
      </c>
      <c r="AM4857" s="1124">
        <f t="shared" si="759"/>
        <v>0.12394520547945206</v>
      </c>
      <c r="AN4857" s="1123">
        <v>0.124</v>
      </c>
      <c r="AO4857" s="1123">
        <v>0</v>
      </c>
      <c r="AP4857" s="1123">
        <v>0.124</v>
      </c>
      <c r="AQ4857" s="1123">
        <f>AP4857*30</f>
        <v>3.7199999999999998</v>
      </c>
      <c r="AR4857" s="1125"/>
      <c r="AS4857" s="1143" t="s">
        <v>114</v>
      </c>
      <c r="AT4857" s="1118"/>
      <c r="AU4857" s="1116" t="s">
        <v>17186</v>
      </c>
      <c r="AV4857" s="2582"/>
      <c r="AW4857" s="1118" t="s">
        <v>234</v>
      </c>
      <c r="AX4857" s="447" t="s">
        <v>26064</v>
      </c>
      <c r="AY4857" s="2688"/>
      <c r="AZ4857" s="447" t="s">
        <v>26065</v>
      </c>
      <c r="BA4857" s="1288"/>
    </row>
    <row r="4858" spans="1:53" ht="15.95" customHeight="1" x14ac:dyDescent="0.25">
      <c r="A4858" s="1118">
        <v>2199</v>
      </c>
      <c r="B4858" s="1116" t="s">
        <v>25816</v>
      </c>
      <c r="C4858" s="1117" t="s">
        <v>17186</v>
      </c>
      <c r="D4858" s="1116" t="s">
        <v>26146</v>
      </c>
      <c r="E4858" s="1118" t="s">
        <v>26150</v>
      </c>
      <c r="F4858" s="1118" t="s">
        <v>26151</v>
      </c>
      <c r="G4858" s="1118" t="s">
        <v>818</v>
      </c>
      <c r="H4858" s="1118" t="s">
        <v>219</v>
      </c>
      <c r="I4858" s="1118" t="s">
        <v>25843</v>
      </c>
      <c r="J4858" s="2326" t="s">
        <v>221</v>
      </c>
      <c r="K4858" s="2326" t="s">
        <v>222</v>
      </c>
      <c r="L4858" s="2326" t="s">
        <v>221</v>
      </c>
      <c r="M4858" s="2326" t="s">
        <v>222</v>
      </c>
      <c r="N4858" s="1119">
        <v>6</v>
      </c>
      <c r="O4858" s="1119">
        <v>2</v>
      </c>
      <c r="P4858" s="1119">
        <f>O4858*N4858</f>
        <v>12</v>
      </c>
      <c r="Q4858" s="1118">
        <v>4</v>
      </c>
      <c r="R4858" s="1118"/>
      <c r="S4858" s="1118"/>
      <c r="T4858" s="1118"/>
      <c r="U4858" s="1118"/>
      <c r="V4858" s="1118"/>
      <c r="W4858" s="1118"/>
      <c r="X4858" s="1118"/>
      <c r="Y4858" s="1118" t="s">
        <v>16158</v>
      </c>
      <c r="Z4858" s="1118" t="s">
        <v>23820</v>
      </c>
      <c r="AA4858" s="1120" t="s">
        <v>26152</v>
      </c>
      <c r="AB4858" s="1118" t="s">
        <v>26153</v>
      </c>
      <c r="AC4858" s="1118" t="s">
        <v>23823</v>
      </c>
      <c r="AD4858" s="2581" t="s">
        <v>26154</v>
      </c>
      <c r="AE4858" s="1118" t="s">
        <v>26155</v>
      </c>
      <c r="AF4858" s="1118" t="s">
        <v>26156</v>
      </c>
      <c r="AG4858" s="1120" t="s">
        <v>26152</v>
      </c>
      <c r="AH4858" s="1118" t="s">
        <v>23980</v>
      </c>
      <c r="AI4858" s="1119">
        <v>1.1399999999999999</v>
      </c>
      <c r="AJ4858" s="1119">
        <v>633</v>
      </c>
      <c r="AK4858" s="1123">
        <f t="shared" si="754"/>
        <v>1.9770410958904105</v>
      </c>
      <c r="AL4858" s="1123">
        <v>0</v>
      </c>
      <c r="AM4858" s="1124">
        <f t="shared" si="759"/>
        <v>1.9770410958904105</v>
      </c>
      <c r="AN4858" s="1123">
        <v>1.9770000000000001</v>
      </c>
      <c r="AO4858" s="1123">
        <v>0</v>
      </c>
      <c r="AP4858" s="1123">
        <f>SUM(AN4858:AO4858)</f>
        <v>1.9770000000000001</v>
      </c>
      <c r="AQ4858" s="1123">
        <f>AP4858*30</f>
        <v>59.31</v>
      </c>
      <c r="AR4858" s="1125"/>
      <c r="AS4858" s="1143" t="s">
        <v>26157</v>
      </c>
      <c r="AT4858" s="1118"/>
      <c r="AU4858" s="1118"/>
      <c r="AV4858" s="2582"/>
      <c r="AW4858" s="1118" t="s">
        <v>234</v>
      </c>
      <c r="AX4858" s="447" t="s">
        <v>26158</v>
      </c>
      <c r="AY4858" s="2718"/>
      <c r="AZ4858" s="447" t="s">
        <v>26159</v>
      </c>
    </row>
    <row r="4859" spans="1:53" s="1289" customFormat="1" ht="15.95" customHeight="1" x14ac:dyDescent="0.25">
      <c r="A4859" s="925">
        <v>2200</v>
      </c>
      <c r="B4859" s="354" t="s">
        <v>26053</v>
      </c>
      <c r="C4859" s="1009" t="s">
        <v>17087</v>
      </c>
      <c r="D4859" s="354" t="s">
        <v>26230</v>
      </c>
      <c r="E4859" s="925" t="s">
        <v>26231</v>
      </c>
      <c r="F4859" s="925" t="s">
        <v>26227</v>
      </c>
      <c r="G4859" s="925" t="s">
        <v>818</v>
      </c>
      <c r="H4859" s="1118" t="s">
        <v>219</v>
      </c>
      <c r="I4859" s="1118" t="s">
        <v>25843</v>
      </c>
      <c r="J4859" s="2326" t="s">
        <v>221</v>
      </c>
      <c r="K4859" s="2326" t="s">
        <v>20024</v>
      </c>
      <c r="L4859" s="2326" t="s">
        <v>317</v>
      </c>
      <c r="M4859" s="2326">
        <v>0</v>
      </c>
      <c r="N4859" s="974">
        <v>2.9</v>
      </c>
      <c r="O4859" s="974">
        <v>1.3</v>
      </c>
      <c r="P4859" s="974">
        <f>O4859*N4859</f>
        <v>3.77</v>
      </c>
      <c r="Q4859" s="925">
        <v>1</v>
      </c>
      <c r="R4859" s="925"/>
      <c r="S4859" s="925">
        <v>1</v>
      </c>
      <c r="T4859" s="925"/>
      <c r="U4859" s="925"/>
      <c r="V4859" s="925"/>
      <c r="W4859" s="925"/>
      <c r="X4859" s="925"/>
      <c r="Y4859" s="925" t="s">
        <v>6950</v>
      </c>
      <c r="Z4859" s="925" t="s">
        <v>26228</v>
      </c>
      <c r="AA4859" s="1128"/>
      <c r="AB4859" s="925" t="s">
        <v>26232</v>
      </c>
      <c r="AC4859" s="925" t="s">
        <v>26233</v>
      </c>
      <c r="AD4859" s="1152" t="s">
        <v>26234</v>
      </c>
      <c r="AE4859" s="925" t="s">
        <v>26232</v>
      </c>
      <c r="AF4859" s="925" t="s">
        <v>26235</v>
      </c>
      <c r="AG4859" s="925" t="s">
        <v>22853</v>
      </c>
      <c r="AH4859" s="925" t="s">
        <v>26236</v>
      </c>
      <c r="AI4859" s="974">
        <v>0.31</v>
      </c>
      <c r="AJ4859" s="1128">
        <v>456</v>
      </c>
      <c r="AK4859" s="1129">
        <f t="shared" si="754"/>
        <v>0.38728767123287666</v>
      </c>
      <c r="AL4859" s="1129">
        <v>0</v>
      </c>
      <c r="AM4859" s="1113">
        <f t="shared" si="759"/>
        <v>0.38728767123287666</v>
      </c>
      <c r="AN4859" s="1129">
        <v>0.38700000000000001</v>
      </c>
      <c r="AO4859" s="1129">
        <v>0</v>
      </c>
      <c r="AP4859" s="1129">
        <v>0.38700000000000001</v>
      </c>
      <c r="AQ4859" s="1129">
        <f>AP4859*30</f>
        <v>11.61</v>
      </c>
      <c r="AR4859" s="360"/>
      <c r="AS4859" s="1114"/>
      <c r="AT4859" s="925"/>
      <c r="AU4859" s="925" t="s">
        <v>17622</v>
      </c>
      <c r="AV4859" s="1935"/>
      <c r="AW4859" s="1118" t="s">
        <v>234</v>
      </c>
      <c r="AX4859" s="447" t="s">
        <v>26237</v>
      </c>
      <c r="AY4859" s="2718"/>
      <c r="AZ4859" s="447" t="s">
        <v>26238</v>
      </c>
      <c r="BA4859" s="1288"/>
    </row>
  </sheetData>
  <autoFilter ref="A6:BW4852"/>
  <mergeCells count="51">
    <mergeCell ref="AX3:AX5"/>
    <mergeCell ref="AW3:AW5"/>
    <mergeCell ref="D2:AD2"/>
    <mergeCell ref="D3:F3"/>
    <mergeCell ref="H3:X3"/>
    <mergeCell ref="AE3:AM3"/>
    <mergeCell ref="AN3:AP4"/>
    <mergeCell ref="AQ3:AQ5"/>
    <mergeCell ref="H4:H5"/>
    <mergeCell ref="I4:I5"/>
    <mergeCell ref="J4:J5"/>
    <mergeCell ref="K4:K5"/>
    <mergeCell ref="AR3:AR5"/>
    <mergeCell ref="AS3:AS5"/>
    <mergeCell ref="AT3:AT5"/>
    <mergeCell ref="AU3:AU5"/>
    <mergeCell ref="G4:G5"/>
    <mergeCell ref="L4:L5"/>
    <mergeCell ref="M4:M5"/>
    <mergeCell ref="N4:N5"/>
    <mergeCell ref="O4:O5"/>
    <mergeCell ref="A4:A5"/>
    <mergeCell ref="B4:B5"/>
    <mergeCell ref="C4:C5"/>
    <mergeCell ref="D4:D5"/>
    <mergeCell ref="E4:F5"/>
    <mergeCell ref="AV3:AV5"/>
    <mergeCell ref="Q4:U4"/>
    <mergeCell ref="P4:P5"/>
    <mergeCell ref="AI4:AI5"/>
    <mergeCell ref="V4:X4"/>
    <mergeCell ref="Y4:Y5"/>
    <mergeCell ref="AJ4:AJ5"/>
    <mergeCell ref="AK4:AM4"/>
    <mergeCell ref="AF4:AF5"/>
    <mergeCell ref="AG4:AG5"/>
    <mergeCell ref="AH4:AH5"/>
    <mergeCell ref="H139:H140"/>
    <mergeCell ref="I139:I140"/>
    <mergeCell ref="J163:J164"/>
    <mergeCell ref="K163:K164"/>
    <mergeCell ref="L163:L164"/>
    <mergeCell ref="M163:M164"/>
    <mergeCell ref="N163:N164"/>
    <mergeCell ref="O163:O164"/>
    <mergeCell ref="AD4:AD5"/>
    <mergeCell ref="Z4:Z5"/>
    <mergeCell ref="AA4:AA5"/>
    <mergeCell ref="AB4:AB5"/>
    <mergeCell ref="AC4:AC5"/>
    <mergeCell ref="P163:P164"/>
  </mergeCells>
  <hyperlinks>
    <hyperlink ref="AF1354" r:id="rId1" display="https://yandex.ru/maps/org/ispeak_school/148800773183/"/>
    <hyperlink ref="AF1147" r:id="rId2" display="https://yandex.ru/maps/org/ispeak_school/148800773183/"/>
    <hyperlink ref="AF1551" r:id="rId3" display="https://yandex.ru/maps/org/sehr_gut/161645753660/"/>
    <hyperlink ref="AC3348" r:id="rId4" display="mbu.khs@mail.ru"/>
    <hyperlink ref="AC3359" r:id="rId5" display="tel:+74963438471"/>
    <hyperlink ref="AC3360" r:id="rId6" display="tel:+74963438471"/>
    <hyperlink ref="AC3361" r:id="rId7" display="tel:+74963438471"/>
    <hyperlink ref="AC3362" r:id="rId8" display="tel:+74963438471"/>
    <hyperlink ref="Z3935" r:id="rId9" tooltip="СНТ &quot;РУБИН-1&quot;" display="https://egrul.nalog.ru/index.html"/>
    <hyperlink ref="AB4095" r:id="rId10" display="https://2gis.ru/moscow/geo/4504235306663563"/>
    <hyperlink ref="AC4618" r:id="rId11" display="tel:+7 (926) 843-20-64"/>
    <hyperlink ref="AC4613" r:id="rId12" display="tel:8(905)790-79-45"/>
    <hyperlink ref="AD389" r:id="rId13"/>
    <hyperlink ref="AD4627" r:id="rId14"/>
    <hyperlink ref="AD3675" r:id="rId15"/>
    <hyperlink ref="AD4670" r:id="rId16"/>
    <hyperlink ref="AD3705" r:id="rId17"/>
    <hyperlink ref="AD3750" r:id="rId18"/>
    <hyperlink ref="AD4677" r:id="rId19"/>
    <hyperlink ref="AD4688" r:id="rId20"/>
    <hyperlink ref="AD4689" r:id="rId21"/>
    <hyperlink ref="AD3896" r:id="rId22"/>
    <hyperlink ref="AD3236" r:id="rId23"/>
    <hyperlink ref="AD3736" r:id="rId24"/>
    <hyperlink ref="AD3474" r:id="rId25"/>
    <hyperlink ref="AD3482" r:id="rId26"/>
    <hyperlink ref="AD3999" r:id="rId27"/>
    <hyperlink ref="AD3738" r:id="rId28"/>
    <hyperlink ref="AD3605" r:id="rId29"/>
    <hyperlink ref="AD4687" r:id="rId30"/>
    <hyperlink ref="AD4721" r:id="rId31"/>
    <hyperlink ref="AD4585" r:id="rId32"/>
    <hyperlink ref="AD4493" r:id="rId33"/>
    <hyperlink ref="AD4096" r:id="rId34"/>
    <hyperlink ref="AD3948" r:id="rId35"/>
    <hyperlink ref="AD4726" r:id="rId36"/>
    <hyperlink ref="AD4731" r:id="rId37"/>
    <hyperlink ref="AD3620" r:id="rId38"/>
    <hyperlink ref="AD4450" r:id="rId39"/>
    <hyperlink ref="AD3838" r:id="rId40"/>
    <hyperlink ref="AD4733" r:id="rId41"/>
    <hyperlink ref="AD4546" r:id="rId42"/>
    <hyperlink ref="AD3499" r:id="rId43"/>
    <hyperlink ref="AD3493" r:id="rId44"/>
    <hyperlink ref="AD3627" r:id="rId45"/>
    <hyperlink ref="AD4488" r:id="rId46"/>
    <hyperlink ref="AD2626" r:id="rId47"/>
    <hyperlink ref="AD3786" r:id="rId48"/>
    <hyperlink ref="AD3918" r:id="rId49"/>
    <hyperlink ref="AD3495" r:id="rId50"/>
    <hyperlink ref="AD3473" r:id="rId51"/>
    <hyperlink ref="AD4314" r:id="rId52"/>
    <hyperlink ref="AD3492" r:id="rId53"/>
    <hyperlink ref="AD3782" r:id="rId54"/>
    <hyperlink ref="AD3728" r:id="rId55"/>
    <hyperlink ref="AD3749" r:id="rId56"/>
    <hyperlink ref="AD3443" r:id="rId57"/>
    <hyperlink ref="AD3263" r:id="rId58"/>
    <hyperlink ref="AD3439" r:id="rId59"/>
    <hyperlink ref="AD4707" r:id="rId60"/>
    <hyperlink ref="AD2200" r:id="rId61"/>
    <hyperlink ref="AD355" r:id="rId62"/>
    <hyperlink ref="AD3763" r:id="rId63"/>
    <hyperlink ref="AD3590" r:id="rId64"/>
    <hyperlink ref="AD3578" r:id="rId65"/>
    <hyperlink ref="AD1710" r:id="rId66"/>
    <hyperlink ref="AD3747" r:id="rId67"/>
    <hyperlink ref="AD1988" r:id="rId68"/>
    <hyperlink ref="AD1900" r:id="rId69"/>
    <hyperlink ref="AD714" r:id="rId70"/>
    <hyperlink ref="AD3335" r:id="rId71"/>
    <hyperlink ref="AD4760" r:id="rId72"/>
    <hyperlink ref="AD4578" r:id="rId73"/>
    <hyperlink ref="AD4078" r:id="rId74"/>
    <hyperlink ref="AD4039" r:id="rId75"/>
    <hyperlink ref="AD4764" r:id="rId76"/>
    <hyperlink ref="AD4041" r:id="rId77"/>
    <hyperlink ref="AD3774" r:id="rId78"/>
    <hyperlink ref="AD3528" r:id="rId79"/>
    <hyperlink ref="AD3651" r:id="rId80"/>
    <hyperlink ref="AD3677" r:id="rId81"/>
    <hyperlink ref="AD3648" r:id="rId82"/>
    <hyperlink ref="AD3932" r:id="rId83"/>
    <hyperlink ref="AD3609" r:id="rId84"/>
    <hyperlink ref="AD3581" r:id="rId85"/>
    <hyperlink ref="AD3761" r:id="rId86"/>
    <hyperlink ref="AD3755" r:id="rId87"/>
    <hyperlink ref="AD3734" r:id="rId88"/>
    <hyperlink ref="AD3453" r:id="rId89"/>
    <hyperlink ref="AD4217" r:id="rId90"/>
    <hyperlink ref="AD4216" r:id="rId91"/>
    <hyperlink ref="AD4235" r:id="rId92"/>
    <hyperlink ref="AD3770" r:id="rId93"/>
    <hyperlink ref="AD3719" r:id="rId94"/>
    <hyperlink ref="AD3509" r:id="rId95"/>
    <hyperlink ref="AD3992" r:id="rId96"/>
    <hyperlink ref="AD3752" r:id="rId97"/>
    <hyperlink ref="AD2682" r:id="rId98"/>
    <hyperlink ref="AD1444" r:id="rId99"/>
    <hyperlink ref="AD3442" r:id="rId100"/>
    <hyperlink ref="AD4040" r:id="rId101"/>
    <hyperlink ref="AD3345" r:id="rId102"/>
    <hyperlink ref="AD667" r:id="rId103"/>
    <hyperlink ref="AD1675" r:id="rId104"/>
    <hyperlink ref="AD3130" r:id="rId105"/>
    <hyperlink ref="AD864" r:id="rId106"/>
    <hyperlink ref="AD1711" r:id="rId107"/>
    <hyperlink ref="AD953" r:id="rId108"/>
    <hyperlink ref="AD874" r:id="rId109"/>
    <hyperlink ref="AD4591" r:id="rId110"/>
    <hyperlink ref="AD3873" r:id="rId111"/>
    <hyperlink ref="AD668" r:id="rId112"/>
    <hyperlink ref="AD3455" r:id="rId113"/>
    <hyperlink ref="AD1879" r:id="rId114"/>
    <hyperlink ref="AD3723" r:id="rId115"/>
    <hyperlink ref="AD4622" r:id="rId116"/>
    <hyperlink ref="AD3996" r:id="rId117"/>
    <hyperlink ref="AD3573" r:id="rId118"/>
    <hyperlink ref="AD3560" r:id="rId119"/>
    <hyperlink ref="AD3787" r:id="rId120"/>
    <hyperlink ref="AD3810" r:id="rId121"/>
    <hyperlink ref="AD3641" r:id="rId122"/>
    <hyperlink ref="AD3968" r:id="rId123"/>
    <hyperlink ref="AD3716" r:id="rId124"/>
    <hyperlink ref="AD3806" r:id="rId125"/>
    <hyperlink ref="AD3524" r:id="rId126"/>
    <hyperlink ref="AD932" r:id="rId127"/>
    <hyperlink ref="AD3956" r:id="rId128"/>
    <hyperlink ref="AD1209" r:id="rId129"/>
    <hyperlink ref="AD1013" r:id="rId130"/>
    <hyperlink ref="AD2627" r:id="rId131"/>
    <hyperlink ref="AD3711" r:id="rId132"/>
    <hyperlink ref="AD729" r:id="rId133"/>
    <hyperlink ref="AD725" r:id="rId134"/>
    <hyperlink ref="AD1681" r:id="rId135"/>
    <hyperlink ref="AD1682" r:id="rId136"/>
    <hyperlink ref="AD3462" r:id="rId137"/>
    <hyperlink ref="AD2310" r:id="rId138"/>
    <hyperlink ref="AD1668" r:id="rId139"/>
    <hyperlink ref="AD3957" r:id="rId140"/>
    <hyperlink ref="AD3658" r:id="rId141"/>
    <hyperlink ref="AD2628" r:id="rId142"/>
    <hyperlink ref="AD2629" r:id="rId143"/>
    <hyperlink ref="AD1954" r:id="rId144"/>
    <hyperlink ref="AD3520" r:id="rId145"/>
    <hyperlink ref="AD4144" r:id="rId146"/>
    <hyperlink ref="AD3859" r:id="rId147"/>
    <hyperlink ref="AD4536" r:id="rId148"/>
    <hyperlink ref="AD703" r:id="rId149"/>
    <hyperlink ref="AD3691" r:id="rId150"/>
    <hyperlink ref="AD1966" r:id="rId151"/>
    <hyperlink ref="AD1125" r:id="rId152"/>
    <hyperlink ref="AD706" r:id="rId153"/>
    <hyperlink ref="AD3920" r:id="rId154"/>
    <hyperlink ref="AD1789" r:id="rId155"/>
    <hyperlink ref="AD666" r:id="rId156"/>
    <hyperlink ref="AD686" r:id="rId157"/>
    <hyperlink ref="AD684" r:id="rId158"/>
    <hyperlink ref="AD4292" r:id="rId159"/>
    <hyperlink ref="AD3746" r:id="rId160"/>
    <hyperlink ref="AD207" r:id="rId161" display="mdou_22@bk.ru"/>
    <hyperlink ref="AD701" r:id="rId162"/>
    <hyperlink ref="AD624" r:id="rId163"/>
    <hyperlink ref="AD1594" r:id="rId164"/>
    <hyperlink ref="AD1934" r:id="rId165"/>
    <hyperlink ref="AD2075" r:id="rId166"/>
    <hyperlink ref="AD2076" r:id="rId167"/>
    <hyperlink ref="AD361" r:id="rId168"/>
    <hyperlink ref="AD3344" r:id="rId169"/>
    <hyperlink ref="AD2996" r:id="rId170"/>
    <hyperlink ref="AD957" r:id="rId171"/>
    <hyperlink ref="AD958" r:id="rId172"/>
    <hyperlink ref="AD4785" r:id="rId173"/>
    <hyperlink ref="AD3911" r:id="rId174"/>
    <hyperlink ref="AD785" r:id="rId175"/>
    <hyperlink ref="AD4786" r:id="rId176"/>
    <hyperlink ref="AD343" r:id="rId177"/>
    <hyperlink ref="AD976" r:id="rId178"/>
    <hyperlink ref="AD3480" r:id="rId179"/>
    <hyperlink ref="AD1105" r:id="rId180"/>
    <hyperlink ref="AD86" r:id="rId181"/>
    <hyperlink ref="AD4459" r:id="rId182"/>
    <hyperlink ref="AD3104" r:id="rId183"/>
    <hyperlink ref="AD87" r:id="rId184"/>
    <hyperlink ref="AD3678" r:id="rId185"/>
    <hyperlink ref="AD4788" r:id="rId186"/>
    <hyperlink ref="AD1035" r:id="rId187"/>
    <hyperlink ref="AD3336" r:id="rId188"/>
    <hyperlink ref="AD3337" r:id="rId189"/>
    <hyperlink ref="AD3241" r:id="rId190"/>
    <hyperlink ref="AD3343" r:id="rId191"/>
    <hyperlink ref="AD1602" r:id="rId192"/>
    <hyperlink ref="AD959" r:id="rId193"/>
    <hyperlink ref="AD3105" r:id="rId194"/>
    <hyperlink ref="AD2050" r:id="rId195"/>
    <hyperlink ref="AD4415" r:id="rId196"/>
    <hyperlink ref="AD88" r:id="rId197"/>
    <hyperlink ref="AD3685" r:id="rId198"/>
    <hyperlink ref="AD4406" r:id="rId199"/>
    <hyperlink ref="AD4433" r:id="rId200"/>
    <hyperlink ref="AD89" r:id="rId201"/>
    <hyperlink ref="AD151" r:id="rId202"/>
    <hyperlink ref="AD2258" r:id="rId203"/>
    <hyperlink ref="AD2365" r:id="rId204"/>
    <hyperlink ref="AD849" r:id="rId205"/>
    <hyperlink ref="AD828" r:id="rId206"/>
    <hyperlink ref="AD875" r:id="rId207"/>
    <hyperlink ref="AD2071" r:id="rId208"/>
    <hyperlink ref="AD2103" r:id="rId209"/>
    <hyperlink ref="AD2135" r:id="rId210"/>
    <hyperlink ref="AD2072" r:id="rId211"/>
    <hyperlink ref="AD2842" r:id="rId212"/>
    <hyperlink ref="AD1876" r:id="rId213"/>
    <hyperlink ref="AD1877" r:id="rId214"/>
    <hyperlink ref="AD1672" r:id="rId215"/>
    <hyperlink ref="AD1340" r:id="rId216"/>
    <hyperlink ref="AD1023" r:id="rId217"/>
    <hyperlink ref="AD1893" r:id="rId218"/>
    <hyperlink ref="AD1886" r:id="rId219"/>
    <hyperlink ref="AD628" r:id="rId220"/>
    <hyperlink ref="AD627" r:id="rId221"/>
    <hyperlink ref="AD4793" r:id="rId222"/>
    <hyperlink ref="AD4794" r:id="rId223"/>
    <hyperlink ref="AD3296" r:id="rId224"/>
    <hyperlink ref="AD3318" r:id="rId225"/>
    <hyperlink ref="AD877" r:id="rId226"/>
    <hyperlink ref="AD878" r:id="rId227"/>
    <hyperlink ref="AD761" r:id="rId228"/>
    <hyperlink ref="AD918" r:id="rId229"/>
    <hyperlink ref="AD27" r:id="rId230"/>
    <hyperlink ref="AD261" r:id="rId231"/>
    <hyperlink ref="AD545" r:id="rId232"/>
    <hyperlink ref="AD577" r:id="rId233"/>
    <hyperlink ref="AD2420" r:id="rId234"/>
    <hyperlink ref="AD662" r:id="rId235"/>
    <hyperlink ref="AD676" r:id="rId236"/>
    <hyperlink ref="AD683" r:id="rId237"/>
    <hyperlink ref="AD692" r:id="rId238"/>
    <hyperlink ref="AD788" r:id="rId239"/>
    <hyperlink ref="AD1132" r:id="rId240"/>
    <hyperlink ref="AD1533" r:id="rId241"/>
    <hyperlink ref="AD1534" r:id="rId242"/>
    <hyperlink ref="AD1860" r:id="rId243"/>
    <hyperlink ref="AD1878" r:id="rId244"/>
    <hyperlink ref="AD1977" r:id="rId245"/>
    <hyperlink ref="AD2073" r:id="rId246"/>
    <hyperlink ref="AD2734" r:id="rId247"/>
    <hyperlink ref="AD2957" r:id="rId248"/>
    <hyperlink ref="AD2142" r:id="rId249"/>
    <hyperlink ref="AD787" r:id="rId250"/>
    <hyperlink ref="AD4795" r:id="rId251"/>
    <hyperlink ref="AD1004" r:id="rId252"/>
    <hyperlink ref="AD4796" r:id="rId253"/>
    <hyperlink ref="AD3885" r:id="rId254"/>
    <hyperlink ref="AD1859" r:id="rId255"/>
    <hyperlink ref="AD4797" r:id="rId256"/>
    <hyperlink ref="AD3569" r:id="rId257"/>
    <hyperlink ref="AD344" r:id="rId258"/>
    <hyperlink ref="AD4346" r:id="rId259"/>
    <hyperlink ref="AD4445" r:id="rId260"/>
    <hyperlink ref="AD1210" r:id="rId261"/>
    <hyperlink ref="AD2472" r:id="rId262"/>
    <hyperlink ref="AD3637" r:id="rId263"/>
    <hyperlink ref="AD4401" r:id="rId264"/>
    <hyperlink ref="AD4462" r:id="rId265"/>
    <hyperlink ref="AD1605" r:id="rId266"/>
    <hyperlink ref="AD1983" r:id="rId267"/>
    <hyperlink ref="AD1996" r:id="rId268"/>
    <hyperlink ref="AD2344" r:id="rId269"/>
    <hyperlink ref="AD91" r:id="rId270"/>
    <hyperlink ref="AD90" r:id="rId271"/>
    <hyperlink ref="AD4686" r:id="rId272"/>
    <hyperlink ref="AD1106" r:id="rId273"/>
    <hyperlink ref="AD3555" r:id="rId274"/>
    <hyperlink ref="AD933" r:id="rId275"/>
    <hyperlink ref="AD1456" r:id="rId276"/>
    <hyperlink ref="AD3286" r:id="rId277"/>
    <hyperlink ref="AD1155" r:id="rId278"/>
    <hyperlink ref="AD3475" r:id="rId279"/>
    <hyperlink ref="AD3710" r:id="rId280"/>
    <hyperlink ref="AD3317" r:id="rId281"/>
    <hyperlink ref="AD2982" r:id="rId282"/>
    <hyperlink ref="AD3352" r:id="rId283"/>
    <hyperlink ref="AD92" r:id="rId284"/>
    <hyperlink ref="AD93" r:id="rId285"/>
    <hyperlink ref="AD3720" r:id="rId286"/>
    <hyperlink ref="AD3554" r:id="rId287"/>
    <hyperlink ref="AD4177" r:id="rId288"/>
    <hyperlink ref="AD1495" r:id="rId289"/>
    <hyperlink ref="AD1346" r:id="rId290"/>
    <hyperlink ref="AD1457" r:id="rId291"/>
    <hyperlink ref="AD3628" r:id="rId292"/>
    <hyperlink ref="AD4801" r:id="rId293"/>
    <hyperlink ref="AD4804" r:id="rId294"/>
    <hyperlink ref="AD1690" r:id="rId295"/>
    <hyperlink ref="AD1291" r:id="rId296"/>
    <hyperlink ref="AD3655" r:id="rId297"/>
    <hyperlink ref="AD954" r:id="rId298"/>
    <hyperlink ref="AD724" r:id="rId299"/>
    <hyperlink ref="AD1332" r:id="rId300"/>
    <hyperlink ref="AD1334" r:id="rId301"/>
    <hyperlink ref="AD1331" r:id="rId302"/>
    <hyperlink ref="AD3880" r:id="rId303"/>
    <hyperlink ref="AD4808" r:id="rId304"/>
    <hyperlink ref="AD4811" r:id="rId305"/>
    <hyperlink ref="AD2480" r:id="rId306"/>
    <hyperlink ref="AD3744" r:id="rId307"/>
    <hyperlink ref="AD3998" r:id="rId308"/>
    <hyperlink ref="AD3903" r:id="rId309"/>
    <hyperlink ref="AD2495" r:id="rId310"/>
    <hyperlink ref="AD848" r:id="rId311"/>
    <hyperlink ref="AD4174" r:id="rId312"/>
    <hyperlink ref="AD4454" r:id="rId313"/>
    <hyperlink ref="AD3848" r:id="rId314"/>
    <hyperlink ref="AD3849" r:id="rId315"/>
    <hyperlink ref="AD4136" r:id="rId316"/>
    <hyperlink ref="AD2154" r:id="rId317"/>
    <hyperlink ref="AD2077" r:id="rId318"/>
    <hyperlink ref="AD2078" r:id="rId319"/>
    <hyperlink ref="AD4407" r:id="rId320"/>
    <hyperlink ref="AD3863" r:id="rId321"/>
    <hyperlink ref="AD615" r:id="rId322"/>
    <hyperlink ref="AD1255" r:id="rId323"/>
    <hyperlink ref="AD135" r:id="rId324"/>
    <hyperlink ref="AD4815" r:id="rId325"/>
    <hyperlink ref="AD4816" r:id="rId326"/>
    <hyperlink ref="AD3668" r:id="rId327"/>
    <hyperlink ref="AD3669" r:id="rId328"/>
    <hyperlink ref="AD3672" r:id="rId329"/>
    <hyperlink ref="AD3673" r:id="rId330"/>
    <hyperlink ref="AD2544" r:id="rId331"/>
    <hyperlink ref="AD4157" r:id="rId332"/>
    <hyperlink ref="AD4817" r:id="rId333"/>
    <hyperlink ref="AD3444" r:id="rId334"/>
    <hyperlink ref="AD1535" r:id="rId335"/>
    <hyperlink ref="AD503" r:id="rId336"/>
    <hyperlink ref="AD3027" r:id="rId337"/>
    <hyperlink ref="AD224" r:id="rId338"/>
    <hyperlink ref="AD237" r:id="rId339"/>
    <hyperlink ref="AD934" r:id="rId340"/>
    <hyperlink ref="AD3454" r:id="rId341"/>
    <hyperlink ref="AD433" r:id="rId342"/>
    <hyperlink ref="AD3965" r:id="rId343"/>
    <hyperlink ref="AD4830" r:id="rId344"/>
    <hyperlink ref="AD4818" r:id="rId345"/>
    <hyperlink ref="AD4827" r:id="rId346"/>
    <hyperlink ref="AD3908" r:id="rId347"/>
    <hyperlink ref="AD3837" r:id="rId348"/>
    <hyperlink ref="AD4829" r:id="rId349"/>
    <hyperlink ref="AD3551" r:id="rId350"/>
    <hyperlink ref="AD4334" r:id="rId351"/>
    <hyperlink ref="AD3101" r:id="rId352"/>
    <hyperlink ref="AD2133" r:id="rId353"/>
    <hyperlink ref="AD2108" r:id="rId354"/>
    <hyperlink ref="AD2079" r:id="rId355"/>
    <hyperlink ref="AD3695" r:id="rId356"/>
    <hyperlink ref="AD3464" r:id="rId357"/>
    <hyperlink ref="AD4164" r:id="rId358"/>
    <hyperlink ref="AD4165" r:id="rId359"/>
    <hyperlink ref="AD3693" r:id="rId360"/>
    <hyperlink ref="AD1738" r:id="rId361"/>
    <hyperlink ref="AD4681" r:id="rId362"/>
    <hyperlink ref="AD3498" r:id="rId363"/>
    <hyperlink ref="AD2341" r:id="rId364"/>
    <hyperlink ref="AD3501" r:id="rId365"/>
    <hyperlink ref="AD3330" r:id="rId366"/>
    <hyperlink ref="AD3530" r:id="rId367"/>
    <hyperlink ref="AD3577" r:id="rId368"/>
    <hyperlink ref="AD3777" r:id="rId369"/>
    <hyperlink ref="AD3836" r:id="rId370"/>
    <hyperlink ref="AD3860" r:id="rId371"/>
    <hyperlink ref="AD3682" r:id="rId372"/>
    <hyperlink ref="AD3890" r:id="rId373"/>
    <hyperlink ref="AD3928" r:id="rId374"/>
    <hyperlink ref="AD3955" r:id="rId375"/>
    <hyperlink ref="AD94" r:id="rId376"/>
    <hyperlink ref="AD3800" r:id="rId377"/>
    <hyperlink ref="AD4411" r:id="rId378"/>
    <hyperlink ref="AD3452" r:id="rId379"/>
    <hyperlink ref="AD955" r:id="rId380"/>
    <hyperlink ref="AD4435" r:id="rId381"/>
    <hyperlink ref="AD4172" r:id="rId382"/>
    <hyperlink ref="AD3824" r:id="rId383"/>
    <hyperlink ref="AD4833" r:id="rId384"/>
    <hyperlink ref="AD3798" r:id="rId385"/>
    <hyperlink ref="AD4312" r:id="rId386"/>
    <hyperlink ref="AD3739" r:id="rId387"/>
    <hyperlink ref="AD3972" r:id="rId388"/>
    <hyperlink ref="AD3583" r:id="rId389"/>
    <hyperlink ref="AD3757" r:id="rId390"/>
    <hyperlink ref="AD4159" r:id="rId391"/>
    <hyperlink ref="AD4834" r:id="rId392"/>
    <hyperlink ref="AD4047" r:id="rId393"/>
    <hyperlink ref="AD4775" r:id="rId394"/>
    <hyperlink ref="AD95" r:id="rId395"/>
    <hyperlink ref="AD283" r:id="rId396"/>
    <hyperlink ref="AD884" r:id="rId397"/>
    <hyperlink ref="AD741" r:id="rId398"/>
    <hyperlink ref="AD3958" r:id="rId399"/>
    <hyperlink ref="AD3706" r:id="rId400"/>
    <hyperlink ref="AD1536" r:id="rId401"/>
    <hyperlink ref="AD4835" r:id="rId402"/>
    <hyperlink ref="AD2683" r:id="rId403"/>
    <hyperlink ref="AD4836" r:id="rId404"/>
    <hyperlink ref="AD1538" r:id="rId405"/>
    <hyperlink ref="AD3978" r:id="rId406"/>
    <hyperlink ref="AD3872" r:id="rId407"/>
    <hyperlink ref="AD4837" r:id="rId408"/>
    <hyperlink ref="AD4838" r:id="rId409"/>
    <hyperlink ref="AD2684" r:id="rId410"/>
    <hyperlink ref="AD839" r:id="rId411"/>
    <hyperlink ref="AD1342" r:id="rId412"/>
    <hyperlink ref="AD1149" r:id="rId413"/>
    <hyperlink ref="AD3759" r:id="rId414"/>
    <hyperlink ref="AD2997" r:id="rId415"/>
    <hyperlink ref="AD4074" r:id="rId416"/>
    <hyperlink ref="AD3973" r:id="rId417"/>
    <hyperlink ref="AD171" r:id="rId418"/>
    <hyperlink ref="AD172" r:id="rId419"/>
    <hyperlink ref="AD4162" r:id="rId420"/>
    <hyperlink ref="AD1448" r:id="rId421"/>
    <hyperlink ref="AD3588" r:id="rId422"/>
    <hyperlink ref="AD2320" r:id="rId423"/>
    <hyperlink ref="AD3073" r:id="rId424"/>
    <hyperlink ref="AD2507" r:id="rId425"/>
    <hyperlink ref="AD2983" r:id="rId426"/>
    <hyperlink ref="AD3561" r:id="rId427"/>
    <hyperlink ref="AD1727" r:id="rId428"/>
    <hyperlink ref="AD2958" r:id="rId429"/>
    <hyperlink ref="AD4839" r:id="rId430"/>
    <hyperlink ref="AD3979" r:id="rId431"/>
    <hyperlink ref="AD3987" r:id="rId432"/>
    <hyperlink ref="AD2685" r:id="rId433"/>
    <hyperlink ref="AD1150" r:id="rId434"/>
    <hyperlink ref="AD1222" r:id="rId435"/>
    <hyperlink ref="AD1223" r:id="rId436"/>
    <hyperlink ref="AD2111" r:id="rId437"/>
    <hyperlink ref="AD4359" r:id="rId438"/>
    <hyperlink ref="AD4360" r:id="rId439"/>
    <hyperlink ref="AD3686" r:id="rId440"/>
    <hyperlink ref="AD2814" r:id="rId441"/>
    <hyperlink ref="AD699" r:id="rId442"/>
    <hyperlink ref="AD3248" r:id="rId443"/>
    <hyperlink ref="AD2625" r:id="rId444"/>
    <hyperlink ref="AD3697" r:id="rId445"/>
    <hyperlink ref="AD4840" r:id="rId446"/>
    <hyperlink ref="AD1335" r:id="rId447"/>
    <hyperlink ref="AD876" r:id="rId448"/>
    <hyperlink ref="AD2624" r:id="rId449"/>
    <hyperlink ref="AD3485" r:id="rId450"/>
    <hyperlink ref="AD2003" r:id="rId451"/>
    <hyperlink ref="AD1898" r:id="rId452"/>
    <hyperlink ref="AD353" r:id="rId453"/>
    <hyperlink ref="AD617" r:id="rId454"/>
    <hyperlink ref="AD105" r:id="rId455"/>
    <hyperlink ref="AD2633" r:id="rId456"/>
    <hyperlink ref="AD2004" r:id="rId457"/>
    <hyperlink ref="AD2644" r:id="rId458"/>
    <hyperlink ref="AD4841" r:id="rId459"/>
    <hyperlink ref="AD1229" r:id="rId460"/>
    <hyperlink ref="AD380" r:id="rId461"/>
    <hyperlink ref="AD840" r:id="rId462"/>
    <hyperlink ref="AD1576" r:id="rId463"/>
    <hyperlink ref="AD1955" r:id="rId464"/>
    <hyperlink ref="AD3989" r:id="rId465"/>
    <hyperlink ref="AD1899" r:id="rId466"/>
    <hyperlink ref="AD4560" r:id="rId467"/>
    <hyperlink ref="AD1503" r:id="rId468"/>
    <hyperlink ref="AD4847" r:id="rId469"/>
    <hyperlink ref="AD1458" r:id="rId470"/>
    <hyperlink ref="AD2959" r:id="rId471"/>
    <hyperlink ref="AD3926" r:id="rId472"/>
    <hyperlink ref="AD3565" r:id="rId473"/>
    <hyperlink ref="AD4060" r:id="rId474"/>
    <hyperlink ref="AD1133" r:id="rId475"/>
    <hyperlink ref="AD3680" r:id="rId476"/>
    <hyperlink ref="AD3773" r:id="rId477"/>
    <hyperlink ref="AD3950" r:id="rId478"/>
    <hyperlink ref="AD3572" r:id="rId479"/>
    <hyperlink ref="AD1343" r:id="rId480"/>
    <hyperlink ref="AD3123" r:id="rId481"/>
    <hyperlink ref="AD3303" r:id="rId482"/>
    <hyperlink ref="AD1628" r:id="rId483"/>
    <hyperlink ref="AD187" r:id="rId484"/>
    <hyperlink ref="AD72" r:id="rId485"/>
    <hyperlink ref="AD2204" r:id="rId486"/>
    <hyperlink ref="AD262" r:id="rId487"/>
    <hyperlink ref="AD2162" r:id="rId488"/>
    <hyperlink ref="AD354" r:id="rId489"/>
    <hyperlink ref="AD3874" r:id="rId490"/>
    <hyperlink ref="AD3566" r:id="rId491"/>
    <hyperlink ref="AD1888" r:id="rId492"/>
    <hyperlink ref="AD3084" r:id="rId493"/>
    <hyperlink ref="AD3085" r:id="rId494"/>
    <hyperlink ref="AD3067" r:id="rId495"/>
    <hyperlink ref="AD4616" r:id="rId496"/>
    <hyperlink ref="AD1758" r:id="rId497"/>
    <hyperlink ref="AD4426" r:id="rId498"/>
    <hyperlink ref="AD661" r:id="rId499"/>
    <hyperlink ref="AD2474" r:id="rId500"/>
    <hyperlink ref="AD2522" r:id="rId501"/>
    <hyperlink ref="AD3990" r:id="rId502"/>
    <hyperlink ref="AD1875" r:id="rId503"/>
    <hyperlink ref="AD1787" r:id="rId504"/>
    <hyperlink ref="AD3818" r:id="rId505"/>
    <hyperlink ref="AD3616" r:id="rId506"/>
    <hyperlink ref="AD1380" r:id="rId507"/>
    <hyperlink ref="AD3982" r:id="rId508"/>
    <hyperlink ref="AD2198" r:id="rId509"/>
    <hyperlink ref="AD2197" r:id="rId510"/>
    <hyperlink ref="AD2196" r:id="rId511"/>
    <hyperlink ref="AD2261" r:id="rId512"/>
    <hyperlink ref="AD1887" r:id="rId513"/>
    <hyperlink ref="AD2302" r:id="rId514"/>
    <hyperlink ref="AD3491" r:id="rId515"/>
    <hyperlink ref="AD3488" r:id="rId516"/>
    <hyperlink ref="AD2332" r:id="rId517"/>
    <hyperlink ref="AD3631" r:id="rId518"/>
    <hyperlink ref="AD3632" r:id="rId519"/>
    <hyperlink ref="AD650" r:id="rId520"/>
    <hyperlink ref="AD2471" r:id="rId521"/>
    <hyperlink ref="AD2566" r:id="rId522"/>
    <hyperlink ref="AD3714" r:id="rId523"/>
    <hyperlink ref="AD3724" r:id="rId524"/>
    <hyperlink ref="AD3064" r:id="rId525"/>
    <hyperlink ref="AD3065" r:id="rId526"/>
    <hyperlink ref="AD3083" r:id="rId527"/>
    <hyperlink ref="AD3081" r:id="rId528"/>
    <hyperlink ref="AD3969" r:id="rId529"/>
    <hyperlink ref="AD3970" r:id="rId530"/>
    <hyperlink ref="AD3971" r:id="rId531"/>
    <hyperlink ref="AD3949" r:id="rId532" display="mailto:snadikv@gmail.com"/>
    <hyperlink ref="AD664" r:id="rId533"/>
    <hyperlink ref="AD1228" r:id="rId534"/>
    <hyperlink ref="AD1248" r:id="rId535"/>
    <hyperlink ref="AD919" r:id="rId536"/>
    <hyperlink ref="AD4850" r:id="rId537"/>
    <hyperlink ref="AD106" r:id="rId538"/>
    <hyperlink ref="AD809" r:id="rId539"/>
    <hyperlink ref="AD1935" r:id="rId540"/>
    <hyperlink ref="AD162" r:id="rId541"/>
    <hyperlink ref="AD801" r:id="rId542"/>
    <hyperlink ref="AD1379" r:id="rId543"/>
    <hyperlink ref="AD266" r:id="rId544"/>
    <hyperlink ref="AD1991" r:id="rId545"/>
    <hyperlink ref="AD1511" r:id="rId546"/>
    <hyperlink ref="AD4351" r:id="rId547"/>
    <hyperlink ref="AD3574" r:id="rId548" display="Frolova247@yandex.ru"/>
    <hyperlink ref="AD1369" r:id="rId549"/>
    <hyperlink ref="AD2120" r:id="rId550"/>
    <hyperlink ref="AD2121" r:id="rId551"/>
    <hyperlink ref="AD2167" r:id="rId552"/>
    <hyperlink ref="AD263" r:id="rId553"/>
    <hyperlink ref="AD1473" r:id="rId554"/>
    <hyperlink ref="AD1759" r:id="rId555"/>
    <hyperlink ref="AD1262" r:id="rId556"/>
    <hyperlink ref="AD1956" r:id="rId557"/>
    <hyperlink ref="AD1957" r:id="rId558"/>
    <hyperlink ref="AD1333" r:id="rId559"/>
    <hyperlink ref="AD3875" r:id="rId560"/>
    <hyperlink ref="AD3099" r:id="rId561"/>
    <hyperlink ref="AD3306" r:id="rId562"/>
    <hyperlink ref="AD3307" r:id="rId563"/>
    <hyperlink ref="AD3305" r:id="rId564"/>
    <hyperlink ref="AD3256" r:id="rId565"/>
    <hyperlink ref="AD967" r:id="rId566"/>
    <hyperlink ref="AD1435" r:id="rId567"/>
    <hyperlink ref="AD4609" r:id="rId568"/>
    <hyperlink ref="AD734" r:id="rId569"/>
    <hyperlink ref="AD3951" r:id="rId570"/>
    <hyperlink ref="AD4025" r:id="rId571"/>
    <hyperlink ref="AD3929" r:id="rId572"/>
    <hyperlink ref="AD571" r:id="rId573"/>
    <hyperlink ref="AD2324" r:id="rId574"/>
    <hyperlink ref="AD3235" r:id="rId575"/>
    <hyperlink ref="AD3227" r:id="rId576"/>
    <hyperlink ref="AD883" r:id="rId577"/>
    <hyperlink ref="AD811" r:id="rId578"/>
    <hyperlink ref="AD810" r:id="rId579"/>
    <hyperlink ref="AD951" r:id="rId580"/>
    <hyperlink ref="AD2112" r:id="rId581"/>
    <hyperlink ref="AD1504" r:id="rId582"/>
    <hyperlink ref="AD1263" r:id="rId583"/>
    <hyperlink ref="AD4108" r:id="rId584"/>
    <hyperlink ref="AD1629" r:id="rId585"/>
    <hyperlink ref="AD1788" r:id="rId586"/>
    <hyperlink ref="AD4855" r:id="rId587"/>
    <hyperlink ref="AD4852" r:id="rId588"/>
    <hyperlink ref="AD4856" r:id="rId589"/>
    <hyperlink ref="AD3635" r:id="rId590"/>
    <hyperlink ref="AD578" r:id="rId591"/>
    <hyperlink ref="AD812" r:id="rId592"/>
    <hyperlink ref="AD4851" r:id="rId593"/>
    <hyperlink ref="AD63" r:id="rId594"/>
    <hyperlink ref="AD616" r:id="rId595"/>
    <hyperlink ref="AD2134" r:id="rId596"/>
    <hyperlink ref="AD4115" r:id="rId597"/>
    <hyperlink ref="AD40" r:id="rId598"/>
    <hyperlink ref="AD1292" r:id="rId599"/>
    <hyperlink ref="AD2106" r:id="rId600"/>
    <hyperlink ref="AD2107" r:id="rId601"/>
    <hyperlink ref="AD3356" r:id="rId602"/>
    <hyperlink ref="AD499" r:id="rId603"/>
    <hyperlink ref="AD1953" r:id="rId604"/>
    <hyperlink ref="AD3079" r:id="rId605"/>
    <hyperlink ref="AD4857" r:id="rId606"/>
    <hyperlink ref="AD4390" r:id="rId607"/>
    <hyperlink ref="AD4391" r:id="rId608"/>
    <hyperlink ref="AD4392" r:id="rId609"/>
    <hyperlink ref="AD4393" r:id="rId610"/>
    <hyperlink ref="AD4394" r:id="rId611"/>
    <hyperlink ref="AD3269" r:id="rId612"/>
    <hyperlink ref="AD4858" r:id="rId613"/>
    <hyperlink ref="AD1314" r:id="rId614"/>
    <hyperlink ref="AD1381" r:id="rId615"/>
    <hyperlink ref="AD2796" r:id="rId616"/>
    <hyperlink ref="AD2085" r:id="rId617"/>
    <hyperlink ref="AD1301" r:id="rId618"/>
    <hyperlink ref="AD2005" r:id="rId619"/>
    <hyperlink ref="AD2009" r:id="rId620"/>
    <hyperlink ref="AD1940" r:id="rId621"/>
    <hyperlink ref="AD3839" r:id="rId622"/>
    <hyperlink ref="AD707" r:id="rId623"/>
    <hyperlink ref="AD4859" r:id="rId624"/>
    <hyperlink ref="AD1619" r:id="rId625"/>
  </hyperlinks>
  <pageMargins left="0.70866141732283472" right="0.70866141732283472" top="0.74803149606299213" bottom="0.74803149606299213" header="0.31496062992125984" footer="0.31496062992125984"/>
  <pageSetup paperSize="9" orientation="portrait" r:id="rId62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642"/>
  <sheetViews>
    <sheetView topLeftCell="A3" workbookViewId="0">
      <pane xSplit="4" ySplit="3" topLeftCell="BA568" activePane="bottomRight" state="frozen"/>
      <selection activeCell="A3" sqref="A3"/>
      <selection pane="topRight" activeCell="E3" sqref="E3"/>
      <selection pane="bottomLeft" activeCell="A6" sqref="A6"/>
      <selection pane="bottomRight" activeCell="A18" sqref="A18"/>
    </sheetView>
  </sheetViews>
  <sheetFormatPr defaultRowHeight="15" x14ac:dyDescent="0.25"/>
  <cols>
    <col min="1" max="1" width="4.5703125" customWidth="1"/>
    <col min="4" max="4" width="59.7109375" customWidth="1"/>
    <col min="5" max="24" width="0" hidden="1" customWidth="1"/>
    <col min="25" max="25" width="9.140625" style="516"/>
    <col min="26" max="52" width="0" hidden="1" customWidth="1"/>
    <col min="53" max="53" width="15.85546875" customWidth="1"/>
    <col min="54" max="54" width="19.28515625" customWidth="1"/>
    <col min="55" max="55" width="23.42578125" customWidth="1"/>
  </cols>
  <sheetData>
    <row r="1" spans="1:54" s="76" customFormat="1" ht="12.75" customHeight="1" x14ac:dyDescent="0.25">
      <c r="D1" s="85"/>
      <c r="N1" s="334"/>
      <c r="O1" s="334"/>
      <c r="P1" s="460"/>
      <c r="Q1" s="352"/>
      <c r="R1" s="352"/>
      <c r="S1" s="352"/>
      <c r="T1" s="352"/>
      <c r="U1" s="352"/>
      <c r="V1" s="80"/>
      <c r="W1" s="80"/>
      <c r="X1" s="80"/>
      <c r="Y1" s="85"/>
      <c r="AA1" s="751"/>
      <c r="AG1" s="80"/>
      <c r="AK1" s="501"/>
      <c r="AL1" s="81"/>
      <c r="AM1" s="82"/>
      <c r="AN1" s="81"/>
      <c r="AO1" s="81"/>
      <c r="AP1" s="81"/>
      <c r="AQ1" s="81"/>
      <c r="AR1" s="92"/>
      <c r="AS1" s="83"/>
      <c r="AV1" s="84"/>
      <c r="AX1" s="85"/>
      <c r="AY1" s="85"/>
      <c r="AZ1" s="85"/>
    </row>
    <row r="2" spans="1:54" s="8" customFormat="1" ht="28.5" customHeight="1" x14ac:dyDescent="0.25">
      <c r="B2" s="790"/>
      <c r="C2" s="10"/>
      <c r="D2" s="2769" t="s">
        <v>115</v>
      </c>
      <c r="E2" s="2769"/>
      <c r="F2" s="2769"/>
      <c r="G2" s="2769"/>
      <c r="H2" s="2769"/>
      <c r="I2" s="2769"/>
      <c r="J2" s="2769"/>
      <c r="K2" s="2769"/>
      <c r="L2" s="2769"/>
      <c r="M2" s="2769"/>
      <c r="N2" s="2769"/>
      <c r="O2" s="2769"/>
      <c r="P2" s="2769"/>
      <c r="Q2" s="2769"/>
      <c r="R2" s="2769"/>
      <c r="S2" s="2769"/>
      <c r="T2" s="2769"/>
      <c r="U2" s="2769"/>
      <c r="V2" s="2769"/>
      <c r="W2" s="2769"/>
      <c r="X2" s="2769"/>
      <c r="Y2" s="2769"/>
      <c r="Z2" s="2769"/>
      <c r="AA2" s="2769"/>
      <c r="AB2" s="2769"/>
      <c r="AC2" s="2769"/>
      <c r="AD2" s="2769"/>
      <c r="AG2" s="11"/>
      <c r="AH2" s="10"/>
      <c r="AI2" s="12"/>
      <c r="AJ2" s="13"/>
      <c r="AK2" s="13"/>
      <c r="AL2" s="13"/>
      <c r="AM2" s="14"/>
      <c r="AN2" s="13"/>
      <c r="AO2" s="13"/>
      <c r="AP2" s="13"/>
      <c r="AQ2" s="13"/>
      <c r="AR2" s="13"/>
      <c r="AS2" s="15"/>
      <c r="AU2" s="10"/>
      <c r="AV2" s="16"/>
    </row>
    <row r="3" spans="1:54" s="8" customFormat="1" ht="15.95" customHeight="1" x14ac:dyDescent="0.25">
      <c r="A3" s="17"/>
      <c r="B3" s="6"/>
      <c r="C3" s="798"/>
      <c r="D3" s="2756" t="s">
        <v>116</v>
      </c>
      <c r="E3" s="2757"/>
      <c r="F3" s="2757"/>
      <c r="G3" s="18"/>
      <c r="H3" s="2749" t="s">
        <v>117</v>
      </c>
      <c r="I3" s="2749"/>
      <c r="J3" s="2749"/>
      <c r="K3" s="2749"/>
      <c r="L3" s="2749"/>
      <c r="M3" s="2749"/>
      <c r="N3" s="2749"/>
      <c r="O3" s="2749"/>
      <c r="P3" s="2749"/>
      <c r="Q3" s="2749"/>
      <c r="R3" s="2749"/>
      <c r="S3" s="2749"/>
      <c r="T3" s="2749"/>
      <c r="U3" s="2749"/>
      <c r="V3" s="2749"/>
      <c r="W3" s="2749"/>
      <c r="X3" s="2749"/>
      <c r="Y3" s="799" t="s">
        <v>118</v>
      </c>
      <c r="Z3" s="6"/>
      <c r="AA3" s="752"/>
      <c r="AB3" s="798"/>
      <c r="AC3" s="19"/>
      <c r="AD3" s="20"/>
      <c r="AE3" s="2758" t="s">
        <v>119</v>
      </c>
      <c r="AF3" s="2749"/>
      <c r="AG3" s="2749"/>
      <c r="AH3" s="2749"/>
      <c r="AI3" s="2749"/>
      <c r="AJ3" s="2749"/>
      <c r="AK3" s="2749"/>
      <c r="AL3" s="2749"/>
      <c r="AM3" s="2761"/>
      <c r="AN3" s="2765" t="s">
        <v>120</v>
      </c>
      <c r="AO3" s="2765"/>
      <c r="AP3" s="2765"/>
      <c r="AQ3" s="2765" t="s">
        <v>121</v>
      </c>
      <c r="AR3" s="2733" t="s">
        <v>122</v>
      </c>
      <c r="AS3" s="2754" t="s">
        <v>123</v>
      </c>
      <c r="AT3" s="2754" t="s">
        <v>124</v>
      </c>
      <c r="AU3" s="2754" t="s">
        <v>125</v>
      </c>
      <c r="AV3" s="2773" t="s">
        <v>126</v>
      </c>
      <c r="AW3" s="2754" t="s">
        <v>127</v>
      </c>
      <c r="AX3" s="2754" t="s">
        <v>16312</v>
      </c>
      <c r="BA3" s="802" t="s">
        <v>17428</v>
      </c>
    </row>
    <row r="4" spans="1:54" s="8" customFormat="1" ht="15.95" customHeight="1" x14ac:dyDescent="0.25">
      <c r="A4" s="2745" t="s">
        <v>113</v>
      </c>
      <c r="B4" s="2747" t="s">
        <v>0</v>
      </c>
      <c r="C4" s="2749" t="s">
        <v>128</v>
      </c>
      <c r="D4" s="2749" t="s">
        <v>129</v>
      </c>
      <c r="E4" s="2750" t="s">
        <v>130</v>
      </c>
      <c r="F4" s="2745"/>
      <c r="G4" s="2749" t="s">
        <v>131</v>
      </c>
      <c r="H4" s="2749" t="s">
        <v>132</v>
      </c>
      <c r="I4" s="2735" t="s">
        <v>133</v>
      </c>
      <c r="J4" s="2735" t="s">
        <v>134</v>
      </c>
      <c r="K4" s="2735" t="s">
        <v>135</v>
      </c>
      <c r="L4" s="2735" t="s">
        <v>136</v>
      </c>
      <c r="M4" s="2735" t="s">
        <v>137</v>
      </c>
      <c r="N4" s="2732" t="s">
        <v>138</v>
      </c>
      <c r="O4" s="2732" t="s">
        <v>139</v>
      </c>
      <c r="P4" s="2770" t="s">
        <v>140</v>
      </c>
      <c r="Q4" s="2772" t="s">
        <v>141</v>
      </c>
      <c r="R4" s="2772"/>
      <c r="S4" s="2772"/>
      <c r="T4" s="2772"/>
      <c r="U4" s="2772"/>
      <c r="V4" s="2730" t="s">
        <v>142</v>
      </c>
      <c r="W4" s="2730"/>
      <c r="X4" s="2730"/>
      <c r="Y4" s="2735" t="s">
        <v>143</v>
      </c>
      <c r="Z4" s="2725" t="s">
        <v>144</v>
      </c>
      <c r="AA4" s="2727" t="s">
        <v>145</v>
      </c>
      <c r="AB4" s="2723" t="s">
        <v>146</v>
      </c>
      <c r="AC4" s="2723" t="s">
        <v>147</v>
      </c>
      <c r="AD4" s="2723" t="s">
        <v>148</v>
      </c>
      <c r="AE4" s="2735" t="s">
        <v>17421</v>
      </c>
      <c r="AF4" s="2735" t="s">
        <v>150</v>
      </c>
      <c r="AG4" s="2742" t="s">
        <v>151</v>
      </c>
      <c r="AH4" s="2723" t="s">
        <v>152</v>
      </c>
      <c r="AI4" s="2766" t="s">
        <v>153</v>
      </c>
      <c r="AJ4" s="2733" t="s">
        <v>154</v>
      </c>
      <c r="AK4" s="2767" t="s">
        <v>155</v>
      </c>
      <c r="AL4" s="2768"/>
      <c r="AM4" s="2768"/>
      <c r="AN4" s="2765"/>
      <c r="AO4" s="2765"/>
      <c r="AP4" s="2765"/>
      <c r="AQ4" s="2765"/>
      <c r="AR4" s="2763"/>
      <c r="AS4" s="2754"/>
      <c r="AT4" s="2754"/>
      <c r="AU4" s="2754"/>
      <c r="AV4" s="2773"/>
      <c r="AW4" s="2754"/>
      <c r="AX4" s="2754"/>
      <c r="BA4" s="802"/>
    </row>
    <row r="5" spans="1:54" s="8" customFormat="1" ht="82.5" customHeight="1" thickBot="1" x14ac:dyDescent="0.3">
      <c r="A5" s="2746"/>
      <c r="B5" s="2748"/>
      <c r="C5" s="2735"/>
      <c r="D5" s="2735"/>
      <c r="E5" s="2751"/>
      <c r="F5" s="2752"/>
      <c r="G5" s="2735"/>
      <c r="H5" s="2735"/>
      <c r="I5" s="2736"/>
      <c r="J5" s="2736"/>
      <c r="K5" s="2736"/>
      <c r="L5" s="2736"/>
      <c r="M5" s="2736"/>
      <c r="N5" s="2753"/>
      <c r="O5" s="2753"/>
      <c r="P5" s="2771"/>
      <c r="Q5" s="337" t="s">
        <v>156</v>
      </c>
      <c r="R5" s="337" t="s">
        <v>157</v>
      </c>
      <c r="S5" s="337" t="s">
        <v>158</v>
      </c>
      <c r="T5" s="337" t="s">
        <v>159</v>
      </c>
      <c r="U5" s="337" t="s">
        <v>160</v>
      </c>
      <c r="V5" s="800" t="s">
        <v>161</v>
      </c>
      <c r="W5" s="800" t="s">
        <v>162</v>
      </c>
      <c r="X5" s="800" t="s">
        <v>160</v>
      </c>
      <c r="Y5" s="2736"/>
      <c r="Z5" s="2726"/>
      <c r="AA5" s="2728"/>
      <c r="AB5" s="2724"/>
      <c r="AC5" s="2724"/>
      <c r="AD5" s="2724"/>
      <c r="AE5" s="2741"/>
      <c r="AF5" s="2741"/>
      <c r="AG5" s="2743"/>
      <c r="AH5" s="2744"/>
      <c r="AI5" s="2744"/>
      <c r="AJ5" s="2734"/>
      <c r="AK5" s="21" t="s">
        <v>163</v>
      </c>
      <c r="AL5" s="21" t="s">
        <v>164</v>
      </c>
      <c r="AM5" s="22" t="s">
        <v>165</v>
      </c>
      <c r="AN5" s="803" t="s">
        <v>166</v>
      </c>
      <c r="AO5" s="803" t="s">
        <v>164</v>
      </c>
      <c r="AP5" s="803" t="s">
        <v>165</v>
      </c>
      <c r="AQ5" s="2765"/>
      <c r="AR5" s="2764"/>
      <c r="AS5" s="2754"/>
      <c r="AT5" s="2754"/>
      <c r="AU5" s="2754"/>
      <c r="AV5" s="2773"/>
      <c r="AW5" s="2754"/>
      <c r="AX5" s="2754"/>
      <c r="BA5" s="802"/>
    </row>
    <row r="6" spans="1:54" s="35" customFormat="1" ht="15.95" customHeight="1" x14ac:dyDescent="0.25">
      <c r="A6" s="23" t="s">
        <v>167</v>
      </c>
      <c r="B6" s="24" t="s">
        <v>168</v>
      </c>
      <c r="C6" s="25" t="s">
        <v>169</v>
      </c>
      <c r="D6" s="23" t="s">
        <v>170</v>
      </c>
      <c r="E6" s="25" t="s">
        <v>171</v>
      </c>
      <c r="F6" s="25" t="s">
        <v>172</v>
      </c>
      <c r="G6" s="23" t="s">
        <v>173</v>
      </c>
      <c r="H6" s="25" t="s">
        <v>174</v>
      </c>
      <c r="I6" s="25" t="s">
        <v>175</v>
      </c>
      <c r="J6" s="23" t="s">
        <v>176</v>
      </c>
      <c r="K6" s="25" t="s">
        <v>177</v>
      </c>
      <c r="L6" s="25" t="s">
        <v>178</v>
      </c>
      <c r="M6" s="23" t="s">
        <v>179</v>
      </c>
      <c r="N6" s="87" t="s">
        <v>180</v>
      </c>
      <c r="O6" s="87" t="s">
        <v>181</v>
      </c>
      <c r="P6" s="451" t="s">
        <v>182</v>
      </c>
      <c r="Q6" s="338" t="s">
        <v>183</v>
      </c>
      <c r="R6" s="338" t="s">
        <v>184</v>
      </c>
      <c r="S6" s="338" t="s">
        <v>185</v>
      </c>
      <c r="T6" s="338" t="s">
        <v>186</v>
      </c>
      <c r="U6" s="339" t="s">
        <v>187</v>
      </c>
      <c r="V6" s="25" t="s">
        <v>188</v>
      </c>
      <c r="W6" s="23" t="s">
        <v>189</v>
      </c>
      <c r="X6" s="25" t="s">
        <v>190</v>
      </c>
      <c r="Y6" s="25" t="s">
        <v>191</v>
      </c>
      <c r="Z6" s="26" t="s">
        <v>192</v>
      </c>
      <c r="AA6" s="753" t="s">
        <v>193</v>
      </c>
      <c r="AB6" s="25" t="s">
        <v>194</v>
      </c>
      <c r="AC6" s="27" t="s">
        <v>195</v>
      </c>
      <c r="AD6" s="25" t="s">
        <v>196</v>
      </c>
      <c r="AE6" s="25" t="s">
        <v>197</v>
      </c>
      <c r="AF6" s="23" t="s">
        <v>198</v>
      </c>
      <c r="AG6" s="28" t="s">
        <v>199</v>
      </c>
      <c r="AH6" s="25" t="s">
        <v>200</v>
      </c>
      <c r="AI6" s="23" t="s">
        <v>201</v>
      </c>
      <c r="AJ6" s="25" t="s">
        <v>202</v>
      </c>
      <c r="AK6" s="87" t="s">
        <v>203</v>
      </c>
      <c r="AL6" s="23" t="s">
        <v>204</v>
      </c>
      <c r="AM6" s="29" t="s">
        <v>205</v>
      </c>
      <c r="AN6" s="30" t="s">
        <v>206</v>
      </c>
      <c r="AO6" s="30" t="s">
        <v>207</v>
      </c>
      <c r="AP6" s="30" t="s">
        <v>208</v>
      </c>
      <c r="AQ6" s="30" t="s">
        <v>209</v>
      </c>
      <c r="AR6" s="30" t="s">
        <v>210</v>
      </c>
      <c r="AS6" s="31" t="s">
        <v>211</v>
      </c>
      <c r="AT6" s="32" t="s">
        <v>212</v>
      </c>
      <c r="AU6" s="33" t="s">
        <v>213</v>
      </c>
      <c r="AV6" s="34" t="s">
        <v>214</v>
      </c>
      <c r="AW6" s="30" t="s">
        <v>215</v>
      </c>
      <c r="AX6" s="30"/>
      <c r="BA6" s="30"/>
    </row>
    <row r="7" spans="1:54" s="192" customFormat="1" ht="15.95" customHeight="1" x14ac:dyDescent="0.25">
      <c r="A7" s="182">
        <v>1</v>
      </c>
      <c r="B7" s="170" t="s">
        <v>49</v>
      </c>
      <c r="C7" s="166" t="s">
        <v>59</v>
      </c>
      <c r="D7" s="166" t="s">
        <v>216</v>
      </c>
      <c r="E7" s="166" t="s">
        <v>217</v>
      </c>
      <c r="F7" s="166" t="s">
        <v>218</v>
      </c>
      <c r="G7" s="166"/>
      <c r="H7" s="166" t="s">
        <v>219</v>
      </c>
      <c r="I7" s="166" t="s">
        <v>220</v>
      </c>
      <c r="J7" s="166" t="s">
        <v>221</v>
      </c>
      <c r="K7" s="166" t="s">
        <v>222</v>
      </c>
      <c r="L7" s="166" t="s">
        <v>221</v>
      </c>
      <c r="M7" s="166" t="s">
        <v>223</v>
      </c>
      <c r="N7" s="186">
        <v>8</v>
      </c>
      <c r="O7" s="186">
        <v>2</v>
      </c>
      <c r="P7" s="168">
        <v>16</v>
      </c>
      <c r="Q7" s="59">
        <v>6</v>
      </c>
      <c r="R7" s="340"/>
      <c r="S7" s="340">
        <v>2</v>
      </c>
      <c r="T7" s="340"/>
      <c r="U7" s="340">
        <v>1</v>
      </c>
      <c r="V7" s="183"/>
      <c r="W7" s="183"/>
      <c r="X7" s="183"/>
      <c r="Y7" s="166" t="s">
        <v>62</v>
      </c>
      <c r="Z7" s="170" t="s">
        <v>224</v>
      </c>
      <c r="AA7" s="197" t="s">
        <v>225</v>
      </c>
      <c r="AB7" s="166" t="s">
        <v>1</v>
      </c>
      <c r="AC7" s="166" t="s">
        <v>226</v>
      </c>
      <c r="AD7" s="166" t="s">
        <v>227</v>
      </c>
      <c r="AE7" s="166" t="s">
        <v>228</v>
      </c>
      <c r="AF7" s="166" t="s">
        <v>229</v>
      </c>
      <c r="AG7" s="165" t="s">
        <v>230</v>
      </c>
      <c r="AH7" s="166" t="s">
        <v>59</v>
      </c>
      <c r="AI7" s="167">
        <v>0.114</v>
      </c>
      <c r="AJ7" s="168">
        <v>441.35</v>
      </c>
      <c r="AK7" s="186">
        <v>0.10519849315068493</v>
      </c>
      <c r="AL7" s="186">
        <v>3.26478082191781E-2</v>
      </c>
      <c r="AM7" s="187">
        <v>0.13784630136986303</v>
      </c>
      <c r="AN7" s="186">
        <v>5.4304094520547919</v>
      </c>
      <c r="AO7" s="186">
        <v>1.6675163013698628</v>
      </c>
      <c r="AP7" s="186">
        <v>7.0979257534246543</v>
      </c>
      <c r="AQ7" s="188">
        <v>212.93777260273964</v>
      </c>
      <c r="AR7" s="189" t="s">
        <v>231</v>
      </c>
      <c r="AS7" s="190"/>
      <c r="AT7" s="166" t="s">
        <v>232</v>
      </c>
      <c r="AU7" s="166" t="s">
        <v>59</v>
      </c>
      <c r="AV7" s="191" t="s">
        <v>233</v>
      </c>
      <c r="AW7" s="166" t="s">
        <v>234</v>
      </c>
      <c r="AX7" s="166"/>
      <c r="BA7" s="166"/>
    </row>
    <row r="8" spans="1:54" s="192" customFormat="1" ht="15.95" customHeight="1" x14ac:dyDescent="0.25">
      <c r="A8" s="182">
        <v>2</v>
      </c>
      <c r="B8" s="170" t="s">
        <v>49</v>
      </c>
      <c r="C8" s="166" t="s">
        <v>59</v>
      </c>
      <c r="D8" s="166" t="s">
        <v>248</v>
      </c>
      <c r="E8" s="166" t="s">
        <v>249</v>
      </c>
      <c r="F8" s="166" t="s">
        <v>250</v>
      </c>
      <c r="G8" s="166"/>
      <c r="H8" s="166" t="s">
        <v>219</v>
      </c>
      <c r="I8" s="166" t="s">
        <v>220</v>
      </c>
      <c r="J8" s="166" t="s">
        <v>317</v>
      </c>
      <c r="K8" s="166">
        <v>0</v>
      </c>
      <c r="L8" s="166" t="s">
        <v>317</v>
      </c>
      <c r="M8" s="166">
        <v>0</v>
      </c>
      <c r="N8" s="186">
        <v>8</v>
      </c>
      <c r="O8" s="186">
        <v>2</v>
      </c>
      <c r="P8" s="168">
        <v>16</v>
      </c>
      <c r="Q8" s="59">
        <v>3</v>
      </c>
      <c r="R8" s="340"/>
      <c r="S8" s="340">
        <v>2</v>
      </c>
      <c r="T8" s="340"/>
      <c r="U8" s="340">
        <v>0</v>
      </c>
      <c r="V8" s="183"/>
      <c r="W8" s="183"/>
      <c r="X8" s="183"/>
      <c r="Y8" s="166" t="s">
        <v>62</v>
      </c>
      <c r="Z8" s="170" t="s">
        <v>224</v>
      </c>
      <c r="AA8" s="197" t="s">
        <v>225</v>
      </c>
      <c r="AB8" s="166" t="s">
        <v>1</v>
      </c>
      <c r="AC8" s="166" t="s">
        <v>226</v>
      </c>
      <c r="AD8" s="166" t="s">
        <v>227</v>
      </c>
      <c r="AE8" s="166" t="s">
        <v>251</v>
      </c>
      <c r="AF8" s="166" t="s">
        <v>252</v>
      </c>
      <c r="AG8" s="165" t="s">
        <v>230</v>
      </c>
      <c r="AH8" s="166" t="s">
        <v>58</v>
      </c>
      <c r="AI8" s="167">
        <v>0.114</v>
      </c>
      <c r="AJ8" s="186">
        <v>1100</v>
      </c>
      <c r="AK8" s="186">
        <v>0.2621917808219178</v>
      </c>
      <c r="AL8" s="167">
        <v>8.1369863013698626E-2</v>
      </c>
      <c r="AM8" s="187">
        <v>0.34356164383561644</v>
      </c>
      <c r="AN8" s="167">
        <v>0.98465753424657509</v>
      </c>
      <c r="AO8" s="186">
        <v>0.28109589041095889</v>
      </c>
      <c r="AP8" s="186">
        <v>1.2657534246575339</v>
      </c>
      <c r="AQ8" s="188">
        <v>37.972602739726021</v>
      </c>
      <c r="AR8" s="189" t="s">
        <v>231</v>
      </c>
      <c r="AS8" s="190"/>
      <c r="AT8" s="166" t="s">
        <v>232</v>
      </c>
      <c r="AU8" s="166" t="s">
        <v>59</v>
      </c>
      <c r="AV8" s="191" t="s">
        <v>253</v>
      </c>
      <c r="AW8" s="166" t="s">
        <v>234</v>
      </c>
      <c r="AX8" s="166"/>
      <c r="BA8" s="166"/>
    </row>
    <row r="9" spans="1:54" s="166" customFormat="1" ht="15.95" customHeight="1" x14ac:dyDescent="0.25">
      <c r="A9" s="182">
        <v>3</v>
      </c>
      <c r="B9" s="170" t="s">
        <v>49</v>
      </c>
      <c r="C9" s="166" t="s">
        <v>59</v>
      </c>
      <c r="D9" s="166" t="s">
        <v>261</v>
      </c>
      <c r="E9" s="166" t="s">
        <v>262</v>
      </c>
      <c r="F9" s="166" t="s">
        <v>263</v>
      </c>
      <c r="H9" s="166" t="s">
        <v>219</v>
      </c>
      <c r="I9" s="166" t="s">
        <v>220</v>
      </c>
      <c r="J9" s="166" t="s">
        <v>317</v>
      </c>
      <c r="K9" s="166">
        <v>0</v>
      </c>
      <c r="L9" s="166" t="s">
        <v>317</v>
      </c>
      <c r="M9" s="166">
        <v>0</v>
      </c>
      <c r="N9" s="186">
        <v>5</v>
      </c>
      <c r="O9" s="186">
        <v>1.5</v>
      </c>
      <c r="P9" s="168">
        <v>7.5</v>
      </c>
      <c r="Q9" s="59">
        <v>2</v>
      </c>
      <c r="R9" s="340"/>
      <c r="S9" s="340">
        <v>2</v>
      </c>
      <c r="T9" s="340"/>
      <c r="U9" s="340">
        <v>0</v>
      </c>
      <c r="V9" s="183"/>
      <c r="W9" s="183"/>
      <c r="X9" s="183"/>
      <c r="Y9" s="166" t="s">
        <v>62</v>
      </c>
      <c r="Z9" s="170" t="s">
        <v>224</v>
      </c>
      <c r="AA9" s="197" t="s">
        <v>225</v>
      </c>
      <c r="AB9" s="166" t="s">
        <v>1</v>
      </c>
      <c r="AC9" s="166" t="s">
        <v>226</v>
      </c>
      <c r="AD9" s="166" t="s">
        <v>227</v>
      </c>
      <c r="AE9" s="166" t="s">
        <v>264</v>
      </c>
      <c r="AF9" s="166" t="s">
        <v>265</v>
      </c>
      <c r="AG9" s="165" t="s">
        <v>230</v>
      </c>
      <c r="AH9" s="166" t="s">
        <v>59</v>
      </c>
      <c r="AI9" s="167">
        <v>0.114</v>
      </c>
      <c r="AJ9" s="168">
        <v>860</v>
      </c>
      <c r="AK9" s="186">
        <v>0.20498630136986298</v>
      </c>
      <c r="AL9" s="186">
        <v>6.3616438356164387E-2</v>
      </c>
      <c r="AM9" s="187">
        <v>0.26860273972602738</v>
      </c>
      <c r="AN9" s="186">
        <v>0.20498630136986298</v>
      </c>
      <c r="AO9" s="186">
        <v>6.3616438356164387E-2</v>
      </c>
      <c r="AP9" s="186">
        <v>0.26860273972602738</v>
      </c>
      <c r="AQ9" s="186">
        <v>8.0580821917808212</v>
      </c>
      <c r="AR9" s="193" t="s">
        <v>231</v>
      </c>
      <c r="AS9" s="194"/>
      <c r="AT9" s="166" t="s">
        <v>232</v>
      </c>
      <c r="AU9" s="166" t="s">
        <v>59</v>
      </c>
      <c r="AV9" s="195" t="s">
        <v>266</v>
      </c>
      <c r="AW9" s="166" t="s">
        <v>234</v>
      </c>
      <c r="AY9" s="196"/>
      <c r="AZ9" s="714"/>
      <c r="BB9" s="196"/>
    </row>
    <row r="10" spans="1:54" s="166" customFormat="1" ht="15.95" customHeight="1" x14ac:dyDescent="0.25">
      <c r="A10" s="182">
        <v>4</v>
      </c>
      <c r="B10" s="170" t="s">
        <v>49</v>
      </c>
      <c r="C10" s="166" t="s">
        <v>59</v>
      </c>
      <c r="D10" s="166" t="s">
        <v>267</v>
      </c>
      <c r="E10" s="166" t="s">
        <v>268</v>
      </c>
      <c r="F10" s="166" t="s">
        <v>269</v>
      </c>
      <c r="H10" s="166" t="s">
        <v>219</v>
      </c>
      <c r="I10" s="166" t="s">
        <v>220</v>
      </c>
      <c r="J10" s="166" t="s">
        <v>221</v>
      </c>
      <c r="K10" s="166" t="s">
        <v>316</v>
      </c>
      <c r="L10" s="166" t="s">
        <v>317</v>
      </c>
      <c r="M10" s="166">
        <v>0</v>
      </c>
      <c r="N10" s="186">
        <v>4.5</v>
      </c>
      <c r="O10" s="186">
        <v>2</v>
      </c>
      <c r="P10" s="168">
        <v>9</v>
      </c>
      <c r="Q10" s="59">
        <v>3</v>
      </c>
      <c r="R10" s="340"/>
      <c r="S10" s="340">
        <v>2</v>
      </c>
      <c r="T10" s="340"/>
      <c r="U10" s="340">
        <v>0</v>
      </c>
      <c r="V10" s="183"/>
      <c r="W10" s="183"/>
      <c r="X10" s="183"/>
      <c r="Y10" s="166" t="s">
        <v>62</v>
      </c>
      <c r="Z10" s="170" t="s">
        <v>224</v>
      </c>
      <c r="AA10" s="197" t="s">
        <v>225</v>
      </c>
      <c r="AB10" s="166" t="s">
        <v>1</v>
      </c>
      <c r="AC10" s="166" t="s">
        <v>226</v>
      </c>
      <c r="AD10" s="166" t="s">
        <v>227</v>
      </c>
      <c r="AE10" s="166" t="s">
        <v>270</v>
      </c>
      <c r="AF10" s="166" t="s">
        <v>271</v>
      </c>
      <c r="AG10" s="165" t="s">
        <v>230</v>
      </c>
      <c r="AH10" s="166" t="s">
        <v>59</v>
      </c>
      <c r="AI10" s="167">
        <v>0.114</v>
      </c>
      <c r="AJ10" s="168">
        <v>3941</v>
      </c>
      <c r="AK10" s="186">
        <v>0.93936164383561638</v>
      </c>
      <c r="AL10" s="186">
        <v>0.29152602739726025</v>
      </c>
      <c r="AM10" s="187">
        <v>1.2308876712328767</v>
      </c>
      <c r="AN10" s="186">
        <v>3.8203726027397256</v>
      </c>
      <c r="AO10" s="186">
        <v>1.1678794520547944</v>
      </c>
      <c r="AP10" s="186">
        <v>4.9882520547945202</v>
      </c>
      <c r="AQ10" s="186">
        <v>149.64756164383562</v>
      </c>
      <c r="AR10" s="193" t="s">
        <v>231</v>
      </c>
      <c r="AS10" s="194"/>
      <c r="AT10" s="166" t="s">
        <v>232</v>
      </c>
      <c r="AU10" s="166" t="s">
        <v>59</v>
      </c>
      <c r="AV10" s="195" t="s">
        <v>272</v>
      </c>
      <c r="AW10" s="166" t="s">
        <v>234</v>
      </c>
      <c r="AY10" s="196"/>
      <c r="AZ10" s="714"/>
      <c r="BB10" s="196"/>
    </row>
    <row r="11" spans="1:54" s="192" customFormat="1" ht="15.95" customHeight="1" x14ac:dyDescent="0.25">
      <c r="A11" s="182">
        <v>5</v>
      </c>
      <c r="B11" s="170" t="s">
        <v>49</v>
      </c>
      <c r="C11" s="166" t="s">
        <v>59</v>
      </c>
      <c r="D11" s="166" t="s">
        <v>282</v>
      </c>
      <c r="E11" s="166" t="s">
        <v>283</v>
      </c>
      <c r="F11" s="166" t="s">
        <v>284</v>
      </c>
      <c r="G11" s="166"/>
      <c r="H11" s="166" t="s">
        <v>219</v>
      </c>
      <c r="I11" s="166" t="s">
        <v>220</v>
      </c>
      <c r="J11" s="166" t="s">
        <v>221</v>
      </c>
      <c r="K11" s="166" t="s">
        <v>316</v>
      </c>
      <c r="L11" s="166" t="s">
        <v>317</v>
      </c>
      <c r="M11" s="166">
        <v>0</v>
      </c>
      <c r="N11" s="186">
        <v>12</v>
      </c>
      <c r="O11" s="186">
        <v>2</v>
      </c>
      <c r="P11" s="168">
        <v>24</v>
      </c>
      <c r="Q11" s="59">
        <v>7</v>
      </c>
      <c r="R11" s="340"/>
      <c r="S11" s="340">
        <v>1</v>
      </c>
      <c r="T11" s="340"/>
      <c r="U11" s="340">
        <v>0</v>
      </c>
      <c r="V11" s="183"/>
      <c r="W11" s="183"/>
      <c r="X11" s="183"/>
      <c r="Y11" s="166" t="s">
        <v>62</v>
      </c>
      <c r="Z11" s="170" t="s">
        <v>224</v>
      </c>
      <c r="AA11" s="197" t="s">
        <v>225</v>
      </c>
      <c r="AB11" s="166" t="s">
        <v>1</v>
      </c>
      <c r="AC11" s="166" t="s">
        <v>226</v>
      </c>
      <c r="AD11" s="166" t="s">
        <v>227</v>
      </c>
      <c r="AE11" s="166" t="s">
        <v>285</v>
      </c>
      <c r="AF11" s="166" t="s">
        <v>286</v>
      </c>
      <c r="AG11" s="165" t="s">
        <v>230</v>
      </c>
      <c r="AH11" s="166" t="s">
        <v>59</v>
      </c>
      <c r="AI11" s="167">
        <v>0.114</v>
      </c>
      <c r="AJ11" s="168">
        <v>2008</v>
      </c>
      <c r="AK11" s="186">
        <v>0.47861917808219179</v>
      </c>
      <c r="AL11" s="186">
        <v>0.14853698630136986</v>
      </c>
      <c r="AM11" s="187">
        <v>0.6271561643835617</v>
      </c>
      <c r="AN11" s="186">
        <v>7.4867027397260264</v>
      </c>
      <c r="AO11" s="186">
        <v>2.2198808219178083</v>
      </c>
      <c r="AP11" s="186">
        <v>9.7065835616438356</v>
      </c>
      <c r="AQ11" s="188">
        <v>291.19750684931506</v>
      </c>
      <c r="AR11" s="189" t="s">
        <v>231</v>
      </c>
      <c r="AS11" s="190"/>
      <c r="AT11" s="166" t="s">
        <v>232</v>
      </c>
      <c r="AU11" s="166" t="s">
        <v>59</v>
      </c>
      <c r="AV11" s="191" t="s">
        <v>287</v>
      </c>
      <c r="AW11" s="166" t="s">
        <v>234</v>
      </c>
      <c r="AX11" s="166"/>
      <c r="BA11" s="166"/>
    </row>
    <row r="12" spans="1:54" s="166" customFormat="1" ht="15.95" customHeight="1" x14ac:dyDescent="0.25">
      <c r="A12" s="182">
        <v>6</v>
      </c>
      <c r="B12" s="166" t="s">
        <v>49</v>
      </c>
      <c r="C12" s="166" t="s">
        <v>59</v>
      </c>
      <c r="D12" s="166" t="s">
        <v>313</v>
      </c>
      <c r="E12" s="166" t="s">
        <v>314</v>
      </c>
      <c r="F12" s="166" t="s">
        <v>315</v>
      </c>
      <c r="H12" s="166" t="s">
        <v>219</v>
      </c>
      <c r="I12" s="166" t="s">
        <v>316</v>
      </c>
      <c r="J12" s="166" t="s">
        <v>317</v>
      </c>
      <c r="K12" s="166">
        <v>0</v>
      </c>
      <c r="L12" s="166" t="s">
        <v>317</v>
      </c>
      <c r="M12" s="166">
        <v>0</v>
      </c>
      <c r="N12" s="186">
        <v>3</v>
      </c>
      <c r="O12" s="186">
        <v>1.5</v>
      </c>
      <c r="P12" s="168">
        <v>4.5</v>
      </c>
      <c r="Q12" s="59">
        <v>5</v>
      </c>
      <c r="R12" s="340"/>
      <c r="S12" s="340">
        <v>2</v>
      </c>
      <c r="T12" s="340"/>
      <c r="U12" s="340">
        <v>0</v>
      </c>
      <c r="V12" s="183"/>
      <c r="W12" s="183"/>
      <c r="X12" s="183"/>
      <c r="Y12" s="166" t="s">
        <v>318</v>
      </c>
      <c r="Z12" s="166" t="s">
        <v>319</v>
      </c>
      <c r="AA12" s="203" t="s">
        <v>320</v>
      </c>
      <c r="AB12" s="166" t="s">
        <v>321</v>
      </c>
      <c r="AC12" s="166" t="s">
        <v>322</v>
      </c>
      <c r="AD12" s="166" t="s">
        <v>323</v>
      </c>
      <c r="AE12" s="166" t="s">
        <v>324</v>
      </c>
      <c r="AF12" s="166" t="s">
        <v>319</v>
      </c>
      <c r="AG12" s="165" t="s">
        <v>320</v>
      </c>
      <c r="AH12" s="166" t="s">
        <v>59</v>
      </c>
      <c r="AI12" s="167">
        <v>0.114</v>
      </c>
      <c r="AJ12" s="186">
        <v>8897.9</v>
      </c>
      <c r="AK12" s="186">
        <v>2.7790701369863013</v>
      </c>
      <c r="AL12" s="186">
        <v>0.65820082191780815</v>
      </c>
      <c r="AM12" s="187">
        <v>3.4372709589041097</v>
      </c>
      <c r="AN12" s="186">
        <v>2.7790701369863013</v>
      </c>
      <c r="AO12" s="186">
        <v>0.65820082191780815</v>
      </c>
      <c r="AP12" s="186">
        <v>3.4372709589041097</v>
      </c>
      <c r="AQ12" s="186">
        <v>103.1181287671233</v>
      </c>
      <c r="AR12" s="193" t="s">
        <v>231</v>
      </c>
      <c r="AS12" s="194"/>
      <c r="AT12" s="166" t="s">
        <v>325</v>
      </c>
      <c r="AU12" s="166" t="s">
        <v>59</v>
      </c>
      <c r="AV12" s="195" t="s">
        <v>326</v>
      </c>
      <c r="AW12" s="166" t="s">
        <v>234</v>
      </c>
      <c r="AY12" s="196"/>
      <c r="AZ12" s="714"/>
      <c r="BB12" s="196"/>
    </row>
    <row r="13" spans="1:54" s="166" customFormat="1" ht="15.95" customHeight="1" x14ac:dyDescent="0.25">
      <c r="A13" s="182">
        <v>7</v>
      </c>
      <c r="B13" s="166" t="s">
        <v>49</v>
      </c>
      <c r="C13" s="166" t="s">
        <v>59</v>
      </c>
      <c r="D13" s="166" t="s">
        <v>327</v>
      </c>
      <c r="E13" s="166" t="s">
        <v>328</v>
      </c>
      <c r="F13" s="166" t="s">
        <v>329</v>
      </c>
      <c r="H13" s="166" t="s">
        <v>219</v>
      </c>
      <c r="I13" s="166" t="s">
        <v>220</v>
      </c>
      <c r="J13" s="166" t="s">
        <v>221</v>
      </c>
      <c r="K13" s="166" t="s">
        <v>222</v>
      </c>
      <c r="L13" s="166" t="s">
        <v>221</v>
      </c>
      <c r="M13" s="166" t="s">
        <v>223</v>
      </c>
      <c r="N13" s="186">
        <v>8</v>
      </c>
      <c r="O13" s="186">
        <v>2</v>
      </c>
      <c r="P13" s="168">
        <v>16</v>
      </c>
      <c r="Q13" s="59">
        <v>1</v>
      </c>
      <c r="R13" s="340"/>
      <c r="S13" s="340">
        <v>2</v>
      </c>
      <c r="T13" s="340"/>
      <c r="U13" s="340">
        <v>0</v>
      </c>
      <c r="V13" s="183"/>
      <c r="W13" s="183"/>
      <c r="X13" s="183"/>
      <c r="Y13" s="166" t="s">
        <v>330</v>
      </c>
      <c r="Z13" s="166" t="s">
        <v>331</v>
      </c>
      <c r="AA13" s="197">
        <v>1155030001334</v>
      </c>
      <c r="AB13" s="166" t="s">
        <v>332</v>
      </c>
      <c r="AC13" s="166" t="s">
        <v>333</v>
      </c>
      <c r="AD13" s="166" t="s">
        <v>334</v>
      </c>
      <c r="AE13" s="166" t="s">
        <v>335</v>
      </c>
      <c r="AF13" s="166" t="s">
        <v>336</v>
      </c>
      <c r="AG13" s="165" t="s">
        <v>230</v>
      </c>
      <c r="AH13" s="166" t="s">
        <v>337</v>
      </c>
      <c r="AI13" s="167">
        <v>0.114</v>
      </c>
      <c r="AJ13" s="168">
        <v>1833.1</v>
      </c>
      <c r="AK13" s="186">
        <v>0.43693068493150677</v>
      </c>
      <c r="AL13" s="186">
        <v>0.13559917808219177</v>
      </c>
      <c r="AM13" s="187">
        <v>0.57252986301369857</v>
      </c>
      <c r="AN13" s="186">
        <v>0.44646493150684924</v>
      </c>
      <c r="AO13" s="186">
        <v>0.13559917808219177</v>
      </c>
      <c r="AP13" s="186">
        <v>0.58206410958904098</v>
      </c>
      <c r="AQ13" s="186">
        <v>17.46192328767123</v>
      </c>
      <c r="AR13" s="193" t="s">
        <v>231</v>
      </c>
      <c r="AS13" s="194" t="s">
        <v>431</v>
      </c>
      <c r="AT13" s="166" t="s">
        <v>232</v>
      </c>
      <c r="AU13" s="166" t="s">
        <v>59</v>
      </c>
      <c r="AV13" s="195" t="s">
        <v>338</v>
      </c>
      <c r="AW13" s="166" t="s">
        <v>234</v>
      </c>
      <c r="AX13" s="327" t="s">
        <v>16411</v>
      </c>
      <c r="AY13" s="196"/>
      <c r="AZ13" s="714"/>
      <c r="BB13" s="196"/>
    </row>
    <row r="14" spans="1:54" s="192" customFormat="1" ht="15.95" customHeight="1" x14ac:dyDescent="0.25">
      <c r="A14" s="182">
        <v>8</v>
      </c>
      <c r="B14" s="170" t="s">
        <v>49</v>
      </c>
      <c r="C14" s="166" t="s">
        <v>59</v>
      </c>
      <c r="D14" s="166" t="s">
        <v>341</v>
      </c>
      <c r="E14" s="166" t="s">
        <v>342</v>
      </c>
      <c r="F14" s="166" t="s">
        <v>343</v>
      </c>
      <c r="G14" s="166"/>
      <c r="H14" s="166" t="s">
        <v>219</v>
      </c>
      <c r="I14" s="166" t="s">
        <v>220</v>
      </c>
      <c r="J14" s="166" t="s">
        <v>221</v>
      </c>
      <c r="K14" s="166" t="s">
        <v>316</v>
      </c>
      <c r="L14" s="166" t="s">
        <v>317</v>
      </c>
      <c r="M14" s="166">
        <v>0</v>
      </c>
      <c r="N14" s="186">
        <v>12</v>
      </c>
      <c r="O14" s="186">
        <v>2</v>
      </c>
      <c r="P14" s="168">
        <v>24</v>
      </c>
      <c r="Q14" s="59">
        <v>6</v>
      </c>
      <c r="R14" s="340"/>
      <c r="S14" s="340">
        <v>1</v>
      </c>
      <c r="T14" s="340"/>
      <c r="U14" s="340">
        <v>1</v>
      </c>
      <c r="V14" s="183"/>
      <c r="W14" s="183"/>
      <c r="X14" s="183"/>
      <c r="Y14" s="166" t="s">
        <v>62</v>
      </c>
      <c r="Z14" s="170" t="s">
        <v>224</v>
      </c>
      <c r="AA14" s="197" t="s">
        <v>225</v>
      </c>
      <c r="AB14" s="166" t="s">
        <v>1</v>
      </c>
      <c r="AC14" s="166" t="s">
        <v>226</v>
      </c>
      <c r="AD14" s="166" t="s">
        <v>227</v>
      </c>
      <c r="AE14" s="166" t="s">
        <v>344</v>
      </c>
      <c r="AF14" s="166" t="s">
        <v>286</v>
      </c>
      <c r="AG14" s="165" t="s">
        <v>230</v>
      </c>
      <c r="AH14" s="166" t="s">
        <v>337</v>
      </c>
      <c r="AI14" s="167">
        <v>0.114</v>
      </c>
      <c r="AJ14" s="168">
        <v>2752.1</v>
      </c>
      <c r="AK14" s="186">
        <v>0.65598000000000001</v>
      </c>
      <c r="AL14" s="186">
        <v>0.20357999999999998</v>
      </c>
      <c r="AM14" s="187">
        <v>0.85955999999999999</v>
      </c>
      <c r="AN14" s="186">
        <v>4.1751252054794517</v>
      </c>
      <c r="AO14" s="186">
        <v>1.1124813698630138</v>
      </c>
      <c r="AP14" s="186">
        <v>5.2876065753424655</v>
      </c>
      <c r="AQ14" s="188">
        <v>158.62819726027396</v>
      </c>
      <c r="AR14" s="189" t="s">
        <v>231</v>
      </c>
      <c r="AS14" s="190"/>
      <c r="AT14" s="166" t="s">
        <v>232</v>
      </c>
      <c r="AU14" s="166" t="s">
        <v>59</v>
      </c>
      <c r="AV14" s="191" t="s">
        <v>345</v>
      </c>
      <c r="AW14" s="166" t="s">
        <v>234</v>
      </c>
      <c r="AX14" s="166"/>
      <c r="BA14" s="166"/>
    </row>
    <row r="15" spans="1:54" s="192" customFormat="1" ht="15.95" customHeight="1" x14ac:dyDescent="0.25">
      <c r="A15" s="182">
        <v>9</v>
      </c>
      <c r="B15" s="170" t="s">
        <v>49</v>
      </c>
      <c r="C15" s="166" t="s">
        <v>59</v>
      </c>
      <c r="D15" s="166" t="s">
        <v>364</v>
      </c>
      <c r="E15" s="166" t="s">
        <v>365</v>
      </c>
      <c r="F15" s="166" t="s">
        <v>366</v>
      </c>
      <c r="G15" s="166"/>
      <c r="H15" s="166" t="s">
        <v>219</v>
      </c>
      <c r="I15" s="166" t="s">
        <v>220</v>
      </c>
      <c r="J15" s="166" t="s">
        <v>221</v>
      </c>
      <c r="K15" s="166" t="s">
        <v>316</v>
      </c>
      <c r="L15" s="166" t="s">
        <v>317</v>
      </c>
      <c r="M15" s="166">
        <v>0</v>
      </c>
      <c r="N15" s="186">
        <v>7</v>
      </c>
      <c r="O15" s="186">
        <v>1.6</v>
      </c>
      <c r="P15" s="168">
        <v>11.200000000000001</v>
      </c>
      <c r="Q15" s="59">
        <v>3</v>
      </c>
      <c r="R15" s="340"/>
      <c r="S15" s="340">
        <v>1</v>
      </c>
      <c r="T15" s="340"/>
      <c r="U15" s="340"/>
      <c r="V15" s="183"/>
      <c r="W15" s="183"/>
      <c r="X15" s="183"/>
      <c r="Y15" s="166" t="s">
        <v>62</v>
      </c>
      <c r="Z15" s="170" t="s">
        <v>224</v>
      </c>
      <c r="AA15" s="197" t="s">
        <v>225</v>
      </c>
      <c r="AB15" s="166" t="s">
        <v>1</v>
      </c>
      <c r="AC15" s="166" t="s">
        <v>226</v>
      </c>
      <c r="AD15" s="166" t="s">
        <v>227</v>
      </c>
      <c r="AE15" s="166" t="s">
        <v>367</v>
      </c>
      <c r="AF15" s="166" t="s">
        <v>286</v>
      </c>
      <c r="AG15" s="165" t="s">
        <v>230</v>
      </c>
      <c r="AH15" s="166" t="s">
        <v>337</v>
      </c>
      <c r="AI15" s="167">
        <v>0.114</v>
      </c>
      <c r="AJ15" s="168">
        <v>3177.1</v>
      </c>
      <c r="AK15" s="186">
        <v>0.75728136986301364</v>
      </c>
      <c r="AL15" s="186">
        <v>0.23501835616438357</v>
      </c>
      <c r="AM15" s="187">
        <v>0.99229972602739724</v>
      </c>
      <c r="AN15" s="186">
        <v>3.7724841095890405</v>
      </c>
      <c r="AO15" s="186">
        <v>1.1522786301369863</v>
      </c>
      <c r="AP15" s="186">
        <v>4.9247627397260265</v>
      </c>
      <c r="AQ15" s="188">
        <v>147.74288219178081</v>
      </c>
      <c r="AR15" s="189" t="s">
        <v>231</v>
      </c>
      <c r="AS15" s="190"/>
      <c r="AT15" s="166" t="s">
        <v>232</v>
      </c>
      <c r="AU15" s="166" t="s">
        <v>59</v>
      </c>
      <c r="AV15" s="191" t="s">
        <v>368</v>
      </c>
      <c r="AW15" s="166" t="s">
        <v>234</v>
      </c>
      <c r="AX15" s="166"/>
      <c r="BA15" s="166"/>
    </row>
    <row r="16" spans="1:54" s="192" customFormat="1" ht="15.95" customHeight="1" x14ac:dyDescent="0.25">
      <c r="A16" s="182">
        <v>10</v>
      </c>
      <c r="B16" s="170" t="s">
        <v>49</v>
      </c>
      <c r="C16" s="166" t="s">
        <v>59</v>
      </c>
      <c r="D16" s="166" t="s">
        <v>384</v>
      </c>
      <c r="E16" s="166" t="s">
        <v>385</v>
      </c>
      <c r="F16" s="166" t="s">
        <v>386</v>
      </c>
      <c r="G16" s="166"/>
      <c r="H16" s="166" t="s">
        <v>219</v>
      </c>
      <c r="I16" s="166" t="s">
        <v>220</v>
      </c>
      <c r="J16" s="166" t="s">
        <v>221</v>
      </c>
      <c r="K16" s="166" t="s">
        <v>316</v>
      </c>
      <c r="L16" s="166" t="s">
        <v>317</v>
      </c>
      <c r="M16" s="166">
        <v>0</v>
      </c>
      <c r="N16" s="186">
        <v>8</v>
      </c>
      <c r="O16" s="186">
        <v>2</v>
      </c>
      <c r="P16" s="168">
        <v>16</v>
      </c>
      <c r="Q16" s="59">
        <v>6</v>
      </c>
      <c r="R16" s="340"/>
      <c r="S16" s="340">
        <v>1</v>
      </c>
      <c r="T16" s="340"/>
      <c r="U16" s="340">
        <v>1</v>
      </c>
      <c r="V16" s="183"/>
      <c r="W16" s="183"/>
      <c r="X16" s="183"/>
      <c r="Y16" s="166" t="s">
        <v>62</v>
      </c>
      <c r="Z16" s="170" t="s">
        <v>224</v>
      </c>
      <c r="AA16" s="197" t="s">
        <v>225</v>
      </c>
      <c r="AB16" s="166" t="s">
        <v>1</v>
      </c>
      <c r="AC16" s="166" t="s">
        <v>226</v>
      </c>
      <c r="AD16" s="166" t="s">
        <v>227</v>
      </c>
      <c r="AE16" s="166" t="s">
        <v>387</v>
      </c>
      <c r="AF16" s="166" t="s">
        <v>348</v>
      </c>
      <c r="AG16" s="165" t="s">
        <v>230</v>
      </c>
      <c r="AH16" s="166" t="s">
        <v>337</v>
      </c>
      <c r="AI16" s="167">
        <v>0.114</v>
      </c>
      <c r="AJ16" s="168">
        <v>3342.8</v>
      </c>
      <c r="AK16" s="186">
        <v>0.79677698630136984</v>
      </c>
      <c r="AL16" s="186">
        <v>0.24727561643835616</v>
      </c>
      <c r="AM16" s="187">
        <v>1.0440526027397259</v>
      </c>
      <c r="AN16" s="186">
        <v>4.188142283105023</v>
      </c>
      <c r="AO16" s="186">
        <v>1.2558920547945205</v>
      </c>
      <c r="AP16" s="186">
        <v>5.4440343378995433</v>
      </c>
      <c r="AQ16" s="188">
        <v>163.32103013698631</v>
      </c>
      <c r="AR16" s="189" t="s">
        <v>231</v>
      </c>
      <c r="AS16" s="190"/>
      <c r="AT16" s="166" t="s">
        <v>232</v>
      </c>
      <c r="AU16" s="166" t="s">
        <v>59</v>
      </c>
      <c r="AV16" s="191" t="s">
        <v>388</v>
      </c>
      <c r="AW16" s="166" t="s">
        <v>234</v>
      </c>
      <c r="AX16" s="166"/>
      <c r="BA16" s="166"/>
    </row>
    <row r="17" spans="1:56" s="192" customFormat="1" ht="15.95" customHeight="1" x14ac:dyDescent="0.25">
      <c r="A17" s="182">
        <v>11</v>
      </c>
      <c r="B17" s="170" t="s">
        <v>49</v>
      </c>
      <c r="C17" s="166" t="s">
        <v>59</v>
      </c>
      <c r="D17" s="166" t="s">
        <v>398</v>
      </c>
      <c r="E17" s="166" t="s">
        <v>399</v>
      </c>
      <c r="F17" s="166" t="s">
        <v>400</v>
      </c>
      <c r="G17" s="166"/>
      <c r="H17" s="166" t="s">
        <v>219</v>
      </c>
      <c r="I17" s="166" t="s">
        <v>220</v>
      </c>
      <c r="J17" s="166" t="s">
        <v>221</v>
      </c>
      <c r="K17" s="166" t="s">
        <v>222</v>
      </c>
      <c r="L17" s="166" t="s">
        <v>317</v>
      </c>
      <c r="M17" s="166">
        <v>0</v>
      </c>
      <c r="N17" s="186">
        <v>8</v>
      </c>
      <c r="O17" s="186">
        <v>2</v>
      </c>
      <c r="P17" s="168">
        <v>16</v>
      </c>
      <c r="Q17" s="59">
        <v>6</v>
      </c>
      <c r="R17" s="340"/>
      <c r="S17" s="340">
        <v>1</v>
      </c>
      <c r="T17" s="340"/>
      <c r="U17" s="340">
        <v>0</v>
      </c>
      <c r="V17" s="183"/>
      <c r="W17" s="183"/>
      <c r="X17" s="183"/>
      <c r="Y17" s="166" t="s">
        <v>62</v>
      </c>
      <c r="Z17" s="170" t="s">
        <v>224</v>
      </c>
      <c r="AA17" s="197" t="s">
        <v>225</v>
      </c>
      <c r="AB17" s="166" t="s">
        <v>1</v>
      </c>
      <c r="AC17" s="166" t="s">
        <v>226</v>
      </c>
      <c r="AD17" s="166" t="s">
        <v>227</v>
      </c>
      <c r="AE17" s="166" t="s">
        <v>389</v>
      </c>
      <c r="AF17" s="166" t="s">
        <v>351</v>
      </c>
      <c r="AG17" s="165" t="s">
        <v>230</v>
      </c>
      <c r="AH17" s="166" t="s">
        <v>337</v>
      </c>
      <c r="AI17" s="167">
        <v>0.114</v>
      </c>
      <c r="AJ17" s="168">
        <v>8029.6</v>
      </c>
      <c r="AK17" s="186">
        <v>1.9139046575342467</v>
      </c>
      <c r="AL17" s="186">
        <v>0.59397041095890413</v>
      </c>
      <c r="AM17" s="187">
        <v>2.507875068493151</v>
      </c>
      <c r="AN17" s="186">
        <v>3.9160964383561647</v>
      </c>
      <c r="AO17" s="186">
        <v>1.2153402739726027</v>
      </c>
      <c r="AP17" s="186">
        <v>5.1314367123287674</v>
      </c>
      <c r="AQ17" s="188">
        <v>153.94310136986303</v>
      </c>
      <c r="AR17" s="189" t="s">
        <v>231</v>
      </c>
      <c r="AS17" s="190"/>
      <c r="AT17" s="166" t="s">
        <v>232</v>
      </c>
      <c r="AU17" s="166" t="s">
        <v>59</v>
      </c>
      <c r="AV17" s="191" t="s">
        <v>401</v>
      </c>
      <c r="AW17" s="166" t="s">
        <v>234</v>
      </c>
      <c r="AX17" s="166"/>
      <c r="BA17" s="166"/>
    </row>
    <row r="18" spans="1:56" s="192" customFormat="1" ht="15.95" customHeight="1" x14ac:dyDescent="0.25">
      <c r="A18" s="353">
        <v>12</v>
      </c>
      <c r="B18" s="366" t="s">
        <v>49</v>
      </c>
      <c r="C18" s="354" t="s">
        <v>59</v>
      </c>
      <c r="D18" s="354" t="s">
        <v>16649</v>
      </c>
      <c r="E18" s="166" t="s">
        <v>408</v>
      </c>
      <c r="F18" s="166" t="s">
        <v>409</v>
      </c>
      <c r="G18" s="166"/>
      <c r="H18" s="166" t="s">
        <v>219</v>
      </c>
      <c r="I18" s="166" t="s">
        <v>220</v>
      </c>
      <c r="J18" s="166" t="s">
        <v>221</v>
      </c>
      <c r="K18" s="166" t="s">
        <v>222</v>
      </c>
      <c r="L18" s="166" t="s">
        <v>317</v>
      </c>
      <c r="M18" s="166">
        <v>0</v>
      </c>
      <c r="N18" s="186">
        <v>5</v>
      </c>
      <c r="O18" s="186">
        <v>1.6</v>
      </c>
      <c r="P18" s="168">
        <v>8</v>
      </c>
      <c r="Q18" s="59">
        <v>5</v>
      </c>
      <c r="R18" s="340"/>
      <c r="S18" s="340">
        <v>2</v>
      </c>
      <c r="T18" s="340"/>
      <c r="U18" s="340">
        <v>1</v>
      </c>
      <c r="V18" s="183">
        <v>1</v>
      </c>
      <c r="W18" s="183"/>
      <c r="X18" s="183"/>
      <c r="Y18" s="166" t="s">
        <v>62</v>
      </c>
      <c r="Z18" s="170" t="s">
        <v>224</v>
      </c>
      <c r="AA18" s="197" t="s">
        <v>225</v>
      </c>
      <c r="AB18" s="166" t="s">
        <v>1</v>
      </c>
      <c r="AC18" s="166" t="s">
        <v>226</v>
      </c>
      <c r="AD18" s="166" t="s">
        <v>227</v>
      </c>
      <c r="AE18" s="166" t="s">
        <v>410</v>
      </c>
      <c r="AF18" s="166" t="s">
        <v>286</v>
      </c>
      <c r="AG18" s="165" t="s">
        <v>230</v>
      </c>
      <c r="AH18" s="166" t="s">
        <v>337</v>
      </c>
      <c r="AI18" s="167">
        <v>0.114</v>
      </c>
      <c r="AJ18" s="168">
        <v>386</v>
      </c>
      <c r="AK18" s="167">
        <v>9.2005479452054797E-2</v>
      </c>
      <c r="AL18" s="167">
        <v>2.8553424657534247E-2</v>
      </c>
      <c r="AM18" s="187">
        <v>0.12055890410958904</v>
      </c>
      <c r="AN18" s="167">
        <v>5.9528736986301363</v>
      </c>
      <c r="AO18" s="167">
        <v>2.0175805479452054</v>
      </c>
      <c r="AP18" s="167">
        <v>7.9704542465753416</v>
      </c>
      <c r="AQ18" s="372">
        <v>239.11362739726025</v>
      </c>
      <c r="AR18" s="189" t="s">
        <v>231</v>
      </c>
      <c r="AS18" s="190"/>
      <c r="AT18" s="166" t="s">
        <v>232</v>
      </c>
      <c r="AU18" s="166" t="s">
        <v>59</v>
      </c>
      <c r="AV18" s="191" t="s">
        <v>411</v>
      </c>
      <c r="AW18" s="166" t="s">
        <v>234</v>
      </c>
      <c r="AX18" s="166"/>
      <c r="BA18" s="166"/>
    </row>
    <row r="19" spans="1:56" s="166" customFormat="1" ht="30.75" customHeight="1" x14ac:dyDescent="0.25">
      <c r="A19" s="182">
        <v>13</v>
      </c>
      <c r="B19" s="170" t="s">
        <v>49</v>
      </c>
      <c r="C19" s="166" t="s">
        <v>59</v>
      </c>
      <c r="D19" s="166" t="s">
        <v>422</v>
      </c>
      <c r="E19" s="166" t="s">
        <v>423</v>
      </c>
      <c r="F19" s="166" t="s">
        <v>424</v>
      </c>
      <c r="H19" s="166" t="s">
        <v>219</v>
      </c>
      <c r="I19" s="166" t="s">
        <v>220</v>
      </c>
      <c r="J19" s="166" t="s">
        <v>221</v>
      </c>
      <c r="K19" s="166" t="s">
        <v>222</v>
      </c>
      <c r="L19" s="166" t="s">
        <v>221</v>
      </c>
      <c r="M19" s="166" t="s">
        <v>223</v>
      </c>
      <c r="N19" s="186">
        <v>5.25</v>
      </c>
      <c r="O19" s="186">
        <v>3.25</v>
      </c>
      <c r="P19" s="168">
        <v>17.0625</v>
      </c>
      <c r="Q19" s="59">
        <v>6</v>
      </c>
      <c r="R19" s="340"/>
      <c r="S19" s="340">
        <v>2</v>
      </c>
      <c r="T19" s="340"/>
      <c r="U19" s="340"/>
      <c r="V19" s="183"/>
      <c r="W19" s="183"/>
      <c r="X19" s="183"/>
      <c r="Y19" s="166" t="s">
        <v>330</v>
      </c>
      <c r="Z19" s="170" t="s">
        <v>425</v>
      </c>
      <c r="AA19" s="197" t="s">
        <v>426</v>
      </c>
      <c r="AB19" s="166" t="s">
        <v>427</v>
      </c>
      <c r="AC19" s="166" t="s">
        <v>428</v>
      </c>
      <c r="AD19" s="166" t="s">
        <v>429</v>
      </c>
      <c r="AE19" s="434" t="s">
        <v>430</v>
      </c>
      <c r="AF19" s="434" t="s">
        <v>265</v>
      </c>
      <c r="AG19" s="438" t="s">
        <v>230</v>
      </c>
      <c r="AH19" s="434" t="s">
        <v>337</v>
      </c>
      <c r="AI19" s="511">
        <v>0</v>
      </c>
      <c r="AJ19" s="512">
        <v>0</v>
      </c>
      <c r="AK19" s="513">
        <v>0</v>
      </c>
      <c r="AL19" s="513">
        <v>0</v>
      </c>
      <c r="AM19" s="514">
        <v>0</v>
      </c>
      <c r="AN19" s="515">
        <v>6.6269999999999998</v>
      </c>
      <c r="AO19" s="515">
        <v>2.0544558904109591</v>
      </c>
      <c r="AP19" s="515">
        <v>8.6809999999999992</v>
      </c>
      <c r="AQ19" s="515">
        <v>260.42999999999995</v>
      </c>
      <c r="AR19" s="193" t="s">
        <v>231</v>
      </c>
      <c r="AS19" s="194" t="s">
        <v>431</v>
      </c>
      <c r="AT19" s="166" t="s">
        <v>232</v>
      </c>
      <c r="AU19" s="166" t="s">
        <v>59</v>
      </c>
      <c r="AV19" s="195" t="s">
        <v>432</v>
      </c>
      <c r="AW19" s="166" t="s">
        <v>234</v>
      </c>
      <c r="AX19" s="327" t="s">
        <v>16702</v>
      </c>
      <c r="AY19" s="196"/>
      <c r="AZ19" s="714"/>
      <c r="BB19" s="196"/>
    </row>
    <row r="20" spans="1:56" s="192" customFormat="1" ht="15.95" customHeight="1" x14ac:dyDescent="0.25">
      <c r="A20" s="182">
        <v>14</v>
      </c>
      <c r="B20" s="170" t="s">
        <v>49</v>
      </c>
      <c r="C20" s="166" t="s">
        <v>59</v>
      </c>
      <c r="D20" s="166" t="s">
        <v>16723</v>
      </c>
      <c r="E20" s="166" t="s">
        <v>440</v>
      </c>
      <c r="F20" s="166" t="s">
        <v>441</v>
      </c>
      <c r="G20" s="166"/>
      <c r="H20" s="166" t="s">
        <v>219</v>
      </c>
      <c r="I20" s="166" t="s">
        <v>220</v>
      </c>
      <c r="J20" s="166" t="s">
        <v>221</v>
      </c>
      <c r="K20" s="166" t="s">
        <v>222</v>
      </c>
      <c r="L20" s="166" t="s">
        <v>221</v>
      </c>
      <c r="M20" s="166" t="s">
        <v>222</v>
      </c>
      <c r="N20" s="186">
        <v>5.25</v>
      </c>
      <c r="O20" s="186">
        <v>3.25</v>
      </c>
      <c r="P20" s="168">
        <v>17.0625</v>
      </c>
      <c r="Q20" s="59">
        <v>4</v>
      </c>
      <c r="R20" s="340"/>
      <c r="S20" s="340">
        <v>1</v>
      </c>
      <c r="T20" s="340"/>
      <c r="U20" s="340">
        <v>0</v>
      </c>
      <c r="V20" s="183"/>
      <c r="W20" s="183"/>
      <c r="X20" s="183"/>
      <c r="Y20" s="166" t="s">
        <v>62</v>
      </c>
      <c r="Z20" s="170" t="s">
        <v>224</v>
      </c>
      <c r="AA20" s="197" t="s">
        <v>225</v>
      </c>
      <c r="AB20" s="166" t="s">
        <v>1</v>
      </c>
      <c r="AC20" s="166" t="s">
        <v>226</v>
      </c>
      <c r="AD20" s="166" t="s">
        <v>227</v>
      </c>
      <c r="AE20" s="166" t="s">
        <v>442</v>
      </c>
      <c r="AF20" s="166" t="s">
        <v>443</v>
      </c>
      <c r="AG20" s="165" t="s">
        <v>230</v>
      </c>
      <c r="AH20" s="166" t="s">
        <v>337</v>
      </c>
      <c r="AI20" s="167">
        <v>0.114</v>
      </c>
      <c r="AJ20" s="168">
        <v>6023</v>
      </c>
      <c r="AK20" s="186">
        <v>1.4356191780821916</v>
      </c>
      <c r="AL20" s="186">
        <v>0.4455369863013699</v>
      </c>
      <c r="AM20" s="187">
        <v>1.8811561643835615</v>
      </c>
      <c r="AN20" s="167">
        <v>8.8378027397260261</v>
      </c>
      <c r="AO20" s="167">
        <v>1.9991835616438354</v>
      </c>
      <c r="AP20" s="167">
        <v>10.836986301369862</v>
      </c>
      <c r="AQ20" s="372">
        <v>325.10958904109589</v>
      </c>
      <c r="AR20" s="189" t="s">
        <v>231</v>
      </c>
      <c r="AS20" s="190" t="s">
        <v>431</v>
      </c>
      <c r="AT20" s="166" t="s">
        <v>232</v>
      </c>
      <c r="AU20" s="166" t="s">
        <v>59</v>
      </c>
      <c r="AV20" s="191" t="s">
        <v>444</v>
      </c>
      <c r="AW20" s="166" t="s">
        <v>234</v>
      </c>
      <c r="AX20" s="375" t="s">
        <v>16716</v>
      </c>
      <c r="BA20" s="166"/>
    </row>
    <row r="21" spans="1:56" s="192" customFormat="1" ht="15.95" customHeight="1" x14ac:dyDescent="0.25">
      <c r="A21" s="353">
        <v>15</v>
      </c>
      <c r="B21" s="354" t="s">
        <v>49</v>
      </c>
      <c r="C21" s="354" t="s">
        <v>59</v>
      </c>
      <c r="D21" s="354" t="s">
        <v>462</v>
      </c>
      <c r="E21" s="354" t="s">
        <v>463</v>
      </c>
      <c r="F21" s="354" t="s">
        <v>464</v>
      </c>
      <c r="G21" s="354"/>
      <c r="H21" s="354" t="s">
        <v>219</v>
      </c>
      <c r="I21" s="354" t="s">
        <v>220</v>
      </c>
      <c r="J21" s="354" t="s">
        <v>221</v>
      </c>
      <c r="K21" s="354" t="s">
        <v>222</v>
      </c>
      <c r="L21" s="354" t="s">
        <v>317</v>
      </c>
      <c r="M21" s="354">
        <v>0</v>
      </c>
      <c r="N21" s="360">
        <v>8</v>
      </c>
      <c r="O21" s="360">
        <v>2</v>
      </c>
      <c r="P21" s="490">
        <v>16</v>
      </c>
      <c r="Q21" s="356">
        <v>5</v>
      </c>
      <c r="R21" s="801"/>
      <c r="S21" s="801">
        <v>0</v>
      </c>
      <c r="T21" s="340"/>
      <c r="U21" s="801">
        <v>1</v>
      </c>
      <c r="V21" s="357"/>
      <c r="W21" s="357">
        <v>2</v>
      </c>
      <c r="X21" s="357"/>
      <c r="Y21" s="354" t="s">
        <v>62</v>
      </c>
      <c r="Z21" s="366" t="s">
        <v>224</v>
      </c>
      <c r="AA21" s="762" t="s">
        <v>225</v>
      </c>
      <c r="AB21" s="354" t="s">
        <v>1</v>
      </c>
      <c r="AC21" s="354" t="s">
        <v>226</v>
      </c>
      <c r="AD21" s="354" t="s">
        <v>227</v>
      </c>
      <c r="AE21" s="354" t="s">
        <v>465</v>
      </c>
      <c r="AF21" s="354" t="s">
        <v>346</v>
      </c>
      <c r="AG21" s="358" t="s">
        <v>230</v>
      </c>
      <c r="AH21" s="354" t="s">
        <v>337</v>
      </c>
      <c r="AI21" s="359">
        <v>0.114</v>
      </c>
      <c r="AJ21" s="490">
        <v>19606</v>
      </c>
      <c r="AK21" s="359">
        <v>4.6732109589041091</v>
      </c>
      <c r="AL21" s="359">
        <v>1.4503068493150684</v>
      </c>
      <c r="AM21" s="361">
        <v>6.1235178082191775</v>
      </c>
      <c r="AN21" s="359">
        <v>9.6827663013698615</v>
      </c>
      <c r="AO21" s="359">
        <v>8.6748183561643835</v>
      </c>
      <c r="AP21" s="359">
        <v>18.357584657534247</v>
      </c>
      <c r="AQ21" s="763">
        <v>550.72753972602743</v>
      </c>
      <c r="AR21" s="764" t="s">
        <v>231</v>
      </c>
      <c r="AS21" s="765"/>
      <c r="AT21" s="354" t="s">
        <v>232</v>
      </c>
      <c r="AU21" s="354" t="s">
        <v>59</v>
      </c>
      <c r="AV21" s="766" t="s">
        <v>466</v>
      </c>
      <c r="AW21" s="354" t="s">
        <v>234</v>
      </c>
      <c r="AX21" s="447" t="s">
        <v>17390</v>
      </c>
      <c r="AY21" s="792" t="s">
        <v>17391</v>
      </c>
      <c r="AZ21" s="371"/>
      <c r="BA21" s="354"/>
      <c r="BB21" s="371"/>
      <c r="BC21" s="371"/>
      <c r="BD21" s="371"/>
    </row>
    <row r="22" spans="1:56" s="192" customFormat="1" ht="15.95" customHeight="1" x14ac:dyDescent="0.25">
      <c r="A22" s="182">
        <v>16</v>
      </c>
      <c r="B22" s="354" t="s">
        <v>49</v>
      </c>
      <c r="C22" s="354" t="s">
        <v>59</v>
      </c>
      <c r="D22" s="354" t="s">
        <v>17406</v>
      </c>
      <c r="E22" s="354" t="s">
        <v>470</v>
      </c>
      <c r="F22" s="354" t="s">
        <v>471</v>
      </c>
      <c r="G22" s="354"/>
      <c r="H22" s="354" t="s">
        <v>219</v>
      </c>
      <c r="I22" s="354" t="s">
        <v>220</v>
      </c>
      <c r="J22" s="354" t="s">
        <v>221</v>
      </c>
      <c r="K22" s="354" t="s">
        <v>222</v>
      </c>
      <c r="L22" s="354" t="s">
        <v>317</v>
      </c>
      <c r="M22" s="354">
        <v>0</v>
      </c>
      <c r="N22" s="360">
        <v>5</v>
      </c>
      <c r="O22" s="360">
        <v>2</v>
      </c>
      <c r="P22" s="490">
        <v>10</v>
      </c>
      <c r="Q22" s="356">
        <v>3</v>
      </c>
      <c r="R22" s="801"/>
      <c r="S22" s="801">
        <v>0</v>
      </c>
      <c r="T22" s="801"/>
      <c r="U22" s="801">
        <v>0</v>
      </c>
      <c r="V22" s="357"/>
      <c r="W22" s="357">
        <v>1</v>
      </c>
      <c r="X22" s="357"/>
      <c r="Y22" s="354" t="s">
        <v>62</v>
      </c>
      <c r="Z22" s="170" t="s">
        <v>224</v>
      </c>
      <c r="AA22" s="762" t="s">
        <v>225</v>
      </c>
      <c r="AB22" s="354" t="s">
        <v>1</v>
      </c>
      <c r="AC22" s="354" t="s">
        <v>226</v>
      </c>
      <c r="AD22" s="354" t="s">
        <v>227</v>
      </c>
      <c r="AE22" s="354" t="s">
        <v>465</v>
      </c>
      <c r="AF22" s="354" t="s">
        <v>348</v>
      </c>
      <c r="AG22" s="165" t="s">
        <v>230</v>
      </c>
      <c r="AH22" s="354" t="s">
        <v>337</v>
      </c>
      <c r="AI22" s="359">
        <v>0.114</v>
      </c>
      <c r="AJ22" s="490">
        <v>12991.6</v>
      </c>
      <c r="AK22" s="359">
        <v>3.0966279452054795</v>
      </c>
      <c r="AL22" s="359">
        <v>0</v>
      </c>
      <c r="AM22" s="361">
        <v>3.0966279452054795</v>
      </c>
      <c r="AN22" s="359">
        <v>6.951085479452054</v>
      </c>
      <c r="AO22" s="359">
        <v>0</v>
      </c>
      <c r="AP22" s="359">
        <v>6.951085479452054</v>
      </c>
      <c r="AQ22" s="791">
        <v>208.53256438356163</v>
      </c>
      <c r="AR22" s="764" t="s">
        <v>231</v>
      </c>
      <c r="AS22" s="190"/>
      <c r="AT22" s="166" t="s">
        <v>232</v>
      </c>
      <c r="AU22" s="166" t="s">
        <v>59</v>
      </c>
      <c r="AV22" s="191" t="s">
        <v>472</v>
      </c>
      <c r="AW22" s="166" t="s">
        <v>234</v>
      </c>
      <c r="AX22" s="447" t="s">
        <v>17390</v>
      </c>
      <c r="AY22" s="792" t="s">
        <v>17407</v>
      </c>
      <c r="BA22" s="166"/>
    </row>
    <row r="23" spans="1:56" s="192" customFormat="1" ht="15.95" customHeight="1" x14ac:dyDescent="0.25">
      <c r="A23" s="182">
        <v>17</v>
      </c>
      <c r="B23" s="354" t="s">
        <v>49</v>
      </c>
      <c r="C23" s="354" t="s">
        <v>59</v>
      </c>
      <c r="D23" s="354" t="s">
        <v>17405</v>
      </c>
      <c r="E23" s="354" t="s">
        <v>474</v>
      </c>
      <c r="F23" s="354" t="s">
        <v>475</v>
      </c>
      <c r="G23" s="354"/>
      <c r="H23" s="354" t="s">
        <v>219</v>
      </c>
      <c r="I23" s="354" t="s">
        <v>220</v>
      </c>
      <c r="J23" s="354" t="s">
        <v>221</v>
      </c>
      <c r="K23" s="354" t="s">
        <v>222</v>
      </c>
      <c r="L23" s="354" t="s">
        <v>317</v>
      </c>
      <c r="M23" s="354">
        <v>0</v>
      </c>
      <c r="N23" s="360">
        <v>8</v>
      </c>
      <c r="O23" s="360">
        <v>2</v>
      </c>
      <c r="P23" s="490">
        <v>16</v>
      </c>
      <c r="Q23" s="356">
        <v>3</v>
      </c>
      <c r="R23" s="801"/>
      <c r="S23" s="801">
        <v>0</v>
      </c>
      <c r="T23" s="801"/>
      <c r="U23" s="801">
        <v>0</v>
      </c>
      <c r="V23" s="357"/>
      <c r="W23" s="357">
        <v>1</v>
      </c>
      <c r="X23" s="357"/>
      <c r="Y23" s="354" t="s">
        <v>62</v>
      </c>
      <c r="Z23" s="366" t="s">
        <v>224</v>
      </c>
      <c r="AA23" s="762" t="s">
        <v>225</v>
      </c>
      <c r="AB23" s="354" t="s">
        <v>1</v>
      </c>
      <c r="AC23" s="354" t="s">
        <v>226</v>
      </c>
      <c r="AD23" s="354" t="s">
        <v>227</v>
      </c>
      <c r="AE23" s="354" t="s">
        <v>465</v>
      </c>
      <c r="AF23" s="354" t="s">
        <v>350</v>
      </c>
      <c r="AG23" s="358" t="s">
        <v>230</v>
      </c>
      <c r="AH23" s="354" t="s">
        <v>337</v>
      </c>
      <c r="AI23" s="359">
        <v>0.114</v>
      </c>
      <c r="AJ23" s="490">
        <v>11961.5</v>
      </c>
      <c r="AK23" s="359">
        <v>2.8510972602739724</v>
      </c>
      <c r="AL23" s="359">
        <v>0</v>
      </c>
      <c r="AM23" s="361">
        <v>2.8510972602739724</v>
      </c>
      <c r="AN23" s="359">
        <v>2.8510972602739724</v>
      </c>
      <c r="AO23" s="359">
        <v>0</v>
      </c>
      <c r="AP23" s="359">
        <v>2.8510972602739724</v>
      </c>
      <c r="AQ23" s="763">
        <v>85.532917808219167</v>
      </c>
      <c r="AR23" s="189" t="s">
        <v>231</v>
      </c>
      <c r="AS23" s="190"/>
      <c r="AT23" s="166" t="s">
        <v>232</v>
      </c>
      <c r="AU23" s="166" t="s">
        <v>59</v>
      </c>
      <c r="AV23" s="191" t="s">
        <v>476</v>
      </c>
      <c r="AW23" s="166" t="s">
        <v>234</v>
      </c>
      <c r="AX23" s="447" t="s">
        <v>17390</v>
      </c>
      <c r="AY23" s="792" t="s">
        <v>17407</v>
      </c>
      <c r="BA23" s="166"/>
    </row>
    <row r="24" spans="1:56" s="192" customFormat="1" ht="15.95" customHeight="1" x14ac:dyDescent="0.25">
      <c r="A24" s="353">
        <v>18</v>
      </c>
      <c r="B24" s="354" t="s">
        <v>49</v>
      </c>
      <c r="C24" s="354" t="s">
        <v>59</v>
      </c>
      <c r="D24" s="354" t="s">
        <v>17401</v>
      </c>
      <c r="E24" s="354" t="s">
        <v>478</v>
      </c>
      <c r="F24" s="354" t="s">
        <v>479</v>
      </c>
      <c r="G24" s="354"/>
      <c r="H24" s="354" t="s">
        <v>219</v>
      </c>
      <c r="I24" s="354" t="s">
        <v>220</v>
      </c>
      <c r="J24" s="354" t="s">
        <v>221</v>
      </c>
      <c r="K24" s="354" t="s">
        <v>222</v>
      </c>
      <c r="L24" s="354" t="s">
        <v>317</v>
      </c>
      <c r="M24" s="354">
        <v>0</v>
      </c>
      <c r="N24" s="360">
        <v>8</v>
      </c>
      <c r="O24" s="360">
        <v>2</v>
      </c>
      <c r="P24" s="490">
        <v>16</v>
      </c>
      <c r="Q24" s="356">
        <v>3</v>
      </c>
      <c r="R24" s="801"/>
      <c r="S24" s="801">
        <v>1</v>
      </c>
      <c r="T24" s="801"/>
      <c r="U24" s="801">
        <v>1</v>
      </c>
      <c r="V24" s="357"/>
      <c r="W24" s="357"/>
      <c r="X24" s="357"/>
      <c r="Y24" s="354" t="s">
        <v>62</v>
      </c>
      <c r="Z24" s="366" t="s">
        <v>224</v>
      </c>
      <c r="AA24" s="762" t="s">
        <v>225</v>
      </c>
      <c r="AB24" s="354" t="s">
        <v>1</v>
      </c>
      <c r="AC24" s="354" t="s">
        <v>226</v>
      </c>
      <c r="AD24" s="354" t="s">
        <v>227</v>
      </c>
      <c r="AE24" s="354" t="s">
        <v>465</v>
      </c>
      <c r="AF24" s="354" t="s">
        <v>351</v>
      </c>
      <c r="AG24" s="358" t="s">
        <v>230</v>
      </c>
      <c r="AH24" s="354" t="s">
        <v>337</v>
      </c>
      <c r="AI24" s="359">
        <v>0.114</v>
      </c>
      <c r="AJ24" s="359">
        <v>13099.5</v>
      </c>
      <c r="AK24" s="359">
        <v>3.1223465753424651</v>
      </c>
      <c r="AL24" s="359">
        <v>0.96900410958904115</v>
      </c>
      <c r="AM24" s="361">
        <v>4.0913506849315064</v>
      </c>
      <c r="AN24" s="359">
        <v>3.1223465753424651</v>
      </c>
      <c r="AO24" s="359">
        <v>6.5111276712328765</v>
      </c>
      <c r="AP24" s="359">
        <v>9.6334742465753429</v>
      </c>
      <c r="AQ24" s="763">
        <v>289.00422739726031</v>
      </c>
      <c r="AR24" s="764" t="s">
        <v>231</v>
      </c>
      <c r="AS24" s="765"/>
      <c r="AT24" s="354" t="s">
        <v>232</v>
      </c>
      <c r="AU24" s="354" t="s">
        <v>59</v>
      </c>
      <c r="AV24" s="766" t="s">
        <v>480</v>
      </c>
      <c r="AW24" s="354" t="s">
        <v>234</v>
      </c>
      <c r="AX24" s="447" t="s">
        <v>17390</v>
      </c>
      <c r="AY24" s="792" t="s">
        <v>17394</v>
      </c>
      <c r="BA24" s="166"/>
    </row>
    <row r="25" spans="1:56" s="192" customFormat="1" ht="15.95" customHeight="1" x14ac:dyDescent="0.25">
      <c r="A25" s="182">
        <v>19</v>
      </c>
      <c r="B25" s="170" t="s">
        <v>49</v>
      </c>
      <c r="C25" s="166" t="s">
        <v>59</v>
      </c>
      <c r="D25" s="166" t="s">
        <v>481</v>
      </c>
      <c r="E25" s="198" t="s">
        <v>482</v>
      </c>
      <c r="F25" s="198" t="s">
        <v>483</v>
      </c>
      <c r="G25" s="166"/>
      <c r="H25" s="166" t="s">
        <v>219</v>
      </c>
      <c r="I25" s="166" t="s">
        <v>220</v>
      </c>
      <c r="J25" s="166" t="s">
        <v>221</v>
      </c>
      <c r="K25" s="166" t="s">
        <v>484</v>
      </c>
      <c r="L25" s="166" t="s">
        <v>317</v>
      </c>
      <c r="M25" s="166">
        <v>0</v>
      </c>
      <c r="N25" s="199">
        <v>13.5</v>
      </c>
      <c r="O25" s="199">
        <v>3</v>
      </c>
      <c r="P25" s="168">
        <v>40.5</v>
      </c>
      <c r="Q25" s="59">
        <v>6</v>
      </c>
      <c r="R25" s="340"/>
      <c r="S25" s="340">
        <v>2</v>
      </c>
      <c r="T25" s="340"/>
      <c r="U25" s="340">
        <v>1</v>
      </c>
      <c r="V25" s="183"/>
      <c r="W25" s="183"/>
      <c r="X25" s="183"/>
      <c r="Y25" s="166" t="s">
        <v>62</v>
      </c>
      <c r="Z25" s="170" t="s">
        <v>224</v>
      </c>
      <c r="AA25" s="197" t="s">
        <v>225</v>
      </c>
      <c r="AB25" s="166" t="s">
        <v>1</v>
      </c>
      <c r="AC25" s="166" t="s">
        <v>226</v>
      </c>
      <c r="AD25" s="166" t="s">
        <v>227</v>
      </c>
      <c r="AE25" s="166" t="s">
        <v>485</v>
      </c>
      <c r="AF25" s="166" t="s">
        <v>353</v>
      </c>
      <c r="AG25" s="165" t="s">
        <v>230</v>
      </c>
      <c r="AH25" s="166" t="s">
        <v>337</v>
      </c>
      <c r="AI25" s="167">
        <v>0.114</v>
      </c>
      <c r="AJ25" s="168">
        <v>1056.4000000000001</v>
      </c>
      <c r="AK25" s="186">
        <v>0.25179945205479454</v>
      </c>
      <c r="AL25" s="186">
        <v>7.8144657534246584E-2</v>
      </c>
      <c r="AM25" s="187">
        <v>0.32994410958904113</v>
      </c>
      <c r="AN25" s="186">
        <v>7.3686909589041081</v>
      </c>
      <c r="AO25" s="186">
        <v>2.0868115068493149</v>
      </c>
      <c r="AP25" s="186">
        <v>9.4555024657534226</v>
      </c>
      <c r="AQ25" s="188">
        <v>283.66507397260267</v>
      </c>
      <c r="AR25" s="189" t="s">
        <v>231</v>
      </c>
      <c r="AS25" s="190"/>
      <c r="AT25" s="166" t="s">
        <v>232</v>
      </c>
      <c r="AU25" s="166" t="s">
        <v>59</v>
      </c>
      <c r="AV25" s="191" t="s">
        <v>486</v>
      </c>
      <c r="AW25" s="166" t="s">
        <v>234</v>
      </c>
      <c r="AX25" s="166"/>
      <c r="BA25" s="166"/>
    </row>
    <row r="26" spans="1:56" s="192" customFormat="1" ht="15.95" customHeight="1" x14ac:dyDescent="0.25">
      <c r="A26" s="182">
        <v>20</v>
      </c>
      <c r="B26" s="170" t="s">
        <v>49</v>
      </c>
      <c r="C26" s="166" t="s">
        <v>59</v>
      </c>
      <c r="D26" s="166" t="s">
        <v>509</v>
      </c>
      <c r="E26" s="198" t="s">
        <v>510</v>
      </c>
      <c r="F26" s="198" t="s">
        <v>511</v>
      </c>
      <c r="G26" s="166"/>
      <c r="H26" s="166" t="s">
        <v>219</v>
      </c>
      <c r="I26" s="166" t="s">
        <v>220</v>
      </c>
      <c r="J26" s="166" t="s">
        <v>221</v>
      </c>
      <c r="K26" s="166" t="s">
        <v>512</v>
      </c>
      <c r="L26" s="166" t="s">
        <v>317</v>
      </c>
      <c r="M26" s="166">
        <v>0</v>
      </c>
      <c r="N26" s="199">
        <v>9</v>
      </c>
      <c r="O26" s="199">
        <v>1.5</v>
      </c>
      <c r="P26" s="168">
        <v>13.5</v>
      </c>
      <c r="Q26" s="59">
        <v>4</v>
      </c>
      <c r="R26" s="340"/>
      <c r="S26" s="340">
        <v>2</v>
      </c>
      <c r="T26" s="340"/>
      <c r="U26" s="340">
        <v>0</v>
      </c>
      <c r="V26" s="183"/>
      <c r="W26" s="183"/>
      <c r="X26" s="183"/>
      <c r="Y26" s="166" t="s">
        <v>62</v>
      </c>
      <c r="Z26" s="170" t="s">
        <v>224</v>
      </c>
      <c r="AA26" s="197" t="s">
        <v>225</v>
      </c>
      <c r="AB26" s="166" t="s">
        <v>1</v>
      </c>
      <c r="AC26" s="166" t="s">
        <v>226</v>
      </c>
      <c r="AD26" s="166" t="s">
        <v>227</v>
      </c>
      <c r="AE26" s="166" t="s">
        <v>513</v>
      </c>
      <c r="AF26" s="166" t="s">
        <v>514</v>
      </c>
      <c r="AG26" s="165" t="s">
        <v>230</v>
      </c>
      <c r="AH26" s="166" t="s">
        <v>337</v>
      </c>
      <c r="AI26" s="167">
        <v>0.114</v>
      </c>
      <c r="AJ26" s="168">
        <v>1386.1</v>
      </c>
      <c r="AK26" s="186">
        <v>0.33038547945205476</v>
      </c>
      <c r="AL26" s="186">
        <v>0.10253342465753423</v>
      </c>
      <c r="AM26" s="187">
        <v>0.432918904109589</v>
      </c>
      <c r="AN26" s="186">
        <v>5.3701104657534247</v>
      </c>
      <c r="AO26" s="186">
        <v>1.1641334794520548</v>
      </c>
      <c r="AP26" s="186">
        <v>6.5342439452054792</v>
      </c>
      <c r="AQ26" s="188">
        <v>196.02731835616439</v>
      </c>
      <c r="AR26" s="189" t="s">
        <v>231</v>
      </c>
      <c r="AS26" s="190"/>
      <c r="AT26" s="166" t="s">
        <v>232</v>
      </c>
      <c r="AU26" s="166" t="s">
        <v>59</v>
      </c>
      <c r="AV26" s="191" t="s">
        <v>515</v>
      </c>
      <c r="AW26" s="166" t="s">
        <v>234</v>
      </c>
      <c r="AX26" s="166"/>
      <c r="BA26" s="166"/>
    </row>
    <row r="27" spans="1:56" s="192" customFormat="1" ht="15.95" customHeight="1" x14ac:dyDescent="0.25">
      <c r="A27" s="182">
        <v>21</v>
      </c>
      <c r="B27" s="366" t="s">
        <v>49</v>
      </c>
      <c r="C27" s="354" t="s">
        <v>59</v>
      </c>
      <c r="D27" s="354" t="s">
        <v>16907</v>
      </c>
      <c r="E27" s="198" t="s">
        <v>525</v>
      </c>
      <c r="F27" s="198" t="s">
        <v>526</v>
      </c>
      <c r="G27" s="166" t="s">
        <v>221</v>
      </c>
      <c r="H27" s="166" t="s">
        <v>219</v>
      </c>
      <c r="I27" s="166" t="s">
        <v>220</v>
      </c>
      <c r="J27" s="166" t="s">
        <v>221</v>
      </c>
      <c r="K27" s="166" t="s">
        <v>222</v>
      </c>
      <c r="L27" s="166" t="s">
        <v>221</v>
      </c>
      <c r="M27" s="166" t="s">
        <v>222</v>
      </c>
      <c r="N27" s="199">
        <v>6</v>
      </c>
      <c r="O27" s="199">
        <v>1.3</v>
      </c>
      <c r="P27" s="168">
        <v>7.8000000000000007</v>
      </c>
      <c r="Q27" s="59">
        <v>6</v>
      </c>
      <c r="R27" s="340"/>
      <c r="S27" s="340">
        <v>0</v>
      </c>
      <c r="T27" s="340"/>
      <c r="U27" s="340">
        <v>0</v>
      </c>
      <c r="V27" s="183"/>
      <c r="W27" s="183">
        <v>1</v>
      </c>
      <c r="X27" s="183"/>
      <c r="Y27" s="166" t="s">
        <v>62</v>
      </c>
      <c r="Z27" s="170" t="s">
        <v>224</v>
      </c>
      <c r="AA27" s="197" t="s">
        <v>225</v>
      </c>
      <c r="AB27" s="166" t="s">
        <v>1</v>
      </c>
      <c r="AC27" s="166" t="s">
        <v>226</v>
      </c>
      <c r="AD27" s="166" t="s">
        <v>227</v>
      </c>
      <c r="AE27" s="166" t="s">
        <v>527</v>
      </c>
      <c r="AF27" s="166" t="s">
        <v>528</v>
      </c>
      <c r="AG27" s="165" t="s">
        <v>230</v>
      </c>
      <c r="AH27" s="166" t="s">
        <v>337</v>
      </c>
      <c r="AI27" s="167">
        <v>0.114</v>
      </c>
      <c r="AJ27" s="168">
        <v>5208.3999999999996</v>
      </c>
      <c r="AK27" s="167">
        <v>1.2414542465753424</v>
      </c>
      <c r="AL27" s="167">
        <v>0.38527890410958898</v>
      </c>
      <c r="AM27" s="187">
        <v>1.6267331506849314</v>
      </c>
      <c r="AN27" s="167">
        <v>5.4641856712328769</v>
      </c>
      <c r="AO27" s="167">
        <v>1.3077401917808218</v>
      </c>
      <c r="AP27" s="167">
        <v>6.7719258630136983</v>
      </c>
      <c r="AQ27" s="372">
        <v>203.15777589041096</v>
      </c>
      <c r="AR27" s="189" t="s">
        <v>231</v>
      </c>
      <c r="AS27" s="190" t="s">
        <v>431</v>
      </c>
      <c r="AT27" s="166" t="s">
        <v>232</v>
      </c>
      <c r="AU27" s="166" t="s">
        <v>59</v>
      </c>
      <c r="AV27" s="191" t="s">
        <v>529</v>
      </c>
      <c r="AW27" s="166" t="s">
        <v>234</v>
      </c>
      <c r="AX27" s="447" t="s">
        <v>16908</v>
      </c>
      <c r="AZ27" s="804" t="s">
        <v>16834</v>
      </c>
      <c r="BA27" s="166"/>
    </row>
    <row r="28" spans="1:56" s="192" customFormat="1" ht="15.95" customHeight="1" x14ac:dyDescent="0.25">
      <c r="A28" s="182">
        <v>22</v>
      </c>
      <c r="B28" s="366" t="s">
        <v>49</v>
      </c>
      <c r="C28" s="354" t="s">
        <v>59</v>
      </c>
      <c r="D28" s="354" t="s">
        <v>17274</v>
      </c>
      <c r="E28" s="272" t="s">
        <v>543</v>
      </c>
      <c r="F28" s="272" t="s">
        <v>544</v>
      </c>
      <c r="G28" s="354" t="s">
        <v>221</v>
      </c>
      <c r="H28" s="354" t="s">
        <v>219</v>
      </c>
      <c r="I28" s="354" t="s">
        <v>220</v>
      </c>
      <c r="J28" s="354" t="s">
        <v>221</v>
      </c>
      <c r="K28" s="354" t="s">
        <v>222</v>
      </c>
      <c r="L28" s="354" t="s">
        <v>221</v>
      </c>
      <c r="M28" s="354" t="s">
        <v>222</v>
      </c>
      <c r="N28" s="440">
        <v>10</v>
      </c>
      <c r="O28" s="440">
        <v>1.5</v>
      </c>
      <c r="P28" s="490">
        <v>15</v>
      </c>
      <c r="Q28" s="356">
        <v>6</v>
      </c>
      <c r="R28" s="340"/>
      <c r="S28" s="340">
        <v>2</v>
      </c>
      <c r="T28" s="340"/>
      <c r="U28" s="340"/>
      <c r="V28" s="183"/>
      <c r="W28" s="183"/>
      <c r="X28" s="183"/>
      <c r="Y28" s="166" t="s">
        <v>62</v>
      </c>
      <c r="Z28" s="366" t="s">
        <v>224</v>
      </c>
      <c r="AA28" s="762" t="s">
        <v>225</v>
      </c>
      <c r="AB28" s="354" t="s">
        <v>1</v>
      </c>
      <c r="AC28" s="354" t="s">
        <v>226</v>
      </c>
      <c r="AD28" s="354" t="s">
        <v>227</v>
      </c>
      <c r="AE28" s="354" t="s">
        <v>545</v>
      </c>
      <c r="AF28" s="354" t="s">
        <v>546</v>
      </c>
      <c r="AG28" s="358" t="s">
        <v>230</v>
      </c>
      <c r="AH28" s="354" t="s">
        <v>337</v>
      </c>
      <c r="AI28" s="359">
        <v>0.114</v>
      </c>
      <c r="AJ28" s="168">
        <v>2428.96</v>
      </c>
      <c r="AK28" s="359">
        <v>0.57895758904109584</v>
      </c>
      <c r="AL28" s="359">
        <v>0.17967649315068493</v>
      </c>
      <c r="AM28" s="361">
        <v>0.75863408219178075</v>
      </c>
      <c r="AN28" s="359">
        <v>2.6929606027397259</v>
      </c>
      <c r="AO28" s="359">
        <v>0.77332882191780827</v>
      </c>
      <c r="AP28" s="359">
        <v>3.4662894246575333</v>
      </c>
      <c r="AQ28" s="763">
        <v>103.988682739726</v>
      </c>
      <c r="AR28" s="764" t="s">
        <v>231</v>
      </c>
      <c r="AS28" s="765" t="s">
        <v>431</v>
      </c>
      <c r="AT28" s="354" t="s">
        <v>232</v>
      </c>
      <c r="AU28" s="354" t="s">
        <v>59</v>
      </c>
      <c r="AV28" s="766" t="s">
        <v>547</v>
      </c>
      <c r="AW28" s="166" t="s">
        <v>234</v>
      </c>
      <c r="AX28" s="375" t="s">
        <v>17277</v>
      </c>
      <c r="AZ28" s="768" t="s">
        <v>17278</v>
      </c>
      <c r="BA28" s="166"/>
    </row>
    <row r="29" spans="1:56" s="192" customFormat="1" ht="15.95" customHeight="1" x14ac:dyDescent="0.2">
      <c r="A29" s="182">
        <v>23</v>
      </c>
      <c r="B29" s="170" t="s">
        <v>49</v>
      </c>
      <c r="C29" s="166" t="s">
        <v>59</v>
      </c>
      <c r="D29" s="166" t="s">
        <v>559</v>
      </c>
      <c r="E29" s="198" t="s">
        <v>560</v>
      </c>
      <c r="F29" s="198" t="s">
        <v>561</v>
      </c>
      <c r="G29" s="166"/>
      <c r="H29" s="166" t="s">
        <v>219</v>
      </c>
      <c r="I29" s="166" t="s">
        <v>220</v>
      </c>
      <c r="J29" s="166" t="s">
        <v>221</v>
      </c>
      <c r="K29" s="166" t="s">
        <v>484</v>
      </c>
      <c r="L29" s="166" t="s">
        <v>317</v>
      </c>
      <c r="M29" s="166">
        <v>0</v>
      </c>
      <c r="N29" s="199">
        <v>13.5</v>
      </c>
      <c r="O29" s="199">
        <v>3</v>
      </c>
      <c r="P29" s="168">
        <v>40.5</v>
      </c>
      <c r="Q29" s="59">
        <v>7</v>
      </c>
      <c r="R29" s="340"/>
      <c r="S29" s="340">
        <v>2</v>
      </c>
      <c r="T29" s="340"/>
      <c r="U29" s="340">
        <v>1</v>
      </c>
      <c r="V29" s="200"/>
      <c r="W29" s="183"/>
      <c r="X29" s="183"/>
      <c r="Y29" s="166" t="s">
        <v>62</v>
      </c>
      <c r="Z29" s="170" t="s">
        <v>224</v>
      </c>
      <c r="AA29" s="197" t="s">
        <v>225</v>
      </c>
      <c r="AB29" s="166" t="s">
        <v>1</v>
      </c>
      <c r="AC29" s="166" t="s">
        <v>226</v>
      </c>
      <c r="AD29" s="166" t="s">
        <v>227</v>
      </c>
      <c r="AE29" s="166" t="s">
        <v>562</v>
      </c>
      <c r="AF29" s="166" t="s">
        <v>563</v>
      </c>
      <c r="AG29" s="165" t="s">
        <v>230</v>
      </c>
      <c r="AH29" s="201" t="s">
        <v>337</v>
      </c>
      <c r="AI29" s="167">
        <v>0.114</v>
      </c>
      <c r="AJ29" s="168">
        <v>2019.1</v>
      </c>
      <c r="AK29" s="186">
        <v>0.48126493150684924</v>
      </c>
      <c r="AL29" s="186">
        <v>0.14935808219178082</v>
      </c>
      <c r="AM29" s="187">
        <v>0.63062301369863005</v>
      </c>
      <c r="AN29" s="186">
        <v>8.9713893150684907</v>
      </c>
      <c r="AO29" s="186">
        <v>2.7135591780821913</v>
      </c>
      <c r="AP29" s="186">
        <v>11.684948493150682</v>
      </c>
      <c r="AQ29" s="188">
        <v>350.54845479452047</v>
      </c>
      <c r="AR29" s="189" t="s">
        <v>231</v>
      </c>
      <c r="AS29" s="190"/>
      <c r="AT29" s="166" t="s">
        <v>232</v>
      </c>
      <c r="AU29" s="166" t="s">
        <v>59</v>
      </c>
      <c r="AV29" s="191" t="s">
        <v>564</v>
      </c>
      <c r="AW29" s="166" t="s">
        <v>234</v>
      </c>
      <c r="AX29" s="166"/>
      <c r="BA29" s="166"/>
    </row>
    <row r="30" spans="1:56" s="192" customFormat="1" ht="15.95" customHeight="1" x14ac:dyDescent="0.25">
      <c r="A30" s="182">
        <v>24</v>
      </c>
      <c r="B30" s="166" t="s">
        <v>49</v>
      </c>
      <c r="C30" s="166" t="s">
        <v>59</v>
      </c>
      <c r="D30" s="166" t="s">
        <v>593</v>
      </c>
      <c r="E30" s="198" t="s">
        <v>594</v>
      </c>
      <c r="F30" s="198" t="s">
        <v>595</v>
      </c>
      <c r="G30" s="166"/>
      <c r="H30" s="166" t="s">
        <v>219</v>
      </c>
      <c r="I30" s="166" t="s">
        <v>220</v>
      </c>
      <c r="J30" s="166" t="s">
        <v>221</v>
      </c>
      <c r="K30" s="166" t="s">
        <v>484</v>
      </c>
      <c r="L30" s="166" t="s">
        <v>317</v>
      </c>
      <c r="M30" s="166">
        <v>0</v>
      </c>
      <c r="N30" s="199">
        <v>13.5</v>
      </c>
      <c r="O30" s="199">
        <v>3</v>
      </c>
      <c r="P30" s="168">
        <v>40.5</v>
      </c>
      <c r="Q30" s="59">
        <v>8</v>
      </c>
      <c r="R30" s="340"/>
      <c r="S30" s="340">
        <v>2</v>
      </c>
      <c r="T30" s="340"/>
      <c r="U30" s="340">
        <v>1</v>
      </c>
      <c r="V30" s="183"/>
      <c r="W30" s="183"/>
      <c r="X30" s="183"/>
      <c r="Y30" s="166" t="s">
        <v>62</v>
      </c>
      <c r="Z30" s="170" t="s">
        <v>224</v>
      </c>
      <c r="AA30" s="197" t="s">
        <v>225</v>
      </c>
      <c r="AB30" s="166" t="s">
        <v>1</v>
      </c>
      <c r="AC30" s="166" t="s">
        <v>226</v>
      </c>
      <c r="AD30" s="166" t="s">
        <v>227</v>
      </c>
      <c r="AE30" s="166" t="s">
        <v>596</v>
      </c>
      <c r="AF30" s="166" t="s">
        <v>286</v>
      </c>
      <c r="AG30" s="165" t="s">
        <v>230</v>
      </c>
      <c r="AH30" s="201" t="s">
        <v>337</v>
      </c>
      <c r="AI30" s="167">
        <v>0.114</v>
      </c>
      <c r="AJ30" s="168">
        <v>4967.37</v>
      </c>
      <c r="AK30" s="186">
        <v>1.1840032602739725</v>
      </c>
      <c r="AL30" s="186">
        <v>0.36744928767123286</v>
      </c>
      <c r="AM30" s="187">
        <v>1.5514525479452055</v>
      </c>
      <c r="AN30" s="186">
        <v>5.4538097673109407</v>
      </c>
      <c r="AO30" s="186">
        <v>1.1565431506849313</v>
      </c>
      <c r="AP30" s="186">
        <v>6.610352917995872</v>
      </c>
      <c r="AQ30" s="188">
        <v>198.31058753987617</v>
      </c>
      <c r="AR30" s="189" t="s">
        <v>231</v>
      </c>
      <c r="AS30" s="190"/>
      <c r="AT30" s="166" t="s">
        <v>232</v>
      </c>
      <c r="AU30" s="166" t="s">
        <v>59</v>
      </c>
      <c r="AV30" s="191" t="s">
        <v>597</v>
      </c>
      <c r="AW30" s="166" t="s">
        <v>234</v>
      </c>
      <c r="AX30" s="166"/>
      <c r="BA30" s="166"/>
    </row>
    <row r="31" spans="1:56" s="166" customFormat="1" ht="15.75" customHeight="1" x14ac:dyDescent="0.2">
      <c r="A31" s="182">
        <v>25</v>
      </c>
      <c r="B31" s="170" t="s">
        <v>49</v>
      </c>
      <c r="C31" s="166" t="s">
        <v>59</v>
      </c>
      <c r="D31" s="166" t="s">
        <v>16531</v>
      </c>
      <c r="E31" s="166" t="s">
        <v>610</v>
      </c>
      <c r="F31" s="166" t="s">
        <v>611</v>
      </c>
      <c r="H31" s="166" t="s">
        <v>219</v>
      </c>
      <c r="I31" s="166" t="s">
        <v>220</v>
      </c>
      <c r="J31" s="166" t="s">
        <v>221</v>
      </c>
      <c r="K31" s="166" t="s">
        <v>222</v>
      </c>
      <c r="L31" s="166" t="s">
        <v>221</v>
      </c>
      <c r="M31" s="166" t="s">
        <v>223</v>
      </c>
      <c r="N31" s="186">
        <v>1.5</v>
      </c>
      <c r="O31" s="186">
        <v>1.6</v>
      </c>
      <c r="P31" s="168">
        <v>2.4</v>
      </c>
      <c r="Q31" s="59">
        <v>6</v>
      </c>
      <c r="R31" s="340"/>
      <c r="S31" s="340">
        <v>1</v>
      </c>
      <c r="T31" s="340"/>
      <c r="U31" s="340">
        <v>0</v>
      </c>
      <c r="V31" s="202"/>
      <c r="W31" s="183"/>
      <c r="X31" s="183"/>
      <c r="Y31" s="166" t="s">
        <v>330</v>
      </c>
      <c r="Z31" s="170" t="s">
        <v>425</v>
      </c>
      <c r="AA31" s="197" t="s">
        <v>426</v>
      </c>
      <c r="AB31" s="166" t="s">
        <v>427</v>
      </c>
      <c r="AC31" s="166" t="s">
        <v>428</v>
      </c>
      <c r="AD31" s="166" t="s">
        <v>429</v>
      </c>
      <c r="AE31" s="166" t="s">
        <v>612</v>
      </c>
      <c r="AF31" s="166" t="s">
        <v>277</v>
      </c>
      <c r="AG31" s="165" t="s">
        <v>230</v>
      </c>
      <c r="AH31" s="201" t="s">
        <v>337</v>
      </c>
      <c r="AI31" s="167">
        <v>0.114</v>
      </c>
      <c r="AJ31" s="168">
        <v>20870</v>
      </c>
      <c r="AK31" s="186">
        <v>4.974493150684931</v>
      </c>
      <c r="AL31" s="186">
        <v>1.5438082191780822</v>
      </c>
      <c r="AM31" s="187">
        <v>6.5183013698630132</v>
      </c>
      <c r="AN31" s="186">
        <v>5.6949917808219155</v>
      </c>
      <c r="AO31" s="186">
        <v>1.5438082191780822</v>
      </c>
      <c r="AP31" s="186">
        <v>7.2387999999999977</v>
      </c>
      <c r="AQ31" s="186">
        <v>217.16399999999993</v>
      </c>
      <c r="AR31" s="193" t="s">
        <v>231</v>
      </c>
      <c r="AS31" s="194" t="s">
        <v>431</v>
      </c>
      <c r="AT31" s="166" t="s">
        <v>232</v>
      </c>
      <c r="AU31" s="166" t="s">
        <v>59</v>
      </c>
      <c r="AV31" s="195" t="s">
        <v>613</v>
      </c>
      <c r="AW31" s="166" t="s">
        <v>234</v>
      </c>
      <c r="AY31" s="196"/>
      <c r="AZ31" s="714"/>
      <c r="BB31" s="196"/>
    </row>
    <row r="32" spans="1:56" s="192" customFormat="1" ht="15.95" customHeight="1" x14ac:dyDescent="0.2">
      <c r="A32" s="182">
        <v>26</v>
      </c>
      <c r="B32" s="170" t="s">
        <v>49</v>
      </c>
      <c r="C32" s="166" t="s">
        <v>59</v>
      </c>
      <c r="D32" s="166" t="s">
        <v>633</v>
      </c>
      <c r="E32" s="198" t="s">
        <v>634</v>
      </c>
      <c r="F32" s="198" t="s">
        <v>635</v>
      </c>
      <c r="G32" s="166"/>
      <c r="H32" s="166" t="s">
        <v>219</v>
      </c>
      <c r="I32" s="166" t="s">
        <v>220</v>
      </c>
      <c r="J32" s="166" t="s">
        <v>221</v>
      </c>
      <c r="K32" s="166" t="s">
        <v>222</v>
      </c>
      <c r="L32" s="166" t="s">
        <v>317</v>
      </c>
      <c r="M32" s="166">
        <v>0</v>
      </c>
      <c r="N32" s="199">
        <v>13.5</v>
      </c>
      <c r="O32" s="199">
        <v>3</v>
      </c>
      <c r="P32" s="168">
        <v>40.5</v>
      </c>
      <c r="Q32" s="59">
        <v>4</v>
      </c>
      <c r="R32" s="340"/>
      <c r="S32" s="340">
        <v>2</v>
      </c>
      <c r="T32" s="340"/>
      <c r="U32" s="340">
        <v>1</v>
      </c>
      <c r="V32" s="200"/>
      <c r="W32" s="183"/>
      <c r="X32" s="183"/>
      <c r="Y32" s="166" t="s">
        <v>62</v>
      </c>
      <c r="Z32" s="170" t="s">
        <v>224</v>
      </c>
      <c r="AA32" s="197" t="s">
        <v>225</v>
      </c>
      <c r="AB32" s="166" t="s">
        <v>1</v>
      </c>
      <c r="AC32" s="166" t="s">
        <v>226</v>
      </c>
      <c r="AD32" s="166" t="s">
        <v>227</v>
      </c>
      <c r="AE32" s="166" t="s">
        <v>636</v>
      </c>
      <c r="AF32" s="166" t="s">
        <v>637</v>
      </c>
      <c r="AG32" s="165" t="s">
        <v>230</v>
      </c>
      <c r="AH32" s="201" t="s">
        <v>337</v>
      </c>
      <c r="AI32" s="167">
        <v>0.114</v>
      </c>
      <c r="AJ32" s="168">
        <v>3293</v>
      </c>
      <c r="AK32" s="186">
        <v>0.78490684931506849</v>
      </c>
      <c r="AL32" s="186">
        <v>0.24359178082191782</v>
      </c>
      <c r="AM32" s="187">
        <v>1.0284986301369863</v>
      </c>
      <c r="AN32" s="186">
        <v>5.6196605479452044</v>
      </c>
      <c r="AO32" s="186">
        <v>1.704720821917808</v>
      </c>
      <c r="AP32" s="186">
        <v>7.324381369863012</v>
      </c>
      <c r="AQ32" s="188">
        <v>219.73144109589037</v>
      </c>
      <c r="AR32" s="189" t="s">
        <v>231</v>
      </c>
      <c r="AS32" s="190"/>
      <c r="AT32" s="166" t="s">
        <v>232</v>
      </c>
      <c r="AU32" s="166" t="s">
        <v>59</v>
      </c>
      <c r="AV32" s="191" t="s">
        <v>638</v>
      </c>
      <c r="AW32" s="166" t="s">
        <v>234</v>
      </c>
      <c r="AX32" s="166"/>
      <c r="BA32" s="166"/>
    </row>
    <row r="33" spans="1:57" s="192" customFormat="1" ht="15.95" customHeight="1" x14ac:dyDescent="0.25">
      <c r="A33" s="182">
        <v>27</v>
      </c>
      <c r="B33" s="170" t="s">
        <v>49</v>
      </c>
      <c r="C33" s="166" t="s">
        <v>59</v>
      </c>
      <c r="D33" s="166" t="s">
        <v>664</v>
      </c>
      <c r="E33" s="166" t="s">
        <v>665</v>
      </c>
      <c r="F33" s="166" t="s">
        <v>666</v>
      </c>
      <c r="G33" s="166"/>
      <c r="H33" s="166" t="s">
        <v>219</v>
      </c>
      <c r="I33" s="166" t="s">
        <v>220</v>
      </c>
      <c r="J33" s="166" t="s">
        <v>221</v>
      </c>
      <c r="K33" s="166" t="s">
        <v>484</v>
      </c>
      <c r="L33" s="166" t="s">
        <v>317</v>
      </c>
      <c r="M33" s="166">
        <v>0</v>
      </c>
      <c r="N33" s="199">
        <v>13.5</v>
      </c>
      <c r="O33" s="199">
        <v>3</v>
      </c>
      <c r="P33" s="168">
        <v>40.5</v>
      </c>
      <c r="Q33" s="59">
        <v>4</v>
      </c>
      <c r="R33" s="340"/>
      <c r="S33" s="340">
        <v>2</v>
      </c>
      <c r="T33" s="340"/>
      <c r="U33" s="340">
        <v>1</v>
      </c>
      <c r="V33" s="183"/>
      <c r="W33" s="183"/>
      <c r="X33" s="183"/>
      <c r="Y33" s="166" t="s">
        <v>62</v>
      </c>
      <c r="Z33" s="170" t="s">
        <v>224</v>
      </c>
      <c r="AA33" s="197" t="s">
        <v>225</v>
      </c>
      <c r="AB33" s="166" t="s">
        <v>1</v>
      </c>
      <c r="AC33" s="166" t="s">
        <v>226</v>
      </c>
      <c r="AD33" s="166" t="s">
        <v>227</v>
      </c>
      <c r="AE33" s="166" t="s">
        <v>667</v>
      </c>
      <c r="AF33" s="166" t="s">
        <v>668</v>
      </c>
      <c r="AG33" s="165" t="s">
        <v>230</v>
      </c>
      <c r="AH33" s="201" t="s">
        <v>337</v>
      </c>
      <c r="AI33" s="167">
        <v>0.114</v>
      </c>
      <c r="AJ33" s="168">
        <v>3253.3</v>
      </c>
      <c r="AK33" s="186">
        <v>0.77544410958904109</v>
      </c>
      <c r="AL33" s="186">
        <v>0.24065506849315069</v>
      </c>
      <c r="AM33" s="187">
        <v>1.0160991780821917</v>
      </c>
      <c r="AN33" s="186">
        <v>6.2697686940639272</v>
      </c>
      <c r="AO33" s="186">
        <v>1.6057247671232877</v>
      </c>
      <c r="AP33" s="186">
        <v>7.8754934611872152</v>
      </c>
      <c r="AQ33" s="188">
        <v>236.26480383561645</v>
      </c>
      <c r="AR33" s="189" t="s">
        <v>231</v>
      </c>
      <c r="AS33" s="190"/>
      <c r="AT33" s="166" t="s">
        <v>232</v>
      </c>
      <c r="AU33" s="166" t="s">
        <v>59</v>
      </c>
      <c r="AV33" s="191" t="s">
        <v>669</v>
      </c>
      <c r="AW33" s="166" t="s">
        <v>234</v>
      </c>
      <c r="AX33" s="166"/>
      <c r="BA33" s="166"/>
    </row>
    <row r="34" spans="1:57" s="192" customFormat="1" ht="15.95" customHeight="1" x14ac:dyDescent="0.25">
      <c r="A34" s="182">
        <v>28</v>
      </c>
      <c r="B34" s="170" t="s">
        <v>49</v>
      </c>
      <c r="C34" s="166" t="s">
        <v>59</v>
      </c>
      <c r="D34" s="166" t="s">
        <v>16935</v>
      </c>
      <c r="E34" s="166" t="s">
        <v>685</v>
      </c>
      <c r="F34" s="166" t="s">
        <v>686</v>
      </c>
      <c r="G34" s="166"/>
      <c r="H34" s="166" t="s">
        <v>219</v>
      </c>
      <c r="I34" s="166" t="s">
        <v>220</v>
      </c>
      <c r="J34" s="166" t="s">
        <v>221</v>
      </c>
      <c r="K34" s="166" t="s">
        <v>222</v>
      </c>
      <c r="L34" s="166" t="s">
        <v>317</v>
      </c>
      <c r="M34" s="166">
        <v>0</v>
      </c>
      <c r="N34" s="186">
        <v>3</v>
      </c>
      <c r="O34" s="186">
        <v>1.6</v>
      </c>
      <c r="P34" s="168">
        <v>4.8</v>
      </c>
      <c r="Q34" s="59">
        <v>2</v>
      </c>
      <c r="R34" s="340"/>
      <c r="S34" s="340">
        <v>2</v>
      </c>
      <c r="T34" s="340"/>
      <c r="U34" s="340">
        <v>1</v>
      </c>
      <c r="V34" s="183">
        <v>8</v>
      </c>
      <c r="W34" s="183"/>
      <c r="X34" s="183"/>
      <c r="Y34" s="166" t="s">
        <v>62</v>
      </c>
      <c r="Z34" s="170" t="s">
        <v>224</v>
      </c>
      <c r="AA34" s="197" t="s">
        <v>225</v>
      </c>
      <c r="AB34" s="166" t="s">
        <v>1</v>
      </c>
      <c r="AC34" s="166" t="s">
        <v>226</v>
      </c>
      <c r="AD34" s="166" t="s">
        <v>227</v>
      </c>
      <c r="AE34" s="166" t="s">
        <v>687</v>
      </c>
      <c r="AF34" s="166" t="s">
        <v>688</v>
      </c>
      <c r="AG34" s="165" t="s">
        <v>230</v>
      </c>
      <c r="AH34" s="201" t="s">
        <v>337</v>
      </c>
      <c r="AI34" s="167">
        <v>0.114</v>
      </c>
      <c r="AJ34" s="168">
        <v>393.9</v>
      </c>
      <c r="AK34" s="167">
        <v>9.3888493150684912E-2</v>
      </c>
      <c r="AL34" s="167">
        <v>2.913780821917808E-2</v>
      </c>
      <c r="AM34" s="187">
        <v>0.12302630136986299</v>
      </c>
      <c r="AN34" s="167">
        <v>10.606561643835617</v>
      </c>
      <c r="AO34" s="167">
        <v>2.8727260273972601</v>
      </c>
      <c r="AP34" s="167">
        <v>13.479287671232877</v>
      </c>
      <c r="AQ34" s="372">
        <v>404.37863013698632</v>
      </c>
      <c r="AR34" s="189" t="s">
        <v>231</v>
      </c>
      <c r="AS34" s="190"/>
      <c r="AT34" s="166" t="s">
        <v>232</v>
      </c>
      <c r="AU34" s="166" t="s">
        <v>59</v>
      </c>
      <c r="AV34" s="191" t="s">
        <v>689</v>
      </c>
      <c r="AW34" s="166" t="s">
        <v>234</v>
      </c>
      <c r="AX34" s="166"/>
      <c r="BA34" s="166"/>
    </row>
    <row r="35" spans="1:57" s="166" customFormat="1" ht="15.95" customHeight="1" x14ac:dyDescent="0.2">
      <c r="A35" s="182">
        <v>29</v>
      </c>
      <c r="B35" s="166" t="s">
        <v>49</v>
      </c>
      <c r="C35" s="166" t="s">
        <v>59</v>
      </c>
      <c r="D35" s="166" t="s">
        <v>714</v>
      </c>
      <c r="E35" s="166" t="s">
        <v>715</v>
      </c>
      <c r="F35" s="166" t="s">
        <v>716</v>
      </c>
      <c r="H35" s="166" t="s">
        <v>219</v>
      </c>
      <c r="I35" s="166" t="s">
        <v>220</v>
      </c>
      <c r="J35" s="166" t="s">
        <v>221</v>
      </c>
      <c r="K35" s="166" t="s">
        <v>222</v>
      </c>
      <c r="L35" s="166" t="s">
        <v>221</v>
      </c>
      <c r="M35" s="166" t="s">
        <v>223</v>
      </c>
      <c r="N35" s="186">
        <v>8</v>
      </c>
      <c r="O35" s="186">
        <v>2</v>
      </c>
      <c r="P35" s="168">
        <v>16</v>
      </c>
      <c r="Q35" s="59">
        <v>5</v>
      </c>
      <c r="R35" s="340"/>
      <c r="S35" s="340">
        <v>2</v>
      </c>
      <c r="T35" s="340"/>
      <c r="U35" s="340">
        <v>0</v>
      </c>
      <c r="V35" s="202"/>
      <c r="W35" s="183"/>
      <c r="X35" s="183"/>
      <c r="Y35" s="166" t="s">
        <v>330</v>
      </c>
      <c r="Z35" s="170" t="s">
        <v>425</v>
      </c>
      <c r="AA35" s="197" t="s">
        <v>426</v>
      </c>
      <c r="AB35" s="166" t="s">
        <v>427</v>
      </c>
      <c r="AC35" s="166" t="s">
        <v>428</v>
      </c>
      <c r="AD35" s="166" t="s">
        <v>429</v>
      </c>
      <c r="AE35" s="166" t="s">
        <v>717</v>
      </c>
      <c r="AF35" s="166" t="s">
        <v>434</v>
      </c>
      <c r="AG35" s="165" t="s">
        <v>230</v>
      </c>
      <c r="AH35" s="201" t="s">
        <v>337</v>
      </c>
      <c r="AI35" s="167">
        <v>1.1399999999999999</v>
      </c>
      <c r="AJ35" s="168">
        <v>11968.7</v>
      </c>
      <c r="AK35" s="186">
        <v>2.8528134246575343</v>
      </c>
      <c r="AL35" s="186">
        <v>0.88535589041095886</v>
      </c>
      <c r="AM35" s="187">
        <v>3.7381693150684931</v>
      </c>
      <c r="AN35" s="186">
        <v>3.1648396986301366</v>
      </c>
      <c r="AO35" s="186">
        <v>0.88535589041095886</v>
      </c>
      <c r="AP35" s="186">
        <v>4.0501955890410954</v>
      </c>
      <c r="AQ35" s="186">
        <v>121.50586767123286</v>
      </c>
      <c r="AR35" s="193" t="s">
        <v>231</v>
      </c>
      <c r="AS35" s="194" t="s">
        <v>431</v>
      </c>
      <c r="AT35" s="166" t="s">
        <v>232</v>
      </c>
      <c r="AU35" s="166" t="s">
        <v>59</v>
      </c>
      <c r="AV35" s="195" t="s">
        <v>718</v>
      </c>
      <c r="AW35" s="166" t="s">
        <v>234</v>
      </c>
      <c r="AY35" s="196"/>
      <c r="AZ35" s="714"/>
      <c r="BB35" s="196"/>
    </row>
    <row r="36" spans="1:57" s="166" customFormat="1" ht="15.95" customHeight="1" x14ac:dyDescent="0.2">
      <c r="A36" s="182">
        <v>30</v>
      </c>
      <c r="B36" s="170" t="s">
        <v>49</v>
      </c>
      <c r="C36" s="166" t="s">
        <v>59</v>
      </c>
      <c r="D36" s="166" t="s">
        <v>729</v>
      </c>
      <c r="E36" s="166" t="s">
        <v>730</v>
      </c>
      <c r="F36" s="166" t="s">
        <v>731</v>
      </c>
      <c r="H36" s="166" t="s">
        <v>732</v>
      </c>
      <c r="I36" s="166">
        <v>0</v>
      </c>
      <c r="J36" s="166" t="s">
        <v>317</v>
      </c>
      <c r="K36" s="166">
        <v>0</v>
      </c>
      <c r="L36" s="166" t="s">
        <v>317</v>
      </c>
      <c r="M36" s="166">
        <v>0</v>
      </c>
      <c r="N36" s="186">
        <v>2</v>
      </c>
      <c r="O36" s="186">
        <v>3</v>
      </c>
      <c r="P36" s="168">
        <v>6</v>
      </c>
      <c r="Q36" s="59">
        <v>2</v>
      </c>
      <c r="R36" s="340"/>
      <c r="S36" s="340">
        <v>0</v>
      </c>
      <c r="T36" s="340"/>
      <c r="U36" s="340">
        <v>0</v>
      </c>
      <c r="V36" s="202"/>
      <c r="W36" s="183">
        <v>1</v>
      </c>
      <c r="X36" s="183"/>
      <c r="Y36" s="166" t="s">
        <v>62</v>
      </c>
      <c r="Z36" s="170" t="s">
        <v>224</v>
      </c>
      <c r="AA36" s="197" t="s">
        <v>225</v>
      </c>
      <c r="AB36" s="166" t="s">
        <v>1</v>
      </c>
      <c r="AC36" s="166" t="s">
        <v>226</v>
      </c>
      <c r="AD36" s="166" t="s">
        <v>227</v>
      </c>
      <c r="AE36" s="166" t="s">
        <v>733</v>
      </c>
      <c r="AF36" s="166" t="s">
        <v>688</v>
      </c>
      <c r="AG36" s="165" t="s">
        <v>230</v>
      </c>
      <c r="AH36" s="201" t="s">
        <v>337</v>
      </c>
      <c r="AI36" s="167">
        <v>0.114</v>
      </c>
      <c r="AJ36" s="168">
        <v>135.30000000000001</v>
      </c>
      <c r="AK36" s="186">
        <v>3.2249589041095893E-2</v>
      </c>
      <c r="AL36" s="186">
        <v>1.0008493150684932E-2</v>
      </c>
      <c r="AM36" s="187">
        <v>4.2258082191780823E-2</v>
      </c>
      <c r="AN36" s="186">
        <v>1.8248590410958905</v>
      </c>
      <c r="AO36" s="186">
        <v>0.3710243835616438</v>
      </c>
      <c r="AP36" s="186">
        <v>2.1958834246575343</v>
      </c>
      <c r="AQ36" s="186">
        <v>65.876502739726021</v>
      </c>
      <c r="AR36" s="193" t="s">
        <v>231</v>
      </c>
      <c r="AS36" s="194"/>
      <c r="AT36" s="166" t="s">
        <v>232</v>
      </c>
      <c r="AU36" s="166" t="s">
        <v>59</v>
      </c>
      <c r="AV36" s="195" t="s">
        <v>734</v>
      </c>
      <c r="AW36" s="166" t="s">
        <v>234</v>
      </c>
      <c r="AY36" s="196"/>
      <c r="AZ36" s="714"/>
      <c r="BB36" s="196"/>
    </row>
    <row r="37" spans="1:57" s="192" customFormat="1" ht="15.95" customHeight="1" x14ac:dyDescent="0.25">
      <c r="A37" s="182">
        <v>31</v>
      </c>
      <c r="B37" s="170" t="s">
        <v>49</v>
      </c>
      <c r="C37" s="166" t="s">
        <v>59</v>
      </c>
      <c r="D37" s="166" t="s">
        <v>791</v>
      </c>
      <c r="E37" s="166" t="s">
        <v>792</v>
      </c>
      <c r="F37" s="166" t="s">
        <v>793</v>
      </c>
      <c r="G37" s="166"/>
      <c r="H37" s="166" t="s">
        <v>219</v>
      </c>
      <c r="I37" s="166" t="s">
        <v>220</v>
      </c>
      <c r="J37" s="166" t="s">
        <v>317</v>
      </c>
      <c r="K37" s="166">
        <v>0</v>
      </c>
      <c r="L37" s="166" t="s">
        <v>317</v>
      </c>
      <c r="M37" s="166">
        <v>0</v>
      </c>
      <c r="N37" s="186">
        <v>9</v>
      </c>
      <c r="O37" s="186">
        <v>1.5</v>
      </c>
      <c r="P37" s="168">
        <v>13.5</v>
      </c>
      <c r="Q37" s="59">
        <v>6</v>
      </c>
      <c r="R37" s="340"/>
      <c r="S37" s="340">
        <v>2</v>
      </c>
      <c r="T37" s="340"/>
      <c r="U37" s="340">
        <v>1</v>
      </c>
      <c r="V37" s="183"/>
      <c r="W37" s="183"/>
      <c r="X37" s="183"/>
      <c r="Y37" s="166" t="s">
        <v>62</v>
      </c>
      <c r="Z37" s="170" t="s">
        <v>224</v>
      </c>
      <c r="AA37" s="197" t="s">
        <v>225</v>
      </c>
      <c r="AB37" s="166" t="s">
        <v>1</v>
      </c>
      <c r="AC37" s="166" t="s">
        <v>226</v>
      </c>
      <c r="AD37" s="166" t="s">
        <v>227</v>
      </c>
      <c r="AE37" s="166" t="s">
        <v>794</v>
      </c>
      <c r="AF37" s="166" t="s">
        <v>795</v>
      </c>
      <c r="AG37" s="165" t="s">
        <v>230</v>
      </c>
      <c r="AH37" s="201" t="s">
        <v>337</v>
      </c>
      <c r="AI37" s="167">
        <v>0.114</v>
      </c>
      <c r="AJ37" s="168">
        <v>386.3</v>
      </c>
      <c r="AK37" s="186">
        <v>9.2076986301369859E-2</v>
      </c>
      <c r="AL37" s="186">
        <v>2.8575616438356162E-2</v>
      </c>
      <c r="AM37" s="187">
        <v>0.12065260273972603</v>
      </c>
      <c r="AN37" s="186">
        <v>7.1950874292237428</v>
      </c>
      <c r="AO37" s="186">
        <v>2.2084594520547944</v>
      </c>
      <c r="AP37" s="186">
        <v>9.4035468812785368</v>
      </c>
      <c r="AQ37" s="188">
        <v>282.10640643835609</v>
      </c>
      <c r="AR37" s="189" t="s">
        <v>231</v>
      </c>
      <c r="AS37" s="190"/>
      <c r="AT37" s="166" t="s">
        <v>232</v>
      </c>
      <c r="AU37" s="166" t="s">
        <v>59</v>
      </c>
      <c r="AV37" s="191" t="s">
        <v>796</v>
      </c>
      <c r="AW37" s="166" t="s">
        <v>234</v>
      </c>
      <c r="AX37" s="166"/>
      <c r="BA37" s="166"/>
    </row>
    <row r="38" spans="1:57" s="192" customFormat="1" ht="15.95" customHeight="1" x14ac:dyDescent="0.25">
      <c r="A38" s="182">
        <v>32</v>
      </c>
      <c r="B38" s="170" t="s">
        <v>49</v>
      </c>
      <c r="C38" s="166" t="s">
        <v>59</v>
      </c>
      <c r="D38" s="166" t="s">
        <v>815</v>
      </c>
      <c r="E38" s="166" t="s">
        <v>816</v>
      </c>
      <c r="F38" s="166" t="s">
        <v>817</v>
      </c>
      <c r="G38" s="198"/>
      <c r="H38" s="166" t="s">
        <v>219</v>
      </c>
      <c r="I38" s="166" t="s">
        <v>220</v>
      </c>
      <c r="J38" s="166" t="s">
        <v>818</v>
      </c>
      <c r="K38" s="166" t="s">
        <v>819</v>
      </c>
      <c r="L38" s="166" t="s">
        <v>317</v>
      </c>
      <c r="M38" s="166">
        <v>0</v>
      </c>
      <c r="N38" s="199">
        <v>7</v>
      </c>
      <c r="O38" s="199">
        <v>3</v>
      </c>
      <c r="P38" s="168">
        <v>21</v>
      </c>
      <c r="Q38" s="59">
        <v>5</v>
      </c>
      <c r="R38" s="340"/>
      <c r="S38" s="340">
        <v>2</v>
      </c>
      <c r="T38" s="340"/>
      <c r="U38" s="340">
        <v>0</v>
      </c>
      <c r="V38" s="183"/>
      <c r="W38" s="183"/>
      <c r="X38" s="183"/>
      <c r="Y38" s="166" t="s">
        <v>62</v>
      </c>
      <c r="Z38" s="170" t="s">
        <v>224</v>
      </c>
      <c r="AA38" s="197" t="s">
        <v>225</v>
      </c>
      <c r="AB38" s="166" t="s">
        <v>1</v>
      </c>
      <c r="AC38" s="166" t="s">
        <v>226</v>
      </c>
      <c r="AD38" s="166" t="s">
        <v>227</v>
      </c>
      <c r="AE38" s="166" t="s">
        <v>820</v>
      </c>
      <c r="AF38" s="166" t="s">
        <v>821</v>
      </c>
      <c r="AG38" s="165" t="s">
        <v>230</v>
      </c>
      <c r="AH38" s="201" t="s">
        <v>337</v>
      </c>
      <c r="AI38" s="167">
        <v>0.114</v>
      </c>
      <c r="AJ38" s="168">
        <v>3578</v>
      </c>
      <c r="AK38" s="186">
        <v>0.85283835616438353</v>
      </c>
      <c r="AL38" s="186">
        <v>0.26467397260273973</v>
      </c>
      <c r="AM38" s="187">
        <v>1.1175123287671234</v>
      </c>
      <c r="AN38" s="186">
        <v>4.0635086757990857</v>
      </c>
      <c r="AO38" s="186">
        <v>1.1243465753424657</v>
      </c>
      <c r="AP38" s="186">
        <v>5.187855251141551</v>
      </c>
      <c r="AQ38" s="188">
        <v>155.63565753424652</v>
      </c>
      <c r="AR38" s="189" t="s">
        <v>231</v>
      </c>
      <c r="AS38" s="190"/>
      <c r="AT38" s="166" t="s">
        <v>232</v>
      </c>
      <c r="AU38" s="166" t="s">
        <v>59</v>
      </c>
      <c r="AV38" s="191" t="s">
        <v>822</v>
      </c>
      <c r="AW38" s="166" t="s">
        <v>234</v>
      </c>
      <c r="AX38" s="166"/>
      <c r="BA38" s="166"/>
    </row>
    <row r="39" spans="1:57" s="192" customFormat="1" ht="15.95" customHeight="1" x14ac:dyDescent="0.25">
      <c r="A39" s="182">
        <v>33</v>
      </c>
      <c r="B39" s="366" t="s">
        <v>49</v>
      </c>
      <c r="C39" s="354" t="s">
        <v>59</v>
      </c>
      <c r="D39" s="354" t="s">
        <v>831</v>
      </c>
      <c r="E39" s="166" t="s">
        <v>832</v>
      </c>
      <c r="F39" s="166" t="s">
        <v>833</v>
      </c>
      <c r="G39" s="198" t="s">
        <v>16904</v>
      </c>
      <c r="H39" s="166" t="s">
        <v>219</v>
      </c>
      <c r="I39" s="166" t="s">
        <v>220</v>
      </c>
      <c r="J39" s="166" t="s">
        <v>221</v>
      </c>
      <c r="K39" s="166" t="s">
        <v>222</v>
      </c>
      <c r="L39" s="166" t="s">
        <v>221</v>
      </c>
      <c r="M39" s="166" t="s">
        <v>222</v>
      </c>
      <c r="N39" s="199">
        <v>7</v>
      </c>
      <c r="O39" s="199">
        <v>1.5</v>
      </c>
      <c r="P39" s="168">
        <v>10.5</v>
      </c>
      <c r="Q39" s="59">
        <v>4</v>
      </c>
      <c r="R39" s="340"/>
      <c r="S39" s="340">
        <v>2</v>
      </c>
      <c r="T39" s="340"/>
      <c r="U39" s="340">
        <v>1</v>
      </c>
      <c r="V39" s="183">
        <v>1</v>
      </c>
      <c r="W39" s="183"/>
      <c r="X39" s="183"/>
      <c r="Y39" s="166" t="s">
        <v>62</v>
      </c>
      <c r="Z39" s="170" t="s">
        <v>224</v>
      </c>
      <c r="AA39" s="197" t="s">
        <v>225</v>
      </c>
      <c r="AB39" s="166" t="s">
        <v>1</v>
      </c>
      <c r="AC39" s="166" t="s">
        <v>226</v>
      </c>
      <c r="AD39" s="166" t="s">
        <v>227</v>
      </c>
      <c r="AE39" s="166" t="s">
        <v>4</v>
      </c>
      <c r="AF39" s="166" t="s">
        <v>810</v>
      </c>
      <c r="AG39" s="165" t="s">
        <v>230</v>
      </c>
      <c r="AH39" s="201" t="s">
        <v>337</v>
      </c>
      <c r="AI39" s="167">
        <v>0.114</v>
      </c>
      <c r="AJ39" s="167">
        <v>4352.0990000000002</v>
      </c>
      <c r="AK39" s="167">
        <v>1.0373496246575342</v>
      </c>
      <c r="AL39" s="167">
        <v>0.32193609041095894</v>
      </c>
      <c r="AM39" s="187">
        <v>1.3592857150684932</v>
      </c>
      <c r="AN39" s="167">
        <v>4.9779435945205481</v>
      </c>
      <c r="AO39" s="167">
        <v>1.5075968547945207</v>
      </c>
      <c r="AP39" s="167">
        <v>6.4855404493150672</v>
      </c>
      <c r="AQ39" s="372">
        <v>194.56621347945202</v>
      </c>
      <c r="AR39" s="189" t="s">
        <v>231</v>
      </c>
      <c r="AS39" s="190" t="s">
        <v>431</v>
      </c>
      <c r="AT39" s="166" t="s">
        <v>232</v>
      </c>
      <c r="AU39" s="166" t="s">
        <v>59</v>
      </c>
      <c r="AV39" s="191" t="s">
        <v>834</v>
      </c>
      <c r="AW39" s="166" t="s">
        <v>234</v>
      </c>
      <c r="AX39" s="447" t="s">
        <v>16905</v>
      </c>
      <c r="AZ39" s="468" t="s">
        <v>16906</v>
      </c>
      <c r="BA39" s="166"/>
    </row>
    <row r="40" spans="1:57" s="192" customFormat="1" ht="15.95" customHeight="1" x14ac:dyDescent="0.25">
      <c r="A40" s="400">
        <v>34</v>
      </c>
      <c r="B40" s="384" t="s">
        <v>49</v>
      </c>
      <c r="C40" s="384" t="s">
        <v>59</v>
      </c>
      <c r="D40" s="384" t="s">
        <v>848</v>
      </c>
      <c r="E40" s="384" t="s">
        <v>849</v>
      </c>
      <c r="F40" s="384" t="s">
        <v>850</v>
      </c>
      <c r="G40" s="384"/>
      <c r="H40" s="384" t="s">
        <v>219</v>
      </c>
      <c r="I40" s="384" t="s">
        <v>220</v>
      </c>
      <c r="J40" s="384" t="s">
        <v>317</v>
      </c>
      <c r="K40" s="384">
        <v>0</v>
      </c>
      <c r="L40" s="384" t="s">
        <v>317</v>
      </c>
      <c r="M40" s="384">
        <v>0</v>
      </c>
      <c r="N40" s="385">
        <v>9</v>
      </c>
      <c r="O40" s="385">
        <v>1.5</v>
      </c>
      <c r="P40" s="414">
        <v>13.5</v>
      </c>
      <c r="Q40" s="387">
        <v>5</v>
      </c>
      <c r="R40" s="386"/>
      <c r="S40" s="386">
        <v>0</v>
      </c>
      <c r="T40" s="386"/>
      <c r="U40" s="386">
        <v>0</v>
      </c>
      <c r="V40" s="386"/>
      <c r="W40" s="386">
        <v>1</v>
      </c>
      <c r="X40" s="386"/>
      <c r="Y40" s="384" t="s">
        <v>62</v>
      </c>
      <c r="Z40" s="397" t="s">
        <v>224</v>
      </c>
      <c r="AA40" s="755" t="s">
        <v>225</v>
      </c>
      <c r="AB40" s="384" t="s">
        <v>1</v>
      </c>
      <c r="AC40" s="384" t="s">
        <v>226</v>
      </c>
      <c r="AD40" s="384" t="s">
        <v>227</v>
      </c>
      <c r="AE40" s="384" t="s">
        <v>851</v>
      </c>
      <c r="AF40" s="384" t="s">
        <v>346</v>
      </c>
      <c r="AG40" s="402" t="s">
        <v>230</v>
      </c>
      <c r="AH40" s="413" t="s">
        <v>337</v>
      </c>
      <c r="AI40" s="410">
        <v>0</v>
      </c>
      <c r="AJ40" s="414">
        <v>0</v>
      </c>
      <c r="AK40" s="385">
        <v>0</v>
      </c>
      <c r="AL40" s="385">
        <v>0</v>
      </c>
      <c r="AM40" s="404">
        <v>0</v>
      </c>
      <c r="AN40" s="385">
        <v>0</v>
      </c>
      <c r="AO40" s="385">
        <v>0</v>
      </c>
      <c r="AP40" s="385">
        <v>0</v>
      </c>
      <c r="AQ40" s="415">
        <v>0</v>
      </c>
      <c r="AR40" s="416" t="s">
        <v>231</v>
      </c>
      <c r="AS40" s="417"/>
      <c r="AT40" s="384" t="s">
        <v>232</v>
      </c>
      <c r="AU40" s="384" t="s">
        <v>59</v>
      </c>
      <c r="AV40" s="418" t="s">
        <v>852</v>
      </c>
      <c r="AW40" s="384" t="s">
        <v>234</v>
      </c>
      <c r="AX40" s="375" t="s">
        <v>16508</v>
      </c>
      <c r="BA40" s="166"/>
    </row>
    <row r="41" spans="1:57" s="192" customFormat="1" ht="15.95" customHeight="1" x14ac:dyDescent="0.25">
      <c r="A41" s="353">
        <v>35</v>
      </c>
      <c r="B41" s="354" t="s">
        <v>49</v>
      </c>
      <c r="C41" s="354" t="s">
        <v>59</v>
      </c>
      <c r="D41" s="354" t="s">
        <v>17402</v>
      </c>
      <c r="E41" s="354" t="s">
        <v>16913</v>
      </c>
      <c r="F41" s="354" t="s">
        <v>16914</v>
      </c>
      <c r="G41" s="354" t="s">
        <v>221</v>
      </c>
      <c r="H41" s="354" t="s">
        <v>219</v>
      </c>
      <c r="I41" s="354" t="s">
        <v>220</v>
      </c>
      <c r="J41" s="354" t="s">
        <v>221</v>
      </c>
      <c r="K41" s="354" t="s">
        <v>222</v>
      </c>
      <c r="L41" s="354" t="s">
        <v>221</v>
      </c>
      <c r="M41" s="354" t="s">
        <v>222</v>
      </c>
      <c r="N41" s="360">
        <v>11</v>
      </c>
      <c r="O41" s="360">
        <v>1.5</v>
      </c>
      <c r="P41" s="490">
        <v>16.5</v>
      </c>
      <c r="Q41" s="356">
        <v>7</v>
      </c>
      <c r="R41" s="801"/>
      <c r="S41" s="801">
        <v>2</v>
      </c>
      <c r="T41" s="801"/>
      <c r="U41" s="801">
        <v>0</v>
      </c>
      <c r="V41" s="357"/>
      <c r="W41" s="357"/>
      <c r="X41" s="357"/>
      <c r="Y41" s="354" t="s">
        <v>62</v>
      </c>
      <c r="Z41" s="366" t="s">
        <v>224</v>
      </c>
      <c r="AA41" s="762" t="s">
        <v>225</v>
      </c>
      <c r="AB41" s="354" t="s">
        <v>1</v>
      </c>
      <c r="AC41" s="354" t="s">
        <v>226</v>
      </c>
      <c r="AD41" s="354" t="s">
        <v>227</v>
      </c>
      <c r="AE41" s="354" t="s">
        <v>855</v>
      </c>
      <c r="AF41" s="354" t="s">
        <v>348</v>
      </c>
      <c r="AG41" s="358" t="s">
        <v>230</v>
      </c>
      <c r="AH41" s="769" t="s">
        <v>337</v>
      </c>
      <c r="AI41" s="359">
        <v>0.114</v>
      </c>
      <c r="AJ41" s="490">
        <v>18319.904999999999</v>
      </c>
      <c r="AK41" s="359">
        <v>4.3666622876712324</v>
      </c>
      <c r="AL41" s="359">
        <v>0</v>
      </c>
      <c r="AM41" s="361">
        <v>4.3666622876712324</v>
      </c>
      <c r="AN41" s="359">
        <v>4.3666622876712324</v>
      </c>
      <c r="AO41" s="359">
        <v>0</v>
      </c>
      <c r="AP41" s="359">
        <v>4.3666622876712324</v>
      </c>
      <c r="AQ41" s="763">
        <v>130.99986863013697</v>
      </c>
      <c r="AR41" s="764" t="s">
        <v>231</v>
      </c>
      <c r="AS41" s="765" t="s">
        <v>431</v>
      </c>
      <c r="AT41" s="354" t="s">
        <v>232</v>
      </c>
      <c r="AU41" s="354" t="s">
        <v>59</v>
      </c>
      <c r="AV41" s="766" t="s">
        <v>856</v>
      </c>
      <c r="AW41" s="354" t="s">
        <v>234</v>
      </c>
      <c r="AX41" s="447" t="s">
        <v>17397</v>
      </c>
      <c r="AY41" s="447" t="s">
        <v>17398</v>
      </c>
      <c r="AZ41" s="805" t="s">
        <v>16834</v>
      </c>
      <c r="BA41" s="354"/>
      <c r="BB41" s="371"/>
      <c r="BC41" s="371"/>
      <c r="BD41" s="371"/>
      <c r="BE41" s="371"/>
    </row>
    <row r="42" spans="1:57" s="192" customFormat="1" ht="15.95" customHeight="1" x14ac:dyDescent="0.25">
      <c r="A42" s="400">
        <v>36</v>
      </c>
      <c r="B42" s="384" t="s">
        <v>49</v>
      </c>
      <c r="C42" s="384" t="s">
        <v>59</v>
      </c>
      <c r="D42" s="384" t="s">
        <v>857</v>
      </c>
      <c r="E42" s="384" t="s">
        <v>858</v>
      </c>
      <c r="F42" s="384" t="s">
        <v>859</v>
      </c>
      <c r="G42" s="384"/>
      <c r="H42" s="384" t="s">
        <v>219</v>
      </c>
      <c r="I42" s="384" t="s">
        <v>220</v>
      </c>
      <c r="J42" s="384" t="s">
        <v>317</v>
      </c>
      <c r="K42" s="384">
        <v>0</v>
      </c>
      <c r="L42" s="384" t="s">
        <v>317</v>
      </c>
      <c r="M42" s="384">
        <v>0</v>
      </c>
      <c r="N42" s="385">
        <v>9</v>
      </c>
      <c r="O42" s="385">
        <v>1.5</v>
      </c>
      <c r="P42" s="414">
        <v>13.5</v>
      </c>
      <c r="Q42" s="387">
        <v>4</v>
      </c>
      <c r="R42" s="386"/>
      <c r="S42" s="386">
        <v>2</v>
      </c>
      <c r="T42" s="386"/>
      <c r="U42" s="386">
        <v>0</v>
      </c>
      <c r="V42" s="386"/>
      <c r="W42" s="386"/>
      <c r="X42" s="386"/>
      <c r="Y42" s="384" t="s">
        <v>62</v>
      </c>
      <c r="Z42" s="397" t="s">
        <v>224</v>
      </c>
      <c r="AA42" s="755" t="s">
        <v>225</v>
      </c>
      <c r="AB42" s="384" t="s">
        <v>1</v>
      </c>
      <c r="AC42" s="384" t="s">
        <v>226</v>
      </c>
      <c r="AD42" s="384" t="s">
        <v>227</v>
      </c>
      <c r="AE42" s="384" t="s">
        <v>855</v>
      </c>
      <c r="AF42" s="384" t="s">
        <v>349</v>
      </c>
      <c r="AG42" s="402" t="s">
        <v>230</v>
      </c>
      <c r="AH42" s="413" t="s">
        <v>337</v>
      </c>
      <c r="AI42" s="410">
        <v>0</v>
      </c>
      <c r="AJ42" s="414">
        <v>0</v>
      </c>
      <c r="AK42" s="385">
        <v>0</v>
      </c>
      <c r="AL42" s="385">
        <v>0</v>
      </c>
      <c r="AM42" s="404">
        <v>0</v>
      </c>
      <c r="AN42" s="385">
        <v>0</v>
      </c>
      <c r="AO42" s="385">
        <v>0</v>
      </c>
      <c r="AP42" s="385">
        <v>0</v>
      </c>
      <c r="AQ42" s="415">
        <v>0</v>
      </c>
      <c r="AR42" s="416" t="s">
        <v>231</v>
      </c>
      <c r="AS42" s="417"/>
      <c r="AT42" s="384" t="s">
        <v>232</v>
      </c>
      <c r="AU42" s="384" t="s">
        <v>59</v>
      </c>
      <c r="AV42" s="418" t="s">
        <v>860</v>
      </c>
      <c r="AW42" s="384" t="s">
        <v>234</v>
      </c>
      <c r="AX42" s="375" t="s">
        <v>16509</v>
      </c>
      <c r="BA42" s="166"/>
    </row>
    <row r="43" spans="1:57" s="192" customFormat="1" ht="15.95" customHeight="1" x14ac:dyDescent="0.25">
      <c r="A43" s="353">
        <v>37</v>
      </c>
      <c r="B43" s="354" t="s">
        <v>49</v>
      </c>
      <c r="C43" s="354" t="s">
        <v>59</v>
      </c>
      <c r="D43" s="354" t="s">
        <v>17403</v>
      </c>
      <c r="E43" s="354" t="s">
        <v>862</v>
      </c>
      <c r="F43" s="354" t="s">
        <v>863</v>
      </c>
      <c r="G43" s="354"/>
      <c r="H43" s="354" t="s">
        <v>219</v>
      </c>
      <c r="I43" s="354" t="s">
        <v>220</v>
      </c>
      <c r="J43" s="354" t="s">
        <v>317</v>
      </c>
      <c r="K43" s="354">
        <v>0</v>
      </c>
      <c r="L43" s="354" t="s">
        <v>317</v>
      </c>
      <c r="M43" s="354">
        <v>0</v>
      </c>
      <c r="N43" s="360">
        <v>9</v>
      </c>
      <c r="O43" s="360">
        <v>1.5</v>
      </c>
      <c r="P43" s="490">
        <v>13.5</v>
      </c>
      <c r="Q43" s="356">
        <v>4</v>
      </c>
      <c r="R43" s="801"/>
      <c r="S43" s="801">
        <v>0</v>
      </c>
      <c r="T43" s="801"/>
      <c r="U43" s="801">
        <v>0</v>
      </c>
      <c r="V43" s="183"/>
      <c r="W43" s="183">
        <v>1</v>
      </c>
      <c r="X43" s="183"/>
      <c r="Y43" s="166" t="s">
        <v>62</v>
      </c>
      <c r="Z43" s="170" t="s">
        <v>224</v>
      </c>
      <c r="AA43" s="197" t="s">
        <v>225</v>
      </c>
      <c r="AB43" s="166" t="s">
        <v>1</v>
      </c>
      <c r="AC43" s="166" t="s">
        <v>226</v>
      </c>
      <c r="AD43" s="166" t="s">
        <v>227</v>
      </c>
      <c r="AE43" s="354" t="s">
        <v>855</v>
      </c>
      <c r="AF43" s="354" t="s">
        <v>350</v>
      </c>
      <c r="AG43" s="358" t="s">
        <v>230</v>
      </c>
      <c r="AH43" s="769" t="s">
        <v>337</v>
      </c>
      <c r="AI43" s="359">
        <v>0.114</v>
      </c>
      <c r="AJ43" s="490">
        <v>17717.728999999999</v>
      </c>
      <c r="AK43" s="359">
        <v>4.2231299260273962</v>
      </c>
      <c r="AL43" s="359">
        <v>0</v>
      </c>
      <c r="AM43" s="361">
        <v>4.2231299260273962</v>
      </c>
      <c r="AN43" s="359">
        <v>8.4826737616438344</v>
      </c>
      <c r="AO43" s="359">
        <v>0</v>
      </c>
      <c r="AP43" s="359">
        <v>8.4826737616438344</v>
      </c>
      <c r="AQ43" s="763">
        <v>254.48021284931502</v>
      </c>
      <c r="AR43" s="189" t="s">
        <v>231</v>
      </c>
      <c r="AS43" s="190"/>
      <c r="AT43" s="166" t="s">
        <v>232</v>
      </c>
      <c r="AU43" s="166" t="s">
        <v>59</v>
      </c>
      <c r="AV43" s="191" t="s">
        <v>864</v>
      </c>
      <c r="AW43" s="166" t="s">
        <v>234</v>
      </c>
      <c r="AX43" s="447" t="s">
        <v>17390</v>
      </c>
      <c r="AY43" s="286" t="s">
        <v>17404</v>
      </c>
      <c r="BA43" s="166"/>
    </row>
    <row r="44" spans="1:57" s="166" customFormat="1" ht="15.95" customHeight="1" x14ac:dyDescent="0.25">
      <c r="A44" s="182">
        <v>38</v>
      </c>
      <c r="B44" s="166" t="s">
        <v>49</v>
      </c>
      <c r="C44" s="166" t="s">
        <v>59</v>
      </c>
      <c r="D44" s="166" t="s">
        <v>865</v>
      </c>
      <c r="E44" s="166" t="s">
        <v>866</v>
      </c>
      <c r="F44" s="166" t="s">
        <v>867</v>
      </c>
      <c r="H44" s="166" t="s">
        <v>219</v>
      </c>
      <c r="I44" s="166" t="s">
        <v>316</v>
      </c>
      <c r="J44" s="166" t="s">
        <v>221</v>
      </c>
      <c r="K44" s="166" t="s">
        <v>222</v>
      </c>
      <c r="L44" s="166" t="s">
        <v>221</v>
      </c>
      <c r="M44" s="166" t="s">
        <v>223</v>
      </c>
      <c r="N44" s="186">
        <v>7</v>
      </c>
      <c r="O44" s="186">
        <v>1.5</v>
      </c>
      <c r="P44" s="168">
        <v>10.5</v>
      </c>
      <c r="Q44" s="59">
        <v>6</v>
      </c>
      <c r="R44" s="340"/>
      <c r="S44" s="340">
        <v>1</v>
      </c>
      <c r="T44" s="340"/>
      <c r="U44" s="340">
        <v>0</v>
      </c>
      <c r="V44" s="183"/>
      <c r="W44" s="183"/>
      <c r="X44" s="183"/>
      <c r="Y44" s="166" t="s">
        <v>868</v>
      </c>
      <c r="Z44" s="166" t="s">
        <v>869</v>
      </c>
      <c r="AA44" s="203" t="s">
        <v>870</v>
      </c>
      <c r="AB44" s="166" t="s">
        <v>871</v>
      </c>
      <c r="AC44" s="166">
        <v>89251605573</v>
      </c>
      <c r="AD44" s="166" t="s">
        <v>872</v>
      </c>
      <c r="AE44" s="166" t="s">
        <v>873</v>
      </c>
      <c r="AF44" s="166" t="s">
        <v>874</v>
      </c>
      <c r="AG44" s="165">
        <v>1095030001615</v>
      </c>
      <c r="AH44" s="201" t="s">
        <v>337</v>
      </c>
      <c r="AI44" s="167">
        <v>0.114</v>
      </c>
      <c r="AJ44" s="168">
        <v>16706.400000000001</v>
      </c>
      <c r="AK44" s="186">
        <v>3.9820734246575342</v>
      </c>
      <c r="AL44" s="186">
        <v>1.2358158904109591</v>
      </c>
      <c r="AM44" s="187">
        <v>5.2178893150684935</v>
      </c>
      <c r="AN44" s="186">
        <v>3.9820734246575342</v>
      </c>
      <c r="AO44" s="186">
        <v>1.2358158904109591</v>
      </c>
      <c r="AP44" s="186">
        <v>5.2178893150684935</v>
      </c>
      <c r="AQ44" s="186">
        <v>156.53667945205481</v>
      </c>
      <c r="AR44" s="193" t="s">
        <v>231</v>
      </c>
      <c r="AS44" s="194" t="s">
        <v>431</v>
      </c>
      <c r="AT44" s="166" t="s">
        <v>232</v>
      </c>
      <c r="AU44" s="166" t="s">
        <v>59</v>
      </c>
      <c r="AV44" s="195" t="s">
        <v>875</v>
      </c>
      <c r="AW44" s="166" t="s">
        <v>234</v>
      </c>
      <c r="AY44" s="196"/>
      <c r="AZ44" s="714"/>
      <c r="BB44" s="196"/>
    </row>
    <row r="45" spans="1:57" s="166" customFormat="1" ht="15.95" customHeight="1" x14ac:dyDescent="0.2">
      <c r="A45" s="182">
        <v>39</v>
      </c>
      <c r="B45" s="166" t="s">
        <v>49</v>
      </c>
      <c r="C45" s="166" t="s">
        <v>337</v>
      </c>
      <c r="D45" s="166" t="s">
        <v>876</v>
      </c>
      <c r="E45" s="166" t="s">
        <v>877</v>
      </c>
      <c r="F45" s="166" t="s">
        <v>878</v>
      </c>
      <c r="H45" s="166" t="s">
        <v>219</v>
      </c>
      <c r="I45" s="166" t="s">
        <v>220</v>
      </c>
      <c r="J45" s="166" t="s">
        <v>221</v>
      </c>
      <c r="K45" s="166" t="s">
        <v>879</v>
      </c>
      <c r="L45" s="166" t="s">
        <v>221</v>
      </c>
      <c r="M45" s="166" t="s">
        <v>879</v>
      </c>
      <c r="N45" s="186">
        <v>9</v>
      </c>
      <c r="O45" s="186">
        <v>2</v>
      </c>
      <c r="P45" s="168">
        <v>18</v>
      </c>
      <c r="Q45" s="59">
        <v>6</v>
      </c>
      <c r="R45" s="340"/>
      <c r="S45" s="340">
        <v>2</v>
      </c>
      <c r="T45" s="340"/>
      <c r="U45" s="340">
        <v>0</v>
      </c>
      <c r="V45" s="202"/>
      <c r="W45" s="183"/>
      <c r="X45" s="183"/>
      <c r="Y45" s="166" t="s">
        <v>330</v>
      </c>
      <c r="Z45" s="170" t="s">
        <v>425</v>
      </c>
      <c r="AA45" s="197" t="s">
        <v>426</v>
      </c>
      <c r="AB45" s="166" t="s">
        <v>427</v>
      </c>
      <c r="AC45" s="166" t="s">
        <v>428</v>
      </c>
      <c r="AD45" s="166" t="s">
        <v>429</v>
      </c>
      <c r="AE45" s="166" t="s">
        <v>880</v>
      </c>
      <c r="AF45" s="166" t="s">
        <v>881</v>
      </c>
      <c r="AG45" s="165" t="s">
        <v>230</v>
      </c>
      <c r="AH45" s="201" t="s">
        <v>337</v>
      </c>
      <c r="AI45" s="167">
        <v>0.114</v>
      </c>
      <c r="AJ45" s="168">
        <v>22071</v>
      </c>
      <c r="AK45" s="186">
        <v>5.260758904109589</v>
      </c>
      <c r="AL45" s="186">
        <v>1.6326493150684933</v>
      </c>
      <c r="AM45" s="187">
        <v>6.8934082191780828</v>
      </c>
      <c r="AN45" s="186">
        <v>6.4608342694063925</v>
      </c>
      <c r="AO45" s="186">
        <v>1.6326493150684933</v>
      </c>
      <c r="AP45" s="186">
        <v>8.0934835844748854</v>
      </c>
      <c r="AQ45" s="186">
        <v>242.80450753424657</v>
      </c>
      <c r="AR45" s="193" t="s">
        <v>231</v>
      </c>
      <c r="AS45" s="194" t="s">
        <v>431</v>
      </c>
      <c r="AT45" s="166" t="s">
        <v>232</v>
      </c>
      <c r="AU45" s="166" t="s">
        <v>337</v>
      </c>
      <c r="AV45" s="195" t="s">
        <v>882</v>
      </c>
      <c r="AW45" s="166" t="s">
        <v>234</v>
      </c>
      <c r="AY45" s="196"/>
      <c r="AZ45" s="714"/>
      <c r="BB45" s="196"/>
    </row>
    <row r="46" spans="1:57" s="192" customFormat="1" ht="15.95" customHeight="1" x14ac:dyDescent="0.25">
      <c r="A46" s="204">
        <v>48</v>
      </c>
      <c r="B46" s="205" t="s">
        <v>50</v>
      </c>
      <c r="C46" s="206" t="s">
        <v>59</v>
      </c>
      <c r="D46" s="206" t="s">
        <v>955</v>
      </c>
      <c r="E46" s="206" t="s">
        <v>956</v>
      </c>
      <c r="F46" s="206" t="s">
        <v>957</v>
      </c>
      <c r="G46" s="206" t="s">
        <v>958</v>
      </c>
      <c r="H46" s="206" t="s">
        <v>219</v>
      </c>
      <c r="I46" s="206" t="s">
        <v>316</v>
      </c>
      <c r="J46" s="206" t="s">
        <v>221</v>
      </c>
      <c r="K46" s="206" t="s">
        <v>222</v>
      </c>
      <c r="L46" s="206" t="s">
        <v>221</v>
      </c>
      <c r="M46" s="206" t="s">
        <v>222</v>
      </c>
      <c r="N46" s="214">
        <v>5</v>
      </c>
      <c r="O46" s="214">
        <v>1.5</v>
      </c>
      <c r="P46" s="213">
        <v>7.5</v>
      </c>
      <c r="Q46" s="341">
        <v>4</v>
      </c>
      <c r="R46" s="342"/>
      <c r="S46" s="342">
        <v>1</v>
      </c>
      <c r="T46" s="342"/>
      <c r="U46" s="342">
        <v>0</v>
      </c>
      <c r="V46" s="207">
        <v>0</v>
      </c>
      <c r="W46" s="207"/>
      <c r="X46" s="207">
        <v>0</v>
      </c>
      <c r="Y46" s="206" t="s">
        <v>62</v>
      </c>
      <c r="Z46" s="205" t="s">
        <v>224</v>
      </c>
      <c r="AA46" s="208" t="s">
        <v>959</v>
      </c>
      <c r="AB46" s="206" t="s">
        <v>960</v>
      </c>
      <c r="AC46" s="206" t="s">
        <v>961</v>
      </c>
      <c r="AD46" s="209" t="s">
        <v>962</v>
      </c>
      <c r="AE46" s="210" t="s">
        <v>963</v>
      </c>
      <c r="AF46" s="206" t="s">
        <v>238</v>
      </c>
      <c r="AG46" s="211" t="s">
        <v>230</v>
      </c>
      <c r="AH46" s="206" t="s">
        <v>59</v>
      </c>
      <c r="AI46" s="212">
        <v>0.114</v>
      </c>
      <c r="AJ46" s="213">
        <v>680.45500000000004</v>
      </c>
      <c r="AK46" s="214">
        <v>0.16219064383561643</v>
      </c>
      <c r="AL46" s="214">
        <v>5.0335027397260278E-2</v>
      </c>
      <c r="AM46" s="215">
        <v>0.21252567123287672</v>
      </c>
      <c r="AN46" s="214">
        <v>0.8370188958904109</v>
      </c>
      <c r="AO46" s="214">
        <v>0.25976448493150683</v>
      </c>
      <c r="AP46" s="214">
        <v>1.0967833808219178</v>
      </c>
      <c r="AQ46" s="216">
        <v>32.903501424657534</v>
      </c>
      <c r="AR46" s="217" t="s">
        <v>231</v>
      </c>
      <c r="AS46" s="218" t="s">
        <v>431</v>
      </c>
      <c r="AT46" s="206" t="s">
        <v>232</v>
      </c>
      <c r="AU46" s="206" t="s">
        <v>59</v>
      </c>
      <c r="AV46" s="219" t="s">
        <v>964</v>
      </c>
      <c r="AW46" s="206" t="s">
        <v>234</v>
      </c>
      <c r="AX46" s="166"/>
      <c r="BA46" s="166"/>
    </row>
    <row r="47" spans="1:57" s="192" customFormat="1" ht="33" customHeight="1" x14ac:dyDescent="0.25">
      <c r="A47" s="182">
        <v>49</v>
      </c>
      <c r="B47" s="170" t="s">
        <v>50</v>
      </c>
      <c r="C47" s="166" t="s">
        <v>59</v>
      </c>
      <c r="D47" s="166" t="s">
        <v>969</v>
      </c>
      <c r="E47" s="166" t="s">
        <v>970</v>
      </c>
      <c r="F47" s="166" t="s">
        <v>971</v>
      </c>
      <c r="G47" s="166" t="s">
        <v>958</v>
      </c>
      <c r="H47" s="166" t="s">
        <v>219</v>
      </c>
      <c r="I47" s="166" t="s">
        <v>316</v>
      </c>
      <c r="J47" s="166" t="s">
        <v>221</v>
      </c>
      <c r="K47" s="166" t="s">
        <v>222</v>
      </c>
      <c r="L47" s="166" t="s">
        <v>221</v>
      </c>
      <c r="M47" s="166" t="s">
        <v>222</v>
      </c>
      <c r="N47" s="186">
        <v>4</v>
      </c>
      <c r="O47" s="186">
        <v>1.5</v>
      </c>
      <c r="P47" s="168">
        <v>6</v>
      </c>
      <c r="Q47" s="59">
        <v>1</v>
      </c>
      <c r="R47" s="340"/>
      <c r="S47" s="340">
        <v>1</v>
      </c>
      <c r="T47" s="340"/>
      <c r="U47" s="340">
        <v>0</v>
      </c>
      <c r="V47" s="183"/>
      <c r="W47" s="183"/>
      <c r="X47" s="183"/>
      <c r="Y47" s="166" t="s">
        <v>62</v>
      </c>
      <c r="Z47" s="170" t="s">
        <v>224</v>
      </c>
      <c r="AA47" s="197" t="s">
        <v>959</v>
      </c>
      <c r="AB47" s="166" t="s">
        <v>960</v>
      </c>
      <c r="AC47" s="166" t="s">
        <v>961</v>
      </c>
      <c r="AD47" s="198" t="s">
        <v>962</v>
      </c>
      <c r="AE47" s="201" t="s">
        <v>972</v>
      </c>
      <c r="AF47" s="166" t="s">
        <v>973</v>
      </c>
      <c r="AG47" s="165" t="s">
        <v>230</v>
      </c>
      <c r="AH47" s="166" t="s">
        <v>59</v>
      </c>
      <c r="AI47" s="220">
        <v>0.114</v>
      </c>
      <c r="AJ47" s="168">
        <v>373.15899999999999</v>
      </c>
      <c r="AK47" s="186">
        <v>8.8944747945205474E-2</v>
      </c>
      <c r="AL47" s="186">
        <v>2.7603542465753424E-2</v>
      </c>
      <c r="AM47" s="187">
        <v>0.1165482904109589</v>
      </c>
      <c r="AN47" s="186">
        <v>0.33871602739726026</v>
      </c>
      <c r="AO47" s="186">
        <v>0.10511876712328766</v>
      </c>
      <c r="AP47" s="186">
        <v>0.44383479452054792</v>
      </c>
      <c r="AQ47" s="188">
        <v>13.315043835616438</v>
      </c>
      <c r="AR47" s="189" t="s">
        <v>231</v>
      </c>
      <c r="AS47" s="190" t="s">
        <v>431</v>
      </c>
      <c r="AT47" s="166" t="s">
        <v>232</v>
      </c>
      <c r="AU47" s="166" t="s">
        <v>59</v>
      </c>
      <c r="AV47" s="191" t="s">
        <v>974</v>
      </c>
      <c r="AW47" s="166" t="s">
        <v>234</v>
      </c>
      <c r="AX47" s="166"/>
      <c r="BA47" s="166"/>
    </row>
    <row r="48" spans="1:57" s="192" customFormat="1" ht="35.25" customHeight="1" x14ac:dyDescent="0.25">
      <c r="A48" s="182">
        <v>50</v>
      </c>
      <c r="B48" s="170" t="s">
        <v>50</v>
      </c>
      <c r="C48" s="166" t="s">
        <v>59</v>
      </c>
      <c r="D48" s="166" t="s">
        <v>979</v>
      </c>
      <c r="E48" s="166" t="s">
        <v>980</v>
      </c>
      <c r="F48" s="166" t="s">
        <v>981</v>
      </c>
      <c r="G48" s="166" t="s">
        <v>958</v>
      </c>
      <c r="H48" s="166" t="s">
        <v>219</v>
      </c>
      <c r="I48" s="166" t="s">
        <v>316</v>
      </c>
      <c r="J48" s="166" t="s">
        <v>221</v>
      </c>
      <c r="K48" s="166" t="s">
        <v>222</v>
      </c>
      <c r="L48" s="166" t="s">
        <v>221</v>
      </c>
      <c r="M48" s="166" t="s">
        <v>222</v>
      </c>
      <c r="N48" s="186">
        <v>6</v>
      </c>
      <c r="O48" s="186">
        <v>1.5</v>
      </c>
      <c r="P48" s="168">
        <v>9</v>
      </c>
      <c r="Q48" s="59">
        <v>4</v>
      </c>
      <c r="R48" s="340"/>
      <c r="S48" s="340">
        <v>2</v>
      </c>
      <c r="T48" s="340"/>
      <c r="U48" s="340">
        <v>0</v>
      </c>
      <c r="V48" s="183"/>
      <c r="W48" s="183"/>
      <c r="X48" s="183"/>
      <c r="Y48" s="166" t="s">
        <v>62</v>
      </c>
      <c r="Z48" s="170" t="s">
        <v>224</v>
      </c>
      <c r="AA48" s="197" t="s">
        <v>959</v>
      </c>
      <c r="AB48" s="166" t="s">
        <v>960</v>
      </c>
      <c r="AC48" s="166" t="s">
        <v>961</v>
      </c>
      <c r="AD48" s="198" t="s">
        <v>962</v>
      </c>
      <c r="AE48" s="201" t="s">
        <v>982</v>
      </c>
      <c r="AF48" s="166" t="s">
        <v>239</v>
      </c>
      <c r="AG48" s="165" t="s">
        <v>230</v>
      </c>
      <c r="AH48" s="166" t="s">
        <v>59</v>
      </c>
      <c r="AI48" s="220">
        <v>0.114</v>
      </c>
      <c r="AJ48" s="168">
        <v>738.26700000000005</v>
      </c>
      <c r="AK48" s="186">
        <v>0.17597049041095891</v>
      </c>
      <c r="AL48" s="186">
        <v>5.4611531506849317E-2</v>
      </c>
      <c r="AM48" s="187">
        <v>0.23058202191780824</v>
      </c>
      <c r="AN48" s="186">
        <v>0.79882043287671234</v>
      </c>
      <c r="AO48" s="186">
        <v>0.23561672054794522</v>
      </c>
      <c r="AP48" s="186">
        <v>1.0344371534246575</v>
      </c>
      <c r="AQ48" s="188">
        <v>31.033114602739722</v>
      </c>
      <c r="AR48" s="189" t="s">
        <v>231</v>
      </c>
      <c r="AS48" s="190" t="s">
        <v>431</v>
      </c>
      <c r="AT48" s="166" t="s">
        <v>232</v>
      </c>
      <c r="AU48" s="166" t="s">
        <v>59</v>
      </c>
      <c r="AV48" s="191" t="s">
        <v>983</v>
      </c>
      <c r="AW48" s="166" t="s">
        <v>234</v>
      </c>
      <c r="AX48" s="166"/>
      <c r="BA48" s="166"/>
    </row>
    <row r="49" spans="1:54" s="192" customFormat="1" ht="15.95" customHeight="1" x14ac:dyDescent="0.25">
      <c r="A49" s="182">
        <v>51</v>
      </c>
      <c r="B49" s="170" t="s">
        <v>50</v>
      </c>
      <c r="C49" s="166" t="s">
        <v>59</v>
      </c>
      <c r="D49" s="166" t="s">
        <v>993</v>
      </c>
      <c r="E49" s="166" t="s">
        <v>994</v>
      </c>
      <c r="F49" s="166" t="s">
        <v>995</v>
      </c>
      <c r="G49" s="166" t="s">
        <v>958</v>
      </c>
      <c r="H49" s="166" t="s">
        <v>219</v>
      </c>
      <c r="I49" s="166" t="s">
        <v>316</v>
      </c>
      <c r="J49" s="166" t="s">
        <v>221</v>
      </c>
      <c r="K49" s="166" t="s">
        <v>222</v>
      </c>
      <c r="L49" s="166" t="s">
        <v>221</v>
      </c>
      <c r="M49" s="166" t="s">
        <v>222</v>
      </c>
      <c r="N49" s="186">
        <v>6</v>
      </c>
      <c r="O49" s="186">
        <v>1.5</v>
      </c>
      <c r="P49" s="168">
        <v>9</v>
      </c>
      <c r="Q49" s="59">
        <v>5</v>
      </c>
      <c r="R49" s="340"/>
      <c r="S49" s="340">
        <v>2</v>
      </c>
      <c r="T49" s="340"/>
      <c r="U49" s="340">
        <v>0</v>
      </c>
      <c r="V49" s="183"/>
      <c r="W49" s="183"/>
      <c r="X49" s="183"/>
      <c r="Y49" s="166" t="s">
        <v>62</v>
      </c>
      <c r="Z49" s="170" t="s">
        <v>224</v>
      </c>
      <c r="AA49" s="197" t="s">
        <v>959</v>
      </c>
      <c r="AB49" s="166" t="s">
        <v>960</v>
      </c>
      <c r="AC49" s="166" t="s">
        <v>961</v>
      </c>
      <c r="AD49" s="198" t="s">
        <v>962</v>
      </c>
      <c r="AE49" s="201" t="s">
        <v>996</v>
      </c>
      <c r="AF49" s="166" t="s">
        <v>997</v>
      </c>
      <c r="AG49" s="165" t="s">
        <v>230</v>
      </c>
      <c r="AH49" s="166" t="s">
        <v>59</v>
      </c>
      <c r="AI49" s="220">
        <v>0.114</v>
      </c>
      <c r="AJ49" s="168">
        <v>763.875</v>
      </c>
      <c r="AK49" s="186">
        <v>0.18207431506849311</v>
      </c>
      <c r="AL49" s="186">
        <v>5.6505821917808216E-2</v>
      </c>
      <c r="AM49" s="187">
        <v>0.23858013698630132</v>
      </c>
      <c r="AN49" s="186">
        <v>0.7294070465753425</v>
      </c>
      <c r="AO49" s="186">
        <v>0.22636770410958904</v>
      </c>
      <c r="AP49" s="186">
        <v>0.95577475068493156</v>
      </c>
      <c r="AQ49" s="188">
        <v>28.673242520547948</v>
      </c>
      <c r="AR49" s="189" t="s">
        <v>231</v>
      </c>
      <c r="AS49" s="190" t="s">
        <v>431</v>
      </c>
      <c r="AT49" s="166" t="s">
        <v>232</v>
      </c>
      <c r="AU49" s="166" t="s">
        <v>59</v>
      </c>
      <c r="AV49" s="191" t="s">
        <v>998</v>
      </c>
      <c r="AW49" s="166" t="s">
        <v>234</v>
      </c>
      <c r="AX49" s="166"/>
      <c r="BA49" s="166"/>
    </row>
    <row r="50" spans="1:54" s="192" customFormat="1" ht="31.5" customHeight="1" x14ac:dyDescent="0.25">
      <c r="A50" s="182">
        <v>52</v>
      </c>
      <c r="B50" s="170" t="s">
        <v>50</v>
      </c>
      <c r="C50" s="166" t="s">
        <v>59</v>
      </c>
      <c r="D50" s="166" t="s">
        <v>1002</v>
      </c>
      <c r="E50" s="166" t="s">
        <v>1003</v>
      </c>
      <c r="F50" s="166" t="s">
        <v>1004</v>
      </c>
      <c r="G50" s="166" t="s">
        <v>958</v>
      </c>
      <c r="H50" s="166" t="s">
        <v>219</v>
      </c>
      <c r="I50" s="166" t="s">
        <v>316</v>
      </c>
      <c r="J50" s="166" t="s">
        <v>221</v>
      </c>
      <c r="K50" s="166" t="s">
        <v>222</v>
      </c>
      <c r="L50" s="166" t="s">
        <v>221</v>
      </c>
      <c r="M50" s="166" t="s">
        <v>222</v>
      </c>
      <c r="N50" s="186">
        <v>6</v>
      </c>
      <c r="O50" s="186">
        <v>1.5</v>
      </c>
      <c r="P50" s="168">
        <v>9</v>
      </c>
      <c r="Q50" s="59">
        <v>4</v>
      </c>
      <c r="R50" s="340"/>
      <c r="S50" s="340">
        <v>1</v>
      </c>
      <c r="T50" s="340"/>
      <c r="U50" s="340">
        <v>0</v>
      </c>
      <c r="V50" s="183"/>
      <c r="W50" s="183"/>
      <c r="X50" s="183"/>
      <c r="Y50" s="166" t="s">
        <v>62</v>
      </c>
      <c r="Z50" s="170" t="s">
        <v>224</v>
      </c>
      <c r="AA50" s="197" t="s">
        <v>959</v>
      </c>
      <c r="AB50" s="166" t="s">
        <v>960</v>
      </c>
      <c r="AC50" s="166" t="s">
        <v>961</v>
      </c>
      <c r="AD50" s="198" t="s">
        <v>962</v>
      </c>
      <c r="AE50" s="201" t="s">
        <v>1005</v>
      </c>
      <c r="AF50" s="166" t="s">
        <v>1006</v>
      </c>
      <c r="AG50" s="165" t="s">
        <v>230</v>
      </c>
      <c r="AH50" s="166" t="s">
        <v>59</v>
      </c>
      <c r="AI50" s="220">
        <v>0.114</v>
      </c>
      <c r="AJ50" s="168">
        <v>578.60500000000002</v>
      </c>
      <c r="AK50" s="186">
        <v>0.13791406849315069</v>
      </c>
      <c r="AL50" s="186">
        <v>4.280091780821918E-2</v>
      </c>
      <c r="AM50" s="187">
        <v>0.18071498630136987</v>
      </c>
      <c r="AN50" s="186">
        <v>1.3266458438356161</v>
      </c>
      <c r="AO50" s="186">
        <v>0.40861422739726022</v>
      </c>
      <c r="AP50" s="186">
        <v>1.7352600712328763</v>
      </c>
      <c r="AQ50" s="188">
        <v>52.05780213698629</v>
      </c>
      <c r="AR50" s="189" t="s">
        <v>231</v>
      </c>
      <c r="AS50" s="190" t="s">
        <v>431</v>
      </c>
      <c r="AT50" s="166" t="s">
        <v>232</v>
      </c>
      <c r="AU50" s="166" t="s">
        <v>59</v>
      </c>
      <c r="AV50" s="191" t="s">
        <v>1007</v>
      </c>
      <c r="AW50" s="166" t="s">
        <v>234</v>
      </c>
      <c r="AX50" s="166"/>
      <c r="BA50" s="166"/>
    </row>
    <row r="51" spans="1:54" s="192" customFormat="1" ht="27.75" customHeight="1" x14ac:dyDescent="0.25">
      <c r="A51" s="182">
        <v>53</v>
      </c>
      <c r="B51" s="170" t="s">
        <v>50</v>
      </c>
      <c r="C51" s="166" t="s">
        <v>59</v>
      </c>
      <c r="D51" s="166" t="s">
        <v>1014</v>
      </c>
      <c r="E51" s="166" t="s">
        <v>1015</v>
      </c>
      <c r="F51" s="166" t="s">
        <v>1016</v>
      </c>
      <c r="G51" s="166" t="s">
        <v>958</v>
      </c>
      <c r="H51" s="166" t="s">
        <v>219</v>
      </c>
      <c r="I51" s="166" t="s">
        <v>316</v>
      </c>
      <c r="J51" s="166" t="s">
        <v>221</v>
      </c>
      <c r="K51" s="166" t="s">
        <v>222</v>
      </c>
      <c r="L51" s="166" t="s">
        <v>221</v>
      </c>
      <c r="M51" s="166" t="s">
        <v>222</v>
      </c>
      <c r="N51" s="186">
        <v>6</v>
      </c>
      <c r="O51" s="186">
        <v>1.5</v>
      </c>
      <c r="P51" s="168">
        <v>9</v>
      </c>
      <c r="Q51" s="59">
        <v>3</v>
      </c>
      <c r="R51" s="340"/>
      <c r="S51" s="340">
        <v>1</v>
      </c>
      <c r="T51" s="340"/>
      <c r="U51" s="340">
        <v>0</v>
      </c>
      <c r="V51" s="183"/>
      <c r="W51" s="183"/>
      <c r="X51" s="183"/>
      <c r="Y51" s="166" t="s">
        <v>62</v>
      </c>
      <c r="Z51" s="170" t="s">
        <v>224</v>
      </c>
      <c r="AA51" s="197" t="s">
        <v>959</v>
      </c>
      <c r="AB51" s="166" t="s">
        <v>960</v>
      </c>
      <c r="AC51" s="166" t="s">
        <v>961</v>
      </c>
      <c r="AD51" s="198" t="s">
        <v>962</v>
      </c>
      <c r="AE51" s="201" t="s">
        <v>1005</v>
      </c>
      <c r="AF51" s="166" t="s">
        <v>1017</v>
      </c>
      <c r="AG51" s="165" t="s">
        <v>230</v>
      </c>
      <c r="AH51" s="166" t="s">
        <v>59</v>
      </c>
      <c r="AI51" s="220">
        <v>0.114</v>
      </c>
      <c r="AJ51" s="168">
        <v>727.69400000000007</v>
      </c>
      <c r="AK51" s="186">
        <v>0.1734503506849315</v>
      </c>
      <c r="AL51" s="186">
        <v>5.3829419178082191E-2</v>
      </c>
      <c r="AM51" s="187">
        <v>0.22727976986301368</v>
      </c>
      <c r="AN51" s="186">
        <v>0.693130906849315</v>
      </c>
      <c r="AO51" s="186">
        <v>0.21510959178082192</v>
      </c>
      <c r="AP51" s="186">
        <v>0.90824049863013689</v>
      </c>
      <c r="AQ51" s="188">
        <v>27.247214958904106</v>
      </c>
      <c r="AR51" s="189" t="s">
        <v>231</v>
      </c>
      <c r="AS51" s="190" t="s">
        <v>431</v>
      </c>
      <c r="AT51" s="166" t="s">
        <v>232</v>
      </c>
      <c r="AU51" s="166" t="s">
        <v>59</v>
      </c>
      <c r="AV51" s="191" t="s">
        <v>1018</v>
      </c>
      <c r="AW51" s="166" t="s">
        <v>234</v>
      </c>
      <c r="AX51" s="166"/>
      <c r="BA51" s="166"/>
    </row>
    <row r="52" spans="1:54" s="166" customFormat="1" ht="15.95" customHeight="1" x14ac:dyDescent="0.25">
      <c r="A52" s="182">
        <v>54</v>
      </c>
      <c r="B52" s="166" t="s">
        <v>50</v>
      </c>
      <c r="C52" s="166" t="s">
        <v>59</v>
      </c>
      <c r="D52" s="166" t="s">
        <v>1022</v>
      </c>
      <c r="E52" s="166" t="s">
        <v>1023</v>
      </c>
      <c r="F52" s="166" t="s">
        <v>1024</v>
      </c>
      <c r="G52" s="166" t="s">
        <v>958</v>
      </c>
      <c r="H52" s="166" t="s">
        <v>219</v>
      </c>
      <c r="I52" s="166" t="s">
        <v>220</v>
      </c>
      <c r="J52" s="166" t="s">
        <v>221</v>
      </c>
      <c r="K52" s="166" t="s">
        <v>222</v>
      </c>
      <c r="L52" s="166" t="s">
        <v>221</v>
      </c>
      <c r="M52" s="166" t="s">
        <v>222</v>
      </c>
      <c r="N52" s="186">
        <v>4</v>
      </c>
      <c r="O52" s="186">
        <v>1.5</v>
      </c>
      <c r="P52" s="168">
        <v>6</v>
      </c>
      <c r="Q52" s="59">
        <v>2</v>
      </c>
      <c r="R52" s="340"/>
      <c r="S52" s="340">
        <v>0</v>
      </c>
      <c r="T52" s="340"/>
      <c r="U52" s="340">
        <v>0</v>
      </c>
      <c r="V52" s="183"/>
      <c r="W52" s="183">
        <v>1</v>
      </c>
      <c r="X52" s="183"/>
      <c r="Y52" s="166" t="s">
        <v>1025</v>
      </c>
      <c r="Z52" s="166" t="s">
        <v>1026</v>
      </c>
      <c r="AA52" s="203">
        <v>1085030002012</v>
      </c>
      <c r="AB52" s="166" t="s">
        <v>1027</v>
      </c>
      <c r="AC52" s="166" t="s">
        <v>1028</v>
      </c>
      <c r="AD52" s="166" t="s">
        <v>1029</v>
      </c>
      <c r="AE52" s="201" t="s">
        <v>1030</v>
      </c>
      <c r="AF52" s="166" t="s">
        <v>351</v>
      </c>
      <c r="AG52" s="165" t="s">
        <v>230</v>
      </c>
      <c r="AH52" s="166" t="s">
        <v>59</v>
      </c>
      <c r="AI52" s="220">
        <v>0.114</v>
      </c>
      <c r="AJ52" s="168">
        <v>5140.03</v>
      </c>
      <c r="AK52" s="186">
        <v>1.2251578356164383</v>
      </c>
      <c r="AL52" s="186">
        <v>0.38022139726027399</v>
      </c>
      <c r="AM52" s="187">
        <v>1.6053792328767122</v>
      </c>
      <c r="AN52" s="186">
        <v>1.2251578356164383</v>
      </c>
      <c r="AO52" s="186">
        <v>0.38022139726027399</v>
      </c>
      <c r="AP52" s="186">
        <v>1.6053792328767122</v>
      </c>
      <c r="AQ52" s="186">
        <v>48.16137698630137</v>
      </c>
      <c r="AR52" s="193" t="s">
        <v>231</v>
      </c>
      <c r="AS52" s="194" t="s">
        <v>431</v>
      </c>
      <c r="AT52" s="166" t="s">
        <v>232</v>
      </c>
      <c r="AU52" s="166" t="s">
        <v>59</v>
      </c>
      <c r="AV52" s="195" t="s">
        <v>1031</v>
      </c>
      <c r="AW52" s="166" t="s">
        <v>234</v>
      </c>
      <c r="AY52" s="196"/>
      <c r="AZ52" s="714"/>
      <c r="BB52" s="196"/>
    </row>
    <row r="53" spans="1:54" s="192" customFormat="1" ht="15.95" customHeight="1" x14ac:dyDescent="0.25">
      <c r="A53" s="204">
        <v>55</v>
      </c>
      <c r="B53" s="205" t="s">
        <v>50</v>
      </c>
      <c r="C53" s="206" t="s">
        <v>59</v>
      </c>
      <c r="D53" s="206" t="s">
        <v>1032</v>
      </c>
      <c r="E53" s="206" t="s">
        <v>1033</v>
      </c>
      <c r="F53" s="206" t="s">
        <v>1034</v>
      </c>
      <c r="G53" s="206" t="s">
        <v>958</v>
      </c>
      <c r="H53" s="206" t="s">
        <v>219</v>
      </c>
      <c r="I53" s="206" t="s">
        <v>316</v>
      </c>
      <c r="J53" s="206" t="s">
        <v>221</v>
      </c>
      <c r="K53" s="206" t="s">
        <v>222</v>
      </c>
      <c r="L53" s="206" t="s">
        <v>221</v>
      </c>
      <c r="M53" s="206" t="s">
        <v>222</v>
      </c>
      <c r="N53" s="214">
        <v>6</v>
      </c>
      <c r="O53" s="214">
        <v>1.5</v>
      </c>
      <c r="P53" s="213">
        <v>9</v>
      </c>
      <c r="Q53" s="341">
        <v>5</v>
      </c>
      <c r="R53" s="342"/>
      <c r="S53" s="342">
        <v>2</v>
      </c>
      <c r="T53" s="342"/>
      <c r="U53" s="342">
        <v>0</v>
      </c>
      <c r="V53" s="207"/>
      <c r="W53" s="207"/>
      <c r="X53" s="207"/>
      <c r="Y53" s="206" t="s">
        <v>62</v>
      </c>
      <c r="Z53" s="205" t="s">
        <v>224</v>
      </c>
      <c r="AA53" s="208" t="s">
        <v>959</v>
      </c>
      <c r="AB53" s="206" t="s">
        <v>960</v>
      </c>
      <c r="AC53" s="206" t="s">
        <v>961</v>
      </c>
      <c r="AD53" s="209" t="s">
        <v>962</v>
      </c>
      <c r="AE53" s="210" t="s">
        <v>1035</v>
      </c>
      <c r="AF53" s="206" t="s">
        <v>528</v>
      </c>
      <c r="AG53" s="211" t="s">
        <v>230</v>
      </c>
      <c r="AH53" s="206" t="s">
        <v>59</v>
      </c>
      <c r="AI53" s="212">
        <v>0.114</v>
      </c>
      <c r="AJ53" s="213">
        <v>406.721</v>
      </c>
      <c r="AK53" s="214">
        <v>9.6944457534246575E-2</v>
      </c>
      <c r="AL53" s="214">
        <v>3.0086210958904111E-2</v>
      </c>
      <c r="AM53" s="215">
        <v>0.1270306684931507</v>
      </c>
      <c r="AN53" s="214">
        <v>2.2513793561643833</v>
      </c>
      <c r="AO53" s="214">
        <v>0.68103172602739726</v>
      </c>
      <c r="AP53" s="214">
        <v>2.9324110821917806</v>
      </c>
      <c r="AQ53" s="216">
        <v>87.972332465753425</v>
      </c>
      <c r="AR53" s="217" t="s">
        <v>231</v>
      </c>
      <c r="AS53" s="218" t="s">
        <v>431</v>
      </c>
      <c r="AT53" s="206" t="s">
        <v>232</v>
      </c>
      <c r="AU53" s="206" t="s">
        <v>59</v>
      </c>
      <c r="AV53" s="219" t="s">
        <v>1036</v>
      </c>
      <c r="AW53" s="206" t="s">
        <v>234</v>
      </c>
      <c r="AX53" s="166"/>
      <c r="BA53" s="166"/>
    </row>
    <row r="54" spans="1:54" s="166" customFormat="1" ht="15.95" customHeight="1" x14ac:dyDescent="0.25">
      <c r="A54" s="182">
        <v>56</v>
      </c>
      <c r="B54" s="166" t="s">
        <v>50</v>
      </c>
      <c r="C54" s="166" t="s">
        <v>59</v>
      </c>
      <c r="D54" s="166" t="s">
        <v>1042</v>
      </c>
      <c r="E54" s="166" t="s">
        <v>1043</v>
      </c>
      <c r="F54" s="166" t="s">
        <v>1044</v>
      </c>
      <c r="G54" s="166" t="s">
        <v>958</v>
      </c>
      <c r="H54" s="166" t="s">
        <v>219</v>
      </c>
      <c r="I54" s="166" t="s">
        <v>220</v>
      </c>
      <c r="J54" s="166" t="s">
        <v>221</v>
      </c>
      <c r="K54" s="166" t="s">
        <v>222</v>
      </c>
      <c r="L54" s="166" t="s">
        <v>221</v>
      </c>
      <c r="M54" s="166" t="s">
        <v>222</v>
      </c>
      <c r="N54" s="186">
        <v>4</v>
      </c>
      <c r="O54" s="186">
        <v>1.5</v>
      </c>
      <c r="P54" s="168">
        <v>6</v>
      </c>
      <c r="Q54" s="59">
        <v>2</v>
      </c>
      <c r="R54" s="340"/>
      <c r="S54" s="340">
        <v>0</v>
      </c>
      <c r="T54" s="340"/>
      <c r="U54" s="340">
        <v>0</v>
      </c>
      <c r="V54" s="183"/>
      <c r="W54" s="183">
        <v>1</v>
      </c>
      <c r="X54" s="183"/>
      <c r="Y54" s="166" t="s">
        <v>330</v>
      </c>
      <c r="Z54" s="166" t="s">
        <v>1045</v>
      </c>
      <c r="AA54" s="203">
        <v>1165030052065</v>
      </c>
      <c r="AB54" s="166" t="s">
        <v>1046</v>
      </c>
      <c r="AC54" s="166" t="s">
        <v>1047</v>
      </c>
      <c r="AD54" s="166" t="s">
        <v>1048</v>
      </c>
      <c r="AE54" s="201" t="s">
        <v>1049</v>
      </c>
      <c r="AF54" s="166" t="s">
        <v>350</v>
      </c>
      <c r="AG54" s="165" t="s">
        <v>230</v>
      </c>
      <c r="AH54" s="166" t="s">
        <v>59</v>
      </c>
      <c r="AI54" s="167">
        <v>0.114</v>
      </c>
      <c r="AJ54" s="168">
        <v>5567.6059999999998</v>
      </c>
      <c r="AK54" s="186">
        <v>1.3270732109589041</v>
      </c>
      <c r="AL54" s="186">
        <v>0.41185030684931501</v>
      </c>
      <c r="AM54" s="187">
        <v>1.7389235178082192</v>
      </c>
      <c r="AN54" s="186">
        <v>1.3270732109589041</v>
      </c>
      <c r="AO54" s="186">
        <v>0.41185030684931501</v>
      </c>
      <c r="AP54" s="186">
        <v>1.7389235178082192</v>
      </c>
      <c r="AQ54" s="186">
        <v>52.167705534246579</v>
      </c>
      <c r="AR54" s="193" t="s">
        <v>231</v>
      </c>
      <c r="AS54" s="194" t="s">
        <v>431</v>
      </c>
      <c r="AT54" s="166" t="s">
        <v>232</v>
      </c>
      <c r="AU54" s="166" t="s">
        <v>59</v>
      </c>
      <c r="AV54" s="195" t="s">
        <v>1050</v>
      </c>
      <c r="AW54" s="166" t="s">
        <v>234</v>
      </c>
      <c r="AY54" s="196"/>
      <c r="AZ54" s="714"/>
      <c r="BB54" s="196"/>
    </row>
    <row r="55" spans="1:54" s="192" customFormat="1" ht="15.95" customHeight="1" x14ac:dyDescent="0.25">
      <c r="A55" s="204">
        <v>57</v>
      </c>
      <c r="B55" s="205" t="s">
        <v>50</v>
      </c>
      <c r="C55" s="206" t="s">
        <v>59</v>
      </c>
      <c r="D55" s="206" t="s">
        <v>1051</v>
      </c>
      <c r="E55" s="206" t="s">
        <v>1052</v>
      </c>
      <c r="F55" s="206" t="s">
        <v>1053</v>
      </c>
      <c r="G55" s="206" t="s">
        <v>958</v>
      </c>
      <c r="H55" s="206" t="s">
        <v>219</v>
      </c>
      <c r="I55" s="206" t="s">
        <v>316</v>
      </c>
      <c r="J55" s="206" t="s">
        <v>221</v>
      </c>
      <c r="K55" s="206" t="s">
        <v>222</v>
      </c>
      <c r="L55" s="206" t="s">
        <v>221</v>
      </c>
      <c r="M55" s="206" t="s">
        <v>222</v>
      </c>
      <c r="N55" s="214">
        <v>6</v>
      </c>
      <c r="O55" s="214">
        <v>1.5</v>
      </c>
      <c r="P55" s="213">
        <v>9</v>
      </c>
      <c r="Q55" s="341">
        <v>3</v>
      </c>
      <c r="R55" s="342"/>
      <c r="S55" s="342">
        <v>2</v>
      </c>
      <c r="T55" s="342"/>
      <c r="U55" s="342">
        <v>0</v>
      </c>
      <c r="V55" s="207"/>
      <c r="W55" s="207"/>
      <c r="X55" s="207"/>
      <c r="Y55" s="206" t="s">
        <v>62</v>
      </c>
      <c r="Z55" s="205" t="s">
        <v>224</v>
      </c>
      <c r="AA55" s="208" t="s">
        <v>959</v>
      </c>
      <c r="AB55" s="206" t="s">
        <v>960</v>
      </c>
      <c r="AC55" s="206" t="s">
        <v>961</v>
      </c>
      <c r="AD55" s="209" t="s">
        <v>962</v>
      </c>
      <c r="AE55" s="210" t="s">
        <v>1054</v>
      </c>
      <c r="AF55" s="206" t="s">
        <v>353</v>
      </c>
      <c r="AG55" s="211" t="s">
        <v>230</v>
      </c>
      <c r="AH55" s="206" t="s">
        <v>59</v>
      </c>
      <c r="AI55" s="212">
        <v>0.114</v>
      </c>
      <c r="AJ55" s="213">
        <v>3128.056</v>
      </c>
      <c r="AK55" s="214">
        <v>0.74559143013698626</v>
      </c>
      <c r="AL55" s="214">
        <v>0.23139044383561641</v>
      </c>
      <c r="AM55" s="215">
        <v>0.97698187397260261</v>
      </c>
      <c r="AN55" s="214">
        <v>2.4597257342465757</v>
      </c>
      <c r="AO55" s="214">
        <v>0.76336315890410966</v>
      </c>
      <c r="AP55" s="214">
        <v>3.2230888931506856</v>
      </c>
      <c r="AQ55" s="216">
        <v>96.692666794520562</v>
      </c>
      <c r="AR55" s="217" t="s">
        <v>231</v>
      </c>
      <c r="AS55" s="218" t="s">
        <v>431</v>
      </c>
      <c r="AT55" s="206" t="s">
        <v>232</v>
      </c>
      <c r="AU55" s="206" t="s">
        <v>59</v>
      </c>
      <c r="AV55" s="219" t="s">
        <v>1055</v>
      </c>
      <c r="AW55" s="206" t="s">
        <v>234</v>
      </c>
      <c r="AX55" s="166"/>
      <c r="BA55" s="166"/>
    </row>
    <row r="56" spans="1:54" s="192" customFormat="1" ht="15.95" customHeight="1" x14ac:dyDescent="0.25">
      <c r="A56" s="182">
        <v>58</v>
      </c>
      <c r="B56" s="170" t="s">
        <v>50</v>
      </c>
      <c r="C56" s="166" t="s">
        <v>59</v>
      </c>
      <c r="D56" s="166" t="s">
        <v>1059</v>
      </c>
      <c r="E56" s="166" t="s">
        <v>1060</v>
      </c>
      <c r="F56" s="166" t="s">
        <v>1061</v>
      </c>
      <c r="G56" s="166" t="s">
        <v>958</v>
      </c>
      <c r="H56" s="166" t="s">
        <v>219</v>
      </c>
      <c r="I56" s="166" t="s">
        <v>316</v>
      </c>
      <c r="J56" s="166" t="s">
        <v>221</v>
      </c>
      <c r="K56" s="166" t="s">
        <v>222</v>
      </c>
      <c r="L56" s="166" t="s">
        <v>221</v>
      </c>
      <c r="M56" s="166" t="s">
        <v>222</v>
      </c>
      <c r="N56" s="186">
        <v>6</v>
      </c>
      <c r="O56" s="186">
        <v>3</v>
      </c>
      <c r="P56" s="168">
        <v>18</v>
      </c>
      <c r="Q56" s="59">
        <v>6</v>
      </c>
      <c r="R56" s="340"/>
      <c r="S56" s="340">
        <v>2</v>
      </c>
      <c r="T56" s="340"/>
      <c r="U56" s="340">
        <v>1</v>
      </c>
      <c r="V56" s="183"/>
      <c r="W56" s="183"/>
      <c r="X56" s="183"/>
      <c r="Y56" s="166" t="s">
        <v>62</v>
      </c>
      <c r="Z56" s="170" t="s">
        <v>224</v>
      </c>
      <c r="AA56" s="197" t="s">
        <v>959</v>
      </c>
      <c r="AB56" s="166" t="s">
        <v>960</v>
      </c>
      <c r="AC56" s="166" t="s">
        <v>961</v>
      </c>
      <c r="AD56" s="198" t="s">
        <v>962</v>
      </c>
      <c r="AE56" s="201" t="s">
        <v>1062</v>
      </c>
      <c r="AF56" s="166" t="s">
        <v>528</v>
      </c>
      <c r="AG56" s="165" t="s">
        <v>230</v>
      </c>
      <c r="AH56" s="166" t="s">
        <v>59</v>
      </c>
      <c r="AI56" s="167">
        <v>0.114</v>
      </c>
      <c r="AJ56" s="168">
        <v>1235.1980000000001</v>
      </c>
      <c r="AK56" s="186">
        <v>0.29441705753424657</v>
      </c>
      <c r="AL56" s="186">
        <v>9.137081095890412E-2</v>
      </c>
      <c r="AM56" s="187">
        <v>0.38578786849315072</v>
      </c>
      <c r="AN56" s="186">
        <v>1.989917802739726</v>
      </c>
      <c r="AO56" s="186">
        <v>0.58896646027397259</v>
      </c>
      <c r="AP56" s="186">
        <v>2.5788842630136983</v>
      </c>
      <c r="AQ56" s="188">
        <v>77.36652789041095</v>
      </c>
      <c r="AR56" s="189" t="s">
        <v>231</v>
      </c>
      <c r="AS56" s="190" t="s">
        <v>431</v>
      </c>
      <c r="AT56" s="166" t="s">
        <v>232</v>
      </c>
      <c r="AU56" s="166" t="s">
        <v>59</v>
      </c>
      <c r="AV56" s="191" t="s">
        <v>1063</v>
      </c>
      <c r="AW56" s="166" t="s">
        <v>234</v>
      </c>
      <c r="AX56" s="166"/>
      <c r="BA56" s="166"/>
    </row>
    <row r="57" spans="1:54" s="192" customFormat="1" ht="15.95" customHeight="1" x14ac:dyDescent="0.25">
      <c r="A57" s="182">
        <v>59</v>
      </c>
      <c r="B57" s="170" t="s">
        <v>50</v>
      </c>
      <c r="C57" s="166" t="s">
        <v>59</v>
      </c>
      <c r="D57" s="166" t="s">
        <v>1072</v>
      </c>
      <c r="E57" s="166" t="s">
        <v>1073</v>
      </c>
      <c r="F57" s="166" t="s">
        <v>1074</v>
      </c>
      <c r="G57" s="166" t="s">
        <v>958</v>
      </c>
      <c r="H57" s="166" t="s">
        <v>219</v>
      </c>
      <c r="I57" s="166" t="s">
        <v>316</v>
      </c>
      <c r="J57" s="166" t="s">
        <v>221</v>
      </c>
      <c r="K57" s="166" t="s">
        <v>222</v>
      </c>
      <c r="L57" s="166" t="s">
        <v>221</v>
      </c>
      <c r="M57" s="166" t="s">
        <v>222</v>
      </c>
      <c r="N57" s="186">
        <v>6</v>
      </c>
      <c r="O57" s="186">
        <v>1.5</v>
      </c>
      <c r="P57" s="168">
        <v>9</v>
      </c>
      <c r="Q57" s="59">
        <v>4</v>
      </c>
      <c r="R57" s="340"/>
      <c r="S57" s="340">
        <v>2</v>
      </c>
      <c r="T57" s="340"/>
      <c r="U57" s="340">
        <v>1</v>
      </c>
      <c r="V57" s="183"/>
      <c r="W57" s="183"/>
      <c r="X57" s="183"/>
      <c r="Y57" s="166" t="s">
        <v>62</v>
      </c>
      <c r="Z57" s="170" t="s">
        <v>224</v>
      </c>
      <c r="AA57" s="197" t="s">
        <v>959</v>
      </c>
      <c r="AB57" s="166" t="s">
        <v>960</v>
      </c>
      <c r="AC57" s="166" t="s">
        <v>961</v>
      </c>
      <c r="AD57" s="198" t="s">
        <v>962</v>
      </c>
      <c r="AE57" s="201" t="s">
        <v>1075</v>
      </c>
      <c r="AF57" s="166" t="s">
        <v>348</v>
      </c>
      <c r="AG57" s="165" t="s">
        <v>230</v>
      </c>
      <c r="AH57" s="166" t="s">
        <v>59</v>
      </c>
      <c r="AI57" s="220">
        <v>0.114</v>
      </c>
      <c r="AJ57" s="168">
        <v>1792.8509999999999</v>
      </c>
      <c r="AK57" s="186">
        <v>0.4273370876712328</v>
      </c>
      <c r="AL57" s="186">
        <v>0.13262185479452054</v>
      </c>
      <c r="AM57" s="187">
        <v>0.5599589424657534</v>
      </c>
      <c r="AN57" s="186">
        <v>1.7551220794520548</v>
      </c>
      <c r="AO57" s="186">
        <v>0.45980312054794525</v>
      </c>
      <c r="AP57" s="186">
        <v>2.2149252000000001</v>
      </c>
      <c r="AQ57" s="188">
        <v>66.447755999999998</v>
      </c>
      <c r="AR57" s="189" t="s">
        <v>231</v>
      </c>
      <c r="AS57" s="190" t="s">
        <v>431</v>
      </c>
      <c r="AT57" s="166" t="s">
        <v>232</v>
      </c>
      <c r="AU57" s="166" t="s">
        <v>59</v>
      </c>
      <c r="AV57" s="191" t="s">
        <v>1076</v>
      </c>
      <c r="AW57" s="166" t="s">
        <v>234</v>
      </c>
      <c r="AX57" s="166"/>
      <c r="BA57" s="166"/>
    </row>
    <row r="58" spans="1:54" s="192" customFormat="1" ht="15.95" customHeight="1" x14ac:dyDescent="0.25">
      <c r="A58" s="182">
        <v>60</v>
      </c>
      <c r="B58" s="170" t="s">
        <v>50</v>
      </c>
      <c r="C58" s="166" t="s">
        <v>59</v>
      </c>
      <c r="D58" s="166" t="s">
        <v>1081</v>
      </c>
      <c r="E58" s="166" t="s">
        <v>1082</v>
      </c>
      <c r="F58" s="166" t="s">
        <v>1083</v>
      </c>
      <c r="G58" s="166" t="s">
        <v>958</v>
      </c>
      <c r="H58" s="166" t="s">
        <v>219</v>
      </c>
      <c r="I58" s="166" t="s">
        <v>316</v>
      </c>
      <c r="J58" s="166" t="s">
        <v>221</v>
      </c>
      <c r="K58" s="166" t="s">
        <v>222</v>
      </c>
      <c r="L58" s="166" t="s">
        <v>221</v>
      </c>
      <c r="M58" s="166" t="s">
        <v>222</v>
      </c>
      <c r="N58" s="186">
        <v>6</v>
      </c>
      <c r="O58" s="186">
        <v>1.5</v>
      </c>
      <c r="P58" s="168">
        <v>9</v>
      </c>
      <c r="Q58" s="59">
        <v>4</v>
      </c>
      <c r="R58" s="340"/>
      <c r="S58" s="340">
        <v>2</v>
      </c>
      <c r="T58" s="340"/>
      <c r="U58" s="340">
        <v>1</v>
      </c>
      <c r="V58" s="183"/>
      <c r="W58" s="183"/>
      <c r="X58" s="183"/>
      <c r="Y58" s="166" t="s">
        <v>62</v>
      </c>
      <c r="Z58" s="170" t="s">
        <v>224</v>
      </c>
      <c r="AA58" s="197" t="s">
        <v>959</v>
      </c>
      <c r="AB58" s="166" t="s">
        <v>960</v>
      </c>
      <c r="AC58" s="166" t="s">
        <v>961</v>
      </c>
      <c r="AD58" s="198" t="s">
        <v>962</v>
      </c>
      <c r="AE58" s="201" t="s">
        <v>1084</v>
      </c>
      <c r="AF58" s="166" t="s">
        <v>351</v>
      </c>
      <c r="AG58" s="165" t="s">
        <v>230</v>
      </c>
      <c r="AH58" s="166" t="s">
        <v>59</v>
      </c>
      <c r="AI58" s="220">
        <v>0.114</v>
      </c>
      <c r="AJ58" s="168">
        <v>2619.2910000000002</v>
      </c>
      <c r="AK58" s="186">
        <v>0.62432415616438364</v>
      </c>
      <c r="AL58" s="186">
        <v>0.19375577260273974</v>
      </c>
      <c r="AM58" s="187">
        <v>0.81807992876712343</v>
      </c>
      <c r="AN58" s="186">
        <v>1.2404173972602739</v>
      </c>
      <c r="AO58" s="186">
        <v>0.38495712328767129</v>
      </c>
      <c r="AP58" s="186">
        <v>1.6253745205479451</v>
      </c>
      <c r="AQ58" s="188">
        <v>48.761235616438356</v>
      </c>
      <c r="AR58" s="189" t="s">
        <v>231</v>
      </c>
      <c r="AS58" s="190" t="s">
        <v>431</v>
      </c>
      <c r="AT58" s="166" t="s">
        <v>232</v>
      </c>
      <c r="AU58" s="166" t="s">
        <v>59</v>
      </c>
      <c r="AV58" s="191" t="s">
        <v>1085</v>
      </c>
      <c r="AW58" s="166" t="s">
        <v>234</v>
      </c>
      <c r="AX58" s="166"/>
      <c r="BA58" s="166"/>
    </row>
    <row r="59" spans="1:54" s="192" customFormat="1" ht="15.95" customHeight="1" x14ac:dyDescent="0.25">
      <c r="A59" s="182">
        <v>61</v>
      </c>
      <c r="B59" s="170" t="s">
        <v>50</v>
      </c>
      <c r="C59" s="166" t="s">
        <v>59</v>
      </c>
      <c r="D59" s="166" t="s">
        <v>1087</v>
      </c>
      <c r="E59" s="166" t="s">
        <v>1088</v>
      </c>
      <c r="F59" s="166" t="s">
        <v>1089</v>
      </c>
      <c r="G59" s="166" t="s">
        <v>958</v>
      </c>
      <c r="H59" s="166" t="s">
        <v>219</v>
      </c>
      <c r="I59" s="166" t="s">
        <v>316</v>
      </c>
      <c r="J59" s="166" t="s">
        <v>221</v>
      </c>
      <c r="K59" s="166" t="s">
        <v>222</v>
      </c>
      <c r="L59" s="166" t="s">
        <v>221</v>
      </c>
      <c r="M59" s="166" t="s">
        <v>222</v>
      </c>
      <c r="N59" s="186">
        <v>4</v>
      </c>
      <c r="O59" s="186">
        <v>1.5</v>
      </c>
      <c r="P59" s="168">
        <v>6</v>
      </c>
      <c r="Q59" s="59">
        <v>4</v>
      </c>
      <c r="R59" s="340"/>
      <c r="S59" s="340">
        <v>2</v>
      </c>
      <c r="T59" s="340"/>
      <c r="U59" s="340">
        <v>0</v>
      </c>
      <c r="V59" s="183"/>
      <c r="W59" s="183"/>
      <c r="X59" s="183"/>
      <c r="Y59" s="166" t="s">
        <v>62</v>
      </c>
      <c r="Z59" s="170" t="s">
        <v>224</v>
      </c>
      <c r="AA59" s="197" t="s">
        <v>959</v>
      </c>
      <c r="AB59" s="166" t="s">
        <v>960</v>
      </c>
      <c r="AC59" s="166" t="s">
        <v>961</v>
      </c>
      <c r="AD59" s="198" t="s">
        <v>962</v>
      </c>
      <c r="AE59" s="201" t="s">
        <v>1090</v>
      </c>
      <c r="AF59" s="166" t="s">
        <v>488</v>
      </c>
      <c r="AG59" s="165" t="s">
        <v>230</v>
      </c>
      <c r="AH59" s="166" t="s">
        <v>59</v>
      </c>
      <c r="AI59" s="220">
        <v>0.114</v>
      </c>
      <c r="AJ59" s="168">
        <v>473.45699999999999</v>
      </c>
      <c r="AK59" s="186">
        <v>0.11285139452054795</v>
      </c>
      <c r="AL59" s="186">
        <v>3.5022846575342464E-2</v>
      </c>
      <c r="AM59" s="187">
        <v>0.14787424109589042</v>
      </c>
      <c r="AN59" s="186">
        <v>1.028066317808219</v>
      </c>
      <c r="AO59" s="186">
        <v>0.29816418082191776</v>
      </c>
      <c r="AP59" s="186">
        <v>1.3262304986301368</v>
      </c>
      <c r="AQ59" s="188">
        <v>39.786914958904106</v>
      </c>
      <c r="AR59" s="189" t="s">
        <v>231</v>
      </c>
      <c r="AS59" s="190" t="s">
        <v>431</v>
      </c>
      <c r="AT59" s="166" t="s">
        <v>232</v>
      </c>
      <c r="AU59" s="166" t="s">
        <v>59</v>
      </c>
      <c r="AV59" s="191" t="s">
        <v>1091</v>
      </c>
      <c r="AW59" s="166" t="s">
        <v>234</v>
      </c>
      <c r="AX59" s="166"/>
      <c r="BA59" s="166"/>
    </row>
    <row r="60" spans="1:54" s="192" customFormat="1" ht="15.95" customHeight="1" x14ac:dyDescent="0.2">
      <c r="A60" s="182">
        <v>62</v>
      </c>
      <c r="B60" s="170" t="s">
        <v>50</v>
      </c>
      <c r="C60" s="166" t="s">
        <v>59</v>
      </c>
      <c r="D60" s="166" t="s">
        <v>1098</v>
      </c>
      <c r="E60" s="166" t="s">
        <v>1099</v>
      </c>
      <c r="F60" s="166" t="s">
        <v>1100</v>
      </c>
      <c r="G60" s="166" t="s">
        <v>958</v>
      </c>
      <c r="H60" s="166" t="s">
        <v>219</v>
      </c>
      <c r="I60" s="166" t="s">
        <v>316</v>
      </c>
      <c r="J60" s="166" t="s">
        <v>221</v>
      </c>
      <c r="K60" s="166" t="s">
        <v>222</v>
      </c>
      <c r="L60" s="166" t="s">
        <v>221</v>
      </c>
      <c r="M60" s="166" t="s">
        <v>222</v>
      </c>
      <c r="N60" s="186">
        <v>6</v>
      </c>
      <c r="O60" s="186">
        <v>3</v>
      </c>
      <c r="P60" s="168">
        <v>18</v>
      </c>
      <c r="Q60" s="59">
        <v>4</v>
      </c>
      <c r="R60" s="340"/>
      <c r="S60" s="340">
        <v>2</v>
      </c>
      <c r="T60" s="340"/>
      <c r="U60" s="340">
        <v>1</v>
      </c>
      <c r="V60" s="200"/>
      <c r="W60" s="183"/>
      <c r="X60" s="183"/>
      <c r="Y60" s="166" t="s">
        <v>62</v>
      </c>
      <c r="Z60" s="170" t="s">
        <v>224</v>
      </c>
      <c r="AA60" s="197" t="s">
        <v>959</v>
      </c>
      <c r="AB60" s="166" t="s">
        <v>960</v>
      </c>
      <c r="AC60" s="166" t="s">
        <v>961</v>
      </c>
      <c r="AD60" s="198" t="s">
        <v>962</v>
      </c>
      <c r="AE60" s="201" t="s">
        <v>1101</v>
      </c>
      <c r="AF60" s="166" t="s">
        <v>273</v>
      </c>
      <c r="AG60" s="165" t="s">
        <v>230</v>
      </c>
      <c r="AH60" s="166" t="s">
        <v>59</v>
      </c>
      <c r="AI60" s="220">
        <v>0.114</v>
      </c>
      <c r="AJ60" s="168">
        <v>2595.0410000000002</v>
      </c>
      <c r="AK60" s="186">
        <v>0.61854401917808222</v>
      </c>
      <c r="AL60" s="186">
        <v>0.19196193698630137</v>
      </c>
      <c r="AM60" s="187">
        <v>0.81050595616438359</v>
      </c>
      <c r="AN60" s="186">
        <v>7.4291978806392702</v>
      </c>
      <c r="AO60" s="186">
        <v>0.61014017835616452</v>
      </c>
      <c r="AP60" s="186">
        <v>8.0393380589954351</v>
      </c>
      <c r="AQ60" s="188">
        <v>241.18014176986304</v>
      </c>
      <c r="AR60" s="189" t="s">
        <v>231</v>
      </c>
      <c r="AS60" s="190" t="s">
        <v>431</v>
      </c>
      <c r="AT60" s="166" t="s">
        <v>232</v>
      </c>
      <c r="AU60" s="166" t="s">
        <v>59</v>
      </c>
      <c r="AV60" s="191" t="s">
        <v>1102</v>
      </c>
      <c r="AW60" s="166" t="s">
        <v>234</v>
      </c>
      <c r="AX60" s="166"/>
      <c r="BA60" s="166"/>
    </row>
    <row r="61" spans="1:54" s="192" customFormat="1" ht="15.95" customHeight="1" x14ac:dyDescent="0.25">
      <c r="A61" s="182">
        <v>63</v>
      </c>
      <c r="B61" s="166" t="s">
        <v>51</v>
      </c>
      <c r="C61" s="166" t="s">
        <v>59</v>
      </c>
      <c r="D61" s="166" t="s">
        <v>1117</v>
      </c>
      <c r="E61" s="166" t="s">
        <v>1118</v>
      </c>
      <c r="F61" s="166" t="s">
        <v>1119</v>
      </c>
      <c r="G61" s="166"/>
      <c r="H61" s="166" t="s">
        <v>732</v>
      </c>
      <c r="I61" s="166">
        <v>0</v>
      </c>
      <c r="J61" s="166" t="s">
        <v>317</v>
      </c>
      <c r="K61" s="166">
        <v>0</v>
      </c>
      <c r="L61" s="166" t="s">
        <v>317</v>
      </c>
      <c r="M61" s="166">
        <v>0</v>
      </c>
      <c r="N61" s="186">
        <v>2.5</v>
      </c>
      <c r="O61" s="186">
        <v>1.5</v>
      </c>
      <c r="P61" s="168">
        <v>3.75</v>
      </c>
      <c r="Q61" s="59">
        <v>1</v>
      </c>
      <c r="R61" s="59"/>
      <c r="S61" s="340">
        <v>1</v>
      </c>
      <c r="T61" s="340"/>
      <c r="U61" s="340">
        <v>0</v>
      </c>
      <c r="V61" s="183"/>
      <c r="W61" s="183"/>
      <c r="X61" s="183"/>
      <c r="Y61" s="166" t="s">
        <v>61</v>
      </c>
      <c r="Z61" s="166" t="s">
        <v>230</v>
      </c>
      <c r="AA61" s="203" t="s">
        <v>230</v>
      </c>
      <c r="AB61" s="166" t="s">
        <v>230</v>
      </c>
      <c r="AC61" s="166" t="s">
        <v>230</v>
      </c>
      <c r="AD61" s="166" t="s">
        <v>230</v>
      </c>
      <c r="AE61" s="166" t="s">
        <v>1120</v>
      </c>
      <c r="AF61" s="166" t="s">
        <v>240</v>
      </c>
      <c r="AG61" s="165" t="s">
        <v>230</v>
      </c>
      <c r="AH61" s="203" t="s">
        <v>59</v>
      </c>
      <c r="AI61" s="167">
        <v>0.114</v>
      </c>
      <c r="AJ61" s="221">
        <v>745.154</v>
      </c>
      <c r="AK61" s="186">
        <v>0.17761204931506847</v>
      </c>
      <c r="AL61" s="186">
        <v>5.5120980821917805E-2</v>
      </c>
      <c r="AM61" s="187">
        <v>0.23273303013698626</v>
      </c>
      <c r="AN61" s="186">
        <v>0.71632598447488582</v>
      </c>
      <c r="AO61" s="186">
        <v>0.19953909863013697</v>
      </c>
      <c r="AP61" s="186">
        <v>0.91586508310502279</v>
      </c>
      <c r="AQ61" s="188">
        <v>27.475952493150682</v>
      </c>
      <c r="AR61" s="189" t="s">
        <v>231</v>
      </c>
      <c r="AS61" s="190"/>
      <c r="AT61" s="166" t="s">
        <v>232</v>
      </c>
      <c r="AU61" s="166" t="s">
        <v>59</v>
      </c>
      <c r="AV61" s="191" t="s">
        <v>1121</v>
      </c>
      <c r="AW61" s="166" t="s">
        <v>1122</v>
      </c>
      <c r="AX61" s="166"/>
      <c r="BA61" s="166"/>
    </row>
    <row r="62" spans="1:54" s="222" customFormat="1" ht="15.95" customHeight="1" x14ac:dyDescent="0.25">
      <c r="A62" s="182">
        <v>64</v>
      </c>
      <c r="B62" s="166" t="s">
        <v>51</v>
      </c>
      <c r="C62" s="166" t="s">
        <v>59</v>
      </c>
      <c r="D62" s="166" t="s">
        <v>1128</v>
      </c>
      <c r="E62" s="166" t="s">
        <v>1129</v>
      </c>
      <c r="F62" s="166" t="s">
        <v>1130</v>
      </c>
      <c r="G62" s="166"/>
      <c r="H62" s="166" t="s">
        <v>219</v>
      </c>
      <c r="I62" s="166" t="s">
        <v>316</v>
      </c>
      <c r="J62" s="166" t="s">
        <v>221</v>
      </c>
      <c r="K62" s="166" t="s">
        <v>222</v>
      </c>
      <c r="L62" s="166" t="s">
        <v>221</v>
      </c>
      <c r="M62" s="166" t="s">
        <v>222</v>
      </c>
      <c r="N62" s="186">
        <v>2.5</v>
      </c>
      <c r="O62" s="186">
        <v>1.5</v>
      </c>
      <c r="P62" s="168">
        <v>3.75</v>
      </c>
      <c r="Q62" s="59">
        <v>1</v>
      </c>
      <c r="R62" s="59"/>
      <c r="S62" s="340">
        <v>1</v>
      </c>
      <c r="T62" s="340"/>
      <c r="U62" s="340">
        <v>0</v>
      </c>
      <c r="V62" s="183"/>
      <c r="W62" s="183"/>
      <c r="X62" s="183"/>
      <c r="Y62" s="179" t="s">
        <v>61</v>
      </c>
      <c r="Z62" s="166" t="s">
        <v>230</v>
      </c>
      <c r="AA62" s="203" t="s">
        <v>230</v>
      </c>
      <c r="AB62" s="166" t="s">
        <v>230</v>
      </c>
      <c r="AC62" s="166" t="s">
        <v>230</v>
      </c>
      <c r="AD62" s="166" t="s">
        <v>230</v>
      </c>
      <c r="AE62" s="166" t="s">
        <v>1131</v>
      </c>
      <c r="AF62" s="166" t="s">
        <v>349</v>
      </c>
      <c r="AG62" s="165" t="s">
        <v>230</v>
      </c>
      <c r="AH62" s="203" t="s">
        <v>59</v>
      </c>
      <c r="AI62" s="167">
        <v>0.114</v>
      </c>
      <c r="AJ62" s="168">
        <v>178.67399999999998</v>
      </c>
      <c r="AK62" s="186">
        <v>4.2588049315068488E-2</v>
      </c>
      <c r="AL62" s="186">
        <v>1.3216980821917806E-2</v>
      </c>
      <c r="AM62" s="187">
        <v>5.5805030136986296E-2</v>
      </c>
      <c r="AN62" s="186">
        <v>4.5004715981735152E-2</v>
      </c>
      <c r="AO62" s="186">
        <v>1.3216980821917806E-2</v>
      </c>
      <c r="AP62" s="186">
        <v>5.822169680365296E-2</v>
      </c>
      <c r="AQ62" s="188">
        <v>1.7466509041095888</v>
      </c>
      <c r="AR62" s="189" t="s">
        <v>231</v>
      </c>
      <c r="AS62" s="190"/>
      <c r="AT62" s="166" t="s">
        <v>232</v>
      </c>
      <c r="AU62" s="166" t="s">
        <v>59</v>
      </c>
      <c r="AV62" s="191" t="s">
        <v>1132</v>
      </c>
      <c r="AW62" s="166" t="s">
        <v>1122</v>
      </c>
      <c r="AX62" s="166"/>
      <c r="BA62" s="166"/>
    </row>
    <row r="63" spans="1:54" s="192" customFormat="1" ht="15.95" customHeight="1" x14ac:dyDescent="0.25">
      <c r="A63" s="182">
        <v>65</v>
      </c>
      <c r="B63" s="166" t="s">
        <v>51</v>
      </c>
      <c r="C63" s="166" t="s">
        <v>59</v>
      </c>
      <c r="D63" s="166" t="s">
        <v>1137</v>
      </c>
      <c r="E63" s="166" t="s">
        <v>1138</v>
      </c>
      <c r="F63" s="166" t="s">
        <v>1139</v>
      </c>
      <c r="G63" s="166"/>
      <c r="H63" s="166" t="s">
        <v>732</v>
      </c>
      <c r="I63" s="166">
        <v>0</v>
      </c>
      <c r="J63" s="166" t="s">
        <v>317</v>
      </c>
      <c r="K63" s="166">
        <v>0</v>
      </c>
      <c r="L63" s="166" t="s">
        <v>317</v>
      </c>
      <c r="M63" s="166">
        <v>0</v>
      </c>
      <c r="N63" s="186">
        <v>2.5</v>
      </c>
      <c r="O63" s="186">
        <v>1.5</v>
      </c>
      <c r="P63" s="168">
        <v>3.75</v>
      </c>
      <c r="Q63" s="59">
        <v>1</v>
      </c>
      <c r="R63" s="59"/>
      <c r="S63" s="340">
        <v>0</v>
      </c>
      <c r="T63" s="340"/>
      <c r="U63" s="340">
        <v>0</v>
      </c>
      <c r="V63" s="183"/>
      <c r="W63" s="183">
        <v>1</v>
      </c>
      <c r="X63" s="183"/>
      <c r="Y63" s="166" t="s">
        <v>61</v>
      </c>
      <c r="Z63" s="166" t="s">
        <v>230</v>
      </c>
      <c r="AA63" s="203" t="s">
        <v>230</v>
      </c>
      <c r="AB63" s="166" t="s">
        <v>230</v>
      </c>
      <c r="AC63" s="166" t="s">
        <v>230</v>
      </c>
      <c r="AD63" s="166" t="s">
        <v>230</v>
      </c>
      <c r="AE63" s="166" t="s">
        <v>1140</v>
      </c>
      <c r="AF63" s="166" t="s">
        <v>1124</v>
      </c>
      <c r="AG63" s="165" t="s">
        <v>230</v>
      </c>
      <c r="AH63" s="203" t="s">
        <v>59</v>
      </c>
      <c r="AI63" s="167">
        <v>0.114</v>
      </c>
      <c r="AJ63" s="168">
        <v>179.83799999999999</v>
      </c>
      <c r="AK63" s="186">
        <v>4.2865495890410957E-2</v>
      </c>
      <c r="AL63" s="186">
        <v>1.3303084931506849E-2</v>
      </c>
      <c r="AM63" s="187">
        <v>5.6168580821917807E-2</v>
      </c>
      <c r="AN63" s="186">
        <v>4.2865495890410957E-2</v>
      </c>
      <c r="AO63" s="186">
        <v>1.3303084931506849E-2</v>
      </c>
      <c r="AP63" s="186">
        <v>5.6168580821917807E-2</v>
      </c>
      <c r="AQ63" s="188">
        <v>1.6850574246575343</v>
      </c>
      <c r="AR63" s="189" t="s">
        <v>231</v>
      </c>
      <c r="AS63" s="190"/>
      <c r="AT63" s="166" t="s">
        <v>232</v>
      </c>
      <c r="AU63" s="166" t="s">
        <v>59</v>
      </c>
      <c r="AV63" s="191" t="s">
        <v>1141</v>
      </c>
      <c r="AW63" s="166" t="s">
        <v>1122</v>
      </c>
      <c r="AX63" s="166"/>
      <c r="BA63" s="166"/>
    </row>
    <row r="64" spans="1:54" s="192" customFormat="1" ht="15.95" customHeight="1" x14ac:dyDescent="0.25">
      <c r="A64" s="182">
        <v>66</v>
      </c>
      <c r="B64" s="166" t="s">
        <v>51</v>
      </c>
      <c r="C64" s="166" t="s">
        <v>59</v>
      </c>
      <c r="D64" s="166" t="s">
        <v>1142</v>
      </c>
      <c r="E64" s="166" t="s">
        <v>1143</v>
      </c>
      <c r="F64" s="166" t="s">
        <v>1144</v>
      </c>
      <c r="G64" s="166"/>
      <c r="H64" s="166" t="s">
        <v>732</v>
      </c>
      <c r="I64" s="166">
        <v>0</v>
      </c>
      <c r="J64" s="166" t="s">
        <v>317</v>
      </c>
      <c r="K64" s="166">
        <v>0</v>
      </c>
      <c r="L64" s="166" t="s">
        <v>317</v>
      </c>
      <c r="M64" s="166">
        <v>0</v>
      </c>
      <c r="N64" s="186">
        <v>2.5</v>
      </c>
      <c r="O64" s="186">
        <v>1.5</v>
      </c>
      <c r="P64" s="168">
        <v>3.75</v>
      </c>
      <c r="Q64" s="59">
        <v>1</v>
      </c>
      <c r="R64" s="59"/>
      <c r="S64" s="340">
        <v>1</v>
      </c>
      <c r="T64" s="340"/>
      <c r="U64" s="340">
        <v>0</v>
      </c>
      <c r="V64" s="183"/>
      <c r="W64" s="183"/>
      <c r="X64" s="183"/>
      <c r="Y64" s="166" t="s">
        <v>61</v>
      </c>
      <c r="Z64" s="166" t="s">
        <v>230</v>
      </c>
      <c r="AA64" s="203" t="s">
        <v>230</v>
      </c>
      <c r="AB64" s="166" t="s">
        <v>230</v>
      </c>
      <c r="AC64" s="166" t="s">
        <v>230</v>
      </c>
      <c r="AD64" s="166" t="s">
        <v>230</v>
      </c>
      <c r="AE64" s="166" t="s">
        <v>1145</v>
      </c>
      <c r="AF64" s="166" t="s">
        <v>434</v>
      </c>
      <c r="AG64" s="165" t="s">
        <v>230</v>
      </c>
      <c r="AH64" s="203" t="s">
        <v>59</v>
      </c>
      <c r="AI64" s="167">
        <v>0.114</v>
      </c>
      <c r="AJ64" s="168">
        <v>244.149</v>
      </c>
      <c r="AK64" s="186">
        <v>5.8194419178082185E-2</v>
      </c>
      <c r="AL64" s="186">
        <v>1.806033698630137E-2</v>
      </c>
      <c r="AM64" s="187">
        <v>7.6254756164383555E-2</v>
      </c>
      <c r="AN64" s="186">
        <v>5.8194419178082185E-2</v>
      </c>
      <c r="AO64" s="186">
        <v>1.806033698630137E-2</v>
      </c>
      <c r="AP64" s="186">
        <v>7.6254756164383555E-2</v>
      </c>
      <c r="AQ64" s="188">
        <v>2.2876426849315066</v>
      </c>
      <c r="AR64" s="189" t="s">
        <v>231</v>
      </c>
      <c r="AS64" s="190"/>
      <c r="AT64" s="166" t="s">
        <v>232</v>
      </c>
      <c r="AU64" s="166" t="s">
        <v>59</v>
      </c>
      <c r="AV64" s="191" t="s">
        <v>1146</v>
      </c>
      <c r="AW64" s="166" t="s">
        <v>1122</v>
      </c>
      <c r="AX64" s="166"/>
      <c r="BA64" s="166"/>
    </row>
    <row r="65" spans="1:53" s="192" customFormat="1" ht="15.95" customHeight="1" x14ac:dyDescent="0.25">
      <c r="A65" s="182">
        <v>67</v>
      </c>
      <c r="B65" s="166" t="s">
        <v>51</v>
      </c>
      <c r="C65" s="166" t="s">
        <v>59</v>
      </c>
      <c r="D65" s="166" t="s">
        <v>1147</v>
      </c>
      <c r="E65" s="166" t="s">
        <v>1148</v>
      </c>
      <c r="F65" s="166" t="s">
        <v>1149</v>
      </c>
      <c r="G65" s="166"/>
      <c r="H65" s="166" t="s">
        <v>732</v>
      </c>
      <c r="I65" s="166">
        <v>0</v>
      </c>
      <c r="J65" s="166" t="s">
        <v>317</v>
      </c>
      <c r="K65" s="166">
        <v>0</v>
      </c>
      <c r="L65" s="166" t="s">
        <v>317</v>
      </c>
      <c r="M65" s="166">
        <v>0</v>
      </c>
      <c r="N65" s="186">
        <v>4</v>
      </c>
      <c r="O65" s="186">
        <v>1.5</v>
      </c>
      <c r="P65" s="168">
        <v>6</v>
      </c>
      <c r="Q65" s="59">
        <v>1</v>
      </c>
      <c r="R65" s="59"/>
      <c r="S65" s="340">
        <v>1</v>
      </c>
      <c r="T65" s="340"/>
      <c r="U65" s="340">
        <v>0</v>
      </c>
      <c r="V65" s="183"/>
      <c r="W65" s="183"/>
      <c r="X65" s="183"/>
      <c r="Y65" s="166" t="s">
        <v>61</v>
      </c>
      <c r="Z65" s="166" t="s">
        <v>230</v>
      </c>
      <c r="AA65" s="203" t="s">
        <v>230</v>
      </c>
      <c r="AB65" s="166" t="s">
        <v>230</v>
      </c>
      <c r="AC65" s="166" t="s">
        <v>230</v>
      </c>
      <c r="AD65" s="166" t="s">
        <v>230</v>
      </c>
      <c r="AE65" s="166" t="s">
        <v>1150</v>
      </c>
      <c r="AF65" s="166" t="s">
        <v>1151</v>
      </c>
      <c r="AG65" s="165" t="s">
        <v>230</v>
      </c>
      <c r="AH65" s="203" t="s">
        <v>59</v>
      </c>
      <c r="AI65" s="167">
        <v>0.114</v>
      </c>
      <c r="AJ65" s="168">
        <v>950.01800000000003</v>
      </c>
      <c r="AK65" s="186">
        <v>0.22644264657534247</v>
      </c>
      <c r="AL65" s="186">
        <v>7.0275304109589043E-2</v>
      </c>
      <c r="AM65" s="187">
        <v>0.29671795068493151</v>
      </c>
      <c r="AN65" s="186">
        <v>1.91877141369863</v>
      </c>
      <c r="AO65" s="186">
        <v>0.5954807835616438</v>
      </c>
      <c r="AP65" s="186">
        <v>2.5142521972602738</v>
      </c>
      <c r="AQ65" s="188">
        <v>75.427565917808209</v>
      </c>
      <c r="AR65" s="189" t="s">
        <v>231</v>
      </c>
      <c r="AS65" s="190"/>
      <c r="AT65" s="166" t="s">
        <v>232</v>
      </c>
      <c r="AU65" s="166" t="s">
        <v>59</v>
      </c>
      <c r="AV65" s="191" t="s">
        <v>1152</v>
      </c>
      <c r="AW65" s="166" t="s">
        <v>1122</v>
      </c>
      <c r="AX65" s="166"/>
      <c r="BA65" s="166"/>
    </row>
    <row r="66" spans="1:53" s="192" customFormat="1" ht="15.95" customHeight="1" x14ac:dyDescent="0.25">
      <c r="A66" s="182">
        <v>68</v>
      </c>
      <c r="B66" s="166" t="s">
        <v>51</v>
      </c>
      <c r="C66" s="166" t="s">
        <v>59</v>
      </c>
      <c r="D66" s="166" t="s">
        <v>1157</v>
      </c>
      <c r="E66" s="166" t="s">
        <v>1158</v>
      </c>
      <c r="F66" s="166" t="s">
        <v>1159</v>
      </c>
      <c r="G66" s="166"/>
      <c r="H66" s="166" t="s">
        <v>732</v>
      </c>
      <c r="I66" s="166">
        <v>0</v>
      </c>
      <c r="J66" s="166" t="s">
        <v>317</v>
      </c>
      <c r="K66" s="166">
        <v>0</v>
      </c>
      <c r="L66" s="166" t="s">
        <v>317</v>
      </c>
      <c r="M66" s="166">
        <v>0</v>
      </c>
      <c r="N66" s="186">
        <v>2.5</v>
      </c>
      <c r="O66" s="186">
        <v>1.5</v>
      </c>
      <c r="P66" s="168">
        <v>3.75</v>
      </c>
      <c r="Q66" s="59">
        <v>1</v>
      </c>
      <c r="R66" s="59"/>
      <c r="S66" s="340">
        <v>1</v>
      </c>
      <c r="T66" s="340"/>
      <c r="U66" s="340">
        <v>0</v>
      </c>
      <c r="V66" s="183"/>
      <c r="W66" s="183"/>
      <c r="X66" s="183"/>
      <c r="Y66" s="166" t="s">
        <v>61</v>
      </c>
      <c r="Z66" s="166" t="s">
        <v>230</v>
      </c>
      <c r="AA66" s="203" t="s">
        <v>230</v>
      </c>
      <c r="AB66" s="166" t="s">
        <v>230</v>
      </c>
      <c r="AC66" s="166" t="s">
        <v>230</v>
      </c>
      <c r="AD66" s="166" t="s">
        <v>230</v>
      </c>
      <c r="AE66" s="166" t="s">
        <v>1160</v>
      </c>
      <c r="AF66" s="166" t="s">
        <v>1161</v>
      </c>
      <c r="AG66" s="165" t="s">
        <v>230</v>
      </c>
      <c r="AH66" s="203" t="s">
        <v>59</v>
      </c>
      <c r="AI66" s="167">
        <v>0.114</v>
      </c>
      <c r="AJ66" s="168">
        <v>142.39600000000002</v>
      </c>
      <c r="AK66" s="186">
        <v>3.3940964383561645E-2</v>
      </c>
      <c r="AL66" s="186">
        <v>1.0533402739726028E-2</v>
      </c>
      <c r="AM66" s="187">
        <v>4.4474367123287672E-2</v>
      </c>
      <c r="AN66" s="186">
        <v>3.3940964383561645E-2</v>
      </c>
      <c r="AO66" s="186">
        <v>1.0533402739726028E-2</v>
      </c>
      <c r="AP66" s="186">
        <v>4.4474367123287672E-2</v>
      </c>
      <c r="AQ66" s="188">
        <v>1.3342310136986302</v>
      </c>
      <c r="AR66" s="189" t="s">
        <v>231</v>
      </c>
      <c r="AS66" s="190"/>
      <c r="AT66" s="166" t="s">
        <v>232</v>
      </c>
      <c r="AU66" s="166" t="s">
        <v>59</v>
      </c>
      <c r="AV66" s="191" t="s">
        <v>1162</v>
      </c>
      <c r="AW66" s="166" t="s">
        <v>1122</v>
      </c>
      <c r="AX66" s="166"/>
      <c r="BA66" s="166"/>
    </row>
    <row r="67" spans="1:53" s="192" customFormat="1" ht="15.95" customHeight="1" x14ac:dyDescent="0.25">
      <c r="A67" s="182">
        <v>69</v>
      </c>
      <c r="B67" s="166" t="s">
        <v>51</v>
      </c>
      <c r="C67" s="166" t="s">
        <v>59</v>
      </c>
      <c r="D67" s="166" t="s">
        <v>1163</v>
      </c>
      <c r="E67" s="166" t="s">
        <v>1164</v>
      </c>
      <c r="F67" s="166" t="s">
        <v>1165</v>
      </c>
      <c r="G67" s="166"/>
      <c r="H67" s="166" t="s">
        <v>732</v>
      </c>
      <c r="I67" s="166">
        <v>0</v>
      </c>
      <c r="J67" s="166" t="s">
        <v>317</v>
      </c>
      <c r="K67" s="166">
        <v>0</v>
      </c>
      <c r="L67" s="166" t="s">
        <v>317</v>
      </c>
      <c r="M67" s="166">
        <v>0</v>
      </c>
      <c r="N67" s="186">
        <v>4</v>
      </c>
      <c r="O67" s="186">
        <v>1.5</v>
      </c>
      <c r="P67" s="168">
        <v>6</v>
      </c>
      <c r="Q67" s="59">
        <v>2</v>
      </c>
      <c r="R67" s="59"/>
      <c r="S67" s="340">
        <v>1</v>
      </c>
      <c r="T67" s="340"/>
      <c r="U67" s="340">
        <v>0</v>
      </c>
      <c r="V67" s="183"/>
      <c r="W67" s="183"/>
      <c r="X67" s="183"/>
      <c r="Y67" s="166" t="s">
        <v>61</v>
      </c>
      <c r="Z67" s="166" t="s">
        <v>230</v>
      </c>
      <c r="AA67" s="203" t="s">
        <v>230</v>
      </c>
      <c r="AB67" s="166" t="s">
        <v>230</v>
      </c>
      <c r="AC67" s="166" t="s">
        <v>230</v>
      </c>
      <c r="AD67" s="166" t="s">
        <v>230</v>
      </c>
      <c r="AE67" s="166" t="s">
        <v>1166</v>
      </c>
      <c r="AF67" s="166" t="s">
        <v>1167</v>
      </c>
      <c r="AG67" s="165" t="s">
        <v>230</v>
      </c>
      <c r="AH67" s="203" t="s">
        <v>59</v>
      </c>
      <c r="AI67" s="167">
        <v>0.114</v>
      </c>
      <c r="AJ67" s="168">
        <v>389.649</v>
      </c>
      <c r="AK67" s="186">
        <v>9.2875241095890404E-2</v>
      </c>
      <c r="AL67" s="186">
        <v>2.8823350684931508E-2</v>
      </c>
      <c r="AM67" s="187">
        <v>0.12169859178082192</v>
      </c>
      <c r="AN67" s="186">
        <v>0.11095550958904109</v>
      </c>
      <c r="AO67" s="186">
        <v>3.443446849315069E-2</v>
      </c>
      <c r="AP67" s="186">
        <v>0.14538997808219178</v>
      </c>
      <c r="AQ67" s="188">
        <v>4.3616993424657533</v>
      </c>
      <c r="AR67" s="189" t="s">
        <v>231</v>
      </c>
      <c r="AS67" s="190"/>
      <c r="AT67" s="166" t="s">
        <v>232</v>
      </c>
      <c r="AU67" s="166" t="s">
        <v>59</v>
      </c>
      <c r="AV67" s="191" t="s">
        <v>1168</v>
      </c>
      <c r="AW67" s="166" t="s">
        <v>1122</v>
      </c>
      <c r="AX67" s="166"/>
      <c r="BA67" s="166"/>
    </row>
    <row r="68" spans="1:53" s="192" customFormat="1" ht="15.95" customHeight="1" x14ac:dyDescent="0.25">
      <c r="A68" s="182">
        <v>70</v>
      </c>
      <c r="B68" s="166" t="s">
        <v>51</v>
      </c>
      <c r="C68" s="166" t="s">
        <v>59</v>
      </c>
      <c r="D68" s="166" t="s">
        <v>1171</v>
      </c>
      <c r="E68" s="166" t="s">
        <v>1143</v>
      </c>
      <c r="F68" s="166" t="s">
        <v>1172</v>
      </c>
      <c r="G68" s="166"/>
      <c r="H68" s="166" t="s">
        <v>732</v>
      </c>
      <c r="I68" s="166">
        <v>0</v>
      </c>
      <c r="J68" s="166" t="s">
        <v>317</v>
      </c>
      <c r="K68" s="166">
        <v>0</v>
      </c>
      <c r="L68" s="166" t="s">
        <v>317</v>
      </c>
      <c r="M68" s="166">
        <v>0</v>
      </c>
      <c r="N68" s="186">
        <v>2.5</v>
      </c>
      <c r="O68" s="186">
        <v>1.5</v>
      </c>
      <c r="P68" s="168">
        <v>3.75</v>
      </c>
      <c r="Q68" s="59">
        <v>1</v>
      </c>
      <c r="R68" s="59"/>
      <c r="S68" s="340">
        <v>1</v>
      </c>
      <c r="T68" s="340"/>
      <c r="U68" s="340">
        <v>0</v>
      </c>
      <c r="V68" s="183"/>
      <c r="W68" s="183"/>
      <c r="X68" s="183"/>
      <c r="Y68" s="166" t="s">
        <v>61</v>
      </c>
      <c r="Z68" s="166" t="s">
        <v>230</v>
      </c>
      <c r="AA68" s="203" t="s">
        <v>230</v>
      </c>
      <c r="AB68" s="166" t="s">
        <v>230</v>
      </c>
      <c r="AC68" s="166" t="s">
        <v>230</v>
      </c>
      <c r="AD68" s="166" t="s">
        <v>230</v>
      </c>
      <c r="AE68" s="166" t="s">
        <v>1173</v>
      </c>
      <c r="AF68" s="166" t="s">
        <v>349</v>
      </c>
      <c r="AG68" s="165" t="s">
        <v>230</v>
      </c>
      <c r="AH68" s="203" t="s">
        <v>59</v>
      </c>
      <c r="AI68" s="167">
        <v>0.114</v>
      </c>
      <c r="AJ68" s="168">
        <v>357.05700000000002</v>
      </c>
      <c r="AK68" s="186">
        <v>8.5106736986301376E-2</v>
      </c>
      <c r="AL68" s="186">
        <v>2.6412435616438357E-2</v>
      </c>
      <c r="AM68" s="187">
        <v>0.11151917260273973</v>
      </c>
      <c r="AN68" s="186">
        <v>8.5106736986301376E-2</v>
      </c>
      <c r="AO68" s="186">
        <v>2.6412435616438357E-2</v>
      </c>
      <c r="AP68" s="186">
        <v>0.11151917260273973</v>
      </c>
      <c r="AQ68" s="188">
        <v>3.3455751780821918</v>
      </c>
      <c r="AR68" s="189" t="s">
        <v>231</v>
      </c>
      <c r="AS68" s="190"/>
      <c r="AT68" s="166" t="s">
        <v>232</v>
      </c>
      <c r="AU68" s="166" t="s">
        <v>59</v>
      </c>
      <c r="AV68" s="191" t="s">
        <v>1174</v>
      </c>
      <c r="AW68" s="166" t="s">
        <v>1122</v>
      </c>
      <c r="AX68" s="166"/>
      <c r="BA68" s="166"/>
    </row>
    <row r="69" spans="1:53" s="192" customFormat="1" ht="15.95" customHeight="1" x14ac:dyDescent="0.25">
      <c r="A69" s="182">
        <v>71</v>
      </c>
      <c r="B69" s="166" t="s">
        <v>51</v>
      </c>
      <c r="C69" s="166" t="s">
        <v>59</v>
      </c>
      <c r="D69" s="166" t="s">
        <v>1175</v>
      </c>
      <c r="E69" s="166" t="s">
        <v>1176</v>
      </c>
      <c r="F69" s="166" t="s">
        <v>1177</v>
      </c>
      <c r="G69" s="166"/>
      <c r="H69" s="166" t="s">
        <v>732</v>
      </c>
      <c r="I69" s="166">
        <v>0</v>
      </c>
      <c r="J69" s="166" t="s">
        <v>317</v>
      </c>
      <c r="K69" s="166">
        <v>0</v>
      </c>
      <c r="L69" s="166" t="s">
        <v>317</v>
      </c>
      <c r="M69" s="166">
        <v>0</v>
      </c>
      <c r="N69" s="186">
        <v>2.5</v>
      </c>
      <c r="O69" s="186">
        <v>1.5</v>
      </c>
      <c r="P69" s="168">
        <v>3.75</v>
      </c>
      <c r="Q69" s="59">
        <v>1</v>
      </c>
      <c r="R69" s="59"/>
      <c r="S69" s="340">
        <v>1</v>
      </c>
      <c r="T69" s="340"/>
      <c r="U69" s="340">
        <v>0</v>
      </c>
      <c r="V69" s="183"/>
      <c r="W69" s="183"/>
      <c r="X69" s="183"/>
      <c r="Y69" s="166" t="s">
        <v>61</v>
      </c>
      <c r="Z69" s="166" t="s">
        <v>230</v>
      </c>
      <c r="AA69" s="203" t="s">
        <v>230</v>
      </c>
      <c r="AB69" s="166" t="s">
        <v>230</v>
      </c>
      <c r="AC69" s="166" t="s">
        <v>230</v>
      </c>
      <c r="AD69" s="166" t="s">
        <v>230</v>
      </c>
      <c r="AE69" s="166" t="s">
        <v>1178</v>
      </c>
      <c r="AF69" s="166" t="s">
        <v>351</v>
      </c>
      <c r="AG69" s="165" t="s">
        <v>230</v>
      </c>
      <c r="AH69" s="203" t="s">
        <v>59</v>
      </c>
      <c r="AI69" s="167">
        <v>0.114</v>
      </c>
      <c r="AJ69" s="168">
        <v>210.393</v>
      </c>
      <c r="AK69" s="186">
        <v>5.0148468493150682E-2</v>
      </c>
      <c r="AL69" s="186">
        <v>1.5563317808219177E-2</v>
      </c>
      <c r="AM69" s="187">
        <v>6.5711786301369854E-2</v>
      </c>
      <c r="AN69" s="186">
        <v>5.0148468493150682E-2</v>
      </c>
      <c r="AO69" s="186">
        <v>1.5563317808219177E-2</v>
      </c>
      <c r="AP69" s="186">
        <v>6.5711786301369854E-2</v>
      </c>
      <c r="AQ69" s="188">
        <v>1.9713535890410956</v>
      </c>
      <c r="AR69" s="189" t="s">
        <v>231</v>
      </c>
      <c r="AS69" s="190"/>
      <c r="AT69" s="166" t="s">
        <v>232</v>
      </c>
      <c r="AU69" s="166" t="s">
        <v>59</v>
      </c>
      <c r="AV69" s="191" t="s">
        <v>1179</v>
      </c>
      <c r="AW69" s="166" t="s">
        <v>1122</v>
      </c>
      <c r="AX69" s="166"/>
      <c r="BA69" s="166"/>
    </row>
    <row r="70" spans="1:53" s="192" customFormat="1" ht="15.95" customHeight="1" x14ac:dyDescent="0.25">
      <c r="A70" s="182">
        <v>72</v>
      </c>
      <c r="B70" s="166" t="s">
        <v>51</v>
      </c>
      <c r="C70" s="166" t="s">
        <v>59</v>
      </c>
      <c r="D70" s="166" t="s">
        <v>1180</v>
      </c>
      <c r="E70" s="166" t="s">
        <v>1143</v>
      </c>
      <c r="F70" s="166" t="s">
        <v>1144</v>
      </c>
      <c r="G70" s="166"/>
      <c r="H70" s="166" t="s">
        <v>732</v>
      </c>
      <c r="I70" s="166">
        <v>0</v>
      </c>
      <c r="J70" s="166" t="s">
        <v>317</v>
      </c>
      <c r="K70" s="166">
        <v>0</v>
      </c>
      <c r="L70" s="166" t="s">
        <v>317</v>
      </c>
      <c r="M70" s="166">
        <v>0</v>
      </c>
      <c r="N70" s="186">
        <v>2.5</v>
      </c>
      <c r="O70" s="186">
        <v>1.5</v>
      </c>
      <c r="P70" s="168">
        <v>3.75</v>
      </c>
      <c r="Q70" s="59">
        <v>1</v>
      </c>
      <c r="R70" s="59"/>
      <c r="S70" s="340">
        <v>1</v>
      </c>
      <c r="T70" s="340"/>
      <c r="U70" s="340">
        <v>0</v>
      </c>
      <c r="V70" s="183"/>
      <c r="W70" s="183"/>
      <c r="X70" s="183"/>
      <c r="Y70" s="166" t="s">
        <v>61</v>
      </c>
      <c r="Z70" s="166" t="s">
        <v>230</v>
      </c>
      <c r="AA70" s="203" t="s">
        <v>230</v>
      </c>
      <c r="AB70" s="166" t="s">
        <v>230</v>
      </c>
      <c r="AC70" s="166" t="s">
        <v>230</v>
      </c>
      <c r="AD70" s="166" t="s">
        <v>230</v>
      </c>
      <c r="AE70" s="166" t="s">
        <v>1181</v>
      </c>
      <c r="AF70" s="166" t="s">
        <v>881</v>
      </c>
      <c r="AG70" s="165" t="s">
        <v>230</v>
      </c>
      <c r="AH70" s="203" t="s">
        <v>59</v>
      </c>
      <c r="AI70" s="167">
        <v>0.114</v>
      </c>
      <c r="AJ70" s="168">
        <v>232.12100000000001</v>
      </c>
      <c r="AK70" s="186">
        <v>5.5327471232876714E-2</v>
      </c>
      <c r="AL70" s="186">
        <v>1.7170594520547946E-2</v>
      </c>
      <c r="AM70" s="187">
        <v>7.2498065753424656E-2</v>
      </c>
      <c r="AN70" s="186">
        <v>5.5327471232876714E-2</v>
      </c>
      <c r="AO70" s="186">
        <v>1.7170594520547946E-2</v>
      </c>
      <c r="AP70" s="186">
        <v>7.2498065753424656E-2</v>
      </c>
      <c r="AQ70" s="188">
        <v>2.1749419726027397</v>
      </c>
      <c r="AR70" s="189" t="s">
        <v>231</v>
      </c>
      <c r="AS70" s="190"/>
      <c r="AT70" s="166" t="s">
        <v>232</v>
      </c>
      <c r="AU70" s="166" t="s">
        <v>59</v>
      </c>
      <c r="AV70" s="191" t="s">
        <v>1182</v>
      </c>
      <c r="AW70" s="166" t="s">
        <v>1122</v>
      </c>
      <c r="AX70" s="166"/>
      <c r="BA70" s="166"/>
    </row>
    <row r="71" spans="1:53" s="192" customFormat="1" ht="15.95" customHeight="1" x14ac:dyDescent="0.25">
      <c r="A71" s="182">
        <v>73</v>
      </c>
      <c r="B71" s="166" t="s">
        <v>51</v>
      </c>
      <c r="C71" s="166" t="s">
        <v>59</v>
      </c>
      <c r="D71" s="166" t="s">
        <v>1183</v>
      </c>
      <c r="E71" s="166" t="s">
        <v>1184</v>
      </c>
      <c r="F71" s="166" t="s">
        <v>1185</v>
      </c>
      <c r="G71" s="166"/>
      <c r="H71" s="166" t="s">
        <v>732</v>
      </c>
      <c r="I71" s="166">
        <v>0</v>
      </c>
      <c r="J71" s="166" t="s">
        <v>317</v>
      </c>
      <c r="K71" s="166">
        <v>0</v>
      </c>
      <c r="L71" s="166" t="s">
        <v>317</v>
      </c>
      <c r="M71" s="166">
        <v>0</v>
      </c>
      <c r="N71" s="186">
        <v>2.5</v>
      </c>
      <c r="O71" s="186">
        <v>1.5</v>
      </c>
      <c r="P71" s="168">
        <v>3.75</v>
      </c>
      <c r="Q71" s="59">
        <v>1</v>
      </c>
      <c r="R71" s="59"/>
      <c r="S71" s="340">
        <v>0</v>
      </c>
      <c r="T71" s="340"/>
      <c r="U71" s="340">
        <v>0</v>
      </c>
      <c r="V71" s="183"/>
      <c r="W71" s="183">
        <v>1</v>
      </c>
      <c r="X71" s="183"/>
      <c r="Y71" s="166" t="s">
        <v>61</v>
      </c>
      <c r="Z71" s="166" t="s">
        <v>230</v>
      </c>
      <c r="AA71" s="203" t="s">
        <v>230</v>
      </c>
      <c r="AB71" s="166" t="s">
        <v>230</v>
      </c>
      <c r="AC71" s="166" t="s">
        <v>230</v>
      </c>
      <c r="AD71" s="166" t="s">
        <v>230</v>
      </c>
      <c r="AE71" s="166" t="s">
        <v>1186</v>
      </c>
      <c r="AF71" s="166" t="s">
        <v>353</v>
      </c>
      <c r="AG71" s="165" t="s">
        <v>230</v>
      </c>
      <c r="AH71" s="203" t="s">
        <v>59</v>
      </c>
      <c r="AI71" s="167">
        <v>0.114</v>
      </c>
      <c r="AJ71" s="168">
        <v>103.79</v>
      </c>
      <c r="AK71" s="186">
        <v>2.4738986301369864E-2</v>
      </c>
      <c r="AL71" s="186">
        <v>7.6776164383561647E-3</v>
      </c>
      <c r="AM71" s="187">
        <v>3.2416602739726026E-2</v>
      </c>
      <c r="AN71" s="186">
        <v>2.4738986301369864E-2</v>
      </c>
      <c r="AO71" s="186">
        <v>7.6776164383561647E-3</v>
      </c>
      <c r="AP71" s="186">
        <v>3.2416602739726026E-2</v>
      </c>
      <c r="AQ71" s="188">
        <v>0.9724980821917808</v>
      </c>
      <c r="AR71" s="189" t="s">
        <v>231</v>
      </c>
      <c r="AS71" s="190"/>
      <c r="AT71" s="166" t="s">
        <v>232</v>
      </c>
      <c r="AU71" s="166" t="s">
        <v>59</v>
      </c>
      <c r="AV71" s="191" t="s">
        <v>1187</v>
      </c>
      <c r="AW71" s="166" t="s">
        <v>1122</v>
      </c>
      <c r="AX71" s="166"/>
      <c r="BA71" s="166"/>
    </row>
    <row r="72" spans="1:53" s="192" customFormat="1" ht="15.95" customHeight="1" x14ac:dyDescent="0.25">
      <c r="A72" s="182">
        <v>74</v>
      </c>
      <c r="B72" s="166" t="s">
        <v>51</v>
      </c>
      <c r="C72" s="166" t="s">
        <v>59</v>
      </c>
      <c r="D72" s="166" t="s">
        <v>1188</v>
      </c>
      <c r="E72" s="166" t="s">
        <v>1189</v>
      </c>
      <c r="F72" s="166" t="s">
        <v>1190</v>
      </c>
      <c r="G72" s="166"/>
      <c r="H72" s="166" t="s">
        <v>732</v>
      </c>
      <c r="I72" s="166">
        <v>0</v>
      </c>
      <c r="J72" s="166" t="s">
        <v>317</v>
      </c>
      <c r="K72" s="166">
        <v>0</v>
      </c>
      <c r="L72" s="166" t="s">
        <v>317</v>
      </c>
      <c r="M72" s="166">
        <v>0</v>
      </c>
      <c r="N72" s="186">
        <v>2.5</v>
      </c>
      <c r="O72" s="186">
        <v>1.5</v>
      </c>
      <c r="P72" s="168">
        <v>3.75</v>
      </c>
      <c r="Q72" s="59">
        <v>1</v>
      </c>
      <c r="R72" s="59"/>
      <c r="S72" s="340">
        <v>1</v>
      </c>
      <c r="T72" s="340"/>
      <c r="U72" s="340">
        <v>0</v>
      </c>
      <c r="V72" s="183"/>
      <c r="W72" s="183"/>
      <c r="X72" s="183"/>
      <c r="Y72" s="166" t="s">
        <v>61</v>
      </c>
      <c r="Z72" s="166" t="s">
        <v>230</v>
      </c>
      <c r="AA72" s="203" t="s">
        <v>230</v>
      </c>
      <c r="AB72" s="166" t="s">
        <v>230</v>
      </c>
      <c r="AC72" s="166" t="s">
        <v>230</v>
      </c>
      <c r="AD72" s="166" t="s">
        <v>230</v>
      </c>
      <c r="AE72" s="166" t="s">
        <v>71</v>
      </c>
      <c r="AF72" s="166" t="s">
        <v>1191</v>
      </c>
      <c r="AG72" s="165" t="s">
        <v>230</v>
      </c>
      <c r="AH72" s="203" t="s">
        <v>59</v>
      </c>
      <c r="AI72" s="167">
        <v>0.114</v>
      </c>
      <c r="AJ72" s="168">
        <v>201.66300000000001</v>
      </c>
      <c r="AK72" s="186">
        <v>4.8067619178082194E-2</v>
      </c>
      <c r="AL72" s="186">
        <v>1.4917536986301373E-2</v>
      </c>
      <c r="AM72" s="187">
        <v>6.2985156164383563E-2</v>
      </c>
      <c r="AN72" s="186">
        <v>8.2101065753424657E-2</v>
      </c>
      <c r="AO72" s="186">
        <v>2.5479641095890414E-2</v>
      </c>
      <c r="AP72" s="186">
        <v>0.10758070684931507</v>
      </c>
      <c r="AQ72" s="188">
        <v>3.2274212054794522</v>
      </c>
      <c r="AR72" s="189" t="s">
        <v>231</v>
      </c>
      <c r="AS72" s="190"/>
      <c r="AT72" s="166" t="s">
        <v>232</v>
      </c>
      <c r="AU72" s="166" t="s">
        <v>59</v>
      </c>
      <c r="AV72" s="191" t="s">
        <v>1192</v>
      </c>
      <c r="AW72" s="166" t="s">
        <v>1122</v>
      </c>
      <c r="AX72" s="166"/>
      <c r="BA72" s="166"/>
    </row>
    <row r="73" spans="1:53" s="192" customFormat="1" ht="15.95" customHeight="1" x14ac:dyDescent="0.25">
      <c r="A73" s="182">
        <v>75</v>
      </c>
      <c r="B73" s="166" t="s">
        <v>51</v>
      </c>
      <c r="C73" s="166" t="s">
        <v>59</v>
      </c>
      <c r="D73" s="166" t="s">
        <v>1196</v>
      </c>
      <c r="E73" s="166" t="s">
        <v>1197</v>
      </c>
      <c r="F73" s="166" t="s">
        <v>1198</v>
      </c>
      <c r="G73" s="166"/>
      <c r="H73" s="166" t="s">
        <v>732</v>
      </c>
      <c r="I73" s="166">
        <v>0</v>
      </c>
      <c r="J73" s="166" t="s">
        <v>317</v>
      </c>
      <c r="K73" s="166">
        <v>0</v>
      </c>
      <c r="L73" s="166" t="s">
        <v>317</v>
      </c>
      <c r="M73" s="166">
        <v>0</v>
      </c>
      <c r="N73" s="186">
        <v>4</v>
      </c>
      <c r="O73" s="186">
        <v>1.5</v>
      </c>
      <c r="P73" s="168">
        <v>6</v>
      </c>
      <c r="Q73" s="59">
        <v>1</v>
      </c>
      <c r="R73" s="59"/>
      <c r="S73" s="340">
        <v>0</v>
      </c>
      <c r="T73" s="340"/>
      <c r="U73" s="340">
        <v>0</v>
      </c>
      <c r="V73" s="183"/>
      <c r="W73" s="183">
        <v>1</v>
      </c>
      <c r="X73" s="183"/>
      <c r="Y73" s="166" t="s">
        <v>61</v>
      </c>
      <c r="Z73" s="166" t="s">
        <v>230</v>
      </c>
      <c r="AA73" s="203" t="s">
        <v>230</v>
      </c>
      <c r="AB73" s="166" t="s">
        <v>230</v>
      </c>
      <c r="AC73" s="166" t="s">
        <v>230</v>
      </c>
      <c r="AD73" s="166" t="s">
        <v>230</v>
      </c>
      <c r="AE73" s="166" t="s">
        <v>72</v>
      </c>
      <c r="AF73" s="166" t="s">
        <v>350</v>
      </c>
      <c r="AG73" s="165" t="s">
        <v>230</v>
      </c>
      <c r="AH73" s="203" t="s">
        <v>59</v>
      </c>
      <c r="AI73" s="167">
        <v>0.114</v>
      </c>
      <c r="AJ73" s="168">
        <v>146.37300000000002</v>
      </c>
      <c r="AK73" s="186">
        <v>3.4888906849315067E-2</v>
      </c>
      <c r="AL73" s="186">
        <v>1.0827591780821919E-2</v>
      </c>
      <c r="AM73" s="187">
        <v>4.5716498630136986E-2</v>
      </c>
      <c r="AN73" s="186">
        <v>7.9789010958904102E-2</v>
      </c>
      <c r="AO73" s="186">
        <v>2.4762106849315069E-2</v>
      </c>
      <c r="AP73" s="186">
        <v>0.10455111780821917</v>
      </c>
      <c r="AQ73" s="188">
        <v>3.136533534246575</v>
      </c>
      <c r="AR73" s="189" t="s">
        <v>231</v>
      </c>
      <c r="AS73" s="190"/>
      <c r="AT73" s="166" t="s">
        <v>232</v>
      </c>
      <c r="AU73" s="166" t="s">
        <v>59</v>
      </c>
      <c r="AV73" s="191" t="s">
        <v>1199</v>
      </c>
      <c r="AW73" s="166" t="s">
        <v>1122</v>
      </c>
      <c r="AX73" s="166"/>
      <c r="BA73" s="166"/>
    </row>
    <row r="74" spans="1:53" s="192" customFormat="1" ht="15.95" customHeight="1" x14ac:dyDescent="0.25">
      <c r="A74" s="182">
        <v>76</v>
      </c>
      <c r="B74" s="166" t="s">
        <v>51</v>
      </c>
      <c r="C74" s="166" t="s">
        <v>59</v>
      </c>
      <c r="D74" s="166" t="s">
        <v>1201</v>
      </c>
      <c r="E74" s="166" t="s">
        <v>1202</v>
      </c>
      <c r="F74" s="166" t="s">
        <v>1203</v>
      </c>
      <c r="G74" s="166"/>
      <c r="H74" s="166" t="s">
        <v>732</v>
      </c>
      <c r="I74" s="166">
        <v>0</v>
      </c>
      <c r="J74" s="166" t="s">
        <v>317</v>
      </c>
      <c r="K74" s="166">
        <v>0</v>
      </c>
      <c r="L74" s="166" t="s">
        <v>317</v>
      </c>
      <c r="M74" s="166">
        <v>0</v>
      </c>
      <c r="N74" s="186">
        <v>2.5</v>
      </c>
      <c r="O74" s="186">
        <v>1.5</v>
      </c>
      <c r="P74" s="168">
        <v>3.75</v>
      </c>
      <c r="Q74" s="59">
        <v>2</v>
      </c>
      <c r="R74" s="59"/>
      <c r="S74" s="340">
        <v>2</v>
      </c>
      <c r="T74" s="340"/>
      <c r="U74" s="340">
        <v>0</v>
      </c>
      <c r="V74" s="183"/>
      <c r="W74" s="183"/>
      <c r="X74" s="183"/>
      <c r="Y74" s="166" t="s">
        <v>61</v>
      </c>
      <c r="Z74" s="166" t="s">
        <v>230</v>
      </c>
      <c r="AA74" s="203" t="s">
        <v>230</v>
      </c>
      <c r="AB74" s="166" t="s">
        <v>230</v>
      </c>
      <c r="AC74" s="166" t="s">
        <v>230</v>
      </c>
      <c r="AD74" s="166" t="s">
        <v>230</v>
      </c>
      <c r="AE74" s="166" t="s">
        <v>73</v>
      </c>
      <c r="AF74" s="166" t="s">
        <v>906</v>
      </c>
      <c r="AG74" s="165" t="s">
        <v>230</v>
      </c>
      <c r="AH74" s="203" t="s">
        <v>59</v>
      </c>
      <c r="AI74" s="167">
        <v>0.114</v>
      </c>
      <c r="AJ74" s="168">
        <v>395.56600000000003</v>
      </c>
      <c r="AK74" s="186">
        <v>9.4285594520547952E-2</v>
      </c>
      <c r="AL74" s="186">
        <v>2.9261046575342467E-2</v>
      </c>
      <c r="AM74" s="187">
        <v>0.12354664109589042</v>
      </c>
      <c r="AN74" s="186">
        <v>3.1242648657534251</v>
      </c>
      <c r="AO74" s="186">
        <v>0.96959944109589058</v>
      </c>
      <c r="AP74" s="186">
        <v>4.0938643068493157</v>
      </c>
      <c r="AQ74" s="188">
        <v>122.81592920547948</v>
      </c>
      <c r="AR74" s="189" t="s">
        <v>231</v>
      </c>
      <c r="AS74" s="190"/>
      <c r="AT74" s="166" t="s">
        <v>232</v>
      </c>
      <c r="AU74" s="166" t="s">
        <v>59</v>
      </c>
      <c r="AV74" s="191" t="s">
        <v>1204</v>
      </c>
      <c r="AW74" s="166" t="s">
        <v>1122</v>
      </c>
      <c r="AX74" s="166"/>
      <c r="BA74" s="166"/>
    </row>
    <row r="75" spans="1:53" s="192" customFormat="1" ht="15.95" customHeight="1" x14ac:dyDescent="0.25">
      <c r="A75" s="182">
        <v>77</v>
      </c>
      <c r="B75" s="166" t="s">
        <v>51</v>
      </c>
      <c r="C75" s="166" t="s">
        <v>59</v>
      </c>
      <c r="D75" s="166" t="s">
        <v>16633</v>
      </c>
      <c r="E75" s="166" t="s">
        <v>1239</v>
      </c>
      <c r="F75" s="166" t="s">
        <v>1240</v>
      </c>
      <c r="G75" s="166"/>
      <c r="H75" s="166" t="s">
        <v>221</v>
      </c>
      <c r="I75" s="166" t="s">
        <v>316</v>
      </c>
      <c r="J75" s="166" t="s">
        <v>221</v>
      </c>
      <c r="K75" s="166" t="s">
        <v>16402</v>
      </c>
      <c r="L75" s="166" t="s">
        <v>221</v>
      </c>
      <c r="M75" s="166" t="s">
        <v>16402</v>
      </c>
      <c r="N75" s="186">
        <v>2.5</v>
      </c>
      <c r="O75" s="186">
        <v>1.5</v>
      </c>
      <c r="P75" s="168">
        <v>3.75</v>
      </c>
      <c r="Q75" s="59">
        <v>2</v>
      </c>
      <c r="R75" s="59"/>
      <c r="S75" s="340">
        <v>0</v>
      </c>
      <c r="T75" s="340"/>
      <c r="U75" s="340">
        <v>0</v>
      </c>
      <c r="V75" s="183"/>
      <c r="W75" s="183">
        <v>1</v>
      </c>
      <c r="X75" s="183"/>
      <c r="Y75" s="179" t="s">
        <v>16652</v>
      </c>
      <c r="Z75" s="166" t="s">
        <v>230</v>
      </c>
      <c r="AA75" s="203" t="s">
        <v>230</v>
      </c>
      <c r="AB75" s="166" t="s">
        <v>230</v>
      </c>
      <c r="AC75" s="166" t="s">
        <v>230</v>
      </c>
      <c r="AD75" s="166" t="s">
        <v>230</v>
      </c>
      <c r="AE75" s="166" t="s">
        <v>1241</v>
      </c>
      <c r="AF75" s="166" t="s">
        <v>1124</v>
      </c>
      <c r="AG75" s="165" t="s">
        <v>230</v>
      </c>
      <c r="AH75" s="203" t="s">
        <v>59</v>
      </c>
      <c r="AI75" s="167">
        <v>0.114</v>
      </c>
      <c r="AJ75" s="168">
        <v>24.25</v>
      </c>
      <c r="AK75" s="186">
        <v>5.7801369863013695E-3</v>
      </c>
      <c r="AL75" s="167">
        <v>1.793835616438356E-3</v>
      </c>
      <c r="AM75" s="187">
        <v>7.5739726027397253E-3</v>
      </c>
      <c r="AN75" s="186">
        <v>1.2437591506849315</v>
      </c>
      <c r="AO75" s="186">
        <v>0.38599421917808224</v>
      </c>
      <c r="AP75" s="186">
        <v>1.6297533698630138</v>
      </c>
      <c r="AQ75" s="188">
        <v>48.892601095890413</v>
      </c>
      <c r="AR75" s="189" t="s">
        <v>231</v>
      </c>
      <c r="AS75" s="190" t="s">
        <v>431</v>
      </c>
      <c r="AT75" s="166" t="s">
        <v>232</v>
      </c>
      <c r="AU75" s="166" t="s">
        <v>59</v>
      </c>
      <c r="AV75" s="191" t="s">
        <v>1242</v>
      </c>
      <c r="AW75" s="171" t="s">
        <v>234</v>
      </c>
      <c r="AX75" s="166"/>
      <c r="BA75" s="166"/>
    </row>
    <row r="76" spans="1:53" s="192" customFormat="1" ht="15.95" customHeight="1" x14ac:dyDescent="0.25">
      <c r="A76" s="182">
        <v>78</v>
      </c>
      <c r="B76" s="166" t="s">
        <v>51</v>
      </c>
      <c r="C76" s="166" t="s">
        <v>59</v>
      </c>
      <c r="D76" s="166" t="s">
        <v>1249</v>
      </c>
      <c r="E76" s="166" t="s">
        <v>1250</v>
      </c>
      <c r="F76" s="166" t="s">
        <v>1251</v>
      </c>
      <c r="G76" s="166"/>
      <c r="H76" s="166" t="s">
        <v>732</v>
      </c>
      <c r="I76" s="166">
        <v>0</v>
      </c>
      <c r="J76" s="166" t="s">
        <v>317</v>
      </c>
      <c r="K76" s="166">
        <v>0</v>
      </c>
      <c r="L76" s="166" t="s">
        <v>317</v>
      </c>
      <c r="M76" s="166">
        <v>0</v>
      </c>
      <c r="N76" s="186">
        <v>2.5</v>
      </c>
      <c r="O76" s="186">
        <v>1.5</v>
      </c>
      <c r="P76" s="168">
        <v>3.75</v>
      </c>
      <c r="Q76" s="59">
        <v>2</v>
      </c>
      <c r="R76" s="59"/>
      <c r="S76" s="340">
        <v>2</v>
      </c>
      <c r="T76" s="340"/>
      <c r="U76" s="340">
        <v>0</v>
      </c>
      <c r="V76" s="183"/>
      <c r="W76" s="183"/>
      <c r="X76" s="183"/>
      <c r="Y76" s="166" t="s">
        <v>61</v>
      </c>
      <c r="Z76" s="166" t="s">
        <v>230</v>
      </c>
      <c r="AA76" s="203" t="s">
        <v>230</v>
      </c>
      <c r="AB76" s="166" t="s">
        <v>230</v>
      </c>
      <c r="AC76" s="166" t="s">
        <v>230</v>
      </c>
      <c r="AD76" s="166" t="s">
        <v>230</v>
      </c>
      <c r="AE76" s="166" t="s">
        <v>74</v>
      </c>
      <c r="AF76" s="166" t="s">
        <v>286</v>
      </c>
      <c r="AG76" s="165" t="s">
        <v>230</v>
      </c>
      <c r="AH76" s="203" t="s">
        <v>59</v>
      </c>
      <c r="AI76" s="167">
        <v>0.114</v>
      </c>
      <c r="AJ76" s="168">
        <v>690.34900000000005</v>
      </c>
      <c r="AK76" s="186">
        <v>0.16454893972602741</v>
      </c>
      <c r="AL76" s="186">
        <v>5.1066912328767124E-2</v>
      </c>
      <c r="AM76" s="187">
        <v>0.21561585205479453</v>
      </c>
      <c r="AN76" s="186">
        <v>0.31580356438356166</v>
      </c>
      <c r="AO76" s="186">
        <v>9.8008002739726041E-2</v>
      </c>
      <c r="AP76" s="186">
        <v>0.4138115671232877</v>
      </c>
      <c r="AQ76" s="188">
        <v>12.414347013698631</v>
      </c>
      <c r="AR76" s="189" t="s">
        <v>231</v>
      </c>
      <c r="AS76" s="190"/>
      <c r="AT76" s="166" t="s">
        <v>232</v>
      </c>
      <c r="AU76" s="166" t="s">
        <v>59</v>
      </c>
      <c r="AV76" s="191" t="s">
        <v>1252</v>
      </c>
      <c r="AW76" s="166" t="s">
        <v>1122</v>
      </c>
      <c r="AX76" s="166"/>
      <c r="BA76" s="166"/>
    </row>
    <row r="77" spans="1:53" s="192" customFormat="1" ht="15.95" customHeight="1" x14ac:dyDescent="0.25">
      <c r="A77" s="182">
        <v>79</v>
      </c>
      <c r="B77" s="166" t="s">
        <v>51</v>
      </c>
      <c r="C77" s="166" t="s">
        <v>59</v>
      </c>
      <c r="D77" s="166" t="s">
        <v>1254</v>
      </c>
      <c r="E77" s="166" t="s">
        <v>1255</v>
      </c>
      <c r="F77" s="166" t="s">
        <v>1256</v>
      </c>
      <c r="G77" s="166"/>
      <c r="H77" s="166" t="s">
        <v>732</v>
      </c>
      <c r="I77" s="166">
        <v>0</v>
      </c>
      <c r="J77" s="166" t="s">
        <v>317</v>
      </c>
      <c r="K77" s="166">
        <v>0</v>
      </c>
      <c r="L77" s="166" t="s">
        <v>317</v>
      </c>
      <c r="M77" s="166">
        <v>0</v>
      </c>
      <c r="N77" s="186">
        <v>2.5</v>
      </c>
      <c r="O77" s="186">
        <v>1.5</v>
      </c>
      <c r="P77" s="168">
        <v>3.75</v>
      </c>
      <c r="Q77" s="59">
        <v>1</v>
      </c>
      <c r="R77" s="59"/>
      <c r="S77" s="340">
        <v>0</v>
      </c>
      <c r="T77" s="340"/>
      <c r="U77" s="340">
        <v>0</v>
      </c>
      <c r="V77" s="183"/>
      <c r="W77" s="183">
        <v>1</v>
      </c>
      <c r="X77" s="183"/>
      <c r="Y77" s="166" t="s">
        <v>61</v>
      </c>
      <c r="Z77" s="166" t="s">
        <v>230</v>
      </c>
      <c r="AA77" s="203" t="s">
        <v>230</v>
      </c>
      <c r="AB77" s="166" t="s">
        <v>230</v>
      </c>
      <c r="AC77" s="166" t="s">
        <v>230</v>
      </c>
      <c r="AD77" s="166" t="s">
        <v>230</v>
      </c>
      <c r="AE77" s="166" t="s">
        <v>75</v>
      </c>
      <c r="AF77" s="166" t="s">
        <v>229</v>
      </c>
      <c r="AG77" s="165" t="s">
        <v>230</v>
      </c>
      <c r="AH77" s="203" t="s">
        <v>59</v>
      </c>
      <c r="AI77" s="167">
        <v>0.114</v>
      </c>
      <c r="AJ77" s="168">
        <v>385.38100000000003</v>
      </c>
      <c r="AK77" s="186">
        <v>9.1857936986301361E-2</v>
      </c>
      <c r="AL77" s="186">
        <v>2.8507635616438359E-2</v>
      </c>
      <c r="AM77" s="187">
        <v>0.12036557260273972</v>
      </c>
      <c r="AN77" s="186">
        <v>0.13967123013698629</v>
      </c>
      <c r="AO77" s="186">
        <v>4.3346243835616444E-2</v>
      </c>
      <c r="AP77" s="186">
        <v>0.18301747397260273</v>
      </c>
      <c r="AQ77" s="188">
        <v>5.4905242191780816</v>
      </c>
      <c r="AR77" s="189" t="s">
        <v>231</v>
      </c>
      <c r="AS77" s="190"/>
      <c r="AT77" s="166" t="s">
        <v>232</v>
      </c>
      <c r="AU77" s="166" t="s">
        <v>59</v>
      </c>
      <c r="AV77" s="191" t="s">
        <v>1257</v>
      </c>
      <c r="AW77" s="166" t="s">
        <v>1122</v>
      </c>
      <c r="AX77" s="166"/>
      <c r="BA77" s="166"/>
    </row>
    <row r="78" spans="1:53" s="192" customFormat="1" ht="15.95" customHeight="1" x14ac:dyDescent="0.25">
      <c r="A78" s="182">
        <v>80</v>
      </c>
      <c r="B78" s="166" t="s">
        <v>51</v>
      </c>
      <c r="C78" s="166" t="s">
        <v>59</v>
      </c>
      <c r="D78" s="166" t="s">
        <v>1259</v>
      </c>
      <c r="E78" s="166" t="s">
        <v>1260</v>
      </c>
      <c r="F78" s="166" t="s">
        <v>1261</v>
      </c>
      <c r="G78" s="166"/>
      <c r="H78" s="166" t="s">
        <v>732</v>
      </c>
      <c r="I78" s="166">
        <v>0</v>
      </c>
      <c r="J78" s="166" t="s">
        <v>317</v>
      </c>
      <c r="K78" s="166">
        <v>0</v>
      </c>
      <c r="L78" s="166" t="s">
        <v>317</v>
      </c>
      <c r="M78" s="166">
        <v>0</v>
      </c>
      <c r="N78" s="186">
        <v>2.5</v>
      </c>
      <c r="O78" s="186">
        <v>1.5</v>
      </c>
      <c r="P78" s="168">
        <v>3.75</v>
      </c>
      <c r="Q78" s="59">
        <v>2</v>
      </c>
      <c r="R78" s="59"/>
      <c r="S78" s="340">
        <v>2</v>
      </c>
      <c r="T78" s="340"/>
      <c r="U78" s="340">
        <v>0</v>
      </c>
      <c r="V78" s="183"/>
      <c r="W78" s="183"/>
      <c r="X78" s="183"/>
      <c r="Y78" s="166" t="s">
        <v>61</v>
      </c>
      <c r="Z78" s="166" t="s">
        <v>230</v>
      </c>
      <c r="AA78" s="203" t="s">
        <v>230</v>
      </c>
      <c r="AB78" s="166" t="s">
        <v>230</v>
      </c>
      <c r="AC78" s="166" t="s">
        <v>230</v>
      </c>
      <c r="AD78" s="166" t="s">
        <v>230</v>
      </c>
      <c r="AE78" s="166" t="s">
        <v>76</v>
      </c>
      <c r="AF78" s="166" t="s">
        <v>1262</v>
      </c>
      <c r="AG78" s="165" t="s">
        <v>230</v>
      </c>
      <c r="AH78" s="203" t="s">
        <v>59</v>
      </c>
      <c r="AI78" s="167">
        <v>0.114</v>
      </c>
      <c r="AJ78" s="168">
        <v>3191.3</v>
      </c>
      <c r="AK78" s="186">
        <v>0.7606660273972603</v>
      </c>
      <c r="AL78" s="186">
        <v>0.2360687671232877</v>
      </c>
      <c r="AM78" s="187">
        <v>0.99673479452054803</v>
      </c>
      <c r="AN78" s="186">
        <v>1.056794005479452</v>
      </c>
      <c r="AO78" s="186">
        <v>0.32797055342465753</v>
      </c>
      <c r="AP78" s="186">
        <v>1.3847645589041095</v>
      </c>
      <c r="AQ78" s="188">
        <v>41.542936767123287</v>
      </c>
      <c r="AR78" s="189" t="s">
        <v>231</v>
      </c>
      <c r="AS78" s="190"/>
      <c r="AT78" s="166" t="s">
        <v>232</v>
      </c>
      <c r="AU78" s="166" t="s">
        <v>59</v>
      </c>
      <c r="AV78" s="191" t="s">
        <v>1263</v>
      </c>
      <c r="AW78" s="166" t="s">
        <v>1122</v>
      </c>
      <c r="AX78" s="166"/>
      <c r="BA78" s="166"/>
    </row>
    <row r="79" spans="1:53" s="192" customFormat="1" ht="15.95" customHeight="1" x14ac:dyDescent="0.25">
      <c r="A79" s="182">
        <v>81</v>
      </c>
      <c r="B79" s="166" t="s">
        <v>51</v>
      </c>
      <c r="C79" s="166" t="s">
        <v>59</v>
      </c>
      <c r="D79" s="166" t="s">
        <v>1265</v>
      </c>
      <c r="E79" s="166" t="s">
        <v>1266</v>
      </c>
      <c r="F79" s="166" t="s">
        <v>1267</v>
      </c>
      <c r="G79" s="166"/>
      <c r="H79" s="166" t="s">
        <v>732</v>
      </c>
      <c r="I79" s="166">
        <v>0</v>
      </c>
      <c r="J79" s="166" t="s">
        <v>317</v>
      </c>
      <c r="K79" s="166">
        <v>0</v>
      </c>
      <c r="L79" s="166" t="s">
        <v>317</v>
      </c>
      <c r="M79" s="166">
        <v>0</v>
      </c>
      <c r="N79" s="186">
        <v>5</v>
      </c>
      <c r="O79" s="186">
        <v>1.5</v>
      </c>
      <c r="P79" s="168">
        <v>7.5</v>
      </c>
      <c r="Q79" s="59">
        <v>1</v>
      </c>
      <c r="R79" s="59"/>
      <c r="S79" s="340">
        <v>0</v>
      </c>
      <c r="T79" s="340"/>
      <c r="U79" s="340">
        <v>0</v>
      </c>
      <c r="V79" s="183"/>
      <c r="W79" s="183">
        <v>1</v>
      </c>
      <c r="X79" s="183"/>
      <c r="Y79" s="166" t="s">
        <v>61</v>
      </c>
      <c r="Z79" s="166" t="s">
        <v>230</v>
      </c>
      <c r="AA79" s="203" t="s">
        <v>230</v>
      </c>
      <c r="AB79" s="166" t="s">
        <v>230</v>
      </c>
      <c r="AC79" s="166" t="s">
        <v>230</v>
      </c>
      <c r="AD79" s="166" t="s">
        <v>230</v>
      </c>
      <c r="AE79" s="166" t="s">
        <v>1268</v>
      </c>
      <c r="AF79" s="166" t="s">
        <v>1017</v>
      </c>
      <c r="AG79" s="165" t="s">
        <v>230</v>
      </c>
      <c r="AH79" s="203" t="s">
        <v>59</v>
      </c>
      <c r="AI79" s="167">
        <v>0.114</v>
      </c>
      <c r="AJ79" s="168">
        <v>147.44</v>
      </c>
      <c r="AK79" s="186">
        <v>3.5143232876712324E-2</v>
      </c>
      <c r="AL79" s="186">
        <v>1.0906520547945206E-2</v>
      </c>
      <c r="AM79" s="187">
        <v>4.604975342465753E-2</v>
      </c>
      <c r="AN79" s="186">
        <v>6.7003347945205474E-2</v>
      </c>
      <c r="AO79" s="186">
        <v>2.0794142465753424E-2</v>
      </c>
      <c r="AP79" s="186">
        <v>8.7797490410958898E-2</v>
      </c>
      <c r="AQ79" s="188">
        <v>2.633924712328767</v>
      </c>
      <c r="AR79" s="189" t="s">
        <v>231</v>
      </c>
      <c r="AS79" s="190"/>
      <c r="AT79" s="166" t="s">
        <v>232</v>
      </c>
      <c r="AU79" s="166" t="s">
        <v>59</v>
      </c>
      <c r="AV79" s="191" t="s">
        <v>1269</v>
      </c>
      <c r="AW79" s="166" t="s">
        <v>1122</v>
      </c>
      <c r="AX79" s="166"/>
      <c r="BA79" s="166"/>
    </row>
    <row r="80" spans="1:53" s="192" customFormat="1" ht="15.95" customHeight="1" x14ac:dyDescent="0.25">
      <c r="A80" s="182">
        <v>82</v>
      </c>
      <c r="B80" s="166" t="s">
        <v>51</v>
      </c>
      <c r="C80" s="166" t="s">
        <v>59</v>
      </c>
      <c r="D80" s="166" t="s">
        <v>1272</v>
      </c>
      <c r="E80" s="166" t="s">
        <v>1273</v>
      </c>
      <c r="F80" s="166" t="s">
        <v>1274</v>
      </c>
      <c r="G80" s="166"/>
      <c r="H80" s="166" t="s">
        <v>732</v>
      </c>
      <c r="I80" s="166"/>
      <c r="J80" s="166" t="s">
        <v>317</v>
      </c>
      <c r="K80" s="166">
        <v>0</v>
      </c>
      <c r="L80" s="166" t="s">
        <v>317</v>
      </c>
      <c r="M80" s="166">
        <v>0</v>
      </c>
      <c r="N80" s="186">
        <v>2.5</v>
      </c>
      <c r="O80" s="186">
        <v>1.5</v>
      </c>
      <c r="P80" s="168">
        <v>3.75</v>
      </c>
      <c r="Q80" s="59">
        <v>1</v>
      </c>
      <c r="R80" s="59"/>
      <c r="S80" s="340">
        <v>0</v>
      </c>
      <c r="T80" s="340"/>
      <c r="U80" s="340">
        <v>0</v>
      </c>
      <c r="V80" s="183"/>
      <c r="W80" s="183">
        <v>1</v>
      </c>
      <c r="X80" s="183"/>
      <c r="Y80" s="166" t="s">
        <v>61</v>
      </c>
      <c r="Z80" s="166" t="s">
        <v>230</v>
      </c>
      <c r="AA80" s="203" t="s">
        <v>230</v>
      </c>
      <c r="AB80" s="166" t="s">
        <v>230</v>
      </c>
      <c r="AC80" s="166" t="s">
        <v>230</v>
      </c>
      <c r="AD80" s="166" t="s">
        <v>230</v>
      </c>
      <c r="AE80" s="166" t="s">
        <v>77</v>
      </c>
      <c r="AF80" s="166" t="s">
        <v>1275</v>
      </c>
      <c r="AG80" s="165" t="s">
        <v>230</v>
      </c>
      <c r="AH80" s="203" t="s">
        <v>59</v>
      </c>
      <c r="AI80" s="167">
        <v>0.114</v>
      </c>
      <c r="AJ80" s="168">
        <v>134.63600000000002</v>
      </c>
      <c r="AK80" s="186">
        <v>3.209132054794521E-2</v>
      </c>
      <c r="AL80" s="186">
        <v>9.9593753424657549E-3</v>
      </c>
      <c r="AM80" s="187">
        <v>4.2050695890410966E-2</v>
      </c>
      <c r="AN80" s="186">
        <v>3.209132054794521E-2</v>
      </c>
      <c r="AO80" s="186">
        <v>9.9593753424657549E-3</v>
      </c>
      <c r="AP80" s="186">
        <v>4.2050695890410966E-2</v>
      </c>
      <c r="AQ80" s="188">
        <v>1.2615208767123289</v>
      </c>
      <c r="AR80" s="189" t="s">
        <v>231</v>
      </c>
      <c r="AS80" s="190"/>
      <c r="AT80" s="166" t="s">
        <v>232</v>
      </c>
      <c r="AU80" s="166" t="s">
        <v>59</v>
      </c>
      <c r="AV80" s="191" t="s">
        <v>1276</v>
      </c>
      <c r="AW80" s="166" t="s">
        <v>1122</v>
      </c>
      <c r="AX80" s="166"/>
      <c r="BA80" s="166"/>
    </row>
    <row r="81" spans="1:53" s="192" customFormat="1" ht="15.95" customHeight="1" x14ac:dyDescent="0.25">
      <c r="A81" s="182">
        <v>83</v>
      </c>
      <c r="B81" s="166" t="s">
        <v>51</v>
      </c>
      <c r="C81" s="166" t="s">
        <v>59</v>
      </c>
      <c r="D81" s="166" t="s">
        <v>1277</v>
      </c>
      <c r="E81" s="166" t="s">
        <v>1278</v>
      </c>
      <c r="F81" s="166" t="s">
        <v>1279</v>
      </c>
      <c r="G81" s="166"/>
      <c r="H81" s="166" t="s">
        <v>732</v>
      </c>
      <c r="I81" s="166">
        <v>0</v>
      </c>
      <c r="J81" s="166" t="s">
        <v>317</v>
      </c>
      <c r="K81" s="166">
        <v>0</v>
      </c>
      <c r="L81" s="166" t="s">
        <v>317</v>
      </c>
      <c r="M81" s="166">
        <v>0</v>
      </c>
      <c r="N81" s="186">
        <v>2.5</v>
      </c>
      <c r="O81" s="186">
        <v>1.5</v>
      </c>
      <c r="P81" s="168">
        <v>3.75</v>
      </c>
      <c r="Q81" s="59">
        <v>1</v>
      </c>
      <c r="R81" s="59"/>
      <c r="S81" s="340">
        <v>0</v>
      </c>
      <c r="T81" s="340"/>
      <c r="U81" s="340">
        <v>0</v>
      </c>
      <c r="V81" s="183"/>
      <c r="W81" s="183">
        <v>1</v>
      </c>
      <c r="X81" s="183"/>
      <c r="Y81" s="166" t="s">
        <v>61</v>
      </c>
      <c r="Z81" s="166" t="s">
        <v>230</v>
      </c>
      <c r="AA81" s="203" t="s">
        <v>230</v>
      </c>
      <c r="AB81" s="166" t="s">
        <v>230</v>
      </c>
      <c r="AC81" s="166" t="s">
        <v>230</v>
      </c>
      <c r="AD81" s="166" t="s">
        <v>230</v>
      </c>
      <c r="AE81" s="166" t="s">
        <v>1280</v>
      </c>
      <c r="AF81" s="166" t="s">
        <v>1244</v>
      </c>
      <c r="AG81" s="165" t="s">
        <v>230</v>
      </c>
      <c r="AH81" s="203" t="s">
        <v>59</v>
      </c>
      <c r="AI81" s="167">
        <v>0.114</v>
      </c>
      <c r="AJ81" s="168">
        <v>178.86799999999999</v>
      </c>
      <c r="AK81" s="186">
        <v>4.2634290410958904E-2</v>
      </c>
      <c r="AL81" s="186">
        <v>1.3231331506849313E-2</v>
      </c>
      <c r="AM81" s="187">
        <v>5.5865621917808216E-2</v>
      </c>
      <c r="AN81" s="186">
        <v>9.9950128767123281E-2</v>
      </c>
      <c r="AO81" s="186">
        <v>3.101900547945205E-2</v>
      </c>
      <c r="AP81" s="186">
        <v>0.13096913424657533</v>
      </c>
      <c r="AQ81" s="188">
        <v>3.92907402739726</v>
      </c>
      <c r="AR81" s="189" t="s">
        <v>231</v>
      </c>
      <c r="AS81" s="190"/>
      <c r="AT81" s="166" t="s">
        <v>232</v>
      </c>
      <c r="AU81" s="166" t="s">
        <v>59</v>
      </c>
      <c r="AV81" s="191" t="s">
        <v>1281</v>
      </c>
      <c r="AW81" s="166" t="s">
        <v>1122</v>
      </c>
      <c r="AX81" s="166"/>
      <c r="BA81" s="166"/>
    </row>
    <row r="82" spans="1:53" s="192" customFormat="1" ht="15.95" customHeight="1" x14ac:dyDescent="0.25">
      <c r="A82" s="182">
        <v>84</v>
      </c>
      <c r="B82" s="166" t="s">
        <v>51</v>
      </c>
      <c r="C82" s="166" t="s">
        <v>59</v>
      </c>
      <c r="D82" s="166" t="s">
        <v>1282</v>
      </c>
      <c r="E82" s="166" t="s">
        <v>1283</v>
      </c>
      <c r="F82" s="166" t="s">
        <v>1284</v>
      </c>
      <c r="G82" s="166"/>
      <c r="H82" s="166" t="s">
        <v>732</v>
      </c>
      <c r="I82" s="166"/>
      <c r="J82" s="166" t="s">
        <v>317</v>
      </c>
      <c r="K82" s="166">
        <v>0</v>
      </c>
      <c r="L82" s="166" t="s">
        <v>317</v>
      </c>
      <c r="M82" s="166">
        <v>0</v>
      </c>
      <c r="N82" s="186">
        <v>2.5</v>
      </c>
      <c r="O82" s="186">
        <v>1.5</v>
      </c>
      <c r="P82" s="168">
        <v>3.75</v>
      </c>
      <c r="Q82" s="59">
        <v>1</v>
      </c>
      <c r="R82" s="59"/>
      <c r="S82" s="340">
        <v>0</v>
      </c>
      <c r="T82" s="340"/>
      <c r="U82" s="340">
        <v>0</v>
      </c>
      <c r="V82" s="183"/>
      <c r="W82" s="183">
        <v>1</v>
      </c>
      <c r="X82" s="183"/>
      <c r="Y82" s="166" t="s">
        <v>61</v>
      </c>
      <c r="Z82" s="166" t="s">
        <v>230</v>
      </c>
      <c r="AA82" s="203" t="s">
        <v>230</v>
      </c>
      <c r="AB82" s="166" t="s">
        <v>230</v>
      </c>
      <c r="AC82" s="166" t="s">
        <v>230</v>
      </c>
      <c r="AD82" s="166" t="s">
        <v>230</v>
      </c>
      <c r="AE82" s="166" t="s">
        <v>1285</v>
      </c>
      <c r="AF82" s="166" t="s">
        <v>973</v>
      </c>
      <c r="AG82" s="165" t="s">
        <v>230</v>
      </c>
      <c r="AH82" s="203" t="s">
        <v>59</v>
      </c>
      <c r="AI82" s="167">
        <v>0.114</v>
      </c>
      <c r="AJ82" s="168">
        <v>167.81</v>
      </c>
      <c r="AK82" s="186">
        <v>3.9998547945205472E-2</v>
      </c>
      <c r="AL82" s="186">
        <v>1.2413342465753424E-2</v>
      </c>
      <c r="AM82" s="187">
        <v>5.2411890410958895E-2</v>
      </c>
      <c r="AN82" s="186">
        <v>1.3032862191780821</v>
      </c>
      <c r="AO82" s="186">
        <v>0.40446813698630135</v>
      </c>
      <c r="AP82" s="186">
        <v>1.7077543561643833</v>
      </c>
      <c r="AQ82" s="188">
        <v>51.2326306849315</v>
      </c>
      <c r="AR82" s="189" t="s">
        <v>231</v>
      </c>
      <c r="AS82" s="190"/>
      <c r="AT82" s="166" t="s">
        <v>232</v>
      </c>
      <c r="AU82" s="166" t="s">
        <v>59</v>
      </c>
      <c r="AV82" s="191" t="s">
        <v>1286</v>
      </c>
      <c r="AW82" s="166" t="s">
        <v>1122</v>
      </c>
      <c r="AX82" s="166"/>
      <c r="BA82" s="166"/>
    </row>
    <row r="83" spans="1:53" s="192" customFormat="1" ht="15.95" customHeight="1" x14ac:dyDescent="0.25">
      <c r="A83" s="182">
        <v>85</v>
      </c>
      <c r="B83" s="170" t="s">
        <v>51</v>
      </c>
      <c r="C83" s="166" t="s">
        <v>59</v>
      </c>
      <c r="D83" s="166" t="s">
        <v>1288</v>
      </c>
      <c r="E83" s="166" t="s">
        <v>1289</v>
      </c>
      <c r="F83" s="166" t="s">
        <v>1290</v>
      </c>
      <c r="G83" s="166"/>
      <c r="H83" s="166" t="s">
        <v>219</v>
      </c>
      <c r="I83" s="166" t="s">
        <v>316</v>
      </c>
      <c r="J83" s="166" t="s">
        <v>221</v>
      </c>
      <c r="K83" s="166" t="s">
        <v>222</v>
      </c>
      <c r="L83" s="166" t="s">
        <v>221</v>
      </c>
      <c r="M83" s="166" t="s">
        <v>222</v>
      </c>
      <c r="N83" s="186">
        <v>2.5</v>
      </c>
      <c r="O83" s="186">
        <v>1.5</v>
      </c>
      <c r="P83" s="168">
        <v>3.75</v>
      </c>
      <c r="Q83" s="59">
        <v>3</v>
      </c>
      <c r="R83" s="59"/>
      <c r="S83" s="340">
        <v>1</v>
      </c>
      <c r="T83" s="340"/>
      <c r="U83" s="340">
        <v>0</v>
      </c>
      <c r="V83" s="183"/>
      <c r="W83" s="183"/>
      <c r="X83" s="183"/>
      <c r="Y83" s="166" t="s">
        <v>63</v>
      </c>
      <c r="Z83" s="170" t="s">
        <v>224</v>
      </c>
      <c r="AA83" s="197" t="s">
        <v>225</v>
      </c>
      <c r="AB83" s="166" t="s">
        <v>1291</v>
      </c>
      <c r="AC83" s="166" t="s">
        <v>1292</v>
      </c>
      <c r="AD83" s="178" t="s">
        <v>1293</v>
      </c>
      <c r="AE83" s="166" t="s">
        <v>1294</v>
      </c>
      <c r="AF83" s="166" t="s">
        <v>348</v>
      </c>
      <c r="AG83" s="165" t="s">
        <v>230</v>
      </c>
      <c r="AH83" s="203" t="s">
        <v>59</v>
      </c>
      <c r="AI83" s="167">
        <v>0.114</v>
      </c>
      <c r="AJ83" s="168">
        <v>527.00099999999998</v>
      </c>
      <c r="AK83" s="186">
        <v>0.12561393698630136</v>
      </c>
      <c r="AL83" s="186">
        <v>3.8983635616438354E-2</v>
      </c>
      <c r="AM83" s="187">
        <v>0.16459757260273972</v>
      </c>
      <c r="AN83" s="186">
        <v>1.0153186027397259</v>
      </c>
      <c r="AO83" s="186">
        <v>0.31509887671232878</v>
      </c>
      <c r="AP83" s="186">
        <v>1.3304174794520547</v>
      </c>
      <c r="AQ83" s="188">
        <v>39.912524383561639</v>
      </c>
      <c r="AR83" s="189" t="s">
        <v>231</v>
      </c>
      <c r="AS83" s="190" t="s">
        <v>431</v>
      </c>
      <c r="AT83" s="166" t="s">
        <v>232</v>
      </c>
      <c r="AU83" s="166" t="s">
        <v>59</v>
      </c>
      <c r="AV83" s="191" t="s">
        <v>1295</v>
      </c>
      <c r="AW83" s="166" t="s">
        <v>234</v>
      </c>
      <c r="AX83" s="166"/>
      <c r="BA83" s="166"/>
    </row>
    <row r="84" spans="1:53" s="192" customFormat="1" ht="15.95" customHeight="1" x14ac:dyDescent="0.25">
      <c r="A84" s="182">
        <v>86</v>
      </c>
      <c r="B84" s="166" t="s">
        <v>51</v>
      </c>
      <c r="C84" s="166" t="s">
        <v>59</v>
      </c>
      <c r="D84" s="166" t="s">
        <v>1299</v>
      </c>
      <c r="E84" s="166" t="s">
        <v>1300</v>
      </c>
      <c r="F84" s="166" t="s">
        <v>1301</v>
      </c>
      <c r="G84" s="166"/>
      <c r="H84" s="166" t="s">
        <v>732</v>
      </c>
      <c r="I84" s="166">
        <v>0</v>
      </c>
      <c r="J84" s="166" t="s">
        <v>317</v>
      </c>
      <c r="K84" s="166">
        <v>0</v>
      </c>
      <c r="L84" s="166" t="s">
        <v>317</v>
      </c>
      <c r="M84" s="166">
        <v>0</v>
      </c>
      <c r="N84" s="186">
        <v>3</v>
      </c>
      <c r="O84" s="186">
        <v>1.5</v>
      </c>
      <c r="P84" s="168">
        <v>4.5</v>
      </c>
      <c r="Q84" s="59">
        <v>1</v>
      </c>
      <c r="R84" s="59"/>
      <c r="S84" s="340">
        <v>1</v>
      </c>
      <c r="T84" s="340"/>
      <c r="U84" s="340">
        <v>0</v>
      </c>
      <c r="V84" s="183"/>
      <c r="W84" s="183"/>
      <c r="X84" s="183"/>
      <c r="Y84" s="166" t="s">
        <v>61</v>
      </c>
      <c r="Z84" s="166" t="s">
        <v>230</v>
      </c>
      <c r="AA84" s="203" t="s">
        <v>230</v>
      </c>
      <c r="AB84" s="166" t="s">
        <v>230</v>
      </c>
      <c r="AC84" s="166" t="s">
        <v>230</v>
      </c>
      <c r="AD84" s="166" t="s">
        <v>230</v>
      </c>
      <c r="AE84" s="166" t="s">
        <v>79</v>
      </c>
      <c r="AF84" s="166" t="s">
        <v>434</v>
      </c>
      <c r="AG84" s="165" t="s">
        <v>230</v>
      </c>
      <c r="AH84" s="203" t="s">
        <v>59</v>
      </c>
      <c r="AI84" s="167">
        <v>0.114</v>
      </c>
      <c r="AJ84" s="168">
        <v>245.89500000000001</v>
      </c>
      <c r="AK84" s="186">
        <v>5.8610589041095888E-2</v>
      </c>
      <c r="AL84" s="186">
        <v>1.8189493150684931E-2</v>
      </c>
      <c r="AM84" s="187">
        <v>7.6800082191780819E-2</v>
      </c>
      <c r="AN84" s="186">
        <v>7.1719939726027387E-2</v>
      </c>
      <c r="AO84" s="186">
        <v>2.2257912328767122E-2</v>
      </c>
      <c r="AP84" s="186">
        <v>9.3977852054794503E-2</v>
      </c>
      <c r="AQ84" s="188">
        <v>2.8193355616438351</v>
      </c>
      <c r="AR84" s="189" t="s">
        <v>231</v>
      </c>
      <c r="AS84" s="190"/>
      <c r="AT84" s="166" t="s">
        <v>232</v>
      </c>
      <c r="AU84" s="166" t="s">
        <v>59</v>
      </c>
      <c r="AV84" s="191" t="s">
        <v>1302</v>
      </c>
      <c r="AW84" s="166" t="s">
        <v>1122</v>
      </c>
      <c r="AX84" s="166"/>
      <c r="BA84" s="166"/>
    </row>
    <row r="85" spans="1:53" s="192" customFormat="1" ht="15.95" customHeight="1" x14ac:dyDescent="0.25">
      <c r="A85" s="182">
        <v>87</v>
      </c>
      <c r="B85" s="166" t="s">
        <v>51</v>
      </c>
      <c r="C85" s="166" t="s">
        <v>59</v>
      </c>
      <c r="D85" s="166" t="s">
        <v>1304</v>
      </c>
      <c r="E85" s="166" t="s">
        <v>1305</v>
      </c>
      <c r="F85" s="166" t="s">
        <v>1306</v>
      </c>
      <c r="G85" s="166"/>
      <c r="H85" s="166" t="s">
        <v>219</v>
      </c>
      <c r="I85" s="166" t="s">
        <v>220</v>
      </c>
      <c r="J85" s="166" t="s">
        <v>221</v>
      </c>
      <c r="K85" s="166" t="s">
        <v>222</v>
      </c>
      <c r="L85" s="166" t="s">
        <v>317</v>
      </c>
      <c r="M85" s="166">
        <v>0</v>
      </c>
      <c r="N85" s="186">
        <v>9.5</v>
      </c>
      <c r="O85" s="186">
        <v>2.35</v>
      </c>
      <c r="P85" s="168">
        <v>22.324999999999999</v>
      </c>
      <c r="Q85" s="59">
        <v>1</v>
      </c>
      <c r="R85" s="59"/>
      <c r="S85" s="340">
        <v>1</v>
      </c>
      <c r="T85" s="340"/>
      <c r="U85" s="340">
        <v>0</v>
      </c>
      <c r="V85" s="183"/>
      <c r="W85" s="183"/>
      <c r="X85" s="183"/>
      <c r="Y85" s="166" t="s">
        <v>61</v>
      </c>
      <c r="Z85" s="166" t="s">
        <v>230</v>
      </c>
      <c r="AA85" s="203" t="s">
        <v>230</v>
      </c>
      <c r="AB85" s="166" t="s">
        <v>230</v>
      </c>
      <c r="AC85" s="166" t="s">
        <v>230</v>
      </c>
      <c r="AD85" s="166" t="s">
        <v>230</v>
      </c>
      <c r="AE85" s="166" t="s">
        <v>80</v>
      </c>
      <c r="AF85" s="166" t="s">
        <v>1307</v>
      </c>
      <c r="AG85" s="165" t="s">
        <v>230</v>
      </c>
      <c r="AH85" s="203" t="s">
        <v>59</v>
      </c>
      <c r="AI85" s="167">
        <v>0.114</v>
      </c>
      <c r="AJ85" s="168">
        <v>210.87800000000001</v>
      </c>
      <c r="AK85" s="186">
        <v>5.0264071232876711E-2</v>
      </c>
      <c r="AL85" s="186">
        <v>1.5599194520547947E-2</v>
      </c>
      <c r="AM85" s="187">
        <v>6.586326575342466E-2</v>
      </c>
      <c r="AN85" s="186">
        <v>5.0264071232876711E-2</v>
      </c>
      <c r="AO85" s="186">
        <v>1.5599194520547947E-2</v>
      </c>
      <c r="AP85" s="186">
        <v>6.586326575342466E-2</v>
      </c>
      <c r="AQ85" s="188">
        <v>1.9758979726027399</v>
      </c>
      <c r="AR85" s="189" t="s">
        <v>231</v>
      </c>
      <c r="AS85" s="190"/>
      <c r="AT85" s="166" t="s">
        <v>232</v>
      </c>
      <c r="AU85" s="166" t="s">
        <v>59</v>
      </c>
      <c r="AV85" s="191" t="s">
        <v>1308</v>
      </c>
      <c r="AW85" s="166" t="s">
        <v>1122</v>
      </c>
      <c r="AX85" s="166"/>
      <c r="BA85" s="166"/>
    </row>
    <row r="86" spans="1:53" s="192" customFormat="1" ht="15.95" customHeight="1" x14ac:dyDescent="0.25">
      <c r="A86" s="182">
        <v>88</v>
      </c>
      <c r="B86" s="166" t="s">
        <v>51</v>
      </c>
      <c r="C86" s="166" t="s">
        <v>59</v>
      </c>
      <c r="D86" s="166" t="s">
        <v>1309</v>
      </c>
      <c r="E86" s="166" t="s">
        <v>1310</v>
      </c>
      <c r="F86" s="166" t="s">
        <v>1311</v>
      </c>
      <c r="G86" s="166"/>
      <c r="H86" s="166" t="s">
        <v>219</v>
      </c>
      <c r="I86" s="166" t="s">
        <v>220</v>
      </c>
      <c r="J86" s="166" t="s">
        <v>221</v>
      </c>
      <c r="K86" s="166" t="s">
        <v>222</v>
      </c>
      <c r="L86" s="166" t="s">
        <v>317</v>
      </c>
      <c r="M86" s="166">
        <v>0</v>
      </c>
      <c r="N86" s="186">
        <v>3</v>
      </c>
      <c r="O86" s="186">
        <v>1.5</v>
      </c>
      <c r="P86" s="168">
        <v>4.5</v>
      </c>
      <c r="Q86" s="59">
        <v>1</v>
      </c>
      <c r="R86" s="59"/>
      <c r="S86" s="340">
        <v>1</v>
      </c>
      <c r="T86" s="340"/>
      <c r="U86" s="340">
        <v>0</v>
      </c>
      <c r="V86" s="183"/>
      <c r="W86" s="183"/>
      <c r="X86" s="183"/>
      <c r="Y86" s="166" t="s">
        <v>61</v>
      </c>
      <c r="Z86" s="166" t="s">
        <v>230</v>
      </c>
      <c r="AA86" s="203" t="s">
        <v>230</v>
      </c>
      <c r="AB86" s="166" t="s">
        <v>230</v>
      </c>
      <c r="AC86" s="166" t="s">
        <v>230</v>
      </c>
      <c r="AD86" s="166" t="s">
        <v>230</v>
      </c>
      <c r="AE86" s="166" t="s">
        <v>81</v>
      </c>
      <c r="AF86" s="166" t="s">
        <v>1124</v>
      </c>
      <c r="AG86" s="165" t="s">
        <v>230</v>
      </c>
      <c r="AH86" s="203" t="s">
        <v>59</v>
      </c>
      <c r="AI86" s="167">
        <v>0.114</v>
      </c>
      <c r="AJ86" s="168">
        <v>126.1</v>
      </c>
      <c r="AK86" s="186">
        <v>3.005671232876712E-2</v>
      </c>
      <c r="AL86" s="186">
        <v>9.3279452054794518E-3</v>
      </c>
      <c r="AM86" s="187">
        <v>3.9384657534246574E-2</v>
      </c>
      <c r="AN86" s="186">
        <v>3.005671232876712E-2</v>
      </c>
      <c r="AO86" s="186">
        <v>9.3279452054794518E-3</v>
      </c>
      <c r="AP86" s="186">
        <v>3.9384657534246574E-2</v>
      </c>
      <c r="AQ86" s="188">
        <v>1.1815397260273972</v>
      </c>
      <c r="AR86" s="189" t="s">
        <v>231</v>
      </c>
      <c r="AS86" s="190"/>
      <c r="AT86" s="166" t="s">
        <v>232</v>
      </c>
      <c r="AU86" s="166" t="s">
        <v>59</v>
      </c>
      <c r="AV86" s="191" t="s">
        <v>1312</v>
      </c>
      <c r="AW86" s="166" t="s">
        <v>1122</v>
      </c>
      <c r="AX86" s="166"/>
      <c r="BA86" s="166"/>
    </row>
    <row r="87" spans="1:53" s="192" customFormat="1" ht="15.95" customHeight="1" x14ac:dyDescent="0.25">
      <c r="A87" s="182">
        <v>89</v>
      </c>
      <c r="B87" s="166" t="s">
        <v>51</v>
      </c>
      <c r="C87" s="166" t="s">
        <v>59</v>
      </c>
      <c r="D87" s="166" t="s">
        <v>1313</v>
      </c>
      <c r="E87" s="166" t="s">
        <v>1314</v>
      </c>
      <c r="F87" s="166" t="s">
        <v>1315</v>
      </c>
      <c r="G87" s="166"/>
      <c r="H87" s="166" t="s">
        <v>219</v>
      </c>
      <c r="I87" s="166" t="s">
        <v>220</v>
      </c>
      <c r="J87" s="166" t="s">
        <v>221</v>
      </c>
      <c r="K87" s="166" t="s">
        <v>222</v>
      </c>
      <c r="L87" s="166" t="s">
        <v>317</v>
      </c>
      <c r="M87" s="166">
        <v>0</v>
      </c>
      <c r="N87" s="186">
        <v>3</v>
      </c>
      <c r="O87" s="186">
        <v>1.5</v>
      </c>
      <c r="P87" s="168">
        <v>4.5</v>
      </c>
      <c r="Q87" s="59">
        <v>1</v>
      </c>
      <c r="R87" s="59"/>
      <c r="S87" s="340">
        <v>1</v>
      </c>
      <c r="T87" s="340"/>
      <c r="U87" s="340">
        <v>0</v>
      </c>
      <c r="V87" s="183"/>
      <c r="W87" s="183"/>
      <c r="X87" s="183"/>
      <c r="Y87" s="166" t="s">
        <v>61</v>
      </c>
      <c r="Z87" s="166" t="s">
        <v>230</v>
      </c>
      <c r="AA87" s="203" t="s">
        <v>230</v>
      </c>
      <c r="AB87" s="166" t="s">
        <v>230</v>
      </c>
      <c r="AC87" s="166" t="s">
        <v>230</v>
      </c>
      <c r="AD87" s="166" t="s">
        <v>230</v>
      </c>
      <c r="AE87" s="166" t="s">
        <v>82</v>
      </c>
      <c r="AF87" s="166" t="s">
        <v>1316</v>
      </c>
      <c r="AG87" s="165" t="s">
        <v>230</v>
      </c>
      <c r="AH87" s="203" t="s">
        <v>59</v>
      </c>
      <c r="AI87" s="167">
        <v>0.114</v>
      </c>
      <c r="AJ87" s="168">
        <v>229.79300000000001</v>
      </c>
      <c r="AK87" s="186">
        <v>5.4772578082191777E-2</v>
      </c>
      <c r="AL87" s="186">
        <v>1.6998386301369864E-2</v>
      </c>
      <c r="AM87" s="187">
        <v>7.1770964383561647E-2</v>
      </c>
      <c r="AN87" s="186">
        <v>5.4772578082191777E-2</v>
      </c>
      <c r="AO87" s="186">
        <v>1.6998386301369864E-2</v>
      </c>
      <c r="AP87" s="186">
        <v>7.1770964383561647E-2</v>
      </c>
      <c r="AQ87" s="188">
        <v>2.1531289315068496</v>
      </c>
      <c r="AR87" s="189" t="s">
        <v>231</v>
      </c>
      <c r="AS87" s="190"/>
      <c r="AT87" s="166" t="s">
        <v>232</v>
      </c>
      <c r="AU87" s="166" t="s">
        <v>59</v>
      </c>
      <c r="AV87" s="191" t="s">
        <v>1317</v>
      </c>
      <c r="AW87" s="166" t="s">
        <v>1122</v>
      </c>
      <c r="AX87" s="166"/>
      <c r="BA87" s="166"/>
    </row>
    <row r="88" spans="1:53" s="192" customFormat="1" ht="15.95" customHeight="1" x14ac:dyDescent="0.25">
      <c r="A88" s="182">
        <v>90</v>
      </c>
      <c r="B88" s="166" t="s">
        <v>51</v>
      </c>
      <c r="C88" s="166" t="s">
        <v>59</v>
      </c>
      <c r="D88" s="166" t="s">
        <v>1318</v>
      </c>
      <c r="E88" s="166" t="s">
        <v>1319</v>
      </c>
      <c r="F88" s="166" t="s">
        <v>1320</v>
      </c>
      <c r="G88" s="166"/>
      <c r="H88" s="166" t="s">
        <v>219</v>
      </c>
      <c r="I88" s="166" t="s">
        <v>220</v>
      </c>
      <c r="J88" s="166" t="s">
        <v>221</v>
      </c>
      <c r="K88" s="166" t="s">
        <v>222</v>
      </c>
      <c r="L88" s="166" t="s">
        <v>317</v>
      </c>
      <c r="M88" s="166">
        <v>0</v>
      </c>
      <c r="N88" s="186">
        <v>3</v>
      </c>
      <c r="O88" s="186">
        <v>1.5</v>
      </c>
      <c r="P88" s="168">
        <v>4.5</v>
      </c>
      <c r="Q88" s="59">
        <v>1</v>
      </c>
      <c r="R88" s="59"/>
      <c r="S88" s="340">
        <v>1</v>
      </c>
      <c r="T88" s="340"/>
      <c r="U88" s="340">
        <v>0</v>
      </c>
      <c r="V88" s="183"/>
      <c r="W88" s="183"/>
      <c r="X88" s="183"/>
      <c r="Y88" s="166" t="s">
        <v>61</v>
      </c>
      <c r="Z88" s="166" t="s">
        <v>230</v>
      </c>
      <c r="AA88" s="203" t="s">
        <v>230</v>
      </c>
      <c r="AB88" s="166" t="s">
        <v>230</v>
      </c>
      <c r="AC88" s="166" t="s">
        <v>230</v>
      </c>
      <c r="AD88" s="166" t="s">
        <v>230</v>
      </c>
      <c r="AE88" s="166" t="s">
        <v>83</v>
      </c>
      <c r="AF88" s="166" t="s">
        <v>810</v>
      </c>
      <c r="AG88" s="165" t="s">
        <v>230</v>
      </c>
      <c r="AH88" s="203" t="s">
        <v>59</v>
      </c>
      <c r="AI88" s="167">
        <v>0.114</v>
      </c>
      <c r="AJ88" s="168">
        <v>149.089</v>
      </c>
      <c r="AK88" s="186">
        <v>3.5536282191780816E-2</v>
      </c>
      <c r="AL88" s="186">
        <v>1.1028501369863013E-2</v>
      </c>
      <c r="AM88" s="187">
        <v>4.6564783561643827E-2</v>
      </c>
      <c r="AN88" s="186">
        <v>3.5536282191780816E-2</v>
      </c>
      <c r="AO88" s="186">
        <v>1.1028501369863013E-2</v>
      </c>
      <c r="AP88" s="186">
        <v>4.6564783561643827E-2</v>
      </c>
      <c r="AQ88" s="188">
        <v>1.3969435068493148</v>
      </c>
      <c r="AR88" s="189" t="s">
        <v>231</v>
      </c>
      <c r="AS88" s="190"/>
      <c r="AT88" s="166" t="s">
        <v>232</v>
      </c>
      <c r="AU88" s="166" t="s">
        <v>59</v>
      </c>
      <c r="AV88" s="191" t="s">
        <v>1321</v>
      </c>
      <c r="AW88" s="166" t="s">
        <v>1122</v>
      </c>
      <c r="AX88" s="166"/>
      <c r="BA88" s="166"/>
    </row>
    <row r="89" spans="1:53" s="192" customFormat="1" ht="15.95" customHeight="1" x14ac:dyDescent="0.25">
      <c r="A89" s="182">
        <v>91</v>
      </c>
      <c r="B89" s="166" t="s">
        <v>51</v>
      </c>
      <c r="C89" s="166" t="s">
        <v>59</v>
      </c>
      <c r="D89" s="166" t="s">
        <v>1322</v>
      </c>
      <c r="E89" s="166" t="s">
        <v>1310</v>
      </c>
      <c r="F89" s="166" t="s">
        <v>1323</v>
      </c>
      <c r="G89" s="166"/>
      <c r="H89" s="166" t="s">
        <v>219</v>
      </c>
      <c r="I89" s="166" t="s">
        <v>220</v>
      </c>
      <c r="J89" s="166" t="s">
        <v>221</v>
      </c>
      <c r="K89" s="166" t="s">
        <v>222</v>
      </c>
      <c r="L89" s="166" t="s">
        <v>317</v>
      </c>
      <c r="M89" s="166">
        <v>0</v>
      </c>
      <c r="N89" s="186">
        <v>3</v>
      </c>
      <c r="O89" s="186">
        <v>1.5</v>
      </c>
      <c r="P89" s="168">
        <v>4.5</v>
      </c>
      <c r="Q89" s="59">
        <v>3</v>
      </c>
      <c r="R89" s="59"/>
      <c r="S89" s="340">
        <v>1</v>
      </c>
      <c r="T89" s="340"/>
      <c r="U89" s="340">
        <v>0</v>
      </c>
      <c r="V89" s="183"/>
      <c r="W89" s="183"/>
      <c r="X89" s="183"/>
      <c r="Y89" s="166" t="s">
        <v>61</v>
      </c>
      <c r="Z89" s="166" t="s">
        <v>230</v>
      </c>
      <c r="AA89" s="203" t="s">
        <v>230</v>
      </c>
      <c r="AB89" s="166" t="s">
        <v>230</v>
      </c>
      <c r="AC89" s="166" t="s">
        <v>230</v>
      </c>
      <c r="AD89" s="166" t="s">
        <v>230</v>
      </c>
      <c r="AE89" s="166" t="s">
        <v>1324</v>
      </c>
      <c r="AF89" s="166" t="s">
        <v>1325</v>
      </c>
      <c r="AG89" s="165" t="s">
        <v>230</v>
      </c>
      <c r="AH89" s="203" t="s">
        <v>59</v>
      </c>
      <c r="AI89" s="167">
        <v>0.114</v>
      </c>
      <c r="AJ89" s="168">
        <v>200.01399999999998</v>
      </c>
      <c r="AK89" s="186">
        <v>4.7674569863013688E-2</v>
      </c>
      <c r="AL89" s="186">
        <v>1.4795556164383558E-2</v>
      </c>
      <c r="AM89" s="187">
        <v>6.2470126027397245E-2</v>
      </c>
      <c r="AN89" s="186">
        <v>4.7674569863013688E-2</v>
      </c>
      <c r="AO89" s="186">
        <v>1.4795556164383558E-2</v>
      </c>
      <c r="AP89" s="186">
        <v>6.2470126027397245E-2</v>
      </c>
      <c r="AQ89" s="188">
        <v>1.8741037808219174</v>
      </c>
      <c r="AR89" s="189" t="s">
        <v>231</v>
      </c>
      <c r="AS89" s="190"/>
      <c r="AT89" s="166" t="s">
        <v>232</v>
      </c>
      <c r="AU89" s="166" t="s">
        <v>59</v>
      </c>
      <c r="AV89" s="191" t="s">
        <v>1326</v>
      </c>
      <c r="AW89" s="166" t="s">
        <v>1122</v>
      </c>
      <c r="AX89" s="166"/>
      <c r="BA89" s="166"/>
    </row>
    <row r="90" spans="1:53" s="192" customFormat="1" ht="15.95" customHeight="1" x14ac:dyDescent="0.25">
      <c r="A90" s="182">
        <v>92</v>
      </c>
      <c r="B90" s="166" t="s">
        <v>51</v>
      </c>
      <c r="C90" s="166" t="s">
        <v>59</v>
      </c>
      <c r="D90" s="166" t="s">
        <v>1327</v>
      </c>
      <c r="E90" s="166" t="s">
        <v>1328</v>
      </c>
      <c r="F90" s="166" t="s">
        <v>1329</v>
      </c>
      <c r="G90" s="166"/>
      <c r="H90" s="166" t="s">
        <v>219</v>
      </c>
      <c r="I90" s="166" t="s">
        <v>220</v>
      </c>
      <c r="J90" s="166" t="s">
        <v>221</v>
      </c>
      <c r="K90" s="166" t="s">
        <v>222</v>
      </c>
      <c r="L90" s="166" t="s">
        <v>317</v>
      </c>
      <c r="M90" s="166">
        <v>0</v>
      </c>
      <c r="N90" s="186">
        <v>3</v>
      </c>
      <c r="O90" s="186">
        <v>1.5</v>
      </c>
      <c r="P90" s="168">
        <v>4.5</v>
      </c>
      <c r="Q90" s="59">
        <v>3</v>
      </c>
      <c r="R90" s="59"/>
      <c r="S90" s="340">
        <v>1</v>
      </c>
      <c r="T90" s="340"/>
      <c r="U90" s="340">
        <v>0</v>
      </c>
      <c r="V90" s="183"/>
      <c r="W90" s="183"/>
      <c r="X90" s="183"/>
      <c r="Y90" s="166" t="s">
        <v>61</v>
      </c>
      <c r="Z90" s="166" t="s">
        <v>230</v>
      </c>
      <c r="AA90" s="203" t="s">
        <v>230</v>
      </c>
      <c r="AB90" s="166" t="s">
        <v>230</v>
      </c>
      <c r="AC90" s="166" t="s">
        <v>230</v>
      </c>
      <c r="AD90" s="166" t="s">
        <v>230</v>
      </c>
      <c r="AE90" s="166" t="s">
        <v>1330</v>
      </c>
      <c r="AF90" s="166" t="s">
        <v>881</v>
      </c>
      <c r="AG90" s="165" t="s">
        <v>230</v>
      </c>
      <c r="AH90" s="203" t="s">
        <v>59</v>
      </c>
      <c r="AI90" s="167">
        <v>0.114</v>
      </c>
      <c r="AJ90" s="168">
        <v>894.92200000000003</v>
      </c>
      <c r="AK90" s="186">
        <v>0.21331017534246577</v>
      </c>
      <c r="AL90" s="186">
        <v>6.6199709589041103E-2</v>
      </c>
      <c r="AM90" s="187">
        <v>0.27950988493150686</v>
      </c>
      <c r="AN90" s="186">
        <v>0.7207599616438356</v>
      </c>
      <c r="AO90" s="186">
        <v>0.22368412602739729</v>
      </c>
      <c r="AP90" s="186">
        <v>0.94444408767123289</v>
      </c>
      <c r="AQ90" s="188">
        <v>28.333322630136987</v>
      </c>
      <c r="AR90" s="189" t="s">
        <v>231</v>
      </c>
      <c r="AS90" s="190"/>
      <c r="AT90" s="166" t="s">
        <v>232</v>
      </c>
      <c r="AU90" s="166" t="s">
        <v>59</v>
      </c>
      <c r="AV90" s="191" t="s">
        <v>1331</v>
      </c>
      <c r="AW90" s="166" t="s">
        <v>1122</v>
      </c>
      <c r="AX90" s="166"/>
      <c r="BA90" s="166"/>
    </row>
    <row r="91" spans="1:53" s="192" customFormat="1" ht="15.95" customHeight="1" x14ac:dyDescent="0.25">
      <c r="A91" s="182">
        <v>93</v>
      </c>
      <c r="B91" s="166" t="s">
        <v>51</v>
      </c>
      <c r="C91" s="166" t="s">
        <v>59</v>
      </c>
      <c r="D91" s="166" t="s">
        <v>1334</v>
      </c>
      <c r="E91" s="166" t="s">
        <v>1335</v>
      </c>
      <c r="F91" s="166" t="s">
        <v>1336</v>
      </c>
      <c r="G91" s="166"/>
      <c r="H91" s="166" t="s">
        <v>732</v>
      </c>
      <c r="I91" s="166"/>
      <c r="J91" s="166" t="s">
        <v>221</v>
      </c>
      <c r="K91" s="166" t="s">
        <v>1337</v>
      </c>
      <c r="L91" s="166" t="s">
        <v>317</v>
      </c>
      <c r="M91" s="166">
        <v>0</v>
      </c>
      <c r="N91" s="186">
        <v>2</v>
      </c>
      <c r="O91" s="186">
        <v>1.5</v>
      </c>
      <c r="P91" s="168">
        <v>3</v>
      </c>
      <c r="Q91" s="59">
        <v>2</v>
      </c>
      <c r="R91" s="59"/>
      <c r="S91" s="340">
        <v>2</v>
      </c>
      <c r="T91" s="340"/>
      <c r="U91" s="340">
        <v>0</v>
      </c>
      <c r="V91" s="183"/>
      <c r="W91" s="183"/>
      <c r="X91" s="183"/>
      <c r="Y91" s="166" t="s">
        <v>61</v>
      </c>
      <c r="Z91" s="166" t="s">
        <v>230</v>
      </c>
      <c r="AA91" s="203" t="s">
        <v>230</v>
      </c>
      <c r="AB91" s="166" t="s">
        <v>230</v>
      </c>
      <c r="AC91" s="166" t="s">
        <v>230</v>
      </c>
      <c r="AD91" s="166" t="s">
        <v>230</v>
      </c>
      <c r="AE91" s="166" t="s">
        <v>85</v>
      </c>
      <c r="AF91" s="166" t="s">
        <v>528</v>
      </c>
      <c r="AG91" s="165" t="s">
        <v>230</v>
      </c>
      <c r="AH91" s="203" t="s">
        <v>59</v>
      </c>
      <c r="AI91" s="167">
        <v>0.114</v>
      </c>
      <c r="AJ91" s="168">
        <v>2667.7910000000002</v>
      </c>
      <c r="AK91" s="186">
        <v>0.63588443013698626</v>
      </c>
      <c r="AL91" s="186">
        <v>0.19734344383561647</v>
      </c>
      <c r="AM91" s="187">
        <v>0.83322787397260267</v>
      </c>
      <c r="AN91" s="186">
        <v>0.63588443013698626</v>
      </c>
      <c r="AO91" s="186">
        <v>0.19734344383561647</v>
      </c>
      <c r="AP91" s="186">
        <v>0.83322787397260267</v>
      </c>
      <c r="AQ91" s="188">
        <v>24.996836219178078</v>
      </c>
      <c r="AR91" s="189" t="s">
        <v>231</v>
      </c>
      <c r="AS91" s="190"/>
      <c r="AT91" s="166" t="s">
        <v>232</v>
      </c>
      <c r="AU91" s="166" t="s">
        <v>59</v>
      </c>
      <c r="AV91" s="191" t="s">
        <v>1338</v>
      </c>
      <c r="AW91" s="166" t="s">
        <v>1122</v>
      </c>
      <c r="AX91" s="166"/>
      <c r="BA91" s="166"/>
    </row>
    <row r="92" spans="1:53" s="192" customFormat="1" ht="15.95" customHeight="1" x14ac:dyDescent="0.25">
      <c r="A92" s="182">
        <v>94</v>
      </c>
      <c r="B92" s="166" t="s">
        <v>51</v>
      </c>
      <c r="C92" s="166" t="s">
        <v>59</v>
      </c>
      <c r="D92" s="166" t="s">
        <v>1339</v>
      </c>
      <c r="E92" s="166" t="s">
        <v>1340</v>
      </c>
      <c r="F92" s="166" t="s">
        <v>1341</v>
      </c>
      <c r="G92" s="166"/>
      <c r="H92" s="166" t="s">
        <v>219</v>
      </c>
      <c r="I92" s="166" t="s">
        <v>1342</v>
      </c>
      <c r="J92" s="166" t="s">
        <v>1343</v>
      </c>
      <c r="K92" s="166" t="s">
        <v>222</v>
      </c>
      <c r="L92" s="166" t="s">
        <v>317</v>
      </c>
      <c r="M92" s="166">
        <v>0</v>
      </c>
      <c r="N92" s="186">
        <v>2</v>
      </c>
      <c r="O92" s="186">
        <v>2</v>
      </c>
      <c r="P92" s="168">
        <v>4</v>
      </c>
      <c r="Q92" s="59">
        <v>2</v>
      </c>
      <c r="R92" s="59"/>
      <c r="S92" s="340">
        <v>2</v>
      </c>
      <c r="T92" s="340"/>
      <c r="U92" s="340">
        <v>0</v>
      </c>
      <c r="V92" s="183"/>
      <c r="W92" s="183"/>
      <c r="X92" s="183"/>
      <c r="Y92" s="166" t="s">
        <v>61</v>
      </c>
      <c r="Z92" s="166" t="s">
        <v>230</v>
      </c>
      <c r="AA92" s="203" t="s">
        <v>230</v>
      </c>
      <c r="AB92" s="166" t="s">
        <v>230</v>
      </c>
      <c r="AC92" s="166" t="s">
        <v>230</v>
      </c>
      <c r="AD92" s="166" t="s">
        <v>230</v>
      </c>
      <c r="AE92" s="166" t="s">
        <v>1344</v>
      </c>
      <c r="AF92" s="166" t="s">
        <v>434</v>
      </c>
      <c r="AG92" s="165" t="s">
        <v>230</v>
      </c>
      <c r="AH92" s="203" t="s">
        <v>59</v>
      </c>
      <c r="AI92" s="167">
        <v>0.114</v>
      </c>
      <c r="AJ92" s="168">
        <v>728.85799999999995</v>
      </c>
      <c r="AK92" s="186">
        <v>0.17372779726027396</v>
      </c>
      <c r="AL92" s="186">
        <v>5.3915523287671227E-2</v>
      </c>
      <c r="AM92" s="187">
        <v>0.22764332054794517</v>
      </c>
      <c r="AN92" s="186">
        <v>0.59817481643835613</v>
      </c>
      <c r="AO92" s="186">
        <v>0.18564046027397257</v>
      </c>
      <c r="AP92" s="186">
        <v>0.78381527671232876</v>
      </c>
      <c r="AQ92" s="188">
        <v>23.514458301369864</v>
      </c>
      <c r="AR92" s="189" t="s">
        <v>231</v>
      </c>
      <c r="AS92" s="190"/>
      <c r="AT92" s="166" t="s">
        <v>232</v>
      </c>
      <c r="AU92" s="166" t="s">
        <v>59</v>
      </c>
      <c r="AV92" s="191" t="s">
        <v>1345</v>
      </c>
      <c r="AW92" s="166" t="s">
        <v>1122</v>
      </c>
      <c r="AX92" s="166"/>
      <c r="BA92" s="166"/>
    </row>
    <row r="93" spans="1:53" s="192" customFormat="1" ht="15.95" customHeight="1" x14ac:dyDescent="0.2">
      <c r="A93" s="182">
        <v>95</v>
      </c>
      <c r="B93" s="166" t="s">
        <v>51</v>
      </c>
      <c r="C93" s="166" t="s">
        <v>59</v>
      </c>
      <c r="D93" s="166" t="s">
        <v>1347</v>
      </c>
      <c r="E93" s="166" t="s">
        <v>1348</v>
      </c>
      <c r="F93" s="166" t="s">
        <v>1349</v>
      </c>
      <c r="G93" s="166"/>
      <c r="H93" s="166" t="s">
        <v>219</v>
      </c>
      <c r="I93" s="166" t="s">
        <v>316</v>
      </c>
      <c r="J93" s="166" t="s">
        <v>221</v>
      </c>
      <c r="K93" s="166" t="s">
        <v>222</v>
      </c>
      <c r="L93" s="166" t="s">
        <v>317</v>
      </c>
      <c r="M93" s="166">
        <v>0</v>
      </c>
      <c r="N93" s="186">
        <v>3</v>
      </c>
      <c r="O93" s="186">
        <v>1.5</v>
      </c>
      <c r="P93" s="168">
        <v>4.5</v>
      </c>
      <c r="Q93" s="59">
        <v>2</v>
      </c>
      <c r="R93" s="59"/>
      <c r="S93" s="340">
        <v>2</v>
      </c>
      <c r="T93" s="340"/>
      <c r="U93" s="340">
        <v>1</v>
      </c>
      <c r="V93" s="200"/>
      <c r="W93" s="183"/>
      <c r="X93" s="183"/>
      <c r="Y93" s="166" t="s">
        <v>61</v>
      </c>
      <c r="Z93" s="166" t="s">
        <v>230</v>
      </c>
      <c r="AA93" s="203" t="s">
        <v>230</v>
      </c>
      <c r="AB93" s="166" t="s">
        <v>230</v>
      </c>
      <c r="AC93" s="166" t="s">
        <v>230</v>
      </c>
      <c r="AD93" s="166" t="s">
        <v>230</v>
      </c>
      <c r="AE93" s="166" t="s">
        <v>87</v>
      </c>
      <c r="AF93" s="166" t="s">
        <v>351</v>
      </c>
      <c r="AG93" s="165" t="s">
        <v>230</v>
      </c>
      <c r="AH93" s="203" t="s">
        <v>59</v>
      </c>
      <c r="AI93" s="167">
        <v>0.114</v>
      </c>
      <c r="AJ93" s="168">
        <v>3227.0930000000003</v>
      </c>
      <c r="AK93" s="186">
        <v>0.7691975095890411</v>
      </c>
      <c r="AL93" s="186">
        <v>0.2387164684931507</v>
      </c>
      <c r="AM93" s="187">
        <v>1.0079139780821917</v>
      </c>
      <c r="AN93" s="186">
        <v>1.1251152246575342</v>
      </c>
      <c r="AO93" s="186">
        <v>0.34917369041095891</v>
      </c>
      <c r="AP93" s="186">
        <v>1.474288915068493</v>
      </c>
      <c r="AQ93" s="188">
        <v>44.228667452054793</v>
      </c>
      <c r="AR93" s="189" t="s">
        <v>231</v>
      </c>
      <c r="AS93" s="190"/>
      <c r="AT93" s="166" t="s">
        <v>232</v>
      </c>
      <c r="AU93" s="166" t="s">
        <v>59</v>
      </c>
      <c r="AV93" s="191" t="s">
        <v>1351</v>
      </c>
      <c r="AW93" s="166" t="s">
        <v>1122</v>
      </c>
      <c r="AX93" s="166"/>
      <c r="BA93" s="166"/>
    </row>
    <row r="94" spans="1:53" s="192" customFormat="1" ht="15.95" customHeight="1" x14ac:dyDescent="0.25">
      <c r="A94" s="182">
        <v>96</v>
      </c>
      <c r="B94" s="166" t="s">
        <v>51</v>
      </c>
      <c r="C94" s="166" t="s">
        <v>59</v>
      </c>
      <c r="D94" s="166" t="s">
        <v>1354</v>
      </c>
      <c r="E94" s="166" t="s">
        <v>1355</v>
      </c>
      <c r="F94" s="166" t="s">
        <v>1356</v>
      </c>
      <c r="G94" s="166"/>
      <c r="H94" s="166" t="s">
        <v>219</v>
      </c>
      <c r="I94" s="166" t="s">
        <v>220</v>
      </c>
      <c r="J94" s="166" t="s">
        <v>221</v>
      </c>
      <c r="K94" s="166" t="s">
        <v>222</v>
      </c>
      <c r="L94" s="166" t="s">
        <v>317</v>
      </c>
      <c r="M94" s="166">
        <v>0</v>
      </c>
      <c r="N94" s="186">
        <v>3</v>
      </c>
      <c r="O94" s="186">
        <v>1.5</v>
      </c>
      <c r="P94" s="168">
        <v>4.5</v>
      </c>
      <c r="Q94" s="59">
        <v>1</v>
      </c>
      <c r="R94" s="59"/>
      <c r="S94" s="340">
        <v>1</v>
      </c>
      <c r="T94" s="340"/>
      <c r="U94" s="340">
        <v>0</v>
      </c>
      <c r="V94" s="183"/>
      <c r="W94" s="183"/>
      <c r="X94" s="183"/>
      <c r="Y94" s="166" t="s">
        <v>61</v>
      </c>
      <c r="Z94" s="166" t="s">
        <v>230</v>
      </c>
      <c r="AA94" s="203" t="s">
        <v>230</v>
      </c>
      <c r="AB94" s="166" t="s">
        <v>230</v>
      </c>
      <c r="AC94" s="166" t="s">
        <v>230</v>
      </c>
      <c r="AD94" s="166" t="s">
        <v>230</v>
      </c>
      <c r="AE94" s="166" t="s">
        <v>1357</v>
      </c>
      <c r="AF94" s="166" t="s">
        <v>286</v>
      </c>
      <c r="AG94" s="165" t="s">
        <v>230</v>
      </c>
      <c r="AH94" s="203" t="s">
        <v>59</v>
      </c>
      <c r="AI94" s="167">
        <v>0.114</v>
      </c>
      <c r="AJ94" s="168">
        <v>690.44599999999991</v>
      </c>
      <c r="AK94" s="186">
        <v>0.16457206027397259</v>
      </c>
      <c r="AL94" s="186">
        <v>5.1074087671232865E-2</v>
      </c>
      <c r="AM94" s="187">
        <v>0.21564614794520545</v>
      </c>
      <c r="AN94" s="186">
        <v>0.3545472630136986</v>
      </c>
      <c r="AO94" s="186">
        <v>0.10195444109589039</v>
      </c>
      <c r="AP94" s="186">
        <v>0.45650170410958901</v>
      </c>
      <c r="AQ94" s="188">
        <v>13.695051123287671</v>
      </c>
      <c r="AR94" s="189" t="s">
        <v>231</v>
      </c>
      <c r="AS94" s="190"/>
      <c r="AT94" s="166" t="s">
        <v>232</v>
      </c>
      <c r="AU94" s="166" t="s">
        <v>59</v>
      </c>
      <c r="AV94" s="191" t="s">
        <v>1358</v>
      </c>
      <c r="AW94" s="166" t="s">
        <v>1122</v>
      </c>
      <c r="AX94" s="166"/>
      <c r="BA94" s="166"/>
    </row>
    <row r="95" spans="1:53" s="192" customFormat="1" ht="15.95" customHeight="1" x14ac:dyDescent="0.25">
      <c r="A95" s="182">
        <v>97</v>
      </c>
      <c r="B95" s="166" t="s">
        <v>51</v>
      </c>
      <c r="C95" s="166" t="s">
        <v>59</v>
      </c>
      <c r="D95" s="166" t="s">
        <v>1362</v>
      </c>
      <c r="E95" s="166" t="s">
        <v>1363</v>
      </c>
      <c r="F95" s="166" t="s">
        <v>1364</v>
      </c>
      <c r="G95" s="166"/>
      <c r="H95" s="166" t="s">
        <v>219</v>
      </c>
      <c r="I95" s="166" t="s">
        <v>220</v>
      </c>
      <c r="J95" s="166" t="s">
        <v>317</v>
      </c>
      <c r="K95" s="166">
        <v>0</v>
      </c>
      <c r="L95" s="166" t="s">
        <v>317</v>
      </c>
      <c r="M95" s="166">
        <v>0</v>
      </c>
      <c r="N95" s="186">
        <v>7</v>
      </c>
      <c r="O95" s="186">
        <v>2</v>
      </c>
      <c r="P95" s="168">
        <v>14</v>
      </c>
      <c r="Q95" s="59">
        <v>1</v>
      </c>
      <c r="R95" s="59"/>
      <c r="S95" s="340">
        <v>1</v>
      </c>
      <c r="T95" s="340"/>
      <c r="U95" s="340">
        <v>0</v>
      </c>
      <c r="V95" s="183"/>
      <c r="W95" s="183"/>
      <c r="X95" s="183"/>
      <c r="Y95" s="166" t="s">
        <v>61</v>
      </c>
      <c r="Z95" s="166" t="s">
        <v>230</v>
      </c>
      <c r="AA95" s="203" t="s">
        <v>230</v>
      </c>
      <c r="AB95" s="166" t="s">
        <v>230</v>
      </c>
      <c r="AC95" s="166" t="s">
        <v>230</v>
      </c>
      <c r="AD95" s="166" t="s">
        <v>230</v>
      </c>
      <c r="AE95" s="166" t="s">
        <v>1365</v>
      </c>
      <c r="AF95" s="166" t="s">
        <v>347</v>
      </c>
      <c r="AG95" s="165" t="s">
        <v>230</v>
      </c>
      <c r="AH95" s="203" t="s">
        <v>59</v>
      </c>
      <c r="AI95" s="167">
        <v>0.114</v>
      </c>
      <c r="AJ95" s="221">
        <v>691.31900000000007</v>
      </c>
      <c r="AK95" s="186">
        <v>0.16478014520547946</v>
      </c>
      <c r="AL95" s="186">
        <v>5.1138665753424656E-2</v>
      </c>
      <c r="AM95" s="187">
        <v>0.21591881095890411</v>
      </c>
      <c r="AN95" s="186">
        <v>0.78223749863013692</v>
      </c>
      <c r="AO95" s="186">
        <v>0.24276336164383563</v>
      </c>
      <c r="AP95" s="186">
        <v>1.0250008602739726</v>
      </c>
      <c r="AQ95" s="188">
        <v>30.750025808219178</v>
      </c>
      <c r="AR95" s="189" t="s">
        <v>231</v>
      </c>
      <c r="AS95" s="190"/>
      <c r="AT95" s="166" t="s">
        <v>232</v>
      </c>
      <c r="AU95" s="166" t="s">
        <v>59</v>
      </c>
      <c r="AV95" s="191" t="s">
        <v>1366</v>
      </c>
      <c r="AW95" s="166" t="s">
        <v>1122</v>
      </c>
      <c r="AX95" s="166"/>
      <c r="BA95" s="166"/>
    </row>
    <row r="96" spans="1:53" s="192" customFormat="1" ht="15.95" customHeight="1" x14ac:dyDescent="0.25">
      <c r="A96" s="182">
        <v>98</v>
      </c>
      <c r="B96" s="166" t="s">
        <v>51</v>
      </c>
      <c r="C96" s="166" t="s">
        <v>59</v>
      </c>
      <c r="D96" s="166" t="s">
        <v>1371</v>
      </c>
      <c r="E96" s="166" t="s">
        <v>1372</v>
      </c>
      <c r="F96" s="166" t="s">
        <v>1373</v>
      </c>
      <c r="G96" s="166"/>
      <c r="H96" s="166" t="s">
        <v>219</v>
      </c>
      <c r="I96" s="166" t="s">
        <v>220</v>
      </c>
      <c r="J96" s="166" t="s">
        <v>317</v>
      </c>
      <c r="K96" s="166">
        <v>0</v>
      </c>
      <c r="L96" s="166" t="s">
        <v>317</v>
      </c>
      <c r="M96" s="166">
        <v>0</v>
      </c>
      <c r="N96" s="186">
        <v>3</v>
      </c>
      <c r="O96" s="186">
        <v>2</v>
      </c>
      <c r="P96" s="168">
        <v>6</v>
      </c>
      <c r="Q96" s="59">
        <v>1</v>
      </c>
      <c r="R96" s="59"/>
      <c r="S96" s="340">
        <v>1</v>
      </c>
      <c r="T96" s="340"/>
      <c r="U96" s="340">
        <v>0</v>
      </c>
      <c r="V96" s="183"/>
      <c r="W96" s="183"/>
      <c r="X96" s="183"/>
      <c r="Y96" s="166" t="s">
        <v>61</v>
      </c>
      <c r="Z96" s="166" t="s">
        <v>230</v>
      </c>
      <c r="AA96" s="203" t="s">
        <v>230</v>
      </c>
      <c r="AB96" s="166" t="s">
        <v>230</v>
      </c>
      <c r="AC96" s="166" t="s">
        <v>230</v>
      </c>
      <c r="AD96" s="166" t="s">
        <v>230</v>
      </c>
      <c r="AE96" s="166" t="s">
        <v>88</v>
      </c>
      <c r="AF96" s="166" t="s">
        <v>1017</v>
      </c>
      <c r="AG96" s="165" t="s">
        <v>230</v>
      </c>
      <c r="AH96" s="203" t="s">
        <v>59</v>
      </c>
      <c r="AI96" s="167">
        <v>0.114</v>
      </c>
      <c r="AJ96" s="221">
        <v>324.56200000000001</v>
      </c>
      <c r="AK96" s="186">
        <v>7.7361353424657539E-2</v>
      </c>
      <c r="AL96" s="186">
        <v>2.4008695890410957E-2</v>
      </c>
      <c r="AM96" s="187">
        <v>0.10137004931506849</v>
      </c>
      <c r="AN96" s="186">
        <v>7.7361353424657539E-2</v>
      </c>
      <c r="AO96" s="186">
        <v>2.4008695890410957E-2</v>
      </c>
      <c r="AP96" s="186">
        <v>0.10137004931506849</v>
      </c>
      <c r="AQ96" s="188">
        <v>3.0411014794520548</v>
      </c>
      <c r="AR96" s="189" t="s">
        <v>231</v>
      </c>
      <c r="AS96" s="190"/>
      <c r="AT96" s="166" t="s">
        <v>232</v>
      </c>
      <c r="AU96" s="166" t="s">
        <v>59</v>
      </c>
      <c r="AV96" s="191" t="s">
        <v>1374</v>
      </c>
      <c r="AW96" s="166" t="s">
        <v>1122</v>
      </c>
      <c r="AX96" s="166"/>
      <c r="BA96" s="166"/>
    </row>
    <row r="97" spans="1:53" s="192" customFormat="1" ht="15.95" customHeight="1" x14ac:dyDescent="0.25">
      <c r="A97" s="182">
        <v>99</v>
      </c>
      <c r="B97" s="166" t="s">
        <v>51</v>
      </c>
      <c r="C97" s="166" t="s">
        <v>59</v>
      </c>
      <c r="D97" s="166" t="s">
        <v>16632</v>
      </c>
      <c r="E97" s="166" t="s">
        <v>1375</v>
      </c>
      <c r="F97" s="166" t="s">
        <v>1376</v>
      </c>
      <c r="G97" s="166"/>
      <c r="H97" s="166" t="s">
        <v>219</v>
      </c>
      <c r="I97" s="166" t="s">
        <v>316</v>
      </c>
      <c r="J97" s="166" t="s">
        <v>221</v>
      </c>
      <c r="K97" s="166" t="s">
        <v>222</v>
      </c>
      <c r="L97" s="166" t="s">
        <v>221</v>
      </c>
      <c r="M97" s="166" t="s">
        <v>222</v>
      </c>
      <c r="N97" s="186">
        <v>2.9</v>
      </c>
      <c r="O97" s="186">
        <v>1.65</v>
      </c>
      <c r="P97" s="168">
        <v>4.7849999999999993</v>
      </c>
      <c r="Q97" s="59">
        <v>1</v>
      </c>
      <c r="R97" s="59"/>
      <c r="S97" s="340">
        <v>1</v>
      </c>
      <c r="T97" s="340"/>
      <c r="U97" s="340">
        <v>0</v>
      </c>
      <c r="V97" s="183"/>
      <c r="W97" s="183"/>
      <c r="X97" s="183"/>
      <c r="Y97" s="179" t="s">
        <v>16652</v>
      </c>
      <c r="Z97" s="166" t="s">
        <v>230</v>
      </c>
      <c r="AA97" s="203" t="s">
        <v>230</v>
      </c>
      <c r="AB97" s="166" t="s">
        <v>230</v>
      </c>
      <c r="AC97" s="166" t="s">
        <v>230</v>
      </c>
      <c r="AD97" s="166" t="s">
        <v>230</v>
      </c>
      <c r="AE97" s="166" t="s">
        <v>89</v>
      </c>
      <c r="AF97" s="166" t="s">
        <v>1210</v>
      </c>
      <c r="AG97" s="165" t="s">
        <v>230</v>
      </c>
      <c r="AH97" s="203" t="s">
        <v>59</v>
      </c>
      <c r="AI97" s="167">
        <v>0.114</v>
      </c>
      <c r="AJ97" s="221">
        <v>719.35200000000009</v>
      </c>
      <c r="AK97" s="186">
        <v>0.17146198356164383</v>
      </c>
      <c r="AL97" s="186">
        <v>5.3212339726027409E-2</v>
      </c>
      <c r="AM97" s="187">
        <v>0.22467432328767123</v>
      </c>
      <c r="AN97" s="186">
        <v>0.17146198356164383</v>
      </c>
      <c r="AO97" s="186">
        <v>5.3212339726027409E-2</v>
      </c>
      <c r="AP97" s="186">
        <v>0.22467432328767123</v>
      </c>
      <c r="AQ97" s="188">
        <v>6.7402296986301371</v>
      </c>
      <c r="AR97" s="189" t="s">
        <v>231</v>
      </c>
      <c r="AS97" s="190" t="s">
        <v>431</v>
      </c>
      <c r="AT97" s="166" t="s">
        <v>232</v>
      </c>
      <c r="AU97" s="166" t="s">
        <v>59</v>
      </c>
      <c r="AV97" s="191" t="s">
        <v>1377</v>
      </c>
      <c r="AW97" s="166" t="s">
        <v>234</v>
      </c>
      <c r="AX97" s="166"/>
      <c r="BA97" s="166"/>
    </row>
    <row r="98" spans="1:53" s="192" customFormat="1" ht="15.95" customHeight="1" x14ac:dyDescent="0.25">
      <c r="A98" s="182">
        <v>100</v>
      </c>
      <c r="B98" s="166" t="s">
        <v>51</v>
      </c>
      <c r="C98" s="166" t="s">
        <v>59</v>
      </c>
      <c r="D98" s="166" t="s">
        <v>1378</v>
      </c>
      <c r="E98" s="166" t="s">
        <v>1379</v>
      </c>
      <c r="F98" s="166" t="s">
        <v>1380</v>
      </c>
      <c r="G98" s="166"/>
      <c r="H98" s="166" t="s">
        <v>219</v>
      </c>
      <c r="I98" s="166" t="s">
        <v>220</v>
      </c>
      <c r="J98" s="166" t="s">
        <v>317</v>
      </c>
      <c r="K98" s="166">
        <v>0</v>
      </c>
      <c r="L98" s="166" t="s">
        <v>317</v>
      </c>
      <c r="M98" s="166">
        <v>0</v>
      </c>
      <c r="N98" s="186">
        <v>2</v>
      </c>
      <c r="O98" s="186">
        <v>2</v>
      </c>
      <c r="P98" s="168">
        <v>4</v>
      </c>
      <c r="Q98" s="59">
        <v>1</v>
      </c>
      <c r="R98" s="59"/>
      <c r="S98" s="340">
        <v>1</v>
      </c>
      <c r="T98" s="340"/>
      <c r="U98" s="340">
        <v>0</v>
      </c>
      <c r="V98" s="183"/>
      <c r="W98" s="183"/>
      <c r="X98" s="183"/>
      <c r="Y98" s="166" t="s">
        <v>61</v>
      </c>
      <c r="Z98" s="166" t="s">
        <v>230</v>
      </c>
      <c r="AA98" s="203" t="s">
        <v>230</v>
      </c>
      <c r="AB98" s="166" t="s">
        <v>230</v>
      </c>
      <c r="AC98" s="166" t="s">
        <v>230</v>
      </c>
      <c r="AD98" s="166" t="s">
        <v>230</v>
      </c>
      <c r="AE98" s="166" t="s">
        <v>1381</v>
      </c>
      <c r="AF98" s="166" t="s">
        <v>351</v>
      </c>
      <c r="AG98" s="165" t="s">
        <v>230</v>
      </c>
      <c r="AH98" s="203" t="s">
        <v>59</v>
      </c>
      <c r="AI98" s="167">
        <v>0.114</v>
      </c>
      <c r="AJ98" s="168">
        <v>257.82600000000002</v>
      </c>
      <c r="AK98" s="186">
        <v>6.1454416438356169E-2</v>
      </c>
      <c r="AL98" s="186">
        <v>1.9072060273972603E-2</v>
      </c>
      <c r="AM98" s="187">
        <v>8.0526476712328765E-2</v>
      </c>
      <c r="AN98" s="186">
        <v>1.0267968821917808</v>
      </c>
      <c r="AO98" s="186">
        <v>0.31866110136986303</v>
      </c>
      <c r="AP98" s="186">
        <v>1.3454579835616438</v>
      </c>
      <c r="AQ98" s="188">
        <v>40.363739506849313</v>
      </c>
      <c r="AR98" s="189" t="s">
        <v>231</v>
      </c>
      <c r="AS98" s="190"/>
      <c r="AT98" s="166" t="s">
        <v>232</v>
      </c>
      <c r="AU98" s="166" t="s">
        <v>59</v>
      </c>
      <c r="AV98" s="191" t="s">
        <v>1382</v>
      </c>
      <c r="AW98" s="166" t="s">
        <v>1122</v>
      </c>
      <c r="AX98" s="166"/>
      <c r="BA98" s="166"/>
    </row>
    <row r="99" spans="1:53" s="192" customFormat="1" ht="15.95" customHeight="1" x14ac:dyDescent="0.25">
      <c r="A99" s="182">
        <v>101</v>
      </c>
      <c r="B99" s="166" t="s">
        <v>51</v>
      </c>
      <c r="C99" s="166" t="s">
        <v>59</v>
      </c>
      <c r="D99" s="166" t="s">
        <v>1385</v>
      </c>
      <c r="E99" s="166" t="s">
        <v>1386</v>
      </c>
      <c r="F99" s="166" t="s">
        <v>1387</v>
      </c>
      <c r="G99" s="166"/>
      <c r="H99" s="166" t="s">
        <v>219</v>
      </c>
      <c r="I99" s="166" t="s">
        <v>220</v>
      </c>
      <c r="J99" s="166" t="s">
        <v>317</v>
      </c>
      <c r="K99" s="166">
        <v>0</v>
      </c>
      <c r="L99" s="166" t="s">
        <v>317</v>
      </c>
      <c r="M99" s="166">
        <v>0</v>
      </c>
      <c r="N99" s="186">
        <v>2.5</v>
      </c>
      <c r="O99" s="186">
        <v>1.5</v>
      </c>
      <c r="P99" s="168">
        <v>3.75</v>
      </c>
      <c r="Q99" s="59">
        <v>1</v>
      </c>
      <c r="R99" s="59"/>
      <c r="S99" s="340">
        <v>0</v>
      </c>
      <c r="T99" s="340"/>
      <c r="U99" s="340">
        <v>0</v>
      </c>
      <c r="V99" s="183"/>
      <c r="W99" s="183">
        <v>1</v>
      </c>
      <c r="X99" s="183"/>
      <c r="Y99" s="166" t="s">
        <v>61</v>
      </c>
      <c r="Z99" s="166" t="s">
        <v>230</v>
      </c>
      <c r="AA99" s="203" t="s">
        <v>230</v>
      </c>
      <c r="AB99" s="166" t="s">
        <v>230</v>
      </c>
      <c r="AC99" s="166" t="s">
        <v>230</v>
      </c>
      <c r="AD99" s="166" t="s">
        <v>230</v>
      </c>
      <c r="AE99" s="166" t="s">
        <v>90</v>
      </c>
      <c r="AF99" s="166" t="s">
        <v>1388</v>
      </c>
      <c r="AG99" s="165" t="s">
        <v>230</v>
      </c>
      <c r="AH99" s="203" t="s">
        <v>59</v>
      </c>
      <c r="AI99" s="167">
        <v>0.114</v>
      </c>
      <c r="AJ99" s="168">
        <v>235.80699999999999</v>
      </c>
      <c r="AK99" s="186">
        <v>5.6206052054794516E-2</v>
      </c>
      <c r="AL99" s="186">
        <v>1.7443257534246574E-2</v>
      </c>
      <c r="AM99" s="187">
        <v>7.364930958904109E-2</v>
      </c>
      <c r="AN99" s="186">
        <v>2.3325074219178079</v>
      </c>
      <c r="AO99" s="186">
        <v>0.72388161369863013</v>
      </c>
      <c r="AP99" s="186">
        <v>3.056389035616438</v>
      </c>
      <c r="AQ99" s="188">
        <v>91.691671068493136</v>
      </c>
      <c r="AR99" s="189" t="s">
        <v>231</v>
      </c>
      <c r="AS99" s="190"/>
      <c r="AT99" s="166" t="s">
        <v>232</v>
      </c>
      <c r="AU99" s="166" t="s">
        <v>59</v>
      </c>
      <c r="AV99" s="191" t="s">
        <v>1389</v>
      </c>
      <c r="AW99" s="166" t="s">
        <v>1122</v>
      </c>
      <c r="AX99" s="166"/>
      <c r="BA99" s="166"/>
    </row>
    <row r="100" spans="1:53" s="192" customFormat="1" ht="15.95" customHeight="1" x14ac:dyDescent="0.25">
      <c r="A100" s="182">
        <v>102</v>
      </c>
      <c r="B100" s="166" t="s">
        <v>51</v>
      </c>
      <c r="C100" s="166" t="s">
        <v>59</v>
      </c>
      <c r="D100" s="166" t="s">
        <v>1395</v>
      </c>
      <c r="E100" s="166" t="s">
        <v>1396</v>
      </c>
      <c r="F100" s="166" t="s">
        <v>1397</v>
      </c>
      <c r="G100" s="166"/>
      <c r="H100" s="166" t="s">
        <v>732</v>
      </c>
      <c r="I100" s="166" t="s">
        <v>1413</v>
      </c>
      <c r="J100" s="166" t="s">
        <v>317</v>
      </c>
      <c r="K100" s="166">
        <v>0</v>
      </c>
      <c r="L100" s="166" t="s">
        <v>317</v>
      </c>
      <c r="M100" s="166">
        <v>0</v>
      </c>
      <c r="N100" s="186">
        <v>3</v>
      </c>
      <c r="O100" s="186">
        <v>2</v>
      </c>
      <c r="P100" s="168">
        <v>6</v>
      </c>
      <c r="Q100" s="59">
        <v>1</v>
      </c>
      <c r="R100" s="59"/>
      <c r="S100" s="340">
        <v>1</v>
      </c>
      <c r="T100" s="340"/>
      <c r="U100" s="340">
        <v>0</v>
      </c>
      <c r="V100" s="183"/>
      <c r="W100" s="183"/>
      <c r="X100" s="183"/>
      <c r="Y100" s="166" t="s">
        <v>61</v>
      </c>
      <c r="Z100" s="166" t="s">
        <v>230</v>
      </c>
      <c r="AA100" s="203" t="s">
        <v>230</v>
      </c>
      <c r="AB100" s="166" t="s">
        <v>230</v>
      </c>
      <c r="AC100" s="166" t="s">
        <v>230</v>
      </c>
      <c r="AD100" s="166" t="s">
        <v>230</v>
      </c>
      <c r="AE100" s="166" t="s">
        <v>1398</v>
      </c>
      <c r="AF100" s="166" t="s">
        <v>353</v>
      </c>
      <c r="AG100" s="165" t="s">
        <v>230</v>
      </c>
      <c r="AH100" s="203" t="s">
        <v>59</v>
      </c>
      <c r="AI100" s="167">
        <v>0.114</v>
      </c>
      <c r="AJ100" s="168">
        <v>320.68200000000002</v>
      </c>
      <c r="AK100" s="186">
        <v>7.6436531506849315E-2</v>
      </c>
      <c r="AL100" s="186">
        <v>2.3721682191780825E-2</v>
      </c>
      <c r="AM100" s="187">
        <v>0.10015821369863014</v>
      </c>
      <c r="AN100" s="186">
        <v>1.3417145552511416</v>
      </c>
      <c r="AO100" s="186">
        <v>0.39441141369863014</v>
      </c>
      <c r="AP100" s="186">
        <v>1.7361259689497717</v>
      </c>
      <c r="AQ100" s="188">
        <v>52.083779068493151</v>
      </c>
      <c r="AR100" s="189" t="s">
        <v>231</v>
      </c>
      <c r="AS100" s="190"/>
      <c r="AT100" s="166" t="s">
        <v>232</v>
      </c>
      <c r="AU100" s="166" t="s">
        <v>59</v>
      </c>
      <c r="AV100" s="191" t="s">
        <v>1399</v>
      </c>
      <c r="AW100" s="166" t="s">
        <v>1122</v>
      </c>
      <c r="AX100" s="166"/>
      <c r="BA100" s="166"/>
    </row>
    <row r="101" spans="1:53" s="192" customFormat="1" ht="15.95" customHeight="1" x14ac:dyDescent="0.25">
      <c r="A101" s="182">
        <v>103</v>
      </c>
      <c r="B101" s="166" t="s">
        <v>51</v>
      </c>
      <c r="C101" s="166" t="s">
        <v>59</v>
      </c>
      <c r="D101" s="166" t="s">
        <v>1409</v>
      </c>
      <c r="E101" s="166" t="s">
        <v>1410</v>
      </c>
      <c r="F101" s="166" t="s">
        <v>1411</v>
      </c>
      <c r="G101" s="166"/>
      <c r="H101" s="166" t="s">
        <v>1412</v>
      </c>
      <c r="I101" s="166" t="s">
        <v>1413</v>
      </c>
      <c r="J101" s="166" t="s">
        <v>317</v>
      </c>
      <c r="K101" s="166">
        <v>0</v>
      </c>
      <c r="L101" s="166" t="s">
        <v>317</v>
      </c>
      <c r="M101" s="166">
        <v>0</v>
      </c>
      <c r="N101" s="186">
        <v>1.5</v>
      </c>
      <c r="O101" s="186">
        <v>1.65</v>
      </c>
      <c r="P101" s="168">
        <v>2.4749999999999996</v>
      </c>
      <c r="Q101" s="59">
        <v>1</v>
      </c>
      <c r="R101" s="59"/>
      <c r="S101" s="340">
        <v>0</v>
      </c>
      <c r="T101" s="340"/>
      <c r="U101" s="340">
        <v>0</v>
      </c>
      <c r="V101" s="183"/>
      <c r="W101" s="183">
        <v>1</v>
      </c>
      <c r="X101" s="183"/>
      <c r="Y101" s="166" t="s">
        <v>61</v>
      </c>
      <c r="Z101" s="166" t="s">
        <v>230</v>
      </c>
      <c r="AA101" s="203" t="s">
        <v>230</v>
      </c>
      <c r="AB101" s="166" t="s">
        <v>230</v>
      </c>
      <c r="AC101" s="166" t="s">
        <v>230</v>
      </c>
      <c r="AD101" s="166" t="s">
        <v>230</v>
      </c>
      <c r="AE101" s="166" t="s">
        <v>1414</v>
      </c>
      <c r="AF101" s="166" t="s">
        <v>235</v>
      </c>
      <c r="AG101" s="165" t="s">
        <v>230</v>
      </c>
      <c r="AH101" s="203" t="s">
        <v>59</v>
      </c>
      <c r="AI101" s="167">
        <v>0.114</v>
      </c>
      <c r="AJ101" s="168">
        <v>121.444</v>
      </c>
      <c r="AK101" s="186">
        <v>2.8946926027397259E-2</v>
      </c>
      <c r="AL101" s="186">
        <v>8.9835287671232878E-3</v>
      </c>
      <c r="AM101" s="187">
        <v>3.7930454794520549E-2</v>
      </c>
      <c r="AN101" s="186">
        <v>2.8946926027397259E-2</v>
      </c>
      <c r="AO101" s="186">
        <v>8.9835287671232878E-3</v>
      </c>
      <c r="AP101" s="186">
        <v>3.7930454794520549E-2</v>
      </c>
      <c r="AQ101" s="188">
        <v>1.1379136438356166</v>
      </c>
      <c r="AR101" s="189" t="s">
        <v>231</v>
      </c>
      <c r="AS101" s="190"/>
      <c r="AT101" s="166" t="s">
        <v>232</v>
      </c>
      <c r="AU101" s="166" t="s">
        <v>59</v>
      </c>
      <c r="AV101" s="191" t="s">
        <v>1415</v>
      </c>
      <c r="AW101" s="166" t="s">
        <v>1122</v>
      </c>
      <c r="AX101" s="166"/>
      <c r="BA101" s="166"/>
    </row>
    <row r="102" spans="1:53" s="192" customFormat="1" ht="15.95" customHeight="1" x14ac:dyDescent="0.25">
      <c r="A102" s="182">
        <v>104</v>
      </c>
      <c r="B102" s="166" t="s">
        <v>51</v>
      </c>
      <c r="C102" s="166" t="s">
        <v>59</v>
      </c>
      <c r="D102" s="166" t="s">
        <v>1416</v>
      </c>
      <c r="E102" s="166" t="s">
        <v>1417</v>
      </c>
      <c r="F102" s="166" t="s">
        <v>1418</v>
      </c>
      <c r="G102" s="166"/>
      <c r="H102" s="166" t="s">
        <v>1412</v>
      </c>
      <c r="I102" s="166" t="s">
        <v>1413</v>
      </c>
      <c r="J102" s="166" t="s">
        <v>317</v>
      </c>
      <c r="K102" s="166">
        <v>0</v>
      </c>
      <c r="L102" s="166" t="s">
        <v>317</v>
      </c>
      <c r="M102" s="166">
        <v>0</v>
      </c>
      <c r="N102" s="186">
        <v>4</v>
      </c>
      <c r="O102" s="186">
        <v>1.5</v>
      </c>
      <c r="P102" s="168">
        <v>6</v>
      </c>
      <c r="Q102" s="59">
        <v>1</v>
      </c>
      <c r="R102" s="59"/>
      <c r="S102" s="340">
        <v>1</v>
      </c>
      <c r="T102" s="340"/>
      <c r="U102" s="340">
        <v>0</v>
      </c>
      <c r="V102" s="183"/>
      <c r="W102" s="183"/>
      <c r="X102" s="183"/>
      <c r="Y102" s="166" t="s">
        <v>61</v>
      </c>
      <c r="Z102" s="166" t="s">
        <v>230</v>
      </c>
      <c r="AA102" s="203" t="s">
        <v>230</v>
      </c>
      <c r="AB102" s="166" t="s">
        <v>230</v>
      </c>
      <c r="AC102" s="166" t="s">
        <v>230</v>
      </c>
      <c r="AD102" s="166" t="s">
        <v>230</v>
      </c>
      <c r="AE102" s="166" t="s">
        <v>1419</v>
      </c>
      <c r="AF102" s="166" t="s">
        <v>236</v>
      </c>
      <c r="AG102" s="165" t="s">
        <v>230</v>
      </c>
      <c r="AH102" s="203" t="s">
        <v>59</v>
      </c>
      <c r="AI102" s="167">
        <v>0.114</v>
      </c>
      <c r="AJ102" s="168">
        <v>161.31100000000001</v>
      </c>
      <c r="AK102" s="186">
        <v>3.844947123287671E-2</v>
      </c>
      <c r="AL102" s="186">
        <v>1.1932594520547945E-2</v>
      </c>
      <c r="AM102" s="187">
        <v>5.0382065753424653E-2</v>
      </c>
      <c r="AN102" s="186">
        <v>3.844947123287671E-2</v>
      </c>
      <c r="AO102" s="186">
        <v>1.1932594520547945E-2</v>
      </c>
      <c r="AP102" s="186">
        <v>5.0382065753424653E-2</v>
      </c>
      <c r="AQ102" s="188">
        <v>1.5114619726027396</v>
      </c>
      <c r="AR102" s="189" t="s">
        <v>231</v>
      </c>
      <c r="AS102" s="190"/>
      <c r="AT102" s="166" t="s">
        <v>232</v>
      </c>
      <c r="AU102" s="166" t="s">
        <v>59</v>
      </c>
      <c r="AV102" s="191" t="s">
        <v>1420</v>
      </c>
      <c r="AW102" s="166" t="s">
        <v>1122</v>
      </c>
      <c r="AX102" s="166"/>
      <c r="BA102" s="166"/>
    </row>
    <row r="103" spans="1:53" s="192" customFormat="1" ht="15.95" customHeight="1" x14ac:dyDescent="0.25">
      <c r="A103" s="182">
        <v>105</v>
      </c>
      <c r="B103" s="166" t="s">
        <v>51</v>
      </c>
      <c r="C103" s="166" t="s">
        <v>59</v>
      </c>
      <c r="D103" s="166" t="s">
        <v>1421</v>
      </c>
      <c r="E103" s="166" t="s">
        <v>1422</v>
      </c>
      <c r="F103" s="166" t="s">
        <v>1423</v>
      </c>
      <c r="G103" s="166"/>
      <c r="H103" s="166" t="s">
        <v>219</v>
      </c>
      <c r="I103" s="166" t="s">
        <v>220</v>
      </c>
      <c r="J103" s="166" t="s">
        <v>317</v>
      </c>
      <c r="K103" s="166">
        <v>0</v>
      </c>
      <c r="L103" s="166" t="s">
        <v>317</v>
      </c>
      <c r="M103" s="166">
        <v>0</v>
      </c>
      <c r="N103" s="186">
        <v>2</v>
      </c>
      <c r="O103" s="186">
        <v>1</v>
      </c>
      <c r="P103" s="168">
        <v>2</v>
      </c>
      <c r="Q103" s="59">
        <v>2</v>
      </c>
      <c r="R103" s="59"/>
      <c r="S103" s="340">
        <v>1</v>
      </c>
      <c r="T103" s="340"/>
      <c r="U103" s="340">
        <v>0</v>
      </c>
      <c r="V103" s="183"/>
      <c r="W103" s="183"/>
      <c r="X103" s="183"/>
      <c r="Y103" s="166" t="s">
        <v>61</v>
      </c>
      <c r="Z103" s="166" t="s">
        <v>230</v>
      </c>
      <c r="AA103" s="203" t="s">
        <v>230</v>
      </c>
      <c r="AB103" s="166" t="s">
        <v>230</v>
      </c>
      <c r="AC103" s="166" t="s">
        <v>230</v>
      </c>
      <c r="AD103" s="166" t="s">
        <v>230</v>
      </c>
      <c r="AE103" s="166" t="s">
        <v>1424</v>
      </c>
      <c r="AF103" s="166" t="s">
        <v>1425</v>
      </c>
      <c r="AG103" s="165" t="s">
        <v>230</v>
      </c>
      <c r="AH103" s="203" t="s">
        <v>59</v>
      </c>
      <c r="AI103" s="167">
        <v>0.114</v>
      </c>
      <c r="AJ103" s="168">
        <v>1007.9269999999999</v>
      </c>
      <c r="AK103" s="186">
        <v>0.24024561369863009</v>
      </c>
      <c r="AL103" s="186">
        <v>7.4558983561643824E-2</v>
      </c>
      <c r="AM103" s="187">
        <v>0.31480459726027393</v>
      </c>
      <c r="AN103" s="186">
        <v>2.1909579424657535</v>
      </c>
      <c r="AO103" s="186">
        <v>7.4558983561643824E-2</v>
      </c>
      <c r="AP103" s="186">
        <v>2.2655169260273973</v>
      </c>
      <c r="AQ103" s="188">
        <v>67.965507780821923</v>
      </c>
      <c r="AR103" s="189" t="s">
        <v>231</v>
      </c>
      <c r="AS103" s="190"/>
      <c r="AT103" s="166" t="s">
        <v>232</v>
      </c>
      <c r="AU103" s="166" t="s">
        <v>59</v>
      </c>
      <c r="AV103" s="191" t="s">
        <v>1426</v>
      </c>
      <c r="AW103" s="166" t="s">
        <v>1122</v>
      </c>
      <c r="AX103" s="166"/>
      <c r="BA103" s="166"/>
    </row>
    <row r="104" spans="1:53" s="192" customFormat="1" ht="15.95" customHeight="1" x14ac:dyDescent="0.25">
      <c r="A104" s="182">
        <v>106</v>
      </c>
      <c r="B104" s="166" t="s">
        <v>51</v>
      </c>
      <c r="C104" s="166" t="s">
        <v>59</v>
      </c>
      <c r="D104" s="166" t="s">
        <v>1434</v>
      </c>
      <c r="E104" s="166" t="s">
        <v>1435</v>
      </c>
      <c r="F104" s="166" t="s">
        <v>1436</v>
      </c>
      <c r="G104" s="166"/>
      <c r="H104" s="166" t="s">
        <v>219</v>
      </c>
      <c r="I104" s="166" t="s">
        <v>220</v>
      </c>
      <c r="J104" s="166" t="s">
        <v>317</v>
      </c>
      <c r="K104" s="166">
        <v>0</v>
      </c>
      <c r="L104" s="166" t="s">
        <v>317</v>
      </c>
      <c r="M104" s="166">
        <v>0</v>
      </c>
      <c r="N104" s="186">
        <v>2.5</v>
      </c>
      <c r="O104" s="186">
        <v>1.5</v>
      </c>
      <c r="P104" s="168">
        <v>3.75</v>
      </c>
      <c r="Q104" s="59">
        <v>2</v>
      </c>
      <c r="R104" s="59"/>
      <c r="S104" s="340">
        <v>3</v>
      </c>
      <c r="T104" s="340"/>
      <c r="U104" s="340">
        <v>0</v>
      </c>
      <c r="V104" s="183"/>
      <c r="W104" s="183"/>
      <c r="X104" s="183"/>
      <c r="Y104" s="166" t="s">
        <v>61</v>
      </c>
      <c r="Z104" s="166" t="s">
        <v>230</v>
      </c>
      <c r="AA104" s="203" t="s">
        <v>230</v>
      </c>
      <c r="AB104" s="166" t="s">
        <v>230</v>
      </c>
      <c r="AC104" s="166" t="s">
        <v>230</v>
      </c>
      <c r="AD104" s="166" t="s">
        <v>230</v>
      </c>
      <c r="AE104" s="166" t="s">
        <v>91</v>
      </c>
      <c r="AF104" s="166" t="s">
        <v>528</v>
      </c>
      <c r="AG104" s="165" t="s">
        <v>230</v>
      </c>
      <c r="AH104" s="203" t="s">
        <v>59</v>
      </c>
      <c r="AI104" s="167">
        <v>0.114</v>
      </c>
      <c r="AJ104" s="168">
        <v>1466.931</v>
      </c>
      <c r="AK104" s="186">
        <v>0.34965204657534243</v>
      </c>
      <c r="AL104" s="186">
        <v>0.10851270410958905</v>
      </c>
      <c r="AM104" s="187">
        <v>0.45816475068493145</v>
      </c>
      <c r="AN104" s="186">
        <v>0.34965204657534243</v>
      </c>
      <c r="AO104" s="186">
        <v>0.10851270410958905</v>
      </c>
      <c r="AP104" s="186">
        <v>0.45816475068493145</v>
      </c>
      <c r="AQ104" s="188">
        <v>13.744942520547944</v>
      </c>
      <c r="AR104" s="189" t="s">
        <v>231</v>
      </c>
      <c r="AS104" s="190"/>
      <c r="AT104" s="166" t="s">
        <v>232</v>
      </c>
      <c r="AU104" s="166" t="s">
        <v>59</v>
      </c>
      <c r="AV104" s="191" t="s">
        <v>1437</v>
      </c>
      <c r="AW104" s="166" t="s">
        <v>1122</v>
      </c>
      <c r="AX104" s="166"/>
      <c r="BA104" s="166"/>
    </row>
    <row r="105" spans="1:53" s="192" customFormat="1" ht="15.95" customHeight="1" x14ac:dyDescent="0.25">
      <c r="A105" s="182">
        <v>107</v>
      </c>
      <c r="B105" s="166" t="s">
        <v>51</v>
      </c>
      <c r="C105" s="166" t="s">
        <v>59</v>
      </c>
      <c r="D105" s="166" t="s">
        <v>1438</v>
      </c>
      <c r="E105" s="166" t="s">
        <v>1439</v>
      </c>
      <c r="F105" s="166" t="s">
        <v>1440</v>
      </c>
      <c r="G105" s="166"/>
      <c r="H105" s="166" t="s">
        <v>219</v>
      </c>
      <c r="I105" s="166" t="s">
        <v>220</v>
      </c>
      <c r="J105" s="166" t="s">
        <v>221</v>
      </c>
      <c r="K105" s="166" t="s">
        <v>222</v>
      </c>
      <c r="L105" s="166" t="s">
        <v>317</v>
      </c>
      <c r="M105" s="166">
        <v>0</v>
      </c>
      <c r="N105" s="186">
        <v>3.06</v>
      </c>
      <c r="O105" s="186">
        <v>1.87</v>
      </c>
      <c r="P105" s="168">
        <v>5.7222000000000008</v>
      </c>
      <c r="Q105" s="59">
        <v>2</v>
      </c>
      <c r="R105" s="59"/>
      <c r="S105" s="340">
        <v>1</v>
      </c>
      <c r="T105" s="340"/>
      <c r="U105" s="340">
        <v>0</v>
      </c>
      <c r="V105" s="183"/>
      <c r="W105" s="183"/>
      <c r="X105" s="183"/>
      <c r="Y105" s="166" t="s">
        <v>61</v>
      </c>
      <c r="Z105" s="166" t="s">
        <v>230</v>
      </c>
      <c r="AA105" s="203" t="s">
        <v>230</v>
      </c>
      <c r="AB105" s="166" t="s">
        <v>230</v>
      </c>
      <c r="AC105" s="166" t="s">
        <v>230</v>
      </c>
      <c r="AD105" s="166" t="s">
        <v>230</v>
      </c>
      <c r="AE105" s="166" t="s">
        <v>92</v>
      </c>
      <c r="AF105" s="166" t="s">
        <v>353</v>
      </c>
      <c r="AG105" s="165" t="s">
        <v>230</v>
      </c>
      <c r="AH105" s="203" t="s">
        <v>59</v>
      </c>
      <c r="AI105" s="167">
        <v>0.114</v>
      </c>
      <c r="AJ105" s="168">
        <v>3109.82</v>
      </c>
      <c r="AK105" s="186">
        <v>0.74124476712328757</v>
      </c>
      <c r="AL105" s="186">
        <v>0.2300414794520548</v>
      </c>
      <c r="AM105" s="187">
        <v>0.97128624657534235</v>
      </c>
      <c r="AN105" s="186">
        <v>0.74124476712328757</v>
      </c>
      <c r="AO105" s="186">
        <v>0.2300414794520548</v>
      </c>
      <c r="AP105" s="186">
        <v>0.97128624657534235</v>
      </c>
      <c r="AQ105" s="188">
        <v>29.13858739726027</v>
      </c>
      <c r="AR105" s="189" t="s">
        <v>231</v>
      </c>
      <c r="AS105" s="190"/>
      <c r="AT105" s="166" t="s">
        <v>232</v>
      </c>
      <c r="AU105" s="166" t="s">
        <v>59</v>
      </c>
      <c r="AV105" s="191" t="s">
        <v>1441</v>
      </c>
      <c r="AW105" s="166" t="s">
        <v>1122</v>
      </c>
      <c r="AX105" s="166"/>
      <c r="BA105" s="166"/>
    </row>
    <row r="106" spans="1:53" s="192" customFormat="1" ht="15.95" customHeight="1" x14ac:dyDescent="0.25">
      <c r="A106" s="182">
        <v>108</v>
      </c>
      <c r="B106" s="166" t="s">
        <v>51</v>
      </c>
      <c r="C106" s="166" t="s">
        <v>59</v>
      </c>
      <c r="D106" s="166" t="s">
        <v>1442</v>
      </c>
      <c r="E106" s="166" t="s">
        <v>1443</v>
      </c>
      <c r="F106" s="166" t="s">
        <v>1444</v>
      </c>
      <c r="G106" s="166"/>
      <c r="H106" s="166" t="s">
        <v>317</v>
      </c>
      <c r="I106" s="166" t="s">
        <v>1413</v>
      </c>
      <c r="J106" s="166" t="s">
        <v>221</v>
      </c>
      <c r="K106" s="166" t="s">
        <v>222</v>
      </c>
      <c r="L106" s="166" t="s">
        <v>317</v>
      </c>
      <c r="M106" s="166">
        <v>0</v>
      </c>
      <c r="N106" s="186">
        <v>3</v>
      </c>
      <c r="O106" s="186">
        <v>2</v>
      </c>
      <c r="P106" s="168">
        <v>6</v>
      </c>
      <c r="Q106" s="59">
        <v>1</v>
      </c>
      <c r="R106" s="59"/>
      <c r="S106" s="340">
        <v>1</v>
      </c>
      <c r="T106" s="340"/>
      <c r="U106" s="340">
        <v>1</v>
      </c>
      <c r="V106" s="183"/>
      <c r="W106" s="183"/>
      <c r="X106" s="183"/>
      <c r="Y106" s="166" t="s">
        <v>61</v>
      </c>
      <c r="Z106" s="166" t="s">
        <v>230</v>
      </c>
      <c r="AA106" s="203" t="s">
        <v>230</v>
      </c>
      <c r="AB106" s="166" t="s">
        <v>230</v>
      </c>
      <c r="AC106" s="166" t="s">
        <v>230</v>
      </c>
      <c r="AD106" s="166" t="s">
        <v>230</v>
      </c>
      <c r="AE106" s="166" t="s">
        <v>1445</v>
      </c>
      <c r="AF106" s="166" t="s">
        <v>286</v>
      </c>
      <c r="AG106" s="165" t="s">
        <v>230</v>
      </c>
      <c r="AH106" s="203" t="s">
        <v>59</v>
      </c>
      <c r="AI106" s="167">
        <v>0.114</v>
      </c>
      <c r="AJ106" s="168">
        <v>1446.367</v>
      </c>
      <c r="AK106" s="186">
        <v>0.34475049041095884</v>
      </c>
      <c r="AL106" s="186">
        <v>0.10699153150684933</v>
      </c>
      <c r="AM106" s="187">
        <v>0.45174202191780816</v>
      </c>
      <c r="AN106" s="186">
        <v>0.68735076986301369</v>
      </c>
      <c r="AO106" s="186">
        <v>0.21331575616438356</v>
      </c>
      <c r="AP106" s="186">
        <v>0.90066652602739727</v>
      </c>
      <c r="AQ106" s="188">
        <v>27.019995780821919</v>
      </c>
      <c r="AR106" s="189" t="s">
        <v>231</v>
      </c>
      <c r="AS106" s="190"/>
      <c r="AT106" s="166" t="s">
        <v>232</v>
      </c>
      <c r="AU106" s="166" t="s">
        <v>59</v>
      </c>
      <c r="AV106" s="191" t="s">
        <v>1446</v>
      </c>
      <c r="AW106" s="166" t="s">
        <v>1122</v>
      </c>
      <c r="AX106" s="166"/>
      <c r="BA106" s="166"/>
    </row>
    <row r="107" spans="1:53" s="192" customFormat="1" ht="15.95" customHeight="1" x14ac:dyDescent="0.25">
      <c r="A107" s="182">
        <v>109</v>
      </c>
      <c r="B107" s="166" t="s">
        <v>51</v>
      </c>
      <c r="C107" s="166" t="s">
        <v>59</v>
      </c>
      <c r="D107" s="166" t="s">
        <v>1447</v>
      </c>
      <c r="E107" s="166" t="s">
        <v>1448</v>
      </c>
      <c r="F107" s="166" t="s">
        <v>1449</v>
      </c>
      <c r="G107" s="166"/>
      <c r="H107" s="166" t="s">
        <v>219</v>
      </c>
      <c r="I107" s="166" t="s">
        <v>220</v>
      </c>
      <c r="J107" s="166" t="s">
        <v>221</v>
      </c>
      <c r="K107" s="166" t="s">
        <v>222</v>
      </c>
      <c r="L107" s="166" t="s">
        <v>317</v>
      </c>
      <c r="M107" s="166">
        <v>0</v>
      </c>
      <c r="N107" s="186">
        <v>3</v>
      </c>
      <c r="O107" s="186">
        <v>2</v>
      </c>
      <c r="P107" s="168">
        <v>6</v>
      </c>
      <c r="Q107" s="59">
        <v>1</v>
      </c>
      <c r="R107" s="59"/>
      <c r="S107" s="340">
        <v>1</v>
      </c>
      <c r="T107" s="340"/>
      <c r="U107" s="340">
        <v>0</v>
      </c>
      <c r="V107" s="183"/>
      <c r="W107" s="183"/>
      <c r="X107" s="183"/>
      <c r="Y107" s="166" t="s">
        <v>61</v>
      </c>
      <c r="Z107" s="166" t="s">
        <v>230</v>
      </c>
      <c r="AA107" s="203" t="s">
        <v>230</v>
      </c>
      <c r="AB107" s="166" t="s">
        <v>230</v>
      </c>
      <c r="AC107" s="166" t="s">
        <v>230</v>
      </c>
      <c r="AD107" s="166" t="s">
        <v>230</v>
      </c>
      <c r="AE107" s="166" t="s">
        <v>94</v>
      </c>
      <c r="AF107" s="166" t="s">
        <v>347</v>
      </c>
      <c r="AG107" s="165" t="s">
        <v>230</v>
      </c>
      <c r="AH107" s="203" t="s">
        <v>59</v>
      </c>
      <c r="AI107" s="167">
        <v>0.114</v>
      </c>
      <c r="AJ107" s="168">
        <v>1440.9349999999999</v>
      </c>
      <c r="AK107" s="186">
        <v>0.34345573972602733</v>
      </c>
      <c r="AL107" s="186">
        <v>0.10658971232876713</v>
      </c>
      <c r="AM107" s="187">
        <v>0.45004545205479446</v>
      </c>
      <c r="AN107" s="186">
        <v>0.6855011260273971</v>
      </c>
      <c r="AO107" s="186">
        <v>0.21274172876712327</v>
      </c>
      <c r="AP107" s="186">
        <v>0.89824285479452037</v>
      </c>
      <c r="AQ107" s="188">
        <v>26.94728564383561</v>
      </c>
      <c r="AR107" s="189" t="s">
        <v>231</v>
      </c>
      <c r="AS107" s="190"/>
      <c r="AT107" s="166" t="s">
        <v>232</v>
      </c>
      <c r="AU107" s="166" t="s">
        <v>59</v>
      </c>
      <c r="AV107" s="191" t="s">
        <v>1450</v>
      </c>
      <c r="AW107" s="166" t="s">
        <v>1122</v>
      </c>
      <c r="AX107" s="166"/>
      <c r="BA107" s="166"/>
    </row>
    <row r="108" spans="1:53" s="192" customFormat="1" ht="15.95" customHeight="1" x14ac:dyDescent="0.25">
      <c r="A108" s="182">
        <v>110</v>
      </c>
      <c r="B108" s="166" t="s">
        <v>51</v>
      </c>
      <c r="C108" s="166" t="s">
        <v>59</v>
      </c>
      <c r="D108" s="166" t="s">
        <v>1452</v>
      </c>
      <c r="E108" s="166" t="s">
        <v>1453</v>
      </c>
      <c r="F108" s="166" t="s">
        <v>1454</v>
      </c>
      <c r="G108" s="166"/>
      <c r="H108" s="166" t="s">
        <v>219</v>
      </c>
      <c r="I108" s="166" t="s">
        <v>220</v>
      </c>
      <c r="J108" s="166" t="s">
        <v>221</v>
      </c>
      <c r="K108" s="166" t="s">
        <v>222</v>
      </c>
      <c r="L108" s="166" t="s">
        <v>317</v>
      </c>
      <c r="M108" s="166">
        <v>0</v>
      </c>
      <c r="N108" s="186">
        <v>3</v>
      </c>
      <c r="O108" s="186">
        <v>2</v>
      </c>
      <c r="P108" s="168">
        <v>6</v>
      </c>
      <c r="Q108" s="59">
        <v>1</v>
      </c>
      <c r="R108" s="59"/>
      <c r="S108" s="340">
        <v>1</v>
      </c>
      <c r="T108" s="340"/>
      <c r="U108" s="340">
        <v>0</v>
      </c>
      <c r="V108" s="183"/>
      <c r="W108" s="183"/>
      <c r="X108" s="183"/>
      <c r="Y108" s="166" t="s">
        <v>61</v>
      </c>
      <c r="Z108" s="166" t="s">
        <v>230</v>
      </c>
      <c r="AA108" s="203" t="s">
        <v>230</v>
      </c>
      <c r="AB108" s="166" t="s">
        <v>230</v>
      </c>
      <c r="AC108" s="166" t="s">
        <v>230</v>
      </c>
      <c r="AD108" s="166" t="s">
        <v>230</v>
      </c>
      <c r="AE108" s="166" t="s">
        <v>95</v>
      </c>
      <c r="AF108" s="166" t="s">
        <v>348</v>
      </c>
      <c r="AG108" s="165" t="s">
        <v>230</v>
      </c>
      <c r="AH108" s="203" t="s">
        <v>59</v>
      </c>
      <c r="AI108" s="167">
        <v>0.114</v>
      </c>
      <c r="AJ108" s="168">
        <v>2575.2530000000002</v>
      </c>
      <c r="AK108" s="186">
        <v>0.61382742739726026</v>
      </c>
      <c r="AL108" s="186">
        <v>0.19049816712328765</v>
      </c>
      <c r="AM108" s="187">
        <v>0.80432559452054786</v>
      </c>
      <c r="AN108" s="186">
        <v>0.95913281095890413</v>
      </c>
      <c r="AO108" s="186">
        <v>0.29766190684931504</v>
      </c>
      <c r="AP108" s="186">
        <v>1.2567947178082193</v>
      </c>
      <c r="AQ108" s="188">
        <v>37.703841534246578</v>
      </c>
      <c r="AR108" s="189" t="s">
        <v>231</v>
      </c>
      <c r="AS108" s="190"/>
      <c r="AT108" s="166" t="s">
        <v>232</v>
      </c>
      <c r="AU108" s="166" t="s">
        <v>59</v>
      </c>
      <c r="AV108" s="191" t="s">
        <v>1455</v>
      </c>
      <c r="AW108" s="166" t="s">
        <v>1122</v>
      </c>
      <c r="AX108" s="166"/>
      <c r="BA108" s="166"/>
    </row>
    <row r="109" spans="1:53" s="192" customFormat="1" ht="15.95" customHeight="1" x14ac:dyDescent="0.25">
      <c r="A109" s="182">
        <v>111</v>
      </c>
      <c r="B109" s="166" t="s">
        <v>51</v>
      </c>
      <c r="C109" s="166" t="s">
        <v>59</v>
      </c>
      <c r="D109" s="166" t="s">
        <v>1457</v>
      </c>
      <c r="E109" s="166" t="s">
        <v>1458</v>
      </c>
      <c r="F109" s="166" t="s">
        <v>1459</v>
      </c>
      <c r="G109" s="166"/>
      <c r="H109" s="166" t="s">
        <v>732</v>
      </c>
      <c r="I109" s="166">
        <v>0</v>
      </c>
      <c r="J109" s="166" t="s">
        <v>317</v>
      </c>
      <c r="K109" s="166">
        <v>0</v>
      </c>
      <c r="L109" s="166" t="s">
        <v>317</v>
      </c>
      <c r="M109" s="166">
        <v>0</v>
      </c>
      <c r="N109" s="186">
        <v>2.5</v>
      </c>
      <c r="O109" s="186">
        <v>1.5</v>
      </c>
      <c r="P109" s="168">
        <v>3.75</v>
      </c>
      <c r="Q109" s="59">
        <v>1</v>
      </c>
      <c r="R109" s="59"/>
      <c r="S109" s="340">
        <v>2</v>
      </c>
      <c r="T109" s="340"/>
      <c r="U109" s="340">
        <v>0</v>
      </c>
      <c r="V109" s="183"/>
      <c r="W109" s="183"/>
      <c r="X109" s="183"/>
      <c r="Y109" s="166" t="s">
        <v>61</v>
      </c>
      <c r="Z109" s="166" t="s">
        <v>230</v>
      </c>
      <c r="AA109" s="203" t="s">
        <v>230</v>
      </c>
      <c r="AB109" s="166" t="s">
        <v>230</v>
      </c>
      <c r="AC109" s="166" t="s">
        <v>230</v>
      </c>
      <c r="AD109" s="166" t="s">
        <v>230</v>
      </c>
      <c r="AE109" s="166" t="s">
        <v>1460</v>
      </c>
      <c r="AF109" s="166" t="s">
        <v>809</v>
      </c>
      <c r="AG109" s="165" t="s">
        <v>230</v>
      </c>
      <c r="AH109" s="203" t="s">
        <v>59</v>
      </c>
      <c r="AI109" s="167">
        <v>0.114</v>
      </c>
      <c r="AJ109" s="168">
        <v>681.71600000000001</v>
      </c>
      <c r="AK109" s="186">
        <v>0.16249121095890412</v>
      </c>
      <c r="AL109" s="186">
        <v>5.0428306849315069E-2</v>
      </c>
      <c r="AM109" s="187">
        <v>0.21291951780821919</v>
      </c>
      <c r="AN109" s="186">
        <v>0.16249121095890412</v>
      </c>
      <c r="AO109" s="186">
        <v>5.0428306849315069E-2</v>
      </c>
      <c r="AP109" s="186">
        <v>0.21291951780821919</v>
      </c>
      <c r="AQ109" s="188">
        <v>6.3875855342465755</v>
      </c>
      <c r="AR109" s="189" t="s">
        <v>231</v>
      </c>
      <c r="AS109" s="190"/>
      <c r="AT109" s="166" t="s">
        <v>232</v>
      </c>
      <c r="AU109" s="166" t="s">
        <v>59</v>
      </c>
      <c r="AV109" s="191" t="s">
        <v>1461</v>
      </c>
      <c r="AW109" s="166" t="s">
        <v>1122</v>
      </c>
      <c r="AX109" s="166"/>
      <c r="BA109" s="166"/>
    </row>
    <row r="110" spans="1:53" s="192" customFormat="1" ht="15.95" customHeight="1" x14ac:dyDescent="0.25">
      <c r="A110" s="182">
        <v>112</v>
      </c>
      <c r="B110" s="166" t="s">
        <v>51</v>
      </c>
      <c r="C110" s="166" t="s">
        <v>59</v>
      </c>
      <c r="D110" s="166" t="s">
        <v>1462</v>
      </c>
      <c r="E110" s="166" t="s">
        <v>1463</v>
      </c>
      <c r="F110" s="166" t="s">
        <v>1464</v>
      </c>
      <c r="G110" s="166"/>
      <c r="H110" s="166" t="s">
        <v>732</v>
      </c>
      <c r="I110" s="166">
        <v>0</v>
      </c>
      <c r="J110" s="166" t="s">
        <v>317</v>
      </c>
      <c r="K110" s="166">
        <v>0</v>
      </c>
      <c r="L110" s="166" t="s">
        <v>317</v>
      </c>
      <c r="M110" s="166">
        <v>0</v>
      </c>
      <c r="N110" s="186">
        <v>2.5</v>
      </c>
      <c r="O110" s="186">
        <v>1.5</v>
      </c>
      <c r="P110" s="168">
        <v>3.75</v>
      </c>
      <c r="Q110" s="59">
        <v>1</v>
      </c>
      <c r="R110" s="59"/>
      <c r="S110" s="340">
        <v>1</v>
      </c>
      <c r="T110" s="340"/>
      <c r="U110" s="340">
        <v>0</v>
      </c>
      <c r="V110" s="183"/>
      <c r="W110" s="183"/>
      <c r="X110" s="183"/>
      <c r="Y110" s="166" t="s">
        <v>61</v>
      </c>
      <c r="Z110" s="166" t="s">
        <v>230</v>
      </c>
      <c r="AA110" s="203" t="s">
        <v>230</v>
      </c>
      <c r="AB110" s="166" t="s">
        <v>230</v>
      </c>
      <c r="AC110" s="166" t="s">
        <v>230</v>
      </c>
      <c r="AD110" s="166" t="s">
        <v>230</v>
      </c>
      <c r="AE110" s="166" t="s">
        <v>1465</v>
      </c>
      <c r="AF110" s="166" t="s">
        <v>240</v>
      </c>
      <c r="AG110" s="165" t="s">
        <v>230</v>
      </c>
      <c r="AH110" s="203" t="s">
        <v>59</v>
      </c>
      <c r="AI110" s="167">
        <v>0.114</v>
      </c>
      <c r="AJ110" s="168">
        <v>170.429</v>
      </c>
      <c r="AK110" s="186">
        <v>4.062280273972603E-2</v>
      </c>
      <c r="AL110" s="186">
        <v>1.2607076712328767E-2</v>
      </c>
      <c r="AM110" s="187">
        <v>5.3229879452054797E-2</v>
      </c>
      <c r="AN110" s="186">
        <v>6.1639380821917805E-2</v>
      </c>
      <c r="AO110" s="186">
        <v>1.9129463013698632E-2</v>
      </c>
      <c r="AP110" s="186">
        <v>8.0768843835616444E-2</v>
      </c>
      <c r="AQ110" s="188">
        <v>2.4230653150684933</v>
      </c>
      <c r="AR110" s="189" t="s">
        <v>231</v>
      </c>
      <c r="AS110" s="190"/>
      <c r="AT110" s="166" t="s">
        <v>232</v>
      </c>
      <c r="AU110" s="166" t="s">
        <v>59</v>
      </c>
      <c r="AV110" s="191" t="s">
        <v>1466</v>
      </c>
      <c r="AW110" s="166" t="s">
        <v>1122</v>
      </c>
      <c r="AX110" s="166"/>
      <c r="BA110" s="166"/>
    </row>
    <row r="111" spans="1:53" s="192" customFormat="1" ht="15.95" customHeight="1" x14ac:dyDescent="0.25">
      <c r="A111" s="182">
        <v>113</v>
      </c>
      <c r="B111" s="166" t="s">
        <v>51</v>
      </c>
      <c r="C111" s="166" t="s">
        <v>59</v>
      </c>
      <c r="D111" s="166" t="s">
        <v>1468</v>
      </c>
      <c r="E111" s="166" t="s">
        <v>1469</v>
      </c>
      <c r="F111" s="166" t="s">
        <v>1470</v>
      </c>
      <c r="G111" s="166"/>
      <c r="H111" s="166" t="s">
        <v>219</v>
      </c>
      <c r="I111" s="166" t="s">
        <v>316</v>
      </c>
      <c r="J111" s="166" t="s">
        <v>221</v>
      </c>
      <c r="K111" s="166" t="s">
        <v>1471</v>
      </c>
      <c r="L111" s="166" t="s">
        <v>317</v>
      </c>
      <c r="M111" s="166">
        <v>0</v>
      </c>
      <c r="N111" s="186">
        <v>3</v>
      </c>
      <c r="O111" s="186">
        <v>1.5</v>
      </c>
      <c r="P111" s="168">
        <v>4.5</v>
      </c>
      <c r="Q111" s="59">
        <v>1</v>
      </c>
      <c r="R111" s="59"/>
      <c r="S111" s="340">
        <v>0</v>
      </c>
      <c r="T111" s="340"/>
      <c r="U111" s="340">
        <v>0</v>
      </c>
      <c r="V111" s="183"/>
      <c r="W111" s="183">
        <v>1</v>
      </c>
      <c r="X111" s="183"/>
      <c r="Y111" s="166" t="s">
        <v>61</v>
      </c>
      <c r="Z111" s="166" t="s">
        <v>230</v>
      </c>
      <c r="AA111" s="203" t="s">
        <v>230</v>
      </c>
      <c r="AB111" s="166" t="s">
        <v>230</v>
      </c>
      <c r="AC111" s="166" t="s">
        <v>230</v>
      </c>
      <c r="AD111" s="166" t="s">
        <v>230</v>
      </c>
      <c r="AE111" s="166" t="s">
        <v>96</v>
      </c>
      <c r="AF111" s="166" t="s">
        <v>351</v>
      </c>
      <c r="AG111" s="165" t="s">
        <v>230</v>
      </c>
      <c r="AH111" s="203" t="s">
        <v>59</v>
      </c>
      <c r="AI111" s="167">
        <v>0.114</v>
      </c>
      <c r="AJ111" s="168">
        <v>414.57799999999997</v>
      </c>
      <c r="AK111" s="186">
        <v>9.8817221917808201E-2</v>
      </c>
      <c r="AL111" s="186">
        <v>3.0667413698630134E-2</v>
      </c>
      <c r="AM111" s="187">
        <v>0.12948463561643833</v>
      </c>
      <c r="AN111" s="186">
        <v>0.14857264109589041</v>
      </c>
      <c r="AO111" s="186">
        <v>4.6108750684931504E-2</v>
      </c>
      <c r="AP111" s="186">
        <v>0.19468139178082192</v>
      </c>
      <c r="AQ111" s="188">
        <v>5.8404417534246571</v>
      </c>
      <c r="AR111" s="189" t="s">
        <v>231</v>
      </c>
      <c r="AS111" s="190"/>
      <c r="AT111" s="166" t="s">
        <v>232</v>
      </c>
      <c r="AU111" s="166" t="s">
        <v>59</v>
      </c>
      <c r="AV111" s="191" t="s">
        <v>1472</v>
      </c>
      <c r="AW111" s="166" t="s">
        <v>1122</v>
      </c>
      <c r="AX111" s="166"/>
      <c r="BA111" s="166"/>
    </row>
    <row r="112" spans="1:53" s="192" customFormat="1" ht="18" customHeight="1" x14ac:dyDescent="0.25">
      <c r="A112" s="182">
        <v>114</v>
      </c>
      <c r="B112" s="166" t="s">
        <v>51</v>
      </c>
      <c r="C112" s="166" t="s">
        <v>59</v>
      </c>
      <c r="D112" s="166" t="s">
        <v>1475</v>
      </c>
      <c r="E112" s="166" t="s">
        <v>1476</v>
      </c>
      <c r="F112" s="166" t="s">
        <v>1477</v>
      </c>
      <c r="G112" s="166"/>
      <c r="H112" s="166" t="s">
        <v>219</v>
      </c>
      <c r="I112" s="166" t="s">
        <v>316</v>
      </c>
      <c r="J112" s="166" t="s">
        <v>221</v>
      </c>
      <c r="K112" s="166" t="s">
        <v>222</v>
      </c>
      <c r="L112" s="166" t="s">
        <v>317</v>
      </c>
      <c r="M112" s="166">
        <v>0</v>
      </c>
      <c r="N112" s="186">
        <v>3</v>
      </c>
      <c r="O112" s="186">
        <v>2</v>
      </c>
      <c r="P112" s="168">
        <v>6</v>
      </c>
      <c r="Q112" s="59">
        <v>2</v>
      </c>
      <c r="R112" s="59"/>
      <c r="S112" s="340">
        <v>0</v>
      </c>
      <c r="T112" s="340"/>
      <c r="U112" s="340">
        <v>0</v>
      </c>
      <c r="V112" s="183"/>
      <c r="W112" s="183">
        <v>1</v>
      </c>
      <c r="X112" s="183"/>
      <c r="Y112" s="166" t="s">
        <v>61</v>
      </c>
      <c r="Z112" s="166" t="s">
        <v>230</v>
      </c>
      <c r="AA112" s="203" t="s">
        <v>230</v>
      </c>
      <c r="AB112" s="166" t="s">
        <v>230</v>
      </c>
      <c r="AC112" s="166" t="s">
        <v>230</v>
      </c>
      <c r="AD112" s="166" t="s">
        <v>230</v>
      </c>
      <c r="AE112" s="166" t="s">
        <v>1478</v>
      </c>
      <c r="AF112" s="166" t="s">
        <v>236</v>
      </c>
      <c r="AG112" s="165" t="s">
        <v>230</v>
      </c>
      <c r="AH112" s="203" t="s">
        <v>59</v>
      </c>
      <c r="AI112" s="167">
        <v>0.114</v>
      </c>
      <c r="AJ112" s="168">
        <v>97.775999999999996</v>
      </c>
      <c r="AK112" s="186">
        <v>2.3305512328767122E-2</v>
      </c>
      <c r="AL112" s="186">
        <v>7.2327452054794525E-3</v>
      </c>
      <c r="AM112" s="187">
        <v>3.0538257534246573E-2</v>
      </c>
      <c r="AN112" s="186">
        <v>0.17845296986301368</v>
      </c>
      <c r="AO112" s="186">
        <v>5.2423052054794514E-2</v>
      </c>
      <c r="AP112" s="186">
        <v>0.23087602191780821</v>
      </c>
      <c r="AQ112" s="188">
        <v>6.9262806575342459</v>
      </c>
      <c r="AR112" s="189" t="s">
        <v>231</v>
      </c>
      <c r="AS112" s="190"/>
      <c r="AT112" s="166" t="s">
        <v>232</v>
      </c>
      <c r="AU112" s="166" t="s">
        <v>59</v>
      </c>
      <c r="AV112" s="191" t="s">
        <v>1479</v>
      </c>
      <c r="AW112" s="166" t="s">
        <v>1122</v>
      </c>
      <c r="AX112" s="166"/>
      <c r="BA112" s="166"/>
    </row>
    <row r="113" spans="1:53" s="192" customFormat="1" ht="15.95" customHeight="1" x14ac:dyDescent="0.25">
      <c r="A113" s="182">
        <v>115</v>
      </c>
      <c r="B113" s="166" t="s">
        <v>51</v>
      </c>
      <c r="C113" s="166" t="s">
        <v>59</v>
      </c>
      <c r="D113" s="166" t="s">
        <v>1483</v>
      </c>
      <c r="E113" s="166" t="s">
        <v>1484</v>
      </c>
      <c r="F113" s="166" t="s">
        <v>1485</v>
      </c>
      <c r="G113" s="166"/>
      <c r="H113" s="166" t="s">
        <v>219</v>
      </c>
      <c r="I113" s="166" t="s">
        <v>220</v>
      </c>
      <c r="J113" s="166" t="s">
        <v>317</v>
      </c>
      <c r="K113" s="166">
        <v>0</v>
      </c>
      <c r="L113" s="166" t="s">
        <v>317</v>
      </c>
      <c r="M113" s="166">
        <v>0</v>
      </c>
      <c r="N113" s="186">
        <v>1.5</v>
      </c>
      <c r="O113" s="186">
        <v>1.5</v>
      </c>
      <c r="P113" s="168">
        <v>2.25</v>
      </c>
      <c r="Q113" s="59">
        <v>1</v>
      </c>
      <c r="R113" s="59"/>
      <c r="S113" s="340">
        <v>1</v>
      </c>
      <c r="T113" s="340"/>
      <c r="U113" s="340">
        <v>0</v>
      </c>
      <c r="V113" s="183"/>
      <c r="W113" s="183"/>
      <c r="X113" s="183"/>
      <c r="Y113" s="166" t="s">
        <v>61</v>
      </c>
      <c r="Z113" s="166" t="s">
        <v>230</v>
      </c>
      <c r="AA113" s="203" t="s">
        <v>230</v>
      </c>
      <c r="AB113" s="166" t="s">
        <v>230</v>
      </c>
      <c r="AC113" s="166" t="s">
        <v>230</v>
      </c>
      <c r="AD113" s="166" t="s">
        <v>230</v>
      </c>
      <c r="AE113" s="166" t="s">
        <v>1486</v>
      </c>
      <c r="AF113" s="166" t="s">
        <v>528</v>
      </c>
      <c r="AG113" s="165" t="s">
        <v>230</v>
      </c>
      <c r="AH113" s="203" t="s">
        <v>59</v>
      </c>
      <c r="AI113" s="167">
        <v>0.114</v>
      </c>
      <c r="AJ113" s="221">
        <v>515.846</v>
      </c>
      <c r="AK113" s="186">
        <v>0.12295507397260275</v>
      </c>
      <c r="AL113" s="186">
        <v>3.815847123287671E-2</v>
      </c>
      <c r="AM113" s="187">
        <v>0.16111354520547946</v>
      </c>
      <c r="AN113" s="186">
        <v>0.24579454520547944</v>
      </c>
      <c r="AO113" s="186">
        <v>7.6281065753424665E-2</v>
      </c>
      <c r="AP113" s="186">
        <v>0.32207561095890413</v>
      </c>
      <c r="AQ113" s="188">
        <v>9.6622683287671247</v>
      </c>
      <c r="AR113" s="189" t="s">
        <v>231</v>
      </c>
      <c r="AS113" s="190"/>
      <c r="AT113" s="166" t="s">
        <v>232</v>
      </c>
      <c r="AU113" s="166" t="s">
        <v>59</v>
      </c>
      <c r="AV113" s="191" t="s">
        <v>1487</v>
      </c>
      <c r="AW113" s="166" t="s">
        <v>1122</v>
      </c>
      <c r="AX113" s="166"/>
      <c r="BA113" s="166"/>
    </row>
    <row r="114" spans="1:53" s="192" customFormat="1" ht="18.75" customHeight="1" x14ac:dyDescent="0.25">
      <c r="A114" s="182">
        <v>116</v>
      </c>
      <c r="B114" s="166" t="s">
        <v>51</v>
      </c>
      <c r="C114" s="166" t="s">
        <v>59</v>
      </c>
      <c r="D114" s="166" t="s">
        <v>1488</v>
      </c>
      <c r="E114" s="166" t="s">
        <v>1489</v>
      </c>
      <c r="F114" s="166" t="s">
        <v>1490</v>
      </c>
      <c r="G114" s="166"/>
      <c r="H114" s="166" t="s">
        <v>219</v>
      </c>
      <c r="I114" s="166" t="s">
        <v>220</v>
      </c>
      <c r="J114" s="166" t="s">
        <v>221</v>
      </c>
      <c r="K114" s="166" t="s">
        <v>222</v>
      </c>
      <c r="L114" s="166" t="s">
        <v>317</v>
      </c>
      <c r="M114" s="166">
        <v>0</v>
      </c>
      <c r="N114" s="186">
        <v>3</v>
      </c>
      <c r="O114" s="186">
        <v>2</v>
      </c>
      <c r="P114" s="168">
        <v>6</v>
      </c>
      <c r="Q114" s="59">
        <v>3</v>
      </c>
      <c r="R114" s="59"/>
      <c r="S114" s="340">
        <v>1</v>
      </c>
      <c r="T114" s="340"/>
      <c r="U114" s="340">
        <v>1</v>
      </c>
      <c r="V114" s="183"/>
      <c r="W114" s="183"/>
      <c r="X114" s="183"/>
      <c r="Y114" s="166" t="s">
        <v>61</v>
      </c>
      <c r="Z114" s="166" t="s">
        <v>230</v>
      </c>
      <c r="AA114" s="203" t="s">
        <v>230</v>
      </c>
      <c r="AB114" s="166" t="s">
        <v>230</v>
      </c>
      <c r="AC114" s="166" t="s">
        <v>230</v>
      </c>
      <c r="AD114" s="166" t="s">
        <v>230</v>
      </c>
      <c r="AE114" s="166" t="s">
        <v>1491</v>
      </c>
      <c r="AF114" s="166" t="s">
        <v>528</v>
      </c>
      <c r="AG114" s="165" t="s">
        <v>230</v>
      </c>
      <c r="AH114" s="203" t="s">
        <v>59</v>
      </c>
      <c r="AI114" s="167">
        <v>0.114</v>
      </c>
      <c r="AJ114" s="221">
        <v>690.93099999999993</v>
      </c>
      <c r="AK114" s="186">
        <v>0.16468766301369861</v>
      </c>
      <c r="AL114" s="186">
        <v>5.1109964383561635E-2</v>
      </c>
      <c r="AM114" s="187">
        <v>0.21579762739726024</v>
      </c>
      <c r="AN114" s="186">
        <v>1.1445686298630136</v>
      </c>
      <c r="AO114" s="186">
        <v>0.35197996684931504</v>
      </c>
      <c r="AP114" s="186">
        <v>1.4965485967123286</v>
      </c>
      <c r="AQ114" s="188">
        <v>44.896457901369857</v>
      </c>
      <c r="AR114" s="189" t="s">
        <v>231</v>
      </c>
      <c r="AS114" s="190"/>
      <c r="AT114" s="166" t="s">
        <v>232</v>
      </c>
      <c r="AU114" s="166" t="s">
        <v>59</v>
      </c>
      <c r="AV114" s="191" t="s">
        <v>1492</v>
      </c>
      <c r="AW114" s="166" t="s">
        <v>1122</v>
      </c>
      <c r="AX114" s="166"/>
      <c r="BA114" s="166"/>
    </row>
    <row r="115" spans="1:53" s="192" customFormat="1" ht="15.95" customHeight="1" x14ac:dyDescent="0.25">
      <c r="A115" s="182">
        <v>117</v>
      </c>
      <c r="B115" s="170" t="s">
        <v>52</v>
      </c>
      <c r="C115" s="198" t="s">
        <v>59</v>
      </c>
      <c r="D115" s="166" t="s">
        <v>1500</v>
      </c>
      <c r="E115" s="166" t="s">
        <v>1501</v>
      </c>
      <c r="F115" s="166" t="s">
        <v>1502</v>
      </c>
      <c r="G115" s="166"/>
      <c r="H115" s="166" t="s">
        <v>219</v>
      </c>
      <c r="I115" s="166" t="s">
        <v>220</v>
      </c>
      <c r="J115" s="166" t="s">
        <v>221</v>
      </c>
      <c r="K115" s="198" t="s">
        <v>222</v>
      </c>
      <c r="L115" s="198" t="s">
        <v>221</v>
      </c>
      <c r="M115" s="198" t="s">
        <v>222</v>
      </c>
      <c r="N115" s="199">
        <v>8</v>
      </c>
      <c r="O115" s="199">
        <v>2</v>
      </c>
      <c r="P115" s="168">
        <v>16</v>
      </c>
      <c r="Q115" s="345">
        <v>2</v>
      </c>
      <c r="R115" s="346"/>
      <c r="S115" s="346">
        <v>2</v>
      </c>
      <c r="T115" s="346"/>
      <c r="U115" s="346">
        <v>0</v>
      </c>
      <c r="V115" s="183"/>
      <c r="W115" s="183"/>
      <c r="X115" s="183"/>
      <c r="Y115" s="166" t="s">
        <v>62</v>
      </c>
      <c r="Z115" s="170" t="s">
        <v>224</v>
      </c>
      <c r="AA115" s="197" t="s">
        <v>225</v>
      </c>
      <c r="AB115" s="166" t="s">
        <v>1503</v>
      </c>
      <c r="AC115" s="203" t="s">
        <v>1504</v>
      </c>
      <c r="AD115" s="166" t="s">
        <v>1505</v>
      </c>
      <c r="AE115" s="166" t="s">
        <v>1506</v>
      </c>
      <c r="AF115" s="166" t="s">
        <v>528</v>
      </c>
      <c r="AG115" s="165" t="s">
        <v>230</v>
      </c>
      <c r="AH115" s="203" t="s">
        <v>59</v>
      </c>
      <c r="AI115" s="167">
        <v>0.114</v>
      </c>
      <c r="AJ115" s="221">
        <v>696.7</v>
      </c>
      <c r="AK115" s="186">
        <v>0.16606273972602739</v>
      </c>
      <c r="AL115" s="186">
        <v>5.1536712328767123E-2</v>
      </c>
      <c r="AM115" s="187">
        <v>0.21759945205479453</v>
      </c>
      <c r="AN115" s="186">
        <v>1.2156315068493149</v>
      </c>
      <c r="AO115" s="186">
        <v>0.33582328767123282</v>
      </c>
      <c r="AP115" s="186">
        <v>1.5514547945205477</v>
      </c>
      <c r="AQ115" s="188">
        <v>46.543643835616429</v>
      </c>
      <c r="AR115" s="189" t="s">
        <v>231</v>
      </c>
      <c r="AS115" s="190" t="s">
        <v>431</v>
      </c>
      <c r="AT115" s="166" t="s">
        <v>232</v>
      </c>
      <c r="AU115" s="198" t="s">
        <v>59</v>
      </c>
      <c r="AV115" s="191" t="s">
        <v>1507</v>
      </c>
      <c r="AW115" s="166" t="s">
        <v>234</v>
      </c>
      <c r="AX115" s="166"/>
      <c r="BA115" s="166"/>
    </row>
    <row r="116" spans="1:53" s="192" customFormat="1" ht="15.95" customHeight="1" x14ac:dyDescent="0.25">
      <c r="A116" s="182">
        <v>118</v>
      </c>
      <c r="B116" s="366" t="s">
        <v>52</v>
      </c>
      <c r="C116" s="272" t="s">
        <v>59</v>
      </c>
      <c r="D116" s="354" t="s">
        <v>16797</v>
      </c>
      <c r="E116" s="166" t="s">
        <v>1514</v>
      </c>
      <c r="F116" s="166" t="s">
        <v>1515</v>
      </c>
      <c r="G116" s="166"/>
      <c r="H116" s="166" t="s">
        <v>219</v>
      </c>
      <c r="I116" s="166" t="s">
        <v>220</v>
      </c>
      <c r="J116" s="166" t="s">
        <v>221</v>
      </c>
      <c r="K116" s="198" t="s">
        <v>222</v>
      </c>
      <c r="L116" s="198" t="s">
        <v>221</v>
      </c>
      <c r="M116" s="198" t="s">
        <v>222</v>
      </c>
      <c r="N116" s="199">
        <v>8</v>
      </c>
      <c r="O116" s="199">
        <v>2</v>
      </c>
      <c r="P116" s="168">
        <v>16</v>
      </c>
      <c r="Q116" s="345">
        <v>3</v>
      </c>
      <c r="R116" s="346"/>
      <c r="S116" s="346">
        <v>2</v>
      </c>
      <c r="T116" s="346"/>
      <c r="U116" s="346">
        <v>1</v>
      </c>
      <c r="V116" s="183"/>
      <c r="W116" s="183"/>
      <c r="X116" s="183"/>
      <c r="Y116" s="166" t="s">
        <v>62</v>
      </c>
      <c r="Z116" s="170" t="s">
        <v>224</v>
      </c>
      <c r="AA116" s="197" t="s">
        <v>225</v>
      </c>
      <c r="AB116" s="166" t="s">
        <v>1503</v>
      </c>
      <c r="AC116" s="203" t="s">
        <v>1504</v>
      </c>
      <c r="AD116" s="166" t="s">
        <v>1505</v>
      </c>
      <c r="AE116" s="166" t="s">
        <v>1516</v>
      </c>
      <c r="AF116" s="166" t="s">
        <v>346</v>
      </c>
      <c r="AG116" s="165" t="s">
        <v>230</v>
      </c>
      <c r="AH116" s="203" t="s">
        <v>59</v>
      </c>
      <c r="AI116" s="167">
        <v>0.114</v>
      </c>
      <c r="AJ116" s="449">
        <v>679.58199999999999</v>
      </c>
      <c r="AK116" s="167">
        <v>0.16198255890410956</v>
      </c>
      <c r="AL116" s="167">
        <v>5.0270449315068494E-2</v>
      </c>
      <c r="AM116" s="187">
        <v>0.21225300821917806</v>
      </c>
      <c r="AN116" s="167">
        <v>2.8979452246575335</v>
      </c>
      <c r="AO116" s="167">
        <v>0.84463108767123285</v>
      </c>
      <c r="AP116" s="167">
        <v>3.7425763123287665</v>
      </c>
      <c r="AQ116" s="372">
        <v>112.277289369863</v>
      </c>
      <c r="AR116" s="189" t="s">
        <v>231</v>
      </c>
      <c r="AS116" s="190" t="s">
        <v>431</v>
      </c>
      <c r="AT116" s="166" t="s">
        <v>232</v>
      </c>
      <c r="AU116" s="198" t="s">
        <v>59</v>
      </c>
      <c r="AV116" s="191" t="s">
        <v>1517</v>
      </c>
      <c r="AW116" s="166" t="s">
        <v>234</v>
      </c>
      <c r="AX116" s="447" t="s">
        <v>16793</v>
      </c>
      <c r="BA116" s="166"/>
    </row>
    <row r="117" spans="1:53" s="192" customFormat="1" ht="15.95" customHeight="1" x14ac:dyDescent="0.25">
      <c r="A117" s="182">
        <v>119</v>
      </c>
      <c r="B117" s="170" t="s">
        <v>52</v>
      </c>
      <c r="C117" s="198" t="s">
        <v>59</v>
      </c>
      <c r="D117" s="166" t="s">
        <v>1520</v>
      </c>
      <c r="E117" s="166" t="s">
        <v>1521</v>
      </c>
      <c r="F117" s="166" t="s">
        <v>1522</v>
      </c>
      <c r="G117" s="166"/>
      <c r="H117" s="166" t="s">
        <v>219</v>
      </c>
      <c r="I117" s="166" t="s">
        <v>220</v>
      </c>
      <c r="J117" s="166" t="s">
        <v>221</v>
      </c>
      <c r="K117" s="198" t="s">
        <v>222</v>
      </c>
      <c r="L117" s="198" t="s">
        <v>221</v>
      </c>
      <c r="M117" s="198" t="s">
        <v>222</v>
      </c>
      <c r="N117" s="199">
        <v>4.5</v>
      </c>
      <c r="O117" s="199">
        <v>2</v>
      </c>
      <c r="P117" s="168">
        <v>9</v>
      </c>
      <c r="Q117" s="345">
        <v>2</v>
      </c>
      <c r="R117" s="346"/>
      <c r="S117" s="346">
        <v>2</v>
      </c>
      <c r="T117" s="346"/>
      <c r="U117" s="346">
        <v>0</v>
      </c>
      <c r="V117" s="183"/>
      <c r="W117" s="183"/>
      <c r="X117" s="183"/>
      <c r="Y117" s="166" t="s">
        <v>62</v>
      </c>
      <c r="Z117" s="170" t="s">
        <v>224</v>
      </c>
      <c r="AA117" s="197" t="s">
        <v>225</v>
      </c>
      <c r="AB117" s="166" t="s">
        <v>1503</v>
      </c>
      <c r="AC117" s="203" t="s">
        <v>1504</v>
      </c>
      <c r="AD117" s="166" t="s">
        <v>1505</v>
      </c>
      <c r="AE117" s="166" t="s">
        <v>1506</v>
      </c>
      <c r="AF117" s="166" t="s">
        <v>881</v>
      </c>
      <c r="AG117" s="165" t="s">
        <v>230</v>
      </c>
      <c r="AH117" s="203" t="s">
        <v>59</v>
      </c>
      <c r="AI117" s="167">
        <v>0.114</v>
      </c>
      <c r="AJ117" s="221">
        <v>2261.9430000000002</v>
      </c>
      <c r="AK117" s="186">
        <v>0.53914805753424655</v>
      </c>
      <c r="AL117" s="186">
        <v>0.16732181095890411</v>
      </c>
      <c r="AM117" s="187">
        <v>0.70646986849315063</v>
      </c>
      <c r="AN117" s="186">
        <v>1.4425230465753422</v>
      </c>
      <c r="AO117" s="186">
        <v>0.43488315616438356</v>
      </c>
      <c r="AP117" s="186">
        <v>1.8774062027397258</v>
      </c>
      <c r="AQ117" s="188">
        <v>56.322186082191777</v>
      </c>
      <c r="AR117" s="189" t="s">
        <v>231</v>
      </c>
      <c r="AS117" s="190" t="s">
        <v>431</v>
      </c>
      <c r="AT117" s="166" t="s">
        <v>232</v>
      </c>
      <c r="AU117" s="198" t="s">
        <v>59</v>
      </c>
      <c r="AV117" s="191" t="s">
        <v>1523</v>
      </c>
      <c r="AW117" s="166" t="s">
        <v>234</v>
      </c>
      <c r="AX117" s="166"/>
      <c r="BA117" s="166"/>
    </row>
    <row r="118" spans="1:53" s="192" customFormat="1" ht="15.95" customHeight="1" x14ac:dyDescent="0.25">
      <c r="A118" s="182">
        <v>120</v>
      </c>
      <c r="B118" s="170" t="s">
        <v>52</v>
      </c>
      <c r="C118" s="198" t="s">
        <v>59</v>
      </c>
      <c r="D118" s="166" t="s">
        <v>1526</v>
      </c>
      <c r="E118" s="166" t="s">
        <v>1527</v>
      </c>
      <c r="F118" s="166" t="s">
        <v>1528</v>
      </c>
      <c r="G118" s="166"/>
      <c r="H118" s="166" t="s">
        <v>219</v>
      </c>
      <c r="I118" s="166" t="s">
        <v>220</v>
      </c>
      <c r="J118" s="166" t="s">
        <v>221</v>
      </c>
      <c r="K118" s="198" t="s">
        <v>222</v>
      </c>
      <c r="L118" s="198" t="s">
        <v>221</v>
      </c>
      <c r="M118" s="198" t="s">
        <v>222</v>
      </c>
      <c r="N118" s="186">
        <v>3</v>
      </c>
      <c r="O118" s="186">
        <v>1.6</v>
      </c>
      <c r="P118" s="168">
        <v>4.8000000000000007</v>
      </c>
      <c r="Q118" s="345">
        <v>2</v>
      </c>
      <c r="R118" s="346"/>
      <c r="S118" s="346">
        <v>1</v>
      </c>
      <c r="T118" s="346"/>
      <c r="U118" s="346">
        <v>0</v>
      </c>
      <c r="V118" s="183"/>
      <c r="W118" s="183"/>
      <c r="X118" s="183"/>
      <c r="Y118" s="166" t="s">
        <v>62</v>
      </c>
      <c r="Z118" s="170" t="s">
        <v>224</v>
      </c>
      <c r="AA118" s="197" t="s">
        <v>225</v>
      </c>
      <c r="AB118" s="166" t="s">
        <v>1503</v>
      </c>
      <c r="AC118" s="203" t="s">
        <v>1504</v>
      </c>
      <c r="AD118" s="166" t="s">
        <v>1505</v>
      </c>
      <c r="AE118" s="166" t="s">
        <v>1529</v>
      </c>
      <c r="AF118" s="166" t="s">
        <v>528</v>
      </c>
      <c r="AG118" s="165" t="s">
        <v>230</v>
      </c>
      <c r="AH118" s="203" t="s">
        <v>59</v>
      </c>
      <c r="AI118" s="167">
        <v>0.114</v>
      </c>
      <c r="AJ118" s="221">
        <v>791.423</v>
      </c>
      <c r="AK118" s="186">
        <v>0.18864055068493149</v>
      </c>
      <c r="AL118" s="186">
        <v>5.8543619178082193E-2</v>
      </c>
      <c r="AM118" s="187">
        <v>0.24718416986301367</v>
      </c>
      <c r="AN118" s="186">
        <v>0.36852913972602735</v>
      </c>
      <c r="AO118" s="186">
        <v>0.11067248219178083</v>
      </c>
      <c r="AP118" s="186">
        <v>0.47920162191780818</v>
      </c>
      <c r="AQ118" s="188">
        <v>14.376048657534245</v>
      </c>
      <c r="AR118" s="189" t="s">
        <v>231</v>
      </c>
      <c r="AS118" s="190" t="s">
        <v>431</v>
      </c>
      <c r="AT118" s="166" t="s">
        <v>232</v>
      </c>
      <c r="AU118" s="198" t="s">
        <v>59</v>
      </c>
      <c r="AV118" s="191" t="s">
        <v>1530</v>
      </c>
      <c r="AW118" s="166" t="s">
        <v>234</v>
      </c>
      <c r="AX118" s="166"/>
      <c r="BA118" s="166"/>
    </row>
    <row r="119" spans="1:53" s="192" customFormat="1" ht="15.95" customHeight="1" x14ac:dyDescent="0.25">
      <c r="A119" s="182">
        <v>121</v>
      </c>
      <c r="B119" s="366" t="s">
        <v>52</v>
      </c>
      <c r="C119" s="272" t="s">
        <v>59</v>
      </c>
      <c r="D119" s="354" t="s">
        <v>16796</v>
      </c>
      <c r="E119" s="166" t="s">
        <v>1532</v>
      </c>
      <c r="F119" s="166" t="s">
        <v>1533</v>
      </c>
      <c r="G119" s="166"/>
      <c r="H119" s="166" t="s">
        <v>219</v>
      </c>
      <c r="I119" s="166" t="s">
        <v>220</v>
      </c>
      <c r="J119" s="166" t="s">
        <v>221</v>
      </c>
      <c r="K119" s="198" t="s">
        <v>222</v>
      </c>
      <c r="L119" s="198" t="s">
        <v>221</v>
      </c>
      <c r="M119" s="198" t="s">
        <v>222</v>
      </c>
      <c r="N119" s="199">
        <v>8</v>
      </c>
      <c r="O119" s="199">
        <v>2</v>
      </c>
      <c r="P119" s="168">
        <v>16</v>
      </c>
      <c r="Q119" s="345">
        <v>4</v>
      </c>
      <c r="R119" s="346"/>
      <c r="S119" s="346">
        <v>1</v>
      </c>
      <c r="T119" s="346"/>
      <c r="U119" s="346">
        <v>0</v>
      </c>
      <c r="V119" s="183"/>
      <c r="W119" s="183"/>
      <c r="X119" s="183"/>
      <c r="Y119" s="166" t="s">
        <v>62</v>
      </c>
      <c r="Z119" s="170" t="s">
        <v>224</v>
      </c>
      <c r="AA119" s="197" t="s">
        <v>225</v>
      </c>
      <c r="AB119" s="166" t="s">
        <v>1503</v>
      </c>
      <c r="AC119" s="203" t="s">
        <v>1504</v>
      </c>
      <c r="AD119" s="166" t="s">
        <v>1505</v>
      </c>
      <c r="AE119" s="166" t="s">
        <v>1534</v>
      </c>
      <c r="AF119" s="166" t="s">
        <v>488</v>
      </c>
      <c r="AG119" s="165" t="s">
        <v>230</v>
      </c>
      <c r="AH119" s="203" t="s">
        <v>59</v>
      </c>
      <c r="AI119" s="167">
        <v>0.114</v>
      </c>
      <c r="AJ119" s="221">
        <v>701.11599999999999</v>
      </c>
      <c r="AK119" s="167">
        <v>0.1671153205479452</v>
      </c>
      <c r="AL119" s="167">
        <v>5.1863375342465753E-2</v>
      </c>
      <c r="AM119" s="187">
        <v>0.21897869589041097</v>
      </c>
      <c r="AN119" s="167">
        <v>1.1585254246575341</v>
      </c>
      <c r="AO119" s="167">
        <v>0.33738460273972604</v>
      </c>
      <c r="AP119" s="167">
        <v>1.4959100273972601</v>
      </c>
      <c r="AQ119" s="372">
        <v>44.8773008219178</v>
      </c>
      <c r="AR119" s="189" t="s">
        <v>231</v>
      </c>
      <c r="AS119" s="190" t="s">
        <v>431</v>
      </c>
      <c r="AT119" s="166" t="s">
        <v>232</v>
      </c>
      <c r="AU119" s="198" t="s">
        <v>59</v>
      </c>
      <c r="AV119" s="191" t="s">
        <v>1535</v>
      </c>
      <c r="AW119" s="166" t="s">
        <v>234</v>
      </c>
      <c r="AX119" s="447" t="s">
        <v>16794</v>
      </c>
      <c r="BA119" s="166"/>
    </row>
    <row r="120" spans="1:53" s="192" customFormat="1" ht="15.95" customHeight="1" x14ac:dyDescent="0.25">
      <c r="A120" s="182">
        <v>122</v>
      </c>
      <c r="B120" s="170" t="s">
        <v>53</v>
      </c>
      <c r="C120" s="166" t="s">
        <v>59</v>
      </c>
      <c r="D120" s="166" t="s">
        <v>1537</v>
      </c>
      <c r="E120" s="166" t="s">
        <v>1538</v>
      </c>
      <c r="F120" s="166" t="s">
        <v>1539</v>
      </c>
      <c r="G120" s="166"/>
      <c r="H120" s="166" t="s">
        <v>219</v>
      </c>
      <c r="I120" s="166" t="s">
        <v>316</v>
      </c>
      <c r="J120" s="166" t="s">
        <v>221</v>
      </c>
      <c r="K120" s="166" t="s">
        <v>222</v>
      </c>
      <c r="L120" s="166" t="s">
        <v>221</v>
      </c>
      <c r="M120" s="166" t="s">
        <v>222</v>
      </c>
      <c r="N120" s="186">
        <v>4</v>
      </c>
      <c r="O120" s="186">
        <v>1.5</v>
      </c>
      <c r="P120" s="168">
        <v>6</v>
      </c>
      <c r="Q120" s="59">
        <v>2</v>
      </c>
      <c r="R120" s="340"/>
      <c r="S120" s="340">
        <v>1</v>
      </c>
      <c r="T120" s="340"/>
      <c r="U120" s="340">
        <v>0</v>
      </c>
      <c r="V120" s="183"/>
      <c r="W120" s="183"/>
      <c r="X120" s="183"/>
      <c r="Y120" s="166" t="s">
        <v>62</v>
      </c>
      <c r="Z120" s="170" t="s">
        <v>224</v>
      </c>
      <c r="AA120" s="197" t="s">
        <v>225</v>
      </c>
      <c r="AB120" s="166" t="s">
        <v>1540</v>
      </c>
      <c r="AC120" s="166" t="s">
        <v>1541</v>
      </c>
      <c r="AD120" s="166" t="s">
        <v>1542</v>
      </c>
      <c r="AE120" s="166" t="s">
        <v>1543</v>
      </c>
      <c r="AF120" s="166" t="s">
        <v>528</v>
      </c>
      <c r="AG120" s="165" t="s">
        <v>230</v>
      </c>
      <c r="AH120" s="203" t="s">
        <v>59</v>
      </c>
      <c r="AI120" s="167">
        <v>0.114</v>
      </c>
      <c r="AJ120" s="224">
        <v>648.1</v>
      </c>
      <c r="AK120" s="186">
        <v>0.15447863013698629</v>
      </c>
      <c r="AL120" s="186">
        <v>4.7941643835616436E-2</v>
      </c>
      <c r="AM120" s="187">
        <v>0.20242027397260273</v>
      </c>
      <c r="AN120" s="186">
        <v>0.80929164383561647</v>
      </c>
      <c r="AO120" s="186">
        <v>0.23991904109589041</v>
      </c>
      <c r="AP120" s="186">
        <v>1.0492106849315068</v>
      </c>
      <c r="AQ120" s="188">
        <v>31.476320547945203</v>
      </c>
      <c r="AR120" s="189" t="s">
        <v>231</v>
      </c>
      <c r="AS120" s="190" t="s">
        <v>431</v>
      </c>
      <c r="AT120" s="166" t="s">
        <v>232</v>
      </c>
      <c r="AU120" s="166" t="s">
        <v>59</v>
      </c>
      <c r="AV120" s="191" t="s">
        <v>1544</v>
      </c>
      <c r="AW120" s="166" t="s">
        <v>234</v>
      </c>
      <c r="AX120" s="166"/>
      <c r="BA120" s="166"/>
    </row>
    <row r="121" spans="1:53" s="192" customFormat="1" ht="15.95" customHeight="1" x14ac:dyDescent="0.25">
      <c r="A121" s="182">
        <v>123</v>
      </c>
      <c r="B121" s="170" t="s">
        <v>53</v>
      </c>
      <c r="C121" s="166" t="s">
        <v>59</v>
      </c>
      <c r="D121" s="166" t="s">
        <v>1546</v>
      </c>
      <c r="E121" s="166" t="s">
        <v>1547</v>
      </c>
      <c r="F121" s="166" t="s">
        <v>1548</v>
      </c>
      <c r="G121" s="166"/>
      <c r="H121" s="166" t="s">
        <v>219</v>
      </c>
      <c r="I121" s="166" t="s">
        <v>316</v>
      </c>
      <c r="J121" s="166" t="s">
        <v>221</v>
      </c>
      <c r="K121" s="166" t="s">
        <v>222</v>
      </c>
      <c r="L121" s="166" t="s">
        <v>221</v>
      </c>
      <c r="M121" s="166" t="s">
        <v>223</v>
      </c>
      <c r="N121" s="186">
        <v>6</v>
      </c>
      <c r="O121" s="186">
        <v>1.5</v>
      </c>
      <c r="P121" s="168">
        <v>9</v>
      </c>
      <c r="Q121" s="59">
        <v>4</v>
      </c>
      <c r="R121" s="340"/>
      <c r="S121" s="340">
        <v>1</v>
      </c>
      <c r="T121" s="340"/>
      <c r="U121" s="340">
        <v>0</v>
      </c>
      <c r="V121" s="183"/>
      <c r="W121" s="183"/>
      <c r="X121" s="183"/>
      <c r="Y121" s="166" t="s">
        <v>62</v>
      </c>
      <c r="Z121" s="170" t="s">
        <v>224</v>
      </c>
      <c r="AA121" s="197" t="s">
        <v>225</v>
      </c>
      <c r="AB121" s="166" t="s">
        <v>1540</v>
      </c>
      <c r="AC121" s="166" t="s">
        <v>1541</v>
      </c>
      <c r="AD121" s="166" t="s">
        <v>1542</v>
      </c>
      <c r="AE121" s="166" t="s">
        <v>1543</v>
      </c>
      <c r="AF121" s="166" t="s">
        <v>349</v>
      </c>
      <c r="AG121" s="165" t="s">
        <v>230</v>
      </c>
      <c r="AH121" s="203" t="s">
        <v>59</v>
      </c>
      <c r="AI121" s="167">
        <v>0.114</v>
      </c>
      <c r="AJ121" s="225">
        <v>2699.7</v>
      </c>
      <c r="AK121" s="186">
        <v>0.64349013698630131</v>
      </c>
      <c r="AL121" s="186">
        <v>0.19970383561643834</v>
      </c>
      <c r="AM121" s="187">
        <v>0.84319397260273965</v>
      </c>
      <c r="AN121" s="186">
        <v>3.1929243150684932</v>
      </c>
      <c r="AO121" s="186">
        <v>0.97601789041095888</v>
      </c>
      <c r="AP121" s="186">
        <v>4.1689422054794516</v>
      </c>
      <c r="AQ121" s="188">
        <v>125.06826616438354</v>
      </c>
      <c r="AR121" s="189" t="s">
        <v>231</v>
      </c>
      <c r="AS121" s="190" t="s">
        <v>431</v>
      </c>
      <c r="AT121" s="166" t="s">
        <v>232</v>
      </c>
      <c r="AU121" s="166" t="s">
        <v>59</v>
      </c>
      <c r="AV121" s="191" t="s">
        <v>1549</v>
      </c>
      <c r="AW121" s="166" t="s">
        <v>234</v>
      </c>
      <c r="AX121" s="166"/>
      <c r="BA121" s="166"/>
    </row>
    <row r="122" spans="1:53" s="192" customFormat="1" ht="15.95" customHeight="1" x14ac:dyDescent="0.2">
      <c r="A122" s="182">
        <v>124</v>
      </c>
      <c r="B122" s="170" t="s">
        <v>53</v>
      </c>
      <c r="C122" s="166" t="s">
        <v>59</v>
      </c>
      <c r="D122" s="166" t="s">
        <v>1551</v>
      </c>
      <c r="E122" s="166" t="s">
        <v>1552</v>
      </c>
      <c r="F122" s="166" t="s">
        <v>1553</v>
      </c>
      <c r="G122" s="166"/>
      <c r="H122" s="166" t="s">
        <v>219</v>
      </c>
      <c r="I122" s="166" t="s">
        <v>316</v>
      </c>
      <c r="J122" s="166" t="s">
        <v>221</v>
      </c>
      <c r="K122" s="166" t="s">
        <v>222</v>
      </c>
      <c r="L122" s="166" t="s">
        <v>221</v>
      </c>
      <c r="M122" s="166" t="s">
        <v>223</v>
      </c>
      <c r="N122" s="186">
        <v>5</v>
      </c>
      <c r="O122" s="186">
        <v>1.5</v>
      </c>
      <c r="P122" s="168">
        <v>7.5</v>
      </c>
      <c r="Q122" s="59">
        <v>1</v>
      </c>
      <c r="R122" s="340"/>
      <c r="S122" s="340">
        <v>1</v>
      </c>
      <c r="T122" s="340"/>
      <c r="U122" s="340">
        <v>0</v>
      </c>
      <c r="V122" s="200"/>
      <c r="W122" s="183"/>
      <c r="X122" s="183">
        <v>1</v>
      </c>
      <c r="Y122" s="166" t="s">
        <v>62</v>
      </c>
      <c r="Z122" s="170" t="s">
        <v>224</v>
      </c>
      <c r="AA122" s="197" t="s">
        <v>225</v>
      </c>
      <c r="AB122" s="166" t="s">
        <v>1540</v>
      </c>
      <c r="AC122" s="166" t="s">
        <v>1541</v>
      </c>
      <c r="AD122" s="166" t="s">
        <v>1542</v>
      </c>
      <c r="AE122" s="166" t="s">
        <v>1554</v>
      </c>
      <c r="AF122" s="166" t="s">
        <v>349</v>
      </c>
      <c r="AG122" s="165" t="s">
        <v>230</v>
      </c>
      <c r="AH122" s="203" t="s">
        <v>59</v>
      </c>
      <c r="AI122" s="167">
        <v>0.114</v>
      </c>
      <c r="AJ122" s="224">
        <v>2770.91</v>
      </c>
      <c r="AK122" s="186">
        <v>0.66046347945205464</v>
      </c>
      <c r="AL122" s="186">
        <v>0.20497142465753421</v>
      </c>
      <c r="AM122" s="187">
        <v>0.86543490410958879</v>
      </c>
      <c r="AN122" s="186">
        <v>1.4520812876712328</v>
      </c>
      <c r="AO122" s="186">
        <v>0.44919197260273969</v>
      </c>
      <c r="AP122" s="186">
        <v>1.9012732602739724</v>
      </c>
      <c r="AQ122" s="188">
        <v>57.038197808219174</v>
      </c>
      <c r="AR122" s="189" t="s">
        <v>231</v>
      </c>
      <c r="AS122" s="190" t="s">
        <v>431</v>
      </c>
      <c r="AT122" s="166" t="s">
        <v>232</v>
      </c>
      <c r="AU122" s="166" t="s">
        <v>59</v>
      </c>
      <c r="AV122" s="191" t="s">
        <v>1555</v>
      </c>
      <c r="AW122" s="166" t="s">
        <v>234</v>
      </c>
      <c r="AX122" s="166"/>
      <c r="BA122" s="166"/>
    </row>
    <row r="123" spans="1:53" s="192" customFormat="1" ht="15.95" customHeight="1" x14ac:dyDescent="0.25">
      <c r="A123" s="182">
        <v>125</v>
      </c>
      <c r="B123" s="170" t="s">
        <v>53</v>
      </c>
      <c r="C123" s="166" t="s">
        <v>59</v>
      </c>
      <c r="D123" s="166" t="s">
        <v>1556</v>
      </c>
      <c r="E123" s="166" t="s">
        <v>1557</v>
      </c>
      <c r="F123" s="166" t="s">
        <v>1558</v>
      </c>
      <c r="G123" s="166"/>
      <c r="H123" s="166" t="s">
        <v>219</v>
      </c>
      <c r="I123" s="166" t="s">
        <v>316</v>
      </c>
      <c r="J123" s="166" t="s">
        <v>221</v>
      </c>
      <c r="K123" s="166" t="s">
        <v>222</v>
      </c>
      <c r="L123" s="166" t="s">
        <v>221</v>
      </c>
      <c r="M123" s="166" t="s">
        <v>223</v>
      </c>
      <c r="N123" s="186">
        <v>3</v>
      </c>
      <c r="O123" s="186">
        <v>1.5</v>
      </c>
      <c r="P123" s="168">
        <v>4.5</v>
      </c>
      <c r="Q123" s="59">
        <v>1</v>
      </c>
      <c r="R123" s="340"/>
      <c r="S123" s="340">
        <v>1</v>
      </c>
      <c r="T123" s="340"/>
      <c r="U123" s="340">
        <v>0</v>
      </c>
      <c r="V123" s="183"/>
      <c r="W123" s="183"/>
      <c r="X123" s="183"/>
      <c r="Y123" s="166" t="s">
        <v>62</v>
      </c>
      <c r="Z123" s="170" t="s">
        <v>224</v>
      </c>
      <c r="AA123" s="197" t="s">
        <v>225</v>
      </c>
      <c r="AB123" s="166" t="s">
        <v>1540</v>
      </c>
      <c r="AC123" s="166" t="s">
        <v>1541</v>
      </c>
      <c r="AD123" s="166" t="s">
        <v>1542</v>
      </c>
      <c r="AE123" s="166" t="s">
        <v>1554</v>
      </c>
      <c r="AF123" s="166" t="s">
        <v>528</v>
      </c>
      <c r="AG123" s="165" t="s">
        <v>230</v>
      </c>
      <c r="AH123" s="203" t="s">
        <v>59</v>
      </c>
      <c r="AI123" s="167">
        <v>0.114</v>
      </c>
      <c r="AJ123" s="224">
        <v>811.9</v>
      </c>
      <c r="AK123" s="186">
        <v>0.19352136986301366</v>
      </c>
      <c r="AL123" s="186">
        <v>6.0058356164383556E-2</v>
      </c>
      <c r="AM123" s="187">
        <v>0.2535797260273972</v>
      </c>
      <c r="AN123" s="186">
        <v>0.84582082191780816</v>
      </c>
      <c r="AO123" s="186">
        <v>0.17648383561643835</v>
      </c>
      <c r="AP123" s="186">
        <v>1.0223046575342465</v>
      </c>
      <c r="AQ123" s="188">
        <v>30.669139726027396</v>
      </c>
      <c r="AR123" s="189" t="s">
        <v>231</v>
      </c>
      <c r="AS123" s="190" t="s">
        <v>431</v>
      </c>
      <c r="AT123" s="166" t="s">
        <v>232</v>
      </c>
      <c r="AU123" s="166" t="s">
        <v>59</v>
      </c>
      <c r="AV123" s="191" t="s">
        <v>1559</v>
      </c>
      <c r="AW123" s="166" t="s">
        <v>234</v>
      </c>
      <c r="AX123" s="166"/>
      <c r="BA123" s="166"/>
    </row>
    <row r="124" spans="1:53" s="192" customFormat="1" ht="15.95" customHeight="1" x14ac:dyDescent="0.25">
      <c r="A124" s="182">
        <v>126</v>
      </c>
      <c r="B124" s="170" t="s">
        <v>53</v>
      </c>
      <c r="C124" s="166" t="s">
        <v>59</v>
      </c>
      <c r="D124" s="166" t="s">
        <v>1563</v>
      </c>
      <c r="E124" s="166" t="s">
        <v>1564</v>
      </c>
      <c r="F124" s="166" t="s">
        <v>1565</v>
      </c>
      <c r="G124" s="166"/>
      <c r="H124" s="166" t="s">
        <v>219</v>
      </c>
      <c r="I124" s="166" t="s">
        <v>316</v>
      </c>
      <c r="J124" s="166" t="s">
        <v>221</v>
      </c>
      <c r="K124" s="166" t="s">
        <v>222</v>
      </c>
      <c r="L124" s="166" t="s">
        <v>221</v>
      </c>
      <c r="M124" s="166" t="s">
        <v>223</v>
      </c>
      <c r="N124" s="186">
        <v>5</v>
      </c>
      <c r="O124" s="186">
        <v>1.5</v>
      </c>
      <c r="P124" s="168">
        <v>7.5</v>
      </c>
      <c r="Q124" s="59">
        <v>1</v>
      </c>
      <c r="R124" s="340"/>
      <c r="S124" s="340">
        <v>1</v>
      </c>
      <c r="T124" s="340"/>
      <c r="U124" s="340">
        <v>0</v>
      </c>
      <c r="V124" s="183"/>
      <c r="W124" s="183"/>
      <c r="X124" s="183"/>
      <c r="Y124" s="166" t="s">
        <v>62</v>
      </c>
      <c r="Z124" s="170" t="s">
        <v>224</v>
      </c>
      <c r="AA124" s="197" t="s">
        <v>225</v>
      </c>
      <c r="AB124" s="166" t="s">
        <v>1540</v>
      </c>
      <c r="AC124" s="166" t="s">
        <v>1541</v>
      </c>
      <c r="AD124" s="166" t="s">
        <v>1542</v>
      </c>
      <c r="AE124" s="166" t="s">
        <v>1554</v>
      </c>
      <c r="AF124" s="166" t="s">
        <v>347</v>
      </c>
      <c r="AG124" s="165" t="s">
        <v>230</v>
      </c>
      <c r="AH124" s="203" t="s">
        <v>59</v>
      </c>
      <c r="AI124" s="167">
        <v>0.114</v>
      </c>
      <c r="AJ124" s="224">
        <v>906.1</v>
      </c>
      <c r="AK124" s="186">
        <v>0.21597452054794519</v>
      </c>
      <c r="AL124" s="186">
        <v>6.7026575342465755E-2</v>
      </c>
      <c r="AM124" s="187">
        <v>0.28300109589041095</v>
      </c>
      <c r="AN124" s="186">
        <v>0.43392739726027396</v>
      </c>
      <c r="AO124" s="186">
        <v>0.13466712328767122</v>
      </c>
      <c r="AP124" s="186">
        <v>0.56859452054794524</v>
      </c>
      <c r="AQ124" s="188">
        <v>17.057835616438357</v>
      </c>
      <c r="AR124" s="189" t="s">
        <v>231</v>
      </c>
      <c r="AS124" s="190" t="s">
        <v>431</v>
      </c>
      <c r="AT124" s="166" t="s">
        <v>232</v>
      </c>
      <c r="AU124" s="166" t="s">
        <v>59</v>
      </c>
      <c r="AV124" s="191" t="s">
        <v>1566</v>
      </c>
      <c r="AW124" s="166" t="s">
        <v>234</v>
      </c>
      <c r="AX124" s="166"/>
      <c r="BA124" s="166"/>
    </row>
    <row r="125" spans="1:53" s="192" customFormat="1" ht="28.5" customHeight="1" x14ac:dyDescent="0.25">
      <c r="A125" s="182">
        <v>127</v>
      </c>
      <c r="B125" s="170" t="s">
        <v>53</v>
      </c>
      <c r="C125" s="166" t="s">
        <v>59</v>
      </c>
      <c r="D125" s="166" t="s">
        <v>1567</v>
      </c>
      <c r="E125" s="166" t="s">
        <v>1568</v>
      </c>
      <c r="F125" s="166" t="s">
        <v>1569</v>
      </c>
      <c r="G125" s="166"/>
      <c r="H125" s="166" t="s">
        <v>219</v>
      </c>
      <c r="I125" s="166" t="s">
        <v>316</v>
      </c>
      <c r="J125" s="166" t="s">
        <v>221</v>
      </c>
      <c r="K125" s="166" t="s">
        <v>222</v>
      </c>
      <c r="L125" s="166" t="s">
        <v>221</v>
      </c>
      <c r="M125" s="166" t="s">
        <v>223</v>
      </c>
      <c r="N125" s="186">
        <v>7</v>
      </c>
      <c r="O125" s="186">
        <v>1.5</v>
      </c>
      <c r="P125" s="168">
        <v>10.5</v>
      </c>
      <c r="Q125" s="59">
        <v>1</v>
      </c>
      <c r="R125" s="340"/>
      <c r="S125" s="340">
        <v>2</v>
      </c>
      <c r="T125" s="340"/>
      <c r="U125" s="340">
        <v>0</v>
      </c>
      <c r="V125" s="183"/>
      <c r="W125" s="183"/>
      <c r="X125" s="183">
        <v>1</v>
      </c>
      <c r="Y125" s="166" t="s">
        <v>62</v>
      </c>
      <c r="Z125" s="170" t="s">
        <v>224</v>
      </c>
      <c r="AA125" s="197" t="s">
        <v>225</v>
      </c>
      <c r="AB125" s="166" t="s">
        <v>1540</v>
      </c>
      <c r="AC125" s="166" t="s">
        <v>1541</v>
      </c>
      <c r="AD125" s="166" t="s">
        <v>1542</v>
      </c>
      <c r="AE125" s="166" t="s">
        <v>1570</v>
      </c>
      <c r="AF125" s="166" t="s">
        <v>528</v>
      </c>
      <c r="AG125" s="165" t="s">
        <v>230</v>
      </c>
      <c r="AH125" s="203" t="s">
        <v>59</v>
      </c>
      <c r="AI125" s="167">
        <v>0.114</v>
      </c>
      <c r="AJ125" s="224">
        <v>666.6</v>
      </c>
      <c r="AK125" s="186">
        <v>0.15888821917808219</v>
      </c>
      <c r="AL125" s="186">
        <v>4.9310136986301371E-2</v>
      </c>
      <c r="AM125" s="187">
        <v>0.20819835616438356</v>
      </c>
      <c r="AN125" s="186">
        <v>1.1661122191780819</v>
      </c>
      <c r="AO125" s="186">
        <v>0.24580356164383563</v>
      </c>
      <c r="AP125" s="186">
        <v>1.4119157808219176</v>
      </c>
      <c r="AQ125" s="188">
        <v>42.357473424657528</v>
      </c>
      <c r="AR125" s="189" t="s">
        <v>231</v>
      </c>
      <c r="AS125" s="190" t="s">
        <v>431</v>
      </c>
      <c r="AT125" s="166" t="s">
        <v>232</v>
      </c>
      <c r="AU125" s="166" t="s">
        <v>59</v>
      </c>
      <c r="AV125" s="191" t="s">
        <v>1571</v>
      </c>
      <c r="AW125" s="166" t="s">
        <v>234</v>
      </c>
      <c r="AX125" s="166"/>
      <c r="BA125" s="166"/>
    </row>
    <row r="126" spans="1:53" s="192" customFormat="1" ht="28.5" customHeight="1" x14ac:dyDescent="0.25">
      <c r="A126" s="182">
        <v>128</v>
      </c>
      <c r="B126" s="170" t="s">
        <v>53</v>
      </c>
      <c r="C126" s="166" t="s">
        <v>59</v>
      </c>
      <c r="D126" s="166" t="s">
        <v>1579</v>
      </c>
      <c r="E126" s="166" t="s">
        <v>1580</v>
      </c>
      <c r="F126" s="166" t="s">
        <v>1581</v>
      </c>
      <c r="G126" s="166"/>
      <c r="H126" s="166" t="s">
        <v>219</v>
      </c>
      <c r="I126" s="166" t="s">
        <v>316</v>
      </c>
      <c r="J126" s="166" t="s">
        <v>221</v>
      </c>
      <c r="K126" s="166" t="s">
        <v>222</v>
      </c>
      <c r="L126" s="166" t="s">
        <v>221</v>
      </c>
      <c r="M126" s="166" t="s">
        <v>223</v>
      </c>
      <c r="N126" s="186">
        <v>4</v>
      </c>
      <c r="O126" s="186">
        <v>1.5</v>
      </c>
      <c r="P126" s="168">
        <v>6</v>
      </c>
      <c r="Q126" s="59">
        <v>1</v>
      </c>
      <c r="R126" s="340"/>
      <c r="S126" s="340">
        <v>1</v>
      </c>
      <c r="T126" s="340"/>
      <c r="U126" s="340">
        <v>0</v>
      </c>
      <c r="V126" s="183"/>
      <c r="W126" s="183"/>
      <c r="X126" s="183"/>
      <c r="Y126" s="166" t="s">
        <v>62</v>
      </c>
      <c r="Z126" s="170" t="s">
        <v>224</v>
      </c>
      <c r="AA126" s="197" t="s">
        <v>225</v>
      </c>
      <c r="AB126" s="166" t="s">
        <v>1540</v>
      </c>
      <c r="AC126" s="166" t="s">
        <v>1541</v>
      </c>
      <c r="AD126" s="166" t="s">
        <v>1542</v>
      </c>
      <c r="AE126" s="166" t="s">
        <v>1582</v>
      </c>
      <c r="AF126" s="166" t="s">
        <v>346</v>
      </c>
      <c r="AG126" s="165" t="s">
        <v>230</v>
      </c>
      <c r="AH126" s="203" t="s">
        <v>59</v>
      </c>
      <c r="AI126" s="167">
        <v>0.114</v>
      </c>
      <c r="AJ126" s="226">
        <v>888.5</v>
      </c>
      <c r="AK126" s="186">
        <v>0.21177945205479451</v>
      </c>
      <c r="AL126" s="186">
        <v>6.5724657534246569E-2</v>
      </c>
      <c r="AM126" s="187">
        <v>0.27750410958904109</v>
      </c>
      <c r="AN126" s="186">
        <v>1.4506260821917807</v>
      </c>
      <c r="AO126" s="186">
        <v>0.45019430136986299</v>
      </c>
      <c r="AP126" s="186">
        <v>1.9008203835616437</v>
      </c>
      <c r="AQ126" s="188">
        <v>57.024611506849311</v>
      </c>
      <c r="AR126" s="189" t="s">
        <v>231</v>
      </c>
      <c r="AS126" s="190" t="s">
        <v>431</v>
      </c>
      <c r="AT126" s="166" t="s">
        <v>232</v>
      </c>
      <c r="AU126" s="166" t="s">
        <v>59</v>
      </c>
      <c r="AV126" s="191" t="s">
        <v>1583</v>
      </c>
      <c r="AW126" s="166" t="s">
        <v>234</v>
      </c>
      <c r="AX126" s="166"/>
      <c r="BA126" s="166"/>
    </row>
    <row r="127" spans="1:53" s="192" customFormat="1" ht="27" customHeight="1" x14ac:dyDescent="0.25">
      <c r="A127" s="182">
        <v>129</v>
      </c>
      <c r="B127" s="170" t="s">
        <v>53</v>
      </c>
      <c r="C127" s="166" t="s">
        <v>59</v>
      </c>
      <c r="D127" s="166" t="s">
        <v>1584</v>
      </c>
      <c r="E127" s="166" t="s">
        <v>1585</v>
      </c>
      <c r="F127" s="166" t="s">
        <v>1586</v>
      </c>
      <c r="G127" s="166"/>
      <c r="H127" s="166" t="s">
        <v>219</v>
      </c>
      <c r="I127" s="166" t="s">
        <v>316</v>
      </c>
      <c r="J127" s="166" t="s">
        <v>221</v>
      </c>
      <c r="K127" s="166" t="s">
        <v>222</v>
      </c>
      <c r="L127" s="166" t="s">
        <v>221</v>
      </c>
      <c r="M127" s="166" t="s">
        <v>223</v>
      </c>
      <c r="N127" s="186">
        <v>4</v>
      </c>
      <c r="O127" s="186">
        <v>1.5</v>
      </c>
      <c r="P127" s="168">
        <v>6</v>
      </c>
      <c r="Q127" s="59">
        <v>1</v>
      </c>
      <c r="R127" s="340"/>
      <c r="S127" s="340">
        <v>1</v>
      </c>
      <c r="T127" s="340"/>
      <c r="U127" s="340">
        <v>0</v>
      </c>
      <c r="V127" s="183"/>
      <c r="W127" s="183"/>
      <c r="X127" s="183"/>
      <c r="Y127" s="166" t="s">
        <v>62</v>
      </c>
      <c r="Z127" s="170" t="s">
        <v>224</v>
      </c>
      <c r="AA127" s="197" t="s">
        <v>225</v>
      </c>
      <c r="AB127" s="166" t="s">
        <v>1540</v>
      </c>
      <c r="AC127" s="166" t="s">
        <v>1541</v>
      </c>
      <c r="AD127" s="166" t="s">
        <v>1542</v>
      </c>
      <c r="AE127" s="166" t="s">
        <v>1587</v>
      </c>
      <c r="AF127" s="166" t="s">
        <v>349</v>
      </c>
      <c r="AG127" s="165" t="s">
        <v>230</v>
      </c>
      <c r="AH127" s="203" t="s">
        <v>59</v>
      </c>
      <c r="AI127" s="167">
        <v>0.114</v>
      </c>
      <c r="AJ127" s="224">
        <v>3309.3</v>
      </c>
      <c r="AK127" s="186">
        <v>0.28602739726027393</v>
      </c>
      <c r="AL127" s="186">
        <v>8.8767123287671224E-2</v>
      </c>
      <c r="AM127" s="187">
        <v>0.37479452054794515</v>
      </c>
      <c r="AN127" s="186">
        <v>0.94603145662100452</v>
      </c>
      <c r="AO127" s="186">
        <v>0.29307945205479446</v>
      </c>
      <c r="AP127" s="186">
        <v>1.239110908675799</v>
      </c>
      <c r="AQ127" s="188">
        <v>37.173327260273972</v>
      </c>
      <c r="AR127" s="189" t="s">
        <v>231</v>
      </c>
      <c r="AS127" s="190" t="s">
        <v>431</v>
      </c>
      <c r="AT127" s="166" t="s">
        <v>232</v>
      </c>
      <c r="AU127" s="166" t="s">
        <v>59</v>
      </c>
      <c r="AV127" s="191" t="s">
        <v>1588</v>
      </c>
      <c r="AW127" s="166" t="s">
        <v>234</v>
      </c>
      <c r="AX127" s="166"/>
      <c r="BA127" s="166"/>
    </row>
    <row r="128" spans="1:53" s="192" customFormat="1" ht="38.25" customHeight="1" x14ac:dyDescent="0.25">
      <c r="A128" s="182">
        <v>130</v>
      </c>
      <c r="B128" s="170" t="s">
        <v>53</v>
      </c>
      <c r="C128" s="166" t="s">
        <v>59</v>
      </c>
      <c r="D128" s="166" t="s">
        <v>1590</v>
      </c>
      <c r="E128" s="166" t="s">
        <v>1591</v>
      </c>
      <c r="F128" s="166" t="s">
        <v>1592</v>
      </c>
      <c r="G128" s="166"/>
      <c r="H128" s="166" t="s">
        <v>219</v>
      </c>
      <c r="I128" s="166" t="s">
        <v>316</v>
      </c>
      <c r="J128" s="166" t="s">
        <v>221</v>
      </c>
      <c r="K128" s="166" t="s">
        <v>222</v>
      </c>
      <c r="L128" s="166" t="s">
        <v>221</v>
      </c>
      <c r="M128" s="166" t="s">
        <v>223</v>
      </c>
      <c r="N128" s="186">
        <v>3</v>
      </c>
      <c r="O128" s="186">
        <v>1.5</v>
      </c>
      <c r="P128" s="168">
        <v>4.5</v>
      </c>
      <c r="Q128" s="59">
        <v>4</v>
      </c>
      <c r="R128" s="340"/>
      <c r="S128" s="340">
        <v>2</v>
      </c>
      <c r="T128" s="340"/>
      <c r="U128" s="340">
        <v>1</v>
      </c>
      <c r="V128" s="183"/>
      <c r="W128" s="183"/>
      <c r="X128" s="183"/>
      <c r="Y128" s="166" t="s">
        <v>62</v>
      </c>
      <c r="Z128" s="170" t="s">
        <v>224</v>
      </c>
      <c r="AA128" s="197" t="s">
        <v>225</v>
      </c>
      <c r="AB128" s="166" t="s">
        <v>1540</v>
      </c>
      <c r="AC128" s="166" t="s">
        <v>1541</v>
      </c>
      <c r="AD128" s="166" t="s">
        <v>1542</v>
      </c>
      <c r="AE128" s="166" t="s">
        <v>1593</v>
      </c>
      <c r="AF128" s="166" t="s">
        <v>528</v>
      </c>
      <c r="AG128" s="165" t="s">
        <v>230</v>
      </c>
      <c r="AH128" s="203" t="s">
        <v>59</v>
      </c>
      <c r="AI128" s="167">
        <v>0.114</v>
      </c>
      <c r="AJ128" s="224">
        <v>2141.5</v>
      </c>
      <c r="AK128" s="186">
        <v>0.51043972602739729</v>
      </c>
      <c r="AL128" s="186">
        <v>0.1584123287671233</v>
      </c>
      <c r="AM128" s="187">
        <v>0.66885205479452059</v>
      </c>
      <c r="AN128" s="186">
        <v>1.1746998082191782</v>
      </c>
      <c r="AO128" s="186">
        <v>0.36460282191780824</v>
      </c>
      <c r="AP128" s="186">
        <v>1.5393026301369863</v>
      </c>
      <c r="AQ128" s="188">
        <v>46.179078904109588</v>
      </c>
      <c r="AR128" s="189" t="s">
        <v>231</v>
      </c>
      <c r="AS128" s="190" t="s">
        <v>431</v>
      </c>
      <c r="AT128" s="166" t="s">
        <v>232</v>
      </c>
      <c r="AU128" s="166" t="s">
        <v>59</v>
      </c>
      <c r="AV128" s="191" t="s">
        <v>1594</v>
      </c>
      <c r="AW128" s="166" t="s">
        <v>234</v>
      </c>
      <c r="AX128" s="166"/>
      <c r="BA128" s="166"/>
    </row>
    <row r="129" spans="1:54" s="166" customFormat="1" ht="15.95" customHeight="1" x14ac:dyDescent="0.25">
      <c r="A129" s="182">
        <v>131</v>
      </c>
      <c r="B129" s="170" t="s">
        <v>54</v>
      </c>
      <c r="C129" s="198" t="s">
        <v>59</v>
      </c>
      <c r="D129" s="166" t="s">
        <v>1596</v>
      </c>
      <c r="E129" s="198" t="s">
        <v>1597</v>
      </c>
      <c r="F129" s="198" t="s">
        <v>1598</v>
      </c>
      <c r="H129" s="198" t="s">
        <v>219</v>
      </c>
      <c r="I129" s="166" t="s">
        <v>220</v>
      </c>
      <c r="J129" s="198" t="s">
        <v>221</v>
      </c>
      <c r="K129" s="166" t="s">
        <v>1599</v>
      </c>
      <c r="L129" s="198" t="s">
        <v>317</v>
      </c>
      <c r="M129" s="198" t="s">
        <v>317</v>
      </c>
      <c r="N129" s="199">
        <v>6</v>
      </c>
      <c r="O129" s="199">
        <v>4</v>
      </c>
      <c r="P129" s="221">
        <v>24</v>
      </c>
      <c r="Q129" s="345">
        <v>4</v>
      </c>
      <c r="R129" s="340"/>
      <c r="S129" s="346">
        <v>2</v>
      </c>
      <c r="T129" s="346"/>
      <c r="U129" s="346">
        <v>0</v>
      </c>
      <c r="V129" s="183">
        <v>0</v>
      </c>
      <c r="W129" s="183">
        <v>0</v>
      </c>
      <c r="X129" s="183">
        <v>0</v>
      </c>
      <c r="Y129" s="166" t="s">
        <v>62</v>
      </c>
      <c r="Z129" s="170" t="s">
        <v>1600</v>
      </c>
      <c r="AA129" s="197" t="s">
        <v>1601</v>
      </c>
      <c r="AB129" s="166" t="s">
        <v>1602</v>
      </c>
      <c r="AC129" s="166" t="s">
        <v>1603</v>
      </c>
      <c r="AD129" s="171" t="s">
        <v>1604</v>
      </c>
      <c r="AE129" s="166" t="s">
        <v>1605</v>
      </c>
      <c r="AF129" s="166" t="s">
        <v>1606</v>
      </c>
      <c r="AG129" s="165" t="s">
        <v>230</v>
      </c>
      <c r="AH129" s="203" t="s">
        <v>59</v>
      </c>
      <c r="AI129" s="167">
        <v>0.114</v>
      </c>
      <c r="AJ129" s="168">
        <v>194</v>
      </c>
      <c r="AK129" s="186">
        <v>4.6241095890410956E-2</v>
      </c>
      <c r="AL129" s="186">
        <v>1.4350684931506848E-2</v>
      </c>
      <c r="AM129" s="187">
        <v>6.0591780821917803E-2</v>
      </c>
      <c r="AN129" s="186">
        <v>0.88312315890410964</v>
      </c>
      <c r="AO129" s="186">
        <v>0.27131404931506847</v>
      </c>
      <c r="AP129" s="186">
        <v>1.1544372082191781</v>
      </c>
      <c r="AQ129" s="186">
        <v>34.633116246575341</v>
      </c>
      <c r="AR129" s="193" t="s">
        <v>231</v>
      </c>
      <c r="AS129" s="227"/>
      <c r="AT129" s="166" t="s">
        <v>232</v>
      </c>
      <c r="AU129" s="198" t="s">
        <v>59</v>
      </c>
      <c r="AV129" s="195" t="s">
        <v>1607</v>
      </c>
      <c r="AW129" s="166" t="s">
        <v>234</v>
      </c>
      <c r="AY129" s="196"/>
      <c r="AZ129" s="714"/>
      <c r="BB129" s="196"/>
    </row>
    <row r="130" spans="1:54" s="166" customFormat="1" ht="15.95" customHeight="1" x14ac:dyDescent="0.25">
      <c r="A130" s="182">
        <v>132</v>
      </c>
      <c r="B130" s="170" t="s">
        <v>54</v>
      </c>
      <c r="C130" s="198" t="s">
        <v>59</v>
      </c>
      <c r="D130" s="166" t="s">
        <v>1610</v>
      </c>
      <c r="E130" s="198" t="s">
        <v>1611</v>
      </c>
      <c r="F130" s="198" t="s">
        <v>1612</v>
      </c>
      <c r="H130" s="198" t="s">
        <v>219</v>
      </c>
      <c r="I130" s="166" t="s">
        <v>220</v>
      </c>
      <c r="J130" s="198" t="s">
        <v>317</v>
      </c>
      <c r="K130" s="198" t="s">
        <v>317</v>
      </c>
      <c r="L130" s="198" t="s">
        <v>317</v>
      </c>
      <c r="M130" s="198" t="s">
        <v>317</v>
      </c>
      <c r="N130" s="199">
        <v>10</v>
      </c>
      <c r="O130" s="199">
        <v>1.5</v>
      </c>
      <c r="P130" s="221">
        <v>15</v>
      </c>
      <c r="Q130" s="345">
        <v>7</v>
      </c>
      <c r="R130" s="340"/>
      <c r="S130" s="346">
        <v>3</v>
      </c>
      <c r="T130" s="340" t="s">
        <v>1613</v>
      </c>
      <c r="U130" s="346">
        <v>1</v>
      </c>
      <c r="V130" s="183">
        <v>0</v>
      </c>
      <c r="W130" s="183">
        <v>0</v>
      </c>
      <c r="X130" s="183"/>
      <c r="Y130" s="166" t="s">
        <v>62</v>
      </c>
      <c r="Z130" s="170" t="s">
        <v>1600</v>
      </c>
      <c r="AA130" s="197" t="s">
        <v>1614</v>
      </c>
      <c r="AB130" s="166" t="s">
        <v>1602</v>
      </c>
      <c r="AC130" s="166" t="s">
        <v>1603</v>
      </c>
      <c r="AD130" s="171" t="s">
        <v>1604</v>
      </c>
      <c r="AE130" s="166" t="s">
        <v>1615</v>
      </c>
      <c r="AF130" s="166" t="s">
        <v>549</v>
      </c>
      <c r="AG130" s="165" t="s">
        <v>230</v>
      </c>
      <c r="AH130" s="203" t="s">
        <v>59</v>
      </c>
      <c r="AI130" s="167">
        <v>0.114</v>
      </c>
      <c r="AJ130" s="168">
        <v>2080.65</v>
      </c>
      <c r="AK130" s="186">
        <v>0.49593575342465751</v>
      </c>
      <c r="AL130" s="186">
        <v>0.15391109589041096</v>
      </c>
      <c r="AM130" s="187">
        <v>0.64984684931506842</v>
      </c>
      <c r="AN130" s="186">
        <v>5.8318557940639266</v>
      </c>
      <c r="AO130" s="186">
        <v>1.7351664287671233</v>
      </c>
      <c r="AP130" s="186">
        <v>7.5670222228310502</v>
      </c>
      <c r="AQ130" s="186">
        <v>227.01066668493149</v>
      </c>
      <c r="AR130" s="193" t="s">
        <v>231</v>
      </c>
      <c r="AS130" s="194"/>
      <c r="AT130" s="166" t="s">
        <v>232</v>
      </c>
      <c r="AU130" s="198" t="s">
        <v>59</v>
      </c>
      <c r="AV130" s="195" t="s">
        <v>1616</v>
      </c>
      <c r="AW130" s="166" t="s">
        <v>234</v>
      </c>
      <c r="AY130" s="196"/>
      <c r="AZ130" s="714"/>
      <c r="BB130" s="196"/>
    </row>
    <row r="131" spans="1:54" s="166" customFormat="1" ht="15.95" customHeight="1" x14ac:dyDescent="0.25">
      <c r="A131" s="182">
        <v>133</v>
      </c>
      <c r="B131" s="170" t="s">
        <v>54</v>
      </c>
      <c r="C131" s="198" t="s">
        <v>59</v>
      </c>
      <c r="D131" s="166" t="s">
        <v>1624</v>
      </c>
      <c r="E131" s="198" t="s">
        <v>1625</v>
      </c>
      <c r="F131" s="198" t="s">
        <v>1626</v>
      </c>
      <c r="H131" s="198" t="s">
        <v>219</v>
      </c>
      <c r="I131" s="166" t="s">
        <v>220</v>
      </c>
      <c r="J131" s="198" t="s">
        <v>221</v>
      </c>
      <c r="K131" s="198" t="s">
        <v>1627</v>
      </c>
      <c r="L131" s="198" t="s">
        <v>317</v>
      </c>
      <c r="M131" s="198" t="s">
        <v>317</v>
      </c>
      <c r="N131" s="199">
        <v>14</v>
      </c>
      <c r="O131" s="199">
        <v>10</v>
      </c>
      <c r="P131" s="221">
        <v>140</v>
      </c>
      <c r="Q131" s="345">
        <v>6</v>
      </c>
      <c r="R131" s="340"/>
      <c r="S131" s="346">
        <v>2</v>
      </c>
      <c r="T131" s="340" t="s">
        <v>1628</v>
      </c>
      <c r="U131" s="346">
        <v>1</v>
      </c>
      <c r="V131" s="183">
        <v>0</v>
      </c>
      <c r="W131" s="183">
        <v>0</v>
      </c>
      <c r="X131" s="183">
        <v>0</v>
      </c>
      <c r="Y131" s="166" t="s">
        <v>62</v>
      </c>
      <c r="Z131" s="170" t="s">
        <v>1600</v>
      </c>
      <c r="AA131" s="197" t="s">
        <v>1614</v>
      </c>
      <c r="AB131" s="166" t="s">
        <v>1602</v>
      </c>
      <c r="AC131" s="166" t="s">
        <v>1603</v>
      </c>
      <c r="AD131" s="171" t="s">
        <v>1604</v>
      </c>
      <c r="AE131" s="166" t="s">
        <v>1615</v>
      </c>
      <c r="AF131" s="166" t="s">
        <v>576</v>
      </c>
      <c r="AG131" s="165" t="s">
        <v>230</v>
      </c>
      <c r="AH131" s="203" t="s">
        <v>59</v>
      </c>
      <c r="AI131" s="167">
        <v>0.114</v>
      </c>
      <c r="AJ131" s="168">
        <v>3410.9079999999999</v>
      </c>
      <c r="AK131" s="186">
        <v>0.81301094794520545</v>
      </c>
      <c r="AL131" s="186">
        <v>0.25231374246575344</v>
      </c>
      <c r="AM131" s="187">
        <v>1.065324690410959</v>
      </c>
      <c r="AN131" s="186">
        <v>3.9891731013698628</v>
      </c>
      <c r="AO131" s="186">
        <v>1.2380192383561643</v>
      </c>
      <c r="AP131" s="186">
        <v>5.2271923397260274</v>
      </c>
      <c r="AQ131" s="186">
        <v>156.81577019178081</v>
      </c>
      <c r="AR131" s="193" t="s">
        <v>231</v>
      </c>
      <c r="AS131" s="194"/>
      <c r="AT131" s="166" t="s">
        <v>232</v>
      </c>
      <c r="AU131" s="198" t="s">
        <v>59</v>
      </c>
      <c r="AV131" s="195" t="s">
        <v>1629</v>
      </c>
      <c r="AW131" s="166" t="s">
        <v>234</v>
      </c>
      <c r="AY131" s="196"/>
      <c r="AZ131" s="714"/>
      <c r="BB131" s="196"/>
    </row>
    <row r="132" spans="1:54" s="166" customFormat="1" ht="15.95" customHeight="1" x14ac:dyDescent="0.25">
      <c r="A132" s="182">
        <v>134</v>
      </c>
      <c r="B132" s="170" t="s">
        <v>54</v>
      </c>
      <c r="C132" s="198" t="s">
        <v>59</v>
      </c>
      <c r="D132" s="166" t="s">
        <v>1632</v>
      </c>
      <c r="E132" s="198" t="s">
        <v>1633</v>
      </c>
      <c r="F132" s="198" t="s">
        <v>1634</v>
      </c>
      <c r="H132" s="198" t="s">
        <v>219</v>
      </c>
      <c r="I132" s="166" t="s">
        <v>220</v>
      </c>
      <c r="J132" s="198" t="s">
        <v>221</v>
      </c>
      <c r="K132" s="198" t="s">
        <v>16653</v>
      </c>
      <c r="L132" s="198" t="s">
        <v>221</v>
      </c>
      <c r="M132" s="198" t="s">
        <v>16653</v>
      </c>
      <c r="N132" s="199">
        <v>10</v>
      </c>
      <c r="O132" s="199">
        <v>1.5</v>
      </c>
      <c r="P132" s="221">
        <v>15</v>
      </c>
      <c r="Q132" s="345">
        <v>2</v>
      </c>
      <c r="R132" s="340"/>
      <c r="S132" s="346">
        <v>2</v>
      </c>
      <c r="T132" s="340" t="s">
        <v>1628</v>
      </c>
      <c r="U132" s="346">
        <v>1</v>
      </c>
      <c r="V132" s="183">
        <v>2</v>
      </c>
      <c r="W132" s="183">
        <v>0</v>
      </c>
      <c r="X132" s="183">
        <v>0</v>
      </c>
      <c r="Y132" s="166" t="s">
        <v>62</v>
      </c>
      <c r="Z132" s="170" t="s">
        <v>1600</v>
      </c>
      <c r="AA132" s="197" t="s">
        <v>1614</v>
      </c>
      <c r="AB132" s="166" t="s">
        <v>1602</v>
      </c>
      <c r="AC132" s="166" t="s">
        <v>1603</v>
      </c>
      <c r="AD132" s="171" t="s">
        <v>1604</v>
      </c>
      <c r="AE132" s="166" t="s">
        <v>1615</v>
      </c>
      <c r="AF132" s="166" t="s">
        <v>1635</v>
      </c>
      <c r="AG132" s="165" t="s">
        <v>230</v>
      </c>
      <c r="AH132" s="203" t="s">
        <v>59</v>
      </c>
      <c r="AI132" s="167">
        <v>0.114</v>
      </c>
      <c r="AJ132" s="168">
        <v>2330.5219999999999</v>
      </c>
      <c r="AK132" s="186">
        <v>0.55549428493150677</v>
      </c>
      <c r="AL132" s="186">
        <v>0.17239477808219178</v>
      </c>
      <c r="AM132" s="187">
        <v>0.72788906301369849</v>
      </c>
      <c r="AN132" s="186">
        <v>4.7834661780821914</v>
      </c>
      <c r="AO132" s="186">
        <v>1.4253459041095888</v>
      </c>
      <c r="AP132" s="186">
        <v>6.2088120821917805</v>
      </c>
      <c r="AQ132" s="186">
        <v>186.26436246575341</v>
      </c>
      <c r="AR132" s="193" t="s">
        <v>231</v>
      </c>
      <c r="AS132" s="194" t="s">
        <v>431</v>
      </c>
      <c r="AT132" s="166" t="s">
        <v>232</v>
      </c>
      <c r="AU132" s="198" t="s">
        <v>59</v>
      </c>
      <c r="AV132" s="195" t="s">
        <v>1636</v>
      </c>
      <c r="AW132" s="166" t="s">
        <v>234</v>
      </c>
      <c r="AY132" s="196"/>
      <c r="AZ132" s="714"/>
      <c r="BB132" s="196"/>
    </row>
    <row r="133" spans="1:54" s="166" customFormat="1" ht="15.95" customHeight="1" x14ac:dyDescent="0.25">
      <c r="A133" s="182">
        <v>135</v>
      </c>
      <c r="B133" s="170" t="s">
        <v>54</v>
      </c>
      <c r="C133" s="198" t="s">
        <v>59</v>
      </c>
      <c r="D133" s="166" t="s">
        <v>1641</v>
      </c>
      <c r="E133" s="198" t="s">
        <v>1642</v>
      </c>
      <c r="F133" s="198" t="s">
        <v>1643</v>
      </c>
      <c r="H133" s="166" t="s">
        <v>219</v>
      </c>
      <c r="I133" s="166" t="s">
        <v>220</v>
      </c>
      <c r="J133" s="166" t="s">
        <v>221</v>
      </c>
      <c r="K133" s="198" t="s">
        <v>879</v>
      </c>
      <c r="L133" s="198" t="s">
        <v>221</v>
      </c>
      <c r="M133" s="198" t="s">
        <v>879</v>
      </c>
      <c r="N133" s="199">
        <v>16</v>
      </c>
      <c r="O133" s="199">
        <v>1.5</v>
      </c>
      <c r="P133" s="221">
        <v>24</v>
      </c>
      <c r="Q133" s="345">
        <v>8</v>
      </c>
      <c r="R133" s="340"/>
      <c r="S133" s="346">
        <v>2</v>
      </c>
      <c r="T133" s="340" t="s">
        <v>1628</v>
      </c>
      <c r="U133" s="346">
        <v>1</v>
      </c>
      <c r="V133" s="183">
        <v>0</v>
      </c>
      <c r="W133" s="183">
        <v>0</v>
      </c>
      <c r="X133" s="183">
        <v>0</v>
      </c>
      <c r="Y133" s="166" t="s">
        <v>62</v>
      </c>
      <c r="Z133" s="170" t="s">
        <v>1600</v>
      </c>
      <c r="AA133" s="197" t="s">
        <v>1614</v>
      </c>
      <c r="AB133" s="166" t="s">
        <v>1602</v>
      </c>
      <c r="AC133" s="166" t="s">
        <v>1603</v>
      </c>
      <c r="AD133" s="171" t="s">
        <v>1604</v>
      </c>
      <c r="AE133" s="166" t="s">
        <v>1615</v>
      </c>
      <c r="AF133" s="166" t="s">
        <v>1606</v>
      </c>
      <c r="AG133" s="165" t="s">
        <v>230</v>
      </c>
      <c r="AH133" s="203" t="s">
        <v>59</v>
      </c>
      <c r="AI133" s="167">
        <v>0.114</v>
      </c>
      <c r="AJ133" s="168">
        <v>2156.31</v>
      </c>
      <c r="AK133" s="186">
        <v>0.5139697808219178</v>
      </c>
      <c r="AL133" s="186">
        <v>0.15950786301369863</v>
      </c>
      <c r="AM133" s="187">
        <v>0.67347764383561648</v>
      </c>
      <c r="AN133" s="186">
        <v>7.0743783782648402</v>
      </c>
      <c r="AO133" s="186">
        <v>1.8413191627397258</v>
      </c>
      <c r="AP133" s="186">
        <v>8.9156975410045654</v>
      </c>
      <c r="AQ133" s="186">
        <v>267.47092623013697</v>
      </c>
      <c r="AR133" s="193" t="s">
        <v>231</v>
      </c>
      <c r="AS133" s="194" t="s">
        <v>431</v>
      </c>
      <c r="AT133" s="166" t="s">
        <v>232</v>
      </c>
      <c r="AU133" s="198" t="s">
        <v>59</v>
      </c>
      <c r="AV133" s="195" t="s">
        <v>1644</v>
      </c>
      <c r="AW133" s="166" t="s">
        <v>234</v>
      </c>
      <c r="AY133" s="196"/>
      <c r="AZ133" s="714"/>
      <c r="BB133" s="196"/>
    </row>
    <row r="134" spans="1:54" s="166" customFormat="1" ht="15.95" customHeight="1" x14ac:dyDescent="0.25">
      <c r="A134" s="182">
        <v>136</v>
      </c>
      <c r="B134" s="166" t="s">
        <v>54</v>
      </c>
      <c r="C134" s="198" t="s">
        <v>59</v>
      </c>
      <c r="D134" s="166" t="s">
        <v>1651</v>
      </c>
      <c r="E134" s="198" t="s">
        <v>1652</v>
      </c>
      <c r="F134" s="198" t="s">
        <v>1653</v>
      </c>
      <c r="H134" s="198" t="s">
        <v>219</v>
      </c>
      <c r="I134" s="166" t="s">
        <v>220</v>
      </c>
      <c r="J134" s="198" t="s">
        <v>221</v>
      </c>
      <c r="K134" s="198" t="s">
        <v>1654</v>
      </c>
      <c r="L134" s="198" t="s">
        <v>317</v>
      </c>
      <c r="M134" s="198" t="s">
        <v>317</v>
      </c>
      <c r="N134" s="199">
        <v>5</v>
      </c>
      <c r="O134" s="199">
        <v>5</v>
      </c>
      <c r="P134" s="221">
        <v>25</v>
      </c>
      <c r="Q134" s="345">
        <v>4</v>
      </c>
      <c r="R134" s="340"/>
      <c r="S134" s="346">
        <v>2</v>
      </c>
      <c r="T134" s="340"/>
      <c r="U134" s="346">
        <v>0</v>
      </c>
      <c r="V134" s="183">
        <v>1</v>
      </c>
      <c r="W134" s="183">
        <v>1</v>
      </c>
      <c r="X134" s="183">
        <v>0</v>
      </c>
      <c r="Y134" s="166" t="s">
        <v>64</v>
      </c>
      <c r="Z134" s="166" t="s">
        <v>230</v>
      </c>
      <c r="AA134" s="203" t="s">
        <v>230</v>
      </c>
      <c r="AB134" s="166" t="s">
        <v>230</v>
      </c>
      <c r="AC134" s="166" t="s">
        <v>230</v>
      </c>
      <c r="AD134" s="166" t="s">
        <v>230</v>
      </c>
      <c r="AE134" s="166" t="s">
        <v>1615</v>
      </c>
      <c r="AF134" s="166" t="s">
        <v>1655</v>
      </c>
      <c r="AG134" s="165" t="s">
        <v>230</v>
      </c>
      <c r="AH134" s="203" t="s">
        <v>59</v>
      </c>
      <c r="AI134" s="167">
        <v>0.114</v>
      </c>
      <c r="AJ134" s="168">
        <v>849.91399999999999</v>
      </c>
      <c r="AK134" s="186">
        <v>0.2025822410958904</v>
      </c>
      <c r="AL134" s="186">
        <v>6.2870350684931506E-2</v>
      </c>
      <c r="AM134" s="187">
        <v>0.26545259178082192</v>
      </c>
      <c r="AN134" s="186">
        <v>0.2025822410958904</v>
      </c>
      <c r="AO134" s="186">
        <v>6.2870350684931506E-2</v>
      </c>
      <c r="AP134" s="186">
        <v>0.26545259178082192</v>
      </c>
      <c r="AQ134" s="186">
        <v>7.9635777534246577</v>
      </c>
      <c r="AR134" s="193" t="s">
        <v>231</v>
      </c>
      <c r="AS134" s="194"/>
      <c r="AT134" s="166" t="s">
        <v>232</v>
      </c>
      <c r="AU134" s="198" t="s">
        <v>59</v>
      </c>
      <c r="AV134" s="195" t="s">
        <v>1656</v>
      </c>
      <c r="AW134" s="166" t="s">
        <v>234</v>
      </c>
      <c r="AY134" s="196"/>
      <c r="AZ134" s="714"/>
      <c r="BB134" s="196"/>
    </row>
    <row r="135" spans="1:54" s="166" customFormat="1" ht="15.95" customHeight="1" x14ac:dyDescent="0.25">
      <c r="A135" s="182">
        <v>137</v>
      </c>
      <c r="B135" s="166" t="s">
        <v>54</v>
      </c>
      <c r="C135" s="198" t="s">
        <v>59</v>
      </c>
      <c r="D135" s="166" t="s">
        <v>1657</v>
      </c>
      <c r="E135" s="198" t="s">
        <v>1658</v>
      </c>
      <c r="F135" s="198" t="s">
        <v>1659</v>
      </c>
      <c r="H135" s="198" t="s">
        <v>732</v>
      </c>
      <c r="I135" s="166" t="s">
        <v>317</v>
      </c>
      <c r="J135" s="198" t="s">
        <v>221</v>
      </c>
      <c r="K135" s="198" t="s">
        <v>317</v>
      </c>
      <c r="L135" s="198" t="s">
        <v>317</v>
      </c>
      <c r="M135" s="198" t="s">
        <v>317</v>
      </c>
      <c r="N135" s="199">
        <v>5</v>
      </c>
      <c r="O135" s="199">
        <v>2</v>
      </c>
      <c r="P135" s="221">
        <v>10</v>
      </c>
      <c r="Q135" s="345">
        <v>2</v>
      </c>
      <c r="R135" s="340"/>
      <c r="S135" s="346">
        <v>2</v>
      </c>
      <c r="T135" s="340"/>
      <c r="U135" s="346">
        <v>0</v>
      </c>
      <c r="V135" s="183">
        <v>0</v>
      </c>
      <c r="W135" s="183">
        <v>0</v>
      </c>
      <c r="X135" s="183">
        <v>0</v>
      </c>
      <c r="Y135" s="166" t="s">
        <v>61</v>
      </c>
      <c r="Z135" s="166" t="s">
        <v>230</v>
      </c>
      <c r="AA135" s="203" t="s">
        <v>230</v>
      </c>
      <c r="AB135" s="166" t="s">
        <v>230</v>
      </c>
      <c r="AC135" s="166" t="s">
        <v>230</v>
      </c>
      <c r="AD135" s="166" t="s">
        <v>230</v>
      </c>
      <c r="AE135" s="166" t="s">
        <v>1660</v>
      </c>
      <c r="AF135" s="166" t="s">
        <v>1661</v>
      </c>
      <c r="AG135" s="165" t="s">
        <v>230</v>
      </c>
      <c r="AH135" s="203" t="s">
        <v>59</v>
      </c>
      <c r="AI135" s="167">
        <v>0.114</v>
      </c>
      <c r="AJ135" s="168">
        <v>674.73199999999997</v>
      </c>
      <c r="AK135" s="186">
        <v>0.16082653150684931</v>
      </c>
      <c r="AL135" s="186">
        <v>4.9911682191780819E-2</v>
      </c>
      <c r="AM135" s="187">
        <v>0.21073821369863013</v>
      </c>
      <c r="AN135" s="186">
        <v>0.21084981917808215</v>
      </c>
      <c r="AO135" s="186">
        <v>6.0674695890410961E-2</v>
      </c>
      <c r="AP135" s="186">
        <v>0.27152451506849312</v>
      </c>
      <c r="AQ135" s="186">
        <v>8.1457354520547938</v>
      </c>
      <c r="AR135" s="193" t="s">
        <v>231</v>
      </c>
      <c r="AS135" s="194"/>
      <c r="AT135" s="166" t="s">
        <v>232</v>
      </c>
      <c r="AU135" s="198" t="s">
        <v>59</v>
      </c>
      <c r="AV135" s="195" t="s">
        <v>1662</v>
      </c>
      <c r="AW135" s="166" t="s">
        <v>1122</v>
      </c>
      <c r="AY135" s="196"/>
      <c r="AZ135" s="714"/>
      <c r="BB135" s="196"/>
    </row>
    <row r="136" spans="1:54" s="166" customFormat="1" ht="15.95" customHeight="1" x14ac:dyDescent="0.25">
      <c r="A136" s="182">
        <v>138</v>
      </c>
      <c r="B136" s="170" t="s">
        <v>54</v>
      </c>
      <c r="C136" s="198" t="s">
        <v>59</v>
      </c>
      <c r="D136" s="166" t="s">
        <v>17166</v>
      </c>
      <c r="E136" s="198" t="s">
        <v>1665</v>
      </c>
      <c r="F136" s="198" t="s">
        <v>1666</v>
      </c>
      <c r="H136" s="198" t="s">
        <v>219</v>
      </c>
      <c r="I136" s="166" t="s">
        <v>220</v>
      </c>
      <c r="J136" s="198" t="s">
        <v>221</v>
      </c>
      <c r="K136" s="198" t="s">
        <v>1654</v>
      </c>
      <c r="L136" s="198" t="s">
        <v>317</v>
      </c>
      <c r="M136" s="198" t="s">
        <v>317</v>
      </c>
      <c r="N136" s="199">
        <v>8</v>
      </c>
      <c r="O136" s="199">
        <v>7</v>
      </c>
      <c r="P136" s="221">
        <v>56</v>
      </c>
      <c r="Q136" s="345">
        <v>4</v>
      </c>
      <c r="R136" s="340"/>
      <c r="S136" s="346">
        <v>2</v>
      </c>
      <c r="T136" s="340"/>
      <c r="U136" s="346">
        <v>1</v>
      </c>
      <c r="V136" s="183">
        <v>3</v>
      </c>
      <c r="W136" s="183">
        <v>0</v>
      </c>
      <c r="X136" s="183">
        <v>0</v>
      </c>
      <c r="Y136" s="166" t="s">
        <v>62</v>
      </c>
      <c r="Z136" s="170" t="s">
        <v>1600</v>
      </c>
      <c r="AA136" s="197" t="s">
        <v>1614</v>
      </c>
      <c r="AB136" s="166" t="s">
        <v>1602</v>
      </c>
      <c r="AC136" s="166" t="s">
        <v>1603</v>
      </c>
      <c r="AD136" s="166" t="s">
        <v>1604</v>
      </c>
      <c r="AE136" s="166" t="s">
        <v>1660</v>
      </c>
      <c r="AF136" s="166" t="s">
        <v>1667</v>
      </c>
      <c r="AG136" s="165" t="s">
        <v>230</v>
      </c>
      <c r="AH136" s="203" t="s">
        <v>59</v>
      </c>
      <c r="AI136" s="167">
        <v>0.1144</v>
      </c>
      <c r="AJ136" s="168">
        <v>612.65200000000004</v>
      </c>
      <c r="AK136" s="167">
        <v>0.14602938082191783</v>
      </c>
      <c r="AL136" s="167">
        <v>4.531946301369863E-2</v>
      </c>
      <c r="AM136" s="187">
        <v>0.19134884383561646</v>
      </c>
      <c r="AN136" s="167">
        <v>1.389379208219178</v>
      </c>
      <c r="AO136" s="167">
        <v>0.38853761917808216</v>
      </c>
      <c r="AP136" s="167">
        <v>1.7779168273972601</v>
      </c>
      <c r="AQ136" s="167">
        <v>53.337504821917804</v>
      </c>
      <c r="AR136" s="193" t="s">
        <v>231</v>
      </c>
      <c r="AS136" s="194"/>
      <c r="AT136" s="166" t="s">
        <v>232</v>
      </c>
      <c r="AU136" s="198" t="s">
        <v>59</v>
      </c>
      <c r="AV136" s="195" t="s">
        <v>1668</v>
      </c>
      <c r="AW136" s="166" t="s">
        <v>234</v>
      </c>
      <c r="AX136" s="447" t="s">
        <v>17168</v>
      </c>
      <c r="AY136" s="196"/>
      <c r="AZ136" s="714"/>
      <c r="BB136" s="196"/>
    </row>
    <row r="137" spans="1:54" s="166" customFormat="1" ht="15.95" customHeight="1" x14ac:dyDescent="0.25">
      <c r="A137" s="182">
        <v>139</v>
      </c>
      <c r="B137" s="170" t="s">
        <v>54</v>
      </c>
      <c r="C137" s="198" t="s">
        <v>59</v>
      </c>
      <c r="D137" s="166" t="s">
        <v>1672</v>
      </c>
      <c r="E137" s="198" t="s">
        <v>1673</v>
      </c>
      <c r="F137" s="198" t="s">
        <v>1674</v>
      </c>
      <c r="H137" s="198" t="s">
        <v>219</v>
      </c>
      <c r="I137" s="166" t="s">
        <v>220</v>
      </c>
      <c r="J137" s="198" t="s">
        <v>221</v>
      </c>
      <c r="K137" s="198" t="s">
        <v>1627</v>
      </c>
      <c r="L137" s="198" t="s">
        <v>317</v>
      </c>
      <c r="M137" s="198" t="s">
        <v>317</v>
      </c>
      <c r="N137" s="199">
        <v>9</v>
      </c>
      <c r="O137" s="199">
        <v>8</v>
      </c>
      <c r="P137" s="221">
        <v>72</v>
      </c>
      <c r="Q137" s="345">
        <v>6</v>
      </c>
      <c r="R137" s="340"/>
      <c r="S137" s="346">
        <v>2</v>
      </c>
      <c r="T137" s="340"/>
      <c r="U137" s="346">
        <v>1</v>
      </c>
      <c r="V137" s="183"/>
      <c r="W137" s="183">
        <v>0</v>
      </c>
      <c r="X137" s="183"/>
      <c r="Y137" s="166" t="s">
        <v>62</v>
      </c>
      <c r="Z137" s="170" t="s">
        <v>1600</v>
      </c>
      <c r="AA137" s="197" t="s">
        <v>1614</v>
      </c>
      <c r="AB137" s="166" t="s">
        <v>1602</v>
      </c>
      <c r="AC137" s="166" t="s">
        <v>1603</v>
      </c>
      <c r="AD137" s="166" t="s">
        <v>1604</v>
      </c>
      <c r="AE137" s="166" t="s">
        <v>1660</v>
      </c>
      <c r="AF137" s="166" t="s">
        <v>1675</v>
      </c>
      <c r="AG137" s="165" t="s">
        <v>230</v>
      </c>
      <c r="AH137" s="203" t="s">
        <v>59</v>
      </c>
      <c r="AI137" s="167">
        <v>0.114</v>
      </c>
      <c r="AJ137" s="168">
        <v>3343.5802999999996</v>
      </c>
      <c r="AK137" s="186">
        <v>0.79696297561643825</v>
      </c>
      <c r="AL137" s="186">
        <v>0.24733333726027396</v>
      </c>
      <c r="AM137" s="187">
        <v>1.0442963128767122</v>
      </c>
      <c r="AN137" s="186">
        <v>5.3607834769863016</v>
      </c>
      <c r="AO137" s="186">
        <v>1.6605879756164383</v>
      </c>
      <c r="AP137" s="186">
        <v>7.0213714526027395</v>
      </c>
      <c r="AQ137" s="186">
        <v>210.64114357808219</v>
      </c>
      <c r="AR137" s="193" t="s">
        <v>231</v>
      </c>
      <c r="AS137" s="194"/>
      <c r="AT137" s="166" t="s">
        <v>232</v>
      </c>
      <c r="AU137" s="198" t="s">
        <v>59</v>
      </c>
      <c r="AV137" s="195" t="s">
        <v>1676</v>
      </c>
      <c r="AW137" s="166" t="s">
        <v>234</v>
      </c>
      <c r="AY137" s="196"/>
      <c r="AZ137" s="714"/>
      <c r="BB137" s="196"/>
    </row>
    <row r="138" spans="1:54" s="166" customFormat="1" ht="15.95" customHeight="1" x14ac:dyDescent="0.25">
      <c r="A138" s="182">
        <v>140</v>
      </c>
      <c r="B138" s="170" t="s">
        <v>54</v>
      </c>
      <c r="C138" s="198" t="s">
        <v>59</v>
      </c>
      <c r="D138" s="166" t="s">
        <v>1683</v>
      </c>
      <c r="E138" s="198" t="s">
        <v>1684</v>
      </c>
      <c r="F138" s="198" t="s">
        <v>1685</v>
      </c>
      <c r="H138" s="198" t="s">
        <v>219</v>
      </c>
      <c r="I138" s="166" t="s">
        <v>220</v>
      </c>
      <c r="J138" s="198" t="s">
        <v>221</v>
      </c>
      <c r="K138" s="198" t="s">
        <v>879</v>
      </c>
      <c r="L138" s="198" t="s">
        <v>221</v>
      </c>
      <c r="M138" s="198" t="s">
        <v>879</v>
      </c>
      <c r="N138" s="199">
        <v>9</v>
      </c>
      <c r="O138" s="199">
        <v>1.5</v>
      </c>
      <c r="P138" s="221">
        <v>13.5</v>
      </c>
      <c r="Q138" s="345">
        <v>6</v>
      </c>
      <c r="R138" s="340"/>
      <c r="S138" s="346">
        <v>2</v>
      </c>
      <c r="T138" s="340"/>
      <c r="U138" s="346">
        <v>1</v>
      </c>
      <c r="V138" s="183">
        <v>2</v>
      </c>
      <c r="W138" s="183">
        <v>0</v>
      </c>
      <c r="X138" s="183">
        <v>0</v>
      </c>
      <c r="Y138" s="166" t="s">
        <v>62</v>
      </c>
      <c r="Z138" s="170" t="s">
        <v>1600</v>
      </c>
      <c r="AA138" s="197" t="s">
        <v>1614</v>
      </c>
      <c r="AB138" s="166" t="s">
        <v>1602</v>
      </c>
      <c r="AC138" s="166" t="s">
        <v>1603</v>
      </c>
      <c r="AD138" s="166" t="s">
        <v>1604</v>
      </c>
      <c r="AE138" s="166" t="s">
        <v>1660</v>
      </c>
      <c r="AF138" s="166" t="s">
        <v>1686</v>
      </c>
      <c r="AG138" s="165" t="s">
        <v>230</v>
      </c>
      <c r="AH138" s="203" t="s">
        <v>59</v>
      </c>
      <c r="AI138" s="167">
        <v>0.114</v>
      </c>
      <c r="AJ138" s="168">
        <v>3373.6502999999998</v>
      </c>
      <c r="AK138" s="186">
        <v>0.80413034547945184</v>
      </c>
      <c r="AL138" s="186">
        <v>0.24955769342465753</v>
      </c>
      <c r="AM138" s="187">
        <v>1.0536880389041094</v>
      </c>
      <c r="AN138" s="186">
        <v>5.5434704334246572</v>
      </c>
      <c r="AO138" s="186">
        <v>1.7203873758904109</v>
      </c>
      <c r="AP138" s="186">
        <v>7.2638578093150681</v>
      </c>
      <c r="AQ138" s="186">
        <v>217.91573427945204</v>
      </c>
      <c r="AR138" s="193" t="s">
        <v>231</v>
      </c>
      <c r="AS138" s="194" t="s">
        <v>431</v>
      </c>
      <c r="AT138" s="166" t="s">
        <v>232</v>
      </c>
      <c r="AU138" s="198" t="s">
        <v>59</v>
      </c>
      <c r="AV138" s="195" t="s">
        <v>1687</v>
      </c>
      <c r="AW138" s="166" t="s">
        <v>234</v>
      </c>
      <c r="AY138" s="196"/>
      <c r="AZ138" s="714"/>
      <c r="BB138" s="196"/>
    </row>
    <row r="139" spans="1:54" s="166" customFormat="1" ht="15.95" customHeight="1" x14ac:dyDescent="0.25">
      <c r="A139" s="182">
        <v>141</v>
      </c>
      <c r="B139" s="170" t="s">
        <v>54</v>
      </c>
      <c r="C139" s="198" t="s">
        <v>59</v>
      </c>
      <c r="D139" s="166" t="s">
        <v>1695</v>
      </c>
      <c r="E139" s="198" t="s">
        <v>1696</v>
      </c>
      <c r="F139" s="198" t="s">
        <v>1697</v>
      </c>
      <c r="H139" s="198" t="s">
        <v>219</v>
      </c>
      <c r="I139" s="166" t="s">
        <v>220</v>
      </c>
      <c r="J139" s="198" t="s">
        <v>221</v>
      </c>
      <c r="K139" s="198" t="s">
        <v>1627</v>
      </c>
      <c r="L139" s="198" t="s">
        <v>317</v>
      </c>
      <c r="M139" s="198" t="s">
        <v>317</v>
      </c>
      <c r="N139" s="199">
        <v>10</v>
      </c>
      <c r="O139" s="199">
        <v>10</v>
      </c>
      <c r="P139" s="221">
        <v>100</v>
      </c>
      <c r="Q139" s="345">
        <v>4</v>
      </c>
      <c r="R139" s="340"/>
      <c r="S139" s="346">
        <v>1</v>
      </c>
      <c r="T139" s="340"/>
      <c r="U139" s="346">
        <v>1</v>
      </c>
      <c r="V139" s="183">
        <v>0</v>
      </c>
      <c r="W139" s="183">
        <v>0</v>
      </c>
      <c r="X139" s="183">
        <v>0</v>
      </c>
      <c r="Y139" s="166" t="s">
        <v>62</v>
      </c>
      <c r="Z139" s="170" t="s">
        <v>1600</v>
      </c>
      <c r="AA139" s="197" t="s">
        <v>1614</v>
      </c>
      <c r="AB139" s="166" t="s">
        <v>1602</v>
      </c>
      <c r="AC139" s="166" t="s">
        <v>1603</v>
      </c>
      <c r="AD139" s="166" t="s">
        <v>1604</v>
      </c>
      <c r="AE139" s="166" t="s">
        <v>1660</v>
      </c>
      <c r="AF139" s="166" t="s">
        <v>1698</v>
      </c>
      <c r="AG139" s="165" t="s">
        <v>230</v>
      </c>
      <c r="AH139" s="203" t="s">
        <v>59</v>
      </c>
      <c r="AI139" s="167">
        <v>0.114</v>
      </c>
      <c r="AJ139" s="168">
        <v>2020.413</v>
      </c>
      <c r="AK139" s="186">
        <v>0.48157789315068489</v>
      </c>
      <c r="AL139" s="186">
        <v>0.14945520821917807</v>
      </c>
      <c r="AM139" s="187">
        <v>0.6310331013698629</v>
      </c>
      <c r="AN139" s="186">
        <v>7.8571875953424648</v>
      </c>
      <c r="AO139" s="186">
        <v>2.438437529589041</v>
      </c>
      <c r="AP139" s="186">
        <v>10.295625124931506</v>
      </c>
      <c r="AQ139" s="186">
        <v>308.86875374794516</v>
      </c>
      <c r="AR139" s="193" t="s">
        <v>231</v>
      </c>
      <c r="AS139" s="194"/>
      <c r="AT139" s="166" t="s">
        <v>232</v>
      </c>
      <c r="AU139" s="198" t="s">
        <v>59</v>
      </c>
      <c r="AV139" s="195" t="s">
        <v>1699</v>
      </c>
      <c r="AW139" s="166" t="s">
        <v>234</v>
      </c>
      <c r="AY139" s="196"/>
      <c r="AZ139" s="714"/>
      <c r="BB139" s="196"/>
    </row>
    <row r="140" spans="1:54" s="166" customFormat="1" ht="15.95" customHeight="1" x14ac:dyDescent="0.25">
      <c r="A140" s="182">
        <v>142</v>
      </c>
      <c r="B140" s="170" t="s">
        <v>54</v>
      </c>
      <c r="C140" s="198" t="s">
        <v>59</v>
      </c>
      <c r="D140" s="166" t="s">
        <v>17167</v>
      </c>
      <c r="E140" s="198" t="s">
        <v>1707</v>
      </c>
      <c r="F140" s="198" t="s">
        <v>1708</v>
      </c>
      <c r="H140" s="166" t="s">
        <v>219</v>
      </c>
      <c r="I140" s="166" t="s">
        <v>220</v>
      </c>
      <c r="J140" s="166" t="s">
        <v>221</v>
      </c>
      <c r="K140" s="198" t="s">
        <v>879</v>
      </c>
      <c r="L140" s="198" t="s">
        <v>221</v>
      </c>
      <c r="M140" s="198" t="s">
        <v>879</v>
      </c>
      <c r="N140" s="199">
        <v>4</v>
      </c>
      <c r="O140" s="199">
        <v>1.5</v>
      </c>
      <c r="P140" s="221">
        <v>6</v>
      </c>
      <c r="Q140" s="345">
        <v>5</v>
      </c>
      <c r="R140" s="340"/>
      <c r="S140" s="346">
        <v>2</v>
      </c>
      <c r="T140" s="340"/>
      <c r="U140" s="346">
        <v>0</v>
      </c>
      <c r="V140" s="183">
        <v>1</v>
      </c>
      <c r="W140" s="183">
        <v>0</v>
      </c>
      <c r="X140" s="183">
        <v>0</v>
      </c>
      <c r="Y140" s="166" t="s">
        <v>62</v>
      </c>
      <c r="Z140" s="170" t="s">
        <v>1600</v>
      </c>
      <c r="AA140" s="197" t="s">
        <v>1614</v>
      </c>
      <c r="AB140" s="166" t="s">
        <v>1602</v>
      </c>
      <c r="AC140" s="166" t="s">
        <v>1603</v>
      </c>
      <c r="AD140" s="166" t="s">
        <v>1604</v>
      </c>
      <c r="AE140" s="166" t="s">
        <v>1660</v>
      </c>
      <c r="AF140" s="166" t="s">
        <v>1709</v>
      </c>
      <c r="AG140" s="165" t="s">
        <v>230</v>
      </c>
      <c r="AH140" s="203" t="s">
        <v>59</v>
      </c>
      <c r="AI140" s="167">
        <v>0.114</v>
      </c>
      <c r="AJ140" s="168">
        <v>6208</v>
      </c>
      <c r="AK140" s="167">
        <v>1.4797150684931506</v>
      </c>
      <c r="AL140" s="167">
        <v>0.45922191780821914</v>
      </c>
      <c r="AM140" s="187">
        <v>1.9389369863013697</v>
      </c>
      <c r="AN140" s="167">
        <v>5.9635015350684926</v>
      </c>
      <c r="AO140" s="167">
        <v>1.8205831405479451</v>
      </c>
      <c r="AP140" s="167">
        <v>7.7840846756164384</v>
      </c>
      <c r="AQ140" s="167">
        <v>233.52254026849315</v>
      </c>
      <c r="AR140" s="193" t="s">
        <v>231</v>
      </c>
      <c r="AS140" s="194" t="s">
        <v>431</v>
      </c>
      <c r="AT140" s="166" t="s">
        <v>232</v>
      </c>
      <c r="AU140" s="198" t="s">
        <v>59</v>
      </c>
      <c r="AV140" s="195" t="s">
        <v>1710</v>
      </c>
      <c r="AW140" s="166" t="s">
        <v>234</v>
      </c>
      <c r="AX140" s="447" t="s">
        <v>17168</v>
      </c>
      <c r="AY140" s="196"/>
      <c r="AZ140" s="714"/>
      <c r="BB140" s="196"/>
    </row>
    <row r="141" spans="1:54" s="166" customFormat="1" ht="15.95" customHeight="1" x14ac:dyDescent="0.2">
      <c r="A141" s="182">
        <v>143</v>
      </c>
      <c r="B141" s="166" t="s">
        <v>54</v>
      </c>
      <c r="C141" s="198" t="s">
        <v>59</v>
      </c>
      <c r="D141" s="166" t="s">
        <v>1720</v>
      </c>
      <c r="E141" s="198" t="s">
        <v>1721</v>
      </c>
      <c r="F141" s="198" t="s">
        <v>1722</v>
      </c>
      <c r="H141" s="198" t="s">
        <v>219</v>
      </c>
      <c r="I141" s="166" t="s">
        <v>220</v>
      </c>
      <c r="J141" s="198" t="s">
        <v>221</v>
      </c>
      <c r="K141" s="166" t="s">
        <v>484</v>
      </c>
      <c r="L141" s="198" t="s">
        <v>317</v>
      </c>
      <c r="M141" s="198" t="s">
        <v>317</v>
      </c>
      <c r="N141" s="199">
        <v>3</v>
      </c>
      <c r="O141" s="199">
        <v>1.5</v>
      </c>
      <c r="P141" s="221">
        <v>4.5</v>
      </c>
      <c r="Q141" s="345">
        <v>5</v>
      </c>
      <c r="R141" s="340"/>
      <c r="S141" s="346">
        <v>2</v>
      </c>
      <c r="T141" s="340"/>
      <c r="U141" s="346">
        <v>1</v>
      </c>
      <c r="V141" s="202"/>
      <c r="W141" s="183">
        <v>0</v>
      </c>
      <c r="X141" s="183">
        <v>0</v>
      </c>
      <c r="Y141" s="166" t="s">
        <v>61</v>
      </c>
      <c r="Z141" s="166" t="s">
        <v>230</v>
      </c>
      <c r="AA141" s="203" t="s">
        <v>230</v>
      </c>
      <c r="AB141" s="166" t="s">
        <v>230</v>
      </c>
      <c r="AC141" s="166" t="s">
        <v>230</v>
      </c>
      <c r="AD141" s="166" t="s">
        <v>230</v>
      </c>
      <c r="AE141" s="166" t="s">
        <v>1660</v>
      </c>
      <c r="AF141" s="166" t="s">
        <v>1723</v>
      </c>
      <c r="AG141" s="165" t="s">
        <v>230</v>
      </c>
      <c r="AH141" s="203" t="s">
        <v>59</v>
      </c>
      <c r="AI141" s="167">
        <v>0.114</v>
      </c>
      <c r="AJ141" s="168">
        <v>10524.305999999999</v>
      </c>
      <c r="AK141" s="186">
        <v>2.5085332109589036</v>
      </c>
      <c r="AL141" s="186">
        <v>0.77851030684931499</v>
      </c>
      <c r="AM141" s="187">
        <v>3.2870435178082187</v>
      </c>
      <c r="AN141" s="186">
        <v>9.3627525924200921</v>
      </c>
      <c r="AO141" s="186">
        <v>2.8616147284931501</v>
      </c>
      <c r="AP141" s="186">
        <v>12.224367320913242</v>
      </c>
      <c r="AQ141" s="186">
        <v>366.73101962739725</v>
      </c>
      <c r="AR141" s="193" t="s">
        <v>231</v>
      </c>
      <c r="AS141" s="194"/>
      <c r="AT141" s="166" t="s">
        <v>232</v>
      </c>
      <c r="AU141" s="198" t="s">
        <v>59</v>
      </c>
      <c r="AV141" s="195" t="s">
        <v>1724</v>
      </c>
      <c r="AW141" s="166" t="s">
        <v>1122</v>
      </c>
      <c r="AY141" s="196"/>
      <c r="AZ141" s="714"/>
      <c r="BB141" s="196"/>
    </row>
    <row r="142" spans="1:54" s="166" customFormat="1" ht="15.95" customHeight="1" x14ac:dyDescent="0.2">
      <c r="A142" s="182">
        <v>144</v>
      </c>
      <c r="B142" s="170" t="s">
        <v>54</v>
      </c>
      <c r="C142" s="198" t="s">
        <v>59</v>
      </c>
      <c r="D142" s="166" t="s">
        <v>1731</v>
      </c>
      <c r="E142" s="198" t="s">
        <v>1732</v>
      </c>
      <c r="F142" s="198" t="s">
        <v>1697</v>
      </c>
      <c r="H142" s="198" t="s">
        <v>219</v>
      </c>
      <c r="I142" s="166" t="s">
        <v>220</v>
      </c>
      <c r="J142" s="198" t="s">
        <v>221</v>
      </c>
      <c r="K142" s="166" t="s">
        <v>484</v>
      </c>
      <c r="L142" s="198" t="s">
        <v>317</v>
      </c>
      <c r="M142" s="198" t="s">
        <v>317</v>
      </c>
      <c r="N142" s="199">
        <v>15</v>
      </c>
      <c r="O142" s="199">
        <v>15</v>
      </c>
      <c r="P142" s="221">
        <v>225</v>
      </c>
      <c r="Q142" s="345">
        <v>6</v>
      </c>
      <c r="R142" s="340"/>
      <c r="S142" s="346">
        <v>2</v>
      </c>
      <c r="T142" s="340"/>
      <c r="U142" s="346">
        <v>1</v>
      </c>
      <c r="V142" s="202"/>
      <c r="W142" s="183">
        <v>0</v>
      </c>
      <c r="X142" s="183">
        <v>0</v>
      </c>
      <c r="Y142" s="166" t="s">
        <v>62</v>
      </c>
      <c r="Z142" s="170" t="s">
        <v>1600</v>
      </c>
      <c r="AA142" s="197" t="s">
        <v>1614</v>
      </c>
      <c r="AB142" s="166" t="s">
        <v>1602</v>
      </c>
      <c r="AC142" s="166" t="s">
        <v>1603</v>
      </c>
      <c r="AD142" s="166" t="s">
        <v>1604</v>
      </c>
      <c r="AE142" s="166" t="s">
        <v>1733</v>
      </c>
      <c r="AF142" s="166" t="s">
        <v>549</v>
      </c>
      <c r="AG142" s="165" t="s">
        <v>230</v>
      </c>
      <c r="AH142" s="203" t="s">
        <v>59</v>
      </c>
      <c r="AI142" s="167">
        <v>0.114</v>
      </c>
      <c r="AJ142" s="168">
        <v>3399.85</v>
      </c>
      <c r="AK142" s="186">
        <v>0.81037520547945208</v>
      </c>
      <c r="AL142" s="186">
        <v>0.25149575342465752</v>
      </c>
      <c r="AM142" s="187">
        <v>1.0618709589041095</v>
      </c>
      <c r="AN142" s="186">
        <v>6.0249501789954332</v>
      </c>
      <c r="AO142" s="186">
        <v>1.7875428410958902</v>
      </c>
      <c r="AP142" s="186">
        <v>7.8124930200913232</v>
      </c>
      <c r="AQ142" s="186">
        <v>234.37479060273969</v>
      </c>
      <c r="AR142" s="193" t="s">
        <v>231</v>
      </c>
      <c r="AS142" s="194"/>
      <c r="AT142" s="166" t="s">
        <v>232</v>
      </c>
      <c r="AU142" s="198" t="s">
        <v>59</v>
      </c>
      <c r="AV142" s="195" t="s">
        <v>1734</v>
      </c>
      <c r="AW142" s="166" t="s">
        <v>234</v>
      </c>
      <c r="AY142" s="196"/>
      <c r="AZ142" s="714"/>
      <c r="BB142" s="196"/>
    </row>
    <row r="143" spans="1:54" s="166" customFormat="1" ht="15.95" customHeight="1" x14ac:dyDescent="0.25">
      <c r="A143" s="182">
        <v>145</v>
      </c>
      <c r="B143" s="170" t="s">
        <v>54</v>
      </c>
      <c r="C143" s="198" t="s">
        <v>59</v>
      </c>
      <c r="D143" s="166" t="s">
        <v>1737</v>
      </c>
      <c r="E143" s="198" t="s">
        <v>1738</v>
      </c>
      <c r="F143" s="198" t="s">
        <v>1739</v>
      </c>
      <c r="H143" s="198" t="s">
        <v>219</v>
      </c>
      <c r="I143" s="166" t="s">
        <v>220</v>
      </c>
      <c r="J143" s="198" t="s">
        <v>221</v>
      </c>
      <c r="K143" s="198" t="s">
        <v>879</v>
      </c>
      <c r="L143" s="198" t="s">
        <v>317</v>
      </c>
      <c r="M143" s="198" t="s">
        <v>317</v>
      </c>
      <c r="N143" s="199">
        <v>14</v>
      </c>
      <c r="O143" s="199">
        <v>7</v>
      </c>
      <c r="P143" s="221">
        <v>98</v>
      </c>
      <c r="Q143" s="345">
        <v>7</v>
      </c>
      <c r="R143" s="340"/>
      <c r="S143" s="346">
        <v>2</v>
      </c>
      <c r="T143" s="340"/>
      <c r="U143" s="346">
        <v>1</v>
      </c>
      <c r="V143" s="183">
        <v>0</v>
      </c>
      <c r="W143" s="183">
        <v>0</v>
      </c>
      <c r="X143" s="183">
        <v>0</v>
      </c>
      <c r="Y143" s="166" t="s">
        <v>62</v>
      </c>
      <c r="Z143" s="170" t="s">
        <v>1600</v>
      </c>
      <c r="AA143" s="197" t="s">
        <v>1614</v>
      </c>
      <c r="AB143" s="166" t="s">
        <v>1602</v>
      </c>
      <c r="AC143" s="166" t="s">
        <v>1603</v>
      </c>
      <c r="AD143" s="166" t="s">
        <v>1604</v>
      </c>
      <c r="AE143" s="166" t="s">
        <v>1733</v>
      </c>
      <c r="AF143" s="166" t="s">
        <v>1606</v>
      </c>
      <c r="AG143" s="165" t="s">
        <v>230</v>
      </c>
      <c r="AH143" s="203" t="s">
        <v>59</v>
      </c>
      <c r="AI143" s="167">
        <v>0.114</v>
      </c>
      <c r="AJ143" s="168">
        <v>3345.0450000000001</v>
      </c>
      <c r="AK143" s="186">
        <v>0.79731209589041097</v>
      </c>
      <c r="AL143" s="186">
        <v>0.24744168493150684</v>
      </c>
      <c r="AM143" s="187">
        <v>1.0447537808219178</v>
      </c>
      <c r="AN143" s="186">
        <v>6.5072307999999994</v>
      </c>
      <c r="AO143" s="186">
        <v>2.0024802246575342</v>
      </c>
      <c r="AP143" s="186">
        <v>8.509711024657534</v>
      </c>
      <c r="AQ143" s="186">
        <v>255.29133073972602</v>
      </c>
      <c r="AR143" s="193" t="s">
        <v>231</v>
      </c>
      <c r="AS143" s="194"/>
      <c r="AT143" s="166" t="s">
        <v>232</v>
      </c>
      <c r="AU143" s="198" t="s">
        <v>59</v>
      </c>
      <c r="AV143" s="195" t="s">
        <v>1740</v>
      </c>
      <c r="AW143" s="166" t="s">
        <v>234</v>
      </c>
      <c r="AY143" s="196"/>
      <c r="AZ143" s="714"/>
      <c r="BB143" s="196"/>
    </row>
    <row r="144" spans="1:54" s="166" customFormat="1" ht="15.95" customHeight="1" x14ac:dyDescent="0.25">
      <c r="A144" s="182">
        <v>146</v>
      </c>
      <c r="B144" s="170" t="s">
        <v>54</v>
      </c>
      <c r="C144" s="198" t="s">
        <v>59</v>
      </c>
      <c r="D144" s="166" t="s">
        <v>1744</v>
      </c>
      <c r="E144" s="198" t="s">
        <v>1745</v>
      </c>
      <c r="F144" s="198" t="s">
        <v>1746</v>
      </c>
      <c r="H144" s="198" t="s">
        <v>219</v>
      </c>
      <c r="I144" s="166" t="s">
        <v>220</v>
      </c>
      <c r="J144" s="198" t="s">
        <v>221</v>
      </c>
      <c r="K144" s="166" t="s">
        <v>1627</v>
      </c>
      <c r="L144" s="198" t="s">
        <v>317</v>
      </c>
      <c r="M144" s="198" t="s">
        <v>317</v>
      </c>
      <c r="N144" s="199">
        <v>3</v>
      </c>
      <c r="O144" s="199">
        <v>3</v>
      </c>
      <c r="P144" s="221">
        <v>9</v>
      </c>
      <c r="Q144" s="345">
        <v>2</v>
      </c>
      <c r="R144" s="340"/>
      <c r="S144" s="346">
        <v>1</v>
      </c>
      <c r="T144" s="340"/>
      <c r="U144" s="346">
        <v>0</v>
      </c>
      <c r="V144" s="183">
        <v>0</v>
      </c>
      <c r="W144" s="183">
        <v>0</v>
      </c>
      <c r="X144" s="183">
        <v>0</v>
      </c>
      <c r="Y144" s="166" t="s">
        <v>62</v>
      </c>
      <c r="Z144" s="170" t="s">
        <v>1600</v>
      </c>
      <c r="AA144" s="197" t="s">
        <v>1614</v>
      </c>
      <c r="AB144" s="166" t="s">
        <v>1602</v>
      </c>
      <c r="AC144" s="166" t="s">
        <v>1603</v>
      </c>
      <c r="AD144" s="166" t="s">
        <v>1604</v>
      </c>
      <c r="AE144" s="166" t="s">
        <v>1747</v>
      </c>
      <c r="AF144" s="166" t="s">
        <v>688</v>
      </c>
      <c r="AG144" s="165" t="s">
        <v>230</v>
      </c>
      <c r="AH144" s="203" t="s">
        <v>59</v>
      </c>
      <c r="AI144" s="167">
        <v>0.114</v>
      </c>
      <c r="AJ144" s="168">
        <v>610.61500000000001</v>
      </c>
      <c r="AK144" s="186">
        <v>0.14554384931506847</v>
      </c>
      <c r="AL144" s="186">
        <v>4.516878082191781E-2</v>
      </c>
      <c r="AM144" s="187">
        <v>0.19071263013698628</v>
      </c>
      <c r="AN144" s="186">
        <v>1.787215835804091</v>
      </c>
      <c r="AO144" s="186">
        <v>0.13586510958904111</v>
      </c>
      <c r="AP144" s="186">
        <v>1.9230809453931321</v>
      </c>
      <c r="AQ144" s="186">
        <v>57.692428361793965</v>
      </c>
      <c r="AR144" s="193" t="s">
        <v>231</v>
      </c>
      <c r="AS144" s="194"/>
      <c r="AT144" s="166" t="s">
        <v>232</v>
      </c>
      <c r="AU144" s="198" t="s">
        <v>59</v>
      </c>
      <c r="AV144" s="195" t="s">
        <v>1748</v>
      </c>
      <c r="AW144" s="166" t="s">
        <v>234</v>
      </c>
      <c r="AY144" s="196"/>
      <c r="AZ144" s="714"/>
      <c r="BB144" s="196"/>
    </row>
    <row r="145" spans="1:54" s="166" customFormat="1" ht="15.95" customHeight="1" x14ac:dyDescent="0.25">
      <c r="A145" s="182">
        <v>147</v>
      </c>
      <c r="B145" s="166" t="s">
        <v>54</v>
      </c>
      <c r="C145" s="198" t="s">
        <v>59</v>
      </c>
      <c r="D145" s="166" t="s">
        <v>1750</v>
      </c>
      <c r="E145" s="198" t="s">
        <v>1751</v>
      </c>
      <c r="F145" s="198" t="s">
        <v>1752</v>
      </c>
      <c r="H145" s="198" t="s">
        <v>219</v>
      </c>
      <c r="I145" s="166" t="s">
        <v>220</v>
      </c>
      <c r="J145" s="198" t="s">
        <v>221</v>
      </c>
      <c r="K145" s="198" t="s">
        <v>1627</v>
      </c>
      <c r="L145" s="198" t="s">
        <v>317</v>
      </c>
      <c r="M145" s="198" t="s">
        <v>317</v>
      </c>
      <c r="N145" s="199">
        <v>2</v>
      </c>
      <c r="O145" s="199">
        <v>1.5</v>
      </c>
      <c r="P145" s="221">
        <v>3</v>
      </c>
      <c r="Q145" s="345">
        <v>4</v>
      </c>
      <c r="R145" s="340"/>
      <c r="S145" s="346">
        <v>2</v>
      </c>
      <c r="T145" s="340" t="s">
        <v>1628</v>
      </c>
      <c r="U145" s="346">
        <v>0</v>
      </c>
      <c r="V145" s="183">
        <v>0</v>
      </c>
      <c r="W145" s="183">
        <v>0</v>
      </c>
      <c r="X145" s="183">
        <v>0</v>
      </c>
      <c r="Y145" s="166" t="s">
        <v>61</v>
      </c>
      <c r="Z145" s="166" t="s">
        <v>230</v>
      </c>
      <c r="AA145" s="203" t="s">
        <v>230</v>
      </c>
      <c r="AB145" s="166" t="s">
        <v>230</v>
      </c>
      <c r="AC145" s="166" t="s">
        <v>230</v>
      </c>
      <c r="AD145" s="166" t="s">
        <v>230</v>
      </c>
      <c r="AE145" s="166" t="s">
        <v>1753</v>
      </c>
      <c r="AF145" s="166" t="s">
        <v>1754</v>
      </c>
      <c r="AG145" s="165" t="s">
        <v>230</v>
      </c>
      <c r="AH145" s="203" t="s">
        <v>59</v>
      </c>
      <c r="AI145" s="167">
        <v>0.114</v>
      </c>
      <c r="AJ145" s="168">
        <v>1969.585</v>
      </c>
      <c r="AK145" s="186">
        <v>0.46946272602739725</v>
      </c>
      <c r="AL145" s="186">
        <v>0.14569532876712329</v>
      </c>
      <c r="AM145" s="187">
        <v>0.61515805479452057</v>
      </c>
      <c r="AN145" s="186">
        <v>0.68970882557077617</v>
      </c>
      <c r="AO145" s="186">
        <v>0.19798204931506852</v>
      </c>
      <c r="AP145" s="186">
        <v>0.88769087488584475</v>
      </c>
      <c r="AQ145" s="186">
        <v>26.630726246575342</v>
      </c>
      <c r="AR145" s="193" t="s">
        <v>231</v>
      </c>
      <c r="AS145" s="194"/>
      <c r="AT145" s="166" t="s">
        <v>232</v>
      </c>
      <c r="AU145" s="198" t="s">
        <v>59</v>
      </c>
      <c r="AV145" s="195" t="s">
        <v>1755</v>
      </c>
      <c r="AW145" s="166" t="s">
        <v>1122</v>
      </c>
      <c r="AY145" s="196"/>
      <c r="AZ145" s="714"/>
      <c r="BB145" s="196"/>
    </row>
    <row r="146" spans="1:54" s="166" customFormat="1" ht="15.95" customHeight="1" x14ac:dyDescent="0.25">
      <c r="A146" s="182">
        <v>148</v>
      </c>
      <c r="B146" s="166" t="s">
        <v>54</v>
      </c>
      <c r="C146" s="198" t="s">
        <v>59</v>
      </c>
      <c r="D146" s="166" t="s">
        <v>1758</v>
      </c>
      <c r="E146" s="166" t="s">
        <v>1759</v>
      </c>
      <c r="F146" s="198" t="s">
        <v>1760</v>
      </c>
      <c r="H146" s="166" t="s">
        <v>732</v>
      </c>
      <c r="I146" s="166" t="s">
        <v>317</v>
      </c>
      <c r="J146" s="198" t="s">
        <v>317</v>
      </c>
      <c r="K146" s="198" t="s">
        <v>317</v>
      </c>
      <c r="L146" s="198" t="s">
        <v>317</v>
      </c>
      <c r="M146" s="198" t="s">
        <v>317</v>
      </c>
      <c r="N146" s="199">
        <v>3</v>
      </c>
      <c r="O146" s="199">
        <v>2</v>
      </c>
      <c r="P146" s="221">
        <v>6</v>
      </c>
      <c r="Q146" s="345">
        <v>1</v>
      </c>
      <c r="R146" s="340"/>
      <c r="S146" s="346">
        <v>1</v>
      </c>
      <c r="T146" s="340" t="s">
        <v>1628</v>
      </c>
      <c r="U146" s="346">
        <v>0</v>
      </c>
      <c r="V146" s="183">
        <v>0</v>
      </c>
      <c r="W146" s="183">
        <v>0</v>
      </c>
      <c r="X146" s="183"/>
      <c r="Y146" s="166" t="s">
        <v>61</v>
      </c>
      <c r="Z146" s="166" t="s">
        <v>230</v>
      </c>
      <c r="AA146" s="203" t="s">
        <v>230</v>
      </c>
      <c r="AB146" s="166" t="s">
        <v>230</v>
      </c>
      <c r="AC146" s="166" t="s">
        <v>230</v>
      </c>
      <c r="AD146" s="166" t="s">
        <v>230</v>
      </c>
      <c r="AE146" s="166" t="s">
        <v>1747</v>
      </c>
      <c r="AF146" s="166" t="s">
        <v>1606</v>
      </c>
      <c r="AG146" s="165" t="s">
        <v>230</v>
      </c>
      <c r="AH146" s="203" t="s">
        <v>59</v>
      </c>
      <c r="AI146" s="167">
        <v>0.114</v>
      </c>
      <c r="AJ146" s="168">
        <v>200.3244</v>
      </c>
      <c r="AK146" s="186">
        <v>4.774855561643835E-2</v>
      </c>
      <c r="AL146" s="186">
        <v>1.4818517260273972E-2</v>
      </c>
      <c r="AM146" s="187">
        <v>6.2567072876712315E-2</v>
      </c>
      <c r="AN146" s="186">
        <v>4.774855561643835E-2</v>
      </c>
      <c r="AO146" s="186">
        <v>1.4818517260273972E-2</v>
      </c>
      <c r="AP146" s="186">
        <v>6.2567072876712315E-2</v>
      </c>
      <c r="AQ146" s="186">
        <v>1.8770121863013696</v>
      </c>
      <c r="AR146" s="193" t="s">
        <v>231</v>
      </c>
      <c r="AS146" s="194"/>
      <c r="AT146" s="166" t="s">
        <v>232</v>
      </c>
      <c r="AU146" s="198" t="s">
        <v>59</v>
      </c>
      <c r="AV146" s="195" t="s">
        <v>1761</v>
      </c>
      <c r="AW146" s="166" t="s">
        <v>1122</v>
      </c>
      <c r="AY146" s="196"/>
      <c r="AZ146" s="714"/>
      <c r="BB146" s="196"/>
    </row>
    <row r="147" spans="1:54" s="166" customFormat="1" ht="27.75" customHeight="1" x14ac:dyDescent="0.25">
      <c r="A147" s="182">
        <v>149</v>
      </c>
      <c r="B147" s="166" t="s">
        <v>54</v>
      </c>
      <c r="C147" s="198" t="s">
        <v>59</v>
      </c>
      <c r="D147" s="166" t="s">
        <v>17300</v>
      </c>
      <c r="E147" s="166" t="s">
        <v>1762</v>
      </c>
      <c r="F147" s="198" t="s">
        <v>1763</v>
      </c>
      <c r="H147" s="198" t="s">
        <v>219</v>
      </c>
      <c r="I147" s="166" t="s">
        <v>1627</v>
      </c>
      <c r="J147" s="198" t="s">
        <v>221</v>
      </c>
      <c r="K147" s="198" t="s">
        <v>879</v>
      </c>
      <c r="L147" s="198" t="s">
        <v>221</v>
      </c>
      <c r="M147" s="198" t="s">
        <v>879</v>
      </c>
      <c r="N147" s="199">
        <v>7</v>
      </c>
      <c r="O147" s="199">
        <v>2</v>
      </c>
      <c r="P147" s="221">
        <v>14</v>
      </c>
      <c r="Q147" s="345">
        <v>5</v>
      </c>
      <c r="R147" s="340"/>
      <c r="S147" s="346">
        <v>2</v>
      </c>
      <c r="T147" s="340"/>
      <c r="U147" s="346">
        <v>0</v>
      </c>
      <c r="V147" s="183">
        <v>1</v>
      </c>
      <c r="W147" s="183"/>
      <c r="X147" s="183"/>
      <c r="Y147" s="179" t="s">
        <v>16652</v>
      </c>
      <c r="Z147" s="166" t="s">
        <v>230</v>
      </c>
      <c r="AA147" s="203" t="s">
        <v>230</v>
      </c>
      <c r="AB147" s="166" t="s">
        <v>230</v>
      </c>
      <c r="AC147" s="166" t="s">
        <v>230</v>
      </c>
      <c r="AD147" s="166" t="s">
        <v>230</v>
      </c>
      <c r="AE147" s="166" t="s">
        <v>1765</v>
      </c>
      <c r="AF147" s="166" t="s">
        <v>688</v>
      </c>
      <c r="AG147" s="165" t="s">
        <v>230</v>
      </c>
      <c r="AH147" s="203" t="s">
        <v>59</v>
      </c>
      <c r="AI147" s="167">
        <v>0.114</v>
      </c>
      <c r="AJ147" s="168">
        <v>278.875</v>
      </c>
      <c r="AK147" s="167">
        <v>6.6471575342465741E-2</v>
      </c>
      <c r="AL147" s="167">
        <v>2.0629109589041097E-2</v>
      </c>
      <c r="AM147" s="187">
        <v>8.7100684931506842E-2</v>
      </c>
      <c r="AN147" s="167">
        <v>6.8415051432163638</v>
      </c>
      <c r="AO147" s="167">
        <v>1.2767579643835616</v>
      </c>
      <c r="AP147" s="167">
        <v>8.1183336273972593</v>
      </c>
      <c r="AQ147" s="167">
        <v>243.55000882191777</v>
      </c>
      <c r="AR147" s="193" t="s">
        <v>231</v>
      </c>
      <c r="AS147" s="194" t="s">
        <v>431</v>
      </c>
      <c r="AT147" s="166" t="s">
        <v>232</v>
      </c>
      <c r="AU147" s="198" t="s">
        <v>59</v>
      </c>
      <c r="AV147" s="195" t="s">
        <v>1766</v>
      </c>
      <c r="AW147" s="166" t="s">
        <v>234</v>
      </c>
      <c r="AX147" s="760" t="s">
        <v>17303</v>
      </c>
      <c r="AY147" s="196"/>
      <c r="AZ147" s="714"/>
      <c r="BB147" s="196"/>
    </row>
    <row r="148" spans="1:54" s="166" customFormat="1" ht="15.95" customHeight="1" x14ac:dyDescent="0.25">
      <c r="A148" s="182">
        <v>150</v>
      </c>
      <c r="B148" s="170" t="s">
        <v>55</v>
      </c>
      <c r="C148" s="198" t="s">
        <v>59</v>
      </c>
      <c r="D148" s="166" t="s">
        <v>1786</v>
      </c>
      <c r="E148" s="198" t="s">
        <v>1787</v>
      </c>
      <c r="F148" s="198" t="s">
        <v>1788</v>
      </c>
      <c r="H148" s="166" t="s">
        <v>317</v>
      </c>
      <c r="I148" s="166" t="s">
        <v>1413</v>
      </c>
      <c r="J148" s="166" t="s">
        <v>221</v>
      </c>
      <c r="K148" s="198" t="s">
        <v>1337</v>
      </c>
      <c r="L148" s="198" t="s">
        <v>221</v>
      </c>
      <c r="M148" s="198" t="s">
        <v>879</v>
      </c>
      <c r="N148" s="199">
        <v>1.5</v>
      </c>
      <c r="O148" s="199">
        <v>1.5</v>
      </c>
      <c r="P148" s="221">
        <v>2.25</v>
      </c>
      <c r="Q148" s="345">
        <v>2</v>
      </c>
      <c r="R148" s="59"/>
      <c r="S148" s="346">
        <v>1</v>
      </c>
      <c r="T148" s="340"/>
      <c r="U148" s="346">
        <v>0</v>
      </c>
      <c r="V148" s="183"/>
      <c r="W148" s="183"/>
      <c r="X148" s="183"/>
      <c r="Y148" s="166" t="s">
        <v>62</v>
      </c>
      <c r="Z148" s="170" t="s">
        <v>224</v>
      </c>
      <c r="AA148" s="197" t="s">
        <v>225</v>
      </c>
      <c r="AB148" s="166" t="s">
        <v>1789</v>
      </c>
      <c r="AC148" s="166" t="s">
        <v>1790</v>
      </c>
      <c r="AD148" s="171" t="s">
        <v>1791</v>
      </c>
      <c r="AE148" s="198" t="s">
        <v>1792</v>
      </c>
      <c r="AF148" s="166" t="s">
        <v>528</v>
      </c>
      <c r="AG148" s="165" t="s">
        <v>230</v>
      </c>
      <c r="AH148" s="203" t="s">
        <v>59</v>
      </c>
      <c r="AI148" s="167">
        <v>0.114</v>
      </c>
      <c r="AJ148" s="221">
        <v>779.7</v>
      </c>
      <c r="AK148" s="186">
        <v>0.18584630136986302</v>
      </c>
      <c r="AL148" s="186">
        <v>5.7676438356164386E-2</v>
      </c>
      <c r="AM148" s="187">
        <v>0.24352273972602739</v>
      </c>
      <c r="AN148" s="186">
        <v>0.2873621917808219</v>
      </c>
      <c r="AO148" s="186">
        <v>8.9181369863013699E-2</v>
      </c>
      <c r="AP148" s="186">
        <v>0.37654356164383562</v>
      </c>
      <c r="AQ148" s="186">
        <v>11.296306849315069</v>
      </c>
      <c r="AR148" s="193" t="s">
        <v>231</v>
      </c>
      <c r="AS148" s="194" t="s">
        <v>431</v>
      </c>
      <c r="AT148" s="166" t="s">
        <v>232</v>
      </c>
      <c r="AU148" s="198" t="s">
        <v>59</v>
      </c>
      <c r="AV148" s="195" t="s">
        <v>1793</v>
      </c>
      <c r="AW148" s="166" t="s">
        <v>234</v>
      </c>
      <c r="AY148" s="196"/>
      <c r="AZ148" s="714"/>
      <c r="BB148" s="196"/>
    </row>
    <row r="149" spans="1:54" s="166" customFormat="1" ht="15.95" customHeight="1" x14ac:dyDescent="0.25">
      <c r="A149" s="182">
        <v>151</v>
      </c>
      <c r="B149" s="170" t="s">
        <v>55</v>
      </c>
      <c r="C149" s="198" t="s">
        <v>59</v>
      </c>
      <c r="D149" s="166" t="s">
        <v>7</v>
      </c>
      <c r="E149" s="198" t="s">
        <v>16234</v>
      </c>
      <c r="F149" s="198" t="s">
        <v>16235</v>
      </c>
      <c r="H149" s="166" t="s">
        <v>219</v>
      </c>
      <c r="I149" s="166" t="s">
        <v>316</v>
      </c>
      <c r="J149" s="166" t="s">
        <v>221</v>
      </c>
      <c r="K149" s="198" t="s">
        <v>222</v>
      </c>
      <c r="L149" s="198" t="s">
        <v>221</v>
      </c>
      <c r="M149" s="198" t="s">
        <v>879</v>
      </c>
      <c r="N149" s="199">
        <v>2</v>
      </c>
      <c r="O149" s="199">
        <v>1.5</v>
      </c>
      <c r="P149" s="221">
        <v>3</v>
      </c>
      <c r="Q149" s="345">
        <v>2</v>
      </c>
      <c r="R149" s="59"/>
      <c r="S149" s="346">
        <v>0</v>
      </c>
      <c r="T149" s="340"/>
      <c r="U149" s="346">
        <v>0</v>
      </c>
      <c r="V149" s="183"/>
      <c r="W149" s="183">
        <v>1</v>
      </c>
      <c r="X149" s="183"/>
      <c r="Y149" s="166" t="s">
        <v>62</v>
      </c>
      <c r="Z149" s="170" t="s">
        <v>224</v>
      </c>
      <c r="AA149" s="197" t="s">
        <v>225</v>
      </c>
      <c r="AB149" s="166" t="s">
        <v>1789</v>
      </c>
      <c r="AC149" s="166" t="s">
        <v>1790</v>
      </c>
      <c r="AD149" s="171" t="s">
        <v>1791</v>
      </c>
      <c r="AE149" s="198" t="s">
        <v>1794</v>
      </c>
      <c r="AF149" s="166" t="s">
        <v>795</v>
      </c>
      <c r="AG149" s="165" t="s">
        <v>230</v>
      </c>
      <c r="AH149" s="203" t="s">
        <v>59</v>
      </c>
      <c r="AI149" s="167">
        <v>0.114</v>
      </c>
      <c r="AJ149" s="168">
        <v>395.3</v>
      </c>
      <c r="AK149" s="186">
        <v>9.4222191780821918E-2</v>
      </c>
      <c r="AL149" s="186">
        <v>2.9241369863013698E-2</v>
      </c>
      <c r="AM149" s="187">
        <v>0.12346356164383562</v>
      </c>
      <c r="AN149" s="186">
        <v>2.7817221917808221</v>
      </c>
      <c r="AO149" s="186">
        <v>0.83924136986301368</v>
      </c>
      <c r="AP149" s="186">
        <v>3.620963561643836</v>
      </c>
      <c r="AQ149" s="186">
        <v>108.62890684931509</v>
      </c>
      <c r="AR149" s="193" t="s">
        <v>231</v>
      </c>
      <c r="AS149" s="194" t="s">
        <v>431</v>
      </c>
      <c r="AT149" s="166" t="s">
        <v>232</v>
      </c>
      <c r="AU149" s="198" t="s">
        <v>59</v>
      </c>
      <c r="AV149" s="195" t="s">
        <v>1795</v>
      </c>
      <c r="AW149" s="166" t="s">
        <v>234</v>
      </c>
      <c r="AX149" s="327" t="s">
        <v>16422</v>
      </c>
      <c r="AY149" s="196"/>
      <c r="AZ149" s="714"/>
      <c r="BB149" s="196"/>
    </row>
    <row r="150" spans="1:54" s="166" customFormat="1" ht="15.95" customHeight="1" x14ac:dyDescent="0.25">
      <c r="A150" s="182">
        <v>152</v>
      </c>
      <c r="B150" s="170" t="s">
        <v>55</v>
      </c>
      <c r="C150" s="198" t="s">
        <v>59</v>
      </c>
      <c r="D150" s="166" t="s">
        <v>8</v>
      </c>
      <c r="E150" s="198" t="s">
        <v>1801</v>
      </c>
      <c r="F150" s="198" t="s">
        <v>1802</v>
      </c>
      <c r="H150" s="166" t="s">
        <v>219</v>
      </c>
      <c r="I150" s="166" t="s">
        <v>220</v>
      </c>
      <c r="J150" s="166" t="s">
        <v>221</v>
      </c>
      <c r="K150" s="198" t="s">
        <v>222</v>
      </c>
      <c r="L150" s="198" t="s">
        <v>221</v>
      </c>
      <c r="M150" s="198" t="s">
        <v>879</v>
      </c>
      <c r="N150" s="199">
        <v>5</v>
      </c>
      <c r="O150" s="199">
        <v>1.5</v>
      </c>
      <c r="P150" s="221">
        <v>7.5</v>
      </c>
      <c r="Q150" s="345">
        <v>4</v>
      </c>
      <c r="R150" s="59"/>
      <c r="S150" s="346">
        <v>2</v>
      </c>
      <c r="T150" s="340"/>
      <c r="U150" s="346">
        <v>0</v>
      </c>
      <c r="V150" s="183"/>
      <c r="W150" s="183"/>
      <c r="X150" s="183"/>
      <c r="Y150" s="166" t="s">
        <v>62</v>
      </c>
      <c r="Z150" s="170" t="s">
        <v>224</v>
      </c>
      <c r="AA150" s="197" t="s">
        <v>225</v>
      </c>
      <c r="AB150" s="166" t="s">
        <v>1789</v>
      </c>
      <c r="AC150" s="166" t="s">
        <v>1790</v>
      </c>
      <c r="AD150" s="171" t="s">
        <v>1791</v>
      </c>
      <c r="AE150" s="198" t="s">
        <v>1803</v>
      </c>
      <c r="AF150" s="166" t="s">
        <v>286</v>
      </c>
      <c r="AG150" s="165" t="s">
        <v>230</v>
      </c>
      <c r="AH150" s="203" t="s">
        <v>59</v>
      </c>
      <c r="AI150" s="167">
        <v>0.114</v>
      </c>
      <c r="AJ150" s="221">
        <v>624.70000000000005</v>
      </c>
      <c r="AK150" s="186">
        <v>0.14890109589041095</v>
      </c>
      <c r="AL150" s="186">
        <v>4.6210684931506853E-2</v>
      </c>
      <c r="AM150" s="187">
        <v>0.1951117808219178</v>
      </c>
      <c r="AN150" s="186">
        <v>6.0806468949771642</v>
      </c>
      <c r="AO150" s="186">
        <v>1.7724957534246575</v>
      </c>
      <c r="AP150" s="186">
        <v>7.8531426484018212</v>
      </c>
      <c r="AQ150" s="186">
        <v>235.59427945205465</v>
      </c>
      <c r="AR150" s="193" t="s">
        <v>231</v>
      </c>
      <c r="AS150" s="194" t="s">
        <v>431</v>
      </c>
      <c r="AT150" s="166" t="s">
        <v>232</v>
      </c>
      <c r="AU150" s="198" t="s">
        <v>59</v>
      </c>
      <c r="AV150" s="195" t="s">
        <v>1804</v>
      </c>
      <c r="AW150" s="166" t="s">
        <v>234</v>
      </c>
      <c r="AY150" s="196"/>
      <c r="AZ150" s="714"/>
      <c r="BB150" s="196"/>
    </row>
    <row r="151" spans="1:54" s="166" customFormat="1" ht="15.95" customHeight="1" x14ac:dyDescent="0.25">
      <c r="A151" s="182">
        <v>153</v>
      </c>
      <c r="B151" s="170" t="s">
        <v>55</v>
      </c>
      <c r="C151" s="198" t="s">
        <v>59</v>
      </c>
      <c r="D151" s="166" t="s">
        <v>9</v>
      </c>
      <c r="E151" s="198" t="s">
        <v>1838</v>
      </c>
      <c r="F151" s="198" t="s">
        <v>1839</v>
      </c>
      <c r="H151" s="166" t="s">
        <v>219</v>
      </c>
      <c r="I151" s="166" t="s">
        <v>220</v>
      </c>
      <c r="J151" s="166" t="s">
        <v>221</v>
      </c>
      <c r="K151" s="198" t="s">
        <v>222</v>
      </c>
      <c r="L151" s="198" t="s">
        <v>221</v>
      </c>
      <c r="M151" s="198" t="s">
        <v>879</v>
      </c>
      <c r="N151" s="199">
        <v>2.5</v>
      </c>
      <c r="O151" s="199">
        <v>1.5</v>
      </c>
      <c r="P151" s="221">
        <v>3.75</v>
      </c>
      <c r="Q151" s="345">
        <v>2</v>
      </c>
      <c r="R151" s="59"/>
      <c r="S151" s="346">
        <v>2</v>
      </c>
      <c r="T151" s="340"/>
      <c r="U151" s="346">
        <v>0</v>
      </c>
      <c r="V151" s="183"/>
      <c r="W151" s="183"/>
      <c r="X151" s="183"/>
      <c r="Y151" s="166" t="s">
        <v>62</v>
      </c>
      <c r="Z151" s="170" t="s">
        <v>224</v>
      </c>
      <c r="AA151" s="197" t="s">
        <v>225</v>
      </c>
      <c r="AB151" s="166" t="s">
        <v>1789</v>
      </c>
      <c r="AC151" s="166" t="s">
        <v>1790</v>
      </c>
      <c r="AD151" s="171" t="s">
        <v>1791</v>
      </c>
      <c r="AE151" s="166" t="s">
        <v>1840</v>
      </c>
      <c r="AF151" s="166" t="s">
        <v>265</v>
      </c>
      <c r="AG151" s="165" t="s">
        <v>230</v>
      </c>
      <c r="AH151" s="203" t="s">
        <v>59</v>
      </c>
      <c r="AI151" s="167">
        <v>0.114</v>
      </c>
      <c r="AJ151" s="168">
        <v>1336.4</v>
      </c>
      <c r="AK151" s="186">
        <v>0.31853917808219179</v>
      </c>
      <c r="AL151" s="186">
        <v>9.8856986301369854E-2</v>
      </c>
      <c r="AM151" s="187">
        <v>0.41739616438356164</v>
      </c>
      <c r="AN151" s="186">
        <v>2.9300136986301366</v>
      </c>
      <c r="AO151" s="186">
        <v>0.35543835616438352</v>
      </c>
      <c r="AP151" s="186">
        <v>3.2854520547945203</v>
      </c>
      <c r="AQ151" s="186">
        <v>98.563561643835612</v>
      </c>
      <c r="AR151" s="193" t="s">
        <v>231</v>
      </c>
      <c r="AS151" s="194" t="s">
        <v>431</v>
      </c>
      <c r="AT151" s="166" t="s">
        <v>232</v>
      </c>
      <c r="AU151" s="198" t="s">
        <v>59</v>
      </c>
      <c r="AV151" s="195" t="s">
        <v>1841</v>
      </c>
      <c r="AW151" s="166" t="s">
        <v>234</v>
      </c>
      <c r="AY151" s="196"/>
      <c r="AZ151" s="714"/>
      <c r="BB151" s="196"/>
    </row>
    <row r="152" spans="1:54" s="166" customFormat="1" ht="15.95" customHeight="1" x14ac:dyDescent="0.25">
      <c r="A152" s="182">
        <v>154</v>
      </c>
      <c r="B152" s="170" t="s">
        <v>55</v>
      </c>
      <c r="C152" s="198" t="s">
        <v>59</v>
      </c>
      <c r="D152" s="166" t="s">
        <v>16242</v>
      </c>
      <c r="E152" s="198" t="s">
        <v>1851</v>
      </c>
      <c r="F152" s="198" t="s">
        <v>1852</v>
      </c>
      <c r="H152" s="166" t="s">
        <v>219</v>
      </c>
      <c r="I152" s="166" t="s">
        <v>220</v>
      </c>
      <c r="J152" s="166" t="s">
        <v>221</v>
      </c>
      <c r="K152" s="198" t="s">
        <v>1337</v>
      </c>
      <c r="L152" s="198" t="s">
        <v>221</v>
      </c>
      <c r="M152" s="198" t="s">
        <v>879</v>
      </c>
      <c r="N152" s="199">
        <v>6</v>
      </c>
      <c r="O152" s="199">
        <v>1.5</v>
      </c>
      <c r="P152" s="221">
        <v>9</v>
      </c>
      <c r="Q152" s="345">
        <v>4</v>
      </c>
      <c r="R152" s="59"/>
      <c r="S152" s="346">
        <v>2</v>
      </c>
      <c r="T152" s="340"/>
      <c r="U152" s="346">
        <v>0</v>
      </c>
      <c r="V152" s="183"/>
      <c r="W152" s="183"/>
      <c r="X152" s="183"/>
      <c r="Y152" s="166" t="s">
        <v>62</v>
      </c>
      <c r="Z152" s="170" t="s">
        <v>224</v>
      </c>
      <c r="AA152" s="197" t="s">
        <v>225</v>
      </c>
      <c r="AB152" s="166" t="s">
        <v>1789</v>
      </c>
      <c r="AC152" s="166" t="s">
        <v>1790</v>
      </c>
      <c r="AD152" s="171" t="s">
        <v>1791</v>
      </c>
      <c r="AE152" s="166" t="s">
        <v>1853</v>
      </c>
      <c r="AF152" s="166" t="s">
        <v>286</v>
      </c>
      <c r="AG152" s="165" t="s">
        <v>230</v>
      </c>
      <c r="AH152" s="203" t="s">
        <v>59</v>
      </c>
      <c r="AI152" s="167">
        <v>0.114</v>
      </c>
      <c r="AJ152" s="221">
        <v>654.62</v>
      </c>
      <c r="AK152" s="186">
        <v>0.15603271232876711</v>
      </c>
      <c r="AL152" s="186">
        <v>4.8423945205479449E-2</v>
      </c>
      <c r="AM152" s="187">
        <v>0.20445665753424658</v>
      </c>
      <c r="AN152" s="186">
        <v>5.5276590136986279</v>
      </c>
      <c r="AO152" s="186">
        <v>0.47890504109589038</v>
      </c>
      <c r="AP152" s="186">
        <v>6.0065640547945183</v>
      </c>
      <c r="AQ152" s="186">
        <v>180.19692164383554</v>
      </c>
      <c r="AR152" s="193" t="s">
        <v>231</v>
      </c>
      <c r="AS152" s="194" t="s">
        <v>431</v>
      </c>
      <c r="AT152" s="166" t="s">
        <v>232</v>
      </c>
      <c r="AU152" s="198" t="s">
        <v>59</v>
      </c>
      <c r="AV152" s="195" t="s">
        <v>1854</v>
      </c>
      <c r="AW152" s="166" t="s">
        <v>234</v>
      </c>
      <c r="AX152" s="166" t="s">
        <v>16332</v>
      </c>
      <c r="AY152" s="196"/>
      <c r="AZ152" s="714"/>
      <c r="BB152" s="196"/>
    </row>
    <row r="153" spans="1:54" s="166" customFormat="1" ht="36.75" customHeight="1" x14ac:dyDescent="0.25">
      <c r="A153" s="182">
        <v>155</v>
      </c>
      <c r="B153" s="170" t="s">
        <v>55</v>
      </c>
      <c r="C153" s="198" t="s">
        <v>59</v>
      </c>
      <c r="D153" s="166" t="s">
        <v>1878</v>
      </c>
      <c r="E153" s="198" t="s">
        <v>1879</v>
      </c>
      <c r="F153" s="198" t="s">
        <v>1880</v>
      </c>
      <c r="H153" s="166" t="s">
        <v>219</v>
      </c>
      <c r="I153" s="166" t="s">
        <v>220</v>
      </c>
      <c r="J153" s="166" t="s">
        <v>221</v>
      </c>
      <c r="K153" s="198" t="s">
        <v>222</v>
      </c>
      <c r="L153" s="198" t="s">
        <v>221</v>
      </c>
      <c r="M153" s="198" t="s">
        <v>879</v>
      </c>
      <c r="N153" s="199">
        <v>4</v>
      </c>
      <c r="O153" s="199">
        <v>1.5</v>
      </c>
      <c r="P153" s="221">
        <v>6</v>
      </c>
      <c r="Q153" s="345">
        <v>2</v>
      </c>
      <c r="R153" s="59"/>
      <c r="S153" s="346">
        <v>2</v>
      </c>
      <c r="T153" s="340"/>
      <c r="U153" s="346">
        <v>1</v>
      </c>
      <c r="V153" s="183"/>
      <c r="W153" s="183"/>
      <c r="X153" s="183"/>
      <c r="Y153" s="166" t="s">
        <v>62</v>
      </c>
      <c r="Z153" s="170" t="s">
        <v>224</v>
      </c>
      <c r="AA153" s="197" t="s">
        <v>225</v>
      </c>
      <c r="AB153" s="166" t="s">
        <v>1789</v>
      </c>
      <c r="AC153" s="166" t="s">
        <v>1790</v>
      </c>
      <c r="AD153" s="171" t="s">
        <v>1791</v>
      </c>
      <c r="AE153" s="198" t="s">
        <v>1881</v>
      </c>
      <c r="AF153" s="166" t="s">
        <v>293</v>
      </c>
      <c r="AG153" s="165" t="s">
        <v>230</v>
      </c>
      <c r="AH153" s="203" t="s">
        <v>59</v>
      </c>
      <c r="AI153" s="167">
        <v>0.114</v>
      </c>
      <c r="AJ153" s="221">
        <v>858.9</v>
      </c>
      <c r="AK153" s="186">
        <v>0.20472410958904108</v>
      </c>
      <c r="AL153" s="186">
        <v>6.3535068493150687E-2</v>
      </c>
      <c r="AM153" s="187">
        <v>0.2682591780821918</v>
      </c>
      <c r="AN153" s="186">
        <v>2.4013824657534246</v>
      </c>
      <c r="AO153" s="186">
        <v>0.74533315068493144</v>
      </c>
      <c r="AP153" s="186">
        <v>3.1467156164383558</v>
      </c>
      <c r="AQ153" s="186">
        <v>94.401468493150674</v>
      </c>
      <c r="AR153" s="193" t="s">
        <v>231</v>
      </c>
      <c r="AS153" s="194" t="s">
        <v>431</v>
      </c>
      <c r="AT153" s="166" t="s">
        <v>232</v>
      </c>
      <c r="AU153" s="198" t="s">
        <v>59</v>
      </c>
      <c r="AV153" s="195" t="s">
        <v>1882</v>
      </c>
      <c r="AW153" s="166" t="s">
        <v>234</v>
      </c>
      <c r="AX153" s="166" t="s">
        <v>16423</v>
      </c>
      <c r="AY153" s="196"/>
      <c r="AZ153" s="714"/>
      <c r="BB153" s="196"/>
    </row>
    <row r="154" spans="1:54" s="166" customFormat="1" ht="15.95" customHeight="1" x14ac:dyDescent="0.25">
      <c r="A154" s="182">
        <v>156</v>
      </c>
      <c r="B154" s="170" t="s">
        <v>55</v>
      </c>
      <c r="C154" s="198" t="s">
        <v>59</v>
      </c>
      <c r="D154" s="166" t="s">
        <v>10</v>
      </c>
      <c r="E154" s="198" t="s">
        <v>1889</v>
      </c>
      <c r="F154" s="198" t="s">
        <v>1890</v>
      </c>
      <c r="H154" s="166" t="s">
        <v>219</v>
      </c>
      <c r="I154" s="166" t="s">
        <v>220</v>
      </c>
      <c r="J154" s="166" t="s">
        <v>221</v>
      </c>
      <c r="K154" s="198" t="s">
        <v>222</v>
      </c>
      <c r="L154" s="198" t="s">
        <v>221</v>
      </c>
      <c r="M154" s="198" t="s">
        <v>879</v>
      </c>
      <c r="N154" s="199">
        <v>4.5</v>
      </c>
      <c r="O154" s="199">
        <v>1.5</v>
      </c>
      <c r="P154" s="221">
        <v>6.75</v>
      </c>
      <c r="Q154" s="345">
        <v>4</v>
      </c>
      <c r="R154" s="59"/>
      <c r="S154" s="346">
        <v>1</v>
      </c>
      <c r="T154" s="340"/>
      <c r="U154" s="346">
        <v>0</v>
      </c>
      <c r="V154" s="183"/>
      <c r="W154" s="183"/>
      <c r="X154" s="183">
        <v>1</v>
      </c>
      <c r="Y154" s="166" t="s">
        <v>62</v>
      </c>
      <c r="Z154" s="170" t="s">
        <v>224</v>
      </c>
      <c r="AA154" s="197" t="s">
        <v>225</v>
      </c>
      <c r="AB154" s="166" t="s">
        <v>1789</v>
      </c>
      <c r="AC154" s="166" t="s">
        <v>1790</v>
      </c>
      <c r="AD154" s="171" t="s">
        <v>1791</v>
      </c>
      <c r="AE154" s="198" t="s">
        <v>1881</v>
      </c>
      <c r="AF154" s="166" t="s">
        <v>434</v>
      </c>
      <c r="AG154" s="165" t="s">
        <v>230</v>
      </c>
      <c r="AH154" s="203" t="s">
        <v>59</v>
      </c>
      <c r="AI154" s="167">
        <v>0.114</v>
      </c>
      <c r="AJ154" s="221">
        <v>1650.5</v>
      </c>
      <c r="AK154" s="186">
        <v>0.39340684931506842</v>
      </c>
      <c r="AL154" s="186">
        <v>0.12209178082191781</v>
      </c>
      <c r="AM154" s="187">
        <v>0.51549863013698627</v>
      </c>
      <c r="AN154" s="186">
        <v>1.1105252054794519</v>
      </c>
      <c r="AO154" s="186">
        <v>0.34464575342465753</v>
      </c>
      <c r="AP154" s="186">
        <v>1.4551709589041093</v>
      </c>
      <c r="AQ154" s="186">
        <v>43.65512876712328</v>
      </c>
      <c r="AR154" s="193" t="s">
        <v>231</v>
      </c>
      <c r="AS154" s="194" t="s">
        <v>431</v>
      </c>
      <c r="AT154" s="166" t="s">
        <v>232</v>
      </c>
      <c r="AU154" s="198" t="s">
        <v>59</v>
      </c>
      <c r="AV154" s="195" t="s">
        <v>1891</v>
      </c>
      <c r="AW154" s="166" t="s">
        <v>234</v>
      </c>
      <c r="AY154" s="196"/>
      <c r="AZ154" s="714"/>
      <c r="BB154" s="196"/>
    </row>
    <row r="155" spans="1:54" s="166" customFormat="1" ht="15.95" customHeight="1" x14ac:dyDescent="0.25">
      <c r="A155" s="182">
        <v>157</v>
      </c>
      <c r="B155" s="170" t="s">
        <v>55</v>
      </c>
      <c r="C155" s="198" t="s">
        <v>59</v>
      </c>
      <c r="D155" s="166" t="s">
        <v>16238</v>
      </c>
      <c r="E155" s="198" t="s">
        <v>16239</v>
      </c>
      <c r="F155" s="198" t="s">
        <v>16240</v>
      </c>
      <c r="H155" s="166" t="s">
        <v>317</v>
      </c>
      <c r="I155" s="166" t="s">
        <v>220</v>
      </c>
      <c r="J155" s="166" t="s">
        <v>221</v>
      </c>
      <c r="K155" s="198" t="s">
        <v>222</v>
      </c>
      <c r="L155" s="198" t="s">
        <v>221</v>
      </c>
      <c r="M155" s="198" t="s">
        <v>879</v>
      </c>
      <c r="N155" s="199">
        <v>6</v>
      </c>
      <c r="O155" s="199">
        <v>2</v>
      </c>
      <c r="P155" s="221">
        <v>12</v>
      </c>
      <c r="Q155" s="345">
        <v>2</v>
      </c>
      <c r="R155" s="59"/>
      <c r="S155" s="346">
        <v>2</v>
      </c>
      <c r="T155" s="340"/>
      <c r="U155" s="346">
        <v>0</v>
      </c>
      <c r="V155" s="183"/>
      <c r="W155" s="183"/>
      <c r="X155" s="183"/>
      <c r="Y155" s="166" t="s">
        <v>62</v>
      </c>
      <c r="Z155" s="170" t="s">
        <v>224</v>
      </c>
      <c r="AA155" s="197" t="s">
        <v>225</v>
      </c>
      <c r="AB155" s="166" t="s">
        <v>1789</v>
      </c>
      <c r="AC155" s="166" t="s">
        <v>1790</v>
      </c>
      <c r="AD155" s="171" t="s">
        <v>1791</v>
      </c>
      <c r="AE155" s="166" t="s">
        <v>1895</v>
      </c>
      <c r="AF155" s="166" t="s">
        <v>528</v>
      </c>
      <c r="AG155" s="165" t="s">
        <v>230</v>
      </c>
      <c r="AH155" s="203" t="s">
        <v>59</v>
      </c>
      <c r="AI155" s="167">
        <v>0.114</v>
      </c>
      <c r="AJ155" s="221">
        <v>808.4</v>
      </c>
      <c r="AK155" s="186">
        <v>0.19268712328767124</v>
      </c>
      <c r="AL155" s="186">
        <v>5.9799452054794519E-2</v>
      </c>
      <c r="AM155" s="187">
        <v>0.25248657534246577</v>
      </c>
      <c r="AN155" s="186">
        <v>1.518775890410959</v>
      </c>
      <c r="AO155" s="186">
        <v>0.36051287671232873</v>
      </c>
      <c r="AP155" s="186">
        <v>1.8792887671232876</v>
      </c>
      <c r="AQ155" s="186">
        <v>56.378663013698628</v>
      </c>
      <c r="AR155" s="193" t="s">
        <v>231</v>
      </c>
      <c r="AS155" s="194" t="s">
        <v>431</v>
      </c>
      <c r="AT155" s="166" t="s">
        <v>232</v>
      </c>
      <c r="AU155" s="198" t="s">
        <v>59</v>
      </c>
      <c r="AV155" s="195" t="s">
        <v>1896</v>
      </c>
      <c r="AW155" s="166" t="s">
        <v>234</v>
      </c>
      <c r="AX155" s="286" t="s">
        <v>16333</v>
      </c>
      <c r="AY155" s="196"/>
      <c r="AZ155" s="714"/>
      <c r="BB155" s="196"/>
    </row>
    <row r="156" spans="1:54" s="166" customFormat="1" ht="15.95" customHeight="1" x14ac:dyDescent="0.25">
      <c r="A156" s="182">
        <v>158</v>
      </c>
      <c r="B156" s="170" t="s">
        <v>55</v>
      </c>
      <c r="C156" s="198" t="s">
        <v>59</v>
      </c>
      <c r="D156" s="166" t="s">
        <v>1900</v>
      </c>
      <c r="E156" s="198" t="s">
        <v>1901</v>
      </c>
      <c r="F156" s="198" t="s">
        <v>1902</v>
      </c>
      <c r="H156" s="198" t="s">
        <v>219</v>
      </c>
      <c r="I156" s="166" t="s">
        <v>220</v>
      </c>
      <c r="J156" s="198" t="s">
        <v>317</v>
      </c>
      <c r="K156" s="198">
        <v>0</v>
      </c>
      <c r="L156" s="198" t="s">
        <v>317</v>
      </c>
      <c r="M156" s="198">
        <v>0</v>
      </c>
      <c r="N156" s="199">
        <v>2.5</v>
      </c>
      <c r="O156" s="199">
        <v>4</v>
      </c>
      <c r="P156" s="221">
        <v>10</v>
      </c>
      <c r="Q156" s="345">
        <v>2</v>
      </c>
      <c r="R156" s="59"/>
      <c r="S156" s="346">
        <v>2</v>
      </c>
      <c r="T156" s="340"/>
      <c r="U156" s="346">
        <v>0</v>
      </c>
      <c r="V156" s="183"/>
      <c r="W156" s="183"/>
      <c r="X156" s="183"/>
      <c r="Y156" s="166" t="s">
        <v>62</v>
      </c>
      <c r="Z156" s="170" t="s">
        <v>224</v>
      </c>
      <c r="AA156" s="197" t="s">
        <v>225</v>
      </c>
      <c r="AB156" s="166" t="s">
        <v>1789</v>
      </c>
      <c r="AC156" s="166" t="s">
        <v>1790</v>
      </c>
      <c r="AD156" s="171" t="s">
        <v>1791</v>
      </c>
      <c r="AE156" s="198" t="s">
        <v>1895</v>
      </c>
      <c r="AF156" s="166" t="s">
        <v>350</v>
      </c>
      <c r="AG156" s="165" t="s">
        <v>230</v>
      </c>
      <c r="AH156" s="203" t="s">
        <v>59</v>
      </c>
      <c r="AI156" s="167">
        <v>0.114</v>
      </c>
      <c r="AJ156" s="221">
        <v>836.7</v>
      </c>
      <c r="AK156" s="186">
        <v>0.19943260273972604</v>
      </c>
      <c r="AL156" s="186">
        <v>6.1892876712328772E-2</v>
      </c>
      <c r="AM156" s="187">
        <v>0.26132547945205481</v>
      </c>
      <c r="AN156" s="186">
        <v>0.48543616438356163</v>
      </c>
      <c r="AO156" s="186">
        <v>0.15065260273972603</v>
      </c>
      <c r="AP156" s="186">
        <v>0.63608876712328766</v>
      </c>
      <c r="AQ156" s="186">
        <v>19.082663013698628</v>
      </c>
      <c r="AR156" s="193" t="s">
        <v>231</v>
      </c>
      <c r="AS156" s="194"/>
      <c r="AT156" s="166" t="s">
        <v>232</v>
      </c>
      <c r="AU156" s="198" t="s">
        <v>59</v>
      </c>
      <c r="AV156" s="195" t="s">
        <v>1903</v>
      </c>
      <c r="AW156" s="166" t="s">
        <v>234</v>
      </c>
      <c r="AY156" s="196"/>
      <c r="AZ156" s="714"/>
      <c r="BB156" s="196"/>
    </row>
    <row r="157" spans="1:54" s="166" customFormat="1" ht="27.75" customHeight="1" x14ac:dyDescent="0.25">
      <c r="A157" s="182">
        <v>159</v>
      </c>
      <c r="B157" s="170" t="s">
        <v>55</v>
      </c>
      <c r="C157" s="198" t="s">
        <v>59</v>
      </c>
      <c r="D157" s="166" t="s">
        <v>1904</v>
      </c>
      <c r="E157" s="198" t="s">
        <v>16236</v>
      </c>
      <c r="F157" s="198" t="s">
        <v>16237</v>
      </c>
      <c r="H157" s="166" t="s">
        <v>219</v>
      </c>
      <c r="I157" s="166" t="s">
        <v>220</v>
      </c>
      <c r="J157" s="166" t="s">
        <v>221</v>
      </c>
      <c r="K157" s="198" t="s">
        <v>222</v>
      </c>
      <c r="L157" s="198" t="s">
        <v>221</v>
      </c>
      <c r="M157" s="198" t="s">
        <v>879</v>
      </c>
      <c r="N157" s="199">
        <v>3</v>
      </c>
      <c r="O157" s="199">
        <v>1.5</v>
      </c>
      <c r="P157" s="221">
        <v>4.5</v>
      </c>
      <c r="Q157" s="345">
        <v>3</v>
      </c>
      <c r="R157" s="59"/>
      <c r="S157" s="346">
        <v>0</v>
      </c>
      <c r="T157" s="340"/>
      <c r="U157" s="346">
        <v>0</v>
      </c>
      <c r="V157" s="183"/>
      <c r="W157" s="183">
        <v>1</v>
      </c>
      <c r="X157" s="183"/>
      <c r="Y157" s="166" t="s">
        <v>62</v>
      </c>
      <c r="Z157" s="170" t="s">
        <v>224</v>
      </c>
      <c r="AA157" s="197" t="s">
        <v>225</v>
      </c>
      <c r="AB157" s="166" t="s">
        <v>1789</v>
      </c>
      <c r="AC157" s="166" t="s">
        <v>1790</v>
      </c>
      <c r="AD157" s="171" t="s">
        <v>1791</v>
      </c>
      <c r="AE157" s="166" t="s">
        <v>1905</v>
      </c>
      <c r="AF157" s="166" t="s">
        <v>1906</v>
      </c>
      <c r="AG157" s="165" t="s">
        <v>230</v>
      </c>
      <c r="AH157" s="203" t="s">
        <v>59</v>
      </c>
      <c r="AI157" s="167">
        <v>0.114</v>
      </c>
      <c r="AJ157" s="221">
        <v>1322.6</v>
      </c>
      <c r="AK157" s="186">
        <v>0.31524986301369856</v>
      </c>
      <c r="AL157" s="186">
        <v>9.7836164383561644E-2</v>
      </c>
      <c r="AM157" s="187">
        <v>0.41308602739726019</v>
      </c>
      <c r="AN157" s="186">
        <v>0.76423616438356157</v>
      </c>
      <c r="AO157" s="186">
        <v>0.23419232876712326</v>
      </c>
      <c r="AP157" s="186">
        <v>0.99842849315068483</v>
      </c>
      <c r="AQ157" s="186">
        <v>29.952854794520544</v>
      </c>
      <c r="AR157" s="193" t="s">
        <v>231</v>
      </c>
      <c r="AS157" s="194" t="s">
        <v>431</v>
      </c>
      <c r="AT157" s="166" t="s">
        <v>232</v>
      </c>
      <c r="AU157" s="198" t="s">
        <v>59</v>
      </c>
      <c r="AV157" s="195" t="s">
        <v>1907</v>
      </c>
      <c r="AW157" s="166" t="s">
        <v>234</v>
      </c>
      <c r="AX157" s="286" t="s">
        <v>16424</v>
      </c>
      <c r="AY157" s="196"/>
      <c r="AZ157" s="714"/>
      <c r="BB157" s="196"/>
    </row>
    <row r="158" spans="1:54" s="166" customFormat="1" ht="15.95" customHeight="1" x14ac:dyDescent="0.25">
      <c r="A158" s="182">
        <v>160</v>
      </c>
      <c r="B158" s="170" t="s">
        <v>55</v>
      </c>
      <c r="C158" s="198" t="s">
        <v>59</v>
      </c>
      <c r="D158" s="166" t="s">
        <v>11</v>
      </c>
      <c r="E158" s="198" t="s">
        <v>16273</v>
      </c>
      <c r="F158" s="198" t="s">
        <v>16274</v>
      </c>
      <c r="H158" s="166" t="s">
        <v>219</v>
      </c>
      <c r="I158" s="166" t="s">
        <v>316</v>
      </c>
      <c r="J158" s="166" t="s">
        <v>221</v>
      </c>
      <c r="K158" s="198" t="s">
        <v>222</v>
      </c>
      <c r="L158" s="198" t="s">
        <v>221</v>
      </c>
      <c r="M158" s="198" t="s">
        <v>879</v>
      </c>
      <c r="N158" s="199">
        <v>4</v>
      </c>
      <c r="O158" s="199">
        <v>2</v>
      </c>
      <c r="P158" s="221">
        <v>8</v>
      </c>
      <c r="Q158" s="345">
        <v>1</v>
      </c>
      <c r="R158" s="59"/>
      <c r="S158" s="346">
        <v>1</v>
      </c>
      <c r="T158" s="340"/>
      <c r="U158" s="346">
        <v>0</v>
      </c>
      <c r="V158" s="183"/>
      <c r="W158" s="183"/>
      <c r="X158" s="183"/>
      <c r="Y158" s="166" t="s">
        <v>62</v>
      </c>
      <c r="Z158" s="170" t="s">
        <v>224</v>
      </c>
      <c r="AA158" s="197" t="s">
        <v>225</v>
      </c>
      <c r="AB158" s="166" t="s">
        <v>1789</v>
      </c>
      <c r="AC158" s="166" t="s">
        <v>1790</v>
      </c>
      <c r="AD158" s="171" t="s">
        <v>1791</v>
      </c>
      <c r="AE158" s="166" t="s">
        <v>1913</v>
      </c>
      <c r="AF158" s="166" t="s">
        <v>1914</v>
      </c>
      <c r="AG158" s="165" t="s">
        <v>230</v>
      </c>
      <c r="AH158" s="203" t="s">
        <v>59</v>
      </c>
      <c r="AI158" s="167">
        <v>0.114</v>
      </c>
      <c r="AJ158" s="221">
        <v>280.10000000000002</v>
      </c>
      <c r="AK158" s="186">
        <v>6.6763561643835623E-2</v>
      </c>
      <c r="AL158" s="186">
        <v>2.0719726027397262E-2</v>
      </c>
      <c r="AM158" s="187">
        <v>8.7483287671232882E-2</v>
      </c>
      <c r="AN158" s="186">
        <v>0.38186054794520552</v>
      </c>
      <c r="AO158" s="186">
        <v>0.11855095890410958</v>
      </c>
      <c r="AP158" s="186">
        <v>0.50041150684931512</v>
      </c>
      <c r="AQ158" s="186">
        <v>15.012345205479454</v>
      </c>
      <c r="AR158" s="193" t="s">
        <v>231</v>
      </c>
      <c r="AS158" s="194" t="s">
        <v>431</v>
      </c>
      <c r="AT158" s="166" t="s">
        <v>232</v>
      </c>
      <c r="AU158" s="198" t="s">
        <v>59</v>
      </c>
      <c r="AV158" s="195" t="s">
        <v>1915</v>
      </c>
      <c r="AW158" s="166" t="s">
        <v>234</v>
      </c>
      <c r="AX158" s="166" t="s">
        <v>16427</v>
      </c>
      <c r="AY158" s="196"/>
      <c r="AZ158" s="714"/>
      <c r="BB158" s="196"/>
    </row>
    <row r="159" spans="1:54" s="166" customFormat="1" ht="15.95" customHeight="1" x14ac:dyDescent="0.25">
      <c r="A159" s="182">
        <v>161</v>
      </c>
      <c r="B159" s="166" t="s">
        <v>55</v>
      </c>
      <c r="C159" s="198" t="s">
        <v>59</v>
      </c>
      <c r="D159" s="166" t="s">
        <v>12</v>
      </c>
      <c r="E159" s="198" t="s">
        <v>16271</v>
      </c>
      <c r="F159" s="198" t="s">
        <v>16272</v>
      </c>
      <c r="H159" s="166" t="s">
        <v>219</v>
      </c>
      <c r="I159" s="166" t="s">
        <v>220</v>
      </c>
      <c r="J159" s="166" t="s">
        <v>221</v>
      </c>
      <c r="K159" s="198" t="s">
        <v>1337</v>
      </c>
      <c r="L159" s="198" t="s">
        <v>221</v>
      </c>
      <c r="M159" s="198" t="s">
        <v>879</v>
      </c>
      <c r="N159" s="199">
        <v>1.5</v>
      </c>
      <c r="O159" s="199">
        <v>1.5</v>
      </c>
      <c r="P159" s="221">
        <v>2.25</v>
      </c>
      <c r="Q159" s="345">
        <v>3</v>
      </c>
      <c r="R159" s="59"/>
      <c r="S159" s="346">
        <v>2</v>
      </c>
      <c r="T159" s="340"/>
      <c r="U159" s="346">
        <v>0</v>
      </c>
      <c r="V159" s="183"/>
      <c r="W159" s="183"/>
      <c r="X159" s="183"/>
      <c r="Y159" s="179" t="s">
        <v>16652</v>
      </c>
      <c r="Z159" s="166" t="s">
        <v>230</v>
      </c>
      <c r="AA159" s="203" t="s">
        <v>230</v>
      </c>
      <c r="AB159" s="166" t="s">
        <v>230</v>
      </c>
      <c r="AC159" s="166" t="s">
        <v>230</v>
      </c>
      <c r="AD159" s="166" t="s">
        <v>230</v>
      </c>
      <c r="AE159" s="166" t="s">
        <v>1920</v>
      </c>
      <c r="AF159" s="166" t="s">
        <v>528</v>
      </c>
      <c r="AG159" s="165" t="s">
        <v>230</v>
      </c>
      <c r="AH159" s="203" t="s">
        <v>59</v>
      </c>
      <c r="AI159" s="167">
        <v>0.114</v>
      </c>
      <c r="AJ159" s="221">
        <v>4763</v>
      </c>
      <c r="AK159" s="186">
        <v>1.1352904109589039</v>
      </c>
      <c r="AL159" s="186">
        <v>0.35233150684931508</v>
      </c>
      <c r="AM159" s="187">
        <v>1.4876219178082191</v>
      </c>
      <c r="AN159" s="186">
        <v>2.3431030136986295</v>
      </c>
      <c r="AO159" s="186">
        <v>0.72724547945205487</v>
      </c>
      <c r="AP159" s="186">
        <v>3.0703484931506844</v>
      </c>
      <c r="AQ159" s="186">
        <v>92.110454794520535</v>
      </c>
      <c r="AR159" s="193" t="s">
        <v>231</v>
      </c>
      <c r="AS159" s="194" t="s">
        <v>431</v>
      </c>
      <c r="AT159" s="166" t="s">
        <v>232</v>
      </c>
      <c r="AU159" s="198" t="s">
        <v>59</v>
      </c>
      <c r="AV159" s="195" t="s">
        <v>1921</v>
      </c>
      <c r="AW159" s="166" t="s">
        <v>234</v>
      </c>
      <c r="AX159" s="166" t="s">
        <v>16428</v>
      </c>
      <c r="AY159" s="196"/>
      <c r="AZ159" s="714"/>
      <c r="BB159" s="196"/>
    </row>
    <row r="160" spans="1:54" s="166" customFormat="1" ht="15.95" customHeight="1" x14ac:dyDescent="0.25">
      <c r="A160" s="182">
        <v>162</v>
      </c>
      <c r="B160" s="166" t="s">
        <v>55</v>
      </c>
      <c r="C160" s="198" t="s">
        <v>59</v>
      </c>
      <c r="D160" s="166" t="s">
        <v>13</v>
      </c>
      <c r="E160" s="198" t="s">
        <v>1924</v>
      </c>
      <c r="F160" s="198" t="s">
        <v>1925</v>
      </c>
      <c r="H160" s="166" t="s">
        <v>219</v>
      </c>
      <c r="I160" s="166" t="s">
        <v>220</v>
      </c>
      <c r="J160" s="166" t="s">
        <v>221</v>
      </c>
      <c r="K160" s="198" t="s">
        <v>222</v>
      </c>
      <c r="L160" s="198" t="s">
        <v>221</v>
      </c>
      <c r="M160" s="198" t="s">
        <v>879</v>
      </c>
      <c r="N160" s="199">
        <v>2.5</v>
      </c>
      <c r="O160" s="199">
        <v>1.5</v>
      </c>
      <c r="P160" s="221">
        <v>3.75</v>
      </c>
      <c r="Q160" s="345">
        <v>2</v>
      </c>
      <c r="R160" s="59"/>
      <c r="S160" s="346">
        <v>2</v>
      </c>
      <c r="T160" s="340"/>
      <c r="U160" s="346">
        <v>1</v>
      </c>
      <c r="V160" s="183"/>
      <c r="W160" s="183"/>
      <c r="X160" s="183"/>
      <c r="Y160" s="179" t="s">
        <v>16652</v>
      </c>
      <c r="Z160" s="166" t="s">
        <v>230</v>
      </c>
      <c r="AA160" s="203" t="s">
        <v>230</v>
      </c>
      <c r="AB160" s="166" t="s">
        <v>230</v>
      </c>
      <c r="AC160" s="166" t="s">
        <v>230</v>
      </c>
      <c r="AD160" s="166" t="s">
        <v>230</v>
      </c>
      <c r="AE160" s="166" t="s">
        <v>1926</v>
      </c>
      <c r="AF160" s="166" t="s">
        <v>286</v>
      </c>
      <c r="AG160" s="165" t="s">
        <v>230</v>
      </c>
      <c r="AH160" s="203" t="s">
        <v>59</v>
      </c>
      <c r="AI160" s="167">
        <v>0.114</v>
      </c>
      <c r="AJ160" s="221">
        <v>4699.2</v>
      </c>
      <c r="AK160" s="186">
        <v>1.1200832876712328</v>
      </c>
      <c r="AL160" s="186">
        <v>0.34761205479452056</v>
      </c>
      <c r="AM160" s="187">
        <v>1.4676953424657533</v>
      </c>
      <c r="AN160" s="186">
        <v>3.1328312328767121</v>
      </c>
      <c r="AO160" s="186">
        <v>0.952414794520548</v>
      </c>
      <c r="AP160" s="186">
        <v>4.0852460273972602</v>
      </c>
      <c r="AQ160" s="186">
        <v>122.5573808219178</v>
      </c>
      <c r="AR160" s="193" t="s">
        <v>231</v>
      </c>
      <c r="AS160" s="194" t="s">
        <v>431</v>
      </c>
      <c r="AT160" s="166" t="s">
        <v>232</v>
      </c>
      <c r="AU160" s="198" t="s">
        <v>59</v>
      </c>
      <c r="AV160" s="195" t="s">
        <v>1927</v>
      </c>
      <c r="AW160" s="166" t="s">
        <v>234</v>
      </c>
      <c r="AY160" s="196"/>
      <c r="AZ160" s="714"/>
      <c r="BB160" s="196"/>
    </row>
    <row r="161" spans="1:54" s="166" customFormat="1" ht="15.95" customHeight="1" x14ac:dyDescent="0.25">
      <c r="A161" s="182">
        <v>163</v>
      </c>
      <c r="B161" s="170" t="s">
        <v>55</v>
      </c>
      <c r="C161" s="198" t="s">
        <v>59</v>
      </c>
      <c r="D161" s="166" t="s">
        <v>14</v>
      </c>
      <c r="E161" s="198" t="s">
        <v>1939</v>
      </c>
      <c r="F161" s="198" t="s">
        <v>1940</v>
      </c>
      <c r="H161" s="166" t="s">
        <v>219</v>
      </c>
      <c r="I161" s="166" t="s">
        <v>220</v>
      </c>
      <c r="J161" s="166" t="s">
        <v>221</v>
      </c>
      <c r="K161" s="198" t="s">
        <v>222</v>
      </c>
      <c r="L161" s="198" t="s">
        <v>221</v>
      </c>
      <c r="M161" s="198" t="s">
        <v>879</v>
      </c>
      <c r="N161" s="199">
        <v>4</v>
      </c>
      <c r="O161" s="199">
        <v>1.5</v>
      </c>
      <c r="P161" s="221">
        <v>6</v>
      </c>
      <c r="Q161" s="345">
        <v>5</v>
      </c>
      <c r="R161" s="59"/>
      <c r="S161" s="346">
        <v>2</v>
      </c>
      <c r="T161" s="340"/>
      <c r="U161" s="346">
        <v>0</v>
      </c>
      <c r="V161" s="183"/>
      <c r="W161" s="183"/>
      <c r="X161" s="183">
        <v>1</v>
      </c>
      <c r="Y161" s="166" t="s">
        <v>62</v>
      </c>
      <c r="Z161" s="170" t="s">
        <v>224</v>
      </c>
      <c r="AA161" s="197" t="s">
        <v>225</v>
      </c>
      <c r="AB161" s="166" t="s">
        <v>1789</v>
      </c>
      <c r="AC161" s="166" t="s">
        <v>1790</v>
      </c>
      <c r="AD161" s="171" t="s">
        <v>1791</v>
      </c>
      <c r="AE161" s="198" t="s">
        <v>1941</v>
      </c>
      <c r="AF161" s="198" t="s">
        <v>351</v>
      </c>
      <c r="AG161" s="165" t="s">
        <v>230</v>
      </c>
      <c r="AH161" s="203" t="s">
        <v>59</v>
      </c>
      <c r="AI161" s="167">
        <v>0.114</v>
      </c>
      <c r="AJ161" s="221">
        <v>2906.15</v>
      </c>
      <c r="AK161" s="186">
        <v>0.69269876712328771</v>
      </c>
      <c r="AL161" s="186">
        <v>0.21497547945205478</v>
      </c>
      <c r="AM161" s="187">
        <v>0.90767424657534246</v>
      </c>
      <c r="AN161" s="186">
        <v>3.7511077534246562</v>
      </c>
      <c r="AO161" s="186">
        <v>1.1517230958904108</v>
      </c>
      <c r="AP161" s="186">
        <v>4.902830849315067</v>
      </c>
      <c r="AQ161" s="186">
        <v>147.08492547945201</v>
      </c>
      <c r="AR161" s="193" t="s">
        <v>231</v>
      </c>
      <c r="AS161" s="194" t="s">
        <v>431</v>
      </c>
      <c r="AT161" s="166" t="s">
        <v>232</v>
      </c>
      <c r="AU161" s="198" t="s">
        <v>59</v>
      </c>
      <c r="AV161" s="195" t="s">
        <v>1942</v>
      </c>
      <c r="AW161" s="166" t="s">
        <v>234</v>
      </c>
      <c r="AY161" s="196"/>
      <c r="AZ161" s="714"/>
      <c r="BB161" s="196"/>
    </row>
    <row r="162" spans="1:54" s="166" customFormat="1" ht="15.95" customHeight="1" x14ac:dyDescent="0.25">
      <c r="A162" s="182">
        <v>164</v>
      </c>
      <c r="B162" s="166" t="s">
        <v>55</v>
      </c>
      <c r="C162" s="198" t="s">
        <v>59</v>
      </c>
      <c r="D162" s="166" t="s">
        <v>1951</v>
      </c>
      <c r="E162" s="198" t="s">
        <v>1952</v>
      </c>
      <c r="F162" s="198" t="s">
        <v>1953</v>
      </c>
      <c r="H162" s="166" t="s">
        <v>219</v>
      </c>
      <c r="I162" s="166" t="s">
        <v>220</v>
      </c>
      <c r="J162" s="166" t="s">
        <v>221</v>
      </c>
      <c r="K162" s="198" t="s">
        <v>222</v>
      </c>
      <c r="L162" s="198" t="s">
        <v>221</v>
      </c>
      <c r="M162" s="198" t="s">
        <v>879</v>
      </c>
      <c r="N162" s="199">
        <v>5</v>
      </c>
      <c r="O162" s="199">
        <v>1.5</v>
      </c>
      <c r="P162" s="221">
        <v>7.5</v>
      </c>
      <c r="Q162" s="345">
        <v>3</v>
      </c>
      <c r="R162" s="340"/>
      <c r="S162" s="346">
        <v>1</v>
      </c>
      <c r="T162" s="340"/>
      <c r="U162" s="340">
        <v>0</v>
      </c>
      <c r="V162" s="183"/>
      <c r="W162" s="183"/>
      <c r="X162" s="183"/>
      <c r="Y162" s="166" t="s">
        <v>1954</v>
      </c>
      <c r="Z162" s="166" t="s">
        <v>1955</v>
      </c>
      <c r="AA162" s="203">
        <v>1095030001219</v>
      </c>
      <c r="AB162" s="228" t="s">
        <v>1956</v>
      </c>
      <c r="AC162" s="166" t="s">
        <v>1957</v>
      </c>
      <c r="AD162" s="229" t="s">
        <v>1958</v>
      </c>
      <c r="AE162" s="198" t="s">
        <v>1941</v>
      </c>
      <c r="AF162" s="166" t="s">
        <v>906</v>
      </c>
      <c r="AG162" s="165" t="s">
        <v>230</v>
      </c>
      <c r="AH162" s="203" t="s">
        <v>59</v>
      </c>
      <c r="AI162" s="167">
        <v>0.114</v>
      </c>
      <c r="AJ162" s="221">
        <v>8384</v>
      </c>
      <c r="AK162" s="186">
        <v>1.9983780821917805</v>
      </c>
      <c r="AL162" s="186">
        <v>0.62018630136986297</v>
      </c>
      <c r="AM162" s="187">
        <v>2.6185643835616434</v>
      </c>
      <c r="AN162" s="186">
        <v>1.9983780821917805</v>
      </c>
      <c r="AO162" s="186">
        <v>0.62018630136986297</v>
      </c>
      <c r="AP162" s="186">
        <v>2.6185643835616434</v>
      </c>
      <c r="AQ162" s="186">
        <v>78.55693150684931</v>
      </c>
      <c r="AR162" s="193" t="s">
        <v>231</v>
      </c>
      <c r="AS162" s="194" t="s">
        <v>431</v>
      </c>
      <c r="AT162" s="166" t="s">
        <v>325</v>
      </c>
      <c r="AU162" s="198" t="s">
        <v>59</v>
      </c>
      <c r="AV162" s="195" t="s">
        <v>1959</v>
      </c>
      <c r="AW162" s="166" t="s">
        <v>234</v>
      </c>
      <c r="AY162" s="196"/>
      <c r="AZ162" s="714"/>
      <c r="BB162" s="196"/>
    </row>
    <row r="163" spans="1:54" s="166" customFormat="1" ht="15.95" customHeight="1" x14ac:dyDescent="0.25">
      <c r="A163" s="182">
        <v>165</v>
      </c>
      <c r="B163" s="166" t="s">
        <v>55</v>
      </c>
      <c r="C163" s="198" t="s">
        <v>59</v>
      </c>
      <c r="D163" s="166" t="s">
        <v>1960</v>
      </c>
      <c r="E163" s="198" t="s">
        <v>1961</v>
      </c>
      <c r="F163" s="198" t="s">
        <v>1962</v>
      </c>
      <c r="H163" s="166" t="s">
        <v>219</v>
      </c>
      <c r="I163" s="166" t="s">
        <v>220</v>
      </c>
      <c r="J163" s="166" t="s">
        <v>221</v>
      </c>
      <c r="K163" s="198" t="s">
        <v>1337</v>
      </c>
      <c r="L163" s="198" t="s">
        <v>221</v>
      </c>
      <c r="M163" s="198" t="s">
        <v>879</v>
      </c>
      <c r="N163" s="199">
        <v>4</v>
      </c>
      <c r="O163" s="199">
        <v>2</v>
      </c>
      <c r="P163" s="221">
        <v>8</v>
      </c>
      <c r="Q163" s="345">
        <v>5</v>
      </c>
      <c r="R163" s="340"/>
      <c r="S163" s="346">
        <v>2</v>
      </c>
      <c r="T163" s="340"/>
      <c r="U163" s="340">
        <v>0</v>
      </c>
      <c r="V163" s="183"/>
      <c r="W163" s="183"/>
      <c r="X163" s="183"/>
      <c r="Y163" s="166" t="s">
        <v>330</v>
      </c>
      <c r="Z163" s="166" t="s">
        <v>1963</v>
      </c>
      <c r="AA163" s="203">
        <v>1155030003105</v>
      </c>
      <c r="AB163" s="228" t="s">
        <v>1964</v>
      </c>
      <c r="AC163" s="166" t="s">
        <v>1965</v>
      </c>
      <c r="AD163" s="198" t="s">
        <v>1966</v>
      </c>
      <c r="AE163" s="198" t="s">
        <v>1941</v>
      </c>
      <c r="AF163" s="166" t="s">
        <v>346</v>
      </c>
      <c r="AG163" s="165" t="s">
        <v>230</v>
      </c>
      <c r="AH163" s="203" t="s">
        <v>59</v>
      </c>
      <c r="AI163" s="167">
        <v>0.114</v>
      </c>
      <c r="AJ163" s="221">
        <v>23555.4</v>
      </c>
      <c r="AK163" s="186">
        <v>5.6145747945205473</v>
      </c>
      <c r="AL163" s="186">
        <v>1.7424542465753425</v>
      </c>
      <c r="AM163" s="187">
        <v>7.3570290410958901</v>
      </c>
      <c r="AN163" s="186">
        <v>6.2486021917808188</v>
      </c>
      <c r="AO163" s="186">
        <v>1.7424542465753425</v>
      </c>
      <c r="AP163" s="186">
        <v>7.9910564383561615</v>
      </c>
      <c r="AQ163" s="186">
        <v>239.73169315068483</v>
      </c>
      <c r="AR163" s="193" t="s">
        <v>231</v>
      </c>
      <c r="AS163" s="194" t="s">
        <v>431</v>
      </c>
      <c r="AT163" s="166" t="s">
        <v>232</v>
      </c>
      <c r="AU163" s="198" t="s">
        <v>59</v>
      </c>
      <c r="AV163" s="195" t="s">
        <v>1967</v>
      </c>
      <c r="AW163" s="166" t="s">
        <v>234</v>
      </c>
      <c r="AY163" s="196"/>
      <c r="AZ163" s="714"/>
      <c r="BB163" s="196"/>
    </row>
    <row r="164" spans="1:54" s="166" customFormat="1" ht="15.95" customHeight="1" x14ac:dyDescent="0.25">
      <c r="A164" s="182">
        <v>166</v>
      </c>
      <c r="B164" s="166" t="s">
        <v>55</v>
      </c>
      <c r="C164" s="198" t="s">
        <v>59</v>
      </c>
      <c r="D164" s="166" t="s">
        <v>1983</v>
      </c>
      <c r="E164" s="198" t="s">
        <v>1984</v>
      </c>
      <c r="F164" s="198" t="s">
        <v>1985</v>
      </c>
      <c r="H164" s="166" t="s">
        <v>219</v>
      </c>
      <c r="I164" s="166" t="s">
        <v>220</v>
      </c>
      <c r="J164" s="166" t="s">
        <v>221</v>
      </c>
      <c r="K164" s="198" t="s">
        <v>222</v>
      </c>
      <c r="L164" s="198" t="s">
        <v>221</v>
      </c>
      <c r="M164" s="198" t="s">
        <v>879</v>
      </c>
      <c r="N164" s="199">
        <v>2.5</v>
      </c>
      <c r="O164" s="199">
        <v>1.5</v>
      </c>
      <c r="P164" s="221">
        <v>3.75</v>
      </c>
      <c r="Q164" s="345">
        <v>4</v>
      </c>
      <c r="R164" s="340"/>
      <c r="S164" s="346">
        <v>2</v>
      </c>
      <c r="T164" s="340"/>
      <c r="U164" s="340">
        <v>0</v>
      </c>
      <c r="V164" s="183"/>
      <c r="W164" s="183"/>
      <c r="X164" s="183"/>
      <c r="Y164" s="166" t="s">
        <v>330</v>
      </c>
      <c r="Z164" s="166" t="s">
        <v>1986</v>
      </c>
      <c r="AA164" s="203">
        <v>1155030003105</v>
      </c>
      <c r="AB164" s="228" t="s">
        <v>1956</v>
      </c>
      <c r="AC164" s="166" t="s">
        <v>1965</v>
      </c>
      <c r="AD164" s="198" t="s">
        <v>1966</v>
      </c>
      <c r="AE164" s="166" t="s">
        <v>1941</v>
      </c>
      <c r="AF164" s="166" t="s">
        <v>348</v>
      </c>
      <c r="AG164" s="165" t="s">
        <v>230</v>
      </c>
      <c r="AH164" s="203" t="s">
        <v>59</v>
      </c>
      <c r="AI164" s="167">
        <v>0.114</v>
      </c>
      <c r="AJ164" s="221">
        <v>16775.099999999999</v>
      </c>
      <c r="AK164" s="186">
        <v>3.9984484931506845</v>
      </c>
      <c r="AL164" s="186">
        <v>1.2408978082191779</v>
      </c>
      <c r="AM164" s="187">
        <v>5.2393463013698627</v>
      </c>
      <c r="AN164" s="186">
        <v>4.3807772602739705</v>
      </c>
      <c r="AO164" s="186">
        <v>1.2408978082191779</v>
      </c>
      <c r="AP164" s="186">
        <v>5.6216750684931487</v>
      </c>
      <c r="AQ164" s="186">
        <v>168.65025205479446</v>
      </c>
      <c r="AR164" s="193" t="s">
        <v>231</v>
      </c>
      <c r="AS164" s="194" t="s">
        <v>431</v>
      </c>
      <c r="AT164" s="166" t="s">
        <v>232</v>
      </c>
      <c r="AU164" s="198" t="s">
        <v>59</v>
      </c>
      <c r="AV164" s="195" t="s">
        <v>1987</v>
      </c>
      <c r="AW164" s="166" t="s">
        <v>234</v>
      </c>
      <c r="AY164" s="196"/>
      <c r="AZ164" s="714"/>
      <c r="BB164" s="196"/>
    </row>
    <row r="165" spans="1:54" s="166" customFormat="1" ht="15.95" customHeight="1" x14ac:dyDescent="0.25">
      <c r="A165" s="182">
        <v>167</v>
      </c>
      <c r="B165" s="166" t="s">
        <v>55</v>
      </c>
      <c r="C165" s="198" t="s">
        <v>59</v>
      </c>
      <c r="D165" s="166" t="s">
        <v>2005</v>
      </c>
      <c r="E165" s="198" t="s">
        <v>2006</v>
      </c>
      <c r="F165" s="198" t="s">
        <v>2007</v>
      </c>
      <c r="H165" s="166" t="s">
        <v>219</v>
      </c>
      <c r="I165" s="166" t="s">
        <v>220</v>
      </c>
      <c r="J165" s="166" t="s">
        <v>221</v>
      </c>
      <c r="K165" s="198" t="s">
        <v>2008</v>
      </c>
      <c r="L165" s="198" t="s">
        <v>221</v>
      </c>
      <c r="M165" s="198" t="s">
        <v>879</v>
      </c>
      <c r="N165" s="199">
        <v>6</v>
      </c>
      <c r="O165" s="199">
        <v>1.5</v>
      </c>
      <c r="P165" s="221">
        <v>9</v>
      </c>
      <c r="Q165" s="345">
        <v>3</v>
      </c>
      <c r="R165" s="340"/>
      <c r="S165" s="346">
        <v>2</v>
      </c>
      <c r="T165" s="340"/>
      <c r="U165" s="340">
        <v>0</v>
      </c>
      <c r="V165" s="183"/>
      <c r="W165" s="183"/>
      <c r="X165" s="183"/>
      <c r="Y165" s="166" t="s">
        <v>330</v>
      </c>
      <c r="Z165" s="166" t="s">
        <v>2009</v>
      </c>
      <c r="AA165" s="203">
        <v>1145030001566</v>
      </c>
      <c r="AB165" s="166" t="s">
        <v>2010</v>
      </c>
      <c r="AC165" s="166" t="s">
        <v>2011</v>
      </c>
      <c r="AD165" s="198" t="s">
        <v>2012</v>
      </c>
      <c r="AE165" s="166" t="s">
        <v>1859</v>
      </c>
      <c r="AF165" s="166" t="s">
        <v>2013</v>
      </c>
      <c r="AG165" s="165" t="s">
        <v>230</v>
      </c>
      <c r="AH165" s="203" t="s">
        <v>59</v>
      </c>
      <c r="AI165" s="186">
        <v>0.114</v>
      </c>
      <c r="AJ165" s="221">
        <v>11458.6</v>
      </c>
      <c r="AK165" s="186">
        <v>2.7312279452054793</v>
      </c>
      <c r="AL165" s="186">
        <v>0.8476224657534247</v>
      </c>
      <c r="AM165" s="187">
        <v>3.5788504109589039</v>
      </c>
      <c r="AN165" s="186">
        <v>2.8102964383561631</v>
      </c>
      <c r="AO165" s="186">
        <v>0.8476224657534247</v>
      </c>
      <c r="AP165" s="186">
        <v>3.6579189041095876</v>
      </c>
      <c r="AQ165" s="186">
        <v>109.73756712328763</v>
      </c>
      <c r="AR165" s="193" t="s">
        <v>231</v>
      </c>
      <c r="AS165" s="194" t="s">
        <v>431</v>
      </c>
      <c r="AT165" s="166" t="s">
        <v>232</v>
      </c>
      <c r="AU165" s="198" t="s">
        <v>59</v>
      </c>
      <c r="AV165" s="195" t="s">
        <v>2014</v>
      </c>
      <c r="AW165" s="166" t="s">
        <v>234</v>
      </c>
      <c r="AY165" s="196"/>
      <c r="AZ165" s="714"/>
      <c r="BB165" s="196"/>
    </row>
    <row r="166" spans="1:54" s="166" customFormat="1" ht="15.95" customHeight="1" x14ac:dyDescent="0.25">
      <c r="A166" s="182">
        <v>168</v>
      </c>
      <c r="B166" s="166" t="s">
        <v>55</v>
      </c>
      <c r="C166" s="198" t="s">
        <v>59</v>
      </c>
      <c r="D166" s="166" t="s">
        <v>2023</v>
      </c>
      <c r="E166" s="198" t="s">
        <v>2024</v>
      </c>
      <c r="F166" s="198" t="s">
        <v>2025</v>
      </c>
      <c r="H166" s="166" t="s">
        <v>317</v>
      </c>
      <c r="I166" s="166" t="s">
        <v>1413</v>
      </c>
      <c r="J166" s="166" t="s">
        <v>221</v>
      </c>
      <c r="K166" s="198" t="s">
        <v>222</v>
      </c>
      <c r="L166" s="198" t="s">
        <v>221</v>
      </c>
      <c r="M166" s="198" t="s">
        <v>879</v>
      </c>
      <c r="N166" s="199">
        <v>2</v>
      </c>
      <c r="O166" s="199">
        <v>1.5</v>
      </c>
      <c r="P166" s="221">
        <v>3</v>
      </c>
      <c r="Q166" s="345">
        <v>3</v>
      </c>
      <c r="R166" s="59"/>
      <c r="S166" s="346">
        <v>2</v>
      </c>
      <c r="T166" s="340"/>
      <c r="U166" s="346">
        <v>0</v>
      </c>
      <c r="V166" s="183"/>
      <c r="W166" s="183"/>
      <c r="X166" s="183"/>
      <c r="Y166" s="166" t="s">
        <v>62</v>
      </c>
      <c r="Z166" s="170" t="s">
        <v>224</v>
      </c>
      <c r="AA166" s="197" t="s">
        <v>225</v>
      </c>
      <c r="AB166" s="166" t="s">
        <v>1789</v>
      </c>
      <c r="AC166" s="166" t="s">
        <v>1790</v>
      </c>
      <c r="AD166" s="171" t="s">
        <v>1791</v>
      </c>
      <c r="AE166" s="198" t="s">
        <v>2026</v>
      </c>
      <c r="AF166" s="166" t="s">
        <v>238</v>
      </c>
      <c r="AG166" s="165" t="s">
        <v>230</v>
      </c>
      <c r="AH166" s="203" t="s">
        <v>59</v>
      </c>
      <c r="AI166" s="167">
        <v>0.114</v>
      </c>
      <c r="AJ166" s="221">
        <v>158.9</v>
      </c>
      <c r="AK166" s="186">
        <v>3.7874794520547941E-2</v>
      </c>
      <c r="AL166" s="186">
        <v>1.1754246575342466E-2</v>
      </c>
      <c r="AM166" s="187">
        <v>4.9629041095890405E-2</v>
      </c>
      <c r="AN166" s="186">
        <v>0.56977945205479463</v>
      </c>
      <c r="AO166" s="186">
        <v>0.17259780821917808</v>
      </c>
      <c r="AP166" s="186">
        <v>0.74237726027397266</v>
      </c>
      <c r="AQ166" s="186">
        <v>22.27131780821918</v>
      </c>
      <c r="AR166" s="193" t="s">
        <v>231</v>
      </c>
      <c r="AS166" s="194" t="s">
        <v>431</v>
      </c>
      <c r="AT166" s="166" t="s">
        <v>232</v>
      </c>
      <c r="AU166" s="198" t="s">
        <v>59</v>
      </c>
      <c r="AV166" s="195" t="s">
        <v>2027</v>
      </c>
      <c r="AW166" s="166" t="s">
        <v>234</v>
      </c>
      <c r="AY166" s="196"/>
      <c r="AZ166" s="714"/>
      <c r="BB166" s="196"/>
    </row>
    <row r="167" spans="1:54" s="166" customFormat="1" ht="15.95" customHeight="1" x14ac:dyDescent="0.25">
      <c r="A167" s="182">
        <v>169</v>
      </c>
      <c r="B167" s="170" t="s">
        <v>55</v>
      </c>
      <c r="C167" s="198" t="s">
        <v>59</v>
      </c>
      <c r="D167" s="166" t="s">
        <v>15</v>
      </c>
      <c r="E167" s="198" t="s">
        <v>2032</v>
      </c>
      <c r="F167" s="198" t="s">
        <v>2033</v>
      </c>
      <c r="H167" s="166" t="s">
        <v>219</v>
      </c>
      <c r="I167" s="166" t="s">
        <v>220</v>
      </c>
      <c r="J167" s="166" t="s">
        <v>221</v>
      </c>
      <c r="K167" s="198" t="s">
        <v>222</v>
      </c>
      <c r="L167" s="198" t="s">
        <v>221</v>
      </c>
      <c r="M167" s="198" t="s">
        <v>879</v>
      </c>
      <c r="N167" s="199">
        <v>4</v>
      </c>
      <c r="O167" s="199">
        <v>1.5</v>
      </c>
      <c r="P167" s="221">
        <v>6</v>
      </c>
      <c r="Q167" s="345">
        <v>4</v>
      </c>
      <c r="R167" s="59"/>
      <c r="S167" s="346">
        <v>1</v>
      </c>
      <c r="T167" s="340"/>
      <c r="U167" s="346">
        <v>0</v>
      </c>
      <c r="V167" s="183"/>
      <c r="W167" s="183"/>
      <c r="X167" s="183">
        <v>1</v>
      </c>
      <c r="Y167" s="166" t="s">
        <v>62</v>
      </c>
      <c r="Z167" s="170" t="s">
        <v>224</v>
      </c>
      <c r="AA167" s="197" t="s">
        <v>225</v>
      </c>
      <c r="AB167" s="166" t="s">
        <v>1789</v>
      </c>
      <c r="AC167" s="166" t="s">
        <v>1790</v>
      </c>
      <c r="AD167" s="171" t="s">
        <v>1791</v>
      </c>
      <c r="AE167" s="198" t="s">
        <v>1806</v>
      </c>
      <c r="AF167" s="166" t="s">
        <v>2034</v>
      </c>
      <c r="AG167" s="165" t="s">
        <v>230</v>
      </c>
      <c r="AH167" s="203" t="s">
        <v>59</v>
      </c>
      <c r="AI167" s="167">
        <v>0.114</v>
      </c>
      <c r="AJ167" s="221">
        <v>845.73</v>
      </c>
      <c r="AK167" s="186">
        <v>0.20158495890410957</v>
      </c>
      <c r="AL167" s="186">
        <v>6.2560849315068501E-2</v>
      </c>
      <c r="AM167" s="187">
        <v>0.2641458082191781</v>
      </c>
      <c r="AN167" s="186">
        <v>2.9769484931506849</v>
      </c>
      <c r="AO167" s="186">
        <v>0.51504164383561635</v>
      </c>
      <c r="AP167" s="186">
        <v>3.4919901369863013</v>
      </c>
      <c r="AQ167" s="186">
        <v>104.75970410958904</v>
      </c>
      <c r="AR167" s="193" t="s">
        <v>231</v>
      </c>
      <c r="AS167" s="194" t="s">
        <v>431</v>
      </c>
      <c r="AT167" s="166" t="s">
        <v>232</v>
      </c>
      <c r="AU167" s="198" t="s">
        <v>59</v>
      </c>
      <c r="AV167" s="195" t="s">
        <v>2035</v>
      </c>
      <c r="AW167" s="166" t="s">
        <v>234</v>
      </c>
      <c r="AX167" s="166" t="s">
        <v>16310</v>
      </c>
      <c r="AY167" s="196"/>
      <c r="AZ167" s="714"/>
      <c r="BB167" s="196"/>
    </row>
    <row r="168" spans="1:54" s="166" customFormat="1" ht="15.95" customHeight="1" x14ac:dyDescent="0.25">
      <c r="A168" s="182">
        <v>170</v>
      </c>
      <c r="B168" s="170" t="s">
        <v>55</v>
      </c>
      <c r="C168" s="198" t="s">
        <v>59</v>
      </c>
      <c r="D168" s="166" t="s">
        <v>16</v>
      </c>
      <c r="E168" s="198" t="s">
        <v>2046</v>
      </c>
      <c r="F168" s="198" t="s">
        <v>2047</v>
      </c>
      <c r="H168" s="166" t="s">
        <v>219</v>
      </c>
      <c r="I168" s="166" t="s">
        <v>220</v>
      </c>
      <c r="J168" s="166" t="s">
        <v>221</v>
      </c>
      <c r="K168" s="198" t="s">
        <v>222</v>
      </c>
      <c r="L168" s="198" t="s">
        <v>221</v>
      </c>
      <c r="M168" s="198" t="s">
        <v>879</v>
      </c>
      <c r="N168" s="199">
        <v>3</v>
      </c>
      <c r="O168" s="199">
        <v>1.5</v>
      </c>
      <c r="P168" s="221">
        <v>4.5</v>
      </c>
      <c r="Q168" s="345">
        <v>2</v>
      </c>
      <c r="R168" s="59"/>
      <c r="S168" s="346">
        <v>1</v>
      </c>
      <c r="T168" s="340"/>
      <c r="U168" s="346">
        <v>0</v>
      </c>
      <c r="V168" s="183"/>
      <c r="W168" s="183"/>
      <c r="X168" s="183">
        <v>1</v>
      </c>
      <c r="Y168" s="166" t="s">
        <v>62</v>
      </c>
      <c r="Z168" s="170" t="s">
        <v>224</v>
      </c>
      <c r="AA168" s="197" t="s">
        <v>225</v>
      </c>
      <c r="AB168" s="166" t="s">
        <v>1789</v>
      </c>
      <c r="AC168" s="166" t="s">
        <v>1790</v>
      </c>
      <c r="AD168" s="171" t="s">
        <v>1791</v>
      </c>
      <c r="AE168" s="198" t="s">
        <v>1806</v>
      </c>
      <c r="AF168" s="198" t="s">
        <v>488</v>
      </c>
      <c r="AG168" s="165" t="s">
        <v>230</v>
      </c>
      <c r="AH168" s="203" t="s">
        <v>59</v>
      </c>
      <c r="AI168" s="167">
        <v>0.114</v>
      </c>
      <c r="AJ168" s="221">
        <v>533.1</v>
      </c>
      <c r="AK168" s="186">
        <v>0.12706767123287671</v>
      </c>
      <c r="AL168" s="186">
        <v>3.9434794520547947E-2</v>
      </c>
      <c r="AM168" s="187">
        <v>0.16650246575342464</v>
      </c>
      <c r="AN168" s="186">
        <v>1.2841265296803654</v>
      </c>
      <c r="AO168" s="186">
        <v>0.25576328767123285</v>
      </c>
      <c r="AP168" s="186">
        <v>1.5398898173515982</v>
      </c>
      <c r="AQ168" s="186">
        <v>46.19669452054795</v>
      </c>
      <c r="AR168" s="193" t="s">
        <v>231</v>
      </c>
      <c r="AS168" s="194" t="s">
        <v>431</v>
      </c>
      <c r="AT168" s="166" t="s">
        <v>232</v>
      </c>
      <c r="AU168" s="198" t="s">
        <v>59</v>
      </c>
      <c r="AV168" s="195" t="s">
        <v>2048</v>
      </c>
      <c r="AW168" s="166" t="s">
        <v>234</v>
      </c>
      <c r="AY168" s="196"/>
      <c r="AZ168" s="714"/>
      <c r="BB168" s="196"/>
    </row>
    <row r="169" spans="1:54" s="166" customFormat="1" ht="15.95" customHeight="1" x14ac:dyDescent="0.25">
      <c r="A169" s="182">
        <v>171</v>
      </c>
      <c r="B169" s="170" t="s">
        <v>55</v>
      </c>
      <c r="C169" s="198" t="s">
        <v>59</v>
      </c>
      <c r="D169" s="166" t="s">
        <v>2069</v>
      </c>
      <c r="E169" s="198" t="s">
        <v>2070</v>
      </c>
      <c r="F169" s="198" t="s">
        <v>2071</v>
      </c>
      <c r="H169" s="166" t="s">
        <v>219</v>
      </c>
      <c r="I169" s="166" t="s">
        <v>220</v>
      </c>
      <c r="J169" s="166" t="s">
        <v>221</v>
      </c>
      <c r="K169" s="198" t="s">
        <v>222</v>
      </c>
      <c r="L169" s="198" t="s">
        <v>221</v>
      </c>
      <c r="M169" s="198" t="s">
        <v>879</v>
      </c>
      <c r="N169" s="199">
        <v>4</v>
      </c>
      <c r="O169" s="199">
        <v>2</v>
      </c>
      <c r="P169" s="221">
        <v>8</v>
      </c>
      <c r="Q169" s="345">
        <v>4</v>
      </c>
      <c r="R169" s="59"/>
      <c r="S169" s="346">
        <v>1</v>
      </c>
      <c r="T169" s="340"/>
      <c r="U169" s="346">
        <v>0</v>
      </c>
      <c r="V169" s="183"/>
      <c r="W169" s="183"/>
      <c r="X169" s="183">
        <v>1</v>
      </c>
      <c r="Y169" s="166" t="s">
        <v>62</v>
      </c>
      <c r="Z169" s="170" t="s">
        <v>224</v>
      </c>
      <c r="AA169" s="197" t="s">
        <v>225</v>
      </c>
      <c r="AB169" s="166" t="s">
        <v>1789</v>
      </c>
      <c r="AC169" s="166" t="s">
        <v>1790</v>
      </c>
      <c r="AD169" s="171" t="s">
        <v>1791</v>
      </c>
      <c r="AE169" s="198" t="s">
        <v>1806</v>
      </c>
      <c r="AF169" s="166" t="s">
        <v>238</v>
      </c>
      <c r="AG169" s="165" t="s">
        <v>230</v>
      </c>
      <c r="AH169" s="203" t="s">
        <v>59</v>
      </c>
      <c r="AI169" s="167">
        <v>0.114</v>
      </c>
      <c r="AJ169" s="221">
        <v>224.8</v>
      </c>
      <c r="AK169" s="186">
        <v>5.3582465753424659E-2</v>
      </c>
      <c r="AL169" s="186">
        <v>1.6629041095890411E-2</v>
      </c>
      <c r="AM169" s="187">
        <v>7.021150684931507E-2</v>
      </c>
      <c r="AN169" s="186">
        <v>1.5891262739726026</v>
      </c>
      <c r="AO169" s="186">
        <v>0.49007367123287671</v>
      </c>
      <c r="AP169" s="186">
        <v>2.0791999452054792</v>
      </c>
      <c r="AQ169" s="186">
        <v>62.375998356164374</v>
      </c>
      <c r="AR169" s="193" t="s">
        <v>231</v>
      </c>
      <c r="AS169" s="194" t="s">
        <v>431</v>
      </c>
      <c r="AT169" s="166" t="s">
        <v>232</v>
      </c>
      <c r="AU169" s="198" t="s">
        <v>59</v>
      </c>
      <c r="AV169" s="195" t="s">
        <v>2072</v>
      </c>
      <c r="AW169" s="166" t="s">
        <v>234</v>
      </c>
      <c r="AY169" s="196"/>
      <c r="AZ169" s="714"/>
      <c r="BB169" s="196"/>
    </row>
    <row r="170" spans="1:54" s="166" customFormat="1" ht="15.95" customHeight="1" x14ac:dyDescent="0.25">
      <c r="A170" s="182">
        <v>172</v>
      </c>
      <c r="B170" s="166" t="s">
        <v>55</v>
      </c>
      <c r="C170" s="198" t="s">
        <v>59</v>
      </c>
      <c r="D170" s="166" t="s">
        <v>17</v>
      </c>
      <c r="E170" s="198" t="s">
        <v>2076</v>
      </c>
      <c r="F170" s="198" t="s">
        <v>2077</v>
      </c>
      <c r="H170" s="166" t="s">
        <v>317</v>
      </c>
      <c r="I170" s="166" t="s">
        <v>1413</v>
      </c>
      <c r="J170" s="166" t="s">
        <v>221</v>
      </c>
      <c r="K170" s="198" t="s">
        <v>222</v>
      </c>
      <c r="L170" s="198" t="s">
        <v>221</v>
      </c>
      <c r="M170" s="198" t="s">
        <v>879</v>
      </c>
      <c r="N170" s="199">
        <v>1</v>
      </c>
      <c r="O170" s="199">
        <v>1</v>
      </c>
      <c r="P170" s="221">
        <v>1</v>
      </c>
      <c r="Q170" s="345">
        <v>1</v>
      </c>
      <c r="R170" s="59"/>
      <c r="S170" s="346">
        <v>0</v>
      </c>
      <c r="T170" s="340"/>
      <c r="U170" s="346">
        <v>0</v>
      </c>
      <c r="V170" s="183"/>
      <c r="W170" s="183">
        <v>1</v>
      </c>
      <c r="X170" s="183"/>
      <c r="Y170" s="179" t="s">
        <v>16652</v>
      </c>
      <c r="Z170" s="166" t="s">
        <v>230</v>
      </c>
      <c r="AA170" s="203" t="s">
        <v>230</v>
      </c>
      <c r="AB170" s="166" t="s">
        <v>230</v>
      </c>
      <c r="AC170" s="166" t="s">
        <v>230</v>
      </c>
      <c r="AD170" s="171" t="s">
        <v>230</v>
      </c>
      <c r="AE170" s="198" t="s">
        <v>1806</v>
      </c>
      <c r="AF170" s="166" t="s">
        <v>286</v>
      </c>
      <c r="AG170" s="165" t="s">
        <v>230</v>
      </c>
      <c r="AH170" s="203" t="s">
        <v>59</v>
      </c>
      <c r="AI170" s="167">
        <v>0.114</v>
      </c>
      <c r="AJ170" s="221">
        <v>1345.03</v>
      </c>
      <c r="AK170" s="186">
        <v>0.32059619178082188</v>
      </c>
      <c r="AL170" s="186">
        <v>9.9495369863013702E-2</v>
      </c>
      <c r="AM170" s="187">
        <v>0.4200915616438356</v>
      </c>
      <c r="AN170" s="186">
        <v>0.32059619178082188</v>
      </c>
      <c r="AO170" s="186">
        <v>9.9495369863013702E-2</v>
      </c>
      <c r="AP170" s="186">
        <v>0.4200915616438356</v>
      </c>
      <c r="AQ170" s="186">
        <v>12.602746849315068</v>
      </c>
      <c r="AR170" s="193" t="s">
        <v>231</v>
      </c>
      <c r="AS170" s="194" t="s">
        <v>431</v>
      </c>
      <c r="AT170" s="166" t="s">
        <v>232</v>
      </c>
      <c r="AU170" s="198" t="s">
        <v>59</v>
      </c>
      <c r="AV170" s="195" t="s">
        <v>2078</v>
      </c>
      <c r="AW170" s="166" t="s">
        <v>234</v>
      </c>
      <c r="AY170" s="196"/>
      <c r="AZ170" s="714"/>
      <c r="BB170" s="196"/>
    </row>
    <row r="171" spans="1:54" s="166" customFormat="1" ht="15.95" customHeight="1" x14ac:dyDescent="0.25">
      <c r="A171" s="182">
        <v>173</v>
      </c>
      <c r="B171" s="170" t="s">
        <v>55</v>
      </c>
      <c r="C171" s="198" t="s">
        <v>59</v>
      </c>
      <c r="D171" s="166" t="s">
        <v>18</v>
      </c>
      <c r="E171" s="198" t="s">
        <v>2079</v>
      </c>
      <c r="F171" s="198" t="s">
        <v>2080</v>
      </c>
      <c r="H171" s="166" t="s">
        <v>219</v>
      </c>
      <c r="I171" s="166" t="s">
        <v>220</v>
      </c>
      <c r="J171" s="166" t="s">
        <v>221</v>
      </c>
      <c r="K171" s="198" t="s">
        <v>222</v>
      </c>
      <c r="L171" s="198" t="s">
        <v>221</v>
      </c>
      <c r="M171" s="198" t="s">
        <v>879</v>
      </c>
      <c r="N171" s="199">
        <v>2</v>
      </c>
      <c r="O171" s="199">
        <v>1.75</v>
      </c>
      <c r="P171" s="221">
        <v>3.5</v>
      </c>
      <c r="Q171" s="345">
        <v>2</v>
      </c>
      <c r="R171" s="59"/>
      <c r="S171" s="346">
        <v>1</v>
      </c>
      <c r="T171" s="340"/>
      <c r="U171" s="346">
        <v>0</v>
      </c>
      <c r="V171" s="183"/>
      <c r="W171" s="183"/>
      <c r="X171" s="183">
        <v>1</v>
      </c>
      <c r="Y171" s="166" t="s">
        <v>62</v>
      </c>
      <c r="Z171" s="170" t="s">
        <v>224</v>
      </c>
      <c r="AA171" s="197" t="s">
        <v>225</v>
      </c>
      <c r="AB171" s="166" t="s">
        <v>1789</v>
      </c>
      <c r="AC171" s="166" t="s">
        <v>1790</v>
      </c>
      <c r="AD171" s="171" t="s">
        <v>1791</v>
      </c>
      <c r="AE171" s="198" t="s">
        <v>2081</v>
      </c>
      <c r="AF171" s="166" t="s">
        <v>351</v>
      </c>
      <c r="AG171" s="165" t="s">
        <v>230</v>
      </c>
      <c r="AH171" s="203" t="s">
        <v>59</v>
      </c>
      <c r="AI171" s="167">
        <v>0.114</v>
      </c>
      <c r="AJ171" s="221">
        <v>373</v>
      </c>
      <c r="AK171" s="186">
        <v>8.8906849315068495E-2</v>
      </c>
      <c r="AL171" s="186">
        <v>2.7591780821917808E-2</v>
      </c>
      <c r="AM171" s="187">
        <v>0.1164986301369863</v>
      </c>
      <c r="AN171" s="186">
        <v>2.0139139726027397</v>
      </c>
      <c r="AO171" s="186">
        <v>0.52430301369863019</v>
      </c>
      <c r="AP171" s="186">
        <v>2.5382169863013697</v>
      </c>
      <c r="AQ171" s="186">
        <v>76.146509589041088</v>
      </c>
      <c r="AR171" s="193" t="s">
        <v>231</v>
      </c>
      <c r="AS171" s="194" t="s">
        <v>431</v>
      </c>
      <c r="AT171" s="166" t="s">
        <v>232</v>
      </c>
      <c r="AU171" s="198" t="s">
        <v>59</v>
      </c>
      <c r="AV171" s="195" t="s">
        <v>2082</v>
      </c>
      <c r="AW171" s="166" t="s">
        <v>234</v>
      </c>
      <c r="AX171" s="166" t="s">
        <v>16425</v>
      </c>
      <c r="AY171" s="196"/>
      <c r="AZ171" s="714"/>
      <c r="BB171" s="196"/>
    </row>
    <row r="172" spans="1:54" s="166" customFormat="1" ht="15.95" customHeight="1" x14ac:dyDescent="0.25">
      <c r="A172" s="182">
        <v>174</v>
      </c>
      <c r="B172" s="170" t="s">
        <v>55</v>
      </c>
      <c r="C172" s="198" t="s">
        <v>59</v>
      </c>
      <c r="D172" s="166" t="s">
        <v>2088</v>
      </c>
      <c r="E172" s="198" t="s">
        <v>2089</v>
      </c>
      <c r="F172" s="198" t="s">
        <v>2090</v>
      </c>
      <c r="H172" s="166" t="s">
        <v>317</v>
      </c>
      <c r="I172" s="166" t="s">
        <v>1413</v>
      </c>
      <c r="J172" s="166" t="s">
        <v>221</v>
      </c>
      <c r="K172" s="198" t="s">
        <v>222</v>
      </c>
      <c r="L172" s="198" t="s">
        <v>221</v>
      </c>
      <c r="M172" s="198" t="s">
        <v>879</v>
      </c>
      <c r="N172" s="199">
        <v>4</v>
      </c>
      <c r="O172" s="199">
        <v>2</v>
      </c>
      <c r="P172" s="221">
        <v>8</v>
      </c>
      <c r="Q172" s="345">
        <v>2</v>
      </c>
      <c r="R172" s="59"/>
      <c r="S172" s="346">
        <v>1</v>
      </c>
      <c r="T172" s="340"/>
      <c r="U172" s="346">
        <v>1</v>
      </c>
      <c r="V172" s="183"/>
      <c r="W172" s="183"/>
      <c r="X172" s="183"/>
      <c r="Y172" s="166" t="s">
        <v>62</v>
      </c>
      <c r="Z172" s="170" t="s">
        <v>224</v>
      </c>
      <c r="AA172" s="197" t="s">
        <v>225</v>
      </c>
      <c r="AB172" s="166" t="s">
        <v>1789</v>
      </c>
      <c r="AC172" s="166" t="s">
        <v>1790</v>
      </c>
      <c r="AD172" s="171" t="s">
        <v>1791</v>
      </c>
      <c r="AE172" s="198" t="s">
        <v>2081</v>
      </c>
      <c r="AF172" s="198" t="s">
        <v>286</v>
      </c>
      <c r="AG172" s="165" t="s">
        <v>230</v>
      </c>
      <c r="AH172" s="203" t="s">
        <v>59</v>
      </c>
      <c r="AI172" s="167">
        <v>0.114</v>
      </c>
      <c r="AJ172" s="221">
        <v>2677.4</v>
      </c>
      <c r="AK172" s="186">
        <v>0.63817479452054793</v>
      </c>
      <c r="AL172" s="186">
        <v>0.19805424657534246</v>
      </c>
      <c r="AM172" s="187">
        <v>0.83622904109589036</v>
      </c>
      <c r="AN172" s="186">
        <v>1.4515175342465751</v>
      </c>
      <c r="AO172" s="186">
        <v>0.39869013698630135</v>
      </c>
      <c r="AP172" s="186">
        <v>1.8502076712328765</v>
      </c>
      <c r="AQ172" s="186">
        <v>55.506230136986296</v>
      </c>
      <c r="AR172" s="193" t="s">
        <v>231</v>
      </c>
      <c r="AS172" s="194" t="s">
        <v>431</v>
      </c>
      <c r="AT172" s="166" t="s">
        <v>232</v>
      </c>
      <c r="AU172" s="198" t="s">
        <v>59</v>
      </c>
      <c r="AV172" s="195" t="s">
        <v>2091</v>
      </c>
      <c r="AW172" s="166" t="s">
        <v>234</v>
      </c>
      <c r="AX172" s="166" t="s">
        <v>16426</v>
      </c>
      <c r="AY172" s="196"/>
      <c r="AZ172" s="714"/>
      <c r="BB172" s="196"/>
    </row>
    <row r="173" spans="1:54" s="166" customFormat="1" ht="15.95" customHeight="1" x14ac:dyDescent="0.25">
      <c r="A173" s="182">
        <v>175</v>
      </c>
      <c r="B173" s="170" t="s">
        <v>55</v>
      </c>
      <c r="C173" s="198" t="s">
        <v>59</v>
      </c>
      <c r="D173" s="166" t="s">
        <v>19</v>
      </c>
      <c r="E173" s="198" t="s">
        <v>2094</v>
      </c>
      <c r="F173" s="198" t="s">
        <v>2095</v>
      </c>
      <c r="H173" s="166" t="s">
        <v>219</v>
      </c>
      <c r="I173" s="166" t="s">
        <v>220</v>
      </c>
      <c r="J173" s="166" t="s">
        <v>221</v>
      </c>
      <c r="K173" s="198" t="s">
        <v>222</v>
      </c>
      <c r="L173" s="198" t="s">
        <v>221</v>
      </c>
      <c r="M173" s="198" t="s">
        <v>879</v>
      </c>
      <c r="N173" s="199">
        <v>8</v>
      </c>
      <c r="O173" s="199">
        <v>2</v>
      </c>
      <c r="P173" s="221">
        <v>16</v>
      </c>
      <c r="Q173" s="345">
        <v>5</v>
      </c>
      <c r="R173" s="59"/>
      <c r="S173" s="346">
        <v>1</v>
      </c>
      <c r="T173" s="340"/>
      <c r="U173" s="346">
        <v>0</v>
      </c>
      <c r="V173" s="183"/>
      <c r="W173" s="183"/>
      <c r="X173" s="183">
        <v>1</v>
      </c>
      <c r="Y173" s="166" t="s">
        <v>62</v>
      </c>
      <c r="Z173" s="170" t="s">
        <v>224</v>
      </c>
      <c r="AA173" s="197" t="s">
        <v>225</v>
      </c>
      <c r="AB173" s="166" t="s">
        <v>1789</v>
      </c>
      <c r="AC173" s="166" t="s">
        <v>1790</v>
      </c>
      <c r="AD173" s="171" t="s">
        <v>1791</v>
      </c>
      <c r="AE173" s="198" t="s">
        <v>2096</v>
      </c>
      <c r="AF173" s="198" t="s">
        <v>236</v>
      </c>
      <c r="AG173" s="165" t="s">
        <v>230</v>
      </c>
      <c r="AH173" s="203" t="s">
        <v>59</v>
      </c>
      <c r="AI173" s="167">
        <v>0.114</v>
      </c>
      <c r="AJ173" s="221">
        <v>16611.599999999999</v>
      </c>
      <c r="AK173" s="186">
        <v>3.9594772602739718</v>
      </c>
      <c r="AL173" s="186">
        <v>1.2288032876712329</v>
      </c>
      <c r="AM173" s="187">
        <v>5.1882805479452045</v>
      </c>
      <c r="AN173" s="186">
        <v>10.274573698630135</v>
      </c>
      <c r="AO173" s="186">
        <v>2.0067805479452057</v>
      </c>
      <c r="AP173" s="186">
        <v>12.28135424657534</v>
      </c>
      <c r="AQ173" s="186">
        <v>368.44062739726019</v>
      </c>
      <c r="AR173" s="193" t="s">
        <v>231</v>
      </c>
      <c r="AS173" s="194" t="s">
        <v>431</v>
      </c>
      <c r="AT173" s="166" t="s">
        <v>232</v>
      </c>
      <c r="AU173" s="198" t="s">
        <v>59</v>
      </c>
      <c r="AV173" s="195" t="s">
        <v>2097</v>
      </c>
      <c r="AW173" s="166" t="s">
        <v>234</v>
      </c>
      <c r="AY173" s="196"/>
      <c r="AZ173" s="714"/>
      <c r="BB173" s="196"/>
    </row>
    <row r="174" spans="1:54" s="166" customFormat="1" ht="15.95" customHeight="1" x14ac:dyDescent="0.25">
      <c r="A174" s="182">
        <v>176</v>
      </c>
      <c r="B174" s="170" t="s">
        <v>55</v>
      </c>
      <c r="C174" s="198" t="s">
        <v>59</v>
      </c>
      <c r="D174" s="166" t="s">
        <v>2120</v>
      </c>
      <c r="E174" s="198" t="s">
        <v>2121</v>
      </c>
      <c r="F174" s="198" t="s">
        <v>2122</v>
      </c>
      <c r="H174" s="166" t="s">
        <v>317</v>
      </c>
      <c r="I174" s="166" t="s">
        <v>1413</v>
      </c>
      <c r="J174" s="166" t="s">
        <v>221</v>
      </c>
      <c r="K174" s="198" t="s">
        <v>222</v>
      </c>
      <c r="L174" s="198" t="s">
        <v>221</v>
      </c>
      <c r="M174" s="198" t="s">
        <v>879</v>
      </c>
      <c r="N174" s="199">
        <v>4</v>
      </c>
      <c r="O174" s="199">
        <v>2</v>
      </c>
      <c r="P174" s="221">
        <v>8</v>
      </c>
      <c r="Q174" s="345">
        <v>5</v>
      </c>
      <c r="R174" s="59"/>
      <c r="S174" s="346">
        <v>1</v>
      </c>
      <c r="T174" s="340"/>
      <c r="U174" s="346">
        <v>0</v>
      </c>
      <c r="V174" s="183"/>
      <c r="W174" s="183"/>
      <c r="X174" s="183">
        <v>1</v>
      </c>
      <c r="Y174" s="166" t="s">
        <v>62</v>
      </c>
      <c r="Z174" s="170" t="s">
        <v>224</v>
      </c>
      <c r="AA174" s="197" t="s">
        <v>225</v>
      </c>
      <c r="AB174" s="166" t="s">
        <v>1789</v>
      </c>
      <c r="AC174" s="166" t="s">
        <v>1790</v>
      </c>
      <c r="AD174" s="171" t="s">
        <v>1791</v>
      </c>
      <c r="AE174" s="198" t="s">
        <v>2123</v>
      </c>
      <c r="AF174" s="198" t="s">
        <v>528</v>
      </c>
      <c r="AG174" s="165" t="s">
        <v>230</v>
      </c>
      <c r="AH174" s="203" t="s">
        <v>59</v>
      </c>
      <c r="AI174" s="167">
        <v>0.114</v>
      </c>
      <c r="AJ174" s="221">
        <v>812</v>
      </c>
      <c r="AK174" s="186">
        <v>0.19354520547945203</v>
      </c>
      <c r="AL174" s="186">
        <v>6.0065753424657531E-2</v>
      </c>
      <c r="AM174" s="187">
        <v>0.25361095890410956</v>
      </c>
      <c r="AN174" s="186">
        <v>4.438596986301369</v>
      </c>
      <c r="AO174" s="186">
        <v>1.3508654794520545</v>
      </c>
      <c r="AP174" s="186">
        <v>5.7894624657534237</v>
      </c>
      <c r="AQ174" s="186">
        <v>173.68387397260273</v>
      </c>
      <c r="AR174" s="193" t="s">
        <v>231</v>
      </c>
      <c r="AS174" s="194" t="s">
        <v>431</v>
      </c>
      <c r="AT174" s="166" t="s">
        <v>232</v>
      </c>
      <c r="AU174" s="198" t="s">
        <v>59</v>
      </c>
      <c r="AV174" s="195" t="s">
        <v>2124</v>
      </c>
      <c r="AW174" s="166" t="s">
        <v>234</v>
      </c>
      <c r="AY174" s="196"/>
      <c r="AZ174" s="714"/>
      <c r="BB174" s="196"/>
    </row>
    <row r="175" spans="1:54" s="166" customFormat="1" ht="15.95" customHeight="1" x14ac:dyDescent="0.25">
      <c r="A175" s="182">
        <v>177</v>
      </c>
      <c r="B175" s="166" t="s">
        <v>55</v>
      </c>
      <c r="C175" s="198" t="s">
        <v>59</v>
      </c>
      <c r="D175" s="166" t="s">
        <v>2128</v>
      </c>
      <c r="E175" s="198" t="s">
        <v>2129</v>
      </c>
      <c r="F175" s="198" t="s">
        <v>2130</v>
      </c>
      <c r="H175" s="166" t="s">
        <v>219</v>
      </c>
      <c r="I175" s="166" t="s">
        <v>220</v>
      </c>
      <c r="J175" s="166" t="s">
        <v>221</v>
      </c>
      <c r="K175" s="198" t="s">
        <v>2008</v>
      </c>
      <c r="L175" s="198" t="s">
        <v>221</v>
      </c>
      <c r="M175" s="198" t="s">
        <v>879</v>
      </c>
      <c r="N175" s="199">
        <v>4</v>
      </c>
      <c r="O175" s="199">
        <v>2</v>
      </c>
      <c r="P175" s="221">
        <v>8</v>
      </c>
      <c r="Q175" s="345">
        <v>4</v>
      </c>
      <c r="R175" s="340"/>
      <c r="S175" s="346">
        <v>2</v>
      </c>
      <c r="T175" s="340"/>
      <c r="U175" s="340">
        <v>0</v>
      </c>
      <c r="V175" s="183"/>
      <c r="W175" s="183"/>
      <c r="X175" s="183"/>
      <c r="Y175" s="166" t="s">
        <v>330</v>
      </c>
      <c r="Z175" s="166" t="s">
        <v>2009</v>
      </c>
      <c r="AA175" s="203">
        <v>1145030001566</v>
      </c>
      <c r="AB175" s="166" t="s">
        <v>2010</v>
      </c>
      <c r="AC175" s="166" t="s">
        <v>2011</v>
      </c>
      <c r="AD175" s="198" t="s">
        <v>2012</v>
      </c>
      <c r="AE175" s="198" t="s">
        <v>2131</v>
      </c>
      <c r="AF175" s="198" t="s">
        <v>2132</v>
      </c>
      <c r="AG175" s="165" t="s">
        <v>230</v>
      </c>
      <c r="AH175" s="203" t="s">
        <v>59</v>
      </c>
      <c r="AI175" s="167">
        <v>0.114</v>
      </c>
      <c r="AJ175" s="221">
        <v>11983.4</v>
      </c>
      <c r="AK175" s="186">
        <v>2.8563172602739724</v>
      </c>
      <c r="AL175" s="186">
        <v>0.88644328767123293</v>
      </c>
      <c r="AM175" s="187">
        <v>3.7427605479452053</v>
      </c>
      <c r="AN175" s="186">
        <v>3.5331117808219159</v>
      </c>
      <c r="AO175" s="186">
        <v>0.88644328767123293</v>
      </c>
      <c r="AP175" s="186">
        <v>4.4195550684931488</v>
      </c>
      <c r="AQ175" s="186">
        <v>132.58665205479446</v>
      </c>
      <c r="AR175" s="193" t="s">
        <v>231</v>
      </c>
      <c r="AS175" s="194" t="s">
        <v>431</v>
      </c>
      <c r="AT175" s="166" t="s">
        <v>232</v>
      </c>
      <c r="AU175" s="198" t="s">
        <v>59</v>
      </c>
      <c r="AV175" s="195" t="s">
        <v>2133</v>
      </c>
      <c r="AW175" s="166" t="s">
        <v>234</v>
      </c>
      <c r="AY175" s="196"/>
      <c r="AZ175" s="714"/>
      <c r="BB175" s="196"/>
    </row>
    <row r="176" spans="1:54" s="166" customFormat="1" ht="15.95" customHeight="1" x14ac:dyDescent="0.25">
      <c r="A176" s="182">
        <v>178</v>
      </c>
      <c r="B176" s="170" t="s">
        <v>55</v>
      </c>
      <c r="C176" s="198" t="s">
        <v>59</v>
      </c>
      <c r="D176" s="166" t="s">
        <v>20</v>
      </c>
      <c r="E176" s="198" t="s">
        <v>2145</v>
      </c>
      <c r="F176" s="198" t="s">
        <v>2146</v>
      </c>
      <c r="H176" s="166" t="s">
        <v>219</v>
      </c>
      <c r="I176" s="166" t="s">
        <v>220</v>
      </c>
      <c r="J176" s="166" t="s">
        <v>221</v>
      </c>
      <c r="K176" s="198" t="s">
        <v>222</v>
      </c>
      <c r="L176" s="198" t="s">
        <v>221</v>
      </c>
      <c r="M176" s="198" t="s">
        <v>879</v>
      </c>
      <c r="N176" s="199">
        <v>7</v>
      </c>
      <c r="O176" s="199">
        <v>1.5</v>
      </c>
      <c r="P176" s="221">
        <v>10.5</v>
      </c>
      <c r="Q176" s="345">
        <v>7</v>
      </c>
      <c r="R176" s="59"/>
      <c r="S176" s="346">
        <v>3</v>
      </c>
      <c r="T176" s="340"/>
      <c r="U176" s="346">
        <v>1</v>
      </c>
      <c r="V176" s="202"/>
      <c r="W176" s="183"/>
      <c r="X176" s="183"/>
      <c r="Y176" s="166" t="s">
        <v>62</v>
      </c>
      <c r="Z176" s="170" t="s">
        <v>224</v>
      </c>
      <c r="AA176" s="197" t="s">
        <v>225</v>
      </c>
      <c r="AB176" s="166" t="s">
        <v>1789</v>
      </c>
      <c r="AC176" s="166" t="s">
        <v>1790</v>
      </c>
      <c r="AD176" s="171" t="s">
        <v>1791</v>
      </c>
      <c r="AE176" s="198" t="s">
        <v>2131</v>
      </c>
      <c r="AF176" s="198" t="s">
        <v>988</v>
      </c>
      <c r="AG176" s="165" t="s">
        <v>230</v>
      </c>
      <c r="AH176" s="203" t="s">
        <v>59</v>
      </c>
      <c r="AI176" s="167">
        <v>0.114</v>
      </c>
      <c r="AJ176" s="221">
        <v>7296.2</v>
      </c>
      <c r="AK176" s="186">
        <v>1.7390942465753423</v>
      </c>
      <c r="AL176" s="186">
        <v>0.539718904109589</v>
      </c>
      <c r="AM176" s="187">
        <v>2.2788131506849312</v>
      </c>
      <c r="AN176" s="186">
        <v>7.7735463013698629</v>
      </c>
      <c r="AO176" s="186">
        <v>0.56893808219178077</v>
      </c>
      <c r="AP176" s="186">
        <v>8.3424843835616436</v>
      </c>
      <c r="AQ176" s="186">
        <v>250.27453150684931</v>
      </c>
      <c r="AR176" s="193" t="s">
        <v>231</v>
      </c>
      <c r="AS176" s="194" t="s">
        <v>431</v>
      </c>
      <c r="AT176" s="166" t="s">
        <v>232</v>
      </c>
      <c r="AU176" s="198" t="s">
        <v>59</v>
      </c>
      <c r="AV176" s="195" t="s">
        <v>2147</v>
      </c>
      <c r="AW176" s="166" t="s">
        <v>234</v>
      </c>
      <c r="AY176" s="196"/>
      <c r="AZ176" s="714"/>
      <c r="BB176" s="196"/>
    </row>
    <row r="177" spans="1:54" s="166" customFormat="1" ht="15.95" customHeight="1" x14ac:dyDescent="0.25">
      <c r="A177" s="182">
        <v>179</v>
      </c>
      <c r="B177" s="366" t="s">
        <v>55</v>
      </c>
      <c r="C177" s="272" t="s">
        <v>59</v>
      </c>
      <c r="D177" s="354" t="s">
        <v>2161</v>
      </c>
      <c r="E177" s="198" t="s">
        <v>16861</v>
      </c>
      <c r="F177" s="198" t="s">
        <v>16862</v>
      </c>
      <c r="G177" s="166" t="s">
        <v>818</v>
      </c>
      <c r="H177" s="166" t="s">
        <v>317</v>
      </c>
      <c r="I177" s="166" t="s">
        <v>11287</v>
      </c>
      <c r="J177" s="166" t="s">
        <v>221</v>
      </c>
      <c r="K177" s="198" t="s">
        <v>222</v>
      </c>
      <c r="L177" s="198" t="s">
        <v>221</v>
      </c>
      <c r="M177" s="198" t="s">
        <v>879</v>
      </c>
      <c r="N177" s="199">
        <v>5</v>
      </c>
      <c r="O177" s="199">
        <v>2</v>
      </c>
      <c r="P177" s="221">
        <v>10</v>
      </c>
      <c r="Q177" s="345">
        <v>3</v>
      </c>
      <c r="R177" s="59"/>
      <c r="S177" s="346">
        <v>1</v>
      </c>
      <c r="T177" s="340"/>
      <c r="U177" s="346">
        <v>1</v>
      </c>
      <c r="V177" s="183">
        <v>2</v>
      </c>
      <c r="W177" s="183"/>
      <c r="X177" s="183"/>
      <c r="Y177" s="166" t="s">
        <v>62</v>
      </c>
      <c r="Z177" s="170" t="s">
        <v>224</v>
      </c>
      <c r="AA177" s="197" t="s">
        <v>225</v>
      </c>
      <c r="AB177" s="166" t="s">
        <v>1789</v>
      </c>
      <c r="AC177" s="166" t="s">
        <v>1790</v>
      </c>
      <c r="AD177" s="171" t="s">
        <v>1791</v>
      </c>
      <c r="AE177" s="198" t="s">
        <v>2162</v>
      </c>
      <c r="AF177" s="198" t="s">
        <v>528</v>
      </c>
      <c r="AG177" s="230" t="s">
        <v>230</v>
      </c>
      <c r="AH177" s="203" t="s">
        <v>59</v>
      </c>
      <c r="AI177" s="167">
        <v>0.114</v>
      </c>
      <c r="AJ177" s="221">
        <v>3462.7</v>
      </c>
      <c r="AK177" s="167">
        <v>0.8253558904109588</v>
      </c>
      <c r="AL177" s="167">
        <v>0.2561449315068493</v>
      </c>
      <c r="AM177" s="187">
        <v>1.0815008219178082</v>
      </c>
      <c r="AN177" s="167">
        <v>5.1227942465753413</v>
      </c>
      <c r="AO177" s="167">
        <v>1.1730353424657534</v>
      </c>
      <c r="AP177" s="167">
        <v>6.2958295890410954</v>
      </c>
      <c r="AQ177" s="167">
        <v>188.87488767123287</v>
      </c>
      <c r="AR177" s="193" t="s">
        <v>231</v>
      </c>
      <c r="AS177" s="194" t="s">
        <v>431</v>
      </c>
      <c r="AT177" s="166" t="s">
        <v>232</v>
      </c>
      <c r="AU177" s="198" t="s">
        <v>59</v>
      </c>
      <c r="AV177" s="195" t="s">
        <v>2163</v>
      </c>
      <c r="AW177" s="166" t="s">
        <v>234</v>
      </c>
      <c r="AX177" s="447" t="s">
        <v>16863</v>
      </c>
      <c r="AY177" s="196"/>
      <c r="AZ177" s="804" t="s">
        <v>16864</v>
      </c>
      <c r="BB177" s="196"/>
    </row>
    <row r="178" spans="1:54" s="166" customFormat="1" ht="15.95" customHeight="1" x14ac:dyDescent="0.25">
      <c r="A178" s="182">
        <v>180</v>
      </c>
      <c r="B178" s="366" t="s">
        <v>55</v>
      </c>
      <c r="C178" s="272" t="s">
        <v>59</v>
      </c>
      <c r="D178" s="354" t="s">
        <v>2166</v>
      </c>
      <c r="E178" s="198" t="s">
        <v>16865</v>
      </c>
      <c r="F178" s="198" t="s">
        <v>16866</v>
      </c>
      <c r="G178" s="166" t="s">
        <v>221</v>
      </c>
      <c r="H178" s="166" t="s">
        <v>219</v>
      </c>
      <c r="I178" s="166" t="s">
        <v>220</v>
      </c>
      <c r="J178" s="166" t="s">
        <v>221</v>
      </c>
      <c r="K178" s="198" t="s">
        <v>222</v>
      </c>
      <c r="L178" s="198" t="s">
        <v>221</v>
      </c>
      <c r="M178" s="198" t="s">
        <v>879</v>
      </c>
      <c r="N178" s="199">
        <v>5</v>
      </c>
      <c r="O178" s="199">
        <v>2</v>
      </c>
      <c r="P178" s="221">
        <v>10</v>
      </c>
      <c r="Q178" s="345">
        <v>3</v>
      </c>
      <c r="R178" s="59"/>
      <c r="S178" s="346">
        <v>2</v>
      </c>
      <c r="T178" s="340"/>
      <c r="U178" s="346">
        <v>0</v>
      </c>
      <c r="V178" s="183"/>
      <c r="W178" s="183"/>
      <c r="X178" s="183"/>
      <c r="Y178" s="166" t="s">
        <v>62</v>
      </c>
      <c r="Z178" s="170" t="s">
        <v>224</v>
      </c>
      <c r="AA178" s="197" t="s">
        <v>225</v>
      </c>
      <c r="AB178" s="166" t="s">
        <v>1789</v>
      </c>
      <c r="AC178" s="166" t="s">
        <v>1790</v>
      </c>
      <c r="AD178" s="171" t="s">
        <v>1791</v>
      </c>
      <c r="AE178" s="198" t="s">
        <v>2167</v>
      </c>
      <c r="AF178" s="198" t="s">
        <v>236</v>
      </c>
      <c r="AG178" s="165" t="s">
        <v>230</v>
      </c>
      <c r="AH178" s="203" t="s">
        <v>59</v>
      </c>
      <c r="AI178" s="167">
        <v>0.114</v>
      </c>
      <c r="AJ178" s="221">
        <v>3021.9</v>
      </c>
      <c r="AK178" s="167">
        <v>0.72028849315068499</v>
      </c>
      <c r="AL178" s="167">
        <v>0.2235378082191781</v>
      </c>
      <c r="AM178" s="187">
        <v>0.94382630136986312</v>
      </c>
      <c r="AN178" s="167">
        <v>3.4327816438356162</v>
      </c>
      <c r="AO178" s="167">
        <v>1.0024693150684931</v>
      </c>
      <c r="AP178" s="167">
        <v>4.4352509589041098</v>
      </c>
      <c r="AQ178" s="167">
        <v>133.0575287671233</v>
      </c>
      <c r="AR178" s="193" t="s">
        <v>231</v>
      </c>
      <c r="AS178" s="194" t="s">
        <v>431</v>
      </c>
      <c r="AT178" s="166" t="s">
        <v>232</v>
      </c>
      <c r="AU178" s="198" t="s">
        <v>59</v>
      </c>
      <c r="AV178" s="195" t="s">
        <v>2168</v>
      </c>
      <c r="AW178" s="166" t="s">
        <v>234</v>
      </c>
      <c r="AX178" s="447" t="s">
        <v>16867</v>
      </c>
      <c r="AY178" s="196"/>
      <c r="AZ178" s="804" t="s">
        <v>16864</v>
      </c>
      <c r="BB178" s="196"/>
    </row>
    <row r="179" spans="1:54" s="166" customFormat="1" ht="15.95" customHeight="1" x14ac:dyDescent="0.25">
      <c r="A179" s="182">
        <v>181</v>
      </c>
      <c r="B179" s="170" t="s">
        <v>55</v>
      </c>
      <c r="C179" s="198" t="s">
        <v>59</v>
      </c>
      <c r="D179" s="166" t="s">
        <v>2173</v>
      </c>
      <c r="E179" s="198" t="s">
        <v>16798</v>
      </c>
      <c r="F179" s="198" t="s">
        <v>16799</v>
      </c>
      <c r="H179" s="166" t="s">
        <v>219</v>
      </c>
      <c r="I179" s="166" t="s">
        <v>220</v>
      </c>
      <c r="J179" s="166" t="s">
        <v>221</v>
      </c>
      <c r="K179" s="198" t="s">
        <v>222</v>
      </c>
      <c r="L179" s="198" t="s">
        <v>221</v>
      </c>
      <c r="M179" s="198" t="s">
        <v>879</v>
      </c>
      <c r="N179" s="199">
        <v>4</v>
      </c>
      <c r="O179" s="199">
        <v>1.5</v>
      </c>
      <c r="P179" s="221">
        <v>6</v>
      </c>
      <c r="Q179" s="345">
        <v>3</v>
      </c>
      <c r="R179" s="59"/>
      <c r="S179" s="346">
        <v>2</v>
      </c>
      <c r="T179" s="340"/>
      <c r="U179" s="346"/>
      <c r="V179" s="183"/>
      <c r="W179" s="183"/>
      <c r="X179" s="183"/>
      <c r="Y179" s="166" t="s">
        <v>62</v>
      </c>
      <c r="Z179" s="170" t="s">
        <v>224</v>
      </c>
      <c r="AA179" s="197" t="s">
        <v>225</v>
      </c>
      <c r="AB179" s="166" t="s">
        <v>1789</v>
      </c>
      <c r="AC179" s="166" t="s">
        <v>1790</v>
      </c>
      <c r="AD179" s="171" t="s">
        <v>1791</v>
      </c>
      <c r="AE179" s="198" t="s">
        <v>2162</v>
      </c>
      <c r="AF179" s="198" t="s">
        <v>2174</v>
      </c>
      <c r="AG179" s="165" t="s">
        <v>230</v>
      </c>
      <c r="AH179" s="203" t="s">
        <v>59</v>
      </c>
      <c r="AI179" s="167">
        <v>0.114</v>
      </c>
      <c r="AJ179" s="221">
        <v>3158.4</v>
      </c>
      <c r="AK179" s="167">
        <v>0.75282410958904111</v>
      </c>
      <c r="AL179" s="167">
        <v>0.23363506849315072</v>
      </c>
      <c r="AM179" s="187">
        <v>0.98645917808219186</v>
      </c>
      <c r="AN179" s="167">
        <v>2.658957534246575</v>
      </c>
      <c r="AO179" s="167">
        <v>0.71224520547945214</v>
      </c>
      <c r="AP179" s="167">
        <v>3.3712027397260274</v>
      </c>
      <c r="AQ179" s="167">
        <v>101.13608219178082</v>
      </c>
      <c r="AR179" s="193" t="s">
        <v>231</v>
      </c>
      <c r="AS179" s="194" t="s">
        <v>431</v>
      </c>
      <c r="AT179" s="166" t="s">
        <v>232</v>
      </c>
      <c r="AU179" s="198" t="s">
        <v>59</v>
      </c>
      <c r="AV179" s="195" t="s">
        <v>2175</v>
      </c>
      <c r="AW179" s="166" t="s">
        <v>234</v>
      </c>
      <c r="AX179" s="447" t="s">
        <v>16813</v>
      </c>
      <c r="AY179" s="196"/>
      <c r="AZ179" s="804" t="s">
        <v>16864</v>
      </c>
      <c r="BB179" s="196"/>
    </row>
    <row r="180" spans="1:54" s="166" customFormat="1" ht="15.95" customHeight="1" x14ac:dyDescent="0.25">
      <c r="A180" s="182">
        <v>182</v>
      </c>
      <c r="B180" s="170" t="s">
        <v>55</v>
      </c>
      <c r="C180" s="198" t="s">
        <v>59</v>
      </c>
      <c r="D180" s="166" t="s">
        <v>21</v>
      </c>
      <c r="E180" s="198" t="s">
        <v>2181</v>
      </c>
      <c r="F180" s="198" t="s">
        <v>2182</v>
      </c>
      <c r="H180" s="166" t="s">
        <v>317</v>
      </c>
      <c r="I180" s="166" t="s">
        <v>1413</v>
      </c>
      <c r="J180" s="166" t="s">
        <v>221</v>
      </c>
      <c r="K180" s="198" t="s">
        <v>222</v>
      </c>
      <c r="L180" s="198" t="s">
        <v>221</v>
      </c>
      <c r="M180" s="198" t="s">
        <v>879</v>
      </c>
      <c r="N180" s="199">
        <v>4</v>
      </c>
      <c r="O180" s="199">
        <v>2</v>
      </c>
      <c r="P180" s="221">
        <v>8</v>
      </c>
      <c r="Q180" s="345">
        <v>3</v>
      </c>
      <c r="R180" s="59"/>
      <c r="S180" s="346">
        <v>2</v>
      </c>
      <c r="T180" s="340"/>
      <c r="U180" s="346">
        <v>1</v>
      </c>
      <c r="V180" s="183"/>
      <c r="W180" s="183"/>
      <c r="X180" s="183"/>
      <c r="Y180" s="166" t="s">
        <v>62</v>
      </c>
      <c r="Z180" s="170" t="s">
        <v>224</v>
      </c>
      <c r="AA180" s="197" t="s">
        <v>225</v>
      </c>
      <c r="AB180" s="166" t="s">
        <v>1789</v>
      </c>
      <c r="AC180" s="166" t="s">
        <v>1790</v>
      </c>
      <c r="AD180" s="171" t="s">
        <v>1791</v>
      </c>
      <c r="AE180" s="198" t="s">
        <v>2162</v>
      </c>
      <c r="AF180" s="198" t="s">
        <v>881</v>
      </c>
      <c r="AG180" s="165" t="s">
        <v>230</v>
      </c>
      <c r="AH180" s="203" t="s">
        <v>59</v>
      </c>
      <c r="AI180" s="167">
        <v>0.114</v>
      </c>
      <c r="AJ180" s="221">
        <v>1458.5</v>
      </c>
      <c r="AK180" s="186">
        <v>0.34764246575342467</v>
      </c>
      <c r="AL180" s="186">
        <v>0.10788904109589041</v>
      </c>
      <c r="AM180" s="187">
        <v>0.45553150684931509</v>
      </c>
      <c r="AN180" s="186">
        <v>2.6128041369863011</v>
      </c>
      <c r="AO180" s="186">
        <v>0.73830057534246585</v>
      </c>
      <c r="AP180" s="186">
        <v>3.3511047123287669</v>
      </c>
      <c r="AQ180" s="186">
        <v>100.533141369863</v>
      </c>
      <c r="AR180" s="193" t="s">
        <v>231</v>
      </c>
      <c r="AS180" s="194" t="s">
        <v>431</v>
      </c>
      <c r="AT180" s="166" t="s">
        <v>232</v>
      </c>
      <c r="AU180" s="198" t="s">
        <v>59</v>
      </c>
      <c r="AV180" s="195" t="s">
        <v>2183</v>
      </c>
      <c r="AW180" s="166" t="s">
        <v>234</v>
      </c>
      <c r="AY180" s="196"/>
      <c r="AZ180" s="714"/>
      <c r="BB180" s="196"/>
    </row>
    <row r="181" spans="1:54" s="166" customFormat="1" ht="15.95" customHeight="1" x14ac:dyDescent="0.25">
      <c r="A181" s="182">
        <v>183</v>
      </c>
      <c r="B181" s="170" t="s">
        <v>55</v>
      </c>
      <c r="C181" s="198" t="s">
        <v>59</v>
      </c>
      <c r="D181" s="166" t="s">
        <v>2192</v>
      </c>
      <c r="E181" s="198" t="s">
        <v>2193</v>
      </c>
      <c r="F181" s="198" t="s">
        <v>2194</v>
      </c>
      <c r="H181" s="166" t="s">
        <v>219</v>
      </c>
      <c r="I181" s="166" t="s">
        <v>220</v>
      </c>
      <c r="J181" s="166" t="s">
        <v>221</v>
      </c>
      <c r="K181" s="198" t="s">
        <v>222</v>
      </c>
      <c r="L181" s="198" t="s">
        <v>221</v>
      </c>
      <c r="M181" s="198" t="s">
        <v>879</v>
      </c>
      <c r="N181" s="199">
        <v>4</v>
      </c>
      <c r="O181" s="199">
        <v>3</v>
      </c>
      <c r="P181" s="221">
        <v>12</v>
      </c>
      <c r="Q181" s="345">
        <v>4</v>
      </c>
      <c r="R181" s="59"/>
      <c r="S181" s="346">
        <v>2</v>
      </c>
      <c r="T181" s="340"/>
      <c r="U181" s="346">
        <v>1</v>
      </c>
      <c r="V181" s="183"/>
      <c r="W181" s="183"/>
      <c r="X181" s="183"/>
      <c r="Y181" s="166" t="s">
        <v>62</v>
      </c>
      <c r="Z181" s="170" t="s">
        <v>224</v>
      </c>
      <c r="AA181" s="197" t="s">
        <v>225</v>
      </c>
      <c r="AB181" s="166" t="s">
        <v>1789</v>
      </c>
      <c r="AC181" s="166" t="s">
        <v>1790</v>
      </c>
      <c r="AD181" s="171" t="s">
        <v>1791</v>
      </c>
      <c r="AE181" s="198" t="s">
        <v>2162</v>
      </c>
      <c r="AF181" s="198" t="s">
        <v>286</v>
      </c>
      <c r="AG181" s="165" t="s">
        <v>230</v>
      </c>
      <c r="AH181" s="203" t="s">
        <v>59</v>
      </c>
      <c r="AI181" s="167">
        <v>0.114</v>
      </c>
      <c r="AJ181" s="221">
        <v>3006</v>
      </c>
      <c r="AK181" s="186">
        <v>0.71649863013698623</v>
      </c>
      <c r="AL181" s="186">
        <v>0.22236164383561646</v>
      </c>
      <c r="AM181" s="187">
        <v>0.93886027397260263</v>
      </c>
      <c r="AN181" s="186">
        <v>5.8703704109589046</v>
      </c>
      <c r="AO181" s="186">
        <v>1.7057786301369864</v>
      </c>
      <c r="AP181" s="186">
        <v>7.5761490410958912</v>
      </c>
      <c r="AQ181" s="186">
        <v>227.28447123287674</v>
      </c>
      <c r="AR181" s="193" t="s">
        <v>231</v>
      </c>
      <c r="AS181" s="194" t="s">
        <v>431</v>
      </c>
      <c r="AT181" s="166" t="s">
        <v>232</v>
      </c>
      <c r="AU181" s="198" t="s">
        <v>59</v>
      </c>
      <c r="AV181" s="195" t="s">
        <v>2195</v>
      </c>
      <c r="AW181" s="166" t="s">
        <v>234</v>
      </c>
      <c r="AY181" s="196"/>
      <c r="AZ181" s="714"/>
      <c r="BB181" s="196"/>
    </row>
    <row r="182" spans="1:54" s="166" customFormat="1" ht="15.95" customHeight="1" x14ac:dyDescent="0.25">
      <c r="A182" s="182">
        <v>184</v>
      </c>
      <c r="B182" s="170" t="s">
        <v>55</v>
      </c>
      <c r="C182" s="198" t="s">
        <v>59</v>
      </c>
      <c r="D182" s="166" t="s">
        <v>22</v>
      </c>
      <c r="E182" s="198" t="s">
        <v>2197</v>
      </c>
      <c r="F182" s="198" t="s">
        <v>2198</v>
      </c>
      <c r="H182" s="166" t="s">
        <v>219</v>
      </c>
      <c r="I182" s="166" t="s">
        <v>220</v>
      </c>
      <c r="J182" s="166" t="s">
        <v>221</v>
      </c>
      <c r="K182" s="198" t="s">
        <v>222</v>
      </c>
      <c r="L182" s="198" t="s">
        <v>221</v>
      </c>
      <c r="M182" s="198" t="s">
        <v>879</v>
      </c>
      <c r="N182" s="199">
        <v>6</v>
      </c>
      <c r="O182" s="199">
        <v>1.8</v>
      </c>
      <c r="P182" s="221">
        <v>10.8</v>
      </c>
      <c r="Q182" s="345">
        <v>4</v>
      </c>
      <c r="R182" s="59"/>
      <c r="S182" s="346">
        <v>1</v>
      </c>
      <c r="T182" s="340"/>
      <c r="U182" s="346">
        <v>0</v>
      </c>
      <c r="V182" s="183"/>
      <c r="W182" s="183"/>
      <c r="X182" s="183"/>
      <c r="Y182" s="166" t="s">
        <v>62</v>
      </c>
      <c r="Z182" s="170" t="s">
        <v>224</v>
      </c>
      <c r="AA182" s="197" t="s">
        <v>225</v>
      </c>
      <c r="AB182" s="166" t="s">
        <v>1789</v>
      </c>
      <c r="AC182" s="166" t="s">
        <v>1790</v>
      </c>
      <c r="AD182" s="171" t="s">
        <v>1791</v>
      </c>
      <c r="AE182" s="198" t="s">
        <v>2162</v>
      </c>
      <c r="AF182" s="198" t="s">
        <v>350</v>
      </c>
      <c r="AG182" s="165" t="s">
        <v>230</v>
      </c>
      <c r="AH182" s="203" t="s">
        <v>59</v>
      </c>
      <c r="AI182" s="167">
        <v>0.114</v>
      </c>
      <c r="AJ182" s="221">
        <v>2703.1</v>
      </c>
      <c r="AK182" s="186">
        <v>0.64430054794520542</v>
      </c>
      <c r="AL182" s="186">
        <v>0.19995534246575342</v>
      </c>
      <c r="AM182" s="187">
        <v>0.84425589041095883</v>
      </c>
      <c r="AN182" s="186">
        <v>3.4405646575342459</v>
      </c>
      <c r="AO182" s="186">
        <v>0.96462493150684925</v>
      </c>
      <c r="AP182" s="186">
        <v>4.405189589041095</v>
      </c>
      <c r="AQ182" s="186">
        <v>132.15568767123284</v>
      </c>
      <c r="AR182" s="193" t="s">
        <v>231</v>
      </c>
      <c r="AS182" s="194" t="s">
        <v>431</v>
      </c>
      <c r="AT182" s="166" t="s">
        <v>232</v>
      </c>
      <c r="AU182" s="198" t="s">
        <v>59</v>
      </c>
      <c r="AV182" s="195" t="s">
        <v>2199</v>
      </c>
      <c r="AW182" s="166" t="s">
        <v>234</v>
      </c>
      <c r="AY182" s="196"/>
      <c r="AZ182" s="714"/>
      <c r="BB182" s="196"/>
    </row>
    <row r="183" spans="1:54" s="166" customFormat="1" ht="15.95" customHeight="1" x14ac:dyDescent="0.25">
      <c r="A183" s="182">
        <v>185</v>
      </c>
      <c r="B183" s="170" t="s">
        <v>55</v>
      </c>
      <c r="C183" s="198" t="s">
        <v>59</v>
      </c>
      <c r="D183" s="166" t="s">
        <v>23</v>
      </c>
      <c r="E183" s="198" t="s">
        <v>2205</v>
      </c>
      <c r="F183" s="198" t="s">
        <v>2206</v>
      </c>
      <c r="H183" s="166" t="s">
        <v>317</v>
      </c>
      <c r="I183" s="166" t="s">
        <v>1413</v>
      </c>
      <c r="J183" s="166" t="s">
        <v>221</v>
      </c>
      <c r="K183" s="198" t="s">
        <v>222</v>
      </c>
      <c r="L183" s="198" t="s">
        <v>221</v>
      </c>
      <c r="M183" s="198" t="s">
        <v>879</v>
      </c>
      <c r="N183" s="199">
        <v>2</v>
      </c>
      <c r="O183" s="199">
        <v>1.5</v>
      </c>
      <c r="P183" s="221">
        <v>3</v>
      </c>
      <c r="Q183" s="345">
        <v>3</v>
      </c>
      <c r="R183" s="59"/>
      <c r="S183" s="346">
        <v>2</v>
      </c>
      <c r="T183" s="340"/>
      <c r="U183" s="346">
        <v>1</v>
      </c>
      <c r="V183" s="183"/>
      <c r="W183" s="183"/>
      <c r="X183" s="183"/>
      <c r="Y183" s="166" t="s">
        <v>62</v>
      </c>
      <c r="Z183" s="170" t="s">
        <v>224</v>
      </c>
      <c r="AA183" s="197" t="s">
        <v>225</v>
      </c>
      <c r="AB183" s="166" t="s">
        <v>1789</v>
      </c>
      <c r="AC183" s="166" t="s">
        <v>1790</v>
      </c>
      <c r="AD183" s="171" t="s">
        <v>1791</v>
      </c>
      <c r="AE183" s="198" t="s">
        <v>2207</v>
      </c>
      <c r="AF183" s="198" t="s">
        <v>488</v>
      </c>
      <c r="AG183" s="165" t="s">
        <v>230</v>
      </c>
      <c r="AH183" s="203" t="s">
        <v>59</v>
      </c>
      <c r="AI183" s="167">
        <v>0.114</v>
      </c>
      <c r="AJ183" s="221">
        <v>2398.62</v>
      </c>
      <c r="AK183" s="186">
        <v>0.57172586301369854</v>
      </c>
      <c r="AL183" s="186">
        <v>0.17743216438356163</v>
      </c>
      <c r="AM183" s="187">
        <v>0.74915802739726023</v>
      </c>
      <c r="AN183" s="186">
        <v>3.6324078904109589</v>
      </c>
      <c r="AO183" s="186">
        <v>0.84803967123287671</v>
      </c>
      <c r="AP183" s="186">
        <v>4.4804475616438353</v>
      </c>
      <c r="AQ183" s="186">
        <v>134.41342684931504</v>
      </c>
      <c r="AR183" s="193" t="s">
        <v>231</v>
      </c>
      <c r="AS183" s="194" t="s">
        <v>431</v>
      </c>
      <c r="AT183" s="166" t="s">
        <v>232</v>
      </c>
      <c r="AU183" s="198" t="s">
        <v>59</v>
      </c>
      <c r="AV183" s="195" t="s">
        <v>2208</v>
      </c>
      <c r="AW183" s="166" t="s">
        <v>234</v>
      </c>
      <c r="AY183" s="196"/>
      <c r="AZ183" s="714"/>
      <c r="BB183" s="196"/>
    </row>
    <row r="184" spans="1:54" s="166" customFormat="1" ht="15.95" customHeight="1" x14ac:dyDescent="0.25">
      <c r="A184" s="182">
        <v>186</v>
      </c>
      <c r="B184" s="170" t="s">
        <v>55</v>
      </c>
      <c r="C184" s="198" t="s">
        <v>59</v>
      </c>
      <c r="D184" s="166" t="s">
        <v>24</v>
      </c>
      <c r="E184" s="198" t="s">
        <v>2218</v>
      </c>
      <c r="F184" s="198" t="s">
        <v>2219</v>
      </c>
      <c r="H184" s="166" t="s">
        <v>317</v>
      </c>
      <c r="I184" s="166" t="s">
        <v>1413</v>
      </c>
      <c r="J184" s="166" t="s">
        <v>221</v>
      </c>
      <c r="K184" s="198" t="s">
        <v>1337</v>
      </c>
      <c r="L184" s="198" t="s">
        <v>221</v>
      </c>
      <c r="M184" s="198" t="s">
        <v>879</v>
      </c>
      <c r="N184" s="199">
        <v>2</v>
      </c>
      <c r="O184" s="199">
        <v>1.5</v>
      </c>
      <c r="P184" s="221">
        <v>3</v>
      </c>
      <c r="Q184" s="345">
        <v>3</v>
      </c>
      <c r="R184" s="59"/>
      <c r="S184" s="346">
        <v>1</v>
      </c>
      <c r="T184" s="340"/>
      <c r="U184" s="346">
        <v>0</v>
      </c>
      <c r="V184" s="183"/>
      <c r="W184" s="183"/>
      <c r="X184" s="183"/>
      <c r="Y184" s="166" t="s">
        <v>62</v>
      </c>
      <c r="Z184" s="170" t="s">
        <v>224</v>
      </c>
      <c r="AA184" s="197" t="s">
        <v>225</v>
      </c>
      <c r="AB184" s="166" t="s">
        <v>1789</v>
      </c>
      <c r="AC184" s="166" t="s">
        <v>1790</v>
      </c>
      <c r="AD184" s="171" t="s">
        <v>1791</v>
      </c>
      <c r="AE184" s="198" t="s">
        <v>2220</v>
      </c>
      <c r="AF184" s="198" t="s">
        <v>238</v>
      </c>
      <c r="AG184" s="165" t="s">
        <v>230</v>
      </c>
      <c r="AH184" s="203" t="s">
        <v>59</v>
      </c>
      <c r="AI184" s="167">
        <v>0.114</v>
      </c>
      <c r="AJ184" s="221">
        <v>2196.4</v>
      </c>
      <c r="AK184" s="186">
        <v>0.52352547945205474</v>
      </c>
      <c r="AL184" s="186">
        <v>0.16247342465753425</v>
      </c>
      <c r="AM184" s="187">
        <v>0.68599890410958897</v>
      </c>
      <c r="AN184" s="186">
        <v>2.8217852054794506</v>
      </c>
      <c r="AO184" s="186">
        <v>0.66699616438356168</v>
      </c>
      <c r="AP184" s="186">
        <v>3.4887813698630121</v>
      </c>
      <c r="AQ184" s="186">
        <v>104.66344109589036</v>
      </c>
      <c r="AR184" s="193" t="s">
        <v>231</v>
      </c>
      <c r="AS184" s="194" t="s">
        <v>431</v>
      </c>
      <c r="AT184" s="166" t="s">
        <v>232</v>
      </c>
      <c r="AU184" s="198" t="s">
        <v>59</v>
      </c>
      <c r="AV184" s="195" t="s">
        <v>2221</v>
      </c>
      <c r="AW184" s="166" t="s">
        <v>234</v>
      </c>
      <c r="AY184" s="196"/>
      <c r="AZ184" s="714"/>
      <c r="BB184" s="196"/>
    </row>
    <row r="185" spans="1:54" s="166" customFormat="1" ht="15.95" customHeight="1" x14ac:dyDescent="0.25">
      <c r="A185" s="182">
        <v>187</v>
      </c>
      <c r="B185" s="170" t="s">
        <v>55</v>
      </c>
      <c r="C185" s="198" t="s">
        <v>59</v>
      </c>
      <c r="D185" s="166" t="s">
        <v>25</v>
      </c>
      <c r="E185" s="198" t="s">
        <v>16809</v>
      </c>
      <c r="F185" s="198" t="s">
        <v>16810</v>
      </c>
      <c r="H185" s="166" t="s">
        <v>219</v>
      </c>
      <c r="I185" s="166" t="s">
        <v>220</v>
      </c>
      <c r="J185" s="166" t="s">
        <v>221</v>
      </c>
      <c r="K185" s="198" t="s">
        <v>222</v>
      </c>
      <c r="L185" s="198" t="s">
        <v>221</v>
      </c>
      <c r="M185" s="198" t="s">
        <v>879</v>
      </c>
      <c r="N185" s="199">
        <v>3</v>
      </c>
      <c r="O185" s="199">
        <v>2</v>
      </c>
      <c r="P185" s="221">
        <v>6</v>
      </c>
      <c r="Q185" s="345">
        <v>4</v>
      </c>
      <c r="R185" s="59"/>
      <c r="S185" s="346">
        <v>2</v>
      </c>
      <c r="T185" s="340"/>
      <c r="U185" s="346">
        <v>1</v>
      </c>
      <c r="V185" s="183"/>
      <c r="W185" s="183"/>
      <c r="X185" s="183"/>
      <c r="Y185" s="166" t="s">
        <v>62</v>
      </c>
      <c r="Z185" s="170" t="s">
        <v>224</v>
      </c>
      <c r="AA185" s="197" t="s">
        <v>225</v>
      </c>
      <c r="AB185" s="166" t="s">
        <v>1789</v>
      </c>
      <c r="AC185" s="166" t="s">
        <v>1790</v>
      </c>
      <c r="AD185" s="171" t="s">
        <v>1791</v>
      </c>
      <c r="AE185" s="198" t="s">
        <v>2207</v>
      </c>
      <c r="AF185" s="198" t="s">
        <v>240</v>
      </c>
      <c r="AG185" s="165" t="s">
        <v>230</v>
      </c>
      <c r="AH185" s="203" t="s">
        <v>59</v>
      </c>
      <c r="AI185" s="167">
        <v>0.114</v>
      </c>
      <c r="AJ185" s="221">
        <v>3344.1</v>
      </c>
      <c r="AK185" s="167">
        <v>0.79708684931506846</v>
      </c>
      <c r="AL185" s="167">
        <v>0.24737178082191782</v>
      </c>
      <c r="AM185" s="187">
        <v>1.0444586301369863</v>
      </c>
      <c r="AN185" s="167">
        <v>2.7942747945205477</v>
      </c>
      <c r="AO185" s="167">
        <v>0.77352410958904105</v>
      </c>
      <c r="AP185" s="167">
        <v>3.5677989041095888</v>
      </c>
      <c r="AQ185" s="167">
        <v>107.03396712328767</v>
      </c>
      <c r="AR185" s="193" t="s">
        <v>231</v>
      </c>
      <c r="AS185" s="194" t="s">
        <v>431</v>
      </c>
      <c r="AT185" s="166" t="s">
        <v>232</v>
      </c>
      <c r="AU185" s="198" t="s">
        <v>59</v>
      </c>
      <c r="AV185" s="195" t="s">
        <v>2242</v>
      </c>
      <c r="AW185" s="166" t="s">
        <v>234</v>
      </c>
      <c r="AX185" s="286" t="s">
        <v>16812</v>
      </c>
      <c r="AY185" s="196"/>
      <c r="AZ185" s="804" t="s">
        <v>16811</v>
      </c>
      <c r="BB185" s="196"/>
    </row>
    <row r="186" spans="1:54" s="166" customFormat="1" ht="15.95" customHeight="1" x14ac:dyDescent="0.25">
      <c r="A186" s="182">
        <v>188</v>
      </c>
      <c r="B186" s="170" t="s">
        <v>55</v>
      </c>
      <c r="C186" s="198" t="s">
        <v>59</v>
      </c>
      <c r="D186" s="166" t="s">
        <v>2248</v>
      </c>
      <c r="E186" s="198" t="s">
        <v>2249</v>
      </c>
      <c r="F186" s="198" t="s">
        <v>2250</v>
      </c>
      <c r="H186" s="166" t="s">
        <v>317</v>
      </c>
      <c r="I186" s="166" t="s">
        <v>1413</v>
      </c>
      <c r="J186" s="166" t="s">
        <v>221</v>
      </c>
      <c r="K186" s="198" t="s">
        <v>222</v>
      </c>
      <c r="L186" s="198" t="s">
        <v>221</v>
      </c>
      <c r="M186" s="198" t="s">
        <v>879</v>
      </c>
      <c r="N186" s="199">
        <v>2.5</v>
      </c>
      <c r="O186" s="199">
        <v>1.5</v>
      </c>
      <c r="P186" s="221">
        <v>3.75</v>
      </c>
      <c r="Q186" s="345">
        <v>3</v>
      </c>
      <c r="R186" s="59"/>
      <c r="S186" s="346">
        <v>2</v>
      </c>
      <c r="T186" s="340"/>
      <c r="U186" s="346">
        <v>1</v>
      </c>
      <c r="V186" s="183"/>
      <c r="W186" s="183"/>
      <c r="X186" s="183"/>
      <c r="Y186" s="166" t="s">
        <v>62</v>
      </c>
      <c r="Z186" s="170" t="s">
        <v>224</v>
      </c>
      <c r="AA186" s="197" t="s">
        <v>225</v>
      </c>
      <c r="AB186" s="166" t="s">
        <v>1789</v>
      </c>
      <c r="AC186" s="166" t="s">
        <v>1790</v>
      </c>
      <c r="AD186" s="171" t="s">
        <v>1791</v>
      </c>
      <c r="AE186" s="198" t="s">
        <v>2207</v>
      </c>
      <c r="AF186" s="198" t="s">
        <v>906</v>
      </c>
      <c r="AG186" s="165" t="s">
        <v>230</v>
      </c>
      <c r="AH186" s="203" t="s">
        <v>59</v>
      </c>
      <c r="AI186" s="167">
        <v>0.114</v>
      </c>
      <c r="AJ186" s="221">
        <v>3139</v>
      </c>
      <c r="AK186" s="186">
        <v>0.74819999999999987</v>
      </c>
      <c r="AL186" s="186">
        <v>0.23219999999999999</v>
      </c>
      <c r="AM186" s="187">
        <v>0.98039999999999983</v>
      </c>
      <c r="AN186" s="186">
        <v>3.4174011598173499</v>
      </c>
      <c r="AO186" s="186">
        <v>0.89553969863013694</v>
      </c>
      <c r="AP186" s="186">
        <v>4.3129408584474866</v>
      </c>
      <c r="AQ186" s="186">
        <v>129.38822575342459</v>
      </c>
      <c r="AR186" s="193" t="s">
        <v>231</v>
      </c>
      <c r="AS186" s="194" t="s">
        <v>431</v>
      </c>
      <c r="AT186" s="166" t="s">
        <v>232</v>
      </c>
      <c r="AU186" s="198" t="s">
        <v>59</v>
      </c>
      <c r="AV186" s="195" t="s">
        <v>2251</v>
      </c>
      <c r="AW186" s="166" t="s">
        <v>234</v>
      </c>
      <c r="AY186" s="196"/>
      <c r="AZ186" s="714"/>
      <c r="BB186" s="196"/>
    </row>
    <row r="187" spans="1:54" s="166" customFormat="1" ht="15.95" customHeight="1" x14ac:dyDescent="0.25">
      <c r="A187" s="182">
        <v>189</v>
      </c>
      <c r="B187" s="366" t="s">
        <v>55</v>
      </c>
      <c r="C187" s="272" t="s">
        <v>59</v>
      </c>
      <c r="D187" s="354" t="s">
        <v>2282</v>
      </c>
      <c r="E187" s="198" t="s">
        <v>16885</v>
      </c>
      <c r="F187" s="198" t="s">
        <v>16886</v>
      </c>
      <c r="G187" s="166" t="s">
        <v>221</v>
      </c>
      <c r="H187" s="166" t="s">
        <v>219</v>
      </c>
      <c r="I187" s="166" t="s">
        <v>220</v>
      </c>
      <c r="J187" s="166" t="s">
        <v>221</v>
      </c>
      <c r="K187" s="198" t="s">
        <v>222</v>
      </c>
      <c r="L187" s="198" t="s">
        <v>221</v>
      </c>
      <c r="M187" s="198" t="s">
        <v>879</v>
      </c>
      <c r="N187" s="199">
        <v>8</v>
      </c>
      <c r="O187" s="199">
        <v>1.5</v>
      </c>
      <c r="P187" s="221">
        <v>12</v>
      </c>
      <c r="Q187" s="345">
        <v>5</v>
      </c>
      <c r="R187" s="59"/>
      <c r="S187" s="346">
        <v>1</v>
      </c>
      <c r="T187" s="340"/>
      <c r="U187" s="346">
        <v>1</v>
      </c>
      <c r="V187" s="183">
        <v>5</v>
      </c>
      <c r="W187" s="183">
        <v>1</v>
      </c>
      <c r="X187" s="183"/>
      <c r="Y187" s="166" t="s">
        <v>62</v>
      </c>
      <c r="Z187" s="170" t="s">
        <v>224</v>
      </c>
      <c r="AA187" s="197" t="s">
        <v>225</v>
      </c>
      <c r="AB187" s="166" t="s">
        <v>1789</v>
      </c>
      <c r="AC187" s="166" t="s">
        <v>1790</v>
      </c>
      <c r="AD187" s="171" t="s">
        <v>1791</v>
      </c>
      <c r="AE187" s="198" t="s">
        <v>2207</v>
      </c>
      <c r="AF187" s="166" t="s">
        <v>1017</v>
      </c>
      <c r="AG187" s="165" t="s">
        <v>230</v>
      </c>
      <c r="AH187" s="203" t="s">
        <v>59</v>
      </c>
      <c r="AI187" s="167">
        <v>0.114</v>
      </c>
      <c r="AJ187" s="221">
        <v>3203.6</v>
      </c>
      <c r="AK187" s="167">
        <v>0.763597808219178</v>
      </c>
      <c r="AL187" s="167">
        <v>0.23697863013698628</v>
      </c>
      <c r="AM187" s="187">
        <v>1.0005764383561644</v>
      </c>
      <c r="AN187" s="167">
        <v>10.475693424657536</v>
      </c>
      <c r="AO187" s="167">
        <v>2.2743838356164385</v>
      </c>
      <c r="AP187" s="167">
        <v>12.750077260273972</v>
      </c>
      <c r="AQ187" s="167">
        <v>382.50231780821917</v>
      </c>
      <c r="AR187" s="193" t="s">
        <v>231</v>
      </c>
      <c r="AS187" s="194" t="s">
        <v>431</v>
      </c>
      <c r="AT187" s="166" t="s">
        <v>232</v>
      </c>
      <c r="AU187" s="198" t="s">
        <v>59</v>
      </c>
      <c r="AV187" s="195" t="s">
        <v>2283</v>
      </c>
      <c r="AW187" s="166" t="s">
        <v>234</v>
      </c>
      <c r="AX187" s="447" t="s">
        <v>16887</v>
      </c>
      <c r="AY187" s="196"/>
      <c r="AZ187" s="804" t="s">
        <v>16834</v>
      </c>
      <c r="BB187" s="196"/>
    </row>
    <row r="188" spans="1:54" s="166" customFormat="1" ht="15.95" customHeight="1" x14ac:dyDescent="0.25">
      <c r="A188" s="182">
        <v>190</v>
      </c>
      <c r="B188" s="366" t="s">
        <v>55</v>
      </c>
      <c r="C188" s="272" t="s">
        <v>59</v>
      </c>
      <c r="D188" s="354" t="s">
        <v>26</v>
      </c>
      <c r="E188" s="198" t="s">
        <v>16858</v>
      </c>
      <c r="F188" s="198" t="s">
        <v>16859</v>
      </c>
      <c r="G188" s="166" t="s">
        <v>221</v>
      </c>
      <c r="H188" s="166" t="s">
        <v>219</v>
      </c>
      <c r="I188" s="166" t="s">
        <v>220</v>
      </c>
      <c r="J188" s="166" t="s">
        <v>221</v>
      </c>
      <c r="K188" s="198" t="s">
        <v>222</v>
      </c>
      <c r="L188" s="198" t="s">
        <v>221</v>
      </c>
      <c r="M188" s="198" t="s">
        <v>879</v>
      </c>
      <c r="N188" s="199">
        <v>2.5</v>
      </c>
      <c r="O188" s="199">
        <v>1.5</v>
      </c>
      <c r="P188" s="221">
        <v>3.75</v>
      </c>
      <c r="Q188" s="345">
        <v>2</v>
      </c>
      <c r="R188" s="59"/>
      <c r="S188" s="346">
        <v>1</v>
      </c>
      <c r="T188" s="340"/>
      <c r="U188" s="346">
        <v>0</v>
      </c>
      <c r="V188" s="183"/>
      <c r="W188" s="183"/>
      <c r="X188" s="183"/>
      <c r="Y188" s="166" t="s">
        <v>62</v>
      </c>
      <c r="Z188" s="170" t="s">
        <v>224</v>
      </c>
      <c r="AA188" s="197" t="s">
        <v>225</v>
      </c>
      <c r="AB188" s="166" t="s">
        <v>1789</v>
      </c>
      <c r="AC188" s="166" t="s">
        <v>1790</v>
      </c>
      <c r="AD188" s="171" t="s">
        <v>1791</v>
      </c>
      <c r="AE188" s="166" t="s">
        <v>2207</v>
      </c>
      <c r="AF188" s="166" t="s">
        <v>346</v>
      </c>
      <c r="AG188" s="165" t="s">
        <v>230</v>
      </c>
      <c r="AH188" s="203" t="s">
        <v>59</v>
      </c>
      <c r="AI188" s="167">
        <v>0.114</v>
      </c>
      <c r="AJ188" s="221">
        <v>2771</v>
      </c>
      <c r="AK188" s="167">
        <v>0.66048493150684928</v>
      </c>
      <c r="AL188" s="167">
        <v>0.20497808219178079</v>
      </c>
      <c r="AM188" s="187">
        <v>0.8654630136986301</v>
      </c>
      <c r="AN188" s="167">
        <v>0.70708767123287664</v>
      </c>
      <c r="AO188" s="167">
        <v>0.20497808219178079</v>
      </c>
      <c r="AP188" s="167">
        <v>0.91206575342465745</v>
      </c>
      <c r="AQ188" s="167">
        <v>27.361972602739723</v>
      </c>
      <c r="AR188" s="193" t="s">
        <v>231</v>
      </c>
      <c r="AS188" s="194" t="s">
        <v>431</v>
      </c>
      <c r="AT188" s="166" t="s">
        <v>232</v>
      </c>
      <c r="AU188" s="198" t="s">
        <v>59</v>
      </c>
      <c r="AV188" s="195" t="s">
        <v>2291</v>
      </c>
      <c r="AW188" s="166" t="s">
        <v>234</v>
      </c>
      <c r="AX188" s="447" t="s">
        <v>16860</v>
      </c>
      <c r="AY188" s="196"/>
      <c r="AZ188" s="804" t="s">
        <v>16834</v>
      </c>
      <c r="BB188" s="196"/>
    </row>
    <row r="189" spans="1:54" s="166" customFormat="1" ht="15.95" customHeight="1" x14ac:dyDescent="0.25">
      <c r="A189" s="182">
        <v>191</v>
      </c>
      <c r="B189" s="170" t="s">
        <v>55</v>
      </c>
      <c r="C189" s="198" t="s">
        <v>59</v>
      </c>
      <c r="D189" s="166" t="s">
        <v>27</v>
      </c>
      <c r="E189" s="198" t="s">
        <v>16800</v>
      </c>
      <c r="F189" s="198" t="s">
        <v>16801</v>
      </c>
      <c r="H189" s="166" t="s">
        <v>219</v>
      </c>
      <c r="I189" s="166" t="s">
        <v>220</v>
      </c>
      <c r="J189" s="166" t="s">
        <v>221</v>
      </c>
      <c r="K189" s="198" t="s">
        <v>222</v>
      </c>
      <c r="L189" s="198" t="s">
        <v>221</v>
      </c>
      <c r="M189" s="198" t="s">
        <v>879</v>
      </c>
      <c r="N189" s="199">
        <v>6</v>
      </c>
      <c r="O189" s="199">
        <v>1.5</v>
      </c>
      <c r="P189" s="221">
        <v>9</v>
      </c>
      <c r="Q189" s="345">
        <v>3</v>
      </c>
      <c r="R189" s="59"/>
      <c r="S189" s="346">
        <v>2</v>
      </c>
      <c r="T189" s="340"/>
      <c r="U189" s="346">
        <v>1</v>
      </c>
      <c r="V189" s="183"/>
      <c r="W189" s="183"/>
      <c r="X189" s="183"/>
      <c r="Y189" s="166" t="s">
        <v>62</v>
      </c>
      <c r="Z189" s="170" t="s">
        <v>224</v>
      </c>
      <c r="AA189" s="197" t="s">
        <v>225</v>
      </c>
      <c r="AB189" s="166" t="s">
        <v>1789</v>
      </c>
      <c r="AC189" s="166" t="s">
        <v>1790</v>
      </c>
      <c r="AD189" s="171" t="s">
        <v>1791</v>
      </c>
      <c r="AE189" s="166" t="s">
        <v>2207</v>
      </c>
      <c r="AF189" s="166" t="s">
        <v>2294</v>
      </c>
      <c r="AG189" s="165" t="s">
        <v>230</v>
      </c>
      <c r="AH189" s="203" t="s">
        <v>59</v>
      </c>
      <c r="AI189" s="167">
        <v>0.114</v>
      </c>
      <c r="AJ189" s="221">
        <v>974.1</v>
      </c>
      <c r="AK189" s="167">
        <v>0.23218273972602738</v>
      </c>
      <c r="AL189" s="167">
        <v>7.205671232876712E-2</v>
      </c>
      <c r="AM189" s="187">
        <v>0.30423945205479452</v>
      </c>
      <c r="AN189" s="167">
        <v>0.66495241552511408</v>
      </c>
      <c r="AO189" s="167">
        <v>7.205671232876712E-2</v>
      </c>
      <c r="AP189" s="167">
        <v>0.73700912785388117</v>
      </c>
      <c r="AQ189" s="167">
        <v>22.110273835616436</v>
      </c>
      <c r="AR189" s="193" t="s">
        <v>231</v>
      </c>
      <c r="AS189" s="194" t="s">
        <v>431</v>
      </c>
      <c r="AT189" s="166" t="s">
        <v>232</v>
      </c>
      <c r="AU189" s="198" t="s">
        <v>59</v>
      </c>
      <c r="AV189" s="195" t="s">
        <v>2295</v>
      </c>
      <c r="AW189" s="166" t="s">
        <v>234</v>
      </c>
      <c r="AY189" s="196"/>
      <c r="AZ189" s="714"/>
      <c r="BB189" s="196"/>
    </row>
    <row r="190" spans="1:54" s="166" customFormat="1" ht="15.95" customHeight="1" x14ac:dyDescent="0.25">
      <c r="A190" s="182">
        <v>192</v>
      </c>
      <c r="B190" s="170" t="s">
        <v>55</v>
      </c>
      <c r="C190" s="198" t="s">
        <v>59</v>
      </c>
      <c r="D190" s="166" t="s">
        <v>28</v>
      </c>
      <c r="E190" s="198" t="s">
        <v>2306</v>
      </c>
      <c r="F190" s="198" t="s">
        <v>2307</v>
      </c>
      <c r="H190" s="166" t="s">
        <v>219</v>
      </c>
      <c r="I190" s="166" t="s">
        <v>220</v>
      </c>
      <c r="J190" s="166" t="s">
        <v>221</v>
      </c>
      <c r="K190" s="198" t="s">
        <v>222</v>
      </c>
      <c r="L190" s="198" t="s">
        <v>221</v>
      </c>
      <c r="M190" s="198" t="s">
        <v>879</v>
      </c>
      <c r="N190" s="199">
        <v>4</v>
      </c>
      <c r="O190" s="199">
        <v>2</v>
      </c>
      <c r="P190" s="221">
        <v>8</v>
      </c>
      <c r="Q190" s="345">
        <v>3</v>
      </c>
      <c r="R190" s="59"/>
      <c r="S190" s="346">
        <v>2</v>
      </c>
      <c r="T190" s="340"/>
      <c r="U190" s="346">
        <v>0</v>
      </c>
      <c r="V190" s="183"/>
      <c r="W190" s="183"/>
      <c r="X190" s="183">
        <v>1</v>
      </c>
      <c r="Y190" s="166" t="s">
        <v>62</v>
      </c>
      <c r="Z190" s="170" t="s">
        <v>224</v>
      </c>
      <c r="AA190" s="197" t="s">
        <v>225</v>
      </c>
      <c r="AB190" s="166" t="s">
        <v>1789</v>
      </c>
      <c r="AC190" s="166" t="s">
        <v>1790</v>
      </c>
      <c r="AD190" s="171" t="s">
        <v>1791</v>
      </c>
      <c r="AE190" s="166" t="s">
        <v>2207</v>
      </c>
      <c r="AF190" s="166" t="s">
        <v>347</v>
      </c>
      <c r="AG190" s="165" t="s">
        <v>230</v>
      </c>
      <c r="AH190" s="203" t="s">
        <v>59</v>
      </c>
      <c r="AI190" s="167">
        <v>0.114</v>
      </c>
      <c r="AJ190" s="221">
        <v>3823.15</v>
      </c>
      <c r="AK190" s="186">
        <v>0.9112713698630136</v>
      </c>
      <c r="AL190" s="186">
        <v>0.28280835616438355</v>
      </c>
      <c r="AM190" s="187">
        <v>1.1940797260273972</v>
      </c>
      <c r="AN190" s="186">
        <v>1.5243839726027397</v>
      </c>
      <c r="AO190" s="186">
        <v>0.42929630136986296</v>
      </c>
      <c r="AP190" s="186">
        <v>1.9536802739726027</v>
      </c>
      <c r="AQ190" s="186">
        <v>58.610408219178083</v>
      </c>
      <c r="AR190" s="193" t="s">
        <v>231</v>
      </c>
      <c r="AS190" s="194" t="s">
        <v>431</v>
      </c>
      <c r="AT190" s="166" t="s">
        <v>232</v>
      </c>
      <c r="AU190" s="198" t="s">
        <v>59</v>
      </c>
      <c r="AV190" s="195" t="s">
        <v>2308</v>
      </c>
      <c r="AW190" s="166" t="s">
        <v>234</v>
      </c>
      <c r="AY190" s="196"/>
      <c r="AZ190" s="714"/>
      <c r="BB190" s="196"/>
    </row>
    <row r="191" spans="1:54" s="166" customFormat="1" ht="15.95" customHeight="1" x14ac:dyDescent="0.25">
      <c r="A191" s="182">
        <v>193</v>
      </c>
      <c r="B191" s="170" t="s">
        <v>55</v>
      </c>
      <c r="C191" s="198" t="s">
        <v>59</v>
      </c>
      <c r="D191" s="166" t="s">
        <v>29</v>
      </c>
      <c r="E191" s="198" t="s">
        <v>2313</v>
      </c>
      <c r="F191" s="198" t="s">
        <v>2314</v>
      </c>
      <c r="H191" s="166" t="s">
        <v>317</v>
      </c>
      <c r="I191" s="166" t="s">
        <v>1413</v>
      </c>
      <c r="J191" s="166" t="s">
        <v>221</v>
      </c>
      <c r="K191" s="198" t="s">
        <v>222</v>
      </c>
      <c r="L191" s="198" t="s">
        <v>221</v>
      </c>
      <c r="M191" s="198" t="s">
        <v>879</v>
      </c>
      <c r="N191" s="199">
        <v>4.5</v>
      </c>
      <c r="O191" s="199">
        <v>2</v>
      </c>
      <c r="P191" s="221">
        <v>9</v>
      </c>
      <c r="Q191" s="345">
        <v>6</v>
      </c>
      <c r="R191" s="59"/>
      <c r="S191" s="346">
        <v>2</v>
      </c>
      <c r="T191" s="340"/>
      <c r="U191" s="346">
        <v>1</v>
      </c>
      <c r="V191" s="183"/>
      <c r="W191" s="183"/>
      <c r="X191" s="183"/>
      <c r="Y191" s="166" t="s">
        <v>62</v>
      </c>
      <c r="Z191" s="170" t="s">
        <v>224</v>
      </c>
      <c r="AA191" s="197" t="s">
        <v>225</v>
      </c>
      <c r="AB191" s="166" t="s">
        <v>1789</v>
      </c>
      <c r="AC191" s="166" t="s">
        <v>1790</v>
      </c>
      <c r="AD191" s="171" t="s">
        <v>1791</v>
      </c>
      <c r="AE191" s="198" t="s">
        <v>2315</v>
      </c>
      <c r="AF191" s="166" t="s">
        <v>881</v>
      </c>
      <c r="AG191" s="165" t="s">
        <v>230</v>
      </c>
      <c r="AH191" s="203" t="s">
        <v>59</v>
      </c>
      <c r="AI191" s="167">
        <v>0.114</v>
      </c>
      <c r="AJ191" s="221">
        <v>6081</v>
      </c>
      <c r="AK191" s="186">
        <v>1.4494438356164381</v>
      </c>
      <c r="AL191" s="186">
        <v>0.44982739726027399</v>
      </c>
      <c r="AM191" s="187">
        <v>1.8992712328767121</v>
      </c>
      <c r="AN191" s="186">
        <v>5.5100294474885825</v>
      </c>
      <c r="AO191" s="186">
        <v>1.338438082191781</v>
      </c>
      <c r="AP191" s="186">
        <v>6.848467529680363</v>
      </c>
      <c r="AQ191" s="186">
        <v>205.45402589041089</v>
      </c>
      <c r="AR191" s="193" t="s">
        <v>231</v>
      </c>
      <c r="AS191" s="194" t="s">
        <v>431</v>
      </c>
      <c r="AT191" s="166" t="s">
        <v>232</v>
      </c>
      <c r="AU191" s="198" t="s">
        <v>59</v>
      </c>
      <c r="AV191" s="195" t="s">
        <v>2316</v>
      </c>
      <c r="AW191" s="166" t="s">
        <v>234</v>
      </c>
      <c r="AY191" s="196"/>
      <c r="AZ191" s="714"/>
      <c r="BB191" s="196"/>
    </row>
    <row r="192" spans="1:54" s="166" customFormat="1" ht="15.95" customHeight="1" x14ac:dyDescent="0.25">
      <c r="A192" s="182">
        <v>194</v>
      </c>
      <c r="B192" s="366" t="s">
        <v>55</v>
      </c>
      <c r="C192" s="272" t="s">
        <v>59</v>
      </c>
      <c r="D192" s="354" t="s">
        <v>30</v>
      </c>
      <c r="E192" s="198" t="s">
        <v>16868</v>
      </c>
      <c r="F192" s="198" t="s">
        <v>16869</v>
      </c>
      <c r="G192" s="166" t="s">
        <v>818</v>
      </c>
      <c r="H192" s="166" t="s">
        <v>219</v>
      </c>
      <c r="I192" s="166" t="s">
        <v>220</v>
      </c>
      <c r="J192" s="166" t="s">
        <v>221</v>
      </c>
      <c r="K192" s="198" t="s">
        <v>222</v>
      </c>
      <c r="L192" s="198" t="s">
        <v>221</v>
      </c>
      <c r="M192" s="198" t="s">
        <v>879</v>
      </c>
      <c r="N192" s="199">
        <v>6</v>
      </c>
      <c r="O192" s="199">
        <v>2</v>
      </c>
      <c r="P192" s="221">
        <v>12</v>
      </c>
      <c r="Q192" s="345">
        <v>4</v>
      </c>
      <c r="R192" s="59"/>
      <c r="S192" s="346">
        <v>2</v>
      </c>
      <c r="T192" s="340"/>
      <c r="U192" s="346">
        <v>0</v>
      </c>
      <c r="V192" s="183"/>
      <c r="W192" s="183"/>
      <c r="X192" s="183"/>
      <c r="Y192" s="166" t="s">
        <v>62</v>
      </c>
      <c r="Z192" s="170" t="s">
        <v>224</v>
      </c>
      <c r="AA192" s="197" t="s">
        <v>225</v>
      </c>
      <c r="AB192" s="166" t="s">
        <v>1789</v>
      </c>
      <c r="AC192" s="166" t="s">
        <v>1790</v>
      </c>
      <c r="AD192" s="171" t="s">
        <v>1791</v>
      </c>
      <c r="AE192" s="198" t="s">
        <v>2341</v>
      </c>
      <c r="AF192" s="166" t="s">
        <v>528</v>
      </c>
      <c r="AG192" s="165" t="s">
        <v>230</v>
      </c>
      <c r="AH192" s="203" t="s">
        <v>59</v>
      </c>
      <c r="AI192" s="167">
        <v>0.114</v>
      </c>
      <c r="AJ192" s="221">
        <v>6110.2</v>
      </c>
      <c r="AK192" s="167">
        <v>1.4564038356164384</v>
      </c>
      <c r="AL192" s="167">
        <v>0.45198739726027393</v>
      </c>
      <c r="AM192" s="187">
        <v>1.9083912328767123</v>
      </c>
      <c r="AN192" s="167">
        <v>3.0966994520547946</v>
      </c>
      <c r="AO192" s="167">
        <v>0.9610446575342465</v>
      </c>
      <c r="AP192" s="167">
        <v>4.0577441095890405</v>
      </c>
      <c r="AQ192" s="167">
        <v>121.73232328767122</v>
      </c>
      <c r="AR192" s="193" t="s">
        <v>231</v>
      </c>
      <c r="AS192" s="194" t="s">
        <v>431</v>
      </c>
      <c r="AT192" s="166" t="s">
        <v>232</v>
      </c>
      <c r="AU192" s="198" t="s">
        <v>59</v>
      </c>
      <c r="AV192" s="195" t="s">
        <v>2342</v>
      </c>
      <c r="AW192" s="166" t="s">
        <v>234</v>
      </c>
      <c r="AX192" s="447" t="s">
        <v>16871</v>
      </c>
      <c r="AY192" s="196"/>
      <c r="AZ192" s="804" t="s">
        <v>16872</v>
      </c>
      <c r="BB192" s="196"/>
    </row>
    <row r="193" spans="1:54" s="166" customFormat="1" ht="15.95" customHeight="1" x14ac:dyDescent="0.25">
      <c r="A193" s="182">
        <v>195</v>
      </c>
      <c r="B193" s="366" t="s">
        <v>55</v>
      </c>
      <c r="C193" s="272" t="s">
        <v>59</v>
      </c>
      <c r="D193" s="354" t="s">
        <v>2351</v>
      </c>
      <c r="E193" s="198" t="s">
        <v>16873</v>
      </c>
      <c r="F193" s="198" t="s">
        <v>16874</v>
      </c>
      <c r="G193" s="166" t="s">
        <v>221</v>
      </c>
      <c r="H193" s="166" t="s">
        <v>317</v>
      </c>
      <c r="I193" s="166" t="s">
        <v>220</v>
      </c>
      <c r="J193" s="166" t="s">
        <v>221</v>
      </c>
      <c r="K193" s="198" t="s">
        <v>222</v>
      </c>
      <c r="L193" s="198" t="s">
        <v>221</v>
      </c>
      <c r="M193" s="198" t="s">
        <v>879</v>
      </c>
      <c r="N193" s="199">
        <v>6</v>
      </c>
      <c r="O193" s="199">
        <v>2</v>
      </c>
      <c r="P193" s="221">
        <v>12</v>
      </c>
      <c r="Q193" s="345">
        <v>4</v>
      </c>
      <c r="R193" s="59"/>
      <c r="S193" s="346">
        <v>2</v>
      </c>
      <c r="T193" s="340"/>
      <c r="U193" s="346">
        <v>1</v>
      </c>
      <c r="V193" s="183">
        <v>2</v>
      </c>
      <c r="W193" s="183"/>
      <c r="X193" s="183">
        <v>0</v>
      </c>
      <c r="Y193" s="166" t="s">
        <v>62</v>
      </c>
      <c r="Z193" s="170" t="s">
        <v>224</v>
      </c>
      <c r="AA193" s="197" t="s">
        <v>225</v>
      </c>
      <c r="AB193" s="166" t="s">
        <v>1789</v>
      </c>
      <c r="AC193" s="166" t="s">
        <v>1790</v>
      </c>
      <c r="AD193" s="171" t="s">
        <v>1791</v>
      </c>
      <c r="AE193" s="198" t="s">
        <v>2341</v>
      </c>
      <c r="AF193" s="166" t="s">
        <v>348</v>
      </c>
      <c r="AG193" s="165" t="s">
        <v>230</v>
      </c>
      <c r="AH193" s="203" t="s">
        <v>59</v>
      </c>
      <c r="AI193" s="167">
        <v>0.114</v>
      </c>
      <c r="AJ193" s="221">
        <v>4717.6000000000004</v>
      </c>
      <c r="AK193" s="167">
        <v>1.1244690410958904</v>
      </c>
      <c r="AL193" s="167">
        <v>0.34897315068493151</v>
      </c>
      <c r="AM193" s="187">
        <v>1.4734421917808218</v>
      </c>
      <c r="AN193" s="167">
        <v>6.601850465753424</v>
      </c>
      <c r="AO193" s="167">
        <v>1.8030570410958906</v>
      </c>
      <c r="AP193" s="167">
        <v>8.4049075068493142</v>
      </c>
      <c r="AQ193" s="167">
        <v>252.14722520547943</v>
      </c>
      <c r="AR193" s="193" t="s">
        <v>231</v>
      </c>
      <c r="AS193" s="194" t="s">
        <v>431</v>
      </c>
      <c r="AT193" s="166" t="s">
        <v>232</v>
      </c>
      <c r="AU193" s="198" t="s">
        <v>59</v>
      </c>
      <c r="AV193" s="195" t="s">
        <v>2352</v>
      </c>
      <c r="AW193" s="166" t="s">
        <v>234</v>
      </c>
      <c r="AX193" s="447" t="s">
        <v>16875</v>
      </c>
      <c r="AY193" s="196"/>
      <c r="AZ193" s="804" t="s">
        <v>16834</v>
      </c>
      <c r="BB193" s="196"/>
    </row>
    <row r="194" spans="1:54" s="166" customFormat="1" ht="15.95" customHeight="1" x14ac:dyDescent="0.25">
      <c r="A194" s="182">
        <v>196</v>
      </c>
      <c r="B194" s="170" t="s">
        <v>55</v>
      </c>
      <c r="C194" s="198" t="s">
        <v>59</v>
      </c>
      <c r="D194" s="166" t="s">
        <v>2368</v>
      </c>
      <c r="E194" s="198" t="s">
        <v>2369</v>
      </c>
      <c r="F194" s="198" t="s">
        <v>2370</v>
      </c>
      <c r="H194" s="166" t="s">
        <v>219</v>
      </c>
      <c r="I194" s="166" t="s">
        <v>220</v>
      </c>
      <c r="J194" s="166" t="s">
        <v>221</v>
      </c>
      <c r="K194" s="198" t="s">
        <v>222</v>
      </c>
      <c r="L194" s="198" t="s">
        <v>221</v>
      </c>
      <c r="M194" s="198" t="s">
        <v>879</v>
      </c>
      <c r="N194" s="199">
        <v>2</v>
      </c>
      <c r="O194" s="199">
        <v>1.5</v>
      </c>
      <c r="P194" s="221">
        <v>3</v>
      </c>
      <c r="Q194" s="345">
        <v>2</v>
      </c>
      <c r="R194" s="59"/>
      <c r="S194" s="346">
        <v>2</v>
      </c>
      <c r="T194" s="340"/>
      <c r="U194" s="346">
        <v>0</v>
      </c>
      <c r="V194" s="183"/>
      <c r="W194" s="183"/>
      <c r="X194" s="183"/>
      <c r="Y194" s="166" t="s">
        <v>62</v>
      </c>
      <c r="Z194" s="170" t="s">
        <v>224</v>
      </c>
      <c r="AA194" s="197" t="s">
        <v>225</v>
      </c>
      <c r="AB194" s="166" t="s">
        <v>1789</v>
      </c>
      <c r="AC194" s="166" t="s">
        <v>1790</v>
      </c>
      <c r="AD194" s="171" t="s">
        <v>1791</v>
      </c>
      <c r="AE194" s="198" t="s">
        <v>2096</v>
      </c>
      <c r="AF194" s="166" t="s">
        <v>488</v>
      </c>
      <c r="AG194" s="165" t="s">
        <v>230</v>
      </c>
      <c r="AH194" s="203" t="s">
        <v>59</v>
      </c>
      <c r="AI194" s="167">
        <v>0.114</v>
      </c>
      <c r="AJ194" s="221">
        <v>7824.4</v>
      </c>
      <c r="AK194" s="186">
        <v>1.8649939726027394</v>
      </c>
      <c r="AL194" s="186">
        <v>0.5787912328767123</v>
      </c>
      <c r="AM194" s="187">
        <v>2.4437852054794518</v>
      </c>
      <c r="AN194" s="186">
        <v>3.3272613698630131</v>
      </c>
      <c r="AO194" s="186">
        <v>1.0325983561643834</v>
      </c>
      <c r="AP194" s="186">
        <v>4.3598597260273966</v>
      </c>
      <c r="AQ194" s="186">
        <v>130.7957917808219</v>
      </c>
      <c r="AR194" s="193" t="s">
        <v>231</v>
      </c>
      <c r="AS194" s="194" t="s">
        <v>431</v>
      </c>
      <c r="AT194" s="166" t="s">
        <v>232</v>
      </c>
      <c r="AU194" s="198" t="s">
        <v>59</v>
      </c>
      <c r="AV194" s="195" t="s">
        <v>2371</v>
      </c>
      <c r="AW194" s="166" t="s">
        <v>234</v>
      </c>
      <c r="AY194" s="196"/>
      <c r="AZ194" s="714"/>
      <c r="BB194" s="196"/>
    </row>
    <row r="195" spans="1:54" s="166" customFormat="1" ht="15.95" customHeight="1" x14ac:dyDescent="0.25">
      <c r="A195" s="182">
        <v>197</v>
      </c>
      <c r="B195" s="170" t="s">
        <v>55</v>
      </c>
      <c r="C195" s="198" t="s">
        <v>59</v>
      </c>
      <c r="D195" s="166" t="s">
        <v>2373</v>
      </c>
      <c r="E195" s="198" t="s">
        <v>2374</v>
      </c>
      <c r="F195" s="198" t="s">
        <v>2375</v>
      </c>
      <c r="H195" s="166" t="s">
        <v>219</v>
      </c>
      <c r="I195" s="166" t="s">
        <v>220</v>
      </c>
      <c r="J195" s="166" t="s">
        <v>221</v>
      </c>
      <c r="K195" s="198" t="s">
        <v>222</v>
      </c>
      <c r="L195" s="198" t="s">
        <v>221</v>
      </c>
      <c r="M195" s="198" t="s">
        <v>879</v>
      </c>
      <c r="N195" s="199">
        <v>4.5</v>
      </c>
      <c r="O195" s="199">
        <v>2</v>
      </c>
      <c r="P195" s="221">
        <v>9</v>
      </c>
      <c r="Q195" s="345">
        <v>4</v>
      </c>
      <c r="R195" s="59"/>
      <c r="S195" s="346">
        <v>2</v>
      </c>
      <c r="T195" s="340"/>
      <c r="U195" s="346">
        <v>1</v>
      </c>
      <c r="V195" s="183"/>
      <c r="W195" s="183"/>
      <c r="X195" s="183"/>
      <c r="Y195" s="166" t="s">
        <v>62</v>
      </c>
      <c r="Z195" s="170" t="s">
        <v>224</v>
      </c>
      <c r="AA195" s="197" t="s">
        <v>225</v>
      </c>
      <c r="AB195" s="166" t="s">
        <v>1789</v>
      </c>
      <c r="AC195" s="166" t="s">
        <v>1790</v>
      </c>
      <c r="AD195" s="171" t="s">
        <v>1791</v>
      </c>
      <c r="AE195" s="198" t="s">
        <v>2096</v>
      </c>
      <c r="AF195" s="166" t="s">
        <v>2376</v>
      </c>
      <c r="AG195" s="165" t="s">
        <v>230</v>
      </c>
      <c r="AH195" s="203" t="s">
        <v>59</v>
      </c>
      <c r="AI195" s="167">
        <v>0.114</v>
      </c>
      <c r="AJ195" s="221">
        <v>7273</v>
      </c>
      <c r="AK195" s="186">
        <v>1.7335643835616437</v>
      </c>
      <c r="AL195" s="186">
        <v>0.53800273972602741</v>
      </c>
      <c r="AM195" s="187">
        <v>2.2715671232876709</v>
      </c>
      <c r="AN195" s="186">
        <v>2.4708977168949771</v>
      </c>
      <c r="AO195" s="186">
        <v>0.53800273972602741</v>
      </c>
      <c r="AP195" s="186">
        <v>3.0089004566210047</v>
      </c>
      <c r="AQ195" s="186">
        <v>90.267013698630137</v>
      </c>
      <c r="AR195" s="193" t="s">
        <v>231</v>
      </c>
      <c r="AS195" s="194" t="s">
        <v>431</v>
      </c>
      <c r="AT195" s="166" t="s">
        <v>232</v>
      </c>
      <c r="AU195" s="198" t="s">
        <v>59</v>
      </c>
      <c r="AV195" s="195" t="s">
        <v>2377</v>
      </c>
      <c r="AW195" s="166" t="s">
        <v>234</v>
      </c>
      <c r="AY195" s="196"/>
      <c r="AZ195" s="714"/>
      <c r="BB195" s="196"/>
    </row>
    <row r="196" spans="1:54" s="166" customFormat="1" ht="15.95" customHeight="1" x14ac:dyDescent="0.25">
      <c r="A196" s="182">
        <v>198</v>
      </c>
      <c r="B196" s="170" t="s">
        <v>55</v>
      </c>
      <c r="C196" s="198" t="s">
        <v>59</v>
      </c>
      <c r="D196" s="166" t="s">
        <v>2393</v>
      </c>
      <c r="E196" s="198" t="s">
        <v>2394</v>
      </c>
      <c r="F196" s="198" t="s">
        <v>2395</v>
      </c>
      <c r="H196" s="166" t="s">
        <v>317</v>
      </c>
      <c r="I196" s="166" t="s">
        <v>1413</v>
      </c>
      <c r="J196" s="166" t="s">
        <v>221</v>
      </c>
      <c r="K196" s="198" t="s">
        <v>1337</v>
      </c>
      <c r="L196" s="198" t="s">
        <v>221</v>
      </c>
      <c r="M196" s="198" t="s">
        <v>879</v>
      </c>
      <c r="N196" s="199">
        <v>3</v>
      </c>
      <c r="O196" s="199">
        <v>1.5</v>
      </c>
      <c r="P196" s="221">
        <v>4.5</v>
      </c>
      <c r="Q196" s="345">
        <v>4</v>
      </c>
      <c r="R196" s="59"/>
      <c r="S196" s="346">
        <v>2</v>
      </c>
      <c r="T196" s="340"/>
      <c r="U196" s="346">
        <v>0</v>
      </c>
      <c r="V196" s="183"/>
      <c r="W196" s="183"/>
      <c r="X196" s="183"/>
      <c r="Y196" s="166" t="s">
        <v>62</v>
      </c>
      <c r="Z196" s="170" t="s">
        <v>224</v>
      </c>
      <c r="AA196" s="197" t="s">
        <v>225</v>
      </c>
      <c r="AB196" s="166" t="s">
        <v>1789</v>
      </c>
      <c r="AC196" s="166" t="s">
        <v>1790</v>
      </c>
      <c r="AD196" s="171" t="s">
        <v>1791</v>
      </c>
      <c r="AE196" s="198" t="s">
        <v>2096</v>
      </c>
      <c r="AF196" s="166" t="s">
        <v>229</v>
      </c>
      <c r="AG196" s="165" t="s">
        <v>230</v>
      </c>
      <c r="AH196" s="203" t="s">
        <v>59</v>
      </c>
      <c r="AI196" s="167">
        <v>0.114</v>
      </c>
      <c r="AJ196" s="221">
        <v>3400.2</v>
      </c>
      <c r="AK196" s="186">
        <v>0.81045863013698616</v>
      </c>
      <c r="AL196" s="186">
        <v>0.25152164383561643</v>
      </c>
      <c r="AM196" s="187">
        <v>1.0619802739726025</v>
      </c>
      <c r="AN196" s="186">
        <v>2.1601572602739725</v>
      </c>
      <c r="AO196" s="186">
        <v>0.25152164383561643</v>
      </c>
      <c r="AP196" s="186">
        <v>2.4116789041095887</v>
      </c>
      <c r="AQ196" s="186">
        <v>72.350367123287668</v>
      </c>
      <c r="AR196" s="193" t="s">
        <v>231</v>
      </c>
      <c r="AS196" s="194" t="s">
        <v>431</v>
      </c>
      <c r="AT196" s="166" t="s">
        <v>232</v>
      </c>
      <c r="AU196" s="198" t="s">
        <v>59</v>
      </c>
      <c r="AV196" s="195" t="s">
        <v>2396</v>
      </c>
      <c r="AW196" s="166" t="s">
        <v>234</v>
      </c>
      <c r="AY196" s="196"/>
      <c r="AZ196" s="714"/>
      <c r="BB196" s="196"/>
    </row>
    <row r="197" spans="1:54" s="166" customFormat="1" ht="15.95" customHeight="1" x14ac:dyDescent="0.25">
      <c r="A197" s="182">
        <v>199</v>
      </c>
      <c r="B197" s="170" t="s">
        <v>55</v>
      </c>
      <c r="C197" s="198" t="s">
        <v>59</v>
      </c>
      <c r="D197" s="166" t="s">
        <v>2426</v>
      </c>
      <c r="E197" s="198" t="s">
        <v>2427</v>
      </c>
      <c r="F197" s="198" t="s">
        <v>2428</v>
      </c>
      <c r="H197" s="166" t="s">
        <v>219</v>
      </c>
      <c r="I197" s="166" t="s">
        <v>220</v>
      </c>
      <c r="J197" s="166" t="s">
        <v>221</v>
      </c>
      <c r="K197" s="198" t="s">
        <v>222</v>
      </c>
      <c r="L197" s="198" t="s">
        <v>221</v>
      </c>
      <c r="M197" s="198" t="s">
        <v>879</v>
      </c>
      <c r="N197" s="199">
        <v>5</v>
      </c>
      <c r="O197" s="199">
        <v>1.5</v>
      </c>
      <c r="P197" s="221">
        <v>7.5</v>
      </c>
      <c r="Q197" s="345">
        <v>3</v>
      </c>
      <c r="R197" s="59"/>
      <c r="S197" s="346">
        <v>2</v>
      </c>
      <c r="T197" s="340"/>
      <c r="U197" s="346">
        <v>0</v>
      </c>
      <c r="V197" s="183"/>
      <c r="W197" s="183"/>
      <c r="X197" s="183"/>
      <c r="Y197" s="166" t="s">
        <v>62</v>
      </c>
      <c r="Z197" s="170" t="s">
        <v>224</v>
      </c>
      <c r="AA197" s="197" t="s">
        <v>225</v>
      </c>
      <c r="AB197" s="166" t="s">
        <v>1789</v>
      </c>
      <c r="AC197" s="166" t="s">
        <v>1790</v>
      </c>
      <c r="AD197" s="171" t="s">
        <v>1791</v>
      </c>
      <c r="AE197" s="198" t="s">
        <v>2096</v>
      </c>
      <c r="AF197" s="166" t="s">
        <v>235</v>
      </c>
      <c r="AG197" s="165" t="s">
        <v>230</v>
      </c>
      <c r="AH197" s="203" t="s">
        <v>59</v>
      </c>
      <c r="AI197" s="167">
        <v>0.114</v>
      </c>
      <c r="AJ197" s="221">
        <v>13387.3</v>
      </c>
      <c r="AK197" s="186">
        <v>3.1909454794520546</v>
      </c>
      <c r="AL197" s="186">
        <v>0.99029342465753412</v>
      </c>
      <c r="AM197" s="187">
        <v>4.1812389041095885</v>
      </c>
      <c r="AN197" s="186">
        <v>3.1909454794520546</v>
      </c>
      <c r="AO197" s="186">
        <v>0.99029342465753412</v>
      </c>
      <c r="AP197" s="186">
        <v>4.1812389041095885</v>
      </c>
      <c r="AQ197" s="186">
        <v>125.43716712328765</v>
      </c>
      <c r="AR197" s="193" t="s">
        <v>231</v>
      </c>
      <c r="AS197" s="194" t="s">
        <v>431</v>
      </c>
      <c r="AT197" s="166" t="s">
        <v>232</v>
      </c>
      <c r="AU197" s="198" t="s">
        <v>59</v>
      </c>
      <c r="AV197" s="195" t="s">
        <v>2429</v>
      </c>
      <c r="AW197" s="166" t="s">
        <v>234</v>
      </c>
      <c r="AY197" s="196"/>
      <c r="AZ197" s="714"/>
      <c r="BB197" s="196"/>
    </row>
    <row r="198" spans="1:54" s="166" customFormat="1" ht="15.95" customHeight="1" x14ac:dyDescent="0.25">
      <c r="A198" s="182">
        <v>200</v>
      </c>
      <c r="B198" s="170" t="s">
        <v>55</v>
      </c>
      <c r="C198" s="198" t="s">
        <v>59</v>
      </c>
      <c r="D198" s="166" t="s">
        <v>2430</v>
      </c>
      <c r="E198" s="198" t="s">
        <v>2431</v>
      </c>
      <c r="F198" s="198" t="s">
        <v>2432</v>
      </c>
      <c r="H198" s="166" t="s">
        <v>219</v>
      </c>
      <c r="I198" s="166" t="s">
        <v>220</v>
      </c>
      <c r="J198" s="166" t="s">
        <v>221</v>
      </c>
      <c r="K198" s="198" t="s">
        <v>222</v>
      </c>
      <c r="L198" s="198" t="s">
        <v>221</v>
      </c>
      <c r="M198" s="198" t="s">
        <v>879</v>
      </c>
      <c r="N198" s="199">
        <v>4.5</v>
      </c>
      <c r="O198" s="199">
        <v>2</v>
      </c>
      <c r="P198" s="221">
        <v>9</v>
      </c>
      <c r="Q198" s="345">
        <v>5</v>
      </c>
      <c r="R198" s="59"/>
      <c r="S198" s="346">
        <v>3</v>
      </c>
      <c r="T198" s="340"/>
      <c r="U198" s="346">
        <v>1</v>
      </c>
      <c r="V198" s="183"/>
      <c r="W198" s="183"/>
      <c r="X198" s="183"/>
      <c r="Y198" s="166" t="s">
        <v>62</v>
      </c>
      <c r="Z198" s="170" t="s">
        <v>224</v>
      </c>
      <c r="AA198" s="197" t="s">
        <v>225</v>
      </c>
      <c r="AB198" s="166" t="s">
        <v>1789</v>
      </c>
      <c r="AC198" s="166" t="s">
        <v>1790</v>
      </c>
      <c r="AD198" s="171" t="s">
        <v>1791</v>
      </c>
      <c r="AE198" s="198" t="s">
        <v>2096</v>
      </c>
      <c r="AF198" s="166" t="s">
        <v>2433</v>
      </c>
      <c r="AG198" s="165" t="s">
        <v>230</v>
      </c>
      <c r="AH198" s="203" t="s">
        <v>59</v>
      </c>
      <c r="AI198" s="167">
        <v>0.114</v>
      </c>
      <c r="AJ198" s="221">
        <v>8687</v>
      </c>
      <c r="AK198" s="186">
        <v>2.0705999999999998</v>
      </c>
      <c r="AL198" s="186">
        <v>0.64260000000000006</v>
      </c>
      <c r="AM198" s="187">
        <v>2.7131999999999996</v>
      </c>
      <c r="AN198" s="186">
        <v>2.0705999999999998</v>
      </c>
      <c r="AO198" s="186">
        <v>0.64260000000000006</v>
      </c>
      <c r="AP198" s="186">
        <v>2.7131999999999996</v>
      </c>
      <c r="AQ198" s="186">
        <v>81.395999999999987</v>
      </c>
      <c r="AR198" s="193" t="s">
        <v>231</v>
      </c>
      <c r="AS198" s="194" t="s">
        <v>431</v>
      </c>
      <c r="AT198" s="166" t="s">
        <v>232</v>
      </c>
      <c r="AU198" s="198" t="s">
        <v>59</v>
      </c>
      <c r="AV198" s="195" t="s">
        <v>2434</v>
      </c>
      <c r="AW198" s="166" t="s">
        <v>234</v>
      </c>
      <c r="AY198" s="196"/>
      <c r="AZ198" s="714"/>
      <c r="BB198" s="196"/>
    </row>
    <row r="199" spans="1:54" s="166" customFormat="1" ht="15.95" customHeight="1" x14ac:dyDescent="0.25">
      <c r="A199" s="182">
        <v>201</v>
      </c>
      <c r="B199" s="366" t="s">
        <v>55</v>
      </c>
      <c r="C199" s="272" t="s">
        <v>59</v>
      </c>
      <c r="D199" s="354" t="s">
        <v>16456</v>
      </c>
      <c r="E199" s="198" t="s">
        <v>16883</v>
      </c>
      <c r="F199" s="198" t="s">
        <v>16884</v>
      </c>
      <c r="G199" s="166" t="s">
        <v>221</v>
      </c>
      <c r="H199" s="166" t="s">
        <v>219</v>
      </c>
      <c r="I199" s="166" t="s">
        <v>220</v>
      </c>
      <c r="J199" s="166" t="s">
        <v>221</v>
      </c>
      <c r="K199" s="198" t="s">
        <v>222</v>
      </c>
      <c r="L199" s="198" t="s">
        <v>221</v>
      </c>
      <c r="M199" s="198" t="s">
        <v>879</v>
      </c>
      <c r="N199" s="199">
        <v>6</v>
      </c>
      <c r="O199" s="199">
        <v>2</v>
      </c>
      <c r="P199" s="221">
        <v>12</v>
      </c>
      <c r="Q199" s="345">
        <v>6</v>
      </c>
      <c r="R199" s="59"/>
      <c r="S199" s="346">
        <v>0</v>
      </c>
      <c r="T199" s="340"/>
      <c r="U199" s="346">
        <v>0</v>
      </c>
      <c r="V199" s="202">
        <v>2</v>
      </c>
      <c r="W199" s="183"/>
      <c r="X199" s="183"/>
      <c r="Y199" s="166" t="s">
        <v>62</v>
      </c>
      <c r="Z199" s="170" t="s">
        <v>224</v>
      </c>
      <c r="AA199" s="197" t="s">
        <v>225</v>
      </c>
      <c r="AB199" s="166" t="s">
        <v>1789</v>
      </c>
      <c r="AC199" s="166" t="s">
        <v>1790</v>
      </c>
      <c r="AD199" s="171" t="s">
        <v>1791</v>
      </c>
      <c r="AE199" s="198" t="s">
        <v>16457</v>
      </c>
      <c r="AF199" s="166" t="s">
        <v>2435</v>
      </c>
      <c r="AG199" s="165" t="s">
        <v>230</v>
      </c>
      <c r="AH199" s="203" t="s">
        <v>59</v>
      </c>
      <c r="AI199" s="167">
        <v>8.6999999999999994E-2</v>
      </c>
      <c r="AJ199" s="221">
        <v>3391</v>
      </c>
      <c r="AK199" s="167">
        <v>0.80826575342465756</v>
      </c>
      <c r="AL199" s="186">
        <v>0</v>
      </c>
      <c r="AM199" s="187">
        <v>0.80826575342465756</v>
      </c>
      <c r="AN199" s="167">
        <v>8.1295397260273976</v>
      </c>
      <c r="AO199" s="167">
        <v>0</v>
      </c>
      <c r="AP199" s="167">
        <v>8.1295397260273976</v>
      </c>
      <c r="AQ199" s="167">
        <v>243.88619178082192</v>
      </c>
      <c r="AR199" s="193" t="s">
        <v>231</v>
      </c>
      <c r="AS199" s="194" t="s">
        <v>431</v>
      </c>
      <c r="AT199" s="166" t="s">
        <v>232</v>
      </c>
      <c r="AU199" s="198" t="s">
        <v>59</v>
      </c>
      <c r="AV199" s="195" t="s">
        <v>2436</v>
      </c>
      <c r="AW199" s="166" t="s">
        <v>234</v>
      </c>
      <c r="AX199" s="327" t="s">
        <v>16430</v>
      </c>
      <c r="AY199" s="196"/>
      <c r="AZ199" s="714"/>
      <c r="BB199" s="196"/>
    </row>
    <row r="200" spans="1:54" s="166" customFormat="1" ht="15.95" customHeight="1" x14ac:dyDescent="0.25">
      <c r="A200" s="182">
        <v>202</v>
      </c>
      <c r="B200" s="366" t="s">
        <v>55</v>
      </c>
      <c r="C200" s="272" t="s">
        <v>59</v>
      </c>
      <c r="D200" s="354" t="s">
        <v>16882</v>
      </c>
      <c r="E200" s="198" t="s">
        <v>16876</v>
      </c>
      <c r="F200" s="198" t="s">
        <v>16877</v>
      </c>
      <c r="G200" s="166" t="s">
        <v>221</v>
      </c>
      <c r="H200" s="166" t="s">
        <v>219</v>
      </c>
      <c r="I200" s="166" t="s">
        <v>220</v>
      </c>
      <c r="J200" s="166" t="s">
        <v>221</v>
      </c>
      <c r="K200" s="198" t="s">
        <v>222</v>
      </c>
      <c r="L200" s="198" t="s">
        <v>221</v>
      </c>
      <c r="M200" s="198" t="s">
        <v>879</v>
      </c>
      <c r="N200" s="199">
        <v>4</v>
      </c>
      <c r="O200" s="199">
        <v>1.5</v>
      </c>
      <c r="P200" s="221">
        <v>6</v>
      </c>
      <c r="Q200" s="345">
        <v>1</v>
      </c>
      <c r="R200" s="59"/>
      <c r="S200" s="346">
        <v>2</v>
      </c>
      <c r="T200" s="340"/>
      <c r="U200" s="346">
        <v>0</v>
      </c>
      <c r="V200" s="183"/>
      <c r="W200" s="183"/>
      <c r="X200" s="183"/>
      <c r="Y200" s="166" t="s">
        <v>62</v>
      </c>
      <c r="Z200" s="170" t="s">
        <v>224</v>
      </c>
      <c r="AA200" s="197" t="s">
        <v>225</v>
      </c>
      <c r="AB200" s="166" t="s">
        <v>1789</v>
      </c>
      <c r="AC200" s="166" t="s">
        <v>1790</v>
      </c>
      <c r="AD200" s="171" t="s">
        <v>1791</v>
      </c>
      <c r="AE200" s="198" t="s">
        <v>16457</v>
      </c>
      <c r="AF200" s="166" t="s">
        <v>2446</v>
      </c>
      <c r="AG200" s="165" t="s">
        <v>230</v>
      </c>
      <c r="AH200" s="203" t="s">
        <v>59</v>
      </c>
      <c r="AI200" s="167">
        <v>0.114</v>
      </c>
      <c r="AJ200" s="221">
        <v>3475.4</v>
      </c>
      <c r="AK200" s="167">
        <v>0.82838301369863021</v>
      </c>
      <c r="AL200" s="167">
        <v>0.25708438356164387</v>
      </c>
      <c r="AM200" s="187">
        <v>1.085467397260274</v>
      </c>
      <c r="AN200" s="167">
        <v>0.98919123287671251</v>
      </c>
      <c r="AO200" s="167">
        <v>0.28630356164383564</v>
      </c>
      <c r="AP200" s="167">
        <v>1.2754947945205479</v>
      </c>
      <c r="AQ200" s="167">
        <v>38.264843835616439</v>
      </c>
      <c r="AR200" s="193" t="s">
        <v>231</v>
      </c>
      <c r="AS200" s="194" t="s">
        <v>431</v>
      </c>
      <c r="AT200" s="166" t="s">
        <v>232</v>
      </c>
      <c r="AU200" s="198" t="s">
        <v>59</v>
      </c>
      <c r="AV200" s="195" t="s">
        <v>2447</v>
      </c>
      <c r="AW200" s="166" t="s">
        <v>234</v>
      </c>
      <c r="AX200" s="447" t="s">
        <v>16881</v>
      </c>
      <c r="AY200" s="196"/>
      <c r="AZ200" s="804" t="s">
        <v>16834</v>
      </c>
      <c r="BB200" s="196"/>
    </row>
    <row r="201" spans="1:54" s="166" customFormat="1" ht="15.95" customHeight="1" x14ac:dyDescent="0.25">
      <c r="A201" s="182">
        <v>203</v>
      </c>
      <c r="B201" s="170" t="s">
        <v>55</v>
      </c>
      <c r="C201" s="198" t="s">
        <v>59</v>
      </c>
      <c r="D201" s="166" t="s">
        <v>2457</v>
      </c>
      <c r="E201" s="198" t="s">
        <v>2458</v>
      </c>
      <c r="F201" s="198" t="s">
        <v>2459</v>
      </c>
      <c r="H201" s="166" t="s">
        <v>219</v>
      </c>
      <c r="I201" s="166" t="s">
        <v>220</v>
      </c>
      <c r="J201" s="166" t="s">
        <v>221</v>
      </c>
      <c r="K201" s="198" t="s">
        <v>222</v>
      </c>
      <c r="L201" s="198" t="s">
        <v>221</v>
      </c>
      <c r="M201" s="198" t="s">
        <v>879</v>
      </c>
      <c r="N201" s="199">
        <v>2</v>
      </c>
      <c r="O201" s="199">
        <v>4</v>
      </c>
      <c r="P201" s="221">
        <v>8</v>
      </c>
      <c r="Q201" s="345">
        <v>5</v>
      </c>
      <c r="R201" s="59"/>
      <c r="S201" s="346">
        <v>2</v>
      </c>
      <c r="T201" s="340"/>
      <c r="U201" s="346">
        <v>0</v>
      </c>
      <c r="V201" s="183"/>
      <c r="W201" s="183"/>
      <c r="X201" s="183">
        <v>1</v>
      </c>
      <c r="Y201" s="166" t="s">
        <v>62</v>
      </c>
      <c r="Z201" s="170" t="s">
        <v>224</v>
      </c>
      <c r="AA201" s="197" t="s">
        <v>225</v>
      </c>
      <c r="AB201" s="166" t="s">
        <v>1789</v>
      </c>
      <c r="AC201" s="166" t="s">
        <v>1790</v>
      </c>
      <c r="AD201" s="171" t="s">
        <v>1791</v>
      </c>
      <c r="AE201" s="198" t="s">
        <v>2096</v>
      </c>
      <c r="AF201" s="166" t="s">
        <v>238</v>
      </c>
      <c r="AG201" s="165" t="s">
        <v>230</v>
      </c>
      <c r="AH201" s="203" t="s">
        <v>59</v>
      </c>
      <c r="AI201" s="167">
        <v>0.114</v>
      </c>
      <c r="AJ201" s="221">
        <v>7864.6</v>
      </c>
      <c r="AK201" s="186">
        <v>1.8745758904109588</v>
      </c>
      <c r="AL201" s="186">
        <v>0.58176493150684927</v>
      </c>
      <c r="AM201" s="187">
        <v>2.456340821917808</v>
      </c>
      <c r="AN201" s="186">
        <v>4.1513224657534211</v>
      </c>
      <c r="AO201" s="186">
        <v>1.2133060273972602</v>
      </c>
      <c r="AP201" s="186">
        <v>5.3646284931506809</v>
      </c>
      <c r="AQ201" s="186">
        <v>160.93885479452044</v>
      </c>
      <c r="AR201" s="193" t="s">
        <v>231</v>
      </c>
      <c r="AS201" s="194" t="s">
        <v>431</v>
      </c>
      <c r="AT201" s="166" t="s">
        <v>232</v>
      </c>
      <c r="AU201" s="198" t="s">
        <v>59</v>
      </c>
      <c r="AV201" s="195" t="s">
        <v>2460</v>
      </c>
      <c r="AW201" s="166" t="s">
        <v>234</v>
      </c>
      <c r="AY201" s="196"/>
      <c r="AZ201" s="714"/>
      <c r="BB201" s="196"/>
    </row>
    <row r="202" spans="1:54" s="166" customFormat="1" ht="15.95" customHeight="1" x14ac:dyDescent="0.25">
      <c r="A202" s="182">
        <v>204</v>
      </c>
      <c r="B202" s="166" t="s">
        <v>55</v>
      </c>
      <c r="C202" s="198" t="s">
        <v>59</v>
      </c>
      <c r="D202" s="166" t="s">
        <v>2485</v>
      </c>
      <c r="E202" s="198" t="s">
        <v>2486</v>
      </c>
      <c r="F202" s="198" t="s">
        <v>2487</v>
      </c>
      <c r="H202" s="166" t="s">
        <v>219</v>
      </c>
      <c r="I202" s="166" t="s">
        <v>316</v>
      </c>
      <c r="J202" s="166" t="s">
        <v>221</v>
      </c>
      <c r="K202" s="198" t="s">
        <v>2008</v>
      </c>
      <c r="L202" s="198" t="s">
        <v>221</v>
      </c>
      <c r="M202" s="198" t="s">
        <v>879</v>
      </c>
      <c r="N202" s="199">
        <v>5</v>
      </c>
      <c r="O202" s="199">
        <v>4</v>
      </c>
      <c r="P202" s="221">
        <v>20</v>
      </c>
      <c r="Q202" s="345">
        <v>3</v>
      </c>
      <c r="R202" s="340"/>
      <c r="S202" s="346">
        <v>2</v>
      </c>
      <c r="T202" s="340"/>
      <c r="U202" s="346">
        <v>0</v>
      </c>
      <c r="V202" s="183"/>
      <c r="W202" s="183"/>
      <c r="X202" s="183"/>
      <c r="Y202" s="166" t="s">
        <v>1025</v>
      </c>
      <c r="Z202" s="166" t="s">
        <v>2488</v>
      </c>
      <c r="AA202" s="203">
        <v>1035005908464</v>
      </c>
      <c r="AB202" s="166" t="s">
        <v>2489</v>
      </c>
      <c r="AC202" s="166" t="s">
        <v>2490</v>
      </c>
      <c r="AD202" s="198" t="s">
        <v>2491</v>
      </c>
      <c r="AE202" s="198" t="s">
        <v>2492</v>
      </c>
      <c r="AF202" s="166" t="s">
        <v>988</v>
      </c>
      <c r="AG202" s="165" t="s">
        <v>230</v>
      </c>
      <c r="AH202" s="203" t="s">
        <v>59</v>
      </c>
      <c r="AI202" s="167">
        <v>0.114</v>
      </c>
      <c r="AJ202" s="221">
        <v>3275.2</v>
      </c>
      <c r="AK202" s="186">
        <v>0.78066410958904098</v>
      </c>
      <c r="AL202" s="186">
        <v>0.24227506849315067</v>
      </c>
      <c r="AM202" s="187">
        <v>1.0229391780821917</v>
      </c>
      <c r="AN202" s="186">
        <v>1.5515580821917809</v>
      </c>
      <c r="AO202" s="186">
        <v>0.46159643835616437</v>
      </c>
      <c r="AP202" s="186">
        <v>2.0131545205479453</v>
      </c>
      <c r="AQ202" s="186">
        <v>60.394635616438357</v>
      </c>
      <c r="AR202" s="193" t="s">
        <v>231</v>
      </c>
      <c r="AS202" s="194" t="s">
        <v>431</v>
      </c>
      <c r="AT202" s="166" t="s">
        <v>232</v>
      </c>
      <c r="AU202" s="198" t="s">
        <v>59</v>
      </c>
      <c r="AV202" s="195" t="s">
        <v>2493</v>
      </c>
      <c r="AW202" s="166" t="s">
        <v>234</v>
      </c>
      <c r="AY202" s="196"/>
      <c r="AZ202" s="714"/>
      <c r="BB202" s="196"/>
    </row>
    <row r="203" spans="1:54" s="166" customFormat="1" ht="15.95" customHeight="1" x14ac:dyDescent="0.25">
      <c r="A203" s="353">
        <v>205</v>
      </c>
      <c r="B203" s="366" t="s">
        <v>55</v>
      </c>
      <c r="C203" s="272" t="s">
        <v>59</v>
      </c>
      <c r="D203" s="354" t="s">
        <v>2502</v>
      </c>
      <c r="E203" s="198" t="s">
        <v>2503</v>
      </c>
      <c r="F203" s="198" t="s">
        <v>2504</v>
      </c>
      <c r="G203" s="166" t="s">
        <v>221</v>
      </c>
      <c r="H203" s="166" t="s">
        <v>219</v>
      </c>
      <c r="I203" s="166" t="s">
        <v>220</v>
      </c>
      <c r="J203" s="166" t="s">
        <v>221</v>
      </c>
      <c r="K203" s="198" t="s">
        <v>222</v>
      </c>
      <c r="L203" s="198" t="s">
        <v>221</v>
      </c>
      <c r="M203" s="198" t="s">
        <v>879</v>
      </c>
      <c r="N203" s="199">
        <v>7</v>
      </c>
      <c r="O203" s="199">
        <v>2</v>
      </c>
      <c r="P203" s="221">
        <v>14</v>
      </c>
      <c r="Q203" s="345">
        <v>4</v>
      </c>
      <c r="R203" s="59"/>
      <c r="S203" s="346">
        <v>1</v>
      </c>
      <c r="T203" s="340"/>
      <c r="U203" s="346">
        <v>1</v>
      </c>
      <c r="V203" s="183"/>
      <c r="W203" s="183"/>
      <c r="X203" s="183"/>
      <c r="Y203" s="166" t="s">
        <v>62</v>
      </c>
      <c r="Z203" s="170" t="s">
        <v>224</v>
      </c>
      <c r="AA203" s="197" t="s">
        <v>225</v>
      </c>
      <c r="AB203" s="166" t="s">
        <v>1789</v>
      </c>
      <c r="AC203" s="166" t="s">
        <v>1790</v>
      </c>
      <c r="AD203" s="171" t="s">
        <v>1791</v>
      </c>
      <c r="AE203" s="198" t="s">
        <v>2096</v>
      </c>
      <c r="AF203" s="166" t="s">
        <v>351</v>
      </c>
      <c r="AG203" s="165" t="s">
        <v>230</v>
      </c>
      <c r="AH203" s="203" t="s">
        <v>59</v>
      </c>
      <c r="AI203" s="167">
        <v>0.114</v>
      </c>
      <c r="AJ203" s="221">
        <v>5542</v>
      </c>
      <c r="AK203" s="167">
        <v>1.3209698630136986</v>
      </c>
      <c r="AL203" s="167">
        <v>0.40995616438356158</v>
      </c>
      <c r="AM203" s="187">
        <v>1.7309260273972602</v>
      </c>
      <c r="AN203" s="167">
        <v>8.7243561643835612</v>
      </c>
      <c r="AO203" s="167">
        <v>0.45641095890410954</v>
      </c>
      <c r="AP203" s="167">
        <v>9.1807671232876711</v>
      </c>
      <c r="AQ203" s="167">
        <v>275.42301369863014</v>
      </c>
      <c r="AR203" s="193" t="s">
        <v>231</v>
      </c>
      <c r="AS203" s="194" t="s">
        <v>431</v>
      </c>
      <c r="AT203" s="166" t="s">
        <v>232</v>
      </c>
      <c r="AU203" s="198" t="s">
        <v>59</v>
      </c>
      <c r="AV203" s="195" t="s">
        <v>2505</v>
      </c>
      <c r="AW203" s="166" t="s">
        <v>234</v>
      </c>
      <c r="AX203" s="447" t="s">
        <v>16839</v>
      </c>
      <c r="AY203" s="196"/>
      <c r="AZ203" s="804" t="s">
        <v>16817</v>
      </c>
      <c r="BB203" s="196"/>
    </row>
    <row r="204" spans="1:54" s="166" customFormat="1" ht="15.95" customHeight="1" x14ac:dyDescent="0.25">
      <c r="A204" s="353">
        <v>206</v>
      </c>
      <c r="B204" s="366" t="s">
        <v>55</v>
      </c>
      <c r="C204" s="272" t="s">
        <v>59</v>
      </c>
      <c r="D204" s="354" t="s">
        <v>2529</v>
      </c>
      <c r="E204" s="272" t="s">
        <v>16825</v>
      </c>
      <c r="F204" s="272" t="s">
        <v>16826</v>
      </c>
      <c r="G204" s="166" t="s">
        <v>221</v>
      </c>
      <c r="H204" s="166" t="s">
        <v>219</v>
      </c>
      <c r="I204" s="166" t="s">
        <v>220</v>
      </c>
      <c r="J204" s="166" t="s">
        <v>221</v>
      </c>
      <c r="K204" s="198" t="s">
        <v>222</v>
      </c>
      <c r="L204" s="198" t="s">
        <v>221</v>
      </c>
      <c r="M204" s="198" t="s">
        <v>879</v>
      </c>
      <c r="N204" s="199">
        <v>10</v>
      </c>
      <c r="O204" s="199">
        <v>2</v>
      </c>
      <c r="P204" s="221">
        <v>20</v>
      </c>
      <c r="Q204" s="345">
        <v>7</v>
      </c>
      <c r="R204" s="59"/>
      <c r="S204" s="346">
        <v>1</v>
      </c>
      <c r="T204" s="340"/>
      <c r="U204" s="346">
        <v>1</v>
      </c>
      <c r="V204" s="183"/>
      <c r="W204" s="183"/>
      <c r="X204" s="183"/>
      <c r="Y204" s="166" t="s">
        <v>62</v>
      </c>
      <c r="Z204" s="170" t="s">
        <v>224</v>
      </c>
      <c r="AA204" s="197" t="s">
        <v>225</v>
      </c>
      <c r="AB204" s="166" t="s">
        <v>1789</v>
      </c>
      <c r="AC204" s="166" t="s">
        <v>1790</v>
      </c>
      <c r="AD204" s="171" t="s">
        <v>1791</v>
      </c>
      <c r="AE204" s="198" t="s">
        <v>2530</v>
      </c>
      <c r="AF204" s="166" t="s">
        <v>528</v>
      </c>
      <c r="AG204" s="165" t="s">
        <v>230</v>
      </c>
      <c r="AH204" s="203" t="s">
        <v>59</v>
      </c>
      <c r="AI204" s="167">
        <v>0.114</v>
      </c>
      <c r="AJ204" s="221">
        <v>7804</v>
      </c>
      <c r="AK204" s="167">
        <v>1.8601315068493149</v>
      </c>
      <c r="AL204" s="167">
        <v>0.57728219178082196</v>
      </c>
      <c r="AM204" s="187">
        <v>2.4374136986301371</v>
      </c>
      <c r="AN204" s="167">
        <v>7.0385621917808212</v>
      </c>
      <c r="AO204" s="167">
        <v>2.1843813698630137</v>
      </c>
      <c r="AP204" s="167">
        <v>9.2229435616438344</v>
      </c>
      <c r="AQ204" s="167">
        <v>276.68830684931504</v>
      </c>
      <c r="AR204" s="193" t="s">
        <v>231</v>
      </c>
      <c r="AS204" s="194" t="s">
        <v>431</v>
      </c>
      <c r="AT204" s="166" t="s">
        <v>232</v>
      </c>
      <c r="AU204" s="198" t="s">
        <v>59</v>
      </c>
      <c r="AV204" s="195" t="s">
        <v>2531</v>
      </c>
      <c r="AW204" s="166" t="s">
        <v>234</v>
      </c>
      <c r="AX204" s="286" t="s">
        <v>16827</v>
      </c>
      <c r="AY204" s="196"/>
      <c r="AZ204" s="804" t="s">
        <v>16817</v>
      </c>
      <c r="BB204" s="196"/>
    </row>
    <row r="205" spans="1:54" s="166" customFormat="1" ht="15.95" customHeight="1" x14ac:dyDescent="0.25">
      <c r="A205" s="353">
        <v>207</v>
      </c>
      <c r="B205" s="366" t="s">
        <v>55</v>
      </c>
      <c r="C205" s="272" t="s">
        <v>59</v>
      </c>
      <c r="D205" s="354" t="s">
        <v>31</v>
      </c>
      <c r="E205" s="272" t="s">
        <v>16814</v>
      </c>
      <c r="F205" s="198" t="s">
        <v>16815</v>
      </c>
      <c r="G205" s="166" t="s">
        <v>221</v>
      </c>
      <c r="H205" s="166" t="s">
        <v>219</v>
      </c>
      <c r="I205" s="166" t="s">
        <v>220</v>
      </c>
      <c r="J205" s="166" t="s">
        <v>221</v>
      </c>
      <c r="K205" s="198" t="s">
        <v>222</v>
      </c>
      <c r="L205" s="198" t="s">
        <v>221</v>
      </c>
      <c r="M205" s="198" t="s">
        <v>879</v>
      </c>
      <c r="N205" s="199">
        <v>7.5</v>
      </c>
      <c r="O205" s="199">
        <v>2</v>
      </c>
      <c r="P205" s="221">
        <v>15</v>
      </c>
      <c r="Q205" s="345">
        <v>6</v>
      </c>
      <c r="R205" s="59"/>
      <c r="S205" s="346">
        <v>1</v>
      </c>
      <c r="T205" s="340"/>
      <c r="U205" s="346">
        <v>1</v>
      </c>
      <c r="V205" s="183"/>
      <c r="W205" s="183"/>
      <c r="X205" s="183"/>
      <c r="Y205" s="166" t="s">
        <v>62</v>
      </c>
      <c r="Z205" s="170" t="s">
        <v>224</v>
      </c>
      <c r="AA205" s="197" t="s">
        <v>225</v>
      </c>
      <c r="AB205" s="166" t="s">
        <v>1789</v>
      </c>
      <c r="AC205" s="166" t="s">
        <v>1790</v>
      </c>
      <c r="AD205" s="171" t="s">
        <v>1791</v>
      </c>
      <c r="AE205" s="198" t="s">
        <v>2530</v>
      </c>
      <c r="AF205" s="166" t="s">
        <v>349</v>
      </c>
      <c r="AG205" s="165" t="s">
        <v>230</v>
      </c>
      <c r="AH205" s="203" t="s">
        <v>59</v>
      </c>
      <c r="AI205" s="167">
        <v>0.114</v>
      </c>
      <c r="AJ205" s="221">
        <v>7694.1</v>
      </c>
      <c r="AK205" s="167">
        <v>1.8339361643835617</v>
      </c>
      <c r="AL205" s="167">
        <v>0.56915260273972601</v>
      </c>
      <c r="AM205" s="187">
        <v>2.4030887671232879</v>
      </c>
      <c r="AN205" s="167">
        <v>6.0814906849315058</v>
      </c>
      <c r="AO205" s="167">
        <v>1.8873591780821917</v>
      </c>
      <c r="AP205" s="167">
        <v>7.9688498630136984</v>
      </c>
      <c r="AQ205" s="167">
        <v>239.06549589041094</v>
      </c>
      <c r="AR205" s="193" t="s">
        <v>231</v>
      </c>
      <c r="AS205" s="194" t="s">
        <v>431</v>
      </c>
      <c r="AT205" s="166" t="s">
        <v>232</v>
      </c>
      <c r="AU205" s="198" t="s">
        <v>59</v>
      </c>
      <c r="AV205" s="195" t="s">
        <v>2532</v>
      </c>
      <c r="AW205" s="166" t="s">
        <v>234</v>
      </c>
      <c r="AX205" s="447" t="s">
        <v>16816</v>
      </c>
      <c r="AY205" s="196"/>
      <c r="AZ205" s="804" t="s">
        <v>16817</v>
      </c>
      <c r="BB205" s="196"/>
    </row>
    <row r="206" spans="1:54" s="166" customFormat="1" ht="15.95" customHeight="1" x14ac:dyDescent="0.25">
      <c r="A206" s="182">
        <v>208</v>
      </c>
      <c r="B206" s="170" t="s">
        <v>55</v>
      </c>
      <c r="C206" s="198" t="s">
        <v>59</v>
      </c>
      <c r="D206" s="166" t="s">
        <v>32</v>
      </c>
      <c r="E206" s="198" t="s">
        <v>2533</v>
      </c>
      <c r="F206" s="198" t="s">
        <v>2534</v>
      </c>
      <c r="H206" s="166" t="s">
        <v>219</v>
      </c>
      <c r="I206" s="166" t="s">
        <v>6578</v>
      </c>
      <c r="J206" s="166" t="s">
        <v>221</v>
      </c>
      <c r="K206" s="198" t="s">
        <v>1337</v>
      </c>
      <c r="L206" s="198" t="s">
        <v>221</v>
      </c>
      <c r="M206" s="198" t="s">
        <v>879</v>
      </c>
      <c r="N206" s="199">
        <v>2.5</v>
      </c>
      <c r="O206" s="199">
        <v>1.5</v>
      </c>
      <c r="P206" s="221">
        <v>3.75</v>
      </c>
      <c r="Q206" s="345">
        <v>2</v>
      </c>
      <c r="R206" s="59"/>
      <c r="S206" s="346">
        <v>1</v>
      </c>
      <c r="T206" s="340"/>
      <c r="U206" s="346">
        <v>0</v>
      </c>
      <c r="V206" s="183"/>
      <c r="W206" s="183"/>
      <c r="X206" s="183"/>
      <c r="Y206" s="166" t="s">
        <v>62</v>
      </c>
      <c r="Z206" s="170" t="s">
        <v>224</v>
      </c>
      <c r="AA206" s="197" t="s">
        <v>225</v>
      </c>
      <c r="AB206" s="166" t="s">
        <v>1789</v>
      </c>
      <c r="AC206" s="166" t="s">
        <v>1790</v>
      </c>
      <c r="AD206" s="171" t="s">
        <v>1791</v>
      </c>
      <c r="AE206" s="198" t="s">
        <v>2535</v>
      </c>
      <c r="AF206" s="166" t="s">
        <v>528</v>
      </c>
      <c r="AG206" s="165" t="s">
        <v>230</v>
      </c>
      <c r="AH206" s="203" t="s">
        <v>59</v>
      </c>
      <c r="AI206" s="167">
        <v>0.114</v>
      </c>
      <c r="AJ206" s="221">
        <v>4296.1000000000004</v>
      </c>
      <c r="AK206" s="186">
        <v>1.0240019178082191</v>
      </c>
      <c r="AL206" s="186">
        <v>0.31779369863013701</v>
      </c>
      <c r="AM206" s="187">
        <v>1.3417956164383562</v>
      </c>
      <c r="AN206" s="186">
        <v>1.0550019178082191</v>
      </c>
      <c r="AO206" s="186">
        <v>0.31779369863013701</v>
      </c>
      <c r="AP206" s="186">
        <v>1.3727956164383561</v>
      </c>
      <c r="AQ206" s="186">
        <v>41.183868493150683</v>
      </c>
      <c r="AR206" s="193" t="s">
        <v>231</v>
      </c>
      <c r="AS206" s="194" t="s">
        <v>431</v>
      </c>
      <c r="AT206" s="166" t="s">
        <v>232</v>
      </c>
      <c r="AU206" s="198" t="s">
        <v>59</v>
      </c>
      <c r="AV206" s="195" t="s">
        <v>2536</v>
      </c>
      <c r="AW206" s="166" t="s">
        <v>234</v>
      </c>
      <c r="AY206" s="196"/>
      <c r="AZ206" s="714"/>
      <c r="BB206" s="196"/>
    </row>
    <row r="207" spans="1:54" s="166" customFormat="1" ht="15.95" customHeight="1" x14ac:dyDescent="0.25">
      <c r="A207" s="182">
        <v>209</v>
      </c>
      <c r="B207" s="166" t="s">
        <v>55</v>
      </c>
      <c r="C207" s="198" t="s">
        <v>59</v>
      </c>
      <c r="D207" s="166" t="s">
        <v>2540</v>
      </c>
      <c r="E207" s="198" t="s">
        <v>2541</v>
      </c>
      <c r="F207" s="198" t="s">
        <v>2542</v>
      </c>
      <c r="H207" s="198" t="s">
        <v>732</v>
      </c>
      <c r="I207" s="166">
        <v>0</v>
      </c>
      <c r="J207" s="198" t="s">
        <v>317</v>
      </c>
      <c r="K207" s="198">
        <v>0</v>
      </c>
      <c r="L207" s="198" t="s">
        <v>317</v>
      </c>
      <c r="M207" s="198">
        <v>0</v>
      </c>
      <c r="N207" s="199">
        <v>2</v>
      </c>
      <c r="O207" s="199">
        <v>1.5</v>
      </c>
      <c r="P207" s="221">
        <v>3</v>
      </c>
      <c r="Q207" s="345">
        <v>3</v>
      </c>
      <c r="R207" s="59"/>
      <c r="S207" s="346">
        <v>2</v>
      </c>
      <c r="T207" s="340"/>
      <c r="U207" s="346">
        <v>0</v>
      </c>
      <c r="V207" s="183"/>
      <c r="W207" s="183"/>
      <c r="X207" s="183"/>
      <c r="Y207" s="166" t="s">
        <v>61</v>
      </c>
      <c r="Z207" s="166" t="s">
        <v>230</v>
      </c>
      <c r="AA207" s="203" t="s">
        <v>230</v>
      </c>
      <c r="AB207" s="166" t="s">
        <v>230</v>
      </c>
      <c r="AC207" s="166" t="s">
        <v>230</v>
      </c>
      <c r="AD207" s="171" t="s">
        <v>1791</v>
      </c>
      <c r="AE207" s="198" t="s">
        <v>2167</v>
      </c>
      <c r="AF207" s="166" t="s">
        <v>346</v>
      </c>
      <c r="AG207" s="165" t="s">
        <v>230</v>
      </c>
      <c r="AH207" s="203" t="s">
        <v>59</v>
      </c>
      <c r="AI207" s="167">
        <v>0.114</v>
      </c>
      <c r="AJ207" s="221">
        <v>4475.5</v>
      </c>
      <c r="AK207" s="186">
        <v>1.0667630136986301</v>
      </c>
      <c r="AL207" s="186">
        <v>0.3310643835616438</v>
      </c>
      <c r="AM207" s="187">
        <v>1.3978273972602739</v>
      </c>
      <c r="AN207" s="186">
        <v>2.4853915068493149</v>
      </c>
      <c r="AO207" s="186">
        <v>0.62593397260273975</v>
      </c>
      <c r="AP207" s="186">
        <v>3.1113254794520548</v>
      </c>
      <c r="AQ207" s="186">
        <v>93.339764383561644</v>
      </c>
      <c r="AR207" s="193" t="s">
        <v>231</v>
      </c>
      <c r="AS207" s="194"/>
      <c r="AT207" s="166" t="s">
        <v>232</v>
      </c>
      <c r="AU207" s="198" t="s">
        <v>59</v>
      </c>
      <c r="AV207" s="195" t="s">
        <v>2543</v>
      </c>
      <c r="AW207" s="166" t="s">
        <v>1122</v>
      </c>
      <c r="AY207" s="196"/>
      <c r="AZ207" s="714"/>
      <c r="BB207" s="196"/>
    </row>
    <row r="208" spans="1:54" s="166" customFormat="1" ht="15.95" customHeight="1" x14ac:dyDescent="0.25">
      <c r="A208" s="182">
        <v>210</v>
      </c>
      <c r="B208" s="366" t="s">
        <v>55</v>
      </c>
      <c r="C208" s="272" t="s">
        <v>59</v>
      </c>
      <c r="D208" s="354" t="s">
        <v>33</v>
      </c>
      <c r="E208" s="198" t="s">
        <v>16901</v>
      </c>
      <c r="F208" s="198" t="s">
        <v>16902</v>
      </c>
      <c r="G208" s="166" t="s">
        <v>221</v>
      </c>
      <c r="H208" s="166" t="s">
        <v>219</v>
      </c>
      <c r="I208" s="166" t="s">
        <v>220</v>
      </c>
      <c r="J208" s="166" t="s">
        <v>221</v>
      </c>
      <c r="K208" s="198" t="s">
        <v>222</v>
      </c>
      <c r="L208" s="198" t="s">
        <v>221</v>
      </c>
      <c r="M208" s="198" t="s">
        <v>879</v>
      </c>
      <c r="N208" s="199">
        <v>3</v>
      </c>
      <c r="O208" s="199">
        <v>1.5</v>
      </c>
      <c r="P208" s="221">
        <v>4.5</v>
      </c>
      <c r="Q208" s="345">
        <v>1</v>
      </c>
      <c r="R208" s="59"/>
      <c r="S208" s="346">
        <v>1</v>
      </c>
      <c r="T208" s="340"/>
      <c r="U208" s="346">
        <v>0</v>
      </c>
      <c r="V208" s="183"/>
      <c r="W208" s="183"/>
      <c r="X208" s="183"/>
      <c r="Y208" s="166" t="s">
        <v>62</v>
      </c>
      <c r="Z208" s="170" t="s">
        <v>224</v>
      </c>
      <c r="AA208" s="197" t="s">
        <v>225</v>
      </c>
      <c r="AB208" s="166" t="s">
        <v>1789</v>
      </c>
      <c r="AC208" s="166" t="s">
        <v>1790</v>
      </c>
      <c r="AD208" s="171" t="s">
        <v>1791</v>
      </c>
      <c r="AE208" s="166" t="s">
        <v>2545</v>
      </c>
      <c r="AF208" s="166" t="s">
        <v>265</v>
      </c>
      <c r="AG208" s="165" t="s">
        <v>230</v>
      </c>
      <c r="AH208" s="203" t="s">
        <v>59</v>
      </c>
      <c r="AI208" s="167">
        <v>0.114</v>
      </c>
      <c r="AJ208" s="221">
        <v>1910.3</v>
      </c>
      <c r="AK208" s="167">
        <v>0.45533178082191772</v>
      </c>
      <c r="AL208" s="167">
        <v>0.14130986301369863</v>
      </c>
      <c r="AM208" s="187">
        <v>0.59664164383561635</v>
      </c>
      <c r="AN208" s="167">
        <v>2.3293043835616434</v>
      </c>
      <c r="AO208" s="167">
        <v>0.14130986301369863</v>
      </c>
      <c r="AP208" s="167">
        <v>2.4706142465753418</v>
      </c>
      <c r="AQ208" s="167">
        <v>74.118427397260248</v>
      </c>
      <c r="AR208" s="193" t="s">
        <v>231</v>
      </c>
      <c r="AS208" s="194" t="s">
        <v>431</v>
      </c>
      <c r="AT208" s="166" t="s">
        <v>232</v>
      </c>
      <c r="AU208" s="198" t="s">
        <v>59</v>
      </c>
      <c r="AV208" s="195" t="s">
        <v>2546</v>
      </c>
      <c r="AW208" s="166" t="s">
        <v>234</v>
      </c>
      <c r="AX208" s="447" t="s">
        <v>16903</v>
      </c>
      <c r="AY208" s="196"/>
      <c r="AZ208" s="804" t="s">
        <v>16817</v>
      </c>
      <c r="BB208" s="196"/>
    </row>
    <row r="209" spans="1:54" s="166" customFormat="1" ht="15.95" customHeight="1" x14ac:dyDescent="0.25">
      <c r="A209" s="182">
        <v>211</v>
      </c>
      <c r="B209" s="170" t="s">
        <v>55</v>
      </c>
      <c r="C209" s="198" t="s">
        <v>59</v>
      </c>
      <c r="D209" s="166" t="s">
        <v>34</v>
      </c>
      <c r="E209" s="198" t="s">
        <v>2552</v>
      </c>
      <c r="F209" s="198" t="s">
        <v>2553</v>
      </c>
      <c r="H209" s="166" t="s">
        <v>219</v>
      </c>
      <c r="I209" s="166" t="s">
        <v>220</v>
      </c>
      <c r="J209" s="166" t="s">
        <v>221</v>
      </c>
      <c r="K209" s="198" t="s">
        <v>223</v>
      </c>
      <c r="L209" s="198" t="s">
        <v>221</v>
      </c>
      <c r="M209" s="198" t="s">
        <v>879</v>
      </c>
      <c r="N209" s="199">
        <v>2</v>
      </c>
      <c r="O209" s="199">
        <v>1.75</v>
      </c>
      <c r="P209" s="221">
        <v>3.5</v>
      </c>
      <c r="Q209" s="345">
        <v>3</v>
      </c>
      <c r="R209" s="59"/>
      <c r="S209" s="346">
        <v>0</v>
      </c>
      <c r="T209" s="340"/>
      <c r="U209" s="346">
        <v>0</v>
      </c>
      <c r="V209" s="183"/>
      <c r="W209" s="183">
        <v>1</v>
      </c>
      <c r="X209" s="183">
        <v>1</v>
      </c>
      <c r="Y209" s="166" t="s">
        <v>62</v>
      </c>
      <c r="Z209" s="170" t="s">
        <v>224</v>
      </c>
      <c r="AA209" s="197" t="s">
        <v>225</v>
      </c>
      <c r="AB209" s="166" t="s">
        <v>1789</v>
      </c>
      <c r="AC209" s="166" t="s">
        <v>1790</v>
      </c>
      <c r="AD209" s="171" t="s">
        <v>1791</v>
      </c>
      <c r="AE209" s="198" t="s">
        <v>2554</v>
      </c>
      <c r="AF209" s="166" t="s">
        <v>1124</v>
      </c>
      <c r="AG209" s="165" t="s">
        <v>230</v>
      </c>
      <c r="AH209" s="203" t="s">
        <v>59</v>
      </c>
      <c r="AI209" s="167">
        <v>0.114</v>
      </c>
      <c r="AJ209" s="221">
        <v>345.6</v>
      </c>
      <c r="AK209" s="186">
        <v>8.2375890410958899E-2</v>
      </c>
      <c r="AL209" s="186">
        <v>2.5564931506849319E-2</v>
      </c>
      <c r="AM209" s="187">
        <v>0.10794082191780821</v>
      </c>
      <c r="AN209" s="186">
        <v>1.6809236073059359</v>
      </c>
      <c r="AO209" s="186">
        <v>0.19627520547945204</v>
      </c>
      <c r="AP209" s="186">
        <v>1.877198812785388</v>
      </c>
      <c r="AQ209" s="186">
        <v>56.315964383561642</v>
      </c>
      <c r="AR209" s="193" t="s">
        <v>231</v>
      </c>
      <c r="AS209" s="194" t="s">
        <v>431</v>
      </c>
      <c r="AT209" s="166" t="s">
        <v>232</v>
      </c>
      <c r="AU209" s="198" t="s">
        <v>59</v>
      </c>
      <c r="AV209" s="195" t="s">
        <v>2555</v>
      </c>
      <c r="AW209" s="166" t="s">
        <v>234</v>
      </c>
      <c r="AY209" s="196"/>
      <c r="AZ209" s="714"/>
      <c r="BB209" s="196"/>
    </row>
    <row r="210" spans="1:54" s="166" customFormat="1" ht="15.95" customHeight="1" x14ac:dyDescent="0.25">
      <c r="A210" s="182">
        <v>212</v>
      </c>
      <c r="B210" s="366" t="s">
        <v>55</v>
      </c>
      <c r="C210" s="272" t="s">
        <v>59</v>
      </c>
      <c r="D210" s="354" t="s">
        <v>2581</v>
      </c>
      <c r="E210" s="272" t="s">
        <v>16848</v>
      </c>
      <c r="F210" s="272" t="s">
        <v>16849</v>
      </c>
      <c r="G210" s="166" t="s">
        <v>221</v>
      </c>
      <c r="H210" s="166" t="s">
        <v>219</v>
      </c>
      <c r="I210" s="166" t="s">
        <v>220</v>
      </c>
      <c r="J210" s="166" t="s">
        <v>221</v>
      </c>
      <c r="K210" s="198" t="s">
        <v>222</v>
      </c>
      <c r="L210" s="198" t="s">
        <v>221</v>
      </c>
      <c r="M210" s="198" t="s">
        <v>879</v>
      </c>
      <c r="N210" s="199">
        <v>3.5</v>
      </c>
      <c r="O210" s="199">
        <v>1.5</v>
      </c>
      <c r="P210" s="221">
        <v>5.25</v>
      </c>
      <c r="Q210" s="345">
        <v>4</v>
      </c>
      <c r="R210" s="59"/>
      <c r="S210" s="346">
        <v>1</v>
      </c>
      <c r="T210" s="340"/>
      <c r="U210" s="346">
        <v>0</v>
      </c>
      <c r="V210" s="183"/>
      <c r="W210" s="183"/>
      <c r="X210" s="183">
        <v>1</v>
      </c>
      <c r="Y210" s="166" t="s">
        <v>62</v>
      </c>
      <c r="Z210" s="170" t="s">
        <v>224</v>
      </c>
      <c r="AA210" s="197" t="s">
        <v>225</v>
      </c>
      <c r="AB210" s="166" t="s">
        <v>1789</v>
      </c>
      <c r="AC210" s="166" t="s">
        <v>1790</v>
      </c>
      <c r="AD210" s="171" t="s">
        <v>1791</v>
      </c>
      <c r="AE210" s="198" t="s">
        <v>2582</v>
      </c>
      <c r="AF210" s="166" t="s">
        <v>988</v>
      </c>
      <c r="AG210" s="165" t="s">
        <v>230</v>
      </c>
      <c r="AH210" s="203" t="s">
        <v>59</v>
      </c>
      <c r="AI210" s="167">
        <v>0.114</v>
      </c>
      <c r="AJ210" s="221">
        <v>1294.4000000000001</v>
      </c>
      <c r="AK210" s="167">
        <v>0.30852821917808221</v>
      </c>
      <c r="AL210" s="167">
        <v>9.575013698630136E-2</v>
      </c>
      <c r="AM210" s="187">
        <v>0.40427835616438357</v>
      </c>
      <c r="AN210" s="167">
        <v>1.1904126575342464</v>
      </c>
      <c r="AO210" s="167">
        <v>0.36943841095890412</v>
      </c>
      <c r="AP210" s="167">
        <v>1.5598510684931506</v>
      </c>
      <c r="AQ210" s="167">
        <v>46.795532054794521</v>
      </c>
      <c r="AR210" s="193" t="s">
        <v>231</v>
      </c>
      <c r="AS210" s="194" t="s">
        <v>431</v>
      </c>
      <c r="AT210" s="166" t="s">
        <v>232</v>
      </c>
      <c r="AU210" s="198" t="s">
        <v>59</v>
      </c>
      <c r="AV210" s="195" t="s">
        <v>2583</v>
      </c>
      <c r="AW210" s="166" t="s">
        <v>234</v>
      </c>
      <c r="AX210" s="447" t="s">
        <v>16850</v>
      </c>
      <c r="AY210" s="196"/>
      <c r="AZ210" s="804" t="s">
        <v>16834</v>
      </c>
      <c r="BB210" s="196"/>
    </row>
    <row r="211" spans="1:54" s="166" customFormat="1" ht="15.95" customHeight="1" x14ac:dyDescent="0.25">
      <c r="A211" s="353">
        <v>213</v>
      </c>
      <c r="B211" s="366" t="s">
        <v>55</v>
      </c>
      <c r="C211" s="272" t="s">
        <v>59</v>
      </c>
      <c r="D211" s="354" t="s">
        <v>2584</v>
      </c>
      <c r="E211" s="198" t="s">
        <v>16855</v>
      </c>
      <c r="F211" s="198" t="s">
        <v>16856</v>
      </c>
      <c r="G211" s="166" t="s">
        <v>221</v>
      </c>
      <c r="H211" s="166" t="s">
        <v>219</v>
      </c>
      <c r="I211" s="166" t="s">
        <v>220</v>
      </c>
      <c r="J211" s="166" t="s">
        <v>221</v>
      </c>
      <c r="K211" s="198" t="s">
        <v>1337</v>
      </c>
      <c r="L211" s="198" t="s">
        <v>221</v>
      </c>
      <c r="M211" s="198" t="s">
        <v>879</v>
      </c>
      <c r="N211" s="199">
        <v>6</v>
      </c>
      <c r="O211" s="199">
        <v>1.5</v>
      </c>
      <c r="P211" s="221">
        <v>9</v>
      </c>
      <c r="Q211" s="345">
        <v>3</v>
      </c>
      <c r="R211" s="59"/>
      <c r="S211" s="346">
        <v>1</v>
      </c>
      <c r="T211" s="340"/>
      <c r="U211" s="346">
        <v>1</v>
      </c>
      <c r="V211" s="183"/>
      <c r="W211" s="183"/>
      <c r="X211" s="183"/>
      <c r="Y211" s="166" t="s">
        <v>62</v>
      </c>
      <c r="Z211" s="170" t="s">
        <v>224</v>
      </c>
      <c r="AA211" s="197" t="s">
        <v>225</v>
      </c>
      <c r="AB211" s="166" t="s">
        <v>1789</v>
      </c>
      <c r="AC211" s="166" t="s">
        <v>1790</v>
      </c>
      <c r="AD211" s="171" t="s">
        <v>1791</v>
      </c>
      <c r="AE211" s="198" t="s">
        <v>2344</v>
      </c>
      <c r="AF211" s="166" t="s">
        <v>238</v>
      </c>
      <c r="AG211" s="165" t="s">
        <v>230</v>
      </c>
      <c r="AH211" s="203" t="s">
        <v>59</v>
      </c>
      <c r="AI211" s="167">
        <v>0.114</v>
      </c>
      <c r="AJ211" s="221">
        <v>8452.6769999999997</v>
      </c>
      <c r="AK211" s="167">
        <v>2.0147476684931505</v>
      </c>
      <c r="AL211" s="167">
        <v>0.62526651780821918</v>
      </c>
      <c r="AM211" s="187">
        <v>2.6400141863013697</v>
      </c>
      <c r="AN211" s="167">
        <v>2.0919471780821914</v>
      </c>
      <c r="AO211" s="167">
        <v>0.64922498630136982</v>
      </c>
      <c r="AP211" s="167">
        <v>2.7411721643835616</v>
      </c>
      <c r="AQ211" s="167">
        <v>82.235164931506844</v>
      </c>
      <c r="AR211" s="193" t="s">
        <v>231</v>
      </c>
      <c r="AS211" s="194" t="s">
        <v>431</v>
      </c>
      <c r="AT211" s="166" t="s">
        <v>232</v>
      </c>
      <c r="AU211" s="198" t="s">
        <v>59</v>
      </c>
      <c r="AV211" s="195" t="s">
        <v>2585</v>
      </c>
      <c r="AW211" s="166" t="s">
        <v>234</v>
      </c>
      <c r="AX211" s="447" t="s">
        <v>16857</v>
      </c>
      <c r="AY211" s="196"/>
      <c r="AZ211" s="804" t="s">
        <v>16834</v>
      </c>
      <c r="BB211" s="196"/>
    </row>
    <row r="212" spans="1:54" s="166" customFormat="1" ht="15.95" customHeight="1" x14ac:dyDescent="0.25">
      <c r="A212" s="353">
        <v>214</v>
      </c>
      <c r="B212" s="366" t="s">
        <v>55</v>
      </c>
      <c r="C212" s="272" t="s">
        <v>59</v>
      </c>
      <c r="D212" s="354" t="s">
        <v>35</v>
      </c>
      <c r="E212" s="198" t="s">
        <v>16843</v>
      </c>
      <c r="F212" s="198" t="s">
        <v>16261</v>
      </c>
      <c r="G212" s="166" t="s">
        <v>221</v>
      </c>
      <c r="H212" s="166" t="s">
        <v>219</v>
      </c>
      <c r="I212" s="166" t="s">
        <v>220</v>
      </c>
      <c r="J212" s="166" t="s">
        <v>221</v>
      </c>
      <c r="K212" s="198" t="s">
        <v>222</v>
      </c>
      <c r="L212" s="198" t="s">
        <v>221</v>
      </c>
      <c r="M212" s="198" t="s">
        <v>879</v>
      </c>
      <c r="N212" s="199">
        <v>3.5</v>
      </c>
      <c r="O212" s="199">
        <v>1.5</v>
      </c>
      <c r="P212" s="221">
        <v>5.25</v>
      </c>
      <c r="Q212" s="345">
        <v>1</v>
      </c>
      <c r="R212" s="59"/>
      <c r="S212" s="346">
        <v>1</v>
      </c>
      <c r="T212" s="340"/>
      <c r="U212" s="346">
        <v>0</v>
      </c>
      <c r="V212" s="183"/>
      <c r="W212" s="183"/>
      <c r="X212" s="183"/>
      <c r="Y212" s="166" t="s">
        <v>62</v>
      </c>
      <c r="Z212" s="170" t="s">
        <v>224</v>
      </c>
      <c r="AA212" s="197" t="s">
        <v>225</v>
      </c>
      <c r="AB212" s="166" t="s">
        <v>1789</v>
      </c>
      <c r="AC212" s="166" t="s">
        <v>1790</v>
      </c>
      <c r="AD212" s="171" t="s">
        <v>1791</v>
      </c>
      <c r="AE212" s="198" t="s">
        <v>2586</v>
      </c>
      <c r="AF212" s="166" t="s">
        <v>351</v>
      </c>
      <c r="AG212" s="165" t="s">
        <v>230</v>
      </c>
      <c r="AH212" s="203" t="s">
        <v>59</v>
      </c>
      <c r="AI212" s="167">
        <v>0.114</v>
      </c>
      <c r="AJ212" s="221">
        <v>120.9</v>
      </c>
      <c r="AK212" s="167">
        <v>2.8817260273972602E-2</v>
      </c>
      <c r="AL212" s="167">
        <v>8.943287671232876E-3</v>
      </c>
      <c r="AM212" s="187">
        <v>3.7760547945205475E-2</v>
      </c>
      <c r="AN212" s="167">
        <v>0.35035890410958903</v>
      </c>
      <c r="AO212" s="167">
        <v>7.0002739726027385E-2</v>
      </c>
      <c r="AP212" s="167">
        <v>0.42036164383561642</v>
      </c>
      <c r="AQ212" s="167">
        <v>12.610849315068492</v>
      </c>
      <c r="AR212" s="193" t="s">
        <v>231</v>
      </c>
      <c r="AS212" s="194" t="s">
        <v>431</v>
      </c>
      <c r="AT212" s="166" t="s">
        <v>232</v>
      </c>
      <c r="AU212" s="198" t="s">
        <v>59</v>
      </c>
      <c r="AV212" s="195" t="s">
        <v>2587</v>
      </c>
      <c r="AW212" s="166" t="s">
        <v>234</v>
      </c>
      <c r="AX212" s="447" t="s">
        <v>16844</v>
      </c>
      <c r="AY212" s="196"/>
      <c r="AZ212" s="804" t="s">
        <v>16834</v>
      </c>
      <c r="BB212" s="196"/>
    </row>
    <row r="213" spans="1:54" s="166" customFormat="1" ht="15.95" customHeight="1" x14ac:dyDescent="0.25">
      <c r="A213" s="353">
        <v>215</v>
      </c>
      <c r="B213" s="366" t="s">
        <v>55</v>
      </c>
      <c r="C213" s="272" t="s">
        <v>59</v>
      </c>
      <c r="D213" s="354" t="s">
        <v>36</v>
      </c>
      <c r="E213" s="198" t="s">
        <v>16840</v>
      </c>
      <c r="F213" s="198" t="s">
        <v>16841</v>
      </c>
      <c r="G213" s="166" t="s">
        <v>221</v>
      </c>
      <c r="H213" s="166" t="s">
        <v>219</v>
      </c>
      <c r="I213" s="166" t="s">
        <v>220</v>
      </c>
      <c r="J213" s="166" t="s">
        <v>221</v>
      </c>
      <c r="K213" s="198" t="s">
        <v>222</v>
      </c>
      <c r="L213" s="198" t="s">
        <v>221</v>
      </c>
      <c r="M213" s="198" t="s">
        <v>879</v>
      </c>
      <c r="N213" s="199">
        <v>7</v>
      </c>
      <c r="O213" s="199">
        <v>1.5</v>
      </c>
      <c r="P213" s="221">
        <v>10.5</v>
      </c>
      <c r="Q213" s="345">
        <v>3</v>
      </c>
      <c r="R213" s="59"/>
      <c r="S213" s="346">
        <v>1</v>
      </c>
      <c r="T213" s="340"/>
      <c r="U213" s="346">
        <v>0</v>
      </c>
      <c r="V213" s="183"/>
      <c r="W213" s="183"/>
      <c r="X213" s="183"/>
      <c r="Y213" s="166" t="s">
        <v>62</v>
      </c>
      <c r="Z213" s="170" t="s">
        <v>224</v>
      </c>
      <c r="AA213" s="197" t="s">
        <v>225</v>
      </c>
      <c r="AB213" s="166" t="s">
        <v>1789</v>
      </c>
      <c r="AC213" s="166" t="s">
        <v>1790</v>
      </c>
      <c r="AD213" s="171" t="s">
        <v>1791</v>
      </c>
      <c r="AE213" s="198" t="s">
        <v>2592</v>
      </c>
      <c r="AF213" s="166" t="s">
        <v>349</v>
      </c>
      <c r="AG213" s="165" t="s">
        <v>230</v>
      </c>
      <c r="AH213" s="203" t="s">
        <v>59</v>
      </c>
      <c r="AI213" s="167">
        <v>0.114</v>
      </c>
      <c r="AJ213" s="221">
        <v>2612.91</v>
      </c>
      <c r="AK213" s="167">
        <v>0.622803205479452</v>
      </c>
      <c r="AL213" s="167">
        <v>0.19328375342465753</v>
      </c>
      <c r="AM213" s="187">
        <v>0.81608695890410954</v>
      </c>
      <c r="AN213" s="167">
        <v>1.6079077808219175</v>
      </c>
      <c r="AO213" s="167">
        <v>0.38656750684931507</v>
      </c>
      <c r="AP213" s="167">
        <v>1.9944752876712326</v>
      </c>
      <c r="AQ213" s="167">
        <v>59.834258630136979</v>
      </c>
      <c r="AR213" s="193" t="s">
        <v>231</v>
      </c>
      <c r="AS213" s="194" t="s">
        <v>431</v>
      </c>
      <c r="AT213" s="166" t="s">
        <v>232</v>
      </c>
      <c r="AU213" s="198" t="s">
        <v>59</v>
      </c>
      <c r="AV213" s="195" t="s">
        <v>2593</v>
      </c>
      <c r="AW213" s="166" t="s">
        <v>234</v>
      </c>
      <c r="AX213" s="447" t="s">
        <v>16842</v>
      </c>
      <c r="AY213" s="196"/>
      <c r="AZ213" s="804" t="s">
        <v>16834</v>
      </c>
      <c r="BB213" s="196"/>
    </row>
    <row r="214" spans="1:54" s="166" customFormat="1" ht="15.95" customHeight="1" x14ac:dyDescent="0.25">
      <c r="A214" s="182">
        <v>216</v>
      </c>
      <c r="B214" s="170" t="s">
        <v>55</v>
      </c>
      <c r="C214" s="198" t="s">
        <v>59</v>
      </c>
      <c r="D214" s="166" t="s">
        <v>37</v>
      </c>
      <c r="E214" s="198" t="s">
        <v>2596</v>
      </c>
      <c r="F214" s="198" t="s">
        <v>2597</v>
      </c>
      <c r="H214" s="166" t="s">
        <v>219</v>
      </c>
      <c r="I214" s="166" t="s">
        <v>220</v>
      </c>
      <c r="J214" s="166" t="s">
        <v>221</v>
      </c>
      <c r="K214" s="198" t="s">
        <v>222</v>
      </c>
      <c r="L214" s="198" t="s">
        <v>221</v>
      </c>
      <c r="M214" s="198" t="s">
        <v>879</v>
      </c>
      <c r="N214" s="199">
        <v>6</v>
      </c>
      <c r="O214" s="199">
        <v>2</v>
      </c>
      <c r="P214" s="221">
        <v>12</v>
      </c>
      <c r="Q214" s="345">
        <v>8</v>
      </c>
      <c r="R214" s="59"/>
      <c r="S214" s="346">
        <v>2</v>
      </c>
      <c r="T214" s="340"/>
      <c r="U214" s="346">
        <v>1</v>
      </c>
      <c r="V214" s="183"/>
      <c r="W214" s="183"/>
      <c r="X214" s="183"/>
      <c r="Y214" s="166" t="s">
        <v>62</v>
      </c>
      <c r="Z214" s="170" t="s">
        <v>224</v>
      </c>
      <c r="AA214" s="197" t="s">
        <v>225</v>
      </c>
      <c r="AB214" s="166" t="s">
        <v>1789</v>
      </c>
      <c r="AC214" s="166" t="s">
        <v>1790</v>
      </c>
      <c r="AD214" s="171" t="s">
        <v>1791</v>
      </c>
      <c r="AE214" s="198" t="s">
        <v>2598</v>
      </c>
      <c r="AF214" s="166" t="s">
        <v>528</v>
      </c>
      <c r="AG214" s="165" t="s">
        <v>230</v>
      </c>
      <c r="AH214" s="203" t="s">
        <v>59</v>
      </c>
      <c r="AI214" s="167">
        <v>0.114</v>
      </c>
      <c r="AJ214" s="221">
        <v>7306.2</v>
      </c>
      <c r="AK214" s="186">
        <v>1.7414778082191777</v>
      </c>
      <c r="AL214" s="186">
        <v>0.54045863013698625</v>
      </c>
      <c r="AM214" s="187">
        <v>2.2819364383561638</v>
      </c>
      <c r="AN214" s="186">
        <v>14.018554054794521</v>
      </c>
      <c r="AO214" s="186">
        <v>4.2002598082191778</v>
      </c>
      <c r="AP214" s="186">
        <v>18.2188138630137</v>
      </c>
      <c r="AQ214" s="186">
        <v>546.56441589041106</v>
      </c>
      <c r="AR214" s="193" t="s">
        <v>231</v>
      </c>
      <c r="AS214" s="194" t="s">
        <v>431</v>
      </c>
      <c r="AT214" s="166" t="s">
        <v>232</v>
      </c>
      <c r="AU214" s="198" t="s">
        <v>59</v>
      </c>
      <c r="AV214" s="195" t="s">
        <v>2599</v>
      </c>
      <c r="AW214" s="166" t="s">
        <v>234</v>
      </c>
      <c r="AY214" s="196"/>
      <c r="AZ214" s="714"/>
      <c r="BB214" s="196"/>
    </row>
    <row r="215" spans="1:54" s="166" customFormat="1" ht="15.95" customHeight="1" x14ac:dyDescent="0.25">
      <c r="A215" s="182">
        <v>217</v>
      </c>
      <c r="B215" s="170" t="s">
        <v>55</v>
      </c>
      <c r="C215" s="198" t="s">
        <v>59</v>
      </c>
      <c r="D215" s="166" t="s">
        <v>38</v>
      </c>
      <c r="E215" s="198" t="s">
        <v>2608</v>
      </c>
      <c r="F215" s="198" t="s">
        <v>2609</v>
      </c>
      <c r="H215" s="166" t="s">
        <v>219</v>
      </c>
      <c r="I215" s="166" t="s">
        <v>220</v>
      </c>
      <c r="J215" s="166" t="s">
        <v>221</v>
      </c>
      <c r="K215" s="198" t="s">
        <v>222</v>
      </c>
      <c r="L215" s="198" t="s">
        <v>221</v>
      </c>
      <c r="M215" s="198" t="s">
        <v>879</v>
      </c>
      <c r="N215" s="199">
        <v>6</v>
      </c>
      <c r="O215" s="199">
        <v>1.75</v>
      </c>
      <c r="P215" s="221">
        <v>10.5</v>
      </c>
      <c r="Q215" s="345">
        <v>6</v>
      </c>
      <c r="R215" s="59"/>
      <c r="S215" s="346">
        <v>2</v>
      </c>
      <c r="T215" s="340"/>
      <c r="U215" s="346">
        <v>1</v>
      </c>
      <c r="V215" s="183"/>
      <c r="W215" s="183"/>
      <c r="X215" s="183"/>
      <c r="Y215" s="166" t="s">
        <v>62</v>
      </c>
      <c r="Z215" s="170" t="s">
        <v>224</v>
      </c>
      <c r="AA215" s="197" t="s">
        <v>225</v>
      </c>
      <c r="AB215" s="166" t="s">
        <v>1789</v>
      </c>
      <c r="AC215" s="166" t="s">
        <v>1790</v>
      </c>
      <c r="AD215" s="171" t="s">
        <v>1791</v>
      </c>
      <c r="AE215" s="198" t="s">
        <v>2610</v>
      </c>
      <c r="AF215" s="166" t="s">
        <v>528</v>
      </c>
      <c r="AG215" s="165" t="s">
        <v>230</v>
      </c>
      <c r="AH215" s="203" t="s">
        <v>59</v>
      </c>
      <c r="AI215" s="167">
        <v>0.114</v>
      </c>
      <c r="AJ215" s="221">
        <v>11443.3</v>
      </c>
      <c r="AK215" s="186">
        <v>2.7275810958904105</v>
      </c>
      <c r="AL215" s="186">
        <v>0.84649068493150681</v>
      </c>
      <c r="AM215" s="187">
        <v>3.5740717808219173</v>
      </c>
      <c r="AN215" s="186">
        <v>8.1235112328767105</v>
      </c>
      <c r="AO215" s="186">
        <v>2.3210235616438357</v>
      </c>
      <c r="AP215" s="186">
        <v>10.444534794520546</v>
      </c>
      <c r="AQ215" s="186">
        <v>313.33604383561641</v>
      </c>
      <c r="AR215" s="193" t="s">
        <v>231</v>
      </c>
      <c r="AS215" s="194" t="s">
        <v>431</v>
      </c>
      <c r="AT215" s="166" t="s">
        <v>232</v>
      </c>
      <c r="AU215" s="198" t="s">
        <v>59</v>
      </c>
      <c r="AV215" s="195" t="s">
        <v>2611</v>
      </c>
      <c r="AW215" s="166" t="s">
        <v>234</v>
      </c>
      <c r="AY215" s="196"/>
      <c r="AZ215" s="714"/>
      <c r="BB215" s="196"/>
    </row>
    <row r="216" spans="1:54" s="166" customFormat="1" ht="15.95" customHeight="1" x14ac:dyDescent="0.25">
      <c r="A216" s="182">
        <v>218</v>
      </c>
      <c r="B216" s="170" t="s">
        <v>55</v>
      </c>
      <c r="C216" s="198" t="s">
        <v>59</v>
      </c>
      <c r="D216" s="166" t="s">
        <v>39</v>
      </c>
      <c r="E216" s="198" t="s">
        <v>2621</v>
      </c>
      <c r="F216" s="198" t="s">
        <v>2622</v>
      </c>
      <c r="H216" s="166" t="s">
        <v>219</v>
      </c>
      <c r="I216" s="166" t="s">
        <v>220</v>
      </c>
      <c r="J216" s="166" t="s">
        <v>221</v>
      </c>
      <c r="K216" s="198" t="s">
        <v>222</v>
      </c>
      <c r="L216" s="198" t="s">
        <v>221</v>
      </c>
      <c r="M216" s="198" t="s">
        <v>879</v>
      </c>
      <c r="N216" s="199">
        <v>6</v>
      </c>
      <c r="O216" s="199">
        <v>2</v>
      </c>
      <c r="P216" s="221">
        <v>12</v>
      </c>
      <c r="Q216" s="345">
        <v>7</v>
      </c>
      <c r="R216" s="59"/>
      <c r="S216" s="346">
        <v>1</v>
      </c>
      <c r="T216" s="340"/>
      <c r="U216" s="346">
        <v>1</v>
      </c>
      <c r="V216" s="183"/>
      <c r="W216" s="183"/>
      <c r="X216" s="183"/>
      <c r="Y216" s="166" t="s">
        <v>62</v>
      </c>
      <c r="Z216" s="170" t="s">
        <v>224</v>
      </c>
      <c r="AA216" s="197" t="s">
        <v>225</v>
      </c>
      <c r="AB216" s="166" t="s">
        <v>1789</v>
      </c>
      <c r="AC216" s="166" t="s">
        <v>1790</v>
      </c>
      <c r="AD216" s="171" t="s">
        <v>1791</v>
      </c>
      <c r="AE216" s="198" t="s">
        <v>2610</v>
      </c>
      <c r="AF216" s="166" t="s">
        <v>348</v>
      </c>
      <c r="AG216" s="165" t="s">
        <v>230</v>
      </c>
      <c r="AH216" s="203" t="s">
        <v>59</v>
      </c>
      <c r="AI216" s="167">
        <v>0.114</v>
      </c>
      <c r="AJ216" s="221">
        <v>17848.61</v>
      </c>
      <c r="AK216" s="186">
        <v>4.2543262191780826</v>
      </c>
      <c r="AL216" s="186">
        <v>1.3203081369863012</v>
      </c>
      <c r="AM216" s="187">
        <v>5.5746343561643839</v>
      </c>
      <c r="AN216" s="186">
        <v>5.8447727444798918</v>
      </c>
      <c r="AO216" s="186">
        <v>1.3203081369863012</v>
      </c>
      <c r="AP216" s="186">
        <v>7.165080881466193</v>
      </c>
      <c r="AQ216" s="186">
        <v>214.95242644398579</v>
      </c>
      <c r="AR216" s="193" t="s">
        <v>231</v>
      </c>
      <c r="AS216" s="194" t="s">
        <v>431</v>
      </c>
      <c r="AT216" s="166" t="s">
        <v>232</v>
      </c>
      <c r="AU216" s="198" t="s">
        <v>59</v>
      </c>
      <c r="AV216" s="195" t="s">
        <v>2623</v>
      </c>
      <c r="AW216" s="166" t="s">
        <v>234</v>
      </c>
      <c r="AY216" s="196"/>
      <c r="AZ216" s="714"/>
      <c r="BB216" s="196"/>
    </row>
    <row r="217" spans="1:54" s="166" customFormat="1" ht="15.95" customHeight="1" x14ac:dyDescent="0.25">
      <c r="A217" s="353">
        <v>219</v>
      </c>
      <c r="B217" s="366" t="s">
        <v>55</v>
      </c>
      <c r="C217" s="272" t="s">
        <v>59</v>
      </c>
      <c r="D217" s="354" t="s">
        <v>2637</v>
      </c>
      <c r="E217" s="272" t="s">
        <v>16845</v>
      </c>
      <c r="F217" s="272" t="s">
        <v>16846</v>
      </c>
      <c r="G217" s="166" t="s">
        <v>221</v>
      </c>
      <c r="H217" s="166" t="s">
        <v>219</v>
      </c>
      <c r="I217" s="166" t="s">
        <v>220</v>
      </c>
      <c r="J217" s="166" t="s">
        <v>221</v>
      </c>
      <c r="K217" s="198" t="s">
        <v>222</v>
      </c>
      <c r="L217" s="198" t="s">
        <v>221</v>
      </c>
      <c r="M217" s="198" t="s">
        <v>879</v>
      </c>
      <c r="N217" s="199">
        <v>7</v>
      </c>
      <c r="O217" s="199">
        <v>1.5</v>
      </c>
      <c r="P217" s="221">
        <v>10.5</v>
      </c>
      <c r="Q217" s="345">
        <v>5</v>
      </c>
      <c r="R217" s="59"/>
      <c r="S217" s="346">
        <v>2</v>
      </c>
      <c r="T217" s="340"/>
      <c r="U217" s="346">
        <v>1</v>
      </c>
      <c r="V217" s="183"/>
      <c r="W217" s="183"/>
      <c r="X217" s="183"/>
      <c r="Y217" s="166" t="s">
        <v>62</v>
      </c>
      <c r="Z217" s="170" t="s">
        <v>224</v>
      </c>
      <c r="AA217" s="197" t="s">
        <v>225</v>
      </c>
      <c r="AB217" s="166" t="s">
        <v>1789</v>
      </c>
      <c r="AC217" s="166" t="s">
        <v>1790</v>
      </c>
      <c r="AD217" s="171" t="s">
        <v>1791</v>
      </c>
      <c r="AE217" s="198" t="s">
        <v>2638</v>
      </c>
      <c r="AF217" s="166" t="s">
        <v>286</v>
      </c>
      <c r="AG217" s="165" t="s">
        <v>230</v>
      </c>
      <c r="AH217" s="203" t="s">
        <v>59</v>
      </c>
      <c r="AI217" s="167">
        <v>0.114</v>
      </c>
      <c r="AJ217" s="221">
        <v>4941.8999999999996</v>
      </c>
      <c r="AK217" s="167">
        <v>1.1779323287671231</v>
      </c>
      <c r="AL217" s="167">
        <v>0.36556520547945204</v>
      </c>
      <c r="AM217" s="187">
        <v>1.5434975342465751</v>
      </c>
      <c r="AN217" s="167">
        <v>5.5572493150684918</v>
      </c>
      <c r="AO217" s="167">
        <v>1.1663999999999999</v>
      </c>
      <c r="AP217" s="167">
        <v>6.7236493150684922</v>
      </c>
      <c r="AQ217" s="167">
        <v>201.70947945205478</v>
      </c>
      <c r="AR217" s="193" t="s">
        <v>231</v>
      </c>
      <c r="AS217" s="194" t="s">
        <v>431</v>
      </c>
      <c r="AT217" s="166" t="s">
        <v>232</v>
      </c>
      <c r="AU217" s="198" t="s">
        <v>59</v>
      </c>
      <c r="AV217" s="195" t="s">
        <v>2639</v>
      </c>
      <c r="AW217" s="166" t="s">
        <v>234</v>
      </c>
      <c r="AX217" s="447" t="s">
        <v>16847</v>
      </c>
      <c r="AY217" s="196"/>
      <c r="AZ217" s="804" t="s">
        <v>16817</v>
      </c>
      <c r="BB217" s="196"/>
    </row>
    <row r="218" spans="1:54" s="166" customFormat="1" ht="15.95" customHeight="1" x14ac:dyDescent="0.25">
      <c r="A218" s="353">
        <v>220</v>
      </c>
      <c r="B218" s="366" t="s">
        <v>55</v>
      </c>
      <c r="C218" s="272" t="s">
        <v>59</v>
      </c>
      <c r="D218" s="354" t="s">
        <v>2646</v>
      </c>
      <c r="E218" s="272" t="s">
        <v>16835</v>
      </c>
      <c r="F218" s="272" t="s">
        <v>16836</v>
      </c>
      <c r="G218" s="354" t="s">
        <v>818</v>
      </c>
      <c r="H218" s="354" t="s">
        <v>219</v>
      </c>
      <c r="I218" s="354" t="s">
        <v>220</v>
      </c>
      <c r="J218" s="354" t="s">
        <v>221</v>
      </c>
      <c r="K218" s="272" t="s">
        <v>222</v>
      </c>
      <c r="L218" s="272" t="s">
        <v>221</v>
      </c>
      <c r="M218" s="272" t="s">
        <v>879</v>
      </c>
      <c r="N218" s="440">
        <v>6</v>
      </c>
      <c r="O218" s="440">
        <v>1.5</v>
      </c>
      <c r="P218" s="459">
        <v>9</v>
      </c>
      <c r="Q218" s="345">
        <v>5</v>
      </c>
      <c r="R218" s="59"/>
      <c r="S218" s="346">
        <v>2</v>
      </c>
      <c r="T218" s="340"/>
      <c r="U218" s="346">
        <v>0</v>
      </c>
      <c r="V218" s="183"/>
      <c r="W218" s="183"/>
      <c r="X218" s="183">
        <v>1</v>
      </c>
      <c r="Y218" s="166" t="s">
        <v>62</v>
      </c>
      <c r="Z218" s="170" t="s">
        <v>224</v>
      </c>
      <c r="AA218" s="197" t="s">
        <v>225</v>
      </c>
      <c r="AB218" s="166" t="s">
        <v>1789</v>
      </c>
      <c r="AC218" s="166" t="s">
        <v>1790</v>
      </c>
      <c r="AD218" s="171" t="s">
        <v>1791</v>
      </c>
      <c r="AE218" s="198" t="s">
        <v>2638</v>
      </c>
      <c r="AF218" s="166" t="s">
        <v>235</v>
      </c>
      <c r="AG218" s="165" t="s">
        <v>230</v>
      </c>
      <c r="AH218" s="203" t="s">
        <v>59</v>
      </c>
      <c r="AI218" s="167">
        <v>0.114</v>
      </c>
      <c r="AJ218" s="221">
        <v>3453.3</v>
      </c>
      <c r="AK218" s="167">
        <v>0.82311534246575335</v>
      </c>
      <c r="AL218" s="167">
        <v>0.25544958904109594</v>
      </c>
      <c r="AM218" s="187">
        <v>1.0785649315068493</v>
      </c>
      <c r="AN218" s="167">
        <v>6.6402084931506842</v>
      </c>
      <c r="AO218" s="167">
        <v>1.7235838356164384</v>
      </c>
      <c r="AP218" s="167">
        <v>8.3640936986301355</v>
      </c>
      <c r="AQ218" s="167">
        <v>250.92281095890405</v>
      </c>
      <c r="AR218" s="193" t="s">
        <v>231</v>
      </c>
      <c r="AS218" s="194" t="s">
        <v>431</v>
      </c>
      <c r="AT218" s="166" t="s">
        <v>232</v>
      </c>
      <c r="AU218" s="198" t="s">
        <v>59</v>
      </c>
      <c r="AV218" s="195" t="s">
        <v>2647</v>
      </c>
      <c r="AW218" s="166" t="s">
        <v>234</v>
      </c>
      <c r="AX218" s="447" t="s">
        <v>16833</v>
      </c>
      <c r="AY218" s="196"/>
      <c r="AZ218" s="804" t="s">
        <v>16817</v>
      </c>
      <c r="BB218" s="196"/>
    </row>
    <row r="219" spans="1:54" s="166" customFormat="1" ht="15.95" customHeight="1" x14ac:dyDescent="0.25">
      <c r="A219" s="353">
        <v>221</v>
      </c>
      <c r="B219" s="366" t="s">
        <v>55</v>
      </c>
      <c r="C219" s="272" t="s">
        <v>59</v>
      </c>
      <c r="D219" s="354" t="s">
        <v>2651</v>
      </c>
      <c r="E219" s="272" t="s">
        <v>16830</v>
      </c>
      <c r="F219" s="272" t="s">
        <v>16831</v>
      </c>
      <c r="G219" s="354" t="s">
        <v>221</v>
      </c>
      <c r="H219" s="354" t="s">
        <v>219</v>
      </c>
      <c r="I219" s="354" t="s">
        <v>220</v>
      </c>
      <c r="J219" s="354" t="s">
        <v>221</v>
      </c>
      <c r="K219" s="272" t="s">
        <v>222</v>
      </c>
      <c r="L219" s="272" t="s">
        <v>221</v>
      </c>
      <c r="M219" s="272" t="s">
        <v>879</v>
      </c>
      <c r="N219" s="440">
        <v>6</v>
      </c>
      <c r="O219" s="440">
        <v>1.5</v>
      </c>
      <c r="P219" s="459">
        <v>9</v>
      </c>
      <c r="Q219" s="345">
        <v>4</v>
      </c>
      <c r="R219" s="59"/>
      <c r="S219" s="346">
        <v>2</v>
      </c>
      <c r="T219" s="340"/>
      <c r="U219" s="346">
        <v>1</v>
      </c>
      <c r="V219" s="202"/>
      <c r="W219" s="183"/>
      <c r="X219" s="183"/>
      <c r="Y219" s="166" t="s">
        <v>62</v>
      </c>
      <c r="Z219" s="170" t="s">
        <v>224</v>
      </c>
      <c r="AA219" s="197" t="s">
        <v>225</v>
      </c>
      <c r="AB219" s="166" t="s">
        <v>1789</v>
      </c>
      <c r="AC219" s="166" t="s">
        <v>1790</v>
      </c>
      <c r="AD219" s="171" t="s">
        <v>1791</v>
      </c>
      <c r="AE219" s="198" t="s">
        <v>2638</v>
      </c>
      <c r="AF219" s="166" t="s">
        <v>2652</v>
      </c>
      <c r="AG219" s="165" t="s">
        <v>230</v>
      </c>
      <c r="AH219" s="203" t="s">
        <v>59</v>
      </c>
      <c r="AI219" s="167">
        <v>0.114</v>
      </c>
      <c r="AJ219" s="166">
        <v>3035.1</v>
      </c>
      <c r="AK219" s="167">
        <v>0.72343479452054793</v>
      </c>
      <c r="AL219" s="167">
        <v>0.22451424657534247</v>
      </c>
      <c r="AM219" s="187">
        <v>0.9479490410958904</v>
      </c>
      <c r="AN219" s="167">
        <v>4.5584876712328777</v>
      </c>
      <c r="AO219" s="167">
        <v>1.3665698630136986</v>
      </c>
      <c r="AP219" s="167">
        <v>5.9250575342465757</v>
      </c>
      <c r="AQ219" s="167">
        <v>177.75172602739727</v>
      </c>
      <c r="AR219" s="193" t="s">
        <v>231</v>
      </c>
      <c r="AS219" s="194" t="s">
        <v>431</v>
      </c>
      <c r="AT219" s="166" t="s">
        <v>232</v>
      </c>
      <c r="AU219" s="198" t="s">
        <v>59</v>
      </c>
      <c r="AV219" s="195" t="s">
        <v>2653</v>
      </c>
      <c r="AW219" s="166" t="s">
        <v>234</v>
      </c>
      <c r="AX219" s="447" t="s">
        <v>16838</v>
      </c>
      <c r="AY219" s="196"/>
      <c r="AZ219" s="804" t="s">
        <v>16834</v>
      </c>
      <c r="BB219" s="196"/>
    </row>
    <row r="220" spans="1:54" s="166" customFormat="1" ht="15.95" customHeight="1" x14ac:dyDescent="0.25">
      <c r="A220" s="353">
        <v>222</v>
      </c>
      <c r="B220" s="366" t="s">
        <v>55</v>
      </c>
      <c r="C220" s="272" t="s">
        <v>59</v>
      </c>
      <c r="D220" s="354" t="s">
        <v>40</v>
      </c>
      <c r="E220" s="272" t="s">
        <v>16851</v>
      </c>
      <c r="F220" s="272" t="s">
        <v>16852</v>
      </c>
      <c r="G220" s="166" t="s">
        <v>221</v>
      </c>
      <c r="H220" s="166" t="s">
        <v>219</v>
      </c>
      <c r="I220" s="166" t="s">
        <v>220</v>
      </c>
      <c r="J220" s="166" t="s">
        <v>221</v>
      </c>
      <c r="K220" s="198" t="s">
        <v>222</v>
      </c>
      <c r="L220" s="198" t="s">
        <v>221</v>
      </c>
      <c r="M220" s="198" t="s">
        <v>879</v>
      </c>
      <c r="N220" s="199">
        <v>5</v>
      </c>
      <c r="O220" s="199">
        <v>1.5</v>
      </c>
      <c r="P220" s="221">
        <v>7.5</v>
      </c>
      <c r="Q220" s="345">
        <v>4</v>
      </c>
      <c r="R220" s="59"/>
      <c r="S220" s="346">
        <v>1</v>
      </c>
      <c r="T220" s="340"/>
      <c r="U220" s="346">
        <v>1</v>
      </c>
      <c r="V220" s="183"/>
      <c r="W220" s="183"/>
      <c r="X220" s="183"/>
      <c r="Y220" s="166" t="s">
        <v>62</v>
      </c>
      <c r="Z220" s="170" t="s">
        <v>224</v>
      </c>
      <c r="AA220" s="197" t="s">
        <v>225</v>
      </c>
      <c r="AB220" s="166" t="s">
        <v>1789</v>
      </c>
      <c r="AC220" s="166" t="s">
        <v>1790</v>
      </c>
      <c r="AD220" s="171" t="s">
        <v>1791</v>
      </c>
      <c r="AE220" s="198" t="s">
        <v>2656</v>
      </c>
      <c r="AF220" s="166" t="s">
        <v>273</v>
      </c>
      <c r="AG220" s="165" t="s">
        <v>230</v>
      </c>
      <c r="AH220" s="203" t="s">
        <v>59</v>
      </c>
      <c r="AI220" s="167">
        <v>0.114</v>
      </c>
      <c r="AJ220" s="221">
        <v>5550.03</v>
      </c>
      <c r="AK220" s="167">
        <v>1.3228838630136985</v>
      </c>
      <c r="AL220" s="167">
        <v>0.41055016438356162</v>
      </c>
      <c r="AM220" s="187">
        <v>1.7334340273972602</v>
      </c>
      <c r="AN220" s="167">
        <v>2.7699778356164382</v>
      </c>
      <c r="AO220" s="167">
        <v>0.835441397260274</v>
      </c>
      <c r="AP220" s="167">
        <v>3.6054192328767121</v>
      </c>
      <c r="AQ220" s="167">
        <v>108.16257698630136</v>
      </c>
      <c r="AR220" s="193" t="s">
        <v>231</v>
      </c>
      <c r="AS220" s="194" t="s">
        <v>431</v>
      </c>
      <c r="AT220" s="166" t="s">
        <v>232</v>
      </c>
      <c r="AU220" s="198" t="s">
        <v>59</v>
      </c>
      <c r="AV220" s="195" t="s">
        <v>2657</v>
      </c>
      <c r="AW220" s="166" t="s">
        <v>234</v>
      </c>
      <c r="AX220" s="447" t="s">
        <v>16854</v>
      </c>
      <c r="AY220" s="196"/>
      <c r="AZ220" s="804" t="s">
        <v>16817</v>
      </c>
      <c r="BB220" s="196"/>
    </row>
    <row r="221" spans="1:54" s="166" customFormat="1" ht="15.95" customHeight="1" x14ac:dyDescent="0.25">
      <c r="A221" s="182">
        <v>223</v>
      </c>
      <c r="B221" s="170" t="s">
        <v>55</v>
      </c>
      <c r="C221" s="198" t="s">
        <v>59</v>
      </c>
      <c r="D221" s="166" t="s">
        <v>16821</v>
      </c>
      <c r="E221" s="198" t="s">
        <v>16818</v>
      </c>
      <c r="F221" s="198" t="s">
        <v>16819</v>
      </c>
      <c r="G221" s="166" t="s">
        <v>221</v>
      </c>
      <c r="H221" s="166" t="s">
        <v>219</v>
      </c>
      <c r="I221" s="166" t="s">
        <v>220</v>
      </c>
      <c r="J221" s="166" t="s">
        <v>221</v>
      </c>
      <c r="K221" s="198" t="s">
        <v>222</v>
      </c>
      <c r="L221" s="198" t="s">
        <v>221</v>
      </c>
      <c r="M221" s="198" t="s">
        <v>879</v>
      </c>
      <c r="N221" s="199">
        <v>7</v>
      </c>
      <c r="O221" s="199">
        <v>1.5</v>
      </c>
      <c r="P221" s="221">
        <v>10.5</v>
      </c>
      <c r="Q221" s="345">
        <v>4</v>
      </c>
      <c r="R221" s="59"/>
      <c r="S221" s="346">
        <v>2</v>
      </c>
      <c r="T221" s="340"/>
      <c r="U221" s="346">
        <v>0</v>
      </c>
      <c r="V221" s="183"/>
      <c r="W221" s="183"/>
      <c r="X221" s="183">
        <v>1</v>
      </c>
      <c r="Y221" s="166" t="s">
        <v>62</v>
      </c>
      <c r="Z221" s="170" t="s">
        <v>224</v>
      </c>
      <c r="AA221" s="197" t="s">
        <v>225</v>
      </c>
      <c r="AB221" s="166" t="s">
        <v>1789</v>
      </c>
      <c r="AC221" s="166" t="s">
        <v>1790</v>
      </c>
      <c r="AD221" s="171" t="s">
        <v>1791</v>
      </c>
      <c r="AE221" s="198" t="s">
        <v>2656</v>
      </c>
      <c r="AF221" s="166" t="s">
        <v>275</v>
      </c>
      <c r="AG221" s="165" t="s">
        <v>230</v>
      </c>
      <c r="AH221" s="203" t="s">
        <v>59</v>
      </c>
      <c r="AI221" s="167">
        <v>0.114</v>
      </c>
      <c r="AJ221" s="221">
        <v>3309.9</v>
      </c>
      <c r="AK221" s="167">
        <v>0.78893506849315065</v>
      </c>
      <c r="AL221" s="167">
        <v>0.24484191780821918</v>
      </c>
      <c r="AM221" s="187">
        <v>1.0337769863013699</v>
      </c>
      <c r="AN221" s="167">
        <v>3.720106849315068</v>
      </c>
      <c r="AO221" s="167">
        <v>1.057586301369863</v>
      </c>
      <c r="AP221" s="167">
        <v>4.7776931506849305</v>
      </c>
      <c r="AQ221" s="167">
        <v>143.33079452054793</v>
      </c>
      <c r="AR221" s="193" t="s">
        <v>231</v>
      </c>
      <c r="AS221" s="194" t="s">
        <v>431</v>
      </c>
      <c r="AT221" s="166" t="s">
        <v>232</v>
      </c>
      <c r="AU221" s="198" t="s">
        <v>59</v>
      </c>
      <c r="AV221" s="195" t="s">
        <v>2660</v>
      </c>
      <c r="AW221" s="166" t="s">
        <v>234</v>
      </c>
      <c r="AX221" s="447" t="s">
        <v>16820</v>
      </c>
      <c r="AY221" s="196"/>
      <c r="AZ221" s="804" t="s">
        <v>16817</v>
      </c>
      <c r="BB221" s="196"/>
    </row>
    <row r="222" spans="1:54" s="166" customFormat="1" ht="15.95" customHeight="1" x14ac:dyDescent="0.25">
      <c r="A222" s="182">
        <v>224</v>
      </c>
      <c r="B222" s="170" t="s">
        <v>55</v>
      </c>
      <c r="C222" s="198" t="s">
        <v>59</v>
      </c>
      <c r="D222" s="166" t="s">
        <v>2666</v>
      </c>
      <c r="E222" s="198" t="s">
        <v>16822</v>
      </c>
      <c r="F222" s="198" t="s">
        <v>16823</v>
      </c>
      <c r="G222" s="166" t="s">
        <v>221</v>
      </c>
      <c r="H222" s="166" t="s">
        <v>219</v>
      </c>
      <c r="I222" s="166" t="s">
        <v>220</v>
      </c>
      <c r="J222" s="166" t="s">
        <v>221</v>
      </c>
      <c r="K222" s="198" t="s">
        <v>222</v>
      </c>
      <c r="L222" s="198" t="s">
        <v>221</v>
      </c>
      <c r="M222" s="198" t="s">
        <v>879</v>
      </c>
      <c r="N222" s="199">
        <v>6</v>
      </c>
      <c r="O222" s="199">
        <v>1.5</v>
      </c>
      <c r="P222" s="221">
        <v>9</v>
      </c>
      <c r="Q222" s="345">
        <v>3</v>
      </c>
      <c r="R222" s="59"/>
      <c r="S222" s="346">
        <v>2</v>
      </c>
      <c r="T222" s="340"/>
      <c r="U222" s="346">
        <v>1</v>
      </c>
      <c r="V222" s="183"/>
      <c r="W222" s="183"/>
      <c r="X222" s="183"/>
      <c r="Y222" s="166" t="s">
        <v>62</v>
      </c>
      <c r="Z222" s="170" t="s">
        <v>224</v>
      </c>
      <c r="AA222" s="197" t="s">
        <v>225</v>
      </c>
      <c r="AB222" s="166" t="s">
        <v>1789</v>
      </c>
      <c r="AC222" s="166" t="s">
        <v>1790</v>
      </c>
      <c r="AD222" s="198" t="s">
        <v>1791</v>
      </c>
      <c r="AE222" s="198" t="s">
        <v>2656</v>
      </c>
      <c r="AF222" s="166" t="s">
        <v>1244</v>
      </c>
      <c r="AG222" s="165" t="s">
        <v>230</v>
      </c>
      <c r="AH222" s="203" t="s">
        <v>59</v>
      </c>
      <c r="AI222" s="167">
        <v>0.114</v>
      </c>
      <c r="AJ222" s="221">
        <v>4508</v>
      </c>
      <c r="AK222" s="167">
        <v>1.0745095890410958</v>
      </c>
      <c r="AL222" s="167">
        <v>0.33346849315068494</v>
      </c>
      <c r="AM222" s="187">
        <v>1.4079780821917809</v>
      </c>
      <c r="AN222" s="167">
        <v>3.0947013698630137</v>
      </c>
      <c r="AO222" s="167">
        <v>0.94818082191780828</v>
      </c>
      <c r="AP222" s="167">
        <v>4.042882191780822</v>
      </c>
      <c r="AQ222" s="167">
        <v>121.28646575342466</v>
      </c>
      <c r="AR222" s="193" t="s">
        <v>231</v>
      </c>
      <c r="AS222" s="194" t="s">
        <v>431</v>
      </c>
      <c r="AT222" s="166" t="s">
        <v>232</v>
      </c>
      <c r="AU222" s="198" t="s">
        <v>59</v>
      </c>
      <c r="AV222" s="195" t="s">
        <v>2667</v>
      </c>
      <c r="AW222" s="166" t="s">
        <v>234</v>
      </c>
      <c r="AX222" s="447" t="s">
        <v>16824</v>
      </c>
      <c r="AY222" s="196"/>
      <c r="AZ222" s="804" t="s">
        <v>16817</v>
      </c>
      <c r="BB222" s="196"/>
    </row>
    <row r="223" spans="1:54" s="166" customFormat="1" ht="15.95" customHeight="1" x14ac:dyDescent="0.25">
      <c r="A223" s="182">
        <v>225</v>
      </c>
      <c r="B223" s="166" t="s">
        <v>55</v>
      </c>
      <c r="C223" s="198" t="s">
        <v>59</v>
      </c>
      <c r="D223" s="166" t="s">
        <v>2675</v>
      </c>
      <c r="E223" s="198" t="s">
        <v>2676</v>
      </c>
      <c r="F223" s="198" t="s">
        <v>2677</v>
      </c>
      <c r="H223" s="166" t="s">
        <v>219</v>
      </c>
      <c r="I223" s="166" t="s">
        <v>220</v>
      </c>
      <c r="J223" s="166" t="s">
        <v>221</v>
      </c>
      <c r="K223" s="198" t="s">
        <v>1337</v>
      </c>
      <c r="L223" s="198" t="s">
        <v>221</v>
      </c>
      <c r="M223" s="198" t="s">
        <v>879</v>
      </c>
      <c r="N223" s="199">
        <v>2</v>
      </c>
      <c r="O223" s="199">
        <v>1.5</v>
      </c>
      <c r="P223" s="221">
        <v>3</v>
      </c>
      <c r="Q223" s="345">
        <v>6</v>
      </c>
      <c r="R223" s="340"/>
      <c r="S223" s="346">
        <v>0</v>
      </c>
      <c r="T223" s="340"/>
      <c r="U223" s="346">
        <v>1</v>
      </c>
      <c r="V223" s="183"/>
      <c r="W223" s="183">
        <v>1</v>
      </c>
      <c r="X223" s="183"/>
      <c r="Y223" s="166" t="s">
        <v>1954</v>
      </c>
      <c r="Z223" s="166" t="s">
        <v>2678</v>
      </c>
      <c r="AA223" s="203">
        <v>1085030004476</v>
      </c>
      <c r="AB223" s="166" t="s">
        <v>2675</v>
      </c>
      <c r="AC223" s="166" t="s">
        <v>2679</v>
      </c>
      <c r="AD223" s="229" t="s">
        <v>2680</v>
      </c>
      <c r="AE223" s="198" t="s">
        <v>2681</v>
      </c>
      <c r="AF223" s="166" t="s">
        <v>528</v>
      </c>
      <c r="AG223" s="165" t="s">
        <v>230</v>
      </c>
      <c r="AH223" s="203" t="s">
        <v>59</v>
      </c>
      <c r="AI223" s="167">
        <v>0.114</v>
      </c>
      <c r="AJ223" s="221">
        <v>4710.8999999999996</v>
      </c>
      <c r="AK223" s="186">
        <v>1.1228720547945203</v>
      </c>
      <c r="AL223" s="186">
        <v>0.34847753424657529</v>
      </c>
      <c r="AM223" s="187">
        <v>1.4713495890410957</v>
      </c>
      <c r="AN223" s="186">
        <v>4.5690369863013691</v>
      </c>
      <c r="AO223" s="186">
        <v>1.360023287671233</v>
      </c>
      <c r="AP223" s="186">
        <v>5.9290602739726026</v>
      </c>
      <c r="AQ223" s="186">
        <v>177.87180821917809</v>
      </c>
      <c r="AR223" s="193" t="s">
        <v>231</v>
      </c>
      <c r="AS223" s="194" t="s">
        <v>431</v>
      </c>
      <c r="AT223" s="166" t="s">
        <v>232</v>
      </c>
      <c r="AU223" s="198" t="s">
        <v>59</v>
      </c>
      <c r="AV223" s="195" t="s">
        <v>2682</v>
      </c>
      <c r="AW223" s="166" t="s">
        <v>234</v>
      </c>
      <c r="AY223" s="196"/>
      <c r="AZ223" s="714"/>
      <c r="BB223" s="196"/>
    </row>
    <row r="224" spans="1:54" s="166" customFormat="1" ht="15.95" customHeight="1" x14ac:dyDescent="0.25">
      <c r="A224" s="182">
        <v>226</v>
      </c>
      <c r="B224" s="170" t="s">
        <v>55</v>
      </c>
      <c r="C224" s="198" t="s">
        <v>59</v>
      </c>
      <c r="D224" s="166" t="s">
        <v>41</v>
      </c>
      <c r="E224" s="198" t="s">
        <v>2694</v>
      </c>
      <c r="F224" s="198" t="s">
        <v>2695</v>
      </c>
      <c r="H224" s="166" t="s">
        <v>317</v>
      </c>
      <c r="I224" s="166" t="s">
        <v>1413</v>
      </c>
      <c r="J224" s="166" t="s">
        <v>221</v>
      </c>
      <c r="K224" s="198" t="s">
        <v>222</v>
      </c>
      <c r="L224" s="198" t="s">
        <v>221</v>
      </c>
      <c r="M224" s="198" t="s">
        <v>879</v>
      </c>
      <c r="N224" s="199">
        <v>4.5</v>
      </c>
      <c r="O224" s="199">
        <v>1.5</v>
      </c>
      <c r="P224" s="221">
        <v>6.75</v>
      </c>
      <c r="Q224" s="345">
        <v>5</v>
      </c>
      <c r="R224" s="59"/>
      <c r="S224" s="346">
        <v>1</v>
      </c>
      <c r="T224" s="340"/>
      <c r="U224" s="346">
        <v>1</v>
      </c>
      <c r="V224" s="202"/>
      <c r="W224" s="183"/>
      <c r="X224" s="183"/>
      <c r="Y224" s="166" t="s">
        <v>62</v>
      </c>
      <c r="Z224" s="170" t="s">
        <v>224</v>
      </c>
      <c r="AA224" s="197" t="s">
        <v>225</v>
      </c>
      <c r="AB224" s="166" t="s">
        <v>1789</v>
      </c>
      <c r="AC224" s="166" t="s">
        <v>1790</v>
      </c>
      <c r="AD224" s="171" t="s">
        <v>1791</v>
      </c>
      <c r="AE224" s="198" t="s">
        <v>2696</v>
      </c>
      <c r="AF224" s="166" t="s">
        <v>528</v>
      </c>
      <c r="AG224" s="165" t="s">
        <v>230</v>
      </c>
      <c r="AH224" s="203" t="s">
        <v>59</v>
      </c>
      <c r="AI224" s="167">
        <v>0.114</v>
      </c>
      <c r="AJ224" s="221">
        <v>3300.6189999999997</v>
      </c>
      <c r="AK224" s="186">
        <v>0.78672288493150677</v>
      </c>
      <c r="AL224" s="186">
        <v>0.24415537808219176</v>
      </c>
      <c r="AM224" s="187">
        <v>1.0308782630136986</v>
      </c>
      <c r="AN224" s="186">
        <v>4.750972230136985</v>
      </c>
      <c r="AO224" s="186">
        <v>1.4105001205479453</v>
      </c>
      <c r="AP224" s="186">
        <v>6.1614723506849298</v>
      </c>
      <c r="AQ224" s="186">
        <v>184.84417052054789</v>
      </c>
      <c r="AR224" s="193" t="s">
        <v>231</v>
      </c>
      <c r="AS224" s="194" t="s">
        <v>431</v>
      </c>
      <c r="AT224" s="166" t="s">
        <v>232</v>
      </c>
      <c r="AU224" s="198" t="s">
        <v>59</v>
      </c>
      <c r="AV224" s="195" t="s">
        <v>2697</v>
      </c>
      <c r="AW224" s="166" t="s">
        <v>234</v>
      </c>
      <c r="AY224" s="196"/>
      <c r="AZ224" s="714"/>
      <c r="BB224" s="196"/>
    </row>
    <row r="225" spans="1:54" s="166" customFormat="1" ht="15.95" customHeight="1" x14ac:dyDescent="0.25">
      <c r="A225" s="182">
        <v>227</v>
      </c>
      <c r="B225" s="366" t="s">
        <v>55</v>
      </c>
      <c r="C225" s="272" t="s">
        <v>59</v>
      </c>
      <c r="D225" s="354" t="s">
        <v>42</v>
      </c>
      <c r="E225" s="198" t="s">
        <v>16888</v>
      </c>
      <c r="F225" s="198" t="s">
        <v>16889</v>
      </c>
      <c r="G225" s="166" t="s">
        <v>221</v>
      </c>
      <c r="H225" s="166" t="s">
        <v>219</v>
      </c>
      <c r="I225" s="166" t="s">
        <v>220</v>
      </c>
      <c r="J225" s="166" t="s">
        <v>221</v>
      </c>
      <c r="K225" s="198" t="s">
        <v>222</v>
      </c>
      <c r="L225" s="198" t="s">
        <v>221</v>
      </c>
      <c r="M225" s="198" t="s">
        <v>879</v>
      </c>
      <c r="N225" s="199">
        <v>10</v>
      </c>
      <c r="O225" s="199">
        <v>1.5</v>
      </c>
      <c r="P225" s="221">
        <v>15</v>
      </c>
      <c r="Q225" s="345">
        <v>7</v>
      </c>
      <c r="R225" s="59"/>
      <c r="S225" s="346">
        <v>2</v>
      </c>
      <c r="T225" s="340"/>
      <c r="U225" s="346">
        <v>1</v>
      </c>
      <c r="V225" s="183"/>
      <c r="W225" s="183"/>
      <c r="X225" s="183"/>
      <c r="Y225" s="166" t="s">
        <v>62</v>
      </c>
      <c r="Z225" s="170" t="s">
        <v>224</v>
      </c>
      <c r="AA225" s="197" t="s">
        <v>225</v>
      </c>
      <c r="AB225" s="166" t="s">
        <v>1789</v>
      </c>
      <c r="AC225" s="166" t="s">
        <v>1790</v>
      </c>
      <c r="AD225" s="171" t="s">
        <v>1791</v>
      </c>
      <c r="AE225" s="198" t="s">
        <v>42</v>
      </c>
      <c r="AF225" s="166" t="s">
        <v>350</v>
      </c>
      <c r="AG225" s="165" t="s">
        <v>230</v>
      </c>
      <c r="AH225" s="203" t="s">
        <v>59</v>
      </c>
      <c r="AI225" s="167">
        <v>0.114</v>
      </c>
      <c r="AJ225" s="221">
        <v>10207.504000000001</v>
      </c>
      <c r="AK225" s="167">
        <v>2.4330215013698631</v>
      </c>
      <c r="AL225" s="167">
        <v>0.75507563835616442</v>
      </c>
      <c r="AM225" s="187">
        <v>3.1880971397260276</v>
      </c>
      <c r="AN225" s="167">
        <v>6.9815146520547922</v>
      </c>
      <c r="AO225" s="167">
        <v>0.75507563835616442</v>
      </c>
      <c r="AP225" s="167">
        <v>7.7365902904109562</v>
      </c>
      <c r="AQ225" s="167">
        <v>232.09770871232868</v>
      </c>
      <c r="AR225" s="193" t="s">
        <v>231</v>
      </c>
      <c r="AS225" s="194" t="s">
        <v>431</v>
      </c>
      <c r="AT225" s="166" t="s">
        <v>232</v>
      </c>
      <c r="AU225" s="198" t="s">
        <v>59</v>
      </c>
      <c r="AV225" s="195" t="s">
        <v>2705</v>
      </c>
      <c r="AW225" s="166" t="s">
        <v>234</v>
      </c>
      <c r="AX225" s="447" t="s">
        <v>16890</v>
      </c>
      <c r="AY225" s="196"/>
      <c r="AZ225" s="804" t="s">
        <v>16834</v>
      </c>
      <c r="BA225" s="286"/>
      <c r="BB225" s="196"/>
    </row>
    <row r="226" spans="1:54" s="166" customFormat="1" ht="15.95" customHeight="1" x14ac:dyDescent="0.25">
      <c r="A226" s="182">
        <v>228</v>
      </c>
      <c r="B226" s="166" t="s">
        <v>55</v>
      </c>
      <c r="C226" s="198" t="s">
        <v>59</v>
      </c>
      <c r="D226" s="166" t="s">
        <v>2726</v>
      </c>
      <c r="E226" s="198" t="s">
        <v>2727</v>
      </c>
      <c r="F226" s="198" t="s">
        <v>2728</v>
      </c>
      <c r="H226" s="166" t="s">
        <v>219</v>
      </c>
      <c r="I226" s="166" t="s">
        <v>220</v>
      </c>
      <c r="J226" s="166" t="s">
        <v>221</v>
      </c>
      <c r="K226" s="198" t="s">
        <v>222</v>
      </c>
      <c r="L226" s="198" t="s">
        <v>221</v>
      </c>
      <c r="M226" s="198" t="s">
        <v>879</v>
      </c>
      <c r="N226" s="199">
        <v>3.5</v>
      </c>
      <c r="O226" s="199">
        <v>1.5</v>
      </c>
      <c r="P226" s="221">
        <v>5.25</v>
      </c>
      <c r="Q226" s="345">
        <v>4</v>
      </c>
      <c r="R226" s="340"/>
      <c r="S226" s="346">
        <v>1</v>
      </c>
      <c r="T226" s="340"/>
      <c r="U226" s="346">
        <v>0</v>
      </c>
      <c r="V226" s="183"/>
      <c r="W226" s="183"/>
      <c r="X226" s="183"/>
      <c r="Y226" s="166" t="s">
        <v>330</v>
      </c>
      <c r="Z226" s="166" t="s">
        <v>1963</v>
      </c>
      <c r="AA226" s="203">
        <v>1155030003105</v>
      </c>
      <c r="AB226" s="228" t="s">
        <v>1964</v>
      </c>
      <c r="AC226" s="166" t="s">
        <v>1965</v>
      </c>
      <c r="AD226" s="198" t="s">
        <v>1966</v>
      </c>
      <c r="AE226" s="198" t="s">
        <v>2729</v>
      </c>
      <c r="AF226" s="166" t="s">
        <v>1006</v>
      </c>
      <c r="AG226" s="165" t="s">
        <v>230</v>
      </c>
      <c r="AH226" s="203" t="s">
        <v>59</v>
      </c>
      <c r="AI226" s="167">
        <v>0.114</v>
      </c>
      <c r="AJ226" s="221">
        <v>10313.700000000001</v>
      </c>
      <c r="AK226" s="186">
        <v>2.4583339726027398</v>
      </c>
      <c r="AL226" s="186">
        <v>0.76293123287671227</v>
      </c>
      <c r="AM226" s="187">
        <v>3.2212652054794519</v>
      </c>
      <c r="AN226" s="186">
        <v>2.9040873972602732</v>
      </c>
      <c r="AO226" s="186">
        <v>0.76293123287671227</v>
      </c>
      <c r="AP226" s="186">
        <v>3.6670186301369854</v>
      </c>
      <c r="AQ226" s="186">
        <v>110.01055890410956</v>
      </c>
      <c r="AR226" s="193" t="s">
        <v>231</v>
      </c>
      <c r="AS226" s="194" t="s">
        <v>431</v>
      </c>
      <c r="AT226" s="166" t="s">
        <v>232</v>
      </c>
      <c r="AU226" s="198" t="s">
        <v>59</v>
      </c>
      <c r="AV226" s="195" t="s">
        <v>2730</v>
      </c>
      <c r="AW226" s="166" t="s">
        <v>234</v>
      </c>
      <c r="AY226" s="196"/>
      <c r="AZ226" s="714"/>
      <c r="BB226" s="196"/>
    </row>
    <row r="227" spans="1:54" s="166" customFormat="1" ht="15.95" customHeight="1" x14ac:dyDescent="0.25">
      <c r="A227" s="182">
        <v>229</v>
      </c>
      <c r="B227" s="170" t="s">
        <v>55</v>
      </c>
      <c r="C227" s="198" t="s">
        <v>59</v>
      </c>
      <c r="D227" s="166" t="s">
        <v>2733</v>
      </c>
      <c r="E227" s="198" t="s">
        <v>2734</v>
      </c>
      <c r="F227" s="198" t="s">
        <v>2735</v>
      </c>
      <c r="H227" s="198" t="s">
        <v>219</v>
      </c>
      <c r="I227" s="166" t="s">
        <v>220</v>
      </c>
      <c r="J227" s="198" t="s">
        <v>221</v>
      </c>
      <c r="K227" s="198" t="s">
        <v>222</v>
      </c>
      <c r="L227" s="198" t="s">
        <v>317</v>
      </c>
      <c r="M227" s="198">
        <v>0</v>
      </c>
      <c r="N227" s="199">
        <v>4</v>
      </c>
      <c r="O227" s="199">
        <v>2</v>
      </c>
      <c r="P227" s="221">
        <v>8</v>
      </c>
      <c r="Q227" s="345">
        <v>3</v>
      </c>
      <c r="R227" s="59"/>
      <c r="S227" s="346">
        <v>1</v>
      </c>
      <c r="T227" s="340"/>
      <c r="U227" s="346">
        <v>0</v>
      </c>
      <c r="V227" s="183"/>
      <c r="W227" s="183"/>
      <c r="X227" s="183"/>
      <c r="Y227" s="166" t="s">
        <v>62</v>
      </c>
      <c r="Z227" s="170" t="s">
        <v>224</v>
      </c>
      <c r="AA227" s="197" t="s">
        <v>225</v>
      </c>
      <c r="AB227" s="166" t="s">
        <v>1789</v>
      </c>
      <c r="AC227" s="166" t="s">
        <v>1790</v>
      </c>
      <c r="AD227" s="171" t="s">
        <v>1791</v>
      </c>
      <c r="AE227" s="198" t="s">
        <v>2736</v>
      </c>
      <c r="AF227" s="166" t="s">
        <v>528</v>
      </c>
      <c r="AG227" s="165" t="s">
        <v>230</v>
      </c>
      <c r="AH227" s="203" t="s">
        <v>59</v>
      </c>
      <c r="AI227" s="167">
        <v>0.114</v>
      </c>
      <c r="AJ227" s="221">
        <v>347.93899999999996</v>
      </c>
      <c r="AK227" s="186">
        <v>8.2933405479452035E-2</v>
      </c>
      <c r="AL227" s="186">
        <v>2.5737953424657532E-2</v>
      </c>
      <c r="AM227" s="187">
        <v>0.10867135890410956</v>
      </c>
      <c r="AN227" s="186">
        <v>0.70436749315068492</v>
      </c>
      <c r="AO227" s="186">
        <v>0.2185968082191781</v>
      </c>
      <c r="AP227" s="186">
        <v>0.92296430136986296</v>
      </c>
      <c r="AQ227" s="186">
        <v>27.688929041095889</v>
      </c>
      <c r="AR227" s="193" t="s">
        <v>231</v>
      </c>
      <c r="AS227" s="194"/>
      <c r="AT227" s="166" t="s">
        <v>232</v>
      </c>
      <c r="AU227" s="198" t="s">
        <v>59</v>
      </c>
      <c r="AV227" s="195" t="s">
        <v>2737</v>
      </c>
      <c r="AW227" s="166" t="s">
        <v>234</v>
      </c>
      <c r="AY227" s="196"/>
      <c r="AZ227" s="714"/>
      <c r="BB227" s="196"/>
    </row>
    <row r="228" spans="1:54" s="166" customFormat="1" ht="15.95" customHeight="1" x14ac:dyDescent="0.25">
      <c r="A228" s="182">
        <v>230</v>
      </c>
      <c r="B228" s="170" t="s">
        <v>55</v>
      </c>
      <c r="C228" s="198" t="s">
        <v>59</v>
      </c>
      <c r="D228" s="166" t="s">
        <v>2738</v>
      </c>
      <c r="E228" s="198" t="s">
        <v>2739</v>
      </c>
      <c r="F228" s="198" t="s">
        <v>2740</v>
      </c>
      <c r="H228" s="198" t="s">
        <v>219</v>
      </c>
      <c r="I228" s="166" t="s">
        <v>220</v>
      </c>
      <c r="J228" s="198" t="s">
        <v>221</v>
      </c>
      <c r="K228" s="198" t="s">
        <v>222</v>
      </c>
      <c r="L228" s="198" t="s">
        <v>221</v>
      </c>
      <c r="M228" s="198" t="s">
        <v>879</v>
      </c>
      <c r="N228" s="199">
        <v>4</v>
      </c>
      <c r="O228" s="199">
        <v>2</v>
      </c>
      <c r="P228" s="221">
        <v>8</v>
      </c>
      <c r="Q228" s="345">
        <v>3</v>
      </c>
      <c r="R228" s="59"/>
      <c r="S228" s="346">
        <v>1</v>
      </c>
      <c r="T228" s="340"/>
      <c r="U228" s="346">
        <v>0</v>
      </c>
      <c r="V228" s="183"/>
      <c r="W228" s="183"/>
      <c r="X228" s="183"/>
      <c r="Y228" s="166" t="s">
        <v>62</v>
      </c>
      <c r="Z228" s="170" t="s">
        <v>224</v>
      </c>
      <c r="AA228" s="197" t="s">
        <v>225</v>
      </c>
      <c r="AB228" s="166" t="s">
        <v>1789</v>
      </c>
      <c r="AC228" s="166" t="s">
        <v>1790</v>
      </c>
      <c r="AD228" s="171" t="s">
        <v>1791</v>
      </c>
      <c r="AE228" s="198" t="s">
        <v>2736</v>
      </c>
      <c r="AF228" s="166" t="s">
        <v>347</v>
      </c>
      <c r="AG228" s="165" t="s">
        <v>230</v>
      </c>
      <c r="AH228" s="203" t="s">
        <v>59</v>
      </c>
      <c r="AI228" s="167">
        <v>0.114</v>
      </c>
      <c r="AJ228" s="221">
        <v>865.24</v>
      </c>
      <c r="AK228" s="186">
        <v>0.20623528767123289</v>
      </c>
      <c r="AL228" s="186">
        <v>6.4004054794520551E-2</v>
      </c>
      <c r="AM228" s="187">
        <v>0.27023934246575343</v>
      </c>
      <c r="AN228" s="186">
        <v>0.41237809315068491</v>
      </c>
      <c r="AO228" s="186">
        <v>0.12797940821917808</v>
      </c>
      <c r="AP228" s="186">
        <v>0.54035750136986294</v>
      </c>
      <c r="AQ228" s="186">
        <v>16.210725041095888</v>
      </c>
      <c r="AR228" s="193" t="s">
        <v>231</v>
      </c>
      <c r="AS228" s="194" t="s">
        <v>431</v>
      </c>
      <c r="AT228" s="166" t="s">
        <v>232</v>
      </c>
      <c r="AU228" s="198" t="s">
        <v>59</v>
      </c>
      <c r="AV228" s="195" t="s">
        <v>2741</v>
      </c>
      <c r="AW228" s="166" t="s">
        <v>234</v>
      </c>
      <c r="AY228" s="196"/>
      <c r="AZ228" s="714"/>
      <c r="BB228" s="196"/>
    </row>
    <row r="229" spans="1:54" s="166" customFormat="1" ht="15.95" customHeight="1" x14ac:dyDescent="0.25">
      <c r="A229" s="182">
        <v>231</v>
      </c>
      <c r="B229" s="166" t="s">
        <v>55</v>
      </c>
      <c r="C229" s="198" t="s">
        <v>59</v>
      </c>
      <c r="D229" s="166" t="s">
        <v>2742</v>
      </c>
      <c r="E229" s="198" t="s">
        <v>2743</v>
      </c>
      <c r="F229" s="198" t="s">
        <v>2744</v>
      </c>
      <c r="H229" s="198" t="s">
        <v>219</v>
      </c>
      <c r="I229" s="166" t="s">
        <v>220</v>
      </c>
      <c r="J229" s="198" t="s">
        <v>221</v>
      </c>
      <c r="K229" s="198" t="s">
        <v>222</v>
      </c>
      <c r="L229" s="198" t="s">
        <v>221</v>
      </c>
      <c r="M229" s="198" t="s">
        <v>879</v>
      </c>
      <c r="N229" s="199">
        <v>8</v>
      </c>
      <c r="O229" s="199">
        <v>1.5</v>
      </c>
      <c r="P229" s="221">
        <v>12</v>
      </c>
      <c r="Q229" s="345">
        <v>1</v>
      </c>
      <c r="R229" s="59"/>
      <c r="S229" s="346">
        <v>0</v>
      </c>
      <c r="T229" s="340"/>
      <c r="U229" s="346">
        <v>0</v>
      </c>
      <c r="V229" s="183"/>
      <c r="W229" s="183">
        <v>1</v>
      </c>
      <c r="X229" s="183"/>
      <c r="Y229" s="179" t="s">
        <v>16652</v>
      </c>
      <c r="Z229" s="166" t="s">
        <v>230</v>
      </c>
      <c r="AA229" s="203" t="s">
        <v>230</v>
      </c>
      <c r="AB229" s="166" t="s">
        <v>230</v>
      </c>
      <c r="AC229" s="166" t="s">
        <v>230</v>
      </c>
      <c r="AD229" s="166" t="s">
        <v>230</v>
      </c>
      <c r="AE229" s="198" t="s">
        <v>2745</v>
      </c>
      <c r="AF229" s="166" t="s">
        <v>488</v>
      </c>
      <c r="AG229" s="165" t="s">
        <v>230</v>
      </c>
      <c r="AH229" s="203" t="s">
        <v>59</v>
      </c>
      <c r="AI229" s="167">
        <v>0.114</v>
      </c>
      <c r="AJ229" s="221">
        <v>85.554000000000002</v>
      </c>
      <c r="AK229" s="186">
        <v>2.0392323287671231E-2</v>
      </c>
      <c r="AL229" s="186">
        <v>6.3286520547945202E-3</v>
      </c>
      <c r="AM229" s="187">
        <v>2.6720975342465751E-2</v>
      </c>
      <c r="AN229" s="186">
        <v>7.5465468493150667E-2</v>
      </c>
      <c r="AO229" s="186">
        <v>2.3420317808219175E-2</v>
      </c>
      <c r="AP229" s="186">
        <v>9.8885786301369849E-2</v>
      </c>
      <c r="AQ229" s="186">
        <v>2.9665735890410954</v>
      </c>
      <c r="AR229" s="193" t="s">
        <v>231</v>
      </c>
      <c r="AS229" s="194" t="s">
        <v>431</v>
      </c>
      <c r="AT229" s="166" t="s">
        <v>232</v>
      </c>
      <c r="AU229" s="198" t="s">
        <v>59</v>
      </c>
      <c r="AV229" s="195" t="s">
        <v>2746</v>
      </c>
      <c r="AW229" s="166" t="s">
        <v>234</v>
      </c>
      <c r="AY229" s="196"/>
      <c r="AZ229" s="714"/>
      <c r="BB229" s="196"/>
    </row>
    <row r="230" spans="1:54" s="166" customFormat="1" ht="15.95" customHeight="1" x14ac:dyDescent="0.25">
      <c r="A230" s="182">
        <v>232</v>
      </c>
      <c r="B230" s="166" t="s">
        <v>55</v>
      </c>
      <c r="C230" s="198" t="s">
        <v>59</v>
      </c>
      <c r="D230" s="166" t="s">
        <v>2747</v>
      </c>
      <c r="E230" s="198" t="s">
        <v>2748</v>
      </c>
      <c r="F230" s="198" t="s">
        <v>2749</v>
      </c>
      <c r="H230" s="198" t="s">
        <v>219</v>
      </c>
      <c r="I230" s="166" t="s">
        <v>220</v>
      </c>
      <c r="J230" s="198" t="s">
        <v>221</v>
      </c>
      <c r="K230" s="198" t="s">
        <v>222</v>
      </c>
      <c r="L230" s="198" t="s">
        <v>221</v>
      </c>
      <c r="M230" s="198" t="s">
        <v>879</v>
      </c>
      <c r="N230" s="199">
        <v>4</v>
      </c>
      <c r="O230" s="199">
        <v>1.5</v>
      </c>
      <c r="P230" s="221">
        <v>6</v>
      </c>
      <c r="Q230" s="345">
        <v>2</v>
      </c>
      <c r="R230" s="59"/>
      <c r="S230" s="346">
        <v>1</v>
      </c>
      <c r="T230" s="340"/>
      <c r="U230" s="346">
        <v>0</v>
      </c>
      <c r="V230" s="183"/>
      <c r="W230" s="183"/>
      <c r="X230" s="183"/>
      <c r="Y230" s="179" t="s">
        <v>16652</v>
      </c>
      <c r="Z230" s="166" t="s">
        <v>230</v>
      </c>
      <c r="AA230" s="203" t="s">
        <v>230</v>
      </c>
      <c r="AB230" s="166" t="s">
        <v>230</v>
      </c>
      <c r="AC230" s="166" t="s">
        <v>230</v>
      </c>
      <c r="AD230" s="166" t="s">
        <v>230</v>
      </c>
      <c r="AE230" s="198" t="s">
        <v>2745</v>
      </c>
      <c r="AF230" s="166" t="s">
        <v>1037</v>
      </c>
      <c r="AG230" s="165" t="s">
        <v>230</v>
      </c>
      <c r="AH230" s="203" t="s">
        <v>59</v>
      </c>
      <c r="AI230" s="167">
        <v>0.114</v>
      </c>
      <c r="AJ230" s="221">
        <v>552.99700000000007</v>
      </c>
      <c r="AK230" s="186">
        <v>0.13181024383561646</v>
      </c>
      <c r="AL230" s="186">
        <v>4.0906627397260274E-2</v>
      </c>
      <c r="AM230" s="187">
        <v>0.17271687123287674</v>
      </c>
      <c r="AN230" s="186">
        <v>0.2258787369863014</v>
      </c>
      <c r="AO230" s="186">
        <v>7.0125805479452047E-2</v>
      </c>
      <c r="AP230" s="186">
        <v>0.29600454246575347</v>
      </c>
      <c r="AQ230" s="186">
        <v>8.8801362739726049</v>
      </c>
      <c r="AR230" s="193" t="s">
        <v>231</v>
      </c>
      <c r="AS230" s="194" t="s">
        <v>431</v>
      </c>
      <c r="AT230" s="166" t="s">
        <v>232</v>
      </c>
      <c r="AU230" s="198" t="s">
        <v>59</v>
      </c>
      <c r="AV230" s="195" t="s">
        <v>2750</v>
      </c>
      <c r="AW230" s="166" t="s">
        <v>234</v>
      </c>
      <c r="AY230" s="196"/>
      <c r="AZ230" s="714"/>
      <c r="BB230" s="196"/>
    </row>
    <row r="231" spans="1:54" s="166" customFormat="1" ht="15.95" customHeight="1" x14ac:dyDescent="0.25">
      <c r="A231" s="182">
        <v>233</v>
      </c>
      <c r="B231" s="170" t="s">
        <v>55</v>
      </c>
      <c r="C231" s="198" t="s">
        <v>59</v>
      </c>
      <c r="D231" s="166" t="s">
        <v>2752</v>
      </c>
      <c r="E231" s="198" t="s">
        <v>2753</v>
      </c>
      <c r="F231" s="198" t="s">
        <v>2754</v>
      </c>
      <c r="H231" s="166" t="s">
        <v>219</v>
      </c>
      <c r="I231" s="166" t="s">
        <v>220</v>
      </c>
      <c r="J231" s="166" t="s">
        <v>221</v>
      </c>
      <c r="K231" s="198" t="s">
        <v>222</v>
      </c>
      <c r="L231" s="198" t="s">
        <v>221</v>
      </c>
      <c r="M231" s="198" t="s">
        <v>879</v>
      </c>
      <c r="N231" s="199">
        <v>6</v>
      </c>
      <c r="O231" s="199">
        <v>3</v>
      </c>
      <c r="P231" s="221">
        <v>18</v>
      </c>
      <c r="Q231" s="345">
        <v>2</v>
      </c>
      <c r="R231" s="59"/>
      <c r="S231" s="346">
        <v>1</v>
      </c>
      <c r="T231" s="340"/>
      <c r="U231" s="346">
        <v>0</v>
      </c>
      <c r="V231" s="183"/>
      <c r="W231" s="183"/>
      <c r="X231" s="183">
        <v>1</v>
      </c>
      <c r="Y231" s="166" t="s">
        <v>62</v>
      </c>
      <c r="Z231" s="170" t="s">
        <v>224</v>
      </c>
      <c r="AA231" s="197" t="s">
        <v>225</v>
      </c>
      <c r="AB231" s="166" t="s">
        <v>1789</v>
      </c>
      <c r="AC231" s="166" t="s">
        <v>1790</v>
      </c>
      <c r="AD231" s="171" t="s">
        <v>1791</v>
      </c>
      <c r="AE231" s="166" t="s">
        <v>2755</v>
      </c>
      <c r="AF231" s="166" t="s">
        <v>528</v>
      </c>
      <c r="AG231" s="165" t="s">
        <v>230</v>
      </c>
      <c r="AH231" s="203" t="s">
        <v>59</v>
      </c>
      <c r="AI231" s="167">
        <v>0.114</v>
      </c>
      <c r="AJ231" s="221">
        <v>2216.4499999999998</v>
      </c>
      <c r="AK231" s="186">
        <v>0.52830452054794519</v>
      </c>
      <c r="AL231" s="186">
        <v>0.16395657534246574</v>
      </c>
      <c r="AM231" s="187">
        <v>0.69226109589041096</v>
      </c>
      <c r="AN231" s="186">
        <v>1.2324415068493151</v>
      </c>
      <c r="AO231" s="186">
        <v>0.37823054794520539</v>
      </c>
      <c r="AP231" s="186">
        <v>1.6106720547945206</v>
      </c>
      <c r="AQ231" s="186">
        <v>48.320161643835618</v>
      </c>
      <c r="AR231" s="193" t="s">
        <v>231</v>
      </c>
      <c r="AS231" s="194" t="s">
        <v>431</v>
      </c>
      <c r="AT231" s="166" t="s">
        <v>232</v>
      </c>
      <c r="AU231" s="198" t="s">
        <v>59</v>
      </c>
      <c r="AV231" s="195" t="s">
        <v>2756</v>
      </c>
      <c r="AW231" s="166" t="s">
        <v>234</v>
      </c>
      <c r="AY231" s="196"/>
      <c r="AZ231" s="714"/>
      <c r="BB231" s="196"/>
    </row>
    <row r="232" spans="1:54" s="166" customFormat="1" ht="15.95" customHeight="1" x14ac:dyDescent="0.25">
      <c r="A232" s="182">
        <v>234</v>
      </c>
      <c r="B232" s="366" t="s">
        <v>55</v>
      </c>
      <c r="C232" s="272" t="s">
        <v>59</v>
      </c>
      <c r="D232" s="354" t="s">
        <v>2764</v>
      </c>
      <c r="E232" s="198" t="s">
        <v>16898</v>
      </c>
      <c r="F232" s="198" t="s">
        <v>16899</v>
      </c>
      <c r="G232" s="166" t="s">
        <v>221</v>
      </c>
      <c r="H232" s="166" t="s">
        <v>219</v>
      </c>
      <c r="I232" s="166" t="s">
        <v>220</v>
      </c>
      <c r="J232" s="166" t="s">
        <v>221</v>
      </c>
      <c r="K232" s="198" t="s">
        <v>222</v>
      </c>
      <c r="L232" s="198" t="s">
        <v>221</v>
      </c>
      <c r="M232" s="198" t="s">
        <v>879</v>
      </c>
      <c r="N232" s="199">
        <v>7</v>
      </c>
      <c r="O232" s="199">
        <v>1.5</v>
      </c>
      <c r="P232" s="221">
        <v>10.5</v>
      </c>
      <c r="Q232" s="345">
        <v>5</v>
      </c>
      <c r="R232" s="59"/>
      <c r="S232" s="346">
        <v>2</v>
      </c>
      <c r="T232" s="340"/>
      <c r="U232" s="346">
        <v>0</v>
      </c>
      <c r="V232" s="183"/>
      <c r="W232" s="183"/>
      <c r="X232" s="183">
        <v>1</v>
      </c>
      <c r="Y232" s="166" t="s">
        <v>62</v>
      </c>
      <c r="Z232" s="170" t="s">
        <v>224</v>
      </c>
      <c r="AA232" s="197" t="s">
        <v>225</v>
      </c>
      <c r="AB232" s="166" t="s">
        <v>1789</v>
      </c>
      <c r="AC232" s="166" t="s">
        <v>1790</v>
      </c>
      <c r="AD232" s="171" t="s">
        <v>1791</v>
      </c>
      <c r="AE232" s="198" t="s">
        <v>2765</v>
      </c>
      <c r="AF232" s="166" t="s">
        <v>2766</v>
      </c>
      <c r="AG232" s="165" t="s">
        <v>230</v>
      </c>
      <c r="AH232" s="203" t="s">
        <v>59</v>
      </c>
      <c r="AI232" s="167">
        <v>0.114</v>
      </c>
      <c r="AJ232" s="221">
        <v>3057.5369999999998</v>
      </c>
      <c r="AK232" s="167">
        <v>0.72878279178082173</v>
      </c>
      <c r="AL232" s="167">
        <v>0.22617396986301366</v>
      </c>
      <c r="AM232" s="187">
        <v>0.95495676164383536</v>
      </c>
      <c r="AN232" s="167">
        <v>2.239199687671233</v>
      </c>
      <c r="AO232" s="167">
        <v>0.5788635780821918</v>
      </c>
      <c r="AP232" s="167">
        <v>2.8180632657534241</v>
      </c>
      <c r="AQ232" s="167">
        <v>84.541897972602726</v>
      </c>
      <c r="AR232" s="193" t="s">
        <v>231</v>
      </c>
      <c r="AS232" s="194" t="s">
        <v>431</v>
      </c>
      <c r="AT232" s="166" t="s">
        <v>232</v>
      </c>
      <c r="AU232" s="198" t="s">
        <v>59</v>
      </c>
      <c r="AV232" s="195" t="s">
        <v>2767</v>
      </c>
      <c r="AW232" s="166" t="s">
        <v>234</v>
      </c>
      <c r="AX232" s="447" t="s">
        <v>16900</v>
      </c>
      <c r="AY232" s="196"/>
      <c r="AZ232" s="804" t="s">
        <v>16834</v>
      </c>
      <c r="BB232" s="196"/>
    </row>
    <row r="233" spans="1:54" s="166" customFormat="1" ht="15.95" customHeight="1" x14ac:dyDescent="0.25">
      <c r="A233" s="182">
        <v>235</v>
      </c>
      <c r="B233" s="170" t="s">
        <v>55</v>
      </c>
      <c r="C233" s="198" t="s">
        <v>59</v>
      </c>
      <c r="D233" s="166" t="s">
        <v>43</v>
      </c>
      <c r="E233" s="198" t="s">
        <v>2778</v>
      </c>
      <c r="F233" s="198" t="s">
        <v>2779</v>
      </c>
      <c r="H233" s="166" t="s">
        <v>219</v>
      </c>
      <c r="I233" s="166" t="s">
        <v>220</v>
      </c>
      <c r="J233" s="166" t="s">
        <v>221</v>
      </c>
      <c r="K233" s="198" t="s">
        <v>222</v>
      </c>
      <c r="L233" s="198" t="s">
        <v>221</v>
      </c>
      <c r="M233" s="198" t="s">
        <v>879</v>
      </c>
      <c r="N233" s="199">
        <v>7</v>
      </c>
      <c r="O233" s="199">
        <v>1.5</v>
      </c>
      <c r="P233" s="221">
        <v>10.5</v>
      </c>
      <c r="Q233" s="345">
        <v>4</v>
      </c>
      <c r="R233" s="59"/>
      <c r="S233" s="346">
        <v>2</v>
      </c>
      <c r="T233" s="340"/>
      <c r="U233" s="346">
        <v>1</v>
      </c>
      <c r="V233" s="183"/>
      <c r="W233" s="183"/>
      <c r="X233" s="183"/>
      <c r="Y233" s="166" t="s">
        <v>62</v>
      </c>
      <c r="Z233" s="170" t="s">
        <v>224</v>
      </c>
      <c r="AA233" s="197" t="s">
        <v>225</v>
      </c>
      <c r="AB233" s="166" t="s">
        <v>1789</v>
      </c>
      <c r="AC233" s="166" t="s">
        <v>1790</v>
      </c>
      <c r="AD233" s="171" t="s">
        <v>1791</v>
      </c>
      <c r="AE233" s="198" t="s">
        <v>2765</v>
      </c>
      <c r="AF233" s="166" t="s">
        <v>265</v>
      </c>
      <c r="AG233" s="165" t="s">
        <v>230</v>
      </c>
      <c r="AH233" s="203" t="s">
        <v>59</v>
      </c>
      <c r="AI233" s="167">
        <v>0.114</v>
      </c>
      <c r="AJ233" s="221">
        <v>2989.2489999999998</v>
      </c>
      <c r="AK233" s="186">
        <v>0.71250592602739704</v>
      </c>
      <c r="AL233" s="186">
        <v>0.22112252876712327</v>
      </c>
      <c r="AM233" s="187">
        <v>0.93362845479452028</v>
      </c>
      <c r="AN233" s="186">
        <v>5.2897108421004564</v>
      </c>
      <c r="AO233" s="186">
        <v>1.5095578758904105</v>
      </c>
      <c r="AP233" s="186">
        <v>6.7992687179908664</v>
      </c>
      <c r="AQ233" s="186">
        <v>203.97806153972599</v>
      </c>
      <c r="AR233" s="193" t="s">
        <v>231</v>
      </c>
      <c r="AS233" s="194" t="s">
        <v>431</v>
      </c>
      <c r="AT233" s="166" t="s">
        <v>232</v>
      </c>
      <c r="AU233" s="198" t="s">
        <v>59</v>
      </c>
      <c r="AV233" s="195" t="s">
        <v>2780</v>
      </c>
      <c r="AW233" s="166" t="s">
        <v>234</v>
      </c>
      <c r="AY233" s="196"/>
      <c r="AZ233" s="714"/>
      <c r="BB233" s="196"/>
    </row>
    <row r="234" spans="1:54" s="166" customFormat="1" ht="15.95" customHeight="1" x14ac:dyDescent="0.25">
      <c r="A234" s="182">
        <v>236</v>
      </c>
      <c r="B234" s="170" t="s">
        <v>55</v>
      </c>
      <c r="C234" s="198" t="s">
        <v>59</v>
      </c>
      <c r="D234" s="166" t="s">
        <v>2791</v>
      </c>
      <c r="E234" s="198" t="s">
        <v>2792</v>
      </c>
      <c r="F234" s="198" t="s">
        <v>2793</v>
      </c>
      <c r="H234" s="166" t="s">
        <v>219</v>
      </c>
      <c r="I234" s="166" t="s">
        <v>220</v>
      </c>
      <c r="J234" s="166" t="s">
        <v>221</v>
      </c>
      <c r="K234" s="198" t="s">
        <v>222</v>
      </c>
      <c r="L234" s="198" t="s">
        <v>221</v>
      </c>
      <c r="M234" s="198" t="s">
        <v>879</v>
      </c>
      <c r="N234" s="199">
        <v>4</v>
      </c>
      <c r="O234" s="199">
        <v>8</v>
      </c>
      <c r="P234" s="221">
        <v>32</v>
      </c>
      <c r="Q234" s="345">
        <v>6</v>
      </c>
      <c r="R234" s="59"/>
      <c r="S234" s="346">
        <v>1</v>
      </c>
      <c r="T234" s="340"/>
      <c r="U234" s="346">
        <v>1</v>
      </c>
      <c r="V234" s="183">
        <v>1</v>
      </c>
      <c r="W234" s="183"/>
      <c r="X234" s="183"/>
      <c r="Y234" s="166" t="s">
        <v>62</v>
      </c>
      <c r="Z234" s="170" t="s">
        <v>224</v>
      </c>
      <c r="AA234" s="197" t="s">
        <v>225</v>
      </c>
      <c r="AB234" s="166" t="s">
        <v>1789</v>
      </c>
      <c r="AC234" s="166" t="s">
        <v>1790</v>
      </c>
      <c r="AD234" s="171" t="s">
        <v>1791</v>
      </c>
      <c r="AE234" s="198" t="s">
        <v>2765</v>
      </c>
      <c r="AF234" s="166" t="s">
        <v>286</v>
      </c>
      <c r="AG234" s="165" t="s">
        <v>230</v>
      </c>
      <c r="AH234" s="203" t="s">
        <v>59</v>
      </c>
      <c r="AI234" s="167">
        <v>0.114</v>
      </c>
      <c r="AJ234" s="221">
        <v>2986.3389999999999</v>
      </c>
      <c r="AK234" s="186">
        <v>0.71181230958904107</v>
      </c>
      <c r="AL234" s="186">
        <v>0.22090726849315068</v>
      </c>
      <c r="AM234" s="187">
        <v>0.93271957808219175</v>
      </c>
      <c r="AN234" s="186">
        <v>3.3292514797260266</v>
      </c>
      <c r="AO234" s="186">
        <v>0.98665192356164377</v>
      </c>
      <c r="AP234" s="186">
        <v>4.3159034032876704</v>
      </c>
      <c r="AQ234" s="186">
        <v>129.4771020986301</v>
      </c>
      <c r="AR234" s="193" t="s">
        <v>231</v>
      </c>
      <c r="AS234" s="194" t="s">
        <v>431</v>
      </c>
      <c r="AT234" s="166" t="s">
        <v>232</v>
      </c>
      <c r="AU234" s="198" t="s">
        <v>59</v>
      </c>
      <c r="AV234" s="195" t="s">
        <v>2794</v>
      </c>
      <c r="AW234" s="166" t="s">
        <v>234</v>
      </c>
      <c r="AY234" s="196"/>
      <c r="AZ234" s="714"/>
      <c r="BB234" s="196"/>
    </row>
    <row r="235" spans="1:54" s="166" customFormat="1" ht="15.95" customHeight="1" x14ac:dyDescent="0.25">
      <c r="A235" s="182">
        <v>237</v>
      </c>
      <c r="B235" s="170" t="s">
        <v>55</v>
      </c>
      <c r="C235" s="198" t="s">
        <v>59</v>
      </c>
      <c r="D235" s="166" t="s">
        <v>44</v>
      </c>
      <c r="E235" s="198" t="s">
        <v>2797</v>
      </c>
      <c r="F235" s="198" t="s">
        <v>2798</v>
      </c>
      <c r="H235" s="166" t="s">
        <v>219</v>
      </c>
      <c r="I235" s="166" t="s">
        <v>220</v>
      </c>
      <c r="J235" s="166" t="s">
        <v>221</v>
      </c>
      <c r="K235" s="198" t="s">
        <v>222</v>
      </c>
      <c r="L235" s="198" t="s">
        <v>221</v>
      </c>
      <c r="M235" s="198" t="s">
        <v>879</v>
      </c>
      <c r="N235" s="199">
        <v>2.5</v>
      </c>
      <c r="O235" s="199">
        <v>1.5</v>
      </c>
      <c r="P235" s="221">
        <v>3.75</v>
      </c>
      <c r="Q235" s="345">
        <v>2</v>
      </c>
      <c r="R235" s="59"/>
      <c r="S235" s="346">
        <v>2</v>
      </c>
      <c r="T235" s="340"/>
      <c r="U235" s="346">
        <v>0</v>
      </c>
      <c r="V235" s="183"/>
      <c r="W235" s="183"/>
      <c r="X235" s="183"/>
      <c r="Y235" s="166" t="s">
        <v>62</v>
      </c>
      <c r="Z235" s="170" t="s">
        <v>224</v>
      </c>
      <c r="AA235" s="197" t="s">
        <v>225</v>
      </c>
      <c r="AB235" s="166" t="s">
        <v>1789</v>
      </c>
      <c r="AC235" s="166" t="s">
        <v>1790</v>
      </c>
      <c r="AD235" s="171" t="s">
        <v>1791</v>
      </c>
      <c r="AE235" s="198" t="s">
        <v>2765</v>
      </c>
      <c r="AF235" s="166" t="s">
        <v>2799</v>
      </c>
      <c r="AG235" s="165" t="s">
        <v>230</v>
      </c>
      <c r="AH235" s="203" t="s">
        <v>59</v>
      </c>
      <c r="AI235" s="167">
        <v>0.114</v>
      </c>
      <c r="AJ235" s="221">
        <v>2708.5407</v>
      </c>
      <c r="AK235" s="186">
        <v>0.64559737232876713</v>
      </c>
      <c r="AL235" s="186">
        <v>0.20035780520547944</v>
      </c>
      <c r="AM235" s="187">
        <v>0.84595517753424654</v>
      </c>
      <c r="AN235" s="186">
        <v>3.0893646697716886</v>
      </c>
      <c r="AO235" s="186">
        <v>0.81799047616438347</v>
      </c>
      <c r="AP235" s="186">
        <v>3.907355145936072</v>
      </c>
      <c r="AQ235" s="186">
        <v>117.22065437808216</v>
      </c>
      <c r="AR235" s="193" t="s">
        <v>231</v>
      </c>
      <c r="AS235" s="194" t="s">
        <v>431</v>
      </c>
      <c r="AT235" s="166" t="s">
        <v>232</v>
      </c>
      <c r="AU235" s="198" t="s">
        <v>59</v>
      </c>
      <c r="AV235" s="195" t="s">
        <v>2800</v>
      </c>
      <c r="AW235" s="166" t="s">
        <v>234</v>
      </c>
      <c r="AY235" s="196"/>
      <c r="AZ235" s="714"/>
      <c r="BB235" s="196"/>
    </row>
    <row r="236" spans="1:54" s="166" customFormat="1" ht="18.75" customHeight="1" x14ac:dyDescent="0.25">
      <c r="A236" s="182">
        <v>238</v>
      </c>
      <c r="B236" s="166" t="s">
        <v>55</v>
      </c>
      <c r="C236" s="198" t="s">
        <v>59</v>
      </c>
      <c r="D236" s="166" t="s">
        <v>2805</v>
      </c>
      <c r="E236" s="198" t="s">
        <v>2806</v>
      </c>
      <c r="F236" s="198" t="s">
        <v>2807</v>
      </c>
      <c r="H236" s="166" t="s">
        <v>219</v>
      </c>
      <c r="I236" s="166" t="s">
        <v>220</v>
      </c>
      <c r="J236" s="166" t="s">
        <v>221</v>
      </c>
      <c r="K236" s="198" t="s">
        <v>222</v>
      </c>
      <c r="L236" s="198" t="s">
        <v>221</v>
      </c>
      <c r="M236" s="198" t="s">
        <v>879</v>
      </c>
      <c r="N236" s="199">
        <v>4.5</v>
      </c>
      <c r="O236" s="199">
        <v>2</v>
      </c>
      <c r="P236" s="221">
        <v>9</v>
      </c>
      <c r="Q236" s="345">
        <v>2</v>
      </c>
      <c r="R236" s="340"/>
      <c r="S236" s="346">
        <v>0</v>
      </c>
      <c r="T236" s="340"/>
      <c r="U236" s="346">
        <v>0</v>
      </c>
      <c r="V236" s="183"/>
      <c r="W236" s="183">
        <v>1</v>
      </c>
      <c r="X236" s="183"/>
      <c r="Y236" s="166" t="s">
        <v>330</v>
      </c>
      <c r="Z236" s="166" t="s">
        <v>2808</v>
      </c>
      <c r="AA236" s="203">
        <v>1175074015511</v>
      </c>
      <c r="AB236" s="166" t="s">
        <v>2809</v>
      </c>
      <c r="AC236" s="166" t="s">
        <v>2810</v>
      </c>
      <c r="AD236" s="171" t="s">
        <v>2811</v>
      </c>
      <c r="AE236" s="198" t="s">
        <v>2765</v>
      </c>
      <c r="AF236" s="166" t="s">
        <v>1216</v>
      </c>
      <c r="AG236" s="165" t="s">
        <v>230</v>
      </c>
      <c r="AH236" s="203" t="s">
        <v>59</v>
      </c>
      <c r="AI236" s="167">
        <v>0.114</v>
      </c>
      <c r="AJ236" s="221">
        <v>3422.806</v>
      </c>
      <c r="AK236" s="186">
        <v>0.81584690958904105</v>
      </c>
      <c r="AL236" s="186">
        <v>0.25319386849315068</v>
      </c>
      <c r="AM236" s="187">
        <v>1.0690407780821918</v>
      </c>
      <c r="AN236" s="186">
        <v>0.81584690958904105</v>
      </c>
      <c r="AO236" s="186">
        <v>0.25319386849315068</v>
      </c>
      <c r="AP236" s="186">
        <v>1.0690407780821918</v>
      </c>
      <c r="AQ236" s="186">
        <v>32.071223342465757</v>
      </c>
      <c r="AR236" s="193" t="s">
        <v>231</v>
      </c>
      <c r="AS236" s="194" t="s">
        <v>431</v>
      </c>
      <c r="AT236" s="166" t="s">
        <v>232</v>
      </c>
      <c r="AU236" s="198" t="s">
        <v>59</v>
      </c>
      <c r="AV236" s="195" t="s">
        <v>2812</v>
      </c>
      <c r="AW236" s="166" t="s">
        <v>234</v>
      </c>
      <c r="AY236" s="196"/>
      <c r="AZ236" s="714"/>
      <c r="BB236" s="196"/>
    </row>
    <row r="237" spans="1:54" s="166" customFormat="1" ht="15.95" customHeight="1" x14ac:dyDescent="0.25">
      <c r="A237" s="182">
        <v>239</v>
      </c>
      <c r="B237" s="366" t="s">
        <v>55</v>
      </c>
      <c r="C237" s="272" t="s">
        <v>59</v>
      </c>
      <c r="D237" s="354" t="s">
        <v>45</v>
      </c>
      <c r="E237" s="198" t="s">
        <v>16894</v>
      </c>
      <c r="F237" s="198" t="s">
        <v>16895</v>
      </c>
      <c r="G237" s="166" t="s">
        <v>221</v>
      </c>
      <c r="H237" s="166" t="s">
        <v>219</v>
      </c>
      <c r="I237" s="166" t="s">
        <v>220</v>
      </c>
      <c r="J237" s="166" t="s">
        <v>221</v>
      </c>
      <c r="K237" s="198" t="s">
        <v>222</v>
      </c>
      <c r="L237" s="198" t="s">
        <v>221</v>
      </c>
      <c r="M237" s="198" t="s">
        <v>879</v>
      </c>
      <c r="N237" s="199">
        <v>7</v>
      </c>
      <c r="O237" s="199">
        <v>1.5</v>
      </c>
      <c r="P237" s="221">
        <v>10.5</v>
      </c>
      <c r="Q237" s="345">
        <v>4</v>
      </c>
      <c r="R237" s="59"/>
      <c r="S237" s="346">
        <v>2</v>
      </c>
      <c r="T237" s="340"/>
      <c r="U237" s="346">
        <v>0</v>
      </c>
      <c r="V237" s="183">
        <v>1</v>
      </c>
      <c r="W237" s="183"/>
      <c r="X237" s="183">
        <v>1</v>
      </c>
      <c r="Y237" s="166" t="s">
        <v>62</v>
      </c>
      <c r="Z237" s="170" t="s">
        <v>224</v>
      </c>
      <c r="AA237" s="197" t="s">
        <v>225</v>
      </c>
      <c r="AB237" s="166" t="s">
        <v>1789</v>
      </c>
      <c r="AC237" s="166" t="s">
        <v>1790</v>
      </c>
      <c r="AD237" s="229" t="s">
        <v>1791</v>
      </c>
      <c r="AE237" s="198" t="s">
        <v>2765</v>
      </c>
      <c r="AF237" s="166" t="s">
        <v>275</v>
      </c>
      <c r="AG237" s="165" t="s">
        <v>230</v>
      </c>
      <c r="AH237" s="203" t="s">
        <v>59</v>
      </c>
      <c r="AI237" s="167">
        <v>0.114</v>
      </c>
      <c r="AJ237" s="221">
        <v>275.577</v>
      </c>
      <c r="AK237" s="167">
        <v>6.5685476712328772E-2</v>
      </c>
      <c r="AL237" s="167">
        <v>2.0385147945205479E-2</v>
      </c>
      <c r="AM237" s="187">
        <v>8.6070624657534248E-2</v>
      </c>
      <c r="AN237" s="167">
        <v>5.0424748273972604</v>
      </c>
      <c r="AO237" s="167">
        <v>1.5226650739726026</v>
      </c>
      <c r="AP237" s="167">
        <v>6.5651399013698617</v>
      </c>
      <c r="AQ237" s="167">
        <v>196.95419704109585</v>
      </c>
      <c r="AR237" s="193" t="s">
        <v>231</v>
      </c>
      <c r="AS237" s="194" t="s">
        <v>431</v>
      </c>
      <c r="AT237" s="166" t="s">
        <v>232</v>
      </c>
      <c r="AU237" s="198" t="s">
        <v>59</v>
      </c>
      <c r="AV237" s="195" t="s">
        <v>2813</v>
      </c>
      <c r="AW237" s="166" t="s">
        <v>234</v>
      </c>
      <c r="AX237" s="447" t="s">
        <v>16896</v>
      </c>
      <c r="AY237" s="196"/>
      <c r="AZ237" s="804" t="s">
        <v>16897</v>
      </c>
      <c r="BB237" s="196"/>
    </row>
    <row r="238" spans="1:54" s="166" customFormat="1" ht="15.95" customHeight="1" x14ac:dyDescent="0.25">
      <c r="A238" s="182">
        <v>240</v>
      </c>
      <c r="B238" s="170" t="s">
        <v>55</v>
      </c>
      <c r="C238" s="198" t="s">
        <v>59</v>
      </c>
      <c r="D238" s="166" t="s">
        <v>2816</v>
      </c>
      <c r="E238" s="198" t="s">
        <v>2817</v>
      </c>
      <c r="F238" s="198" t="s">
        <v>2818</v>
      </c>
      <c r="H238" s="166" t="s">
        <v>219</v>
      </c>
      <c r="I238" s="166" t="s">
        <v>220</v>
      </c>
      <c r="J238" s="166" t="s">
        <v>221</v>
      </c>
      <c r="K238" s="198" t="s">
        <v>222</v>
      </c>
      <c r="L238" s="198" t="s">
        <v>221</v>
      </c>
      <c r="M238" s="198" t="s">
        <v>879</v>
      </c>
      <c r="N238" s="199">
        <v>5</v>
      </c>
      <c r="O238" s="199">
        <v>4</v>
      </c>
      <c r="P238" s="221">
        <v>20</v>
      </c>
      <c r="Q238" s="345">
        <v>7</v>
      </c>
      <c r="R238" s="59"/>
      <c r="S238" s="346">
        <v>3</v>
      </c>
      <c r="T238" s="340"/>
      <c r="U238" s="346">
        <v>1</v>
      </c>
      <c r="V238" s="183"/>
      <c r="W238" s="183"/>
      <c r="X238" s="183"/>
      <c r="Y238" s="166" t="s">
        <v>62</v>
      </c>
      <c r="Z238" s="170" t="s">
        <v>224</v>
      </c>
      <c r="AA238" s="197" t="s">
        <v>225</v>
      </c>
      <c r="AB238" s="166" t="s">
        <v>1789</v>
      </c>
      <c r="AC238" s="166" t="s">
        <v>1790</v>
      </c>
      <c r="AD238" s="171" t="s">
        <v>1791</v>
      </c>
      <c r="AE238" s="198" t="s">
        <v>2765</v>
      </c>
      <c r="AF238" s="166" t="s">
        <v>528</v>
      </c>
      <c r="AG238" s="165" t="s">
        <v>230</v>
      </c>
      <c r="AH238" s="203" t="s">
        <v>59</v>
      </c>
      <c r="AI238" s="167">
        <v>0.114</v>
      </c>
      <c r="AJ238" s="221">
        <v>3488.605</v>
      </c>
      <c r="AK238" s="186">
        <v>0.83153050684931495</v>
      </c>
      <c r="AL238" s="186">
        <v>0.25806119178082193</v>
      </c>
      <c r="AM238" s="187">
        <v>1.0895916986301368</v>
      </c>
      <c r="AN238" s="186">
        <v>3.4734965753424656</v>
      </c>
      <c r="AO238" s="186">
        <v>1.0314554794520547</v>
      </c>
      <c r="AP238" s="186">
        <v>4.5049520547945203</v>
      </c>
      <c r="AQ238" s="186">
        <v>135.14856164383562</v>
      </c>
      <c r="AR238" s="193" t="s">
        <v>231</v>
      </c>
      <c r="AS238" s="194" t="s">
        <v>431</v>
      </c>
      <c r="AT238" s="166" t="s">
        <v>232</v>
      </c>
      <c r="AU238" s="198" t="s">
        <v>59</v>
      </c>
      <c r="AV238" s="195" t="s">
        <v>2819</v>
      </c>
      <c r="AW238" s="166" t="s">
        <v>234</v>
      </c>
      <c r="AY238" s="196"/>
      <c r="AZ238" s="714"/>
      <c r="BB238" s="196"/>
    </row>
    <row r="239" spans="1:54" s="166" customFormat="1" ht="15.95" customHeight="1" x14ac:dyDescent="0.25">
      <c r="A239" s="182">
        <v>241</v>
      </c>
      <c r="B239" s="170" t="s">
        <v>55</v>
      </c>
      <c r="C239" s="198" t="s">
        <v>59</v>
      </c>
      <c r="D239" s="166" t="s">
        <v>46</v>
      </c>
      <c r="E239" s="198" t="s">
        <v>2825</v>
      </c>
      <c r="F239" s="198" t="s">
        <v>2826</v>
      </c>
      <c r="H239" s="166" t="s">
        <v>219</v>
      </c>
      <c r="I239" s="166" t="s">
        <v>220</v>
      </c>
      <c r="J239" s="166" t="s">
        <v>221</v>
      </c>
      <c r="K239" s="198" t="s">
        <v>222</v>
      </c>
      <c r="L239" s="198" t="s">
        <v>221</v>
      </c>
      <c r="M239" s="198" t="s">
        <v>879</v>
      </c>
      <c r="N239" s="199">
        <v>4</v>
      </c>
      <c r="O239" s="199">
        <v>2</v>
      </c>
      <c r="P239" s="221">
        <v>8</v>
      </c>
      <c r="Q239" s="345">
        <v>5</v>
      </c>
      <c r="R239" s="59"/>
      <c r="S239" s="346">
        <v>3</v>
      </c>
      <c r="T239" s="340"/>
      <c r="U239" s="346">
        <v>1</v>
      </c>
      <c r="V239" s="183"/>
      <c r="W239" s="183"/>
      <c r="X239" s="183"/>
      <c r="Y239" s="166" t="s">
        <v>62</v>
      </c>
      <c r="Z239" s="170" t="s">
        <v>224</v>
      </c>
      <c r="AA239" s="197" t="s">
        <v>225</v>
      </c>
      <c r="AB239" s="166" t="s">
        <v>1789</v>
      </c>
      <c r="AC239" s="166" t="s">
        <v>1790</v>
      </c>
      <c r="AD239" s="171" t="s">
        <v>1791</v>
      </c>
      <c r="AE239" s="198" t="s">
        <v>2765</v>
      </c>
      <c r="AF239" s="166" t="s">
        <v>795</v>
      </c>
      <c r="AG239" s="165" t="s">
        <v>230</v>
      </c>
      <c r="AH239" s="203" t="s">
        <v>59</v>
      </c>
      <c r="AI239" s="167">
        <v>0.114</v>
      </c>
      <c r="AJ239" s="221">
        <v>2017.4060000000002</v>
      </c>
      <c r="AK239" s="186">
        <v>0.48086115616438352</v>
      </c>
      <c r="AL239" s="186">
        <v>0.14923277260273973</v>
      </c>
      <c r="AM239" s="187">
        <v>0.63009392876712322</v>
      </c>
      <c r="AN239" s="186">
        <v>7.5148612771689498</v>
      </c>
      <c r="AO239" s="186">
        <v>2.3306983273972603</v>
      </c>
      <c r="AP239" s="186">
        <v>9.8455596045662102</v>
      </c>
      <c r="AQ239" s="186">
        <v>295.36678813698632</v>
      </c>
      <c r="AR239" s="193" t="s">
        <v>231</v>
      </c>
      <c r="AS239" s="194" t="s">
        <v>431</v>
      </c>
      <c r="AT239" s="166" t="s">
        <v>232</v>
      </c>
      <c r="AU239" s="198" t="s">
        <v>59</v>
      </c>
      <c r="AV239" s="195" t="s">
        <v>2827</v>
      </c>
      <c r="AW239" s="166" t="s">
        <v>234</v>
      </c>
      <c r="AY239" s="196"/>
      <c r="AZ239" s="714"/>
      <c r="BB239" s="196"/>
    </row>
    <row r="240" spans="1:54" s="166" customFormat="1" ht="15.95" customHeight="1" x14ac:dyDescent="0.25">
      <c r="A240" s="182">
        <v>242</v>
      </c>
      <c r="B240" s="170" t="s">
        <v>55</v>
      </c>
      <c r="C240" s="198" t="s">
        <v>59</v>
      </c>
      <c r="D240" s="166" t="s">
        <v>47</v>
      </c>
      <c r="E240" s="198" t="s">
        <v>2832</v>
      </c>
      <c r="F240" s="198" t="s">
        <v>2833</v>
      </c>
      <c r="H240" s="166" t="s">
        <v>219</v>
      </c>
      <c r="I240" s="166" t="s">
        <v>220</v>
      </c>
      <c r="J240" s="166" t="s">
        <v>221</v>
      </c>
      <c r="K240" s="198" t="s">
        <v>222</v>
      </c>
      <c r="L240" s="198" t="s">
        <v>221</v>
      </c>
      <c r="M240" s="198" t="s">
        <v>879</v>
      </c>
      <c r="N240" s="199">
        <v>4</v>
      </c>
      <c r="O240" s="199">
        <v>2</v>
      </c>
      <c r="P240" s="221">
        <v>8</v>
      </c>
      <c r="Q240" s="345">
        <v>5</v>
      </c>
      <c r="R240" s="59"/>
      <c r="S240" s="346">
        <v>1</v>
      </c>
      <c r="T240" s="340"/>
      <c r="U240" s="346">
        <v>0</v>
      </c>
      <c r="V240" s="183"/>
      <c r="W240" s="183"/>
      <c r="X240" s="183">
        <v>1</v>
      </c>
      <c r="Y240" s="166" t="s">
        <v>62</v>
      </c>
      <c r="Z240" s="170" t="s">
        <v>224</v>
      </c>
      <c r="AA240" s="197" t="s">
        <v>225</v>
      </c>
      <c r="AB240" s="166" t="s">
        <v>1789</v>
      </c>
      <c r="AC240" s="166" t="s">
        <v>1790</v>
      </c>
      <c r="AD240" s="171" t="s">
        <v>1791</v>
      </c>
      <c r="AE240" s="198" t="s">
        <v>2765</v>
      </c>
      <c r="AF240" s="166" t="s">
        <v>1020</v>
      </c>
      <c r="AG240" s="165" t="s">
        <v>230</v>
      </c>
      <c r="AH240" s="203" t="s">
        <v>59</v>
      </c>
      <c r="AI240" s="167">
        <v>0.114</v>
      </c>
      <c r="AJ240" s="221">
        <v>3395.5819999999999</v>
      </c>
      <c r="AK240" s="186">
        <v>0.80935790136986285</v>
      </c>
      <c r="AL240" s="186">
        <v>0.25118003835616437</v>
      </c>
      <c r="AM240" s="187">
        <v>1.0605379397260273</v>
      </c>
      <c r="AN240" s="186">
        <v>5.3648665126027399</v>
      </c>
      <c r="AO240" s="186">
        <v>1.6649585728767122</v>
      </c>
      <c r="AP240" s="186">
        <v>7.0298250854794517</v>
      </c>
      <c r="AQ240" s="186">
        <v>210.89475256438357</v>
      </c>
      <c r="AR240" s="193" t="s">
        <v>231</v>
      </c>
      <c r="AS240" s="194" t="s">
        <v>431</v>
      </c>
      <c r="AT240" s="166" t="s">
        <v>232</v>
      </c>
      <c r="AU240" s="198" t="s">
        <v>59</v>
      </c>
      <c r="AV240" s="195" t="s">
        <v>2834</v>
      </c>
      <c r="AW240" s="166" t="s">
        <v>234</v>
      </c>
      <c r="AY240" s="196"/>
      <c r="AZ240" s="714"/>
      <c r="BB240" s="196"/>
    </row>
    <row r="241" spans="1:55" s="166" customFormat="1" ht="15.95" customHeight="1" x14ac:dyDescent="0.25">
      <c r="A241" s="182">
        <v>243</v>
      </c>
      <c r="B241" s="366" t="s">
        <v>55</v>
      </c>
      <c r="C241" s="272" t="s">
        <v>59</v>
      </c>
      <c r="D241" s="354" t="s">
        <v>2840</v>
      </c>
      <c r="E241" s="198" t="s">
        <v>16891</v>
      </c>
      <c r="F241" s="198" t="s">
        <v>16892</v>
      </c>
      <c r="G241" s="166" t="s">
        <v>221</v>
      </c>
      <c r="H241" s="166" t="s">
        <v>219</v>
      </c>
      <c r="I241" s="166" t="s">
        <v>220</v>
      </c>
      <c r="J241" s="166" t="s">
        <v>221</v>
      </c>
      <c r="K241" s="198" t="s">
        <v>222</v>
      </c>
      <c r="L241" s="198" t="s">
        <v>221</v>
      </c>
      <c r="M241" s="198" t="s">
        <v>879</v>
      </c>
      <c r="N241" s="199">
        <v>17</v>
      </c>
      <c r="O241" s="199">
        <v>2</v>
      </c>
      <c r="P241" s="221">
        <v>34</v>
      </c>
      <c r="Q241" s="345">
        <v>9</v>
      </c>
      <c r="R241" s="59"/>
      <c r="S241" s="346">
        <v>2</v>
      </c>
      <c r="T241" s="340"/>
      <c r="U241" s="346">
        <v>1</v>
      </c>
      <c r="V241" s="183">
        <v>3</v>
      </c>
      <c r="W241" s="183">
        <v>1</v>
      </c>
      <c r="X241" s="183"/>
      <c r="Y241" s="166" t="s">
        <v>62</v>
      </c>
      <c r="Z241" s="170" t="s">
        <v>224</v>
      </c>
      <c r="AA241" s="197" t="s">
        <v>225</v>
      </c>
      <c r="AB241" s="166" t="s">
        <v>1789</v>
      </c>
      <c r="AC241" s="166" t="s">
        <v>1790</v>
      </c>
      <c r="AD241" s="171" t="s">
        <v>1791</v>
      </c>
      <c r="AE241" s="198" t="s">
        <v>2765</v>
      </c>
      <c r="AF241" s="166" t="s">
        <v>2841</v>
      </c>
      <c r="AG241" s="165" t="s">
        <v>230</v>
      </c>
      <c r="AH241" s="203" t="s">
        <v>59</v>
      </c>
      <c r="AI241" s="167">
        <v>0.114</v>
      </c>
      <c r="AJ241" s="221">
        <v>7157.63</v>
      </c>
      <c r="AK241" s="167">
        <v>1.7060652328767123</v>
      </c>
      <c r="AL241" s="167">
        <v>0.52946852054794524</v>
      </c>
      <c r="AM241" s="187">
        <v>2.2355337534246575</v>
      </c>
      <c r="AN241" s="167">
        <v>12.374567490410957</v>
      </c>
      <c r="AO241" s="167">
        <v>3.6845814082191781</v>
      </c>
      <c r="AP241" s="167">
        <v>16.059148898630138</v>
      </c>
      <c r="AQ241" s="167">
        <v>481.77446695890416</v>
      </c>
      <c r="AR241" s="193" t="s">
        <v>231</v>
      </c>
      <c r="AS241" s="194" t="s">
        <v>431</v>
      </c>
      <c r="AT241" s="166" t="s">
        <v>232</v>
      </c>
      <c r="AU241" s="198" t="s">
        <v>59</v>
      </c>
      <c r="AV241" s="195" t="s">
        <v>2842</v>
      </c>
      <c r="AW241" s="166" t="s">
        <v>234</v>
      </c>
      <c r="AX241" s="286" t="s">
        <v>16893</v>
      </c>
      <c r="AZ241" s="806" t="s">
        <v>16834</v>
      </c>
      <c r="BB241" s="196"/>
    </row>
    <row r="242" spans="1:55" s="166" customFormat="1" ht="15.95" customHeight="1" x14ac:dyDescent="0.25">
      <c r="A242" s="182">
        <v>244</v>
      </c>
      <c r="B242" s="170" t="s">
        <v>55</v>
      </c>
      <c r="C242" s="198" t="s">
        <v>59</v>
      </c>
      <c r="D242" s="166" t="s">
        <v>2857</v>
      </c>
      <c r="E242" s="198" t="s">
        <v>2858</v>
      </c>
      <c r="F242" s="198" t="s">
        <v>2859</v>
      </c>
      <c r="H242" s="166" t="s">
        <v>219</v>
      </c>
      <c r="I242" s="166" t="s">
        <v>220</v>
      </c>
      <c r="J242" s="166" t="s">
        <v>221</v>
      </c>
      <c r="K242" s="198" t="s">
        <v>1337</v>
      </c>
      <c r="L242" s="198" t="s">
        <v>221</v>
      </c>
      <c r="M242" s="198" t="s">
        <v>879</v>
      </c>
      <c r="N242" s="199">
        <v>3</v>
      </c>
      <c r="O242" s="199">
        <v>2</v>
      </c>
      <c r="P242" s="221">
        <v>6</v>
      </c>
      <c r="Q242" s="345">
        <v>3</v>
      </c>
      <c r="R242" s="59"/>
      <c r="S242" s="346">
        <v>2</v>
      </c>
      <c r="T242" s="340"/>
      <c r="U242" s="346">
        <v>1</v>
      </c>
      <c r="V242" s="183"/>
      <c r="W242" s="183"/>
      <c r="X242" s="183"/>
      <c r="Y242" s="166" t="s">
        <v>62</v>
      </c>
      <c r="Z242" s="170" t="s">
        <v>224</v>
      </c>
      <c r="AA242" s="197" t="s">
        <v>225</v>
      </c>
      <c r="AB242" s="166" t="s">
        <v>1789</v>
      </c>
      <c r="AC242" s="166" t="s">
        <v>1790</v>
      </c>
      <c r="AD242" s="171" t="s">
        <v>1791</v>
      </c>
      <c r="AE242" s="198" t="s">
        <v>2037</v>
      </c>
      <c r="AF242" s="166" t="s">
        <v>350</v>
      </c>
      <c r="AG242" s="165" t="s">
        <v>230</v>
      </c>
      <c r="AH242" s="203" t="s">
        <v>59</v>
      </c>
      <c r="AI242" s="167">
        <v>0.114</v>
      </c>
      <c r="AJ242" s="221">
        <v>240.65699999999998</v>
      </c>
      <c r="AK242" s="186">
        <v>5.7362079452054786E-2</v>
      </c>
      <c r="AL242" s="186">
        <v>1.7802024657534245E-2</v>
      </c>
      <c r="AM242" s="187">
        <v>7.5164104109589028E-2</v>
      </c>
      <c r="AN242" s="186">
        <v>3.9744891369863011</v>
      </c>
      <c r="AO242" s="186">
        <v>1.1485211917808216</v>
      </c>
      <c r="AP242" s="186">
        <v>5.1230103287671227</v>
      </c>
      <c r="AQ242" s="186">
        <v>153.69030986301368</v>
      </c>
      <c r="AR242" s="193" t="s">
        <v>231</v>
      </c>
      <c r="AS242" s="194" t="s">
        <v>431</v>
      </c>
      <c r="AT242" s="166" t="s">
        <v>232</v>
      </c>
      <c r="AU242" s="198" t="s">
        <v>59</v>
      </c>
      <c r="AV242" s="195" t="s">
        <v>2860</v>
      </c>
      <c r="AW242" s="166" t="s">
        <v>234</v>
      </c>
      <c r="AY242" s="196"/>
      <c r="AZ242" s="714"/>
      <c r="BB242" s="196"/>
    </row>
    <row r="243" spans="1:55" s="166" customFormat="1" ht="15.95" customHeight="1" x14ac:dyDescent="0.25">
      <c r="A243" s="182">
        <v>245</v>
      </c>
      <c r="B243" s="170" t="s">
        <v>55</v>
      </c>
      <c r="C243" s="198" t="s">
        <v>59</v>
      </c>
      <c r="D243" s="166" t="s">
        <v>2865</v>
      </c>
      <c r="E243" s="198" t="s">
        <v>2866</v>
      </c>
      <c r="F243" s="198" t="s">
        <v>2867</v>
      </c>
      <c r="H243" s="166" t="s">
        <v>317</v>
      </c>
      <c r="I243" s="166" t="s">
        <v>1413</v>
      </c>
      <c r="J243" s="166" t="s">
        <v>221</v>
      </c>
      <c r="K243" s="198" t="s">
        <v>1337</v>
      </c>
      <c r="L243" s="198" t="s">
        <v>221</v>
      </c>
      <c r="M243" s="198" t="s">
        <v>879</v>
      </c>
      <c r="N243" s="199">
        <v>4.5</v>
      </c>
      <c r="O243" s="199">
        <v>3.5</v>
      </c>
      <c r="P243" s="221">
        <v>15.75</v>
      </c>
      <c r="Q243" s="345">
        <v>3</v>
      </c>
      <c r="R243" s="59"/>
      <c r="S243" s="346">
        <v>2</v>
      </c>
      <c r="T243" s="340"/>
      <c r="U243" s="346">
        <v>1</v>
      </c>
      <c r="V243" s="183"/>
      <c r="W243" s="183"/>
      <c r="X243" s="183"/>
      <c r="Y243" s="166" t="s">
        <v>62</v>
      </c>
      <c r="Z243" s="170" t="s">
        <v>224</v>
      </c>
      <c r="AA243" s="197" t="s">
        <v>225</v>
      </c>
      <c r="AB243" s="166" t="s">
        <v>1789</v>
      </c>
      <c r="AC243" s="166" t="s">
        <v>1790</v>
      </c>
      <c r="AD243" s="171" t="s">
        <v>1791</v>
      </c>
      <c r="AE243" s="198" t="s">
        <v>2868</v>
      </c>
      <c r="AF243" s="166" t="s">
        <v>528</v>
      </c>
      <c r="AG243" s="165" t="s">
        <v>230</v>
      </c>
      <c r="AH243" s="203" t="s">
        <v>59</v>
      </c>
      <c r="AI243" s="167">
        <v>0.114</v>
      </c>
      <c r="AJ243" s="221">
        <v>1965.414</v>
      </c>
      <c r="AK243" s="186">
        <v>0.46846854246575342</v>
      </c>
      <c r="AL243" s="186">
        <v>0.14538678904109589</v>
      </c>
      <c r="AM243" s="187">
        <v>0.61385533150684934</v>
      </c>
      <c r="AN243" s="186">
        <v>7.7758440904109589</v>
      </c>
      <c r="AO243" s="186">
        <v>2.4114924739726025</v>
      </c>
      <c r="AP243" s="186">
        <v>10.18733656438356</v>
      </c>
      <c r="AQ243" s="186">
        <v>305.62009693150679</v>
      </c>
      <c r="AR243" s="193" t="s">
        <v>231</v>
      </c>
      <c r="AS243" s="194" t="s">
        <v>431</v>
      </c>
      <c r="AT243" s="166" t="s">
        <v>232</v>
      </c>
      <c r="AU243" s="198" t="s">
        <v>59</v>
      </c>
      <c r="AV243" s="195" t="s">
        <v>2869</v>
      </c>
      <c r="AW243" s="166" t="s">
        <v>234</v>
      </c>
      <c r="AY243" s="196"/>
      <c r="AZ243" s="714"/>
      <c r="BB243" s="196"/>
    </row>
    <row r="244" spans="1:55" s="166" customFormat="1" ht="15.95" customHeight="1" x14ac:dyDescent="0.25">
      <c r="A244" s="353">
        <v>247</v>
      </c>
      <c r="B244" s="366" t="s">
        <v>56</v>
      </c>
      <c r="C244" s="354" t="s">
        <v>59</v>
      </c>
      <c r="D244" s="354" t="s">
        <v>16572</v>
      </c>
      <c r="E244" s="166" t="s">
        <v>2895</v>
      </c>
      <c r="F244" s="166" t="s">
        <v>2896</v>
      </c>
      <c r="H244" s="166" t="s">
        <v>219</v>
      </c>
      <c r="I244" s="166" t="s">
        <v>220</v>
      </c>
      <c r="J244" s="166" t="s">
        <v>221</v>
      </c>
      <c r="K244" s="166" t="s">
        <v>222</v>
      </c>
      <c r="L244" s="198" t="s">
        <v>221</v>
      </c>
      <c r="M244" s="198" t="s">
        <v>879</v>
      </c>
      <c r="N244" s="186">
        <v>3</v>
      </c>
      <c r="O244" s="186">
        <v>1.2</v>
      </c>
      <c r="P244" s="168">
        <v>3.5999999999999996</v>
      </c>
      <c r="Q244" s="59">
        <v>3</v>
      </c>
      <c r="R244" s="340"/>
      <c r="S244" s="340">
        <v>2</v>
      </c>
      <c r="T244" s="340"/>
      <c r="U244" s="340">
        <v>0</v>
      </c>
      <c r="V244" s="183"/>
      <c r="W244" s="183"/>
      <c r="X244" s="183"/>
      <c r="Y244" s="166" t="s">
        <v>62</v>
      </c>
      <c r="Z244" s="170" t="s">
        <v>224</v>
      </c>
      <c r="AA244" s="197" t="s">
        <v>225</v>
      </c>
      <c r="AB244" s="166" t="s">
        <v>2897</v>
      </c>
      <c r="AC244" s="203" t="s">
        <v>2898</v>
      </c>
      <c r="AD244" s="166" t="s">
        <v>2899</v>
      </c>
      <c r="AE244" s="166" t="s">
        <v>2900</v>
      </c>
      <c r="AF244" s="166" t="s">
        <v>1212</v>
      </c>
      <c r="AG244" s="165" t="s">
        <v>230</v>
      </c>
      <c r="AH244" s="203" t="s">
        <v>59</v>
      </c>
      <c r="AI244" s="167">
        <v>0.114</v>
      </c>
      <c r="AJ244" s="168">
        <v>2018.085</v>
      </c>
      <c r="AK244" s="167">
        <v>0</v>
      </c>
      <c r="AL244" s="167">
        <v>0.149283</v>
      </c>
      <c r="AM244" s="187">
        <v>0.149283</v>
      </c>
      <c r="AN244" s="167">
        <v>0.12493150684931505</v>
      </c>
      <c r="AO244" s="167">
        <v>0.54601629534246587</v>
      </c>
      <c r="AP244" s="167">
        <v>0.67094780219178096</v>
      </c>
      <c r="AQ244" s="167">
        <v>20.128434065753428</v>
      </c>
      <c r="AR244" s="193" t="s">
        <v>231</v>
      </c>
      <c r="AS244" s="194" t="s">
        <v>431</v>
      </c>
      <c r="AT244" s="166" t="s">
        <v>232</v>
      </c>
      <c r="AU244" s="166" t="s">
        <v>59</v>
      </c>
      <c r="AV244" s="195" t="s">
        <v>2901</v>
      </c>
      <c r="AW244" s="166" t="s">
        <v>234</v>
      </c>
      <c r="AX244" s="327" t="s">
        <v>16568</v>
      </c>
      <c r="AY244" s="365" t="s">
        <v>16571</v>
      </c>
      <c r="AZ244" s="714"/>
      <c r="BB244" s="196"/>
    </row>
    <row r="245" spans="1:55" s="166" customFormat="1" ht="15.95" customHeight="1" x14ac:dyDescent="0.25">
      <c r="A245" s="182">
        <v>248</v>
      </c>
      <c r="B245" s="170" t="s">
        <v>56</v>
      </c>
      <c r="C245" s="166" t="s">
        <v>59</v>
      </c>
      <c r="D245" s="166" t="s">
        <v>2905</v>
      </c>
      <c r="E245" s="166" t="s">
        <v>2906</v>
      </c>
      <c r="F245" s="166" t="s">
        <v>2907</v>
      </c>
      <c r="H245" s="166" t="s">
        <v>219</v>
      </c>
      <c r="I245" s="166" t="s">
        <v>220</v>
      </c>
      <c r="J245" s="166" t="s">
        <v>221</v>
      </c>
      <c r="K245" s="166" t="s">
        <v>222</v>
      </c>
      <c r="L245" s="166" t="s">
        <v>317</v>
      </c>
      <c r="M245" s="166">
        <v>0</v>
      </c>
      <c r="N245" s="186">
        <v>3</v>
      </c>
      <c r="O245" s="186">
        <v>2</v>
      </c>
      <c r="P245" s="168">
        <v>6</v>
      </c>
      <c r="Q245" s="59">
        <v>3</v>
      </c>
      <c r="R245" s="340"/>
      <c r="S245" s="340">
        <v>1</v>
      </c>
      <c r="T245" s="340"/>
      <c r="U245" s="340">
        <v>0</v>
      </c>
      <c r="V245" s="183"/>
      <c r="W245" s="183"/>
      <c r="X245" s="183"/>
      <c r="Y245" s="166" t="s">
        <v>62</v>
      </c>
      <c r="Z245" s="170" t="s">
        <v>224</v>
      </c>
      <c r="AA245" s="197" t="s">
        <v>225</v>
      </c>
      <c r="AB245" s="166" t="s">
        <v>2897</v>
      </c>
      <c r="AC245" s="203" t="s">
        <v>2898</v>
      </c>
      <c r="AD245" s="166" t="s">
        <v>2899</v>
      </c>
      <c r="AE245" s="166" t="s">
        <v>2908</v>
      </c>
      <c r="AF245" s="166" t="s">
        <v>286</v>
      </c>
      <c r="AG245" s="165" t="s">
        <v>230</v>
      </c>
      <c r="AH245" s="203" t="s">
        <v>59</v>
      </c>
      <c r="AI245" s="167">
        <v>0.114</v>
      </c>
      <c r="AJ245" s="168">
        <v>621.77</v>
      </c>
      <c r="AK245" s="186">
        <v>0.14820271232876711</v>
      </c>
      <c r="AL245" s="186">
        <v>4.5993945205479447E-2</v>
      </c>
      <c r="AM245" s="187">
        <v>0.19419665753424656</v>
      </c>
      <c r="AN245" s="186">
        <v>0.45309878356164379</v>
      </c>
      <c r="AO245" s="186">
        <v>0.14063500273972601</v>
      </c>
      <c r="AP245" s="186">
        <v>0.59373378630136986</v>
      </c>
      <c r="AQ245" s="186">
        <v>17.812013589041097</v>
      </c>
      <c r="AR245" s="193" t="s">
        <v>231</v>
      </c>
      <c r="AS245" s="194"/>
      <c r="AT245" s="166" t="s">
        <v>232</v>
      </c>
      <c r="AU245" s="166" t="s">
        <v>59</v>
      </c>
      <c r="AV245" s="195" t="s">
        <v>2909</v>
      </c>
      <c r="AW245" s="166" t="s">
        <v>234</v>
      </c>
      <c r="AY245" s="196"/>
      <c r="AZ245" s="714"/>
      <c r="BB245" s="196"/>
    </row>
    <row r="246" spans="1:55" s="166" customFormat="1" ht="15.95" customHeight="1" x14ac:dyDescent="0.25">
      <c r="A246" s="182">
        <v>249</v>
      </c>
      <c r="B246" s="170" t="s">
        <v>56</v>
      </c>
      <c r="C246" s="166" t="s">
        <v>59</v>
      </c>
      <c r="D246" s="166" t="s">
        <v>2911</v>
      </c>
      <c r="E246" s="166" t="s">
        <v>2912</v>
      </c>
      <c r="F246" s="166" t="s">
        <v>2913</v>
      </c>
      <c r="H246" s="166" t="s">
        <v>219</v>
      </c>
      <c r="I246" s="166" t="s">
        <v>220</v>
      </c>
      <c r="J246" s="166" t="s">
        <v>221</v>
      </c>
      <c r="K246" s="166" t="s">
        <v>222</v>
      </c>
      <c r="L246" s="198" t="s">
        <v>221</v>
      </c>
      <c r="M246" s="198" t="s">
        <v>879</v>
      </c>
      <c r="N246" s="186">
        <v>3</v>
      </c>
      <c r="O246" s="186">
        <v>2</v>
      </c>
      <c r="P246" s="168">
        <v>6</v>
      </c>
      <c r="Q246" s="59">
        <v>4</v>
      </c>
      <c r="R246" s="340"/>
      <c r="S246" s="340">
        <v>1</v>
      </c>
      <c r="T246" s="340"/>
      <c r="U246" s="340">
        <v>0</v>
      </c>
      <c r="V246" s="183"/>
      <c r="W246" s="183"/>
      <c r="X246" s="183"/>
      <c r="Y246" s="166" t="s">
        <v>62</v>
      </c>
      <c r="Z246" s="170" t="s">
        <v>224</v>
      </c>
      <c r="AA246" s="197" t="s">
        <v>225</v>
      </c>
      <c r="AB246" s="166" t="s">
        <v>2897</v>
      </c>
      <c r="AC246" s="203" t="s">
        <v>2898</v>
      </c>
      <c r="AD246" s="166" t="s">
        <v>2899</v>
      </c>
      <c r="AE246" s="166" t="s">
        <v>2914</v>
      </c>
      <c r="AF246" s="166" t="s">
        <v>1631</v>
      </c>
      <c r="AG246" s="165" t="s">
        <v>230</v>
      </c>
      <c r="AH246" s="203" t="s">
        <v>59</v>
      </c>
      <c r="AI246" s="167">
        <v>0.114</v>
      </c>
      <c r="AJ246" s="168">
        <v>869.60500000000002</v>
      </c>
      <c r="AK246" s="186">
        <v>0.2072757123287671</v>
      </c>
      <c r="AL246" s="186">
        <v>6.4326945205479449E-2</v>
      </c>
      <c r="AM246" s="187">
        <v>0.27160265753424656</v>
      </c>
      <c r="AN246" s="186">
        <v>5.3951759388127849</v>
      </c>
      <c r="AO246" s="186">
        <v>1.6693278657534245</v>
      </c>
      <c r="AP246" s="186">
        <v>7.0645038045662094</v>
      </c>
      <c r="AQ246" s="186">
        <v>211.93511413698627</v>
      </c>
      <c r="AR246" s="193" t="s">
        <v>231</v>
      </c>
      <c r="AS246" s="194" t="s">
        <v>431</v>
      </c>
      <c r="AT246" s="166" t="s">
        <v>232</v>
      </c>
      <c r="AU246" s="166" t="s">
        <v>59</v>
      </c>
      <c r="AV246" s="195" t="s">
        <v>2915</v>
      </c>
      <c r="AW246" s="166" t="s">
        <v>234</v>
      </c>
      <c r="AY246" s="196"/>
      <c r="AZ246" s="714"/>
      <c r="BB246" s="196"/>
    </row>
    <row r="247" spans="1:55" s="166" customFormat="1" ht="15.95" customHeight="1" x14ac:dyDescent="0.25">
      <c r="A247" s="182">
        <v>250</v>
      </c>
      <c r="B247" s="170" t="s">
        <v>56</v>
      </c>
      <c r="C247" s="166" t="s">
        <v>59</v>
      </c>
      <c r="D247" s="166" t="s">
        <v>2922</v>
      </c>
      <c r="E247" s="166" t="s">
        <v>2923</v>
      </c>
      <c r="F247" s="166" t="s">
        <v>2924</v>
      </c>
      <c r="H247" s="166" t="s">
        <v>219</v>
      </c>
      <c r="I247" s="166" t="s">
        <v>220</v>
      </c>
      <c r="J247" s="166" t="s">
        <v>221</v>
      </c>
      <c r="K247" s="166" t="s">
        <v>222</v>
      </c>
      <c r="L247" s="166" t="s">
        <v>317</v>
      </c>
      <c r="M247" s="166">
        <v>0</v>
      </c>
      <c r="N247" s="186">
        <v>3</v>
      </c>
      <c r="O247" s="186">
        <v>2</v>
      </c>
      <c r="P247" s="168">
        <v>6</v>
      </c>
      <c r="Q247" s="59">
        <v>2</v>
      </c>
      <c r="R247" s="340"/>
      <c r="S247" s="340">
        <v>1</v>
      </c>
      <c r="T247" s="340"/>
      <c r="U247" s="340">
        <v>0</v>
      </c>
      <c r="V247" s="183"/>
      <c r="W247" s="183"/>
      <c r="X247" s="183"/>
      <c r="Y247" s="166" t="s">
        <v>62</v>
      </c>
      <c r="Z247" s="170" t="s">
        <v>224</v>
      </c>
      <c r="AA247" s="197" t="s">
        <v>225</v>
      </c>
      <c r="AB247" s="166" t="s">
        <v>2897</v>
      </c>
      <c r="AC247" s="203" t="s">
        <v>2898</v>
      </c>
      <c r="AD247" s="166" t="s">
        <v>2899</v>
      </c>
      <c r="AE247" s="166" t="s">
        <v>2914</v>
      </c>
      <c r="AF247" s="166" t="s">
        <v>1639</v>
      </c>
      <c r="AG247" s="165" t="s">
        <v>230</v>
      </c>
      <c r="AH247" s="203" t="s">
        <v>59</v>
      </c>
      <c r="AI247" s="167">
        <v>0.114</v>
      </c>
      <c r="AJ247" s="168">
        <v>2792</v>
      </c>
      <c r="AK247" s="186">
        <v>0.66549041095890415</v>
      </c>
      <c r="AL247" s="186">
        <v>0.20653150684931507</v>
      </c>
      <c r="AM247" s="187">
        <v>0.87202191780821925</v>
      </c>
      <c r="AN247" s="186">
        <v>2.5354191780821922</v>
      </c>
      <c r="AO247" s="186">
        <v>0.77256986301369857</v>
      </c>
      <c r="AP247" s="186">
        <v>3.3079890410958908</v>
      </c>
      <c r="AQ247" s="186">
        <v>99.239671232876717</v>
      </c>
      <c r="AR247" s="193" t="s">
        <v>231</v>
      </c>
      <c r="AS247" s="194"/>
      <c r="AT247" s="166" t="s">
        <v>232</v>
      </c>
      <c r="AU247" s="166" t="s">
        <v>59</v>
      </c>
      <c r="AV247" s="195" t="s">
        <v>2925</v>
      </c>
      <c r="AW247" s="166" t="s">
        <v>234</v>
      </c>
      <c r="AY247" s="196"/>
      <c r="AZ247" s="714"/>
      <c r="BB247" s="196"/>
    </row>
    <row r="248" spans="1:55" s="166" customFormat="1" ht="15.95" customHeight="1" x14ac:dyDescent="0.25">
      <c r="A248" s="353">
        <v>251</v>
      </c>
      <c r="B248" s="366" t="s">
        <v>56</v>
      </c>
      <c r="C248" s="354" t="s">
        <v>59</v>
      </c>
      <c r="D248" s="354" t="s">
        <v>16573</v>
      </c>
      <c r="E248" s="166" t="s">
        <v>2928</v>
      </c>
      <c r="F248" s="166" t="s">
        <v>2929</v>
      </c>
      <c r="H248" s="166" t="s">
        <v>219</v>
      </c>
      <c r="I248" s="166" t="s">
        <v>220</v>
      </c>
      <c r="J248" s="166" t="s">
        <v>221</v>
      </c>
      <c r="K248" s="166" t="s">
        <v>222</v>
      </c>
      <c r="L248" s="166" t="s">
        <v>317</v>
      </c>
      <c r="M248" s="166">
        <v>0</v>
      </c>
      <c r="N248" s="186">
        <v>3</v>
      </c>
      <c r="O248" s="186">
        <v>1.2</v>
      </c>
      <c r="P248" s="168">
        <v>3.5999999999999996</v>
      </c>
      <c r="Q248" s="59">
        <v>4</v>
      </c>
      <c r="R248" s="340"/>
      <c r="S248" s="340">
        <v>1</v>
      </c>
      <c r="T248" s="340"/>
      <c r="U248" s="340">
        <v>0</v>
      </c>
      <c r="V248" s="183"/>
      <c r="W248" s="183"/>
      <c r="X248" s="183"/>
      <c r="Y248" s="166" t="s">
        <v>62</v>
      </c>
      <c r="Z248" s="170" t="s">
        <v>224</v>
      </c>
      <c r="AA248" s="197" t="s">
        <v>225</v>
      </c>
      <c r="AB248" s="166" t="s">
        <v>2897</v>
      </c>
      <c r="AC248" s="203" t="s">
        <v>2898</v>
      </c>
      <c r="AD248" s="166" t="s">
        <v>2899</v>
      </c>
      <c r="AE248" s="166" t="s">
        <v>2930</v>
      </c>
      <c r="AF248" s="166" t="s">
        <v>528</v>
      </c>
      <c r="AG248" s="165" t="s">
        <v>230</v>
      </c>
      <c r="AH248" s="203" t="s">
        <v>59</v>
      </c>
      <c r="AI248" s="167">
        <v>0.114</v>
      </c>
      <c r="AJ248" s="167">
        <v>379.464</v>
      </c>
      <c r="AK248" s="167">
        <v>9.0447583561643841E-2</v>
      </c>
      <c r="AL248" s="167">
        <v>0</v>
      </c>
      <c r="AM248" s="187">
        <v>9.0447583561643841E-2</v>
      </c>
      <c r="AN248" s="167">
        <v>1.0068536219178081</v>
      </c>
      <c r="AO248" s="167">
        <v>0</v>
      </c>
      <c r="AP248" s="167">
        <v>1.0068536219178081</v>
      </c>
      <c r="AQ248" s="167">
        <v>30.205608657534246</v>
      </c>
      <c r="AR248" s="193" t="s">
        <v>231</v>
      </c>
      <c r="AS248" s="194"/>
      <c r="AT248" s="166" t="s">
        <v>232</v>
      </c>
      <c r="AU248" s="166" t="s">
        <v>59</v>
      </c>
      <c r="AV248" s="195" t="s">
        <v>2931</v>
      </c>
      <c r="AW248" s="166" t="s">
        <v>234</v>
      </c>
      <c r="AX248" s="327" t="s">
        <v>16568</v>
      </c>
      <c r="AY248" s="365" t="s">
        <v>16571</v>
      </c>
      <c r="AZ248" s="714"/>
      <c r="BB248" s="196"/>
    </row>
    <row r="249" spans="1:55" s="166" customFormat="1" ht="15.95" customHeight="1" x14ac:dyDescent="0.25">
      <c r="A249" s="182">
        <v>253</v>
      </c>
      <c r="B249" s="166" t="s">
        <v>56</v>
      </c>
      <c r="C249" s="354" t="s">
        <v>337</v>
      </c>
      <c r="D249" s="166" t="s">
        <v>2946</v>
      </c>
      <c r="E249" s="166" t="s">
        <v>2947</v>
      </c>
      <c r="F249" s="166" t="s">
        <v>2948</v>
      </c>
      <c r="H249" s="166" t="s">
        <v>219</v>
      </c>
      <c r="I249" s="166" t="s">
        <v>220</v>
      </c>
      <c r="J249" s="166" t="s">
        <v>221</v>
      </c>
      <c r="K249" s="166" t="s">
        <v>1337</v>
      </c>
      <c r="L249" s="198" t="s">
        <v>221</v>
      </c>
      <c r="M249" s="198" t="s">
        <v>879</v>
      </c>
      <c r="N249" s="186">
        <v>12</v>
      </c>
      <c r="O249" s="186">
        <v>1.5</v>
      </c>
      <c r="P249" s="168">
        <v>18</v>
      </c>
      <c r="Q249" s="59">
        <v>7</v>
      </c>
      <c r="R249" s="340"/>
      <c r="S249" s="340">
        <v>2</v>
      </c>
      <c r="T249" s="340"/>
      <c r="U249" s="340">
        <v>1</v>
      </c>
      <c r="V249" s="183"/>
      <c r="W249" s="183"/>
      <c r="X249" s="183"/>
      <c r="Y249" s="166" t="s">
        <v>62</v>
      </c>
      <c r="Z249" s="166" t="s">
        <v>230</v>
      </c>
      <c r="AA249" s="203" t="s">
        <v>230</v>
      </c>
      <c r="AB249" s="166" t="s">
        <v>230</v>
      </c>
      <c r="AC249" s="203" t="s">
        <v>230</v>
      </c>
      <c r="AD249" s="166" t="s">
        <v>230</v>
      </c>
      <c r="AE249" s="166" t="s">
        <v>2949</v>
      </c>
      <c r="AF249" s="166" t="s">
        <v>2950</v>
      </c>
      <c r="AG249" s="165" t="s">
        <v>230</v>
      </c>
      <c r="AH249" s="203" t="s">
        <v>59</v>
      </c>
      <c r="AI249" s="167">
        <v>0.114</v>
      </c>
      <c r="AJ249" s="168">
        <v>11153.254000000001</v>
      </c>
      <c r="AK249" s="186">
        <v>2.6584468438356161</v>
      </c>
      <c r="AL249" s="186">
        <v>0.82503522739726021</v>
      </c>
      <c r="AM249" s="187">
        <v>3.4834820712328765</v>
      </c>
      <c r="AN249" s="186">
        <v>8.4983886958904105</v>
      </c>
      <c r="AO249" s="186">
        <v>2.2614239835616434</v>
      </c>
      <c r="AP249" s="186">
        <v>10.759812679452054</v>
      </c>
      <c r="AQ249" s="186">
        <v>322.79438038356159</v>
      </c>
      <c r="AR249" s="193" t="s">
        <v>231</v>
      </c>
      <c r="AS249" s="194" t="s">
        <v>431</v>
      </c>
      <c r="AT249" s="166" t="s">
        <v>232</v>
      </c>
      <c r="AU249" s="166" t="s">
        <v>59</v>
      </c>
      <c r="AV249" s="195" t="s">
        <v>2951</v>
      </c>
      <c r="AW249" s="166" t="s">
        <v>234</v>
      </c>
      <c r="AY249" s="196"/>
      <c r="AZ249" s="714"/>
      <c r="BB249" s="196"/>
    </row>
    <row r="250" spans="1:55" s="166" customFormat="1" ht="15.95" customHeight="1" x14ac:dyDescent="0.25">
      <c r="A250" s="824">
        <v>254</v>
      </c>
      <c r="B250" s="825" t="s">
        <v>56</v>
      </c>
      <c r="C250" s="822" t="s">
        <v>59</v>
      </c>
      <c r="D250" s="822" t="s">
        <v>2973</v>
      </c>
      <c r="E250" s="166" t="s">
        <v>2974</v>
      </c>
      <c r="F250" s="166" t="s">
        <v>2975</v>
      </c>
      <c r="H250" s="166" t="s">
        <v>219</v>
      </c>
      <c r="I250" s="166" t="s">
        <v>220</v>
      </c>
      <c r="J250" s="166" t="s">
        <v>221</v>
      </c>
      <c r="K250" s="166" t="s">
        <v>222</v>
      </c>
      <c r="L250" s="166" t="s">
        <v>221</v>
      </c>
      <c r="M250" s="166" t="s">
        <v>222</v>
      </c>
      <c r="N250" s="186">
        <v>3</v>
      </c>
      <c r="O250" s="186">
        <v>1.2</v>
      </c>
      <c r="P250" s="168">
        <v>3.5999999999999996</v>
      </c>
      <c r="Q250" s="59">
        <v>3</v>
      </c>
      <c r="R250" s="340"/>
      <c r="S250" s="340">
        <v>1</v>
      </c>
      <c r="T250" s="340"/>
      <c r="U250" s="340">
        <v>1</v>
      </c>
      <c r="V250" s="183"/>
      <c r="W250" s="183"/>
      <c r="X250" s="183"/>
      <c r="Y250" s="822" t="s">
        <v>62</v>
      </c>
      <c r="Z250" s="170" t="s">
        <v>224</v>
      </c>
      <c r="AA250" s="197" t="s">
        <v>225</v>
      </c>
      <c r="AB250" s="166" t="s">
        <v>2897</v>
      </c>
      <c r="AC250" s="203" t="s">
        <v>2898</v>
      </c>
      <c r="AD250" s="166" t="s">
        <v>2899</v>
      </c>
      <c r="AE250" s="166" t="s">
        <v>2976</v>
      </c>
      <c r="AF250" s="166" t="s">
        <v>2977</v>
      </c>
      <c r="AG250" s="165" t="s">
        <v>230</v>
      </c>
      <c r="AH250" s="203" t="s">
        <v>59</v>
      </c>
      <c r="AI250" s="167">
        <v>0.114</v>
      </c>
      <c r="AJ250" s="168">
        <v>2214.6999999999998</v>
      </c>
      <c r="AK250" s="186">
        <v>0.52800000000000002</v>
      </c>
      <c r="AL250" s="186">
        <v>0.16400000000000001</v>
      </c>
      <c r="AM250" s="187">
        <v>0.69200000000000006</v>
      </c>
      <c r="AN250" s="186">
        <v>2.5201643835616432</v>
      </c>
      <c r="AO250" s="186">
        <v>0.61299999999999999</v>
      </c>
      <c r="AP250" s="186">
        <v>3.1331643835616432</v>
      </c>
      <c r="AQ250" s="186">
        <v>93.994931506849298</v>
      </c>
      <c r="AR250" s="193" t="s">
        <v>231</v>
      </c>
      <c r="AS250" s="194" t="s">
        <v>431</v>
      </c>
      <c r="AT250" s="166" t="s">
        <v>232</v>
      </c>
      <c r="AU250" s="166" t="s">
        <v>59</v>
      </c>
      <c r="AV250" s="195" t="s">
        <v>2978</v>
      </c>
      <c r="AW250" s="166" t="s">
        <v>234</v>
      </c>
      <c r="AY250" s="196"/>
      <c r="AZ250" s="714"/>
      <c r="BA250" s="822">
        <v>1087</v>
      </c>
      <c r="BB250" s="823" t="s">
        <v>17436</v>
      </c>
      <c r="BC250" s="822" t="s">
        <v>17431</v>
      </c>
    </row>
    <row r="251" spans="1:55" s="166" customFormat="1" ht="15.95" customHeight="1" x14ac:dyDescent="0.25">
      <c r="A251" s="824">
        <v>255</v>
      </c>
      <c r="B251" s="825" t="s">
        <v>56</v>
      </c>
      <c r="C251" s="822" t="s">
        <v>59</v>
      </c>
      <c r="D251" s="822" t="s">
        <v>2985</v>
      </c>
      <c r="E251" s="166" t="s">
        <v>2986</v>
      </c>
      <c r="F251" s="166" t="s">
        <v>2987</v>
      </c>
      <c r="H251" s="166" t="s">
        <v>219</v>
      </c>
      <c r="I251" s="166" t="s">
        <v>220</v>
      </c>
      <c r="J251" s="166" t="s">
        <v>221</v>
      </c>
      <c r="K251" s="166" t="s">
        <v>222</v>
      </c>
      <c r="L251" s="198" t="s">
        <v>221</v>
      </c>
      <c r="M251" s="198" t="s">
        <v>879</v>
      </c>
      <c r="N251" s="186">
        <v>3</v>
      </c>
      <c r="O251" s="186">
        <v>1.2</v>
      </c>
      <c r="P251" s="168">
        <v>3.5999999999999996</v>
      </c>
      <c r="Q251" s="59">
        <v>2</v>
      </c>
      <c r="R251" s="340"/>
      <c r="S251" s="340">
        <v>1</v>
      </c>
      <c r="T251" s="340"/>
      <c r="U251" s="340">
        <v>1</v>
      </c>
      <c r="V251" s="183"/>
      <c r="W251" s="183"/>
      <c r="X251" s="183"/>
      <c r="Y251" s="822" t="s">
        <v>62</v>
      </c>
      <c r="Z251" s="170" t="s">
        <v>224</v>
      </c>
      <c r="AA251" s="197" t="s">
        <v>225</v>
      </c>
      <c r="AB251" s="166" t="s">
        <v>2897</v>
      </c>
      <c r="AC251" s="203" t="s">
        <v>2898</v>
      </c>
      <c r="AD251" s="166" t="s">
        <v>2899</v>
      </c>
      <c r="AE251" s="166" t="s">
        <v>2988</v>
      </c>
      <c r="AF251" s="166" t="s">
        <v>2799</v>
      </c>
      <c r="AG251" s="165" t="s">
        <v>230</v>
      </c>
      <c r="AH251" s="203" t="s">
        <v>59</v>
      </c>
      <c r="AI251" s="167">
        <v>0.114</v>
      </c>
      <c r="AJ251" s="168">
        <v>3255.1356999999998</v>
      </c>
      <c r="AK251" s="186">
        <v>0.77588165999999992</v>
      </c>
      <c r="AL251" s="186">
        <v>0.24079086</v>
      </c>
      <c r="AM251" s="187">
        <v>1.01667252</v>
      </c>
      <c r="AN251" s="186">
        <v>1.5738665638356162</v>
      </c>
      <c r="AO251" s="186">
        <v>0.48844134739726019</v>
      </c>
      <c r="AP251" s="186">
        <v>2.0623079112328764</v>
      </c>
      <c r="AQ251" s="186">
        <v>61.869237336986288</v>
      </c>
      <c r="AR251" s="193" t="s">
        <v>231</v>
      </c>
      <c r="AS251" s="194" t="s">
        <v>431</v>
      </c>
      <c r="AT251" s="166" t="s">
        <v>232</v>
      </c>
      <c r="AU251" s="166" t="s">
        <v>59</v>
      </c>
      <c r="AV251" s="195" t="s">
        <v>2989</v>
      </c>
      <c r="AW251" s="166" t="s">
        <v>234</v>
      </c>
      <c r="AY251" s="196"/>
      <c r="AZ251" s="714"/>
      <c r="BA251" s="822">
        <v>1314</v>
      </c>
      <c r="BB251" s="823" t="s">
        <v>17437</v>
      </c>
      <c r="BC251" s="822" t="s">
        <v>17431</v>
      </c>
    </row>
    <row r="252" spans="1:55" s="166" customFormat="1" ht="15.95" customHeight="1" x14ac:dyDescent="0.25">
      <c r="A252" s="353">
        <v>256</v>
      </c>
      <c r="B252" s="354" t="s">
        <v>56</v>
      </c>
      <c r="C252" s="354" t="s">
        <v>59</v>
      </c>
      <c r="D252" s="354" t="s">
        <v>16584</v>
      </c>
      <c r="E252" s="166" t="s">
        <v>2992</v>
      </c>
      <c r="F252" s="166" t="s">
        <v>2993</v>
      </c>
      <c r="H252" s="166" t="s">
        <v>219</v>
      </c>
      <c r="I252" s="166" t="s">
        <v>220</v>
      </c>
      <c r="J252" s="166" t="s">
        <v>221</v>
      </c>
      <c r="K252" s="166" t="s">
        <v>1337</v>
      </c>
      <c r="L252" s="198" t="s">
        <v>221</v>
      </c>
      <c r="M252" s="198" t="s">
        <v>879</v>
      </c>
      <c r="N252" s="186">
        <v>6</v>
      </c>
      <c r="O252" s="186">
        <v>3</v>
      </c>
      <c r="P252" s="168">
        <v>18</v>
      </c>
      <c r="Q252" s="59">
        <v>3</v>
      </c>
      <c r="R252" s="340"/>
      <c r="S252" s="340">
        <v>1</v>
      </c>
      <c r="T252" s="340"/>
      <c r="U252" s="340">
        <v>0</v>
      </c>
      <c r="V252" s="183"/>
      <c r="W252" s="183"/>
      <c r="X252" s="183"/>
      <c r="Y252" s="166" t="s">
        <v>62</v>
      </c>
      <c r="Z252" s="166" t="s">
        <v>230</v>
      </c>
      <c r="AA252" s="203" t="s">
        <v>230</v>
      </c>
      <c r="AB252" s="166" t="s">
        <v>230</v>
      </c>
      <c r="AC252" s="203" t="s">
        <v>230</v>
      </c>
      <c r="AD252" s="166" t="s">
        <v>230</v>
      </c>
      <c r="AE252" s="166" t="s">
        <v>2994</v>
      </c>
      <c r="AF252" s="166" t="s">
        <v>351</v>
      </c>
      <c r="AG252" s="165" t="s">
        <v>230</v>
      </c>
      <c r="AH252" s="203" t="s">
        <v>59</v>
      </c>
      <c r="AI252" s="167">
        <v>0.114</v>
      </c>
      <c r="AJ252" s="168">
        <v>3128.056</v>
      </c>
      <c r="AK252" s="167">
        <v>0.74559143013698626</v>
      </c>
      <c r="AL252" s="167">
        <v>0</v>
      </c>
      <c r="AM252" s="187">
        <v>0.74559143013698626</v>
      </c>
      <c r="AN252" s="167">
        <v>3.0471494958904106</v>
      </c>
      <c r="AO252" s="167">
        <v>0</v>
      </c>
      <c r="AP252" s="167">
        <v>3.0471494958904106</v>
      </c>
      <c r="AQ252" s="167">
        <v>91.414484876712322</v>
      </c>
      <c r="AR252" s="193" t="s">
        <v>231</v>
      </c>
      <c r="AS252" s="194" t="s">
        <v>431</v>
      </c>
      <c r="AT252" s="166" t="s">
        <v>232</v>
      </c>
      <c r="AU252" s="166" t="s">
        <v>59</v>
      </c>
      <c r="AV252" s="195" t="s">
        <v>2995</v>
      </c>
      <c r="AW252" s="166" t="s">
        <v>234</v>
      </c>
      <c r="AX252" s="327" t="s">
        <v>16568</v>
      </c>
      <c r="AY252" s="365" t="s">
        <v>16583</v>
      </c>
      <c r="AZ252" s="714"/>
      <c r="BB252" s="196"/>
    </row>
    <row r="253" spans="1:55" s="166" customFormat="1" ht="15.95" customHeight="1" x14ac:dyDescent="0.2">
      <c r="A253" s="182">
        <v>257</v>
      </c>
      <c r="B253" s="166" t="s">
        <v>56</v>
      </c>
      <c r="C253" s="166" t="s">
        <v>59</v>
      </c>
      <c r="D253" s="166" t="s">
        <v>2997</v>
      </c>
      <c r="E253" s="166" t="s">
        <v>2998</v>
      </c>
      <c r="F253" s="166" t="s">
        <v>2999</v>
      </c>
      <c r="H253" s="166" t="s">
        <v>219</v>
      </c>
      <c r="I253" s="166" t="s">
        <v>220</v>
      </c>
      <c r="J253" s="166" t="s">
        <v>221</v>
      </c>
      <c r="K253" s="166" t="s">
        <v>1337</v>
      </c>
      <c r="L253" s="198" t="s">
        <v>221</v>
      </c>
      <c r="M253" s="198" t="s">
        <v>879</v>
      </c>
      <c r="N253" s="186">
        <v>3</v>
      </c>
      <c r="O253" s="186">
        <v>1.5</v>
      </c>
      <c r="P253" s="168">
        <v>4.5</v>
      </c>
      <c r="Q253" s="59">
        <v>4</v>
      </c>
      <c r="R253" s="340"/>
      <c r="S253" s="340">
        <v>1</v>
      </c>
      <c r="T253" s="340"/>
      <c r="U253" s="340">
        <v>1</v>
      </c>
      <c r="V253" s="202"/>
      <c r="W253" s="183"/>
      <c r="X253" s="183"/>
      <c r="Y253" s="166" t="s">
        <v>62</v>
      </c>
      <c r="Z253" s="166" t="s">
        <v>230</v>
      </c>
      <c r="AA253" s="203" t="s">
        <v>230</v>
      </c>
      <c r="AB253" s="166" t="s">
        <v>230</v>
      </c>
      <c r="AC253" s="203" t="s">
        <v>230</v>
      </c>
      <c r="AD253" s="166" t="s">
        <v>230</v>
      </c>
      <c r="AE253" s="166" t="s">
        <v>3000</v>
      </c>
      <c r="AF253" s="166" t="s">
        <v>349</v>
      </c>
      <c r="AG253" s="165" t="s">
        <v>230</v>
      </c>
      <c r="AH253" s="203" t="s">
        <v>59</v>
      </c>
      <c r="AI253" s="167">
        <v>0.114</v>
      </c>
      <c r="AJ253" s="168">
        <v>3200.127</v>
      </c>
      <c r="AK253" s="186">
        <v>0.76276999726027395</v>
      </c>
      <c r="AL253" s="186">
        <v>0.23672172328767124</v>
      </c>
      <c r="AM253" s="187">
        <v>0.99949172054794522</v>
      </c>
      <c r="AN253" s="186">
        <v>2.8177474191780818</v>
      </c>
      <c r="AO253" s="186">
        <v>0.87447333698630136</v>
      </c>
      <c r="AP253" s="186">
        <v>3.6922207561643834</v>
      </c>
      <c r="AQ253" s="186">
        <v>110.76662268493151</v>
      </c>
      <c r="AR253" s="193" t="s">
        <v>231</v>
      </c>
      <c r="AS253" s="194" t="s">
        <v>431</v>
      </c>
      <c r="AT253" s="166" t="s">
        <v>232</v>
      </c>
      <c r="AU253" s="166" t="s">
        <v>59</v>
      </c>
      <c r="AV253" s="195" t="s">
        <v>3001</v>
      </c>
      <c r="AW253" s="166" t="s">
        <v>234</v>
      </c>
      <c r="AY253" s="196"/>
      <c r="AZ253" s="714"/>
      <c r="BB253" s="196"/>
    </row>
    <row r="254" spans="1:55" s="166" customFormat="1" ht="15.95" customHeight="1" x14ac:dyDescent="0.25">
      <c r="A254" s="819">
        <v>258</v>
      </c>
      <c r="B254" s="820" t="s">
        <v>56</v>
      </c>
      <c r="C254" s="821" t="s">
        <v>59</v>
      </c>
      <c r="D254" s="821" t="s">
        <v>16585</v>
      </c>
      <c r="E254" s="166" t="s">
        <v>3004</v>
      </c>
      <c r="F254" s="166" t="s">
        <v>3005</v>
      </c>
      <c r="H254" s="166" t="s">
        <v>219</v>
      </c>
      <c r="I254" s="166" t="s">
        <v>220</v>
      </c>
      <c r="J254" s="166" t="s">
        <v>221</v>
      </c>
      <c r="K254" s="166" t="s">
        <v>222</v>
      </c>
      <c r="L254" s="198" t="s">
        <v>221</v>
      </c>
      <c r="M254" s="198" t="s">
        <v>879</v>
      </c>
      <c r="N254" s="186">
        <v>3</v>
      </c>
      <c r="O254" s="186">
        <v>1.2</v>
      </c>
      <c r="P254" s="168">
        <v>3.5999999999999996</v>
      </c>
      <c r="Q254" s="59">
        <v>3</v>
      </c>
      <c r="R254" s="340"/>
      <c r="S254" s="340">
        <v>2</v>
      </c>
      <c r="T254" s="340"/>
      <c r="U254" s="340">
        <v>0</v>
      </c>
      <c r="V254" s="183"/>
      <c r="W254" s="183"/>
      <c r="X254" s="183"/>
      <c r="Y254" s="822" t="s">
        <v>62</v>
      </c>
      <c r="Z254" s="170" t="s">
        <v>224</v>
      </c>
      <c r="AA254" s="197" t="s">
        <v>225</v>
      </c>
      <c r="AB254" s="166" t="s">
        <v>2897</v>
      </c>
      <c r="AC254" s="203" t="s">
        <v>2898</v>
      </c>
      <c r="AD254" s="166" t="s">
        <v>2899</v>
      </c>
      <c r="AE254" s="166" t="s">
        <v>3006</v>
      </c>
      <c r="AF254" s="166" t="s">
        <v>346</v>
      </c>
      <c r="AG254" s="165" t="s">
        <v>230</v>
      </c>
      <c r="AH254" s="203" t="s">
        <v>59</v>
      </c>
      <c r="AI254" s="167">
        <v>0.114</v>
      </c>
      <c r="AJ254" s="168">
        <v>9127.5545000000002</v>
      </c>
      <c r="AK254" s="167">
        <v>2.1756088808219176</v>
      </c>
      <c r="AL254" s="167">
        <v>0</v>
      </c>
      <c r="AM254" s="187">
        <v>2.1756088808219176</v>
      </c>
      <c r="AN254" s="167">
        <v>4.4721906657534243</v>
      </c>
      <c r="AO254" s="167">
        <v>0</v>
      </c>
      <c r="AP254" s="167">
        <v>4.4721906657534243</v>
      </c>
      <c r="AQ254" s="167">
        <v>134.16571997260272</v>
      </c>
      <c r="AR254" s="193" t="s">
        <v>231</v>
      </c>
      <c r="AS254" s="194" t="s">
        <v>431</v>
      </c>
      <c r="AT254" s="166" t="s">
        <v>232</v>
      </c>
      <c r="AU254" s="166" t="s">
        <v>59</v>
      </c>
      <c r="AV254" s="195" t="s">
        <v>3007</v>
      </c>
      <c r="AW254" s="166" t="s">
        <v>234</v>
      </c>
      <c r="AX254" s="327" t="s">
        <v>16568</v>
      </c>
      <c r="AY254" s="365" t="s">
        <v>16583</v>
      </c>
      <c r="AZ254" s="714"/>
      <c r="BA254" s="822">
        <v>1086</v>
      </c>
      <c r="BB254" s="823" t="s">
        <v>17435</v>
      </c>
      <c r="BC254" s="822" t="s">
        <v>17431</v>
      </c>
    </row>
    <row r="255" spans="1:55" s="166" customFormat="1" ht="15.95" customHeight="1" x14ac:dyDescent="0.25">
      <c r="A255" s="824">
        <v>259</v>
      </c>
      <c r="B255" s="825" t="s">
        <v>56</v>
      </c>
      <c r="C255" s="822" t="s">
        <v>59</v>
      </c>
      <c r="D255" s="822" t="s">
        <v>3015</v>
      </c>
      <c r="E255" s="166" t="s">
        <v>3016</v>
      </c>
      <c r="F255" s="166" t="s">
        <v>3017</v>
      </c>
      <c r="H255" s="166" t="s">
        <v>219</v>
      </c>
      <c r="I255" s="166" t="s">
        <v>220</v>
      </c>
      <c r="J255" s="166" t="s">
        <v>221</v>
      </c>
      <c r="K255" s="166" t="s">
        <v>222</v>
      </c>
      <c r="L255" s="198" t="s">
        <v>221</v>
      </c>
      <c r="M255" s="198" t="s">
        <v>879</v>
      </c>
      <c r="N255" s="186">
        <v>3</v>
      </c>
      <c r="O255" s="186">
        <v>1.2</v>
      </c>
      <c r="P255" s="168">
        <v>3.5999999999999996</v>
      </c>
      <c r="Q255" s="59">
        <v>3</v>
      </c>
      <c r="R255" s="340"/>
      <c r="S255" s="340">
        <v>3</v>
      </c>
      <c r="T255" s="340"/>
      <c r="U255" s="340">
        <v>1</v>
      </c>
      <c r="V255" s="183"/>
      <c r="W255" s="183"/>
      <c r="X255" s="183"/>
      <c r="Y255" s="822" t="s">
        <v>62</v>
      </c>
      <c r="Z255" s="170" t="s">
        <v>224</v>
      </c>
      <c r="AA255" s="197" t="s">
        <v>225</v>
      </c>
      <c r="AB255" s="166" t="s">
        <v>2897</v>
      </c>
      <c r="AC255" s="203" t="s">
        <v>2898</v>
      </c>
      <c r="AD255" s="166" t="s">
        <v>2899</v>
      </c>
      <c r="AE255" s="166" t="s">
        <v>3018</v>
      </c>
      <c r="AF255" s="166" t="s">
        <v>488</v>
      </c>
      <c r="AG255" s="165" t="s">
        <v>230</v>
      </c>
      <c r="AH255" s="203" t="s">
        <v>59</v>
      </c>
      <c r="AI255" s="167">
        <v>0.114</v>
      </c>
      <c r="AJ255" s="168">
        <v>3284.7110000000002</v>
      </c>
      <c r="AK255" s="186">
        <v>0.78293111506849311</v>
      </c>
      <c r="AL255" s="186">
        <v>0.24297862191780825</v>
      </c>
      <c r="AM255" s="187">
        <v>1.0259097369863013</v>
      </c>
      <c r="AN255" s="186">
        <v>3.5273722796347027</v>
      </c>
      <c r="AO255" s="186">
        <v>0.76692643397260274</v>
      </c>
      <c r="AP255" s="186">
        <v>4.2942987136073052</v>
      </c>
      <c r="AQ255" s="186">
        <v>128.82896140821916</v>
      </c>
      <c r="AR255" s="193" t="s">
        <v>231</v>
      </c>
      <c r="AS255" s="194" t="s">
        <v>431</v>
      </c>
      <c r="AT255" s="166" t="s">
        <v>232</v>
      </c>
      <c r="AU255" s="166" t="s">
        <v>59</v>
      </c>
      <c r="AV255" s="195" t="s">
        <v>3019</v>
      </c>
      <c r="AW255" s="166" t="s">
        <v>234</v>
      </c>
      <c r="AY255" s="196"/>
      <c r="AZ255" s="714"/>
      <c r="BA255" s="822">
        <v>1085</v>
      </c>
      <c r="BB255" s="823" t="s">
        <v>17434</v>
      </c>
      <c r="BC255" s="822" t="s">
        <v>17431</v>
      </c>
    </row>
    <row r="256" spans="1:55" s="166" customFormat="1" ht="15.95" customHeight="1" x14ac:dyDescent="0.25">
      <c r="A256" s="819">
        <v>260</v>
      </c>
      <c r="B256" s="820" t="s">
        <v>56</v>
      </c>
      <c r="C256" s="821" t="s">
        <v>59</v>
      </c>
      <c r="D256" s="821" t="s">
        <v>16586</v>
      </c>
      <c r="E256" s="166" t="s">
        <v>3035</v>
      </c>
      <c r="F256" s="166" t="s">
        <v>3036</v>
      </c>
      <c r="H256" s="166" t="s">
        <v>219</v>
      </c>
      <c r="I256" s="166" t="s">
        <v>220</v>
      </c>
      <c r="J256" s="166" t="s">
        <v>221</v>
      </c>
      <c r="K256" s="166" t="s">
        <v>222</v>
      </c>
      <c r="L256" s="198" t="s">
        <v>221</v>
      </c>
      <c r="M256" s="198" t="s">
        <v>879</v>
      </c>
      <c r="N256" s="186">
        <v>3</v>
      </c>
      <c r="O256" s="186">
        <v>1.2</v>
      </c>
      <c r="P256" s="168">
        <v>3.5999999999999996</v>
      </c>
      <c r="Q256" s="59">
        <v>1</v>
      </c>
      <c r="R256" s="340"/>
      <c r="S256" s="340">
        <v>1</v>
      </c>
      <c r="T256" s="340"/>
      <c r="U256" s="340">
        <v>0</v>
      </c>
      <c r="V256" s="183"/>
      <c r="W256" s="183"/>
      <c r="X256" s="183"/>
      <c r="Y256" s="822" t="s">
        <v>62</v>
      </c>
      <c r="Z256" s="170" t="s">
        <v>224</v>
      </c>
      <c r="AA256" s="197" t="s">
        <v>225</v>
      </c>
      <c r="AB256" s="166" t="s">
        <v>2897</v>
      </c>
      <c r="AC256" s="203" t="s">
        <v>2898</v>
      </c>
      <c r="AD256" s="166" t="s">
        <v>2899</v>
      </c>
      <c r="AE256" s="166" t="s">
        <v>3037</v>
      </c>
      <c r="AF256" s="166" t="s">
        <v>3038</v>
      </c>
      <c r="AG256" s="165" t="s">
        <v>230</v>
      </c>
      <c r="AH256" s="203" t="s">
        <v>59</v>
      </c>
      <c r="AI256" s="167">
        <v>0.114</v>
      </c>
      <c r="AJ256" s="168">
        <v>2136.91</v>
      </c>
      <c r="AK256" s="167">
        <v>0.50934567123287666</v>
      </c>
      <c r="AL256" s="167">
        <v>0</v>
      </c>
      <c r="AM256" s="187">
        <v>0.50934567123287666</v>
      </c>
      <c r="AN256" s="167">
        <v>0.58759224657534248</v>
      </c>
      <c r="AO256" s="167">
        <v>0</v>
      </c>
      <c r="AP256" s="167">
        <v>0.58759224657534248</v>
      </c>
      <c r="AQ256" s="167">
        <v>17.627767397260275</v>
      </c>
      <c r="AR256" s="193" t="s">
        <v>231</v>
      </c>
      <c r="AS256" s="194" t="s">
        <v>431</v>
      </c>
      <c r="AT256" s="166" t="s">
        <v>232</v>
      </c>
      <c r="AU256" s="166" t="s">
        <v>59</v>
      </c>
      <c r="AV256" s="195" t="s">
        <v>3039</v>
      </c>
      <c r="AW256" s="166" t="s">
        <v>234</v>
      </c>
      <c r="AX256" s="327" t="s">
        <v>16568</v>
      </c>
      <c r="AY256" s="365" t="s">
        <v>16583</v>
      </c>
      <c r="AZ256" s="714"/>
      <c r="BA256" s="822">
        <v>1079</v>
      </c>
      <c r="BB256" s="823" t="s">
        <v>17429</v>
      </c>
      <c r="BC256" s="822" t="s">
        <v>17431</v>
      </c>
    </row>
    <row r="257" spans="1:55" s="166" customFormat="1" ht="15.95" customHeight="1" x14ac:dyDescent="0.25">
      <c r="A257" s="353">
        <v>261</v>
      </c>
      <c r="B257" s="366" t="s">
        <v>56</v>
      </c>
      <c r="C257" s="354" t="s">
        <v>59</v>
      </c>
      <c r="D257" s="354" t="s">
        <v>16587</v>
      </c>
      <c r="E257" s="166" t="s">
        <v>3046</v>
      </c>
      <c r="F257" s="166" t="s">
        <v>3047</v>
      </c>
      <c r="H257" s="166" t="s">
        <v>219</v>
      </c>
      <c r="I257" s="166" t="s">
        <v>220</v>
      </c>
      <c r="J257" s="166" t="s">
        <v>221</v>
      </c>
      <c r="K257" s="166" t="s">
        <v>222</v>
      </c>
      <c r="L257" s="198" t="s">
        <v>221</v>
      </c>
      <c r="M257" s="198" t="s">
        <v>879</v>
      </c>
      <c r="N257" s="186">
        <v>3</v>
      </c>
      <c r="O257" s="186">
        <v>1.2</v>
      </c>
      <c r="P257" s="168">
        <v>3.5999999999999996</v>
      </c>
      <c r="Q257" s="59">
        <v>1</v>
      </c>
      <c r="R257" s="340"/>
      <c r="S257" s="340">
        <v>1</v>
      </c>
      <c r="T257" s="340"/>
      <c r="U257" s="340">
        <v>0</v>
      </c>
      <c r="V257" s="183"/>
      <c r="W257" s="183"/>
      <c r="X257" s="183"/>
      <c r="Y257" s="166" t="s">
        <v>62</v>
      </c>
      <c r="Z257" s="170" t="s">
        <v>224</v>
      </c>
      <c r="AA257" s="197" t="s">
        <v>225</v>
      </c>
      <c r="AB257" s="166" t="s">
        <v>2897</v>
      </c>
      <c r="AC257" s="203" t="s">
        <v>2898</v>
      </c>
      <c r="AD257" s="166" t="s">
        <v>2899</v>
      </c>
      <c r="AE257" s="166" t="s">
        <v>3048</v>
      </c>
      <c r="AF257" s="166" t="s">
        <v>237</v>
      </c>
      <c r="AG257" s="165" t="s">
        <v>230</v>
      </c>
      <c r="AH257" s="203" t="s">
        <v>59</v>
      </c>
      <c r="AI257" s="167">
        <v>0.114</v>
      </c>
      <c r="AJ257" s="168">
        <v>3297.7089999999998</v>
      </c>
      <c r="AK257" s="167">
        <v>0.78602926849315058</v>
      </c>
      <c r="AL257" s="167">
        <v>0</v>
      </c>
      <c r="AM257" s="187">
        <v>0.78602926849315058</v>
      </c>
      <c r="AN257" s="167">
        <v>0.78602926849315058</v>
      </c>
      <c r="AO257" s="167">
        <v>0</v>
      </c>
      <c r="AP257" s="167">
        <v>0.78602926849315058</v>
      </c>
      <c r="AQ257" s="167">
        <v>23.580878054794518</v>
      </c>
      <c r="AR257" s="193" t="s">
        <v>231</v>
      </c>
      <c r="AS257" s="194" t="s">
        <v>431</v>
      </c>
      <c r="AT257" s="166" t="s">
        <v>232</v>
      </c>
      <c r="AU257" s="166" t="s">
        <v>59</v>
      </c>
      <c r="AV257" s="195" t="s">
        <v>3049</v>
      </c>
      <c r="AW257" s="166" t="s">
        <v>234</v>
      </c>
      <c r="AX257" s="327" t="s">
        <v>16568</v>
      </c>
      <c r="AY257" s="365" t="s">
        <v>16583</v>
      </c>
      <c r="AZ257" s="714"/>
      <c r="BB257" s="196"/>
    </row>
    <row r="258" spans="1:55" s="166" customFormat="1" ht="15.95" customHeight="1" x14ac:dyDescent="0.25">
      <c r="A258" s="353">
        <v>262</v>
      </c>
      <c r="B258" s="366" t="s">
        <v>56</v>
      </c>
      <c r="C258" s="354" t="s">
        <v>59</v>
      </c>
      <c r="D258" s="354" t="s">
        <v>16588</v>
      </c>
      <c r="E258" s="166" t="s">
        <v>3050</v>
      </c>
      <c r="F258" s="166" t="s">
        <v>3051</v>
      </c>
      <c r="H258" s="166" t="s">
        <v>219</v>
      </c>
      <c r="I258" s="166" t="s">
        <v>220</v>
      </c>
      <c r="J258" s="166" t="s">
        <v>221</v>
      </c>
      <c r="K258" s="166" t="s">
        <v>222</v>
      </c>
      <c r="L258" s="198" t="s">
        <v>221</v>
      </c>
      <c r="M258" s="198" t="s">
        <v>879</v>
      </c>
      <c r="N258" s="186">
        <v>3</v>
      </c>
      <c r="O258" s="186">
        <v>1.2</v>
      </c>
      <c r="P258" s="168">
        <v>3.5999999999999996</v>
      </c>
      <c r="Q258" s="59">
        <v>2</v>
      </c>
      <c r="R258" s="340"/>
      <c r="S258" s="340">
        <v>2</v>
      </c>
      <c r="T258" s="340"/>
      <c r="U258" s="340">
        <v>0</v>
      </c>
      <c r="V258" s="183"/>
      <c r="W258" s="183"/>
      <c r="X258" s="183"/>
      <c r="Y258" s="166" t="s">
        <v>62</v>
      </c>
      <c r="Z258" s="170" t="s">
        <v>224</v>
      </c>
      <c r="AA258" s="197" t="s">
        <v>225</v>
      </c>
      <c r="AB258" s="166" t="s">
        <v>2897</v>
      </c>
      <c r="AC258" s="203" t="s">
        <v>2898</v>
      </c>
      <c r="AD258" s="166" t="s">
        <v>2899</v>
      </c>
      <c r="AE258" s="166" t="s">
        <v>3052</v>
      </c>
      <c r="AF258" s="166" t="s">
        <v>3053</v>
      </c>
      <c r="AG258" s="165" t="s">
        <v>230</v>
      </c>
      <c r="AH258" s="203" t="s">
        <v>59</v>
      </c>
      <c r="AI258" s="167">
        <v>0.114</v>
      </c>
      <c r="AJ258" s="168">
        <v>2136.91</v>
      </c>
      <c r="AK258" s="167">
        <v>0.50934567123287666</v>
      </c>
      <c r="AL258" s="167">
        <v>0</v>
      </c>
      <c r="AM258" s="187">
        <v>0.50934567123287666</v>
      </c>
      <c r="AN258" s="167">
        <v>0.54033197260273969</v>
      </c>
      <c r="AO258" s="167">
        <v>0</v>
      </c>
      <c r="AP258" s="167">
        <v>0.54033197260273969</v>
      </c>
      <c r="AQ258" s="167">
        <v>16.20995917808219</v>
      </c>
      <c r="AR258" s="193" t="s">
        <v>231</v>
      </c>
      <c r="AS258" s="194" t="s">
        <v>431</v>
      </c>
      <c r="AT258" s="166" t="s">
        <v>232</v>
      </c>
      <c r="AU258" s="166" t="s">
        <v>59</v>
      </c>
      <c r="AV258" s="195" t="s">
        <v>3054</v>
      </c>
      <c r="AW258" s="166" t="s">
        <v>234</v>
      </c>
      <c r="AX258" s="327" t="s">
        <v>16568</v>
      </c>
      <c r="AY258" s="365" t="s">
        <v>16583</v>
      </c>
      <c r="AZ258" s="714"/>
      <c r="BB258" s="196"/>
    </row>
    <row r="259" spans="1:55" s="166" customFormat="1" ht="15.95" customHeight="1" x14ac:dyDescent="0.25">
      <c r="A259" s="353">
        <v>263</v>
      </c>
      <c r="B259" s="366" t="s">
        <v>56</v>
      </c>
      <c r="C259" s="354" t="s">
        <v>59</v>
      </c>
      <c r="D259" s="354" t="s">
        <v>16589</v>
      </c>
      <c r="E259" s="166" t="s">
        <v>3057</v>
      </c>
      <c r="F259" s="166" t="s">
        <v>3058</v>
      </c>
      <c r="H259" s="166" t="s">
        <v>219</v>
      </c>
      <c r="I259" s="166" t="s">
        <v>220</v>
      </c>
      <c r="J259" s="166" t="s">
        <v>221</v>
      </c>
      <c r="K259" s="166" t="s">
        <v>222</v>
      </c>
      <c r="L259" s="198" t="s">
        <v>221</v>
      </c>
      <c r="M259" s="198" t="s">
        <v>879</v>
      </c>
      <c r="N259" s="186">
        <v>3</v>
      </c>
      <c r="O259" s="186">
        <v>1.2</v>
      </c>
      <c r="P259" s="168">
        <v>3.5999999999999996</v>
      </c>
      <c r="Q259" s="59">
        <v>2</v>
      </c>
      <c r="R259" s="340"/>
      <c r="S259" s="340">
        <v>2</v>
      </c>
      <c r="T259" s="340"/>
      <c r="U259" s="340">
        <v>0</v>
      </c>
      <c r="V259" s="183"/>
      <c r="W259" s="183"/>
      <c r="X259" s="183"/>
      <c r="Y259" s="166" t="s">
        <v>62</v>
      </c>
      <c r="Z259" s="170" t="s">
        <v>224</v>
      </c>
      <c r="AA259" s="197" t="s">
        <v>225</v>
      </c>
      <c r="AB259" s="166" t="s">
        <v>2897</v>
      </c>
      <c r="AC259" s="203" t="s">
        <v>2898</v>
      </c>
      <c r="AD259" s="166" t="s">
        <v>2899</v>
      </c>
      <c r="AE259" s="166" t="s">
        <v>3059</v>
      </c>
      <c r="AF259" s="166" t="s">
        <v>1894</v>
      </c>
      <c r="AG259" s="165" t="s">
        <v>230</v>
      </c>
      <c r="AH259" s="203" t="s">
        <v>59</v>
      </c>
      <c r="AI259" s="167">
        <v>0.114</v>
      </c>
      <c r="AJ259" s="168">
        <v>3328.0214999999998</v>
      </c>
      <c r="AK259" s="167">
        <v>0.79325443972602727</v>
      </c>
      <c r="AL259" s="167">
        <v>0</v>
      </c>
      <c r="AM259" s="187">
        <v>0.79325443972602727</v>
      </c>
      <c r="AN259" s="167">
        <v>2.3627257873972605</v>
      </c>
      <c r="AO259" s="167">
        <v>0</v>
      </c>
      <c r="AP259" s="167">
        <v>2.3627257873972605</v>
      </c>
      <c r="AQ259" s="167">
        <v>70.881773621917816</v>
      </c>
      <c r="AR259" s="193" t="s">
        <v>231</v>
      </c>
      <c r="AS259" s="194" t="s">
        <v>431</v>
      </c>
      <c r="AT259" s="166" t="s">
        <v>232</v>
      </c>
      <c r="AU259" s="166" t="s">
        <v>59</v>
      </c>
      <c r="AV259" s="195" t="s">
        <v>3060</v>
      </c>
      <c r="AW259" s="166" t="s">
        <v>234</v>
      </c>
      <c r="AX259" s="327" t="s">
        <v>16568</v>
      </c>
      <c r="AY259" s="365" t="s">
        <v>16583</v>
      </c>
      <c r="AZ259" s="714"/>
      <c r="BB259" s="196"/>
    </row>
    <row r="260" spans="1:55" s="166" customFormat="1" ht="15.95" customHeight="1" x14ac:dyDescent="0.25">
      <c r="A260" s="182">
        <v>264</v>
      </c>
      <c r="B260" s="170" t="s">
        <v>56</v>
      </c>
      <c r="C260" s="166" t="s">
        <v>59</v>
      </c>
      <c r="D260" s="166" t="s">
        <v>3063</v>
      </c>
      <c r="E260" s="166" t="s">
        <v>3064</v>
      </c>
      <c r="F260" s="166" t="s">
        <v>3065</v>
      </c>
      <c r="H260" s="166" t="s">
        <v>219</v>
      </c>
      <c r="I260" s="166" t="s">
        <v>220</v>
      </c>
      <c r="J260" s="166" t="s">
        <v>221</v>
      </c>
      <c r="K260" s="166" t="s">
        <v>222</v>
      </c>
      <c r="L260" s="198" t="s">
        <v>221</v>
      </c>
      <c r="M260" s="198" t="s">
        <v>879</v>
      </c>
      <c r="N260" s="186">
        <v>3</v>
      </c>
      <c r="O260" s="186">
        <v>1.2</v>
      </c>
      <c r="P260" s="168">
        <v>3.5999999999999996</v>
      </c>
      <c r="Q260" s="59">
        <v>2</v>
      </c>
      <c r="R260" s="340"/>
      <c r="S260" s="340">
        <v>2</v>
      </c>
      <c r="T260" s="340"/>
      <c r="U260" s="340">
        <v>1</v>
      </c>
      <c r="V260" s="183"/>
      <c r="W260" s="183"/>
      <c r="X260" s="183"/>
      <c r="Y260" s="166" t="s">
        <v>62</v>
      </c>
      <c r="Z260" s="170" t="s">
        <v>224</v>
      </c>
      <c r="AA260" s="197" t="s">
        <v>225</v>
      </c>
      <c r="AB260" s="166" t="s">
        <v>2897</v>
      </c>
      <c r="AC260" s="203" t="s">
        <v>2898</v>
      </c>
      <c r="AD260" s="166" t="s">
        <v>2899</v>
      </c>
      <c r="AE260" s="166" t="s">
        <v>3066</v>
      </c>
      <c r="AF260" s="166" t="s">
        <v>1893</v>
      </c>
      <c r="AG260" s="165" t="s">
        <v>230</v>
      </c>
      <c r="AH260" s="203" t="s">
        <v>59</v>
      </c>
      <c r="AI260" s="167">
        <v>0.114</v>
      </c>
      <c r="AJ260" s="168">
        <v>3287.0389999999998</v>
      </c>
      <c r="AK260" s="186">
        <v>0.78348600821917791</v>
      </c>
      <c r="AL260" s="186">
        <v>0.2431508301369863</v>
      </c>
      <c r="AM260" s="187">
        <v>1.0266368383561641</v>
      </c>
      <c r="AN260" s="186">
        <v>2.3525804909589039</v>
      </c>
      <c r="AO260" s="186">
        <v>0.73011118684931497</v>
      </c>
      <c r="AP260" s="186">
        <v>3.082691677808219</v>
      </c>
      <c r="AQ260" s="186">
        <v>92.480750334246565</v>
      </c>
      <c r="AR260" s="193" t="s">
        <v>231</v>
      </c>
      <c r="AS260" s="194" t="s">
        <v>431</v>
      </c>
      <c r="AT260" s="166" t="s">
        <v>232</v>
      </c>
      <c r="AU260" s="166" t="s">
        <v>59</v>
      </c>
      <c r="AV260" s="195" t="s">
        <v>3067</v>
      </c>
      <c r="AW260" s="166" t="s">
        <v>234</v>
      </c>
      <c r="AY260" s="196"/>
      <c r="AZ260" s="714"/>
      <c r="BB260" s="196"/>
    </row>
    <row r="261" spans="1:55" s="166" customFormat="1" ht="15.95" customHeight="1" x14ac:dyDescent="0.25">
      <c r="A261" s="824">
        <v>265</v>
      </c>
      <c r="B261" s="825" t="s">
        <v>56</v>
      </c>
      <c r="C261" s="822" t="s">
        <v>59</v>
      </c>
      <c r="D261" s="822" t="s">
        <v>3070</v>
      </c>
      <c r="E261" s="166" t="s">
        <v>3071</v>
      </c>
      <c r="F261" s="166" t="s">
        <v>3072</v>
      </c>
      <c r="H261" s="166" t="s">
        <v>219</v>
      </c>
      <c r="I261" s="166" t="s">
        <v>220</v>
      </c>
      <c r="J261" s="166" t="s">
        <v>221</v>
      </c>
      <c r="K261" s="166" t="s">
        <v>222</v>
      </c>
      <c r="L261" s="198" t="s">
        <v>221</v>
      </c>
      <c r="M261" s="198" t="s">
        <v>879</v>
      </c>
      <c r="N261" s="186">
        <v>3</v>
      </c>
      <c r="O261" s="186">
        <v>1.2</v>
      </c>
      <c r="P261" s="168">
        <v>3.5999999999999996</v>
      </c>
      <c r="Q261" s="59">
        <v>2</v>
      </c>
      <c r="R261" s="340"/>
      <c r="S261" s="340">
        <v>2</v>
      </c>
      <c r="T261" s="340"/>
      <c r="U261" s="340">
        <v>1</v>
      </c>
      <c r="V261" s="183"/>
      <c r="W261" s="183"/>
      <c r="X261" s="183"/>
      <c r="Y261" s="822" t="s">
        <v>62</v>
      </c>
      <c r="Z261" s="170" t="s">
        <v>224</v>
      </c>
      <c r="AA261" s="197" t="s">
        <v>225</v>
      </c>
      <c r="AB261" s="166" t="s">
        <v>2897</v>
      </c>
      <c r="AC261" s="203" t="s">
        <v>2898</v>
      </c>
      <c r="AD261" s="166" t="s">
        <v>2899</v>
      </c>
      <c r="AE261" s="166" t="s">
        <v>3073</v>
      </c>
      <c r="AF261" s="166" t="s">
        <v>240</v>
      </c>
      <c r="AG261" s="165" t="s">
        <v>230</v>
      </c>
      <c r="AH261" s="203" t="s">
        <v>59</v>
      </c>
      <c r="AI261" s="167">
        <v>0.114</v>
      </c>
      <c r="AJ261" s="168">
        <v>3117.58</v>
      </c>
      <c r="AK261" s="186">
        <v>0.74309441095890405</v>
      </c>
      <c r="AL261" s="186">
        <v>0.23061550684931509</v>
      </c>
      <c r="AM261" s="187">
        <v>0.97370991780821914</v>
      </c>
      <c r="AN261" s="186">
        <v>1.5971191123287671</v>
      </c>
      <c r="AO261" s="186">
        <v>0.47704546849315066</v>
      </c>
      <c r="AP261" s="186">
        <v>2.0741645808219178</v>
      </c>
      <c r="AQ261" s="186">
        <v>62.224937424657533</v>
      </c>
      <c r="AR261" s="193" t="s">
        <v>231</v>
      </c>
      <c r="AS261" s="194" t="s">
        <v>431</v>
      </c>
      <c r="AT261" s="166" t="s">
        <v>232</v>
      </c>
      <c r="AU261" s="166" t="s">
        <v>59</v>
      </c>
      <c r="AV261" s="195" t="s">
        <v>3074</v>
      </c>
      <c r="AW261" s="166" t="s">
        <v>234</v>
      </c>
      <c r="AY261" s="196"/>
      <c r="AZ261" s="714"/>
      <c r="BA261" s="822">
        <v>1084</v>
      </c>
      <c r="BB261" s="823" t="s">
        <v>17433</v>
      </c>
      <c r="BC261" s="822" t="s">
        <v>17430</v>
      </c>
    </row>
    <row r="262" spans="1:55" s="166" customFormat="1" ht="15.95" customHeight="1" x14ac:dyDescent="0.25">
      <c r="A262" s="182">
        <v>266</v>
      </c>
      <c r="B262" s="170" t="s">
        <v>56</v>
      </c>
      <c r="C262" s="166" t="s">
        <v>59</v>
      </c>
      <c r="D262" s="166" t="s">
        <v>3082</v>
      </c>
      <c r="E262" s="166" t="s">
        <v>3083</v>
      </c>
      <c r="F262" s="166" t="s">
        <v>3084</v>
      </c>
      <c r="H262" s="166" t="s">
        <v>219</v>
      </c>
      <c r="I262" s="166" t="s">
        <v>220</v>
      </c>
      <c r="J262" s="166" t="s">
        <v>221</v>
      </c>
      <c r="K262" s="166" t="s">
        <v>222</v>
      </c>
      <c r="L262" s="198" t="s">
        <v>221</v>
      </c>
      <c r="M262" s="198" t="s">
        <v>879</v>
      </c>
      <c r="N262" s="186">
        <v>3</v>
      </c>
      <c r="O262" s="186">
        <v>1.2</v>
      </c>
      <c r="P262" s="168">
        <v>3.5999999999999996</v>
      </c>
      <c r="Q262" s="59">
        <v>2</v>
      </c>
      <c r="R262" s="340"/>
      <c r="S262" s="340">
        <v>0</v>
      </c>
      <c r="T262" s="340"/>
      <c r="U262" s="340">
        <v>1</v>
      </c>
      <c r="V262" s="183"/>
      <c r="W262" s="183">
        <v>1</v>
      </c>
      <c r="X262" s="183"/>
      <c r="Y262" s="166" t="s">
        <v>62</v>
      </c>
      <c r="Z262" s="170" t="s">
        <v>224</v>
      </c>
      <c r="AA262" s="197" t="s">
        <v>225</v>
      </c>
      <c r="AB262" s="166" t="s">
        <v>2897</v>
      </c>
      <c r="AC262" s="203" t="s">
        <v>2898</v>
      </c>
      <c r="AD262" s="166" t="s">
        <v>2899</v>
      </c>
      <c r="AE262" s="166" t="s">
        <v>3085</v>
      </c>
      <c r="AF262" s="166" t="s">
        <v>3086</v>
      </c>
      <c r="AG262" s="165" t="s">
        <v>230</v>
      </c>
      <c r="AH262" s="203" t="s">
        <v>59</v>
      </c>
      <c r="AI262" s="186">
        <v>1.1399999999999999</v>
      </c>
      <c r="AJ262" s="168">
        <v>2796.413</v>
      </c>
      <c r="AK262" s="186">
        <v>0.66654227671232869</v>
      </c>
      <c r="AL262" s="186">
        <v>0.20685794794520548</v>
      </c>
      <c r="AM262" s="187">
        <v>0.8734002246575342</v>
      </c>
      <c r="AN262" s="186">
        <v>0.67369296164383552</v>
      </c>
      <c r="AO262" s="186">
        <v>0.20685794794520548</v>
      </c>
      <c r="AP262" s="186">
        <v>0.88055090958904103</v>
      </c>
      <c r="AQ262" s="186">
        <v>26.416527287671229</v>
      </c>
      <c r="AR262" s="193" t="s">
        <v>231</v>
      </c>
      <c r="AS262" s="194" t="s">
        <v>431</v>
      </c>
      <c r="AT262" s="166" t="s">
        <v>232</v>
      </c>
      <c r="AU262" s="166" t="s">
        <v>59</v>
      </c>
      <c r="AV262" s="195" t="s">
        <v>3087</v>
      </c>
      <c r="AW262" s="166" t="s">
        <v>234</v>
      </c>
      <c r="AY262" s="196"/>
      <c r="AZ262" s="714"/>
      <c r="BB262" s="196"/>
    </row>
    <row r="263" spans="1:55" s="166" customFormat="1" ht="15.95" customHeight="1" x14ac:dyDescent="0.25">
      <c r="A263" s="824">
        <v>267</v>
      </c>
      <c r="B263" s="825" t="s">
        <v>56</v>
      </c>
      <c r="C263" s="822" t="s">
        <v>59</v>
      </c>
      <c r="D263" s="822" t="s">
        <v>3090</v>
      </c>
      <c r="E263" s="166" t="s">
        <v>3091</v>
      </c>
      <c r="F263" s="166" t="s">
        <v>3092</v>
      </c>
      <c r="H263" s="166" t="s">
        <v>219</v>
      </c>
      <c r="I263" s="166" t="s">
        <v>220</v>
      </c>
      <c r="J263" s="166" t="s">
        <v>221</v>
      </c>
      <c r="K263" s="166" t="s">
        <v>222</v>
      </c>
      <c r="L263" s="198" t="s">
        <v>221</v>
      </c>
      <c r="M263" s="198" t="s">
        <v>879</v>
      </c>
      <c r="N263" s="186">
        <v>3</v>
      </c>
      <c r="O263" s="186">
        <v>1.2</v>
      </c>
      <c r="P263" s="168">
        <v>3.5999999999999996</v>
      </c>
      <c r="Q263" s="59">
        <v>1</v>
      </c>
      <c r="R263" s="340"/>
      <c r="S263" s="340">
        <v>1</v>
      </c>
      <c r="T263" s="340"/>
      <c r="U263" s="340">
        <v>1</v>
      </c>
      <c r="V263" s="183"/>
      <c r="W263" s="183"/>
      <c r="X263" s="183"/>
      <c r="Y263" s="822" t="s">
        <v>62</v>
      </c>
      <c r="Z263" s="170" t="s">
        <v>224</v>
      </c>
      <c r="AA263" s="197" t="s">
        <v>225</v>
      </c>
      <c r="AB263" s="166" t="s">
        <v>2897</v>
      </c>
      <c r="AC263" s="203" t="s">
        <v>2898</v>
      </c>
      <c r="AD263" s="166" t="s">
        <v>2899</v>
      </c>
      <c r="AE263" s="166" t="s">
        <v>3093</v>
      </c>
      <c r="AF263" s="166" t="s">
        <v>239</v>
      </c>
      <c r="AG263" s="165" t="s">
        <v>230</v>
      </c>
      <c r="AH263" s="203" t="s">
        <v>59</v>
      </c>
      <c r="AI263" s="167">
        <v>0.114</v>
      </c>
      <c r="AJ263" s="168">
        <v>3280.3654000000001</v>
      </c>
      <c r="AK263" s="186">
        <v>0.78189531452054784</v>
      </c>
      <c r="AL263" s="186">
        <v>0.24265716657534248</v>
      </c>
      <c r="AM263" s="187">
        <v>1.0245524810958904</v>
      </c>
      <c r="AN263" s="186">
        <v>1.5600582186301366</v>
      </c>
      <c r="AO263" s="186">
        <v>0.47327267342465756</v>
      </c>
      <c r="AP263" s="186">
        <v>2.0333308920547943</v>
      </c>
      <c r="AQ263" s="186">
        <v>60.999926761643827</v>
      </c>
      <c r="AR263" s="193" t="s">
        <v>231</v>
      </c>
      <c r="AS263" s="194" t="s">
        <v>431</v>
      </c>
      <c r="AT263" s="166" t="s">
        <v>232</v>
      </c>
      <c r="AU263" s="166" t="s">
        <v>59</v>
      </c>
      <c r="AV263" s="195" t="s">
        <v>3094</v>
      </c>
      <c r="AW263" s="166" t="s">
        <v>234</v>
      </c>
      <c r="AY263" s="196"/>
      <c r="AZ263" s="714"/>
      <c r="BA263" s="822">
        <v>1083</v>
      </c>
      <c r="BB263" s="823" t="s">
        <v>17432</v>
      </c>
      <c r="BC263" s="822" t="s">
        <v>17430</v>
      </c>
    </row>
    <row r="264" spans="1:55" s="166" customFormat="1" ht="15.95" customHeight="1" x14ac:dyDescent="0.25">
      <c r="A264" s="182">
        <v>268</v>
      </c>
      <c r="B264" s="170" t="s">
        <v>56</v>
      </c>
      <c r="C264" s="166" t="s">
        <v>59</v>
      </c>
      <c r="D264" s="166" t="s">
        <v>3099</v>
      </c>
      <c r="E264" s="166" t="s">
        <v>3100</v>
      </c>
      <c r="F264" s="166" t="s">
        <v>3101</v>
      </c>
      <c r="H264" s="166" t="s">
        <v>219</v>
      </c>
      <c r="I264" s="166" t="s">
        <v>220</v>
      </c>
      <c r="J264" s="166" t="s">
        <v>221</v>
      </c>
      <c r="K264" s="166" t="s">
        <v>222</v>
      </c>
      <c r="L264" s="198" t="s">
        <v>221</v>
      </c>
      <c r="M264" s="198" t="s">
        <v>879</v>
      </c>
      <c r="N264" s="186">
        <v>3</v>
      </c>
      <c r="O264" s="186">
        <v>1.2</v>
      </c>
      <c r="P264" s="168">
        <v>3.5999999999999996</v>
      </c>
      <c r="Q264" s="59">
        <v>1</v>
      </c>
      <c r="R264" s="340"/>
      <c r="S264" s="340">
        <v>2</v>
      </c>
      <c r="T264" s="340"/>
      <c r="U264" s="340">
        <v>0</v>
      </c>
      <c r="V264" s="183"/>
      <c r="W264" s="183"/>
      <c r="X264" s="183"/>
      <c r="Y264" s="166" t="s">
        <v>62</v>
      </c>
      <c r="Z264" s="170" t="s">
        <v>224</v>
      </c>
      <c r="AA264" s="197" t="s">
        <v>225</v>
      </c>
      <c r="AB264" s="166" t="s">
        <v>2897</v>
      </c>
      <c r="AC264" s="203" t="s">
        <v>2898</v>
      </c>
      <c r="AD264" s="166" t="s">
        <v>2899</v>
      </c>
      <c r="AE264" s="166" t="s">
        <v>3102</v>
      </c>
      <c r="AF264" s="166" t="s">
        <v>1216</v>
      </c>
      <c r="AG264" s="165" t="s">
        <v>230</v>
      </c>
      <c r="AH264" s="203" t="s">
        <v>59</v>
      </c>
      <c r="AI264" s="167">
        <v>0.114</v>
      </c>
      <c r="AJ264" s="168">
        <v>1463.2256</v>
      </c>
      <c r="AK264" s="186">
        <v>0.34876884164383559</v>
      </c>
      <c r="AL264" s="186">
        <v>0.10823860602739725</v>
      </c>
      <c r="AM264" s="187">
        <v>0.45700744767123286</v>
      </c>
      <c r="AN264" s="186">
        <v>1.0560032827397259</v>
      </c>
      <c r="AO264" s="186">
        <v>0.32772515671232871</v>
      </c>
      <c r="AP264" s="186">
        <v>1.3837284394520546</v>
      </c>
      <c r="AQ264" s="186">
        <v>41.511853183561641</v>
      </c>
      <c r="AR264" s="193" t="s">
        <v>231</v>
      </c>
      <c r="AS264" s="194" t="s">
        <v>431</v>
      </c>
      <c r="AT264" s="166" t="s">
        <v>232</v>
      </c>
      <c r="AU264" s="166" t="s">
        <v>59</v>
      </c>
      <c r="AV264" s="195" t="s">
        <v>3103</v>
      </c>
      <c r="AW264" s="166" t="s">
        <v>234</v>
      </c>
      <c r="AY264" s="196"/>
      <c r="AZ264" s="714"/>
      <c r="BB264" s="196"/>
    </row>
    <row r="265" spans="1:55" s="166" customFormat="1" ht="15.95" customHeight="1" x14ac:dyDescent="0.2">
      <c r="A265" s="182">
        <v>269</v>
      </c>
      <c r="B265" s="166" t="s">
        <v>56</v>
      </c>
      <c r="C265" s="166" t="s">
        <v>59</v>
      </c>
      <c r="D265" s="166" t="s">
        <v>3106</v>
      </c>
      <c r="E265" s="166" t="s">
        <v>3107</v>
      </c>
      <c r="F265" s="166" t="s">
        <v>3108</v>
      </c>
      <c r="H265" s="166" t="s">
        <v>219</v>
      </c>
      <c r="I265" s="166" t="s">
        <v>220</v>
      </c>
      <c r="J265" s="166" t="s">
        <v>221</v>
      </c>
      <c r="K265" s="166" t="s">
        <v>1599</v>
      </c>
      <c r="L265" s="198" t="s">
        <v>221</v>
      </c>
      <c r="M265" s="198" t="s">
        <v>879</v>
      </c>
      <c r="N265" s="186">
        <v>4</v>
      </c>
      <c r="O265" s="186">
        <v>3</v>
      </c>
      <c r="P265" s="168">
        <v>12</v>
      </c>
      <c r="Q265" s="59">
        <v>3</v>
      </c>
      <c r="R265" s="340"/>
      <c r="S265" s="340">
        <v>2</v>
      </c>
      <c r="T265" s="340"/>
      <c r="U265" s="340">
        <v>1</v>
      </c>
      <c r="V265" s="202"/>
      <c r="W265" s="183"/>
      <c r="X265" s="183"/>
      <c r="Y265" s="166" t="s">
        <v>3109</v>
      </c>
      <c r="Z265" s="166" t="s">
        <v>3110</v>
      </c>
      <c r="AA265" s="203" t="s">
        <v>3111</v>
      </c>
      <c r="AB265" s="166" t="s">
        <v>3112</v>
      </c>
      <c r="AC265" s="203">
        <v>84963425510</v>
      </c>
      <c r="AD265" s="166" t="s">
        <v>3113</v>
      </c>
      <c r="AE265" s="166" t="s">
        <v>3114</v>
      </c>
      <c r="AF265" s="166" t="s">
        <v>3115</v>
      </c>
      <c r="AG265" s="165" t="s">
        <v>230</v>
      </c>
      <c r="AH265" s="203" t="s">
        <v>59</v>
      </c>
      <c r="AI265" s="167">
        <v>0.114</v>
      </c>
      <c r="AJ265" s="168">
        <v>11193.228999999999</v>
      </c>
      <c r="AK265" s="186">
        <v>2.6679751315068492</v>
      </c>
      <c r="AL265" s="186">
        <v>0.82799228219178078</v>
      </c>
      <c r="AM265" s="187">
        <v>3.4959674136986298</v>
      </c>
      <c r="AN265" s="186">
        <v>2.723838145205479</v>
      </c>
      <c r="AO265" s="186">
        <v>0.82799228219178078</v>
      </c>
      <c r="AP265" s="186">
        <v>3.5518304273972596</v>
      </c>
      <c r="AQ265" s="186">
        <v>106.55491282191778</v>
      </c>
      <c r="AR265" s="193" t="s">
        <v>231</v>
      </c>
      <c r="AS265" s="194" t="s">
        <v>431</v>
      </c>
      <c r="AT265" s="166" t="s">
        <v>232</v>
      </c>
      <c r="AU265" s="166" t="s">
        <v>59</v>
      </c>
      <c r="AV265" s="195" t="s">
        <v>3116</v>
      </c>
      <c r="AW265" s="166" t="s">
        <v>234</v>
      </c>
      <c r="AY265" s="196"/>
      <c r="AZ265" s="714"/>
      <c r="BB265" s="196"/>
    </row>
    <row r="266" spans="1:55" s="166" customFormat="1" ht="15.95" customHeight="1" x14ac:dyDescent="0.25">
      <c r="A266" s="182">
        <v>270</v>
      </c>
      <c r="B266" s="170" t="s">
        <v>56</v>
      </c>
      <c r="C266" s="166" t="s">
        <v>59</v>
      </c>
      <c r="D266" s="166" t="s">
        <v>3126</v>
      </c>
      <c r="E266" s="166" t="s">
        <v>3127</v>
      </c>
      <c r="F266" s="166" t="s">
        <v>3128</v>
      </c>
      <c r="H266" s="166" t="s">
        <v>219</v>
      </c>
      <c r="I266" s="166" t="s">
        <v>220</v>
      </c>
      <c r="J266" s="166" t="s">
        <v>221</v>
      </c>
      <c r="K266" s="166" t="s">
        <v>222</v>
      </c>
      <c r="L266" s="198" t="s">
        <v>221</v>
      </c>
      <c r="M266" s="198" t="s">
        <v>879</v>
      </c>
      <c r="N266" s="186">
        <v>6</v>
      </c>
      <c r="O266" s="186">
        <v>3</v>
      </c>
      <c r="P266" s="168">
        <v>18</v>
      </c>
      <c r="Q266" s="59">
        <v>2</v>
      </c>
      <c r="R266" s="340"/>
      <c r="S266" s="340">
        <v>2</v>
      </c>
      <c r="T266" s="340"/>
      <c r="U266" s="340">
        <v>1</v>
      </c>
      <c r="V266" s="183"/>
      <c r="W266" s="183"/>
      <c r="X266" s="183"/>
      <c r="Y266" s="166" t="s">
        <v>62</v>
      </c>
      <c r="Z266" s="170" t="s">
        <v>224</v>
      </c>
      <c r="AA266" s="197" t="s">
        <v>225</v>
      </c>
      <c r="AB266" s="166" t="s">
        <v>2897</v>
      </c>
      <c r="AC266" s="203" t="s">
        <v>2898</v>
      </c>
      <c r="AD266" s="166" t="s">
        <v>2899</v>
      </c>
      <c r="AE266" s="166" t="s">
        <v>3129</v>
      </c>
      <c r="AF266" s="166" t="s">
        <v>3130</v>
      </c>
      <c r="AG266" s="165" t="s">
        <v>230</v>
      </c>
      <c r="AH266" s="203" t="s">
        <v>59</v>
      </c>
      <c r="AI266" s="167">
        <v>0.114</v>
      </c>
      <c r="AJ266" s="168">
        <v>5548.8462</v>
      </c>
      <c r="AK266" s="186">
        <v>1.3226016969863013</v>
      </c>
      <c r="AL266" s="186">
        <v>0.41046259561643839</v>
      </c>
      <c r="AM266" s="187">
        <v>1.7330642926027395</v>
      </c>
      <c r="AN266" s="186">
        <v>1.7841551216438354</v>
      </c>
      <c r="AO266" s="186">
        <v>0.41046259561643839</v>
      </c>
      <c r="AP266" s="186">
        <v>2.1946177172602739</v>
      </c>
      <c r="AQ266" s="186">
        <v>65.838531517808221</v>
      </c>
      <c r="AR266" s="193" t="s">
        <v>231</v>
      </c>
      <c r="AS266" s="194" t="s">
        <v>431</v>
      </c>
      <c r="AT266" s="166" t="s">
        <v>232</v>
      </c>
      <c r="AU266" s="166" t="s">
        <v>59</v>
      </c>
      <c r="AV266" s="195" t="s">
        <v>3131</v>
      </c>
      <c r="AW266" s="166" t="s">
        <v>234</v>
      </c>
      <c r="AY266" s="196"/>
      <c r="AZ266" s="714"/>
      <c r="BB266" s="196"/>
    </row>
    <row r="267" spans="1:55" s="166" customFormat="1" ht="15.95" customHeight="1" x14ac:dyDescent="0.25">
      <c r="A267" s="353">
        <v>271</v>
      </c>
      <c r="B267" s="354" t="s">
        <v>56</v>
      </c>
      <c r="C267" s="354" t="s">
        <v>337</v>
      </c>
      <c r="D267" s="354" t="s">
        <v>16590</v>
      </c>
      <c r="E267" s="166" t="s">
        <v>3139</v>
      </c>
      <c r="F267" s="166" t="s">
        <v>3140</v>
      </c>
      <c r="H267" s="166" t="s">
        <v>219</v>
      </c>
      <c r="I267" s="166" t="s">
        <v>220</v>
      </c>
      <c r="J267" s="166">
        <v>0</v>
      </c>
      <c r="K267" s="166">
        <v>0</v>
      </c>
      <c r="L267" s="166">
        <v>0</v>
      </c>
      <c r="M267" s="166">
        <v>0</v>
      </c>
      <c r="N267" s="186">
        <v>2</v>
      </c>
      <c r="O267" s="186">
        <v>2</v>
      </c>
      <c r="P267" s="168">
        <v>4</v>
      </c>
      <c r="Q267" s="59">
        <v>2</v>
      </c>
      <c r="R267" s="340"/>
      <c r="S267" s="340">
        <v>0</v>
      </c>
      <c r="T267" s="340"/>
      <c r="U267" s="340">
        <v>0</v>
      </c>
      <c r="V267" s="183"/>
      <c r="W267" s="183">
        <v>1</v>
      </c>
      <c r="X267" s="183"/>
      <c r="Y267" s="166" t="s">
        <v>2888</v>
      </c>
      <c r="Z267" s="166" t="s">
        <v>3141</v>
      </c>
      <c r="AA267" s="203">
        <v>1125030002030</v>
      </c>
      <c r="AB267" s="166" t="s">
        <v>3142</v>
      </c>
      <c r="AC267" s="166" t="s">
        <v>2891</v>
      </c>
      <c r="AD267" s="166" t="s">
        <v>2892</v>
      </c>
      <c r="AE267" s="166" t="s">
        <v>3143</v>
      </c>
      <c r="AF267" s="166" t="s">
        <v>528</v>
      </c>
      <c r="AG267" s="165" t="s">
        <v>230</v>
      </c>
      <c r="AH267" s="203" t="s">
        <v>17176</v>
      </c>
      <c r="AI267" s="167">
        <v>0.114</v>
      </c>
      <c r="AJ267" s="168">
        <v>767.27</v>
      </c>
      <c r="AK267" s="167">
        <v>0.18288353424657533</v>
      </c>
      <c r="AL267" s="167">
        <v>0</v>
      </c>
      <c r="AM267" s="187">
        <v>0.18288353424657533</v>
      </c>
      <c r="AN267" s="167">
        <v>0.18288353424657533</v>
      </c>
      <c r="AO267" s="167">
        <v>0</v>
      </c>
      <c r="AP267" s="167">
        <v>0.18288353424657533</v>
      </c>
      <c r="AQ267" s="167">
        <v>5.4865060273972599</v>
      </c>
      <c r="AR267" s="193" t="s">
        <v>231</v>
      </c>
      <c r="AS267" s="194" t="s">
        <v>907</v>
      </c>
      <c r="AT267" s="166" t="s">
        <v>232</v>
      </c>
      <c r="AU267" s="166" t="s">
        <v>896</v>
      </c>
      <c r="AV267" s="195" t="s">
        <v>3144</v>
      </c>
      <c r="AW267" s="166" t="s">
        <v>234</v>
      </c>
      <c r="AX267" s="327" t="s">
        <v>16568</v>
      </c>
      <c r="AY267" s="365" t="s">
        <v>16583</v>
      </c>
      <c r="AZ267" s="714"/>
      <c r="BB267" s="196"/>
    </row>
    <row r="268" spans="1:55" s="166" customFormat="1" ht="15.95" customHeight="1" x14ac:dyDescent="0.25">
      <c r="A268" s="353">
        <v>299</v>
      </c>
      <c r="B268" s="366" t="s">
        <v>57</v>
      </c>
      <c r="C268" s="354" t="s">
        <v>59</v>
      </c>
      <c r="D268" s="354" t="s">
        <v>17338</v>
      </c>
      <c r="E268" s="354" t="s">
        <v>3309</v>
      </c>
      <c r="F268" s="354" t="s">
        <v>3310</v>
      </c>
      <c r="G268" s="354"/>
      <c r="H268" s="354" t="s">
        <v>219</v>
      </c>
      <c r="I268" s="166" t="s">
        <v>220</v>
      </c>
      <c r="J268" s="166" t="s">
        <v>221</v>
      </c>
      <c r="K268" s="166" t="s">
        <v>16286</v>
      </c>
      <c r="L268" s="198" t="s">
        <v>221</v>
      </c>
      <c r="M268" s="198" t="s">
        <v>879</v>
      </c>
      <c r="N268" s="186">
        <v>9</v>
      </c>
      <c r="O268" s="186">
        <v>3</v>
      </c>
      <c r="P268" s="168">
        <v>27</v>
      </c>
      <c r="Q268" s="59">
        <v>6</v>
      </c>
      <c r="R268" s="340"/>
      <c r="S268" s="340">
        <v>2</v>
      </c>
      <c r="T268" s="340"/>
      <c r="U268" s="340">
        <v>1</v>
      </c>
      <c r="V268" s="183"/>
      <c r="W268" s="183"/>
      <c r="X268" s="183"/>
      <c r="Y268" s="166" t="s">
        <v>63</v>
      </c>
      <c r="Z268" s="170" t="s">
        <v>224</v>
      </c>
      <c r="AA268" s="197" t="s">
        <v>225</v>
      </c>
      <c r="AB268" s="166" t="s">
        <v>3312</v>
      </c>
      <c r="AC268" s="166" t="s">
        <v>3313</v>
      </c>
      <c r="AD268" s="166" t="s">
        <v>3314</v>
      </c>
      <c r="AE268" s="166" t="s">
        <v>3315</v>
      </c>
      <c r="AF268" s="166" t="s">
        <v>1606</v>
      </c>
      <c r="AG268" s="165" t="s">
        <v>230</v>
      </c>
      <c r="AH268" s="443" t="s">
        <v>59</v>
      </c>
      <c r="AI268" s="359">
        <v>0.114</v>
      </c>
      <c r="AJ268" s="490">
        <v>625.26200000000006</v>
      </c>
      <c r="AK268" s="359">
        <v>0.14903505205479453</v>
      </c>
      <c r="AL268" s="359">
        <v>4.6252257534246582E-2</v>
      </c>
      <c r="AM268" s="361">
        <v>0.19528730958904111</v>
      </c>
      <c r="AN268" s="359">
        <v>7.9918326684931502</v>
      </c>
      <c r="AO268" s="359">
        <v>4.5679008328767114</v>
      </c>
      <c r="AP268" s="359">
        <v>12.559733501369863</v>
      </c>
      <c r="AQ268" s="359">
        <v>376.79200504109588</v>
      </c>
      <c r="AR268" s="362" t="s">
        <v>231</v>
      </c>
      <c r="AS268" s="363" t="s">
        <v>431</v>
      </c>
      <c r="AT268" s="354" t="s">
        <v>232</v>
      </c>
      <c r="AU268" s="354" t="s">
        <v>59</v>
      </c>
      <c r="AV268" s="364" t="s">
        <v>3316</v>
      </c>
      <c r="AW268" s="354" t="s">
        <v>234</v>
      </c>
      <c r="AX268" s="286" t="s">
        <v>17312</v>
      </c>
      <c r="AY268" s="317" t="s">
        <v>17371</v>
      </c>
      <c r="AZ268" s="714"/>
      <c r="BB268" s="196"/>
    </row>
    <row r="269" spans="1:55" s="166" customFormat="1" ht="15.95" customHeight="1" x14ac:dyDescent="0.25">
      <c r="A269" s="182">
        <v>300</v>
      </c>
      <c r="B269" s="170" t="s">
        <v>57</v>
      </c>
      <c r="C269" s="166" t="s">
        <v>59</v>
      </c>
      <c r="D269" s="166" t="s">
        <v>3343</v>
      </c>
      <c r="E269" s="166" t="s">
        <v>3344</v>
      </c>
      <c r="F269" s="166" t="s">
        <v>3345</v>
      </c>
      <c r="H269" s="166" t="s">
        <v>219</v>
      </c>
      <c r="I269" s="166" t="s">
        <v>220</v>
      </c>
      <c r="J269" s="166" t="s">
        <v>221</v>
      </c>
      <c r="K269" s="166" t="s">
        <v>222</v>
      </c>
      <c r="L269" s="198" t="s">
        <v>221</v>
      </c>
      <c r="M269" s="198" t="s">
        <v>879</v>
      </c>
      <c r="N269" s="186">
        <v>4.5</v>
      </c>
      <c r="O269" s="186">
        <v>2</v>
      </c>
      <c r="P269" s="168">
        <v>9</v>
      </c>
      <c r="Q269" s="59">
        <v>4</v>
      </c>
      <c r="R269" s="340"/>
      <c r="S269" s="340">
        <v>2</v>
      </c>
      <c r="T269" s="340"/>
      <c r="U269" s="340">
        <v>0</v>
      </c>
      <c r="V269" s="183"/>
      <c r="W269" s="183"/>
      <c r="X269" s="183">
        <v>1</v>
      </c>
      <c r="Y269" s="166" t="s">
        <v>63</v>
      </c>
      <c r="Z269" s="170" t="s">
        <v>224</v>
      </c>
      <c r="AA269" s="197" t="s">
        <v>225</v>
      </c>
      <c r="AB269" s="166" t="s">
        <v>3312</v>
      </c>
      <c r="AC269" s="166" t="s">
        <v>3313</v>
      </c>
      <c r="AD269" s="166" t="s">
        <v>3314</v>
      </c>
      <c r="AE269" s="166" t="s">
        <v>3346</v>
      </c>
      <c r="AF269" s="166" t="s">
        <v>1606</v>
      </c>
      <c r="AG269" s="165" t="s">
        <v>230</v>
      </c>
      <c r="AH269" s="203" t="s">
        <v>59</v>
      </c>
      <c r="AI269" s="167">
        <v>0.114</v>
      </c>
      <c r="AJ269" s="168">
        <v>3410.7139999999999</v>
      </c>
      <c r="AK269" s="186">
        <v>0.81296470684931499</v>
      </c>
      <c r="AL269" s="186">
        <v>0.25229939178082189</v>
      </c>
      <c r="AM269" s="187">
        <v>1.0652640986301369</v>
      </c>
      <c r="AN269" s="186">
        <v>0.81296470684931499</v>
      </c>
      <c r="AO269" s="186">
        <v>0.25229939178082189</v>
      </c>
      <c r="AP269" s="186">
        <v>1.0652640986301369</v>
      </c>
      <c r="AQ269" s="186">
        <v>31.957922958904106</v>
      </c>
      <c r="AR269" s="193" t="s">
        <v>231</v>
      </c>
      <c r="AS269" s="194" t="s">
        <v>431</v>
      </c>
      <c r="AT269" s="166" t="s">
        <v>232</v>
      </c>
      <c r="AU269" s="166" t="s">
        <v>59</v>
      </c>
      <c r="AV269" s="195" t="s">
        <v>3347</v>
      </c>
      <c r="AW269" s="166" t="s">
        <v>234</v>
      </c>
      <c r="AY269" s="196"/>
      <c r="AZ269" s="714"/>
      <c r="BB269" s="196"/>
    </row>
    <row r="270" spans="1:55" s="166" customFormat="1" ht="15.95" customHeight="1" x14ac:dyDescent="0.25">
      <c r="A270" s="182">
        <v>301</v>
      </c>
      <c r="B270" s="170" t="s">
        <v>57</v>
      </c>
      <c r="C270" s="166" t="s">
        <v>59</v>
      </c>
      <c r="D270" s="166" t="s">
        <v>3348</v>
      </c>
      <c r="E270" s="166" t="s">
        <v>3349</v>
      </c>
      <c r="F270" s="166" t="s">
        <v>3350</v>
      </c>
      <c r="H270" s="166" t="s">
        <v>219</v>
      </c>
      <c r="I270" s="166" t="s">
        <v>220</v>
      </c>
      <c r="J270" s="166" t="s">
        <v>221</v>
      </c>
      <c r="K270" s="166" t="s">
        <v>222</v>
      </c>
      <c r="L270" s="198" t="s">
        <v>221</v>
      </c>
      <c r="M270" s="198" t="s">
        <v>879</v>
      </c>
      <c r="N270" s="186">
        <v>3</v>
      </c>
      <c r="O270" s="186">
        <v>2</v>
      </c>
      <c r="P270" s="168">
        <v>6</v>
      </c>
      <c r="Q270" s="59">
        <v>2</v>
      </c>
      <c r="R270" s="340"/>
      <c r="S270" s="340">
        <v>2</v>
      </c>
      <c r="T270" s="340"/>
      <c r="U270" s="340">
        <v>0</v>
      </c>
      <c r="V270" s="183"/>
      <c r="W270" s="183"/>
      <c r="X270" s="183"/>
      <c r="Y270" s="166" t="s">
        <v>63</v>
      </c>
      <c r="Z270" s="170" t="s">
        <v>224</v>
      </c>
      <c r="AA270" s="197" t="s">
        <v>225</v>
      </c>
      <c r="AB270" s="166" t="s">
        <v>3312</v>
      </c>
      <c r="AC270" s="166" t="s">
        <v>3313</v>
      </c>
      <c r="AD270" s="166" t="s">
        <v>3314</v>
      </c>
      <c r="AE270" s="166" t="s">
        <v>3351</v>
      </c>
      <c r="AF270" s="166" t="s">
        <v>350</v>
      </c>
      <c r="AG270" s="165" t="s">
        <v>230</v>
      </c>
      <c r="AH270" s="203" t="s">
        <v>59</v>
      </c>
      <c r="AI270" s="167">
        <v>0.114</v>
      </c>
      <c r="AJ270" s="168">
        <v>618.08400000000006</v>
      </c>
      <c r="AK270" s="186">
        <v>0.14732413150684931</v>
      </c>
      <c r="AL270" s="186">
        <v>4.5721282191780822E-2</v>
      </c>
      <c r="AM270" s="187">
        <v>0.19304541369863013</v>
      </c>
      <c r="AN270" s="186">
        <v>0.44060828219178083</v>
      </c>
      <c r="AO270" s="186">
        <v>0.13674050136986299</v>
      </c>
      <c r="AP270" s="186">
        <v>0.57734878356164376</v>
      </c>
      <c r="AQ270" s="186">
        <v>17.320463506849315</v>
      </c>
      <c r="AR270" s="193" t="s">
        <v>231</v>
      </c>
      <c r="AS270" s="194" t="s">
        <v>431</v>
      </c>
      <c r="AT270" s="166" t="s">
        <v>232</v>
      </c>
      <c r="AU270" s="166" t="s">
        <v>59</v>
      </c>
      <c r="AV270" s="195" t="s">
        <v>3352</v>
      </c>
      <c r="AW270" s="166" t="s">
        <v>234</v>
      </c>
      <c r="AY270" s="196"/>
      <c r="AZ270" s="714"/>
      <c r="BB270" s="196"/>
    </row>
    <row r="271" spans="1:55" s="166" customFormat="1" ht="15.95" customHeight="1" x14ac:dyDescent="0.25">
      <c r="A271" s="182">
        <v>302</v>
      </c>
      <c r="B271" s="170" t="s">
        <v>57</v>
      </c>
      <c r="C271" s="166" t="s">
        <v>59</v>
      </c>
      <c r="D271" s="166" t="s">
        <v>3354</v>
      </c>
      <c r="E271" s="166" t="s">
        <v>3355</v>
      </c>
      <c r="F271" s="166" t="s">
        <v>3356</v>
      </c>
      <c r="H271" s="166" t="s">
        <v>219</v>
      </c>
      <c r="I271" s="166" t="s">
        <v>220</v>
      </c>
      <c r="J271" s="166" t="s">
        <v>221</v>
      </c>
      <c r="K271" s="166" t="s">
        <v>222</v>
      </c>
      <c r="L271" s="198" t="s">
        <v>221</v>
      </c>
      <c r="M271" s="198" t="s">
        <v>879</v>
      </c>
      <c r="N271" s="186">
        <v>6</v>
      </c>
      <c r="O271" s="186">
        <v>2</v>
      </c>
      <c r="P271" s="168">
        <v>12</v>
      </c>
      <c r="Q271" s="59">
        <v>3</v>
      </c>
      <c r="R271" s="340"/>
      <c r="S271" s="340">
        <v>1</v>
      </c>
      <c r="T271" s="340"/>
      <c r="U271" s="340">
        <v>0</v>
      </c>
      <c r="V271" s="183"/>
      <c r="W271" s="183"/>
      <c r="X271" s="183"/>
      <c r="Y271" s="166" t="s">
        <v>63</v>
      </c>
      <c r="Z271" s="170" t="s">
        <v>224</v>
      </c>
      <c r="AA271" s="197" t="s">
        <v>225</v>
      </c>
      <c r="AB271" s="166" t="s">
        <v>3312</v>
      </c>
      <c r="AC271" s="166" t="s">
        <v>3313</v>
      </c>
      <c r="AD271" s="166" t="s">
        <v>3314</v>
      </c>
      <c r="AE271" s="166" t="s">
        <v>3357</v>
      </c>
      <c r="AF271" s="166" t="s">
        <v>528</v>
      </c>
      <c r="AG271" s="165" t="s">
        <v>230</v>
      </c>
      <c r="AH271" s="203" t="s">
        <v>59</v>
      </c>
      <c r="AI271" s="167">
        <v>0.114</v>
      </c>
      <c r="AJ271" s="168">
        <v>461.42899999999997</v>
      </c>
      <c r="AK271" s="186">
        <v>0.10998444657534244</v>
      </c>
      <c r="AL271" s="186">
        <v>3.4133104109589037E-2</v>
      </c>
      <c r="AM271" s="187">
        <v>0.14411755068493148</v>
      </c>
      <c r="AN271" s="186">
        <v>0.22267399726027393</v>
      </c>
      <c r="AO271" s="186">
        <v>6.9105723287671228E-2</v>
      </c>
      <c r="AP271" s="186">
        <v>0.29177972054794515</v>
      </c>
      <c r="AQ271" s="186">
        <v>8.7533916164383552</v>
      </c>
      <c r="AR271" s="193" t="s">
        <v>231</v>
      </c>
      <c r="AS271" s="194" t="s">
        <v>431</v>
      </c>
      <c r="AT271" s="166" t="s">
        <v>232</v>
      </c>
      <c r="AU271" s="166" t="s">
        <v>59</v>
      </c>
      <c r="AV271" s="195" t="s">
        <v>3358</v>
      </c>
      <c r="AW271" s="166" t="s">
        <v>234</v>
      </c>
      <c r="AY271" s="196"/>
      <c r="AZ271" s="714"/>
      <c r="BB271" s="196"/>
    </row>
    <row r="272" spans="1:55" s="166" customFormat="1" ht="15.95" customHeight="1" x14ac:dyDescent="0.25">
      <c r="A272" s="182">
        <v>303</v>
      </c>
      <c r="B272" s="166" t="s">
        <v>57</v>
      </c>
      <c r="C272" s="166" t="s">
        <v>59</v>
      </c>
      <c r="D272" s="166" t="s">
        <v>3360</v>
      </c>
      <c r="E272" s="166" t="s">
        <v>3361</v>
      </c>
      <c r="F272" s="166" t="s">
        <v>3362</v>
      </c>
      <c r="H272" s="166" t="s">
        <v>219</v>
      </c>
      <c r="I272" s="166" t="s">
        <v>220</v>
      </c>
      <c r="J272" s="166" t="s">
        <v>221</v>
      </c>
      <c r="K272" s="166" t="s">
        <v>222</v>
      </c>
      <c r="L272" s="166" t="s">
        <v>221</v>
      </c>
      <c r="M272" s="166" t="s">
        <v>879</v>
      </c>
      <c r="N272" s="186">
        <v>3</v>
      </c>
      <c r="O272" s="186">
        <v>2</v>
      </c>
      <c r="P272" s="168">
        <v>6</v>
      </c>
      <c r="Q272" s="59">
        <v>2</v>
      </c>
      <c r="R272" s="340"/>
      <c r="S272" s="340">
        <v>0</v>
      </c>
      <c r="T272" s="340"/>
      <c r="U272" s="340">
        <v>0</v>
      </c>
      <c r="V272" s="183"/>
      <c r="W272" s="183">
        <v>1</v>
      </c>
      <c r="X272" s="183"/>
      <c r="Y272" s="166" t="s">
        <v>61</v>
      </c>
      <c r="Z272" s="228" t="s">
        <v>230</v>
      </c>
      <c r="AA272" s="203" t="s">
        <v>230</v>
      </c>
      <c r="AB272" s="228" t="s">
        <v>230</v>
      </c>
      <c r="AC272" s="228" t="s">
        <v>230</v>
      </c>
      <c r="AD272" s="228" t="s">
        <v>230</v>
      </c>
      <c r="AE272" s="166" t="s">
        <v>3363</v>
      </c>
      <c r="AF272" s="166" t="s">
        <v>348</v>
      </c>
      <c r="AG272" s="165" t="s">
        <v>230</v>
      </c>
      <c r="AH272" s="203" t="s">
        <v>59</v>
      </c>
      <c r="AI272" s="167">
        <v>0.114</v>
      </c>
      <c r="AJ272" s="168">
        <v>317.86899999999997</v>
      </c>
      <c r="AK272" s="186">
        <v>7.576603561643834E-2</v>
      </c>
      <c r="AL272" s="186">
        <v>2.351359726027397E-2</v>
      </c>
      <c r="AM272" s="187">
        <v>9.9279632876712307E-2</v>
      </c>
      <c r="AN272" s="186">
        <v>7.576603561643834E-2</v>
      </c>
      <c r="AO272" s="186">
        <v>2.351359726027397E-2</v>
      </c>
      <c r="AP272" s="186">
        <v>9.9279632876712307E-2</v>
      </c>
      <c r="AQ272" s="186">
        <v>2.9783889863013693</v>
      </c>
      <c r="AR272" s="193" t="s">
        <v>231</v>
      </c>
      <c r="AS272" s="194"/>
      <c r="AT272" s="166" t="s">
        <v>232</v>
      </c>
      <c r="AU272" s="166" t="s">
        <v>59</v>
      </c>
      <c r="AV272" s="195" t="s">
        <v>3364</v>
      </c>
      <c r="AW272" s="166" t="s">
        <v>1122</v>
      </c>
      <c r="AY272" s="196"/>
      <c r="AZ272" s="714"/>
      <c r="BB272" s="196"/>
    </row>
    <row r="273" spans="1:54" s="166" customFormat="1" ht="15.95" customHeight="1" x14ac:dyDescent="0.25">
      <c r="A273" s="353">
        <v>304</v>
      </c>
      <c r="B273" s="366" t="s">
        <v>57</v>
      </c>
      <c r="C273" s="354" t="s">
        <v>59</v>
      </c>
      <c r="D273" s="354" t="s">
        <v>17342</v>
      </c>
      <c r="E273" s="354" t="s">
        <v>3366</v>
      </c>
      <c r="F273" s="354" t="s">
        <v>3367</v>
      </c>
      <c r="G273" s="354"/>
      <c r="H273" s="354" t="s">
        <v>219</v>
      </c>
      <c r="I273" s="354" t="s">
        <v>220</v>
      </c>
      <c r="J273" s="354" t="s">
        <v>221</v>
      </c>
      <c r="K273" s="354" t="s">
        <v>222</v>
      </c>
      <c r="L273" s="272" t="s">
        <v>221</v>
      </c>
      <c r="M273" s="272" t="s">
        <v>879</v>
      </c>
      <c r="N273" s="360">
        <v>3</v>
      </c>
      <c r="O273" s="360">
        <v>2</v>
      </c>
      <c r="P273" s="490">
        <v>6</v>
      </c>
      <c r="Q273" s="356">
        <v>7</v>
      </c>
      <c r="R273" s="801"/>
      <c r="S273" s="801">
        <v>3</v>
      </c>
      <c r="T273" s="801"/>
      <c r="U273" s="801">
        <v>1</v>
      </c>
      <c r="V273" s="357"/>
      <c r="W273" s="357"/>
      <c r="X273" s="357"/>
      <c r="Y273" s="354" t="s">
        <v>63</v>
      </c>
      <c r="Z273" s="366" t="s">
        <v>224</v>
      </c>
      <c r="AA273" s="762" t="s">
        <v>225</v>
      </c>
      <c r="AB273" s="166" t="s">
        <v>3312</v>
      </c>
      <c r="AC273" s="166" t="s">
        <v>3313</v>
      </c>
      <c r="AD273" s="166" t="s">
        <v>3314</v>
      </c>
      <c r="AE273" s="166" t="s">
        <v>3368</v>
      </c>
      <c r="AF273" s="166" t="s">
        <v>353</v>
      </c>
      <c r="AG273" s="358" t="s">
        <v>230</v>
      </c>
      <c r="AH273" s="443" t="s">
        <v>59</v>
      </c>
      <c r="AI273" s="780">
        <v>0.114</v>
      </c>
      <c r="AJ273" s="360">
        <v>876.68599999999992</v>
      </c>
      <c r="AK273" s="359">
        <v>0.20896351232876709</v>
      </c>
      <c r="AL273" s="359">
        <v>6.4850745205479454E-2</v>
      </c>
      <c r="AM273" s="361">
        <v>0.27381425753424654</v>
      </c>
      <c r="AN273" s="359">
        <v>5.1139999999999999</v>
      </c>
      <c r="AO273" s="359">
        <v>4.6920000000000002</v>
      </c>
      <c r="AP273" s="359">
        <v>9.8060000000000009</v>
      </c>
      <c r="AQ273" s="359">
        <v>294.18</v>
      </c>
      <c r="AR273" s="362" t="s">
        <v>231</v>
      </c>
      <c r="AS273" s="363" t="s">
        <v>431</v>
      </c>
      <c r="AT273" s="354" t="s">
        <v>232</v>
      </c>
      <c r="AU273" s="354" t="s">
        <v>59</v>
      </c>
      <c r="AV273" s="364" t="s">
        <v>3369</v>
      </c>
      <c r="AW273" s="354" t="s">
        <v>234</v>
      </c>
      <c r="AX273" s="760" t="s">
        <v>17321</v>
      </c>
      <c r="AY273" s="778" t="s">
        <v>17320</v>
      </c>
      <c r="AZ273" s="714"/>
      <c r="BB273" s="196"/>
    </row>
    <row r="274" spans="1:54" s="166" customFormat="1" ht="15.95" customHeight="1" x14ac:dyDescent="0.2">
      <c r="A274" s="182">
        <v>305</v>
      </c>
      <c r="B274" s="170" t="s">
        <v>57</v>
      </c>
      <c r="C274" s="166" t="s">
        <v>59</v>
      </c>
      <c r="D274" s="166" t="s">
        <v>3383</v>
      </c>
      <c r="E274" s="166" t="s">
        <v>3384</v>
      </c>
      <c r="F274" s="166" t="s">
        <v>3385</v>
      </c>
      <c r="H274" s="166" t="s">
        <v>219</v>
      </c>
      <c r="I274" s="166" t="s">
        <v>220</v>
      </c>
      <c r="J274" s="166" t="s">
        <v>221</v>
      </c>
      <c r="K274" s="166" t="s">
        <v>222</v>
      </c>
      <c r="L274" s="198" t="s">
        <v>221</v>
      </c>
      <c r="M274" s="198" t="s">
        <v>879</v>
      </c>
      <c r="N274" s="186">
        <v>9</v>
      </c>
      <c r="O274" s="186">
        <v>2</v>
      </c>
      <c r="P274" s="168">
        <v>18</v>
      </c>
      <c r="Q274" s="59">
        <v>3</v>
      </c>
      <c r="R274" s="340"/>
      <c r="S274" s="340">
        <v>2</v>
      </c>
      <c r="T274" s="340"/>
      <c r="U274" s="340">
        <v>1</v>
      </c>
      <c r="V274" s="202"/>
      <c r="W274" s="183"/>
      <c r="X274" s="183"/>
      <c r="Y274" s="166" t="s">
        <v>63</v>
      </c>
      <c r="Z274" s="170" t="s">
        <v>224</v>
      </c>
      <c r="AA274" s="197" t="s">
        <v>225</v>
      </c>
      <c r="AB274" s="166" t="s">
        <v>3312</v>
      </c>
      <c r="AC274" s="166" t="s">
        <v>3313</v>
      </c>
      <c r="AD274" s="166" t="s">
        <v>3314</v>
      </c>
      <c r="AE274" s="166" t="s">
        <v>3386</v>
      </c>
      <c r="AF274" s="166" t="s">
        <v>528</v>
      </c>
      <c r="AG274" s="165" t="s">
        <v>230</v>
      </c>
      <c r="AH274" s="203" t="s">
        <v>59</v>
      </c>
      <c r="AI274" s="167">
        <v>0.114</v>
      </c>
      <c r="AJ274" s="168">
        <v>2481.8420000000001</v>
      </c>
      <c r="AK274" s="186">
        <v>0.59156233972602734</v>
      </c>
      <c r="AL274" s="186">
        <v>0.18358831232876716</v>
      </c>
      <c r="AM274" s="187">
        <v>0.7751506520547945</v>
      </c>
      <c r="AN274" s="186">
        <v>3.730538792694063</v>
      </c>
      <c r="AO274" s="186">
        <v>1.1221087561643834</v>
      </c>
      <c r="AP274" s="186">
        <v>4.852647548858446</v>
      </c>
      <c r="AQ274" s="186">
        <v>145.57942646575339</v>
      </c>
      <c r="AR274" s="193" t="s">
        <v>231</v>
      </c>
      <c r="AS274" s="194" t="s">
        <v>431</v>
      </c>
      <c r="AT274" s="166" t="s">
        <v>232</v>
      </c>
      <c r="AU274" s="166" t="s">
        <v>59</v>
      </c>
      <c r="AV274" s="195" t="s">
        <v>3387</v>
      </c>
      <c r="AW274" s="166" t="s">
        <v>234</v>
      </c>
      <c r="AY274" s="196"/>
      <c r="AZ274" s="714"/>
      <c r="BB274" s="196"/>
    </row>
    <row r="275" spans="1:54" s="166" customFormat="1" ht="15.95" customHeight="1" x14ac:dyDescent="0.2">
      <c r="A275" s="182">
        <v>306</v>
      </c>
      <c r="B275" s="170" t="s">
        <v>57</v>
      </c>
      <c r="C275" s="166" t="s">
        <v>59</v>
      </c>
      <c r="D275" s="166" t="s">
        <v>3391</v>
      </c>
      <c r="E275" s="166" t="s">
        <v>3392</v>
      </c>
      <c r="F275" s="166" t="s">
        <v>3393</v>
      </c>
      <c r="H275" s="166" t="s">
        <v>219</v>
      </c>
      <c r="I275" s="166" t="s">
        <v>220</v>
      </c>
      <c r="J275" s="166" t="s">
        <v>221</v>
      </c>
      <c r="K275" s="166" t="s">
        <v>222</v>
      </c>
      <c r="L275" s="198" t="s">
        <v>221</v>
      </c>
      <c r="M275" s="198" t="s">
        <v>879</v>
      </c>
      <c r="N275" s="186">
        <v>10.199999999999999</v>
      </c>
      <c r="O275" s="186">
        <v>2</v>
      </c>
      <c r="P275" s="168">
        <v>20.399999999999999</v>
      </c>
      <c r="Q275" s="59">
        <v>4</v>
      </c>
      <c r="R275" s="340"/>
      <c r="S275" s="340">
        <v>2</v>
      </c>
      <c r="T275" s="340"/>
      <c r="U275" s="340">
        <v>1</v>
      </c>
      <c r="V275" s="202"/>
      <c r="W275" s="183"/>
      <c r="X275" s="183"/>
      <c r="Y275" s="166" t="s">
        <v>63</v>
      </c>
      <c r="Z275" s="170" t="s">
        <v>224</v>
      </c>
      <c r="AA275" s="197" t="s">
        <v>225</v>
      </c>
      <c r="AB275" s="166" t="s">
        <v>3312</v>
      </c>
      <c r="AC275" s="166" t="s">
        <v>3313</v>
      </c>
      <c r="AD275" s="166" t="s">
        <v>3314</v>
      </c>
      <c r="AE275" s="166" t="s">
        <v>3394</v>
      </c>
      <c r="AF275" s="166" t="s">
        <v>349</v>
      </c>
      <c r="AG275" s="165" t="s">
        <v>230</v>
      </c>
      <c r="AH275" s="203" t="s">
        <v>59</v>
      </c>
      <c r="AI275" s="167">
        <v>0.114</v>
      </c>
      <c r="AJ275" s="168">
        <v>2430.335</v>
      </c>
      <c r="AK275" s="186">
        <v>0.57928532876712324</v>
      </c>
      <c r="AL275" s="186">
        <v>0.17977820547945206</v>
      </c>
      <c r="AM275" s="187">
        <v>0.75906353424657524</v>
      </c>
      <c r="AN275" s="186">
        <v>4.2848645386301376</v>
      </c>
      <c r="AO275" s="186">
        <v>1.1450368454794522</v>
      </c>
      <c r="AP275" s="186">
        <v>5.4299013841095896</v>
      </c>
      <c r="AQ275" s="186">
        <v>162.8970415232877</v>
      </c>
      <c r="AR275" s="193" t="s">
        <v>231</v>
      </c>
      <c r="AS275" s="194" t="s">
        <v>431</v>
      </c>
      <c r="AT275" s="166" t="s">
        <v>232</v>
      </c>
      <c r="AU275" s="166" t="s">
        <v>59</v>
      </c>
      <c r="AV275" s="195" t="s">
        <v>3395</v>
      </c>
      <c r="AW275" s="166" t="s">
        <v>234</v>
      </c>
      <c r="AY275" s="196"/>
      <c r="AZ275" s="714"/>
      <c r="BB275" s="196"/>
    </row>
    <row r="276" spans="1:54" s="166" customFormat="1" ht="17.25" customHeight="1" x14ac:dyDescent="0.25">
      <c r="A276" s="400">
        <v>307</v>
      </c>
      <c r="B276" s="384" t="s">
        <v>49</v>
      </c>
      <c r="C276" s="384" t="s">
        <v>58</v>
      </c>
      <c r="D276" s="384" t="s">
        <v>3399</v>
      </c>
      <c r="E276" s="384" t="s">
        <v>3400</v>
      </c>
      <c r="F276" s="384" t="s">
        <v>3401</v>
      </c>
      <c r="G276" s="384"/>
      <c r="H276" s="384" t="s">
        <v>732</v>
      </c>
      <c r="I276" s="384" t="s">
        <v>1413</v>
      </c>
      <c r="J276" s="384" t="s">
        <v>317</v>
      </c>
      <c r="K276" s="384">
        <v>0</v>
      </c>
      <c r="L276" s="384" t="s">
        <v>317</v>
      </c>
      <c r="M276" s="384">
        <v>0</v>
      </c>
      <c r="N276" s="385">
        <v>3</v>
      </c>
      <c r="O276" s="385">
        <v>1.5</v>
      </c>
      <c r="P276" s="414">
        <v>4.5</v>
      </c>
      <c r="Q276" s="387">
        <v>0</v>
      </c>
      <c r="R276" s="386"/>
      <c r="S276" s="386">
        <v>0</v>
      </c>
      <c r="T276" s="386"/>
      <c r="U276" s="386">
        <v>0</v>
      </c>
      <c r="V276" s="386"/>
      <c r="W276" s="386"/>
      <c r="X276" s="386"/>
      <c r="Y276" s="384" t="s">
        <v>61</v>
      </c>
      <c r="Z276" s="384" t="s">
        <v>230</v>
      </c>
      <c r="AA276" s="403" t="s">
        <v>230</v>
      </c>
      <c r="AB276" s="388" t="s">
        <v>230</v>
      </c>
      <c r="AC276" s="388" t="s">
        <v>230</v>
      </c>
      <c r="AD276" s="388" t="s">
        <v>230</v>
      </c>
      <c r="AE276" s="388"/>
      <c r="AF276" s="388"/>
      <c r="AG276" s="419"/>
      <c r="AH276" s="388"/>
      <c r="AI276" s="420"/>
      <c r="AJ276" s="395"/>
      <c r="AK276" s="394"/>
      <c r="AL276" s="420"/>
      <c r="AM276" s="421"/>
      <c r="AN276" s="394">
        <v>0</v>
      </c>
      <c r="AO276" s="394">
        <v>0</v>
      </c>
      <c r="AP276" s="394">
        <v>0</v>
      </c>
      <c r="AQ276" s="394">
        <v>0</v>
      </c>
      <c r="AR276" s="422" t="s">
        <v>231</v>
      </c>
      <c r="AS276" s="423"/>
      <c r="AT276" s="388" t="s">
        <v>232</v>
      </c>
      <c r="AU276" s="388" t="s">
        <v>58</v>
      </c>
      <c r="AV276" s="424" t="s">
        <v>3402</v>
      </c>
      <c r="AW276" s="388" t="s">
        <v>1122</v>
      </c>
      <c r="AX276" s="327" t="s">
        <v>16435</v>
      </c>
      <c r="AY276" s="196"/>
      <c r="AZ276" s="714"/>
      <c r="BB276" s="196"/>
    </row>
    <row r="277" spans="1:54" s="166" customFormat="1" ht="15.95" customHeight="1" x14ac:dyDescent="0.25">
      <c r="A277" s="182">
        <v>308</v>
      </c>
      <c r="B277" s="166" t="s">
        <v>49</v>
      </c>
      <c r="C277" s="166" t="s">
        <v>58</v>
      </c>
      <c r="D277" s="166" t="s">
        <v>3403</v>
      </c>
      <c r="E277" s="166" t="s">
        <v>3404</v>
      </c>
      <c r="F277" s="166" t="s">
        <v>3405</v>
      </c>
      <c r="H277" s="166" t="s">
        <v>732</v>
      </c>
      <c r="I277" s="166" t="s">
        <v>1413</v>
      </c>
      <c r="J277" s="166" t="s">
        <v>317</v>
      </c>
      <c r="K277" s="166">
        <v>0</v>
      </c>
      <c r="L277" s="166" t="s">
        <v>317</v>
      </c>
      <c r="M277" s="166">
        <v>0</v>
      </c>
      <c r="N277" s="186">
        <v>6</v>
      </c>
      <c r="O277" s="186">
        <v>1.5</v>
      </c>
      <c r="P277" s="168">
        <v>9</v>
      </c>
      <c r="Q277" s="59">
        <v>4</v>
      </c>
      <c r="R277" s="340"/>
      <c r="S277" s="340">
        <v>1</v>
      </c>
      <c r="T277" s="340"/>
      <c r="U277" s="340">
        <v>0</v>
      </c>
      <c r="V277" s="183"/>
      <c r="W277" s="183"/>
      <c r="X277" s="183"/>
      <c r="Y277" s="166" t="s">
        <v>61</v>
      </c>
      <c r="Z277" s="166" t="s">
        <v>230</v>
      </c>
      <c r="AA277" s="203" t="s">
        <v>230</v>
      </c>
      <c r="AB277" s="166" t="s">
        <v>230</v>
      </c>
      <c r="AC277" s="166" t="s">
        <v>230</v>
      </c>
      <c r="AD277" s="166" t="s">
        <v>230</v>
      </c>
      <c r="AE277" s="166" t="s">
        <v>3406</v>
      </c>
      <c r="AF277" s="166" t="s">
        <v>3407</v>
      </c>
      <c r="AG277" s="165" t="s">
        <v>230</v>
      </c>
      <c r="AH277" s="166" t="s">
        <v>60</v>
      </c>
      <c r="AI277" s="167">
        <v>0.114</v>
      </c>
      <c r="AJ277" s="183">
        <v>10200</v>
      </c>
      <c r="AK277" s="186">
        <v>2.4312328767123286</v>
      </c>
      <c r="AL277" s="167">
        <v>0.7545205479452054</v>
      </c>
      <c r="AM277" s="187">
        <v>3.1857534246575341</v>
      </c>
      <c r="AN277" s="186">
        <v>3.5790410958904104</v>
      </c>
      <c r="AO277" s="186">
        <v>1.1021917808219177</v>
      </c>
      <c r="AP277" s="186">
        <v>4.6812328767123281</v>
      </c>
      <c r="AQ277" s="186">
        <v>140.43698630136984</v>
      </c>
      <c r="AR277" s="193" t="s">
        <v>231</v>
      </c>
      <c r="AS277" s="194"/>
      <c r="AT277" s="166" t="s">
        <v>232</v>
      </c>
      <c r="AU277" s="166" t="s">
        <v>58</v>
      </c>
      <c r="AV277" s="231" t="s">
        <v>3408</v>
      </c>
      <c r="AW277" s="166" t="s">
        <v>1122</v>
      </c>
      <c r="AY277" s="196"/>
      <c r="AZ277" s="714"/>
      <c r="BB277" s="196"/>
    </row>
    <row r="278" spans="1:54" s="166" customFormat="1" ht="15.95" customHeight="1" x14ac:dyDescent="0.25">
      <c r="A278" s="182">
        <v>309</v>
      </c>
      <c r="B278" s="166" t="s">
        <v>49</v>
      </c>
      <c r="C278" s="166" t="s">
        <v>58</v>
      </c>
      <c r="D278" s="166" t="s">
        <v>3416</v>
      </c>
      <c r="E278" s="166" t="s">
        <v>3417</v>
      </c>
      <c r="F278" s="166" t="s">
        <v>3418</v>
      </c>
      <c r="H278" s="166" t="s">
        <v>732</v>
      </c>
      <c r="I278" s="166" t="s">
        <v>1413</v>
      </c>
      <c r="J278" s="166" t="s">
        <v>317</v>
      </c>
      <c r="K278" s="166">
        <v>0</v>
      </c>
      <c r="L278" s="166" t="s">
        <v>317</v>
      </c>
      <c r="M278" s="166">
        <v>0</v>
      </c>
      <c r="N278" s="186">
        <v>4</v>
      </c>
      <c r="O278" s="186">
        <v>1.5</v>
      </c>
      <c r="P278" s="168">
        <v>6</v>
      </c>
      <c r="Q278" s="59">
        <v>4</v>
      </c>
      <c r="R278" s="340"/>
      <c r="S278" s="340">
        <v>1</v>
      </c>
      <c r="T278" s="340"/>
      <c r="U278" s="340">
        <v>0</v>
      </c>
      <c r="V278" s="183"/>
      <c r="W278" s="183"/>
      <c r="X278" s="183"/>
      <c r="Y278" s="166" t="s">
        <v>61</v>
      </c>
      <c r="Z278" s="166" t="s">
        <v>230</v>
      </c>
      <c r="AA278" s="203" t="s">
        <v>230</v>
      </c>
      <c r="AB278" s="166" t="s">
        <v>230</v>
      </c>
      <c r="AC278" s="166" t="s">
        <v>230</v>
      </c>
      <c r="AD278" s="166" t="s">
        <v>230</v>
      </c>
      <c r="AE278" s="166" t="s">
        <v>3419</v>
      </c>
      <c r="AF278" s="166" t="s">
        <v>1774</v>
      </c>
      <c r="AG278" s="165" t="s">
        <v>230</v>
      </c>
      <c r="AH278" s="166" t="s">
        <v>60</v>
      </c>
      <c r="AI278" s="167">
        <v>0.114</v>
      </c>
      <c r="AJ278" s="186">
        <v>1400</v>
      </c>
      <c r="AK278" s="186">
        <v>0.33369863013698631</v>
      </c>
      <c r="AL278" s="167">
        <v>0.10356164383561643</v>
      </c>
      <c r="AM278" s="187">
        <v>0.43726027397260275</v>
      </c>
      <c r="AN278" s="186">
        <v>5.4106849315068484</v>
      </c>
      <c r="AO278" s="186">
        <v>1.6791780821917808</v>
      </c>
      <c r="AP278" s="186">
        <v>7.0898630136986291</v>
      </c>
      <c r="AQ278" s="186">
        <v>212.69589041095887</v>
      </c>
      <c r="AR278" s="193" t="s">
        <v>231</v>
      </c>
      <c r="AS278" s="194"/>
      <c r="AT278" s="166" t="s">
        <v>232</v>
      </c>
      <c r="AU278" s="166" t="s">
        <v>58</v>
      </c>
      <c r="AV278" s="195" t="s">
        <v>3420</v>
      </c>
      <c r="AW278" s="166" t="s">
        <v>1122</v>
      </c>
      <c r="AY278" s="196"/>
      <c r="AZ278" s="714"/>
      <c r="BB278" s="196"/>
    </row>
    <row r="279" spans="1:54" s="166" customFormat="1" ht="33" customHeight="1" x14ac:dyDescent="0.25">
      <c r="A279" s="182">
        <v>310</v>
      </c>
      <c r="B279" s="166" t="s">
        <v>49</v>
      </c>
      <c r="C279" s="166" t="s">
        <v>58</v>
      </c>
      <c r="D279" s="166" t="s">
        <v>16638</v>
      </c>
      <c r="E279" s="166" t="s">
        <v>3426</v>
      </c>
      <c r="F279" s="166" t="s">
        <v>3427</v>
      </c>
      <c r="H279" s="166" t="s">
        <v>219</v>
      </c>
      <c r="I279" s="166" t="s">
        <v>1413</v>
      </c>
      <c r="J279" s="166" t="s">
        <v>221</v>
      </c>
      <c r="K279" s="166" t="s">
        <v>7181</v>
      </c>
      <c r="L279" s="166" t="s">
        <v>221</v>
      </c>
      <c r="M279" s="166" t="s">
        <v>7181</v>
      </c>
      <c r="N279" s="186">
        <v>4</v>
      </c>
      <c r="O279" s="186">
        <v>1.5</v>
      </c>
      <c r="P279" s="168">
        <v>6</v>
      </c>
      <c r="Q279" s="59">
        <v>3</v>
      </c>
      <c r="R279" s="340"/>
      <c r="S279" s="340">
        <v>1</v>
      </c>
      <c r="T279" s="340"/>
      <c r="U279" s="340">
        <v>0</v>
      </c>
      <c r="V279" s="183"/>
      <c r="W279" s="183"/>
      <c r="X279" s="183"/>
      <c r="Y279" s="179" t="s">
        <v>16652</v>
      </c>
      <c r="Z279" s="166" t="s">
        <v>230</v>
      </c>
      <c r="AA279" s="203" t="s">
        <v>230</v>
      </c>
      <c r="AB279" s="166" t="s">
        <v>230</v>
      </c>
      <c r="AC279" s="166" t="s">
        <v>230</v>
      </c>
      <c r="AD279" s="166" t="s">
        <v>230</v>
      </c>
      <c r="AE279" s="166" t="s">
        <v>3428</v>
      </c>
      <c r="AF279" s="166" t="s">
        <v>3429</v>
      </c>
      <c r="AG279" s="165" t="s">
        <v>230</v>
      </c>
      <c r="AH279" s="166" t="s">
        <v>58</v>
      </c>
      <c r="AI279" s="167">
        <v>0.114</v>
      </c>
      <c r="AJ279" s="186">
        <v>1600</v>
      </c>
      <c r="AK279" s="186">
        <v>0.38136986301369857</v>
      </c>
      <c r="AL279" s="167">
        <v>0.11835616438356165</v>
      </c>
      <c r="AM279" s="187">
        <v>0.49972602739726024</v>
      </c>
      <c r="AN279" s="186">
        <v>4.2665753424657531</v>
      </c>
      <c r="AO279" s="186">
        <v>1.3241095890410959</v>
      </c>
      <c r="AP279" s="186">
        <v>5.590684931506849</v>
      </c>
      <c r="AQ279" s="186">
        <v>167.72054794520548</v>
      </c>
      <c r="AR279" s="193" t="s">
        <v>231</v>
      </c>
      <c r="AS279" s="194" t="s">
        <v>431</v>
      </c>
      <c r="AT279" s="166" t="s">
        <v>232</v>
      </c>
      <c r="AU279" s="166" t="s">
        <v>58</v>
      </c>
      <c r="AV279" s="195" t="s">
        <v>3430</v>
      </c>
      <c r="AW279" s="166" t="s">
        <v>234</v>
      </c>
      <c r="AY279" s="196"/>
      <c r="AZ279" s="714"/>
      <c r="BB279" s="196"/>
    </row>
    <row r="280" spans="1:54" s="166" customFormat="1" ht="15.95" customHeight="1" x14ac:dyDescent="0.25">
      <c r="A280" s="400">
        <v>311</v>
      </c>
      <c r="B280" s="384" t="s">
        <v>49</v>
      </c>
      <c r="C280" s="384" t="s">
        <v>58</v>
      </c>
      <c r="D280" s="384" t="s">
        <v>3439</v>
      </c>
      <c r="E280" s="384" t="s">
        <v>3440</v>
      </c>
      <c r="F280" s="384" t="s">
        <v>3441</v>
      </c>
      <c r="G280" s="384"/>
      <c r="H280" s="384" t="s">
        <v>732</v>
      </c>
      <c r="I280" s="384" t="s">
        <v>1413</v>
      </c>
      <c r="J280" s="384" t="s">
        <v>317</v>
      </c>
      <c r="K280" s="384">
        <v>0</v>
      </c>
      <c r="L280" s="384" t="s">
        <v>317</v>
      </c>
      <c r="M280" s="384">
        <v>0</v>
      </c>
      <c r="N280" s="385">
        <v>7</v>
      </c>
      <c r="O280" s="385">
        <v>2</v>
      </c>
      <c r="P280" s="414">
        <v>14</v>
      </c>
      <c r="Q280" s="387">
        <v>3</v>
      </c>
      <c r="R280" s="386"/>
      <c r="S280" s="386">
        <v>0</v>
      </c>
      <c r="T280" s="386"/>
      <c r="U280" s="386">
        <v>0</v>
      </c>
      <c r="V280" s="386"/>
      <c r="W280" s="386">
        <v>1</v>
      </c>
      <c r="X280" s="386"/>
      <c r="Y280" s="384" t="s">
        <v>61</v>
      </c>
      <c r="Z280" s="384" t="s">
        <v>230</v>
      </c>
      <c r="AA280" s="427" t="s">
        <v>230</v>
      </c>
      <c r="AB280" s="388" t="s">
        <v>230</v>
      </c>
      <c r="AC280" s="388" t="s">
        <v>230</v>
      </c>
      <c r="AD280" s="384" t="s">
        <v>230</v>
      </c>
      <c r="AE280" s="384" t="s">
        <v>3442</v>
      </c>
      <c r="AF280" s="384" t="s">
        <v>3443</v>
      </c>
      <c r="AG280" s="402" t="s">
        <v>230</v>
      </c>
      <c r="AH280" s="384" t="s">
        <v>58</v>
      </c>
      <c r="AI280" s="472">
        <v>0.114</v>
      </c>
      <c r="AJ280" s="473">
        <v>0</v>
      </c>
      <c r="AK280" s="473">
        <v>0</v>
      </c>
      <c r="AL280" s="472">
        <v>0</v>
      </c>
      <c r="AM280" s="474">
        <v>0</v>
      </c>
      <c r="AN280" s="473">
        <v>0</v>
      </c>
      <c r="AO280" s="473">
        <v>0</v>
      </c>
      <c r="AP280" s="473">
        <v>0</v>
      </c>
      <c r="AQ280" s="473">
        <v>0</v>
      </c>
      <c r="AR280" s="405" t="s">
        <v>231</v>
      </c>
      <c r="AS280" s="401"/>
      <c r="AT280" s="384" t="s">
        <v>232</v>
      </c>
      <c r="AU280" s="384" t="s">
        <v>58</v>
      </c>
      <c r="AV280" s="425" t="s">
        <v>3444</v>
      </c>
      <c r="AW280" s="388" t="s">
        <v>1122</v>
      </c>
      <c r="AX280" s="327" t="s">
        <v>16436</v>
      </c>
      <c r="AY280" s="309" t="s">
        <v>16567</v>
      </c>
      <c r="AZ280" s="714"/>
      <c r="BB280" s="196"/>
    </row>
    <row r="281" spans="1:54" s="166" customFormat="1" ht="15.95" customHeight="1" x14ac:dyDescent="0.25">
      <c r="A281" s="182">
        <v>312</v>
      </c>
      <c r="B281" s="166" t="s">
        <v>49</v>
      </c>
      <c r="C281" s="166" t="s">
        <v>58</v>
      </c>
      <c r="D281" s="166" t="s">
        <v>3451</v>
      </c>
      <c r="E281" s="166" t="s">
        <v>3452</v>
      </c>
      <c r="F281" s="166" t="s">
        <v>3453</v>
      </c>
      <c r="H281" s="166" t="s">
        <v>219</v>
      </c>
      <c r="I281" s="166" t="s">
        <v>220</v>
      </c>
      <c r="J281" s="166" t="s">
        <v>221</v>
      </c>
      <c r="K281" s="166" t="s">
        <v>222</v>
      </c>
      <c r="L281" s="166" t="s">
        <v>221</v>
      </c>
      <c r="M281" s="166" t="s">
        <v>879</v>
      </c>
      <c r="N281" s="186">
        <v>3</v>
      </c>
      <c r="O281" s="186">
        <v>2</v>
      </c>
      <c r="P281" s="168">
        <v>6</v>
      </c>
      <c r="Q281" s="59">
        <v>2</v>
      </c>
      <c r="R281" s="340"/>
      <c r="S281" s="340">
        <v>1</v>
      </c>
      <c r="T281" s="340"/>
      <c r="U281" s="340">
        <v>0</v>
      </c>
      <c r="V281" s="183"/>
      <c r="W281" s="183"/>
      <c r="X281" s="183"/>
      <c r="Y281" s="179" t="s">
        <v>16652</v>
      </c>
      <c r="Z281" s="166" t="s">
        <v>230</v>
      </c>
      <c r="AA281" s="203" t="s">
        <v>230</v>
      </c>
      <c r="AB281" s="166" t="s">
        <v>230</v>
      </c>
      <c r="AC281" s="166" t="s">
        <v>230</v>
      </c>
      <c r="AD281" s="166" t="s">
        <v>230</v>
      </c>
      <c r="AE281" s="166" t="s">
        <v>3454</v>
      </c>
      <c r="AF281" s="166" t="s">
        <v>3455</v>
      </c>
      <c r="AG281" s="165" t="s">
        <v>230</v>
      </c>
      <c r="AH281" s="166" t="s">
        <v>58</v>
      </c>
      <c r="AI281" s="167">
        <v>0.114</v>
      </c>
      <c r="AJ281" s="186">
        <v>1800</v>
      </c>
      <c r="AK281" s="186">
        <v>0.42904109589041095</v>
      </c>
      <c r="AL281" s="167">
        <v>0.13315068493150686</v>
      </c>
      <c r="AM281" s="187">
        <v>0.56219178082191779</v>
      </c>
      <c r="AN281" s="186">
        <v>2.8957260273972603</v>
      </c>
      <c r="AO281" s="186">
        <v>0.89934246575342458</v>
      </c>
      <c r="AP281" s="186">
        <v>3.7950684931506848</v>
      </c>
      <c r="AQ281" s="186">
        <v>113.85205479452054</v>
      </c>
      <c r="AR281" s="193" t="s">
        <v>231</v>
      </c>
      <c r="AS281" s="194" t="s">
        <v>431</v>
      </c>
      <c r="AT281" s="166" t="s">
        <v>232</v>
      </c>
      <c r="AU281" s="166" t="s">
        <v>58</v>
      </c>
      <c r="AV281" s="195" t="s">
        <v>3456</v>
      </c>
      <c r="AW281" s="166" t="s">
        <v>234</v>
      </c>
      <c r="AY281" s="196"/>
      <c r="AZ281" s="714"/>
      <c r="BB281" s="196"/>
    </row>
    <row r="282" spans="1:54" s="166" customFormat="1" ht="15.95" customHeight="1" x14ac:dyDescent="0.25">
      <c r="A282" s="353">
        <v>313</v>
      </c>
      <c r="B282" s="354" t="s">
        <v>49</v>
      </c>
      <c r="C282" s="354" t="s">
        <v>58</v>
      </c>
      <c r="D282" s="354" t="s">
        <v>17286</v>
      </c>
      <c r="E282" s="354" t="s">
        <v>3460</v>
      </c>
      <c r="F282" s="354" t="s">
        <v>3461</v>
      </c>
      <c r="G282" s="354" t="s">
        <v>221</v>
      </c>
      <c r="H282" s="354" t="s">
        <v>219</v>
      </c>
      <c r="I282" s="354" t="s">
        <v>220</v>
      </c>
      <c r="J282" s="354" t="s">
        <v>221</v>
      </c>
      <c r="K282" s="354" t="s">
        <v>222</v>
      </c>
      <c r="L282" s="354" t="s">
        <v>221</v>
      </c>
      <c r="M282" s="354" t="s">
        <v>879</v>
      </c>
      <c r="N282" s="360">
        <v>3</v>
      </c>
      <c r="O282" s="360">
        <v>2</v>
      </c>
      <c r="P282" s="490">
        <v>6</v>
      </c>
      <c r="Q282" s="356">
        <v>2</v>
      </c>
      <c r="R282" s="801"/>
      <c r="S282" s="801">
        <v>1</v>
      </c>
      <c r="T282" s="801"/>
      <c r="U282" s="801">
        <v>0</v>
      </c>
      <c r="V282" s="357"/>
      <c r="W282" s="357"/>
      <c r="X282" s="357"/>
      <c r="Y282" s="816" t="s">
        <v>16652</v>
      </c>
      <c r="Z282" s="354" t="s">
        <v>230</v>
      </c>
      <c r="AA282" s="443" t="s">
        <v>230</v>
      </c>
      <c r="AB282" s="354" t="s">
        <v>230</v>
      </c>
      <c r="AC282" s="354" t="s">
        <v>230</v>
      </c>
      <c r="AD282" s="354" t="s">
        <v>230</v>
      </c>
      <c r="AE282" s="354" t="s">
        <v>17285</v>
      </c>
      <c r="AF282" s="354" t="s">
        <v>3463</v>
      </c>
      <c r="AG282" s="358" t="s">
        <v>230</v>
      </c>
      <c r="AH282" s="354" t="s">
        <v>58</v>
      </c>
      <c r="AI282" s="359">
        <v>0.114</v>
      </c>
      <c r="AJ282" s="360">
        <v>3000</v>
      </c>
      <c r="AK282" s="359">
        <v>0.71506849315068488</v>
      </c>
      <c r="AL282" s="359">
        <v>0.22191780821917809</v>
      </c>
      <c r="AM282" s="361">
        <v>0.93698630136986294</v>
      </c>
      <c r="AN282" s="359">
        <v>0.71506849315068488</v>
      </c>
      <c r="AO282" s="359">
        <v>0.22191780821917809</v>
      </c>
      <c r="AP282" s="359">
        <v>0.93698630136986294</v>
      </c>
      <c r="AQ282" s="359">
        <v>28.109589041095887</v>
      </c>
      <c r="AR282" s="362" t="s">
        <v>231</v>
      </c>
      <c r="AS282" s="363" t="s">
        <v>431</v>
      </c>
      <c r="AT282" s="354" t="s">
        <v>232</v>
      </c>
      <c r="AU282" s="354" t="s">
        <v>58</v>
      </c>
      <c r="AV282" s="770" t="s">
        <v>3464</v>
      </c>
      <c r="AW282" s="354" t="s">
        <v>234</v>
      </c>
      <c r="AX282" s="760" t="s">
        <v>17287</v>
      </c>
      <c r="AY282" s="713"/>
      <c r="AZ282" s="807" t="s">
        <v>17288</v>
      </c>
      <c r="BB282" s="196"/>
    </row>
    <row r="283" spans="1:54" s="192" customFormat="1" ht="51.75" customHeight="1" x14ac:dyDescent="0.25">
      <c r="A283" s="204">
        <v>314</v>
      </c>
      <c r="B283" s="205" t="s">
        <v>49</v>
      </c>
      <c r="C283" s="206" t="s">
        <v>58</v>
      </c>
      <c r="D283" s="206" t="s">
        <v>3465</v>
      </c>
      <c r="E283" s="206" t="s">
        <v>3466</v>
      </c>
      <c r="F283" s="206" t="s">
        <v>3467</v>
      </c>
      <c r="G283" s="206"/>
      <c r="H283" s="206" t="s">
        <v>219</v>
      </c>
      <c r="I283" s="206" t="s">
        <v>316</v>
      </c>
      <c r="J283" s="206" t="s">
        <v>221</v>
      </c>
      <c r="K283" s="206" t="s">
        <v>222</v>
      </c>
      <c r="L283" s="209" t="s">
        <v>221</v>
      </c>
      <c r="M283" s="209" t="s">
        <v>879</v>
      </c>
      <c r="N283" s="214">
        <v>4.5</v>
      </c>
      <c r="O283" s="214">
        <v>2</v>
      </c>
      <c r="P283" s="213">
        <v>9</v>
      </c>
      <c r="Q283" s="341">
        <v>5</v>
      </c>
      <c r="R283" s="342"/>
      <c r="S283" s="342">
        <v>1</v>
      </c>
      <c r="T283" s="342"/>
      <c r="U283" s="342">
        <v>1</v>
      </c>
      <c r="V283" s="207"/>
      <c r="W283" s="207"/>
      <c r="X283" s="207"/>
      <c r="Y283" s="206" t="s">
        <v>62</v>
      </c>
      <c r="Z283" s="205" t="s">
        <v>224</v>
      </c>
      <c r="AA283" s="208" t="s">
        <v>225</v>
      </c>
      <c r="AB283" s="206" t="s">
        <v>1</v>
      </c>
      <c r="AC283" s="206" t="s">
        <v>226</v>
      </c>
      <c r="AD283" s="206" t="s">
        <v>227</v>
      </c>
      <c r="AE283" s="206" t="s">
        <v>3468</v>
      </c>
      <c r="AF283" s="206" t="s">
        <v>378</v>
      </c>
      <c r="AG283" s="211" t="s">
        <v>230</v>
      </c>
      <c r="AH283" s="206" t="s">
        <v>58</v>
      </c>
      <c r="AI283" s="212">
        <v>0.114</v>
      </c>
      <c r="AJ283" s="214">
        <v>3900</v>
      </c>
      <c r="AK283" s="214">
        <v>0.92958904109589025</v>
      </c>
      <c r="AL283" s="212">
        <v>0.28849315068493148</v>
      </c>
      <c r="AM283" s="215">
        <v>1.2180821917808218</v>
      </c>
      <c r="AN283" s="214">
        <v>3.9397808219178083</v>
      </c>
      <c r="AO283" s="214">
        <v>1.2235068493150685</v>
      </c>
      <c r="AP283" s="214">
        <v>5.1632876712328768</v>
      </c>
      <c r="AQ283" s="216">
        <v>154.8986301369863</v>
      </c>
      <c r="AR283" s="217" t="s">
        <v>231</v>
      </c>
      <c r="AS283" s="218" t="s">
        <v>431</v>
      </c>
      <c r="AT283" s="206" t="s">
        <v>232</v>
      </c>
      <c r="AU283" s="206" t="s">
        <v>58</v>
      </c>
      <c r="AV283" s="219" t="s">
        <v>3469</v>
      </c>
      <c r="AW283" s="206" t="s">
        <v>234</v>
      </c>
      <c r="AX283" s="166"/>
      <c r="BA283" s="166"/>
    </row>
    <row r="284" spans="1:54" s="166" customFormat="1" ht="15.95" customHeight="1" x14ac:dyDescent="0.25">
      <c r="A284" s="400">
        <v>315</v>
      </c>
      <c r="B284" s="384" t="s">
        <v>49</v>
      </c>
      <c r="C284" s="384" t="s">
        <v>58</v>
      </c>
      <c r="D284" s="384" t="s">
        <v>65</v>
      </c>
      <c r="E284" s="384" t="s">
        <v>3476</v>
      </c>
      <c r="F284" s="384" t="s">
        <v>3477</v>
      </c>
      <c r="G284" s="384"/>
      <c r="H284" s="384" t="s">
        <v>732</v>
      </c>
      <c r="I284" s="384" t="s">
        <v>1413</v>
      </c>
      <c r="J284" s="384" t="s">
        <v>317</v>
      </c>
      <c r="K284" s="384">
        <v>0</v>
      </c>
      <c r="L284" s="384" t="s">
        <v>317</v>
      </c>
      <c r="M284" s="384">
        <v>0</v>
      </c>
      <c r="N284" s="385">
        <v>4.5</v>
      </c>
      <c r="O284" s="385">
        <v>2</v>
      </c>
      <c r="P284" s="414">
        <v>9</v>
      </c>
      <c r="Q284" s="387">
        <v>0</v>
      </c>
      <c r="R284" s="386"/>
      <c r="S284" s="386">
        <v>0</v>
      </c>
      <c r="T284" s="386"/>
      <c r="U284" s="386">
        <v>0</v>
      </c>
      <c r="V284" s="386">
        <v>2</v>
      </c>
      <c r="W284" s="386">
        <v>1</v>
      </c>
      <c r="X284" s="386">
        <v>0</v>
      </c>
      <c r="Y284" s="384" t="s">
        <v>61</v>
      </c>
      <c r="Z284" s="384" t="s">
        <v>230</v>
      </c>
      <c r="AA284" s="403" t="s">
        <v>230</v>
      </c>
      <c r="AB284" s="384" t="s">
        <v>230</v>
      </c>
      <c r="AC284" s="384" t="s">
        <v>230</v>
      </c>
      <c r="AD284" s="384" t="s">
        <v>230</v>
      </c>
      <c r="AE284" s="384" t="s">
        <v>3478</v>
      </c>
      <c r="AF284" s="384" t="s">
        <v>3443</v>
      </c>
      <c r="AG284" s="402" t="s">
        <v>230</v>
      </c>
      <c r="AH284" s="384" t="s">
        <v>58</v>
      </c>
      <c r="AI284" s="410">
        <v>0.114</v>
      </c>
      <c r="AJ284" s="385">
        <v>4100</v>
      </c>
      <c r="AK284" s="473">
        <v>0</v>
      </c>
      <c r="AL284" s="472">
        <v>0</v>
      </c>
      <c r="AM284" s="474">
        <v>0</v>
      </c>
      <c r="AN284" s="473">
        <v>0</v>
      </c>
      <c r="AO284" s="473">
        <v>0</v>
      </c>
      <c r="AP284" s="473">
        <v>0</v>
      </c>
      <c r="AQ284" s="473">
        <v>0</v>
      </c>
      <c r="AR284" s="405" t="s">
        <v>231</v>
      </c>
      <c r="AS284" s="401"/>
      <c r="AT284" s="384" t="s">
        <v>232</v>
      </c>
      <c r="AU284" s="384" t="s">
        <v>58</v>
      </c>
      <c r="AV284" s="406" t="s">
        <v>1122</v>
      </c>
      <c r="AW284" s="384" t="s">
        <v>1122</v>
      </c>
      <c r="AX284" s="384" t="s">
        <v>16724</v>
      </c>
      <c r="AY284" s="196"/>
      <c r="AZ284" s="714"/>
      <c r="BB284" s="196"/>
    </row>
    <row r="285" spans="1:54" s="166" customFormat="1" ht="15.95" customHeight="1" x14ac:dyDescent="0.25">
      <c r="A285" s="182">
        <v>316</v>
      </c>
      <c r="B285" s="166" t="s">
        <v>49</v>
      </c>
      <c r="C285" s="166" t="s">
        <v>58</v>
      </c>
      <c r="D285" s="166" t="s">
        <v>3486</v>
      </c>
      <c r="E285" s="166" t="s">
        <v>3487</v>
      </c>
      <c r="F285" s="166" t="s">
        <v>3488</v>
      </c>
      <c r="H285" s="166" t="s">
        <v>16658</v>
      </c>
      <c r="I285" s="166" t="s">
        <v>220</v>
      </c>
      <c r="J285" s="166" t="s">
        <v>221</v>
      </c>
      <c r="K285" s="166" t="s">
        <v>879</v>
      </c>
      <c r="L285" s="166" t="s">
        <v>221</v>
      </c>
      <c r="M285" s="166" t="s">
        <v>879</v>
      </c>
      <c r="N285" s="186">
        <v>7</v>
      </c>
      <c r="O285" s="186">
        <v>2</v>
      </c>
      <c r="P285" s="168">
        <v>14</v>
      </c>
      <c r="Q285" s="59">
        <v>5</v>
      </c>
      <c r="R285" s="340"/>
      <c r="S285" s="340">
        <v>2</v>
      </c>
      <c r="T285" s="340"/>
      <c r="U285" s="340">
        <v>1</v>
      </c>
      <c r="V285" s="183"/>
      <c r="W285" s="183"/>
      <c r="X285" s="183"/>
      <c r="Y285" s="817" t="s">
        <v>16652</v>
      </c>
      <c r="Z285" s="166" t="s">
        <v>230</v>
      </c>
      <c r="AA285" s="203" t="s">
        <v>230</v>
      </c>
      <c r="AB285" s="166" t="s">
        <v>230</v>
      </c>
      <c r="AC285" s="166" t="s">
        <v>230</v>
      </c>
      <c r="AD285" s="166" t="s">
        <v>230</v>
      </c>
      <c r="AE285" s="166" t="s">
        <v>3489</v>
      </c>
      <c r="AF285" s="166" t="s">
        <v>3410</v>
      </c>
      <c r="AG285" s="165" t="s">
        <v>230</v>
      </c>
      <c r="AH285" s="166" t="s">
        <v>58</v>
      </c>
      <c r="AI285" s="167">
        <v>0.114</v>
      </c>
      <c r="AJ285" s="186">
        <v>3600</v>
      </c>
      <c r="AK285" s="186">
        <v>0.8580821917808219</v>
      </c>
      <c r="AL285" s="167">
        <v>0.26630136986301373</v>
      </c>
      <c r="AM285" s="187">
        <v>1.1243835616438356</v>
      </c>
      <c r="AN285" s="186">
        <v>7.555890410958904</v>
      </c>
      <c r="AO285" s="186">
        <v>2.3449315068493153</v>
      </c>
      <c r="AP285" s="186">
        <v>9.9008219178082193</v>
      </c>
      <c r="AQ285" s="186">
        <v>297.02465753424656</v>
      </c>
      <c r="AR285" s="193" t="s">
        <v>231</v>
      </c>
      <c r="AS285" s="194" t="s">
        <v>431</v>
      </c>
      <c r="AT285" s="166" t="s">
        <v>232</v>
      </c>
      <c r="AU285" s="166" t="s">
        <v>58</v>
      </c>
      <c r="AV285" s="195" t="s">
        <v>3490</v>
      </c>
      <c r="AW285" s="166" t="s">
        <v>234</v>
      </c>
      <c r="AY285" s="196"/>
      <c r="AZ285" s="714"/>
      <c r="BB285" s="196"/>
    </row>
    <row r="286" spans="1:54" s="166" customFormat="1" ht="15.95" customHeight="1" x14ac:dyDescent="0.25">
      <c r="A286" s="182">
        <v>317</v>
      </c>
      <c r="B286" s="166" t="s">
        <v>49</v>
      </c>
      <c r="C286" s="166" t="s">
        <v>58</v>
      </c>
      <c r="D286" s="166" t="s">
        <v>3515</v>
      </c>
      <c r="E286" s="166" t="s">
        <v>3516</v>
      </c>
      <c r="F286" s="166" t="s">
        <v>3517</v>
      </c>
      <c r="H286" s="166" t="s">
        <v>219</v>
      </c>
      <c r="I286" s="166" t="s">
        <v>220</v>
      </c>
      <c r="J286" s="166" t="s">
        <v>317</v>
      </c>
      <c r="K286" s="166">
        <v>0</v>
      </c>
      <c r="L286" s="166" t="s">
        <v>317</v>
      </c>
      <c r="M286" s="166">
        <v>0</v>
      </c>
      <c r="N286" s="186">
        <v>5</v>
      </c>
      <c r="O286" s="186">
        <v>2</v>
      </c>
      <c r="P286" s="168">
        <v>10</v>
      </c>
      <c r="Q286" s="59">
        <v>3</v>
      </c>
      <c r="R286" s="340"/>
      <c r="S286" s="340">
        <v>1</v>
      </c>
      <c r="T286" s="340"/>
      <c r="U286" s="340"/>
      <c r="V286" s="183"/>
      <c r="W286" s="183"/>
      <c r="X286" s="183"/>
      <c r="Y286" s="166" t="s">
        <v>61</v>
      </c>
      <c r="Z286" s="166" t="s">
        <v>230</v>
      </c>
      <c r="AA286" s="203" t="s">
        <v>230</v>
      </c>
      <c r="AB286" s="166" t="s">
        <v>230</v>
      </c>
      <c r="AC286" s="166" t="s">
        <v>230</v>
      </c>
      <c r="AD286" s="166" t="s">
        <v>230</v>
      </c>
      <c r="AE286" s="166" t="s">
        <v>3518</v>
      </c>
      <c r="AF286" s="166" t="s">
        <v>494</v>
      </c>
      <c r="AG286" s="165" t="s">
        <v>230</v>
      </c>
      <c r="AH286" s="166" t="s">
        <v>58</v>
      </c>
      <c r="AI286" s="167">
        <v>0.114</v>
      </c>
      <c r="AJ286" s="186">
        <v>1500</v>
      </c>
      <c r="AK286" s="186">
        <v>0.35753424657534244</v>
      </c>
      <c r="AL286" s="167">
        <v>0.11095890410958904</v>
      </c>
      <c r="AM286" s="187">
        <v>0.46849315068493147</v>
      </c>
      <c r="AN286" s="186">
        <v>3.7910867579908669</v>
      </c>
      <c r="AO286" s="186">
        <v>1.006027397260274</v>
      </c>
      <c r="AP286" s="186">
        <v>4.7971141552511405</v>
      </c>
      <c r="AQ286" s="186">
        <v>143.91342465753422</v>
      </c>
      <c r="AR286" s="193" t="s">
        <v>231</v>
      </c>
      <c r="AS286" s="194"/>
      <c r="AT286" s="166" t="s">
        <v>232</v>
      </c>
      <c r="AU286" s="166" t="s">
        <v>58</v>
      </c>
      <c r="AV286" s="231" t="s">
        <v>3519</v>
      </c>
      <c r="AW286" s="166" t="s">
        <v>1122</v>
      </c>
      <c r="AX286" s="327" t="s">
        <v>16429</v>
      </c>
      <c r="AY286" s="196"/>
      <c r="AZ286" s="714"/>
      <c r="BB286" s="196"/>
    </row>
    <row r="287" spans="1:54" s="166" customFormat="1" ht="15.95" customHeight="1" x14ac:dyDescent="0.25">
      <c r="A287" s="182">
        <v>318</v>
      </c>
      <c r="B287" s="166" t="s">
        <v>49</v>
      </c>
      <c r="C287" s="166" t="s">
        <v>58</v>
      </c>
      <c r="D287" s="166" t="s">
        <v>3532</v>
      </c>
      <c r="E287" s="166" t="s">
        <v>3533</v>
      </c>
      <c r="F287" s="166" t="s">
        <v>3534</v>
      </c>
      <c r="H287" s="166" t="s">
        <v>732</v>
      </c>
      <c r="I287" s="166" t="s">
        <v>1413</v>
      </c>
      <c r="J287" s="166" t="s">
        <v>317</v>
      </c>
      <c r="K287" s="166">
        <v>0</v>
      </c>
      <c r="L287" s="166" t="s">
        <v>317</v>
      </c>
      <c r="M287" s="166">
        <v>0</v>
      </c>
      <c r="N287" s="186">
        <v>4.5</v>
      </c>
      <c r="O287" s="186">
        <v>2</v>
      </c>
      <c r="P287" s="168">
        <v>9</v>
      </c>
      <c r="Q287" s="59">
        <v>2</v>
      </c>
      <c r="R287" s="340"/>
      <c r="S287" s="340">
        <v>1</v>
      </c>
      <c r="T287" s="340"/>
      <c r="U287" s="340">
        <v>0</v>
      </c>
      <c r="V287" s="183"/>
      <c r="W287" s="183"/>
      <c r="X287" s="183"/>
      <c r="Y287" s="166" t="s">
        <v>61</v>
      </c>
      <c r="Z287" s="166" t="s">
        <v>230</v>
      </c>
      <c r="AA287" s="203" t="s">
        <v>230</v>
      </c>
      <c r="AB287" s="166" t="s">
        <v>230</v>
      </c>
      <c r="AC287" s="166" t="s">
        <v>230</v>
      </c>
      <c r="AD287" s="166" t="s">
        <v>230</v>
      </c>
      <c r="AE287" s="166" t="s">
        <v>3535</v>
      </c>
      <c r="AF287" s="166" t="s">
        <v>3492</v>
      </c>
      <c r="AG287" s="165" t="s">
        <v>230</v>
      </c>
      <c r="AH287" s="166" t="s">
        <v>58</v>
      </c>
      <c r="AI287" s="167">
        <v>0.114</v>
      </c>
      <c r="AJ287" s="186">
        <v>3200</v>
      </c>
      <c r="AK287" s="186">
        <v>0.76273972602739715</v>
      </c>
      <c r="AL287" s="167">
        <v>0.23671232876712331</v>
      </c>
      <c r="AM287" s="187">
        <v>0.99945205479452048</v>
      </c>
      <c r="AN287" s="186">
        <v>0.76273972602739715</v>
      </c>
      <c r="AO287" s="186">
        <v>0.23671232876712331</v>
      </c>
      <c r="AP287" s="186">
        <v>0.99945205479452048</v>
      </c>
      <c r="AQ287" s="186">
        <v>29.983561643835614</v>
      </c>
      <c r="AR287" s="193" t="s">
        <v>231</v>
      </c>
      <c r="AS287" s="194"/>
      <c r="AT287" s="166" t="s">
        <v>232</v>
      </c>
      <c r="AU287" s="166" t="s">
        <v>58</v>
      </c>
      <c r="AV287" s="195" t="s">
        <v>3536</v>
      </c>
      <c r="AW287" s="166" t="s">
        <v>1122</v>
      </c>
      <c r="AY287" s="196"/>
      <c r="AZ287" s="714"/>
      <c r="BB287" s="196"/>
    </row>
    <row r="288" spans="1:54" s="166" customFormat="1" ht="15.95" customHeight="1" x14ac:dyDescent="0.25">
      <c r="A288" s="182">
        <v>319</v>
      </c>
      <c r="B288" s="166" t="s">
        <v>49</v>
      </c>
      <c r="C288" s="166" t="s">
        <v>58</v>
      </c>
      <c r="D288" s="166" t="s">
        <v>3537</v>
      </c>
      <c r="E288" s="166" t="s">
        <v>3538</v>
      </c>
      <c r="F288" s="166" t="s">
        <v>3539</v>
      </c>
      <c r="H288" s="166" t="s">
        <v>732</v>
      </c>
      <c r="I288" s="166" t="s">
        <v>1413</v>
      </c>
      <c r="J288" s="166" t="s">
        <v>317</v>
      </c>
      <c r="K288" s="166">
        <v>0</v>
      </c>
      <c r="L288" s="166" t="s">
        <v>317</v>
      </c>
      <c r="M288" s="166">
        <v>0</v>
      </c>
      <c r="N288" s="186">
        <v>4.5</v>
      </c>
      <c r="O288" s="186">
        <v>2</v>
      </c>
      <c r="P288" s="168">
        <v>9</v>
      </c>
      <c r="Q288" s="59">
        <v>2</v>
      </c>
      <c r="R288" s="340"/>
      <c r="S288" s="340">
        <v>1</v>
      </c>
      <c r="T288" s="340"/>
      <c r="U288" s="340">
        <v>0</v>
      </c>
      <c r="V288" s="183"/>
      <c r="W288" s="183"/>
      <c r="X288" s="183"/>
      <c r="Y288" s="166" t="s">
        <v>61</v>
      </c>
      <c r="Z288" s="166" t="s">
        <v>230</v>
      </c>
      <c r="AA288" s="203" t="s">
        <v>230</v>
      </c>
      <c r="AB288" s="166" t="s">
        <v>230</v>
      </c>
      <c r="AC288" s="166" t="s">
        <v>230</v>
      </c>
      <c r="AD288" s="166" t="s">
        <v>230</v>
      </c>
      <c r="AE288" s="166" t="s">
        <v>3540</v>
      </c>
      <c r="AF288" s="166" t="s">
        <v>3541</v>
      </c>
      <c r="AG288" s="165" t="s">
        <v>230</v>
      </c>
      <c r="AH288" s="166" t="s">
        <v>58</v>
      </c>
      <c r="AI288" s="167">
        <v>0.114</v>
      </c>
      <c r="AJ288" s="186">
        <v>5600</v>
      </c>
      <c r="AK288" s="186">
        <v>1.3347945205479452</v>
      </c>
      <c r="AL288" s="167">
        <v>0.41424657534246573</v>
      </c>
      <c r="AM288" s="187">
        <v>1.749041095890411</v>
      </c>
      <c r="AN288" s="186">
        <v>1.3347945205479452</v>
      </c>
      <c r="AO288" s="186">
        <v>0.41424657534246573</v>
      </c>
      <c r="AP288" s="186">
        <v>1.749041095890411</v>
      </c>
      <c r="AQ288" s="186">
        <v>52.471232876712328</v>
      </c>
      <c r="AR288" s="193" t="s">
        <v>231</v>
      </c>
      <c r="AS288" s="194"/>
      <c r="AT288" s="166" t="s">
        <v>232</v>
      </c>
      <c r="AU288" s="166" t="s">
        <v>58</v>
      </c>
      <c r="AV288" s="195" t="s">
        <v>3542</v>
      </c>
      <c r="AW288" s="166" t="s">
        <v>1122</v>
      </c>
      <c r="AY288" s="196"/>
      <c r="AZ288" s="714"/>
      <c r="BB288" s="196"/>
    </row>
    <row r="289" spans="1:54" s="166" customFormat="1" ht="15.95" customHeight="1" x14ac:dyDescent="0.25">
      <c r="A289" s="182">
        <v>320</v>
      </c>
      <c r="B289" s="166" t="s">
        <v>49</v>
      </c>
      <c r="C289" s="166" t="s">
        <v>58</v>
      </c>
      <c r="D289" s="166" t="s">
        <v>3543</v>
      </c>
      <c r="E289" s="166" t="s">
        <v>3544</v>
      </c>
      <c r="F289" s="166" t="s">
        <v>3545</v>
      </c>
      <c r="H289" s="166" t="s">
        <v>732</v>
      </c>
      <c r="I289" s="166" t="s">
        <v>1413</v>
      </c>
      <c r="J289" s="166" t="s">
        <v>317</v>
      </c>
      <c r="K289" s="166">
        <v>0</v>
      </c>
      <c r="L289" s="166" t="s">
        <v>317</v>
      </c>
      <c r="M289" s="166">
        <v>0</v>
      </c>
      <c r="N289" s="186">
        <v>3</v>
      </c>
      <c r="O289" s="186">
        <v>2</v>
      </c>
      <c r="P289" s="168">
        <v>6</v>
      </c>
      <c r="Q289" s="59">
        <v>2</v>
      </c>
      <c r="R289" s="340"/>
      <c r="S289" s="340">
        <v>0</v>
      </c>
      <c r="T289" s="340"/>
      <c r="U289" s="340">
        <v>0</v>
      </c>
      <c r="V289" s="183"/>
      <c r="W289" s="183">
        <v>1</v>
      </c>
      <c r="X289" s="183"/>
      <c r="Y289" s="166" t="s">
        <v>61</v>
      </c>
      <c r="Z289" s="166" t="s">
        <v>230</v>
      </c>
      <c r="AA289" s="203" t="s">
        <v>230</v>
      </c>
      <c r="AB289" s="166" t="s">
        <v>230</v>
      </c>
      <c r="AC289" s="166" t="s">
        <v>230</v>
      </c>
      <c r="AD289" s="166" t="s">
        <v>230</v>
      </c>
      <c r="AE289" s="166" t="s">
        <v>3546</v>
      </c>
      <c r="AF289" s="166" t="s">
        <v>3547</v>
      </c>
      <c r="AG289" s="165" t="s">
        <v>230</v>
      </c>
      <c r="AH289" s="166" t="s">
        <v>58</v>
      </c>
      <c r="AI289" s="167">
        <v>0.114</v>
      </c>
      <c r="AJ289" s="186">
        <v>2300</v>
      </c>
      <c r="AK289" s="186">
        <v>0.54821917808219178</v>
      </c>
      <c r="AL289" s="167">
        <v>0.17013698630136986</v>
      </c>
      <c r="AM289" s="187">
        <v>0.71835616438356165</v>
      </c>
      <c r="AN289" s="186">
        <v>0.54821917808219178</v>
      </c>
      <c r="AO289" s="186">
        <v>0.17013698630136986</v>
      </c>
      <c r="AP289" s="186">
        <v>0.71835616438356165</v>
      </c>
      <c r="AQ289" s="186">
        <v>21.550684931506851</v>
      </c>
      <c r="AR289" s="193" t="s">
        <v>231</v>
      </c>
      <c r="AS289" s="194"/>
      <c r="AT289" s="166" t="s">
        <v>232</v>
      </c>
      <c r="AU289" s="166" t="s">
        <v>58</v>
      </c>
      <c r="AV289" s="195" t="s">
        <v>3548</v>
      </c>
      <c r="AW289" s="166" t="s">
        <v>1122</v>
      </c>
      <c r="AY289" s="196"/>
      <c r="AZ289" s="714"/>
      <c r="BB289" s="196"/>
    </row>
    <row r="290" spans="1:54" s="166" customFormat="1" ht="15.95" customHeight="1" x14ac:dyDescent="0.25">
      <c r="A290" s="182">
        <v>321</v>
      </c>
      <c r="B290" s="166" t="s">
        <v>49</v>
      </c>
      <c r="C290" s="166" t="s">
        <v>58</v>
      </c>
      <c r="D290" s="166" t="s">
        <v>3549</v>
      </c>
      <c r="E290" s="166" t="s">
        <v>3550</v>
      </c>
      <c r="F290" s="166" t="s">
        <v>3551</v>
      </c>
      <c r="H290" s="166" t="s">
        <v>732</v>
      </c>
      <c r="I290" s="166" t="s">
        <v>1413</v>
      </c>
      <c r="J290" s="166" t="s">
        <v>317</v>
      </c>
      <c r="K290" s="166">
        <v>0</v>
      </c>
      <c r="L290" s="166" t="s">
        <v>317</v>
      </c>
      <c r="M290" s="166">
        <v>0</v>
      </c>
      <c r="N290" s="186">
        <v>6</v>
      </c>
      <c r="O290" s="186">
        <v>2</v>
      </c>
      <c r="P290" s="168">
        <v>12</v>
      </c>
      <c r="Q290" s="59">
        <v>1</v>
      </c>
      <c r="R290" s="340"/>
      <c r="S290" s="340">
        <v>0</v>
      </c>
      <c r="T290" s="340"/>
      <c r="U290" s="340">
        <v>0</v>
      </c>
      <c r="V290" s="183">
        <v>3</v>
      </c>
      <c r="W290" s="183">
        <v>1</v>
      </c>
      <c r="X290" s="183"/>
      <c r="Y290" s="166" t="s">
        <v>61</v>
      </c>
      <c r="Z290" s="166" t="s">
        <v>230</v>
      </c>
      <c r="AA290" s="203" t="s">
        <v>230</v>
      </c>
      <c r="AB290" s="166" t="s">
        <v>230</v>
      </c>
      <c r="AC290" s="166" t="s">
        <v>230</v>
      </c>
      <c r="AD290" s="166" t="s">
        <v>230</v>
      </c>
      <c r="AE290" s="166" t="s">
        <v>3552</v>
      </c>
      <c r="AF290" s="166" t="s">
        <v>372</v>
      </c>
      <c r="AG290" s="165" t="s">
        <v>230</v>
      </c>
      <c r="AH290" s="166" t="s">
        <v>58</v>
      </c>
      <c r="AI290" s="167">
        <v>0.114</v>
      </c>
      <c r="AJ290" s="186">
        <v>1000</v>
      </c>
      <c r="AK290" s="186">
        <v>0.23835616438356164</v>
      </c>
      <c r="AL290" s="167">
        <v>7.3972602739726029E-2</v>
      </c>
      <c r="AM290" s="187">
        <v>0.31232876712328766</v>
      </c>
      <c r="AN290" s="186">
        <v>1.5731506849315067</v>
      </c>
      <c r="AO290" s="186">
        <v>0.48821917808219184</v>
      </c>
      <c r="AP290" s="186">
        <v>2.0613698630136987</v>
      </c>
      <c r="AQ290" s="186">
        <v>61.841095890410962</v>
      </c>
      <c r="AR290" s="193" t="s">
        <v>231</v>
      </c>
      <c r="AS290" s="194"/>
      <c r="AT290" s="166" t="s">
        <v>232</v>
      </c>
      <c r="AU290" s="166" t="s">
        <v>58</v>
      </c>
      <c r="AV290" s="231" t="s">
        <v>3553</v>
      </c>
      <c r="AW290" s="166" t="s">
        <v>1122</v>
      </c>
      <c r="AY290" s="196"/>
      <c r="AZ290" s="714"/>
      <c r="BB290" s="196"/>
    </row>
    <row r="291" spans="1:54" s="166" customFormat="1" ht="15.95" customHeight="1" x14ac:dyDescent="0.25">
      <c r="A291" s="182">
        <v>322</v>
      </c>
      <c r="B291" s="166" t="s">
        <v>49</v>
      </c>
      <c r="C291" s="166" t="s">
        <v>58</v>
      </c>
      <c r="D291" s="166" t="s">
        <v>3563</v>
      </c>
      <c r="E291" s="166" t="s">
        <v>3564</v>
      </c>
      <c r="F291" s="166" t="s">
        <v>3565</v>
      </c>
      <c r="H291" s="166" t="s">
        <v>732</v>
      </c>
      <c r="I291" s="166" t="s">
        <v>1413</v>
      </c>
      <c r="J291" s="166" t="s">
        <v>317</v>
      </c>
      <c r="K291" s="166">
        <v>0</v>
      </c>
      <c r="L291" s="166" t="s">
        <v>317</v>
      </c>
      <c r="M291" s="166">
        <v>0</v>
      </c>
      <c r="N291" s="186">
        <v>4.5</v>
      </c>
      <c r="O291" s="186">
        <v>2</v>
      </c>
      <c r="P291" s="168">
        <v>9</v>
      </c>
      <c r="Q291" s="59">
        <v>2</v>
      </c>
      <c r="R291" s="340"/>
      <c r="S291" s="340">
        <v>0</v>
      </c>
      <c r="T291" s="340"/>
      <c r="U291" s="340">
        <v>0</v>
      </c>
      <c r="V291" s="183"/>
      <c r="W291" s="183">
        <v>1</v>
      </c>
      <c r="X291" s="183"/>
      <c r="Y291" s="166" t="s">
        <v>61</v>
      </c>
      <c r="Z291" s="166" t="s">
        <v>230</v>
      </c>
      <c r="AA291" s="203" t="s">
        <v>230</v>
      </c>
      <c r="AB291" s="166" t="s">
        <v>230</v>
      </c>
      <c r="AC291" s="166" t="s">
        <v>230</v>
      </c>
      <c r="AD291" s="166" t="s">
        <v>230</v>
      </c>
      <c r="AE291" s="166" t="s">
        <v>3566</v>
      </c>
      <c r="AF291" s="166" t="s">
        <v>3434</v>
      </c>
      <c r="AG291" s="165" t="s">
        <v>230</v>
      </c>
      <c r="AH291" s="166" t="s">
        <v>58</v>
      </c>
      <c r="AI291" s="167">
        <v>0.114</v>
      </c>
      <c r="AJ291" s="186">
        <v>2100</v>
      </c>
      <c r="AK291" s="186">
        <v>0.50054794520547941</v>
      </c>
      <c r="AL291" s="167">
        <v>0.15534246575342467</v>
      </c>
      <c r="AM291" s="187">
        <v>0.6558904109589041</v>
      </c>
      <c r="AN291" s="186">
        <v>0.58799999999999997</v>
      </c>
      <c r="AO291" s="186">
        <v>0.15534246575342467</v>
      </c>
      <c r="AP291" s="186">
        <v>0.74334246575342466</v>
      </c>
      <c r="AQ291" s="186">
        <v>22.300273972602739</v>
      </c>
      <c r="AR291" s="193" t="s">
        <v>231</v>
      </c>
      <c r="AS291" s="194"/>
      <c r="AT291" s="166" t="s">
        <v>232</v>
      </c>
      <c r="AU291" s="166" t="s">
        <v>58</v>
      </c>
      <c r="AV291" s="195" t="s">
        <v>3567</v>
      </c>
      <c r="AW291" s="166" t="s">
        <v>1122</v>
      </c>
      <c r="AY291" s="196"/>
      <c r="AZ291" s="714"/>
      <c r="BB291" s="196"/>
    </row>
    <row r="292" spans="1:54" s="166" customFormat="1" ht="15.95" customHeight="1" x14ac:dyDescent="0.25">
      <c r="A292" s="182">
        <v>323</v>
      </c>
      <c r="B292" s="166" t="s">
        <v>49</v>
      </c>
      <c r="C292" s="166" t="s">
        <v>58</v>
      </c>
      <c r="D292" s="166" t="s">
        <v>3570</v>
      </c>
      <c r="E292" s="166" t="s">
        <v>3571</v>
      </c>
      <c r="F292" s="166" t="s">
        <v>3572</v>
      </c>
      <c r="H292" s="166" t="s">
        <v>221</v>
      </c>
      <c r="I292" s="166" t="s">
        <v>316</v>
      </c>
      <c r="J292" s="166" t="s">
        <v>221</v>
      </c>
      <c r="K292" s="166" t="s">
        <v>222</v>
      </c>
      <c r="L292" s="166" t="s">
        <v>221</v>
      </c>
      <c r="M292" s="166" t="s">
        <v>222</v>
      </c>
      <c r="N292" s="186">
        <v>3</v>
      </c>
      <c r="O292" s="186">
        <v>2</v>
      </c>
      <c r="P292" s="168">
        <v>6</v>
      </c>
      <c r="Q292" s="59">
        <v>4</v>
      </c>
      <c r="R292" s="340"/>
      <c r="S292" s="340">
        <v>1</v>
      </c>
      <c r="T292" s="340"/>
      <c r="U292" s="340">
        <v>0</v>
      </c>
      <c r="V292" s="183"/>
      <c r="W292" s="183"/>
      <c r="X292" s="183"/>
      <c r="Y292" s="179" t="s">
        <v>16652</v>
      </c>
      <c r="Z292" s="166" t="s">
        <v>230</v>
      </c>
      <c r="AA292" s="203" t="s">
        <v>230</v>
      </c>
      <c r="AB292" s="166" t="s">
        <v>230</v>
      </c>
      <c r="AC292" s="166" t="s">
        <v>230</v>
      </c>
      <c r="AD292" s="166" t="s">
        <v>230</v>
      </c>
      <c r="AE292" s="166" t="s">
        <v>3573</v>
      </c>
      <c r="AF292" s="166" t="s">
        <v>301</v>
      </c>
      <c r="AG292" s="165" t="s">
        <v>230</v>
      </c>
      <c r="AH292" s="166" t="s">
        <v>58</v>
      </c>
      <c r="AI292" s="167">
        <v>7.5300000000000006E-2</v>
      </c>
      <c r="AJ292" s="186">
        <v>4772.6000000000004</v>
      </c>
      <c r="AK292" s="186">
        <v>0.75184794520547948</v>
      </c>
      <c r="AL292" s="186">
        <v>0.23274597260273974</v>
      </c>
      <c r="AM292" s="187">
        <v>0.98459391780821925</v>
      </c>
      <c r="AN292" s="186">
        <v>1.4192452054794522</v>
      </c>
      <c r="AO292" s="186">
        <v>0.43986926027397266</v>
      </c>
      <c r="AP292" s="186">
        <v>1.8591144657534249</v>
      </c>
      <c r="AQ292" s="186">
        <v>55.773433972602746</v>
      </c>
      <c r="AR292" s="193" t="s">
        <v>231</v>
      </c>
      <c r="AS292" s="194" t="s">
        <v>431</v>
      </c>
      <c r="AT292" s="166" t="s">
        <v>232</v>
      </c>
      <c r="AU292" s="166" t="s">
        <v>58</v>
      </c>
      <c r="AV292" s="195" t="s">
        <v>3574</v>
      </c>
      <c r="AW292" s="166" t="s">
        <v>234</v>
      </c>
      <c r="AY292" s="196"/>
      <c r="AZ292" s="714"/>
      <c r="BB292" s="196"/>
    </row>
    <row r="293" spans="1:54" s="166" customFormat="1" ht="15.95" customHeight="1" x14ac:dyDescent="0.25">
      <c r="A293" s="182">
        <v>324</v>
      </c>
      <c r="B293" s="166" t="s">
        <v>49</v>
      </c>
      <c r="C293" s="166" t="s">
        <v>58</v>
      </c>
      <c r="D293" s="166" t="s">
        <v>3579</v>
      </c>
      <c r="E293" s="166" t="s">
        <v>3580</v>
      </c>
      <c r="F293" s="166" t="s">
        <v>3581</v>
      </c>
      <c r="H293" s="166" t="s">
        <v>732</v>
      </c>
      <c r="I293" s="166" t="s">
        <v>1413</v>
      </c>
      <c r="J293" s="166" t="s">
        <v>317</v>
      </c>
      <c r="K293" s="166">
        <v>0</v>
      </c>
      <c r="L293" s="166" t="s">
        <v>317</v>
      </c>
      <c r="M293" s="166">
        <v>0</v>
      </c>
      <c r="N293" s="186">
        <v>4.5</v>
      </c>
      <c r="O293" s="186">
        <v>2</v>
      </c>
      <c r="P293" s="168">
        <v>9</v>
      </c>
      <c r="Q293" s="59">
        <v>2</v>
      </c>
      <c r="R293" s="340"/>
      <c r="S293" s="340">
        <v>0</v>
      </c>
      <c r="T293" s="340"/>
      <c r="U293" s="340">
        <v>0</v>
      </c>
      <c r="V293" s="183"/>
      <c r="W293" s="183">
        <v>1</v>
      </c>
      <c r="X293" s="183"/>
      <c r="Y293" s="166" t="s">
        <v>61</v>
      </c>
      <c r="Z293" s="166" t="s">
        <v>230</v>
      </c>
      <c r="AA293" s="203" t="s">
        <v>230</v>
      </c>
      <c r="AB293" s="166" t="s">
        <v>230</v>
      </c>
      <c r="AC293" s="166" t="s">
        <v>230</v>
      </c>
      <c r="AD293" s="166" t="s">
        <v>230</v>
      </c>
      <c r="AE293" s="166" t="s">
        <v>3582</v>
      </c>
      <c r="AF293" s="166" t="s">
        <v>3583</v>
      </c>
      <c r="AG293" s="165" t="s">
        <v>230</v>
      </c>
      <c r="AH293" s="166" t="s">
        <v>58</v>
      </c>
      <c r="AI293" s="167">
        <v>0.114</v>
      </c>
      <c r="AJ293" s="186">
        <v>2000</v>
      </c>
      <c r="AK293" s="186">
        <v>0.47671232876712327</v>
      </c>
      <c r="AL293" s="167">
        <v>0.14794520547945206</v>
      </c>
      <c r="AM293" s="187">
        <v>0.62465753424657533</v>
      </c>
      <c r="AN293" s="186">
        <v>0.91890410958904112</v>
      </c>
      <c r="AO293" s="186">
        <v>0.28109589041095895</v>
      </c>
      <c r="AP293" s="186">
        <v>1.2000000000000002</v>
      </c>
      <c r="AQ293" s="186">
        <v>36.000000000000007</v>
      </c>
      <c r="AR293" s="193" t="s">
        <v>231</v>
      </c>
      <c r="AS293" s="194"/>
      <c r="AT293" s="166" t="s">
        <v>232</v>
      </c>
      <c r="AU293" s="166" t="s">
        <v>58</v>
      </c>
      <c r="AV293" s="195" t="s">
        <v>3584</v>
      </c>
      <c r="AW293" s="166" t="s">
        <v>1122</v>
      </c>
      <c r="AY293" s="196"/>
      <c r="AZ293" s="714"/>
      <c r="BB293" s="196"/>
    </row>
    <row r="294" spans="1:54" s="166" customFormat="1" ht="15.95" customHeight="1" x14ac:dyDescent="0.25">
      <c r="A294" s="182">
        <v>325</v>
      </c>
      <c r="B294" s="166" t="s">
        <v>49</v>
      </c>
      <c r="C294" s="166" t="s">
        <v>58</v>
      </c>
      <c r="D294" s="166" t="s">
        <v>3587</v>
      </c>
      <c r="E294" s="166" t="s">
        <v>3588</v>
      </c>
      <c r="F294" s="166" t="s">
        <v>3589</v>
      </c>
      <c r="H294" s="166" t="s">
        <v>732</v>
      </c>
      <c r="I294" s="166" t="s">
        <v>1413</v>
      </c>
      <c r="J294" s="166" t="s">
        <v>317</v>
      </c>
      <c r="K294" s="166">
        <v>0</v>
      </c>
      <c r="L294" s="166" t="s">
        <v>317</v>
      </c>
      <c r="M294" s="166">
        <v>0</v>
      </c>
      <c r="N294" s="186">
        <v>3.5</v>
      </c>
      <c r="O294" s="186">
        <v>1.65</v>
      </c>
      <c r="P294" s="168">
        <v>5.78</v>
      </c>
      <c r="Q294" s="59">
        <v>0</v>
      </c>
      <c r="R294" s="340"/>
      <c r="S294" s="340">
        <v>0</v>
      </c>
      <c r="T294" s="340"/>
      <c r="U294" s="340">
        <v>0</v>
      </c>
      <c r="V294" s="183">
        <v>4</v>
      </c>
      <c r="W294" s="183">
        <v>1</v>
      </c>
      <c r="X294" s="183"/>
      <c r="Y294" s="166" t="s">
        <v>61</v>
      </c>
      <c r="Z294" s="166" t="s">
        <v>230</v>
      </c>
      <c r="AA294" s="203" t="s">
        <v>230</v>
      </c>
      <c r="AB294" s="166" t="s">
        <v>230</v>
      </c>
      <c r="AC294" s="166" t="s">
        <v>230</v>
      </c>
      <c r="AD294" s="166" t="s">
        <v>230</v>
      </c>
      <c r="AE294" s="166" t="s">
        <v>3590</v>
      </c>
      <c r="AF294" s="166" t="s">
        <v>3591</v>
      </c>
      <c r="AG294" s="165" t="s">
        <v>230</v>
      </c>
      <c r="AH294" s="166" t="s">
        <v>58</v>
      </c>
      <c r="AI294" s="167">
        <v>0.114</v>
      </c>
      <c r="AJ294" s="186">
        <v>3100</v>
      </c>
      <c r="AK294" s="186">
        <v>0.73890410958904107</v>
      </c>
      <c r="AL294" s="167">
        <v>0.2293150684931507</v>
      </c>
      <c r="AM294" s="187">
        <v>0.96821917808219182</v>
      </c>
      <c r="AN294" s="186">
        <v>4.2427397260273967</v>
      </c>
      <c r="AO294" s="186">
        <v>1.316712328767123</v>
      </c>
      <c r="AP294" s="186">
        <v>5.5594520547945194</v>
      </c>
      <c r="AQ294" s="186">
        <v>166.78356164383558</v>
      </c>
      <c r="AR294" s="193" t="s">
        <v>231</v>
      </c>
      <c r="AS294" s="194"/>
      <c r="AT294" s="166" t="s">
        <v>232</v>
      </c>
      <c r="AU294" s="166" t="s">
        <v>58</v>
      </c>
      <c r="AV294" s="231" t="s">
        <v>1122</v>
      </c>
      <c r="AW294" s="166" t="s">
        <v>1122</v>
      </c>
      <c r="AY294" s="196"/>
      <c r="AZ294" s="714"/>
      <c r="BB294" s="196"/>
    </row>
    <row r="295" spans="1:54" s="166" customFormat="1" ht="15.95" customHeight="1" x14ac:dyDescent="0.25">
      <c r="A295" s="182">
        <v>326</v>
      </c>
      <c r="B295" s="166" t="s">
        <v>49</v>
      </c>
      <c r="C295" s="166" t="s">
        <v>58</v>
      </c>
      <c r="D295" s="166" t="s">
        <v>16725</v>
      </c>
      <c r="E295" s="166" t="s">
        <v>3612</v>
      </c>
      <c r="F295" s="166" t="s">
        <v>3613</v>
      </c>
      <c r="H295" s="166" t="s">
        <v>219</v>
      </c>
      <c r="I295" s="166" t="s">
        <v>220</v>
      </c>
      <c r="J295" s="166" t="s">
        <v>221</v>
      </c>
      <c r="K295" s="166" t="s">
        <v>222</v>
      </c>
      <c r="L295" s="166" t="s">
        <v>221</v>
      </c>
      <c r="M295" s="166" t="s">
        <v>879</v>
      </c>
      <c r="N295" s="186">
        <v>4.5</v>
      </c>
      <c r="O295" s="186">
        <v>2</v>
      </c>
      <c r="P295" s="168">
        <v>9</v>
      </c>
      <c r="Q295" s="59">
        <v>5</v>
      </c>
      <c r="R295" s="340"/>
      <c r="S295" s="340">
        <v>1</v>
      </c>
      <c r="T295" s="340"/>
      <c r="U295" s="340">
        <v>1</v>
      </c>
      <c r="V295" s="183"/>
      <c r="W295" s="183"/>
      <c r="X295" s="183"/>
      <c r="Y295" s="817" t="s">
        <v>16652</v>
      </c>
      <c r="Z295" s="166" t="s">
        <v>230</v>
      </c>
      <c r="AA295" s="203" t="s">
        <v>230</v>
      </c>
      <c r="AB295" s="166" t="s">
        <v>230</v>
      </c>
      <c r="AC295" s="166" t="s">
        <v>230</v>
      </c>
      <c r="AD295" s="166" t="s">
        <v>230</v>
      </c>
      <c r="AE295" s="166" t="s">
        <v>3614</v>
      </c>
      <c r="AF295" s="166" t="s">
        <v>3434</v>
      </c>
      <c r="AG295" s="165" t="s">
        <v>230</v>
      </c>
      <c r="AH295" s="166" t="s">
        <v>58</v>
      </c>
      <c r="AI295" s="167">
        <v>0.114</v>
      </c>
      <c r="AJ295" s="186">
        <v>2100</v>
      </c>
      <c r="AK295" s="167">
        <v>0.50054794520547941</v>
      </c>
      <c r="AL295" s="167">
        <v>0.15534246575342467</v>
      </c>
      <c r="AM295" s="187">
        <v>0.6558904109589041</v>
      </c>
      <c r="AN295" s="167">
        <v>7.7204346031150317</v>
      </c>
      <c r="AO295" s="167">
        <v>2.1358191780821918</v>
      </c>
      <c r="AP295" s="167">
        <v>9.8562537811972231</v>
      </c>
      <c r="AQ295" s="167">
        <v>295.68761343591672</v>
      </c>
      <c r="AR295" s="193" t="s">
        <v>231</v>
      </c>
      <c r="AS295" s="194" t="s">
        <v>114</v>
      </c>
      <c r="AT295" s="166" t="s">
        <v>232</v>
      </c>
      <c r="AU295" s="166" t="s">
        <v>58</v>
      </c>
      <c r="AV295" s="231" t="s">
        <v>3615</v>
      </c>
      <c r="AW295" s="166" t="s">
        <v>234</v>
      </c>
      <c r="AX295" s="375" t="s">
        <v>16727</v>
      </c>
      <c r="AY295" s="196"/>
      <c r="AZ295" s="714"/>
      <c r="BB295" s="196"/>
    </row>
    <row r="296" spans="1:54" s="166" customFormat="1" ht="15.95" customHeight="1" x14ac:dyDescent="0.25">
      <c r="A296" s="182">
        <v>327</v>
      </c>
      <c r="B296" s="166" t="s">
        <v>49</v>
      </c>
      <c r="C296" s="166" t="s">
        <v>58</v>
      </c>
      <c r="D296" s="166" t="s">
        <v>3621</v>
      </c>
      <c r="E296" s="166" t="s">
        <v>3622</v>
      </c>
      <c r="F296" s="166" t="s">
        <v>3623</v>
      </c>
      <c r="H296" s="166" t="s">
        <v>732</v>
      </c>
      <c r="I296" s="166" t="s">
        <v>1413</v>
      </c>
      <c r="J296" s="166" t="s">
        <v>221</v>
      </c>
      <c r="K296" s="166" t="s">
        <v>222</v>
      </c>
      <c r="L296" s="166" t="s">
        <v>317</v>
      </c>
      <c r="M296" s="166">
        <v>0</v>
      </c>
      <c r="N296" s="186">
        <v>6</v>
      </c>
      <c r="O296" s="186">
        <v>2</v>
      </c>
      <c r="P296" s="168">
        <v>12</v>
      </c>
      <c r="Q296" s="59">
        <v>2</v>
      </c>
      <c r="R296" s="340"/>
      <c r="S296" s="340">
        <v>0</v>
      </c>
      <c r="T296" s="340"/>
      <c r="U296" s="340">
        <v>0</v>
      </c>
      <c r="V296" s="183"/>
      <c r="W296" s="183">
        <v>1</v>
      </c>
      <c r="X296" s="183"/>
      <c r="Y296" s="166" t="s">
        <v>61</v>
      </c>
      <c r="Z296" s="166" t="s">
        <v>230</v>
      </c>
      <c r="AA296" s="203" t="s">
        <v>230</v>
      </c>
      <c r="AB296" s="166" t="s">
        <v>230</v>
      </c>
      <c r="AC296" s="166" t="s">
        <v>230</v>
      </c>
      <c r="AD296" s="166" t="s">
        <v>230</v>
      </c>
      <c r="AE296" s="166" t="s">
        <v>3624</v>
      </c>
      <c r="AF296" s="166" t="s">
        <v>3625</v>
      </c>
      <c r="AG296" s="165" t="s">
        <v>230</v>
      </c>
      <c r="AH296" s="166" t="s">
        <v>58</v>
      </c>
      <c r="AI296" s="167">
        <v>0.114</v>
      </c>
      <c r="AJ296" s="186">
        <v>5900</v>
      </c>
      <c r="AK296" s="186">
        <v>1.4063013698630136</v>
      </c>
      <c r="AL296" s="167">
        <v>0.43643835616438359</v>
      </c>
      <c r="AM296" s="187">
        <v>1.8427397260273972</v>
      </c>
      <c r="AN296" s="186">
        <v>1.6923287671232874</v>
      </c>
      <c r="AO296" s="186">
        <v>0.52520547945205487</v>
      </c>
      <c r="AP296" s="186">
        <v>2.217534246575342</v>
      </c>
      <c r="AQ296" s="186">
        <v>66.526027397260265</v>
      </c>
      <c r="AR296" s="193" t="s">
        <v>231</v>
      </c>
      <c r="AS296" s="194"/>
      <c r="AT296" s="166" t="s">
        <v>232</v>
      </c>
      <c r="AU296" s="166" t="s">
        <v>58</v>
      </c>
      <c r="AV296" s="231" t="s">
        <v>3626</v>
      </c>
      <c r="AW296" s="166" t="s">
        <v>1122</v>
      </c>
      <c r="AY296" s="196"/>
      <c r="AZ296" s="714"/>
      <c r="BB296" s="196"/>
    </row>
    <row r="297" spans="1:54" s="166" customFormat="1" ht="66" customHeight="1" x14ac:dyDescent="0.25">
      <c r="A297" s="400">
        <v>328</v>
      </c>
      <c r="B297" s="384" t="s">
        <v>49</v>
      </c>
      <c r="C297" s="384" t="s">
        <v>58</v>
      </c>
      <c r="D297" s="384" t="s">
        <v>3629</v>
      </c>
      <c r="E297" s="384" t="s">
        <v>3630</v>
      </c>
      <c r="F297" s="384" t="s">
        <v>3631</v>
      </c>
      <c r="G297" s="384"/>
      <c r="H297" s="384" t="s">
        <v>732</v>
      </c>
      <c r="I297" s="384" t="s">
        <v>1413</v>
      </c>
      <c r="J297" s="384" t="s">
        <v>221</v>
      </c>
      <c r="K297" s="384" t="s">
        <v>222</v>
      </c>
      <c r="L297" s="384" t="s">
        <v>317</v>
      </c>
      <c r="M297" s="384">
        <v>0</v>
      </c>
      <c r="N297" s="385">
        <v>6</v>
      </c>
      <c r="O297" s="385">
        <v>2</v>
      </c>
      <c r="P297" s="414">
        <v>12</v>
      </c>
      <c r="Q297" s="387">
        <v>2</v>
      </c>
      <c r="R297" s="386"/>
      <c r="S297" s="386">
        <v>0</v>
      </c>
      <c r="T297" s="386"/>
      <c r="U297" s="386">
        <v>0</v>
      </c>
      <c r="V297" s="386">
        <v>1</v>
      </c>
      <c r="W297" s="386">
        <v>1</v>
      </c>
      <c r="X297" s="386"/>
      <c r="Y297" s="384" t="s">
        <v>61</v>
      </c>
      <c r="Z297" s="388" t="s">
        <v>230</v>
      </c>
      <c r="AA297" s="427" t="s">
        <v>230</v>
      </c>
      <c r="AB297" s="388" t="s">
        <v>230</v>
      </c>
      <c r="AC297" s="388" t="s">
        <v>230</v>
      </c>
      <c r="AD297" s="388" t="s">
        <v>230</v>
      </c>
      <c r="AE297" s="388"/>
      <c r="AF297" s="388"/>
      <c r="AG297" s="388"/>
      <c r="AH297" s="388"/>
      <c r="AI297" s="388"/>
      <c r="AJ297" s="388"/>
      <c r="AK297" s="426"/>
      <c r="AL297" s="388"/>
      <c r="AM297" s="388"/>
      <c r="AN297" s="475">
        <v>0</v>
      </c>
      <c r="AO297" s="475">
        <v>0</v>
      </c>
      <c r="AP297" s="475">
        <v>0</v>
      </c>
      <c r="AQ297" s="475">
        <v>0</v>
      </c>
      <c r="AR297" s="422" t="s">
        <v>231</v>
      </c>
      <c r="AS297" s="423"/>
      <c r="AT297" s="388" t="s">
        <v>232</v>
      </c>
      <c r="AU297" s="388" t="s">
        <v>58</v>
      </c>
      <c r="AV297" s="424" t="s">
        <v>3632</v>
      </c>
      <c r="AW297" s="388" t="s">
        <v>1122</v>
      </c>
      <c r="AX297" s="327" t="s">
        <v>16309</v>
      </c>
      <c r="AY297" s="196"/>
      <c r="AZ297" s="714"/>
      <c r="BB297" s="196"/>
    </row>
    <row r="298" spans="1:54" s="166" customFormat="1" ht="15.95" customHeight="1" x14ac:dyDescent="0.25">
      <c r="A298" s="182">
        <v>329</v>
      </c>
      <c r="B298" s="166" t="s">
        <v>49</v>
      </c>
      <c r="C298" s="166" t="s">
        <v>58</v>
      </c>
      <c r="D298" s="166" t="s">
        <v>3633</v>
      </c>
      <c r="E298" s="166" t="s">
        <v>3634</v>
      </c>
      <c r="F298" s="166" t="s">
        <v>3635</v>
      </c>
      <c r="H298" s="166" t="s">
        <v>732</v>
      </c>
      <c r="I298" s="166" t="s">
        <v>1413</v>
      </c>
      <c r="J298" s="166" t="s">
        <v>221</v>
      </c>
      <c r="K298" s="166" t="s">
        <v>222</v>
      </c>
      <c r="L298" s="166" t="s">
        <v>317</v>
      </c>
      <c r="M298" s="166">
        <v>0</v>
      </c>
      <c r="N298" s="186">
        <v>3</v>
      </c>
      <c r="O298" s="186">
        <v>3</v>
      </c>
      <c r="P298" s="168">
        <v>9</v>
      </c>
      <c r="Q298" s="59">
        <v>2</v>
      </c>
      <c r="R298" s="340"/>
      <c r="S298" s="340">
        <v>0</v>
      </c>
      <c r="T298" s="340"/>
      <c r="U298" s="340">
        <v>0</v>
      </c>
      <c r="V298" s="183"/>
      <c r="W298" s="183">
        <v>1</v>
      </c>
      <c r="X298" s="183"/>
      <c r="Y298" s="166" t="s">
        <v>61</v>
      </c>
      <c r="Z298" s="166" t="s">
        <v>230</v>
      </c>
      <c r="AA298" s="203" t="s">
        <v>230</v>
      </c>
      <c r="AB298" s="166" t="s">
        <v>230</v>
      </c>
      <c r="AC298" s="166" t="s">
        <v>230</v>
      </c>
      <c r="AD298" s="166" t="s">
        <v>230</v>
      </c>
      <c r="AE298" s="166" t="s">
        <v>3636</v>
      </c>
      <c r="AF298" s="166" t="s">
        <v>3637</v>
      </c>
      <c r="AG298" s="165" t="s">
        <v>230</v>
      </c>
      <c r="AH298" s="166" t="s">
        <v>58</v>
      </c>
      <c r="AI298" s="167">
        <v>0.114</v>
      </c>
      <c r="AJ298" s="186">
        <v>2900</v>
      </c>
      <c r="AK298" s="186">
        <v>0.69123287671232869</v>
      </c>
      <c r="AL298" s="167">
        <v>0.21452054794520548</v>
      </c>
      <c r="AM298" s="187">
        <v>0.90575342465753417</v>
      </c>
      <c r="AN298" s="186">
        <v>0.69123287671232869</v>
      </c>
      <c r="AO298" s="186">
        <v>0.21452054794520548</v>
      </c>
      <c r="AP298" s="186">
        <v>0.90575342465753417</v>
      </c>
      <c r="AQ298" s="186">
        <v>27.172602739726024</v>
      </c>
      <c r="AR298" s="193" t="s">
        <v>231</v>
      </c>
      <c r="AS298" s="194"/>
      <c r="AT298" s="166" t="s">
        <v>232</v>
      </c>
      <c r="AU298" s="166" t="s">
        <v>58</v>
      </c>
      <c r="AV298" s="231" t="s">
        <v>3638</v>
      </c>
      <c r="AW298" s="166" t="s">
        <v>1122</v>
      </c>
      <c r="AY298" s="196"/>
      <c r="AZ298" s="714"/>
      <c r="BB298" s="196"/>
    </row>
    <row r="299" spans="1:54" s="166" customFormat="1" ht="15.95" customHeight="1" x14ac:dyDescent="0.25">
      <c r="A299" s="182">
        <v>330</v>
      </c>
      <c r="B299" s="166" t="s">
        <v>49</v>
      </c>
      <c r="C299" s="166" t="s">
        <v>58</v>
      </c>
      <c r="D299" s="166" t="s">
        <v>3639</v>
      </c>
      <c r="E299" s="166" t="s">
        <v>3640</v>
      </c>
      <c r="F299" s="166" t="s">
        <v>3641</v>
      </c>
      <c r="H299" s="166" t="s">
        <v>221</v>
      </c>
      <c r="I299" s="166" t="s">
        <v>220</v>
      </c>
      <c r="J299" s="166" t="s">
        <v>221</v>
      </c>
      <c r="K299" s="166" t="s">
        <v>879</v>
      </c>
      <c r="L299" s="166" t="s">
        <v>221</v>
      </c>
      <c r="M299" s="166" t="s">
        <v>879</v>
      </c>
      <c r="N299" s="186">
        <v>4</v>
      </c>
      <c r="O299" s="186">
        <v>2</v>
      </c>
      <c r="P299" s="168">
        <v>8</v>
      </c>
      <c r="Q299" s="59">
        <v>2</v>
      </c>
      <c r="R299" s="340"/>
      <c r="S299" s="340">
        <v>0</v>
      </c>
      <c r="T299" s="340"/>
      <c r="U299" s="340">
        <v>0</v>
      </c>
      <c r="V299" s="183"/>
      <c r="W299" s="183">
        <v>1</v>
      </c>
      <c r="X299" s="183"/>
      <c r="Y299" s="166" t="s">
        <v>16652</v>
      </c>
      <c r="Z299" s="166" t="s">
        <v>230</v>
      </c>
      <c r="AA299" s="203" t="s">
        <v>230</v>
      </c>
      <c r="AB299" s="166" t="s">
        <v>230</v>
      </c>
      <c r="AC299" s="166" t="s">
        <v>230</v>
      </c>
      <c r="AD299" s="166" t="s">
        <v>230</v>
      </c>
      <c r="AE299" s="166" t="s">
        <v>3642</v>
      </c>
      <c r="AF299" s="166" t="s">
        <v>3643</v>
      </c>
      <c r="AG299" s="165" t="s">
        <v>230</v>
      </c>
      <c r="AH299" s="166" t="s">
        <v>58</v>
      </c>
      <c r="AI299" s="167">
        <v>0.114</v>
      </c>
      <c r="AJ299" s="186">
        <v>1800</v>
      </c>
      <c r="AK299" s="186">
        <v>0.42904109589041095</v>
      </c>
      <c r="AL299" s="167">
        <v>0.13315068493150686</v>
      </c>
      <c r="AM299" s="187">
        <v>0.56219178082191779</v>
      </c>
      <c r="AN299" s="186">
        <v>0.42904109589041095</v>
      </c>
      <c r="AO299" s="186">
        <v>0.13315068493150686</v>
      </c>
      <c r="AP299" s="186">
        <v>0.56219178082191779</v>
      </c>
      <c r="AQ299" s="186">
        <v>16.865753424657534</v>
      </c>
      <c r="AR299" s="193" t="s">
        <v>231</v>
      </c>
      <c r="AS299" s="194" t="s">
        <v>431</v>
      </c>
      <c r="AT299" s="166" t="s">
        <v>232</v>
      </c>
      <c r="AU299" s="166" t="s">
        <v>58</v>
      </c>
      <c r="AV299" s="195" t="s">
        <v>3644</v>
      </c>
      <c r="AW299" s="166" t="s">
        <v>234</v>
      </c>
      <c r="AY299" s="196"/>
      <c r="AZ299" s="714"/>
      <c r="BB299" s="196"/>
    </row>
    <row r="300" spans="1:54" s="166" customFormat="1" ht="15.95" customHeight="1" x14ac:dyDescent="0.25">
      <c r="A300" s="182">
        <v>331</v>
      </c>
      <c r="B300" s="166" t="s">
        <v>49</v>
      </c>
      <c r="C300" s="166" t="s">
        <v>58</v>
      </c>
      <c r="D300" s="166" t="s">
        <v>3645</v>
      </c>
      <c r="E300" s="166" t="s">
        <v>3646</v>
      </c>
      <c r="F300" s="166" t="s">
        <v>3647</v>
      </c>
      <c r="H300" s="166" t="s">
        <v>219</v>
      </c>
      <c r="I300" s="166" t="s">
        <v>220</v>
      </c>
      <c r="J300" s="166" t="s">
        <v>221</v>
      </c>
      <c r="K300" s="166" t="s">
        <v>222</v>
      </c>
      <c r="L300" s="166" t="s">
        <v>317</v>
      </c>
      <c r="M300" s="166">
        <v>0</v>
      </c>
      <c r="N300" s="186">
        <v>4</v>
      </c>
      <c r="O300" s="186">
        <v>2</v>
      </c>
      <c r="P300" s="168">
        <v>8</v>
      </c>
      <c r="Q300" s="59">
        <v>1</v>
      </c>
      <c r="R300" s="340"/>
      <c r="S300" s="340">
        <v>0</v>
      </c>
      <c r="T300" s="340"/>
      <c r="U300" s="340">
        <v>0</v>
      </c>
      <c r="V300" s="183">
        <v>1</v>
      </c>
      <c r="W300" s="183">
        <v>1</v>
      </c>
      <c r="X300" s="183"/>
      <c r="Y300" s="166" t="s">
        <v>61</v>
      </c>
      <c r="Z300" s="166" t="s">
        <v>230</v>
      </c>
      <c r="AA300" s="203" t="s">
        <v>230</v>
      </c>
      <c r="AB300" s="166" t="s">
        <v>230</v>
      </c>
      <c r="AC300" s="166" t="s">
        <v>230</v>
      </c>
      <c r="AD300" s="166" t="s">
        <v>230</v>
      </c>
      <c r="AE300" s="166" t="s">
        <v>3648</v>
      </c>
      <c r="AF300" s="166" t="s">
        <v>3649</v>
      </c>
      <c r="AG300" s="165" t="s">
        <v>230</v>
      </c>
      <c r="AH300" s="166" t="s">
        <v>58</v>
      </c>
      <c r="AI300" s="167">
        <v>0.114</v>
      </c>
      <c r="AJ300" s="186">
        <v>1000</v>
      </c>
      <c r="AK300" s="186">
        <v>0.23835616438356164</v>
      </c>
      <c r="AL300" s="167">
        <v>7.3972602739726029E-2</v>
      </c>
      <c r="AM300" s="187">
        <v>0.31232876712328766</v>
      </c>
      <c r="AN300" s="186">
        <v>0.86404109589041089</v>
      </c>
      <c r="AO300" s="186">
        <v>0.26630136986301367</v>
      </c>
      <c r="AP300" s="186">
        <v>1.1303424657534245</v>
      </c>
      <c r="AQ300" s="186">
        <v>33.910273972602731</v>
      </c>
      <c r="AR300" s="193" t="s">
        <v>231</v>
      </c>
      <c r="AS300" s="194"/>
      <c r="AT300" s="166" t="s">
        <v>232</v>
      </c>
      <c r="AU300" s="166" t="s">
        <v>58</v>
      </c>
      <c r="AV300" s="195" t="s">
        <v>3650</v>
      </c>
      <c r="AW300" s="166" t="s">
        <v>1122</v>
      </c>
      <c r="AY300" s="196"/>
      <c r="AZ300" s="714"/>
      <c r="BB300" s="196"/>
    </row>
    <row r="301" spans="1:54" s="166" customFormat="1" ht="15.95" customHeight="1" x14ac:dyDescent="0.25">
      <c r="A301" s="400">
        <v>332</v>
      </c>
      <c r="B301" s="384" t="s">
        <v>49</v>
      </c>
      <c r="C301" s="384" t="s">
        <v>58</v>
      </c>
      <c r="D301" s="384" t="s">
        <v>3655</v>
      </c>
      <c r="E301" s="384" t="s">
        <v>3656</v>
      </c>
      <c r="F301" s="384" t="s">
        <v>3657</v>
      </c>
      <c r="G301" s="384"/>
      <c r="H301" s="384" t="s">
        <v>732</v>
      </c>
      <c r="I301" s="384" t="s">
        <v>1413</v>
      </c>
      <c r="J301" s="384" t="s">
        <v>221</v>
      </c>
      <c r="K301" s="384" t="s">
        <v>222</v>
      </c>
      <c r="L301" s="384" t="s">
        <v>317</v>
      </c>
      <c r="M301" s="384">
        <v>0</v>
      </c>
      <c r="N301" s="385">
        <v>0</v>
      </c>
      <c r="O301" s="385">
        <v>0</v>
      </c>
      <c r="P301" s="414">
        <v>0</v>
      </c>
      <c r="Q301" s="387">
        <v>0</v>
      </c>
      <c r="R301" s="386"/>
      <c r="S301" s="386">
        <v>0</v>
      </c>
      <c r="T301" s="386"/>
      <c r="U301" s="386">
        <v>0</v>
      </c>
      <c r="V301" s="386"/>
      <c r="W301" s="386"/>
      <c r="X301" s="386"/>
      <c r="Y301" s="384" t="s">
        <v>61</v>
      </c>
      <c r="Z301" s="388" t="s">
        <v>230</v>
      </c>
      <c r="AA301" s="427" t="s">
        <v>230</v>
      </c>
      <c r="AB301" s="388" t="s">
        <v>230</v>
      </c>
      <c r="AC301" s="388" t="s">
        <v>230</v>
      </c>
      <c r="AD301" s="388" t="s">
        <v>230</v>
      </c>
      <c r="AE301" s="388"/>
      <c r="AF301" s="388"/>
      <c r="AG301" s="419"/>
      <c r="AH301" s="384"/>
      <c r="AI301" s="410"/>
      <c r="AJ301" s="410"/>
      <c r="AK301" s="385"/>
      <c r="AL301" s="410"/>
      <c r="AM301" s="404"/>
      <c r="AN301" s="473">
        <v>0</v>
      </c>
      <c r="AO301" s="473">
        <v>0</v>
      </c>
      <c r="AP301" s="473">
        <v>0</v>
      </c>
      <c r="AQ301" s="473">
        <v>0</v>
      </c>
      <c r="AR301" s="405" t="s">
        <v>3658</v>
      </c>
      <c r="AS301" s="401"/>
      <c r="AT301" s="384" t="s">
        <v>232</v>
      </c>
      <c r="AU301" s="384" t="s">
        <v>58</v>
      </c>
      <c r="AV301" s="425" t="s">
        <v>3659</v>
      </c>
      <c r="AW301" s="388" t="s">
        <v>1122</v>
      </c>
      <c r="AX301" s="327" t="s">
        <v>16309</v>
      </c>
      <c r="AY301" s="196"/>
      <c r="AZ301" s="714"/>
      <c r="BB301" s="196"/>
    </row>
    <row r="302" spans="1:54" s="166" customFormat="1" ht="15.95" customHeight="1" x14ac:dyDescent="0.25">
      <c r="A302" s="182">
        <v>333</v>
      </c>
      <c r="B302" s="166" t="s">
        <v>49</v>
      </c>
      <c r="C302" s="166" t="s">
        <v>58</v>
      </c>
      <c r="D302" s="166" t="s">
        <v>3660</v>
      </c>
      <c r="E302" s="166" t="s">
        <v>3661</v>
      </c>
      <c r="F302" s="166" t="s">
        <v>3662</v>
      </c>
      <c r="H302" s="166" t="s">
        <v>732</v>
      </c>
      <c r="I302" s="166" t="s">
        <v>1413</v>
      </c>
      <c r="J302" s="166" t="s">
        <v>317</v>
      </c>
      <c r="K302" s="166">
        <v>0</v>
      </c>
      <c r="L302" s="166" t="s">
        <v>317</v>
      </c>
      <c r="M302" s="166">
        <v>0</v>
      </c>
      <c r="N302" s="186">
        <v>4.88</v>
      </c>
      <c r="O302" s="186">
        <v>1.7</v>
      </c>
      <c r="P302" s="168">
        <v>8.3000000000000007</v>
      </c>
      <c r="Q302" s="59">
        <v>0</v>
      </c>
      <c r="R302" s="340"/>
      <c r="S302" s="340">
        <v>0</v>
      </c>
      <c r="T302" s="340"/>
      <c r="U302" s="340">
        <v>0</v>
      </c>
      <c r="V302" s="183">
        <v>1</v>
      </c>
      <c r="W302" s="183">
        <v>1</v>
      </c>
      <c r="X302" s="183">
        <v>0</v>
      </c>
      <c r="Y302" s="166" t="s">
        <v>61</v>
      </c>
      <c r="Z302" s="166" t="s">
        <v>230</v>
      </c>
      <c r="AA302" s="203" t="s">
        <v>230</v>
      </c>
      <c r="AB302" s="166" t="s">
        <v>230</v>
      </c>
      <c r="AC302" s="166" t="s">
        <v>230</v>
      </c>
      <c r="AD302" s="166" t="s">
        <v>230</v>
      </c>
      <c r="AE302" s="166" t="s">
        <v>3663</v>
      </c>
      <c r="AF302" s="166" t="s">
        <v>3664</v>
      </c>
      <c r="AG302" s="165" t="s">
        <v>230</v>
      </c>
      <c r="AH302" s="166" t="s">
        <v>58</v>
      </c>
      <c r="AI302" s="167">
        <v>0.114</v>
      </c>
      <c r="AJ302" s="186">
        <v>2500</v>
      </c>
      <c r="AK302" s="186">
        <v>0.59589041095890405</v>
      </c>
      <c r="AL302" s="167">
        <v>0.18493150684931506</v>
      </c>
      <c r="AM302" s="187">
        <v>0.78082191780821908</v>
      </c>
      <c r="AN302" s="186">
        <v>2.1452054794520548</v>
      </c>
      <c r="AO302" s="186">
        <v>0.66575342465753429</v>
      </c>
      <c r="AP302" s="186">
        <v>2.8109589041095893</v>
      </c>
      <c r="AQ302" s="186">
        <v>84.328767123287676</v>
      </c>
      <c r="AR302" s="193" t="s">
        <v>231</v>
      </c>
      <c r="AS302" s="194"/>
      <c r="AT302" s="166" t="s">
        <v>232</v>
      </c>
      <c r="AU302" s="166" t="s">
        <v>58</v>
      </c>
      <c r="AV302" s="231" t="s">
        <v>1122</v>
      </c>
      <c r="AW302" s="166" t="s">
        <v>1122</v>
      </c>
      <c r="AY302" s="196"/>
      <c r="AZ302" s="714"/>
      <c r="BB302" s="196"/>
    </row>
    <row r="303" spans="1:54" s="166" customFormat="1" ht="15.95" customHeight="1" x14ac:dyDescent="0.25">
      <c r="A303" s="182">
        <v>334</v>
      </c>
      <c r="B303" s="166" t="s">
        <v>49</v>
      </c>
      <c r="C303" s="166" t="s">
        <v>58</v>
      </c>
      <c r="D303" s="166" t="s">
        <v>3669</v>
      </c>
      <c r="E303" s="166" t="s">
        <v>3670</v>
      </c>
      <c r="F303" s="166" t="s">
        <v>3671</v>
      </c>
      <c r="H303" s="166" t="s">
        <v>732</v>
      </c>
      <c r="I303" s="166" t="s">
        <v>1413</v>
      </c>
      <c r="J303" s="166" t="s">
        <v>317</v>
      </c>
      <c r="K303" s="166">
        <v>0</v>
      </c>
      <c r="L303" s="166" t="s">
        <v>317</v>
      </c>
      <c r="M303" s="166">
        <v>0</v>
      </c>
      <c r="N303" s="186">
        <v>3</v>
      </c>
      <c r="O303" s="186">
        <v>3</v>
      </c>
      <c r="P303" s="168">
        <v>9</v>
      </c>
      <c r="Q303" s="59">
        <v>0</v>
      </c>
      <c r="R303" s="340"/>
      <c r="S303" s="340">
        <v>0</v>
      </c>
      <c r="T303" s="340"/>
      <c r="U303" s="340">
        <v>0</v>
      </c>
      <c r="V303" s="183">
        <v>1</v>
      </c>
      <c r="W303" s="183">
        <v>1</v>
      </c>
      <c r="X303" s="183">
        <v>0</v>
      </c>
      <c r="Y303" s="166" t="s">
        <v>61</v>
      </c>
      <c r="Z303" s="166" t="s">
        <v>230</v>
      </c>
      <c r="AA303" s="203" t="s">
        <v>230</v>
      </c>
      <c r="AB303" s="166" t="s">
        <v>230</v>
      </c>
      <c r="AC303" s="166" t="s">
        <v>230</v>
      </c>
      <c r="AD303" s="166" t="s">
        <v>230</v>
      </c>
      <c r="AE303" s="166" t="s">
        <v>3672</v>
      </c>
      <c r="AF303" s="166" t="s">
        <v>491</v>
      </c>
      <c r="AG303" s="165" t="s">
        <v>230</v>
      </c>
      <c r="AH303" s="166" t="s">
        <v>58</v>
      </c>
      <c r="AI303" s="167">
        <v>0.114</v>
      </c>
      <c r="AJ303" s="186">
        <v>1400</v>
      </c>
      <c r="AK303" s="186">
        <v>0.33369863013698631</v>
      </c>
      <c r="AL303" s="167">
        <v>0.10356164383561643</v>
      </c>
      <c r="AM303" s="187">
        <v>0.43726027397260275</v>
      </c>
      <c r="AN303" s="186">
        <v>0.33369863013698631</v>
      </c>
      <c r="AO303" s="186">
        <v>0.10356164383561643</v>
      </c>
      <c r="AP303" s="186">
        <v>0.43726027397260275</v>
      </c>
      <c r="AQ303" s="186">
        <v>13.117808219178082</v>
      </c>
      <c r="AR303" s="193" t="s">
        <v>231</v>
      </c>
      <c r="AS303" s="194"/>
      <c r="AT303" s="166" t="s">
        <v>232</v>
      </c>
      <c r="AU303" s="166" t="s">
        <v>58</v>
      </c>
      <c r="AV303" s="231" t="s">
        <v>1122</v>
      </c>
      <c r="AW303" s="166" t="s">
        <v>1122</v>
      </c>
      <c r="AY303" s="196"/>
      <c r="AZ303" s="714"/>
      <c r="BB303" s="196"/>
    </row>
    <row r="304" spans="1:54" s="166" customFormat="1" ht="15.95" customHeight="1" x14ac:dyDescent="0.25">
      <c r="A304" s="182">
        <v>335</v>
      </c>
      <c r="B304" s="166" t="s">
        <v>49</v>
      </c>
      <c r="C304" s="166" t="s">
        <v>58</v>
      </c>
      <c r="D304" s="166" t="s">
        <v>3673</v>
      </c>
      <c r="E304" s="166" t="s">
        <v>3674</v>
      </c>
      <c r="F304" s="166" t="s">
        <v>3675</v>
      </c>
      <c r="H304" s="166" t="s">
        <v>732</v>
      </c>
      <c r="I304" s="166" t="s">
        <v>1413</v>
      </c>
      <c r="J304" s="166" t="s">
        <v>317</v>
      </c>
      <c r="K304" s="166">
        <v>0</v>
      </c>
      <c r="L304" s="166" t="s">
        <v>317</v>
      </c>
      <c r="M304" s="166">
        <v>0</v>
      </c>
      <c r="N304" s="186">
        <v>3</v>
      </c>
      <c r="O304" s="186">
        <v>1.5</v>
      </c>
      <c r="P304" s="168">
        <v>4.5</v>
      </c>
      <c r="Q304" s="59">
        <v>2</v>
      </c>
      <c r="R304" s="340"/>
      <c r="S304" s="340">
        <v>0</v>
      </c>
      <c r="T304" s="340"/>
      <c r="U304" s="340">
        <v>0</v>
      </c>
      <c r="V304" s="183"/>
      <c r="W304" s="183">
        <v>1</v>
      </c>
      <c r="X304" s="183"/>
      <c r="Y304" s="166" t="s">
        <v>61</v>
      </c>
      <c r="Z304" s="166" t="s">
        <v>230</v>
      </c>
      <c r="AA304" s="203" t="s">
        <v>230</v>
      </c>
      <c r="AB304" s="166" t="s">
        <v>230</v>
      </c>
      <c r="AC304" s="166" t="s">
        <v>230</v>
      </c>
      <c r="AD304" s="166" t="s">
        <v>230</v>
      </c>
      <c r="AE304" s="166" t="s">
        <v>3676</v>
      </c>
      <c r="AF304" s="166" t="s">
        <v>301</v>
      </c>
      <c r="AG304" s="165" t="s">
        <v>230</v>
      </c>
      <c r="AH304" s="166" t="s">
        <v>58</v>
      </c>
      <c r="AI304" s="167">
        <v>0.114</v>
      </c>
      <c r="AJ304" s="186">
        <v>2000</v>
      </c>
      <c r="AK304" s="186">
        <v>0.47671232876712327</v>
      </c>
      <c r="AL304" s="167">
        <v>0.14794520547945206</v>
      </c>
      <c r="AM304" s="187">
        <v>0.62465753424657533</v>
      </c>
      <c r="AN304" s="186">
        <v>0.8580821917808219</v>
      </c>
      <c r="AO304" s="186">
        <v>0.26630136986301373</v>
      </c>
      <c r="AP304" s="186">
        <v>1.1243835616438356</v>
      </c>
      <c r="AQ304" s="186">
        <v>33.731506849315068</v>
      </c>
      <c r="AR304" s="193" t="s">
        <v>231</v>
      </c>
      <c r="AS304" s="194"/>
      <c r="AT304" s="166" t="s">
        <v>232</v>
      </c>
      <c r="AU304" s="166" t="s">
        <v>58</v>
      </c>
      <c r="AV304" s="195" t="s">
        <v>3677</v>
      </c>
      <c r="AW304" s="166" t="s">
        <v>1122</v>
      </c>
      <c r="AY304" s="196"/>
      <c r="AZ304" s="714"/>
      <c r="BB304" s="196"/>
    </row>
    <row r="305" spans="1:54" s="166" customFormat="1" ht="15.95" customHeight="1" x14ac:dyDescent="0.25">
      <c r="A305" s="182">
        <v>336</v>
      </c>
      <c r="B305" s="166" t="s">
        <v>49</v>
      </c>
      <c r="C305" s="166" t="s">
        <v>58</v>
      </c>
      <c r="D305" s="166" t="s">
        <v>3680</v>
      </c>
      <c r="E305" s="166" t="s">
        <v>3681</v>
      </c>
      <c r="F305" s="166" t="s">
        <v>3682</v>
      </c>
      <c r="H305" s="166" t="s">
        <v>732</v>
      </c>
      <c r="I305" s="166" t="s">
        <v>1413</v>
      </c>
      <c r="J305" s="166" t="s">
        <v>317</v>
      </c>
      <c r="K305" s="166">
        <v>0</v>
      </c>
      <c r="L305" s="166" t="s">
        <v>317</v>
      </c>
      <c r="M305" s="166">
        <v>0</v>
      </c>
      <c r="N305" s="186">
        <v>4</v>
      </c>
      <c r="O305" s="186">
        <v>2</v>
      </c>
      <c r="P305" s="168">
        <v>8</v>
      </c>
      <c r="Q305" s="59">
        <v>0</v>
      </c>
      <c r="R305" s="340"/>
      <c r="S305" s="340">
        <v>0</v>
      </c>
      <c r="T305" s="340"/>
      <c r="U305" s="340">
        <v>0</v>
      </c>
      <c r="V305" s="183">
        <v>1</v>
      </c>
      <c r="W305" s="183">
        <v>1</v>
      </c>
      <c r="X305" s="183">
        <v>0</v>
      </c>
      <c r="Y305" s="166" t="s">
        <v>61</v>
      </c>
      <c r="Z305" s="166" t="s">
        <v>230</v>
      </c>
      <c r="AA305" s="203" t="s">
        <v>230</v>
      </c>
      <c r="AB305" s="166" t="s">
        <v>230</v>
      </c>
      <c r="AC305" s="166" t="s">
        <v>230</v>
      </c>
      <c r="AD305" s="166" t="s">
        <v>230</v>
      </c>
      <c r="AE305" s="166" t="s">
        <v>3683</v>
      </c>
      <c r="AF305" s="166" t="s">
        <v>3684</v>
      </c>
      <c r="AG305" s="165" t="s">
        <v>230</v>
      </c>
      <c r="AH305" s="166" t="s">
        <v>58</v>
      </c>
      <c r="AI305" s="167">
        <v>0.114</v>
      </c>
      <c r="AJ305" s="186">
        <v>2100</v>
      </c>
      <c r="AK305" s="186">
        <v>0.50054794520547941</v>
      </c>
      <c r="AL305" s="167">
        <v>0.15534246575342467</v>
      </c>
      <c r="AM305" s="187">
        <v>0.6558904109589041</v>
      </c>
      <c r="AN305" s="186">
        <v>3.5038356164383555</v>
      </c>
      <c r="AO305" s="186">
        <v>1.0873972602739725</v>
      </c>
      <c r="AP305" s="186">
        <v>4.5912328767123283</v>
      </c>
      <c r="AQ305" s="186">
        <v>137.73698630136985</v>
      </c>
      <c r="AR305" s="193" t="s">
        <v>231</v>
      </c>
      <c r="AS305" s="194"/>
      <c r="AT305" s="166" t="s">
        <v>232</v>
      </c>
      <c r="AU305" s="166" t="s">
        <v>58</v>
      </c>
      <c r="AV305" s="231" t="s">
        <v>1122</v>
      </c>
      <c r="AW305" s="166" t="s">
        <v>1122</v>
      </c>
      <c r="AY305" s="196"/>
      <c r="AZ305" s="714"/>
      <c r="BB305" s="196"/>
    </row>
    <row r="306" spans="1:54" s="166" customFormat="1" ht="15.95" customHeight="1" x14ac:dyDescent="0.25">
      <c r="A306" s="182">
        <v>337</v>
      </c>
      <c r="B306" s="166" t="s">
        <v>49</v>
      </c>
      <c r="C306" s="166" t="s">
        <v>58</v>
      </c>
      <c r="D306" s="166" t="s">
        <v>3700</v>
      </c>
      <c r="E306" s="166" t="s">
        <v>3701</v>
      </c>
      <c r="F306" s="166" t="s">
        <v>3702</v>
      </c>
      <c r="H306" s="166" t="s">
        <v>219</v>
      </c>
      <c r="I306" s="166" t="s">
        <v>220</v>
      </c>
      <c r="J306" s="166" t="s">
        <v>317</v>
      </c>
      <c r="K306" s="166">
        <v>0</v>
      </c>
      <c r="L306" s="166" t="s">
        <v>317</v>
      </c>
      <c r="M306" s="166">
        <v>0</v>
      </c>
      <c r="N306" s="186">
        <v>5</v>
      </c>
      <c r="O306" s="186">
        <v>3</v>
      </c>
      <c r="P306" s="168">
        <v>15</v>
      </c>
      <c r="Q306" s="59">
        <v>2</v>
      </c>
      <c r="R306" s="340"/>
      <c r="S306" s="340">
        <v>1</v>
      </c>
      <c r="T306" s="340"/>
      <c r="U306" s="340">
        <v>0</v>
      </c>
      <c r="V306" s="183"/>
      <c r="W306" s="183"/>
      <c r="X306" s="183"/>
      <c r="Y306" s="166" t="s">
        <v>61</v>
      </c>
      <c r="Z306" s="166" t="s">
        <v>230</v>
      </c>
      <c r="AA306" s="203" t="s">
        <v>230</v>
      </c>
      <c r="AB306" s="166" t="s">
        <v>230</v>
      </c>
      <c r="AC306" s="166" t="s">
        <v>230</v>
      </c>
      <c r="AD306" s="166" t="s">
        <v>230</v>
      </c>
      <c r="AE306" s="166" t="s">
        <v>3703</v>
      </c>
      <c r="AF306" s="716" t="s">
        <v>419</v>
      </c>
      <c r="AG306" s="717" t="s">
        <v>230</v>
      </c>
      <c r="AH306" s="716" t="s">
        <v>58</v>
      </c>
      <c r="AI306" s="718">
        <v>0.114</v>
      </c>
      <c r="AJ306" s="719">
        <v>5500</v>
      </c>
      <c r="AK306" s="186">
        <v>1.3109589041095888</v>
      </c>
      <c r="AL306" s="167">
        <v>0.40684931506849314</v>
      </c>
      <c r="AM306" s="187">
        <v>1.7178082191780819</v>
      </c>
      <c r="AN306" s="186">
        <v>1.3109589041095888</v>
      </c>
      <c r="AO306" s="186">
        <v>0.40684931506849314</v>
      </c>
      <c r="AP306" s="186">
        <v>1.7178082191780819</v>
      </c>
      <c r="AQ306" s="186">
        <v>51.534246575342458</v>
      </c>
      <c r="AR306" s="193" t="s">
        <v>231</v>
      </c>
      <c r="AS306" s="194"/>
      <c r="AT306" s="166" t="s">
        <v>232</v>
      </c>
      <c r="AU306" s="166" t="s">
        <v>58</v>
      </c>
      <c r="AV306" s="231" t="s">
        <v>3704</v>
      </c>
      <c r="AW306" s="166" t="s">
        <v>1122</v>
      </c>
      <c r="AY306" s="196"/>
      <c r="AZ306" s="714"/>
      <c r="BB306" s="196"/>
    </row>
    <row r="307" spans="1:54" s="166" customFormat="1" ht="45" customHeight="1" x14ac:dyDescent="0.25">
      <c r="A307" s="353">
        <v>338</v>
      </c>
      <c r="B307" s="354" t="s">
        <v>49</v>
      </c>
      <c r="C307" s="354" t="s">
        <v>58</v>
      </c>
      <c r="D307" s="354" t="s">
        <v>3705</v>
      </c>
      <c r="E307" s="354" t="s">
        <v>3706</v>
      </c>
      <c r="F307" s="354" t="s">
        <v>3707</v>
      </c>
      <c r="H307" s="166" t="s">
        <v>732</v>
      </c>
      <c r="I307" s="166" t="s">
        <v>1413</v>
      </c>
      <c r="J307" s="166" t="s">
        <v>317</v>
      </c>
      <c r="K307" s="166">
        <v>0</v>
      </c>
      <c r="L307" s="166" t="s">
        <v>317</v>
      </c>
      <c r="M307" s="166">
        <v>0</v>
      </c>
      <c r="N307" s="186">
        <v>4</v>
      </c>
      <c r="O307" s="186">
        <v>2</v>
      </c>
      <c r="P307" s="168">
        <v>8</v>
      </c>
      <c r="Q307" s="59">
        <v>5</v>
      </c>
      <c r="R307" s="340"/>
      <c r="S307" s="340">
        <v>0</v>
      </c>
      <c r="T307" s="340"/>
      <c r="U307" s="340">
        <v>0</v>
      </c>
      <c r="V307" s="183"/>
      <c r="W307" s="183">
        <v>1</v>
      </c>
      <c r="X307" s="183"/>
      <c r="Y307" s="166" t="s">
        <v>61</v>
      </c>
      <c r="Z307" s="166" t="s">
        <v>230</v>
      </c>
      <c r="AA307" s="203" t="s">
        <v>230</v>
      </c>
      <c r="AB307" s="166" t="s">
        <v>230</v>
      </c>
      <c r="AC307" s="166" t="s">
        <v>230</v>
      </c>
      <c r="AD307" s="166" t="s">
        <v>230</v>
      </c>
      <c r="AE307" s="714" t="s">
        <v>3708</v>
      </c>
      <c r="AF307" s="720" t="s">
        <v>17147</v>
      </c>
      <c r="AG307" s="165" t="s">
        <v>230</v>
      </c>
      <c r="AH307" s="166" t="s">
        <v>58</v>
      </c>
      <c r="AI307" s="167">
        <v>0.1</v>
      </c>
      <c r="AJ307" s="186">
        <v>13500</v>
      </c>
      <c r="AK307" s="167">
        <v>2.8220547945205485</v>
      </c>
      <c r="AL307" s="167">
        <v>0.87657534246575342</v>
      </c>
      <c r="AM307" s="187">
        <v>3.6986301369863019</v>
      </c>
      <c r="AN307" s="167">
        <v>3.9508767123287676</v>
      </c>
      <c r="AO307" s="167">
        <v>1.2094520547945207</v>
      </c>
      <c r="AP307" s="167">
        <v>5.1603287671232883</v>
      </c>
      <c r="AQ307" s="167">
        <v>154.80986301369865</v>
      </c>
      <c r="AR307" s="193" t="s">
        <v>231</v>
      </c>
      <c r="AS307" s="194"/>
      <c r="AT307" s="166" t="s">
        <v>232</v>
      </c>
      <c r="AU307" s="166" t="s">
        <v>58</v>
      </c>
      <c r="AV307" s="195" t="s">
        <v>3709</v>
      </c>
      <c r="AW307" s="166" t="s">
        <v>1122</v>
      </c>
      <c r="AX307" s="447" t="s">
        <v>17150</v>
      </c>
      <c r="AY307" s="196"/>
      <c r="AZ307" s="714"/>
      <c r="BB307" s="196"/>
    </row>
    <row r="308" spans="1:54" s="166" customFormat="1" ht="39.75" customHeight="1" x14ac:dyDescent="0.25">
      <c r="A308" s="182">
        <v>339</v>
      </c>
      <c r="B308" s="354" t="s">
        <v>49</v>
      </c>
      <c r="C308" s="354" t="s">
        <v>58</v>
      </c>
      <c r="D308" s="354" t="s">
        <v>16912</v>
      </c>
      <c r="E308" s="354" t="s">
        <v>16909</v>
      </c>
      <c r="F308" s="354" t="s">
        <v>16910</v>
      </c>
      <c r="G308" s="354" t="s">
        <v>818</v>
      </c>
      <c r="H308" s="354" t="s">
        <v>219</v>
      </c>
      <c r="I308" s="354" t="s">
        <v>316</v>
      </c>
      <c r="J308" s="354" t="s">
        <v>221</v>
      </c>
      <c r="K308" s="354" t="s">
        <v>222</v>
      </c>
      <c r="L308" s="354" t="s">
        <v>221</v>
      </c>
      <c r="M308" s="354" t="s">
        <v>879</v>
      </c>
      <c r="N308" s="360">
        <v>8</v>
      </c>
      <c r="O308" s="360">
        <v>2</v>
      </c>
      <c r="P308" s="490">
        <v>16</v>
      </c>
      <c r="Q308" s="356">
        <v>7</v>
      </c>
      <c r="R308" s="801"/>
      <c r="S308" s="801">
        <v>2</v>
      </c>
      <c r="T308" s="801"/>
      <c r="U308" s="801">
        <v>0</v>
      </c>
      <c r="V308" s="357"/>
      <c r="W308" s="357"/>
      <c r="X308" s="357"/>
      <c r="Y308" s="374" t="s">
        <v>16652</v>
      </c>
      <c r="Z308" s="166" t="s">
        <v>230</v>
      </c>
      <c r="AA308" s="203" t="s">
        <v>230</v>
      </c>
      <c r="AB308" s="166" t="s">
        <v>230</v>
      </c>
      <c r="AC308" s="166" t="s">
        <v>230</v>
      </c>
      <c r="AD308" s="166" t="s">
        <v>230</v>
      </c>
      <c r="AE308" s="714" t="s">
        <v>3711</v>
      </c>
      <c r="AF308" s="721" t="s">
        <v>17152</v>
      </c>
      <c r="AG308" s="165" t="s">
        <v>230</v>
      </c>
      <c r="AH308" s="721" t="s">
        <v>58</v>
      </c>
      <c r="AI308" s="722">
        <v>0.1</v>
      </c>
      <c r="AJ308" s="721">
        <v>4950</v>
      </c>
      <c r="AK308" s="715">
        <v>1.0347534246575345</v>
      </c>
      <c r="AL308" s="187">
        <v>0.32141095890410959</v>
      </c>
      <c r="AM308" s="187">
        <v>1.3561643835616441</v>
      </c>
      <c r="AN308" s="167">
        <v>6.407465753424658</v>
      </c>
      <c r="AO308" s="167">
        <v>1.9872958904109588</v>
      </c>
      <c r="AP308" s="167">
        <v>8.39461095890411</v>
      </c>
      <c r="AQ308" s="167">
        <v>251.8383287671233</v>
      </c>
      <c r="AR308" s="193" t="s">
        <v>231</v>
      </c>
      <c r="AS308" s="194" t="s">
        <v>431</v>
      </c>
      <c r="AT308" s="166" t="s">
        <v>232</v>
      </c>
      <c r="AU308" s="166" t="s">
        <v>58</v>
      </c>
      <c r="AV308" s="195" t="s">
        <v>3713</v>
      </c>
      <c r="AW308" s="166" t="s">
        <v>234</v>
      </c>
      <c r="AX308" s="447" t="s">
        <v>17151</v>
      </c>
      <c r="AY308" s="196"/>
      <c r="AZ308" s="805" t="s">
        <v>17374</v>
      </c>
      <c r="BB308" s="196"/>
    </row>
    <row r="309" spans="1:54" s="166" customFormat="1" ht="15.95" customHeight="1" x14ac:dyDescent="0.25">
      <c r="A309" s="353">
        <v>340</v>
      </c>
      <c r="B309" s="354" t="s">
        <v>49</v>
      </c>
      <c r="C309" s="354" t="s">
        <v>58</v>
      </c>
      <c r="D309" s="354" t="s">
        <v>16454</v>
      </c>
      <c r="E309" s="354" t="s">
        <v>16444</v>
      </c>
      <c r="F309" s="354" t="s">
        <v>16445</v>
      </c>
      <c r="G309" s="354"/>
      <c r="H309" s="354" t="s">
        <v>219</v>
      </c>
      <c r="I309" s="354" t="s">
        <v>484</v>
      </c>
      <c r="J309" s="354" t="s">
        <v>221</v>
      </c>
      <c r="K309" s="354" t="s">
        <v>222</v>
      </c>
      <c r="L309" s="354" t="s">
        <v>221</v>
      </c>
      <c r="M309" s="354" t="s">
        <v>879</v>
      </c>
      <c r="N309" s="355">
        <v>6</v>
      </c>
      <c r="O309" s="355">
        <v>1.5</v>
      </c>
      <c r="P309" s="452">
        <v>9</v>
      </c>
      <c r="Q309" s="356">
        <v>2</v>
      </c>
      <c r="R309" s="801"/>
      <c r="S309" s="801">
        <v>1</v>
      </c>
      <c r="T309" s="801"/>
      <c r="U309" s="801">
        <v>0</v>
      </c>
      <c r="V309" s="357"/>
      <c r="W309" s="357"/>
      <c r="X309" s="357"/>
      <c r="Y309" s="179" t="s">
        <v>16652</v>
      </c>
      <c r="Z309" s="354" t="s">
        <v>230</v>
      </c>
      <c r="AA309" s="443" t="s">
        <v>230</v>
      </c>
      <c r="AB309" s="354" t="s">
        <v>230</v>
      </c>
      <c r="AC309" s="354" t="s">
        <v>230</v>
      </c>
      <c r="AD309" s="354" t="s">
        <v>230</v>
      </c>
      <c r="AE309" s="354" t="s">
        <v>3714</v>
      </c>
      <c r="AF309" s="354" t="s">
        <v>16446</v>
      </c>
      <c r="AG309" s="358" t="s">
        <v>230</v>
      </c>
      <c r="AH309" s="354" t="s">
        <v>58</v>
      </c>
      <c r="AI309" s="359">
        <v>0.1</v>
      </c>
      <c r="AJ309" s="360">
        <v>8600</v>
      </c>
      <c r="AK309" s="360">
        <v>1.8</v>
      </c>
      <c r="AL309" s="359">
        <v>0.55800000000000005</v>
      </c>
      <c r="AM309" s="361">
        <v>2.3580000000000001</v>
      </c>
      <c r="AN309" s="360">
        <v>1.8</v>
      </c>
      <c r="AO309" s="360">
        <v>0.55800000000000005</v>
      </c>
      <c r="AP309" s="360">
        <v>2.3580000000000001</v>
      </c>
      <c r="AQ309" s="360">
        <v>70.740000000000009</v>
      </c>
      <c r="AR309" s="362" t="s">
        <v>231</v>
      </c>
      <c r="AS309" s="363" t="s">
        <v>431</v>
      </c>
      <c r="AT309" s="354" t="s">
        <v>232</v>
      </c>
      <c r="AU309" s="354" t="s">
        <v>58</v>
      </c>
      <c r="AV309" s="364" t="s">
        <v>3715</v>
      </c>
      <c r="AW309" s="354" t="s">
        <v>234</v>
      </c>
      <c r="AX309" s="375" t="s">
        <v>16447</v>
      </c>
      <c r="AY309" s="196"/>
      <c r="AZ309" s="714"/>
      <c r="BB309" s="196"/>
    </row>
    <row r="310" spans="1:54" s="166" customFormat="1" ht="15.95" customHeight="1" x14ac:dyDescent="0.25">
      <c r="A310" s="353">
        <v>341</v>
      </c>
      <c r="B310" s="354" t="s">
        <v>49</v>
      </c>
      <c r="C310" s="354" t="s">
        <v>58</v>
      </c>
      <c r="D310" s="354" t="s">
        <v>17279</v>
      </c>
      <c r="E310" s="354" t="s">
        <v>17280</v>
      </c>
      <c r="F310" s="354" t="s">
        <v>17281</v>
      </c>
      <c r="G310" s="354" t="s">
        <v>221</v>
      </c>
      <c r="H310" s="354" t="s">
        <v>219</v>
      </c>
      <c r="I310" s="354" t="s">
        <v>220</v>
      </c>
      <c r="J310" s="354" t="s">
        <v>221</v>
      </c>
      <c r="K310" s="354" t="s">
        <v>222</v>
      </c>
      <c r="L310" s="354" t="s">
        <v>221</v>
      </c>
      <c r="M310" s="354" t="s">
        <v>879</v>
      </c>
      <c r="N310" s="360">
        <v>7</v>
      </c>
      <c r="O310" s="360">
        <v>2</v>
      </c>
      <c r="P310" s="490">
        <v>14</v>
      </c>
      <c r="Q310" s="356">
        <v>6</v>
      </c>
      <c r="R310" s="801"/>
      <c r="S310" s="801">
        <v>2</v>
      </c>
      <c r="T310" s="801"/>
      <c r="U310" s="801">
        <v>0</v>
      </c>
      <c r="V310" s="357"/>
      <c r="W310" s="357"/>
      <c r="X310" s="357">
        <v>1</v>
      </c>
      <c r="Y310" s="374" t="s">
        <v>16652</v>
      </c>
      <c r="Z310" s="166" t="s">
        <v>230</v>
      </c>
      <c r="AA310" s="203" t="s">
        <v>230</v>
      </c>
      <c r="AB310" s="166" t="s">
        <v>230</v>
      </c>
      <c r="AC310" s="166" t="s">
        <v>230</v>
      </c>
      <c r="AD310" s="166" t="s">
        <v>230</v>
      </c>
      <c r="AE310" s="354" t="s">
        <v>3719</v>
      </c>
      <c r="AF310" s="354" t="s">
        <v>3720</v>
      </c>
      <c r="AG310" s="358" t="s">
        <v>230</v>
      </c>
      <c r="AH310" s="354" t="s">
        <v>58</v>
      </c>
      <c r="AI310" s="359">
        <v>0.114</v>
      </c>
      <c r="AJ310" s="360">
        <v>12480</v>
      </c>
      <c r="AK310" s="359">
        <v>2.9746849315068493</v>
      </c>
      <c r="AL310" s="359">
        <v>0.92317808219178077</v>
      </c>
      <c r="AM310" s="361">
        <v>3.8978630136986299</v>
      </c>
      <c r="AN310" s="359">
        <v>3.4037260273972603</v>
      </c>
      <c r="AO310" s="359">
        <v>1.0563287671232877</v>
      </c>
      <c r="AP310" s="359">
        <v>4.4600547945205475</v>
      </c>
      <c r="AQ310" s="359">
        <v>133.80164383561643</v>
      </c>
      <c r="AR310" s="362" t="s">
        <v>231</v>
      </c>
      <c r="AS310" s="363" t="s">
        <v>431</v>
      </c>
      <c r="AT310" s="354" t="s">
        <v>232</v>
      </c>
      <c r="AU310" s="354" t="s">
        <v>58</v>
      </c>
      <c r="AV310" s="364" t="s">
        <v>3721</v>
      </c>
      <c r="AW310" s="354" t="s">
        <v>234</v>
      </c>
      <c r="AX310" s="760" t="s">
        <v>17282</v>
      </c>
      <c r="AY310" s="196"/>
      <c r="AZ310" s="807" t="s">
        <v>17283</v>
      </c>
      <c r="BB310" s="196"/>
    </row>
    <row r="311" spans="1:54" s="192" customFormat="1" ht="15.95" customHeight="1" x14ac:dyDescent="0.25">
      <c r="A311" s="353">
        <v>342</v>
      </c>
      <c r="B311" s="354" t="s">
        <v>49</v>
      </c>
      <c r="C311" s="354" t="s">
        <v>58</v>
      </c>
      <c r="D311" s="354" t="s">
        <v>16601</v>
      </c>
      <c r="E311" s="166" t="s">
        <v>3724</v>
      </c>
      <c r="F311" s="166" t="s">
        <v>3725</v>
      </c>
      <c r="G311" s="166"/>
      <c r="H311" s="166" t="s">
        <v>219</v>
      </c>
      <c r="I311" s="166" t="s">
        <v>316</v>
      </c>
      <c r="J311" s="166" t="s">
        <v>221</v>
      </c>
      <c r="K311" s="166" t="s">
        <v>7140</v>
      </c>
      <c r="L311" s="198" t="s">
        <v>221</v>
      </c>
      <c r="M311" s="198" t="s">
        <v>879</v>
      </c>
      <c r="N311" s="186">
        <v>6</v>
      </c>
      <c r="O311" s="186">
        <v>2</v>
      </c>
      <c r="P311" s="168">
        <v>12</v>
      </c>
      <c r="Q311" s="59">
        <v>2</v>
      </c>
      <c r="R311" s="340"/>
      <c r="S311" s="340">
        <v>1</v>
      </c>
      <c r="T311" s="340"/>
      <c r="U311" s="340"/>
      <c r="V311" s="183">
        <v>2</v>
      </c>
      <c r="W311" s="183"/>
      <c r="X311" s="183">
        <v>1</v>
      </c>
      <c r="Y311" s="179" t="s">
        <v>16652</v>
      </c>
      <c r="Z311" s="166" t="s">
        <v>230</v>
      </c>
      <c r="AA311" s="203" t="s">
        <v>230</v>
      </c>
      <c r="AB311" s="166" t="s">
        <v>230</v>
      </c>
      <c r="AC311" s="166" t="s">
        <v>230</v>
      </c>
      <c r="AD311" s="166" t="s">
        <v>230</v>
      </c>
      <c r="AE311" s="166" t="s">
        <v>3729</v>
      </c>
      <c r="AF311" s="166" t="s">
        <v>16604</v>
      </c>
      <c r="AG311" s="165" t="s">
        <v>230</v>
      </c>
      <c r="AH311" s="166" t="s">
        <v>58</v>
      </c>
      <c r="AI311" s="167">
        <v>0.1</v>
      </c>
      <c r="AJ311" s="186">
        <v>15000</v>
      </c>
      <c r="AK311" s="167">
        <v>3.1356164383561644</v>
      </c>
      <c r="AL311" s="167">
        <v>0.97397260273972608</v>
      </c>
      <c r="AM311" s="187">
        <v>4.1095890410958908</v>
      </c>
      <c r="AN311" s="167">
        <v>3.8893835616438355</v>
      </c>
      <c r="AO311" s="167">
        <v>1.1395479452054795</v>
      </c>
      <c r="AP311" s="167">
        <v>5.0289315068493146</v>
      </c>
      <c r="AQ311" s="372">
        <v>150.86794520547943</v>
      </c>
      <c r="AR311" s="189" t="s">
        <v>231</v>
      </c>
      <c r="AS311" s="190" t="s">
        <v>431</v>
      </c>
      <c r="AT311" s="166" t="s">
        <v>232</v>
      </c>
      <c r="AU311" s="166" t="s">
        <v>58</v>
      </c>
      <c r="AV311" s="233" t="s">
        <v>3727</v>
      </c>
      <c r="AW311" s="166" t="s">
        <v>234</v>
      </c>
      <c r="AX311" s="375" t="s">
        <v>16600</v>
      </c>
      <c r="BA311" s="166"/>
    </row>
    <row r="312" spans="1:54" s="371" customFormat="1" ht="15.95" customHeight="1" x14ac:dyDescent="0.25">
      <c r="A312" s="400">
        <v>343</v>
      </c>
      <c r="B312" s="384" t="s">
        <v>49</v>
      </c>
      <c r="C312" s="384" t="s">
        <v>58</v>
      </c>
      <c r="D312" s="384" t="s">
        <v>3735</v>
      </c>
      <c r="E312" s="384" t="s">
        <v>3736</v>
      </c>
      <c r="F312" s="384" t="s">
        <v>3737</v>
      </c>
      <c r="G312" s="384"/>
      <c r="H312" s="384" t="s">
        <v>732</v>
      </c>
      <c r="I312" s="384" t="s">
        <v>1413</v>
      </c>
      <c r="J312" s="384" t="s">
        <v>221</v>
      </c>
      <c r="K312" s="384" t="s">
        <v>222</v>
      </c>
      <c r="L312" s="384" t="s">
        <v>317</v>
      </c>
      <c r="M312" s="384">
        <v>0</v>
      </c>
      <c r="N312" s="385">
        <v>3</v>
      </c>
      <c r="O312" s="385">
        <v>2</v>
      </c>
      <c r="P312" s="414">
        <v>6</v>
      </c>
      <c r="Q312" s="387">
        <v>1</v>
      </c>
      <c r="R312" s="386"/>
      <c r="S312" s="386">
        <v>0</v>
      </c>
      <c r="T312" s="386"/>
      <c r="U312" s="386">
        <v>0</v>
      </c>
      <c r="V312" s="386"/>
      <c r="W312" s="386">
        <v>1</v>
      </c>
      <c r="X312" s="386"/>
      <c r="Y312" s="384" t="s">
        <v>61</v>
      </c>
      <c r="Z312" s="384" t="s">
        <v>230</v>
      </c>
      <c r="AA312" s="403" t="s">
        <v>230</v>
      </c>
      <c r="AB312" s="384" t="s">
        <v>230</v>
      </c>
      <c r="AC312" s="384" t="s">
        <v>230</v>
      </c>
      <c r="AD312" s="384" t="s">
        <v>230</v>
      </c>
      <c r="AE312" s="384" t="s">
        <v>3738</v>
      </c>
      <c r="AF312" s="384" t="s">
        <v>3739</v>
      </c>
      <c r="AG312" s="402" t="s">
        <v>230</v>
      </c>
      <c r="AH312" s="384" t="s">
        <v>58</v>
      </c>
      <c r="AI312" s="410">
        <v>0.114</v>
      </c>
      <c r="AJ312" s="385">
        <v>3200</v>
      </c>
      <c r="AK312" s="385">
        <v>0.76273972602739715</v>
      </c>
      <c r="AL312" s="472">
        <v>0</v>
      </c>
      <c r="AM312" s="474">
        <v>0</v>
      </c>
      <c r="AN312" s="473">
        <v>0</v>
      </c>
      <c r="AO312" s="473">
        <v>0</v>
      </c>
      <c r="AP312" s="473">
        <v>0</v>
      </c>
      <c r="AQ312" s="476">
        <v>0</v>
      </c>
      <c r="AR312" s="416" t="s">
        <v>231</v>
      </c>
      <c r="AS312" s="417"/>
      <c r="AT312" s="384" t="s">
        <v>232</v>
      </c>
      <c r="AU312" s="384" t="s">
        <v>58</v>
      </c>
      <c r="AV312" s="418" t="s">
        <v>3740</v>
      </c>
      <c r="AW312" s="384" t="s">
        <v>1122</v>
      </c>
      <c r="AX312" s="375" t="s">
        <v>16598</v>
      </c>
      <c r="AY312" s="371" t="s">
        <v>16599</v>
      </c>
      <c r="BA312" s="354"/>
    </row>
    <row r="313" spans="1:54" s="192" customFormat="1" ht="15.95" customHeight="1" x14ac:dyDescent="0.25">
      <c r="A313" s="353">
        <v>344</v>
      </c>
      <c r="B313" s="354" t="s">
        <v>49</v>
      </c>
      <c r="C313" s="354" t="s">
        <v>58</v>
      </c>
      <c r="D313" s="354" t="s">
        <v>16606</v>
      </c>
      <c r="E313" s="166" t="s">
        <v>3741</v>
      </c>
      <c r="F313" s="166" t="s">
        <v>3742</v>
      </c>
      <c r="G313" s="166"/>
      <c r="H313" s="166" t="s">
        <v>732</v>
      </c>
      <c r="I313" s="166" t="s">
        <v>1413</v>
      </c>
      <c r="J313" s="166" t="s">
        <v>317</v>
      </c>
      <c r="K313" s="166">
        <v>0</v>
      </c>
      <c r="L313" s="166" t="s">
        <v>317</v>
      </c>
      <c r="M313" s="166">
        <v>0</v>
      </c>
      <c r="N313" s="186">
        <v>3</v>
      </c>
      <c r="O313" s="186">
        <v>2</v>
      </c>
      <c r="P313" s="168">
        <v>6</v>
      </c>
      <c r="Q313" s="59">
        <v>2</v>
      </c>
      <c r="R313" s="340"/>
      <c r="S313" s="340">
        <v>0</v>
      </c>
      <c r="T313" s="340"/>
      <c r="U313" s="340">
        <v>0</v>
      </c>
      <c r="V313" s="183"/>
      <c r="W313" s="183">
        <v>1</v>
      </c>
      <c r="X313" s="183"/>
      <c r="Y313" s="166" t="s">
        <v>61</v>
      </c>
      <c r="Z313" s="166" t="s">
        <v>230</v>
      </c>
      <c r="AA313" s="203" t="s">
        <v>230</v>
      </c>
      <c r="AB313" s="166" t="s">
        <v>230</v>
      </c>
      <c r="AC313" s="166" t="s">
        <v>230</v>
      </c>
      <c r="AD313" s="166" t="s">
        <v>230</v>
      </c>
      <c r="AE313" s="166" t="s">
        <v>3738</v>
      </c>
      <c r="AF313" s="166" t="s">
        <v>16605</v>
      </c>
      <c r="AG313" s="165" t="s">
        <v>230</v>
      </c>
      <c r="AH313" s="166" t="s">
        <v>58</v>
      </c>
      <c r="AI313" s="167">
        <v>0.1</v>
      </c>
      <c r="AJ313" s="186">
        <v>1760</v>
      </c>
      <c r="AK313" s="167">
        <v>0.36791232876712332</v>
      </c>
      <c r="AL313" s="167">
        <v>0.11427945205479451</v>
      </c>
      <c r="AM313" s="187">
        <v>0.48219178082191783</v>
      </c>
      <c r="AN313" s="167">
        <v>0.36799999999999999</v>
      </c>
      <c r="AO313" s="167">
        <v>0.114</v>
      </c>
      <c r="AP313" s="167">
        <v>0.48199999999999998</v>
      </c>
      <c r="AQ313" s="372">
        <v>14.459999999999999</v>
      </c>
      <c r="AR313" s="189" t="s">
        <v>231</v>
      </c>
      <c r="AS313" s="190"/>
      <c r="AT313" s="166" t="s">
        <v>232</v>
      </c>
      <c r="AU313" s="166" t="s">
        <v>58</v>
      </c>
      <c r="AV313" s="191" t="s">
        <v>3743</v>
      </c>
      <c r="AW313" s="166" t="s">
        <v>1122</v>
      </c>
      <c r="AX313" s="375" t="s">
        <v>16600</v>
      </c>
      <c r="BA313" s="166"/>
    </row>
    <row r="314" spans="1:54" s="192" customFormat="1" ht="15.95" customHeight="1" x14ac:dyDescent="0.25">
      <c r="A314" s="353">
        <v>345</v>
      </c>
      <c r="B314" s="354" t="s">
        <v>49</v>
      </c>
      <c r="C314" s="354" t="s">
        <v>58</v>
      </c>
      <c r="D314" s="354" t="s">
        <v>16607</v>
      </c>
      <c r="E314" s="166" t="s">
        <v>3744</v>
      </c>
      <c r="F314" s="166" t="s">
        <v>3745</v>
      </c>
      <c r="G314" s="166"/>
      <c r="H314" s="166" t="s">
        <v>732</v>
      </c>
      <c r="I314" s="166" t="s">
        <v>1413</v>
      </c>
      <c r="J314" s="166" t="s">
        <v>221</v>
      </c>
      <c r="K314" s="166" t="s">
        <v>222</v>
      </c>
      <c r="L314" s="166" t="s">
        <v>317</v>
      </c>
      <c r="M314" s="166">
        <v>0</v>
      </c>
      <c r="N314" s="186">
        <v>5</v>
      </c>
      <c r="O314" s="186">
        <v>2</v>
      </c>
      <c r="P314" s="168">
        <v>10</v>
      </c>
      <c r="Q314" s="59">
        <v>1</v>
      </c>
      <c r="R314" s="340"/>
      <c r="S314" s="340">
        <v>1</v>
      </c>
      <c r="T314" s="340"/>
      <c r="U314" s="340">
        <v>0</v>
      </c>
      <c r="V314" s="183"/>
      <c r="W314" s="183"/>
      <c r="X314" s="183"/>
      <c r="Y314" s="166" t="s">
        <v>61</v>
      </c>
      <c r="Z314" s="166" t="s">
        <v>230</v>
      </c>
      <c r="AA314" s="203" t="s">
        <v>230</v>
      </c>
      <c r="AB314" s="166" t="s">
        <v>230</v>
      </c>
      <c r="AC314" s="166" t="s">
        <v>230</v>
      </c>
      <c r="AD314" s="166" t="s">
        <v>230</v>
      </c>
      <c r="AE314" s="166" t="s">
        <v>3729</v>
      </c>
      <c r="AF314" s="166" t="s">
        <v>16608</v>
      </c>
      <c r="AG314" s="165" t="s">
        <v>230</v>
      </c>
      <c r="AH314" s="166" t="s">
        <v>58</v>
      </c>
      <c r="AI314" s="167">
        <v>0.1</v>
      </c>
      <c r="AJ314" s="186">
        <v>4290</v>
      </c>
      <c r="AK314" s="167">
        <v>0.89678630136986315</v>
      </c>
      <c r="AL314" s="167">
        <v>0.27855616438356162</v>
      </c>
      <c r="AM314" s="187">
        <v>1.1753424657534248</v>
      </c>
      <c r="AN314" s="167">
        <v>0.89678630136986315</v>
      </c>
      <c r="AO314" s="167">
        <v>0.27855616438356162</v>
      </c>
      <c r="AP314" s="167">
        <v>1.1753424657534248</v>
      </c>
      <c r="AQ314" s="372">
        <v>35.260273972602747</v>
      </c>
      <c r="AR314" s="189" t="s">
        <v>231</v>
      </c>
      <c r="AS314" s="190"/>
      <c r="AT314" s="166" t="s">
        <v>232</v>
      </c>
      <c r="AU314" s="166" t="s">
        <v>58</v>
      </c>
      <c r="AV314" s="191" t="s">
        <v>3746</v>
      </c>
      <c r="AW314" s="166" t="s">
        <v>1122</v>
      </c>
      <c r="AX314" s="375" t="s">
        <v>16600</v>
      </c>
      <c r="BA314" s="166"/>
    </row>
    <row r="315" spans="1:54" s="192" customFormat="1" ht="15.95" customHeight="1" x14ac:dyDescent="0.25">
      <c r="A315" s="353">
        <v>346</v>
      </c>
      <c r="B315" s="354" t="s">
        <v>49</v>
      </c>
      <c r="C315" s="354" t="s">
        <v>58</v>
      </c>
      <c r="D315" s="354" t="s">
        <v>16609</v>
      </c>
      <c r="E315" s="166" t="s">
        <v>3747</v>
      </c>
      <c r="F315" s="166" t="s">
        <v>3748</v>
      </c>
      <c r="G315" s="166"/>
      <c r="H315" s="166" t="s">
        <v>732</v>
      </c>
      <c r="I315" s="166" t="s">
        <v>1413</v>
      </c>
      <c r="J315" s="166" t="s">
        <v>221</v>
      </c>
      <c r="K315" s="166" t="s">
        <v>222</v>
      </c>
      <c r="L315" s="166" t="s">
        <v>317</v>
      </c>
      <c r="M315" s="166">
        <v>0</v>
      </c>
      <c r="N315" s="186">
        <v>3</v>
      </c>
      <c r="O315" s="186">
        <v>4</v>
      </c>
      <c r="P315" s="168">
        <v>12</v>
      </c>
      <c r="Q315" s="59">
        <v>2</v>
      </c>
      <c r="R315" s="340"/>
      <c r="S315" s="340">
        <v>0</v>
      </c>
      <c r="T315" s="340"/>
      <c r="U315" s="340">
        <v>0</v>
      </c>
      <c r="V315" s="183"/>
      <c r="W315" s="183">
        <v>1</v>
      </c>
      <c r="X315" s="183"/>
      <c r="Y315" s="166" t="s">
        <v>61</v>
      </c>
      <c r="Z315" s="166" t="s">
        <v>230</v>
      </c>
      <c r="AA315" s="203" t="s">
        <v>230</v>
      </c>
      <c r="AB315" s="166" t="s">
        <v>230</v>
      </c>
      <c r="AC315" s="166" t="s">
        <v>230</v>
      </c>
      <c r="AD315" s="166" t="s">
        <v>230</v>
      </c>
      <c r="AE315" s="166" t="s">
        <v>3726</v>
      </c>
      <c r="AF315" s="166" t="s">
        <v>16610</v>
      </c>
      <c r="AG315" s="165" t="s">
        <v>230</v>
      </c>
      <c r="AH315" s="166" t="s">
        <v>58</v>
      </c>
      <c r="AI315" s="167">
        <v>0.1</v>
      </c>
      <c r="AJ315" s="186">
        <v>4180</v>
      </c>
      <c r="AK315" s="167">
        <v>0.87379178082191789</v>
      </c>
      <c r="AL315" s="167">
        <v>0.27141369863013698</v>
      </c>
      <c r="AM315" s="187">
        <v>1.1452054794520548</v>
      </c>
      <c r="AN315" s="167">
        <v>0.87379178082191789</v>
      </c>
      <c r="AO315" s="167">
        <v>0.27141369863013698</v>
      </c>
      <c r="AP315" s="167">
        <v>1.1452054794520548</v>
      </c>
      <c r="AQ315" s="372">
        <v>34.356164383561641</v>
      </c>
      <c r="AR315" s="189" t="s">
        <v>231</v>
      </c>
      <c r="AS315" s="190"/>
      <c r="AT315" s="166" t="s">
        <v>232</v>
      </c>
      <c r="AU315" s="166" t="s">
        <v>58</v>
      </c>
      <c r="AV315" s="191" t="s">
        <v>3749</v>
      </c>
      <c r="AW315" s="166" t="s">
        <v>1122</v>
      </c>
      <c r="AX315" s="375" t="s">
        <v>16600</v>
      </c>
      <c r="BA315" s="166"/>
    </row>
    <row r="316" spans="1:54" s="192" customFormat="1" ht="15.95" customHeight="1" x14ac:dyDescent="0.25">
      <c r="A316" s="353">
        <v>347</v>
      </c>
      <c r="B316" s="354" t="s">
        <v>49</v>
      </c>
      <c r="C316" s="354" t="s">
        <v>58</v>
      </c>
      <c r="D316" s="354" t="s">
        <v>16611</v>
      </c>
      <c r="E316" s="166" t="s">
        <v>3750</v>
      </c>
      <c r="F316" s="166" t="s">
        <v>3751</v>
      </c>
      <c r="G316" s="166"/>
      <c r="H316" s="166" t="s">
        <v>732</v>
      </c>
      <c r="I316" s="166" t="s">
        <v>1413</v>
      </c>
      <c r="J316" s="166" t="s">
        <v>221</v>
      </c>
      <c r="K316" s="166" t="s">
        <v>222</v>
      </c>
      <c r="L316" s="166" t="s">
        <v>317</v>
      </c>
      <c r="M316" s="166">
        <v>0</v>
      </c>
      <c r="N316" s="186">
        <v>2.15</v>
      </c>
      <c r="O316" s="186">
        <v>3.25</v>
      </c>
      <c r="P316" s="168">
        <v>6.99</v>
      </c>
      <c r="Q316" s="59">
        <v>3</v>
      </c>
      <c r="R316" s="340"/>
      <c r="S316" s="340">
        <v>0</v>
      </c>
      <c r="T316" s="340"/>
      <c r="U316" s="340">
        <v>0</v>
      </c>
      <c r="V316" s="183"/>
      <c r="W316" s="183">
        <v>1</v>
      </c>
      <c r="X316" s="183"/>
      <c r="Y316" s="166" t="s">
        <v>61</v>
      </c>
      <c r="Z316" s="166" t="s">
        <v>230</v>
      </c>
      <c r="AA316" s="203" t="s">
        <v>230</v>
      </c>
      <c r="AB316" s="166" t="s">
        <v>230</v>
      </c>
      <c r="AC316" s="166" t="s">
        <v>230</v>
      </c>
      <c r="AD316" s="166" t="s">
        <v>230</v>
      </c>
      <c r="AE316" s="166" t="s">
        <v>3752</v>
      </c>
      <c r="AF316" s="166" t="s">
        <v>16612</v>
      </c>
      <c r="AG316" s="165" t="s">
        <v>230</v>
      </c>
      <c r="AH316" s="166" t="s">
        <v>58</v>
      </c>
      <c r="AI316" s="167">
        <v>0.1</v>
      </c>
      <c r="AJ316" s="186">
        <v>2750</v>
      </c>
      <c r="AK316" s="167">
        <v>0.57486301369863013</v>
      </c>
      <c r="AL316" s="167">
        <v>0.17856164383561643</v>
      </c>
      <c r="AM316" s="187">
        <v>0.75342465753424659</v>
      </c>
      <c r="AN316" s="167">
        <v>0.5891643835616438</v>
      </c>
      <c r="AO316" s="167">
        <v>0.17856164383561643</v>
      </c>
      <c r="AP316" s="167">
        <v>0.76772602739726026</v>
      </c>
      <c r="AQ316" s="372">
        <v>23.031780821917806</v>
      </c>
      <c r="AR316" s="189" t="s">
        <v>231</v>
      </c>
      <c r="AS316" s="190"/>
      <c r="AT316" s="166" t="s">
        <v>232</v>
      </c>
      <c r="AU316" s="166" t="s">
        <v>58</v>
      </c>
      <c r="AV316" s="191" t="s">
        <v>3753</v>
      </c>
      <c r="AW316" s="166" t="s">
        <v>1122</v>
      </c>
      <c r="AX316" s="375" t="s">
        <v>16600</v>
      </c>
      <c r="BA316" s="166"/>
    </row>
    <row r="317" spans="1:54" s="327" customFormat="1" ht="15.95" customHeight="1" x14ac:dyDescent="0.25">
      <c r="A317" s="400">
        <v>348</v>
      </c>
      <c r="B317" s="384" t="s">
        <v>49</v>
      </c>
      <c r="C317" s="384" t="s">
        <v>58</v>
      </c>
      <c r="D317" s="384" t="s">
        <v>3755</v>
      </c>
      <c r="E317" s="384" t="s">
        <v>3756</v>
      </c>
      <c r="F317" s="384" t="s">
        <v>3757</v>
      </c>
      <c r="G317" s="384"/>
      <c r="H317" s="384" t="s">
        <v>732</v>
      </c>
      <c r="I317" s="384" t="s">
        <v>1413</v>
      </c>
      <c r="J317" s="384" t="s">
        <v>317</v>
      </c>
      <c r="K317" s="384">
        <v>0</v>
      </c>
      <c r="L317" s="384" t="s">
        <v>317</v>
      </c>
      <c r="M317" s="384">
        <v>0</v>
      </c>
      <c r="N317" s="385">
        <v>4.5</v>
      </c>
      <c r="O317" s="385">
        <v>2</v>
      </c>
      <c r="P317" s="414">
        <v>9</v>
      </c>
      <c r="Q317" s="387">
        <v>0</v>
      </c>
      <c r="R317" s="386"/>
      <c r="S317" s="386">
        <v>0</v>
      </c>
      <c r="T317" s="386"/>
      <c r="U317" s="386">
        <v>0</v>
      </c>
      <c r="V317" s="386">
        <v>3</v>
      </c>
      <c r="W317" s="386">
        <v>1</v>
      </c>
      <c r="X317" s="386"/>
      <c r="Y317" s="384" t="s">
        <v>61</v>
      </c>
      <c r="Z317" s="384" t="s">
        <v>230</v>
      </c>
      <c r="AA317" s="403" t="s">
        <v>230</v>
      </c>
      <c r="AB317" s="384" t="s">
        <v>230</v>
      </c>
      <c r="AC317" s="384" t="s">
        <v>230</v>
      </c>
      <c r="AD317" s="384" t="s">
        <v>230</v>
      </c>
      <c r="AE317" s="384" t="s">
        <v>3758</v>
      </c>
      <c r="AF317" s="384" t="s">
        <v>3759</v>
      </c>
      <c r="AG317" s="402" t="s">
        <v>230</v>
      </c>
      <c r="AH317" s="384" t="s">
        <v>58</v>
      </c>
      <c r="AI317" s="410">
        <v>0.114</v>
      </c>
      <c r="AJ317" s="385">
        <v>5800</v>
      </c>
      <c r="AK317" s="385">
        <v>1.3824657534246574</v>
      </c>
      <c r="AL317" s="410">
        <v>0.42904109589041095</v>
      </c>
      <c r="AM317" s="404">
        <v>1.8115068493150683</v>
      </c>
      <c r="AN317" s="385">
        <v>3.1783561643835614</v>
      </c>
      <c r="AO317" s="385">
        <v>0.98498630136986298</v>
      </c>
      <c r="AP317" s="385">
        <v>4.1633424657534244</v>
      </c>
      <c r="AQ317" s="385">
        <v>124.90027397260273</v>
      </c>
      <c r="AR317" s="405" t="s">
        <v>231</v>
      </c>
      <c r="AS317" s="401"/>
      <c r="AT317" s="384" t="s">
        <v>232</v>
      </c>
      <c r="AU317" s="384" t="s">
        <v>58</v>
      </c>
      <c r="AV317" s="406" t="s">
        <v>1122</v>
      </c>
      <c r="AW317" s="384" t="s">
        <v>1122</v>
      </c>
      <c r="AX317" s="384" t="s">
        <v>17179</v>
      </c>
      <c r="AY317" s="365"/>
      <c r="AZ317" s="808"/>
      <c r="BB317" s="365"/>
    </row>
    <row r="318" spans="1:54" s="166" customFormat="1" ht="15.95" customHeight="1" x14ac:dyDescent="0.25">
      <c r="A318" s="182">
        <v>349</v>
      </c>
      <c r="B318" s="166" t="s">
        <v>49</v>
      </c>
      <c r="C318" s="166" t="s">
        <v>58</v>
      </c>
      <c r="D318" s="166" t="s">
        <v>16639</v>
      </c>
      <c r="E318" s="166" t="s">
        <v>3761</v>
      </c>
      <c r="F318" s="166" t="s">
        <v>3762</v>
      </c>
      <c r="H318" s="166" t="s">
        <v>219</v>
      </c>
      <c r="I318" s="166" t="s">
        <v>220</v>
      </c>
      <c r="J318" s="166" t="s">
        <v>221</v>
      </c>
      <c r="K318" s="166" t="s">
        <v>879</v>
      </c>
      <c r="L318" s="166" t="s">
        <v>221</v>
      </c>
      <c r="M318" s="166" t="s">
        <v>879</v>
      </c>
      <c r="N318" s="186">
        <v>6</v>
      </c>
      <c r="O318" s="186">
        <v>2</v>
      </c>
      <c r="P318" s="168">
        <v>12</v>
      </c>
      <c r="Q318" s="59">
        <v>2</v>
      </c>
      <c r="R318" s="340"/>
      <c r="S318" s="340">
        <v>1</v>
      </c>
      <c r="T318" s="340"/>
      <c r="U318" s="340">
        <v>0</v>
      </c>
      <c r="V318" s="183"/>
      <c r="W318" s="183"/>
      <c r="X318" s="183"/>
      <c r="Y318" s="179" t="s">
        <v>16652</v>
      </c>
      <c r="Z318" s="166" t="s">
        <v>230</v>
      </c>
      <c r="AA318" s="203" t="s">
        <v>230</v>
      </c>
      <c r="AB318" s="166" t="s">
        <v>230</v>
      </c>
      <c r="AC318" s="166" t="s">
        <v>230</v>
      </c>
      <c r="AD318" s="166" t="s">
        <v>230</v>
      </c>
      <c r="AE318" s="166" t="s">
        <v>3763</v>
      </c>
      <c r="AF318" s="166" t="s">
        <v>298</v>
      </c>
      <c r="AG318" s="165" t="s">
        <v>230</v>
      </c>
      <c r="AH318" s="166" t="s">
        <v>58</v>
      </c>
      <c r="AI318" s="167">
        <v>0.1</v>
      </c>
      <c r="AJ318" s="186">
        <v>6800</v>
      </c>
      <c r="AK318" s="186">
        <v>1.4214794520547946</v>
      </c>
      <c r="AL318" s="167">
        <v>0.44153424657534246</v>
      </c>
      <c r="AM318" s="187">
        <v>1.8630136986301371</v>
      </c>
      <c r="AN318" s="186">
        <v>2.2318904109589042</v>
      </c>
      <c r="AO318" s="186">
        <v>0.69304109589041096</v>
      </c>
      <c r="AP318" s="186">
        <v>2.9249315068493154</v>
      </c>
      <c r="AQ318" s="186">
        <v>87.747945205479454</v>
      </c>
      <c r="AR318" s="193" t="s">
        <v>231</v>
      </c>
      <c r="AS318" s="194" t="s">
        <v>431</v>
      </c>
      <c r="AT318" s="166" t="s">
        <v>232</v>
      </c>
      <c r="AU318" s="166" t="s">
        <v>58</v>
      </c>
      <c r="AV318" s="195" t="s">
        <v>3764</v>
      </c>
      <c r="AW318" s="166" t="s">
        <v>234</v>
      </c>
      <c r="AY318" s="196"/>
      <c r="AZ318" s="714"/>
      <c r="BB318" s="196"/>
    </row>
    <row r="319" spans="1:54" s="166" customFormat="1" ht="15.95" customHeight="1" x14ac:dyDescent="0.25">
      <c r="A319" s="182">
        <v>350</v>
      </c>
      <c r="B319" s="166" t="s">
        <v>49</v>
      </c>
      <c r="C319" s="166" t="s">
        <v>58</v>
      </c>
      <c r="D319" s="166" t="s">
        <v>3766</v>
      </c>
      <c r="E319" s="166" t="s">
        <v>3767</v>
      </c>
      <c r="F319" s="166" t="s">
        <v>3768</v>
      </c>
      <c r="H319" s="166" t="s">
        <v>219</v>
      </c>
      <c r="I319" s="166" t="s">
        <v>220</v>
      </c>
      <c r="J319" s="166" t="s">
        <v>221</v>
      </c>
      <c r="K319" s="166" t="s">
        <v>879</v>
      </c>
      <c r="L319" s="166" t="s">
        <v>221</v>
      </c>
      <c r="M319" s="166" t="s">
        <v>879</v>
      </c>
      <c r="N319" s="186">
        <v>6</v>
      </c>
      <c r="O319" s="186">
        <v>2</v>
      </c>
      <c r="P319" s="168">
        <v>12</v>
      </c>
      <c r="Q319" s="59">
        <v>4</v>
      </c>
      <c r="R319" s="340"/>
      <c r="S319" s="340">
        <v>0</v>
      </c>
      <c r="T319" s="340"/>
      <c r="U319" s="340">
        <v>0</v>
      </c>
      <c r="V319" s="183"/>
      <c r="W319" s="183">
        <v>1</v>
      </c>
      <c r="X319" s="183"/>
      <c r="Y319" s="179" t="s">
        <v>16652</v>
      </c>
      <c r="Z319" s="166" t="s">
        <v>230</v>
      </c>
      <c r="AA319" s="203" t="s">
        <v>230</v>
      </c>
      <c r="AB319" s="166" t="s">
        <v>230</v>
      </c>
      <c r="AC319" s="166" t="s">
        <v>230</v>
      </c>
      <c r="AD319" s="166" t="s">
        <v>230</v>
      </c>
      <c r="AE319" s="166" t="s">
        <v>3769</v>
      </c>
      <c r="AF319" s="166" t="s">
        <v>3770</v>
      </c>
      <c r="AG319" s="165" t="s">
        <v>230</v>
      </c>
      <c r="AH319" s="166" t="s">
        <v>58</v>
      </c>
      <c r="AI319" s="167">
        <v>0.114</v>
      </c>
      <c r="AJ319" s="186">
        <v>7100</v>
      </c>
      <c r="AK319" s="186">
        <v>1.6923287671232874</v>
      </c>
      <c r="AL319" s="167">
        <v>0.52520547945205476</v>
      </c>
      <c r="AM319" s="187">
        <v>2.217534246575342</v>
      </c>
      <c r="AN319" s="186">
        <v>1.7569315068493148</v>
      </c>
      <c r="AO319" s="186">
        <v>0.52520547945205476</v>
      </c>
      <c r="AP319" s="186">
        <v>2.2821369863013694</v>
      </c>
      <c r="AQ319" s="186">
        <v>68.464109589041087</v>
      </c>
      <c r="AR319" s="193" t="s">
        <v>231</v>
      </c>
      <c r="AS319" s="194" t="s">
        <v>431</v>
      </c>
      <c r="AT319" s="166" t="s">
        <v>232</v>
      </c>
      <c r="AU319" s="166" t="s">
        <v>58</v>
      </c>
      <c r="AV319" s="231" t="s">
        <v>3771</v>
      </c>
      <c r="AW319" s="166" t="s">
        <v>234</v>
      </c>
      <c r="AY319" s="196"/>
      <c r="AZ319" s="714"/>
      <c r="BB319" s="196"/>
    </row>
    <row r="320" spans="1:54" s="166" customFormat="1" ht="15.95" customHeight="1" x14ac:dyDescent="0.25">
      <c r="A320" s="182">
        <v>351</v>
      </c>
      <c r="B320" s="166" t="s">
        <v>49</v>
      </c>
      <c r="C320" s="166" t="s">
        <v>58</v>
      </c>
      <c r="D320" s="166" t="s">
        <v>3774</v>
      </c>
      <c r="E320" s="166" t="s">
        <v>3775</v>
      </c>
      <c r="F320" s="166" t="s">
        <v>3776</v>
      </c>
      <c r="H320" s="166" t="s">
        <v>732</v>
      </c>
      <c r="I320" s="166" t="s">
        <v>1413</v>
      </c>
      <c r="J320" s="166" t="s">
        <v>221</v>
      </c>
      <c r="K320" s="166" t="s">
        <v>222</v>
      </c>
      <c r="L320" s="198" t="s">
        <v>221</v>
      </c>
      <c r="M320" s="198" t="s">
        <v>879</v>
      </c>
      <c r="N320" s="186">
        <v>6</v>
      </c>
      <c r="O320" s="186">
        <v>2</v>
      </c>
      <c r="P320" s="168">
        <v>12</v>
      </c>
      <c r="Q320" s="59">
        <v>3</v>
      </c>
      <c r="R320" s="340"/>
      <c r="S320" s="340">
        <v>1</v>
      </c>
      <c r="T320" s="340"/>
      <c r="U320" s="340">
        <v>0</v>
      </c>
      <c r="V320" s="183"/>
      <c r="W320" s="183"/>
      <c r="X320" s="183"/>
      <c r="Y320" s="179" t="s">
        <v>16652</v>
      </c>
      <c r="Z320" s="166" t="s">
        <v>230</v>
      </c>
      <c r="AA320" s="203" t="s">
        <v>230</v>
      </c>
      <c r="AB320" s="166" t="s">
        <v>230</v>
      </c>
      <c r="AC320" s="166" t="s">
        <v>230</v>
      </c>
      <c r="AD320" s="166" t="s">
        <v>230</v>
      </c>
      <c r="AE320" s="166" t="s">
        <v>3777</v>
      </c>
      <c r="AF320" s="166" t="s">
        <v>3778</v>
      </c>
      <c r="AG320" s="165" t="s">
        <v>230</v>
      </c>
      <c r="AH320" s="166" t="s">
        <v>58</v>
      </c>
      <c r="AI320" s="167">
        <v>0.114</v>
      </c>
      <c r="AJ320" s="186">
        <v>10000</v>
      </c>
      <c r="AK320" s="186">
        <v>2.3835616438356162</v>
      </c>
      <c r="AL320" s="167">
        <v>0.73972602739726023</v>
      </c>
      <c r="AM320" s="187">
        <v>3.1232876712328763</v>
      </c>
      <c r="AN320" s="186">
        <v>2.3835616438356162</v>
      </c>
      <c r="AO320" s="186">
        <v>0.73972602739726023</v>
      </c>
      <c r="AP320" s="186">
        <v>3.1232876712328763</v>
      </c>
      <c r="AQ320" s="186">
        <v>93.698630136986296</v>
      </c>
      <c r="AR320" s="193" t="s">
        <v>231</v>
      </c>
      <c r="AS320" s="194" t="s">
        <v>431</v>
      </c>
      <c r="AT320" s="166" t="s">
        <v>232</v>
      </c>
      <c r="AU320" s="166" t="s">
        <v>58</v>
      </c>
      <c r="AV320" s="195" t="s">
        <v>3779</v>
      </c>
      <c r="AW320" s="166" t="s">
        <v>234</v>
      </c>
      <c r="AY320" s="196"/>
      <c r="AZ320" s="714"/>
      <c r="BB320" s="196"/>
    </row>
    <row r="321" spans="1:54" s="166" customFormat="1" ht="27.75" customHeight="1" x14ac:dyDescent="0.25">
      <c r="A321" s="182">
        <v>352</v>
      </c>
      <c r="B321" s="166" t="s">
        <v>50</v>
      </c>
      <c r="C321" s="166" t="s">
        <v>58</v>
      </c>
      <c r="D321" s="166" t="s">
        <v>3780</v>
      </c>
      <c r="E321" s="166" t="s">
        <v>3781</v>
      </c>
      <c r="F321" s="166" t="s">
        <v>3782</v>
      </c>
      <c r="G321" s="166" t="s">
        <v>958</v>
      </c>
      <c r="H321" s="166" t="s">
        <v>732</v>
      </c>
      <c r="I321" s="166">
        <v>0</v>
      </c>
      <c r="J321" s="166" t="s">
        <v>317</v>
      </c>
      <c r="K321" s="166">
        <v>0</v>
      </c>
      <c r="L321" s="166" t="s">
        <v>317</v>
      </c>
      <c r="M321" s="166">
        <v>0</v>
      </c>
      <c r="N321" s="186">
        <v>2</v>
      </c>
      <c r="O321" s="186">
        <v>2</v>
      </c>
      <c r="P321" s="168">
        <v>4</v>
      </c>
      <c r="Q321" s="59">
        <v>2</v>
      </c>
      <c r="R321" s="340"/>
      <c r="S321" s="340">
        <v>0</v>
      </c>
      <c r="T321" s="340"/>
      <c r="U321" s="340">
        <v>0</v>
      </c>
      <c r="V321" s="183">
        <v>0</v>
      </c>
      <c r="W321" s="183">
        <v>1</v>
      </c>
      <c r="X321" s="183">
        <v>0</v>
      </c>
      <c r="Y321" s="166" t="s">
        <v>61</v>
      </c>
      <c r="Z321" s="166" t="s">
        <v>230</v>
      </c>
      <c r="AA321" s="203" t="s">
        <v>230</v>
      </c>
      <c r="AB321" s="166" t="s">
        <v>230</v>
      </c>
      <c r="AC321" s="166" t="s">
        <v>230</v>
      </c>
      <c r="AD321" s="166" t="s">
        <v>230</v>
      </c>
      <c r="AE321" s="201" t="s">
        <v>3783</v>
      </c>
      <c r="AF321" s="166" t="s">
        <v>3784</v>
      </c>
      <c r="AG321" s="165" t="s">
        <v>230</v>
      </c>
      <c r="AH321" s="166" t="s">
        <v>58</v>
      </c>
      <c r="AI321" s="220">
        <v>0.114</v>
      </c>
      <c r="AJ321" s="186">
        <v>15520</v>
      </c>
      <c r="AK321" s="186">
        <v>3.6992876712328768</v>
      </c>
      <c r="AL321" s="167">
        <v>1.1480547945205479</v>
      </c>
      <c r="AM321" s="187">
        <v>4.8473424657534245</v>
      </c>
      <c r="AN321" s="186">
        <v>4.4000704822668419</v>
      </c>
      <c r="AO321" s="186">
        <v>1.1480547945205479</v>
      </c>
      <c r="AP321" s="186">
        <v>5.5481252767873901</v>
      </c>
      <c r="AQ321" s="186">
        <v>166.44375830362171</v>
      </c>
      <c r="AR321" s="193" t="s">
        <v>231</v>
      </c>
      <c r="AS321" s="194"/>
      <c r="AT321" s="166" t="s">
        <v>232</v>
      </c>
      <c r="AU321" s="166" t="s">
        <v>58</v>
      </c>
      <c r="AV321" s="195" t="s">
        <v>3785</v>
      </c>
      <c r="AW321" s="166" t="s">
        <v>1122</v>
      </c>
      <c r="AY321" s="196"/>
      <c r="AZ321" s="714"/>
      <c r="BB321" s="196"/>
    </row>
    <row r="322" spans="1:54" s="166" customFormat="1" ht="15.95" customHeight="1" x14ac:dyDescent="0.25">
      <c r="A322" s="182">
        <v>353</v>
      </c>
      <c r="B322" s="166" t="s">
        <v>50</v>
      </c>
      <c r="C322" s="166" t="s">
        <v>58</v>
      </c>
      <c r="D322" s="166" t="s">
        <v>3787</v>
      </c>
      <c r="E322" s="166" t="s">
        <v>3788</v>
      </c>
      <c r="F322" s="166" t="s">
        <v>3789</v>
      </c>
      <c r="G322" s="166" t="s">
        <v>958</v>
      </c>
      <c r="H322" s="166" t="s">
        <v>732</v>
      </c>
      <c r="I322" s="166">
        <v>0</v>
      </c>
      <c r="J322" s="166" t="s">
        <v>221</v>
      </c>
      <c r="K322" s="166" t="s">
        <v>222</v>
      </c>
      <c r="L322" s="166" t="s">
        <v>317</v>
      </c>
      <c r="M322" s="166">
        <v>0</v>
      </c>
      <c r="N322" s="186">
        <v>4</v>
      </c>
      <c r="O322" s="186">
        <v>2</v>
      </c>
      <c r="P322" s="168">
        <v>8</v>
      </c>
      <c r="Q322" s="59">
        <v>1</v>
      </c>
      <c r="R322" s="340"/>
      <c r="S322" s="340">
        <v>0</v>
      </c>
      <c r="T322" s="340"/>
      <c r="U322" s="340">
        <v>0</v>
      </c>
      <c r="V322" s="183"/>
      <c r="W322" s="183">
        <v>1</v>
      </c>
      <c r="X322" s="183"/>
      <c r="Y322" s="166" t="s">
        <v>61</v>
      </c>
      <c r="Z322" s="166" t="s">
        <v>230</v>
      </c>
      <c r="AA322" s="203" t="s">
        <v>230</v>
      </c>
      <c r="AB322" s="166" t="s">
        <v>230</v>
      </c>
      <c r="AC322" s="166" t="s">
        <v>230</v>
      </c>
      <c r="AD322" s="166" t="s">
        <v>230</v>
      </c>
      <c r="AE322" s="201" t="s">
        <v>66</v>
      </c>
      <c r="AF322" s="166" t="s">
        <v>3790</v>
      </c>
      <c r="AG322" s="165" t="s">
        <v>230</v>
      </c>
      <c r="AH322" s="166" t="s">
        <v>58</v>
      </c>
      <c r="AI322" s="220">
        <v>0.114</v>
      </c>
      <c r="AJ322" s="186">
        <v>3300</v>
      </c>
      <c r="AK322" s="186">
        <v>0.78657534246575334</v>
      </c>
      <c r="AL322" s="167">
        <v>0.24410958904109586</v>
      </c>
      <c r="AM322" s="187">
        <v>1.0306849315068491</v>
      </c>
      <c r="AN322" s="186">
        <v>0.78657534246575334</v>
      </c>
      <c r="AO322" s="186">
        <v>0.24410958904109586</v>
      </c>
      <c r="AP322" s="186">
        <v>1.0306849315068491</v>
      </c>
      <c r="AQ322" s="186">
        <v>30.920547945205474</v>
      </c>
      <c r="AR322" s="193" t="s">
        <v>231</v>
      </c>
      <c r="AS322" s="194"/>
      <c r="AT322" s="166" t="s">
        <v>232</v>
      </c>
      <c r="AU322" s="166" t="s">
        <v>58</v>
      </c>
      <c r="AV322" s="195" t="s">
        <v>3791</v>
      </c>
      <c r="AW322" s="166" t="s">
        <v>1122</v>
      </c>
      <c r="AY322" s="196"/>
      <c r="AZ322" s="714"/>
      <c r="BB322" s="196"/>
    </row>
    <row r="323" spans="1:54" s="166" customFormat="1" ht="15.95" customHeight="1" x14ac:dyDescent="0.25">
      <c r="A323" s="182">
        <v>354</v>
      </c>
      <c r="B323" s="166" t="s">
        <v>50</v>
      </c>
      <c r="C323" s="166" t="s">
        <v>58</v>
      </c>
      <c r="D323" s="166" t="s">
        <v>3792</v>
      </c>
      <c r="E323" s="166" t="s">
        <v>3793</v>
      </c>
      <c r="F323" s="166" t="s">
        <v>3794</v>
      </c>
      <c r="G323" s="166" t="s">
        <v>958</v>
      </c>
      <c r="H323" s="166" t="s">
        <v>732</v>
      </c>
      <c r="I323" s="166">
        <v>0</v>
      </c>
      <c r="J323" s="166" t="s">
        <v>317</v>
      </c>
      <c r="K323" s="166">
        <v>0</v>
      </c>
      <c r="L323" s="166" t="s">
        <v>317</v>
      </c>
      <c r="M323" s="166">
        <v>0</v>
      </c>
      <c r="N323" s="186">
        <v>2</v>
      </c>
      <c r="O323" s="186">
        <v>2</v>
      </c>
      <c r="P323" s="168">
        <v>4</v>
      </c>
      <c r="Q323" s="59">
        <v>2</v>
      </c>
      <c r="R323" s="340"/>
      <c r="S323" s="340">
        <v>0</v>
      </c>
      <c r="T323" s="340"/>
      <c r="U323" s="340">
        <v>0</v>
      </c>
      <c r="V323" s="183">
        <v>0</v>
      </c>
      <c r="W323" s="183">
        <v>1</v>
      </c>
      <c r="X323" s="183">
        <v>0</v>
      </c>
      <c r="Y323" s="166" t="s">
        <v>61</v>
      </c>
      <c r="Z323" s="166" t="s">
        <v>230</v>
      </c>
      <c r="AA323" s="203" t="s">
        <v>230</v>
      </c>
      <c r="AB323" s="166" t="s">
        <v>230</v>
      </c>
      <c r="AC323" s="166" t="s">
        <v>230</v>
      </c>
      <c r="AD323" s="166" t="s">
        <v>230</v>
      </c>
      <c r="AE323" s="201" t="s">
        <v>3795</v>
      </c>
      <c r="AF323" s="166" t="s">
        <v>3796</v>
      </c>
      <c r="AG323" s="165" t="s">
        <v>230</v>
      </c>
      <c r="AH323" s="166" t="s">
        <v>58</v>
      </c>
      <c r="AI323" s="220">
        <v>0.114</v>
      </c>
      <c r="AJ323" s="186">
        <v>2000</v>
      </c>
      <c r="AK323" s="186">
        <v>0.47671232876712327</v>
      </c>
      <c r="AL323" s="167">
        <v>0.14794520547945206</v>
      </c>
      <c r="AM323" s="187">
        <v>0.62465753424657533</v>
      </c>
      <c r="AN323" s="186">
        <v>0.47671232876712327</v>
      </c>
      <c r="AO323" s="186">
        <v>0.14794520547945206</v>
      </c>
      <c r="AP323" s="186">
        <v>0.62465753424657533</v>
      </c>
      <c r="AQ323" s="186">
        <v>18.739726027397261</v>
      </c>
      <c r="AR323" s="193" t="s">
        <v>231</v>
      </c>
      <c r="AS323" s="194"/>
      <c r="AT323" s="166" t="s">
        <v>232</v>
      </c>
      <c r="AU323" s="166" t="s">
        <v>58</v>
      </c>
      <c r="AV323" s="195" t="s">
        <v>3797</v>
      </c>
      <c r="AW323" s="166" t="s">
        <v>1122</v>
      </c>
      <c r="AY323" s="196"/>
      <c r="AZ323" s="714"/>
      <c r="BB323" s="196"/>
    </row>
    <row r="324" spans="1:54" s="166" customFormat="1" ht="15.95" customHeight="1" x14ac:dyDescent="0.25">
      <c r="A324" s="182">
        <v>355</v>
      </c>
      <c r="B324" s="166" t="s">
        <v>50</v>
      </c>
      <c r="C324" s="166" t="s">
        <v>58</v>
      </c>
      <c r="D324" s="166" t="s">
        <v>3798</v>
      </c>
      <c r="E324" s="166" t="s">
        <v>3799</v>
      </c>
      <c r="F324" s="166" t="s">
        <v>3800</v>
      </c>
      <c r="G324" s="166" t="s">
        <v>958</v>
      </c>
      <c r="H324" s="166" t="s">
        <v>732</v>
      </c>
      <c r="I324" s="166">
        <v>0</v>
      </c>
      <c r="J324" s="166" t="s">
        <v>317</v>
      </c>
      <c r="K324" s="166">
        <v>0</v>
      </c>
      <c r="L324" s="166" t="s">
        <v>317</v>
      </c>
      <c r="M324" s="166">
        <v>0</v>
      </c>
      <c r="N324" s="186">
        <v>4</v>
      </c>
      <c r="O324" s="186">
        <v>1.5</v>
      </c>
      <c r="P324" s="168">
        <v>6</v>
      </c>
      <c r="Q324" s="59">
        <v>2</v>
      </c>
      <c r="R324" s="340"/>
      <c r="S324" s="340">
        <v>0</v>
      </c>
      <c r="T324" s="340"/>
      <c r="U324" s="340">
        <v>0</v>
      </c>
      <c r="V324" s="183">
        <v>0</v>
      </c>
      <c r="W324" s="183">
        <v>1</v>
      </c>
      <c r="X324" s="183">
        <v>0</v>
      </c>
      <c r="Y324" s="166" t="s">
        <v>61</v>
      </c>
      <c r="Z324" s="166" t="s">
        <v>230</v>
      </c>
      <c r="AA324" s="203" t="s">
        <v>230</v>
      </c>
      <c r="AB324" s="166" t="s">
        <v>230</v>
      </c>
      <c r="AC324" s="166" t="s">
        <v>230</v>
      </c>
      <c r="AD324" s="166" t="s">
        <v>230</v>
      </c>
      <c r="AE324" s="201" t="s">
        <v>3801</v>
      </c>
      <c r="AF324" s="166" t="s">
        <v>3432</v>
      </c>
      <c r="AG324" s="165" t="s">
        <v>230</v>
      </c>
      <c r="AH324" s="166" t="s">
        <v>58</v>
      </c>
      <c r="AI324" s="220">
        <v>0.114</v>
      </c>
      <c r="AJ324" s="186">
        <v>4880</v>
      </c>
      <c r="AK324" s="186">
        <v>1.1631780821917808</v>
      </c>
      <c r="AL324" s="167">
        <v>0.36098630136986298</v>
      </c>
      <c r="AM324" s="187">
        <v>1.5241643835616436</v>
      </c>
      <c r="AN324" s="186">
        <v>1.1631780821917808</v>
      </c>
      <c r="AO324" s="186">
        <v>0.36098630136986298</v>
      </c>
      <c r="AP324" s="186">
        <v>1.5241643835616436</v>
      </c>
      <c r="AQ324" s="186">
        <v>45.724931506849309</v>
      </c>
      <c r="AR324" s="193" t="s">
        <v>231</v>
      </c>
      <c r="AS324" s="194"/>
      <c r="AT324" s="166" t="s">
        <v>232</v>
      </c>
      <c r="AU324" s="166" t="s">
        <v>58</v>
      </c>
      <c r="AV324" s="195" t="s">
        <v>3802</v>
      </c>
      <c r="AW324" s="166" t="s">
        <v>1122</v>
      </c>
      <c r="AY324" s="196"/>
      <c r="AZ324" s="714"/>
      <c r="BB324" s="196"/>
    </row>
    <row r="325" spans="1:54" s="166" customFormat="1" ht="15.95" customHeight="1" x14ac:dyDescent="0.25">
      <c r="A325" s="182">
        <v>356</v>
      </c>
      <c r="B325" s="166" t="s">
        <v>50</v>
      </c>
      <c r="C325" s="166" t="s">
        <v>58</v>
      </c>
      <c r="D325" s="166" t="s">
        <v>3803</v>
      </c>
      <c r="E325" s="166" t="s">
        <v>3804</v>
      </c>
      <c r="F325" s="166" t="s">
        <v>3805</v>
      </c>
      <c r="G325" s="166" t="s">
        <v>958</v>
      </c>
      <c r="H325" s="166" t="s">
        <v>732</v>
      </c>
      <c r="I325" s="166">
        <v>0</v>
      </c>
      <c r="J325" s="166" t="s">
        <v>317</v>
      </c>
      <c r="K325" s="166">
        <v>0</v>
      </c>
      <c r="L325" s="166" t="s">
        <v>317</v>
      </c>
      <c r="M325" s="166">
        <v>0</v>
      </c>
      <c r="N325" s="186">
        <v>2</v>
      </c>
      <c r="O325" s="186">
        <v>2</v>
      </c>
      <c r="P325" s="168">
        <v>4</v>
      </c>
      <c r="Q325" s="59">
        <v>2</v>
      </c>
      <c r="R325" s="340"/>
      <c r="S325" s="340">
        <v>0</v>
      </c>
      <c r="T325" s="340"/>
      <c r="U325" s="340">
        <v>0</v>
      </c>
      <c r="V325" s="183">
        <v>0</v>
      </c>
      <c r="W325" s="183">
        <v>1</v>
      </c>
      <c r="X325" s="183">
        <v>0</v>
      </c>
      <c r="Y325" s="166" t="s">
        <v>61</v>
      </c>
      <c r="Z325" s="166" t="s">
        <v>230</v>
      </c>
      <c r="AA325" s="203" t="s">
        <v>230</v>
      </c>
      <c r="AB325" s="166" t="s">
        <v>230</v>
      </c>
      <c r="AC325" s="166" t="s">
        <v>230</v>
      </c>
      <c r="AD325" s="166" t="s">
        <v>230</v>
      </c>
      <c r="AE325" s="201" t="s">
        <v>3806</v>
      </c>
      <c r="AF325" s="166" t="s">
        <v>3807</v>
      </c>
      <c r="AG325" s="165" t="s">
        <v>230</v>
      </c>
      <c r="AH325" s="166" t="s">
        <v>58</v>
      </c>
      <c r="AI325" s="220">
        <v>0.114</v>
      </c>
      <c r="AJ325" s="186">
        <v>7520</v>
      </c>
      <c r="AK325" s="186">
        <v>1.7924383561643835</v>
      </c>
      <c r="AL325" s="167">
        <v>0.5562739726027397</v>
      </c>
      <c r="AM325" s="187">
        <v>2.3487123287671232</v>
      </c>
      <c r="AN325" s="186">
        <v>1.7924383561643835</v>
      </c>
      <c r="AO325" s="186">
        <v>0.5562739726027397</v>
      </c>
      <c r="AP325" s="186">
        <v>2.3487123287671232</v>
      </c>
      <c r="AQ325" s="186">
        <v>70.461369863013701</v>
      </c>
      <c r="AR325" s="193" t="s">
        <v>231</v>
      </c>
      <c r="AS325" s="194"/>
      <c r="AT325" s="166" t="s">
        <v>232</v>
      </c>
      <c r="AU325" s="166" t="s">
        <v>58</v>
      </c>
      <c r="AV325" s="195" t="s">
        <v>3808</v>
      </c>
      <c r="AW325" s="166" t="s">
        <v>1122</v>
      </c>
      <c r="AY325" s="196"/>
      <c r="AZ325" s="714"/>
      <c r="BB325" s="196"/>
    </row>
    <row r="326" spans="1:54" s="166" customFormat="1" ht="15.95" customHeight="1" x14ac:dyDescent="0.25">
      <c r="A326" s="182">
        <v>357</v>
      </c>
      <c r="B326" s="166" t="s">
        <v>50</v>
      </c>
      <c r="C326" s="166" t="s">
        <v>58</v>
      </c>
      <c r="D326" s="166" t="s">
        <v>3809</v>
      </c>
      <c r="E326" s="166" t="s">
        <v>3810</v>
      </c>
      <c r="F326" s="166" t="s">
        <v>3811</v>
      </c>
      <c r="G326" s="166" t="s">
        <v>958</v>
      </c>
      <c r="H326" s="166" t="s">
        <v>219</v>
      </c>
      <c r="I326" s="166" t="s">
        <v>220</v>
      </c>
      <c r="J326" s="166" t="s">
        <v>221</v>
      </c>
      <c r="K326" s="166" t="s">
        <v>222</v>
      </c>
      <c r="L326" s="166" t="s">
        <v>221</v>
      </c>
      <c r="M326" s="166" t="s">
        <v>222</v>
      </c>
      <c r="N326" s="186">
        <v>4</v>
      </c>
      <c r="O326" s="186">
        <v>1.5</v>
      </c>
      <c r="P326" s="168">
        <v>6</v>
      </c>
      <c r="Q326" s="59">
        <v>2</v>
      </c>
      <c r="R326" s="340"/>
      <c r="S326" s="340">
        <v>1</v>
      </c>
      <c r="T326" s="340"/>
      <c r="U326" s="340">
        <v>0</v>
      </c>
      <c r="V326" s="183">
        <v>0</v>
      </c>
      <c r="W326" s="183">
        <v>0</v>
      </c>
      <c r="X326" s="183">
        <v>0</v>
      </c>
      <c r="Y326" s="179" t="s">
        <v>16652</v>
      </c>
      <c r="Z326" s="166" t="s">
        <v>230</v>
      </c>
      <c r="AA326" s="203" t="s">
        <v>230</v>
      </c>
      <c r="AB326" s="166" t="s">
        <v>230</v>
      </c>
      <c r="AC326" s="166" t="s">
        <v>230</v>
      </c>
      <c r="AD326" s="166" t="s">
        <v>230</v>
      </c>
      <c r="AE326" s="201" t="s">
        <v>3812</v>
      </c>
      <c r="AF326" s="166" t="s">
        <v>3438</v>
      </c>
      <c r="AG326" s="165" t="s">
        <v>230</v>
      </c>
      <c r="AH326" s="166" t="s">
        <v>58</v>
      </c>
      <c r="AI326" s="220">
        <v>0.114</v>
      </c>
      <c r="AJ326" s="186">
        <v>4080</v>
      </c>
      <c r="AK326" s="186">
        <v>0.97249315068493147</v>
      </c>
      <c r="AL326" s="167">
        <v>0.3018082191780822</v>
      </c>
      <c r="AM326" s="187">
        <v>1.2743013698630137</v>
      </c>
      <c r="AN326" s="186">
        <v>0.97249315068493147</v>
      </c>
      <c r="AO326" s="186">
        <v>0.3018082191780822</v>
      </c>
      <c r="AP326" s="186">
        <v>1.2743013698630137</v>
      </c>
      <c r="AQ326" s="186">
        <v>38.229041095890409</v>
      </c>
      <c r="AR326" s="193" t="s">
        <v>231</v>
      </c>
      <c r="AS326" s="194" t="s">
        <v>114</v>
      </c>
      <c r="AT326" s="166" t="s">
        <v>232</v>
      </c>
      <c r="AU326" s="166" t="s">
        <v>58</v>
      </c>
      <c r="AV326" s="195" t="s">
        <v>3813</v>
      </c>
      <c r="AW326" s="166" t="s">
        <v>234</v>
      </c>
      <c r="AY326" s="196"/>
      <c r="AZ326" s="714"/>
      <c r="BB326" s="196"/>
    </row>
    <row r="327" spans="1:54" s="166" customFormat="1" ht="15.95" customHeight="1" x14ac:dyDescent="0.25">
      <c r="A327" s="182">
        <v>358</v>
      </c>
      <c r="B327" s="166" t="s">
        <v>50</v>
      </c>
      <c r="C327" s="166" t="s">
        <v>58</v>
      </c>
      <c r="D327" s="166" t="s">
        <v>3814</v>
      </c>
      <c r="E327" s="166" t="s">
        <v>3815</v>
      </c>
      <c r="F327" s="166" t="s">
        <v>3816</v>
      </c>
      <c r="G327" s="166" t="s">
        <v>958</v>
      </c>
      <c r="H327" s="166" t="s">
        <v>732</v>
      </c>
      <c r="I327" s="166">
        <v>0</v>
      </c>
      <c r="J327" s="166" t="s">
        <v>317</v>
      </c>
      <c r="K327" s="166">
        <v>0</v>
      </c>
      <c r="L327" s="166" t="s">
        <v>317</v>
      </c>
      <c r="M327" s="166">
        <v>0</v>
      </c>
      <c r="N327" s="186">
        <v>4</v>
      </c>
      <c r="O327" s="186">
        <v>1.5</v>
      </c>
      <c r="P327" s="168">
        <v>6</v>
      </c>
      <c r="Q327" s="59">
        <v>2</v>
      </c>
      <c r="R327" s="340"/>
      <c r="S327" s="340">
        <v>0</v>
      </c>
      <c r="T327" s="340"/>
      <c r="U327" s="340">
        <v>0</v>
      </c>
      <c r="V327" s="183">
        <v>0</v>
      </c>
      <c r="W327" s="183">
        <v>1</v>
      </c>
      <c r="X327" s="183">
        <v>0</v>
      </c>
      <c r="Y327" s="166" t="s">
        <v>61</v>
      </c>
      <c r="Z327" s="166" t="s">
        <v>230</v>
      </c>
      <c r="AA327" s="203" t="s">
        <v>230</v>
      </c>
      <c r="AB327" s="166" t="s">
        <v>230</v>
      </c>
      <c r="AC327" s="166" t="s">
        <v>230</v>
      </c>
      <c r="AD327" s="166" t="s">
        <v>230</v>
      </c>
      <c r="AE327" s="201" t="s">
        <v>3817</v>
      </c>
      <c r="AF327" s="166" t="s">
        <v>3818</v>
      </c>
      <c r="AG327" s="165" t="s">
        <v>230</v>
      </c>
      <c r="AH327" s="166" t="s">
        <v>58</v>
      </c>
      <c r="AI327" s="220">
        <v>0.114</v>
      </c>
      <c r="AJ327" s="186">
        <v>5120</v>
      </c>
      <c r="AK327" s="186">
        <v>1.2203835616438354</v>
      </c>
      <c r="AL327" s="167">
        <v>0.37873972602739731</v>
      </c>
      <c r="AM327" s="187">
        <v>1.5991232876712327</v>
      </c>
      <c r="AN327" s="186">
        <v>1.2203835616438354</v>
      </c>
      <c r="AO327" s="186">
        <v>0.37873972602739731</v>
      </c>
      <c r="AP327" s="186">
        <v>1.5991232876712327</v>
      </c>
      <c r="AQ327" s="186">
        <v>47.97369863013698</v>
      </c>
      <c r="AR327" s="193" t="s">
        <v>231</v>
      </c>
      <c r="AS327" s="194"/>
      <c r="AT327" s="166" t="s">
        <v>232</v>
      </c>
      <c r="AU327" s="166" t="s">
        <v>58</v>
      </c>
      <c r="AV327" s="195" t="s">
        <v>3819</v>
      </c>
      <c r="AW327" s="166" t="s">
        <v>1122</v>
      </c>
      <c r="AY327" s="196"/>
      <c r="AZ327" s="714"/>
      <c r="BB327" s="196"/>
    </row>
    <row r="328" spans="1:54" s="166" customFormat="1" ht="15.95" customHeight="1" x14ac:dyDescent="0.25">
      <c r="A328" s="182">
        <v>359</v>
      </c>
      <c r="B328" s="166" t="s">
        <v>50</v>
      </c>
      <c r="C328" s="166" t="s">
        <v>58</v>
      </c>
      <c r="D328" s="166" t="s">
        <v>3820</v>
      </c>
      <c r="E328" s="166" t="s">
        <v>3821</v>
      </c>
      <c r="F328" s="166" t="s">
        <v>3822</v>
      </c>
      <c r="G328" s="166" t="s">
        <v>958</v>
      </c>
      <c r="H328" s="166" t="s">
        <v>732</v>
      </c>
      <c r="I328" s="166">
        <v>0</v>
      </c>
      <c r="J328" s="166" t="s">
        <v>317</v>
      </c>
      <c r="K328" s="166">
        <v>0</v>
      </c>
      <c r="L328" s="166" t="s">
        <v>317</v>
      </c>
      <c r="M328" s="166">
        <v>0</v>
      </c>
      <c r="N328" s="186">
        <v>2</v>
      </c>
      <c r="O328" s="186">
        <v>2</v>
      </c>
      <c r="P328" s="168">
        <v>4</v>
      </c>
      <c r="Q328" s="59">
        <v>3</v>
      </c>
      <c r="R328" s="340"/>
      <c r="S328" s="340">
        <v>0</v>
      </c>
      <c r="T328" s="340"/>
      <c r="U328" s="340">
        <v>0</v>
      </c>
      <c r="V328" s="183">
        <v>0</v>
      </c>
      <c r="W328" s="183">
        <v>1</v>
      </c>
      <c r="X328" s="183">
        <v>0</v>
      </c>
      <c r="Y328" s="166" t="s">
        <v>61</v>
      </c>
      <c r="Z328" s="166" t="s">
        <v>230</v>
      </c>
      <c r="AA328" s="203" t="s">
        <v>230</v>
      </c>
      <c r="AB328" s="166" t="s">
        <v>230</v>
      </c>
      <c r="AC328" s="166" t="s">
        <v>230</v>
      </c>
      <c r="AD328" s="166" t="s">
        <v>230</v>
      </c>
      <c r="AE328" s="201" t="s">
        <v>3823</v>
      </c>
      <c r="AF328" s="166" t="s">
        <v>3824</v>
      </c>
      <c r="AG328" s="165" t="s">
        <v>230</v>
      </c>
      <c r="AH328" s="166" t="s">
        <v>58</v>
      </c>
      <c r="AI328" s="220">
        <v>0.114</v>
      </c>
      <c r="AJ328" s="186">
        <v>6240</v>
      </c>
      <c r="AK328" s="186">
        <v>1.4873424657534247</v>
      </c>
      <c r="AL328" s="167">
        <v>0.46158904109589038</v>
      </c>
      <c r="AM328" s="187">
        <v>1.9489315068493149</v>
      </c>
      <c r="AN328" s="186">
        <v>1.4873424657534247</v>
      </c>
      <c r="AO328" s="186">
        <v>0.46158904109589038</v>
      </c>
      <c r="AP328" s="186">
        <v>1.9489315068493149</v>
      </c>
      <c r="AQ328" s="186">
        <v>58.467945205479445</v>
      </c>
      <c r="AR328" s="193" t="s">
        <v>231</v>
      </c>
      <c r="AS328" s="194"/>
      <c r="AT328" s="166" t="s">
        <v>232</v>
      </c>
      <c r="AU328" s="166" t="s">
        <v>58</v>
      </c>
      <c r="AV328" s="195" t="s">
        <v>3825</v>
      </c>
      <c r="AW328" s="166" t="s">
        <v>1122</v>
      </c>
      <c r="AY328" s="196"/>
      <c r="AZ328" s="714"/>
      <c r="BB328" s="196"/>
    </row>
    <row r="329" spans="1:54" s="166" customFormat="1" ht="15.95" customHeight="1" x14ac:dyDescent="0.25">
      <c r="A329" s="182">
        <v>360</v>
      </c>
      <c r="B329" s="166" t="s">
        <v>50</v>
      </c>
      <c r="C329" s="166" t="s">
        <v>58</v>
      </c>
      <c r="D329" s="166" t="s">
        <v>3826</v>
      </c>
      <c r="E329" s="166" t="s">
        <v>3827</v>
      </c>
      <c r="F329" s="166" t="s">
        <v>3828</v>
      </c>
      <c r="G329" s="166" t="s">
        <v>958</v>
      </c>
      <c r="H329" s="166" t="s">
        <v>732</v>
      </c>
      <c r="I329" s="166">
        <v>0</v>
      </c>
      <c r="J329" s="166" t="s">
        <v>317</v>
      </c>
      <c r="K329" s="166">
        <v>0</v>
      </c>
      <c r="L329" s="166" t="s">
        <v>317</v>
      </c>
      <c r="M329" s="166">
        <v>0</v>
      </c>
      <c r="N329" s="186">
        <v>2</v>
      </c>
      <c r="O329" s="186">
        <v>2</v>
      </c>
      <c r="P329" s="168">
        <v>4</v>
      </c>
      <c r="Q329" s="59">
        <v>2</v>
      </c>
      <c r="R329" s="340"/>
      <c r="S329" s="340">
        <v>0</v>
      </c>
      <c r="T329" s="340"/>
      <c r="U329" s="340">
        <v>0</v>
      </c>
      <c r="V329" s="183">
        <v>0</v>
      </c>
      <c r="W329" s="183">
        <v>1</v>
      </c>
      <c r="X329" s="183">
        <v>0</v>
      </c>
      <c r="Y329" s="166" t="s">
        <v>61</v>
      </c>
      <c r="Z329" s="166" t="s">
        <v>230</v>
      </c>
      <c r="AA329" s="203" t="s">
        <v>230</v>
      </c>
      <c r="AB329" s="166" t="s">
        <v>230</v>
      </c>
      <c r="AC329" s="166" t="s">
        <v>230</v>
      </c>
      <c r="AD329" s="166" t="s">
        <v>230</v>
      </c>
      <c r="AE329" s="201" t="s">
        <v>3829</v>
      </c>
      <c r="AF329" s="166" t="s">
        <v>3541</v>
      </c>
      <c r="AG329" s="165" t="s">
        <v>230</v>
      </c>
      <c r="AH329" s="166" t="s">
        <v>58</v>
      </c>
      <c r="AI329" s="220">
        <v>0.114</v>
      </c>
      <c r="AJ329" s="186">
        <v>4480</v>
      </c>
      <c r="AK329" s="186">
        <v>1.0678356164383562</v>
      </c>
      <c r="AL329" s="167">
        <v>0.33139726027397259</v>
      </c>
      <c r="AM329" s="187">
        <v>1.3992328767123288</v>
      </c>
      <c r="AN329" s="186">
        <v>1.0678356164383562</v>
      </c>
      <c r="AO329" s="186">
        <v>0.33139726027397259</v>
      </c>
      <c r="AP329" s="186">
        <v>1.3992328767123288</v>
      </c>
      <c r="AQ329" s="186">
        <v>41.976986301369863</v>
      </c>
      <c r="AR329" s="193" t="s">
        <v>231</v>
      </c>
      <c r="AS329" s="194"/>
      <c r="AT329" s="166" t="s">
        <v>232</v>
      </c>
      <c r="AU329" s="166" t="s">
        <v>58</v>
      </c>
      <c r="AV329" s="195" t="s">
        <v>3830</v>
      </c>
      <c r="AW329" s="166" t="s">
        <v>1122</v>
      </c>
      <c r="AY329" s="196"/>
      <c r="AZ329" s="714"/>
      <c r="BB329" s="196"/>
    </row>
    <row r="330" spans="1:54" s="166" customFormat="1" ht="15.95" customHeight="1" x14ac:dyDescent="0.25">
      <c r="A330" s="182">
        <v>361</v>
      </c>
      <c r="B330" s="166" t="s">
        <v>50</v>
      </c>
      <c r="C330" s="166" t="s">
        <v>58</v>
      </c>
      <c r="D330" s="166" t="s">
        <v>3831</v>
      </c>
      <c r="E330" s="166" t="s">
        <v>3832</v>
      </c>
      <c r="F330" s="166" t="s">
        <v>3833</v>
      </c>
      <c r="G330" s="166" t="s">
        <v>958</v>
      </c>
      <c r="H330" s="166" t="s">
        <v>219</v>
      </c>
      <c r="I330" s="166" t="s">
        <v>220</v>
      </c>
      <c r="J330" s="166" t="s">
        <v>221</v>
      </c>
      <c r="K330" s="166" t="s">
        <v>222</v>
      </c>
      <c r="L330" s="166" t="s">
        <v>221</v>
      </c>
      <c r="M330" s="166" t="s">
        <v>222</v>
      </c>
      <c r="N330" s="186">
        <v>4</v>
      </c>
      <c r="O330" s="186">
        <v>1.5</v>
      </c>
      <c r="P330" s="168">
        <v>6</v>
      </c>
      <c r="Q330" s="59">
        <v>3</v>
      </c>
      <c r="R330" s="340"/>
      <c r="S330" s="340">
        <v>1</v>
      </c>
      <c r="T330" s="340"/>
      <c r="U330" s="340">
        <v>0</v>
      </c>
      <c r="V330" s="183">
        <v>0</v>
      </c>
      <c r="W330" s="183"/>
      <c r="X330" s="183">
        <v>0</v>
      </c>
      <c r="Y330" s="179" t="s">
        <v>16652</v>
      </c>
      <c r="Z330" s="166" t="s">
        <v>230</v>
      </c>
      <c r="AA330" s="203" t="s">
        <v>230</v>
      </c>
      <c r="AB330" s="166" t="s">
        <v>230</v>
      </c>
      <c r="AC330" s="166" t="s">
        <v>230</v>
      </c>
      <c r="AD330" s="166" t="s">
        <v>230</v>
      </c>
      <c r="AE330" s="201" t="s">
        <v>3834</v>
      </c>
      <c r="AF330" s="166" t="s">
        <v>3835</v>
      </c>
      <c r="AG330" s="165" t="s">
        <v>230</v>
      </c>
      <c r="AH330" s="166" t="s">
        <v>58</v>
      </c>
      <c r="AI330" s="220">
        <v>0.114</v>
      </c>
      <c r="AJ330" s="186">
        <v>10000</v>
      </c>
      <c r="AK330" s="186">
        <v>2.3835616438356162</v>
      </c>
      <c r="AL330" s="167">
        <v>0.73972602739726023</v>
      </c>
      <c r="AM330" s="187">
        <v>3.1232876712328763</v>
      </c>
      <c r="AN330" s="186">
        <v>2.3835616438356162</v>
      </c>
      <c r="AO330" s="186">
        <v>0.73972602739726023</v>
      </c>
      <c r="AP330" s="186">
        <v>3.1232876712328763</v>
      </c>
      <c r="AQ330" s="186">
        <v>93.698630136986296</v>
      </c>
      <c r="AR330" s="193" t="s">
        <v>231</v>
      </c>
      <c r="AS330" s="194" t="s">
        <v>431</v>
      </c>
      <c r="AT330" s="166" t="s">
        <v>232</v>
      </c>
      <c r="AU330" s="166" t="s">
        <v>58</v>
      </c>
      <c r="AV330" s="195" t="s">
        <v>3836</v>
      </c>
      <c r="AW330" s="166" t="s">
        <v>234</v>
      </c>
      <c r="AY330" s="196"/>
      <c r="AZ330" s="714"/>
      <c r="BB330" s="196"/>
    </row>
    <row r="331" spans="1:54" s="166" customFormat="1" ht="15.95" customHeight="1" x14ac:dyDescent="0.25">
      <c r="A331" s="182">
        <v>362</v>
      </c>
      <c r="B331" s="166" t="s">
        <v>50</v>
      </c>
      <c r="C331" s="166" t="s">
        <v>58</v>
      </c>
      <c r="D331" s="166" t="s">
        <v>3837</v>
      </c>
      <c r="E331" s="166" t="s">
        <v>3838</v>
      </c>
      <c r="F331" s="166" t="s">
        <v>3839</v>
      </c>
      <c r="G331" s="166" t="s">
        <v>958</v>
      </c>
      <c r="H331" s="166" t="s">
        <v>219</v>
      </c>
      <c r="I331" s="166" t="s">
        <v>220</v>
      </c>
      <c r="J331" s="166" t="s">
        <v>221</v>
      </c>
      <c r="K331" s="166" t="s">
        <v>222</v>
      </c>
      <c r="L331" s="166" t="s">
        <v>221</v>
      </c>
      <c r="M331" s="166" t="s">
        <v>222</v>
      </c>
      <c r="N331" s="186">
        <v>4</v>
      </c>
      <c r="O331" s="186">
        <v>1.5</v>
      </c>
      <c r="P331" s="168">
        <v>6</v>
      </c>
      <c r="Q331" s="59">
        <v>2</v>
      </c>
      <c r="R331" s="340"/>
      <c r="S331" s="340">
        <v>0</v>
      </c>
      <c r="T331" s="340"/>
      <c r="U331" s="340">
        <v>0</v>
      </c>
      <c r="V331" s="183">
        <v>0</v>
      </c>
      <c r="W331" s="183">
        <v>1</v>
      </c>
      <c r="X331" s="183">
        <v>0</v>
      </c>
      <c r="Y331" s="179" t="s">
        <v>16652</v>
      </c>
      <c r="Z331" s="166" t="s">
        <v>230</v>
      </c>
      <c r="AA331" s="203" t="s">
        <v>230</v>
      </c>
      <c r="AB331" s="166" t="s">
        <v>230</v>
      </c>
      <c r="AC331" s="166" t="s">
        <v>230</v>
      </c>
      <c r="AD331" s="166" t="s">
        <v>230</v>
      </c>
      <c r="AE331" s="201" t="s">
        <v>3840</v>
      </c>
      <c r="AF331" s="166" t="s">
        <v>3841</v>
      </c>
      <c r="AG331" s="165" t="s">
        <v>230</v>
      </c>
      <c r="AH331" s="166" t="s">
        <v>58</v>
      </c>
      <c r="AI331" s="220">
        <v>0.114</v>
      </c>
      <c r="AJ331" s="186">
        <v>7760</v>
      </c>
      <c r="AK331" s="186">
        <v>1.8496438356164384</v>
      </c>
      <c r="AL331" s="167">
        <v>0.57402739726027396</v>
      </c>
      <c r="AM331" s="187">
        <v>2.4236712328767123</v>
      </c>
      <c r="AN331" s="186">
        <v>1.8649315068493151</v>
      </c>
      <c r="AO331" s="186">
        <v>0.57402739726027396</v>
      </c>
      <c r="AP331" s="186">
        <v>2.4389589041095889</v>
      </c>
      <c r="AQ331" s="186">
        <v>73.168767123287665</v>
      </c>
      <c r="AR331" s="193" t="s">
        <v>231</v>
      </c>
      <c r="AS331" s="194" t="s">
        <v>431</v>
      </c>
      <c r="AT331" s="166" t="s">
        <v>232</v>
      </c>
      <c r="AU331" s="166" t="s">
        <v>58</v>
      </c>
      <c r="AV331" s="195" t="s">
        <v>3842</v>
      </c>
      <c r="AW331" s="166" t="s">
        <v>234</v>
      </c>
      <c r="AY331" s="196"/>
      <c r="AZ331" s="714"/>
      <c r="BB331" s="196"/>
    </row>
    <row r="332" spans="1:54" s="166" customFormat="1" ht="15.95" customHeight="1" x14ac:dyDescent="0.25">
      <c r="A332" s="182">
        <v>363</v>
      </c>
      <c r="B332" s="166" t="s">
        <v>50</v>
      </c>
      <c r="C332" s="166" t="s">
        <v>58</v>
      </c>
      <c r="D332" s="166" t="s">
        <v>3845</v>
      </c>
      <c r="E332" s="166" t="s">
        <v>3846</v>
      </c>
      <c r="F332" s="166" t="s">
        <v>3847</v>
      </c>
      <c r="G332" s="166" t="s">
        <v>958</v>
      </c>
      <c r="H332" s="166" t="s">
        <v>732</v>
      </c>
      <c r="I332" s="166">
        <v>0</v>
      </c>
      <c r="J332" s="166" t="s">
        <v>317</v>
      </c>
      <c r="K332" s="166">
        <v>0</v>
      </c>
      <c r="L332" s="166" t="s">
        <v>317</v>
      </c>
      <c r="M332" s="166">
        <v>0</v>
      </c>
      <c r="N332" s="186">
        <v>2</v>
      </c>
      <c r="O332" s="186">
        <v>2</v>
      </c>
      <c r="P332" s="168">
        <v>4</v>
      </c>
      <c r="Q332" s="59">
        <v>2</v>
      </c>
      <c r="R332" s="340"/>
      <c r="S332" s="340">
        <v>0</v>
      </c>
      <c r="T332" s="340"/>
      <c r="U332" s="340">
        <v>0</v>
      </c>
      <c r="V332" s="183">
        <v>0</v>
      </c>
      <c r="W332" s="183">
        <v>1</v>
      </c>
      <c r="X332" s="183">
        <v>0</v>
      </c>
      <c r="Y332" s="166" t="s">
        <v>61</v>
      </c>
      <c r="Z332" s="166" t="s">
        <v>230</v>
      </c>
      <c r="AA332" s="203" t="s">
        <v>230</v>
      </c>
      <c r="AB332" s="166" t="s">
        <v>230</v>
      </c>
      <c r="AC332" s="166" t="s">
        <v>230</v>
      </c>
      <c r="AD332" s="166" t="s">
        <v>230</v>
      </c>
      <c r="AE332" s="201" t="s">
        <v>3848</v>
      </c>
      <c r="AF332" s="166" t="s">
        <v>3541</v>
      </c>
      <c r="AG332" s="165" t="s">
        <v>230</v>
      </c>
      <c r="AH332" s="166" t="s">
        <v>58</v>
      </c>
      <c r="AI332" s="220">
        <v>0.114</v>
      </c>
      <c r="AJ332" s="186">
        <v>4480</v>
      </c>
      <c r="AK332" s="186">
        <v>1.0678356164383562</v>
      </c>
      <c r="AL332" s="167">
        <v>0.33139726027397259</v>
      </c>
      <c r="AM332" s="187">
        <v>1.3992328767123288</v>
      </c>
      <c r="AN332" s="186">
        <v>1.0678356164383562</v>
      </c>
      <c r="AO332" s="186">
        <v>0.33139726027397259</v>
      </c>
      <c r="AP332" s="186">
        <v>1.3992328767123288</v>
      </c>
      <c r="AQ332" s="186">
        <v>41.976986301369863</v>
      </c>
      <c r="AR332" s="193" t="s">
        <v>231</v>
      </c>
      <c r="AS332" s="194"/>
      <c r="AT332" s="166" t="s">
        <v>232</v>
      </c>
      <c r="AU332" s="166" t="s">
        <v>58</v>
      </c>
      <c r="AV332" s="195" t="s">
        <v>3849</v>
      </c>
      <c r="AW332" s="166" t="s">
        <v>1122</v>
      </c>
      <c r="AY332" s="196"/>
      <c r="AZ332" s="714"/>
      <c r="BB332" s="196"/>
    </row>
    <row r="333" spans="1:54" s="166" customFormat="1" ht="15.95" customHeight="1" x14ac:dyDescent="0.25">
      <c r="A333" s="182">
        <v>364</v>
      </c>
      <c r="B333" s="166" t="s">
        <v>50</v>
      </c>
      <c r="C333" s="166" t="s">
        <v>58</v>
      </c>
      <c r="D333" s="166" t="s">
        <v>3850</v>
      </c>
      <c r="E333" s="166" t="s">
        <v>3851</v>
      </c>
      <c r="F333" s="166" t="s">
        <v>3852</v>
      </c>
      <c r="G333" s="166" t="s">
        <v>958</v>
      </c>
      <c r="H333" s="166" t="s">
        <v>219</v>
      </c>
      <c r="I333" s="166" t="s">
        <v>220</v>
      </c>
      <c r="J333" s="166" t="s">
        <v>221</v>
      </c>
      <c r="K333" s="166" t="s">
        <v>222</v>
      </c>
      <c r="L333" s="166" t="s">
        <v>221</v>
      </c>
      <c r="M333" s="166" t="s">
        <v>222</v>
      </c>
      <c r="N333" s="186">
        <v>4</v>
      </c>
      <c r="O333" s="186">
        <v>1.5</v>
      </c>
      <c r="P333" s="168">
        <v>6</v>
      </c>
      <c r="Q333" s="59">
        <v>2</v>
      </c>
      <c r="R333" s="340"/>
      <c r="S333" s="340">
        <v>0</v>
      </c>
      <c r="T333" s="340"/>
      <c r="U333" s="340">
        <v>0</v>
      </c>
      <c r="V333" s="183">
        <v>0</v>
      </c>
      <c r="W333" s="183">
        <v>1</v>
      </c>
      <c r="X333" s="183">
        <v>0</v>
      </c>
      <c r="Y333" s="179" t="s">
        <v>16652</v>
      </c>
      <c r="Z333" s="166" t="s">
        <v>230</v>
      </c>
      <c r="AA333" s="203" t="s">
        <v>230</v>
      </c>
      <c r="AB333" s="166" t="s">
        <v>230</v>
      </c>
      <c r="AC333" s="166" t="s">
        <v>230</v>
      </c>
      <c r="AD333" s="166" t="s">
        <v>230</v>
      </c>
      <c r="AE333" s="201" t="s">
        <v>3853</v>
      </c>
      <c r="AF333" s="166" t="s">
        <v>3854</v>
      </c>
      <c r="AG333" s="165" t="s">
        <v>230</v>
      </c>
      <c r="AH333" s="166" t="s">
        <v>58</v>
      </c>
      <c r="AI333" s="220">
        <v>0.114</v>
      </c>
      <c r="AJ333" s="186">
        <v>4400</v>
      </c>
      <c r="AK333" s="186">
        <v>1.0487671232876712</v>
      </c>
      <c r="AL333" s="167">
        <v>0.3254794520547945</v>
      </c>
      <c r="AM333" s="187">
        <v>1.3742465753424657</v>
      </c>
      <c r="AN333" s="186">
        <v>1.3993002064177142</v>
      </c>
      <c r="AO333" s="186">
        <v>0.3254794520547945</v>
      </c>
      <c r="AP333" s="186">
        <v>1.7247796584725088</v>
      </c>
      <c r="AQ333" s="186">
        <v>51.743389754175261</v>
      </c>
      <c r="AR333" s="193" t="s">
        <v>231</v>
      </c>
      <c r="AS333" s="194" t="s">
        <v>431</v>
      </c>
      <c r="AT333" s="166" t="s">
        <v>232</v>
      </c>
      <c r="AU333" s="166" t="s">
        <v>58</v>
      </c>
      <c r="AV333" s="195" t="s">
        <v>3855</v>
      </c>
      <c r="AW333" s="166" t="s">
        <v>234</v>
      </c>
      <c r="AY333" s="196"/>
      <c r="AZ333" s="714"/>
      <c r="BB333" s="196"/>
    </row>
    <row r="334" spans="1:54" s="166" customFormat="1" ht="15.95" customHeight="1" x14ac:dyDescent="0.25">
      <c r="A334" s="182">
        <v>365</v>
      </c>
      <c r="B334" s="166" t="s">
        <v>50</v>
      </c>
      <c r="C334" s="166" t="s">
        <v>58</v>
      </c>
      <c r="D334" s="166" t="s">
        <v>16287</v>
      </c>
      <c r="E334" s="166" t="s">
        <v>3857</v>
      </c>
      <c r="F334" s="166" t="s">
        <v>3858</v>
      </c>
      <c r="G334" s="166" t="s">
        <v>958</v>
      </c>
      <c r="H334" s="166" t="s">
        <v>732</v>
      </c>
      <c r="I334" s="166">
        <v>0</v>
      </c>
      <c r="J334" s="166" t="s">
        <v>317</v>
      </c>
      <c r="K334" s="166">
        <v>0</v>
      </c>
      <c r="L334" s="166" t="s">
        <v>317</v>
      </c>
      <c r="M334" s="166">
        <v>0</v>
      </c>
      <c r="N334" s="186">
        <v>2</v>
      </c>
      <c r="O334" s="186">
        <v>2</v>
      </c>
      <c r="P334" s="168">
        <v>4</v>
      </c>
      <c r="Q334" s="59">
        <v>2</v>
      </c>
      <c r="R334" s="340"/>
      <c r="S334" s="340">
        <v>0</v>
      </c>
      <c r="T334" s="340"/>
      <c r="U334" s="340">
        <v>0</v>
      </c>
      <c r="V334" s="183">
        <v>0</v>
      </c>
      <c r="W334" s="183">
        <v>1</v>
      </c>
      <c r="X334" s="183">
        <v>0</v>
      </c>
      <c r="Y334" s="166" t="s">
        <v>61</v>
      </c>
      <c r="Z334" s="166" t="s">
        <v>230</v>
      </c>
      <c r="AA334" s="203" t="s">
        <v>230</v>
      </c>
      <c r="AB334" s="166" t="s">
        <v>230</v>
      </c>
      <c r="AC334" s="166" t="s">
        <v>230</v>
      </c>
      <c r="AD334" s="166" t="s">
        <v>230</v>
      </c>
      <c r="AE334" s="201" t="s">
        <v>3859</v>
      </c>
      <c r="AF334" s="166" t="s">
        <v>711</v>
      </c>
      <c r="AG334" s="165" t="s">
        <v>230</v>
      </c>
      <c r="AH334" s="166" t="s">
        <v>58</v>
      </c>
      <c r="AI334" s="220">
        <v>0.114</v>
      </c>
      <c r="AJ334" s="186">
        <v>2240</v>
      </c>
      <c r="AK334" s="186">
        <v>0.53391780821917811</v>
      </c>
      <c r="AL334" s="167">
        <v>0.1656986301369863</v>
      </c>
      <c r="AM334" s="187">
        <v>0.69961643835616438</v>
      </c>
      <c r="AN334" s="186">
        <v>0.53391780821917811</v>
      </c>
      <c r="AO334" s="186">
        <v>0.1656986301369863</v>
      </c>
      <c r="AP334" s="186">
        <v>0.69961643835616438</v>
      </c>
      <c r="AQ334" s="186">
        <v>20.988493150684931</v>
      </c>
      <c r="AR334" s="193" t="s">
        <v>231</v>
      </c>
      <c r="AS334" s="194"/>
      <c r="AT334" s="166" t="s">
        <v>232</v>
      </c>
      <c r="AU334" s="166" t="s">
        <v>58</v>
      </c>
      <c r="AV334" s="231" t="s">
        <v>1122</v>
      </c>
      <c r="AW334" s="166" t="s">
        <v>1122</v>
      </c>
      <c r="AY334" s="196"/>
      <c r="AZ334" s="714"/>
      <c r="BB334" s="196"/>
    </row>
    <row r="335" spans="1:54" s="166" customFormat="1" ht="15.95" customHeight="1" x14ac:dyDescent="0.25">
      <c r="A335" s="182">
        <v>366</v>
      </c>
      <c r="B335" s="166" t="s">
        <v>50</v>
      </c>
      <c r="C335" s="166" t="s">
        <v>58</v>
      </c>
      <c r="D335" s="166" t="s">
        <v>3860</v>
      </c>
      <c r="E335" s="166" t="s">
        <v>3861</v>
      </c>
      <c r="F335" s="166" t="s">
        <v>3862</v>
      </c>
      <c r="G335" s="166" t="s">
        <v>958</v>
      </c>
      <c r="H335" s="166" t="s">
        <v>732</v>
      </c>
      <c r="I335" s="166">
        <v>0</v>
      </c>
      <c r="J335" s="166" t="s">
        <v>317</v>
      </c>
      <c r="K335" s="166">
        <v>0</v>
      </c>
      <c r="L335" s="166" t="s">
        <v>317</v>
      </c>
      <c r="M335" s="166">
        <v>0</v>
      </c>
      <c r="N335" s="186">
        <v>2</v>
      </c>
      <c r="O335" s="186">
        <v>2</v>
      </c>
      <c r="P335" s="168">
        <v>4</v>
      </c>
      <c r="Q335" s="59">
        <v>2</v>
      </c>
      <c r="R335" s="340"/>
      <c r="S335" s="340">
        <v>0</v>
      </c>
      <c r="T335" s="340"/>
      <c r="U335" s="340">
        <v>0</v>
      </c>
      <c r="V335" s="183">
        <v>0</v>
      </c>
      <c r="W335" s="183">
        <v>1</v>
      </c>
      <c r="X335" s="183">
        <v>0</v>
      </c>
      <c r="Y335" s="166" t="s">
        <v>61</v>
      </c>
      <c r="Z335" s="166" t="s">
        <v>230</v>
      </c>
      <c r="AA335" s="203" t="s">
        <v>230</v>
      </c>
      <c r="AB335" s="166" t="s">
        <v>230</v>
      </c>
      <c r="AC335" s="166" t="s">
        <v>230</v>
      </c>
      <c r="AD335" s="166" t="s">
        <v>230</v>
      </c>
      <c r="AE335" s="201" t="s">
        <v>3863</v>
      </c>
      <c r="AF335" s="166" t="s">
        <v>3864</v>
      </c>
      <c r="AG335" s="165" t="s">
        <v>230</v>
      </c>
      <c r="AH335" s="166" t="s">
        <v>58</v>
      </c>
      <c r="AI335" s="220">
        <v>0.114</v>
      </c>
      <c r="AJ335" s="186">
        <v>5840</v>
      </c>
      <c r="AK335" s="186">
        <v>1.3919999999999999</v>
      </c>
      <c r="AL335" s="167">
        <v>0.432</v>
      </c>
      <c r="AM335" s="187">
        <v>1.8239999999999998</v>
      </c>
      <c r="AN335" s="186">
        <v>1.3919999999999999</v>
      </c>
      <c r="AO335" s="186">
        <v>0.432</v>
      </c>
      <c r="AP335" s="186">
        <v>1.8239999999999998</v>
      </c>
      <c r="AQ335" s="186">
        <v>54.72</v>
      </c>
      <c r="AR335" s="193" t="s">
        <v>231</v>
      </c>
      <c r="AS335" s="194"/>
      <c r="AT335" s="166" t="s">
        <v>232</v>
      </c>
      <c r="AU335" s="166" t="s">
        <v>58</v>
      </c>
      <c r="AV335" s="195" t="s">
        <v>3865</v>
      </c>
      <c r="AW335" s="166" t="s">
        <v>1122</v>
      </c>
      <c r="AY335" s="196"/>
      <c r="AZ335" s="714"/>
      <c r="BB335" s="196"/>
    </row>
    <row r="336" spans="1:54" s="166" customFormat="1" ht="15.95" customHeight="1" x14ac:dyDescent="0.25">
      <c r="A336" s="182">
        <v>367</v>
      </c>
      <c r="B336" s="166" t="s">
        <v>50</v>
      </c>
      <c r="C336" s="166" t="s">
        <v>58</v>
      </c>
      <c r="D336" s="166" t="s">
        <v>3866</v>
      </c>
      <c r="E336" s="166" t="s">
        <v>3867</v>
      </c>
      <c r="F336" s="166" t="s">
        <v>3868</v>
      </c>
      <c r="G336" s="166" t="s">
        <v>958</v>
      </c>
      <c r="H336" s="166" t="s">
        <v>732</v>
      </c>
      <c r="I336" s="166">
        <v>0</v>
      </c>
      <c r="J336" s="166" t="s">
        <v>317</v>
      </c>
      <c r="K336" s="166">
        <v>0</v>
      </c>
      <c r="L336" s="166" t="s">
        <v>317</v>
      </c>
      <c r="M336" s="166">
        <v>0</v>
      </c>
      <c r="N336" s="186">
        <v>2</v>
      </c>
      <c r="O336" s="186">
        <v>2</v>
      </c>
      <c r="P336" s="168">
        <v>4</v>
      </c>
      <c r="Q336" s="59">
        <v>2</v>
      </c>
      <c r="R336" s="340"/>
      <c r="S336" s="340">
        <v>0</v>
      </c>
      <c r="T336" s="340"/>
      <c r="U336" s="340">
        <v>0</v>
      </c>
      <c r="V336" s="183">
        <v>0</v>
      </c>
      <c r="W336" s="183">
        <v>1</v>
      </c>
      <c r="X336" s="183">
        <v>0</v>
      </c>
      <c r="Y336" s="166" t="s">
        <v>61</v>
      </c>
      <c r="Z336" s="166" t="s">
        <v>230</v>
      </c>
      <c r="AA336" s="203" t="s">
        <v>230</v>
      </c>
      <c r="AB336" s="166" t="s">
        <v>230</v>
      </c>
      <c r="AC336" s="166" t="s">
        <v>230</v>
      </c>
      <c r="AD336" s="166" t="s">
        <v>230</v>
      </c>
      <c r="AE336" s="201" t="s">
        <v>3869</v>
      </c>
      <c r="AF336" s="166" t="s">
        <v>3870</v>
      </c>
      <c r="AG336" s="165" t="s">
        <v>230</v>
      </c>
      <c r="AH336" s="166" t="s">
        <v>58</v>
      </c>
      <c r="AI336" s="220">
        <v>0.114</v>
      </c>
      <c r="AJ336" s="186">
        <v>5200</v>
      </c>
      <c r="AK336" s="186">
        <v>1.2394520547945205</v>
      </c>
      <c r="AL336" s="167">
        <v>0.38465753424657534</v>
      </c>
      <c r="AM336" s="187">
        <v>1.6241095890410957</v>
      </c>
      <c r="AN336" s="186">
        <v>1.2394520547945205</v>
      </c>
      <c r="AO336" s="186">
        <v>0.38465753424657534</v>
      </c>
      <c r="AP336" s="186">
        <v>1.6241095890410957</v>
      </c>
      <c r="AQ336" s="186">
        <v>48.723287671232868</v>
      </c>
      <c r="AR336" s="193" t="s">
        <v>231</v>
      </c>
      <c r="AS336" s="194"/>
      <c r="AT336" s="166" t="s">
        <v>232</v>
      </c>
      <c r="AU336" s="166" t="s">
        <v>58</v>
      </c>
      <c r="AV336" s="195" t="s">
        <v>3871</v>
      </c>
      <c r="AW336" s="166" t="s">
        <v>1122</v>
      </c>
      <c r="AY336" s="196"/>
      <c r="AZ336" s="714"/>
      <c r="BB336" s="196"/>
    </row>
    <row r="337" spans="1:54" s="166" customFormat="1" ht="15.95" customHeight="1" x14ac:dyDescent="0.25">
      <c r="A337" s="182">
        <v>368</v>
      </c>
      <c r="B337" s="166" t="s">
        <v>50</v>
      </c>
      <c r="C337" s="166" t="s">
        <v>58</v>
      </c>
      <c r="D337" s="166" t="s">
        <v>3872</v>
      </c>
      <c r="E337" s="166" t="s">
        <v>3873</v>
      </c>
      <c r="F337" s="166" t="s">
        <v>3874</v>
      </c>
      <c r="G337" s="166" t="s">
        <v>958</v>
      </c>
      <c r="H337" s="166" t="s">
        <v>732</v>
      </c>
      <c r="I337" s="166">
        <v>0</v>
      </c>
      <c r="J337" s="166" t="s">
        <v>317</v>
      </c>
      <c r="K337" s="166">
        <v>0</v>
      </c>
      <c r="L337" s="166" t="s">
        <v>317</v>
      </c>
      <c r="M337" s="166">
        <v>0</v>
      </c>
      <c r="N337" s="186">
        <v>2</v>
      </c>
      <c r="O337" s="186">
        <v>2</v>
      </c>
      <c r="P337" s="168">
        <v>4</v>
      </c>
      <c r="Q337" s="59">
        <v>1</v>
      </c>
      <c r="R337" s="340"/>
      <c r="S337" s="340">
        <v>0</v>
      </c>
      <c r="T337" s="340"/>
      <c r="U337" s="340">
        <v>0</v>
      </c>
      <c r="V337" s="183">
        <v>0</v>
      </c>
      <c r="W337" s="183">
        <v>1</v>
      </c>
      <c r="X337" s="183">
        <v>0</v>
      </c>
      <c r="Y337" s="166" t="s">
        <v>61</v>
      </c>
      <c r="Z337" s="166" t="s">
        <v>230</v>
      </c>
      <c r="AA337" s="203" t="s">
        <v>230</v>
      </c>
      <c r="AB337" s="166" t="s">
        <v>230</v>
      </c>
      <c r="AC337" s="166" t="s">
        <v>230</v>
      </c>
      <c r="AD337" s="166" t="s">
        <v>230</v>
      </c>
      <c r="AE337" s="201" t="s">
        <v>3875</v>
      </c>
      <c r="AF337" s="166" t="s">
        <v>494</v>
      </c>
      <c r="AG337" s="165" t="s">
        <v>230</v>
      </c>
      <c r="AH337" s="166" t="s">
        <v>58</v>
      </c>
      <c r="AI337" s="220">
        <v>0.114</v>
      </c>
      <c r="AJ337" s="186">
        <v>1200</v>
      </c>
      <c r="AK337" s="186">
        <v>0.28602739726027393</v>
      </c>
      <c r="AL337" s="167">
        <v>8.8767123287671224E-2</v>
      </c>
      <c r="AM337" s="187">
        <v>0.37479452054794515</v>
      </c>
      <c r="AN337" s="186">
        <v>0.28602739726027393</v>
      </c>
      <c r="AO337" s="186">
        <v>8.8767123287671224E-2</v>
      </c>
      <c r="AP337" s="186">
        <v>0.37479452054794515</v>
      </c>
      <c r="AQ337" s="186">
        <v>11.243835616438355</v>
      </c>
      <c r="AR337" s="193" t="s">
        <v>231</v>
      </c>
      <c r="AS337" s="194"/>
      <c r="AT337" s="166" t="s">
        <v>232</v>
      </c>
      <c r="AU337" s="166" t="s">
        <v>58</v>
      </c>
      <c r="AV337" s="195" t="s">
        <v>3876</v>
      </c>
      <c r="AW337" s="166" t="s">
        <v>1122</v>
      </c>
      <c r="AY337" s="196"/>
      <c r="AZ337" s="714"/>
      <c r="BB337" s="196"/>
    </row>
    <row r="338" spans="1:54" s="166" customFormat="1" ht="15.95" customHeight="1" x14ac:dyDescent="0.25">
      <c r="A338" s="182">
        <v>369</v>
      </c>
      <c r="B338" s="166" t="s">
        <v>50</v>
      </c>
      <c r="C338" s="166" t="s">
        <v>58</v>
      </c>
      <c r="D338" s="166" t="s">
        <v>3877</v>
      </c>
      <c r="E338" s="166" t="s">
        <v>3878</v>
      </c>
      <c r="F338" s="166" t="s">
        <v>3879</v>
      </c>
      <c r="G338" s="166" t="s">
        <v>958</v>
      </c>
      <c r="H338" s="166" t="s">
        <v>732</v>
      </c>
      <c r="I338" s="166">
        <v>0</v>
      </c>
      <c r="J338" s="166" t="s">
        <v>317</v>
      </c>
      <c r="K338" s="166">
        <v>0</v>
      </c>
      <c r="L338" s="166" t="s">
        <v>317</v>
      </c>
      <c r="M338" s="166">
        <v>0</v>
      </c>
      <c r="N338" s="186">
        <v>4</v>
      </c>
      <c r="O338" s="186">
        <v>1.5</v>
      </c>
      <c r="P338" s="168">
        <v>6</v>
      </c>
      <c r="Q338" s="59">
        <v>2</v>
      </c>
      <c r="R338" s="340"/>
      <c r="S338" s="340">
        <v>0</v>
      </c>
      <c r="T338" s="340"/>
      <c r="U338" s="340">
        <v>0</v>
      </c>
      <c r="V338" s="183">
        <v>0</v>
      </c>
      <c r="W338" s="183">
        <v>1</v>
      </c>
      <c r="X338" s="183">
        <v>0</v>
      </c>
      <c r="Y338" s="166" t="s">
        <v>61</v>
      </c>
      <c r="Z338" s="166" t="s">
        <v>230</v>
      </c>
      <c r="AA338" s="203" t="s">
        <v>230</v>
      </c>
      <c r="AB338" s="166" t="s">
        <v>230</v>
      </c>
      <c r="AC338" s="166" t="s">
        <v>230</v>
      </c>
      <c r="AD338" s="166" t="s">
        <v>230</v>
      </c>
      <c r="AE338" s="201" t="s">
        <v>3880</v>
      </c>
      <c r="AF338" s="166" t="s">
        <v>3881</v>
      </c>
      <c r="AG338" s="165" t="s">
        <v>230</v>
      </c>
      <c r="AH338" s="166" t="s">
        <v>58</v>
      </c>
      <c r="AI338" s="220">
        <v>0.114</v>
      </c>
      <c r="AJ338" s="186">
        <v>9920</v>
      </c>
      <c r="AK338" s="186">
        <v>2.3644931506849316</v>
      </c>
      <c r="AL338" s="167">
        <v>0.73380821917808214</v>
      </c>
      <c r="AM338" s="187">
        <v>3.0983013698630137</v>
      </c>
      <c r="AN338" s="186">
        <v>2.3644931506849316</v>
      </c>
      <c r="AO338" s="186">
        <v>0.73380821917808214</v>
      </c>
      <c r="AP338" s="186">
        <v>3.0983013698630137</v>
      </c>
      <c r="AQ338" s="186">
        <v>92.949041095890408</v>
      </c>
      <c r="AR338" s="193" t="s">
        <v>231</v>
      </c>
      <c r="AS338" s="194"/>
      <c r="AT338" s="166" t="s">
        <v>232</v>
      </c>
      <c r="AU338" s="166" t="s">
        <v>58</v>
      </c>
      <c r="AV338" s="195" t="s">
        <v>3882</v>
      </c>
      <c r="AW338" s="166" t="s">
        <v>1122</v>
      </c>
      <c r="AY338" s="196"/>
      <c r="AZ338" s="714"/>
      <c r="BB338" s="196"/>
    </row>
    <row r="339" spans="1:54" s="166" customFormat="1" ht="15.95" customHeight="1" x14ac:dyDescent="0.25">
      <c r="A339" s="182">
        <v>370</v>
      </c>
      <c r="B339" s="166" t="s">
        <v>50</v>
      </c>
      <c r="C339" s="166" t="s">
        <v>58</v>
      </c>
      <c r="D339" s="166" t="s">
        <v>16288</v>
      </c>
      <c r="E339" s="166" t="s">
        <v>3883</v>
      </c>
      <c r="F339" s="166" t="s">
        <v>3884</v>
      </c>
      <c r="G339" s="166" t="s">
        <v>958</v>
      </c>
      <c r="H339" s="166" t="s">
        <v>732</v>
      </c>
      <c r="I339" s="166">
        <v>0</v>
      </c>
      <c r="J339" s="166" t="s">
        <v>317</v>
      </c>
      <c r="K339" s="166">
        <v>0</v>
      </c>
      <c r="L339" s="166" t="s">
        <v>317</v>
      </c>
      <c r="M339" s="166">
        <v>0</v>
      </c>
      <c r="N339" s="186">
        <v>2</v>
      </c>
      <c r="O339" s="186">
        <v>2</v>
      </c>
      <c r="P339" s="168">
        <v>4</v>
      </c>
      <c r="Q339" s="59">
        <v>1</v>
      </c>
      <c r="R339" s="340"/>
      <c r="S339" s="340">
        <v>0</v>
      </c>
      <c r="T339" s="340"/>
      <c r="U339" s="340">
        <v>0</v>
      </c>
      <c r="V339" s="183">
        <v>0</v>
      </c>
      <c r="W339" s="183">
        <v>1</v>
      </c>
      <c r="X339" s="183">
        <v>0</v>
      </c>
      <c r="Y339" s="166" t="s">
        <v>61</v>
      </c>
      <c r="Z339" s="166" t="s">
        <v>230</v>
      </c>
      <c r="AA339" s="203" t="s">
        <v>230</v>
      </c>
      <c r="AB339" s="166" t="s">
        <v>230</v>
      </c>
      <c r="AC339" s="166" t="s">
        <v>230</v>
      </c>
      <c r="AD339" s="166" t="s">
        <v>230</v>
      </c>
      <c r="AE339" s="201" t="s">
        <v>3885</v>
      </c>
      <c r="AF339" s="166" t="s">
        <v>403</v>
      </c>
      <c r="AG339" s="165" t="s">
        <v>230</v>
      </c>
      <c r="AH339" s="166" t="s">
        <v>58</v>
      </c>
      <c r="AI339" s="220">
        <v>0.114</v>
      </c>
      <c r="AJ339" s="186">
        <v>2480</v>
      </c>
      <c r="AK339" s="186">
        <v>0.5911232876712329</v>
      </c>
      <c r="AL339" s="167">
        <v>0.18345205479452054</v>
      </c>
      <c r="AM339" s="187">
        <v>0.77457534246575344</v>
      </c>
      <c r="AN339" s="186">
        <v>0.5911232876712329</v>
      </c>
      <c r="AO339" s="186">
        <v>0.18345205479452054</v>
      </c>
      <c r="AP339" s="186">
        <v>0.77457534246575344</v>
      </c>
      <c r="AQ339" s="186">
        <v>23.237260273972602</v>
      </c>
      <c r="AR339" s="193" t="s">
        <v>231</v>
      </c>
      <c r="AS339" s="194"/>
      <c r="AT339" s="166" t="s">
        <v>232</v>
      </c>
      <c r="AU339" s="166" t="s">
        <v>58</v>
      </c>
      <c r="AV339" s="195" t="s">
        <v>3886</v>
      </c>
      <c r="AW339" s="166" t="s">
        <v>1122</v>
      </c>
      <c r="AY339" s="196"/>
      <c r="AZ339" s="714"/>
      <c r="BB339" s="196"/>
    </row>
    <row r="340" spans="1:54" s="192" customFormat="1" ht="15.95" customHeight="1" x14ac:dyDescent="0.25">
      <c r="A340" s="234">
        <v>371</v>
      </c>
      <c r="B340" s="235" t="s">
        <v>50</v>
      </c>
      <c r="C340" s="235" t="s">
        <v>58</v>
      </c>
      <c r="D340" s="235" t="s">
        <v>3887</v>
      </c>
      <c r="E340" s="235" t="s">
        <v>3888</v>
      </c>
      <c r="F340" s="235" t="s">
        <v>3889</v>
      </c>
      <c r="G340" s="235" t="s">
        <v>958</v>
      </c>
      <c r="H340" s="235" t="s">
        <v>219</v>
      </c>
      <c r="I340" s="235" t="s">
        <v>316</v>
      </c>
      <c r="J340" s="235" t="s">
        <v>221</v>
      </c>
      <c r="K340" s="235" t="s">
        <v>222</v>
      </c>
      <c r="L340" s="236" t="s">
        <v>221</v>
      </c>
      <c r="M340" s="236" t="s">
        <v>879</v>
      </c>
      <c r="N340" s="241">
        <v>4</v>
      </c>
      <c r="O340" s="241">
        <v>1.5</v>
      </c>
      <c r="P340" s="453">
        <v>6</v>
      </c>
      <c r="Q340" s="343">
        <v>2</v>
      </c>
      <c r="R340" s="344"/>
      <c r="S340" s="344">
        <v>0</v>
      </c>
      <c r="T340" s="344"/>
      <c r="U340" s="344">
        <v>0</v>
      </c>
      <c r="V340" s="237">
        <v>0</v>
      </c>
      <c r="W340" s="237">
        <v>1</v>
      </c>
      <c r="X340" s="237">
        <v>0</v>
      </c>
      <c r="Y340" s="179" t="s">
        <v>16652</v>
      </c>
      <c r="Z340" s="235" t="s">
        <v>230</v>
      </c>
      <c r="AA340" s="756" t="s">
        <v>230</v>
      </c>
      <c r="AB340" s="235" t="s">
        <v>230</v>
      </c>
      <c r="AC340" s="235" t="s">
        <v>230</v>
      </c>
      <c r="AD340" s="235" t="s">
        <v>230</v>
      </c>
      <c r="AE340" s="238" t="s">
        <v>3890</v>
      </c>
      <c r="AF340" s="235" t="s">
        <v>592</v>
      </c>
      <c r="AG340" s="239" t="s">
        <v>230</v>
      </c>
      <c r="AH340" s="235" t="s">
        <v>58</v>
      </c>
      <c r="AI340" s="240">
        <v>0.114</v>
      </c>
      <c r="AJ340" s="241">
        <v>2720</v>
      </c>
      <c r="AK340" s="241">
        <v>0.64832876712328769</v>
      </c>
      <c r="AL340" s="242">
        <v>0.20120547945205478</v>
      </c>
      <c r="AM340" s="243">
        <v>0.84953424657534249</v>
      </c>
      <c r="AN340" s="241">
        <v>0.64832876712328769</v>
      </c>
      <c r="AO340" s="241">
        <v>0.20120547945205478</v>
      </c>
      <c r="AP340" s="241">
        <v>0.84953424657534249</v>
      </c>
      <c r="AQ340" s="244">
        <v>25.486027397260276</v>
      </c>
      <c r="AR340" s="245" t="s">
        <v>231</v>
      </c>
      <c r="AS340" s="246" t="s">
        <v>431</v>
      </c>
      <c r="AT340" s="235" t="s">
        <v>232</v>
      </c>
      <c r="AU340" s="235" t="s">
        <v>58</v>
      </c>
      <c r="AV340" s="247" t="s">
        <v>3891</v>
      </c>
      <c r="AW340" s="235" t="s">
        <v>234</v>
      </c>
      <c r="AX340" s="166"/>
      <c r="BA340" s="166"/>
    </row>
    <row r="341" spans="1:54" s="166" customFormat="1" ht="15.95" customHeight="1" x14ac:dyDescent="0.25">
      <c r="A341" s="182">
        <v>372</v>
      </c>
      <c r="B341" s="166" t="s">
        <v>50</v>
      </c>
      <c r="C341" s="166" t="s">
        <v>58</v>
      </c>
      <c r="D341" s="166" t="s">
        <v>3892</v>
      </c>
      <c r="E341" s="166" t="s">
        <v>3893</v>
      </c>
      <c r="F341" s="166" t="s">
        <v>3894</v>
      </c>
      <c r="G341" s="166" t="s">
        <v>958</v>
      </c>
      <c r="H341" s="166" t="s">
        <v>732</v>
      </c>
      <c r="I341" s="166">
        <v>0</v>
      </c>
      <c r="J341" s="166" t="s">
        <v>317</v>
      </c>
      <c r="K341" s="166">
        <v>0</v>
      </c>
      <c r="L341" s="166" t="s">
        <v>317</v>
      </c>
      <c r="M341" s="166">
        <v>0</v>
      </c>
      <c r="N341" s="186">
        <v>2</v>
      </c>
      <c r="O341" s="186">
        <v>2</v>
      </c>
      <c r="P341" s="168">
        <v>4</v>
      </c>
      <c r="Q341" s="59">
        <v>2</v>
      </c>
      <c r="R341" s="340"/>
      <c r="S341" s="340">
        <v>0</v>
      </c>
      <c r="T341" s="340"/>
      <c r="U341" s="340">
        <v>0</v>
      </c>
      <c r="V341" s="183">
        <v>0</v>
      </c>
      <c r="W341" s="183">
        <v>1</v>
      </c>
      <c r="X341" s="183">
        <v>0</v>
      </c>
      <c r="Y341" s="166" t="s">
        <v>61</v>
      </c>
      <c r="Z341" s="166" t="s">
        <v>230</v>
      </c>
      <c r="AA341" s="203" t="s">
        <v>230</v>
      </c>
      <c r="AB341" s="166" t="s">
        <v>230</v>
      </c>
      <c r="AC341" s="166" t="s">
        <v>230</v>
      </c>
      <c r="AD341" s="166" t="s">
        <v>230</v>
      </c>
      <c r="AE341" s="201" t="s">
        <v>3895</v>
      </c>
      <c r="AF341" s="166" t="s">
        <v>582</v>
      </c>
      <c r="AG341" s="165" t="s">
        <v>230</v>
      </c>
      <c r="AH341" s="166" t="s">
        <v>58</v>
      </c>
      <c r="AI341" s="220">
        <v>0.114</v>
      </c>
      <c r="AJ341" s="186">
        <v>3840</v>
      </c>
      <c r="AK341" s="186">
        <v>0.91528767123287669</v>
      </c>
      <c r="AL341" s="167">
        <v>0.28405479452054794</v>
      </c>
      <c r="AM341" s="187">
        <v>1.1993424657534246</v>
      </c>
      <c r="AN341" s="186">
        <v>0.91528767123287669</v>
      </c>
      <c r="AO341" s="186">
        <v>0.28405479452054794</v>
      </c>
      <c r="AP341" s="186">
        <v>1.1993424657534246</v>
      </c>
      <c r="AQ341" s="186">
        <v>35.980273972602738</v>
      </c>
      <c r="AR341" s="193" t="s">
        <v>231</v>
      </c>
      <c r="AS341" s="194"/>
      <c r="AT341" s="166" t="s">
        <v>232</v>
      </c>
      <c r="AU341" s="166" t="s">
        <v>58</v>
      </c>
      <c r="AV341" s="195" t="s">
        <v>3896</v>
      </c>
      <c r="AW341" s="166" t="s">
        <v>1122</v>
      </c>
      <c r="AY341" s="196"/>
      <c r="AZ341" s="714"/>
      <c r="BB341" s="196"/>
    </row>
    <row r="342" spans="1:54" s="166" customFormat="1" ht="15.95" customHeight="1" x14ac:dyDescent="0.25">
      <c r="A342" s="182">
        <v>373</v>
      </c>
      <c r="B342" s="166" t="s">
        <v>50</v>
      </c>
      <c r="C342" s="166" t="s">
        <v>58</v>
      </c>
      <c r="D342" s="166" t="s">
        <v>16289</v>
      </c>
      <c r="E342" s="166" t="s">
        <v>3897</v>
      </c>
      <c r="F342" s="166" t="s">
        <v>3898</v>
      </c>
      <c r="G342" s="166" t="s">
        <v>958</v>
      </c>
      <c r="H342" s="166" t="s">
        <v>732</v>
      </c>
      <c r="I342" s="166">
        <v>0</v>
      </c>
      <c r="J342" s="166" t="s">
        <v>317</v>
      </c>
      <c r="K342" s="166">
        <v>0</v>
      </c>
      <c r="L342" s="166" t="s">
        <v>317</v>
      </c>
      <c r="M342" s="166">
        <v>0</v>
      </c>
      <c r="N342" s="186">
        <v>5</v>
      </c>
      <c r="O342" s="186">
        <v>2</v>
      </c>
      <c r="P342" s="168">
        <v>10</v>
      </c>
      <c r="Q342" s="59">
        <v>2</v>
      </c>
      <c r="R342" s="340"/>
      <c r="S342" s="340">
        <v>1</v>
      </c>
      <c r="T342" s="340"/>
      <c r="U342" s="340">
        <v>0</v>
      </c>
      <c r="V342" s="183">
        <v>0</v>
      </c>
      <c r="W342" s="183">
        <v>0</v>
      </c>
      <c r="X342" s="183">
        <v>0</v>
      </c>
      <c r="Y342" s="166" t="s">
        <v>61</v>
      </c>
      <c r="Z342" s="166" t="s">
        <v>230</v>
      </c>
      <c r="AA342" s="203" t="s">
        <v>230</v>
      </c>
      <c r="AB342" s="166" t="s">
        <v>230</v>
      </c>
      <c r="AC342" s="166" t="s">
        <v>230</v>
      </c>
      <c r="AD342" s="166" t="s">
        <v>230</v>
      </c>
      <c r="AE342" s="201" t="s">
        <v>3899</v>
      </c>
      <c r="AF342" s="166" t="s">
        <v>3900</v>
      </c>
      <c r="AG342" s="165" t="s">
        <v>230</v>
      </c>
      <c r="AH342" s="166" t="s">
        <v>58</v>
      </c>
      <c r="AI342" s="220">
        <v>0.114</v>
      </c>
      <c r="AJ342" s="186">
        <v>9360</v>
      </c>
      <c r="AK342" s="186">
        <v>2.2310136986301368</v>
      </c>
      <c r="AL342" s="167">
        <v>0.69238356164383563</v>
      </c>
      <c r="AM342" s="187">
        <v>2.9233972602739726</v>
      </c>
      <c r="AN342" s="186">
        <v>2.2310136986301368</v>
      </c>
      <c r="AO342" s="186">
        <v>0.69238356164383563</v>
      </c>
      <c r="AP342" s="186">
        <v>2.9233972602739726</v>
      </c>
      <c r="AQ342" s="186">
        <v>87.701917808219179</v>
      </c>
      <c r="AR342" s="193" t="s">
        <v>231</v>
      </c>
      <c r="AS342" s="194"/>
      <c r="AT342" s="166" t="s">
        <v>232</v>
      </c>
      <c r="AU342" s="166" t="s">
        <v>58</v>
      </c>
      <c r="AV342" s="195" t="s">
        <v>3901</v>
      </c>
      <c r="AW342" s="166" t="s">
        <v>1122</v>
      </c>
      <c r="AY342" s="196"/>
      <c r="AZ342" s="714"/>
      <c r="BB342" s="196"/>
    </row>
    <row r="343" spans="1:54" s="166" customFormat="1" ht="15.95" customHeight="1" x14ac:dyDescent="0.25">
      <c r="A343" s="182">
        <v>374</v>
      </c>
      <c r="B343" s="166" t="s">
        <v>50</v>
      </c>
      <c r="C343" s="166" t="s">
        <v>58</v>
      </c>
      <c r="D343" s="166" t="s">
        <v>3902</v>
      </c>
      <c r="E343" s="166" t="s">
        <v>3903</v>
      </c>
      <c r="F343" s="166" t="s">
        <v>3904</v>
      </c>
      <c r="G343" s="166" t="s">
        <v>958</v>
      </c>
      <c r="H343" s="166" t="s">
        <v>732</v>
      </c>
      <c r="I343" s="166">
        <v>0</v>
      </c>
      <c r="J343" s="166" t="s">
        <v>317</v>
      </c>
      <c r="K343" s="166">
        <v>0</v>
      </c>
      <c r="L343" s="166" t="s">
        <v>317</v>
      </c>
      <c r="M343" s="166">
        <v>0</v>
      </c>
      <c r="N343" s="186">
        <v>2</v>
      </c>
      <c r="O343" s="186">
        <v>2</v>
      </c>
      <c r="P343" s="168">
        <v>4</v>
      </c>
      <c r="Q343" s="59">
        <v>2</v>
      </c>
      <c r="R343" s="340"/>
      <c r="S343" s="340">
        <v>0</v>
      </c>
      <c r="T343" s="340"/>
      <c r="U343" s="340">
        <v>0</v>
      </c>
      <c r="V343" s="183">
        <v>0</v>
      </c>
      <c r="W343" s="183">
        <v>1</v>
      </c>
      <c r="X343" s="183">
        <v>0</v>
      </c>
      <c r="Y343" s="166" t="s">
        <v>61</v>
      </c>
      <c r="Z343" s="166" t="s">
        <v>230</v>
      </c>
      <c r="AA343" s="203" t="s">
        <v>230</v>
      </c>
      <c r="AB343" s="166" t="s">
        <v>230</v>
      </c>
      <c r="AC343" s="166" t="s">
        <v>230</v>
      </c>
      <c r="AD343" s="166" t="s">
        <v>230</v>
      </c>
      <c r="AE343" s="201" t="s">
        <v>3905</v>
      </c>
      <c r="AF343" s="166" t="s">
        <v>3906</v>
      </c>
      <c r="AG343" s="165" t="s">
        <v>230</v>
      </c>
      <c r="AH343" s="166" t="s">
        <v>58</v>
      </c>
      <c r="AI343" s="220">
        <v>0.114</v>
      </c>
      <c r="AJ343" s="186">
        <v>3360</v>
      </c>
      <c r="AK343" s="186">
        <v>0.80087671232876712</v>
      </c>
      <c r="AL343" s="167">
        <v>0.24854794520547946</v>
      </c>
      <c r="AM343" s="187">
        <v>1.0494246575342465</v>
      </c>
      <c r="AN343" s="186">
        <v>0.80087671232876712</v>
      </c>
      <c r="AO343" s="186">
        <v>0.24854794520547946</v>
      </c>
      <c r="AP343" s="186">
        <v>1.0494246575342465</v>
      </c>
      <c r="AQ343" s="186">
        <v>31.482739726027397</v>
      </c>
      <c r="AR343" s="193" t="s">
        <v>231</v>
      </c>
      <c r="AS343" s="194"/>
      <c r="AT343" s="166" t="s">
        <v>232</v>
      </c>
      <c r="AU343" s="166" t="s">
        <v>58</v>
      </c>
      <c r="AV343" s="195" t="s">
        <v>3907</v>
      </c>
      <c r="AW343" s="166" t="s">
        <v>1122</v>
      </c>
      <c r="AY343" s="196"/>
      <c r="AZ343" s="714"/>
      <c r="BB343" s="196"/>
    </row>
    <row r="344" spans="1:54" s="166" customFormat="1" ht="15.95" customHeight="1" x14ac:dyDescent="0.25">
      <c r="A344" s="182">
        <v>375</v>
      </c>
      <c r="B344" s="166" t="s">
        <v>50</v>
      </c>
      <c r="C344" s="166" t="s">
        <v>58</v>
      </c>
      <c r="D344" s="166" t="s">
        <v>3908</v>
      </c>
      <c r="E344" s="166" t="s">
        <v>3909</v>
      </c>
      <c r="F344" s="166" t="s">
        <v>3910</v>
      </c>
      <c r="G344" s="166" t="s">
        <v>958</v>
      </c>
      <c r="H344" s="166" t="s">
        <v>732</v>
      </c>
      <c r="I344" s="166">
        <v>0</v>
      </c>
      <c r="J344" s="166" t="s">
        <v>317</v>
      </c>
      <c r="K344" s="166">
        <v>0</v>
      </c>
      <c r="L344" s="166" t="s">
        <v>317</v>
      </c>
      <c r="M344" s="166">
        <v>0</v>
      </c>
      <c r="N344" s="186">
        <v>2</v>
      </c>
      <c r="O344" s="186">
        <v>2</v>
      </c>
      <c r="P344" s="168">
        <v>4</v>
      </c>
      <c r="Q344" s="59">
        <v>0</v>
      </c>
      <c r="R344" s="340"/>
      <c r="S344" s="340">
        <v>0</v>
      </c>
      <c r="T344" s="340"/>
      <c r="U344" s="340">
        <v>0</v>
      </c>
      <c r="V344" s="183">
        <v>1</v>
      </c>
      <c r="W344" s="183">
        <v>1</v>
      </c>
      <c r="X344" s="183">
        <v>0</v>
      </c>
      <c r="Y344" s="166" t="s">
        <v>61</v>
      </c>
      <c r="Z344" s="166" t="s">
        <v>230</v>
      </c>
      <c r="AA344" s="203" t="s">
        <v>230</v>
      </c>
      <c r="AB344" s="166" t="s">
        <v>230</v>
      </c>
      <c r="AC344" s="166" t="s">
        <v>230</v>
      </c>
      <c r="AD344" s="166" t="s">
        <v>230</v>
      </c>
      <c r="AE344" s="201" t="s">
        <v>3911</v>
      </c>
      <c r="AF344" s="166" t="s">
        <v>3912</v>
      </c>
      <c r="AG344" s="165" t="s">
        <v>230</v>
      </c>
      <c r="AH344" s="166" t="s">
        <v>58</v>
      </c>
      <c r="AI344" s="220">
        <v>0.114</v>
      </c>
      <c r="AJ344" s="186">
        <v>1520</v>
      </c>
      <c r="AK344" s="186">
        <v>0.36230136986301364</v>
      </c>
      <c r="AL344" s="167">
        <v>0.11243835616438357</v>
      </c>
      <c r="AM344" s="187">
        <v>0.47473972602739722</v>
      </c>
      <c r="AN344" s="186">
        <v>0.36230136986301364</v>
      </c>
      <c r="AO344" s="186">
        <v>0.11243835616438357</v>
      </c>
      <c r="AP344" s="186">
        <v>0.47473972602739722</v>
      </c>
      <c r="AQ344" s="186">
        <v>14.242191780821917</v>
      </c>
      <c r="AR344" s="193" t="s">
        <v>231</v>
      </c>
      <c r="AS344" s="194"/>
      <c r="AT344" s="166" t="s">
        <v>232</v>
      </c>
      <c r="AU344" s="166" t="s">
        <v>58</v>
      </c>
      <c r="AV344" s="195" t="s">
        <v>3913</v>
      </c>
      <c r="AW344" s="166" t="s">
        <v>1122</v>
      </c>
      <c r="AY344" s="196"/>
      <c r="AZ344" s="714"/>
      <c r="BB344" s="196"/>
    </row>
    <row r="345" spans="1:54" s="166" customFormat="1" ht="15.95" customHeight="1" x14ac:dyDescent="0.25">
      <c r="A345" s="182">
        <v>376</v>
      </c>
      <c r="B345" s="166" t="s">
        <v>50</v>
      </c>
      <c r="C345" s="166" t="s">
        <v>58</v>
      </c>
      <c r="D345" s="166" t="s">
        <v>3914</v>
      </c>
      <c r="E345" s="166" t="s">
        <v>3915</v>
      </c>
      <c r="F345" s="166" t="s">
        <v>3916</v>
      </c>
      <c r="G345" s="166" t="s">
        <v>958</v>
      </c>
      <c r="H345" s="166" t="s">
        <v>732</v>
      </c>
      <c r="I345" s="166">
        <v>0</v>
      </c>
      <c r="J345" s="166" t="s">
        <v>317</v>
      </c>
      <c r="K345" s="166">
        <v>0</v>
      </c>
      <c r="L345" s="166" t="s">
        <v>317</v>
      </c>
      <c r="M345" s="166">
        <v>0</v>
      </c>
      <c r="N345" s="186">
        <v>3</v>
      </c>
      <c r="O345" s="186">
        <v>1.5</v>
      </c>
      <c r="P345" s="168">
        <v>4.5</v>
      </c>
      <c r="Q345" s="59">
        <v>0</v>
      </c>
      <c r="R345" s="340"/>
      <c r="S345" s="340">
        <v>0</v>
      </c>
      <c r="T345" s="340"/>
      <c r="U345" s="340">
        <v>0</v>
      </c>
      <c r="V345" s="183">
        <v>1</v>
      </c>
      <c r="W345" s="183">
        <v>1</v>
      </c>
      <c r="X345" s="183"/>
      <c r="Y345" s="166" t="s">
        <v>61</v>
      </c>
      <c r="Z345" s="166" t="s">
        <v>230</v>
      </c>
      <c r="AA345" s="203" t="s">
        <v>230</v>
      </c>
      <c r="AB345" s="166" t="s">
        <v>230</v>
      </c>
      <c r="AC345" s="166" t="s">
        <v>230</v>
      </c>
      <c r="AD345" s="166" t="s">
        <v>230</v>
      </c>
      <c r="AE345" s="201" t="s">
        <v>3917</v>
      </c>
      <c r="AF345" s="166" t="s">
        <v>3918</v>
      </c>
      <c r="AG345" s="165" t="s">
        <v>230</v>
      </c>
      <c r="AH345" s="166" t="s">
        <v>58</v>
      </c>
      <c r="AI345" s="220">
        <v>0.114</v>
      </c>
      <c r="AJ345" s="186">
        <v>5000</v>
      </c>
      <c r="AK345" s="186">
        <v>1.1917808219178081</v>
      </c>
      <c r="AL345" s="167">
        <v>0.36986301369863012</v>
      </c>
      <c r="AM345" s="187">
        <v>1.5616438356164382</v>
      </c>
      <c r="AN345" s="186">
        <v>1.1917808219178081</v>
      </c>
      <c r="AO345" s="186">
        <v>0.36986301369863012</v>
      </c>
      <c r="AP345" s="186">
        <v>1.5616438356164382</v>
      </c>
      <c r="AQ345" s="186">
        <v>46.849315068493148</v>
      </c>
      <c r="AR345" s="193" t="s">
        <v>231</v>
      </c>
      <c r="AS345" s="194"/>
      <c r="AT345" s="166" t="s">
        <v>232</v>
      </c>
      <c r="AU345" s="166" t="s">
        <v>58</v>
      </c>
      <c r="AV345" s="195" t="s">
        <v>3919</v>
      </c>
      <c r="AW345" s="166" t="s">
        <v>1122</v>
      </c>
      <c r="AY345" s="196"/>
      <c r="AZ345" s="714"/>
      <c r="BB345" s="196"/>
    </row>
    <row r="346" spans="1:54" s="166" customFormat="1" ht="15.95" customHeight="1" x14ac:dyDescent="0.25">
      <c r="A346" s="182">
        <v>377</v>
      </c>
      <c r="B346" s="166" t="s">
        <v>50</v>
      </c>
      <c r="C346" s="166" t="s">
        <v>58</v>
      </c>
      <c r="D346" s="166" t="s">
        <v>16773</v>
      </c>
      <c r="E346" s="166" t="s">
        <v>3920</v>
      </c>
      <c r="F346" s="166" t="s">
        <v>3921</v>
      </c>
      <c r="G346" s="166" t="s">
        <v>958</v>
      </c>
      <c r="H346" s="235" t="s">
        <v>219</v>
      </c>
      <c r="I346" s="235" t="s">
        <v>316</v>
      </c>
      <c r="J346" s="235" t="s">
        <v>221</v>
      </c>
      <c r="K346" s="235" t="s">
        <v>222</v>
      </c>
      <c r="L346" s="236" t="s">
        <v>221</v>
      </c>
      <c r="M346" s="236" t="s">
        <v>879</v>
      </c>
      <c r="N346" s="186">
        <v>3</v>
      </c>
      <c r="O346" s="186">
        <v>1.5</v>
      </c>
      <c r="P346" s="168">
        <v>4.5</v>
      </c>
      <c r="Q346" s="59">
        <v>1</v>
      </c>
      <c r="R346" s="340"/>
      <c r="S346" s="340">
        <v>0</v>
      </c>
      <c r="T346" s="340"/>
      <c r="U346" s="340">
        <v>0</v>
      </c>
      <c r="V346" s="183"/>
      <c r="W346" s="183">
        <v>1</v>
      </c>
      <c r="X346" s="183"/>
      <c r="Y346" s="179" t="s">
        <v>16652</v>
      </c>
      <c r="Z346" s="166" t="s">
        <v>230</v>
      </c>
      <c r="AA346" s="203" t="s">
        <v>230</v>
      </c>
      <c r="AB346" s="166" t="s">
        <v>230</v>
      </c>
      <c r="AC346" s="166" t="s">
        <v>230</v>
      </c>
      <c r="AD346" s="166" t="s">
        <v>230</v>
      </c>
      <c r="AE346" s="201" t="s">
        <v>3922</v>
      </c>
      <c r="AF346" s="166" t="s">
        <v>3923</v>
      </c>
      <c r="AG346" s="165" t="s">
        <v>230</v>
      </c>
      <c r="AH346" s="166" t="s">
        <v>58</v>
      </c>
      <c r="AI346" s="220">
        <v>0.114</v>
      </c>
      <c r="AJ346" s="186">
        <v>2000</v>
      </c>
      <c r="AK346" s="186">
        <v>0.47671232876712327</v>
      </c>
      <c r="AL346" s="167">
        <v>0.14794520547945206</v>
      </c>
      <c r="AM346" s="187">
        <v>0.62465753424657533</v>
      </c>
      <c r="AN346" s="186">
        <v>0.66410958904109585</v>
      </c>
      <c r="AO346" s="186">
        <v>0.14794520547945206</v>
      </c>
      <c r="AP346" s="186">
        <v>0.81205479452054785</v>
      </c>
      <c r="AQ346" s="186">
        <v>24.361643835616434</v>
      </c>
      <c r="AR346" s="193" t="s">
        <v>231</v>
      </c>
      <c r="AS346" s="194" t="s">
        <v>114</v>
      </c>
      <c r="AT346" s="166" t="s">
        <v>232</v>
      </c>
      <c r="AU346" s="166" t="s">
        <v>58</v>
      </c>
      <c r="AV346" s="195" t="s">
        <v>3924</v>
      </c>
      <c r="AW346" s="166" t="s">
        <v>234</v>
      </c>
      <c r="AY346" s="196"/>
      <c r="AZ346" s="714"/>
      <c r="BB346" s="196"/>
    </row>
    <row r="347" spans="1:54" s="166" customFormat="1" ht="15.95" customHeight="1" x14ac:dyDescent="0.25">
      <c r="A347" s="182">
        <v>378</v>
      </c>
      <c r="B347" s="166" t="s">
        <v>50</v>
      </c>
      <c r="C347" s="166" t="s">
        <v>58</v>
      </c>
      <c r="D347" s="166" t="s">
        <v>3927</v>
      </c>
      <c r="E347" s="166" t="s">
        <v>3928</v>
      </c>
      <c r="F347" s="166" t="s">
        <v>3929</v>
      </c>
      <c r="G347" s="166" t="s">
        <v>958</v>
      </c>
      <c r="H347" s="166" t="s">
        <v>732</v>
      </c>
      <c r="I347" s="166">
        <v>0</v>
      </c>
      <c r="J347" s="166" t="s">
        <v>317</v>
      </c>
      <c r="K347" s="166">
        <v>0</v>
      </c>
      <c r="L347" s="166" t="s">
        <v>317</v>
      </c>
      <c r="M347" s="166">
        <v>0</v>
      </c>
      <c r="N347" s="186">
        <v>3</v>
      </c>
      <c r="O347" s="186">
        <v>1.5</v>
      </c>
      <c r="P347" s="168">
        <v>4.5</v>
      </c>
      <c r="Q347" s="59">
        <v>0</v>
      </c>
      <c r="R347" s="340"/>
      <c r="S347" s="340">
        <v>0</v>
      </c>
      <c r="T347" s="340"/>
      <c r="U347" s="340">
        <v>0</v>
      </c>
      <c r="V347" s="183">
        <v>1</v>
      </c>
      <c r="W347" s="183">
        <v>1</v>
      </c>
      <c r="X347" s="183"/>
      <c r="Y347" s="166" t="s">
        <v>61</v>
      </c>
      <c r="Z347" s="166" t="s">
        <v>230</v>
      </c>
      <c r="AA347" s="203" t="s">
        <v>230</v>
      </c>
      <c r="AB347" s="166" t="s">
        <v>230</v>
      </c>
      <c r="AC347" s="166" t="s">
        <v>230</v>
      </c>
      <c r="AD347" s="166" t="s">
        <v>230</v>
      </c>
      <c r="AE347" s="201" t="s">
        <v>67</v>
      </c>
      <c r="AF347" s="166" t="s">
        <v>3930</v>
      </c>
      <c r="AG347" s="165" t="s">
        <v>230</v>
      </c>
      <c r="AH347" s="166" t="s">
        <v>58</v>
      </c>
      <c r="AI347" s="220">
        <v>0.114</v>
      </c>
      <c r="AJ347" s="186">
        <v>5500</v>
      </c>
      <c r="AK347" s="186">
        <v>1.3109589041095888</v>
      </c>
      <c r="AL347" s="167">
        <v>0.40684931506849314</v>
      </c>
      <c r="AM347" s="187">
        <v>1.7178082191780819</v>
      </c>
      <c r="AN347" s="186">
        <v>1.3109589041095888</v>
      </c>
      <c r="AO347" s="186">
        <v>0.40684931506849314</v>
      </c>
      <c r="AP347" s="186">
        <v>1.7178082191780819</v>
      </c>
      <c r="AQ347" s="186">
        <v>51.534246575342458</v>
      </c>
      <c r="AR347" s="193" t="s">
        <v>231</v>
      </c>
      <c r="AS347" s="194"/>
      <c r="AT347" s="166" t="s">
        <v>232</v>
      </c>
      <c r="AU347" s="166" t="s">
        <v>58</v>
      </c>
      <c r="AV347" s="195" t="s">
        <v>3931</v>
      </c>
      <c r="AW347" s="166" t="s">
        <v>1122</v>
      </c>
      <c r="AY347" s="196"/>
      <c r="AZ347" s="714"/>
      <c r="BB347" s="196"/>
    </row>
    <row r="348" spans="1:54" s="166" customFormat="1" ht="15.95" customHeight="1" x14ac:dyDescent="0.25">
      <c r="A348" s="182">
        <v>379</v>
      </c>
      <c r="B348" s="166" t="s">
        <v>50</v>
      </c>
      <c r="C348" s="166" t="s">
        <v>58</v>
      </c>
      <c r="D348" s="166" t="s">
        <v>3932</v>
      </c>
      <c r="E348" s="166" t="s">
        <v>3933</v>
      </c>
      <c r="F348" s="166" t="s">
        <v>3934</v>
      </c>
      <c r="G348" s="166" t="s">
        <v>958</v>
      </c>
      <c r="H348" s="166" t="s">
        <v>732</v>
      </c>
      <c r="I348" s="166">
        <v>0</v>
      </c>
      <c r="J348" s="166" t="s">
        <v>317</v>
      </c>
      <c r="K348" s="166">
        <v>0</v>
      </c>
      <c r="L348" s="166" t="s">
        <v>317</v>
      </c>
      <c r="M348" s="166">
        <v>0</v>
      </c>
      <c r="N348" s="186">
        <v>4</v>
      </c>
      <c r="O348" s="186">
        <v>1.5</v>
      </c>
      <c r="P348" s="168">
        <v>6</v>
      </c>
      <c r="Q348" s="59">
        <v>2</v>
      </c>
      <c r="R348" s="340"/>
      <c r="S348" s="340">
        <v>0</v>
      </c>
      <c r="T348" s="340"/>
      <c r="U348" s="340">
        <v>0</v>
      </c>
      <c r="V348" s="183">
        <v>0</v>
      </c>
      <c r="W348" s="183">
        <v>1</v>
      </c>
      <c r="X348" s="183">
        <v>0</v>
      </c>
      <c r="Y348" s="166" t="s">
        <v>61</v>
      </c>
      <c r="Z348" s="166" t="s">
        <v>230</v>
      </c>
      <c r="AA348" s="203" t="s">
        <v>230</v>
      </c>
      <c r="AB348" s="166" t="s">
        <v>230</v>
      </c>
      <c r="AC348" s="166" t="s">
        <v>230</v>
      </c>
      <c r="AD348" s="166" t="s">
        <v>230</v>
      </c>
      <c r="AE348" s="201" t="s">
        <v>3935</v>
      </c>
      <c r="AF348" s="166" t="s">
        <v>3936</v>
      </c>
      <c r="AG348" s="165" t="s">
        <v>230</v>
      </c>
      <c r="AH348" s="166" t="s">
        <v>58</v>
      </c>
      <c r="AI348" s="220">
        <v>0.114</v>
      </c>
      <c r="AJ348" s="186">
        <v>1300</v>
      </c>
      <c r="AK348" s="186">
        <v>0.30986301369863012</v>
      </c>
      <c r="AL348" s="167">
        <v>9.6164383561643835E-2</v>
      </c>
      <c r="AM348" s="187">
        <v>0.40602739726027393</v>
      </c>
      <c r="AN348" s="186">
        <v>0.30986301369863012</v>
      </c>
      <c r="AO348" s="186">
        <v>9.6164383561643835E-2</v>
      </c>
      <c r="AP348" s="186">
        <v>0.40602739726027393</v>
      </c>
      <c r="AQ348" s="186">
        <v>12.180821917808217</v>
      </c>
      <c r="AR348" s="193" t="s">
        <v>231</v>
      </c>
      <c r="AS348" s="194"/>
      <c r="AT348" s="166" t="s">
        <v>232</v>
      </c>
      <c r="AU348" s="166" t="s">
        <v>58</v>
      </c>
      <c r="AV348" s="195" t="s">
        <v>3937</v>
      </c>
      <c r="AW348" s="166" t="s">
        <v>1122</v>
      </c>
      <c r="AY348" s="196"/>
      <c r="AZ348" s="714"/>
      <c r="BB348" s="196"/>
    </row>
    <row r="349" spans="1:54" s="166" customFormat="1" ht="15.95" customHeight="1" x14ac:dyDescent="0.25">
      <c r="A349" s="182">
        <v>380</v>
      </c>
      <c r="B349" s="166" t="s">
        <v>50</v>
      </c>
      <c r="C349" s="166" t="s">
        <v>58</v>
      </c>
      <c r="D349" s="166" t="s">
        <v>16772</v>
      </c>
      <c r="E349" s="166" t="s">
        <v>3938</v>
      </c>
      <c r="F349" s="166" t="s">
        <v>3939</v>
      </c>
      <c r="G349" s="166" t="s">
        <v>958</v>
      </c>
      <c r="H349" s="166" t="s">
        <v>732</v>
      </c>
      <c r="I349" s="166">
        <v>0</v>
      </c>
      <c r="J349" s="166" t="s">
        <v>317</v>
      </c>
      <c r="K349" s="166">
        <v>0</v>
      </c>
      <c r="L349" s="166" t="s">
        <v>317</v>
      </c>
      <c r="M349" s="166">
        <v>0</v>
      </c>
      <c r="N349" s="186">
        <v>4</v>
      </c>
      <c r="O349" s="186">
        <v>1.5</v>
      </c>
      <c r="P349" s="168">
        <v>6</v>
      </c>
      <c r="Q349" s="59">
        <v>0</v>
      </c>
      <c r="R349" s="340"/>
      <c r="S349" s="340">
        <v>0</v>
      </c>
      <c r="T349" s="340"/>
      <c r="U349" s="340">
        <v>0</v>
      </c>
      <c r="V349" s="183">
        <v>1</v>
      </c>
      <c r="W349" s="183">
        <v>1</v>
      </c>
      <c r="X349" s="183">
        <v>0</v>
      </c>
      <c r="Y349" s="166" t="s">
        <v>61</v>
      </c>
      <c r="Z349" s="166" t="s">
        <v>230</v>
      </c>
      <c r="AA349" s="203" t="s">
        <v>230</v>
      </c>
      <c r="AB349" s="166" t="s">
        <v>230</v>
      </c>
      <c r="AC349" s="166" t="s">
        <v>230</v>
      </c>
      <c r="AD349" s="166" t="s">
        <v>230</v>
      </c>
      <c r="AE349" s="201" t="s">
        <v>3940</v>
      </c>
      <c r="AF349" s="166" t="s">
        <v>3941</v>
      </c>
      <c r="AG349" s="165" t="s">
        <v>230</v>
      </c>
      <c r="AH349" s="166" t="s">
        <v>58</v>
      </c>
      <c r="AI349" s="220">
        <v>0.114</v>
      </c>
      <c r="AJ349" s="186">
        <v>7900</v>
      </c>
      <c r="AK349" s="186">
        <v>1.8830136986301369</v>
      </c>
      <c r="AL349" s="167">
        <v>0.58438356164383565</v>
      </c>
      <c r="AM349" s="187">
        <v>2.4673972602739727</v>
      </c>
      <c r="AN349" s="186">
        <v>1.8830136986301369</v>
      </c>
      <c r="AO349" s="186">
        <v>0.58438356164383565</v>
      </c>
      <c r="AP349" s="186">
        <v>2.4673972602739727</v>
      </c>
      <c r="AQ349" s="186">
        <v>74.021917808219186</v>
      </c>
      <c r="AR349" s="193" t="s">
        <v>231</v>
      </c>
      <c r="AS349" s="194"/>
      <c r="AT349" s="166" t="s">
        <v>232</v>
      </c>
      <c r="AU349" s="166" t="s">
        <v>58</v>
      </c>
      <c r="AV349" s="195" t="s">
        <v>3942</v>
      </c>
      <c r="AW349" s="166" t="s">
        <v>1122</v>
      </c>
      <c r="AY349" s="196"/>
      <c r="AZ349" s="714"/>
      <c r="BB349" s="196"/>
    </row>
    <row r="350" spans="1:54" s="166" customFormat="1" ht="15.95" customHeight="1" x14ac:dyDescent="0.25">
      <c r="A350" s="182">
        <v>381</v>
      </c>
      <c r="B350" s="166" t="s">
        <v>50</v>
      </c>
      <c r="C350" s="166" t="s">
        <v>58</v>
      </c>
      <c r="D350" s="166" t="s">
        <v>3943</v>
      </c>
      <c r="E350" s="166" t="s">
        <v>3944</v>
      </c>
      <c r="F350" s="166" t="s">
        <v>3945</v>
      </c>
      <c r="G350" s="166" t="s">
        <v>958</v>
      </c>
      <c r="H350" s="166" t="s">
        <v>732</v>
      </c>
      <c r="I350" s="166">
        <v>0</v>
      </c>
      <c r="J350" s="166" t="s">
        <v>317</v>
      </c>
      <c r="K350" s="166">
        <v>0</v>
      </c>
      <c r="L350" s="166" t="s">
        <v>317</v>
      </c>
      <c r="M350" s="166">
        <v>0</v>
      </c>
      <c r="N350" s="186">
        <v>4</v>
      </c>
      <c r="O350" s="186">
        <v>1.5</v>
      </c>
      <c r="P350" s="168">
        <v>6</v>
      </c>
      <c r="Q350" s="59">
        <v>0</v>
      </c>
      <c r="R350" s="340"/>
      <c r="S350" s="340">
        <v>0</v>
      </c>
      <c r="T350" s="340"/>
      <c r="U350" s="340">
        <v>0</v>
      </c>
      <c r="V350" s="183">
        <v>1</v>
      </c>
      <c r="W350" s="183">
        <v>1</v>
      </c>
      <c r="X350" s="183">
        <v>0</v>
      </c>
      <c r="Y350" s="166" t="s">
        <v>61</v>
      </c>
      <c r="Z350" s="166" t="s">
        <v>230</v>
      </c>
      <c r="AA350" s="203" t="s">
        <v>230</v>
      </c>
      <c r="AB350" s="166" t="s">
        <v>230</v>
      </c>
      <c r="AC350" s="166" t="s">
        <v>230</v>
      </c>
      <c r="AD350" s="166" t="s">
        <v>230</v>
      </c>
      <c r="AE350" s="201" t="s">
        <v>3946</v>
      </c>
      <c r="AF350" s="166" t="s">
        <v>494</v>
      </c>
      <c r="AG350" s="165" t="s">
        <v>230</v>
      </c>
      <c r="AH350" s="166" t="s">
        <v>58</v>
      </c>
      <c r="AI350" s="220">
        <v>0.114</v>
      </c>
      <c r="AJ350" s="186">
        <v>1500</v>
      </c>
      <c r="AK350" s="186">
        <v>0.35753424657534244</v>
      </c>
      <c r="AL350" s="167">
        <v>0.11095890410958904</v>
      </c>
      <c r="AM350" s="187">
        <v>0.46849315068493147</v>
      </c>
      <c r="AN350" s="186">
        <v>0.35753424657534244</v>
      </c>
      <c r="AO350" s="186">
        <v>0.11095890410958904</v>
      </c>
      <c r="AP350" s="186">
        <v>0.46849315068493147</v>
      </c>
      <c r="AQ350" s="186">
        <v>14.054794520547944</v>
      </c>
      <c r="AR350" s="193" t="s">
        <v>231</v>
      </c>
      <c r="AS350" s="194"/>
      <c r="AT350" s="166" t="s">
        <v>232</v>
      </c>
      <c r="AU350" s="166" t="s">
        <v>58</v>
      </c>
      <c r="AV350" s="195" t="s">
        <v>3947</v>
      </c>
      <c r="AW350" s="166" t="s">
        <v>1122</v>
      </c>
      <c r="AY350" s="196"/>
      <c r="AZ350" s="714"/>
      <c r="BB350" s="196"/>
    </row>
    <row r="351" spans="1:54" s="166" customFormat="1" ht="15.95" customHeight="1" x14ac:dyDescent="0.25">
      <c r="A351" s="182">
        <v>382</v>
      </c>
      <c r="B351" s="166" t="s">
        <v>50</v>
      </c>
      <c r="C351" s="166" t="s">
        <v>58</v>
      </c>
      <c r="D351" s="166" t="s">
        <v>3948</v>
      </c>
      <c r="E351" s="166" t="s">
        <v>3949</v>
      </c>
      <c r="F351" s="166" t="s">
        <v>3950</v>
      </c>
      <c r="G351" s="166" t="s">
        <v>958</v>
      </c>
      <c r="H351" s="166" t="s">
        <v>732</v>
      </c>
      <c r="I351" s="166">
        <v>0</v>
      </c>
      <c r="J351" s="166" t="s">
        <v>317</v>
      </c>
      <c r="K351" s="166">
        <v>0</v>
      </c>
      <c r="L351" s="166" t="s">
        <v>317</v>
      </c>
      <c r="M351" s="166">
        <v>0</v>
      </c>
      <c r="N351" s="186">
        <v>3</v>
      </c>
      <c r="O351" s="186">
        <v>1.5</v>
      </c>
      <c r="P351" s="168">
        <v>4.5</v>
      </c>
      <c r="Q351" s="59">
        <v>1</v>
      </c>
      <c r="R351" s="340"/>
      <c r="S351" s="340">
        <v>0</v>
      </c>
      <c r="T351" s="340"/>
      <c r="U351" s="340">
        <v>0</v>
      </c>
      <c r="V351" s="183">
        <v>0</v>
      </c>
      <c r="W351" s="183">
        <v>1</v>
      </c>
      <c r="X351" s="183">
        <v>0</v>
      </c>
      <c r="Y351" s="166" t="s">
        <v>61</v>
      </c>
      <c r="Z351" s="166" t="s">
        <v>230</v>
      </c>
      <c r="AA351" s="203" t="s">
        <v>230</v>
      </c>
      <c r="AB351" s="166" t="s">
        <v>230</v>
      </c>
      <c r="AC351" s="166" t="s">
        <v>230</v>
      </c>
      <c r="AD351" s="166" t="s">
        <v>230</v>
      </c>
      <c r="AE351" s="201" t="s">
        <v>3951</v>
      </c>
      <c r="AF351" s="166" t="s">
        <v>580</v>
      </c>
      <c r="AG351" s="165" t="s">
        <v>230</v>
      </c>
      <c r="AH351" s="166" t="s">
        <v>58</v>
      </c>
      <c r="AI351" s="220">
        <v>0.114</v>
      </c>
      <c r="AJ351" s="186">
        <v>900</v>
      </c>
      <c r="AK351" s="186">
        <v>0.21452054794520548</v>
      </c>
      <c r="AL351" s="167">
        <v>6.6575342465753432E-2</v>
      </c>
      <c r="AM351" s="187">
        <v>0.28109589041095889</v>
      </c>
      <c r="AN351" s="186">
        <v>0.21452054794520548</v>
      </c>
      <c r="AO351" s="186">
        <v>6.6575342465753432E-2</v>
      </c>
      <c r="AP351" s="186">
        <v>0.28109589041095889</v>
      </c>
      <c r="AQ351" s="186">
        <v>8.4328767123287669</v>
      </c>
      <c r="AR351" s="193" t="s">
        <v>231</v>
      </c>
      <c r="AS351" s="194"/>
      <c r="AT351" s="166" t="s">
        <v>232</v>
      </c>
      <c r="AU351" s="166" t="s">
        <v>58</v>
      </c>
      <c r="AV351" s="195" t="s">
        <v>3952</v>
      </c>
      <c r="AW351" s="166" t="s">
        <v>1122</v>
      </c>
      <c r="AY351" s="196"/>
      <c r="AZ351" s="714"/>
      <c r="BB351" s="196"/>
    </row>
    <row r="352" spans="1:54" s="166" customFormat="1" ht="15.95" customHeight="1" x14ac:dyDescent="0.25">
      <c r="A352" s="182">
        <v>383</v>
      </c>
      <c r="B352" s="166" t="s">
        <v>50</v>
      </c>
      <c r="C352" s="166" t="s">
        <v>58</v>
      </c>
      <c r="D352" s="166" t="s">
        <v>3953</v>
      </c>
      <c r="E352" s="166" t="s">
        <v>3954</v>
      </c>
      <c r="F352" s="166" t="s">
        <v>3955</v>
      </c>
      <c r="G352" s="166" t="s">
        <v>958</v>
      </c>
      <c r="H352" s="235" t="s">
        <v>219</v>
      </c>
      <c r="I352" s="235" t="s">
        <v>316</v>
      </c>
      <c r="J352" s="235" t="s">
        <v>221</v>
      </c>
      <c r="K352" s="235" t="s">
        <v>222</v>
      </c>
      <c r="L352" s="236" t="s">
        <v>221</v>
      </c>
      <c r="M352" s="236" t="s">
        <v>879</v>
      </c>
      <c r="N352" s="186">
        <v>4</v>
      </c>
      <c r="O352" s="186">
        <v>1.5</v>
      </c>
      <c r="P352" s="168">
        <v>6</v>
      </c>
      <c r="Q352" s="59">
        <v>2</v>
      </c>
      <c r="R352" s="340"/>
      <c r="S352" s="340">
        <v>0</v>
      </c>
      <c r="T352" s="340"/>
      <c r="U352" s="340">
        <v>0</v>
      </c>
      <c r="V352" s="183">
        <v>0</v>
      </c>
      <c r="W352" s="183">
        <v>1</v>
      </c>
      <c r="X352" s="183">
        <v>0</v>
      </c>
      <c r="Y352" s="179" t="s">
        <v>16652</v>
      </c>
      <c r="Z352" s="166" t="s">
        <v>230</v>
      </c>
      <c r="AA352" s="203" t="s">
        <v>230</v>
      </c>
      <c r="AB352" s="166" t="s">
        <v>230</v>
      </c>
      <c r="AC352" s="166" t="s">
        <v>230</v>
      </c>
      <c r="AD352" s="166" t="s">
        <v>230</v>
      </c>
      <c r="AE352" s="201" t="s">
        <v>3956</v>
      </c>
      <c r="AF352" s="166" t="s">
        <v>378</v>
      </c>
      <c r="AG352" s="165" t="s">
        <v>230</v>
      </c>
      <c r="AH352" s="166" t="s">
        <v>58</v>
      </c>
      <c r="AI352" s="220">
        <v>0.114</v>
      </c>
      <c r="AJ352" s="186">
        <v>3120</v>
      </c>
      <c r="AK352" s="186">
        <v>0.74367123287671233</v>
      </c>
      <c r="AL352" s="167">
        <v>0.23079452054794519</v>
      </c>
      <c r="AM352" s="187">
        <v>0.97446575342465747</v>
      </c>
      <c r="AN352" s="186">
        <v>0.83084018264840187</v>
      </c>
      <c r="AO352" s="186">
        <v>0.23079452054794519</v>
      </c>
      <c r="AP352" s="186">
        <v>1.0616347031963471</v>
      </c>
      <c r="AQ352" s="186">
        <v>31.849041095890414</v>
      </c>
      <c r="AR352" s="193" t="s">
        <v>231</v>
      </c>
      <c r="AS352" s="194" t="s">
        <v>431</v>
      </c>
      <c r="AT352" s="166" t="s">
        <v>232</v>
      </c>
      <c r="AU352" s="166" t="s">
        <v>58</v>
      </c>
      <c r="AV352" s="195" t="s">
        <v>3957</v>
      </c>
      <c r="AW352" s="171" t="s">
        <v>234</v>
      </c>
      <c r="AY352" s="196"/>
      <c r="AZ352" s="714"/>
      <c r="BB352" s="196"/>
    </row>
    <row r="353" spans="1:54" s="166" customFormat="1" ht="15.95" customHeight="1" x14ac:dyDescent="0.25">
      <c r="A353" s="182">
        <v>384</v>
      </c>
      <c r="B353" s="166" t="s">
        <v>50</v>
      </c>
      <c r="C353" s="166" t="s">
        <v>58</v>
      </c>
      <c r="D353" s="166" t="s">
        <v>68</v>
      </c>
      <c r="E353" s="166" t="s">
        <v>3961</v>
      </c>
      <c r="F353" s="166" t="s">
        <v>3962</v>
      </c>
      <c r="G353" s="166" t="s">
        <v>958</v>
      </c>
      <c r="H353" s="166" t="s">
        <v>732</v>
      </c>
      <c r="I353" s="166">
        <v>0</v>
      </c>
      <c r="J353" s="166" t="s">
        <v>317</v>
      </c>
      <c r="K353" s="166">
        <v>0</v>
      </c>
      <c r="L353" s="166" t="s">
        <v>221</v>
      </c>
      <c r="M353" s="171" t="s">
        <v>222</v>
      </c>
      <c r="N353" s="186">
        <v>4</v>
      </c>
      <c r="O353" s="186">
        <v>1.5</v>
      </c>
      <c r="P353" s="168">
        <v>6</v>
      </c>
      <c r="Q353" s="59">
        <v>0</v>
      </c>
      <c r="R353" s="340"/>
      <c r="S353" s="340">
        <v>0</v>
      </c>
      <c r="T353" s="340"/>
      <c r="U353" s="340">
        <v>0</v>
      </c>
      <c r="V353" s="183">
        <v>1</v>
      </c>
      <c r="W353" s="183">
        <v>1</v>
      </c>
      <c r="X353" s="183">
        <v>0</v>
      </c>
      <c r="Y353" s="166" t="s">
        <v>61</v>
      </c>
      <c r="Z353" s="166" t="s">
        <v>230</v>
      </c>
      <c r="AA353" s="203" t="s">
        <v>230</v>
      </c>
      <c r="AB353" s="166" t="s">
        <v>230</v>
      </c>
      <c r="AC353" s="166" t="s">
        <v>230</v>
      </c>
      <c r="AD353" s="166" t="s">
        <v>230</v>
      </c>
      <c r="AE353" s="201" t="s">
        <v>3963</v>
      </c>
      <c r="AF353" s="166" t="s">
        <v>415</v>
      </c>
      <c r="AG353" s="165" t="s">
        <v>230</v>
      </c>
      <c r="AH353" s="166" t="s">
        <v>58</v>
      </c>
      <c r="AI353" s="220">
        <v>0.114</v>
      </c>
      <c r="AJ353" s="220">
        <v>4560</v>
      </c>
      <c r="AK353" s="186">
        <v>1.086904109589041</v>
      </c>
      <c r="AL353" s="167">
        <v>0.33731506849315068</v>
      </c>
      <c r="AM353" s="187">
        <v>1.4242191780821918</v>
      </c>
      <c r="AN353" s="186">
        <v>1.086904109589041</v>
      </c>
      <c r="AO353" s="186">
        <v>0.33731506849315068</v>
      </c>
      <c r="AP353" s="186">
        <v>1.4242191780821918</v>
      </c>
      <c r="AQ353" s="186">
        <v>42.72657534246575</v>
      </c>
      <c r="AR353" s="193" t="s">
        <v>231</v>
      </c>
      <c r="AS353" s="194"/>
      <c r="AT353" s="166" t="s">
        <v>232</v>
      </c>
      <c r="AU353" s="166" t="s">
        <v>58</v>
      </c>
      <c r="AV353" s="231" t="s">
        <v>1122</v>
      </c>
      <c r="AW353" s="166" t="s">
        <v>1122</v>
      </c>
      <c r="AY353" s="196"/>
      <c r="AZ353" s="714"/>
      <c r="BB353" s="196"/>
    </row>
    <row r="354" spans="1:54" s="166" customFormat="1" ht="15.95" customHeight="1" x14ac:dyDescent="0.25">
      <c r="A354" s="182">
        <v>385</v>
      </c>
      <c r="B354" s="166" t="s">
        <v>50</v>
      </c>
      <c r="C354" s="166" t="s">
        <v>58</v>
      </c>
      <c r="D354" s="166" t="s">
        <v>3964</v>
      </c>
      <c r="E354" s="166" t="s">
        <v>3965</v>
      </c>
      <c r="F354" s="166" t="s">
        <v>3966</v>
      </c>
      <c r="G354" s="166" t="s">
        <v>958</v>
      </c>
      <c r="H354" s="166" t="s">
        <v>732</v>
      </c>
      <c r="I354" s="166">
        <v>0</v>
      </c>
      <c r="J354" s="166" t="s">
        <v>317</v>
      </c>
      <c r="K354" s="166">
        <v>0</v>
      </c>
      <c r="L354" s="166" t="s">
        <v>221</v>
      </c>
      <c r="M354" s="171" t="s">
        <v>222</v>
      </c>
      <c r="N354" s="186">
        <v>2</v>
      </c>
      <c r="O354" s="186">
        <v>2</v>
      </c>
      <c r="P354" s="168">
        <v>4</v>
      </c>
      <c r="Q354" s="59">
        <v>0</v>
      </c>
      <c r="R354" s="340"/>
      <c r="S354" s="340">
        <v>0</v>
      </c>
      <c r="T354" s="340"/>
      <c r="U354" s="340">
        <v>0</v>
      </c>
      <c r="V354" s="183">
        <v>1</v>
      </c>
      <c r="W354" s="183">
        <v>1</v>
      </c>
      <c r="X354" s="183">
        <v>0</v>
      </c>
      <c r="Y354" s="166" t="s">
        <v>61</v>
      </c>
      <c r="Z354" s="166" t="s">
        <v>230</v>
      </c>
      <c r="AA354" s="203" t="s">
        <v>230</v>
      </c>
      <c r="AB354" s="166" t="s">
        <v>230</v>
      </c>
      <c r="AC354" s="166" t="s">
        <v>230</v>
      </c>
      <c r="AD354" s="166" t="s">
        <v>230</v>
      </c>
      <c r="AE354" s="201" t="s">
        <v>3967</v>
      </c>
      <c r="AF354" s="166" t="s">
        <v>3912</v>
      </c>
      <c r="AG354" s="165" t="s">
        <v>230</v>
      </c>
      <c r="AH354" s="166" t="s">
        <v>58</v>
      </c>
      <c r="AI354" s="220">
        <v>0.114</v>
      </c>
      <c r="AJ354" s="220">
        <v>1520</v>
      </c>
      <c r="AK354" s="186">
        <v>0.36230136986301364</v>
      </c>
      <c r="AL354" s="167">
        <v>0.11243835616438357</v>
      </c>
      <c r="AM354" s="187">
        <v>0.47473972602739722</v>
      </c>
      <c r="AN354" s="186">
        <v>1.3919999999999999</v>
      </c>
      <c r="AO354" s="186">
        <v>0.432</v>
      </c>
      <c r="AP354" s="186">
        <v>1.8239999999999998</v>
      </c>
      <c r="AQ354" s="186">
        <v>54.72</v>
      </c>
      <c r="AR354" s="193" t="s">
        <v>231</v>
      </c>
      <c r="AS354" s="194"/>
      <c r="AT354" s="166" t="s">
        <v>232</v>
      </c>
      <c r="AU354" s="166" t="s">
        <v>58</v>
      </c>
      <c r="AV354" s="231" t="s">
        <v>1122</v>
      </c>
      <c r="AW354" s="166" t="s">
        <v>1122</v>
      </c>
      <c r="AY354" s="196"/>
      <c r="AZ354" s="714"/>
      <c r="BB354" s="196"/>
    </row>
    <row r="355" spans="1:54" s="166" customFormat="1" ht="15.95" customHeight="1" x14ac:dyDescent="0.25">
      <c r="A355" s="182">
        <v>386</v>
      </c>
      <c r="B355" s="166" t="s">
        <v>50</v>
      </c>
      <c r="C355" s="166" t="s">
        <v>58</v>
      </c>
      <c r="D355" s="166" t="s">
        <v>3972</v>
      </c>
      <c r="E355" s="166" t="s">
        <v>3973</v>
      </c>
      <c r="F355" s="166" t="s">
        <v>3974</v>
      </c>
      <c r="G355" s="166" t="s">
        <v>958</v>
      </c>
      <c r="H355" s="166" t="s">
        <v>732</v>
      </c>
      <c r="I355" s="166">
        <v>0</v>
      </c>
      <c r="J355" s="166" t="s">
        <v>317</v>
      </c>
      <c r="K355" s="166">
        <v>0</v>
      </c>
      <c r="L355" s="166" t="s">
        <v>221</v>
      </c>
      <c r="M355" s="171" t="s">
        <v>222</v>
      </c>
      <c r="N355" s="186">
        <v>4</v>
      </c>
      <c r="O355" s="186">
        <v>1.5</v>
      </c>
      <c r="P355" s="168">
        <v>6</v>
      </c>
      <c r="Q355" s="59">
        <v>3</v>
      </c>
      <c r="R355" s="340"/>
      <c r="S355" s="340">
        <v>0</v>
      </c>
      <c r="T355" s="340"/>
      <c r="U355" s="340">
        <v>0</v>
      </c>
      <c r="V355" s="183">
        <v>0</v>
      </c>
      <c r="W355" s="183">
        <v>1</v>
      </c>
      <c r="X355" s="183">
        <v>0</v>
      </c>
      <c r="Y355" s="166" t="s">
        <v>61</v>
      </c>
      <c r="Z355" s="166" t="s">
        <v>230</v>
      </c>
      <c r="AA355" s="203" t="s">
        <v>230</v>
      </c>
      <c r="AB355" s="166" t="s">
        <v>230</v>
      </c>
      <c r="AC355" s="166" t="s">
        <v>230</v>
      </c>
      <c r="AD355" s="166" t="s">
        <v>230</v>
      </c>
      <c r="AE355" s="201" t="s">
        <v>3975</v>
      </c>
      <c r="AF355" s="166" t="s">
        <v>589</v>
      </c>
      <c r="AG355" s="165" t="s">
        <v>230</v>
      </c>
      <c r="AH355" s="166" t="s">
        <v>60</v>
      </c>
      <c r="AI355" s="220">
        <v>0.114</v>
      </c>
      <c r="AJ355" s="220">
        <v>960</v>
      </c>
      <c r="AK355" s="186">
        <v>0.22882191780821917</v>
      </c>
      <c r="AL355" s="167">
        <v>7.1013698630136984E-2</v>
      </c>
      <c r="AM355" s="187">
        <v>0.29983561643835616</v>
      </c>
      <c r="AN355" s="186">
        <v>1.5445479452054793</v>
      </c>
      <c r="AO355" s="186">
        <v>0.47934246575342465</v>
      </c>
      <c r="AP355" s="186">
        <v>2.023890410958904</v>
      </c>
      <c r="AQ355" s="186">
        <v>60.716712328767116</v>
      </c>
      <c r="AR355" s="193" t="s">
        <v>231</v>
      </c>
      <c r="AS355" s="194"/>
      <c r="AT355" s="166" t="s">
        <v>232</v>
      </c>
      <c r="AU355" s="166" t="s">
        <v>58</v>
      </c>
      <c r="AV355" s="195" t="s">
        <v>3976</v>
      </c>
      <c r="AW355" s="166" t="s">
        <v>1122</v>
      </c>
      <c r="AY355" s="196"/>
      <c r="AZ355" s="714"/>
      <c r="BB355" s="196"/>
    </row>
    <row r="356" spans="1:54" s="166" customFormat="1" ht="15.95" customHeight="1" x14ac:dyDescent="0.25">
      <c r="A356" s="182">
        <v>387</v>
      </c>
      <c r="B356" s="166" t="s">
        <v>50</v>
      </c>
      <c r="C356" s="166" t="s">
        <v>58</v>
      </c>
      <c r="D356" s="166" t="s">
        <v>3983</v>
      </c>
      <c r="E356" s="166" t="s">
        <v>3984</v>
      </c>
      <c r="F356" s="166" t="s">
        <v>3985</v>
      </c>
      <c r="G356" s="166" t="s">
        <v>958</v>
      </c>
      <c r="H356" s="166" t="s">
        <v>732</v>
      </c>
      <c r="I356" s="166">
        <v>0</v>
      </c>
      <c r="J356" s="166" t="s">
        <v>317</v>
      </c>
      <c r="K356" s="166">
        <v>0</v>
      </c>
      <c r="L356" s="166" t="s">
        <v>221</v>
      </c>
      <c r="M356" s="171" t="s">
        <v>222</v>
      </c>
      <c r="N356" s="186">
        <v>4</v>
      </c>
      <c r="O356" s="186">
        <v>1.5</v>
      </c>
      <c r="P356" s="168">
        <v>6</v>
      </c>
      <c r="Q356" s="59">
        <v>2</v>
      </c>
      <c r="R356" s="340"/>
      <c r="S356" s="340">
        <v>0</v>
      </c>
      <c r="T356" s="340"/>
      <c r="U356" s="340">
        <v>0</v>
      </c>
      <c r="V356" s="183">
        <v>0</v>
      </c>
      <c r="W356" s="183">
        <v>1</v>
      </c>
      <c r="X356" s="183">
        <v>0</v>
      </c>
      <c r="Y356" s="166" t="s">
        <v>61</v>
      </c>
      <c r="Z356" s="166" t="s">
        <v>230</v>
      </c>
      <c r="AA356" s="203" t="s">
        <v>230</v>
      </c>
      <c r="AB356" s="166" t="s">
        <v>230</v>
      </c>
      <c r="AC356" s="166" t="s">
        <v>230</v>
      </c>
      <c r="AD356" s="166" t="s">
        <v>230</v>
      </c>
      <c r="AE356" s="201" t="s">
        <v>3986</v>
      </c>
      <c r="AF356" s="166" t="s">
        <v>3987</v>
      </c>
      <c r="AG356" s="165" t="s">
        <v>230</v>
      </c>
      <c r="AH356" s="166" t="s">
        <v>58</v>
      </c>
      <c r="AI356" s="220">
        <v>0.114</v>
      </c>
      <c r="AJ356" s="220">
        <v>2080</v>
      </c>
      <c r="AK356" s="186">
        <v>0.49578082191780815</v>
      </c>
      <c r="AL356" s="167">
        <v>0.15386301369863012</v>
      </c>
      <c r="AM356" s="187">
        <v>0.64964383561643824</v>
      </c>
      <c r="AN356" s="186">
        <v>0.57205479452054786</v>
      </c>
      <c r="AO356" s="186">
        <v>0.17753424657534245</v>
      </c>
      <c r="AP356" s="186">
        <v>0.74958904109589031</v>
      </c>
      <c r="AQ356" s="186">
        <v>22.487671232876711</v>
      </c>
      <c r="AR356" s="193" t="s">
        <v>231</v>
      </c>
      <c r="AS356" s="194"/>
      <c r="AT356" s="166" t="s">
        <v>232</v>
      </c>
      <c r="AU356" s="166" t="s">
        <v>58</v>
      </c>
      <c r="AV356" s="195" t="s">
        <v>3988</v>
      </c>
      <c r="AW356" s="166" t="s">
        <v>1122</v>
      </c>
      <c r="AY356" s="196"/>
      <c r="AZ356" s="714"/>
      <c r="BB356" s="196"/>
    </row>
    <row r="357" spans="1:54" s="166" customFormat="1" ht="15.95" customHeight="1" x14ac:dyDescent="0.25">
      <c r="A357" s="182">
        <v>388</v>
      </c>
      <c r="B357" s="166" t="s">
        <v>50</v>
      </c>
      <c r="C357" s="166" t="s">
        <v>58</v>
      </c>
      <c r="D357" s="166" t="s">
        <v>3990</v>
      </c>
      <c r="E357" s="166" t="s">
        <v>3991</v>
      </c>
      <c r="F357" s="166" t="s">
        <v>3992</v>
      </c>
      <c r="G357" s="166" t="s">
        <v>958</v>
      </c>
      <c r="H357" s="166" t="s">
        <v>219</v>
      </c>
      <c r="I357" s="166" t="s">
        <v>316</v>
      </c>
      <c r="J357" s="166" t="s">
        <v>221</v>
      </c>
      <c r="K357" s="166" t="s">
        <v>222</v>
      </c>
      <c r="L357" s="198" t="s">
        <v>221</v>
      </c>
      <c r="M357" s="198" t="s">
        <v>879</v>
      </c>
      <c r="N357" s="186">
        <v>6</v>
      </c>
      <c r="O357" s="186">
        <v>2</v>
      </c>
      <c r="P357" s="168">
        <v>12</v>
      </c>
      <c r="Q357" s="59">
        <v>4</v>
      </c>
      <c r="R357" s="340"/>
      <c r="S357" s="340">
        <v>1</v>
      </c>
      <c r="T357" s="340"/>
      <c r="U357" s="340">
        <v>1</v>
      </c>
      <c r="V357" s="183">
        <v>0</v>
      </c>
      <c r="W357" s="183">
        <v>0</v>
      </c>
      <c r="X357" s="183">
        <v>0</v>
      </c>
      <c r="Y357" s="179" t="s">
        <v>16652</v>
      </c>
      <c r="Z357" s="166" t="s">
        <v>230</v>
      </c>
      <c r="AA357" s="203" t="s">
        <v>230</v>
      </c>
      <c r="AB357" s="166" t="s">
        <v>230</v>
      </c>
      <c r="AC357" s="166" t="s">
        <v>230</v>
      </c>
      <c r="AD357" s="166" t="s">
        <v>230</v>
      </c>
      <c r="AE357" s="201" t="s">
        <v>3993</v>
      </c>
      <c r="AF357" s="166" t="s">
        <v>3818</v>
      </c>
      <c r="AG357" s="165" t="s">
        <v>230</v>
      </c>
      <c r="AH357" s="166" t="s">
        <v>58</v>
      </c>
      <c r="AI357" s="220">
        <v>0.114</v>
      </c>
      <c r="AJ357" s="220">
        <v>5120</v>
      </c>
      <c r="AK357" s="186">
        <v>1.2203835616438354</v>
      </c>
      <c r="AL357" s="167">
        <v>0.37873972602739731</v>
      </c>
      <c r="AM357" s="187">
        <v>1.5991232876712327</v>
      </c>
      <c r="AN357" s="186">
        <v>1.2203835616438354</v>
      </c>
      <c r="AO357" s="186">
        <v>0.37873972602739731</v>
      </c>
      <c r="AP357" s="186">
        <v>1.5991232876712327</v>
      </c>
      <c r="AQ357" s="186">
        <v>47.97369863013698</v>
      </c>
      <c r="AR357" s="193" t="s">
        <v>231</v>
      </c>
      <c r="AS357" s="194" t="s">
        <v>431</v>
      </c>
      <c r="AT357" s="166" t="s">
        <v>232</v>
      </c>
      <c r="AU357" s="166" t="s">
        <v>58</v>
      </c>
      <c r="AV357" s="195" t="s">
        <v>3994</v>
      </c>
      <c r="AW357" s="166" t="s">
        <v>234</v>
      </c>
      <c r="AY357" s="196"/>
      <c r="AZ357" s="714"/>
      <c r="BB357" s="196"/>
    </row>
    <row r="358" spans="1:54" s="166" customFormat="1" ht="15.95" customHeight="1" x14ac:dyDescent="0.25">
      <c r="A358" s="182">
        <v>389</v>
      </c>
      <c r="B358" s="166" t="s">
        <v>50</v>
      </c>
      <c r="C358" s="166" t="s">
        <v>58</v>
      </c>
      <c r="D358" s="166" t="s">
        <v>3995</v>
      </c>
      <c r="E358" s="166" t="s">
        <v>3996</v>
      </c>
      <c r="F358" s="166" t="s">
        <v>3997</v>
      </c>
      <c r="G358" s="166" t="s">
        <v>958</v>
      </c>
      <c r="H358" s="166" t="s">
        <v>732</v>
      </c>
      <c r="I358" s="166">
        <v>0</v>
      </c>
      <c r="J358" s="166" t="s">
        <v>317</v>
      </c>
      <c r="K358" s="166">
        <v>0</v>
      </c>
      <c r="L358" s="166" t="s">
        <v>317</v>
      </c>
      <c r="M358" s="166">
        <v>0</v>
      </c>
      <c r="N358" s="186">
        <v>2</v>
      </c>
      <c r="O358" s="186">
        <v>2</v>
      </c>
      <c r="P358" s="168">
        <v>4</v>
      </c>
      <c r="Q358" s="59">
        <v>2</v>
      </c>
      <c r="R358" s="340"/>
      <c r="S358" s="340">
        <v>0</v>
      </c>
      <c r="T358" s="340"/>
      <c r="U358" s="340">
        <v>0</v>
      </c>
      <c r="V358" s="183">
        <v>0</v>
      </c>
      <c r="W358" s="183">
        <v>1</v>
      </c>
      <c r="X358" s="183">
        <v>0</v>
      </c>
      <c r="Y358" s="166" t="s">
        <v>61</v>
      </c>
      <c r="Z358" s="166" t="s">
        <v>230</v>
      </c>
      <c r="AA358" s="203" t="s">
        <v>230</v>
      </c>
      <c r="AB358" s="166" t="s">
        <v>230</v>
      </c>
      <c r="AC358" s="166" t="s">
        <v>230</v>
      </c>
      <c r="AD358" s="166" t="s">
        <v>230</v>
      </c>
      <c r="AE358" s="201" t="s">
        <v>3998</v>
      </c>
      <c r="AF358" s="166" t="s">
        <v>3521</v>
      </c>
      <c r="AG358" s="165" t="s">
        <v>230</v>
      </c>
      <c r="AH358" s="166" t="s">
        <v>58</v>
      </c>
      <c r="AI358" s="220">
        <v>0.114</v>
      </c>
      <c r="AJ358" s="220">
        <v>1360</v>
      </c>
      <c r="AK358" s="186">
        <v>0.32416438356164384</v>
      </c>
      <c r="AL358" s="167">
        <v>0.10060273972602739</v>
      </c>
      <c r="AM358" s="187">
        <v>0.42476712328767124</v>
      </c>
      <c r="AN358" s="186">
        <v>0.4576438356164384</v>
      </c>
      <c r="AO358" s="186">
        <v>0.14202739726027397</v>
      </c>
      <c r="AP358" s="186">
        <v>0.59967123287671242</v>
      </c>
      <c r="AQ358" s="186">
        <v>17.990136986301373</v>
      </c>
      <c r="AR358" s="193" t="s">
        <v>231</v>
      </c>
      <c r="AS358" s="194"/>
      <c r="AT358" s="166" t="s">
        <v>232</v>
      </c>
      <c r="AU358" s="166" t="s">
        <v>58</v>
      </c>
      <c r="AV358" s="195" t="s">
        <v>3999</v>
      </c>
      <c r="AW358" s="166" t="s">
        <v>1122</v>
      </c>
      <c r="AY358" s="196"/>
      <c r="AZ358" s="714"/>
      <c r="BB358" s="196"/>
    </row>
    <row r="359" spans="1:54" s="166" customFormat="1" ht="15.95" customHeight="1" x14ac:dyDescent="0.25">
      <c r="A359" s="182">
        <v>390</v>
      </c>
      <c r="B359" s="166" t="s">
        <v>51</v>
      </c>
      <c r="C359" s="166" t="s">
        <v>58</v>
      </c>
      <c r="D359" s="166" t="s">
        <v>4001</v>
      </c>
      <c r="E359" s="166" t="s">
        <v>4002</v>
      </c>
      <c r="F359" s="166" t="s">
        <v>4003</v>
      </c>
      <c r="H359" s="166" t="s">
        <v>219</v>
      </c>
      <c r="I359" s="166" t="s">
        <v>316</v>
      </c>
      <c r="J359" s="166" t="s">
        <v>221</v>
      </c>
      <c r="K359" s="166" t="s">
        <v>222</v>
      </c>
      <c r="L359" s="198" t="s">
        <v>221</v>
      </c>
      <c r="M359" s="198" t="s">
        <v>879</v>
      </c>
      <c r="N359" s="186">
        <v>4</v>
      </c>
      <c r="O359" s="186">
        <v>1.5</v>
      </c>
      <c r="P359" s="168">
        <v>6</v>
      </c>
      <c r="Q359" s="59">
        <v>2</v>
      </c>
      <c r="R359" s="59"/>
      <c r="S359" s="340">
        <v>1</v>
      </c>
      <c r="T359" s="340"/>
      <c r="U359" s="340">
        <v>0</v>
      </c>
      <c r="V359" s="183"/>
      <c r="W359" s="183"/>
      <c r="X359" s="183"/>
      <c r="Y359" s="179" t="s">
        <v>16652</v>
      </c>
      <c r="Z359" s="166" t="s">
        <v>230</v>
      </c>
      <c r="AA359" s="203" t="s">
        <v>230</v>
      </c>
      <c r="AB359" s="166" t="s">
        <v>230</v>
      </c>
      <c r="AC359" s="166" t="s">
        <v>230</v>
      </c>
      <c r="AD359" s="166" t="s">
        <v>230</v>
      </c>
      <c r="AE359" s="166" t="s">
        <v>4005</v>
      </c>
      <c r="AF359" s="166" t="s">
        <v>4006</v>
      </c>
      <c r="AG359" s="165" t="s">
        <v>230</v>
      </c>
      <c r="AH359" s="203" t="s">
        <v>58</v>
      </c>
      <c r="AI359" s="220">
        <v>0.114</v>
      </c>
      <c r="AJ359" s="184">
        <v>1700</v>
      </c>
      <c r="AK359" s="186">
        <v>0.40520547945205471</v>
      </c>
      <c r="AL359" s="167">
        <v>0.12575342465753425</v>
      </c>
      <c r="AM359" s="167">
        <v>0.53095890410958901</v>
      </c>
      <c r="AN359" s="186">
        <v>0.73890410958904096</v>
      </c>
      <c r="AO359" s="186">
        <v>0.2293150684931507</v>
      </c>
      <c r="AP359" s="186">
        <v>0.9682191780821916</v>
      </c>
      <c r="AQ359" s="186">
        <v>29.046575342465747</v>
      </c>
      <c r="AR359" s="193" t="s">
        <v>231</v>
      </c>
      <c r="AS359" s="194" t="s">
        <v>431</v>
      </c>
      <c r="AT359" s="166" t="s">
        <v>232</v>
      </c>
      <c r="AU359" s="166" t="s">
        <v>58</v>
      </c>
      <c r="AV359" s="195" t="s">
        <v>4007</v>
      </c>
      <c r="AW359" s="166" t="s">
        <v>234</v>
      </c>
      <c r="AY359" s="196"/>
      <c r="AZ359" s="714"/>
      <c r="BB359" s="196"/>
    </row>
    <row r="360" spans="1:54" s="166" customFormat="1" ht="36.75" customHeight="1" x14ac:dyDescent="0.25">
      <c r="A360" s="182">
        <v>391</v>
      </c>
      <c r="B360" s="166" t="s">
        <v>51</v>
      </c>
      <c r="C360" s="166" t="s">
        <v>58</v>
      </c>
      <c r="D360" s="166" t="s">
        <v>4010</v>
      </c>
      <c r="E360" s="166" t="s">
        <v>4011</v>
      </c>
      <c r="F360" s="166" t="s">
        <v>4012</v>
      </c>
      <c r="H360" s="166" t="s">
        <v>732</v>
      </c>
      <c r="I360" s="166" t="s">
        <v>1413</v>
      </c>
      <c r="J360" s="166" t="s">
        <v>317</v>
      </c>
      <c r="K360" s="166" t="s">
        <v>4004</v>
      </c>
      <c r="L360" s="166" t="s">
        <v>317</v>
      </c>
      <c r="M360" s="166" t="s">
        <v>4004</v>
      </c>
      <c r="N360" s="186">
        <v>3</v>
      </c>
      <c r="O360" s="186">
        <v>2</v>
      </c>
      <c r="P360" s="168">
        <v>6</v>
      </c>
      <c r="Q360" s="59">
        <v>2</v>
      </c>
      <c r="R360" s="59"/>
      <c r="S360" s="340">
        <v>1</v>
      </c>
      <c r="T360" s="340"/>
      <c r="U360" s="340">
        <v>0</v>
      </c>
      <c r="V360" s="183"/>
      <c r="W360" s="183"/>
      <c r="X360" s="183"/>
      <c r="Y360" s="166" t="s">
        <v>61</v>
      </c>
      <c r="Z360" s="166" t="s">
        <v>230</v>
      </c>
      <c r="AA360" s="203" t="s">
        <v>230</v>
      </c>
      <c r="AB360" s="166" t="s">
        <v>230</v>
      </c>
      <c r="AC360" s="166" t="s">
        <v>230</v>
      </c>
      <c r="AD360" s="166" t="s">
        <v>230</v>
      </c>
      <c r="AE360" s="166" t="s">
        <v>4013</v>
      </c>
      <c r="AF360" s="166" t="s">
        <v>4014</v>
      </c>
      <c r="AG360" s="165" t="s">
        <v>230</v>
      </c>
      <c r="AH360" s="203" t="s">
        <v>58</v>
      </c>
      <c r="AI360" s="220">
        <v>0.114</v>
      </c>
      <c r="AJ360" s="184">
        <v>12500</v>
      </c>
      <c r="AK360" s="186">
        <v>2.9794520547945207</v>
      </c>
      <c r="AL360" s="167">
        <v>0.92465753424657537</v>
      </c>
      <c r="AM360" s="187">
        <v>3.904109589041096</v>
      </c>
      <c r="AN360" s="186">
        <v>2.9794520547945207</v>
      </c>
      <c r="AO360" s="186">
        <v>0.92465753424657537</v>
      </c>
      <c r="AP360" s="186">
        <v>3.904109589041096</v>
      </c>
      <c r="AQ360" s="186">
        <v>117.12328767123287</v>
      </c>
      <c r="AR360" s="193" t="s">
        <v>231</v>
      </c>
      <c r="AS360" s="194"/>
      <c r="AT360" s="166" t="s">
        <v>232</v>
      </c>
      <c r="AU360" s="166" t="s">
        <v>58</v>
      </c>
      <c r="AV360" s="195" t="s">
        <v>4015</v>
      </c>
      <c r="AW360" s="166" t="s">
        <v>1122</v>
      </c>
      <c r="AY360" s="196"/>
      <c r="AZ360" s="714"/>
      <c r="BB360" s="196"/>
    </row>
    <row r="361" spans="1:54" s="166" customFormat="1" ht="15.95" customHeight="1" x14ac:dyDescent="0.25">
      <c r="A361" s="182">
        <v>392</v>
      </c>
      <c r="B361" s="166" t="s">
        <v>51</v>
      </c>
      <c r="C361" s="166" t="s">
        <v>58</v>
      </c>
      <c r="D361" s="166" t="s">
        <v>4016</v>
      </c>
      <c r="E361" s="166" t="s">
        <v>4017</v>
      </c>
      <c r="F361" s="166" t="s">
        <v>4018</v>
      </c>
      <c r="H361" s="166" t="s">
        <v>732</v>
      </c>
      <c r="I361" s="166" t="s">
        <v>1413</v>
      </c>
      <c r="J361" s="166" t="s">
        <v>317</v>
      </c>
      <c r="K361" s="166" t="s">
        <v>4004</v>
      </c>
      <c r="L361" s="166" t="s">
        <v>317</v>
      </c>
      <c r="M361" s="166" t="s">
        <v>4004</v>
      </c>
      <c r="N361" s="186">
        <v>3</v>
      </c>
      <c r="O361" s="186">
        <v>2</v>
      </c>
      <c r="P361" s="168">
        <v>6</v>
      </c>
      <c r="Q361" s="59">
        <v>1</v>
      </c>
      <c r="R361" s="59"/>
      <c r="S361" s="340">
        <v>0</v>
      </c>
      <c r="T361" s="340"/>
      <c r="U361" s="340">
        <v>0</v>
      </c>
      <c r="V361" s="183"/>
      <c r="W361" s="183">
        <v>1</v>
      </c>
      <c r="X361" s="183"/>
      <c r="Y361" s="166" t="s">
        <v>61</v>
      </c>
      <c r="Z361" s="166" t="s">
        <v>230</v>
      </c>
      <c r="AA361" s="203" t="s">
        <v>230</v>
      </c>
      <c r="AB361" s="166" t="s">
        <v>230</v>
      </c>
      <c r="AC361" s="166" t="s">
        <v>230</v>
      </c>
      <c r="AD361" s="166" t="s">
        <v>230</v>
      </c>
      <c r="AE361" s="166" t="s">
        <v>4019</v>
      </c>
      <c r="AF361" s="166" t="s">
        <v>1154</v>
      </c>
      <c r="AG361" s="165" t="s">
        <v>230</v>
      </c>
      <c r="AH361" s="203" t="s">
        <v>58</v>
      </c>
      <c r="AI361" s="220">
        <v>0.114</v>
      </c>
      <c r="AJ361" s="184">
        <v>2800</v>
      </c>
      <c r="AK361" s="186">
        <v>0.66739726027397261</v>
      </c>
      <c r="AL361" s="167">
        <v>0.20712328767123286</v>
      </c>
      <c r="AM361" s="187">
        <v>0.87452054794520551</v>
      </c>
      <c r="AN361" s="186">
        <v>1.310958904109589</v>
      </c>
      <c r="AO361" s="186">
        <v>0.40684931506849314</v>
      </c>
      <c r="AP361" s="186">
        <v>1.7178082191780821</v>
      </c>
      <c r="AQ361" s="186">
        <v>51.534246575342465</v>
      </c>
      <c r="AR361" s="193" t="s">
        <v>231</v>
      </c>
      <c r="AS361" s="194"/>
      <c r="AT361" s="166" t="s">
        <v>232</v>
      </c>
      <c r="AU361" s="166" t="s">
        <v>58</v>
      </c>
      <c r="AV361" s="231" t="s">
        <v>4020</v>
      </c>
      <c r="AW361" s="166" t="s">
        <v>1122</v>
      </c>
      <c r="AY361" s="196"/>
      <c r="AZ361" s="714"/>
      <c r="BB361" s="196"/>
    </row>
    <row r="362" spans="1:54" s="166" customFormat="1" ht="15.95" customHeight="1" x14ac:dyDescent="0.25">
      <c r="A362" s="182">
        <v>393</v>
      </c>
      <c r="B362" s="166" t="s">
        <v>51</v>
      </c>
      <c r="C362" s="166" t="s">
        <v>58</v>
      </c>
      <c r="D362" s="166" t="s">
        <v>4022</v>
      </c>
      <c r="E362" s="166" t="s">
        <v>4023</v>
      </c>
      <c r="F362" s="166" t="s">
        <v>4024</v>
      </c>
      <c r="H362" s="166" t="s">
        <v>221</v>
      </c>
      <c r="I362" s="166" t="s">
        <v>316</v>
      </c>
      <c r="J362" s="166" t="s">
        <v>221</v>
      </c>
      <c r="K362" s="166" t="s">
        <v>222</v>
      </c>
      <c r="L362" s="198" t="s">
        <v>221</v>
      </c>
      <c r="M362" s="198" t="s">
        <v>879</v>
      </c>
      <c r="N362" s="186">
        <v>7.5</v>
      </c>
      <c r="O362" s="186">
        <v>1.5</v>
      </c>
      <c r="P362" s="168">
        <v>11.25</v>
      </c>
      <c r="Q362" s="59">
        <v>2</v>
      </c>
      <c r="R362" s="59"/>
      <c r="S362" s="340">
        <v>1</v>
      </c>
      <c r="T362" s="340"/>
      <c r="U362" s="340">
        <v>0</v>
      </c>
      <c r="V362" s="183"/>
      <c r="W362" s="183"/>
      <c r="X362" s="183">
        <v>1</v>
      </c>
      <c r="Y362" s="179" t="s">
        <v>16652</v>
      </c>
      <c r="Z362" s="166" t="s">
        <v>230</v>
      </c>
      <c r="AA362" s="203" t="s">
        <v>230</v>
      </c>
      <c r="AB362" s="166" t="s">
        <v>230</v>
      </c>
      <c r="AC362" s="166" t="s">
        <v>230</v>
      </c>
      <c r="AD362" s="166" t="s">
        <v>230</v>
      </c>
      <c r="AE362" s="166" t="s">
        <v>4025</v>
      </c>
      <c r="AF362" s="166" t="s">
        <v>4006</v>
      </c>
      <c r="AG362" s="165" t="s">
        <v>230</v>
      </c>
      <c r="AH362" s="203" t="s">
        <v>58</v>
      </c>
      <c r="AI362" s="220">
        <v>0.114</v>
      </c>
      <c r="AJ362" s="184">
        <v>1700</v>
      </c>
      <c r="AK362" s="186">
        <v>0.40520547945205471</v>
      </c>
      <c r="AL362" s="167">
        <v>0.12575342465753425</v>
      </c>
      <c r="AM362" s="187">
        <v>0.53095890410958901</v>
      </c>
      <c r="AN362" s="186">
        <v>2.8364383561643831</v>
      </c>
      <c r="AO362" s="186">
        <v>0.88027397260273976</v>
      </c>
      <c r="AP362" s="186">
        <v>3.7167123287671231</v>
      </c>
      <c r="AQ362" s="186">
        <v>111.50136986301369</v>
      </c>
      <c r="AR362" s="193" t="s">
        <v>231</v>
      </c>
      <c r="AS362" s="194" t="s">
        <v>431</v>
      </c>
      <c r="AT362" s="166" t="s">
        <v>232</v>
      </c>
      <c r="AU362" s="166" t="s">
        <v>58</v>
      </c>
      <c r="AV362" s="231" t="s">
        <v>4026</v>
      </c>
      <c r="AW362" s="166" t="s">
        <v>234</v>
      </c>
      <c r="AY362" s="196"/>
      <c r="AZ362" s="714"/>
      <c r="BB362" s="196"/>
    </row>
    <row r="363" spans="1:54" s="166" customFormat="1" ht="15.95" customHeight="1" x14ac:dyDescent="0.25">
      <c r="A363" s="182">
        <v>394</v>
      </c>
      <c r="B363" s="166" t="s">
        <v>51</v>
      </c>
      <c r="C363" s="166" t="s">
        <v>58</v>
      </c>
      <c r="D363" s="166" t="s">
        <v>4033</v>
      </c>
      <c r="E363" s="166" t="s">
        <v>4034</v>
      </c>
      <c r="F363" s="166" t="s">
        <v>4035</v>
      </c>
      <c r="H363" s="166" t="s">
        <v>732</v>
      </c>
      <c r="I363" s="166" t="s">
        <v>1413</v>
      </c>
      <c r="J363" s="166" t="s">
        <v>317</v>
      </c>
      <c r="K363" s="166" t="s">
        <v>4004</v>
      </c>
      <c r="L363" s="166" t="s">
        <v>317</v>
      </c>
      <c r="M363" s="166" t="s">
        <v>4004</v>
      </c>
      <c r="N363" s="186">
        <v>3</v>
      </c>
      <c r="O363" s="186">
        <v>1.5</v>
      </c>
      <c r="P363" s="168">
        <v>4.5</v>
      </c>
      <c r="Q363" s="59">
        <v>2</v>
      </c>
      <c r="R363" s="59"/>
      <c r="S363" s="340">
        <v>0</v>
      </c>
      <c r="T363" s="340"/>
      <c r="U363" s="340">
        <v>0</v>
      </c>
      <c r="V363" s="183"/>
      <c r="W363" s="183">
        <v>1</v>
      </c>
      <c r="X363" s="183"/>
      <c r="Y363" s="166" t="s">
        <v>61</v>
      </c>
      <c r="Z363" s="166" t="s">
        <v>230</v>
      </c>
      <c r="AA363" s="203" t="s">
        <v>230</v>
      </c>
      <c r="AB363" s="166" t="s">
        <v>230</v>
      </c>
      <c r="AC363" s="166" t="s">
        <v>230</v>
      </c>
      <c r="AD363" s="166" t="s">
        <v>230</v>
      </c>
      <c r="AE363" s="166" t="s">
        <v>4036</v>
      </c>
      <c r="AF363" s="166" t="s">
        <v>4037</v>
      </c>
      <c r="AG363" s="165" t="s">
        <v>230</v>
      </c>
      <c r="AH363" s="203" t="s">
        <v>60</v>
      </c>
      <c r="AI363" s="220">
        <v>0.114</v>
      </c>
      <c r="AJ363" s="184">
        <v>3100</v>
      </c>
      <c r="AK363" s="186">
        <v>0.73890410958904107</v>
      </c>
      <c r="AL363" s="167">
        <v>0.2293150684931507</v>
      </c>
      <c r="AM363" s="187">
        <v>0.96821917808219182</v>
      </c>
      <c r="AN363" s="186">
        <v>2.9556164383561643</v>
      </c>
      <c r="AO363" s="186">
        <v>0.91726027397260279</v>
      </c>
      <c r="AP363" s="186">
        <v>3.8728767123287673</v>
      </c>
      <c r="AQ363" s="186">
        <v>116.18630136986302</v>
      </c>
      <c r="AR363" s="193" t="s">
        <v>231</v>
      </c>
      <c r="AS363" s="194"/>
      <c r="AT363" s="166" t="s">
        <v>232</v>
      </c>
      <c r="AU363" s="166" t="s">
        <v>58</v>
      </c>
      <c r="AV363" s="195" t="s">
        <v>4038</v>
      </c>
      <c r="AW363" s="166" t="s">
        <v>1122</v>
      </c>
      <c r="AY363" s="196"/>
      <c r="AZ363" s="714"/>
      <c r="BB363" s="196"/>
    </row>
    <row r="364" spans="1:54" s="166" customFormat="1" ht="17.25" customHeight="1" x14ac:dyDescent="0.25">
      <c r="A364" s="182">
        <v>395</v>
      </c>
      <c r="B364" s="166" t="s">
        <v>51</v>
      </c>
      <c r="C364" s="166" t="s">
        <v>58</v>
      </c>
      <c r="D364" s="166" t="s">
        <v>4044</v>
      </c>
      <c r="E364" s="166" t="s">
        <v>4045</v>
      </c>
      <c r="F364" s="166" t="s">
        <v>4046</v>
      </c>
      <c r="H364" s="166" t="s">
        <v>219</v>
      </c>
      <c r="I364" s="166" t="s">
        <v>316</v>
      </c>
      <c r="J364" s="166" t="s">
        <v>221</v>
      </c>
      <c r="K364" s="166" t="s">
        <v>222</v>
      </c>
      <c r="L364" s="198" t="s">
        <v>221</v>
      </c>
      <c r="M364" s="198" t="s">
        <v>879</v>
      </c>
      <c r="N364" s="186">
        <v>4.5</v>
      </c>
      <c r="O364" s="186">
        <v>1.5</v>
      </c>
      <c r="P364" s="168">
        <v>6.75</v>
      </c>
      <c r="Q364" s="59">
        <v>4</v>
      </c>
      <c r="R364" s="59"/>
      <c r="S364" s="340">
        <v>1</v>
      </c>
      <c r="T364" s="340"/>
      <c r="U364" s="340">
        <v>0</v>
      </c>
      <c r="V364" s="183"/>
      <c r="W364" s="183"/>
      <c r="X364" s="183"/>
      <c r="Y364" s="179" t="s">
        <v>16652</v>
      </c>
      <c r="Z364" s="166" t="s">
        <v>230</v>
      </c>
      <c r="AA364" s="203" t="s">
        <v>230</v>
      </c>
      <c r="AB364" s="166" t="s">
        <v>230</v>
      </c>
      <c r="AC364" s="166" t="s">
        <v>230</v>
      </c>
      <c r="AD364" s="166" t="s">
        <v>230</v>
      </c>
      <c r="AE364" s="166" t="s">
        <v>4047</v>
      </c>
      <c r="AF364" s="166" t="s">
        <v>4048</v>
      </c>
      <c r="AG364" s="165" t="s">
        <v>230</v>
      </c>
      <c r="AH364" s="203" t="s">
        <v>60</v>
      </c>
      <c r="AI364" s="220">
        <v>0.114</v>
      </c>
      <c r="AJ364" s="184">
        <v>3700</v>
      </c>
      <c r="AK364" s="186">
        <v>0.88191780821917798</v>
      </c>
      <c r="AL364" s="167">
        <v>0.27369863013698631</v>
      </c>
      <c r="AM364" s="187">
        <v>1.1556164383561642</v>
      </c>
      <c r="AN364" s="186">
        <v>4.6131038812785388</v>
      </c>
      <c r="AO364" s="186">
        <v>1.4128767123287671</v>
      </c>
      <c r="AP364" s="186">
        <v>6.0259805936073061</v>
      </c>
      <c r="AQ364" s="186">
        <v>180.77941780821919</v>
      </c>
      <c r="AR364" s="193" t="s">
        <v>231</v>
      </c>
      <c r="AS364" s="194" t="s">
        <v>431</v>
      </c>
      <c r="AT364" s="166" t="s">
        <v>232</v>
      </c>
      <c r="AU364" s="166" t="s">
        <v>58</v>
      </c>
      <c r="AV364" s="231" t="s">
        <v>4049</v>
      </c>
      <c r="AW364" s="166" t="s">
        <v>234</v>
      </c>
      <c r="AY364" s="196"/>
      <c r="AZ364" s="714"/>
      <c r="BB364" s="196"/>
    </row>
    <row r="365" spans="1:54" s="166" customFormat="1" ht="18" customHeight="1" x14ac:dyDescent="0.25">
      <c r="A365" s="182">
        <v>396</v>
      </c>
      <c r="B365" s="166" t="s">
        <v>51</v>
      </c>
      <c r="C365" s="166" t="s">
        <v>58</v>
      </c>
      <c r="D365" s="166" t="s">
        <v>4066</v>
      </c>
      <c r="E365" s="166" t="s">
        <v>4067</v>
      </c>
      <c r="F365" s="166" t="s">
        <v>4068</v>
      </c>
      <c r="H365" s="166" t="s">
        <v>732</v>
      </c>
      <c r="I365" s="166" t="s">
        <v>1413</v>
      </c>
      <c r="J365" s="166" t="s">
        <v>317</v>
      </c>
      <c r="K365" s="166" t="s">
        <v>4004</v>
      </c>
      <c r="L365" s="166" t="s">
        <v>317</v>
      </c>
      <c r="M365" s="166" t="s">
        <v>4004</v>
      </c>
      <c r="N365" s="186">
        <v>4.5</v>
      </c>
      <c r="O365" s="186">
        <v>1.5</v>
      </c>
      <c r="P365" s="168">
        <v>6.75</v>
      </c>
      <c r="Q365" s="59">
        <v>1</v>
      </c>
      <c r="R365" s="59"/>
      <c r="S365" s="340">
        <v>0</v>
      </c>
      <c r="T365" s="340"/>
      <c r="U365" s="340">
        <v>0</v>
      </c>
      <c r="V365" s="183"/>
      <c r="W365" s="183">
        <v>1</v>
      </c>
      <c r="X365" s="183"/>
      <c r="Y365" s="166" t="s">
        <v>61</v>
      </c>
      <c r="Z365" s="166" t="s">
        <v>230</v>
      </c>
      <c r="AA365" s="203" t="s">
        <v>230</v>
      </c>
      <c r="AB365" s="166" t="s">
        <v>230</v>
      </c>
      <c r="AC365" s="166" t="s">
        <v>230</v>
      </c>
      <c r="AD365" s="166" t="s">
        <v>230</v>
      </c>
      <c r="AE365" s="166" t="s">
        <v>4069</v>
      </c>
      <c r="AF365" s="166" t="s">
        <v>4070</v>
      </c>
      <c r="AG365" s="165" t="s">
        <v>230</v>
      </c>
      <c r="AH365" s="203" t="s">
        <v>60</v>
      </c>
      <c r="AI365" s="220">
        <v>0.114</v>
      </c>
      <c r="AJ365" s="184">
        <v>8600</v>
      </c>
      <c r="AK365" s="186">
        <v>2.04986301369863</v>
      </c>
      <c r="AL365" s="167">
        <v>0.63616438356164384</v>
      </c>
      <c r="AM365" s="187">
        <v>2.6860273972602737</v>
      </c>
      <c r="AN365" s="186">
        <v>2.04986301369863</v>
      </c>
      <c r="AO365" s="186">
        <v>0.63616438356164384</v>
      </c>
      <c r="AP365" s="186">
        <v>2.6860273972602737</v>
      </c>
      <c r="AQ365" s="186">
        <v>80.580821917808208</v>
      </c>
      <c r="AR365" s="193" t="s">
        <v>231</v>
      </c>
      <c r="AS365" s="194"/>
      <c r="AT365" s="166" t="s">
        <v>232</v>
      </c>
      <c r="AU365" s="166" t="s">
        <v>58</v>
      </c>
      <c r="AV365" s="195" t="s">
        <v>4071</v>
      </c>
      <c r="AW365" s="166" t="s">
        <v>1122</v>
      </c>
      <c r="AY365" s="196"/>
      <c r="AZ365" s="714"/>
      <c r="BB365" s="196"/>
    </row>
    <row r="366" spans="1:54" s="166" customFormat="1" ht="15.95" customHeight="1" x14ac:dyDescent="0.25">
      <c r="A366" s="182">
        <v>397</v>
      </c>
      <c r="B366" s="166" t="s">
        <v>51</v>
      </c>
      <c r="C366" s="166" t="s">
        <v>58</v>
      </c>
      <c r="D366" s="166" t="s">
        <v>4072</v>
      </c>
      <c r="E366" s="166" t="s">
        <v>4073</v>
      </c>
      <c r="F366" s="166" t="s">
        <v>4074</v>
      </c>
      <c r="H366" s="166" t="s">
        <v>732</v>
      </c>
      <c r="I366" s="166" t="s">
        <v>1413</v>
      </c>
      <c r="J366" s="166" t="s">
        <v>317</v>
      </c>
      <c r="K366" s="166" t="s">
        <v>4004</v>
      </c>
      <c r="L366" s="166" t="s">
        <v>317</v>
      </c>
      <c r="M366" s="166" t="s">
        <v>4004</v>
      </c>
      <c r="N366" s="186">
        <v>3</v>
      </c>
      <c r="O366" s="186">
        <v>2</v>
      </c>
      <c r="P366" s="168">
        <v>6</v>
      </c>
      <c r="Q366" s="59">
        <v>2</v>
      </c>
      <c r="R366" s="59"/>
      <c r="S366" s="340">
        <v>0</v>
      </c>
      <c r="T366" s="340"/>
      <c r="U366" s="340">
        <v>0</v>
      </c>
      <c r="V366" s="183"/>
      <c r="W366" s="183">
        <v>1</v>
      </c>
      <c r="X366" s="183"/>
      <c r="Y366" s="166" t="s">
        <v>61</v>
      </c>
      <c r="Z366" s="166" t="s">
        <v>230</v>
      </c>
      <c r="AA366" s="203" t="s">
        <v>230</v>
      </c>
      <c r="AB366" s="166" t="s">
        <v>230</v>
      </c>
      <c r="AC366" s="166" t="s">
        <v>230</v>
      </c>
      <c r="AD366" s="166" t="s">
        <v>230</v>
      </c>
      <c r="AE366" s="166" t="s">
        <v>4075</v>
      </c>
      <c r="AF366" s="166" t="s">
        <v>4076</v>
      </c>
      <c r="AG366" s="165" t="s">
        <v>230</v>
      </c>
      <c r="AH366" s="203" t="s">
        <v>60</v>
      </c>
      <c r="AI366" s="220">
        <v>0.114</v>
      </c>
      <c r="AJ366" s="184">
        <v>4600</v>
      </c>
      <c r="AK366" s="186">
        <v>1.0964383561643836</v>
      </c>
      <c r="AL366" s="167">
        <v>0.34027397260273973</v>
      </c>
      <c r="AM366" s="187">
        <v>1.4367123287671233</v>
      </c>
      <c r="AN366" s="186">
        <v>2.5027397260273974</v>
      </c>
      <c r="AO366" s="186">
        <v>0.77671232876712337</v>
      </c>
      <c r="AP366" s="186">
        <v>3.279452054794521</v>
      </c>
      <c r="AQ366" s="186">
        <v>98.383561643835634</v>
      </c>
      <c r="AR366" s="193" t="s">
        <v>231</v>
      </c>
      <c r="AS366" s="194"/>
      <c r="AT366" s="166" t="s">
        <v>232</v>
      </c>
      <c r="AU366" s="166" t="s">
        <v>58</v>
      </c>
      <c r="AV366" s="195" t="s">
        <v>4077</v>
      </c>
      <c r="AW366" s="166" t="s">
        <v>1122</v>
      </c>
      <c r="AY366" s="196"/>
      <c r="AZ366" s="714"/>
      <c r="BB366" s="196"/>
    </row>
    <row r="367" spans="1:54" s="166" customFormat="1" ht="15.95" customHeight="1" x14ac:dyDescent="0.25">
      <c r="A367" s="182">
        <v>398</v>
      </c>
      <c r="B367" s="166" t="s">
        <v>51</v>
      </c>
      <c r="C367" s="166" t="s">
        <v>58</v>
      </c>
      <c r="D367" s="166" t="s">
        <v>4080</v>
      </c>
      <c r="E367" s="166" t="s">
        <v>4081</v>
      </c>
      <c r="F367" s="166" t="s">
        <v>4082</v>
      </c>
      <c r="H367" s="166" t="s">
        <v>732</v>
      </c>
      <c r="I367" s="166" t="s">
        <v>1413</v>
      </c>
      <c r="J367" s="166" t="s">
        <v>317</v>
      </c>
      <c r="K367" s="166" t="s">
        <v>4004</v>
      </c>
      <c r="L367" s="166" t="s">
        <v>317</v>
      </c>
      <c r="M367" s="166" t="s">
        <v>4004</v>
      </c>
      <c r="N367" s="186">
        <v>1.5</v>
      </c>
      <c r="O367" s="186">
        <v>3</v>
      </c>
      <c r="P367" s="168">
        <v>4.5</v>
      </c>
      <c r="Q367" s="59">
        <v>3</v>
      </c>
      <c r="R367" s="59"/>
      <c r="S367" s="340">
        <v>0</v>
      </c>
      <c r="T367" s="340"/>
      <c r="U367" s="340">
        <v>0</v>
      </c>
      <c r="V367" s="183"/>
      <c r="W367" s="183">
        <v>1</v>
      </c>
      <c r="X367" s="183"/>
      <c r="Y367" s="166" t="s">
        <v>61</v>
      </c>
      <c r="Z367" s="166" t="s">
        <v>230</v>
      </c>
      <c r="AA367" s="203" t="s">
        <v>230</v>
      </c>
      <c r="AB367" s="166" t="s">
        <v>230</v>
      </c>
      <c r="AC367" s="166" t="s">
        <v>230</v>
      </c>
      <c r="AD367" s="166" t="s">
        <v>230</v>
      </c>
      <c r="AE367" s="166" t="s">
        <v>4083</v>
      </c>
      <c r="AF367" s="166" t="s">
        <v>4084</v>
      </c>
      <c r="AG367" s="165" t="s">
        <v>230</v>
      </c>
      <c r="AH367" s="203" t="s">
        <v>60</v>
      </c>
      <c r="AI367" s="220">
        <v>0.114</v>
      </c>
      <c r="AJ367" s="184">
        <v>4700</v>
      </c>
      <c r="AK367" s="186">
        <v>1.1202739726027398</v>
      </c>
      <c r="AL367" s="167">
        <v>0.34767123287671231</v>
      </c>
      <c r="AM367" s="187">
        <v>1.467945205479452</v>
      </c>
      <c r="AN367" s="186">
        <v>1.7161643835616438</v>
      </c>
      <c r="AO367" s="186">
        <v>0.53260273972602734</v>
      </c>
      <c r="AP367" s="186">
        <v>2.2487671232876711</v>
      </c>
      <c r="AQ367" s="186">
        <v>67.463013698630135</v>
      </c>
      <c r="AR367" s="193" t="s">
        <v>231</v>
      </c>
      <c r="AS367" s="194"/>
      <c r="AT367" s="166" t="s">
        <v>232</v>
      </c>
      <c r="AU367" s="166" t="s">
        <v>58</v>
      </c>
      <c r="AV367" s="195" t="s">
        <v>4085</v>
      </c>
      <c r="AW367" s="166" t="s">
        <v>1122</v>
      </c>
      <c r="AY367" s="196"/>
      <c r="AZ367" s="714"/>
      <c r="BB367" s="196"/>
    </row>
    <row r="368" spans="1:54" s="166" customFormat="1" ht="15.95" customHeight="1" x14ac:dyDescent="0.25">
      <c r="A368" s="182">
        <v>399</v>
      </c>
      <c r="B368" s="166" t="s">
        <v>51</v>
      </c>
      <c r="C368" s="166" t="s">
        <v>58</v>
      </c>
      <c r="D368" s="166" t="s">
        <v>4088</v>
      </c>
      <c r="E368" s="166" t="s">
        <v>4089</v>
      </c>
      <c r="F368" s="166" t="s">
        <v>4090</v>
      </c>
      <c r="H368" s="166" t="s">
        <v>732</v>
      </c>
      <c r="I368" s="166" t="s">
        <v>1413</v>
      </c>
      <c r="J368" s="166" t="s">
        <v>317</v>
      </c>
      <c r="K368" s="166" t="s">
        <v>4004</v>
      </c>
      <c r="L368" s="166" t="s">
        <v>317</v>
      </c>
      <c r="M368" s="166" t="s">
        <v>4004</v>
      </c>
      <c r="N368" s="186">
        <v>8</v>
      </c>
      <c r="O368" s="186">
        <v>1.5</v>
      </c>
      <c r="P368" s="168">
        <v>12</v>
      </c>
      <c r="Q368" s="59">
        <v>2</v>
      </c>
      <c r="R368" s="59"/>
      <c r="S368" s="340">
        <v>0</v>
      </c>
      <c r="T368" s="340"/>
      <c r="U368" s="340">
        <v>0</v>
      </c>
      <c r="V368" s="183"/>
      <c r="W368" s="183">
        <v>1</v>
      </c>
      <c r="X368" s="183"/>
      <c r="Y368" s="166" t="s">
        <v>61</v>
      </c>
      <c r="Z368" s="166" t="s">
        <v>230</v>
      </c>
      <c r="AA368" s="203" t="s">
        <v>230</v>
      </c>
      <c r="AB368" s="166" t="s">
        <v>230</v>
      </c>
      <c r="AC368" s="166" t="s">
        <v>230</v>
      </c>
      <c r="AD368" s="166" t="s">
        <v>230</v>
      </c>
      <c r="AE368" s="166" t="s">
        <v>4091</v>
      </c>
      <c r="AF368" s="166" t="s">
        <v>4092</v>
      </c>
      <c r="AG368" s="165" t="s">
        <v>230</v>
      </c>
      <c r="AH368" s="203" t="s">
        <v>60</v>
      </c>
      <c r="AI368" s="220">
        <v>0.114</v>
      </c>
      <c r="AJ368" s="184">
        <v>3900</v>
      </c>
      <c r="AK368" s="186">
        <v>0.92958904109589025</v>
      </c>
      <c r="AL368" s="167">
        <v>0.28849315068493148</v>
      </c>
      <c r="AM368" s="187">
        <v>1.2180821917808218</v>
      </c>
      <c r="AN368" s="186">
        <v>0.92958904109589025</v>
      </c>
      <c r="AO368" s="186">
        <v>0.28849315068493148</v>
      </c>
      <c r="AP368" s="186">
        <v>1.2180821917808218</v>
      </c>
      <c r="AQ368" s="186">
        <v>36.542465753424651</v>
      </c>
      <c r="AR368" s="193" t="s">
        <v>231</v>
      </c>
      <c r="AS368" s="194"/>
      <c r="AT368" s="166" t="s">
        <v>232</v>
      </c>
      <c r="AU368" s="166" t="s">
        <v>58</v>
      </c>
      <c r="AV368" s="195" t="s">
        <v>4093</v>
      </c>
      <c r="AW368" s="166" t="s">
        <v>1122</v>
      </c>
      <c r="AY368" s="196"/>
      <c r="AZ368" s="714"/>
      <c r="BB368" s="196"/>
    </row>
    <row r="369" spans="1:54" s="166" customFormat="1" ht="15.95" customHeight="1" x14ac:dyDescent="0.25">
      <c r="A369" s="182">
        <v>400</v>
      </c>
      <c r="B369" s="166" t="s">
        <v>51</v>
      </c>
      <c r="C369" s="166" t="s">
        <v>58</v>
      </c>
      <c r="D369" s="166" t="s">
        <v>4094</v>
      </c>
      <c r="E369" s="166" t="s">
        <v>4095</v>
      </c>
      <c r="F369" s="166" t="s">
        <v>4096</v>
      </c>
      <c r="H369" s="166" t="s">
        <v>219</v>
      </c>
      <c r="I369" s="166" t="s">
        <v>220</v>
      </c>
      <c r="J369" s="166" t="s">
        <v>317</v>
      </c>
      <c r="K369" s="166" t="s">
        <v>4004</v>
      </c>
      <c r="L369" s="166" t="s">
        <v>317</v>
      </c>
      <c r="M369" s="166" t="s">
        <v>4004</v>
      </c>
      <c r="N369" s="186">
        <v>3</v>
      </c>
      <c r="O369" s="186">
        <v>1.5</v>
      </c>
      <c r="P369" s="168">
        <v>4.5</v>
      </c>
      <c r="Q369" s="59">
        <v>1</v>
      </c>
      <c r="R369" s="59"/>
      <c r="S369" s="340">
        <v>1</v>
      </c>
      <c r="T369" s="340"/>
      <c r="U369" s="340">
        <v>0</v>
      </c>
      <c r="V369" s="183"/>
      <c r="W369" s="183"/>
      <c r="X369" s="183"/>
      <c r="Y369" s="166" t="s">
        <v>61</v>
      </c>
      <c r="Z369" s="166" t="s">
        <v>230</v>
      </c>
      <c r="AA369" s="203" t="s">
        <v>230</v>
      </c>
      <c r="AB369" s="166" t="s">
        <v>230</v>
      </c>
      <c r="AC369" s="166" t="s">
        <v>230</v>
      </c>
      <c r="AD369" s="166" t="s">
        <v>230</v>
      </c>
      <c r="AE369" s="166" t="s">
        <v>4097</v>
      </c>
      <c r="AF369" s="166" t="s">
        <v>1222</v>
      </c>
      <c r="AG369" s="165" t="s">
        <v>230</v>
      </c>
      <c r="AH369" s="203" t="s">
        <v>60</v>
      </c>
      <c r="AI369" s="220">
        <v>0.114</v>
      </c>
      <c r="AJ369" s="184">
        <v>2100</v>
      </c>
      <c r="AK369" s="186">
        <v>0.50054794520547941</v>
      </c>
      <c r="AL369" s="167">
        <v>0.15534246575342467</v>
      </c>
      <c r="AM369" s="187">
        <v>0.6558904109589041</v>
      </c>
      <c r="AN369" s="186">
        <v>1.1441095890410957</v>
      </c>
      <c r="AO369" s="186">
        <v>0.35506849315068495</v>
      </c>
      <c r="AP369" s="186">
        <v>1.4991780821917806</v>
      </c>
      <c r="AQ369" s="186">
        <v>44.975342465753421</v>
      </c>
      <c r="AR369" s="193" t="s">
        <v>231</v>
      </c>
      <c r="AS369" s="194"/>
      <c r="AT369" s="166" t="s">
        <v>232</v>
      </c>
      <c r="AU369" s="166" t="s">
        <v>58</v>
      </c>
      <c r="AV369" s="195" t="s">
        <v>4098</v>
      </c>
      <c r="AW369" s="166" t="s">
        <v>1122</v>
      </c>
      <c r="AY369" s="196"/>
      <c r="AZ369" s="714"/>
      <c r="BB369" s="196"/>
    </row>
    <row r="370" spans="1:54" s="166" customFormat="1" ht="15.95" customHeight="1" x14ac:dyDescent="0.25">
      <c r="A370" s="182">
        <v>401</v>
      </c>
      <c r="B370" s="166" t="s">
        <v>51</v>
      </c>
      <c r="C370" s="166" t="s">
        <v>58</v>
      </c>
      <c r="D370" s="166" t="s">
        <v>4103</v>
      </c>
      <c r="E370" s="166" t="s">
        <v>4104</v>
      </c>
      <c r="F370" s="166" t="s">
        <v>4105</v>
      </c>
      <c r="H370" s="166" t="s">
        <v>219</v>
      </c>
      <c r="I370" s="166" t="s">
        <v>4106</v>
      </c>
      <c r="J370" s="166" t="s">
        <v>317</v>
      </c>
      <c r="K370" s="166" t="s">
        <v>4004</v>
      </c>
      <c r="L370" s="166" t="s">
        <v>317</v>
      </c>
      <c r="M370" s="166" t="s">
        <v>4004</v>
      </c>
      <c r="N370" s="186">
        <v>6</v>
      </c>
      <c r="O370" s="186">
        <v>6</v>
      </c>
      <c r="P370" s="168">
        <v>36</v>
      </c>
      <c r="Q370" s="59">
        <v>1</v>
      </c>
      <c r="R370" s="59"/>
      <c r="S370" s="340">
        <v>0</v>
      </c>
      <c r="T370" s="340"/>
      <c r="U370" s="340">
        <v>0</v>
      </c>
      <c r="V370" s="183"/>
      <c r="W370" s="183">
        <v>1</v>
      </c>
      <c r="X370" s="183"/>
      <c r="Y370" s="166" t="s">
        <v>61</v>
      </c>
      <c r="Z370" s="166" t="s">
        <v>230</v>
      </c>
      <c r="AA370" s="203" t="s">
        <v>230</v>
      </c>
      <c r="AB370" s="166" t="s">
        <v>230</v>
      </c>
      <c r="AC370" s="166" t="s">
        <v>230</v>
      </c>
      <c r="AD370" s="166" t="s">
        <v>230</v>
      </c>
      <c r="AE370" s="166" t="s">
        <v>4075</v>
      </c>
      <c r="AF370" s="166" t="s">
        <v>4048</v>
      </c>
      <c r="AG370" s="165" t="s">
        <v>230</v>
      </c>
      <c r="AH370" s="203" t="s">
        <v>60</v>
      </c>
      <c r="AI370" s="220">
        <v>0.114</v>
      </c>
      <c r="AJ370" s="184">
        <v>3700</v>
      </c>
      <c r="AK370" s="186">
        <v>0.88191780821917798</v>
      </c>
      <c r="AL370" s="167">
        <v>0.27369863013698631</v>
      </c>
      <c r="AM370" s="187">
        <v>1.1556164383561642</v>
      </c>
      <c r="AN370" s="186">
        <v>0.88191780821917798</v>
      </c>
      <c r="AO370" s="186">
        <v>0.27369863013698631</v>
      </c>
      <c r="AP370" s="186">
        <v>1.1556164383561642</v>
      </c>
      <c r="AQ370" s="186">
        <v>34.668493150684924</v>
      </c>
      <c r="AR370" s="193" t="s">
        <v>231</v>
      </c>
      <c r="AS370" s="194"/>
      <c r="AT370" s="166" t="s">
        <v>232</v>
      </c>
      <c r="AU370" s="166" t="s">
        <v>58</v>
      </c>
      <c r="AV370" s="231" t="s">
        <v>4107</v>
      </c>
      <c r="AW370" s="166" t="s">
        <v>1122</v>
      </c>
      <c r="AY370" s="196"/>
      <c r="AZ370" s="714"/>
      <c r="BB370" s="196"/>
    </row>
    <row r="371" spans="1:54" s="166" customFormat="1" ht="15.95" customHeight="1" x14ac:dyDescent="0.25">
      <c r="A371" s="182">
        <v>402</v>
      </c>
      <c r="B371" s="166" t="s">
        <v>51</v>
      </c>
      <c r="C371" s="166" t="s">
        <v>58</v>
      </c>
      <c r="D371" s="166" t="s">
        <v>16630</v>
      </c>
      <c r="E371" s="166" t="s">
        <v>4108</v>
      </c>
      <c r="F371" s="166" t="s">
        <v>4109</v>
      </c>
      <c r="H371" s="166" t="s">
        <v>10852</v>
      </c>
      <c r="I371" s="166" t="s">
        <v>316</v>
      </c>
      <c r="J371" s="166" t="s">
        <v>221</v>
      </c>
      <c r="K371" s="166" t="s">
        <v>222</v>
      </c>
      <c r="L371" s="198" t="s">
        <v>221</v>
      </c>
      <c r="M371" s="198" t="s">
        <v>879</v>
      </c>
      <c r="N371" s="186">
        <v>3</v>
      </c>
      <c r="O371" s="186">
        <v>2</v>
      </c>
      <c r="P371" s="168">
        <v>6</v>
      </c>
      <c r="Q371" s="59">
        <v>3</v>
      </c>
      <c r="R371" s="59"/>
      <c r="S371" s="340">
        <v>0</v>
      </c>
      <c r="T371" s="340"/>
      <c r="U371" s="340">
        <v>0</v>
      </c>
      <c r="V371" s="183"/>
      <c r="W371" s="183">
        <v>1</v>
      </c>
      <c r="X371" s="183"/>
      <c r="Y371" s="179" t="s">
        <v>16652</v>
      </c>
      <c r="Z371" s="166" t="s">
        <v>230</v>
      </c>
      <c r="AA371" s="203" t="s">
        <v>230</v>
      </c>
      <c r="AB371" s="166" t="s">
        <v>230</v>
      </c>
      <c r="AC371" s="166" t="s">
        <v>230</v>
      </c>
      <c r="AD371" s="166" t="s">
        <v>230</v>
      </c>
      <c r="AE371" s="166" t="s">
        <v>4110</v>
      </c>
      <c r="AF371" s="166" t="s">
        <v>4111</v>
      </c>
      <c r="AG371" s="165" t="s">
        <v>230</v>
      </c>
      <c r="AH371" s="203" t="s">
        <v>60</v>
      </c>
      <c r="AI371" s="220">
        <v>0.114</v>
      </c>
      <c r="AJ371" s="184">
        <v>4800</v>
      </c>
      <c r="AK371" s="186">
        <v>1.1441095890410957</v>
      </c>
      <c r="AL371" s="167">
        <v>0.35506849315068489</v>
      </c>
      <c r="AM371" s="187">
        <v>1.4991780821917806</v>
      </c>
      <c r="AN371" s="186">
        <v>2.2643835616438355</v>
      </c>
      <c r="AO371" s="186">
        <v>0.70273972602739732</v>
      </c>
      <c r="AP371" s="186">
        <v>2.9671232876712326</v>
      </c>
      <c r="AQ371" s="186">
        <v>89.013698630136972</v>
      </c>
      <c r="AR371" s="193" t="s">
        <v>231</v>
      </c>
      <c r="AS371" s="194" t="s">
        <v>431</v>
      </c>
      <c r="AT371" s="166" t="s">
        <v>232</v>
      </c>
      <c r="AU371" s="166" t="s">
        <v>58</v>
      </c>
      <c r="AV371" s="195" t="s">
        <v>4112</v>
      </c>
      <c r="AW371" s="166" t="s">
        <v>234</v>
      </c>
      <c r="AY371" s="196"/>
      <c r="AZ371" s="714"/>
      <c r="BB371" s="196"/>
    </row>
    <row r="372" spans="1:54" s="166" customFormat="1" ht="15.95" customHeight="1" x14ac:dyDescent="0.25">
      <c r="A372" s="182">
        <v>403</v>
      </c>
      <c r="B372" s="166" t="s">
        <v>51</v>
      </c>
      <c r="C372" s="166" t="s">
        <v>58</v>
      </c>
      <c r="D372" s="166" t="s">
        <v>16631</v>
      </c>
      <c r="E372" s="166" t="s">
        <v>4116</v>
      </c>
      <c r="F372" s="166" t="s">
        <v>4117</v>
      </c>
      <c r="H372" s="166" t="s">
        <v>10852</v>
      </c>
      <c r="I372" s="166" t="s">
        <v>316</v>
      </c>
      <c r="J372" s="166" t="s">
        <v>221</v>
      </c>
      <c r="K372" s="166" t="s">
        <v>222</v>
      </c>
      <c r="L372" s="198" t="s">
        <v>221</v>
      </c>
      <c r="M372" s="198" t="s">
        <v>879</v>
      </c>
      <c r="N372" s="186">
        <v>7</v>
      </c>
      <c r="O372" s="186">
        <v>2</v>
      </c>
      <c r="P372" s="168">
        <v>14</v>
      </c>
      <c r="Q372" s="59">
        <v>4</v>
      </c>
      <c r="R372" s="59"/>
      <c r="S372" s="340">
        <v>1</v>
      </c>
      <c r="T372" s="340"/>
      <c r="U372" s="340">
        <v>0</v>
      </c>
      <c r="V372" s="183"/>
      <c r="W372" s="183"/>
      <c r="X372" s="183">
        <v>1</v>
      </c>
      <c r="Y372" s="179" t="s">
        <v>16652</v>
      </c>
      <c r="Z372" s="166" t="s">
        <v>230</v>
      </c>
      <c r="AA372" s="203" t="s">
        <v>230</v>
      </c>
      <c r="AB372" s="166" t="s">
        <v>230</v>
      </c>
      <c r="AC372" s="166" t="s">
        <v>230</v>
      </c>
      <c r="AD372" s="166" t="s">
        <v>230</v>
      </c>
      <c r="AE372" s="166" t="s">
        <v>1246</v>
      </c>
      <c r="AF372" s="166" t="s">
        <v>4118</v>
      </c>
      <c r="AG372" s="165" t="s">
        <v>230</v>
      </c>
      <c r="AH372" s="203" t="s">
        <v>60</v>
      </c>
      <c r="AI372" s="220">
        <v>0.114</v>
      </c>
      <c r="AJ372" s="184">
        <v>4000</v>
      </c>
      <c r="AK372" s="186">
        <v>0.95342465753424654</v>
      </c>
      <c r="AL372" s="167">
        <v>0.29589041095890412</v>
      </c>
      <c r="AM372" s="187">
        <v>1.2493150684931507</v>
      </c>
      <c r="AN372" s="186">
        <v>3.2893150684931505</v>
      </c>
      <c r="AO372" s="186">
        <v>1.0208219178082192</v>
      </c>
      <c r="AP372" s="186">
        <v>4.3101369863013694</v>
      </c>
      <c r="AQ372" s="186">
        <v>129.30410958904108</v>
      </c>
      <c r="AR372" s="193" t="s">
        <v>231</v>
      </c>
      <c r="AS372" s="194" t="s">
        <v>431</v>
      </c>
      <c r="AT372" s="166" t="s">
        <v>232</v>
      </c>
      <c r="AU372" s="166" t="s">
        <v>58</v>
      </c>
      <c r="AV372" s="195" t="s">
        <v>4119</v>
      </c>
      <c r="AW372" s="166" t="s">
        <v>234</v>
      </c>
      <c r="AY372" s="196"/>
      <c r="AZ372" s="714"/>
      <c r="BB372" s="196"/>
    </row>
    <row r="373" spans="1:54" s="166" customFormat="1" ht="15.95" customHeight="1" x14ac:dyDescent="0.25">
      <c r="A373" s="182">
        <v>404</v>
      </c>
      <c r="B373" s="166" t="s">
        <v>51</v>
      </c>
      <c r="C373" s="166" t="s">
        <v>58</v>
      </c>
      <c r="D373" s="166" t="s">
        <v>4122</v>
      </c>
      <c r="E373" s="166" t="s">
        <v>4123</v>
      </c>
      <c r="F373" s="166" t="s">
        <v>4124</v>
      </c>
      <c r="H373" s="166" t="s">
        <v>732</v>
      </c>
      <c r="I373" s="166" t="s">
        <v>1413</v>
      </c>
      <c r="J373" s="166" t="s">
        <v>317</v>
      </c>
      <c r="K373" s="166" t="s">
        <v>4004</v>
      </c>
      <c r="L373" s="166" t="s">
        <v>317</v>
      </c>
      <c r="M373" s="166" t="s">
        <v>4004</v>
      </c>
      <c r="N373" s="186">
        <v>3</v>
      </c>
      <c r="O373" s="186">
        <v>1.5</v>
      </c>
      <c r="P373" s="168">
        <v>4.5</v>
      </c>
      <c r="Q373" s="59">
        <v>0</v>
      </c>
      <c r="R373" s="59"/>
      <c r="S373" s="340">
        <v>0</v>
      </c>
      <c r="T373" s="340"/>
      <c r="U373" s="340">
        <v>0</v>
      </c>
      <c r="V373" s="183">
        <v>1</v>
      </c>
      <c r="W373" s="183">
        <v>1</v>
      </c>
      <c r="X373" s="183"/>
      <c r="Y373" s="166" t="s">
        <v>61</v>
      </c>
      <c r="Z373" s="166" t="s">
        <v>230</v>
      </c>
      <c r="AA373" s="203" t="s">
        <v>230</v>
      </c>
      <c r="AB373" s="166" t="s">
        <v>230</v>
      </c>
      <c r="AC373" s="166" t="s">
        <v>230</v>
      </c>
      <c r="AD373" s="166" t="s">
        <v>230</v>
      </c>
      <c r="AE373" s="166" t="s">
        <v>1407</v>
      </c>
      <c r="AF373" s="166" t="s">
        <v>4125</v>
      </c>
      <c r="AG373" s="165" t="s">
        <v>230</v>
      </c>
      <c r="AH373" s="203" t="s">
        <v>60</v>
      </c>
      <c r="AI373" s="220">
        <v>0.114</v>
      </c>
      <c r="AJ373" s="184">
        <v>700</v>
      </c>
      <c r="AK373" s="186">
        <v>0.16684931506849315</v>
      </c>
      <c r="AL373" s="167">
        <v>5.1780821917808216E-2</v>
      </c>
      <c r="AM373" s="187">
        <v>0.21863013698630138</v>
      </c>
      <c r="AN373" s="186">
        <v>0.16684931506849315</v>
      </c>
      <c r="AO373" s="186">
        <v>5.1780821917808216E-2</v>
      </c>
      <c r="AP373" s="186">
        <v>0.21863013698630138</v>
      </c>
      <c r="AQ373" s="186">
        <v>6.558904109589041</v>
      </c>
      <c r="AR373" s="193" t="s">
        <v>231</v>
      </c>
      <c r="AS373" s="194"/>
      <c r="AT373" s="166" t="s">
        <v>232</v>
      </c>
      <c r="AU373" s="166" t="s">
        <v>58</v>
      </c>
      <c r="AV373" s="195" t="s">
        <v>4126</v>
      </c>
      <c r="AW373" s="166" t="s">
        <v>1122</v>
      </c>
      <c r="AY373" s="196"/>
      <c r="AZ373" s="714"/>
      <c r="BB373" s="196"/>
    </row>
    <row r="374" spans="1:54" s="166" customFormat="1" ht="15.95" customHeight="1" x14ac:dyDescent="0.25">
      <c r="A374" s="182">
        <v>405</v>
      </c>
      <c r="B374" s="166" t="s">
        <v>51</v>
      </c>
      <c r="C374" s="166" t="s">
        <v>58</v>
      </c>
      <c r="D374" s="166" t="s">
        <v>4127</v>
      </c>
      <c r="E374" s="166" t="s">
        <v>4128</v>
      </c>
      <c r="F374" s="166" t="s">
        <v>4129</v>
      </c>
      <c r="H374" s="166" t="s">
        <v>732</v>
      </c>
      <c r="I374" s="166" t="s">
        <v>1413</v>
      </c>
      <c r="J374" s="166" t="s">
        <v>317</v>
      </c>
      <c r="K374" s="166" t="s">
        <v>4004</v>
      </c>
      <c r="L374" s="166" t="s">
        <v>317</v>
      </c>
      <c r="M374" s="166" t="s">
        <v>4004</v>
      </c>
      <c r="N374" s="186">
        <v>3</v>
      </c>
      <c r="O374" s="186">
        <v>2.5</v>
      </c>
      <c r="P374" s="168">
        <v>7.5</v>
      </c>
      <c r="Q374" s="59">
        <v>2</v>
      </c>
      <c r="R374" s="59"/>
      <c r="S374" s="340">
        <v>1</v>
      </c>
      <c r="T374" s="340"/>
      <c r="U374" s="340">
        <v>0</v>
      </c>
      <c r="V374" s="183"/>
      <c r="W374" s="183"/>
      <c r="X374" s="183"/>
      <c r="Y374" s="166" t="s">
        <v>61</v>
      </c>
      <c r="Z374" s="166" t="s">
        <v>230</v>
      </c>
      <c r="AA374" s="203" t="s">
        <v>230</v>
      </c>
      <c r="AB374" s="166" t="s">
        <v>230</v>
      </c>
      <c r="AC374" s="166" t="s">
        <v>230</v>
      </c>
      <c r="AD374" s="166" t="s">
        <v>230</v>
      </c>
      <c r="AE374" s="166" t="s">
        <v>4130</v>
      </c>
      <c r="AF374" s="166" t="s">
        <v>4131</v>
      </c>
      <c r="AG374" s="165" t="s">
        <v>230</v>
      </c>
      <c r="AH374" s="203" t="s">
        <v>60</v>
      </c>
      <c r="AI374" s="220">
        <v>0.114</v>
      </c>
      <c r="AJ374" s="184">
        <v>900</v>
      </c>
      <c r="AK374" s="186">
        <v>0.21452054794520548</v>
      </c>
      <c r="AL374" s="167">
        <v>6.6575342465753432E-2</v>
      </c>
      <c r="AM374" s="187">
        <v>0.28109589041095889</v>
      </c>
      <c r="AN374" s="186">
        <v>2.0975342465753424</v>
      </c>
      <c r="AO374" s="186">
        <v>0.65095890410958912</v>
      </c>
      <c r="AP374" s="186">
        <v>2.7484931506849315</v>
      </c>
      <c r="AQ374" s="186">
        <v>82.454794520547949</v>
      </c>
      <c r="AR374" s="193" t="s">
        <v>231</v>
      </c>
      <c r="AS374" s="194"/>
      <c r="AT374" s="166" t="s">
        <v>232</v>
      </c>
      <c r="AU374" s="166" t="s">
        <v>58</v>
      </c>
      <c r="AV374" s="195" t="s">
        <v>4132</v>
      </c>
      <c r="AW374" s="166" t="s">
        <v>1122</v>
      </c>
      <c r="AY374" s="196"/>
      <c r="AZ374" s="714"/>
      <c r="BB374" s="196"/>
    </row>
    <row r="375" spans="1:54" s="166" customFormat="1" ht="15.95" customHeight="1" x14ac:dyDescent="0.25">
      <c r="A375" s="182">
        <v>406</v>
      </c>
      <c r="B375" s="166" t="s">
        <v>51</v>
      </c>
      <c r="C375" s="166" t="s">
        <v>58</v>
      </c>
      <c r="D375" s="166" t="s">
        <v>4143</v>
      </c>
      <c r="E375" s="166" t="s">
        <v>4144</v>
      </c>
      <c r="F375" s="166" t="s">
        <v>4145</v>
      </c>
      <c r="H375" s="166" t="s">
        <v>4146</v>
      </c>
      <c r="I375" s="166" t="s">
        <v>1413</v>
      </c>
      <c r="J375" s="166" t="s">
        <v>317</v>
      </c>
      <c r="K375" s="166" t="s">
        <v>4004</v>
      </c>
      <c r="L375" s="166" t="s">
        <v>317</v>
      </c>
      <c r="M375" s="166" t="s">
        <v>4004</v>
      </c>
      <c r="N375" s="186">
        <v>6</v>
      </c>
      <c r="O375" s="186">
        <v>1.5</v>
      </c>
      <c r="P375" s="168">
        <v>9</v>
      </c>
      <c r="Q375" s="59">
        <v>1</v>
      </c>
      <c r="R375" s="59"/>
      <c r="S375" s="340">
        <v>0</v>
      </c>
      <c r="T375" s="340"/>
      <c r="U375" s="340">
        <v>0</v>
      </c>
      <c r="V375" s="183"/>
      <c r="W375" s="183">
        <v>1</v>
      </c>
      <c r="X375" s="183"/>
      <c r="Y375" s="166" t="s">
        <v>61</v>
      </c>
      <c r="Z375" s="166" t="s">
        <v>230</v>
      </c>
      <c r="AA375" s="203" t="s">
        <v>230</v>
      </c>
      <c r="AB375" s="166" t="s">
        <v>230</v>
      </c>
      <c r="AC375" s="166" t="s">
        <v>230</v>
      </c>
      <c r="AD375" s="166" t="s">
        <v>230</v>
      </c>
      <c r="AE375" s="166" t="s">
        <v>4147</v>
      </c>
      <c r="AF375" s="166" t="s">
        <v>4148</v>
      </c>
      <c r="AG375" s="165" t="s">
        <v>230</v>
      </c>
      <c r="AH375" s="203" t="s">
        <v>60</v>
      </c>
      <c r="AI375" s="220">
        <v>0.114</v>
      </c>
      <c r="AJ375" s="184">
        <v>8800</v>
      </c>
      <c r="AK375" s="186">
        <v>2.0975342465753424</v>
      </c>
      <c r="AL375" s="167">
        <v>0.65095890410958901</v>
      </c>
      <c r="AM375" s="187">
        <v>2.7484931506849315</v>
      </c>
      <c r="AN375" s="186">
        <v>2.0975342465753424</v>
      </c>
      <c r="AO375" s="186">
        <v>0.65095890410958901</v>
      </c>
      <c r="AP375" s="186">
        <v>2.7484931506849315</v>
      </c>
      <c r="AQ375" s="186">
        <v>82.454794520547949</v>
      </c>
      <c r="AR375" s="193" t="s">
        <v>231</v>
      </c>
      <c r="AS375" s="194"/>
      <c r="AT375" s="166" t="s">
        <v>232</v>
      </c>
      <c r="AU375" s="166" t="s">
        <v>58</v>
      </c>
      <c r="AV375" s="195" t="s">
        <v>4149</v>
      </c>
      <c r="AW375" s="166" t="s">
        <v>1122</v>
      </c>
      <c r="AY375" s="196"/>
      <c r="AZ375" s="714"/>
      <c r="BB375" s="196"/>
    </row>
    <row r="376" spans="1:54" s="166" customFormat="1" ht="15.95" customHeight="1" x14ac:dyDescent="0.25">
      <c r="A376" s="182">
        <v>407</v>
      </c>
      <c r="B376" s="166" t="s">
        <v>51</v>
      </c>
      <c r="C376" s="166" t="s">
        <v>58</v>
      </c>
      <c r="D376" s="166" t="s">
        <v>4150</v>
      </c>
      <c r="E376" s="166" t="s">
        <v>4151</v>
      </c>
      <c r="F376" s="166" t="s">
        <v>4152</v>
      </c>
      <c r="H376" s="166" t="s">
        <v>732</v>
      </c>
      <c r="I376" s="166" t="s">
        <v>1413</v>
      </c>
      <c r="J376" s="166" t="s">
        <v>317</v>
      </c>
      <c r="K376" s="166" t="s">
        <v>4004</v>
      </c>
      <c r="L376" s="166" t="s">
        <v>317</v>
      </c>
      <c r="M376" s="166" t="s">
        <v>4004</v>
      </c>
      <c r="N376" s="186">
        <v>1</v>
      </c>
      <c r="O376" s="186">
        <v>1.5</v>
      </c>
      <c r="P376" s="168">
        <v>1.5</v>
      </c>
      <c r="Q376" s="59">
        <v>2</v>
      </c>
      <c r="R376" s="59"/>
      <c r="S376" s="340">
        <v>0</v>
      </c>
      <c r="T376" s="340"/>
      <c r="U376" s="340">
        <v>0</v>
      </c>
      <c r="V376" s="183"/>
      <c r="W376" s="183">
        <v>1</v>
      </c>
      <c r="X376" s="183"/>
      <c r="Y376" s="166" t="s">
        <v>61</v>
      </c>
      <c r="Z376" s="166" t="s">
        <v>230</v>
      </c>
      <c r="AA376" s="203" t="s">
        <v>230</v>
      </c>
      <c r="AB376" s="166" t="s">
        <v>230</v>
      </c>
      <c r="AC376" s="166" t="s">
        <v>230</v>
      </c>
      <c r="AD376" s="166" t="s">
        <v>230</v>
      </c>
      <c r="AE376" s="166" t="s">
        <v>4153</v>
      </c>
      <c r="AF376" s="166" t="s">
        <v>374</v>
      </c>
      <c r="AG376" s="165" t="s">
        <v>230</v>
      </c>
      <c r="AH376" s="203" t="s">
        <v>60</v>
      </c>
      <c r="AI376" s="220">
        <v>0.114</v>
      </c>
      <c r="AJ376" s="184">
        <v>1800</v>
      </c>
      <c r="AK376" s="186">
        <v>0.42904109589041095</v>
      </c>
      <c r="AL376" s="167">
        <v>0.13315068493150686</v>
      </c>
      <c r="AM376" s="187">
        <v>0.56219178082191779</v>
      </c>
      <c r="AN376" s="186">
        <v>0.42904109589041095</v>
      </c>
      <c r="AO376" s="186">
        <v>0.13315068493150686</v>
      </c>
      <c r="AP376" s="186">
        <v>0.56219178082191779</v>
      </c>
      <c r="AQ376" s="186">
        <v>16.865753424657534</v>
      </c>
      <c r="AR376" s="193" t="s">
        <v>231</v>
      </c>
      <c r="AS376" s="194"/>
      <c r="AT376" s="166" t="s">
        <v>232</v>
      </c>
      <c r="AU376" s="166" t="s">
        <v>58</v>
      </c>
      <c r="AV376" s="195" t="s">
        <v>4154</v>
      </c>
      <c r="AW376" s="166" t="s">
        <v>1122</v>
      </c>
      <c r="AY376" s="196"/>
      <c r="AZ376" s="714"/>
      <c r="BB376" s="196"/>
    </row>
    <row r="377" spans="1:54" s="166" customFormat="1" ht="15.95" customHeight="1" x14ac:dyDescent="0.25">
      <c r="A377" s="182">
        <v>408</v>
      </c>
      <c r="B377" s="166" t="s">
        <v>51</v>
      </c>
      <c r="C377" s="166" t="s">
        <v>58</v>
      </c>
      <c r="D377" s="166" t="s">
        <v>4155</v>
      </c>
      <c r="E377" s="166" t="s">
        <v>4156</v>
      </c>
      <c r="F377" s="166" t="s">
        <v>4157</v>
      </c>
      <c r="H377" s="166" t="s">
        <v>732</v>
      </c>
      <c r="I377" s="166" t="s">
        <v>1413</v>
      </c>
      <c r="J377" s="166" t="s">
        <v>317</v>
      </c>
      <c r="K377" s="166" t="s">
        <v>4004</v>
      </c>
      <c r="L377" s="166" t="s">
        <v>317</v>
      </c>
      <c r="M377" s="166" t="s">
        <v>4004</v>
      </c>
      <c r="N377" s="186">
        <v>6</v>
      </c>
      <c r="O377" s="186">
        <v>2</v>
      </c>
      <c r="P377" s="168">
        <v>12</v>
      </c>
      <c r="Q377" s="59">
        <v>1</v>
      </c>
      <c r="R377" s="59"/>
      <c r="S377" s="340">
        <v>0</v>
      </c>
      <c r="T377" s="340"/>
      <c r="U377" s="340">
        <v>0</v>
      </c>
      <c r="V377" s="183"/>
      <c r="W377" s="183">
        <v>1</v>
      </c>
      <c r="X377" s="183"/>
      <c r="Y377" s="166" t="s">
        <v>61</v>
      </c>
      <c r="Z377" s="166" t="s">
        <v>230</v>
      </c>
      <c r="AA377" s="203" t="s">
        <v>230</v>
      </c>
      <c r="AB377" s="166" t="s">
        <v>230</v>
      </c>
      <c r="AC377" s="166" t="s">
        <v>230</v>
      </c>
      <c r="AD377" s="166" t="s">
        <v>230</v>
      </c>
      <c r="AE377" s="166" t="s">
        <v>4158</v>
      </c>
      <c r="AF377" s="166" t="s">
        <v>3870</v>
      </c>
      <c r="AG377" s="165" t="s">
        <v>230</v>
      </c>
      <c r="AH377" s="203" t="s">
        <v>60</v>
      </c>
      <c r="AI377" s="220">
        <v>0.114</v>
      </c>
      <c r="AJ377" s="184">
        <v>6500</v>
      </c>
      <c r="AK377" s="186">
        <v>1.5493150684931507</v>
      </c>
      <c r="AL377" s="167">
        <v>0.4808219178082192</v>
      </c>
      <c r="AM377" s="187">
        <v>2.0301369863013701</v>
      </c>
      <c r="AN377" s="186">
        <v>1.5493150684931507</v>
      </c>
      <c r="AO377" s="186">
        <v>0.4808219178082192</v>
      </c>
      <c r="AP377" s="186">
        <v>2.0301369863013701</v>
      </c>
      <c r="AQ377" s="186">
        <v>60.904109589041099</v>
      </c>
      <c r="AR377" s="193" t="s">
        <v>231</v>
      </c>
      <c r="AS377" s="194"/>
      <c r="AT377" s="166" t="s">
        <v>232</v>
      </c>
      <c r="AU377" s="166" t="s">
        <v>58</v>
      </c>
      <c r="AV377" s="195" t="s">
        <v>4159</v>
      </c>
      <c r="AW377" s="166" t="s">
        <v>1122</v>
      </c>
      <c r="AY377" s="196"/>
      <c r="AZ377" s="714"/>
      <c r="BB377" s="196"/>
    </row>
    <row r="378" spans="1:54" s="166" customFormat="1" ht="15.95" customHeight="1" x14ac:dyDescent="0.25">
      <c r="A378" s="182">
        <v>409</v>
      </c>
      <c r="B378" s="166" t="s">
        <v>51</v>
      </c>
      <c r="C378" s="166" t="s">
        <v>58</v>
      </c>
      <c r="D378" s="166" t="s">
        <v>4160</v>
      </c>
      <c r="E378" s="166" t="s">
        <v>4161</v>
      </c>
      <c r="F378" s="166" t="s">
        <v>4162</v>
      </c>
      <c r="H378" s="166" t="s">
        <v>732</v>
      </c>
      <c r="I378" s="166" t="s">
        <v>1413</v>
      </c>
      <c r="J378" s="166" t="s">
        <v>317</v>
      </c>
      <c r="K378" s="166" t="s">
        <v>4004</v>
      </c>
      <c r="L378" s="166" t="s">
        <v>317</v>
      </c>
      <c r="M378" s="166" t="s">
        <v>4004</v>
      </c>
      <c r="N378" s="186">
        <v>1</v>
      </c>
      <c r="O378" s="186">
        <v>1.5</v>
      </c>
      <c r="P378" s="168">
        <v>1.5</v>
      </c>
      <c r="Q378" s="59">
        <v>1</v>
      </c>
      <c r="R378" s="59"/>
      <c r="S378" s="340">
        <v>0</v>
      </c>
      <c r="T378" s="340"/>
      <c r="U378" s="340">
        <v>0</v>
      </c>
      <c r="V378" s="183"/>
      <c r="W378" s="183">
        <v>1</v>
      </c>
      <c r="X378" s="183"/>
      <c r="Y378" s="166" t="s">
        <v>61</v>
      </c>
      <c r="Z378" s="166" t="s">
        <v>230</v>
      </c>
      <c r="AA378" s="203" t="s">
        <v>230</v>
      </c>
      <c r="AB378" s="166" t="s">
        <v>230</v>
      </c>
      <c r="AC378" s="166" t="s">
        <v>230</v>
      </c>
      <c r="AD378" s="166" t="s">
        <v>230</v>
      </c>
      <c r="AE378" s="166" t="s">
        <v>4163</v>
      </c>
      <c r="AF378" s="166" t="s">
        <v>3513</v>
      </c>
      <c r="AG378" s="165" t="s">
        <v>230</v>
      </c>
      <c r="AH378" s="203" t="s">
        <v>60</v>
      </c>
      <c r="AI378" s="220">
        <v>0.114</v>
      </c>
      <c r="AJ378" s="184">
        <v>4500</v>
      </c>
      <c r="AK378" s="186">
        <v>1.0726027397260274</v>
      </c>
      <c r="AL378" s="167">
        <v>0.33287671232876714</v>
      </c>
      <c r="AM378" s="187">
        <v>1.4054794520547946</v>
      </c>
      <c r="AN378" s="186">
        <v>1.0726027397260274</v>
      </c>
      <c r="AO378" s="186">
        <v>0.33287671232876714</v>
      </c>
      <c r="AP378" s="186">
        <v>1.4054794520547946</v>
      </c>
      <c r="AQ378" s="186">
        <v>42.164383561643838</v>
      </c>
      <c r="AR378" s="193" t="s">
        <v>231</v>
      </c>
      <c r="AS378" s="194"/>
      <c r="AT378" s="166" t="s">
        <v>232</v>
      </c>
      <c r="AU378" s="166" t="s">
        <v>58</v>
      </c>
      <c r="AV378" s="195" t="s">
        <v>4164</v>
      </c>
      <c r="AW378" s="166" t="s">
        <v>1122</v>
      </c>
      <c r="AY378" s="196"/>
      <c r="AZ378" s="714"/>
      <c r="BB378" s="196"/>
    </row>
    <row r="379" spans="1:54" s="166" customFormat="1" ht="15.95" customHeight="1" x14ac:dyDescent="0.25">
      <c r="A379" s="182">
        <v>410</v>
      </c>
      <c r="B379" s="166" t="s">
        <v>51</v>
      </c>
      <c r="C379" s="166" t="s">
        <v>58</v>
      </c>
      <c r="D379" s="166" t="s">
        <v>4165</v>
      </c>
      <c r="E379" s="166" t="s">
        <v>4166</v>
      </c>
      <c r="F379" s="166" t="s">
        <v>4167</v>
      </c>
      <c r="H379" s="166" t="s">
        <v>10852</v>
      </c>
      <c r="I379" s="166" t="s">
        <v>316</v>
      </c>
      <c r="J379" s="166" t="s">
        <v>221</v>
      </c>
      <c r="K379" s="166" t="s">
        <v>222</v>
      </c>
      <c r="L379" s="198" t="s">
        <v>221</v>
      </c>
      <c r="M379" s="198" t="s">
        <v>879</v>
      </c>
      <c r="N379" s="186">
        <v>1.5</v>
      </c>
      <c r="O379" s="186">
        <v>1.5</v>
      </c>
      <c r="P379" s="168">
        <v>2.25</v>
      </c>
      <c r="Q379" s="59">
        <v>2</v>
      </c>
      <c r="R379" s="59"/>
      <c r="S379" s="340">
        <v>1</v>
      </c>
      <c r="T379" s="340"/>
      <c r="U379" s="340">
        <v>0</v>
      </c>
      <c r="V379" s="183"/>
      <c r="W379" s="183"/>
      <c r="X379" s="183"/>
      <c r="Y379" s="179" t="s">
        <v>16652</v>
      </c>
      <c r="Z379" s="166" t="s">
        <v>230</v>
      </c>
      <c r="AA379" s="203" t="s">
        <v>230</v>
      </c>
      <c r="AB379" s="166" t="s">
        <v>230</v>
      </c>
      <c r="AC379" s="166" t="s">
        <v>230</v>
      </c>
      <c r="AD379" s="166" t="s">
        <v>230</v>
      </c>
      <c r="AE379" s="166" t="s">
        <v>4168</v>
      </c>
      <c r="AF379" s="166" t="s">
        <v>4169</v>
      </c>
      <c r="AG379" s="165" t="s">
        <v>230</v>
      </c>
      <c r="AH379" s="203" t="s">
        <v>60</v>
      </c>
      <c r="AI379" s="220">
        <v>0.114</v>
      </c>
      <c r="AJ379" s="184">
        <v>8700</v>
      </c>
      <c r="AK379" s="186">
        <v>2.0736986301369864</v>
      </c>
      <c r="AL379" s="167">
        <v>0.64356164383561643</v>
      </c>
      <c r="AM379" s="187">
        <v>2.7172602739726028</v>
      </c>
      <c r="AN379" s="186">
        <v>2.0736986301369864</v>
      </c>
      <c r="AO379" s="186">
        <v>0.64356164383561643</v>
      </c>
      <c r="AP379" s="186">
        <v>2.7172602739726028</v>
      </c>
      <c r="AQ379" s="186">
        <v>81.517808219178079</v>
      </c>
      <c r="AR379" s="193" t="s">
        <v>231</v>
      </c>
      <c r="AS379" s="194" t="s">
        <v>431</v>
      </c>
      <c r="AT379" s="166" t="s">
        <v>232</v>
      </c>
      <c r="AU379" s="166" t="s">
        <v>58</v>
      </c>
      <c r="AV379" s="195" t="s">
        <v>4170</v>
      </c>
      <c r="AW379" s="166" t="s">
        <v>234</v>
      </c>
      <c r="AY379" s="196"/>
      <c r="AZ379" s="714"/>
      <c r="BB379" s="196"/>
    </row>
    <row r="380" spans="1:54" s="166" customFormat="1" ht="15.95" customHeight="1" x14ac:dyDescent="0.25">
      <c r="A380" s="182">
        <v>411</v>
      </c>
      <c r="B380" s="166" t="s">
        <v>51</v>
      </c>
      <c r="C380" s="166" t="s">
        <v>58</v>
      </c>
      <c r="D380" s="166" t="s">
        <v>4171</v>
      </c>
      <c r="E380" s="166" t="s">
        <v>4172</v>
      </c>
      <c r="F380" s="166" t="s">
        <v>4173</v>
      </c>
      <c r="H380" s="166" t="s">
        <v>732</v>
      </c>
      <c r="I380" s="166" t="s">
        <v>1413</v>
      </c>
      <c r="J380" s="166" t="s">
        <v>317</v>
      </c>
      <c r="K380" s="166" t="s">
        <v>4004</v>
      </c>
      <c r="L380" s="166" t="s">
        <v>317</v>
      </c>
      <c r="M380" s="166" t="s">
        <v>4004</v>
      </c>
      <c r="N380" s="186">
        <v>2.5</v>
      </c>
      <c r="O380" s="186">
        <v>1.5</v>
      </c>
      <c r="P380" s="168">
        <v>3.75</v>
      </c>
      <c r="Q380" s="59">
        <v>1</v>
      </c>
      <c r="R380" s="59"/>
      <c r="S380" s="340">
        <v>0</v>
      </c>
      <c r="T380" s="340"/>
      <c r="U380" s="340">
        <v>0</v>
      </c>
      <c r="V380" s="183"/>
      <c r="W380" s="183">
        <v>1</v>
      </c>
      <c r="X380" s="183"/>
      <c r="Y380" s="166" t="s">
        <v>61</v>
      </c>
      <c r="Z380" s="166" t="s">
        <v>230</v>
      </c>
      <c r="AA380" s="203" t="s">
        <v>230</v>
      </c>
      <c r="AB380" s="166" t="s">
        <v>230</v>
      </c>
      <c r="AC380" s="166" t="s">
        <v>230</v>
      </c>
      <c r="AD380" s="166" t="s">
        <v>230</v>
      </c>
      <c r="AE380" s="166" t="s">
        <v>4174</v>
      </c>
      <c r="AF380" s="166" t="s">
        <v>4175</v>
      </c>
      <c r="AG380" s="165" t="s">
        <v>230</v>
      </c>
      <c r="AH380" s="203" t="s">
        <v>60</v>
      </c>
      <c r="AI380" s="220">
        <v>0.114</v>
      </c>
      <c r="AJ380" s="184">
        <v>2200</v>
      </c>
      <c r="AK380" s="186">
        <v>0.52438356164383559</v>
      </c>
      <c r="AL380" s="167">
        <v>0.16273972602739725</v>
      </c>
      <c r="AM380" s="187">
        <v>0.68712328767123287</v>
      </c>
      <c r="AN380" s="186">
        <v>0.52438356164383559</v>
      </c>
      <c r="AO380" s="186">
        <v>0.16273972602739725</v>
      </c>
      <c r="AP380" s="186">
        <v>0.68712328767123287</v>
      </c>
      <c r="AQ380" s="186">
        <v>20.613698630136987</v>
      </c>
      <c r="AR380" s="193" t="s">
        <v>231</v>
      </c>
      <c r="AS380" s="194"/>
      <c r="AT380" s="166" t="s">
        <v>232</v>
      </c>
      <c r="AU380" s="166" t="s">
        <v>58</v>
      </c>
      <c r="AV380" s="195" t="s">
        <v>4176</v>
      </c>
      <c r="AW380" s="166" t="s">
        <v>1122</v>
      </c>
      <c r="AY380" s="196"/>
      <c r="AZ380" s="714"/>
      <c r="BB380" s="196"/>
    </row>
    <row r="381" spans="1:54" s="248" customFormat="1" ht="15.95" customHeight="1" x14ac:dyDescent="0.25">
      <c r="A381" s="182">
        <v>412</v>
      </c>
      <c r="B381" s="166" t="s">
        <v>51</v>
      </c>
      <c r="C381" s="248" t="s">
        <v>58</v>
      </c>
      <c r="D381" s="166" t="s">
        <v>4177</v>
      </c>
      <c r="E381" s="248" t="s">
        <v>4178</v>
      </c>
      <c r="F381" s="248" t="s">
        <v>4179</v>
      </c>
      <c r="H381" s="248" t="s">
        <v>732</v>
      </c>
      <c r="I381" s="248" t="s">
        <v>1413</v>
      </c>
      <c r="J381" s="248" t="s">
        <v>317</v>
      </c>
      <c r="K381" s="248" t="s">
        <v>4004</v>
      </c>
      <c r="L381" s="248" t="s">
        <v>317</v>
      </c>
      <c r="M381" s="248" t="s">
        <v>4004</v>
      </c>
      <c r="N381" s="331">
        <v>1</v>
      </c>
      <c r="O381" s="331">
        <v>1.5</v>
      </c>
      <c r="P381" s="454">
        <v>1.5</v>
      </c>
      <c r="Q381" s="347">
        <v>0</v>
      </c>
      <c r="R381" s="59"/>
      <c r="S381" s="348">
        <v>0</v>
      </c>
      <c r="T381" s="348"/>
      <c r="U381" s="348">
        <v>0</v>
      </c>
      <c r="V381" s="183">
        <v>1</v>
      </c>
      <c r="W381" s="183">
        <v>1</v>
      </c>
      <c r="X381" s="249"/>
      <c r="Y381" s="166" t="s">
        <v>61</v>
      </c>
      <c r="Z381" s="248" t="s">
        <v>230</v>
      </c>
      <c r="AA381" s="757" t="s">
        <v>230</v>
      </c>
      <c r="AB381" s="248" t="s">
        <v>230</v>
      </c>
      <c r="AC381" s="248" t="s">
        <v>230</v>
      </c>
      <c r="AD381" s="248" t="s">
        <v>230</v>
      </c>
      <c r="AE381" s="166" t="s">
        <v>4180</v>
      </c>
      <c r="AF381" s="166" t="s">
        <v>3450</v>
      </c>
      <c r="AG381" s="165" t="s">
        <v>230</v>
      </c>
      <c r="AH381" s="203" t="s">
        <v>60</v>
      </c>
      <c r="AI381" s="220">
        <v>0.114</v>
      </c>
      <c r="AJ381" s="184">
        <v>4700</v>
      </c>
      <c r="AK381" s="186">
        <v>1.1202739726027398</v>
      </c>
      <c r="AL381" s="167">
        <v>0.34767123287671231</v>
      </c>
      <c r="AM381" s="187">
        <v>1.467945205479452</v>
      </c>
      <c r="AN381" s="186">
        <v>1.1202739726027398</v>
      </c>
      <c r="AO381" s="186">
        <v>0.34767123287671231</v>
      </c>
      <c r="AP381" s="186">
        <v>1.467945205479452</v>
      </c>
      <c r="AQ381" s="186">
        <v>44.038356164383558</v>
      </c>
      <c r="AR381" s="193" t="s">
        <v>231</v>
      </c>
      <c r="AS381" s="194"/>
      <c r="AT381" s="166" t="s">
        <v>232</v>
      </c>
      <c r="AU381" s="248" t="s">
        <v>58</v>
      </c>
      <c r="AV381" s="231" t="s">
        <v>1122</v>
      </c>
      <c r="AW381" s="166" t="s">
        <v>1122</v>
      </c>
      <c r="AY381" s="250"/>
      <c r="AZ381" s="809"/>
      <c r="BB381" s="250"/>
    </row>
    <row r="382" spans="1:54" s="248" customFormat="1" ht="15.95" customHeight="1" x14ac:dyDescent="0.25">
      <c r="A382" s="182">
        <v>413</v>
      </c>
      <c r="B382" s="166" t="s">
        <v>51</v>
      </c>
      <c r="C382" s="248" t="s">
        <v>58</v>
      </c>
      <c r="D382" s="166" t="s">
        <v>4181</v>
      </c>
      <c r="E382" s="248" t="s">
        <v>4182</v>
      </c>
      <c r="F382" s="248" t="s">
        <v>4183</v>
      </c>
      <c r="H382" s="248" t="s">
        <v>732</v>
      </c>
      <c r="I382" s="248" t="s">
        <v>1413</v>
      </c>
      <c r="J382" s="248" t="s">
        <v>317</v>
      </c>
      <c r="K382" s="248" t="s">
        <v>4004</v>
      </c>
      <c r="L382" s="248" t="s">
        <v>317</v>
      </c>
      <c r="M382" s="248" t="s">
        <v>4004</v>
      </c>
      <c r="N382" s="331">
        <v>12</v>
      </c>
      <c r="O382" s="331">
        <v>1.5</v>
      </c>
      <c r="P382" s="454">
        <v>18</v>
      </c>
      <c r="Q382" s="347">
        <v>1</v>
      </c>
      <c r="R382" s="59"/>
      <c r="S382" s="348">
        <v>0</v>
      </c>
      <c r="T382" s="348"/>
      <c r="U382" s="348">
        <v>0</v>
      </c>
      <c r="V382" s="249"/>
      <c r="W382" s="249">
        <v>1</v>
      </c>
      <c r="X382" s="249"/>
      <c r="Y382" s="166" t="s">
        <v>61</v>
      </c>
      <c r="Z382" s="248" t="s">
        <v>230</v>
      </c>
      <c r="AA382" s="757" t="s">
        <v>230</v>
      </c>
      <c r="AB382" s="248" t="s">
        <v>230</v>
      </c>
      <c r="AC382" s="248" t="s">
        <v>230</v>
      </c>
      <c r="AD382" s="248" t="s">
        <v>230</v>
      </c>
      <c r="AE382" s="166" t="s">
        <v>4184</v>
      </c>
      <c r="AF382" s="166" t="s">
        <v>4185</v>
      </c>
      <c r="AG382" s="165" t="s">
        <v>230</v>
      </c>
      <c r="AH382" s="203" t="s">
        <v>60</v>
      </c>
      <c r="AI382" s="220">
        <v>0.114</v>
      </c>
      <c r="AJ382" s="184">
        <v>9900</v>
      </c>
      <c r="AK382" s="186">
        <v>2.3597260273972602</v>
      </c>
      <c r="AL382" s="167">
        <v>0.73232876712328765</v>
      </c>
      <c r="AM382" s="187">
        <v>3.0920547945205481</v>
      </c>
      <c r="AN382" s="186">
        <v>2.3597260273972602</v>
      </c>
      <c r="AO382" s="186">
        <v>0.73232876712328765</v>
      </c>
      <c r="AP382" s="186">
        <v>3.0920547945205481</v>
      </c>
      <c r="AQ382" s="186">
        <v>92.761643835616439</v>
      </c>
      <c r="AR382" s="193" t="s">
        <v>231</v>
      </c>
      <c r="AS382" s="194"/>
      <c r="AT382" s="166" t="s">
        <v>232</v>
      </c>
      <c r="AU382" s="248" t="s">
        <v>58</v>
      </c>
      <c r="AV382" s="195" t="s">
        <v>4186</v>
      </c>
      <c r="AW382" s="166" t="s">
        <v>1122</v>
      </c>
      <c r="AY382" s="250"/>
      <c r="AZ382" s="809"/>
      <c r="BB382" s="250"/>
    </row>
    <row r="383" spans="1:54" s="166" customFormat="1" ht="15.95" customHeight="1" x14ac:dyDescent="0.25">
      <c r="A383" s="182">
        <v>414</v>
      </c>
      <c r="B383" s="166" t="s">
        <v>51</v>
      </c>
      <c r="C383" s="166" t="s">
        <v>58</v>
      </c>
      <c r="D383" s="166" t="s">
        <v>4187</v>
      </c>
      <c r="E383" s="166" t="s">
        <v>4188</v>
      </c>
      <c r="F383" s="166" t="s">
        <v>4189</v>
      </c>
      <c r="H383" s="166" t="s">
        <v>732</v>
      </c>
      <c r="I383" s="166" t="s">
        <v>1413</v>
      </c>
      <c r="J383" s="166" t="s">
        <v>317</v>
      </c>
      <c r="K383" s="166" t="s">
        <v>4004</v>
      </c>
      <c r="L383" s="166" t="s">
        <v>317</v>
      </c>
      <c r="M383" s="166" t="s">
        <v>4004</v>
      </c>
      <c r="N383" s="186">
        <v>4.5</v>
      </c>
      <c r="O383" s="186">
        <v>1.5</v>
      </c>
      <c r="P383" s="168">
        <v>6.75</v>
      </c>
      <c r="Q383" s="59">
        <v>3</v>
      </c>
      <c r="R383" s="59"/>
      <c r="S383" s="340">
        <v>1</v>
      </c>
      <c r="T383" s="340"/>
      <c r="U383" s="340">
        <v>0</v>
      </c>
      <c r="V383" s="183"/>
      <c r="W383" s="183"/>
      <c r="X383" s="183"/>
      <c r="Y383" s="166" t="s">
        <v>61</v>
      </c>
      <c r="Z383" s="166" t="s">
        <v>230</v>
      </c>
      <c r="AA383" s="203" t="s">
        <v>230</v>
      </c>
      <c r="AB383" s="166" t="s">
        <v>230</v>
      </c>
      <c r="AC383" s="166" t="s">
        <v>230</v>
      </c>
      <c r="AD383" s="166" t="s">
        <v>230</v>
      </c>
      <c r="AE383" s="166" t="s">
        <v>4190</v>
      </c>
      <c r="AF383" s="166" t="s">
        <v>3778</v>
      </c>
      <c r="AG383" s="165" t="s">
        <v>230</v>
      </c>
      <c r="AH383" s="203" t="s">
        <v>60</v>
      </c>
      <c r="AI383" s="220">
        <v>0.114</v>
      </c>
      <c r="AJ383" s="184">
        <v>10000</v>
      </c>
      <c r="AK383" s="186">
        <v>2.3835616438356162</v>
      </c>
      <c r="AL383" s="167">
        <v>0.73972602739726023</v>
      </c>
      <c r="AM383" s="187">
        <v>3.1232876712328763</v>
      </c>
      <c r="AN383" s="186">
        <v>2.3835616438356162</v>
      </c>
      <c r="AO383" s="186">
        <v>0.73972602739726023</v>
      </c>
      <c r="AP383" s="186">
        <v>3.1232876712328763</v>
      </c>
      <c r="AQ383" s="186">
        <v>93.698630136986296</v>
      </c>
      <c r="AR383" s="193" t="s">
        <v>231</v>
      </c>
      <c r="AS383" s="194"/>
      <c r="AT383" s="166" t="s">
        <v>232</v>
      </c>
      <c r="AU383" s="166" t="s">
        <v>58</v>
      </c>
      <c r="AV383" s="195" t="s">
        <v>4191</v>
      </c>
      <c r="AW383" s="166" t="s">
        <v>1122</v>
      </c>
      <c r="AY383" s="196"/>
      <c r="AZ383" s="714"/>
      <c r="BB383" s="196"/>
    </row>
    <row r="384" spans="1:54" s="166" customFormat="1" ht="15.95" customHeight="1" x14ac:dyDescent="0.25">
      <c r="A384" s="182">
        <v>415</v>
      </c>
      <c r="B384" s="166" t="s">
        <v>51</v>
      </c>
      <c r="C384" s="166" t="s">
        <v>58</v>
      </c>
      <c r="D384" s="166" t="s">
        <v>4192</v>
      </c>
      <c r="E384" s="166" t="s">
        <v>4193</v>
      </c>
      <c r="F384" s="166" t="s">
        <v>4194</v>
      </c>
      <c r="H384" s="166" t="s">
        <v>732</v>
      </c>
      <c r="I384" s="166" t="s">
        <v>1413</v>
      </c>
      <c r="J384" s="166" t="s">
        <v>317</v>
      </c>
      <c r="K384" s="166" t="s">
        <v>4004</v>
      </c>
      <c r="L384" s="166" t="s">
        <v>317</v>
      </c>
      <c r="M384" s="166" t="s">
        <v>4004</v>
      </c>
      <c r="N384" s="186">
        <v>5</v>
      </c>
      <c r="O384" s="186">
        <v>1.5</v>
      </c>
      <c r="P384" s="168">
        <v>7.5</v>
      </c>
      <c r="Q384" s="59">
        <v>2</v>
      </c>
      <c r="R384" s="59"/>
      <c r="S384" s="340">
        <v>0</v>
      </c>
      <c r="T384" s="340"/>
      <c r="U384" s="340">
        <v>0</v>
      </c>
      <c r="V384" s="183"/>
      <c r="W384" s="183">
        <v>1</v>
      </c>
      <c r="X384" s="183"/>
      <c r="Y384" s="166" t="s">
        <v>61</v>
      </c>
      <c r="Z384" s="166" t="s">
        <v>230</v>
      </c>
      <c r="AA384" s="203" t="s">
        <v>230</v>
      </c>
      <c r="AB384" s="166" t="s">
        <v>230</v>
      </c>
      <c r="AC384" s="166" t="s">
        <v>230</v>
      </c>
      <c r="AD384" s="166" t="s">
        <v>230</v>
      </c>
      <c r="AE384" s="166" t="s">
        <v>4195</v>
      </c>
      <c r="AF384" s="166" t="s">
        <v>3513</v>
      </c>
      <c r="AG384" s="165" t="s">
        <v>230</v>
      </c>
      <c r="AH384" s="203" t="s">
        <v>60</v>
      </c>
      <c r="AI384" s="220">
        <v>0.114</v>
      </c>
      <c r="AJ384" s="184">
        <v>4500</v>
      </c>
      <c r="AK384" s="186">
        <v>1.0726027397260274</v>
      </c>
      <c r="AL384" s="167">
        <v>0.33287671232876714</v>
      </c>
      <c r="AM384" s="187">
        <v>1.4054794520547946</v>
      </c>
      <c r="AN384" s="186">
        <v>1.0726027397260274</v>
      </c>
      <c r="AO384" s="186">
        <v>0.33287671232876714</v>
      </c>
      <c r="AP384" s="186">
        <v>1.4054794520547946</v>
      </c>
      <c r="AQ384" s="186">
        <v>42.164383561643838</v>
      </c>
      <c r="AR384" s="193" t="s">
        <v>231</v>
      </c>
      <c r="AS384" s="194"/>
      <c r="AT384" s="166" t="s">
        <v>232</v>
      </c>
      <c r="AU384" s="166" t="s">
        <v>58</v>
      </c>
      <c r="AV384" s="195" t="s">
        <v>4196</v>
      </c>
      <c r="AW384" s="166" t="s">
        <v>1122</v>
      </c>
      <c r="AY384" s="196"/>
      <c r="AZ384" s="714"/>
      <c r="BB384" s="196"/>
    </row>
    <row r="385" spans="1:54" s="166" customFormat="1" ht="15.95" customHeight="1" x14ac:dyDescent="0.25">
      <c r="A385" s="182">
        <v>416</v>
      </c>
      <c r="B385" s="166" t="s">
        <v>51</v>
      </c>
      <c r="C385" s="166" t="s">
        <v>58</v>
      </c>
      <c r="D385" s="166" t="s">
        <v>4197</v>
      </c>
      <c r="E385" s="166" t="s">
        <v>4198</v>
      </c>
      <c r="F385" s="166" t="s">
        <v>4199</v>
      </c>
      <c r="H385" s="166" t="s">
        <v>732</v>
      </c>
      <c r="I385" s="166" t="s">
        <v>1413</v>
      </c>
      <c r="J385" s="166" t="s">
        <v>317</v>
      </c>
      <c r="K385" s="166" t="s">
        <v>4004</v>
      </c>
      <c r="L385" s="166" t="s">
        <v>317</v>
      </c>
      <c r="M385" s="166" t="s">
        <v>4004</v>
      </c>
      <c r="N385" s="186">
        <v>1.5</v>
      </c>
      <c r="O385" s="186">
        <v>2</v>
      </c>
      <c r="P385" s="168">
        <v>3</v>
      </c>
      <c r="Q385" s="59">
        <v>3</v>
      </c>
      <c r="R385" s="59"/>
      <c r="S385" s="340">
        <v>1</v>
      </c>
      <c r="T385" s="340"/>
      <c r="U385" s="340">
        <v>0</v>
      </c>
      <c r="V385" s="183"/>
      <c r="W385" s="183"/>
      <c r="X385" s="183"/>
      <c r="Y385" s="166" t="s">
        <v>61</v>
      </c>
      <c r="Z385" s="166" t="s">
        <v>230</v>
      </c>
      <c r="AA385" s="203" t="s">
        <v>230</v>
      </c>
      <c r="AB385" s="166" t="s">
        <v>230</v>
      </c>
      <c r="AC385" s="166" t="s">
        <v>230</v>
      </c>
      <c r="AD385" s="166" t="s">
        <v>230</v>
      </c>
      <c r="AE385" s="166" t="s">
        <v>4200</v>
      </c>
      <c r="AF385" s="166" t="s">
        <v>370</v>
      </c>
      <c r="AG385" s="165" t="s">
        <v>230</v>
      </c>
      <c r="AH385" s="203" t="s">
        <v>60</v>
      </c>
      <c r="AI385" s="220">
        <v>0.114</v>
      </c>
      <c r="AJ385" s="184">
        <v>3500</v>
      </c>
      <c r="AK385" s="186">
        <v>0.83424657534246571</v>
      </c>
      <c r="AL385" s="167">
        <v>0.25890410958904109</v>
      </c>
      <c r="AM385" s="187">
        <v>1.0931506849315067</v>
      </c>
      <c r="AN385" s="186">
        <v>0.83424657534246571</v>
      </c>
      <c r="AO385" s="186">
        <v>0.25890410958904109</v>
      </c>
      <c r="AP385" s="186">
        <v>1.0931506849315067</v>
      </c>
      <c r="AQ385" s="186">
        <v>32.794520547945197</v>
      </c>
      <c r="AR385" s="193" t="s">
        <v>231</v>
      </c>
      <c r="AS385" s="194"/>
      <c r="AT385" s="166" t="s">
        <v>232</v>
      </c>
      <c r="AU385" s="166" t="s">
        <v>58</v>
      </c>
      <c r="AV385" s="195" t="s">
        <v>4201</v>
      </c>
      <c r="AW385" s="166" t="s">
        <v>1122</v>
      </c>
      <c r="AY385" s="196"/>
      <c r="AZ385" s="714"/>
      <c r="BB385" s="196"/>
    </row>
    <row r="386" spans="1:54" s="166" customFormat="1" ht="15.95" customHeight="1" x14ac:dyDescent="0.25">
      <c r="A386" s="182">
        <v>417</v>
      </c>
      <c r="B386" s="166" t="s">
        <v>51</v>
      </c>
      <c r="C386" s="166" t="s">
        <v>58</v>
      </c>
      <c r="D386" s="166" t="s">
        <v>4202</v>
      </c>
      <c r="E386" s="166" t="s">
        <v>4203</v>
      </c>
      <c r="F386" s="166" t="s">
        <v>4204</v>
      </c>
      <c r="H386" s="166" t="s">
        <v>219</v>
      </c>
      <c r="I386" s="166" t="s">
        <v>4106</v>
      </c>
      <c r="J386" s="166" t="s">
        <v>317</v>
      </c>
      <c r="K386" s="166" t="s">
        <v>4004</v>
      </c>
      <c r="L386" s="166" t="s">
        <v>317</v>
      </c>
      <c r="M386" s="166" t="s">
        <v>4004</v>
      </c>
      <c r="N386" s="186">
        <v>6</v>
      </c>
      <c r="O386" s="186">
        <v>2</v>
      </c>
      <c r="P386" s="168">
        <v>12</v>
      </c>
      <c r="Q386" s="59">
        <v>1</v>
      </c>
      <c r="R386" s="59"/>
      <c r="S386" s="340">
        <v>0</v>
      </c>
      <c r="T386" s="340"/>
      <c r="U386" s="340">
        <v>0</v>
      </c>
      <c r="V386" s="183"/>
      <c r="W386" s="183">
        <v>1</v>
      </c>
      <c r="X386" s="183"/>
      <c r="Y386" s="166" t="s">
        <v>61</v>
      </c>
      <c r="Z386" s="166" t="s">
        <v>230</v>
      </c>
      <c r="AA386" s="203" t="s">
        <v>230</v>
      </c>
      <c r="AB386" s="166" t="s">
        <v>230</v>
      </c>
      <c r="AC386" s="166" t="s">
        <v>230</v>
      </c>
      <c r="AD386" s="166" t="s">
        <v>230</v>
      </c>
      <c r="AE386" s="166" t="s">
        <v>4205</v>
      </c>
      <c r="AF386" s="166" t="s">
        <v>4206</v>
      </c>
      <c r="AG386" s="165" t="s">
        <v>230</v>
      </c>
      <c r="AH386" s="203" t="s">
        <v>60</v>
      </c>
      <c r="AI386" s="220">
        <v>0.114</v>
      </c>
      <c r="AJ386" s="184">
        <v>5100</v>
      </c>
      <c r="AK386" s="186">
        <v>1.2156164383561643</v>
      </c>
      <c r="AL386" s="167">
        <v>0.3772602739726027</v>
      </c>
      <c r="AM386" s="187">
        <v>1.592876712328767</v>
      </c>
      <c r="AN386" s="186">
        <v>1.2156164383561643</v>
      </c>
      <c r="AO386" s="186">
        <v>0.3772602739726027</v>
      </c>
      <c r="AP386" s="186">
        <v>1.592876712328767</v>
      </c>
      <c r="AQ386" s="186">
        <v>47.786301369863011</v>
      </c>
      <c r="AR386" s="193" t="s">
        <v>231</v>
      </c>
      <c r="AS386" s="194"/>
      <c r="AT386" s="166" t="s">
        <v>232</v>
      </c>
      <c r="AU386" s="166" t="s">
        <v>58</v>
      </c>
      <c r="AV386" s="195" t="s">
        <v>4207</v>
      </c>
      <c r="AW386" s="166" t="s">
        <v>1122</v>
      </c>
      <c r="AY386" s="196"/>
      <c r="AZ386" s="714"/>
      <c r="BB386" s="196"/>
    </row>
    <row r="387" spans="1:54" s="166" customFormat="1" ht="15.95" customHeight="1" x14ac:dyDescent="0.25">
      <c r="A387" s="182">
        <v>418</v>
      </c>
      <c r="B387" s="166" t="s">
        <v>51</v>
      </c>
      <c r="C387" s="166" t="s">
        <v>58</v>
      </c>
      <c r="D387" s="166" t="s">
        <v>4208</v>
      </c>
      <c r="E387" s="166" t="s">
        <v>4209</v>
      </c>
      <c r="F387" s="166" t="s">
        <v>4210</v>
      </c>
      <c r="H387" s="166" t="s">
        <v>219</v>
      </c>
      <c r="I387" s="166" t="s">
        <v>4106</v>
      </c>
      <c r="J387" s="166" t="s">
        <v>317</v>
      </c>
      <c r="K387" s="166" t="s">
        <v>4004</v>
      </c>
      <c r="L387" s="166" t="s">
        <v>317</v>
      </c>
      <c r="M387" s="166" t="s">
        <v>4004</v>
      </c>
      <c r="N387" s="186">
        <v>9</v>
      </c>
      <c r="O387" s="186">
        <v>2.5</v>
      </c>
      <c r="P387" s="168">
        <v>22.5</v>
      </c>
      <c r="Q387" s="59">
        <v>2</v>
      </c>
      <c r="R387" s="59"/>
      <c r="S387" s="340">
        <v>0</v>
      </c>
      <c r="T387" s="340"/>
      <c r="U387" s="340">
        <v>0</v>
      </c>
      <c r="V387" s="183"/>
      <c r="W387" s="183">
        <v>1</v>
      </c>
      <c r="X387" s="183"/>
      <c r="Y387" s="166" t="s">
        <v>61</v>
      </c>
      <c r="Z387" s="166" t="s">
        <v>230</v>
      </c>
      <c r="AA387" s="203" t="s">
        <v>230</v>
      </c>
      <c r="AB387" s="166" t="s">
        <v>230</v>
      </c>
      <c r="AC387" s="166" t="s">
        <v>230</v>
      </c>
      <c r="AD387" s="166" t="s">
        <v>230</v>
      </c>
      <c r="AE387" s="166" t="s">
        <v>4211</v>
      </c>
      <c r="AF387" s="166" t="s">
        <v>298</v>
      </c>
      <c r="AG387" s="165" t="s">
        <v>230</v>
      </c>
      <c r="AH387" s="203" t="s">
        <v>60</v>
      </c>
      <c r="AI387" s="220">
        <v>0.114</v>
      </c>
      <c r="AJ387" s="184">
        <v>6000</v>
      </c>
      <c r="AK387" s="186">
        <v>1.4301369863013698</v>
      </c>
      <c r="AL387" s="167">
        <v>0.44383561643835617</v>
      </c>
      <c r="AM387" s="187">
        <v>1.8739726027397259</v>
      </c>
      <c r="AN387" s="186">
        <v>1.4856164383561643</v>
      </c>
      <c r="AO387" s="186">
        <v>0.44383561643835617</v>
      </c>
      <c r="AP387" s="186">
        <v>1.9294520547945204</v>
      </c>
      <c r="AQ387" s="186">
        <v>57.883561643835613</v>
      </c>
      <c r="AR387" s="193" t="s">
        <v>231</v>
      </c>
      <c r="AS387" s="194"/>
      <c r="AT387" s="166" t="s">
        <v>232</v>
      </c>
      <c r="AU387" s="166" t="s">
        <v>58</v>
      </c>
      <c r="AV387" s="195" t="s">
        <v>4212</v>
      </c>
      <c r="AW387" s="166" t="s">
        <v>1122</v>
      </c>
      <c r="AY387" s="196"/>
      <c r="AZ387" s="714"/>
      <c r="BB387" s="196"/>
    </row>
    <row r="388" spans="1:54" s="166" customFormat="1" ht="15.95" customHeight="1" x14ac:dyDescent="0.25">
      <c r="A388" s="182">
        <v>419</v>
      </c>
      <c r="B388" s="166" t="s">
        <v>51</v>
      </c>
      <c r="C388" s="166" t="s">
        <v>58</v>
      </c>
      <c r="D388" s="166" t="s">
        <v>4215</v>
      </c>
      <c r="E388" s="166" t="s">
        <v>4216</v>
      </c>
      <c r="F388" s="166" t="s">
        <v>4217</v>
      </c>
      <c r="H388" s="166" t="s">
        <v>732</v>
      </c>
      <c r="I388" s="166" t="s">
        <v>1413</v>
      </c>
      <c r="J388" s="166" t="s">
        <v>317</v>
      </c>
      <c r="K388" s="166" t="s">
        <v>4004</v>
      </c>
      <c r="L388" s="166" t="s">
        <v>317</v>
      </c>
      <c r="M388" s="166" t="s">
        <v>4004</v>
      </c>
      <c r="N388" s="186">
        <v>1</v>
      </c>
      <c r="O388" s="186">
        <v>1.5</v>
      </c>
      <c r="P388" s="168">
        <v>1.5</v>
      </c>
      <c r="Q388" s="59">
        <v>2</v>
      </c>
      <c r="R388" s="59"/>
      <c r="S388" s="340">
        <v>1</v>
      </c>
      <c r="T388" s="340"/>
      <c r="U388" s="340">
        <v>0</v>
      </c>
      <c r="V388" s="183"/>
      <c r="W388" s="183"/>
      <c r="X388" s="183"/>
      <c r="Y388" s="166" t="s">
        <v>61</v>
      </c>
      <c r="Z388" s="166" t="s">
        <v>230</v>
      </c>
      <c r="AA388" s="203" t="s">
        <v>230</v>
      </c>
      <c r="AB388" s="166" t="s">
        <v>230</v>
      </c>
      <c r="AC388" s="166" t="s">
        <v>230</v>
      </c>
      <c r="AD388" s="166" t="s">
        <v>230</v>
      </c>
      <c r="AE388" s="166" t="s">
        <v>4218</v>
      </c>
      <c r="AF388" s="166" t="s">
        <v>4219</v>
      </c>
      <c r="AG388" s="165" t="s">
        <v>230</v>
      </c>
      <c r="AH388" s="203" t="s">
        <v>60</v>
      </c>
      <c r="AI388" s="220">
        <v>0.114</v>
      </c>
      <c r="AJ388" s="184">
        <v>7700</v>
      </c>
      <c r="AK388" s="186">
        <v>1.8353424657534245</v>
      </c>
      <c r="AL388" s="167">
        <v>0.56958904109589048</v>
      </c>
      <c r="AM388" s="187">
        <v>2.4049315068493149</v>
      </c>
      <c r="AN388" s="186">
        <v>1.8353424657534245</v>
      </c>
      <c r="AO388" s="186">
        <v>0.56958904109589048</v>
      </c>
      <c r="AP388" s="186">
        <v>2.4049315068493149</v>
      </c>
      <c r="AQ388" s="186">
        <v>72.147945205479445</v>
      </c>
      <c r="AR388" s="193" t="s">
        <v>231</v>
      </c>
      <c r="AS388" s="194"/>
      <c r="AT388" s="166" t="s">
        <v>232</v>
      </c>
      <c r="AU388" s="166" t="s">
        <v>58</v>
      </c>
      <c r="AV388" s="195" t="s">
        <v>4220</v>
      </c>
      <c r="AW388" s="166" t="s">
        <v>1122</v>
      </c>
      <c r="AY388" s="196"/>
      <c r="AZ388" s="714"/>
      <c r="BB388" s="196"/>
    </row>
    <row r="389" spans="1:54" s="166" customFormat="1" ht="15.95" customHeight="1" x14ac:dyDescent="0.25">
      <c r="A389" s="182">
        <v>420</v>
      </c>
      <c r="B389" s="166" t="s">
        <v>51</v>
      </c>
      <c r="C389" s="166" t="s">
        <v>58</v>
      </c>
      <c r="D389" s="166" t="s">
        <v>4221</v>
      </c>
      <c r="E389" s="166" t="s">
        <v>4222</v>
      </c>
      <c r="F389" s="166" t="s">
        <v>4223</v>
      </c>
      <c r="H389" s="166" t="s">
        <v>732</v>
      </c>
      <c r="I389" s="166" t="s">
        <v>1413</v>
      </c>
      <c r="J389" s="166" t="s">
        <v>317</v>
      </c>
      <c r="K389" s="166" t="s">
        <v>4004</v>
      </c>
      <c r="L389" s="166" t="s">
        <v>317</v>
      </c>
      <c r="M389" s="166" t="s">
        <v>4004</v>
      </c>
      <c r="N389" s="186">
        <v>9</v>
      </c>
      <c r="O389" s="186">
        <v>3.5</v>
      </c>
      <c r="P389" s="168">
        <v>31.5</v>
      </c>
      <c r="Q389" s="59">
        <v>2</v>
      </c>
      <c r="R389" s="59"/>
      <c r="S389" s="340">
        <v>0</v>
      </c>
      <c r="T389" s="340"/>
      <c r="U389" s="340">
        <v>0</v>
      </c>
      <c r="V389" s="183"/>
      <c r="W389" s="183">
        <v>1</v>
      </c>
      <c r="X389" s="183"/>
      <c r="Y389" s="166" t="s">
        <v>61</v>
      </c>
      <c r="Z389" s="166" t="s">
        <v>230</v>
      </c>
      <c r="AA389" s="203" t="s">
        <v>230</v>
      </c>
      <c r="AB389" s="166" t="s">
        <v>230</v>
      </c>
      <c r="AC389" s="166" t="s">
        <v>230</v>
      </c>
      <c r="AD389" s="166" t="s">
        <v>230</v>
      </c>
      <c r="AE389" s="166" t="s">
        <v>4224</v>
      </c>
      <c r="AF389" s="166" t="s">
        <v>4225</v>
      </c>
      <c r="AG389" s="165" t="s">
        <v>230</v>
      </c>
      <c r="AH389" s="203" t="s">
        <v>60</v>
      </c>
      <c r="AI389" s="220">
        <v>0.114</v>
      </c>
      <c r="AJ389" s="184">
        <v>6100</v>
      </c>
      <c r="AK389" s="186">
        <v>1.453972602739726</v>
      </c>
      <c r="AL389" s="167">
        <v>0.45123287671232876</v>
      </c>
      <c r="AM389" s="187">
        <v>1.9052054794520548</v>
      </c>
      <c r="AN389" s="186">
        <v>3.6230136986301371</v>
      </c>
      <c r="AO389" s="186">
        <v>1.1243835616438356</v>
      </c>
      <c r="AP389" s="186">
        <v>4.7473972602739725</v>
      </c>
      <c r="AQ389" s="186">
        <v>142.42191780821918</v>
      </c>
      <c r="AR389" s="193" t="s">
        <v>231</v>
      </c>
      <c r="AS389" s="194"/>
      <c r="AT389" s="166" t="s">
        <v>232</v>
      </c>
      <c r="AU389" s="166" t="s">
        <v>58</v>
      </c>
      <c r="AV389" s="195" t="s">
        <v>4226</v>
      </c>
      <c r="AW389" s="166" t="s">
        <v>1122</v>
      </c>
      <c r="AY389" s="196"/>
      <c r="AZ389" s="714"/>
      <c r="BB389" s="196"/>
    </row>
    <row r="390" spans="1:54" s="166" customFormat="1" ht="15.95" customHeight="1" x14ac:dyDescent="0.25">
      <c r="A390" s="182">
        <v>421</v>
      </c>
      <c r="B390" s="166" t="s">
        <v>51</v>
      </c>
      <c r="C390" s="166" t="s">
        <v>58</v>
      </c>
      <c r="D390" s="166" t="s">
        <v>1475</v>
      </c>
      <c r="E390" s="166" t="s">
        <v>4231</v>
      </c>
      <c r="F390" s="166" t="s">
        <v>4232</v>
      </c>
      <c r="H390" s="166" t="s">
        <v>219</v>
      </c>
      <c r="I390" s="166" t="s">
        <v>220</v>
      </c>
      <c r="J390" s="166" t="s">
        <v>221</v>
      </c>
      <c r="K390" s="166" t="s">
        <v>222</v>
      </c>
      <c r="L390" s="166" t="s">
        <v>317</v>
      </c>
      <c r="M390" s="166" t="s">
        <v>4004</v>
      </c>
      <c r="N390" s="186">
        <v>6</v>
      </c>
      <c r="O390" s="186">
        <v>1.5</v>
      </c>
      <c r="P390" s="168">
        <v>9</v>
      </c>
      <c r="Q390" s="59">
        <v>2</v>
      </c>
      <c r="R390" s="59"/>
      <c r="S390" s="340">
        <v>0</v>
      </c>
      <c r="T390" s="340"/>
      <c r="U390" s="340">
        <v>0</v>
      </c>
      <c r="V390" s="183"/>
      <c r="W390" s="183">
        <v>1</v>
      </c>
      <c r="X390" s="183"/>
      <c r="Y390" s="166" t="s">
        <v>61</v>
      </c>
      <c r="Z390" s="166" t="s">
        <v>230</v>
      </c>
      <c r="AA390" s="203" t="s">
        <v>230</v>
      </c>
      <c r="AB390" s="166" t="s">
        <v>230</v>
      </c>
      <c r="AC390" s="166" t="s">
        <v>230</v>
      </c>
      <c r="AD390" s="166" t="s">
        <v>230</v>
      </c>
      <c r="AE390" s="166" t="s">
        <v>4233</v>
      </c>
      <c r="AF390" s="166" t="s">
        <v>301</v>
      </c>
      <c r="AG390" s="165" t="s">
        <v>230</v>
      </c>
      <c r="AH390" s="203" t="s">
        <v>60</v>
      </c>
      <c r="AI390" s="220">
        <v>0.114</v>
      </c>
      <c r="AJ390" s="184">
        <v>2000</v>
      </c>
      <c r="AK390" s="186">
        <v>0.47671232876712327</v>
      </c>
      <c r="AL390" s="167">
        <v>0.14794520547945206</v>
      </c>
      <c r="AM390" s="187">
        <v>0.62465753424657533</v>
      </c>
      <c r="AN390" s="186">
        <v>0.47671232876712327</v>
      </c>
      <c r="AO390" s="186">
        <v>0.14794520547945206</v>
      </c>
      <c r="AP390" s="186">
        <v>0.62465753424657533</v>
      </c>
      <c r="AQ390" s="186">
        <v>18.739726027397261</v>
      </c>
      <c r="AR390" s="193" t="s">
        <v>231</v>
      </c>
      <c r="AS390" s="194"/>
      <c r="AT390" s="166" t="s">
        <v>232</v>
      </c>
      <c r="AU390" s="166" t="s">
        <v>58</v>
      </c>
      <c r="AV390" s="231" t="s">
        <v>1122</v>
      </c>
      <c r="AW390" s="166" t="s">
        <v>1122</v>
      </c>
      <c r="AY390" s="196"/>
      <c r="AZ390" s="714"/>
      <c r="BB390" s="196"/>
    </row>
    <row r="391" spans="1:54" s="166" customFormat="1" ht="15.95" customHeight="1" x14ac:dyDescent="0.25">
      <c r="A391" s="182">
        <v>422</v>
      </c>
      <c r="B391" s="166" t="s">
        <v>51</v>
      </c>
      <c r="C391" s="166" t="s">
        <v>58</v>
      </c>
      <c r="D391" s="166" t="s">
        <v>4234</v>
      </c>
      <c r="E391" s="166" t="s">
        <v>4235</v>
      </c>
      <c r="F391" s="166" t="s">
        <v>4236</v>
      </c>
      <c r="H391" s="166" t="s">
        <v>219</v>
      </c>
      <c r="I391" s="166" t="s">
        <v>316</v>
      </c>
      <c r="J391" s="166" t="s">
        <v>221</v>
      </c>
      <c r="K391" s="166" t="s">
        <v>222</v>
      </c>
      <c r="L391" s="198" t="s">
        <v>221</v>
      </c>
      <c r="M391" s="198" t="s">
        <v>879</v>
      </c>
      <c r="N391" s="186">
        <v>4.5</v>
      </c>
      <c r="O391" s="186">
        <v>1.5</v>
      </c>
      <c r="P391" s="168">
        <v>6.75</v>
      </c>
      <c r="Q391" s="59">
        <v>3</v>
      </c>
      <c r="R391" s="59"/>
      <c r="S391" s="340">
        <v>1</v>
      </c>
      <c r="T391" s="340"/>
      <c r="U391" s="340">
        <v>0</v>
      </c>
      <c r="V391" s="183"/>
      <c r="W391" s="183"/>
      <c r="X391" s="183"/>
      <c r="Y391" s="179" t="s">
        <v>16652</v>
      </c>
      <c r="Z391" s="166" t="s">
        <v>230</v>
      </c>
      <c r="AA391" s="203" t="s">
        <v>230</v>
      </c>
      <c r="AB391" s="166" t="s">
        <v>230</v>
      </c>
      <c r="AC391" s="166" t="s">
        <v>230</v>
      </c>
      <c r="AD391" s="166" t="s">
        <v>230</v>
      </c>
      <c r="AE391" s="166" t="s">
        <v>4237</v>
      </c>
      <c r="AF391" s="166" t="s">
        <v>370</v>
      </c>
      <c r="AG391" s="165" t="s">
        <v>230</v>
      </c>
      <c r="AH391" s="203" t="s">
        <v>60</v>
      </c>
      <c r="AI391" s="220">
        <v>0.114</v>
      </c>
      <c r="AJ391" s="184">
        <v>3500</v>
      </c>
      <c r="AK391" s="186">
        <v>0.83424657534246571</v>
      </c>
      <c r="AL391" s="167">
        <v>0.25890410958904109</v>
      </c>
      <c r="AM391" s="187">
        <v>1.0931506849315067</v>
      </c>
      <c r="AN391" s="186">
        <v>3.2278082191780819</v>
      </c>
      <c r="AO391" s="186">
        <v>0.99863013698630132</v>
      </c>
      <c r="AP391" s="186">
        <v>4.2264383561643832</v>
      </c>
      <c r="AQ391" s="186">
        <v>126.7931506849315</v>
      </c>
      <c r="AR391" s="193" t="s">
        <v>231</v>
      </c>
      <c r="AS391" s="194" t="s">
        <v>431</v>
      </c>
      <c r="AT391" s="166" t="s">
        <v>232</v>
      </c>
      <c r="AU391" s="166" t="s">
        <v>58</v>
      </c>
      <c r="AV391" s="195" t="s">
        <v>4238</v>
      </c>
      <c r="AW391" s="166" t="s">
        <v>234</v>
      </c>
      <c r="AY391" s="196"/>
      <c r="AZ391" s="714"/>
      <c r="BB391" s="196"/>
    </row>
    <row r="392" spans="1:54" s="166" customFormat="1" ht="15.95" customHeight="1" x14ac:dyDescent="0.25">
      <c r="A392" s="182">
        <v>423</v>
      </c>
      <c r="B392" s="166" t="s">
        <v>51</v>
      </c>
      <c r="C392" s="166" t="s">
        <v>58</v>
      </c>
      <c r="D392" s="166" t="s">
        <v>4245</v>
      </c>
      <c r="E392" s="166" t="s">
        <v>4246</v>
      </c>
      <c r="F392" s="166" t="s">
        <v>4247</v>
      </c>
      <c r="H392" s="166" t="s">
        <v>732</v>
      </c>
      <c r="I392" s="166" t="s">
        <v>1413</v>
      </c>
      <c r="J392" s="166" t="s">
        <v>317</v>
      </c>
      <c r="K392" s="166" t="s">
        <v>4004</v>
      </c>
      <c r="L392" s="166" t="s">
        <v>317</v>
      </c>
      <c r="M392" s="166" t="s">
        <v>4004</v>
      </c>
      <c r="N392" s="186">
        <v>5</v>
      </c>
      <c r="O392" s="186">
        <v>6</v>
      </c>
      <c r="P392" s="168">
        <v>30</v>
      </c>
      <c r="Q392" s="59">
        <v>1</v>
      </c>
      <c r="R392" s="59"/>
      <c r="S392" s="340">
        <v>0</v>
      </c>
      <c r="T392" s="340"/>
      <c r="U392" s="340">
        <v>0</v>
      </c>
      <c r="V392" s="183"/>
      <c r="W392" s="183">
        <v>1</v>
      </c>
      <c r="X392" s="183"/>
      <c r="Y392" s="166" t="s">
        <v>61</v>
      </c>
      <c r="Z392" s="166" t="s">
        <v>230</v>
      </c>
      <c r="AA392" s="203" t="s">
        <v>230</v>
      </c>
      <c r="AB392" s="166" t="s">
        <v>230</v>
      </c>
      <c r="AC392" s="166" t="s">
        <v>230</v>
      </c>
      <c r="AD392" s="166" t="s">
        <v>230</v>
      </c>
      <c r="AE392" s="166" t="s">
        <v>4248</v>
      </c>
      <c r="AF392" s="166" t="s">
        <v>3513</v>
      </c>
      <c r="AG392" s="165" t="s">
        <v>230</v>
      </c>
      <c r="AH392" s="203" t="s">
        <v>60</v>
      </c>
      <c r="AI392" s="220">
        <v>0.114</v>
      </c>
      <c r="AJ392" s="184">
        <v>4500</v>
      </c>
      <c r="AK392" s="186">
        <v>1.0726027397260274</v>
      </c>
      <c r="AL392" s="167">
        <v>0.33287671232876714</v>
      </c>
      <c r="AM392" s="187">
        <v>1.4054794520547946</v>
      </c>
      <c r="AN392" s="186">
        <v>1.0726027397260274</v>
      </c>
      <c r="AO392" s="186">
        <v>0.33287671232876714</v>
      </c>
      <c r="AP392" s="186">
        <v>1.4054794520547946</v>
      </c>
      <c r="AQ392" s="186">
        <v>42.164383561643838</v>
      </c>
      <c r="AR392" s="193" t="s">
        <v>231</v>
      </c>
      <c r="AS392" s="194"/>
      <c r="AT392" s="166" t="s">
        <v>232</v>
      </c>
      <c r="AU392" s="166" t="s">
        <v>58</v>
      </c>
      <c r="AV392" s="195" t="s">
        <v>4249</v>
      </c>
      <c r="AW392" s="166" t="s">
        <v>1122</v>
      </c>
      <c r="AY392" s="196"/>
      <c r="AZ392" s="714"/>
      <c r="BB392" s="196"/>
    </row>
    <row r="393" spans="1:54" s="166" customFormat="1" ht="15.95" customHeight="1" x14ac:dyDescent="0.25">
      <c r="A393" s="182">
        <v>424</v>
      </c>
      <c r="B393" s="166" t="s">
        <v>51</v>
      </c>
      <c r="C393" s="166" t="s">
        <v>58</v>
      </c>
      <c r="D393" s="166" t="s">
        <v>4250</v>
      </c>
      <c r="E393" s="166" t="s">
        <v>4251</v>
      </c>
      <c r="F393" s="166" t="s">
        <v>4252</v>
      </c>
      <c r="H393" s="166" t="s">
        <v>732</v>
      </c>
      <c r="I393" s="166" t="s">
        <v>1413</v>
      </c>
      <c r="J393" s="166" t="s">
        <v>317</v>
      </c>
      <c r="K393" s="166" t="s">
        <v>4004</v>
      </c>
      <c r="L393" s="166" t="s">
        <v>317</v>
      </c>
      <c r="M393" s="166" t="s">
        <v>4004</v>
      </c>
      <c r="N393" s="186">
        <v>3</v>
      </c>
      <c r="O393" s="186">
        <v>1.5</v>
      </c>
      <c r="P393" s="168">
        <v>4.5</v>
      </c>
      <c r="Q393" s="59">
        <v>1</v>
      </c>
      <c r="R393" s="59"/>
      <c r="S393" s="340">
        <v>0</v>
      </c>
      <c r="T393" s="340"/>
      <c r="U393" s="340">
        <v>0</v>
      </c>
      <c r="V393" s="183"/>
      <c r="W393" s="183">
        <v>1</v>
      </c>
      <c r="X393" s="183"/>
      <c r="Y393" s="166" t="s">
        <v>61</v>
      </c>
      <c r="Z393" s="166" t="s">
        <v>230</v>
      </c>
      <c r="AA393" s="203" t="s">
        <v>230</v>
      </c>
      <c r="AB393" s="166" t="s">
        <v>230</v>
      </c>
      <c r="AC393" s="166" t="s">
        <v>230</v>
      </c>
      <c r="AD393" s="166" t="s">
        <v>230</v>
      </c>
      <c r="AE393" s="166" t="s">
        <v>4253</v>
      </c>
      <c r="AF393" s="166" t="s">
        <v>4254</v>
      </c>
      <c r="AG393" s="165" t="s">
        <v>230</v>
      </c>
      <c r="AH393" s="203" t="s">
        <v>60</v>
      </c>
      <c r="AI393" s="220">
        <v>0.114</v>
      </c>
      <c r="AJ393" s="184">
        <v>3100</v>
      </c>
      <c r="AK393" s="186">
        <v>0.73890410958904107</v>
      </c>
      <c r="AL393" s="167">
        <v>0.2293150684931507</v>
      </c>
      <c r="AM393" s="187">
        <v>0.96821917808219182</v>
      </c>
      <c r="AN393" s="186">
        <v>0.73890410958904107</v>
      </c>
      <c r="AO393" s="186">
        <v>0.2293150684931507</v>
      </c>
      <c r="AP393" s="186">
        <v>0.96821917808219182</v>
      </c>
      <c r="AQ393" s="186">
        <v>29.046575342465754</v>
      </c>
      <c r="AR393" s="193" t="s">
        <v>231</v>
      </c>
      <c r="AS393" s="194"/>
      <c r="AT393" s="166" t="s">
        <v>232</v>
      </c>
      <c r="AU393" s="166" t="s">
        <v>58</v>
      </c>
      <c r="AV393" s="195" t="s">
        <v>4255</v>
      </c>
      <c r="AW393" s="166" t="s">
        <v>1122</v>
      </c>
      <c r="AY393" s="196"/>
      <c r="AZ393" s="714"/>
      <c r="BB393" s="196"/>
    </row>
    <row r="394" spans="1:54" s="251" customFormat="1" ht="15.95" customHeight="1" x14ac:dyDescent="0.25">
      <c r="A394" s="182">
        <v>425</v>
      </c>
      <c r="B394" s="166" t="s">
        <v>51</v>
      </c>
      <c r="C394" s="251" t="s">
        <v>58</v>
      </c>
      <c r="D394" s="166" t="s">
        <v>4256</v>
      </c>
      <c r="E394" s="251" t="s">
        <v>4257</v>
      </c>
      <c r="F394" s="251" t="s">
        <v>4258</v>
      </c>
      <c r="H394" s="251" t="s">
        <v>732</v>
      </c>
      <c r="I394" s="166" t="s">
        <v>1413</v>
      </c>
      <c r="J394" s="251" t="s">
        <v>317</v>
      </c>
      <c r="K394" s="251" t="s">
        <v>4004</v>
      </c>
      <c r="L394" s="251" t="s">
        <v>317</v>
      </c>
      <c r="M394" s="251" t="s">
        <v>4004</v>
      </c>
      <c r="N394" s="332">
        <v>2</v>
      </c>
      <c r="O394" s="332">
        <v>1.5</v>
      </c>
      <c r="P394" s="455">
        <v>3</v>
      </c>
      <c r="Q394" s="349">
        <v>0</v>
      </c>
      <c r="R394" s="59"/>
      <c r="S394" s="340">
        <v>0</v>
      </c>
      <c r="T394" s="340"/>
      <c r="U394" s="340">
        <v>0</v>
      </c>
      <c r="V394" s="183">
        <v>1</v>
      </c>
      <c r="W394" s="183">
        <v>1</v>
      </c>
      <c r="X394" s="252"/>
      <c r="Y394" s="166" t="s">
        <v>61</v>
      </c>
      <c r="Z394" s="166" t="s">
        <v>230</v>
      </c>
      <c r="AA394" s="203" t="s">
        <v>230</v>
      </c>
      <c r="AB394" s="166" t="s">
        <v>230</v>
      </c>
      <c r="AC394" s="166" t="s">
        <v>230</v>
      </c>
      <c r="AD394" s="166" t="s">
        <v>230</v>
      </c>
      <c r="AE394" s="253" t="s">
        <v>70</v>
      </c>
      <c r="AF394" s="166" t="s">
        <v>4259</v>
      </c>
      <c r="AG394" s="165" t="s">
        <v>230</v>
      </c>
      <c r="AH394" s="203" t="s">
        <v>60</v>
      </c>
      <c r="AI394" s="220">
        <v>0.114</v>
      </c>
      <c r="AJ394" s="184">
        <v>2300</v>
      </c>
      <c r="AK394" s="186">
        <v>0.54821917808219178</v>
      </c>
      <c r="AL394" s="167">
        <v>0.17013698630136986</v>
      </c>
      <c r="AM394" s="187">
        <v>0.71835616438356165</v>
      </c>
      <c r="AN394" s="186">
        <v>0.54821917808219178</v>
      </c>
      <c r="AO394" s="186">
        <v>0.17013698630136986</v>
      </c>
      <c r="AP394" s="186">
        <v>0.71835616438356165</v>
      </c>
      <c r="AQ394" s="186">
        <v>21.550684931506851</v>
      </c>
      <c r="AR394" s="193" t="s">
        <v>231</v>
      </c>
      <c r="AS394" s="194"/>
      <c r="AT394" s="166" t="s">
        <v>232</v>
      </c>
      <c r="AU394" s="251" t="s">
        <v>58</v>
      </c>
      <c r="AV394" s="231" t="s">
        <v>1122</v>
      </c>
      <c r="AW394" s="166" t="s">
        <v>1122</v>
      </c>
      <c r="AX394" s="253"/>
      <c r="AY394" s="310"/>
      <c r="AZ394" s="810"/>
      <c r="BB394" s="814"/>
    </row>
    <row r="395" spans="1:54" s="166" customFormat="1" ht="26.25" customHeight="1" x14ac:dyDescent="0.25">
      <c r="A395" s="182">
        <v>426</v>
      </c>
      <c r="B395" s="166" t="s">
        <v>51</v>
      </c>
      <c r="C395" s="166" t="s">
        <v>58</v>
      </c>
      <c r="D395" s="166" t="s">
        <v>4260</v>
      </c>
      <c r="E395" s="166" t="s">
        <v>4261</v>
      </c>
      <c r="F395" s="166" t="s">
        <v>4262</v>
      </c>
      <c r="H395" s="166" t="s">
        <v>219</v>
      </c>
      <c r="I395" s="166" t="s">
        <v>316</v>
      </c>
      <c r="J395" s="166" t="s">
        <v>221</v>
      </c>
      <c r="K395" s="166" t="s">
        <v>222</v>
      </c>
      <c r="L395" s="198" t="s">
        <v>221</v>
      </c>
      <c r="M395" s="198" t="s">
        <v>879</v>
      </c>
      <c r="N395" s="186">
        <v>1.5</v>
      </c>
      <c r="O395" s="186">
        <v>1.5</v>
      </c>
      <c r="P395" s="168">
        <v>2.25</v>
      </c>
      <c r="Q395" s="59">
        <v>2</v>
      </c>
      <c r="R395" s="59"/>
      <c r="S395" s="340">
        <v>0</v>
      </c>
      <c r="T395" s="340"/>
      <c r="U395" s="340">
        <v>0</v>
      </c>
      <c r="V395" s="183"/>
      <c r="W395" s="183">
        <v>1</v>
      </c>
      <c r="X395" s="183"/>
      <c r="Y395" s="179" t="s">
        <v>16652</v>
      </c>
      <c r="Z395" s="166" t="s">
        <v>230</v>
      </c>
      <c r="AA395" s="203" t="s">
        <v>230</v>
      </c>
      <c r="AB395" s="166" t="s">
        <v>230</v>
      </c>
      <c r="AC395" s="166" t="s">
        <v>230</v>
      </c>
      <c r="AD395" s="166" t="s">
        <v>230</v>
      </c>
      <c r="AE395" s="166" t="s">
        <v>4263</v>
      </c>
      <c r="AF395" s="166" t="s">
        <v>4254</v>
      </c>
      <c r="AG395" s="165" t="s">
        <v>230</v>
      </c>
      <c r="AH395" s="203" t="s">
        <v>60</v>
      </c>
      <c r="AI395" s="220">
        <v>0.114</v>
      </c>
      <c r="AJ395" s="184">
        <v>3100</v>
      </c>
      <c r="AK395" s="186">
        <v>0.73890410958904107</v>
      </c>
      <c r="AL395" s="167">
        <v>0.2293150684931507</v>
      </c>
      <c r="AM395" s="187">
        <v>0.96821917808219182</v>
      </c>
      <c r="AN395" s="186">
        <v>0.73890410958904107</v>
      </c>
      <c r="AO395" s="186">
        <v>0.2293150684931507</v>
      </c>
      <c r="AP395" s="186">
        <v>0.96821917808219182</v>
      </c>
      <c r="AQ395" s="186">
        <v>29.046575342465754</v>
      </c>
      <c r="AR395" s="193" t="s">
        <v>231</v>
      </c>
      <c r="AS395" s="194" t="s">
        <v>431</v>
      </c>
      <c r="AT395" s="166" t="s">
        <v>232</v>
      </c>
      <c r="AU395" s="166" t="s">
        <v>58</v>
      </c>
      <c r="AV395" s="195" t="s">
        <v>4264</v>
      </c>
      <c r="AW395" s="166" t="s">
        <v>234</v>
      </c>
      <c r="AY395" s="196"/>
      <c r="AZ395" s="714"/>
      <c r="BB395" s="196"/>
    </row>
    <row r="396" spans="1:54" s="166" customFormat="1" ht="15.95" customHeight="1" x14ac:dyDescent="0.25">
      <c r="A396" s="182">
        <v>427</v>
      </c>
      <c r="B396" s="166" t="s">
        <v>51</v>
      </c>
      <c r="C396" s="166" t="s">
        <v>58</v>
      </c>
      <c r="D396" s="166" t="s">
        <v>4265</v>
      </c>
      <c r="E396" s="166" t="s">
        <v>4266</v>
      </c>
      <c r="F396" s="166" t="s">
        <v>4267</v>
      </c>
      <c r="H396" s="166" t="s">
        <v>732</v>
      </c>
      <c r="I396" s="166" t="s">
        <v>1413</v>
      </c>
      <c r="J396" s="166" t="s">
        <v>317</v>
      </c>
      <c r="K396" s="166" t="s">
        <v>4004</v>
      </c>
      <c r="L396" s="166" t="s">
        <v>317</v>
      </c>
      <c r="M396" s="166" t="s">
        <v>4004</v>
      </c>
      <c r="N396" s="186">
        <v>4.5</v>
      </c>
      <c r="O396" s="186">
        <v>1.5</v>
      </c>
      <c r="P396" s="168">
        <v>6.75</v>
      </c>
      <c r="Q396" s="59">
        <v>1</v>
      </c>
      <c r="R396" s="59"/>
      <c r="S396" s="340">
        <v>1</v>
      </c>
      <c r="T396" s="340"/>
      <c r="U396" s="340">
        <v>0</v>
      </c>
      <c r="V396" s="183"/>
      <c r="W396" s="183"/>
      <c r="X396" s="183"/>
      <c r="Y396" s="166" t="s">
        <v>61</v>
      </c>
      <c r="Z396" s="166" t="s">
        <v>230</v>
      </c>
      <c r="AA396" s="203" t="s">
        <v>230</v>
      </c>
      <c r="AB396" s="166" t="s">
        <v>230</v>
      </c>
      <c r="AC396" s="166" t="s">
        <v>230</v>
      </c>
      <c r="AD396" s="166" t="s">
        <v>230</v>
      </c>
      <c r="AE396" s="166" t="s">
        <v>4268</v>
      </c>
      <c r="AF396" s="166" t="s">
        <v>532</v>
      </c>
      <c r="AG396" s="165" t="s">
        <v>230</v>
      </c>
      <c r="AH396" s="203" t="s">
        <v>60</v>
      </c>
      <c r="AI396" s="220">
        <v>0.114</v>
      </c>
      <c r="AJ396" s="184">
        <v>2900</v>
      </c>
      <c r="AK396" s="186">
        <v>0.69123287671232869</v>
      </c>
      <c r="AL396" s="167">
        <v>0.21452054794520548</v>
      </c>
      <c r="AM396" s="187">
        <v>0.90575342465753417</v>
      </c>
      <c r="AN396" s="186">
        <v>0.69123287671232869</v>
      </c>
      <c r="AO396" s="186">
        <v>0.21452054794520548</v>
      </c>
      <c r="AP396" s="186">
        <v>0.90575342465753417</v>
      </c>
      <c r="AQ396" s="186">
        <v>27.172602739726024</v>
      </c>
      <c r="AR396" s="193" t="s">
        <v>231</v>
      </c>
      <c r="AS396" s="194"/>
      <c r="AT396" s="166" t="s">
        <v>232</v>
      </c>
      <c r="AU396" s="166" t="s">
        <v>58</v>
      </c>
      <c r="AV396" s="195" t="s">
        <v>4269</v>
      </c>
      <c r="AW396" s="166" t="s">
        <v>1122</v>
      </c>
      <c r="AY396" s="196"/>
      <c r="AZ396" s="714"/>
      <c r="BB396" s="196"/>
    </row>
    <row r="397" spans="1:54" s="166" customFormat="1" ht="15.95" customHeight="1" x14ac:dyDescent="0.25">
      <c r="A397" s="182">
        <v>428</v>
      </c>
      <c r="B397" s="166" t="s">
        <v>51</v>
      </c>
      <c r="C397" s="166" t="s">
        <v>58</v>
      </c>
      <c r="D397" s="166" t="s">
        <v>4270</v>
      </c>
      <c r="E397" s="166" t="s">
        <v>4271</v>
      </c>
      <c r="F397" s="166" t="s">
        <v>4272</v>
      </c>
      <c r="H397" s="166" t="s">
        <v>732</v>
      </c>
      <c r="I397" s="166" t="s">
        <v>1413</v>
      </c>
      <c r="J397" s="166" t="s">
        <v>317</v>
      </c>
      <c r="K397" s="166" t="s">
        <v>4004</v>
      </c>
      <c r="L397" s="166" t="s">
        <v>317</v>
      </c>
      <c r="M397" s="166" t="s">
        <v>4004</v>
      </c>
      <c r="N397" s="186">
        <v>3</v>
      </c>
      <c r="O397" s="186">
        <v>4</v>
      </c>
      <c r="P397" s="168">
        <v>12</v>
      </c>
      <c r="Q397" s="59">
        <v>1</v>
      </c>
      <c r="R397" s="59"/>
      <c r="S397" s="340">
        <v>0</v>
      </c>
      <c r="T397" s="340"/>
      <c r="U397" s="340">
        <v>0</v>
      </c>
      <c r="V397" s="183"/>
      <c r="W397" s="183">
        <v>1</v>
      </c>
      <c r="X397" s="183"/>
      <c r="Y397" s="166" t="s">
        <v>61</v>
      </c>
      <c r="Z397" s="166" t="s">
        <v>230</v>
      </c>
      <c r="AA397" s="203" t="s">
        <v>230</v>
      </c>
      <c r="AB397" s="166" t="s">
        <v>230</v>
      </c>
      <c r="AC397" s="166" t="s">
        <v>230</v>
      </c>
      <c r="AD397" s="166" t="s">
        <v>230</v>
      </c>
      <c r="AE397" s="166" t="s">
        <v>4273</v>
      </c>
      <c r="AF397" s="166" t="s">
        <v>3498</v>
      </c>
      <c r="AG397" s="165" t="s">
        <v>230</v>
      </c>
      <c r="AH397" s="203" t="s">
        <v>60</v>
      </c>
      <c r="AI397" s="220">
        <v>0.114</v>
      </c>
      <c r="AJ397" s="186">
        <v>700</v>
      </c>
      <c r="AK397" s="186">
        <v>0.16684931506849315</v>
      </c>
      <c r="AL397" s="167">
        <v>5.1780821917808216E-2</v>
      </c>
      <c r="AM397" s="187">
        <v>0.21863013698630138</v>
      </c>
      <c r="AN397" s="186">
        <v>0.88191780821917809</v>
      </c>
      <c r="AO397" s="186">
        <v>0.27369863013698631</v>
      </c>
      <c r="AP397" s="186">
        <v>1.1556164383561645</v>
      </c>
      <c r="AQ397" s="186">
        <v>34.668493150684931</v>
      </c>
      <c r="AR397" s="193" t="s">
        <v>231</v>
      </c>
      <c r="AS397" s="194"/>
      <c r="AT397" s="166" t="s">
        <v>232</v>
      </c>
      <c r="AU397" s="166" t="s">
        <v>58</v>
      </c>
      <c r="AV397" s="195" t="s">
        <v>4274</v>
      </c>
      <c r="AW397" s="166" t="s">
        <v>1122</v>
      </c>
      <c r="AY397" s="196"/>
      <c r="AZ397" s="714"/>
      <c r="BB397" s="196"/>
    </row>
    <row r="398" spans="1:54" s="166" customFormat="1" ht="15.95" customHeight="1" x14ac:dyDescent="0.25">
      <c r="A398" s="182">
        <v>429</v>
      </c>
      <c r="B398" s="166" t="s">
        <v>51</v>
      </c>
      <c r="C398" s="166" t="s">
        <v>58</v>
      </c>
      <c r="D398" s="166" t="s">
        <v>4276</v>
      </c>
      <c r="E398" s="166" t="s">
        <v>4277</v>
      </c>
      <c r="F398" s="166" t="s">
        <v>4278</v>
      </c>
      <c r="H398" s="166" t="s">
        <v>219</v>
      </c>
      <c r="I398" s="166" t="s">
        <v>4106</v>
      </c>
      <c r="J398" s="166" t="s">
        <v>317</v>
      </c>
      <c r="K398" s="166" t="s">
        <v>4004</v>
      </c>
      <c r="L398" s="166" t="s">
        <v>317</v>
      </c>
      <c r="M398" s="166" t="s">
        <v>4004</v>
      </c>
      <c r="N398" s="186">
        <v>1.5</v>
      </c>
      <c r="O398" s="186">
        <v>1.5</v>
      </c>
      <c r="P398" s="168">
        <v>2.25</v>
      </c>
      <c r="Q398" s="59">
        <v>1</v>
      </c>
      <c r="R398" s="59"/>
      <c r="S398" s="340">
        <v>0</v>
      </c>
      <c r="T398" s="340"/>
      <c r="U398" s="340">
        <v>0</v>
      </c>
      <c r="V398" s="183"/>
      <c r="W398" s="183">
        <v>1</v>
      </c>
      <c r="X398" s="183"/>
      <c r="Y398" s="166" t="s">
        <v>61</v>
      </c>
      <c r="Z398" s="166" t="s">
        <v>230</v>
      </c>
      <c r="AA398" s="203" t="s">
        <v>230</v>
      </c>
      <c r="AB398" s="166" t="s">
        <v>230</v>
      </c>
      <c r="AC398" s="166" t="s">
        <v>230</v>
      </c>
      <c r="AD398" s="166" t="s">
        <v>230</v>
      </c>
      <c r="AE398" s="166" t="s">
        <v>4279</v>
      </c>
      <c r="AF398" s="166" t="s">
        <v>378</v>
      </c>
      <c r="AG398" s="165" t="s">
        <v>230</v>
      </c>
      <c r="AH398" s="203" t="s">
        <v>60</v>
      </c>
      <c r="AI398" s="220">
        <v>0.114</v>
      </c>
      <c r="AJ398" s="184">
        <v>3120</v>
      </c>
      <c r="AK398" s="186">
        <v>0.74367123287671233</v>
      </c>
      <c r="AL398" s="167">
        <v>0.23079452054794519</v>
      </c>
      <c r="AM398" s="187">
        <v>0.97446575342465747</v>
      </c>
      <c r="AN398" s="186">
        <v>0.74367123287671233</v>
      </c>
      <c r="AO398" s="186">
        <v>0.23079452054794519</v>
      </c>
      <c r="AP398" s="186">
        <v>0.97446575342465747</v>
      </c>
      <c r="AQ398" s="186">
        <v>29.233972602739723</v>
      </c>
      <c r="AR398" s="193" t="s">
        <v>231</v>
      </c>
      <c r="AS398" s="194"/>
      <c r="AT398" s="166" t="s">
        <v>232</v>
      </c>
      <c r="AU398" s="166" t="s">
        <v>58</v>
      </c>
      <c r="AV398" s="195" t="s">
        <v>4280</v>
      </c>
      <c r="AW398" s="166" t="s">
        <v>1122</v>
      </c>
      <c r="AY398" s="196"/>
      <c r="AZ398" s="714"/>
      <c r="BB398" s="196"/>
    </row>
    <row r="399" spans="1:54" s="166" customFormat="1" ht="15.95" customHeight="1" x14ac:dyDescent="0.25">
      <c r="A399" s="182">
        <v>430</v>
      </c>
      <c r="B399" s="166" t="s">
        <v>52</v>
      </c>
      <c r="C399" s="198" t="s">
        <v>58</v>
      </c>
      <c r="D399" s="166" t="s">
        <v>4281</v>
      </c>
      <c r="E399" s="166" t="s">
        <v>4282</v>
      </c>
      <c r="F399" s="166" t="s">
        <v>4283</v>
      </c>
      <c r="H399" s="166" t="s">
        <v>219</v>
      </c>
      <c r="I399" s="166" t="s">
        <v>4106</v>
      </c>
      <c r="J399" s="166" t="s">
        <v>221</v>
      </c>
      <c r="K399" s="198" t="s">
        <v>222</v>
      </c>
      <c r="L399" s="198" t="s">
        <v>221</v>
      </c>
      <c r="M399" s="198" t="s">
        <v>879</v>
      </c>
      <c r="N399" s="199">
        <v>2</v>
      </c>
      <c r="O399" s="199">
        <v>1.5</v>
      </c>
      <c r="P399" s="221">
        <v>3</v>
      </c>
      <c r="Q399" s="345">
        <v>2</v>
      </c>
      <c r="R399" s="346"/>
      <c r="S399" s="346">
        <v>1</v>
      </c>
      <c r="T399" s="346"/>
      <c r="U399" s="346">
        <v>0</v>
      </c>
      <c r="V399" s="183"/>
      <c r="W399" s="183"/>
      <c r="X399" s="183"/>
      <c r="Y399" s="179" t="s">
        <v>16652</v>
      </c>
      <c r="Z399" s="203" t="s">
        <v>230</v>
      </c>
      <c r="AA399" s="203" t="s">
        <v>230</v>
      </c>
      <c r="AB399" s="203" t="s">
        <v>230</v>
      </c>
      <c r="AC399" s="203" t="s">
        <v>230</v>
      </c>
      <c r="AD399" s="203" t="s">
        <v>230</v>
      </c>
      <c r="AE399" s="166" t="s">
        <v>4284</v>
      </c>
      <c r="AF399" s="166" t="s">
        <v>4285</v>
      </c>
      <c r="AG399" s="165" t="s">
        <v>230</v>
      </c>
      <c r="AH399" s="203" t="s">
        <v>60</v>
      </c>
      <c r="AI399" s="167">
        <v>0.114</v>
      </c>
      <c r="AJ399" s="186">
        <v>1840</v>
      </c>
      <c r="AK399" s="186">
        <v>0.43857534246575336</v>
      </c>
      <c r="AL399" s="167">
        <v>0.13610958904109588</v>
      </c>
      <c r="AM399" s="187">
        <v>0.57468493150684918</v>
      </c>
      <c r="AN399" s="186">
        <v>0.53857534246575334</v>
      </c>
      <c r="AO399" s="186">
        <v>0.13610958904109588</v>
      </c>
      <c r="AP399" s="186">
        <v>0.67468493150684927</v>
      </c>
      <c r="AQ399" s="186">
        <v>20.240547945205478</v>
      </c>
      <c r="AR399" s="193" t="s">
        <v>231</v>
      </c>
      <c r="AS399" s="194" t="s">
        <v>431</v>
      </c>
      <c r="AT399" s="166" t="s">
        <v>232</v>
      </c>
      <c r="AU399" s="198" t="s">
        <v>58</v>
      </c>
      <c r="AV399" s="195" t="s">
        <v>4286</v>
      </c>
      <c r="AW399" s="166" t="s">
        <v>234</v>
      </c>
      <c r="AY399" s="196"/>
      <c r="AZ399" s="714"/>
      <c r="BB399" s="196"/>
    </row>
    <row r="400" spans="1:54" s="166" customFormat="1" ht="15.95" customHeight="1" x14ac:dyDescent="0.25">
      <c r="A400" s="182">
        <v>431</v>
      </c>
      <c r="B400" s="166" t="s">
        <v>52</v>
      </c>
      <c r="C400" s="198" t="s">
        <v>58</v>
      </c>
      <c r="D400" s="166" t="s">
        <v>4288</v>
      </c>
      <c r="E400" s="166" t="s">
        <v>4289</v>
      </c>
      <c r="F400" s="166" t="s">
        <v>4290</v>
      </c>
      <c r="H400" s="198" t="s">
        <v>732</v>
      </c>
      <c r="I400" s="166">
        <v>0</v>
      </c>
      <c r="J400" s="198" t="s">
        <v>317</v>
      </c>
      <c r="K400" s="198">
        <v>0</v>
      </c>
      <c r="L400" s="198" t="s">
        <v>317</v>
      </c>
      <c r="M400" s="198">
        <v>0</v>
      </c>
      <c r="N400" s="199">
        <v>2</v>
      </c>
      <c r="O400" s="199">
        <v>1.5</v>
      </c>
      <c r="P400" s="221">
        <v>3</v>
      </c>
      <c r="Q400" s="345">
        <v>1</v>
      </c>
      <c r="R400" s="346"/>
      <c r="S400" s="346">
        <v>1</v>
      </c>
      <c r="T400" s="346"/>
      <c r="U400" s="346">
        <v>0</v>
      </c>
      <c r="V400" s="183"/>
      <c r="W400" s="183"/>
      <c r="X400" s="183"/>
      <c r="Y400" s="166" t="s">
        <v>61</v>
      </c>
      <c r="Z400" s="203" t="s">
        <v>230</v>
      </c>
      <c r="AA400" s="203" t="s">
        <v>230</v>
      </c>
      <c r="AB400" s="203" t="s">
        <v>230</v>
      </c>
      <c r="AC400" s="203" t="s">
        <v>230</v>
      </c>
      <c r="AD400" s="203" t="s">
        <v>230</v>
      </c>
      <c r="AE400" s="166" t="s">
        <v>4291</v>
      </c>
      <c r="AF400" s="166" t="s">
        <v>4292</v>
      </c>
      <c r="AG400" s="165" t="s">
        <v>230</v>
      </c>
      <c r="AH400" s="203" t="s">
        <v>60</v>
      </c>
      <c r="AI400" s="167">
        <v>0.114</v>
      </c>
      <c r="AJ400" s="186">
        <v>640</v>
      </c>
      <c r="AK400" s="186">
        <v>0.15254794520547943</v>
      </c>
      <c r="AL400" s="167">
        <v>4.7342465753424663E-2</v>
      </c>
      <c r="AM400" s="187">
        <v>0.19989041095890409</v>
      </c>
      <c r="AN400" s="186">
        <v>0.15830136986301369</v>
      </c>
      <c r="AO400" s="186">
        <v>4.7342465753424663E-2</v>
      </c>
      <c r="AP400" s="186">
        <v>0.20564383561643834</v>
      </c>
      <c r="AQ400" s="186">
        <v>6.1693150684931499</v>
      </c>
      <c r="AR400" s="193" t="s">
        <v>231</v>
      </c>
      <c r="AS400" s="194"/>
      <c r="AT400" s="166" t="s">
        <v>232</v>
      </c>
      <c r="AU400" s="198" t="s">
        <v>58</v>
      </c>
      <c r="AV400" s="231" t="s">
        <v>4293</v>
      </c>
      <c r="AW400" s="166" t="s">
        <v>1122</v>
      </c>
      <c r="AY400" s="196"/>
      <c r="AZ400" s="714"/>
      <c r="BB400" s="196"/>
    </row>
    <row r="401" spans="1:54" s="166" customFormat="1" ht="15.95" customHeight="1" x14ac:dyDescent="0.25">
      <c r="A401" s="182">
        <v>432</v>
      </c>
      <c r="B401" s="170" t="s">
        <v>52</v>
      </c>
      <c r="C401" s="198" t="s">
        <v>58</v>
      </c>
      <c r="D401" s="166" t="s">
        <v>4294</v>
      </c>
      <c r="E401" s="166" t="s">
        <v>4295</v>
      </c>
      <c r="F401" s="166" t="s">
        <v>4296</v>
      </c>
      <c r="H401" s="166" t="s">
        <v>317</v>
      </c>
      <c r="I401" s="166" t="s">
        <v>1413</v>
      </c>
      <c r="J401" s="166" t="s">
        <v>221</v>
      </c>
      <c r="K401" s="198" t="s">
        <v>222</v>
      </c>
      <c r="L401" s="198" t="s">
        <v>221</v>
      </c>
      <c r="M401" s="198" t="s">
        <v>879</v>
      </c>
      <c r="N401" s="186">
        <v>3</v>
      </c>
      <c r="O401" s="186">
        <v>1.6</v>
      </c>
      <c r="P401" s="168">
        <v>4.8000000000000007</v>
      </c>
      <c r="Q401" s="345">
        <v>1</v>
      </c>
      <c r="R401" s="346"/>
      <c r="S401" s="346">
        <v>0</v>
      </c>
      <c r="T401" s="346"/>
      <c r="U401" s="346">
        <v>0</v>
      </c>
      <c r="V401" s="183"/>
      <c r="W401" s="183">
        <v>1</v>
      </c>
      <c r="X401" s="183"/>
      <c r="Y401" s="166" t="s">
        <v>62</v>
      </c>
      <c r="Z401" s="170" t="s">
        <v>224</v>
      </c>
      <c r="AA401" s="197" t="s">
        <v>225</v>
      </c>
      <c r="AB401" s="166" t="s">
        <v>1503</v>
      </c>
      <c r="AC401" s="203" t="s">
        <v>1504</v>
      </c>
      <c r="AD401" s="166" t="s">
        <v>1505</v>
      </c>
      <c r="AE401" s="166" t="s">
        <v>4297</v>
      </c>
      <c r="AF401" s="166" t="s">
        <v>4298</v>
      </c>
      <c r="AG401" s="165" t="s">
        <v>230</v>
      </c>
      <c r="AH401" s="203" t="s">
        <v>60</v>
      </c>
      <c r="AI401" s="167">
        <v>0.114</v>
      </c>
      <c r="AJ401" s="184">
        <v>960</v>
      </c>
      <c r="AK401" s="186">
        <v>0.22882191780821917</v>
      </c>
      <c r="AL401" s="167">
        <v>7.1013698630136984E-2</v>
      </c>
      <c r="AM401" s="187">
        <v>0.29983561643835616</v>
      </c>
      <c r="AN401" s="186">
        <v>0.30690410958904107</v>
      </c>
      <c r="AO401" s="186">
        <v>7.1013698630136984E-2</v>
      </c>
      <c r="AP401" s="186">
        <v>0.37791780821917809</v>
      </c>
      <c r="AQ401" s="186">
        <v>11.337534246575343</v>
      </c>
      <c r="AR401" s="193" t="s">
        <v>231</v>
      </c>
      <c r="AS401" s="194" t="s">
        <v>431</v>
      </c>
      <c r="AT401" s="166" t="s">
        <v>232</v>
      </c>
      <c r="AU401" s="198" t="s">
        <v>58</v>
      </c>
      <c r="AV401" s="231" t="s">
        <v>4299</v>
      </c>
      <c r="AW401" s="166" t="s">
        <v>234</v>
      </c>
      <c r="AY401" s="196"/>
      <c r="AZ401" s="714"/>
      <c r="BB401" s="196"/>
    </row>
    <row r="402" spans="1:54" s="166" customFormat="1" ht="15.95" customHeight="1" x14ac:dyDescent="0.25">
      <c r="A402" s="182">
        <v>433</v>
      </c>
      <c r="B402" s="170" t="s">
        <v>52</v>
      </c>
      <c r="C402" s="198" t="s">
        <v>58</v>
      </c>
      <c r="D402" s="166" t="s">
        <v>4301</v>
      </c>
      <c r="E402" s="166" t="s">
        <v>4302</v>
      </c>
      <c r="F402" s="166" t="s">
        <v>4303</v>
      </c>
      <c r="H402" s="166" t="s">
        <v>219</v>
      </c>
      <c r="I402" s="166" t="s">
        <v>220</v>
      </c>
      <c r="J402" s="166" t="s">
        <v>221</v>
      </c>
      <c r="K402" s="198" t="s">
        <v>222</v>
      </c>
      <c r="L402" s="198" t="s">
        <v>221</v>
      </c>
      <c r="M402" s="198" t="s">
        <v>879</v>
      </c>
      <c r="N402" s="186">
        <v>3</v>
      </c>
      <c r="O402" s="186">
        <v>1.6</v>
      </c>
      <c r="P402" s="168">
        <v>4.8000000000000007</v>
      </c>
      <c r="Q402" s="345">
        <v>2</v>
      </c>
      <c r="R402" s="346"/>
      <c r="S402" s="346">
        <v>1</v>
      </c>
      <c r="T402" s="346"/>
      <c r="U402" s="346">
        <v>0</v>
      </c>
      <c r="V402" s="183"/>
      <c r="W402" s="183"/>
      <c r="X402" s="183"/>
      <c r="Y402" s="166" t="s">
        <v>62</v>
      </c>
      <c r="Z402" s="170" t="s">
        <v>224</v>
      </c>
      <c r="AA402" s="197" t="s">
        <v>225</v>
      </c>
      <c r="AB402" s="166" t="s">
        <v>1503</v>
      </c>
      <c r="AC402" s="203" t="s">
        <v>1504</v>
      </c>
      <c r="AD402" s="166" t="s">
        <v>1505</v>
      </c>
      <c r="AE402" s="166" t="s">
        <v>4297</v>
      </c>
      <c r="AF402" s="166" t="s">
        <v>4304</v>
      </c>
      <c r="AG402" s="165" t="s">
        <v>230</v>
      </c>
      <c r="AH402" s="203" t="s">
        <v>60</v>
      </c>
      <c r="AI402" s="167">
        <v>0.114</v>
      </c>
      <c r="AJ402" s="186">
        <v>1680</v>
      </c>
      <c r="AK402" s="186">
        <v>0.40043835616438356</v>
      </c>
      <c r="AL402" s="167">
        <v>0.12427397260273973</v>
      </c>
      <c r="AM402" s="187">
        <v>0.52471232876712326</v>
      </c>
      <c r="AN402" s="186">
        <v>0.40043835616438356</v>
      </c>
      <c r="AO402" s="186">
        <v>0.12427397260273973</v>
      </c>
      <c r="AP402" s="186">
        <v>0.52471232876712326</v>
      </c>
      <c r="AQ402" s="186">
        <v>15.741369863013698</v>
      </c>
      <c r="AR402" s="193" t="s">
        <v>231</v>
      </c>
      <c r="AS402" s="194" t="s">
        <v>431</v>
      </c>
      <c r="AT402" s="166" t="s">
        <v>232</v>
      </c>
      <c r="AU402" s="198" t="s">
        <v>58</v>
      </c>
      <c r="AV402" s="231" t="s">
        <v>4305</v>
      </c>
      <c r="AW402" s="166" t="s">
        <v>234</v>
      </c>
      <c r="AY402" s="196"/>
      <c r="AZ402" s="714"/>
      <c r="BB402" s="196"/>
    </row>
    <row r="403" spans="1:54" s="166" customFormat="1" ht="18.75" customHeight="1" x14ac:dyDescent="0.25">
      <c r="A403" s="182">
        <v>434</v>
      </c>
      <c r="B403" s="170" t="s">
        <v>52</v>
      </c>
      <c r="C403" s="198" t="s">
        <v>58</v>
      </c>
      <c r="D403" s="166" t="s">
        <v>4306</v>
      </c>
      <c r="E403" s="166" t="s">
        <v>4307</v>
      </c>
      <c r="F403" s="166" t="s">
        <v>4308</v>
      </c>
      <c r="H403" s="166" t="s">
        <v>219</v>
      </c>
      <c r="I403" s="166" t="s">
        <v>220</v>
      </c>
      <c r="J403" s="166" t="s">
        <v>221</v>
      </c>
      <c r="K403" s="198" t="s">
        <v>222</v>
      </c>
      <c r="L403" s="198" t="s">
        <v>221</v>
      </c>
      <c r="M403" s="198" t="s">
        <v>879</v>
      </c>
      <c r="N403" s="186">
        <v>3</v>
      </c>
      <c r="O403" s="186">
        <v>1.6</v>
      </c>
      <c r="P403" s="168">
        <v>4.8000000000000007</v>
      </c>
      <c r="Q403" s="345">
        <v>3</v>
      </c>
      <c r="R403" s="346"/>
      <c r="S403" s="346">
        <v>1</v>
      </c>
      <c r="T403" s="346"/>
      <c r="U403" s="346">
        <v>0</v>
      </c>
      <c r="V403" s="183"/>
      <c r="W403" s="183"/>
      <c r="X403" s="183"/>
      <c r="Y403" s="166" t="s">
        <v>62</v>
      </c>
      <c r="Z403" s="170" t="s">
        <v>224</v>
      </c>
      <c r="AA403" s="197" t="s">
        <v>225</v>
      </c>
      <c r="AB403" s="166" t="s">
        <v>1503</v>
      </c>
      <c r="AC403" s="203" t="s">
        <v>1504</v>
      </c>
      <c r="AD403" s="166" t="s">
        <v>1505</v>
      </c>
      <c r="AE403" s="166" t="s">
        <v>4309</v>
      </c>
      <c r="AF403" s="166" t="s">
        <v>4310</v>
      </c>
      <c r="AG403" s="165" t="s">
        <v>230</v>
      </c>
      <c r="AH403" s="203" t="s">
        <v>60</v>
      </c>
      <c r="AI403" s="167">
        <v>0.114</v>
      </c>
      <c r="AJ403" s="186">
        <v>4800</v>
      </c>
      <c r="AK403" s="186">
        <v>1.1441095890410957</v>
      </c>
      <c r="AL403" s="167">
        <v>0.35506849315068489</v>
      </c>
      <c r="AM403" s="187">
        <v>1.4991780821917806</v>
      </c>
      <c r="AN403" s="186">
        <v>1.1441095890410957</v>
      </c>
      <c r="AO403" s="186">
        <v>0.35506849315068489</v>
      </c>
      <c r="AP403" s="186">
        <v>1.4991780821917806</v>
      </c>
      <c r="AQ403" s="186">
        <v>44.975342465753421</v>
      </c>
      <c r="AR403" s="193" t="s">
        <v>231</v>
      </c>
      <c r="AS403" s="194"/>
      <c r="AT403" s="166" t="s">
        <v>232</v>
      </c>
      <c r="AU403" s="198" t="s">
        <v>58</v>
      </c>
      <c r="AV403" s="195" t="s">
        <v>4311</v>
      </c>
      <c r="AW403" s="166" t="s">
        <v>234</v>
      </c>
      <c r="AY403" s="196"/>
      <c r="AZ403" s="714"/>
      <c r="BB403" s="196"/>
    </row>
    <row r="404" spans="1:54" s="166" customFormat="1" ht="33.75" customHeight="1" x14ac:dyDescent="0.25">
      <c r="A404" s="182">
        <v>435</v>
      </c>
      <c r="B404" s="166" t="s">
        <v>52</v>
      </c>
      <c r="C404" s="198" t="s">
        <v>58</v>
      </c>
      <c r="D404" s="166" t="s">
        <v>4312</v>
      </c>
      <c r="E404" s="166" t="s">
        <v>4313</v>
      </c>
      <c r="F404" s="166" t="s">
        <v>4314</v>
      </c>
      <c r="H404" s="198" t="s">
        <v>732</v>
      </c>
      <c r="I404" s="166">
        <v>0</v>
      </c>
      <c r="J404" s="198" t="s">
        <v>317</v>
      </c>
      <c r="K404" s="198">
        <v>0</v>
      </c>
      <c r="L404" s="198" t="s">
        <v>317</v>
      </c>
      <c r="M404" s="198">
        <v>0</v>
      </c>
      <c r="N404" s="199">
        <v>2</v>
      </c>
      <c r="O404" s="199">
        <v>1.5</v>
      </c>
      <c r="P404" s="221">
        <v>3</v>
      </c>
      <c r="Q404" s="345">
        <v>1</v>
      </c>
      <c r="R404" s="346"/>
      <c r="S404" s="346">
        <v>1</v>
      </c>
      <c r="T404" s="346"/>
      <c r="U404" s="346">
        <v>0</v>
      </c>
      <c r="V404" s="183"/>
      <c r="W404" s="183"/>
      <c r="X404" s="183"/>
      <c r="Y404" s="166" t="s">
        <v>61</v>
      </c>
      <c r="Z404" s="203" t="s">
        <v>230</v>
      </c>
      <c r="AA404" s="203" t="s">
        <v>230</v>
      </c>
      <c r="AB404" s="203" t="s">
        <v>230</v>
      </c>
      <c r="AC404" s="203" t="s">
        <v>230</v>
      </c>
      <c r="AD404" s="203" t="s">
        <v>230</v>
      </c>
      <c r="AE404" s="166" t="s">
        <v>1506</v>
      </c>
      <c r="AF404" s="166" t="s">
        <v>4315</v>
      </c>
      <c r="AG404" s="165" t="s">
        <v>230</v>
      </c>
      <c r="AH404" s="203" t="s">
        <v>60</v>
      </c>
      <c r="AI404" s="167">
        <v>0.114</v>
      </c>
      <c r="AJ404" s="186">
        <v>480</v>
      </c>
      <c r="AK404" s="186">
        <v>0.11441095890410959</v>
      </c>
      <c r="AL404" s="167">
        <v>3.5506849315068492E-2</v>
      </c>
      <c r="AM404" s="187">
        <v>0.14991780821917808</v>
      </c>
      <c r="AN404" s="186">
        <v>0.11441095890410959</v>
      </c>
      <c r="AO404" s="186">
        <v>3.5506849315068492E-2</v>
      </c>
      <c r="AP404" s="186">
        <v>0.14991780821917808</v>
      </c>
      <c r="AQ404" s="186">
        <v>4.4975342465753423</v>
      </c>
      <c r="AR404" s="193" t="s">
        <v>231</v>
      </c>
      <c r="AS404" s="194"/>
      <c r="AT404" s="166" t="s">
        <v>232</v>
      </c>
      <c r="AU404" s="198" t="s">
        <v>58</v>
      </c>
      <c r="AV404" s="195" t="s">
        <v>4316</v>
      </c>
      <c r="AW404" s="166" t="s">
        <v>1122</v>
      </c>
      <c r="AY404" s="196"/>
      <c r="AZ404" s="714"/>
      <c r="BB404" s="196"/>
    </row>
    <row r="405" spans="1:54" s="166" customFormat="1" ht="15.95" customHeight="1" x14ac:dyDescent="0.25">
      <c r="A405" s="182">
        <v>436</v>
      </c>
      <c r="B405" s="166" t="s">
        <v>52</v>
      </c>
      <c r="C405" s="198" t="s">
        <v>58</v>
      </c>
      <c r="D405" s="166" t="s">
        <v>4317</v>
      </c>
      <c r="E405" s="166" t="s">
        <v>4318</v>
      </c>
      <c r="F405" s="166" t="s">
        <v>4319</v>
      </c>
      <c r="H405" s="198" t="s">
        <v>732</v>
      </c>
      <c r="I405" s="166">
        <v>0</v>
      </c>
      <c r="J405" s="198" t="s">
        <v>317</v>
      </c>
      <c r="K405" s="198">
        <v>0</v>
      </c>
      <c r="L405" s="198" t="s">
        <v>317</v>
      </c>
      <c r="M405" s="198">
        <v>0</v>
      </c>
      <c r="N405" s="199">
        <v>2</v>
      </c>
      <c r="O405" s="199">
        <v>1.5</v>
      </c>
      <c r="P405" s="221">
        <v>3</v>
      </c>
      <c r="Q405" s="345">
        <v>2</v>
      </c>
      <c r="R405" s="346"/>
      <c r="S405" s="346">
        <v>1</v>
      </c>
      <c r="T405" s="346"/>
      <c r="U405" s="346">
        <v>0</v>
      </c>
      <c r="V405" s="183"/>
      <c r="W405" s="183"/>
      <c r="X405" s="183"/>
      <c r="Y405" s="166" t="s">
        <v>61</v>
      </c>
      <c r="Z405" s="203" t="s">
        <v>230</v>
      </c>
      <c r="AA405" s="203" t="s">
        <v>230</v>
      </c>
      <c r="AB405" s="203" t="s">
        <v>230</v>
      </c>
      <c r="AC405" s="203" t="s">
        <v>230</v>
      </c>
      <c r="AD405" s="203" t="s">
        <v>230</v>
      </c>
      <c r="AE405" s="166" t="s">
        <v>1529</v>
      </c>
      <c r="AF405" s="166" t="s">
        <v>4320</v>
      </c>
      <c r="AG405" s="165" t="s">
        <v>230</v>
      </c>
      <c r="AH405" s="203" t="s">
        <v>60</v>
      </c>
      <c r="AI405" s="167">
        <v>0.114</v>
      </c>
      <c r="AJ405" s="186">
        <v>2240</v>
      </c>
      <c r="AK405" s="186">
        <v>0.53391780821917811</v>
      </c>
      <c r="AL405" s="167">
        <v>0.1656986301369863</v>
      </c>
      <c r="AM405" s="187">
        <v>0.69961643835616438</v>
      </c>
      <c r="AN405" s="186">
        <v>0.53391780821917811</v>
      </c>
      <c r="AO405" s="186">
        <v>0.1656986301369863</v>
      </c>
      <c r="AP405" s="186">
        <v>0.69961643835616438</v>
      </c>
      <c r="AQ405" s="186">
        <v>20.988493150684931</v>
      </c>
      <c r="AR405" s="193" t="s">
        <v>231</v>
      </c>
      <c r="AS405" s="194"/>
      <c r="AT405" s="166" t="s">
        <v>232</v>
      </c>
      <c r="AU405" s="198" t="s">
        <v>58</v>
      </c>
      <c r="AV405" s="195" t="s">
        <v>4321</v>
      </c>
      <c r="AW405" s="166" t="s">
        <v>1122</v>
      </c>
      <c r="AY405" s="196"/>
      <c r="AZ405" s="714"/>
      <c r="BB405" s="196"/>
    </row>
    <row r="406" spans="1:54" s="166" customFormat="1" ht="15.95" customHeight="1" x14ac:dyDescent="0.25">
      <c r="A406" s="182">
        <v>437</v>
      </c>
      <c r="B406" s="170" t="s">
        <v>52</v>
      </c>
      <c r="C406" s="198" t="s">
        <v>58</v>
      </c>
      <c r="D406" s="166" t="s">
        <v>4322</v>
      </c>
      <c r="E406" s="166" t="s">
        <v>4323</v>
      </c>
      <c r="F406" s="166" t="s">
        <v>4324</v>
      </c>
      <c r="H406" s="166" t="s">
        <v>219</v>
      </c>
      <c r="I406" s="166" t="s">
        <v>220</v>
      </c>
      <c r="J406" s="166" t="s">
        <v>221</v>
      </c>
      <c r="K406" s="198" t="s">
        <v>222</v>
      </c>
      <c r="L406" s="198" t="s">
        <v>221</v>
      </c>
      <c r="M406" s="198" t="s">
        <v>879</v>
      </c>
      <c r="N406" s="199">
        <v>8</v>
      </c>
      <c r="O406" s="199">
        <v>2</v>
      </c>
      <c r="P406" s="168">
        <v>16</v>
      </c>
      <c r="Q406" s="345">
        <v>4</v>
      </c>
      <c r="R406" s="346"/>
      <c r="S406" s="346">
        <v>1</v>
      </c>
      <c r="T406" s="346"/>
      <c r="U406" s="346">
        <v>0</v>
      </c>
      <c r="V406" s="183"/>
      <c r="W406" s="183"/>
      <c r="X406" s="183"/>
      <c r="Y406" s="166" t="s">
        <v>62</v>
      </c>
      <c r="Z406" s="170" t="s">
        <v>224</v>
      </c>
      <c r="AA406" s="197" t="s">
        <v>225</v>
      </c>
      <c r="AB406" s="166" t="s">
        <v>1503</v>
      </c>
      <c r="AC406" s="203" t="s">
        <v>1504</v>
      </c>
      <c r="AD406" s="166" t="s">
        <v>1505</v>
      </c>
      <c r="AE406" s="166" t="s">
        <v>1529</v>
      </c>
      <c r="AF406" s="166" t="s">
        <v>4325</v>
      </c>
      <c r="AG406" s="165" t="s">
        <v>230</v>
      </c>
      <c r="AH406" s="203" t="s">
        <v>60</v>
      </c>
      <c r="AI406" s="167">
        <v>0.114</v>
      </c>
      <c r="AJ406" s="186">
        <v>6320</v>
      </c>
      <c r="AK406" s="186">
        <v>1.5064109589041093</v>
      </c>
      <c r="AL406" s="167">
        <v>0.46750684931506847</v>
      </c>
      <c r="AM406" s="187">
        <v>1.9739178082191777</v>
      </c>
      <c r="AN406" s="186">
        <v>1.5064109589041093</v>
      </c>
      <c r="AO406" s="186">
        <v>0.46750684931506847</v>
      </c>
      <c r="AP406" s="186">
        <v>1.9739178082191777</v>
      </c>
      <c r="AQ406" s="186">
        <v>59.217534246575333</v>
      </c>
      <c r="AR406" s="193" t="s">
        <v>231</v>
      </c>
      <c r="AS406" s="194" t="s">
        <v>431</v>
      </c>
      <c r="AT406" s="166" t="s">
        <v>232</v>
      </c>
      <c r="AU406" s="198" t="s">
        <v>58</v>
      </c>
      <c r="AV406" s="195" t="s">
        <v>4326</v>
      </c>
      <c r="AW406" s="166" t="s">
        <v>234</v>
      </c>
      <c r="AY406" s="196"/>
      <c r="AZ406" s="714"/>
      <c r="BB406" s="196"/>
    </row>
    <row r="407" spans="1:54" s="166" customFormat="1" ht="30.75" customHeight="1" x14ac:dyDescent="0.25">
      <c r="A407" s="182">
        <v>438</v>
      </c>
      <c r="B407" s="170" t="s">
        <v>52</v>
      </c>
      <c r="C407" s="198" t="s">
        <v>58</v>
      </c>
      <c r="D407" s="166" t="s">
        <v>4327</v>
      </c>
      <c r="E407" s="166" t="s">
        <v>4328</v>
      </c>
      <c r="F407" s="166" t="s">
        <v>4329</v>
      </c>
      <c r="H407" s="166" t="s">
        <v>219</v>
      </c>
      <c r="I407" s="166" t="s">
        <v>220</v>
      </c>
      <c r="J407" s="166" t="s">
        <v>221</v>
      </c>
      <c r="K407" s="198" t="s">
        <v>222</v>
      </c>
      <c r="L407" s="198" t="s">
        <v>221</v>
      </c>
      <c r="M407" s="198" t="s">
        <v>879</v>
      </c>
      <c r="N407" s="186">
        <v>3</v>
      </c>
      <c r="O407" s="186">
        <v>1.6</v>
      </c>
      <c r="P407" s="168">
        <v>4.8</v>
      </c>
      <c r="Q407" s="345">
        <v>2</v>
      </c>
      <c r="R407" s="346"/>
      <c r="S407" s="346">
        <v>2</v>
      </c>
      <c r="T407" s="346"/>
      <c r="U407" s="346">
        <v>0</v>
      </c>
      <c r="V407" s="183"/>
      <c r="W407" s="183"/>
      <c r="X407" s="183"/>
      <c r="Y407" s="166" t="s">
        <v>62</v>
      </c>
      <c r="Z407" s="170" t="s">
        <v>224</v>
      </c>
      <c r="AA407" s="197" t="s">
        <v>225</v>
      </c>
      <c r="AB407" s="166" t="s">
        <v>1503</v>
      </c>
      <c r="AC407" s="203" t="s">
        <v>1504</v>
      </c>
      <c r="AD407" s="166" t="s">
        <v>1505</v>
      </c>
      <c r="AE407" s="166" t="s">
        <v>4330</v>
      </c>
      <c r="AF407" s="166" t="s">
        <v>4331</v>
      </c>
      <c r="AG407" s="165" t="s">
        <v>230</v>
      </c>
      <c r="AH407" s="203" t="s">
        <v>60</v>
      </c>
      <c r="AI407" s="167">
        <v>0.114</v>
      </c>
      <c r="AJ407" s="186">
        <v>800</v>
      </c>
      <c r="AK407" s="186">
        <v>0.19068493150684929</v>
      </c>
      <c r="AL407" s="167">
        <v>5.9178082191780827E-2</v>
      </c>
      <c r="AM407" s="187">
        <v>0.24986301369863012</v>
      </c>
      <c r="AN407" s="186">
        <v>0.19068493150684929</v>
      </c>
      <c r="AO407" s="186">
        <v>5.9178082191780827E-2</v>
      </c>
      <c r="AP407" s="186">
        <v>0.24986301369863012</v>
      </c>
      <c r="AQ407" s="186">
        <v>7.4958904109589035</v>
      </c>
      <c r="AR407" s="193" t="s">
        <v>231</v>
      </c>
      <c r="AS407" s="194" t="s">
        <v>431</v>
      </c>
      <c r="AT407" s="166" t="s">
        <v>232</v>
      </c>
      <c r="AU407" s="198" t="s">
        <v>58</v>
      </c>
      <c r="AV407" s="195" t="s">
        <v>4332</v>
      </c>
      <c r="AW407" s="166" t="s">
        <v>234</v>
      </c>
      <c r="AY407" s="196"/>
      <c r="AZ407" s="714"/>
      <c r="BB407" s="196"/>
    </row>
    <row r="408" spans="1:54" s="166" customFormat="1" ht="15.95" customHeight="1" x14ac:dyDescent="0.25">
      <c r="A408" s="182">
        <v>439</v>
      </c>
      <c r="B408" s="166" t="s">
        <v>52</v>
      </c>
      <c r="C408" s="198" t="s">
        <v>58</v>
      </c>
      <c r="D408" s="166" t="s">
        <v>4333</v>
      </c>
      <c r="E408" s="166" t="s">
        <v>4334</v>
      </c>
      <c r="F408" s="166" t="s">
        <v>4335</v>
      </c>
      <c r="H408" s="198" t="s">
        <v>732</v>
      </c>
      <c r="I408" s="166">
        <v>0</v>
      </c>
      <c r="J408" s="198" t="s">
        <v>317</v>
      </c>
      <c r="K408" s="198">
        <v>0</v>
      </c>
      <c r="L408" s="198" t="s">
        <v>317</v>
      </c>
      <c r="M408" s="198">
        <v>0</v>
      </c>
      <c r="N408" s="199">
        <v>2</v>
      </c>
      <c r="O408" s="199">
        <v>1.5</v>
      </c>
      <c r="P408" s="221">
        <v>3</v>
      </c>
      <c r="Q408" s="345">
        <v>0</v>
      </c>
      <c r="R408" s="346"/>
      <c r="S408" s="346">
        <v>0</v>
      </c>
      <c r="T408" s="346"/>
      <c r="U408" s="346">
        <v>0</v>
      </c>
      <c r="V408" s="183">
        <v>1</v>
      </c>
      <c r="W408" s="183">
        <v>1</v>
      </c>
      <c r="X408" s="183">
        <v>0</v>
      </c>
      <c r="Y408" s="166" t="s">
        <v>61</v>
      </c>
      <c r="Z408" s="203" t="s">
        <v>230</v>
      </c>
      <c r="AA408" s="203" t="s">
        <v>230</v>
      </c>
      <c r="AB408" s="203" t="s">
        <v>230</v>
      </c>
      <c r="AC408" s="203" t="s">
        <v>230</v>
      </c>
      <c r="AD408" s="203" t="s">
        <v>230</v>
      </c>
      <c r="AE408" s="166" t="s">
        <v>4336</v>
      </c>
      <c r="AF408" s="166" t="s">
        <v>4337</v>
      </c>
      <c r="AG408" s="165" t="s">
        <v>230</v>
      </c>
      <c r="AH408" s="203" t="s">
        <v>60</v>
      </c>
      <c r="AI408" s="167">
        <v>0.114</v>
      </c>
      <c r="AJ408" s="186">
        <v>400</v>
      </c>
      <c r="AK408" s="186">
        <v>9.5342465753424643E-2</v>
      </c>
      <c r="AL408" s="167">
        <v>2.9589041095890414E-2</v>
      </c>
      <c r="AM408" s="187">
        <v>0.12493150684931506</v>
      </c>
      <c r="AN408" s="186">
        <v>9.5342465753424643E-2</v>
      </c>
      <c r="AO408" s="186">
        <v>2.9589041095890414E-2</v>
      </c>
      <c r="AP408" s="186">
        <v>0.12493150684931506</v>
      </c>
      <c r="AQ408" s="186">
        <v>3.7479452054794518</v>
      </c>
      <c r="AR408" s="193" t="s">
        <v>231</v>
      </c>
      <c r="AS408" s="194"/>
      <c r="AT408" s="166" t="s">
        <v>232</v>
      </c>
      <c r="AU408" s="198" t="s">
        <v>58</v>
      </c>
      <c r="AV408" s="231" t="s">
        <v>1122</v>
      </c>
      <c r="AW408" s="166" t="s">
        <v>1122</v>
      </c>
      <c r="AY408" s="196"/>
      <c r="AZ408" s="714"/>
      <c r="BB408" s="196"/>
    </row>
    <row r="409" spans="1:54" s="166" customFormat="1" ht="15.95" customHeight="1" x14ac:dyDescent="0.25">
      <c r="A409" s="182">
        <v>440</v>
      </c>
      <c r="B409" s="170" t="s">
        <v>52</v>
      </c>
      <c r="C409" s="198" t="s">
        <v>58</v>
      </c>
      <c r="D409" s="166" t="s">
        <v>4338</v>
      </c>
      <c r="E409" s="166" t="s">
        <v>4339</v>
      </c>
      <c r="F409" s="166" t="s">
        <v>4340</v>
      </c>
      <c r="H409" s="166" t="s">
        <v>219</v>
      </c>
      <c r="I409" s="166" t="s">
        <v>220</v>
      </c>
      <c r="J409" s="166" t="s">
        <v>221</v>
      </c>
      <c r="K409" s="198" t="s">
        <v>222</v>
      </c>
      <c r="L409" s="198" t="s">
        <v>221</v>
      </c>
      <c r="M409" s="198" t="s">
        <v>879</v>
      </c>
      <c r="N409" s="186">
        <v>3</v>
      </c>
      <c r="O409" s="186">
        <v>1.6</v>
      </c>
      <c r="P409" s="168">
        <v>4.8</v>
      </c>
      <c r="Q409" s="345">
        <v>2</v>
      </c>
      <c r="R409" s="346"/>
      <c r="S409" s="346">
        <v>1</v>
      </c>
      <c r="T409" s="346"/>
      <c r="U409" s="346">
        <v>0</v>
      </c>
      <c r="V409" s="183"/>
      <c r="W409" s="183"/>
      <c r="X409" s="183"/>
      <c r="Y409" s="166" t="s">
        <v>62</v>
      </c>
      <c r="Z409" s="170" t="s">
        <v>224</v>
      </c>
      <c r="AA409" s="197" t="s">
        <v>225</v>
      </c>
      <c r="AB409" s="166" t="s">
        <v>1503</v>
      </c>
      <c r="AC409" s="203" t="s">
        <v>1504</v>
      </c>
      <c r="AD409" s="166" t="s">
        <v>1505</v>
      </c>
      <c r="AE409" s="166" t="s">
        <v>4341</v>
      </c>
      <c r="AF409" s="166" t="s">
        <v>4342</v>
      </c>
      <c r="AG409" s="165" t="s">
        <v>230</v>
      </c>
      <c r="AH409" s="203" t="s">
        <v>60</v>
      </c>
      <c r="AI409" s="167">
        <v>0.114</v>
      </c>
      <c r="AJ409" s="186">
        <v>2480</v>
      </c>
      <c r="AK409" s="186">
        <v>0.5911232876712329</v>
      </c>
      <c r="AL409" s="167">
        <v>0.18345205479452054</v>
      </c>
      <c r="AM409" s="187">
        <v>0.77457534246575344</v>
      </c>
      <c r="AN409" s="186">
        <v>0.59353995433789952</v>
      </c>
      <c r="AO409" s="186">
        <v>0.18345205479452054</v>
      </c>
      <c r="AP409" s="186">
        <v>0.77699200913242006</v>
      </c>
      <c r="AQ409" s="186">
        <v>23.3097602739726</v>
      </c>
      <c r="AR409" s="193" t="s">
        <v>231</v>
      </c>
      <c r="AS409" s="194"/>
      <c r="AT409" s="166" t="s">
        <v>232</v>
      </c>
      <c r="AU409" s="198" t="s">
        <v>58</v>
      </c>
      <c r="AV409" s="195" t="s">
        <v>4343</v>
      </c>
      <c r="AW409" s="166" t="s">
        <v>234</v>
      </c>
      <c r="AY409" s="196"/>
      <c r="AZ409" s="714"/>
      <c r="BB409" s="196"/>
    </row>
    <row r="410" spans="1:54" s="166" customFormat="1" ht="15.95" customHeight="1" x14ac:dyDescent="0.25">
      <c r="A410" s="182">
        <v>441</v>
      </c>
      <c r="B410" s="170" t="s">
        <v>52</v>
      </c>
      <c r="C410" s="198" t="s">
        <v>58</v>
      </c>
      <c r="D410" s="166" t="s">
        <v>4345</v>
      </c>
      <c r="E410" s="166" t="s">
        <v>4346</v>
      </c>
      <c r="F410" s="166" t="s">
        <v>4347</v>
      </c>
      <c r="H410" s="166" t="s">
        <v>219</v>
      </c>
      <c r="I410" s="166" t="s">
        <v>220</v>
      </c>
      <c r="J410" s="166" t="s">
        <v>221</v>
      </c>
      <c r="K410" s="198" t="s">
        <v>222</v>
      </c>
      <c r="L410" s="198" t="s">
        <v>221</v>
      </c>
      <c r="M410" s="198" t="s">
        <v>879</v>
      </c>
      <c r="N410" s="186">
        <v>3</v>
      </c>
      <c r="O410" s="186">
        <v>1.6</v>
      </c>
      <c r="P410" s="168">
        <v>4.8</v>
      </c>
      <c r="Q410" s="345">
        <v>2</v>
      </c>
      <c r="R410" s="346"/>
      <c r="S410" s="346">
        <v>1</v>
      </c>
      <c r="T410" s="346"/>
      <c r="U410" s="346">
        <v>0</v>
      </c>
      <c r="V410" s="183"/>
      <c r="W410" s="183"/>
      <c r="X410" s="183"/>
      <c r="Y410" s="166" t="s">
        <v>62</v>
      </c>
      <c r="Z410" s="170" t="s">
        <v>224</v>
      </c>
      <c r="AA410" s="197" t="s">
        <v>225</v>
      </c>
      <c r="AB410" s="166" t="s">
        <v>1503</v>
      </c>
      <c r="AC410" s="203" t="s">
        <v>1504</v>
      </c>
      <c r="AD410" s="166" t="s">
        <v>1505</v>
      </c>
      <c r="AE410" s="166" t="s">
        <v>4348</v>
      </c>
      <c r="AF410" s="166" t="s">
        <v>4349</v>
      </c>
      <c r="AG410" s="165" t="s">
        <v>230</v>
      </c>
      <c r="AH410" s="203" t="s">
        <v>60</v>
      </c>
      <c r="AI410" s="167">
        <v>0.114</v>
      </c>
      <c r="AJ410" s="186">
        <v>3520</v>
      </c>
      <c r="AK410" s="186">
        <v>0.83901369863013686</v>
      </c>
      <c r="AL410" s="167">
        <v>0.26038356164383558</v>
      </c>
      <c r="AM410" s="187">
        <v>1.0993972602739723</v>
      </c>
      <c r="AN410" s="186">
        <v>0.83901369863013686</v>
      </c>
      <c r="AO410" s="186">
        <v>0.26038356164383558</v>
      </c>
      <c r="AP410" s="186">
        <v>1.0993972602739723</v>
      </c>
      <c r="AQ410" s="186">
        <v>32.981917808219173</v>
      </c>
      <c r="AR410" s="193" t="s">
        <v>231</v>
      </c>
      <c r="AS410" s="194" t="s">
        <v>431</v>
      </c>
      <c r="AT410" s="166" t="s">
        <v>232</v>
      </c>
      <c r="AU410" s="198" t="s">
        <v>58</v>
      </c>
      <c r="AV410" s="195" t="s">
        <v>4350</v>
      </c>
      <c r="AW410" s="166" t="s">
        <v>234</v>
      </c>
      <c r="AY410" s="196"/>
      <c r="AZ410" s="714"/>
      <c r="BB410" s="196"/>
    </row>
    <row r="411" spans="1:54" s="166" customFormat="1" ht="15.95" customHeight="1" x14ac:dyDescent="0.25">
      <c r="A411" s="182">
        <v>442</v>
      </c>
      <c r="B411" s="166" t="s">
        <v>52</v>
      </c>
      <c r="C411" s="198" t="s">
        <v>58</v>
      </c>
      <c r="D411" s="166" t="s">
        <v>4351</v>
      </c>
      <c r="E411" s="166" t="s">
        <v>4352</v>
      </c>
      <c r="F411" s="166" t="s">
        <v>4353</v>
      </c>
      <c r="H411" s="198" t="s">
        <v>732</v>
      </c>
      <c r="I411" s="166">
        <v>0</v>
      </c>
      <c r="J411" s="198" t="s">
        <v>317</v>
      </c>
      <c r="K411" s="198">
        <v>0</v>
      </c>
      <c r="L411" s="198" t="s">
        <v>317</v>
      </c>
      <c r="M411" s="198">
        <v>0</v>
      </c>
      <c r="N411" s="199">
        <v>2</v>
      </c>
      <c r="O411" s="199">
        <v>1.5</v>
      </c>
      <c r="P411" s="221">
        <v>3</v>
      </c>
      <c r="Q411" s="345">
        <v>1</v>
      </c>
      <c r="R411" s="346"/>
      <c r="S411" s="346">
        <v>1</v>
      </c>
      <c r="T411" s="346"/>
      <c r="U411" s="346">
        <v>0</v>
      </c>
      <c r="V411" s="183"/>
      <c r="W411" s="183"/>
      <c r="X411" s="183"/>
      <c r="Y411" s="166" t="s">
        <v>61</v>
      </c>
      <c r="Z411" s="203" t="s">
        <v>230</v>
      </c>
      <c r="AA411" s="203" t="s">
        <v>230</v>
      </c>
      <c r="AB411" s="203" t="s">
        <v>230</v>
      </c>
      <c r="AC411" s="203" t="s">
        <v>230</v>
      </c>
      <c r="AD411" s="203" t="s">
        <v>230</v>
      </c>
      <c r="AE411" s="166" t="s">
        <v>4354</v>
      </c>
      <c r="AF411" s="166" t="s">
        <v>4355</v>
      </c>
      <c r="AG411" s="165" t="s">
        <v>230</v>
      </c>
      <c r="AH411" s="203" t="s">
        <v>60</v>
      </c>
      <c r="AI411" s="167">
        <v>0.114</v>
      </c>
      <c r="AJ411" s="186">
        <v>960</v>
      </c>
      <c r="AK411" s="186">
        <v>0.22882191780821917</v>
      </c>
      <c r="AL411" s="167">
        <v>7.1013698630136984E-2</v>
      </c>
      <c r="AM411" s="187">
        <v>0.29983561643835616</v>
      </c>
      <c r="AN411" s="186">
        <v>0.22882191780821917</v>
      </c>
      <c r="AO411" s="186">
        <v>7.1013698630136984E-2</v>
      </c>
      <c r="AP411" s="186">
        <v>0.29983561643835616</v>
      </c>
      <c r="AQ411" s="186">
        <v>8.9950684931506846</v>
      </c>
      <c r="AR411" s="193" t="s">
        <v>231</v>
      </c>
      <c r="AS411" s="194"/>
      <c r="AT411" s="166" t="s">
        <v>232</v>
      </c>
      <c r="AU411" s="198" t="s">
        <v>58</v>
      </c>
      <c r="AV411" s="195" t="s">
        <v>4356</v>
      </c>
      <c r="AW411" s="166" t="s">
        <v>1122</v>
      </c>
      <c r="AY411" s="196"/>
      <c r="AZ411" s="714"/>
      <c r="BB411" s="196"/>
    </row>
    <row r="412" spans="1:54" s="166" customFormat="1" ht="15.95" customHeight="1" x14ac:dyDescent="0.25">
      <c r="A412" s="182">
        <v>443</v>
      </c>
      <c r="B412" s="166" t="s">
        <v>52</v>
      </c>
      <c r="C412" s="198" t="s">
        <v>58</v>
      </c>
      <c r="D412" s="166" t="s">
        <v>4357</v>
      </c>
      <c r="E412" s="166" t="s">
        <v>4358</v>
      </c>
      <c r="F412" s="166" t="s">
        <v>4359</v>
      </c>
      <c r="H412" s="198" t="s">
        <v>732</v>
      </c>
      <c r="I412" s="166">
        <v>0</v>
      </c>
      <c r="J412" s="198" t="s">
        <v>317</v>
      </c>
      <c r="K412" s="198">
        <v>0</v>
      </c>
      <c r="L412" s="198" t="s">
        <v>317</v>
      </c>
      <c r="M412" s="198">
        <v>0</v>
      </c>
      <c r="N412" s="199">
        <v>2</v>
      </c>
      <c r="O412" s="199">
        <v>1.5</v>
      </c>
      <c r="P412" s="221">
        <v>3</v>
      </c>
      <c r="Q412" s="345">
        <v>2</v>
      </c>
      <c r="R412" s="346"/>
      <c r="S412" s="346">
        <v>1</v>
      </c>
      <c r="T412" s="346"/>
      <c r="U412" s="346">
        <v>0</v>
      </c>
      <c r="V412" s="183"/>
      <c r="W412" s="183"/>
      <c r="X412" s="183"/>
      <c r="Y412" s="166" t="s">
        <v>61</v>
      </c>
      <c r="Z412" s="203" t="s">
        <v>230</v>
      </c>
      <c r="AA412" s="203" t="s">
        <v>230</v>
      </c>
      <c r="AB412" s="203" t="s">
        <v>230</v>
      </c>
      <c r="AC412" s="203" t="s">
        <v>230</v>
      </c>
      <c r="AD412" s="203" t="s">
        <v>230</v>
      </c>
      <c r="AE412" s="166" t="s">
        <v>4360</v>
      </c>
      <c r="AF412" s="166" t="s">
        <v>4361</v>
      </c>
      <c r="AG412" s="165" t="s">
        <v>230</v>
      </c>
      <c r="AH412" s="203" t="s">
        <v>60</v>
      </c>
      <c r="AI412" s="167">
        <v>0.114</v>
      </c>
      <c r="AJ412" s="186">
        <v>1520</v>
      </c>
      <c r="AK412" s="186">
        <v>0.36230136986301364</v>
      </c>
      <c r="AL412" s="167">
        <v>0.11243835616438357</v>
      </c>
      <c r="AM412" s="187">
        <v>0.47473972602739722</v>
      </c>
      <c r="AN412" s="186">
        <v>0.36230136986301364</v>
      </c>
      <c r="AO412" s="186">
        <v>0.11243835616438357</v>
      </c>
      <c r="AP412" s="186">
        <v>0.47473972602739722</v>
      </c>
      <c r="AQ412" s="186">
        <v>14.242191780821917</v>
      </c>
      <c r="AR412" s="193" t="s">
        <v>231</v>
      </c>
      <c r="AS412" s="194"/>
      <c r="AT412" s="166" t="s">
        <v>232</v>
      </c>
      <c r="AU412" s="198" t="s">
        <v>58</v>
      </c>
      <c r="AV412" s="195" t="s">
        <v>4362</v>
      </c>
      <c r="AW412" s="166" t="s">
        <v>1122</v>
      </c>
      <c r="AY412" s="196"/>
      <c r="AZ412" s="714"/>
      <c r="BB412" s="196"/>
    </row>
    <row r="413" spans="1:54" s="166" customFormat="1" ht="15.95" customHeight="1" x14ac:dyDescent="0.25">
      <c r="A413" s="182">
        <v>444</v>
      </c>
      <c r="B413" s="166" t="s">
        <v>52</v>
      </c>
      <c r="C413" s="198" t="s">
        <v>58</v>
      </c>
      <c r="D413" s="166" t="s">
        <v>4363</v>
      </c>
      <c r="E413" s="166" t="s">
        <v>4364</v>
      </c>
      <c r="F413" s="166" t="s">
        <v>4365</v>
      </c>
      <c r="H413" s="198" t="s">
        <v>732</v>
      </c>
      <c r="I413" s="166">
        <v>0</v>
      </c>
      <c r="J413" s="198" t="s">
        <v>317</v>
      </c>
      <c r="K413" s="198">
        <v>0</v>
      </c>
      <c r="L413" s="198" t="s">
        <v>317</v>
      </c>
      <c r="M413" s="198">
        <v>0</v>
      </c>
      <c r="N413" s="199">
        <v>2</v>
      </c>
      <c r="O413" s="199">
        <v>1.5</v>
      </c>
      <c r="P413" s="221">
        <v>3</v>
      </c>
      <c r="Q413" s="345">
        <v>2</v>
      </c>
      <c r="R413" s="346"/>
      <c r="S413" s="346">
        <v>1</v>
      </c>
      <c r="T413" s="346"/>
      <c r="U413" s="346">
        <v>0</v>
      </c>
      <c r="V413" s="183"/>
      <c r="W413" s="183"/>
      <c r="X413" s="183"/>
      <c r="Y413" s="166" t="s">
        <v>61</v>
      </c>
      <c r="Z413" s="203" t="s">
        <v>230</v>
      </c>
      <c r="AA413" s="203" t="s">
        <v>230</v>
      </c>
      <c r="AB413" s="203" t="s">
        <v>230</v>
      </c>
      <c r="AC413" s="203" t="s">
        <v>230</v>
      </c>
      <c r="AD413" s="203" t="s">
        <v>230</v>
      </c>
      <c r="AE413" s="166" t="s">
        <v>4366</v>
      </c>
      <c r="AF413" s="166" t="s">
        <v>4367</v>
      </c>
      <c r="AG413" s="165" t="s">
        <v>230</v>
      </c>
      <c r="AH413" s="203" t="s">
        <v>60</v>
      </c>
      <c r="AI413" s="167">
        <v>0.114</v>
      </c>
      <c r="AJ413" s="186">
        <v>1280</v>
      </c>
      <c r="AK413" s="186">
        <v>0.30509589041095886</v>
      </c>
      <c r="AL413" s="167">
        <v>9.4684931506849326E-2</v>
      </c>
      <c r="AM413" s="187">
        <v>0.39978082191780817</v>
      </c>
      <c r="AN413" s="186">
        <v>0.30509589041095886</v>
      </c>
      <c r="AO413" s="186">
        <v>9.4684931506849326E-2</v>
      </c>
      <c r="AP413" s="186">
        <v>0.39978082191780817</v>
      </c>
      <c r="AQ413" s="186">
        <v>11.993424657534245</v>
      </c>
      <c r="AR413" s="193" t="s">
        <v>231</v>
      </c>
      <c r="AS413" s="194"/>
      <c r="AT413" s="166" t="s">
        <v>232</v>
      </c>
      <c r="AU413" s="198" t="s">
        <v>58</v>
      </c>
      <c r="AV413" s="195" t="s">
        <v>4368</v>
      </c>
      <c r="AW413" s="166" t="s">
        <v>1122</v>
      </c>
      <c r="AY413" s="196"/>
      <c r="AZ413" s="714"/>
      <c r="BB413" s="196"/>
    </row>
    <row r="414" spans="1:54" s="166" customFormat="1" ht="15.95" customHeight="1" x14ac:dyDescent="0.25">
      <c r="A414" s="182">
        <v>445</v>
      </c>
      <c r="B414" s="170" t="s">
        <v>52</v>
      </c>
      <c r="C414" s="198" t="s">
        <v>58</v>
      </c>
      <c r="D414" s="166" t="s">
        <v>4369</v>
      </c>
      <c r="E414" s="166" t="s">
        <v>4370</v>
      </c>
      <c r="F414" s="166" t="s">
        <v>4371</v>
      </c>
      <c r="H414" s="166" t="s">
        <v>219</v>
      </c>
      <c r="I414" s="166" t="s">
        <v>220</v>
      </c>
      <c r="J414" s="166" t="s">
        <v>221</v>
      </c>
      <c r="K414" s="198" t="s">
        <v>222</v>
      </c>
      <c r="L414" s="198" t="s">
        <v>221</v>
      </c>
      <c r="M414" s="198" t="s">
        <v>879</v>
      </c>
      <c r="N414" s="186">
        <v>3</v>
      </c>
      <c r="O414" s="186">
        <v>1.6</v>
      </c>
      <c r="P414" s="168">
        <v>4.8</v>
      </c>
      <c r="Q414" s="345">
        <v>2</v>
      </c>
      <c r="R414" s="346"/>
      <c r="S414" s="346">
        <v>1</v>
      </c>
      <c r="T414" s="346"/>
      <c r="U414" s="346">
        <v>0</v>
      </c>
      <c r="V414" s="183"/>
      <c r="W414" s="183"/>
      <c r="X414" s="183"/>
      <c r="Y414" s="166" t="s">
        <v>62</v>
      </c>
      <c r="Z414" s="170" t="s">
        <v>224</v>
      </c>
      <c r="AA414" s="197" t="s">
        <v>225</v>
      </c>
      <c r="AB414" s="166" t="s">
        <v>1503</v>
      </c>
      <c r="AC414" s="203" t="s">
        <v>1504</v>
      </c>
      <c r="AD414" s="166" t="s">
        <v>1505</v>
      </c>
      <c r="AE414" s="166" t="s">
        <v>4372</v>
      </c>
      <c r="AF414" s="166" t="s">
        <v>4373</v>
      </c>
      <c r="AG414" s="165" t="s">
        <v>230</v>
      </c>
      <c r="AH414" s="203" t="s">
        <v>60</v>
      </c>
      <c r="AI414" s="167">
        <v>0.114</v>
      </c>
      <c r="AJ414" s="186">
        <v>2240</v>
      </c>
      <c r="AK414" s="186">
        <v>0.53391780821917811</v>
      </c>
      <c r="AL414" s="167">
        <v>0.1656986301369863</v>
      </c>
      <c r="AM414" s="187">
        <v>0.69961643835616438</v>
      </c>
      <c r="AN414" s="186">
        <v>0.53391780821917811</v>
      </c>
      <c r="AO414" s="186">
        <v>0.1656986301369863</v>
      </c>
      <c r="AP414" s="186">
        <v>0.69961643835616438</v>
      </c>
      <c r="AQ414" s="186">
        <v>20.988493150684931</v>
      </c>
      <c r="AR414" s="193" t="s">
        <v>231</v>
      </c>
      <c r="AS414" s="194" t="s">
        <v>431</v>
      </c>
      <c r="AT414" s="166" t="s">
        <v>232</v>
      </c>
      <c r="AU414" s="198" t="s">
        <v>58</v>
      </c>
      <c r="AV414" s="231" t="s">
        <v>4374</v>
      </c>
      <c r="AW414" s="166" t="s">
        <v>234</v>
      </c>
      <c r="AY414" s="196"/>
      <c r="AZ414" s="714"/>
      <c r="BB414" s="196"/>
    </row>
    <row r="415" spans="1:54" s="166" customFormat="1" ht="15.95" customHeight="1" x14ac:dyDescent="0.25">
      <c r="A415" s="182">
        <v>446</v>
      </c>
      <c r="B415" s="170" t="s">
        <v>52</v>
      </c>
      <c r="C415" s="198" t="s">
        <v>58</v>
      </c>
      <c r="D415" s="166" t="s">
        <v>4375</v>
      </c>
      <c r="E415" s="166" t="s">
        <v>4376</v>
      </c>
      <c r="F415" s="166" t="s">
        <v>4377</v>
      </c>
      <c r="H415" s="166" t="s">
        <v>219</v>
      </c>
      <c r="I415" s="166" t="s">
        <v>220</v>
      </c>
      <c r="J415" s="166" t="s">
        <v>221</v>
      </c>
      <c r="K415" s="198" t="s">
        <v>222</v>
      </c>
      <c r="L415" s="198" t="s">
        <v>221</v>
      </c>
      <c r="M415" s="198" t="s">
        <v>879</v>
      </c>
      <c r="N415" s="186">
        <v>3</v>
      </c>
      <c r="O415" s="186">
        <v>1.6</v>
      </c>
      <c r="P415" s="168">
        <v>4.8</v>
      </c>
      <c r="Q415" s="345">
        <v>2</v>
      </c>
      <c r="R415" s="346"/>
      <c r="S415" s="346">
        <v>1</v>
      </c>
      <c r="T415" s="346"/>
      <c r="U415" s="346">
        <v>0</v>
      </c>
      <c r="V415" s="183"/>
      <c r="W415" s="183"/>
      <c r="X415" s="183"/>
      <c r="Y415" s="166" t="s">
        <v>62</v>
      </c>
      <c r="Z415" s="170" t="s">
        <v>224</v>
      </c>
      <c r="AA415" s="197" t="s">
        <v>225</v>
      </c>
      <c r="AB415" s="166" t="s">
        <v>1503</v>
      </c>
      <c r="AC415" s="203" t="s">
        <v>1504</v>
      </c>
      <c r="AD415" s="166" t="s">
        <v>1505</v>
      </c>
      <c r="AE415" s="166" t="s">
        <v>4372</v>
      </c>
      <c r="AF415" s="166" t="s">
        <v>4378</v>
      </c>
      <c r="AG415" s="165" t="s">
        <v>230</v>
      </c>
      <c r="AH415" s="203" t="s">
        <v>60</v>
      </c>
      <c r="AI415" s="167">
        <v>0.114</v>
      </c>
      <c r="AJ415" s="186">
        <v>2080</v>
      </c>
      <c r="AK415" s="186">
        <v>0.49578082191780815</v>
      </c>
      <c r="AL415" s="167">
        <v>0.15386301369863012</v>
      </c>
      <c r="AM415" s="187">
        <v>0.64964383561643824</v>
      </c>
      <c r="AN415" s="186">
        <v>0.49578082191780815</v>
      </c>
      <c r="AO415" s="186">
        <v>0.15386301369863012</v>
      </c>
      <c r="AP415" s="186">
        <v>0.64964383561643824</v>
      </c>
      <c r="AQ415" s="186">
        <v>19.489315068493148</v>
      </c>
      <c r="AR415" s="193" t="s">
        <v>231</v>
      </c>
      <c r="AS415" s="194" t="s">
        <v>431</v>
      </c>
      <c r="AT415" s="166" t="s">
        <v>232</v>
      </c>
      <c r="AU415" s="198" t="s">
        <v>58</v>
      </c>
      <c r="AV415" s="231" t="s">
        <v>4379</v>
      </c>
      <c r="AW415" s="166" t="s">
        <v>234</v>
      </c>
      <c r="AY415" s="196"/>
      <c r="AZ415" s="714"/>
      <c r="BB415" s="196"/>
    </row>
    <row r="416" spans="1:54" s="166" customFormat="1" ht="15.95" customHeight="1" x14ac:dyDescent="0.25">
      <c r="A416" s="182">
        <v>447</v>
      </c>
      <c r="B416" s="170" t="s">
        <v>52</v>
      </c>
      <c r="C416" s="198" t="s">
        <v>58</v>
      </c>
      <c r="D416" s="166" t="s">
        <v>4380</v>
      </c>
      <c r="E416" s="166" t="s">
        <v>4381</v>
      </c>
      <c r="F416" s="166" t="s">
        <v>4382</v>
      </c>
      <c r="H416" s="166" t="s">
        <v>219</v>
      </c>
      <c r="I416" s="166" t="s">
        <v>220</v>
      </c>
      <c r="J416" s="166" t="s">
        <v>221</v>
      </c>
      <c r="K416" s="198" t="s">
        <v>222</v>
      </c>
      <c r="L416" s="198" t="s">
        <v>221</v>
      </c>
      <c r="M416" s="198" t="s">
        <v>879</v>
      </c>
      <c r="N416" s="186">
        <v>3</v>
      </c>
      <c r="O416" s="186">
        <v>1.6</v>
      </c>
      <c r="P416" s="168">
        <v>4.8</v>
      </c>
      <c r="Q416" s="345">
        <v>2</v>
      </c>
      <c r="R416" s="346"/>
      <c r="S416" s="346">
        <v>1</v>
      </c>
      <c r="T416" s="346"/>
      <c r="U416" s="346">
        <v>0</v>
      </c>
      <c r="V416" s="183"/>
      <c r="W416" s="183"/>
      <c r="X416" s="183"/>
      <c r="Y416" s="166" t="s">
        <v>62</v>
      </c>
      <c r="Z416" s="170" t="s">
        <v>224</v>
      </c>
      <c r="AA416" s="197" t="s">
        <v>225</v>
      </c>
      <c r="AB416" s="166" t="s">
        <v>1503</v>
      </c>
      <c r="AC416" s="203" t="s">
        <v>1504</v>
      </c>
      <c r="AD416" s="166" t="s">
        <v>1505</v>
      </c>
      <c r="AE416" s="166" t="s">
        <v>4383</v>
      </c>
      <c r="AF416" s="166" t="s">
        <v>4384</v>
      </c>
      <c r="AG416" s="165" t="s">
        <v>230</v>
      </c>
      <c r="AH416" s="203" t="s">
        <v>60</v>
      </c>
      <c r="AI416" s="167">
        <v>0.114</v>
      </c>
      <c r="AJ416" s="186">
        <v>3360</v>
      </c>
      <c r="AK416" s="186">
        <v>0.80087671232876712</v>
      </c>
      <c r="AL416" s="167">
        <v>0.24854794520547946</v>
      </c>
      <c r="AM416" s="187">
        <v>1.0494246575342465</v>
      </c>
      <c r="AN416" s="186">
        <v>0.83754337899543374</v>
      </c>
      <c r="AO416" s="186">
        <v>0.24854794520547946</v>
      </c>
      <c r="AP416" s="186">
        <v>1.0860913242009131</v>
      </c>
      <c r="AQ416" s="186">
        <v>32.582739726027391</v>
      </c>
      <c r="AR416" s="193" t="s">
        <v>231</v>
      </c>
      <c r="AS416" s="194"/>
      <c r="AT416" s="166" t="s">
        <v>232</v>
      </c>
      <c r="AU416" s="198" t="s">
        <v>58</v>
      </c>
      <c r="AV416" s="195" t="s">
        <v>4385</v>
      </c>
      <c r="AW416" s="166" t="s">
        <v>234</v>
      </c>
      <c r="AY416" s="196"/>
      <c r="AZ416" s="714"/>
      <c r="BB416" s="196"/>
    </row>
    <row r="417" spans="1:54" s="166" customFormat="1" ht="19.5" customHeight="1" x14ac:dyDescent="0.25">
      <c r="A417" s="182">
        <v>448</v>
      </c>
      <c r="B417" s="170" t="s">
        <v>52</v>
      </c>
      <c r="C417" s="198" t="s">
        <v>58</v>
      </c>
      <c r="D417" s="166" t="s">
        <v>4387</v>
      </c>
      <c r="E417" s="166" t="s">
        <v>4388</v>
      </c>
      <c r="F417" s="166" t="s">
        <v>4389</v>
      </c>
      <c r="H417" s="166" t="s">
        <v>317</v>
      </c>
      <c r="I417" s="166" t="s">
        <v>1413</v>
      </c>
      <c r="J417" s="166" t="s">
        <v>221</v>
      </c>
      <c r="K417" s="198" t="s">
        <v>222</v>
      </c>
      <c r="L417" s="198" t="s">
        <v>221</v>
      </c>
      <c r="M417" s="198" t="s">
        <v>879</v>
      </c>
      <c r="N417" s="199">
        <v>1.5</v>
      </c>
      <c r="O417" s="199">
        <v>1.6</v>
      </c>
      <c r="P417" s="221">
        <v>2.4</v>
      </c>
      <c r="Q417" s="345">
        <v>1</v>
      </c>
      <c r="R417" s="346"/>
      <c r="S417" s="346">
        <v>1</v>
      </c>
      <c r="T417" s="346"/>
      <c r="U417" s="346">
        <v>0</v>
      </c>
      <c r="V417" s="183"/>
      <c r="W417" s="183"/>
      <c r="X417" s="183"/>
      <c r="Y417" s="166" t="s">
        <v>62</v>
      </c>
      <c r="Z417" s="170" t="s">
        <v>224</v>
      </c>
      <c r="AA417" s="197" t="s">
        <v>225</v>
      </c>
      <c r="AB417" s="166" t="s">
        <v>1503</v>
      </c>
      <c r="AC417" s="203" t="s">
        <v>1504</v>
      </c>
      <c r="AD417" s="166" t="s">
        <v>1505</v>
      </c>
      <c r="AE417" s="166" t="s">
        <v>4390</v>
      </c>
      <c r="AF417" s="166" t="s">
        <v>4391</v>
      </c>
      <c r="AG417" s="165" t="s">
        <v>230</v>
      </c>
      <c r="AH417" s="203" t="s">
        <v>60</v>
      </c>
      <c r="AI417" s="167">
        <v>0.114</v>
      </c>
      <c r="AJ417" s="186">
        <v>2880</v>
      </c>
      <c r="AK417" s="186">
        <v>0.68646575342465743</v>
      </c>
      <c r="AL417" s="167">
        <v>0.21304109589041098</v>
      </c>
      <c r="AM417" s="187">
        <v>0.89950684931506841</v>
      </c>
      <c r="AN417" s="186">
        <v>0.68646575342465743</v>
      </c>
      <c r="AO417" s="186">
        <v>0.21304109589041098</v>
      </c>
      <c r="AP417" s="186">
        <v>0.89950684931506841</v>
      </c>
      <c r="AQ417" s="186">
        <v>26.985205479452052</v>
      </c>
      <c r="AR417" s="193" t="s">
        <v>231</v>
      </c>
      <c r="AS417" s="194" t="s">
        <v>431</v>
      </c>
      <c r="AT417" s="166" t="s">
        <v>232</v>
      </c>
      <c r="AU417" s="198" t="s">
        <v>58</v>
      </c>
      <c r="AV417" s="195" t="s">
        <v>4392</v>
      </c>
      <c r="AW417" s="166" t="s">
        <v>234</v>
      </c>
      <c r="AY417" s="196"/>
      <c r="AZ417" s="714"/>
      <c r="BB417" s="196"/>
    </row>
    <row r="418" spans="1:54" s="166" customFormat="1" ht="15.95" customHeight="1" x14ac:dyDescent="0.25">
      <c r="A418" s="182">
        <v>449</v>
      </c>
      <c r="B418" s="170" t="s">
        <v>52</v>
      </c>
      <c r="C418" s="198" t="s">
        <v>58</v>
      </c>
      <c r="D418" s="166" t="s">
        <v>4393</v>
      </c>
      <c r="E418" s="166" t="s">
        <v>4394</v>
      </c>
      <c r="F418" s="166" t="s">
        <v>4395</v>
      </c>
      <c r="H418" s="166" t="s">
        <v>219</v>
      </c>
      <c r="I418" s="166" t="s">
        <v>220</v>
      </c>
      <c r="J418" s="166" t="s">
        <v>221</v>
      </c>
      <c r="K418" s="198" t="s">
        <v>222</v>
      </c>
      <c r="L418" s="198" t="s">
        <v>221</v>
      </c>
      <c r="M418" s="198" t="s">
        <v>879</v>
      </c>
      <c r="N418" s="186">
        <v>3</v>
      </c>
      <c r="O418" s="186">
        <v>1.6</v>
      </c>
      <c r="P418" s="168">
        <v>4.8</v>
      </c>
      <c r="Q418" s="345">
        <v>2</v>
      </c>
      <c r="R418" s="346"/>
      <c r="S418" s="346">
        <v>1</v>
      </c>
      <c r="T418" s="346"/>
      <c r="U418" s="346">
        <v>0</v>
      </c>
      <c r="V418" s="183"/>
      <c r="W418" s="183"/>
      <c r="X418" s="183"/>
      <c r="Y418" s="166" t="s">
        <v>62</v>
      </c>
      <c r="Z418" s="170" t="s">
        <v>224</v>
      </c>
      <c r="AA418" s="197" t="s">
        <v>225</v>
      </c>
      <c r="AB418" s="166" t="s">
        <v>1503</v>
      </c>
      <c r="AC418" s="203" t="s">
        <v>1504</v>
      </c>
      <c r="AD418" s="166" t="s">
        <v>1505</v>
      </c>
      <c r="AE418" s="166" t="s">
        <v>4396</v>
      </c>
      <c r="AF418" s="166" t="s">
        <v>4397</v>
      </c>
      <c r="AG418" s="165" t="s">
        <v>230</v>
      </c>
      <c r="AH418" s="203" t="s">
        <v>60</v>
      </c>
      <c r="AI418" s="167">
        <v>0.114</v>
      </c>
      <c r="AJ418" s="186">
        <v>2800</v>
      </c>
      <c r="AK418" s="186">
        <v>0.66739726027397261</v>
      </c>
      <c r="AL418" s="167">
        <v>0.20712328767123286</v>
      </c>
      <c r="AM418" s="187">
        <v>0.87452054794520551</v>
      </c>
      <c r="AN418" s="186">
        <v>0.66739726027397261</v>
      </c>
      <c r="AO418" s="186">
        <v>0.20712328767123286</v>
      </c>
      <c r="AP418" s="186">
        <v>0.87452054794520551</v>
      </c>
      <c r="AQ418" s="186">
        <v>26.235616438356164</v>
      </c>
      <c r="AR418" s="193" t="s">
        <v>231</v>
      </c>
      <c r="AS418" s="194" t="s">
        <v>431</v>
      </c>
      <c r="AT418" s="166" t="s">
        <v>232</v>
      </c>
      <c r="AU418" s="198" t="s">
        <v>58</v>
      </c>
      <c r="AV418" s="195" t="s">
        <v>4398</v>
      </c>
      <c r="AW418" s="166" t="s">
        <v>234</v>
      </c>
      <c r="AY418" s="196"/>
      <c r="AZ418" s="714"/>
      <c r="BB418" s="196"/>
    </row>
    <row r="419" spans="1:54" s="166" customFormat="1" ht="15.95" customHeight="1" x14ac:dyDescent="0.25">
      <c r="A419" s="182">
        <v>450</v>
      </c>
      <c r="B419" s="166" t="s">
        <v>52</v>
      </c>
      <c r="C419" s="198" t="s">
        <v>58</v>
      </c>
      <c r="D419" s="166" t="s">
        <v>4399</v>
      </c>
      <c r="E419" s="166" t="s">
        <v>4400</v>
      </c>
      <c r="F419" s="166" t="s">
        <v>4401</v>
      </c>
      <c r="H419" s="166" t="s">
        <v>219</v>
      </c>
      <c r="I419" s="166" t="s">
        <v>316</v>
      </c>
      <c r="J419" s="166" t="s">
        <v>221</v>
      </c>
      <c r="K419" s="198" t="s">
        <v>222</v>
      </c>
      <c r="L419" s="198" t="s">
        <v>221</v>
      </c>
      <c r="M419" s="198" t="s">
        <v>879</v>
      </c>
      <c r="N419" s="199">
        <v>2</v>
      </c>
      <c r="O419" s="199">
        <v>1.5</v>
      </c>
      <c r="P419" s="221">
        <v>3</v>
      </c>
      <c r="Q419" s="345">
        <v>5</v>
      </c>
      <c r="R419" s="346"/>
      <c r="S419" s="346">
        <v>2</v>
      </c>
      <c r="T419" s="346"/>
      <c r="U419" s="346">
        <v>0</v>
      </c>
      <c r="V419" s="183"/>
      <c r="W419" s="183"/>
      <c r="X419" s="183"/>
      <c r="Y419" s="179" t="s">
        <v>16652</v>
      </c>
      <c r="Z419" s="203" t="s">
        <v>230</v>
      </c>
      <c r="AA419" s="203" t="s">
        <v>230</v>
      </c>
      <c r="AB419" s="203" t="s">
        <v>230</v>
      </c>
      <c r="AC419" s="203" t="s">
        <v>230</v>
      </c>
      <c r="AD419" s="203" t="s">
        <v>230</v>
      </c>
      <c r="AE419" s="166" t="s">
        <v>4402</v>
      </c>
      <c r="AF419" s="166" t="s">
        <v>4403</v>
      </c>
      <c r="AG419" s="165" t="s">
        <v>230</v>
      </c>
      <c r="AH419" s="203" t="s">
        <v>60</v>
      </c>
      <c r="AI419" s="167">
        <v>0.114</v>
      </c>
      <c r="AJ419" s="186">
        <v>4720</v>
      </c>
      <c r="AK419" s="186">
        <v>1.1250410958904109</v>
      </c>
      <c r="AL419" s="167">
        <v>0.34915068493150686</v>
      </c>
      <c r="AM419" s="187">
        <v>1.4741917808219178</v>
      </c>
      <c r="AN419" s="186">
        <v>1.1706084474885845</v>
      </c>
      <c r="AO419" s="186">
        <v>0.34915068493150686</v>
      </c>
      <c r="AP419" s="186">
        <v>1.5197591324200914</v>
      </c>
      <c r="AQ419" s="186">
        <v>45.592773972602743</v>
      </c>
      <c r="AR419" s="193" t="s">
        <v>231</v>
      </c>
      <c r="AS419" s="194" t="s">
        <v>431</v>
      </c>
      <c r="AT419" s="166" t="s">
        <v>232</v>
      </c>
      <c r="AU419" s="198" t="s">
        <v>58</v>
      </c>
      <c r="AV419" s="195" t="s">
        <v>4404</v>
      </c>
      <c r="AW419" s="166" t="s">
        <v>234</v>
      </c>
      <c r="AY419" s="196"/>
      <c r="AZ419" s="714"/>
      <c r="BB419" s="196"/>
    </row>
    <row r="420" spans="1:54" s="166" customFormat="1" ht="15.95" customHeight="1" x14ac:dyDescent="0.25">
      <c r="A420" s="182">
        <v>451</v>
      </c>
      <c r="B420" s="166" t="s">
        <v>52</v>
      </c>
      <c r="C420" s="198" t="s">
        <v>58</v>
      </c>
      <c r="D420" s="166" t="s">
        <v>4408</v>
      </c>
      <c r="E420" s="166" t="s">
        <v>4409</v>
      </c>
      <c r="F420" s="166" t="s">
        <v>4410</v>
      </c>
      <c r="H420" s="198" t="s">
        <v>732</v>
      </c>
      <c r="I420" s="166">
        <v>0</v>
      </c>
      <c r="J420" s="198" t="s">
        <v>317</v>
      </c>
      <c r="K420" s="198">
        <v>0</v>
      </c>
      <c r="L420" s="198" t="s">
        <v>317</v>
      </c>
      <c r="M420" s="198">
        <v>0</v>
      </c>
      <c r="N420" s="199">
        <v>2</v>
      </c>
      <c r="O420" s="199">
        <v>1.5</v>
      </c>
      <c r="P420" s="221">
        <v>3</v>
      </c>
      <c r="Q420" s="345">
        <v>3</v>
      </c>
      <c r="R420" s="346"/>
      <c r="S420" s="346">
        <v>0</v>
      </c>
      <c r="T420" s="346"/>
      <c r="U420" s="346">
        <v>0</v>
      </c>
      <c r="V420" s="183"/>
      <c r="W420" s="183">
        <v>1</v>
      </c>
      <c r="X420" s="183"/>
      <c r="Y420" s="166" t="s">
        <v>61</v>
      </c>
      <c r="Z420" s="203" t="s">
        <v>230</v>
      </c>
      <c r="AA420" s="203" t="s">
        <v>230</v>
      </c>
      <c r="AB420" s="203" t="s">
        <v>230</v>
      </c>
      <c r="AC420" s="203" t="s">
        <v>230</v>
      </c>
      <c r="AD420" s="203" t="s">
        <v>230</v>
      </c>
      <c r="AE420" s="166" t="s">
        <v>4411</v>
      </c>
      <c r="AF420" s="166" t="s">
        <v>4412</v>
      </c>
      <c r="AG420" s="165" t="s">
        <v>230</v>
      </c>
      <c r="AH420" s="203" t="s">
        <v>60</v>
      </c>
      <c r="AI420" s="167">
        <v>0.114</v>
      </c>
      <c r="AJ420" s="186">
        <v>2080</v>
      </c>
      <c r="AK420" s="186">
        <v>0.49578082191780815</v>
      </c>
      <c r="AL420" s="167">
        <v>0.15386301369863012</v>
      </c>
      <c r="AM420" s="187">
        <v>0.64964383561643824</v>
      </c>
      <c r="AN420" s="186">
        <v>0.49578082191780815</v>
      </c>
      <c r="AO420" s="186">
        <v>0.15386301369863012</v>
      </c>
      <c r="AP420" s="186">
        <v>0.64964383561643824</v>
      </c>
      <c r="AQ420" s="186">
        <v>19.489315068493148</v>
      </c>
      <c r="AR420" s="193" t="s">
        <v>231</v>
      </c>
      <c r="AS420" s="194"/>
      <c r="AT420" s="166" t="s">
        <v>232</v>
      </c>
      <c r="AU420" s="198" t="s">
        <v>58</v>
      </c>
      <c r="AV420" s="231" t="s">
        <v>4413</v>
      </c>
      <c r="AW420" s="166" t="s">
        <v>1122</v>
      </c>
      <c r="AY420" s="196"/>
      <c r="AZ420" s="714"/>
      <c r="BB420" s="196"/>
    </row>
    <row r="421" spans="1:54" s="166" customFormat="1" ht="15.95" customHeight="1" x14ac:dyDescent="0.25">
      <c r="A421" s="182">
        <v>452</v>
      </c>
      <c r="B421" s="166" t="s">
        <v>52</v>
      </c>
      <c r="C421" s="198" t="s">
        <v>58</v>
      </c>
      <c r="D421" s="166" t="s">
        <v>4414</v>
      </c>
      <c r="E421" s="166" t="s">
        <v>4415</v>
      </c>
      <c r="F421" s="166" t="s">
        <v>4416</v>
      </c>
      <c r="H421" s="198" t="s">
        <v>732</v>
      </c>
      <c r="I421" s="166">
        <v>0</v>
      </c>
      <c r="J421" s="198" t="s">
        <v>317</v>
      </c>
      <c r="K421" s="198">
        <v>0</v>
      </c>
      <c r="L421" s="198" t="s">
        <v>317</v>
      </c>
      <c r="M421" s="198">
        <v>0</v>
      </c>
      <c r="N421" s="199">
        <v>2</v>
      </c>
      <c r="O421" s="199">
        <v>1.5</v>
      </c>
      <c r="P421" s="221">
        <v>3</v>
      </c>
      <c r="Q421" s="345">
        <v>2</v>
      </c>
      <c r="R421" s="346"/>
      <c r="S421" s="346">
        <v>1</v>
      </c>
      <c r="T421" s="346"/>
      <c r="U421" s="346">
        <v>0</v>
      </c>
      <c r="V421" s="183"/>
      <c r="W421" s="183"/>
      <c r="X421" s="183"/>
      <c r="Y421" s="166" t="s">
        <v>61</v>
      </c>
      <c r="Z421" s="203" t="s">
        <v>230</v>
      </c>
      <c r="AA421" s="203" t="s">
        <v>230</v>
      </c>
      <c r="AB421" s="203" t="s">
        <v>230</v>
      </c>
      <c r="AC421" s="203" t="s">
        <v>230</v>
      </c>
      <c r="AD421" s="203" t="s">
        <v>230</v>
      </c>
      <c r="AE421" s="166" t="s">
        <v>4411</v>
      </c>
      <c r="AF421" s="166" t="s">
        <v>4417</v>
      </c>
      <c r="AG421" s="165" t="s">
        <v>230</v>
      </c>
      <c r="AH421" s="203" t="s">
        <v>60</v>
      </c>
      <c r="AI421" s="167">
        <v>0.114</v>
      </c>
      <c r="AJ421" s="186">
        <v>640</v>
      </c>
      <c r="AK421" s="186">
        <v>0.15254794520547943</v>
      </c>
      <c r="AL421" s="167">
        <v>4.7342465753424663E-2</v>
      </c>
      <c r="AM421" s="187">
        <v>0.19989041095890409</v>
      </c>
      <c r="AN421" s="186">
        <v>0.15254794520547943</v>
      </c>
      <c r="AO421" s="186">
        <v>4.7342465753424663E-2</v>
      </c>
      <c r="AP421" s="186">
        <v>0.19989041095890409</v>
      </c>
      <c r="AQ421" s="186">
        <v>5.9967123287671225</v>
      </c>
      <c r="AR421" s="193" t="s">
        <v>231</v>
      </c>
      <c r="AS421" s="194"/>
      <c r="AT421" s="166" t="s">
        <v>232</v>
      </c>
      <c r="AU421" s="198" t="s">
        <v>58</v>
      </c>
      <c r="AV421" s="231" t="s">
        <v>4418</v>
      </c>
      <c r="AW421" s="166" t="s">
        <v>1122</v>
      </c>
      <c r="AY421" s="196"/>
      <c r="AZ421" s="714"/>
      <c r="BB421" s="196"/>
    </row>
    <row r="422" spans="1:54" s="166" customFormat="1" ht="15.95" customHeight="1" x14ac:dyDescent="0.25">
      <c r="A422" s="182">
        <v>453</v>
      </c>
      <c r="B422" s="170" t="s">
        <v>52</v>
      </c>
      <c r="C422" s="198" t="s">
        <v>58</v>
      </c>
      <c r="D422" s="166" t="s">
        <v>4419</v>
      </c>
      <c r="E422" s="166" t="s">
        <v>4420</v>
      </c>
      <c r="F422" s="166" t="s">
        <v>4421</v>
      </c>
      <c r="H422" s="166" t="s">
        <v>219</v>
      </c>
      <c r="I422" s="166" t="s">
        <v>220</v>
      </c>
      <c r="J422" s="166" t="s">
        <v>221</v>
      </c>
      <c r="K422" s="198" t="s">
        <v>222</v>
      </c>
      <c r="L422" s="198" t="s">
        <v>221</v>
      </c>
      <c r="M422" s="198" t="s">
        <v>879</v>
      </c>
      <c r="N422" s="186">
        <v>3</v>
      </c>
      <c r="O422" s="186">
        <v>1.6</v>
      </c>
      <c r="P422" s="168">
        <v>4.8</v>
      </c>
      <c r="Q422" s="345">
        <v>2</v>
      </c>
      <c r="R422" s="346"/>
      <c r="S422" s="346">
        <v>1</v>
      </c>
      <c r="T422" s="346"/>
      <c r="U422" s="346">
        <v>0</v>
      </c>
      <c r="V422" s="183"/>
      <c r="W422" s="183"/>
      <c r="X422" s="183"/>
      <c r="Y422" s="166" t="s">
        <v>62</v>
      </c>
      <c r="Z422" s="170" t="s">
        <v>224</v>
      </c>
      <c r="AA422" s="197" t="s">
        <v>225</v>
      </c>
      <c r="AB422" s="166" t="s">
        <v>1503</v>
      </c>
      <c r="AC422" s="203" t="s">
        <v>1504</v>
      </c>
      <c r="AD422" s="166" t="s">
        <v>1505</v>
      </c>
      <c r="AE422" s="166" t="s">
        <v>4422</v>
      </c>
      <c r="AF422" s="166" t="s">
        <v>4423</v>
      </c>
      <c r="AG422" s="165" t="s">
        <v>230</v>
      </c>
      <c r="AH422" s="203" t="s">
        <v>60</v>
      </c>
      <c r="AI422" s="167">
        <v>0.114</v>
      </c>
      <c r="AJ422" s="186">
        <v>3440</v>
      </c>
      <c r="AK422" s="186">
        <v>0.81994520547945193</v>
      </c>
      <c r="AL422" s="167">
        <v>0.25446575342465755</v>
      </c>
      <c r="AM422" s="187">
        <v>1.0744109589041095</v>
      </c>
      <c r="AN422" s="186">
        <v>0.81994520547945193</v>
      </c>
      <c r="AO422" s="186">
        <v>0.25446575342465755</v>
      </c>
      <c r="AP422" s="186">
        <v>1.0744109589041095</v>
      </c>
      <c r="AQ422" s="186">
        <v>32.232328767123285</v>
      </c>
      <c r="AR422" s="193" t="s">
        <v>231</v>
      </c>
      <c r="AS422" s="194" t="s">
        <v>431</v>
      </c>
      <c r="AT422" s="166" t="s">
        <v>232</v>
      </c>
      <c r="AU422" s="198" t="s">
        <v>58</v>
      </c>
      <c r="AV422" s="231" t="s">
        <v>4424</v>
      </c>
      <c r="AW422" s="166" t="s">
        <v>234</v>
      </c>
      <c r="AY422" s="196"/>
      <c r="AZ422" s="714"/>
      <c r="BB422" s="196"/>
    </row>
    <row r="423" spans="1:54" s="166" customFormat="1" ht="15.95" customHeight="1" x14ac:dyDescent="0.25">
      <c r="A423" s="182">
        <v>454</v>
      </c>
      <c r="B423" s="170" t="s">
        <v>52</v>
      </c>
      <c r="C423" s="198" t="s">
        <v>58</v>
      </c>
      <c r="D423" s="166" t="s">
        <v>4425</v>
      </c>
      <c r="E423" s="166" t="s">
        <v>4426</v>
      </c>
      <c r="F423" s="166" t="s">
        <v>4427</v>
      </c>
      <c r="H423" s="166" t="s">
        <v>219</v>
      </c>
      <c r="I423" s="166" t="s">
        <v>220</v>
      </c>
      <c r="J423" s="166" t="s">
        <v>221</v>
      </c>
      <c r="K423" s="198" t="s">
        <v>222</v>
      </c>
      <c r="L423" s="198" t="s">
        <v>221</v>
      </c>
      <c r="M423" s="198" t="s">
        <v>879</v>
      </c>
      <c r="N423" s="199">
        <v>1.5</v>
      </c>
      <c r="O423" s="199">
        <v>1.6</v>
      </c>
      <c r="P423" s="221">
        <v>2.4</v>
      </c>
      <c r="Q423" s="345">
        <v>1</v>
      </c>
      <c r="R423" s="346"/>
      <c r="S423" s="346">
        <v>1</v>
      </c>
      <c r="T423" s="346"/>
      <c r="U423" s="346">
        <v>0</v>
      </c>
      <c r="V423" s="183"/>
      <c r="W423" s="183"/>
      <c r="X423" s="183"/>
      <c r="Y423" s="166" t="s">
        <v>62</v>
      </c>
      <c r="Z423" s="170" t="s">
        <v>224</v>
      </c>
      <c r="AA423" s="197" t="s">
        <v>225</v>
      </c>
      <c r="AB423" s="166" t="s">
        <v>1503</v>
      </c>
      <c r="AC423" s="203" t="s">
        <v>1504</v>
      </c>
      <c r="AD423" s="166" t="s">
        <v>1505</v>
      </c>
      <c r="AE423" s="166" t="s">
        <v>4422</v>
      </c>
      <c r="AF423" s="166" t="s">
        <v>4428</v>
      </c>
      <c r="AG423" s="165" t="s">
        <v>230</v>
      </c>
      <c r="AH423" s="203" t="s">
        <v>60</v>
      </c>
      <c r="AI423" s="167">
        <v>0.114</v>
      </c>
      <c r="AJ423" s="186">
        <v>1200</v>
      </c>
      <c r="AK423" s="186">
        <v>0.28602739726027393</v>
      </c>
      <c r="AL423" s="167">
        <v>8.8767123287671224E-2</v>
      </c>
      <c r="AM423" s="187">
        <v>0.37479452054794515</v>
      </c>
      <c r="AN423" s="186">
        <v>0.28602739726027393</v>
      </c>
      <c r="AO423" s="186">
        <v>8.8767123287671224E-2</v>
      </c>
      <c r="AP423" s="186">
        <v>0.37479452054794515</v>
      </c>
      <c r="AQ423" s="186">
        <v>11.243835616438355</v>
      </c>
      <c r="AR423" s="193" t="s">
        <v>231</v>
      </c>
      <c r="AS423" s="194"/>
      <c r="AT423" s="166" t="s">
        <v>232</v>
      </c>
      <c r="AU423" s="198" t="s">
        <v>58</v>
      </c>
      <c r="AV423" s="231" t="s">
        <v>4429</v>
      </c>
      <c r="AW423" s="166" t="s">
        <v>234</v>
      </c>
      <c r="AY423" s="196"/>
      <c r="AZ423" s="714"/>
      <c r="BB423" s="196"/>
    </row>
    <row r="424" spans="1:54" s="166" customFormat="1" ht="15.95" customHeight="1" x14ac:dyDescent="0.25">
      <c r="A424" s="182">
        <v>455</v>
      </c>
      <c r="B424" s="170" t="s">
        <v>52</v>
      </c>
      <c r="C424" s="198" t="s">
        <v>58</v>
      </c>
      <c r="D424" s="166" t="s">
        <v>4430</v>
      </c>
      <c r="E424" s="166" t="s">
        <v>4431</v>
      </c>
      <c r="F424" s="166" t="s">
        <v>4432</v>
      </c>
      <c r="H424" s="166" t="s">
        <v>219</v>
      </c>
      <c r="I424" s="166" t="s">
        <v>220</v>
      </c>
      <c r="J424" s="166" t="s">
        <v>221</v>
      </c>
      <c r="K424" s="198" t="s">
        <v>222</v>
      </c>
      <c r="L424" s="198" t="s">
        <v>221</v>
      </c>
      <c r="M424" s="198" t="s">
        <v>879</v>
      </c>
      <c r="N424" s="186">
        <v>3</v>
      </c>
      <c r="O424" s="186">
        <v>1.6</v>
      </c>
      <c r="P424" s="168">
        <v>4.8</v>
      </c>
      <c r="Q424" s="345">
        <v>2</v>
      </c>
      <c r="R424" s="346"/>
      <c r="S424" s="346">
        <v>1</v>
      </c>
      <c r="T424" s="346"/>
      <c r="U424" s="346">
        <v>0</v>
      </c>
      <c r="V424" s="183"/>
      <c r="W424" s="183"/>
      <c r="X424" s="183"/>
      <c r="Y424" s="166" t="s">
        <v>62</v>
      </c>
      <c r="Z424" s="170" t="s">
        <v>224</v>
      </c>
      <c r="AA424" s="197" t="s">
        <v>225</v>
      </c>
      <c r="AB424" s="166" t="s">
        <v>1503</v>
      </c>
      <c r="AC424" s="203" t="s">
        <v>1504</v>
      </c>
      <c r="AD424" s="166" t="s">
        <v>1505</v>
      </c>
      <c r="AE424" s="166" t="s">
        <v>4433</v>
      </c>
      <c r="AF424" s="166" t="s">
        <v>4434</v>
      </c>
      <c r="AG424" s="165" t="s">
        <v>230</v>
      </c>
      <c r="AH424" s="203" t="s">
        <v>60</v>
      </c>
      <c r="AI424" s="167">
        <v>0.114</v>
      </c>
      <c r="AJ424" s="186">
        <v>2960</v>
      </c>
      <c r="AK424" s="186">
        <v>0.70553424657534236</v>
      </c>
      <c r="AL424" s="167">
        <v>0.21895890410958904</v>
      </c>
      <c r="AM424" s="187">
        <v>0.92449315068493143</v>
      </c>
      <c r="AN424" s="186">
        <v>0.70553424657534236</v>
      </c>
      <c r="AO424" s="186">
        <v>0.21895890410958904</v>
      </c>
      <c r="AP424" s="186">
        <v>0.92449315068493143</v>
      </c>
      <c r="AQ424" s="186">
        <v>27.734794520547943</v>
      </c>
      <c r="AR424" s="193" t="s">
        <v>231</v>
      </c>
      <c r="AS424" s="194" t="s">
        <v>431</v>
      </c>
      <c r="AT424" s="166" t="s">
        <v>232</v>
      </c>
      <c r="AU424" s="198" t="s">
        <v>58</v>
      </c>
      <c r="AV424" s="195" t="s">
        <v>4435</v>
      </c>
      <c r="AW424" s="166" t="s">
        <v>234</v>
      </c>
      <c r="AY424" s="196"/>
      <c r="AZ424" s="714"/>
      <c r="BB424" s="196"/>
    </row>
    <row r="425" spans="1:54" s="166" customFormat="1" ht="15.95" customHeight="1" x14ac:dyDescent="0.25">
      <c r="A425" s="182">
        <v>456</v>
      </c>
      <c r="B425" s="170" t="s">
        <v>52</v>
      </c>
      <c r="C425" s="198" t="s">
        <v>58</v>
      </c>
      <c r="D425" s="166" t="s">
        <v>4436</v>
      </c>
      <c r="E425" s="166" t="s">
        <v>4437</v>
      </c>
      <c r="F425" s="166" t="s">
        <v>4438</v>
      </c>
      <c r="H425" s="166" t="s">
        <v>317</v>
      </c>
      <c r="I425" s="166" t="s">
        <v>1413</v>
      </c>
      <c r="J425" s="166" t="s">
        <v>221</v>
      </c>
      <c r="K425" s="198" t="s">
        <v>222</v>
      </c>
      <c r="L425" s="198" t="s">
        <v>221</v>
      </c>
      <c r="M425" s="198" t="s">
        <v>879</v>
      </c>
      <c r="N425" s="186">
        <v>3</v>
      </c>
      <c r="O425" s="186">
        <v>1.6</v>
      </c>
      <c r="P425" s="168">
        <v>4.8</v>
      </c>
      <c r="Q425" s="345">
        <v>2</v>
      </c>
      <c r="R425" s="346"/>
      <c r="S425" s="346">
        <v>1</v>
      </c>
      <c r="T425" s="346"/>
      <c r="U425" s="346">
        <v>0</v>
      </c>
      <c r="V425" s="183"/>
      <c r="W425" s="183"/>
      <c r="X425" s="183"/>
      <c r="Y425" s="166" t="s">
        <v>62</v>
      </c>
      <c r="Z425" s="170" t="s">
        <v>224</v>
      </c>
      <c r="AA425" s="197" t="s">
        <v>225</v>
      </c>
      <c r="AB425" s="166" t="s">
        <v>1503</v>
      </c>
      <c r="AC425" s="203" t="s">
        <v>1504</v>
      </c>
      <c r="AD425" s="166" t="s">
        <v>1505</v>
      </c>
      <c r="AE425" s="166" t="s">
        <v>4439</v>
      </c>
      <c r="AF425" s="166" t="s">
        <v>4440</v>
      </c>
      <c r="AG425" s="165" t="s">
        <v>230</v>
      </c>
      <c r="AH425" s="203" t="s">
        <v>60</v>
      </c>
      <c r="AI425" s="167">
        <v>0.114</v>
      </c>
      <c r="AJ425" s="186">
        <v>3360</v>
      </c>
      <c r="AK425" s="186">
        <v>0.80087671232876712</v>
      </c>
      <c r="AL425" s="167">
        <v>0.24854794520547946</v>
      </c>
      <c r="AM425" s="187">
        <v>1.0494246575342465</v>
      </c>
      <c r="AN425" s="186">
        <v>0.80087671232876712</v>
      </c>
      <c r="AO425" s="186">
        <v>0.24854794520547946</v>
      </c>
      <c r="AP425" s="186">
        <v>1.0494246575342465</v>
      </c>
      <c r="AQ425" s="186">
        <v>31.482739726027397</v>
      </c>
      <c r="AR425" s="193" t="s">
        <v>231</v>
      </c>
      <c r="AS425" s="194" t="s">
        <v>431</v>
      </c>
      <c r="AT425" s="166" t="s">
        <v>232</v>
      </c>
      <c r="AU425" s="198" t="s">
        <v>58</v>
      </c>
      <c r="AV425" s="195" t="s">
        <v>4441</v>
      </c>
      <c r="AW425" s="166" t="s">
        <v>234</v>
      </c>
      <c r="AY425" s="196"/>
      <c r="AZ425" s="714"/>
      <c r="BB425" s="196"/>
    </row>
    <row r="426" spans="1:54" s="166" customFormat="1" ht="15.95" customHeight="1" x14ac:dyDescent="0.25">
      <c r="A426" s="182">
        <v>457</v>
      </c>
      <c r="B426" s="166" t="s">
        <v>52</v>
      </c>
      <c r="C426" s="198" t="s">
        <v>58</v>
      </c>
      <c r="D426" s="166" t="s">
        <v>4442</v>
      </c>
      <c r="E426" s="166" t="s">
        <v>4443</v>
      </c>
      <c r="F426" s="166" t="s">
        <v>4444</v>
      </c>
      <c r="H426" s="198" t="s">
        <v>732</v>
      </c>
      <c r="I426" s="166">
        <v>0</v>
      </c>
      <c r="J426" s="198" t="s">
        <v>317</v>
      </c>
      <c r="K426" s="198">
        <v>0</v>
      </c>
      <c r="L426" s="198" t="s">
        <v>317</v>
      </c>
      <c r="M426" s="198">
        <v>0</v>
      </c>
      <c r="N426" s="199">
        <v>2</v>
      </c>
      <c r="O426" s="199">
        <v>1.5</v>
      </c>
      <c r="P426" s="221">
        <v>3</v>
      </c>
      <c r="Q426" s="345">
        <v>1</v>
      </c>
      <c r="R426" s="346"/>
      <c r="S426" s="346">
        <v>1</v>
      </c>
      <c r="T426" s="346"/>
      <c r="U426" s="346">
        <v>0</v>
      </c>
      <c r="V426" s="183"/>
      <c r="W426" s="183"/>
      <c r="X426" s="183"/>
      <c r="Y426" s="166" t="s">
        <v>61</v>
      </c>
      <c r="Z426" s="203" t="s">
        <v>230</v>
      </c>
      <c r="AA426" s="203" t="s">
        <v>230</v>
      </c>
      <c r="AB426" s="203" t="s">
        <v>230</v>
      </c>
      <c r="AC426" s="203" t="s">
        <v>230</v>
      </c>
      <c r="AD426" s="203" t="s">
        <v>230</v>
      </c>
      <c r="AE426" s="166" t="s">
        <v>4445</v>
      </c>
      <c r="AF426" s="166" t="s">
        <v>4446</v>
      </c>
      <c r="AG426" s="165" t="s">
        <v>230</v>
      </c>
      <c r="AH426" s="203" t="s">
        <v>60</v>
      </c>
      <c r="AI426" s="167">
        <v>0.114</v>
      </c>
      <c r="AJ426" s="186">
        <v>560</v>
      </c>
      <c r="AK426" s="186">
        <v>0.13347945205479453</v>
      </c>
      <c r="AL426" s="167">
        <v>4.1424657534246574E-2</v>
      </c>
      <c r="AM426" s="187">
        <v>0.1749041095890411</v>
      </c>
      <c r="AN426" s="186">
        <v>0.13347945205479453</v>
      </c>
      <c r="AO426" s="186">
        <v>4.1424657534246574E-2</v>
      </c>
      <c r="AP426" s="186">
        <v>0.1749041095890411</v>
      </c>
      <c r="AQ426" s="186">
        <v>5.2471232876712328</v>
      </c>
      <c r="AR426" s="193" t="s">
        <v>231</v>
      </c>
      <c r="AS426" s="194"/>
      <c r="AT426" s="166" t="s">
        <v>232</v>
      </c>
      <c r="AU426" s="198" t="s">
        <v>58</v>
      </c>
      <c r="AV426" s="195" t="s">
        <v>4447</v>
      </c>
      <c r="AW426" s="166" t="s">
        <v>1122</v>
      </c>
      <c r="AY426" s="196"/>
      <c r="AZ426" s="714"/>
      <c r="BB426" s="196"/>
    </row>
    <row r="427" spans="1:54" s="166" customFormat="1" ht="15.95" customHeight="1" x14ac:dyDescent="0.25">
      <c r="A427" s="182">
        <v>458</v>
      </c>
      <c r="B427" s="170" t="s">
        <v>52</v>
      </c>
      <c r="C427" s="198" t="s">
        <v>58</v>
      </c>
      <c r="D427" s="166" t="s">
        <v>4448</v>
      </c>
      <c r="E427" s="166" t="s">
        <v>4449</v>
      </c>
      <c r="F427" s="166" t="s">
        <v>4450</v>
      </c>
      <c r="H427" s="166" t="s">
        <v>219</v>
      </c>
      <c r="I427" s="166" t="s">
        <v>220</v>
      </c>
      <c r="J427" s="166" t="s">
        <v>221</v>
      </c>
      <c r="K427" s="198" t="s">
        <v>222</v>
      </c>
      <c r="L427" s="198" t="s">
        <v>221</v>
      </c>
      <c r="M427" s="198" t="s">
        <v>879</v>
      </c>
      <c r="N427" s="199">
        <v>1.5</v>
      </c>
      <c r="O427" s="199">
        <v>1.6</v>
      </c>
      <c r="P427" s="221">
        <v>2.4</v>
      </c>
      <c r="Q427" s="345">
        <v>1</v>
      </c>
      <c r="R427" s="346"/>
      <c r="S427" s="346">
        <v>1</v>
      </c>
      <c r="T427" s="346"/>
      <c r="U427" s="346">
        <v>0</v>
      </c>
      <c r="V427" s="183"/>
      <c r="W427" s="183"/>
      <c r="X427" s="183"/>
      <c r="Y427" s="166" t="s">
        <v>62</v>
      </c>
      <c r="Z427" s="170" t="s">
        <v>224</v>
      </c>
      <c r="AA427" s="197" t="s">
        <v>225</v>
      </c>
      <c r="AB427" s="166" t="s">
        <v>1503</v>
      </c>
      <c r="AC427" s="203" t="s">
        <v>1504</v>
      </c>
      <c r="AD427" s="166" t="s">
        <v>1505</v>
      </c>
      <c r="AE427" s="166" t="s">
        <v>98</v>
      </c>
      <c r="AF427" s="166" t="s">
        <v>4428</v>
      </c>
      <c r="AG427" s="165" t="s">
        <v>230</v>
      </c>
      <c r="AH427" s="203" t="s">
        <v>60</v>
      </c>
      <c r="AI427" s="167">
        <v>0.114</v>
      </c>
      <c r="AJ427" s="186">
        <v>1200</v>
      </c>
      <c r="AK427" s="186">
        <v>0.28602739726027393</v>
      </c>
      <c r="AL427" s="167">
        <v>8.8767123287671224E-2</v>
      </c>
      <c r="AM427" s="187">
        <v>0.37479452054794515</v>
      </c>
      <c r="AN427" s="186">
        <v>0.28602739726027393</v>
      </c>
      <c r="AO427" s="186">
        <v>8.8767123287671224E-2</v>
      </c>
      <c r="AP427" s="186">
        <v>0.37479452054794515</v>
      </c>
      <c r="AQ427" s="186">
        <v>11.243835616438355</v>
      </c>
      <c r="AR427" s="193" t="s">
        <v>231</v>
      </c>
      <c r="AS427" s="194"/>
      <c r="AT427" s="166" t="s">
        <v>232</v>
      </c>
      <c r="AU427" s="198" t="s">
        <v>58</v>
      </c>
      <c r="AV427" s="231" t="s">
        <v>4451</v>
      </c>
      <c r="AW427" s="166" t="s">
        <v>234</v>
      </c>
      <c r="AY427" s="196"/>
      <c r="AZ427" s="714"/>
      <c r="BB427" s="196"/>
    </row>
    <row r="428" spans="1:54" s="166" customFormat="1" ht="15.95" customHeight="1" x14ac:dyDescent="0.25">
      <c r="A428" s="182">
        <v>459</v>
      </c>
      <c r="B428" s="166" t="s">
        <v>52</v>
      </c>
      <c r="C428" s="198" t="s">
        <v>58</v>
      </c>
      <c r="D428" s="166" t="s">
        <v>4452</v>
      </c>
      <c r="E428" s="166" t="s">
        <v>4453</v>
      </c>
      <c r="F428" s="166" t="s">
        <v>4454</v>
      </c>
      <c r="H428" s="166" t="s">
        <v>219</v>
      </c>
      <c r="I428" s="166" t="s">
        <v>316</v>
      </c>
      <c r="J428" s="166" t="s">
        <v>221</v>
      </c>
      <c r="K428" s="198" t="s">
        <v>222</v>
      </c>
      <c r="L428" s="198" t="s">
        <v>221</v>
      </c>
      <c r="M428" s="198" t="s">
        <v>879</v>
      </c>
      <c r="N428" s="186">
        <v>3</v>
      </c>
      <c r="O428" s="186">
        <v>1.6</v>
      </c>
      <c r="P428" s="168">
        <v>4.8</v>
      </c>
      <c r="Q428" s="345">
        <v>2</v>
      </c>
      <c r="R428" s="346"/>
      <c r="S428" s="346">
        <v>1</v>
      </c>
      <c r="T428" s="346"/>
      <c r="U428" s="346">
        <v>0</v>
      </c>
      <c r="V428" s="183"/>
      <c r="W428" s="183"/>
      <c r="X428" s="183"/>
      <c r="Y428" s="179" t="s">
        <v>16652</v>
      </c>
      <c r="Z428" s="203" t="s">
        <v>230</v>
      </c>
      <c r="AA428" s="203" t="s">
        <v>230</v>
      </c>
      <c r="AB428" s="203" t="s">
        <v>230</v>
      </c>
      <c r="AC428" s="203" t="s">
        <v>230</v>
      </c>
      <c r="AD428" s="203" t="s">
        <v>230</v>
      </c>
      <c r="AE428" s="166" t="s">
        <v>4455</v>
      </c>
      <c r="AF428" s="166" t="s">
        <v>4456</v>
      </c>
      <c r="AG428" s="165" t="s">
        <v>230</v>
      </c>
      <c r="AH428" s="203" t="s">
        <v>60</v>
      </c>
      <c r="AI428" s="167">
        <v>0.114</v>
      </c>
      <c r="AJ428" s="186">
        <v>720</v>
      </c>
      <c r="AK428" s="186">
        <v>0.17161643835616436</v>
      </c>
      <c r="AL428" s="167">
        <v>5.3260273972602745E-2</v>
      </c>
      <c r="AM428" s="187">
        <v>0.2248767123287671</v>
      </c>
      <c r="AN428" s="186">
        <v>0.17161643835616436</v>
      </c>
      <c r="AO428" s="186">
        <v>5.3260273972602745E-2</v>
      </c>
      <c r="AP428" s="186">
        <v>0.2248767123287671</v>
      </c>
      <c r="AQ428" s="186">
        <v>6.746301369863013</v>
      </c>
      <c r="AR428" s="193" t="s">
        <v>231</v>
      </c>
      <c r="AS428" s="194" t="s">
        <v>431</v>
      </c>
      <c r="AT428" s="166" t="s">
        <v>232</v>
      </c>
      <c r="AU428" s="198" t="s">
        <v>58</v>
      </c>
      <c r="AV428" s="195" t="s">
        <v>4457</v>
      </c>
      <c r="AW428" s="166" t="s">
        <v>234</v>
      </c>
      <c r="AY428" s="196"/>
      <c r="AZ428" s="714"/>
      <c r="BB428" s="196"/>
    </row>
    <row r="429" spans="1:54" s="166" customFormat="1" ht="15.95" customHeight="1" x14ac:dyDescent="0.25">
      <c r="A429" s="182">
        <v>460</v>
      </c>
      <c r="B429" s="170" t="s">
        <v>52</v>
      </c>
      <c r="C429" s="198" t="s">
        <v>58</v>
      </c>
      <c r="D429" s="166" t="s">
        <v>4458</v>
      </c>
      <c r="E429" s="166" t="s">
        <v>4459</v>
      </c>
      <c r="F429" s="166" t="s">
        <v>4460</v>
      </c>
      <c r="H429" s="166" t="s">
        <v>219</v>
      </c>
      <c r="I429" s="166" t="s">
        <v>220</v>
      </c>
      <c r="J429" s="166" t="s">
        <v>221</v>
      </c>
      <c r="K429" s="198" t="s">
        <v>222</v>
      </c>
      <c r="L429" s="198" t="s">
        <v>221</v>
      </c>
      <c r="M429" s="198" t="s">
        <v>879</v>
      </c>
      <c r="N429" s="199">
        <v>1.5</v>
      </c>
      <c r="O429" s="199">
        <v>1.6</v>
      </c>
      <c r="P429" s="221">
        <v>2.4</v>
      </c>
      <c r="Q429" s="345">
        <v>1</v>
      </c>
      <c r="R429" s="346"/>
      <c r="S429" s="346">
        <v>1</v>
      </c>
      <c r="T429" s="346"/>
      <c r="U429" s="346">
        <v>0</v>
      </c>
      <c r="V429" s="183"/>
      <c r="W429" s="183"/>
      <c r="X429" s="183"/>
      <c r="Y429" s="166" t="s">
        <v>62</v>
      </c>
      <c r="Z429" s="170" t="s">
        <v>224</v>
      </c>
      <c r="AA429" s="197" t="s">
        <v>225</v>
      </c>
      <c r="AB429" s="166" t="s">
        <v>1503</v>
      </c>
      <c r="AC429" s="203" t="s">
        <v>1504</v>
      </c>
      <c r="AD429" s="166" t="s">
        <v>1505</v>
      </c>
      <c r="AE429" s="166" t="s">
        <v>4461</v>
      </c>
      <c r="AF429" s="166" t="s">
        <v>4462</v>
      </c>
      <c r="AG429" s="165" t="s">
        <v>230</v>
      </c>
      <c r="AH429" s="203" t="s">
        <v>60</v>
      </c>
      <c r="AI429" s="167">
        <v>0.114</v>
      </c>
      <c r="AJ429" s="186">
        <v>1440</v>
      </c>
      <c r="AK429" s="186">
        <v>0.34323287671232872</v>
      </c>
      <c r="AL429" s="167">
        <v>0.10652054794520549</v>
      </c>
      <c r="AM429" s="187">
        <v>0.44975342465753421</v>
      </c>
      <c r="AN429" s="186">
        <v>0.34323287671232872</v>
      </c>
      <c r="AO429" s="186">
        <v>0.10652054794520549</v>
      </c>
      <c r="AP429" s="186">
        <v>0.44975342465753421</v>
      </c>
      <c r="AQ429" s="186">
        <v>13.492602739726026</v>
      </c>
      <c r="AR429" s="193" t="s">
        <v>231</v>
      </c>
      <c r="AS429" s="194"/>
      <c r="AT429" s="166" t="s">
        <v>232</v>
      </c>
      <c r="AU429" s="198" t="s">
        <v>58</v>
      </c>
      <c r="AV429" s="195" t="s">
        <v>4463</v>
      </c>
      <c r="AW429" s="166" t="s">
        <v>234</v>
      </c>
      <c r="AY429" s="196"/>
      <c r="AZ429" s="714"/>
      <c r="BB429" s="196"/>
    </row>
    <row r="430" spans="1:54" s="166" customFormat="1" ht="15.95" customHeight="1" x14ac:dyDescent="0.25">
      <c r="A430" s="182">
        <v>461</v>
      </c>
      <c r="B430" s="170" t="s">
        <v>52</v>
      </c>
      <c r="C430" s="198" t="s">
        <v>58</v>
      </c>
      <c r="D430" s="166" t="s">
        <v>4464</v>
      </c>
      <c r="E430" s="166" t="s">
        <v>4465</v>
      </c>
      <c r="F430" s="166" t="s">
        <v>4466</v>
      </c>
      <c r="H430" s="166" t="s">
        <v>317</v>
      </c>
      <c r="I430" s="166" t="s">
        <v>1413</v>
      </c>
      <c r="J430" s="166" t="s">
        <v>221</v>
      </c>
      <c r="K430" s="198" t="s">
        <v>222</v>
      </c>
      <c r="L430" s="198" t="s">
        <v>221</v>
      </c>
      <c r="M430" s="198" t="s">
        <v>879</v>
      </c>
      <c r="N430" s="186">
        <v>3</v>
      </c>
      <c r="O430" s="186">
        <v>1.6</v>
      </c>
      <c r="P430" s="168">
        <v>4.8</v>
      </c>
      <c r="Q430" s="345">
        <v>2</v>
      </c>
      <c r="R430" s="346"/>
      <c r="S430" s="346">
        <v>1</v>
      </c>
      <c r="T430" s="346"/>
      <c r="U430" s="346">
        <v>0</v>
      </c>
      <c r="V430" s="183"/>
      <c r="W430" s="183"/>
      <c r="X430" s="183"/>
      <c r="Y430" s="166" t="s">
        <v>62</v>
      </c>
      <c r="Z430" s="170" t="s">
        <v>224</v>
      </c>
      <c r="AA430" s="197" t="s">
        <v>225</v>
      </c>
      <c r="AB430" s="166" t="s">
        <v>1503</v>
      </c>
      <c r="AC430" s="203" t="s">
        <v>1504</v>
      </c>
      <c r="AD430" s="166" t="s">
        <v>1505</v>
      </c>
      <c r="AE430" s="166" t="s">
        <v>4467</v>
      </c>
      <c r="AF430" s="166" t="s">
        <v>4468</v>
      </c>
      <c r="AG430" s="165" t="s">
        <v>230</v>
      </c>
      <c r="AH430" s="203" t="s">
        <v>60</v>
      </c>
      <c r="AI430" s="167">
        <v>0.114</v>
      </c>
      <c r="AJ430" s="186">
        <v>2640</v>
      </c>
      <c r="AK430" s="186">
        <v>0.62926027397260265</v>
      </c>
      <c r="AL430" s="167">
        <v>0.19528767123287671</v>
      </c>
      <c r="AM430" s="187">
        <v>0.82454794520547936</v>
      </c>
      <c r="AN430" s="186">
        <v>0.62926027397260265</v>
      </c>
      <c r="AO430" s="186">
        <v>0.19528767123287671</v>
      </c>
      <c r="AP430" s="186">
        <v>0.82454794520547936</v>
      </c>
      <c r="AQ430" s="186">
        <v>24.736438356164381</v>
      </c>
      <c r="AR430" s="193" t="s">
        <v>231</v>
      </c>
      <c r="AS430" s="194" t="s">
        <v>431</v>
      </c>
      <c r="AT430" s="166" t="s">
        <v>232</v>
      </c>
      <c r="AU430" s="198" t="s">
        <v>58</v>
      </c>
      <c r="AV430" s="195" t="s">
        <v>4469</v>
      </c>
      <c r="AW430" s="166" t="s">
        <v>234</v>
      </c>
      <c r="AY430" s="196"/>
      <c r="AZ430" s="714"/>
      <c r="BB430" s="196"/>
    </row>
    <row r="431" spans="1:54" s="166" customFormat="1" ht="15.95" customHeight="1" x14ac:dyDescent="0.25">
      <c r="A431" s="182">
        <v>462</v>
      </c>
      <c r="B431" s="170" t="s">
        <v>52</v>
      </c>
      <c r="C431" s="198" t="s">
        <v>58</v>
      </c>
      <c r="D431" s="166" t="s">
        <v>4470</v>
      </c>
      <c r="E431" s="166" t="s">
        <v>4471</v>
      </c>
      <c r="F431" s="166" t="s">
        <v>4472</v>
      </c>
      <c r="H431" s="166" t="s">
        <v>219</v>
      </c>
      <c r="I431" s="166" t="s">
        <v>220</v>
      </c>
      <c r="J431" s="166" t="s">
        <v>221</v>
      </c>
      <c r="K431" s="198" t="s">
        <v>222</v>
      </c>
      <c r="L431" s="198" t="s">
        <v>221</v>
      </c>
      <c r="M431" s="198" t="s">
        <v>879</v>
      </c>
      <c r="N431" s="199">
        <v>1.5</v>
      </c>
      <c r="O431" s="199">
        <v>1.6</v>
      </c>
      <c r="P431" s="221">
        <v>2.4</v>
      </c>
      <c r="Q431" s="345">
        <v>1</v>
      </c>
      <c r="R431" s="346"/>
      <c r="S431" s="346">
        <v>1</v>
      </c>
      <c r="T431" s="346"/>
      <c r="U431" s="346">
        <v>0</v>
      </c>
      <c r="V431" s="183"/>
      <c r="W431" s="183"/>
      <c r="X431" s="183"/>
      <c r="Y431" s="166" t="s">
        <v>62</v>
      </c>
      <c r="Z431" s="170" t="s">
        <v>224</v>
      </c>
      <c r="AA431" s="197" t="s">
        <v>225</v>
      </c>
      <c r="AB431" s="166" t="s">
        <v>1503</v>
      </c>
      <c r="AC431" s="203" t="s">
        <v>1504</v>
      </c>
      <c r="AD431" s="166" t="s">
        <v>1505</v>
      </c>
      <c r="AE431" s="166" t="s">
        <v>4473</v>
      </c>
      <c r="AF431" s="166" t="s">
        <v>4474</v>
      </c>
      <c r="AG431" s="165" t="s">
        <v>230</v>
      </c>
      <c r="AH431" s="203" t="s">
        <v>60</v>
      </c>
      <c r="AI431" s="167">
        <v>0.114</v>
      </c>
      <c r="AJ431" s="186">
        <v>2160</v>
      </c>
      <c r="AK431" s="186">
        <v>0.51484931506849307</v>
      </c>
      <c r="AL431" s="167">
        <v>0.15978082191780821</v>
      </c>
      <c r="AM431" s="187">
        <v>0.67463013698630125</v>
      </c>
      <c r="AN431" s="186">
        <v>0.51484931506849307</v>
      </c>
      <c r="AO431" s="186">
        <v>0.15978082191780821</v>
      </c>
      <c r="AP431" s="186">
        <v>0.67463013698630125</v>
      </c>
      <c r="AQ431" s="186">
        <v>20.238904109589036</v>
      </c>
      <c r="AR431" s="193" t="s">
        <v>231</v>
      </c>
      <c r="AS431" s="194"/>
      <c r="AT431" s="166" t="s">
        <v>232</v>
      </c>
      <c r="AU431" s="198" t="s">
        <v>58</v>
      </c>
      <c r="AV431" s="195" t="s">
        <v>4475</v>
      </c>
      <c r="AW431" s="166" t="s">
        <v>234</v>
      </c>
      <c r="AY431" s="196"/>
      <c r="AZ431" s="714"/>
      <c r="BB431" s="196"/>
    </row>
    <row r="432" spans="1:54" s="166" customFormat="1" ht="15.95" customHeight="1" x14ac:dyDescent="0.25">
      <c r="A432" s="182">
        <v>463</v>
      </c>
      <c r="B432" s="166" t="s">
        <v>52</v>
      </c>
      <c r="C432" s="198" t="s">
        <v>58</v>
      </c>
      <c r="D432" s="166" t="s">
        <v>4476</v>
      </c>
      <c r="E432" s="166" t="s">
        <v>4477</v>
      </c>
      <c r="F432" s="166" t="s">
        <v>4478</v>
      </c>
      <c r="H432" s="198" t="s">
        <v>732</v>
      </c>
      <c r="I432" s="166">
        <v>0</v>
      </c>
      <c r="J432" s="198" t="s">
        <v>317</v>
      </c>
      <c r="K432" s="198">
        <v>0</v>
      </c>
      <c r="L432" s="198" t="s">
        <v>317</v>
      </c>
      <c r="M432" s="198">
        <v>0</v>
      </c>
      <c r="N432" s="199">
        <v>2</v>
      </c>
      <c r="O432" s="199">
        <v>1.5</v>
      </c>
      <c r="P432" s="221">
        <v>3</v>
      </c>
      <c r="Q432" s="345">
        <v>2</v>
      </c>
      <c r="R432" s="346"/>
      <c r="S432" s="346">
        <v>1</v>
      </c>
      <c r="T432" s="346"/>
      <c r="U432" s="346">
        <v>0</v>
      </c>
      <c r="V432" s="183"/>
      <c r="W432" s="183"/>
      <c r="X432" s="183"/>
      <c r="Y432" s="166" t="s">
        <v>61</v>
      </c>
      <c r="Z432" s="203" t="s">
        <v>230</v>
      </c>
      <c r="AA432" s="203" t="s">
        <v>230</v>
      </c>
      <c r="AB432" s="203" t="s">
        <v>230</v>
      </c>
      <c r="AC432" s="203" t="s">
        <v>230</v>
      </c>
      <c r="AD432" s="203" t="s">
        <v>230</v>
      </c>
      <c r="AE432" s="166" t="s">
        <v>4479</v>
      </c>
      <c r="AF432" s="166" t="s">
        <v>4480</v>
      </c>
      <c r="AG432" s="165" t="s">
        <v>230</v>
      </c>
      <c r="AH432" s="203" t="s">
        <v>60</v>
      </c>
      <c r="AI432" s="167">
        <v>0.114</v>
      </c>
      <c r="AJ432" s="186">
        <v>960</v>
      </c>
      <c r="AK432" s="186">
        <v>0.22882191780821917</v>
      </c>
      <c r="AL432" s="167">
        <v>7.1013698630136984E-2</v>
      </c>
      <c r="AM432" s="187">
        <v>0.29983561643835616</v>
      </c>
      <c r="AN432" s="186">
        <v>0.23123858447488585</v>
      </c>
      <c r="AO432" s="186">
        <v>7.1013698630136984E-2</v>
      </c>
      <c r="AP432" s="186">
        <v>0.30225228310502283</v>
      </c>
      <c r="AQ432" s="186">
        <v>9.0675684931506844</v>
      </c>
      <c r="AR432" s="193" t="s">
        <v>231</v>
      </c>
      <c r="AS432" s="194"/>
      <c r="AT432" s="166" t="s">
        <v>232</v>
      </c>
      <c r="AU432" s="198" t="s">
        <v>58</v>
      </c>
      <c r="AV432" s="195" t="s">
        <v>4481</v>
      </c>
      <c r="AW432" s="166" t="s">
        <v>1122</v>
      </c>
      <c r="AY432" s="196"/>
      <c r="AZ432" s="714"/>
      <c r="BB432" s="196"/>
    </row>
    <row r="433" spans="1:54" s="166" customFormat="1" ht="15.95" customHeight="1" x14ac:dyDescent="0.25">
      <c r="A433" s="182">
        <v>464</v>
      </c>
      <c r="B433" s="170" t="s">
        <v>52</v>
      </c>
      <c r="C433" s="198" t="s">
        <v>58</v>
      </c>
      <c r="D433" s="166" t="s">
        <v>4483</v>
      </c>
      <c r="E433" s="166" t="s">
        <v>4484</v>
      </c>
      <c r="F433" s="166" t="s">
        <v>4485</v>
      </c>
      <c r="H433" s="166" t="s">
        <v>219</v>
      </c>
      <c r="I433" s="166" t="s">
        <v>220</v>
      </c>
      <c r="J433" s="166" t="s">
        <v>221</v>
      </c>
      <c r="K433" s="198" t="s">
        <v>222</v>
      </c>
      <c r="L433" s="198" t="s">
        <v>221</v>
      </c>
      <c r="M433" s="198" t="s">
        <v>879</v>
      </c>
      <c r="N433" s="199">
        <v>1.5</v>
      </c>
      <c r="O433" s="199">
        <v>1.6</v>
      </c>
      <c r="P433" s="221">
        <v>2.4</v>
      </c>
      <c r="Q433" s="345">
        <v>1</v>
      </c>
      <c r="R433" s="346"/>
      <c r="S433" s="346">
        <v>1</v>
      </c>
      <c r="T433" s="346"/>
      <c r="U433" s="346">
        <v>0</v>
      </c>
      <c r="V433" s="183"/>
      <c r="W433" s="183"/>
      <c r="X433" s="183"/>
      <c r="Y433" s="166" t="s">
        <v>62</v>
      </c>
      <c r="Z433" s="170" t="s">
        <v>224</v>
      </c>
      <c r="AA433" s="197" t="s">
        <v>225</v>
      </c>
      <c r="AB433" s="166" t="s">
        <v>1503</v>
      </c>
      <c r="AC433" s="203" t="s">
        <v>1504</v>
      </c>
      <c r="AD433" s="166" t="s">
        <v>1505</v>
      </c>
      <c r="AE433" s="166" t="s">
        <v>4479</v>
      </c>
      <c r="AF433" s="166" t="s">
        <v>4486</v>
      </c>
      <c r="AG433" s="165" t="s">
        <v>230</v>
      </c>
      <c r="AH433" s="203" t="s">
        <v>60</v>
      </c>
      <c r="AI433" s="167">
        <v>0.114</v>
      </c>
      <c r="AJ433" s="186">
        <v>1680</v>
      </c>
      <c r="AK433" s="186">
        <v>0.40043835616438356</v>
      </c>
      <c r="AL433" s="167">
        <v>0.12427397260273973</v>
      </c>
      <c r="AM433" s="187">
        <v>0.52471232876712326</v>
      </c>
      <c r="AN433" s="186">
        <v>0.40043835616438356</v>
      </c>
      <c r="AO433" s="186">
        <v>0.12427397260273973</v>
      </c>
      <c r="AP433" s="186">
        <v>0.52471232876712326</v>
      </c>
      <c r="AQ433" s="186">
        <v>15.741369863013698</v>
      </c>
      <c r="AR433" s="193" t="s">
        <v>231</v>
      </c>
      <c r="AS433" s="194"/>
      <c r="AT433" s="166" t="s">
        <v>232</v>
      </c>
      <c r="AU433" s="198" t="s">
        <v>58</v>
      </c>
      <c r="AV433" s="195" t="s">
        <v>4487</v>
      </c>
      <c r="AW433" s="166" t="s">
        <v>234</v>
      </c>
      <c r="AY433" s="196"/>
      <c r="AZ433" s="714"/>
      <c r="BB433" s="196"/>
    </row>
    <row r="434" spans="1:54" s="166" customFormat="1" ht="15.95" customHeight="1" x14ac:dyDescent="0.25">
      <c r="A434" s="182">
        <v>465</v>
      </c>
      <c r="B434" s="166" t="s">
        <v>52</v>
      </c>
      <c r="C434" s="198" t="s">
        <v>58</v>
      </c>
      <c r="D434" s="166" t="s">
        <v>4488</v>
      </c>
      <c r="E434" s="166" t="s">
        <v>4489</v>
      </c>
      <c r="F434" s="166" t="s">
        <v>4490</v>
      </c>
      <c r="H434" s="198" t="s">
        <v>732</v>
      </c>
      <c r="I434" s="166">
        <v>0</v>
      </c>
      <c r="J434" s="198" t="s">
        <v>317</v>
      </c>
      <c r="K434" s="198">
        <v>0</v>
      </c>
      <c r="L434" s="198" t="s">
        <v>317</v>
      </c>
      <c r="M434" s="198">
        <v>0</v>
      </c>
      <c r="N434" s="199">
        <v>2</v>
      </c>
      <c r="O434" s="199">
        <v>1.5</v>
      </c>
      <c r="P434" s="221">
        <v>3</v>
      </c>
      <c r="Q434" s="345">
        <v>2</v>
      </c>
      <c r="R434" s="346"/>
      <c r="S434" s="346">
        <v>1</v>
      </c>
      <c r="T434" s="346"/>
      <c r="U434" s="346">
        <v>0</v>
      </c>
      <c r="V434" s="183"/>
      <c r="W434" s="183"/>
      <c r="X434" s="183"/>
      <c r="Y434" s="166" t="s">
        <v>61</v>
      </c>
      <c r="Z434" s="203" t="s">
        <v>230</v>
      </c>
      <c r="AA434" s="203" t="s">
        <v>230</v>
      </c>
      <c r="AB434" s="203" t="s">
        <v>230</v>
      </c>
      <c r="AC434" s="203" t="s">
        <v>230</v>
      </c>
      <c r="AD434" s="203" t="s">
        <v>230</v>
      </c>
      <c r="AE434" s="166" t="s">
        <v>4491</v>
      </c>
      <c r="AF434" s="166" t="s">
        <v>4492</v>
      </c>
      <c r="AG434" s="165" t="s">
        <v>230</v>
      </c>
      <c r="AH434" s="203" t="s">
        <v>60</v>
      </c>
      <c r="AI434" s="167">
        <v>0.114</v>
      </c>
      <c r="AJ434" s="186">
        <v>1600</v>
      </c>
      <c r="AK434" s="186">
        <v>0.38136986301369857</v>
      </c>
      <c r="AL434" s="167">
        <v>0.11835616438356165</v>
      </c>
      <c r="AM434" s="187">
        <v>0.49972602739726024</v>
      </c>
      <c r="AN434" s="186">
        <v>0.38136986301369857</v>
      </c>
      <c r="AO434" s="186">
        <v>0.11835616438356165</v>
      </c>
      <c r="AP434" s="186">
        <v>0.49972602739726024</v>
      </c>
      <c r="AQ434" s="186">
        <v>14.991780821917807</v>
      </c>
      <c r="AR434" s="193" t="s">
        <v>231</v>
      </c>
      <c r="AS434" s="194"/>
      <c r="AT434" s="166" t="s">
        <v>232</v>
      </c>
      <c r="AU434" s="198" t="s">
        <v>58</v>
      </c>
      <c r="AV434" s="195" t="s">
        <v>4493</v>
      </c>
      <c r="AW434" s="166" t="s">
        <v>1122</v>
      </c>
      <c r="AY434" s="196"/>
      <c r="AZ434" s="714"/>
      <c r="BB434" s="196"/>
    </row>
    <row r="435" spans="1:54" s="166" customFormat="1" ht="15.95" customHeight="1" x14ac:dyDescent="0.25">
      <c r="A435" s="182">
        <v>466</v>
      </c>
      <c r="B435" s="170" t="s">
        <v>52</v>
      </c>
      <c r="C435" s="198" t="s">
        <v>58</v>
      </c>
      <c r="D435" s="166" t="s">
        <v>4494</v>
      </c>
      <c r="E435" s="166" t="s">
        <v>4495</v>
      </c>
      <c r="F435" s="166" t="s">
        <v>4496</v>
      </c>
      <c r="H435" s="166" t="s">
        <v>219</v>
      </c>
      <c r="I435" s="166" t="s">
        <v>220</v>
      </c>
      <c r="J435" s="166" t="s">
        <v>221</v>
      </c>
      <c r="K435" s="198" t="s">
        <v>222</v>
      </c>
      <c r="L435" s="198" t="s">
        <v>221</v>
      </c>
      <c r="M435" s="198" t="s">
        <v>879</v>
      </c>
      <c r="N435" s="186">
        <v>3</v>
      </c>
      <c r="O435" s="186">
        <v>1.6</v>
      </c>
      <c r="P435" s="168">
        <v>4.8</v>
      </c>
      <c r="Q435" s="345">
        <v>2</v>
      </c>
      <c r="R435" s="346"/>
      <c r="S435" s="346">
        <v>1</v>
      </c>
      <c r="T435" s="346"/>
      <c r="U435" s="346">
        <v>0</v>
      </c>
      <c r="V435" s="183"/>
      <c r="W435" s="183"/>
      <c r="X435" s="183"/>
      <c r="Y435" s="166" t="s">
        <v>62</v>
      </c>
      <c r="Z435" s="170" t="s">
        <v>224</v>
      </c>
      <c r="AA435" s="197" t="s">
        <v>225</v>
      </c>
      <c r="AB435" s="166" t="s">
        <v>1503</v>
      </c>
      <c r="AC435" s="203" t="s">
        <v>1504</v>
      </c>
      <c r="AD435" s="166" t="s">
        <v>1505</v>
      </c>
      <c r="AE435" s="166" t="s">
        <v>1534</v>
      </c>
      <c r="AF435" s="166" t="s">
        <v>4497</v>
      </c>
      <c r="AG435" s="165" t="s">
        <v>230</v>
      </c>
      <c r="AH435" s="203" t="s">
        <v>60</v>
      </c>
      <c r="AI435" s="167">
        <v>0.114</v>
      </c>
      <c r="AJ435" s="186">
        <v>3100</v>
      </c>
      <c r="AK435" s="186">
        <v>0.73890410958904107</v>
      </c>
      <c r="AL435" s="167">
        <v>0.2293150684931507</v>
      </c>
      <c r="AM435" s="187">
        <v>0.96821917808219182</v>
      </c>
      <c r="AN435" s="186">
        <v>0.73890410958904107</v>
      </c>
      <c r="AO435" s="186">
        <v>0.2293150684931507</v>
      </c>
      <c r="AP435" s="186">
        <v>0.96821917808219182</v>
      </c>
      <c r="AQ435" s="186">
        <v>29.046575342465754</v>
      </c>
      <c r="AR435" s="193" t="s">
        <v>231</v>
      </c>
      <c r="AS435" s="194" t="s">
        <v>431</v>
      </c>
      <c r="AT435" s="166" t="s">
        <v>232</v>
      </c>
      <c r="AU435" s="198" t="s">
        <v>58</v>
      </c>
      <c r="AV435" s="231" t="s">
        <v>4498</v>
      </c>
      <c r="AW435" s="166" t="s">
        <v>234</v>
      </c>
      <c r="AY435" s="196"/>
      <c r="AZ435" s="714"/>
      <c r="BB435" s="196"/>
    </row>
    <row r="436" spans="1:54" s="166" customFormat="1" ht="15.95" customHeight="1" x14ac:dyDescent="0.25">
      <c r="A436" s="182">
        <v>467</v>
      </c>
      <c r="B436" s="170" t="s">
        <v>52</v>
      </c>
      <c r="C436" s="198" t="s">
        <v>58</v>
      </c>
      <c r="D436" s="166" t="s">
        <v>4499</v>
      </c>
      <c r="E436" s="166" t="s">
        <v>4500</v>
      </c>
      <c r="F436" s="166" t="s">
        <v>4501</v>
      </c>
      <c r="H436" s="166" t="s">
        <v>219</v>
      </c>
      <c r="I436" s="166" t="s">
        <v>220</v>
      </c>
      <c r="J436" s="166" t="s">
        <v>221</v>
      </c>
      <c r="K436" s="198" t="s">
        <v>222</v>
      </c>
      <c r="L436" s="198" t="s">
        <v>221</v>
      </c>
      <c r="M436" s="198" t="s">
        <v>879</v>
      </c>
      <c r="N436" s="199">
        <v>1.5</v>
      </c>
      <c r="O436" s="199">
        <v>1.6</v>
      </c>
      <c r="P436" s="221">
        <v>2.4</v>
      </c>
      <c r="Q436" s="345">
        <v>1</v>
      </c>
      <c r="R436" s="346"/>
      <c r="S436" s="346">
        <v>1</v>
      </c>
      <c r="T436" s="346"/>
      <c r="U436" s="346">
        <v>0</v>
      </c>
      <c r="V436" s="183"/>
      <c r="W436" s="183"/>
      <c r="X436" s="183"/>
      <c r="Y436" s="166" t="s">
        <v>62</v>
      </c>
      <c r="Z436" s="170" t="s">
        <v>224</v>
      </c>
      <c r="AA436" s="197" t="s">
        <v>225</v>
      </c>
      <c r="AB436" s="166" t="s">
        <v>1503</v>
      </c>
      <c r="AC436" s="203" t="s">
        <v>1504</v>
      </c>
      <c r="AD436" s="166" t="s">
        <v>1505</v>
      </c>
      <c r="AE436" s="166" t="s">
        <v>4502</v>
      </c>
      <c r="AF436" s="166" t="s">
        <v>4503</v>
      </c>
      <c r="AG436" s="165" t="s">
        <v>230</v>
      </c>
      <c r="AH436" s="203" t="s">
        <v>60</v>
      </c>
      <c r="AI436" s="167">
        <v>0.114</v>
      </c>
      <c r="AJ436" s="186">
        <v>1000</v>
      </c>
      <c r="AK436" s="186">
        <v>0.23835616438356164</v>
      </c>
      <c r="AL436" s="167">
        <v>7.3972602739726029E-2</v>
      </c>
      <c r="AM436" s="187">
        <v>0.31232876712328766</v>
      </c>
      <c r="AN436" s="186">
        <v>0.23835616438356164</v>
      </c>
      <c r="AO436" s="186">
        <v>7.3972602739726029E-2</v>
      </c>
      <c r="AP436" s="186">
        <v>0.31232876712328766</v>
      </c>
      <c r="AQ436" s="186">
        <v>9.3698630136986303</v>
      </c>
      <c r="AR436" s="193" t="s">
        <v>231</v>
      </c>
      <c r="AS436" s="194"/>
      <c r="AT436" s="166" t="s">
        <v>232</v>
      </c>
      <c r="AU436" s="198" t="s">
        <v>58</v>
      </c>
      <c r="AV436" s="195" t="s">
        <v>4504</v>
      </c>
      <c r="AW436" s="166" t="s">
        <v>234</v>
      </c>
      <c r="AY436" s="196"/>
      <c r="AZ436" s="714"/>
      <c r="BB436" s="196"/>
    </row>
    <row r="437" spans="1:54" s="166" customFormat="1" ht="15.95" customHeight="1" x14ac:dyDescent="0.25">
      <c r="A437" s="182">
        <v>468</v>
      </c>
      <c r="B437" s="170" t="s">
        <v>52</v>
      </c>
      <c r="C437" s="198" t="s">
        <v>58</v>
      </c>
      <c r="D437" s="166" t="s">
        <v>4505</v>
      </c>
      <c r="E437" s="166" t="s">
        <v>4506</v>
      </c>
      <c r="F437" s="166" t="s">
        <v>4507</v>
      </c>
      <c r="H437" s="166" t="s">
        <v>219</v>
      </c>
      <c r="I437" s="166" t="s">
        <v>220</v>
      </c>
      <c r="J437" s="166" t="s">
        <v>221</v>
      </c>
      <c r="K437" s="198" t="s">
        <v>222</v>
      </c>
      <c r="L437" s="198" t="s">
        <v>221</v>
      </c>
      <c r="M437" s="198" t="s">
        <v>879</v>
      </c>
      <c r="N437" s="186">
        <v>3</v>
      </c>
      <c r="O437" s="186">
        <v>1.6</v>
      </c>
      <c r="P437" s="168">
        <v>4.8</v>
      </c>
      <c r="Q437" s="345">
        <v>2</v>
      </c>
      <c r="R437" s="346"/>
      <c r="S437" s="346">
        <v>1</v>
      </c>
      <c r="T437" s="346"/>
      <c r="U437" s="346">
        <v>0</v>
      </c>
      <c r="V437" s="183"/>
      <c r="W437" s="183"/>
      <c r="X437" s="183"/>
      <c r="Y437" s="166" t="s">
        <v>62</v>
      </c>
      <c r="Z437" s="170" t="s">
        <v>224</v>
      </c>
      <c r="AA437" s="197" t="s">
        <v>225</v>
      </c>
      <c r="AB437" s="166" t="s">
        <v>1503</v>
      </c>
      <c r="AC437" s="203" t="s">
        <v>1504</v>
      </c>
      <c r="AD437" s="166" t="s">
        <v>1505</v>
      </c>
      <c r="AE437" s="166" t="s">
        <v>1534</v>
      </c>
      <c r="AF437" s="166" t="s">
        <v>4508</v>
      </c>
      <c r="AG437" s="165" t="s">
        <v>230</v>
      </c>
      <c r="AH437" s="203" t="s">
        <v>60</v>
      </c>
      <c r="AI437" s="167">
        <v>0.114</v>
      </c>
      <c r="AJ437" s="186">
        <v>2700</v>
      </c>
      <c r="AK437" s="186">
        <v>0.64356164383561643</v>
      </c>
      <c r="AL437" s="167">
        <v>0.19972602739726028</v>
      </c>
      <c r="AM437" s="187">
        <v>0.84328767123287673</v>
      </c>
      <c r="AN437" s="186">
        <v>0.64356164383561643</v>
      </c>
      <c r="AO437" s="186">
        <v>0.19972602739726028</v>
      </c>
      <c r="AP437" s="186">
        <v>0.84328767123287673</v>
      </c>
      <c r="AQ437" s="186">
        <v>25.298630136986301</v>
      </c>
      <c r="AR437" s="193" t="s">
        <v>231</v>
      </c>
      <c r="AS437" s="194" t="s">
        <v>431</v>
      </c>
      <c r="AT437" s="166" t="s">
        <v>232</v>
      </c>
      <c r="AU437" s="198" t="s">
        <v>58</v>
      </c>
      <c r="AV437" s="231" t="s">
        <v>4509</v>
      </c>
      <c r="AW437" s="166" t="s">
        <v>234</v>
      </c>
      <c r="AY437" s="196"/>
      <c r="AZ437" s="714"/>
      <c r="BB437" s="196"/>
    </row>
    <row r="438" spans="1:54" s="166" customFormat="1" ht="15.95" customHeight="1" x14ac:dyDescent="0.25">
      <c r="A438" s="182">
        <v>469</v>
      </c>
      <c r="B438" s="170" t="s">
        <v>52</v>
      </c>
      <c r="C438" s="198" t="s">
        <v>58</v>
      </c>
      <c r="D438" s="166" t="s">
        <v>4510</v>
      </c>
      <c r="E438" s="166" t="s">
        <v>4511</v>
      </c>
      <c r="F438" s="166" t="s">
        <v>4512</v>
      </c>
      <c r="H438" s="166" t="s">
        <v>219</v>
      </c>
      <c r="I438" s="166" t="s">
        <v>220</v>
      </c>
      <c r="J438" s="166" t="s">
        <v>221</v>
      </c>
      <c r="K438" s="198" t="s">
        <v>222</v>
      </c>
      <c r="L438" s="198" t="s">
        <v>221</v>
      </c>
      <c r="M438" s="198" t="s">
        <v>879</v>
      </c>
      <c r="N438" s="186">
        <v>3</v>
      </c>
      <c r="O438" s="186">
        <v>1.6</v>
      </c>
      <c r="P438" s="168">
        <v>4.8</v>
      </c>
      <c r="Q438" s="345">
        <v>2</v>
      </c>
      <c r="R438" s="346"/>
      <c r="S438" s="346">
        <v>1</v>
      </c>
      <c r="T438" s="346"/>
      <c r="U438" s="346">
        <v>0</v>
      </c>
      <c r="V438" s="183"/>
      <c r="W438" s="183"/>
      <c r="X438" s="183"/>
      <c r="Y438" s="166" t="s">
        <v>62</v>
      </c>
      <c r="Z438" s="170" t="s">
        <v>224</v>
      </c>
      <c r="AA438" s="197" t="s">
        <v>225</v>
      </c>
      <c r="AB438" s="166" t="s">
        <v>1503</v>
      </c>
      <c r="AC438" s="203" t="s">
        <v>1504</v>
      </c>
      <c r="AD438" s="166" t="s">
        <v>1505</v>
      </c>
      <c r="AE438" s="166" t="s">
        <v>1534</v>
      </c>
      <c r="AF438" s="166" t="s">
        <v>4513</v>
      </c>
      <c r="AG438" s="165" t="s">
        <v>230</v>
      </c>
      <c r="AH438" s="203" t="s">
        <v>60</v>
      </c>
      <c r="AI438" s="167">
        <v>0.114</v>
      </c>
      <c r="AJ438" s="186">
        <v>1800</v>
      </c>
      <c r="AK438" s="186">
        <v>0.42904109589041095</v>
      </c>
      <c r="AL438" s="167">
        <v>0.13315068493150686</v>
      </c>
      <c r="AM438" s="187">
        <v>0.56219178082191779</v>
      </c>
      <c r="AN438" s="186">
        <v>0.48135616438356166</v>
      </c>
      <c r="AO438" s="186">
        <v>0.13315068493150686</v>
      </c>
      <c r="AP438" s="186">
        <v>0.61450684931506849</v>
      </c>
      <c r="AQ438" s="186">
        <v>18.435205479452055</v>
      </c>
      <c r="AR438" s="193" t="s">
        <v>231</v>
      </c>
      <c r="AS438" s="194" t="s">
        <v>431</v>
      </c>
      <c r="AT438" s="166" t="s">
        <v>232</v>
      </c>
      <c r="AU438" s="198" t="s">
        <v>58</v>
      </c>
      <c r="AV438" s="231" t="s">
        <v>4514</v>
      </c>
      <c r="AW438" s="166" t="s">
        <v>234</v>
      </c>
      <c r="AY438" s="196"/>
      <c r="AZ438" s="714"/>
      <c r="BB438" s="196"/>
    </row>
    <row r="439" spans="1:54" s="166" customFormat="1" ht="15.95" customHeight="1" x14ac:dyDescent="0.25">
      <c r="A439" s="182">
        <v>470</v>
      </c>
      <c r="B439" s="166" t="s">
        <v>52</v>
      </c>
      <c r="C439" s="198" t="s">
        <v>58</v>
      </c>
      <c r="D439" s="166" t="s">
        <v>16290</v>
      </c>
      <c r="E439" s="166" t="s">
        <v>4518</v>
      </c>
      <c r="F439" s="166" t="s">
        <v>4519</v>
      </c>
      <c r="H439" s="198" t="s">
        <v>732</v>
      </c>
      <c r="I439" s="166">
        <v>0</v>
      </c>
      <c r="J439" s="198" t="s">
        <v>317</v>
      </c>
      <c r="K439" s="198">
        <v>0</v>
      </c>
      <c r="L439" s="198" t="s">
        <v>317</v>
      </c>
      <c r="M439" s="198">
        <v>0</v>
      </c>
      <c r="N439" s="186">
        <v>3</v>
      </c>
      <c r="O439" s="186">
        <v>1.6</v>
      </c>
      <c r="P439" s="168">
        <v>4.8</v>
      </c>
      <c r="Q439" s="345">
        <v>1</v>
      </c>
      <c r="R439" s="346"/>
      <c r="S439" s="346">
        <v>1</v>
      </c>
      <c r="T439" s="346"/>
      <c r="U439" s="346">
        <v>0</v>
      </c>
      <c r="V439" s="183">
        <v>0</v>
      </c>
      <c r="W439" s="183">
        <v>0</v>
      </c>
      <c r="X439" s="183">
        <v>0</v>
      </c>
      <c r="Y439" s="166" t="s">
        <v>61</v>
      </c>
      <c r="Z439" s="203" t="s">
        <v>230</v>
      </c>
      <c r="AA439" s="203" t="s">
        <v>230</v>
      </c>
      <c r="AB439" s="203" t="s">
        <v>230</v>
      </c>
      <c r="AC439" s="203" t="s">
        <v>230</v>
      </c>
      <c r="AD439" s="203" t="s">
        <v>230</v>
      </c>
      <c r="AE439" s="166" t="s">
        <v>99</v>
      </c>
      <c r="AF439" s="166" t="s">
        <v>1781</v>
      </c>
      <c r="AG439" s="165" t="s">
        <v>230</v>
      </c>
      <c r="AH439" s="203" t="s">
        <v>60</v>
      </c>
      <c r="AI439" s="167">
        <v>0.114</v>
      </c>
      <c r="AJ439" s="186">
        <v>960</v>
      </c>
      <c r="AK439" s="186">
        <v>0.22882191780821917</v>
      </c>
      <c r="AL439" s="167">
        <v>7.1013698630136984E-2</v>
      </c>
      <c r="AM439" s="187">
        <v>0.29983561643835616</v>
      </c>
      <c r="AN439" s="186">
        <v>0.22882191780821917</v>
      </c>
      <c r="AO439" s="186">
        <v>7.1013698630136984E-2</v>
      </c>
      <c r="AP439" s="186">
        <v>0.29983561643835616</v>
      </c>
      <c r="AQ439" s="186">
        <v>8.9950684931506846</v>
      </c>
      <c r="AR439" s="193" t="s">
        <v>231</v>
      </c>
      <c r="AS439" s="194"/>
      <c r="AT439" s="166" t="s">
        <v>232</v>
      </c>
      <c r="AU439" s="198" t="s">
        <v>58</v>
      </c>
      <c r="AV439" s="231" t="s">
        <v>1122</v>
      </c>
      <c r="AW439" s="166" t="s">
        <v>1122</v>
      </c>
      <c r="AY439" s="196"/>
      <c r="AZ439" s="714"/>
      <c r="BB439" s="196"/>
    </row>
    <row r="440" spans="1:54" s="166" customFormat="1" ht="15.95" customHeight="1" x14ac:dyDescent="0.25">
      <c r="A440" s="182">
        <v>471</v>
      </c>
      <c r="B440" s="166" t="s">
        <v>52</v>
      </c>
      <c r="C440" s="198" t="s">
        <v>58</v>
      </c>
      <c r="D440" s="166" t="s">
        <v>4520</v>
      </c>
      <c r="E440" s="166" t="s">
        <v>4521</v>
      </c>
      <c r="F440" s="166" t="s">
        <v>4522</v>
      </c>
      <c r="H440" s="198" t="s">
        <v>732</v>
      </c>
      <c r="I440" s="166">
        <v>0</v>
      </c>
      <c r="J440" s="198" t="s">
        <v>317</v>
      </c>
      <c r="K440" s="198">
        <v>0</v>
      </c>
      <c r="L440" s="198" t="s">
        <v>317</v>
      </c>
      <c r="M440" s="198">
        <v>0</v>
      </c>
      <c r="N440" s="186">
        <v>3</v>
      </c>
      <c r="O440" s="186">
        <v>1.6</v>
      </c>
      <c r="P440" s="168">
        <v>4.8</v>
      </c>
      <c r="Q440" s="345">
        <v>1</v>
      </c>
      <c r="R440" s="346"/>
      <c r="S440" s="346">
        <v>1</v>
      </c>
      <c r="T440" s="346"/>
      <c r="U440" s="346">
        <v>0</v>
      </c>
      <c r="V440" s="183"/>
      <c r="W440" s="183"/>
      <c r="X440" s="183"/>
      <c r="Y440" s="166" t="s">
        <v>61</v>
      </c>
      <c r="Z440" s="203" t="s">
        <v>230</v>
      </c>
      <c r="AA440" s="203" t="s">
        <v>230</v>
      </c>
      <c r="AB440" s="203" t="s">
        <v>230</v>
      </c>
      <c r="AC440" s="203" t="s">
        <v>230</v>
      </c>
      <c r="AD440" s="203" t="s">
        <v>230</v>
      </c>
      <c r="AE440" s="166" t="s">
        <v>4523</v>
      </c>
      <c r="AF440" s="166" t="s">
        <v>4524</v>
      </c>
      <c r="AG440" s="165" t="s">
        <v>230</v>
      </c>
      <c r="AH440" s="203" t="s">
        <v>60</v>
      </c>
      <c r="AI440" s="167">
        <v>0.114</v>
      </c>
      <c r="AJ440" s="186">
        <v>3200</v>
      </c>
      <c r="AK440" s="186">
        <v>0.76273972602739715</v>
      </c>
      <c r="AL440" s="167">
        <v>0.23671232876712331</v>
      </c>
      <c r="AM440" s="187">
        <v>0.99945205479452048</v>
      </c>
      <c r="AN440" s="186">
        <v>0.76273972602739715</v>
      </c>
      <c r="AO440" s="186">
        <v>0.23671232876712331</v>
      </c>
      <c r="AP440" s="186">
        <v>0.99945205479452048</v>
      </c>
      <c r="AQ440" s="186">
        <v>29.983561643835614</v>
      </c>
      <c r="AR440" s="193" t="s">
        <v>231</v>
      </c>
      <c r="AS440" s="194"/>
      <c r="AT440" s="166" t="s">
        <v>232</v>
      </c>
      <c r="AU440" s="198" t="s">
        <v>58</v>
      </c>
      <c r="AV440" s="195" t="s">
        <v>4525</v>
      </c>
      <c r="AW440" s="166" t="s">
        <v>1122</v>
      </c>
      <c r="AY440" s="196"/>
      <c r="AZ440" s="714"/>
      <c r="BB440" s="196"/>
    </row>
    <row r="441" spans="1:54" s="166" customFormat="1" ht="15.95" customHeight="1" x14ac:dyDescent="0.25">
      <c r="A441" s="353">
        <v>472</v>
      </c>
      <c r="B441" s="354" t="s">
        <v>52</v>
      </c>
      <c r="C441" s="272" t="s">
        <v>58</v>
      </c>
      <c r="D441" s="354" t="s">
        <v>16640</v>
      </c>
      <c r="E441" s="166" t="s">
        <v>16641</v>
      </c>
      <c r="F441" s="166" t="s">
        <v>16642</v>
      </c>
      <c r="H441" s="198" t="s">
        <v>219</v>
      </c>
      <c r="I441" s="166" t="s">
        <v>220</v>
      </c>
      <c r="J441" s="198" t="s">
        <v>221</v>
      </c>
      <c r="K441" s="198" t="s">
        <v>222</v>
      </c>
      <c r="L441" s="198" t="s">
        <v>221</v>
      </c>
      <c r="M441" s="198" t="s">
        <v>879</v>
      </c>
      <c r="N441" s="186">
        <v>3</v>
      </c>
      <c r="O441" s="186">
        <v>1.6</v>
      </c>
      <c r="P441" s="168">
        <v>4.8</v>
      </c>
      <c r="Q441" s="345">
        <v>1</v>
      </c>
      <c r="R441" s="346"/>
      <c r="S441" s="346">
        <v>0</v>
      </c>
      <c r="T441" s="346"/>
      <c r="U441" s="346">
        <v>0</v>
      </c>
      <c r="V441" s="183"/>
      <c r="W441" s="183">
        <v>1</v>
      </c>
      <c r="X441" s="183">
        <v>0</v>
      </c>
      <c r="Y441" s="179" t="s">
        <v>16652</v>
      </c>
      <c r="Z441" s="203" t="s">
        <v>230</v>
      </c>
      <c r="AA441" s="203" t="s">
        <v>230</v>
      </c>
      <c r="AB441" s="203" t="s">
        <v>230</v>
      </c>
      <c r="AC441" s="203" t="s">
        <v>230</v>
      </c>
      <c r="AD441" s="203" t="s">
        <v>230</v>
      </c>
      <c r="AE441" s="166" t="s">
        <v>16643</v>
      </c>
      <c r="AF441" s="166" t="s">
        <v>4526</v>
      </c>
      <c r="AG441" s="165" t="s">
        <v>230</v>
      </c>
      <c r="AH441" s="203" t="s">
        <v>60</v>
      </c>
      <c r="AI441" s="167">
        <v>0.114</v>
      </c>
      <c r="AJ441" s="186">
        <v>1760</v>
      </c>
      <c r="AK441" s="186">
        <v>0.41950684931506843</v>
      </c>
      <c r="AL441" s="167">
        <v>0.13019178082191779</v>
      </c>
      <c r="AM441" s="187">
        <v>0.54969863013698617</v>
      </c>
      <c r="AN441" s="186">
        <v>0.41950684931506843</v>
      </c>
      <c r="AO441" s="186">
        <v>0.13019178082191779</v>
      </c>
      <c r="AP441" s="186">
        <v>0.54969863013698617</v>
      </c>
      <c r="AQ441" s="186">
        <v>16.490958904109586</v>
      </c>
      <c r="AR441" s="193" t="s">
        <v>231</v>
      </c>
      <c r="AS441" s="194" t="s">
        <v>431</v>
      </c>
      <c r="AT441" s="166" t="s">
        <v>232</v>
      </c>
      <c r="AU441" s="198" t="s">
        <v>58</v>
      </c>
      <c r="AV441" s="231"/>
      <c r="AW441" s="166" t="s">
        <v>234</v>
      </c>
      <c r="AX441" s="327" t="s">
        <v>16644</v>
      </c>
      <c r="AY441" s="196"/>
      <c r="AZ441" s="714"/>
      <c r="BB441" s="196"/>
    </row>
    <row r="442" spans="1:54" s="166" customFormat="1" ht="15.95" customHeight="1" x14ac:dyDescent="0.25">
      <c r="A442" s="182">
        <v>473</v>
      </c>
      <c r="B442" s="166" t="s">
        <v>52</v>
      </c>
      <c r="C442" s="198" t="s">
        <v>58</v>
      </c>
      <c r="D442" s="166" t="s">
        <v>16656</v>
      </c>
      <c r="E442" s="166" t="s">
        <v>4527</v>
      </c>
      <c r="F442" s="166" t="s">
        <v>4528</v>
      </c>
      <c r="H442" s="198" t="s">
        <v>732</v>
      </c>
      <c r="I442" s="166">
        <v>0</v>
      </c>
      <c r="J442" s="198" t="s">
        <v>317</v>
      </c>
      <c r="K442" s="198">
        <v>0</v>
      </c>
      <c r="L442" s="198" t="s">
        <v>317</v>
      </c>
      <c r="M442" s="198">
        <v>0</v>
      </c>
      <c r="N442" s="186">
        <v>3</v>
      </c>
      <c r="O442" s="186">
        <v>1.6</v>
      </c>
      <c r="P442" s="168">
        <v>4.8</v>
      </c>
      <c r="Q442" s="345">
        <v>0</v>
      </c>
      <c r="R442" s="346"/>
      <c r="S442" s="346">
        <v>0</v>
      </c>
      <c r="T442" s="346"/>
      <c r="U442" s="346">
        <v>0</v>
      </c>
      <c r="V442" s="183">
        <v>1</v>
      </c>
      <c r="W442" s="183">
        <v>1</v>
      </c>
      <c r="X442" s="183">
        <v>0</v>
      </c>
      <c r="Y442" s="166" t="s">
        <v>61</v>
      </c>
      <c r="Z442" s="203" t="s">
        <v>230</v>
      </c>
      <c r="AA442" s="203" t="s">
        <v>230</v>
      </c>
      <c r="AB442" s="203" t="s">
        <v>230</v>
      </c>
      <c r="AC442" s="203" t="s">
        <v>230</v>
      </c>
      <c r="AD442" s="203" t="s">
        <v>230</v>
      </c>
      <c r="AE442" s="166" t="s">
        <v>4529</v>
      </c>
      <c r="AF442" s="166" t="s">
        <v>4530</v>
      </c>
      <c r="AG442" s="165" t="s">
        <v>230</v>
      </c>
      <c r="AH442" s="203" t="s">
        <v>60</v>
      </c>
      <c r="AI442" s="167">
        <v>0.114</v>
      </c>
      <c r="AJ442" s="186">
        <v>800</v>
      </c>
      <c r="AK442" s="186">
        <v>0.19068493150684929</v>
      </c>
      <c r="AL442" s="167">
        <v>5.9178082191780827E-2</v>
      </c>
      <c r="AM442" s="187">
        <v>0.24986301369863012</v>
      </c>
      <c r="AN442" s="186">
        <v>0.19068493150684929</v>
      </c>
      <c r="AO442" s="186">
        <v>5.9178082191780827E-2</v>
      </c>
      <c r="AP442" s="186">
        <v>0.24986301369863012</v>
      </c>
      <c r="AQ442" s="186">
        <v>7.4958904109589035</v>
      </c>
      <c r="AR442" s="193" t="s">
        <v>231</v>
      </c>
      <c r="AS442" s="194"/>
      <c r="AT442" s="166" t="s">
        <v>232</v>
      </c>
      <c r="AU442" s="198" t="s">
        <v>58</v>
      </c>
      <c r="AV442" s="231"/>
      <c r="AW442" s="166" t="s">
        <v>1122</v>
      </c>
      <c r="AY442" s="196"/>
      <c r="AZ442" s="714"/>
      <c r="BB442" s="196"/>
    </row>
    <row r="443" spans="1:54" s="166" customFormat="1" ht="15.95" customHeight="1" x14ac:dyDescent="0.25">
      <c r="A443" s="182">
        <v>474</v>
      </c>
      <c r="B443" s="166" t="s">
        <v>53</v>
      </c>
      <c r="C443" s="166" t="s">
        <v>58</v>
      </c>
      <c r="D443" s="166" t="s">
        <v>4531</v>
      </c>
      <c r="E443" s="166" t="s">
        <v>4532</v>
      </c>
      <c r="F443" s="166" t="s">
        <v>4533</v>
      </c>
      <c r="H443" s="166" t="s">
        <v>732</v>
      </c>
      <c r="I443" s="166">
        <v>0</v>
      </c>
      <c r="J443" s="166" t="s">
        <v>317</v>
      </c>
      <c r="K443" s="166">
        <v>0</v>
      </c>
      <c r="L443" s="166" t="s">
        <v>317</v>
      </c>
      <c r="M443" s="166">
        <v>0</v>
      </c>
      <c r="N443" s="186">
        <v>5</v>
      </c>
      <c r="O443" s="186">
        <v>1.5</v>
      </c>
      <c r="P443" s="168">
        <v>7.5</v>
      </c>
      <c r="Q443" s="345">
        <v>3</v>
      </c>
      <c r="R443" s="346"/>
      <c r="S443" s="346">
        <v>0</v>
      </c>
      <c r="T443" s="340"/>
      <c r="U443" s="346">
        <v>0</v>
      </c>
      <c r="V443" s="183"/>
      <c r="W443" s="183">
        <v>1</v>
      </c>
      <c r="X443" s="183"/>
      <c r="Y443" s="166" t="s">
        <v>61</v>
      </c>
      <c r="Z443" s="166" t="s">
        <v>230</v>
      </c>
      <c r="AA443" s="203" t="s">
        <v>230</v>
      </c>
      <c r="AB443" s="166" t="s">
        <v>230</v>
      </c>
      <c r="AC443" s="166" t="s">
        <v>230</v>
      </c>
      <c r="AD443" s="166" t="s">
        <v>230</v>
      </c>
      <c r="AE443" s="166" t="s">
        <v>4534</v>
      </c>
      <c r="AF443" s="166" t="s">
        <v>3492</v>
      </c>
      <c r="AG443" s="165" t="s">
        <v>230</v>
      </c>
      <c r="AH443" s="203" t="s">
        <v>58</v>
      </c>
      <c r="AI443" s="167">
        <v>0.114</v>
      </c>
      <c r="AJ443" s="201">
        <v>2560</v>
      </c>
      <c r="AK443" s="186">
        <v>0.61019178082191772</v>
      </c>
      <c r="AL443" s="167">
        <v>0.18936986301369865</v>
      </c>
      <c r="AM443" s="187">
        <v>0.79956164383561634</v>
      </c>
      <c r="AN443" s="186">
        <v>0.61019178082191772</v>
      </c>
      <c r="AO443" s="186">
        <v>0.18936986301369865</v>
      </c>
      <c r="AP443" s="186">
        <v>0.79956164383561634</v>
      </c>
      <c r="AQ443" s="186">
        <v>23.98684931506849</v>
      </c>
      <c r="AR443" s="193" t="s">
        <v>231</v>
      </c>
      <c r="AS443" s="194"/>
      <c r="AT443" s="166" t="s">
        <v>232</v>
      </c>
      <c r="AU443" s="166" t="s">
        <v>58</v>
      </c>
      <c r="AV443" s="195" t="s">
        <v>4535</v>
      </c>
      <c r="AW443" s="166" t="s">
        <v>1122</v>
      </c>
      <c r="AY443" s="196"/>
      <c r="AZ443" s="714"/>
      <c r="BB443" s="196"/>
    </row>
    <row r="444" spans="1:54" s="166" customFormat="1" ht="15.95" customHeight="1" x14ac:dyDescent="0.25">
      <c r="A444" s="182">
        <v>475</v>
      </c>
      <c r="B444" s="166" t="s">
        <v>53</v>
      </c>
      <c r="C444" s="166" t="s">
        <v>58</v>
      </c>
      <c r="D444" s="166" t="s">
        <v>4536</v>
      </c>
      <c r="E444" s="166" t="s">
        <v>4537</v>
      </c>
      <c r="F444" s="166" t="s">
        <v>4538</v>
      </c>
      <c r="H444" s="166" t="s">
        <v>732</v>
      </c>
      <c r="I444" s="166">
        <v>0</v>
      </c>
      <c r="J444" s="166" t="s">
        <v>317</v>
      </c>
      <c r="K444" s="166">
        <v>0</v>
      </c>
      <c r="L444" s="166" t="s">
        <v>317</v>
      </c>
      <c r="M444" s="166">
        <v>0</v>
      </c>
      <c r="N444" s="186">
        <v>5</v>
      </c>
      <c r="O444" s="186">
        <v>1.5</v>
      </c>
      <c r="P444" s="168">
        <v>7.5</v>
      </c>
      <c r="Q444" s="345">
        <v>1</v>
      </c>
      <c r="R444" s="346"/>
      <c r="S444" s="346">
        <v>0</v>
      </c>
      <c r="T444" s="340"/>
      <c r="U444" s="346">
        <v>0</v>
      </c>
      <c r="V444" s="183"/>
      <c r="W444" s="183">
        <v>1</v>
      </c>
      <c r="X444" s="183"/>
      <c r="Y444" s="166" t="s">
        <v>61</v>
      </c>
      <c r="Z444" s="166" t="s">
        <v>230</v>
      </c>
      <c r="AA444" s="203" t="s">
        <v>230</v>
      </c>
      <c r="AB444" s="166" t="s">
        <v>230</v>
      </c>
      <c r="AC444" s="166" t="s">
        <v>230</v>
      </c>
      <c r="AD444" s="166" t="s">
        <v>230</v>
      </c>
      <c r="AE444" s="166" t="s">
        <v>4539</v>
      </c>
      <c r="AF444" s="166" t="s">
        <v>3521</v>
      </c>
      <c r="AG444" s="165" t="s">
        <v>230</v>
      </c>
      <c r="AH444" s="203" t="s">
        <v>58</v>
      </c>
      <c r="AI444" s="167">
        <v>0.114</v>
      </c>
      <c r="AJ444" s="201">
        <v>1360</v>
      </c>
      <c r="AK444" s="186">
        <v>0.32416438356164384</v>
      </c>
      <c r="AL444" s="167">
        <v>0.10060273972602739</v>
      </c>
      <c r="AM444" s="187">
        <v>0.42476712328767124</v>
      </c>
      <c r="AN444" s="186">
        <v>0.32416438356164384</v>
      </c>
      <c r="AO444" s="186">
        <v>0.10060273972602739</v>
      </c>
      <c r="AP444" s="186">
        <v>0.42476712328767124</v>
      </c>
      <c r="AQ444" s="186">
        <v>12.743013698630138</v>
      </c>
      <c r="AR444" s="193" t="s">
        <v>231</v>
      </c>
      <c r="AS444" s="194"/>
      <c r="AT444" s="166" t="s">
        <v>232</v>
      </c>
      <c r="AU444" s="166" t="s">
        <v>58</v>
      </c>
      <c r="AV444" s="195" t="s">
        <v>4540</v>
      </c>
      <c r="AW444" s="166" t="s">
        <v>1122</v>
      </c>
      <c r="AY444" s="196"/>
      <c r="AZ444" s="714"/>
      <c r="BB444" s="196"/>
    </row>
    <row r="445" spans="1:54" s="166" customFormat="1" ht="15.95" customHeight="1" x14ac:dyDescent="0.25">
      <c r="A445" s="182">
        <v>476</v>
      </c>
      <c r="B445" s="166" t="s">
        <v>53</v>
      </c>
      <c r="C445" s="166" t="s">
        <v>58</v>
      </c>
      <c r="D445" s="166" t="s">
        <v>4541</v>
      </c>
      <c r="E445" s="166" t="s">
        <v>4542</v>
      </c>
      <c r="F445" s="166" t="s">
        <v>4543</v>
      </c>
      <c r="H445" s="166" t="s">
        <v>732</v>
      </c>
      <c r="I445" s="166">
        <v>0</v>
      </c>
      <c r="J445" s="166" t="s">
        <v>317</v>
      </c>
      <c r="K445" s="166">
        <v>0</v>
      </c>
      <c r="L445" s="166" t="s">
        <v>317</v>
      </c>
      <c r="M445" s="166">
        <v>0</v>
      </c>
      <c r="N445" s="186">
        <v>5</v>
      </c>
      <c r="O445" s="186">
        <v>1.5</v>
      </c>
      <c r="P445" s="168">
        <v>7.5</v>
      </c>
      <c r="Q445" s="345">
        <v>3</v>
      </c>
      <c r="R445" s="346"/>
      <c r="S445" s="346">
        <v>1</v>
      </c>
      <c r="T445" s="340"/>
      <c r="U445" s="346">
        <v>0</v>
      </c>
      <c r="V445" s="183"/>
      <c r="W445" s="183"/>
      <c r="X445" s="183"/>
      <c r="Y445" s="166" t="s">
        <v>61</v>
      </c>
      <c r="Z445" s="166" t="s">
        <v>230</v>
      </c>
      <c r="AA445" s="203" t="s">
        <v>230</v>
      </c>
      <c r="AB445" s="166" t="s">
        <v>230</v>
      </c>
      <c r="AC445" s="166" t="s">
        <v>230</v>
      </c>
      <c r="AD445" s="166" t="s">
        <v>230</v>
      </c>
      <c r="AE445" s="166" t="s">
        <v>4544</v>
      </c>
      <c r="AF445" s="166" t="s">
        <v>3432</v>
      </c>
      <c r="AG445" s="165" t="s">
        <v>230</v>
      </c>
      <c r="AH445" s="203" t="s">
        <v>58</v>
      </c>
      <c r="AI445" s="167">
        <v>0.114</v>
      </c>
      <c r="AJ445" s="201">
        <v>4880</v>
      </c>
      <c r="AK445" s="186">
        <v>1.1631780821917808</v>
      </c>
      <c r="AL445" s="167">
        <v>0.36098630136986298</v>
      </c>
      <c r="AM445" s="187">
        <v>1.5241643835616436</v>
      </c>
      <c r="AN445" s="186">
        <v>1.1631780821917808</v>
      </c>
      <c r="AO445" s="186">
        <v>0.36098630136986298</v>
      </c>
      <c r="AP445" s="186">
        <v>1.5241643835616436</v>
      </c>
      <c r="AQ445" s="186">
        <v>45.724931506849309</v>
      </c>
      <c r="AR445" s="193" t="s">
        <v>231</v>
      </c>
      <c r="AS445" s="194"/>
      <c r="AT445" s="166" t="s">
        <v>232</v>
      </c>
      <c r="AU445" s="166" t="s">
        <v>58</v>
      </c>
      <c r="AV445" s="195" t="s">
        <v>4545</v>
      </c>
      <c r="AW445" s="166" t="s">
        <v>1122</v>
      </c>
      <c r="AY445" s="196"/>
      <c r="AZ445" s="714"/>
      <c r="BB445" s="196"/>
    </row>
    <row r="446" spans="1:54" s="166" customFormat="1" ht="15.95" customHeight="1" x14ac:dyDescent="0.25">
      <c r="A446" s="182">
        <v>477</v>
      </c>
      <c r="B446" s="166" t="s">
        <v>53</v>
      </c>
      <c r="C446" s="166" t="s">
        <v>58</v>
      </c>
      <c r="D446" s="166" t="s">
        <v>4546</v>
      </c>
      <c r="E446" s="166" t="s">
        <v>4547</v>
      </c>
      <c r="F446" s="166" t="s">
        <v>4548</v>
      </c>
      <c r="H446" s="166" t="s">
        <v>732</v>
      </c>
      <c r="I446" s="166">
        <v>0</v>
      </c>
      <c r="J446" s="166" t="s">
        <v>317</v>
      </c>
      <c r="K446" s="166">
        <v>0</v>
      </c>
      <c r="L446" s="166" t="s">
        <v>317</v>
      </c>
      <c r="M446" s="166">
        <v>0</v>
      </c>
      <c r="N446" s="186">
        <v>5</v>
      </c>
      <c r="O446" s="186">
        <v>1.5</v>
      </c>
      <c r="P446" s="168">
        <v>7.5</v>
      </c>
      <c r="Q446" s="345">
        <v>2</v>
      </c>
      <c r="R446" s="346"/>
      <c r="S446" s="346">
        <v>1</v>
      </c>
      <c r="T446" s="340"/>
      <c r="U446" s="346">
        <v>0</v>
      </c>
      <c r="V446" s="183"/>
      <c r="W446" s="183"/>
      <c r="X446" s="183"/>
      <c r="Y446" s="166" t="s">
        <v>61</v>
      </c>
      <c r="Z446" s="166" t="s">
        <v>230</v>
      </c>
      <c r="AA446" s="203" t="s">
        <v>230</v>
      </c>
      <c r="AB446" s="166" t="s">
        <v>230</v>
      </c>
      <c r="AC446" s="166" t="s">
        <v>230</v>
      </c>
      <c r="AD446" s="166" t="s">
        <v>230</v>
      </c>
      <c r="AE446" s="166" t="s">
        <v>4549</v>
      </c>
      <c r="AF446" s="166" t="s">
        <v>4550</v>
      </c>
      <c r="AG446" s="165" t="s">
        <v>230</v>
      </c>
      <c r="AH446" s="203" t="s">
        <v>58</v>
      </c>
      <c r="AI446" s="167">
        <v>0.114</v>
      </c>
      <c r="AJ446" s="201">
        <v>4240</v>
      </c>
      <c r="AK446" s="186">
        <v>1.0106301369863013</v>
      </c>
      <c r="AL446" s="167">
        <v>0.31364383561643838</v>
      </c>
      <c r="AM446" s="187">
        <v>1.3242739726027397</v>
      </c>
      <c r="AN446" s="186">
        <v>1.0106301369863013</v>
      </c>
      <c r="AO446" s="186">
        <v>0.31364383561643838</v>
      </c>
      <c r="AP446" s="186">
        <v>1.3242739726027397</v>
      </c>
      <c r="AQ446" s="186">
        <v>39.728219178082192</v>
      </c>
      <c r="AR446" s="193" t="s">
        <v>231</v>
      </c>
      <c r="AS446" s="194"/>
      <c r="AT446" s="166" t="s">
        <v>232</v>
      </c>
      <c r="AU446" s="166" t="s">
        <v>58</v>
      </c>
      <c r="AV446" s="195" t="s">
        <v>4551</v>
      </c>
      <c r="AW446" s="166" t="s">
        <v>1122</v>
      </c>
      <c r="AY446" s="196"/>
      <c r="AZ446" s="714"/>
      <c r="BB446" s="196"/>
    </row>
    <row r="447" spans="1:54" s="166" customFormat="1" ht="15.95" customHeight="1" x14ac:dyDescent="0.25">
      <c r="A447" s="182">
        <v>478</v>
      </c>
      <c r="B447" s="166" t="s">
        <v>53</v>
      </c>
      <c r="C447" s="166" t="s">
        <v>58</v>
      </c>
      <c r="D447" s="166" t="s">
        <v>4552</v>
      </c>
      <c r="E447" s="166" t="s">
        <v>4553</v>
      </c>
      <c r="F447" s="166" t="s">
        <v>4554</v>
      </c>
      <c r="H447" s="166" t="s">
        <v>732</v>
      </c>
      <c r="I447" s="166">
        <v>0</v>
      </c>
      <c r="J447" s="166" t="s">
        <v>317</v>
      </c>
      <c r="K447" s="166">
        <v>0</v>
      </c>
      <c r="L447" s="166" t="s">
        <v>317</v>
      </c>
      <c r="M447" s="166">
        <v>0</v>
      </c>
      <c r="N447" s="186">
        <v>5</v>
      </c>
      <c r="O447" s="186">
        <v>1.5</v>
      </c>
      <c r="P447" s="168">
        <v>7.5</v>
      </c>
      <c r="Q447" s="345">
        <v>1</v>
      </c>
      <c r="R447" s="346"/>
      <c r="S447" s="346">
        <v>0</v>
      </c>
      <c r="T447" s="340"/>
      <c r="U447" s="346">
        <v>0</v>
      </c>
      <c r="V447" s="183"/>
      <c r="W447" s="183">
        <v>1</v>
      </c>
      <c r="X447" s="183"/>
      <c r="Y447" s="166" t="s">
        <v>61</v>
      </c>
      <c r="Z447" s="166" t="s">
        <v>230</v>
      </c>
      <c r="AA447" s="203" t="s">
        <v>230</v>
      </c>
      <c r="AB447" s="166" t="s">
        <v>230</v>
      </c>
      <c r="AC447" s="166" t="s">
        <v>230</v>
      </c>
      <c r="AD447" s="166" t="s">
        <v>230</v>
      </c>
      <c r="AE447" s="166" t="s">
        <v>4555</v>
      </c>
      <c r="AF447" s="166" t="s">
        <v>3450</v>
      </c>
      <c r="AG447" s="165" t="s">
        <v>230</v>
      </c>
      <c r="AH447" s="203" t="s">
        <v>58</v>
      </c>
      <c r="AI447" s="167">
        <v>0.114</v>
      </c>
      <c r="AJ447" s="201">
        <v>3760</v>
      </c>
      <c r="AK447" s="186">
        <v>0.89621917808219176</v>
      </c>
      <c r="AL447" s="167">
        <v>0.27813698630136985</v>
      </c>
      <c r="AM447" s="187">
        <v>1.1743561643835616</v>
      </c>
      <c r="AN447" s="186">
        <v>0.89621917808219176</v>
      </c>
      <c r="AO447" s="186">
        <v>0.27813698630136985</v>
      </c>
      <c r="AP447" s="186">
        <v>1.1743561643835616</v>
      </c>
      <c r="AQ447" s="186">
        <v>35.23068493150685</v>
      </c>
      <c r="AR447" s="193" t="s">
        <v>231</v>
      </c>
      <c r="AS447" s="194"/>
      <c r="AT447" s="166" t="s">
        <v>232</v>
      </c>
      <c r="AU447" s="166" t="s">
        <v>58</v>
      </c>
      <c r="AV447" s="195" t="s">
        <v>4556</v>
      </c>
      <c r="AW447" s="166" t="s">
        <v>1122</v>
      </c>
      <c r="AY447" s="196"/>
      <c r="AZ447" s="714"/>
      <c r="BB447" s="196"/>
    </row>
    <row r="448" spans="1:54" s="166" customFormat="1" ht="15.95" customHeight="1" x14ac:dyDescent="0.25">
      <c r="A448" s="182">
        <v>479</v>
      </c>
      <c r="B448" s="166" t="s">
        <v>53</v>
      </c>
      <c r="C448" s="166" t="s">
        <v>58</v>
      </c>
      <c r="D448" s="166" t="s">
        <v>100</v>
      </c>
      <c r="E448" s="166" t="s">
        <v>4557</v>
      </c>
      <c r="F448" s="166" t="s">
        <v>4558</v>
      </c>
      <c r="H448" s="166" t="s">
        <v>732</v>
      </c>
      <c r="I448" s="166">
        <v>0</v>
      </c>
      <c r="J448" s="166" t="s">
        <v>317</v>
      </c>
      <c r="K448" s="166">
        <v>0</v>
      </c>
      <c r="L448" s="166" t="s">
        <v>317</v>
      </c>
      <c r="M448" s="166">
        <v>0</v>
      </c>
      <c r="N448" s="186">
        <v>5</v>
      </c>
      <c r="O448" s="186">
        <v>1.5</v>
      </c>
      <c r="P448" s="168">
        <v>7.5</v>
      </c>
      <c r="Q448" s="345">
        <v>0</v>
      </c>
      <c r="R448" s="346"/>
      <c r="S448" s="346">
        <v>0</v>
      </c>
      <c r="T448" s="340"/>
      <c r="U448" s="346">
        <v>0</v>
      </c>
      <c r="V448" s="183">
        <v>1</v>
      </c>
      <c r="W448" s="183">
        <v>1</v>
      </c>
      <c r="X448" s="183"/>
      <c r="Y448" s="166" t="s">
        <v>61</v>
      </c>
      <c r="Z448" s="166" t="s">
        <v>230</v>
      </c>
      <c r="AA448" s="203" t="s">
        <v>230</v>
      </c>
      <c r="AB448" s="166" t="s">
        <v>230</v>
      </c>
      <c r="AC448" s="166" t="s">
        <v>230</v>
      </c>
      <c r="AD448" s="166" t="s">
        <v>230</v>
      </c>
      <c r="AE448" s="166" t="s">
        <v>4559</v>
      </c>
      <c r="AF448" s="166" t="s">
        <v>3463</v>
      </c>
      <c r="AG448" s="165" t="s">
        <v>230</v>
      </c>
      <c r="AH448" s="203" t="s">
        <v>58</v>
      </c>
      <c r="AI448" s="167">
        <v>0.114</v>
      </c>
      <c r="AJ448" s="201">
        <v>2400</v>
      </c>
      <c r="AK448" s="186">
        <v>0.57205479452054786</v>
      </c>
      <c r="AL448" s="167">
        <v>0.17753424657534245</v>
      </c>
      <c r="AM448" s="187">
        <v>0.74958904109589031</v>
      </c>
      <c r="AN448" s="186">
        <v>0.57205479452054786</v>
      </c>
      <c r="AO448" s="186">
        <v>0.17753424657534245</v>
      </c>
      <c r="AP448" s="186">
        <v>0.74958904109589031</v>
      </c>
      <c r="AQ448" s="186">
        <v>22.487671232876711</v>
      </c>
      <c r="AR448" s="193" t="s">
        <v>231</v>
      </c>
      <c r="AS448" s="194"/>
      <c r="AT448" s="166" t="s">
        <v>232</v>
      </c>
      <c r="AU448" s="166" t="s">
        <v>58</v>
      </c>
      <c r="AV448" s="231" t="s">
        <v>1122</v>
      </c>
      <c r="AW448" s="166" t="s">
        <v>1122</v>
      </c>
      <c r="AY448" s="196"/>
      <c r="AZ448" s="714"/>
      <c r="BB448" s="196"/>
    </row>
    <row r="449" spans="1:54" s="166" customFormat="1" ht="15.95" customHeight="1" x14ac:dyDescent="0.25">
      <c r="A449" s="182">
        <v>480</v>
      </c>
      <c r="B449" s="166" t="s">
        <v>53</v>
      </c>
      <c r="C449" s="166" t="s">
        <v>58</v>
      </c>
      <c r="D449" s="166" t="s">
        <v>4560</v>
      </c>
      <c r="E449" s="166" t="s">
        <v>4561</v>
      </c>
      <c r="F449" s="166" t="s">
        <v>4562</v>
      </c>
      <c r="H449" s="166" t="s">
        <v>219</v>
      </c>
      <c r="I449" s="166" t="s">
        <v>220</v>
      </c>
      <c r="J449" s="166" t="s">
        <v>221</v>
      </c>
      <c r="K449" s="166" t="s">
        <v>222</v>
      </c>
      <c r="L449" s="198" t="s">
        <v>221</v>
      </c>
      <c r="M449" s="198" t="s">
        <v>879</v>
      </c>
      <c r="N449" s="186">
        <v>5</v>
      </c>
      <c r="O449" s="186">
        <v>1.5</v>
      </c>
      <c r="P449" s="168">
        <v>7.5</v>
      </c>
      <c r="Q449" s="345">
        <v>3</v>
      </c>
      <c r="R449" s="346"/>
      <c r="S449" s="346">
        <v>1</v>
      </c>
      <c r="T449" s="340"/>
      <c r="U449" s="346">
        <v>0</v>
      </c>
      <c r="V449" s="183"/>
      <c r="W449" s="183"/>
      <c r="X449" s="183"/>
      <c r="Y449" s="179" t="s">
        <v>16652</v>
      </c>
      <c r="Z449" s="166" t="s">
        <v>230</v>
      </c>
      <c r="AA449" s="203" t="s">
        <v>230</v>
      </c>
      <c r="AB449" s="166" t="s">
        <v>230</v>
      </c>
      <c r="AC449" s="166" t="s">
        <v>230</v>
      </c>
      <c r="AD449" s="166" t="s">
        <v>230</v>
      </c>
      <c r="AE449" s="166" t="s">
        <v>4563</v>
      </c>
      <c r="AF449" s="166" t="s">
        <v>4564</v>
      </c>
      <c r="AG449" s="165" t="s">
        <v>230</v>
      </c>
      <c r="AH449" s="203" t="s">
        <v>58</v>
      </c>
      <c r="AI449" s="167">
        <v>0.114</v>
      </c>
      <c r="AJ449" s="201">
        <v>8880</v>
      </c>
      <c r="AK449" s="186">
        <v>2.1166027397260274</v>
      </c>
      <c r="AL449" s="167">
        <v>0.6568767123287671</v>
      </c>
      <c r="AM449" s="187">
        <v>2.7734794520547945</v>
      </c>
      <c r="AN449" s="186">
        <v>2.1816027397260274</v>
      </c>
      <c r="AO449" s="186">
        <v>0.6568767123287671</v>
      </c>
      <c r="AP449" s="186">
        <v>2.8384794520547945</v>
      </c>
      <c r="AQ449" s="186">
        <v>85.15438356164384</v>
      </c>
      <c r="AR449" s="193" t="s">
        <v>231</v>
      </c>
      <c r="AS449" s="194" t="s">
        <v>431</v>
      </c>
      <c r="AT449" s="166" t="s">
        <v>232</v>
      </c>
      <c r="AU449" s="166" t="s">
        <v>58</v>
      </c>
      <c r="AV449" s="195" t="s">
        <v>4565</v>
      </c>
      <c r="AW449" s="166" t="s">
        <v>234</v>
      </c>
      <c r="AY449" s="196"/>
      <c r="AZ449" s="714"/>
      <c r="BB449" s="196"/>
    </row>
    <row r="450" spans="1:54" s="166" customFormat="1" ht="15.95" customHeight="1" x14ac:dyDescent="0.25">
      <c r="A450" s="182">
        <v>481</v>
      </c>
      <c r="B450" s="166" t="s">
        <v>53</v>
      </c>
      <c r="C450" s="166" t="s">
        <v>58</v>
      </c>
      <c r="D450" s="166" t="s">
        <v>4566</v>
      </c>
      <c r="E450" s="166" t="s">
        <v>4567</v>
      </c>
      <c r="F450" s="166" t="s">
        <v>4568</v>
      </c>
      <c r="H450" s="166" t="s">
        <v>732</v>
      </c>
      <c r="I450" s="166">
        <v>0</v>
      </c>
      <c r="J450" s="166" t="s">
        <v>317</v>
      </c>
      <c r="K450" s="166">
        <v>0</v>
      </c>
      <c r="L450" s="166" t="s">
        <v>317</v>
      </c>
      <c r="M450" s="166">
        <v>0</v>
      </c>
      <c r="N450" s="186">
        <v>5</v>
      </c>
      <c r="O450" s="186">
        <v>1.5</v>
      </c>
      <c r="P450" s="168">
        <v>7.5</v>
      </c>
      <c r="Q450" s="345">
        <v>2</v>
      </c>
      <c r="R450" s="346"/>
      <c r="S450" s="346">
        <v>0</v>
      </c>
      <c r="T450" s="340"/>
      <c r="U450" s="346">
        <v>0</v>
      </c>
      <c r="V450" s="183"/>
      <c r="W450" s="183">
        <v>1</v>
      </c>
      <c r="X450" s="183"/>
      <c r="Y450" s="166" t="s">
        <v>61</v>
      </c>
      <c r="Z450" s="166" t="s">
        <v>230</v>
      </c>
      <c r="AA450" s="203" t="s">
        <v>230</v>
      </c>
      <c r="AB450" s="166" t="s">
        <v>230</v>
      </c>
      <c r="AC450" s="166" t="s">
        <v>230</v>
      </c>
      <c r="AD450" s="166" t="s">
        <v>230</v>
      </c>
      <c r="AE450" s="166" t="s">
        <v>4569</v>
      </c>
      <c r="AF450" s="166" t="s">
        <v>3796</v>
      </c>
      <c r="AG450" s="165" t="s">
        <v>230</v>
      </c>
      <c r="AH450" s="203" t="s">
        <v>58</v>
      </c>
      <c r="AI450" s="167">
        <v>0.114</v>
      </c>
      <c r="AJ450" s="201">
        <v>2000</v>
      </c>
      <c r="AK450" s="186">
        <v>0.47671232876712327</v>
      </c>
      <c r="AL450" s="167">
        <v>0.14794520547945206</v>
      </c>
      <c r="AM450" s="187">
        <v>0.62465753424657533</v>
      </c>
      <c r="AN450" s="186">
        <v>0.66739726027397261</v>
      </c>
      <c r="AO450" s="186">
        <v>0.20712328767123289</v>
      </c>
      <c r="AP450" s="186">
        <v>0.87452054794520551</v>
      </c>
      <c r="AQ450" s="186">
        <v>26.235616438356164</v>
      </c>
      <c r="AR450" s="193" t="s">
        <v>231</v>
      </c>
      <c r="AS450" s="194"/>
      <c r="AT450" s="166" t="s">
        <v>232</v>
      </c>
      <c r="AU450" s="166" t="s">
        <v>58</v>
      </c>
      <c r="AV450" s="195" t="s">
        <v>4570</v>
      </c>
      <c r="AW450" s="166" t="s">
        <v>1122</v>
      </c>
      <c r="AY450" s="196"/>
      <c r="AZ450" s="714"/>
      <c r="BB450" s="196"/>
    </row>
    <row r="451" spans="1:54" s="166" customFormat="1" ht="15.95" customHeight="1" x14ac:dyDescent="0.25">
      <c r="A451" s="182">
        <v>482</v>
      </c>
      <c r="B451" s="170" t="s">
        <v>53</v>
      </c>
      <c r="C451" s="166" t="s">
        <v>58</v>
      </c>
      <c r="D451" s="166" t="s">
        <v>4572</v>
      </c>
      <c r="E451" s="166" t="s">
        <v>4573</v>
      </c>
      <c r="F451" s="166" t="s">
        <v>4574</v>
      </c>
      <c r="H451" s="166" t="s">
        <v>219</v>
      </c>
      <c r="I451" s="166" t="s">
        <v>220</v>
      </c>
      <c r="J451" s="166" t="s">
        <v>221</v>
      </c>
      <c r="K451" s="166" t="s">
        <v>1337</v>
      </c>
      <c r="L451" s="198" t="s">
        <v>221</v>
      </c>
      <c r="M451" s="198" t="s">
        <v>879</v>
      </c>
      <c r="N451" s="186">
        <v>5</v>
      </c>
      <c r="O451" s="186">
        <v>1.5</v>
      </c>
      <c r="P451" s="168">
        <v>7.5</v>
      </c>
      <c r="Q451" s="345">
        <v>4</v>
      </c>
      <c r="R451" s="346"/>
      <c r="S451" s="346">
        <v>2</v>
      </c>
      <c r="T451" s="340"/>
      <c r="U451" s="346">
        <v>0</v>
      </c>
      <c r="V451" s="183"/>
      <c r="W451" s="183"/>
      <c r="X451" s="183"/>
      <c r="Y451" s="166" t="s">
        <v>62</v>
      </c>
      <c r="Z451" s="170" t="s">
        <v>224</v>
      </c>
      <c r="AA451" s="197" t="s">
        <v>225</v>
      </c>
      <c r="AB451" s="166" t="s">
        <v>1540</v>
      </c>
      <c r="AC451" s="166" t="s">
        <v>1541</v>
      </c>
      <c r="AD451" s="166" t="s">
        <v>1542</v>
      </c>
      <c r="AE451" s="166" t="s">
        <v>4575</v>
      </c>
      <c r="AF451" s="166" t="s">
        <v>3541</v>
      </c>
      <c r="AG451" s="165" t="s">
        <v>230</v>
      </c>
      <c r="AH451" s="203" t="s">
        <v>58</v>
      </c>
      <c r="AI451" s="167">
        <v>0.114</v>
      </c>
      <c r="AJ451" s="201">
        <v>5600</v>
      </c>
      <c r="AK451" s="186">
        <v>1.3347945205479452</v>
      </c>
      <c r="AL451" s="167">
        <v>0.41424657534246573</v>
      </c>
      <c r="AM451" s="187">
        <v>1.749041095890411</v>
      </c>
      <c r="AN451" s="186">
        <v>1.3347945205479452</v>
      </c>
      <c r="AO451" s="186">
        <v>0.41424657534246573</v>
      </c>
      <c r="AP451" s="186">
        <v>1.749041095890411</v>
      </c>
      <c r="AQ451" s="186">
        <v>52.471232876712328</v>
      </c>
      <c r="AR451" s="193" t="s">
        <v>231</v>
      </c>
      <c r="AS451" s="194" t="s">
        <v>431</v>
      </c>
      <c r="AT451" s="166" t="s">
        <v>232</v>
      </c>
      <c r="AU451" s="166" t="s">
        <v>58</v>
      </c>
      <c r="AV451" s="195" t="s">
        <v>4576</v>
      </c>
      <c r="AW451" s="166" t="s">
        <v>234</v>
      </c>
      <c r="AY451" s="196"/>
      <c r="AZ451" s="714"/>
      <c r="BB451" s="196"/>
    </row>
    <row r="452" spans="1:54" s="166" customFormat="1" ht="15.95" customHeight="1" x14ac:dyDescent="0.25">
      <c r="A452" s="182">
        <v>483</v>
      </c>
      <c r="B452" s="170" t="s">
        <v>53</v>
      </c>
      <c r="C452" s="166" t="s">
        <v>58</v>
      </c>
      <c r="D452" s="166" t="s">
        <v>4577</v>
      </c>
      <c r="E452" s="166" t="s">
        <v>4578</v>
      </c>
      <c r="F452" s="166" t="s">
        <v>4579</v>
      </c>
      <c r="H452" s="166" t="s">
        <v>219</v>
      </c>
      <c r="I452" s="166" t="s">
        <v>220</v>
      </c>
      <c r="J452" s="166" t="s">
        <v>221</v>
      </c>
      <c r="K452" s="166" t="s">
        <v>1337</v>
      </c>
      <c r="L452" s="198" t="s">
        <v>221</v>
      </c>
      <c r="M452" s="198" t="s">
        <v>879</v>
      </c>
      <c r="N452" s="186">
        <v>5</v>
      </c>
      <c r="O452" s="186">
        <v>1.5</v>
      </c>
      <c r="P452" s="168">
        <v>7.5</v>
      </c>
      <c r="Q452" s="345">
        <v>3</v>
      </c>
      <c r="R452" s="346"/>
      <c r="S452" s="346">
        <v>2</v>
      </c>
      <c r="T452" s="340"/>
      <c r="U452" s="346">
        <v>0</v>
      </c>
      <c r="V452" s="183"/>
      <c r="W452" s="183"/>
      <c r="X452" s="183"/>
      <c r="Y452" s="166" t="s">
        <v>62</v>
      </c>
      <c r="Z452" s="170" t="s">
        <v>224</v>
      </c>
      <c r="AA452" s="197" t="s">
        <v>225</v>
      </c>
      <c r="AB452" s="166" t="s">
        <v>1540</v>
      </c>
      <c r="AC452" s="166" t="s">
        <v>1541</v>
      </c>
      <c r="AD452" s="166" t="s">
        <v>1542</v>
      </c>
      <c r="AE452" s="166" t="s">
        <v>4580</v>
      </c>
      <c r="AF452" s="166" t="s">
        <v>1550</v>
      </c>
      <c r="AG452" s="165" t="s">
        <v>230</v>
      </c>
      <c r="AH452" s="203" t="s">
        <v>58</v>
      </c>
      <c r="AI452" s="167">
        <v>0.114</v>
      </c>
      <c r="AJ452" s="201">
        <v>2160</v>
      </c>
      <c r="AK452" s="186">
        <v>0.51484931506849307</v>
      </c>
      <c r="AL452" s="167">
        <v>0.15978082191780821</v>
      </c>
      <c r="AM452" s="187">
        <v>0.67463013698630125</v>
      </c>
      <c r="AN452" s="186">
        <v>0.51484931506849307</v>
      </c>
      <c r="AO452" s="186">
        <v>0.15978082191780821</v>
      </c>
      <c r="AP452" s="186">
        <v>0.67463013698630125</v>
      </c>
      <c r="AQ452" s="186">
        <v>20.238904109589036</v>
      </c>
      <c r="AR452" s="193" t="s">
        <v>231</v>
      </c>
      <c r="AS452" s="194" t="s">
        <v>431</v>
      </c>
      <c r="AT452" s="166" t="s">
        <v>232</v>
      </c>
      <c r="AU452" s="166" t="s">
        <v>58</v>
      </c>
      <c r="AV452" s="231" t="s">
        <v>4581</v>
      </c>
      <c r="AW452" s="166" t="s">
        <v>234</v>
      </c>
      <c r="AY452" s="196"/>
      <c r="AZ452" s="714"/>
      <c r="BB452" s="196"/>
    </row>
    <row r="453" spans="1:54" s="166" customFormat="1" ht="15.95" customHeight="1" x14ac:dyDescent="0.25">
      <c r="A453" s="182">
        <v>484</v>
      </c>
      <c r="B453" s="166" t="s">
        <v>53</v>
      </c>
      <c r="C453" s="166" t="s">
        <v>58</v>
      </c>
      <c r="D453" s="166" t="s">
        <v>4582</v>
      </c>
      <c r="E453" s="166" t="s">
        <v>4583</v>
      </c>
      <c r="F453" s="166" t="s">
        <v>4584</v>
      </c>
      <c r="H453" s="166" t="s">
        <v>732</v>
      </c>
      <c r="I453" s="166">
        <v>0</v>
      </c>
      <c r="J453" s="166" t="s">
        <v>317</v>
      </c>
      <c r="K453" s="166">
        <v>0</v>
      </c>
      <c r="L453" s="166" t="s">
        <v>317</v>
      </c>
      <c r="M453" s="166">
        <v>0</v>
      </c>
      <c r="N453" s="186">
        <v>5</v>
      </c>
      <c r="O453" s="186">
        <v>1.5</v>
      </c>
      <c r="P453" s="168">
        <v>7.5</v>
      </c>
      <c r="Q453" s="345">
        <v>2</v>
      </c>
      <c r="R453" s="346"/>
      <c r="S453" s="346">
        <v>0</v>
      </c>
      <c r="T453" s="340"/>
      <c r="U453" s="346">
        <v>0</v>
      </c>
      <c r="V453" s="183"/>
      <c r="W453" s="183">
        <v>1</v>
      </c>
      <c r="X453" s="183"/>
      <c r="Y453" s="166" t="s">
        <v>61</v>
      </c>
      <c r="Z453" s="166" t="s">
        <v>230</v>
      </c>
      <c r="AA453" s="203" t="s">
        <v>230</v>
      </c>
      <c r="AB453" s="166" t="s">
        <v>230</v>
      </c>
      <c r="AC453" s="166" t="s">
        <v>230</v>
      </c>
      <c r="AD453" s="166" t="s">
        <v>230</v>
      </c>
      <c r="AE453" s="166" t="s">
        <v>4585</v>
      </c>
      <c r="AF453" s="166" t="s">
        <v>532</v>
      </c>
      <c r="AG453" s="165" t="s">
        <v>230</v>
      </c>
      <c r="AH453" s="203" t="s">
        <v>58</v>
      </c>
      <c r="AI453" s="167">
        <v>0.114</v>
      </c>
      <c r="AJ453" s="201">
        <v>2320</v>
      </c>
      <c r="AK453" s="186">
        <v>0.55298630136986293</v>
      </c>
      <c r="AL453" s="167">
        <v>0.17161643835616439</v>
      </c>
      <c r="AM453" s="187">
        <v>0.72460273972602729</v>
      </c>
      <c r="AN453" s="186">
        <v>0.56895616438356156</v>
      </c>
      <c r="AO453" s="186">
        <v>0.17161643835616439</v>
      </c>
      <c r="AP453" s="186">
        <v>0.74057260273972592</v>
      </c>
      <c r="AQ453" s="186">
        <v>22.217178082191779</v>
      </c>
      <c r="AR453" s="193" t="s">
        <v>231</v>
      </c>
      <c r="AS453" s="194"/>
      <c r="AT453" s="166" t="s">
        <v>232</v>
      </c>
      <c r="AU453" s="166" t="s">
        <v>58</v>
      </c>
      <c r="AV453" s="195" t="s">
        <v>4586</v>
      </c>
      <c r="AW453" s="166" t="s">
        <v>1122</v>
      </c>
      <c r="AY453" s="196"/>
      <c r="AZ453" s="714"/>
      <c r="BB453" s="196"/>
    </row>
    <row r="454" spans="1:54" s="166" customFormat="1" ht="15.95" customHeight="1" x14ac:dyDescent="0.25">
      <c r="A454" s="182">
        <v>485</v>
      </c>
      <c r="B454" s="166" t="s">
        <v>53</v>
      </c>
      <c r="C454" s="166" t="s">
        <v>58</v>
      </c>
      <c r="D454" s="166" t="s">
        <v>16683</v>
      </c>
      <c r="E454" s="166" t="s">
        <v>4587</v>
      </c>
      <c r="F454" s="166" t="s">
        <v>4588</v>
      </c>
      <c r="H454" s="166" t="s">
        <v>732</v>
      </c>
      <c r="I454" s="166">
        <v>0</v>
      </c>
      <c r="J454" s="166" t="s">
        <v>317</v>
      </c>
      <c r="K454" s="166">
        <v>0</v>
      </c>
      <c r="L454" s="166" t="s">
        <v>317</v>
      </c>
      <c r="M454" s="166">
        <v>0</v>
      </c>
      <c r="N454" s="186">
        <v>5</v>
      </c>
      <c r="O454" s="186">
        <v>1.5</v>
      </c>
      <c r="P454" s="168">
        <v>7.5</v>
      </c>
      <c r="Q454" s="345">
        <v>0</v>
      </c>
      <c r="R454" s="346"/>
      <c r="S454" s="346">
        <v>0</v>
      </c>
      <c r="T454" s="340"/>
      <c r="U454" s="346">
        <v>0</v>
      </c>
      <c r="V454" s="183">
        <v>1</v>
      </c>
      <c r="W454" s="183">
        <v>1</v>
      </c>
      <c r="X454" s="183"/>
      <c r="Y454" s="166" t="s">
        <v>61</v>
      </c>
      <c r="Z454" s="166" t="s">
        <v>230</v>
      </c>
      <c r="AA454" s="203" t="s">
        <v>230</v>
      </c>
      <c r="AB454" s="166" t="s">
        <v>230</v>
      </c>
      <c r="AC454" s="166" t="s">
        <v>230</v>
      </c>
      <c r="AD454" s="166" t="s">
        <v>230</v>
      </c>
      <c r="AE454" s="166" t="s">
        <v>4589</v>
      </c>
      <c r="AF454" s="166" t="s">
        <v>491</v>
      </c>
      <c r="AG454" s="165" t="s">
        <v>230</v>
      </c>
      <c r="AH454" s="203" t="s">
        <v>58</v>
      </c>
      <c r="AI454" s="167">
        <v>0.114</v>
      </c>
      <c r="AJ454" s="201">
        <v>1120</v>
      </c>
      <c r="AK454" s="186">
        <v>0.26695890410958906</v>
      </c>
      <c r="AL454" s="167">
        <v>8.2849315068493148E-2</v>
      </c>
      <c r="AM454" s="187">
        <v>0.34980821917808219</v>
      </c>
      <c r="AN454" s="167">
        <v>0.57205479452054786</v>
      </c>
      <c r="AO454" s="167">
        <v>0.17753424657534247</v>
      </c>
      <c r="AP454" s="167">
        <v>0.74958904109589031</v>
      </c>
      <c r="AQ454" s="167">
        <v>22.487671232876711</v>
      </c>
      <c r="AR454" s="193" t="s">
        <v>231</v>
      </c>
      <c r="AS454" s="194"/>
      <c r="AT454" s="166" t="s">
        <v>232</v>
      </c>
      <c r="AU454" s="166" t="s">
        <v>58</v>
      </c>
      <c r="AV454" s="195" t="s">
        <v>4590</v>
      </c>
      <c r="AW454" s="166" t="s">
        <v>1122</v>
      </c>
      <c r="AX454" s="327" t="s">
        <v>16662</v>
      </c>
      <c r="AY454" s="196"/>
      <c r="AZ454" s="714"/>
      <c r="BB454" s="196"/>
    </row>
    <row r="455" spans="1:54" s="166" customFormat="1" ht="15.95" customHeight="1" x14ac:dyDescent="0.25">
      <c r="A455" s="182">
        <v>486</v>
      </c>
      <c r="B455" s="166" t="s">
        <v>53</v>
      </c>
      <c r="C455" s="166" t="s">
        <v>58</v>
      </c>
      <c r="D455" s="166" t="s">
        <v>4592</v>
      </c>
      <c r="E455" s="166" t="s">
        <v>4593</v>
      </c>
      <c r="F455" s="166" t="s">
        <v>4594</v>
      </c>
      <c r="H455" s="166" t="s">
        <v>732</v>
      </c>
      <c r="I455" s="166">
        <v>0</v>
      </c>
      <c r="J455" s="166" t="s">
        <v>317</v>
      </c>
      <c r="K455" s="166">
        <v>0</v>
      </c>
      <c r="L455" s="166" t="s">
        <v>317</v>
      </c>
      <c r="M455" s="166">
        <v>0</v>
      </c>
      <c r="N455" s="186">
        <v>5</v>
      </c>
      <c r="O455" s="186">
        <v>1.5</v>
      </c>
      <c r="P455" s="168">
        <v>7.5</v>
      </c>
      <c r="Q455" s="345">
        <v>2</v>
      </c>
      <c r="R455" s="346"/>
      <c r="S455" s="346">
        <v>1</v>
      </c>
      <c r="T455" s="340"/>
      <c r="U455" s="346">
        <v>0</v>
      </c>
      <c r="V455" s="183"/>
      <c r="W455" s="183"/>
      <c r="X455" s="183"/>
      <c r="Y455" s="166" t="s">
        <v>61</v>
      </c>
      <c r="Z455" s="166" t="s">
        <v>230</v>
      </c>
      <c r="AA455" s="203" t="s">
        <v>230</v>
      </c>
      <c r="AB455" s="166" t="s">
        <v>230</v>
      </c>
      <c r="AC455" s="166" t="s">
        <v>230</v>
      </c>
      <c r="AD455" s="166" t="s">
        <v>230</v>
      </c>
      <c r="AE455" s="166" t="s">
        <v>4595</v>
      </c>
      <c r="AF455" s="166" t="s">
        <v>3912</v>
      </c>
      <c r="AG455" s="165" t="s">
        <v>230</v>
      </c>
      <c r="AH455" s="203" t="s">
        <v>58</v>
      </c>
      <c r="AI455" s="167">
        <v>0.114</v>
      </c>
      <c r="AJ455" s="201">
        <v>1520</v>
      </c>
      <c r="AK455" s="186">
        <v>0.36230136986301364</v>
      </c>
      <c r="AL455" s="167">
        <v>0.11243835616438357</v>
      </c>
      <c r="AM455" s="187">
        <v>0.47473972602739722</v>
      </c>
      <c r="AN455" s="186">
        <v>0.36230136986301364</v>
      </c>
      <c r="AO455" s="186">
        <v>0.11243835616438357</v>
      </c>
      <c r="AP455" s="186">
        <v>0.47473972602739722</v>
      </c>
      <c r="AQ455" s="186">
        <v>14.242191780821917</v>
      </c>
      <c r="AR455" s="193" t="s">
        <v>231</v>
      </c>
      <c r="AS455" s="194"/>
      <c r="AT455" s="166" t="s">
        <v>232</v>
      </c>
      <c r="AU455" s="166" t="s">
        <v>58</v>
      </c>
      <c r="AV455" s="195" t="s">
        <v>4596</v>
      </c>
      <c r="AW455" s="166" t="s">
        <v>1122</v>
      </c>
      <c r="AY455" s="196"/>
      <c r="AZ455" s="714"/>
      <c r="BB455" s="196"/>
    </row>
    <row r="456" spans="1:54" s="166" customFormat="1" ht="15.95" customHeight="1" x14ac:dyDescent="0.25">
      <c r="A456" s="182">
        <v>487</v>
      </c>
      <c r="B456" s="166" t="s">
        <v>53</v>
      </c>
      <c r="C456" s="166" t="s">
        <v>58</v>
      </c>
      <c r="D456" s="166" t="s">
        <v>16521</v>
      </c>
      <c r="E456" s="166" t="s">
        <v>4597</v>
      </c>
      <c r="F456" s="166" t="s">
        <v>4598</v>
      </c>
      <c r="H456" s="166" t="s">
        <v>732</v>
      </c>
      <c r="I456" s="166">
        <v>0</v>
      </c>
      <c r="J456" s="166" t="s">
        <v>317</v>
      </c>
      <c r="K456" s="166">
        <v>0</v>
      </c>
      <c r="L456" s="166" t="s">
        <v>317</v>
      </c>
      <c r="M456" s="166">
        <v>0</v>
      </c>
      <c r="N456" s="186">
        <v>5</v>
      </c>
      <c r="O456" s="186">
        <v>1.5</v>
      </c>
      <c r="P456" s="168">
        <v>7.5</v>
      </c>
      <c r="Q456" s="345">
        <v>1</v>
      </c>
      <c r="R456" s="346"/>
      <c r="S456" s="346">
        <v>0</v>
      </c>
      <c r="T456" s="340"/>
      <c r="U456" s="346">
        <v>0</v>
      </c>
      <c r="V456" s="183"/>
      <c r="W456" s="183">
        <v>1</v>
      </c>
      <c r="X456" s="183"/>
      <c r="Y456" s="166" t="s">
        <v>61</v>
      </c>
      <c r="Z456" s="166" t="s">
        <v>230</v>
      </c>
      <c r="AA456" s="203" t="s">
        <v>230</v>
      </c>
      <c r="AB456" s="166" t="s">
        <v>230</v>
      </c>
      <c r="AC456" s="166" t="s">
        <v>230</v>
      </c>
      <c r="AD456" s="166" t="s">
        <v>230</v>
      </c>
      <c r="AE456" s="166" t="s">
        <v>4599</v>
      </c>
      <c r="AF456" s="166" t="s">
        <v>709</v>
      </c>
      <c r="AG456" s="165" t="s">
        <v>230</v>
      </c>
      <c r="AH456" s="203" t="s">
        <v>58</v>
      </c>
      <c r="AI456" s="167">
        <v>0.114</v>
      </c>
      <c r="AJ456" s="201">
        <v>2960</v>
      </c>
      <c r="AK456" s="186">
        <v>0.70553424657534236</v>
      </c>
      <c r="AL456" s="167">
        <v>0.21895890410958904</v>
      </c>
      <c r="AM456" s="187">
        <v>0.92449315068493143</v>
      </c>
      <c r="AN456" s="167">
        <v>0.97249315068493147</v>
      </c>
      <c r="AO456" s="167">
        <v>0.3018082191780822</v>
      </c>
      <c r="AP456" s="167">
        <v>1.2743013698630137</v>
      </c>
      <c r="AQ456" s="167">
        <v>38.229041095890409</v>
      </c>
      <c r="AR456" s="193" t="s">
        <v>231</v>
      </c>
      <c r="AS456" s="194"/>
      <c r="AT456" s="166" t="s">
        <v>232</v>
      </c>
      <c r="AU456" s="166" t="s">
        <v>58</v>
      </c>
      <c r="AV456" s="195" t="s">
        <v>4600</v>
      </c>
      <c r="AW456" s="166" t="s">
        <v>1122</v>
      </c>
      <c r="AX456" s="327" t="s">
        <v>16685</v>
      </c>
      <c r="AY456" s="196"/>
      <c r="AZ456" s="714"/>
      <c r="BB456" s="196"/>
    </row>
    <row r="457" spans="1:54" s="166" customFormat="1" ht="15.95" customHeight="1" x14ac:dyDescent="0.25">
      <c r="A457" s="182">
        <v>488</v>
      </c>
      <c r="B457" s="166" t="s">
        <v>53</v>
      </c>
      <c r="C457" s="166" t="s">
        <v>58</v>
      </c>
      <c r="D457" s="166" t="s">
        <v>16682</v>
      </c>
      <c r="E457" s="166" t="s">
        <v>4604</v>
      </c>
      <c r="F457" s="166" t="s">
        <v>4605</v>
      </c>
      <c r="H457" s="166" t="s">
        <v>732</v>
      </c>
      <c r="I457" s="166">
        <v>0</v>
      </c>
      <c r="J457" s="166" t="s">
        <v>317</v>
      </c>
      <c r="K457" s="166">
        <v>0</v>
      </c>
      <c r="L457" s="166" t="s">
        <v>317</v>
      </c>
      <c r="M457" s="166">
        <v>0</v>
      </c>
      <c r="N457" s="186">
        <v>5</v>
      </c>
      <c r="O457" s="186">
        <v>1.5</v>
      </c>
      <c r="P457" s="168">
        <v>7.5</v>
      </c>
      <c r="Q457" s="345">
        <v>3</v>
      </c>
      <c r="R457" s="346"/>
      <c r="S457" s="346">
        <v>1</v>
      </c>
      <c r="T457" s="340"/>
      <c r="U457" s="346">
        <v>0</v>
      </c>
      <c r="V457" s="183"/>
      <c r="W457" s="183"/>
      <c r="X457" s="183"/>
      <c r="Y457" s="166" t="s">
        <v>61</v>
      </c>
      <c r="Z457" s="166" t="s">
        <v>230</v>
      </c>
      <c r="AA457" s="203" t="s">
        <v>230</v>
      </c>
      <c r="AB457" s="166" t="s">
        <v>230</v>
      </c>
      <c r="AC457" s="166" t="s">
        <v>230</v>
      </c>
      <c r="AD457" s="166" t="s">
        <v>230</v>
      </c>
      <c r="AE457" s="166" t="s">
        <v>4606</v>
      </c>
      <c r="AF457" s="166" t="s">
        <v>4228</v>
      </c>
      <c r="AG457" s="165" t="s">
        <v>230</v>
      </c>
      <c r="AH457" s="203" t="s">
        <v>58</v>
      </c>
      <c r="AI457" s="167">
        <v>0.114</v>
      </c>
      <c r="AJ457" s="201">
        <v>3040</v>
      </c>
      <c r="AK457" s="186">
        <v>0.72460273972602729</v>
      </c>
      <c r="AL457" s="167">
        <v>0.22487671232876713</v>
      </c>
      <c r="AM457" s="187">
        <v>0.94947945205479445</v>
      </c>
      <c r="AN457" s="167">
        <v>1.8230381963470319</v>
      </c>
      <c r="AO457" s="167">
        <v>0.55035616438356161</v>
      </c>
      <c r="AP457" s="167">
        <v>2.3733943607305936</v>
      </c>
      <c r="AQ457" s="167">
        <v>71.20183082191781</v>
      </c>
      <c r="AR457" s="193" t="s">
        <v>231</v>
      </c>
      <c r="AS457" s="194"/>
      <c r="AT457" s="166" t="s">
        <v>232</v>
      </c>
      <c r="AU457" s="166" t="s">
        <v>58</v>
      </c>
      <c r="AV457" s="195" t="s">
        <v>4607</v>
      </c>
      <c r="AW457" s="166" t="s">
        <v>1122</v>
      </c>
      <c r="AX457" s="327" t="s">
        <v>16662</v>
      </c>
      <c r="AY457" s="196"/>
      <c r="AZ457" s="714"/>
      <c r="BB457" s="196"/>
    </row>
    <row r="458" spans="1:54" s="166" customFormat="1" ht="15.95" customHeight="1" x14ac:dyDescent="0.25">
      <c r="A458" s="182">
        <v>489</v>
      </c>
      <c r="B458" s="166" t="s">
        <v>53</v>
      </c>
      <c r="C458" s="166" t="s">
        <v>58</v>
      </c>
      <c r="D458" s="166" t="s">
        <v>16657</v>
      </c>
      <c r="E458" s="166" t="s">
        <v>4611</v>
      </c>
      <c r="F458" s="166" t="s">
        <v>4612</v>
      </c>
      <c r="H458" s="166" t="s">
        <v>732</v>
      </c>
      <c r="I458" s="166">
        <v>0</v>
      </c>
      <c r="J458" s="166" t="s">
        <v>317</v>
      </c>
      <c r="K458" s="166">
        <v>0</v>
      </c>
      <c r="L458" s="166" t="s">
        <v>317</v>
      </c>
      <c r="M458" s="166">
        <v>0</v>
      </c>
      <c r="N458" s="186">
        <v>5</v>
      </c>
      <c r="O458" s="186">
        <v>1.5</v>
      </c>
      <c r="P458" s="168">
        <v>7.5</v>
      </c>
      <c r="Q458" s="345">
        <v>0</v>
      </c>
      <c r="R458" s="346"/>
      <c r="S458" s="346">
        <v>0</v>
      </c>
      <c r="T458" s="340"/>
      <c r="U458" s="346">
        <v>0</v>
      </c>
      <c r="V458" s="183">
        <v>1</v>
      </c>
      <c r="W458" s="183">
        <v>1</v>
      </c>
      <c r="X458" s="183"/>
      <c r="Y458" s="166" t="s">
        <v>61</v>
      </c>
      <c r="Z458" s="166" t="s">
        <v>230</v>
      </c>
      <c r="AA458" s="203" t="s">
        <v>230</v>
      </c>
      <c r="AB458" s="166" t="s">
        <v>230</v>
      </c>
      <c r="AC458" s="166" t="s">
        <v>230</v>
      </c>
      <c r="AD458" s="166" t="s">
        <v>230</v>
      </c>
      <c r="AE458" s="166" t="s">
        <v>4613</v>
      </c>
      <c r="AF458" s="166" t="s">
        <v>3450</v>
      </c>
      <c r="AG458" s="165" t="s">
        <v>230</v>
      </c>
      <c r="AH458" s="203" t="s">
        <v>58</v>
      </c>
      <c r="AI458" s="167">
        <v>0.114</v>
      </c>
      <c r="AJ458" s="201">
        <v>3760</v>
      </c>
      <c r="AK458" s="186">
        <v>0.89621917808219176</v>
      </c>
      <c r="AL458" s="167">
        <v>0.27813698630136985</v>
      </c>
      <c r="AM458" s="187">
        <v>1.1743561643835616</v>
      </c>
      <c r="AN458" s="186">
        <v>0.89621917808219176</v>
      </c>
      <c r="AO458" s="186">
        <v>0.27813698630136985</v>
      </c>
      <c r="AP458" s="186">
        <v>1.1743561643835616</v>
      </c>
      <c r="AQ458" s="186">
        <v>35.23068493150685</v>
      </c>
      <c r="AR458" s="193" t="s">
        <v>231</v>
      </c>
      <c r="AS458" s="194"/>
      <c r="AT458" s="166" t="s">
        <v>232</v>
      </c>
      <c r="AU458" s="166" t="s">
        <v>58</v>
      </c>
      <c r="AV458" s="231" t="s">
        <v>1122</v>
      </c>
      <c r="AW458" s="166" t="s">
        <v>1122</v>
      </c>
      <c r="AY458" s="196"/>
      <c r="AZ458" s="714"/>
      <c r="BB458" s="196"/>
    </row>
    <row r="459" spans="1:54" s="166" customFormat="1" ht="15.95" customHeight="1" x14ac:dyDescent="0.25">
      <c r="A459" s="182">
        <v>490</v>
      </c>
      <c r="B459" s="166" t="s">
        <v>53</v>
      </c>
      <c r="C459" s="166" t="s">
        <v>58</v>
      </c>
      <c r="D459" s="166" t="s">
        <v>4614</v>
      </c>
      <c r="E459" s="166" t="s">
        <v>4615</v>
      </c>
      <c r="F459" s="166" t="s">
        <v>4616</v>
      </c>
      <c r="H459" s="166" t="s">
        <v>732</v>
      </c>
      <c r="I459" s="166">
        <v>0</v>
      </c>
      <c r="J459" s="166" t="s">
        <v>317</v>
      </c>
      <c r="K459" s="166">
        <v>0</v>
      </c>
      <c r="L459" s="166" t="s">
        <v>317</v>
      </c>
      <c r="M459" s="166">
        <v>0</v>
      </c>
      <c r="N459" s="186">
        <v>5</v>
      </c>
      <c r="O459" s="186">
        <v>1.5</v>
      </c>
      <c r="P459" s="168">
        <v>7.5</v>
      </c>
      <c r="Q459" s="345">
        <v>1</v>
      </c>
      <c r="R459" s="346"/>
      <c r="S459" s="346">
        <v>0</v>
      </c>
      <c r="T459" s="340"/>
      <c r="U459" s="346">
        <v>0</v>
      </c>
      <c r="V459" s="183"/>
      <c r="W459" s="183">
        <v>1</v>
      </c>
      <c r="X459" s="183"/>
      <c r="Y459" s="166" t="s">
        <v>61</v>
      </c>
      <c r="Z459" s="166" t="s">
        <v>230</v>
      </c>
      <c r="AA459" s="203" t="s">
        <v>230</v>
      </c>
      <c r="AB459" s="166" t="s">
        <v>230</v>
      </c>
      <c r="AC459" s="166" t="s">
        <v>230</v>
      </c>
      <c r="AD459" s="166" t="s">
        <v>230</v>
      </c>
      <c r="AE459" s="166" t="s">
        <v>4617</v>
      </c>
      <c r="AF459" s="166" t="s">
        <v>4609</v>
      </c>
      <c r="AG459" s="165" t="s">
        <v>230</v>
      </c>
      <c r="AH459" s="203" t="s">
        <v>58</v>
      </c>
      <c r="AI459" s="167">
        <v>0.114</v>
      </c>
      <c r="AJ459" s="201">
        <v>1840</v>
      </c>
      <c r="AK459" s="186">
        <v>0.43857534246575336</v>
      </c>
      <c r="AL459" s="167">
        <v>0.13610958904109588</v>
      </c>
      <c r="AM459" s="187">
        <v>0.57468493150684918</v>
      </c>
      <c r="AN459" s="186">
        <v>0.43857534246575336</v>
      </c>
      <c r="AO459" s="186">
        <v>0.13610958904109588</v>
      </c>
      <c r="AP459" s="186">
        <v>0.57468493150684918</v>
      </c>
      <c r="AQ459" s="186">
        <v>17.240547945205474</v>
      </c>
      <c r="AR459" s="193" t="s">
        <v>231</v>
      </c>
      <c r="AS459" s="194"/>
      <c r="AT459" s="166" t="s">
        <v>232</v>
      </c>
      <c r="AU459" s="166" t="s">
        <v>58</v>
      </c>
      <c r="AV459" s="195" t="s">
        <v>4618</v>
      </c>
      <c r="AW459" s="166" t="s">
        <v>1122</v>
      </c>
      <c r="AY459" s="196"/>
      <c r="AZ459" s="714"/>
      <c r="BB459" s="196"/>
    </row>
    <row r="460" spans="1:54" s="166" customFormat="1" ht="15.95" customHeight="1" x14ac:dyDescent="0.25">
      <c r="A460" s="182">
        <v>491</v>
      </c>
      <c r="B460" s="166" t="s">
        <v>53</v>
      </c>
      <c r="C460" s="166" t="s">
        <v>58</v>
      </c>
      <c r="D460" s="166" t="s">
        <v>16681</v>
      </c>
      <c r="E460" s="166" t="s">
        <v>4619</v>
      </c>
      <c r="F460" s="166" t="s">
        <v>4620</v>
      </c>
      <c r="H460" s="166" t="s">
        <v>732</v>
      </c>
      <c r="I460" s="166">
        <v>0</v>
      </c>
      <c r="J460" s="166" t="s">
        <v>317</v>
      </c>
      <c r="K460" s="166">
        <v>0</v>
      </c>
      <c r="L460" s="166" t="s">
        <v>317</v>
      </c>
      <c r="M460" s="166">
        <v>0</v>
      </c>
      <c r="N460" s="186">
        <v>5</v>
      </c>
      <c r="O460" s="186">
        <v>1.5</v>
      </c>
      <c r="P460" s="168">
        <v>7.5</v>
      </c>
      <c r="Q460" s="345">
        <v>3</v>
      </c>
      <c r="R460" s="346"/>
      <c r="S460" s="346">
        <v>1</v>
      </c>
      <c r="T460" s="340"/>
      <c r="U460" s="346">
        <v>0</v>
      </c>
      <c r="V460" s="183"/>
      <c r="W460" s="183"/>
      <c r="X460" s="183"/>
      <c r="Y460" s="166" t="s">
        <v>61</v>
      </c>
      <c r="Z460" s="166" t="s">
        <v>230</v>
      </c>
      <c r="AA460" s="203" t="s">
        <v>230</v>
      </c>
      <c r="AB460" s="166" t="s">
        <v>230</v>
      </c>
      <c r="AC460" s="166" t="s">
        <v>230</v>
      </c>
      <c r="AD460" s="166" t="s">
        <v>230</v>
      </c>
      <c r="AE460" s="166" t="s">
        <v>4621</v>
      </c>
      <c r="AF460" s="166" t="s">
        <v>3513</v>
      </c>
      <c r="AG460" s="165" t="s">
        <v>230</v>
      </c>
      <c r="AH460" s="203" t="s">
        <v>58</v>
      </c>
      <c r="AI460" s="167">
        <v>0.114</v>
      </c>
      <c r="AJ460" s="201">
        <v>3600</v>
      </c>
      <c r="AK460" s="186">
        <v>0.8580821917808219</v>
      </c>
      <c r="AL460" s="167">
        <v>0.26630136986301373</v>
      </c>
      <c r="AM460" s="187">
        <v>1.1243835616438356</v>
      </c>
      <c r="AN460" s="167">
        <v>1.2966575342465751</v>
      </c>
      <c r="AO460" s="167">
        <v>0.40241095890410961</v>
      </c>
      <c r="AP460" s="167">
        <v>1.6990684931506848</v>
      </c>
      <c r="AQ460" s="167">
        <v>50.972054794520545</v>
      </c>
      <c r="AR460" s="193" t="s">
        <v>231</v>
      </c>
      <c r="AS460" s="194"/>
      <c r="AT460" s="166" t="s">
        <v>232</v>
      </c>
      <c r="AU460" s="166" t="s">
        <v>58</v>
      </c>
      <c r="AV460" s="195" t="s">
        <v>4622</v>
      </c>
      <c r="AW460" s="166" t="s">
        <v>1122</v>
      </c>
      <c r="AX460" s="327" t="s">
        <v>16680</v>
      </c>
      <c r="AY460" s="196"/>
      <c r="AZ460" s="714"/>
      <c r="BB460" s="196"/>
    </row>
    <row r="461" spans="1:54" s="166" customFormat="1" ht="15.95" customHeight="1" x14ac:dyDescent="0.25">
      <c r="A461" s="182">
        <v>492</v>
      </c>
      <c r="B461" s="166" t="s">
        <v>53</v>
      </c>
      <c r="C461" s="166" t="s">
        <v>58</v>
      </c>
      <c r="D461" s="166" t="s">
        <v>4624</v>
      </c>
      <c r="E461" s="166" t="s">
        <v>4625</v>
      </c>
      <c r="F461" s="166" t="s">
        <v>4626</v>
      </c>
      <c r="H461" s="166" t="s">
        <v>732</v>
      </c>
      <c r="I461" s="166">
        <v>0</v>
      </c>
      <c r="J461" s="166" t="s">
        <v>317</v>
      </c>
      <c r="K461" s="166">
        <v>0</v>
      </c>
      <c r="L461" s="166" t="s">
        <v>317</v>
      </c>
      <c r="M461" s="166">
        <v>0</v>
      </c>
      <c r="N461" s="186">
        <v>5</v>
      </c>
      <c r="O461" s="186">
        <v>1.5</v>
      </c>
      <c r="P461" s="168">
        <v>7.5</v>
      </c>
      <c r="Q461" s="345">
        <v>2</v>
      </c>
      <c r="R461" s="346"/>
      <c r="S461" s="346">
        <v>0</v>
      </c>
      <c r="T461" s="340"/>
      <c r="U461" s="346">
        <v>0</v>
      </c>
      <c r="V461" s="183"/>
      <c r="W461" s="183">
        <v>1</v>
      </c>
      <c r="X461" s="183"/>
      <c r="Y461" s="166" t="s">
        <v>61</v>
      </c>
      <c r="Z461" s="166" t="s">
        <v>230</v>
      </c>
      <c r="AA461" s="203" t="s">
        <v>230</v>
      </c>
      <c r="AB461" s="166" t="s">
        <v>230</v>
      </c>
      <c r="AC461" s="166" t="s">
        <v>230</v>
      </c>
      <c r="AD461" s="166" t="s">
        <v>230</v>
      </c>
      <c r="AE461" s="166" t="s">
        <v>4627</v>
      </c>
      <c r="AF461" s="166" t="s">
        <v>4603</v>
      </c>
      <c r="AG461" s="165" t="s">
        <v>230</v>
      </c>
      <c r="AH461" s="203" t="s">
        <v>58</v>
      </c>
      <c r="AI461" s="167">
        <v>0.114</v>
      </c>
      <c r="AJ461" s="201">
        <v>2880</v>
      </c>
      <c r="AK461" s="186">
        <v>0.68646575342465743</v>
      </c>
      <c r="AL461" s="167">
        <v>0.21304109589041098</v>
      </c>
      <c r="AM461" s="187">
        <v>0.89950684931506841</v>
      </c>
      <c r="AN461" s="186">
        <v>0.7510684931506848</v>
      </c>
      <c r="AO461" s="186">
        <v>0.21304109589041098</v>
      </c>
      <c r="AP461" s="186">
        <v>0.96410958904109578</v>
      </c>
      <c r="AQ461" s="186">
        <v>28.923287671232874</v>
      </c>
      <c r="AR461" s="193" t="s">
        <v>231</v>
      </c>
      <c r="AS461" s="194"/>
      <c r="AT461" s="166" t="s">
        <v>232</v>
      </c>
      <c r="AU461" s="166" t="s">
        <v>58</v>
      </c>
      <c r="AV461" s="195" t="s">
        <v>4628</v>
      </c>
      <c r="AW461" s="166" t="s">
        <v>1122</v>
      </c>
      <c r="AY461" s="196"/>
      <c r="AZ461" s="714"/>
      <c r="BB461" s="196"/>
    </row>
    <row r="462" spans="1:54" s="166" customFormat="1" ht="15.95" customHeight="1" x14ac:dyDescent="0.25">
      <c r="A462" s="182">
        <v>493</v>
      </c>
      <c r="B462" s="166" t="s">
        <v>53</v>
      </c>
      <c r="C462" s="166" t="s">
        <v>58</v>
      </c>
      <c r="D462" s="166" t="s">
        <v>4629</v>
      </c>
      <c r="E462" s="166" t="s">
        <v>4630</v>
      </c>
      <c r="F462" s="166" t="s">
        <v>4631</v>
      </c>
      <c r="H462" s="166" t="s">
        <v>732</v>
      </c>
      <c r="I462" s="166">
        <v>0</v>
      </c>
      <c r="J462" s="166" t="s">
        <v>317</v>
      </c>
      <c r="K462" s="166">
        <v>0</v>
      </c>
      <c r="L462" s="166" t="s">
        <v>317</v>
      </c>
      <c r="M462" s="166">
        <v>0</v>
      </c>
      <c r="N462" s="186">
        <v>5</v>
      </c>
      <c r="O462" s="186">
        <v>1.5</v>
      </c>
      <c r="P462" s="168">
        <v>7.5</v>
      </c>
      <c r="Q462" s="345">
        <v>2</v>
      </c>
      <c r="R462" s="346"/>
      <c r="S462" s="346">
        <v>0</v>
      </c>
      <c r="T462" s="340"/>
      <c r="U462" s="346">
        <v>0</v>
      </c>
      <c r="V462" s="183"/>
      <c r="W462" s="183">
        <v>1</v>
      </c>
      <c r="X462" s="183"/>
      <c r="Y462" s="166" t="s">
        <v>61</v>
      </c>
      <c r="Z462" s="166" t="s">
        <v>230</v>
      </c>
      <c r="AA462" s="203" t="s">
        <v>230</v>
      </c>
      <c r="AB462" s="166" t="s">
        <v>230</v>
      </c>
      <c r="AC462" s="166" t="s">
        <v>230</v>
      </c>
      <c r="AD462" s="166" t="s">
        <v>230</v>
      </c>
      <c r="AE462" s="166" t="s">
        <v>4632</v>
      </c>
      <c r="AF462" s="166" t="s">
        <v>4228</v>
      </c>
      <c r="AG462" s="165" t="s">
        <v>230</v>
      </c>
      <c r="AH462" s="203" t="s">
        <v>58</v>
      </c>
      <c r="AI462" s="167">
        <v>0.114</v>
      </c>
      <c r="AJ462" s="201">
        <v>3040</v>
      </c>
      <c r="AK462" s="186">
        <v>0.72460273972602729</v>
      </c>
      <c r="AL462" s="167">
        <v>0.22487671232876713</v>
      </c>
      <c r="AM462" s="187">
        <v>0.94947945205479445</v>
      </c>
      <c r="AN462" s="186">
        <v>0.78920547945205466</v>
      </c>
      <c r="AO462" s="186">
        <v>0.22487671232876713</v>
      </c>
      <c r="AP462" s="186">
        <v>1.0140821917808218</v>
      </c>
      <c r="AQ462" s="186">
        <v>30.422465753424653</v>
      </c>
      <c r="AR462" s="193" t="s">
        <v>231</v>
      </c>
      <c r="AS462" s="194"/>
      <c r="AT462" s="166" t="s">
        <v>232</v>
      </c>
      <c r="AU462" s="166" t="s">
        <v>58</v>
      </c>
      <c r="AV462" s="195" t="s">
        <v>4633</v>
      </c>
      <c r="AW462" s="166" t="s">
        <v>1122</v>
      </c>
      <c r="AY462" s="196"/>
      <c r="AZ462" s="714"/>
      <c r="BB462" s="196"/>
    </row>
    <row r="463" spans="1:54" s="166" customFormat="1" ht="15.95" customHeight="1" x14ac:dyDescent="0.25">
      <c r="A463" s="182">
        <v>494</v>
      </c>
      <c r="B463" s="166" t="s">
        <v>53</v>
      </c>
      <c r="C463" s="166" t="s">
        <v>58</v>
      </c>
      <c r="D463" s="166" t="s">
        <v>4634</v>
      </c>
      <c r="E463" s="166" t="s">
        <v>4635</v>
      </c>
      <c r="F463" s="166" t="s">
        <v>4636</v>
      </c>
      <c r="H463" s="166" t="s">
        <v>732</v>
      </c>
      <c r="I463" s="166">
        <v>0</v>
      </c>
      <c r="J463" s="166" t="s">
        <v>317</v>
      </c>
      <c r="K463" s="166">
        <v>0</v>
      </c>
      <c r="L463" s="166" t="s">
        <v>317</v>
      </c>
      <c r="M463" s="166">
        <v>0</v>
      </c>
      <c r="N463" s="186">
        <v>5</v>
      </c>
      <c r="O463" s="186">
        <v>1.5</v>
      </c>
      <c r="P463" s="168">
        <v>7.5</v>
      </c>
      <c r="Q463" s="345">
        <v>2</v>
      </c>
      <c r="R463" s="346"/>
      <c r="S463" s="346">
        <v>1</v>
      </c>
      <c r="T463" s="340"/>
      <c r="U463" s="346">
        <v>0</v>
      </c>
      <c r="V463" s="183"/>
      <c r="W463" s="183"/>
      <c r="X463" s="183"/>
      <c r="Y463" s="166" t="s">
        <v>61</v>
      </c>
      <c r="Z463" s="166" t="s">
        <v>230</v>
      </c>
      <c r="AA463" s="203" t="s">
        <v>230</v>
      </c>
      <c r="AB463" s="166" t="s">
        <v>230</v>
      </c>
      <c r="AC463" s="166" t="s">
        <v>230</v>
      </c>
      <c r="AD463" s="166" t="s">
        <v>230</v>
      </c>
      <c r="AE463" s="166" t="s">
        <v>4637</v>
      </c>
      <c r="AF463" s="166" t="s">
        <v>494</v>
      </c>
      <c r="AG463" s="165" t="s">
        <v>230</v>
      </c>
      <c r="AH463" s="203" t="s">
        <v>58</v>
      </c>
      <c r="AI463" s="167">
        <v>0.114</v>
      </c>
      <c r="AJ463" s="201">
        <v>1200</v>
      </c>
      <c r="AK463" s="186">
        <v>0.28602739726027393</v>
      </c>
      <c r="AL463" s="167">
        <v>8.8767123287671224E-2</v>
      </c>
      <c r="AM463" s="187">
        <v>0.37479452054794515</v>
      </c>
      <c r="AN463" s="186">
        <v>0.28602739726027393</v>
      </c>
      <c r="AO463" s="186">
        <v>8.8767123287671224E-2</v>
      </c>
      <c r="AP463" s="186">
        <v>0.37479452054794515</v>
      </c>
      <c r="AQ463" s="186">
        <v>11.243835616438355</v>
      </c>
      <c r="AR463" s="193" t="s">
        <v>231</v>
      </c>
      <c r="AS463" s="194"/>
      <c r="AT463" s="166" t="s">
        <v>232</v>
      </c>
      <c r="AU463" s="166" t="s">
        <v>58</v>
      </c>
      <c r="AV463" s="195" t="s">
        <v>4638</v>
      </c>
      <c r="AW463" s="166" t="s">
        <v>1122</v>
      </c>
      <c r="AY463" s="196"/>
      <c r="AZ463" s="714"/>
      <c r="BB463" s="196"/>
    </row>
    <row r="464" spans="1:54" s="166" customFormat="1" ht="15.95" customHeight="1" x14ac:dyDescent="0.25">
      <c r="A464" s="182">
        <v>495</v>
      </c>
      <c r="B464" s="166" t="s">
        <v>53</v>
      </c>
      <c r="C464" s="166" t="s">
        <v>58</v>
      </c>
      <c r="D464" s="166" t="s">
        <v>4639</v>
      </c>
      <c r="E464" s="166" t="s">
        <v>4640</v>
      </c>
      <c r="F464" s="166" t="s">
        <v>4641</v>
      </c>
      <c r="H464" s="166" t="s">
        <v>732</v>
      </c>
      <c r="I464" s="166">
        <v>0</v>
      </c>
      <c r="J464" s="166" t="s">
        <v>317</v>
      </c>
      <c r="K464" s="166">
        <v>0</v>
      </c>
      <c r="L464" s="166" t="s">
        <v>317</v>
      </c>
      <c r="M464" s="166">
        <v>0</v>
      </c>
      <c r="N464" s="186">
        <v>5</v>
      </c>
      <c r="O464" s="186">
        <v>1.5</v>
      </c>
      <c r="P464" s="168">
        <v>7.5</v>
      </c>
      <c r="Q464" s="345">
        <v>0</v>
      </c>
      <c r="R464" s="346"/>
      <c r="S464" s="346">
        <v>0</v>
      </c>
      <c r="T464" s="340"/>
      <c r="U464" s="346">
        <v>0</v>
      </c>
      <c r="V464" s="183">
        <v>1</v>
      </c>
      <c r="W464" s="183">
        <v>1</v>
      </c>
      <c r="X464" s="183"/>
      <c r="Y464" s="166" t="s">
        <v>61</v>
      </c>
      <c r="Z464" s="166" t="s">
        <v>230</v>
      </c>
      <c r="AA464" s="203" t="s">
        <v>230</v>
      </c>
      <c r="AB464" s="166" t="s">
        <v>230</v>
      </c>
      <c r="AC464" s="166" t="s">
        <v>230</v>
      </c>
      <c r="AD464" s="166" t="s">
        <v>230</v>
      </c>
      <c r="AE464" s="166" t="s">
        <v>4642</v>
      </c>
      <c r="AF464" s="166" t="s">
        <v>3796</v>
      </c>
      <c r="AG464" s="165" t="s">
        <v>230</v>
      </c>
      <c r="AH464" s="203" t="s">
        <v>58</v>
      </c>
      <c r="AI464" s="167">
        <v>0.114</v>
      </c>
      <c r="AJ464" s="201">
        <v>2000</v>
      </c>
      <c r="AK464" s="186">
        <v>0.47671232876712327</v>
      </c>
      <c r="AL464" s="167">
        <v>0.14794520547945206</v>
      </c>
      <c r="AM464" s="187">
        <v>0.62465753424657533</v>
      </c>
      <c r="AN464" s="186">
        <v>0.47671232876712327</v>
      </c>
      <c r="AO464" s="186">
        <v>0.14794520547945206</v>
      </c>
      <c r="AP464" s="186">
        <v>0.62465753424657533</v>
      </c>
      <c r="AQ464" s="186">
        <v>18.739726027397261</v>
      </c>
      <c r="AR464" s="193" t="s">
        <v>231</v>
      </c>
      <c r="AS464" s="194"/>
      <c r="AT464" s="166" t="s">
        <v>232</v>
      </c>
      <c r="AU464" s="166" t="s">
        <v>58</v>
      </c>
      <c r="AV464" s="231" t="s">
        <v>1122</v>
      </c>
      <c r="AW464" s="166" t="s">
        <v>1122</v>
      </c>
      <c r="AY464" s="196"/>
      <c r="AZ464" s="714"/>
      <c r="BB464" s="196"/>
    </row>
    <row r="465" spans="1:54" s="166" customFormat="1" ht="15.95" customHeight="1" x14ac:dyDescent="0.25">
      <c r="A465" s="182">
        <v>496</v>
      </c>
      <c r="B465" s="166" t="s">
        <v>53</v>
      </c>
      <c r="C465" s="166" t="s">
        <v>58</v>
      </c>
      <c r="D465" s="166" t="s">
        <v>4643</v>
      </c>
      <c r="E465" s="166" t="s">
        <v>4644</v>
      </c>
      <c r="F465" s="166" t="s">
        <v>4645</v>
      </c>
      <c r="H465" s="166" t="s">
        <v>219</v>
      </c>
      <c r="I465" s="166" t="s">
        <v>316</v>
      </c>
      <c r="J465" s="166" t="s">
        <v>221</v>
      </c>
      <c r="K465" s="166" t="s">
        <v>222</v>
      </c>
      <c r="L465" s="166" t="s">
        <v>221</v>
      </c>
      <c r="M465" s="166" t="s">
        <v>223</v>
      </c>
      <c r="N465" s="186">
        <v>5</v>
      </c>
      <c r="O465" s="186">
        <v>1.5</v>
      </c>
      <c r="P465" s="168">
        <v>7.5</v>
      </c>
      <c r="Q465" s="345">
        <v>2</v>
      </c>
      <c r="R465" s="346"/>
      <c r="S465" s="346">
        <v>0</v>
      </c>
      <c r="T465" s="340"/>
      <c r="U465" s="346">
        <v>0</v>
      </c>
      <c r="V465" s="183"/>
      <c r="W465" s="183">
        <v>1</v>
      </c>
      <c r="X465" s="183"/>
      <c r="Y465" s="179" t="s">
        <v>16652</v>
      </c>
      <c r="Z465" s="166" t="s">
        <v>230</v>
      </c>
      <c r="AA465" s="203" t="s">
        <v>230</v>
      </c>
      <c r="AB465" s="166" t="s">
        <v>230</v>
      </c>
      <c r="AC465" s="166" t="s">
        <v>230</v>
      </c>
      <c r="AD465" s="166" t="s">
        <v>230</v>
      </c>
      <c r="AE465" s="166" t="s">
        <v>4646</v>
      </c>
      <c r="AF465" s="166" t="s">
        <v>4647</v>
      </c>
      <c r="AG465" s="165" t="s">
        <v>230</v>
      </c>
      <c r="AH465" s="203" t="s">
        <v>58</v>
      </c>
      <c r="AI465" s="167">
        <v>0.114</v>
      </c>
      <c r="AJ465" s="201">
        <v>9440</v>
      </c>
      <c r="AK465" s="186">
        <v>2.2500821917808218</v>
      </c>
      <c r="AL465" s="167">
        <v>0.69830136986301372</v>
      </c>
      <c r="AM465" s="187">
        <v>2.9483835616438356</v>
      </c>
      <c r="AN465" s="186">
        <v>2.2500821917808218</v>
      </c>
      <c r="AO465" s="186">
        <v>0.69830136986301372</v>
      </c>
      <c r="AP465" s="186">
        <v>2.9483835616438356</v>
      </c>
      <c r="AQ465" s="186">
        <v>88.451506849315066</v>
      </c>
      <c r="AR465" s="193" t="s">
        <v>231</v>
      </c>
      <c r="AS465" s="194" t="s">
        <v>431</v>
      </c>
      <c r="AT465" s="166" t="s">
        <v>232</v>
      </c>
      <c r="AU465" s="166" t="s">
        <v>58</v>
      </c>
      <c r="AV465" s="231" t="s">
        <v>4648</v>
      </c>
      <c r="AW465" s="166" t="s">
        <v>234</v>
      </c>
      <c r="AY465" s="196"/>
      <c r="AZ465" s="714"/>
      <c r="BB465" s="196"/>
    </row>
    <row r="466" spans="1:54" s="166" customFormat="1" ht="15.95" customHeight="1" x14ac:dyDescent="0.25">
      <c r="A466" s="182">
        <v>497</v>
      </c>
      <c r="B466" s="166" t="s">
        <v>53</v>
      </c>
      <c r="C466" s="166" t="s">
        <v>58</v>
      </c>
      <c r="D466" s="166" t="s">
        <v>4649</v>
      </c>
      <c r="E466" s="166" t="s">
        <v>4650</v>
      </c>
      <c r="F466" s="166" t="s">
        <v>4651</v>
      </c>
      <c r="H466" s="166" t="s">
        <v>219</v>
      </c>
      <c r="I466" s="166" t="s">
        <v>316</v>
      </c>
      <c r="J466" s="166" t="s">
        <v>221</v>
      </c>
      <c r="K466" s="166" t="s">
        <v>222</v>
      </c>
      <c r="L466" s="166" t="s">
        <v>221</v>
      </c>
      <c r="M466" s="166" t="s">
        <v>222</v>
      </c>
      <c r="N466" s="186">
        <v>5</v>
      </c>
      <c r="O466" s="186">
        <v>1.5</v>
      </c>
      <c r="P466" s="168">
        <v>7.5</v>
      </c>
      <c r="Q466" s="345">
        <v>3</v>
      </c>
      <c r="R466" s="346"/>
      <c r="S466" s="346">
        <v>0</v>
      </c>
      <c r="T466" s="340"/>
      <c r="U466" s="346">
        <v>0</v>
      </c>
      <c r="V466" s="183"/>
      <c r="W466" s="183">
        <v>1</v>
      </c>
      <c r="X466" s="183"/>
      <c r="Y466" s="179" t="s">
        <v>16652</v>
      </c>
      <c r="Z466" s="166" t="s">
        <v>230</v>
      </c>
      <c r="AA466" s="203" t="s">
        <v>230</v>
      </c>
      <c r="AB466" s="166" t="s">
        <v>230</v>
      </c>
      <c r="AC466" s="166" t="s">
        <v>230</v>
      </c>
      <c r="AD466" s="166" t="s">
        <v>230</v>
      </c>
      <c r="AE466" s="166" t="s">
        <v>4652</v>
      </c>
      <c r="AF466" s="166" t="s">
        <v>4653</v>
      </c>
      <c r="AG466" s="165" t="s">
        <v>230</v>
      </c>
      <c r="AH466" s="203" t="s">
        <v>58</v>
      </c>
      <c r="AI466" s="167">
        <v>0.114</v>
      </c>
      <c r="AJ466" s="201">
        <v>3200</v>
      </c>
      <c r="AK466" s="186">
        <v>0.76273972602739715</v>
      </c>
      <c r="AL466" s="167">
        <v>0.23671232876712331</v>
      </c>
      <c r="AM466" s="187">
        <v>0.99945205479452048</v>
      </c>
      <c r="AN466" s="186">
        <v>0.92098630136986293</v>
      </c>
      <c r="AO466" s="186">
        <v>0.23671232876712331</v>
      </c>
      <c r="AP466" s="186">
        <v>1.1576986301369863</v>
      </c>
      <c r="AQ466" s="186">
        <v>34.730958904109585</v>
      </c>
      <c r="AR466" s="193" t="s">
        <v>231</v>
      </c>
      <c r="AS466" s="194" t="s">
        <v>431</v>
      </c>
      <c r="AT466" s="166" t="s">
        <v>232</v>
      </c>
      <c r="AU466" s="166" t="s">
        <v>58</v>
      </c>
      <c r="AV466" s="195" t="s">
        <v>4654</v>
      </c>
      <c r="AW466" s="166" t="s">
        <v>234</v>
      </c>
      <c r="AY466" s="196"/>
      <c r="AZ466" s="714"/>
      <c r="BB466" s="196"/>
    </row>
    <row r="467" spans="1:54" s="166" customFormat="1" ht="15.95" customHeight="1" x14ac:dyDescent="0.25">
      <c r="A467" s="182">
        <v>498</v>
      </c>
      <c r="B467" s="166" t="s">
        <v>53</v>
      </c>
      <c r="C467" s="166" t="s">
        <v>58</v>
      </c>
      <c r="D467" s="166" t="s">
        <v>4656</v>
      </c>
      <c r="E467" s="166" t="s">
        <v>4657</v>
      </c>
      <c r="F467" s="166" t="s">
        <v>4658</v>
      </c>
      <c r="H467" s="166" t="s">
        <v>219</v>
      </c>
      <c r="I467" s="166" t="s">
        <v>316</v>
      </c>
      <c r="J467" s="166" t="s">
        <v>221</v>
      </c>
      <c r="K467" s="166" t="s">
        <v>222</v>
      </c>
      <c r="L467" s="166" t="s">
        <v>221</v>
      </c>
      <c r="M467" s="166" t="s">
        <v>222</v>
      </c>
      <c r="N467" s="186">
        <v>5</v>
      </c>
      <c r="O467" s="186">
        <v>1.5</v>
      </c>
      <c r="P467" s="168">
        <v>7.5</v>
      </c>
      <c r="Q467" s="345">
        <v>3</v>
      </c>
      <c r="R467" s="346"/>
      <c r="S467" s="346">
        <v>0</v>
      </c>
      <c r="T467" s="340"/>
      <c r="U467" s="346">
        <v>0</v>
      </c>
      <c r="V467" s="183"/>
      <c r="W467" s="183">
        <v>1</v>
      </c>
      <c r="X467" s="183"/>
      <c r="Y467" s="179" t="s">
        <v>16652</v>
      </c>
      <c r="Z467" s="166" t="s">
        <v>230</v>
      </c>
      <c r="AA467" s="203" t="s">
        <v>230</v>
      </c>
      <c r="AB467" s="166" t="s">
        <v>230</v>
      </c>
      <c r="AC467" s="166" t="s">
        <v>230</v>
      </c>
      <c r="AD467" s="166" t="s">
        <v>230</v>
      </c>
      <c r="AE467" s="166" t="s">
        <v>4659</v>
      </c>
      <c r="AF467" s="166" t="s">
        <v>299</v>
      </c>
      <c r="AG467" s="165" t="s">
        <v>230</v>
      </c>
      <c r="AH467" s="203" t="s">
        <v>58</v>
      </c>
      <c r="AI467" s="167">
        <v>0.114</v>
      </c>
      <c r="AJ467" s="201">
        <v>400</v>
      </c>
      <c r="AK467" s="186">
        <v>9.5342465753424643E-2</v>
      </c>
      <c r="AL467" s="167">
        <v>2.9589041095890414E-2</v>
      </c>
      <c r="AM467" s="187">
        <v>0.12493150684931506</v>
      </c>
      <c r="AN467" s="186">
        <v>0.15994520547945204</v>
      </c>
      <c r="AO467" s="186">
        <v>2.9589041095890414E-2</v>
      </c>
      <c r="AP467" s="186">
        <v>0.18953424657534246</v>
      </c>
      <c r="AQ467" s="186">
        <v>5.6860273972602737</v>
      </c>
      <c r="AR467" s="193" t="s">
        <v>231</v>
      </c>
      <c r="AS467" s="194" t="s">
        <v>431</v>
      </c>
      <c r="AT467" s="166" t="s">
        <v>232</v>
      </c>
      <c r="AU467" s="166" t="s">
        <v>58</v>
      </c>
      <c r="AV467" s="195" t="s">
        <v>4660</v>
      </c>
      <c r="AW467" s="166" t="s">
        <v>234</v>
      </c>
      <c r="AY467" s="196"/>
      <c r="AZ467" s="714"/>
      <c r="BB467" s="196"/>
    </row>
    <row r="468" spans="1:54" s="166" customFormat="1" ht="15.95" customHeight="1" x14ac:dyDescent="0.25">
      <c r="A468" s="182">
        <v>499</v>
      </c>
      <c r="B468" s="166" t="s">
        <v>53</v>
      </c>
      <c r="C468" s="166" t="s">
        <v>58</v>
      </c>
      <c r="D468" s="166" t="s">
        <v>4662</v>
      </c>
      <c r="E468" s="166" t="s">
        <v>4663</v>
      </c>
      <c r="F468" s="166" t="s">
        <v>4664</v>
      </c>
      <c r="H468" s="166" t="s">
        <v>732</v>
      </c>
      <c r="I468" s="166">
        <v>0</v>
      </c>
      <c r="J468" s="166" t="s">
        <v>317</v>
      </c>
      <c r="K468" s="166">
        <v>0</v>
      </c>
      <c r="L468" s="166" t="s">
        <v>317</v>
      </c>
      <c r="M468" s="166">
        <v>0</v>
      </c>
      <c r="N468" s="186">
        <v>5</v>
      </c>
      <c r="O468" s="186">
        <v>1.5</v>
      </c>
      <c r="P468" s="168">
        <v>7.5</v>
      </c>
      <c r="Q468" s="345">
        <v>0</v>
      </c>
      <c r="R468" s="346"/>
      <c r="S468" s="346">
        <v>0</v>
      </c>
      <c r="T468" s="340"/>
      <c r="U468" s="346">
        <v>0</v>
      </c>
      <c r="V468" s="183">
        <v>1</v>
      </c>
      <c r="W468" s="183">
        <v>1</v>
      </c>
      <c r="X468" s="183"/>
      <c r="Y468" s="166" t="s">
        <v>61</v>
      </c>
      <c r="Z468" s="166" t="s">
        <v>230</v>
      </c>
      <c r="AA468" s="203" t="s">
        <v>230</v>
      </c>
      <c r="AB468" s="166" t="s">
        <v>230</v>
      </c>
      <c r="AC468" s="166" t="s">
        <v>230</v>
      </c>
      <c r="AD468" s="166" t="s">
        <v>230</v>
      </c>
      <c r="AE468" s="166" t="s">
        <v>4665</v>
      </c>
      <c r="AF468" s="166" t="s">
        <v>3912</v>
      </c>
      <c r="AG468" s="165" t="s">
        <v>230</v>
      </c>
      <c r="AH468" s="203" t="s">
        <v>58</v>
      </c>
      <c r="AI468" s="167">
        <v>0.114</v>
      </c>
      <c r="AJ468" s="201">
        <v>1520</v>
      </c>
      <c r="AK468" s="186">
        <v>0.36230136986301364</v>
      </c>
      <c r="AL468" s="167">
        <v>0.11243835616438357</v>
      </c>
      <c r="AM468" s="187">
        <v>0.47473972602739722</v>
      </c>
      <c r="AN468" s="186">
        <v>0.36230136986301364</v>
      </c>
      <c r="AO468" s="186">
        <v>0.11243835616438357</v>
      </c>
      <c r="AP468" s="186">
        <v>0.47473972602739722</v>
      </c>
      <c r="AQ468" s="186">
        <v>14.242191780821917</v>
      </c>
      <c r="AR468" s="193" t="s">
        <v>231</v>
      </c>
      <c r="AS468" s="194"/>
      <c r="AT468" s="166" t="s">
        <v>232</v>
      </c>
      <c r="AU468" s="166" t="s">
        <v>58</v>
      </c>
      <c r="AV468" s="231" t="s">
        <v>1122</v>
      </c>
      <c r="AW468" s="166" t="s">
        <v>1122</v>
      </c>
      <c r="AY468" s="196"/>
      <c r="AZ468" s="714"/>
      <c r="BB468" s="196"/>
    </row>
    <row r="469" spans="1:54" s="166" customFormat="1" ht="15.95" customHeight="1" x14ac:dyDescent="0.25">
      <c r="A469" s="182">
        <v>500</v>
      </c>
      <c r="B469" s="170" t="s">
        <v>53</v>
      </c>
      <c r="C469" s="166" t="s">
        <v>58</v>
      </c>
      <c r="D469" s="166" t="s">
        <v>16403</v>
      </c>
      <c r="E469" s="166" t="s">
        <v>16404</v>
      </c>
      <c r="F469" s="166" t="s">
        <v>16405</v>
      </c>
      <c r="H469" s="166" t="s">
        <v>219</v>
      </c>
      <c r="I469" s="166" t="s">
        <v>316</v>
      </c>
      <c r="J469" s="166" t="s">
        <v>221</v>
      </c>
      <c r="K469" s="166" t="s">
        <v>222</v>
      </c>
      <c r="L469" s="166" t="s">
        <v>221</v>
      </c>
      <c r="M469" s="166" t="s">
        <v>222</v>
      </c>
      <c r="N469" s="186">
        <v>5</v>
      </c>
      <c r="O469" s="186">
        <v>1.5</v>
      </c>
      <c r="P469" s="168">
        <v>7.5</v>
      </c>
      <c r="Q469" s="345">
        <v>2</v>
      </c>
      <c r="R469" s="346"/>
      <c r="S469" s="346">
        <v>0</v>
      </c>
      <c r="T469" s="340"/>
      <c r="U469" s="346">
        <v>0</v>
      </c>
      <c r="V469" s="183"/>
      <c r="W469" s="183">
        <v>1</v>
      </c>
      <c r="X469" s="183"/>
      <c r="Y469" s="166" t="s">
        <v>62</v>
      </c>
      <c r="Z469" s="170" t="s">
        <v>224</v>
      </c>
      <c r="AA469" s="197" t="s">
        <v>225</v>
      </c>
      <c r="AB469" s="166" t="s">
        <v>1540</v>
      </c>
      <c r="AC469" s="166" t="s">
        <v>1541</v>
      </c>
      <c r="AD469" s="166" t="s">
        <v>1542</v>
      </c>
      <c r="AE469" s="166" t="s">
        <v>4666</v>
      </c>
      <c r="AF469" s="166" t="s">
        <v>3818</v>
      </c>
      <c r="AG469" s="165" t="s">
        <v>230</v>
      </c>
      <c r="AH469" s="203" t="s">
        <v>58</v>
      </c>
      <c r="AI469" s="167">
        <v>0.114</v>
      </c>
      <c r="AJ469" s="186">
        <v>4907</v>
      </c>
      <c r="AK469" s="186">
        <v>1.1696136986301369</v>
      </c>
      <c r="AL469" s="167">
        <v>0.36298356164383561</v>
      </c>
      <c r="AM469" s="187">
        <v>1.5325972602739726</v>
      </c>
      <c r="AN469" s="186">
        <v>1.1696136986301369</v>
      </c>
      <c r="AO469" s="186">
        <v>0.36298356164383561</v>
      </c>
      <c r="AP469" s="186">
        <v>1.5325972602739726</v>
      </c>
      <c r="AQ469" s="186">
        <v>45.977917808219175</v>
      </c>
      <c r="AR469" s="193" t="s">
        <v>231</v>
      </c>
      <c r="AS469" s="194" t="s">
        <v>431</v>
      </c>
      <c r="AT469" s="166" t="s">
        <v>232</v>
      </c>
      <c r="AU469" s="166" t="s">
        <v>58</v>
      </c>
      <c r="AV469" s="195" t="s">
        <v>4667</v>
      </c>
      <c r="AW469" s="166" t="s">
        <v>234</v>
      </c>
      <c r="AX469" s="327" t="s">
        <v>16431</v>
      </c>
      <c r="AY469" s="196"/>
      <c r="AZ469" s="714"/>
      <c r="BB469" s="196"/>
    </row>
    <row r="470" spans="1:54" s="166" customFormat="1" ht="15.95" customHeight="1" x14ac:dyDescent="0.25">
      <c r="A470" s="182">
        <v>501</v>
      </c>
      <c r="B470" s="170" t="s">
        <v>53</v>
      </c>
      <c r="C470" s="166" t="s">
        <v>58</v>
      </c>
      <c r="D470" s="166" t="s">
        <v>4668</v>
      </c>
      <c r="E470" s="166" t="s">
        <v>4669</v>
      </c>
      <c r="F470" s="166" t="s">
        <v>4670</v>
      </c>
      <c r="H470" s="166" t="s">
        <v>732</v>
      </c>
      <c r="I470" s="166">
        <v>0</v>
      </c>
      <c r="J470" s="166" t="s">
        <v>317</v>
      </c>
      <c r="K470" s="166">
        <v>0</v>
      </c>
      <c r="L470" s="166" t="s">
        <v>317</v>
      </c>
      <c r="M470" s="166">
        <v>0</v>
      </c>
      <c r="N470" s="186">
        <v>5</v>
      </c>
      <c r="O470" s="186">
        <v>1.5</v>
      </c>
      <c r="P470" s="168">
        <v>7.5</v>
      </c>
      <c r="Q470" s="345">
        <v>0</v>
      </c>
      <c r="R470" s="346"/>
      <c r="S470" s="346">
        <v>0</v>
      </c>
      <c r="T470" s="340"/>
      <c r="U470" s="346">
        <v>0</v>
      </c>
      <c r="V470" s="183">
        <v>1</v>
      </c>
      <c r="W470" s="183">
        <v>1</v>
      </c>
      <c r="X470" s="183"/>
      <c r="Y470" s="166" t="s">
        <v>61</v>
      </c>
      <c r="Z470" s="166" t="s">
        <v>230</v>
      </c>
      <c r="AA470" s="203" t="s">
        <v>230</v>
      </c>
      <c r="AB470" s="166" t="s">
        <v>230</v>
      </c>
      <c r="AC470" s="166" t="s">
        <v>230</v>
      </c>
      <c r="AD470" s="166" t="s">
        <v>230</v>
      </c>
      <c r="AE470" s="166" t="s">
        <v>4671</v>
      </c>
      <c r="AF470" s="166" t="s">
        <v>4672</v>
      </c>
      <c r="AG470" s="165" t="s">
        <v>230</v>
      </c>
      <c r="AH470" s="166" t="s">
        <v>58</v>
      </c>
      <c r="AI470" s="167">
        <v>0.114</v>
      </c>
      <c r="AJ470" s="186">
        <v>2197.6</v>
      </c>
      <c r="AK470" s="186">
        <v>0.52381150684931499</v>
      </c>
      <c r="AL470" s="167">
        <v>0.16256219178082193</v>
      </c>
      <c r="AM470" s="187">
        <v>0.68637369863013697</v>
      </c>
      <c r="AN470" s="186">
        <v>0.52381150684931499</v>
      </c>
      <c r="AO470" s="186">
        <v>0.16256219178082193</v>
      </c>
      <c r="AP470" s="186">
        <v>0.68637369863013697</v>
      </c>
      <c r="AQ470" s="186">
        <v>20.59121095890411</v>
      </c>
      <c r="AR470" s="193" t="s">
        <v>231</v>
      </c>
      <c r="AS470" s="194"/>
      <c r="AT470" s="166" t="s">
        <v>232</v>
      </c>
      <c r="AU470" s="166" t="s">
        <v>58</v>
      </c>
      <c r="AV470" s="231" t="s">
        <v>1122</v>
      </c>
      <c r="AW470" s="166" t="s">
        <v>1122</v>
      </c>
      <c r="AY470" s="196"/>
      <c r="AZ470" s="714"/>
      <c r="BB470" s="196"/>
    </row>
    <row r="471" spans="1:54" s="166" customFormat="1" ht="15.95" customHeight="1" x14ac:dyDescent="0.25">
      <c r="A471" s="182">
        <v>502</v>
      </c>
      <c r="B471" s="166" t="s">
        <v>53</v>
      </c>
      <c r="C471" s="166" t="s">
        <v>58</v>
      </c>
      <c r="D471" s="166" t="s">
        <v>4673</v>
      </c>
      <c r="E471" s="166" t="s">
        <v>4674</v>
      </c>
      <c r="F471" s="166" t="s">
        <v>4675</v>
      </c>
      <c r="H471" s="166" t="s">
        <v>732</v>
      </c>
      <c r="I471" s="166">
        <v>0</v>
      </c>
      <c r="J471" s="166" t="s">
        <v>317</v>
      </c>
      <c r="K471" s="166">
        <v>0</v>
      </c>
      <c r="L471" s="166" t="s">
        <v>317</v>
      </c>
      <c r="M471" s="166">
        <v>0</v>
      </c>
      <c r="N471" s="186">
        <v>5</v>
      </c>
      <c r="O471" s="186">
        <v>1.5</v>
      </c>
      <c r="P471" s="168">
        <v>7.5</v>
      </c>
      <c r="Q471" s="345">
        <v>2</v>
      </c>
      <c r="R471" s="346"/>
      <c r="S471" s="346">
        <v>0</v>
      </c>
      <c r="T471" s="340"/>
      <c r="U471" s="346">
        <v>0</v>
      </c>
      <c r="V471" s="183"/>
      <c r="W471" s="183">
        <v>1</v>
      </c>
      <c r="X471" s="183"/>
      <c r="Y471" s="166" t="s">
        <v>61</v>
      </c>
      <c r="Z471" s="166" t="s">
        <v>230</v>
      </c>
      <c r="AA471" s="203" t="s">
        <v>230</v>
      </c>
      <c r="AB471" s="166" t="s">
        <v>230</v>
      </c>
      <c r="AC471" s="166" t="s">
        <v>230</v>
      </c>
      <c r="AD471" s="166" t="s">
        <v>230</v>
      </c>
      <c r="AE471" s="166" t="s">
        <v>4676</v>
      </c>
      <c r="AF471" s="166" t="s">
        <v>968</v>
      </c>
      <c r="AG471" s="165" t="s">
        <v>230</v>
      </c>
      <c r="AH471" s="203" t="s">
        <v>58</v>
      </c>
      <c r="AI471" s="167">
        <v>0.114</v>
      </c>
      <c r="AJ471" s="201">
        <v>3440</v>
      </c>
      <c r="AK471" s="186">
        <v>0.81994520547945193</v>
      </c>
      <c r="AL471" s="167">
        <v>0.25446575342465755</v>
      </c>
      <c r="AM471" s="187">
        <v>1.0744109589041095</v>
      </c>
      <c r="AN471" s="186">
        <v>0.81994520547945193</v>
      </c>
      <c r="AO471" s="186">
        <v>0.25446575342465755</v>
      </c>
      <c r="AP471" s="186">
        <v>1.0744109589041095</v>
      </c>
      <c r="AQ471" s="186">
        <v>32.232328767123285</v>
      </c>
      <c r="AR471" s="193" t="s">
        <v>231</v>
      </c>
      <c r="AS471" s="194"/>
      <c r="AT471" s="166" t="s">
        <v>232</v>
      </c>
      <c r="AU471" s="166" t="s">
        <v>58</v>
      </c>
      <c r="AV471" s="195" t="s">
        <v>4677</v>
      </c>
      <c r="AW471" s="166" t="s">
        <v>1122</v>
      </c>
      <c r="AY471" s="196"/>
      <c r="AZ471" s="714"/>
      <c r="BB471" s="196"/>
    </row>
    <row r="472" spans="1:54" s="166" customFormat="1" ht="15.95" customHeight="1" x14ac:dyDescent="0.25">
      <c r="A472" s="182">
        <v>503</v>
      </c>
      <c r="B472" s="166" t="s">
        <v>53</v>
      </c>
      <c r="C472" s="166" t="s">
        <v>58</v>
      </c>
      <c r="D472" s="166" t="s">
        <v>16291</v>
      </c>
      <c r="E472" s="166" t="s">
        <v>4678</v>
      </c>
      <c r="F472" s="166" t="s">
        <v>4679</v>
      </c>
      <c r="H472" s="166" t="s">
        <v>732</v>
      </c>
      <c r="I472" s="166">
        <v>0</v>
      </c>
      <c r="J472" s="166" t="s">
        <v>317</v>
      </c>
      <c r="K472" s="166">
        <v>0</v>
      </c>
      <c r="L472" s="166" t="s">
        <v>317</v>
      </c>
      <c r="M472" s="166">
        <v>0</v>
      </c>
      <c r="N472" s="186">
        <v>5</v>
      </c>
      <c r="O472" s="186">
        <v>1.5</v>
      </c>
      <c r="P472" s="168">
        <v>7.5</v>
      </c>
      <c r="Q472" s="345">
        <v>1</v>
      </c>
      <c r="R472" s="346"/>
      <c r="S472" s="346">
        <v>0</v>
      </c>
      <c r="T472" s="340"/>
      <c r="U472" s="346">
        <v>0</v>
      </c>
      <c r="V472" s="183"/>
      <c r="W472" s="183">
        <v>1</v>
      </c>
      <c r="X472" s="183"/>
      <c r="Y472" s="166" t="s">
        <v>61</v>
      </c>
      <c r="Z472" s="166" t="s">
        <v>230</v>
      </c>
      <c r="AA472" s="203" t="s">
        <v>230</v>
      </c>
      <c r="AB472" s="166" t="s">
        <v>230</v>
      </c>
      <c r="AC472" s="166" t="s">
        <v>230</v>
      </c>
      <c r="AD472" s="166" t="s">
        <v>230</v>
      </c>
      <c r="AE472" s="166" t="s">
        <v>4680</v>
      </c>
      <c r="AF472" s="166" t="s">
        <v>491</v>
      </c>
      <c r="AG472" s="165" t="s">
        <v>230</v>
      </c>
      <c r="AH472" s="203" t="s">
        <v>58</v>
      </c>
      <c r="AI472" s="167">
        <v>0.114</v>
      </c>
      <c r="AJ472" s="201">
        <v>1120</v>
      </c>
      <c r="AK472" s="186">
        <v>0.26695890410958906</v>
      </c>
      <c r="AL472" s="167">
        <v>8.2849315068493148E-2</v>
      </c>
      <c r="AM472" s="187">
        <v>0.34980821917808219</v>
      </c>
      <c r="AN472" s="186">
        <v>0.26695890410958906</v>
      </c>
      <c r="AO472" s="186">
        <v>8.2849315068493148E-2</v>
      </c>
      <c r="AP472" s="186">
        <v>0.34980821917808219</v>
      </c>
      <c r="AQ472" s="186">
        <v>10.494246575342466</v>
      </c>
      <c r="AR472" s="193" t="s">
        <v>231</v>
      </c>
      <c r="AS472" s="194"/>
      <c r="AT472" s="166" t="s">
        <v>232</v>
      </c>
      <c r="AU472" s="166" t="s">
        <v>58</v>
      </c>
      <c r="AV472" s="231" t="s">
        <v>1122</v>
      </c>
      <c r="AW472" s="166" t="s">
        <v>1122</v>
      </c>
      <c r="AY472" s="196"/>
      <c r="AZ472" s="714"/>
      <c r="BB472" s="196"/>
    </row>
    <row r="473" spans="1:54" s="166" customFormat="1" ht="15.95" customHeight="1" x14ac:dyDescent="0.25">
      <c r="A473" s="182">
        <v>504</v>
      </c>
      <c r="B473" s="166" t="s">
        <v>53</v>
      </c>
      <c r="C473" s="166" t="s">
        <v>58</v>
      </c>
      <c r="D473" s="166" t="s">
        <v>4681</v>
      </c>
      <c r="E473" s="166" t="s">
        <v>4682</v>
      </c>
      <c r="F473" s="166" t="s">
        <v>4683</v>
      </c>
      <c r="H473" s="166" t="s">
        <v>732</v>
      </c>
      <c r="I473" s="166">
        <v>0</v>
      </c>
      <c r="J473" s="166" t="s">
        <v>317</v>
      </c>
      <c r="K473" s="166">
        <v>0</v>
      </c>
      <c r="L473" s="166" t="s">
        <v>317</v>
      </c>
      <c r="M473" s="166">
        <v>0</v>
      </c>
      <c r="N473" s="186">
        <v>5</v>
      </c>
      <c r="O473" s="186">
        <v>1.5</v>
      </c>
      <c r="P473" s="168">
        <v>7.5</v>
      </c>
      <c r="Q473" s="345">
        <v>2</v>
      </c>
      <c r="R473" s="346"/>
      <c r="S473" s="346">
        <v>0</v>
      </c>
      <c r="T473" s="340"/>
      <c r="U473" s="346">
        <v>0</v>
      </c>
      <c r="V473" s="183"/>
      <c r="W473" s="183">
        <v>1</v>
      </c>
      <c r="X473" s="183"/>
      <c r="Y473" s="166" t="s">
        <v>61</v>
      </c>
      <c r="Z473" s="166" t="s">
        <v>230</v>
      </c>
      <c r="AA473" s="203" t="s">
        <v>230</v>
      </c>
      <c r="AB473" s="166" t="s">
        <v>230</v>
      </c>
      <c r="AC473" s="166" t="s">
        <v>230</v>
      </c>
      <c r="AD473" s="166" t="s">
        <v>230</v>
      </c>
      <c r="AE473" s="166" t="s">
        <v>4684</v>
      </c>
      <c r="AF473" s="166" t="s">
        <v>580</v>
      </c>
      <c r="AG473" s="165" t="s">
        <v>230</v>
      </c>
      <c r="AH473" s="203" t="s">
        <v>58</v>
      </c>
      <c r="AI473" s="167">
        <v>0.114</v>
      </c>
      <c r="AJ473" s="201">
        <v>720</v>
      </c>
      <c r="AK473" s="186">
        <v>0.17161643835616436</v>
      </c>
      <c r="AL473" s="167">
        <v>5.3260273972602745E-2</v>
      </c>
      <c r="AM473" s="187">
        <v>0.2248767123287671</v>
      </c>
      <c r="AN473" s="186">
        <v>0.17161643835616436</v>
      </c>
      <c r="AO473" s="186">
        <v>5.3260273972602745E-2</v>
      </c>
      <c r="AP473" s="186">
        <v>0.2248767123287671</v>
      </c>
      <c r="AQ473" s="186">
        <v>6.746301369863013</v>
      </c>
      <c r="AR473" s="193" t="s">
        <v>231</v>
      </c>
      <c r="AS473" s="194"/>
      <c r="AT473" s="166" t="s">
        <v>232</v>
      </c>
      <c r="AU473" s="166" t="s">
        <v>58</v>
      </c>
      <c r="AV473" s="195" t="s">
        <v>4685</v>
      </c>
      <c r="AW473" s="166" t="s">
        <v>1122</v>
      </c>
      <c r="AY473" s="196"/>
      <c r="AZ473" s="714"/>
      <c r="BB473" s="196"/>
    </row>
    <row r="474" spans="1:54" s="166" customFormat="1" ht="15.95" customHeight="1" x14ac:dyDescent="0.25">
      <c r="A474" s="182">
        <v>505</v>
      </c>
      <c r="B474" s="166" t="s">
        <v>53</v>
      </c>
      <c r="C474" s="166" t="s">
        <v>58</v>
      </c>
      <c r="D474" s="166" t="s">
        <v>4686</v>
      </c>
      <c r="E474" s="166" t="s">
        <v>4687</v>
      </c>
      <c r="F474" s="166" t="s">
        <v>4688</v>
      </c>
      <c r="H474" s="166" t="s">
        <v>219</v>
      </c>
      <c r="I474" s="166" t="s">
        <v>220</v>
      </c>
      <c r="J474" s="166" t="s">
        <v>221</v>
      </c>
      <c r="K474" s="166" t="s">
        <v>222</v>
      </c>
      <c r="L474" s="198" t="s">
        <v>221</v>
      </c>
      <c r="M474" s="198" t="s">
        <v>879</v>
      </c>
      <c r="N474" s="186">
        <v>5</v>
      </c>
      <c r="O474" s="186">
        <v>1.5</v>
      </c>
      <c r="P474" s="168">
        <v>7.5</v>
      </c>
      <c r="Q474" s="345">
        <v>2</v>
      </c>
      <c r="R474" s="346"/>
      <c r="S474" s="346">
        <v>1</v>
      </c>
      <c r="T474" s="340"/>
      <c r="U474" s="346">
        <v>0</v>
      </c>
      <c r="V474" s="183"/>
      <c r="W474" s="183"/>
      <c r="X474" s="183"/>
      <c r="Y474" s="179" t="s">
        <v>16652</v>
      </c>
      <c r="Z474" s="166" t="s">
        <v>230</v>
      </c>
      <c r="AA474" s="203" t="s">
        <v>230</v>
      </c>
      <c r="AB474" s="166" t="s">
        <v>230</v>
      </c>
      <c r="AC474" s="166" t="s">
        <v>230</v>
      </c>
      <c r="AD474" s="166" t="s">
        <v>230</v>
      </c>
      <c r="AE474" s="166" t="s">
        <v>4689</v>
      </c>
      <c r="AF474" s="166" t="s">
        <v>532</v>
      </c>
      <c r="AG474" s="165" t="s">
        <v>230</v>
      </c>
      <c r="AH474" s="203" t="s">
        <v>58</v>
      </c>
      <c r="AI474" s="167">
        <v>0.114</v>
      </c>
      <c r="AJ474" s="201">
        <v>2320</v>
      </c>
      <c r="AK474" s="186">
        <v>0.55298630136986293</v>
      </c>
      <c r="AL474" s="167">
        <v>0.17161643835616439</v>
      </c>
      <c r="AM474" s="187">
        <v>0.72460273972602729</v>
      </c>
      <c r="AN474" s="186">
        <v>0.55298630136986293</v>
      </c>
      <c r="AO474" s="186">
        <v>0.17161643835616439</v>
      </c>
      <c r="AP474" s="186">
        <v>0.72460273972602729</v>
      </c>
      <c r="AQ474" s="186">
        <v>21.738082191780819</v>
      </c>
      <c r="AR474" s="193" t="s">
        <v>231</v>
      </c>
      <c r="AS474" s="194" t="s">
        <v>431</v>
      </c>
      <c r="AT474" s="166" t="s">
        <v>232</v>
      </c>
      <c r="AU474" s="166" t="s">
        <v>58</v>
      </c>
      <c r="AV474" s="195" t="s">
        <v>4690</v>
      </c>
      <c r="AW474" s="166" t="s">
        <v>234</v>
      </c>
      <c r="AY474" s="196"/>
      <c r="AZ474" s="714"/>
      <c r="BB474" s="196"/>
    </row>
    <row r="475" spans="1:54" s="166" customFormat="1" ht="15.95" customHeight="1" x14ac:dyDescent="0.25">
      <c r="A475" s="182">
        <v>506</v>
      </c>
      <c r="B475" s="166" t="s">
        <v>53</v>
      </c>
      <c r="C475" s="166" t="s">
        <v>58</v>
      </c>
      <c r="D475" s="166" t="s">
        <v>4691</v>
      </c>
      <c r="E475" s="166" t="s">
        <v>4692</v>
      </c>
      <c r="F475" s="166" t="s">
        <v>4693</v>
      </c>
      <c r="H475" s="166" t="s">
        <v>219</v>
      </c>
      <c r="I475" s="166" t="s">
        <v>316</v>
      </c>
      <c r="J475" s="166" t="s">
        <v>221</v>
      </c>
      <c r="K475" s="166" t="s">
        <v>222</v>
      </c>
      <c r="L475" s="198" t="s">
        <v>221</v>
      </c>
      <c r="M475" s="198" t="s">
        <v>879</v>
      </c>
      <c r="N475" s="186">
        <v>5</v>
      </c>
      <c r="O475" s="186">
        <v>1.5</v>
      </c>
      <c r="P475" s="168">
        <v>7.5</v>
      </c>
      <c r="Q475" s="345">
        <v>3</v>
      </c>
      <c r="R475" s="346"/>
      <c r="S475" s="346">
        <v>1</v>
      </c>
      <c r="T475" s="340"/>
      <c r="U475" s="346">
        <v>0</v>
      </c>
      <c r="V475" s="183"/>
      <c r="W475" s="183"/>
      <c r="X475" s="183"/>
      <c r="Y475" s="179" t="s">
        <v>16652</v>
      </c>
      <c r="Z475" s="166" t="s">
        <v>230</v>
      </c>
      <c r="AA475" s="203" t="s">
        <v>230</v>
      </c>
      <c r="AB475" s="166" t="s">
        <v>230</v>
      </c>
      <c r="AC475" s="166" t="s">
        <v>230</v>
      </c>
      <c r="AD475" s="166" t="s">
        <v>230</v>
      </c>
      <c r="AE475" s="166" t="s">
        <v>4694</v>
      </c>
      <c r="AF475" s="166" t="s">
        <v>3770</v>
      </c>
      <c r="AG475" s="165" t="s">
        <v>230</v>
      </c>
      <c r="AH475" s="203" t="s">
        <v>58</v>
      </c>
      <c r="AI475" s="167">
        <v>0.114</v>
      </c>
      <c r="AJ475" s="201">
        <v>5680</v>
      </c>
      <c r="AK475" s="186">
        <v>1.35386301369863</v>
      </c>
      <c r="AL475" s="167">
        <v>0.42016438356164382</v>
      </c>
      <c r="AM475" s="187">
        <v>1.7740273972602738</v>
      </c>
      <c r="AN475" s="186">
        <v>1.35386301369863</v>
      </c>
      <c r="AO475" s="186">
        <v>0.42016438356164382</v>
      </c>
      <c r="AP475" s="186">
        <v>1.7740273972602738</v>
      </c>
      <c r="AQ475" s="186">
        <v>53.220821917808216</v>
      </c>
      <c r="AR475" s="193" t="s">
        <v>231</v>
      </c>
      <c r="AS475" s="194" t="s">
        <v>431</v>
      </c>
      <c r="AT475" s="166" t="s">
        <v>232</v>
      </c>
      <c r="AU475" s="166" t="s">
        <v>58</v>
      </c>
      <c r="AV475" s="195" t="s">
        <v>4695</v>
      </c>
      <c r="AW475" s="166" t="s">
        <v>234</v>
      </c>
      <c r="AY475" s="196"/>
      <c r="AZ475" s="714"/>
      <c r="BB475" s="196"/>
    </row>
    <row r="476" spans="1:54" s="166" customFormat="1" ht="15.95" customHeight="1" x14ac:dyDescent="0.25">
      <c r="A476" s="182">
        <v>507</v>
      </c>
      <c r="B476" s="166" t="s">
        <v>53</v>
      </c>
      <c r="C476" s="166" t="s">
        <v>58</v>
      </c>
      <c r="D476" s="166" t="s">
        <v>4696</v>
      </c>
      <c r="E476" s="166" t="s">
        <v>4697</v>
      </c>
      <c r="F476" s="166" t="s">
        <v>4698</v>
      </c>
      <c r="H476" s="166" t="s">
        <v>219</v>
      </c>
      <c r="I476" s="166">
        <v>0</v>
      </c>
      <c r="J476" s="166" t="s">
        <v>317</v>
      </c>
      <c r="K476" s="166">
        <v>0</v>
      </c>
      <c r="L476" s="166" t="s">
        <v>317</v>
      </c>
      <c r="M476" s="166">
        <v>0</v>
      </c>
      <c r="N476" s="186">
        <v>5</v>
      </c>
      <c r="O476" s="186">
        <v>1.5</v>
      </c>
      <c r="P476" s="168">
        <v>7.5</v>
      </c>
      <c r="Q476" s="345">
        <v>3</v>
      </c>
      <c r="R476" s="346"/>
      <c r="S476" s="346">
        <v>0</v>
      </c>
      <c r="T476" s="340"/>
      <c r="U476" s="346">
        <v>0</v>
      </c>
      <c r="V476" s="183"/>
      <c r="W476" s="183">
        <v>1</v>
      </c>
      <c r="X476" s="183"/>
      <c r="Y476" s="166" t="s">
        <v>61</v>
      </c>
      <c r="Z476" s="166" t="s">
        <v>230</v>
      </c>
      <c r="AA476" s="203" t="s">
        <v>230</v>
      </c>
      <c r="AB476" s="166" t="s">
        <v>230</v>
      </c>
      <c r="AC476" s="166" t="s">
        <v>230</v>
      </c>
      <c r="AD476" s="166" t="s">
        <v>230</v>
      </c>
      <c r="AE476" s="166" t="s">
        <v>4699</v>
      </c>
      <c r="AF476" s="166" t="s">
        <v>403</v>
      </c>
      <c r="AG476" s="165" t="s">
        <v>230</v>
      </c>
      <c r="AH476" s="203" t="s">
        <v>58</v>
      </c>
      <c r="AI476" s="167">
        <v>0.114</v>
      </c>
      <c r="AJ476" s="201">
        <v>2480</v>
      </c>
      <c r="AK476" s="186">
        <v>0.5911232876712329</v>
      </c>
      <c r="AL476" s="167">
        <v>0.18345205479452054</v>
      </c>
      <c r="AM476" s="187">
        <v>0.77457534246575344</v>
      </c>
      <c r="AN476" s="186">
        <v>0.65572602739726027</v>
      </c>
      <c r="AO476" s="186">
        <v>0.18345205479452054</v>
      </c>
      <c r="AP476" s="186">
        <v>0.83917808219178081</v>
      </c>
      <c r="AQ476" s="186">
        <v>25.175342465753424</v>
      </c>
      <c r="AR476" s="193" t="s">
        <v>231</v>
      </c>
      <c r="AS476" s="194"/>
      <c r="AT476" s="166" t="s">
        <v>232</v>
      </c>
      <c r="AU476" s="166" t="s">
        <v>58</v>
      </c>
      <c r="AV476" s="195" t="s">
        <v>4700</v>
      </c>
      <c r="AW476" s="166" t="s">
        <v>1122</v>
      </c>
      <c r="AY476" s="196"/>
      <c r="AZ476" s="714"/>
      <c r="BB476" s="196"/>
    </row>
    <row r="477" spans="1:54" s="166" customFormat="1" ht="15.95" customHeight="1" x14ac:dyDescent="0.25">
      <c r="A477" s="182">
        <v>508</v>
      </c>
      <c r="B477" s="166" t="s">
        <v>53</v>
      </c>
      <c r="C477" s="166" t="s">
        <v>58</v>
      </c>
      <c r="D477" s="166" t="s">
        <v>16684</v>
      </c>
      <c r="E477" s="166" t="s">
        <v>4701</v>
      </c>
      <c r="F477" s="166" t="s">
        <v>4702</v>
      </c>
      <c r="H477" s="166" t="s">
        <v>219</v>
      </c>
      <c r="I477" s="166">
        <v>0</v>
      </c>
      <c r="J477" s="166" t="s">
        <v>317</v>
      </c>
      <c r="K477" s="166">
        <v>0</v>
      </c>
      <c r="L477" s="166" t="s">
        <v>317</v>
      </c>
      <c r="M477" s="166">
        <v>0</v>
      </c>
      <c r="N477" s="186">
        <v>5</v>
      </c>
      <c r="O477" s="186">
        <v>1.5</v>
      </c>
      <c r="P477" s="168">
        <v>7.5</v>
      </c>
      <c r="Q477" s="59">
        <v>2</v>
      </c>
      <c r="R477" s="340"/>
      <c r="S477" s="340">
        <v>0</v>
      </c>
      <c r="T477" s="340"/>
      <c r="U477" s="340">
        <v>0</v>
      </c>
      <c r="V477" s="183"/>
      <c r="W477" s="183">
        <v>1</v>
      </c>
      <c r="X477" s="183"/>
      <c r="Y477" s="166" t="s">
        <v>61</v>
      </c>
      <c r="Z477" s="166" t="s">
        <v>230</v>
      </c>
      <c r="AA477" s="203" t="s">
        <v>230</v>
      </c>
      <c r="AB477" s="166" t="s">
        <v>230</v>
      </c>
      <c r="AC477" s="166" t="s">
        <v>230</v>
      </c>
      <c r="AD477" s="166" t="s">
        <v>230</v>
      </c>
      <c r="AE477" s="166" t="s">
        <v>4703</v>
      </c>
      <c r="AF477" s="166" t="s">
        <v>403</v>
      </c>
      <c r="AG477" s="165" t="s">
        <v>230</v>
      </c>
      <c r="AH477" s="203" t="s">
        <v>58</v>
      </c>
      <c r="AI477" s="167">
        <v>0.114</v>
      </c>
      <c r="AJ477" s="201">
        <v>2480</v>
      </c>
      <c r="AK477" s="186">
        <v>0.5911232876712329</v>
      </c>
      <c r="AL477" s="167">
        <v>0.18345205479452054</v>
      </c>
      <c r="AM477" s="187">
        <v>0.77457534246575344</v>
      </c>
      <c r="AN477" s="167">
        <v>0.82709589041095888</v>
      </c>
      <c r="AO477" s="167">
        <v>0.25446575342465749</v>
      </c>
      <c r="AP477" s="167">
        <v>1.0815616438356164</v>
      </c>
      <c r="AQ477" s="167">
        <v>32.446849315068491</v>
      </c>
      <c r="AR477" s="193" t="s">
        <v>231</v>
      </c>
      <c r="AS477" s="194"/>
      <c r="AT477" s="166" t="s">
        <v>232</v>
      </c>
      <c r="AU477" s="166" t="s">
        <v>58</v>
      </c>
      <c r="AV477" s="195" t="s">
        <v>4704</v>
      </c>
      <c r="AW477" s="166" t="s">
        <v>1122</v>
      </c>
      <c r="AX477" s="327" t="s">
        <v>16680</v>
      </c>
      <c r="AY477" s="196"/>
      <c r="AZ477" s="714"/>
      <c r="BB477" s="196"/>
    </row>
    <row r="478" spans="1:54" s="166" customFormat="1" ht="15.95" customHeight="1" x14ac:dyDescent="0.25">
      <c r="A478" s="182">
        <v>509</v>
      </c>
      <c r="B478" s="166" t="s">
        <v>53</v>
      </c>
      <c r="C478" s="166" t="s">
        <v>58</v>
      </c>
      <c r="D478" s="166" t="s">
        <v>4707</v>
      </c>
      <c r="E478" s="166" t="s">
        <v>4708</v>
      </c>
      <c r="F478" s="166" t="s">
        <v>4709</v>
      </c>
      <c r="H478" s="166" t="s">
        <v>732</v>
      </c>
      <c r="I478" s="166">
        <v>0</v>
      </c>
      <c r="J478" s="166" t="s">
        <v>317</v>
      </c>
      <c r="K478" s="166">
        <v>0</v>
      </c>
      <c r="L478" s="166" t="s">
        <v>317</v>
      </c>
      <c r="M478" s="166">
        <v>0</v>
      </c>
      <c r="N478" s="186">
        <v>5</v>
      </c>
      <c r="O478" s="186">
        <v>1.5</v>
      </c>
      <c r="P478" s="168">
        <v>7.5</v>
      </c>
      <c r="Q478" s="345">
        <v>1</v>
      </c>
      <c r="R478" s="346"/>
      <c r="S478" s="346">
        <v>1</v>
      </c>
      <c r="T478" s="340"/>
      <c r="U478" s="346">
        <v>0</v>
      </c>
      <c r="V478" s="183"/>
      <c r="W478" s="183"/>
      <c r="X478" s="183"/>
      <c r="Y478" s="166" t="s">
        <v>61</v>
      </c>
      <c r="Z478" s="166" t="s">
        <v>230</v>
      </c>
      <c r="AA478" s="203" t="s">
        <v>230</v>
      </c>
      <c r="AB478" s="166" t="s">
        <v>230</v>
      </c>
      <c r="AC478" s="166" t="s">
        <v>230</v>
      </c>
      <c r="AD478" s="166" t="s">
        <v>230</v>
      </c>
      <c r="AE478" s="166" t="s">
        <v>4710</v>
      </c>
      <c r="AF478" s="166" t="s">
        <v>3434</v>
      </c>
      <c r="AG478" s="165" t="s">
        <v>230</v>
      </c>
      <c r="AH478" s="203" t="s">
        <v>58</v>
      </c>
      <c r="AI478" s="167">
        <v>0.114</v>
      </c>
      <c r="AJ478" s="201">
        <v>1680</v>
      </c>
      <c r="AK478" s="186">
        <v>0.40043835616438356</v>
      </c>
      <c r="AL478" s="167">
        <v>0.12427397260273973</v>
      </c>
      <c r="AM478" s="187">
        <v>0.52471232876712326</v>
      </c>
      <c r="AN478" s="186">
        <v>0.46504109589041098</v>
      </c>
      <c r="AO478" s="186">
        <v>0.12427397260273973</v>
      </c>
      <c r="AP478" s="186">
        <v>0.58931506849315074</v>
      </c>
      <c r="AQ478" s="186">
        <v>17.679452054794524</v>
      </c>
      <c r="AR478" s="193" t="s">
        <v>231</v>
      </c>
      <c r="AS478" s="194"/>
      <c r="AT478" s="166" t="s">
        <v>232</v>
      </c>
      <c r="AU478" s="166" t="s">
        <v>58</v>
      </c>
      <c r="AV478" s="195" t="s">
        <v>4711</v>
      </c>
      <c r="AW478" s="166" t="s">
        <v>1122</v>
      </c>
      <c r="AY478" s="196"/>
      <c r="AZ478" s="714"/>
      <c r="BB478" s="196"/>
    </row>
    <row r="479" spans="1:54" s="166" customFormat="1" ht="15.95" customHeight="1" x14ac:dyDescent="0.25">
      <c r="A479" s="182">
        <v>510</v>
      </c>
      <c r="B479" s="166" t="s">
        <v>53</v>
      </c>
      <c r="C479" s="166" t="s">
        <v>58</v>
      </c>
      <c r="D479" s="166" t="s">
        <v>4712</v>
      </c>
      <c r="E479" s="166" t="s">
        <v>4713</v>
      </c>
      <c r="F479" s="166" t="s">
        <v>4714</v>
      </c>
      <c r="H479" s="166" t="s">
        <v>732</v>
      </c>
      <c r="I479" s="166">
        <v>0</v>
      </c>
      <c r="J479" s="166" t="s">
        <v>317</v>
      </c>
      <c r="K479" s="166">
        <v>0</v>
      </c>
      <c r="L479" s="166" t="s">
        <v>317</v>
      </c>
      <c r="M479" s="166">
        <v>0</v>
      </c>
      <c r="N479" s="186">
        <v>5</v>
      </c>
      <c r="O479" s="186">
        <v>1.5</v>
      </c>
      <c r="P479" s="168">
        <v>7.5</v>
      </c>
      <c r="Q479" s="345">
        <v>2</v>
      </c>
      <c r="R479" s="346"/>
      <c r="S479" s="346">
        <v>0</v>
      </c>
      <c r="T479" s="340"/>
      <c r="U479" s="346">
        <v>0</v>
      </c>
      <c r="V479" s="183"/>
      <c r="W479" s="183">
        <v>1</v>
      </c>
      <c r="X479" s="183"/>
      <c r="Y479" s="166" t="s">
        <v>61</v>
      </c>
      <c r="Z479" s="166" t="s">
        <v>230</v>
      </c>
      <c r="AA479" s="203" t="s">
        <v>230</v>
      </c>
      <c r="AB479" s="166" t="s">
        <v>230</v>
      </c>
      <c r="AC479" s="166" t="s">
        <v>230</v>
      </c>
      <c r="AD479" s="166" t="s">
        <v>230</v>
      </c>
      <c r="AE479" s="166" t="s">
        <v>4715</v>
      </c>
      <c r="AF479" s="166" t="s">
        <v>1230</v>
      </c>
      <c r="AG479" s="165" t="s">
        <v>230</v>
      </c>
      <c r="AH479" s="203" t="s">
        <v>58</v>
      </c>
      <c r="AI479" s="167">
        <v>0.114</v>
      </c>
      <c r="AJ479" s="201">
        <v>880</v>
      </c>
      <c r="AK479" s="186">
        <v>0.20975342465753422</v>
      </c>
      <c r="AL479" s="167">
        <v>6.5095890410958895E-2</v>
      </c>
      <c r="AM479" s="187">
        <v>0.27484931506849308</v>
      </c>
      <c r="AN479" s="186">
        <v>0.20975342465753422</v>
      </c>
      <c r="AO479" s="186">
        <v>6.5095890410958895E-2</v>
      </c>
      <c r="AP479" s="186">
        <v>0.27484931506849308</v>
      </c>
      <c r="AQ479" s="186">
        <v>8.2454794520547932</v>
      </c>
      <c r="AR479" s="193" t="s">
        <v>231</v>
      </c>
      <c r="AS479" s="194"/>
      <c r="AT479" s="166" t="s">
        <v>232</v>
      </c>
      <c r="AU479" s="166" t="s">
        <v>58</v>
      </c>
      <c r="AV479" s="195" t="s">
        <v>4716</v>
      </c>
      <c r="AW479" s="166" t="s">
        <v>1122</v>
      </c>
      <c r="AY479" s="196"/>
      <c r="AZ479" s="714"/>
      <c r="BB479" s="196"/>
    </row>
    <row r="480" spans="1:54" s="166" customFormat="1" ht="15.95" customHeight="1" x14ac:dyDescent="0.25">
      <c r="A480" s="182">
        <v>511</v>
      </c>
      <c r="B480" s="166" t="s">
        <v>53</v>
      </c>
      <c r="C480" s="166" t="s">
        <v>58</v>
      </c>
      <c r="D480" s="166" t="s">
        <v>101</v>
      </c>
      <c r="E480" s="166" t="s">
        <v>4717</v>
      </c>
      <c r="F480" s="166" t="s">
        <v>4718</v>
      </c>
      <c r="H480" s="166" t="s">
        <v>732</v>
      </c>
      <c r="I480" s="166">
        <v>0</v>
      </c>
      <c r="J480" s="166" t="s">
        <v>317</v>
      </c>
      <c r="K480" s="166">
        <v>0</v>
      </c>
      <c r="L480" s="166" t="s">
        <v>317</v>
      </c>
      <c r="M480" s="166">
        <v>0</v>
      </c>
      <c r="N480" s="186">
        <v>5</v>
      </c>
      <c r="O480" s="186">
        <v>1.5</v>
      </c>
      <c r="P480" s="168">
        <v>7.5</v>
      </c>
      <c r="Q480" s="345">
        <v>0</v>
      </c>
      <c r="R480" s="346"/>
      <c r="S480" s="346">
        <v>0</v>
      </c>
      <c r="T480" s="340"/>
      <c r="U480" s="346">
        <v>0</v>
      </c>
      <c r="V480" s="183">
        <v>1</v>
      </c>
      <c r="W480" s="183">
        <v>1</v>
      </c>
      <c r="X480" s="183"/>
      <c r="Y480" s="166" t="s">
        <v>61</v>
      </c>
      <c r="Z480" s="166" t="s">
        <v>230</v>
      </c>
      <c r="AA480" s="203" t="s">
        <v>230</v>
      </c>
      <c r="AB480" s="166" t="s">
        <v>230</v>
      </c>
      <c r="AC480" s="166" t="s">
        <v>230</v>
      </c>
      <c r="AD480" s="166" t="s">
        <v>230</v>
      </c>
      <c r="AE480" s="166" t="s">
        <v>4719</v>
      </c>
      <c r="AF480" s="166" t="s">
        <v>3690</v>
      </c>
      <c r="AG480" s="165" t="s">
        <v>230</v>
      </c>
      <c r="AH480" s="203" t="s">
        <v>58</v>
      </c>
      <c r="AI480" s="167">
        <v>0.114</v>
      </c>
      <c r="AJ480" s="201">
        <v>640</v>
      </c>
      <c r="AK480" s="186">
        <v>0.15254794520547943</v>
      </c>
      <c r="AL480" s="167">
        <v>4.7342465753424663E-2</v>
      </c>
      <c r="AM480" s="187">
        <v>0.19989041095890409</v>
      </c>
      <c r="AN480" s="186">
        <v>0.15254794520547943</v>
      </c>
      <c r="AO480" s="186">
        <v>4.7342465753424663E-2</v>
      </c>
      <c r="AP480" s="186">
        <v>0.19989041095890409</v>
      </c>
      <c r="AQ480" s="186">
        <v>5.9967123287671225</v>
      </c>
      <c r="AR480" s="193" t="s">
        <v>231</v>
      </c>
      <c r="AS480" s="194"/>
      <c r="AT480" s="166" t="s">
        <v>232</v>
      </c>
      <c r="AU480" s="166" t="s">
        <v>58</v>
      </c>
      <c r="AV480" s="231" t="s">
        <v>1122</v>
      </c>
      <c r="AW480" s="166" t="s">
        <v>1122</v>
      </c>
      <c r="AY480" s="196"/>
      <c r="AZ480" s="714"/>
      <c r="BB480" s="196"/>
    </row>
    <row r="481" spans="1:54" s="166" customFormat="1" ht="15.95" customHeight="1" x14ac:dyDescent="0.25">
      <c r="A481" s="182">
        <v>512</v>
      </c>
      <c r="B481" s="166" t="s">
        <v>53</v>
      </c>
      <c r="C481" s="166" t="s">
        <v>58</v>
      </c>
      <c r="D481" s="166" t="s">
        <v>4720</v>
      </c>
      <c r="E481" s="166" t="s">
        <v>4721</v>
      </c>
      <c r="F481" s="166" t="s">
        <v>4722</v>
      </c>
      <c r="H481" s="166" t="s">
        <v>219</v>
      </c>
      <c r="I481" s="166">
        <v>0</v>
      </c>
      <c r="J481" s="166" t="s">
        <v>317</v>
      </c>
      <c r="K481" s="166">
        <v>0</v>
      </c>
      <c r="L481" s="166" t="s">
        <v>317</v>
      </c>
      <c r="M481" s="166">
        <v>0</v>
      </c>
      <c r="N481" s="186">
        <v>5</v>
      </c>
      <c r="O481" s="186">
        <v>1.5</v>
      </c>
      <c r="P481" s="168">
        <v>7.5</v>
      </c>
      <c r="Q481" s="345">
        <v>1</v>
      </c>
      <c r="R481" s="346"/>
      <c r="S481" s="346">
        <v>0</v>
      </c>
      <c r="T481" s="340"/>
      <c r="U481" s="346">
        <v>0</v>
      </c>
      <c r="V481" s="183"/>
      <c r="W481" s="183">
        <v>1</v>
      </c>
      <c r="X481" s="183"/>
      <c r="Y481" s="166" t="s">
        <v>61</v>
      </c>
      <c r="Z481" s="166" t="s">
        <v>230</v>
      </c>
      <c r="AA481" s="203" t="s">
        <v>230</v>
      </c>
      <c r="AB481" s="166" t="s">
        <v>230</v>
      </c>
      <c r="AC481" s="166" t="s">
        <v>230</v>
      </c>
      <c r="AD481" s="166" t="s">
        <v>230</v>
      </c>
      <c r="AE481" s="166" t="s">
        <v>4723</v>
      </c>
      <c r="AF481" s="166" t="s">
        <v>3521</v>
      </c>
      <c r="AG481" s="165" t="s">
        <v>230</v>
      </c>
      <c r="AH481" s="203" t="s">
        <v>58</v>
      </c>
      <c r="AI481" s="167">
        <v>0.114</v>
      </c>
      <c r="AJ481" s="201">
        <v>1360</v>
      </c>
      <c r="AK481" s="186">
        <v>0.32416438356164384</v>
      </c>
      <c r="AL481" s="167">
        <v>0.10060273972602739</v>
      </c>
      <c r="AM481" s="187">
        <v>0.42476712328767124</v>
      </c>
      <c r="AN481" s="186">
        <v>0.372</v>
      </c>
      <c r="AO481" s="186">
        <v>0.10060273972602739</v>
      </c>
      <c r="AP481" s="186">
        <v>0.4726027397260274</v>
      </c>
      <c r="AQ481" s="186">
        <v>14.178082191780822</v>
      </c>
      <c r="AR481" s="193" t="s">
        <v>231</v>
      </c>
      <c r="AS481" s="194"/>
      <c r="AT481" s="166" t="s">
        <v>232</v>
      </c>
      <c r="AU481" s="166" t="s">
        <v>58</v>
      </c>
      <c r="AV481" s="195" t="s">
        <v>4724</v>
      </c>
      <c r="AW481" s="166" t="s">
        <v>1122</v>
      </c>
      <c r="AY481" s="196"/>
      <c r="AZ481" s="714"/>
      <c r="BB481" s="196"/>
    </row>
    <row r="482" spans="1:54" s="166" customFormat="1" ht="15.95" customHeight="1" x14ac:dyDescent="0.25">
      <c r="A482" s="400">
        <v>513</v>
      </c>
      <c r="B482" s="384" t="s">
        <v>53</v>
      </c>
      <c r="C482" s="384" t="s">
        <v>58</v>
      </c>
      <c r="D482" s="384" t="s">
        <v>4725</v>
      </c>
      <c r="E482" s="384" t="s">
        <v>4726</v>
      </c>
      <c r="F482" s="384" t="s">
        <v>4727</v>
      </c>
      <c r="G482" s="384"/>
      <c r="H482" s="384" t="s">
        <v>732</v>
      </c>
      <c r="I482" s="384">
        <v>0</v>
      </c>
      <c r="J482" s="384" t="s">
        <v>317</v>
      </c>
      <c r="K482" s="384">
        <v>0</v>
      </c>
      <c r="L482" s="384" t="s">
        <v>317</v>
      </c>
      <c r="M482" s="384">
        <v>0</v>
      </c>
      <c r="N482" s="385">
        <v>5</v>
      </c>
      <c r="O482" s="385">
        <v>1.5</v>
      </c>
      <c r="P482" s="414">
        <v>7.5</v>
      </c>
      <c r="Q482" s="392">
        <v>0</v>
      </c>
      <c r="R482" s="391"/>
      <c r="S482" s="391">
        <v>0</v>
      </c>
      <c r="T482" s="386"/>
      <c r="U482" s="391">
        <v>0</v>
      </c>
      <c r="V482" s="386"/>
      <c r="W482" s="386"/>
      <c r="X482" s="386"/>
      <c r="Y482" s="384" t="s">
        <v>61</v>
      </c>
      <c r="Z482" s="388" t="s">
        <v>230</v>
      </c>
      <c r="AA482" s="427" t="s">
        <v>230</v>
      </c>
      <c r="AB482" s="388" t="s">
        <v>230</v>
      </c>
      <c r="AC482" s="388" t="s">
        <v>230</v>
      </c>
      <c r="AD482" s="388" t="s">
        <v>230</v>
      </c>
      <c r="AE482" s="388" t="s">
        <v>4728</v>
      </c>
      <c r="AF482" s="388" t="s">
        <v>417</v>
      </c>
      <c r="AG482" s="419" t="s">
        <v>230</v>
      </c>
      <c r="AH482" s="427" t="s">
        <v>58</v>
      </c>
      <c r="AI482" s="420"/>
      <c r="AJ482" s="426"/>
      <c r="AK482" s="394"/>
      <c r="AL482" s="420"/>
      <c r="AM482" s="477">
        <v>0</v>
      </c>
      <c r="AN482" s="394"/>
      <c r="AO482" s="394"/>
      <c r="AP482" s="475">
        <v>0</v>
      </c>
      <c r="AQ482" s="394"/>
      <c r="AR482" s="422" t="s">
        <v>231</v>
      </c>
      <c r="AS482" s="423"/>
      <c r="AT482" s="388" t="s">
        <v>232</v>
      </c>
      <c r="AU482" s="388" t="s">
        <v>58</v>
      </c>
      <c r="AV482" s="425" t="s">
        <v>4729</v>
      </c>
      <c r="AW482" s="388" t="s">
        <v>1122</v>
      </c>
      <c r="AX482" s="327" t="s">
        <v>16309</v>
      </c>
      <c r="AY482" s="196"/>
      <c r="AZ482" s="714"/>
      <c r="BB482" s="196"/>
    </row>
    <row r="483" spans="1:54" s="166" customFormat="1" ht="15.95" customHeight="1" x14ac:dyDescent="0.25">
      <c r="A483" s="182">
        <v>514</v>
      </c>
      <c r="B483" s="166" t="s">
        <v>53</v>
      </c>
      <c r="C483" s="166" t="s">
        <v>58</v>
      </c>
      <c r="D483" s="166" t="s">
        <v>4731</v>
      </c>
      <c r="E483" s="166" t="s">
        <v>4732</v>
      </c>
      <c r="F483" s="166" t="s">
        <v>4733</v>
      </c>
      <c r="H483" s="166" t="s">
        <v>732</v>
      </c>
      <c r="I483" s="166">
        <v>0</v>
      </c>
      <c r="J483" s="166" t="s">
        <v>317</v>
      </c>
      <c r="K483" s="166">
        <v>0</v>
      </c>
      <c r="L483" s="166" t="s">
        <v>317</v>
      </c>
      <c r="M483" s="166">
        <v>0</v>
      </c>
      <c r="N483" s="186">
        <v>5</v>
      </c>
      <c r="O483" s="186">
        <v>1.5</v>
      </c>
      <c r="P483" s="168">
        <v>7.5</v>
      </c>
      <c r="Q483" s="345">
        <v>2</v>
      </c>
      <c r="R483" s="346"/>
      <c r="S483" s="346">
        <v>1</v>
      </c>
      <c r="T483" s="340"/>
      <c r="U483" s="346">
        <v>0</v>
      </c>
      <c r="V483" s="183"/>
      <c r="W483" s="183"/>
      <c r="X483" s="183"/>
      <c r="Y483" s="166" t="s">
        <v>61</v>
      </c>
      <c r="Z483" s="166" t="s">
        <v>230</v>
      </c>
      <c r="AA483" s="203" t="s">
        <v>230</v>
      </c>
      <c r="AB483" s="166" t="s">
        <v>230</v>
      </c>
      <c r="AC483" s="166" t="s">
        <v>230</v>
      </c>
      <c r="AD483" s="166" t="s">
        <v>230</v>
      </c>
      <c r="AE483" s="166" t="s">
        <v>4734</v>
      </c>
      <c r="AF483" s="166" t="s">
        <v>419</v>
      </c>
      <c r="AG483" s="165" t="s">
        <v>230</v>
      </c>
      <c r="AH483" s="203" t="s">
        <v>58</v>
      </c>
      <c r="AI483" s="167">
        <v>0.114</v>
      </c>
      <c r="AJ483" s="186">
        <v>1950.8</v>
      </c>
      <c r="AK483" s="186">
        <v>0.46498520547945199</v>
      </c>
      <c r="AL483" s="167">
        <v>0.14430575342465754</v>
      </c>
      <c r="AM483" s="187">
        <v>0.60929095890410956</v>
      </c>
      <c r="AN483" s="186">
        <v>0.98723178082191776</v>
      </c>
      <c r="AO483" s="186">
        <v>0.28633315068493148</v>
      </c>
      <c r="AP483" s="186">
        <v>1.2735649315068494</v>
      </c>
      <c r="AQ483" s="186">
        <v>38.206947945205478</v>
      </c>
      <c r="AR483" s="193" t="s">
        <v>231</v>
      </c>
      <c r="AS483" s="194"/>
      <c r="AT483" s="166" t="s">
        <v>232</v>
      </c>
      <c r="AU483" s="166" t="s">
        <v>58</v>
      </c>
      <c r="AV483" s="195" t="s">
        <v>4735</v>
      </c>
      <c r="AW483" s="166" t="s">
        <v>1122</v>
      </c>
      <c r="AY483" s="196"/>
      <c r="AZ483" s="714"/>
      <c r="BB483" s="196"/>
    </row>
    <row r="484" spans="1:54" s="166" customFormat="1" ht="15.95" customHeight="1" x14ac:dyDescent="0.25">
      <c r="A484" s="182">
        <v>515</v>
      </c>
      <c r="B484" s="166" t="s">
        <v>53</v>
      </c>
      <c r="C484" s="166" t="s">
        <v>58</v>
      </c>
      <c r="D484" s="166" t="s">
        <v>4736</v>
      </c>
      <c r="E484" s="166" t="s">
        <v>4737</v>
      </c>
      <c r="F484" s="166" t="s">
        <v>4738</v>
      </c>
      <c r="H484" s="166" t="s">
        <v>732</v>
      </c>
      <c r="I484" s="166">
        <v>0</v>
      </c>
      <c r="J484" s="166" t="s">
        <v>317</v>
      </c>
      <c r="K484" s="166">
        <v>0</v>
      </c>
      <c r="L484" s="166" t="s">
        <v>317</v>
      </c>
      <c r="M484" s="166">
        <v>0</v>
      </c>
      <c r="N484" s="186">
        <v>5</v>
      </c>
      <c r="O484" s="186">
        <v>1.5</v>
      </c>
      <c r="P484" s="168">
        <v>7.5</v>
      </c>
      <c r="Q484" s="345">
        <v>0</v>
      </c>
      <c r="R484" s="346"/>
      <c r="S484" s="346">
        <v>0</v>
      </c>
      <c r="T484" s="340"/>
      <c r="U484" s="346">
        <v>0</v>
      </c>
      <c r="V484" s="183">
        <v>1</v>
      </c>
      <c r="W484" s="183">
        <v>1</v>
      </c>
      <c r="X484" s="183"/>
      <c r="Y484" s="166" t="s">
        <v>61</v>
      </c>
      <c r="Z484" s="166" t="s">
        <v>230</v>
      </c>
      <c r="AA484" s="203" t="s">
        <v>230</v>
      </c>
      <c r="AB484" s="166" t="s">
        <v>230</v>
      </c>
      <c r="AC484" s="166" t="s">
        <v>230</v>
      </c>
      <c r="AD484" s="166" t="s">
        <v>230</v>
      </c>
      <c r="AE484" s="166" t="s">
        <v>1554</v>
      </c>
      <c r="AF484" s="166" t="s">
        <v>301</v>
      </c>
      <c r="AG484" s="165" t="s">
        <v>230</v>
      </c>
      <c r="AH484" s="203" t="s">
        <v>58</v>
      </c>
      <c r="AI484" s="167">
        <v>0.114</v>
      </c>
      <c r="AJ484" s="201">
        <v>1600</v>
      </c>
      <c r="AK484" s="186">
        <v>0.38136986301369857</v>
      </c>
      <c r="AL484" s="167">
        <v>0.11835616438356165</v>
      </c>
      <c r="AM484" s="187">
        <v>0.49972602739726024</v>
      </c>
      <c r="AN484" s="186">
        <v>0.38136986301369857</v>
      </c>
      <c r="AO484" s="186">
        <v>0.11835616438356165</v>
      </c>
      <c r="AP484" s="186">
        <v>0.49972602739726024</v>
      </c>
      <c r="AQ484" s="186">
        <v>14.991780821917807</v>
      </c>
      <c r="AR484" s="193" t="s">
        <v>231</v>
      </c>
      <c r="AS484" s="194"/>
      <c r="AT484" s="166" t="s">
        <v>232</v>
      </c>
      <c r="AU484" s="166" t="s">
        <v>58</v>
      </c>
      <c r="AV484" s="231" t="s">
        <v>1122</v>
      </c>
      <c r="AW484" s="166" t="s">
        <v>1122</v>
      </c>
      <c r="AY484" s="196"/>
      <c r="AZ484" s="714"/>
      <c r="BB484" s="196"/>
    </row>
    <row r="485" spans="1:54" s="166" customFormat="1" ht="15.95" customHeight="1" x14ac:dyDescent="0.25">
      <c r="A485" s="182">
        <v>516</v>
      </c>
      <c r="B485" s="166" t="s">
        <v>53</v>
      </c>
      <c r="C485" s="166" t="s">
        <v>58</v>
      </c>
      <c r="D485" s="166" t="s">
        <v>4739</v>
      </c>
      <c r="E485" s="166" t="s">
        <v>4740</v>
      </c>
      <c r="F485" s="166" t="s">
        <v>4741</v>
      </c>
      <c r="H485" s="166" t="s">
        <v>732</v>
      </c>
      <c r="I485" s="166">
        <v>0</v>
      </c>
      <c r="J485" s="166" t="s">
        <v>317</v>
      </c>
      <c r="K485" s="166">
        <v>0</v>
      </c>
      <c r="L485" s="166" t="s">
        <v>317</v>
      </c>
      <c r="M485" s="166">
        <v>0</v>
      </c>
      <c r="N485" s="186">
        <v>5</v>
      </c>
      <c r="O485" s="186">
        <v>1.5</v>
      </c>
      <c r="P485" s="168">
        <v>7.5</v>
      </c>
      <c r="Q485" s="345">
        <v>2</v>
      </c>
      <c r="R485" s="346"/>
      <c r="S485" s="346">
        <v>0</v>
      </c>
      <c r="T485" s="340"/>
      <c r="U485" s="346">
        <v>0</v>
      </c>
      <c r="V485" s="183"/>
      <c r="W485" s="183">
        <v>1</v>
      </c>
      <c r="X485" s="183"/>
      <c r="Y485" s="166" t="s">
        <v>61</v>
      </c>
      <c r="Z485" s="166" t="s">
        <v>230</v>
      </c>
      <c r="AA485" s="203" t="s">
        <v>230</v>
      </c>
      <c r="AB485" s="166" t="s">
        <v>230</v>
      </c>
      <c r="AC485" s="166" t="s">
        <v>230</v>
      </c>
      <c r="AD485" s="166" t="s">
        <v>230</v>
      </c>
      <c r="AE485" s="166" t="s">
        <v>4742</v>
      </c>
      <c r="AF485" s="166" t="s">
        <v>372</v>
      </c>
      <c r="AG485" s="165" t="s">
        <v>230</v>
      </c>
      <c r="AH485" s="203" t="s">
        <v>58</v>
      </c>
      <c r="AI485" s="167">
        <v>0.114</v>
      </c>
      <c r="AJ485" s="201">
        <v>800</v>
      </c>
      <c r="AK485" s="186">
        <v>0.19068493150684929</v>
      </c>
      <c r="AL485" s="167">
        <v>5.9178082191780827E-2</v>
      </c>
      <c r="AM485" s="187">
        <v>0.24986301369863012</v>
      </c>
      <c r="AN485" s="186">
        <v>0.19068493150684929</v>
      </c>
      <c r="AO485" s="186">
        <v>5.9178082191780827E-2</v>
      </c>
      <c r="AP485" s="186">
        <v>0.24986301369863012</v>
      </c>
      <c r="AQ485" s="186">
        <v>7.4958904109589035</v>
      </c>
      <c r="AR485" s="193" t="s">
        <v>231</v>
      </c>
      <c r="AS485" s="194"/>
      <c r="AT485" s="166" t="s">
        <v>232</v>
      </c>
      <c r="AU485" s="166" t="s">
        <v>58</v>
      </c>
      <c r="AV485" s="231" t="s">
        <v>4743</v>
      </c>
      <c r="AW485" s="166" t="s">
        <v>1122</v>
      </c>
      <c r="AY485" s="196"/>
      <c r="AZ485" s="714"/>
      <c r="BB485" s="196"/>
    </row>
    <row r="486" spans="1:54" s="166" customFormat="1" ht="15.95" customHeight="1" x14ac:dyDescent="0.25">
      <c r="A486" s="182">
        <v>517</v>
      </c>
      <c r="B486" s="170" t="s">
        <v>53</v>
      </c>
      <c r="C486" s="166" t="s">
        <v>58</v>
      </c>
      <c r="D486" s="166" t="s">
        <v>4744</v>
      </c>
      <c r="E486" s="166" t="s">
        <v>4745</v>
      </c>
      <c r="F486" s="166" t="s">
        <v>4746</v>
      </c>
      <c r="H486" s="166" t="s">
        <v>219</v>
      </c>
      <c r="I486" s="166" t="s">
        <v>316</v>
      </c>
      <c r="J486" s="166" t="s">
        <v>221</v>
      </c>
      <c r="K486" s="166" t="s">
        <v>222</v>
      </c>
      <c r="L486" s="198" t="s">
        <v>221</v>
      </c>
      <c r="M486" s="198" t="s">
        <v>879</v>
      </c>
      <c r="N486" s="186">
        <v>5</v>
      </c>
      <c r="O486" s="186">
        <v>1.5</v>
      </c>
      <c r="P486" s="168">
        <v>7.5</v>
      </c>
      <c r="Q486" s="59">
        <v>1</v>
      </c>
      <c r="R486" s="340"/>
      <c r="S486" s="340">
        <v>1</v>
      </c>
      <c r="T486" s="340"/>
      <c r="U486" s="340">
        <v>0</v>
      </c>
      <c r="V486" s="183"/>
      <c r="W486" s="183"/>
      <c r="X486" s="183"/>
      <c r="Y486" s="166" t="s">
        <v>62</v>
      </c>
      <c r="Z486" s="170" t="s">
        <v>224</v>
      </c>
      <c r="AA486" s="197" t="s">
        <v>225</v>
      </c>
      <c r="AB486" s="166" t="s">
        <v>1540</v>
      </c>
      <c r="AC486" s="166" t="s">
        <v>1541</v>
      </c>
      <c r="AD486" s="166" t="s">
        <v>1542</v>
      </c>
      <c r="AE486" s="166" t="s">
        <v>1554</v>
      </c>
      <c r="AF486" s="166" t="s">
        <v>1235</v>
      </c>
      <c r="AG486" s="165" t="s">
        <v>230</v>
      </c>
      <c r="AH486" s="203" t="s">
        <v>58</v>
      </c>
      <c r="AI486" s="167">
        <v>0.114</v>
      </c>
      <c r="AJ486" s="186">
        <v>160</v>
      </c>
      <c r="AK486" s="186">
        <v>3.8136986301369857E-2</v>
      </c>
      <c r="AL486" s="167">
        <v>1.1835616438356166E-2</v>
      </c>
      <c r="AM486" s="187">
        <v>4.9972602739726021E-2</v>
      </c>
      <c r="AN486" s="186">
        <v>0.38136986301369857</v>
      </c>
      <c r="AO486" s="186">
        <v>0.11835616438356165</v>
      </c>
      <c r="AP486" s="186">
        <v>0.49972602739726024</v>
      </c>
      <c r="AQ486" s="186">
        <v>14.991780821917807</v>
      </c>
      <c r="AR486" s="193" t="s">
        <v>231</v>
      </c>
      <c r="AS486" s="194" t="s">
        <v>431</v>
      </c>
      <c r="AT486" s="166" t="s">
        <v>232</v>
      </c>
      <c r="AU486" s="166" t="s">
        <v>58</v>
      </c>
      <c r="AV486" s="195" t="s">
        <v>4747</v>
      </c>
      <c r="AW486" s="166" t="s">
        <v>234</v>
      </c>
      <c r="AY486" s="196"/>
      <c r="AZ486" s="714"/>
      <c r="BB486" s="196"/>
    </row>
    <row r="487" spans="1:54" s="166" customFormat="1" ht="15.95" customHeight="1" x14ac:dyDescent="0.25">
      <c r="A487" s="182">
        <v>518</v>
      </c>
      <c r="B487" s="166" t="s">
        <v>53</v>
      </c>
      <c r="C487" s="166" t="s">
        <v>58</v>
      </c>
      <c r="D487" s="166" t="s">
        <v>4748</v>
      </c>
      <c r="E487" s="166" t="s">
        <v>4749</v>
      </c>
      <c r="F487" s="166" t="s">
        <v>4750</v>
      </c>
      <c r="H487" s="166" t="s">
        <v>219</v>
      </c>
      <c r="I487" s="166" t="s">
        <v>316</v>
      </c>
      <c r="J487" s="166" t="s">
        <v>221</v>
      </c>
      <c r="K487" s="166" t="s">
        <v>222</v>
      </c>
      <c r="L487" s="198" t="s">
        <v>221</v>
      </c>
      <c r="M487" s="198" t="s">
        <v>879</v>
      </c>
      <c r="N487" s="186">
        <v>5</v>
      </c>
      <c r="O487" s="186">
        <v>1.5</v>
      </c>
      <c r="P487" s="168">
        <v>7.5</v>
      </c>
      <c r="Q487" s="345">
        <v>2</v>
      </c>
      <c r="R487" s="346"/>
      <c r="S487" s="346">
        <v>0</v>
      </c>
      <c r="T487" s="340"/>
      <c r="U487" s="346">
        <v>0</v>
      </c>
      <c r="V487" s="183"/>
      <c r="W487" s="183">
        <v>1</v>
      </c>
      <c r="X487" s="183"/>
      <c r="Y487" s="179" t="s">
        <v>16652</v>
      </c>
      <c r="Z487" s="166" t="s">
        <v>230</v>
      </c>
      <c r="AA487" s="203" t="s">
        <v>230</v>
      </c>
      <c r="AB487" s="166" t="s">
        <v>230</v>
      </c>
      <c r="AC487" s="166" t="s">
        <v>230</v>
      </c>
      <c r="AD487" s="166" t="s">
        <v>230</v>
      </c>
      <c r="AE487" s="166" t="s">
        <v>4751</v>
      </c>
      <c r="AF487" s="166" t="s">
        <v>4752</v>
      </c>
      <c r="AG487" s="165" t="s">
        <v>230</v>
      </c>
      <c r="AH487" s="203" t="s">
        <v>58</v>
      </c>
      <c r="AI487" s="167">
        <v>0.114</v>
      </c>
      <c r="AJ487" s="201">
        <v>3280</v>
      </c>
      <c r="AK487" s="186">
        <v>0.78180821917808208</v>
      </c>
      <c r="AL487" s="167">
        <v>0.24263013698630137</v>
      </c>
      <c r="AM487" s="187">
        <v>1.0244383561643835</v>
      </c>
      <c r="AN487" s="186">
        <v>0.78180821917808208</v>
      </c>
      <c r="AO487" s="186">
        <v>0.24263013698630137</v>
      </c>
      <c r="AP487" s="186">
        <v>1.0244383561643835</v>
      </c>
      <c r="AQ487" s="186">
        <v>30.733150684931505</v>
      </c>
      <c r="AR487" s="193" t="s">
        <v>231</v>
      </c>
      <c r="AS487" s="194" t="s">
        <v>431</v>
      </c>
      <c r="AT487" s="166" t="s">
        <v>232</v>
      </c>
      <c r="AU487" s="166" t="s">
        <v>58</v>
      </c>
      <c r="AV487" s="195" t="s">
        <v>4753</v>
      </c>
      <c r="AW487" s="166" t="s">
        <v>234</v>
      </c>
      <c r="AY487" s="196"/>
      <c r="AZ487" s="714"/>
      <c r="BB487" s="196"/>
    </row>
    <row r="488" spans="1:54" s="166" customFormat="1" ht="33.75" customHeight="1" x14ac:dyDescent="0.25">
      <c r="A488" s="353">
        <v>519</v>
      </c>
      <c r="B488" s="366" t="s">
        <v>53</v>
      </c>
      <c r="C488" s="354" t="s">
        <v>58</v>
      </c>
      <c r="D488" s="354" t="s">
        <v>16661</v>
      </c>
      <c r="E488" s="166" t="s">
        <v>16406</v>
      </c>
      <c r="F488" s="166" t="s">
        <v>16407</v>
      </c>
      <c r="H488" s="166" t="s">
        <v>219</v>
      </c>
      <c r="I488" s="166" t="s">
        <v>316</v>
      </c>
      <c r="J488" s="166" t="s">
        <v>221</v>
      </c>
      <c r="K488" s="166" t="s">
        <v>222</v>
      </c>
      <c r="L488" s="198" t="s">
        <v>221</v>
      </c>
      <c r="M488" s="198" t="s">
        <v>879</v>
      </c>
      <c r="N488" s="186">
        <v>5</v>
      </c>
      <c r="O488" s="186">
        <v>1.5</v>
      </c>
      <c r="P488" s="168">
        <v>7.5</v>
      </c>
      <c r="Q488" s="345">
        <v>2</v>
      </c>
      <c r="R488" s="346"/>
      <c r="S488" s="346">
        <v>1</v>
      </c>
      <c r="T488" s="340"/>
      <c r="U488" s="346">
        <v>0</v>
      </c>
      <c r="V488" s="183"/>
      <c r="W488" s="183"/>
      <c r="X488" s="183"/>
      <c r="Y488" s="166" t="s">
        <v>62</v>
      </c>
      <c r="Z488" s="170" t="s">
        <v>224</v>
      </c>
      <c r="AA488" s="197" t="s">
        <v>225</v>
      </c>
      <c r="AB488" s="166" t="s">
        <v>1540</v>
      </c>
      <c r="AC488" s="166" t="s">
        <v>1541</v>
      </c>
      <c r="AD488" s="166" t="s">
        <v>1542</v>
      </c>
      <c r="AE488" s="166" t="s">
        <v>4755</v>
      </c>
      <c r="AF488" s="166" t="s">
        <v>4756</v>
      </c>
      <c r="AG488" s="165" t="s">
        <v>230</v>
      </c>
      <c r="AH488" s="203" t="s">
        <v>58</v>
      </c>
      <c r="AI488" s="167">
        <v>0.114</v>
      </c>
      <c r="AJ488" s="201">
        <v>5520</v>
      </c>
      <c r="AK488" s="186">
        <v>1.3157260273972602</v>
      </c>
      <c r="AL488" s="167">
        <v>0.40832876712328764</v>
      </c>
      <c r="AM488" s="187">
        <v>1.7240547945205478</v>
      </c>
      <c r="AN488" s="167">
        <v>1.5593424657534245</v>
      </c>
      <c r="AO488" s="167">
        <v>0.40832876712328764</v>
      </c>
      <c r="AP488" s="167">
        <v>1.9676712328767121</v>
      </c>
      <c r="AQ488" s="167">
        <v>59.030136986301365</v>
      </c>
      <c r="AR488" s="193" t="s">
        <v>231</v>
      </c>
      <c r="AS488" s="194" t="s">
        <v>431</v>
      </c>
      <c r="AT488" s="166" t="s">
        <v>232</v>
      </c>
      <c r="AU488" s="166" t="s">
        <v>58</v>
      </c>
      <c r="AV488" s="195" t="s">
        <v>4757</v>
      </c>
      <c r="AW488" s="166" t="s">
        <v>234</v>
      </c>
      <c r="AX488" s="327" t="s">
        <v>16660</v>
      </c>
      <c r="AY488" s="196"/>
      <c r="AZ488" s="714"/>
      <c r="BB488" s="196"/>
    </row>
    <row r="489" spans="1:54" s="166" customFormat="1" ht="15.95" customHeight="1" x14ac:dyDescent="0.25">
      <c r="A489" s="182">
        <v>520</v>
      </c>
      <c r="B489" s="166" t="s">
        <v>54</v>
      </c>
      <c r="C489" s="198" t="s">
        <v>58</v>
      </c>
      <c r="D489" s="166" t="s">
        <v>16705</v>
      </c>
      <c r="E489" s="198" t="s">
        <v>4760</v>
      </c>
      <c r="F489" s="198" t="s">
        <v>4761</v>
      </c>
      <c r="H489" s="198" t="s">
        <v>732</v>
      </c>
      <c r="I489" s="166" t="s">
        <v>317</v>
      </c>
      <c r="J489" s="198" t="s">
        <v>317</v>
      </c>
      <c r="K489" s="198" t="s">
        <v>317</v>
      </c>
      <c r="L489" s="198" t="s">
        <v>317</v>
      </c>
      <c r="M489" s="198" t="s">
        <v>317</v>
      </c>
      <c r="N489" s="199">
        <v>6</v>
      </c>
      <c r="O489" s="199">
        <v>1.5</v>
      </c>
      <c r="P489" s="221">
        <v>9</v>
      </c>
      <c r="Q489" s="345">
        <v>3</v>
      </c>
      <c r="R489" s="340"/>
      <c r="S489" s="346">
        <v>1</v>
      </c>
      <c r="T489" s="340"/>
      <c r="U489" s="346">
        <v>0</v>
      </c>
      <c r="V489" s="183">
        <v>2</v>
      </c>
      <c r="W489" s="183"/>
      <c r="X489" s="183"/>
      <c r="Y489" s="166" t="s">
        <v>61</v>
      </c>
      <c r="Z489" s="166" t="s">
        <v>230</v>
      </c>
      <c r="AA489" s="203" t="s">
        <v>230</v>
      </c>
      <c r="AB489" s="166" t="s">
        <v>230</v>
      </c>
      <c r="AC489" s="166" t="s">
        <v>230</v>
      </c>
      <c r="AD489" s="166" t="s">
        <v>230</v>
      </c>
      <c r="AE489" s="166" t="s">
        <v>4762</v>
      </c>
      <c r="AF489" s="166" t="s">
        <v>4763</v>
      </c>
      <c r="AG489" s="165" t="s">
        <v>230</v>
      </c>
      <c r="AH489" s="203" t="s">
        <v>58</v>
      </c>
      <c r="AI489" s="167">
        <v>0.1</v>
      </c>
      <c r="AJ489" s="186">
        <v>4200</v>
      </c>
      <c r="AK489" s="167">
        <v>0.8779726027397261</v>
      </c>
      <c r="AL489" s="167">
        <v>0.27271232876712326</v>
      </c>
      <c r="AM489" s="187">
        <v>1.1506849315068495</v>
      </c>
      <c r="AN489" s="167">
        <v>5.2113945205479455</v>
      </c>
      <c r="AO489" s="167">
        <v>1.6187424657534246</v>
      </c>
      <c r="AP489" s="167">
        <v>6.8301369863013699</v>
      </c>
      <c r="AQ489" s="167">
        <v>204.9041095890411</v>
      </c>
      <c r="AR489" s="193" t="s">
        <v>231</v>
      </c>
      <c r="AS489" s="194"/>
      <c r="AT489" s="166" t="s">
        <v>232</v>
      </c>
      <c r="AU489" s="198" t="s">
        <v>58</v>
      </c>
      <c r="AV489" s="231" t="s">
        <v>4764</v>
      </c>
      <c r="AW489" s="166" t="s">
        <v>1122</v>
      </c>
      <c r="AX489" s="327" t="s">
        <v>16704</v>
      </c>
      <c r="AY489" s="196"/>
      <c r="AZ489" s="714"/>
      <c r="BB489" s="196"/>
    </row>
    <row r="490" spans="1:54" s="166" customFormat="1" ht="15.95" customHeight="1" x14ac:dyDescent="0.25">
      <c r="A490" s="400">
        <v>521</v>
      </c>
      <c r="B490" s="384" t="s">
        <v>54</v>
      </c>
      <c r="C490" s="389" t="s">
        <v>58</v>
      </c>
      <c r="D490" s="384" t="s">
        <v>4771</v>
      </c>
      <c r="E490" s="389" t="s">
        <v>4772</v>
      </c>
      <c r="F490" s="389" t="s">
        <v>4773</v>
      </c>
      <c r="G490" s="384"/>
      <c r="H490" s="389" t="s">
        <v>732</v>
      </c>
      <c r="I490" s="384" t="s">
        <v>317</v>
      </c>
      <c r="J490" s="389" t="s">
        <v>317</v>
      </c>
      <c r="K490" s="389" t="s">
        <v>317</v>
      </c>
      <c r="L490" s="389" t="s">
        <v>317</v>
      </c>
      <c r="M490" s="389" t="s">
        <v>317</v>
      </c>
      <c r="N490" s="390">
        <v>4</v>
      </c>
      <c r="O490" s="390">
        <v>1.5</v>
      </c>
      <c r="P490" s="456">
        <v>6</v>
      </c>
      <c r="Q490" s="392">
        <v>0</v>
      </c>
      <c r="R490" s="386"/>
      <c r="S490" s="391">
        <v>0</v>
      </c>
      <c r="T490" s="386"/>
      <c r="U490" s="391">
        <v>0</v>
      </c>
      <c r="V490" s="386">
        <v>1</v>
      </c>
      <c r="W490" s="386">
        <v>1</v>
      </c>
      <c r="X490" s="386"/>
      <c r="Y490" s="384" t="s">
        <v>61</v>
      </c>
      <c r="Z490" s="384" t="s">
        <v>230</v>
      </c>
      <c r="AA490" s="403" t="s">
        <v>230</v>
      </c>
      <c r="AB490" s="384" t="s">
        <v>230</v>
      </c>
      <c r="AC490" s="384" t="s">
        <v>230</v>
      </c>
      <c r="AD490" s="384" t="s">
        <v>230</v>
      </c>
      <c r="AE490" s="384" t="s">
        <v>4774</v>
      </c>
      <c r="AF490" s="384" t="s">
        <v>4775</v>
      </c>
      <c r="AG490" s="402" t="s">
        <v>230</v>
      </c>
      <c r="AH490" s="403" t="s">
        <v>58</v>
      </c>
      <c r="AI490" s="410">
        <v>0.1</v>
      </c>
      <c r="AJ490" s="385">
        <v>3840</v>
      </c>
      <c r="AK490" s="473">
        <v>0</v>
      </c>
      <c r="AL490" s="472">
        <v>0</v>
      </c>
      <c r="AM490" s="474">
        <v>0</v>
      </c>
      <c r="AN490" s="473">
        <v>0</v>
      </c>
      <c r="AO490" s="473">
        <v>0</v>
      </c>
      <c r="AP490" s="473">
        <v>0</v>
      </c>
      <c r="AQ490" s="473">
        <v>0</v>
      </c>
      <c r="AR490" s="405" t="s">
        <v>231</v>
      </c>
      <c r="AS490" s="327"/>
      <c r="AT490" s="327" t="s">
        <v>232</v>
      </c>
      <c r="AU490" s="411" t="s">
        <v>58</v>
      </c>
      <c r="AV490" s="412" t="s">
        <v>4776</v>
      </c>
      <c r="AW490" s="327" t="s">
        <v>1122</v>
      </c>
      <c r="AX490" s="409" t="s">
        <v>16703</v>
      </c>
      <c r="AY490" s="196"/>
      <c r="AZ490" s="714"/>
      <c r="BB490" s="196"/>
    </row>
    <row r="491" spans="1:54" s="166" customFormat="1" ht="15.95" customHeight="1" x14ac:dyDescent="0.25">
      <c r="A491" s="182">
        <v>522</v>
      </c>
      <c r="B491" s="166" t="s">
        <v>54</v>
      </c>
      <c r="C491" s="198" t="s">
        <v>58</v>
      </c>
      <c r="D491" s="166" t="s">
        <v>4780</v>
      </c>
      <c r="E491" s="198" t="s">
        <v>4781</v>
      </c>
      <c r="F491" s="198" t="s">
        <v>4782</v>
      </c>
      <c r="H491" s="198" t="s">
        <v>219</v>
      </c>
      <c r="I491" s="166" t="s">
        <v>220</v>
      </c>
      <c r="J491" s="198" t="s">
        <v>221</v>
      </c>
      <c r="K491" s="166" t="s">
        <v>1627</v>
      </c>
      <c r="L491" s="198" t="s">
        <v>317</v>
      </c>
      <c r="M491" s="198" t="s">
        <v>317</v>
      </c>
      <c r="N491" s="199">
        <v>3</v>
      </c>
      <c r="O491" s="199">
        <v>1.5</v>
      </c>
      <c r="P491" s="221">
        <v>4.5</v>
      </c>
      <c r="Q491" s="345">
        <v>4</v>
      </c>
      <c r="R491" s="340"/>
      <c r="S491" s="346">
        <v>2</v>
      </c>
      <c r="T491" s="340"/>
      <c r="U491" s="346">
        <v>0</v>
      </c>
      <c r="V491" s="183"/>
      <c r="W491" s="183"/>
      <c r="X491" s="183"/>
      <c r="Y491" s="166" t="s">
        <v>61</v>
      </c>
      <c r="Z491" s="166" t="s">
        <v>230</v>
      </c>
      <c r="AA491" s="203" t="s">
        <v>230</v>
      </c>
      <c r="AB491" s="166" t="s">
        <v>230</v>
      </c>
      <c r="AC491" s="166" t="s">
        <v>230</v>
      </c>
      <c r="AD491" s="166" t="s">
        <v>230</v>
      </c>
      <c r="AE491" s="166" t="s">
        <v>4783</v>
      </c>
      <c r="AF491" s="166" t="s">
        <v>4766</v>
      </c>
      <c r="AG491" s="165" t="s">
        <v>230</v>
      </c>
      <c r="AH491" s="203" t="s">
        <v>58</v>
      </c>
      <c r="AI491" s="167">
        <v>0.1</v>
      </c>
      <c r="AJ491" s="186">
        <v>2880</v>
      </c>
      <c r="AK491" s="186">
        <v>0.60203835616438361</v>
      </c>
      <c r="AL491" s="167">
        <v>0.18700273972602741</v>
      </c>
      <c r="AM491" s="187">
        <v>0.78904109589041105</v>
      </c>
      <c r="AN491" s="186">
        <v>1.556909589041096</v>
      </c>
      <c r="AO491" s="186">
        <v>0.405172602739726</v>
      </c>
      <c r="AP491" s="186">
        <v>1.962082191780822</v>
      </c>
      <c r="AQ491" s="186">
        <v>58.862465753424658</v>
      </c>
      <c r="AR491" s="193" t="s">
        <v>231</v>
      </c>
      <c r="AS491" s="194"/>
      <c r="AT491" s="166" t="s">
        <v>232</v>
      </c>
      <c r="AU491" s="198" t="s">
        <v>58</v>
      </c>
      <c r="AV491" s="231" t="s">
        <v>4784</v>
      </c>
      <c r="AW491" s="166" t="s">
        <v>1122</v>
      </c>
      <c r="AY491" s="196"/>
      <c r="AZ491" s="714"/>
      <c r="BB491" s="196"/>
    </row>
    <row r="492" spans="1:54" s="166" customFormat="1" ht="15.95" customHeight="1" x14ac:dyDescent="0.25">
      <c r="A492" s="182">
        <v>523</v>
      </c>
      <c r="B492" s="166" t="s">
        <v>54</v>
      </c>
      <c r="C492" s="198" t="s">
        <v>58</v>
      </c>
      <c r="D492" s="166" t="s">
        <v>4788</v>
      </c>
      <c r="E492" s="198" t="s">
        <v>4789</v>
      </c>
      <c r="F492" s="198" t="s">
        <v>4790</v>
      </c>
      <c r="H492" s="198" t="s">
        <v>732</v>
      </c>
      <c r="I492" s="166" t="s">
        <v>317</v>
      </c>
      <c r="J492" s="198" t="s">
        <v>317</v>
      </c>
      <c r="K492" s="198" t="s">
        <v>317</v>
      </c>
      <c r="L492" s="198" t="s">
        <v>317</v>
      </c>
      <c r="M492" s="198" t="s">
        <v>317</v>
      </c>
      <c r="N492" s="199">
        <v>2</v>
      </c>
      <c r="O492" s="199">
        <v>1.5</v>
      </c>
      <c r="P492" s="221">
        <v>3</v>
      </c>
      <c r="Q492" s="345">
        <v>1</v>
      </c>
      <c r="R492" s="340"/>
      <c r="S492" s="346">
        <v>0</v>
      </c>
      <c r="T492" s="340"/>
      <c r="U492" s="346"/>
      <c r="V492" s="183"/>
      <c r="W492" s="183">
        <v>1</v>
      </c>
      <c r="X492" s="183"/>
      <c r="Y492" s="166" t="s">
        <v>61</v>
      </c>
      <c r="Z492" s="166" t="s">
        <v>230</v>
      </c>
      <c r="AA492" s="203" t="s">
        <v>230</v>
      </c>
      <c r="AB492" s="166" t="s">
        <v>230</v>
      </c>
      <c r="AC492" s="166" t="s">
        <v>230</v>
      </c>
      <c r="AD492" s="166" t="s">
        <v>230</v>
      </c>
      <c r="AE492" s="166" t="s">
        <v>4791</v>
      </c>
      <c r="AF492" s="166" t="s">
        <v>4792</v>
      </c>
      <c r="AG492" s="165" t="s">
        <v>230</v>
      </c>
      <c r="AH492" s="203" t="s">
        <v>58</v>
      </c>
      <c r="AI492" s="167">
        <v>0.1</v>
      </c>
      <c r="AJ492" s="186">
        <v>4200</v>
      </c>
      <c r="AK492" s="186">
        <v>0.8779726027397261</v>
      </c>
      <c r="AL492" s="167">
        <v>0.27271232876712326</v>
      </c>
      <c r="AM492" s="187">
        <v>1.1506849315068495</v>
      </c>
      <c r="AN492" s="186">
        <v>1.10373698630137</v>
      </c>
      <c r="AO492" s="186">
        <v>0.34283835616438352</v>
      </c>
      <c r="AP492" s="186">
        <v>1.4465753424657535</v>
      </c>
      <c r="AQ492" s="186">
        <v>43.397260273972606</v>
      </c>
      <c r="AR492" s="193" t="s">
        <v>231</v>
      </c>
      <c r="AS492" s="194"/>
      <c r="AT492" s="166" t="s">
        <v>232</v>
      </c>
      <c r="AU492" s="198" t="s">
        <v>58</v>
      </c>
      <c r="AV492" s="195" t="s">
        <v>4793</v>
      </c>
      <c r="AW492" s="166" t="s">
        <v>1122</v>
      </c>
      <c r="AY492" s="196"/>
      <c r="AZ492" s="714"/>
      <c r="BB492" s="196"/>
    </row>
    <row r="493" spans="1:54" s="166" customFormat="1" ht="15.95" customHeight="1" x14ac:dyDescent="0.25">
      <c r="A493" s="182">
        <v>524</v>
      </c>
      <c r="B493" s="166" t="s">
        <v>54</v>
      </c>
      <c r="C493" s="198" t="s">
        <v>58</v>
      </c>
      <c r="D493" s="166" t="s">
        <v>4796</v>
      </c>
      <c r="E493" s="198" t="s">
        <v>4797</v>
      </c>
      <c r="F493" s="198" t="s">
        <v>4798</v>
      </c>
      <c r="H493" s="166" t="s">
        <v>732</v>
      </c>
      <c r="I493" s="166" t="s">
        <v>317</v>
      </c>
      <c r="J493" s="198" t="s">
        <v>317</v>
      </c>
      <c r="K493" s="198" t="s">
        <v>317</v>
      </c>
      <c r="L493" s="198" t="s">
        <v>317</v>
      </c>
      <c r="M493" s="198" t="s">
        <v>317</v>
      </c>
      <c r="N493" s="199">
        <v>2</v>
      </c>
      <c r="O493" s="199">
        <v>1.5</v>
      </c>
      <c r="P493" s="221">
        <v>3</v>
      </c>
      <c r="Q493" s="345">
        <v>3</v>
      </c>
      <c r="R493" s="340"/>
      <c r="S493" s="346">
        <v>1</v>
      </c>
      <c r="T493" s="340"/>
      <c r="U493" s="346">
        <v>0</v>
      </c>
      <c r="V493" s="183"/>
      <c r="W493" s="183"/>
      <c r="X493" s="183"/>
      <c r="Y493" s="166" t="s">
        <v>61</v>
      </c>
      <c r="Z493" s="166" t="s">
        <v>230</v>
      </c>
      <c r="AA493" s="203" t="s">
        <v>230</v>
      </c>
      <c r="AB493" s="166" t="s">
        <v>230</v>
      </c>
      <c r="AC493" s="166" t="s">
        <v>230</v>
      </c>
      <c r="AD493" s="166" t="s">
        <v>230</v>
      </c>
      <c r="AE493" s="166" t="s">
        <v>4799</v>
      </c>
      <c r="AF493" s="198" t="s">
        <v>4800</v>
      </c>
      <c r="AG493" s="165" t="s">
        <v>230</v>
      </c>
      <c r="AH493" s="203" t="s">
        <v>58</v>
      </c>
      <c r="AI493" s="167">
        <v>0.1</v>
      </c>
      <c r="AJ493" s="186">
        <v>2760</v>
      </c>
      <c r="AK493" s="186">
        <v>0.5769534246575343</v>
      </c>
      <c r="AL493" s="167">
        <v>0.17921095890410957</v>
      </c>
      <c r="AM493" s="187">
        <v>0.75616438356164384</v>
      </c>
      <c r="AN493" s="186">
        <v>1.3894899543378996</v>
      </c>
      <c r="AO493" s="186">
        <v>0.29608767123287671</v>
      </c>
      <c r="AP493" s="186">
        <v>1.6855776255707764</v>
      </c>
      <c r="AQ493" s="186">
        <v>50.567328767123293</v>
      </c>
      <c r="AR493" s="193" t="s">
        <v>231</v>
      </c>
      <c r="AS493" s="194"/>
      <c r="AT493" s="166" t="s">
        <v>232</v>
      </c>
      <c r="AU493" s="198" t="s">
        <v>58</v>
      </c>
      <c r="AV493" s="231" t="s">
        <v>4801</v>
      </c>
      <c r="AW493" s="166" t="s">
        <v>1122</v>
      </c>
      <c r="AY493" s="196"/>
      <c r="AZ493" s="714"/>
      <c r="BB493" s="196"/>
    </row>
    <row r="494" spans="1:54" s="166" customFormat="1" ht="15.95" customHeight="1" x14ac:dyDescent="0.25">
      <c r="A494" s="182">
        <v>525</v>
      </c>
      <c r="B494" s="166" t="s">
        <v>54</v>
      </c>
      <c r="C494" s="198" t="s">
        <v>58</v>
      </c>
      <c r="D494" s="166" t="s">
        <v>4811</v>
      </c>
      <c r="E494" s="198" t="s">
        <v>4812</v>
      </c>
      <c r="F494" s="198" t="s">
        <v>4813</v>
      </c>
      <c r="H494" s="166" t="s">
        <v>732</v>
      </c>
      <c r="I494" s="166" t="s">
        <v>317</v>
      </c>
      <c r="J494" s="198" t="s">
        <v>317</v>
      </c>
      <c r="K494" s="198" t="s">
        <v>317</v>
      </c>
      <c r="L494" s="198" t="s">
        <v>317</v>
      </c>
      <c r="M494" s="198" t="s">
        <v>317</v>
      </c>
      <c r="N494" s="199">
        <v>3</v>
      </c>
      <c r="O494" s="199">
        <v>1.5</v>
      </c>
      <c r="P494" s="221">
        <v>4.5</v>
      </c>
      <c r="Q494" s="345">
        <v>3</v>
      </c>
      <c r="R494" s="340"/>
      <c r="S494" s="346">
        <v>2</v>
      </c>
      <c r="T494" s="340" t="s">
        <v>1628</v>
      </c>
      <c r="U494" s="346"/>
      <c r="V494" s="183"/>
      <c r="W494" s="183"/>
      <c r="X494" s="183"/>
      <c r="Y494" s="166" t="s">
        <v>61</v>
      </c>
      <c r="Z494" s="166" t="s">
        <v>230</v>
      </c>
      <c r="AA494" s="203" t="s">
        <v>230</v>
      </c>
      <c r="AB494" s="166" t="s">
        <v>230</v>
      </c>
      <c r="AC494" s="166" t="s">
        <v>230</v>
      </c>
      <c r="AD494" s="166" t="s">
        <v>230</v>
      </c>
      <c r="AE494" s="166" t="s">
        <v>4814</v>
      </c>
      <c r="AF494" s="166" t="s">
        <v>4815</v>
      </c>
      <c r="AG494" s="165" t="s">
        <v>230</v>
      </c>
      <c r="AH494" s="203" t="s">
        <v>58</v>
      </c>
      <c r="AI494" s="167">
        <v>0.1</v>
      </c>
      <c r="AJ494" s="186">
        <v>3000</v>
      </c>
      <c r="AK494" s="186">
        <v>0.62712328767123293</v>
      </c>
      <c r="AL494" s="167">
        <v>0.19479452054794519</v>
      </c>
      <c r="AM494" s="187">
        <v>0.82191780821917815</v>
      </c>
      <c r="AN494" s="186">
        <v>2.6154954337899552</v>
      </c>
      <c r="AO494" s="186">
        <v>0.70905205479452049</v>
      </c>
      <c r="AP494" s="186">
        <v>3.3245474885844759</v>
      </c>
      <c r="AQ494" s="186">
        <v>99.736424657534272</v>
      </c>
      <c r="AR494" s="193" t="s">
        <v>231</v>
      </c>
      <c r="AS494" s="194"/>
      <c r="AT494" s="166" t="s">
        <v>232</v>
      </c>
      <c r="AU494" s="198" t="s">
        <v>58</v>
      </c>
      <c r="AV494" s="231" t="s">
        <v>4816</v>
      </c>
      <c r="AW494" s="166" t="s">
        <v>1122</v>
      </c>
      <c r="AY494" s="196"/>
      <c r="AZ494" s="714"/>
      <c r="BB494" s="196"/>
    </row>
    <row r="495" spans="1:54" s="166" customFormat="1" ht="15.95" customHeight="1" x14ac:dyDescent="0.25">
      <c r="A495" s="182">
        <v>526</v>
      </c>
      <c r="B495" s="166" t="s">
        <v>54</v>
      </c>
      <c r="C495" s="198" t="s">
        <v>58</v>
      </c>
      <c r="D495" s="166" t="s">
        <v>4824</v>
      </c>
      <c r="E495" s="198" t="s">
        <v>4825</v>
      </c>
      <c r="F495" s="198" t="s">
        <v>4826</v>
      </c>
      <c r="H495" s="166" t="s">
        <v>4146</v>
      </c>
      <c r="I495" s="166" t="s">
        <v>317</v>
      </c>
      <c r="J495" s="198" t="s">
        <v>317</v>
      </c>
      <c r="K495" s="198" t="s">
        <v>317</v>
      </c>
      <c r="L495" s="198" t="s">
        <v>317</v>
      </c>
      <c r="M495" s="198" t="s">
        <v>317</v>
      </c>
      <c r="N495" s="199">
        <v>3</v>
      </c>
      <c r="O495" s="199">
        <v>1.5</v>
      </c>
      <c r="P495" s="221">
        <v>4.5</v>
      </c>
      <c r="Q495" s="345">
        <v>2</v>
      </c>
      <c r="R495" s="340"/>
      <c r="S495" s="346">
        <v>1</v>
      </c>
      <c r="T495" s="340"/>
      <c r="U495" s="346"/>
      <c r="V495" s="183"/>
      <c r="W495" s="183"/>
      <c r="X495" s="183"/>
      <c r="Y495" s="166" t="s">
        <v>61</v>
      </c>
      <c r="Z495" s="166" t="s">
        <v>230</v>
      </c>
      <c r="AA495" s="203" t="s">
        <v>230</v>
      </c>
      <c r="AB495" s="166" t="s">
        <v>230</v>
      </c>
      <c r="AC495" s="166" t="s">
        <v>230</v>
      </c>
      <c r="AD495" s="166" t="s">
        <v>230</v>
      </c>
      <c r="AE495" s="166" t="s">
        <v>4827</v>
      </c>
      <c r="AF495" s="166" t="s">
        <v>4828</v>
      </c>
      <c r="AG495" s="165" t="s">
        <v>230</v>
      </c>
      <c r="AH495" s="203" t="s">
        <v>58</v>
      </c>
      <c r="AI495" s="167">
        <v>0.1</v>
      </c>
      <c r="AJ495" s="186">
        <v>2400</v>
      </c>
      <c r="AK495" s="186">
        <v>0.50169863013698635</v>
      </c>
      <c r="AL495" s="167">
        <v>0.15583561643835614</v>
      </c>
      <c r="AM495" s="187">
        <v>0.65753424657534243</v>
      </c>
      <c r="AN495" s="186">
        <v>1.505095890410959</v>
      </c>
      <c r="AO495" s="186">
        <v>0.46750684931506842</v>
      </c>
      <c r="AP495" s="186">
        <v>1.9726027397260275</v>
      </c>
      <c r="AQ495" s="186">
        <v>59.178082191780824</v>
      </c>
      <c r="AR495" s="193" t="s">
        <v>231</v>
      </c>
      <c r="AS495" s="194"/>
      <c r="AT495" s="166" t="s">
        <v>232</v>
      </c>
      <c r="AU495" s="198" t="s">
        <v>58</v>
      </c>
      <c r="AV495" s="231" t="s">
        <v>4829</v>
      </c>
      <c r="AW495" s="166" t="s">
        <v>1122</v>
      </c>
      <c r="AY495" s="196"/>
      <c r="AZ495" s="714"/>
      <c r="BB495" s="196"/>
    </row>
    <row r="496" spans="1:54" s="166" customFormat="1" ht="15.95" customHeight="1" x14ac:dyDescent="0.25">
      <c r="A496" s="182">
        <v>527</v>
      </c>
      <c r="B496" s="166" t="s">
        <v>54</v>
      </c>
      <c r="C496" s="198" t="s">
        <v>58</v>
      </c>
      <c r="D496" s="166" t="s">
        <v>4831</v>
      </c>
      <c r="E496" s="198" t="s">
        <v>4832</v>
      </c>
      <c r="F496" s="198" t="s">
        <v>4833</v>
      </c>
      <c r="H496" s="198" t="s">
        <v>219</v>
      </c>
      <c r="I496" s="166" t="s">
        <v>220</v>
      </c>
      <c r="J496" s="198" t="s">
        <v>317</v>
      </c>
      <c r="K496" s="198" t="s">
        <v>317</v>
      </c>
      <c r="L496" s="198" t="s">
        <v>317</v>
      </c>
      <c r="M496" s="198" t="s">
        <v>317</v>
      </c>
      <c r="N496" s="199">
        <v>2</v>
      </c>
      <c r="O496" s="199">
        <v>1.5</v>
      </c>
      <c r="P496" s="221">
        <v>3</v>
      </c>
      <c r="Q496" s="345">
        <v>1</v>
      </c>
      <c r="R496" s="340"/>
      <c r="S496" s="346">
        <v>1</v>
      </c>
      <c r="T496" s="340"/>
      <c r="U496" s="346"/>
      <c r="V496" s="183"/>
      <c r="W496" s="183"/>
      <c r="X496" s="183"/>
      <c r="Y496" s="166" t="s">
        <v>61</v>
      </c>
      <c r="Z496" s="166" t="s">
        <v>230</v>
      </c>
      <c r="AA496" s="203" t="s">
        <v>230</v>
      </c>
      <c r="AB496" s="166" t="s">
        <v>230</v>
      </c>
      <c r="AC496" s="166" t="s">
        <v>230</v>
      </c>
      <c r="AD496" s="166" t="s">
        <v>230</v>
      </c>
      <c r="AE496" s="166" t="s">
        <v>4834</v>
      </c>
      <c r="AF496" s="166" t="s">
        <v>4524</v>
      </c>
      <c r="AG496" s="165" t="s">
        <v>230</v>
      </c>
      <c r="AH496" s="203" t="s">
        <v>58</v>
      </c>
      <c r="AI496" s="167">
        <v>0.1</v>
      </c>
      <c r="AJ496" s="186">
        <v>4800</v>
      </c>
      <c r="AK496" s="186">
        <v>1.0033972602739727</v>
      </c>
      <c r="AL496" s="167">
        <v>0.31167123287671228</v>
      </c>
      <c r="AM496" s="187">
        <v>1.3150684931506849</v>
      </c>
      <c r="AN496" s="186">
        <v>2.1392547945205487</v>
      </c>
      <c r="AO496" s="186">
        <v>0.64671780821917801</v>
      </c>
      <c r="AP496" s="186">
        <v>2.7859726027397267</v>
      </c>
      <c r="AQ496" s="186">
        <v>83.579178082191802</v>
      </c>
      <c r="AR496" s="193" t="s">
        <v>231</v>
      </c>
      <c r="AS496" s="194"/>
      <c r="AT496" s="166" t="s">
        <v>232</v>
      </c>
      <c r="AU496" s="198" t="s">
        <v>58</v>
      </c>
      <c r="AV496" s="195" t="s">
        <v>4835</v>
      </c>
      <c r="AW496" s="166" t="s">
        <v>1122</v>
      </c>
      <c r="AY496" s="196"/>
      <c r="AZ496" s="714"/>
      <c r="BB496" s="196"/>
    </row>
    <row r="497" spans="1:54" s="166" customFormat="1" ht="51.75" customHeight="1" x14ac:dyDescent="0.25">
      <c r="A497" s="182">
        <v>528</v>
      </c>
      <c r="B497" s="166" t="s">
        <v>54</v>
      </c>
      <c r="C497" s="198" t="s">
        <v>58</v>
      </c>
      <c r="D497" s="166" t="s">
        <v>4843</v>
      </c>
      <c r="E497" s="198" t="s">
        <v>4844</v>
      </c>
      <c r="F497" s="198" t="s">
        <v>4845</v>
      </c>
      <c r="H497" s="166" t="s">
        <v>732</v>
      </c>
      <c r="I497" s="166" t="s">
        <v>317</v>
      </c>
      <c r="J497" s="198" t="s">
        <v>317</v>
      </c>
      <c r="K497" s="198" t="s">
        <v>317</v>
      </c>
      <c r="L497" s="198" t="s">
        <v>317</v>
      </c>
      <c r="M497" s="198" t="s">
        <v>317</v>
      </c>
      <c r="N497" s="199">
        <v>2</v>
      </c>
      <c r="O497" s="199">
        <v>1.5</v>
      </c>
      <c r="P497" s="221">
        <v>3</v>
      </c>
      <c r="Q497" s="345">
        <v>4</v>
      </c>
      <c r="R497" s="340"/>
      <c r="S497" s="346">
        <v>1</v>
      </c>
      <c r="T497" s="340"/>
      <c r="U497" s="346"/>
      <c r="V497" s="183"/>
      <c r="W497" s="183"/>
      <c r="X497" s="183"/>
      <c r="Y497" s="166" t="s">
        <v>61</v>
      </c>
      <c r="Z497" s="166" t="s">
        <v>230</v>
      </c>
      <c r="AA497" s="203" t="s">
        <v>230</v>
      </c>
      <c r="AB497" s="166" t="s">
        <v>230</v>
      </c>
      <c r="AC497" s="166" t="s">
        <v>230</v>
      </c>
      <c r="AD497" s="166" t="s">
        <v>230</v>
      </c>
      <c r="AE497" s="166" t="s">
        <v>4846</v>
      </c>
      <c r="AF497" s="166" t="s">
        <v>4847</v>
      </c>
      <c r="AG497" s="165" t="s">
        <v>230</v>
      </c>
      <c r="AH497" s="203" t="s">
        <v>58</v>
      </c>
      <c r="AI497" s="167">
        <v>0.1</v>
      </c>
      <c r="AJ497" s="186">
        <v>6720</v>
      </c>
      <c r="AK497" s="186">
        <v>1.4047561643835615</v>
      </c>
      <c r="AL497" s="167">
        <v>0.43633972602739723</v>
      </c>
      <c r="AM497" s="187">
        <v>1.8410958904109589</v>
      </c>
      <c r="AN497" s="186">
        <v>3.888164383561644</v>
      </c>
      <c r="AO497" s="186">
        <v>1.2077260273972603</v>
      </c>
      <c r="AP497" s="186">
        <v>5.095890410958904</v>
      </c>
      <c r="AQ497" s="186">
        <v>152.87671232876713</v>
      </c>
      <c r="AR497" s="193" t="s">
        <v>231</v>
      </c>
      <c r="AS497" s="194"/>
      <c r="AT497" s="166" t="s">
        <v>232</v>
      </c>
      <c r="AU497" s="198" t="s">
        <v>58</v>
      </c>
      <c r="AV497" s="195" t="s">
        <v>4848</v>
      </c>
      <c r="AW497" s="166" t="s">
        <v>1122</v>
      </c>
      <c r="AY497" s="196"/>
      <c r="AZ497" s="714"/>
      <c r="BB497" s="196"/>
    </row>
    <row r="498" spans="1:54" s="166" customFormat="1" ht="15.95" customHeight="1" x14ac:dyDescent="0.25">
      <c r="A498" s="182">
        <v>529</v>
      </c>
      <c r="B498" s="166" t="s">
        <v>54</v>
      </c>
      <c r="C498" s="198" t="s">
        <v>58</v>
      </c>
      <c r="D498" s="166" t="s">
        <v>4856</v>
      </c>
      <c r="E498" s="198" t="s">
        <v>4857</v>
      </c>
      <c r="F498" s="198" t="s">
        <v>4858</v>
      </c>
      <c r="H498" s="198" t="s">
        <v>732</v>
      </c>
      <c r="I498" s="166" t="s">
        <v>317</v>
      </c>
      <c r="J498" s="198" t="s">
        <v>317</v>
      </c>
      <c r="K498" s="198" t="s">
        <v>317</v>
      </c>
      <c r="L498" s="198" t="s">
        <v>317</v>
      </c>
      <c r="M498" s="198" t="s">
        <v>317</v>
      </c>
      <c r="N498" s="199">
        <v>3</v>
      </c>
      <c r="O498" s="199">
        <v>1.5</v>
      </c>
      <c r="P498" s="221">
        <v>4.5</v>
      </c>
      <c r="Q498" s="345">
        <v>1</v>
      </c>
      <c r="R498" s="340"/>
      <c r="S498" s="346">
        <v>1</v>
      </c>
      <c r="T498" s="340"/>
      <c r="U498" s="346"/>
      <c r="V498" s="183"/>
      <c r="W498" s="183"/>
      <c r="X498" s="183"/>
      <c r="Y498" s="166" t="s">
        <v>61</v>
      </c>
      <c r="Z498" s="166" t="s">
        <v>230</v>
      </c>
      <c r="AA498" s="203" t="s">
        <v>230</v>
      </c>
      <c r="AB498" s="166" t="s">
        <v>230</v>
      </c>
      <c r="AC498" s="166" t="s">
        <v>230</v>
      </c>
      <c r="AD498" s="166" t="s">
        <v>230</v>
      </c>
      <c r="AE498" s="166" t="s">
        <v>4859</v>
      </c>
      <c r="AF498" s="166" t="s">
        <v>4860</v>
      </c>
      <c r="AG498" s="165" t="s">
        <v>230</v>
      </c>
      <c r="AH498" s="203" t="s">
        <v>58</v>
      </c>
      <c r="AI498" s="167">
        <v>0.1</v>
      </c>
      <c r="AJ498" s="186">
        <v>3120</v>
      </c>
      <c r="AK498" s="186">
        <v>0.65220821917808225</v>
      </c>
      <c r="AL498" s="167">
        <v>0.20258630136986303</v>
      </c>
      <c r="AM498" s="187">
        <v>0.85479452054794525</v>
      </c>
      <c r="AN498" s="186">
        <v>4.9668164383561653</v>
      </c>
      <c r="AO498" s="186">
        <v>1.5427726027397259</v>
      </c>
      <c r="AP498" s="186">
        <v>6.5095890410958912</v>
      </c>
      <c r="AQ498" s="186">
        <v>195.28767123287673</v>
      </c>
      <c r="AR498" s="193" t="s">
        <v>231</v>
      </c>
      <c r="AS498" s="194"/>
      <c r="AT498" s="166" t="s">
        <v>232</v>
      </c>
      <c r="AU498" s="198" t="s">
        <v>58</v>
      </c>
      <c r="AV498" s="231" t="s">
        <v>4861</v>
      </c>
      <c r="AW498" s="166" t="s">
        <v>1122</v>
      </c>
      <c r="AY498" s="196"/>
      <c r="AZ498" s="714"/>
      <c r="BB498" s="196"/>
    </row>
    <row r="499" spans="1:54" s="166" customFormat="1" ht="15.95" customHeight="1" x14ac:dyDescent="0.25">
      <c r="A499" s="182">
        <v>530</v>
      </c>
      <c r="B499" s="166" t="s">
        <v>54</v>
      </c>
      <c r="C499" s="198" t="s">
        <v>58</v>
      </c>
      <c r="D499" s="166" t="s">
        <v>16706</v>
      </c>
      <c r="E499" s="198" t="s">
        <v>16707</v>
      </c>
      <c r="F499" s="198" t="s">
        <v>16708</v>
      </c>
      <c r="H499" s="198" t="s">
        <v>4875</v>
      </c>
      <c r="I499" s="166" t="s">
        <v>317</v>
      </c>
      <c r="J499" s="198" t="s">
        <v>317</v>
      </c>
      <c r="K499" s="198" t="s">
        <v>317</v>
      </c>
      <c r="L499" s="198" t="s">
        <v>317</v>
      </c>
      <c r="M499" s="198" t="s">
        <v>317</v>
      </c>
      <c r="N499" s="199">
        <v>4</v>
      </c>
      <c r="O499" s="199">
        <v>15</v>
      </c>
      <c r="P499" s="221">
        <v>6</v>
      </c>
      <c r="Q499" s="345">
        <v>3</v>
      </c>
      <c r="R499" s="340"/>
      <c r="S499" s="346">
        <v>0</v>
      </c>
      <c r="T499" s="340"/>
      <c r="U499" s="346"/>
      <c r="V499" s="183"/>
      <c r="W499" s="183">
        <v>1</v>
      </c>
      <c r="X499" s="183"/>
      <c r="Y499" s="166" t="s">
        <v>61</v>
      </c>
      <c r="Z499" s="166" t="s">
        <v>230</v>
      </c>
      <c r="AA499" s="203" t="s">
        <v>230</v>
      </c>
      <c r="AB499" s="166" t="s">
        <v>230</v>
      </c>
      <c r="AC499" s="166" t="s">
        <v>230</v>
      </c>
      <c r="AD499" s="166" t="s">
        <v>230</v>
      </c>
      <c r="AE499" s="166" t="s">
        <v>4872</v>
      </c>
      <c r="AF499" s="166" t="s">
        <v>4876</v>
      </c>
      <c r="AG499" s="165" t="s">
        <v>230</v>
      </c>
      <c r="AH499" s="203" t="s">
        <v>58</v>
      </c>
      <c r="AI499" s="167">
        <v>0.1</v>
      </c>
      <c r="AJ499" s="186">
        <v>1800</v>
      </c>
      <c r="AK499" s="186">
        <v>0.37627397260273976</v>
      </c>
      <c r="AL499" s="167">
        <v>0.11687671232876712</v>
      </c>
      <c r="AM499" s="187">
        <v>0.49315068493150688</v>
      </c>
      <c r="AN499" s="186">
        <v>0.67729315068493157</v>
      </c>
      <c r="AO499" s="186">
        <v>0.21037808219178084</v>
      </c>
      <c r="AP499" s="186">
        <v>0.88767123287671246</v>
      </c>
      <c r="AQ499" s="186">
        <v>26.630136986301373</v>
      </c>
      <c r="AR499" s="193" t="s">
        <v>231</v>
      </c>
      <c r="AS499" s="194"/>
      <c r="AT499" s="166" t="s">
        <v>232</v>
      </c>
      <c r="AU499" s="198" t="s">
        <v>58</v>
      </c>
      <c r="AV499" s="195" t="s">
        <v>4877</v>
      </c>
      <c r="AW499" s="166" t="s">
        <v>1122</v>
      </c>
      <c r="AX499" s="327" t="s">
        <v>16711</v>
      </c>
      <c r="AY499" s="196"/>
      <c r="AZ499" s="714"/>
      <c r="BB499" s="196"/>
    </row>
    <row r="500" spans="1:54" s="166" customFormat="1" ht="15.95" customHeight="1" x14ac:dyDescent="0.25">
      <c r="A500" s="182">
        <v>531</v>
      </c>
      <c r="B500" s="166" t="s">
        <v>54</v>
      </c>
      <c r="C500" s="198" t="s">
        <v>58</v>
      </c>
      <c r="D500" s="166" t="s">
        <v>4878</v>
      </c>
      <c r="E500" s="198" t="s">
        <v>4879</v>
      </c>
      <c r="F500" s="198" t="s">
        <v>4880</v>
      </c>
      <c r="H500" s="198" t="s">
        <v>219</v>
      </c>
      <c r="I500" s="166" t="s">
        <v>1764</v>
      </c>
      <c r="J500" s="198" t="s">
        <v>317</v>
      </c>
      <c r="K500" s="198" t="s">
        <v>317</v>
      </c>
      <c r="L500" s="198" t="s">
        <v>317</v>
      </c>
      <c r="M500" s="198" t="s">
        <v>317</v>
      </c>
      <c r="N500" s="199">
        <v>2</v>
      </c>
      <c r="O500" s="199">
        <v>2</v>
      </c>
      <c r="P500" s="221">
        <v>4</v>
      </c>
      <c r="Q500" s="345">
        <v>6</v>
      </c>
      <c r="R500" s="340"/>
      <c r="S500" s="346">
        <v>1</v>
      </c>
      <c r="T500" s="340"/>
      <c r="U500" s="346"/>
      <c r="V500" s="183"/>
      <c r="W500" s="183">
        <v>1</v>
      </c>
      <c r="X500" s="183">
        <v>1</v>
      </c>
      <c r="Y500" s="166" t="s">
        <v>61</v>
      </c>
      <c r="Z500" s="166" t="s">
        <v>230</v>
      </c>
      <c r="AA500" s="203" t="s">
        <v>230</v>
      </c>
      <c r="AB500" s="166" t="s">
        <v>230</v>
      </c>
      <c r="AC500" s="166" t="s">
        <v>230</v>
      </c>
      <c r="AD500" s="166" t="s">
        <v>230</v>
      </c>
      <c r="AE500" s="166" t="s">
        <v>4881</v>
      </c>
      <c r="AF500" s="166" t="s">
        <v>4882</v>
      </c>
      <c r="AG500" s="165" t="s">
        <v>230</v>
      </c>
      <c r="AH500" s="203" t="s">
        <v>58</v>
      </c>
      <c r="AI500" s="167">
        <v>0.1</v>
      </c>
      <c r="AJ500" s="186">
        <v>3480</v>
      </c>
      <c r="AK500" s="186">
        <v>0.72746301369863009</v>
      </c>
      <c r="AL500" s="167">
        <v>0.22596164383561643</v>
      </c>
      <c r="AM500" s="187">
        <v>0.95342465753424654</v>
      </c>
      <c r="AN500" s="186">
        <v>4.7344109589041103</v>
      </c>
      <c r="AO500" s="186">
        <v>1.4414794520547944</v>
      </c>
      <c r="AP500" s="186">
        <v>6.175890410958905</v>
      </c>
      <c r="AQ500" s="186">
        <v>185.27671232876716</v>
      </c>
      <c r="AR500" s="193" t="s">
        <v>231</v>
      </c>
      <c r="AS500" s="194"/>
      <c r="AT500" s="166" t="s">
        <v>232</v>
      </c>
      <c r="AU500" s="198" t="s">
        <v>58</v>
      </c>
      <c r="AV500" s="195" t="s">
        <v>4883</v>
      </c>
      <c r="AW500" s="166" t="s">
        <v>1122</v>
      </c>
      <c r="AY500" s="196"/>
      <c r="AZ500" s="714"/>
      <c r="BB500" s="196"/>
    </row>
    <row r="501" spans="1:54" s="166" customFormat="1" ht="15.95" customHeight="1" x14ac:dyDescent="0.25">
      <c r="A501" s="182">
        <v>532</v>
      </c>
      <c r="B501" s="166" t="s">
        <v>54</v>
      </c>
      <c r="C501" s="198" t="s">
        <v>58</v>
      </c>
      <c r="D501" s="166" t="s">
        <v>4901</v>
      </c>
      <c r="E501" s="198" t="s">
        <v>4902</v>
      </c>
      <c r="F501" s="198" t="s">
        <v>4903</v>
      </c>
      <c r="H501" s="198" t="s">
        <v>16292</v>
      </c>
      <c r="I501" s="166" t="s">
        <v>220</v>
      </c>
      <c r="J501" s="198" t="s">
        <v>221</v>
      </c>
      <c r="K501" s="198" t="s">
        <v>879</v>
      </c>
      <c r="L501" s="198" t="s">
        <v>221</v>
      </c>
      <c r="M501" s="198" t="s">
        <v>879</v>
      </c>
      <c r="N501" s="199">
        <v>10</v>
      </c>
      <c r="O501" s="199">
        <v>1.5</v>
      </c>
      <c r="P501" s="221">
        <v>15</v>
      </c>
      <c r="Q501" s="345">
        <v>5</v>
      </c>
      <c r="R501" s="340"/>
      <c r="S501" s="346">
        <v>1</v>
      </c>
      <c r="T501" s="340"/>
      <c r="U501" s="346"/>
      <c r="V501" s="183"/>
      <c r="W501" s="183">
        <v>1</v>
      </c>
      <c r="X501" s="183">
        <v>1</v>
      </c>
      <c r="Y501" s="179" t="s">
        <v>16652</v>
      </c>
      <c r="Z501" s="166" t="s">
        <v>230</v>
      </c>
      <c r="AA501" s="203" t="s">
        <v>230</v>
      </c>
      <c r="AB501" s="166" t="s">
        <v>230</v>
      </c>
      <c r="AC501" s="166" t="s">
        <v>230</v>
      </c>
      <c r="AD501" s="166" t="s">
        <v>230</v>
      </c>
      <c r="AE501" s="166" t="s">
        <v>4904</v>
      </c>
      <c r="AF501" s="166" t="s">
        <v>4905</v>
      </c>
      <c r="AG501" s="165" t="s">
        <v>230</v>
      </c>
      <c r="AH501" s="203" t="s">
        <v>58</v>
      </c>
      <c r="AI501" s="167">
        <v>0.1</v>
      </c>
      <c r="AJ501" s="186">
        <v>2040</v>
      </c>
      <c r="AK501" s="186">
        <v>0.42644383561643839</v>
      </c>
      <c r="AL501" s="167">
        <v>0.13246027397260274</v>
      </c>
      <c r="AM501" s="187">
        <v>0.55890410958904113</v>
      </c>
      <c r="AN501" s="186">
        <v>4.7666136986301373</v>
      </c>
      <c r="AO501" s="186">
        <v>1.3947287671232875</v>
      </c>
      <c r="AP501" s="186">
        <v>6.1613424657534246</v>
      </c>
      <c r="AQ501" s="186">
        <v>184.84027397260274</v>
      </c>
      <c r="AR501" s="193" t="s">
        <v>231</v>
      </c>
      <c r="AS501" s="194" t="s">
        <v>431</v>
      </c>
      <c r="AT501" s="166" t="s">
        <v>232</v>
      </c>
      <c r="AU501" s="198" t="s">
        <v>58</v>
      </c>
      <c r="AV501" s="231" t="s">
        <v>4906</v>
      </c>
      <c r="AW501" s="166" t="s">
        <v>234</v>
      </c>
      <c r="AY501" s="196"/>
      <c r="AZ501" s="714"/>
      <c r="BB501" s="196"/>
    </row>
    <row r="502" spans="1:54" s="166" customFormat="1" ht="15.95" customHeight="1" x14ac:dyDescent="0.25">
      <c r="A502" s="182">
        <v>533</v>
      </c>
      <c r="B502" s="166" t="s">
        <v>54</v>
      </c>
      <c r="C502" s="198" t="s">
        <v>58</v>
      </c>
      <c r="D502" s="166" t="s">
        <v>4909</v>
      </c>
      <c r="E502" s="198" t="s">
        <v>4910</v>
      </c>
      <c r="F502" s="198" t="s">
        <v>4911</v>
      </c>
      <c r="H502" s="198" t="s">
        <v>732</v>
      </c>
      <c r="I502" s="166" t="s">
        <v>317</v>
      </c>
      <c r="J502" s="198" t="s">
        <v>317</v>
      </c>
      <c r="K502" s="198" t="s">
        <v>317</v>
      </c>
      <c r="L502" s="198" t="s">
        <v>317</v>
      </c>
      <c r="M502" s="198" t="s">
        <v>317</v>
      </c>
      <c r="N502" s="199">
        <v>2</v>
      </c>
      <c r="O502" s="199">
        <v>1.5</v>
      </c>
      <c r="P502" s="221">
        <v>3</v>
      </c>
      <c r="Q502" s="345">
        <v>3</v>
      </c>
      <c r="R502" s="340"/>
      <c r="S502" s="346">
        <v>1</v>
      </c>
      <c r="T502" s="340"/>
      <c r="U502" s="346"/>
      <c r="V502" s="183"/>
      <c r="W502" s="183"/>
      <c r="X502" s="183"/>
      <c r="Y502" s="166" t="s">
        <v>61</v>
      </c>
      <c r="Z502" s="166" t="s">
        <v>230</v>
      </c>
      <c r="AA502" s="203" t="s">
        <v>230</v>
      </c>
      <c r="AB502" s="166" t="s">
        <v>230</v>
      </c>
      <c r="AC502" s="166" t="s">
        <v>230</v>
      </c>
      <c r="AD502" s="166" t="s">
        <v>230</v>
      </c>
      <c r="AE502" s="166" t="s">
        <v>4912</v>
      </c>
      <c r="AF502" s="166" t="s">
        <v>4792</v>
      </c>
      <c r="AG502" s="165" t="s">
        <v>230</v>
      </c>
      <c r="AH502" s="203" t="s">
        <v>58</v>
      </c>
      <c r="AI502" s="167">
        <v>0.1</v>
      </c>
      <c r="AJ502" s="186">
        <v>4200</v>
      </c>
      <c r="AK502" s="186">
        <v>0.8779726027397261</v>
      </c>
      <c r="AL502" s="167">
        <v>0.27271232876712326</v>
      </c>
      <c r="AM502" s="187">
        <v>1.1506849315068495</v>
      </c>
      <c r="AN502" s="186">
        <v>2.9469150684931509</v>
      </c>
      <c r="AO502" s="186">
        <v>0.88826301369863014</v>
      </c>
      <c r="AP502" s="186">
        <v>3.8351780821917809</v>
      </c>
      <c r="AQ502" s="186">
        <v>115.05534246575343</v>
      </c>
      <c r="AR502" s="193" t="s">
        <v>231</v>
      </c>
      <c r="AS502" s="194"/>
      <c r="AT502" s="166" t="s">
        <v>232</v>
      </c>
      <c r="AU502" s="198" t="s">
        <v>58</v>
      </c>
      <c r="AV502" s="195" t="s">
        <v>4913</v>
      </c>
      <c r="AW502" s="166" t="s">
        <v>1122</v>
      </c>
      <c r="AY502" s="196"/>
      <c r="AZ502" s="714"/>
      <c r="BB502" s="196"/>
    </row>
    <row r="503" spans="1:54" s="166" customFormat="1" ht="15.95" customHeight="1" x14ac:dyDescent="0.25">
      <c r="A503" s="182">
        <v>534</v>
      </c>
      <c r="B503" s="166" t="s">
        <v>54</v>
      </c>
      <c r="C503" s="198" t="s">
        <v>58</v>
      </c>
      <c r="D503" s="166" t="s">
        <v>4921</v>
      </c>
      <c r="E503" s="198" t="s">
        <v>4922</v>
      </c>
      <c r="F503" s="198" t="s">
        <v>1626</v>
      </c>
      <c r="H503" s="166" t="s">
        <v>732</v>
      </c>
      <c r="I503" s="166" t="s">
        <v>317</v>
      </c>
      <c r="J503" s="198" t="s">
        <v>317</v>
      </c>
      <c r="K503" s="198" t="s">
        <v>317</v>
      </c>
      <c r="L503" s="198" t="s">
        <v>317</v>
      </c>
      <c r="M503" s="198" t="s">
        <v>317</v>
      </c>
      <c r="N503" s="199">
        <v>4</v>
      </c>
      <c r="O503" s="199">
        <v>1.5</v>
      </c>
      <c r="P503" s="221">
        <v>6</v>
      </c>
      <c r="Q503" s="345">
        <v>2</v>
      </c>
      <c r="R503" s="340"/>
      <c r="S503" s="346">
        <v>1</v>
      </c>
      <c r="T503" s="340"/>
      <c r="U503" s="346"/>
      <c r="V503" s="183"/>
      <c r="W503" s="183"/>
      <c r="X503" s="183"/>
      <c r="Y503" s="166" t="s">
        <v>61</v>
      </c>
      <c r="Z503" s="166" t="s">
        <v>230</v>
      </c>
      <c r="AA503" s="203" t="s">
        <v>230</v>
      </c>
      <c r="AB503" s="166" t="s">
        <v>230</v>
      </c>
      <c r="AC503" s="166" t="s">
        <v>230</v>
      </c>
      <c r="AD503" s="166" t="s">
        <v>230</v>
      </c>
      <c r="AE503" s="166" t="s">
        <v>4912</v>
      </c>
      <c r="AF503" s="166" t="s">
        <v>4828</v>
      </c>
      <c r="AG503" s="165" t="s">
        <v>230</v>
      </c>
      <c r="AH503" s="203" t="s">
        <v>58</v>
      </c>
      <c r="AI503" s="167">
        <v>0.1</v>
      </c>
      <c r="AJ503" s="186">
        <v>2400</v>
      </c>
      <c r="AK503" s="186">
        <v>0.50169863013698635</v>
      </c>
      <c r="AL503" s="167">
        <v>0.15583561643835614</v>
      </c>
      <c r="AM503" s="187">
        <v>0.65753424657534243</v>
      </c>
      <c r="AN503" s="186">
        <v>2.4834082191780822</v>
      </c>
      <c r="AO503" s="186">
        <v>0.77138630136986297</v>
      </c>
      <c r="AP503" s="186">
        <v>3.2547945205479452</v>
      </c>
      <c r="AQ503" s="186">
        <v>97.643835616438352</v>
      </c>
      <c r="AR503" s="193" t="s">
        <v>231</v>
      </c>
      <c r="AS503" s="194"/>
      <c r="AT503" s="166" t="s">
        <v>232</v>
      </c>
      <c r="AU503" s="198" t="s">
        <v>58</v>
      </c>
      <c r="AV503" s="195" t="s">
        <v>4923</v>
      </c>
      <c r="AW503" s="166" t="s">
        <v>1122</v>
      </c>
      <c r="AY503" s="196"/>
      <c r="AZ503" s="714"/>
      <c r="BB503" s="196"/>
    </row>
    <row r="504" spans="1:54" s="166" customFormat="1" ht="15.95" customHeight="1" x14ac:dyDescent="0.25">
      <c r="A504" s="182">
        <v>535</v>
      </c>
      <c r="B504" s="166" t="s">
        <v>54</v>
      </c>
      <c r="C504" s="198" t="s">
        <v>58</v>
      </c>
      <c r="D504" s="166" t="s">
        <v>4929</v>
      </c>
      <c r="E504" s="198" t="s">
        <v>4930</v>
      </c>
      <c r="F504" s="198" t="s">
        <v>4931</v>
      </c>
      <c r="H504" s="166" t="s">
        <v>732</v>
      </c>
      <c r="I504" s="166" t="s">
        <v>317</v>
      </c>
      <c r="J504" s="198" t="s">
        <v>317</v>
      </c>
      <c r="K504" s="198" t="s">
        <v>317</v>
      </c>
      <c r="L504" s="198" t="s">
        <v>317</v>
      </c>
      <c r="M504" s="198" t="s">
        <v>317</v>
      </c>
      <c r="N504" s="199">
        <v>3</v>
      </c>
      <c r="O504" s="199">
        <v>1.5</v>
      </c>
      <c r="P504" s="221">
        <v>6</v>
      </c>
      <c r="Q504" s="345">
        <v>2</v>
      </c>
      <c r="R504" s="340"/>
      <c r="S504" s="346">
        <v>0</v>
      </c>
      <c r="T504" s="340"/>
      <c r="U504" s="346"/>
      <c r="V504" s="183"/>
      <c r="W504" s="183">
        <v>1</v>
      </c>
      <c r="X504" s="183">
        <v>1</v>
      </c>
      <c r="Y504" s="166" t="s">
        <v>61</v>
      </c>
      <c r="Z504" s="166" t="s">
        <v>230</v>
      </c>
      <c r="AA504" s="203" t="s">
        <v>230</v>
      </c>
      <c r="AB504" s="166" t="s">
        <v>230</v>
      </c>
      <c r="AC504" s="166" t="s">
        <v>230</v>
      </c>
      <c r="AD504" s="166" t="s">
        <v>230</v>
      </c>
      <c r="AE504" s="166" t="s">
        <v>4912</v>
      </c>
      <c r="AF504" s="166" t="s">
        <v>4886</v>
      </c>
      <c r="AG504" s="165" t="s">
        <v>230</v>
      </c>
      <c r="AH504" s="203" t="s">
        <v>58</v>
      </c>
      <c r="AI504" s="167">
        <v>0.1</v>
      </c>
      <c r="AJ504" s="186">
        <v>2160</v>
      </c>
      <c r="AK504" s="186">
        <v>0.45152876712328771</v>
      </c>
      <c r="AL504" s="167">
        <v>0.14025205479452055</v>
      </c>
      <c r="AM504" s="187">
        <v>0.59178082191780823</v>
      </c>
      <c r="AN504" s="186">
        <v>2.9349369863013699</v>
      </c>
      <c r="AO504" s="186">
        <v>0.91163835616438349</v>
      </c>
      <c r="AP504" s="186">
        <v>3.8465753424657532</v>
      </c>
      <c r="AQ504" s="186">
        <v>115.39726027397259</v>
      </c>
      <c r="AR504" s="193" t="s">
        <v>231</v>
      </c>
      <c r="AS504" s="194"/>
      <c r="AT504" s="166" t="s">
        <v>232</v>
      </c>
      <c r="AU504" s="198" t="s">
        <v>58</v>
      </c>
      <c r="AV504" s="231" t="s">
        <v>4932</v>
      </c>
      <c r="AW504" s="166" t="s">
        <v>1122</v>
      </c>
      <c r="AY504" s="196"/>
      <c r="AZ504" s="714"/>
      <c r="BB504" s="196"/>
    </row>
    <row r="505" spans="1:54" s="166" customFormat="1" ht="15.95" customHeight="1" x14ac:dyDescent="0.25">
      <c r="A505" s="182">
        <v>536</v>
      </c>
      <c r="B505" s="166" t="s">
        <v>55</v>
      </c>
      <c r="C505" s="198" t="s">
        <v>58</v>
      </c>
      <c r="D505" s="166" t="s">
        <v>4939</v>
      </c>
      <c r="E505" s="198" t="s">
        <v>4940</v>
      </c>
      <c r="F505" s="198" t="s">
        <v>4941</v>
      </c>
      <c r="H505" s="198" t="s">
        <v>219</v>
      </c>
      <c r="I505" s="166" t="s">
        <v>220</v>
      </c>
      <c r="J505" s="198" t="s">
        <v>317</v>
      </c>
      <c r="K505" s="198">
        <v>0</v>
      </c>
      <c r="L505" s="198" t="s">
        <v>317</v>
      </c>
      <c r="M505" s="198">
        <v>0</v>
      </c>
      <c r="N505" s="199">
        <v>4</v>
      </c>
      <c r="O505" s="199">
        <v>1.2</v>
      </c>
      <c r="P505" s="221">
        <v>4.8</v>
      </c>
      <c r="Q505" s="345">
        <v>0</v>
      </c>
      <c r="R505" s="59"/>
      <c r="S505" s="346">
        <v>0</v>
      </c>
      <c r="T505" s="340"/>
      <c r="U505" s="346">
        <v>0</v>
      </c>
      <c r="V505" s="183">
        <v>1</v>
      </c>
      <c r="W505" s="183">
        <v>1</v>
      </c>
      <c r="X505" s="183"/>
      <c r="Y505" s="166" t="s">
        <v>61</v>
      </c>
      <c r="Z505" s="166" t="s">
        <v>230</v>
      </c>
      <c r="AA505" s="203" t="s">
        <v>230</v>
      </c>
      <c r="AB505" s="166" t="s">
        <v>230</v>
      </c>
      <c r="AC505" s="166" t="s">
        <v>230</v>
      </c>
      <c r="AD505" s="166" t="s">
        <v>230</v>
      </c>
      <c r="AE505" s="198" t="s">
        <v>1887</v>
      </c>
      <c r="AF505" s="166" t="s">
        <v>16491</v>
      </c>
      <c r="AG505" s="165" t="s">
        <v>230</v>
      </c>
      <c r="AH505" s="203" t="s">
        <v>58</v>
      </c>
      <c r="AI505" s="167">
        <v>7.6300000000000007E-2</v>
      </c>
      <c r="AJ505" s="184">
        <v>1950</v>
      </c>
      <c r="AK505" s="186">
        <v>0.40763013698630146</v>
      </c>
      <c r="AL505" s="167">
        <v>0</v>
      </c>
      <c r="AM505" s="187">
        <v>0.40763013698630146</v>
      </c>
      <c r="AN505" s="186">
        <v>2.2296712328767123</v>
      </c>
      <c r="AO505" s="186">
        <v>0</v>
      </c>
      <c r="AP505" s="186">
        <v>2.2296712328767123</v>
      </c>
      <c r="AQ505" s="186">
        <v>66.890136986301371</v>
      </c>
      <c r="AR505" s="193" t="s">
        <v>231</v>
      </c>
      <c r="AS505" s="194"/>
      <c r="AT505" s="166" t="s">
        <v>232</v>
      </c>
      <c r="AU505" s="198" t="s">
        <v>58</v>
      </c>
      <c r="AV505" s="231" t="s">
        <v>1122</v>
      </c>
      <c r="AW505" s="166" t="s">
        <v>1122</v>
      </c>
      <c r="AX505" s="327" t="s">
        <v>16460</v>
      </c>
      <c r="AY505" s="317" t="s">
        <v>16399</v>
      </c>
      <c r="AZ505" s="714"/>
      <c r="BB505" s="196"/>
    </row>
    <row r="506" spans="1:54" s="166" customFormat="1" ht="15.95" customHeight="1" x14ac:dyDescent="0.25">
      <c r="A506" s="182">
        <v>537</v>
      </c>
      <c r="B506" s="166" t="s">
        <v>55</v>
      </c>
      <c r="C506" s="198" t="s">
        <v>58</v>
      </c>
      <c r="D506" s="166" t="s">
        <v>4953</v>
      </c>
      <c r="E506" s="198" t="s">
        <v>4954</v>
      </c>
      <c r="F506" s="198" t="s">
        <v>4955</v>
      </c>
      <c r="H506" s="166" t="s">
        <v>219</v>
      </c>
      <c r="I506" s="166" t="s">
        <v>220</v>
      </c>
      <c r="J506" s="166" t="s">
        <v>221</v>
      </c>
      <c r="K506" s="198" t="s">
        <v>2008</v>
      </c>
      <c r="L506" s="198" t="s">
        <v>221</v>
      </c>
      <c r="M506" s="198" t="s">
        <v>879</v>
      </c>
      <c r="N506" s="199">
        <v>9.75</v>
      </c>
      <c r="O506" s="199">
        <v>2</v>
      </c>
      <c r="P506" s="221">
        <v>19.5</v>
      </c>
      <c r="Q506" s="345">
        <v>2</v>
      </c>
      <c r="R506" s="59"/>
      <c r="S506" s="346">
        <v>1</v>
      </c>
      <c r="T506" s="340"/>
      <c r="U506" s="346">
        <v>0</v>
      </c>
      <c r="V506" s="183"/>
      <c r="W506" s="183"/>
      <c r="X506" s="183"/>
      <c r="Y506" s="179" t="s">
        <v>16652</v>
      </c>
      <c r="Z506" s="166" t="s">
        <v>230</v>
      </c>
      <c r="AA506" s="203" t="s">
        <v>230</v>
      </c>
      <c r="AB506" s="166" t="s">
        <v>230</v>
      </c>
      <c r="AC506" s="166" t="s">
        <v>230</v>
      </c>
      <c r="AD506" s="166" t="s">
        <v>230</v>
      </c>
      <c r="AE506" s="166" t="s">
        <v>4956</v>
      </c>
      <c r="AF506" s="166" t="s">
        <v>4957</v>
      </c>
      <c r="AG506" s="165" t="s">
        <v>230</v>
      </c>
      <c r="AH506" s="203" t="s">
        <v>58</v>
      </c>
      <c r="AI506" s="167">
        <v>0.1</v>
      </c>
      <c r="AJ506" s="186">
        <v>2400</v>
      </c>
      <c r="AK506" s="186">
        <v>0.50169863013698635</v>
      </c>
      <c r="AL506" s="167">
        <v>0.15583561643835614</v>
      </c>
      <c r="AM506" s="187">
        <v>0.65753424657534243</v>
      </c>
      <c r="AN506" s="186">
        <v>1.4270273972602738</v>
      </c>
      <c r="AO506" s="186">
        <v>0.36036986301369861</v>
      </c>
      <c r="AP506" s="186">
        <v>1.7873972602739725</v>
      </c>
      <c r="AQ506" s="186">
        <v>53.621917808219173</v>
      </c>
      <c r="AR506" s="193" t="s">
        <v>231</v>
      </c>
      <c r="AS506" s="194" t="s">
        <v>431</v>
      </c>
      <c r="AT506" s="166" t="s">
        <v>232</v>
      </c>
      <c r="AU506" s="198" t="s">
        <v>58</v>
      </c>
      <c r="AV506" s="231" t="s">
        <v>4958</v>
      </c>
      <c r="AW506" s="166" t="s">
        <v>234</v>
      </c>
      <c r="AY506" s="196"/>
      <c r="AZ506" s="714"/>
      <c r="BB506" s="196"/>
    </row>
    <row r="507" spans="1:54" s="166" customFormat="1" ht="15.95" customHeight="1" x14ac:dyDescent="0.25">
      <c r="A507" s="182">
        <v>538</v>
      </c>
      <c r="B507" s="166" t="s">
        <v>55</v>
      </c>
      <c r="C507" s="198" t="s">
        <v>58</v>
      </c>
      <c r="D507" s="166" t="s">
        <v>4972</v>
      </c>
      <c r="E507" s="198" t="s">
        <v>4973</v>
      </c>
      <c r="F507" s="198" t="s">
        <v>4974</v>
      </c>
      <c r="H507" s="166" t="s">
        <v>219</v>
      </c>
      <c r="I507" s="166" t="s">
        <v>220</v>
      </c>
      <c r="J507" s="166" t="s">
        <v>221</v>
      </c>
      <c r="K507" s="198" t="s">
        <v>222</v>
      </c>
      <c r="L507" s="198" t="s">
        <v>221</v>
      </c>
      <c r="M507" s="198" t="s">
        <v>879</v>
      </c>
      <c r="N507" s="199">
        <v>10</v>
      </c>
      <c r="O507" s="199">
        <v>1.5</v>
      </c>
      <c r="P507" s="221">
        <v>15</v>
      </c>
      <c r="Q507" s="345">
        <v>2</v>
      </c>
      <c r="R507" s="59"/>
      <c r="S507" s="346">
        <v>1</v>
      </c>
      <c r="T507" s="340"/>
      <c r="U507" s="346">
        <v>0</v>
      </c>
      <c r="V507" s="183"/>
      <c r="W507" s="183"/>
      <c r="X507" s="183"/>
      <c r="Y507" s="179" t="s">
        <v>16652</v>
      </c>
      <c r="Z507" s="166" t="s">
        <v>230</v>
      </c>
      <c r="AA507" s="203" t="s">
        <v>230</v>
      </c>
      <c r="AB507" s="166" t="s">
        <v>230</v>
      </c>
      <c r="AC507" s="166" t="s">
        <v>230</v>
      </c>
      <c r="AD507" s="166" t="s">
        <v>230</v>
      </c>
      <c r="AE507" s="166" t="s">
        <v>4975</v>
      </c>
      <c r="AF507" s="166" t="s">
        <v>1797</v>
      </c>
      <c r="AG507" s="165" t="s">
        <v>230</v>
      </c>
      <c r="AH507" s="203" t="s">
        <v>58</v>
      </c>
      <c r="AI507" s="167">
        <v>0.1</v>
      </c>
      <c r="AJ507" s="186">
        <v>1500</v>
      </c>
      <c r="AK507" s="186">
        <v>0.31356164383561647</v>
      </c>
      <c r="AL507" s="167">
        <v>9.7397260273972594E-2</v>
      </c>
      <c r="AM507" s="187">
        <v>0.41095890410958907</v>
      </c>
      <c r="AN507" s="186">
        <v>3.1255205479452046</v>
      </c>
      <c r="AO507" s="186">
        <v>0.80839726027397263</v>
      </c>
      <c r="AP507" s="186">
        <v>3.933917808219177</v>
      </c>
      <c r="AQ507" s="186">
        <v>118.01753424657531</v>
      </c>
      <c r="AR507" s="193" t="s">
        <v>231</v>
      </c>
      <c r="AS507" s="194" t="s">
        <v>431</v>
      </c>
      <c r="AT507" s="166" t="s">
        <v>232</v>
      </c>
      <c r="AU507" s="198" t="s">
        <v>58</v>
      </c>
      <c r="AV507" s="231" t="s">
        <v>4976</v>
      </c>
      <c r="AW507" s="166" t="s">
        <v>234</v>
      </c>
      <c r="AY507" s="196"/>
      <c r="AZ507" s="714"/>
      <c r="BB507" s="196"/>
    </row>
    <row r="508" spans="1:54" s="166" customFormat="1" ht="15.95" customHeight="1" x14ac:dyDescent="0.25">
      <c r="A508" s="182">
        <v>539</v>
      </c>
      <c r="B508" s="166" t="s">
        <v>55</v>
      </c>
      <c r="C508" s="198" t="s">
        <v>58</v>
      </c>
      <c r="D508" s="166" t="s">
        <v>4994</v>
      </c>
      <c r="E508" s="198" t="s">
        <v>4995</v>
      </c>
      <c r="F508" s="198" t="s">
        <v>4996</v>
      </c>
      <c r="H508" s="198" t="s">
        <v>219</v>
      </c>
      <c r="I508" s="166" t="s">
        <v>220</v>
      </c>
      <c r="J508" s="198" t="s">
        <v>317</v>
      </c>
      <c r="K508" s="198">
        <v>0</v>
      </c>
      <c r="L508" s="198" t="s">
        <v>317</v>
      </c>
      <c r="M508" s="198">
        <v>0</v>
      </c>
      <c r="N508" s="199">
        <v>4</v>
      </c>
      <c r="O508" s="199">
        <v>1.5</v>
      </c>
      <c r="P508" s="221">
        <v>6</v>
      </c>
      <c r="Q508" s="345">
        <v>2</v>
      </c>
      <c r="R508" s="59"/>
      <c r="S508" s="346">
        <v>0</v>
      </c>
      <c r="T508" s="340"/>
      <c r="U508" s="346">
        <v>0</v>
      </c>
      <c r="V508" s="183"/>
      <c r="W508" s="183">
        <v>1</v>
      </c>
      <c r="X508" s="183"/>
      <c r="Y508" s="166" t="s">
        <v>61</v>
      </c>
      <c r="Z508" s="166" t="s">
        <v>230</v>
      </c>
      <c r="AA508" s="203" t="s">
        <v>230</v>
      </c>
      <c r="AB508" s="166" t="s">
        <v>230</v>
      </c>
      <c r="AC508" s="166" t="s">
        <v>230</v>
      </c>
      <c r="AD508" s="166" t="s">
        <v>230</v>
      </c>
      <c r="AE508" s="198" t="s">
        <v>1909</v>
      </c>
      <c r="AF508" s="166" t="s">
        <v>4997</v>
      </c>
      <c r="AG508" s="165" t="s">
        <v>230</v>
      </c>
      <c r="AH508" s="203" t="s">
        <v>58</v>
      </c>
      <c r="AI508" s="167">
        <v>0.1</v>
      </c>
      <c r="AJ508" s="186">
        <v>1800</v>
      </c>
      <c r="AK508" s="186">
        <v>0.37627397260273976</v>
      </c>
      <c r="AL508" s="167">
        <v>0.11687671232876712</v>
      </c>
      <c r="AM508" s="187">
        <v>0.49315068493150688</v>
      </c>
      <c r="AN508" s="186">
        <v>2.226287671232877</v>
      </c>
      <c r="AO508" s="186">
        <v>0.69152054794520545</v>
      </c>
      <c r="AP508" s="186">
        <v>2.9178082191780823</v>
      </c>
      <c r="AQ508" s="186">
        <v>87.534246575342465</v>
      </c>
      <c r="AR508" s="193" t="s">
        <v>231</v>
      </c>
      <c r="AS508" s="194"/>
      <c r="AT508" s="166" t="s">
        <v>232</v>
      </c>
      <c r="AU508" s="198" t="s">
        <v>58</v>
      </c>
      <c r="AV508" s="195" t="s">
        <v>4998</v>
      </c>
      <c r="AW508" s="166" t="s">
        <v>1122</v>
      </c>
      <c r="AY508" s="196"/>
      <c r="AZ508" s="714"/>
      <c r="BB508" s="196"/>
    </row>
    <row r="509" spans="1:54" s="166" customFormat="1" ht="15.95" customHeight="1" x14ac:dyDescent="0.25">
      <c r="A509" s="182">
        <v>540</v>
      </c>
      <c r="B509" s="166" t="s">
        <v>55</v>
      </c>
      <c r="C509" s="198" t="s">
        <v>58</v>
      </c>
      <c r="D509" s="166" t="s">
        <v>5006</v>
      </c>
      <c r="E509" s="198" t="s">
        <v>5007</v>
      </c>
      <c r="F509" s="198" t="s">
        <v>5008</v>
      </c>
      <c r="H509" s="198" t="s">
        <v>219</v>
      </c>
      <c r="I509" s="166" t="s">
        <v>220</v>
      </c>
      <c r="J509" s="198" t="s">
        <v>317</v>
      </c>
      <c r="K509" s="198">
        <v>0</v>
      </c>
      <c r="L509" s="198" t="s">
        <v>317</v>
      </c>
      <c r="M509" s="198">
        <v>0</v>
      </c>
      <c r="N509" s="199">
        <v>10</v>
      </c>
      <c r="O509" s="199">
        <v>2</v>
      </c>
      <c r="P509" s="221">
        <v>20</v>
      </c>
      <c r="Q509" s="345">
        <v>2</v>
      </c>
      <c r="R509" s="59"/>
      <c r="S509" s="346">
        <v>0</v>
      </c>
      <c r="T509" s="340"/>
      <c r="U509" s="346">
        <v>0</v>
      </c>
      <c r="V509" s="183"/>
      <c r="W509" s="183">
        <v>1</v>
      </c>
      <c r="X509" s="183"/>
      <c r="Y509" s="166" t="s">
        <v>61</v>
      </c>
      <c r="Z509" s="166" t="s">
        <v>230</v>
      </c>
      <c r="AA509" s="203" t="s">
        <v>230</v>
      </c>
      <c r="AB509" s="166" t="s">
        <v>230</v>
      </c>
      <c r="AC509" s="166" t="s">
        <v>230</v>
      </c>
      <c r="AD509" s="166" t="s">
        <v>230</v>
      </c>
      <c r="AE509" s="198" t="s">
        <v>1905</v>
      </c>
      <c r="AF509" s="166" t="s">
        <v>5009</v>
      </c>
      <c r="AG509" s="165" t="s">
        <v>230</v>
      </c>
      <c r="AH509" s="203" t="s">
        <v>58</v>
      </c>
      <c r="AI509" s="312">
        <v>7.6300000000000007E-2</v>
      </c>
      <c r="AJ509" s="186">
        <v>2100</v>
      </c>
      <c r="AK509" s="186">
        <v>0.43898630136986305</v>
      </c>
      <c r="AL509" s="167">
        <v>0</v>
      </c>
      <c r="AM509" s="187">
        <v>0.43898630136986305</v>
      </c>
      <c r="AN509" s="186">
        <v>1.2542465753424659</v>
      </c>
      <c r="AO509" s="186">
        <v>0</v>
      </c>
      <c r="AP509" s="186">
        <v>1.2542465753424659</v>
      </c>
      <c r="AQ509" s="186">
        <v>37.627397260273973</v>
      </c>
      <c r="AR509" s="193" t="s">
        <v>231</v>
      </c>
      <c r="AS509" s="194"/>
      <c r="AT509" s="166" t="s">
        <v>232</v>
      </c>
      <c r="AU509" s="198" t="s">
        <v>58</v>
      </c>
      <c r="AV509" s="195" t="s">
        <v>5010</v>
      </c>
      <c r="AW509" s="166" t="s">
        <v>1122</v>
      </c>
      <c r="AX509" s="327" t="s">
        <v>16460</v>
      </c>
      <c r="AY509" s="317" t="s">
        <v>16399</v>
      </c>
      <c r="AZ509" s="714"/>
      <c r="BB509" s="196"/>
    </row>
    <row r="510" spans="1:54" s="166" customFormat="1" ht="15.95" customHeight="1" x14ac:dyDescent="0.25">
      <c r="A510" s="182">
        <v>541</v>
      </c>
      <c r="B510" s="166" t="s">
        <v>55</v>
      </c>
      <c r="C510" s="198" t="s">
        <v>58</v>
      </c>
      <c r="D510" s="166" t="s">
        <v>5014</v>
      </c>
      <c r="E510" s="198" t="s">
        <v>5015</v>
      </c>
      <c r="F510" s="198" t="s">
        <v>5016</v>
      </c>
      <c r="H510" s="198" t="s">
        <v>219</v>
      </c>
      <c r="I510" s="166" t="s">
        <v>220</v>
      </c>
      <c r="J510" s="198" t="s">
        <v>317</v>
      </c>
      <c r="K510" s="198">
        <v>0</v>
      </c>
      <c r="L510" s="198" t="s">
        <v>317</v>
      </c>
      <c r="M510" s="198">
        <v>0</v>
      </c>
      <c r="N510" s="199">
        <v>5.3</v>
      </c>
      <c r="O510" s="199">
        <v>1.5</v>
      </c>
      <c r="P510" s="221">
        <v>7.9499999999999993</v>
      </c>
      <c r="Q510" s="345">
        <v>1</v>
      </c>
      <c r="R510" s="59"/>
      <c r="S510" s="346">
        <v>0</v>
      </c>
      <c r="T510" s="340"/>
      <c r="U510" s="346">
        <v>0</v>
      </c>
      <c r="V510" s="183"/>
      <c r="W510" s="183">
        <v>1</v>
      </c>
      <c r="X510" s="183"/>
      <c r="Y510" s="166" t="s">
        <v>61</v>
      </c>
      <c r="Z510" s="166" t="s">
        <v>230</v>
      </c>
      <c r="AA510" s="203" t="s">
        <v>230</v>
      </c>
      <c r="AB510" s="166" t="s">
        <v>230</v>
      </c>
      <c r="AC510" s="166" t="s">
        <v>230</v>
      </c>
      <c r="AD510" s="166" t="s">
        <v>230</v>
      </c>
      <c r="AE510" s="198" t="s">
        <v>5017</v>
      </c>
      <c r="AF510" s="166" t="s">
        <v>5018</v>
      </c>
      <c r="AG510" s="165" t="s">
        <v>230</v>
      </c>
      <c r="AH510" s="203" t="s">
        <v>58</v>
      </c>
      <c r="AI510" s="312">
        <v>7.6300000000000007E-2</v>
      </c>
      <c r="AJ510" s="186">
        <v>1350</v>
      </c>
      <c r="AK510" s="186">
        <v>0.28220547945205482</v>
      </c>
      <c r="AL510" s="167">
        <v>0</v>
      </c>
      <c r="AM510" s="187">
        <v>0.28220547945205482</v>
      </c>
      <c r="AN510" s="186">
        <v>0.78390410958904122</v>
      </c>
      <c r="AO510" s="186">
        <v>0</v>
      </c>
      <c r="AP510" s="186">
        <v>0.78390410958904122</v>
      </c>
      <c r="AQ510" s="186">
        <v>23.517123287671236</v>
      </c>
      <c r="AR510" s="193" t="s">
        <v>231</v>
      </c>
      <c r="AS510" s="194"/>
      <c r="AT510" s="166" t="s">
        <v>232</v>
      </c>
      <c r="AU510" s="198" t="s">
        <v>58</v>
      </c>
      <c r="AV510" s="195" t="s">
        <v>5019</v>
      </c>
      <c r="AW510" s="166" t="s">
        <v>1122</v>
      </c>
      <c r="AX510" s="327" t="s">
        <v>16460</v>
      </c>
      <c r="AY510" s="286" t="s">
        <v>16399</v>
      </c>
      <c r="AZ510" s="714"/>
      <c r="BB510" s="196"/>
    </row>
    <row r="511" spans="1:54" s="166" customFormat="1" ht="15.95" customHeight="1" x14ac:dyDescent="0.25">
      <c r="A511" s="182">
        <v>542</v>
      </c>
      <c r="B511" s="166" t="s">
        <v>55</v>
      </c>
      <c r="C511" s="198" t="s">
        <v>58</v>
      </c>
      <c r="D511" s="166" t="s">
        <v>5024</v>
      </c>
      <c r="E511" s="198" t="s">
        <v>5025</v>
      </c>
      <c r="F511" s="198" t="s">
        <v>5026</v>
      </c>
      <c r="H511" s="166" t="s">
        <v>219</v>
      </c>
      <c r="I511" s="166" t="s">
        <v>220</v>
      </c>
      <c r="J511" s="166" t="s">
        <v>221</v>
      </c>
      <c r="K511" s="198" t="s">
        <v>222</v>
      </c>
      <c r="L511" s="198" t="s">
        <v>221</v>
      </c>
      <c r="M511" s="198" t="s">
        <v>879</v>
      </c>
      <c r="N511" s="199">
        <v>6</v>
      </c>
      <c r="O511" s="199">
        <v>2</v>
      </c>
      <c r="P511" s="221">
        <v>12</v>
      </c>
      <c r="Q511" s="345">
        <v>3</v>
      </c>
      <c r="R511" s="59"/>
      <c r="S511" s="346">
        <v>1</v>
      </c>
      <c r="T511" s="340"/>
      <c r="U511" s="346">
        <v>0</v>
      </c>
      <c r="V511" s="183"/>
      <c r="W511" s="183"/>
      <c r="X511" s="183"/>
      <c r="Y511" s="179" t="s">
        <v>16652</v>
      </c>
      <c r="Z511" s="166" t="s">
        <v>230</v>
      </c>
      <c r="AA511" s="203" t="s">
        <v>230</v>
      </c>
      <c r="AB511" s="166" t="s">
        <v>230</v>
      </c>
      <c r="AC511" s="166" t="s">
        <v>230</v>
      </c>
      <c r="AD511" s="166" t="s">
        <v>230</v>
      </c>
      <c r="AE511" s="198" t="s">
        <v>5027</v>
      </c>
      <c r="AF511" s="166" t="s">
        <v>5028</v>
      </c>
      <c r="AG511" s="165" t="s">
        <v>230</v>
      </c>
      <c r="AH511" s="203" t="s">
        <v>58</v>
      </c>
      <c r="AI511" s="167">
        <v>0.1</v>
      </c>
      <c r="AJ511" s="186">
        <v>4050</v>
      </c>
      <c r="AK511" s="186">
        <v>0.84661643835616451</v>
      </c>
      <c r="AL511" s="167">
        <v>0.262972602739726</v>
      </c>
      <c r="AM511" s="187">
        <v>1.1095890410958904</v>
      </c>
      <c r="AN511" s="186">
        <v>4.1675342465753431</v>
      </c>
      <c r="AO511" s="186">
        <v>0.68178082191780809</v>
      </c>
      <c r="AP511" s="186">
        <v>4.8493150684931514</v>
      </c>
      <c r="AQ511" s="186">
        <v>145.47945205479454</v>
      </c>
      <c r="AR511" s="193" t="s">
        <v>231</v>
      </c>
      <c r="AS511" s="194" t="s">
        <v>431</v>
      </c>
      <c r="AT511" s="166" t="s">
        <v>232</v>
      </c>
      <c r="AU511" s="198" t="s">
        <v>58</v>
      </c>
      <c r="AV511" s="231" t="s">
        <v>5029</v>
      </c>
      <c r="AW511" s="166" t="s">
        <v>234</v>
      </c>
      <c r="AY511" s="196"/>
      <c r="AZ511" s="714"/>
      <c r="BB511" s="196"/>
    </row>
    <row r="512" spans="1:54" s="166" customFormat="1" ht="15.95" customHeight="1" x14ac:dyDescent="0.25">
      <c r="A512" s="182">
        <v>543</v>
      </c>
      <c r="B512" s="166" t="s">
        <v>55</v>
      </c>
      <c r="C512" s="198" t="s">
        <v>58</v>
      </c>
      <c r="D512" s="166" t="s">
        <v>5035</v>
      </c>
      <c r="E512" s="198" t="s">
        <v>5036</v>
      </c>
      <c r="F512" s="198" t="s">
        <v>5037</v>
      </c>
      <c r="H512" s="198" t="s">
        <v>317</v>
      </c>
      <c r="I512" s="198">
        <v>0</v>
      </c>
      <c r="J512" s="198" t="s">
        <v>317</v>
      </c>
      <c r="K512" s="198">
        <v>0</v>
      </c>
      <c r="L512" s="198" t="s">
        <v>317</v>
      </c>
      <c r="M512" s="198">
        <v>0</v>
      </c>
      <c r="N512" s="199">
        <v>7</v>
      </c>
      <c r="O512" s="199">
        <v>2</v>
      </c>
      <c r="P512" s="221">
        <v>14</v>
      </c>
      <c r="Q512" s="345">
        <v>0</v>
      </c>
      <c r="R512" s="59"/>
      <c r="S512" s="346">
        <v>0</v>
      </c>
      <c r="T512" s="340"/>
      <c r="U512" s="346">
        <v>0</v>
      </c>
      <c r="V512" s="183">
        <v>1</v>
      </c>
      <c r="W512" s="183">
        <v>1</v>
      </c>
      <c r="X512" s="183">
        <v>0</v>
      </c>
      <c r="Y512" s="166" t="s">
        <v>61</v>
      </c>
      <c r="Z512" s="166" t="s">
        <v>230</v>
      </c>
      <c r="AA512" s="203" t="s">
        <v>230</v>
      </c>
      <c r="AB512" s="166" t="s">
        <v>230</v>
      </c>
      <c r="AC512" s="166" t="s">
        <v>230</v>
      </c>
      <c r="AD512" s="166" t="s">
        <v>230</v>
      </c>
      <c r="AE512" s="198" t="s">
        <v>5038</v>
      </c>
      <c r="AF512" s="166" t="s">
        <v>5039</v>
      </c>
      <c r="AG512" s="165" t="s">
        <v>230</v>
      </c>
      <c r="AH512" s="203" t="s">
        <v>58</v>
      </c>
      <c r="AI512" s="312">
        <v>7.6300000000000007E-2</v>
      </c>
      <c r="AJ512" s="186">
        <v>5700</v>
      </c>
      <c r="AK512" s="167">
        <v>1.1915342465753425</v>
      </c>
      <c r="AL512" s="167">
        <v>0</v>
      </c>
      <c r="AM512" s="187">
        <v>1.1915342465753425</v>
      </c>
      <c r="AN512" s="186">
        <v>2.8847671232876713</v>
      </c>
      <c r="AO512" s="186">
        <v>0</v>
      </c>
      <c r="AP512" s="186">
        <v>2.8847671232876713</v>
      </c>
      <c r="AQ512" s="186">
        <v>86.543013698630133</v>
      </c>
      <c r="AR512" s="193" t="s">
        <v>231</v>
      </c>
      <c r="AS512" s="194"/>
      <c r="AT512" s="166" t="s">
        <v>232</v>
      </c>
      <c r="AU512" s="198" t="s">
        <v>58</v>
      </c>
      <c r="AV512" s="231" t="s">
        <v>1122</v>
      </c>
      <c r="AW512" s="166" t="s">
        <v>1122</v>
      </c>
      <c r="AX512" s="327" t="s">
        <v>16460</v>
      </c>
      <c r="AY512" s="286" t="s">
        <v>16399</v>
      </c>
      <c r="AZ512" s="714"/>
      <c r="BB512" s="196"/>
    </row>
    <row r="513" spans="1:54" s="166" customFormat="1" ht="15.95" customHeight="1" x14ac:dyDescent="0.25">
      <c r="A513" s="182">
        <v>544</v>
      </c>
      <c r="B513" s="166" t="s">
        <v>55</v>
      </c>
      <c r="C513" s="198" t="s">
        <v>58</v>
      </c>
      <c r="D513" s="166" t="s">
        <v>17077</v>
      </c>
      <c r="E513" s="198" t="s">
        <v>17074</v>
      </c>
      <c r="F513" s="198" t="s">
        <v>17075</v>
      </c>
      <c r="H513" s="198" t="s">
        <v>219</v>
      </c>
      <c r="I513" s="166" t="s">
        <v>220</v>
      </c>
      <c r="J513" s="166" t="s">
        <v>221</v>
      </c>
      <c r="K513" s="171" t="s">
        <v>222</v>
      </c>
      <c r="L513" s="166" t="s">
        <v>221</v>
      </c>
      <c r="M513" s="171" t="s">
        <v>222</v>
      </c>
      <c r="N513" s="199">
        <v>4</v>
      </c>
      <c r="O513" s="199">
        <v>1.5</v>
      </c>
      <c r="P513" s="221">
        <v>6</v>
      </c>
      <c r="Q513" s="345">
        <v>2</v>
      </c>
      <c r="R513" s="59"/>
      <c r="S513" s="346">
        <v>0</v>
      </c>
      <c r="T513" s="340"/>
      <c r="U513" s="346">
        <v>0</v>
      </c>
      <c r="V513" s="183"/>
      <c r="W513" s="183">
        <v>1</v>
      </c>
      <c r="X513" s="183"/>
      <c r="Y513" s="179" t="s">
        <v>16652</v>
      </c>
      <c r="Z513" s="166" t="s">
        <v>230</v>
      </c>
      <c r="AA513" s="203" t="s">
        <v>230</v>
      </c>
      <c r="AB513" s="166" t="s">
        <v>230</v>
      </c>
      <c r="AC513" s="166" t="s">
        <v>230</v>
      </c>
      <c r="AD513" s="166" t="s">
        <v>230</v>
      </c>
      <c r="AE513" s="198" t="s">
        <v>5046</v>
      </c>
      <c r="AF513" s="166" t="s">
        <v>5047</v>
      </c>
      <c r="AG513" s="165" t="s">
        <v>230</v>
      </c>
      <c r="AH513" s="203" t="s">
        <v>58</v>
      </c>
      <c r="AI513" s="167">
        <v>0.1</v>
      </c>
      <c r="AJ513" s="186">
        <v>3450</v>
      </c>
      <c r="AK513" s="186">
        <v>0.72119178082191782</v>
      </c>
      <c r="AL513" s="167">
        <v>0.22401369863013698</v>
      </c>
      <c r="AM513" s="187">
        <v>0.9452054794520548</v>
      </c>
      <c r="AN513" s="186">
        <v>3.917315068493151</v>
      </c>
      <c r="AO513" s="186">
        <v>1.2077260273972601</v>
      </c>
      <c r="AP513" s="186">
        <v>5.1250410958904116</v>
      </c>
      <c r="AQ513" s="186">
        <v>153.75123287671235</v>
      </c>
      <c r="AR513" s="193" t="s">
        <v>231</v>
      </c>
      <c r="AS513" s="194" t="s">
        <v>431</v>
      </c>
      <c r="AT513" s="166" t="s">
        <v>232</v>
      </c>
      <c r="AU513" s="198" t="s">
        <v>58</v>
      </c>
      <c r="AV513" s="231" t="s">
        <v>5048</v>
      </c>
      <c r="AW513" s="171" t="s">
        <v>234</v>
      </c>
      <c r="AX513" s="447" t="s">
        <v>17076</v>
      </c>
      <c r="AY513" s="196"/>
      <c r="AZ513" s="714"/>
      <c r="BB513" s="196"/>
    </row>
    <row r="514" spans="1:54" s="166" customFormat="1" ht="15.95" customHeight="1" x14ac:dyDescent="0.25">
      <c r="A514" s="182">
        <v>545</v>
      </c>
      <c r="B514" s="166" t="s">
        <v>55</v>
      </c>
      <c r="C514" s="198" t="s">
        <v>58</v>
      </c>
      <c r="D514" s="166" t="s">
        <v>16625</v>
      </c>
      <c r="E514" s="198" t="s">
        <v>16624</v>
      </c>
      <c r="F514" s="198" t="s">
        <v>16623</v>
      </c>
      <c r="H514" s="198" t="s">
        <v>219</v>
      </c>
      <c r="I514" s="166" t="s">
        <v>220</v>
      </c>
      <c r="J514" s="198" t="s">
        <v>221</v>
      </c>
      <c r="K514" s="198" t="s">
        <v>16626</v>
      </c>
      <c r="L514" s="198" t="s">
        <v>221</v>
      </c>
      <c r="M514" s="198" t="s">
        <v>879</v>
      </c>
      <c r="N514" s="199">
        <v>4</v>
      </c>
      <c r="O514" s="199">
        <v>1.5</v>
      </c>
      <c r="P514" s="221">
        <v>6</v>
      </c>
      <c r="Q514" s="345">
        <v>3</v>
      </c>
      <c r="R514" s="59"/>
      <c r="S514" s="346">
        <v>0</v>
      </c>
      <c r="T514" s="340"/>
      <c r="U514" s="346">
        <v>0</v>
      </c>
      <c r="V514" s="183"/>
      <c r="W514" s="183">
        <v>1</v>
      </c>
      <c r="X514" s="183"/>
      <c r="Y514" s="179" t="s">
        <v>16652</v>
      </c>
      <c r="Z514" s="166" t="s">
        <v>230</v>
      </c>
      <c r="AA514" s="203" t="s">
        <v>230</v>
      </c>
      <c r="AB514" s="166" t="s">
        <v>230</v>
      </c>
      <c r="AC514" s="166" t="s">
        <v>230</v>
      </c>
      <c r="AD514" s="166" t="s">
        <v>230</v>
      </c>
      <c r="AE514" s="198" t="s">
        <v>5068</v>
      </c>
      <c r="AF514" s="166" t="s">
        <v>5069</v>
      </c>
      <c r="AG514" s="165" t="s">
        <v>230</v>
      </c>
      <c r="AH514" s="203" t="s">
        <v>58</v>
      </c>
      <c r="AI514" s="167">
        <v>0.1</v>
      </c>
      <c r="AJ514" s="186">
        <v>3600</v>
      </c>
      <c r="AK514" s="186">
        <v>0.75254794520547952</v>
      </c>
      <c r="AL514" s="167">
        <v>0.23375342465753424</v>
      </c>
      <c r="AM514" s="187">
        <v>0.98630136986301375</v>
      </c>
      <c r="AN514" s="186">
        <v>0.75254794520547952</v>
      </c>
      <c r="AO514" s="186">
        <v>0.23375342465753424</v>
      </c>
      <c r="AP514" s="186">
        <v>0.98630136986301375</v>
      </c>
      <c r="AQ514" s="186">
        <v>29.589041095890412</v>
      </c>
      <c r="AR514" s="193" t="s">
        <v>231</v>
      </c>
      <c r="AS514" s="194" t="s">
        <v>431</v>
      </c>
      <c r="AT514" s="166" t="s">
        <v>232</v>
      </c>
      <c r="AU514" s="198" t="s">
        <v>58</v>
      </c>
      <c r="AV514" s="195" t="s">
        <v>5070</v>
      </c>
      <c r="AW514" s="166" t="s">
        <v>234</v>
      </c>
      <c r="AY514" s="196"/>
      <c r="AZ514" s="714"/>
      <c r="BB514" s="196"/>
    </row>
    <row r="515" spans="1:54" s="166" customFormat="1" ht="15.95" customHeight="1" x14ac:dyDescent="0.25">
      <c r="A515" s="182">
        <v>546</v>
      </c>
      <c r="B515" s="166" t="s">
        <v>55</v>
      </c>
      <c r="C515" s="198" t="s">
        <v>58</v>
      </c>
      <c r="D515" s="166" t="s">
        <v>5071</v>
      </c>
      <c r="E515" s="198" t="s">
        <v>5072</v>
      </c>
      <c r="F515" s="198" t="s">
        <v>5073</v>
      </c>
      <c r="H515" s="166" t="s">
        <v>219</v>
      </c>
      <c r="I515" s="166" t="s">
        <v>220</v>
      </c>
      <c r="J515" s="166" t="s">
        <v>221</v>
      </c>
      <c r="K515" s="198" t="s">
        <v>2008</v>
      </c>
      <c r="L515" s="198" t="s">
        <v>221</v>
      </c>
      <c r="M515" s="198" t="s">
        <v>879</v>
      </c>
      <c r="N515" s="199">
        <v>4</v>
      </c>
      <c r="O515" s="199">
        <v>1.5</v>
      </c>
      <c r="P515" s="221">
        <v>6</v>
      </c>
      <c r="Q515" s="345">
        <v>2</v>
      </c>
      <c r="R515" s="59"/>
      <c r="S515" s="346">
        <v>1</v>
      </c>
      <c r="T515" s="340"/>
      <c r="U515" s="346">
        <v>0</v>
      </c>
      <c r="V515" s="183"/>
      <c r="W515" s="183"/>
      <c r="X515" s="183"/>
      <c r="Y515" s="179" t="s">
        <v>16652</v>
      </c>
      <c r="Z515" s="166" t="s">
        <v>230</v>
      </c>
      <c r="AA515" s="203" t="s">
        <v>230</v>
      </c>
      <c r="AB515" s="166" t="s">
        <v>230</v>
      </c>
      <c r="AC515" s="166" t="s">
        <v>230</v>
      </c>
      <c r="AD515" s="166" t="s">
        <v>230</v>
      </c>
      <c r="AE515" s="198" t="s">
        <v>5074</v>
      </c>
      <c r="AF515" s="166" t="s">
        <v>5075</v>
      </c>
      <c r="AG515" s="165" t="s">
        <v>230</v>
      </c>
      <c r="AH515" s="203" t="s">
        <v>58</v>
      </c>
      <c r="AI515" s="167">
        <v>0.1</v>
      </c>
      <c r="AJ515" s="168">
        <v>300</v>
      </c>
      <c r="AK515" s="186">
        <v>6.2712328767123293E-2</v>
      </c>
      <c r="AL515" s="167">
        <v>1.9479452054794517E-2</v>
      </c>
      <c r="AM515" s="187">
        <v>8.2191780821917804E-2</v>
      </c>
      <c r="AN515" s="186">
        <v>1.8500136986301372</v>
      </c>
      <c r="AO515" s="186">
        <v>0.57464383561643828</v>
      </c>
      <c r="AP515" s="186">
        <v>2.4246575342465757</v>
      </c>
      <c r="AQ515" s="186">
        <v>72.739726027397268</v>
      </c>
      <c r="AR515" s="193" t="s">
        <v>231</v>
      </c>
      <c r="AS515" s="194" t="s">
        <v>431</v>
      </c>
      <c r="AT515" s="166" t="s">
        <v>232</v>
      </c>
      <c r="AU515" s="198" t="s">
        <v>58</v>
      </c>
      <c r="AV515" s="231" t="s">
        <v>5076</v>
      </c>
      <c r="AW515" s="166" t="s">
        <v>234</v>
      </c>
      <c r="AY515" s="196"/>
      <c r="AZ515" s="714"/>
      <c r="BB515" s="196"/>
    </row>
    <row r="516" spans="1:54" s="166" customFormat="1" ht="15.95" customHeight="1" x14ac:dyDescent="0.25">
      <c r="A516" s="182">
        <v>547</v>
      </c>
      <c r="B516" s="166" t="s">
        <v>55</v>
      </c>
      <c r="C516" s="198" t="s">
        <v>58</v>
      </c>
      <c r="D516" s="166" t="s">
        <v>5085</v>
      </c>
      <c r="E516" s="198" t="s">
        <v>5086</v>
      </c>
      <c r="F516" s="198" t="s">
        <v>5087</v>
      </c>
      <c r="H516" s="198" t="s">
        <v>732</v>
      </c>
      <c r="I516" s="166">
        <v>0</v>
      </c>
      <c r="J516" s="198" t="s">
        <v>317</v>
      </c>
      <c r="K516" s="198">
        <v>0</v>
      </c>
      <c r="L516" s="198" t="s">
        <v>317</v>
      </c>
      <c r="M516" s="198">
        <v>0</v>
      </c>
      <c r="N516" s="199">
        <v>4</v>
      </c>
      <c r="O516" s="199">
        <v>4</v>
      </c>
      <c r="P516" s="221">
        <v>16</v>
      </c>
      <c r="Q516" s="345">
        <v>0</v>
      </c>
      <c r="R516" s="59"/>
      <c r="S516" s="346">
        <v>0</v>
      </c>
      <c r="T516" s="340"/>
      <c r="U516" s="346">
        <v>0</v>
      </c>
      <c r="V516" s="183">
        <v>1</v>
      </c>
      <c r="W516" s="183">
        <v>1</v>
      </c>
      <c r="X516" s="183">
        <v>0</v>
      </c>
      <c r="Y516" s="166" t="s">
        <v>61</v>
      </c>
      <c r="Z516" s="166" t="s">
        <v>230</v>
      </c>
      <c r="AA516" s="203" t="s">
        <v>230</v>
      </c>
      <c r="AB516" s="166" t="s">
        <v>230</v>
      </c>
      <c r="AC516" s="166" t="s">
        <v>230</v>
      </c>
      <c r="AD516" s="166" t="s">
        <v>230</v>
      </c>
      <c r="AE516" s="198" t="s">
        <v>16472</v>
      </c>
      <c r="AF516" s="166" t="s">
        <v>5088</v>
      </c>
      <c r="AG516" s="165" t="s">
        <v>230</v>
      </c>
      <c r="AH516" s="203" t="s">
        <v>58</v>
      </c>
      <c r="AI516" s="312">
        <v>7.6300000000000007E-2</v>
      </c>
      <c r="AJ516" s="168">
        <v>10050</v>
      </c>
      <c r="AK516" s="167">
        <v>2.1008630136986302</v>
      </c>
      <c r="AL516" s="167">
        <v>0</v>
      </c>
      <c r="AM516" s="187">
        <v>2.1008630136986302</v>
      </c>
      <c r="AN516" s="186">
        <v>2.9474794520547949</v>
      </c>
      <c r="AO516" s="186">
        <v>0</v>
      </c>
      <c r="AP516" s="186">
        <v>2.9474794520547949</v>
      </c>
      <c r="AQ516" s="186">
        <v>88.42438356164385</v>
      </c>
      <c r="AR516" s="193" t="s">
        <v>231</v>
      </c>
      <c r="AS516" s="194"/>
      <c r="AT516" s="166" t="s">
        <v>232</v>
      </c>
      <c r="AU516" s="198" t="s">
        <v>58</v>
      </c>
      <c r="AV516" s="231" t="s">
        <v>1122</v>
      </c>
      <c r="AW516" s="166" t="s">
        <v>1122</v>
      </c>
      <c r="AX516" s="327" t="s">
        <v>16483</v>
      </c>
      <c r="AY516" s="286" t="s">
        <v>16462</v>
      </c>
      <c r="AZ516" s="714"/>
      <c r="BB516" s="196"/>
    </row>
    <row r="517" spans="1:54" s="166" customFormat="1" ht="15.95" customHeight="1" x14ac:dyDescent="0.25">
      <c r="A517" s="182">
        <v>548</v>
      </c>
      <c r="B517" s="166" t="s">
        <v>55</v>
      </c>
      <c r="C517" s="198" t="s">
        <v>58</v>
      </c>
      <c r="D517" s="166" t="s">
        <v>16710</v>
      </c>
      <c r="E517" s="198" t="s">
        <v>16712</v>
      </c>
      <c r="F517" s="198" t="s">
        <v>16713</v>
      </c>
      <c r="H517" s="166" t="s">
        <v>219</v>
      </c>
      <c r="I517" s="166" t="s">
        <v>220</v>
      </c>
      <c r="J517" s="166" t="s">
        <v>221</v>
      </c>
      <c r="K517" s="198" t="s">
        <v>2008</v>
      </c>
      <c r="L517" s="198" t="s">
        <v>221</v>
      </c>
      <c r="M517" s="198" t="s">
        <v>879</v>
      </c>
      <c r="N517" s="199">
        <v>6</v>
      </c>
      <c r="O517" s="199">
        <v>1.5</v>
      </c>
      <c r="P517" s="221">
        <v>9</v>
      </c>
      <c r="Q517" s="345">
        <v>3</v>
      </c>
      <c r="R517" s="59"/>
      <c r="S517" s="346">
        <v>2</v>
      </c>
      <c r="T517" s="340"/>
      <c r="U517" s="346">
        <v>0</v>
      </c>
      <c r="V517" s="183"/>
      <c r="W517" s="183"/>
      <c r="X517" s="183"/>
      <c r="Y517" s="179" t="s">
        <v>16652</v>
      </c>
      <c r="Z517" s="166" t="s">
        <v>230</v>
      </c>
      <c r="AA517" s="203" t="s">
        <v>230</v>
      </c>
      <c r="AB517" s="166" t="s">
        <v>230</v>
      </c>
      <c r="AC517" s="166" t="s">
        <v>230</v>
      </c>
      <c r="AD517" s="166" t="s">
        <v>230</v>
      </c>
      <c r="AE517" s="198" t="s">
        <v>1909</v>
      </c>
      <c r="AF517" s="166" t="s">
        <v>5093</v>
      </c>
      <c r="AG517" s="165" t="s">
        <v>230</v>
      </c>
      <c r="AH517" s="203" t="s">
        <v>58</v>
      </c>
      <c r="AI517" s="167">
        <v>0.1</v>
      </c>
      <c r="AJ517" s="223">
        <v>8400</v>
      </c>
      <c r="AK517" s="186">
        <v>1.7559452054794522</v>
      </c>
      <c r="AL517" s="167">
        <v>0.54542465753424652</v>
      </c>
      <c r="AM517" s="187">
        <v>2.3013698630136989</v>
      </c>
      <c r="AN517" s="186">
        <v>3.7015388127853877</v>
      </c>
      <c r="AO517" s="186">
        <v>1.1395479452054793</v>
      </c>
      <c r="AP517" s="186">
        <v>4.8410867579908672</v>
      </c>
      <c r="AQ517" s="186">
        <v>145.23260273972602</v>
      </c>
      <c r="AR517" s="193" t="s">
        <v>231</v>
      </c>
      <c r="AS517" s="194" t="s">
        <v>431</v>
      </c>
      <c r="AT517" s="166" t="s">
        <v>232</v>
      </c>
      <c r="AU517" s="198" t="s">
        <v>58</v>
      </c>
      <c r="AV517" s="231" t="s">
        <v>5094</v>
      </c>
      <c r="AW517" s="166" t="s">
        <v>234</v>
      </c>
      <c r="AX517" s="327" t="s">
        <v>16714</v>
      </c>
      <c r="AY517" s="196"/>
      <c r="AZ517" s="714"/>
      <c r="BB517" s="196"/>
    </row>
    <row r="518" spans="1:54" s="166" customFormat="1" ht="15.95" customHeight="1" x14ac:dyDescent="0.25">
      <c r="A518" s="353">
        <v>549</v>
      </c>
      <c r="B518" s="354" t="s">
        <v>55</v>
      </c>
      <c r="C518" s="272" t="s">
        <v>58</v>
      </c>
      <c r="D518" s="354" t="s">
        <v>5112</v>
      </c>
      <c r="E518" s="272" t="s">
        <v>5113</v>
      </c>
      <c r="F518" s="272" t="s">
        <v>5114</v>
      </c>
      <c r="G518" s="354"/>
      <c r="H518" s="272" t="s">
        <v>219</v>
      </c>
      <c r="I518" s="354" t="s">
        <v>220</v>
      </c>
      <c r="J518" s="272" t="s">
        <v>317</v>
      </c>
      <c r="K518" s="272">
        <v>0</v>
      </c>
      <c r="L518" s="272" t="s">
        <v>317</v>
      </c>
      <c r="M518" s="272">
        <v>0</v>
      </c>
      <c r="N518" s="440">
        <v>6</v>
      </c>
      <c r="O518" s="440">
        <v>1.5</v>
      </c>
      <c r="P518" s="459">
        <v>9</v>
      </c>
      <c r="Q518" s="441">
        <v>3</v>
      </c>
      <c r="R518" s="356"/>
      <c r="S518" s="442">
        <v>0</v>
      </c>
      <c r="T518" s="801"/>
      <c r="U518" s="442">
        <v>0</v>
      </c>
      <c r="V518" s="357"/>
      <c r="W518" s="183">
        <v>1</v>
      </c>
      <c r="X518" s="183"/>
      <c r="Y518" s="166" t="s">
        <v>61</v>
      </c>
      <c r="Z518" s="166" t="s">
        <v>230</v>
      </c>
      <c r="AA518" s="203" t="s">
        <v>230</v>
      </c>
      <c r="AB518" s="166" t="s">
        <v>230</v>
      </c>
      <c r="AC518" s="166" t="s">
        <v>230</v>
      </c>
      <c r="AD518" s="166" t="s">
        <v>230</v>
      </c>
      <c r="AE518" s="198" t="s">
        <v>1909</v>
      </c>
      <c r="AF518" s="166" t="s">
        <v>17410</v>
      </c>
      <c r="AG518" s="165" t="s">
        <v>230</v>
      </c>
      <c r="AH518" s="203" t="s">
        <v>58</v>
      </c>
      <c r="AI518" s="167">
        <v>0.1</v>
      </c>
      <c r="AJ518" s="223">
        <v>6300</v>
      </c>
      <c r="AK518" s="359">
        <v>1.3169589041095893</v>
      </c>
      <c r="AL518" s="359">
        <v>0.40906849315068494</v>
      </c>
      <c r="AM518" s="361">
        <v>1.7260273972602742</v>
      </c>
      <c r="AN518" s="359">
        <v>1.3169999999999999</v>
      </c>
      <c r="AO518" s="359">
        <v>0.40899999999999997</v>
      </c>
      <c r="AP518" s="359">
        <v>1.726</v>
      </c>
      <c r="AQ518" s="359">
        <v>51.78</v>
      </c>
      <c r="AR518" s="193" t="s">
        <v>231</v>
      </c>
      <c r="AS518" s="194"/>
      <c r="AT518" s="166" t="s">
        <v>232</v>
      </c>
      <c r="AU518" s="198" t="s">
        <v>58</v>
      </c>
      <c r="AV518" s="231" t="s">
        <v>5115</v>
      </c>
      <c r="AW518" s="166" t="s">
        <v>1122</v>
      </c>
      <c r="AX518" s="760" t="s">
        <v>17409</v>
      </c>
      <c r="AY518" s="196"/>
      <c r="AZ518" s="714"/>
      <c r="BB518" s="196"/>
    </row>
    <row r="519" spans="1:54" s="232" customFormat="1" ht="15.95" customHeight="1" x14ac:dyDescent="0.25">
      <c r="A519" s="400">
        <v>550</v>
      </c>
      <c r="B519" s="384" t="s">
        <v>55</v>
      </c>
      <c r="C519" s="389" t="s">
        <v>58</v>
      </c>
      <c r="D519" s="384" t="s">
        <v>5120</v>
      </c>
      <c r="E519" s="389" t="s">
        <v>5121</v>
      </c>
      <c r="F519" s="389" t="s">
        <v>5122</v>
      </c>
      <c r="G519" s="384"/>
      <c r="H519" s="389" t="s">
        <v>219</v>
      </c>
      <c r="I519" s="384" t="s">
        <v>220</v>
      </c>
      <c r="J519" s="389" t="s">
        <v>317</v>
      </c>
      <c r="K519" s="389">
        <v>0</v>
      </c>
      <c r="L519" s="389" t="s">
        <v>317</v>
      </c>
      <c r="M519" s="389">
        <v>0</v>
      </c>
      <c r="N519" s="390">
        <v>6</v>
      </c>
      <c r="O519" s="390">
        <v>1.5</v>
      </c>
      <c r="P519" s="456">
        <v>9</v>
      </c>
      <c r="Q519" s="392">
        <v>0</v>
      </c>
      <c r="R519" s="387"/>
      <c r="S519" s="391">
        <v>0</v>
      </c>
      <c r="T519" s="386"/>
      <c r="U519" s="391">
        <v>0</v>
      </c>
      <c r="V519" s="386">
        <v>1</v>
      </c>
      <c r="W519" s="386">
        <v>1</v>
      </c>
      <c r="X519" s="386">
        <v>0</v>
      </c>
      <c r="Y519" s="384" t="s">
        <v>61</v>
      </c>
      <c r="Z519" s="384" t="s">
        <v>230</v>
      </c>
      <c r="AA519" s="403" t="s">
        <v>230</v>
      </c>
      <c r="AB519" s="384" t="s">
        <v>230</v>
      </c>
      <c r="AC519" s="384" t="s">
        <v>230</v>
      </c>
      <c r="AD519" s="384" t="s">
        <v>230</v>
      </c>
      <c r="AE519" s="389" t="s">
        <v>2442</v>
      </c>
      <c r="AF519" s="384" t="s">
        <v>5123</v>
      </c>
      <c r="AG519" s="402" t="s">
        <v>230</v>
      </c>
      <c r="AH519" s="403" t="s">
        <v>58</v>
      </c>
      <c r="AI519" s="410">
        <v>0.1</v>
      </c>
      <c r="AJ519" s="391">
        <v>0</v>
      </c>
      <c r="AK519" s="473">
        <v>0</v>
      </c>
      <c r="AL519" s="472">
        <v>0</v>
      </c>
      <c r="AM519" s="474">
        <v>0</v>
      </c>
      <c r="AN519" s="473">
        <v>0</v>
      </c>
      <c r="AO519" s="473">
        <v>0</v>
      </c>
      <c r="AP519" s="473">
        <v>0</v>
      </c>
      <c r="AQ519" s="473">
        <v>0</v>
      </c>
      <c r="AR519" s="405" t="s">
        <v>231</v>
      </c>
      <c r="AS519" s="401"/>
      <c r="AT519" s="384" t="s">
        <v>232</v>
      </c>
      <c r="AU519" s="389" t="s">
        <v>58</v>
      </c>
      <c r="AV519" s="406" t="s">
        <v>1122</v>
      </c>
      <c r="AW519" s="384" t="s">
        <v>1122</v>
      </c>
      <c r="AX519" s="327" t="s">
        <v>16482</v>
      </c>
      <c r="AY519" s="317" t="s">
        <v>16469</v>
      </c>
      <c r="AZ519" s="811"/>
      <c r="BB519" s="254"/>
    </row>
    <row r="520" spans="1:54" s="166" customFormat="1" ht="15.95" customHeight="1" x14ac:dyDescent="0.25">
      <c r="A520" s="182">
        <v>551</v>
      </c>
      <c r="B520" s="166" t="s">
        <v>55</v>
      </c>
      <c r="C520" s="198" t="s">
        <v>58</v>
      </c>
      <c r="D520" s="166" t="s">
        <v>5132</v>
      </c>
      <c r="E520" s="198" t="s">
        <v>5133</v>
      </c>
      <c r="F520" s="198" t="s">
        <v>5134</v>
      </c>
      <c r="H520" s="198" t="s">
        <v>219</v>
      </c>
      <c r="I520" s="166" t="s">
        <v>220</v>
      </c>
      <c r="J520" s="166" t="s">
        <v>221</v>
      </c>
      <c r="K520" s="198" t="s">
        <v>2008</v>
      </c>
      <c r="L520" s="198" t="s">
        <v>221</v>
      </c>
      <c r="M520" s="198" t="s">
        <v>879</v>
      </c>
      <c r="N520" s="199">
        <v>6</v>
      </c>
      <c r="O520" s="199">
        <v>1.5</v>
      </c>
      <c r="P520" s="221">
        <v>9</v>
      </c>
      <c r="Q520" s="345">
        <v>2</v>
      </c>
      <c r="R520" s="59"/>
      <c r="S520" s="346">
        <v>1</v>
      </c>
      <c r="T520" s="340"/>
      <c r="U520" s="346">
        <v>0</v>
      </c>
      <c r="V520" s="183"/>
      <c r="W520" s="183"/>
      <c r="X520" s="183"/>
      <c r="Y520" s="179" t="s">
        <v>16652</v>
      </c>
      <c r="Z520" s="166" t="s">
        <v>230</v>
      </c>
      <c r="AA520" s="203" t="s">
        <v>230</v>
      </c>
      <c r="AB520" s="166" t="s">
        <v>230</v>
      </c>
      <c r="AC520" s="166" t="s">
        <v>230</v>
      </c>
      <c r="AD520" s="166" t="s">
        <v>230</v>
      </c>
      <c r="AE520" s="198" t="s">
        <v>5135</v>
      </c>
      <c r="AF520" s="166" t="s">
        <v>5136</v>
      </c>
      <c r="AG520" s="165" t="s">
        <v>230</v>
      </c>
      <c r="AH520" s="203" t="s">
        <v>58</v>
      </c>
      <c r="AI520" s="167">
        <v>0.1</v>
      </c>
      <c r="AJ520" s="223">
        <v>7950</v>
      </c>
      <c r="AK520" s="186">
        <v>1.6618767123287672</v>
      </c>
      <c r="AL520" s="167">
        <v>0.51620547945205475</v>
      </c>
      <c r="AM520" s="187">
        <v>2.1780821917808222</v>
      </c>
      <c r="AN520" s="186">
        <v>1.7245890410958906</v>
      </c>
      <c r="AO520" s="186">
        <v>0.53568493150684926</v>
      </c>
      <c r="AP520" s="186">
        <v>2.2602739726027399</v>
      </c>
      <c r="AQ520" s="186">
        <v>67.808219178082197</v>
      </c>
      <c r="AR520" s="193" t="s">
        <v>231</v>
      </c>
      <c r="AS520" s="194" t="s">
        <v>431</v>
      </c>
      <c r="AT520" s="166" t="s">
        <v>232</v>
      </c>
      <c r="AU520" s="198" t="s">
        <v>58</v>
      </c>
      <c r="AV520" s="231" t="s">
        <v>5137</v>
      </c>
      <c r="AW520" s="166" t="s">
        <v>234</v>
      </c>
      <c r="AY520" s="196"/>
      <c r="AZ520" s="714"/>
      <c r="BB520" s="196"/>
    </row>
    <row r="521" spans="1:54" s="166" customFormat="1" ht="38.25" customHeight="1" x14ac:dyDescent="0.25">
      <c r="A521" s="182">
        <v>552</v>
      </c>
      <c r="B521" s="166" t="s">
        <v>55</v>
      </c>
      <c r="C521" s="198" t="s">
        <v>58</v>
      </c>
      <c r="D521" s="166" t="s">
        <v>102</v>
      </c>
      <c r="E521" s="198" t="s">
        <v>5139</v>
      </c>
      <c r="F521" s="198" t="s">
        <v>5140</v>
      </c>
      <c r="H521" s="198" t="s">
        <v>219</v>
      </c>
      <c r="I521" s="166" t="s">
        <v>220</v>
      </c>
      <c r="J521" s="198" t="s">
        <v>317</v>
      </c>
      <c r="K521" s="198">
        <v>0</v>
      </c>
      <c r="L521" s="198" t="s">
        <v>317</v>
      </c>
      <c r="M521" s="198">
        <v>0</v>
      </c>
      <c r="N521" s="199">
        <v>8</v>
      </c>
      <c r="O521" s="199">
        <v>3</v>
      </c>
      <c r="P521" s="221">
        <v>24</v>
      </c>
      <c r="Q521" s="345">
        <v>0</v>
      </c>
      <c r="R521" s="59"/>
      <c r="S521" s="346">
        <v>0</v>
      </c>
      <c r="T521" s="340"/>
      <c r="U521" s="346">
        <v>0</v>
      </c>
      <c r="V521" s="183">
        <v>1</v>
      </c>
      <c r="W521" s="183">
        <v>1</v>
      </c>
      <c r="X521" s="183">
        <v>0</v>
      </c>
      <c r="Y521" s="166" t="s">
        <v>61</v>
      </c>
      <c r="Z521" s="166" t="s">
        <v>230</v>
      </c>
      <c r="AA521" s="203" t="s">
        <v>230</v>
      </c>
      <c r="AB521" s="166" t="s">
        <v>230</v>
      </c>
      <c r="AC521" s="166" t="s">
        <v>230</v>
      </c>
      <c r="AD521" s="166" t="s">
        <v>230</v>
      </c>
      <c r="AE521" s="198">
        <v>0</v>
      </c>
      <c r="AF521" s="166" t="s">
        <v>5142</v>
      </c>
      <c r="AG521" s="165" t="s">
        <v>230</v>
      </c>
      <c r="AH521" s="203" t="s">
        <v>58</v>
      </c>
      <c r="AI521" s="312">
        <v>7.6300000000000007E-2</v>
      </c>
      <c r="AJ521" s="223">
        <v>7350</v>
      </c>
      <c r="AK521" s="167">
        <v>1.5364520547945206</v>
      </c>
      <c r="AL521" s="167">
        <v>0</v>
      </c>
      <c r="AM521" s="187">
        <v>1.5364520547945206</v>
      </c>
      <c r="AN521" s="186">
        <v>4.4839315068493155</v>
      </c>
      <c r="AO521" s="186">
        <v>0</v>
      </c>
      <c r="AP521" s="186">
        <v>4.4839315068493155</v>
      </c>
      <c r="AQ521" s="186">
        <v>134.51794520547946</v>
      </c>
      <c r="AR521" s="193" t="s">
        <v>231</v>
      </c>
      <c r="AS521" s="194"/>
      <c r="AT521" s="166" t="s">
        <v>232</v>
      </c>
      <c r="AU521" s="198" t="s">
        <v>58</v>
      </c>
      <c r="AV521" s="231" t="s">
        <v>1122</v>
      </c>
      <c r="AW521" s="166" t="s">
        <v>1122</v>
      </c>
      <c r="AX521" s="327" t="s">
        <v>16481</v>
      </c>
      <c r="AY521" s="286" t="s">
        <v>16471</v>
      </c>
      <c r="AZ521" s="714"/>
      <c r="BB521" s="196"/>
    </row>
    <row r="522" spans="1:54" s="166" customFormat="1" ht="15.95" customHeight="1" x14ac:dyDescent="0.25">
      <c r="A522" s="182">
        <v>553</v>
      </c>
      <c r="B522" s="166" t="s">
        <v>55</v>
      </c>
      <c r="C522" s="198" t="s">
        <v>58</v>
      </c>
      <c r="D522" s="166" t="s">
        <v>5149</v>
      </c>
      <c r="E522" s="198" t="s">
        <v>5150</v>
      </c>
      <c r="F522" s="198" t="s">
        <v>5151</v>
      </c>
      <c r="H522" s="198" t="s">
        <v>219</v>
      </c>
      <c r="I522" s="166" t="s">
        <v>220</v>
      </c>
      <c r="J522" s="198" t="s">
        <v>317</v>
      </c>
      <c r="K522" s="198">
        <v>0</v>
      </c>
      <c r="L522" s="198" t="s">
        <v>317</v>
      </c>
      <c r="M522" s="198">
        <v>0</v>
      </c>
      <c r="N522" s="199">
        <v>10</v>
      </c>
      <c r="O522" s="199">
        <v>1.5</v>
      </c>
      <c r="P522" s="221">
        <v>15</v>
      </c>
      <c r="Q522" s="345">
        <v>0</v>
      </c>
      <c r="R522" s="59"/>
      <c r="S522" s="346">
        <v>0</v>
      </c>
      <c r="T522" s="340"/>
      <c r="U522" s="346">
        <v>0</v>
      </c>
      <c r="V522" s="183">
        <v>1</v>
      </c>
      <c r="W522" s="183">
        <v>1</v>
      </c>
      <c r="X522" s="183">
        <v>0</v>
      </c>
      <c r="Y522" s="166" t="s">
        <v>61</v>
      </c>
      <c r="Z522" s="166" t="s">
        <v>230</v>
      </c>
      <c r="AA522" s="203" t="s">
        <v>230</v>
      </c>
      <c r="AB522" s="166" t="s">
        <v>230</v>
      </c>
      <c r="AC522" s="166" t="s">
        <v>230</v>
      </c>
      <c r="AD522" s="166" t="s">
        <v>230</v>
      </c>
      <c r="AE522" s="198" t="s">
        <v>5152</v>
      </c>
      <c r="AF522" s="166" t="s">
        <v>5153</v>
      </c>
      <c r="AG522" s="165" t="s">
        <v>230</v>
      </c>
      <c r="AH522" s="203" t="s">
        <v>58</v>
      </c>
      <c r="AI522" s="312">
        <v>7.6300000000000007E-2</v>
      </c>
      <c r="AJ522" s="223">
        <v>3000</v>
      </c>
      <c r="AK522" s="167">
        <v>0.62712328767123293</v>
      </c>
      <c r="AL522" s="167">
        <v>0</v>
      </c>
      <c r="AM522" s="187">
        <v>0.62712328767123293</v>
      </c>
      <c r="AN522" s="186">
        <v>4.295794520547946</v>
      </c>
      <c r="AO522" s="186">
        <v>0</v>
      </c>
      <c r="AP522" s="186">
        <v>4.295794520547946</v>
      </c>
      <c r="AQ522" s="186">
        <v>128.87383561643838</v>
      </c>
      <c r="AR522" s="193" t="s">
        <v>231</v>
      </c>
      <c r="AS522" s="194"/>
      <c r="AT522" s="166" t="s">
        <v>232</v>
      </c>
      <c r="AU522" s="198" t="s">
        <v>58</v>
      </c>
      <c r="AV522" s="231" t="s">
        <v>1122</v>
      </c>
      <c r="AW522" s="166" t="s">
        <v>1122</v>
      </c>
      <c r="AX522" s="327" t="s">
        <v>16480</v>
      </c>
      <c r="AY522" s="286" t="s">
        <v>16471</v>
      </c>
      <c r="AZ522" s="714"/>
      <c r="BB522" s="196"/>
    </row>
    <row r="523" spans="1:54" s="166" customFormat="1" ht="15.95" customHeight="1" x14ac:dyDescent="0.25">
      <c r="A523" s="182">
        <v>554</v>
      </c>
      <c r="B523" s="166" t="s">
        <v>55</v>
      </c>
      <c r="C523" s="198" t="s">
        <v>58</v>
      </c>
      <c r="D523" s="166" t="s">
        <v>5166</v>
      </c>
      <c r="E523" s="198" t="s">
        <v>5167</v>
      </c>
      <c r="F523" s="198" t="s">
        <v>5168</v>
      </c>
      <c r="H523" s="198" t="s">
        <v>219</v>
      </c>
      <c r="I523" s="166" t="s">
        <v>220</v>
      </c>
      <c r="J523" s="166" t="s">
        <v>221</v>
      </c>
      <c r="K523" s="166" t="s">
        <v>222</v>
      </c>
      <c r="L523" s="198" t="s">
        <v>221</v>
      </c>
      <c r="M523" s="198" t="s">
        <v>879</v>
      </c>
      <c r="N523" s="199">
        <v>6</v>
      </c>
      <c r="O523" s="199">
        <v>1.75</v>
      </c>
      <c r="P523" s="221">
        <v>10.8</v>
      </c>
      <c r="Q523" s="345">
        <v>4</v>
      </c>
      <c r="R523" s="59"/>
      <c r="S523" s="346">
        <v>1</v>
      </c>
      <c r="T523" s="340"/>
      <c r="U523" s="346">
        <v>1</v>
      </c>
      <c r="V523" s="183"/>
      <c r="W523" s="183"/>
      <c r="X523" s="183"/>
      <c r="Y523" s="179" t="s">
        <v>16652</v>
      </c>
      <c r="Z523" s="166" t="s">
        <v>230</v>
      </c>
      <c r="AA523" s="203" t="s">
        <v>230</v>
      </c>
      <c r="AB523" s="166" t="s">
        <v>230</v>
      </c>
      <c r="AC523" s="166" t="s">
        <v>230</v>
      </c>
      <c r="AD523" s="166" t="s">
        <v>230</v>
      </c>
      <c r="AE523" s="198" t="s">
        <v>2344</v>
      </c>
      <c r="AF523" s="166" t="s">
        <v>5169</v>
      </c>
      <c r="AG523" s="165" t="s">
        <v>230</v>
      </c>
      <c r="AH523" s="203" t="s">
        <v>58</v>
      </c>
      <c r="AI523" s="167">
        <v>0.1</v>
      </c>
      <c r="AJ523" s="223">
        <v>2250</v>
      </c>
      <c r="AK523" s="186">
        <v>0.4703424657534247</v>
      </c>
      <c r="AL523" s="167">
        <v>0.14609589041095888</v>
      </c>
      <c r="AM523" s="187">
        <v>0.61643835616438358</v>
      </c>
      <c r="AN523" s="186">
        <v>4.0763013698630148</v>
      </c>
      <c r="AO523" s="186">
        <v>1.2661643835616434</v>
      </c>
      <c r="AP523" s="186">
        <v>5.3424657534246585</v>
      </c>
      <c r="AQ523" s="186">
        <v>160.27397260273975</v>
      </c>
      <c r="AR523" s="193" t="s">
        <v>231</v>
      </c>
      <c r="AS523" s="194" t="s">
        <v>431</v>
      </c>
      <c r="AT523" s="166" t="s">
        <v>232</v>
      </c>
      <c r="AU523" s="198" t="s">
        <v>58</v>
      </c>
      <c r="AV523" s="231" t="s">
        <v>5170</v>
      </c>
      <c r="AW523" s="166" t="s">
        <v>234</v>
      </c>
      <c r="AY523" s="196"/>
      <c r="AZ523" s="714"/>
      <c r="BB523" s="196"/>
    </row>
    <row r="524" spans="1:54" s="166" customFormat="1" ht="15.95" customHeight="1" x14ac:dyDescent="0.25">
      <c r="A524" s="182">
        <v>555</v>
      </c>
      <c r="B524" s="166" t="s">
        <v>55</v>
      </c>
      <c r="C524" s="198" t="s">
        <v>58</v>
      </c>
      <c r="D524" s="166" t="s">
        <v>103</v>
      </c>
      <c r="E524" s="198" t="s">
        <v>5184</v>
      </c>
      <c r="F524" s="198" t="s">
        <v>5185</v>
      </c>
      <c r="H524" s="198" t="s">
        <v>219</v>
      </c>
      <c r="I524" s="166" t="s">
        <v>220</v>
      </c>
      <c r="J524" s="198" t="s">
        <v>317</v>
      </c>
      <c r="K524" s="198">
        <v>0</v>
      </c>
      <c r="L524" s="198" t="s">
        <v>317</v>
      </c>
      <c r="M524" s="198">
        <v>0</v>
      </c>
      <c r="N524" s="199">
        <v>6</v>
      </c>
      <c r="O524" s="199">
        <v>1.5</v>
      </c>
      <c r="P524" s="221">
        <v>9</v>
      </c>
      <c r="Q524" s="345">
        <v>0</v>
      </c>
      <c r="R524" s="59"/>
      <c r="S524" s="346">
        <v>0</v>
      </c>
      <c r="T524" s="340"/>
      <c r="U524" s="346">
        <v>0</v>
      </c>
      <c r="V524" s="183">
        <v>1</v>
      </c>
      <c r="W524" s="183">
        <v>1</v>
      </c>
      <c r="X524" s="183">
        <v>0</v>
      </c>
      <c r="Y524" s="166" t="s">
        <v>61</v>
      </c>
      <c r="Z524" s="166" t="s">
        <v>230</v>
      </c>
      <c r="AA524" s="203" t="s">
        <v>230</v>
      </c>
      <c r="AB524" s="166" t="s">
        <v>230</v>
      </c>
      <c r="AC524" s="166" t="s">
        <v>230</v>
      </c>
      <c r="AD524" s="166" t="s">
        <v>230</v>
      </c>
      <c r="AE524" s="198" t="s">
        <v>5171</v>
      </c>
      <c r="AF524" s="166" t="s">
        <v>5186</v>
      </c>
      <c r="AG524" s="165" t="s">
        <v>230</v>
      </c>
      <c r="AH524" s="203" t="s">
        <v>58</v>
      </c>
      <c r="AI524" s="312">
        <v>7.6300000000000007E-2</v>
      </c>
      <c r="AJ524" s="223">
        <v>5100</v>
      </c>
      <c r="AK524" s="167">
        <v>1.0661095890410961</v>
      </c>
      <c r="AL524" s="167">
        <v>0</v>
      </c>
      <c r="AM524" s="187">
        <v>1.0661095890410961</v>
      </c>
      <c r="AN524" s="186">
        <v>2.0067945205479454</v>
      </c>
      <c r="AO524" s="186">
        <v>0</v>
      </c>
      <c r="AP524" s="186">
        <v>2.0067945205479454</v>
      </c>
      <c r="AQ524" s="186">
        <v>60.203835616438361</v>
      </c>
      <c r="AR524" s="193" t="s">
        <v>231</v>
      </c>
      <c r="AS524" s="194"/>
      <c r="AT524" s="166" t="s">
        <v>232</v>
      </c>
      <c r="AU524" s="198" t="s">
        <v>58</v>
      </c>
      <c r="AV524" s="231" t="s">
        <v>1122</v>
      </c>
      <c r="AW524" s="166" t="s">
        <v>1122</v>
      </c>
      <c r="AX524" s="327" t="s">
        <v>16478</v>
      </c>
      <c r="AY524" s="286" t="s">
        <v>16471</v>
      </c>
      <c r="AZ524" s="714"/>
      <c r="BB524" s="196"/>
    </row>
    <row r="525" spans="1:54" s="166" customFormat="1" ht="15.95" customHeight="1" x14ac:dyDescent="0.25">
      <c r="A525" s="182">
        <v>556</v>
      </c>
      <c r="B525" s="166" t="s">
        <v>55</v>
      </c>
      <c r="C525" s="198" t="s">
        <v>58</v>
      </c>
      <c r="D525" s="166" t="s">
        <v>5188</v>
      </c>
      <c r="E525" s="198" t="s">
        <v>5189</v>
      </c>
      <c r="F525" s="198" t="s">
        <v>5190</v>
      </c>
      <c r="H525" s="198" t="s">
        <v>219</v>
      </c>
      <c r="I525" s="166" t="s">
        <v>220</v>
      </c>
      <c r="J525" s="166" t="s">
        <v>221</v>
      </c>
      <c r="K525" s="166" t="s">
        <v>222</v>
      </c>
      <c r="L525" s="198" t="s">
        <v>221</v>
      </c>
      <c r="M525" s="198" t="s">
        <v>879</v>
      </c>
      <c r="N525" s="199">
        <v>4</v>
      </c>
      <c r="O525" s="199">
        <v>1.5</v>
      </c>
      <c r="P525" s="221">
        <v>6</v>
      </c>
      <c r="Q525" s="345">
        <v>4</v>
      </c>
      <c r="R525" s="59"/>
      <c r="S525" s="346">
        <v>0</v>
      </c>
      <c r="T525" s="340"/>
      <c r="U525" s="346">
        <v>0</v>
      </c>
      <c r="V525" s="183"/>
      <c r="W525" s="183">
        <v>1</v>
      </c>
      <c r="X525" s="183"/>
      <c r="Y525" s="179" t="s">
        <v>16652</v>
      </c>
      <c r="Z525" s="166" t="s">
        <v>230</v>
      </c>
      <c r="AA525" s="203" t="s">
        <v>230</v>
      </c>
      <c r="AB525" s="166" t="s">
        <v>230</v>
      </c>
      <c r="AC525" s="166" t="s">
        <v>230</v>
      </c>
      <c r="AD525" s="166" t="s">
        <v>230</v>
      </c>
      <c r="AE525" s="198" t="s">
        <v>5191</v>
      </c>
      <c r="AF525" s="166" t="s">
        <v>5192</v>
      </c>
      <c r="AG525" s="165" t="s">
        <v>230</v>
      </c>
      <c r="AH525" s="203" t="s">
        <v>58</v>
      </c>
      <c r="AI525" s="167">
        <v>0.1</v>
      </c>
      <c r="AJ525" s="186">
        <v>9900</v>
      </c>
      <c r="AK525" s="186">
        <v>2.069506849315069</v>
      </c>
      <c r="AL525" s="167">
        <v>0.64282191780821918</v>
      </c>
      <c r="AM525" s="187">
        <v>2.7123287671232883</v>
      </c>
      <c r="AN525" s="186">
        <v>2.069506849315069</v>
      </c>
      <c r="AO525" s="186">
        <v>0.64282191780821918</v>
      </c>
      <c r="AP525" s="186">
        <v>2.7123287671232883</v>
      </c>
      <c r="AQ525" s="186">
        <v>81.369863013698648</v>
      </c>
      <c r="AR525" s="193" t="s">
        <v>231</v>
      </c>
      <c r="AS525" s="194" t="s">
        <v>431</v>
      </c>
      <c r="AT525" s="166" t="s">
        <v>232</v>
      </c>
      <c r="AU525" s="198" t="s">
        <v>58</v>
      </c>
      <c r="AV525" s="195" t="s">
        <v>5193</v>
      </c>
      <c r="AW525" s="166" t="s">
        <v>234</v>
      </c>
      <c r="AY525" s="196"/>
      <c r="AZ525" s="714"/>
      <c r="BB525" s="196"/>
    </row>
    <row r="526" spans="1:54" s="166" customFormat="1" ht="15.95" customHeight="1" x14ac:dyDescent="0.25">
      <c r="A526" s="182">
        <v>557</v>
      </c>
      <c r="B526" s="166" t="s">
        <v>55</v>
      </c>
      <c r="C526" s="198" t="s">
        <v>58</v>
      </c>
      <c r="D526" s="166" t="s">
        <v>5194</v>
      </c>
      <c r="E526" s="198" t="s">
        <v>5195</v>
      </c>
      <c r="F526" s="198" t="s">
        <v>5196</v>
      </c>
      <c r="H526" s="198" t="s">
        <v>219</v>
      </c>
      <c r="I526" s="166" t="s">
        <v>220</v>
      </c>
      <c r="J526" s="198" t="s">
        <v>221</v>
      </c>
      <c r="K526" s="198" t="s">
        <v>2008</v>
      </c>
      <c r="L526" s="198" t="s">
        <v>221</v>
      </c>
      <c r="M526" s="198" t="s">
        <v>2008</v>
      </c>
      <c r="N526" s="199">
        <v>5.3</v>
      </c>
      <c r="O526" s="199">
        <v>1.5</v>
      </c>
      <c r="P526" s="221">
        <v>7.9499999999999993</v>
      </c>
      <c r="Q526" s="345">
        <v>2</v>
      </c>
      <c r="R526" s="59"/>
      <c r="S526" s="346">
        <v>1</v>
      </c>
      <c r="T526" s="340"/>
      <c r="U526" s="346">
        <v>0</v>
      </c>
      <c r="V526" s="183"/>
      <c r="W526" s="183"/>
      <c r="X526" s="183"/>
      <c r="Y526" s="179" t="s">
        <v>16652</v>
      </c>
      <c r="Z526" s="166" t="s">
        <v>230</v>
      </c>
      <c r="AA526" s="203" t="s">
        <v>230</v>
      </c>
      <c r="AB526" s="166" t="s">
        <v>230</v>
      </c>
      <c r="AC526" s="166" t="s">
        <v>230</v>
      </c>
      <c r="AD526" s="166" t="s">
        <v>230</v>
      </c>
      <c r="AE526" s="198" t="s">
        <v>5197</v>
      </c>
      <c r="AF526" s="166" t="s">
        <v>5198</v>
      </c>
      <c r="AG526" s="165" t="s">
        <v>230</v>
      </c>
      <c r="AH526" s="203" t="s">
        <v>58</v>
      </c>
      <c r="AI526" s="167">
        <v>0.1</v>
      </c>
      <c r="AJ526" s="223">
        <v>2100</v>
      </c>
      <c r="AK526" s="186">
        <v>0.43898630136986305</v>
      </c>
      <c r="AL526" s="167">
        <v>0.13635616438356163</v>
      </c>
      <c r="AM526" s="187">
        <v>0.57534246575342474</v>
      </c>
      <c r="AN526" s="186">
        <v>2.9161232876712333</v>
      </c>
      <c r="AO526" s="186">
        <v>0.90579452054794507</v>
      </c>
      <c r="AP526" s="186">
        <v>3.8219178082191783</v>
      </c>
      <c r="AQ526" s="186">
        <v>114.65753424657535</v>
      </c>
      <c r="AR526" s="193" t="s">
        <v>231</v>
      </c>
      <c r="AS526" s="194" t="s">
        <v>431</v>
      </c>
      <c r="AT526" s="166" t="s">
        <v>232</v>
      </c>
      <c r="AU526" s="198" t="s">
        <v>58</v>
      </c>
      <c r="AV526" s="195" t="s">
        <v>5199</v>
      </c>
      <c r="AW526" s="166" t="s">
        <v>234</v>
      </c>
      <c r="AY526" s="196"/>
      <c r="AZ526" s="714"/>
      <c r="BB526" s="196"/>
    </row>
    <row r="527" spans="1:54" s="166" customFormat="1" ht="15.95" customHeight="1" x14ac:dyDescent="0.25">
      <c r="A527" s="182">
        <v>558</v>
      </c>
      <c r="B527" s="166" t="s">
        <v>55</v>
      </c>
      <c r="C527" s="198" t="s">
        <v>58</v>
      </c>
      <c r="D527" s="166" t="s">
        <v>5208</v>
      </c>
      <c r="E527" s="198" t="s">
        <v>5209</v>
      </c>
      <c r="F527" s="198" t="s">
        <v>5210</v>
      </c>
      <c r="H527" s="166" t="s">
        <v>219</v>
      </c>
      <c r="I527" s="166" t="s">
        <v>220</v>
      </c>
      <c r="J527" s="166" t="s">
        <v>221</v>
      </c>
      <c r="K527" s="198" t="s">
        <v>222</v>
      </c>
      <c r="L527" s="198" t="s">
        <v>221</v>
      </c>
      <c r="M527" s="198" t="s">
        <v>879</v>
      </c>
      <c r="N527" s="199">
        <v>6</v>
      </c>
      <c r="O527" s="199">
        <v>1.5</v>
      </c>
      <c r="P527" s="221">
        <v>9</v>
      </c>
      <c r="Q527" s="345">
        <v>4</v>
      </c>
      <c r="R527" s="59"/>
      <c r="S527" s="346">
        <v>1</v>
      </c>
      <c r="T527" s="340"/>
      <c r="U527" s="346">
        <v>0</v>
      </c>
      <c r="V527" s="183"/>
      <c r="W527" s="183"/>
      <c r="X527" s="183"/>
      <c r="Y527" s="179" t="s">
        <v>16652</v>
      </c>
      <c r="Z527" s="166" t="s">
        <v>230</v>
      </c>
      <c r="AA527" s="203" t="s">
        <v>230</v>
      </c>
      <c r="AB527" s="166" t="s">
        <v>230</v>
      </c>
      <c r="AC527" s="166" t="s">
        <v>230</v>
      </c>
      <c r="AD527" s="166" t="s">
        <v>230</v>
      </c>
      <c r="AE527" s="198" t="s">
        <v>5211</v>
      </c>
      <c r="AF527" s="166" t="s">
        <v>5212</v>
      </c>
      <c r="AG527" s="165" t="s">
        <v>230</v>
      </c>
      <c r="AH527" s="203" t="s">
        <v>58</v>
      </c>
      <c r="AI527" s="167">
        <v>0.1</v>
      </c>
      <c r="AJ527" s="186">
        <v>7500</v>
      </c>
      <c r="AK527" s="186">
        <v>1.5678082191780822</v>
      </c>
      <c r="AL527" s="167">
        <v>0.48698630136986304</v>
      </c>
      <c r="AM527" s="187">
        <v>2.0547945205479454</v>
      </c>
      <c r="AN527" s="186">
        <v>1.5678082191780822</v>
      </c>
      <c r="AO527" s="186">
        <v>0.48698630136986304</v>
      </c>
      <c r="AP527" s="186">
        <v>2.0547945205479454</v>
      </c>
      <c r="AQ527" s="186">
        <v>61.643835616438366</v>
      </c>
      <c r="AR527" s="193" t="s">
        <v>231</v>
      </c>
      <c r="AS527" s="194" t="s">
        <v>431</v>
      </c>
      <c r="AT527" s="166" t="s">
        <v>232</v>
      </c>
      <c r="AU527" s="198" t="s">
        <v>58</v>
      </c>
      <c r="AV527" s="231" t="s">
        <v>5213</v>
      </c>
      <c r="AW527" s="166" t="s">
        <v>234</v>
      </c>
      <c r="AY527" s="196"/>
      <c r="AZ527" s="714"/>
      <c r="BB527" s="196"/>
    </row>
    <row r="528" spans="1:54" s="166" customFormat="1" ht="15.95" customHeight="1" x14ac:dyDescent="0.25">
      <c r="A528" s="182">
        <v>559</v>
      </c>
      <c r="B528" s="166" t="s">
        <v>55</v>
      </c>
      <c r="C528" s="198" t="s">
        <v>58</v>
      </c>
      <c r="D528" s="166" t="s">
        <v>5214</v>
      </c>
      <c r="E528" s="198" t="s">
        <v>5215</v>
      </c>
      <c r="F528" s="198" t="s">
        <v>5216</v>
      </c>
      <c r="H528" s="198" t="s">
        <v>219</v>
      </c>
      <c r="I528" s="166" t="s">
        <v>220</v>
      </c>
      <c r="J528" s="166" t="s">
        <v>221</v>
      </c>
      <c r="K528" s="198" t="s">
        <v>2008</v>
      </c>
      <c r="L528" s="198" t="s">
        <v>221</v>
      </c>
      <c r="M528" s="198" t="s">
        <v>879</v>
      </c>
      <c r="N528" s="199">
        <v>9</v>
      </c>
      <c r="O528" s="199">
        <v>2</v>
      </c>
      <c r="P528" s="221">
        <v>18</v>
      </c>
      <c r="Q528" s="345">
        <v>2</v>
      </c>
      <c r="R528" s="59"/>
      <c r="S528" s="346">
        <v>0</v>
      </c>
      <c r="T528" s="340"/>
      <c r="U528" s="346">
        <v>0</v>
      </c>
      <c r="V528" s="183"/>
      <c r="W528" s="183">
        <v>1</v>
      </c>
      <c r="X528" s="183"/>
      <c r="Y528" s="179" t="s">
        <v>16652</v>
      </c>
      <c r="Z528" s="166" t="s">
        <v>230</v>
      </c>
      <c r="AA528" s="203" t="s">
        <v>230</v>
      </c>
      <c r="AB528" s="166" t="s">
        <v>230</v>
      </c>
      <c r="AC528" s="166" t="s">
        <v>230</v>
      </c>
      <c r="AD528" s="166" t="s">
        <v>230</v>
      </c>
      <c r="AE528" s="198" t="s">
        <v>2442</v>
      </c>
      <c r="AF528" s="166" t="s">
        <v>5217</v>
      </c>
      <c r="AG528" s="165" t="s">
        <v>230</v>
      </c>
      <c r="AH528" s="203" t="s">
        <v>58</v>
      </c>
      <c r="AI528" s="312">
        <v>0.1</v>
      </c>
      <c r="AJ528" s="223">
        <v>1650</v>
      </c>
      <c r="AK528" s="167">
        <v>0.34491780821917811</v>
      </c>
      <c r="AL528" s="167">
        <v>0.10713698630136985</v>
      </c>
      <c r="AM528" s="187">
        <v>0.45205479452054798</v>
      </c>
      <c r="AN528" s="167">
        <v>3.166972602739726</v>
      </c>
      <c r="AO528" s="167">
        <v>0.98371232876712322</v>
      </c>
      <c r="AP528" s="167">
        <v>4.1506849315068495</v>
      </c>
      <c r="AQ528" s="167">
        <v>124.52054794520548</v>
      </c>
      <c r="AR528" s="193" t="s">
        <v>231</v>
      </c>
      <c r="AS528" s="194" t="s">
        <v>431</v>
      </c>
      <c r="AT528" s="166" t="s">
        <v>232</v>
      </c>
      <c r="AU528" s="198" t="s">
        <v>58</v>
      </c>
      <c r="AV528" s="195" t="s">
        <v>5218</v>
      </c>
      <c r="AW528" s="166" t="s">
        <v>234</v>
      </c>
      <c r="AX528" s="327" t="s">
        <v>16566</v>
      </c>
      <c r="AY528" s="196"/>
      <c r="AZ528" s="714"/>
      <c r="BB528" s="196"/>
    </row>
    <row r="529" spans="1:54" s="166" customFormat="1" ht="15.95" customHeight="1" x14ac:dyDescent="0.25">
      <c r="A529" s="182">
        <v>560</v>
      </c>
      <c r="B529" s="166" t="s">
        <v>55</v>
      </c>
      <c r="C529" s="198" t="s">
        <v>58</v>
      </c>
      <c r="D529" s="166" t="s">
        <v>5222</v>
      </c>
      <c r="E529" s="198" t="s">
        <v>5223</v>
      </c>
      <c r="F529" s="198" t="s">
        <v>5224</v>
      </c>
      <c r="H529" s="198" t="s">
        <v>219</v>
      </c>
      <c r="I529" s="166" t="s">
        <v>220</v>
      </c>
      <c r="J529" s="198" t="s">
        <v>317</v>
      </c>
      <c r="K529" s="198">
        <v>0</v>
      </c>
      <c r="L529" s="198" t="s">
        <v>317</v>
      </c>
      <c r="M529" s="198">
        <v>0</v>
      </c>
      <c r="N529" s="199">
        <v>7</v>
      </c>
      <c r="O529" s="199">
        <v>1.5</v>
      </c>
      <c r="P529" s="221">
        <v>10.5</v>
      </c>
      <c r="Q529" s="345">
        <v>0</v>
      </c>
      <c r="R529" s="59"/>
      <c r="S529" s="346">
        <v>0</v>
      </c>
      <c r="T529" s="340"/>
      <c r="U529" s="346">
        <v>0</v>
      </c>
      <c r="V529" s="183">
        <v>1</v>
      </c>
      <c r="W529" s="183">
        <v>1</v>
      </c>
      <c r="X529" s="183">
        <v>0</v>
      </c>
      <c r="Y529" s="166" t="s">
        <v>61</v>
      </c>
      <c r="Z529" s="166" t="s">
        <v>230</v>
      </c>
      <c r="AA529" s="203" t="s">
        <v>230</v>
      </c>
      <c r="AB529" s="166" t="s">
        <v>230</v>
      </c>
      <c r="AC529" s="166" t="s">
        <v>230</v>
      </c>
      <c r="AD529" s="166" t="s">
        <v>230</v>
      </c>
      <c r="AE529" s="198" t="s">
        <v>2594</v>
      </c>
      <c r="AF529" s="166" t="s">
        <v>5225</v>
      </c>
      <c r="AG529" s="165" t="s">
        <v>230</v>
      </c>
      <c r="AH529" s="203" t="s">
        <v>58</v>
      </c>
      <c r="AI529" s="312">
        <v>7.6300000000000007E-2</v>
      </c>
      <c r="AJ529" s="223">
        <v>1200</v>
      </c>
      <c r="AK529" s="167">
        <v>0.25084931506849317</v>
      </c>
      <c r="AL529" s="167">
        <v>0</v>
      </c>
      <c r="AM529" s="187">
        <v>0.25084931506849317</v>
      </c>
      <c r="AN529" s="186">
        <v>0.43898630136986305</v>
      </c>
      <c r="AO529" s="186">
        <v>0</v>
      </c>
      <c r="AP529" s="186">
        <v>0.43898630136986305</v>
      </c>
      <c r="AQ529" s="186">
        <v>13.169589041095891</v>
      </c>
      <c r="AR529" s="193" t="s">
        <v>231</v>
      </c>
      <c r="AS529" s="194"/>
      <c r="AT529" s="166" t="s">
        <v>232</v>
      </c>
      <c r="AU529" s="198" t="s">
        <v>58</v>
      </c>
      <c r="AV529" s="231" t="s">
        <v>5226</v>
      </c>
      <c r="AW529" s="166" t="s">
        <v>1122</v>
      </c>
      <c r="AX529" s="327" t="s">
        <v>16478</v>
      </c>
      <c r="AY529" s="286" t="s">
        <v>16471</v>
      </c>
      <c r="AZ529" s="714"/>
      <c r="BB529" s="196"/>
    </row>
    <row r="530" spans="1:54" s="166" customFormat="1" ht="15.95" customHeight="1" x14ac:dyDescent="0.25">
      <c r="A530" s="182">
        <v>561</v>
      </c>
      <c r="B530" s="166" t="s">
        <v>55</v>
      </c>
      <c r="C530" s="198" t="s">
        <v>58</v>
      </c>
      <c r="D530" s="166" t="s">
        <v>5231</v>
      </c>
      <c r="E530" s="198" t="s">
        <v>5232</v>
      </c>
      <c r="F530" s="198" t="s">
        <v>5233</v>
      </c>
      <c r="H530" s="198" t="s">
        <v>219</v>
      </c>
      <c r="I530" s="166" t="s">
        <v>220</v>
      </c>
      <c r="J530" s="198" t="s">
        <v>317</v>
      </c>
      <c r="K530" s="198">
        <v>0</v>
      </c>
      <c r="L530" s="198" t="s">
        <v>317</v>
      </c>
      <c r="M530" s="198">
        <v>0</v>
      </c>
      <c r="N530" s="199">
        <v>1.8</v>
      </c>
      <c r="O530" s="199">
        <v>1.25</v>
      </c>
      <c r="P530" s="221">
        <v>2.25</v>
      </c>
      <c r="Q530" s="345">
        <v>2</v>
      </c>
      <c r="R530" s="59"/>
      <c r="S530" s="346">
        <v>0</v>
      </c>
      <c r="T530" s="340"/>
      <c r="U530" s="346">
        <v>0</v>
      </c>
      <c r="V530" s="183"/>
      <c r="W530" s="183">
        <v>1</v>
      </c>
      <c r="X530" s="183"/>
      <c r="Y530" s="166" t="s">
        <v>61</v>
      </c>
      <c r="Z530" s="166" t="s">
        <v>230</v>
      </c>
      <c r="AA530" s="203" t="s">
        <v>230</v>
      </c>
      <c r="AB530" s="166" t="s">
        <v>230</v>
      </c>
      <c r="AC530" s="166" t="s">
        <v>230</v>
      </c>
      <c r="AD530" s="166" t="s">
        <v>230</v>
      </c>
      <c r="AE530" s="198" t="s">
        <v>5175</v>
      </c>
      <c r="AF530" s="166" t="s">
        <v>5234</v>
      </c>
      <c r="AG530" s="165" t="s">
        <v>230</v>
      </c>
      <c r="AH530" s="203" t="s">
        <v>58</v>
      </c>
      <c r="AI530" s="167">
        <v>0.1</v>
      </c>
      <c r="AJ530" s="223">
        <v>5400</v>
      </c>
      <c r="AK530" s="186">
        <v>1.1288219178082193</v>
      </c>
      <c r="AL530" s="167">
        <v>0.35063013698630136</v>
      </c>
      <c r="AM530" s="187">
        <v>1.4794520547945207</v>
      </c>
      <c r="AN530" s="186">
        <v>2.7906986301369865</v>
      </c>
      <c r="AO530" s="186">
        <v>0.86683561643835616</v>
      </c>
      <c r="AP530" s="186">
        <v>3.6575342465753424</v>
      </c>
      <c r="AQ530" s="186">
        <v>109.72602739726027</v>
      </c>
      <c r="AR530" s="193" t="s">
        <v>231</v>
      </c>
      <c r="AS530" s="194"/>
      <c r="AT530" s="166" t="s">
        <v>232</v>
      </c>
      <c r="AU530" s="198" t="s">
        <v>58</v>
      </c>
      <c r="AV530" s="195" t="s">
        <v>5235</v>
      </c>
      <c r="AW530" s="166" t="s">
        <v>1122</v>
      </c>
      <c r="AY530" s="196"/>
      <c r="AZ530" s="714"/>
      <c r="BB530" s="196"/>
    </row>
    <row r="531" spans="1:54" s="166" customFormat="1" ht="15.95" customHeight="1" x14ac:dyDescent="0.25">
      <c r="A531" s="182">
        <v>562</v>
      </c>
      <c r="B531" s="166" t="s">
        <v>55</v>
      </c>
      <c r="C531" s="198" t="s">
        <v>58</v>
      </c>
      <c r="D531" s="166" t="s">
        <v>5240</v>
      </c>
      <c r="E531" s="198" t="s">
        <v>5241</v>
      </c>
      <c r="F531" s="198" t="s">
        <v>5242</v>
      </c>
      <c r="H531" s="166" t="s">
        <v>219</v>
      </c>
      <c r="I531" s="166" t="s">
        <v>220</v>
      </c>
      <c r="J531" s="166" t="s">
        <v>221</v>
      </c>
      <c r="K531" s="198" t="s">
        <v>222</v>
      </c>
      <c r="L531" s="198" t="s">
        <v>221</v>
      </c>
      <c r="M531" s="198" t="s">
        <v>879</v>
      </c>
      <c r="N531" s="199">
        <v>7</v>
      </c>
      <c r="O531" s="199">
        <v>2</v>
      </c>
      <c r="P531" s="221">
        <v>14</v>
      </c>
      <c r="Q531" s="345">
        <v>2</v>
      </c>
      <c r="R531" s="59"/>
      <c r="S531" s="346">
        <v>1</v>
      </c>
      <c r="T531" s="340"/>
      <c r="U531" s="346">
        <v>0</v>
      </c>
      <c r="V531" s="183"/>
      <c r="W531" s="183"/>
      <c r="X531" s="183"/>
      <c r="Y531" s="179" t="s">
        <v>16652</v>
      </c>
      <c r="Z531" s="166" t="s">
        <v>230</v>
      </c>
      <c r="AA531" s="203" t="s">
        <v>230</v>
      </c>
      <c r="AB531" s="166" t="s">
        <v>230</v>
      </c>
      <c r="AC531" s="166" t="s">
        <v>230</v>
      </c>
      <c r="AD531" s="166" t="s">
        <v>230</v>
      </c>
      <c r="AE531" s="166" t="s">
        <v>5227</v>
      </c>
      <c r="AF531" s="166" t="s">
        <v>5243</v>
      </c>
      <c r="AG531" s="165" t="s">
        <v>230</v>
      </c>
      <c r="AH531" s="203" t="s">
        <v>58</v>
      </c>
      <c r="AI531" s="167">
        <v>0.1</v>
      </c>
      <c r="AJ531" s="186">
        <v>4800</v>
      </c>
      <c r="AK531" s="186">
        <v>1.0033972602739727</v>
      </c>
      <c r="AL531" s="167">
        <v>0.31167123287671228</v>
      </c>
      <c r="AM531" s="187">
        <v>1.3150684931506849</v>
      </c>
      <c r="AN531" s="186">
        <v>1.4088493150684931</v>
      </c>
      <c r="AO531" s="186">
        <v>0.31167123287671228</v>
      </c>
      <c r="AP531" s="186">
        <v>1.7205205479452053</v>
      </c>
      <c r="AQ531" s="186">
        <v>51.615616438356156</v>
      </c>
      <c r="AR531" s="193" t="s">
        <v>231</v>
      </c>
      <c r="AS531" s="194" t="s">
        <v>431</v>
      </c>
      <c r="AT531" s="166" t="s">
        <v>232</v>
      </c>
      <c r="AU531" s="198" t="s">
        <v>58</v>
      </c>
      <c r="AV531" s="231" t="s">
        <v>5226</v>
      </c>
      <c r="AW531" s="166" t="s">
        <v>234</v>
      </c>
      <c r="AY531" s="196"/>
      <c r="AZ531" s="714"/>
      <c r="BB531" s="196"/>
    </row>
    <row r="532" spans="1:54" s="166" customFormat="1" ht="15.95" customHeight="1" x14ac:dyDescent="0.25">
      <c r="A532" s="400">
        <v>563</v>
      </c>
      <c r="B532" s="384" t="s">
        <v>55</v>
      </c>
      <c r="C532" s="389" t="s">
        <v>58</v>
      </c>
      <c r="D532" s="384" t="s">
        <v>5</v>
      </c>
      <c r="E532" s="389" t="s">
        <v>5251</v>
      </c>
      <c r="F532" s="389" t="s">
        <v>5252</v>
      </c>
      <c r="G532" s="384"/>
      <c r="H532" s="384" t="s">
        <v>219</v>
      </c>
      <c r="I532" s="384" t="s">
        <v>220</v>
      </c>
      <c r="J532" s="384" t="s">
        <v>221</v>
      </c>
      <c r="K532" s="389" t="s">
        <v>2008</v>
      </c>
      <c r="L532" s="389" t="s">
        <v>221</v>
      </c>
      <c r="M532" s="389" t="s">
        <v>879</v>
      </c>
      <c r="N532" s="390">
        <v>6</v>
      </c>
      <c r="O532" s="390">
        <v>1.5</v>
      </c>
      <c r="P532" s="456">
        <v>9</v>
      </c>
      <c r="Q532" s="392">
        <v>0</v>
      </c>
      <c r="R532" s="387"/>
      <c r="S532" s="391">
        <v>0</v>
      </c>
      <c r="T532" s="386"/>
      <c r="U532" s="391">
        <v>0</v>
      </c>
      <c r="V532" s="386"/>
      <c r="W532" s="386"/>
      <c r="X532" s="386"/>
      <c r="Y532" s="818" t="s">
        <v>16652</v>
      </c>
      <c r="Z532" s="384" t="s">
        <v>230</v>
      </c>
      <c r="AA532" s="427" t="s">
        <v>230</v>
      </c>
      <c r="AB532" s="388" t="s">
        <v>230</v>
      </c>
      <c r="AC532" s="388" t="s">
        <v>230</v>
      </c>
      <c r="AD532" s="388" t="s">
        <v>230</v>
      </c>
      <c r="AE532" s="393"/>
      <c r="AF532" s="388"/>
      <c r="AG532" s="419"/>
      <c r="AH532" s="427"/>
      <c r="AI532" s="420"/>
      <c r="AJ532" s="428"/>
      <c r="AK532" s="394"/>
      <c r="AL532" s="420"/>
      <c r="AM532" s="421"/>
      <c r="AN532" s="475">
        <v>0</v>
      </c>
      <c r="AO532" s="475">
        <v>0</v>
      </c>
      <c r="AP532" s="475">
        <v>0</v>
      </c>
      <c r="AQ532" s="475">
        <v>0</v>
      </c>
      <c r="AR532" s="422" t="s">
        <v>231</v>
      </c>
      <c r="AS532" s="401"/>
      <c r="AT532" s="384" t="s">
        <v>232</v>
      </c>
      <c r="AU532" s="389" t="s">
        <v>58</v>
      </c>
      <c r="AV532" s="429" t="s">
        <v>5253</v>
      </c>
      <c r="AW532" s="384" t="s">
        <v>234</v>
      </c>
      <c r="AX532" s="327" t="s">
        <v>16475</v>
      </c>
      <c r="AY532" s="317" t="s">
        <v>16476</v>
      </c>
      <c r="AZ532" s="714"/>
      <c r="BB532" s="196"/>
    </row>
    <row r="533" spans="1:54" s="166" customFormat="1" ht="15.95" customHeight="1" x14ac:dyDescent="0.25">
      <c r="A533" s="182">
        <v>564</v>
      </c>
      <c r="B533" s="166" t="s">
        <v>55</v>
      </c>
      <c r="C533" s="198" t="s">
        <v>58</v>
      </c>
      <c r="D533" s="166" t="s">
        <v>104</v>
      </c>
      <c r="E533" s="198" t="s">
        <v>5254</v>
      </c>
      <c r="F533" s="198" t="s">
        <v>5255</v>
      </c>
      <c r="H533" s="166" t="s">
        <v>219</v>
      </c>
      <c r="I533" s="166" t="s">
        <v>1413</v>
      </c>
      <c r="J533" s="166" t="s">
        <v>221</v>
      </c>
      <c r="K533" s="198" t="s">
        <v>2008</v>
      </c>
      <c r="L533" s="198" t="s">
        <v>221</v>
      </c>
      <c r="M533" s="198" t="s">
        <v>879</v>
      </c>
      <c r="N533" s="199">
        <v>12</v>
      </c>
      <c r="O533" s="199">
        <v>1.5</v>
      </c>
      <c r="P533" s="221">
        <v>18</v>
      </c>
      <c r="Q533" s="345">
        <v>4</v>
      </c>
      <c r="R533" s="59"/>
      <c r="S533" s="346">
        <v>1</v>
      </c>
      <c r="T533" s="340"/>
      <c r="U533" s="346">
        <v>0</v>
      </c>
      <c r="V533" s="183">
        <v>0</v>
      </c>
      <c r="W533" s="183"/>
      <c r="X533" s="183">
        <v>0</v>
      </c>
      <c r="Y533" s="179" t="s">
        <v>16652</v>
      </c>
      <c r="Z533" s="166" t="s">
        <v>230</v>
      </c>
      <c r="AA533" s="203" t="s">
        <v>230</v>
      </c>
      <c r="AB533" s="166" t="s">
        <v>230</v>
      </c>
      <c r="AC533" s="166" t="s">
        <v>230</v>
      </c>
      <c r="AD533" s="166" t="s">
        <v>230</v>
      </c>
      <c r="AE533" s="198" t="s">
        <v>5256</v>
      </c>
      <c r="AF533" s="166" t="s">
        <v>5257</v>
      </c>
      <c r="AG533" s="165" t="s">
        <v>230</v>
      </c>
      <c r="AH533" s="203" t="s">
        <v>58</v>
      </c>
      <c r="AI533" s="167">
        <v>0.1</v>
      </c>
      <c r="AJ533" s="223">
        <v>4650</v>
      </c>
      <c r="AK533" s="186">
        <v>0.97204109589041099</v>
      </c>
      <c r="AL533" s="167">
        <v>0.30193150684931508</v>
      </c>
      <c r="AM533" s="187">
        <v>1.273972602739726</v>
      </c>
      <c r="AN533" s="186">
        <v>3.5432465753424665</v>
      </c>
      <c r="AO533" s="186">
        <v>1.1005890410958903</v>
      </c>
      <c r="AP533" s="186">
        <v>4.6438356164383565</v>
      </c>
      <c r="AQ533" s="186">
        <v>139.3150684931507</v>
      </c>
      <c r="AR533" s="193" t="s">
        <v>231</v>
      </c>
      <c r="AS533" s="194" t="s">
        <v>431</v>
      </c>
      <c r="AT533" s="166" t="s">
        <v>232</v>
      </c>
      <c r="AU533" s="198" t="s">
        <v>58</v>
      </c>
      <c r="AV533" s="195" t="s">
        <v>5258</v>
      </c>
      <c r="AW533" s="166" t="s">
        <v>234</v>
      </c>
      <c r="AY533" s="196"/>
      <c r="AZ533" s="714"/>
      <c r="BB533" s="196"/>
    </row>
    <row r="534" spans="1:54" s="166" customFormat="1" ht="15.95" customHeight="1" x14ac:dyDescent="0.25">
      <c r="A534" s="400">
        <v>565</v>
      </c>
      <c r="B534" s="384" t="s">
        <v>55</v>
      </c>
      <c r="C534" s="389" t="s">
        <v>58</v>
      </c>
      <c r="D534" s="384" t="s">
        <v>105</v>
      </c>
      <c r="E534" s="389" t="s">
        <v>5274</v>
      </c>
      <c r="F534" s="389" t="s">
        <v>5275</v>
      </c>
      <c r="G534" s="384"/>
      <c r="H534" s="389" t="s">
        <v>219</v>
      </c>
      <c r="I534" s="384" t="s">
        <v>220</v>
      </c>
      <c r="J534" s="389" t="s">
        <v>317</v>
      </c>
      <c r="K534" s="389">
        <v>0</v>
      </c>
      <c r="L534" s="389" t="s">
        <v>317</v>
      </c>
      <c r="M534" s="389">
        <v>0</v>
      </c>
      <c r="N534" s="390">
        <v>8</v>
      </c>
      <c r="O534" s="390">
        <v>1.5</v>
      </c>
      <c r="P534" s="456">
        <v>12</v>
      </c>
      <c r="Q534" s="392">
        <v>0</v>
      </c>
      <c r="R534" s="387"/>
      <c r="S534" s="391">
        <v>0</v>
      </c>
      <c r="T534" s="386"/>
      <c r="U534" s="391">
        <v>0</v>
      </c>
      <c r="V534" s="386">
        <v>1</v>
      </c>
      <c r="W534" s="386">
        <v>1</v>
      </c>
      <c r="X534" s="386">
        <v>0</v>
      </c>
      <c r="Y534" s="384" t="s">
        <v>61</v>
      </c>
      <c r="Z534" s="384" t="s">
        <v>230</v>
      </c>
      <c r="AA534" s="437" t="s">
        <v>230</v>
      </c>
      <c r="AB534" s="434" t="s">
        <v>230</v>
      </c>
      <c r="AC534" s="434" t="s">
        <v>230</v>
      </c>
      <c r="AD534" s="434" t="s">
        <v>230</v>
      </c>
      <c r="AE534" s="439" t="s">
        <v>5221</v>
      </c>
      <c r="AF534" s="434" t="s">
        <v>5276</v>
      </c>
      <c r="AG534" s="438" t="s">
        <v>230</v>
      </c>
      <c r="AH534" s="437" t="s">
        <v>58</v>
      </c>
      <c r="AI534" s="480">
        <v>7.6300000000000007E-2</v>
      </c>
      <c r="AJ534" s="436">
        <v>300</v>
      </c>
      <c r="AK534" s="481">
        <v>0</v>
      </c>
      <c r="AL534" s="481">
        <v>0</v>
      </c>
      <c r="AM534" s="482">
        <v>0</v>
      </c>
      <c r="AN534" s="483">
        <v>0</v>
      </c>
      <c r="AO534" s="483">
        <v>0</v>
      </c>
      <c r="AP534" s="483">
        <v>0</v>
      </c>
      <c r="AQ534" s="483">
        <v>0</v>
      </c>
      <c r="AR534" s="432" t="s">
        <v>231</v>
      </c>
      <c r="AS534" s="433"/>
      <c r="AT534" s="434" t="s">
        <v>232</v>
      </c>
      <c r="AU534" s="439" t="s">
        <v>58</v>
      </c>
      <c r="AV534" s="435" t="s">
        <v>1122</v>
      </c>
      <c r="AW534" s="287" t="s">
        <v>1122</v>
      </c>
      <c r="AX534" s="327" t="s">
        <v>17178</v>
      </c>
      <c r="AY534" s="286" t="s">
        <v>16471</v>
      </c>
      <c r="AZ534" s="714"/>
      <c r="BB534" s="196"/>
    </row>
    <row r="535" spans="1:54" s="166" customFormat="1" ht="15.95" customHeight="1" x14ac:dyDescent="0.25">
      <c r="A535" s="182">
        <v>566</v>
      </c>
      <c r="B535" s="170" t="s">
        <v>55</v>
      </c>
      <c r="C535" s="198" t="s">
        <v>58</v>
      </c>
      <c r="D535" s="166" t="s">
        <v>5282</v>
      </c>
      <c r="E535" s="198" t="s">
        <v>5283</v>
      </c>
      <c r="F535" s="198" t="s">
        <v>5284</v>
      </c>
      <c r="H535" s="198" t="s">
        <v>219</v>
      </c>
      <c r="I535" s="166" t="s">
        <v>220</v>
      </c>
      <c r="J535" s="198" t="s">
        <v>221</v>
      </c>
      <c r="K535" s="198" t="s">
        <v>879</v>
      </c>
      <c r="L535" s="198" t="s">
        <v>221</v>
      </c>
      <c r="M535" s="198" t="s">
        <v>879</v>
      </c>
      <c r="N535" s="199">
        <v>2.5</v>
      </c>
      <c r="O535" s="199">
        <v>1.5</v>
      </c>
      <c r="P535" s="221">
        <v>3.75</v>
      </c>
      <c r="Q535" s="345">
        <v>3</v>
      </c>
      <c r="R535" s="59"/>
      <c r="S535" s="346">
        <v>2</v>
      </c>
      <c r="T535" s="340"/>
      <c r="U535" s="346">
        <v>0</v>
      </c>
      <c r="V535" s="183"/>
      <c r="W535" s="183"/>
      <c r="X535" s="183"/>
      <c r="Y535" s="166" t="s">
        <v>62</v>
      </c>
      <c r="Z535" s="170" t="s">
        <v>224</v>
      </c>
      <c r="AA535" s="197" t="s">
        <v>225</v>
      </c>
      <c r="AB535" s="166" t="s">
        <v>1789</v>
      </c>
      <c r="AC535" s="166" t="s">
        <v>1790</v>
      </c>
      <c r="AD535" s="171" t="s">
        <v>1791</v>
      </c>
      <c r="AE535" s="198" t="s">
        <v>2598</v>
      </c>
      <c r="AF535" s="166" t="s">
        <v>1210</v>
      </c>
      <c r="AG535" s="165" t="s">
        <v>230</v>
      </c>
      <c r="AH535" s="203" t="s">
        <v>59</v>
      </c>
      <c r="AI535" s="167">
        <v>0.114</v>
      </c>
      <c r="AJ535" s="221">
        <v>118</v>
      </c>
      <c r="AK535" s="186">
        <v>2.8126027397260275E-2</v>
      </c>
      <c r="AL535" s="186">
        <v>8.7287671232876719E-3</v>
      </c>
      <c r="AM535" s="187">
        <v>3.6854794520547948E-2</v>
      </c>
      <c r="AN535" s="186">
        <v>3.61635205479452</v>
      </c>
      <c r="AO535" s="186">
        <v>1.0984068493150685</v>
      </c>
      <c r="AP535" s="186">
        <v>4.7147589041095888</v>
      </c>
      <c r="AQ535" s="186">
        <v>141.44276712328767</v>
      </c>
      <c r="AR535" s="193" t="s">
        <v>231</v>
      </c>
      <c r="AS535" s="194" t="s">
        <v>114</v>
      </c>
      <c r="AT535" s="166" t="s">
        <v>232</v>
      </c>
      <c r="AU535" s="198" t="s">
        <v>58</v>
      </c>
      <c r="AV535" s="231" t="s">
        <v>5285</v>
      </c>
      <c r="AW535" s="166" t="s">
        <v>234</v>
      </c>
      <c r="AY535" s="196"/>
      <c r="AZ535" s="714"/>
      <c r="BB535" s="196"/>
    </row>
    <row r="536" spans="1:54" s="166" customFormat="1" ht="15.95" customHeight="1" x14ac:dyDescent="0.25">
      <c r="A536" s="182">
        <v>567</v>
      </c>
      <c r="B536" s="166" t="s">
        <v>55</v>
      </c>
      <c r="C536" s="198" t="s">
        <v>58</v>
      </c>
      <c r="D536" s="166" t="s">
        <v>5293</v>
      </c>
      <c r="E536" s="198" t="s">
        <v>5294</v>
      </c>
      <c r="F536" s="198" t="s">
        <v>5295</v>
      </c>
      <c r="H536" s="198" t="s">
        <v>219</v>
      </c>
      <c r="I536" s="166" t="s">
        <v>220</v>
      </c>
      <c r="J536" s="198" t="s">
        <v>317</v>
      </c>
      <c r="K536" s="198">
        <v>0</v>
      </c>
      <c r="L536" s="198" t="s">
        <v>317</v>
      </c>
      <c r="M536" s="198">
        <v>0</v>
      </c>
      <c r="N536" s="199">
        <v>8.6</v>
      </c>
      <c r="O536" s="199">
        <v>1.5</v>
      </c>
      <c r="P536" s="221">
        <v>12.899999999999999</v>
      </c>
      <c r="Q536" s="345">
        <v>1</v>
      </c>
      <c r="R536" s="59"/>
      <c r="S536" s="346">
        <v>0</v>
      </c>
      <c r="T536" s="340"/>
      <c r="U536" s="346">
        <v>0</v>
      </c>
      <c r="V536" s="183"/>
      <c r="W536" s="183">
        <v>1</v>
      </c>
      <c r="X536" s="183"/>
      <c r="Y536" s="166" t="s">
        <v>61</v>
      </c>
      <c r="Z536" s="166" t="s">
        <v>230</v>
      </c>
      <c r="AA536" s="203" t="s">
        <v>230</v>
      </c>
      <c r="AB536" s="166" t="s">
        <v>230</v>
      </c>
      <c r="AC536" s="166" t="s">
        <v>230</v>
      </c>
      <c r="AD536" s="166" t="s">
        <v>230</v>
      </c>
      <c r="AE536" s="198" t="s">
        <v>5079</v>
      </c>
      <c r="AF536" s="166" t="s">
        <v>5296</v>
      </c>
      <c r="AG536" s="165" t="s">
        <v>230</v>
      </c>
      <c r="AH536" s="203" t="s">
        <v>58</v>
      </c>
      <c r="AI536" s="312">
        <v>7.6300000000000007E-2</v>
      </c>
      <c r="AJ536" s="223">
        <v>1050</v>
      </c>
      <c r="AK536" s="167">
        <v>0.21949315068493153</v>
      </c>
      <c r="AL536" s="167">
        <v>0</v>
      </c>
      <c r="AM536" s="187">
        <v>0.21949315068493153</v>
      </c>
      <c r="AN536" s="186">
        <v>2.1322191780821922</v>
      </c>
      <c r="AO536" s="186">
        <v>0</v>
      </c>
      <c r="AP536" s="186">
        <v>2.1322191780821922</v>
      </c>
      <c r="AQ536" s="186">
        <v>63.966575342465767</v>
      </c>
      <c r="AR536" s="193" t="s">
        <v>231</v>
      </c>
      <c r="AS536" s="194"/>
      <c r="AT536" s="166" t="s">
        <v>232</v>
      </c>
      <c r="AU536" s="198" t="s">
        <v>58</v>
      </c>
      <c r="AV536" s="231" t="s">
        <v>5297</v>
      </c>
      <c r="AW536" s="166" t="s">
        <v>1122</v>
      </c>
      <c r="AX536" s="327" t="s">
        <v>16478</v>
      </c>
      <c r="AY536" s="286" t="s">
        <v>16471</v>
      </c>
      <c r="AZ536" s="714"/>
      <c r="BB536" s="196"/>
    </row>
    <row r="537" spans="1:54" s="166" customFormat="1" ht="15.95" customHeight="1" x14ac:dyDescent="0.25">
      <c r="A537" s="182">
        <v>568</v>
      </c>
      <c r="B537" s="166" t="s">
        <v>55</v>
      </c>
      <c r="C537" s="198" t="s">
        <v>58</v>
      </c>
      <c r="D537" s="166" t="s">
        <v>5305</v>
      </c>
      <c r="E537" s="198" t="s">
        <v>5306</v>
      </c>
      <c r="F537" s="198" t="s">
        <v>5307</v>
      </c>
      <c r="H537" s="198" t="s">
        <v>219</v>
      </c>
      <c r="I537" s="166" t="s">
        <v>220</v>
      </c>
      <c r="J537" s="198" t="s">
        <v>317</v>
      </c>
      <c r="K537" s="198">
        <v>0</v>
      </c>
      <c r="L537" s="198" t="s">
        <v>317</v>
      </c>
      <c r="M537" s="198">
        <v>0</v>
      </c>
      <c r="N537" s="199">
        <v>8.6</v>
      </c>
      <c r="O537" s="199">
        <v>1.5</v>
      </c>
      <c r="P537" s="221">
        <v>12.899999999999999</v>
      </c>
      <c r="Q537" s="345">
        <v>1</v>
      </c>
      <c r="R537" s="59"/>
      <c r="S537" s="346">
        <v>0</v>
      </c>
      <c r="T537" s="340"/>
      <c r="U537" s="346">
        <v>0</v>
      </c>
      <c r="V537" s="183"/>
      <c r="W537" s="183">
        <v>1</v>
      </c>
      <c r="X537" s="183"/>
      <c r="Y537" s="166" t="s">
        <v>61</v>
      </c>
      <c r="Z537" s="166" t="s">
        <v>230</v>
      </c>
      <c r="AA537" s="203" t="s">
        <v>230</v>
      </c>
      <c r="AB537" s="166" t="s">
        <v>230</v>
      </c>
      <c r="AC537" s="166" t="s">
        <v>230</v>
      </c>
      <c r="AD537" s="166" t="s">
        <v>230</v>
      </c>
      <c r="AE537" s="198" t="s">
        <v>5141</v>
      </c>
      <c r="AF537" s="166" t="s">
        <v>5308</v>
      </c>
      <c r="AG537" s="165" t="s">
        <v>230</v>
      </c>
      <c r="AH537" s="203" t="s">
        <v>58</v>
      </c>
      <c r="AI537" s="312">
        <v>7.6300000000000007E-2</v>
      </c>
      <c r="AJ537" s="223">
        <v>4950</v>
      </c>
      <c r="AK537" s="167">
        <v>1.0347534246575345</v>
      </c>
      <c r="AL537" s="167">
        <v>0</v>
      </c>
      <c r="AM537" s="187">
        <v>1.0347534246575345</v>
      </c>
      <c r="AN537" s="186">
        <v>1.5678082191780827</v>
      </c>
      <c r="AO537" s="186">
        <v>0</v>
      </c>
      <c r="AP537" s="186">
        <v>1.5678082191780827</v>
      </c>
      <c r="AQ537" s="186">
        <v>47.034246575342479</v>
      </c>
      <c r="AR537" s="193" t="s">
        <v>231</v>
      </c>
      <c r="AS537" s="194"/>
      <c r="AT537" s="166" t="s">
        <v>232</v>
      </c>
      <c r="AU537" s="198" t="s">
        <v>58</v>
      </c>
      <c r="AV537" s="195" t="s">
        <v>5309</v>
      </c>
      <c r="AW537" s="166" t="s">
        <v>1122</v>
      </c>
      <c r="AX537" s="327" t="s">
        <v>16478</v>
      </c>
      <c r="AY537" s="286" t="s">
        <v>16471</v>
      </c>
      <c r="AZ537" s="714"/>
      <c r="BB537" s="196"/>
    </row>
    <row r="538" spans="1:54" s="232" customFormat="1" ht="15.95" customHeight="1" x14ac:dyDescent="0.25">
      <c r="A538" s="400">
        <v>569</v>
      </c>
      <c r="B538" s="384" t="s">
        <v>55</v>
      </c>
      <c r="C538" s="389" t="s">
        <v>58</v>
      </c>
      <c r="D538" s="384" t="s">
        <v>106</v>
      </c>
      <c r="E538" s="389" t="s">
        <v>5312</v>
      </c>
      <c r="F538" s="389" t="s">
        <v>5313</v>
      </c>
      <c r="G538" s="384"/>
      <c r="H538" s="389" t="s">
        <v>219</v>
      </c>
      <c r="I538" s="384" t="s">
        <v>220</v>
      </c>
      <c r="J538" s="389" t="s">
        <v>221</v>
      </c>
      <c r="K538" s="389" t="s">
        <v>2008</v>
      </c>
      <c r="L538" s="389" t="s">
        <v>221</v>
      </c>
      <c r="M538" s="389" t="s">
        <v>2008</v>
      </c>
      <c r="N538" s="390">
        <v>7</v>
      </c>
      <c r="O538" s="390">
        <v>2</v>
      </c>
      <c r="P538" s="456">
        <v>14</v>
      </c>
      <c r="Q538" s="392">
        <v>0</v>
      </c>
      <c r="R538" s="387"/>
      <c r="S538" s="391">
        <v>0</v>
      </c>
      <c r="T538" s="386"/>
      <c r="U538" s="391">
        <v>0</v>
      </c>
      <c r="V538" s="386">
        <v>1</v>
      </c>
      <c r="W538" s="386">
        <v>1</v>
      </c>
      <c r="X538" s="386">
        <v>0</v>
      </c>
      <c r="Y538" s="384" t="s">
        <v>61</v>
      </c>
      <c r="Z538" s="384" t="s">
        <v>230</v>
      </c>
      <c r="AA538" s="427" t="s">
        <v>230</v>
      </c>
      <c r="AB538" s="388" t="s">
        <v>230</v>
      </c>
      <c r="AC538" s="384" t="s">
        <v>230</v>
      </c>
      <c r="AD538" s="384" t="s">
        <v>230</v>
      </c>
      <c r="AE538" s="389" t="s">
        <v>1798</v>
      </c>
      <c r="AF538" s="384" t="s">
        <v>5314</v>
      </c>
      <c r="AG538" s="402" t="s">
        <v>230</v>
      </c>
      <c r="AH538" s="403" t="s">
        <v>58</v>
      </c>
      <c r="AI538" s="410">
        <v>0.1</v>
      </c>
      <c r="AJ538" s="391">
        <v>0</v>
      </c>
      <c r="AK538" s="473">
        <v>0</v>
      </c>
      <c r="AL538" s="472">
        <v>0</v>
      </c>
      <c r="AM538" s="474">
        <v>0</v>
      </c>
      <c r="AN538" s="473">
        <v>0</v>
      </c>
      <c r="AO538" s="473">
        <v>0</v>
      </c>
      <c r="AP538" s="473">
        <v>0</v>
      </c>
      <c r="AQ538" s="473">
        <v>0</v>
      </c>
      <c r="AR538" s="405" t="s">
        <v>231</v>
      </c>
      <c r="AS538" s="401"/>
      <c r="AT538" s="384" t="s">
        <v>232</v>
      </c>
      <c r="AU538" s="389" t="s">
        <v>58</v>
      </c>
      <c r="AV538" s="406" t="s">
        <v>1122</v>
      </c>
      <c r="AW538" s="384" t="s">
        <v>1122</v>
      </c>
      <c r="AX538" s="327" t="s">
        <v>16441</v>
      </c>
      <c r="AY538" s="317" t="s">
        <v>16484</v>
      </c>
      <c r="AZ538" s="811"/>
      <c r="BB538" s="254"/>
    </row>
    <row r="539" spans="1:54" s="166" customFormat="1" ht="15.95" customHeight="1" x14ac:dyDescent="0.25">
      <c r="A539" s="182">
        <v>570</v>
      </c>
      <c r="B539" s="166" t="s">
        <v>55</v>
      </c>
      <c r="C539" s="198" t="s">
        <v>58</v>
      </c>
      <c r="D539" s="166" t="s">
        <v>6</v>
      </c>
      <c r="E539" s="198" t="s">
        <v>5318</v>
      </c>
      <c r="F539" s="198" t="s">
        <v>5319</v>
      </c>
      <c r="H539" s="166" t="s">
        <v>317</v>
      </c>
      <c r="I539" s="166" t="s">
        <v>484</v>
      </c>
      <c r="J539" s="166" t="s">
        <v>221</v>
      </c>
      <c r="K539" s="198" t="s">
        <v>2008</v>
      </c>
      <c r="L539" s="198" t="s">
        <v>221</v>
      </c>
      <c r="M539" s="198" t="s">
        <v>879</v>
      </c>
      <c r="N539" s="199">
        <v>1.8</v>
      </c>
      <c r="O539" s="199">
        <v>1.25</v>
      </c>
      <c r="P539" s="221">
        <v>2.25</v>
      </c>
      <c r="Q539" s="345">
        <v>2</v>
      </c>
      <c r="R539" s="59"/>
      <c r="S539" s="346">
        <v>1</v>
      </c>
      <c r="T539" s="340"/>
      <c r="U539" s="346">
        <v>0</v>
      </c>
      <c r="V539" s="183"/>
      <c r="W539" s="183"/>
      <c r="X539" s="183"/>
      <c r="Y539" s="179" t="s">
        <v>16652</v>
      </c>
      <c r="Z539" s="166" t="s">
        <v>230</v>
      </c>
      <c r="AA539" s="203" t="s">
        <v>230</v>
      </c>
      <c r="AB539" s="166" t="s">
        <v>230</v>
      </c>
      <c r="AC539" s="166" t="s">
        <v>230</v>
      </c>
      <c r="AD539" s="166" t="s">
        <v>230</v>
      </c>
      <c r="AE539" s="198" t="s">
        <v>5320</v>
      </c>
      <c r="AF539" s="166" t="s">
        <v>5321</v>
      </c>
      <c r="AG539" s="165" t="s">
        <v>230</v>
      </c>
      <c r="AH539" s="203" t="s">
        <v>58</v>
      </c>
      <c r="AI539" s="312">
        <v>7.6300000000000007E-2</v>
      </c>
      <c r="AJ539" s="223">
        <v>4500</v>
      </c>
      <c r="AK539" s="186">
        <v>0.9406849315068494</v>
      </c>
      <c r="AL539" s="167">
        <v>0</v>
      </c>
      <c r="AM539" s="187">
        <v>0.9406849315068494</v>
      </c>
      <c r="AN539" s="186">
        <v>2.6652739726027401</v>
      </c>
      <c r="AO539" s="186">
        <v>0</v>
      </c>
      <c r="AP539" s="186">
        <v>2.6652739726027401</v>
      </c>
      <c r="AQ539" s="186">
        <v>79.958219178082203</v>
      </c>
      <c r="AR539" s="193" t="s">
        <v>231</v>
      </c>
      <c r="AS539" s="194" t="s">
        <v>431</v>
      </c>
      <c r="AT539" s="166" t="s">
        <v>232</v>
      </c>
      <c r="AU539" s="198" t="s">
        <v>58</v>
      </c>
      <c r="AV539" s="195" t="s">
        <v>5322</v>
      </c>
      <c r="AW539" s="166" t="s">
        <v>234</v>
      </c>
      <c r="AX539" s="327" t="s">
        <v>16478</v>
      </c>
      <c r="AY539" s="286" t="s">
        <v>16471</v>
      </c>
      <c r="AZ539" s="714"/>
      <c r="BB539" s="196"/>
    </row>
    <row r="540" spans="1:54" s="166" customFormat="1" ht="15.95" customHeight="1" x14ac:dyDescent="0.25">
      <c r="A540" s="182">
        <v>571</v>
      </c>
      <c r="B540" s="166" t="s">
        <v>55</v>
      </c>
      <c r="C540" s="198" t="s">
        <v>58</v>
      </c>
      <c r="D540" s="166" t="s">
        <v>5330</v>
      </c>
      <c r="E540" s="198" t="s">
        <v>5331</v>
      </c>
      <c r="F540" s="198" t="s">
        <v>5332</v>
      </c>
      <c r="H540" s="166" t="s">
        <v>219</v>
      </c>
      <c r="I540" s="166" t="s">
        <v>220</v>
      </c>
      <c r="J540" s="166" t="s">
        <v>221</v>
      </c>
      <c r="K540" s="198" t="s">
        <v>2008</v>
      </c>
      <c r="L540" s="198" t="s">
        <v>221</v>
      </c>
      <c r="M540" s="198" t="s">
        <v>879</v>
      </c>
      <c r="N540" s="199">
        <v>10</v>
      </c>
      <c r="O540" s="199">
        <v>2</v>
      </c>
      <c r="P540" s="221">
        <v>20</v>
      </c>
      <c r="Q540" s="345">
        <v>3</v>
      </c>
      <c r="R540" s="59"/>
      <c r="S540" s="346">
        <v>1</v>
      </c>
      <c r="T540" s="340"/>
      <c r="U540" s="346">
        <v>0</v>
      </c>
      <c r="V540" s="183"/>
      <c r="W540" s="183"/>
      <c r="X540" s="183"/>
      <c r="Y540" s="179" t="s">
        <v>16652</v>
      </c>
      <c r="Z540" s="166" t="s">
        <v>230</v>
      </c>
      <c r="AA540" s="203" t="s">
        <v>230</v>
      </c>
      <c r="AB540" s="166" t="s">
        <v>230</v>
      </c>
      <c r="AC540" s="166" t="s">
        <v>230</v>
      </c>
      <c r="AD540" s="166" t="s">
        <v>230</v>
      </c>
      <c r="AE540" s="198" t="s">
        <v>5328</v>
      </c>
      <c r="AF540" s="166" t="s">
        <v>5333</v>
      </c>
      <c r="AG540" s="165" t="s">
        <v>230</v>
      </c>
      <c r="AH540" s="203" t="s">
        <v>58</v>
      </c>
      <c r="AI540" s="312">
        <v>7.6300000000000007E-2</v>
      </c>
      <c r="AJ540" s="223">
        <v>2700</v>
      </c>
      <c r="AK540" s="167">
        <v>0.56441095890410964</v>
      </c>
      <c r="AL540" s="167">
        <v>0</v>
      </c>
      <c r="AM540" s="187">
        <v>0.56441095890410964</v>
      </c>
      <c r="AN540" s="186">
        <v>4.8414657534246572</v>
      </c>
      <c r="AO540" s="186">
        <v>0</v>
      </c>
      <c r="AP540" s="186">
        <v>4.8414657534246572</v>
      </c>
      <c r="AQ540" s="186">
        <v>145.24397260273972</v>
      </c>
      <c r="AR540" s="193" t="s">
        <v>231</v>
      </c>
      <c r="AS540" s="194" t="s">
        <v>431</v>
      </c>
      <c r="AT540" s="166" t="s">
        <v>232</v>
      </c>
      <c r="AU540" s="198" t="s">
        <v>58</v>
      </c>
      <c r="AV540" s="231" t="s">
        <v>5334</v>
      </c>
      <c r="AW540" s="166" t="s">
        <v>234</v>
      </c>
      <c r="AX540" s="327" t="s">
        <v>16478</v>
      </c>
      <c r="AY540" s="286" t="s">
        <v>16471</v>
      </c>
      <c r="AZ540" s="714"/>
      <c r="BB540" s="196"/>
    </row>
    <row r="541" spans="1:54" s="166" customFormat="1" ht="15.95" customHeight="1" x14ac:dyDescent="0.25">
      <c r="A541" s="182">
        <v>572</v>
      </c>
      <c r="B541" s="166" t="s">
        <v>55</v>
      </c>
      <c r="C541" s="198" t="s">
        <v>58</v>
      </c>
      <c r="D541" s="166" t="s">
        <v>5348</v>
      </c>
      <c r="E541" s="198" t="s">
        <v>5349</v>
      </c>
      <c r="F541" s="198" t="s">
        <v>5350</v>
      </c>
      <c r="H541" s="198" t="s">
        <v>732</v>
      </c>
      <c r="I541" s="166">
        <v>0</v>
      </c>
      <c r="J541" s="198" t="s">
        <v>317</v>
      </c>
      <c r="K541" s="198">
        <v>0</v>
      </c>
      <c r="L541" s="198" t="s">
        <v>317</v>
      </c>
      <c r="M541" s="198">
        <v>0</v>
      </c>
      <c r="N541" s="199">
        <v>8</v>
      </c>
      <c r="O541" s="199">
        <v>1.5</v>
      </c>
      <c r="P541" s="221">
        <v>12</v>
      </c>
      <c r="Q541" s="345">
        <v>1</v>
      </c>
      <c r="R541" s="59"/>
      <c r="S541" s="346">
        <v>1</v>
      </c>
      <c r="T541" s="340"/>
      <c r="U541" s="346">
        <v>0</v>
      </c>
      <c r="V541" s="183"/>
      <c r="W541" s="183"/>
      <c r="X541" s="183">
        <v>0</v>
      </c>
      <c r="Y541" s="166" t="s">
        <v>61</v>
      </c>
      <c r="Z541" s="166" t="s">
        <v>230</v>
      </c>
      <c r="AA541" s="203" t="s">
        <v>230</v>
      </c>
      <c r="AB541" s="166" t="s">
        <v>230</v>
      </c>
      <c r="AC541" s="166" t="s">
        <v>230</v>
      </c>
      <c r="AD541" s="166" t="s">
        <v>230</v>
      </c>
      <c r="AE541" s="198" t="s">
        <v>5351</v>
      </c>
      <c r="AF541" s="166" t="s">
        <v>5352</v>
      </c>
      <c r="AG541" s="165" t="s">
        <v>230</v>
      </c>
      <c r="AH541" s="203" t="s">
        <v>58</v>
      </c>
      <c r="AI541" s="312">
        <v>7.6300000000000007E-2</v>
      </c>
      <c r="AJ541" s="223">
        <v>1350</v>
      </c>
      <c r="AK541" s="167">
        <v>0.28220547945205482</v>
      </c>
      <c r="AL541" s="167">
        <v>0</v>
      </c>
      <c r="AM541" s="187">
        <v>0.28220547945205482</v>
      </c>
      <c r="AN541" s="186">
        <v>2.3203561643835617</v>
      </c>
      <c r="AO541" s="186">
        <v>0</v>
      </c>
      <c r="AP541" s="186">
        <v>2.3203561643835617</v>
      </c>
      <c r="AQ541" s="186">
        <v>69.610684931506853</v>
      </c>
      <c r="AR541" s="193" t="s">
        <v>231</v>
      </c>
      <c r="AS541" s="194"/>
      <c r="AT541" s="166" t="s">
        <v>232</v>
      </c>
      <c r="AU541" s="198" t="s">
        <v>58</v>
      </c>
      <c r="AV541" s="195" t="s">
        <v>5353</v>
      </c>
      <c r="AW541" s="166" t="s">
        <v>1122</v>
      </c>
      <c r="AX541" s="327" t="s">
        <v>16478</v>
      </c>
      <c r="AY541" s="286" t="s">
        <v>16471</v>
      </c>
      <c r="AZ541" s="714"/>
      <c r="BB541" s="196"/>
    </row>
    <row r="542" spans="1:54" s="166" customFormat="1" ht="15.95" customHeight="1" x14ac:dyDescent="0.25">
      <c r="A542" s="182">
        <v>573</v>
      </c>
      <c r="B542" s="166" t="s">
        <v>55</v>
      </c>
      <c r="C542" s="198" t="s">
        <v>58</v>
      </c>
      <c r="D542" s="166" t="s">
        <v>5358</v>
      </c>
      <c r="E542" s="198" t="s">
        <v>5359</v>
      </c>
      <c r="F542" s="198" t="s">
        <v>5360</v>
      </c>
      <c r="H542" s="198" t="s">
        <v>732</v>
      </c>
      <c r="I542" s="166">
        <v>0</v>
      </c>
      <c r="J542" s="198" t="s">
        <v>317</v>
      </c>
      <c r="K542" s="198">
        <v>0</v>
      </c>
      <c r="L542" s="198" t="s">
        <v>317</v>
      </c>
      <c r="M542" s="198">
        <v>0</v>
      </c>
      <c r="N542" s="199">
        <v>8</v>
      </c>
      <c r="O542" s="199">
        <v>1.5</v>
      </c>
      <c r="P542" s="221">
        <v>12</v>
      </c>
      <c r="Q542" s="345">
        <v>1</v>
      </c>
      <c r="R542" s="59"/>
      <c r="S542" s="346">
        <v>1</v>
      </c>
      <c r="T542" s="340"/>
      <c r="U542" s="346">
        <v>0</v>
      </c>
      <c r="V542" s="183"/>
      <c r="W542" s="183"/>
      <c r="X542" s="183"/>
      <c r="Y542" s="166" t="s">
        <v>61</v>
      </c>
      <c r="Z542" s="166" t="s">
        <v>230</v>
      </c>
      <c r="AA542" s="203" t="s">
        <v>230</v>
      </c>
      <c r="AB542" s="166" t="s">
        <v>230</v>
      </c>
      <c r="AC542" s="166" t="s">
        <v>230</v>
      </c>
      <c r="AD542" s="166" t="s">
        <v>230</v>
      </c>
      <c r="AE542" s="198" t="s">
        <v>5171</v>
      </c>
      <c r="AF542" s="166" t="s">
        <v>5361</v>
      </c>
      <c r="AG542" s="165" t="s">
        <v>230</v>
      </c>
      <c r="AH542" s="203" t="s">
        <v>58</v>
      </c>
      <c r="AI542" s="312">
        <v>7.6300000000000007E-2</v>
      </c>
      <c r="AJ542" s="223">
        <v>5850</v>
      </c>
      <c r="AK542" s="167">
        <v>1.2228904109589041</v>
      </c>
      <c r="AL542" s="167">
        <v>0</v>
      </c>
      <c r="AM542" s="187">
        <v>1.2228904109589041</v>
      </c>
      <c r="AN542" s="186">
        <v>2.2890000000000001</v>
      </c>
      <c r="AO542" s="186">
        <v>0</v>
      </c>
      <c r="AP542" s="186">
        <v>2.2890000000000001</v>
      </c>
      <c r="AQ542" s="186">
        <v>68.67</v>
      </c>
      <c r="AR542" s="193" t="s">
        <v>231</v>
      </c>
      <c r="AS542" s="194"/>
      <c r="AT542" s="166" t="s">
        <v>232</v>
      </c>
      <c r="AU542" s="198" t="s">
        <v>58</v>
      </c>
      <c r="AV542" s="231" t="s">
        <v>5362</v>
      </c>
      <c r="AW542" s="166" t="s">
        <v>1122</v>
      </c>
      <c r="AX542" s="327" t="s">
        <v>16478</v>
      </c>
      <c r="AY542" s="286" t="s">
        <v>16471</v>
      </c>
      <c r="AZ542" s="714"/>
      <c r="BB542" s="196"/>
    </row>
    <row r="543" spans="1:54" s="166" customFormat="1" ht="15.95" customHeight="1" x14ac:dyDescent="0.25">
      <c r="A543" s="182">
        <v>574</v>
      </c>
      <c r="B543" s="166" t="s">
        <v>55</v>
      </c>
      <c r="C543" s="198" t="s">
        <v>58</v>
      </c>
      <c r="D543" s="166" t="s">
        <v>5364</v>
      </c>
      <c r="E543" s="198" t="s">
        <v>5365</v>
      </c>
      <c r="F543" s="198" t="s">
        <v>5366</v>
      </c>
      <c r="H543" s="198" t="s">
        <v>732</v>
      </c>
      <c r="I543" s="166">
        <v>0</v>
      </c>
      <c r="J543" s="198" t="s">
        <v>317</v>
      </c>
      <c r="K543" s="198">
        <v>0</v>
      </c>
      <c r="L543" s="198" t="s">
        <v>317</v>
      </c>
      <c r="M543" s="198">
        <v>0</v>
      </c>
      <c r="N543" s="199">
        <v>6</v>
      </c>
      <c r="O543" s="199">
        <v>1.5</v>
      </c>
      <c r="P543" s="221">
        <v>9</v>
      </c>
      <c r="Q543" s="345">
        <v>2</v>
      </c>
      <c r="R543" s="59"/>
      <c r="S543" s="346">
        <v>0</v>
      </c>
      <c r="T543" s="340"/>
      <c r="U543" s="346">
        <v>0</v>
      </c>
      <c r="V543" s="183"/>
      <c r="W543" s="183">
        <v>1</v>
      </c>
      <c r="X543" s="183"/>
      <c r="Y543" s="166" t="s">
        <v>61</v>
      </c>
      <c r="Z543" s="166" t="s">
        <v>230</v>
      </c>
      <c r="AA543" s="203" t="s">
        <v>230</v>
      </c>
      <c r="AB543" s="166" t="s">
        <v>230</v>
      </c>
      <c r="AC543" s="166" t="s">
        <v>230</v>
      </c>
      <c r="AD543" s="166" t="s">
        <v>230</v>
      </c>
      <c r="AE543" s="198" t="s">
        <v>2096</v>
      </c>
      <c r="AF543" s="166" t="s">
        <v>5367</v>
      </c>
      <c r="AG543" s="165" t="s">
        <v>230</v>
      </c>
      <c r="AH543" s="203" t="s">
        <v>58</v>
      </c>
      <c r="AI543" s="167">
        <v>0.1</v>
      </c>
      <c r="AJ543" s="223">
        <v>3150</v>
      </c>
      <c r="AK543" s="186">
        <v>0.65847945205479463</v>
      </c>
      <c r="AL543" s="167">
        <v>0.20453424657534247</v>
      </c>
      <c r="AM543" s="187">
        <v>0.8630136986301371</v>
      </c>
      <c r="AN543" s="186">
        <v>2.1635753424657538</v>
      </c>
      <c r="AO543" s="186">
        <v>0.67204109589041083</v>
      </c>
      <c r="AP543" s="186">
        <v>2.8356164383561646</v>
      </c>
      <c r="AQ543" s="186">
        <v>85.068493150684944</v>
      </c>
      <c r="AR543" s="193" t="s">
        <v>231</v>
      </c>
      <c r="AS543" s="194"/>
      <c r="AT543" s="166" t="s">
        <v>232</v>
      </c>
      <c r="AU543" s="198" t="s">
        <v>58</v>
      </c>
      <c r="AV543" s="195" t="s">
        <v>5368</v>
      </c>
      <c r="AW543" s="166" t="s">
        <v>1122</v>
      </c>
      <c r="AY543" s="196"/>
      <c r="AZ543" s="714"/>
      <c r="BB543" s="196"/>
    </row>
    <row r="544" spans="1:54" s="166" customFormat="1" ht="15.95" customHeight="1" x14ac:dyDescent="0.25">
      <c r="A544" s="182">
        <v>575</v>
      </c>
      <c r="B544" s="166" t="s">
        <v>55</v>
      </c>
      <c r="C544" s="198" t="s">
        <v>58</v>
      </c>
      <c r="D544" s="166" t="s">
        <v>107</v>
      </c>
      <c r="E544" s="198" t="s">
        <v>5373</v>
      </c>
      <c r="F544" s="198" t="s">
        <v>5374</v>
      </c>
      <c r="H544" s="198" t="s">
        <v>732</v>
      </c>
      <c r="I544" s="166">
        <v>0</v>
      </c>
      <c r="J544" s="198" t="s">
        <v>317</v>
      </c>
      <c r="K544" s="198">
        <v>0</v>
      </c>
      <c r="L544" s="198" t="s">
        <v>317</v>
      </c>
      <c r="M544" s="198">
        <v>0</v>
      </c>
      <c r="N544" s="199">
        <v>2</v>
      </c>
      <c r="O544" s="199">
        <v>3</v>
      </c>
      <c r="P544" s="221">
        <v>6</v>
      </c>
      <c r="Q544" s="345">
        <v>0</v>
      </c>
      <c r="R544" s="59"/>
      <c r="S544" s="346">
        <v>0</v>
      </c>
      <c r="T544" s="340"/>
      <c r="U544" s="346">
        <v>0</v>
      </c>
      <c r="V544" s="183">
        <v>1</v>
      </c>
      <c r="W544" s="183">
        <v>1</v>
      </c>
      <c r="X544" s="183">
        <v>0</v>
      </c>
      <c r="Y544" s="166" t="s">
        <v>61</v>
      </c>
      <c r="Z544" s="166" t="s">
        <v>230</v>
      </c>
      <c r="AA544" s="203" t="s">
        <v>230</v>
      </c>
      <c r="AB544" s="166" t="s">
        <v>230</v>
      </c>
      <c r="AC544" s="166" t="s">
        <v>230</v>
      </c>
      <c r="AD544" s="166" t="s">
        <v>230</v>
      </c>
      <c r="AE544" s="198" t="s">
        <v>5375</v>
      </c>
      <c r="AF544" s="166" t="s">
        <v>5376</v>
      </c>
      <c r="AG544" s="165" t="s">
        <v>230</v>
      </c>
      <c r="AH544" s="203" t="s">
        <v>58</v>
      </c>
      <c r="AI544" s="312">
        <v>7.6300000000000007E-2</v>
      </c>
      <c r="AJ544" s="223">
        <v>600</v>
      </c>
      <c r="AK544" s="167">
        <v>0.12542465753424659</v>
      </c>
      <c r="AL544" s="167">
        <v>0</v>
      </c>
      <c r="AM544" s="187">
        <v>0.12542465753424659</v>
      </c>
      <c r="AN544" s="186">
        <v>2.6966301369863013</v>
      </c>
      <c r="AO544" s="186">
        <v>0</v>
      </c>
      <c r="AP544" s="186">
        <v>2.6966301369863013</v>
      </c>
      <c r="AQ544" s="186">
        <v>80.89890410958904</v>
      </c>
      <c r="AR544" s="193" t="s">
        <v>231</v>
      </c>
      <c r="AS544" s="194"/>
      <c r="AT544" s="166" t="s">
        <v>232</v>
      </c>
      <c r="AU544" s="198" t="s">
        <v>58</v>
      </c>
      <c r="AV544" s="231" t="s">
        <v>1122</v>
      </c>
      <c r="AW544" s="166" t="s">
        <v>1122</v>
      </c>
      <c r="AX544" s="327" t="s">
        <v>16479</v>
      </c>
      <c r="AY544" s="286" t="s">
        <v>16471</v>
      </c>
      <c r="AZ544" s="714"/>
      <c r="BB544" s="196"/>
    </row>
    <row r="545" spans="1:54" s="166" customFormat="1" ht="15.95" customHeight="1" x14ac:dyDescent="0.25">
      <c r="A545" s="182">
        <v>576</v>
      </c>
      <c r="B545" s="166" t="s">
        <v>55</v>
      </c>
      <c r="C545" s="198" t="s">
        <v>58</v>
      </c>
      <c r="D545" s="166" t="s">
        <v>16629</v>
      </c>
      <c r="E545" s="198" t="s">
        <v>5380</v>
      </c>
      <c r="F545" s="198" t="s">
        <v>5381</v>
      </c>
      <c r="H545" s="198" t="s">
        <v>10852</v>
      </c>
      <c r="I545" s="166" t="s">
        <v>220</v>
      </c>
      <c r="J545" s="166" t="s">
        <v>221</v>
      </c>
      <c r="K545" s="198" t="s">
        <v>222</v>
      </c>
      <c r="L545" s="198" t="s">
        <v>221</v>
      </c>
      <c r="M545" s="198" t="s">
        <v>879</v>
      </c>
      <c r="N545" s="199">
        <v>5</v>
      </c>
      <c r="O545" s="199">
        <v>1.5</v>
      </c>
      <c r="P545" s="221">
        <v>7.5</v>
      </c>
      <c r="Q545" s="345">
        <v>3</v>
      </c>
      <c r="R545" s="59"/>
      <c r="S545" s="346">
        <v>3</v>
      </c>
      <c r="T545" s="340"/>
      <c r="U545" s="346">
        <v>0</v>
      </c>
      <c r="V545" s="183"/>
      <c r="W545" s="183"/>
      <c r="X545" s="183"/>
      <c r="Y545" s="179" t="s">
        <v>16652</v>
      </c>
      <c r="Z545" s="166" t="s">
        <v>230</v>
      </c>
      <c r="AA545" s="203" t="s">
        <v>230</v>
      </c>
      <c r="AB545" s="166" t="s">
        <v>230</v>
      </c>
      <c r="AC545" s="166" t="s">
        <v>230</v>
      </c>
      <c r="AD545" s="166" t="s">
        <v>230</v>
      </c>
      <c r="AE545" s="198" t="s">
        <v>5382</v>
      </c>
      <c r="AF545" s="166" t="s">
        <v>5383</v>
      </c>
      <c r="AG545" s="165" t="s">
        <v>230</v>
      </c>
      <c r="AH545" s="203" t="s">
        <v>58</v>
      </c>
      <c r="AI545" s="167">
        <v>0.1</v>
      </c>
      <c r="AJ545" s="223">
        <v>5550</v>
      </c>
      <c r="AK545" s="186">
        <v>1.1601780821917809</v>
      </c>
      <c r="AL545" s="167">
        <v>0.36036986301369861</v>
      </c>
      <c r="AM545" s="187">
        <v>1.5205479452054795</v>
      </c>
      <c r="AN545" s="186">
        <v>3.6154931506849315</v>
      </c>
      <c r="AO545" s="186">
        <v>1.1200684931506848</v>
      </c>
      <c r="AP545" s="186">
        <v>4.7355616438356165</v>
      </c>
      <c r="AQ545" s="186">
        <v>142.06684931506851</v>
      </c>
      <c r="AR545" s="193" t="s">
        <v>231</v>
      </c>
      <c r="AS545" s="194" t="s">
        <v>431</v>
      </c>
      <c r="AT545" s="166" t="s">
        <v>232</v>
      </c>
      <c r="AU545" s="198" t="s">
        <v>58</v>
      </c>
      <c r="AV545" s="195" t="s">
        <v>5384</v>
      </c>
      <c r="AW545" s="166" t="s">
        <v>234</v>
      </c>
      <c r="AY545" s="196"/>
      <c r="AZ545" s="714"/>
      <c r="BB545" s="196"/>
    </row>
    <row r="546" spans="1:54" s="166" customFormat="1" ht="15.95" customHeight="1" x14ac:dyDescent="0.25">
      <c r="A546" s="182">
        <v>577</v>
      </c>
      <c r="B546" s="166" t="s">
        <v>55</v>
      </c>
      <c r="C546" s="198" t="s">
        <v>58</v>
      </c>
      <c r="D546" s="166" t="s">
        <v>5394</v>
      </c>
      <c r="E546" s="198" t="s">
        <v>5395</v>
      </c>
      <c r="F546" s="198" t="s">
        <v>5396</v>
      </c>
      <c r="H546" s="198" t="s">
        <v>219</v>
      </c>
      <c r="I546" s="166" t="s">
        <v>220</v>
      </c>
      <c r="J546" s="198" t="s">
        <v>221</v>
      </c>
      <c r="K546" s="198" t="s">
        <v>222</v>
      </c>
      <c r="L546" s="198" t="s">
        <v>221</v>
      </c>
      <c r="M546" s="198" t="s">
        <v>222</v>
      </c>
      <c r="N546" s="199">
        <v>6</v>
      </c>
      <c r="O546" s="199">
        <v>1.5</v>
      </c>
      <c r="P546" s="221">
        <v>9</v>
      </c>
      <c r="Q546" s="345">
        <v>2</v>
      </c>
      <c r="R546" s="59"/>
      <c r="S546" s="346">
        <v>1</v>
      </c>
      <c r="T546" s="340"/>
      <c r="U546" s="346">
        <v>0</v>
      </c>
      <c r="V546" s="183"/>
      <c r="W546" s="183"/>
      <c r="X546" s="183"/>
      <c r="Y546" s="166" t="s">
        <v>61</v>
      </c>
      <c r="Z546" s="166" t="s">
        <v>230</v>
      </c>
      <c r="AA546" s="203" t="s">
        <v>230</v>
      </c>
      <c r="AB546" s="166" t="s">
        <v>230</v>
      </c>
      <c r="AC546" s="166" t="s">
        <v>230</v>
      </c>
      <c r="AD546" s="166" t="s">
        <v>230</v>
      </c>
      <c r="AE546" s="198" t="s">
        <v>5397</v>
      </c>
      <c r="AF546" s="166" t="s">
        <v>5398</v>
      </c>
      <c r="AG546" s="165" t="s">
        <v>230</v>
      </c>
      <c r="AH546" s="203" t="s">
        <v>58</v>
      </c>
      <c r="AI546" s="312">
        <v>7.6300000000000007E-2</v>
      </c>
      <c r="AJ546" s="223">
        <v>2550</v>
      </c>
      <c r="AK546" s="167">
        <v>0.53305479452054805</v>
      </c>
      <c r="AL546" s="167">
        <v>0</v>
      </c>
      <c r="AM546" s="187">
        <v>0.53305479452054805</v>
      </c>
      <c r="AN546" s="186">
        <v>3.2923972602739728</v>
      </c>
      <c r="AO546" s="186">
        <v>0</v>
      </c>
      <c r="AP546" s="186">
        <v>3.2923972602739728</v>
      </c>
      <c r="AQ546" s="186">
        <v>98.771917808219186</v>
      </c>
      <c r="AR546" s="193" t="s">
        <v>231</v>
      </c>
      <c r="AS546" s="194"/>
      <c r="AT546" s="166" t="s">
        <v>232</v>
      </c>
      <c r="AU546" s="198" t="s">
        <v>58</v>
      </c>
      <c r="AV546" s="195" t="s">
        <v>5399</v>
      </c>
      <c r="AW546" s="166" t="s">
        <v>1122</v>
      </c>
      <c r="AX546" s="327" t="s">
        <v>16479</v>
      </c>
      <c r="AY546" s="286" t="s">
        <v>16471</v>
      </c>
      <c r="AZ546" s="714"/>
      <c r="BB546" s="196"/>
    </row>
    <row r="547" spans="1:54" s="166" customFormat="1" ht="15.95" customHeight="1" x14ac:dyDescent="0.25">
      <c r="A547" s="182">
        <v>578</v>
      </c>
      <c r="B547" s="166" t="s">
        <v>55</v>
      </c>
      <c r="C547" s="198" t="s">
        <v>58</v>
      </c>
      <c r="D547" s="166" t="s">
        <v>5405</v>
      </c>
      <c r="E547" s="198" t="s">
        <v>5406</v>
      </c>
      <c r="F547" s="198" t="s">
        <v>5407</v>
      </c>
      <c r="H547" s="166" t="s">
        <v>317</v>
      </c>
      <c r="I547" s="166" t="s">
        <v>1413</v>
      </c>
      <c r="J547" s="166" t="s">
        <v>221</v>
      </c>
      <c r="K547" s="198" t="s">
        <v>2008</v>
      </c>
      <c r="L547" s="198" t="s">
        <v>221</v>
      </c>
      <c r="M547" s="198" t="s">
        <v>879</v>
      </c>
      <c r="N547" s="199">
        <v>6</v>
      </c>
      <c r="O547" s="199">
        <v>1.5</v>
      </c>
      <c r="P547" s="221">
        <v>9</v>
      </c>
      <c r="Q547" s="345">
        <v>1</v>
      </c>
      <c r="R547" s="59"/>
      <c r="S547" s="346">
        <v>1</v>
      </c>
      <c r="T547" s="340"/>
      <c r="U547" s="346">
        <v>0</v>
      </c>
      <c r="V547" s="183"/>
      <c r="W547" s="183"/>
      <c r="X547" s="183"/>
      <c r="Y547" s="179" t="s">
        <v>16652</v>
      </c>
      <c r="Z547" s="166" t="s">
        <v>230</v>
      </c>
      <c r="AA547" s="203" t="s">
        <v>230</v>
      </c>
      <c r="AB547" s="166" t="s">
        <v>230</v>
      </c>
      <c r="AC547" s="166" t="s">
        <v>230</v>
      </c>
      <c r="AD547" s="166" t="s">
        <v>230</v>
      </c>
      <c r="AE547" s="198" t="s">
        <v>5382</v>
      </c>
      <c r="AF547" s="166" t="s">
        <v>5408</v>
      </c>
      <c r="AG547" s="165" t="s">
        <v>230</v>
      </c>
      <c r="AH547" s="203" t="s">
        <v>58</v>
      </c>
      <c r="AI547" s="167">
        <v>0.1</v>
      </c>
      <c r="AJ547" s="223">
        <v>1650</v>
      </c>
      <c r="AK547" s="186">
        <v>0.34491780821917811</v>
      </c>
      <c r="AL547" s="167">
        <v>0.10713698630136985</v>
      </c>
      <c r="AM547" s="187">
        <v>0.45205479452054798</v>
      </c>
      <c r="AN547" s="186">
        <v>0.8779726027397261</v>
      </c>
      <c r="AO547" s="186">
        <v>0.27271232876712326</v>
      </c>
      <c r="AP547" s="186">
        <v>1.1506849315068495</v>
      </c>
      <c r="AQ547" s="186">
        <v>34.520547945205486</v>
      </c>
      <c r="AR547" s="193" t="s">
        <v>231</v>
      </c>
      <c r="AS547" s="194" t="s">
        <v>431</v>
      </c>
      <c r="AT547" s="166" t="s">
        <v>232</v>
      </c>
      <c r="AU547" s="198" t="s">
        <v>58</v>
      </c>
      <c r="AV547" s="195" t="s">
        <v>5409</v>
      </c>
      <c r="AW547" s="166" t="s">
        <v>234</v>
      </c>
      <c r="AY547" s="196"/>
      <c r="AZ547" s="714"/>
      <c r="BB547" s="196"/>
    </row>
    <row r="548" spans="1:54" s="166" customFormat="1" ht="15.95" customHeight="1" x14ac:dyDescent="0.25">
      <c r="A548" s="182">
        <v>579</v>
      </c>
      <c r="B548" s="166" t="s">
        <v>55</v>
      </c>
      <c r="C548" s="198" t="s">
        <v>58</v>
      </c>
      <c r="D548" s="166" t="s">
        <v>5415</v>
      </c>
      <c r="E548" s="198" t="s">
        <v>5416</v>
      </c>
      <c r="F548" s="198" t="s">
        <v>5417</v>
      </c>
      <c r="H548" s="166" t="s">
        <v>219</v>
      </c>
      <c r="I548" s="166" t="s">
        <v>220</v>
      </c>
      <c r="J548" s="166" t="s">
        <v>221</v>
      </c>
      <c r="K548" s="198" t="s">
        <v>2008</v>
      </c>
      <c r="L548" s="198" t="s">
        <v>221</v>
      </c>
      <c r="M548" s="198" t="s">
        <v>879</v>
      </c>
      <c r="N548" s="199">
        <v>4.5999999999999996</v>
      </c>
      <c r="O548" s="199">
        <v>1.5</v>
      </c>
      <c r="P548" s="221">
        <v>6.8999999999999995</v>
      </c>
      <c r="Q548" s="345">
        <v>1</v>
      </c>
      <c r="R548" s="59"/>
      <c r="S548" s="346">
        <v>1</v>
      </c>
      <c r="T548" s="340"/>
      <c r="U548" s="346">
        <v>0</v>
      </c>
      <c r="V548" s="183"/>
      <c r="W548" s="183"/>
      <c r="X548" s="183"/>
      <c r="Y548" s="179" t="s">
        <v>16652</v>
      </c>
      <c r="Z548" s="166" t="s">
        <v>230</v>
      </c>
      <c r="AA548" s="203" t="s">
        <v>230</v>
      </c>
      <c r="AB548" s="166" t="s">
        <v>230</v>
      </c>
      <c r="AC548" s="166" t="s">
        <v>230</v>
      </c>
      <c r="AD548" s="166" t="s">
        <v>230</v>
      </c>
      <c r="AE548" s="198" t="s">
        <v>5418</v>
      </c>
      <c r="AF548" s="166" t="s">
        <v>5419</v>
      </c>
      <c r="AG548" s="165" t="s">
        <v>230</v>
      </c>
      <c r="AH548" s="203" t="s">
        <v>58</v>
      </c>
      <c r="AI548" s="167">
        <v>0.1</v>
      </c>
      <c r="AJ548" s="223">
        <v>900</v>
      </c>
      <c r="AK548" s="186">
        <v>0.18813698630136988</v>
      </c>
      <c r="AL548" s="167">
        <v>5.8438356164383559E-2</v>
      </c>
      <c r="AM548" s="187">
        <v>0.24657534246575344</v>
      </c>
      <c r="AN548" s="186">
        <v>1.505095890410959</v>
      </c>
      <c r="AO548" s="186">
        <v>0.46750684931506847</v>
      </c>
      <c r="AP548" s="186">
        <v>1.9726027397260275</v>
      </c>
      <c r="AQ548" s="186">
        <v>59.178082191780824</v>
      </c>
      <c r="AR548" s="193" t="s">
        <v>231</v>
      </c>
      <c r="AS548" s="194" t="s">
        <v>431</v>
      </c>
      <c r="AT548" s="166" t="s">
        <v>232</v>
      </c>
      <c r="AU548" s="198" t="s">
        <v>58</v>
      </c>
      <c r="AV548" s="231" t="s">
        <v>5420</v>
      </c>
      <c r="AW548" s="166" t="s">
        <v>234</v>
      </c>
      <c r="AY548" s="196"/>
      <c r="AZ548" s="714"/>
      <c r="BB548" s="196"/>
    </row>
    <row r="549" spans="1:54" s="287" customFormat="1" ht="15.95" customHeight="1" x14ac:dyDescent="0.25">
      <c r="A549" s="400">
        <v>580</v>
      </c>
      <c r="B549" s="384" t="s">
        <v>55</v>
      </c>
      <c r="C549" s="389" t="s">
        <v>58</v>
      </c>
      <c r="D549" s="384" t="s">
        <v>5427</v>
      </c>
      <c r="E549" s="389" t="s">
        <v>5428</v>
      </c>
      <c r="F549" s="389" t="s">
        <v>5429</v>
      </c>
      <c r="G549" s="384"/>
      <c r="H549" s="389" t="s">
        <v>219</v>
      </c>
      <c r="I549" s="384" t="s">
        <v>220</v>
      </c>
      <c r="J549" s="389" t="s">
        <v>317</v>
      </c>
      <c r="K549" s="389">
        <v>0</v>
      </c>
      <c r="L549" s="389" t="s">
        <v>317</v>
      </c>
      <c r="M549" s="389">
        <v>0</v>
      </c>
      <c r="N549" s="390">
        <v>6</v>
      </c>
      <c r="O549" s="390">
        <v>1.5</v>
      </c>
      <c r="P549" s="456">
        <v>9</v>
      </c>
      <c r="Q549" s="392">
        <v>5</v>
      </c>
      <c r="R549" s="387"/>
      <c r="S549" s="391">
        <v>1</v>
      </c>
      <c r="T549" s="386"/>
      <c r="U549" s="391">
        <v>0</v>
      </c>
      <c r="V549" s="386"/>
      <c r="W549" s="386"/>
      <c r="X549" s="386"/>
      <c r="Y549" s="384" t="s">
        <v>61</v>
      </c>
      <c r="Z549" s="388" t="s">
        <v>230</v>
      </c>
      <c r="AA549" s="427" t="s">
        <v>230</v>
      </c>
      <c r="AB549" s="384" t="s">
        <v>230</v>
      </c>
      <c r="AC549" s="384" t="s">
        <v>230</v>
      </c>
      <c r="AD549" s="384" t="s">
        <v>230</v>
      </c>
      <c r="AE549" s="389" t="s">
        <v>1909</v>
      </c>
      <c r="AF549" s="384" t="s">
        <v>5430</v>
      </c>
      <c r="AG549" s="402" t="s">
        <v>230</v>
      </c>
      <c r="AH549" s="403" t="s">
        <v>58</v>
      </c>
      <c r="AI549" s="410">
        <v>0.1</v>
      </c>
      <c r="AJ549" s="391">
        <v>0</v>
      </c>
      <c r="AK549" s="473">
        <v>0</v>
      </c>
      <c r="AL549" s="472">
        <v>0</v>
      </c>
      <c r="AM549" s="474">
        <v>0</v>
      </c>
      <c r="AN549" s="473">
        <v>0</v>
      </c>
      <c r="AO549" s="473">
        <v>0</v>
      </c>
      <c r="AP549" s="473">
        <v>0</v>
      </c>
      <c r="AQ549" s="473">
        <v>0</v>
      </c>
      <c r="AR549" s="405" t="s">
        <v>231</v>
      </c>
      <c r="AS549" s="401"/>
      <c r="AT549" s="384" t="s">
        <v>232</v>
      </c>
      <c r="AU549" s="389" t="s">
        <v>58</v>
      </c>
      <c r="AV549" s="406" t="s">
        <v>5431</v>
      </c>
      <c r="AW549" s="384" t="s">
        <v>1122</v>
      </c>
      <c r="AX549" s="375" t="s">
        <v>16440</v>
      </c>
      <c r="AY549" s="317" t="s">
        <v>16474</v>
      </c>
      <c r="AZ549" s="812"/>
      <c r="BB549" s="815"/>
    </row>
    <row r="550" spans="1:54" s="166" customFormat="1" ht="15.95" customHeight="1" x14ac:dyDescent="0.25">
      <c r="A550" s="182">
        <v>581</v>
      </c>
      <c r="B550" s="166" t="s">
        <v>55</v>
      </c>
      <c r="C550" s="198" t="s">
        <v>58</v>
      </c>
      <c r="D550" s="166" t="s">
        <v>16628</v>
      </c>
      <c r="E550" s="198" t="s">
        <v>5436</v>
      </c>
      <c r="F550" s="198" t="s">
        <v>5437</v>
      </c>
      <c r="H550" s="198" t="s">
        <v>219</v>
      </c>
      <c r="I550" s="166" t="s">
        <v>220</v>
      </c>
      <c r="J550" s="166" t="s">
        <v>221</v>
      </c>
      <c r="K550" s="198" t="s">
        <v>2008</v>
      </c>
      <c r="L550" s="198" t="s">
        <v>221</v>
      </c>
      <c r="M550" s="198" t="s">
        <v>879</v>
      </c>
      <c r="N550" s="199">
        <v>3</v>
      </c>
      <c r="O550" s="199">
        <v>2</v>
      </c>
      <c r="P550" s="221">
        <v>6</v>
      </c>
      <c r="Q550" s="345">
        <v>1</v>
      </c>
      <c r="R550" s="59"/>
      <c r="S550" s="346">
        <v>1</v>
      </c>
      <c r="T550" s="340"/>
      <c r="U550" s="346">
        <v>0</v>
      </c>
      <c r="V550" s="183"/>
      <c r="W550" s="183"/>
      <c r="X550" s="183"/>
      <c r="Y550" s="179" t="s">
        <v>16652</v>
      </c>
      <c r="Z550" s="166" t="s">
        <v>230</v>
      </c>
      <c r="AA550" s="203" t="s">
        <v>230</v>
      </c>
      <c r="AB550" s="166" t="s">
        <v>230</v>
      </c>
      <c r="AC550" s="166" t="s">
        <v>230</v>
      </c>
      <c r="AD550" s="166" t="s">
        <v>230</v>
      </c>
      <c r="AE550" s="198" t="s">
        <v>5438</v>
      </c>
      <c r="AF550" s="166" t="s">
        <v>5439</v>
      </c>
      <c r="AG550" s="165" t="s">
        <v>230</v>
      </c>
      <c r="AH550" s="203" t="s">
        <v>58</v>
      </c>
      <c r="AI550" s="167">
        <v>0.1</v>
      </c>
      <c r="AJ550" s="186">
        <v>6450</v>
      </c>
      <c r="AK550" s="186">
        <v>1.3483150684931509</v>
      </c>
      <c r="AL550" s="167">
        <v>0.41880821917808214</v>
      </c>
      <c r="AM550" s="187">
        <v>1.7671232876712331</v>
      </c>
      <c r="AN550" s="186">
        <v>1.3483150684931509</v>
      </c>
      <c r="AO550" s="186">
        <v>0.41880821917808214</v>
      </c>
      <c r="AP550" s="186">
        <v>1.7671232876712331</v>
      </c>
      <c r="AQ550" s="186">
        <v>53.013698630136993</v>
      </c>
      <c r="AR550" s="193" t="s">
        <v>231</v>
      </c>
      <c r="AS550" s="194" t="s">
        <v>431</v>
      </c>
      <c r="AT550" s="166" t="s">
        <v>232</v>
      </c>
      <c r="AU550" s="198" t="s">
        <v>58</v>
      </c>
      <c r="AV550" s="195" t="s">
        <v>5440</v>
      </c>
      <c r="AW550" s="166" t="s">
        <v>234</v>
      </c>
      <c r="AY550" s="196"/>
      <c r="AZ550" s="714"/>
      <c r="BB550" s="196"/>
    </row>
    <row r="551" spans="1:54" s="166" customFormat="1" ht="15.95" customHeight="1" x14ac:dyDescent="0.25">
      <c r="A551" s="182">
        <v>582</v>
      </c>
      <c r="B551" s="166" t="s">
        <v>55</v>
      </c>
      <c r="C551" s="198" t="s">
        <v>58</v>
      </c>
      <c r="D551" s="166" t="s">
        <v>5441</v>
      </c>
      <c r="E551" s="198" t="s">
        <v>5442</v>
      </c>
      <c r="F551" s="198" t="s">
        <v>5443</v>
      </c>
      <c r="H551" s="166" t="s">
        <v>219</v>
      </c>
      <c r="I551" s="166" t="s">
        <v>220</v>
      </c>
      <c r="J551" s="166" t="s">
        <v>221</v>
      </c>
      <c r="K551" s="198" t="s">
        <v>2008</v>
      </c>
      <c r="L551" s="198" t="s">
        <v>221</v>
      </c>
      <c r="M551" s="198" t="s">
        <v>879</v>
      </c>
      <c r="N551" s="199">
        <v>7.5</v>
      </c>
      <c r="O551" s="199">
        <v>2</v>
      </c>
      <c r="P551" s="221">
        <v>15</v>
      </c>
      <c r="Q551" s="345">
        <v>2</v>
      </c>
      <c r="R551" s="59"/>
      <c r="S551" s="346">
        <v>1</v>
      </c>
      <c r="T551" s="340"/>
      <c r="U551" s="346">
        <v>0</v>
      </c>
      <c r="V551" s="183"/>
      <c r="W551" s="183"/>
      <c r="X551" s="183"/>
      <c r="Y551" s="179" t="s">
        <v>16652</v>
      </c>
      <c r="Z551" s="166" t="s">
        <v>230</v>
      </c>
      <c r="AA551" s="203" t="s">
        <v>230</v>
      </c>
      <c r="AB551" s="166" t="s">
        <v>230</v>
      </c>
      <c r="AC551" s="166" t="s">
        <v>230</v>
      </c>
      <c r="AD551" s="166" t="s">
        <v>230</v>
      </c>
      <c r="AE551" s="198" t="s">
        <v>5444</v>
      </c>
      <c r="AF551" s="166" t="s">
        <v>5445</v>
      </c>
      <c r="AG551" s="165" t="s">
        <v>230</v>
      </c>
      <c r="AH551" s="203" t="s">
        <v>58</v>
      </c>
      <c r="AI551" s="167">
        <v>0.1</v>
      </c>
      <c r="AJ551" s="223">
        <v>450</v>
      </c>
      <c r="AK551" s="186">
        <v>9.406849315068494E-2</v>
      </c>
      <c r="AL551" s="167">
        <v>2.921917808219178E-2</v>
      </c>
      <c r="AM551" s="187">
        <v>0.12328767123287672</v>
      </c>
      <c r="AN551" s="186">
        <v>3.3237534246575344</v>
      </c>
      <c r="AO551" s="186">
        <v>1.0324109589041095</v>
      </c>
      <c r="AP551" s="186">
        <v>4.3561643835616444</v>
      </c>
      <c r="AQ551" s="186">
        <v>130.68493150684932</v>
      </c>
      <c r="AR551" s="193" t="s">
        <v>231</v>
      </c>
      <c r="AS551" s="194" t="s">
        <v>431</v>
      </c>
      <c r="AT551" s="166" t="s">
        <v>232</v>
      </c>
      <c r="AU551" s="198" t="s">
        <v>58</v>
      </c>
      <c r="AV551" s="231" t="s">
        <v>5446</v>
      </c>
      <c r="AW551" s="166" t="s">
        <v>234</v>
      </c>
      <c r="AY551" s="196"/>
      <c r="AZ551" s="714"/>
      <c r="BB551" s="196"/>
    </row>
    <row r="552" spans="1:54" s="166" customFormat="1" ht="15.95" customHeight="1" x14ac:dyDescent="0.25">
      <c r="A552" s="182">
        <v>583</v>
      </c>
      <c r="B552" s="166" t="s">
        <v>55</v>
      </c>
      <c r="C552" s="198" t="s">
        <v>58</v>
      </c>
      <c r="D552" s="166" t="s">
        <v>5454</v>
      </c>
      <c r="E552" s="198" t="s">
        <v>5455</v>
      </c>
      <c r="F552" s="198" t="s">
        <v>5456</v>
      </c>
      <c r="H552" s="166" t="s">
        <v>219</v>
      </c>
      <c r="I552" s="166" t="s">
        <v>220</v>
      </c>
      <c r="J552" s="166" t="s">
        <v>221</v>
      </c>
      <c r="K552" s="198" t="s">
        <v>222</v>
      </c>
      <c r="L552" s="198" t="s">
        <v>221</v>
      </c>
      <c r="M552" s="198" t="s">
        <v>879</v>
      </c>
      <c r="N552" s="199">
        <v>8</v>
      </c>
      <c r="O552" s="199">
        <v>2</v>
      </c>
      <c r="P552" s="221">
        <v>16</v>
      </c>
      <c r="Q552" s="345">
        <v>2</v>
      </c>
      <c r="R552" s="59"/>
      <c r="S552" s="346">
        <v>1</v>
      </c>
      <c r="T552" s="340"/>
      <c r="U552" s="346">
        <v>0</v>
      </c>
      <c r="V552" s="183"/>
      <c r="W552" s="183"/>
      <c r="X552" s="183"/>
      <c r="Y552" s="179" t="s">
        <v>16652</v>
      </c>
      <c r="Z552" s="166" t="s">
        <v>230</v>
      </c>
      <c r="AA552" s="203" t="s">
        <v>230</v>
      </c>
      <c r="AB552" s="166" t="s">
        <v>230</v>
      </c>
      <c r="AC552" s="166" t="s">
        <v>230</v>
      </c>
      <c r="AD552" s="166" t="s">
        <v>230</v>
      </c>
      <c r="AE552" s="198" t="s">
        <v>5444</v>
      </c>
      <c r="AF552" s="166" t="s">
        <v>5457</v>
      </c>
      <c r="AG552" s="165" t="s">
        <v>230</v>
      </c>
      <c r="AH552" s="203" t="s">
        <v>58</v>
      </c>
      <c r="AI552" s="167">
        <v>0.1</v>
      </c>
      <c r="AJ552" s="223">
        <v>1800</v>
      </c>
      <c r="AK552" s="186">
        <v>0.37627397260273976</v>
      </c>
      <c r="AL552" s="167">
        <v>0.11687671232876712</v>
      </c>
      <c r="AM552" s="187">
        <v>0.49315068493150688</v>
      </c>
      <c r="AN552" s="186">
        <v>1.3483150684931509</v>
      </c>
      <c r="AO552" s="186">
        <v>0.41880821917808209</v>
      </c>
      <c r="AP552" s="186">
        <v>1.7671232876712328</v>
      </c>
      <c r="AQ552" s="186">
        <v>53.013698630136986</v>
      </c>
      <c r="AR552" s="193" t="s">
        <v>231</v>
      </c>
      <c r="AS552" s="194" t="s">
        <v>431</v>
      </c>
      <c r="AT552" s="166" t="s">
        <v>232</v>
      </c>
      <c r="AU552" s="198" t="s">
        <v>58</v>
      </c>
      <c r="AV552" s="231" t="s">
        <v>5458</v>
      </c>
      <c r="AW552" s="166" t="s">
        <v>234</v>
      </c>
      <c r="AY552" s="196"/>
      <c r="AZ552" s="714"/>
      <c r="BB552" s="196"/>
    </row>
    <row r="553" spans="1:54" s="166" customFormat="1" ht="15.95" customHeight="1" x14ac:dyDescent="0.25">
      <c r="A553" s="182">
        <v>584</v>
      </c>
      <c r="B553" s="166" t="s">
        <v>55</v>
      </c>
      <c r="C553" s="198" t="s">
        <v>58</v>
      </c>
      <c r="D553" s="166" t="s">
        <v>5469</v>
      </c>
      <c r="E553" s="198" t="s">
        <v>5470</v>
      </c>
      <c r="F553" s="198" t="s">
        <v>5471</v>
      </c>
      <c r="H553" s="198" t="s">
        <v>732</v>
      </c>
      <c r="I553" s="166">
        <v>0</v>
      </c>
      <c r="J553" s="198" t="s">
        <v>317</v>
      </c>
      <c r="K553" s="198">
        <v>0</v>
      </c>
      <c r="L553" s="198" t="s">
        <v>317</v>
      </c>
      <c r="M553" s="198">
        <v>0</v>
      </c>
      <c r="N553" s="199">
        <v>8</v>
      </c>
      <c r="O553" s="199">
        <v>2</v>
      </c>
      <c r="P553" s="221">
        <v>16</v>
      </c>
      <c r="Q553" s="345">
        <v>2</v>
      </c>
      <c r="R553" s="59"/>
      <c r="S553" s="346">
        <v>0</v>
      </c>
      <c r="T553" s="340"/>
      <c r="U553" s="346">
        <v>0</v>
      </c>
      <c r="V553" s="183"/>
      <c r="W553" s="183">
        <v>1</v>
      </c>
      <c r="X553" s="183"/>
      <c r="Y553" s="166" t="s">
        <v>61</v>
      </c>
      <c r="Z553" s="166" t="s">
        <v>230</v>
      </c>
      <c r="AA553" s="203" t="s">
        <v>230</v>
      </c>
      <c r="AB553" s="166" t="s">
        <v>230</v>
      </c>
      <c r="AC553" s="166" t="s">
        <v>230</v>
      </c>
      <c r="AD553" s="166" t="s">
        <v>230</v>
      </c>
      <c r="AE553" s="198" t="s">
        <v>5472</v>
      </c>
      <c r="AF553" s="166" t="s">
        <v>5473</v>
      </c>
      <c r="AG553" s="165" t="s">
        <v>230</v>
      </c>
      <c r="AH553" s="203" t="s">
        <v>58</v>
      </c>
      <c r="AI553" s="167">
        <v>0.1</v>
      </c>
      <c r="AJ553" s="186">
        <v>8400</v>
      </c>
      <c r="AK553" s="186">
        <v>1.7559452054794522</v>
      </c>
      <c r="AL553" s="167">
        <v>0.54542465753424652</v>
      </c>
      <c r="AM553" s="187">
        <v>2.3013698630136989</v>
      </c>
      <c r="AN553" s="186">
        <v>3.0308283730531058</v>
      </c>
      <c r="AO553" s="186">
        <v>0.54542465753424652</v>
      </c>
      <c r="AP553" s="186">
        <v>3.5762530305873526</v>
      </c>
      <c r="AQ553" s="186">
        <v>107.28759091762058</v>
      </c>
      <c r="AR553" s="193" t="s">
        <v>231</v>
      </c>
      <c r="AS553" s="194"/>
      <c r="AT553" s="166" t="s">
        <v>232</v>
      </c>
      <c r="AU553" s="198" t="s">
        <v>58</v>
      </c>
      <c r="AV553" s="195" t="s">
        <v>5474</v>
      </c>
      <c r="AW553" s="166" t="s">
        <v>1122</v>
      </c>
      <c r="AY553" s="196"/>
      <c r="AZ553" s="714"/>
      <c r="BB553" s="196"/>
    </row>
    <row r="554" spans="1:54" s="166" customFormat="1" ht="15.95" customHeight="1" x14ac:dyDescent="0.25">
      <c r="A554" s="182">
        <v>585</v>
      </c>
      <c r="B554" s="166" t="s">
        <v>55</v>
      </c>
      <c r="C554" s="198" t="s">
        <v>58</v>
      </c>
      <c r="D554" s="166" t="s">
        <v>16740</v>
      </c>
      <c r="E554" s="198" t="s">
        <v>16741</v>
      </c>
      <c r="F554" s="198" t="s">
        <v>16742</v>
      </c>
      <c r="H554" s="166" t="s">
        <v>219</v>
      </c>
      <c r="I554" s="166" t="s">
        <v>220</v>
      </c>
      <c r="J554" s="166" t="s">
        <v>221</v>
      </c>
      <c r="K554" s="198" t="s">
        <v>222</v>
      </c>
      <c r="L554" s="198" t="s">
        <v>221</v>
      </c>
      <c r="M554" s="198" t="s">
        <v>879</v>
      </c>
      <c r="N554" s="199">
        <v>8</v>
      </c>
      <c r="O554" s="199">
        <v>1.5</v>
      </c>
      <c r="P554" s="221">
        <v>12</v>
      </c>
      <c r="Q554" s="345">
        <v>2</v>
      </c>
      <c r="R554" s="59"/>
      <c r="S554" s="346">
        <v>1</v>
      </c>
      <c r="T554" s="340"/>
      <c r="U554" s="346">
        <v>0</v>
      </c>
      <c r="V554" s="183"/>
      <c r="W554" s="183"/>
      <c r="X554" s="183"/>
      <c r="Y554" s="179" t="s">
        <v>16652</v>
      </c>
      <c r="Z554" s="166" t="s">
        <v>230</v>
      </c>
      <c r="AA554" s="203" t="s">
        <v>230</v>
      </c>
      <c r="AB554" s="166" t="s">
        <v>230</v>
      </c>
      <c r="AC554" s="166" t="s">
        <v>230</v>
      </c>
      <c r="AD554" s="166" t="s">
        <v>230</v>
      </c>
      <c r="AE554" s="198" t="s">
        <v>5476</v>
      </c>
      <c r="AF554" s="166" t="s">
        <v>1768</v>
      </c>
      <c r="AG554" s="165" t="s">
        <v>230</v>
      </c>
      <c r="AH554" s="203" t="s">
        <v>58</v>
      </c>
      <c r="AI554" s="167">
        <v>0.1</v>
      </c>
      <c r="AJ554" s="186">
        <v>6450</v>
      </c>
      <c r="AK554" s="186">
        <v>1.3483150684931509</v>
      </c>
      <c r="AL554" s="167">
        <v>0.41880821917808214</v>
      </c>
      <c r="AM554" s="187">
        <v>1.7671232876712331</v>
      </c>
      <c r="AN554" s="186">
        <v>1.3483150684931509</v>
      </c>
      <c r="AO554" s="186">
        <v>0.41880821917808214</v>
      </c>
      <c r="AP554" s="186">
        <v>1.7671232876712331</v>
      </c>
      <c r="AQ554" s="186">
        <v>53.013698630136993</v>
      </c>
      <c r="AR554" s="193" t="s">
        <v>231</v>
      </c>
      <c r="AS554" s="194" t="s">
        <v>431</v>
      </c>
      <c r="AT554" s="166" t="s">
        <v>232</v>
      </c>
      <c r="AU554" s="198" t="s">
        <v>58</v>
      </c>
      <c r="AV554" s="195" t="s">
        <v>5477</v>
      </c>
      <c r="AW554" s="166" t="s">
        <v>234</v>
      </c>
      <c r="AX554" s="286" t="s">
        <v>16743</v>
      </c>
      <c r="AY554" s="196"/>
      <c r="AZ554" s="714"/>
      <c r="BB554" s="196"/>
    </row>
    <row r="555" spans="1:54" s="166" customFormat="1" ht="15.95" customHeight="1" x14ac:dyDescent="0.25">
      <c r="A555" s="182">
        <v>586</v>
      </c>
      <c r="B555" s="166" t="s">
        <v>55</v>
      </c>
      <c r="C555" s="198" t="s">
        <v>58</v>
      </c>
      <c r="D555" s="166" t="s">
        <v>5478</v>
      </c>
      <c r="E555" s="198" t="s">
        <v>5479</v>
      </c>
      <c r="F555" s="198" t="s">
        <v>5480</v>
      </c>
      <c r="H555" s="166" t="s">
        <v>219</v>
      </c>
      <c r="I555" s="166" t="s">
        <v>220</v>
      </c>
      <c r="J555" s="166" t="s">
        <v>221</v>
      </c>
      <c r="K555" s="198" t="s">
        <v>2008</v>
      </c>
      <c r="L555" s="198" t="s">
        <v>221</v>
      </c>
      <c r="M555" s="198" t="s">
        <v>879</v>
      </c>
      <c r="N555" s="199">
        <v>4.5</v>
      </c>
      <c r="O555" s="199">
        <v>2</v>
      </c>
      <c r="P555" s="221">
        <v>9</v>
      </c>
      <c r="Q555" s="345">
        <v>2</v>
      </c>
      <c r="R555" s="59"/>
      <c r="S555" s="346">
        <v>1</v>
      </c>
      <c r="T555" s="340"/>
      <c r="U555" s="346">
        <v>0</v>
      </c>
      <c r="V555" s="183"/>
      <c r="W555" s="183"/>
      <c r="X555" s="183"/>
      <c r="Y555" s="179" t="s">
        <v>16652</v>
      </c>
      <c r="Z555" s="166" t="s">
        <v>230</v>
      </c>
      <c r="AA555" s="203" t="s">
        <v>230</v>
      </c>
      <c r="AB555" s="166" t="s">
        <v>230</v>
      </c>
      <c r="AC555" s="166" t="s">
        <v>230</v>
      </c>
      <c r="AD555" s="166" t="s">
        <v>230</v>
      </c>
      <c r="AE555" s="198" t="s">
        <v>5481</v>
      </c>
      <c r="AF555" s="166" t="s">
        <v>16761</v>
      </c>
      <c r="AG555" s="165" t="s">
        <v>230</v>
      </c>
      <c r="AH555" s="203" t="s">
        <v>58</v>
      </c>
      <c r="AI555" s="167">
        <v>7.5300000000000006E-2</v>
      </c>
      <c r="AJ555" s="186">
        <v>2411.6</v>
      </c>
      <c r="AK555" s="167">
        <v>0.504</v>
      </c>
      <c r="AL555" s="167">
        <v>0.15658882191780821</v>
      </c>
      <c r="AM555" s="187">
        <v>0.66058882191780821</v>
      </c>
      <c r="AN555" s="167">
        <v>0.57099999999999995</v>
      </c>
      <c r="AO555" s="167">
        <v>0.15658882191780821</v>
      </c>
      <c r="AP555" s="167">
        <v>0.72658882191780827</v>
      </c>
      <c r="AQ555" s="167">
        <v>21.797664657534249</v>
      </c>
      <c r="AR555" s="193" t="s">
        <v>231</v>
      </c>
      <c r="AS555" s="194" t="s">
        <v>431</v>
      </c>
      <c r="AT555" s="166" t="s">
        <v>232</v>
      </c>
      <c r="AU555" s="198" t="s">
        <v>58</v>
      </c>
      <c r="AV555" s="195" t="s">
        <v>5482</v>
      </c>
      <c r="AW555" s="166" t="s">
        <v>234</v>
      </c>
      <c r="AX555" s="286" t="s">
        <v>16743</v>
      </c>
      <c r="AY555" s="196"/>
      <c r="AZ555" s="714"/>
      <c r="BB555" s="196"/>
    </row>
    <row r="556" spans="1:54" s="166" customFormat="1" ht="15.95" customHeight="1" x14ac:dyDescent="0.25">
      <c r="A556" s="182">
        <v>587</v>
      </c>
      <c r="B556" s="166" t="s">
        <v>55</v>
      </c>
      <c r="C556" s="198" t="s">
        <v>58</v>
      </c>
      <c r="D556" s="166" t="s">
        <v>108</v>
      </c>
      <c r="E556" s="198" t="s">
        <v>5485</v>
      </c>
      <c r="F556" s="198" t="s">
        <v>5486</v>
      </c>
      <c r="H556" s="198" t="s">
        <v>219</v>
      </c>
      <c r="I556" s="166" t="s">
        <v>220</v>
      </c>
      <c r="J556" s="198" t="s">
        <v>221</v>
      </c>
      <c r="K556" s="198" t="s">
        <v>2008</v>
      </c>
      <c r="L556" s="198" t="s">
        <v>221</v>
      </c>
      <c r="M556" s="198" t="s">
        <v>2008</v>
      </c>
      <c r="N556" s="199">
        <v>8</v>
      </c>
      <c r="O556" s="199">
        <v>1.5</v>
      </c>
      <c r="P556" s="221">
        <v>12</v>
      </c>
      <c r="Q556" s="345">
        <v>0</v>
      </c>
      <c r="R556" s="59"/>
      <c r="S556" s="346">
        <v>0</v>
      </c>
      <c r="T556" s="340"/>
      <c r="U556" s="346">
        <v>0</v>
      </c>
      <c r="V556" s="183">
        <v>1</v>
      </c>
      <c r="W556" s="183">
        <v>1</v>
      </c>
      <c r="X556" s="183">
        <v>0</v>
      </c>
      <c r="Y556" s="166" t="s">
        <v>61</v>
      </c>
      <c r="Z556" s="166" t="s">
        <v>230</v>
      </c>
      <c r="AA556" s="203" t="s">
        <v>230</v>
      </c>
      <c r="AB556" s="166" t="s">
        <v>230</v>
      </c>
      <c r="AC556" s="166" t="s">
        <v>230</v>
      </c>
      <c r="AD556" s="166" t="s">
        <v>230</v>
      </c>
      <c r="AE556" s="198" t="s">
        <v>5487</v>
      </c>
      <c r="AF556" s="166" t="s">
        <v>5488</v>
      </c>
      <c r="AG556" s="165" t="s">
        <v>230</v>
      </c>
      <c r="AH556" s="203" t="s">
        <v>58</v>
      </c>
      <c r="AI556" s="167">
        <v>0.1</v>
      </c>
      <c r="AJ556" s="186">
        <v>2400</v>
      </c>
      <c r="AK556" s="186">
        <v>0.50169863013698635</v>
      </c>
      <c r="AL556" s="167">
        <v>0.15583561643835614</v>
      </c>
      <c r="AM556" s="187">
        <v>0.65753424657534243</v>
      </c>
      <c r="AN556" s="186">
        <v>0.54423287671232889</v>
      </c>
      <c r="AO556" s="186">
        <v>0.15583561643835614</v>
      </c>
      <c r="AP556" s="186">
        <v>0.70006849315068509</v>
      </c>
      <c r="AQ556" s="186">
        <v>21.002054794520554</v>
      </c>
      <c r="AR556" s="193" t="s">
        <v>231</v>
      </c>
      <c r="AS556" s="194"/>
      <c r="AT556" s="166" t="s">
        <v>232</v>
      </c>
      <c r="AU556" s="198" t="s">
        <v>58</v>
      </c>
      <c r="AV556" s="231" t="s">
        <v>1122</v>
      </c>
      <c r="AW556" s="166" t="s">
        <v>1122</v>
      </c>
      <c r="AY556" s="196"/>
      <c r="AZ556" s="714"/>
      <c r="BB556" s="196"/>
    </row>
    <row r="557" spans="1:54" s="166" customFormat="1" ht="15.95" customHeight="1" x14ac:dyDescent="0.25">
      <c r="A557" s="182">
        <v>588</v>
      </c>
      <c r="B557" s="166" t="s">
        <v>55</v>
      </c>
      <c r="C557" s="198" t="s">
        <v>58</v>
      </c>
      <c r="D557" s="166" t="s">
        <v>5492</v>
      </c>
      <c r="E557" s="198" t="s">
        <v>5493</v>
      </c>
      <c r="F557" s="198" t="s">
        <v>5494</v>
      </c>
      <c r="H557" s="166" t="s">
        <v>317</v>
      </c>
      <c r="I557" s="166">
        <v>0</v>
      </c>
      <c r="J557" s="166" t="s">
        <v>221</v>
      </c>
      <c r="K557" s="198" t="s">
        <v>2008</v>
      </c>
      <c r="L557" s="198" t="s">
        <v>221</v>
      </c>
      <c r="M557" s="198" t="s">
        <v>879</v>
      </c>
      <c r="N557" s="199">
        <v>5</v>
      </c>
      <c r="O557" s="199">
        <v>1.5</v>
      </c>
      <c r="P557" s="221">
        <v>7.5</v>
      </c>
      <c r="Q557" s="345">
        <v>2</v>
      </c>
      <c r="R557" s="59"/>
      <c r="S557" s="346">
        <v>1</v>
      </c>
      <c r="T557" s="340"/>
      <c r="U557" s="346">
        <v>0</v>
      </c>
      <c r="V557" s="183"/>
      <c r="W557" s="183"/>
      <c r="X557" s="183"/>
      <c r="Y557" s="179" t="s">
        <v>16652</v>
      </c>
      <c r="Z557" s="166" t="s">
        <v>230</v>
      </c>
      <c r="AA557" s="203" t="s">
        <v>230</v>
      </c>
      <c r="AB557" s="166" t="s">
        <v>230</v>
      </c>
      <c r="AC557" s="166" t="s">
        <v>230</v>
      </c>
      <c r="AD557" s="166" t="s">
        <v>230</v>
      </c>
      <c r="AE557" s="198" t="s">
        <v>5495</v>
      </c>
      <c r="AF557" s="166" t="s">
        <v>5496</v>
      </c>
      <c r="AG557" s="165" t="s">
        <v>230</v>
      </c>
      <c r="AH557" s="203" t="s">
        <v>58</v>
      </c>
      <c r="AI557" s="167">
        <v>0.1</v>
      </c>
      <c r="AJ557" s="223">
        <v>4500</v>
      </c>
      <c r="AK557" s="186">
        <v>0.9406849315068494</v>
      </c>
      <c r="AL557" s="167">
        <v>0.29219178082191777</v>
      </c>
      <c r="AM557" s="187">
        <v>1.2328767123287672</v>
      </c>
      <c r="AN557" s="186">
        <v>1.7245890410958906</v>
      </c>
      <c r="AO557" s="186">
        <v>0.53568493150684926</v>
      </c>
      <c r="AP557" s="186">
        <v>2.2602739726027399</v>
      </c>
      <c r="AQ557" s="186">
        <v>67.808219178082197</v>
      </c>
      <c r="AR557" s="193" t="s">
        <v>231</v>
      </c>
      <c r="AS557" s="194" t="s">
        <v>431</v>
      </c>
      <c r="AT557" s="166" t="s">
        <v>232</v>
      </c>
      <c r="AU557" s="198" t="s">
        <v>58</v>
      </c>
      <c r="AV557" s="195" t="s">
        <v>5497</v>
      </c>
      <c r="AW557" s="166" t="s">
        <v>234</v>
      </c>
      <c r="AY557" s="196"/>
      <c r="AZ557" s="714"/>
      <c r="BB557" s="196"/>
    </row>
    <row r="558" spans="1:54" s="166" customFormat="1" ht="15.95" customHeight="1" x14ac:dyDescent="0.25">
      <c r="A558" s="182">
        <v>589</v>
      </c>
      <c r="B558" s="166" t="s">
        <v>55</v>
      </c>
      <c r="C558" s="198" t="s">
        <v>58</v>
      </c>
      <c r="D558" s="166" t="s">
        <v>109</v>
      </c>
      <c r="E558" s="198" t="s">
        <v>5499</v>
      </c>
      <c r="F558" s="198" t="s">
        <v>5500</v>
      </c>
      <c r="H558" s="166" t="s">
        <v>317</v>
      </c>
      <c r="I558" s="166">
        <v>0</v>
      </c>
      <c r="J558" s="166" t="s">
        <v>317</v>
      </c>
      <c r="K558" s="166">
        <v>0</v>
      </c>
      <c r="L558" s="166" t="s">
        <v>317</v>
      </c>
      <c r="M558" s="166">
        <v>0</v>
      </c>
      <c r="N558" s="199">
        <v>8</v>
      </c>
      <c r="O558" s="199">
        <v>1.5</v>
      </c>
      <c r="P558" s="221">
        <v>12</v>
      </c>
      <c r="Q558" s="345">
        <v>0</v>
      </c>
      <c r="R558" s="59"/>
      <c r="S558" s="346">
        <v>0</v>
      </c>
      <c r="T558" s="340"/>
      <c r="U558" s="346">
        <v>0</v>
      </c>
      <c r="V558" s="183">
        <v>1</v>
      </c>
      <c r="W558" s="183">
        <v>1</v>
      </c>
      <c r="X558" s="183">
        <v>0</v>
      </c>
      <c r="Y558" s="166" t="s">
        <v>61</v>
      </c>
      <c r="Z558" s="166" t="s">
        <v>230</v>
      </c>
      <c r="AA558" s="203" t="s">
        <v>230</v>
      </c>
      <c r="AB558" s="166" t="s">
        <v>230</v>
      </c>
      <c r="AC558" s="166" t="s">
        <v>230</v>
      </c>
      <c r="AD558" s="166" t="s">
        <v>230</v>
      </c>
      <c r="AE558" s="198" t="s">
        <v>5501</v>
      </c>
      <c r="AF558" s="166" t="s">
        <v>5502</v>
      </c>
      <c r="AG558" s="165" t="s">
        <v>230</v>
      </c>
      <c r="AH558" s="203" t="s">
        <v>58</v>
      </c>
      <c r="AI558" s="167">
        <v>0.1</v>
      </c>
      <c r="AJ558" s="184">
        <v>3750</v>
      </c>
      <c r="AK558" s="186">
        <v>0.78390410958904111</v>
      </c>
      <c r="AL558" s="167">
        <v>0.24349315068493152</v>
      </c>
      <c r="AM558" s="187">
        <v>1.0273972602739727</v>
      </c>
      <c r="AN558" s="186">
        <v>0.78390410958904111</v>
      </c>
      <c r="AO558" s="186">
        <v>0.24349315068493152</v>
      </c>
      <c r="AP558" s="186">
        <v>1.0273972602739727</v>
      </c>
      <c r="AQ558" s="186">
        <v>30.821917808219183</v>
      </c>
      <c r="AR558" s="193" t="s">
        <v>231</v>
      </c>
      <c r="AS558" s="194"/>
      <c r="AT558" s="166" t="s">
        <v>232</v>
      </c>
      <c r="AU558" s="198" t="s">
        <v>58</v>
      </c>
      <c r="AV558" s="231" t="s">
        <v>1122</v>
      </c>
      <c r="AW558" s="166" t="s">
        <v>1122</v>
      </c>
      <c r="AY558" s="196"/>
      <c r="AZ558" s="714"/>
      <c r="BB558" s="196"/>
    </row>
    <row r="559" spans="1:54" s="166" customFormat="1" ht="15.95" customHeight="1" x14ac:dyDescent="0.25">
      <c r="A559" s="182">
        <v>590</v>
      </c>
      <c r="B559" s="166" t="s">
        <v>55</v>
      </c>
      <c r="C559" s="198" t="s">
        <v>58</v>
      </c>
      <c r="D559" s="166" t="s">
        <v>5503</v>
      </c>
      <c r="E559" s="198" t="s">
        <v>5504</v>
      </c>
      <c r="F559" s="198" t="s">
        <v>5505</v>
      </c>
      <c r="H559" s="166" t="s">
        <v>317</v>
      </c>
      <c r="I559" s="166">
        <v>0</v>
      </c>
      <c r="J559" s="166" t="s">
        <v>317</v>
      </c>
      <c r="K559" s="166">
        <v>0</v>
      </c>
      <c r="L559" s="166" t="s">
        <v>317</v>
      </c>
      <c r="M559" s="166">
        <v>0</v>
      </c>
      <c r="N559" s="199">
        <v>6</v>
      </c>
      <c r="O559" s="199">
        <v>2</v>
      </c>
      <c r="P559" s="221">
        <v>12</v>
      </c>
      <c r="Q559" s="345">
        <v>0</v>
      </c>
      <c r="R559" s="59"/>
      <c r="S559" s="346">
        <v>0</v>
      </c>
      <c r="T559" s="340"/>
      <c r="U559" s="346">
        <v>0</v>
      </c>
      <c r="V559" s="183">
        <v>1</v>
      </c>
      <c r="W559" s="183">
        <v>1</v>
      </c>
      <c r="X559" s="183">
        <v>0</v>
      </c>
      <c r="Y559" s="166" t="s">
        <v>61</v>
      </c>
      <c r="Z559" s="166" t="s">
        <v>230</v>
      </c>
      <c r="AA559" s="203" t="s">
        <v>230</v>
      </c>
      <c r="AB559" s="166" t="s">
        <v>230</v>
      </c>
      <c r="AC559" s="166" t="s">
        <v>230</v>
      </c>
      <c r="AD559" s="166" t="s">
        <v>230</v>
      </c>
      <c r="AE559" s="198" t="s">
        <v>5506</v>
      </c>
      <c r="AF559" s="166" t="s">
        <v>5507</v>
      </c>
      <c r="AG559" s="165" t="s">
        <v>230</v>
      </c>
      <c r="AH559" s="203" t="s">
        <v>58</v>
      </c>
      <c r="AI559" s="167">
        <v>0.1</v>
      </c>
      <c r="AJ559" s="223">
        <v>2400</v>
      </c>
      <c r="AK559" s="186">
        <v>0.50169863013698635</v>
      </c>
      <c r="AL559" s="167">
        <v>0.15583561643835614</v>
      </c>
      <c r="AM559" s="187">
        <v>0.65753424657534243</v>
      </c>
      <c r="AN559" s="186">
        <v>2.0067945205479454</v>
      </c>
      <c r="AO559" s="186">
        <v>0.62334246575342456</v>
      </c>
      <c r="AP559" s="186">
        <v>2.6301369863013697</v>
      </c>
      <c r="AQ559" s="186">
        <v>78.904109589041099</v>
      </c>
      <c r="AR559" s="193" t="s">
        <v>231</v>
      </c>
      <c r="AS559" s="194"/>
      <c r="AT559" s="166" t="s">
        <v>232</v>
      </c>
      <c r="AU559" s="198" t="s">
        <v>58</v>
      </c>
      <c r="AV559" s="231" t="s">
        <v>1122</v>
      </c>
      <c r="AW559" s="166" t="s">
        <v>1122</v>
      </c>
      <c r="AY559" s="196"/>
      <c r="AZ559" s="714"/>
      <c r="BB559" s="196"/>
    </row>
    <row r="560" spans="1:54" s="166" customFormat="1" ht="15.95" customHeight="1" x14ac:dyDescent="0.25">
      <c r="A560" s="182">
        <v>591</v>
      </c>
      <c r="B560" s="166" t="s">
        <v>55</v>
      </c>
      <c r="C560" s="198" t="s">
        <v>58</v>
      </c>
      <c r="D560" s="166" t="s">
        <v>5518</v>
      </c>
      <c r="E560" s="198" t="s">
        <v>5519</v>
      </c>
      <c r="F560" s="198" t="s">
        <v>5520</v>
      </c>
      <c r="H560" s="166" t="s">
        <v>219</v>
      </c>
      <c r="I560" s="166" t="s">
        <v>220</v>
      </c>
      <c r="J560" s="166" t="s">
        <v>221</v>
      </c>
      <c r="K560" s="198" t="s">
        <v>2008</v>
      </c>
      <c r="L560" s="198" t="s">
        <v>221</v>
      </c>
      <c r="M560" s="198" t="s">
        <v>879</v>
      </c>
      <c r="N560" s="199">
        <v>3.3</v>
      </c>
      <c r="O560" s="199">
        <v>1.5</v>
      </c>
      <c r="P560" s="221">
        <v>4.9499999999999993</v>
      </c>
      <c r="Q560" s="345">
        <v>8</v>
      </c>
      <c r="R560" s="59"/>
      <c r="S560" s="346">
        <v>0</v>
      </c>
      <c r="T560" s="340"/>
      <c r="U560" s="346">
        <v>0</v>
      </c>
      <c r="V560" s="183"/>
      <c r="W560" s="183">
        <v>1</v>
      </c>
      <c r="X560" s="183"/>
      <c r="Y560" s="179" t="s">
        <v>16652</v>
      </c>
      <c r="Z560" s="166" t="s">
        <v>230</v>
      </c>
      <c r="AA560" s="203" t="s">
        <v>230</v>
      </c>
      <c r="AB560" s="166" t="s">
        <v>230</v>
      </c>
      <c r="AC560" s="166" t="s">
        <v>230</v>
      </c>
      <c r="AD560" s="166" t="s">
        <v>230</v>
      </c>
      <c r="AE560" s="198" t="s">
        <v>5521</v>
      </c>
      <c r="AF560" s="166" t="s">
        <v>5522</v>
      </c>
      <c r="AG560" s="165" t="s">
        <v>230</v>
      </c>
      <c r="AH560" s="203" t="s">
        <v>58</v>
      </c>
      <c r="AI560" s="167">
        <v>0.1</v>
      </c>
      <c r="AJ560" s="223">
        <v>2850</v>
      </c>
      <c r="AK560" s="186">
        <v>0.59576712328767123</v>
      </c>
      <c r="AL560" s="167">
        <v>0.18505479452054796</v>
      </c>
      <c r="AM560" s="187">
        <v>0.78082191780821919</v>
      </c>
      <c r="AN560" s="186">
        <v>2.1635753424657533</v>
      </c>
      <c r="AO560" s="186">
        <v>0.67204109589041094</v>
      </c>
      <c r="AP560" s="186">
        <v>2.8356164383561642</v>
      </c>
      <c r="AQ560" s="186">
        <v>85.06849315068493</v>
      </c>
      <c r="AR560" s="193" t="s">
        <v>231</v>
      </c>
      <c r="AS560" s="194" t="s">
        <v>431</v>
      </c>
      <c r="AT560" s="166" t="s">
        <v>232</v>
      </c>
      <c r="AU560" s="198" t="s">
        <v>58</v>
      </c>
      <c r="AV560" s="231" t="s">
        <v>5523</v>
      </c>
      <c r="AW560" s="166" t="s">
        <v>234</v>
      </c>
      <c r="AY560" s="196"/>
      <c r="AZ560" s="714"/>
      <c r="BB560" s="196"/>
    </row>
    <row r="561" spans="1:57" s="166" customFormat="1" ht="15.95" customHeight="1" x14ac:dyDescent="0.25">
      <c r="A561" s="182">
        <v>592</v>
      </c>
      <c r="B561" s="166" t="s">
        <v>55</v>
      </c>
      <c r="C561" s="198" t="s">
        <v>58</v>
      </c>
      <c r="D561" s="166" t="s">
        <v>16627</v>
      </c>
      <c r="E561" s="198" t="s">
        <v>5530</v>
      </c>
      <c r="F561" s="198" t="s">
        <v>5531</v>
      </c>
      <c r="H561" s="166" t="s">
        <v>219</v>
      </c>
      <c r="I561" s="166" t="s">
        <v>220</v>
      </c>
      <c r="J561" s="166" t="s">
        <v>221</v>
      </c>
      <c r="K561" s="198" t="s">
        <v>2008</v>
      </c>
      <c r="L561" s="198" t="s">
        <v>221</v>
      </c>
      <c r="M561" s="198" t="s">
        <v>879</v>
      </c>
      <c r="N561" s="199">
        <v>6</v>
      </c>
      <c r="O561" s="199">
        <v>1.5</v>
      </c>
      <c r="P561" s="221">
        <v>9</v>
      </c>
      <c r="Q561" s="345">
        <v>2</v>
      </c>
      <c r="R561" s="59"/>
      <c r="S561" s="346">
        <v>1</v>
      </c>
      <c r="T561" s="340"/>
      <c r="U561" s="346">
        <v>0</v>
      </c>
      <c r="V561" s="183"/>
      <c r="W561" s="183"/>
      <c r="X561" s="183"/>
      <c r="Y561" s="179" t="s">
        <v>16652</v>
      </c>
      <c r="Z561" s="166" t="s">
        <v>230</v>
      </c>
      <c r="AA561" s="203" t="s">
        <v>230</v>
      </c>
      <c r="AB561" s="166" t="s">
        <v>230</v>
      </c>
      <c r="AC561" s="166" t="s">
        <v>230</v>
      </c>
      <c r="AD561" s="166" t="s">
        <v>230</v>
      </c>
      <c r="AE561" s="198" t="s">
        <v>5532</v>
      </c>
      <c r="AF561" s="166" t="s">
        <v>5533</v>
      </c>
      <c r="AG561" s="165" t="s">
        <v>230</v>
      </c>
      <c r="AH561" s="203" t="s">
        <v>58</v>
      </c>
      <c r="AI561" s="167">
        <v>0.1</v>
      </c>
      <c r="AJ561" s="186">
        <v>5100</v>
      </c>
      <c r="AK561" s="186">
        <v>1.0661095890410961</v>
      </c>
      <c r="AL561" s="167">
        <v>0.33115068493150684</v>
      </c>
      <c r="AM561" s="187">
        <v>1.397260273972603</v>
      </c>
      <c r="AN561" s="186">
        <v>1.2044931506849317</v>
      </c>
      <c r="AO561" s="186">
        <v>0.33115068493150684</v>
      </c>
      <c r="AP561" s="186">
        <v>1.5356438356164386</v>
      </c>
      <c r="AQ561" s="186">
        <v>46.069315068493154</v>
      </c>
      <c r="AR561" s="193" t="s">
        <v>231</v>
      </c>
      <c r="AS561" s="194" t="s">
        <v>431</v>
      </c>
      <c r="AT561" s="166" t="s">
        <v>232</v>
      </c>
      <c r="AU561" s="198" t="s">
        <v>58</v>
      </c>
      <c r="AV561" s="195" t="s">
        <v>5534</v>
      </c>
      <c r="AW561" s="166" t="s">
        <v>234</v>
      </c>
      <c r="AY561" s="196"/>
      <c r="AZ561" s="714"/>
      <c r="BB561" s="196"/>
    </row>
    <row r="562" spans="1:57" s="166" customFormat="1" ht="15.95" customHeight="1" x14ac:dyDescent="0.25">
      <c r="A562" s="353">
        <v>593</v>
      </c>
      <c r="B562" s="354" t="s">
        <v>56</v>
      </c>
      <c r="C562" s="354" t="s">
        <v>60</v>
      </c>
      <c r="D562" s="354" t="s">
        <v>16574</v>
      </c>
      <c r="E562" s="166" t="s">
        <v>5538</v>
      </c>
      <c r="F562" s="166" t="s">
        <v>5539</v>
      </c>
      <c r="H562" s="166" t="s">
        <v>219</v>
      </c>
      <c r="I562" s="166" t="s">
        <v>220</v>
      </c>
      <c r="J562" s="166" t="s">
        <v>221</v>
      </c>
      <c r="K562" s="166" t="s">
        <v>879</v>
      </c>
      <c r="L562" s="166" t="s">
        <v>221</v>
      </c>
      <c r="M562" s="166" t="s">
        <v>879</v>
      </c>
      <c r="N562" s="186">
        <v>2</v>
      </c>
      <c r="O562" s="186">
        <v>2</v>
      </c>
      <c r="P562" s="168">
        <v>4</v>
      </c>
      <c r="Q562" s="59">
        <v>2</v>
      </c>
      <c r="R562" s="340"/>
      <c r="S562" s="340">
        <v>0</v>
      </c>
      <c r="T562" s="340"/>
      <c r="U562" s="340">
        <v>0</v>
      </c>
      <c r="V562" s="183"/>
      <c r="W562" s="183">
        <v>1</v>
      </c>
      <c r="X562" s="183"/>
      <c r="Y562" s="179" t="s">
        <v>16652</v>
      </c>
      <c r="Z562" s="166" t="s">
        <v>230</v>
      </c>
      <c r="AA562" s="203" t="s">
        <v>230</v>
      </c>
      <c r="AB562" s="166" t="s">
        <v>230</v>
      </c>
      <c r="AC562" s="203" t="s">
        <v>230</v>
      </c>
      <c r="AD562" s="166" t="s">
        <v>230</v>
      </c>
      <c r="AE562" s="166" t="s">
        <v>5540</v>
      </c>
      <c r="AF562" s="166" t="s">
        <v>5541</v>
      </c>
      <c r="AG562" s="165" t="s">
        <v>230</v>
      </c>
      <c r="AH562" s="203" t="s">
        <v>60</v>
      </c>
      <c r="AI562" s="312">
        <v>7.5300000000000006E-2</v>
      </c>
      <c r="AJ562" s="186">
        <v>6400</v>
      </c>
      <c r="AK562" s="167">
        <v>1.0082191780821919</v>
      </c>
      <c r="AL562" s="167">
        <v>0</v>
      </c>
      <c r="AM562" s="187">
        <v>1.0082191780821919</v>
      </c>
      <c r="AN562" s="167">
        <v>7.3347945205479466</v>
      </c>
      <c r="AO562" s="167">
        <v>0</v>
      </c>
      <c r="AP562" s="167">
        <v>7.3347945205479466</v>
      </c>
      <c r="AQ562" s="167">
        <v>220.0438356164384</v>
      </c>
      <c r="AR562" s="193" t="s">
        <v>231</v>
      </c>
      <c r="AS562" s="194" t="s">
        <v>431</v>
      </c>
      <c r="AT562" s="166" t="s">
        <v>232</v>
      </c>
      <c r="AU562" s="166" t="s">
        <v>60</v>
      </c>
      <c r="AV562" s="195" t="s">
        <v>5542</v>
      </c>
      <c r="AW562" s="166" t="s">
        <v>234</v>
      </c>
      <c r="AX562" s="327" t="s">
        <v>16568</v>
      </c>
      <c r="AY562" s="365" t="s">
        <v>16571</v>
      </c>
      <c r="AZ562" s="714"/>
      <c r="BB562" s="196"/>
    </row>
    <row r="563" spans="1:57" s="166" customFormat="1" ht="15.95" customHeight="1" x14ac:dyDescent="0.25">
      <c r="A563" s="353">
        <v>594</v>
      </c>
      <c r="B563" s="354" t="s">
        <v>56</v>
      </c>
      <c r="C563" s="354" t="s">
        <v>58</v>
      </c>
      <c r="D563" s="354" t="s">
        <v>16510</v>
      </c>
      <c r="E563" s="166" t="s">
        <v>16511</v>
      </c>
      <c r="F563" s="166" t="s">
        <v>16512</v>
      </c>
      <c r="H563" s="166" t="s">
        <v>219</v>
      </c>
      <c r="I563" s="166" t="s">
        <v>220</v>
      </c>
      <c r="J563" s="166" t="s">
        <v>317</v>
      </c>
      <c r="K563" s="166">
        <v>0</v>
      </c>
      <c r="L563" s="166" t="s">
        <v>317</v>
      </c>
      <c r="M563" s="166">
        <v>0</v>
      </c>
      <c r="N563" s="186">
        <v>3</v>
      </c>
      <c r="O563" s="186">
        <v>2</v>
      </c>
      <c r="P563" s="168">
        <v>6</v>
      </c>
      <c r="Q563" s="59">
        <v>4</v>
      </c>
      <c r="R563" s="340"/>
      <c r="S563" s="340">
        <v>1</v>
      </c>
      <c r="T563" s="340"/>
      <c r="U563" s="340">
        <v>0</v>
      </c>
      <c r="V563" s="183"/>
      <c r="W563" s="183"/>
      <c r="X563" s="183"/>
      <c r="Y563" s="166" t="s">
        <v>61</v>
      </c>
      <c r="Z563" s="166" t="s">
        <v>230</v>
      </c>
      <c r="AA563" s="203" t="s">
        <v>230</v>
      </c>
      <c r="AB563" s="166" t="s">
        <v>230</v>
      </c>
      <c r="AC563" s="203" t="s">
        <v>230</v>
      </c>
      <c r="AD563" s="166" t="s">
        <v>230</v>
      </c>
      <c r="AE563" s="166" t="s">
        <v>16513</v>
      </c>
      <c r="AF563" s="166" t="s">
        <v>5560</v>
      </c>
      <c r="AG563" s="165" t="s">
        <v>230</v>
      </c>
      <c r="AH563" s="203" t="s">
        <v>58</v>
      </c>
      <c r="AI563" s="312">
        <v>7.5300000000000006E-2</v>
      </c>
      <c r="AJ563" s="167">
        <v>640</v>
      </c>
      <c r="AK563" s="167">
        <v>0.10082191780821918</v>
      </c>
      <c r="AL563" s="167">
        <v>0</v>
      </c>
      <c r="AM563" s="187">
        <v>0.10082191780821918</v>
      </c>
      <c r="AN563" s="167">
        <v>4.4771232876712332</v>
      </c>
      <c r="AO563" s="167">
        <v>0</v>
      </c>
      <c r="AP563" s="167">
        <v>4.4771232876712332</v>
      </c>
      <c r="AQ563" s="167">
        <v>134.313698630137</v>
      </c>
      <c r="AR563" s="193" t="s">
        <v>231</v>
      </c>
      <c r="AS563" s="194"/>
      <c r="AT563" s="166" t="s">
        <v>232</v>
      </c>
      <c r="AU563" s="166" t="s">
        <v>58</v>
      </c>
      <c r="AV563" s="195" t="s">
        <v>5561</v>
      </c>
      <c r="AW563" s="166" t="s">
        <v>1122</v>
      </c>
      <c r="AX563" s="327" t="s">
        <v>16575</v>
      </c>
      <c r="AY563" s="365" t="s">
        <v>16571</v>
      </c>
      <c r="AZ563" s="714"/>
      <c r="BB563" s="196"/>
    </row>
    <row r="564" spans="1:57" s="166" customFormat="1" ht="15.95" customHeight="1" x14ac:dyDescent="0.25">
      <c r="A564" s="353">
        <v>595</v>
      </c>
      <c r="B564" s="354" t="s">
        <v>56</v>
      </c>
      <c r="C564" s="354" t="s">
        <v>58</v>
      </c>
      <c r="D564" s="354" t="s">
        <v>16576</v>
      </c>
      <c r="E564" s="166" t="s">
        <v>5573</v>
      </c>
      <c r="F564" s="166" t="s">
        <v>5574</v>
      </c>
      <c r="H564" s="166" t="s">
        <v>219</v>
      </c>
      <c r="I564" s="166" t="s">
        <v>220</v>
      </c>
      <c r="J564" s="166" t="s">
        <v>221</v>
      </c>
      <c r="K564" s="166" t="s">
        <v>222</v>
      </c>
      <c r="L564" s="166" t="s">
        <v>317</v>
      </c>
      <c r="M564" s="166">
        <v>0</v>
      </c>
      <c r="N564" s="186">
        <v>3</v>
      </c>
      <c r="O564" s="186">
        <v>1.2</v>
      </c>
      <c r="P564" s="168">
        <v>3.5999999999999996</v>
      </c>
      <c r="Q564" s="59">
        <v>0</v>
      </c>
      <c r="R564" s="340"/>
      <c r="S564" s="340">
        <v>0</v>
      </c>
      <c r="T564" s="340"/>
      <c r="U564" s="340">
        <v>0</v>
      </c>
      <c r="V564" s="183">
        <v>1</v>
      </c>
      <c r="W564" s="183">
        <v>1</v>
      </c>
      <c r="X564" s="183"/>
      <c r="Y564" s="166" t="s">
        <v>61</v>
      </c>
      <c r="Z564" s="166" t="s">
        <v>230</v>
      </c>
      <c r="AA564" s="203" t="s">
        <v>230</v>
      </c>
      <c r="AB564" s="166" t="s">
        <v>230</v>
      </c>
      <c r="AC564" s="203" t="s">
        <v>230</v>
      </c>
      <c r="AD564" s="166" t="s">
        <v>230</v>
      </c>
      <c r="AE564" s="166" t="s">
        <v>5575</v>
      </c>
      <c r="AF564" s="166" t="s">
        <v>5576</v>
      </c>
      <c r="AG564" s="165" t="s">
        <v>230</v>
      </c>
      <c r="AH564" s="203" t="s">
        <v>58</v>
      </c>
      <c r="AI564" s="312">
        <v>7.5300000000000006E-2</v>
      </c>
      <c r="AJ564" s="167">
        <v>3360</v>
      </c>
      <c r="AK564" s="167">
        <v>0.52931506849315069</v>
      </c>
      <c r="AL564" s="167">
        <v>0</v>
      </c>
      <c r="AM564" s="187">
        <v>0.52931506849315069</v>
      </c>
      <c r="AN564" s="167">
        <v>3.8343835616438358</v>
      </c>
      <c r="AO564" s="167">
        <v>0</v>
      </c>
      <c r="AP564" s="167">
        <v>3.8343835616438358</v>
      </c>
      <c r="AQ564" s="167">
        <v>115.03150684931508</v>
      </c>
      <c r="AR564" s="193" t="s">
        <v>231</v>
      </c>
      <c r="AS564" s="194"/>
      <c r="AT564" s="166" t="s">
        <v>232</v>
      </c>
      <c r="AU564" s="166" t="s">
        <v>58</v>
      </c>
      <c r="AV564" s="231" t="s">
        <v>1122</v>
      </c>
      <c r="AW564" s="166" t="s">
        <v>1122</v>
      </c>
      <c r="AX564" s="327" t="s">
        <v>16568</v>
      </c>
      <c r="AY564" s="365" t="s">
        <v>16571</v>
      </c>
      <c r="AZ564" s="714"/>
      <c r="BB564" s="196"/>
    </row>
    <row r="565" spans="1:57" s="166" customFormat="1" ht="15.95" customHeight="1" x14ac:dyDescent="0.25">
      <c r="A565" s="353">
        <v>596</v>
      </c>
      <c r="B565" s="354" t="s">
        <v>56</v>
      </c>
      <c r="C565" s="354" t="s">
        <v>58</v>
      </c>
      <c r="D565" s="354" t="s">
        <v>16577</v>
      </c>
      <c r="E565" s="166" t="s">
        <v>5593</v>
      </c>
      <c r="F565" s="166" t="s">
        <v>5594</v>
      </c>
      <c r="H565" s="166" t="s">
        <v>219</v>
      </c>
      <c r="I565" s="166" t="s">
        <v>220</v>
      </c>
      <c r="J565" s="166" t="s">
        <v>221</v>
      </c>
      <c r="K565" s="166" t="s">
        <v>1337</v>
      </c>
      <c r="L565" s="166" t="s">
        <v>221</v>
      </c>
      <c r="M565" s="166" t="s">
        <v>879</v>
      </c>
      <c r="N565" s="186">
        <v>3</v>
      </c>
      <c r="O565" s="186">
        <v>1.5</v>
      </c>
      <c r="P565" s="168">
        <v>4.5</v>
      </c>
      <c r="Q565" s="59">
        <v>2</v>
      </c>
      <c r="R565" s="340"/>
      <c r="S565" s="340">
        <v>1</v>
      </c>
      <c r="T565" s="340"/>
      <c r="U565" s="340">
        <v>0</v>
      </c>
      <c r="V565" s="183"/>
      <c r="W565" s="183"/>
      <c r="X565" s="183"/>
      <c r="Y565" s="166" t="s">
        <v>62</v>
      </c>
      <c r="Z565" s="166" t="s">
        <v>230</v>
      </c>
      <c r="AA565" s="203" t="s">
        <v>230</v>
      </c>
      <c r="AB565" s="166" t="s">
        <v>230</v>
      </c>
      <c r="AC565" s="203" t="s">
        <v>230</v>
      </c>
      <c r="AD565" s="166" t="s">
        <v>230</v>
      </c>
      <c r="AE565" s="166" t="s">
        <v>5595</v>
      </c>
      <c r="AF565" s="166" t="s">
        <v>3778</v>
      </c>
      <c r="AG565" s="165" t="s">
        <v>230</v>
      </c>
      <c r="AH565" s="203" t="s">
        <v>58</v>
      </c>
      <c r="AI565" s="312">
        <v>7.5300000000000006E-2</v>
      </c>
      <c r="AJ565" s="186">
        <v>16000</v>
      </c>
      <c r="AK565" s="167">
        <v>2.5205479452054793</v>
      </c>
      <c r="AL565" s="167">
        <v>0</v>
      </c>
      <c r="AM565" s="187">
        <v>2.5205479452054793</v>
      </c>
      <c r="AN565" s="167">
        <v>2.7023105022831047</v>
      </c>
      <c r="AO565" s="167">
        <v>0</v>
      </c>
      <c r="AP565" s="167">
        <v>2.7023105022831047</v>
      </c>
      <c r="AQ565" s="167">
        <v>81.06931506849314</v>
      </c>
      <c r="AR565" s="193" t="s">
        <v>231</v>
      </c>
      <c r="AS565" s="194" t="s">
        <v>431</v>
      </c>
      <c r="AT565" s="166" t="s">
        <v>232</v>
      </c>
      <c r="AU565" s="166" t="s">
        <v>58</v>
      </c>
      <c r="AV565" s="195" t="s">
        <v>5596</v>
      </c>
      <c r="AW565" s="166" t="s">
        <v>234</v>
      </c>
      <c r="AX565" s="327" t="s">
        <v>16568</v>
      </c>
      <c r="AY565" s="365" t="s">
        <v>16571</v>
      </c>
      <c r="AZ565" s="714"/>
      <c r="BB565" s="196"/>
    </row>
    <row r="566" spans="1:57" s="166" customFormat="1" ht="15.95" customHeight="1" x14ac:dyDescent="0.25">
      <c r="A566" s="353">
        <v>597</v>
      </c>
      <c r="B566" s="354" t="s">
        <v>56</v>
      </c>
      <c r="C566" s="354" t="s">
        <v>58</v>
      </c>
      <c r="D566" s="354" t="s">
        <v>16578</v>
      </c>
      <c r="E566" s="166" t="s">
        <v>5598</v>
      </c>
      <c r="F566" s="166" t="s">
        <v>5599</v>
      </c>
      <c r="H566" s="166" t="s">
        <v>219</v>
      </c>
      <c r="I566" s="166" t="s">
        <v>220</v>
      </c>
      <c r="J566" s="166" t="s">
        <v>221</v>
      </c>
      <c r="K566" s="166" t="s">
        <v>222</v>
      </c>
      <c r="L566" s="198" t="s">
        <v>221</v>
      </c>
      <c r="M566" s="198" t="s">
        <v>879</v>
      </c>
      <c r="N566" s="186">
        <v>3</v>
      </c>
      <c r="O566" s="186">
        <v>1.2</v>
      </c>
      <c r="P566" s="168">
        <v>3.5999999999999996</v>
      </c>
      <c r="Q566" s="59">
        <v>1</v>
      </c>
      <c r="R566" s="340"/>
      <c r="S566" s="340">
        <v>1</v>
      </c>
      <c r="T566" s="340"/>
      <c r="U566" s="340">
        <v>0</v>
      </c>
      <c r="V566" s="183"/>
      <c r="W566" s="183"/>
      <c r="X566" s="183"/>
      <c r="Y566" s="179" t="s">
        <v>16652</v>
      </c>
      <c r="Z566" s="166" t="s">
        <v>230</v>
      </c>
      <c r="AA566" s="203" t="s">
        <v>230</v>
      </c>
      <c r="AB566" s="166" t="s">
        <v>230</v>
      </c>
      <c r="AC566" s="203" t="s">
        <v>230</v>
      </c>
      <c r="AD566" s="166" t="s">
        <v>230</v>
      </c>
      <c r="AE566" s="166" t="s">
        <v>5600</v>
      </c>
      <c r="AF566" s="166" t="s">
        <v>3492</v>
      </c>
      <c r="AG566" s="165" t="s">
        <v>230</v>
      </c>
      <c r="AH566" s="203" t="s">
        <v>58</v>
      </c>
      <c r="AI566" s="312">
        <v>7.5300000000000006E-2</v>
      </c>
      <c r="AJ566" s="186">
        <v>5120</v>
      </c>
      <c r="AK566" s="167">
        <v>0.80657534246575346</v>
      </c>
      <c r="AL566" s="167">
        <v>0</v>
      </c>
      <c r="AM566" s="187">
        <v>0.80657534246575346</v>
      </c>
      <c r="AN566" s="167">
        <v>0.80657534246575346</v>
      </c>
      <c r="AO566" s="167">
        <v>0</v>
      </c>
      <c r="AP566" s="167">
        <v>0.80657534246575346</v>
      </c>
      <c r="AQ566" s="167">
        <v>24.197260273972603</v>
      </c>
      <c r="AR566" s="193" t="s">
        <v>231</v>
      </c>
      <c r="AS566" s="194" t="s">
        <v>431</v>
      </c>
      <c r="AT566" s="166" t="s">
        <v>232</v>
      </c>
      <c r="AU566" s="166" t="s">
        <v>58</v>
      </c>
      <c r="AV566" s="195" t="s">
        <v>5601</v>
      </c>
      <c r="AW566" s="166" t="s">
        <v>234</v>
      </c>
      <c r="AX566" s="327" t="s">
        <v>16568</v>
      </c>
      <c r="AY566" s="365" t="s">
        <v>16571</v>
      </c>
      <c r="AZ566" s="714"/>
      <c r="BB566" s="196"/>
    </row>
    <row r="567" spans="1:57" s="166" customFormat="1" ht="15.95" customHeight="1" x14ac:dyDescent="0.25">
      <c r="A567" s="353">
        <v>598</v>
      </c>
      <c r="B567" s="354" t="s">
        <v>56</v>
      </c>
      <c r="C567" s="354" t="s">
        <v>58</v>
      </c>
      <c r="D567" s="354" t="s">
        <v>16579</v>
      </c>
      <c r="E567" s="166" t="s">
        <v>5602</v>
      </c>
      <c r="F567" s="166" t="s">
        <v>5603</v>
      </c>
      <c r="H567" s="166" t="s">
        <v>732</v>
      </c>
      <c r="I567" s="166">
        <v>0</v>
      </c>
      <c r="J567" s="166" t="s">
        <v>317</v>
      </c>
      <c r="K567" s="166">
        <v>0</v>
      </c>
      <c r="L567" s="166" t="s">
        <v>317</v>
      </c>
      <c r="M567" s="166">
        <v>0</v>
      </c>
      <c r="N567" s="186">
        <v>3</v>
      </c>
      <c r="O567" s="186">
        <v>1.2</v>
      </c>
      <c r="P567" s="168">
        <v>3.6</v>
      </c>
      <c r="Q567" s="59">
        <v>1</v>
      </c>
      <c r="R567" s="340"/>
      <c r="S567" s="340">
        <v>0</v>
      </c>
      <c r="T567" s="340"/>
      <c r="U567" s="340">
        <v>0</v>
      </c>
      <c r="V567" s="183"/>
      <c r="W567" s="183">
        <v>1</v>
      </c>
      <c r="X567" s="183">
        <v>0</v>
      </c>
      <c r="Y567" s="166" t="s">
        <v>61</v>
      </c>
      <c r="Z567" s="166" t="s">
        <v>230</v>
      </c>
      <c r="AA567" s="203" t="s">
        <v>230</v>
      </c>
      <c r="AB567" s="166" t="s">
        <v>230</v>
      </c>
      <c r="AC567" s="203" t="s">
        <v>230</v>
      </c>
      <c r="AD567" s="166" t="s">
        <v>230</v>
      </c>
      <c r="AE567" s="166" t="s">
        <v>5604</v>
      </c>
      <c r="AF567" s="166" t="s">
        <v>3790</v>
      </c>
      <c r="AG567" s="165" t="s">
        <v>230</v>
      </c>
      <c r="AH567" s="203" t="s">
        <v>58</v>
      </c>
      <c r="AI567" s="312">
        <v>7.5300000000000006E-2</v>
      </c>
      <c r="AJ567" s="186">
        <v>5280</v>
      </c>
      <c r="AK567" s="167">
        <v>0.83178082191780833</v>
      </c>
      <c r="AL567" s="167">
        <v>0</v>
      </c>
      <c r="AM567" s="187">
        <v>0.83178082191780833</v>
      </c>
      <c r="AN567" s="167">
        <v>0.8963835616438357</v>
      </c>
      <c r="AO567" s="167">
        <v>0</v>
      </c>
      <c r="AP567" s="167">
        <v>0.8963835616438357</v>
      </c>
      <c r="AQ567" s="167">
        <v>26.891506849315071</v>
      </c>
      <c r="AR567" s="193" t="s">
        <v>231</v>
      </c>
      <c r="AS567" s="194"/>
      <c r="AT567" s="166" t="s">
        <v>232</v>
      </c>
      <c r="AU567" s="166" t="s">
        <v>58</v>
      </c>
      <c r="AV567" s="231" t="s">
        <v>5605</v>
      </c>
      <c r="AW567" s="166" t="s">
        <v>1122</v>
      </c>
      <c r="AX567" s="327" t="s">
        <v>16568</v>
      </c>
      <c r="AY567" s="365" t="s">
        <v>16571</v>
      </c>
      <c r="AZ567" s="714"/>
      <c r="BB567" s="196"/>
    </row>
    <row r="568" spans="1:57" s="166" customFormat="1" ht="15.95" customHeight="1" x14ac:dyDescent="0.25">
      <c r="A568" s="353">
        <v>599</v>
      </c>
      <c r="B568" s="354" t="s">
        <v>56</v>
      </c>
      <c r="C568" s="354" t="s">
        <v>58</v>
      </c>
      <c r="D568" s="354" t="s">
        <v>16580</v>
      </c>
      <c r="E568" s="166" t="s">
        <v>5607</v>
      </c>
      <c r="F568" s="166" t="s">
        <v>5608</v>
      </c>
      <c r="H568" s="166" t="s">
        <v>732</v>
      </c>
      <c r="I568" s="166">
        <v>0</v>
      </c>
      <c r="J568" s="166" t="s">
        <v>317</v>
      </c>
      <c r="K568" s="166">
        <v>0</v>
      </c>
      <c r="L568" s="166" t="s">
        <v>317</v>
      </c>
      <c r="M568" s="166">
        <v>0</v>
      </c>
      <c r="N568" s="186">
        <v>3</v>
      </c>
      <c r="O568" s="186">
        <v>1.2</v>
      </c>
      <c r="P568" s="168">
        <v>3.5999999999999996</v>
      </c>
      <c r="Q568" s="59">
        <v>0</v>
      </c>
      <c r="R568" s="340"/>
      <c r="S568" s="340">
        <v>0</v>
      </c>
      <c r="T568" s="340"/>
      <c r="U568" s="340">
        <v>0</v>
      </c>
      <c r="V568" s="183">
        <v>1</v>
      </c>
      <c r="W568" s="183">
        <v>1</v>
      </c>
      <c r="X568" s="183">
        <v>0</v>
      </c>
      <c r="Y568" s="166" t="s">
        <v>61</v>
      </c>
      <c r="Z568" s="166" t="s">
        <v>230</v>
      </c>
      <c r="AA568" s="203" t="s">
        <v>230</v>
      </c>
      <c r="AB568" s="166" t="s">
        <v>230</v>
      </c>
      <c r="AC568" s="203" t="s">
        <v>230</v>
      </c>
      <c r="AD568" s="166" t="s">
        <v>230</v>
      </c>
      <c r="AE568" s="166" t="s">
        <v>5609</v>
      </c>
      <c r="AF568" s="166" t="s">
        <v>4254</v>
      </c>
      <c r="AG568" s="165" t="s">
        <v>230</v>
      </c>
      <c r="AH568" s="203" t="s">
        <v>58</v>
      </c>
      <c r="AI568" s="312">
        <v>7.5300000000000006E-2</v>
      </c>
      <c r="AJ568" s="186">
        <v>4960</v>
      </c>
      <c r="AK568" s="167">
        <v>0.7813698630136986</v>
      </c>
      <c r="AL568" s="167">
        <v>0</v>
      </c>
      <c r="AM568" s="187">
        <v>0.7813698630136986</v>
      </c>
      <c r="AN568" s="167">
        <v>0.84597260273972597</v>
      </c>
      <c r="AO568" s="167">
        <v>0</v>
      </c>
      <c r="AP568" s="167">
        <v>0.84597260273972597</v>
      </c>
      <c r="AQ568" s="167">
        <v>25.379178082191778</v>
      </c>
      <c r="AR568" s="193" t="s">
        <v>231</v>
      </c>
      <c r="AS568" s="194"/>
      <c r="AT568" s="166" t="s">
        <v>232</v>
      </c>
      <c r="AU568" s="166" t="s">
        <v>58</v>
      </c>
      <c r="AW568" s="166" t="s">
        <v>1122</v>
      </c>
      <c r="AX568" s="327" t="s">
        <v>16568</v>
      </c>
      <c r="AY568" s="365" t="s">
        <v>16571</v>
      </c>
      <c r="AZ568" s="714"/>
      <c r="BB568" s="196"/>
    </row>
    <row r="569" spans="1:57" s="166" customFormat="1" ht="15.95" customHeight="1" x14ac:dyDescent="0.25">
      <c r="A569" s="353">
        <v>600</v>
      </c>
      <c r="B569" s="354" t="s">
        <v>56</v>
      </c>
      <c r="C569" s="354" t="s">
        <v>58</v>
      </c>
      <c r="D569" s="354" t="s">
        <v>16581</v>
      </c>
      <c r="E569" s="166" t="s">
        <v>5610</v>
      </c>
      <c r="F569" s="166" t="s">
        <v>5611</v>
      </c>
      <c r="H569" s="166" t="s">
        <v>219</v>
      </c>
      <c r="I569" s="166" t="s">
        <v>220</v>
      </c>
      <c r="J569" s="166" t="s">
        <v>221</v>
      </c>
      <c r="K569" s="166" t="s">
        <v>222</v>
      </c>
      <c r="L569" s="198" t="s">
        <v>221</v>
      </c>
      <c r="M569" s="198" t="s">
        <v>879</v>
      </c>
      <c r="N569" s="186">
        <v>3</v>
      </c>
      <c r="O569" s="186">
        <v>1.2</v>
      </c>
      <c r="P569" s="168">
        <v>3.6</v>
      </c>
      <c r="Q569" s="59">
        <v>2</v>
      </c>
      <c r="R569" s="340"/>
      <c r="S569" s="340">
        <v>1</v>
      </c>
      <c r="T569" s="340"/>
      <c r="U569" s="340">
        <v>0</v>
      </c>
      <c r="V569" s="183"/>
      <c r="W569" s="183"/>
      <c r="X569" s="183">
        <v>0</v>
      </c>
      <c r="Y569" s="179" t="s">
        <v>16652</v>
      </c>
      <c r="Z569" s="166" t="s">
        <v>230</v>
      </c>
      <c r="AA569" s="203" t="s">
        <v>230</v>
      </c>
      <c r="AB569" s="166" t="s">
        <v>230</v>
      </c>
      <c r="AC569" s="203" t="s">
        <v>230</v>
      </c>
      <c r="AD569" s="166" t="s">
        <v>230</v>
      </c>
      <c r="AE569" s="166" t="s">
        <v>110</v>
      </c>
      <c r="AF569" s="166" t="s">
        <v>5612</v>
      </c>
      <c r="AG569" s="165" t="s">
        <v>230</v>
      </c>
      <c r="AH569" s="203" t="s">
        <v>58</v>
      </c>
      <c r="AI569" s="312">
        <v>7.5300000000000006E-2</v>
      </c>
      <c r="AJ569" s="186">
        <v>14880</v>
      </c>
      <c r="AK569" s="167">
        <v>2.3441095890410959</v>
      </c>
      <c r="AL569" s="167">
        <v>0</v>
      </c>
      <c r="AM569" s="187">
        <v>2.3441095890410959</v>
      </c>
      <c r="AN569" s="167">
        <v>2.3441095890410959</v>
      </c>
      <c r="AO569" s="167">
        <v>0</v>
      </c>
      <c r="AP569" s="167">
        <v>2.3441095890410959</v>
      </c>
      <c r="AQ569" s="167">
        <v>70.323287671232876</v>
      </c>
      <c r="AR569" s="193" t="s">
        <v>231</v>
      </c>
      <c r="AS569" s="194" t="s">
        <v>431</v>
      </c>
      <c r="AT569" s="166" t="s">
        <v>232</v>
      </c>
      <c r="AU569" s="166" t="s">
        <v>58</v>
      </c>
      <c r="AV569" s="231"/>
      <c r="AW569" s="171" t="s">
        <v>234</v>
      </c>
      <c r="AX569" s="327" t="s">
        <v>16568</v>
      </c>
      <c r="AY569" s="365" t="s">
        <v>16571</v>
      </c>
      <c r="AZ569" s="714"/>
      <c r="BB569" s="196"/>
    </row>
    <row r="570" spans="1:57" s="166" customFormat="1" ht="15.95" customHeight="1" x14ac:dyDescent="0.25">
      <c r="A570" s="353">
        <v>601</v>
      </c>
      <c r="B570" s="366" t="s">
        <v>56</v>
      </c>
      <c r="C570" s="354" t="s">
        <v>58</v>
      </c>
      <c r="D570" s="354" t="s">
        <v>16582</v>
      </c>
      <c r="E570" s="166" t="s">
        <v>5613</v>
      </c>
      <c r="F570" s="166" t="s">
        <v>5614</v>
      </c>
      <c r="H570" s="166" t="s">
        <v>219</v>
      </c>
      <c r="I570" s="166" t="s">
        <v>220</v>
      </c>
      <c r="J570" s="166" t="s">
        <v>221</v>
      </c>
      <c r="K570" s="166" t="s">
        <v>222</v>
      </c>
      <c r="L570" s="198" t="s">
        <v>221</v>
      </c>
      <c r="M570" s="198" t="s">
        <v>879</v>
      </c>
      <c r="N570" s="186">
        <v>3</v>
      </c>
      <c r="O570" s="186">
        <v>1.2</v>
      </c>
      <c r="P570" s="168">
        <v>3.5999999999999996</v>
      </c>
      <c r="Q570" s="59">
        <v>2</v>
      </c>
      <c r="R570" s="340"/>
      <c r="S570" s="340">
        <v>3</v>
      </c>
      <c r="T570" s="340"/>
      <c r="U570" s="340">
        <v>0</v>
      </c>
      <c r="V570" s="183">
        <v>0</v>
      </c>
      <c r="W570" s="183">
        <v>0</v>
      </c>
      <c r="X570" s="183">
        <v>0</v>
      </c>
      <c r="Y570" s="166" t="s">
        <v>62</v>
      </c>
      <c r="Z570" s="170" t="s">
        <v>224</v>
      </c>
      <c r="AA570" s="197" t="s">
        <v>225</v>
      </c>
      <c r="AB570" s="166" t="s">
        <v>2897</v>
      </c>
      <c r="AC570" s="203" t="s">
        <v>2898</v>
      </c>
      <c r="AD570" s="166" t="s">
        <v>2899</v>
      </c>
      <c r="AE570" s="166" t="s">
        <v>5615</v>
      </c>
      <c r="AF570" s="166" t="s">
        <v>5616</v>
      </c>
      <c r="AG570" s="165" t="s">
        <v>230</v>
      </c>
      <c r="AH570" s="203" t="s">
        <v>58</v>
      </c>
      <c r="AI570" s="312">
        <v>7.5300000000000006E-2</v>
      </c>
      <c r="AJ570" s="186">
        <v>8000</v>
      </c>
      <c r="AK570" s="167">
        <v>1.2602739726027397</v>
      </c>
      <c r="AL570" s="167">
        <v>0</v>
      </c>
      <c r="AM570" s="187">
        <v>1.2602739726027397</v>
      </c>
      <c r="AN570" s="167">
        <v>4.2518493150684931</v>
      </c>
      <c r="AO570" s="167">
        <v>0</v>
      </c>
      <c r="AP570" s="167">
        <v>4.2518493150684931</v>
      </c>
      <c r="AQ570" s="167">
        <v>127.5554794520548</v>
      </c>
      <c r="AR570" s="193" t="s">
        <v>231</v>
      </c>
      <c r="AS570" s="194" t="s">
        <v>431</v>
      </c>
      <c r="AT570" s="166" t="s">
        <v>232</v>
      </c>
      <c r="AU570" s="166" t="s">
        <v>58</v>
      </c>
      <c r="AV570" s="195" t="s">
        <v>5617</v>
      </c>
      <c r="AW570" s="166" t="s">
        <v>234</v>
      </c>
      <c r="AX570" s="327" t="s">
        <v>16568</v>
      </c>
      <c r="AY570" s="365" t="s">
        <v>16571</v>
      </c>
      <c r="AZ570" s="714"/>
      <c r="BB570" s="196"/>
    </row>
    <row r="571" spans="1:57" s="166" customFormat="1" ht="15.95" customHeight="1" x14ac:dyDescent="0.25">
      <c r="A571" s="182">
        <v>602</v>
      </c>
      <c r="B571" s="166" t="s">
        <v>56</v>
      </c>
      <c r="C571" s="166" t="s">
        <v>58</v>
      </c>
      <c r="D571" s="166" t="s">
        <v>5622</v>
      </c>
      <c r="E571" s="166" t="s">
        <v>5623</v>
      </c>
      <c r="F571" s="166" t="s">
        <v>5624</v>
      </c>
      <c r="H571" s="166" t="s">
        <v>219</v>
      </c>
      <c r="I571" s="166" t="s">
        <v>220</v>
      </c>
      <c r="J571" s="166" t="s">
        <v>221</v>
      </c>
      <c r="K571" s="166" t="s">
        <v>222</v>
      </c>
      <c r="L571" s="166" t="s">
        <v>221</v>
      </c>
      <c r="M571" s="166" t="s">
        <v>7181</v>
      </c>
      <c r="N571" s="186">
        <v>3</v>
      </c>
      <c r="O571" s="186">
        <v>1.2</v>
      </c>
      <c r="P571" s="168">
        <v>3.5999999999999996</v>
      </c>
      <c r="Q571" s="59">
        <v>5</v>
      </c>
      <c r="R571" s="340"/>
      <c r="S571" s="340">
        <v>1</v>
      </c>
      <c r="T571" s="340"/>
      <c r="U571" s="340">
        <v>0</v>
      </c>
      <c r="V571" s="183"/>
      <c r="W571" s="183"/>
      <c r="X571" s="183">
        <v>0</v>
      </c>
      <c r="Y571" s="166" t="s">
        <v>62</v>
      </c>
      <c r="Z571" s="166" t="s">
        <v>230</v>
      </c>
      <c r="AA571" s="203" t="s">
        <v>230</v>
      </c>
      <c r="AB571" s="166" t="s">
        <v>230</v>
      </c>
      <c r="AC571" s="203" t="s">
        <v>230</v>
      </c>
      <c r="AD571" s="166" t="s">
        <v>230</v>
      </c>
      <c r="AE571" s="166" t="s">
        <v>2926</v>
      </c>
      <c r="AF571" s="166" t="s">
        <v>5625</v>
      </c>
      <c r="AG571" s="165" t="s">
        <v>230</v>
      </c>
      <c r="AH571" s="203" t="s">
        <v>58</v>
      </c>
      <c r="AI571" s="167">
        <v>7.5300000000000006E-2</v>
      </c>
      <c r="AJ571" s="186">
        <v>13600</v>
      </c>
      <c r="AK571" s="186">
        <v>2.1424657534246574</v>
      </c>
      <c r="AL571" s="186">
        <v>0.66323287671232878</v>
      </c>
      <c r="AM571" s="187">
        <v>2.8056986301369862</v>
      </c>
      <c r="AN571" s="186">
        <v>8.5619863013698634</v>
      </c>
      <c r="AO571" s="186">
        <v>2.6504931506849316</v>
      </c>
      <c r="AP571" s="186">
        <v>11.212479452054795</v>
      </c>
      <c r="AQ571" s="186">
        <v>336.37438356164387</v>
      </c>
      <c r="AR571" s="193" t="s">
        <v>231</v>
      </c>
      <c r="AS571" s="194" t="s">
        <v>431</v>
      </c>
      <c r="AT571" s="166" t="s">
        <v>232</v>
      </c>
      <c r="AU571" s="166" t="s">
        <v>58</v>
      </c>
      <c r="AV571" s="195" t="s">
        <v>5626</v>
      </c>
      <c r="AW571" s="166" t="s">
        <v>234</v>
      </c>
      <c r="AY571" s="196"/>
      <c r="AZ571" s="714"/>
      <c r="BB571" s="196"/>
    </row>
    <row r="572" spans="1:57" s="166" customFormat="1" ht="15.95" customHeight="1" x14ac:dyDescent="0.25">
      <c r="A572" s="182">
        <v>603</v>
      </c>
      <c r="B572" s="166" t="s">
        <v>56</v>
      </c>
      <c r="C572" s="166" t="s">
        <v>58</v>
      </c>
      <c r="D572" s="166" t="s">
        <v>5628</v>
      </c>
      <c r="E572" s="166" t="s">
        <v>5629</v>
      </c>
      <c r="F572" s="166" t="s">
        <v>5630</v>
      </c>
      <c r="H572" s="166" t="s">
        <v>219</v>
      </c>
      <c r="I572" s="166" t="s">
        <v>220</v>
      </c>
      <c r="J572" s="166" t="s">
        <v>317</v>
      </c>
      <c r="K572" s="166">
        <v>0</v>
      </c>
      <c r="L572" s="166" t="s">
        <v>317</v>
      </c>
      <c r="M572" s="166">
        <v>0</v>
      </c>
      <c r="N572" s="186">
        <v>2</v>
      </c>
      <c r="O572" s="186">
        <v>1.2</v>
      </c>
      <c r="P572" s="168">
        <v>2.4</v>
      </c>
      <c r="Q572" s="59">
        <v>6</v>
      </c>
      <c r="R572" s="340"/>
      <c r="S572" s="340">
        <v>2</v>
      </c>
      <c r="T572" s="340"/>
      <c r="U572" s="340">
        <v>0</v>
      </c>
      <c r="V572" s="183"/>
      <c r="W572" s="183"/>
      <c r="X572" s="183">
        <v>0</v>
      </c>
      <c r="Y572" s="166" t="s">
        <v>62</v>
      </c>
      <c r="Z572" s="166" t="s">
        <v>230</v>
      </c>
      <c r="AA572" s="203" t="s">
        <v>230</v>
      </c>
      <c r="AB572" s="166" t="s">
        <v>230</v>
      </c>
      <c r="AC572" s="203" t="s">
        <v>230</v>
      </c>
      <c r="AD572" s="166" t="s">
        <v>230</v>
      </c>
      <c r="AE572" s="166" t="s">
        <v>5631</v>
      </c>
      <c r="AF572" s="166" t="s">
        <v>5632</v>
      </c>
      <c r="AG572" s="165" t="s">
        <v>230</v>
      </c>
      <c r="AH572" s="203" t="s">
        <v>58</v>
      </c>
      <c r="AI572" s="167">
        <v>7.5300000000000006E-2</v>
      </c>
      <c r="AJ572" s="186">
        <v>32000</v>
      </c>
      <c r="AK572" s="186">
        <v>5.0410958904109586</v>
      </c>
      <c r="AL572" s="186">
        <v>1.5605479452054796</v>
      </c>
      <c r="AM572" s="187">
        <v>6.6016438356164384</v>
      </c>
      <c r="AN572" s="186">
        <v>5.3557625570776253</v>
      </c>
      <c r="AO572" s="186">
        <v>1.5605479452054796</v>
      </c>
      <c r="AP572" s="186">
        <v>6.9163105022831051</v>
      </c>
      <c r="AQ572" s="186">
        <v>207.48931506849314</v>
      </c>
      <c r="AR572" s="193" t="s">
        <v>231</v>
      </c>
      <c r="AS572" s="194"/>
      <c r="AT572" s="166" t="s">
        <v>232</v>
      </c>
      <c r="AU572" s="166" t="s">
        <v>58</v>
      </c>
      <c r="AV572" s="195" t="s">
        <v>5633</v>
      </c>
      <c r="AW572" s="166" t="s">
        <v>234</v>
      </c>
      <c r="AY572" s="196"/>
      <c r="AZ572" s="714"/>
      <c r="BB572" s="196"/>
    </row>
    <row r="573" spans="1:57" s="166" customFormat="1" ht="15.95" customHeight="1" x14ac:dyDescent="0.25">
      <c r="A573" s="182">
        <v>604</v>
      </c>
      <c r="B573" s="166" t="s">
        <v>57</v>
      </c>
      <c r="C573" s="166" t="s">
        <v>58</v>
      </c>
      <c r="D573" s="166" t="s">
        <v>16293</v>
      </c>
      <c r="E573" s="166" t="s">
        <v>5638</v>
      </c>
      <c r="F573" s="166" t="s">
        <v>5639</v>
      </c>
      <c r="H573" s="166" t="s">
        <v>732</v>
      </c>
      <c r="I573" s="166">
        <v>0</v>
      </c>
      <c r="J573" s="166" t="s">
        <v>317</v>
      </c>
      <c r="K573" s="166">
        <v>0</v>
      </c>
      <c r="L573" s="166" t="s">
        <v>317</v>
      </c>
      <c r="M573" s="166">
        <v>0</v>
      </c>
      <c r="N573" s="186">
        <v>3</v>
      </c>
      <c r="O573" s="186">
        <v>2</v>
      </c>
      <c r="P573" s="168">
        <v>6</v>
      </c>
      <c r="Q573" s="59">
        <v>1</v>
      </c>
      <c r="R573" s="340"/>
      <c r="S573" s="340">
        <v>1</v>
      </c>
      <c r="T573" s="340"/>
      <c r="U573" s="340">
        <v>0</v>
      </c>
      <c r="V573" s="183"/>
      <c r="W573" s="183"/>
      <c r="X573" s="183"/>
      <c r="Y573" s="166" t="s">
        <v>61</v>
      </c>
      <c r="Z573" s="166" t="s">
        <v>230</v>
      </c>
      <c r="AA573" s="203" t="s">
        <v>230</v>
      </c>
      <c r="AB573" s="166" t="s">
        <v>230</v>
      </c>
      <c r="AC573" s="166" t="s">
        <v>230</v>
      </c>
      <c r="AD573" s="166" t="s">
        <v>230</v>
      </c>
      <c r="AE573" s="166" t="s">
        <v>5640</v>
      </c>
      <c r="AF573" s="166" t="s">
        <v>376</v>
      </c>
      <c r="AG573" s="165" t="s">
        <v>230</v>
      </c>
      <c r="AH573" s="203" t="s">
        <v>58</v>
      </c>
      <c r="AI573" s="167">
        <v>0.114</v>
      </c>
      <c r="AJ573" s="186">
        <v>1760</v>
      </c>
      <c r="AK573" s="186">
        <v>0.41950684931506843</v>
      </c>
      <c r="AL573" s="167">
        <v>0.13019178082191779</v>
      </c>
      <c r="AM573" s="187">
        <v>0.54969863013698617</v>
      </c>
      <c r="AN573" s="186">
        <v>0.41950684931506843</v>
      </c>
      <c r="AO573" s="186">
        <v>0.13019178082191779</v>
      </c>
      <c r="AP573" s="186">
        <v>0.54969863013698617</v>
      </c>
      <c r="AQ573" s="186">
        <v>16.490958904109586</v>
      </c>
      <c r="AR573" s="193" t="s">
        <v>231</v>
      </c>
      <c r="AS573" s="194"/>
      <c r="AT573" s="166" t="s">
        <v>232</v>
      </c>
      <c r="AU573" s="166" t="s">
        <v>58</v>
      </c>
      <c r="AV573" s="195" t="s">
        <v>5641</v>
      </c>
      <c r="AW573" s="166" t="s">
        <v>1122</v>
      </c>
      <c r="AY573" s="196"/>
      <c r="AZ573" s="714"/>
      <c r="BB573" s="196"/>
    </row>
    <row r="574" spans="1:57" s="166" customFormat="1" ht="15.95" customHeight="1" x14ac:dyDescent="0.25">
      <c r="A574" s="353">
        <v>605</v>
      </c>
      <c r="B574" s="354" t="s">
        <v>57</v>
      </c>
      <c r="C574" s="354" t="s">
        <v>58</v>
      </c>
      <c r="D574" s="354" t="s">
        <v>17325</v>
      </c>
      <c r="E574" s="354" t="s">
        <v>5642</v>
      </c>
      <c r="F574" s="354" t="s">
        <v>5643</v>
      </c>
      <c r="G574" s="354"/>
      <c r="H574" s="354" t="s">
        <v>732</v>
      </c>
      <c r="I574" s="354">
        <v>0</v>
      </c>
      <c r="J574" s="354" t="s">
        <v>317</v>
      </c>
      <c r="K574" s="354" t="s">
        <v>879</v>
      </c>
      <c r="L574" s="354" t="s">
        <v>317</v>
      </c>
      <c r="M574" s="354" t="s">
        <v>317</v>
      </c>
      <c r="N574" s="360">
        <v>2</v>
      </c>
      <c r="O574" s="360">
        <v>2</v>
      </c>
      <c r="P574" s="490">
        <v>4</v>
      </c>
      <c r="Q574" s="356">
        <v>0</v>
      </c>
      <c r="R574" s="801"/>
      <c r="S574" s="801">
        <v>0</v>
      </c>
      <c r="T574" s="801"/>
      <c r="U574" s="801">
        <v>0</v>
      </c>
      <c r="V574" s="357">
        <v>1</v>
      </c>
      <c r="W574" s="357">
        <v>1</v>
      </c>
      <c r="X574" s="357"/>
      <c r="Y574" s="354" t="s">
        <v>61</v>
      </c>
      <c r="Z574" s="354" t="s">
        <v>230</v>
      </c>
      <c r="AA574" s="443" t="s">
        <v>230</v>
      </c>
      <c r="AB574" s="354" t="s">
        <v>230</v>
      </c>
      <c r="AC574" s="354" t="s">
        <v>230</v>
      </c>
      <c r="AD574" s="354" t="s">
        <v>230</v>
      </c>
      <c r="AE574" s="354" t="s">
        <v>5644</v>
      </c>
      <c r="AF574" s="354" t="s">
        <v>3796</v>
      </c>
      <c r="AG574" s="358" t="s">
        <v>230</v>
      </c>
      <c r="AH574" s="443" t="s">
        <v>58</v>
      </c>
      <c r="AI574" s="359">
        <v>0.114</v>
      </c>
      <c r="AJ574" s="360">
        <v>2000</v>
      </c>
      <c r="AK574" s="359">
        <v>0.47671232876712327</v>
      </c>
      <c r="AL574" s="359">
        <v>0</v>
      </c>
      <c r="AM574" s="361">
        <v>0.47671232876712327</v>
      </c>
      <c r="AN574" s="359">
        <v>0.47671232876712327</v>
      </c>
      <c r="AO574" s="359">
        <v>0</v>
      </c>
      <c r="AP574" s="359">
        <v>0.47671232876712327</v>
      </c>
      <c r="AQ574" s="359">
        <v>14.301369863013699</v>
      </c>
      <c r="AR574" s="362" t="s">
        <v>231</v>
      </c>
      <c r="AS574" s="363"/>
      <c r="AT574" s="354" t="s">
        <v>232</v>
      </c>
      <c r="AU574" s="354" t="s">
        <v>58</v>
      </c>
      <c r="AV574" s="770" t="s">
        <v>1122</v>
      </c>
      <c r="AW574" s="354" t="s">
        <v>1122</v>
      </c>
      <c r="AX574" s="447" t="s">
        <v>17322</v>
      </c>
      <c r="AY574" s="778" t="s">
        <v>17323</v>
      </c>
      <c r="AZ574" s="805"/>
      <c r="BA574" s="354"/>
      <c r="BB574" s="713"/>
      <c r="BC574" s="354"/>
      <c r="BD574" s="354"/>
      <c r="BE574" s="354"/>
    </row>
    <row r="575" spans="1:57" s="166" customFormat="1" ht="15.95" customHeight="1" x14ac:dyDescent="0.25">
      <c r="A575" s="182">
        <v>606</v>
      </c>
      <c r="B575" s="166" t="s">
        <v>57</v>
      </c>
      <c r="C575" s="166" t="s">
        <v>58</v>
      </c>
      <c r="D575" s="166" t="s">
        <v>16294</v>
      </c>
      <c r="E575" s="166" t="s">
        <v>5645</v>
      </c>
      <c r="F575" s="166" t="s">
        <v>5646</v>
      </c>
      <c r="H575" s="166" t="s">
        <v>732</v>
      </c>
      <c r="I575" s="166">
        <v>0</v>
      </c>
      <c r="J575" s="166" t="s">
        <v>317</v>
      </c>
      <c r="K575" s="166">
        <v>0</v>
      </c>
      <c r="L575" s="166" t="s">
        <v>317</v>
      </c>
      <c r="M575" s="166">
        <v>0</v>
      </c>
      <c r="N575" s="186">
        <v>3</v>
      </c>
      <c r="O575" s="186">
        <v>2</v>
      </c>
      <c r="P575" s="168">
        <v>6</v>
      </c>
      <c r="Q575" s="59">
        <v>2</v>
      </c>
      <c r="R575" s="340"/>
      <c r="S575" s="340">
        <v>0</v>
      </c>
      <c r="T575" s="340"/>
      <c r="U575" s="340">
        <v>0</v>
      </c>
      <c r="V575" s="183"/>
      <c r="W575" s="183">
        <v>1</v>
      </c>
      <c r="X575" s="183"/>
      <c r="Y575" s="166" t="s">
        <v>61</v>
      </c>
      <c r="Z575" s="166" t="s">
        <v>230</v>
      </c>
      <c r="AA575" s="203" t="s">
        <v>230</v>
      </c>
      <c r="AB575" s="166" t="s">
        <v>230</v>
      </c>
      <c r="AC575" s="166" t="s">
        <v>230</v>
      </c>
      <c r="AD575" s="166" t="s">
        <v>230</v>
      </c>
      <c r="AE575" s="166" t="s">
        <v>5647</v>
      </c>
      <c r="AF575" s="166" t="s">
        <v>3463</v>
      </c>
      <c r="AG575" s="165" t="s">
        <v>230</v>
      </c>
      <c r="AH575" s="203" t="s">
        <v>58</v>
      </c>
      <c r="AI575" s="167">
        <v>0.114</v>
      </c>
      <c r="AJ575" s="186">
        <v>2400</v>
      </c>
      <c r="AK575" s="186">
        <v>0.57205479452054786</v>
      </c>
      <c r="AL575" s="167">
        <v>0.17753424657534245</v>
      </c>
      <c r="AM575" s="187">
        <v>0.74958904109589031</v>
      </c>
      <c r="AN575" s="186">
        <v>0.57205479452054786</v>
      </c>
      <c r="AO575" s="186">
        <v>0.17753424657534245</v>
      </c>
      <c r="AP575" s="186">
        <v>0.74958904109589031</v>
      </c>
      <c r="AQ575" s="186">
        <v>22.487671232876711</v>
      </c>
      <c r="AR575" s="193" t="s">
        <v>231</v>
      </c>
      <c r="AS575" s="194"/>
      <c r="AT575" s="166" t="s">
        <v>232</v>
      </c>
      <c r="AU575" s="166" t="s">
        <v>58</v>
      </c>
      <c r="AV575" s="231" t="s">
        <v>1122</v>
      </c>
      <c r="AW575" s="166" t="s">
        <v>1122</v>
      </c>
      <c r="AY575" s="196"/>
      <c r="AZ575" s="714"/>
      <c r="BB575" s="196"/>
    </row>
    <row r="576" spans="1:57" s="166" customFormat="1" ht="15.95" customHeight="1" x14ac:dyDescent="0.25">
      <c r="A576" s="353">
        <v>607</v>
      </c>
      <c r="B576" s="354" t="s">
        <v>57</v>
      </c>
      <c r="C576" s="354" t="s">
        <v>58</v>
      </c>
      <c r="D576" s="354" t="s">
        <v>17363</v>
      </c>
      <c r="E576" s="354" t="s">
        <v>5648</v>
      </c>
      <c r="F576" s="354" t="s">
        <v>5649</v>
      </c>
      <c r="G576" s="354"/>
      <c r="H576" s="354" t="s">
        <v>732</v>
      </c>
      <c r="I576" s="354">
        <v>0</v>
      </c>
      <c r="J576" s="354" t="s">
        <v>317</v>
      </c>
      <c r="K576" s="354">
        <v>0</v>
      </c>
      <c r="L576" s="354" t="s">
        <v>317</v>
      </c>
      <c r="M576" s="354">
        <v>0</v>
      </c>
      <c r="N576" s="360">
        <v>6</v>
      </c>
      <c r="O576" s="360">
        <v>2</v>
      </c>
      <c r="P576" s="490">
        <v>12</v>
      </c>
      <c r="Q576" s="356">
        <v>4</v>
      </c>
      <c r="R576" s="801"/>
      <c r="S576" s="801">
        <v>1</v>
      </c>
      <c r="T576" s="801"/>
      <c r="U576" s="801">
        <v>0</v>
      </c>
      <c r="V576" s="357"/>
      <c r="W576" s="357"/>
      <c r="X576" s="357"/>
      <c r="Y576" s="354" t="s">
        <v>61</v>
      </c>
      <c r="Z576" s="354" t="s">
        <v>230</v>
      </c>
      <c r="AA576" s="203" t="s">
        <v>230</v>
      </c>
      <c r="AB576" s="166" t="s">
        <v>230</v>
      </c>
      <c r="AC576" s="166" t="s">
        <v>230</v>
      </c>
      <c r="AD576" s="166" t="s">
        <v>230</v>
      </c>
      <c r="AE576" s="166" t="s">
        <v>5650</v>
      </c>
      <c r="AF576" s="166" t="s">
        <v>5651</v>
      </c>
      <c r="AG576" s="165" t="s">
        <v>230</v>
      </c>
      <c r="AH576" s="203" t="s">
        <v>58</v>
      </c>
      <c r="AI576" s="359">
        <v>0.114</v>
      </c>
      <c r="AJ576" s="360">
        <v>5600</v>
      </c>
      <c r="AK576" s="359">
        <v>1.3347945205479452</v>
      </c>
      <c r="AL576" s="359">
        <v>0</v>
      </c>
      <c r="AM576" s="361">
        <v>1.3347945205479452</v>
      </c>
      <c r="AN576" s="359">
        <v>1.3347945205479452</v>
      </c>
      <c r="AO576" s="359">
        <v>0</v>
      </c>
      <c r="AP576" s="359">
        <v>1.3347945205479452</v>
      </c>
      <c r="AQ576" s="359">
        <v>40.043835616438358</v>
      </c>
      <c r="AR576" s="362" t="s">
        <v>231</v>
      </c>
      <c r="AS576" s="363"/>
      <c r="AT576" s="354" t="s">
        <v>232</v>
      </c>
      <c r="AU576" s="354" t="s">
        <v>58</v>
      </c>
      <c r="AV576" s="364" t="s">
        <v>5652</v>
      </c>
      <c r="AW576" s="354" t="s">
        <v>1122</v>
      </c>
      <c r="AX576" s="447" t="s">
        <v>17322</v>
      </c>
      <c r="AY576" s="778" t="s">
        <v>17364</v>
      </c>
      <c r="AZ576" s="813"/>
      <c r="BB576" s="196"/>
    </row>
    <row r="577" spans="1:65" s="166" customFormat="1" ht="15.95" customHeight="1" x14ac:dyDescent="0.25">
      <c r="A577" s="182">
        <v>608</v>
      </c>
      <c r="B577" s="166" t="s">
        <v>57</v>
      </c>
      <c r="C577" s="166" t="s">
        <v>58</v>
      </c>
      <c r="D577" s="166" t="s">
        <v>16295</v>
      </c>
      <c r="E577" s="166" t="s">
        <v>5653</v>
      </c>
      <c r="F577" s="166" t="s">
        <v>5654</v>
      </c>
      <c r="H577" s="166" t="s">
        <v>219</v>
      </c>
      <c r="I577" s="166" t="s">
        <v>220</v>
      </c>
      <c r="J577" s="166" t="s">
        <v>221</v>
      </c>
      <c r="K577" s="166" t="s">
        <v>222</v>
      </c>
      <c r="L577" s="166" t="s">
        <v>221</v>
      </c>
      <c r="M577" s="166" t="s">
        <v>879</v>
      </c>
      <c r="N577" s="186">
        <v>3</v>
      </c>
      <c r="O577" s="186">
        <v>2</v>
      </c>
      <c r="P577" s="168">
        <v>6</v>
      </c>
      <c r="Q577" s="59">
        <v>4</v>
      </c>
      <c r="R577" s="340"/>
      <c r="S577" s="340">
        <v>0</v>
      </c>
      <c r="T577" s="340"/>
      <c r="U577" s="340">
        <v>0</v>
      </c>
      <c r="V577" s="183"/>
      <c r="W577" s="183">
        <v>1</v>
      </c>
      <c r="X577" s="183"/>
      <c r="Y577" s="179" t="s">
        <v>16652</v>
      </c>
      <c r="Z577" s="166" t="s">
        <v>230</v>
      </c>
      <c r="AA577" s="203" t="s">
        <v>230</v>
      </c>
      <c r="AB577" s="166" t="s">
        <v>230</v>
      </c>
      <c r="AC577" s="166" t="s">
        <v>230</v>
      </c>
      <c r="AD577" s="166" t="s">
        <v>230</v>
      </c>
      <c r="AE577" s="166" t="s">
        <v>5655</v>
      </c>
      <c r="AF577" s="166" t="s">
        <v>5656</v>
      </c>
      <c r="AG577" s="165" t="s">
        <v>230</v>
      </c>
      <c r="AH577" s="203" t="s">
        <v>58</v>
      </c>
      <c r="AI577" s="167">
        <v>0.114</v>
      </c>
      <c r="AJ577" s="186">
        <v>5280</v>
      </c>
      <c r="AK577" s="186">
        <v>1.2585205479452053</v>
      </c>
      <c r="AL577" s="167">
        <v>0.39057534246575343</v>
      </c>
      <c r="AM577" s="187">
        <v>1.6490958904109587</v>
      </c>
      <c r="AN577" s="186">
        <v>1.2585205479452053</v>
      </c>
      <c r="AO577" s="186">
        <v>0.39057534246575343</v>
      </c>
      <c r="AP577" s="186">
        <v>1.6490958904109587</v>
      </c>
      <c r="AQ577" s="186">
        <v>49.472876712328762</v>
      </c>
      <c r="AR577" s="193" t="s">
        <v>231</v>
      </c>
      <c r="AS577" s="194"/>
      <c r="AT577" s="166" t="s">
        <v>232</v>
      </c>
      <c r="AU577" s="166" t="s">
        <v>58</v>
      </c>
      <c r="AV577" s="231"/>
      <c r="AW577" s="166" t="s">
        <v>234</v>
      </c>
      <c r="AY577" s="196"/>
      <c r="AZ577" s="714"/>
      <c r="BB577" s="196"/>
    </row>
    <row r="578" spans="1:65" s="166" customFormat="1" ht="15.95" customHeight="1" x14ac:dyDescent="0.25">
      <c r="A578" s="182">
        <v>609</v>
      </c>
      <c r="B578" s="166" t="s">
        <v>57</v>
      </c>
      <c r="C578" s="166" t="s">
        <v>58</v>
      </c>
      <c r="D578" s="166" t="s">
        <v>5657</v>
      </c>
      <c r="E578" s="166" t="s">
        <v>5658</v>
      </c>
      <c r="F578" s="166" t="s">
        <v>5659</v>
      </c>
      <c r="H578" s="166" t="s">
        <v>732</v>
      </c>
      <c r="I578" s="166">
        <v>0</v>
      </c>
      <c r="J578" s="166" t="s">
        <v>317</v>
      </c>
      <c r="K578" s="166">
        <v>0</v>
      </c>
      <c r="L578" s="166" t="s">
        <v>317</v>
      </c>
      <c r="M578" s="166">
        <v>0</v>
      </c>
      <c r="N578" s="186">
        <v>3</v>
      </c>
      <c r="O578" s="186">
        <v>2</v>
      </c>
      <c r="P578" s="168">
        <v>6</v>
      </c>
      <c r="Q578" s="59">
        <v>1</v>
      </c>
      <c r="R578" s="340"/>
      <c r="S578" s="340">
        <v>1</v>
      </c>
      <c r="T578" s="340"/>
      <c r="U578" s="340">
        <v>0</v>
      </c>
      <c r="V578" s="183"/>
      <c r="W578" s="183"/>
      <c r="X578" s="183"/>
      <c r="Y578" s="166" t="s">
        <v>61</v>
      </c>
      <c r="Z578" s="166" t="s">
        <v>230</v>
      </c>
      <c r="AA578" s="203" t="s">
        <v>230</v>
      </c>
      <c r="AB578" s="166" t="s">
        <v>230</v>
      </c>
      <c r="AC578" s="166" t="s">
        <v>230</v>
      </c>
      <c r="AD578" s="166" t="s">
        <v>230</v>
      </c>
      <c r="AE578" s="166" t="s">
        <v>5660</v>
      </c>
      <c r="AF578" s="166" t="s">
        <v>4653</v>
      </c>
      <c r="AG578" s="165" t="s">
        <v>230</v>
      </c>
      <c r="AH578" s="203" t="s">
        <v>58</v>
      </c>
      <c r="AI578" s="167">
        <v>0.114</v>
      </c>
      <c r="AJ578" s="186">
        <v>3200</v>
      </c>
      <c r="AK578" s="186">
        <v>0.76273972602739715</v>
      </c>
      <c r="AL578" s="167">
        <v>0.23671232876712331</v>
      </c>
      <c r="AM578" s="187">
        <v>0.99945205479452048</v>
      </c>
      <c r="AN578" s="186">
        <v>0.76273972602739715</v>
      </c>
      <c r="AO578" s="186">
        <v>0.23671232876712331</v>
      </c>
      <c r="AP578" s="186">
        <v>0.99945205479452048</v>
      </c>
      <c r="AQ578" s="186">
        <v>29.983561643835614</v>
      </c>
      <c r="AR578" s="193" t="s">
        <v>231</v>
      </c>
      <c r="AS578" s="194"/>
      <c r="AT578" s="166" t="s">
        <v>232</v>
      </c>
      <c r="AU578" s="166" t="s">
        <v>58</v>
      </c>
      <c r="AV578" s="231" t="s">
        <v>1122</v>
      </c>
      <c r="AW578" s="166" t="s">
        <v>1122</v>
      </c>
      <c r="AY578" s="196"/>
      <c r="AZ578" s="714"/>
      <c r="BB578" s="196"/>
    </row>
    <row r="579" spans="1:65" s="166" customFormat="1" ht="15.95" customHeight="1" x14ac:dyDescent="0.25">
      <c r="A579" s="353">
        <v>610</v>
      </c>
      <c r="B579" s="354" t="s">
        <v>57</v>
      </c>
      <c r="C579" s="354" t="s">
        <v>58</v>
      </c>
      <c r="D579" s="354" t="s">
        <v>17324</v>
      </c>
      <c r="E579" s="354" t="s">
        <v>5661</v>
      </c>
      <c r="F579" s="354" t="s">
        <v>5662</v>
      </c>
      <c r="G579" s="354"/>
      <c r="H579" s="354" t="s">
        <v>732</v>
      </c>
      <c r="I579" s="354">
        <v>0</v>
      </c>
      <c r="J579" s="354" t="s">
        <v>317</v>
      </c>
      <c r="K579" s="354">
        <v>0</v>
      </c>
      <c r="L579" s="354" t="s">
        <v>317</v>
      </c>
      <c r="M579" s="354">
        <v>0</v>
      </c>
      <c r="N579" s="360">
        <v>3</v>
      </c>
      <c r="O579" s="360">
        <v>2</v>
      </c>
      <c r="P579" s="490">
        <v>6</v>
      </c>
      <c r="Q579" s="356">
        <v>2</v>
      </c>
      <c r="R579" s="801"/>
      <c r="S579" s="801">
        <v>0</v>
      </c>
      <c r="T579" s="801"/>
      <c r="U579" s="801">
        <v>0</v>
      </c>
      <c r="V579" s="357"/>
      <c r="W579" s="357">
        <v>1</v>
      </c>
      <c r="X579" s="357"/>
      <c r="Y579" s="354" t="s">
        <v>61</v>
      </c>
      <c r="Z579" s="354" t="s">
        <v>230</v>
      </c>
      <c r="AA579" s="443" t="s">
        <v>230</v>
      </c>
      <c r="AB579" s="166" t="s">
        <v>230</v>
      </c>
      <c r="AC579" s="166" t="s">
        <v>230</v>
      </c>
      <c r="AD579" s="166" t="s">
        <v>230</v>
      </c>
      <c r="AE579" s="166" t="s">
        <v>5663</v>
      </c>
      <c r="AF579" s="354" t="s">
        <v>3450</v>
      </c>
      <c r="AG579" s="358" t="s">
        <v>230</v>
      </c>
      <c r="AH579" s="443" t="s">
        <v>58</v>
      </c>
      <c r="AI579" s="359">
        <v>0.114</v>
      </c>
      <c r="AJ579" s="360">
        <v>3760</v>
      </c>
      <c r="AK579" s="359">
        <v>0.89621917808219176</v>
      </c>
      <c r="AL579" s="359">
        <v>0</v>
      </c>
      <c r="AM579" s="361">
        <v>0.89621917808219176</v>
      </c>
      <c r="AN579" s="359">
        <v>0.89621917808219176</v>
      </c>
      <c r="AO579" s="359">
        <v>0</v>
      </c>
      <c r="AP579" s="359">
        <v>0.89621917808219176</v>
      </c>
      <c r="AQ579" s="359">
        <v>26.886575342465754</v>
      </c>
      <c r="AR579" s="362" t="s">
        <v>231</v>
      </c>
      <c r="AS579" s="363"/>
      <c r="AT579" s="354" t="s">
        <v>232</v>
      </c>
      <c r="AU579" s="354" t="s">
        <v>58</v>
      </c>
      <c r="AV579" s="364" t="s">
        <v>5664</v>
      </c>
      <c r="AW579" s="166" t="s">
        <v>1122</v>
      </c>
      <c r="AX579" s="447" t="s">
        <v>17322</v>
      </c>
      <c r="AY579" s="778" t="s">
        <v>17323</v>
      </c>
      <c r="AZ579" s="714"/>
      <c r="BB579" s="196"/>
    </row>
    <row r="580" spans="1:65" s="166" customFormat="1" ht="15.95" customHeight="1" x14ac:dyDescent="0.25">
      <c r="A580" s="353">
        <v>611</v>
      </c>
      <c r="B580" s="354" t="s">
        <v>57</v>
      </c>
      <c r="C580" s="354" t="s">
        <v>58</v>
      </c>
      <c r="D580" s="354" t="s">
        <v>17365</v>
      </c>
      <c r="E580" s="354" t="s">
        <v>5665</v>
      </c>
      <c r="F580" s="354" t="s">
        <v>5666</v>
      </c>
      <c r="G580" s="354"/>
      <c r="H580" s="354" t="s">
        <v>732</v>
      </c>
      <c r="I580" s="354">
        <v>0</v>
      </c>
      <c r="J580" s="354" t="s">
        <v>221</v>
      </c>
      <c r="K580" s="354">
        <v>0</v>
      </c>
      <c r="L580" s="354" t="s">
        <v>317</v>
      </c>
      <c r="M580" s="354">
        <v>0</v>
      </c>
      <c r="N580" s="360">
        <v>2</v>
      </c>
      <c r="O580" s="360">
        <v>1.5</v>
      </c>
      <c r="P580" s="490">
        <v>3</v>
      </c>
      <c r="Q580" s="356">
        <v>0</v>
      </c>
      <c r="R580" s="801"/>
      <c r="S580" s="801">
        <v>0</v>
      </c>
      <c r="T580" s="801"/>
      <c r="U580" s="801">
        <v>0</v>
      </c>
      <c r="V580" s="357">
        <v>1</v>
      </c>
      <c r="W580" s="357">
        <v>1</v>
      </c>
      <c r="X580" s="357"/>
      <c r="Y580" s="354" t="s">
        <v>61</v>
      </c>
      <c r="Z580" s="354" t="s">
        <v>230</v>
      </c>
      <c r="AA580" s="443" t="s">
        <v>230</v>
      </c>
      <c r="AB580" s="354" t="s">
        <v>230</v>
      </c>
      <c r="AC580" s="354" t="s">
        <v>230</v>
      </c>
      <c r="AD580" s="354" t="s">
        <v>230</v>
      </c>
      <c r="AE580" s="354" t="s">
        <v>5667</v>
      </c>
      <c r="AF580" s="354" t="s">
        <v>301</v>
      </c>
      <c r="AG580" s="358" t="s">
        <v>230</v>
      </c>
      <c r="AH580" s="443" t="s">
        <v>58</v>
      </c>
      <c r="AI580" s="359">
        <v>0.114</v>
      </c>
      <c r="AJ580" s="360">
        <v>1600</v>
      </c>
      <c r="AK580" s="359">
        <v>0.38136986301369857</v>
      </c>
      <c r="AL580" s="359">
        <v>0</v>
      </c>
      <c r="AM580" s="361">
        <v>0.38136986301369857</v>
      </c>
      <c r="AN580" s="359">
        <v>0.38136986301369857</v>
      </c>
      <c r="AO580" s="359">
        <v>0</v>
      </c>
      <c r="AP580" s="359">
        <v>0.38136986301369857</v>
      </c>
      <c r="AQ580" s="359">
        <v>11.441095890410956</v>
      </c>
      <c r="AR580" s="362" t="s">
        <v>231</v>
      </c>
      <c r="AS580" s="363"/>
      <c r="AT580" s="354" t="s">
        <v>232</v>
      </c>
      <c r="AU580" s="354" t="s">
        <v>58</v>
      </c>
      <c r="AV580" s="770" t="s">
        <v>1122</v>
      </c>
      <c r="AW580" s="354" t="s">
        <v>1122</v>
      </c>
      <c r="AX580" s="447" t="s">
        <v>17322</v>
      </c>
      <c r="AY580" s="778" t="s">
        <v>17366</v>
      </c>
      <c r="AZ580" s="813"/>
      <c r="BA580" s="354"/>
      <c r="BB580" s="196"/>
    </row>
    <row r="581" spans="1:65" s="166" customFormat="1" ht="15.95" customHeight="1" x14ac:dyDescent="0.25">
      <c r="A581" s="182">
        <v>612</v>
      </c>
      <c r="B581" s="166" t="s">
        <v>57</v>
      </c>
      <c r="C581" s="166" t="s">
        <v>58</v>
      </c>
      <c r="D581" s="166" t="s">
        <v>5668</v>
      </c>
      <c r="E581" s="166" t="s">
        <v>5669</v>
      </c>
      <c r="F581" s="166" t="s">
        <v>5670</v>
      </c>
      <c r="H581" s="166" t="s">
        <v>219</v>
      </c>
      <c r="I581" s="166" t="s">
        <v>220</v>
      </c>
      <c r="J581" s="166" t="s">
        <v>221</v>
      </c>
      <c r="K581" s="166" t="s">
        <v>222</v>
      </c>
      <c r="L581" s="166" t="s">
        <v>221</v>
      </c>
      <c r="M581" s="166" t="s">
        <v>879</v>
      </c>
      <c r="N581" s="186">
        <v>4</v>
      </c>
      <c r="O581" s="186">
        <v>2</v>
      </c>
      <c r="P581" s="168">
        <v>8</v>
      </c>
      <c r="Q581" s="59">
        <v>4</v>
      </c>
      <c r="R581" s="340"/>
      <c r="S581" s="340">
        <v>0</v>
      </c>
      <c r="T581" s="340"/>
      <c r="U581" s="340">
        <v>0</v>
      </c>
      <c r="V581" s="183"/>
      <c r="W581" s="183">
        <v>1</v>
      </c>
      <c r="X581" s="183"/>
      <c r="Y581" s="179" t="s">
        <v>16652</v>
      </c>
      <c r="Z581" s="166" t="s">
        <v>230</v>
      </c>
      <c r="AA581" s="203" t="s">
        <v>230</v>
      </c>
      <c r="AB581" s="166" t="s">
        <v>230</v>
      </c>
      <c r="AC581" s="166" t="s">
        <v>230</v>
      </c>
      <c r="AD581" s="166" t="s">
        <v>230</v>
      </c>
      <c r="AE581" s="166" t="s">
        <v>5671</v>
      </c>
      <c r="AF581" s="166" t="s">
        <v>5672</v>
      </c>
      <c r="AG581" s="165" t="s">
        <v>230</v>
      </c>
      <c r="AH581" s="203" t="s">
        <v>58</v>
      </c>
      <c r="AI581" s="167">
        <v>0.114</v>
      </c>
      <c r="AJ581" s="186">
        <v>6400</v>
      </c>
      <c r="AK581" s="186">
        <v>1.5254794520547943</v>
      </c>
      <c r="AL581" s="167">
        <v>0.47342465753424662</v>
      </c>
      <c r="AM581" s="187">
        <v>1.998904109589041</v>
      </c>
      <c r="AN581" s="186">
        <v>1.5254794520547943</v>
      </c>
      <c r="AO581" s="186">
        <v>0.47342465753424662</v>
      </c>
      <c r="AP581" s="186">
        <v>1.998904109589041</v>
      </c>
      <c r="AQ581" s="186">
        <v>59.967123287671228</v>
      </c>
      <c r="AR581" s="193" t="s">
        <v>231</v>
      </c>
      <c r="AS581" s="194"/>
      <c r="AT581" s="166" t="s">
        <v>232</v>
      </c>
      <c r="AU581" s="166" t="s">
        <v>58</v>
      </c>
      <c r="AV581" s="195" t="s">
        <v>5673</v>
      </c>
      <c r="AW581" s="166" t="s">
        <v>234</v>
      </c>
      <c r="AY581" s="196"/>
      <c r="AZ581" s="714"/>
      <c r="BB581" s="196"/>
    </row>
    <row r="582" spans="1:65" s="166" customFormat="1" ht="15.95" customHeight="1" x14ac:dyDescent="0.25">
      <c r="A582" s="182">
        <v>613</v>
      </c>
      <c r="B582" s="166" t="s">
        <v>57</v>
      </c>
      <c r="C582" s="166" t="s">
        <v>58</v>
      </c>
      <c r="D582" s="166" t="s">
        <v>5674</v>
      </c>
      <c r="E582" s="166" t="s">
        <v>5675</v>
      </c>
      <c r="F582" s="166" t="s">
        <v>5676</v>
      </c>
      <c r="H582" s="166" t="s">
        <v>732</v>
      </c>
      <c r="I582" s="166">
        <v>0</v>
      </c>
      <c r="J582" s="166" t="s">
        <v>317</v>
      </c>
      <c r="K582" s="166">
        <v>0</v>
      </c>
      <c r="L582" s="166" t="s">
        <v>317</v>
      </c>
      <c r="M582" s="166">
        <v>0</v>
      </c>
      <c r="N582" s="186">
        <v>4</v>
      </c>
      <c r="O582" s="186">
        <v>2</v>
      </c>
      <c r="P582" s="168">
        <v>8</v>
      </c>
      <c r="Q582" s="59">
        <v>0</v>
      </c>
      <c r="R582" s="340"/>
      <c r="S582" s="340">
        <v>0</v>
      </c>
      <c r="T582" s="340"/>
      <c r="U582" s="340">
        <v>0</v>
      </c>
      <c r="V582" s="183">
        <v>1</v>
      </c>
      <c r="W582" s="183">
        <v>1</v>
      </c>
      <c r="X582" s="183"/>
      <c r="Y582" s="166" t="s">
        <v>61</v>
      </c>
      <c r="Z582" s="166" t="s">
        <v>230</v>
      </c>
      <c r="AA582" s="203" t="s">
        <v>230</v>
      </c>
      <c r="AB582" s="166" t="s">
        <v>230</v>
      </c>
      <c r="AC582" s="166" t="s">
        <v>230</v>
      </c>
      <c r="AD582" s="166" t="s">
        <v>230</v>
      </c>
      <c r="AE582" s="166" t="s">
        <v>5677</v>
      </c>
      <c r="AF582" s="166" t="s">
        <v>5678</v>
      </c>
      <c r="AG582" s="165" t="s">
        <v>230</v>
      </c>
      <c r="AH582" s="203" t="s">
        <v>58</v>
      </c>
      <c r="AI582" s="167">
        <v>0.114</v>
      </c>
      <c r="AJ582" s="186">
        <v>1280</v>
      </c>
      <c r="AK582" s="186">
        <v>0.30509589041095886</v>
      </c>
      <c r="AL582" s="167">
        <v>9.4684931506849326E-2</v>
      </c>
      <c r="AM582" s="187">
        <v>0.39978082191780817</v>
      </c>
      <c r="AN582" s="186">
        <v>0.30509589041095886</v>
      </c>
      <c r="AO582" s="186">
        <v>9.4684931506849326E-2</v>
      </c>
      <c r="AP582" s="186">
        <v>0.39978082191780817</v>
      </c>
      <c r="AQ582" s="186">
        <v>11.993424657534245</v>
      </c>
      <c r="AR582" s="193" t="s">
        <v>231</v>
      </c>
      <c r="AS582" s="194"/>
      <c r="AT582" s="166" t="s">
        <v>232</v>
      </c>
      <c r="AU582" s="166" t="s">
        <v>58</v>
      </c>
      <c r="AV582" s="231" t="s">
        <v>1122</v>
      </c>
      <c r="AW582" s="166" t="s">
        <v>1122</v>
      </c>
      <c r="AY582" s="196"/>
      <c r="AZ582" s="714"/>
      <c r="BB582" s="196"/>
    </row>
    <row r="583" spans="1:65" s="166" customFormat="1" ht="15.95" customHeight="1" x14ac:dyDescent="0.25">
      <c r="A583" s="353">
        <v>614</v>
      </c>
      <c r="B583" s="354" t="s">
        <v>57</v>
      </c>
      <c r="C583" s="354" t="s">
        <v>58</v>
      </c>
      <c r="D583" s="354" t="s">
        <v>17326</v>
      </c>
      <c r="E583" s="354" t="s">
        <v>5679</v>
      </c>
      <c r="F583" s="354" t="s">
        <v>5680</v>
      </c>
      <c r="G583" s="354"/>
      <c r="H583" s="354" t="s">
        <v>732</v>
      </c>
      <c r="I583" s="354">
        <v>0</v>
      </c>
      <c r="J583" s="354" t="s">
        <v>317</v>
      </c>
      <c r="K583" s="354">
        <v>0</v>
      </c>
      <c r="L583" s="354" t="s">
        <v>317</v>
      </c>
      <c r="M583" s="354">
        <v>0</v>
      </c>
      <c r="N583" s="360">
        <v>4</v>
      </c>
      <c r="O583" s="360">
        <v>2</v>
      </c>
      <c r="P583" s="490">
        <v>8</v>
      </c>
      <c r="Q583" s="356">
        <v>0</v>
      </c>
      <c r="R583" s="801"/>
      <c r="S583" s="801">
        <v>0</v>
      </c>
      <c r="T583" s="801"/>
      <c r="U583" s="801">
        <v>0</v>
      </c>
      <c r="V583" s="357">
        <v>2</v>
      </c>
      <c r="W583" s="357">
        <v>1</v>
      </c>
      <c r="X583" s="357"/>
      <c r="Y583" s="354" t="s">
        <v>61</v>
      </c>
      <c r="Z583" s="354" t="s">
        <v>230</v>
      </c>
      <c r="AA583" s="443" t="s">
        <v>230</v>
      </c>
      <c r="AB583" s="354" t="s">
        <v>230</v>
      </c>
      <c r="AC583" s="354" t="s">
        <v>230</v>
      </c>
      <c r="AD583" s="354" t="s">
        <v>230</v>
      </c>
      <c r="AE583" s="354" t="s">
        <v>5681</v>
      </c>
      <c r="AF583" s="354" t="s">
        <v>370</v>
      </c>
      <c r="AG583" s="358" t="s">
        <v>230</v>
      </c>
      <c r="AH583" s="443" t="s">
        <v>58</v>
      </c>
      <c r="AI583" s="359">
        <v>0.114</v>
      </c>
      <c r="AJ583" s="360">
        <v>2800</v>
      </c>
      <c r="AK583" s="359">
        <v>0.66739726027397261</v>
      </c>
      <c r="AL583" s="359">
        <v>0</v>
      </c>
      <c r="AM583" s="361">
        <v>0.66739726027397261</v>
      </c>
      <c r="AN583" s="359">
        <v>0.66739726027397261</v>
      </c>
      <c r="AO583" s="359">
        <v>0</v>
      </c>
      <c r="AP583" s="359">
        <v>0.66739726027397261</v>
      </c>
      <c r="AQ583" s="359">
        <v>20.021917808219179</v>
      </c>
      <c r="AR583" s="445" t="s">
        <v>231</v>
      </c>
      <c r="AS583" s="363"/>
      <c r="AT583" s="354" t="s">
        <v>232</v>
      </c>
      <c r="AU583" s="354" t="s">
        <v>58</v>
      </c>
      <c r="AV583" s="770" t="s">
        <v>1122</v>
      </c>
      <c r="AW583" s="354" t="s">
        <v>1122</v>
      </c>
      <c r="AX583" s="447" t="s">
        <v>17322</v>
      </c>
      <c r="AY583" s="778" t="s">
        <v>17323</v>
      </c>
      <c r="AZ583" s="813"/>
      <c r="BA583" s="354"/>
      <c r="BB583" s="713"/>
      <c r="BC583" s="354"/>
      <c r="BD583" s="354"/>
      <c r="BE583" s="354"/>
      <c r="BF583" s="354"/>
      <c r="BG583" s="354"/>
      <c r="BH583" s="354"/>
      <c r="BI583" s="354"/>
      <c r="BJ583" s="354"/>
      <c r="BK583" s="354"/>
      <c r="BL583" s="354"/>
      <c r="BM583" s="354"/>
    </row>
    <row r="584" spans="1:65" s="166" customFormat="1" ht="15.95" customHeight="1" x14ac:dyDescent="0.25">
      <c r="A584" s="353">
        <v>615</v>
      </c>
      <c r="B584" s="354" t="s">
        <v>57</v>
      </c>
      <c r="C584" s="354" t="s">
        <v>58</v>
      </c>
      <c r="D584" s="354" t="s">
        <v>17333</v>
      </c>
      <c r="E584" s="354" t="s">
        <v>5682</v>
      </c>
      <c r="F584" s="354" t="s">
        <v>5683</v>
      </c>
      <c r="G584" s="354"/>
      <c r="H584" s="354" t="s">
        <v>732</v>
      </c>
      <c r="I584" s="354">
        <v>0</v>
      </c>
      <c r="J584" s="354" t="s">
        <v>317</v>
      </c>
      <c r="K584" s="354">
        <v>0</v>
      </c>
      <c r="L584" s="354" t="s">
        <v>317</v>
      </c>
      <c r="M584" s="354">
        <v>0</v>
      </c>
      <c r="N584" s="360">
        <v>6</v>
      </c>
      <c r="O584" s="360">
        <v>2</v>
      </c>
      <c r="P584" s="490">
        <v>12</v>
      </c>
      <c r="Q584" s="356">
        <v>4</v>
      </c>
      <c r="R584" s="801"/>
      <c r="S584" s="801">
        <v>1</v>
      </c>
      <c r="T584" s="801"/>
      <c r="U584" s="801">
        <v>0</v>
      </c>
      <c r="V584" s="357"/>
      <c r="W584" s="357"/>
      <c r="X584" s="357"/>
      <c r="Y584" s="354" t="s">
        <v>61</v>
      </c>
      <c r="Z584" s="354" t="s">
        <v>230</v>
      </c>
      <c r="AA584" s="203" t="s">
        <v>230</v>
      </c>
      <c r="AB584" s="166" t="s">
        <v>230</v>
      </c>
      <c r="AC584" s="166" t="s">
        <v>230</v>
      </c>
      <c r="AD584" s="166" t="s">
        <v>230</v>
      </c>
      <c r="AE584" s="354" t="s">
        <v>5684</v>
      </c>
      <c r="AF584" s="354" t="s">
        <v>5685</v>
      </c>
      <c r="AG584" s="358" t="s">
        <v>230</v>
      </c>
      <c r="AH584" s="443" t="s">
        <v>58</v>
      </c>
      <c r="AI584" s="359">
        <v>0.114</v>
      </c>
      <c r="AJ584" s="360">
        <v>7280</v>
      </c>
      <c r="AK584" s="360">
        <v>1.7352328767123284</v>
      </c>
      <c r="AL584" s="359">
        <v>0</v>
      </c>
      <c r="AM584" s="361">
        <v>1.7352328767123284</v>
      </c>
      <c r="AN584" s="359">
        <v>1.7352328767123284</v>
      </c>
      <c r="AO584" s="359">
        <v>0</v>
      </c>
      <c r="AP584" s="359">
        <v>1.7352328767123284</v>
      </c>
      <c r="AQ584" s="359">
        <v>52.056986301369854</v>
      </c>
      <c r="AR584" s="193" t="s">
        <v>231</v>
      </c>
      <c r="AS584" s="194"/>
      <c r="AT584" s="166" t="s">
        <v>232</v>
      </c>
      <c r="AU584" s="166" t="s">
        <v>58</v>
      </c>
      <c r="AV584" s="231" t="s">
        <v>5686</v>
      </c>
      <c r="AW584" s="166" t="s">
        <v>1122</v>
      </c>
      <c r="AX584" s="447" t="s">
        <v>17314</v>
      </c>
      <c r="AY584" s="778" t="s">
        <v>17313</v>
      </c>
      <c r="AZ584" s="714"/>
      <c r="BB584" s="196"/>
    </row>
    <row r="585" spans="1:65" s="166" customFormat="1" ht="15.95" customHeight="1" x14ac:dyDescent="0.25">
      <c r="A585" s="182">
        <v>616</v>
      </c>
      <c r="B585" s="166" t="s">
        <v>57</v>
      </c>
      <c r="C585" s="166" t="s">
        <v>58</v>
      </c>
      <c r="D585" s="166" t="s">
        <v>5687</v>
      </c>
      <c r="E585" s="166" t="s">
        <v>5688</v>
      </c>
      <c r="F585" s="166" t="s">
        <v>5689</v>
      </c>
      <c r="H585" s="166" t="s">
        <v>732</v>
      </c>
      <c r="I585" s="166">
        <v>0</v>
      </c>
      <c r="J585" s="166" t="s">
        <v>317</v>
      </c>
      <c r="K585" s="166">
        <v>0</v>
      </c>
      <c r="L585" s="166" t="s">
        <v>317</v>
      </c>
      <c r="M585" s="166">
        <v>0</v>
      </c>
      <c r="N585" s="186">
        <v>6</v>
      </c>
      <c r="O585" s="186">
        <v>2</v>
      </c>
      <c r="P585" s="168">
        <v>12</v>
      </c>
      <c r="Q585" s="59">
        <v>4</v>
      </c>
      <c r="R585" s="340"/>
      <c r="S585" s="340">
        <v>0</v>
      </c>
      <c r="T585" s="340"/>
      <c r="U585" s="340">
        <v>0</v>
      </c>
      <c r="V585" s="183"/>
      <c r="W585" s="183">
        <v>1</v>
      </c>
      <c r="X585" s="183"/>
      <c r="Y585" s="166" t="s">
        <v>61</v>
      </c>
      <c r="Z585" s="166" t="s">
        <v>230</v>
      </c>
      <c r="AA585" s="203" t="s">
        <v>230</v>
      </c>
      <c r="AB585" s="166" t="s">
        <v>230</v>
      </c>
      <c r="AC585" s="166" t="s">
        <v>230</v>
      </c>
      <c r="AD585" s="166" t="s">
        <v>230</v>
      </c>
      <c r="AE585" s="166" t="s">
        <v>5690</v>
      </c>
      <c r="AF585" s="166" t="s">
        <v>3796</v>
      </c>
      <c r="AG585" s="165" t="s">
        <v>230</v>
      </c>
      <c r="AH585" s="203" t="s">
        <v>58</v>
      </c>
      <c r="AI585" s="167">
        <v>0.114</v>
      </c>
      <c r="AJ585" s="186">
        <v>2000</v>
      </c>
      <c r="AK585" s="186">
        <v>0.47671232876712327</v>
      </c>
      <c r="AL585" s="167">
        <v>0.14794520547945206</v>
      </c>
      <c r="AM585" s="187">
        <v>0.62465753424657533</v>
      </c>
      <c r="AN585" s="186">
        <v>0.61019178082191783</v>
      </c>
      <c r="AO585" s="186">
        <v>0.18936986301369862</v>
      </c>
      <c r="AP585" s="186">
        <v>0.79956164383561645</v>
      </c>
      <c r="AQ585" s="186">
        <v>23.986849315068493</v>
      </c>
      <c r="AR585" s="193" t="s">
        <v>231</v>
      </c>
      <c r="AS585" s="194"/>
      <c r="AT585" s="166" t="s">
        <v>232</v>
      </c>
      <c r="AU585" s="166" t="s">
        <v>58</v>
      </c>
      <c r="AV585" s="195" t="s">
        <v>5691</v>
      </c>
      <c r="AW585" s="166" t="s">
        <v>1122</v>
      </c>
      <c r="AY585" s="196"/>
      <c r="AZ585" s="714"/>
      <c r="BB585" s="196"/>
    </row>
    <row r="586" spans="1:65" s="166" customFormat="1" ht="15.95" customHeight="1" x14ac:dyDescent="0.25">
      <c r="A586" s="182">
        <v>617</v>
      </c>
      <c r="B586" s="166" t="s">
        <v>57</v>
      </c>
      <c r="C586" s="166" t="s">
        <v>58</v>
      </c>
      <c r="D586" s="166" t="s">
        <v>5693</v>
      </c>
      <c r="E586" s="166" t="s">
        <v>5694</v>
      </c>
      <c r="F586" s="166" t="s">
        <v>5695</v>
      </c>
      <c r="H586" s="166" t="s">
        <v>732</v>
      </c>
      <c r="I586" s="166">
        <v>0</v>
      </c>
      <c r="J586" s="166" t="s">
        <v>317</v>
      </c>
      <c r="K586" s="166">
        <v>0</v>
      </c>
      <c r="L586" s="166" t="s">
        <v>317</v>
      </c>
      <c r="M586" s="166">
        <v>0</v>
      </c>
      <c r="N586" s="186">
        <v>3</v>
      </c>
      <c r="O586" s="186">
        <v>2</v>
      </c>
      <c r="P586" s="168">
        <v>6</v>
      </c>
      <c r="Q586" s="59">
        <v>0</v>
      </c>
      <c r="R586" s="340"/>
      <c r="S586" s="340">
        <v>0</v>
      </c>
      <c r="T586" s="340"/>
      <c r="U586" s="340">
        <v>0</v>
      </c>
      <c r="V586" s="183">
        <v>1</v>
      </c>
      <c r="W586" s="183">
        <v>1</v>
      </c>
      <c r="X586" s="183">
        <v>0</v>
      </c>
      <c r="Y586" s="166" t="s">
        <v>61</v>
      </c>
      <c r="Z586" s="166" t="s">
        <v>230</v>
      </c>
      <c r="AA586" s="203" t="s">
        <v>230</v>
      </c>
      <c r="AB586" s="166" t="s">
        <v>230</v>
      </c>
      <c r="AC586" s="166" t="s">
        <v>230</v>
      </c>
      <c r="AD586" s="166" t="s">
        <v>230</v>
      </c>
      <c r="AE586" s="166" t="s">
        <v>111</v>
      </c>
      <c r="AF586" s="166" t="s">
        <v>419</v>
      </c>
      <c r="AG586" s="165" t="s">
        <v>230</v>
      </c>
      <c r="AH586" s="203" t="s">
        <v>58</v>
      </c>
      <c r="AI586" s="167">
        <v>0.114</v>
      </c>
      <c r="AJ586" s="186">
        <v>1760</v>
      </c>
      <c r="AK586" s="186">
        <v>0.41950684931506843</v>
      </c>
      <c r="AL586" s="167">
        <v>0.13019178082191779</v>
      </c>
      <c r="AM586" s="187">
        <v>0.54969863013698617</v>
      </c>
      <c r="AN586" s="186">
        <v>0.41950684931506843</v>
      </c>
      <c r="AO586" s="186">
        <v>0.13019178082191779</v>
      </c>
      <c r="AP586" s="186">
        <v>0.54969863013698617</v>
      </c>
      <c r="AQ586" s="186">
        <v>16.490958904109586</v>
      </c>
      <c r="AR586" s="193" t="s">
        <v>231</v>
      </c>
      <c r="AS586" s="194"/>
      <c r="AT586" s="166" t="s">
        <v>232</v>
      </c>
      <c r="AU586" s="166" t="s">
        <v>58</v>
      </c>
      <c r="AV586" s="231" t="s">
        <v>1122</v>
      </c>
      <c r="AW586" s="166" t="s">
        <v>1122</v>
      </c>
      <c r="AY586" s="196"/>
      <c r="AZ586" s="714"/>
      <c r="BB586" s="196"/>
    </row>
    <row r="587" spans="1:65" s="232" customFormat="1" ht="15.95" customHeight="1" x14ac:dyDescent="0.25">
      <c r="A587" s="400">
        <v>618</v>
      </c>
      <c r="B587" s="384" t="s">
        <v>57</v>
      </c>
      <c r="C587" s="384" t="s">
        <v>58</v>
      </c>
      <c r="D587" s="384" t="s">
        <v>5696</v>
      </c>
      <c r="E587" s="384" t="s">
        <v>5697</v>
      </c>
      <c r="F587" s="384" t="s">
        <v>5698</v>
      </c>
      <c r="G587" s="384"/>
      <c r="H587" s="384" t="s">
        <v>732</v>
      </c>
      <c r="I587" s="384">
        <v>0</v>
      </c>
      <c r="J587" s="384" t="s">
        <v>317</v>
      </c>
      <c r="K587" s="384">
        <v>0</v>
      </c>
      <c r="L587" s="384" t="s">
        <v>317</v>
      </c>
      <c r="M587" s="384">
        <v>0</v>
      </c>
      <c r="N587" s="385">
        <v>3</v>
      </c>
      <c r="O587" s="385">
        <v>2</v>
      </c>
      <c r="P587" s="414">
        <v>6</v>
      </c>
      <c r="Q587" s="387">
        <v>0</v>
      </c>
      <c r="R587" s="386"/>
      <c r="S587" s="386">
        <v>0</v>
      </c>
      <c r="T587" s="386"/>
      <c r="U587" s="386">
        <v>0</v>
      </c>
      <c r="V587" s="386"/>
      <c r="W587" s="386">
        <v>0</v>
      </c>
      <c r="X587" s="386"/>
      <c r="Y587" s="384" t="s">
        <v>61</v>
      </c>
      <c r="Z587" s="388" t="s">
        <v>230</v>
      </c>
      <c r="AA587" s="427" t="s">
        <v>230</v>
      </c>
      <c r="AB587" s="388" t="s">
        <v>230</v>
      </c>
      <c r="AC587" s="388" t="s">
        <v>230</v>
      </c>
      <c r="AD587" s="388" t="s">
        <v>230</v>
      </c>
      <c r="AE587" s="388" t="s">
        <v>5699</v>
      </c>
      <c r="AF587" s="388" t="s">
        <v>5700</v>
      </c>
      <c r="AG587" s="419" t="s">
        <v>230</v>
      </c>
      <c r="AH587" s="427"/>
      <c r="AI587" s="420">
        <v>0.114</v>
      </c>
      <c r="AJ587" s="394">
        <v>0</v>
      </c>
      <c r="AK587" s="475">
        <v>0</v>
      </c>
      <c r="AL587" s="488">
        <v>0</v>
      </c>
      <c r="AM587" s="477">
        <v>0</v>
      </c>
      <c r="AN587" s="475">
        <v>0</v>
      </c>
      <c r="AO587" s="475">
        <v>0</v>
      </c>
      <c r="AP587" s="475">
        <v>0</v>
      </c>
      <c r="AQ587" s="475">
        <v>0</v>
      </c>
      <c r="AR587" s="422" t="s">
        <v>231</v>
      </c>
      <c r="AS587" s="423"/>
      <c r="AT587" s="388" t="s">
        <v>232</v>
      </c>
      <c r="AU587" s="388" t="s">
        <v>58</v>
      </c>
      <c r="AV587" s="425" t="s">
        <v>5701</v>
      </c>
      <c r="AW587" s="388" t="s">
        <v>1122</v>
      </c>
      <c r="AX587" s="327" t="s">
        <v>16309</v>
      </c>
      <c r="AY587" s="254"/>
      <c r="AZ587" s="811"/>
      <c r="BB587" s="254"/>
    </row>
    <row r="588" spans="1:65" s="232" customFormat="1" ht="15.95" customHeight="1" x14ac:dyDescent="0.25">
      <c r="A588" s="407">
        <v>619</v>
      </c>
      <c r="B588" s="388" t="s">
        <v>57</v>
      </c>
      <c r="C588" s="388" t="s">
        <v>58</v>
      </c>
      <c r="D588" s="388" t="s">
        <v>5703</v>
      </c>
      <c r="E588" s="388" t="s">
        <v>5704</v>
      </c>
      <c r="F588" s="388" t="s">
        <v>5705</v>
      </c>
      <c r="G588" s="388"/>
      <c r="H588" s="388" t="s">
        <v>219</v>
      </c>
      <c r="I588" s="388" t="s">
        <v>220</v>
      </c>
      <c r="J588" s="388" t="s">
        <v>221</v>
      </c>
      <c r="K588" s="388" t="s">
        <v>222</v>
      </c>
      <c r="L588" s="393" t="s">
        <v>221</v>
      </c>
      <c r="M588" s="393" t="s">
        <v>879</v>
      </c>
      <c r="N588" s="394">
        <v>6</v>
      </c>
      <c r="O588" s="394">
        <v>2</v>
      </c>
      <c r="P588" s="457">
        <v>12</v>
      </c>
      <c r="Q588" s="396">
        <v>0</v>
      </c>
      <c r="R588" s="395"/>
      <c r="S588" s="395">
        <v>0</v>
      </c>
      <c r="T588" s="395"/>
      <c r="U588" s="395">
        <v>0</v>
      </c>
      <c r="V588" s="395"/>
      <c r="W588" s="395"/>
      <c r="X588" s="395"/>
      <c r="Y588" s="376" t="s">
        <v>16652</v>
      </c>
      <c r="Z588" s="388" t="s">
        <v>230</v>
      </c>
      <c r="AA588" s="427" t="s">
        <v>230</v>
      </c>
      <c r="AB588" s="388" t="s">
        <v>230</v>
      </c>
      <c r="AC588" s="388" t="s">
        <v>230</v>
      </c>
      <c r="AD588" s="388" t="s">
        <v>230</v>
      </c>
      <c r="AE588" s="388" t="s">
        <v>5706</v>
      </c>
      <c r="AF588" s="388" t="s">
        <v>5707</v>
      </c>
      <c r="AG588" s="419" t="s">
        <v>230</v>
      </c>
      <c r="AH588" s="427"/>
      <c r="AI588" s="420">
        <v>0.114</v>
      </c>
      <c r="AJ588" s="394">
        <v>0</v>
      </c>
      <c r="AK588" s="475">
        <v>0</v>
      </c>
      <c r="AL588" s="488">
        <v>0</v>
      </c>
      <c r="AM588" s="477">
        <v>0</v>
      </c>
      <c r="AN588" s="475">
        <v>0</v>
      </c>
      <c r="AO588" s="475">
        <v>0</v>
      </c>
      <c r="AP588" s="475">
        <v>0</v>
      </c>
      <c r="AQ588" s="475">
        <v>0</v>
      </c>
      <c r="AR588" s="422" t="s">
        <v>231</v>
      </c>
      <c r="AS588" s="423"/>
      <c r="AT588" s="388" t="s">
        <v>232</v>
      </c>
      <c r="AU588" s="388" t="s">
        <v>58</v>
      </c>
      <c r="AV588" s="425" t="s">
        <v>5708</v>
      </c>
      <c r="AW588" s="388" t="s">
        <v>234</v>
      </c>
      <c r="AX588" s="327" t="s">
        <v>16309</v>
      </c>
      <c r="AY588" s="254"/>
      <c r="AZ588" s="811"/>
      <c r="BB588" s="254"/>
    </row>
    <row r="589" spans="1:65" s="166" customFormat="1" ht="15.95" customHeight="1" x14ac:dyDescent="0.25">
      <c r="A589" s="182">
        <v>620</v>
      </c>
      <c r="B589" s="170" t="s">
        <v>57</v>
      </c>
      <c r="C589" s="166" t="s">
        <v>58</v>
      </c>
      <c r="D589" s="166" t="s">
        <v>5709</v>
      </c>
      <c r="E589" s="166" t="s">
        <v>5710</v>
      </c>
      <c r="F589" s="166" t="s">
        <v>5711</v>
      </c>
      <c r="H589" s="166" t="s">
        <v>219</v>
      </c>
      <c r="I589" s="166" t="s">
        <v>220</v>
      </c>
      <c r="J589" s="166" t="s">
        <v>221</v>
      </c>
      <c r="K589" s="166" t="s">
        <v>222</v>
      </c>
      <c r="L589" s="198" t="s">
        <v>221</v>
      </c>
      <c r="M589" s="198" t="s">
        <v>879</v>
      </c>
      <c r="N589" s="186">
        <v>6</v>
      </c>
      <c r="O589" s="186">
        <v>2</v>
      </c>
      <c r="P589" s="168">
        <v>12</v>
      </c>
      <c r="Q589" s="59">
        <v>5</v>
      </c>
      <c r="R589" s="340"/>
      <c r="S589" s="340">
        <v>2</v>
      </c>
      <c r="T589" s="340"/>
      <c r="U589" s="340">
        <v>0</v>
      </c>
      <c r="V589" s="183"/>
      <c r="W589" s="183"/>
      <c r="X589" s="183">
        <v>1</v>
      </c>
      <c r="Y589" s="166" t="s">
        <v>63</v>
      </c>
      <c r="Z589" s="170" t="s">
        <v>224</v>
      </c>
      <c r="AA589" s="197" t="s">
        <v>225</v>
      </c>
      <c r="AB589" s="166" t="s">
        <v>3312</v>
      </c>
      <c r="AC589" s="166" t="s">
        <v>3313</v>
      </c>
      <c r="AD589" s="166" t="s">
        <v>3314</v>
      </c>
      <c r="AE589" s="166" t="s">
        <v>5712</v>
      </c>
      <c r="AF589" s="166" t="s">
        <v>5713</v>
      </c>
      <c r="AG589" s="165" t="s">
        <v>230</v>
      </c>
      <c r="AH589" s="203" t="s">
        <v>58</v>
      </c>
      <c r="AI589" s="167">
        <v>0.114</v>
      </c>
      <c r="AJ589" s="186">
        <v>6480</v>
      </c>
      <c r="AK589" s="186">
        <v>1.5445479452054793</v>
      </c>
      <c r="AL589" s="167">
        <v>0.47934246575342471</v>
      </c>
      <c r="AM589" s="187">
        <v>2.023890410958904</v>
      </c>
      <c r="AN589" s="186">
        <v>5.449465753424656</v>
      </c>
      <c r="AO589" s="186">
        <v>1.689041095890411</v>
      </c>
      <c r="AP589" s="186">
        <v>7.1385068493150667</v>
      </c>
      <c r="AQ589" s="186">
        <v>214.15520547945201</v>
      </c>
      <c r="AR589" s="193" t="s">
        <v>231</v>
      </c>
      <c r="AS589" s="194" t="s">
        <v>431</v>
      </c>
      <c r="AT589" s="166" t="s">
        <v>232</v>
      </c>
      <c r="AU589" s="166" t="s">
        <v>58</v>
      </c>
      <c r="AV589" s="195" t="s">
        <v>5714</v>
      </c>
      <c r="AW589" s="166" t="s">
        <v>234</v>
      </c>
      <c r="AY589" s="196"/>
      <c r="AZ589" s="714"/>
      <c r="BB589" s="196"/>
    </row>
    <row r="590" spans="1:65" s="166" customFormat="1" ht="15.95" customHeight="1" x14ac:dyDescent="0.25">
      <c r="A590" s="353">
        <v>621</v>
      </c>
      <c r="B590" s="354" t="s">
        <v>57</v>
      </c>
      <c r="C590" s="354" t="s">
        <v>58</v>
      </c>
      <c r="D590" s="354" t="s">
        <v>17327</v>
      </c>
      <c r="E590" s="354" t="s">
        <v>5720</v>
      </c>
      <c r="F590" s="354" t="s">
        <v>5721</v>
      </c>
      <c r="G590" s="354"/>
      <c r="H590" s="354" t="s">
        <v>219</v>
      </c>
      <c r="I590" s="354" t="s">
        <v>220</v>
      </c>
      <c r="J590" s="354" t="s">
        <v>221</v>
      </c>
      <c r="K590" s="354" t="s">
        <v>222</v>
      </c>
      <c r="L590" s="272" t="s">
        <v>221</v>
      </c>
      <c r="M590" s="272" t="s">
        <v>879</v>
      </c>
      <c r="N590" s="360">
        <v>6</v>
      </c>
      <c r="O590" s="360">
        <v>2</v>
      </c>
      <c r="P590" s="490">
        <v>12</v>
      </c>
      <c r="Q590" s="356">
        <v>2</v>
      </c>
      <c r="R590" s="801"/>
      <c r="S590" s="801">
        <v>0</v>
      </c>
      <c r="T590" s="801"/>
      <c r="U590" s="801">
        <v>0</v>
      </c>
      <c r="V590" s="357"/>
      <c r="W590" s="357">
        <v>1</v>
      </c>
      <c r="X590" s="357"/>
      <c r="Y590" s="374" t="s">
        <v>16652</v>
      </c>
      <c r="Z590" s="354" t="s">
        <v>230</v>
      </c>
      <c r="AA590" s="443" t="s">
        <v>230</v>
      </c>
      <c r="AB590" s="354" t="s">
        <v>230</v>
      </c>
      <c r="AC590" s="354" t="s">
        <v>230</v>
      </c>
      <c r="AD590" s="354" t="s">
        <v>230</v>
      </c>
      <c r="AE590" s="354" t="s">
        <v>5722</v>
      </c>
      <c r="AF590" s="354" t="s">
        <v>3854</v>
      </c>
      <c r="AG590" s="358" t="s">
        <v>230</v>
      </c>
      <c r="AH590" s="443" t="s">
        <v>58</v>
      </c>
      <c r="AI590" s="359">
        <v>0.114</v>
      </c>
      <c r="AJ590" s="360">
        <v>4400</v>
      </c>
      <c r="AK590" s="359">
        <v>1.0487671232876712</v>
      </c>
      <c r="AL590" s="359">
        <v>0</v>
      </c>
      <c r="AM590" s="361">
        <v>1.0487671232876712</v>
      </c>
      <c r="AN590" s="359">
        <v>1.0487671232876712</v>
      </c>
      <c r="AO590" s="359">
        <v>0</v>
      </c>
      <c r="AP590" s="359">
        <v>1.0487671232876712</v>
      </c>
      <c r="AQ590" s="359">
        <v>31.463013698630135</v>
      </c>
      <c r="AR590" s="362" t="s">
        <v>231</v>
      </c>
      <c r="AS590" s="363"/>
      <c r="AT590" s="354" t="s">
        <v>232</v>
      </c>
      <c r="AU590" s="354" t="s">
        <v>58</v>
      </c>
      <c r="AV590" s="364" t="s">
        <v>5723</v>
      </c>
      <c r="AW590" s="354" t="s">
        <v>234</v>
      </c>
      <c r="AX590" s="447" t="s">
        <v>17322</v>
      </c>
      <c r="AY590" s="778" t="s">
        <v>17323</v>
      </c>
      <c r="AZ590" s="714"/>
      <c r="BB590" s="196"/>
    </row>
    <row r="591" spans="1:65" s="166" customFormat="1" ht="15.95" customHeight="1" x14ac:dyDescent="0.25">
      <c r="A591" s="353">
        <v>622</v>
      </c>
      <c r="B591" s="354" t="s">
        <v>57</v>
      </c>
      <c r="C591" s="354" t="s">
        <v>58</v>
      </c>
      <c r="D591" s="354" t="s">
        <v>17367</v>
      </c>
      <c r="E591" s="354" t="s">
        <v>5724</v>
      </c>
      <c r="F591" s="354" t="s">
        <v>5725</v>
      </c>
      <c r="G591" s="354"/>
      <c r="H591" s="354" t="s">
        <v>732</v>
      </c>
      <c r="I591" s="354">
        <v>0</v>
      </c>
      <c r="J591" s="354" t="s">
        <v>317</v>
      </c>
      <c r="K591" s="354">
        <v>0</v>
      </c>
      <c r="L591" s="354" t="s">
        <v>317</v>
      </c>
      <c r="M591" s="354">
        <v>0</v>
      </c>
      <c r="N591" s="360">
        <v>6</v>
      </c>
      <c r="O591" s="360">
        <v>2</v>
      </c>
      <c r="P591" s="490">
        <v>12</v>
      </c>
      <c r="Q591" s="356">
        <v>3</v>
      </c>
      <c r="R591" s="801"/>
      <c r="S591" s="801">
        <v>1</v>
      </c>
      <c r="T591" s="801"/>
      <c r="U591" s="801">
        <v>0</v>
      </c>
      <c r="V591" s="357"/>
      <c r="W591" s="357"/>
      <c r="X591" s="357"/>
      <c r="Y591" s="354" t="s">
        <v>61</v>
      </c>
      <c r="Z591" s="354" t="s">
        <v>230</v>
      </c>
      <c r="AA591" s="203" t="s">
        <v>230</v>
      </c>
      <c r="AB591" s="354" t="s">
        <v>230</v>
      </c>
      <c r="AC591" s="354" t="s">
        <v>230</v>
      </c>
      <c r="AD591" s="354" t="s">
        <v>230</v>
      </c>
      <c r="AE591" s="354" t="s">
        <v>5726</v>
      </c>
      <c r="AF591" s="354" t="s">
        <v>3941</v>
      </c>
      <c r="AG591" s="165" t="s">
        <v>230</v>
      </c>
      <c r="AH591" s="443" t="s">
        <v>58</v>
      </c>
      <c r="AI591" s="359">
        <v>0.114</v>
      </c>
      <c r="AJ591" s="360">
        <v>6320</v>
      </c>
      <c r="AK591" s="359">
        <v>1.5064109589041093</v>
      </c>
      <c r="AL591" s="359">
        <v>0</v>
      </c>
      <c r="AM591" s="361">
        <v>1.5064109589041093</v>
      </c>
      <c r="AN591" s="359">
        <v>1.5064109589041093</v>
      </c>
      <c r="AO591" s="359">
        <v>0</v>
      </c>
      <c r="AP591" s="359">
        <v>1.5064109589041093</v>
      </c>
      <c r="AQ591" s="359">
        <v>45.192328767123279</v>
      </c>
      <c r="AR591" s="362" t="s">
        <v>231</v>
      </c>
      <c r="AS591" s="363"/>
      <c r="AT591" s="354" t="s">
        <v>232</v>
      </c>
      <c r="AU591" s="354" t="s">
        <v>58</v>
      </c>
      <c r="AV591" s="364" t="s">
        <v>5727</v>
      </c>
      <c r="AW591" s="166" t="s">
        <v>1122</v>
      </c>
      <c r="AX591" s="447" t="s">
        <v>17322</v>
      </c>
      <c r="AY591" s="778" t="s">
        <v>17366</v>
      </c>
      <c r="AZ591" s="714"/>
      <c r="BB591" s="196"/>
    </row>
    <row r="592" spans="1:65" s="166" customFormat="1" ht="15.95" customHeight="1" x14ac:dyDescent="0.25">
      <c r="A592" s="182">
        <v>623</v>
      </c>
      <c r="B592" s="170" t="s">
        <v>57</v>
      </c>
      <c r="C592" s="166" t="s">
        <v>58</v>
      </c>
      <c r="D592" s="166" t="s">
        <v>5728</v>
      </c>
      <c r="E592" s="166" t="s">
        <v>5729</v>
      </c>
      <c r="F592" s="166" t="s">
        <v>5730</v>
      </c>
      <c r="H592" s="166" t="s">
        <v>219</v>
      </c>
      <c r="I592" s="166" t="s">
        <v>220</v>
      </c>
      <c r="J592" s="166" t="s">
        <v>221</v>
      </c>
      <c r="K592" s="166" t="s">
        <v>222</v>
      </c>
      <c r="L592" s="198" t="s">
        <v>221</v>
      </c>
      <c r="M592" s="198" t="s">
        <v>879</v>
      </c>
      <c r="N592" s="186">
        <v>4</v>
      </c>
      <c r="O592" s="186">
        <v>2</v>
      </c>
      <c r="P592" s="168">
        <v>8</v>
      </c>
      <c r="Q592" s="59">
        <v>2</v>
      </c>
      <c r="R592" s="340"/>
      <c r="S592" s="340">
        <v>1</v>
      </c>
      <c r="T592" s="340"/>
      <c r="U592" s="340">
        <v>0</v>
      </c>
      <c r="V592" s="183"/>
      <c r="W592" s="183"/>
      <c r="X592" s="183"/>
      <c r="Y592" s="166" t="s">
        <v>63</v>
      </c>
      <c r="Z592" s="170" t="s">
        <v>224</v>
      </c>
      <c r="AA592" s="197" t="s">
        <v>225</v>
      </c>
      <c r="AB592" s="166" t="s">
        <v>3312</v>
      </c>
      <c r="AC592" s="166" t="s">
        <v>3313</v>
      </c>
      <c r="AD592" s="166" t="s">
        <v>3314</v>
      </c>
      <c r="AE592" s="166" t="s">
        <v>5731</v>
      </c>
      <c r="AF592" s="166" t="s">
        <v>5678</v>
      </c>
      <c r="AG592" s="165" t="s">
        <v>230</v>
      </c>
      <c r="AH592" s="203" t="s">
        <v>58</v>
      </c>
      <c r="AI592" s="167">
        <v>0.114</v>
      </c>
      <c r="AJ592" s="186">
        <v>1280</v>
      </c>
      <c r="AK592" s="186">
        <v>0.30509589041095886</v>
      </c>
      <c r="AL592" s="167">
        <v>9.4684931506849326E-2</v>
      </c>
      <c r="AM592" s="187">
        <v>0.39978082191780817</v>
      </c>
      <c r="AN592" s="186">
        <v>0.30509589041095886</v>
      </c>
      <c r="AO592" s="186">
        <v>9.4684931506849326E-2</v>
      </c>
      <c r="AP592" s="186">
        <v>0.39978082191780817</v>
      </c>
      <c r="AQ592" s="186">
        <v>11.993424657534245</v>
      </c>
      <c r="AR592" s="193" t="s">
        <v>231</v>
      </c>
      <c r="AS592" s="194" t="s">
        <v>431</v>
      </c>
      <c r="AT592" s="166" t="s">
        <v>232</v>
      </c>
      <c r="AU592" s="166" t="s">
        <v>58</v>
      </c>
      <c r="AV592" s="255" t="s">
        <v>5732</v>
      </c>
      <c r="AW592" s="166" t="s">
        <v>234</v>
      </c>
      <c r="AY592" s="196"/>
      <c r="AZ592" s="714"/>
      <c r="BB592" s="196"/>
    </row>
    <row r="593" spans="1:67" s="166" customFormat="1" ht="15.95" customHeight="1" x14ac:dyDescent="0.25">
      <c r="A593" s="182">
        <v>624</v>
      </c>
      <c r="B593" s="166" t="s">
        <v>57</v>
      </c>
      <c r="C593" s="166" t="s">
        <v>58</v>
      </c>
      <c r="D593" s="166" t="s">
        <v>5733</v>
      </c>
      <c r="E593" s="166" t="s">
        <v>5734</v>
      </c>
      <c r="F593" s="166" t="s">
        <v>5735</v>
      </c>
      <c r="H593" s="166" t="s">
        <v>732</v>
      </c>
      <c r="I593" s="166">
        <v>0</v>
      </c>
      <c r="J593" s="166" t="s">
        <v>317</v>
      </c>
      <c r="K593" s="166">
        <v>0</v>
      </c>
      <c r="L593" s="166" t="s">
        <v>317</v>
      </c>
      <c r="M593" s="166">
        <v>0</v>
      </c>
      <c r="N593" s="186">
        <v>5</v>
      </c>
      <c r="O593" s="186">
        <v>3</v>
      </c>
      <c r="P593" s="168">
        <v>15</v>
      </c>
      <c r="Q593" s="59">
        <v>4</v>
      </c>
      <c r="R593" s="340"/>
      <c r="S593" s="340">
        <v>1</v>
      </c>
      <c r="T593" s="340"/>
      <c r="U593" s="340">
        <v>0</v>
      </c>
      <c r="V593" s="183"/>
      <c r="W593" s="183"/>
      <c r="X593" s="183"/>
      <c r="Y593" s="166" t="s">
        <v>61</v>
      </c>
      <c r="Z593" s="166" t="s">
        <v>230</v>
      </c>
      <c r="AA593" s="203" t="s">
        <v>230</v>
      </c>
      <c r="AB593" s="166" t="s">
        <v>230</v>
      </c>
      <c r="AC593" s="166" t="s">
        <v>230</v>
      </c>
      <c r="AD593" s="166" t="s">
        <v>230</v>
      </c>
      <c r="AE593" s="166" t="s">
        <v>5736</v>
      </c>
      <c r="AF593" s="166" t="s">
        <v>4240</v>
      </c>
      <c r="AG593" s="165" t="s">
        <v>230</v>
      </c>
      <c r="AH593" s="203" t="s">
        <v>58</v>
      </c>
      <c r="AI593" s="167">
        <v>0.114</v>
      </c>
      <c r="AJ593" s="186">
        <v>4160</v>
      </c>
      <c r="AK593" s="186">
        <v>0.99156164383561629</v>
      </c>
      <c r="AL593" s="167">
        <v>0.30772602739726024</v>
      </c>
      <c r="AM593" s="187">
        <v>1.2992876712328765</v>
      </c>
      <c r="AN593" s="186">
        <v>0.99156164383561629</v>
      </c>
      <c r="AO593" s="186">
        <v>0.30772602739726024</v>
      </c>
      <c r="AP593" s="186">
        <v>1.2992876712328765</v>
      </c>
      <c r="AQ593" s="186">
        <v>38.978630136986297</v>
      </c>
      <c r="AR593" s="193" t="s">
        <v>231</v>
      </c>
      <c r="AS593" s="194"/>
      <c r="AT593" s="166" t="s">
        <v>232</v>
      </c>
      <c r="AU593" s="166" t="s">
        <v>58</v>
      </c>
      <c r="AV593" s="195" t="s">
        <v>5737</v>
      </c>
      <c r="AW593" s="166" t="s">
        <v>1122</v>
      </c>
      <c r="AY593" s="196"/>
      <c r="AZ593" s="714"/>
      <c r="BB593" s="196"/>
    </row>
    <row r="594" spans="1:67" s="166" customFormat="1" ht="15.95" customHeight="1" x14ac:dyDescent="0.25">
      <c r="A594" s="353">
        <v>625</v>
      </c>
      <c r="B594" s="354" t="s">
        <v>57</v>
      </c>
      <c r="C594" s="354" t="s">
        <v>58</v>
      </c>
      <c r="D594" s="354" t="s">
        <v>17328</v>
      </c>
      <c r="E594" s="354" t="s">
        <v>5739</v>
      </c>
      <c r="F594" s="354" t="s">
        <v>5740</v>
      </c>
      <c r="G594" s="354"/>
      <c r="H594" s="354" t="s">
        <v>219</v>
      </c>
      <c r="I594" s="354" t="s">
        <v>220</v>
      </c>
      <c r="J594" s="354" t="s">
        <v>221</v>
      </c>
      <c r="K594" s="354" t="s">
        <v>222</v>
      </c>
      <c r="L594" s="272" t="s">
        <v>221</v>
      </c>
      <c r="M594" s="272" t="s">
        <v>879</v>
      </c>
      <c r="N594" s="360">
        <v>5</v>
      </c>
      <c r="O594" s="360">
        <v>3</v>
      </c>
      <c r="P594" s="490">
        <v>15</v>
      </c>
      <c r="Q594" s="356">
        <v>4</v>
      </c>
      <c r="R594" s="801"/>
      <c r="S594" s="801">
        <v>1</v>
      </c>
      <c r="T594" s="801"/>
      <c r="U594" s="801">
        <v>0</v>
      </c>
      <c r="V594" s="357"/>
      <c r="W594" s="357"/>
      <c r="X594" s="357"/>
      <c r="Y594" s="374" t="s">
        <v>16652</v>
      </c>
      <c r="Z594" s="354" t="s">
        <v>230</v>
      </c>
      <c r="AA594" s="443" t="s">
        <v>230</v>
      </c>
      <c r="AB594" s="354" t="s">
        <v>230</v>
      </c>
      <c r="AC594" s="354" t="s">
        <v>230</v>
      </c>
      <c r="AD594" s="354" t="s">
        <v>230</v>
      </c>
      <c r="AE594" s="354" t="s">
        <v>5741</v>
      </c>
      <c r="AF594" s="354" t="s">
        <v>5742</v>
      </c>
      <c r="AG594" s="358" t="s">
        <v>230</v>
      </c>
      <c r="AH594" s="443" t="s">
        <v>58</v>
      </c>
      <c r="AI594" s="359">
        <v>0.114</v>
      </c>
      <c r="AJ594" s="360">
        <v>7520</v>
      </c>
      <c r="AK594" s="359">
        <v>1.7924383561643835</v>
      </c>
      <c r="AL594" s="359">
        <v>0</v>
      </c>
      <c r="AM594" s="361">
        <v>1.7924383561643835</v>
      </c>
      <c r="AN594" s="359">
        <v>1.7924383561643835</v>
      </c>
      <c r="AO594" s="359">
        <v>0</v>
      </c>
      <c r="AP594" s="359">
        <v>1.7924383561643835</v>
      </c>
      <c r="AQ594" s="359">
        <v>53.773150684931508</v>
      </c>
      <c r="AR594" s="362" t="s">
        <v>231</v>
      </c>
      <c r="AS594" s="363" t="s">
        <v>431</v>
      </c>
      <c r="AT594" s="354" t="s">
        <v>232</v>
      </c>
      <c r="AU594" s="354" t="s">
        <v>58</v>
      </c>
      <c r="AV594" s="364" t="s">
        <v>5743</v>
      </c>
      <c r="AW594" s="354" t="s">
        <v>234</v>
      </c>
      <c r="AX594" s="447" t="s">
        <v>17322</v>
      </c>
      <c r="AY594" s="778" t="s">
        <v>17323</v>
      </c>
      <c r="AZ594" s="813"/>
      <c r="BA594" s="354"/>
      <c r="BB594" s="713"/>
      <c r="BC594" s="354"/>
      <c r="BD594" s="354"/>
      <c r="BE594" s="354"/>
      <c r="BF594" s="354"/>
      <c r="BG594" s="354"/>
      <c r="BH594" s="354"/>
      <c r="BI594" s="354"/>
    </row>
    <row r="595" spans="1:67" s="166" customFormat="1" ht="15.95" customHeight="1" x14ac:dyDescent="0.25">
      <c r="A595" s="182">
        <v>626</v>
      </c>
      <c r="B595" s="166" t="s">
        <v>57</v>
      </c>
      <c r="C595" s="166" t="s">
        <v>58</v>
      </c>
      <c r="D595" s="166" t="s">
        <v>5744</v>
      </c>
      <c r="E595" s="166" t="s">
        <v>5745</v>
      </c>
      <c r="F595" s="166" t="s">
        <v>5746</v>
      </c>
      <c r="H595" s="166" t="s">
        <v>732</v>
      </c>
      <c r="I595" s="166">
        <v>0</v>
      </c>
      <c r="J595" s="166" t="s">
        <v>317</v>
      </c>
      <c r="K595" s="166">
        <v>0</v>
      </c>
      <c r="L595" s="166" t="s">
        <v>317</v>
      </c>
      <c r="M595" s="166">
        <v>0</v>
      </c>
      <c r="N595" s="186">
        <v>5</v>
      </c>
      <c r="O595" s="186">
        <v>3</v>
      </c>
      <c r="P595" s="168">
        <v>15</v>
      </c>
      <c r="Q595" s="59">
        <v>2</v>
      </c>
      <c r="R595" s="340"/>
      <c r="S595" s="340">
        <v>1</v>
      </c>
      <c r="T595" s="340"/>
      <c r="U595" s="340">
        <v>0</v>
      </c>
      <c r="V595" s="183"/>
      <c r="W595" s="183"/>
      <c r="X595" s="183"/>
      <c r="Y595" s="166" t="s">
        <v>61</v>
      </c>
      <c r="Z595" s="166" t="s">
        <v>230</v>
      </c>
      <c r="AA595" s="203" t="s">
        <v>230</v>
      </c>
      <c r="AB595" s="166" t="s">
        <v>230</v>
      </c>
      <c r="AC595" s="166" t="s">
        <v>230</v>
      </c>
      <c r="AD595" s="166" t="s">
        <v>230</v>
      </c>
      <c r="AE595" s="166" t="s">
        <v>5747</v>
      </c>
      <c r="AF595" s="166" t="s">
        <v>5748</v>
      </c>
      <c r="AG595" s="165" t="s">
        <v>230</v>
      </c>
      <c r="AH595" s="203" t="s">
        <v>58</v>
      </c>
      <c r="AI595" s="167">
        <v>0.114</v>
      </c>
      <c r="AJ595" s="186">
        <v>11920</v>
      </c>
      <c r="AK595" s="186">
        <v>2.8412054794520545</v>
      </c>
      <c r="AL595" s="167">
        <v>0.88175342465753415</v>
      </c>
      <c r="AM595" s="187">
        <v>3.7229589041095887</v>
      </c>
      <c r="AN595" s="186">
        <v>2.8412054794520545</v>
      </c>
      <c r="AO595" s="186">
        <v>0.88175342465753415</v>
      </c>
      <c r="AP595" s="186">
        <v>3.7229589041095887</v>
      </c>
      <c r="AQ595" s="186">
        <v>111.68876712328766</v>
      </c>
      <c r="AR595" s="193" t="s">
        <v>231</v>
      </c>
      <c r="AS595" s="194"/>
      <c r="AT595" s="166" t="s">
        <v>232</v>
      </c>
      <c r="AU595" s="166" t="s">
        <v>58</v>
      </c>
      <c r="AV595" s="195" t="s">
        <v>5749</v>
      </c>
      <c r="AW595" s="166" t="s">
        <v>1122</v>
      </c>
      <c r="AY595" s="196"/>
      <c r="AZ595" s="714"/>
      <c r="BB595" s="196"/>
    </row>
    <row r="596" spans="1:67" s="166" customFormat="1" ht="15.95" customHeight="1" x14ac:dyDescent="0.25">
      <c r="A596" s="182">
        <v>627</v>
      </c>
      <c r="B596" s="166" t="s">
        <v>57</v>
      </c>
      <c r="C596" s="166" t="s">
        <v>58</v>
      </c>
      <c r="D596" s="166" t="s">
        <v>5750</v>
      </c>
      <c r="E596" s="166" t="s">
        <v>5751</v>
      </c>
      <c r="F596" s="166" t="s">
        <v>5752</v>
      </c>
      <c r="H596" s="166" t="s">
        <v>219</v>
      </c>
      <c r="I596" s="166" t="s">
        <v>316</v>
      </c>
      <c r="J596" s="166" t="s">
        <v>221</v>
      </c>
      <c r="K596" s="166" t="s">
        <v>222</v>
      </c>
      <c r="L596" s="198" t="s">
        <v>221</v>
      </c>
      <c r="M596" s="198" t="s">
        <v>879</v>
      </c>
      <c r="N596" s="186">
        <v>7.5</v>
      </c>
      <c r="O596" s="186">
        <v>2.5</v>
      </c>
      <c r="P596" s="168">
        <v>18.75</v>
      </c>
      <c r="Q596" s="59">
        <v>2</v>
      </c>
      <c r="R596" s="340"/>
      <c r="S596" s="340">
        <v>1</v>
      </c>
      <c r="T596" s="340"/>
      <c r="U596" s="340">
        <v>0</v>
      </c>
      <c r="V596" s="183"/>
      <c r="W596" s="183"/>
      <c r="X596" s="183"/>
      <c r="Y596" s="179" t="s">
        <v>16652</v>
      </c>
      <c r="Z596" s="166" t="s">
        <v>230</v>
      </c>
      <c r="AA596" s="203" t="s">
        <v>230</v>
      </c>
      <c r="AB596" s="166" t="s">
        <v>230</v>
      </c>
      <c r="AC596" s="166" t="s">
        <v>230</v>
      </c>
      <c r="AD596" s="166" t="s">
        <v>230</v>
      </c>
      <c r="AE596" s="166" t="s">
        <v>5753</v>
      </c>
      <c r="AF596" s="166" t="s">
        <v>582</v>
      </c>
      <c r="AG596" s="165" t="s">
        <v>230</v>
      </c>
      <c r="AH596" s="203" t="s">
        <v>58</v>
      </c>
      <c r="AI596" s="167">
        <v>0.114</v>
      </c>
      <c r="AJ596" s="186">
        <v>3840</v>
      </c>
      <c r="AK596" s="186">
        <v>0.91528767123287669</v>
      </c>
      <c r="AL596" s="167">
        <v>0.28405479452054794</v>
      </c>
      <c r="AM596" s="187">
        <v>1.1993424657534246</v>
      </c>
      <c r="AN596" s="186">
        <v>0.91528767123287669</v>
      </c>
      <c r="AO596" s="186">
        <v>0.28405479452054794</v>
      </c>
      <c r="AP596" s="186">
        <v>1.1993424657534246</v>
      </c>
      <c r="AQ596" s="186">
        <v>35.980273972602738</v>
      </c>
      <c r="AR596" s="193" t="s">
        <v>231</v>
      </c>
      <c r="AS596" s="194" t="s">
        <v>431</v>
      </c>
      <c r="AT596" s="166" t="s">
        <v>232</v>
      </c>
      <c r="AU596" s="166" t="s">
        <v>58</v>
      </c>
      <c r="AV596" s="195" t="s">
        <v>5754</v>
      </c>
      <c r="AW596" s="166" t="s">
        <v>234</v>
      </c>
      <c r="AY596" s="196"/>
      <c r="AZ596" s="714"/>
      <c r="BB596" s="196"/>
    </row>
    <row r="597" spans="1:67" s="166" customFormat="1" ht="15.95" customHeight="1" x14ac:dyDescent="0.25">
      <c r="A597" s="182">
        <v>628</v>
      </c>
      <c r="B597" s="166" t="s">
        <v>57</v>
      </c>
      <c r="C597" s="166" t="s">
        <v>58</v>
      </c>
      <c r="D597" s="166" t="s">
        <v>5755</v>
      </c>
      <c r="E597" s="166" t="s">
        <v>5756</v>
      </c>
      <c r="F597" s="166" t="s">
        <v>5757</v>
      </c>
      <c r="H597" s="166" t="s">
        <v>732</v>
      </c>
      <c r="I597" s="166">
        <v>0</v>
      </c>
      <c r="J597" s="166" t="s">
        <v>317</v>
      </c>
      <c r="K597" s="166">
        <v>0</v>
      </c>
      <c r="L597" s="166" t="s">
        <v>317</v>
      </c>
      <c r="M597" s="166">
        <v>0</v>
      </c>
      <c r="N597" s="186">
        <v>2</v>
      </c>
      <c r="O597" s="186">
        <v>1.5</v>
      </c>
      <c r="P597" s="168">
        <v>3</v>
      </c>
      <c r="Q597" s="59">
        <v>0</v>
      </c>
      <c r="R597" s="340"/>
      <c r="S597" s="340">
        <v>0</v>
      </c>
      <c r="T597" s="340"/>
      <c r="U597" s="340">
        <v>0</v>
      </c>
      <c r="V597" s="183">
        <v>1</v>
      </c>
      <c r="W597" s="183">
        <v>1</v>
      </c>
      <c r="X597" s="183"/>
      <c r="Y597" s="166" t="s">
        <v>61</v>
      </c>
      <c r="Z597" s="166" t="s">
        <v>230</v>
      </c>
      <c r="AA597" s="203" t="s">
        <v>230</v>
      </c>
      <c r="AB597" s="166" t="s">
        <v>230</v>
      </c>
      <c r="AC597" s="166" t="s">
        <v>230</v>
      </c>
      <c r="AD597" s="166" t="s">
        <v>230</v>
      </c>
      <c r="AE597" s="166" t="s">
        <v>5758</v>
      </c>
      <c r="AF597" s="166" t="s">
        <v>580</v>
      </c>
      <c r="AG597" s="165" t="s">
        <v>230</v>
      </c>
      <c r="AH597" s="203" t="s">
        <v>58</v>
      </c>
      <c r="AI597" s="167">
        <v>0.114</v>
      </c>
      <c r="AJ597" s="186">
        <v>720</v>
      </c>
      <c r="AK597" s="186">
        <v>0.17161643835616436</v>
      </c>
      <c r="AL597" s="167">
        <v>5.3260273972602745E-2</v>
      </c>
      <c r="AM597" s="187">
        <v>0.2248767123287671</v>
      </c>
      <c r="AN597" s="186">
        <v>0.17161643835616436</v>
      </c>
      <c r="AO597" s="186">
        <v>5.3260273972602745E-2</v>
      </c>
      <c r="AP597" s="186">
        <v>0.2248767123287671</v>
      </c>
      <c r="AQ597" s="186">
        <v>6.746301369863013</v>
      </c>
      <c r="AR597" s="193" t="s">
        <v>231</v>
      </c>
      <c r="AS597" s="194"/>
      <c r="AT597" s="166" t="s">
        <v>232</v>
      </c>
      <c r="AU597" s="166" t="s">
        <v>58</v>
      </c>
      <c r="AV597" s="231" t="s">
        <v>1122</v>
      </c>
      <c r="AW597" s="166" t="s">
        <v>1122</v>
      </c>
      <c r="AY597" s="196"/>
      <c r="AZ597" s="714"/>
      <c r="BB597" s="196"/>
    </row>
    <row r="598" spans="1:67" s="166" customFormat="1" ht="15.95" customHeight="1" x14ac:dyDescent="0.25">
      <c r="A598" s="353">
        <v>629</v>
      </c>
      <c r="B598" s="354" t="s">
        <v>57</v>
      </c>
      <c r="C598" s="354" t="s">
        <v>58</v>
      </c>
      <c r="D598" s="354" t="s">
        <v>17368</v>
      </c>
      <c r="E598" s="354" t="s">
        <v>5759</v>
      </c>
      <c r="F598" s="354" t="s">
        <v>5760</v>
      </c>
      <c r="G598" s="354"/>
      <c r="H598" s="354" t="s">
        <v>732</v>
      </c>
      <c r="I598" s="354">
        <v>0</v>
      </c>
      <c r="J598" s="354" t="s">
        <v>317</v>
      </c>
      <c r="K598" s="354">
        <v>0</v>
      </c>
      <c r="L598" s="354" t="s">
        <v>317</v>
      </c>
      <c r="M598" s="354">
        <v>0</v>
      </c>
      <c r="N598" s="360">
        <v>5</v>
      </c>
      <c r="O598" s="360">
        <v>2</v>
      </c>
      <c r="P598" s="490">
        <v>10</v>
      </c>
      <c r="Q598" s="356">
        <v>2</v>
      </c>
      <c r="R598" s="801"/>
      <c r="S598" s="801">
        <v>0</v>
      </c>
      <c r="T598" s="801"/>
      <c r="U598" s="801">
        <v>0</v>
      </c>
      <c r="V598" s="357"/>
      <c r="W598" s="357">
        <v>1</v>
      </c>
      <c r="X598" s="357"/>
      <c r="Y598" s="354" t="s">
        <v>61</v>
      </c>
      <c r="Z598" s="354" t="s">
        <v>230</v>
      </c>
      <c r="AA598" s="443" t="s">
        <v>230</v>
      </c>
      <c r="AB598" s="354" t="s">
        <v>230</v>
      </c>
      <c r="AC598" s="354" t="s">
        <v>230</v>
      </c>
      <c r="AD598" s="354" t="s">
        <v>230</v>
      </c>
      <c r="AE598" s="354" t="s">
        <v>5761</v>
      </c>
      <c r="AF598" s="354" t="s">
        <v>580</v>
      </c>
      <c r="AG598" s="358" t="s">
        <v>230</v>
      </c>
      <c r="AH598" s="443" t="s">
        <v>58</v>
      </c>
      <c r="AI598" s="359">
        <v>0.114</v>
      </c>
      <c r="AJ598" s="360">
        <v>720</v>
      </c>
      <c r="AK598" s="359">
        <v>0.17161643835616436</v>
      </c>
      <c r="AL598" s="359">
        <v>0</v>
      </c>
      <c r="AM598" s="361">
        <v>0.17161643835616436</v>
      </c>
      <c r="AN598" s="359">
        <v>0.17161643835616436</v>
      </c>
      <c r="AO598" s="359">
        <v>0</v>
      </c>
      <c r="AP598" s="359">
        <v>0.17161643835616436</v>
      </c>
      <c r="AQ598" s="359">
        <v>5.1484931506849305</v>
      </c>
      <c r="AR598" s="362" t="s">
        <v>231</v>
      </c>
      <c r="AS598" s="363"/>
      <c r="AT598" s="354" t="s">
        <v>232</v>
      </c>
      <c r="AU598" s="354" t="s">
        <v>58</v>
      </c>
      <c r="AV598" s="364" t="s">
        <v>5762</v>
      </c>
      <c r="AW598" s="354" t="s">
        <v>1122</v>
      </c>
      <c r="AX598" s="447" t="s">
        <v>17322</v>
      </c>
      <c r="AY598" s="778" t="s">
        <v>17366</v>
      </c>
      <c r="AZ598" s="813"/>
      <c r="BA598" s="354"/>
      <c r="BB598" s="713"/>
      <c r="BC598" s="354"/>
      <c r="BD598" s="354"/>
      <c r="BE598" s="354"/>
      <c r="BF598" s="354"/>
      <c r="BG598" s="354"/>
      <c r="BH598" s="354"/>
      <c r="BI598" s="354"/>
      <c r="BJ598" s="354"/>
      <c r="BK598" s="354"/>
      <c r="BL598" s="354"/>
      <c r="BM598" s="354"/>
      <c r="BN598" s="354"/>
      <c r="BO598" s="354"/>
    </row>
    <row r="599" spans="1:67" s="166" customFormat="1" ht="15.95" customHeight="1" x14ac:dyDescent="0.25">
      <c r="A599" s="353">
        <v>630</v>
      </c>
      <c r="B599" s="354" t="s">
        <v>57</v>
      </c>
      <c r="C599" s="354" t="s">
        <v>58</v>
      </c>
      <c r="D599" s="354" t="s">
        <v>17369</v>
      </c>
      <c r="E599" s="354" t="s">
        <v>5763</v>
      </c>
      <c r="F599" s="354" t="s">
        <v>5764</v>
      </c>
      <c r="G599" s="354"/>
      <c r="H599" s="354" t="s">
        <v>219</v>
      </c>
      <c r="I599" s="354">
        <v>0</v>
      </c>
      <c r="J599" s="354" t="s">
        <v>221</v>
      </c>
      <c r="K599" s="354" t="s">
        <v>222</v>
      </c>
      <c r="L599" s="354" t="s">
        <v>317</v>
      </c>
      <c r="M599" s="354">
        <v>0</v>
      </c>
      <c r="N599" s="360">
        <v>2</v>
      </c>
      <c r="O599" s="360">
        <v>1.5</v>
      </c>
      <c r="P599" s="490">
        <v>3</v>
      </c>
      <c r="Q599" s="356">
        <v>1</v>
      </c>
      <c r="R599" s="801"/>
      <c r="S599" s="801">
        <v>0</v>
      </c>
      <c r="T599" s="801"/>
      <c r="U599" s="801">
        <v>0</v>
      </c>
      <c r="V599" s="357"/>
      <c r="W599" s="357">
        <v>1</v>
      </c>
      <c r="X599" s="357"/>
      <c r="Y599" s="354" t="s">
        <v>61</v>
      </c>
      <c r="Z599" s="354" t="s">
        <v>230</v>
      </c>
      <c r="AA599" s="443" t="s">
        <v>230</v>
      </c>
      <c r="AB599" s="354" t="s">
        <v>230</v>
      </c>
      <c r="AC599" s="354" t="s">
        <v>230</v>
      </c>
      <c r="AD599" s="354" t="s">
        <v>230</v>
      </c>
      <c r="AE599" s="354" t="s">
        <v>5765</v>
      </c>
      <c r="AF599" s="354" t="s">
        <v>299</v>
      </c>
      <c r="AG599" s="358" t="s">
        <v>230</v>
      </c>
      <c r="AH599" s="443" t="s">
        <v>58</v>
      </c>
      <c r="AI599" s="359">
        <v>0.114</v>
      </c>
      <c r="AJ599" s="360">
        <v>400</v>
      </c>
      <c r="AK599" s="359">
        <v>9.5342465753424643E-2</v>
      </c>
      <c r="AL599" s="359">
        <v>0</v>
      </c>
      <c r="AM599" s="361">
        <v>9.5342465753424643E-2</v>
      </c>
      <c r="AN599" s="359">
        <v>9.5342465753424643E-2</v>
      </c>
      <c r="AO599" s="359">
        <v>0</v>
      </c>
      <c r="AP599" s="359">
        <v>9.5342465753424643E-2</v>
      </c>
      <c r="AQ599" s="359">
        <v>2.8602739726027391</v>
      </c>
      <c r="AR599" s="362" t="s">
        <v>231</v>
      </c>
      <c r="AS599" s="363"/>
      <c r="AT599" s="354" t="s">
        <v>232</v>
      </c>
      <c r="AU599" s="354" t="s">
        <v>58</v>
      </c>
      <c r="AV599" s="364" t="s">
        <v>5766</v>
      </c>
      <c r="AW599" s="354" t="s">
        <v>1122</v>
      </c>
      <c r="AX599" s="447" t="s">
        <v>17322</v>
      </c>
      <c r="AY599" s="778" t="s">
        <v>17366</v>
      </c>
      <c r="AZ599" s="714"/>
      <c r="BB599" s="196"/>
    </row>
    <row r="600" spans="1:67" s="166" customFormat="1" ht="15.95" customHeight="1" x14ac:dyDescent="0.25">
      <c r="A600" s="182">
        <v>631</v>
      </c>
      <c r="B600" s="166" t="s">
        <v>57</v>
      </c>
      <c r="C600" s="166" t="s">
        <v>58</v>
      </c>
      <c r="D600" s="166" t="s">
        <v>5767</v>
      </c>
      <c r="E600" s="166" t="s">
        <v>5768</v>
      </c>
      <c r="F600" s="166" t="s">
        <v>5769</v>
      </c>
      <c r="H600" s="166" t="s">
        <v>219</v>
      </c>
      <c r="I600" s="166" t="s">
        <v>220</v>
      </c>
      <c r="J600" s="166" t="s">
        <v>221</v>
      </c>
      <c r="K600" s="166" t="s">
        <v>222</v>
      </c>
      <c r="L600" s="198" t="s">
        <v>221</v>
      </c>
      <c r="M600" s="198" t="s">
        <v>879</v>
      </c>
      <c r="N600" s="186">
        <v>3</v>
      </c>
      <c r="O600" s="186">
        <v>2</v>
      </c>
      <c r="P600" s="168">
        <v>6</v>
      </c>
      <c r="Q600" s="59">
        <v>2</v>
      </c>
      <c r="R600" s="340"/>
      <c r="S600" s="340">
        <v>1</v>
      </c>
      <c r="T600" s="340"/>
      <c r="U600" s="340">
        <v>0</v>
      </c>
      <c r="V600" s="183"/>
      <c r="W600" s="183"/>
      <c r="X600" s="183">
        <v>1</v>
      </c>
      <c r="Y600" s="179" t="s">
        <v>16652</v>
      </c>
      <c r="Z600" s="166" t="s">
        <v>230</v>
      </c>
      <c r="AA600" s="203" t="s">
        <v>230</v>
      </c>
      <c r="AB600" s="166" t="s">
        <v>230</v>
      </c>
      <c r="AC600" s="166" t="s">
        <v>230</v>
      </c>
      <c r="AD600" s="166" t="s">
        <v>230</v>
      </c>
      <c r="AE600" s="166" t="s">
        <v>5770</v>
      </c>
      <c r="AF600" s="166" t="s">
        <v>5771</v>
      </c>
      <c r="AG600" s="165" t="s">
        <v>230</v>
      </c>
      <c r="AH600" s="203" t="s">
        <v>58</v>
      </c>
      <c r="AI600" s="167">
        <v>0.114</v>
      </c>
      <c r="AJ600" s="186">
        <v>5040</v>
      </c>
      <c r="AK600" s="186">
        <v>1.2013150684931506</v>
      </c>
      <c r="AL600" s="167">
        <v>0.37282191780821922</v>
      </c>
      <c r="AM600" s="187">
        <v>1.5741369863013699</v>
      </c>
      <c r="AN600" s="186">
        <v>1.2013150684931506</v>
      </c>
      <c r="AO600" s="186">
        <v>0.37282191780821922</v>
      </c>
      <c r="AP600" s="186">
        <v>1.5741369863013699</v>
      </c>
      <c r="AQ600" s="186">
        <v>47.224109589041099</v>
      </c>
      <c r="AR600" s="193" t="s">
        <v>231</v>
      </c>
      <c r="AS600" s="194" t="s">
        <v>431</v>
      </c>
      <c r="AT600" s="166" t="s">
        <v>232</v>
      </c>
      <c r="AU600" s="166" t="s">
        <v>58</v>
      </c>
      <c r="AV600" s="195" t="s">
        <v>5772</v>
      </c>
      <c r="AW600" s="166" t="s">
        <v>234</v>
      </c>
      <c r="AY600" s="196"/>
      <c r="AZ600" s="714"/>
      <c r="BB600" s="196"/>
    </row>
    <row r="601" spans="1:67" s="166" customFormat="1" ht="15.95" customHeight="1" x14ac:dyDescent="0.25">
      <c r="A601" s="709">
        <v>632</v>
      </c>
      <c r="B601" s="434" t="s">
        <v>57</v>
      </c>
      <c r="C601" s="434" t="s">
        <v>58</v>
      </c>
      <c r="D601" s="434" t="s">
        <v>17334</v>
      </c>
      <c r="E601" s="434" t="s">
        <v>5773</v>
      </c>
      <c r="F601" s="434" t="s">
        <v>5774</v>
      </c>
      <c r="G601" s="434"/>
      <c r="H601" s="434" t="s">
        <v>732</v>
      </c>
      <c r="I601" s="434">
        <v>0</v>
      </c>
      <c r="J601" s="434" t="s">
        <v>317</v>
      </c>
      <c r="K601" s="434">
        <v>0</v>
      </c>
      <c r="L601" s="434" t="s">
        <v>317</v>
      </c>
      <c r="M601" s="434">
        <v>0</v>
      </c>
      <c r="N601" s="513">
        <v>3</v>
      </c>
      <c r="O601" s="513">
        <v>2</v>
      </c>
      <c r="P601" s="512">
        <v>6</v>
      </c>
      <c r="Q601" s="788">
        <v>0</v>
      </c>
      <c r="R601" s="712"/>
      <c r="S601" s="712">
        <v>0</v>
      </c>
      <c r="T601" s="712"/>
      <c r="U601" s="712">
        <v>0</v>
      </c>
      <c r="V601" s="712">
        <v>1</v>
      </c>
      <c r="W601" s="712">
        <v>1</v>
      </c>
      <c r="X601" s="712">
        <v>0</v>
      </c>
      <c r="Y601" s="434" t="s">
        <v>61</v>
      </c>
      <c r="Z601" s="434" t="s">
        <v>230</v>
      </c>
      <c r="AA601" s="437" t="s">
        <v>230</v>
      </c>
      <c r="AB601" s="434" t="s">
        <v>230</v>
      </c>
      <c r="AC601" s="434" t="s">
        <v>230</v>
      </c>
      <c r="AD601" s="434" t="s">
        <v>230</v>
      </c>
      <c r="AE601" s="434" t="s">
        <v>17339</v>
      </c>
      <c r="AF601" s="434" t="s">
        <v>3796</v>
      </c>
      <c r="AG601" s="438" t="s">
        <v>230</v>
      </c>
      <c r="AH601" s="437" t="s">
        <v>58</v>
      </c>
      <c r="AI601" s="511">
        <v>0.114</v>
      </c>
      <c r="AJ601" s="513">
        <v>2000</v>
      </c>
      <c r="AK601" s="511">
        <v>0.47671232876712327</v>
      </c>
      <c r="AL601" s="511">
        <v>0.14794520547945206</v>
      </c>
      <c r="AM601" s="514">
        <v>0.62465753424657533</v>
      </c>
      <c r="AN601" s="434">
        <v>0.47699999999999998</v>
      </c>
      <c r="AO601" s="514">
        <v>0.14799999999999999</v>
      </c>
      <c r="AP601" s="514">
        <v>0.625</v>
      </c>
      <c r="AQ601" s="514">
        <v>18.75</v>
      </c>
      <c r="AR601" s="432" t="s">
        <v>231</v>
      </c>
      <c r="AS601" s="433"/>
      <c r="AT601" s="434" t="s">
        <v>232</v>
      </c>
      <c r="AU601" s="434" t="s">
        <v>58</v>
      </c>
      <c r="AV601" s="435" t="s">
        <v>1122</v>
      </c>
      <c r="AW601" s="434" t="s">
        <v>1122</v>
      </c>
      <c r="AX601" s="447" t="s">
        <v>17341</v>
      </c>
      <c r="AY601" s="778"/>
      <c r="AZ601" s="714"/>
      <c r="BB601" s="196"/>
    </row>
    <row r="602" spans="1:67" s="166" customFormat="1" ht="15.95" customHeight="1" x14ac:dyDescent="0.25">
      <c r="A602" s="182">
        <v>633</v>
      </c>
      <c r="B602" s="166" t="s">
        <v>57</v>
      </c>
      <c r="C602" s="166" t="s">
        <v>58</v>
      </c>
      <c r="D602" s="166" t="s">
        <v>5775</v>
      </c>
      <c r="E602" s="166" t="s">
        <v>5776</v>
      </c>
      <c r="F602" s="166" t="s">
        <v>5777</v>
      </c>
      <c r="H602" s="166" t="s">
        <v>219</v>
      </c>
      <c r="I602" s="166" t="s">
        <v>220</v>
      </c>
      <c r="J602" s="166" t="s">
        <v>221</v>
      </c>
      <c r="K602" s="166" t="s">
        <v>222</v>
      </c>
      <c r="L602" s="198" t="s">
        <v>221</v>
      </c>
      <c r="M602" s="198" t="s">
        <v>879</v>
      </c>
      <c r="N602" s="186">
        <v>5</v>
      </c>
      <c r="O602" s="186">
        <v>2</v>
      </c>
      <c r="P602" s="168">
        <v>10</v>
      </c>
      <c r="Q602" s="59">
        <v>3</v>
      </c>
      <c r="R602" s="340"/>
      <c r="S602" s="340">
        <v>2</v>
      </c>
      <c r="T602" s="340"/>
      <c r="U602" s="340">
        <v>0</v>
      </c>
      <c r="V602" s="183"/>
      <c r="W602" s="183"/>
      <c r="X602" s="183"/>
      <c r="Y602" s="179" t="s">
        <v>16652</v>
      </c>
      <c r="Z602" s="166" t="s">
        <v>230</v>
      </c>
      <c r="AA602" s="203" t="s">
        <v>230</v>
      </c>
      <c r="AB602" s="166" t="s">
        <v>230</v>
      </c>
      <c r="AC602" s="166" t="s">
        <v>230</v>
      </c>
      <c r="AD602" s="166" t="s">
        <v>230</v>
      </c>
      <c r="AE602" s="166" t="s">
        <v>5778</v>
      </c>
      <c r="AF602" s="166" t="s">
        <v>5656</v>
      </c>
      <c r="AG602" s="165" t="s">
        <v>230</v>
      </c>
      <c r="AH602" s="203" t="s">
        <v>58</v>
      </c>
      <c r="AI602" s="167">
        <v>0.114</v>
      </c>
      <c r="AJ602" s="186">
        <v>5280</v>
      </c>
      <c r="AK602" s="186">
        <v>1.2585205479452053</v>
      </c>
      <c r="AL602" s="167">
        <v>0.39057534246575343</v>
      </c>
      <c r="AM602" s="187">
        <v>1.6490958904109587</v>
      </c>
      <c r="AN602" s="186">
        <v>1.2585205479452053</v>
      </c>
      <c r="AO602" s="186">
        <v>0.39057534246575343</v>
      </c>
      <c r="AP602" s="186">
        <v>1.6490958904109587</v>
      </c>
      <c r="AQ602" s="186">
        <v>49.472876712328762</v>
      </c>
      <c r="AR602" s="193" t="s">
        <v>231</v>
      </c>
      <c r="AS602" s="194" t="s">
        <v>431</v>
      </c>
      <c r="AT602" s="166" t="s">
        <v>232</v>
      </c>
      <c r="AU602" s="166" t="s">
        <v>58</v>
      </c>
      <c r="AV602" s="195" t="s">
        <v>5779</v>
      </c>
      <c r="AW602" s="166" t="s">
        <v>234</v>
      </c>
      <c r="AY602" s="196"/>
      <c r="AZ602" s="714"/>
      <c r="BB602" s="196"/>
    </row>
    <row r="603" spans="1:67" s="166" customFormat="1" ht="15.95" customHeight="1" x14ac:dyDescent="0.25">
      <c r="A603" s="353">
        <v>634</v>
      </c>
      <c r="B603" s="354" t="s">
        <v>57</v>
      </c>
      <c r="C603" s="354" t="s">
        <v>58</v>
      </c>
      <c r="D603" s="354" t="s">
        <v>17335</v>
      </c>
      <c r="E603" s="354" t="s">
        <v>5780</v>
      </c>
      <c r="F603" s="354" t="s">
        <v>5781</v>
      </c>
      <c r="G603" s="354"/>
      <c r="H603" s="354" t="s">
        <v>732</v>
      </c>
      <c r="I603" s="354">
        <v>0</v>
      </c>
      <c r="J603" s="354" t="s">
        <v>221</v>
      </c>
      <c r="K603" s="354" t="s">
        <v>484</v>
      </c>
      <c r="L603" s="354" t="s">
        <v>317</v>
      </c>
      <c r="M603" s="354">
        <v>0</v>
      </c>
      <c r="N603" s="360">
        <v>4</v>
      </c>
      <c r="O603" s="360">
        <v>2</v>
      </c>
      <c r="P603" s="490">
        <v>8</v>
      </c>
      <c r="Q603" s="356">
        <v>3</v>
      </c>
      <c r="R603" s="801"/>
      <c r="S603" s="801">
        <v>1</v>
      </c>
      <c r="T603" s="801"/>
      <c r="U603" s="801">
        <v>0</v>
      </c>
      <c r="V603" s="357"/>
      <c r="W603" s="357"/>
      <c r="X603" s="357"/>
      <c r="Y603" s="354" t="s">
        <v>61</v>
      </c>
      <c r="Z603" s="354" t="s">
        <v>230</v>
      </c>
      <c r="AA603" s="443" t="s">
        <v>230</v>
      </c>
      <c r="AB603" s="354" t="s">
        <v>230</v>
      </c>
      <c r="AC603" s="354" t="s">
        <v>230</v>
      </c>
      <c r="AD603" s="354" t="s">
        <v>230</v>
      </c>
      <c r="AE603" s="354" t="s">
        <v>5782</v>
      </c>
      <c r="AF603" s="354" t="s">
        <v>3483</v>
      </c>
      <c r="AG603" s="358" t="s">
        <v>230</v>
      </c>
      <c r="AH603" s="443" t="s">
        <v>58</v>
      </c>
      <c r="AI603" s="359">
        <v>0.114</v>
      </c>
      <c r="AJ603" s="360">
        <v>4000</v>
      </c>
      <c r="AK603" s="359">
        <v>0.95342465753424654</v>
      </c>
      <c r="AL603" s="359">
        <v>0</v>
      </c>
      <c r="AM603" s="361">
        <v>0.95342465753424654</v>
      </c>
      <c r="AN603" s="359">
        <v>1.544</v>
      </c>
      <c r="AO603" s="359">
        <v>0</v>
      </c>
      <c r="AP603" s="359">
        <v>1.544</v>
      </c>
      <c r="AQ603" s="359">
        <v>46.32</v>
      </c>
      <c r="AR603" s="362" t="s">
        <v>231</v>
      </c>
      <c r="AS603" s="363"/>
      <c r="AT603" s="354" t="s">
        <v>232</v>
      </c>
      <c r="AU603" s="354" t="s">
        <v>58</v>
      </c>
      <c r="AV603" s="364" t="s">
        <v>5783</v>
      </c>
      <c r="AW603" s="354" t="s">
        <v>1122</v>
      </c>
      <c r="AX603" s="447" t="s">
        <v>17315</v>
      </c>
      <c r="AY603" s="778" t="s">
        <v>17313</v>
      </c>
      <c r="AZ603" s="714"/>
      <c r="BB603" s="196"/>
    </row>
    <row r="604" spans="1:67" s="166" customFormat="1" ht="15.95" customHeight="1" x14ac:dyDescent="0.25">
      <c r="A604" s="353">
        <v>635</v>
      </c>
      <c r="B604" s="354" t="s">
        <v>57</v>
      </c>
      <c r="C604" s="354" t="s">
        <v>58</v>
      </c>
      <c r="D604" s="354" t="s">
        <v>17336</v>
      </c>
      <c r="E604" s="354" t="s">
        <v>5784</v>
      </c>
      <c r="F604" s="354" t="s">
        <v>5785</v>
      </c>
      <c r="G604" s="354"/>
      <c r="H604" s="354" t="s">
        <v>732</v>
      </c>
      <c r="I604" s="354">
        <v>0</v>
      </c>
      <c r="J604" s="354" t="s">
        <v>317</v>
      </c>
      <c r="K604" s="354">
        <v>0</v>
      </c>
      <c r="L604" s="354" t="s">
        <v>317</v>
      </c>
      <c r="M604" s="354">
        <v>0</v>
      </c>
      <c r="N604" s="360">
        <v>4</v>
      </c>
      <c r="O604" s="360">
        <v>2</v>
      </c>
      <c r="P604" s="490">
        <v>8</v>
      </c>
      <c r="Q604" s="356">
        <v>0</v>
      </c>
      <c r="R604" s="801"/>
      <c r="S604" s="801">
        <v>0</v>
      </c>
      <c r="T604" s="801"/>
      <c r="U604" s="801">
        <v>0</v>
      </c>
      <c r="V604" s="357">
        <v>1</v>
      </c>
      <c r="W604" s="357">
        <v>1</v>
      </c>
      <c r="X604" s="357">
        <v>0</v>
      </c>
      <c r="Y604" s="354" t="s">
        <v>61</v>
      </c>
      <c r="Z604" s="354" t="s">
        <v>230</v>
      </c>
      <c r="AA604" s="443" t="s">
        <v>230</v>
      </c>
      <c r="AB604" s="166" t="s">
        <v>230</v>
      </c>
      <c r="AC604" s="166" t="s">
        <v>230</v>
      </c>
      <c r="AD604" s="166" t="s">
        <v>230</v>
      </c>
      <c r="AE604" s="789" t="s">
        <v>5786</v>
      </c>
      <c r="AF604" s="434" t="s">
        <v>4254</v>
      </c>
      <c r="AG604" s="438" t="s">
        <v>230</v>
      </c>
      <c r="AH604" s="437" t="s">
        <v>58</v>
      </c>
      <c r="AI604" s="511">
        <v>0.114</v>
      </c>
      <c r="AJ604" s="513">
        <v>2480</v>
      </c>
      <c r="AK604" s="511">
        <v>0.5911232876712329</v>
      </c>
      <c r="AL604" s="511">
        <v>0</v>
      </c>
      <c r="AM604" s="514">
        <v>0.5911232876712329</v>
      </c>
      <c r="AN604" s="511">
        <v>0.5911232876712329</v>
      </c>
      <c r="AO604" s="359">
        <v>0</v>
      </c>
      <c r="AP604" s="359">
        <v>0.5911232876712329</v>
      </c>
      <c r="AQ604" s="359">
        <v>17.733698630136988</v>
      </c>
      <c r="AR604" s="362" t="s">
        <v>231</v>
      </c>
      <c r="AS604" s="363"/>
      <c r="AT604" s="354" t="s">
        <v>232</v>
      </c>
      <c r="AU604" s="354" t="s">
        <v>58</v>
      </c>
      <c r="AV604" s="770" t="s">
        <v>1122</v>
      </c>
      <c r="AW604" s="354" t="s">
        <v>1122</v>
      </c>
      <c r="AX604" s="447" t="s">
        <v>17315</v>
      </c>
      <c r="AY604" s="778" t="s">
        <v>17313</v>
      </c>
      <c r="AZ604" s="714"/>
      <c r="BB604" s="196"/>
    </row>
    <row r="605" spans="1:67" s="166" customFormat="1" ht="15.95" customHeight="1" x14ac:dyDescent="0.25">
      <c r="A605" s="182">
        <v>636</v>
      </c>
      <c r="B605" s="166" t="s">
        <v>57</v>
      </c>
      <c r="C605" s="166" t="s">
        <v>58</v>
      </c>
      <c r="D605" s="166" t="s">
        <v>5787</v>
      </c>
      <c r="E605" s="166" t="s">
        <v>5788</v>
      </c>
      <c r="F605" s="166" t="s">
        <v>5789</v>
      </c>
      <c r="H605" s="166" t="s">
        <v>732</v>
      </c>
      <c r="I605" s="166">
        <v>0</v>
      </c>
      <c r="J605" s="166" t="s">
        <v>317</v>
      </c>
      <c r="K605" s="166">
        <v>0</v>
      </c>
      <c r="L605" s="166" t="s">
        <v>317</v>
      </c>
      <c r="M605" s="166">
        <v>0</v>
      </c>
      <c r="N605" s="186">
        <v>2</v>
      </c>
      <c r="O605" s="186">
        <v>1.5</v>
      </c>
      <c r="P605" s="168">
        <v>3</v>
      </c>
      <c r="Q605" s="59">
        <v>4</v>
      </c>
      <c r="R605" s="340"/>
      <c r="S605" s="340">
        <v>0</v>
      </c>
      <c r="T605" s="340"/>
      <c r="U605" s="340">
        <v>0</v>
      </c>
      <c r="V605" s="183"/>
      <c r="W605" s="183">
        <v>1</v>
      </c>
      <c r="X605" s="183"/>
      <c r="Y605" s="166" t="s">
        <v>61</v>
      </c>
      <c r="Z605" s="166" t="s">
        <v>230</v>
      </c>
      <c r="AA605" s="203" t="s">
        <v>230</v>
      </c>
      <c r="AB605" s="166" t="s">
        <v>230</v>
      </c>
      <c r="AC605" s="166" t="s">
        <v>230</v>
      </c>
      <c r="AD605" s="166" t="s">
        <v>230</v>
      </c>
      <c r="AE605" s="166" t="s">
        <v>5790</v>
      </c>
      <c r="AF605" s="166" t="s">
        <v>5791</v>
      </c>
      <c r="AG605" s="165" t="s">
        <v>230</v>
      </c>
      <c r="AH605" s="203" t="s">
        <v>58</v>
      </c>
      <c r="AI605" s="167">
        <v>0.114</v>
      </c>
      <c r="AJ605" s="186">
        <v>5600</v>
      </c>
      <c r="AK605" s="186">
        <v>1.3347945205479452</v>
      </c>
      <c r="AL605" s="167">
        <v>0.41424657534246573</v>
      </c>
      <c r="AM605" s="187">
        <v>1.749041095890411</v>
      </c>
      <c r="AN605" s="186">
        <v>1.3943835616438356</v>
      </c>
      <c r="AO605" s="186">
        <v>0.41424657534246573</v>
      </c>
      <c r="AP605" s="186">
        <v>1.8086301369863014</v>
      </c>
      <c r="AQ605" s="186">
        <v>54.258904109589039</v>
      </c>
      <c r="AR605" s="193" t="s">
        <v>231</v>
      </c>
      <c r="AS605" s="194"/>
      <c r="AT605" s="166" t="s">
        <v>232</v>
      </c>
      <c r="AU605" s="166" t="s">
        <v>58</v>
      </c>
      <c r="AV605" s="195" t="s">
        <v>5792</v>
      </c>
      <c r="AW605" s="166" t="s">
        <v>1122</v>
      </c>
      <c r="AY605" s="196"/>
      <c r="AZ605" s="714"/>
      <c r="BB605" s="196"/>
    </row>
    <row r="606" spans="1:67" s="166" customFormat="1" ht="15.95" customHeight="1" x14ac:dyDescent="0.25">
      <c r="A606" s="353">
        <v>637</v>
      </c>
      <c r="B606" s="366" t="s">
        <v>57</v>
      </c>
      <c r="C606" s="354" t="s">
        <v>58</v>
      </c>
      <c r="D606" s="354" t="s">
        <v>17329</v>
      </c>
      <c r="E606" s="354" t="s">
        <v>5796</v>
      </c>
      <c r="F606" s="354" t="s">
        <v>5797</v>
      </c>
      <c r="G606" s="354"/>
      <c r="H606" s="354" t="s">
        <v>219</v>
      </c>
      <c r="I606" s="354" t="s">
        <v>220</v>
      </c>
      <c r="J606" s="354" t="s">
        <v>221</v>
      </c>
      <c r="K606" s="354" t="s">
        <v>222</v>
      </c>
      <c r="L606" s="272" t="s">
        <v>221</v>
      </c>
      <c r="M606" s="272" t="s">
        <v>879</v>
      </c>
      <c r="N606" s="360">
        <v>3</v>
      </c>
      <c r="O606" s="360">
        <v>2</v>
      </c>
      <c r="P606" s="490">
        <v>6</v>
      </c>
      <c r="Q606" s="356">
        <v>2</v>
      </c>
      <c r="R606" s="801"/>
      <c r="S606" s="801">
        <v>1</v>
      </c>
      <c r="T606" s="801"/>
      <c r="U606" s="801">
        <v>0</v>
      </c>
      <c r="V606" s="357"/>
      <c r="W606" s="357"/>
      <c r="X606" s="357"/>
      <c r="Y606" s="354" t="s">
        <v>63</v>
      </c>
      <c r="Z606" s="366" t="s">
        <v>224</v>
      </c>
      <c r="AA606" s="762" t="s">
        <v>225</v>
      </c>
      <c r="AB606" s="354" t="s">
        <v>3312</v>
      </c>
      <c r="AC606" s="354" t="s">
        <v>3313</v>
      </c>
      <c r="AD606" s="354" t="s">
        <v>3314</v>
      </c>
      <c r="AE606" s="354" t="s">
        <v>5798</v>
      </c>
      <c r="AF606" s="354" t="s">
        <v>5799</v>
      </c>
      <c r="AG606" s="358" t="s">
        <v>230</v>
      </c>
      <c r="AH606" s="443" t="s">
        <v>58</v>
      </c>
      <c r="AI606" s="359">
        <v>0.114</v>
      </c>
      <c r="AJ606" s="360">
        <v>4160</v>
      </c>
      <c r="AK606" s="359">
        <v>0.99156164383561629</v>
      </c>
      <c r="AL606" s="359">
        <v>0</v>
      </c>
      <c r="AM606" s="361">
        <v>0.99156164383561629</v>
      </c>
      <c r="AN606" s="359">
        <v>0.99156164383561629</v>
      </c>
      <c r="AO606" s="359">
        <v>0</v>
      </c>
      <c r="AP606" s="359">
        <v>0.99156164383561629</v>
      </c>
      <c r="AQ606" s="359">
        <v>29.746849315068488</v>
      </c>
      <c r="AR606" s="362" t="s">
        <v>231</v>
      </c>
      <c r="AS606" s="363" t="s">
        <v>431</v>
      </c>
      <c r="AT606" s="354" t="s">
        <v>232</v>
      </c>
      <c r="AU606" s="354" t="s">
        <v>58</v>
      </c>
      <c r="AV606" s="364" t="s">
        <v>5800</v>
      </c>
      <c r="AW606" s="354" t="s">
        <v>234</v>
      </c>
      <c r="AX606" s="447" t="s">
        <v>17322</v>
      </c>
      <c r="AY606" s="778" t="s">
        <v>17323</v>
      </c>
      <c r="AZ606" s="714"/>
      <c r="BB606" s="196"/>
    </row>
    <row r="607" spans="1:67" s="166" customFormat="1" ht="15.95" customHeight="1" x14ac:dyDescent="0.25">
      <c r="A607" s="353">
        <v>638</v>
      </c>
      <c r="B607" s="354" t="s">
        <v>57</v>
      </c>
      <c r="C607" s="354" t="s">
        <v>58</v>
      </c>
      <c r="D607" s="354" t="s">
        <v>17330</v>
      </c>
      <c r="E607" s="354" t="s">
        <v>5802</v>
      </c>
      <c r="F607" s="354" t="s">
        <v>5803</v>
      </c>
      <c r="G607" s="354"/>
      <c r="H607" s="354" t="s">
        <v>219</v>
      </c>
      <c r="I607" s="354" t="s">
        <v>220</v>
      </c>
      <c r="J607" s="354" t="s">
        <v>221</v>
      </c>
      <c r="K607" s="354" t="s">
        <v>222</v>
      </c>
      <c r="L607" s="272" t="s">
        <v>221</v>
      </c>
      <c r="M607" s="272" t="s">
        <v>879</v>
      </c>
      <c r="N607" s="360">
        <v>3</v>
      </c>
      <c r="O607" s="360">
        <v>2</v>
      </c>
      <c r="P607" s="490">
        <v>6</v>
      </c>
      <c r="Q607" s="356">
        <v>2</v>
      </c>
      <c r="R607" s="801"/>
      <c r="S607" s="801">
        <v>1</v>
      </c>
      <c r="T607" s="801"/>
      <c r="U607" s="801">
        <v>0</v>
      </c>
      <c r="V607" s="357"/>
      <c r="W607" s="357"/>
      <c r="X607" s="357"/>
      <c r="Y607" s="374" t="s">
        <v>16652</v>
      </c>
      <c r="Z607" s="354" t="s">
        <v>230</v>
      </c>
      <c r="AA607" s="443" t="s">
        <v>230</v>
      </c>
      <c r="AB607" s="354" t="s">
        <v>230</v>
      </c>
      <c r="AC607" s="354" t="s">
        <v>230</v>
      </c>
      <c r="AD607" s="354" t="s">
        <v>230</v>
      </c>
      <c r="AE607" s="354" t="s">
        <v>5804</v>
      </c>
      <c r="AF607" s="354" t="s">
        <v>4136</v>
      </c>
      <c r="AG607" s="358" t="s">
        <v>230</v>
      </c>
      <c r="AH607" s="443" t="s">
        <v>58</v>
      </c>
      <c r="AI607" s="359">
        <v>0.114</v>
      </c>
      <c r="AJ607" s="360">
        <v>160</v>
      </c>
      <c r="AK607" s="359">
        <v>3.8136986301369857E-2</v>
      </c>
      <c r="AL607" s="359">
        <v>0</v>
      </c>
      <c r="AM607" s="361">
        <v>3.8136986301369857E-2</v>
      </c>
      <c r="AN607" s="359">
        <v>0.9417534246575342</v>
      </c>
      <c r="AO607" s="359">
        <v>0</v>
      </c>
      <c r="AP607" s="359">
        <v>0.9417534246575342</v>
      </c>
      <c r="AQ607" s="359">
        <v>28.252602739726026</v>
      </c>
      <c r="AR607" s="362" t="s">
        <v>231</v>
      </c>
      <c r="AS607" s="363" t="s">
        <v>431</v>
      </c>
      <c r="AT607" s="354" t="s">
        <v>232</v>
      </c>
      <c r="AU607" s="354" t="s">
        <v>58</v>
      </c>
      <c r="AV607" s="364" t="s">
        <v>5805</v>
      </c>
      <c r="AW607" s="354" t="s">
        <v>234</v>
      </c>
      <c r="AX607" s="447" t="s">
        <v>17322</v>
      </c>
      <c r="AY607" s="778" t="s">
        <v>17323</v>
      </c>
      <c r="AZ607" s="714"/>
      <c r="BB607" s="196"/>
    </row>
    <row r="608" spans="1:67" s="166" customFormat="1" ht="15.95" customHeight="1" x14ac:dyDescent="0.25">
      <c r="A608" s="353">
        <v>639</v>
      </c>
      <c r="B608" s="354" t="s">
        <v>57</v>
      </c>
      <c r="C608" s="354" t="s">
        <v>58</v>
      </c>
      <c r="D608" s="354" t="s">
        <v>16296</v>
      </c>
      <c r="E608" s="354" t="s">
        <v>5808</v>
      </c>
      <c r="F608" s="354" t="s">
        <v>5809</v>
      </c>
      <c r="G608" s="354"/>
      <c r="H608" s="272" t="s">
        <v>219</v>
      </c>
      <c r="I608" s="354" t="s">
        <v>220</v>
      </c>
      <c r="J608" s="272" t="s">
        <v>221</v>
      </c>
      <c r="K608" s="272" t="s">
        <v>2008</v>
      </c>
      <c r="L608" s="272" t="s">
        <v>221</v>
      </c>
      <c r="M608" s="272" t="s">
        <v>2008</v>
      </c>
      <c r="N608" s="360">
        <v>3</v>
      </c>
      <c r="O608" s="360">
        <v>2</v>
      </c>
      <c r="P608" s="490">
        <v>6</v>
      </c>
      <c r="Q608" s="356">
        <v>2</v>
      </c>
      <c r="R608" s="801"/>
      <c r="S608" s="801">
        <v>1</v>
      </c>
      <c r="T608" s="801"/>
      <c r="U608" s="801">
        <v>0</v>
      </c>
      <c r="V608" s="357"/>
      <c r="W608" s="357"/>
      <c r="X608" s="357"/>
      <c r="Y608" s="374" t="s">
        <v>16652</v>
      </c>
      <c r="Z608" s="354" t="s">
        <v>230</v>
      </c>
      <c r="AA608" s="443" t="s">
        <v>230</v>
      </c>
      <c r="AB608" s="354" t="s">
        <v>230</v>
      </c>
      <c r="AC608" s="354" t="s">
        <v>230</v>
      </c>
      <c r="AD608" s="354" t="s">
        <v>230</v>
      </c>
      <c r="AE608" s="354" t="s">
        <v>5810</v>
      </c>
      <c r="AF608" s="354" t="s">
        <v>5811</v>
      </c>
      <c r="AG608" s="358" t="s">
        <v>230</v>
      </c>
      <c r="AH608" s="443" t="s">
        <v>58</v>
      </c>
      <c r="AI608" s="359">
        <v>0.114</v>
      </c>
      <c r="AJ608" s="360">
        <v>9680</v>
      </c>
      <c r="AK608" s="359">
        <v>2.3072876712328765</v>
      </c>
      <c r="AL608" s="359">
        <v>0</v>
      </c>
      <c r="AM608" s="361">
        <v>2.3072876712328765</v>
      </c>
      <c r="AN608" s="359">
        <v>3.2416438356164381</v>
      </c>
      <c r="AO608" s="359">
        <v>0</v>
      </c>
      <c r="AP608" s="359">
        <v>3.2416438356164381</v>
      </c>
      <c r="AQ608" s="359">
        <v>97.249315068493146</v>
      </c>
      <c r="AR608" s="362" t="s">
        <v>231</v>
      </c>
      <c r="AS608" s="363" t="s">
        <v>431</v>
      </c>
      <c r="AT608" s="354" t="s">
        <v>232</v>
      </c>
      <c r="AU608" s="354" t="s">
        <v>58</v>
      </c>
      <c r="AV608" s="364" t="s">
        <v>5812</v>
      </c>
      <c r="AW608" s="354" t="s">
        <v>234</v>
      </c>
      <c r="AX608" s="447" t="s">
        <v>17322</v>
      </c>
      <c r="AY608" s="778" t="s">
        <v>17323</v>
      </c>
      <c r="AZ608" s="714"/>
      <c r="BB608" s="196"/>
    </row>
    <row r="609" spans="1:54" s="166" customFormat="1" ht="15.75" customHeight="1" x14ac:dyDescent="0.25">
      <c r="A609" s="182">
        <v>640</v>
      </c>
      <c r="B609" s="166" t="s">
        <v>57</v>
      </c>
      <c r="C609" s="166" t="s">
        <v>58</v>
      </c>
      <c r="D609" s="166" t="s">
        <v>5817</v>
      </c>
      <c r="E609" s="166" t="s">
        <v>5818</v>
      </c>
      <c r="F609" s="166" t="s">
        <v>5819</v>
      </c>
      <c r="H609" s="198" t="s">
        <v>219</v>
      </c>
      <c r="I609" s="166" t="s">
        <v>220</v>
      </c>
      <c r="J609" s="198" t="s">
        <v>221</v>
      </c>
      <c r="K609" s="198" t="s">
        <v>2008</v>
      </c>
      <c r="L609" s="198" t="s">
        <v>221</v>
      </c>
      <c r="M609" s="198" t="s">
        <v>2008</v>
      </c>
      <c r="N609" s="186">
        <v>3</v>
      </c>
      <c r="O609" s="186">
        <v>2</v>
      </c>
      <c r="P609" s="168">
        <v>6</v>
      </c>
      <c r="Q609" s="59">
        <v>4</v>
      </c>
      <c r="R609" s="340"/>
      <c r="S609" s="340">
        <v>1</v>
      </c>
      <c r="T609" s="340"/>
      <c r="U609" s="340">
        <v>0</v>
      </c>
      <c r="V609" s="183"/>
      <c r="W609" s="183"/>
      <c r="X609" s="183"/>
      <c r="Y609" s="179" t="s">
        <v>16652</v>
      </c>
      <c r="Z609" s="166" t="s">
        <v>230</v>
      </c>
      <c r="AA609" s="203" t="s">
        <v>230</v>
      </c>
      <c r="AB609" s="166" t="s">
        <v>230</v>
      </c>
      <c r="AC609" s="166" t="s">
        <v>230</v>
      </c>
      <c r="AD609" s="166" t="s">
        <v>230</v>
      </c>
      <c r="AE609" s="166" t="s">
        <v>5820</v>
      </c>
      <c r="AF609" s="166" t="s">
        <v>5821</v>
      </c>
      <c r="AG609" s="165" t="s">
        <v>230</v>
      </c>
      <c r="AH609" s="203" t="s">
        <v>58</v>
      </c>
      <c r="AI609" s="167">
        <v>0.114</v>
      </c>
      <c r="AJ609" s="186">
        <v>3680</v>
      </c>
      <c r="AK609" s="186">
        <v>0.87715068493150672</v>
      </c>
      <c r="AL609" s="167">
        <v>0.27221917808219176</v>
      </c>
      <c r="AM609" s="187">
        <v>1.1493698630136984</v>
      </c>
      <c r="AN609" s="186">
        <v>0.87715068493150672</v>
      </c>
      <c r="AO609" s="186">
        <v>0.27221917808219176</v>
      </c>
      <c r="AP609" s="186">
        <v>1.1493698630136984</v>
      </c>
      <c r="AQ609" s="186">
        <v>34.481095890410948</v>
      </c>
      <c r="AR609" s="193" t="s">
        <v>231</v>
      </c>
      <c r="AS609" s="194"/>
      <c r="AT609" s="166" t="s">
        <v>232</v>
      </c>
      <c r="AU609" s="166" t="s">
        <v>58</v>
      </c>
      <c r="AV609" s="195" t="s">
        <v>5822</v>
      </c>
      <c r="AW609" s="166" t="s">
        <v>234</v>
      </c>
      <c r="AY609" s="196"/>
      <c r="AZ609" s="714"/>
      <c r="BB609" s="196"/>
    </row>
    <row r="610" spans="1:54" s="166" customFormat="1" ht="15.95" customHeight="1" x14ac:dyDescent="0.25">
      <c r="A610" s="182">
        <v>641</v>
      </c>
      <c r="B610" s="166" t="s">
        <v>57</v>
      </c>
      <c r="C610" s="166" t="s">
        <v>58</v>
      </c>
      <c r="D610" s="166" t="s">
        <v>112</v>
      </c>
      <c r="E610" s="166" t="s">
        <v>5823</v>
      </c>
      <c r="F610" s="166" t="s">
        <v>5824</v>
      </c>
      <c r="H610" s="166" t="s">
        <v>732</v>
      </c>
      <c r="I610" s="166">
        <v>0</v>
      </c>
      <c r="J610" s="166" t="s">
        <v>317</v>
      </c>
      <c r="K610" s="166">
        <v>0</v>
      </c>
      <c r="L610" s="166" t="s">
        <v>317</v>
      </c>
      <c r="M610" s="166">
        <v>0</v>
      </c>
      <c r="N610" s="186">
        <v>2</v>
      </c>
      <c r="O610" s="186">
        <v>1.5</v>
      </c>
      <c r="P610" s="168">
        <v>3</v>
      </c>
      <c r="Q610" s="59">
        <v>0</v>
      </c>
      <c r="R610" s="340"/>
      <c r="S610" s="340">
        <v>0</v>
      </c>
      <c r="T610" s="340"/>
      <c r="U610" s="340">
        <v>0</v>
      </c>
      <c r="V610" s="183">
        <v>1</v>
      </c>
      <c r="W610" s="183">
        <v>1</v>
      </c>
      <c r="X610" s="183"/>
      <c r="Y610" s="166" t="s">
        <v>61</v>
      </c>
      <c r="Z610" s="166" t="s">
        <v>230</v>
      </c>
      <c r="AA610" s="203" t="s">
        <v>230</v>
      </c>
      <c r="AB610" s="166" t="s">
        <v>230</v>
      </c>
      <c r="AC610" s="166" t="s">
        <v>230</v>
      </c>
      <c r="AD610" s="166" t="s">
        <v>230</v>
      </c>
      <c r="AE610" s="166" t="s">
        <v>5825</v>
      </c>
      <c r="AF610" s="166" t="s">
        <v>5826</v>
      </c>
      <c r="AG610" s="165" t="s">
        <v>230</v>
      </c>
      <c r="AH610" s="203" t="s">
        <v>58</v>
      </c>
      <c r="AI610" s="167">
        <v>0.114</v>
      </c>
      <c r="AJ610" s="186">
        <v>6000</v>
      </c>
      <c r="AK610" s="186">
        <v>1.4301369863013698</v>
      </c>
      <c r="AL610" s="167">
        <v>0.44383561643835617</v>
      </c>
      <c r="AM610" s="187">
        <v>1.8739726027397259</v>
      </c>
      <c r="AN610" s="186">
        <v>1.4301369863013698</v>
      </c>
      <c r="AO610" s="186">
        <v>0.44383561643835617</v>
      </c>
      <c r="AP610" s="186">
        <v>1.8739726027397259</v>
      </c>
      <c r="AQ610" s="186">
        <v>56.219178082191775</v>
      </c>
      <c r="AR610" s="193" t="s">
        <v>231</v>
      </c>
      <c r="AS610" s="194"/>
      <c r="AT610" s="166" t="s">
        <v>232</v>
      </c>
      <c r="AU610" s="166" t="s">
        <v>58</v>
      </c>
      <c r="AV610" s="231" t="s">
        <v>1122</v>
      </c>
      <c r="AW610" s="166" t="s">
        <v>1122</v>
      </c>
      <c r="AY610" s="196"/>
      <c r="AZ610" s="714"/>
      <c r="BB610" s="196"/>
    </row>
    <row r="611" spans="1:54" s="166" customFormat="1" ht="15.95" customHeight="1" x14ac:dyDescent="0.2">
      <c r="A611" s="182">
        <v>642</v>
      </c>
      <c r="B611" s="166" t="s">
        <v>57</v>
      </c>
      <c r="C611" s="166" t="s">
        <v>58</v>
      </c>
      <c r="D611" s="166" t="s">
        <v>5827</v>
      </c>
      <c r="E611" s="166" t="s">
        <v>5828</v>
      </c>
      <c r="F611" s="166" t="s">
        <v>5829</v>
      </c>
      <c r="H611" s="166" t="s">
        <v>732</v>
      </c>
      <c r="I611" s="166">
        <v>0</v>
      </c>
      <c r="J611" s="166" t="s">
        <v>317</v>
      </c>
      <c r="K611" s="166">
        <v>0</v>
      </c>
      <c r="L611" s="166" t="s">
        <v>317</v>
      </c>
      <c r="M611" s="166">
        <v>0</v>
      </c>
      <c r="N611" s="186">
        <v>3</v>
      </c>
      <c r="O611" s="186">
        <v>2</v>
      </c>
      <c r="P611" s="168">
        <v>6</v>
      </c>
      <c r="Q611" s="59">
        <v>3</v>
      </c>
      <c r="R611" s="340"/>
      <c r="S611" s="340">
        <v>0</v>
      </c>
      <c r="T611" s="340"/>
      <c r="U611" s="340">
        <v>0</v>
      </c>
      <c r="V611" s="183"/>
      <c r="W611" s="183">
        <v>1</v>
      </c>
      <c r="X611" s="183"/>
      <c r="Y611" s="166" t="s">
        <v>61</v>
      </c>
      <c r="Z611" s="166" t="s">
        <v>230</v>
      </c>
      <c r="AA611" s="203" t="s">
        <v>230</v>
      </c>
      <c r="AB611" s="166" t="s">
        <v>230</v>
      </c>
      <c r="AC611" s="166" t="s">
        <v>230</v>
      </c>
      <c r="AD611" s="166" t="s">
        <v>230</v>
      </c>
      <c r="AE611" s="166" t="s">
        <v>5830</v>
      </c>
      <c r="AF611" s="166" t="s">
        <v>5831</v>
      </c>
      <c r="AG611" s="165" t="s">
        <v>230</v>
      </c>
      <c r="AH611" s="203" t="s">
        <v>58</v>
      </c>
      <c r="AI611" s="167">
        <v>0.114</v>
      </c>
      <c r="AJ611" s="186">
        <v>2640</v>
      </c>
      <c r="AK611" s="186">
        <v>0.62926027397260265</v>
      </c>
      <c r="AL611" s="167">
        <v>0.19528767123287671</v>
      </c>
      <c r="AM611" s="187">
        <v>0.82454794520547936</v>
      </c>
      <c r="AN611" s="186">
        <v>0.62926027397260265</v>
      </c>
      <c r="AO611" s="186">
        <v>0.19528767123287671</v>
      </c>
      <c r="AP611" s="186">
        <v>0.82454794520547936</v>
      </c>
      <c r="AQ611" s="186">
        <v>24.736438356164381</v>
      </c>
      <c r="AR611" s="193" t="s">
        <v>231</v>
      </c>
      <c r="AS611" s="194"/>
      <c r="AT611" s="166" t="s">
        <v>232</v>
      </c>
      <c r="AU611" s="166" t="s">
        <v>58</v>
      </c>
      <c r="AV611" s="256" t="s">
        <v>5832</v>
      </c>
      <c r="AW611" s="166" t="s">
        <v>1122</v>
      </c>
      <c r="AY611" s="196"/>
      <c r="AZ611" s="714"/>
      <c r="BB611" s="196"/>
    </row>
    <row r="612" spans="1:54" s="166" customFormat="1" ht="15.95" customHeight="1" x14ac:dyDescent="0.25">
      <c r="A612" s="353">
        <v>643</v>
      </c>
      <c r="B612" s="354" t="s">
        <v>57</v>
      </c>
      <c r="C612" s="354" t="s">
        <v>58</v>
      </c>
      <c r="D612" s="354" t="s">
        <v>17337</v>
      </c>
      <c r="E612" s="354" t="s">
        <v>5833</v>
      </c>
      <c r="F612" s="354" t="s">
        <v>5834</v>
      </c>
      <c r="G612" s="354"/>
      <c r="H612" s="354" t="s">
        <v>732</v>
      </c>
      <c r="I612" s="354">
        <v>0</v>
      </c>
      <c r="J612" s="354" t="s">
        <v>317</v>
      </c>
      <c r="K612" s="354">
        <v>0</v>
      </c>
      <c r="L612" s="354" t="s">
        <v>317</v>
      </c>
      <c r="M612" s="354">
        <v>0</v>
      </c>
      <c r="N612" s="360">
        <v>3</v>
      </c>
      <c r="O612" s="360">
        <v>2</v>
      </c>
      <c r="P612" s="490">
        <v>6</v>
      </c>
      <c r="Q612" s="356">
        <v>4</v>
      </c>
      <c r="R612" s="801"/>
      <c r="S612" s="801">
        <v>1</v>
      </c>
      <c r="T612" s="801"/>
      <c r="U612" s="801">
        <v>0</v>
      </c>
      <c r="V612" s="357"/>
      <c r="W612" s="357"/>
      <c r="X612" s="357"/>
      <c r="Y612" s="354" t="s">
        <v>61</v>
      </c>
      <c r="Z612" s="354" t="s">
        <v>230</v>
      </c>
      <c r="AA612" s="443" t="s">
        <v>230</v>
      </c>
      <c r="AB612" s="354" t="s">
        <v>230</v>
      </c>
      <c r="AC612" s="354" t="s">
        <v>230</v>
      </c>
      <c r="AD612" s="354" t="s">
        <v>230</v>
      </c>
      <c r="AE612" s="354" t="s">
        <v>5835</v>
      </c>
      <c r="AF612" s="354" t="s">
        <v>378</v>
      </c>
      <c r="AG612" s="358" t="s">
        <v>230</v>
      </c>
      <c r="AH612" s="443" t="s">
        <v>58</v>
      </c>
      <c r="AI612" s="359">
        <v>0.114</v>
      </c>
      <c r="AJ612" s="360">
        <v>3120</v>
      </c>
      <c r="AK612" s="359">
        <v>0.74367123287671233</v>
      </c>
      <c r="AL612" s="359">
        <v>0</v>
      </c>
      <c r="AM612" s="361">
        <v>0.74367123287671233</v>
      </c>
      <c r="AN612" s="359">
        <v>0.74367123287671233</v>
      </c>
      <c r="AO612" s="359">
        <v>0</v>
      </c>
      <c r="AP612" s="359">
        <v>0.74367123287671233</v>
      </c>
      <c r="AQ612" s="359">
        <v>22.310136986301369</v>
      </c>
      <c r="AR612" s="362" t="s">
        <v>231</v>
      </c>
      <c r="AS612" s="363"/>
      <c r="AT612" s="354" t="s">
        <v>232</v>
      </c>
      <c r="AU612" s="354" t="s">
        <v>58</v>
      </c>
      <c r="AV612" s="364" t="s">
        <v>5836</v>
      </c>
      <c r="AW612" s="354" t="s">
        <v>1122</v>
      </c>
      <c r="AX612" s="447" t="s">
        <v>17315</v>
      </c>
      <c r="AY612" s="778" t="s">
        <v>17313</v>
      </c>
      <c r="AZ612" s="714"/>
      <c r="BB612" s="196"/>
    </row>
    <row r="613" spans="1:54" s="166" customFormat="1" ht="15.95" customHeight="1" x14ac:dyDescent="0.25">
      <c r="A613" s="353">
        <v>644</v>
      </c>
      <c r="B613" s="354" t="s">
        <v>57</v>
      </c>
      <c r="C613" s="354" t="s">
        <v>58</v>
      </c>
      <c r="D613" s="354" t="s">
        <v>17332</v>
      </c>
      <c r="E613" s="354" t="s">
        <v>5837</v>
      </c>
      <c r="F613" s="354" t="s">
        <v>5838</v>
      </c>
      <c r="G613" s="354"/>
      <c r="H613" s="354" t="s">
        <v>732</v>
      </c>
      <c r="I613" s="354">
        <v>0</v>
      </c>
      <c r="J613" s="354" t="s">
        <v>317</v>
      </c>
      <c r="K613" s="354">
        <v>0</v>
      </c>
      <c r="L613" s="354" t="s">
        <v>317</v>
      </c>
      <c r="M613" s="354">
        <v>0</v>
      </c>
      <c r="N613" s="360">
        <v>3</v>
      </c>
      <c r="O613" s="360">
        <v>2</v>
      </c>
      <c r="P613" s="490">
        <v>6</v>
      </c>
      <c r="Q613" s="356">
        <v>0</v>
      </c>
      <c r="R613" s="801"/>
      <c r="S613" s="801">
        <v>0</v>
      </c>
      <c r="T613" s="801"/>
      <c r="U613" s="801">
        <v>0</v>
      </c>
      <c r="V613" s="357">
        <v>1</v>
      </c>
      <c r="W613" s="357">
        <v>1</v>
      </c>
      <c r="X613" s="357"/>
      <c r="Y613" s="354" t="s">
        <v>61</v>
      </c>
      <c r="Z613" s="354" t="s">
        <v>230</v>
      </c>
      <c r="AA613" s="443" t="s">
        <v>230</v>
      </c>
      <c r="AB613" s="354" t="s">
        <v>230</v>
      </c>
      <c r="AC613" s="354" t="s">
        <v>230</v>
      </c>
      <c r="AD613" s="354" t="s">
        <v>230</v>
      </c>
      <c r="AE613" s="354" t="s">
        <v>5839</v>
      </c>
      <c r="AF613" s="354" t="s">
        <v>5840</v>
      </c>
      <c r="AG613" s="358" t="s">
        <v>230</v>
      </c>
      <c r="AH613" s="443" t="s">
        <v>58</v>
      </c>
      <c r="AI613" s="359">
        <v>0.114</v>
      </c>
      <c r="AJ613" s="360">
        <v>1760</v>
      </c>
      <c r="AK613" s="359">
        <v>0.41950684931506843</v>
      </c>
      <c r="AL613" s="359">
        <v>0</v>
      </c>
      <c r="AM613" s="361">
        <v>0.41950684931506843</v>
      </c>
      <c r="AN613" s="359">
        <v>0.41950684931506843</v>
      </c>
      <c r="AO613" s="359">
        <v>0</v>
      </c>
      <c r="AP613" s="359">
        <v>0.41950684931506843</v>
      </c>
      <c r="AQ613" s="359">
        <v>12.585205479452053</v>
      </c>
      <c r="AR613" s="362" t="s">
        <v>231</v>
      </c>
      <c r="AS613" s="363"/>
      <c r="AT613" s="354" t="s">
        <v>232</v>
      </c>
      <c r="AU613" s="354" t="s">
        <v>58</v>
      </c>
      <c r="AV613" s="770" t="s">
        <v>1122</v>
      </c>
      <c r="AW613" s="354" t="s">
        <v>1122</v>
      </c>
      <c r="AX613" s="447" t="s">
        <v>17322</v>
      </c>
      <c r="AY613" s="778" t="s">
        <v>17323</v>
      </c>
      <c r="AZ613" s="714"/>
      <c r="BB613" s="196"/>
    </row>
    <row r="614" spans="1:54" s="166" customFormat="1" ht="15.95" customHeight="1" x14ac:dyDescent="0.25">
      <c r="A614" s="353">
        <v>645</v>
      </c>
      <c r="B614" s="354" t="s">
        <v>57</v>
      </c>
      <c r="C614" s="354" t="s">
        <v>58</v>
      </c>
      <c r="D614" s="354" t="s">
        <v>17331</v>
      </c>
      <c r="E614" s="354" t="s">
        <v>5841</v>
      </c>
      <c r="F614" s="354" t="s">
        <v>5842</v>
      </c>
      <c r="G614" s="354"/>
      <c r="H614" s="354" t="s">
        <v>732</v>
      </c>
      <c r="I614" s="354">
        <v>0</v>
      </c>
      <c r="J614" s="354" t="s">
        <v>317</v>
      </c>
      <c r="K614" s="354">
        <v>0</v>
      </c>
      <c r="L614" s="354" t="s">
        <v>317</v>
      </c>
      <c r="M614" s="354">
        <v>0</v>
      </c>
      <c r="N614" s="360">
        <v>1.2</v>
      </c>
      <c r="O614" s="360">
        <v>1.2</v>
      </c>
      <c r="P614" s="490">
        <v>2.4</v>
      </c>
      <c r="Q614" s="356">
        <v>1</v>
      </c>
      <c r="R614" s="801"/>
      <c r="S614" s="801">
        <v>0</v>
      </c>
      <c r="T614" s="801"/>
      <c r="U614" s="801">
        <v>0</v>
      </c>
      <c r="V614" s="357"/>
      <c r="W614" s="357">
        <v>1</v>
      </c>
      <c r="X614" s="357"/>
      <c r="Y614" s="354" t="s">
        <v>61</v>
      </c>
      <c r="Z614" s="354" t="s">
        <v>230</v>
      </c>
      <c r="AA614" s="443" t="s">
        <v>230</v>
      </c>
      <c r="AB614" s="354" t="s">
        <v>230</v>
      </c>
      <c r="AC614" s="354" t="s">
        <v>230</v>
      </c>
      <c r="AD614" s="354" t="s">
        <v>230</v>
      </c>
      <c r="AE614" s="354" t="s">
        <v>5843</v>
      </c>
      <c r="AF614" s="354" t="s">
        <v>589</v>
      </c>
      <c r="AG614" s="358" t="s">
        <v>230</v>
      </c>
      <c r="AH614" s="443" t="s">
        <v>58</v>
      </c>
      <c r="AI614" s="359">
        <v>0.114</v>
      </c>
      <c r="AJ614" s="360">
        <v>960</v>
      </c>
      <c r="AK614" s="359">
        <v>0.22882191780821917</v>
      </c>
      <c r="AL614" s="359">
        <v>0</v>
      </c>
      <c r="AM614" s="361">
        <v>0.22882191780821917</v>
      </c>
      <c r="AN614" s="359">
        <v>0.22882191780821917</v>
      </c>
      <c r="AO614" s="359">
        <v>0</v>
      </c>
      <c r="AP614" s="359">
        <v>0.22882191780821917</v>
      </c>
      <c r="AQ614" s="359">
        <v>6.8646575342465752</v>
      </c>
      <c r="AR614" s="362" t="s">
        <v>231</v>
      </c>
      <c r="AS614" s="363"/>
      <c r="AT614" s="354" t="s">
        <v>232</v>
      </c>
      <c r="AU614" s="354" t="s">
        <v>58</v>
      </c>
      <c r="AV614" s="364" t="s">
        <v>5844</v>
      </c>
      <c r="AW614" s="354" t="s">
        <v>1122</v>
      </c>
      <c r="AX614" s="447" t="s">
        <v>17322</v>
      </c>
      <c r="AY614" s="778" t="s">
        <v>17323</v>
      </c>
      <c r="AZ614" s="714"/>
      <c r="BB614" s="196"/>
    </row>
    <row r="615" spans="1:54" s="166" customFormat="1" ht="15.95" customHeight="1" x14ac:dyDescent="0.25">
      <c r="A615" s="182">
        <v>1834</v>
      </c>
      <c r="B615" s="354" t="s">
        <v>55</v>
      </c>
      <c r="C615" s="354" t="s">
        <v>59</v>
      </c>
      <c r="D615" s="363" t="s">
        <v>16744</v>
      </c>
      <c r="E615" s="272" t="s">
        <v>14512</v>
      </c>
      <c r="F615" s="272" t="s">
        <v>14513</v>
      </c>
      <c r="G615" s="354"/>
      <c r="H615" s="272" t="s">
        <v>732</v>
      </c>
      <c r="I615" s="354">
        <v>0</v>
      </c>
      <c r="J615" s="272" t="s">
        <v>317</v>
      </c>
      <c r="K615" s="272">
        <v>0</v>
      </c>
      <c r="L615" s="272" t="s">
        <v>317</v>
      </c>
      <c r="M615" s="272">
        <v>0</v>
      </c>
      <c r="N615" s="440">
        <v>5</v>
      </c>
      <c r="O615" s="440">
        <v>1.5</v>
      </c>
      <c r="P615" s="459">
        <v>7.5</v>
      </c>
      <c r="Q615" s="441">
        <v>2</v>
      </c>
      <c r="R615" s="801"/>
      <c r="S615" s="442">
        <v>0</v>
      </c>
      <c r="T615" s="801"/>
      <c r="U615" s="442">
        <v>0</v>
      </c>
      <c r="V615" s="357"/>
      <c r="W615" s="357">
        <v>1</v>
      </c>
      <c r="X615" s="357"/>
      <c r="Y615" s="354" t="s">
        <v>16745</v>
      </c>
      <c r="Z615" s="491" t="s">
        <v>230</v>
      </c>
      <c r="AA615" s="358" t="s">
        <v>230</v>
      </c>
      <c r="AB615" s="492" t="s">
        <v>230</v>
      </c>
      <c r="AC615" s="491" t="s">
        <v>230</v>
      </c>
      <c r="AD615" s="491" t="s">
        <v>230</v>
      </c>
      <c r="AE615" s="272" t="s">
        <v>14514</v>
      </c>
      <c r="AF615" s="354" t="s">
        <v>1635</v>
      </c>
      <c r="AG615" s="358" t="s">
        <v>230</v>
      </c>
      <c r="AH615" s="166" t="s">
        <v>59</v>
      </c>
      <c r="AI615" s="167">
        <v>0.114</v>
      </c>
      <c r="AJ615" s="186">
        <v>897.8</v>
      </c>
      <c r="AK615" s="167">
        <v>0.214</v>
      </c>
      <c r="AL615" s="167">
        <v>6.6000000000000003E-2</v>
      </c>
      <c r="AM615" s="187">
        <v>0.28000000000000003</v>
      </c>
      <c r="AN615" s="167">
        <v>0.317</v>
      </c>
      <c r="AO615" s="167">
        <v>9.8000000000000004E-2</v>
      </c>
      <c r="AP615" s="167">
        <v>0.41500000000000004</v>
      </c>
      <c r="AQ615" s="167">
        <v>12.450000000000001</v>
      </c>
      <c r="AR615" s="193" t="s">
        <v>231</v>
      </c>
      <c r="AS615" s="194"/>
      <c r="AT615" s="166" t="s">
        <v>325</v>
      </c>
      <c r="AU615" s="166" t="s">
        <v>59</v>
      </c>
      <c r="AV615" s="195" t="s">
        <v>14515</v>
      </c>
      <c r="AW615" s="166" t="s">
        <v>1122</v>
      </c>
      <c r="AX615" s="286" t="s">
        <v>16748</v>
      </c>
      <c r="AY615" s="196"/>
      <c r="AZ615" s="714"/>
      <c r="BB615" s="196"/>
    </row>
    <row r="616" spans="1:54" s="166" customFormat="1" ht="15.95" customHeight="1" x14ac:dyDescent="0.25">
      <c r="A616" s="353">
        <v>1835</v>
      </c>
      <c r="B616" s="354" t="s">
        <v>55</v>
      </c>
      <c r="C616" s="354" t="s">
        <v>59</v>
      </c>
      <c r="D616" s="363" t="s">
        <v>16749</v>
      </c>
      <c r="E616" s="272" t="s">
        <v>16750</v>
      </c>
      <c r="F616" s="272" t="s">
        <v>16751</v>
      </c>
      <c r="G616" s="354"/>
      <c r="H616" s="272" t="s">
        <v>732</v>
      </c>
      <c r="I616" s="354" t="s">
        <v>1413</v>
      </c>
      <c r="J616" s="272" t="s">
        <v>219</v>
      </c>
      <c r="K616" s="272" t="s">
        <v>879</v>
      </c>
      <c r="L616" s="272" t="s">
        <v>221</v>
      </c>
      <c r="M616" s="272" t="s">
        <v>879</v>
      </c>
      <c r="N616" s="440">
        <v>5</v>
      </c>
      <c r="O616" s="440">
        <v>1.5</v>
      </c>
      <c r="P616" s="459">
        <v>7.5</v>
      </c>
      <c r="Q616" s="441">
        <v>2</v>
      </c>
      <c r="R616" s="801"/>
      <c r="S616" s="442">
        <v>1</v>
      </c>
      <c r="T616" s="801"/>
      <c r="U616" s="442">
        <v>0</v>
      </c>
      <c r="V616" s="357"/>
      <c r="W616" s="357"/>
      <c r="X616" s="357"/>
      <c r="Y616" s="354" t="s">
        <v>16652</v>
      </c>
      <c r="Z616" s="491" t="s">
        <v>230</v>
      </c>
      <c r="AA616" s="358" t="s">
        <v>230</v>
      </c>
      <c r="AB616" s="492" t="s">
        <v>230</v>
      </c>
      <c r="AC616" s="491" t="s">
        <v>230</v>
      </c>
      <c r="AD616" s="493" t="s">
        <v>230</v>
      </c>
      <c r="AE616" s="494" t="s">
        <v>16752</v>
      </c>
      <c r="AF616" s="495" t="s">
        <v>346</v>
      </c>
      <c r="AG616" s="496" t="s">
        <v>230</v>
      </c>
      <c r="AH616" s="494" t="s">
        <v>59</v>
      </c>
      <c r="AI616" s="497">
        <v>0.114</v>
      </c>
      <c r="AJ616" s="498">
        <v>146.19999999999999</v>
      </c>
      <c r="AK616" s="499">
        <v>3.5000000000000003E-2</v>
      </c>
      <c r="AL616" s="499">
        <v>1.7999999999999999E-2</v>
      </c>
      <c r="AM616" s="500">
        <v>5.3000000000000005E-2</v>
      </c>
      <c r="AN616" s="359">
        <v>0.56800000000000006</v>
      </c>
      <c r="AO616" s="359">
        <v>0.183</v>
      </c>
      <c r="AP616" s="359">
        <v>0.75100000000000011</v>
      </c>
      <c r="AQ616" s="359">
        <v>22.530000000000005</v>
      </c>
      <c r="AR616" s="362" t="s">
        <v>231</v>
      </c>
      <c r="AS616" s="194" t="s">
        <v>431</v>
      </c>
      <c r="AT616" s="354" t="s">
        <v>325</v>
      </c>
      <c r="AU616" s="354" t="s">
        <v>59</v>
      </c>
      <c r="AV616" s="364" t="s">
        <v>14516</v>
      </c>
      <c r="AW616" s="354" t="s">
        <v>234</v>
      </c>
      <c r="AX616" s="286" t="s">
        <v>16743</v>
      </c>
      <c r="AY616" s="196"/>
      <c r="AZ616" s="714"/>
      <c r="BB616" s="196"/>
    </row>
    <row r="617" spans="1:54" s="178" customFormat="1" ht="15.95" customHeight="1" x14ac:dyDescent="0.25">
      <c r="A617" s="171">
        <v>2080</v>
      </c>
      <c r="B617" s="170" t="s">
        <v>49</v>
      </c>
      <c r="C617" s="166" t="s">
        <v>59</v>
      </c>
      <c r="D617" s="166" t="s">
        <v>16336</v>
      </c>
      <c r="E617" s="171" t="s">
        <v>16337</v>
      </c>
      <c r="F617" s="171" t="s">
        <v>16338</v>
      </c>
      <c r="G617" s="171"/>
      <c r="H617" s="171" t="s">
        <v>219</v>
      </c>
      <c r="I617" s="171" t="s">
        <v>316</v>
      </c>
      <c r="J617" s="171" t="s">
        <v>221</v>
      </c>
      <c r="K617" s="171" t="s">
        <v>222</v>
      </c>
      <c r="L617" s="171" t="s">
        <v>221</v>
      </c>
      <c r="M617" s="171" t="s">
        <v>222</v>
      </c>
      <c r="N617" s="333">
        <v>4.5</v>
      </c>
      <c r="O617" s="333">
        <v>1.75</v>
      </c>
      <c r="P617" s="181">
        <v>7.8</v>
      </c>
      <c r="Q617" s="351">
        <v>4</v>
      </c>
      <c r="R617" s="351"/>
      <c r="S617" s="351"/>
      <c r="T617" s="351"/>
      <c r="U617" s="351"/>
      <c r="V617" s="171"/>
      <c r="W617" s="171">
        <v>1</v>
      </c>
      <c r="X617" s="171"/>
      <c r="Y617" s="179" t="s">
        <v>16652</v>
      </c>
      <c r="Z617" s="281" t="s">
        <v>230</v>
      </c>
      <c r="AA617" s="759" t="s">
        <v>230</v>
      </c>
      <c r="AB617" s="281" t="s">
        <v>230</v>
      </c>
      <c r="AC617" s="281" t="s">
        <v>230</v>
      </c>
      <c r="AD617" s="281" t="s">
        <v>230</v>
      </c>
      <c r="AE617" s="166" t="s">
        <v>16721</v>
      </c>
      <c r="AF617" s="166" t="s">
        <v>16722</v>
      </c>
      <c r="AG617" s="165" t="s">
        <v>230</v>
      </c>
      <c r="AH617" s="166" t="s">
        <v>337</v>
      </c>
      <c r="AI617" s="167">
        <v>0.114</v>
      </c>
      <c r="AJ617" s="168">
        <v>19554</v>
      </c>
      <c r="AK617" s="173">
        <v>4.6608164383561643</v>
      </c>
      <c r="AL617" s="173">
        <v>1.4470000000000001</v>
      </c>
      <c r="AM617" s="174">
        <v>6.1078164383561644</v>
      </c>
      <c r="AN617" s="173">
        <v>5.6037808219178089</v>
      </c>
      <c r="AO617" s="173">
        <v>1.4470000000000001</v>
      </c>
      <c r="AP617" s="175">
        <v>7.050780821917809</v>
      </c>
      <c r="AQ617" s="175">
        <v>211.52342465753426</v>
      </c>
      <c r="AR617" s="193" t="s">
        <v>231</v>
      </c>
      <c r="AS617" s="176" t="s">
        <v>114</v>
      </c>
      <c r="AT617" s="171" t="s">
        <v>232</v>
      </c>
      <c r="AU617" s="171" t="s">
        <v>59</v>
      </c>
      <c r="AV617" s="177"/>
      <c r="AW617" s="171" t="s">
        <v>16339</v>
      </c>
      <c r="AX617" s="376" t="s">
        <v>16340</v>
      </c>
      <c r="AY617" s="311"/>
      <c r="AZ617" s="311"/>
      <c r="BA617" s="171"/>
    </row>
    <row r="618" spans="1:54" s="178" customFormat="1" ht="15.95" customHeight="1" x14ac:dyDescent="0.25">
      <c r="A618" s="171">
        <v>2082</v>
      </c>
      <c r="B618" s="171" t="s">
        <v>55</v>
      </c>
      <c r="C618" s="166" t="s">
        <v>59</v>
      </c>
      <c r="D618" s="179" t="s">
        <v>16398</v>
      </c>
      <c r="E618" s="171" t="s">
        <v>16358</v>
      </c>
      <c r="F618" s="171" t="s">
        <v>16359</v>
      </c>
      <c r="G618" s="171"/>
      <c r="H618" s="171" t="s">
        <v>219</v>
      </c>
      <c r="I618" s="171" t="s">
        <v>220</v>
      </c>
      <c r="J618" s="171" t="s">
        <v>317</v>
      </c>
      <c r="K618" s="171">
        <v>0</v>
      </c>
      <c r="L618" s="171" t="s">
        <v>317</v>
      </c>
      <c r="M618" s="171">
        <v>0</v>
      </c>
      <c r="N618" s="333">
        <v>2</v>
      </c>
      <c r="O618" s="333">
        <v>1.5</v>
      </c>
      <c r="P618" s="181">
        <v>3</v>
      </c>
      <c r="Q618" s="351">
        <v>1</v>
      </c>
      <c r="R618" s="351"/>
      <c r="S618" s="351"/>
      <c r="T618" s="351"/>
      <c r="U618" s="351"/>
      <c r="V618" s="171"/>
      <c r="W618" s="171">
        <v>1</v>
      </c>
      <c r="X618" s="171"/>
      <c r="Y618" s="166" t="s">
        <v>61</v>
      </c>
      <c r="Z618" s="166" t="s">
        <v>230</v>
      </c>
      <c r="AA618" s="203" t="s">
        <v>230</v>
      </c>
      <c r="AB618" s="166" t="s">
        <v>230</v>
      </c>
      <c r="AC618" s="166" t="s">
        <v>230</v>
      </c>
      <c r="AD618" s="166" t="s">
        <v>230</v>
      </c>
      <c r="AE618" s="171" t="s">
        <v>16360</v>
      </c>
      <c r="AF618" s="171" t="s">
        <v>291</v>
      </c>
      <c r="AG618" s="165" t="s">
        <v>230</v>
      </c>
      <c r="AH618" s="166" t="s">
        <v>337</v>
      </c>
      <c r="AI618" s="171">
        <v>1.1399999999999999</v>
      </c>
      <c r="AJ618" s="171">
        <v>440.6</v>
      </c>
      <c r="AK618" s="173">
        <v>0.10501972602739726</v>
      </c>
      <c r="AL618" s="173">
        <v>3.2592328767123285E-2</v>
      </c>
      <c r="AM618" s="174">
        <v>0.13761205479452054</v>
      </c>
      <c r="AN618" s="173">
        <v>0.105</v>
      </c>
      <c r="AO618" s="173">
        <v>3.3000000000000002E-2</v>
      </c>
      <c r="AP618" s="173">
        <v>0.13800000000000001</v>
      </c>
      <c r="AQ618" s="175">
        <v>4.1400000000000006</v>
      </c>
      <c r="AR618" s="282" t="s">
        <v>231</v>
      </c>
      <c r="AS618" s="176"/>
      <c r="AT618" s="171" t="s">
        <v>232</v>
      </c>
      <c r="AU618" s="171" t="s">
        <v>59</v>
      </c>
      <c r="AV618" s="177"/>
      <c r="AW618" s="171" t="s">
        <v>1122</v>
      </c>
      <c r="AX618" s="376" t="s">
        <v>16361</v>
      </c>
      <c r="AY618" s="311"/>
      <c r="AZ618" s="311"/>
      <c r="BA618" s="171"/>
    </row>
    <row r="619" spans="1:54" s="178" customFormat="1" ht="15.95" customHeight="1" x14ac:dyDescent="0.25">
      <c r="A619" s="171">
        <v>2083</v>
      </c>
      <c r="B619" s="171" t="s">
        <v>55</v>
      </c>
      <c r="C619" s="166" t="s">
        <v>59</v>
      </c>
      <c r="D619" s="179" t="s">
        <v>16362</v>
      </c>
      <c r="E619" s="171" t="s">
        <v>16363</v>
      </c>
      <c r="F619" s="171" t="s">
        <v>16364</v>
      </c>
      <c r="G619" s="171"/>
      <c r="H619" s="171" t="s">
        <v>732</v>
      </c>
      <c r="I619" s="171" t="s">
        <v>1413</v>
      </c>
      <c r="J619" s="171" t="s">
        <v>317</v>
      </c>
      <c r="K619" s="171">
        <v>0</v>
      </c>
      <c r="L619" s="171" t="s">
        <v>317</v>
      </c>
      <c r="M619" s="171">
        <v>0</v>
      </c>
      <c r="N619" s="333">
        <v>3</v>
      </c>
      <c r="O619" s="333">
        <v>1.5</v>
      </c>
      <c r="P619" s="181">
        <v>4.5</v>
      </c>
      <c r="Q619" s="351">
        <v>2</v>
      </c>
      <c r="R619" s="351"/>
      <c r="S619" s="351"/>
      <c r="T619" s="351"/>
      <c r="U619" s="351"/>
      <c r="V619" s="171"/>
      <c r="W619" s="171">
        <v>1</v>
      </c>
      <c r="X619" s="171"/>
      <c r="Y619" s="166" t="s">
        <v>61</v>
      </c>
      <c r="Z619" s="166" t="s">
        <v>230</v>
      </c>
      <c r="AA619" s="203" t="s">
        <v>230</v>
      </c>
      <c r="AB619" s="166" t="s">
        <v>230</v>
      </c>
      <c r="AC619" s="166" t="s">
        <v>230</v>
      </c>
      <c r="AD619" s="166" t="s">
        <v>230</v>
      </c>
      <c r="AE619" s="171" t="s">
        <v>16365</v>
      </c>
      <c r="AF619" s="171" t="s">
        <v>573</v>
      </c>
      <c r="AG619" s="165" t="s">
        <v>230</v>
      </c>
      <c r="AH619" s="166" t="s">
        <v>337</v>
      </c>
      <c r="AI619" s="171">
        <v>1.1399999999999999</v>
      </c>
      <c r="AJ619" s="171">
        <v>159.9</v>
      </c>
      <c r="AK619" s="173">
        <v>3.8113150684931506E-2</v>
      </c>
      <c r="AL619" s="173">
        <v>1.1828219178082192E-2</v>
      </c>
      <c r="AM619" s="174">
        <v>4.9941369863013702E-2</v>
      </c>
      <c r="AN619" s="173">
        <v>3.7999999999999999E-2</v>
      </c>
      <c r="AO619" s="173">
        <v>1.2E-2</v>
      </c>
      <c r="AP619" s="173">
        <v>0.05</v>
      </c>
      <c r="AQ619" s="173">
        <v>1.5</v>
      </c>
      <c r="AR619" s="282" t="s">
        <v>231</v>
      </c>
      <c r="AS619" s="176"/>
      <c r="AT619" s="171" t="s">
        <v>232</v>
      </c>
      <c r="AU619" s="171" t="s">
        <v>59</v>
      </c>
      <c r="AV619" s="177"/>
      <c r="AW619" s="171" t="s">
        <v>1122</v>
      </c>
      <c r="AX619" s="376" t="s">
        <v>16361</v>
      </c>
      <c r="AY619" s="311"/>
      <c r="AZ619" s="311"/>
      <c r="BA619" s="171"/>
    </row>
    <row r="620" spans="1:54" s="178" customFormat="1" ht="15.95" customHeight="1" x14ac:dyDescent="0.25">
      <c r="A620" s="373">
        <v>2084</v>
      </c>
      <c r="B620" s="366" t="s">
        <v>49</v>
      </c>
      <c r="C620" s="373" t="s">
        <v>58</v>
      </c>
      <c r="D620" s="374" t="s">
        <v>16366</v>
      </c>
      <c r="E620" s="171" t="s">
        <v>16367</v>
      </c>
      <c r="F620" s="171" t="s">
        <v>16368</v>
      </c>
      <c r="G620" s="171"/>
      <c r="H620" s="171" t="s">
        <v>732</v>
      </c>
      <c r="I620" s="171">
        <v>0</v>
      </c>
      <c r="J620" s="171" t="s">
        <v>317</v>
      </c>
      <c r="K620" s="171">
        <v>0</v>
      </c>
      <c r="L620" s="171" t="s">
        <v>317</v>
      </c>
      <c r="M620" s="171">
        <v>0</v>
      </c>
      <c r="N620" s="333">
        <v>3</v>
      </c>
      <c r="O620" s="333">
        <v>1.75</v>
      </c>
      <c r="P620" s="181">
        <v>5.25</v>
      </c>
      <c r="Q620" s="351">
        <v>2</v>
      </c>
      <c r="R620" s="351"/>
      <c r="S620" s="351"/>
      <c r="T620" s="351"/>
      <c r="U620" s="351"/>
      <c r="V620" s="171"/>
      <c r="W620" s="171">
        <v>1</v>
      </c>
      <c r="X620" s="171"/>
      <c r="Y620" s="166" t="s">
        <v>61</v>
      </c>
      <c r="Z620" s="166" t="s">
        <v>230</v>
      </c>
      <c r="AA620" s="203" t="s">
        <v>230</v>
      </c>
      <c r="AB620" s="166" t="s">
        <v>230</v>
      </c>
      <c r="AC620" s="166" t="s">
        <v>230</v>
      </c>
      <c r="AD620" s="166" t="s">
        <v>230</v>
      </c>
      <c r="AE620" s="171" t="s">
        <v>3729</v>
      </c>
      <c r="AF620" s="179" t="s">
        <v>16614</v>
      </c>
      <c r="AG620" s="171" t="s">
        <v>230</v>
      </c>
      <c r="AH620" s="171" t="s">
        <v>58</v>
      </c>
      <c r="AI620" s="171">
        <v>0.1</v>
      </c>
      <c r="AJ620" s="171">
        <v>4620</v>
      </c>
      <c r="AK620" s="173">
        <v>0.96599999999999997</v>
      </c>
      <c r="AL620" s="173">
        <v>0.29998356164383561</v>
      </c>
      <c r="AM620" s="174">
        <v>1.2659835616438355</v>
      </c>
      <c r="AN620" s="173">
        <v>0.96599999999999997</v>
      </c>
      <c r="AO620" s="173">
        <v>0.29998356164383561</v>
      </c>
      <c r="AP620" s="173">
        <v>1.2659835616438355</v>
      </c>
      <c r="AQ620" s="173">
        <v>37.979506849315065</v>
      </c>
      <c r="AR620" s="282" t="s">
        <v>231</v>
      </c>
      <c r="AS620" s="176"/>
      <c r="AT620" s="171" t="s">
        <v>232</v>
      </c>
      <c r="AU620" s="171" t="s">
        <v>58</v>
      </c>
      <c r="AV620" s="177"/>
      <c r="AW620" s="171" t="s">
        <v>1122</v>
      </c>
      <c r="AX620" s="376" t="s">
        <v>16613</v>
      </c>
      <c r="AY620" s="309"/>
      <c r="AZ620" s="311"/>
      <c r="BA620" s="171"/>
    </row>
    <row r="621" spans="1:54" s="178" customFormat="1" ht="15.95" customHeight="1" x14ac:dyDescent="0.25">
      <c r="A621" s="171">
        <v>2085</v>
      </c>
      <c r="B621" s="170" t="s">
        <v>49</v>
      </c>
      <c r="C621" s="171" t="s">
        <v>58</v>
      </c>
      <c r="D621" s="179" t="s">
        <v>16369</v>
      </c>
      <c r="E621" s="171" t="s">
        <v>16370</v>
      </c>
      <c r="F621" s="171" t="s">
        <v>16371</v>
      </c>
      <c r="G621" s="171"/>
      <c r="H621" s="171" t="s">
        <v>732</v>
      </c>
      <c r="I621" s="171">
        <v>0</v>
      </c>
      <c r="J621" s="171" t="s">
        <v>317</v>
      </c>
      <c r="K621" s="171">
        <v>0</v>
      </c>
      <c r="L621" s="171" t="s">
        <v>317</v>
      </c>
      <c r="M621" s="171">
        <v>0</v>
      </c>
      <c r="N621" s="333">
        <v>3</v>
      </c>
      <c r="O621" s="333">
        <v>1.75</v>
      </c>
      <c r="P621" s="181">
        <v>5.25</v>
      </c>
      <c r="Q621" s="351">
        <v>3</v>
      </c>
      <c r="R621" s="351"/>
      <c r="S621" s="351"/>
      <c r="T621" s="351"/>
      <c r="U621" s="351"/>
      <c r="V621" s="171"/>
      <c r="W621" s="171">
        <v>1</v>
      </c>
      <c r="X621" s="171"/>
      <c r="Y621" s="166" t="s">
        <v>61</v>
      </c>
      <c r="Z621" s="166" t="s">
        <v>230</v>
      </c>
      <c r="AA621" s="203" t="s">
        <v>230</v>
      </c>
      <c r="AB621" s="166" t="s">
        <v>230</v>
      </c>
      <c r="AC621" s="166" t="s">
        <v>230</v>
      </c>
      <c r="AD621" s="166" t="s">
        <v>230</v>
      </c>
      <c r="AE621" s="171" t="s">
        <v>3442</v>
      </c>
      <c r="AF621" s="180" t="s">
        <v>16372</v>
      </c>
      <c r="AG621" s="171" t="s">
        <v>230</v>
      </c>
      <c r="AH621" s="171" t="s">
        <v>58</v>
      </c>
      <c r="AI621" s="171">
        <v>0.114</v>
      </c>
      <c r="AJ621" s="171">
        <v>4100</v>
      </c>
      <c r="AK621" s="173">
        <v>0.97726027397260273</v>
      </c>
      <c r="AL621" s="173">
        <v>0.3032876712328767</v>
      </c>
      <c r="AM621" s="174">
        <v>1.2805479452054795</v>
      </c>
      <c r="AN621" s="175">
        <v>2.9079452054794519</v>
      </c>
      <c r="AO621" s="175">
        <v>0.90246575342465751</v>
      </c>
      <c r="AP621" s="175">
        <v>3.8104109589041095</v>
      </c>
      <c r="AQ621" s="175">
        <v>114.31232876712329</v>
      </c>
      <c r="AR621" s="282" t="s">
        <v>231</v>
      </c>
      <c r="AS621" s="176"/>
      <c r="AT621" s="171" t="s">
        <v>232</v>
      </c>
      <c r="AU621" s="171" t="s">
        <v>58</v>
      </c>
      <c r="AV621" s="177"/>
      <c r="AW621" s="171" t="s">
        <v>1122</v>
      </c>
      <c r="AX621" s="376" t="s">
        <v>16434</v>
      </c>
      <c r="AY621" s="309"/>
      <c r="AZ621" s="311"/>
      <c r="BA621" s="171"/>
    </row>
    <row r="622" spans="1:54" s="178" customFormat="1" ht="15.95" customHeight="1" x14ac:dyDescent="0.25">
      <c r="A622" s="171">
        <v>2089</v>
      </c>
      <c r="B622" s="171" t="s">
        <v>55</v>
      </c>
      <c r="C622" s="171" t="s">
        <v>58</v>
      </c>
      <c r="D622" s="179" t="s">
        <v>16395</v>
      </c>
      <c r="E622" s="171" t="s">
        <v>16396</v>
      </c>
      <c r="F622" s="171" t="s">
        <v>16397</v>
      </c>
      <c r="G622" s="171"/>
      <c r="H622" s="171" t="s">
        <v>219</v>
      </c>
      <c r="I622" s="171" t="s">
        <v>220</v>
      </c>
      <c r="J622" s="171" t="s">
        <v>221</v>
      </c>
      <c r="K622" s="171" t="s">
        <v>222</v>
      </c>
      <c r="L622" s="171" t="s">
        <v>221</v>
      </c>
      <c r="M622" s="171" t="s">
        <v>222</v>
      </c>
      <c r="N622" s="333">
        <v>18</v>
      </c>
      <c r="O622" s="333">
        <v>25</v>
      </c>
      <c r="P622" s="181">
        <v>450</v>
      </c>
      <c r="Q622" s="351"/>
      <c r="R622" s="351"/>
      <c r="S622" s="351">
        <v>2</v>
      </c>
      <c r="T622" s="351"/>
      <c r="U622" s="351">
        <v>3</v>
      </c>
      <c r="V622" s="171"/>
      <c r="W622" s="171">
        <v>2</v>
      </c>
      <c r="X622" s="171"/>
      <c r="Y622" s="179" t="s">
        <v>16652</v>
      </c>
      <c r="Z622" s="170" t="s">
        <v>224</v>
      </c>
      <c r="AA622" s="197" t="s">
        <v>225</v>
      </c>
      <c r="AB622" s="166" t="s">
        <v>1789</v>
      </c>
      <c r="AC622" s="166" t="s">
        <v>1790</v>
      </c>
      <c r="AD622" s="171" t="s">
        <v>1791</v>
      </c>
      <c r="AE622" s="198" t="s">
        <v>2442</v>
      </c>
      <c r="AF622" s="166" t="s">
        <v>5123</v>
      </c>
      <c r="AG622" s="165" t="s">
        <v>230</v>
      </c>
      <c r="AH622" s="203" t="s">
        <v>58</v>
      </c>
      <c r="AI622" s="167">
        <v>0.1</v>
      </c>
      <c r="AJ622" s="223">
        <v>3000</v>
      </c>
      <c r="AK622" s="167">
        <v>0.62712328767123293</v>
      </c>
      <c r="AL622" s="167">
        <v>0.19479452054794519</v>
      </c>
      <c r="AM622" s="187">
        <v>0.82191780821917815</v>
      </c>
      <c r="AN622" s="173">
        <v>1.5678082191780822</v>
      </c>
      <c r="AO622" s="173">
        <v>16.520986301369863</v>
      </c>
      <c r="AP622" s="173">
        <v>18.088794520547946</v>
      </c>
      <c r="AQ622" s="175">
        <v>495.62958904109587</v>
      </c>
      <c r="AR622" s="282" t="s">
        <v>231</v>
      </c>
      <c r="AS622" s="176" t="s">
        <v>431</v>
      </c>
      <c r="AT622" s="171" t="s">
        <v>232</v>
      </c>
      <c r="AU622" s="171" t="s">
        <v>58</v>
      </c>
      <c r="AV622" s="177"/>
      <c r="AW622" s="171" t="s">
        <v>234</v>
      </c>
      <c r="AX622" s="376" t="s">
        <v>16438</v>
      </c>
      <c r="AY622" s="313" t="s">
        <v>16455</v>
      </c>
      <c r="AZ622" s="311"/>
      <c r="BA622" s="171"/>
    </row>
    <row r="623" spans="1:54" s="178" customFormat="1" ht="15.95" customHeight="1" x14ac:dyDescent="0.25">
      <c r="A623" s="171">
        <v>2090</v>
      </c>
      <c r="B623" s="171" t="s">
        <v>55</v>
      </c>
      <c r="C623" s="171" t="s">
        <v>58</v>
      </c>
      <c r="D623" s="179" t="s">
        <v>16439</v>
      </c>
      <c r="E623" s="285" t="s">
        <v>16400</v>
      </c>
      <c r="F623" s="285" t="s">
        <v>16401</v>
      </c>
      <c r="G623" s="171"/>
      <c r="H623" s="171" t="s">
        <v>219</v>
      </c>
      <c r="I623" s="171" t="s">
        <v>220</v>
      </c>
      <c r="J623" s="171" t="s">
        <v>221</v>
      </c>
      <c r="K623" s="171" t="s">
        <v>222</v>
      </c>
      <c r="L623" s="171" t="s">
        <v>221</v>
      </c>
      <c r="M623" s="171" t="s">
        <v>222</v>
      </c>
      <c r="N623" s="333">
        <v>6</v>
      </c>
      <c r="O623" s="333">
        <v>1.75</v>
      </c>
      <c r="P623" s="181">
        <v>10.5</v>
      </c>
      <c r="Q623" s="351">
        <v>5</v>
      </c>
      <c r="R623" s="351"/>
      <c r="S623" s="351">
        <v>1</v>
      </c>
      <c r="T623" s="351"/>
      <c r="U623" s="351">
        <v>1</v>
      </c>
      <c r="V623" s="171"/>
      <c r="W623" s="171"/>
      <c r="X623" s="171"/>
      <c r="Y623" s="179" t="s">
        <v>16652</v>
      </c>
      <c r="Z623" s="166" t="s">
        <v>230</v>
      </c>
      <c r="AA623" s="203" t="s">
        <v>230</v>
      </c>
      <c r="AB623" s="166" t="s">
        <v>230</v>
      </c>
      <c r="AC623" s="166" t="s">
        <v>230</v>
      </c>
      <c r="AD623" s="166" t="s">
        <v>230</v>
      </c>
      <c r="AE623" s="198" t="s">
        <v>1798</v>
      </c>
      <c r="AF623" s="166" t="s">
        <v>5314</v>
      </c>
      <c r="AG623" s="165" t="s">
        <v>230</v>
      </c>
      <c r="AH623" s="203" t="s">
        <v>58</v>
      </c>
      <c r="AI623" s="312">
        <v>7.6300000000000007E-2</v>
      </c>
      <c r="AJ623" s="223">
        <v>2250</v>
      </c>
      <c r="AK623" s="167">
        <v>0.4703424657534247</v>
      </c>
      <c r="AL623" s="167">
        <v>0</v>
      </c>
      <c r="AM623" s="187">
        <v>0.4703424657534247</v>
      </c>
      <c r="AN623" s="167">
        <v>4.9856301369863019</v>
      </c>
      <c r="AO623" s="186">
        <v>0</v>
      </c>
      <c r="AP623" s="167">
        <v>4.9856301369863019</v>
      </c>
      <c r="AQ623" s="167">
        <v>149.56890410958906</v>
      </c>
      <c r="AR623" s="193" t="s">
        <v>231</v>
      </c>
      <c r="AS623" s="194" t="s">
        <v>431</v>
      </c>
      <c r="AT623" s="166" t="s">
        <v>232</v>
      </c>
      <c r="AU623" s="198" t="s">
        <v>58</v>
      </c>
      <c r="AV623" s="231" t="s">
        <v>5431</v>
      </c>
      <c r="AW623" s="166" t="s">
        <v>234</v>
      </c>
      <c r="AX623" s="327" t="s">
        <v>16443</v>
      </c>
      <c r="AY623" s="309" t="s">
        <v>16399</v>
      </c>
      <c r="AZ623" s="311"/>
      <c r="BA623" s="171"/>
    </row>
    <row r="624" spans="1:54" s="76" customFormat="1" ht="15.95" customHeight="1" x14ac:dyDescent="0.25">
      <c r="A624" s="171">
        <v>2091</v>
      </c>
      <c r="B624" s="171" t="s">
        <v>49</v>
      </c>
      <c r="C624" s="171" t="s">
        <v>58</v>
      </c>
      <c r="D624" s="179" t="s">
        <v>16696</v>
      </c>
      <c r="E624" s="171" t="s">
        <v>16449</v>
      </c>
      <c r="F624" s="171" t="s">
        <v>16450</v>
      </c>
      <c r="G624" s="171"/>
      <c r="H624" s="171" t="s">
        <v>219</v>
      </c>
      <c r="I624" s="171" t="s">
        <v>16451</v>
      </c>
      <c r="J624" s="171" t="s">
        <v>221</v>
      </c>
      <c r="K624" s="171" t="s">
        <v>879</v>
      </c>
      <c r="L624" s="171" t="s">
        <v>221</v>
      </c>
      <c r="M624" s="171" t="s">
        <v>879</v>
      </c>
      <c r="N624" s="333">
        <v>3</v>
      </c>
      <c r="O624" s="333">
        <v>1.75</v>
      </c>
      <c r="P624" s="181">
        <v>5.25</v>
      </c>
      <c r="Q624" s="351">
        <v>1</v>
      </c>
      <c r="R624" s="351"/>
      <c r="S624" s="351">
        <v>1</v>
      </c>
      <c r="T624" s="351"/>
      <c r="U624" s="351"/>
      <c r="V624" s="171"/>
      <c r="W624" s="171"/>
      <c r="X624" s="171"/>
      <c r="Y624" s="179" t="s">
        <v>16652</v>
      </c>
      <c r="Z624" s="166" t="s">
        <v>230</v>
      </c>
      <c r="AA624" s="203" t="s">
        <v>230</v>
      </c>
      <c r="AB624" s="166" t="s">
        <v>230</v>
      </c>
      <c r="AC624" s="166" t="s">
        <v>230</v>
      </c>
      <c r="AD624" s="166" t="s">
        <v>230</v>
      </c>
      <c r="AE624" s="171" t="s">
        <v>16452</v>
      </c>
      <c r="AF624" s="171" t="s">
        <v>16453</v>
      </c>
      <c r="AG624" s="165" t="s">
        <v>230</v>
      </c>
      <c r="AH624" s="171" t="s">
        <v>58</v>
      </c>
      <c r="AI624" s="171">
        <v>0.1</v>
      </c>
      <c r="AJ624" s="171">
        <v>6000</v>
      </c>
      <c r="AK624" s="175">
        <v>1.2542465753424659</v>
      </c>
      <c r="AL624" s="175">
        <v>0.39</v>
      </c>
      <c r="AM624" s="174">
        <v>1.644246575342466</v>
      </c>
      <c r="AN624" s="175">
        <v>1.2542465753424659</v>
      </c>
      <c r="AO624" s="175">
        <v>0.39</v>
      </c>
      <c r="AP624" s="174">
        <v>1.644246575342466</v>
      </c>
      <c r="AQ624" s="175">
        <v>49.327397260273983</v>
      </c>
      <c r="AR624" s="193" t="s">
        <v>231</v>
      </c>
      <c r="AS624" s="176" t="s">
        <v>431</v>
      </c>
      <c r="AT624" s="171" t="s">
        <v>232</v>
      </c>
      <c r="AU624" s="171" t="s">
        <v>58</v>
      </c>
      <c r="AV624" s="177"/>
      <c r="AW624" s="171" t="s">
        <v>234</v>
      </c>
      <c r="AX624" s="376" t="s">
        <v>16448</v>
      </c>
      <c r="AY624" s="309"/>
      <c r="AZ624" s="85"/>
      <c r="BA624" s="78"/>
    </row>
    <row r="625" spans="1:53" s="192" customFormat="1" ht="15.95" customHeight="1" x14ac:dyDescent="0.2">
      <c r="A625" s="353">
        <v>2092</v>
      </c>
      <c r="B625" s="354" t="s">
        <v>49</v>
      </c>
      <c r="C625" s="354" t="s">
        <v>59</v>
      </c>
      <c r="D625" s="354" t="s">
        <v>16506</v>
      </c>
      <c r="E625" s="354" t="s">
        <v>16503</v>
      </c>
      <c r="F625" s="354" t="s">
        <v>16504</v>
      </c>
      <c r="G625" s="354" t="s">
        <v>221</v>
      </c>
      <c r="H625" s="354" t="s">
        <v>219</v>
      </c>
      <c r="I625" s="354" t="s">
        <v>316</v>
      </c>
      <c r="J625" s="354" t="s">
        <v>221</v>
      </c>
      <c r="K625" s="373" t="s">
        <v>879</v>
      </c>
      <c r="L625" s="373" t="s">
        <v>221</v>
      </c>
      <c r="M625" s="373" t="s">
        <v>879</v>
      </c>
      <c r="N625" s="360">
        <v>9</v>
      </c>
      <c r="O625" s="360">
        <v>1.75</v>
      </c>
      <c r="P625" s="490">
        <v>15.75</v>
      </c>
      <c r="Q625" s="356">
        <v>8</v>
      </c>
      <c r="R625" s="801"/>
      <c r="S625" s="801">
        <v>2</v>
      </c>
      <c r="T625" s="801"/>
      <c r="U625" s="801">
        <v>0</v>
      </c>
      <c r="V625" s="357">
        <v>5</v>
      </c>
      <c r="W625" s="357"/>
      <c r="X625" s="357"/>
      <c r="Y625" s="374" t="s">
        <v>16652</v>
      </c>
      <c r="Z625" s="354" t="s">
        <v>230</v>
      </c>
      <c r="AA625" s="203" t="s">
        <v>230</v>
      </c>
      <c r="AB625" s="166" t="s">
        <v>230</v>
      </c>
      <c r="AC625" s="166" t="s">
        <v>230</v>
      </c>
      <c r="AD625" s="166" t="s">
        <v>230</v>
      </c>
      <c r="AE625" s="354" t="s">
        <v>16505</v>
      </c>
      <c r="AF625" s="354" t="s">
        <v>346</v>
      </c>
      <c r="AG625" s="358" t="s">
        <v>230</v>
      </c>
      <c r="AH625" s="769" t="s">
        <v>337</v>
      </c>
      <c r="AI625" s="359">
        <v>0.114</v>
      </c>
      <c r="AJ625" s="490">
        <v>18357.929</v>
      </c>
      <c r="AK625" s="359">
        <v>4.3757255424657533</v>
      </c>
      <c r="AL625" s="359">
        <v>0</v>
      </c>
      <c r="AM625" s="361">
        <v>4.3757255424657533</v>
      </c>
      <c r="AN625" s="359">
        <v>13.491302136986301</v>
      </c>
      <c r="AO625" s="359">
        <v>0</v>
      </c>
      <c r="AP625" s="359">
        <v>13.491302136986301</v>
      </c>
      <c r="AQ625" s="763">
        <v>404.73906410958904</v>
      </c>
      <c r="AR625" s="764" t="s">
        <v>231</v>
      </c>
      <c r="AS625" s="765" t="s">
        <v>114</v>
      </c>
      <c r="AT625" s="354" t="s">
        <v>232</v>
      </c>
      <c r="AU625" s="354" t="s">
        <v>59</v>
      </c>
      <c r="AV625" s="766"/>
      <c r="AW625" s="354" t="s">
        <v>234</v>
      </c>
      <c r="AX625" s="375" t="s">
        <v>17399</v>
      </c>
      <c r="AY625" s="468" t="s">
        <v>17400</v>
      </c>
      <c r="AZ625" s="767" t="s">
        <v>17284</v>
      </c>
      <c r="BA625" s="166"/>
    </row>
    <row r="626" spans="1:53" s="319" customFormat="1" ht="15.95" customHeight="1" x14ac:dyDescent="0.25">
      <c r="A626" s="171">
        <v>2093</v>
      </c>
      <c r="B626" s="166" t="s">
        <v>53</v>
      </c>
      <c r="C626" s="171" t="s">
        <v>58</v>
      </c>
      <c r="D626" s="179" t="s">
        <v>16540</v>
      </c>
      <c r="E626" s="171" t="s">
        <v>16523</v>
      </c>
      <c r="F626" s="171" t="s">
        <v>16524</v>
      </c>
      <c r="G626" s="171"/>
      <c r="H626" s="171" t="s">
        <v>732</v>
      </c>
      <c r="I626" s="171">
        <v>0</v>
      </c>
      <c r="J626" s="171" t="s">
        <v>317</v>
      </c>
      <c r="K626" s="171">
        <v>0</v>
      </c>
      <c r="L626" s="171" t="s">
        <v>317</v>
      </c>
      <c r="M626" s="171">
        <v>0</v>
      </c>
      <c r="N626" s="333">
        <v>3</v>
      </c>
      <c r="O626" s="333">
        <v>1.5</v>
      </c>
      <c r="P626" s="181">
        <v>4.5</v>
      </c>
      <c r="Q626" s="351"/>
      <c r="R626" s="351"/>
      <c r="S626" s="351"/>
      <c r="T626" s="351"/>
      <c r="U626" s="351"/>
      <c r="V626" s="171">
        <v>1</v>
      </c>
      <c r="W626" s="171">
        <v>1</v>
      </c>
      <c r="X626" s="171"/>
      <c r="Y626" s="179" t="s">
        <v>61</v>
      </c>
      <c r="Z626" s="166" t="s">
        <v>230</v>
      </c>
      <c r="AA626" s="203" t="s">
        <v>230</v>
      </c>
      <c r="AB626" s="166" t="s">
        <v>230</v>
      </c>
      <c r="AC626" s="166" t="s">
        <v>230</v>
      </c>
      <c r="AD626" s="166" t="s">
        <v>230</v>
      </c>
      <c r="AE626" s="166" t="s">
        <v>4602</v>
      </c>
      <c r="AF626" s="166" t="s">
        <v>4603</v>
      </c>
      <c r="AG626" s="165" t="s">
        <v>230</v>
      </c>
      <c r="AH626" s="166" t="s">
        <v>58</v>
      </c>
      <c r="AI626" s="167">
        <v>0.114</v>
      </c>
      <c r="AJ626" s="201">
        <v>2880</v>
      </c>
      <c r="AK626" s="167">
        <v>0.68646575342465743</v>
      </c>
      <c r="AL626" s="167">
        <v>0.21304109589041098</v>
      </c>
      <c r="AM626" s="167">
        <v>0.89950684931506841</v>
      </c>
      <c r="AN626" s="167">
        <v>0.68600000000000005</v>
      </c>
      <c r="AO626" s="167">
        <v>0.21299999999999999</v>
      </c>
      <c r="AP626" s="167">
        <v>0.89900000000000002</v>
      </c>
      <c r="AQ626" s="186">
        <v>26.97</v>
      </c>
      <c r="AR626" s="326"/>
      <c r="AS626" s="325"/>
      <c r="AT626" s="183" t="s">
        <v>232</v>
      </c>
      <c r="AU626" s="166" t="s">
        <v>58</v>
      </c>
      <c r="AV626" s="166"/>
      <c r="AW626" s="166" t="s">
        <v>1122</v>
      </c>
      <c r="AX626" s="327" t="s">
        <v>16522</v>
      </c>
      <c r="AY626" s="166"/>
      <c r="AZ626" s="8"/>
      <c r="BA626" s="399"/>
    </row>
    <row r="627" spans="1:53" s="76" customFormat="1" ht="33" customHeight="1" x14ac:dyDescent="0.25">
      <c r="A627" s="171">
        <v>2095</v>
      </c>
      <c r="B627" s="171" t="s">
        <v>56</v>
      </c>
      <c r="C627" s="166" t="s">
        <v>59</v>
      </c>
      <c r="D627" s="166" t="s">
        <v>16569</v>
      </c>
      <c r="E627" s="171" t="s">
        <v>16570</v>
      </c>
      <c r="F627" s="171" t="s">
        <v>2975</v>
      </c>
      <c r="G627" s="171"/>
      <c r="H627" s="171" t="s">
        <v>16544</v>
      </c>
      <c r="I627" s="171" t="s">
        <v>16545</v>
      </c>
      <c r="J627" s="171" t="s">
        <v>317</v>
      </c>
      <c r="K627" s="171">
        <v>0</v>
      </c>
      <c r="L627" s="171" t="s">
        <v>317</v>
      </c>
      <c r="M627" s="171">
        <v>0</v>
      </c>
      <c r="N627" s="333">
        <v>12</v>
      </c>
      <c r="O627" s="333">
        <v>6</v>
      </c>
      <c r="P627" s="181">
        <v>72</v>
      </c>
      <c r="Q627" s="351"/>
      <c r="R627" s="351"/>
      <c r="S627" s="351"/>
      <c r="T627" s="351"/>
      <c r="U627" s="351">
        <v>2</v>
      </c>
      <c r="V627" s="171"/>
      <c r="W627" s="171"/>
      <c r="X627" s="171"/>
      <c r="Y627" s="179" t="s">
        <v>61</v>
      </c>
      <c r="Z627" s="166" t="s">
        <v>230</v>
      </c>
      <c r="AA627" s="203" t="s">
        <v>230</v>
      </c>
      <c r="AB627" s="166" t="s">
        <v>230</v>
      </c>
      <c r="AC627" s="166" t="s">
        <v>230</v>
      </c>
      <c r="AD627" s="166" t="s">
        <v>230</v>
      </c>
      <c r="AE627" s="171" t="s">
        <v>2939</v>
      </c>
      <c r="AF627" s="171" t="s">
        <v>2939</v>
      </c>
      <c r="AG627" s="165" t="s">
        <v>230</v>
      </c>
      <c r="AH627" s="179" t="s">
        <v>16615</v>
      </c>
      <c r="AI627" s="179">
        <v>2.7E-2</v>
      </c>
      <c r="AJ627" s="171"/>
      <c r="AK627" s="175">
        <v>0</v>
      </c>
      <c r="AL627" s="173">
        <v>3.9409999999999998</v>
      </c>
      <c r="AM627" s="174">
        <v>3.9409999999999998</v>
      </c>
      <c r="AN627" s="175">
        <v>0</v>
      </c>
      <c r="AO627" s="173">
        <v>12.356</v>
      </c>
      <c r="AP627" s="173">
        <v>12.356</v>
      </c>
      <c r="AQ627" s="173">
        <v>370.68</v>
      </c>
      <c r="AR627" s="370"/>
      <c r="AS627" s="176"/>
      <c r="AT627" s="171" t="s">
        <v>16616</v>
      </c>
      <c r="AU627" s="171" t="s">
        <v>16617</v>
      </c>
      <c r="AV627" s="177"/>
      <c r="AW627" s="166" t="s">
        <v>1122</v>
      </c>
      <c r="AX627" s="376" t="s">
        <v>16618</v>
      </c>
      <c r="AY627" s="309" t="s">
        <v>16597</v>
      </c>
      <c r="AZ627" s="85"/>
      <c r="BA627" s="78"/>
    </row>
    <row r="628" spans="1:53" s="76" customFormat="1" ht="54.75" customHeight="1" x14ac:dyDescent="0.25">
      <c r="A628" s="171">
        <v>2096</v>
      </c>
      <c r="B628" s="171" t="s">
        <v>56</v>
      </c>
      <c r="C628" s="166" t="s">
        <v>59</v>
      </c>
      <c r="D628" s="166" t="s">
        <v>16594</v>
      </c>
      <c r="E628" s="171" t="s">
        <v>16595</v>
      </c>
      <c r="F628" s="171" t="s">
        <v>16596</v>
      </c>
      <c r="G628" s="171"/>
      <c r="H628" s="171" t="s">
        <v>16544</v>
      </c>
      <c r="I628" s="171" t="s">
        <v>16545</v>
      </c>
      <c r="J628" s="171" t="s">
        <v>317</v>
      </c>
      <c r="K628" s="171">
        <v>0</v>
      </c>
      <c r="L628" s="171" t="s">
        <v>317</v>
      </c>
      <c r="M628" s="171">
        <v>0</v>
      </c>
      <c r="N628" s="333">
        <v>7</v>
      </c>
      <c r="O628" s="333">
        <v>6</v>
      </c>
      <c r="P628" s="181">
        <v>42</v>
      </c>
      <c r="Q628" s="351"/>
      <c r="R628" s="351"/>
      <c r="S628" s="351"/>
      <c r="T628" s="351"/>
      <c r="U628" s="351">
        <v>1</v>
      </c>
      <c r="V628" s="171"/>
      <c r="W628" s="171"/>
      <c r="X628" s="171"/>
      <c r="Y628" s="179" t="s">
        <v>61</v>
      </c>
      <c r="Z628" s="166" t="s">
        <v>230</v>
      </c>
      <c r="AA628" s="203" t="s">
        <v>230</v>
      </c>
      <c r="AB628" s="166" t="s">
        <v>230</v>
      </c>
      <c r="AC628" s="166" t="s">
        <v>230</v>
      </c>
      <c r="AD628" s="166" t="s">
        <v>230</v>
      </c>
      <c r="AE628" s="171" t="s">
        <v>2939</v>
      </c>
      <c r="AF628" s="171" t="s">
        <v>2939</v>
      </c>
      <c r="AG628" s="165" t="s">
        <v>230</v>
      </c>
      <c r="AH628" s="179" t="s">
        <v>16615</v>
      </c>
      <c r="AI628" s="171">
        <v>2.7E-2</v>
      </c>
      <c r="AJ628" s="171"/>
      <c r="AK628" s="175">
        <v>0</v>
      </c>
      <c r="AL628" s="173">
        <v>7.984</v>
      </c>
      <c r="AM628" s="174">
        <v>7.984</v>
      </c>
      <c r="AN628" s="175">
        <v>0</v>
      </c>
      <c r="AO628" s="173">
        <v>7.984</v>
      </c>
      <c r="AP628" s="173">
        <v>7.984</v>
      </c>
      <c r="AQ628" s="173">
        <v>239.52</v>
      </c>
      <c r="AR628" s="370"/>
      <c r="AS628" s="176"/>
      <c r="AT628" s="171"/>
      <c r="AU628" s="171" t="s">
        <v>59</v>
      </c>
      <c r="AV628" s="177"/>
      <c r="AW628" s="166" t="s">
        <v>1122</v>
      </c>
      <c r="AX628" s="376" t="s">
        <v>16618</v>
      </c>
      <c r="AY628" s="309" t="s">
        <v>16620</v>
      </c>
      <c r="AZ628" s="85"/>
      <c r="BA628" s="78"/>
    </row>
    <row r="629" spans="1:53" s="76" customFormat="1" ht="15.95" customHeight="1" x14ac:dyDescent="0.25">
      <c r="A629" s="171">
        <v>2097</v>
      </c>
      <c r="B629" s="166" t="s">
        <v>53</v>
      </c>
      <c r="C629" s="171" t="s">
        <v>58</v>
      </c>
      <c r="D629" s="179" t="s">
        <v>16663</v>
      </c>
      <c r="E629" s="171" t="s">
        <v>16664</v>
      </c>
      <c r="F629" s="171" t="s">
        <v>16665</v>
      </c>
      <c r="G629" s="171"/>
      <c r="H629" s="171" t="s">
        <v>317</v>
      </c>
      <c r="I629" s="171" t="s">
        <v>1413</v>
      </c>
      <c r="J629" s="171" t="s">
        <v>317</v>
      </c>
      <c r="K629" s="171">
        <v>0</v>
      </c>
      <c r="L629" s="171" t="s">
        <v>317</v>
      </c>
      <c r="M629" s="171">
        <v>0</v>
      </c>
      <c r="N629" s="333">
        <v>3</v>
      </c>
      <c r="O629" s="333">
        <v>2</v>
      </c>
      <c r="P629" s="181">
        <v>6</v>
      </c>
      <c r="Q629" s="351">
        <v>0</v>
      </c>
      <c r="R629" s="351"/>
      <c r="S629" s="351">
        <v>0</v>
      </c>
      <c r="T629" s="351"/>
      <c r="U629" s="351"/>
      <c r="V629" s="171">
        <v>1</v>
      </c>
      <c r="W629" s="171">
        <v>1</v>
      </c>
      <c r="X629" s="171"/>
      <c r="Y629" s="179" t="s">
        <v>61</v>
      </c>
      <c r="Z629" s="166" t="s">
        <v>230</v>
      </c>
      <c r="AA629" s="203" t="s">
        <v>230</v>
      </c>
      <c r="AB629" s="166" t="s">
        <v>230</v>
      </c>
      <c r="AC629" s="166" t="s">
        <v>230</v>
      </c>
      <c r="AD629" s="166" t="s">
        <v>230</v>
      </c>
      <c r="AE629" s="179" t="s">
        <v>4623</v>
      </c>
      <c r="AF629" s="171" t="s">
        <v>16686</v>
      </c>
      <c r="AG629" s="171"/>
      <c r="AH629" s="171" t="s">
        <v>58</v>
      </c>
      <c r="AI629" s="171"/>
      <c r="AJ629" s="171"/>
      <c r="AK629" s="175"/>
      <c r="AL629" s="175"/>
      <c r="AM629" s="174"/>
      <c r="AN629" s="175"/>
      <c r="AO629" s="175"/>
      <c r="AP629" s="175"/>
      <c r="AQ629" s="175"/>
      <c r="AR629" s="370"/>
      <c r="AS629" s="176"/>
      <c r="AT629" s="171"/>
      <c r="AU629" s="166" t="s">
        <v>58</v>
      </c>
      <c r="AV629" s="177"/>
      <c r="AW629" s="166" t="s">
        <v>1122</v>
      </c>
      <c r="AX629" s="376" t="s">
        <v>16678</v>
      </c>
      <c r="AY629" s="376" t="s">
        <v>16691</v>
      </c>
      <c r="AZ629" s="85"/>
      <c r="BA629" s="78"/>
    </row>
    <row r="630" spans="1:53" s="76" customFormat="1" ht="15.95" customHeight="1" x14ac:dyDescent="0.25">
      <c r="A630" s="171">
        <v>2098</v>
      </c>
      <c r="B630" s="166" t="s">
        <v>53</v>
      </c>
      <c r="C630" s="171" t="s">
        <v>58</v>
      </c>
      <c r="D630" s="179" t="s">
        <v>16666</v>
      </c>
      <c r="E630" s="171" t="s">
        <v>16670</v>
      </c>
      <c r="F630" s="171" t="s">
        <v>16671</v>
      </c>
      <c r="G630" s="171"/>
      <c r="H630" s="171" t="s">
        <v>317</v>
      </c>
      <c r="I630" s="171" t="s">
        <v>1413</v>
      </c>
      <c r="J630" s="171" t="s">
        <v>317</v>
      </c>
      <c r="K630" s="171">
        <v>0</v>
      </c>
      <c r="L630" s="171" t="s">
        <v>317</v>
      </c>
      <c r="M630" s="171">
        <v>0</v>
      </c>
      <c r="N630" s="333">
        <v>3</v>
      </c>
      <c r="O630" s="333">
        <v>2</v>
      </c>
      <c r="P630" s="181">
        <v>6</v>
      </c>
      <c r="Q630" s="351">
        <v>0</v>
      </c>
      <c r="R630" s="351"/>
      <c r="S630" s="351">
        <v>0</v>
      </c>
      <c r="T630" s="351"/>
      <c r="U630" s="351"/>
      <c r="V630" s="171">
        <v>1</v>
      </c>
      <c r="W630" s="171">
        <v>1</v>
      </c>
      <c r="X630" s="171"/>
      <c r="Y630" s="179" t="s">
        <v>61</v>
      </c>
      <c r="Z630" s="166" t="s">
        <v>230</v>
      </c>
      <c r="AA630" s="203" t="s">
        <v>230</v>
      </c>
      <c r="AB630" s="166" t="s">
        <v>230</v>
      </c>
      <c r="AC630" s="166" t="s">
        <v>230</v>
      </c>
      <c r="AD630" s="166" t="s">
        <v>230</v>
      </c>
      <c r="AE630" s="179" t="s">
        <v>4608</v>
      </c>
      <c r="AF630" s="171" t="s">
        <v>16687</v>
      </c>
      <c r="AG630" s="171"/>
      <c r="AH630" s="171" t="s">
        <v>58</v>
      </c>
      <c r="AI630" s="171"/>
      <c r="AJ630" s="171"/>
      <c r="AK630" s="175"/>
      <c r="AL630" s="175"/>
      <c r="AM630" s="174"/>
      <c r="AN630" s="175"/>
      <c r="AO630" s="175"/>
      <c r="AP630" s="175"/>
      <c r="AQ630" s="175"/>
      <c r="AR630" s="370"/>
      <c r="AS630" s="176"/>
      <c r="AT630" s="171"/>
      <c r="AU630" s="166" t="s">
        <v>58</v>
      </c>
      <c r="AV630" s="177"/>
      <c r="AW630" s="166" t="s">
        <v>1122</v>
      </c>
      <c r="AX630" s="376" t="s">
        <v>16678</v>
      </c>
      <c r="AY630" s="376" t="s">
        <v>16692</v>
      </c>
      <c r="AZ630" s="85"/>
      <c r="BA630" s="78"/>
    </row>
    <row r="631" spans="1:53" s="76" customFormat="1" ht="15.95" customHeight="1" x14ac:dyDescent="0.25">
      <c r="A631" s="171">
        <v>2099</v>
      </c>
      <c r="B631" s="166" t="s">
        <v>53</v>
      </c>
      <c r="C631" s="171" t="s">
        <v>58</v>
      </c>
      <c r="D631" s="179" t="s">
        <v>16667</v>
      </c>
      <c r="E631" s="171" t="s">
        <v>16672</v>
      </c>
      <c r="F631" s="171" t="s">
        <v>16673</v>
      </c>
      <c r="G631" s="171"/>
      <c r="H631" s="171" t="s">
        <v>317</v>
      </c>
      <c r="I631" s="171" t="s">
        <v>1413</v>
      </c>
      <c r="J631" s="171" t="s">
        <v>317</v>
      </c>
      <c r="K631" s="171">
        <v>0</v>
      </c>
      <c r="L631" s="171" t="s">
        <v>317</v>
      </c>
      <c r="M631" s="171">
        <v>0</v>
      </c>
      <c r="N631" s="333">
        <v>3</v>
      </c>
      <c r="O631" s="333">
        <v>2</v>
      </c>
      <c r="P631" s="181">
        <v>6</v>
      </c>
      <c r="Q631" s="351">
        <v>0</v>
      </c>
      <c r="R631" s="351"/>
      <c r="S631" s="351">
        <v>0</v>
      </c>
      <c r="T631" s="351"/>
      <c r="U631" s="351"/>
      <c r="V631" s="171">
        <v>1</v>
      </c>
      <c r="W631" s="171">
        <v>1</v>
      </c>
      <c r="X631" s="171"/>
      <c r="Y631" s="179" t="s">
        <v>61</v>
      </c>
      <c r="Z631" s="166" t="s">
        <v>230</v>
      </c>
      <c r="AA631" s="203" t="s">
        <v>230</v>
      </c>
      <c r="AB631" s="166" t="s">
        <v>230</v>
      </c>
      <c r="AC631" s="166" t="s">
        <v>230</v>
      </c>
      <c r="AD631" s="166" t="s">
        <v>230</v>
      </c>
      <c r="AE631" s="179" t="s">
        <v>4591</v>
      </c>
      <c r="AF631" s="171" t="s">
        <v>16688</v>
      </c>
      <c r="AG631" s="171"/>
      <c r="AH631" s="171" t="s">
        <v>58</v>
      </c>
      <c r="AI631" s="171"/>
      <c r="AJ631" s="171"/>
      <c r="AK631" s="175"/>
      <c r="AL631" s="175"/>
      <c r="AM631" s="174"/>
      <c r="AN631" s="175"/>
      <c r="AO631" s="175"/>
      <c r="AP631" s="175"/>
      <c r="AQ631" s="175"/>
      <c r="AR631" s="370"/>
      <c r="AS631" s="176"/>
      <c r="AT631" s="171"/>
      <c r="AU631" s="166" t="s">
        <v>58</v>
      </c>
      <c r="AV631" s="177"/>
      <c r="AW631" s="166" t="s">
        <v>1122</v>
      </c>
      <c r="AX631" s="376" t="s">
        <v>16678</v>
      </c>
      <c r="AY631" s="376" t="s">
        <v>16693</v>
      </c>
      <c r="AZ631" s="85"/>
      <c r="BA631" s="78"/>
    </row>
    <row r="632" spans="1:53" s="76" customFormat="1" ht="15.95" customHeight="1" x14ac:dyDescent="0.25">
      <c r="A632" s="171">
        <v>2100</v>
      </c>
      <c r="B632" s="166" t="s">
        <v>53</v>
      </c>
      <c r="C632" s="171" t="s">
        <v>58</v>
      </c>
      <c r="D632" s="179" t="s">
        <v>16668</v>
      </c>
      <c r="E632" s="171" t="s">
        <v>16674</v>
      </c>
      <c r="F632" s="171" t="s">
        <v>16675</v>
      </c>
      <c r="G632" s="171"/>
      <c r="H632" s="171" t="s">
        <v>317</v>
      </c>
      <c r="I632" s="171" t="s">
        <v>1413</v>
      </c>
      <c r="J632" s="171" t="s">
        <v>317</v>
      </c>
      <c r="K632" s="171">
        <v>0</v>
      </c>
      <c r="L632" s="171" t="s">
        <v>317</v>
      </c>
      <c r="M632" s="171">
        <v>0</v>
      </c>
      <c r="N632" s="333">
        <v>3</v>
      </c>
      <c r="O632" s="333">
        <v>2</v>
      </c>
      <c r="P632" s="181">
        <v>6</v>
      </c>
      <c r="Q632" s="351">
        <v>0</v>
      </c>
      <c r="R632" s="351"/>
      <c r="S632" s="351">
        <v>0</v>
      </c>
      <c r="T632" s="351"/>
      <c r="U632" s="351"/>
      <c r="V632" s="171">
        <v>1</v>
      </c>
      <c r="W632" s="171">
        <v>1</v>
      </c>
      <c r="X632" s="171"/>
      <c r="Y632" s="179" t="s">
        <v>61</v>
      </c>
      <c r="Z632" s="166" t="s">
        <v>230</v>
      </c>
      <c r="AA632" s="203" t="s">
        <v>230</v>
      </c>
      <c r="AB632" s="166" t="s">
        <v>230</v>
      </c>
      <c r="AC632" s="166" t="s">
        <v>230</v>
      </c>
      <c r="AD632" s="166" t="s">
        <v>230</v>
      </c>
      <c r="AE632" s="179" t="s">
        <v>4705</v>
      </c>
      <c r="AF632" s="171" t="s">
        <v>16689</v>
      </c>
      <c r="AG632" s="171"/>
      <c r="AH632" s="171" t="s">
        <v>58</v>
      </c>
      <c r="AI632" s="171"/>
      <c r="AJ632" s="171"/>
      <c r="AK632" s="175"/>
      <c r="AL632" s="175"/>
      <c r="AM632" s="174"/>
      <c r="AN632" s="175"/>
      <c r="AO632" s="175"/>
      <c r="AP632" s="175"/>
      <c r="AQ632" s="175"/>
      <c r="AR632" s="370"/>
      <c r="AS632" s="176"/>
      <c r="AT632" s="171"/>
      <c r="AU632" s="166" t="s">
        <v>58</v>
      </c>
      <c r="AV632" s="177"/>
      <c r="AW632" s="166" t="s">
        <v>1122</v>
      </c>
      <c r="AX632" s="376" t="s">
        <v>16678</v>
      </c>
      <c r="AY632" s="376" t="s">
        <v>16694</v>
      </c>
      <c r="AZ632" s="85"/>
      <c r="BA632" s="78"/>
    </row>
    <row r="633" spans="1:53" s="76" customFormat="1" ht="15.95" customHeight="1" x14ac:dyDescent="0.25">
      <c r="A633" s="171">
        <v>2101</v>
      </c>
      <c r="B633" s="166" t="s">
        <v>53</v>
      </c>
      <c r="C633" s="171" t="s">
        <v>58</v>
      </c>
      <c r="D633" s="179" t="s">
        <v>16669</v>
      </c>
      <c r="E633" s="171" t="s">
        <v>16676</v>
      </c>
      <c r="F633" s="171" t="s">
        <v>16677</v>
      </c>
      <c r="G633" s="171"/>
      <c r="H633" s="171" t="s">
        <v>317</v>
      </c>
      <c r="I633" s="171" t="s">
        <v>1413</v>
      </c>
      <c r="J633" s="171" t="s">
        <v>317</v>
      </c>
      <c r="K633" s="171">
        <v>0</v>
      </c>
      <c r="L633" s="171" t="s">
        <v>317</v>
      </c>
      <c r="M633" s="171">
        <v>0</v>
      </c>
      <c r="N633" s="333">
        <v>3</v>
      </c>
      <c r="O633" s="333">
        <v>2</v>
      </c>
      <c r="P633" s="181">
        <v>6</v>
      </c>
      <c r="Q633" s="351">
        <v>0</v>
      </c>
      <c r="R633" s="351"/>
      <c r="S633" s="351">
        <v>0</v>
      </c>
      <c r="T633" s="351"/>
      <c r="U633" s="351"/>
      <c r="V633" s="171">
        <v>1</v>
      </c>
      <c r="W633" s="171">
        <v>1</v>
      </c>
      <c r="X633" s="171"/>
      <c r="Y633" s="179" t="s">
        <v>61</v>
      </c>
      <c r="Z633" s="166" t="s">
        <v>230</v>
      </c>
      <c r="AA633" s="203" t="s">
        <v>230</v>
      </c>
      <c r="AB633" s="166" t="s">
        <v>230</v>
      </c>
      <c r="AC633" s="166" t="s">
        <v>230</v>
      </c>
      <c r="AD633" s="166" t="s">
        <v>230</v>
      </c>
      <c r="AE633" s="179" t="s">
        <v>4601</v>
      </c>
      <c r="AF633" s="171" t="s">
        <v>16690</v>
      </c>
      <c r="AG633" s="171"/>
      <c r="AH633" s="171" t="s">
        <v>58</v>
      </c>
      <c r="AI633" s="171"/>
      <c r="AJ633" s="171"/>
      <c r="AK633" s="175"/>
      <c r="AL633" s="175"/>
      <c r="AM633" s="174"/>
      <c r="AN633" s="175"/>
      <c r="AO633" s="175"/>
      <c r="AP633" s="175"/>
      <c r="AQ633" s="175"/>
      <c r="AR633" s="370"/>
      <c r="AS633" s="176"/>
      <c r="AT633" s="171"/>
      <c r="AU633" s="166" t="s">
        <v>58</v>
      </c>
      <c r="AV633" s="177"/>
      <c r="AW633" s="166" t="s">
        <v>1122</v>
      </c>
      <c r="AX633" s="376" t="s">
        <v>16678</v>
      </c>
      <c r="AY633" s="376" t="s">
        <v>16695</v>
      </c>
      <c r="AZ633" s="85"/>
      <c r="BA633" s="78"/>
    </row>
    <row r="634" spans="1:53" s="76" customFormat="1" ht="15.95" customHeight="1" x14ac:dyDescent="0.25">
      <c r="A634" s="171">
        <v>2103</v>
      </c>
      <c r="B634" s="166" t="s">
        <v>54</v>
      </c>
      <c r="C634" s="171" t="s">
        <v>58</v>
      </c>
      <c r="D634" s="179" t="s">
        <v>17299</v>
      </c>
      <c r="E634" s="171" t="s">
        <v>17304</v>
      </c>
      <c r="F634" s="171" t="s">
        <v>17305</v>
      </c>
      <c r="G634" s="373"/>
      <c r="H634" s="171" t="s">
        <v>732</v>
      </c>
      <c r="I634" s="171" t="s">
        <v>1413</v>
      </c>
      <c r="J634" s="171" t="s">
        <v>317</v>
      </c>
      <c r="K634" s="171">
        <v>0</v>
      </c>
      <c r="L634" s="171" t="s">
        <v>317</v>
      </c>
      <c r="M634" s="171">
        <v>0</v>
      </c>
      <c r="N634" s="333">
        <v>3</v>
      </c>
      <c r="O634" s="333">
        <v>2</v>
      </c>
      <c r="P634" s="181">
        <v>6</v>
      </c>
      <c r="Q634" s="373"/>
      <c r="R634" s="373"/>
      <c r="S634" s="373"/>
      <c r="T634" s="373"/>
      <c r="U634" s="373"/>
      <c r="V634" s="171">
        <v>1</v>
      </c>
      <c r="W634" s="171">
        <v>1</v>
      </c>
      <c r="X634" s="171"/>
      <c r="Y634" s="179" t="s">
        <v>61</v>
      </c>
      <c r="Z634" s="166" t="s">
        <v>230</v>
      </c>
      <c r="AA634" s="203" t="s">
        <v>230</v>
      </c>
      <c r="AB634" s="166" t="s">
        <v>230</v>
      </c>
      <c r="AC634" s="166" t="s">
        <v>230</v>
      </c>
      <c r="AD634" s="166" t="s">
        <v>230</v>
      </c>
      <c r="AE634" s="773" t="s">
        <v>17306</v>
      </c>
      <c r="AF634" s="776" t="s">
        <v>17307</v>
      </c>
      <c r="AG634" s="721" t="s">
        <v>17309</v>
      </c>
      <c r="AH634" s="773" t="s">
        <v>58</v>
      </c>
      <c r="AI634" s="774">
        <v>7.5300000000000006E-2</v>
      </c>
      <c r="AJ634" s="774">
        <v>4200</v>
      </c>
      <c r="AK634" s="774">
        <v>0.66200000000000003</v>
      </c>
      <c r="AL634" s="774">
        <v>0.20499999999999999</v>
      </c>
      <c r="AM634" s="174">
        <v>0.86699999999999999</v>
      </c>
      <c r="AN634" s="775">
        <v>1.08</v>
      </c>
      <c r="AO634" s="775">
        <v>0.33499999999999996</v>
      </c>
      <c r="AP634" s="775">
        <v>1.415</v>
      </c>
      <c r="AQ634" s="775">
        <v>42.45</v>
      </c>
      <c r="AR634" s="775"/>
      <c r="AS634" s="176"/>
      <c r="AT634" s="171" t="s">
        <v>232</v>
      </c>
      <c r="AU634" s="171" t="s">
        <v>58</v>
      </c>
      <c r="AV634" s="177"/>
      <c r="AW634" s="171" t="s">
        <v>1122</v>
      </c>
      <c r="AX634" s="309" t="s">
        <v>17311</v>
      </c>
      <c r="AY634" s="169"/>
      <c r="AZ634" s="85"/>
      <c r="BA634" s="78"/>
    </row>
    <row r="635" spans="1:53" s="76" customFormat="1" ht="15.95" customHeight="1" x14ac:dyDescent="0.25">
      <c r="A635" s="772">
        <v>2104</v>
      </c>
      <c r="B635" s="166" t="s">
        <v>55</v>
      </c>
      <c r="C635" s="171" t="s">
        <v>58</v>
      </c>
      <c r="D635" s="179" t="s">
        <v>17408</v>
      </c>
      <c r="E635" s="171" t="s">
        <v>17411</v>
      </c>
      <c r="F635" s="171" t="s">
        <v>17412</v>
      </c>
      <c r="G635" s="171"/>
      <c r="H635" s="171" t="s">
        <v>732</v>
      </c>
      <c r="I635" s="171" t="s">
        <v>1413</v>
      </c>
      <c r="J635" s="171" t="s">
        <v>317</v>
      </c>
      <c r="K635" s="171">
        <v>0</v>
      </c>
      <c r="L635" s="171" t="s">
        <v>317</v>
      </c>
      <c r="M635" s="171">
        <v>0</v>
      </c>
      <c r="N635" s="333">
        <v>3</v>
      </c>
      <c r="O635" s="333">
        <v>2</v>
      </c>
      <c r="P635" s="181">
        <v>6</v>
      </c>
      <c r="Q635" s="171"/>
      <c r="R635" s="171"/>
      <c r="S635" s="171"/>
      <c r="T635" s="171"/>
      <c r="U635" s="171"/>
      <c r="V635" s="171">
        <v>1</v>
      </c>
      <c r="W635" s="171">
        <v>1</v>
      </c>
      <c r="X635" s="171"/>
      <c r="Y635" s="179" t="s">
        <v>61</v>
      </c>
      <c r="Z635" s="166" t="s">
        <v>230</v>
      </c>
      <c r="AA635" s="203" t="s">
        <v>230</v>
      </c>
      <c r="AB635" s="166" t="s">
        <v>230</v>
      </c>
      <c r="AC635" s="166" t="s">
        <v>230</v>
      </c>
      <c r="AD635" s="714" t="s">
        <v>230</v>
      </c>
      <c r="AE635" s="776" t="s">
        <v>5116</v>
      </c>
      <c r="AF635" s="776" t="s">
        <v>17413</v>
      </c>
      <c r="AG635" s="721" t="s">
        <v>17309</v>
      </c>
      <c r="AH635" s="793" t="s">
        <v>58</v>
      </c>
      <c r="AI635" s="796">
        <v>0.1</v>
      </c>
      <c r="AJ635" s="794">
        <v>1500</v>
      </c>
      <c r="AK635" s="796">
        <v>0.31356164383561647</v>
      </c>
      <c r="AL635" s="796">
        <v>9.7397260273972594E-2</v>
      </c>
      <c r="AM635" s="174">
        <v>0.41095890410958907</v>
      </c>
      <c r="AN635" s="797">
        <v>0.81526027397260281</v>
      </c>
      <c r="AO635" s="173">
        <v>0.25323287671232875</v>
      </c>
      <c r="AP635" s="173">
        <v>1.0684931506849316</v>
      </c>
      <c r="AQ635" s="173">
        <v>32.054794520547944</v>
      </c>
      <c r="AR635" s="370"/>
      <c r="AS635" s="176"/>
      <c r="AT635" s="171" t="s">
        <v>17415</v>
      </c>
      <c r="AU635" s="171" t="s">
        <v>58</v>
      </c>
      <c r="AV635" s="177"/>
      <c r="AW635" s="171" t="s">
        <v>1122</v>
      </c>
      <c r="AX635" s="760" t="s">
        <v>17409</v>
      </c>
      <c r="AY635" s="85"/>
      <c r="AZ635" s="85"/>
      <c r="BA635" s="78"/>
    </row>
    <row r="636" spans="1:53" s="76" customFormat="1" ht="15.95" customHeight="1" x14ac:dyDescent="0.25">
      <c r="A636" s="171"/>
      <c r="B636" s="171"/>
      <c r="C636" s="171"/>
      <c r="D636" s="179"/>
      <c r="E636" s="171"/>
      <c r="F636" s="171"/>
      <c r="G636" s="171"/>
      <c r="H636" s="171"/>
      <c r="I636" s="171"/>
      <c r="J636" s="171"/>
      <c r="K636" s="171"/>
      <c r="L636" s="171"/>
      <c r="M636" s="171"/>
      <c r="N636" s="333"/>
      <c r="O636" s="333"/>
      <c r="P636" s="181"/>
      <c r="Q636" s="171"/>
      <c r="R636" s="171"/>
      <c r="S636" s="171"/>
      <c r="T636" s="171"/>
      <c r="U636" s="171"/>
      <c r="V636" s="171"/>
      <c r="W636" s="171"/>
      <c r="X636" s="171"/>
      <c r="Y636" s="179"/>
      <c r="Z636" s="171"/>
      <c r="AA636" s="172"/>
      <c r="AF636" s="171"/>
      <c r="AG636" s="171"/>
      <c r="AH636" s="171"/>
      <c r="AI636" s="171"/>
      <c r="AJ636" s="171"/>
      <c r="AK636" s="175"/>
      <c r="AL636" s="795"/>
      <c r="AM636" s="174"/>
      <c r="AN636" s="795"/>
      <c r="AO636" s="175"/>
      <c r="AP636" s="175"/>
      <c r="AQ636" s="175"/>
      <c r="AR636" s="370"/>
      <c r="AS636" s="176"/>
      <c r="AT636" s="171"/>
      <c r="AU636" s="171"/>
      <c r="AV636" s="177"/>
      <c r="AW636" s="171"/>
      <c r="AX636" s="85"/>
      <c r="AY636" s="85"/>
      <c r="AZ636" s="85"/>
      <c r="BA636" s="78"/>
    </row>
    <row r="637" spans="1:53" s="76" customFormat="1" ht="15.95" customHeight="1" x14ac:dyDescent="0.25">
      <c r="D637" s="85"/>
      <c r="N637" s="334"/>
      <c r="O637" s="334"/>
      <c r="P637" s="460"/>
      <c r="Q637" s="352"/>
      <c r="R637" s="352"/>
      <c r="S637" s="352"/>
      <c r="T637" s="352"/>
      <c r="U637" s="352"/>
      <c r="V637" s="80"/>
      <c r="W637" s="80"/>
      <c r="X637" s="80"/>
      <c r="Y637" s="85"/>
      <c r="AA637" s="751"/>
      <c r="AG637" s="80"/>
      <c r="AK637" s="81"/>
      <c r="AL637" s="504"/>
      <c r="AM637" s="82"/>
      <c r="AN637" s="81"/>
      <c r="AO637" s="81"/>
      <c r="AP637" s="81"/>
      <c r="AQ637" s="81"/>
      <c r="AR637" s="92"/>
      <c r="AS637" s="83"/>
      <c r="AV637" s="84"/>
      <c r="AX637" s="85"/>
      <c r="AY637" s="85"/>
      <c r="AZ637" s="85"/>
    </row>
    <row r="638" spans="1:53" s="76" customFormat="1" ht="15.95" customHeight="1" x14ac:dyDescent="0.25">
      <c r="D638" s="85"/>
      <c r="N638" s="334"/>
      <c r="O638" s="334"/>
      <c r="P638" s="460"/>
      <c r="Q638" s="352"/>
      <c r="R638" s="352"/>
      <c r="S638" s="352"/>
      <c r="T638" s="352"/>
      <c r="U638" s="352"/>
      <c r="V638" s="80"/>
      <c r="W638" s="80"/>
      <c r="X638" s="80"/>
      <c r="Y638" s="85"/>
      <c r="AA638" s="751"/>
      <c r="AG638" s="80"/>
      <c r="AK638" s="81"/>
      <c r="AL638" s="504"/>
      <c r="AM638" s="82"/>
      <c r="AN638" s="81"/>
      <c r="AO638" s="81"/>
      <c r="AP638" s="81"/>
      <c r="AQ638" s="81"/>
      <c r="AR638" s="92"/>
      <c r="AS638" s="83"/>
      <c r="AV638" s="84"/>
      <c r="AX638" s="85"/>
      <c r="AY638" s="85"/>
      <c r="AZ638" s="85"/>
    </row>
    <row r="639" spans="1:53" s="76" customFormat="1" ht="15.95" customHeight="1" x14ac:dyDescent="0.25">
      <c r="D639" s="85"/>
      <c r="N639" s="334"/>
      <c r="O639" s="334"/>
      <c r="P639" s="460"/>
      <c r="Q639" s="352"/>
      <c r="R639" s="352"/>
      <c r="S639" s="352"/>
      <c r="T639" s="352"/>
      <c r="U639" s="352"/>
      <c r="V639" s="80"/>
      <c r="W639" s="80"/>
      <c r="X639" s="80"/>
      <c r="Y639" s="85"/>
      <c r="AA639" s="751"/>
      <c r="AG639" s="80"/>
      <c r="AK639" s="81"/>
      <c r="AL639" s="504"/>
      <c r="AM639" s="82"/>
      <c r="AN639" s="81"/>
      <c r="AO639" s="81"/>
      <c r="AP639" s="81"/>
      <c r="AQ639" s="81"/>
      <c r="AR639" s="92"/>
      <c r="AS639" s="83"/>
      <c r="AV639" s="84"/>
      <c r="AX639" s="85"/>
      <c r="AY639" s="85"/>
      <c r="AZ639" s="85"/>
    </row>
    <row r="640" spans="1:53" s="76" customFormat="1" ht="15.95" customHeight="1" x14ac:dyDescent="0.25">
      <c r="D640" s="85"/>
      <c r="N640" s="334"/>
      <c r="O640" s="334"/>
      <c r="P640" s="460"/>
      <c r="Q640" s="352"/>
      <c r="R640" s="352"/>
      <c r="S640" s="352"/>
      <c r="T640" s="352"/>
      <c r="U640" s="352"/>
      <c r="V640" s="80"/>
      <c r="W640" s="80"/>
      <c r="X640" s="80"/>
      <c r="Y640" s="85"/>
      <c r="AA640" s="751"/>
      <c r="AG640" s="80"/>
      <c r="AK640" s="81"/>
      <c r="AL640" s="504"/>
      <c r="AM640" s="82"/>
      <c r="AN640" s="81"/>
      <c r="AO640" s="81"/>
      <c r="AP640" s="81"/>
      <c r="AQ640" s="81"/>
      <c r="AR640" s="92"/>
      <c r="AS640" s="83"/>
      <c r="AV640" s="84"/>
      <c r="AX640" s="85"/>
      <c r="AY640" s="85"/>
      <c r="AZ640" s="85"/>
    </row>
    <row r="641" spans="4:52" s="76" customFormat="1" ht="15.95" customHeight="1" x14ac:dyDescent="0.25">
      <c r="D641" s="85"/>
      <c r="N641" s="334"/>
      <c r="O641" s="334"/>
      <c r="P641" s="460"/>
      <c r="Q641" s="352"/>
      <c r="R641" s="352"/>
      <c r="S641" s="352"/>
      <c r="T641" s="352"/>
      <c r="U641" s="352"/>
      <c r="V641" s="80"/>
      <c r="W641" s="80"/>
      <c r="X641" s="80"/>
      <c r="Y641" s="85"/>
      <c r="AA641" s="751"/>
      <c r="AG641" s="80"/>
      <c r="AK641" s="81"/>
      <c r="AL641" s="504"/>
      <c r="AM641" s="82"/>
      <c r="AN641" s="81"/>
      <c r="AO641" s="81"/>
      <c r="AP641" s="81"/>
      <c r="AQ641" s="81"/>
      <c r="AR641" s="92"/>
      <c r="AS641" s="83"/>
      <c r="AV641" s="84"/>
      <c r="AX641" s="85"/>
      <c r="AY641" s="85"/>
      <c r="AZ641" s="85"/>
    </row>
    <row r="642" spans="4:52" s="76" customFormat="1" ht="15.95" customHeight="1" x14ac:dyDescent="0.25">
      <c r="D642" s="85"/>
      <c r="N642" s="334"/>
      <c r="O642" s="334"/>
      <c r="P642" s="460"/>
      <c r="Q642" s="352"/>
      <c r="R642" s="352"/>
      <c r="S642" s="352"/>
      <c r="T642" s="352"/>
      <c r="U642" s="352"/>
      <c r="V642" s="80"/>
      <c r="W642" s="80"/>
      <c r="X642" s="80"/>
      <c r="Y642" s="85"/>
      <c r="AA642" s="751"/>
      <c r="AG642" s="80"/>
      <c r="AK642" s="81"/>
      <c r="AL642" s="504"/>
      <c r="AM642" s="82"/>
      <c r="AN642" s="81"/>
      <c r="AO642" s="81"/>
      <c r="AP642" s="81"/>
      <c r="AQ642" s="81"/>
      <c r="AR642" s="92"/>
      <c r="AS642" s="83"/>
      <c r="AV642" s="84"/>
      <c r="AX642" s="85"/>
      <c r="AY642" s="85"/>
      <c r="AZ642" s="85"/>
    </row>
  </sheetData>
  <autoFilter ref="A6:BO635"/>
  <mergeCells count="43">
    <mergeCell ref="AX3:AX5"/>
    <mergeCell ref="A4:A5"/>
    <mergeCell ref="B4:B5"/>
    <mergeCell ref="C4:C5"/>
    <mergeCell ref="D4:D5"/>
    <mergeCell ref="E4:F5"/>
    <mergeCell ref="G4:G5"/>
    <mergeCell ref="H4:H5"/>
    <mergeCell ref="I4:I5"/>
    <mergeCell ref="J4:J5"/>
    <mergeCell ref="AR3:AR5"/>
    <mergeCell ref="AS3:AS5"/>
    <mergeCell ref="AT3:AT5"/>
    <mergeCell ref="AU3:AU5"/>
    <mergeCell ref="AV3:AV5"/>
    <mergeCell ref="AW3:AW5"/>
    <mergeCell ref="D2:AD2"/>
    <mergeCell ref="D3:F3"/>
    <mergeCell ref="H3:X3"/>
    <mergeCell ref="AE3:AM3"/>
    <mergeCell ref="AN3:AP4"/>
    <mergeCell ref="AF4:AF5"/>
    <mergeCell ref="O4:O5"/>
    <mergeCell ref="P4:P5"/>
    <mergeCell ref="Q4:U4"/>
    <mergeCell ref="V4:X4"/>
    <mergeCell ref="Y4:Y5"/>
    <mergeCell ref="Z4:Z5"/>
    <mergeCell ref="AA4:AA5"/>
    <mergeCell ref="AB4:AB5"/>
    <mergeCell ref="AC4:AC5"/>
    <mergeCell ref="AD4:AD5"/>
    <mergeCell ref="AQ3:AQ5"/>
    <mergeCell ref="K4:K5"/>
    <mergeCell ref="L4:L5"/>
    <mergeCell ref="M4:M5"/>
    <mergeCell ref="N4:N5"/>
    <mergeCell ref="AE4:AE5"/>
    <mergeCell ref="AG4:AG5"/>
    <mergeCell ref="AH4:AH5"/>
    <mergeCell ref="AI4:AI5"/>
    <mergeCell ref="AJ4:AJ5"/>
    <mergeCell ref="AK4:AM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D1421"/>
  <sheetViews>
    <sheetView topLeftCell="A313" workbookViewId="0">
      <pane xSplit="7" topLeftCell="H1" activePane="topRight" state="frozen"/>
      <selection activeCell="A1318" sqref="A1318"/>
      <selection pane="topRight" activeCell="G1416" sqref="G1416"/>
    </sheetView>
  </sheetViews>
  <sheetFormatPr defaultRowHeight="15" x14ac:dyDescent="0.25"/>
  <cols>
    <col min="1" max="1" width="5.42578125" customWidth="1"/>
    <col min="2" max="2" width="4.28515625" style="661" customWidth="1"/>
    <col min="3" max="3" width="8.28515625" style="666" customWidth="1"/>
    <col min="4" max="4" width="12" style="698" customWidth="1"/>
    <col min="5" max="5" width="7.28515625" customWidth="1"/>
    <col min="7" max="7" width="67.42578125" style="516" customWidth="1"/>
    <col min="17" max="20" width="9.85546875" bestFit="1" customWidth="1"/>
    <col min="22" max="22" width="9.85546875" bestFit="1" customWidth="1"/>
    <col min="24" max="24" width="9.85546875" bestFit="1" customWidth="1"/>
    <col min="30" max="30" width="16.140625" bestFit="1" customWidth="1"/>
    <col min="32" max="32" width="12" bestFit="1" customWidth="1"/>
    <col min="36" max="36" width="16.28515625" bestFit="1" customWidth="1"/>
    <col min="38" max="46" width="9.85546875" bestFit="1" customWidth="1"/>
    <col min="48" max="48" width="12.140625" customWidth="1"/>
    <col min="51" max="51" width="36.42578125" customWidth="1"/>
  </cols>
  <sheetData>
    <row r="3" spans="1:54" s="8" customFormat="1" ht="34.5" customHeight="1" x14ac:dyDescent="0.25">
      <c r="B3" s="550"/>
      <c r="C3" s="580"/>
      <c r="D3" s="703"/>
      <c r="E3" s="9"/>
      <c r="F3" s="10"/>
      <c r="G3" s="2769" t="s">
        <v>115</v>
      </c>
      <c r="H3" s="2769"/>
      <c r="I3" s="2769"/>
      <c r="J3" s="2769"/>
      <c r="K3" s="2769"/>
      <c r="L3" s="2769"/>
      <c r="M3" s="2769"/>
      <c r="N3" s="2769"/>
      <c r="O3" s="2769"/>
      <c r="P3" s="2769"/>
      <c r="Q3" s="2769"/>
      <c r="R3" s="2769"/>
      <c r="S3" s="2769"/>
      <c r="T3" s="2769"/>
      <c r="U3" s="2769"/>
      <c r="V3" s="2769"/>
      <c r="W3" s="2769"/>
      <c r="X3" s="2769"/>
      <c r="Y3" s="2769"/>
      <c r="Z3" s="2769"/>
      <c r="AA3" s="2769"/>
      <c r="AB3" s="2769"/>
      <c r="AC3" s="2769"/>
      <c r="AD3" s="2769"/>
      <c r="AE3" s="2769"/>
      <c r="AF3" s="2769"/>
      <c r="AG3" s="2769"/>
      <c r="AJ3" s="11"/>
      <c r="AK3" s="10"/>
      <c r="AL3" s="12"/>
      <c r="AM3" s="13"/>
      <c r="AN3" s="13"/>
      <c r="AO3" s="13"/>
      <c r="AP3" s="14"/>
      <c r="AQ3" s="13"/>
      <c r="AR3" s="13"/>
      <c r="AS3" s="13"/>
      <c r="AT3" s="13"/>
      <c r="AU3" s="13"/>
      <c r="AV3" s="15"/>
      <c r="AX3" s="10"/>
      <c r="AY3" s="16"/>
    </row>
    <row r="4" spans="1:54" s="8" customFormat="1" ht="15.95" customHeight="1" x14ac:dyDescent="0.25">
      <c r="A4" s="17"/>
      <c r="B4" s="551"/>
      <c r="C4" s="551"/>
      <c r="D4" s="699"/>
      <c r="E4" s="6"/>
      <c r="F4" s="510"/>
      <c r="G4" s="2756" t="s">
        <v>116</v>
      </c>
      <c r="H4" s="2757"/>
      <c r="I4" s="2757"/>
      <c r="J4" s="18"/>
      <c r="K4" s="2749" t="s">
        <v>117</v>
      </c>
      <c r="L4" s="2749"/>
      <c r="M4" s="2749"/>
      <c r="N4" s="2749"/>
      <c r="O4" s="2749"/>
      <c r="P4" s="2749"/>
      <c r="Q4" s="2749"/>
      <c r="R4" s="2749"/>
      <c r="S4" s="2749"/>
      <c r="T4" s="2749"/>
      <c r="U4" s="2749"/>
      <c r="V4" s="2749"/>
      <c r="W4" s="2749"/>
      <c r="X4" s="2749"/>
      <c r="Y4" s="2749"/>
      <c r="Z4" s="2749"/>
      <c r="AA4" s="2749"/>
      <c r="AB4" s="509" t="s">
        <v>118</v>
      </c>
      <c r="AC4" s="6"/>
      <c r="AD4" s="6"/>
      <c r="AE4" s="510"/>
      <c r="AF4" s="19"/>
      <c r="AG4" s="20"/>
      <c r="AH4" s="2758" t="s">
        <v>119</v>
      </c>
      <c r="AI4" s="2749"/>
      <c r="AJ4" s="2749"/>
      <c r="AK4" s="2749"/>
      <c r="AL4" s="2749"/>
      <c r="AM4" s="2749"/>
      <c r="AN4" s="2749"/>
      <c r="AO4" s="2749"/>
      <c r="AP4" s="2761"/>
      <c r="AQ4" s="2765" t="s">
        <v>120</v>
      </c>
      <c r="AR4" s="2765"/>
      <c r="AS4" s="2765"/>
      <c r="AT4" s="2765" t="s">
        <v>121</v>
      </c>
      <c r="AU4" s="2733" t="s">
        <v>122</v>
      </c>
      <c r="AV4" s="2754" t="s">
        <v>123</v>
      </c>
      <c r="AW4" s="2754" t="s">
        <v>124</v>
      </c>
      <c r="AX4" s="2754" t="s">
        <v>125</v>
      </c>
      <c r="AY4" s="2773" t="s">
        <v>126</v>
      </c>
      <c r="AZ4" s="2754" t="s">
        <v>127</v>
      </c>
      <c r="BA4" s="2754" t="s">
        <v>16312</v>
      </c>
    </row>
    <row r="5" spans="1:54" s="8" customFormat="1" ht="15.95" customHeight="1" x14ac:dyDescent="0.25">
      <c r="A5" s="2745" t="s">
        <v>113</v>
      </c>
      <c r="B5" s="552"/>
      <c r="C5" s="552"/>
      <c r="D5" s="704"/>
      <c r="E5" s="2747" t="s">
        <v>0</v>
      </c>
      <c r="F5" s="2749" t="s">
        <v>128</v>
      </c>
      <c r="G5" s="2749" t="s">
        <v>129</v>
      </c>
      <c r="H5" s="2750" t="s">
        <v>130</v>
      </c>
      <c r="I5" s="2745"/>
      <c r="J5" s="2749" t="s">
        <v>131</v>
      </c>
      <c r="K5" s="2749" t="s">
        <v>132</v>
      </c>
      <c r="L5" s="2735" t="s">
        <v>133</v>
      </c>
      <c r="M5" s="2735" t="s">
        <v>134</v>
      </c>
      <c r="N5" s="2735" t="s">
        <v>135</v>
      </c>
      <c r="O5" s="2735" t="s">
        <v>136</v>
      </c>
      <c r="P5" s="2735" t="s">
        <v>137</v>
      </c>
      <c r="Q5" s="2732" t="s">
        <v>138</v>
      </c>
      <c r="R5" s="2732" t="s">
        <v>139</v>
      </c>
      <c r="S5" s="2770" t="s">
        <v>140</v>
      </c>
      <c r="T5" s="2772" t="s">
        <v>141</v>
      </c>
      <c r="U5" s="2772"/>
      <c r="V5" s="2772"/>
      <c r="W5" s="2772"/>
      <c r="X5" s="2772"/>
      <c r="Y5" s="2730" t="s">
        <v>142</v>
      </c>
      <c r="Z5" s="2730"/>
      <c r="AA5" s="2730"/>
      <c r="AB5" s="2735" t="s">
        <v>143</v>
      </c>
      <c r="AC5" s="2725" t="s">
        <v>144</v>
      </c>
      <c r="AD5" s="2774" t="s">
        <v>145</v>
      </c>
      <c r="AE5" s="2723" t="s">
        <v>146</v>
      </c>
      <c r="AF5" s="2723" t="s">
        <v>147</v>
      </c>
      <c r="AG5" s="2723" t="s">
        <v>148</v>
      </c>
      <c r="AH5" s="2735" t="s">
        <v>149</v>
      </c>
      <c r="AI5" s="2735" t="s">
        <v>150</v>
      </c>
      <c r="AJ5" s="2742" t="s">
        <v>151</v>
      </c>
      <c r="AK5" s="2723" t="s">
        <v>152</v>
      </c>
      <c r="AL5" s="2766" t="s">
        <v>153</v>
      </c>
      <c r="AM5" s="2733" t="s">
        <v>154</v>
      </c>
      <c r="AN5" s="2767" t="s">
        <v>155</v>
      </c>
      <c r="AO5" s="2768"/>
      <c r="AP5" s="2768"/>
      <c r="AQ5" s="2765"/>
      <c r="AR5" s="2765"/>
      <c r="AS5" s="2765"/>
      <c r="AT5" s="2765"/>
      <c r="AU5" s="2763"/>
      <c r="AV5" s="2754"/>
      <c r="AW5" s="2754"/>
      <c r="AX5" s="2754"/>
      <c r="AY5" s="2773"/>
      <c r="AZ5" s="2754"/>
      <c r="BA5" s="2754"/>
    </row>
    <row r="6" spans="1:54" s="8" customFormat="1" ht="82.5" customHeight="1" thickBot="1" x14ac:dyDescent="0.3">
      <c r="A6" s="2746"/>
      <c r="B6" s="553"/>
      <c r="C6" s="553"/>
      <c r="D6" s="705" t="s">
        <v>17137</v>
      </c>
      <c r="E6" s="2748"/>
      <c r="F6" s="2735"/>
      <c r="G6" s="2735"/>
      <c r="H6" s="2751"/>
      <c r="I6" s="2752"/>
      <c r="J6" s="2735"/>
      <c r="K6" s="2735"/>
      <c r="L6" s="2736"/>
      <c r="M6" s="2736"/>
      <c r="N6" s="2736"/>
      <c r="O6" s="2736"/>
      <c r="P6" s="2736"/>
      <c r="Q6" s="2753"/>
      <c r="R6" s="2753"/>
      <c r="S6" s="2771"/>
      <c r="T6" s="337" t="s">
        <v>156</v>
      </c>
      <c r="U6" s="337" t="s">
        <v>157</v>
      </c>
      <c r="V6" s="337" t="s">
        <v>158</v>
      </c>
      <c r="W6" s="337" t="s">
        <v>159</v>
      </c>
      <c r="X6" s="337" t="s">
        <v>160</v>
      </c>
      <c r="Y6" s="507" t="s">
        <v>161</v>
      </c>
      <c r="Z6" s="507" t="s">
        <v>162</v>
      </c>
      <c r="AA6" s="507" t="s">
        <v>160</v>
      </c>
      <c r="AB6" s="2736"/>
      <c r="AC6" s="2726"/>
      <c r="AD6" s="2775"/>
      <c r="AE6" s="2724"/>
      <c r="AF6" s="2724"/>
      <c r="AG6" s="2724"/>
      <c r="AH6" s="2741"/>
      <c r="AI6" s="2741"/>
      <c r="AJ6" s="2743"/>
      <c r="AK6" s="2744"/>
      <c r="AL6" s="2744"/>
      <c r="AM6" s="2734"/>
      <c r="AN6" s="21" t="s">
        <v>163</v>
      </c>
      <c r="AO6" s="21" t="s">
        <v>164</v>
      </c>
      <c r="AP6" s="22" t="s">
        <v>165</v>
      </c>
      <c r="AQ6" s="506" t="s">
        <v>166</v>
      </c>
      <c r="AR6" s="506" t="s">
        <v>164</v>
      </c>
      <c r="AS6" s="506" t="s">
        <v>165</v>
      </c>
      <c r="AT6" s="2765"/>
      <c r="AU6" s="2764"/>
      <c r="AV6" s="2754"/>
      <c r="AW6" s="2754"/>
      <c r="AX6" s="2754"/>
      <c r="AY6" s="2773"/>
      <c r="AZ6" s="2754"/>
      <c r="BA6" s="2754"/>
    </row>
    <row r="7" spans="1:54" s="35" customFormat="1" ht="15.95" customHeight="1" x14ac:dyDescent="0.25">
      <c r="A7" s="23" t="s">
        <v>167</v>
      </c>
      <c r="B7" s="554"/>
      <c r="C7" s="554"/>
      <c r="D7" s="706"/>
      <c r="E7" s="24" t="s">
        <v>168</v>
      </c>
      <c r="F7" s="25" t="s">
        <v>169</v>
      </c>
      <c r="G7" s="23" t="s">
        <v>170</v>
      </c>
      <c r="H7" s="25" t="s">
        <v>171</v>
      </c>
      <c r="I7" s="25" t="s">
        <v>172</v>
      </c>
      <c r="J7" s="23" t="s">
        <v>173</v>
      </c>
      <c r="K7" s="25" t="s">
        <v>174</v>
      </c>
      <c r="L7" s="25" t="s">
        <v>175</v>
      </c>
      <c r="M7" s="23" t="s">
        <v>176</v>
      </c>
      <c r="N7" s="25" t="s">
        <v>177</v>
      </c>
      <c r="O7" s="25" t="s">
        <v>178</v>
      </c>
      <c r="P7" s="23" t="s">
        <v>179</v>
      </c>
      <c r="Q7" s="87" t="s">
        <v>180</v>
      </c>
      <c r="R7" s="87" t="s">
        <v>181</v>
      </c>
      <c r="S7" s="451" t="s">
        <v>182</v>
      </c>
      <c r="T7" s="338" t="s">
        <v>183</v>
      </c>
      <c r="U7" s="338" t="s">
        <v>184</v>
      </c>
      <c r="V7" s="338" t="s">
        <v>185</v>
      </c>
      <c r="W7" s="338" t="s">
        <v>186</v>
      </c>
      <c r="X7" s="339" t="s">
        <v>187</v>
      </c>
      <c r="Y7" s="25" t="s">
        <v>188</v>
      </c>
      <c r="Z7" s="23" t="s">
        <v>189</v>
      </c>
      <c r="AA7" s="25" t="s">
        <v>190</v>
      </c>
      <c r="AB7" s="25" t="s">
        <v>191</v>
      </c>
      <c r="AC7" s="26" t="s">
        <v>192</v>
      </c>
      <c r="AD7" s="24" t="s">
        <v>193</v>
      </c>
      <c r="AE7" s="25" t="s">
        <v>194</v>
      </c>
      <c r="AF7" s="27" t="s">
        <v>195</v>
      </c>
      <c r="AG7" s="25" t="s">
        <v>196</v>
      </c>
      <c r="AH7" s="25" t="s">
        <v>197</v>
      </c>
      <c r="AI7" s="23" t="s">
        <v>198</v>
      </c>
      <c r="AJ7" s="28" t="s">
        <v>199</v>
      </c>
      <c r="AK7" s="25" t="s">
        <v>200</v>
      </c>
      <c r="AL7" s="23" t="s">
        <v>201</v>
      </c>
      <c r="AM7" s="25" t="s">
        <v>202</v>
      </c>
      <c r="AN7" s="87" t="s">
        <v>203</v>
      </c>
      <c r="AO7" s="23" t="s">
        <v>204</v>
      </c>
      <c r="AP7" s="29" t="s">
        <v>205</v>
      </c>
      <c r="AQ7" s="30" t="s">
        <v>206</v>
      </c>
      <c r="AR7" s="30" t="s">
        <v>207</v>
      </c>
      <c r="AS7" s="30" t="s">
        <v>208</v>
      </c>
      <c r="AT7" s="30" t="s">
        <v>209</v>
      </c>
      <c r="AU7" s="30" t="s">
        <v>210</v>
      </c>
      <c r="AV7" s="31" t="s">
        <v>211</v>
      </c>
      <c r="AW7" s="32" t="s">
        <v>212</v>
      </c>
      <c r="AX7" s="33" t="s">
        <v>213</v>
      </c>
      <c r="AY7" s="34" t="s">
        <v>214</v>
      </c>
      <c r="AZ7" s="30" t="s">
        <v>215</v>
      </c>
      <c r="BA7" s="30"/>
    </row>
    <row r="8" spans="1:54" s="192" customFormat="1" ht="39.75" customHeight="1" x14ac:dyDescent="0.25">
      <c r="A8" s="182">
        <v>1</v>
      </c>
      <c r="B8" s="555"/>
      <c r="C8" s="581"/>
      <c r="D8" s="700" t="s">
        <v>17138</v>
      </c>
      <c r="E8" s="170" t="s">
        <v>49</v>
      </c>
      <c r="F8" s="166" t="s">
        <v>59</v>
      </c>
      <c r="G8" s="166" t="s">
        <v>216</v>
      </c>
      <c r="H8" s="166" t="s">
        <v>217</v>
      </c>
      <c r="I8" s="166" t="s">
        <v>218</v>
      </c>
      <c r="J8" s="166"/>
      <c r="K8" s="166" t="s">
        <v>219</v>
      </c>
      <c r="L8" s="166" t="s">
        <v>220</v>
      </c>
      <c r="M8" s="166" t="s">
        <v>221</v>
      </c>
      <c r="N8" s="166" t="s">
        <v>222</v>
      </c>
      <c r="O8" s="166" t="s">
        <v>221</v>
      </c>
      <c r="P8" s="166" t="s">
        <v>223</v>
      </c>
      <c r="Q8" s="186">
        <v>8</v>
      </c>
      <c r="R8" s="186">
        <v>2</v>
      </c>
      <c r="S8" s="168">
        <v>16</v>
      </c>
      <c r="T8" s="59">
        <v>6</v>
      </c>
      <c r="U8" s="340"/>
      <c r="V8" s="340">
        <v>2</v>
      </c>
      <c r="W8" s="340"/>
      <c r="X8" s="340">
        <v>1</v>
      </c>
      <c r="Y8" s="183"/>
      <c r="Z8" s="183"/>
      <c r="AA8" s="183"/>
      <c r="AB8" s="166" t="s">
        <v>62</v>
      </c>
      <c r="AC8" s="170" t="s">
        <v>224</v>
      </c>
      <c r="AD8" s="185" t="s">
        <v>225</v>
      </c>
      <c r="AE8" s="166" t="s">
        <v>1</v>
      </c>
      <c r="AF8" s="166" t="s">
        <v>226</v>
      </c>
      <c r="AG8" s="166" t="s">
        <v>227</v>
      </c>
      <c r="AH8" s="166" t="s">
        <v>228</v>
      </c>
      <c r="AI8" s="166" t="s">
        <v>229</v>
      </c>
      <c r="AJ8" s="165" t="s">
        <v>230</v>
      </c>
      <c r="AK8" s="166" t="s">
        <v>59</v>
      </c>
      <c r="AL8" s="167">
        <v>0.114</v>
      </c>
      <c r="AM8" s="168">
        <v>441.35</v>
      </c>
      <c r="AN8" s="186">
        <v>0.10519849315068493</v>
      </c>
      <c r="AO8" s="186">
        <v>3.26478082191781E-2</v>
      </c>
      <c r="AP8" s="187">
        <v>0.13784630136986303</v>
      </c>
      <c r="AQ8" s="186">
        <v>5.4304094520547919</v>
      </c>
      <c r="AR8" s="186">
        <v>1.6675163013698628</v>
      </c>
      <c r="AS8" s="186">
        <v>7.0979257534246543</v>
      </c>
      <c r="AT8" s="188">
        <v>212.93777260273964</v>
      </c>
      <c r="AU8" s="189" t="s">
        <v>231</v>
      </c>
      <c r="AV8" s="190" t="s">
        <v>114</v>
      </c>
      <c r="AW8" s="166" t="s">
        <v>232</v>
      </c>
      <c r="AX8" s="166" t="s">
        <v>59</v>
      </c>
      <c r="AY8" s="191" t="s">
        <v>233</v>
      </c>
      <c r="AZ8" s="166" t="s">
        <v>234</v>
      </c>
      <c r="BA8" s="166"/>
    </row>
    <row r="9" spans="1:54" s="192" customFormat="1" ht="15" customHeight="1" x14ac:dyDescent="0.25">
      <c r="A9" s="182">
        <v>2</v>
      </c>
      <c r="B9" s="555"/>
      <c r="C9" s="581"/>
      <c r="D9" s="700" t="s">
        <v>17138</v>
      </c>
      <c r="E9" s="170" t="s">
        <v>49</v>
      </c>
      <c r="F9" s="166" t="s">
        <v>59</v>
      </c>
      <c r="G9" s="166" t="s">
        <v>248</v>
      </c>
      <c r="H9" s="166" t="s">
        <v>249</v>
      </c>
      <c r="I9" s="166" t="s">
        <v>250</v>
      </c>
      <c r="J9" s="166"/>
      <c r="K9" s="166" t="s">
        <v>219</v>
      </c>
      <c r="L9" s="166" t="s">
        <v>220</v>
      </c>
      <c r="M9" s="166" t="s">
        <v>317</v>
      </c>
      <c r="N9" s="166">
        <v>0</v>
      </c>
      <c r="O9" s="166" t="s">
        <v>317</v>
      </c>
      <c r="P9" s="166">
        <v>0</v>
      </c>
      <c r="Q9" s="186">
        <v>8</v>
      </c>
      <c r="R9" s="186">
        <v>2</v>
      </c>
      <c r="S9" s="168">
        <v>16</v>
      </c>
      <c r="T9" s="59">
        <v>3</v>
      </c>
      <c r="U9" s="340"/>
      <c r="V9" s="340">
        <v>2</v>
      </c>
      <c r="W9" s="340"/>
      <c r="X9" s="340">
        <v>0</v>
      </c>
      <c r="Y9" s="183"/>
      <c r="Z9" s="183"/>
      <c r="AA9" s="183"/>
      <c r="AB9" s="166" t="s">
        <v>62</v>
      </c>
      <c r="AC9" s="170" t="s">
        <v>224</v>
      </c>
      <c r="AD9" s="185" t="s">
        <v>225</v>
      </c>
      <c r="AE9" s="166" t="s">
        <v>1</v>
      </c>
      <c r="AF9" s="166" t="s">
        <v>226</v>
      </c>
      <c r="AG9" s="166" t="s">
        <v>227</v>
      </c>
      <c r="AH9" s="166" t="s">
        <v>251</v>
      </c>
      <c r="AI9" s="166" t="s">
        <v>252</v>
      </c>
      <c r="AJ9" s="165" t="s">
        <v>230</v>
      </c>
      <c r="AK9" s="166" t="s">
        <v>58</v>
      </c>
      <c r="AL9" s="167">
        <v>0.114</v>
      </c>
      <c r="AM9" s="186">
        <v>1100</v>
      </c>
      <c r="AN9" s="186">
        <v>0.2621917808219178</v>
      </c>
      <c r="AO9" s="167">
        <v>8.1369863013698626E-2</v>
      </c>
      <c r="AP9" s="187">
        <v>0.34356164383561644</v>
      </c>
      <c r="AQ9" s="167">
        <v>0.98465753424657509</v>
      </c>
      <c r="AR9" s="186">
        <v>0.28109589041095889</v>
      </c>
      <c r="AS9" s="186">
        <v>1.2657534246575339</v>
      </c>
      <c r="AT9" s="188">
        <v>37.972602739726021</v>
      </c>
      <c r="AU9" s="189" t="s">
        <v>231</v>
      </c>
      <c r="AV9" s="190"/>
      <c r="AW9" s="166" t="s">
        <v>232</v>
      </c>
      <c r="AX9" s="166" t="s">
        <v>59</v>
      </c>
      <c r="AY9" s="191" t="s">
        <v>253</v>
      </c>
      <c r="AZ9" s="166" t="s">
        <v>234</v>
      </c>
      <c r="BA9" s="166"/>
    </row>
    <row r="10" spans="1:54" s="166" customFormat="1" ht="15" customHeight="1" x14ac:dyDescent="0.25">
      <c r="A10" s="182">
        <v>3</v>
      </c>
      <c r="B10" s="555"/>
      <c r="C10" s="581"/>
      <c r="D10" s="700" t="s">
        <v>17138</v>
      </c>
      <c r="E10" s="170" t="s">
        <v>49</v>
      </c>
      <c r="F10" s="166" t="s">
        <v>59</v>
      </c>
      <c r="G10" s="166" t="s">
        <v>261</v>
      </c>
      <c r="H10" s="166" t="s">
        <v>262</v>
      </c>
      <c r="I10" s="166" t="s">
        <v>263</v>
      </c>
      <c r="K10" s="166" t="s">
        <v>219</v>
      </c>
      <c r="L10" s="166" t="s">
        <v>220</v>
      </c>
      <c r="M10" s="166" t="s">
        <v>317</v>
      </c>
      <c r="N10" s="166">
        <v>0</v>
      </c>
      <c r="O10" s="166" t="s">
        <v>317</v>
      </c>
      <c r="P10" s="166">
        <v>0</v>
      </c>
      <c r="Q10" s="186">
        <v>5</v>
      </c>
      <c r="R10" s="186">
        <v>1.5</v>
      </c>
      <c r="S10" s="168">
        <v>7.5</v>
      </c>
      <c r="T10" s="59">
        <v>2</v>
      </c>
      <c r="U10" s="340"/>
      <c r="V10" s="340">
        <v>2</v>
      </c>
      <c r="W10" s="340"/>
      <c r="X10" s="340">
        <v>0</v>
      </c>
      <c r="Y10" s="183"/>
      <c r="Z10" s="183"/>
      <c r="AA10" s="183"/>
      <c r="AB10" s="166" t="s">
        <v>62</v>
      </c>
      <c r="AC10" s="170" t="s">
        <v>224</v>
      </c>
      <c r="AD10" s="185" t="s">
        <v>225</v>
      </c>
      <c r="AE10" s="166" t="s">
        <v>1</v>
      </c>
      <c r="AF10" s="166" t="s">
        <v>226</v>
      </c>
      <c r="AG10" s="166" t="s">
        <v>227</v>
      </c>
      <c r="AH10" s="166" t="s">
        <v>264</v>
      </c>
      <c r="AI10" s="166" t="s">
        <v>265</v>
      </c>
      <c r="AJ10" s="165" t="s">
        <v>230</v>
      </c>
      <c r="AK10" s="166" t="s">
        <v>59</v>
      </c>
      <c r="AL10" s="167">
        <v>0.114</v>
      </c>
      <c r="AM10" s="168">
        <v>860</v>
      </c>
      <c r="AN10" s="186">
        <v>0.20498630136986298</v>
      </c>
      <c r="AO10" s="186">
        <v>6.3616438356164387E-2</v>
      </c>
      <c r="AP10" s="187">
        <v>0.26860273972602738</v>
      </c>
      <c r="AQ10" s="186">
        <v>0.20498630136986298</v>
      </c>
      <c r="AR10" s="186">
        <v>6.3616438356164387E-2</v>
      </c>
      <c r="AS10" s="186">
        <v>0.26860273972602738</v>
      </c>
      <c r="AT10" s="186">
        <v>8.0580821917808212</v>
      </c>
      <c r="AU10" s="193" t="s">
        <v>231</v>
      </c>
      <c r="AV10" s="194"/>
      <c r="AW10" s="166" t="s">
        <v>232</v>
      </c>
      <c r="AX10" s="166" t="s">
        <v>59</v>
      </c>
      <c r="AY10" s="195" t="s">
        <v>266</v>
      </c>
      <c r="AZ10" s="166" t="s">
        <v>234</v>
      </c>
      <c r="BB10" s="196"/>
    </row>
    <row r="11" spans="1:54" s="166" customFormat="1" ht="15" customHeight="1" x14ac:dyDescent="0.25">
      <c r="A11" s="182">
        <v>4</v>
      </c>
      <c r="B11" s="555"/>
      <c r="C11" s="581"/>
      <c r="D11" s="700" t="s">
        <v>17138</v>
      </c>
      <c r="E11" s="170" t="s">
        <v>49</v>
      </c>
      <c r="F11" s="166" t="s">
        <v>59</v>
      </c>
      <c r="G11" s="166" t="s">
        <v>267</v>
      </c>
      <c r="H11" s="166" t="s">
        <v>268</v>
      </c>
      <c r="I11" s="166" t="s">
        <v>269</v>
      </c>
      <c r="K11" s="166" t="s">
        <v>219</v>
      </c>
      <c r="L11" s="166" t="s">
        <v>220</v>
      </c>
      <c r="M11" s="166" t="s">
        <v>221</v>
      </c>
      <c r="N11" s="166" t="s">
        <v>316</v>
      </c>
      <c r="O11" s="166" t="s">
        <v>317</v>
      </c>
      <c r="P11" s="166">
        <v>0</v>
      </c>
      <c r="Q11" s="186">
        <v>4.5</v>
      </c>
      <c r="R11" s="186">
        <v>2</v>
      </c>
      <c r="S11" s="168">
        <v>9</v>
      </c>
      <c r="T11" s="59">
        <v>3</v>
      </c>
      <c r="U11" s="340"/>
      <c r="V11" s="340">
        <v>2</v>
      </c>
      <c r="W11" s="340"/>
      <c r="X11" s="340">
        <v>0</v>
      </c>
      <c r="Y11" s="183"/>
      <c r="Z11" s="183"/>
      <c r="AA11" s="183"/>
      <c r="AB11" s="166" t="s">
        <v>62</v>
      </c>
      <c r="AC11" s="170" t="s">
        <v>224</v>
      </c>
      <c r="AD11" s="185" t="s">
        <v>225</v>
      </c>
      <c r="AE11" s="166" t="s">
        <v>1</v>
      </c>
      <c r="AF11" s="166" t="s">
        <v>226</v>
      </c>
      <c r="AG11" s="166" t="s">
        <v>227</v>
      </c>
      <c r="AH11" s="166" t="s">
        <v>270</v>
      </c>
      <c r="AI11" s="166" t="s">
        <v>271</v>
      </c>
      <c r="AJ11" s="165" t="s">
        <v>230</v>
      </c>
      <c r="AK11" s="166" t="s">
        <v>59</v>
      </c>
      <c r="AL11" s="167">
        <v>0.114</v>
      </c>
      <c r="AM11" s="168">
        <v>3941</v>
      </c>
      <c r="AN11" s="186">
        <v>0.93936164383561638</v>
      </c>
      <c r="AO11" s="186">
        <v>0.29152602739726025</v>
      </c>
      <c r="AP11" s="187">
        <v>1.2308876712328767</v>
      </c>
      <c r="AQ11" s="186">
        <v>3.8203726027397256</v>
      </c>
      <c r="AR11" s="186">
        <v>1.1678794520547944</v>
      </c>
      <c r="AS11" s="186">
        <v>4.9882520547945202</v>
      </c>
      <c r="AT11" s="186">
        <v>149.64756164383562</v>
      </c>
      <c r="AU11" s="193" t="s">
        <v>231</v>
      </c>
      <c r="AV11" s="194"/>
      <c r="AW11" s="166" t="s">
        <v>232</v>
      </c>
      <c r="AX11" s="166" t="s">
        <v>59</v>
      </c>
      <c r="AY11" s="195" t="s">
        <v>272</v>
      </c>
      <c r="AZ11" s="166" t="s">
        <v>234</v>
      </c>
      <c r="BB11" s="196"/>
    </row>
    <row r="12" spans="1:54" s="192" customFormat="1" ht="15" customHeight="1" x14ac:dyDescent="0.25">
      <c r="A12" s="182">
        <v>5</v>
      </c>
      <c r="B12" s="555"/>
      <c r="C12" s="581"/>
      <c r="D12" s="700" t="s">
        <v>17138</v>
      </c>
      <c r="E12" s="170" t="s">
        <v>49</v>
      </c>
      <c r="F12" s="166" t="s">
        <v>59</v>
      </c>
      <c r="G12" s="166" t="s">
        <v>282</v>
      </c>
      <c r="H12" s="166" t="s">
        <v>283</v>
      </c>
      <c r="I12" s="166" t="s">
        <v>284</v>
      </c>
      <c r="J12" s="166"/>
      <c r="K12" s="166" t="s">
        <v>219</v>
      </c>
      <c r="L12" s="166" t="s">
        <v>220</v>
      </c>
      <c r="M12" s="166" t="s">
        <v>221</v>
      </c>
      <c r="N12" s="166" t="s">
        <v>316</v>
      </c>
      <c r="O12" s="166" t="s">
        <v>317</v>
      </c>
      <c r="P12" s="166">
        <v>0</v>
      </c>
      <c r="Q12" s="186">
        <v>12</v>
      </c>
      <c r="R12" s="186">
        <v>2</v>
      </c>
      <c r="S12" s="168">
        <v>24</v>
      </c>
      <c r="T12" s="59">
        <v>7</v>
      </c>
      <c r="U12" s="340"/>
      <c r="V12" s="340">
        <v>1</v>
      </c>
      <c r="W12" s="340"/>
      <c r="X12" s="340">
        <v>0</v>
      </c>
      <c r="Y12" s="183"/>
      <c r="Z12" s="183"/>
      <c r="AA12" s="183"/>
      <c r="AB12" s="166" t="s">
        <v>62</v>
      </c>
      <c r="AC12" s="170" t="s">
        <v>224</v>
      </c>
      <c r="AD12" s="185" t="s">
        <v>225</v>
      </c>
      <c r="AE12" s="166" t="s">
        <v>1</v>
      </c>
      <c r="AF12" s="166" t="s">
        <v>226</v>
      </c>
      <c r="AG12" s="166" t="s">
        <v>227</v>
      </c>
      <c r="AH12" s="166" t="s">
        <v>285</v>
      </c>
      <c r="AI12" s="166" t="s">
        <v>286</v>
      </c>
      <c r="AJ12" s="165" t="s">
        <v>230</v>
      </c>
      <c r="AK12" s="166" t="s">
        <v>59</v>
      </c>
      <c r="AL12" s="167">
        <v>0.114</v>
      </c>
      <c r="AM12" s="168">
        <v>2008</v>
      </c>
      <c r="AN12" s="186">
        <v>0.47861917808219179</v>
      </c>
      <c r="AO12" s="186">
        <v>0.14853698630136986</v>
      </c>
      <c r="AP12" s="187">
        <v>0.6271561643835617</v>
      </c>
      <c r="AQ12" s="186">
        <v>7.4867027397260264</v>
      </c>
      <c r="AR12" s="186">
        <v>2.2198808219178083</v>
      </c>
      <c r="AS12" s="186">
        <v>9.7065835616438356</v>
      </c>
      <c r="AT12" s="188">
        <v>291.19750684931506</v>
      </c>
      <c r="AU12" s="189" t="s">
        <v>231</v>
      </c>
      <c r="AV12" s="190"/>
      <c r="AW12" s="166" t="s">
        <v>232</v>
      </c>
      <c r="AX12" s="166" t="s">
        <v>59</v>
      </c>
      <c r="AY12" s="191" t="s">
        <v>287</v>
      </c>
      <c r="AZ12" s="166" t="s">
        <v>234</v>
      </c>
      <c r="BA12" s="166"/>
    </row>
    <row r="13" spans="1:54" s="166" customFormat="1" ht="15" customHeight="1" x14ac:dyDescent="0.25">
      <c r="A13" s="182">
        <v>6</v>
      </c>
      <c r="B13" s="555"/>
      <c r="C13" s="581"/>
      <c r="D13" s="700" t="s">
        <v>17138</v>
      </c>
      <c r="E13" s="166" t="s">
        <v>49</v>
      </c>
      <c r="F13" s="166" t="s">
        <v>59</v>
      </c>
      <c r="G13" s="166" t="s">
        <v>313</v>
      </c>
      <c r="H13" s="166" t="s">
        <v>314</v>
      </c>
      <c r="I13" s="166" t="s">
        <v>315</v>
      </c>
      <c r="K13" s="166" t="s">
        <v>219</v>
      </c>
      <c r="L13" s="166" t="s">
        <v>316</v>
      </c>
      <c r="M13" s="166" t="s">
        <v>317</v>
      </c>
      <c r="N13" s="166">
        <v>0</v>
      </c>
      <c r="O13" s="166" t="s">
        <v>317</v>
      </c>
      <c r="P13" s="166">
        <v>0</v>
      </c>
      <c r="Q13" s="186">
        <v>3</v>
      </c>
      <c r="R13" s="186">
        <v>1.5</v>
      </c>
      <c r="S13" s="168">
        <v>4.5</v>
      </c>
      <c r="T13" s="59">
        <v>5</v>
      </c>
      <c r="U13" s="340"/>
      <c r="V13" s="340">
        <v>2</v>
      </c>
      <c r="W13" s="340"/>
      <c r="X13" s="340">
        <v>0</v>
      </c>
      <c r="Y13" s="183"/>
      <c r="Z13" s="183"/>
      <c r="AA13" s="183"/>
      <c r="AB13" s="166" t="s">
        <v>318</v>
      </c>
      <c r="AC13" s="166" t="s">
        <v>319</v>
      </c>
      <c r="AD13" s="166" t="s">
        <v>320</v>
      </c>
      <c r="AE13" s="166" t="s">
        <v>321</v>
      </c>
      <c r="AF13" s="166" t="s">
        <v>322</v>
      </c>
      <c r="AG13" s="166" t="s">
        <v>323</v>
      </c>
      <c r="AH13" s="166" t="s">
        <v>324</v>
      </c>
      <c r="AI13" s="166" t="s">
        <v>319</v>
      </c>
      <c r="AJ13" s="165" t="s">
        <v>320</v>
      </c>
      <c r="AK13" s="166" t="s">
        <v>59</v>
      </c>
      <c r="AL13" s="167">
        <v>0.114</v>
      </c>
      <c r="AM13" s="186">
        <v>8897.9</v>
      </c>
      <c r="AN13" s="186">
        <v>2.7790701369863013</v>
      </c>
      <c r="AO13" s="186">
        <v>0.65820082191780815</v>
      </c>
      <c r="AP13" s="187">
        <v>3.4372709589041097</v>
      </c>
      <c r="AQ13" s="186">
        <v>2.7790701369863013</v>
      </c>
      <c r="AR13" s="186">
        <v>0.65820082191780815</v>
      </c>
      <c r="AS13" s="186">
        <v>3.4372709589041097</v>
      </c>
      <c r="AT13" s="186">
        <v>103.1181287671233</v>
      </c>
      <c r="AU13" s="193" t="s">
        <v>231</v>
      </c>
      <c r="AV13" s="194"/>
      <c r="AW13" s="166" t="s">
        <v>325</v>
      </c>
      <c r="AX13" s="166" t="s">
        <v>59</v>
      </c>
      <c r="AY13" s="195" t="s">
        <v>326</v>
      </c>
      <c r="AZ13" s="166" t="s">
        <v>234</v>
      </c>
      <c r="BB13" s="196"/>
    </row>
    <row r="14" spans="1:54" s="535" customFormat="1" ht="23.25" customHeight="1" x14ac:dyDescent="0.25">
      <c r="A14" s="534">
        <v>7</v>
      </c>
      <c r="B14" s="557" t="s">
        <v>17088</v>
      </c>
      <c r="C14" s="664" t="s">
        <v>17089</v>
      </c>
      <c r="D14" s="701">
        <v>2020</v>
      </c>
      <c r="E14" s="535" t="s">
        <v>49</v>
      </c>
      <c r="F14" s="535" t="s">
        <v>59</v>
      </c>
      <c r="G14" s="535" t="s">
        <v>327</v>
      </c>
      <c r="H14" s="535" t="s">
        <v>328</v>
      </c>
      <c r="I14" s="535" t="s">
        <v>329</v>
      </c>
      <c r="K14" s="535" t="s">
        <v>219</v>
      </c>
      <c r="L14" s="535" t="s">
        <v>220</v>
      </c>
      <c r="M14" s="535" t="s">
        <v>221</v>
      </c>
      <c r="N14" s="535" t="s">
        <v>222</v>
      </c>
      <c r="O14" s="535" t="s">
        <v>221</v>
      </c>
      <c r="P14" s="535" t="s">
        <v>223</v>
      </c>
      <c r="Q14" s="536">
        <v>8</v>
      </c>
      <c r="R14" s="536">
        <v>2</v>
      </c>
      <c r="S14" s="537">
        <v>16</v>
      </c>
      <c r="T14" s="538">
        <v>1</v>
      </c>
      <c r="U14" s="539"/>
      <c r="V14" s="539">
        <v>2</v>
      </c>
      <c r="W14" s="539"/>
      <c r="X14" s="539">
        <v>0</v>
      </c>
      <c r="Y14" s="540"/>
      <c r="Z14" s="540"/>
      <c r="AA14" s="540"/>
      <c r="AB14" s="535" t="s">
        <v>330</v>
      </c>
      <c r="AC14" s="535" t="s">
        <v>331</v>
      </c>
      <c r="AD14" s="541">
        <v>1155030001334</v>
      </c>
      <c r="AE14" s="535" t="s">
        <v>332</v>
      </c>
      <c r="AF14" s="535" t="s">
        <v>333</v>
      </c>
      <c r="AG14" s="535" t="s">
        <v>334</v>
      </c>
      <c r="AH14" s="535" t="s">
        <v>335</v>
      </c>
      <c r="AI14" s="535" t="s">
        <v>336</v>
      </c>
      <c r="AJ14" s="542" t="s">
        <v>230</v>
      </c>
      <c r="AK14" s="535" t="s">
        <v>337</v>
      </c>
      <c r="AL14" s="543">
        <v>0.114</v>
      </c>
      <c r="AM14" s="537">
        <v>1833.1</v>
      </c>
      <c r="AN14" s="536">
        <v>0.43693068493150677</v>
      </c>
      <c r="AO14" s="536">
        <v>0.13559917808219177</v>
      </c>
      <c r="AP14" s="544">
        <v>0.57252986301369857</v>
      </c>
      <c r="AQ14" s="536">
        <v>0.44646493150684924</v>
      </c>
      <c r="AR14" s="536">
        <v>0.13559917808219177</v>
      </c>
      <c r="AS14" s="536">
        <v>0.58206410958904098</v>
      </c>
      <c r="AT14" s="536">
        <v>17.46192328767123</v>
      </c>
      <c r="AU14" s="545" t="s">
        <v>231</v>
      </c>
      <c r="AV14" s="546" t="s">
        <v>431</v>
      </c>
      <c r="AW14" s="535" t="s">
        <v>232</v>
      </c>
      <c r="AX14" s="535" t="s">
        <v>59</v>
      </c>
      <c r="AY14" s="547" t="s">
        <v>338</v>
      </c>
      <c r="AZ14" s="535" t="s">
        <v>234</v>
      </c>
      <c r="BA14" s="548" t="s">
        <v>16411</v>
      </c>
      <c r="BB14" s="549"/>
    </row>
    <row r="15" spans="1:54" s="192" customFormat="1" ht="15" customHeight="1" x14ac:dyDescent="0.25">
      <c r="A15" s="182">
        <v>8</v>
      </c>
      <c r="B15" s="555"/>
      <c r="C15" s="582"/>
      <c r="D15" s="700" t="s">
        <v>17138</v>
      </c>
      <c r="E15" s="170" t="s">
        <v>49</v>
      </c>
      <c r="F15" s="166" t="s">
        <v>59</v>
      </c>
      <c r="G15" s="166" t="s">
        <v>341</v>
      </c>
      <c r="H15" s="166" t="s">
        <v>342</v>
      </c>
      <c r="I15" s="166" t="s">
        <v>343</v>
      </c>
      <c r="J15" s="166"/>
      <c r="K15" s="166" t="s">
        <v>219</v>
      </c>
      <c r="L15" s="166" t="s">
        <v>220</v>
      </c>
      <c r="M15" s="166" t="s">
        <v>221</v>
      </c>
      <c r="N15" s="166" t="s">
        <v>316</v>
      </c>
      <c r="O15" s="166" t="s">
        <v>317</v>
      </c>
      <c r="P15" s="166">
        <v>0</v>
      </c>
      <c r="Q15" s="186">
        <v>12</v>
      </c>
      <c r="R15" s="186">
        <v>2</v>
      </c>
      <c r="S15" s="168">
        <v>24</v>
      </c>
      <c r="T15" s="59">
        <v>6</v>
      </c>
      <c r="U15" s="340"/>
      <c r="V15" s="340">
        <v>1</v>
      </c>
      <c r="W15" s="340"/>
      <c r="X15" s="340">
        <v>1</v>
      </c>
      <c r="Y15" s="183"/>
      <c r="Z15" s="183"/>
      <c r="AA15" s="183"/>
      <c r="AB15" s="166" t="s">
        <v>62</v>
      </c>
      <c r="AC15" s="170" t="s">
        <v>224</v>
      </c>
      <c r="AD15" s="185" t="s">
        <v>225</v>
      </c>
      <c r="AE15" s="166" t="s">
        <v>1</v>
      </c>
      <c r="AF15" s="166" t="s">
        <v>226</v>
      </c>
      <c r="AG15" s="166" t="s">
        <v>227</v>
      </c>
      <c r="AH15" s="166" t="s">
        <v>344</v>
      </c>
      <c r="AI15" s="166" t="s">
        <v>286</v>
      </c>
      <c r="AJ15" s="165" t="s">
        <v>230</v>
      </c>
      <c r="AK15" s="166" t="s">
        <v>337</v>
      </c>
      <c r="AL15" s="167">
        <v>0.114</v>
      </c>
      <c r="AM15" s="168">
        <v>2752.1</v>
      </c>
      <c r="AN15" s="186">
        <v>0.65598000000000001</v>
      </c>
      <c r="AO15" s="186">
        <v>0.20357999999999998</v>
      </c>
      <c r="AP15" s="187">
        <v>0.85955999999999999</v>
      </c>
      <c r="AQ15" s="186">
        <v>4.1751252054794517</v>
      </c>
      <c r="AR15" s="186">
        <v>1.1124813698630138</v>
      </c>
      <c r="AS15" s="186">
        <v>5.2876065753424655</v>
      </c>
      <c r="AT15" s="188">
        <v>158.62819726027396</v>
      </c>
      <c r="AU15" s="189" t="s">
        <v>231</v>
      </c>
      <c r="AV15" s="190"/>
      <c r="AW15" s="166" t="s">
        <v>232</v>
      </c>
      <c r="AX15" s="166" t="s">
        <v>59</v>
      </c>
      <c r="AY15" s="191" t="s">
        <v>345</v>
      </c>
      <c r="AZ15" s="166" t="s">
        <v>234</v>
      </c>
      <c r="BA15" s="166"/>
    </row>
    <row r="16" spans="1:54" s="192" customFormat="1" ht="15" customHeight="1" x14ac:dyDescent="0.25">
      <c r="A16" s="182">
        <v>9</v>
      </c>
      <c r="B16" s="555"/>
      <c r="C16" s="582"/>
      <c r="D16" s="700" t="s">
        <v>17138</v>
      </c>
      <c r="E16" s="170" t="s">
        <v>49</v>
      </c>
      <c r="F16" s="166" t="s">
        <v>59</v>
      </c>
      <c r="G16" s="166" t="s">
        <v>364</v>
      </c>
      <c r="H16" s="166" t="s">
        <v>365</v>
      </c>
      <c r="I16" s="166" t="s">
        <v>366</v>
      </c>
      <c r="J16" s="166"/>
      <c r="K16" s="166" t="s">
        <v>219</v>
      </c>
      <c r="L16" s="166" t="s">
        <v>220</v>
      </c>
      <c r="M16" s="166" t="s">
        <v>221</v>
      </c>
      <c r="N16" s="166" t="s">
        <v>316</v>
      </c>
      <c r="O16" s="166" t="s">
        <v>317</v>
      </c>
      <c r="P16" s="166">
        <v>0</v>
      </c>
      <c r="Q16" s="186">
        <v>7</v>
      </c>
      <c r="R16" s="186">
        <v>1.6</v>
      </c>
      <c r="S16" s="168">
        <v>11.200000000000001</v>
      </c>
      <c r="T16" s="59">
        <v>3</v>
      </c>
      <c r="U16" s="340"/>
      <c r="V16" s="340">
        <v>1</v>
      </c>
      <c r="W16" s="340"/>
      <c r="X16" s="340"/>
      <c r="Y16" s="183"/>
      <c r="Z16" s="183"/>
      <c r="AA16" s="183"/>
      <c r="AB16" s="166" t="s">
        <v>62</v>
      </c>
      <c r="AC16" s="170" t="s">
        <v>224</v>
      </c>
      <c r="AD16" s="185" t="s">
        <v>225</v>
      </c>
      <c r="AE16" s="166" t="s">
        <v>1</v>
      </c>
      <c r="AF16" s="166" t="s">
        <v>226</v>
      </c>
      <c r="AG16" s="166" t="s">
        <v>227</v>
      </c>
      <c r="AH16" s="166" t="s">
        <v>367</v>
      </c>
      <c r="AI16" s="166" t="s">
        <v>286</v>
      </c>
      <c r="AJ16" s="165" t="s">
        <v>230</v>
      </c>
      <c r="AK16" s="166" t="s">
        <v>337</v>
      </c>
      <c r="AL16" s="167">
        <v>0.114</v>
      </c>
      <c r="AM16" s="168">
        <v>3177.1</v>
      </c>
      <c r="AN16" s="186">
        <v>0.75728136986301364</v>
      </c>
      <c r="AO16" s="186">
        <v>0.23501835616438357</v>
      </c>
      <c r="AP16" s="187">
        <v>0.99229972602739724</v>
      </c>
      <c r="AQ16" s="186">
        <v>3.7724841095890405</v>
      </c>
      <c r="AR16" s="186">
        <v>1.1522786301369863</v>
      </c>
      <c r="AS16" s="186">
        <v>4.9247627397260265</v>
      </c>
      <c r="AT16" s="188">
        <v>147.74288219178081</v>
      </c>
      <c r="AU16" s="189" t="s">
        <v>231</v>
      </c>
      <c r="AV16" s="190"/>
      <c r="AW16" s="166" t="s">
        <v>232</v>
      </c>
      <c r="AX16" s="166" t="s">
        <v>59</v>
      </c>
      <c r="AY16" s="191" t="s">
        <v>368</v>
      </c>
      <c r="AZ16" s="166" t="s">
        <v>234</v>
      </c>
      <c r="BA16" s="166"/>
    </row>
    <row r="17" spans="1:55" s="192" customFormat="1" ht="15" customHeight="1" x14ac:dyDescent="0.25">
      <c r="A17" s="182">
        <v>10</v>
      </c>
      <c r="B17" s="555"/>
      <c r="C17" s="582"/>
      <c r="D17" s="700" t="s">
        <v>17138</v>
      </c>
      <c r="E17" s="170" t="s">
        <v>49</v>
      </c>
      <c r="F17" s="166" t="s">
        <v>59</v>
      </c>
      <c r="G17" s="166" t="s">
        <v>384</v>
      </c>
      <c r="H17" s="166" t="s">
        <v>385</v>
      </c>
      <c r="I17" s="166" t="s">
        <v>386</v>
      </c>
      <c r="J17" s="166"/>
      <c r="K17" s="166" t="s">
        <v>219</v>
      </c>
      <c r="L17" s="166" t="s">
        <v>220</v>
      </c>
      <c r="M17" s="166" t="s">
        <v>221</v>
      </c>
      <c r="N17" s="166" t="s">
        <v>316</v>
      </c>
      <c r="O17" s="166" t="s">
        <v>317</v>
      </c>
      <c r="P17" s="166">
        <v>0</v>
      </c>
      <c r="Q17" s="186">
        <v>8</v>
      </c>
      <c r="R17" s="186">
        <v>2</v>
      </c>
      <c r="S17" s="168">
        <v>16</v>
      </c>
      <c r="T17" s="59">
        <v>6</v>
      </c>
      <c r="U17" s="340"/>
      <c r="V17" s="340">
        <v>1</v>
      </c>
      <c r="W17" s="340"/>
      <c r="X17" s="340">
        <v>1</v>
      </c>
      <c r="Y17" s="183"/>
      <c r="Z17" s="183"/>
      <c r="AA17" s="183"/>
      <c r="AB17" s="166" t="s">
        <v>62</v>
      </c>
      <c r="AC17" s="170" t="s">
        <v>224</v>
      </c>
      <c r="AD17" s="185" t="s">
        <v>225</v>
      </c>
      <c r="AE17" s="166" t="s">
        <v>1</v>
      </c>
      <c r="AF17" s="166" t="s">
        <v>226</v>
      </c>
      <c r="AG17" s="166" t="s">
        <v>227</v>
      </c>
      <c r="AH17" s="166" t="s">
        <v>387</v>
      </c>
      <c r="AI17" s="166" t="s">
        <v>348</v>
      </c>
      <c r="AJ17" s="165" t="s">
        <v>230</v>
      </c>
      <c r="AK17" s="166" t="s">
        <v>337</v>
      </c>
      <c r="AL17" s="167">
        <v>0.114</v>
      </c>
      <c r="AM17" s="168">
        <v>3342.8</v>
      </c>
      <c r="AN17" s="186">
        <v>0.79677698630136984</v>
      </c>
      <c r="AO17" s="186">
        <v>0.24727561643835616</v>
      </c>
      <c r="AP17" s="187">
        <v>1.0440526027397259</v>
      </c>
      <c r="AQ17" s="186">
        <v>4.188142283105023</v>
      </c>
      <c r="AR17" s="186">
        <v>1.2558920547945205</v>
      </c>
      <c r="AS17" s="186">
        <v>5.4440343378995433</v>
      </c>
      <c r="AT17" s="188">
        <v>163.32103013698631</v>
      </c>
      <c r="AU17" s="189" t="s">
        <v>231</v>
      </c>
      <c r="AV17" s="190"/>
      <c r="AW17" s="166" t="s">
        <v>232</v>
      </c>
      <c r="AX17" s="166" t="s">
        <v>59</v>
      </c>
      <c r="AY17" s="191" t="s">
        <v>388</v>
      </c>
      <c r="AZ17" s="166" t="s">
        <v>234</v>
      </c>
      <c r="BA17" s="166"/>
    </row>
    <row r="18" spans="1:55" s="192" customFormat="1" ht="15" customHeight="1" x14ac:dyDescent="0.25">
      <c r="A18" s="182">
        <v>11</v>
      </c>
      <c r="B18" s="555"/>
      <c r="C18" s="582"/>
      <c r="D18" s="700" t="s">
        <v>17138</v>
      </c>
      <c r="E18" s="170" t="s">
        <v>49</v>
      </c>
      <c r="F18" s="166" t="s">
        <v>59</v>
      </c>
      <c r="G18" s="166" t="s">
        <v>398</v>
      </c>
      <c r="H18" s="166" t="s">
        <v>399</v>
      </c>
      <c r="I18" s="166" t="s">
        <v>400</v>
      </c>
      <c r="J18" s="166"/>
      <c r="K18" s="166" t="s">
        <v>219</v>
      </c>
      <c r="L18" s="166" t="s">
        <v>220</v>
      </c>
      <c r="M18" s="166" t="s">
        <v>221</v>
      </c>
      <c r="N18" s="166" t="s">
        <v>222</v>
      </c>
      <c r="O18" s="166" t="s">
        <v>317</v>
      </c>
      <c r="P18" s="166">
        <v>0</v>
      </c>
      <c r="Q18" s="186">
        <v>8</v>
      </c>
      <c r="R18" s="186">
        <v>2</v>
      </c>
      <c r="S18" s="168">
        <v>16</v>
      </c>
      <c r="T18" s="59">
        <v>6</v>
      </c>
      <c r="U18" s="340"/>
      <c r="V18" s="340">
        <v>1</v>
      </c>
      <c r="W18" s="340"/>
      <c r="X18" s="340">
        <v>0</v>
      </c>
      <c r="Y18" s="183"/>
      <c r="Z18" s="183"/>
      <c r="AA18" s="183"/>
      <c r="AB18" s="166" t="s">
        <v>62</v>
      </c>
      <c r="AC18" s="170" t="s">
        <v>224</v>
      </c>
      <c r="AD18" s="185" t="s">
        <v>225</v>
      </c>
      <c r="AE18" s="166" t="s">
        <v>1</v>
      </c>
      <c r="AF18" s="166" t="s">
        <v>226</v>
      </c>
      <c r="AG18" s="166" t="s">
        <v>227</v>
      </c>
      <c r="AH18" s="166" t="s">
        <v>389</v>
      </c>
      <c r="AI18" s="166" t="s">
        <v>351</v>
      </c>
      <c r="AJ18" s="165" t="s">
        <v>230</v>
      </c>
      <c r="AK18" s="166" t="s">
        <v>337</v>
      </c>
      <c r="AL18" s="167">
        <v>0.114</v>
      </c>
      <c r="AM18" s="168">
        <v>8029.6</v>
      </c>
      <c r="AN18" s="186">
        <v>1.9139046575342467</v>
      </c>
      <c r="AO18" s="186">
        <v>0.59397041095890413</v>
      </c>
      <c r="AP18" s="187">
        <v>2.507875068493151</v>
      </c>
      <c r="AQ18" s="186">
        <v>3.9160964383561647</v>
      </c>
      <c r="AR18" s="186">
        <v>1.2153402739726027</v>
      </c>
      <c r="AS18" s="186">
        <v>5.1314367123287674</v>
      </c>
      <c r="AT18" s="188">
        <v>153.94310136986303</v>
      </c>
      <c r="AU18" s="189" t="s">
        <v>231</v>
      </c>
      <c r="AV18" s="190"/>
      <c r="AW18" s="166" t="s">
        <v>232</v>
      </c>
      <c r="AX18" s="166" t="s">
        <v>59</v>
      </c>
      <c r="AY18" s="191" t="s">
        <v>401</v>
      </c>
      <c r="AZ18" s="166" t="s">
        <v>234</v>
      </c>
      <c r="BA18" s="166"/>
    </row>
    <row r="19" spans="1:55" s="192" customFormat="1" ht="15" customHeight="1" x14ac:dyDescent="0.25">
      <c r="A19" s="353">
        <v>12</v>
      </c>
      <c r="B19" s="556"/>
      <c r="C19" s="582"/>
      <c r="D19" s="700" t="s">
        <v>17138</v>
      </c>
      <c r="E19" s="366" t="s">
        <v>49</v>
      </c>
      <c r="F19" s="354" t="s">
        <v>59</v>
      </c>
      <c r="G19" s="354" t="s">
        <v>16649</v>
      </c>
      <c r="H19" s="166" t="s">
        <v>408</v>
      </c>
      <c r="I19" s="166" t="s">
        <v>409</v>
      </c>
      <c r="J19" s="166"/>
      <c r="K19" s="166" t="s">
        <v>219</v>
      </c>
      <c r="L19" s="166" t="s">
        <v>220</v>
      </c>
      <c r="M19" s="166" t="s">
        <v>221</v>
      </c>
      <c r="N19" s="166" t="s">
        <v>222</v>
      </c>
      <c r="O19" s="166" t="s">
        <v>317</v>
      </c>
      <c r="P19" s="166">
        <v>0</v>
      </c>
      <c r="Q19" s="186">
        <v>5</v>
      </c>
      <c r="R19" s="186">
        <v>1.6</v>
      </c>
      <c r="S19" s="168">
        <v>8</v>
      </c>
      <c r="T19" s="59">
        <v>5</v>
      </c>
      <c r="U19" s="340"/>
      <c r="V19" s="340">
        <v>2</v>
      </c>
      <c r="W19" s="340"/>
      <c r="X19" s="340">
        <v>1</v>
      </c>
      <c r="Y19" s="183">
        <v>1</v>
      </c>
      <c r="Z19" s="183"/>
      <c r="AA19" s="183"/>
      <c r="AB19" s="166" t="s">
        <v>62</v>
      </c>
      <c r="AC19" s="170" t="s">
        <v>224</v>
      </c>
      <c r="AD19" s="185" t="s">
        <v>225</v>
      </c>
      <c r="AE19" s="166" t="s">
        <v>1</v>
      </c>
      <c r="AF19" s="166" t="s">
        <v>226</v>
      </c>
      <c r="AG19" s="166" t="s">
        <v>227</v>
      </c>
      <c r="AH19" s="166" t="s">
        <v>410</v>
      </c>
      <c r="AI19" s="166" t="s">
        <v>286</v>
      </c>
      <c r="AJ19" s="165" t="s">
        <v>230</v>
      </c>
      <c r="AK19" s="166" t="s">
        <v>337</v>
      </c>
      <c r="AL19" s="167">
        <v>0.114</v>
      </c>
      <c r="AM19" s="168">
        <v>386</v>
      </c>
      <c r="AN19" s="167">
        <v>9.2005479452054797E-2</v>
      </c>
      <c r="AO19" s="167">
        <v>2.8553424657534247E-2</v>
      </c>
      <c r="AP19" s="187">
        <v>0.12055890410958904</v>
      </c>
      <c r="AQ19" s="167">
        <v>5.9528736986301363</v>
      </c>
      <c r="AR19" s="167">
        <v>2.0175805479452054</v>
      </c>
      <c r="AS19" s="167">
        <v>7.9704542465753416</v>
      </c>
      <c r="AT19" s="372">
        <v>239.11362739726025</v>
      </c>
      <c r="AU19" s="189" t="s">
        <v>231</v>
      </c>
      <c r="AV19" s="190"/>
      <c r="AW19" s="166" t="s">
        <v>232</v>
      </c>
      <c r="AX19" s="166" t="s">
        <v>59</v>
      </c>
      <c r="AY19" s="191" t="s">
        <v>411</v>
      </c>
      <c r="AZ19" s="166" t="s">
        <v>234</v>
      </c>
      <c r="BA19" s="166"/>
    </row>
    <row r="20" spans="1:55" s="519" customFormat="1" ht="15" customHeight="1" x14ac:dyDescent="0.25">
      <c r="A20" s="518">
        <v>13</v>
      </c>
      <c r="B20" s="557" t="s">
        <v>17088</v>
      </c>
      <c r="C20" s="583"/>
      <c r="D20" s="701">
        <v>2020</v>
      </c>
      <c r="E20" s="558" t="s">
        <v>49</v>
      </c>
      <c r="F20" s="519" t="s">
        <v>59</v>
      </c>
      <c r="G20" s="519" t="s">
        <v>422</v>
      </c>
      <c r="H20" s="519" t="s">
        <v>423</v>
      </c>
      <c r="I20" s="519" t="s">
        <v>424</v>
      </c>
      <c r="K20" s="519" t="s">
        <v>219</v>
      </c>
      <c r="L20" s="519" t="s">
        <v>220</v>
      </c>
      <c r="M20" s="519" t="s">
        <v>221</v>
      </c>
      <c r="N20" s="519" t="s">
        <v>222</v>
      </c>
      <c r="O20" s="519" t="s">
        <v>221</v>
      </c>
      <c r="P20" s="519" t="s">
        <v>223</v>
      </c>
      <c r="Q20" s="520">
        <v>5.25</v>
      </c>
      <c r="R20" s="520">
        <v>3.25</v>
      </c>
      <c r="S20" s="521">
        <v>17.0625</v>
      </c>
      <c r="T20" s="522">
        <v>6</v>
      </c>
      <c r="U20" s="523"/>
      <c r="V20" s="523">
        <v>2</v>
      </c>
      <c r="W20" s="523"/>
      <c r="X20" s="523"/>
      <c r="Y20" s="524"/>
      <c r="Z20" s="524"/>
      <c r="AA20" s="524"/>
      <c r="AB20" s="519" t="s">
        <v>330</v>
      </c>
      <c r="AC20" s="558" t="s">
        <v>425</v>
      </c>
      <c r="AD20" s="559" t="s">
        <v>426</v>
      </c>
      <c r="AE20" s="519" t="s">
        <v>427</v>
      </c>
      <c r="AF20" s="519" t="s">
        <v>428</v>
      </c>
      <c r="AG20" s="519" t="s">
        <v>429</v>
      </c>
      <c r="AH20" s="560" t="s">
        <v>430</v>
      </c>
      <c r="AI20" s="560" t="s">
        <v>265</v>
      </c>
      <c r="AJ20" s="561" t="s">
        <v>230</v>
      </c>
      <c r="AK20" s="560" t="s">
        <v>337</v>
      </c>
      <c r="AL20" s="562">
        <v>0</v>
      </c>
      <c r="AM20" s="563">
        <v>0</v>
      </c>
      <c r="AN20" s="564">
        <v>0</v>
      </c>
      <c r="AO20" s="564">
        <v>0</v>
      </c>
      <c r="AP20" s="565">
        <v>0</v>
      </c>
      <c r="AQ20" s="566">
        <v>6.6269999999999998</v>
      </c>
      <c r="AR20" s="566">
        <v>2.0544558904109591</v>
      </c>
      <c r="AS20" s="566">
        <v>8.6809999999999992</v>
      </c>
      <c r="AT20" s="566">
        <v>260.42999999999995</v>
      </c>
      <c r="AU20" s="529" t="s">
        <v>231</v>
      </c>
      <c r="AV20" s="530" t="s">
        <v>431</v>
      </c>
      <c r="AW20" s="519" t="s">
        <v>232</v>
      </c>
      <c r="AX20" s="519" t="s">
        <v>59</v>
      </c>
      <c r="AY20" s="531" t="s">
        <v>432</v>
      </c>
      <c r="AZ20" s="519" t="s">
        <v>234</v>
      </c>
      <c r="BA20" s="532" t="s">
        <v>16702</v>
      </c>
      <c r="BB20" s="533"/>
    </row>
    <row r="21" spans="1:55" s="571" customFormat="1" ht="15" customHeight="1" x14ac:dyDescent="0.25">
      <c r="A21" s="518">
        <v>14</v>
      </c>
      <c r="B21" s="557" t="s">
        <v>17088</v>
      </c>
      <c r="C21" s="584"/>
      <c r="D21" s="701">
        <v>2020</v>
      </c>
      <c r="E21" s="558" t="s">
        <v>49</v>
      </c>
      <c r="F21" s="519" t="s">
        <v>59</v>
      </c>
      <c r="G21" s="519" t="s">
        <v>16723</v>
      </c>
      <c r="H21" s="519" t="s">
        <v>440</v>
      </c>
      <c r="I21" s="519" t="s">
        <v>441</v>
      </c>
      <c r="J21" s="519"/>
      <c r="K21" s="519" t="s">
        <v>219</v>
      </c>
      <c r="L21" s="519" t="s">
        <v>220</v>
      </c>
      <c r="M21" s="519" t="s">
        <v>221</v>
      </c>
      <c r="N21" s="519" t="s">
        <v>222</v>
      </c>
      <c r="O21" s="519" t="s">
        <v>221</v>
      </c>
      <c r="P21" s="519" t="s">
        <v>222</v>
      </c>
      <c r="Q21" s="520">
        <v>5.25</v>
      </c>
      <c r="R21" s="520">
        <v>3.25</v>
      </c>
      <c r="S21" s="521">
        <v>17.0625</v>
      </c>
      <c r="T21" s="522">
        <v>4</v>
      </c>
      <c r="U21" s="523"/>
      <c r="V21" s="523">
        <v>1</v>
      </c>
      <c r="W21" s="523"/>
      <c r="X21" s="523">
        <v>0</v>
      </c>
      <c r="Y21" s="524"/>
      <c r="Z21" s="524"/>
      <c r="AA21" s="524"/>
      <c r="AB21" s="519" t="s">
        <v>62</v>
      </c>
      <c r="AC21" s="558" t="s">
        <v>224</v>
      </c>
      <c r="AD21" s="559" t="s">
        <v>225</v>
      </c>
      <c r="AE21" s="519" t="s">
        <v>1</v>
      </c>
      <c r="AF21" s="519" t="s">
        <v>226</v>
      </c>
      <c r="AG21" s="519" t="s">
        <v>227</v>
      </c>
      <c r="AH21" s="519" t="s">
        <v>442</v>
      </c>
      <c r="AI21" s="519" t="s">
        <v>443</v>
      </c>
      <c r="AJ21" s="526" t="s">
        <v>230</v>
      </c>
      <c r="AK21" s="519" t="s">
        <v>337</v>
      </c>
      <c r="AL21" s="527">
        <v>0.114</v>
      </c>
      <c r="AM21" s="521">
        <v>6023</v>
      </c>
      <c r="AN21" s="520">
        <v>1.4356191780821916</v>
      </c>
      <c r="AO21" s="520">
        <v>0.4455369863013699</v>
      </c>
      <c r="AP21" s="528">
        <v>1.8811561643835615</v>
      </c>
      <c r="AQ21" s="527">
        <v>8.8378027397260261</v>
      </c>
      <c r="AR21" s="527">
        <v>1.9991835616438354</v>
      </c>
      <c r="AS21" s="527">
        <v>10.836986301369862</v>
      </c>
      <c r="AT21" s="567">
        <v>325.10958904109589</v>
      </c>
      <c r="AU21" s="568" t="s">
        <v>231</v>
      </c>
      <c r="AV21" s="569" t="s">
        <v>431</v>
      </c>
      <c r="AW21" s="519" t="s">
        <v>232</v>
      </c>
      <c r="AX21" s="519" t="s">
        <v>59</v>
      </c>
      <c r="AY21" s="570" t="s">
        <v>444</v>
      </c>
      <c r="AZ21" s="519" t="s">
        <v>234</v>
      </c>
      <c r="BA21" s="548" t="s">
        <v>16716</v>
      </c>
    </row>
    <row r="22" spans="1:55" s="192" customFormat="1" ht="15" customHeight="1" x14ac:dyDescent="0.25">
      <c r="A22" s="182">
        <v>15</v>
      </c>
      <c r="B22" s="555"/>
      <c r="C22" s="581"/>
      <c r="D22" s="700" t="s">
        <v>17138</v>
      </c>
      <c r="E22" s="166" t="s">
        <v>49</v>
      </c>
      <c r="F22" s="166" t="s">
        <v>59</v>
      </c>
      <c r="G22" s="166" t="s">
        <v>462</v>
      </c>
      <c r="H22" s="166" t="s">
        <v>463</v>
      </c>
      <c r="I22" s="166" t="s">
        <v>464</v>
      </c>
      <c r="J22" s="166"/>
      <c r="K22" s="166" t="s">
        <v>219</v>
      </c>
      <c r="L22" s="166" t="s">
        <v>220</v>
      </c>
      <c r="M22" s="166" t="s">
        <v>221</v>
      </c>
      <c r="N22" s="166" t="s">
        <v>222</v>
      </c>
      <c r="O22" s="166" t="s">
        <v>317</v>
      </c>
      <c r="P22" s="166">
        <v>0</v>
      </c>
      <c r="Q22" s="186">
        <v>8</v>
      </c>
      <c r="R22" s="186">
        <v>2</v>
      </c>
      <c r="S22" s="168">
        <v>16</v>
      </c>
      <c r="T22" s="59">
        <v>5</v>
      </c>
      <c r="U22" s="340"/>
      <c r="V22" s="340">
        <v>0</v>
      </c>
      <c r="W22" s="340"/>
      <c r="X22" s="340">
        <v>1</v>
      </c>
      <c r="Y22" s="183"/>
      <c r="Z22" s="183">
        <v>2</v>
      </c>
      <c r="AA22" s="183"/>
      <c r="AB22" s="166" t="s">
        <v>62</v>
      </c>
      <c r="AC22" s="170" t="s">
        <v>224</v>
      </c>
      <c r="AD22" s="185" t="s">
        <v>225</v>
      </c>
      <c r="AE22" s="166" t="s">
        <v>1</v>
      </c>
      <c r="AF22" s="166" t="s">
        <v>226</v>
      </c>
      <c r="AG22" s="166" t="s">
        <v>227</v>
      </c>
      <c r="AH22" s="166" t="s">
        <v>465</v>
      </c>
      <c r="AI22" s="166" t="s">
        <v>346</v>
      </c>
      <c r="AJ22" s="165" t="s">
        <v>230</v>
      </c>
      <c r="AK22" s="166" t="s">
        <v>337</v>
      </c>
      <c r="AL22" s="167">
        <v>0.114</v>
      </c>
      <c r="AM22" s="168">
        <v>19606</v>
      </c>
      <c r="AN22" s="186">
        <v>4.6732109589041091</v>
      </c>
      <c r="AO22" s="186">
        <v>1.4503068493150684</v>
      </c>
      <c r="AP22" s="187">
        <v>6.1235178082191775</v>
      </c>
      <c r="AQ22" s="186">
        <v>9.6827663013698615</v>
      </c>
      <c r="AR22" s="186">
        <v>2.9998183561643836</v>
      </c>
      <c r="AS22" s="186">
        <v>12.682584657534246</v>
      </c>
      <c r="AT22" s="188">
        <v>380.47753972602737</v>
      </c>
      <c r="AU22" s="189" t="s">
        <v>231</v>
      </c>
      <c r="AV22" s="190"/>
      <c r="AW22" s="166" t="s">
        <v>232</v>
      </c>
      <c r="AX22" s="166" t="s">
        <v>59</v>
      </c>
      <c r="AY22" s="191" t="s">
        <v>466</v>
      </c>
      <c r="AZ22" s="166" t="s">
        <v>234</v>
      </c>
      <c r="BA22" s="166"/>
    </row>
    <row r="23" spans="1:55" s="192" customFormat="1" ht="15" customHeight="1" x14ac:dyDescent="0.25">
      <c r="A23" s="182">
        <v>16</v>
      </c>
      <c r="B23" s="555"/>
      <c r="C23" s="581"/>
      <c r="D23" s="700" t="s">
        <v>17138</v>
      </c>
      <c r="E23" s="166" t="s">
        <v>49</v>
      </c>
      <c r="F23" s="166" t="s">
        <v>59</v>
      </c>
      <c r="G23" s="166" t="s">
        <v>469</v>
      </c>
      <c r="H23" s="166" t="s">
        <v>470</v>
      </c>
      <c r="I23" s="166" t="s">
        <v>471</v>
      </c>
      <c r="J23" s="166"/>
      <c r="K23" s="166" t="s">
        <v>219</v>
      </c>
      <c r="L23" s="166" t="s">
        <v>220</v>
      </c>
      <c r="M23" s="166" t="s">
        <v>221</v>
      </c>
      <c r="N23" s="166" t="s">
        <v>222</v>
      </c>
      <c r="O23" s="166" t="s">
        <v>317</v>
      </c>
      <c r="P23" s="166">
        <v>0</v>
      </c>
      <c r="Q23" s="186">
        <v>5</v>
      </c>
      <c r="R23" s="186">
        <v>2</v>
      </c>
      <c r="S23" s="168">
        <v>10</v>
      </c>
      <c r="T23" s="59">
        <v>3</v>
      </c>
      <c r="U23" s="340"/>
      <c r="V23" s="340">
        <v>0</v>
      </c>
      <c r="W23" s="340"/>
      <c r="X23" s="340">
        <v>0</v>
      </c>
      <c r="Y23" s="183"/>
      <c r="Z23" s="183">
        <v>1</v>
      </c>
      <c r="AA23" s="183"/>
      <c r="AB23" s="166" t="s">
        <v>62</v>
      </c>
      <c r="AC23" s="170" t="s">
        <v>224</v>
      </c>
      <c r="AD23" s="185" t="s">
        <v>225</v>
      </c>
      <c r="AE23" s="166" t="s">
        <v>1</v>
      </c>
      <c r="AF23" s="166" t="s">
        <v>226</v>
      </c>
      <c r="AG23" s="166" t="s">
        <v>227</v>
      </c>
      <c r="AH23" s="166" t="s">
        <v>465</v>
      </c>
      <c r="AI23" s="166" t="s">
        <v>348</v>
      </c>
      <c r="AJ23" s="165" t="s">
        <v>230</v>
      </c>
      <c r="AK23" s="166" t="s">
        <v>337</v>
      </c>
      <c r="AL23" s="167">
        <v>0.114</v>
      </c>
      <c r="AM23" s="168">
        <v>12991.6</v>
      </c>
      <c r="AN23" s="186">
        <v>3.0966279452054795</v>
      </c>
      <c r="AO23" s="186">
        <v>0.96102246575342476</v>
      </c>
      <c r="AP23" s="187">
        <v>4.057650410958904</v>
      </c>
      <c r="AQ23" s="186">
        <v>6.951085479452054</v>
      </c>
      <c r="AR23" s="186">
        <v>2.1572334246575346</v>
      </c>
      <c r="AS23" s="186">
        <v>9.1083189041095878</v>
      </c>
      <c r="AT23" s="188">
        <v>273.24956712328765</v>
      </c>
      <c r="AU23" s="189" t="s">
        <v>231</v>
      </c>
      <c r="AV23" s="190"/>
      <c r="AW23" s="166" t="s">
        <v>232</v>
      </c>
      <c r="AX23" s="166" t="s">
        <v>59</v>
      </c>
      <c r="AY23" s="191" t="s">
        <v>472</v>
      </c>
      <c r="AZ23" s="166" t="s">
        <v>234</v>
      </c>
      <c r="BA23" s="166"/>
    </row>
    <row r="24" spans="1:55" s="192" customFormat="1" ht="15" customHeight="1" x14ac:dyDescent="0.25">
      <c r="A24" s="182">
        <v>17</v>
      </c>
      <c r="B24" s="555"/>
      <c r="C24" s="581"/>
      <c r="D24" s="700" t="s">
        <v>17138</v>
      </c>
      <c r="E24" s="166" t="s">
        <v>49</v>
      </c>
      <c r="F24" s="166" t="s">
        <v>59</v>
      </c>
      <c r="G24" s="166" t="s">
        <v>473</v>
      </c>
      <c r="H24" s="166" t="s">
        <v>474</v>
      </c>
      <c r="I24" s="166" t="s">
        <v>475</v>
      </c>
      <c r="J24" s="166"/>
      <c r="K24" s="166" t="s">
        <v>219</v>
      </c>
      <c r="L24" s="166" t="s">
        <v>220</v>
      </c>
      <c r="M24" s="166" t="s">
        <v>221</v>
      </c>
      <c r="N24" s="166" t="s">
        <v>222</v>
      </c>
      <c r="O24" s="166" t="s">
        <v>317</v>
      </c>
      <c r="P24" s="166">
        <v>0</v>
      </c>
      <c r="Q24" s="186">
        <v>8</v>
      </c>
      <c r="R24" s="186">
        <v>2</v>
      </c>
      <c r="S24" s="168">
        <v>16</v>
      </c>
      <c r="T24" s="59">
        <v>3</v>
      </c>
      <c r="U24" s="340"/>
      <c r="V24" s="340">
        <v>0</v>
      </c>
      <c r="W24" s="340"/>
      <c r="X24" s="340">
        <v>0</v>
      </c>
      <c r="Y24" s="183"/>
      <c r="Z24" s="183">
        <v>1</v>
      </c>
      <c r="AA24" s="183"/>
      <c r="AB24" s="166" t="s">
        <v>62</v>
      </c>
      <c r="AC24" s="170" t="s">
        <v>224</v>
      </c>
      <c r="AD24" s="185" t="s">
        <v>225</v>
      </c>
      <c r="AE24" s="166" t="s">
        <v>1</v>
      </c>
      <c r="AF24" s="166" t="s">
        <v>226</v>
      </c>
      <c r="AG24" s="166" t="s">
        <v>227</v>
      </c>
      <c r="AH24" s="166" t="s">
        <v>465</v>
      </c>
      <c r="AI24" s="166" t="s">
        <v>350</v>
      </c>
      <c r="AJ24" s="165" t="s">
        <v>230</v>
      </c>
      <c r="AK24" s="166" t="s">
        <v>337</v>
      </c>
      <c r="AL24" s="167">
        <v>0.114</v>
      </c>
      <c r="AM24" s="168">
        <v>11961.5</v>
      </c>
      <c r="AN24" s="186">
        <v>2.8510972602739724</v>
      </c>
      <c r="AO24" s="186">
        <v>0.88482328767123297</v>
      </c>
      <c r="AP24" s="187">
        <v>3.7359205479452053</v>
      </c>
      <c r="AQ24" s="186">
        <v>2.8510972602739724</v>
      </c>
      <c r="AR24" s="186">
        <v>0.88482328767123297</v>
      </c>
      <c r="AS24" s="186">
        <v>3.7359205479452053</v>
      </c>
      <c r="AT24" s="188">
        <v>112.07761643835616</v>
      </c>
      <c r="AU24" s="189" t="s">
        <v>231</v>
      </c>
      <c r="AV24" s="190"/>
      <c r="AW24" s="166" t="s">
        <v>232</v>
      </c>
      <c r="AX24" s="166" t="s">
        <v>59</v>
      </c>
      <c r="AY24" s="191" t="s">
        <v>476</v>
      </c>
      <c r="AZ24" s="166" t="s">
        <v>234</v>
      </c>
      <c r="BA24" s="166"/>
    </row>
    <row r="25" spans="1:55" s="192" customFormat="1" ht="15" customHeight="1" x14ac:dyDescent="0.25">
      <c r="A25" s="182">
        <v>18</v>
      </c>
      <c r="B25" s="555"/>
      <c r="C25" s="581"/>
      <c r="D25" s="700" t="s">
        <v>17138</v>
      </c>
      <c r="E25" s="166" t="s">
        <v>49</v>
      </c>
      <c r="F25" s="166" t="s">
        <v>59</v>
      </c>
      <c r="G25" s="166" t="s">
        <v>477</v>
      </c>
      <c r="H25" s="166" t="s">
        <v>478</v>
      </c>
      <c r="I25" s="166" t="s">
        <v>479</v>
      </c>
      <c r="J25" s="166"/>
      <c r="K25" s="166" t="s">
        <v>219</v>
      </c>
      <c r="L25" s="166" t="s">
        <v>220</v>
      </c>
      <c r="M25" s="166" t="s">
        <v>221</v>
      </c>
      <c r="N25" s="166" t="s">
        <v>222</v>
      </c>
      <c r="O25" s="166" t="s">
        <v>317</v>
      </c>
      <c r="P25" s="166">
        <v>0</v>
      </c>
      <c r="Q25" s="186">
        <v>8</v>
      </c>
      <c r="R25" s="186">
        <v>2</v>
      </c>
      <c r="S25" s="168">
        <v>16</v>
      </c>
      <c r="T25" s="59">
        <v>3</v>
      </c>
      <c r="U25" s="340"/>
      <c r="V25" s="340">
        <v>1</v>
      </c>
      <c r="W25" s="340"/>
      <c r="X25" s="340">
        <v>1</v>
      </c>
      <c r="Y25" s="183"/>
      <c r="Z25" s="183"/>
      <c r="AA25" s="183"/>
      <c r="AB25" s="166" t="s">
        <v>62</v>
      </c>
      <c r="AC25" s="170" t="s">
        <v>224</v>
      </c>
      <c r="AD25" s="185" t="s">
        <v>225</v>
      </c>
      <c r="AE25" s="166" t="s">
        <v>1</v>
      </c>
      <c r="AF25" s="166" t="s">
        <v>226</v>
      </c>
      <c r="AG25" s="166" t="s">
        <v>227</v>
      </c>
      <c r="AH25" s="166" t="s">
        <v>465</v>
      </c>
      <c r="AI25" s="166" t="s">
        <v>351</v>
      </c>
      <c r="AJ25" s="165" t="s">
        <v>230</v>
      </c>
      <c r="AK25" s="166" t="s">
        <v>337</v>
      </c>
      <c r="AL25" s="167">
        <v>0.114</v>
      </c>
      <c r="AM25" s="168">
        <v>13099.5</v>
      </c>
      <c r="AN25" s="186">
        <v>3.1223465753424651</v>
      </c>
      <c r="AO25" s="186">
        <v>0.96900410958904115</v>
      </c>
      <c r="AP25" s="187">
        <v>4.0913506849315064</v>
      </c>
      <c r="AQ25" s="186">
        <v>3.1223465753424651</v>
      </c>
      <c r="AR25" s="186">
        <v>0.96900410958904115</v>
      </c>
      <c r="AS25" s="186">
        <v>4.0913506849315064</v>
      </c>
      <c r="AT25" s="188">
        <v>122.7405205479452</v>
      </c>
      <c r="AU25" s="189" t="s">
        <v>231</v>
      </c>
      <c r="AV25" s="190"/>
      <c r="AW25" s="166" t="s">
        <v>232</v>
      </c>
      <c r="AX25" s="166" t="s">
        <v>59</v>
      </c>
      <c r="AY25" s="191" t="s">
        <v>480</v>
      </c>
      <c r="AZ25" s="166" t="s">
        <v>234</v>
      </c>
      <c r="BA25" s="166"/>
    </row>
    <row r="26" spans="1:55" s="192" customFormat="1" ht="15" customHeight="1" x14ac:dyDescent="0.25">
      <c r="A26" s="182">
        <v>19</v>
      </c>
      <c r="B26" s="555"/>
      <c r="C26" s="581"/>
      <c r="D26" s="700" t="s">
        <v>17138</v>
      </c>
      <c r="E26" s="170" t="s">
        <v>49</v>
      </c>
      <c r="F26" s="166" t="s">
        <v>59</v>
      </c>
      <c r="G26" s="166" t="s">
        <v>481</v>
      </c>
      <c r="H26" s="198" t="s">
        <v>482</v>
      </c>
      <c r="I26" s="198" t="s">
        <v>483</v>
      </c>
      <c r="J26" s="166"/>
      <c r="K26" s="166" t="s">
        <v>219</v>
      </c>
      <c r="L26" s="166" t="s">
        <v>220</v>
      </c>
      <c r="M26" s="166" t="s">
        <v>221</v>
      </c>
      <c r="N26" s="166" t="s">
        <v>484</v>
      </c>
      <c r="O26" s="166" t="s">
        <v>317</v>
      </c>
      <c r="P26" s="166">
        <v>0</v>
      </c>
      <c r="Q26" s="199">
        <v>13.5</v>
      </c>
      <c r="R26" s="199">
        <v>3</v>
      </c>
      <c r="S26" s="168">
        <v>40.5</v>
      </c>
      <c r="T26" s="59">
        <v>6</v>
      </c>
      <c r="U26" s="340"/>
      <c r="V26" s="340">
        <v>2</v>
      </c>
      <c r="W26" s="340"/>
      <c r="X26" s="340">
        <v>1</v>
      </c>
      <c r="Y26" s="183"/>
      <c r="Z26" s="183"/>
      <c r="AA26" s="183"/>
      <c r="AB26" s="166" t="s">
        <v>62</v>
      </c>
      <c r="AC26" s="170" t="s">
        <v>224</v>
      </c>
      <c r="AD26" s="185" t="s">
        <v>225</v>
      </c>
      <c r="AE26" s="166" t="s">
        <v>1</v>
      </c>
      <c r="AF26" s="166" t="s">
        <v>226</v>
      </c>
      <c r="AG26" s="166" t="s">
        <v>227</v>
      </c>
      <c r="AH26" s="166" t="s">
        <v>485</v>
      </c>
      <c r="AI26" s="166" t="s">
        <v>353</v>
      </c>
      <c r="AJ26" s="165" t="s">
        <v>230</v>
      </c>
      <c r="AK26" s="166" t="s">
        <v>337</v>
      </c>
      <c r="AL26" s="167">
        <v>0.114</v>
      </c>
      <c r="AM26" s="168">
        <v>1056.4000000000001</v>
      </c>
      <c r="AN26" s="186">
        <v>0.25179945205479454</v>
      </c>
      <c r="AO26" s="186">
        <v>7.8144657534246584E-2</v>
      </c>
      <c r="AP26" s="187">
        <v>0.32994410958904113</v>
      </c>
      <c r="AQ26" s="186">
        <v>7.3686909589041081</v>
      </c>
      <c r="AR26" s="186">
        <v>2.0868115068493149</v>
      </c>
      <c r="AS26" s="186">
        <v>9.4555024657534226</v>
      </c>
      <c r="AT26" s="188">
        <v>283.66507397260267</v>
      </c>
      <c r="AU26" s="189" t="s">
        <v>231</v>
      </c>
      <c r="AV26" s="190"/>
      <c r="AW26" s="166" t="s">
        <v>232</v>
      </c>
      <c r="AX26" s="166" t="s">
        <v>59</v>
      </c>
      <c r="AY26" s="191" t="s">
        <v>486</v>
      </c>
      <c r="AZ26" s="166" t="s">
        <v>234</v>
      </c>
      <c r="BA26" s="166"/>
    </row>
    <row r="27" spans="1:55" s="192" customFormat="1" ht="15" customHeight="1" x14ac:dyDescent="0.25">
      <c r="A27" s="182">
        <v>20</v>
      </c>
      <c r="B27" s="555"/>
      <c r="C27" s="581"/>
      <c r="D27" s="700" t="s">
        <v>17139</v>
      </c>
      <c r="E27" s="170" t="s">
        <v>49</v>
      </c>
      <c r="F27" s="166" t="s">
        <v>59</v>
      </c>
      <c r="G27" s="166" t="s">
        <v>509</v>
      </c>
      <c r="H27" s="198" t="s">
        <v>510</v>
      </c>
      <c r="I27" s="198" t="s">
        <v>511</v>
      </c>
      <c r="J27" s="166"/>
      <c r="K27" s="166" t="s">
        <v>219</v>
      </c>
      <c r="L27" s="166" t="s">
        <v>220</v>
      </c>
      <c r="M27" s="166" t="s">
        <v>221</v>
      </c>
      <c r="N27" s="166" t="s">
        <v>512</v>
      </c>
      <c r="O27" s="166" t="s">
        <v>317</v>
      </c>
      <c r="P27" s="166">
        <v>0</v>
      </c>
      <c r="Q27" s="199">
        <v>9</v>
      </c>
      <c r="R27" s="199">
        <v>1.5</v>
      </c>
      <c r="S27" s="168">
        <v>13.5</v>
      </c>
      <c r="T27" s="59">
        <v>4</v>
      </c>
      <c r="U27" s="340"/>
      <c r="V27" s="340">
        <v>2</v>
      </c>
      <c r="W27" s="340"/>
      <c r="X27" s="340">
        <v>0</v>
      </c>
      <c r="Y27" s="183"/>
      <c r="Z27" s="183"/>
      <c r="AA27" s="183"/>
      <c r="AB27" s="166" t="s">
        <v>62</v>
      </c>
      <c r="AC27" s="170" t="s">
        <v>224</v>
      </c>
      <c r="AD27" s="185" t="s">
        <v>225</v>
      </c>
      <c r="AE27" s="166" t="s">
        <v>1</v>
      </c>
      <c r="AF27" s="166" t="s">
        <v>226</v>
      </c>
      <c r="AG27" s="166" t="s">
        <v>227</v>
      </c>
      <c r="AH27" s="166" t="s">
        <v>513</v>
      </c>
      <c r="AI27" s="166" t="s">
        <v>514</v>
      </c>
      <c r="AJ27" s="165" t="s">
        <v>230</v>
      </c>
      <c r="AK27" s="166" t="s">
        <v>337</v>
      </c>
      <c r="AL27" s="167">
        <v>0.114</v>
      </c>
      <c r="AM27" s="168">
        <v>1386.1</v>
      </c>
      <c r="AN27" s="186">
        <v>0.33038547945205476</v>
      </c>
      <c r="AO27" s="186">
        <v>0.10253342465753423</v>
      </c>
      <c r="AP27" s="187">
        <v>0.432918904109589</v>
      </c>
      <c r="AQ27" s="186">
        <v>5.3701104657534247</v>
      </c>
      <c r="AR27" s="186">
        <v>1.1641334794520548</v>
      </c>
      <c r="AS27" s="186">
        <v>6.5342439452054792</v>
      </c>
      <c r="AT27" s="188">
        <v>196.02731835616439</v>
      </c>
      <c r="AU27" s="189" t="s">
        <v>231</v>
      </c>
      <c r="AV27" s="190"/>
      <c r="AW27" s="166" t="s">
        <v>232</v>
      </c>
      <c r="AX27" s="166" t="s">
        <v>59</v>
      </c>
      <c r="AY27" s="191" t="s">
        <v>515</v>
      </c>
      <c r="AZ27" s="166" t="s">
        <v>234</v>
      </c>
      <c r="BA27" s="166"/>
    </row>
    <row r="28" spans="1:55" s="571" customFormat="1" ht="21" customHeight="1" x14ac:dyDescent="0.25">
      <c r="A28" s="518">
        <v>21</v>
      </c>
      <c r="B28" s="557" t="s">
        <v>17088</v>
      </c>
      <c r="C28" s="664" t="s">
        <v>17089</v>
      </c>
      <c r="D28" s="701">
        <v>2020</v>
      </c>
      <c r="E28" s="572" t="s">
        <v>49</v>
      </c>
      <c r="F28" s="535" t="s">
        <v>59</v>
      </c>
      <c r="G28" s="535" t="s">
        <v>16907</v>
      </c>
      <c r="H28" s="573" t="s">
        <v>525</v>
      </c>
      <c r="I28" s="573" t="s">
        <v>526</v>
      </c>
      <c r="J28" s="519" t="s">
        <v>221</v>
      </c>
      <c r="K28" s="519" t="s">
        <v>219</v>
      </c>
      <c r="L28" s="519" t="s">
        <v>220</v>
      </c>
      <c r="M28" s="519" t="s">
        <v>221</v>
      </c>
      <c r="N28" s="519" t="s">
        <v>222</v>
      </c>
      <c r="O28" s="519" t="s">
        <v>221</v>
      </c>
      <c r="P28" s="519" t="s">
        <v>222</v>
      </c>
      <c r="Q28" s="574">
        <v>6</v>
      </c>
      <c r="R28" s="574">
        <v>1.3</v>
      </c>
      <c r="S28" s="521">
        <v>7.8000000000000007</v>
      </c>
      <c r="T28" s="522">
        <v>6</v>
      </c>
      <c r="U28" s="523"/>
      <c r="V28" s="523">
        <v>0</v>
      </c>
      <c r="W28" s="523"/>
      <c r="X28" s="523">
        <v>0</v>
      </c>
      <c r="Y28" s="524"/>
      <c r="Z28" s="524">
        <v>1</v>
      </c>
      <c r="AA28" s="524"/>
      <c r="AB28" s="519" t="s">
        <v>62</v>
      </c>
      <c r="AC28" s="558" t="s">
        <v>224</v>
      </c>
      <c r="AD28" s="559" t="s">
        <v>225</v>
      </c>
      <c r="AE28" s="519" t="s">
        <v>1</v>
      </c>
      <c r="AF28" s="519" t="s">
        <v>226</v>
      </c>
      <c r="AG28" s="519" t="s">
        <v>227</v>
      </c>
      <c r="AH28" s="519" t="s">
        <v>527</v>
      </c>
      <c r="AI28" s="519" t="s">
        <v>528</v>
      </c>
      <c r="AJ28" s="526" t="s">
        <v>230</v>
      </c>
      <c r="AK28" s="519" t="s">
        <v>337</v>
      </c>
      <c r="AL28" s="527">
        <v>0.114</v>
      </c>
      <c r="AM28" s="521">
        <v>5208.3999999999996</v>
      </c>
      <c r="AN28" s="527">
        <v>1.2414542465753424</v>
      </c>
      <c r="AO28" s="527">
        <v>0.38527890410958898</v>
      </c>
      <c r="AP28" s="528">
        <v>1.6267331506849314</v>
      </c>
      <c r="AQ28" s="527">
        <v>5.4641856712328769</v>
      </c>
      <c r="AR28" s="527">
        <v>1.3077401917808218</v>
      </c>
      <c r="AS28" s="527">
        <v>6.7719258630136983</v>
      </c>
      <c r="AT28" s="567">
        <v>203.15777589041096</v>
      </c>
      <c r="AU28" s="568" t="s">
        <v>231</v>
      </c>
      <c r="AV28" s="569" t="s">
        <v>431</v>
      </c>
      <c r="AW28" s="519" t="s">
        <v>232</v>
      </c>
      <c r="AX28" s="519" t="s">
        <v>59</v>
      </c>
      <c r="AY28" s="570" t="s">
        <v>529</v>
      </c>
      <c r="AZ28" s="519" t="s">
        <v>234</v>
      </c>
      <c r="BA28" s="575" t="s">
        <v>16908</v>
      </c>
      <c r="BC28" s="576" t="s">
        <v>16834</v>
      </c>
    </row>
    <row r="29" spans="1:55" s="571" customFormat="1" ht="21" customHeight="1" x14ac:dyDescent="0.25">
      <c r="A29" s="518">
        <v>22</v>
      </c>
      <c r="B29" s="557" t="s">
        <v>17088</v>
      </c>
      <c r="C29" s="664" t="s">
        <v>17089</v>
      </c>
      <c r="D29" s="701">
        <v>2020</v>
      </c>
      <c r="E29" s="572" t="s">
        <v>49</v>
      </c>
      <c r="F29" s="535" t="s">
        <v>59</v>
      </c>
      <c r="G29" s="535" t="s">
        <v>16654</v>
      </c>
      <c r="H29" s="573" t="s">
        <v>543</v>
      </c>
      <c r="I29" s="573" t="s">
        <v>544</v>
      </c>
      <c r="J29" s="519"/>
      <c r="K29" s="519" t="s">
        <v>219</v>
      </c>
      <c r="L29" s="519" t="s">
        <v>220</v>
      </c>
      <c r="M29" s="519" t="s">
        <v>221</v>
      </c>
      <c r="N29" s="519" t="s">
        <v>222</v>
      </c>
      <c r="O29" s="519" t="s">
        <v>221</v>
      </c>
      <c r="P29" s="519" t="s">
        <v>222</v>
      </c>
      <c r="Q29" s="574">
        <v>10</v>
      </c>
      <c r="R29" s="574">
        <v>1.5</v>
      </c>
      <c r="S29" s="521">
        <v>15</v>
      </c>
      <c r="T29" s="522">
        <v>6</v>
      </c>
      <c r="U29" s="523"/>
      <c r="V29" s="523">
        <v>2</v>
      </c>
      <c r="W29" s="523"/>
      <c r="X29" s="523">
        <v>1</v>
      </c>
      <c r="Y29" s="524"/>
      <c r="Z29" s="524"/>
      <c r="AA29" s="524"/>
      <c r="AB29" s="519" t="s">
        <v>62</v>
      </c>
      <c r="AC29" s="558" t="s">
        <v>224</v>
      </c>
      <c r="AD29" s="559" t="s">
        <v>225</v>
      </c>
      <c r="AE29" s="519" t="s">
        <v>1</v>
      </c>
      <c r="AF29" s="519" t="s">
        <v>226</v>
      </c>
      <c r="AG29" s="519" t="s">
        <v>227</v>
      </c>
      <c r="AH29" s="519" t="s">
        <v>545</v>
      </c>
      <c r="AI29" s="519" t="s">
        <v>546</v>
      </c>
      <c r="AJ29" s="526" t="s">
        <v>230</v>
      </c>
      <c r="AK29" s="519" t="s">
        <v>337</v>
      </c>
      <c r="AL29" s="527">
        <v>0.114</v>
      </c>
      <c r="AM29" s="521">
        <v>2428.96</v>
      </c>
      <c r="AN29" s="520">
        <v>0.57895758904109584</v>
      </c>
      <c r="AO29" s="520">
        <v>0.17967649315068493</v>
      </c>
      <c r="AP29" s="528">
        <v>0.75863408219178075</v>
      </c>
      <c r="AQ29" s="520">
        <v>2.5663395981735158</v>
      </c>
      <c r="AR29" s="520">
        <v>0.77332882191780827</v>
      </c>
      <c r="AS29" s="520">
        <v>3.339668420091324</v>
      </c>
      <c r="AT29" s="577">
        <v>100.19005260273973</v>
      </c>
      <c r="AU29" s="568" t="s">
        <v>231</v>
      </c>
      <c r="AV29" s="569" t="s">
        <v>431</v>
      </c>
      <c r="AW29" s="519" t="s">
        <v>232</v>
      </c>
      <c r="AX29" s="519" t="s">
        <v>59</v>
      </c>
      <c r="AY29" s="570" t="s">
        <v>547</v>
      </c>
      <c r="AZ29" s="519" t="s">
        <v>234</v>
      </c>
      <c r="BA29" s="532" t="s">
        <v>16655</v>
      </c>
    </row>
    <row r="30" spans="1:55" s="192" customFormat="1" ht="15" customHeight="1" x14ac:dyDescent="0.2">
      <c r="A30" s="182">
        <v>23</v>
      </c>
      <c r="B30" s="555"/>
      <c r="C30" s="581"/>
      <c r="D30" s="700" t="s">
        <v>17139</v>
      </c>
      <c r="E30" s="170" t="s">
        <v>49</v>
      </c>
      <c r="F30" s="166" t="s">
        <v>59</v>
      </c>
      <c r="G30" s="166" t="s">
        <v>559</v>
      </c>
      <c r="H30" s="198" t="s">
        <v>560</v>
      </c>
      <c r="I30" s="198" t="s">
        <v>561</v>
      </c>
      <c r="J30" s="166"/>
      <c r="K30" s="166" t="s">
        <v>219</v>
      </c>
      <c r="L30" s="166" t="s">
        <v>220</v>
      </c>
      <c r="M30" s="166" t="s">
        <v>221</v>
      </c>
      <c r="N30" s="166" t="s">
        <v>484</v>
      </c>
      <c r="O30" s="166" t="s">
        <v>317</v>
      </c>
      <c r="P30" s="166">
        <v>0</v>
      </c>
      <c r="Q30" s="199">
        <v>13.5</v>
      </c>
      <c r="R30" s="199">
        <v>3</v>
      </c>
      <c r="S30" s="168">
        <v>40.5</v>
      </c>
      <c r="T30" s="59">
        <v>7</v>
      </c>
      <c r="U30" s="340"/>
      <c r="V30" s="340">
        <v>2</v>
      </c>
      <c r="W30" s="340"/>
      <c r="X30" s="340">
        <v>1</v>
      </c>
      <c r="Y30" s="200"/>
      <c r="Z30" s="183"/>
      <c r="AA30" s="183"/>
      <c r="AB30" s="166" t="s">
        <v>62</v>
      </c>
      <c r="AC30" s="170" t="s">
        <v>224</v>
      </c>
      <c r="AD30" s="185" t="s">
        <v>225</v>
      </c>
      <c r="AE30" s="166" t="s">
        <v>1</v>
      </c>
      <c r="AF30" s="166" t="s">
        <v>226</v>
      </c>
      <c r="AG30" s="166" t="s">
        <v>227</v>
      </c>
      <c r="AH30" s="166" t="s">
        <v>562</v>
      </c>
      <c r="AI30" s="166" t="s">
        <v>563</v>
      </c>
      <c r="AJ30" s="165" t="s">
        <v>230</v>
      </c>
      <c r="AK30" s="201" t="s">
        <v>337</v>
      </c>
      <c r="AL30" s="167">
        <v>0.114</v>
      </c>
      <c r="AM30" s="168">
        <v>2019.1</v>
      </c>
      <c r="AN30" s="186">
        <v>0.48126493150684924</v>
      </c>
      <c r="AO30" s="186">
        <v>0.14935808219178082</v>
      </c>
      <c r="AP30" s="187">
        <v>0.63062301369863005</v>
      </c>
      <c r="AQ30" s="186">
        <v>8.9713893150684907</v>
      </c>
      <c r="AR30" s="186">
        <v>2.7135591780821913</v>
      </c>
      <c r="AS30" s="186">
        <v>11.684948493150682</v>
      </c>
      <c r="AT30" s="188">
        <v>350.54845479452047</v>
      </c>
      <c r="AU30" s="189" t="s">
        <v>231</v>
      </c>
      <c r="AV30" s="190"/>
      <c r="AW30" s="166" t="s">
        <v>232</v>
      </c>
      <c r="AX30" s="166" t="s">
        <v>59</v>
      </c>
      <c r="AY30" s="191" t="s">
        <v>564</v>
      </c>
      <c r="AZ30" s="166" t="s">
        <v>234</v>
      </c>
      <c r="BA30" s="166"/>
    </row>
    <row r="31" spans="1:55" s="192" customFormat="1" ht="15" customHeight="1" x14ac:dyDescent="0.25">
      <c r="A31" s="182">
        <v>24</v>
      </c>
      <c r="B31" s="555"/>
      <c r="C31" s="581"/>
      <c r="D31" s="700" t="s">
        <v>17138</v>
      </c>
      <c r="E31" s="166" t="s">
        <v>49</v>
      </c>
      <c r="F31" s="166" t="s">
        <v>59</v>
      </c>
      <c r="G31" s="166" t="s">
        <v>593</v>
      </c>
      <c r="H31" s="198" t="s">
        <v>594</v>
      </c>
      <c r="I31" s="198" t="s">
        <v>595</v>
      </c>
      <c r="J31" s="166"/>
      <c r="K31" s="166" t="s">
        <v>219</v>
      </c>
      <c r="L31" s="166" t="s">
        <v>220</v>
      </c>
      <c r="M31" s="166" t="s">
        <v>221</v>
      </c>
      <c r="N31" s="166" t="s">
        <v>484</v>
      </c>
      <c r="O31" s="166" t="s">
        <v>317</v>
      </c>
      <c r="P31" s="166">
        <v>0</v>
      </c>
      <c r="Q31" s="199">
        <v>13.5</v>
      </c>
      <c r="R31" s="199">
        <v>3</v>
      </c>
      <c r="S31" s="168">
        <v>40.5</v>
      </c>
      <c r="T31" s="59">
        <v>8</v>
      </c>
      <c r="U31" s="340"/>
      <c r="V31" s="340">
        <v>2</v>
      </c>
      <c r="W31" s="340"/>
      <c r="X31" s="340">
        <v>1</v>
      </c>
      <c r="Y31" s="183"/>
      <c r="Z31" s="183"/>
      <c r="AA31" s="183"/>
      <c r="AB31" s="166" t="s">
        <v>62</v>
      </c>
      <c r="AC31" s="170" t="s">
        <v>224</v>
      </c>
      <c r="AD31" s="185" t="s">
        <v>225</v>
      </c>
      <c r="AE31" s="166" t="s">
        <v>1</v>
      </c>
      <c r="AF31" s="166" t="s">
        <v>226</v>
      </c>
      <c r="AG31" s="166" t="s">
        <v>227</v>
      </c>
      <c r="AH31" s="166" t="s">
        <v>596</v>
      </c>
      <c r="AI31" s="166" t="s">
        <v>286</v>
      </c>
      <c r="AJ31" s="165" t="s">
        <v>230</v>
      </c>
      <c r="AK31" s="201" t="s">
        <v>337</v>
      </c>
      <c r="AL31" s="167">
        <v>0.114</v>
      </c>
      <c r="AM31" s="168">
        <v>4967.37</v>
      </c>
      <c r="AN31" s="186">
        <v>1.1840032602739725</v>
      </c>
      <c r="AO31" s="186">
        <v>0.36744928767123286</v>
      </c>
      <c r="AP31" s="187">
        <v>1.5514525479452055</v>
      </c>
      <c r="AQ31" s="186">
        <v>5.4538097673109407</v>
      </c>
      <c r="AR31" s="186">
        <v>1.1565431506849313</v>
      </c>
      <c r="AS31" s="186">
        <v>6.610352917995872</v>
      </c>
      <c r="AT31" s="188">
        <v>198.31058753987617</v>
      </c>
      <c r="AU31" s="189" t="s">
        <v>231</v>
      </c>
      <c r="AV31" s="190"/>
      <c r="AW31" s="166" t="s">
        <v>232</v>
      </c>
      <c r="AX31" s="166" t="s">
        <v>59</v>
      </c>
      <c r="AY31" s="191" t="s">
        <v>597</v>
      </c>
      <c r="AZ31" s="166" t="s">
        <v>234</v>
      </c>
      <c r="BA31" s="166"/>
    </row>
    <row r="32" spans="1:55" s="519" customFormat="1" ht="15" customHeight="1" x14ac:dyDescent="0.2">
      <c r="A32" s="518">
        <v>25</v>
      </c>
      <c r="B32" s="557" t="s">
        <v>17088</v>
      </c>
      <c r="C32" s="584"/>
      <c r="D32" s="701">
        <v>2020</v>
      </c>
      <c r="E32" s="558" t="s">
        <v>49</v>
      </c>
      <c r="F32" s="519" t="s">
        <v>59</v>
      </c>
      <c r="G32" s="519" t="s">
        <v>16531</v>
      </c>
      <c r="H32" s="519" t="s">
        <v>610</v>
      </c>
      <c r="I32" s="519" t="s">
        <v>611</v>
      </c>
      <c r="K32" s="519" t="s">
        <v>219</v>
      </c>
      <c r="L32" s="519" t="s">
        <v>220</v>
      </c>
      <c r="M32" s="519" t="s">
        <v>221</v>
      </c>
      <c r="N32" s="519" t="s">
        <v>222</v>
      </c>
      <c r="O32" s="519" t="s">
        <v>221</v>
      </c>
      <c r="P32" s="519" t="s">
        <v>223</v>
      </c>
      <c r="Q32" s="520">
        <v>1.5</v>
      </c>
      <c r="R32" s="520">
        <v>1.6</v>
      </c>
      <c r="S32" s="521">
        <v>2.4</v>
      </c>
      <c r="T32" s="522">
        <v>6</v>
      </c>
      <c r="U32" s="523"/>
      <c r="V32" s="523">
        <v>1</v>
      </c>
      <c r="W32" s="523"/>
      <c r="X32" s="523">
        <v>0</v>
      </c>
      <c r="Y32" s="578"/>
      <c r="Z32" s="524"/>
      <c r="AA32" s="524"/>
      <c r="AB32" s="519" t="s">
        <v>330</v>
      </c>
      <c r="AC32" s="558" t="s">
        <v>425</v>
      </c>
      <c r="AD32" s="559" t="s">
        <v>426</v>
      </c>
      <c r="AE32" s="519" t="s">
        <v>427</v>
      </c>
      <c r="AF32" s="519" t="s">
        <v>428</v>
      </c>
      <c r="AG32" s="519" t="s">
        <v>429</v>
      </c>
      <c r="AH32" s="519" t="s">
        <v>612</v>
      </c>
      <c r="AI32" s="519" t="s">
        <v>277</v>
      </c>
      <c r="AJ32" s="526" t="s">
        <v>230</v>
      </c>
      <c r="AK32" s="579" t="s">
        <v>337</v>
      </c>
      <c r="AL32" s="527">
        <v>0.114</v>
      </c>
      <c r="AM32" s="521">
        <v>20870</v>
      </c>
      <c r="AN32" s="520">
        <v>4.974493150684931</v>
      </c>
      <c r="AO32" s="520">
        <v>1.5438082191780822</v>
      </c>
      <c r="AP32" s="528">
        <v>6.5183013698630132</v>
      </c>
      <c r="AQ32" s="520">
        <v>5.6949917808219155</v>
      </c>
      <c r="AR32" s="520">
        <v>1.5438082191780822</v>
      </c>
      <c r="AS32" s="520">
        <v>7.2387999999999977</v>
      </c>
      <c r="AT32" s="520">
        <v>217.16399999999993</v>
      </c>
      <c r="AU32" s="529" t="s">
        <v>231</v>
      </c>
      <c r="AV32" s="530" t="s">
        <v>431</v>
      </c>
      <c r="AW32" s="519" t="s">
        <v>232</v>
      </c>
      <c r="AX32" s="519" t="s">
        <v>59</v>
      </c>
      <c r="AY32" s="531" t="s">
        <v>613</v>
      </c>
      <c r="AZ32" s="519" t="s">
        <v>234</v>
      </c>
      <c r="BB32" s="533"/>
    </row>
    <row r="33" spans="1:55" s="192" customFormat="1" ht="15" customHeight="1" x14ac:dyDescent="0.2">
      <c r="A33" s="182">
        <v>26</v>
      </c>
      <c r="B33" s="555"/>
      <c r="C33" s="581"/>
      <c r="D33" s="700" t="s">
        <v>17139</v>
      </c>
      <c r="E33" s="170" t="s">
        <v>49</v>
      </c>
      <c r="F33" s="166" t="s">
        <v>59</v>
      </c>
      <c r="G33" s="166" t="s">
        <v>633</v>
      </c>
      <c r="H33" s="198" t="s">
        <v>634</v>
      </c>
      <c r="I33" s="198" t="s">
        <v>635</v>
      </c>
      <c r="J33" s="166"/>
      <c r="K33" s="166" t="s">
        <v>219</v>
      </c>
      <c r="L33" s="166" t="s">
        <v>220</v>
      </c>
      <c r="M33" s="166" t="s">
        <v>221</v>
      </c>
      <c r="N33" s="166" t="s">
        <v>222</v>
      </c>
      <c r="O33" s="166" t="s">
        <v>317</v>
      </c>
      <c r="P33" s="166">
        <v>0</v>
      </c>
      <c r="Q33" s="199">
        <v>13.5</v>
      </c>
      <c r="R33" s="199">
        <v>3</v>
      </c>
      <c r="S33" s="168">
        <v>40.5</v>
      </c>
      <c r="T33" s="59">
        <v>4</v>
      </c>
      <c r="U33" s="340"/>
      <c r="V33" s="340">
        <v>2</v>
      </c>
      <c r="W33" s="340"/>
      <c r="X33" s="340">
        <v>1</v>
      </c>
      <c r="Y33" s="200"/>
      <c r="Z33" s="183"/>
      <c r="AA33" s="183"/>
      <c r="AB33" s="166" t="s">
        <v>62</v>
      </c>
      <c r="AC33" s="170" t="s">
        <v>224</v>
      </c>
      <c r="AD33" s="185" t="s">
        <v>225</v>
      </c>
      <c r="AE33" s="166" t="s">
        <v>1</v>
      </c>
      <c r="AF33" s="166" t="s">
        <v>226</v>
      </c>
      <c r="AG33" s="166" t="s">
        <v>227</v>
      </c>
      <c r="AH33" s="166" t="s">
        <v>636</v>
      </c>
      <c r="AI33" s="166" t="s">
        <v>637</v>
      </c>
      <c r="AJ33" s="165" t="s">
        <v>230</v>
      </c>
      <c r="AK33" s="201" t="s">
        <v>337</v>
      </c>
      <c r="AL33" s="167">
        <v>0.114</v>
      </c>
      <c r="AM33" s="168">
        <v>3293</v>
      </c>
      <c r="AN33" s="186">
        <v>0.78490684931506849</v>
      </c>
      <c r="AO33" s="186">
        <v>0.24359178082191782</v>
      </c>
      <c r="AP33" s="187">
        <v>1.0284986301369863</v>
      </c>
      <c r="AQ33" s="186">
        <v>5.6196605479452044</v>
      </c>
      <c r="AR33" s="186">
        <v>1.704720821917808</v>
      </c>
      <c r="AS33" s="186">
        <v>7.324381369863012</v>
      </c>
      <c r="AT33" s="188">
        <v>219.73144109589037</v>
      </c>
      <c r="AU33" s="189" t="s">
        <v>231</v>
      </c>
      <c r="AV33" s="190"/>
      <c r="AW33" s="166" t="s">
        <v>232</v>
      </c>
      <c r="AX33" s="166" t="s">
        <v>59</v>
      </c>
      <c r="AY33" s="191" t="s">
        <v>638</v>
      </c>
      <c r="AZ33" s="166" t="s">
        <v>234</v>
      </c>
      <c r="BA33" s="166"/>
    </row>
    <row r="34" spans="1:55" s="192" customFormat="1" ht="15" customHeight="1" x14ac:dyDescent="0.25">
      <c r="A34" s="182">
        <v>27</v>
      </c>
      <c r="B34" s="555"/>
      <c r="C34" s="581"/>
      <c r="D34" s="700" t="s">
        <v>17139</v>
      </c>
      <c r="E34" s="170" t="s">
        <v>49</v>
      </c>
      <c r="F34" s="166" t="s">
        <v>59</v>
      </c>
      <c r="G34" s="166" t="s">
        <v>664</v>
      </c>
      <c r="H34" s="166" t="s">
        <v>665</v>
      </c>
      <c r="I34" s="166" t="s">
        <v>666</v>
      </c>
      <c r="J34" s="166"/>
      <c r="K34" s="166" t="s">
        <v>219</v>
      </c>
      <c r="L34" s="166" t="s">
        <v>220</v>
      </c>
      <c r="M34" s="166" t="s">
        <v>221</v>
      </c>
      <c r="N34" s="166" t="s">
        <v>484</v>
      </c>
      <c r="O34" s="166" t="s">
        <v>317</v>
      </c>
      <c r="P34" s="166">
        <v>0</v>
      </c>
      <c r="Q34" s="199">
        <v>13.5</v>
      </c>
      <c r="R34" s="199">
        <v>3</v>
      </c>
      <c r="S34" s="168">
        <v>40.5</v>
      </c>
      <c r="T34" s="59">
        <v>4</v>
      </c>
      <c r="U34" s="340"/>
      <c r="V34" s="340">
        <v>2</v>
      </c>
      <c r="W34" s="340"/>
      <c r="X34" s="340">
        <v>1</v>
      </c>
      <c r="Y34" s="183"/>
      <c r="Z34" s="183"/>
      <c r="AA34" s="183"/>
      <c r="AB34" s="166" t="s">
        <v>62</v>
      </c>
      <c r="AC34" s="170" t="s">
        <v>224</v>
      </c>
      <c r="AD34" s="185" t="s">
        <v>225</v>
      </c>
      <c r="AE34" s="166" t="s">
        <v>1</v>
      </c>
      <c r="AF34" s="166" t="s">
        <v>226</v>
      </c>
      <c r="AG34" s="166" t="s">
        <v>227</v>
      </c>
      <c r="AH34" s="166" t="s">
        <v>667</v>
      </c>
      <c r="AI34" s="166" t="s">
        <v>668</v>
      </c>
      <c r="AJ34" s="165" t="s">
        <v>230</v>
      </c>
      <c r="AK34" s="201" t="s">
        <v>337</v>
      </c>
      <c r="AL34" s="167">
        <v>0.114</v>
      </c>
      <c r="AM34" s="168">
        <v>3253.3</v>
      </c>
      <c r="AN34" s="186">
        <v>0.77544410958904109</v>
      </c>
      <c r="AO34" s="186">
        <v>0.24065506849315069</v>
      </c>
      <c r="AP34" s="187">
        <v>1.0160991780821917</v>
      </c>
      <c r="AQ34" s="186">
        <v>6.2697686940639272</v>
      </c>
      <c r="AR34" s="186">
        <v>1.6057247671232877</v>
      </c>
      <c r="AS34" s="186">
        <v>7.8754934611872152</v>
      </c>
      <c r="AT34" s="188">
        <v>236.26480383561645</v>
      </c>
      <c r="AU34" s="189" t="s">
        <v>231</v>
      </c>
      <c r="AV34" s="190"/>
      <c r="AW34" s="166" t="s">
        <v>232</v>
      </c>
      <c r="AX34" s="166" t="s">
        <v>59</v>
      </c>
      <c r="AY34" s="191" t="s">
        <v>669</v>
      </c>
      <c r="AZ34" s="166" t="s">
        <v>234</v>
      </c>
      <c r="BA34" s="166"/>
    </row>
    <row r="35" spans="1:55" s="192" customFormat="1" ht="15" customHeight="1" x14ac:dyDescent="0.25">
      <c r="A35" s="182">
        <v>28</v>
      </c>
      <c r="B35" s="555"/>
      <c r="C35" s="581"/>
      <c r="D35" s="700" t="s">
        <v>17140</v>
      </c>
      <c r="E35" s="170" t="s">
        <v>49</v>
      </c>
      <c r="F35" s="166" t="s">
        <v>59</v>
      </c>
      <c r="G35" s="166" t="s">
        <v>16935</v>
      </c>
      <c r="H35" s="166" t="s">
        <v>685</v>
      </c>
      <c r="I35" s="166" t="s">
        <v>686</v>
      </c>
      <c r="J35" s="166"/>
      <c r="K35" s="166" t="s">
        <v>219</v>
      </c>
      <c r="L35" s="166" t="s">
        <v>220</v>
      </c>
      <c r="M35" s="166" t="s">
        <v>221</v>
      </c>
      <c r="N35" s="166" t="s">
        <v>222</v>
      </c>
      <c r="O35" s="166" t="s">
        <v>317</v>
      </c>
      <c r="P35" s="166">
        <v>0</v>
      </c>
      <c r="Q35" s="186">
        <v>3</v>
      </c>
      <c r="R35" s="186">
        <v>1.6</v>
      </c>
      <c r="S35" s="168">
        <v>4.8</v>
      </c>
      <c r="T35" s="59">
        <v>2</v>
      </c>
      <c r="U35" s="340"/>
      <c r="V35" s="340">
        <v>2</v>
      </c>
      <c r="W35" s="340"/>
      <c r="X35" s="340">
        <v>1</v>
      </c>
      <c r="Y35" s="183">
        <v>8</v>
      </c>
      <c r="Z35" s="183"/>
      <c r="AA35" s="183"/>
      <c r="AB35" s="166" t="s">
        <v>62</v>
      </c>
      <c r="AC35" s="170" t="s">
        <v>224</v>
      </c>
      <c r="AD35" s="185" t="s">
        <v>225</v>
      </c>
      <c r="AE35" s="166" t="s">
        <v>1</v>
      </c>
      <c r="AF35" s="166" t="s">
        <v>226</v>
      </c>
      <c r="AG35" s="166" t="s">
        <v>227</v>
      </c>
      <c r="AH35" s="166" t="s">
        <v>687</v>
      </c>
      <c r="AI35" s="166" t="s">
        <v>688</v>
      </c>
      <c r="AJ35" s="165" t="s">
        <v>230</v>
      </c>
      <c r="AK35" s="201" t="s">
        <v>337</v>
      </c>
      <c r="AL35" s="167">
        <v>0.114</v>
      </c>
      <c r="AM35" s="168">
        <v>393.9</v>
      </c>
      <c r="AN35" s="167">
        <v>9.3888493150684912E-2</v>
      </c>
      <c r="AO35" s="167">
        <v>2.913780821917808E-2</v>
      </c>
      <c r="AP35" s="187">
        <v>0.12302630136986299</v>
      </c>
      <c r="AQ35" s="167">
        <v>10.606561643835617</v>
      </c>
      <c r="AR35" s="167">
        <v>2.8727260273972601</v>
      </c>
      <c r="AS35" s="167">
        <v>13.479287671232877</v>
      </c>
      <c r="AT35" s="372">
        <v>404.37863013698632</v>
      </c>
      <c r="AU35" s="189" t="s">
        <v>231</v>
      </c>
      <c r="AV35" s="190"/>
      <c r="AW35" s="166" t="s">
        <v>232</v>
      </c>
      <c r="AX35" s="166" t="s">
        <v>59</v>
      </c>
      <c r="AY35" s="191" t="s">
        <v>689</v>
      </c>
      <c r="AZ35" s="166" t="s">
        <v>234</v>
      </c>
      <c r="BA35" s="166"/>
    </row>
    <row r="36" spans="1:55" s="519" customFormat="1" ht="15" customHeight="1" x14ac:dyDescent="0.2">
      <c r="A36" s="518">
        <v>29</v>
      </c>
      <c r="B36" s="557" t="s">
        <v>17088</v>
      </c>
      <c r="C36" s="584"/>
      <c r="D36" s="701">
        <v>2020</v>
      </c>
      <c r="E36" s="519" t="s">
        <v>49</v>
      </c>
      <c r="F36" s="519" t="s">
        <v>59</v>
      </c>
      <c r="G36" s="519" t="s">
        <v>714</v>
      </c>
      <c r="H36" s="519" t="s">
        <v>715</v>
      </c>
      <c r="I36" s="519" t="s">
        <v>716</v>
      </c>
      <c r="K36" s="519" t="s">
        <v>219</v>
      </c>
      <c r="L36" s="519" t="s">
        <v>220</v>
      </c>
      <c r="M36" s="519" t="s">
        <v>221</v>
      </c>
      <c r="N36" s="519" t="s">
        <v>222</v>
      </c>
      <c r="O36" s="519" t="s">
        <v>221</v>
      </c>
      <c r="P36" s="519" t="s">
        <v>223</v>
      </c>
      <c r="Q36" s="520">
        <v>8</v>
      </c>
      <c r="R36" s="520">
        <v>2</v>
      </c>
      <c r="S36" s="521">
        <v>16</v>
      </c>
      <c r="T36" s="522">
        <v>5</v>
      </c>
      <c r="U36" s="523"/>
      <c r="V36" s="523">
        <v>2</v>
      </c>
      <c r="W36" s="523"/>
      <c r="X36" s="523">
        <v>0</v>
      </c>
      <c r="Y36" s="578"/>
      <c r="Z36" s="524"/>
      <c r="AA36" s="524"/>
      <c r="AB36" s="519" t="s">
        <v>330</v>
      </c>
      <c r="AC36" s="558" t="s">
        <v>425</v>
      </c>
      <c r="AD36" s="559" t="s">
        <v>426</v>
      </c>
      <c r="AE36" s="519" t="s">
        <v>427</v>
      </c>
      <c r="AF36" s="519" t="s">
        <v>428</v>
      </c>
      <c r="AG36" s="519" t="s">
        <v>429</v>
      </c>
      <c r="AH36" s="519" t="s">
        <v>717</v>
      </c>
      <c r="AI36" s="519" t="s">
        <v>434</v>
      </c>
      <c r="AJ36" s="526" t="s">
        <v>230</v>
      </c>
      <c r="AK36" s="579" t="s">
        <v>337</v>
      </c>
      <c r="AL36" s="527">
        <v>1.1399999999999999</v>
      </c>
      <c r="AM36" s="521">
        <v>11968.7</v>
      </c>
      <c r="AN36" s="520">
        <v>2.8528134246575343</v>
      </c>
      <c r="AO36" s="520">
        <v>0.88535589041095886</v>
      </c>
      <c r="AP36" s="528">
        <v>3.7381693150684931</v>
      </c>
      <c r="AQ36" s="520">
        <v>3.1648396986301366</v>
      </c>
      <c r="AR36" s="520">
        <v>0.88535589041095886</v>
      </c>
      <c r="AS36" s="520">
        <v>4.0501955890410954</v>
      </c>
      <c r="AT36" s="520">
        <v>121.50586767123286</v>
      </c>
      <c r="AU36" s="529" t="s">
        <v>231</v>
      </c>
      <c r="AV36" s="530" t="s">
        <v>431</v>
      </c>
      <c r="AW36" s="519" t="s">
        <v>232</v>
      </c>
      <c r="AX36" s="519" t="s">
        <v>59</v>
      </c>
      <c r="AY36" s="531" t="s">
        <v>718</v>
      </c>
      <c r="AZ36" s="519" t="s">
        <v>234</v>
      </c>
      <c r="BB36" s="533"/>
    </row>
    <row r="37" spans="1:55" s="166" customFormat="1" ht="15" customHeight="1" x14ac:dyDescent="0.2">
      <c r="A37" s="182">
        <v>30</v>
      </c>
      <c r="B37" s="555"/>
      <c r="C37" s="581"/>
      <c r="D37" s="700" t="s">
        <v>17138</v>
      </c>
      <c r="E37" s="170" t="s">
        <v>49</v>
      </c>
      <c r="F37" s="166" t="s">
        <v>59</v>
      </c>
      <c r="G37" s="166" t="s">
        <v>729</v>
      </c>
      <c r="H37" s="166" t="s">
        <v>730</v>
      </c>
      <c r="I37" s="166" t="s">
        <v>731</v>
      </c>
      <c r="K37" s="166" t="s">
        <v>732</v>
      </c>
      <c r="L37" s="166">
        <v>0</v>
      </c>
      <c r="M37" s="166" t="s">
        <v>317</v>
      </c>
      <c r="N37" s="166">
        <v>0</v>
      </c>
      <c r="O37" s="166" t="s">
        <v>317</v>
      </c>
      <c r="P37" s="166">
        <v>0</v>
      </c>
      <c r="Q37" s="186">
        <v>2</v>
      </c>
      <c r="R37" s="186">
        <v>3</v>
      </c>
      <c r="S37" s="168">
        <v>6</v>
      </c>
      <c r="T37" s="59">
        <v>2</v>
      </c>
      <c r="U37" s="340"/>
      <c r="V37" s="340">
        <v>0</v>
      </c>
      <c r="W37" s="340"/>
      <c r="X37" s="340">
        <v>0</v>
      </c>
      <c r="Y37" s="202"/>
      <c r="Z37" s="183">
        <v>1</v>
      </c>
      <c r="AA37" s="183"/>
      <c r="AB37" s="166" t="s">
        <v>62</v>
      </c>
      <c r="AC37" s="170" t="s">
        <v>224</v>
      </c>
      <c r="AD37" s="185" t="s">
        <v>225</v>
      </c>
      <c r="AE37" s="166" t="s">
        <v>1</v>
      </c>
      <c r="AF37" s="166" t="s">
        <v>226</v>
      </c>
      <c r="AG37" s="166" t="s">
        <v>227</v>
      </c>
      <c r="AH37" s="166" t="s">
        <v>733</v>
      </c>
      <c r="AI37" s="166" t="s">
        <v>688</v>
      </c>
      <c r="AJ37" s="165" t="s">
        <v>230</v>
      </c>
      <c r="AK37" s="201" t="s">
        <v>337</v>
      </c>
      <c r="AL37" s="167">
        <v>0.114</v>
      </c>
      <c r="AM37" s="168">
        <v>135.30000000000001</v>
      </c>
      <c r="AN37" s="186">
        <v>3.2249589041095893E-2</v>
      </c>
      <c r="AO37" s="186">
        <v>1.0008493150684932E-2</v>
      </c>
      <c r="AP37" s="187">
        <v>4.2258082191780823E-2</v>
      </c>
      <c r="AQ37" s="186">
        <v>1.8248590410958905</v>
      </c>
      <c r="AR37" s="186">
        <v>0.3710243835616438</v>
      </c>
      <c r="AS37" s="186">
        <v>2.1958834246575343</v>
      </c>
      <c r="AT37" s="186">
        <v>65.876502739726021</v>
      </c>
      <c r="AU37" s="193" t="s">
        <v>231</v>
      </c>
      <c r="AV37" s="194"/>
      <c r="AW37" s="166" t="s">
        <v>232</v>
      </c>
      <c r="AX37" s="166" t="s">
        <v>59</v>
      </c>
      <c r="AY37" s="195" t="s">
        <v>734</v>
      </c>
      <c r="AZ37" s="166" t="s">
        <v>234</v>
      </c>
      <c r="BB37" s="196"/>
    </row>
    <row r="38" spans="1:55" s="192" customFormat="1" ht="15" customHeight="1" x14ac:dyDescent="0.25">
      <c r="A38" s="182">
        <v>31</v>
      </c>
      <c r="B38" s="555"/>
      <c r="C38" s="581"/>
      <c r="D38" s="700" t="s">
        <v>17138</v>
      </c>
      <c r="E38" s="170" t="s">
        <v>49</v>
      </c>
      <c r="F38" s="166" t="s">
        <v>59</v>
      </c>
      <c r="G38" s="166" t="s">
        <v>791</v>
      </c>
      <c r="H38" s="166" t="s">
        <v>792</v>
      </c>
      <c r="I38" s="166" t="s">
        <v>793</v>
      </c>
      <c r="J38" s="166"/>
      <c r="K38" s="166" t="s">
        <v>219</v>
      </c>
      <c r="L38" s="166" t="s">
        <v>220</v>
      </c>
      <c r="M38" s="166" t="s">
        <v>317</v>
      </c>
      <c r="N38" s="166">
        <v>0</v>
      </c>
      <c r="O38" s="166" t="s">
        <v>317</v>
      </c>
      <c r="P38" s="166">
        <v>0</v>
      </c>
      <c r="Q38" s="186">
        <v>9</v>
      </c>
      <c r="R38" s="186">
        <v>1.5</v>
      </c>
      <c r="S38" s="168">
        <v>13.5</v>
      </c>
      <c r="T38" s="59">
        <v>6</v>
      </c>
      <c r="U38" s="340"/>
      <c r="V38" s="340">
        <v>2</v>
      </c>
      <c r="W38" s="340"/>
      <c r="X38" s="340">
        <v>1</v>
      </c>
      <c r="Y38" s="183"/>
      <c r="Z38" s="183"/>
      <c r="AA38" s="183"/>
      <c r="AB38" s="166" t="s">
        <v>62</v>
      </c>
      <c r="AC38" s="170" t="s">
        <v>224</v>
      </c>
      <c r="AD38" s="185" t="s">
        <v>225</v>
      </c>
      <c r="AE38" s="166" t="s">
        <v>1</v>
      </c>
      <c r="AF38" s="166" t="s">
        <v>226</v>
      </c>
      <c r="AG38" s="166" t="s">
        <v>227</v>
      </c>
      <c r="AH38" s="166" t="s">
        <v>794</v>
      </c>
      <c r="AI38" s="166" t="s">
        <v>795</v>
      </c>
      <c r="AJ38" s="165" t="s">
        <v>230</v>
      </c>
      <c r="AK38" s="201" t="s">
        <v>337</v>
      </c>
      <c r="AL38" s="167">
        <v>0.114</v>
      </c>
      <c r="AM38" s="168">
        <v>386.3</v>
      </c>
      <c r="AN38" s="186">
        <v>9.2076986301369859E-2</v>
      </c>
      <c r="AO38" s="186">
        <v>2.8575616438356162E-2</v>
      </c>
      <c r="AP38" s="187">
        <v>0.12065260273972603</v>
      </c>
      <c r="AQ38" s="186">
        <v>7.1950874292237428</v>
      </c>
      <c r="AR38" s="186">
        <v>2.2084594520547944</v>
      </c>
      <c r="AS38" s="186">
        <v>9.4035468812785368</v>
      </c>
      <c r="AT38" s="188">
        <v>282.10640643835609</v>
      </c>
      <c r="AU38" s="189" t="s">
        <v>231</v>
      </c>
      <c r="AV38" s="190"/>
      <c r="AW38" s="166" t="s">
        <v>232</v>
      </c>
      <c r="AX38" s="166" t="s">
        <v>59</v>
      </c>
      <c r="AY38" s="191" t="s">
        <v>796</v>
      </c>
      <c r="AZ38" s="166" t="s">
        <v>234</v>
      </c>
      <c r="BA38" s="166"/>
    </row>
    <row r="39" spans="1:55" s="192" customFormat="1" ht="15" customHeight="1" x14ac:dyDescent="0.25">
      <c r="A39" s="182">
        <v>32</v>
      </c>
      <c r="B39" s="555"/>
      <c r="C39" s="581"/>
      <c r="D39" s="700" t="s">
        <v>17140</v>
      </c>
      <c r="E39" s="170" t="s">
        <v>49</v>
      </c>
      <c r="F39" s="166" t="s">
        <v>59</v>
      </c>
      <c r="G39" s="166" t="s">
        <v>815</v>
      </c>
      <c r="H39" s="166" t="s">
        <v>816</v>
      </c>
      <c r="I39" s="166" t="s">
        <v>817</v>
      </c>
      <c r="J39" s="198"/>
      <c r="K39" s="166" t="s">
        <v>219</v>
      </c>
      <c r="L39" s="166" t="s">
        <v>220</v>
      </c>
      <c r="M39" s="166" t="s">
        <v>818</v>
      </c>
      <c r="N39" s="166" t="s">
        <v>819</v>
      </c>
      <c r="O39" s="166" t="s">
        <v>317</v>
      </c>
      <c r="P39" s="166">
        <v>0</v>
      </c>
      <c r="Q39" s="199">
        <v>7</v>
      </c>
      <c r="R39" s="199">
        <v>3</v>
      </c>
      <c r="S39" s="168">
        <v>21</v>
      </c>
      <c r="T39" s="59">
        <v>5</v>
      </c>
      <c r="U39" s="340"/>
      <c r="V39" s="340">
        <v>2</v>
      </c>
      <c r="W39" s="340"/>
      <c r="X39" s="340">
        <v>0</v>
      </c>
      <c r="Y39" s="183"/>
      <c r="Z39" s="183"/>
      <c r="AA39" s="183"/>
      <c r="AB39" s="166" t="s">
        <v>62</v>
      </c>
      <c r="AC39" s="170" t="s">
        <v>224</v>
      </c>
      <c r="AD39" s="185" t="s">
        <v>225</v>
      </c>
      <c r="AE39" s="166" t="s">
        <v>1</v>
      </c>
      <c r="AF39" s="166" t="s">
        <v>226</v>
      </c>
      <c r="AG39" s="166" t="s">
        <v>227</v>
      </c>
      <c r="AH39" s="166" t="s">
        <v>820</v>
      </c>
      <c r="AI39" s="166" t="s">
        <v>821</v>
      </c>
      <c r="AJ39" s="165" t="s">
        <v>230</v>
      </c>
      <c r="AK39" s="201" t="s">
        <v>337</v>
      </c>
      <c r="AL39" s="167">
        <v>0.114</v>
      </c>
      <c r="AM39" s="168">
        <v>3578</v>
      </c>
      <c r="AN39" s="186">
        <v>0.85283835616438353</v>
      </c>
      <c r="AO39" s="186">
        <v>0.26467397260273973</v>
      </c>
      <c r="AP39" s="187">
        <v>1.1175123287671234</v>
      </c>
      <c r="AQ39" s="186">
        <v>4.0635086757990857</v>
      </c>
      <c r="AR39" s="186">
        <v>1.1243465753424657</v>
      </c>
      <c r="AS39" s="186">
        <v>5.187855251141551</v>
      </c>
      <c r="AT39" s="188">
        <v>155.63565753424652</v>
      </c>
      <c r="AU39" s="189" t="s">
        <v>231</v>
      </c>
      <c r="AV39" s="190"/>
      <c r="AW39" s="166" t="s">
        <v>232</v>
      </c>
      <c r="AX39" s="166" t="s">
        <v>59</v>
      </c>
      <c r="AY39" s="191" t="s">
        <v>822</v>
      </c>
      <c r="AZ39" s="166" t="s">
        <v>234</v>
      </c>
      <c r="BA39" s="166"/>
    </row>
    <row r="40" spans="1:55" s="571" customFormat="1" ht="24" customHeight="1" x14ac:dyDescent="0.25">
      <c r="A40" s="518">
        <v>33</v>
      </c>
      <c r="B40" s="557" t="s">
        <v>17088</v>
      </c>
      <c r="C40" s="664" t="s">
        <v>17090</v>
      </c>
      <c r="D40" s="701">
        <v>2020</v>
      </c>
      <c r="E40" s="558" t="s">
        <v>49</v>
      </c>
      <c r="F40" s="519" t="s">
        <v>59</v>
      </c>
      <c r="G40" s="519" t="s">
        <v>831</v>
      </c>
      <c r="H40" s="519" t="s">
        <v>832</v>
      </c>
      <c r="I40" s="519" t="s">
        <v>833</v>
      </c>
      <c r="J40" s="573" t="s">
        <v>16904</v>
      </c>
      <c r="K40" s="519" t="s">
        <v>219</v>
      </c>
      <c r="L40" s="519" t="s">
        <v>220</v>
      </c>
      <c r="M40" s="519" t="s">
        <v>221</v>
      </c>
      <c r="N40" s="519" t="s">
        <v>222</v>
      </c>
      <c r="O40" s="519" t="s">
        <v>221</v>
      </c>
      <c r="P40" s="519" t="s">
        <v>222</v>
      </c>
      <c r="Q40" s="574">
        <v>7</v>
      </c>
      <c r="R40" s="574">
        <v>1.5</v>
      </c>
      <c r="S40" s="521">
        <v>10.5</v>
      </c>
      <c r="T40" s="522">
        <v>4</v>
      </c>
      <c r="U40" s="523"/>
      <c r="V40" s="523">
        <v>2</v>
      </c>
      <c r="W40" s="523"/>
      <c r="X40" s="523">
        <v>1</v>
      </c>
      <c r="Y40" s="524">
        <v>1</v>
      </c>
      <c r="Z40" s="524"/>
      <c r="AA40" s="524"/>
      <c r="AB40" s="519" t="s">
        <v>62</v>
      </c>
      <c r="AC40" s="558" t="s">
        <v>224</v>
      </c>
      <c r="AD40" s="559" t="s">
        <v>225</v>
      </c>
      <c r="AE40" s="519" t="s">
        <v>1</v>
      </c>
      <c r="AF40" s="519" t="s">
        <v>226</v>
      </c>
      <c r="AG40" s="519" t="s">
        <v>227</v>
      </c>
      <c r="AH40" s="519" t="s">
        <v>4</v>
      </c>
      <c r="AI40" s="519" t="s">
        <v>810</v>
      </c>
      <c r="AJ40" s="526" t="s">
        <v>230</v>
      </c>
      <c r="AK40" s="579" t="s">
        <v>337</v>
      </c>
      <c r="AL40" s="527">
        <v>0.114</v>
      </c>
      <c r="AM40" s="527">
        <v>4352.0990000000002</v>
      </c>
      <c r="AN40" s="527">
        <v>1.0373496246575342</v>
      </c>
      <c r="AO40" s="527">
        <v>0.32193609041095894</v>
      </c>
      <c r="AP40" s="528">
        <v>1.3592857150684932</v>
      </c>
      <c r="AQ40" s="527">
        <v>4.9779435945205481</v>
      </c>
      <c r="AR40" s="527">
        <v>1.5075968547945207</v>
      </c>
      <c r="AS40" s="527">
        <v>6.4855404493150672</v>
      </c>
      <c r="AT40" s="567">
        <v>194.56621347945202</v>
      </c>
      <c r="AU40" s="568" t="s">
        <v>231</v>
      </c>
      <c r="AV40" s="569" t="s">
        <v>431</v>
      </c>
      <c r="AW40" s="519" t="s">
        <v>232</v>
      </c>
      <c r="AX40" s="519" t="s">
        <v>59</v>
      </c>
      <c r="AY40" s="570" t="s">
        <v>834</v>
      </c>
      <c r="AZ40" s="519" t="s">
        <v>234</v>
      </c>
      <c r="BA40" s="576" t="s">
        <v>16905</v>
      </c>
      <c r="BC40" s="586" t="s">
        <v>16906</v>
      </c>
    </row>
    <row r="41" spans="1:55" s="571" customFormat="1" ht="23.25" customHeight="1" x14ac:dyDescent="0.25">
      <c r="A41" s="518">
        <v>35</v>
      </c>
      <c r="B41" s="557" t="s">
        <v>17088</v>
      </c>
      <c r="C41" s="664" t="s">
        <v>17090</v>
      </c>
      <c r="D41" s="701">
        <v>2020</v>
      </c>
      <c r="E41" s="519" t="s">
        <v>49</v>
      </c>
      <c r="F41" s="519" t="s">
        <v>59</v>
      </c>
      <c r="G41" s="519" t="s">
        <v>854</v>
      </c>
      <c r="H41" s="519" t="s">
        <v>16913</v>
      </c>
      <c r="I41" s="519" t="s">
        <v>16914</v>
      </c>
      <c r="J41" s="519" t="s">
        <v>221</v>
      </c>
      <c r="K41" s="519" t="s">
        <v>219</v>
      </c>
      <c r="L41" s="519" t="s">
        <v>220</v>
      </c>
      <c r="M41" s="519" t="s">
        <v>221</v>
      </c>
      <c r="N41" s="519" t="s">
        <v>222</v>
      </c>
      <c r="O41" s="519" t="s">
        <v>221</v>
      </c>
      <c r="P41" s="519" t="s">
        <v>222</v>
      </c>
      <c r="Q41" s="520">
        <v>11</v>
      </c>
      <c r="R41" s="520">
        <v>1.5</v>
      </c>
      <c r="S41" s="521">
        <v>16.5</v>
      </c>
      <c r="T41" s="522">
        <v>7</v>
      </c>
      <c r="U41" s="523"/>
      <c r="V41" s="523">
        <v>2</v>
      </c>
      <c r="W41" s="523"/>
      <c r="X41" s="523">
        <v>0</v>
      </c>
      <c r="Y41" s="524"/>
      <c r="Z41" s="524"/>
      <c r="AA41" s="524"/>
      <c r="AB41" s="519" t="s">
        <v>62</v>
      </c>
      <c r="AC41" s="558" t="s">
        <v>224</v>
      </c>
      <c r="AD41" s="559" t="s">
        <v>225</v>
      </c>
      <c r="AE41" s="519" t="s">
        <v>1</v>
      </c>
      <c r="AF41" s="519" t="s">
        <v>226</v>
      </c>
      <c r="AG41" s="519" t="s">
        <v>227</v>
      </c>
      <c r="AH41" s="519" t="s">
        <v>855</v>
      </c>
      <c r="AI41" s="519" t="s">
        <v>348</v>
      </c>
      <c r="AJ41" s="526" t="s">
        <v>230</v>
      </c>
      <c r="AK41" s="579" t="s">
        <v>337</v>
      </c>
      <c r="AL41" s="527">
        <v>0.114</v>
      </c>
      <c r="AM41" s="521">
        <v>18319.904999999999</v>
      </c>
      <c r="AN41" s="520">
        <v>4.3666622876712324</v>
      </c>
      <c r="AO41" s="520">
        <v>1.3551710547945206</v>
      </c>
      <c r="AP41" s="528">
        <v>5.7218333424657528</v>
      </c>
      <c r="AQ41" s="520">
        <v>4.3666622876712324</v>
      </c>
      <c r="AR41" s="520">
        <v>1.3551710547945206</v>
      </c>
      <c r="AS41" s="520">
        <v>5.7218333424657528</v>
      </c>
      <c r="AT41" s="577">
        <v>171.65500027397258</v>
      </c>
      <c r="AU41" s="568" t="s">
        <v>231</v>
      </c>
      <c r="AV41" s="569" t="s">
        <v>431</v>
      </c>
      <c r="AW41" s="519" t="s">
        <v>232</v>
      </c>
      <c r="AX41" s="519" t="s">
        <v>59</v>
      </c>
      <c r="AY41" s="570" t="s">
        <v>856</v>
      </c>
      <c r="AZ41" s="519" t="s">
        <v>234</v>
      </c>
      <c r="BA41" s="576" t="s">
        <v>16915</v>
      </c>
      <c r="BB41" s="519"/>
      <c r="BC41" s="576" t="s">
        <v>16834</v>
      </c>
    </row>
    <row r="42" spans="1:55" s="192" customFormat="1" ht="15" customHeight="1" x14ac:dyDescent="0.25">
      <c r="A42" s="182">
        <v>37</v>
      </c>
      <c r="B42" s="555"/>
      <c r="C42" s="581"/>
      <c r="D42" s="700" t="s">
        <v>17138</v>
      </c>
      <c r="E42" s="166" t="s">
        <v>49</v>
      </c>
      <c r="F42" s="166" t="s">
        <v>59</v>
      </c>
      <c r="G42" s="166" t="s">
        <v>861</v>
      </c>
      <c r="H42" s="166" t="s">
        <v>862</v>
      </c>
      <c r="I42" s="166" t="s">
        <v>863</v>
      </c>
      <c r="J42" s="166"/>
      <c r="K42" s="166" t="s">
        <v>219</v>
      </c>
      <c r="L42" s="166" t="s">
        <v>220</v>
      </c>
      <c r="M42" s="166" t="s">
        <v>317</v>
      </c>
      <c r="N42" s="166">
        <v>0</v>
      </c>
      <c r="O42" s="166" t="s">
        <v>317</v>
      </c>
      <c r="P42" s="166">
        <v>0</v>
      </c>
      <c r="Q42" s="186">
        <v>9</v>
      </c>
      <c r="R42" s="186">
        <v>1.5</v>
      </c>
      <c r="S42" s="168">
        <v>13.5</v>
      </c>
      <c r="T42" s="59">
        <v>4</v>
      </c>
      <c r="U42" s="340"/>
      <c r="V42" s="340">
        <v>0</v>
      </c>
      <c r="W42" s="340"/>
      <c r="X42" s="340">
        <v>0</v>
      </c>
      <c r="Y42" s="183"/>
      <c r="Z42" s="183">
        <v>1</v>
      </c>
      <c r="AA42" s="183"/>
      <c r="AB42" s="166" t="s">
        <v>62</v>
      </c>
      <c r="AC42" s="170" t="s">
        <v>224</v>
      </c>
      <c r="AD42" s="185" t="s">
        <v>225</v>
      </c>
      <c r="AE42" s="166" t="s">
        <v>1</v>
      </c>
      <c r="AF42" s="166" t="s">
        <v>226</v>
      </c>
      <c r="AG42" s="166" t="s">
        <v>227</v>
      </c>
      <c r="AH42" s="166" t="s">
        <v>855</v>
      </c>
      <c r="AI42" s="166" t="s">
        <v>350</v>
      </c>
      <c r="AJ42" s="165" t="s">
        <v>230</v>
      </c>
      <c r="AK42" s="201" t="s">
        <v>337</v>
      </c>
      <c r="AL42" s="167">
        <v>0.114</v>
      </c>
      <c r="AM42" s="168">
        <v>17717.728999999999</v>
      </c>
      <c r="AN42" s="186">
        <v>4.2231299260273962</v>
      </c>
      <c r="AO42" s="186">
        <v>1.3106265287671233</v>
      </c>
      <c r="AP42" s="187">
        <v>5.5337564547945197</v>
      </c>
      <c r="AQ42" s="186">
        <v>8.4826737616438344</v>
      </c>
      <c r="AR42" s="186">
        <v>2.6325539260273971</v>
      </c>
      <c r="AS42" s="186">
        <v>11.115227687671231</v>
      </c>
      <c r="AT42" s="188">
        <v>333.45683063013695</v>
      </c>
      <c r="AU42" s="189" t="s">
        <v>231</v>
      </c>
      <c r="AV42" s="190"/>
      <c r="AW42" s="166" t="s">
        <v>232</v>
      </c>
      <c r="AX42" s="166" t="s">
        <v>59</v>
      </c>
      <c r="AY42" s="191" t="s">
        <v>864</v>
      </c>
      <c r="AZ42" s="166" t="s">
        <v>234</v>
      </c>
      <c r="BA42" s="166"/>
    </row>
    <row r="43" spans="1:55" s="519" customFormat="1" ht="21.75" customHeight="1" x14ac:dyDescent="0.25">
      <c r="A43" s="518">
        <v>38</v>
      </c>
      <c r="B43" s="557" t="s">
        <v>17088</v>
      </c>
      <c r="C43" s="664" t="s">
        <v>17090</v>
      </c>
      <c r="D43" s="701">
        <v>2020</v>
      </c>
      <c r="E43" s="519" t="s">
        <v>49</v>
      </c>
      <c r="F43" s="519" t="s">
        <v>59</v>
      </c>
      <c r="G43" s="519" t="s">
        <v>865</v>
      </c>
      <c r="H43" s="519" t="s">
        <v>866</v>
      </c>
      <c r="I43" s="519" t="s">
        <v>867</v>
      </c>
      <c r="K43" s="519" t="s">
        <v>219</v>
      </c>
      <c r="L43" s="519" t="s">
        <v>316</v>
      </c>
      <c r="M43" s="519" t="s">
        <v>221</v>
      </c>
      <c r="N43" s="519" t="s">
        <v>222</v>
      </c>
      <c r="O43" s="519" t="s">
        <v>221</v>
      </c>
      <c r="P43" s="519" t="s">
        <v>223</v>
      </c>
      <c r="Q43" s="520">
        <v>7</v>
      </c>
      <c r="R43" s="520">
        <v>1.5</v>
      </c>
      <c r="S43" s="521">
        <v>10.5</v>
      </c>
      <c r="T43" s="522">
        <v>6</v>
      </c>
      <c r="U43" s="523"/>
      <c r="V43" s="523">
        <v>1</v>
      </c>
      <c r="W43" s="523"/>
      <c r="X43" s="523">
        <v>0</v>
      </c>
      <c r="Y43" s="524"/>
      <c r="Z43" s="524"/>
      <c r="AA43" s="524"/>
      <c r="AB43" s="519" t="s">
        <v>868</v>
      </c>
      <c r="AC43" s="519" t="s">
        <v>869</v>
      </c>
      <c r="AD43" s="519" t="s">
        <v>870</v>
      </c>
      <c r="AE43" s="519" t="s">
        <v>871</v>
      </c>
      <c r="AF43" s="519">
        <v>89251605573</v>
      </c>
      <c r="AG43" s="519" t="s">
        <v>872</v>
      </c>
      <c r="AH43" s="519" t="s">
        <v>873</v>
      </c>
      <c r="AI43" s="519" t="s">
        <v>874</v>
      </c>
      <c r="AJ43" s="526">
        <v>1095030001615</v>
      </c>
      <c r="AK43" s="579" t="s">
        <v>337</v>
      </c>
      <c r="AL43" s="527">
        <v>0.114</v>
      </c>
      <c r="AM43" s="521">
        <v>16706.400000000001</v>
      </c>
      <c r="AN43" s="520">
        <v>3.9820734246575342</v>
      </c>
      <c r="AO43" s="520">
        <v>1.2358158904109591</v>
      </c>
      <c r="AP43" s="528">
        <v>5.2178893150684935</v>
      </c>
      <c r="AQ43" s="520">
        <v>3.9820734246575342</v>
      </c>
      <c r="AR43" s="520">
        <v>1.2358158904109591</v>
      </c>
      <c r="AS43" s="520">
        <v>5.2178893150684935</v>
      </c>
      <c r="AT43" s="520">
        <v>156.53667945205481</v>
      </c>
      <c r="AU43" s="529" t="s">
        <v>231</v>
      </c>
      <c r="AV43" s="530" t="s">
        <v>431</v>
      </c>
      <c r="AW43" s="519" t="s">
        <v>232</v>
      </c>
      <c r="AX43" s="519" t="s">
        <v>59</v>
      </c>
      <c r="AY43" s="531" t="s">
        <v>875</v>
      </c>
      <c r="AZ43" s="519" t="s">
        <v>234</v>
      </c>
      <c r="BB43" s="533"/>
    </row>
    <row r="44" spans="1:55" s="519" customFormat="1" ht="15" customHeight="1" x14ac:dyDescent="0.2">
      <c r="A44" s="518">
        <v>39</v>
      </c>
      <c r="B44" s="557" t="s">
        <v>17088</v>
      </c>
      <c r="C44" s="584"/>
      <c r="D44" s="701">
        <v>2020</v>
      </c>
      <c r="E44" s="519" t="s">
        <v>49</v>
      </c>
      <c r="F44" s="519" t="s">
        <v>337</v>
      </c>
      <c r="G44" s="519" t="s">
        <v>876</v>
      </c>
      <c r="H44" s="519" t="s">
        <v>877</v>
      </c>
      <c r="I44" s="519" t="s">
        <v>878</v>
      </c>
      <c r="K44" s="519" t="s">
        <v>219</v>
      </c>
      <c r="L44" s="519" t="s">
        <v>220</v>
      </c>
      <c r="M44" s="519" t="s">
        <v>221</v>
      </c>
      <c r="N44" s="519" t="s">
        <v>879</v>
      </c>
      <c r="O44" s="519" t="s">
        <v>221</v>
      </c>
      <c r="P44" s="519" t="s">
        <v>879</v>
      </c>
      <c r="Q44" s="520">
        <v>9</v>
      </c>
      <c r="R44" s="520">
        <v>2</v>
      </c>
      <c r="S44" s="521">
        <v>18</v>
      </c>
      <c r="T44" s="522">
        <v>6</v>
      </c>
      <c r="U44" s="523"/>
      <c r="V44" s="523">
        <v>2</v>
      </c>
      <c r="W44" s="523"/>
      <c r="X44" s="523">
        <v>0</v>
      </c>
      <c r="Y44" s="578"/>
      <c r="Z44" s="524"/>
      <c r="AA44" s="524"/>
      <c r="AB44" s="519" t="s">
        <v>330</v>
      </c>
      <c r="AC44" s="558" t="s">
        <v>425</v>
      </c>
      <c r="AD44" s="559" t="s">
        <v>426</v>
      </c>
      <c r="AE44" s="519" t="s">
        <v>427</v>
      </c>
      <c r="AF44" s="519" t="s">
        <v>428</v>
      </c>
      <c r="AG44" s="519" t="s">
        <v>429</v>
      </c>
      <c r="AH44" s="519" t="s">
        <v>880</v>
      </c>
      <c r="AI44" s="519" t="s">
        <v>881</v>
      </c>
      <c r="AJ44" s="526" t="s">
        <v>230</v>
      </c>
      <c r="AK44" s="579" t="s">
        <v>337</v>
      </c>
      <c r="AL44" s="527">
        <v>0.114</v>
      </c>
      <c r="AM44" s="521">
        <v>22071</v>
      </c>
      <c r="AN44" s="520">
        <v>5.260758904109589</v>
      </c>
      <c r="AO44" s="520">
        <v>1.6326493150684933</v>
      </c>
      <c r="AP44" s="528">
        <v>6.8934082191780828</v>
      </c>
      <c r="AQ44" s="520">
        <v>6.4608342694063925</v>
      </c>
      <c r="AR44" s="520">
        <v>1.6326493150684933</v>
      </c>
      <c r="AS44" s="520">
        <v>8.0934835844748854</v>
      </c>
      <c r="AT44" s="520">
        <v>242.80450753424657</v>
      </c>
      <c r="AU44" s="529" t="s">
        <v>231</v>
      </c>
      <c r="AV44" s="530" t="s">
        <v>431</v>
      </c>
      <c r="AW44" s="519" t="s">
        <v>232</v>
      </c>
      <c r="AX44" s="519" t="s">
        <v>337</v>
      </c>
      <c r="AY44" s="531" t="s">
        <v>882</v>
      </c>
      <c r="AZ44" s="519" t="s">
        <v>234</v>
      </c>
      <c r="BB44" s="533"/>
    </row>
    <row r="45" spans="1:55" s="571" customFormat="1" ht="23.25" customHeight="1" x14ac:dyDescent="0.25">
      <c r="A45" s="589">
        <v>48</v>
      </c>
      <c r="B45" s="557" t="s">
        <v>17088</v>
      </c>
      <c r="C45" s="664" t="s">
        <v>17090</v>
      </c>
      <c r="D45" s="701">
        <v>2020</v>
      </c>
      <c r="E45" s="590" t="s">
        <v>50</v>
      </c>
      <c r="F45" s="591" t="s">
        <v>59</v>
      </c>
      <c r="G45" s="591" t="s">
        <v>955</v>
      </c>
      <c r="H45" s="591" t="s">
        <v>956</v>
      </c>
      <c r="I45" s="591" t="s">
        <v>957</v>
      </c>
      <c r="J45" s="591" t="s">
        <v>958</v>
      </c>
      <c r="K45" s="591" t="s">
        <v>219</v>
      </c>
      <c r="L45" s="591" t="s">
        <v>316</v>
      </c>
      <c r="M45" s="591" t="s">
        <v>221</v>
      </c>
      <c r="N45" s="591" t="s">
        <v>222</v>
      </c>
      <c r="O45" s="591" t="s">
        <v>221</v>
      </c>
      <c r="P45" s="591" t="s">
        <v>222</v>
      </c>
      <c r="Q45" s="592">
        <v>5</v>
      </c>
      <c r="R45" s="592">
        <v>1.5</v>
      </c>
      <c r="S45" s="593">
        <v>7.5</v>
      </c>
      <c r="T45" s="594">
        <v>4</v>
      </c>
      <c r="U45" s="595"/>
      <c r="V45" s="595">
        <v>1</v>
      </c>
      <c r="W45" s="595"/>
      <c r="X45" s="595">
        <v>0</v>
      </c>
      <c r="Y45" s="596">
        <v>0</v>
      </c>
      <c r="Z45" s="596"/>
      <c r="AA45" s="596">
        <v>0</v>
      </c>
      <c r="AB45" s="591" t="s">
        <v>62</v>
      </c>
      <c r="AC45" s="590" t="s">
        <v>224</v>
      </c>
      <c r="AD45" s="597" t="s">
        <v>959</v>
      </c>
      <c r="AE45" s="591" t="s">
        <v>960</v>
      </c>
      <c r="AF45" s="591" t="s">
        <v>961</v>
      </c>
      <c r="AG45" s="598" t="s">
        <v>962</v>
      </c>
      <c r="AH45" s="599" t="s">
        <v>963</v>
      </c>
      <c r="AI45" s="591" t="s">
        <v>238</v>
      </c>
      <c r="AJ45" s="600" t="s">
        <v>230</v>
      </c>
      <c r="AK45" s="591" t="s">
        <v>59</v>
      </c>
      <c r="AL45" s="601">
        <v>0.114</v>
      </c>
      <c r="AM45" s="593">
        <v>680.45500000000004</v>
      </c>
      <c r="AN45" s="592">
        <v>0.16219064383561643</v>
      </c>
      <c r="AO45" s="592">
        <v>5.0335027397260278E-2</v>
      </c>
      <c r="AP45" s="602">
        <v>0.21252567123287672</v>
      </c>
      <c r="AQ45" s="592">
        <v>0.8370188958904109</v>
      </c>
      <c r="AR45" s="592">
        <v>0.25976448493150683</v>
      </c>
      <c r="AS45" s="592">
        <v>1.0967833808219178</v>
      </c>
      <c r="AT45" s="603">
        <v>32.903501424657534</v>
      </c>
      <c r="AU45" s="604" t="s">
        <v>231</v>
      </c>
      <c r="AV45" s="605" t="s">
        <v>431</v>
      </c>
      <c r="AW45" s="591" t="s">
        <v>232</v>
      </c>
      <c r="AX45" s="591" t="s">
        <v>59</v>
      </c>
      <c r="AY45" s="606" t="s">
        <v>964</v>
      </c>
      <c r="AZ45" s="591" t="s">
        <v>234</v>
      </c>
      <c r="BA45" s="519"/>
    </row>
    <row r="46" spans="1:55" s="571" customFormat="1" ht="15" customHeight="1" x14ac:dyDescent="0.25">
      <c r="A46" s="518">
        <v>49</v>
      </c>
      <c r="B46" s="557" t="s">
        <v>17088</v>
      </c>
      <c r="C46" s="584"/>
      <c r="D46" s="701">
        <v>2020</v>
      </c>
      <c r="E46" s="558" t="s">
        <v>50</v>
      </c>
      <c r="F46" s="519" t="s">
        <v>59</v>
      </c>
      <c r="G46" s="519" t="s">
        <v>969</v>
      </c>
      <c r="H46" s="519" t="s">
        <v>970</v>
      </c>
      <c r="I46" s="519" t="s">
        <v>971</v>
      </c>
      <c r="J46" s="519" t="s">
        <v>958</v>
      </c>
      <c r="K46" s="519" t="s">
        <v>219</v>
      </c>
      <c r="L46" s="519" t="s">
        <v>316</v>
      </c>
      <c r="M46" s="519" t="s">
        <v>221</v>
      </c>
      <c r="N46" s="519" t="s">
        <v>222</v>
      </c>
      <c r="O46" s="519" t="s">
        <v>221</v>
      </c>
      <c r="P46" s="519" t="s">
        <v>222</v>
      </c>
      <c r="Q46" s="520">
        <v>4</v>
      </c>
      <c r="R46" s="520">
        <v>1.5</v>
      </c>
      <c r="S46" s="521">
        <v>6</v>
      </c>
      <c r="T46" s="522">
        <v>1</v>
      </c>
      <c r="U46" s="523"/>
      <c r="V46" s="523">
        <v>1</v>
      </c>
      <c r="W46" s="523"/>
      <c r="X46" s="523">
        <v>0</v>
      </c>
      <c r="Y46" s="524"/>
      <c r="Z46" s="524"/>
      <c r="AA46" s="524"/>
      <c r="AB46" s="519" t="s">
        <v>62</v>
      </c>
      <c r="AC46" s="558" t="s">
        <v>224</v>
      </c>
      <c r="AD46" s="525" t="s">
        <v>959</v>
      </c>
      <c r="AE46" s="519" t="s">
        <v>960</v>
      </c>
      <c r="AF46" s="519" t="s">
        <v>961</v>
      </c>
      <c r="AG46" s="573" t="s">
        <v>962</v>
      </c>
      <c r="AH46" s="579" t="s">
        <v>972</v>
      </c>
      <c r="AI46" s="519" t="s">
        <v>973</v>
      </c>
      <c r="AJ46" s="526" t="s">
        <v>230</v>
      </c>
      <c r="AK46" s="519" t="s">
        <v>59</v>
      </c>
      <c r="AL46" s="588">
        <v>0.114</v>
      </c>
      <c r="AM46" s="521">
        <v>373.15899999999999</v>
      </c>
      <c r="AN46" s="520">
        <v>8.8944747945205474E-2</v>
      </c>
      <c r="AO46" s="520">
        <v>2.7603542465753424E-2</v>
      </c>
      <c r="AP46" s="528">
        <v>0.1165482904109589</v>
      </c>
      <c r="AQ46" s="520">
        <v>0.33871602739726026</v>
      </c>
      <c r="AR46" s="520">
        <v>0.10511876712328766</v>
      </c>
      <c r="AS46" s="520">
        <v>0.44383479452054792</v>
      </c>
      <c r="AT46" s="577">
        <v>13.315043835616438</v>
      </c>
      <c r="AU46" s="568" t="s">
        <v>231</v>
      </c>
      <c r="AV46" s="569" t="s">
        <v>431</v>
      </c>
      <c r="AW46" s="519" t="s">
        <v>232</v>
      </c>
      <c r="AX46" s="519" t="s">
        <v>59</v>
      </c>
      <c r="AY46" s="570" t="s">
        <v>974</v>
      </c>
      <c r="AZ46" s="519" t="s">
        <v>234</v>
      </c>
      <c r="BA46" s="519"/>
    </row>
    <row r="47" spans="1:55" s="571" customFormat="1" ht="15" customHeight="1" x14ac:dyDescent="0.25">
      <c r="A47" s="518">
        <v>50</v>
      </c>
      <c r="B47" s="557" t="s">
        <v>17088</v>
      </c>
      <c r="C47" s="584"/>
      <c r="D47" s="701">
        <v>2020</v>
      </c>
      <c r="E47" s="558" t="s">
        <v>50</v>
      </c>
      <c r="F47" s="519" t="s">
        <v>59</v>
      </c>
      <c r="G47" s="519" t="s">
        <v>979</v>
      </c>
      <c r="H47" s="519" t="s">
        <v>980</v>
      </c>
      <c r="I47" s="519" t="s">
        <v>981</v>
      </c>
      <c r="J47" s="519" t="s">
        <v>958</v>
      </c>
      <c r="K47" s="519" t="s">
        <v>219</v>
      </c>
      <c r="L47" s="519" t="s">
        <v>316</v>
      </c>
      <c r="M47" s="519" t="s">
        <v>221</v>
      </c>
      <c r="N47" s="519" t="s">
        <v>222</v>
      </c>
      <c r="O47" s="519" t="s">
        <v>221</v>
      </c>
      <c r="P47" s="519" t="s">
        <v>222</v>
      </c>
      <c r="Q47" s="520">
        <v>6</v>
      </c>
      <c r="R47" s="520">
        <v>1.5</v>
      </c>
      <c r="S47" s="521">
        <v>9</v>
      </c>
      <c r="T47" s="522">
        <v>4</v>
      </c>
      <c r="U47" s="523"/>
      <c r="V47" s="523">
        <v>2</v>
      </c>
      <c r="W47" s="523"/>
      <c r="X47" s="523">
        <v>0</v>
      </c>
      <c r="Y47" s="524"/>
      <c r="Z47" s="524"/>
      <c r="AA47" s="524"/>
      <c r="AB47" s="519" t="s">
        <v>62</v>
      </c>
      <c r="AC47" s="558" t="s">
        <v>224</v>
      </c>
      <c r="AD47" s="525" t="s">
        <v>959</v>
      </c>
      <c r="AE47" s="519" t="s">
        <v>960</v>
      </c>
      <c r="AF47" s="519" t="s">
        <v>961</v>
      </c>
      <c r="AG47" s="573" t="s">
        <v>962</v>
      </c>
      <c r="AH47" s="579" t="s">
        <v>982</v>
      </c>
      <c r="AI47" s="519" t="s">
        <v>239</v>
      </c>
      <c r="AJ47" s="526" t="s">
        <v>230</v>
      </c>
      <c r="AK47" s="519" t="s">
        <v>59</v>
      </c>
      <c r="AL47" s="588">
        <v>0.114</v>
      </c>
      <c r="AM47" s="521">
        <v>738.26700000000005</v>
      </c>
      <c r="AN47" s="520">
        <v>0.17597049041095891</v>
      </c>
      <c r="AO47" s="520">
        <v>5.4611531506849317E-2</v>
      </c>
      <c r="AP47" s="528">
        <v>0.23058202191780824</v>
      </c>
      <c r="AQ47" s="520">
        <v>0.79882043287671234</v>
      </c>
      <c r="AR47" s="520">
        <v>0.23561672054794522</v>
      </c>
      <c r="AS47" s="520">
        <v>1.0344371534246575</v>
      </c>
      <c r="AT47" s="577">
        <v>31.033114602739722</v>
      </c>
      <c r="AU47" s="568" t="s">
        <v>231</v>
      </c>
      <c r="AV47" s="569" t="s">
        <v>431</v>
      </c>
      <c r="AW47" s="519" t="s">
        <v>232</v>
      </c>
      <c r="AX47" s="519" t="s">
        <v>59</v>
      </c>
      <c r="AY47" s="570" t="s">
        <v>983</v>
      </c>
      <c r="AZ47" s="519" t="s">
        <v>234</v>
      </c>
      <c r="BA47" s="519"/>
    </row>
    <row r="48" spans="1:55" s="571" customFormat="1" ht="15" customHeight="1" x14ac:dyDescent="0.25">
      <c r="A48" s="518">
        <v>51</v>
      </c>
      <c r="B48" s="557" t="s">
        <v>17088</v>
      </c>
      <c r="C48" s="584"/>
      <c r="D48" s="701">
        <v>2020</v>
      </c>
      <c r="E48" s="558" t="s">
        <v>50</v>
      </c>
      <c r="F48" s="519" t="s">
        <v>59</v>
      </c>
      <c r="G48" s="519" t="s">
        <v>993</v>
      </c>
      <c r="H48" s="519" t="s">
        <v>994</v>
      </c>
      <c r="I48" s="519" t="s">
        <v>995</v>
      </c>
      <c r="J48" s="519" t="s">
        <v>958</v>
      </c>
      <c r="K48" s="519" t="s">
        <v>219</v>
      </c>
      <c r="L48" s="519" t="s">
        <v>316</v>
      </c>
      <c r="M48" s="519" t="s">
        <v>221</v>
      </c>
      <c r="N48" s="519" t="s">
        <v>222</v>
      </c>
      <c r="O48" s="519" t="s">
        <v>221</v>
      </c>
      <c r="P48" s="519" t="s">
        <v>222</v>
      </c>
      <c r="Q48" s="520">
        <v>6</v>
      </c>
      <c r="R48" s="520">
        <v>1.5</v>
      </c>
      <c r="S48" s="521">
        <v>9</v>
      </c>
      <c r="T48" s="522">
        <v>5</v>
      </c>
      <c r="U48" s="523"/>
      <c r="V48" s="523">
        <v>2</v>
      </c>
      <c r="W48" s="523"/>
      <c r="X48" s="523">
        <v>0</v>
      </c>
      <c r="Y48" s="524"/>
      <c r="Z48" s="524"/>
      <c r="AA48" s="524"/>
      <c r="AB48" s="519" t="s">
        <v>62</v>
      </c>
      <c r="AC48" s="558" t="s">
        <v>224</v>
      </c>
      <c r="AD48" s="525" t="s">
        <v>959</v>
      </c>
      <c r="AE48" s="519" t="s">
        <v>960</v>
      </c>
      <c r="AF48" s="519" t="s">
        <v>961</v>
      </c>
      <c r="AG48" s="573" t="s">
        <v>962</v>
      </c>
      <c r="AH48" s="579" t="s">
        <v>996</v>
      </c>
      <c r="AI48" s="519" t="s">
        <v>997</v>
      </c>
      <c r="AJ48" s="526" t="s">
        <v>230</v>
      </c>
      <c r="AK48" s="519" t="s">
        <v>59</v>
      </c>
      <c r="AL48" s="588">
        <v>0.114</v>
      </c>
      <c r="AM48" s="521">
        <v>763.875</v>
      </c>
      <c r="AN48" s="520">
        <v>0.18207431506849311</v>
      </c>
      <c r="AO48" s="520">
        <v>5.6505821917808216E-2</v>
      </c>
      <c r="AP48" s="528">
        <v>0.23858013698630132</v>
      </c>
      <c r="AQ48" s="520">
        <v>0.7294070465753425</v>
      </c>
      <c r="AR48" s="520">
        <v>0.22636770410958904</v>
      </c>
      <c r="AS48" s="520">
        <v>0.95577475068493156</v>
      </c>
      <c r="AT48" s="577">
        <v>28.673242520547948</v>
      </c>
      <c r="AU48" s="568" t="s">
        <v>231</v>
      </c>
      <c r="AV48" s="569" t="s">
        <v>431</v>
      </c>
      <c r="AW48" s="519" t="s">
        <v>232</v>
      </c>
      <c r="AX48" s="519" t="s">
        <v>59</v>
      </c>
      <c r="AY48" s="570" t="s">
        <v>998</v>
      </c>
      <c r="AZ48" s="519" t="s">
        <v>234</v>
      </c>
      <c r="BA48" s="519"/>
    </row>
    <row r="49" spans="1:54" s="571" customFormat="1" ht="15" customHeight="1" x14ac:dyDescent="0.25">
      <c r="A49" s="518">
        <v>52</v>
      </c>
      <c r="B49" s="557" t="s">
        <v>17088</v>
      </c>
      <c r="C49" s="584"/>
      <c r="D49" s="701">
        <v>2020</v>
      </c>
      <c r="E49" s="558" t="s">
        <v>50</v>
      </c>
      <c r="F49" s="519" t="s">
        <v>59</v>
      </c>
      <c r="G49" s="519" t="s">
        <v>1002</v>
      </c>
      <c r="H49" s="519" t="s">
        <v>1003</v>
      </c>
      <c r="I49" s="519" t="s">
        <v>1004</v>
      </c>
      <c r="J49" s="519" t="s">
        <v>958</v>
      </c>
      <c r="K49" s="519" t="s">
        <v>219</v>
      </c>
      <c r="L49" s="519" t="s">
        <v>316</v>
      </c>
      <c r="M49" s="519" t="s">
        <v>221</v>
      </c>
      <c r="N49" s="519" t="s">
        <v>222</v>
      </c>
      <c r="O49" s="519" t="s">
        <v>221</v>
      </c>
      <c r="P49" s="519" t="s">
        <v>222</v>
      </c>
      <c r="Q49" s="520">
        <v>6</v>
      </c>
      <c r="R49" s="520">
        <v>1.5</v>
      </c>
      <c r="S49" s="521">
        <v>9</v>
      </c>
      <c r="T49" s="522">
        <v>4</v>
      </c>
      <c r="U49" s="523"/>
      <c r="V49" s="523">
        <v>1</v>
      </c>
      <c r="W49" s="523"/>
      <c r="X49" s="523">
        <v>0</v>
      </c>
      <c r="Y49" s="524"/>
      <c r="Z49" s="524"/>
      <c r="AA49" s="524"/>
      <c r="AB49" s="519" t="s">
        <v>62</v>
      </c>
      <c r="AC49" s="558" t="s">
        <v>224</v>
      </c>
      <c r="AD49" s="525" t="s">
        <v>959</v>
      </c>
      <c r="AE49" s="519" t="s">
        <v>960</v>
      </c>
      <c r="AF49" s="519" t="s">
        <v>961</v>
      </c>
      <c r="AG49" s="573" t="s">
        <v>962</v>
      </c>
      <c r="AH49" s="579" t="s">
        <v>1005</v>
      </c>
      <c r="AI49" s="519" t="s">
        <v>1006</v>
      </c>
      <c r="AJ49" s="526" t="s">
        <v>230</v>
      </c>
      <c r="AK49" s="519" t="s">
        <v>59</v>
      </c>
      <c r="AL49" s="588">
        <v>0.114</v>
      </c>
      <c r="AM49" s="521">
        <v>578.60500000000002</v>
      </c>
      <c r="AN49" s="520">
        <v>0.13791406849315069</v>
      </c>
      <c r="AO49" s="520">
        <v>4.280091780821918E-2</v>
      </c>
      <c r="AP49" s="528">
        <v>0.18071498630136987</v>
      </c>
      <c r="AQ49" s="520">
        <v>1.3266458438356161</v>
      </c>
      <c r="AR49" s="520">
        <v>0.40861422739726022</v>
      </c>
      <c r="AS49" s="520">
        <v>1.7352600712328763</v>
      </c>
      <c r="AT49" s="577">
        <v>52.05780213698629</v>
      </c>
      <c r="AU49" s="568" t="s">
        <v>231</v>
      </c>
      <c r="AV49" s="569" t="s">
        <v>431</v>
      </c>
      <c r="AW49" s="519" t="s">
        <v>232</v>
      </c>
      <c r="AX49" s="519" t="s">
        <v>59</v>
      </c>
      <c r="AY49" s="570" t="s">
        <v>1007</v>
      </c>
      <c r="AZ49" s="519" t="s">
        <v>234</v>
      </c>
      <c r="BA49" s="519"/>
    </row>
    <row r="50" spans="1:54" s="571" customFormat="1" ht="27" customHeight="1" x14ac:dyDescent="0.25">
      <c r="A50" s="518">
        <v>53</v>
      </c>
      <c r="B50" s="557" t="s">
        <v>17088</v>
      </c>
      <c r="C50" s="664" t="s">
        <v>17090</v>
      </c>
      <c r="D50" s="701">
        <v>2020</v>
      </c>
      <c r="E50" s="558" t="s">
        <v>50</v>
      </c>
      <c r="F50" s="519" t="s">
        <v>59</v>
      </c>
      <c r="G50" s="519" t="s">
        <v>1014</v>
      </c>
      <c r="H50" s="519" t="s">
        <v>1015</v>
      </c>
      <c r="I50" s="519" t="s">
        <v>1016</v>
      </c>
      <c r="J50" s="519" t="s">
        <v>958</v>
      </c>
      <c r="K50" s="519" t="s">
        <v>219</v>
      </c>
      <c r="L50" s="519" t="s">
        <v>316</v>
      </c>
      <c r="M50" s="519" t="s">
        <v>221</v>
      </c>
      <c r="N50" s="519" t="s">
        <v>222</v>
      </c>
      <c r="O50" s="519" t="s">
        <v>221</v>
      </c>
      <c r="P50" s="519" t="s">
        <v>222</v>
      </c>
      <c r="Q50" s="520">
        <v>6</v>
      </c>
      <c r="R50" s="520">
        <v>1.5</v>
      </c>
      <c r="S50" s="521">
        <v>9</v>
      </c>
      <c r="T50" s="522">
        <v>3</v>
      </c>
      <c r="U50" s="523"/>
      <c r="V50" s="523">
        <v>1</v>
      </c>
      <c r="W50" s="523"/>
      <c r="X50" s="523">
        <v>0</v>
      </c>
      <c r="Y50" s="524"/>
      <c r="Z50" s="524"/>
      <c r="AA50" s="524"/>
      <c r="AB50" s="519" t="s">
        <v>62</v>
      </c>
      <c r="AC50" s="558" t="s">
        <v>224</v>
      </c>
      <c r="AD50" s="525" t="s">
        <v>959</v>
      </c>
      <c r="AE50" s="519" t="s">
        <v>960</v>
      </c>
      <c r="AF50" s="519" t="s">
        <v>961</v>
      </c>
      <c r="AG50" s="573" t="s">
        <v>962</v>
      </c>
      <c r="AH50" s="579" t="s">
        <v>1005</v>
      </c>
      <c r="AI50" s="519" t="s">
        <v>1017</v>
      </c>
      <c r="AJ50" s="526" t="s">
        <v>230</v>
      </c>
      <c r="AK50" s="519" t="s">
        <v>59</v>
      </c>
      <c r="AL50" s="588">
        <v>0.114</v>
      </c>
      <c r="AM50" s="521">
        <v>727.69400000000007</v>
      </c>
      <c r="AN50" s="520">
        <v>0.1734503506849315</v>
      </c>
      <c r="AO50" s="520">
        <v>5.3829419178082191E-2</v>
      </c>
      <c r="AP50" s="528">
        <v>0.22727976986301368</v>
      </c>
      <c r="AQ50" s="520">
        <v>0.693130906849315</v>
      </c>
      <c r="AR50" s="520">
        <v>0.21510959178082192</v>
      </c>
      <c r="AS50" s="520">
        <v>0.90824049863013689</v>
      </c>
      <c r="AT50" s="577">
        <v>27.247214958904106</v>
      </c>
      <c r="AU50" s="568" t="s">
        <v>231</v>
      </c>
      <c r="AV50" s="569" t="s">
        <v>431</v>
      </c>
      <c r="AW50" s="519" t="s">
        <v>232</v>
      </c>
      <c r="AX50" s="519" t="s">
        <v>59</v>
      </c>
      <c r="AY50" s="570" t="s">
        <v>1018</v>
      </c>
      <c r="AZ50" s="519" t="s">
        <v>234</v>
      </c>
      <c r="BA50" s="519"/>
    </row>
    <row r="51" spans="1:54" s="519" customFormat="1" ht="24.75" customHeight="1" x14ac:dyDescent="0.25">
      <c r="A51" s="518">
        <v>54</v>
      </c>
      <c r="B51" s="557" t="s">
        <v>17088</v>
      </c>
      <c r="C51" s="664" t="s">
        <v>17090</v>
      </c>
      <c r="D51" s="701">
        <v>2020</v>
      </c>
      <c r="E51" s="519" t="s">
        <v>50</v>
      </c>
      <c r="F51" s="519" t="s">
        <v>59</v>
      </c>
      <c r="G51" s="519" t="s">
        <v>1022</v>
      </c>
      <c r="H51" s="519" t="s">
        <v>1023</v>
      </c>
      <c r="I51" s="519" t="s">
        <v>1024</v>
      </c>
      <c r="J51" s="519" t="s">
        <v>958</v>
      </c>
      <c r="K51" s="519" t="s">
        <v>219</v>
      </c>
      <c r="L51" s="519" t="s">
        <v>220</v>
      </c>
      <c r="M51" s="519" t="s">
        <v>221</v>
      </c>
      <c r="N51" s="519" t="s">
        <v>222</v>
      </c>
      <c r="O51" s="519" t="s">
        <v>221</v>
      </c>
      <c r="P51" s="519" t="s">
        <v>222</v>
      </c>
      <c r="Q51" s="520">
        <v>4</v>
      </c>
      <c r="R51" s="520">
        <v>1.5</v>
      </c>
      <c r="S51" s="521">
        <v>6</v>
      </c>
      <c r="T51" s="522">
        <v>2</v>
      </c>
      <c r="U51" s="523"/>
      <c r="V51" s="523">
        <v>0</v>
      </c>
      <c r="W51" s="523"/>
      <c r="X51" s="523">
        <v>0</v>
      </c>
      <c r="Y51" s="524"/>
      <c r="Z51" s="524"/>
      <c r="AA51" s="524"/>
      <c r="AB51" s="519" t="s">
        <v>1025</v>
      </c>
      <c r="AC51" s="519" t="s">
        <v>1026</v>
      </c>
      <c r="AD51" s="519">
        <v>1085030002012</v>
      </c>
      <c r="AE51" s="519" t="s">
        <v>1027</v>
      </c>
      <c r="AF51" s="519" t="s">
        <v>1028</v>
      </c>
      <c r="AG51" s="519" t="s">
        <v>1029</v>
      </c>
      <c r="AH51" s="579" t="s">
        <v>1030</v>
      </c>
      <c r="AI51" s="519" t="s">
        <v>351</v>
      </c>
      <c r="AJ51" s="526" t="s">
        <v>230</v>
      </c>
      <c r="AK51" s="519" t="s">
        <v>59</v>
      </c>
      <c r="AL51" s="588">
        <v>0.114</v>
      </c>
      <c r="AM51" s="521">
        <v>5140.03</v>
      </c>
      <c r="AN51" s="520">
        <v>1.2251578356164383</v>
      </c>
      <c r="AO51" s="520">
        <v>0.38022139726027399</v>
      </c>
      <c r="AP51" s="528">
        <v>1.6053792328767122</v>
      </c>
      <c r="AQ51" s="520">
        <v>1.2251578356164383</v>
      </c>
      <c r="AR51" s="520">
        <v>0.38022139726027399</v>
      </c>
      <c r="AS51" s="520">
        <v>1.6053792328767122</v>
      </c>
      <c r="AT51" s="520">
        <v>48.16137698630137</v>
      </c>
      <c r="AU51" s="529" t="s">
        <v>231</v>
      </c>
      <c r="AV51" s="530" t="s">
        <v>431</v>
      </c>
      <c r="AW51" s="519" t="s">
        <v>232</v>
      </c>
      <c r="AX51" s="519" t="s">
        <v>59</v>
      </c>
      <c r="AY51" s="531" t="s">
        <v>1031</v>
      </c>
      <c r="AZ51" s="519" t="s">
        <v>234</v>
      </c>
      <c r="BB51" s="533"/>
    </row>
    <row r="52" spans="1:54" s="571" customFormat="1" ht="28.5" customHeight="1" x14ac:dyDescent="0.25">
      <c r="A52" s="589">
        <v>55</v>
      </c>
      <c r="B52" s="557" t="s">
        <v>17088</v>
      </c>
      <c r="C52" s="607"/>
      <c r="D52" s="701">
        <v>2020</v>
      </c>
      <c r="E52" s="590" t="s">
        <v>50</v>
      </c>
      <c r="F52" s="591" t="s">
        <v>59</v>
      </c>
      <c r="G52" s="591" t="s">
        <v>1032</v>
      </c>
      <c r="H52" s="591" t="s">
        <v>1033</v>
      </c>
      <c r="I52" s="591" t="s">
        <v>1034</v>
      </c>
      <c r="J52" s="591" t="s">
        <v>958</v>
      </c>
      <c r="K52" s="591" t="s">
        <v>219</v>
      </c>
      <c r="L52" s="591" t="s">
        <v>316</v>
      </c>
      <c r="M52" s="591" t="s">
        <v>221</v>
      </c>
      <c r="N52" s="591" t="s">
        <v>222</v>
      </c>
      <c r="O52" s="591" t="s">
        <v>221</v>
      </c>
      <c r="P52" s="591" t="s">
        <v>222</v>
      </c>
      <c r="Q52" s="592">
        <v>6</v>
      </c>
      <c r="R52" s="592">
        <v>1.5</v>
      </c>
      <c r="S52" s="593">
        <v>9</v>
      </c>
      <c r="T52" s="594">
        <v>5</v>
      </c>
      <c r="U52" s="595"/>
      <c r="V52" s="595">
        <v>2</v>
      </c>
      <c r="W52" s="595"/>
      <c r="X52" s="595">
        <v>0</v>
      </c>
      <c r="Y52" s="596"/>
      <c r="Z52" s="596"/>
      <c r="AA52" s="596"/>
      <c r="AB52" s="591" t="s">
        <v>62</v>
      </c>
      <c r="AC52" s="590" t="s">
        <v>224</v>
      </c>
      <c r="AD52" s="597" t="s">
        <v>959</v>
      </c>
      <c r="AE52" s="591" t="s">
        <v>960</v>
      </c>
      <c r="AF52" s="591" t="s">
        <v>961</v>
      </c>
      <c r="AG52" s="598" t="s">
        <v>962</v>
      </c>
      <c r="AH52" s="599" t="s">
        <v>1035</v>
      </c>
      <c r="AI52" s="591" t="s">
        <v>528</v>
      </c>
      <c r="AJ52" s="600" t="s">
        <v>230</v>
      </c>
      <c r="AK52" s="591" t="s">
        <v>59</v>
      </c>
      <c r="AL52" s="601">
        <v>0.114</v>
      </c>
      <c r="AM52" s="593">
        <v>406.721</v>
      </c>
      <c r="AN52" s="592">
        <v>9.6944457534246575E-2</v>
      </c>
      <c r="AO52" s="592">
        <v>3.0086210958904111E-2</v>
      </c>
      <c r="AP52" s="602">
        <v>0.1270306684931507</v>
      </c>
      <c r="AQ52" s="592">
        <v>2.2513793561643833</v>
      </c>
      <c r="AR52" s="592">
        <v>0.68103172602739726</v>
      </c>
      <c r="AS52" s="592">
        <v>2.9324110821917806</v>
      </c>
      <c r="AT52" s="603">
        <v>87.972332465753425</v>
      </c>
      <c r="AU52" s="604" t="s">
        <v>231</v>
      </c>
      <c r="AV52" s="605" t="s">
        <v>431</v>
      </c>
      <c r="AW52" s="591" t="s">
        <v>232</v>
      </c>
      <c r="AX52" s="591" t="s">
        <v>59</v>
      </c>
      <c r="AY52" s="606" t="s">
        <v>1036</v>
      </c>
      <c r="AZ52" s="591" t="s">
        <v>234</v>
      </c>
      <c r="BA52" s="519"/>
    </row>
    <row r="53" spans="1:54" s="519" customFormat="1" ht="28.5" customHeight="1" x14ac:dyDescent="0.25">
      <c r="A53" s="518">
        <v>56</v>
      </c>
      <c r="B53" s="557" t="s">
        <v>17088</v>
      </c>
      <c r="C53" s="664" t="s">
        <v>17090</v>
      </c>
      <c r="D53" s="701">
        <v>2020</v>
      </c>
      <c r="E53" s="519" t="s">
        <v>50</v>
      </c>
      <c r="F53" s="519" t="s">
        <v>59</v>
      </c>
      <c r="G53" s="519" t="s">
        <v>1042</v>
      </c>
      <c r="H53" s="519" t="s">
        <v>1043</v>
      </c>
      <c r="I53" s="519" t="s">
        <v>1044</v>
      </c>
      <c r="J53" s="519" t="s">
        <v>958</v>
      </c>
      <c r="K53" s="519" t="s">
        <v>219</v>
      </c>
      <c r="L53" s="519" t="s">
        <v>220</v>
      </c>
      <c r="M53" s="519" t="s">
        <v>221</v>
      </c>
      <c r="N53" s="519" t="s">
        <v>222</v>
      </c>
      <c r="O53" s="519" t="s">
        <v>221</v>
      </c>
      <c r="P53" s="519" t="s">
        <v>222</v>
      </c>
      <c r="Q53" s="520">
        <v>4</v>
      </c>
      <c r="R53" s="520">
        <v>1.5</v>
      </c>
      <c r="S53" s="521">
        <v>6</v>
      </c>
      <c r="T53" s="522">
        <v>2</v>
      </c>
      <c r="U53" s="523"/>
      <c r="V53" s="523">
        <v>0</v>
      </c>
      <c r="W53" s="523"/>
      <c r="X53" s="523">
        <v>0</v>
      </c>
      <c r="Y53" s="524"/>
      <c r="Z53" s="524"/>
      <c r="AA53" s="524"/>
      <c r="AB53" s="519" t="s">
        <v>330</v>
      </c>
      <c r="AC53" s="519" t="s">
        <v>1045</v>
      </c>
      <c r="AD53" s="608">
        <v>1165030052065</v>
      </c>
      <c r="AE53" s="519" t="s">
        <v>1046</v>
      </c>
      <c r="AF53" s="519" t="s">
        <v>1047</v>
      </c>
      <c r="AG53" s="519" t="s">
        <v>1048</v>
      </c>
      <c r="AH53" s="579" t="s">
        <v>1049</v>
      </c>
      <c r="AI53" s="519" t="s">
        <v>350</v>
      </c>
      <c r="AJ53" s="526" t="s">
        <v>230</v>
      </c>
      <c r="AK53" s="519" t="s">
        <v>59</v>
      </c>
      <c r="AL53" s="527">
        <v>0.114</v>
      </c>
      <c r="AM53" s="521">
        <v>5567.6059999999998</v>
      </c>
      <c r="AN53" s="520">
        <v>1.3270732109589041</v>
      </c>
      <c r="AO53" s="520">
        <v>0.41185030684931501</v>
      </c>
      <c r="AP53" s="528">
        <v>1.7389235178082192</v>
      </c>
      <c r="AQ53" s="520">
        <v>1.3270732109589041</v>
      </c>
      <c r="AR53" s="520">
        <v>0.41185030684931501</v>
      </c>
      <c r="AS53" s="520">
        <v>1.7389235178082192</v>
      </c>
      <c r="AT53" s="520">
        <v>52.167705534246579</v>
      </c>
      <c r="AU53" s="529" t="s">
        <v>231</v>
      </c>
      <c r="AV53" s="530" t="s">
        <v>431</v>
      </c>
      <c r="AW53" s="519" t="s">
        <v>232</v>
      </c>
      <c r="AX53" s="519" t="s">
        <v>59</v>
      </c>
      <c r="AY53" s="531" t="s">
        <v>1050</v>
      </c>
      <c r="AZ53" s="519" t="s">
        <v>234</v>
      </c>
      <c r="BB53" s="533"/>
    </row>
    <row r="54" spans="1:54" s="571" customFormat="1" ht="15" customHeight="1" x14ac:dyDescent="0.25">
      <c r="A54" s="589">
        <v>57</v>
      </c>
      <c r="B54" s="557" t="s">
        <v>17088</v>
      </c>
      <c r="C54" s="607"/>
      <c r="D54" s="701">
        <v>2020</v>
      </c>
      <c r="E54" s="590" t="s">
        <v>50</v>
      </c>
      <c r="F54" s="591" t="s">
        <v>59</v>
      </c>
      <c r="G54" s="591" t="s">
        <v>1051</v>
      </c>
      <c r="H54" s="591" t="s">
        <v>1052</v>
      </c>
      <c r="I54" s="591" t="s">
        <v>1053</v>
      </c>
      <c r="J54" s="591" t="s">
        <v>958</v>
      </c>
      <c r="K54" s="591" t="s">
        <v>219</v>
      </c>
      <c r="L54" s="591" t="s">
        <v>316</v>
      </c>
      <c r="M54" s="591" t="s">
        <v>221</v>
      </c>
      <c r="N54" s="591" t="s">
        <v>222</v>
      </c>
      <c r="O54" s="591" t="s">
        <v>221</v>
      </c>
      <c r="P54" s="591" t="s">
        <v>222</v>
      </c>
      <c r="Q54" s="592">
        <v>6</v>
      </c>
      <c r="R54" s="592">
        <v>1.5</v>
      </c>
      <c r="S54" s="593">
        <v>9</v>
      </c>
      <c r="T54" s="594">
        <v>3</v>
      </c>
      <c r="U54" s="595"/>
      <c r="V54" s="595">
        <v>2</v>
      </c>
      <c r="W54" s="595"/>
      <c r="X54" s="595">
        <v>0</v>
      </c>
      <c r="Y54" s="596"/>
      <c r="Z54" s="596"/>
      <c r="AA54" s="596"/>
      <c r="AB54" s="591" t="s">
        <v>62</v>
      </c>
      <c r="AC54" s="590" t="s">
        <v>224</v>
      </c>
      <c r="AD54" s="597" t="s">
        <v>959</v>
      </c>
      <c r="AE54" s="591" t="s">
        <v>960</v>
      </c>
      <c r="AF54" s="591" t="s">
        <v>961</v>
      </c>
      <c r="AG54" s="598" t="s">
        <v>962</v>
      </c>
      <c r="AH54" s="599" t="s">
        <v>1054</v>
      </c>
      <c r="AI54" s="591" t="s">
        <v>353</v>
      </c>
      <c r="AJ54" s="600" t="s">
        <v>230</v>
      </c>
      <c r="AK54" s="591" t="s">
        <v>59</v>
      </c>
      <c r="AL54" s="601">
        <v>0.114</v>
      </c>
      <c r="AM54" s="593">
        <v>3128.056</v>
      </c>
      <c r="AN54" s="592">
        <v>0.74559143013698626</v>
      </c>
      <c r="AO54" s="592">
        <v>0.23139044383561641</v>
      </c>
      <c r="AP54" s="602">
        <v>0.97698187397260261</v>
      </c>
      <c r="AQ54" s="592">
        <v>2.4597257342465757</v>
      </c>
      <c r="AR54" s="592">
        <v>0.76336315890410966</v>
      </c>
      <c r="AS54" s="592">
        <v>3.2230888931506856</v>
      </c>
      <c r="AT54" s="603">
        <v>96.692666794520562</v>
      </c>
      <c r="AU54" s="604" t="s">
        <v>231</v>
      </c>
      <c r="AV54" s="605" t="s">
        <v>431</v>
      </c>
      <c r="AW54" s="591" t="s">
        <v>232</v>
      </c>
      <c r="AX54" s="591" t="s">
        <v>59</v>
      </c>
      <c r="AY54" s="606" t="s">
        <v>1055</v>
      </c>
      <c r="AZ54" s="591" t="s">
        <v>234</v>
      </c>
      <c r="BA54" s="519"/>
    </row>
    <row r="55" spans="1:54" s="571" customFormat="1" ht="15" customHeight="1" x14ac:dyDescent="0.25">
      <c r="A55" s="518">
        <v>58</v>
      </c>
      <c r="B55" s="557" t="s">
        <v>17088</v>
      </c>
      <c r="C55" s="584"/>
      <c r="D55" s="701">
        <v>2020</v>
      </c>
      <c r="E55" s="558" t="s">
        <v>50</v>
      </c>
      <c r="F55" s="519" t="s">
        <v>59</v>
      </c>
      <c r="G55" s="519" t="s">
        <v>1059</v>
      </c>
      <c r="H55" s="519" t="s">
        <v>1060</v>
      </c>
      <c r="I55" s="519" t="s">
        <v>1061</v>
      </c>
      <c r="J55" s="519" t="s">
        <v>958</v>
      </c>
      <c r="K55" s="519" t="s">
        <v>219</v>
      </c>
      <c r="L55" s="519" t="s">
        <v>316</v>
      </c>
      <c r="M55" s="519" t="s">
        <v>221</v>
      </c>
      <c r="N55" s="519" t="s">
        <v>222</v>
      </c>
      <c r="O55" s="519" t="s">
        <v>221</v>
      </c>
      <c r="P55" s="519" t="s">
        <v>222</v>
      </c>
      <c r="Q55" s="520">
        <v>6</v>
      </c>
      <c r="R55" s="520">
        <v>3</v>
      </c>
      <c r="S55" s="521">
        <v>18</v>
      </c>
      <c r="T55" s="522">
        <v>6</v>
      </c>
      <c r="U55" s="523"/>
      <c r="V55" s="523">
        <v>2</v>
      </c>
      <c r="W55" s="523"/>
      <c r="X55" s="523">
        <v>1</v>
      </c>
      <c r="Y55" s="524"/>
      <c r="Z55" s="524"/>
      <c r="AA55" s="524"/>
      <c r="AB55" s="519" t="s">
        <v>62</v>
      </c>
      <c r="AC55" s="558" t="s">
        <v>224</v>
      </c>
      <c r="AD55" s="525" t="s">
        <v>959</v>
      </c>
      <c r="AE55" s="519" t="s">
        <v>960</v>
      </c>
      <c r="AF55" s="519" t="s">
        <v>961</v>
      </c>
      <c r="AG55" s="573" t="s">
        <v>962</v>
      </c>
      <c r="AH55" s="579" t="s">
        <v>1062</v>
      </c>
      <c r="AI55" s="519" t="s">
        <v>528</v>
      </c>
      <c r="AJ55" s="526" t="s">
        <v>230</v>
      </c>
      <c r="AK55" s="519" t="s">
        <v>59</v>
      </c>
      <c r="AL55" s="527">
        <v>0.114</v>
      </c>
      <c r="AM55" s="521">
        <v>1235.1980000000001</v>
      </c>
      <c r="AN55" s="520">
        <v>0.29441705753424657</v>
      </c>
      <c r="AO55" s="520">
        <v>9.137081095890412E-2</v>
      </c>
      <c r="AP55" s="528">
        <v>0.38578786849315072</v>
      </c>
      <c r="AQ55" s="520">
        <v>1.989917802739726</v>
      </c>
      <c r="AR55" s="520">
        <v>0.58896646027397259</v>
      </c>
      <c r="AS55" s="520">
        <v>2.5788842630136983</v>
      </c>
      <c r="AT55" s="577">
        <v>77.36652789041095</v>
      </c>
      <c r="AU55" s="568" t="s">
        <v>231</v>
      </c>
      <c r="AV55" s="569" t="s">
        <v>431</v>
      </c>
      <c r="AW55" s="519" t="s">
        <v>232</v>
      </c>
      <c r="AX55" s="519" t="s">
        <v>59</v>
      </c>
      <c r="AY55" s="570" t="s">
        <v>1063</v>
      </c>
      <c r="AZ55" s="519" t="s">
        <v>234</v>
      </c>
      <c r="BA55" s="519"/>
    </row>
    <row r="56" spans="1:54" s="571" customFormat="1" ht="15" customHeight="1" x14ac:dyDescent="0.25">
      <c r="A56" s="518">
        <v>59</v>
      </c>
      <c r="B56" s="557" t="s">
        <v>17088</v>
      </c>
      <c r="C56" s="584"/>
      <c r="D56" s="701">
        <v>2020</v>
      </c>
      <c r="E56" s="558" t="s">
        <v>50</v>
      </c>
      <c r="F56" s="519" t="s">
        <v>59</v>
      </c>
      <c r="G56" s="519" t="s">
        <v>1072</v>
      </c>
      <c r="H56" s="519" t="s">
        <v>1073</v>
      </c>
      <c r="I56" s="519" t="s">
        <v>1074</v>
      </c>
      <c r="J56" s="519" t="s">
        <v>958</v>
      </c>
      <c r="K56" s="519" t="s">
        <v>219</v>
      </c>
      <c r="L56" s="519" t="s">
        <v>316</v>
      </c>
      <c r="M56" s="519" t="s">
        <v>221</v>
      </c>
      <c r="N56" s="519" t="s">
        <v>222</v>
      </c>
      <c r="O56" s="519" t="s">
        <v>221</v>
      </c>
      <c r="P56" s="519" t="s">
        <v>222</v>
      </c>
      <c r="Q56" s="520">
        <v>6</v>
      </c>
      <c r="R56" s="520">
        <v>1.5</v>
      </c>
      <c r="S56" s="521">
        <v>9</v>
      </c>
      <c r="T56" s="522">
        <v>4</v>
      </c>
      <c r="U56" s="523"/>
      <c r="V56" s="523">
        <v>2</v>
      </c>
      <c r="W56" s="523"/>
      <c r="X56" s="523">
        <v>1</v>
      </c>
      <c r="Y56" s="524"/>
      <c r="Z56" s="524"/>
      <c r="AA56" s="524"/>
      <c r="AB56" s="519" t="s">
        <v>62</v>
      </c>
      <c r="AC56" s="558" t="s">
        <v>224</v>
      </c>
      <c r="AD56" s="525" t="s">
        <v>959</v>
      </c>
      <c r="AE56" s="519" t="s">
        <v>960</v>
      </c>
      <c r="AF56" s="519" t="s">
        <v>961</v>
      </c>
      <c r="AG56" s="573" t="s">
        <v>962</v>
      </c>
      <c r="AH56" s="579" t="s">
        <v>1075</v>
      </c>
      <c r="AI56" s="519" t="s">
        <v>348</v>
      </c>
      <c r="AJ56" s="526" t="s">
        <v>230</v>
      </c>
      <c r="AK56" s="519" t="s">
        <v>59</v>
      </c>
      <c r="AL56" s="588">
        <v>0.114</v>
      </c>
      <c r="AM56" s="521">
        <v>1792.8509999999999</v>
      </c>
      <c r="AN56" s="520">
        <v>0.4273370876712328</v>
      </c>
      <c r="AO56" s="520">
        <v>0.13262185479452054</v>
      </c>
      <c r="AP56" s="528">
        <v>0.5599589424657534</v>
      </c>
      <c r="AQ56" s="520">
        <v>1.7551220794520548</v>
      </c>
      <c r="AR56" s="520">
        <v>0.45980312054794525</v>
      </c>
      <c r="AS56" s="520">
        <v>2.2149252000000001</v>
      </c>
      <c r="AT56" s="577">
        <v>66.447755999999998</v>
      </c>
      <c r="AU56" s="568" t="s">
        <v>231</v>
      </c>
      <c r="AV56" s="569" t="s">
        <v>431</v>
      </c>
      <c r="AW56" s="519" t="s">
        <v>232</v>
      </c>
      <c r="AX56" s="519" t="s">
        <v>59</v>
      </c>
      <c r="AY56" s="570" t="s">
        <v>1076</v>
      </c>
      <c r="AZ56" s="519" t="s">
        <v>234</v>
      </c>
      <c r="BA56" s="519"/>
    </row>
    <row r="57" spans="1:54" s="571" customFormat="1" ht="15" customHeight="1" x14ac:dyDescent="0.25">
      <c r="A57" s="518">
        <v>60</v>
      </c>
      <c r="B57" s="557" t="s">
        <v>17088</v>
      </c>
      <c r="C57" s="584"/>
      <c r="D57" s="701">
        <v>2020</v>
      </c>
      <c r="E57" s="558" t="s">
        <v>50</v>
      </c>
      <c r="F57" s="519" t="s">
        <v>59</v>
      </c>
      <c r="G57" s="519" t="s">
        <v>1081</v>
      </c>
      <c r="H57" s="519" t="s">
        <v>1082</v>
      </c>
      <c r="I57" s="519" t="s">
        <v>1083</v>
      </c>
      <c r="J57" s="519" t="s">
        <v>958</v>
      </c>
      <c r="K57" s="519" t="s">
        <v>219</v>
      </c>
      <c r="L57" s="519" t="s">
        <v>316</v>
      </c>
      <c r="M57" s="519" t="s">
        <v>221</v>
      </c>
      <c r="N57" s="519" t="s">
        <v>222</v>
      </c>
      <c r="O57" s="519" t="s">
        <v>221</v>
      </c>
      <c r="P57" s="519" t="s">
        <v>222</v>
      </c>
      <c r="Q57" s="520">
        <v>6</v>
      </c>
      <c r="R57" s="520">
        <v>1.5</v>
      </c>
      <c r="S57" s="521">
        <v>9</v>
      </c>
      <c r="T57" s="522">
        <v>4</v>
      </c>
      <c r="U57" s="523"/>
      <c r="V57" s="523">
        <v>2</v>
      </c>
      <c r="W57" s="523"/>
      <c r="X57" s="523">
        <v>1</v>
      </c>
      <c r="Y57" s="524"/>
      <c r="Z57" s="524"/>
      <c r="AA57" s="524"/>
      <c r="AB57" s="519" t="s">
        <v>62</v>
      </c>
      <c r="AC57" s="558" t="s">
        <v>224</v>
      </c>
      <c r="AD57" s="525" t="s">
        <v>959</v>
      </c>
      <c r="AE57" s="519" t="s">
        <v>960</v>
      </c>
      <c r="AF57" s="519" t="s">
        <v>961</v>
      </c>
      <c r="AG57" s="573" t="s">
        <v>962</v>
      </c>
      <c r="AH57" s="579" t="s">
        <v>1084</v>
      </c>
      <c r="AI57" s="519" t="s">
        <v>351</v>
      </c>
      <c r="AJ57" s="526" t="s">
        <v>230</v>
      </c>
      <c r="AK57" s="519" t="s">
        <v>59</v>
      </c>
      <c r="AL57" s="588">
        <v>0.114</v>
      </c>
      <c r="AM57" s="521">
        <v>2619.2910000000002</v>
      </c>
      <c r="AN57" s="520">
        <v>0.62432415616438364</v>
      </c>
      <c r="AO57" s="520">
        <v>0.19375577260273974</v>
      </c>
      <c r="AP57" s="528">
        <v>0.81807992876712343</v>
      </c>
      <c r="AQ57" s="520">
        <v>1.2404173972602739</v>
      </c>
      <c r="AR57" s="520">
        <v>0.38495712328767129</v>
      </c>
      <c r="AS57" s="520">
        <v>1.6253745205479451</v>
      </c>
      <c r="AT57" s="577">
        <v>48.761235616438356</v>
      </c>
      <c r="AU57" s="568" t="s">
        <v>231</v>
      </c>
      <c r="AV57" s="569" t="s">
        <v>431</v>
      </c>
      <c r="AW57" s="519" t="s">
        <v>232</v>
      </c>
      <c r="AX57" s="519" t="s">
        <v>59</v>
      </c>
      <c r="AY57" s="570" t="s">
        <v>1085</v>
      </c>
      <c r="AZ57" s="519" t="s">
        <v>234</v>
      </c>
      <c r="BA57" s="519"/>
    </row>
    <row r="58" spans="1:54" s="571" customFormat="1" ht="24.75" customHeight="1" x14ac:dyDescent="0.25">
      <c r="A58" s="518">
        <v>61</v>
      </c>
      <c r="B58" s="557" t="s">
        <v>17088</v>
      </c>
      <c r="C58" s="664" t="s">
        <v>17090</v>
      </c>
      <c r="D58" s="701">
        <v>2020</v>
      </c>
      <c r="E58" s="558" t="s">
        <v>50</v>
      </c>
      <c r="F58" s="519" t="s">
        <v>59</v>
      </c>
      <c r="G58" s="519" t="s">
        <v>1087</v>
      </c>
      <c r="H58" s="519" t="s">
        <v>1088</v>
      </c>
      <c r="I58" s="519" t="s">
        <v>1089</v>
      </c>
      <c r="J58" s="519" t="s">
        <v>958</v>
      </c>
      <c r="K58" s="519" t="s">
        <v>219</v>
      </c>
      <c r="L58" s="519" t="s">
        <v>316</v>
      </c>
      <c r="M58" s="519" t="s">
        <v>221</v>
      </c>
      <c r="N58" s="519" t="s">
        <v>222</v>
      </c>
      <c r="O58" s="519" t="s">
        <v>221</v>
      </c>
      <c r="P58" s="519" t="s">
        <v>222</v>
      </c>
      <c r="Q58" s="520">
        <v>4</v>
      </c>
      <c r="R58" s="520">
        <v>1.5</v>
      </c>
      <c r="S58" s="521">
        <v>6</v>
      </c>
      <c r="T58" s="522">
        <v>4</v>
      </c>
      <c r="U58" s="523"/>
      <c r="V58" s="523">
        <v>2</v>
      </c>
      <c r="W58" s="523"/>
      <c r="X58" s="523">
        <v>0</v>
      </c>
      <c r="Y58" s="524"/>
      <c r="Z58" s="524"/>
      <c r="AA58" s="524"/>
      <c r="AB58" s="519" t="s">
        <v>62</v>
      </c>
      <c r="AC58" s="558" t="s">
        <v>224</v>
      </c>
      <c r="AD58" s="525" t="s">
        <v>959</v>
      </c>
      <c r="AE58" s="519" t="s">
        <v>960</v>
      </c>
      <c r="AF58" s="519" t="s">
        <v>961</v>
      </c>
      <c r="AG58" s="573" t="s">
        <v>962</v>
      </c>
      <c r="AH58" s="579" t="s">
        <v>1090</v>
      </c>
      <c r="AI58" s="519" t="s">
        <v>488</v>
      </c>
      <c r="AJ58" s="526" t="s">
        <v>230</v>
      </c>
      <c r="AK58" s="519" t="s">
        <v>59</v>
      </c>
      <c r="AL58" s="588">
        <v>0.114</v>
      </c>
      <c r="AM58" s="521">
        <v>473.45699999999999</v>
      </c>
      <c r="AN58" s="520">
        <v>0.11285139452054795</v>
      </c>
      <c r="AO58" s="520">
        <v>3.5022846575342464E-2</v>
      </c>
      <c r="AP58" s="528">
        <v>0.14787424109589042</v>
      </c>
      <c r="AQ58" s="520">
        <v>1.028066317808219</v>
      </c>
      <c r="AR58" s="520">
        <v>0.29816418082191776</v>
      </c>
      <c r="AS58" s="520">
        <v>1.3262304986301368</v>
      </c>
      <c r="AT58" s="577">
        <v>39.786914958904106</v>
      </c>
      <c r="AU58" s="568" t="s">
        <v>231</v>
      </c>
      <c r="AV58" s="569" t="s">
        <v>431</v>
      </c>
      <c r="AW58" s="519" t="s">
        <v>232</v>
      </c>
      <c r="AX58" s="519" t="s">
        <v>59</v>
      </c>
      <c r="AY58" s="570" t="s">
        <v>1091</v>
      </c>
      <c r="AZ58" s="519" t="s">
        <v>234</v>
      </c>
      <c r="BA58" s="519"/>
    </row>
    <row r="59" spans="1:54" s="571" customFormat="1" ht="15" customHeight="1" x14ac:dyDescent="0.2">
      <c r="A59" s="518">
        <v>62</v>
      </c>
      <c r="B59" s="557" t="s">
        <v>17088</v>
      </c>
      <c r="C59" s="584"/>
      <c r="D59" s="701">
        <v>2020</v>
      </c>
      <c r="E59" s="558" t="s">
        <v>50</v>
      </c>
      <c r="F59" s="519" t="s">
        <v>59</v>
      </c>
      <c r="G59" s="519" t="s">
        <v>1098</v>
      </c>
      <c r="H59" s="519" t="s">
        <v>1099</v>
      </c>
      <c r="I59" s="519" t="s">
        <v>1100</v>
      </c>
      <c r="J59" s="519" t="s">
        <v>958</v>
      </c>
      <c r="K59" s="519" t="s">
        <v>219</v>
      </c>
      <c r="L59" s="519" t="s">
        <v>316</v>
      </c>
      <c r="M59" s="519" t="s">
        <v>221</v>
      </c>
      <c r="N59" s="519" t="s">
        <v>222</v>
      </c>
      <c r="O59" s="519" t="s">
        <v>221</v>
      </c>
      <c r="P59" s="519" t="s">
        <v>222</v>
      </c>
      <c r="Q59" s="520">
        <v>6</v>
      </c>
      <c r="R59" s="520">
        <v>3</v>
      </c>
      <c r="S59" s="521">
        <v>18</v>
      </c>
      <c r="T59" s="522">
        <v>4</v>
      </c>
      <c r="U59" s="523"/>
      <c r="V59" s="523">
        <v>2</v>
      </c>
      <c r="W59" s="523"/>
      <c r="X59" s="523">
        <v>1</v>
      </c>
      <c r="Y59" s="609"/>
      <c r="Z59" s="524"/>
      <c r="AA59" s="524"/>
      <c r="AB59" s="519" t="s">
        <v>62</v>
      </c>
      <c r="AC59" s="558" t="s">
        <v>224</v>
      </c>
      <c r="AD59" s="525" t="s">
        <v>959</v>
      </c>
      <c r="AE59" s="519" t="s">
        <v>960</v>
      </c>
      <c r="AF59" s="519" t="s">
        <v>961</v>
      </c>
      <c r="AG59" s="573" t="s">
        <v>962</v>
      </c>
      <c r="AH59" s="579" t="s">
        <v>1101</v>
      </c>
      <c r="AI59" s="519" t="s">
        <v>273</v>
      </c>
      <c r="AJ59" s="526" t="s">
        <v>230</v>
      </c>
      <c r="AK59" s="519" t="s">
        <v>59</v>
      </c>
      <c r="AL59" s="588">
        <v>0.114</v>
      </c>
      <c r="AM59" s="521">
        <v>2595.0410000000002</v>
      </c>
      <c r="AN59" s="520">
        <v>0.61854401917808222</v>
      </c>
      <c r="AO59" s="520">
        <v>0.19196193698630137</v>
      </c>
      <c r="AP59" s="528">
        <v>0.81050595616438359</v>
      </c>
      <c r="AQ59" s="520">
        <v>7.4291978806392702</v>
      </c>
      <c r="AR59" s="520">
        <v>0.61014017835616452</v>
      </c>
      <c r="AS59" s="520">
        <v>8.0393380589954351</v>
      </c>
      <c r="AT59" s="577">
        <v>241.18014176986304</v>
      </c>
      <c r="AU59" s="568" t="s">
        <v>231</v>
      </c>
      <c r="AV59" s="569" t="s">
        <v>431</v>
      </c>
      <c r="AW59" s="519" t="s">
        <v>232</v>
      </c>
      <c r="AX59" s="519" t="s">
        <v>59</v>
      </c>
      <c r="AY59" s="570" t="s">
        <v>1102</v>
      </c>
      <c r="AZ59" s="519" t="s">
        <v>234</v>
      </c>
      <c r="BA59" s="519"/>
    </row>
    <row r="60" spans="1:54" s="571" customFormat="1" ht="27.75" customHeight="1" x14ac:dyDescent="0.25">
      <c r="A60" s="518">
        <v>77</v>
      </c>
      <c r="B60" s="557" t="s">
        <v>17088</v>
      </c>
      <c r="C60" s="664" t="s">
        <v>17090</v>
      </c>
      <c r="D60" s="701">
        <v>2020</v>
      </c>
      <c r="E60" s="519" t="s">
        <v>51</v>
      </c>
      <c r="F60" s="519" t="s">
        <v>59</v>
      </c>
      <c r="G60" s="519" t="s">
        <v>16633</v>
      </c>
      <c r="H60" s="519" t="s">
        <v>1239</v>
      </c>
      <c r="I60" s="519" t="s">
        <v>1240</v>
      </c>
      <c r="J60" s="519"/>
      <c r="K60" s="519" t="s">
        <v>221</v>
      </c>
      <c r="L60" s="519" t="s">
        <v>316</v>
      </c>
      <c r="M60" s="519" t="s">
        <v>221</v>
      </c>
      <c r="N60" s="519" t="s">
        <v>16402</v>
      </c>
      <c r="O60" s="519" t="s">
        <v>221</v>
      </c>
      <c r="P60" s="519" t="s">
        <v>16402</v>
      </c>
      <c r="Q60" s="520">
        <v>2.5</v>
      </c>
      <c r="R60" s="520">
        <v>1.5</v>
      </c>
      <c r="S60" s="521">
        <v>3.75</v>
      </c>
      <c r="T60" s="522">
        <v>2</v>
      </c>
      <c r="U60" s="522"/>
      <c r="V60" s="523">
        <v>0</v>
      </c>
      <c r="W60" s="523"/>
      <c r="X60" s="523">
        <v>0</v>
      </c>
      <c r="Y60" s="524"/>
      <c r="Z60" s="524">
        <v>1</v>
      </c>
      <c r="AA60" s="524"/>
      <c r="AB60" s="610" t="s">
        <v>16652</v>
      </c>
      <c r="AC60" s="519" t="s">
        <v>230</v>
      </c>
      <c r="AD60" s="519" t="s">
        <v>230</v>
      </c>
      <c r="AE60" s="519" t="s">
        <v>230</v>
      </c>
      <c r="AF60" s="519" t="s">
        <v>230</v>
      </c>
      <c r="AG60" s="519" t="s">
        <v>230</v>
      </c>
      <c r="AH60" s="519" t="s">
        <v>1241</v>
      </c>
      <c r="AI60" s="519" t="s">
        <v>1124</v>
      </c>
      <c r="AJ60" s="526" t="s">
        <v>230</v>
      </c>
      <c r="AK60" s="608" t="s">
        <v>59</v>
      </c>
      <c r="AL60" s="527">
        <v>0.114</v>
      </c>
      <c r="AM60" s="521">
        <v>24.25</v>
      </c>
      <c r="AN60" s="520">
        <v>5.7801369863013695E-3</v>
      </c>
      <c r="AO60" s="527">
        <v>1.793835616438356E-3</v>
      </c>
      <c r="AP60" s="528">
        <v>7.5739726027397253E-3</v>
      </c>
      <c r="AQ60" s="520">
        <v>1.2437591506849315</v>
      </c>
      <c r="AR60" s="520">
        <v>0.38599421917808224</v>
      </c>
      <c r="AS60" s="520">
        <v>1.6297533698630138</v>
      </c>
      <c r="AT60" s="577">
        <v>48.892601095890413</v>
      </c>
      <c r="AU60" s="568" t="s">
        <v>231</v>
      </c>
      <c r="AV60" s="569" t="s">
        <v>431</v>
      </c>
      <c r="AW60" s="519" t="s">
        <v>232</v>
      </c>
      <c r="AX60" s="519" t="s">
        <v>59</v>
      </c>
      <c r="AY60" s="570" t="s">
        <v>1242</v>
      </c>
      <c r="AZ60" s="610" t="s">
        <v>234</v>
      </c>
      <c r="BA60" s="519"/>
    </row>
    <row r="61" spans="1:54" s="571" customFormat="1" ht="27.75" customHeight="1" x14ac:dyDescent="0.25">
      <c r="A61" s="518">
        <v>85</v>
      </c>
      <c r="B61" s="557" t="s">
        <v>17088</v>
      </c>
      <c r="C61" s="664" t="s">
        <v>17090</v>
      </c>
      <c r="D61" s="701">
        <v>2020</v>
      </c>
      <c r="E61" s="558" t="s">
        <v>51</v>
      </c>
      <c r="F61" s="519" t="s">
        <v>59</v>
      </c>
      <c r="G61" s="519" t="s">
        <v>1288</v>
      </c>
      <c r="H61" s="519" t="s">
        <v>1289</v>
      </c>
      <c r="I61" s="519" t="s">
        <v>1290</v>
      </c>
      <c r="J61" s="519"/>
      <c r="K61" s="519" t="s">
        <v>219</v>
      </c>
      <c r="L61" s="519" t="s">
        <v>316</v>
      </c>
      <c r="M61" s="519" t="s">
        <v>221</v>
      </c>
      <c r="N61" s="519" t="s">
        <v>222</v>
      </c>
      <c r="O61" s="519" t="s">
        <v>221</v>
      </c>
      <c r="P61" s="519" t="s">
        <v>222</v>
      </c>
      <c r="Q61" s="520">
        <v>2.5</v>
      </c>
      <c r="R61" s="520">
        <v>1.5</v>
      </c>
      <c r="S61" s="521">
        <v>3.75</v>
      </c>
      <c r="T61" s="522">
        <v>3</v>
      </c>
      <c r="U61" s="522"/>
      <c r="V61" s="523">
        <v>1</v>
      </c>
      <c r="W61" s="523"/>
      <c r="X61" s="523">
        <v>0</v>
      </c>
      <c r="Y61" s="524"/>
      <c r="Z61" s="524"/>
      <c r="AA61" s="524"/>
      <c r="AB61" s="519" t="s">
        <v>63</v>
      </c>
      <c r="AC61" s="558" t="s">
        <v>224</v>
      </c>
      <c r="AD61" s="559" t="s">
        <v>225</v>
      </c>
      <c r="AE61" s="519" t="s">
        <v>1291</v>
      </c>
      <c r="AF61" s="519" t="s">
        <v>1292</v>
      </c>
      <c r="AG61" s="611" t="s">
        <v>1293</v>
      </c>
      <c r="AH61" s="519" t="s">
        <v>1294</v>
      </c>
      <c r="AI61" s="519" t="s">
        <v>348</v>
      </c>
      <c r="AJ61" s="526" t="s">
        <v>230</v>
      </c>
      <c r="AK61" s="608" t="s">
        <v>59</v>
      </c>
      <c r="AL61" s="527">
        <v>0.114</v>
      </c>
      <c r="AM61" s="521">
        <v>527.00099999999998</v>
      </c>
      <c r="AN61" s="520">
        <v>0.12561393698630136</v>
      </c>
      <c r="AO61" s="520">
        <v>3.8983635616438354E-2</v>
      </c>
      <c r="AP61" s="528">
        <v>0.16459757260273972</v>
      </c>
      <c r="AQ61" s="520">
        <v>1.0153186027397259</v>
      </c>
      <c r="AR61" s="520">
        <v>0.31509887671232878</v>
      </c>
      <c r="AS61" s="520">
        <v>1.3304174794520547</v>
      </c>
      <c r="AT61" s="577">
        <v>39.912524383561639</v>
      </c>
      <c r="AU61" s="568" t="s">
        <v>231</v>
      </c>
      <c r="AV61" s="569" t="s">
        <v>431</v>
      </c>
      <c r="AW61" s="519" t="s">
        <v>232</v>
      </c>
      <c r="AX61" s="519" t="s">
        <v>59</v>
      </c>
      <c r="AY61" s="570" t="s">
        <v>1295</v>
      </c>
      <c r="AZ61" s="519" t="s">
        <v>234</v>
      </c>
      <c r="BA61" s="519"/>
    </row>
    <row r="62" spans="1:54" s="571" customFormat="1" ht="27.75" customHeight="1" x14ac:dyDescent="0.25">
      <c r="A62" s="518">
        <v>99</v>
      </c>
      <c r="B62" s="557" t="s">
        <v>17088</v>
      </c>
      <c r="C62" s="664" t="s">
        <v>17090</v>
      </c>
      <c r="D62" s="701">
        <v>2020</v>
      </c>
      <c r="E62" s="519" t="s">
        <v>51</v>
      </c>
      <c r="F62" s="519" t="s">
        <v>59</v>
      </c>
      <c r="G62" s="519" t="s">
        <v>16632</v>
      </c>
      <c r="H62" s="519" t="s">
        <v>1375</v>
      </c>
      <c r="I62" s="519" t="s">
        <v>1376</v>
      </c>
      <c r="J62" s="519"/>
      <c r="K62" s="519" t="s">
        <v>219</v>
      </c>
      <c r="L62" s="519" t="s">
        <v>316</v>
      </c>
      <c r="M62" s="519" t="s">
        <v>221</v>
      </c>
      <c r="N62" s="519" t="s">
        <v>222</v>
      </c>
      <c r="O62" s="519" t="s">
        <v>221</v>
      </c>
      <c r="P62" s="519" t="s">
        <v>222</v>
      </c>
      <c r="Q62" s="520">
        <v>2.9</v>
      </c>
      <c r="R62" s="520">
        <v>1.65</v>
      </c>
      <c r="S62" s="521">
        <v>4.7849999999999993</v>
      </c>
      <c r="T62" s="522">
        <v>1</v>
      </c>
      <c r="U62" s="522"/>
      <c r="V62" s="523">
        <v>1</v>
      </c>
      <c r="W62" s="523"/>
      <c r="X62" s="523">
        <v>0</v>
      </c>
      <c r="Y62" s="524"/>
      <c r="Z62" s="524"/>
      <c r="AA62" s="524"/>
      <c r="AB62" s="610" t="s">
        <v>16652</v>
      </c>
      <c r="AC62" s="519" t="s">
        <v>230</v>
      </c>
      <c r="AD62" s="519" t="s">
        <v>230</v>
      </c>
      <c r="AE62" s="519" t="s">
        <v>230</v>
      </c>
      <c r="AF62" s="519" t="s">
        <v>230</v>
      </c>
      <c r="AG62" s="519" t="s">
        <v>230</v>
      </c>
      <c r="AH62" s="519" t="s">
        <v>89</v>
      </c>
      <c r="AI62" s="519" t="s">
        <v>1210</v>
      </c>
      <c r="AJ62" s="526" t="s">
        <v>230</v>
      </c>
      <c r="AK62" s="608" t="s">
        <v>59</v>
      </c>
      <c r="AL62" s="527">
        <v>0.114</v>
      </c>
      <c r="AM62" s="612">
        <v>719.35200000000009</v>
      </c>
      <c r="AN62" s="520">
        <v>0.17146198356164383</v>
      </c>
      <c r="AO62" s="520">
        <v>5.3212339726027409E-2</v>
      </c>
      <c r="AP62" s="528">
        <v>0.22467432328767123</v>
      </c>
      <c r="AQ62" s="520">
        <v>0.17146198356164383</v>
      </c>
      <c r="AR62" s="520">
        <v>5.3212339726027409E-2</v>
      </c>
      <c r="AS62" s="520">
        <v>0.22467432328767123</v>
      </c>
      <c r="AT62" s="577">
        <v>6.7402296986301371</v>
      </c>
      <c r="AU62" s="568" t="s">
        <v>231</v>
      </c>
      <c r="AV62" s="569" t="s">
        <v>431</v>
      </c>
      <c r="AW62" s="519" t="s">
        <v>232</v>
      </c>
      <c r="AX62" s="519" t="s">
        <v>59</v>
      </c>
      <c r="AY62" s="570" t="s">
        <v>1377</v>
      </c>
      <c r="AZ62" s="519" t="s">
        <v>234</v>
      </c>
      <c r="BA62" s="519"/>
    </row>
    <row r="63" spans="1:54" s="571" customFormat="1" ht="15" customHeight="1" x14ac:dyDescent="0.25">
      <c r="A63" s="518">
        <v>117</v>
      </c>
      <c r="B63" s="557" t="s">
        <v>17088</v>
      </c>
      <c r="C63" s="584"/>
      <c r="D63" s="701">
        <v>2020</v>
      </c>
      <c r="E63" s="558" t="s">
        <v>52</v>
      </c>
      <c r="F63" s="573" t="s">
        <v>59</v>
      </c>
      <c r="G63" s="519" t="s">
        <v>1500</v>
      </c>
      <c r="H63" s="519" t="s">
        <v>1501</v>
      </c>
      <c r="I63" s="519" t="s">
        <v>1502</v>
      </c>
      <c r="J63" s="519"/>
      <c r="K63" s="519" t="s">
        <v>219</v>
      </c>
      <c r="L63" s="519" t="s">
        <v>220</v>
      </c>
      <c r="M63" s="519" t="s">
        <v>221</v>
      </c>
      <c r="N63" s="573" t="s">
        <v>222</v>
      </c>
      <c r="O63" s="573" t="s">
        <v>221</v>
      </c>
      <c r="P63" s="573" t="s">
        <v>222</v>
      </c>
      <c r="Q63" s="574">
        <v>8</v>
      </c>
      <c r="R63" s="574">
        <v>2</v>
      </c>
      <c r="S63" s="521">
        <v>16</v>
      </c>
      <c r="T63" s="613">
        <v>2</v>
      </c>
      <c r="U63" s="614"/>
      <c r="V63" s="614">
        <v>2</v>
      </c>
      <c r="W63" s="614"/>
      <c r="X63" s="614">
        <v>0</v>
      </c>
      <c r="Y63" s="524"/>
      <c r="Z63" s="524"/>
      <c r="AA63" s="524"/>
      <c r="AB63" s="519" t="s">
        <v>62</v>
      </c>
      <c r="AC63" s="558" t="s">
        <v>224</v>
      </c>
      <c r="AD63" s="559" t="s">
        <v>225</v>
      </c>
      <c r="AE63" s="519" t="s">
        <v>1503</v>
      </c>
      <c r="AF63" s="608" t="s">
        <v>1504</v>
      </c>
      <c r="AG63" s="519" t="s">
        <v>1505</v>
      </c>
      <c r="AH63" s="519" t="s">
        <v>1506</v>
      </c>
      <c r="AI63" s="519" t="s">
        <v>528</v>
      </c>
      <c r="AJ63" s="526" t="s">
        <v>230</v>
      </c>
      <c r="AK63" s="608" t="s">
        <v>59</v>
      </c>
      <c r="AL63" s="527">
        <v>0.114</v>
      </c>
      <c r="AM63" s="612">
        <v>696.7</v>
      </c>
      <c r="AN63" s="520">
        <v>0.16606273972602739</v>
      </c>
      <c r="AO63" s="520">
        <v>5.1536712328767123E-2</v>
      </c>
      <c r="AP63" s="528">
        <v>0.21759945205479453</v>
      </c>
      <c r="AQ63" s="520">
        <v>1.2156315068493149</v>
      </c>
      <c r="AR63" s="520">
        <v>0.33582328767123282</v>
      </c>
      <c r="AS63" s="520">
        <v>1.5514547945205477</v>
      </c>
      <c r="AT63" s="577">
        <v>46.543643835616429</v>
      </c>
      <c r="AU63" s="568" t="s">
        <v>231</v>
      </c>
      <c r="AV63" s="569" t="s">
        <v>431</v>
      </c>
      <c r="AW63" s="519" t="s">
        <v>232</v>
      </c>
      <c r="AX63" s="573" t="s">
        <v>59</v>
      </c>
      <c r="AY63" s="570" t="s">
        <v>1507</v>
      </c>
      <c r="AZ63" s="519" t="s">
        <v>234</v>
      </c>
      <c r="BA63" s="519"/>
    </row>
    <row r="64" spans="1:54" s="571" customFormat="1" ht="15" customHeight="1" x14ac:dyDescent="0.25">
      <c r="A64" s="518">
        <v>118</v>
      </c>
      <c r="B64" s="557" t="s">
        <v>17088</v>
      </c>
      <c r="C64" s="584"/>
      <c r="D64" s="701">
        <v>2020</v>
      </c>
      <c r="E64" s="558" t="s">
        <v>52</v>
      </c>
      <c r="F64" s="573" t="s">
        <v>59</v>
      </c>
      <c r="G64" s="519" t="s">
        <v>16797</v>
      </c>
      <c r="H64" s="519" t="s">
        <v>1514</v>
      </c>
      <c r="I64" s="519" t="s">
        <v>1515</v>
      </c>
      <c r="J64" s="519"/>
      <c r="K64" s="519" t="s">
        <v>219</v>
      </c>
      <c r="L64" s="519" t="s">
        <v>220</v>
      </c>
      <c r="M64" s="519" t="s">
        <v>221</v>
      </c>
      <c r="N64" s="573" t="s">
        <v>222</v>
      </c>
      <c r="O64" s="573" t="s">
        <v>221</v>
      </c>
      <c r="P64" s="573" t="s">
        <v>222</v>
      </c>
      <c r="Q64" s="574">
        <v>8</v>
      </c>
      <c r="R64" s="574">
        <v>2</v>
      </c>
      <c r="S64" s="521">
        <v>16</v>
      </c>
      <c r="T64" s="613">
        <v>3</v>
      </c>
      <c r="U64" s="614"/>
      <c r="V64" s="614">
        <v>2</v>
      </c>
      <c r="W64" s="614"/>
      <c r="X64" s="614">
        <v>1</v>
      </c>
      <c r="Y64" s="524"/>
      <c r="Z64" s="524"/>
      <c r="AA64" s="524"/>
      <c r="AB64" s="519" t="s">
        <v>62</v>
      </c>
      <c r="AC64" s="558" t="s">
        <v>224</v>
      </c>
      <c r="AD64" s="559" t="s">
        <v>225</v>
      </c>
      <c r="AE64" s="519" t="s">
        <v>1503</v>
      </c>
      <c r="AF64" s="608" t="s">
        <v>1504</v>
      </c>
      <c r="AG64" s="519" t="s">
        <v>1505</v>
      </c>
      <c r="AH64" s="519" t="s">
        <v>1516</v>
      </c>
      <c r="AI64" s="519" t="s">
        <v>346</v>
      </c>
      <c r="AJ64" s="526" t="s">
        <v>230</v>
      </c>
      <c r="AK64" s="608" t="s">
        <v>59</v>
      </c>
      <c r="AL64" s="527">
        <v>0.114</v>
      </c>
      <c r="AM64" s="615">
        <v>679.58199999999999</v>
      </c>
      <c r="AN64" s="527">
        <v>0.16198255890410956</v>
      </c>
      <c r="AO64" s="527">
        <v>5.0270449315068494E-2</v>
      </c>
      <c r="AP64" s="528">
        <v>0.21225300821917806</v>
      </c>
      <c r="AQ64" s="527">
        <v>2.8979452246575335</v>
      </c>
      <c r="AR64" s="527">
        <v>0.84463108767123285</v>
      </c>
      <c r="AS64" s="527">
        <v>3.7425763123287665</v>
      </c>
      <c r="AT64" s="567">
        <v>112.277289369863</v>
      </c>
      <c r="AU64" s="568" t="s">
        <v>231</v>
      </c>
      <c r="AV64" s="569" t="s">
        <v>431</v>
      </c>
      <c r="AW64" s="519" t="s">
        <v>232</v>
      </c>
      <c r="AX64" s="573" t="s">
        <v>59</v>
      </c>
      <c r="AY64" s="570" t="s">
        <v>1517</v>
      </c>
      <c r="AZ64" s="519" t="s">
        <v>234</v>
      </c>
      <c r="BA64" s="576" t="s">
        <v>16793</v>
      </c>
    </row>
    <row r="65" spans="1:54" s="571" customFormat="1" ht="15" customHeight="1" x14ac:dyDescent="0.25">
      <c r="A65" s="518">
        <v>119</v>
      </c>
      <c r="B65" s="557" t="s">
        <v>17088</v>
      </c>
      <c r="C65" s="584"/>
      <c r="D65" s="701">
        <v>2020</v>
      </c>
      <c r="E65" s="558" t="s">
        <v>52</v>
      </c>
      <c r="F65" s="573" t="s">
        <v>59</v>
      </c>
      <c r="G65" s="519" t="s">
        <v>1520</v>
      </c>
      <c r="H65" s="519" t="s">
        <v>1521</v>
      </c>
      <c r="I65" s="519" t="s">
        <v>1522</v>
      </c>
      <c r="J65" s="519"/>
      <c r="K65" s="519" t="s">
        <v>219</v>
      </c>
      <c r="L65" s="519" t="s">
        <v>220</v>
      </c>
      <c r="M65" s="519" t="s">
        <v>221</v>
      </c>
      <c r="N65" s="573" t="s">
        <v>222</v>
      </c>
      <c r="O65" s="573" t="s">
        <v>221</v>
      </c>
      <c r="P65" s="573" t="s">
        <v>222</v>
      </c>
      <c r="Q65" s="574">
        <v>4.5</v>
      </c>
      <c r="R65" s="574">
        <v>2</v>
      </c>
      <c r="S65" s="521">
        <v>9</v>
      </c>
      <c r="T65" s="613">
        <v>2</v>
      </c>
      <c r="U65" s="614"/>
      <c r="V65" s="614">
        <v>2</v>
      </c>
      <c r="W65" s="614"/>
      <c r="X65" s="614">
        <v>0</v>
      </c>
      <c r="Y65" s="524"/>
      <c r="Z65" s="524"/>
      <c r="AA65" s="524"/>
      <c r="AB65" s="519" t="s">
        <v>62</v>
      </c>
      <c r="AC65" s="558" t="s">
        <v>224</v>
      </c>
      <c r="AD65" s="559" t="s">
        <v>225</v>
      </c>
      <c r="AE65" s="519" t="s">
        <v>1503</v>
      </c>
      <c r="AF65" s="608" t="s">
        <v>1504</v>
      </c>
      <c r="AG65" s="519" t="s">
        <v>1505</v>
      </c>
      <c r="AH65" s="519" t="s">
        <v>1506</v>
      </c>
      <c r="AI65" s="519" t="s">
        <v>881</v>
      </c>
      <c r="AJ65" s="526" t="s">
        <v>230</v>
      </c>
      <c r="AK65" s="608" t="s">
        <v>59</v>
      </c>
      <c r="AL65" s="527">
        <v>0.114</v>
      </c>
      <c r="AM65" s="612">
        <v>2261.9430000000002</v>
      </c>
      <c r="AN65" s="520">
        <v>0.53914805753424655</v>
      </c>
      <c r="AO65" s="520">
        <v>0.16732181095890411</v>
      </c>
      <c r="AP65" s="528">
        <v>0.70646986849315063</v>
      </c>
      <c r="AQ65" s="520">
        <v>1.4425230465753422</v>
      </c>
      <c r="AR65" s="520">
        <v>0.43488315616438356</v>
      </c>
      <c r="AS65" s="520">
        <v>1.8774062027397258</v>
      </c>
      <c r="AT65" s="577">
        <v>56.322186082191777</v>
      </c>
      <c r="AU65" s="568" t="s">
        <v>231</v>
      </c>
      <c r="AV65" s="569" t="s">
        <v>431</v>
      </c>
      <c r="AW65" s="519" t="s">
        <v>232</v>
      </c>
      <c r="AX65" s="573" t="s">
        <v>59</v>
      </c>
      <c r="AY65" s="570" t="s">
        <v>1523</v>
      </c>
      <c r="AZ65" s="519" t="s">
        <v>234</v>
      </c>
      <c r="BA65" s="519"/>
    </row>
    <row r="66" spans="1:54" s="571" customFormat="1" ht="15" customHeight="1" x14ac:dyDescent="0.25">
      <c r="A66" s="518">
        <v>120</v>
      </c>
      <c r="B66" s="557" t="s">
        <v>17088</v>
      </c>
      <c r="C66" s="584"/>
      <c r="D66" s="701">
        <v>2020</v>
      </c>
      <c r="E66" s="558" t="s">
        <v>52</v>
      </c>
      <c r="F66" s="573" t="s">
        <v>59</v>
      </c>
      <c r="G66" s="519" t="s">
        <v>1526</v>
      </c>
      <c r="H66" s="519" t="s">
        <v>1527</v>
      </c>
      <c r="I66" s="519" t="s">
        <v>1528</v>
      </c>
      <c r="J66" s="519"/>
      <c r="K66" s="519" t="s">
        <v>219</v>
      </c>
      <c r="L66" s="519" t="s">
        <v>220</v>
      </c>
      <c r="M66" s="519" t="s">
        <v>221</v>
      </c>
      <c r="N66" s="573" t="s">
        <v>222</v>
      </c>
      <c r="O66" s="573" t="s">
        <v>221</v>
      </c>
      <c r="P66" s="573" t="s">
        <v>222</v>
      </c>
      <c r="Q66" s="520">
        <v>3</v>
      </c>
      <c r="R66" s="520">
        <v>1.6</v>
      </c>
      <c r="S66" s="521">
        <v>4.8000000000000007</v>
      </c>
      <c r="T66" s="613">
        <v>2</v>
      </c>
      <c r="U66" s="614"/>
      <c r="V66" s="614">
        <v>1</v>
      </c>
      <c r="W66" s="614"/>
      <c r="X66" s="614">
        <v>0</v>
      </c>
      <c r="Y66" s="524"/>
      <c r="Z66" s="524"/>
      <c r="AA66" s="524"/>
      <c r="AB66" s="519" t="s">
        <v>62</v>
      </c>
      <c r="AC66" s="558" t="s">
        <v>224</v>
      </c>
      <c r="AD66" s="559" t="s">
        <v>225</v>
      </c>
      <c r="AE66" s="519" t="s">
        <v>1503</v>
      </c>
      <c r="AF66" s="608" t="s">
        <v>1504</v>
      </c>
      <c r="AG66" s="519" t="s">
        <v>1505</v>
      </c>
      <c r="AH66" s="519" t="s">
        <v>1529</v>
      </c>
      <c r="AI66" s="519" t="s">
        <v>528</v>
      </c>
      <c r="AJ66" s="526" t="s">
        <v>230</v>
      </c>
      <c r="AK66" s="608" t="s">
        <v>59</v>
      </c>
      <c r="AL66" s="527">
        <v>0.114</v>
      </c>
      <c r="AM66" s="612">
        <v>791.423</v>
      </c>
      <c r="AN66" s="520">
        <v>0.18864055068493149</v>
      </c>
      <c r="AO66" s="520">
        <v>5.8543619178082193E-2</v>
      </c>
      <c r="AP66" s="528">
        <v>0.24718416986301367</v>
      </c>
      <c r="AQ66" s="520">
        <v>0.36852913972602735</v>
      </c>
      <c r="AR66" s="520">
        <v>0.11067248219178083</v>
      </c>
      <c r="AS66" s="520">
        <v>0.47920162191780818</v>
      </c>
      <c r="AT66" s="577">
        <v>14.376048657534245</v>
      </c>
      <c r="AU66" s="568" t="s">
        <v>231</v>
      </c>
      <c r="AV66" s="569" t="s">
        <v>431</v>
      </c>
      <c r="AW66" s="519" t="s">
        <v>232</v>
      </c>
      <c r="AX66" s="573" t="s">
        <v>59</v>
      </c>
      <c r="AY66" s="570" t="s">
        <v>1530</v>
      </c>
      <c r="AZ66" s="519" t="s">
        <v>234</v>
      </c>
      <c r="BA66" s="519"/>
    </row>
    <row r="67" spans="1:54" s="571" customFormat="1" ht="21" customHeight="1" x14ac:dyDescent="0.25">
      <c r="A67" s="518">
        <v>121</v>
      </c>
      <c r="B67" s="557" t="s">
        <v>17088</v>
      </c>
      <c r="C67" s="664"/>
      <c r="D67" s="701">
        <v>2020</v>
      </c>
      <c r="E67" s="558" t="s">
        <v>52</v>
      </c>
      <c r="F67" s="573" t="s">
        <v>59</v>
      </c>
      <c r="G67" s="519" t="s">
        <v>16796</v>
      </c>
      <c r="H67" s="519" t="s">
        <v>1532</v>
      </c>
      <c r="I67" s="519" t="s">
        <v>1533</v>
      </c>
      <c r="J67" s="519"/>
      <c r="K67" s="519" t="s">
        <v>219</v>
      </c>
      <c r="L67" s="519" t="s">
        <v>220</v>
      </c>
      <c r="M67" s="519" t="s">
        <v>221</v>
      </c>
      <c r="N67" s="573" t="s">
        <v>222</v>
      </c>
      <c r="O67" s="573" t="s">
        <v>221</v>
      </c>
      <c r="P67" s="573" t="s">
        <v>222</v>
      </c>
      <c r="Q67" s="574">
        <v>8</v>
      </c>
      <c r="R67" s="574">
        <v>2</v>
      </c>
      <c r="S67" s="521">
        <v>16</v>
      </c>
      <c r="T67" s="613">
        <v>4</v>
      </c>
      <c r="U67" s="614"/>
      <c r="V67" s="614">
        <v>1</v>
      </c>
      <c r="W67" s="614"/>
      <c r="X67" s="614">
        <v>0</v>
      </c>
      <c r="Y67" s="524"/>
      <c r="Z67" s="524"/>
      <c r="AA67" s="524"/>
      <c r="AB67" s="519" t="s">
        <v>62</v>
      </c>
      <c r="AC67" s="558" t="s">
        <v>224</v>
      </c>
      <c r="AD67" s="559" t="s">
        <v>225</v>
      </c>
      <c r="AE67" s="519" t="s">
        <v>1503</v>
      </c>
      <c r="AF67" s="608" t="s">
        <v>1504</v>
      </c>
      <c r="AG67" s="519" t="s">
        <v>1505</v>
      </c>
      <c r="AH67" s="519" t="s">
        <v>1534</v>
      </c>
      <c r="AI67" s="519" t="s">
        <v>488</v>
      </c>
      <c r="AJ67" s="526" t="s">
        <v>230</v>
      </c>
      <c r="AK67" s="608" t="s">
        <v>59</v>
      </c>
      <c r="AL67" s="527">
        <v>0.114</v>
      </c>
      <c r="AM67" s="612">
        <v>701.11599999999999</v>
      </c>
      <c r="AN67" s="527">
        <v>0.1671153205479452</v>
      </c>
      <c r="AO67" s="527">
        <v>5.1863375342465753E-2</v>
      </c>
      <c r="AP67" s="528">
        <v>0.21897869589041097</v>
      </c>
      <c r="AQ67" s="527">
        <v>1.1585254246575341</v>
      </c>
      <c r="AR67" s="527">
        <v>0.33738460273972604</v>
      </c>
      <c r="AS67" s="527">
        <v>1.4959100273972601</v>
      </c>
      <c r="AT67" s="567">
        <v>44.8773008219178</v>
      </c>
      <c r="AU67" s="568" t="s">
        <v>231</v>
      </c>
      <c r="AV67" s="569" t="s">
        <v>431</v>
      </c>
      <c r="AW67" s="519" t="s">
        <v>232</v>
      </c>
      <c r="AX67" s="573" t="s">
        <v>59</v>
      </c>
      <c r="AY67" s="570" t="s">
        <v>1535</v>
      </c>
      <c r="AZ67" s="519" t="s">
        <v>234</v>
      </c>
      <c r="BA67" s="576" t="s">
        <v>16794</v>
      </c>
    </row>
    <row r="68" spans="1:54" s="571" customFormat="1" ht="23.25" customHeight="1" x14ac:dyDescent="0.25">
      <c r="A68" s="518">
        <v>122</v>
      </c>
      <c r="B68" s="557" t="s">
        <v>17088</v>
      </c>
      <c r="C68" s="664" t="s">
        <v>17090</v>
      </c>
      <c r="D68" s="701">
        <v>2020</v>
      </c>
      <c r="E68" s="558" t="s">
        <v>53</v>
      </c>
      <c r="F68" s="519" t="s">
        <v>59</v>
      </c>
      <c r="G68" s="519" t="s">
        <v>1537</v>
      </c>
      <c r="H68" s="519" t="s">
        <v>1538</v>
      </c>
      <c r="I68" s="519" t="s">
        <v>1539</v>
      </c>
      <c r="J68" s="519"/>
      <c r="K68" s="519" t="s">
        <v>219</v>
      </c>
      <c r="L68" s="519" t="s">
        <v>316</v>
      </c>
      <c r="M68" s="519" t="s">
        <v>221</v>
      </c>
      <c r="N68" s="519" t="s">
        <v>222</v>
      </c>
      <c r="O68" s="519" t="s">
        <v>221</v>
      </c>
      <c r="P68" s="519" t="s">
        <v>222</v>
      </c>
      <c r="Q68" s="520">
        <v>4</v>
      </c>
      <c r="R68" s="520">
        <v>1.5</v>
      </c>
      <c r="S68" s="521">
        <v>6</v>
      </c>
      <c r="T68" s="522">
        <v>2</v>
      </c>
      <c r="U68" s="523"/>
      <c r="V68" s="523">
        <v>1</v>
      </c>
      <c r="W68" s="523"/>
      <c r="X68" s="523">
        <v>0</v>
      </c>
      <c r="Y68" s="524"/>
      <c r="Z68" s="524"/>
      <c r="AA68" s="524"/>
      <c r="AB68" s="519" t="s">
        <v>62</v>
      </c>
      <c r="AC68" s="558" t="s">
        <v>224</v>
      </c>
      <c r="AD68" s="559" t="s">
        <v>225</v>
      </c>
      <c r="AE68" s="519" t="s">
        <v>1540</v>
      </c>
      <c r="AF68" s="519" t="s">
        <v>1541</v>
      </c>
      <c r="AG68" s="519" t="s">
        <v>1542</v>
      </c>
      <c r="AH68" s="519" t="s">
        <v>1543</v>
      </c>
      <c r="AI68" s="519" t="s">
        <v>528</v>
      </c>
      <c r="AJ68" s="526" t="s">
        <v>230</v>
      </c>
      <c r="AK68" s="608" t="s">
        <v>59</v>
      </c>
      <c r="AL68" s="527">
        <v>0.114</v>
      </c>
      <c r="AM68" s="616">
        <v>648.1</v>
      </c>
      <c r="AN68" s="520">
        <v>0.15447863013698629</v>
      </c>
      <c r="AO68" s="520">
        <v>4.7941643835616436E-2</v>
      </c>
      <c r="AP68" s="528">
        <v>0.20242027397260273</v>
      </c>
      <c r="AQ68" s="520">
        <v>0.80929164383561647</v>
      </c>
      <c r="AR68" s="520">
        <v>0.23991904109589041</v>
      </c>
      <c r="AS68" s="520">
        <v>1.0492106849315068</v>
      </c>
      <c r="AT68" s="577">
        <v>31.476320547945203</v>
      </c>
      <c r="AU68" s="568" t="s">
        <v>231</v>
      </c>
      <c r="AV68" s="569" t="s">
        <v>431</v>
      </c>
      <c r="AW68" s="519" t="s">
        <v>232</v>
      </c>
      <c r="AX68" s="519" t="s">
        <v>59</v>
      </c>
      <c r="AY68" s="570" t="s">
        <v>1544</v>
      </c>
      <c r="AZ68" s="519" t="s">
        <v>234</v>
      </c>
      <c r="BA68" s="519"/>
    </row>
    <row r="69" spans="1:54" s="571" customFormat="1" ht="15" customHeight="1" x14ac:dyDescent="0.25">
      <c r="A69" s="518">
        <v>123</v>
      </c>
      <c r="B69" s="557" t="s">
        <v>17088</v>
      </c>
      <c r="C69" s="584"/>
      <c r="D69" s="701">
        <v>2020</v>
      </c>
      <c r="E69" s="558" t="s">
        <v>53</v>
      </c>
      <c r="F69" s="519" t="s">
        <v>59</v>
      </c>
      <c r="G69" s="519" t="s">
        <v>1546</v>
      </c>
      <c r="H69" s="519" t="s">
        <v>1547</v>
      </c>
      <c r="I69" s="519" t="s">
        <v>1548</v>
      </c>
      <c r="J69" s="519"/>
      <c r="K69" s="519" t="s">
        <v>219</v>
      </c>
      <c r="L69" s="519" t="s">
        <v>316</v>
      </c>
      <c r="M69" s="519" t="s">
        <v>221</v>
      </c>
      <c r="N69" s="519" t="s">
        <v>222</v>
      </c>
      <c r="O69" s="519" t="s">
        <v>221</v>
      </c>
      <c r="P69" s="519" t="s">
        <v>223</v>
      </c>
      <c r="Q69" s="520">
        <v>6</v>
      </c>
      <c r="R69" s="520">
        <v>1.5</v>
      </c>
      <c r="S69" s="521">
        <v>9</v>
      </c>
      <c r="T69" s="522">
        <v>4</v>
      </c>
      <c r="U69" s="523"/>
      <c r="V69" s="523">
        <v>1</v>
      </c>
      <c r="W69" s="523"/>
      <c r="X69" s="523">
        <v>0</v>
      </c>
      <c r="Y69" s="524"/>
      <c r="Z69" s="524"/>
      <c r="AA69" s="524"/>
      <c r="AB69" s="519" t="s">
        <v>62</v>
      </c>
      <c r="AC69" s="558" t="s">
        <v>224</v>
      </c>
      <c r="AD69" s="559" t="s">
        <v>225</v>
      </c>
      <c r="AE69" s="519" t="s">
        <v>1540</v>
      </c>
      <c r="AF69" s="519" t="s">
        <v>1541</v>
      </c>
      <c r="AG69" s="519" t="s">
        <v>1542</v>
      </c>
      <c r="AH69" s="519" t="s">
        <v>1543</v>
      </c>
      <c r="AI69" s="519" t="s">
        <v>349</v>
      </c>
      <c r="AJ69" s="526" t="s">
        <v>230</v>
      </c>
      <c r="AK69" s="608" t="s">
        <v>59</v>
      </c>
      <c r="AL69" s="527">
        <v>0.114</v>
      </c>
      <c r="AM69" s="620">
        <v>2699.7</v>
      </c>
      <c r="AN69" s="520">
        <v>0.64349013698630131</v>
      </c>
      <c r="AO69" s="520">
        <v>0.19970383561643834</v>
      </c>
      <c r="AP69" s="528">
        <v>0.84319397260273965</v>
      </c>
      <c r="AQ69" s="520">
        <v>3.1929243150684932</v>
      </c>
      <c r="AR69" s="520">
        <v>0.97601789041095888</v>
      </c>
      <c r="AS69" s="520">
        <v>4.1689422054794516</v>
      </c>
      <c r="AT69" s="577">
        <v>125.06826616438354</v>
      </c>
      <c r="AU69" s="568" t="s">
        <v>231</v>
      </c>
      <c r="AV69" s="569" t="s">
        <v>431</v>
      </c>
      <c r="AW69" s="519" t="s">
        <v>232</v>
      </c>
      <c r="AX69" s="519" t="s">
        <v>59</v>
      </c>
      <c r="AY69" s="570" t="s">
        <v>1549</v>
      </c>
      <c r="AZ69" s="519" t="s">
        <v>234</v>
      </c>
      <c r="BA69" s="519"/>
    </row>
    <row r="70" spans="1:54" s="571" customFormat="1" ht="24.75" customHeight="1" x14ac:dyDescent="0.2">
      <c r="A70" s="518">
        <v>124</v>
      </c>
      <c r="B70" s="557" t="s">
        <v>17088</v>
      </c>
      <c r="C70" s="664" t="s">
        <v>17090</v>
      </c>
      <c r="D70" s="701">
        <v>2020</v>
      </c>
      <c r="E70" s="558" t="s">
        <v>53</v>
      </c>
      <c r="F70" s="519" t="s">
        <v>59</v>
      </c>
      <c r="G70" s="519" t="s">
        <v>1551</v>
      </c>
      <c r="H70" s="519" t="s">
        <v>1552</v>
      </c>
      <c r="I70" s="519" t="s">
        <v>1553</v>
      </c>
      <c r="J70" s="519"/>
      <c r="K70" s="519" t="s">
        <v>219</v>
      </c>
      <c r="L70" s="519" t="s">
        <v>316</v>
      </c>
      <c r="M70" s="519" t="s">
        <v>221</v>
      </c>
      <c r="N70" s="519" t="s">
        <v>222</v>
      </c>
      <c r="O70" s="519" t="s">
        <v>221</v>
      </c>
      <c r="P70" s="519" t="s">
        <v>223</v>
      </c>
      <c r="Q70" s="520">
        <v>5</v>
      </c>
      <c r="R70" s="520">
        <v>1.5</v>
      </c>
      <c r="S70" s="521">
        <v>7.5</v>
      </c>
      <c r="T70" s="522">
        <v>1</v>
      </c>
      <c r="U70" s="523"/>
      <c r="V70" s="523">
        <v>1</v>
      </c>
      <c r="W70" s="523"/>
      <c r="X70" s="523">
        <v>0</v>
      </c>
      <c r="Y70" s="609"/>
      <c r="Z70" s="524"/>
      <c r="AA70" s="524">
        <v>1</v>
      </c>
      <c r="AB70" s="519" t="s">
        <v>62</v>
      </c>
      <c r="AC70" s="558" t="s">
        <v>224</v>
      </c>
      <c r="AD70" s="559" t="s">
        <v>225</v>
      </c>
      <c r="AE70" s="519" t="s">
        <v>1540</v>
      </c>
      <c r="AF70" s="519" t="s">
        <v>1541</v>
      </c>
      <c r="AG70" s="519" t="s">
        <v>1542</v>
      </c>
      <c r="AH70" s="519" t="s">
        <v>1554</v>
      </c>
      <c r="AI70" s="519" t="s">
        <v>349</v>
      </c>
      <c r="AJ70" s="526" t="s">
        <v>230</v>
      </c>
      <c r="AK70" s="608" t="s">
        <v>59</v>
      </c>
      <c r="AL70" s="527">
        <v>0.114</v>
      </c>
      <c r="AM70" s="616">
        <v>2770.91</v>
      </c>
      <c r="AN70" s="520">
        <v>0.66046347945205464</v>
      </c>
      <c r="AO70" s="520">
        <v>0.20497142465753421</v>
      </c>
      <c r="AP70" s="528">
        <v>0.86543490410958879</v>
      </c>
      <c r="AQ70" s="520">
        <v>1.4520812876712328</v>
      </c>
      <c r="AR70" s="520">
        <v>0.44919197260273969</v>
      </c>
      <c r="AS70" s="520">
        <v>1.9012732602739724</v>
      </c>
      <c r="AT70" s="577">
        <v>57.038197808219174</v>
      </c>
      <c r="AU70" s="568" t="s">
        <v>231</v>
      </c>
      <c r="AV70" s="569" t="s">
        <v>431</v>
      </c>
      <c r="AW70" s="519" t="s">
        <v>232</v>
      </c>
      <c r="AX70" s="519" t="s">
        <v>59</v>
      </c>
      <c r="AY70" s="570" t="s">
        <v>1555</v>
      </c>
      <c r="AZ70" s="519" t="s">
        <v>234</v>
      </c>
      <c r="BA70" s="519"/>
    </row>
    <row r="71" spans="1:54" s="571" customFormat="1" ht="15" customHeight="1" x14ac:dyDescent="0.25">
      <c r="A71" s="518">
        <v>125</v>
      </c>
      <c r="B71" s="557" t="s">
        <v>17088</v>
      </c>
      <c r="C71" s="584"/>
      <c r="D71" s="701">
        <v>2020</v>
      </c>
      <c r="E71" s="558" t="s">
        <v>53</v>
      </c>
      <c r="F71" s="519" t="s">
        <v>59</v>
      </c>
      <c r="G71" s="519" t="s">
        <v>1556</v>
      </c>
      <c r="H71" s="519" t="s">
        <v>1557</v>
      </c>
      <c r="I71" s="519" t="s">
        <v>1558</v>
      </c>
      <c r="J71" s="519"/>
      <c r="K71" s="519" t="s">
        <v>219</v>
      </c>
      <c r="L71" s="519" t="s">
        <v>316</v>
      </c>
      <c r="M71" s="519" t="s">
        <v>221</v>
      </c>
      <c r="N71" s="519" t="s">
        <v>222</v>
      </c>
      <c r="O71" s="519" t="s">
        <v>221</v>
      </c>
      <c r="P71" s="519" t="s">
        <v>223</v>
      </c>
      <c r="Q71" s="520">
        <v>3</v>
      </c>
      <c r="R71" s="520">
        <v>1.5</v>
      </c>
      <c r="S71" s="521">
        <v>4.5</v>
      </c>
      <c r="T71" s="522">
        <v>1</v>
      </c>
      <c r="U71" s="523"/>
      <c r="V71" s="523">
        <v>1</v>
      </c>
      <c r="W71" s="523"/>
      <c r="X71" s="523">
        <v>0</v>
      </c>
      <c r="Y71" s="524"/>
      <c r="Z71" s="524"/>
      <c r="AA71" s="524"/>
      <c r="AB71" s="519" t="s">
        <v>62</v>
      </c>
      <c r="AC71" s="558" t="s">
        <v>224</v>
      </c>
      <c r="AD71" s="559" t="s">
        <v>225</v>
      </c>
      <c r="AE71" s="519" t="s">
        <v>1540</v>
      </c>
      <c r="AF71" s="519" t="s">
        <v>1541</v>
      </c>
      <c r="AG71" s="519" t="s">
        <v>1542</v>
      </c>
      <c r="AH71" s="519" t="s">
        <v>1554</v>
      </c>
      <c r="AI71" s="519" t="s">
        <v>528</v>
      </c>
      <c r="AJ71" s="526" t="s">
        <v>230</v>
      </c>
      <c r="AK71" s="608" t="s">
        <v>59</v>
      </c>
      <c r="AL71" s="527">
        <v>0.114</v>
      </c>
      <c r="AM71" s="616">
        <v>811.9</v>
      </c>
      <c r="AN71" s="520">
        <v>0.19352136986301366</v>
      </c>
      <c r="AO71" s="520">
        <v>6.0058356164383556E-2</v>
      </c>
      <c r="AP71" s="528">
        <v>0.2535797260273972</v>
      </c>
      <c r="AQ71" s="520">
        <v>0.84582082191780816</v>
      </c>
      <c r="AR71" s="520">
        <v>0.17648383561643835</v>
      </c>
      <c r="AS71" s="520">
        <v>1.0223046575342465</v>
      </c>
      <c r="AT71" s="577">
        <v>30.669139726027396</v>
      </c>
      <c r="AU71" s="568" t="s">
        <v>231</v>
      </c>
      <c r="AV71" s="569" t="s">
        <v>431</v>
      </c>
      <c r="AW71" s="519" t="s">
        <v>232</v>
      </c>
      <c r="AX71" s="519" t="s">
        <v>59</v>
      </c>
      <c r="AY71" s="570" t="s">
        <v>1559</v>
      </c>
      <c r="AZ71" s="519" t="s">
        <v>234</v>
      </c>
      <c r="BA71" s="519"/>
    </row>
    <row r="72" spans="1:54" s="571" customFormat="1" ht="15" customHeight="1" x14ac:dyDescent="0.25">
      <c r="A72" s="518">
        <v>126</v>
      </c>
      <c r="B72" s="557" t="s">
        <v>17088</v>
      </c>
      <c r="C72" s="584"/>
      <c r="D72" s="701">
        <v>2020</v>
      </c>
      <c r="E72" s="558" t="s">
        <v>53</v>
      </c>
      <c r="F72" s="519" t="s">
        <v>59</v>
      </c>
      <c r="G72" s="519" t="s">
        <v>1563</v>
      </c>
      <c r="H72" s="519" t="s">
        <v>1564</v>
      </c>
      <c r="I72" s="519" t="s">
        <v>1565</v>
      </c>
      <c r="J72" s="519"/>
      <c r="K72" s="519" t="s">
        <v>219</v>
      </c>
      <c r="L72" s="519" t="s">
        <v>316</v>
      </c>
      <c r="M72" s="519" t="s">
        <v>221</v>
      </c>
      <c r="N72" s="519" t="s">
        <v>222</v>
      </c>
      <c r="O72" s="519" t="s">
        <v>221</v>
      </c>
      <c r="P72" s="519" t="s">
        <v>223</v>
      </c>
      <c r="Q72" s="520">
        <v>5</v>
      </c>
      <c r="R72" s="520">
        <v>1.5</v>
      </c>
      <c r="S72" s="521">
        <v>7.5</v>
      </c>
      <c r="T72" s="522">
        <v>1</v>
      </c>
      <c r="U72" s="523"/>
      <c r="V72" s="523">
        <v>1</v>
      </c>
      <c r="W72" s="523"/>
      <c r="X72" s="523">
        <v>0</v>
      </c>
      <c r="Y72" s="524"/>
      <c r="Z72" s="524"/>
      <c r="AA72" s="524"/>
      <c r="AB72" s="519" t="s">
        <v>62</v>
      </c>
      <c r="AC72" s="558" t="s">
        <v>224</v>
      </c>
      <c r="AD72" s="559" t="s">
        <v>225</v>
      </c>
      <c r="AE72" s="519" t="s">
        <v>1540</v>
      </c>
      <c r="AF72" s="519" t="s">
        <v>1541</v>
      </c>
      <c r="AG72" s="519" t="s">
        <v>1542</v>
      </c>
      <c r="AH72" s="519" t="s">
        <v>1554</v>
      </c>
      <c r="AI72" s="519" t="s">
        <v>347</v>
      </c>
      <c r="AJ72" s="526" t="s">
        <v>230</v>
      </c>
      <c r="AK72" s="608" t="s">
        <v>59</v>
      </c>
      <c r="AL72" s="527">
        <v>0.114</v>
      </c>
      <c r="AM72" s="616">
        <v>906.1</v>
      </c>
      <c r="AN72" s="520">
        <v>0.21597452054794519</v>
      </c>
      <c r="AO72" s="520">
        <v>6.7026575342465755E-2</v>
      </c>
      <c r="AP72" s="528">
        <v>0.28300109589041095</v>
      </c>
      <c r="AQ72" s="520">
        <v>0.43392739726027396</v>
      </c>
      <c r="AR72" s="520">
        <v>0.13466712328767122</v>
      </c>
      <c r="AS72" s="520">
        <v>0.56859452054794524</v>
      </c>
      <c r="AT72" s="577">
        <v>17.057835616438357</v>
      </c>
      <c r="AU72" s="568" t="s">
        <v>231</v>
      </c>
      <c r="AV72" s="569" t="s">
        <v>431</v>
      </c>
      <c r="AW72" s="519" t="s">
        <v>232</v>
      </c>
      <c r="AX72" s="519" t="s">
        <v>59</v>
      </c>
      <c r="AY72" s="570" t="s">
        <v>1566</v>
      </c>
      <c r="AZ72" s="519" t="s">
        <v>234</v>
      </c>
      <c r="BA72" s="519"/>
    </row>
    <row r="73" spans="1:54" s="571" customFormat="1" ht="15" customHeight="1" x14ac:dyDescent="0.25">
      <c r="A73" s="518">
        <v>127</v>
      </c>
      <c r="B73" s="557" t="s">
        <v>17088</v>
      </c>
      <c r="C73" s="584"/>
      <c r="D73" s="701">
        <v>2020</v>
      </c>
      <c r="E73" s="558" t="s">
        <v>53</v>
      </c>
      <c r="F73" s="519" t="s">
        <v>59</v>
      </c>
      <c r="G73" s="519" t="s">
        <v>1567</v>
      </c>
      <c r="H73" s="519" t="s">
        <v>1568</v>
      </c>
      <c r="I73" s="519" t="s">
        <v>1569</v>
      </c>
      <c r="J73" s="519"/>
      <c r="K73" s="519" t="s">
        <v>219</v>
      </c>
      <c r="L73" s="519" t="s">
        <v>316</v>
      </c>
      <c r="M73" s="519" t="s">
        <v>221</v>
      </c>
      <c r="N73" s="519" t="s">
        <v>222</v>
      </c>
      <c r="O73" s="519" t="s">
        <v>221</v>
      </c>
      <c r="P73" s="519" t="s">
        <v>223</v>
      </c>
      <c r="Q73" s="520">
        <v>7</v>
      </c>
      <c r="R73" s="520">
        <v>1.5</v>
      </c>
      <c r="S73" s="521">
        <v>10.5</v>
      </c>
      <c r="T73" s="522">
        <v>1</v>
      </c>
      <c r="U73" s="523"/>
      <c r="V73" s="523">
        <v>2</v>
      </c>
      <c r="W73" s="523"/>
      <c r="X73" s="523">
        <v>0</v>
      </c>
      <c r="Y73" s="524"/>
      <c r="Z73" s="524"/>
      <c r="AA73" s="524">
        <v>1</v>
      </c>
      <c r="AB73" s="519" t="s">
        <v>62</v>
      </c>
      <c r="AC73" s="558" t="s">
        <v>224</v>
      </c>
      <c r="AD73" s="559" t="s">
        <v>225</v>
      </c>
      <c r="AE73" s="519" t="s">
        <v>1540</v>
      </c>
      <c r="AF73" s="519" t="s">
        <v>1541</v>
      </c>
      <c r="AG73" s="519" t="s">
        <v>1542</v>
      </c>
      <c r="AH73" s="519" t="s">
        <v>1570</v>
      </c>
      <c r="AI73" s="519" t="s">
        <v>528</v>
      </c>
      <c r="AJ73" s="526" t="s">
        <v>230</v>
      </c>
      <c r="AK73" s="608" t="s">
        <v>59</v>
      </c>
      <c r="AL73" s="527">
        <v>0.114</v>
      </c>
      <c r="AM73" s="616">
        <v>666.6</v>
      </c>
      <c r="AN73" s="520">
        <v>0.15888821917808219</v>
      </c>
      <c r="AO73" s="520">
        <v>4.9310136986301371E-2</v>
      </c>
      <c r="AP73" s="528">
        <v>0.20819835616438356</v>
      </c>
      <c r="AQ73" s="520">
        <v>1.1661122191780819</v>
      </c>
      <c r="AR73" s="520">
        <v>0.24580356164383563</v>
      </c>
      <c r="AS73" s="520">
        <v>1.4119157808219176</v>
      </c>
      <c r="AT73" s="577">
        <v>42.357473424657528</v>
      </c>
      <c r="AU73" s="568" t="s">
        <v>231</v>
      </c>
      <c r="AV73" s="569" t="s">
        <v>431</v>
      </c>
      <c r="AW73" s="519" t="s">
        <v>232</v>
      </c>
      <c r="AX73" s="519" t="s">
        <v>59</v>
      </c>
      <c r="AY73" s="570" t="s">
        <v>1571</v>
      </c>
      <c r="AZ73" s="519" t="s">
        <v>234</v>
      </c>
      <c r="BA73" s="519"/>
    </row>
    <row r="74" spans="1:54" s="571" customFormat="1" ht="15" customHeight="1" x14ac:dyDescent="0.25">
      <c r="A74" s="518">
        <v>128</v>
      </c>
      <c r="B74" s="557" t="s">
        <v>17088</v>
      </c>
      <c r="C74" s="584"/>
      <c r="D74" s="701">
        <v>2020</v>
      </c>
      <c r="E74" s="558" t="s">
        <v>53</v>
      </c>
      <c r="F74" s="519" t="s">
        <v>59</v>
      </c>
      <c r="G74" s="519" t="s">
        <v>1579</v>
      </c>
      <c r="H74" s="519" t="s">
        <v>1580</v>
      </c>
      <c r="I74" s="519" t="s">
        <v>1581</v>
      </c>
      <c r="J74" s="519"/>
      <c r="K74" s="519" t="s">
        <v>219</v>
      </c>
      <c r="L74" s="519" t="s">
        <v>316</v>
      </c>
      <c r="M74" s="519" t="s">
        <v>221</v>
      </c>
      <c r="N74" s="519" t="s">
        <v>222</v>
      </c>
      <c r="O74" s="519" t="s">
        <v>221</v>
      </c>
      <c r="P74" s="519" t="s">
        <v>223</v>
      </c>
      <c r="Q74" s="520">
        <v>4</v>
      </c>
      <c r="R74" s="520">
        <v>1.5</v>
      </c>
      <c r="S74" s="521">
        <v>6</v>
      </c>
      <c r="T74" s="522">
        <v>1</v>
      </c>
      <c r="U74" s="523"/>
      <c r="V74" s="523">
        <v>1</v>
      </c>
      <c r="W74" s="523"/>
      <c r="X74" s="523">
        <v>0</v>
      </c>
      <c r="Y74" s="524"/>
      <c r="Z74" s="524"/>
      <c r="AA74" s="524"/>
      <c r="AB74" s="519" t="s">
        <v>62</v>
      </c>
      <c r="AC74" s="558" t="s">
        <v>224</v>
      </c>
      <c r="AD74" s="559" t="s">
        <v>225</v>
      </c>
      <c r="AE74" s="519" t="s">
        <v>1540</v>
      </c>
      <c r="AF74" s="519" t="s">
        <v>1541</v>
      </c>
      <c r="AG74" s="519" t="s">
        <v>1542</v>
      </c>
      <c r="AH74" s="519" t="s">
        <v>1582</v>
      </c>
      <c r="AI74" s="519" t="s">
        <v>346</v>
      </c>
      <c r="AJ74" s="526" t="s">
        <v>230</v>
      </c>
      <c r="AK74" s="608" t="s">
        <v>59</v>
      </c>
      <c r="AL74" s="527">
        <v>0.114</v>
      </c>
      <c r="AM74" s="621">
        <v>888.5</v>
      </c>
      <c r="AN74" s="520">
        <v>0.21177945205479451</v>
      </c>
      <c r="AO74" s="520">
        <v>6.5724657534246569E-2</v>
      </c>
      <c r="AP74" s="528">
        <v>0.27750410958904109</v>
      </c>
      <c r="AQ74" s="520">
        <v>1.4506260821917807</v>
      </c>
      <c r="AR74" s="520">
        <v>0.45019430136986299</v>
      </c>
      <c r="AS74" s="520">
        <v>1.9008203835616437</v>
      </c>
      <c r="AT74" s="577">
        <v>57.024611506849311</v>
      </c>
      <c r="AU74" s="568" t="s">
        <v>231</v>
      </c>
      <c r="AV74" s="569" t="s">
        <v>431</v>
      </c>
      <c r="AW74" s="519" t="s">
        <v>232</v>
      </c>
      <c r="AX74" s="519" t="s">
        <v>59</v>
      </c>
      <c r="AY74" s="570" t="s">
        <v>1583</v>
      </c>
      <c r="AZ74" s="519" t="s">
        <v>234</v>
      </c>
      <c r="BA74" s="519"/>
    </row>
    <row r="75" spans="1:54" s="571" customFormat="1" ht="15" customHeight="1" x14ac:dyDescent="0.25">
      <c r="A75" s="518">
        <v>129</v>
      </c>
      <c r="B75" s="557" t="s">
        <v>17088</v>
      </c>
      <c r="C75" s="584"/>
      <c r="D75" s="701">
        <v>2020</v>
      </c>
      <c r="E75" s="558" t="s">
        <v>53</v>
      </c>
      <c r="F75" s="519" t="s">
        <v>59</v>
      </c>
      <c r="G75" s="519" t="s">
        <v>1584</v>
      </c>
      <c r="H75" s="519" t="s">
        <v>1585</v>
      </c>
      <c r="I75" s="519" t="s">
        <v>1586</v>
      </c>
      <c r="J75" s="519"/>
      <c r="K75" s="519" t="s">
        <v>219</v>
      </c>
      <c r="L75" s="519" t="s">
        <v>316</v>
      </c>
      <c r="M75" s="519" t="s">
        <v>221</v>
      </c>
      <c r="N75" s="519" t="s">
        <v>222</v>
      </c>
      <c r="O75" s="519" t="s">
        <v>221</v>
      </c>
      <c r="P75" s="519" t="s">
        <v>223</v>
      </c>
      <c r="Q75" s="520">
        <v>4</v>
      </c>
      <c r="R75" s="520">
        <v>1.5</v>
      </c>
      <c r="S75" s="521">
        <v>6</v>
      </c>
      <c r="T75" s="522">
        <v>1</v>
      </c>
      <c r="U75" s="523"/>
      <c r="V75" s="523">
        <v>1</v>
      </c>
      <c r="W75" s="523"/>
      <c r="X75" s="523">
        <v>0</v>
      </c>
      <c r="Y75" s="524"/>
      <c r="Z75" s="524"/>
      <c r="AA75" s="524"/>
      <c r="AB75" s="519" t="s">
        <v>62</v>
      </c>
      <c r="AC75" s="558" t="s">
        <v>224</v>
      </c>
      <c r="AD75" s="559" t="s">
        <v>225</v>
      </c>
      <c r="AE75" s="519" t="s">
        <v>1540</v>
      </c>
      <c r="AF75" s="519" t="s">
        <v>1541</v>
      </c>
      <c r="AG75" s="519" t="s">
        <v>1542</v>
      </c>
      <c r="AH75" s="519" t="s">
        <v>1587</v>
      </c>
      <c r="AI75" s="519" t="s">
        <v>349</v>
      </c>
      <c r="AJ75" s="526" t="s">
        <v>230</v>
      </c>
      <c r="AK75" s="608" t="s">
        <v>59</v>
      </c>
      <c r="AL75" s="527">
        <v>0.114</v>
      </c>
      <c r="AM75" s="616">
        <v>3309.3</v>
      </c>
      <c r="AN75" s="520">
        <v>0.28602739726027393</v>
      </c>
      <c r="AO75" s="520">
        <v>8.8767123287671224E-2</v>
      </c>
      <c r="AP75" s="528">
        <v>0.37479452054794515</v>
      </c>
      <c r="AQ75" s="520">
        <v>0.94603145662100452</v>
      </c>
      <c r="AR75" s="520">
        <v>0.29307945205479446</v>
      </c>
      <c r="AS75" s="520">
        <v>1.239110908675799</v>
      </c>
      <c r="AT75" s="577">
        <v>37.173327260273972</v>
      </c>
      <c r="AU75" s="568" t="s">
        <v>231</v>
      </c>
      <c r="AV75" s="569" t="s">
        <v>431</v>
      </c>
      <c r="AW75" s="519" t="s">
        <v>232</v>
      </c>
      <c r="AX75" s="519" t="s">
        <v>59</v>
      </c>
      <c r="AY75" s="570" t="s">
        <v>1588</v>
      </c>
      <c r="AZ75" s="519" t="s">
        <v>234</v>
      </c>
      <c r="BA75" s="519"/>
    </row>
    <row r="76" spans="1:54" s="571" customFormat="1" ht="15" customHeight="1" x14ac:dyDescent="0.25">
      <c r="A76" s="518">
        <v>130</v>
      </c>
      <c r="B76" s="557" t="s">
        <v>17088</v>
      </c>
      <c r="C76" s="584"/>
      <c r="D76" s="701">
        <v>2020</v>
      </c>
      <c r="E76" s="558" t="s">
        <v>53</v>
      </c>
      <c r="F76" s="519" t="s">
        <v>59</v>
      </c>
      <c r="G76" s="519" t="s">
        <v>1590</v>
      </c>
      <c r="H76" s="519" t="s">
        <v>1591</v>
      </c>
      <c r="I76" s="519" t="s">
        <v>1592</v>
      </c>
      <c r="J76" s="519"/>
      <c r="K76" s="519" t="s">
        <v>219</v>
      </c>
      <c r="L76" s="519" t="s">
        <v>316</v>
      </c>
      <c r="M76" s="519" t="s">
        <v>221</v>
      </c>
      <c r="N76" s="519" t="s">
        <v>222</v>
      </c>
      <c r="O76" s="519" t="s">
        <v>221</v>
      </c>
      <c r="P76" s="519" t="s">
        <v>223</v>
      </c>
      <c r="Q76" s="520">
        <v>3</v>
      </c>
      <c r="R76" s="520">
        <v>1.5</v>
      </c>
      <c r="S76" s="521">
        <v>4.5</v>
      </c>
      <c r="T76" s="522">
        <v>4</v>
      </c>
      <c r="U76" s="523"/>
      <c r="V76" s="523">
        <v>2</v>
      </c>
      <c r="W76" s="523"/>
      <c r="X76" s="523">
        <v>1</v>
      </c>
      <c r="Y76" s="524"/>
      <c r="Z76" s="524"/>
      <c r="AA76" s="524"/>
      <c r="AB76" s="519" t="s">
        <v>62</v>
      </c>
      <c r="AC76" s="558" t="s">
        <v>224</v>
      </c>
      <c r="AD76" s="559" t="s">
        <v>225</v>
      </c>
      <c r="AE76" s="519" t="s">
        <v>1540</v>
      </c>
      <c r="AF76" s="519" t="s">
        <v>1541</v>
      </c>
      <c r="AG76" s="519" t="s">
        <v>1542</v>
      </c>
      <c r="AH76" s="519" t="s">
        <v>1593</v>
      </c>
      <c r="AI76" s="519" t="s">
        <v>528</v>
      </c>
      <c r="AJ76" s="526" t="s">
        <v>230</v>
      </c>
      <c r="AK76" s="608" t="s">
        <v>59</v>
      </c>
      <c r="AL76" s="527">
        <v>0.114</v>
      </c>
      <c r="AM76" s="616">
        <v>2141.5</v>
      </c>
      <c r="AN76" s="520">
        <v>0.51043972602739729</v>
      </c>
      <c r="AO76" s="520">
        <v>0.1584123287671233</v>
      </c>
      <c r="AP76" s="528">
        <v>0.66885205479452059</v>
      </c>
      <c r="AQ76" s="520">
        <v>1.1746998082191782</v>
      </c>
      <c r="AR76" s="520">
        <v>0.36460282191780824</v>
      </c>
      <c r="AS76" s="520">
        <v>1.5393026301369863</v>
      </c>
      <c r="AT76" s="577">
        <v>46.179078904109588</v>
      </c>
      <c r="AU76" s="568" t="s">
        <v>231</v>
      </c>
      <c r="AV76" s="569" t="s">
        <v>431</v>
      </c>
      <c r="AW76" s="519" t="s">
        <v>232</v>
      </c>
      <c r="AX76" s="519" t="s">
        <v>59</v>
      </c>
      <c r="AY76" s="570" t="s">
        <v>1594</v>
      </c>
      <c r="AZ76" s="519" t="s">
        <v>234</v>
      </c>
      <c r="BA76" s="519"/>
    </row>
    <row r="77" spans="1:54" s="166" customFormat="1" ht="13.5" customHeight="1" x14ac:dyDescent="0.25">
      <c r="A77" s="182">
        <v>131</v>
      </c>
      <c r="B77" s="555"/>
      <c r="C77" s="581"/>
      <c r="D77" s="700">
        <v>2022</v>
      </c>
      <c r="E77" s="170" t="s">
        <v>54</v>
      </c>
      <c r="F77" s="198" t="s">
        <v>59</v>
      </c>
      <c r="G77" s="166" t="s">
        <v>1596</v>
      </c>
      <c r="H77" s="198" t="s">
        <v>1597</v>
      </c>
      <c r="I77" s="198" t="s">
        <v>1598</v>
      </c>
      <c r="K77" s="198" t="s">
        <v>219</v>
      </c>
      <c r="L77" s="166" t="s">
        <v>220</v>
      </c>
      <c r="M77" s="198" t="s">
        <v>221</v>
      </c>
      <c r="N77" s="166" t="s">
        <v>1599</v>
      </c>
      <c r="O77" s="198" t="s">
        <v>317</v>
      </c>
      <c r="P77" s="198" t="s">
        <v>317</v>
      </c>
      <c r="Q77" s="199">
        <v>6</v>
      </c>
      <c r="R77" s="199">
        <v>4</v>
      </c>
      <c r="S77" s="221">
        <v>24</v>
      </c>
      <c r="T77" s="345">
        <v>4</v>
      </c>
      <c r="U77" s="340"/>
      <c r="V77" s="346">
        <v>2</v>
      </c>
      <c r="W77" s="346"/>
      <c r="X77" s="346">
        <v>0</v>
      </c>
      <c r="Y77" s="183">
        <v>0</v>
      </c>
      <c r="Z77" s="183">
        <v>0</v>
      </c>
      <c r="AA77" s="183">
        <v>0</v>
      </c>
      <c r="AB77" s="198" t="s">
        <v>62</v>
      </c>
      <c r="AC77" s="170" t="s">
        <v>1600</v>
      </c>
      <c r="AD77" s="185" t="s">
        <v>1601</v>
      </c>
      <c r="AE77" s="166" t="s">
        <v>1602</v>
      </c>
      <c r="AF77" s="166" t="s">
        <v>1603</v>
      </c>
      <c r="AG77" s="171" t="s">
        <v>1604</v>
      </c>
      <c r="AH77" s="166" t="s">
        <v>1605</v>
      </c>
      <c r="AI77" s="166" t="s">
        <v>1606</v>
      </c>
      <c r="AJ77" s="165" t="s">
        <v>230</v>
      </c>
      <c r="AK77" s="203" t="s">
        <v>59</v>
      </c>
      <c r="AL77" s="167">
        <v>0.114</v>
      </c>
      <c r="AM77" s="168">
        <v>194</v>
      </c>
      <c r="AN77" s="186">
        <v>4.6241095890410956E-2</v>
      </c>
      <c r="AO77" s="186">
        <v>1.4350684931506848E-2</v>
      </c>
      <c r="AP77" s="187">
        <v>6.0591780821917803E-2</v>
      </c>
      <c r="AQ77" s="186">
        <v>0.88312315890410964</v>
      </c>
      <c r="AR77" s="186">
        <v>0.27131404931506847</v>
      </c>
      <c r="AS77" s="186">
        <v>1.1544372082191781</v>
      </c>
      <c r="AT77" s="186">
        <v>34.633116246575341</v>
      </c>
      <c r="AU77" s="193" t="s">
        <v>231</v>
      </c>
      <c r="AV77" s="227"/>
      <c r="AW77" s="166" t="s">
        <v>232</v>
      </c>
      <c r="AX77" s="198" t="s">
        <v>59</v>
      </c>
      <c r="AY77" s="195" t="s">
        <v>1607</v>
      </c>
      <c r="AZ77" s="166" t="s">
        <v>234</v>
      </c>
      <c r="BB77" s="196"/>
    </row>
    <row r="78" spans="1:54" s="166" customFormat="1" ht="15" customHeight="1" x14ac:dyDescent="0.25">
      <c r="A78" s="182">
        <v>132</v>
      </c>
      <c r="B78" s="555"/>
      <c r="C78" s="581"/>
      <c r="D78" s="700" t="s">
        <v>17138</v>
      </c>
      <c r="E78" s="170" t="s">
        <v>54</v>
      </c>
      <c r="F78" s="198" t="s">
        <v>59</v>
      </c>
      <c r="G78" s="166" t="s">
        <v>1610</v>
      </c>
      <c r="H78" s="198" t="s">
        <v>1611</v>
      </c>
      <c r="I78" s="198" t="s">
        <v>1612</v>
      </c>
      <c r="K78" s="198" t="s">
        <v>219</v>
      </c>
      <c r="L78" s="166" t="s">
        <v>220</v>
      </c>
      <c r="M78" s="198" t="s">
        <v>317</v>
      </c>
      <c r="N78" s="198" t="s">
        <v>317</v>
      </c>
      <c r="O78" s="198" t="s">
        <v>317</v>
      </c>
      <c r="P78" s="198" t="s">
        <v>317</v>
      </c>
      <c r="Q78" s="199">
        <v>10</v>
      </c>
      <c r="R78" s="199">
        <v>1.5</v>
      </c>
      <c r="S78" s="221">
        <v>15</v>
      </c>
      <c r="T78" s="345">
        <v>7</v>
      </c>
      <c r="U78" s="340"/>
      <c r="V78" s="346">
        <v>3</v>
      </c>
      <c r="W78" s="340" t="s">
        <v>1613</v>
      </c>
      <c r="X78" s="346">
        <v>1</v>
      </c>
      <c r="Y78" s="183">
        <v>0</v>
      </c>
      <c r="Z78" s="183">
        <v>0</v>
      </c>
      <c r="AA78" s="183"/>
      <c r="AB78" s="198" t="s">
        <v>62</v>
      </c>
      <c r="AC78" s="170" t="s">
        <v>1600</v>
      </c>
      <c r="AD78" s="185" t="s">
        <v>1614</v>
      </c>
      <c r="AE78" s="166" t="s">
        <v>1602</v>
      </c>
      <c r="AF78" s="166" t="s">
        <v>1603</v>
      </c>
      <c r="AG78" s="171" t="s">
        <v>1604</v>
      </c>
      <c r="AH78" s="166" t="s">
        <v>1615</v>
      </c>
      <c r="AI78" s="166" t="s">
        <v>549</v>
      </c>
      <c r="AJ78" s="165" t="s">
        <v>230</v>
      </c>
      <c r="AK78" s="203" t="s">
        <v>59</v>
      </c>
      <c r="AL78" s="167">
        <v>0.114</v>
      </c>
      <c r="AM78" s="168">
        <v>2080.65</v>
      </c>
      <c r="AN78" s="186">
        <v>0.49593575342465751</v>
      </c>
      <c r="AO78" s="186">
        <v>0.15391109589041096</v>
      </c>
      <c r="AP78" s="187">
        <v>0.64984684931506842</v>
      </c>
      <c r="AQ78" s="186">
        <v>5.8318557940639266</v>
      </c>
      <c r="AR78" s="186">
        <v>1.7351664287671233</v>
      </c>
      <c r="AS78" s="186">
        <v>7.5670222228310502</v>
      </c>
      <c r="AT78" s="186">
        <v>227.01066668493149</v>
      </c>
      <c r="AU78" s="193" t="s">
        <v>231</v>
      </c>
      <c r="AV78" s="194"/>
      <c r="AW78" s="166" t="s">
        <v>232</v>
      </c>
      <c r="AX78" s="198" t="s">
        <v>59</v>
      </c>
      <c r="AY78" s="195" t="s">
        <v>1616</v>
      </c>
      <c r="AZ78" s="166" t="s">
        <v>234</v>
      </c>
      <c r="BB78" s="196"/>
    </row>
    <row r="79" spans="1:54" s="166" customFormat="1" ht="17.25" customHeight="1" x14ac:dyDescent="0.25">
      <c r="A79" s="182">
        <v>133</v>
      </c>
      <c r="B79" s="555"/>
      <c r="C79" s="581"/>
      <c r="D79" s="700">
        <v>2022</v>
      </c>
      <c r="E79" s="170" t="s">
        <v>54</v>
      </c>
      <c r="F79" s="198" t="s">
        <v>59</v>
      </c>
      <c r="G79" s="166" t="s">
        <v>1624</v>
      </c>
      <c r="H79" s="198" t="s">
        <v>1625</v>
      </c>
      <c r="I79" s="198" t="s">
        <v>1626</v>
      </c>
      <c r="K79" s="198" t="s">
        <v>219</v>
      </c>
      <c r="L79" s="166" t="s">
        <v>220</v>
      </c>
      <c r="M79" s="198" t="s">
        <v>221</v>
      </c>
      <c r="N79" s="198" t="s">
        <v>1627</v>
      </c>
      <c r="O79" s="198" t="s">
        <v>317</v>
      </c>
      <c r="P79" s="198" t="s">
        <v>317</v>
      </c>
      <c r="Q79" s="199">
        <v>14</v>
      </c>
      <c r="R79" s="199">
        <v>10</v>
      </c>
      <c r="S79" s="221">
        <v>140</v>
      </c>
      <c r="T79" s="345">
        <v>6</v>
      </c>
      <c r="U79" s="340"/>
      <c r="V79" s="346">
        <v>2</v>
      </c>
      <c r="W79" s="340" t="s">
        <v>1628</v>
      </c>
      <c r="X79" s="346">
        <v>1</v>
      </c>
      <c r="Y79" s="183">
        <v>0</v>
      </c>
      <c r="Z79" s="183">
        <v>0</v>
      </c>
      <c r="AA79" s="183">
        <v>0</v>
      </c>
      <c r="AB79" s="198" t="s">
        <v>62</v>
      </c>
      <c r="AC79" s="170" t="s">
        <v>1600</v>
      </c>
      <c r="AD79" s="185" t="s">
        <v>1614</v>
      </c>
      <c r="AE79" s="166" t="s">
        <v>1602</v>
      </c>
      <c r="AF79" s="166" t="s">
        <v>1603</v>
      </c>
      <c r="AG79" s="171" t="s">
        <v>1604</v>
      </c>
      <c r="AH79" s="166" t="s">
        <v>1615</v>
      </c>
      <c r="AI79" s="166" t="s">
        <v>576</v>
      </c>
      <c r="AJ79" s="165" t="s">
        <v>230</v>
      </c>
      <c r="AK79" s="203" t="s">
        <v>59</v>
      </c>
      <c r="AL79" s="167">
        <v>0.114</v>
      </c>
      <c r="AM79" s="168">
        <v>3410.9079999999999</v>
      </c>
      <c r="AN79" s="186">
        <v>0.81301094794520545</v>
      </c>
      <c r="AO79" s="186">
        <v>0.25231374246575344</v>
      </c>
      <c r="AP79" s="187">
        <v>1.065324690410959</v>
      </c>
      <c r="AQ79" s="186">
        <v>3.9891731013698628</v>
      </c>
      <c r="AR79" s="186">
        <v>1.2380192383561643</v>
      </c>
      <c r="AS79" s="186">
        <v>5.2271923397260274</v>
      </c>
      <c r="AT79" s="186">
        <v>156.81577019178081</v>
      </c>
      <c r="AU79" s="193" t="s">
        <v>231</v>
      </c>
      <c r="AV79" s="194"/>
      <c r="AW79" s="166" t="s">
        <v>232</v>
      </c>
      <c r="AX79" s="198" t="s">
        <v>59</v>
      </c>
      <c r="AY79" s="195" t="s">
        <v>1629</v>
      </c>
      <c r="AZ79" s="166" t="s">
        <v>234</v>
      </c>
      <c r="BB79" s="196"/>
    </row>
    <row r="80" spans="1:54" s="166" customFormat="1" ht="15" customHeight="1" x14ac:dyDescent="0.25">
      <c r="A80" s="182">
        <v>134</v>
      </c>
      <c r="B80" s="555"/>
      <c r="C80" s="581"/>
      <c r="D80" s="700" t="s">
        <v>17141</v>
      </c>
      <c r="E80" s="170" t="s">
        <v>54</v>
      </c>
      <c r="F80" s="198" t="s">
        <v>59</v>
      </c>
      <c r="G80" s="166" t="s">
        <v>1632</v>
      </c>
      <c r="H80" s="198" t="s">
        <v>1633</v>
      </c>
      <c r="I80" s="198" t="s">
        <v>1634</v>
      </c>
      <c r="K80" s="198" t="s">
        <v>219</v>
      </c>
      <c r="L80" s="166" t="s">
        <v>220</v>
      </c>
      <c r="M80" s="198" t="s">
        <v>221</v>
      </c>
      <c r="N80" s="198" t="s">
        <v>16653</v>
      </c>
      <c r="O80" s="198" t="s">
        <v>221</v>
      </c>
      <c r="P80" s="198" t="s">
        <v>16653</v>
      </c>
      <c r="Q80" s="199">
        <v>10</v>
      </c>
      <c r="R80" s="199">
        <v>1.5</v>
      </c>
      <c r="S80" s="221">
        <v>15</v>
      </c>
      <c r="T80" s="345">
        <v>2</v>
      </c>
      <c r="U80" s="340"/>
      <c r="V80" s="346">
        <v>2</v>
      </c>
      <c r="W80" s="340" t="s">
        <v>1628</v>
      </c>
      <c r="X80" s="346">
        <v>1</v>
      </c>
      <c r="Y80" s="183">
        <v>2</v>
      </c>
      <c r="Z80" s="183">
        <v>0</v>
      </c>
      <c r="AA80" s="183">
        <v>0</v>
      </c>
      <c r="AB80" s="198" t="s">
        <v>62</v>
      </c>
      <c r="AC80" s="170" t="s">
        <v>1600</v>
      </c>
      <c r="AD80" s="185" t="s">
        <v>1614</v>
      </c>
      <c r="AE80" s="166" t="s">
        <v>1602</v>
      </c>
      <c r="AF80" s="166" t="s">
        <v>1603</v>
      </c>
      <c r="AG80" s="171" t="s">
        <v>1604</v>
      </c>
      <c r="AH80" s="166" t="s">
        <v>1615</v>
      </c>
      <c r="AI80" s="166" t="s">
        <v>1635</v>
      </c>
      <c r="AJ80" s="165" t="s">
        <v>230</v>
      </c>
      <c r="AK80" s="203" t="s">
        <v>59</v>
      </c>
      <c r="AL80" s="167">
        <v>0.114</v>
      </c>
      <c r="AM80" s="168">
        <v>2330.5219999999999</v>
      </c>
      <c r="AN80" s="186">
        <v>0.55549428493150677</v>
      </c>
      <c r="AO80" s="186">
        <v>0.17239477808219178</v>
      </c>
      <c r="AP80" s="187">
        <v>0.72788906301369849</v>
      </c>
      <c r="AQ80" s="186">
        <v>4.7834661780821914</v>
      </c>
      <c r="AR80" s="186">
        <v>1.4253459041095888</v>
      </c>
      <c r="AS80" s="186">
        <v>6.2088120821917805</v>
      </c>
      <c r="AT80" s="186">
        <v>186.26436246575341</v>
      </c>
      <c r="AU80" s="193" t="s">
        <v>231</v>
      </c>
      <c r="AV80" s="194" t="s">
        <v>431</v>
      </c>
      <c r="AW80" s="166" t="s">
        <v>232</v>
      </c>
      <c r="AX80" s="198" t="s">
        <v>59</v>
      </c>
      <c r="AY80" s="195" t="s">
        <v>1636</v>
      </c>
      <c r="AZ80" s="166" t="s">
        <v>234</v>
      </c>
      <c r="BB80" s="196"/>
    </row>
    <row r="81" spans="1:54" s="519" customFormat="1" ht="15" customHeight="1" x14ac:dyDescent="0.25">
      <c r="A81" s="518">
        <v>135</v>
      </c>
      <c r="B81" s="557" t="s">
        <v>17088</v>
      </c>
      <c r="C81" s="584"/>
      <c r="D81" s="701">
        <v>2020</v>
      </c>
      <c r="E81" s="558" t="s">
        <v>54</v>
      </c>
      <c r="F81" s="573" t="s">
        <v>59</v>
      </c>
      <c r="G81" s="519" t="s">
        <v>1641</v>
      </c>
      <c r="H81" s="573" t="s">
        <v>1642</v>
      </c>
      <c r="I81" s="573" t="s">
        <v>1643</v>
      </c>
      <c r="K81" s="519" t="s">
        <v>219</v>
      </c>
      <c r="L81" s="519" t="s">
        <v>220</v>
      </c>
      <c r="M81" s="519" t="s">
        <v>221</v>
      </c>
      <c r="N81" s="573" t="s">
        <v>879</v>
      </c>
      <c r="O81" s="573" t="s">
        <v>221</v>
      </c>
      <c r="P81" s="573" t="s">
        <v>879</v>
      </c>
      <c r="Q81" s="574">
        <v>16</v>
      </c>
      <c r="R81" s="574">
        <v>1.5</v>
      </c>
      <c r="S81" s="612">
        <v>24</v>
      </c>
      <c r="T81" s="613">
        <v>8</v>
      </c>
      <c r="U81" s="523"/>
      <c r="V81" s="614">
        <v>2</v>
      </c>
      <c r="W81" s="523" t="s">
        <v>1628</v>
      </c>
      <c r="X81" s="614">
        <v>1</v>
      </c>
      <c r="Y81" s="524">
        <v>0</v>
      </c>
      <c r="Z81" s="524">
        <v>0</v>
      </c>
      <c r="AA81" s="524">
        <v>0</v>
      </c>
      <c r="AB81" s="573" t="s">
        <v>62</v>
      </c>
      <c r="AC81" s="558" t="s">
        <v>1600</v>
      </c>
      <c r="AD81" s="559" t="s">
        <v>1614</v>
      </c>
      <c r="AE81" s="519" t="s">
        <v>1602</v>
      </c>
      <c r="AF81" s="519" t="s">
        <v>1603</v>
      </c>
      <c r="AG81" s="610" t="s">
        <v>1604</v>
      </c>
      <c r="AH81" s="519" t="s">
        <v>1615</v>
      </c>
      <c r="AI81" s="519" t="s">
        <v>1606</v>
      </c>
      <c r="AJ81" s="526" t="s">
        <v>230</v>
      </c>
      <c r="AK81" s="608" t="s">
        <v>59</v>
      </c>
      <c r="AL81" s="527">
        <v>0.114</v>
      </c>
      <c r="AM81" s="521">
        <v>2156.31</v>
      </c>
      <c r="AN81" s="520">
        <v>0.5139697808219178</v>
      </c>
      <c r="AO81" s="520">
        <v>0.15950786301369863</v>
      </c>
      <c r="AP81" s="528">
        <v>0.67347764383561648</v>
      </c>
      <c r="AQ81" s="520">
        <v>7.0743783782648402</v>
      </c>
      <c r="AR81" s="520">
        <v>1.8413191627397258</v>
      </c>
      <c r="AS81" s="520">
        <v>8.9156975410045654</v>
      </c>
      <c r="AT81" s="520">
        <v>267.47092623013697</v>
      </c>
      <c r="AU81" s="529" t="s">
        <v>231</v>
      </c>
      <c r="AV81" s="530" t="s">
        <v>431</v>
      </c>
      <c r="AW81" s="519" t="s">
        <v>232</v>
      </c>
      <c r="AX81" s="573" t="s">
        <v>59</v>
      </c>
      <c r="AY81" s="531" t="s">
        <v>1644</v>
      </c>
      <c r="AZ81" s="519" t="s">
        <v>234</v>
      </c>
      <c r="BB81" s="533"/>
    </row>
    <row r="82" spans="1:54" s="166" customFormat="1" ht="15" customHeight="1" x14ac:dyDescent="0.25">
      <c r="A82" s="182">
        <v>136</v>
      </c>
      <c r="B82" s="555"/>
      <c r="C82" s="581"/>
      <c r="D82" s="700" t="s">
        <v>17140</v>
      </c>
      <c r="E82" s="166" t="s">
        <v>54</v>
      </c>
      <c r="F82" s="198" t="s">
        <v>59</v>
      </c>
      <c r="G82" s="166" t="s">
        <v>1651</v>
      </c>
      <c r="H82" s="198" t="s">
        <v>1652</v>
      </c>
      <c r="I82" s="198" t="s">
        <v>1653</v>
      </c>
      <c r="K82" s="198" t="s">
        <v>219</v>
      </c>
      <c r="L82" s="166" t="s">
        <v>220</v>
      </c>
      <c r="M82" s="198" t="s">
        <v>221</v>
      </c>
      <c r="N82" s="198" t="s">
        <v>1654</v>
      </c>
      <c r="O82" s="198" t="s">
        <v>317</v>
      </c>
      <c r="P82" s="198" t="s">
        <v>317</v>
      </c>
      <c r="Q82" s="199">
        <v>5</v>
      </c>
      <c r="R82" s="199">
        <v>5</v>
      </c>
      <c r="S82" s="221">
        <v>25</v>
      </c>
      <c r="T82" s="345">
        <v>4</v>
      </c>
      <c r="U82" s="340"/>
      <c r="V82" s="346">
        <v>2</v>
      </c>
      <c r="W82" s="340"/>
      <c r="X82" s="346">
        <v>0</v>
      </c>
      <c r="Y82" s="183">
        <v>1</v>
      </c>
      <c r="Z82" s="183">
        <v>1</v>
      </c>
      <c r="AA82" s="183">
        <v>0</v>
      </c>
      <c r="AB82" s="198" t="s">
        <v>64</v>
      </c>
      <c r="AC82" s="166" t="s">
        <v>230</v>
      </c>
      <c r="AD82" s="228" t="s">
        <v>230</v>
      </c>
      <c r="AE82" s="166" t="s">
        <v>230</v>
      </c>
      <c r="AF82" s="166" t="s">
        <v>230</v>
      </c>
      <c r="AG82" s="166" t="s">
        <v>230</v>
      </c>
      <c r="AH82" s="166" t="s">
        <v>1615</v>
      </c>
      <c r="AI82" s="166" t="s">
        <v>1655</v>
      </c>
      <c r="AJ82" s="165" t="s">
        <v>230</v>
      </c>
      <c r="AK82" s="203" t="s">
        <v>59</v>
      </c>
      <c r="AL82" s="167">
        <v>0.114</v>
      </c>
      <c r="AM82" s="168">
        <v>849.91399999999999</v>
      </c>
      <c r="AN82" s="186">
        <v>0.2025822410958904</v>
      </c>
      <c r="AO82" s="186">
        <v>6.2870350684931506E-2</v>
      </c>
      <c r="AP82" s="187">
        <v>0.26545259178082192</v>
      </c>
      <c r="AQ82" s="186">
        <v>0.2025822410958904</v>
      </c>
      <c r="AR82" s="186">
        <v>6.2870350684931506E-2</v>
      </c>
      <c r="AS82" s="186">
        <v>0.26545259178082192</v>
      </c>
      <c r="AT82" s="186">
        <v>7.9635777534246577</v>
      </c>
      <c r="AU82" s="193" t="s">
        <v>231</v>
      </c>
      <c r="AV82" s="194"/>
      <c r="AW82" s="166" t="s">
        <v>232</v>
      </c>
      <c r="AX82" s="198" t="s">
        <v>59</v>
      </c>
      <c r="AY82" s="195" t="s">
        <v>1656</v>
      </c>
      <c r="AZ82" s="166" t="s">
        <v>234</v>
      </c>
      <c r="BB82" s="196"/>
    </row>
    <row r="83" spans="1:54" s="166" customFormat="1" ht="15" customHeight="1" x14ac:dyDescent="0.25">
      <c r="A83" s="182">
        <v>138</v>
      </c>
      <c r="B83" s="555"/>
      <c r="C83" s="581"/>
      <c r="D83" s="700" t="s">
        <v>17139</v>
      </c>
      <c r="E83" s="170" t="s">
        <v>54</v>
      </c>
      <c r="F83" s="198" t="s">
        <v>59</v>
      </c>
      <c r="G83" s="166" t="s">
        <v>1664</v>
      </c>
      <c r="H83" s="198" t="s">
        <v>1665</v>
      </c>
      <c r="I83" s="198" t="s">
        <v>1666</v>
      </c>
      <c r="K83" s="198" t="s">
        <v>219</v>
      </c>
      <c r="L83" s="166" t="s">
        <v>220</v>
      </c>
      <c r="M83" s="198" t="s">
        <v>221</v>
      </c>
      <c r="N83" s="198" t="s">
        <v>1654</v>
      </c>
      <c r="O83" s="198" t="s">
        <v>317</v>
      </c>
      <c r="P83" s="198" t="s">
        <v>317</v>
      </c>
      <c r="Q83" s="199">
        <v>8</v>
      </c>
      <c r="R83" s="199">
        <v>7</v>
      </c>
      <c r="S83" s="221">
        <v>56</v>
      </c>
      <c r="T83" s="345">
        <v>4</v>
      </c>
      <c r="U83" s="340"/>
      <c r="V83" s="346">
        <v>2</v>
      </c>
      <c r="W83" s="340"/>
      <c r="X83" s="346">
        <v>1</v>
      </c>
      <c r="Y83" s="183">
        <v>3</v>
      </c>
      <c r="Z83" s="183">
        <v>0</v>
      </c>
      <c r="AA83" s="183">
        <v>0</v>
      </c>
      <c r="AB83" s="198" t="s">
        <v>62</v>
      </c>
      <c r="AC83" s="170" t="s">
        <v>1600</v>
      </c>
      <c r="AD83" s="185" t="s">
        <v>1614</v>
      </c>
      <c r="AE83" s="166" t="s">
        <v>1602</v>
      </c>
      <c r="AF83" s="166" t="s">
        <v>1603</v>
      </c>
      <c r="AG83" s="166" t="s">
        <v>1604</v>
      </c>
      <c r="AH83" s="166" t="s">
        <v>1660</v>
      </c>
      <c r="AI83" s="166" t="s">
        <v>1667</v>
      </c>
      <c r="AJ83" s="165" t="s">
        <v>230</v>
      </c>
      <c r="AK83" s="203" t="s">
        <v>59</v>
      </c>
      <c r="AL83" s="167">
        <v>0.1144</v>
      </c>
      <c r="AM83" s="168">
        <v>612.65200000000004</v>
      </c>
      <c r="AN83" s="186">
        <v>0.14602938082191783</v>
      </c>
      <c r="AO83" s="186">
        <v>4.531946301369863E-2</v>
      </c>
      <c r="AP83" s="187">
        <v>0.19134884383561646</v>
      </c>
      <c r="AQ83" s="186">
        <v>1.2519545506849314</v>
      </c>
      <c r="AR83" s="186">
        <v>0.38853761917808216</v>
      </c>
      <c r="AS83" s="186">
        <v>1.6404921698630135</v>
      </c>
      <c r="AT83" s="186">
        <v>49.214765095890407</v>
      </c>
      <c r="AU83" s="193" t="s">
        <v>231</v>
      </c>
      <c r="AV83" s="194"/>
      <c r="AW83" s="166" t="s">
        <v>232</v>
      </c>
      <c r="AX83" s="198" t="s">
        <v>59</v>
      </c>
      <c r="AY83" s="195" t="s">
        <v>1668</v>
      </c>
      <c r="AZ83" s="166" t="s">
        <v>234</v>
      </c>
      <c r="BB83" s="196"/>
    </row>
    <row r="84" spans="1:54" s="166" customFormat="1" ht="15" customHeight="1" x14ac:dyDescent="0.25">
      <c r="A84" s="182">
        <v>139</v>
      </c>
      <c r="B84" s="555"/>
      <c r="C84" s="581"/>
      <c r="D84" s="700" t="s">
        <v>17139</v>
      </c>
      <c r="E84" s="170" t="s">
        <v>54</v>
      </c>
      <c r="F84" s="198" t="s">
        <v>59</v>
      </c>
      <c r="G84" s="166" t="s">
        <v>1672</v>
      </c>
      <c r="H84" s="198" t="s">
        <v>1673</v>
      </c>
      <c r="I84" s="198" t="s">
        <v>1674</v>
      </c>
      <c r="K84" s="198" t="s">
        <v>219</v>
      </c>
      <c r="L84" s="166" t="s">
        <v>220</v>
      </c>
      <c r="M84" s="198" t="s">
        <v>221</v>
      </c>
      <c r="N84" s="198" t="s">
        <v>1627</v>
      </c>
      <c r="O84" s="198" t="s">
        <v>317</v>
      </c>
      <c r="P84" s="198" t="s">
        <v>317</v>
      </c>
      <c r="Q84" s="199">
        <v>9</v>
      </c>
      <c r="R84" s="199">
        <v>8</v>
      </c>
      <c r="S84" s="221">
        <v>72</v>
      </c>
      <c r="T84" s="345">
        <v>6</v>
      </c>
      <c r="U84" s="340"/>
      <c r="V84" s="346">
        <v>2</v>
      </c>
      <c r="W84" s="340"/>
      <c r="X84" s="346">
        <v>1</v>
      </c>
      <c r="Y84" s="183"/>
      <c r="Z84" s="183">
        <v>0</v>
      </c>
      <c r="AA84" s="183"/>
      <c r="AB84" s="198" t="s">
        <v>62</v>
      </c>
      <c r="AC84" s="170" t="s">
        <v>1600</v>
      </c>
      <c r="AD84" s="185" t="s">
        <v>1614</v>
      </c>
      <c r="AE84" s="166" t="s">
        <v>1602</v>
      </c>
      <c r="AF84" s="166" t="s">
        <v>1603</v>
      </c>
      <c r="AG84" s="166" t="s">
        <v>1604</v>
      </c>
      <c r="AH84" s="166" t="s">
        <v>1660</v>
      </c>
      <c r="AI84" s="166" t="s">
        <v>1675</v>
      </c>
      <c r="AJ84" s="165" t="s">
        <v>230</v>
      </c>
      <c r="AK84" s="203" t="s">
        <v>59</v>
      </c>
      <c r="AL84" s="167">
        <v>0.114</v>
      </c>
      <c r="AM84" s="168">
        <v>3343.5802999999996</v>
      </c>
      <c r="AN84" s="186">
        <v>0.79696297561643825</v>
      </c>
      <c r="AO84" s="186">
        <v>0.24733333726027396</v>
      </c>
      <c r="AP84" s="187">
        <v>1.0442963128767122</v>
      </c>
      <c r="AQ84" s="186">
        <v>5.3607834769863016</v>
      </c>
      <c r="AR84" s="186">
        <v>1.6605879756164383</v>
      </c>
      <c r="AS84" s="186">
        <v>7.0213714526027395</v>
      </c>
      <c r="AT84" s="186">
        <v>210.64114357808219</v>
      </c>
      <c r="AU84" s="193" t="s">
        <v>231</v>
      </c>
      <c r="AV84" s="194"/>
      <c r="AW84" s="166" t="s">
        <v>232</v>
      </c>
      <c r="AX84" s="198" t="s">
        <v>59</v>
      </c>
      <c r="AY84" s="195" t="s">
        <v>1676</v>
      </c>
      <c r="AZ84" s="166" t="s">
        <v>234</v>
      </c>
      <c r="BB84" s="196"/>
    </row>
    <row r="85" spans="1:54" s="519" customFormat="1" ht="0.75" customHeight="1" x14ac:dyDescent="0.25">
      <c r="A85" s="518">
        <v>140</v>
      </c>
      <c r="B85" s="557" t="s">
        <v>17088</v>
      </c>
      <c r="C85" s="584"/>
      <c r="D85" s="701">
        <v>2020</v>
      </c>
      <c r="E85" s="558" t="s">
        <v>54</v>
      </c>
      <c r="F85" s="573" t="s">
        <v>59</v>
      </c>
      <c r="G85" s="519" t="s">
        <v>1683</v>
      </c>
      <c r="H85" s="573" t="s">
        <v>1684</v>
      </c>
      <c r="I85" s="573" t="s">
        <v>1685</v>
      </c>
      <c r="K85" s="573" t="s">
        <v>219</v>
      </c>
      <c r="L85" s="519" t="s">
        <v>220</v>
      </c>
      <c r="M85" s="573" t="s">
        <v>221</v>
      </c>
      <c r="N85" s="573" t="s">
        <v>879</v>
      </c>
      <c r="O85" s="573" t="s">
        <v>221</v>
      </c>
      <c r="P85" s="573" t="s">
        <v>879</v>
      </c>
      <c r="Q85" s="574">
        <v>9</v>
      </c>
      <c r="R85" s="574">
        <v>1.5</v>
      </c>
      <c r="S85" s="612">
        <v>13.5</v>
      </c>
      <c r="T85" s="613">
        <v>6</v>
      </c>
      <c r="U85" s="523"/>
      <c r="V85" s="614">
        <v>2</v>
      </c>
      <c r="W85" s="523"/>
      <c r="X85" s="614">
        <v>1</v>
      </c>
      <c r="Y85" s="524">
        <v>2</v>
      </c>
      <c r="Z85" s="524">
        <v>0</v>
      </c>
      <c r="AA85" s="524">
        <v>0</v>
      </c>
      <c r="AB85" s="573" t="s">
        <v>62</v>
      </c>
      <c r="AC85" s="558" t="s">
        <v>1600</v>
      </c>
      <c r="AD85" s="559" t="s">
        <v>1614</v>
      </c>
      <c r="AE85" s="519" t="s">
        <v>1602</v>
      </c>
      <c r="AF85" s="519" t="s">
        <v>1603</v>
      </c>
      <c r="AG85" s="519" t="s">
        <v>1604</v>
      </c>
      <c r="AH85" s="519" t="s">
        <v>1660</v>
      </c>
      <c r="AI85" s="519" t="s">
        <v>1686</v>
      </c>
      <c r="AJ85" s="526" t="s">
        <v>230</v>
      </c>
      <c r="AK85" s="608" t="s">
        <v>59</v>
      </c>
      <c r="AL85" s="527">
        <v>0.114</v>
      </c>
      <c r="AM85" s="521">
        <v>3373.6502999999998</v>
      </c>
      <c r="AN85" s="520">
        <v>0.80413034547945184</v>
      </c>
      <c r="AO85" s="520">
        <v>0.24955769342465753</v>
      </c>
      <c r="AP85" s="528">
        <v>1.0536880389041094</v>
      </c>
      <c r="AQ85" s="520">
        <v>5.5434704334246572</v>
      </c>
      <c r="AR85" s="520">
        <v>1.7203873758904109</v>
      </c>
      <c r="AS85" s="520">
        <v>7.2638578093150681</v>
      </c>
      <c r="AT85" s="520">
        <v>217.91573427945204</v>
      </c>
      <c r="AU85" s="529" t="s">
        <v>231</v>
      </c>
      <c r="AV85" s="530" t="s">
        <v>431</v>
      </c>
      <c r="AW85" s="519" t="s">
        <v>232</v>
      </c>
      <c r="AX85" s="573" t="s">
        <v>59</v>
      </c>
      <c r="AY85" s="531" t="s">
        <v>1687</v>
      </c>
      <c r="AZ85" s="519" t="s">
        <v>234</v>
      </c>
      <c r="BB85" s="533"/>
    </row>
    <row r="86" spans="1:54" s="166" customFormat="1" ht="15" customHeight="1" x14ac:dyDescent="0.25">
      <c r="A86" s="182">
        <v>141</v>
      </c>
      <c r="B86" s="555"/>
      <c r="C86" s="581"/>
      <c r="D86" s="700" t="s">
        <v>17139</v>
      </c>
      <c r="E86" s="170" t="s">
        <v>54</v>
      </c>
      <c r="F86" s="198" t="s">
        <v>59</v>
      </c>
      <c r="G86" s="166" t="s">
        <v>1695</v>
      </c>
      <c r="H86" s="198" t="s">
        <v>1696</v>
      </c>
      <c r="I86" s="198" t="s">
        <v>1697</v>
      </c>
      <c r="K86" s="198" t="s">
        <v>219</v>
      </c>
      <c r="L86" s="166" t="s">
        <v>220</v>
      </c>
      <c r="M86" s="198" t="s">
        <v>221</v>
      </c>
      <c r="N86" s="198" t="s">
        <v>1627</v>
      </c>
      <c r="O86" s="198" t="s">
        <v>317</v>
      </c>
      <c r="P86" s="198" t="s">
        <v>317</v>
      </c>
      <c r="Q86" s="199">
        <v>10</v>
      </c>
      <c r="R86" s="199">
        <v>10</v>
      </c>
      <c r="S86" s="221">
        <v>100</v>
      </c>
      <c r="T86" s="345">
        <v>4</v>
      </c>
      <c r="U86" s="340"/>
      <c r="V86" s="346">
        <v>1</v>
      </c>
      <c r="W86" s="340"/>
      <c r="X86" s="346">
        <v>1</v>
      </c>
      <c r="Y86" s="183">
        <v>0</v>
      </c>
      <c r="Z86" s="183">
        <v>0</v>
      </c>
      <c r="AA86" s="183">
        <v>0</v>
      </c>
      <c r="AB86" s="198" t="s">
        <v>62</v>
      </c>
      <c r="AC86" s="170" t="s">
        <v>1600</v>
      </c>
      <c r="AD86" s="185" t="s">
        <v>1614</v>
      </c>
      <c r="AE86" s="166" t="s">
        <v>1602</v>
      </c>
      <c r="AF86" s="166" t="s">
        <v>1603</v>
      </c>
      <c r="AG86" s="166" t="s">
        <v>1604</v>
      </c>
      <c r="AH86" s="166" t="s">
        <v>1660</v>
      </c>
      <c r="AI86" s="166" t="s">
        <v>1698</v>
      </c>
      <c r="AJ86" s="165" t="s">
        <v>230</v>
      </c>
      <c r="AK86" s="203" t="s">
        <v>59</v>
      </c>
      <c r="AL86" s="167">
        <v>0.114</v>
      </c>
      <c r="AM86" s="168">
        <v>2020.413</v>
      </c>
      <c r="AN86" s="186">
        <v>0.48157789315068489</v>
      </c>
      <c r="AO86" s="186">
        <v>0.14945520821917807</v>
      </c>
      <c r="AP86" s="187">
        <v>0.6310331013698629</v>
      </c>
      <c r="AQ86" s="186">
        <v>7.8571875953424648</v>
      </c>
      <c r="AR86" s="186">
        <v>2.438437529589041</v>
      </c>
      <c r="AS86" s="186">
        <v>10.295625124931506</v>
      </c>
      <c r="AT86" s="186">
        <v>308.86875374794516</v>
      </c>
      <c r="AU86" s="193" t="s">
        <v>231</v>
      </c>
      <c r="AV86" s="194"/>
      <c r="AW86" s="166" t="s">
        <v>232</v>
      </c>
      <c r="AX86" s="198" t="s">
        <v>59</v>
      </c>
      <c r="AY86" s="195" t="s">
        <v>1699</v>
      </c>
      <c r="AZ86" s="166" t="s">
        <v>234</v>
      </c>
      <c r="BB86" s="196"/>
    </row>
    <row r="87" spans="1:54" s="519" customFormat="1" ht="15" customHeight="1" x14ac:dyDescent="0.25">
      <c r="A87" s="518">
        <v>142</v>
      </c>
      <c r="B87" s="557" t="s">
        <v>17088</v>
      </c>
      <c r="C87" s="584"/>
      <c r="D87" s="701">
        <v>2020</v>
      </c>
      <c r="E87" s="558" t="s">
        <v>54</v>
      </c>
      <c r="F87" s="573" t="s">
        <v>59</v>
      </c>
      <c r="G87" s="519" t="s">
        <v>1706</v>
      </c>
      <c r="H87" s="573" t="s">
        <v>1707</v>
      </c>
      <c r="I87" s="573" t="s">
        <v>1708</v>
      </c>
      <c r="K87" s="519" t="s">
        <v>219</v>
      </c>
      <c r="L87" s="519" t="s">
        <v>220</v>
      </c>
      <c r="M87" s="519" t="s">
        <v>221</v>
      </c>
      <c r="N87" s="573" t="s">
        <v>879</v>
      </c>
      <c r="O87" s="573" t="s">
        <v>221</v>
      </c>
      <c r="P87" s="573" t="s">
        <v>879</v>
      </c>
      <c r="Q87" s="574">
        <v>4</v>
      </c>
      <c r="R87" s="574">
        <v>1.5</v>
      </c>
      <c r="S87" s="612">
        <v>6</v>
      </c>
      <c r="T87" s="613">
        <v>5</v>
      </c>
      <c r="U87" s="523"/>
      <c r="V87" s="614">
        <v>2</v>
      </c>
      <c r="W87" s="523"/>
      <c r="X87" s="614">
        <v>0</v>
      </c>
      <c r="Y87" s="524">
        <v>0</v>
      </c>
      <c r="Z87" s="524">
        <v>0</v>
      </c>
      <c r="AA87" s="524">
        <v>0</v>
      </c>
      <c r="AB87" s="573" t="s">
        <v>62</v>
      </c>
      <c r="AC87" s="558" t="s">
        <v>1600</v>
      </c>
      <c r="AD87" s="559" t="s">
        <v>1614</v>
      </c>
      <c r="AE87" s="519" t="s">
        <v>1602</v>
      </c>
      <c r="AF87" s="519" t="s">
        <v>1603</v>
      </c>
      <c r="AG87" s="519" t="s">
        <v>1604</v>
      </c>
      <c r="AH87" s="519" t="s">
        <v>1660</v>
      </c>
      <c r="AI87" s="519" t="s">
        <v>1709</v>
      </c>
      <c r="AJ87" s="526" t="s">
        <v>230</v>
      </c>
      <c r="AK87" s="608" t="s">
        <v>59</v>
      </c>
      <c r="AL87" s="527">
        <v>0.114</v>
      </c>
      <c r="AM87" s="521">
        <v>6208</v>
      </c>
      <c r="AN87" s="520">
        <v>1.4797150684931506</v>
      </c>
      <c r="AO87" s="520">
        <v>0.45922191780821914</v>
      </c>
      <c r="AP87" s="528">
        <v>1.9389369863013697</v>
      </c>
      <c r="AQ87" s="520">
        <v>5.8752124528767116</v>
      </c>
      <c r="AR87" s="520">
        <v>1.8205831405479451</v>
      </c>
      <c r="AS87" s="520">
        <v>7.6957955934246565</v>
      </c>
      <c r="AT87" s="520">
        <v>230.87386780273968</v>
      </c>
      <c r="AU87" s="529" t="s">
        <v>231</v>
      </c>
      <c r="AV87" s="530" t="s">
        <v>431</v>
      </c>
      <c r="AW87" s="519" t="s">
        <v>232</v>
      </c>
      <c r="AX87" s="573" t="s">
        <v>59</v>
      </c>
      <c r="AY87" s="531" t="s">
        <v>1710</v>
      </c>
      <c r="AZ87" s="519" t="s">
        <v>234</v>
      </c>
      <c r="BB87" s="533"/>
    </row>
    <row r="88" spans="1:54" s="166" customFormat="1" ht="15" customHeight="1" x14ac:dyDescent="0.2">
      <c r="A88" s="182">
        <v>144</v>
      </c>
      <c r="B88" s="555"/>
      <c r="C88" s="581"/>
      <c r="D88" s="700">
        <v>2022</v>
      </c>
      <c r="E88" s="170" t="s">
        <v>54</v>
      </c>
      <c r="F88" s="198" t="s">
        <v>59</v>
      </c>
      <c r="G88" s="166" t="s">
        <v>1731</v>
      </c>
      <c r="H88" s="198" t="s">
        <v>1732</v>
      </c>
      <c r="I88" s="198" t="s">
        <v>1697</v>
      </c>
      <c r="K88" s="198" t="s">
        <v>219</v>
      </c>
      <c r="L88" s="166" t="s">
        <v>220</v>
      </c>
      <c r="M88" s="198" t="s">
        <v>221</v>
      </c>
      <c r="N88" s="166" t="s">
        <v>484</v>
      </c>
      <c r="O88" s="198" t="s">
        <v>317</v>
      </c>
      <c r="P88" s="198" t="s">
        <v>317</v>
      </c>
      <c r="Q88" s="199">
        <v>15</v>
      </c>
      <c r="R88" s="199">
        <v>15</v>
      </c>
      <c r="S88" s="221">
        <v>225</v>
      </c>
      <c r="T88" s="345">
        <v>6</v>
      </c>
      <c r="U88" s="340"/>
      <c r="V88" s="346">
        <v>2</v>
      </c>
      <c r="W88" s="340"/>
      <c r="X88" s="346">
        <v>1</v>
      </c>
      <c r="Y88" s="202"/>
      <c r="Z88" s="183">
        <v>0</v>
      </c>
      <c r="AA88" s="183">
        <v>0</v>
      </c>
      <c r="AB88" s="198" t="s">
        <v>62</v>
      </c>
      <c r="AC88" s="170" t="s">
        <v>1600</v>
      </c>
      <c r="AD88" s="185" t="s">
        <v>1614</v>
      </c>
      <c r="AE88" s="166" t="s">
        <v>1602</v>
      </c>
      <c r="AF88" s="166" t="s">
        <v>1603</v>
      </c>
      <c r="AG88" s="166" t="s">
        <v>1604</v>
      </c>
      <c r="AH88" s="166" t="s">
        <v>1733</v>
      </c>
      <c r="AI88" s="166" t="s">
        <v>549</v>
      </c>
      <c r="AJ88" s="165" t="s">
        <v>230</v>
      </c>
      <c r="AK88" s="203" t="s">
        <v>59</v>
      </c>
      <c r="AL88" s="167">
        <v>0.114</v>
      </c>
      <c r="AM88" s="168">
        <v>3399.85</v>
      </c>
      <c r="AN88" s="186">
        <v>0.81037520547945208</v>
      </c>
      <c r="AO88" s="186">
        <v>0.25149575342465752</v>
      </c>
      <c r="AP88" s="187">
        <v>1.0618709589041095</v>
      </c>
      <c r="AQ88" s="186">
        <v>6.0249501789954332</v>
      </c>
      <c r="AR88" s="186">
        <v>1.7875428410958902</v>
      </c>
      <c r="AS88" s="186">
        <v>7.8124930200913232</v>
      </c>
      <c r="AT88" s="186">
        <v>234.37479060273969</v>
      </c>
      <c r="AU88" s="193" t="s">
        <v>231</v>
      </c>
      <c r="AV88" s="194"/>
      <c r="AW88" s="166" t="s">
        <v>232</v>
      </c>
      <c r="AX88" s="198" t="s">
        <v>59</v>
      </c>
      <c r="AY88" s="195" t="s">
        <v>1734</v>
      </c>
      <c r="AZ88" s="166" t="s">
        <v>234</v>
      </c>
      <c r="BB88" s="196"/>
    </row>
    <row r="89" spans="1:54" s="166" customFormat="1" ht="13.5" customHeight="1" x14ac:dyDescent="0.25">
      <c r="A89" s="182">
        <v>145</v>
      </c>
      <c r="B89" s="555"/>
      <c r="C89" s="581"/>
      <c r="D89" s="700">
        <v>2022</v>
      </c>
      <c r="E89" s="170" t="s">
        <v>54</v>
      </c>
      <c r="F89" s="198" t="s">
        <v>59</v>
      </c>
      <c r="G89" s="166" t="s">
        <v>1737</v>
      </c>
      <c r="H89" s="198" t="s">
        <v>1738</v>
      </c>
      <c r="I89" s="198" t="s">
        <v>1739</v>
      </c>
      <c r="K89" s="198" t="s">
        <v>219</v>
      </c>
      <c r="L89" s="166" t="s">
        <v>220</v>
      </c>
      <c r="M89" s="198" t="s">
        <v>221</v>
      </c>
      <c r="N89" s="198" t="s">
        <v>879</v>
      </c>
      <c r="O89" s="198" t="s">
        <v>317</v>
      </c>
      <c r="P89" s="198" t="s">
        <v>317</v>
      </c>
      <c r="Q89" s="199">
        <v>14</v>
      </c>
      <c r="R89" s="199">
        <v>7</v>
      </c>
      <c r="S89" s="221">
        <v>98</v>
      </c>
      <c r="T89" s="345">
        <v>7</v>
      </c>
      <c r="U89" s="340"/>
      <c r="V89" s="346">
        <v>2</v>
      </c>
      <c r="W89" s="340"/>
      <c r="X89" s="346">
        <v>1</v>
      </c>
      <c r="Y89" s="183">
        <v>0</v>
      </c>
      <c r="Z89" s="183">
        <v>0</v>
      </c>
      <c r="AA89" s="183">
        <v>0</v>
      </c>
      <c r="AB89" s="198" t="s">
        <v>62</v>
      </c>
      <c r="AC89" s="170" t="s">
        <v>1600</v>
      </c>
      <c r="AD89" s="185" t="s">
        <v>1614</v>
      </c>
      <c r="AE89" s="166" t="s">
        <v>1602</v>
      </c>
      <c r="AF89" s="166" t="s">
        <v>1603</v>
      </c>
      <c r="AG89" s="166" t="s">
        <v>1604</v>
      </c>
      <c r="AH89" s="166" t="s">
        <v>1733</v>
      </c>
      <c r="AI89" s="166" t="s">
        <v>1606</v>
      </c>
      <c r="AJ89" s="165" t="s">
        <v>230</v>
      </c>
      <c r="AK89" s="203" t="s">
        <v>59</v>
      </c>
      <c r="AL89" s="167">
        <v>0.114</v>
      </c>
      <c r="AM89" s="168">
        <v>3345.0450000000001</v>
      </c>
      <c r="AN89" s="186">
        <v>0.79731209589041097</v>
      </c>
      <c r="AO89" s="186">
        <v>0.24744168493150684</v>
      </c>
      <c r="AP89" s="187">
        <v>1.0447537808219178</v>
      </c>
      <c r="AQ89" s="186">
        <v>6.5072307999999994</v>
      </c>
      <c r="AR89" s="186">
        <v>2.0024802246575342</v>
      </c>
      <c r="AS89" s="186">
        <v>8.509711024657534</v>
      </c>
      <c r="AT89" s="186">
        <v>255.29133073972602</v>
      </c>
      <c r="AU89" s="193" t="s">
        <v>231</v>
      </c>
      <c r="AV89" s="194"/>
      <c r="AW89" s="166" t="s">
        <v>232</v>
      </c>
      <c r="AX89" s="198" t="s">
        <v>59</v>
      </c>
      <c r="AY89" s="195" t="s">
        <v>1740</v>
      </c>
      <c r="AZ89" s="166" t="s">
        <v>234</v>
      </c>
      <c r="BB89" s="196"/>
    </row>
    <row r="90" spans="1:54" s="166" customFormat="1" ht="21.75" customHeight="1" x14ac:dyDescent="0.25">
      <c r="A90" s="182">
        <v>146</v>
      </c>
      <c r="B90" s="555"/>
      <c r="C90" s="581"/>
      <c r="D90" s="700" t="s">
        <v>17140</v>
      </c>
      <c r="E90" s="170" t="s">
        <v>54</v>
      </c>
      <c r="F90" s="198" t="s">
        <v>59</v>
      </c>
      <c r="G90" s="166" t="s">
        <v>1744</v>
      </c>
      <c r="H90" s="198" t="s">
        <v>1745</v>
      </c>
      <c r="I90" s="198" t="s">
        <v>1746</v>
      </c>
      <c r="K90" s="198" t="s">
        <v>219</v>
      </c>
      <c r="L90" s="166" t="s">
        <v>220</v>
      </c>
      <c r="M90" s="198" t="s">
        <v>221</v>
      </c>
      <c r="N90" s="166" t="s">
        <v>1627</v>
      </c>
      <c r="O90" s="198" t="s">
        <v>317</v>
      </c>
      <c r="P90" s="198" t="s">
        <v>317</v>
      </c>
      <c r="Q90" s="199">
        <v>3</v>
      </c>
      <c r="R90" s="199">
        <v>3</v>
      </c>
      <c r="S90" s="221">
        <v>9</v>
      </c>
      <c r="T90" s="345">
        <v>2</v>
      </c>
      <c r="U90" s="340"/>
      <c r="V90" s="346">
        <v>1</v>
      </c>
      <c r="W90" s="340"/>
      <c r="X90" s="346">
        <v>0</v>
      </c>
      <c r="Y90" s="183">
        <v>0</v>
      </c>
      <c r="Z90" s="183">
        <v>0</v>
      </c>
      <c r="AA90" s="183">
        <v>0</v>
      </c>
      <c r="AB90" s="198" t="s">
        <v>62</v>
      </c>
      <c r="AC90" s="170" t="s">
        <v>1600</v>
      </c>
      <c r="AD90" s="185" t="s">
        <v>1614</v>
      </c>
      <c r="AE90" s="166" t="s">
        <v>1602</v>
      </c>
      <c r="AF90" s="166" t="s">
        <v>1603</v>
      </c>
      <c r="AG90" s="166" t="s">
        <v>1604</v>
      </c>
      <c r="AH90" s="166" t="s">
        <v>1747</v>
      </c>
      <c r="AI90" s="166" t="s">
        <v>688</v>
      </c>
      <c r="AJ90" s="165" t="s">
        <v>230</v>
      </c>
      <c r="AK90" s="203" t="s">
        <v>59</v>
      </c>
      <c r="AL90" s="167">
        <v>0.114</v>
      </c>
      <c r="AM90" s="168">
        <v>610.61500000000001</v>
      </c>
      <c r="AN90" s="186">
        <v>0.14554384931506847</v>
      </c>
      <c r="AO90" s="186">
        <v>4.516878082191781E-2</v>
      </c>
      <c r="AP90" s="187">
        <v>0.19071263013698628</v>
      </c>
      <c r="AQ90" s="186">
        <v>1.787215835804091</v>
      </c>
      <c r="AR90" s="186">
        <v>0.13586510958904111</v>
      </c>
      <c r="AS90" s="186">
        <v>1.9230809453931321</v>
      </c>
      <c r="AT90" s="186">
        <v>57.692428361793965</v>
      </c>
      <c r="AU90" s="193" t="s">
        <v>231</v>
      </c>
      <c r="AV90" s="194"/>
      <c r="AW90" s="166" t="s">
        <v>232</v>
      </c>
      <c r="AX90" s="198" t="s">
        <v>59</v>
      </c>
      <c r="AY90" s="195" t="s">
        <v>1748</v>
      </c>
      <c r="AZ90" s="166" t="s">
        <v>234</v>
      </c>
      <c r="BB90" s="196"/>
    </row>
    <row r="91" spans="1:54" s="519" customFormat="1" ht="15" customHeight="1" x14ac:dyDescent="0.25">
      <c r="A91" s="518">
        <v>149</v>
      </c>
      <c r="B91" s="557" t="s">
        <v>17088</v>
      </c>
      <c r="C91" s="584"/>
      <c r="D91" s="701">
        <v>2020</v>
      </c>
      <c r="E91" s="519" t="s">
        <v>54</v>
      </c>
      <c r="F91" s="573" t="s">
        <v>59</v>
      </c>
      <c r="G91" s="519" t="s">
        <v>16270</v>
      </c>
      <c r="H91" s="519" t="s">
        <v>1762</v>
      </c>
      <c r="I91" s="573" t="s">
        <v>1763</v>
      </c>
      <c r="K91" s="573" t="s">
        <v>219</v>
      </c>
      <c r="L91" s="519" t="s">
        <v>1627</v>
      </c>
      <c r="M91" s="573" t="s">
        <v>221</v>
      </c>
      <c r="N91" s="573" t="s">
        <v>879</v>
      </c>
      <c r="O91" s="573" t="s">
        <v>221</v>
      </c>
      <c r="P91" s="573" t="s">
        <v>879</v>
      </c>
      <c r="Q91" s="574">
        <v>7</v>
      </c>
      <c r="R91" s="574">
        <v>2</v>
      </c>
      <c r="S91" s="612">
        <v>14</v>
      </c>
      <c r="T91" s="613">
        <v>5</v>
      </c>
      <c r="U91" s="523"/>
      <c r="V91" s="614">
        <v>2</v>
      </c>
      <c r="W91" s="523"/>
      <c r="X91" s="614">
        <v>0</v>
      </c>
      <c r="Y91" s="524"/>
      <c r="Z91" s="524"/>
      <c r="AA91" s="524"/>
      <c r="AB91" s="610" t="s">
        <v>16652</v>
      </c>
      <c r="AC91" s="519" t="s">
        <v>230</v>
      </c>
      <c r="AD91" s="622" t="s">
        <v>230</v>
      </c>
      <c r="AE91" s="519" t="s">
        <v>230</v>
      </c>
      <c r="AF91" s="519" t="s">
        <v>230</v>
      </c>
      <c r="AG91" s="519" t="s">
        <v>230</v>
      </c>
      <c r="AH91" s="519" t="s">
        <v>1765</v>
      </c>
      <c r="AI91" s="519" t="s">
        <v>688</v>
      </c>
      <c r="AJ91" s="526" t="s">
        <v>230</v>
      </c>
      <c r="AK91" s="608" t="s">
        <v>59</v>
      </c>
      <c r="AL91" s="527">
        <v>0.114</v>
      </c>
      <c r="AM91" s="521">
        <v>278.875</v>
      </c>
      <c r="AN91" s="520">
        <v>6.6471575342465741E-2</v>
      </c>
      <c r="AO91" s="520">
        <v>2.0629109589041097E-2</v>
      </c>
      <c r="AP91" s="528">
        <v>8.7100684931506842E-2</v>
      </c>
      <c r="AQ91" s="520">
        <v>5.3588669371739543</v>
      </c>
      <c r="AR91" s="520">
        <v>1.1677579643835616</v>
      </c>
      <c r="AS91" s="520">
        <v>6.5266249015575157</v>
      </c>
      <c r="AT91" s="520">
        <v>195.79874704672548</v>
      </c>
      <c r="AU91" s="529" t="s">
        <v>231</v>
      </c>
      <c r="AV91" s="530" t="s">
        <v>431</v>
      </c>
      <c r="AW91" s="519" t="s">
        <v>232</v>
      </c>
      <c r="AX91" s="573" t="s">
        <v>59</v>
      </c>
      <c r="AY91" s="531" t="s">
        <v>1766</v>
      </c>
      <c r="AZ91" s="519" t="s">
        <v>234</v>
      </c>
      <c r="BA91" s="519" t="s">
        <v>16334</v>
      </c>
      <c r="BB91" s="533"/>
    </row>
    <row r="92" spans="1:54" s="519" customFormat="1" ht="24" customHeight="1" x14ac:dyDescent="0.25">
      <c r="A92" s="518">
        <v>150</v>
      </c>
      <c r="B92" s="557" t="s">
        <v>17088</v>
      </c>
      <c r="C92" s="664" t="s">
        <v>17090</v>
      </c>
      <c r="D92" s="701">
        <v>2020</v>
      </c>
      <c r="E92" s="558" t="s">
        <v>55</v>
      </c>
      <c r="F92" s="573" t="s">
        <v>59</v>
      </c>
      <c r="G92" s="519" t="s">
        <v>1786</v>
      </c>
      <c r="H92" s="573" t="s">
        <v>1787</v>
      </c>
      <c r="I92" s="573" t="s">
        <v>1788</v>
      </c>
      <c r="K92" s="519" t="s">
        <v>317</v>
      </c>
      <c r="L92" s="519" t="s">
        <v>1413</v>
      </c>
      <c r="M92" s="519" t="s">
        <v>221</v>
      </c>
      <c r="N92" s="573" t="s">
        <v>1337</v>
      </c>
      <c r="O92" s="573" t="s">
        <v>221</v>
      </c>
      <c r="P92" s="573" t="s">
        <v>879</v>
      </c>
      <c r="Q92" s="574">
        <v>1.5</v>
      </c>
      <c r="R92" s="574">
        <v>1.5</v>
      </c>
      <c r="S92" s="612">
        <v>2.25</v>
      </c>
      <c r="T92" s="613">
        <v>2</v>
      </c>
      <c r="U92" s="522"/>
      <c r="V92" s="614">
        <v>1</v>
      </c>
      <c r="W92" s="523"/>
      <c r="X92" s="614">
        <v>0</v>
      </c>
      <c r="Y92" s="524"/>
      <c r="Z92" s="524"/>
      <c r="AA92" s="524"/>
      <c r="AB92" s="519" t="s">
        <v>62</v>
      </c>
      <c r="AC92" s="558" t="s">
        <v>224</v>
      </c>
      <c r="AD92" s="525" t="s">
        <v>225</v>
      </c>
      <c r="AE92" s="519" t="s">
        <v>1789</v>
      </c>
      <c r="AF92" s="519" t="s">
        <v>1790</v>
      </c>
      <c r="AG92" s="610" t="s">
        <v>1791</v>
      </c>
      <c r="AH92" s="573" t="s">
        <v>1792</v>
      </c>
      <c r="AI92" s="519" t="s">
        <v>528</v>
      </c>
      <c r="AJ92" s="526" t="s">
        <v>230</v>
      </c>
      <c r="AK92" s="608" t="s">
        <v>59</v>
      </c>
      <c r="AL92" s="527">
        <v>0.114</v>
      </c>
      <c r="AM92" s="612">
        <v>779.7</v>
      </c>
      <c r="AN92" s="520">
        <v>0.18584630136986302</v>
      </c>
      <c r="AO92" s="520">
        <v>5.7676438356164386E-2</v>
      </c>
      <c r="AP92" s="528">
        <v>0.24352273972602739</v>
      </c>
      <c r="AQ92" s="520">
        <v>0.2873621917808219</v>
      </c>
      <c r="AR92" s="520">
        <v>8.9181369863013699E-2</v>
      </c>
      <c r="AS92" s="520">
        <v>0.37654356164383562</v>
      </c>
      <c r="AT92" s="520">
        <v>11.296306849315069</v>
      </c>
      <c r="AU92" s="529" t="s">
        <v>231</v>
      </c>
      <c r="AV92" s="530" t="s">
        <v>431</v>
      </c>
      <c r="AW92" s="519" t="s">
        <v>232</v>
      </c>
      <c r="AX92" s="573" t="s">
        <v>59</v>
      </c>
      <c r="AY92" s="531" t="s">
        <v>1793</v>
      </c>
      <c r="AZ92" s="519" t="s">
        <v>234</v>
      </c>
      <c r="BB92" s="533"/>
    </row>
    <row r="93" spans="1:54" s="519" customFormat="1" ht="25.5" customHeight="1" x14ac:dyDescent="0.25">
      <c r="A93" s="518">
        <v>151</v>
      </c>
      <c r="B93" s="557" t="s">
        <v>17088</v>
      </c>
      <c r="C93" s="664" t="s">
        <v>17090</v>
      </c>
      <c r="D93" s="701">
        <v>2020</v>
      </c>
      <c r="E93" s="558" t="s">
        <v>55</v>
      </c>
      <c r="F93" s="573" t="s">
        <v>59</v>
      </c>
      <c r="G93" s="519" t="s">
        <v>7</v>
      </c>
      <c r="H93" s="573" t="s">
        <v>16234</v>
      </c>
      <c r="I93" s="573" t="s">
        <v>16235</v>
      </c>
      <c r="K93" s="519" t="s">
        <v>219</v>
      </c>
      <c r="L93" s="519" t="s">
        <v>316</v>
      </c>
      <c r="M93" s="519" t="s">
        <v>221</v>
      </c>
      <c r="N93" s="573" t="s">
        <v>222</v>
      </c>
      <c r="O93" s="573" t="s">
        <v>221</v>
      </c>
      <c r="P93" s="573" t="s">
        <v>879</v>
      </c>
      <c r="Q93" s="574">
        <v>2</v>
      </c>
      <c r="R93" s="574">
        <v>1.5</v>
      </c>
      <c r="S93" s="612">
        <v>3</v>
      </c>
      <c r="T93" s="613">
        <v>2</v>
      </c>
      <c r="U93" s="522"/>
      <c r="V93" s="614">
        <v>0</v>
      </c>
      <c r="W93" s="523"/>
      <c r="X93" s="614">
        <v>0</v>
      </c>
      <c r="Y93" s="524"/>
      <c r="Z93" s="524">
        <v>1</v>
      </c>
      <c r="AA93" s="524"/>
      <c r="AB93" s="519" t="s">
        <v>62</v>
      </c>
      <c r="AC93" s="558" t="s">
        <v>224</v>
      </c>
      <c r="AD93" s="525" t="s">
        <v>225</v>
      </c>
      <c r="AE93" s="519" t="s">
        <v>1789</v>
      </c>
      <c r="AF93" s="519" t="s">
        <v>1790</v>
      </c>
      <c r="AG93" s="610" t="s">
        <v>1791</v>
      </c>
      <c r="AH93" s="573" t="s">
        <v>1794</v>
      </c>
      <c r="AI93" s="519" t="s">
        <v>795</v>
      </c>
      <c r="AJ93" s="526" t="s">
        <v>230</v>
      </c>
      <c r="AK93" s="608" t="s">
        <v>59</v>
      </c>
      <c r="AL93" s="527">
        <v>0.114</v>
      </c>
      <c r="AM93" s="521">
        <v>395.3</v>
      </c>
      <c r="AN93" s="520">
        <v>9.4222191780821918E-2</v>
      </c>
      <c r="AO93" s="520">
        <v>2.9241369863013698E-2</v>
      </c>
      <c r="AP93" s="528">
        <v>0.12346356164383562</v>
      </c>
      <c r="AQ93" s="520">
        <v>2.7817221917808221</v>
      </c>
      <c r="AR93" s="520">
        <v>0.83924136986301368</v>
      </c>
      <c r="AS93" s="520">
        <v>3.620963561643836</v>
      </c>
      <c r="AT93" s="520">
        <v>108.62890684931509</v>
      </c>
      <c r="AU93" s="529" t="s">
        <v>231</v>
      </c>
      <c r="AV93" s="530" t="s">
        <v>431</v>
      </c>
      <c r="AW93" s="519" t="s">
        <v>232</v>
      </c>
      <c r="AX93" s="573" t="s">
        <v>59</v>
      </c>
      <c r="AY93" s="531" t="s">
        <v>1795</v>
      </c>
      <c r="AZ93" s="519" t="s">
        <v>234</v>
      </c>
      <c r="BA93" s="532" t="s">
        <v>16422</v>
      </c>
      <c r="BB93" s="533"/>
    </row>
    <row r="94" spans="1:54" s="519" customFormat="1" ht="15" customHeight="1" x14ac:dyDescent="0.25">
      <c r="A94" s="518">
        <v>152</v>
      </c>
      <c r="B94" s="557" t="s">
        <v>17088</v>
      </c>
      <c r="C94" s="584"/>
      <c r="D94" s="701">
        <v>2020</v>
      </c>
      <c r="E94" s="558" t="s">
        <v>55</v>
      </c>
      <c r="F94" s="573" t="s">
        <v>59</v>
      </c>
      <c r="G94" s="519" t="s">
        <v>8</v>
      </c>
      <c r="H94" s="573" t="s">
        <v>1801</v>
      </c>
      <c r="I94" s="573" t="s">
        <v>1802</v>
      </c>
      <c r="K94" s="519" t="s">
        <v>219</v>
      </c>
      <c r="L94" s="519" t="s">
        <v>220</v>
      </c>
      <c r="M94" s="519" t="s">
        <v>221</v>
      </c>
      <c r="N94" s="573" t="s">
        <v>222</v>
      </c>
      <c r="O94" s="573" t="s">
        <v>221</v>
      </c>
      <c r="P94" s="573" t="s">
        <v>879</v>
      </c>
      <c r="Q94" s="574">
        <v>5</v>
      </c>
      <c r="R94" s="574">
        <v>1.5</v>
      </c>
      <c r="S94" s="612">
        <v>7.5</v>
      </c>
      <c r="T94" s="613">
        <v>4</v>
      </c>
      <c r="U94" s="522"/>
      <c r="V94" s="614">
        <v>2</v>
      </c>
      <c r="W94" s="523"/>
      <c r="X94" s="614">
        <v>0</v>
      </c>
      <c r="Y94" s="524"/>
      <c r="Z94" s="524"/>
      <c r="AA94" s="524"/>
      <c r="AB94" s="519" t="s">
        <v>62</v>
      </c>
      <c r="AC94" s="558" t="s">
        <v>224</v>
      </c>
      <c r="AD94" s="525" t="s">
        <v>225</v>
      </c>
      <c r="AE94" s="519" t="s">
        <v>1789</v>
      </c>
      <c r="AF94" s="519" t="s">
        <v>1790</v>
      </c>
      <c r="AG94" s="610" t="s">
        <v>1791</v>
      </c>
      <c r="AH94" s="573" t="s">
        <v>1803</v>
      </c>
      <c r="AI94" s="519" t="s">
        <v>286</v>
      </c>
      <c r="AJ94" s="526" t="s">
        <v>230</v>
      </c>
      <c r="AK94" s="608" t="s">
        <v>59</v>
      </c>
      <c r="AL94" s="527">
        <v>0.114</v>
      </c>
      <c r="AM94" s="612">
        <v>624.70000000000005</v>
      </c>
      <c r="AN94" s="520">
        <v>0.14890109589041095</v>
      </c>
      <c r="AO94" s="520">
        <v>4.6210684931506853E-2</v>
      </c>
      <c r="AP94" s="528">
        <v>0.1951117808219178</v>
      </c>
      <c r="AQ94" s="520">
        <v>6.0806468949771642</v>
      </c>
      <c r="AR94" s="520">
        <v>1.7724957534246575</v>
      </c>
      <c r="AS94" s="520">
        <v>7.8531426484018212</v>
      </c>
      <c r="AT94" s="520">
        <v>235.59427945205465</v>
      </c>
      <c r="AU94" s="529" t="s">
        <v>231</v>
      </c>
      <c r="AV94" s="530" t="s">
        <v>431</v>
      </c>
      <c r="AW94" s="519" t="s">
        <v>232</v>
      </c>
      <c r="AX94" s="573" t="s">
        <v>59</v>
      </c>
      <c r="AY94" s="531" t="s">
        <v>1804</v>
      </c>
      <c r="AZ94" s="519" t="s">
        <v>234</v>
      </c>
      <c r="BB94" s="533"/>
    </row>
    <row r="95" spans="1:54" s="519" customFormat="1" ht="15" customHeight="1" x14ac:dyDescent="0.25">
      <c r="A95" s="518">
        <v>153</v>
      </c>
      <c r="B95" s="557" t="s">
        <v>17088</v>
      </c>
      <c r="C95" s="584"/>
      <c r="D95" s="701">
        <v>2020</v>
      </c>
      <c r="E95" s="558" t="s">
        <v>55</v>
      </c>
      <c r="F95" s="573" t="s">
        <v>59</v>
      </c>
      <c r="G95" s="519" t="s">
        <v>9</v>
      </c>
      <c r="H95" s="573" t="s">
        <v>1838</v>
      </c>
      <c r="I95" s="573" t="s">
        <v>1839</v>
      </c>
      <c r="K95" s="519" t="s">
        <v>219</v>
      </c>
      <c r="L95" s="519" t="s">
        <v>220</v>
      </c>
      <c r="M95" s="519" t="s">
        <v>221</v>
      </c>
      <c r="N95" s="573" t="s">
        <v>222</v>
      </c>
      <c r="O95" s="573" t="s">
        <v>221</v>
      </c>
      <c r="P95" s="573" t="s">
        <v>879</v>
      </c>
      <c r="Q95" s="574">
        <v>2.5</v>
      </c>
      <c r="R95" s="574">
        <v>1.5</v>
      </c>
      <c r="S95" s="612">
        <v>3.75</v>
      </c>
      <c r="T95" s="613">
        <v>2</v>
      </c>
      <c r="U95" s="522"/>
      <c r="V95" s="614">
        <v>2</v>
      </c>
      <c r="W95" s="523"/>
      <c r="X95" s="614">
        <v>0</v>
      </c>
      <c r="Y95" s="524"/>
      <c r="Z95" s="524"/>
      <c r="AA95" s="524"/>
      <c r="AB95" s="519" t="s">
        <v>62</v>
      </c>
      <c r="AC95" s="558" t="s">
        <v>224</v>
      </c>
      <c r="AD95" s="525" t="s">
        <v>225</v>
      </c>
      <c r="AE95" s="519" t="s">
        <v>1789</v>
      </c>
      <c r="AF95" s="519" t="s">
        <v>1790</v>
      </c>
      <c r="AG95" s="610" t="s">
        <v>1791</v>
      </c>
      <c r="AH95" s="519" t="s">
        <v>1840</v>
      </c>
      <c r="AI95" s="519" t="s">
        <v>265</v>
      </c>
      <c r="AJ95" s="526" t="s">
        <v>230</v>
      </c>
      <c r="AK95" s="608" t="s">
        <v>59</v>
      </c>
      <c r="AL95" s="527">
        <v>0.114</v>
      </c>
      <c r="AM95" s="521">
        <v>1336.4</v>
      </c>
      <c r="AN95" s="520">
        <v>0.31853917808219179</v>
      </c>
      <c r="AO95" s="520">
        <v>9.8856986301369854E-2</v>
      </c>
      <c r="AP95" s="528">
        <v>0.41739616438356164</v>
      </c>
      <c r="AQ95" s="520">
        <v>2.9300136986301366</v>
      </c>
      <c r="AR95" s="520">
        <v>0.35543835616438352</v>
      </c>
      <c r="AS95" s="520">
        <v>3.2854520547945203</v>
      </c>
      <c r="AT95" s="520">
        <v>98.563561643835612</v>
      </c>
      <c r="AU95" s="529" t="s">
        <v>231</v>
      </c>
      <c r="AV95" s="530" t="s">
        <v>431</v>
      </c>
      <c r="AW95" s="519" t="s">
        <v>232</v>
      </c>
      <c r="AX95" s="573" t="s">
        <v>59</v>
      </c>
      <c r="AY95" s="531" t="s">
        <v>1841</v>
      </c>
      <c r="AZ95" s="519" t="s">
        <v>234</v>
      </c>
      <c r="BB95" s="533"/>
    </row>
    <row r="96" spans="1:54" s="519" customFormat="1" ht="15" customHeight="1" x14ac:dyDescent="0.25">
      <c r="A96" s="518">
        <v>154</v>
      </c>
      <c r="B96" s="557" t="s">
        <v>17088</v>
      </c>
      <c r="C96" s="584"/>
      <c r="D96" s="701">
        <v>2020</v>
      </c>
      <c r="E96" s="558" t="s">
        <v>55</v>
      </c>
      <c r="F96" s="573" t="s">
        <v>59</v>
      </c>
      <c r="G96" s="519" t="s">
        <v>16242</v>
      </c>
      <c r="H96" s="573" t="s">
        <v>1851</v>
      </c>
      <c r="I96" s="573" t="s">
        <v>1852</v>
      </c>
      <c r="K96" s="519" t="s">
        <v>219</v>
      </c>
      <c r="L96" s="519" t="s">
        <v>220</v>
      </c>
      <c r="M96" s="519" t="s">
        <v>221</v>
      </c>
      <c r="N96" s="573" t="s">
        <v>1337</v>
      </c>
      <c r="O96" s="573" t="s">
        <v>221</v>
      </c>
      <c r="P96" s="573" t="s">
        <v>879</v>
      </c>
      <c r="Q96" s="574">
        <v>6</v>
      </c>
      <c r="R96" s="574">
        <v>1.5</v>
      </c>
      <c r="S96" s="612">
        <v>9</v>
      </c>
      <c r="T96" s="613">
        <v>4</v>
      </c>
      <c r="U96" s="522"/>
      <c r="V96" s="614">
        <v>2</v>
      </c>
      <c r="W96" s="523"/>
      <c r="X96" s="614">
        <v>0</v>
      </c>
      <c r="Y96" s="524"/>
      <c r="Z96" s="524"/>
      <c r="AA96" s="524"/>
      <c r="AB96" s="519" t="s">
        <v>62</v>
      </c>
      <c r="AC96" s="558" t="s">
        <v>224</v>
      </c>
      <c r="AD96" s="525" t="s">
        <v>225</v>
      </c>
      <c r="AE96" s="519" t="s">
        <v>1789</v>
      </c>
      <c r="AF96" s="519" t="s">
        <v>1790</v>
      </c>
      <c r="AG96" s="610" t="s">
        <v>1791</v>
      </c>
      <c r="AH96" s="519" t="s">
        <v>1853</v>
      </c>
      <c r="AI96" s="519" t="s">
        <v>286</v>
      </c>
      <c r="AJ96" s="526" t="s">
        <v>230</v>
      </c>
      <c r="AK96" s="608" t="s">
        <v>59</v>
      </c>
      <c r="AL96" s="527">
        <v>0.114</v>
      </c>
      <c r="AM96" s="612">
        <v>654.62</v>
      </c>
      <c r="AN96" s="520">
        <v>0.15603271232876711</v>
      </c>
      <c r="AO96" s="520">
        <v>4.8423945205479449E-2</v>
      </c>
      <c r="AP96" s="528">
        <v>0.20445665753424658</v>
      </c>
      <c r="AQ96" s="520">
        <v>5.5276590136986279</v>
      </c>
      <c r="AR96" s="520">
        <v>0.47890504109589038</v>
      </c>
      <c r="AS96" s="520">
        <v>6.0065640547945183</v>
      </c>
      <c r="AT96" s="520">
        <v>180.19692164383554</v>
      </c>
      <c r="AU96" s="529" t="s">
        <v>231</v>
      </c>
      <c r="AV96" s="530" t="s">
        <v>431</v>
      </c>
      <c r="AW96" s="519" t="s">
        <v>232</v>
      </c>
      <c r="AX96" s="573" t="s">
        <v>59</v>
      </c>
      <c r="AY96" s="531" t="s">
        <v>1854</v>
      </c>
      <c r="AZ96" s="519" t="s">
        <v>234</v>
      </c>
      <c r="BA96" s="519" t="s">
        <v>16332</v>
      </c>
      <c r="BB96" s="533"/>
    </row>
    <row r="97" spans="1:54" s="519" customFormat="1" ht="15" customHeight="1" x14ac:dyDescent="0.25">
      <c r="A97" s="518">
        <v>155</v>
      </c>
      <c r="B97" s="557" t="s">
        <v>17088</v>
      </c>
      <c r="C97" s="584"/>
      <c r="D97" s="701">
        <v>2020</v>
      </c>
      <c r="E97" s="558" t="s">
        <v>55</v>
      </c>
      <c r="F97" s="573" t="s">
        <v>59</v>
      </c>
      <c r="G97" s="519" t="s">
        <v>1878</v>
      </c>
      <c r="H97" s="573" t="s">
        <v>1879</v>
      </c>
      <c r="I97" s="573" t="s">
        <v>1880</v>
      </c>
      <c r="K97" s="519" t="s">
        <v>219</v>
      </c>
      <c r="L97" s="519" t="s">
        <v>220</v>
      </c>
      <c r="M97" s="519" t="s">
        <v>221</v>
      </c>
      <c r="N97" s="573" t="s">
        <v>222</v>
      </c>
      <c r="O97" s="573" t="s">
        <v>221</v>
      </c>
      <c r="P97" s="573" t="s">
        <v>879</v>
      </c>
      <c r="Q97" s="574">
        <v>4</v>
      </c>
      <c r="R97" s="574">
        <v>1.5</v>
      </c>
      <c r="S97" s="612">
        <v>6</v>
      </c>
      <c r="T97" s="613">
        <v>2</v>
      </c>
      <c r="U97" s="522"/>
      <c r="V97" s="614">
        <v>2</v>
      </c>
      <c r="W97" s="523"/>
      <c r="X97" s="614">
        <v>1</v>
      </c>
      <c r="Y97" s="524"/>
      <c r="Z97" s="524"/>
      <c r="AA97" s="524"/>
      <c r="AB97" s="519" t="s">
        <v>62</v>
      </c>
      <c r="AC97" s="558" t="s">
        <v>224</v>
      </c>
      <c r="AD97" s="525" t="s">
        <v>225</v>
      </c>
      <c r="AE97" s="519" t="s">
        <v>1789</v>
      </c>
      <c r="AF97" s="519" t="s">
        <v>1790</v>
      </c>
      <c r="AG97" s="610" t="s">
        <v>1791</v>
      </c>
      <c r="AH97" s="573" t="s">
        <v>1881</v>
      </c>
      <c r="AI97" s="519" t="s">
        <v>293</v>
      </c>
      <c r="AJ97" s="526" t="s">
        <v>230</v>
      </c>
      <c r="AK97" s="608" t="s">
        <v>59</v>
      </c>
      <c r="AL97" s="527">
        <v>0.114</v>
      </c>
      <c r="AM97" s="612">
        <v>858.9</v>
      </c>
      <c r="AN97" s="520">
        <v>0.20472410958904108</v>
      </c>
      <c r="AO97" s="520">
        <v>6.3535068493150687E-2</v>
      </c>
      <c r="AP97" s="528">
        <v>0.2682591780821918</v>
      </c>
      <c r="AQ97" s="520">
        <v>2.4013824657534246</v>
      </c>
      <c r="AR97" s="520">
        <v>0.74533315068493144</v>
      </c>
      <c r="AS97" s="520">
        <v>3.1467156164383558</v>
      </c>
      <c r="AT97" s="520">
        <v>94.401468493150674</v>
      </c>
      <c r="AU97" s="529" t="s">
        <v>231</v>
      </c>
      <c r="AV97" s="530" t="s">
        <v>431</v>
      </c>
      <c r="AW97" s="519" t="s">
        <v>232</v>
      </c>
      <c r="AX97" s="573" t="s">
        <v>59</v>
      </c>
      <c r="AY97" s="531" t="s">
        <v>1882</v>
      </c>
      <c r="AZ97" s="519" t="s">
        <v>234</v>
      </c>
      <c r="BA97" s="519" t="s">
        <v>16423</v>
      </c>
      <c r="BB97" s="533"/>
    </row>
    <row r="98" spans="1:54" s="519" customFormat="1" ht="15" customHeight="1" x14ac:dyDescent="0.25">
      <c r="A98" s="518">
        <v>156</v>
      </c>
      <c r="B98" s="557" t="s">
        <v>17088</v>
      </c>
      <c r="C98" s="584"/>
      <c r="D98" s="701">
        <v>2020</v>
      </c>
      <c r="E98" s="558" t="s">
        <v>55</v>
      </c>
      <c r="F98" s="573" t="s">
        <v>59</v>
      </c>
      <c r="G98" s="519" t="s">
        <v>10</v>
      </c>
      <c r="H98" s="573" t="s">
        <v>1889</v>
      </c>
      <c r="I98" s="573" t="s">
        <v>1890</v>
      </c>
      <c r="K98" s="519" t="s">
        <v>219</v>
      </c>
      <c r="L98" s="519" t="s">
        <v>220</v>
      </c>
      <c r="M98" s="519" t="s">
        <v>221</v>
      </c>
      <c r="N98" s="573" t="s">
        <v>222</v>
      </c>
      <c r="O98" s="573" t="s">
        <v>221</v>
      </c>
      <c r="P98" s="573" t="s">
        <v>879</v>
      </c>
      <c r="Q98" s="574">
        <v>4.5</v>
      </c>
      <c r="R98" s="574">
        <v>1.5</v>
      </c>
      <c r="S98" s="612">
        <v>6.75</v>
      </c>
      <c r="T98" s="613">
        <v>4</v>
      </c>
      <c r="U98" s="522"/>
      <c r="V98" s="614">
        <v>1</v>
      </c>
      <c r="W98" s="523"/>
      <c r="X98" s="614">
        <v>0</v>
      </c>
      <c r="Y98" s="524"/>
      <c r="Z98" s="524"/>
      <c r="AA98" s="524">
        <v>1</v>
      </c>
      <c r="AB98" s="519" t="s">
        <v>62</v>
      </c>
      <c r="AC98" s="558" t="s">
        <v>224</v>
      </c>
      <c r="AD98" s="525" t="s">
        <v>225</v>
      </c>
      <c r="AE98" s="519" t="s">
        <v>1789</v>
      </c>
      <c r="AF98" s="519" t="s">
        <v>1790</v>
      </c>
      <c r="AG98" s="610" t="s">
        <v>1791</v>
      </c>
      <c r="AH98" s="573" t="s">
        <v>1881</v>
      </c>
      <c r="AI98" s="519" t="s">
        <v>434</v>
      </c>
      <c r="AJ98" s="526" t="s">
        <v>230</v>
      </c>
      <c r="AK98" s="608" t="s">
        <v>59</v>
      </c>
      <c r="AL98" s="527">
        <v>0.114</v>
      </c>
      <c r="AM98" s="612">
        <v>1650.5</v>
      </c>
      <c r="AN98" s="520">
        <v>0.39340684931506842</v>
      </c>
      <c r="AO98" s="520">
        <v>0.12209178082191781</v>
      </c>
      <c r="AP98" s="528">
        <v>0.51549863013698627</v>
      </c>
      <c r="AQ98" s="520">
        <v>1.1105252054794519</v>
      </c>
      <c r="AR98" s="520">
        <v>0.34464575342465753</v>
      </c>
      <c r="AS98" s="520">
        <v>1.4551709589041093</v>
      </c>
      <c r="AT98" s="520">
        <v>43.65512876712328</v>
      </c>
      <c r="AU98" s="529" t="s">
        <v>231</v>
      </c>
      <c r="AV98" s="530" t="s">
        <v>431</v>
      </c>
      <c r="AW98" s="519" t="s">
        <v>232</v>
      </c>
      <c r="AX98" s="573" t="s">
        <v>59</v>
      </c>
      <c r="AY98" s="531" t="s">
        <v>1891</v>
      </c>
      <c r="AZ98" s="519" t="s">
        <v>234</v>
      </c>
      <c r="BB98" s="533"/>
    </row>
    <row r="99" spans="1:54" s="519" customFormat="1" ht="25.5" customHeight="1" x14ac:dyDescent="0.25">
      <c r="A99" s="518">
        <v>157</v>
      </c>
      <c r="B99" s="557" t="s">
        <v>17088</v>
      </c>
      <c r="C99" s="664" t="s">
        <v>17090</v>
      </c>
      <c r="D99" s="701">
        <v>2020</v>
      </c>
      <c r="E99" s="558" t="s">
        <v>55</v>
      </c>
      <c r="F99" s="573" t="s">
        <v>59</v>
      </c>
      <c r="G99" s="519" t="s">
        <v>16238</v>
      </c>
      <c r="H99" s="573" t="s">
        <v>16239</v>
      </c>
      <c r="I99" s="573" t="s">
        <v>16240</v>
      </c>
      <c r="K99" s="519" t="s">
        <v>317</v>
      </c>
      <c r="L99" s="519" t="s">
        <v>220</v>
      </c>
      <c r="M99" s="519" t="s">
        <v>221</v>
      </c>
      <c r="N99" s="573" t="s">
        <v>222</v>
      </c>
      <c r="O99" s="573" t="s">
        <v>221</v>
      </c>
      <c r="P99" s="573" t="s">
        <v>879</v>
      </c>
      <c r="Q99" s="574">
        <v>6</v>
      </c>
      <c r="R99" s="574">
        <v>2</v>
      </c>
      <c r="S99" s="612">
        <v>12</v>
      </c>
      <c r="T99" s="613">
        <v>2</v>
      </c>
      <c r="U99" s="522"/>
      <c r="V99" s="614">
        <v>2</v>
      </c>
      <c r="W99" s="523"/>
      <c r="X99" s="614">
        <v>0</v>
      </c>
      <c r="Y99" s="524"/>
      <c r="Z99" s="524"/>
      <c r="AA99" s="524"/>
      <c r="AB99" s="519" t="s">
        <v>62</v>
      </c>
      <c r="AC99" s="558" t="s">
        <v>224</v>
      </c>
      <c r="AD99" s="525" t="s">
        <v>225</v>
      </c>
      <c r="AE99" s="519" t="s">
        <v>1789</v>
      </c>
      <c r="AF99" s="519" t="s">
        <v>1790</v>
      </c>
      <c r="AG99" s="610" t="s">
        <v>1791</v>
      </c>
      <c r="AH99" s="519" t="s">
        <v>1895</v>
      </c>
      <c r="AI99" s="519" t="s">
        <v>528</v>
      </c>
      <c r="AJ99" s="526" t="s">
        <v>230</v>
      </c>
      <c r="AK99" s="608" t="s">
        <v>59</v>
      </c>
      <c r="AL99" s="527">
        <v>0.114</v>
      </c>
      <c r="AM99" s="612">
        <v>808.4</v>
      </c>
      <c r="AN99" s="520">
        <v>0.19268712328767124</v>
      </c>
      <c r="AO99" s="520">
        <v>5.9799452054794519E-2</v>
      </c>
      <c r="AP99" s="528">
        <v>0.25248657534246577</v>
      </c>
      <c r="AQ99" s="520">
        <v>1.518775890410959</v>
      </c>
      <c r="AR99" s="520">
        <v>0.36051287671232873</v>
      </c>
      <c r="AS99" s="520">
        <v>1.8792887671232876</v>
      </c>
      <c r="AT99" s="520">
        <v>56.378663013698628</v>
      </c>
      <c r="AU99" s="529" t="s">
        <v>231</v>
      </c>
      <c r="AV99" s="530" t="s">
        <v>431</v>
      </c>
      <c r="AW99" s="519" t="s">
        <v>232</v>
      </c>
      <c r="AX99" s="573" t="s">
        <v>59</v>
      </c>
      <c r="AY99" s="531" t="s">
        <v>1896</v>
      </c>
      <c r="AZ99" s="519" t="s">
        <v>234</v>
      </c>
      <c r="BA99" s="519" t="s">
        <v>16333</v>
      </c>
      <c r="BB99" s="533"/>
    </row>
    <row r="100" spans="1:54" s="166" customFormat="1" ht="15" customHeight="1" x14ac:dyDescent="0.25">
      <c r="A100" s="182">
        <v>158</v>
      </c>
      <c r="B100" s="555"/>
      <c r="C100" s="581"/>
      <c r="D100" s="700">
        <v>2022</v>
      </c>
      <c r="E100" s="170" t="s">
        <v>55</v>
      </c>
      <c r="F100" s="198" t="s">
        <v>59</v>
      </c>
      <c r="G100" s="166" t="s">
        <v>1900</v>
      </c>
      <c r="H100" s="198" t="s">
        <v>1901</v>
      </c>
      <c r="I100" s="198" t="s">
        <v>1902</v>
      </c>
      <c r="K100" s="198" t="s">
        <v>219</v>
      </c>
      <c r="L100" s="166" t="s">
        <v>220</v>
      </c>
      <c r="M100" s="198" t="s">
        <v>317</v>
      </c>
      <c r="N100" s="198">
        <v>0</v>
      </c>
      <c r="O100" s="198" t="s">
        <v>317</v>
      </c>
      <c r="P100" s="198">
        <v>0</v>
      </c>
      <c r="Q100" s="199">
        <v>2.5</v>
      </c>
      <c r="R100" s="199">
        <v>4</v>
      </c>
      <c r="S100" s="221">
        <v>10</v>
      </c>
      <c r="T100" s="345">
        <v>2</v>
      </c>
      <c r="U100" s="59"/>
      <c r="V100" s="346">
        <v>2</v>
      </c>
      <c r="W100" s="340"/>
      <c r="X100" s="346">
        <v>0</v>
      </c>
      <c r="Y100" s="183"/>
      <c r="Z100" s="183"/>
      <c r="AA100" s="183"/>
      <c r="AB100" s="166" t="s">
        <v>62</v>
      </c>
      <c r="AC100" s="170" t="s">
        <v>224</v>
      </c>
      <c r="AD100" s="197" t="s">
        <v>225</v>
      </c>
      <c r="AE100" s="166" t="s">
        <v>1789</v>
      </c>
      <c r="AF100" s="166" t="s">
        <v>1790</v>
      </c>
      <c r="AG100" s="171" t="s">
        <v>1791</v>
      </c>
      <c r="AH100" s="198" t="s">
        <v>1895</v>
      </c>
      <c r="AI100" s="166" t="s">
        <v>350</v>
      </c>
      <c r="AJ100" s="165" t="s">
        <v>230</v>
      </c>
      <c r="AK100" s="203" t="s">
        <v>59</v>
      </c>
      <c r="AL100" s="167">
        <v>0.114</v>
      </c>
      <c r="AM100" s="221">
        <v>836.7</v>
      </c>
      <c r="AN100" s="186">
        <v>0.19943260273972604</v>
      </c>
      <c r="AO100" s="186">
        <v>6.1892876712328772E-2</v>
      </c>
      <c r="AP100" s="187">
        <v>0.26132547945205481</v>
      </c>
      <c r="AQ100" s="186">
        <v>0.48543616438356163</v>
      </c>
      <c r="AR100" s="186">
        <v>0.15065260273972603</v>
      </c>
      <c r="AS100" s="186">
        <v>0.63608876712328766</v>
      </c>
      <c r="AT100" s="186">
        <v>19.082663013698628</v>
      </c>
      <c r="AU100" s="193" t="s">
        <v>231</v>
      </c>
      <c r="AV100" s="194"/>
      <c r="AW100" s="166" t="s">
        <v>232</v>
      </c>
      <c r="AX100" s="198" t="s">
        <v>59</v>
      </c>
      <c r="AY100" s="195" t="s">
        <v>1903</v>
      </c>
      <c r="AZ100" s="166" t="s">
        <v>234</v>
      </c>
      <c r="BB100" s="196"/>
    </row>
    <row r="101" spans="1:54" s="519" customFormat="1" ht="27.75" customHeight="1" x14ac:dyDescent="0.25">
      <c r="A101" s="518">
        <v>159</v>
      </c>
      <c r="B101" s="557" t="s">
        <v>17088</v>
      </c>
      <c r="C101" s="664" t="s">
        <v>17090</v>
      </c>
      <c r="D101" s="701">
        <v>2020</v>
      </c>
      <c r="E101" s="558" t="s">
        <v>55</v>
      </c>
      <c r="F101" s="573" t="s">
        <v>59</v>
      </c>
      <c r="G101" s="519" t="s">
        <v>1904</v>
      </c>
      <c r="H101" s="573" t="s">
        <v>16236</v>
      </c>
      <c r="I101" s="573" t="s">
        <v>16237</v>
      </c>
      <c r="K101" s="519" t="s">
        <v>219</v>
      </c>
      <c r="L101" s="519" t="s">
        <v>220</v>
      </c>
      <c r="M101" s="519" t="s">
        <v>221</v>
      </c>
      <c r="N101" s="573" t="s">
        <v>222</v>
      </c>
      <c r="O101" s="573" t="s">
        <v>221</v>
      </c>
      <c r="P101" s="573" t="s">
        <v>879</v>
      </c>
      <c r="Q101" s="574">
        <v>3</v>
      </c>
      <c r="R101" s="574">
        <v>1.5</v>
      </c>
      <c r="S101" s="612">
        <v>4.5</v>
      </c>
      <c r="T101" s="613">
        <v>3</v>
      </c>
      <c r="U101" s="522"/>
      <c r="V101" s="614">
        <v>0</v>
      </c>
      <c r="W101" s="523"/>
      <c r="X101" s="614">
        <v>0</v>
      </c>
      <c r="Y101" s="524"/>
      <c r="Z101" s="524">
        <v>1</v>
      </c>
      <c r="AA101" s="524"/>
      <c r="AB101" s="519" t="s">
        <v>62</v>
      </c>
      <c r="AC101" s="558" t="s">
        <v>224</v>
      </c>
      <c r="AD101" s="525" t="s">
        <v>225</v>
      </c>
      <c r="AE101" s="519" t="s">
        <v>1789</v>
      </c>
      <c r="AF101" s="519" t="s">
        <v>1790</v>
      </c>
      <c r="AG101" s="610" t="s">
        <v>1791</v>
      </c>
      <c r="AH101" s="519" t="s">
        <v>1905</v>
      </c>
      <c r="AI101" s="519" t="s">
        <v>1906</v>
      </c>
      <c r="AJ101" s="526" t="s">
        <v>230</v>
      </c>
      <c r="AK101" s="608" t="s">
        <v>59</v>
      </c>
      <c r="AL101" s="527">
        <v>0.114</v>
      </c>
      <c r="AM101" s="612">
        <v>1322.6</v>
      </c>
      <c r="AN101" s="520">
        <v>0.31524986301369856</v>
      </c>
      <c r="AO101" s="520">
        <v>9.7836164383561644E-2</v>
      </c>
      <c r="AP101" s="528">
        <v>0.41308602739726019</v>
      </c>
      <c r="AQ101" s="520">
        <v>0.76423616438356157</v>
      </c>
      <c r="AR101" s="520">
        <v>0.23419232876712326</v>
      </c>
      <c r="AS101" s="520">
        <v>0.99842849315068483</v>
      </c>
      <c r="AT101" s="520">
        <v>29.952854794520544</v>
      </c>
      <c r="AU101" s="529" t="s">
        <v>231</v>
      </c>
      <c r="AV101" s="530" t="s">
        <v>431</v>
      </c>
      <c r="AW101" s="519" t="s">
        <v>232</v>
      </c>
      <c r="AX101" s="573" t="s">
        <v>59</v>
      </c>
      <c r="AY101" s="531" t="s">
        <v>1907</v>
      </c>
      <c r="AZ101" s="519" t="s">
        <v>234</v>
      </c>
      <c r="BA101" s="519" t="s">
        <v>16424</v>
      </c>
      <c r="BB101" s="533"/>
    </row>
    <row r="102" spans="1:54" s="519" customFormat="1" ht="27.75" customHeight="1" x14ac:dyDescent="0.25">
      <c r="A102" s="518">
        <v>160</v>
      </c>
      <c r="B102" s="557" t="s">
        <v>17088</v>
      </c>
      <c r="C102" s="664" t="s">
        <v>17090</v>
      </c>
      <c r="D102" s="701">
        <v>2020</v>
      </c>
      <c r="E102" s="558" t="s">
        <v>55</v>
      </c>
      <c r="F102" s="573" t="s">
        <v>59</v>
      </c>
      <c r="G102" s="519" t="s">
        <v>11</v>
      </c>
      <c r="H102" s="573" t="s">
        <v>16273</v>
      </c>
      <c r="I102" s="573" t="s">
        <v>16274</v>
      </c>
      <c r="K102" s="519" t="s">
        <v>219</v>
      </c>
      <c r="L102" s="519" t="s">
        <v>316</v>
      </c>
      <c r="M102" s="519" t="s">
        <v>221</v>
      </c>
      <c r="N102" s="573" t="s">
        <v>222</v>
      </c>
      <c r="O102" s="573" t="s">
        <v>221</v>
      </c>
      <c r="P102" s="573" t="s">
        <v>879</v>
      </c>
      <c r="Q102" s="574">
        <v>4</v>
      </c>
      <c r="R102" s="574">
        <v>2</v>
      </c>
      <c r="S102" s="612">
        <v>8</v>
      </c>
      <c r="T102" s="613">
        <v>1</v>
      </c>
      <c r="U102" s="522"/>
      <c r="V102" s="614">
        <v>1</v>
      </c>
      <c r="W102" s="523"/>
      <c r="X102" s="614">
        <v>0</v>
      </c>
      <c r="Y102" s="524"/>
      <c r="Z102" s="524"/>
      <c r="AA102" s="524"/>
      <c r="AB102" s="519" t="s">
        <v>62</v>
      </c>
      <c r="AC102" s="558" t="s">
        <v>224</v>
      </c>
      <c r="AD102" s="525" t="s">
        <v>225</v>
      </c>
      <c r="AE102" s="519" t="s">
        <v>1789</v>
      </c>
      <c r="AF102" s="519" t="s">
        <v>1790</v>
      </c>
      <c r="AG102" s="610" t="s">
        <v>1791</v>
      </c>
      <c r="AH102" s="519" t="s">
        <v>1913</v>
      </c>
      <c r="AI102" s="519" t="s">
        <v>1914</v>
      </c>
      <c r="AJ102" s="526" t="s">
        <v>230</v>
      </c>
      <c r="AK102" s="608" t="s">
        <v>59</v>
      </c>
      <c r="AL102" s="527">
        <v>0.114</v>
      </c>
      <c r="AM102" s="612">
        <v>280.10000000000002</v>
      </c>
      <c r="AN102" s="520">
        <v>6.6763561643835623E-2</v>
      </c>
      <c r="AO102" s="520">
        <v>2.0719726027397262E-2</v>
      </c>
      <c r="AP102" s="528">
        <v>8.7483287671232882E-2</v>
      </c>
      <c r="AQ102" s="520">
        <v>0.38186054794520552</v>
      </c>
      <c r="AR102" s="520">
        <v>0.11855095890410958</v>
      </c>
      <c r="AS102" s="520">
        <v>0.50041150684931512</v>
      </c>
      <c r="AT102" s="520">
        <v>15.012345205479454</v>
      </c>
      <c r="AU102" s="529" t="s">
        <v>231</v>
      </c>
      <c r="AV102" s="530" t="s">
        <v>431</v>
      </c>
      <c r="AW102" s="519" t="s">
        <v>232</v>
      </c>
      <c r="AX102" s="573" t="s">
        <v>59</v>
      </c>
      <c r="AY102" s="531" t="s">
        <v>1915</v>
      </c>
      <c r="AZ102" s="519" t="s">
        <v>234</v>
      </c>
      <c r="BA102" s="519" t="s">
        <v>16427</v>
      </c>
      <c r="BB102" s="533"/>
    </row>
    <row r="103" spans="1:54" s="519" customFormat="1" ht="15" customHeight="1" x14ac:dyDescent="0.25">
      <c r="A103" s="518">
        <v>161</v>
      </c>
      <c r="B103" s="557" t="s">
        <v>17088</v>
      </c>
      <c r="C103" s="584"/>
      <c r="D103" s="701">
        <v>2020</v>
      </c>
      <c r="E103" s="519" t="s">
        <v>55</v>
      </c>
      <c r="F103" s="573" t="s">
        <v>59</v>
      </c>
      <c r="G103" s="519" t="s">
        <v>12</v>
      </c>
      <c r="H103" s="573" t="s">
        <v>16271</v>
      </c>
      <c r="I103" s="573" t="s">
        <v>16272</v>
      </c>
      <c r="K103" s="519" t="s">
        <v>219</v>
      </c>
      <c r="L103" s="519" t="s">
        <v>220</v>
      </c>
      <c r="M103" s="519" t="s">
        <v>221</v>
      </c>
      <c r="N103" s="573" t="s">
        <v>1337</v>
      </c>
      <c r="O103" s="573" t="s">
        <v>221</v>
      </c>
      <c r="P103" s="573" t="s">
        <v>879</v>
      </c>
      <c r="Q103" s="574">
        <v>1.5</v>
      </c>
      <c r="R103" s="574">
        <v>1.5</v>
      </c>
      <c r="S103" s="612">
        <v>2.25</v>
      </c>
      <c r="T103" s="613">
        <v>3</v>
      </c>
      <c r="U103" s="522"/>
      <c r="V103" s="614">
        <v>2</v>
      </c>
      <c r="W103" s="523"/>
      <c r="X103" s="614">
        <v>0</v>
      </c>
      <c r="Y103" s="524"/>
      <c r="Z103" s="524"/>
      <c r="AA103" s="524"/>
      <c r="AB103" s="610" t="s">
        <v>16652</v>
      </c>
      <c r="AC103" s="519" t="s">
        <v>230</v>
      </c>
      <c r="AD103" s="608" t="s">
        <v>230</v>
      </c>
      <c r="AE103" s="519" t="s">
        <v>230</v>
      </c>
      <c r="AF103" s="519" t="s">
        <v>230</v>
      </c>
      <c r="AG103" s="519" t="s">
        <v>230</v>
      </c>
      <c r="AH103" s="519" t="s">
        <v>1920</v>
      </c>
      <c r="AI103" s="519" t="s">
        <v>528</v>
      </c>
      <c r="AJ103" s="526" t="s">
        <v>230</v>
      </c>
      <c r="AK103" s="608" t="s">
        <v>59</v>
      </c>
      <c r="AL103" s="527">
        <v>0.114</v>
      </c>
      <c r="AM103" s="612">
        <v>4763</v>
      </c>
      <c r="AN103" s="520">
        <v>1.1352904109589039</v>
      </c>
      <c r="AO103" s="520">
        <v>0.35233150684931508</v>
      </c>
      <c r="AP103" s="528">
        <v>1.4876219178082191</v>
      </c>
      <c r="AQ103" s="520">
        <v>2.3431030136986295</v>
      </c>
      <c r="AR103" s="520">
        <v>0.72724547945205487</v>
      </c>
      <c r="AS103" s="520">
        <v>3.0703484931506844</v>
      </c>
      <c r="AT103" s="520">
        <v>92.110454794520535</v>
      </c>
      <c r="AU103" s="529" t="s">
        <v>231</v>
      </c>
      <c r="AV103" s="530" t="s">
        <v>431</v>
      </c>
      <c r="AW103" s="519" t="s">
        <v>232</v>
      </c>
      <c r="AX103" s="573" t="s">
        <v>59</v>
      </c>
      <c r="AY103" s="531" t="s">
        <v>1921</v>
      </c>
      <c r="AZ103" s="519" t="s">
        <v>234</v>
      </c>
      <c r="BA103" s="519" t="s">
        <v>16428</v>
      </c>
      <c r="BB103" s="533"/>
    </row>
    <row r="104" spans="1:54" s="519" customFormat="1" ht="22.5" customHeight="1" x14ac:dyDescent="0.25">
      <c r="A104" s="518">
        <v>162</v>
      </c>
      <c r="B104" s="557" t="s">
        <v>17088</v>
      </c>
      <c r="C104" s="664" t="s">
        <v>17090</v>
      </c>
      <c r="D104" s="701">
        <v>2020</v>
      </c>
      <c r="E104" s="519" t="s">
        <v>55</v>
      </c>
      <c r="F104" s="573" t="s">
        <v>59</v>
      </c>
      <c r="G104" s="519" t="s">
        <v>13</v>
      </c>
      <c r="H104" s="573" t="s">
        <v>1924</v>
      </c>
      <c r="I104" s="573" t="s">
        <v>1925</v>
      </c>
      <c r="K104" s="519" t="s">
        <v>219</v>
      </c>
      <c r="L104" s="519" t="s">
        <v>220</v>
      </c>
      <c r="M104" s="519" t="s">
        <v>221</v>
      </c>
      <c r="N104" s="573" t="s">
        <v>222</v>
      </c>
      <c r="O104" s="573" t="s">
        <v>221</v>
      </c>
      <c r="P104" s="573" t="s">
        <v>879</v>
      </c>
      <c r="Q104" s="574">
        <v>2.5</v>
      </c>
      <c r="R104" s="574">
        <v>1.5</v>
      </c>
      <c r="S104" s="612">
        <v>3.75</v>
      </c>
      <c r="T104" s="613">
        <v>2</v>
      </c>
      <c r="U104" s="522"/>
      <c r="V104" s="614">
        <v>2</v>
      </c>
      <c r="W104" s="523"/>
      <c r="X104" s="614">
        <v>1</v>
      </c>
      <c r="Y104" s="524"/>
      <c r="Z104" s="524"/>
      <c r="AA104" s="524"/>
      <c r="AB104" s="610" t="s">
        <v>16652</v>
      </c>
      <c r="AC104" s="519" t="s">
        <v>230</v>
      </c>
      <c r="AD104" s="608" t="s">
        <v>230</v>
      </c>
      <c r="AE104" s="519" t="s">
        <v>230</v>
      </c>
      <c r="AF104" s="519" t="s">
        <v>230</v>
      </c>
      <c r="AG104" s="519" t="s">
        <v>230</v>
      </c>
      <c r="AH104" s="519" t="s">
        <v>1926</v>
      </c>
      <c r="AI104" s="519" t="s">
        <v>286</v>
      </c>
      <c r="AJ104" s="526" t="s">
        <v>230</v>
      </c>
      <c r="AK104" s="608" t="s">
        <v>59</v>
      </c>
      <c r="AL104" s="527">
        <v>0.114</v>
      </c>
      <c r="AM104" s="612">
        <v>4699.2</v>
      </c>
      <c r="AN104" s="520">
        <v>1.1200832876712328</v>
      </c>
      <c r="AO104" s="520">
        <v>0.34761205479452056</v>
      </c>
      <c r="AP104" s="528">
        <v>1.4676953424657533</v>
      </c>
      <c r="AQ104" s="520">
        <v>3.1328312328767121</v>
      </c>
      <c r="AR104" s="520">
        <v>0.952414794520548</v>
      </c>
      <c r="AS104" s="520">
        <v>4.0852460273972602</v>
      </c>
      <c r="AT104" s="520">
        <v>122.5573808219178</v>
      </c>
      <c r="AU104" s="529" t="s">
        <v>231</v>
      </c>
      <c r="AV104" s="530" t="s">
        <v>431</v>
      </c>
      <c r="AW104" s="519" t="s">
        <v>232</v>
      </c>
      <c r="AX104" s="573" t="s">
        <v>59</v>
      </c>
      <c r="AY104" s="531" t="s">
        <v>1927</v>
      </c>
      <c r="AZ104" s="519" t="s">
        <v>234</v>
      </c>
      <c r="BB104" s="533"/>
    </row>
    <row r="105" spans="1:54" s="519" customFormat="1" ht="22.5" customHeight="1" x14ac:dyDescent="0.25">
      <c r="A105" s="518">
        <v>163</v>
      </c>
      <c r="B105" s="557" t="s">
        <v>17088</v>
      </c>
      <c r="C105" s="664" t="s">
        <v>17090</v>
      </c>
      <c r="D105" s="701">
        <v>2020</v>
      </c>
      <c r="E105" s="558" t="s">
        <v>55</v>
      </c>
      <c r="F105" s="573" t="s">
        <v>59</v>
      </c>
      <c r="G105" s="519" t="s">
        <v>14</v>
      </c>
      <c r="H105" s="573" t="s">
        <v>1939</v>
      </c>
      <c r="I105" s="573" t="s">
        <v>1940</v>
      </c>
      <c r="K105" s="519" t="s">
        <v>219</v>
      </c>
      <c r="L105" s="519" t="s">
        <v>220</v>
      </c>
      <c r="M105" s="519" t="s">
        <v>221</v>
      </c>
      <c r="N105" s="573" t="s">
        <v>222</v>
      </c>
      <c r="O105" s="573" t="s">
        <v>221</v>
      </c>
      <c r="P105" s="573" t="s">
        <v>879</v>
      </c>
      <c r="Q105" s="574">
        <v>4</v>
      </c>
      <c r="R105" s="574">
        <v>1.5</v>
      </c>
      <c r="S105" s="612">
        <v>6</v>
      </c>
      <c r="T105" s="613">
        <v>5</v>
      </c>
      <c r="U105" s="522"/>
      <c r="V105" s="614">
        <v>2</v>
      </c>
      <c r="W105" s="523"/>
      <c r="X105" s="614">
        <v>0</v>
      </c>
      <c r="Y105" s="524"/>
      <c r="Z105" s="524"/>
      <c r="AA105" s="524">
        <v>1</v>
      </c>
      <c r="AB105" s="519" t="s">
        <v>62</v>
      </c>
      <c r="AC105" s="558" t="s">
        <v>224</v>
      </c>
      <c r="AD105" s="525" t="s">
        <v>225</v>
      </c>
      <c r="AE105" s="519" t="s">
        <v>1789</v>
      </c>
      <c r="AF105" s="519" t="s">
        <v>1790</v>
      </c>
      <c r="AG105" s="610" t="s">
        <v>1791</v>
      </c>
      <c r="AH105" s="573" t="s">
        <v>1941</v>
      </c>
      <c r="AI105" s="573" t="s">
        <v>351</v>
      </c>
      <c r="AJ105" s="526" t="s">
        <v>230</v>
      </c>
      <c r="AK105" s="608" t="s">
        <v>59</v>
      </c>
      <c r="AL105" s="527">
        <v>0.114</v>
      </c>
      <c r="AM105" s="612">
        <v>2906.15</v>
      </c>
      <c r="AN105" s="520">
        <v>0.69269876712328771</v>
      </c>
      <c r="AO105" s="520">
        <v>0.21497547945205478</v>
      </c>
      <c r="AP105" s="528">
        <v>0.90767424657534246</v>
      </c>
      <c r="AQ105" s="520">
        <v>3.7511077534246562</v>
      </c>
      <c r="AR105" s="520">
        <v>1.1517230958904108</v>
      </c>
      <c r="AS105" s="520">
        <v>4.902830849315067</v>
      </c>
      <c r="AT105" s="520">
        <v>147.08492547945201</v>
      </c>
      <c r="AU105" s="529" t="s">
        <v>231</v>
      </c>
      <c r="AV105" s="530" t="s">
        <v>431</v>
      </c>
      <c r="AW105" s="519" t="s">
        <v>232</v>
      </c>
      <c r="AX105" s="573" t="s">
        <v>59</v>
      </c>
      <c r="AY105" s="531" t="s">
        <v>1942</v>
      </c>
      <c r="AZ105" s="519" t="s">
        <v>234</v>
      </c>
      <c r="BB105" s="533"/>
    </row>
    <row r="106" spans="1:54" s="519" customFormat="1" ht="27.75" customHeight="1" x14ac:dyDescent="0.25">
      <c r="A106" s="518">
        <v>164</v>
      </c>
      <c r="B106" s="557" t="s">
        <v>17088</v>
      </c>
      <c r="C106" s="664" t="s">
        <v>17090</v>
      </c>
      <c r="D106" s="701">
        <v>2020</v>
      </c>
      <c r="E106" s="519" t="s">
        <v>55</v>
      </c>
      <c r="F106" s="573" t="s">
        <v>59</v>
      </c>
      <c r="G106" s="519" t="s">
        <v>1951</v>
      </c>
      <c r="H106" s="573" t="s">
        <v>1952</v>
      </c>
      <c r="I106" s="573" t="s">
        <v>1953</v>
      </c>
      <c r="K106" s="519" t="s">
        <v>219</v>
      </c>
      <c r="L106" s="519" t="s">
        <v>220</v>
      </c>
      <c r="M106" s="519" t="s">
        <v>221</v>
      </c>
      <c r="N106" s="573" t="s">
        <v>222</v>
      </c>
      <c r="O106" s="573" t="s">
        <v>221</v>
      </c>
      <c r="P106" s="573" t="s">
        <v>879</v>
      </c>
      <c r="Q106" s="574">
        <v>5</v>
      </c>
      <c r="R106" s="574">
        <v>1.5</v>
      </c>
      <c r="S106" s="612">
        <v>7.5</v>
      </c>
      <c r="T106" s="613">
        <v>3</v>
      </c>
      <c r="U106" s="523"/>
      <c r="V106" s="614">
        <v>1</v>
      </c>
      <c r="W106" s="523"/>
      <c r="X106" s="523">
        <v>0</v>
      </c>
      <c r="Y106" s="524"/>
      <c r="Z106" s="524"/>
      <c r="AA106" s="524"/>
      <c r="AB106" s="519" t="s">
        <v>1954</v>
      </c>
      <c r="AC106" s="519" t="s">
        <v>1955</v>
      </c>
      <c r="AD106" s="608">
        <v>1095030001219</v>
      </c>
      <c r="AE106" s="622" t="s">
        <v>1956</v>
      </c>
      <c r="AF106" s="519" t="s">
        <v>1957</v>
      </c>
      <c r="AG106" s="623" t="s">
        <v>1958</v>
      </c>
      <c r="AH106" s="573" t="s">
        <v>1941</v>
      </c>
      <c r="AI106" s="519" t="s">
        <v>906</v>
      </c>
      <c r="AJ106" s="526" t="s">
        <v>230</v>
      </c>
      <c r="AK106" s="608" t="s">
        <v>59</v>
      </c>
      <c r="AL106" s="527">
        <v>0.114</v>
      </c>
      <c r="AM106" s="612">
        <v>8384</v>
      </c>
      <c r="AN106" s="520">
        <v>1.9983780821917805</v>
      </c>
      <c r="AO106" s="520">
        <v>0.62018630136986297</v>
      </c>
      <c r="AP106" s="528">
        <v>2.6185643835616434</v>
      </c>
      <c r="AQ106" s="520">
        <v>1.9983780821917805</v>
      </c>
      <c r="AR106" s="520">
        <v>0.62018630136986297</v>
      </c>
      <c r="AS106" s="520">
        <v>2.6185643835616434</v>
      </c>
      <c r="AT106" s="520">
        <v>78.55693150684931</v>
      </c>
      <c r="AU106" s="529" t="s">
        <v>231</v>
      </c>
      <c r="AV106" s="530" t="s">
        <v>431</v>
      </c>
      <c r="AW106" s="519" t="s">
        <v>325</v>
      </c>
      <c r="AX106" s="573" t="s">
        <v>59</v>
      </c>
      <c r="AY106" s="531" t="s">
        <v>1959</v>
      </c>
      <c r="AZ106" s="519" t="s">
        <v>234</v>
      </c>
      <c r="BB106" s="533"/>
    </row>
    <row r="107" spans="1:54" s="519" customFormat="1" ht="21" customHeight="1" x14ac:dyDescent="0.25">
      <c r="A107" s="518">
        <v>165</v>
      </c>
      <c r="B107" s="557" t="s">
        <v>17088</v>
      </c>
      <c r="C107" s="664" t="s">
        <v>17090</v>
      </c>
      <c r="D107" s="701">
        <v>2020</v>
      </c>
      <c r="E107" s="519" t="s">
        <v>55</v>
      </c>
      <c r="F107" s="573" t="s">
        <v>59</v>
      </c>
      <c r="G107" s="519" t="s">
        <v>17131</v>
      </c>
      <c r="H107" s="573" t="s">
        <v>1961</v>
      </c>
      <c r="I107" s="573" t="s">
        <v>1962</v>
      </c>
      <c r="K107" s="519" t="s">
        <v>219</v>
      </c>
      <c r="L107" s="519" t="s">
        <v>220</v>
      </c>
      <c r="M107" s="519" t="s">
        <v>221</v>
      </c>
      <c r="N107" s="573" t="s">
        <v>1337</v>
      </c>
      <c r="O107" s="573" t="s">
        <v>221</v>
      </c>
      <c r="P107" s="573" t="s">
        <v>879</v>
      </c>
      <c r="Q107" s="574">
        <v>4</v>
      </c>
      <c r="R107" s="574">
        <v>2</v>
      </c>
      <c r="S107" s="612">
        <v>8</v>
      </c>
      <c r="T107" s="613">
        <v>5</v>
      </c>
      <c r="U107" s="523"/>
      <c r="V107" s="614">
        <v>2</v>
      </c>
      <c r="W107" s="523"/>
      <c r="X107" s="523">
        <v>0</v>
      </c>
      <c r="Y107" s="524"/>
      <c r="Z107" s="524"/>
      <c r="AA107" s="524"/>
      <c r="AB107" s="519" t="s">
        <v>330</v>
      </c>
      <c r="AC107" s="519" t="s">
        <v>1963</v>
      </c>
      <c r="AD107" s="608">
        <v>1155030003105</v>
      </c>
      <c r="AE107" s="622" t="s">
        <v>1964</v>
      </c>
      <c r="AF107" s="519" t="s">
        <v>1965</v>
      </c>
      <c r="AG107" s="573" t="s">
        <v>1966</v>
      </c>
      <c r="AH107" s="573" t="s">
        <v>1941</v>
      </c>
      <c r="AI107" s="519" t="s">
        <v>346</v>
      </c>
      <c r="AJ107" s="526" t="s">
        <v>230</v>
      </c>
      <c r="AK107" s="608" t="s">
        <v>59</v>
      </c>
      <c r="AL107" s="527">
        <v>0.114</v>
      </c>
      <c r="AM107" s="612">
        <v>23555.4</v>
      </c>
      <c r="AN107" s="520">
        <v>5.6145747945205473</v>
      </c>
      <c r="AO107" s="520">
        <v>1.7424542465753425</v>
      </c>
      <c r="AP107" s="528">
        <v>7.3570290410958901</v>
      </c>
      <c r="AQ107" s="520">
        <v>6.2486021917808188</v>
      </c>
      <c r="AR107" s="520">
        <v>1.7424542465753425</v>
      </c>
      <c r="AS107" s="520">
        <v>7.9910564383561615</v>
      </c>
      <c r="AT107" s="520">
        <v>239.73169315068483</v>
      </c>
      <c r="AU107" s="529" t="s">
        <v>231</v>
      </c>
      <c r="AV107" s="530" t="s">
        <v>431</v>
      </c>
      <c r="AW107" s="519" t="s">
        <v>232</v>
      </c>
      <c r="AX107" s="573" t="s">
        <v>59</v>
      </c>
      <c r="AY107" s="531" t="s">
        <v>1967</v>
      </c>
      <c r="AZ107" s="519" t="s">
        <v>234</v>
      </c>
      <c r="BB107" s="533"/>
    </row>
    <row r="108" spans="1:54" s="519" customFormat="1" ht="20.25" customHeight="1" x14ac:dyDescent="0.25">
      <c r="A108" s="518">
        <v>166</v>
      </c>
      <c r="B108" s="557" t="s">
        <v>17088</v>
      </c>
      <c r="C108" s="664" t="s">
        <v>17090</v>
      </c>
      <c r="D108" s="701">
        <v>2020</v>
      </c>
      <c r="E108" s="519" t="s">
        <v>55</v>
      </c>
      <c r="F108" s="573" t="s">
        <v>59</v>
      </c>
      <c r="G108" s="519" t="s">
        <v>1983</v>
      </c>
      <c r="H108" s="573" t="s">
        <v>1984</v>
      </c>
      <c r="I108" s="573" t="s">
        <v>1985</v>
      </c>
      <c r="K108" s="519" t="s">
        <v>219</v>
      </c>
      <c r="L108" s="519" t="s">
        <v>220</v>
      </c>
      <c r="M108" s="519" t="s">
        <v>221</v>
      </c>
      <c r="N108" s="573" t="s">
        <v>222</v>
      </c>
      <c r="O108" s="573" t="s">
        <v>221</v>
      </c>
      <c r="P108" s="573" t="s">
        <v>879</v>
      </c>
      <c r="Q108" s="574">
        <v>2.5</v>
      </c>
      <c r="R108" s="574">
        <v>1.5</v>
      </c>
      <c r="S108" s="612">
        <v>3.75</v>
      </c>
      <c r="T108" s="613">
        <v>4</v>
      </c>
      <c r="U108" s="523"/>
      <c r="V108" s="614">
        <v>2</v>
      </c>
      <c r="W108" s="523"/>
      <c r="X108" s="523">
        <v>0</v>
      </c>
      <c r="Y108" s="524"/>
      <c r="Z108" s="524"/>
      <c r="AA108" s="524"/>
      <c r="AB108" s="519" t="s">
        <v>330</v>
      </c>
      <c r="AC108" s="519" t="s">
        <v>1986</v>
      </c>
      <c r="AD108" s="608">
        <v>1155030003105</v>
      </c>
      <c r="AE108" s="622" t="s">
        <v>1956</v>
      </c>
      <c r="AF108" s="519" t="s">
        <v>1965</v>
      </c>
      <c r="AG108" s="573" t="s">
        <v>1966</v>
      </c>
      <c r="AH108" s="519" t="s">
        <v>1941</v>
      </c>
      <c r="AI108" s="519" t="s">
        <v>348</v>
      </c>
      <c r="AJ108" s="526" t="s">
        <v>230</v>
      </c>
      <c r="AK108" s="608" t="s">
        <v>59</v>
      </c>
      <c r="AL108" s="527">
        <v>0.114</v>
      </c>
      <c r="AM108" s="612">
        <v>16775.099999999999</v>
      </c>
      <c r="AN108" s="520">
        <v>3.9984484931506845</v>
      </c>
      <c r="AO108" s="520">
        <v>1.2408978082191779</v>
      </c>
      <c r="AP108" s="528">
        <v>5.2393463013698627</v>
      </c>
      <c r="AQ108" s="520">
        <v>4.3807772602739705</v>
      </c>
      <c r="AR108" s="520">
        <v>1.2408978082191779</v>
      </c>
      <c r="AS108" s="520">
        <v>5.6216750684931487</v>
      </c>
      <c r="AT108" s="520">
        <v>168.65025205479446</v>
      </c>
      <c r="AU108" s="529" t="s">
        <v>231</v>
      </c>
      <c r="AV108" s="530" t="s">
        <v>431</v>
      </c>
      <c r="AW108" s="519" t="s">
        <v>232</v>
      </c>
      <c r="AX108" s="573" t="s">
        <v>59</v>
      </c>
      <c r="AY108" s="531" t="s">
        <v>1987</v>
      </c>
      <c r="AZ108" s="519" t="s">
        <v>234</v>
      </c>
      <c r="BB108" s="533"/>
    </row>
    <row r="109" spans="1:54" s="519" customFormat="1" ht="21" customHeight="1" x14ac:dyDescent="0.25">
      <c r="A109" s="518">
        <v>167</v>
      </c>
      <c r="B109" s="557" t="s">
        <v>17088</v>
      </c>
      <c r="C109" s="664" t="s">
        <v>17090</v>
      </c>
      <c r="D109" s="701">
        <v>2020</v>
      </c>
      <c r="E109" s="519" t="s">
        <v>55</v>
      </c>
      <c r="F109" s="573" t="s">
        <v>59</v>
      </c>
      <c r="G109" s="519" t="s">
        <v>2005</v>
      </c>
      <c r="H109" s="573" t="s">
        <v>2006</v>
      </c>
      <c r="I109" s="573" t="s">
        <v>2007</v>
      </c>
      <c r="K109" s="519" t="s">
        <v>219</v>
      </c>
      <c r="L109" s="519" t="s">
        <v>220</v>
      </c>
      <c r="M109" s="519" t="s">
        <v>221</v>
      </c>
      <c r="N109" s="573" t="s">
        <v>2008</v>
      </c>
      <c r="O109" s="573" t="s">
        <v>221</v>
      </c>
      <c r="P109" s="573" t="s">
        <v>879</v>
      </c>
      <c r="Q109" s="574">
        <v>6</v>
      </c>
      <c r="R109" s="574">
        <v>1.5</v>
      </c>
      <c r="S109" s="612">
        <v>9</v>
      </c>
      <c r="T109" s="613">
        <v>3</v>
      </c>
      <c r="U109" s="523"/>
      <c r="V109" s="614">
        <v>2</v>
      </c>
      <c r="W109" s="523"/>
      <c r="X109" s="523">
        <v>0</v>
      </c>
      <c r="Y109" s="524"/>
      <c r="Z109" s="524"/>
      <c r="AA109" s="524"/>
      <c r="AB109" s="519" t="s">
        <v>330</v>
      </c>
      <c r="AC109" s="519" t="s">
        <v>2009</v>
      </c>
      <c r="AD109" s="608">
        <v>1145030001566</v>
      </c>
      <c r="AE109" s="519" t="s">
        <v>2010</v>
      </c>
      <c r="AF109" s="519" t="s">
        <v>2011</v>
      </c>
      <c r="AG109" s="573" t="s">
        <v>2012</v>
      </c>
      <c r="AH109" s="519" t="s">
        <v>1859</v>
      </c>
      <c r="AI109" s="519" t="s">
        <v>2013</v>
      </c>
      <c r="AJ109" s="526" t="s">
        <v>230</v>
      </c>
      <c r="AK109" s="608" t="s">
        <v>59</v>
      </c>
      <c r="AL109" s="520">
        <v>0.114</v>
      </c>
      <c r="AM109" s="612">
        <v>11458.6</v>
      </c>
      <c r="AN109" s="520">
        <v>2.7312279452054793</v>
      </c>
      <c r="AO109" s="520">
        <v>0.8476224657534247</v>
      </c>
      <c r="AP109" s="528">
        <v>3.5788504109589039</v>
      </c>
      <c r="AQ109" s="520">
        <v>2.8102964383561631</v>
      </c>
      <c r="AR109" s="520">
        <v>0.8476224657534247</v>
      </c>
      <c r="AS109" s="520">
        <v>3.6579189041095876</v>
      </c>
      <c r="AT109" s="520">
        <v>109.73756712328763</v>
      </c>
      <c r="AU109" s="529" t="s">
        <v>231</v>
      </c>
      <c r="AV109" s="530" t="s">
        <v>431</v>
      </c>
      <c r="AW109" s="519" t="s">
        <v>232</v>
      </c>
      <c r="AX109" s="573" t="s">
        <v>59</v>
      </c>
      <c r="AY109" s="531" t="s">
        <v>2014</v>
      </c>
      <c r="AZ109" s="519" t="s">
        <v>234</v>
      </c>
      <c r="BB109" s="533"/>
    </row>
    <row r="110" spans="1:54" s="519" customFormat="1" ht="15" customHeight="1" x14ac:dyDescent="0.25">
      <c r="A110" s="518">
        <v>168</v>
      </c>
      <c r="B110" s="557" t="s">
        <v>17088</v>
      </c>
      <c r="C110" s="584"/>
      <c r="D110" s="701">
        <v>2020</v>
      </c>
      <c r="E110" s="519" t="s">
        <v>55</v>
      </c>
      <c r="F110" s="573" t="s">
        <v>59</v>
      </c>
      <c r="G110" s="519" t="s">
        <v>2023</v>
      </c>
      <c r="H110" s="573" t="s">
        <v>2024</v>
      </c>
      <c r="I110" s="573" t="s">
        <v>2025</v>
      </c>
      <c r="K110" s="519" t="s">
        <v>317</v>
      </c>
      <c r="L110" s="519" t="s">
        <v>1413</v>
      </c>
      <c r="M110" s="519" t="s">
        <v>221</v>
      </c>
      <c r="N110" s="573" t="s">
        <v>222</v>
      </c>
      <c r="O110" s="573" t="s">
        <v>221</v>
      </c>
      <c r="P110" s="573" t="s">
        <v>879</v>
      </c>
      <c r="Q110" s="574">
        <v>2</v>
      </c>
      <c r="R110" s="574">
        <v>1.5</v>
      </c>
      <c r="S110" s="612">
        <v>3</v>
      </c>
      <c r="T110" s="613">
        <v>3</v>
      </c>
      <c r="U110" s="522"/>
      <c r="V110" s="614">
        <v>2</v>
      </c>
      <c r="W110" s="523"/>
      <c r="X110" s="614">
        <v>0</v>
      </c>
      <c r="Y110" s="524"/>
      <c r="Z110" s="524"/>
      <c r="AA110" s="524"/>
      <c r="AB110" s="519" t="s">
        <v>62</v>
      </c>
      <c r="AC110" s="558" t="s">
        <v>224</v>
      </c>
      <c r="AD110" s="525" t="s">
        <v>225</v>
      </c>
      <c r="AE110" s="519" t="s">
        <v>1789</v>
      </c>
      <c r="AF110" s="519" t="s">
        <v>1790</v>
      </c>
      <c r="AG110" s="610" t="s">
        <v>1791</v>
      </c>
      <c r="AH110" s="573" t="s">
        <v>2026</v>
      </c>
      <c r="AI110" s="519" t="s">
        <v>238</v>
      </c>
      <c r="AJ110" s="526" t="s">
        <v>230</v>
      </c>
      <c r="AK110" s="608" t="s">
        <v>59</v>
      </c>
      <c r="AL110" s="527">
        <v>0.114</v>
      </c>
      <c r="AM110" s="612">
        <v>158.9</v>
      </c>
      <c r="AN110" s="520">
        <v>3.7874794520547941E-2</v>
      </c>
      <c r="AO110" s="520">
        <v>1.1754246575342466E-2</v>
      </c>
      <c r="AP110" s="528">
        <v>4.9629041095890405E-2</v>
      </c>
      <c r="AQ110" s="520">
        <v>0.56977945205479463</v>
      </c>
      <c r="AR110" s="520">
        <v>0.17259780821917808</v>
      </c>
      <c r="AS110" s="520">
        <v>0.74237726027397266</v>
      </c>
      <c r="AT110" s="520">
        <v>22.27131780821918</v>
      </c>
      <c r="AU110" s="529" t="s">
        <v>231</v>
      </c>
      <c r="AV110" s="530" t="s">
        <v>431</v>
      </c>
      <c r="AW110" s="519" t="s">
        <v>232</v>
      </c>
      <c r="AX110" s="573" t="s">
        <v>59</v>
      </c>
      <c r="AY110" s="531" t="s">
        <v>2027</v>
      </c>
      <c r="AZ110" s="519" t="s">
        <v>234</v>
      </c>
      <c r="BB110" s="533"/>
    </row>
    <row r="111" spans="1:54" s="519" customFormat="1" ht="15" customHeight="1" x14ac:dyDescent="0.25">
      <c r="A111" s="518">
        <v>169</v>
      </c>
      <c r="B111" s="557" t="s">
        <v>17088</v>
      </c>
      <c r="C111" s="584"/>
      <c r="D111" s="701">
        <v>2020</v>
      </c>
      <c r="E111" s="558" t="s">
        <v>55</v>
      </c>
      <c r="F111" s="573" t="s">
        <v>59</v>
      </c>
      <c r="G111" s="519" t="s">
        <v>15</v>
      </c>
      <c r="H111" s="573" t="s">
        <v>2032</v>
      </c>
      <c r="I111" s="573" t="s">
        <v>2033</v>
      </c>
      <c r="K111" s="519" t="s">
        <v>219</v>
      </c>
      <c r="L111" s="519" t="s">
        <v>220</v>
      </c>
      <c r="M111" s="519" t="s">
        <v>221</v>
      </c>
      <c r="N111" s="573" t="s">
        <v>222</v>
      </c>
      <c r="O111" s="573" t="s">
        <v>221</v>
      </c>
      <c r="P111" s="573" t="s">
        <v>879</v>
      </c>
      <c r="Q111" s="574">
        <v>4</v>
      </c>
      <c r="R111" s="574">
        <v>1.5</v>
      </c>
      <c r="S111" s="612">
        <v>6</v>
      </c>
      <c r="T111" s="613">
        <v>4</v>
      </c>
      <c r="U111" s="522"/>
      <c r="V111" s="614">
        <v>1</v>
      </c>
      <c r="W111" s="523"/>
      <c r="X111" s="614">
        <v>0</v>
      </c>
      <c r="Y111" s="524"/>
      <c r="Z111" s="524"/>
      <c r="AA111" s="524">
        <v>1</v>
      </c>
      <c r="AB111" s="519" t="s">
        <v>62</v>
      </c>
      <c r="AC111" s="558" t="s">
        <v>224</v>
      </c>
      <c r="AD111" s="525" t="s">
        <v>225</v>
      </c>
      <c r="AE111" s="519" t="s">
        <v>1789</v>
      </c>
      <c r="AF111" s="519" t="s">
        <v>1790</v>
      </c>
      <c r="AG111" s="610" t="s">
        <v>1791</v>
      </c>
      <c r="AH111" s="573" t="s">
        <v>1806</v>
      </c>
      <c r="AI111" s="519" t="s">
        <v>2034</v>
      </c>
      <c r="AJ111" s="526" t="s">
        <v>230</v>
      </c>
      <c r="AK111" s="608" t="s">
        <v>59</v>
      </c>
      <c r="AL111" s="527">
        <v>0.114</v>
      </c>
      <c r="AM111" s="612">
        <v>845.73</v>
      </c>
      <c r="AN111" s="520">
        <v>0.20158495890410957</v>
      </c>
      <c r="AO111" s="520">
        <v>6.2560849315068501E-2</v>
      </c>
      <c r="AP111" s="528">
        <v>0.2641458082191781</v>
      </c>
      <c r="AQ111" s="520">
        <v>2.9769484931506849</v>
      </c>
      <c r="AR111" s="520">
        <v>0.51504164383561635</v>
      </c>
      <c r="AS111" s="520">
        <v>3.4919901369863013</v>
      </c>
      <c r="AT111" s="520">
        <v>104.75970410958904</v>
      </c>
      <c r="AU111" s="529" t="s">
        <v>231</v>
      </c>
      <c r="AV111" s="530" t="s">
        <v>431</v>
      </c>
      <c r="AW111" s="519" t="s">
        <v>232</v>
      </c>
      <c r="AX111" s="573" t="s">
        <v>59</v>
      </c>
      <c r="AY111" s="531" t="s">
        <v>2035</v>
      </c>
      <c r="AZ111" s="519" t="s">
        <v>234</v>
      </c>
      <c r="BA111" s="519" t="s">
        <v>16310</v>
      </c>
      <c r="BB111" s="533"/>
    </row>
    <row r="112" spans="1:54" s="519" customFormat="1" ht="15" customHeight="1" x14ac:dyDescent="0.25">
      <c r="A112" s="518">
        <v>170</v>
      </c>
      <c r="B112" s="557" t="s">
        <v>17088</v>
      </c>
      <c r="C112" s="584"/>
      <c r="D112" s="701">
        <v>2020</v>
      </c>
      <c r="E112" s="558" t="s">
        <v>55</v>
      </c>
      <c r="F112" s="573" t="s">
        <v>59</v>
      </c>
      <c r="G112" s="519" t="s">
        <v>16</v>
      </c>
      <c r="H112" s="573" t="s">
        <v>2046</v>
      </c>
      <c r="I112" s="573" t="s">
        <v>2047</v>
      </c>
      <c r="K112" s="519" t="s">
        <v>219</v>
      </c>
      <c r="L112" s="519" t="s">
        <v>220</v>
      </c>
      <c r="M112" s="519" t="s">
        <v>221</v>
      </c>
      <c r="N112" s="573" t="s">
        <v>222</v>
      </c>
      <c r="O112" s="573" t="s">
        <v>221</v>
      </c>
      <c r="P112" s="573" t="s">
        <v>879</v>
      </c>
      <c r="Q112" s="574">
        <v>3</v>
      </c>
      <c r="R112" s="574">
        <v>1.5</v>
      </c>
      <c r="S112" s="612">
        <v>4.5</v>
      </c>
      <c r="T112" s="613">
        <v>2</v>
      </c>
      <c r="U112" s="522"/>
      <c r="V112" s="614">
        <v>1</v>
      </c>
      <c r="W112" s="523"/>
      <c r="X112" s="614">
        <v>0</v>
      </c>
      <c r="Y112" s="524"/>
      <c r="Z112" s="524"/>
      <c r="AA112" s="524">
        <v>1</v>
      </c>
      <c r="AB112" s="519" t="s">
        <v>62</v>
      </c>
      <c r="AC112" s="558" t="s">
        <v>224</v>
      </c>
      <c r="AD112" s="525" t="s">
        <v>225</v>
      </c>
      <c r="AE112" s="519" t="s">
        <v>1789</v>
      </c>
      <c r="AF112" s="519" t="s">
        <v>1790</v>
      </c>
      <c r="AG112" s="610" t="s">
        <v>1791</v>
      </c>
      <c r="AH112" s="573" t="s">
        <v>1806</v>
      </c>
      <c r="AI112" s="573" t="s">
        <v>488</v>
      </c>
      <c r="AJ112" s="526" t="s">
        <v>230</v>
      </c>
      <c r="AK112" s="608" t="s">
        <v>59</v>
      </c>
      <c r="AL112" s="527">
        <v>0.114</v>
      </c>
      <c r="AM112" s="612">
        <v>533.1</v>
      </c>
      <c r="AN112" s="520">
        <v>0.12706767123287671</v>
      </c>
      <c r="AO112" s="520">
        <v>3.9434794520547947E-2</v>
      </c>
      <c r="AP112" s="528">
        <v>0.16650246575342464</v>
      </c>
      <c r="AQ112" s="520">
        <v>1.2841265296803654</v>
      </c>
      <c r="AR112" s="520">
        <v>0.25576328767123285</v>
      </c>
      <c r="AS112" s="520">
        <v>1.5398898173515982</v>
      </c>
      <c r="AT112" s="520">
        <v>46.19669452054795</v>
      </c>
      <c r="AU112" s="529" t="s">
        <v>231</v>
      </c>
      <c r="AV112" s="530" t="s">
        <v>431</v>
      </c>
      <c r="AW112" s="519" t="s">
        <v>232</v>
      </c>
      <c r="AX112" s="573" t="s">
        <v>59</v>
      </c>
      <c r="AY112" s="531" t="s">
        <v>2048</v>
      </c>
      <c r="AZ112" s="519" t="s">
        <v>234</v>
      </c>
      <c r="BB112" s="533"/>
    </row>
    <row r="113" spans="1:55" s="519" customFormat="1" ht="15" customHeight="1" x14ac:dyDescent="0.25">
      <c r="A113" s="518">
        <v>171</v>
      </c>
      <c r="B113" s="557" t="s">
        <v>17088</v>
      </c>
      <c r="C113" s="584"/>
      <c r="D113" s="701">
        <v>2020</v>
      </c>
      <c r="E113" s="558" t="s">
        <v>55</v>
      </c>
      <c r="F113" s="573" t="s">
        <v>59</v>
      </c>
      <c r="G113" s="519" t="s">
        <v>2069</v>
      </c>
      <c r="H113" s="573" t="s">
        <v>2070</v>
      </c>
      <c r="I113" s="573" t="s">
        <v>2071</v>
      </c>
      <c r="K113" s="519" t="s">
        <v>219</v>
      </c>
      <c r="L113" s="519" t="s">
        <v>220</v>
      </c>
      <c r="M113" s="519" t="s">
        <v>221</v>
      </c>
      <c r="N113" s="573" t="s">
        <v>222</v>
      </c>
      <c r="O113" s="573" t="s">
        <v>221</v>
      </c>
      <c r="P113" s="573" t="s">
        <v>879</v>
      </c>
      <c r="Q113" s="574">
        <v>4</v>
      </c>
      <c r="R113" s="574">
        <v>2</v>
      </c>
      <c r="S113" s="612">
        <v>8</v>
      </c>
      <c r="T113" s="613">
        <v>4</v>
      </c>
      <c r="U113" s="522"/>
      <c r="V113" s="614">
        <v>1</v>
      </c>
      <c r="W113" s="523"/>
      <c r="X113" s="614">
        <v>0</v>
      </c>
      <c r="Y113" s="524"/>
      <c r="Z113" s="524"/>
      <c r="AA113" s="524">
        <v>1</v>
      </c>
      <c r="AB113" s="519" t="s">
        <v>62</v>
      </c>
      <c r="AC113" s="558" t="s">
        <v>224</v>
      </c>
      <c r="AD113" s="525" t="s">
        <v>225</v>
      </c>
      <c r="AE113" s="519" t="s">
        <v>1789</v>
      </c>
      <c r="AF113" s="519" t="s">
        <v>1790</v>
      </c>
      <c r="AG113" s="610" t="s">
        <v>1791</v>
      </c>
      <c r="AH113" s="573" t="s">
        <v>1806</v>
      </c>
      <c r="AI113" s="519" t="s">
        <v>238</v>
      </c>
      <c r="AJ113" s="526" t="s">
        <v>230</v>
      </c>
      <c r="AK113" s="608" t="s">
        <v>59</v>
      </c>
      <c r="AL113" s="527">
        <v>0.114</v>
      </c>
      <c r="AM113" s="612">
        <v>224.8</v>
      </c>
      <c r="AN113" s="520">
        <v>5.3582465753424659E-2</v>
      </c>
      <c r="AO113" s="520">
        <v>1.6629041095890411E-2</v>
      </c>
      <c r="AP113" s="528">
        <v>7.021150684931507E-2</v>
      </c>
      <c r="AQ113" s="520">
        <v>1.5891262739726026</v>
      </c>
      <c r="AR113" s="520">
        <v>0.49007367123287671</v>
      </c>
      <c r="AS113" s="520">
        <v>2.0791999452054792</v>
      </c>
      <c r="AT113" s="520">
        <v>62.375998356164374</v>
      </c>
      <c r="AU113" s="529" t="s">
        <v>231</v>
      </c>
      <c r="AV113" s="530" t="s">
        <v>431</v>
      </c>
      <c r="AW113" s="519" t="s">
        <v>232</v>
      </c>
      <c r="AX113" s="573" t="s">
        <v>59</v>
      </c>
      <c r="AY113" s="531" t="s">
        <v>2072</v>
      </c>
      <c r="AZ113" s="519" t="s">
        <v>234</v>
      </c>
      <c r="BB113" s="533"/>
    </row>
    <row r="114" spans="1:55" s="519" customFormat="1" ht="23.25" customHeight="1" x14ac:dyDescent="0.25">
      <c r="A114" s="518">
        <v>172</v>
      </c>
      <c r="B114" s="557" t="s">
        <v>17088</v>
      </c>
      <c r="C114" s="664" t="s">
        <v>17090</v>
      </c>
      <c r="D114" s="701">
        <v>2020</v>
      </c>
      <c r="E114" s="519" t="s">
        <v>55</v>
      </c>
      <c r="F114" s="573" t="s">
        <v>59</v>
      </c>
      <c r="G114" s="519" t="s">
        <v>17</v>
      </c>
      <c r="H114" s="573" t="s">
        <v>2076</v>
      </c>
      <c r="I114" s="573" t="s">
        <v>2077</v>
      </c>
      <c r="K114" s="519" t="s">
        <v>317</v>
      </c>
      <c r="L114" s="519" t="s">
        <v>1413</v>
      </c>
      <c r="M114" s="519" t="s">
        <v>221</v>
      </c>
      <c r="N114" s="573" t="s">
        <v>222</v>
      </c>
      <c r="O114" s="573" t="s">
        <v>221</v>
      </c>
      <c r="P114" s="573" t="s">
        <v>879</v>
      </c>
      <c r="Q114" s="574">
        <v>1</v>
      </c>
      <c r="R114" s="574">
        <v>1</v>
      </c>
      <c r="S114" s="612">
        <v>1</v>
      </c>
      <c r="T114" s="613">
        <v>1</v>
      </c>
      <c r="U114" s="522"/>
      <c r="V114" s="614">
        <v>0</v>
      </c>
      <c r="W114" s="523"/>
      <c r="X114" s="614">
        <v>0</v>
      </c>
      <c r="Y114" s="524"/>
      <c r="Z114" s="524">
        <v>1</v>
      </c>
      <c r="AA114" s="524"/>
      <c r="AB114" s="610" t="s">
        <v>16652</v>
      </c>
      <c r="AC114" s="519" t="s">
        <v>230</v>
      </c>
      <c r="AD114" s="608" t="s">
        <v>230</v>
      </c>
      <c r="AE114" s="519" t="s">
        <v>230</v>
      </c>
      <c r="AF114" s="519" t="s">
        <v>230</v>
      </c>
      <c r="AG114" s="610" t="s">
        <v>230</v>
      </c>
      <c r="AH114" s="573" t="s">
        <v>1806</v>
      </c>
      <c r="AI114" s="519" t="s">
        <v>286</v>
      </c>
      <c r="AJ114" s="526" t="s">
        <v>230</v>
      </c>
      <c r="AK114" s="608" t="s">
        <v>59</v>
      </c>
      <c r="AL114" s="527">
        <v>0.114</v>
      </c>
      <c r="AM114" s="612">
        <v>1345.03</v>
      </c>
      <c r="AN114" s="520">
        <v>0.32059619178082188</v>
      </c>
      <c r="AO114" s="520">
        <v>9.9495369863013702E-2</v>
      </c>
      <c r="AP114" s="528">
        <v>0.4200915616438356</v>
      </c>
      <c r="AQ114" s="520">
        <v>0.32059619178082188</v>
      </c>
      <c r="AR114" s="520">
        <v>9.9495369863013702E-2</v>
      </c>
      <c r="AS114" s="520">
        <v>0.4200915616438356</v>
      </c>
      <c r="AT114" s="520">
        <v>12.602746849315068</v>
      </c>
      <c r="AU114" s="529" t="s">
        <v>231</v>
      </c>
      <c r="AV114" s="530" t="s">
        <v>431</v>
      </c>
      <c r="AW114" s="519" t="s">
        <v>232</v>
      </c>
      <c r="AX114" s="573" t="s">
        <v>59</v>
      </c>
      <c r="AY114" s="531" t="s">
        <v>2078</v>
      </c>
      <c r="AZ114" s="519" t="s">
        <v>234</v>
      </c>
      <c r="BB114" s="533"/>
    </row>
    <row r="115" spans="1:55" s="519" customFormat="1" ht="21.75" customHeight="1" x14ac:dyDescent="0.25">
      <c r="A115" s="518">
        <v>173</v>
      </c>
      <c r="B115" s="557" t="s">
        <v>17088</v>
      </c>
      <c r="C115" s="664" t="s">
        <v>17090</v>
      </c>
      <c r="D115" s="701">
        <v>2020</v>
      </c>
      <c r="E115" s="558" t="s">
        <v>55</v>
      </c>
      <c r="F115" s="573" t="s">
        <v>59</v>
      </c>
      <c r="G115" s="519" t="s">
        <v>18</v>
      </c>
      <c r="H115" s="573" t="s">
        <v>2079</v>
      </c>
      <c r="I115" s="573" t="s">
        <v>2080</v>
      </c>
      <c r="K115" s="519" t="s">
        <v>219</v>
      </c>
      <c r="L115" s="519" t="s">
        <v>220</v>
      </c>
      <c r="M115" s="519" t="s">
        <v>221</v>
      </c>
      <c r="N115" s="573" t="s">
        <v>222</v>
      </c>
      <c r="O115" s="573" t="s">
        <v>221</v>
      </c>
      <c r="P115" s="573" t="s">
        <v>879</v>
      </c>
      <c r="Q115" s="574">
        <v>2</v>
      </c>
      <c r="R115" s="574">
        <v>1.75</v>
      </c>
      <c r="S115" s="612">
        <v>3.5</v>
      </c>
      <c r="T115" s="613">
        <v>2</v>
      </c>
      <c r="U115" s="522"/>
      <c r="V115" s="614">
        <v>1</v>
      </c>
      <c r="W115" s="523"/>
      <c r="X115" s="614">
        <v>0</v>
      </c>
      <c r="Y115" s="524"/>
      <c r="Z115" s="524"/>
      <c r="AA115" s="524">
        <v>1</v>
      </c>
      <c r="AB115" s="519" t="s">
        <v>62</v>
      </c>
      <c r="AC115" s="558" t="s">
        <v>224</v>
      </c>
      <c r="AD115" s="525" t="s">
        <v>225</v>
      </c>
      <c r="AE115" s="519" t="s">
        <v>1789</v>
      </c>
      <c r="AF115" s="519" t="s">
        <v>1790</v>
      </c>
      <c r="AG115" s="610" t="s">
        <v>1791</v>
      </c>
      <c r="AH115" s="573" t="s">
        <v>2081</v>
      </c>
      <c r="AI115" s="519" t="s">
        <v>351</v>
      </c>
      <c r="AJ115" s="526" t="s">
        <v>230</v>
      </c>
      <c r="AK115" s="608" t="s">
        <v>59</v>
      </c>
      <c r="AL115" s="527">
        <v>0.114</v>
      </c>
      <c r="AM115" s="612">
        <v>373</v>
      </c>
      <c r="AN115" s="520">
        <v>8.8906849315068495E-2</v>
      </c>
      <c r="AO115" s="520">
        <v>2.7591780821917808E-2</v>
      </c>
      <c r="AP115" s="528">
        <v>0.1164986301369863</v>
      </c>
      <c r="AQ115" s="520">
        <v>2.0139139726027397</v>
      </c>
      <c r="AR115" s="520">
        <v>0.52430301369863019</v>
      </c>
      <c r="AS115" s="520">
        <v>2.5382169863013697</v>
      </c>
      <c r="AT115" s="520">
        <v>76.146509589041088</v>
      </c>
      <c r="AU115" s="529" t="s">
        <v>231</v>
      </c>
      <c r="AV115" s="530" t="s">
        <v>431</v>
      </c>
      <c r="AW115" s="519" t="s">
        <v>232</v>
      </c>
      <c r="AX115" s="573" t="s">
        <v>59</v>
      </c>
      <c r="AY115" s="531" t="s">
        <v>2082</v>
      </c>
      <c r="AZ115" s="519" t="s">
        <v>234</v>
      </c>
      <c r="BA115" s="519" t="s">
        <v>16425</v>
      </c>
      <c r="BB115" s="533"/>
    </row>
    <row r="116" spans="1:55" s="519" customFormat="1" ht="15" customHeight="1" x14ac:dyDescent="0.25">
      <c r="A116" s="518">
        <v>174</v>
      </c>
      <c r="B116" s="557" t="s">
        <v>17088</v>
      </c>
      <c r="C116" s="584"/>
      <c r="D116" s="701">
        <v>2020</v>
      </c>
      <c r="E116" s="558" t="s">
        <v>55</v>
      </c>
      <c r="F116" s="573" t="s">
        <v>59</v>
      </c>
      <c r="G116" s="519" t="s">
        <v>2088</v>
      </c>
      <c r="H116" s="573" t="s">
        <v>2089</v>
      </c>
      <c r="I116" s="573" t="s">
        <v>2090</v>
      </c>
      <c r="K116" s="519" t="s">
        <v>317</v>
      </c>
      <c r="L116" s="519" t="s">
        <v>1413</v>
      </c>
      <c r="M116" s="519" t="s">
        <v>221</v>
      </c>
      <c r="N116" s="573" t="s">
        <v>222</v>
      </c>
      <c r="O116" s="573" t="s">
        <v>221</v>
      </c>
      <c r="P116" s="573" t="s">
        <v>879</v>
      </c>
      <c r="Q116" s="574">
        <v>4</v>
      </c>
      <c r="R116" s="574">
        <v>2</v>
      </c>
      <c r="S116" s="612">
        <v>8</v>
      </c>
      <c r="T116" s="613">
        <v>2</v>
      </c>
      <c r="U116" s="522"/>
      <c r="V116" s="614">
        <v>1</v>
      </c>
      <c r="W116" s="523"/>
      <c r="X116" s="614">
        <v>1</v>
      </c>
      <c r="Y116" s="524"/>
      <c r="Z116" s="524"/>
      <c r="AA116" s="524"/>
      <c r="AB116" s="519" t="s">
        <v>62</v>
      </c>
      <c r="AC116" s="558" t="s">
        <v>224</v>
      </c>
      <c r="AD116" s="525" t="s">
        <v>225</v>
      </c>
      <c r="AE116" s="519" t="s">
        <v>1789</v>
      </c>
      <c r="AF116" s="519" t="s">
        <v>1790</v>
      </c>
      <c r="AG116" s="610" t="s">
        <v>1791</v>
      </c>
      <c r="AH116" s="573" t="s">
        <v>2081</v>
      </c>
      <c r="AI116" s="573" t="s">
        <v>286</v>
      </c>
      <c r="AJ116" s="526" t="s">
        <v>230</v>
      </c>
      <c r="AK116" s="608" t="s">
        <v>59</v>
      </c>
      <c r="AL116" s="527">
        <v>0.114</v>
      </c>
      <c r="AM116" s="612">
        <v>2677.4</v>
      </c>
      <c r="AN116" s="520">
        <v>0.63817479452054793</v>
      </c>
      <c r="AO116" s="520">
        <v>0.19805424657534246</v>
      </c>
      <c r="AP116" s="528">
        <v>0.83622904109589036</v>
      </c>
      <c r="AQ116" s="520">
        <v>1.4515175342465751</v>
      </c>
      <c r="AR116" s="520">
        <v>0.39869013698630135</v>
      </c>
      <c r="AS116" s="520">
        <v>1.8502076712328765</v>
      </c>
      <c r="AT116" s="520">
        <v>55.506230136986296</v>
      </c>
      <c r="AU116" s="529" t="s">
        <v>231</v>
      </c>
      <c r="AV116" s="530" t="s">
        <v>431</v>
      </c>
      <c r="AW116" s="519" t="s">
        <v>232</v>
      </c>
      <c r="AX116" s="573" t="s">
        <v>59</v>
      </c>
      <c r="AY116" s="531" t="s">
        <v>2091</v>
      </c>
      <c r="AZ116" s="519" t="s">
        <v>234</v>
      </c>
      <c r="BA116" s="519" t="s">
        <v>16426</v>
      </c>
      <c r="BB116" s="533"/>
    </row>
    <row r="117" spans="1:55" s="519" customFormat="1" ht="15" customHeight="1" x14ac:dyDescent="0.25">
      <c r="A117" s="518">
        <v>175</v>
      </c>
      <c r="B117" s="557" t="s">
        <v>17088</v>
      </c>
      <c r="C117" s="584"/>
      <c r="D117" s="701">
        <v>2020</v>
      </c>
      <c r="E117" s="558" t="s">
        <v>55</v>
      </c>
      <c r="F117" s="573" t="s">
        <v>59</v>
      </c>
      <c r="G117" s="519" t="s">
        <v>19</v>
      </c>
      <c r="H117" s="573" t="s">
        <v>2094</v>
      </c>
      <c r="I117" s="573" t="s">
        <v>2095</v>
      </c>
      <c r="K117" s="519" t="s">
        <v>219</v>
      </c>
      <c r="L117" s="519" t="s">
        <v>220</v>
      </c>
      <c r="M117" s="519" t="s">
        <v>221</v>
      </c>
      <c r="N117" s="573" t="s">
        <v>222</v>
      </c>
      <c r="O117" s="573" t="s">
        <v>221</v>
      </c>
      <c r="P117" s="573" t="s">
        <v>879</v>
      </c>
      <c r="Q117" s="574">
        <v>8</v>
      </c>
      <c r="R117" s="574">
        <v>2</v>
      </c>
      <c r="S117" s="612">
        <v>16</v>
      </c>
      <c r="T117" s="613">
        <v>5</v>
      </c>
      <c r="U117" s="522"/>
      <c r="V117" s="614">
        <v>1</v>
      </c>
      <c r="W117" s="523"/>
      <c r="X117" s="614">
        <v>0</v>
      </c>
      <c r="Y117" s="524"/>
      <c r="Z117" s="524"/>
      <c r="AA117" s="524">
        <v>1</v>
      </c>
      <c r="AB117" s="519" t="s">
        <v>62</v>
      </c>
      <c r="AC117" s="558" t="s">
        <v>224</v>
      </c>
      <c r="AD117" s="525" t="s">
        <v>225</v>
      </c>
      <c r="AE117" s="519" t="s">
        <v>1789</v>
      </c>
      <c r="AF117" s="519" t="s">
        <v>1790</v>
      </c>
      <c r="AG117" s="610" t="s">
        <v>1791</v>
      </c>
      <c r="AH117" s="573" t="s">
        <v>2096</v>
      </c>
      <c r="AI117" s="573" t="s">
        <v>236</v>
      </c>
      <c r="AJ117" s="526" t="s">
        <v>230</v>
      </c>
      <c r="AK117" s="608" t="s">
        <v>59</v>
      </c>
      <c r="AL117" s="527">
        <v>0.114</v>
      </c>
      <c r="AM117" s="612">
        <v>16611.599999999999</v>
      </c>
      <c r="AN117" s="520">
        <v>3.9594772602739718</v>
      </c>
      <c r="AO117" s="520">
        <v>1.2288032876712329</v>
      </c>
      <c r="AP117" s="528">
        <v>5.1882805479452045</v>
      </c>
      <c r="AQ117" s="520">
        <v>10.274573698630135</v>
      </c>
      <c r="AR117" s="520">
        <v>2.0067805479452057</v>
      </c>
      <c r="AS117" s="520">
        <v>12.28135424657534</v>
      </c>
      <c r="AT117" s="520">
        <v>368.44062739726019</v>
      </c>
      <c r="AU117" s="529" t="s">
        <v>231</v>
      </c>
      <c r="AV117" s="530" t="s">
        <v>431</v>
      </c>
      <c r="AW117" s="519" t="s">
        <v>232</v>
      </c>
      <c r="AX117" s="573" t="s">
        <v>59</v>
      </c>
      <c r="AY117" s="531" t="s">
        <v>2097</v>
      </c>
      <c r="AZ117" s="519" t="s">
        <v>234</v>
      </c>
      <c r="BB117" s="533"/>
    </row>
    <row r="118" spans="1:55" s="519" customFormat="1" ht="15" customHeight="1" x14ac:dyDescent="0.25">
      <c r="A118" s="518">
        <v>176</v>
      </c>
      <c r="B118" s="557" t="s">
        <v>17088</v>
      </c>
      <c r="C118" s="584"/>
      <c r="D118" s="701">
        <v>2020</v>
      </c>
      <c r="E118" s="558" t="s">
        <v>55</v>
      </c>
      <c r="F118" s="573" t="s">
        <v>59</v>
      </c>
      <c r="G118" s="519" t="s">
        <v>2120</v>
      </c>
      <c r="H118" s="573" t="s">
        <v>2121</v>
      </c>
      <c r="I118" s="573" t="s">
        <v>2122</v>
      </c>
      <c r="K118" s="519" t="s">
        <v>317</v>
      </c>
      <c r="L118" s="519" t="s">
        <v>1413</v>
      </c>
      <c r="M118" s="519" t="s">
        <v>221</v>
      </c>
      <c r="N118" s="573" t="s">
        <v>222</v>
      </c>
      <c r="O118" s="573" t="s">
        <v>221</v>
      </c>
      <c r="P118" s="573" t="s">
        <v>879</v>
      </c>
      <c r="Q118" s="574">
        <v>4</v>
      </c>
      <c r="R118" s="574">
        <v>2</v>
      </c>
      <c r="S118" s="612">
        <v>8</v>
      </c>
      <c r="T118" s="613">
        <v>5</v>
      </c>
      <c r="U118" s="522"/>
      <c r="V118" s="614">
        <v>1</v>
      </c>
      <c r="W118" s="523"/>
      <c r="X118" s="614">
        <v>0</v>
      </c>
      <c r="Y118" s="524"/>
      <c r="Z118" s="524"/>
      <c r="AA118" s="524">
        <v>1</v>
      </c>
      <c r="AB118" s="519" t="s">
        <v>62</v>
      </c>
      <c r="AC118" s="558" t="s">
        <v>224</v>
      </c>
      <c r="AD118" s="525" t="s">
        <v>225</v>
      </c>
      <c r="AE118" s="519" t="s">
        <v>1789</v>
      </c>
      <c r="AF118" s="519" t="s">
        <v>1790</v>
      </c>
      <c r="AG118" s="610" t="s">
        <v>1791</v>
      </c>
      <c r="AH118" s="573" t="s">
        <v>2123</v>
      </c>
      <c r="AI118" s="573" t="s">
        <v>528</v>
      </c>
      <c r="AJ118" s="526" t="s">
        <v>230</v>
      </c>
      <c r="AK118" s="608" t="s">
        <v>59</v>
      </c>
      <c r="AL118" s="527">
        <v>0.114</v>
      </c>
      <c r="AM118" s="612">
        <v>812</v>
      </c>
      <c r="AN118" s="520">
        <v>0.19354520547945203</v>
      </c>
      <c r="AO118" s="520">
        <v>6.0065753424657531E-2</v>
      </c>
      <c r="AP118" s="528">
        <v>0.25361095890410956</v>
      </c>
      <c r="AQ118" s="520">
        <v>4.438596986301369</v>
      </c>
      <c r="AR118" s="520">
        <v>1.3508654794520545</v>
      </c>
      <c r="AS118" s="520">
        <v>5.7894624657534237</v>
      </c>
      <c r="AT118" s="520">
        <v>173.68387397260273</v>
      </c>
      <c r="AU118" s="529" t="s">
        <v>231</v>
      </c>
      <c r="AV118" s="530" t="s">
        <v>431</v>
      </c>
      <c r="AW118" s="519" t="s">
        <v>232</v>
      </c>
      <c r="AX118" s="573" t="s">
        <v>59</v>
      </c>
      <c r="AY118" s="531" t="s">
        <v>2124</v>
      </c>
      <c r="AZ118" s="519" t="s">
        <v>234</v>
      </c>
      <c r="BB118" s="533"/>
    </row>
    <row r="119" spans="1:55" s="519" customFormat="1" ht="24" customHeight="1" x14ac:dyDescent="0.25">
      <c r="A119" s="518">
        <v>177</v>
      </c>
      <c r="B119" s="557" t="s">
        <v>17088</v>
      </c>
      <c r="C119" s="664" t="s">
        <v>17090</v>
      </c>
      <c r="D119" s="701">
        <v>2020</v>
      </c>
      <c r="E119" s="519" t="s">
        <v>55</v>
      </c>
      <c r="F119" s="573" t="s">
        <v>59</v>
      </c>
      <c r="G119" s="519" t="s">
        <v>2128</v>
      </c>
      <c r="H119" s="573" t="s">
        <v>2129</v>
      </c>
      <c r="I119" s="573" t="s">
        <v>2130</v>
      </c>
      <c r="K119" s="519" t="s">
        <v>219</v>
      </c>
      <c r="L119" s="519" t="s">
        <v>220</v>
      </c>
      <c r="M119" s="519" t="s">
        <v>221</v>
      </c>
      <c r="N119" s="573" t="s">
        <v>2008</v>
      </c>
      <c r="O119" s="573" t="s">
        <v>221</v>
      </c>
      <c r="P119" s="573" t="s">
        <v>879</v>
      </c>
      <c r="Q119" s="574">
        <v>4</v>
      </c>
      <c r="R119" s="574">
        <v>2</v>
      </c>
      <c r="S119" s="612">
        <v>8</v>
      </c>
      <c r="T119" s="613">
        <v>4</v>
      </c>
      <c r="U119" s="523"/>
      <c r="V119" s="614">
        <v>2</v>
      </c>
      <c r="W119" s="523"/>
      <c r="X119" s="523">
        <v>0</v>
      </c>
      <c r="Y119" s="524"/>
      <c r="Z119" s="524"/>
      <c r="AA119" s="524"/>
      <c r="AB119" s="519" t="s">
        <v>330</v>
      </c>
      <c r="AC119" s="519" t="s">
        <v>2009</v>
      </c>
      <c r="AD119" s="608">
        <v>1145030001566</v>
      </c>
      <c r="AE119" s="519" t="s">
        <v>2010</v>
      </c>
      <c r="AF119" s="519" t="s">
        <v>2011</v>
      </c>
      <c r="AG119" s="573" t="s">
        <v>2012</v>
      </c>
      <c r="AH119" s="573" t="s">
        <v>2131</v>
      </c>
      <c r="AI119" s="573" t="s">
        <v>2132</v>
      </c>
      <c r="AJ119" s="526" t="s">
        <v>230</v>
      </c>
      <c r="AK119" s="608" t="s">
        <v>59</v>
      </c>
      <c r="AL119" s="527">
        <v>0.114</v>
      </c>
      <c r="AM119" s="612">
        <v>11983.4</v>
      </c>
      <c r="AN119" s="520">
        <v>2.8563172602739724</v>
      </c>
      <c r="AO119" s="520">
        <v>0.88644328767123293</v>
      </c>
      <c r="AP119" s="528">
        <v>3.7427605479452053</v>
      </c>
      <c r="AQ119" s="520">
        <v>3.5331117808219159</v>
      </c>
      <c r="AR119" s="520">
        <v>0.88644328767123293</v>
      </c>
      <c r="AS119" s="520">
        <v>4.4195550684931488</v>
      </c>
      <c r="AT119" s="520">
        <v>132.58665205479446</v>
      </c>
      <c r="AU119" s="529" t="s">
        <v>231</v>
      </c>
      <c r="AV119" s="530" t="s">
        <v>431</v>
      </c>
      <c r="AW119" s="519" t="s">
        <v>232</v>
      </c>
      <c r="AX119" s="573" t="s">
        <v>59</v>
      </c>
      <c r="AY119" s="531" t="s">
        <v>2133</v>
      </c>
      <c r="AZ119" s="519" t="s">
        <v>234</v>
      </c>
      <c r="BB119" s="533"/>
    </row>
    <row r="120" spans="1:55" s="519" customFormat="1" ht="24" customHeight="1" x14ac:dyDescent="0.25">
      <c r="A120" s="518">
        <v>178</v>
      </c>
      <c r="B120" s="557" t="s">
        <v>17088</v>
      </c>
      <c r="C120" s="664" t="s">
        <v>17090</v>
      </c>
      <c r="D120" s="701">
        <v>2020</v>
      </c>
      <c r="E120" s="558" t="s">
        <v>55</v>
      </c>
      <c r="F120" s="573" t="s">
        <v>59</v>
      </c>
      <c r="G120" s="519" t="s">
        <v>20</v>
      </c>
      <c r="H120" s="573" t="s">
        <v>2145</v>
      </c>
      <c r="I120" s="573" t="s">
        <v>2146</v>
      </c>
      <c r="K120" s="519" t="s">
        <v>219</v>
      </c>
      <c r="L120" s="519" t="s">
        <v>220</v>
      </c>
      <c r="M120" s="519" t="s">
        <v>221</v>
      </c>
      <c r="N120" s="573" t="s">
        <v>222</v>
      </c>
      <c r="O120" s="573" t="s">
        <v>221</v>
      </c>
      <c r="P120" s="573" t="s">
        <v>879</v>
      </c>
      <c r="Q120" s="574">
        <v>7</v>
      </c>
      <c r="R120" s="574">
        <v>1.5</v>
      </c>
      <c r="S120" s="612">
        <v>10.5</v>
      </c>
      <c r="T120" s="613">
        <v>7</v>
      </c>
      <c r="U120" s="522"/>
      <c r="V120" s="614">
        <v>3</v>
      </c>
      <c r="W120" s="523"/>
      <c r="X120" s="614">
        <v>1</v>
      </c>
      <c r="Y120" s="578"/>
      <c r="Z120" s="524"/>
      <c r="AA120" s="524"/>
      <c r="AB120" s="519" t="s">
        <v>62</v>
      </c>
      <c r="AC120" s="558" t="s">
        <v>224</v>
      </c>
      <c r="AD120" s="525" t="s">
        <v>225</v>
      </c>
      <c r="AE120" s="519" t="s">
        <v>1789</v>
      </c>
      <c r="AF120" s="519" t="s">
        <v>1790</v>
      </c>
      <c r="AG120" s="610" t="s">
        <v>1791</v>
      </c>
      <c r="AH120" s="573" t="s">
        <v>2131</v>
      </c>
      <c r="AI120" s="573" t="s">
        <v>988</v>
      </c>
      <c r="AJ120" s="526" t="s">
        <v>230</v>
      </c>
      <c r="AK120" s="608" t="s">
        <v>59</v>
      </c>
      <c r="AL120" s="527">
        <v>0.114</v>
      </c>
      <c r="AM120" s="612">
        <v>7296.2</v>
      </c>
      <c r="AN120" s="520">
        <v>1.7390942465753423</v>
      </c>
      <c r="AO120" s="520">
        <v>0.539718904109589</v>
      </c>
      <c r="AP120" s="528">
        <v>2.2788131506849312</v>
      </c>
      <c r="AQ120" s="520">
        <v>7.7735463013698629</v>
      </c>
      <c r="AR120" s="520">
        <v>0.56893808219178077</v>
      </c>
      <c r="AS120" s="520">
        <v>8.3424843835616436</v>
      </c>
      <c r="AT120" s="520">
        <v>250.27453150684931</v>
      </c>
      <c r="AU120" s="529" t="s">
        <v>231</v>
      </c>
      <c r="AV120" s="530" t="s">
        <v>431</v>
      </c>
      <c r="AW120" s="519" t="s">
        <v>232</v>
      </c>
      <c r="AX120" s="573" t="s">
        <v>59</v>
      </c>
      <c r="AY120" s="531" t="s">
        <v>2147</v>
      </c>
      <c r="AZ120" s="519" t="s">
        <v>234</v>
      </c>
      <c r="BB120" s="533"/>
    </row>
    <row r="121" spans="1:55" s="519" customFormat="1" ht="15" customHeight="1" x14ac:dyDescent="0.25">
      <c r="A121" s="518">
        <v>179</v>
      </c>
      <c r="B121" s="557" t="s">
        <v>17088</v>
      </c>
      <c r="C121" s="584"/>
      <c r="D121" s="701">
        <v>2020</v>
      </c>
      <c r="E121" s="558" t="s">
        <v>55</v>
      </c>
      <c r="F121" s="573" t="s">
        <v>59</v>
      </c>
      <c r="G121" s="519" t="s">
        <v>2161</v>
      </c>
      <c r="H121" s="573" t="s">
        <v>16861</v>
      </c>
      <c r="I121" s="573" t="s">
        <v>16862</v>
      </c>
      <c r="J121" s="519" t="s">
        <v>818</v>
      </c>
      <c r="K121" s="519" t="s">
        <v>317</v>
      </c>
      <c r="L121" s="519" t="s">
        <v>11287</v>
      </c>
      <c r="M121" s="519" t="s">
        <v>221</v>
      </c>
      <c r="N121" s="573" t="s">
        <v>222</v>
      </c>
      <c r="O121" s="573" t="s">
        <v>221</v>
      </c>
      <c r="P121" s="573" t="s">
        <v>879</v>
      </c>
      <c r="Q121" s="574">
        <v>5</v>
      </c>
      <c r="R121" s="574">
        <v>2</v>
      </c>
      <c r="S121" s="612">
        <v>10</v>
      </c>
      <c r="T121" s="613">
        <v>3</v>
      </c>
      <c r="U121" s="522"/>
      <c r="V121" s="614">
        <v>1</v>
      </c>
      <c r="W121" s="523"/>
      <c r="X121" s="614">
        <v>1</v>
      </c>
      <c r="Y121" s="524">
        <v>2</v>
      </c>
      <c r="Z121" s="524"/>
      <c r="AA121" s="524"/>
      <c r="AB121" s="519" t="s">
        <v>62</v>
      </c>
      <c r="AC121" s="558" t="s">
        <v>224</v>
      </c>
      <c r="AD121" s="525" t="s">
        <v>225</v>
      </c>
      <c r="AE121" s="519" t="s">
        <v>1789</v>
      </c>
      <c r="AF121" s="519" t="s">
        <v>1790</v>
      </c>
      <c r="AG121" s="610" t="s">
        <v>1791</v>
      </c>
      <c r="AH121" s="573" t="s">
        <v>2162</v>
      </c>
      <c r="AI121" s="573" t="s">
        <v>528</v>
      </c>
      <c r="AJ121" s="624" t="s">
        <v>230</v>
      </c>
      <c r="AK121" s="608" t="s">
        <v>59</v>
      </c>
      <c r="AL121" s="527">
        <v>0.114</v>
      </c>
      <c r="AM121" s="612">
        <v>3462.7</v>
      </c>
      <c r="AN121" s="527">
        <v>0.8253558904109588</v>
      </c>
      <c r="AO121" s="527">
        <v>0.2561449315068493</v>
      </c>
      <c r="AP121" s="528">
        <v>1.0815008219178082</v>
      </c>
      <c r="AQ121" s="527">
        <v>5.1227942465753413</v>
      </c>
      <c r="AR121" s="527">
        <v>1.1730353424657534</v>
      </c>
      <c r="AS121" s="527">
        <v>6.2958295890410954</v>
      </c>
      <c r="AT121" s="527">
        <v>188.87488767123287</v>
      </c>
      <c r="AU121" s="529" t="s">
        <v>231</v>
      </c>
      <c r="AV121" s="530" t="s">
        <v>431</v>
      </c>
      <c r="AW121" s="519" t="s">
        <v>232</v>
      </c>
      <c r="AX121" s="573" t="s">
        <v>59</v>
      </c>
      <c r="AY121" s="531" t="s">
        <v>2163</v>
      </c>
      <c r="AZ121" s="519" t="s">
        <v>234</v>
      </c>
      <c r="BA121" s="576" t="s">
        <v>16863</v>
      </c>
      <c r="BB121" s="533"/>
      <c r="BC121" s="576" t="s">
        <v>16864</v>
      </c>
    </row>
    <row r="122" spans="1:55" s="519" customFormat="1" ht="15" customHeight="1" x14ac:dyDescent="0.25">
      <c r="A122" s="518">
        <v>180</v>
      </c>
      <c r="B122" s="557" t="s">
        <v>17088</v>
      </c>
      <c r="C122" s="584"/>
      <c r="D122" s="701">
        <v>2020</v>
      </c>
      <c r="E122" s="558" t="s">
        <v>55</v>
      </c>
      <c r="F122" s="573" t="s">
        <v>59</v>
      </c>
      <c r="G122" s="519" t="s">
        <v>2166</v>
      </c>
      <c r="H122" s="573" t="s">
        <v>16865</v>
      </c>
      <c r="I122" s="573" t="s">
        <v>16866</v>
      </c>
      <c r="J122" s="519" t="s">
        <v>221</v>
      </c>
      <c r="K122" s="519" t="s">
        <v>219</v>
      </c>
      <c r="L122" s="519" t="s">
        <v>220</v>
      </c>
      <c r="M122" s="519" t="s">
        <v>221</v>
      </c>
      <c r="N122" s="573" t="s">
        <v>222</v>
      </c>
      <c r="O122" s="573" t="s">
        <v>221</v>
      </c>
      <c r="P122" s="573" t="s">
        <v>879</v>
      </c>
      <c r="Q122" s="574">
        <v>5</v>
      </c>
      <c r="R122" s="574">
        <v>2</v>
      </c>
      <c r="S122" s="612">
        <v>10</v>
      </c>
      <c r="T122" s="613">
        <v>3</v>
      </c>
      <c r="U122" s="522"/>
      <c r="V122" s="614">
        <v>2</v>
      </c>
      <c r="W122" s="523"/>
      <c r="X122" s="614">
        <v>0</v>
      </c>
      <c r="Y122" s="524"/>
      <c r="Z122" s="524"/>
      <c r="AA122" s="524"/>
      <c r="AB122" s="519" t="s">
        <v>62</v>
      </c>
      <c r="AC122" s="558" t="s">
        <v>224</v>
      </c>
      <c r="AD122" s="525" t="s">
        <v>225</v>
      </c>
      <c r="AE122" s="519" t="s">
        <v>1789</v>
      </c>
      <c r="AF122" s="519" t="s">
        <v>1790</v>
      </c>
      <c r="AG122" s="610" t="s">
        <v>1791</v>
      </c>
      <c r="AH122" s="573" t="s">
        <v>2167</v>
      </c>
      <c r="AI122" s="573" t="s">
        <v>236</v>
      </c>
      <c r="AJ122" s="526" t="s">
        <v>230</v>
      </c>
      <c r="AK122" s="608" t="s">
        <v>59</v>
      </c>
      <c r="AL122" s="527">
        <v>0.114</v>
      </c>
      <c r="AM122" s="612">
        <v>3021.9</v>
      </c>
      <c r="AN122" s="527">
        <v>0.72028849315068499</v>
      </c>
      <c r="AO122" s="527">
        <v>0.2235378082191781</v>
      </c>
      <c r="AP122" s="528">
        <v>0.94382630136986312</v>
      </c>
      <c r="AQ122" s="527">
        <v>3.4327816438356162</v>
      </c>
      <c r="AR122" s="527">
        <v>1.0024693150684931</v>
      </c>
      <c r="AS122" s="527">
        <v>4.4352509589041098</v>
      </c>
      <c r="AT122" s="527">
        <v>133.0575287671233</v>
      </c>
      <c r="AU122" s="529" t="s">
        <v>231</v>
      </c>
      <c r="AV122" s="530" t="s">
        <v>431</v>
      </c>
      <c r="AW122" s="519" t="s">
        <v>232</v>
      </c>
      <c r="AX122" s="573" t="s">
        <v>59</v>
      </c>
      <c r="AY122" s="531" t="s">
        <v>2168</v>
      </c>
      <c r="AZ122" s="519" t="s">
        <v>234</v>
      </c>
      <c r="BA122" s="576" t="s">
        <v>16867</v>
      </c>
      <c r="BB122" s="533"/>
      <c r="BC122" s="576" t="s">
        <v>16864</v>
      </c>
    </row>
    <row r="123" spans="1:55" s="519" customFormat="1" ht="24.75" customHeight="1" x14ac:dyDescent="0.25">
      <c r="A123" s="518">
        <v>181</v>
      </c>
      <c r="B123" s="557" t="s">
        <v>17088</v>
      </c>
      <c r="C123" s="664" t="s">
        <v>17090</v>
      </c>
      <c r="D123" s="701">
        <v>2020</v>
      </c>
      <c r="E123" s="558" t="s">
        <v>55</v>
      </c>
      <c r="F123" s="573" t="s">
        <v>59</v>
      </c>
      <c r="G123" s="519" t="s">
        <v>2173</v>
      </c>
      <c r="H123" s="573" t="s">
        <v>16798</v>
      </c>
      <c r="I123" s="573" t="s">
        <v>16799</v>
      </c>
      <c r="K123" s="519" t="s">
        <v>219</v>
      </c>
      <c r="L123" s="519" t="s">
        <v>220</v>
      </c>
      <c r="M123" s="519" t="s">
        <v>221</v>
      </c>
      <c r="N123" s="573" t="s">
        <v>222</v>
      </c>
      <c r="O123" s="573" t="s">
        <v>221</v>
      </c>
      <c r="P123" s="573" t="s">
        <v>879</v>
      </c>
      <c r="Q123" s="574">
        <v>4</v>
      </c>
      <c r="R123" s="574">
        <v>1.5</v>
      </c>
      <c r="S123" s="612">
        <v>6</v>
      </c>
      <c r="T123" s="613">
        <v>3</v>
      </c>
      <c r="U123" s="522"/>
      <c r="V123" s="614">
        <v>2</v>
      </c>
      <c r="W123" s="523"/>
      <c r="X123" s="614"/>
      <c r="Y123" s="524"/>
      <c r="Z123" s="524"/>
      <c r="AA123" s="524"/>
      <c r="AB123" s="519" t="s">
        <v>62</v>
      </c>
      <c r="AC123" s="558" t="s">
        <v>224</v>
      </c>
      <c r="AD123" s="525" t="s">
        <v>225</v>
      </c>
      <c r="AE123" s="519" t="s">
        <v>1789</v>
      </c>
      <c r="AF123" s="519" t="s">
        <v>1790</v>
      </c>
      <c r="AG123" s="610" t="s">
        <v>1791</v>
      </c>
      <c r="AH123" s="573" t="s">
        <v>2162</v>
      </c>
      <c r="AI123" s="573" t="s">
        <v>2174</v>
      </c>
      <c r="AJ123" s="526" t="s">
        <v>230</v>
      </c>
      <c r="AK123" s="608" t="s">
        <v>59</v>
      </c>
      <c r="AL123" s="527">
        <v>0.114</v>
      </c>
      <c r="AM123" s="612">
        <v>3158.4</v>
      </c>
      <c r="AN123" s="527">
        <v>0.75282410958904111</v>
      </c>
      <c r="AO123" s="527">
        <v>0.23363506849315072</v>
      </c>
      <c r="AP123" s="528">
        <v>0.98645917808219186</v>
      </c>
      <c r="AQ123" s="527">
        <v>2.658957534246575</v>
      </c>
      <c r="AR123" s="527">
        <v>0.71224520547945214</v>
      </c>
      <c r="AS123" s="527">
        <v>3.3712027397260274</v>
      </c>
      <c r="AT123" s="527">
        <v>101.13608219178082</v>
      </c>
      <c r="AU123" s="529" t="s">
        <v>231</v>
      </c>
      <c r="AV123" s="530" t="s">
        <v>431</v>
      </c>
      <c r="AW123" s="519" t="s">
        <v>232</v>
      </c>
      <c r="AX123" s="573" t="s">
        <v>59</v>
      </c>
      <c r="AY123" s="531" t="s">
        <v>2175</v>
      </c>
      <c r="AZ123" s="519" t="s">
        <v>234</v>
      </c>
      <c r="BA123" s="575" t="s">
        <v>16813</v>
      </c>
      <c r="BB123" s="533"/>
      <c r="BC123" s="576" t="s">
        <v>16864</v>
      </c>
    </row>
    <row r="124" spans="1:55" s="519" customFormat="1" ht="23.25" customHeight="1" x14ac:dyDescent="0.25">
      <c r="A124" s="518">
        <v>182</v>
      </c>
      <c r="B124" s="557" t="s">
        <v>17088</v>
      </c>
      <c r="C124" s="664" t="s">
        <v>17090</v>
      </c>
      <c r="D124" s="701">
        <v>2020</v>
      </c>
      <c r="E124" s="558" t="s">
        <v>55</v>
      </c>
      <c r="F124" s="573" t="s">
        <v>59</v>
      </c>
      <c r="G124" s="519" t="s">
        <v>21</v>
      </c>
      <c r="H124" s="573" t="s">
        <v>2181</v>
      </c>
      <c r="I124" s="573" t="s">
        <v>2182</v>
      </c>
      <c r="K124" s="519" t="s">
        <v>317</v>
      </c>
      <c r="L124" s="519" t="s">
        <v>1413</v>
      </c>
      <c r="M124" s="519" t="s">
        <v>221</v>
      </c>
      <c r="N124" s="573" t="s">
        <v>222</v>
      </c>
      <c r="O124" s="573" t="s">
        <v>221</v>
      </c>
      <c r="P124" s="573" t="s">
        <v>879</v>
      </c>
      <c r="Q124" s="574">
        <v>4</v>
      </c>
      <c r="R124" s="574">
        <v>2</v>
      </c>
      <c r="S124" s="612">
        <v>8</v>
      </c>
      <c r="T124" s="613">
        <v>3</v>
      </c>
      <c r="U124" s="522"/>
      <c r="V124" s="614">
        <v>2</v>
      </c>
      <c r="W124" s="523"/>
      <c r="X124" s="614">
        <v>1</v>
      </c>
      <c r="Y124" s="524"/>
      <c r="Z124" s="524"/>
      <c r="AA124" s="524"/>
      <c r="AB124" s="519" t="s">
        <v>62</v>
      </c>
      <c r="AC124" s="558" t="s">
        <v>224</v>
      </c>
      <c r="AD124" s="525" t="s">
        <v>225</v>
      </c>
      <c r="AE124" s="519" t="s">
        <v>1789</v>
      </c>
      <c r="AF124" s="519" t="s">
        <v>1790</v>
      </c>
      <c r="AG124" s="610" t="s">
        <v>1791</v>
      </c>
      <c r="AH124" s="573" t="s">
        <v>2162</v>
      </c>
      <c r="AI124" s="573" t="s">
        <v>881</v>
      </c>
      <c r="AJ124" s="526" t="s">
        <v>230</v>
      </c>
      <c r="AK124" s="608" t="s">
        <v>59</v>
      </c>
      <c r="AL124" s="527">
        <v>0.114</v>
      </c>
      <c r="AM124" s="612">
        <v>1458.5</v>
      </c>
      <c r="AN124" s="520">
        <v>0.34764246575342467</v>
      </c>
      <c r="AO124" s="520">
        <v>0.10788904109589041</v>
      </c>
      <c r="AP124" s="528">
        <v>0.45553150684931509</v>
      </c>
      <c r="AQ124" s="520">
        <v>2.6128041369863011</v>
      </c>
      <c r="AR124" s="520">
        <v>0.73830057534246585</v>
      </c>
      <c r="AS124" s="520">
        <v>3.3511047123287669</v>
      </c>
      <c r="AT124" s="520">
        <v>100.533141369863</v>
      </c>
      <c r="AU124" s="529" t="s">
        <v>231</v>
      </c>
      <c r="AV124" s="530" t="s">
        <v>431</v>
      </c>
      <c r="AW124" s="519" t="s">
        <v>232</v>
      </c>
      <c r="AX124" s="573" t="s">
        <v>59</v>
      </c>
      <c r="AY124" s="531" t="s">
        <v>2183</v>
      </c>
      <c r="AZ124" s="519" t="s">
        <v>234</v>
      </c>
      <c r="BB124" s="533"/>
    </row>
    <row r="125" spans="1:55" s="519" customFormat="1" ht="16.5" customHeight="1" x14ac:dyDescent="0.25">
      <c r="A125" s="518">
        <v>183</v>
      </c>
      <c r="B125" s="557" t="s">
        <v>17088</v>
      </c>
      <c r="C125" s="584"/>
      <c r="D125" s="701">
        <v>2020</v>
      </c>
      <c r="E125" s="558" t="s">
        <v>55</v>
      </c>
      <c r="F125" s="573" t="s">
        <v>59</v>
      </c>
      <c r="G125" s="519" t="s">
        <v>2192</v>
      </c>
      <c r="H125" s="573" t="s">
        <v>2193</v>
      </c>
      <c r="I125" s="573" t="s">
        <v>2194</v>
      </c>
      <c r="K125" s="519" t="s">
        <v>219</v>
      </c>
      <c r="L125" s="519" t="s">
        <v>220</v>
      </c>
      <c r="M125" s="519" t="s">
        <v>221</v>
      </c>
      <c r="N125" s="573" t="s">
        <v>222</v>
      </c>
      <c r="O125" s="573" t="s">
        <v>221</v>
      </c>
      <c r="P125" s="573" t="s">
        <v>879</v>
      </c>
      <c r="Q125" s="574">
        <v>4</v>
      </c>
      <c r="R125" s="574">
        <v>3</v>
      </c>
      <c r="S125" s="612">
        <v>12</v>
      </c>
      <c r="T125" s="613">
        <v>4</v>
      </c>
      <c r="U125" s="522"/>
      <c r="V125" s="614">
        <v>2</v>
      </c>
      <c r="W125" s="523"/>
      <c r="X125" s="614">
        <v>1</v>
      </c>
      <c r="Y125" s="524"/>
      <c r="Z125" s="524"/>
      <c r="AA125" s="524"/>
      <c r="AB125" s="519" t="s">
        <v>62</v>
      </c>
      <c r="AC125" s="558" t="s">
        <v>224</v>
      </c>
      <c r="AD125" s="525" t="s">
        <v>225</v>
      </c>
      <c r="AE125" s="519" t="s">
        <v>1789</v>
      </c>
      <c r="AF125" s="519" t="s">
        <v>1790</v>
      </c>
      <c r="AG125" s="610" t="s">
        <v>1791</v>
      </c>
      <c r="AH125" s="573" t="s">
        <v>2162</v>
      </c>
      <c r="AI125" s="573" t="s">
        <v>286</v>
      </c>
      <c r="AJ125" s="526" t="s">
        <v>230</v>
      </c>
      <c r="AK125" s="608" t="s">
        <v>59</v>
      </c>
      <c r="AL125" s="527">
        <v>0.114</v>
      </c>
      <c r="AM125" s="612">
        <v>3006</v>
      </c>
      <c r="AN125" s="520">
        <v>0.71649863013698623</v>
      </c>
      <c r="AO125" s="520">
        <v>0.22236164383561646</v>
      </c>
      <c r="AP125" s="528">
        <v>0.93886027397260263</v>
      </c>
      <c r="AQ125" s="520">
        <v>5.8703704109589046</v>
      </c>
      <c r="AR125" s="520">
        <v>1.7057786301369864</v>
      </c>
      <c r="AS125" s="520">
        <v>7.5761490410958912</v>
      </c>
      <c r="AT125" s="520">
        <v>227.28447123287674</v>
      </c>
      <c r="AU125" s="529" t="s">
        <v>231</v>
      </c>
      <c r="AV125" s="530" t="s">
        <v>431</v>
      </c>
      <c r="AW125" s="519" t="s">
        <v>232</v>
      </c>
      <c r="AX125" s="573" t="s">
        <v>59</v>
      </c>
      <c r="AY125" s="531" t="s">
        <v>2195</v>
      </c>
      <c r="AZ125" s="519" t="s">
        <v>234</v>
      </c>
      <c r="BB125" s="533"/>
    </row>
    <row r="126" spans="1:55" s="519" customFormat="1" ht="15" customHeight="1" x14ac:dyDescent="0.25">
      <c r="A126" s="518">
        <v>184</v>
      </c>
      <c r="B126" s="557" t="s">
        <v>17088</v>
      </c>
      <c r="C126" s="584"/>
      <c r="D126" s="701">
        <v>2020</v>
      </c>
      <c r="E126" s="558" t="s">
        <v>55</v>
      </c>
      <c r="F126" s="573" t="s">
        <v>59</v>
      </c>
      <c r="G126" s="519" t="s">
        <v>22</v>
      </c>
      <c r="H126" s="573" t="s">
        <v>2197</v>
      </c>
      <c r="I126" s="573" t="s">
        <v>2198</v>
      </c>
      <c r="K126" s="519" t="s">
        <v>219</v>
      </c>
      <c r="L126" s="519" t="s">
        <v>220</v>
      </c>
      <c r="M126" s="519" t="s">
        <v>221</v>
      </c>
      <c r="N126" s="573" t="s">
        <v>222</v>
      </c>
      <c r="O126" s="573" t="s">
        <v>221</v>
      </c>
      <c r="P126" s="573" t="s">
        <v>879</v>
      </c>
      <c r="Q126" s="574">
        <v>6</v>
      </c>
      <c r="R126" s="574">
        <v>1.8</v>
      </c>
      <c r="S126" s="612">
        <v>10.8</v>
      </c>
      <c r="T126" s="613">
        <v>4</v>
      </c>
      <c r="U126" s="522"/>
      <c r="V126" s="614">
        <v>1</v>
      </c>
      <c r="W126" s="523"/>
      <c r="X126" s="614">
        <v>0</v>
      </c>
      <c r="Y126" s="524"/>
      <c r="Z126" s="524"/>
      <c r="AA126" s="524"/>
      <c r="AB126" s="519" t="s">
        <v>62</v>
      </c>
      <c r="AC126" s="558" t="s">
        <v>224</v>
      </c>
      <c r="AD126" s="525" t="s">
        <v>225</v>
      </c>
      <c r="AE126" s="519" t="s">
        <v>1789</v>
      </c>
      <c r="AF126" s="519" t="s">
        <v>1790</v>
      </c>
      <c r="AG126" s="610" t="s">
        <v>1791</v>
      </c>
      <c r="AH126" s="573" t="s">
        <v>2162</v>
      </c>
      <c r="AI126" s="573" t="s">
        <v>350</v>
      </c>
      <c r="AJ126" s="526" t="s">
        <v>230</v>
      </c>
      <c r="AK126" s="608" t="s">
        <v>59</v>
      </c>
      <c r="AL126" s="527">
        <v>0.114</v>
      </c>
      <c r="AM126" s="612">
        <v>2703.1</v>
      </c>
      <c r="AN126" s="520">
        <v>0.64430054794520542</v>
      </c>
      <c r="AO126" s="520">
        <v>0.19995534246575342</v>
      </c>
      <c r="AP126" s="528">
        <v>0.84425589041095883</v>
      </c>
      <c r="AQ126" s="520">
        <v>3.4405646575342459</v>
      </c>
      <c r="AR126" s="520">
        <v>0.96462493150684925</v>
      </c>
      <c r="AS126" s="520">
        <v>4.405189589041095</v>
      </c>
      <c r="AT126" s="520">
        <v>132.15568767123284</v>
      </c>
      <c r="AU126" s="529" t="s">
        <v>231</v>
      </c>
      <c r="AV126" s="530" t="s">
        <v>431</v>
      </c>
      <c r="AW126" s="519" t="s">
        <v>232</v>
      </c>
      <c r="AX126" s="573" t="s">
        <v>59</v>
      </c>
      <c r="AY126" s="531" t="s">
        <v>2199</v>
      </c>
      <c r="AZ126" s="519" t="s">
        <v>234</v>
      </c>
      <c r="BB126" s="533"/>
    </row>
    <row r="127" spans="1:55" s="519" customFormat="1" ht="24.75" customHeight="1" x14ac:dyDescent="0.25">
      <c r="A127" s="518">
        <v>185</v>
      </c>
      <c r="B127" s="557" t="s">
        <v>17088</v>
      </c>
      <c r="C127" s="664" t="s">
        <v>17090</v>
      </c>
      <c r="D127" s="701">
        <v>2020</v>
      </c>
      <c r="E127" s="558" t="s">
        <v>55</v>
      </c>
      <c r="F127" s="573" t="s">
        <v>59</v>
      </c>
      <c r="G127" s="519" t="s">
        <v>23</v>
      </c>
      <c r="H127" s="573" t="s">
        <v>2205</v>
      </c>
      <c r="I127" s="573" t="s">
        <v>2206</v>
      </c>
      <c r="K127" s="519" t="s">
        <v>317</v>
      </c>
      <c r="L127" s="519" t="s">
        <v>1413</v>
      </c>
      <c r="M127" s="519" t="s">
        <v>221</v>
      </c>
      <c r="N127" s="573" t="s">
        <v>222</v>
      </c>
      <c r="O127" s="573" t="s">
        <v>221</v>
      </c>
      <c r="P127" s="573" t="s">
        <v>879</v>
      </c>
      <c r="Q127" s="574">
        <v>2</v>
      </c>
      <c r="R127" s="574">
        <v>1.5</v>
      </c>
      <c r="S127" s="612">
        <v>3</v>
      </c>
      <c r="T127" s="613">
        <v>3</v>
      </c>
      <c r="U127" s="522"/>
      <c r="V127" s="614">
        <v>2</v>
      </c>
      <c r="W127" s="523"/>
      <c r="X127" s="614">
        <v>1</v>
      </c>
      <c r="Y127" s="524"/>
      <c r="Z127" s="524"/>
      <c r="AA127" s="524"/>
      <c r="AB127" s="519" t="s">
        <v>62</v>
      </c>
      <c r="AC127" s="558" t="s">
        <v>224</v>
      </c>
      <c r="AD127" s="525" t="s">
        <v>225</v>
      </c>
      <c r="AE127" s="519" t="s">
        <v>1789</v>
      </c>
      <c r="AF127" s="519" t="s">
        <v>1790</v>
      </c>
      <c r="AG127" s="610" t="s">
        <v>1791</v>
      </c>
      <c r="AH127" s="573" t="s">
        <v>2207</v>
      </c>
      <c r="AI127" s="573" t="s">
        <v>488</v>
      </c>
      <c r="AJ127" s="526" t="s">
        <v>230</v>
      </c>
      <c r="AK127" s="608" t="s">
        <v>59</v>
      </c>
      <c r="AL127" s="527">
        <v>0.114</v>
      </c>
      <c r="AM127" s="612">
        <v>2398.62</v>
      </c>
      <c r="AN127" s="520">
        <v>0.57172586301369854</v>
      </c>
      <c r="AO127" s="520">
        <v>0.17743216438356163</v>
      </c>
      <c r="AP127" s="528">
        <v>0.74915802739726023</v>
      </c>
      <c r="AQ127" s="520">
        <v>3.6324078904109589</v>
      </c>
      <c r="AR127" s="520">
        <v>0.84803967123287671</v>
      </c>
      <c r="AS127" s="520">
        <v>4.4804475616438353</v>
      </c>
      <c r="AT127" s="520">
        <v>134.41342684931504</v>
      </c>
      <c r="AU127" s="529" t="s">
        <v>231</v>
      </c>
      <c r="AV127" s="530" t="s">
        <v>431</v>
      </c>
      <c r="AW127" s="519" t="s">
        <v>232</v>
      </c>
      <c r="AX127" s="573" t="s">
        <v>59</v>
      </c>
      <c r="AY127" s="531" t="s">
        <v>2208</v>
      </c>
      <c r="AZ127" s="519" t="s">
        <v>234</v>
      </c>
      <c r="BB127" s="533"/>
    </row>
    <row r="128" spans="1:55" s="519" customFormat="1" ht="15" customHeight="1" x14ac:dyDescent="0.25">
      <c r="A128" s="518">
        <v>186</v>
      </c>
      <c r="B128" s="557" t="s">
        <v>17088</v>
      </c>
      <c r="C128" s="584"/>
      <c r="D128" s="701">
        <v>2020</v>
      </c>
      <c r="E128" s="558" t="s">
        <v>55</v>
      </c>
      <c r="F128" s="573" t="s">
        <v>59</v>
      </c>
      <c r="G128" s="519" t="s">
        <v>24</v>
      </c>
      <c r="H128" s="573" t="s">
        <v>2218</v>
      </c>
      <c r="I128" s="573" t="s">
        <v>2219</v>
      </c>
      <c r="K128" s="519" t="s">
        <v>317</v>
      </c>
      <c r="L128" s="519" t="s">
        <v>1413</v>
      </c>
      <c r="M128" s="519" t="s">
        <v>221</v>
      </c>
      <c r="N128" s="573" t="s">
        <v>1337</v>
      </c>
      <c r="O128" s="573" t="s">
        <v>221</v>
      </c>
      <c r="P128" s="573" t="s">
        <v>879</v>
      </c>
      <c r="Q128" s="574">
        <v>2</v>
      </c>
      <c r="R128" s="574">
        <v>1.5</v>
      </c>
      <c r="S128" s="612">
        <v>3</v>
      </c>
      <c r="T128" s="613">
        <v>3</v>
      </c>
      <c r="U128" s="522"/>
      <c r="V128" s="614">
        <v>1</v>
      </c>
      <c r="W128" s="523"/>
      <c r="X128" s="614">
        <v>0</v>
      </c>
      <c r="Y128" s="524"/>
      <c r="Z128" s="524"/>
      <c r="AA128" s="524"/>
      <c r="AB128" s="519" t="s">
        <v>62</v>
      </c>
      <c r="AC128" s="558" t="s">
        <v>224</v>
      </c>
      <c r="AD128" s="525" t="s">
        <v>225</v>
      </c>
      <c r="AE128" s="519" t="s">
        <v>1789</v>
      </c>
      <c r="AF128" s="519" t="s">
        <v>1790</v>
      </c>
      <c r="AG128" s="610" t="s">
        <v>1791</v>
      </c>
      <c r="AH128" s="573" t="s">
        <v>2220</v>
      </c>
      <c r="AI128" s="573" t="s">
        <v>238</v>
      </c>
      <c r="AJ128" s="526" t="s">
        <v>230</v>
      </c>
      <c r="AK128" s="608" t="s">
        <v>59</v>
      </c>
      <c r="AL128" s="527">
        <v>0.114</v>
      </c>
      <c r="AM128" s="612">
        <v>2196.4</v>
      </c>
      <c r="AN128" s="520">
        <v>0.52352547945205474</v>
      </c>
      <c r="AO128" s="520">
        <v>0.16247342465753425</v>
      </c>
      <c r="AP128" s="528">
        <v>0.68599890410958897</v>
      </c>
      <c r="AQ128" s="520">
        <v>2.8217852054794506</v>
      </c>
      <c r="AR128" s="520">
        <v>0.66699616438356168</v>
      </c>
      <c r="AS128" s="520">
        <v>3.4887813698630121</v>
      </c>
      <c r="AT128" s="520">
        <v>104.66344109589036</v>
      </c>
      <c r="AU128" s="529" t="s">
        <v>231</v>
      </c>
      <c r="AV128" s="530" t="s">
        <v>431</v>
      </c>
      <c r="AW128" s="519" t="s">
        <v>232</v>
      </c>
      <c r="AX128" s="573" t="s">
        <v>59</v>
      </c>
      <c r="AY128" s="531" t="s">
        <v>2221</v>
      </c>
      <c r="AZ128" s="519" t="s">
        <v>234</v>
      </c>
      <c r="BB128" s="533"/>
    </row>
    <row r="129" spans="1:55" s="519" customFormat="1" ht="15" customHeight="1" x14ac:dyDescent="0.25">
      <c r="A129" s="518">
        <v>187</v>
      </c>
      <c r="B129" s="557" t="s">
        <v>17088</v>
      </c>
      <c r="C129" s="584"/>
      <c r="D129" s="701">
        <v>2020</v>
      </c>
      <c r="E129" s="558" t="s">
        <v>55</v>
      </c>
      <c r="F129" s="573" t="s">
        <v>59</v>
      </c>
      <c r="G129" s="519" t="s">
        <v>25</v>
      </c>
      <c r="H129" s="573" t="s">
        <v>16809</v>
      </c>
      <c r="I129" s="573" t="s">
        <v>16810</v>
      </c>
      <c r="K129" s="519" t="s">
        <v>219</v>
      </c>
      <c r="L129" s="519" t="s">
        <v>220</v>
      </c>
      <c r="M129" s="519" t="s">
        <v>221</v>
      </c>
      <c r="N129" s="573" t="s">
        <v>222</v>
      </c>
      <c r="O129" s="573" t="s">
        <v>221</v>
      </c>
      <c r="P129" s="573" t="s">
        <v>879</v>
      </c>
      <c r="Q129" s="574">
        <v>3</v>
      </c>
      <c r="R129" s="574">
        <v>2</v>
      </c>
      <c r="S129" s="612">
        <v>6</v>
      </c>
      <c r="T129" s="613">
        <v>4</v>
      </c>
      <c r="U129" s="522"/>
      <c r="V129" s="614">
        <v>2</v>
      </c>
      <c r="W129" s="523"/>
      <c r="X129" s="614">
        <v>1</v>
      </c>
      <c r="Y129" s="524"/>
      <c r="Z129" s="524"/>
      <c r="AA129" s="524"/>
      <c r="AB129" s="519" t="s">
        <v>62</v>
      </c>
      <c r="AC129" s="558" t="s">
        <v>224</v>
      </c>
      <c r="AD129" s="525" t="s">
        <v>225</v>
      </c>
      <c r="AE129" s="519" t="s">
        <v>1789</v>
      </c>
      <c r="AF129" s="519" t="s">
        <v>1790</v>
      </c>
      <c r="AG129" s="610" t="s">
        <v>1791</v>
      </c>
      <c r="AH129" s="573" t="s">
        <v>2207</v>
      </c>
      <c r="AI129" s="573" t="s">
        <v>240</v>
      </c>
      <c r="AJ129" s="526" t="s">
        <v>230</v>
      </c>
      <c r="AK129" s="608" t="s">
        <v>59</v>
      </c>
      <c r="AL129" s="527">
        <v>0.114</v>
      </c>
      <c r="AM129" s="612">
        <v>3344.1</v>
      </c>
      <c r="AN129" s="527">
        <v>0.79708684931506846</v>
      </c>
      <c r="AO129" s="527">
        <v>0.24737178082191782</v>
      </c>
      <c r="AP129" s="528">
        <v>1.0444586301369863</v>
      </c>
      <c r="AQ129" s="527">
        <v>2.7942747945205477</v>
      </c>
      <c r="AR129" s="527">
        <v>0.77352410958904105</v>
      </c>
      <c r="AS129" s="527">
        <v>3.5677989041095888</v>
      </c>
      <c r="AT129" s="527">
        <v>107.03396712328767</v>
      </c>
      <c r="AU129" s="529" t="s">
        <v>231</v>
      </c>
      <c r="AV129" s="530" t="s">
        <v>431</v>
      </c>
      <c r="AW129" s="519" t="s">
        <v>232</v>
      </c>
      <c r="AX129" s="573" t="s">
        <v>59</v>
      </c>
      <c r="AY129" s="531" t="s">
        <v>2242</v>
      </c>
      <c r="AZ129" s="519" t="s">
        <v>234</v>
      </c>
      <c r="BA129" s="576" t="s">
        <v>16812</v>
      </c>
      <c r="BB129" s="533"/>
      <c r="BC129" s="576" t="s">
        <v>16811</v>
      </c>
    </row>
    <row r="130" spans="1:55" s="519" customFormat="1" ht="15" customHeight="1" x14ac:dyDescent="0.25">
      <c r="A130" s="518">
        <v>188</v>
      </c>
      <c r="B130" s="557" t="s">
        <v>17088</v>
      </c>
      <c r="C130" s="584"/>
      <c r="D130" s="701">
        <v>2020</v>
      </c>
      <c r="E130" s="558" t="s">
        <v>55</v>
      </c>
      <c r="F130" s="573" t="s">
        <v>59</v>
      </c>
      <c r="G130" s="519" t="s">
        <v>2248</v>
      </c>
      <c r="H130" s="573" t="s">
        <v>2249</v>
      </c>
      <c r="I130" s="573" t="s">
        <v>2250</v>
      </c>
      <c r="K130" s="519" t="s">
        <v>317</v>
      </c>
      <c r="L130" s="519" t="s">
        <v>1413</v>
      </c>
      <c r="M130" s="519" t="s">
        <v>221</v>
      </c>
      <c r="N130" s="573" t="s">
        <v>222</v>
      </c>
      <c r="O130" s="573" t="s">
        <v>221</v>
      </c>
      <c r="P130" s="573" t="s">
        <v>879</v>
      </c>
      <c r="Q130" s="574">
        <v>2.5</v>
      </c>
      <c r="R130" s="574">
        <v>1.5</v>
      </c>
      <c r="S130" s="612">
        <v>3.75</v>
      </c>
      <c r="T130" s="613">
        <v>3</v>
      </c>
      <c r="U130" s="522"/>
      <c r="V130" s="614">
        <v>2</v>
      </c>
      <c r="W130" s="523"/>
      <c r="X130" s="614">
        <v>1</v>
      </c>
      <c r="Y130" s="524"/>
      <c r="Z130" s="524"/>
      <c r="AA130" s="524"/>
      <c r="AB130" s="519" t="s">
        <v>62</v>
      </c>
      <c r="AC130" s="558" t="s">
        <v>224</v>
      </c>
      <c r="AD130" s="525" t="s">
        <v>225</v>
      </c>
      <c r="AE130" s="519" t="s">
        <v>1789</v>
      </c>
      <c r="AF130" s="519" t="s">
        <v>1790</v>
      </c>
      <c r="AG130" s="610" t="s">
        <v>1791</v>
      </c>
      <c r="AH130" s="573" t="s">
        <v>2207</v>
      </c>
      <c r="AI130" s="573" t="s">
        <v>906</v>
      </c>
      <c r="AJ130" s="526" t="s">
        <v>230</v>
      </c>
      <c r="AK130" s="608" t="s">
        <v>59</v>
      </c>
      <c r="AL130" s="527">
        <v>0.114</v>
      </c>
      <c r="AM130" s="612">
        <v>3139</v>
      </c>
      <c r="AN130" s="520">
        <v>0.74819999999999987</v>
      </c>
      <c r="AO130" s="520">
        <v>0.23219999999999999</v>
      </c>
      <c r="AP130" s="528">
        <v>0.98039999999999983</v>
      </c>
      <c r="AQ130" s="520">
        <v>3.4174011598173499</v>
      </c>
      <c r="AR130" s="520">
        <v>0.89553969863013694</v>
      </c>
      <c r="AS130" s="520">
        <v>4.3129408584474866</v>
      </c>
      <c r="AT130" s="520">
        <v>129.38822575342459</v>
      </c>
      <c r="AU130" s="529" t="s">
        <v>231</v>
      </c>
      <c r="AV130" s="530" t="s">
        <v>431</v>
      </c>
      <c r="AW130" s="519" t="s">
        <v>232</v>
      </c>
      <c r="AX130" s="573" t="s">
        <v>59</v>
      </c>
      <c r="AY130" s="531" t="s">
        <v>2251</v>
      </c>
      <c r="AZ130" s="519" t="s">
        <v>234</v>
      </c>
      <c r="BB130" s="533"/>
    </row>
    <row r="131" spans="1:55" s="519" customFormat="1" ht="15" customHeight="1" x14ac:dyDescent="0.25">
      <c r="A131" s="518">
        <v>189</v>
      </c>
      <c r="B131" s="557" t="s">
        <v>17088</v>
      </c>
      <c r="C131" s="584"/>
      <c r="D131" s="701">
        <v>2020</v>
      </c>
      <c r="E131" s="572" t="s">
        <v>55</v>
      </c>
      <c r="F131" s="587" t="s">
        <v>59</v>
      </c>
      <c r="G131" s="535" t="s">
        <v>2282</v>
      </c>
      <c r="H131" s="573" t="s">
        <v>16885</v>
      </c>
      <c r="I131" s="573" t="s">
        <v>16886</v>
      </c>
      <c r="J131" s="519" t="s">
        <v>221</v>
      </c>
      <c r="K131" s="519" t="s">
        <v>219</v>
      </c>
      <c r="L131" s="519" t="s">
        <v>220</v>
      </c>
      <c r="M131" s="519" t="s">
        <v>221</v>
      </c>
      <c r="N131" s="573" t="s">
        <v>222</v>
      </c>
      <c r="O131" s="573" t="s">
        <v>221</v>
      </c>
      <c r="P131" s="573" t="s">
        <v>879</v>
      </c>
      <c r="Q131" s="574">
        <v>8</v>
      </c>
      <c r="R131" s="574">
        <v>1.5</v>
      </c>
      <c r="S131" s="612">
        <v>12</v>
      </c>
      <c r="T131" s="613">
        <v>5</v>
      </c>
      <c r="U131" s="522"/>
      <c r="V131" s="614">
        <v>1</v>
      </c>
      <c r="W131" s="523"/>
      <c r="X131" s="614">
        <v>1</v>
      </c>
      <c r="Y131" s="524">
        <v>5</v>
      </c>
      <c r="Z131" s="524">
        <v>1</v>
      </c>
      <c r="AA131" s="524"/>
      <c r="AB131" s="519" t="s">
        <v>62</v>
      </c>
      <c r="AC131" s="558" t="s">
        <v>224</v>
      </c>
      <c r="AD131" s="525" t="s">
        <v>225</v>
      </c>
      <c r="AE131" s="519" t="s">
        <v>1789</v>
      </c>
      <c r="AF131" s="519" t="s">
        <v>1790</v>
      </c>
      <c r="AG131" s="610" t="s">
        <v>1791</v>
      </c>
      <c r="AH131" s="573" t="s">
        <v>2207</v>
      </c>
      <c r="AI131" s="519" t="s">
        <v>1017</v>
      </c>
      <c r="AJ131" s="526" t="s">
        <v>230</v>
      </c>
      <c r="AK131" s="608" t="s">
        <v>59</v>
      </c>
      <c r="AL131" s="527">
        <v>0.114</v>
      </c>
      <c r="AM131" s="612">
        <v>3203.6</v>
      </c>
      <c r="AN131" s="527">
        <v>0.763597808219178</v>
      </c>
      <c r="AO131" s="527">
        <v>0.23697863013698628</v>
      </c>
      <c r="AP131" s="528">
        <v>1.0005764383561644</v>
      </c>
      <c r="AQ131" s="527">
        <v>10.475693424657536</v>
      </c>
      <c r="AR131" s="527">
        <v>2.2743838356164385</v>
      </c>
      <c r="AS131" s="527">
        <v>12.750077260273972</v>
      </c>
      <c r="AT131" s="527">
        <v>382.50231780821917</v>
      </c>
      <c r="AU131" s="529" t="s">
        <v>231</v>
      </c>
      <c r="AV131" s="530" t="s">
        <v>431</v>
      </c>
      <c r="AW131" s="519" t="s">
        <v>232</v>
      </c>
      <c r="AX131" s="573" t="s">
        <v>59</v>
      </c>
      <c r="AY131" s="531" t="s">
        <v>2283</v>
      </c>
      <c r="AZ131" s="519" t="s">
        <v>234</v>
      </c>
      <c r="BA131" s="575" t="s">
        <v>16887</v>
      </c>
      <c r="BB131" s="533"/>
      <c r="BC131" s="576" t="s">
        <v>16834</v>
      </c>
    </row>
    <row r="132" spans="1:55" s="519" customFormat="1" ht="15" customHeight="1" x14ac:dyDescent="0.25">
      <c r="A132" s="518">
        <v>190</v>
      </c>
      <c r="B132" s="557" t="s">
        <v>17088</v>
      </c>
      <c r="C132" s="584"/>
      <c r="D132" s="701">
        <v>2020</v>
      </c>
      <c r="E132" s="572" t="s">
        <v>55</v>
      </c>
      <c r="F132" s="587" t="s">
        <v>59</v>
      </c>
      <c r="G132" s="535" t="s">
        <v>26</v>
      </c>
      <c r="H132" s="573" t="s">
        <v>16858</v>
      </c>
      <c r="I132" s="573" t="s">
        <v>16859</v>
      </c>
      <c r="J132" s="519" t="s">
        <v>221</v>
      </c>
      <c r="K132" s="519" t="s">
        <v>219</v>
      </c>
      <c r="L132" s="519" t="s">
        <v>220</v>
      </c>
      <c r="M132" s="519" t="s">
        <v>221</v>
      </c>
      <c r="N132" s="573" t="s">
        <v>222</v>
      </c>
      <c r="O132" s="573" t="s">
        <v>221</v>
      </c>
      <c r="P132" s="573" t="s">
        <v>879</v>
      </c>
      <c r="Q132" s="574">
        <v>2.5</v>
      </c>
      <c r="R132" s="574">
        <v>1.5</v>
      </c>
      <c r="S132" s="612">
        <v>3.75</v>
      </c>
      <c r="T132" s="613">
        <v>2</v>
      </c>
      <c r="U132" s="522"/>
      <c r="V132" s="614">
        <v>1</v>
      </c>
      <c r="W132" s="523"/>
      <c r="X132" s="614">
        <v>0</v>
      </c>
      <c r="Y132" s="524"/>
      <c r="Z132" s="524"/>
      <c r="AA132" s="524"/>
      <c r="AB132" s="519" t="s">
        <v>62</v>
      </c>
      <c r="AC132" s="558" t="s">
        <v>224</v>
      </c>
      <c r="AD132" s="525" t="s">
        <v>225</v>
      </c>
      <c r="AE132" s="519" t="s">
        <v>1789</v>
      </c>
      <c r="AF132" s="519" t="s">
        <v>1790</v>
      </c>
      <c r="AG132" s="610" t="s">
        <v>1791</v>
      </c>
      <c r="AH132" s="519" t="s">
        <v>2207</v>
      </c>
      <c r="AI132" s="519" t="s">
        <v>346</v>
      </c>
      <c r="AJ132" s="526" t="s">
        <v>230</v>
      </c>
      <c r="AK132" s="608" t="s">
        <v>59</v>
      </c>
      <c r="AL132" s="527">
        <v>0.114</v>
      </c>
      <c r="AM132" s="612">
        <v>2771</v>
      </c>
      <c r="AN132" s="527">
        <v>0.66048493150684928</v>
      </c>
      <c r="AO132" s="527">
        <v>0.20497808219178079</v>
      </c>
      <c r="AP132" s="528">
        <v>0.8654630136986301</v>
      </c>
      <c r="AQ132" s="527">
        <v>0.70708767123287664</v>
      </c>
      <c r="AR132" s="527">
        <v>0.20497808219178079</v>
      </c>
      <c r="AS132" s="527">
        <v>0.91206575342465745</v>
      </c>
      <c r="AT132" s="527">
        <v>27.361972602739723</v>
      </c>
      <c r="AU132" s="529" t="s">
        <v>231</v>
      </c>
      <c r="AV132" s="530" t="s">
        <v>431</v>
      </c>
      <c r="AW132" s="519" t="s">
        <v>232</v>
      </c>
      <c r="AX132" s="573" t="s">
        <v>59</v>
      </c>
      <c r="AY132" s="531" t="s">
        <v>2291</v>
      </c>
      <c r="AZ132" s="519" t="s">
        <v>234</v>
      </c>
      <c r="BA132" s="575" t="s">
        <v>16860</v>
      </c>
      <c r="BB132" s="533"/>
      <c r="BC132" s="576" t="s">
        <v>16834</v>
      </c>
    </row>
    <row r="133" spans="1:55" s="519" customFormat="1" ht="15" customHeight="1" x14ac:dyDescent="0.25">
      <c r="A133" s="518">
        <v>191</v>
      </c>
      <c r="B133" s="557" t="s">
        <v>17088</v>
      </c>
      <c r="C133" s="584"/>
      <c r="D133" s="701">
        <v>2020</v>
      </c>
      <c r="E133" s="558" t="s">
        <v>55</v>
      </c>
      <c r="F133" s="573" t="s">
        <v>59</v>
      </c>
      <c r="G133" s="519" t="s">
        <v>27</v>
      </c>
      <c r="H133" s="573" t="s">
        <v>16800</v>
      </c>
      <c r="I133" s="573" t="s">
        <v>16801</v>
      </c>
      <c r="K133" s="519" t="s">
        <v>219</v>
      </c>
      <c r="L133" s="519" t="s">
        <v>220</v>
      </c>
      <c r="M133" s="519" t="s">
        <v>221</v>
      </c>
      <c r="N133" s="573" t="s">
        <v>222</v>
      </c>
      <c r="O133" s="573" t="s">
        <v>221</v>
      </c>
      <c r="P133" s="573" t="s">
        <v>879</v>
      </c>
      <c r="Q133" s="574">
        <v>6</v>
      </c>
      <c r="R133" s="574">
        <v>1.5</v>
      </c>
      <c r="S133" s="612">
        <v>9</v>
      </c>
      <c r="T133" s="613">
        <v>3</v>
      </c>
      <c r="U133" s="522"/>
      <c r="V133" s="614">
        <v>2</v>
      </c>
      <c r="W133" s="523"/>
      <c r="X133" s="614">
        <v>1</v>
      </c>
      <c r="Y133" s="524"/>
      <c r="Z133" s="524"/>
      <c r="AA133" s="524"/>
      <c r="AB133" s="519" t="s">
        <v>62</v>
      </c>
      <c r="AC133" s="558" t="s">
        <v>224</v>
      </c>
      <c r="AD133" s="525" t="s">
        <v>225</v>
      </c>
      <c r="AE133" s="519" t="s">
        <v>1789</v>
      </c>
      <c r="AF133" s="519" t="s">
        <v>1790</v>
      </c>
      <c r="AG133" s="610" t="s">
        <v>1791</v>
      </c>
      <c r="AH133" s="519" t="s">
        <v>2207</v>
      </c>
      <c r="AI133" s="519" t="s">
        <v>2294</v>
      </c>
      <c r="AJ133" s="526" t="s">
        <v>230</v>
      </c>
      <c r="AK133" s="608" t="s">
        <v>59</v>
      </c>
      <c r="AL133" s="527">
        <v>0.114</v>
      </c>
      <c r="AM133" s="612">
        <v>974.1</v>
      </c>
      <c r="AN133" s="527">
        <v>0.23218273972602738</v>
      </c>
      <c r="AO133" s="527">
        <v>7.205671232876712E-2</v>
      </c>
      <c r="AP133" s="528">
        <v>0.30423945205479452</v>
      </c>
      <c r="AQ133" s="527">
        <v>0.66495241552511408</v>
      </c>
      <c r="AR133" s="527">
        <v>7.205671232876712E-2</v>
      </c>
      <c r="AS133" s="527">
        <v>0.73700912785388117</v>
      </c>
      <c r="AT133" s="527">
        <v>22.110273835616436</v>
      </c>
      <c r="AU133" s="529" t="s">
        <v>231</v>
      </c>
      <c r="AV133" s="530" t="s">
        <v>431</v>
      </c>
      <c r="AW133" s="519" t="s">
        <v>232</v>
      </c>
      <c r="AX133" s="573" t="s">
        <v>59</v>
      </c>
      <c r="AY133" s="531" t="s">
        <v>2295</v>
      </c>
      <c r="AZ133" s="519" t="s">
        <v>234</v>
      </c>
      <c r="BB133" s="533"/>
    </row>
    <row r="134" spans="1:55" s="519" customFormat="1" ht="25.5" customHeight="1" x14ac:dyDescent="0.25">
      <c r="A134" s="518">
        <v>192</v>
      </c>
      <c r="B134" s="557" t="s">
        <v>17088</v>
      </c>
      <c r="C134" s="664" t="s">
        <v>17090</v>
      </c>
      <c r="D134" s="701">
        <v>2020</v>
      </c>
      <c r="E134" s="558" t="s">
        <v>55</v>
      </c>
      <c r="F134" s="573" t="s">
        <v>59</v>
      </c>
      <c r="G134" s="519" t="s">
        <v>28</v>
      </c>
      <c r="H134" s="573" t="s">
        <v>2306</v>
      </c>
      <c r="I134" s="573" t="s">
        <v>2307</v>
      </c>
      <c r="K134" s="519" t="s">
        <v>219</v>
      </c>
      <c r="L134" s="519" t="s">
        <v>220</v>
      </c>
      <c r="M134" s="519" t="s">
        <v>221</v>
      </c>
      <c r="N134" s="573" t="s">
        <v>222</v>
      </c>
      <c r="O134" s="573" t="s">
        <v>221</v>
      </c>
      <c r="P134" s="573" t="s">
        <v>879</v>
      </c>
      <c r="Q134" s="574">
        <v>4</v>
      </c>
      <c r="R134" s="574">
        <v>2</v>
      </c>
      <c r="S134" s="612">
        <v>8</v>
      </c>
      <c r="T134" s="613">
        <v>3</v>
      </c>
      <c r="U134" s="522"/>
      <c r="V134" s="614">
        <v>2</v>
      </c>
      <c r="W134" s="523"/>
      <c r="X134" s="614">
        <v>0</v>
      </c>
      <c r="Y134" s="524"/>
      <c r="Z134" s="524"/>
      <c r="AA134" s="524">
        <v>1</v>
      </c>
      <c r="AB134" s="519" t="s">
        <v>62</v>
      </c>
      <c r="AC134" s="558" t="s">
        <v>224</v>
      </c>
      <c r="AD134" s="525" t="s">
        <v>225</v>
      </c>
      <c r="AE134" s="519" t="s">
        <v>1789</v>
      </c>
      <c r="AF134" s="519" t="s">
        <v>1790</v>
      </c>
      <c r="AG134" s="610" t="s">
        <v>1791</v>
      </c>
      <c r="AH134" s="519" t="s">
        <v>2207</v>
      </c>
      <c r="AI134" s="519" t="s">
        <v>347</v>
      </c>
      <c r="AJ134" s="526" t="s">
        <v>230</v>
      </c>
      <c r="AK134" s="608" t="s">
        <v>59</v>
      </c>
      <c r="AL134" s="527">
        <v>0.114</v>
      </c>
      <c r="AM134" s="612">
        <v>3823.15</v>
      </c>
      <c r="AN134" s="520">
        <v>0.9112713698630136</v>
      </c>
      <c r="AO134" s="520">
        <v>0.28280835616438355</v>
      </c>
      <c r="AP134" s="528">
        <v>1.1940797260273972</v>
      </c>
      <c r="AQ134" s="520">
        <v>1.5243839726027397</v>
      </c>
      <c r="AR134" s="520">
        <v>0.42929630136986296</v>
      </c>
      <c r="AS134" s="520">
        <v>1.9536802739726027</v>
      </c>
      <c r="AT134" s="520">
        <v>58.610408219178083</v>
      </c>
      <c r="AU134" s="529" t="s">
        <v>231</v>
      </c>
      <c r="AV134" s="530" t="s">
        <v>431</v>
      </c>
      <c r="AW134" s="519" t="s">
        <v>232</v>
      </c>
      <c r="AX134" s="573" t="s">
        <v>59</v>
      </c>
      <c r="AY134" s="531" t="s">
        <v>2308</v>
      </c>
      <c r="AZ134" s="519" t="s">
        <v>234</v>
      </c>
      <c r="BB134" s="533"/>
    </row>
    <row r="135" spans="1:55" s="519" customFormat="1" ht="24" customHeight="1" x14ac:dyDescent="0.25">
      <c r="A135" s="518">
        <v>193</v>
      </c>
      <c r="B135" s="557" t="s">
        <v>17088</v>
      </c>
      <c r="C135" s="664" t="s">
        <v>17090</v>
      </c>
      <c r="D135" s="701">
        <v>2020</v>
      </c>
      <c r="E135" s="558" t="s">
        <v>55</v>
      </c>
      <c r="F135" s="573" t="s">
        <v>59</v>
      </c>
      <c r="G135" s="519" t="s">
        <v>29</v>
      </c>
      <c r="H135" s="573" t="s">
        <v>2313</v>
      </c>
      <c r="I135" s="573" t="s">
        <v>2314</v>
      </c>
      <c r="K135" s="519" t="s">
        <v>317</v>
      </c>
      <c r="L135" s="519" t="s">
        <v>1413</v>
      </c>
      <c r="M135" s="519" t="s">
        <v>221</v>
      </c>
      <c r="N135" s="573" t="s">
        <v>222</v>
      </c>
      <c r="O135" s="573" t="s">
        <v>221</v>
      </c>
      <c r="P135" s="573" t="s">
        <v>879</v>
      </c>
      <c r="Q135" s="574">
        <v>4.5</v>
      </c>
      <c r="R135" s="574">
        <v>2</v>
      </c>
      <c r="S135" s="612">
        <v>9</v>
      </c>
      <c r="T135" s="613">
        <v>6</v>
      </c>
      <c r="U135" s="522"/>
      <c r="V135" s="614">
        <v>2</v>
      </c>
      <c r="W135" s="523"/>
      <c r="X135" s="614">
        <v>1</v>
      </c>
      <c r="Y135" s="524"/>
      <c r="Z135" s="524"/>
      <c r="AA135" s="524"/>
      <c r="AB135" s="519" t="s">
        <v>62</v>
      </c>
      <c r="AC135" s="558" t="s">
        <v>224</v>
      </c>
      <c r="AD135" s="525" t="s">
        <v>225</v>
      </c>
      <c r="AE135" s="519" t="s">
        <v>1789</v>
      </c>
      <c r="AF135" s="519" t="s">
        <v>1790</v>
      </c>
      <c r="AG135" s="610" t="s">
        <v>1791</v>
      </c>
      <c r="AH135" s="573" t="s">
        <v>2315</v>
      </c>
      <c r="AI135" s="519" t="s">
        <v>881</v>
      </c>
      <c r="AJ135" s="526" t="s">
        <v>230</v>
      </c>
      <c r="AK135" s="608" t="s">
        <v>59</v>
      </c>
      <c r="AL135" s="527">
        <v>0.114</v>
      </c>
      <c r="AM135" s="612">
        <v>6081</v>
      </c>
      <c r="AN135" s="520">
        <v>1.4494438356164381</v>
      </c>
      <c r="AO135" s="520">
        <v>0.44982739726027399</v>
      </c>
      <c r="AP135" s="528">
        <v>1.8992712328767121</v>
      </c>
      <c r="AQ135" s="520">
        <v>5.5100294474885825</v>
      </c>
      <c r="AR135" s="520">
        <v>1.338438082191781</v>
      </c>
      <c r="AS135" s="520">
        <v>6.848467529680363</v>
      </c>
      <c r="AT135" s="520">
        <v>205.45402589041089</v>
      </c>
      <c r="AU135" s="529" t="s">
        <v>231</v>
      </c>
      <c r="AV135" s="530" t="s">
        <v>431</v>
      </c>
      <c r="AW135" s="519" t="s">
        <v>232</v>
      </c>
      <c r="AX135" s="573" t="s">
        <v>59</v>
      </c>
      <c r="AY135" s="531" t="s">
        <v>2316</v>
      </c>
      <c r="AZ135" s="519" t="s">
        <v>234</v>
      </c>
      <c r="BB135" s="533"/>
    </row>
    <row r="136" spans="1:55" s="519" customFormat="1" ht="15" customHeight="1" x14ac:dyDescent="0.25">
      <c r="A136" s="518">
        <v>194</v>
      </c>
      <c r="B136" s="557" t="s">
        <v>17088</v>
      </c>
      <c r="C136" s="584"/>
      <c r="D136" s="701">
        <v>2020</v>
      </c>
      <c r="E136" s="572" t="s">
        <v>55</v>
      </c>
      <c r="F136" s="587" t="s">
        <v>59</v>
      </c>
      <c r="G136" s="535" t="s">
        <v>30</v>
      </c>
      <c r="H136" s="573" t="s">
        <v>16868</v>
      </c>
      <c r="I136" s="573" t="s">
        <v>16869</v>
      </c>
      <c r="J136" s="519" t="s">
        <v>818</v>
      </c>
      <c r="K136" s="519" t="s">
        <v>219</v>
      </c>
      <c r="L136" s="519" t="s">
        <v>220</v>
      </c>
      <c r="M136" s="519" t="s">
        <v>221</v>
      </c>
      <c r="N136" s="573" t="s">
        <v>222</v>
      </c>
      <c r="O136" s="573" t="s">
        <v>221</v>
      </c>
      <c r="P136" s="573" t="s">
        <v>879</v>
      </c>
      <c r="Q136" s="574">
        <v>6</v>
      </c>
      <c r="R136" s="574">
        <v>2</v>
      </c>
      <c r="S136" s="612">
        <v>12</v>
      </c>
      <c r="T136" s="613">
        <v>4</v>
      </c>
      <c r="U136" s="522"/>
      <c r="V136" s="614">
        <v>2</v>
      </c>
      <c r="W136" s="523"/>
      <c r="X136" s="614">
        <v>0</v>
      </c>
      <c r="Y136" s="524"/>
      <c r="Z136" s="524"/>
      <c r="AA136" s="524"/>
      <c r="AB136" s="519" t="s">
        <v>62</v>
      </c>
      <c r="AC136" s="558" t="s">
        <v>224</v>
      </c>
      <c r="AD136" s="525" t="s">
        <v>225</v>
      </c>
      <c r="AE136" s="519" t="s">
        <v>1789</v>
      </c>
      <c r="AF136" s="519" t="s">
        <v>1790</v>
      </c>
      <c r="AG136" s="610" t="s">
        <v>1791</v>
      </c>
      <c r="AH136" s="573" t="s">
        <v>2341</v>
      </c>
      <c r="AI136" s="519" t="s">
        <v>528</v>
      </c>
      <c r="AJ136" s="526" t="s">
        <v>230</v>
      </c>
      <c r="AK136" s="608" t="s">
        <v>59</v>
      </c>
      <c r="AL136" s="527">
        <v>0.114</v>
      </c>
      <c r="AM136" s="612">
        <v>6110.2</v>
      </c>
      <c r="AN136" s="527">
        <v>1.4564038356164384</v>
      </c>
      <c r="AO136" s="527">
        <v>0.45198739726027393</v>
      </c>
      <c r="AP136" s="528">
        <v>1.9083912328767123</v>
      </c>
      <c r="AQ136" s="527">
        <v>3.0966994520547946</v>
      </c>
      <c r="AR136" s="527">
        <v>0.9610446575342465</v>
      </c>
      <c r="AS136" s="527">
        <v>4.0577441095890405</v>
      </c>
      <c r="AT136" s="527">
        <v>121.73232328767122</v>
      </c>
      <c r="AU136" s="529" t="s">
        <v>231</v>
      </c>
      <c r="AV136" s="530" t="s">
        <v>431</v>
      </c>
      <c r="AW136" s="519" t="s">
        <v>232</v>
      </c>
      <c r="AX136" s="573" t="s">
        <v>59</v>
      </c>
      <c r="AY136" s="531" t="s">
        <v>2342</v>
      </c>
      <c r="AZ136" s="519" t="s">
        <v>234</v>
      </c>
      <c r="BA136" s="575" t="s">
        <v>16871</v>
      </c>
      <c r="BB136" s="533"/>
      <c r="BC136" s="576" t="s">
        <v>16872</v>
      </c>
    </row>
    <row r="137" spans="1:55" s="519" customFormat="1" ht="15" customHeight="1" x14ac:dyDescent="0.25">
      <c r="A137" s="518">
        <v>195</v>
      </c>
      <c r="B137" s="557" t="s">
        <v>17088</v>
      </c>
      <c r="C137" s="584"/>
      <c r="D137" s="701">
        <v>2020</v>
      </c>
      <c r="E137" s="572" t="s">
        <v>55</v>
      </c>
      <c r="F137" s="587" t="s">
        <v>59</v>
      </c>
      <c r="G137" s="535" t="s">
        <v>2351</v>
      </c>
      <c r="H137" s="573" t="s">
        <v>16873</v>
      </c>
      <c r="I137" s="573" t="s">
        <v>16874</v>
      </c>
      <c r="J137" s="519" t="s">
        <v>221</v>
      </c>
      <c r="K137" s="519" t="s">
        <v>317</v>
      </c>
      <c r="L137" s="519" t="s">
        <v>220</v>
      </c>
      <c r="M137" s="519" t="s">
        <v>221</v>
      </c>
      <c r="N137" s="573" t="s">
        <v>222</v>
      </c>
      <c r="O137" s="573" t="s">
        <v>221</v>
      </c>
      <c r="P137" s="573" t="s">
        <v>879</v>
      </c>
      <c r="Q137" s="574">
        <v>6</v>
      </c>
      <c r="R137" s="574">
        <v>2</v>
      </c>
      <c r="S137" s="612">
        <v>12</v>
      </c>
      <c r="T137" s="613">
        <v>4</v>
      </c>
      <c r="U137" s="522"/>
      <c r="V137" s="614">
        <v>2</v>
      </c>
      <c r="W137" s="523"/>
      <c r="X137" s="614">
        <v>1</v>
      </c>
      <c r="Y137" s="524">
        <v>2</v>
      </c>
      <c r="Z137" s="524"/>
      <c r="AA137" s="524">
        <v>0</v>
      </c>
      <c r="AB137" s="519" t="s">
        <v>62</v>
      </c>
      <c r="AC137" s="558" t="s">
        <v>224</v>
      </c>
      <c r="AD137" s="525" t="s">
        <v>225</v>
      </c>
      <c r="AE137" s="519" t="s">
        <v>1789</v>
      </c>
      <c r="AF137" s="519" t="s">
        <v>1790</v>
      </c>
      <c r="AG137" s="610" t="s">
        <v>1791</v>
      </c>
      <c r="AH137" s="573" t="s">
        <v>2341</v>
      </c>
      <c r="AI137" s="519" t="s">
        <v>348</v>
      </c>
      <c r="AJ137" s="526" t="s">
        <v>230</v>
      </c>
      <c r="AK137" s="608" t="s">
        <v>59</v>
      </c>
      <c r="AL137" s="527">
        <v>0.114</v>
      </c>
      <c r="AM137" s="612">
        <v>4717.6000000000004</v>
      </c>
      <c r="AN137" s="527">
        <v>1.1244690410958904</v>
      </c>
      <c r="AO137" s="527">
        <v>0.34897315068493151</v>
      </c>
      <c r="AP137" s="528">
        <v>1.4734421917808218</v>
      </c>
      <c r="AQ137" s="527">
        <v>6.601850465753424</v>
      </c>
      <c r="AR137" s="527">
        <v>1.8030570410958906</v>
      </c>
      <c r="AS137" s="527">
        <v>8.4049075068493142</v>
      </c>
      <c r="AT137" s="527">
        <v>252.14722520547943</v>
      </c>
      <c r="AU137" s="529" t="s">
        <v>231</v>
      </c>
      <c r="AV137" s="530" t="s">
        <v>431</v>
      </c>
      <c r="AW137" s="519" t="s">
        <v>232</v>
      </c>
      <c r="AX137" s="573" t="s">
        <v>59</v>
      </c>
      <c r="AY137" s="531" t="s">
        <v>2352</v>
      </c>
      <c r="AZ137" s="519" t="s">
        <v>234</v>
      </c>
      <c r="BA137" s="575" t="s">
        <v>16875</v>
      </c>
      <c r="BB137" s="533"/>
      <c r="BC137" s="576" t="s">
        <v>16834</v>
      </c>
    </row>
    <row r="138" spans="1:55" s="519" customFormat="1" ht="21" customHeight="1" x14ac:dyDescent="0.25">
      <c r="A138" s="518">
        <v>196</v>
      </c>
      <c r="B138" s="557" t="s">
        <v>17088</v>
      </c>
      <c r="C138" s="584"/>
      <c r="D138" s="701">
        <v>2020</v>
      </c>
      <c r="E138" s="558" t="s">
        <v>55</v>
      </c>
      <c r="F138" s="573" t="s">
        <v>59</v>
      </c>
      <c r="G138" s="519" t="s">
        <v>2368</v>
      </c>
      <c r="H138" s="573" t="s">
        <v>2369</v>
      </c>
      <c r="I138" s="573" t="s">
        <v>2370</v>
      </c>
      <c r="K138" s="519" t="s">
        <v>219</v>
      </c>
      <c r="L138" s="519" t="s">
        <v>220</v>
      </c>
      <c r="M138" s="519" t="s">
        <v>221</v>
      </c>
      <c r="N138" s="573" t="s">
        <v>222</v>
      </c>
      <c r="O138" s="573" t="s">
        <v>221</v>
      </c>
      <c r="P138" s="573" t="s">
        <v>879</v>
      </c>
      <c r="Q138" s="574">
        <v>2</v>
      </c>
      <c r="R138" s="574">
        <v>1.5</v>
      </c>
      <c r="S138" s="612">
        <v>3</v>
      </c>
      <c r="T138" s="613">
        <v>2</v>
      </c>
      <c r="U138" s="522"/>
      <c r="V138" s="614">
        <v>2</v>
      </c>
      <c r="W138" s="523"/>
      <c r="X138" s="614">
        <v>0</v>
      </c>
      <c r="Y138" s="524"/>
      <c r="Z138" s="524"/>
      <c r="AA138" s="524"/>
      <c r="AB138" s="519" t="s">
        <v>62</v>
      </c>
      <c r="AC138" s="558" t="s">
        <v>224</v>
      </c>
      <c r="AD138" s="525" t="s">
        <v>225</v>
      </c>
      <c r="AE138" s="519" t="s">
        <v>1789</v>
      </c>
      <c r="AF138" s="519" t="s">
        <v>1790</v>
      </c>
      <c r="AG138" s="610" t="s">
        <v>1791</v>
      </c>
      <c r="AH138" s="573" t="s">
        <v>2096</v>
      </c>
      <c r="AI138" s="519" t="s">
        <v>488</v>
      </c>
      <c r="AJ138" s="526" t="s">
        <v>230</v>
      </c>
      <c r="AK138" s="608" t="s">
        <v>59</v>
      </c>
      <c r="AL138" s="527">
        <v>0.114</v>
      </c>
      <c r="AM138" s="612">
        <v>7824.4</v>
      </c>
      <c r="AN138" s="520">
        <v>1.8649939726027394</v>
      </c>
      <c r="AO138" s="520">
        <v>0.5787912328767123</v>
      </c>
      <c r="AP138" s="528">
        <v>2.4437852054794518</v>
      </c>
      <c r="AQ138" s="520">
        <v>3.3272613698630131</v>
      </c>
      <c r="AR138" s="520">
        <v>1.0325983561643834</v>
      </c>
      <c r="AS138" s="520">
        <v>4.3598597260273966</v>
      </c>
      <c r="AT138" s="520">
        <v>130.7957917808219</v>
      </c>
      <c r="AU138" s="529" t="s">
        <v>231</v>
      </c>
      <c r="AV138" s="530" t="s">
        <v>431</v>
      </c>
      <c r="AW138" s="519" t="s">
        <v>232</v>
      </c>
      <c r="AX138" s="573" t="s">
        <v>59</v>
      </c>
      <c r="AY138" s="531" t="s">
        <v>2371</v>
      </c>
      <c r="AZ138" s="519" t="s">
        <v>234</v>
      </c>
      <c r="BB138" s="533"/>
    </row>
    <row r="139" spans="1:55" s="519" customFormat="1" ht="21" customHeight="1" x14ac:dyDescent="0.25">
      <c r="A139" s="518">
        <v>197</v>
      </c>
      <c r="B139" s="557" t="s">
        <v>17088</v>
      </c>
      <c r="C139" s="584"/>
      <c r="D139" s="701">
        <v>2020</v>
      </c>
      <c r="E139" s="558" t="s">
        <v>55</v>
      </c>
      <c r="F139" s="573" t="s">
        <v>59</v>
      </c>
      <c r="G139" s="519" t="s">
        <v>2373</v>
      </c>
      <c r="H139" s="573" t="s">
        <v>2374</v>
      </c>
      <c r="I139" s="573" t="s">
        <v>2375</v>
      </c>
      <c r="K139" s="519" t="s">
        <v>219</v>
      </c>
      <c r="L139" s="519" t="s">
        <v>220</v>
      </c>
      <c r="M139" s="519" t="s">
        <v>221</v>
      </c>
      <c r="N139" s="573" t="s">
        <v>222</v>
      </c>
      <c r="O139" s="573" t="s">
        <v>221</v>
      </c>
      <c r="P139" s="573" t="s">
        <v>879</v>
      </c>
      <c r="Q139" s="574">
        <v>4.5</v>
      </c>
      <c r="R139" s="574">
        <v>2</v>
      </c>
      <c r="S139" s="612">
        <v>9</v>
      </c>
      <c r="T139" s="613">
        <v>4</v>
      </c>
      <c r="U139" s="522"/>
      <c r="V139" s="614">
        <v>2</v>
      </c>
      <c r="W139" s="523"/>
      <c r="X139" s="614">
        <v>1</v>
      </c>
      <c r="Y139" s="524"/>
      <c r="Z139" s="524"/>
      <c r="AA139" s="524"/>
      <c r="AB139" s="519" t="s">
        <v>62</v>
      </c>
      <c r="AC139" s="558" t="s">
        <v>224</v>
      </c>
      <c r="AD139" s="525" t="s">
        <v>225</v>
      </c>
      <c r="AE139" s="519" t="s">
        <v>1789</v>
      </c>
      <c r="AF139" s="519" t="s">
        <v>1790</v>
      </c>
      <c r="AG139" s="610" t="s">
        <v>1791</v>
      </c>
      <c r="AH139" s="573" t="s">
        <v>2096</v>
      </c>
      <c r="AI139" s="519" t="s">
        <v>2376</v>
      </c>
      <c r="AJ139" s="526" t="s">
        <v>230</v>
      </c>
      <c r="AK139" s="608" t="s">
        <v>59</v>
      </c>
      <c r="AL139" s="527">
        <v>0.114</v>
      </c>
      <c r="AM139" s="612">
        <v>7273</v>
      </c>
      <c r="AN139" s="520">
        <v>1.7335643835616437</v>
      </c>
      <c r="AO139" s="520">
        <v>0.53800273972602741</v>
      </c>
      <c r="AP139" s="528">
        <v>2.2715671232876709</v>
      </c>
      <c r="AQ139" s="520">
        <v>2.4708977168949771</v>
      </c>
      <c r="AR139" s="520">
        <v>0.53800273972602741</v>
      </c>
      <c r="AS139" s="520">
        <v>3.0089004566210047</v>
      </c>
      <c r="AT139" s="520">
        <v>90.267013698630137</v>
      </c>
      <c r="AU139" s="529" t="s">
        <v>231</v>
      </c>
      <c r="AV139" s="530" t="s">
        <v>431</v>
      </c>
      <c r="AW139" s="519" t="s">
        <v>232</v>
      </c>
      <c r="AX139" s="573" t="s">
        <v>59</v>
      </c>
      <c r="AY139" s="531" t="s">
        <v>2377</v>
      </c>
      <c r="AZ139" s="519" t="s">
        <v>234</v>
      </c>
      <c r="BB139" s="533"/>
    </row>
    <row r="140" spans="1:55" s="519" customFormat="1" ht="20.25" customHeight="1" x14ac:dyDescent="0.25">
      <c r="A140" s="518">
        <v>198</v>
      </c>
      <c r="B140" s="557" t="s">
        <v>17088</v>
      </c>
      <c r="C140" s="584"/>
      <c r="D140" s="701">
        <v>2020</v>
      </c>
      <c r="E140" s="558" t="s">
        <v>55</v>
      </c>
      <c r="F140" s="573" t="s">
        <v>59</v>
      </c>
      <c r="G140" s="519" t="s">
        <v>2393</v>
      </c>
      <c r="H140" s="573" t="s">
        <v>2394</v>
      </c>
      <c r="I140" s="573" t="s">
        <v>2395</v>
      </c>
      <c r="K140" s="519" t="s">
        <v>317</v>
      </c>
      <c r="L140" s="519" t="s">
        <v>1413</v>
      </c>
      <c r="M140" s="519" t="s">
        <v>221</v>
      </c>
      <c r="N140" s="573" t="s">
        <v>1337</v>
      </c>
      <c r="O140" s="573" t="s">
        <v>221</v>
      </c>
      <c r="P140" s="573" t="s">
        <v>879</v>
      </c>
      <c r="Q140" s="574">
        <v>3</v>
      </c>
      <c r="R140" s="574">
        <v>1.5</v>
      </c>
      <c r="S140" s="612">
        <v>4.5</v>
      </c>
      <c r="T140" s="613">
        <v>4</v>
      </c>
      <c r="U140" s="522"/>
      <c r="V140" s="614">
        <v>2</v>
      </c>
      <c r="W140" s="523"/>
      <c r="X140" s="614">
        <v>0</v>
      </c>
      <c r="Y140" s="524"/>
      <c r="Z140" s="524"/>
      <c r="AA140" s="524"/>
      <c r="AB140" s="519" t="s">
        <v>62</v>
      </c>
      <c r="AC140" s="558" t="s">
        <v>224</v>
      </c>
      <c r="AD140" s="525" t="s">
        <v>225</v>
      </c>
      <c r="AE140" s="519" t="s">
        <v>1789</v>
      </c>
      <c r="AF140" s="519" t="s">
        <v>1790</v>
      </c>
      <c r="AG140" s="610" t="s">
        <v>1791</v>
      </c>
      <c r="AH140" s="573" t="s">
        <v>2096</v>
      </c>
      <c r="AI140" s="519" t="s">
        <v>229</v>
      </c>
      <c r="AJ140" s="526" t="s">
        <v>230</v>
      </c>
      <c r="AK140" s="608" t="s">
        <v>59</v>
      </c>
      <c r="AL140" s="527">
        <v>0.114</v>
      </c>
      <c r="AM140" s="612">
        <v>3400.2</v>
      </c>
      <c r="AN140" s="520">
        <v>0.81045863013698616</v>
      </c>
      <c r="AO140" s="520">
        <v>0.25152164383561643</v>
      </c>
      <c r="AP140" s="528">
        <v>1.0619802739726025</v>
      </c>
      <c r="AQ140" s="520">
        <v>2.1601572602739725</v>
      </c>
      <c r="AR140" s="520">
        <v>0.25152164383561643</v>
      </c>
      <c r="AS140" s="520">
        <v>2.4116789041095887</v>
      </c>
      <c r="AT140" s="520">
        <v>72.350367123287668</v>
      </c>
      <c r="AU140" s="529" t="s">
        <v>231</v>
      </c>
      <c r="AV140" s="530" t="s">
        <v>431</v>
      </c>
      <c r="AW140" s="519" t="s">
        <v>232</v>
      </c>
      <c r="AX140" s="573" t="s">
        <v>59</v>
      </c>
      <c r="AY140" s="531" t="s">
        <v>2396</v>
      </c>
      <c r="AZ140" s="519" t="s">
        <v>234</v>
      </c>
      <c r="BB140" s="533"/>
    </row>
    <row r="141" spans="1:55" s="519" customFormat="1" ht="27.75" customHeight="1" x14ac:dyDescent="0.25">
      <c r="A141" s="518">
        <v>199</v>
      </c>
      <c r="B141" s="557" t="s">
        <v>17088</v>
      </c>
      <c r="C141" s="584"/>
      <c r="D141" s="701">
        <v>2020</v>
      </c>
      <c r="E141" s="558" t="s">
        <v>55</v>
      </c>
      <c r="F141" s="573" t="s">
        <v>59</v>
      </c>
      <c r="G141" s="519" t="s">
        <v>2426</v>
      </c>
      <c r="H141" s="573" t="s">
        <v>2427</v>
      </c>
      <c r="I141" s="573" t="s">
        <v>2428</v>
      </c>
      <c r="K141" s="519" t="s">
        <v>219</v>
      </c>
      <c r="L141" s="519" t="s">
        <v>220</v>
      </c>
      <c r="M141" s="519" t="s">
        <v>221</v>
      </c>
      <c r="N141" s="573" t="s">
        <v>222</v>
      </c>
      <c r="O141" s="573" t="s">
        <v>221</v>
      </c>
      <c r="P141" s="573" t="s">
        <v>879</v>
      </c>
      <c r="Q141" s="574">
        <v>5</v>
      </c>
      <c r="R141" s="574">
        <v>1.5</v>
      </c>
      <c r="S141" s="612">
        <v>7.5</v>
      </c>
      <c r="T141" s="613">
        <v>3</v>
      </c>
      <c r="U141" s="522"/>
      <c r="V141" s="614">
        <v>2</v>
      </c>
      <c r="W141" s="523"/>
      <c r="X141" s="614">
        <v>0</v>
      </c>
      <c r="Y141" s="524"/>
      <c r="Z141" s="524"/>
      <c r="AA141" s="524"/>
      <c r="AB141" s="519" t="s">
        <v>62</v>
      </c>
      <c r="AC141" s="558" t="s">
        <v>224</v>
      </c>
      <c r="AD141" s="525" t="s">
        <v>225</v>
      </c>
      <c r="AE141" s="519" t="s">
        <v>1789</v>
      </c>
      <c r="AF141" s="519" t="s">
        <v>1790</v>
      </c>
      <c r="AG141" s="610" t="s">
        <v>1791</v>
      </c>
      <c r="AH141" s="573" t="s">
        <v>2096</v>
      </c>
      <c r="AI141" s="519" t="s">
        <v>235</v>
      </c>
      <c r="AJ141" s="526" t="s">
        <v>230</v>
      </c>
      <c r="AK141" s="608" t="s">
        <v>59</v>
      </c>
      <c r="AL141" s="527">
        <v>0.114</v>
      </c>
      <c r="AM141" s="612">
        <v>13387.3</v>
      </c>
      <c r="AN141" s="520">
        <v>3.1909454794520546</v>
      </c>
      <c r="AO141" s="520">
        <v>0.99029342465753412</v>
      </c>
      <c r="AP141" s="528">
        <v>4.1812389041095885</v>
      </c>
      <c r="AQ141" s="520">
        <v>3.1909454794520546</v>
      </c>
      <c r="AR141" s="520">
        <v>0.99029342465753412</v>
      </c>
      <c r="AS141" s="520">
        <v>4.1812389041095885</v>
      </c>
      <c r="AT141" s="520">
        <v>125.43716712328765</v>
      </c>
      <c r="AU141" s="529" t="s">
        <v>231</v>
      </c>
      <c r="AV141" s="530" t="s">
        <v>431</v>
      </c>
      <c r="AW141" s="519" t="s">
        <v>232</v>
      </c>
      <c r="AX141" s="573" t="s">
        <v>59</v>
      </c>
      <c r="AY141" s="531" t="s">
        <v>2429</v>
      </c>
      <c r="AZ141" s="519" t="s">
        <v>234</v>
      </c>
      <c r="BB141" s="533"/>
    </row>
    <row r="142" spans="1:55" s="519" customFormat="1" ht="30" customHeight="1" x14ac:dyDescent="0.25">
      <c r="A142" s="518">
        <v>200</v>
      </c>
      <c r="B142" s="557" t="s">
        <v>17088</v>
      </c>
      <c r="C142" s="584"/>
      <c r="D142" s="701">
        <v>2020</v>
      </c>
      <c r="E142" s="558" t="s">
        <v>55</v>
      </c>
      <c r="F142" s="573" t="s">
        <v>59</v>
      </c>
      <c r="G142" s="519" t="s">
        <v>2430</v>
      </c>
      <c r="H142" s="573" t="s">
        <v>2431</v>
      </c>
      <c r="I142" s="573" t="s">
        <v>2432</v>
      </c>
      <c r="K142" s="519" t="s">
        <v>219</v>
      </c>
      <c r="L142" s="519" t="s">
        <v>220</v>
      </c>
      <c r="M142" s="519" t="s">
        <v>221</v>
      </c>
      <c r="N142" s="573" t="s">
        <v>222</v>
      </c>
      <c r="O142" s="573" t="s">
        <v>221</v>
      </c>
      <c r="P142" s="573" t="s">
        <v>879</v>
      </c>
      <c r="Q142" s="574">
        <v>4.5</v>
      </c>
      <c r="R142" s="574">
        <v>2</v>
      </c>
      <c r="S142" s="612">
        <v>9</v>
      </c>
      <c r="T142" s="613">
        <v>5</v>
      </c>
      <c r="U142" s="522"/>
      <c r="V142" s="614">
        <v>3</v>
      </c>
      <c r="W142" s="523"/>
      <c r="X142" s="614">
        <v>1</v>
      </c>
      <c r="Y142" s="524"/>
      <c r="Z142" s="524"/>
      <c r="AA142" s="524"/>
      <c r="AB142" s="519" t="s">
        <v>62</v>
      </c>
      <c r="AC142" s="558" t="s">
        <v>224</v>
      </c>
      <c r="AD142" s="525" t="s">
        <v>225</v>
      </c>
      <c r="AE142" s="519" t="s">
        <v>1789</v>
      </c>
      <c r="AF142" s="519" t="s">
        <v>1790</v>
      </c>
      <c r="AG142" s="610" t="s">
        <v>1791</v>
      </c>
      <c r="AH142" s="573" t="s">
        <v>2096</v>
      </c>
      <c r="AI142" s="519" t="s">
        <v>2433</v>
      </c>
      <c r="AJ142" s="526" t="s">
        <v>230</v>
      </c>
      <c r="AK142" s="608" t="s">
        <v>59</v>
      </c>
      <c r="AL142" s="527">
        <v>0.114</v>
      </c>
      <c r="AM142" s="612">
        <v>8687</v>
      </c>
      <c r="AN142" s="520">
        <v>2.0705999999999998</v>
      </c>
      <c r="AO142" s="520">
        <v>0.64260000000000006</v>
      </c>
      <c r="AP142" s="528">
        <v>2.7131999999999996</v>
      </c>
      <c r="AQ142" s="520">
        <v>2.0705999999999998</v>
      </c>
      <c r="AR142" s="520">
        <v>0.64260000000000006</v>
      </c>
      <c r="AS142" s="520">
        <v>2.7131999999999996</v>
      </c>
      <c r="AT142" s="520">
        <v>81.395999999999987</v>
      </c>
      <c r="AU142" s="529" t="s">
        <v>231</v>
      </c>
      <c r="AV142" s="530" t="s">
        <v>431</v>
      </c>
      <c r="AW142" s="519" t="s">
        <v>232</v>
      </c>
      <c r="AX142" s="573" t="s">
        <v>59</v>
      </c>
      <c r="AY142" s="531" t="s">
        <v>2434</v>
      </c>
      <c r="AZ142" s="519" t="s">
        <v>234</v>
      </c>
      <c r="BB142" s="533"/>
    </row>
    <row r="143" spans="1:55" s="519" customFormat="1" ht="18.75" customHeight="1" x14ac:dyDescent="0.25">
      <c r="A143" s="518">
        <v>201</v>
      </c>
      <c r="B143" s="557" t="s">
        <v>17088</v>
      </c>
      <c r="C143" s="584"/>
      <c r="D143" s="701">
        <v>2020</v>
      </c>
      <c r="E143" s="572" t="s">
        <v>55</v>
      </c>
      <c r="F143" s="587" t="s">
        <v>59</v>
      </c>
      <c r="G143" s="535" t="s">
        <v>16456</v>
      </c>
      <c r="H143" s="573" t="s">
        <v>16883</v>
      </c>
      <c r="I143" s="573" t="s">
        <v>16884</v>
      </c>
      <c r="J143" s="519" t="s">
        <v>221</v>
      </c>
      <c r="K143" s="519" t="s">
        <v>219</v>
      </c>
      <c r="L143" s="519" t="s">
        <v>220</v>
      </c>
      <c r="M143" s="519" t="s">
        <v>221</v>
      </c>
      <c r="N143" s="573" t="s">
        <v>222</v>
      </c>
      <c r="O143" s="573" t="s">
        <v>221</v>
      </c>
      <c r="P143" s="573" t="s">
        <v>879</v>
      </c>
      <c r="Q143" s="574">
        <v>6</v>
      </c>
      <c r="R143" s="574">
        <v>2</v>
      </c>
      <c r="S143" s="612">
        <v>12</v>
      </c>
      <c r="T143" s="613">
        <v>6</v>
      </c>
      <c r="U143" s="522"/>
      <c r="V143" s="614">
        <v>0</v>
      </c>
      <c r="W143" s="523"/>
      <c r="X143" s="614">
        <v>0</v>
      </c>
      <c r="Y143" s="578">
        <v>2</v>
      </c>
      <c r="Z143" s="524"/>
      <c r="AA143" s="524"/>
      <c r="AB143" s="519" t="s">
        <v>62</v>
      </c>
      <c r="AC143" s="558" t="s">
        <v>224</v>
      </c>
      <c r="AD143" s="525" t="s">
        <v>225</v>
      </c>
      <c r="AE143" s="519" t="s">
        <v>1789</v>
      </c>
      <c r="AF143" s="519" t="s">
        <v>1790</v>
      </c>
      <c r="AG143" s="610" t="s">
        <v>1791</v>
      </c>
      <c r="AH143" s="573" t="s">
        <v>16457</v>
      </c>
      <c r="AI143" s="519" t="s">
        <v>2435</v>
      </c>
      <c r="AJ143" s="526" t="s">
        <v>230</v>
      </c>
      <c r="AK143" s="608" t="s">
        <v>59</v>
      </c>
      <c r="AL143" s="527">
        <v>8.6999999999999994E-2</v>
      </c>
      <c r="AM143" s="612">
        <v>3391</v>
      </c>
      <c r="AN143" s="527">
        <v>0.80826575342465756</v>
      </c>
      <c r="AO143" s="520">
        <v>0</v>
      </c>
      <c r="AP143" s="528">
        <v>0.80826575342465756</v>
      </c>
      <c r="AQ143" s="527">
        <v>8.1295397260273976</v>
      </c>
      <c r="AR143" s="527">
        <v>0</v>
      </c>
      <c r="AS143" s="527">
        <v>8.1295397260273976</v>
      </c>
      <c r="AT143" s="527">
        <v>243.88619178082192</v>
      </c>
      <c r="AU143" s="529" t="s">
        <v>231</v>
      </c>
      <c r="AV143" s="530" t="s">
        <v>431</v>
      </c>
      <c r="AW143" s="519" t="s">
        <v>232</v>
      </c>
      <c r="AX143" s="573" t="s">
        <v>59</v>
      </c>
      <c r="AY143" s="531" t="s">
        <v>2436</v>
      </c>
      <c r="AZ143" s="519" t="s">
        <v>234</v>
      </c>
      <c r="BA143" s="532" t="s">
        <v>16430</v>
      </c>
      <c r="BB143" s="533"/>
    </row>
    <row r="144" spans="1:55" s="519" customFormat="1" ht="25.5" customHeight="1" x14ac:dyDescent="0.25">
      <c r="A144" s="518">
        <v>202</v>
      </c>
      <c r="B144" s="557" t="s">
        <v>17088</v>
      </c>
      <c r="C144" s="584"/>
      <c r="D144" s="701">
        <v>2020</v>
      </c>
      <c r="E144" s="572" t="s">
        <v>55</v>
      </c>
      <c r="F144" s="587" t="s">
        <v>59</v>
      </c>
      <c r="G144" s="535" t="s">
        <v>16882</v>
      </c>
      <c r="H144" s="573" t="s">
        <v>16876</v>
      </c>
      <c r="I144" s="573" t="s">
        <v>16877</v>
      </c>
      <c r="J144" s="519" t="s">
        <v>221</v>
      </c>
      <c r="K144" s="519" t="s">
        <v>219</v>
      </c>
      <c r="L144" s="519" t="s">
        <v>220</v>
      </c>
      <c r="M144" s="519" t="s">
        <v>221</v>
      </c>
      <c r="N144" s="573" t="s">
        <v>222</v>
      </c>
      <c r="O144" s="573" t="s">
        <v>221</v>
      </c>
      <c r="P144" s="573" t="s">
        <v>879</v>
      </c>
      <c r="Q144" s="574">
        <v>4</v>
      </c>
      <c r="R144" s="574">
        <v>1.5</v>
      </c>
      <c r="S144" s="612">
        <v>6</v>
      </c>
      <c r="T144" s="613">
        <v>1</v>
      </c>
      <c r="U144" s="522"/>
      <c r="V144" s="614">
        <v>2</v>
      </c>
      <c r="W144" s="523"/>
      <c r="X144" s="614">
        <v>0</v>
      </c>
      <c r="Y144" s="524"/>
      <c r="Z144" s="524"/>
      <c r="AA144" s="524"/>
      <c r="AB144" s="519" t="s">
        <v>62</v>
      </c>
      <c r="AC144" s="558" t="s">
        <v>224</v>
      </c>
      <c r="AD144" s="525" t="s">
        <v>225</v>
      </c>
      <c r="AE144" s="519" t="s">
        <v>1789</v>
      </c>
      <c r="AF144" s="519" t="s">
        <v>1790</v>
      </c>
      <c r="AG144" s="610" t="s">
        <v>1791</v>
      </c>
      <c r="AH144" s="573" t="s">
        <v>16457</v>
      </c>
      <c r="AI144" s="519" t="s">
        <v>2446</v>
      </c>
      <c r="AJ144" s="526" t="s">
        <v>230</v>
      </c>
      <c r="AK144" s="608" t="s">
        <v>59</v>
      </c>
      <c r="AL144" s="527">
        <v>0.114</v>
      </c>
      <c r="AM144" s="612">
        <v>3475.4</v>
      </c>
      <c r="AN144" s="527">
        <v>0.82838301369863021</v>
      </c>
      <c r="AO144" s="527">
        <v>0.25708438356164387</v>
      </c>
      <c r="AP144" s="528">
        <v>1.085467397260274</v>
      </c>
      <c r="AQ144" s="527">
        <v>0.98919123287671251</v>
      </c>
      <c r="AR144" s="527">
        <v>0.28630356164383564</v>
      </c>
      <c r="AS144" s="527">
        <v>1.2754947945205479</v>
      </c>
      <c r="AT144" s="527">
        <v>38.264843835616439</v>
      </c>
      <c r="AU144" s="529" t="s">
        <v>231</v>
      </c>
      <c r="AV144" s="530" t="s">
        <v>431</v>
      </c>
      <c r="AW144" s="519" t="s">
        <v>232</v>
      </c>
      <c r="AX144" s="573" t="s">
        <v>59</v>
      </c>
      <c r="AY144" s="531" t="s">
        <v>2447</v>
      </c>
      <c r="AZ144" s="519" t="s">
        <v>234</v>
      </c>
      <c r="BA144" s="575" t="s">
        <v>16881</v>
      </c>
      <c r="BB144" s="533"/>
      <c r="BC144" s="576" t="s">
        <v>16834</v>
      </c>
    </row>
    <row r="145" spans="1:55" s="519" customFormat="1" ht="20.25" customHeight="1" x14ac:dyDescent="0.25">
      <c r="A145" s="518">
        <v>203</v>
      </c>
      <c r="B145" s="557" t="s">
        <v>17088</v>
      </c>
      <c r="C145" s="664" t="s">
        <v>17090</v>
      </c>
      <c r="D145" s="701">
        <v>2020</v>
      </c>
      <c r="E145" s="558" t="s">
        <v>55</v>
      </c>
      <c r="F145" s="573" t="s">
        <v>59</v>
      </c>
      <c r="G145" s="519" t="s">
        <v>2457</v>
      </c>
      <c r="H145" s="573" t="s">
        <v>2458</v>
      </c>
      <c r="I145" s="573" t="s">
        <v>2459</v>
      </c>
      <c r="K145" s="519" t="s">
        <v>219</v>
      </c>
      <c r="L145" s="519" t="s">
        <v>220</v>
      </c>
      <c r="M145" s="519" t="s">
        <v>221</v>
      </c>
      <c r="N145" s="573" t="s">
        <v>222</v>
      </c>
      <c r="O145" s="573" t="s">
        <v>221</v>
      </c>
      <c r="P145" s="573" t="s">
        <v>879</v>
      </c>
      <c r="Q145" s="574">
        <v>2</v>
      </c>
      <c r="R145" s="574">
        <v>4</v>
      </c>
      <c r="S145" s="612">
        <v>8</v>
      </c>
      <c r="T145" s="613">
        <v>5</v>
      </c>
      <c r="U145" s="522"/>
      <c r="V145" s="614">
        <v>2</v>
      </c>
      <c r="W145" s="523"/>
      <c r="X145" s="614">
        <v>0</v>
      </c>
      <c r="Y145" s="524"/>
      <c r="Z145" s="524"/>
      <c r="AA145" s="524">
        <v>1</v>
      </c>
      <c r="AB145" s="519" t="s">
        <v>62</v>
      </c>
      <c r="AC145" s="558" t="s">
        <v>224</v>
      </c>
      <c r="AD145" s="525" t="s">
        <v>225</v>
      </c>
      <c r="AE145" s="519" t="s">
        <v>1789</v>
      </c>
      <c r="AF145" s="519" t="s">
        <v>1790</v>
      </c>
      <c r="AG145" s="610" t="s">
        <v>1791</v>
      </c>
      <c r="AH145" s="573" t="s">
        <v>2096</v>
      </c>
      <c r="AI145" s="519" t="s">
        <v>238</v>
      </c>
      <c r="AJ145" s="526" t="s">
        <v>230</v>
      </c>
      <c r="AK145" s="608" t="s">
        <v>59</v>
      </c>
      <c r="AL145" s="527">
        <v>0.114</v>
      </c>
      <c r="AM145" s="612">
        <v>7864.6</v>
      </c>
      <c r="AN145" s="520">
        <v>1.8745758904109588</v>
      </c>
      <c r="AO145" s="520">
        <v>0.58176493150684927</v>
      </c>
      <c r="AP145" s="528">
        <v>2.456340821917808</v>
      </c>
      <c r="AQ145" s="520">
        <v>4.1513224657534211</v>
      </c>
      <c r="AR145" s="520">
        <v>1.2133060273972602</v>
      </c>
      <c r="AS145" s="520">
        <v>5.3646284931506809</v>
      </c>
      <c r="AT145" s="520">
        <v>160.93885479452044</v>
      </c>
      <c r="AU145" s="529" t="s">
        <v>231</v>
      </c>
      <c r="AV145" s="530" t="s">
        <v>431</v>
      </c>
      <c r="AW145" s="519" t="s">
        <v>232</v>
      </c>
      <c r="AX145" s="573" t="s">
        <v>59</v>
      </c>
      <c r="AY145" s="531" t="s">
        <v>2460</v>
      </c>
      <c r="AZ145" s="519" t="s">
        <v>234</v>
      </c>
      <c r="BB145" s="533"/>
    </row>
    <row r="146" spans="1:55" s="519" customFormat="1" ht="21" customHeight="1" x14ac:dyDescent="0.25">
      <c r="A146" s="518">
        <v>204</v>
      </c>
      <c r="B146" s="557" t="s">
        <v>17088</v>
      </c>
      <c r="C146" s="584"/>
      <c r="D146" s="701">
        <v>2020</v>
      </c>
      <c r="E146" s="519" t="s">
        <v>55</v>
      </c>
      <c r="F146" s="573" t="s">
        <v>59</v>
      </c>
      <c r="G146" s="519" t="s">
        <v>2485</v>
      </c>
      <c r="H146" s="573" t="s">
        <v>2486</v>
      </c>
      <c r="I146" s="573" t="s">
        <v>2487</v>
      </c>
      <c r="K146" s="519" t="s">
        <v>219</v>
      </c>
      <c r="L146" s="519" t="s">
        <v>316</v>
      </c>
      <c r="M146" s="519" t="s">
        <v>221</v>
      </c>
      <c r="N146" s="573" t="s">
        <v>2008</v>
      </c>
      <c r="O146" s="573" t="s">
        <v>221</v>
      </c>
      <c r="P146" s="573" t="s">
        <v>879</v>
      </c>
      <c r="Q146" s="574">
        <v>5</v>
      </c>
      <c r="R146" s="574">
        <v>4</v>
      </c>
      <c r="S146" s="612">
        <v>20</v>
      </c>
      <c r="T146" s="613">
        <v>3</v>
      </c>
      <c r="U146" s="523"/>
      <c r="V146" s="614">
        <v>2</v>
      </c>
      <c r="W146" s="523"/>
      <c r="X146" s="614">
        <v>0</v>
      </c>
      <c r="Y146" s="524"/>
      <c r="Z146" s="524"/>
      <c r="AA146" s="524"/>
      <c r="AB146" s="519" t="s">
        <v>1025</v>
      </c>
      <c r="AC146" s="519" t="s">
        <v>2488</v>
      </c>
      <c r="AD146" s="608">
        <v>1035005908464</v>
      </c>
      <c r="AE146" s="519" t="s">
        <v>2489</v>
      </c>
      <c r="AF146" s="519" t="s">
        <v>2490</v>
      </c>
      <c r="AG146" s="573" t="s">
        <v>2491</v>
      </c>
      <c r="AH146" s="573" t="s">
        <v>2492</v>
      </c>
      <c r="AI146" s="519" t="s">
        <v>988</v>
      </c>
      <c r="AJ146" s="526" t="s">
        <v>230</v>
      </c>
      <c r="AK146" s="608" t="s">
        <v>59</v>
      </c>
      <c r="AL146" s="527">
        <v>0.114</v>
      </c>
      <c r="AM146" s="612">
        <v>3275.2</v>
      </c>
      <c r="AN146" s="520">
        <v>0.78066410958904098</v>
      </c>
      <c r="AO146" s="520">
        <v>0.24227506849315067</v>
      </c>
      <c r="AP146" s="528">
        <v>1.0229391780821917</v>
      </c>
      <c r="AQ146" s="520">
        <v>1.5515580821917809</v>
      </c>
      <c r="AR146" s="520">
        <v>0.46159643835616437</v>
      </c>
      <c r="AS146" s="520">
        <v>2.0131545205479453</v>
      </c>
      <c r="AT146" s="520">
        <v>60.394635616438357</v>
      </c>
      <c r="AU146" s="529" t="s">
        <v>231</v>
      </c>
      <c r="AV146" s="530" t="s">
        <v>431</v>
      </c>
      <c r="AW146" s="519" t="s">
        <v>232</v>
      </c>
      <c r="AX146" s="573" t="s">
        <v>59</v>
      </c>
      <c r="AY146" s="531" t="s">
        <v>2493</v>
      </c>
      <c r="AZ146" s="519" t="s">
        <v>234</v>
      </c>
      <c r="BB146" s="533"/>
    </row>
    <row r="147" spans="1:55" s="519" customFormat="1" ht="21.75" customHeight="1" x14ac:dyDescent="0.25">
      <c r="A147" s="518">
        <v>205</v>
      </c>
      <c r="B147" s="557" t="s">
        <v>17088</v>
      </c>
      <c r="C147" s="584"/>
      <c r="D147" s="701">
        <v>2020</v>
      </c>
      <c r="E147" s="558" t="s">
        <v>55</v>
      </c>
      <c r="F147" s="573" t="s">
        <v>59</v>
      </c>
      <c r="G147" s="519" t="s">
        <v>2502</v>
      </c>
      <c r="H147" s="573" t="s">
        <v>2503</v>
      </c>
      <c r="I147" s="573" t="s">
        <v>2504</v>
      </c>
      <c r="J147" s="519" t="s">
        <v>221</v>
      </c>
      <c r="K147" s="519" t="s">
        <v>219</v>
      </c>
      <c r="L147" s="519" t="s">
        <v>220</v>
      </c>
      <c r="M147" s="519" t="s">
        <v>221</v>
      </c>
      <c r="N147" s="573" t="s">
        <v>222</v>
      </c>
      <c r="O147" s="573" t="s">
        <v>221</v>
      </c>
      <c r="P147" s="573" t="s">
        <v>879</v>
      </c>
      <c r="Q147" s="574">
        <v>7</v>
      </c>
      <c r="R147" s="574">
        <v>2</v>
      </c>
      <c r="S147" s="612">
        <v>14</v>
      </c>
      <c r="T147" s="613">
        <v>4</v>
      </c>
      <c r="U147" s="522"/>
      <c r="V147" s="614">
        <v>1</v>
      </c>
      <c r="W147" s="523"/>
      <c r="X147" s="614">
        <v>1</v>
      </c>
      <c r="Y147" s="524"/>
      <c r="Z147" s="524"/>
      <c r="AA147" s="524"/>
      <c r="AB147" s="519" t="s">
        <v>62</v>
      </c>
      <c r="AC147" s="558" t="s">
        <v>224</v>
      </c>
      <c r="AD147" s="525" t="s">
        <v>225</v>
      </c>
      <c r="AE147" s="519" t="s">
        <v>1789</v>
      </c>
      <c r="AF147" s="519" t="s">
        <v>1790</v>
      </c>
      <c r="AG147" s="610" t="s">
        <v>1791</v>
      </c>
      <c r="AH147" s="573" t="s">
        <v>2096</v>
      </c>
      <c r="AI147" s="519" t="s">
        <v>351</v>
      </c>
      <c r="AJ147" s="526" t="s">
        <v>230</v>
      </c>
      <c r="AK147" s="608" t="s">
        <v>59</v>
      </c>
      <c r="AL147" s="527">
        <v>0.114</v>
      </c>
      <c r="AM147" s="612">
        <v>5542</v>
      </c>
      <c r="AN147" s="527">
        <v>1.3209698630136986</v>
      </c>
      <c r="AO147" s="527">
        <v>0.40995616438356158</v>
      </c>
      <c r="AP147" s="528">
        <v>1.7309260273972602</v>
      </c>
      <c r="AQ147" s="527">
        <v>8.7243561643835612</v>
      </c>
      <c r="AR147" s="527">
        <v>0.45641095890410954</v>
      </c>
      <c r="AS147" s="527">
        <v>9.1807671232876711</v>
      </c>
      <c r="AT147" s="527">
        <v>275.42301369863014</v>
      </c>
      <c r="AU147" s="529" t="s">
        <v>231</v>
      </c>
      <c r="AV147" s="530" t="s">
        <v>431</v>
      </c>
      <c r="AW147" s="519" t="s">
        <v>232</v>
      </c>
      <c r="AX147" s="573" t="s">
        <v>59</v>
      </c>
      <c r="AY147" s="531" t="s">
        <v>2505</v>
      </c>
      <c r="AZ147" s="519" t="s">
        <v>234</v>
      </c>
      <c r="BA147" s="576" t="s">
        <v>16839</v>
      </c>
      <c r="BB147" s="533"/>
      <c r="BC147" s="576" t="s">
        <v>16817</v>
      </c>
    </row>
    <row r="148" spans="1:55" s="519" customFormat="1" ht="27.75" customHeight="1" x14ac:dyDescent="0.25">
      <c r="A148" s="518">
        <v>206</v>
      </c>
      <c r="B148" s="557" t="s">
        <v>17088</v>
      </c>
      <c r="C148" s="584"/>
      <c r="D148" s="701">
        <v>2020</v>
      </c>
      <c r="E148" s="558" t="s">
        <v>55</v>
      </c>
      <c r="F148" s="573" t="s">
        <v>59</v>
      </c>
      <c r="G148" s="519" t="s">
        <v>2529</v>
      </c>
      <c r="H148" s="573" t="s">
        <v>16825</v>
      </c>
      <c r="I148" s="573" t="s">
        <v>16826</v>
      </c>
      <c r="J148" s="519" t="s">
        <v>221</v>
      </c>
      <c r="K148" s="519" t="s">
        <v>219</v>
      </c>
      <c r="L148" s="519" t="s">
        <v>220</v>
      </c>
      <c r="M148" s="519" t="s">
        <v>221</v>
      </c>
      <c r="N148" s="573" t="s">
        <v>222</v>
      </c>
      <c r="O148" s="573" t="s">
        <v>221</v>
      </c>
      <c r="P148" s="573" t="s">
        <v>879</v>
      </c>
      <c r="Q148" s="574">
        <v>10</v>
      </c>
      <c r="R148" s="574">
        <v>2</v>
      </c>
      <c r="S148" s="612">
        <v>20</v>
      </c>
      <c r="T148" s="613">
        <v>7</v>
      </c>
      <c r="U148" s="522"/>
      <c r="V148" s="614">
        <v>1</v>
      </c>
      <c r="W148" s="523"/>
      <c r="X148" s="614">
        <v>1</v>
      </c>
      <c r="Y148" s="524"/>
      <c r="Z148" s="524"/>
      <c r="AA148" s="524"/>
      <c r="AB148" s="519" t="s">
        <v>62</v>
      </c>
      <c r="AC148" s="558" t="s">
        <v>224</v>
      </c>
      <c r="AD148" s="525" t="s">
        <v>225</v>
      </c>
      <c r="AE148" s="519" t="s">
        <v>1789</v>
      </c>
      <c r="AF148" s="519" t="s">
        <v>1790</v>
      </c>
      <c r="AG148" s="610" t="s">
        <v>1791</v>
      </c>
      <c r="AH148" s="573" t="s">
        <v>2530</v>
      </c>
      <c r="AI148" s="519" t="s">
        <v>528</v>
      </c>
      <c r="AJ148" s="526" t="s">
        <v>230</v>
      </c>
      <c r="AK148" s="608" t="s">
        <v>59</v>
      </c>
      <c r="AL148" s="527">
        <v>0.114</v>
      </c>
      <c r="AM148" s="612">
        <v>7804</v>
      </c>
      <c r="AN148" s="527">
        <v>1.8601315068493149</v>
      </c>
      <c r="AO148" s="527">
        <v>0.57728219178082196</v>
      </c>
      <c r="AP148" s="528">
        <v>2.4374136986301371</v>
      </c>
      <c r="AQ148" s="527">
        <v>7.0385621917808212</v>
      </c>
      <c r="AR148" s="527">
        <v>2.1843813698630137</v>
      </c>
      <c r="AS148" s="527">
        <v>9.2229435616438344</v>
      </c>
      <c r="AT148" s="527">
        <v>276.68830684931504</v>
      </c>
      <c r="AU148" s="529" t="s">
        <v>231</v>
      </c>
      <c r="AV148" s="530" t="s">
        <v>431</v>
      </c>
      <c r="AW148" s="519" t="s">
        <v>232</v>
      </c>
      <c r="AX148" s="573" t="s">
        <v>59</v>
      </c>
      <c r="AY148" s="531" t="s">
        <v>2531</v>
      </c>
      <c r="AZ148" s="519" t="s">
        <v>234</v>
      </c>
      <c r="BA148" s="576" t="s">
        <v>16827</v>
      </c>
      <c r="BB148" s="533"/>
      <c r="BC148" s="576" t="s">
        <v>16817</v>
      </c>
    </row>
    <row r="149" spans="1:55" s="519" customFormat="1" ht="20.25" customHeight="1" x14ac:dyDescent="0.25">
      <c r="A149" s="518">
        <v>207</v>
      </c>
      <c r="B149" s="557" t="s">
        <v>17088</v>
      </c>
      <c r="C149" s="584"/>
      <c r="D149" s="701">
        <v>2020</v>
      </c>
      <c r="E149" s="558" t="s">
        <v>55</v>
      </c>
      <c r="F149" s="573" t="s">
        <v>59</v>
      </c>
      <c r="G149" s="519" t="s">
        <v>31</v>
      </c>
      <c r="H149" s="573" t="s">
        <v>16814</v>
      </c>
      <c r="I149" s="573" t="s">
        <v>16815</v>
      </c>
      <c r="J149" s="519" t="s">
        <v>221</v>
      </c>
      <c r="K149" s="519" t="s">
        <v>219</v>
      </c>
      <c r="L149" s="519" t="s">
        <v>220</v>
      </c>
      <c r="M149" s="519" t="s">
        <v>221</v>
      </c>
      <c r="N149" s="573" t="s">
        <v>222</v>
      </c>
      <c r="O149" s="573" t="s">
        <v>221</v>
      </c>
      <c r="P149" s="573" t="s">
        <v>879</v>
      </c>
      <c r="Q149" s="574">
        <v>7.5</v>
      </c>
      <c r="R149" s="574">
        <v>2</v>
      </c>
      <c r="S149" s="612">
        <v>15</v>
      </c>
      <c r="T149" s="613">
        <v>6</v>
      </c>
      <c r="U149" s="522"/>
      <c r="V149" s="614">
        <v>1</v>
      </c>
      <c r="W149" s="523"/>
      <c r="X149" s="614">
        <v>1</v>
      </c>
      <c r="Y149" s="524"/>
      <c r="Z149" s="524"/>
      <c r="AA149" s="524"/>
      <c r="AB149" s="519" t="s">
        <v>62</v>
      </c>
      <c r="AC149" s="558" t="s">
        <v>224</v>
      </c>
      <c r="AD149" s="525" t="s">
        <v>225</v>
      </c>
      <c r="AE149" s="519" t="s">
        <v>1789</v>
      </c>
      <c r="AF149" s="519" t="s">
        <v>1790</v>
      </c>
      <c r="AG149" s="610" t="s">
        <v>1791</v>
      </c>
      <c r="AH149" s="573" t="s">
        <v>2530</v>
      </c>
      <c r="AI149" s="519" t="s">
        <v>349</v>
      </c>
      <c r="AJ149" s="526" t="s">
        <v>230</v>
      </c>
      <c r="AK149" s="608" t="s">
        <v>59</v>
      </c>
      <c r="AL149" s="527">
        <v>0.114</v>
      </c>
      <c r="AM149" s="612">
        <v>7694.1</v>
      </c>
      <c r="AN149" s="527">
        <v>1.8339361643835617</v>
      </c>
      <c r="AO149" s="527">
        <v>0.56915260273972601</v>
      </c>
      <c r="AP149" s="528">
        <v>2.4030887671232879</v>
      </c>
      <c r="AQ149" s="527">
        <v>6.0814906849315058</v>
      </c>
      <c r="AR149" s="527">
        <v>1.8873591780821917</v>
      </c>
      <c r="AS149" s="527">
        <v>7.9688498630136984</v>
      </c>
      <c r="AT149" s="527">
        <v>239.06549589041094</v>
      </c>
      <c r="AU149" s="529" t="s">
        <v>231</v>
      </c>
      <c r="AV149" s="530" t="s">
        <v>431</v>
      </c>
      <c r="AW149" s="519" t="s">
        <v>232</v>
      </c>
      <c r="AX149" s="573" t="s">
        <v>59</v>
      </c>
      <c r="AY149" s="531" t="s">
        <v>2532</v>
      </c>
      <c r="AZ149" s="519" t="s">
        <v>234</v>
      </c>
      <c r="BA149" s="576" t="s">
        <v>16816</v>
      </c>
      <c r="BB149" s="533"/>
      <c r="BC149" s="576" t="s">
        <v>16817</v>
      </c>
    </row>
    <row r="150" spans="1:55" s="519" customFormat="1" ht="19.5" customHeight="1" x14ac:dyDescent="0.25">
      <c r="A150" s="518">
        <v>208</v>
      </c>
      <c r="B150" s="557" t="s">
        <v>17088</v>
      </c>
      <c r="C150" s="664" t="s">
        <v>17090</v>
      </c>
      <c r="D150" s="701">
        <v>2020</v>
      </c>
      <c r="E150" s="558" t="s">
        <v>55</v>
      </c>
      <c r="F150" s="573" t="s">
        <v>59</v>
      </c>
      <c r="G150" s="519" t="s">
        <v>32</v>
      </c>
      <c r="H150" s="573" t="s">
        <v>2533</v>
      </c>
      <c r="I150" s="573" t="s">
        <v>2534</v>
      </c>
      <c r="K150" s="519" t="s">
        <v>219</v>
      </c>
      <c r="L150" s="519" t="s">
        <v>6578</v>
      </c>
      <c r="M150" s="519" t="s">
        <v>221</v>
      </c>
      <c r="N150" s="573" t="s">
        <v>1337</v>
      </c>
      <c r="O150" s="573" t="s">
        <v>221</v>
      </c>
      <c r="P150" s="573" t="s">
        <v>879</v>
      </c>
      <c r="Q150" s="574">
        <v>2.5</v>
      </c>
      <c r="R150" s="574">
        <v>1.5</v>
      </c>
      <c r="S150" s="612">
        <v>3.75</v>
      </c>
      <c r="T150" s="613">
        <v>2</v>
      </c>
      <c r="U150" s="522"/>
      <c r="V150" s="614">
        <v>1</v>
      </c>
      <c r="W150" s="523"/>
      <c r="X150" s="614">
        <v>0</v>
      </c>
      <c r="Y150" s="524"/>
      <c r="Z150" s="524"/>
      <c r="AA150" s="524"/>
      <c r="AB150" s="519" t="s">
        <v>62</v>
      </c>
      <c r="AC150" s="558" t="s">
        <v>224</v>
      </c>
      <c r="AD150" s="525" t="s">
        <v>225</v>
      </c>
      <c r="AE150" s="519" t="s">
        <v>1789</v>
      </c>
      <c r="AF150" s="519" t="s">
        <v>1790</v>
      </c>
      <c r="AG150" s="610" t="s">
        <v>1791</v>
      </c>
      <c r="AH150" s="573" t="s">
        <v>2535</v>
      </c>
      <c r="AI150" s="519" t="s">
        <v>528</v>
      </c>
      <c r="AJ150" s="526" t="s">
        <v>230</v>
      </c>
      <c r="AK150" s="608" t="s">
        <v>59</v>
      </c>
      <c r="AL150" s="527">
        <v>0.114</v>
      </c>
      <c r="AM150" s="612">
        <v>4296.1000000000004</v>
      </c>
      <c r="AN150" s="520">
        <v>1.0240019178082191</v>
      </c>
      <c r="AO150" s="520">
        <v>0.31779369863013701</v>
      </c>
      <c r="AP150" s="528">
        <v>1.3417956164383562</v>
      </c>
      <c r="AQ150" s="520">
        <v>1.0550019178082191</v>
      </c>
      <c r="AR150" s="520">
        <v>0.31779369863013701</v>
      </c>
      <c r="AS150" s="520">
        <v>1.3727956164383561</v>
      </c>
      <c r="AT150" s="520">
        <v>41.183868493150683</v>
      </c>
      <c r="AU150" s="529" t="s">
        <v>231</v>
      </c>
      <c r="AV150" s="530" t="s">
        <v>431</v>
      </c>
      <c r="AW150" s="519" t="s">
        <v>232</v>
      </c>
      <c r="AX150" s="573" t="s">
        <v>59</v>
      </c>
      <c r="AY150" s="531" t="s">
        <v>2536</v>
      </c>
      <c r="AZ150" s="519" t="s">
        <v>234</v>
      </c>
      <c r="BB150" s="533"/>
    </row>
    <row r="151" spans="1:55" s="519" customFormat="1" ht="23.25" customHeight="1" x14ac:dyDescent="0.25">
      <c r="A151" s="518">
        <v>210</v>
      </c>
      <c r="B151" s="557" t="s">
        <v>17088</v>
      </c>
      <c r="C151" s="664" t="s">
        <v>17090</v>
      </c>
      <c r="D151" s="701">
        <v>2020</v>
      </c>
      <c r="E151" s="558" t="s">
        <v>55</v>
      </c>
      <c r="F151" s="573" t="s">
        <v>59</v>
      </c>
      <c r="G151" s="519" t="s">
        <v>33</v>
      </c>
      <c r="H151" s="573" t="s">
        <v>16901</v>
      </c>
      <c r="I151" s="573" t="s">
        <v>16902</v>
      </c>
      <c r="J151" s="519" t="s">
        <v>221</v>
      </c>
      <c r="K151" s="519" t="s">
        <v>219</v>
      </c>
      <c r="L151" s="519" t="s">
        <v>220</v>
      </c>
      <c r="M151" s="519" t="s">
        <v>221</v>
      </c>
      <c r="N151" s="573" t="s">
        <v>222</v>
      </c>
      <c r="O151" s="573" t="s">
        <v>221</v>
      </c>
      <c r="P151" s="573" t="s">
        <v>879</v>
      </c>
      <c r="Q151" s="574">
        <v>3</v>
      </c>
      <c r="R151" s="574">
        <v>1.5</v>
      </c>
      <c r="S151" s="612">
        <v>4.5</v>
      </c>
      <c r="T151" s="613">
        <v>1</v>
      </c>
      <c r="U151" s="522"/>
      <c r="V151" s="614">
        <v>1</v>
      </c>
      <c r="W151" s="523"/>
      <c r="X151" s="614">
        <v>0</v>
      </c>
      <c r="Y151" s="524"/>
      <c r="Z151" s="524"/>
      <c r="AA151" s="524"/>
      <c r="AB151" s="519" t="s">
        <v>62</v>
      </c>
      <c r="AC151" s="558" t="s">
        <v>224</v>
      </c>
      <c r="AD151" s="525" t="s">
        <v>225</v>
      </c>
      <c r="AE151" s="519" t="s">
        <v>1789</v>
      </c>
      <c r="AF151" s="519" t="s">
        <v>1790</v>
      </c>
      <c r="AG151" s="610" t="s">
        <v>1791</v>
      </c>
      <c r="AH151" s="519" t="s">
        <v>2545</v>
      </c>
      <c r="AI151" s="519" t="s">
        <v>265</v>
      </c>
      <c r="AJ151" s="526" t="s">
        <v>230</v>
      </c>
      <c r="AK151" s="608" t="s">
        <v>59</v>
      </c>
      <c r="AL151" s="527">
        <v>0.114</v>
      </c>
      <c r="AM151" s="612">
        <v>1910.3</v>
      </c>
      <c r="AN151" s="527">
        <v>0.45533178082191772</v>
      </c>
      <c r="AO151" s="527">
        <v>0.14130986301369863</v>
      </c>
      <c r="AP151" s="528">
        <v>0.59664164383561635</v>
      </c>
      <c r="AQ151" s="527">
        <v>2.3293043835616434</v>
      </c>
      <c r="AR151" s="527">
        <v>0.14130986301369863</v>
      </c>
      <c r="AS151" s="527">
        <v>2.4706142465753418</v>
      </c>
      <c r="AT151" s="527">
        <v>74.118427397260248</v>
      </c>
      <c r="AU151" s="529" t="s">
        <v>231</v>
      </c>
      <c r="AV151" s="530" t="s">
        <v>431</v>
      </c>
      <c r="AW151" s="519" t="s">
        <v>232</v>
      </c>
      <c r="AX151" s="573" t="s">
        <v>59</v>
      </c>
      <c r="AY151" s="531" t="s">
        <v>2546</v>
      </c>
      <c r="AZ151" s="519" t="s">
        <v>234</v>
      </c>
      <c r="BA151" s="576" t="s">
        <v>16903</v>
      </c>
      <c r="BB151" s="533"/>
      <c r="BC151" s="576" t="s">
        <v>16817</v>
      </c>
    </row>
    <row r="152" spans="1:55" s="519" customFormat="1" ht="24.75" customHeight="1" x14ac:dyDescent="0.25">
      <c r="A152" s="518">
        <v>211</v>
      </c>
      <c r="B152" s="557" t="s">
        <v>17088</v>
      </c>
      <c r="C152" s="584"/>
      <c r="D152" s="701">
        <v>2020</v>
      </c>
      <c r="E152" s="558" t="s">
        <v>55</v>
      </c>
      <c r="F152" s="573" t="s">
        <v>59</v>
      </c>
      <c r="G152" s="519" t="s">
        <v>34</v>
      </c>
      <c r="H152" s="573" t="s">
        <v>2552</v>
      </c>
      <c r="I152" s="573" t="s">
        <v>2553</v>
      </c>
      <c r="K152" s="519" t="s">
        <v>219</v>
      </c>
      <c r="L152" s="519" t="s">
        <v>220</v>
      </c>
      <c r="M152" s="519" t="s">
        <v>221</v>
      </c>
      <c r="N152" s="573" t="s">
        <v>223</v>
      </c>
      <c r="O152" s="573" t="s">
        <v>221</v>
      </c>
      <c r="P152" s="573" t="s">
        <v>879</v>
      </c>
      <c r="Q152" s="574">
        <v>2</v>
      </c>
      <c r="R152" s="574">
        <v>1.75</v>
      </c>
      <c r="S152" s="612">
        <v>3.5</v>
      </c>
      <c r="T152" s="613">
        <v>3</v>
      </c>
      <c r="U152" s="522"/>
      <c r="V152" s="614">
        <v>0</v>
      </c>
      <c r="W152" s="523"/>
      <c r="X152" s="614">
        <v>0</v>
      </c>
      <c r="Y152" s="524"/>
      <c r="Z152" s="524">
        <v>1</v>
      </c>
      <c r="AA152" s="524">
        <v>1</v>
      </c>
      <c r="AB152" s="519" t="s">
        <v>62</v>
      </c>
      <c r="AC152" s="558" t="s">
        <v>224</v>
      </c>
      <c r="AD152" s="525" t="s">
        <v>225</v>
      </c>
      <c r="AE152" s="519" t="s">
        <v>1789</v>
      </c>
      <c r="AF152" s="519" t="s">
        <v>1790</v>
      </c>
      <c r="AG152" s="610" t="s">
        <v>1791</v>
      </c>
      <c r="AH152" s="573" t="s">
        <v>2554</v>
      </c>
      <c r="AI152" s="519" t="s">
        <v>1124</v>
      </c>
      <c r="AJ152" s="526" t="s">
        <v>230</v>
      </c>
      <c r="AK152" s="608" t="s">
        <v>59</v>
      </c>
      <c r="AL152" s="527">
        <v>0.114</v>
      </c>
      <c r="AM152" s="612">
        <v>345.6</v>
      </c>
      <c r="AN152" s="520">
        <v>8.2375890410958899E-2</v>
      </c>
      <c r="AO152" s="520">
        <v>2.5564931506849319E-2</v>
      </c>
      <c r="AP152" s="528">
        <v>0.10794082191780821</v>
      </c>
      <c r="AQ152" s="520">
        <v>1.6809236073059359</v>
      </c>
      <c r="AR152" s="520">
        <v>0.19627520547945204</v>
      </c>
      <c r="AS152" s="520">
        <v>1.877198812785388</v>
      </c>
      <c r="AT152" s="520">
        <v>56.315964383561642</v>
      </c>
      <c r="AU152" s="529" t="s">
        <v>231</v>
      </c>
      <c r="AV152" s="530" t="s">
        <v>431</v>
      </c>
      <c r="AW152" s="519" t="s">
        <v>232</v>
      </c>
      <c r="AX152" s="573" t="s">
        <v>59</v>
      </c>
      <c r="AY152" s="531" t="s">
        <v>2555</v>
      </c>
      <c r="AZ152" s="519" t="s">
        <v>234</v>
      </c>
      <c r="BB152" s="533"/>
    </row>
    <row r="153" spans="1:55" s="519" customFormat="1" ht="22.5" customHeight="1" x14ac:dyDescent="0.25">
      <c r="A153" s="518">
        <v>212</v>
      </c>
      <c r="B153" s="557" t="s">
        <v>17088</v>
      </c>
      <c r="C153" s="584"/>
      <c r="D153" s="701">
        <v>2020</v>
      </c>
      <c r="E153" s="558" t="s">
        <v>55</v>
      </c>
      <c r="F153" s="573" t="s">
        <v>59</v>
      </c>
      <c r="G153" s="519" t="s">
        <v>2581</v>
      </c>
      <c r="H153" s="573" t="s">
        <v>16848</v>
      </c>
      <c r="I153" s="573" t="s">
        <v>16849</v>
      </c>
      <c r="J153" s="519" t="s">
        <v>221</v>
      </c>
      <c r="K153" s="519" t="s">
        <v>219</v>
      </c>
      <c r="L153" s="519" t="s">
        <v>220</v>
      </c>
      <c r="M153" s="519" t="s">
        <v>221</v>
      </c>
      <c r="N153" s="573" t="s">
        <v>222</v>
      </c>
      <c r="O153" s="573" t="s">
        <v>221</v>
      </c>
      <c r="P153" s="573" t="s">
        <v>879</v>
      </c>
      <c r="Q153" s="574">
        <v>3.5</v>
      </c>
      <c r="R153" s="574">
        <v>1.5</v>
      </c>
      <c r="S153" s="612">
        <v>5.25</v>
      </c>
      <c r="T153" s="613">
        <v>4</v>
      </c>
      <c r="U153" s="522"/>
      <c r="V153" s="614">
        <v>1</v>
      </c>
      <c r="W153" s="523"/>
      <c r="X153" s="614">
        <v>0</v>
      </c>
      <c r="Y153" s="524"/>
      <c r="Z153" s="524"/>
      <c r="AA153" s="524">
        <v>1</v>
      </c>
      <c r="AB153" s="519" t="s">
        <v>62</v>
      </c>
      <c r="AC153" s="558" t="s">
        <v>224</v>
      </c>
      <c r="AD153" s="525" t="s">
        <v>225</v>
      </c>
      <c r="AE153" s="519" t="s">
        <v>1789</v>
      </c>
      <c r="AF153" s="519" t="s">
        <v>1790</v>
      </c>
      <c r="AG153" s="610" t="s">
        <v>1791</v>
      </c>
      <c r="AH153" s="573" t="s">
        <v>2582</v>
      </c>
      <c r="AI153" s="519" t="s">
        <v>988</v>
      </c>
      <c r="AJ153" s="526" t="s">
        <v>230</v>
      </c>
      <c r="AK153" s="608" t="s">
        <v>59</v>
      </c>
      <c r="AL153" s="527">
        <v>0.114</v>
      </c>
      <c r="AM153" s="612">
        <v>1294.4000000000001</v>
      </c>
      <c r="AN153" s="527">
        <v>0.30852821917808221</v>
      </c>
      <c r="AO153" s="527">
        <v>9.575013698630136E-2</v>
      </c>
      <c r="AP153" s="528">
        <v>0.40427835616438357</v>
      </c>
      <c r="AQ153" s="527">
        <v>1.1904126575342464</v>
      </c>
      <c r="AR153" s="527">
        <v>0.36943841095890412</v>
      </c>
      <c r="AS153" s="527">
        <v>1.5598510684931506</v>
      </c>
      <c r="AT153" s="527">
        <v>46.795532054794521</v>
      </c>
      <c r="AU153" s="529" t="s">
        <v>231</v>
      </c>
      <c r="AV153" s="530" t="s">
        <v>431</v>
      </c>
      <c r="AW153" s="519" t="s">
        <v>232</v>
      </c>
      <c r="AX153" s="573" t="s">
        <v>59</v>
      </c>
      <c r="AY153" s="531" t="s">
        <v>2583</v>
      </c>
      <c r="AZ153" s="519" t="s">
        <v>234</v>
      </c>
      <c r="BA153" s="576" t="s">
        <v>16850</v>
      </c>
      <c r="BB153" s="533"/>
      <c r="BC153" s="576" t="s">
        <v>16834</v>
      </c>
    </row>
    <row r="154" spans="1:55" s="519" customFormat="1" ht="21" customHeight="1" x14ac:dyDescent="0.25">
      <c r="A154" s="518">
        <v>213</v>
      </c>
      <c r="B154" s="557" t="s">
        <v>17088</v>
      </c>
      <c r="C154" s="584"/>
      <c r="D154" s="701">
        <v>2020</v>
      </c>
      <c r="E154" s="558" t="s">
        <v>55</v>
      </c>
      <c r="F154" s="573" t="s">
        <v>59</v>
      </c>
      <c r="G154" s="519" t="s">
        <v>2584</v>
      </c>
      <c r="H154" s="573" t="s">
        <v>16855</v>
      </c>
      <c r="I154" s="573" t="s">
        <v>16856</v>
      </c>
      <c r="J154" s="519" t="s">
        <v>221</v>
      </c>
      <c r="K154" s="519" t="s">
        <v>219</v>
      </c>
      <c r="L154" s="519" t="s">
        <v>220</v>
      </c>
      <c r="M154" s="519" t="s">
        <v>221</v>
      </c>
      <c r="N154" s="573" t="s">
        <v>1337</v>
      </c>
      <c r="O154" s="573" t="s">
        <v>221</v>
      </c>
      <c r="P154" s="573" t="s">
        <v>879</v>
      </c>
      <c r="Q154" s="574">
        <v>6</v>
      </c>
      <c r="R154" s="574">
        <v>1.5</v>
      </c>
      <c r="S154" s="612">
        <v>9</v>
      </c>
      <c r="T154" s="613">
        <v>3</v>
      </c>
      <c r="U154" s="522"/>
      <c r="V154" s="614">
        <v>1</v>
      </c>
      <c r="W154" s="523"/>
      <c r="X154" s="614">
        <v>1</v>
      </c>
      <c r="Y154" s="524"/>
      <c r="Z154" s="524"/>
      <c r="AA154" s="524"/>
      <c r="AB154" s="519" t="s">
        <v>62</v>
      </c>
      <c r="AC154" s="558" t="s">
        <v>224</v>
      </c>
      <c r="AD154" s="525" t="s">
        <v>225</v>
      </c>
      <c r="AE154" s="519" t="s">
        <v>1789</v>
      </c>
      <c r="AF154" s="519" t="s">
        <v>1790</v>
      </c>
      <c r="AG154" s="610" t="s">
        <v>1791</v>
      </c>
      <c r="AH154" s="573" t="s">
        <v>2344</v>
      </c>
      <c r="AI154" s="519" t="s">
        <v>238</v>
      </c>
      <c r="AJ154" s="526" t="s">
        <v>230</v>
      </c>
      <c r="AK154" s="608" t="s">
        <v>59</v>
      </c>
      <c r="AL154" s="527">
        <v>0.114</v>
      </c>
      <c r="AM154" s="612">
        <v>8452.6769999999997</v>
      </c>
      <c r="AN154" s="527">
        <v>2.0147476684931505</v>
      </c>
      <c r="AO154" s="527">
        <v>0.62526651780821918</v>
      </c>
      <c r="AP154" s="528">
        <v>2.6400141863013697</v>
      </c>
      <c r="AQ154" s="527">
        <v>2.0919471780821914</v>
      </c>
      <c r="AR154" s="527">
        <v>0.64922498630136982</v>
      </c>
      <c r="AS154" s="527">
        <v>2.7411721643835616</v>
      </c>
      <c r="AT154" s="527">
        <v>82.235164931506844</v>
      </c>
      <c r="AU154" s="529" t="s">
        <v>231</v>
      </c>
      <c r="AV154" s="530" t="s">
        <v>431</v>
      </c>
      <c r="AW154" s="519" t="s">
        <v>232</v>
      </c>
      <c r="AX154" s="573" t="s">
        <v>59</v>
      </c>
      <c r="AY154" s="531" t="s">
        <v>2585</v>
      </c>
      <c r="AZ154" s="519" t="s">
        <v>234</v>
      </c>
      <c r="BA154" s="576" t="s">
        <v>16857</v>
      </c>
      <c r="BB154" s="533"/>
      <c r="BC154" s="576" t="s">
        <v>16834</v>
      </c>
    </row>
    <row r="155" spans="1:55" s="519" customFormat="1" ht="15" customHeight="1" x14ac:dyDescent="0.25">
      <c r="A155" s="518">
        <v>214</v>
      </c>
      <c r="B155" s="557" t="s">
        <v>17088</v>
      </c>
      <c r="C155" s="664" t="s">
        <v>17090</v>
      </c>
      <c r="D155" s="701">
        <v>2020</v>
      </c>
      <c r="E155" s="558" t="s">
        <v>55</v>
      </c>
      <c r="F155" s="573" t="s">
        <v>59</v>
      </c>
      <c r="G155" s="519" t="s">
        <v>35</v>
      </c>
      <c r="H155" s="573" t="s">
        <v>16843</v>
      </c>
      <c r="I155" s="573" t="s">
        <v>16261</v>
      </c>
      <c r="J155" s="519" t="s">
        <v>221</v>
      </c>
      <c r="K155" s="519" t="s">
        <v>219</v>
      </c>
      <c r="L155" s="519" t="s">
        <v>220</v>
      </c>
      <c r="M155" s="519" t="s">
        <v>221</v>
      </c>
      <c r="N155" s="573" t="s">
        <v>222</v>
      </c>
      <c r="O155" s="573" t="s">
        <v>221</v>
      </c>
      <c r="P155" s="573" t="s">
        <v>879</v>
      </c>
      <c r="Q155" s="574">
        <v>3.5</v>
      </c>
      <c r="R155" s="574">
        <v>1.5</v>
      </c>
      <c r="S155" s="612">
        <v>5.25</v>
      </c>
      <c r="T155" s="613">
        <v>1</v>
      </c>
      <c r="U155" s="522"/>
      <c r="V155" s="614">
        <v>1</v>
      </c>
      <c r="W155" s="523"/>
      <c r="X155" s="614">
        <v>0</v>
      </c>
      <c r="Y155" s="524"/>
      <c r="Z155" s="524"/>
      <c r="AA155" s="524"/>
      <c r="AB155" s="519" t="s">
        <v>62</v>
      </c>
      <c r="AC155" s="558" t="s">
        <v>224</v>
      </c>
      <c r="AD155" s="525" t="s">
        <v>225</v>
      </c>
      <c r="AE155" s="519" t="s">
        <v>1789</v>
      </c>
      <c r="AF155" s="519" t="s">
        <v>1790</v>
      </c>
      <c r="AG155" s="610" t="s">
        <v>1791</v>
      </c>
      <c r="AH155" s="573" t="s">
        <v>2586</v>
      </c>
      <c r="AI155" s="519" t="s">
        <v>351</v>
      </c>
      <c r="AJ155" s="526" t="s">
        <v>230</v>
      </c>
      <c r="AK155" s="608" t="s">
        <v>59</v>
      </c>
      <c r="AL155" s="527">
        <v>0.114</v>
      </c>
      <c r="AM155" s="612">
        <v>120.9</v>
      </c>
      <c r="AN155" s="527">
        <v>2.8817260273972602E-2</v>
      </c>
      <c r="AO155" s="527">
        <v>8.943287671232876E-3</v>
      </c>
      <c r="AP155" s="528">
        <v>3.7760547945205475E-2</v>
      </c>
      <c r="AQ155" s="527">
        <v>0.35035890410958903</v>
      </c>
      <c r="AR155" s="527">
        <v>7.0002739726027385E-2</v>
      </c>
      <c r="AS155" s="527">
        <v>0.42036164383561642</v>
      </c>
      <c r="AT155" s="527">
        <v>12.610849315068492</v>
      </c>
      <c r="AU155" s="529" t="s">
        <v>231</v>
      </c>
      <c r="AV155" s="530" t="s">
        <v>431</v>
      </c>
      <c r="AW155" s="519" t="s">
        <v>232</v>
      </c>
      <c r="AX155" s="573" t="s">
        <v>59</v>
      </c>
      <c r="AY155" s="531" t="s">
        <v>2587</v>
      </c>
      <c r="AZ155" s="519" t="s">
        <v>234</v>
      </c>
      <c r="BA155" s="576" t="s">
        <v>16844</v>
      </c>
      <c r="BB155" s="533"/>
      <c r="BC155" s="576" t="s">
        <v>16834</v>
      </c>
    </row>
    <row r="156" spans="1:55" s="519" customFormat="1" ht="14.25" customHeight="1" x14ac:dyDescent="0.25">
      <c r="A156" s="518">
        <v>215</v>
      </c>
      <c r="B156" s="557" t="s">
        <v>17088</v>
      </c>
      <c r="C156" s="584"/>
      <c r="D156" s="701">
        <v>2020</v>
      </c>
      <c r="E156" s="558" t="s">
        <v>55</v>
      </c>
      <c r="F156" s="573" t="s">
        <v>59</v>
      </c>
      <c r="G156" s="519" t="s">
        <v>36</v>
      </c>
      <c r="H156" s="573" t="s">
        <v>16840</v>
      </c>
      <c r="I156" s="573" t="s">
        <v>16841</v>
      </c>
      <c r="J156" s="519" t="s">
        <v>221</v>
      </c>
      <c r="K156" s="519" t="s">
        <v>219</v>
      </c>
      <c r="L156" s="519" t="s">
        <v>220</v>
      </c>
      <c r="M156" s="519" t="s">
        <v>221</v>
      </c>
      <c r="N156" s="573" t="s">
        <v>222</v>
      </c>
      <c r="O156" s="573" t="s">
        <v>221</v>
      </c>
      <c r="P156" s="573" t="s">
        <v>879</v>
      </c>
      <c r="Q156" s="574">
        <v>7</v>
      </c>
      <c r="R156" s="574">
        <v>1.5</v>
      </c>
      <c r="S156" s="612">
        <v>10.5</v>
      </c>
      <c r="T156" s="613">
        <v>3</v>
      </c>
      <c r="U156" s="522"/>
      <c r="V156" s="614">
        <v>1</v>
      </c>
      <c r="W156" s="523"/>
      <c r="X156" s="614">
        <v>0</v>
      </c>
      <c r="Y156" s="524"/>
      <c r="Z156" s="524"/>
      <c r="AA156" s="524"/>
      <c r="AB156" s="519" t="s">
        <v>62</v>
      </c>
      <c r="AC156" s="558" t="s">
        <v>224</v>
      </c>
      <c r="AD156" s="525" t="s">
        <v>225</v>
      </c>
      <c r="AE156" s="519" t="s">
        <v>1789</v>
      </c>
      <c r="AF156" s="519" t="s">
        <v>1790</v>
      </c>
      <c r="AG156" s="610" t="s">
        <v>1791</v>
      </c>
      <c r="AH156" s="573" t="s">
        <v>2592</v>
      </c>
      <c r="AI156" s="519" t="s">
        <v>349</v>
      </c>
      <c r="AJ156" s="526" t="s">
        <v>230</v>
      </c>
      <c r="AK156" s="608" t="s">
        <v>59</v>
      </c>
      <c r="AL156" s="527">
        <v>0.114</v>
      </c>
      <c r="AM156" s="612">
        <v>2612.91</v>
      </c>
      <c r="AN156" s="527">
        <v>0.622803205479452</v>
      </c>
      <c r="AO156" s="527">
        <v>0.19328375342465753</v>
      </c>
      <c r="AP156" s="528">
        <v>0.81608695890410954</v>
      </c>
      <c r="AQ156" s="527">
        <v>1.6079077808219175</v>
      </c>
      <c r="AR156" s="527">
        <v>0.38656750684931507</v>
      </c>
      <c r="AS156" s="527">
        <v>1.9944752876712326</v>
      </c>
      <c r="AT156" s="527">
        <v>59.834258630136979</v>
      </c>
      <c r="AU156" s="529" t="s">
        <v>231</v>
      </c>
      <c r="AV156" s="530" t="s">
        <v>431</v>
      </c>
      <c r="AW156" s="519" t="s">
        <v>232</v>
      </c>
      <c r="AX156" s="573" t="s">
        <v>59</v>
      </c>
      <c r="AY156" s="531" t="s">
        <v>2593</v>
      </c>
      <c r="AZ156" s="519" t="s">
        <v>234</v>
      </c>
      <c r="BA156" s="576" t="s">
        <v>16842</v>
      </c>
      <c r="BB156" s="533"/>
      <c r="BC156" s="576" t="s">
        <v>16834</v>
      </c>
    </row>
    <row r="157" spans="1:55" s="519" customFormat="1" ht="15.75" customHeight="1" x14ac:dyDescent="0.25">
      <c r="A157" s="518">
        <v>216</v>
      </c>
      <c r="B157" s="557" t="s">
        <v>17088</v>
      </c>
      <c r="C157" s="584"/>
      <c r="D157" s="701">
        <v>2020</v>
      </c>
      <c r="E157" s="558" t="s">
        <v>55</v>
      </c>
      <c r="F157" s="573" t="s">
        <v>59</v>
      </c>
      <c r="G157" s="519" t="s">
        <v>37</v>
      </c>
      <c r="H157" s="573" t="s">
        <v>2596</v>
      </c>
      <c r="I157" s="573" t="s">
        <v>2597</v>
      </c>
      <c r="K157" s="519" t="s">
        <v>219</v>
      </c>
      <c r="L157" s="519" t="s">
        <v>220</v>
      </c>
      <c r="M157" s="519" t="s">
        <v>221</v>
      </c>
      <c r="N157" s="573" t="s">
        <v>222</v>
      </c>
      <c r="O157" s="573" t="s">
        <v>221</v>
      </c>
      <c r="P157" s="573" t="s">
        <v>879</v>
      </c>
      <c r="Q157" s="574">
        <v>6</v>
      </c>
      <c r="R157" s="574">
        <v>2</v>
      </c>
      <c r="S157" s="612">
        <v>12</v>
      </c>
      <c r="T157" s="613">
        <v>8</v>
      </c>
      <c r="U157" s="522"/>
      <c r="V157" s="614">
        <v>2</v>
      </c>
      <c r="W157" s="523"/>
      <c r="X157" s="614">
        <v>1</v>
      </c>
      <c r="Y157" s="524"/>
      <c r="Z157" s="524"/>
      <c r="AA157" s="524"/>
      <c r="AB157" s="519" t="s">
        <v>62</v>
      </c>
      <c r="AC157" s="558" t="s">
        <v>224</v>
      </c>
      <c r="AD157" s="525" t="s">
        <v>225</v>
      </c>
      <c r="AE157" s="519" t="s">
        <v>1789</v>
      </c>
      <c r="AF157" s="519" t="s">
        <v>1790</v>
      </c>
      <c r="AG157" s="610" t="s">
        <v>1791</v>
      </c>
      <c r="AH157" s="573" t="s">
        <v>2598</v>
      </c>
      <c r="AI157" s="519" t="s">
        <v>528</v>
      </c>
      <c r="AJ157" s="526" t="s">
        <v>230</v>
      </c>
      <c r="AK157" s="608" t="s">
        <v>59</v>
      </c>
      <c r="AL157" s="527">
        <v>0.114</v>
      </c>
      <c r="AM157" s="612">
        <v>7306.2</v>
      </c>
      <c r="AN157" s="520">
        <v>1.7414778082191777</v>
      </c>
      <c r="AO157" s="520">
        <v>0.54045863013698625</v>
      </c>
      <c r="AP157" s="528">
        <v>2.2819364383561638</v>
      </c>
      <c r="AQ157" s="520">
        <v>14.018554054794521</v>
      </c>
      <c r="AR157" s="520">
        <v>4.2002598082191778</v>
      </c>
      <c r="AS157" s="520">
        <v>18.2188138630137</v>
      </c>
      <c r="AT157" s="520">
        <v>546.56441589041106</v>
      </c>
      <c r="AU157" s="529" t="s">
        <v>231</v>
      </c>
      <c r="AV157" s="530" t="s">
        <v>431</v>
      </c>
      <c r="AW157" s="519" t="s">
        <v>232</v>
      </c>
      <c r="AX157" s="573" t="s">
        <v>59</v>
      </c>
      <c r="AY157" s="531" t="s">
        <v>2599</v>
      </c>
      <c r="AZ157" s="519" t="s">
        <v>234</v>
      </c>
      <c r="BB157" s="533"/>
    </row>
    <row r="158" spans="1:55" s="519" customFormat="1" ht="13.5" customHeight="1" x14ac:dyDescent="0.25">
      <c r="A158" s="518">
        <v>217</v>
      </c>
      <c r="B158" s="557" t="s">
        <v>17088</v>
      </c>
      <c r="C158" s="584"/>
      <c r="D158" s="701">
        <v>2020</v>
      </c>
      <c r="E158" s="558" t="s">
        <v>55</v>
      </c>
      <c r="F158" s="573" t="s">
        <v>59</v>
      </c>
      <c r="G158" s="519" t="s">
        <v>38</v>
      </c>
      <c r="H158" s="573" t="s">
        <v>2608</v>
      </c>
      <c r="I158" s="573" t="s">
        <v>2609</v>
      </c>
      <c r="K158" s="519" t="s">
        <v>219</v>
      </c>
      <c r="L158" s="519" t="s">
        <v>220</v>
      </c>
      <c r="M158" s="519" t="s">
        <v>221</v>
      </c>
      <c r="N158" s="573" t="s">
        <v>222</v>
      </c>
      <c r="O158" s="573" t="s">
        <v>221</v>
      </c>
      <c r="P158" s="573" t="s">
        <v>879</v>
      </c>
      <c r="Q158" s="574">
        <v>6</v>
      </c>
      <c r="R158" s="574">
        <v>1.75</v>
      </c>
      <c r="S158" s="612">
        <v>10.5</v>
      </c>
      <c r="T158" s="613">
        <v>6</v>
      </c>
      <c r="U158" s="522"/>
      <c r="V158" s="614">
        <v>2</v>
      </c>
      <c r="W158" s="523"/>
      <c r="X158" s="614">
        <v>1</v>
      </c>
      <c r="Y158" s="524"/>
      <c r="Z158" s="524"/>
      <c r="AA158" s="524"/>
      <c r="AB158" s="519" t="s">
        <v>62</v>
      </c>
      <c r="AC158" s="558" t="s">
        <v>224</v>
      </c>
      <c r="AD158" s="525" t="s">
        <v>225</v>
      </c>
      <c r="AE158" s="519" t="s">
        <v>1789</v>
      </c>
      <c r="AF158" s="519" t="s">
        <v>1790</v>
      </c>
      <c r="AG158" s="610" t="s">
        <v>1791</v>
      </c>
      <c r="AH158" s="573" t="s">
        <v>2610</v>
      </c>
      <c r="AI158" s="519" t="s">
        <v>528</v>
      </c>
      <c r="AJ158" s="526" t="s">
        <v>230</v>
      </c>
      <c r="AK158" s="608" t="s">
        <v>59</v>
      </c>
      <c r="AL158" s="527">
        <v>0.114</v>
      </c>
      <c r="AM158" s="612">
        <v>11443.3</v>
      </c>
      <c r="AN158" s="520">
        <v>2.7275810958904105</v>
      </c>
      <c r="AO158" s="520">
        <v>0.84649068493150681</v>
      </c>
      <c r="AP158" s="528">
        <v>3.5740717808219173</v>
      </c>
      <c r="AQ158" s="520">
        <v>8.1235112328767105</v>
      </c>
      <c r="AR158" s="520">
        <v>2.3210235616438357</v>
      </c>
      <c r="AS158" s="520">
        <v>10.444534794520546</v>
      </c>
      <c r="AT158" s="520">
        <v>313.33604383561641</v>
      </c>
      <c r="AU158" s="529" t="s">
        <v>231</v>
      </c>
      <c r="AV158" s="530" t="s">
        <v>431</v>
      </c>
      <c r="AW158" s="519" t="s">
        <v>232</v>
      </c>
      <c r="AX158" s="573" t="s">
        <v>59</v>
      </c>
      <c r="AY158" s="531" t="s">
        <v>2611</v>
      </c>
      <c r="AZ158" s="519" t="s">
        <v>234</v>
      </c>
      <c r="BB158" s="533"/>
    </row>
    <row r="159" spans="1:55" s="519" customFormat="1" ht="16.5" customHeight="1" x14ac:dyDescent="0.25">
      <c r="A159" s="518">
        <v>218</v>
      </c>
      <c r="B159" s="557" t="s">
        <v>17088</v>
      </c>
      <c r="C159" s="584"/>
      <c r="D159" s="701">
        <v>2020</v>
      </c>
      <c r="E159" s="558" t="s">
        <v>55</v>
      </c>
      <c r="F159" s="573" t="s">
        <v>59</v>
      </c>
      <c r="G159" s="519" t="s">
        <v>39</v>
      </c>
      <c r="H159" s="573" t="s">
        <v>2621</v>
      </c>
      <c r="I159" s="573" t="s">
        <v>2622</v>
      </c>
      <c r="K159" s="519" t="s">
        <v>219</v>
      </c>
      <c r="L159" s="519" t="s">
        <v>220</v>
      </c>
      <c r="M159" s="519" t="s">
        <v>221</v>
      </c>
      <c r="N159" s="573" t="s">
        <v>222</v>
      </c>
      <c r="O159" s="573" t="s">
        <v>221</v>
      </c>
      <c r="P159" s="573" t="s">
        <v>879</v>
      </c>
      <c r="Q159" s="574">
        <v>6</v>
      </c>
      <c r="R159" s="574">
        <v>2</v>
      </c>
      <c r="S159" s="612">
        <v>12</v>
      </c>
      <c r="T159" s="613">
        <v>7</v>
      </c>
      <c r="U159" s="522"/>
      <c r="V159" s="614">
        <v>1</v>
      </c>
      <c r="W159" s="523"/>
      <c r="X159" s="614">
        <v>1</v>
      </c>
      <c r="Y159" s="524"/>
      <c r="Z159" s="524"/>
      <c r="AA159" s="524"/>
      <c r="AB159" s="519" t="s">
        <v>62</v>
      </c>
      <c r="AC159" s="558" t="s">
        <v>224</v>
      </c>
      <c r="AD159" s="525" t="s">
        <v>225</v>
      </c>
      <c r="AE159" s="519" t="s">
        <v>1789</v>
      </c>
      <c r="AF159" s="519" t="s">
        <v>1790</v>
      </c>
      <c r="AG159" s="610" t="s">
        <v>1791</v>
      </c>
      <c r="AH159" s="573" t="s">
        <v>2610</v>
      </c>
      <c r="AI159" s="519" t="s">
        <v>348</v>
      </c>
      <c r="AJ159" s="526" t="s">
        <v>230</v>
      </c>
      <c r="AK159" s="608" t="s">
        <v>59</v>
      </c>
      <c r="AL159" s="527">
        <v>0.114</v>
      </c>
      <c r="AM159" s="612">
        <v>17848.61</v>
      </c>
      <c r="AN159" s="520">
        <v>4.2543262191780826</v>
      </c>
      <c r="AO159" s="520">
        <v>1.3203081369863012</v>
      </c>
      <c r="AP159" s="528">
        <v>5.5746343561643839</v>
      </c>
      <c r="AQ159" s="520">
        <v>5.8447727444798918</v>
      </c>
      <c r="AR159" s="520">
        <v>1.3203081369863012</v>
      </c>
      <c r="AS159" s="520">
        <v>7.165080881466193</v>
      </c>
      <c r="AT159" s="520">
        <v>214.95242644398579</v>
      </c>
      <c r="AU159" s="529" t="s">
        <v>231</v>
      </c>
      <c r="AV159" s="530" t="s">
        <v>431</v>
      </c>
      <c r="AW159" s="519" t="s">
        <v>232</v>
      </c>
      <c r="AX159" s="573" t="s">
        <v>59</v>
      </c>
      <c r="AY159" s="531" t="s">
        <v>2623</v>
      </c>
      <c r="AZ159" s="519" t="s">
        <v>234</v>
      </c>
      <c r="BB159" s="533"/>
    </row>
    <row r="160" spans="1:55" s="519" customFormat="1" ht="18" customHeight="1" x14ac:dyDescent="0.25">
      <c r="A160" s="518">
        <v>219</v>
      </c>
      <c r="B160" s="557" t="s">
        <v>17088</v>
      </c>
      <c r="C160" s="584"/>
      <c r="D160" s="701">
        <v>2020</v>
      </c>
      <c r="E160" s="558" t="s">
        <v>55</v>
      </c>
      <c r="F160" s="573" t="s">
        <v>59</v>
      </c>
      <c r="G160" s="519" t="s">
        <v>2637</v>
      </c>
      <c r="H160" s="573" t="s">
        <v>16845</v>
      </c>
      <c r="I160" s="573" t="s">
        <v>16846</v>
      </c>
      <c r="J160" s="519" t="s">
        <v>221</v>
      </c>
      <c r="K160" s="519" t="s">
        <v>219</v>
      </c>
      <c r="L160" s="519" t="s">
        <v>220</v>
      </c>
      <c r="M160" s="519" t="s">
        <v>221</v>
      </c>
      <c r="N160" s="573" t="s">
        <v>222</v>
      </c>
      <c r="O160" s="573" t="s">
        <v>221</v>
      </c>
      <c r="P160" s="573" t="s">
        <v>879</v>
      </c>
      <c r="Q160" s="574">
        <v>7</v>
      </c>
      <c r="R160" s="574">
        <v>1.5</v>
      </c>
      <c r="S160" s="612">
        <v>10.5</v>
      </c>
      <c r="T160" s="613">
        <v>5</v>
      </c>
      <c r="U160" s="522"/>
      <c r="V160" s="614">
        <v>2</v>
      </c>
      <c r="W160" s="523"/>
      <c r="X160" s="614">
        <v>1</v>
      </c>
      <c r="Y160" s="524"/>
      <c r="Z160" s="524"/>
      <c r="AA160" s="524"/>
      <c r="AB160" s="519" t="s">
        <v>62</v>
      </c>
      <c r="AC160" s="558" t="s">
        <v>224</v>
      </c>
      <c r="AD160" s="525" t="s">
        <v>225</v>
      </c>
      <c r="AE160" s="519" t="s">
        <v>1789</v>
      </c>
      <c r="AF160" s="519" t="s">
        <v>1790</v>
      </c>
      <c r="AG160" s="610" t="s">
        <v>1791</v>
      </c>
      <c r="AH160" s="573" t="s">
        <v>2638</v>
      </c>
      <c r="AI160" s="519" t="s">
        <v>286</v>
      </c>
      <c r="AJ160" s="526" t="s">
        <v>230</v>
      </c>
      <c r="AK160" s="608" t="s">
        <v>59</v>
      </c>
      <c r="AL160" s="527">
        <v>0.114</v>
      </c>
      <c r="AM160" s="612">
        <v>4941.8999999999996</v>
      </c>
      <c r="AN160" s="527">
        <v>1.1779323287671231</v>
      </c>
      <c r="AO160" s="527">
        <v>0.36556520547945204</v>
      </c>
      <c r="AP160" s="528">
        <v>1.5434975342465751</v>
      </c>
      <c r="AQ160" s="527">
        <v>5.5572493150684918</v>
      </c>
      <c r="AR160" s="527">
        <v>1.1663999999999999</v>
      </c>
      <c r="AS160" s="527">
        <v>6.7236493150684922</v>
      </c>
      <c r="AT160" s="527">
        <v>201.70947945205478</v>
      </c>
      <c r="AU160" s="529" t="s">
        <v>231</v>
      </c>
      <c r="AV160" s="530" t="s">
        <v>431</v>
      </c>
      <c r="AW160" s="519" t="s">
        <v>232</v>
      </c>
      <c r="AX160" s="573" t="s">
        <v>59</v>
      </c>
      <c r="AY160" s="531" t="s">
        <v>2639</v>
      </c>
      <c r="AZ160" s="519" t="s">
        <v>234</v>
      </c>
      <c r="BA160" s="576" t="s">
        <v>16847</v>
      </c>
      <c r="BB160" s="533"/>
      <c r="BC160" s="576" t="s">
        <v>16817</v>
      </c>
    </row>
    <row r="161" spans="1:56" s="519" customFormat="1" ht="15.75" customHeight="1" x14ac:dyDescent="0.25">
      <c r="A161" s="518">
        <v>220</v>
      </c>
      <c r="B161" s="557" t="s">
        <v>17088</v>
      </c>
      <c r="C161" s="664" t="s">
        <v>17090</v>
      </c>
      <c r="D161" s="701">
        <v>2020</v>
      </c>
      <c r="E161" s="558" t="s">
        <v>55</v>
      </c>
      <c r="F161" s="573" t="s">
        <v>59</v>
      </c>
      <c r="G161" s="519" t="s">
        <v>2646</v>
      </c>
      <c r="H161" s="573" t="s">
        <v>16835</v>
      </c>
      <c r="I161" s="573" t="s">
        <v>16836</v>
      </c>
      <c r="J161" s="519" t="s">
        <v>818</v>
      </c>
      <c r="K161" s="519" t="s">
        <v>219</v>
      </c>
      <c r="L161" s="519" t="s">
        <v>220</v>
      </c>
      <c r="M161" s="519" t="s">
        <v>221</v>
      </c>
      <c r="N161" s="573" t="s">
        <v>222</v>
      </c>
      <c r="O161" s="573" t="s">
        <v>221</v>
      </c>
      <c r="P161" s="573" t="s">
        <v>879</v>
      </c>
      <c r="Q161" s="574">
        <v>6</v>
      </c>
      <c r="R161" s="574">
        <v>1.5</v>
      </c>
      <c r="S161" s="612">
        <v>9</v>
      </c>
      <c r="T161" s="613">
        <v>5</v>
      </c>
      <c r="U161" s="522"/>
      <c r="V161" s="614">
        <v>2</v>
      </c>
      <c r="W161" s="523"/>
      <c r="X161" s="614">
        <v>0</v>
      </c>
      <c r="Y161" s="524"/>
      <c r="Z161" s="524"/>
      <c r="AA161" s="524">
        <v>1</v>
      </c>
      <c r="AB161" s="519" t="s">
        <v>62</v>
      </c>
      <c r="AC161" s="558" t="s">
        <v>224</v>
      </c>
      <c r="AD161" s="525" t="s">
        <v>225</v>
      </c>
      <c r="AE161" s="519" t="s">
        <v>1789</v>
      </c>
      <c r="AF161" s="519" t="s">
        <v>1790</v>
      </c>
      <c r="AG161" s="610" t="s">
        <v>1791</v>
      </c>
      <c r="AH161" s="573" t="s">
        <v>2638</v>
      </c>
      <c r="AI161" s="519" t="s">
        <v>235</v>
      </c>
      <c r="AJ161" s="526" t="s">
        <v>230</v>
      </c>
      <c r="AK161" s="608" t="s">
        <v>59</v>
      </c>
      <c r="AL161" s="527">
        <v>0.114</v>
      </c>
      <c r="AM161" s="612">
        <v>3453.3</v>
      </c>
      <c r="AN161" s="527">
        <v>0.82311534246575335</v>
      </c>
      <c r="AO161" s="527">
        <v>0.25544958904109594</v>
      </c>
      <c r="AP161" s="528">
        <v>1.0785649315068493</v>
      </c>
      <c r="AQ161" s="527">
        <v>6.6402084931506842</v>
      </c>
      <c r="AR161" s="527">
        <v>1.7235838356164384</v>
      </c>
      <c r="AS161" s="527">
        <v>8.3640936986301355</v>
      </c>
      <c r="AT161" s="527">
        <v>250.92281095890405</v>
      </c>
      <c r="AU161" s="529" t="s">
        <v>231</v>
      </c>
      <c r="AV161" s="530" t="s">
        <v>431</v>
      </c>
      <c r="AW161" s="519" t="s">
        <v>232</v>
      </c>
      <c r="AX161" s="573" t="s">
        <v>59</v>
      </c>
      <c r="AY161" s="531" t="s">
        <v>2647</v>
      </c>
      <c r="AZ161" s="519" t="s">
        <v>234</v>
      </c>
      <c r="BA161" s="576" t="s">
        <v>16833</v>
      </c>
      <c r="BB161" s="533"/>
      <c r="BC161" s="576" t="s">
        <v>16817</v>
      </c>
    </row>
    <row r="162" spans="1:56" s="519" customFormat="1" ht="14.25" customHeight="1" x14ac:dyDescent="0.25">
      <c r="A162" s="518">
        <v>221</v>
      </c>
      <c r="B162" s="557" t="s">
        <v>17088</v>
      </c>
      <c r="C162" s="584"/>
      <c r="D162" s="701">
        <v>2020</v>
      </c>
      <c r="E162" s="558" t="s">
        <v>55</v>
      </c>
      <c r="F162" s="573" t="s">
        <v>59</v>
      </c>
      <c r="G162" s="519" t="s">
        <v>2651</v>
      </c>
      <c r="H162" s="573" t="s">
        <v>16830</v>
      </c>
      <c r="I162" s="573" t="s">
        <v>16831</v>
      </c>
      <c r="J162" s="519" t="s">
        <v>221</v>
      </c>
      <c r="K162" s="519" t="s">
        <v>219</v>
      </c>
      <c r="L162" s="519" t="s">
        <v>220</v>
      </c>
      <c r="M162" s="519" t="s">
        <v>221</v>
      </c>
      <c r="N162" s="573" t="s">
        <v>222</v>
      </c>
      <c r="O162" s="573" t="s">
        <v>221</v>
      </c>
      <c r="P162" s="573" t="s">
        <v>879</v>
      </c>
      <c r="Q162" s="574">
        <v>6</v>
      </c>
      <c r="R162" s="574">
        <v>1.5</v>
      </c>
      <c r="S162" s="612">
        <v>9</v>
      </c>
      <c r="T162" s="613">
        <v>4</v>
      </c>
      <c r="U162" s="522"/>
      <c r="V162" s="614">
        <v>2</v>
      </c>
      <c r="W162" s="523"/>
      <c r="X162" s="614">
        <v>1</v>
      </c>
      <c r="Y162" s="578"/>
      <c r="Z162" s="524"/>
      <c r="AA162" s="524"/>
      <c r="AB162" s="519" t="s">
        <v>62</v>
      </c>
      <c r="AC162" s="558" t="s">
        <v>224</v>
      </c>
      <c r="AD162" s="525" t="s">
        <v>225</v>
      </c>
      <c r="AE162" s="519" t="s">
        <v>1789</v>
      </c>
      <c r="AF162" s="519" t="s">
        <v>1790</v>
      </c>
      <c r="AG162" s="610" t="s">
        <v>1791</v>
      </c>
      <c r="AH162" s="573" t="s">
        <v>2638</v>
      </c>
      <c r="AI162" s="519" t="s">
        <v>2652</v>
      </c>
      <c r="AJ162" s="526" t="s">
        <v>230</v>
      </c>
      <c r="AK162" s="608" t="s">
        <v>59</v>
      </c>
      <c r="AL162" s="527">
        <v>0.114</v>
      </c>
      <c r="AM162" s="519">
        <v>3035.1</v>
      </c>
      <c r="AN162" s="527">
        <v>0.72343479452054793</v>
      </c>
      <c r="AO162" s="527">
        <v>0.22451424657534247</v>
      </c>
      <c r="AP162" s="528">
        <v>0.9479490410958904</v>
      </c>
      <c r="AQ162" s="527">
        <v>4.5584876712328777</v>
      </c>
      <c r="AR162" s="527">
        <v>1.3665698630136986</v>
      </c>
      <c r="AS162" s="527">
        <v>5.9250575342465757</v>
      </c>
      <c r="AT162" s="527">
        <v>177.75172602739727</v>
      </c>
      <c r="AU162" s="529" t="s">
        <v>231</v>
      </c>
      <c r="AV162" s="530" t="s">
        <v>431</v>
      </c>
      <c r="AW162" s="519" t="s">
        <v>232</v>
      </c>
      <c r="AX162" s="573" t="s">
        <v>59</v>
      </c>
      <c r="AY162" s="531" t="s">
        <v>2653</v>
      </c>
      <c r="AZ162" s="519" t="s">
        <v>234</v>
      </c>
      <c r="BA162" s="576" t="s">
        <v>16838</v>
      </c>
      <c r="BB162" s="533"/>
      <c r="BC162" s="576" t="s">
        <v>16834</v>
      </c>
    </row>
    <row r="163" spans="1:56" s="519" customFormat="1" ht="14.25" customHeight="1" x14ac:dyDescent="0.25">
      <c r="A163" s="518">
        <v>222</v>
      </c>
      <c r="B163" s="557" t="s">
        <v>17088</v>
      </c>
      <c r="C163" s="584"/>
      <c r="D163" s="701">
        <v>2020</v>
      </c>
      <c r="E163" s="558" t="s">
        <v>55</v>
      </c>
      <c r="F163" s="573" t="s">
        <v>59</v>
      </c>
      <c r="G163" s="519" t="s">
        <v>40</v>
      </c>
      <c r="H163" s="573" t="s">
        <v>16851</v>
      </c>
      <c r="I163" s="573" t="s">
        <v>16852</v>
      </c>
      <c r="J163" s="519" t="s">
        <v>221</v>
      </c>
      <c r="K163" s="519" t="s">
        <v>219</v>
      </c>
      <c r="L163" s="519" t="s">
        <v>220</v>
      </c>
      <c r="M163" s="519" t="s">
        <v>221</v>
      </c>
      <c r="N163" s="573" t="s">
        <v>222</v>
      </c>
      <c r="O163" s="573" t="s">
        <v>221</v>
      </c>
      <c r="P163" s="573" t="s">
        <v>879</v>
      </c>
      <c r="Q163" s="574">
        <v>5</v>
      </c>
      <c r="R163" s="574">
        <v>1.5</v>
      </c>
      <c r="S163" s="612">
        <v>7.5</v>
      </c>
      <c r="T163" s="613">
        <v>4</v>
      </c>
      <c r="U163" s="522"/>
      <c r="V163" s="614">
        <v>1</v>
      </c>
      <c r="W163" s="523"/>
      <c r="X163" s="614">
        <v>1</v>
      </c>
      <c r="Y163" s="524"/>
      <c r="Z163" s="524"/>
      <c r="AA163" s="524"/>
      <c r="AB163" s="519" t="s">
        <v>62</v>
      </c>
      <c r="AC163" s="558" t="s">
        <v>224</v>
      </c>
      <c r="AD163" s="525" t="s">
        <v>225</v>
      </c>
      <c r="AE163" s="519" t="s">
        <v>1789</v>
      </c>
      <c r="AF163" s="519" t="s">
        <v>1790</v>
      </c>
      <c r="AG163" s="610" t="s">
        <v>1791</v>
      </c>
      <c r="AH163" s="573" t="s">
        <v>2656</v>
      </c>
      <c r="AI163" s="519" t="s">
        <v>273</v>
      </c>
      <c r="AJ163" s="526" t="s">
        <v>230</v>
      </c>
      <c r="AK163" s="608" t="s">
        <v>59</v>
      </c>
      <c r="AL163" s="527">
        <v>0.114</v>
      </c>
      <c r="AM163" s="612">
        <v>5550.03</v>
      </c>
      <c r="AN163" s="527">
        <v>1.3228838630136985</v>
      </c>
      <c r="AO163" s="527">
        <v>0.41055016438356162</v>
      </c>
      <c r="AP163" s="528">
        <v>1.7334340273972602</v>
      </c>
      <c r="AQ163" s="527">
        <v>2.7699778356164382</v>
      </c>
      <c r="AR163" s="527">
        <v>0.835441397260274</v>
      </c>
      <c r="AS163" s="527">
        <v>3.6054192328767121</v>
      </c>
      <c r="AT163" s="527">
        <v>108.16257698630136</v>
      </c>
      <c r="AU163" s="529" t="s">
        <v>231</v>
      </c>
      <c r="AV163" s="530" t="s">
        <v>431</v>
      </c>
      <c r="AW163" s="519" t="s">
        <v>232</v>
      </c>
      <c r="AX163" s="573" t="s">
        <v>59</v>
      </c>
      <c r="AY163" s="531" t="s">
        <v>2657</v>
      </c>
      <c r="AZ163" s="519" t="s">
        <v>234</v>
      </c>
      <c r="BA163" s="576" t="s">
        <v>16854</v>
      </c>
      <c r="BB163" s="533"/>
      <c r="BC163" s="576" t="s">
        <v>16817</v>
      </c>
    </row>
    <row r="164" spans="1:56" s="519" customFormat="1" ht="17.25" customHeight="1" x14ac:dyDescent="0.25">
      <c r="A164" s="518">
        <v>223</v>
      </c>
      <c r="B164" s="557" t="s">
        <v>17088</v>
      </c>
      <c r="C164" s="584"/>
      <c r="D164" s="701">
        <v>2020</v>
      </c>
      <c r="E164" s="558" t="s">
        <v>55</v>
      </c>
      <c r="F164" s="573" t="s">
        <v>59</v>
      </c>
      <c r="G164" s="519" t="s">
        <v>16821</v>
      </c>
      <c r="H164" s="573" t="s">
        <v>16818</v>
      </c>
      <c r="I164" s="573" t="s">
        <v>16819</v>
      </c>
      <c r="J164" s="519" t="s">
        <v>221</v>
      </c>
      <c r="K164" s="519" t="s">
        <v>219</v>
      </c>
      <c r="L164" s="519" t="s">
        <v>220</v>
      </c>
      <c r="M164" s="519" t="s">
        <v>221</v>
      </c>
      <c r="N164" s="573" t="s">
        <v>222</v>
      </c>
      <c r="O164" s="573" t="s">
        <v>221</v>
      </c>
      <c r="P164" s="573" t="s">
        <v>879</v>
      </c>
      <c r="Q164" s="574">
        <v>7</v>
      </c>
      <c r="R164" s="574">
        <v>1.5</v>
      </c>
      <c r="S164" s="612">
        <v>10.5</v>
      </c>
      <c r="T164" s="613">
        <v>4</v>
      </c>
      <c r="U164" s="522"/>
      <c r="V164" s="614">
        <v>2</v>
      </c>
      <c r="W164" s="523"/>
      <c r="X164" s="614">
        <v>0</v>
      </c>
      <c r="Y164" s="524"/>
      <c r="Z164" s="524"/>
      <c r="AA164" s="524">
        <v>1</v>
      </c>
      <c r="AB164" s="519" t="s">
        <v>62</v>
      </c>
      <c r="AC164" s="558" t="s">
        <v>224</v>
      </c>
      <c r="AD164" s="525" t="s">
        <v>225</v>
      </c>
      <c r="AE164" s="519" t="s">
        <v>1789</v>
      </c>
      <c r="AF164" s="519" t="s">
        <v>1790</v>
      </c>
      <c r="AG164" s="610" t="s">
        <v>1791</v>
      </c>
      <c r="AH164" s="573" t="s">
        <v>2656</v>
      </c>
      <c r="AI164" s="519" t="s">
        <v>275</v>
      </c>
      <c r="AJ164" s="526" t="s">
        <v>230</v>
      </c>
      <c r="AK164" s="608" t="s">
        <v>59</v>
      </c>
      <c r="AL164" s="527">
        <v>0.114</v>
      </c>
      <c r="AM164" s="612">
        <v>3309.9</v>
      </c>
      <c r="AN164" s="527">
        <v>0.78893506849315065</v>
      </c>
      <c r="AO164" s="527">
        <v>0.24484191780821918</v>
      </c>
      <c r="AP164" s="528">
        <v>1.0337769863013699</v>
      </c>
      <c r="AQ164" s="527">
        <v>3.720106849315068</v>
      </c>
      <c r="AR164" s="527">
        <v>1.057586301369863</v>
      </c>
      <c r="AS164" s="527">
        <v>4.7776931506849305</v>
      </c>
      <c r="AT164" s="527">
        <v>143.33079452054793</v>
      </c>
      <c r="AU164" s="529" t="s">
        <v>231</v>
      </c>
      <c r="AV164" s="530" t="s">
        <v>431</v>
      </c>
      <c r="AW164" s="519" t="s">
        <v>232</v>
      </c>
      <c r="AX164" s="573" t="s">
        <v>59</v>
      </c>
      <c r="AY164" s="531" t="s">
        <v>2660</v>
      </c>
      <c r="AZ164" s="519" t="s">
        <v>234</v>
      </c>
      <c r="BA164" s="576" t="s">
        <v>16820</v>
      </c>
      <c r="BB164" s="533"/>
      <c r="BC164" s="576" t="s">
        <v>16817</v>
      </c>
    </row>
    <row r="165" spans="1:56" s="519" customFormat="1" ht="18.75" customHeight="1" x14ac:dyDescent="0.25">
      <c r="A165" s="518">
        <v>224</v>
      </c>
      <c r="B165" s="557" t="s">
        <v>17088</v>
      </c>
      <c r="C165" s="584"/>
      <c r="D165" s="701">
        <v>2020</v>
      </c>
      <c r="E165" s="558" t="s">
        <v>55</v>
      </c>
      <c r="F165" s="573" t="s">
        <v>59</v>
      </c>
      <c r="G165" s="519" t="s">
        <v>2666</v>
      </c>
      <c r="H165" s="573" t="s">
        <v>16822</v>
      </c>
      <c r="I165" s="573" t="s">
        <v>16823</v>
      </c>
      <c r="J165" s="519" t="s">
        <v>221</v>
      </c>
      <c r="K165" s="519" t="s">
        <v>219</v>
      </c>
      <c r="L165" s="519" t="s">
        <v>220</v>
      </c>
      <c r="M165" s="519" t="s">
        <v>221</v>
      </c>
      <c r="N165" s="573" t="s">
        <v>222</v>
      </c>
      <c r="O165" s="573" t="s">
        <v>221</v>
      </c>
      <c r="P165" s="573" t="s">
        <v>879</v>
      </c>
      <c r="Q165" s="574">
        <v>6</v>
      </c>
      <c r="R165" s="574">
        <v>1.5</v>
      </c>
      <c r="S165" s="612">
        <v>9</v>
      </c>
      <c r="T165" s="613">
        <v>3</v>
      </c>
      <c r="U165" s="522"/>
      <c r="V165" s="614">
        <v>2</v>
      </c>
      <c r="W165" s="523"/>
      <c r="X165" s="614">
        <v>1</v>
      </c>
      <c r="Y165" s="524"/>
      <c r="Z165" s="524"/>
      <c r="AA165" s="524"/>
      <c r="AB165" s="519" t="s">
        <v>62</v>
      </c>
      <c r="AC165" s="558" t="s">
        <v>224</v>
      </c>
      <c r="AD165" s="525" t="s">
        <v>225</v>
      </c>
      <c r="AE165" s="519" t="s">
        <v>1789</v>
      </c>
      <c r="AF165" s="519" t="s">
        <v>1790</v>
      </c>
      <c r="AG165" s="573" t="s">
        <v>1791</v>
      </c>
      <c r="AH165" s="573" t="s">
        <v>2656</v>
      </c>
      <c r="AI165" s="519" t="s">
        <v>1244</v>
      </c>
      <c r="AJ165" s="526" t="s">
        <v>230</v>
      </c>
      <c r="AK165" s="608" t="s">
        <v>59</v>
      </c>
      <c r="AL165" s="527">
        <v>0.114</v>
      </c>
      <c r="AM165" s="612">
        <v>4508</v>
      </c>
      <c r="AN165" s="527">
        <v>1.0745095890410958</v>
      </c>
      <c r="AO165" s="527">
        <v>0.33346849315068494</v>
      </c>
      <c r="AP165" s="528">
        <v>1.4079780821917809</v>
      </c>
      <c r="AQ165" s="527">
        <v>3.0947013698630137</v>
      </c>
      <c r="AR165" s="527">
        <v>0.94818082191780828</v>
      </c>
      <c r="AS165" s="527">
        <v>4.042882191780822</v>
      </c>
      <c r="AT165" s="527">
        <v>121.28646575342466</v>
      </c>
      <c r="AU165" s="529" t="s">
        <v>231</v>
      </c>
      <c r="AV165" s="530" t="s">
        <v>431</v>
      </c>
      <c r="AW165" s="519" t="s">
        <v>232</v>
      </c>
      <c r="AX165" s="573" t="s">
        <v>59</v>
      </c>
      <c r="AY165" s="531" t="s">
        <v>2667</v>
      </c>
      <c r="AZ165" s="519" t="s">
        <v>234</v>
      </c>
      <c r="BA165" s="576" t="s">
        <v>16824</v>
      </c>
      <c r="BB165" s="533"/>
      <c r="BC165" s="576" t="s">
        <v>16817</v>
      </c>
    </row>
    <row r="166" spans="1:56" s="519" customFormat="1" ht="16.5" customHeight="1" x14ac:dyDescent="0.25">
      <c r="A166" s="518">
        <v>225</v>
      </c>
      <c r="B166" s="557" t="s">
        <v>17088</v>
      </c>
      <c r="C166" s="664" t="s">
        <v>17090</v>
      </c>
      <c r="D166" s="701">
        <v>2020</v>
      </c>
      <c r="E166" s="519" t="s">
        <v>55</v>
      </c>
      <c r="F166" s="573" t="s">
        <v>59</v>
      </c>
      <c r="G166" s="519" t="s">
        <v>2675</v>
      </c>
      <c r="H166" s="573" t="s">
        <v>2676</v>
      </c>
      <c r="I166" s="573" t="s">
        <v>2677</v>
      </c>
      <c r="K166" s="519" t="s">
        <v>219</v>
      </c>
      <c r="L166" s="519" t="s">
        <v>220</v>
      </c>
      <c r="M166" s="519" t="s">
        <v>221</v>
      </c>
      <c r="N166" s="573" t="s">
        <v>1337</v>
      </c>
      <c r="O166" s="573" t="s">
        <v>221</v>
      </c>
      <c r="P166" s="573" t="s">
        <v>879</v>
      </c>
      <c r="Q166" s="574">
        <v>2</v>
      </c>
      <c r="R166" s="574">
        <v>1.5</v>
      </c>
      <c r="S166" s="612">
        <v>3</v>
      </c>
      <c r="T166" s="613">
        <v>6</v>
      </c>
      <c r="U166" s="523"/>
      <c r="V166" s="614">
        <v>0</v>
      </c>
      <c r="W166" s="523"/>
      <c r="X166" s="614">
        <v>1</v>
      </c>
      <c r="Y166" s="524"/>
      <c r="Z166" s="524"/>
      <c r="AA166" s="524"/>
      <c r="AB166" s="519" t="s">
        <v>1954</v>
      </c>
      <c r="AC166" s="519" t="s">
        <v>2678</v>
      </c>
      <c r="AD166" s="608">
        <v>1085030004476</v>
      </c>
      <c r="AE166" s="519" t="s">
        <v>2675</v>
      </c>
      <c r="AF166" s="519" t="s">
        <v>2679</v>
      </c>
      <c r="AG166" s="623" t="s">
        <v>2680</v>
      </c>
      <c r="AH166" s="573" t="s">
        <v>2681</v>
      </c>
      <c r="AI166" s="519" t="s">
        <v>528</v>
      </c>
      <c r="AJ166" s="526" t="s">
        <v>230</v>
      </c>
      <c r="AK166" s="608" t="s">
        <v>59</v>
      </c>
      <c r="AL166" s="527">
        <v>0.114</v>
      </c>
      <c r="AM166" s="612">
        <v>4710.8999999999996</v>
      </c>
      <c r="AN166" s="520">
        <v>1.1228720547945203</v>
      </c>
      <c r="AO166" s="520">
        <v>0.34847753424657529</v>
      </c>
      <c r="AP166" s="528">
        <v>1.4713495890410957</v>
      </c>
      <c r="AQ166" s="520">
        <v>4.5690369863013691</v>
      </c>
      <c r="AR166" s="520">
        <v>1.360023287671233</v>
      </c>
      <c r="AS166" s="520">
        <v>5.9290602739726026</v>
      </c>
      <c r="AT166" s="520">
        <v>177.87180821917809</v>
      </c>
      <c r="AU166" s="529" t="s">
        <v>231</v>
      </c>
      <c r="AV166" s="530" t="s">
        <v>431</v>
      </c>
      <c r="AW166" s="519" t="s">
        <v>232</v>
      </c>
      <c r="AX166" s="573" t="s">
        <v>59</v>
      </c>
      <c r="AY166" s="531" t="s">
        <v>2682</v>
      </c>
      <c r="AZ166" s="519" t="s">
        <v>234</v>
      </c>
      <c r="BB166" s="533"/>
    </row>
    <row r="167" spans="1:56" s="519" customFormat="1" ht="18" customHeight="1" x14ac:dyDescent="0.25">
      <c r="A167" s="518">
        <v>226</v>
      </c>
      <c r="B167" s="557" t="s">
        <v>17088</v>
      </c>
      <c r="C167" s="664" t="s">
        <v>17090</v>
      </c>
      <c r="D167" s="701">
        <v>2020</v>
      </c>
      <c r="E167" s="558" t="s">
        <v>55</v>
      </c>
      <c r="F167" s="573" t="s">
        <v>59</v>
      </c>
      <c r="G167" s="519" t="s">
        <v>41</v>
      </c>
      <c r="H167" s="573" t="s">
        <v>2694</v>
      </c>
      <c r="I167" s="573" t="s">
        <v>2695</v>
      </c>
      <c r="K167" s="519" t="s">
        <v>317</v>
      </c>
      <c r="L167" s="519" t="s">
        <v>1413</v>
      </c>
      <c r="M167" s="519" t="s">
        <v>221</v>
      </c>
      <c r="N167" s="573" t="s">
        <v>222</v>
      </c>
      <c r="O167" s="573" t="s">
        <v>221</v>
      </c>
      <c r="P167" s="573" t="s">
        <v>879</v>
      </c>
      <c r="Q167" s="574">
        <v>4.5</v>
      </c>
      <c r="R167" s="574">
        <v>1.5</v>
      </c>
      <c r="S167" s="612">
        <v>6.75</v>
      </c>
      <c r="T167" s="613">
        <v>5</v>
      </c>
      <c r="U167" s="522"/>
      <c r="V167" s="614">
        <v>1</v>
      </c>
      <c r="W167" s="523"/>
      <c r="X167" s="614">
        <v>1</v>
      </c>
      <c r="Y167" s="578"/>
      <c r="Z167" s="524"/>
      <c r="AA167" s="524"/>
      <c r="AB167" s="519" t="s">
        <v>62</v>
      </c>
      <c r="AC167" s="558" t="s">
        <v>224</v>
      </c>
      <c r="AD167" s="525" t="s">
        <v>225</v>
      </c>
      <c r="AE167" s="519" t="s">
        <v>1789</v>
      </c>
      <c r="AF167" s="519" t="s">
        <v>1790</v>
      </c>
      <c r="AG167" s="610" t="s">
        <v>1791</v>
      </c>
      <c r="AH167" s="573" t="s">
        <v>2696</v>
      </c>
      <c r="AI167" s="519" t="s">
        <v>528</v>
      </c>
      <c r="AJ167" s="526" t="s">
        <v>230</v>
      </c>
      <c r="AK167" s="608" t="s">
        <v>59</v>
      </c>
      <c r="AL167" s="527">
        <v>0.114</v>
      </c>
      <c r="AM167" s="612">
        <v>3300.6189999999997</v>
      </c>
      <c r="AN167" s="520">
        <v>0.78672288493150677</v>
      </c>
      <c r="AO167" s="520">
        <v>0.24415537808219176</v>
      </c>
      <c r="AP167" s="528">
        <v>1.0308782630136986</v>
      </c>
      <c r="AQ167" s="520">
        <v>4.750972230136985</v>
      </c>
      <c r="AR167" s="520">
        <v>1.4105001205479453</v>
      </c>
      <c r="AS167" s="520">
        <v>6.1614723506849298</v>
      </c>
      <c r="AT167" s="520">
        <v>184.84417052054789</v>
      </c>
      <c r="AU167" s="529" t="s">
        <v>231</v>
      </c>
      <c r="AV167" s="530" t="s">
        <v>431</v>
      </c>
      <c r="AW167" s="519" t="s">
        <v>232</v>
      </c>
      <c r="AX167" s="573" t="s">
        <v>59</v>
      </c>
      <c r="AY167" s="531" t="s">
        <v>2697</v>
      </c>
      <c r="AZ167" s="519" t="s">
        <v>234</v>
      </c>
      <c r="BB167" s="533"/>
    </row>
    <row r="168" spans="1:56" s="519" customFormat="1" ht="18" customHeight="1" x14ac:dyDescent="0.25">
      <c r="A168" s="518">
        <v>227</v>
      </c>
      <c r="B168" s="557" t="s">
        <v>17088</v>
      </c>
      <c r="C168" s="664" t="s">
        <v>17090</v>
      </c>
      <c r="D168" s="701">
        <v>2020</v>
      </c>
      <c r="E168" s="572" t="s">
        <v>55</v>
      </c>
      <c r="F168" s="587" t="s">
        <v>59</v>
      </c>
      <c r="G168" s="535" t="s">
        <v>42</v>
      </c>
      <c r="H168" s="573" t="s">
        <v>16888</v>
      </c>
      <c r="I168" s="573" t="s">
        <v>16889</v>
      </c>
      <c r="J168" s="519" t="s">
        <v>221</v>
      </c>
      <c r="K168" s="519" t="s">
        <v>219</v>
      </c>
      <c r="L168" s="519" t="s">
        <v>220</v>
      </c>
      <c r="M168" s="519" t="s">
        <v>221</v>
      </c>
      <c r="N168" s="573" t="s">
        <v>222</v>
      </c>
      <c r="O168" s="573" t="s">
        <v>221</v>
      </c>
      <c r="P168" s="573" t="s">
        <v>879</v>
      </c>
      <c r="Q168" s="574">
        <v>10</v>
      </c>
      <c r="R168" s="574">
        <v>1.5</v>
      </c>
      <c r="S168" s="612">
        <v>15</v>
      </c>
      <c r="T168" s="613">
        <v>7</v>
      </c>
      <c r="U168" s="522"/>
      <c r="V168" s="614">
        <v>2</v>
      </c>
      <c r="W168" s="523"/>
      <c r="X168" s="614">
        <v>1</v>
      </c>
      <c r="Y168" s="524"/>
      <c r="Z168" s="524"/>
      <c r="AA168" s="524"/>
      <c r="AB168" s="519" t="s">
        <v>62</v>
      </c>
      <c r="AC168" s="558" t="s">
        <v>224</v>
      </c>
      <c r="AD168" s="525" t="s">
        <v>225</v>
      </c>
      <c r="AE168" s="519" t="s">
        <v>1789</v>
      </c>
      <c r="AF168" s="519" t="s">
        <v>1790</v>
      </c>
      <c r="AG168" s="610" t="s">
        <v>1791</v>
      </c>
      <c r="AH168" s="573" t="s">
        <v>42</v>
      </c>
      <c r="AI168" s="519" t="s">
        <v>350</v>
      </c>
      <c r="AJ168" s="526" t="s">
        <v>230</v>
      </c>
      <c r="AK168" s="608" t="s">
        <v>59</v>
      </c>
      <c r="AL168" s="527">
        <v>0.114</v>
      </c>
      <c r="AM168" s="612">
        <v>10207.504000000001</v>
      </c>
      <c r="AN168" s="527">
        <v>2.4330215013698631</v>
      </c>
      <c r="AO168" s="527">
        <v>0.75507563835616442</v>
      </c>
      <c r="AP168" s="528">
        <v>3.1880971397260276</v>
      </c>
      <c r="AQ168" s="527">
        <v>6.9815146520547922</v>
      </c>
      <c r="AR168" s="527">
        <v>0.75507563835616442</v>
      </c>
      <c r="AS168" s="527">
        <v>7.7365902904109562</v>
      </c>
      <c r="AT168" s="527">
        <v>232.09770871232868</v>
      </c>
      <c r="AU168" s="529" t="s">
        <v>231</v>
      </c>
      <c r="AV168" s="530" t="s">
        <v>431</v>
      </c>
      <c r="AW168" s="519" t="s">
        <v>232</v>
      </c>
      <c r="AX168" s="573" t="s">
        <v>59</v>
      </c>
      <c r="AY168" s="531" t="s">
        <v>2705</v>
      </c>
      <c r="AZ168" s="519" t="s">
        <v>234</v>
      </c>
      <c r="BA168" s="575" t="s">
        <v>16890</v>
      </c>
      <c r="BB168" s="533"/>
      <c r="BC168" s="576" t="s">
        <v>16834</v>
      </c>
      <c r="BD168" s="576"/>
    </row>
    <row r="169" spans="1:56" s="519" customFormat="1" ht="37.5" customHeight="1" x14ac:dyDescent="0.25">
      <c r="A169" s="518">
        <v>228</v>
      </c>
      <c r="B169" s="557" t="s">
        <v>17088</v>
      </c>
      <c r="C169" s="664" t="s">
        <v>17090</v>
      </c>
      <c r="D169" s="701">
        <v>2020</v>
      </c>
      <c r="E169" s="519" t="s">
        <v>55</v>
      </c>
      <c r="F169" s="573" t="s">
        <v>59</v>
      </c>
      <c r="G169" s="519" t="s">
        <v>2726</v>
      </c>
      <c r="H169" s="573" t="s">
        <v>2727</v>
      </c>
      <c r="I169" s="573" t="s">
        <v>2728</v>
      </c>
      <c r="K169" s="519" t="s">
        <v>219</v>
      </c>
      <c r="L169" s="519" t="s">
        <v>220</v>
      </c>
      <c r="M169" s="519" t="s">
        <v>221</v>
      </c>
      <c r="N169" s="573" t="s">
        <v>222</v>
      </c>
      <c r="O169" s="573" t="s">
        <v>221</v>
      </c>
      <c r="P169" s="573" t="s">
        <v>879</v>
      </c>
      <c r="Q169" s="574">
        <v>3.5</v>
      </c>
      <c r="R169" s="574">
        <v>1.5</v>
      </c>
      <c r="S169" s="612">
        <v>5.25</v>
      </c>
      <c r="T169" s="613">
        <v>4</v>
      </c>
      <c r="U169" s="523"/>
      <c r="V169" s="614">
        <v>1</v>
      </c>
      <c r="W169" s="523"/>
      <c r="X169" s="614">
        <v>0</v>
      </c>
      <c r="Y169" s="524"/>
      <c r="Z169" s="524"/>
      <c r="AA169" s="524"/>
      <c r="AB169" s="519" t="s">
        <v>330</v>
      </c>
      <c r="AC169" s="519" t="s">
        <v>1963</v>
      </c>
      <c r="AD169" s="608">
        <v>1155030003105</v>
      </c>
      <c r="AE169" s="622" t="s">
        <v>1964</v>
      </c>
      <c r="AF169" s="519" t="s">
        <v>1965</v>
      </c>
      <c r="AG169" s="573" t="s">
        <v>1966</v>
      </c>
      <c r="AH169" s="573" t="s">
        <v>2729</v>
      </c>
      <c r="AI169" s="519" t="s">
        <v>1006</v>
      </c>
      <c r="AJ169" s="526" t="s">
        <v>230</v>
      </c>
      <c r="AK169" s="608" t="s">
        <v>59</v>
      </c>
      <c r="AL169" s="527">
        <v>0.114</v>
      </c>
      <c r="AM169" s="612">
        <v>10313.700000000001</v>
      </c>
      <c r="AN169" s="520">
        <v>2.4583339726027398</v>
      </c>
      <c r="AO169" s="520">
        <v>0.76293123287671227</v>
      </c>
      <c r="AP169" s="528">
        <v>3.2212652054794519</v>
      </c>
      <c r="AQ169" s="520">
        <v>2.9040873972602732</v>
      </c>
      <c r="AR169" s="520">
        <v>0.76293123287671227</v>
      </c>
      <c r="AS169" s="520">
        <v>3.6670186301369854</v>
      </c>
      <c r="AT169" s="520">
        <v>110.01055890410956</v>
      </c>
      <c r="AU169" s="529" t="s">
        <v>231</v>
      </c>
      <c r="AV169" s="530" t="s">
        <v>431</v>
      </c>
      <c r="AW169" s="519" t="s">
        <v>232</v>
      </c>
      <c r="AX169" s="573" t="s">
        <v>59</v>
      </c>
      <c r="AY169" s="531" t="s">
        <v>2730</v>
      </c>
      <c r="AZ169" s="519" t="s">
        <v>234</v>
      </c>
      <c r="BB169" s="533"/>
    </row>
    <row r="170" spans="1:56" s="166" customFormat="1" ht="25.5" customHeight="1" x14ac:dyDescent="0.25">
      <c r="A170" s="182">
        <v>229</v>
      </c>
      <c r="C170" s="581"/>
      <c r="D170" s="700">
        <v>2022</v>
      </c>
      <c r="E170" s="170" t="s">
        <v>55</v>
      </c>
      <c r="F170" s="198" t="s">
        <v>59</v>
      </c>
      <c r="G170" s="166" t="s">
        <v>2733</v>
      </c>
      <c r="H170" s="198" t="s">
        <v>2734</v>
      </c>
      <c r="I170" s="198" t="s">
        <v>2735</v>
      </c>
      <c r="K170" s="198" t="s">
        <v>219</v>
      </c>
      <c r="L170" s="166" t="s">
        <v>220</v>
      </c>
      <c r="M170" s="198" t="s">
        <v>221</v>
      </c>
      <c r="N170" s="198" t="s">
        <v>222</v>
      </c>
      <c r="O170" s="198" t="s">
        <v>317</v>
      </c>
      <c r="P170" s="198">
        <v>0</v>
      </c>
      <c r="Q170" s="199">
        <v>4</v>
      </c>
      <c r="R170" s="199">
        <v>2</v>
      </c>
      <c r="S170" s="221">
        <v>8</v>
      </c>
      <c r="T170" s="345">
        <v>3</v>
      </c>
      <c r="U170" s="59"/>
      <c r="V170" s="346">
        <v>1</v>
      </c>
      <c r="W170" s="340"/>
      <c r="X170" s="346">
        <v>0</v>
      </c>
      <c r="Y170" s="183"/>
      <c r="Z170" s="183"/>
      <c r="AA170" s="183"/>
      <c r="AB170" s="166" t="s">
        <v>62</v>
      </c>
      <c r="AC170" s="170" t="s">
        <v>224</v>
      </c>
      <c r="AD170" s="197" t="s">
        <v>225</v>
      </c>
      <c r="AE170" s="166" t="s">
        <v>1789</v>
      </c>
      <c r="AF170" s="166" t="s">
        <v>1790</v>
      </c>
      <c r="AG170" s="171" t="s">
        <v>1791</v>
      </c>
      <c r="AH170" s="198" t="s">
        <v>2736</v>
      </c>
      <c r="AI170" s="166" t="s">
        <v>528</v>
      </c>
      <c r="AJ170" s="165" t="s">
        <v>230</v>
      </c>
      <c r="AK170" s="203" t="s">
        <v>59</v>
      </c>
      <c r="AL170" s="167">
        <v>0.114</v>
      </c>
      <c r="AM170" s="221">
        <v>347.93899999999996</v>
      </c>
      <c r="AN170" s="186">
        <v>8.2933405479452035E-2</v>
      </c>
      <c r="AO170" s="186">
        <v>2.5737953424657532E-2</v>
      </c>
      <c r="AP170" s="187">
        <v>0.10867135890410956</v>
      </c>
      <c r="AQ170" s="186">
        <v>0.70436749315068492</v>
      </c>
      <c r="AR170" s="186">
        <v>0.2185968082191781</v>
      </c>
      <c r="AS170" s="186">
        <v>0.92296430136986296</v>
      </c>
      <c r="AT170" s="186">
        <v>27.688929041095889</v>
      </c>
      <c r="AU170" s="193" t="s">
        <v>231</v>
      </c>
      <c r="AV170" s="194"/>
      <c r="AW170" s="166" t="s">
        <v>232</v>
      </c>
      <c r="AX170" s="198" t="s">
        <v>59</v>
      </c>
      <c r="AY170" s="195" t="s">
        <v>2737</v>
      </c>
      <c r="AZ170" s="166" t="s">
        <v>234</v>
      </c>
      <c r="BB170" s="196"/>
    </row>
    <row r="171" spans="1:56" s="519" customFormat="1" ht="16.5" customHeight="1" x14ac:dyDescent="0.25">
      <c r="A171" s="518">
        <v>230</v>
      </c>
      <c r="B171" s="557" t="s">
        <v>17088</v>
      </c>
      <c r="C171" s="584"/>
      <c r="D171" s="701">
        <v>2020</v>
      </c>
      <c r="E171" s="558" t="s">
        <v>55</v>
      </c>
      <c r="F171" s="573" t="s">
        <v>59</v>
      </c>
      <c r="G171" s="519" t="s">
        <v>2738</v>
      </c>
      <c r="H171" s="573" t="s">
        <v>2739</v>
      </c>
      <c r="I171" s="573" t="s">
        <v>2740</v>
      </c>
      <c r="K171" s="573" t="s">
        <v>219</v>
      </c>
      <c r="L171" s="519" t="s">
        <v>220</v>
      </c>
      <c r="M171" s="573" t="s">
        <v>221</v>
      </c>
      <c r="N171" s="573" t="s">
        <v>222</v>
      </c>
      <c r="O171" s="573" t="s">
        <v>221</v>
      </c>
      <c r="P171" s="573" t="s">
        <v>879</v>
      </c>
      <c r="Q171" s="574">
        <v>4</v>
      </c>
      <c r="R171" s="574">
        <v>2</v>
      </c>
      <c r="S171" s="612">
        <v>8</v>
      </c>
      <c r="T171" s="613">
        <v>3</v>
      </c>
      <c r="U171" s="522"/>
      <c r="V171" s="614">
        <v>1</v>
      </c>
      <c r="W171" s="523"/>
      <c r="X171" s="614">
        <v>0</v>
      </c>
      <c r="Y171" s="524"/>
      <c r="Z171" s="524"/>
      <c r="AA171" s="524"/>
      <c r="AB171" s="519" t="s">
        <v>62</v>
      </c>
      <c r="AC171" s="558" t="s">
        <v>224</v>
      </c>
      <c r="AD171" s="525" t="s">
        <v>225</v>
      </c>
      <c r="AE171" s="519" t="s">
        <v>1789</v>
      </c>
      <c r="AF171" s="519" t="s">
        <v>1790</v>
      </c>
      <c r="AG171" s="610" t="s">
        <v>1791</v>
      </c>
      <c r="AH171" s="573" t="s">
        <v>2736</v>
      </c>
      <c r="AI171" s="519" t="s">
        <v>347</v>
      </c>
      <c r="AJ171" s="526" t="s">
        <v>230</v>
      </c>
      <c r="AK171" s="608" t="s">
        <v>59</v>
      </c>
      <c r="AL171" s="527">
        <v>0.114</v>
      </c>
      <c r="AM171" s="612">
        <v>865.24</v>
      </c>
      <c r="AN171" s="520">
        <v>0.20623528767123289</v>
      </c>
      <c r="AO171" s="520">
        <v>6.4004054794520551E-2</v>
      </c>
      <c r="AP171" s="528">
        <v>0.27023934246575343</v>
      </c>
      <c r="AQ171" s="520">
        <v>0.41237809315068491</v>
      </c>
      <c r="AR171" s="520">
        <v>0.12797940821917808</v>
      </c>
      <c r="AS171" s="520">
        <v>0.54035750136986294</v>
      </c>
      <c r="AT171" s="520">
        <v>16.210725041095888</v>
      </c>
      <c r="AU171" s="529" t="s">
        <v>231</v>
      </c>
      <c r="AV171" s="530" t="s">
        <v>431</v>
      </c>
      <c r="AW171" s="519" t="s">
        <v>232</v>
      </c>
      <c r="AX171" s="573" t="s">
        <v>59</v>
      </c>
      <c r="AY171" s="531" t="s">
        <v>2741</v>
      </c>
      <c r="AZ171" s="519" t="s">
        <v>234</v>
      </c>
      <c r="BB171" s="533"/>
    </row>
    <row r="172" spans="1:56" s="166" customFormat="1" ht="15" customHeight="1" x14ac:dyDescent="0.25">
      <c r="A172" s="182">
        <v>231</v>
      </c>
      <c r="B172" s="555"/>
      <c r="C172" s="581"/>
      <c r="D172" s="700" t="s">
        <v>17141</v>
      </c>
      <c r="E172" s="166" t="s">
        <v>55</v>
      </c>
      <c r="F172" s="198" t="s">
        <v>59</v>
      </c>
      <c r="G172" s="166" t="s">
        <v>2742</v>
      </c>
      <c r="H172" s="198" t="s">
        <v>2743</v>
      </c>
      <c r="I172" s="198" t="s">
        <v>2744</v>
      </c>
      <c r="K172" s="198" t="s">
        <v>219</v>
      </c>
      <c r="L172" s="166" t="s">
        <v>220</v>
      </c>
      <c r="M172" s="198" t="s">
        <v>221</v>
      </c>
      <c r="N172" s="198" t="s">
        <v>222</v>
      </c>
      <c r="O172" s="198" t="s">
        <v>221</v>
      </c>
      <c r="P172" s="198" t="s">
        <v>879</v>
      </c>
      <c r="Q172" s="199">
        <v>8</v>
      </c>
      <c r="R172" s="199">
        <v>1.5</v>
      </c>
      <c r="S172" s="221">
        <v>12</v>
      </c>
      <c r="T172" s="345">
        <v>1</v>
      </c>
      <c r="U172" s="59"/>
      <c r="V172" s="346">
        <v>0</v>
      </c>
      <c r="W172" s="340"/>
      <c r="X172" s="346">
        <v>0</v>
      </c>
      <c r="Y172" s="183"/>
      <c r="Z172" s="183">
        <v>1</v>
      </c>
      <c r="AA172" s="183"/>
      <c r="AB172" s="171" t="s">
        <v>16652</v>
      </c>
      <c r="AC172" s="166" t="s">
        <v>230</v>
      </c>
      <c r="AD172" s="203" t="s">
        <v>230</v>
      </c>
      <c r="AE172" s="166" t="s">
        <v>230</v>
      </c>
      <c r="AF172" s="166" t="s">
        <v>230</v>
      </c>
      <c r="AG172" s="166" t="s">
        <v>230</v>
      </c>
      <c r="AH172" s="198" t="s">
        <v>2745</v>
      </c>
      <c r="AI172" s="166" t="s">
        <v>488</v>
      </c>
      <c r="AJ172" s="165" t="s">
        <v>230</v>
      </c>
      <c r="AK172" s="203" t="s">
        <v>59</v>
      </c>
      <c r="AL172" s="167">
        <v>0.114</v>
      </c>
      <c r="AM172" s="221">
        <v>85.554000000000002</v>
      </c>
      <c r="AN172" s="186">
        <v>2.0392323287671231E-2</v>
      </c>
      <c r="AO172" s="186">
        <v>6.3286520547945202E-3</v>
      </c>
      <c r="AP172" s="187">
        <v>2.6720975342465751E-2</v>
      </c>
      <c r="AQ172" s="186">
        <v>7.5465468493150667E-2</v>
      </c>
      <c r="AR172" s="186">
        <v>2.3420317808219175E-2</v>
      </c>
      <c r="AS172" s="186">
        <v>9.8885786301369849E-2</v>
      </c>
      <c r="AT172" s="186">
        <v>2.9665735890410954</v>
      </c>
      <c r="AU172" s="193" t="s">
        <v>231</v>
      </c>
      <c r="AV172" s="194" t="s">
        <v>431</v>
      </c>
      <c r="AW172" s="166" t="s">
        <v>232</v>
      </c>
      <c r="AX172" s="198" t="s">
        <v>59</v>
      </c>
      <c r="AY172" s="195" t="s">
        <v>2746</v>
      </c>
      <c r="AZ172" s="166" t="s">
        <v>234</v>
      </c>
      <c r="BB172" s="196"/>
    </row>
    <row r="173" spans="1:56" s="166" customFormat="1" ht="15" customHeight="1" x14ac:dyDescent="0.25">
      <c r="A173" s="182">
        <v>232</v>
      </c>
      <c r="B173" s="555"/>
      <c r="C173" s="581"/>
      <c r="D173" s="700" t="s">
        <v>17141</v>
      </c>
      <c r="E173" s="166" t="s">
        <v>55</v>
      </c>
      <c r="F173" s="198" t="s">
        <v>59</v>
      </c>
      <c r="G173" s="166" t="s">
        <v>2747</v>
      </c>
      <c r="H173" s="198" t="s">
        <v>2748</v>
      </c>
      <c r="I173" s="198" t="s">
        <v>2749</v>
      </c>
      <c r="K173" s="198" t="s">
        <v>219</v>
      </c>
      <c r="L173" s="166" t="s">
        <v>220</v>
      </c>
      <c r="M173" s="198" t="s">
        <v>221</v>
      </c>
      <c r="N173" s="198" t="s">
        <v>222</v>
      </c>
      <c r="O173" s="198" t="s">
        <v>221</v>
      </c>
      <c r="P173" s="198" t="s">
        <v>879</v>
      </c>
      <c r="Q173" s="199">
        <v>4</v>
      </c>
      <c r="R173" s="199">
        <v>1.5</v>
      </c>
      <c r="S173" s="221">
        <v>6</v>
      </c>
      <c r="T173" s="345">
        <v>2</v>
      </c>
      <c r="U173" s="59"/>
      <c r="V173" s="346">
        <v>1</v>
      </c>
      <c r="W173" s="340"/>
      <c r="X173" s="346">
        <v>0</v>
      </c>
      <c r="Y173" s="183"/>
      <c r="Z173" s="183"/>
      <c r="AA173" s="183"/>
      <c r="AB173" s="171" t="s">
        <v>16652</v>
      </c>
      <c r="AC173" s="166" t="s">
        <v>230</v>
      </c>
      <c r="AD173" s="203" t="s">
        <v>230</v>
      </c>
      <c r="AE173" s="166" t="s">
        <v>230</v>
      </c>
      <c r="AF173" s="166" t="s">
        <v>230</v>
      </c>
      <c r="AG173" s="166" t="s">
        <v>230</v>
      </c>
      <c r="AH173" s="198" t="s">
        <v>2745</v>
      </c>
      <c r="AI173" s="166" t="s">
        <v>1037</v>
      </c>
      <c r="AJ173" s="165" t="s">
        <v>230</v>
      </c>
      <c r="AK173" s="203" t="s">
        <v>59</v>
      </c>
      <c r="AL173" s="167">
        <v>0.114</v>
      </c>
      <c r="AM173" s="221">
        <v>552.99700000000007</v>
      </c>
      <c r="AN173" s="186">
        <v>0.13181024383561646</v>
      </c>
      <c r="AO173" s="186">
        <v>4.0906627397260274E-2</v>
      </c>
      <c r="AP173" s="187">
        <v>0.17271687123287674</v>
      </c>
      <c r="AQ173" s="186">
        <v>0.2258787369863014</v>
      </c>
      <c r="AR173" s="186">
        <v>7.0125805479452047E-2</v>
      </c>
      <c r="AS173" s="186">
        <v>0.29600454246575347</v>
      </c>
      <c r="AT173" s="186">
        <v>8.8801362739726049</v>
      </c>
      <c r="AU173" s="193" t="s">
        <v>231</v>
      </c>
      <c r="AV173" s="194" t="s">
        <v>431</v>
      </c>
      <c r="AW173" s="166" t="s">
        <v>232</v>
      </c>
      <c r="AX173" s="198" t="s">
        <v>59</v>
      </c>
      <c r="AY173" s="195" t="s">
        <v>2750</v>
      </c>
      <c r="AZ173" s="166" t="s">
        <v>234</v>
      </c>
      <c r="BB173" s="196"/>
    </row>
    <row r="174" spans="1:56" s="519" customFormat="1" ht="26.25" customHeight="1" x14ac:dyDescent="0.25">
      <c r="A174" s="518">
        <v>233</v>
      </c>
      <c r="B174" s="557" t="s">
        <v>17088</v>
      </c>
      <c r="C174" s="664" t="s">
        <v>17090</v>
      </c>
      <c r="D174" s="701">
        <v>2020</v>
      </c>
      <c r="E174" s="558" t="s">
        <v>55</v>
      </c>
      <c r="F174" s="573" t="s">
        <v>59</v>
      </c>
      <c r="G174" s="519" t="s">
        <v>2752</v>
      </c>
      <c r="H174" s="573" t="s">
        <v>2753</v>
      </c>
      <c r="I174" s="573" t="s">
        <v>2754</v>
      </c>
      <c r="K174" s="519" t="s">
        <v>219</v>
      </c>
      <c r="L174" s="519" t="s">
        <v>220</v>
      </c>
      <c r="M174" s="519" t="s">
        <v>221</v>
      </c>
      <c r="N174" s="573" t="s">
        <v>222</v>
      </c>
      <c r="O174" s="573" t="s">
        <v>221</v>
      </c>
      <c r="P174" s="573" t="s">
        <v>879</v>
      </c>
      <c r="Q174" s="574">
        <v>6</v>
      </c>
      <c r="R174" s="574">
        <v>3</v>
      </c>
      <c r="S174" s="612">
        <v>18</v>
      </c>
      <c r="T174" s="613">
        <v>2</v>
      </c>
      <c r="U174" s="522"/>
      <c r="V174" s="614">
        <v>1</v>
      </c>
      <c r="W174" s="523"/>
      <c r="X174" s="614">
        <v>0</v>
      </c>
      <c r="Y174" s="524"/>
      <c r="Z174" s="524"/>
      <c r="AA174" s="524">
        <v>1</v>
      </c>
      <c r="AB174" s="519" t="s">
        <v>62</v>
      </c>
      <c r="AC174" s="558" t="s">
        <v>224</v>
      </c>
      <c r="AD174" s="525" t="s">
        <v>225</v>
      </c>
      <c r="AE174" s="519" t="s">
        <v>1789</v>
      </c>
      <c r="AF174" s="519" t="s">
        <v>1790</v>
      </c>
      <c r="AG174" s="610" t="s">
        <v>1791</v>
      </c>
      <c r="AH174" s="519" t="s">
        <v>2755</v>
      </c>
      <c r="AI174" s="519" t="s">
        <v>528</v>
      </c>
      <c r="AJ174" s="526" t="s">
        <v>230</v>
      </c>
      <c r="AK174" s="608" t="s">
        <v>59</v>
      </c>
      <c r="AL174" s="527">
        <v>0.114</v>
      </c>
      <c r="AM174" s="612">
        <v>2216.4499999999998</v>
      </c>
      <c r="AN174" s="520">
        <v>0.52830452054794519</v>
      </c>
      <c r="AO174" s="520">
        <v>0.16395657534246574</v>
      </c>
      <c r="AP174" s="528">
        <v>0.69226109589041096</v>
      </c>
      <c r="AQ174" s="520">
        <v>1.2324415068493151</v>
      </c>
      <c r="AR174" s="520">
        <v>0.37823054794520539</v>
      </c>
      <c r="AS174" s="520">
        <v>1.6106720547945206</v>
      </c>
      <c r="AT174" s="520">
        <v>48.320161643835618</v>
      </c>
      <c r="AU174" s="529" t="s">
        <v>231</v>
      </c>
      <c r="AV174" s="530" t="s">
        <v>431</v>
      </c>
      <c r="AW174" s="519" t="s">
        <v>232</v>
      </c>
      <c r="AX174" s="573" t="s">
        <v>59</v>
      </c>
      <c r="AY174" s="531" t="s">
        <v>2756</v>
      </c>
      <c r="AZ174" s="519" t="s">
        <v>234</v>
      </c>
      <c r="BB174" s="533"/>
    </row>
    <row r="175" spans="1:56" s="519" customFormat="1" ht="15" customHeight="1" x14ac:dyDescent="0.25">
      <c r="A175" s="518">
        <v>234</v>
      </c>
      <c r="B175" s="557" t="s">
        <v>17088</v>
      </c>
      <c r="C175" s="584"/>
      <c r="D175" s="701">
        <v>2020</v>
      </c>
      <c r="E175" s="572" t="s">
        <v>55</v>
      </c>
      <c r="F175" s="587" t="s">
        <v>59</v>
      </c>
      <c r="G175" s="535" t="s">
        <v>2764</v>
      </c>
      <c r="H175" s="573" t="s">
        <v>16898</v>
      </c>
      <c r="I175" s="573" t="s">
        <v>16899</v>
      </c>
      <c r="J175" s="519" t="s">
        <v>221</v>
      </c>
      <c r="K175" s="519" t="s">
        <v>219</v>
      </c>
      <c r="L175" s="519" t="s">
        <v>220</v>
      </c>
      <c r="M175" s="519" t="s">
        <v>221</v>
      </c>
      <c r="N175" s="573" t="s">
        <v>222</v>
      </c>
      <c r="O175" s="573" t="s">
        <v>221</v>
      </c>
      <c r="P175" s="573" t="s">
        <v>879</v>
      </c>
      <c r="Q175" s="574">
        <v>7</v>
      </c>
      <c r="R175" s="574">
        <v>1.5</v>
      </c>
      <c r="S175" s="612">
        <v>10.5</v>
      </c>
      <c r="T175" s="613">
        <v>5</v>
      </c>
      <c r="U175" s="522"/>
      <c r="V175" s="614">
        <v>2</v>
      </c>
      <c r="W175" s="523"/>
      <c r="X175" s="614">
        <v>0</v>
      </c>
      <c r="Y175" s="524"/>
      <c r="Z175" s="524"/>
      <c r="AA175" s="524">
        <v>1</v>
      </c>
      <c r="AB175" s="519" t="s">
        <v>62</v>
      </c>
      <c r="AC175" s="558" t="s">
        <v>224</v>
      </c>
      <c r="AD175" s="525" t="s">
        <v>225</v>
      </c>
      <c r="AE175" s="519" t="s">
        <v>1789</v>
      </c>
      <c r="AF175" s="519" t="s">
        <v>1790</v>
      </c>
      <c r="AG175" s="610" t="s">
        <v>1791</v>
      </c>
      <c r="AH175" s="573" t="s">
        <v>2765</v>
      </c>
      <c r="AI175" s="519" t="s">
        <v>2766</v>
      </c>
      <c r="AJ175" s="526" t="s">
        <v>230</v>
      </c>
      <c r="AK175" s="608" t="s">
        <v>59</v>
      </c>
      <c r="AL175" s="527">
        <v>0.114</v>
      </c>
      <c r="AM175" s="612">
        <v>3057.5369999999998</v>
      </c>
      <c r="AN175" s="527">
        <v>0.72878279178082173</v>
      </c>
      <c r="AO175" s="527">
        <v>0.22617396986301366</v>
      </c>
      <c r="AP175" s="528">
        <v>0.95495676164383536</v>
      </c>
      <c r="AQ175" s="527">
        <v>2.239199687671233</v>
      </c>
      <c r="AR175" s="527">
        <v>0.5788635780821918</v>
      </c>
      <c r="AS175" s="527">
        <v>2.8180632657534241</v>
      </c>
      <c r="AT175" s="527">
        <v>84.541897972602726</v>
      </c>
      <c r="AU175" s="529" t="s">
        <v>231</v>
      </c>
      <c r="AV175" s="530" t="s">
        <v>431</v>
      </c>
      <c r="AW175" s="519" t="s">
        <v>232</v>
      </c>
      <c r="AX175" s="573" t="s">
        <v>59</v>
      </c>
      <c r="AY175" s="531" t="s">
        <v>2767</v>
      </c>
      <c r="AZ175" s="519" t="s">
        <v>234</v>
      </c>
      <c r="BA175" s="575" t="s">
        <v>16900</v>
      </c>
      <c r="BB175" s="533"/>
      <c r="BC175" s="576" t="s">
        <v>16834</v>
      </c>
    </row>
    <row r="176" spans="1:56" s="519" customFormat="1" ht="15" customHeight="1" x14ac:dyDescent="0.25">
      <c r="A176" s="518">
        <v>235</v>
      </c>
      <c r="B176" s="557" t="s">
        <v>17088</v>
      </c>
      <c r="C176" s="584"/>
      <c r="D176" s="701">
        <v>2020</v>
      </c>
      <c r="E176" s="558" t="s">
        <v>55</v>
      </c>
      <c r="F176" s="573" t="s">
        <v>59</v>
      </c>
      <c r="G176" s="519" t="s">
        <v>43</v>
      </c>
      <c r="H176" s="573" t="s">
        <v>2778</v>
      </c>
      <c r="I176" s="573" t="s">
        <v>2779</v>
      </c>
      <c r="K176" s="519" t="s">
        <v>219</v>
      </c>
      <c r="L176" s="519" t="s">
        <v>220</v>
      </c>
      <c r="M176" s="519" t="s">
        <v>221</v>
      </c>
      <c r="N176" s="573" t="s">
        <v>222</v>
      </c>
      <c r="O176" s="573" t="s">
        <v>221</v>
      </c>
      <c r="P176" s="573" t="s">
        <v>879</v>
      </c>
      <c r="Q176" s="574">
        <v>7</v>
      </c>
      <c r="R176" s="574">
        <v>1.5</v>
      </c>
      <c r="S176" s="612">
        <v>10.5</v>
      </c>
      <c r="T176" s="613">
        <v>4</v>
      </c>
      <c r="U176" s="522"/>
      <c r="V176" s="614">
        <v>2</v>
      </c>
      <c r="W176" s="523"/>
      <c r="X176" s="614">
        <v>1</v>
      </c>
      <c r="Y176" s="524"/>
      <c r="Z176" s="524"/>
      <c r="AA176" s="524"/>
      <c r="AB176" s="519" t="s">
        <v>62</v>
      </c>
      <c r="AC176" s="558" t="s">
        <v>224</v>
      </c>
      <c r="AD176" s="525" t="s">
        <v>225</v>
      </c>
      <c r="AE176" s="519" t="s">
        <v>1789</v>
      </c>
      <c r="AF176" s="519" t="s">
        <v>1790</v>
      </c>
      <c r="AG176" s="610" t="s">
        <v>1791</v>
      </c>
      <c r="AH176" s="573" t="s">
        <v>2765</v>
      </c>
      <c r="AI176" s="519" t="s">
        <v>265</v>
      </c>
      <c r="AJ176" s="526" t="s">
        <v>230</v>
      </c>
      <c r="AK176" s="608" t="s">
        <v>59</v>
      </c>
      <c r="AL176" s="527">
        <v>0.114</v>
      </c>
      <c r="AM176" s="612">
        <v>2989.2489999999998</v>
      </c>
      <c r="AN176" s="520">
        <v>0.71250592602739704</v>
      </c>
      <c r="AO176" s="520">
        <v>0.22112252876712327</v>
      </c>
      <c r="AP176" s="528">
        <v>0.93362845479452028</v>
      </c>
      <c r="AQ176" s="520">
        <v>5.2897108421004564</v>
      </c>
      <c r="AR176" s="520">
        <v>1.5095578758904105</v>
      </c>
      <c r="AS176" s="520">
        <v>6.7992687179908664</v>
      </c>
      <c r="AT176" s="520">
        <v>203.97806153972599</v>
      </c>
      <c r="AU176" s="529" t="s">
        <v>231</v>
      </c>
      <c r="AV176" s="530" t="s">
        <v>431</v>
      </c>
      <c r="AW176" s="519" t="s">
        <v>232</v>
      </c>
      <c r="AX176" s="573" t="s">
        <v>59</v>
      </c>
      <c r="AY176" s="531" t="s">
        <v>2780</v>
      </c>
      <c r="AZ176" s="519" t="s">
        <v>234</v>
      </c>
      <c r="BB176" s="533"/>
    </row>
    <row r="177" spans="1:55" s="519" customFormat="1" ht="15" customHeight="1" x14ac:dyDescent="0.25">
      <c r="A177" s="518">
        <v>236</v>
      </c>
      <c r="B177" s="557" t="s">
        <v>17088</v>
      </c>
      <c r="C177" s="584"/>
      <c r="D177" s="701">
        <v>2020</v>
      </c>
      <c r="E177" s="558" t="s">
        <v>55</v>
      </c>
      <c r="F177" s="573" t="s">
        <v>59</v>
      </c>
      <c r="G177" s="519" t="s">
        <v>2791</v>
      </c>
      <c r="H177" s="573" t="s">
        <v>2792</v>
      </c>
      <c r="I177" s="573" t="s">
        <v>2793</v>
      </c>
      <c r="K177" s="519" t="s">
        <v>219</v>
      </c>
      <c r="L177" s="519" t="s">
        <v>220</v>
      </c>
      <c r="M177" s="519" t="s">
        <v>221</v>
      </c>
      <c r="N177" s="573" t="s">
        <v>222</v>
      </c>
      <c r="O177" s="573" t="s">
        <v>221</v>
      </c>
      <c r="P177" s="573" t="s">
        <v>879</v>
      </c>
      <c r="Q177" s="574">
        <v>4</v>
      </c>
      <c r="R177" s="574">
        <v>8</v>
      </c>
      <c r="S177" s="612">
        <v>32</v>
      </c>
      <c r="T177" s="613">
        <v>6</v>
      </c>
      <c r="U177" s="522"/>
      <c r="V177" s="614">
        <v>1</v>
      </c>
      <c r="W177" s="523"/>
      <c r="X177" s="614">
        <v>1</v>
      </c>
      <c r="Y177" s="524">
        <v>1</v>
      </c>
      <c r="Z177" s="524"/>
      <c r="AA177" s="524"/>
      <c r="AB177" s="519" t="s">
        <v>62</v>
      </c>
      <c r="AC177" s="558" t="s">
        <v>224</v>
      </c>
      <c r="AD177" s="525" t="s">
        <v>225</v>
      </c>
      <c r="AE177" s="519" t="s">
        <v>1789</v>
      </c>
      <c r="AF177" s="519" t="s">
        <v>1790</v>
      </c>
      <c r="AG177" s="610" t="s">
        <v>1791</v>
      </c>
      <c r="AH177" s="573" t="s">
        <v>2765</v>
      </c>
      <c r="AI177" s="519" t="s">
        <v>286</v>
      </c>
      <c r="AJ177" s="526" t="s">
        <v>230</v>
      </c>
      <c r="AK177" s="608" t="s">
        <v>59</v>
      </c>
      <c r="AL177" s="527">
        <v>0.114</v>
      </c>
      <c r="AM177" s="612">
        <v>2986.3389999999999</v>
      </c>
      <c r="AN177" s="520">
        <v>0.71181230958904107</v>
      </c>
      <c r="AO177" s="520">
        <v>0.22090726849315068</v>
      </c>
      <c r="AP177" s="528">
        <v>0.93271957808219175</v>
      </c>
      <c r="AQ177" s="520">
        <v>3.3292514797260266</v>
      </c>
      <c r="AR177" s="520">
        <v>0.98665192356164377</v>
      </c>
      <c r="AS177" s="520">
        <v>4.3159034032876704</v>
      </c>
      <c r="AT177" s="520">
        <v>129.4771020986301</v>
      </c>
      <c r="AU177" s="529" t="s">
        <v>231</v>
      </c>
      <c r="AV177" s="530" t="s">
        <v>431</v>
      </c>
      <c r="AW177" s="519" t="s">
        <v>232</v>
      </c>
      <c r="AX177" s="573" t="s">
        <v>59</v>
      </c>
      <c r="AY177" s="531" t="s">
        <v>2794</v>
      </c>
      <c r="AZ177" s="519" t="s">
        <v>234</v>
      </c>
      <c r="BB177" s="533"/>
    </row>
    <row r="178" spans="1:55" s="519" customFormat="1" ht="15" customHeight="1" x14ac:dyDescent="0.25">
      <c r="A178" s="518">
        <v>237</v>
      </c>
      <c r="B178" s="557" t="s">
        <v>17088</v>
      </c>
      <c r="C178" s="584"/>
      <c r="D178" s="701">
        <v>2020</v>
      </c>
      <c r="E178" s="558" t="s">
        <v>55</v>
      </c>
      <c r="F178" s="573" t="s">
        <v>59</v>
      </c>
      <c r="G178" s="519" t="s">
        <v>44</v>
      </c>
      <c r="H178" s="573" t="s">
        <v>2797</v>
      </c>
      <c r="I178" s="573" t="s">
        <v>2798</v>
      </c>
      <c r="K178" s="519" t="s">
        <v>219</v>
      </c>
      <c r="L178" s="519" t="s">
        <v>220</v>
      </c>
      <c r="M178" s="519" t="s">
        <v>221</v>
      </c>
      <c r="N178" s="573" t="s">
        <v>222</v>
      </c>
      <c r="O178" s="573" t="s">
        <v>221</v>
      </c>
      <c r="P178" s="573" t="s">
        <v>879</v>
      </c>
      <c r="Q178" s="574">
        <v>2.5</v>
      </c>
      <c r="R178" s="574">
        <v>1.5</v>
      </c>
      <c r="S178" s="612">
        <v>3.75</v>
      </c>
      <c r="T178" s="613">
        <v>2</v>
      </c>
      <c r="U178" s="522"/>
      <c r="V178" s="614">
        <v>2</v>
      </c>
      <c r="W178" s="523"/>
      <c r="X178" s="614">
        <v>0</v>
      </c>
      <c r="Y178" s="524"/>
      <c r="Z178" s="524"/>
      <c r="AA178" s="524"/>
      <c r="AB178" s="519" t="s">
        <v>62</v>
      </c>
      <c r="AC178" s="558" t="s">
        <v>224</v>
      </c>
      <c r="AD178" s="525" t="s">
        <v>225</v>
      </c>
      <c r="AE178" s="519" t="s">
        <v>1789</v>
      </c>
      <c r="AF178" s="519" t="s">
        <v>1790</v>
      </c>
      <c r="AG178" s="610" t="s">
        <v>1791</v>
      </c>
      <c r="AH178" s="573" t="s">
        <v>2765</v>
      </c>
      <c r="AI178" s="519" t="s">
        <v>2799</v>
      </c>
      <c r="AJ178" s="526" t="s">
        <v>230</v>
      </c>
      <c r="AK178" s="608" t="s">
        <v>59</v>
      </c>
      <c r="AL178" s="527">
        <v>0.114</v>
      </c>
      <c r="AM178" s="612">
        <v>2708.5407</v>
      </c>
      <c r="AN178" s="520">
        <v>0.64559737232876713</v>
      </c>
      <c r="AO178" s="520">
        <v>0.20035780520547944</v>
      </c>
      <c r="AP178" s="528">
        <v>0.84595517753424654</v>
      </c>
      <c r="AQ178" s="520">
        <v>3.0893646697716886</v>
      </c>
      <c r="AR178" s="520">
        <v>0.81799047616438347</v>
      </c>
      <c r="AS178" s="520">
        <v>3.907355145936072</v>
      </c>
      <c r="AT178" s="520">
        <v>117.22065437808216</v>
      </c>
      <c r="AU178" s="529" t="s">
        <v>231</v>
      </c>
      <c r="AV178" s="530" t="s">
        <v>431</v>
      </c>
      <c r="AW178" s="519" t="s">
        <v>232</v>
      </c>
      <c r="AX178" s="573" t="s">
        <v>59</v>
      </c>
      <c r="AY178" s="531" t="s">
        <v>2800</v>
      </c>
      <c r="AZ178" s="519" t="s">
        <v>234</v>
      </c>
      <c r="BB178" s="533"/>
    </row>
    <row r="179" spans="1:55" s="519" customFormat="1" ht="15" customHeight="1" x14ac:dyDescent="0.25">
      <c r="A179" s="518">
        <v>238</v>
      </c>
      <c r="B179" s="557" t="s">
        <v>17088</v>
      </c>
      <c r="C179" s="584"/>
      <c r="D179" s="701">
        <v>2020</v>
      </c>
      <c r="E179" s="519" t="s">
        <v>55</v>
      </c>
      <c r="F179" s="573" t="s">
        <v>59</v>
      </c>
      <c r="G179" s="519" t="s">
        <v>2805</v>
      </c>
      <c r="H179" s="573" t="s">
        <v>2806</v>
      </c>
      <c r="I179" s="573" t="s">
        <v>2807</v>
      </c>
      <c r="K179" s="519" t="s">
        <v>219</v>
      </c>
      <c r="L179" s="519" t="s">
        <v>220</v>
      </c>
      <c r="M179" s="519" t="s">
        <v>221</v>
      </c>
      <c r="N179" s="573" t="s">
        <v>222</v>
      </c>
      <c r="O179" s="573" t="s">
        <v>221</v>
      </c>
      <c r="P179" s="573" t="s">
        <v>879</v>
      </c>
      <c r="Q179" s="574">
        <v>4.5</v>
      </c>
      <c r="R179" s="574">
        <v>2</v>
      </c>
      <c r="S179" s="612">
        <v>9</v>
      </c>
      <c r="T179" s="613">
        <v>2</v>
      </c>
      <c r="U179" s="523"/>
      <c r="V179" s="614">
        <v>0</v>
      </c>
      <c r="W179" s="523"/>
      <c r="X179" s="614">
        <v>0</v>
      </c>
      <c r="Y179" s="524"/>
      <c r="Z179" s="524"/>
      <c r="AA179" s="524"/>
      <c r="AB179" s="519" t="s">
        <v>330</v>
      </c>
      <c r="AC179" s="519" t="s">
        <v>2808</v>
      </c>
      <c r="AD179" s="608">
        <v>1175074015511</v>
      </c>
      <c r="AE179" s="519" t="s">
        <v>2809</v>
      </c>
      <c r="AF179" s="519" t="s">
        <v>2810</v>
      </c>
      <c r="AG179" s="610" t="s">
        <v>2811</v>
      </c>
      <c r="AH179" s="573" t="s">
        <v>2765</v>
      </c>
      <c r="AI179" s="519" t="s">
        <v>1216</v>
      </c>
      <c r="AJ179" s="526" t="s">
        <v>230</v>
      </c>
      <c r="AK179" s="608" t="s">
        <v>59</v>
      </c>
      <c r="AL179" s="527">
        <v>0.114</v>
      </c>
      <c r="AM179" s="612">
        <v>3422.806</v>
      </c>
      <c r="AN179" s="520">
        <v>0.81584690958904105</v>
      </c>
      <c r="AO179" s="520">
        <v>0.25319386849315068</v>
      </c>
      <c r="AP179" s="528">
        <v>1.0690407780821918</v>
      </c>
      <c r="AQ179" s="520">
        <v>0.81584690958904105</v>
      </c>
      <c r="AR179" s="520">
        <v>0.25319386849315068</v>
      </c>
      <c r="AS179" s="520">
        <v>1.0690407780821918</v>
      </c>
      <c r="AT179" s="520">
        <v>32.071223342465757</v>
      </c>
      <c r="AU179" s="529" t="s">
        <v>231</v>
      </c>
      <c r="AV179" s="530" t="s">
        <v>431</v>
      </c>
      <c r="AW179" s="519" t="s">
        <v>232</v>
      </c>
      <c r="AX179" s="573" t="s">
        <v>59</v>
      </c>
      <c r="AY179" s="531" t="s">
        <v>2812</v>
      </c>
      <c r="AZ179" s="519" t="s">
        <v>234</v>
      </c>
      <c r="BB179" s="533"/>
    </row>
    <row r="180" spans="1:55" s="519" customFormat="1" ht="27.75" customHeight="1" x14ac:dyDescent="0.25">
      <c r="A180" s="518">
        <v>239</v>
      </c>
      <c r="B180" s="557" t="s">
        <v>17088</v>
      </c>
      <c r="C180" s="664" t="s">
        <v>17090</v>
      </c>
      <c r="D180" s="701">
        <v>2020</v>
      </c>
      <c r="E180" s="558" t="s">
        <v>55</v>
      </c>
      <c r="F180" s="573" t="s">
        <v>59</v>
      </c>
      <c r="G180" s="519" t="s">
        <v>45</v>
      </c>
      <c r="H180" s="573" t="s">
        <v>16894</v>
      </c>
      <c r="I180" s="573" t="s">
        <v>16895</v>
      </c>
      <c r="J180" s="519" t="s">
        <v>221</v>
      </c>
      <c r="K180" s="519" t="s">
        <v>219</v>
      </c>
      <c r="L180" s="519" t="s">
        <v>220</v>
      </c>
      <c r="M180" s="519" t="s">
        <v>221</v>
      </c>
      <c r="N180" s="573" t="s">
        <v>222</v>
      </c>
      <c r="O180" s="573" t="s">
        <v>221</v>
      </c>
      <c r="P180" s="573" t="s">
        <v>879</v>
      </c>
      <c r="Q180" s="574">
        <v>7</v>
      </c>
      <c r="R180" s="574">
        <v>1.5</v>
      </c>
      <c r="S180" s="612">
        <v>10.5</v>
      </c>
      <c r="T180" s="613">
        <v>4</v>
      </c>
      <c r="U180" s="522"/>
      <c r="V180" s="614">
        <v>2</v>
      </c>
      <c r="W180" s="523"/>
      <c r="X180" s="614">
        <v>0</v>
      </c>
      <c r="Y180" s="524">
        <v>1</v>
      </c>
      <c r="Z180" s="524"/>
      <c r="AA180" s="524">
        <v>1</v>
      </c>
      <c r="AB180" s="519" t="s">
        <v>62</v>
      </c>
      <c r="AC180" s="558" t="s">
        <v>224</v>
      </c>
      <c r="AD180" s="525" t="s">
        <v>225</v>
      </c>
      <c r="AE180" s="519" t="s">
        <v>1789</v>
      </c>
      <c r="AF180" s="519" t="s">
        <v>1790</v>
      </c>
      <c r="AG180" s="623" t="s">
        <v>1791</v>
      </c>
      <c r="AH180" s="573" t="s">
        <v>2765</v>
      </c>
      <c r="AI180" s="519" t="s">
        <v>275</v>
      </c>
      <c r="AJ180" s="526" t="s">
        <v>230</v>
      </c>
      <c r="AK180" s="608" t="s">
        <v>59</v>
      </c>
      <c r="AL180" s="527">
        <v>0.114</v>
      </c>
      <c r="AM180" s="612">
        <v>275.577</v>
      </c>
      <c r="AN180" s="527">
        <v>6.5685476712328772E-2</v>
      </c>
      <c r="AO180" s="527">
        <v>2.0385147945205479E-2</v>
      </c>
      <c r="AP180" s="528">
        <v>8.6070624657534248E-2</v>
      </c>
      <c r="AQ180" s="527">
        <v>5.0424748273972604</v>
      </c>
      <c r="AR180" s="527">
        <v>1.5226650739726026</v>
      </c>
      <c r="AS180" s="527">
        <v>6.5651399013698617</v>
      </c>
      <c r="AT180" s="527">
        <v>196.95419704109585</v>
      </c>
      <c r="AU180" s="529" t="s">
        <v>231</v>
      </c>
      <c r="AV180" s="530" t="s">
        <v>431</v>
      </c>
      <c r="AW180" s="519" t="s">
        <v>232</v>
      </c>
      <c r="AX180" s="573" t="s">
        <v>59</v>
      </c>
      <c r="AY180" s="531" t="s">
        <v>2813</v>
      </c>
      <c r="AZ180" s="519" t="s">
        <v>234</v>
      </c>
      <c r="BA180" s="576" t="s">
        <v>16896</v>
      </c>
      <c r="BB180" s="533"/>
      <c r="BC180" s="576" t="s">
        <v>16897</v>
      </c>
    </row>
    <row r="181" spans="1:55" s="519" customFormat="1" ht="22.5" customHeight="1" x14ac:dyDescent="0.25">
      <c r="A181" s="518">
        <v>240</v>
      </c>
      <c r="B181" s="557" t="s">
        <v>17088</v>
      </c>
      <c r="C181" s="664" t="s">
        <v>17090</v>
      </c>
      <c r="D181" s="701">
        <v>2020</v>
      </c>
      <c r="E181" s="558" t="s">
        <v>55</v>
      </c>
      <c r="F181" s="573" t="s">
        <v>59</v>
      </c>
      <c r="G181" s="519" t="s">
        <v>2816</v>
      </c>
      <c r="H181" s="573" t="s">
        <v>2817</v>
      </c>
      <c r="I181" s="573" t="s">
        <v>2818</v>
      </c>
      <c r="K181" s="519" t="s">
        <v>219</v>
      </c>
      <c r="L181" s="519" t="s">
        <v>220</v>
      </c>
      <c r="M181" s="519" t="s">
        <v>221</v>
      </c>
      <c r="N181" s="573" t="s">
        <v>222</v>
      </c>
      <c r="O181" s="573" t="s">
        <v>221</v>
      </c>
      <c r="P181" s="573" t="s">
        <v>879</v>
      </c>
      <c r="Q181" s="574">
        <v>5</v>
      </c>
      <c r="R181" s="574">
        <v>4</v>
      </c>
      <c r="S181" s="612">
        <v>20</v>
      </c>
      <c r="T181" s="613">
        <v>7</v>
      </c>
      <c r="U181" s="522"/>
      <c r="V181" s="614">
        <v>3</v>
      </c>
      <c r="W181" s="523"/>
      <c r="X181" s="614">
        <v>1</v>
      </c>
      <c r="Y181" s="524"/>
      <c r="Z181" s="524"/>
      <c r="AA181" s="524"/>
      <c r="AB181" s="519" t="s">
        <v>62</v>
      </c>
      <c r="AC181" s="558" t="s">
        <v>224</v>
      </c>
      <c r="AD181" s="525" t="s">
        <v>225</v>
      </c>
      <c r="AE181" s="519" t="s">
        <v>1789</v>
      </c>
      <c r="AF181" s="519" t="s">
        <v>1790</v>
      </c>
      <c r="AG181" s="610" t="s">
        <v>1791</v>
      </c>
      <c r="AH181" s="573" t="s">
        <v>2765</v>
      </c>
      <c r="AI181" s="519" t="s">
        <v>528</v>
      </c>
      <c r="AJ181" s="526" t="s">
        <v>230</v>
      </c>
      <c r="AK181" s="608" t="s">
        <v>59</v>
      </c>
      <c r="AL181" s="527">
        <v>0.114</v>
      </c>
      <c r="AM181" s="612">
        <v>3488.605</v>
      </c>
      <c r="AN181" s="520">
        <v>0.83153050684931495</v>
      </c>
      <c r="AO181" s="520">
        <v>0.25806119178082193</v>
      </c>
      <c r="AP181" s="528">
        <v>1.0895916986301368</v>
      </c>
      <c r="AQ181" s="520">
        <v>3.4734965753424656</v>
      </c>
      <c r="AR181" s="520">
        <v>1.0314554794520547</v>
      </c>
      <c r="AS181" s="520">
        <v>4.5049520547945203</v>
      </c>
      <c r="AT181" s="520">
        <v>135.14856164383562</v>
      </c>
      <c r="AU181" s="529" t="s">
        <v>231</v>
      </c>
      <c r="AV181" s="530" t="s">
        <v>431</v>
      </c>
      <c r="AW181" s="519" t="s">
        <v>232</v>
      </c>
      <c r="AX181" s="573" t="s">
        <v>59</v>
      </c>
      <c r="AY181" s="531" t="s">
        <v>2819</v>
      </c>
      <c r="AZ181" s="519" t="s">
        <v>234</v>
      </c>
      <c r="BB181" s="533"/>
    </row>
    <row r="182" spans="1:55" s="519" customFormat="1" ht="24.75" customHeight="1" x14ac:dyDescent="0.25">
      <c r="A182" s="518">
        <v>241</v>
      </c>
      <c r="B182" s="557" t="s">
        <v>17088</v>
      </c>
      <c r="C182" s="664" t="s">
        <v>17090</v>
      </c>
      <c r="D182" s="701">
        <v>2020</v>
      </c>
      <c r="E182" s="558" t="s">
        <v>55</v>
      </c>
      <c r="F182" s="573" t="s">
        <v>59</v>
      </c>
      <c r="G182" s="519" t="s">
        <v>46</v>
      </c>
      <c r="H182" s="573" t="s">
        <v>2825</v>
      </c>
      <c r="I182" s="573" t="s">
        <v>2826</v>
      </c>
      <c r="K182" s="519" t="s">
        <v>219</v>
      </c>
      <c r="L182" s="519" t="s">
        <v>220</v>
      </c>
      <c r="M182" s="519" t="s">
        <v>221</v>
      </c>
      <c r="N182" s="573" t="s">
        <v>222</v>
      </c>
      <c r="O182" s="573" t="s">
        <v>221</v>
      </c>
      <c r="P182" s="573" t="s">
        <v>879</v>
      </c>
      <c r="Q182" s="574">
        <v>4</v>
      </c>
      <c r="R182" s="574">
        <v>2</v>
      </c>
      <c r="S182" s="612">
        <v>8</v>
      </c>
      <c r="T182" s="613">
        <v>5</v>
      </c>
      <c r="U182" s="522"/>
      <c r="V182" s="614">
        <v>3</v>
      </c>
      <c r="W182" s="523"/>
      <c r="X182" s="614">
        <v>1</v>
      </c>
      <c r="Y182" s="524"/>
      <c r="Z182" s="524"/>
      <c r="AA182" s="524"/>
      <c r="AB182" s="519" t="s">
        <v>62</v>
      </c>
      <c r="AC182" s="558" t="s">
        <v>224</v>
      </c>
      <c r="AD182" s="525" t="s">
        <v>225</v>
      </c>
      <c r="AE182" s="519" t="s">
        <v>1789</v>
      </c>
      <c r="AF182" s="519" t="s">
        <v>1790</v>
      </c>
      <c r="AG182" s="610" t="s">
        <v>1791</v>
      </c>
      <c r="AH182" s="573" t="s">
        <v>2765</v>
      </c>
      <c r="AI182" s="519" t="s">
        <v>795</v>
      </c>
      <c r="AJ182" s="526" t="s">
        <v>230</v>
      </c>
      <c r="AK182" s="608" t="s">
        <v>59</v>
      </c>
      <c r="AL182" s="527">
        <v>0.114</v>
      </c>
      <c r="AM182" s="612">
        <v>2017.4060000000002</v>
      </c>
      <c r="AN182" s="520">
        <v>0.48086115616438352</v>
      </c>
      <c r="AO182" s="520">
        <v>0.14923277260273973</v>
      </c>
      <c r="AP182" s="528">
        <v>0.63009392876712322</v>
      </c>
      <c r="AQ182" s="520">
        <v>7.5148612771689498</v>
      </c>
      <c r="AR182" s="520">
        <v>2.3306983273972603</v>
      </c>
      <c r="AS182" s="520">
        <v>9.8455596045662102</v>
      </c>
      <c r="AT182" s="520">
        <v>295.36678813698632</v>
      </c>
      <c r="AU182" s="529" t="s">
        <v>231</v>
      </c>
      <c r="AV182" s="530" t="s">
        <v>431</v>
      </c>
      <c r="AW182" s="519" t="s">
        <v>232</v>
      </c>
      <c r="AX182" s="573" t="s">
        <v>59</v>
      </c>
      <c r="AY182" s="531" t="s">
        <v>2827</v>
      </c>
      <c r="AZ182" s="519" t="s">
        <v>234</v>
      </c>
      <c r="BB182" s="533"/>
    </row>
    <row r="183" spans="1:55" s="519" customFormat="1" ht="15" customHeight="1" x14ac:dyDescent="0.25">
      <c r="A183" s="518">
        <v>242</v>
      </c>
      <c r="B183" s="557" t="s">
        <v>17088</v>
      </c>
      <c r="C183" s="584"/>
      <c r="D183" s="701">
        <v>2020</v>
      </c>
      <c r="E183" s="558" t="s">
        <v>55</v>
      </c>
      <c r="F183" s="573" t="s">
        <v>59</v>
      </c>
      <c r="G183" s="519" t="s">
        <v>47</v>
      </c>
      <c r="H183" s="573" t="s">
        <v>2832</v>
      </c>
      <c r="I183" s="573" t="s">
        <v>2833</v>
      </c>
      <c r="K183" s="519" t="s">
        <v>219</v>
      </c>
      <c r="L183" s="519" t="s">
        <v>220</v>
      </c>
      <c r="M183" s="519" t="s">
        <v>221</v>
      </c>
      <c r="N183" s="573" t="s">
        <v>222</v>
      </c>
      <c r="O183" s="573" t="s">
        <v>221</v>
      </c>
      <c r="P183" s="573" t="s">
        <v>879</v>
      </c>
      <c r="Q183" s="574">
        <v>4</v>
      </c>
      <c r="R183" s="574">
        <v>2</v>
      </c>
      <c r="S183" s="612">
        <v>8</v>
      </c>
      <c r="T183" s="613">
        <v>5</v>
      </c>
      <c r="U183" s="522"/>
      <c r="V183" s="614">
        <v>1</v>
      </c>
      <c r="W183" s="523"/>
      <c r="X183" s="614">
        <v>0</v>
      </c>
      <c r="Y183" s="524"/>
      <c r="Z183" s="524"/>
      <c r="AA183" s="524">
        <v>1</v>
      </c>
      <c r="AB183" s="519" t="s">
        <v>62</v>
      </c>
      <c r="AC183" s="558" t="s">
        <v>224</v>
      </c>
      <c r="AD183" s="525" t="s">
        <v>225</v>
      </c>
      <c r="AE183" s="519" t="s">
        <v>1789</v>
      </c>
      <c r="AF183" s="519" t="s">
        <v>1790</v>
      </c>
      <c r="AG183" s="610" t="s">
        <v>1791</v>
      </c>
      <c r="AH183" s="573" t="s">
        <v>2765</v>
      </c>
      <c r="AI183" s="519" t="s">
        <v>1020</v>
      </c>
      <c r="AJ183" s="526" t="s">
        <v>230</v>
      </c>
      <c r="AK183" s="608" t="s">
        <v>59</v>
      </c>
      <c r="AL183" s="527">
        <v>0.114</v>
      </c>
      <c r="AM183" s="612">
        <v>3395.5819999999999</v>
      </c>
      <c r="AN183" s="520">
        <v>0.80935790136986285</v>
      </c>
      <c r="AO183" s="520">
        <v>0.25118003835616437</v>
      </c>
      <c r="AP183" s="528">
        <v>1.0605379397260273</v>
      </c>
      <c r="AQ183" s="520">
        <v>5.3648665126027399</v>
      </c>
      <c r="AR183" s="520">
        <v>1.6649585728767122</v>
      </c>
      <c r="AS183" s="520">
        <v>7.0298250854794517</v>
      </c>
      <c r="AT183" s="520">
        <v>210.89475256438357</v>
      </c>
      <c r="AU183" s="529" t="s">
        <v>231</v>
      </c>
      <c r="AV183" s="530" t="s">
        <v>431</v>
      </c>
      <c r="AW183" s="519" t="s">
        <v>232</v>
      </c>
      <c r="AX183" s="573" t="s">
        <v>59</v>
      </c>
      <c r="AY183" s="531" t="s">
        <v>2834</v>
      </c>
      <c r="AZ183" s="519" t="s">
        <v>234</v>
      </c>
      <c r="BB183" s="533"/>
    </row>
    <row r="184" spans="1:55" s="519" customFormat="1" ht="15" customHeight="1" x14ac:dyDescent="0.25">
      <c r="A184" s="518">
        <v>243</v>
      </c>
      <c r="B184" s="557" t="s">
        <v>17088</v>
      </c>
      <c r="C184" s="584"/>
      <c r="D184" s="701">
        <v>2020</v>
      </c>
      <c r="E184" s="558" t="s">
        <v>55</v>
      </c>
      <c r="F184" s="573" t="s">
        <v>59</v>
      </c>
      <c r="G184" s="519" t="s">
        <v>2840</v>
      </c>
      <c r="H184" s="573" t="s">
        <v>16891</v>
      </c>
      <c r="I184" s="573" t="s">
        <v>16892</v>
      </c>
      <c r="J184" s="519" t="s">
        <v>221</v>
      </c>
      <c r="K184" s="519" t="s">
        <v>219</v>
      </c>
      <c r="L184" s="519" t="s">
        <v>220</v>
      </c>
      <c r="M184" s="519" t="s">
        <v>221</v>
      </c>
      <c r="N184" s="573" t="s">
        <v>222</v>
      </c>
      <c r="O184" s="573" t="s">
        <v>221</v>
      </c>
      <c r="P184" s="573" t="s">
        <v>879</v>
      </c>
      <c r="Q184" s="574">
        <v>17</v>
      </c>
      <c r="R184" s="574">
        <v>2</v>
      </c>
      <c r="S184" s="612">
        <v>34</v>
      </c>
      <c r="T184" s="613">
        <v>9</v>
      </c>
      <c r="U184" s="522"/>
      <c r="V184" s="614">
        <v>2</v>
      </c>
      <c r="W184" s="523"/>
      <c r="X184" s="614">
        <v>1</v>
      </c>
      <c r="Y184" s="524">
        <v>3</v>
      </c>
      <c r="Z184" s="524">
        <v>1</v>
      </c>
      <c r="AA184" s="524"/>
      <c r="AB184" s="519" t="s">
        <v>62</v>
      </c>
      <c r="AC184" s="558" t="s">
        <v>224</v>
      </c>
      <c r="AD184" s="525" t="s">
        <v>225</v>
      </c>
      <c r="AE184" s="519" t="s">
        <v>1789</v>
      </c>
      <c r="AF184" s="519" t="s">
        <v>1790</v>
      </c>
      <c r="AG184" s="610" t="s">
        <v>1791</v>
      </c>
      <c r="AH184" s="573" t="s">
        <v>2765</v>
      </c>
      <c r="AI184" s="519" t="s">
        <v>2841</v>
      </c>
      <c r="AJ184" s="526" t="s">
        <v>230</v>
      </c>
      <c r="AK184" s="608" t="s">
        <v>59</v>
      </c>
      <c r="AL184" s="527">
        <v>0.114</v>
      </c>
      <c r="AM184" s="612">
        <v>7157.63</v>
      </c>
      <c r="AN184" s="527">
        <v>1.7060652328767123</v>
      </c>
      <c r="AO184" s="527">
        <v>0.52946852054794524</v>
      </c>
      <c r="AP184" s="528">
        <v>2.2355337534246575</v>
      </c>
      <c r="AQ184" s="527">
        <v>12.374567490410957</v>
      </c>
      <c r="AR184" s="527">
        <v>3.6845814082191781</v>
      </c>
      <c r="AS184" s="527">
        <v>16.059148898630138</v>
      </c>
      <c r="AT184" s="527">
        <v>481.77446695890416</v>
      </c>
      <c r="AU184" s="529" t="s">
        <v>231</v>
      </c>
      <c r="AV184" s="530" t="s">
        <v>431</v>
      </c>
      <c r="AW184" s="519" t="s">
        <v>232</v>
      </c>
      <c r="AX184" s="573" t="s">
        <v>59</v>
      </c>
      <c r="AY184" s="531" t="s">
        <v>2842</v>
      </c>
      <c r="AZ184" s="519" t="s">
        <v>234</v>
      </c>
      <c r="BA184" s="576" t="s">
        <v>16893</v>
      </c>
      <c r="BC184" s="625" t="s">
        <v>16834</v>
      </c>
    </row>
    <row r="185" spans="1:55" s="519" customFormat="1" ht="15" customHeight="1" x14ac:dyDescent="0.25">
      <c r="A185" s="518">
        <v>244</v>
      </c>
      <c r="B185" s="557" t="s">
        <v>17088</v>
      </c>
      <c r="C185" s="584"/>
      <c r="D185" s="701">
        <v>2020</v>
      </c>
      <c r="E185" s="558" t="s">
        <v>55</v>
      </c>
      <c r="F185" s="573" t="s">
        <v>59</v>
      </c>
      <c r="G185" s="519" t="s">
        <v>2857</v>
      </c>
      <c r="H185" s="573" t="s">
        <v>2858</v>
      </c>
      <c r="I185" s="573" t="s">
        <v>2859</v>
      </c>
      <c r="K185" s="519" t="s">
        <v>219</v>
      </c>
      <c r="L185" s="519" t="s">
        <v>220</v>
      </c>
      <c r="M185" s="519" t="s">
        <v>221</v>
      </c>
      <c r="N185" s="573" t="s">
        <v>1337</v>
      </c>
      <c r="O185" s="573" t="s">
        <v>221</v>
      </c>
      <c r="P185" s="573" t="s">
        <v>879</v>
      </c>
      <c r="Q185" s="574">
        <v>3</v>
      </c>
      <c r="R185" s="574">
        <v>2</v>
      </c>
      <c r="S185" s="612">
        <v>6</v>
      </c>
      <c r="T185" s="613">
        <v>3</v>
      </c>
      <c r="U185" s="522"/>
      <c r="V185" s="614">
        <v>2</v>
      </c>
      <c r="W185" s="523"/>
      <c r="X185" s="614">
        <v>1</v>
      </c>
      <c r="Y185" s="524"/>
      <c r="Z185" s="524"/>
      <c r="AA185" s="524"/>
      <c r="AB185" s="519" t="s">
        <v>62</v>
      </c>
      <c r="AC185" s="558" t="s">
        <v>224</v>
      </c>
      <c r="AD185" s="525" t="s">
        <v>225</v>
      </c>
      <c r="AE185" s="519" t="s">
        <v>1789</v>
      </c>
      <c r="AF185" s="519" t="s">
        <v>1790</v>
      </c>
      <c r="AG185" s="610" t="s">
        <v>1791</v>
      </c>
      <c r="AH185" s="573" t="s">
        <v>2037</v>
      </c>
      <c r="AI185" s="519" t="s">
        <v>350</v>
      </c>
      <c r="AJ185" s="526" t="s">
        <v>230</v>
      </c>
      <c r="AK185" s="608" t="s">
        <v>59</v>
      </c>
      <c r="AL185" s="527">
        <v>0.114</v>
      </c>
      <c r="AM185" s="612">
        <v>240.65699999999998</v>
      </c>
      <c r="AN185" s="520">
        <v>5.7362079452054786E-2</v>
      </c>
      <c r="AO185" s="520">
        <v>1.7802024657534245E-2</v>
      </c>
      <c r="AP185" s="528">
        <v>7.5164104109589028E-2</v>
      </c>
      <c r="AQ185" s="520">
        <v>3.9744891369863011</v>
      </c>
      <c r="AR185" s="520">
        <v>1.1485211917808216</v>
      </c>
      <c r="AS185" s="520">
        <v>5.1230103287671227</v>
      </c>
      <c r="AT185" s="520">
        <v>153.69030986301368</v>
      </c>
      <c r="AU185" s="529" t="s">
        <v>231</v>
      </c>
      <c r="AV185" s="530" t="s">
        <v>431</v>
      </c>
      <c r="AW185" s="519" t="s">
        <v>232</v>
      </c>
      <c r="AX185" s="573" t="s">
        <v>59</v>
      </c>
      <c r="AY185" s="531" t="s">
        <v>2860</v>
      </c>
      <c r="AZ185" s="519" t="s">
        <v>234</v>
      </c>
      <c r="BB185" s="533"/>
    </row>
    <row r="186" spans="1:55" s="519" customFormat="1" ht="23.25" customHeight="1" x14ac:dyDescent="0.25">
      <c r="A186" s="518">
        <v>245</v>
      </c>
      <c r="B186" s="557" t="s">
        <v>17088</v>
      </c>
      <c r="C186" s="664" t="s">
        <v>17090</v>
      </c>
      <c r="D186" s="701">
        <v>2020</v>
      </c>
      <c r="E186" s="558" t="s">
        <v>55</v>
      </c>
      <c r="F186" s="573" t="s">
        <v>59</v>
      </c>
      <c r="G186" s="519" t="s">
        <v>2865</v>
      </c>
      <c r="H186" s="573" t="s">
        <v>2866</v>
      </c>
      <c r="I186" s="573" t="s">
        <v>2867</v>
      </c>
      <c r="K186" s="519" t="s">
        <v>317</v>
      </c>
      <c r="L186" s="519" t="s">
        <v>1413</v>
      </c>
      <c r="M186" s="519" t="s">
        <v>221</v>
      </c>
      <c r="N186" s="573" t="s">
        <v>1337</v>
      </c>
      <c r="O186" s="573" t="s">
        <v>221</v>
      </c>
      <c r="P186" s="573" t="s">
        <v>879</v>
      </c>
      <c r="Q186" s="574">
        <v>4.5</v>
      </c>
      <c r="R186" s="574">
        <v>3.5</v>
      </c>
      <c r="S186" s="612">
        <v>15.75</v>
      </c>
      <c r="T186" s="613">
        <v>3</v>
      </c>
      <c r="U186" s="522"/>
      <c r="V186" s="614">
        <v>2</v>
      </c>
      <c r="W186" s="523"/>
      <c r="X186" s="614">
        <v>1</v>
      </c>
      <c r="Y186" s="524"/>
      <c r="Z186" s="524"/>
      <c r="AA186" s="524"/>
      <c r="AB186" s="519" t="s">
        <v>62</v>
      </c>
      <c r="AC186" s="558" t="s">
        <v>224</v>
      </c>
      <c r="AD186" s="525" t="s">
        <v>225</v>
      </c>
      <c r="AE186" s="519" t="s">
        <v>1789</v>
      </c>
      <c r="AF186" s="519" t="s">
        <v>1790</v>
      </c>
      <c r="AG186" s="610" t="s">
        <v>1791</v>
      </c>
      <c r="AH186" s="573" t="s">
        <v>2868</v>
      </c>
      <c r="AI186" s="519" t="s">
        <v>528</v>
      </c>
      <c r="AJ186" s="526" t="s">
        <v>230</v>
      </c>
      <c r="AK186" s="608" t="s">
        <v>59</v>
      </c>
      <c r="AL186" s="527">
        <v>0.114</v>
      </c>
      <c r="AM186" s="612">
        <v>1965.414</v>
      </c>
      <c r="AN186" s="520">
        <v>0.46846854246575342</v>
      </c>
      <c r="AO186" s="520">
        <v>0.14538678904109589</v>
      </c>
      <c r="AP186" s="528">
        <v>0.61385533150684934</v>
      </c>
      <c r="AQ186" s="520">
        <v>7.7758440904109589</v>
      </c>
      <c r="AR186" s="520">
        <v>2.4114924739726025</v>
      </c>
      <c r="AS186" s="520">
        <v>10.18733656438356</v>
      </c>
      <c r="AT186" s="520">
        <v>305.62009693150679</v>
      </c>
      <c r="AU186" s="529" t="s">
        <v>231</v>
      </c>
      <c r="AV186" s="530" t="s">
        <v>431</v>
      </c>
      <c r="AW186" s="519" t="s">
        <v>232</v>
      </c>
      <c r="AX186" s="573" t="s">
        <v>59</v>
      </c>
      <c r="AY186" s="531" t="s">
        <v>2869</v>
      </c>
      <c r="AZ186" s="519" t="s">
        <v>234</v>
      </c>
      <c r="BB186" s="533"/>
    </row>
    <row r="187" spans="1:55" s="519" customFormat="1" ht="23.25" customHeight="1" x14ac:dyDescent="0.25">
      <c r="A187" s="518">
        <v>247</v>
      </c>
      <c r="B187" s="557" t="s">
        <v>17088</v>
      </c>
      <c r="C187" s="664" t="s">
        <v>17090</v>
      </c>
      <c r="D187" s="701">
        <v>2020</v>
      </c>
      <c r="E187" s="558" t="s">
        <v>56</v>
      </c>
      <c r="F187" s="519" t="s">
        <v>59</v>
      </c>
      <c r="G187" s="519" t="s">
        <v>16572</v>
      </c>
      <c r="H187" s="519" t="s">
        <v>2895</v>
      </c>
      <c r="I187" s="519" t="s">
        <v>2896</v>
      </c>
      <c r="K187" s="519" t="s">
        <v>219</v>
      </c>
      <c r="L187" s="519" t="s">
        <v>220</v>
      </c>
      <c r="M187" s="519" t="s">
        <v>221</v>
      </c>
      <c r="N187" s="519" t="s">
        <v>222</v>
      </c>
      <c r="O187" s="573" t="s">
        <v>221</v>
      </c>
      <c r="P187" s="573" t="s">
        <v>879</v>
      </c>
      <c r="Q187" s="520">
        <v>3</v>
      </c>
      <c r="R187" s="520">
        <v>1.2</v>
      </c>
      <c r="S187" s="521">
        <v>3.5999999999999996</v>
      </c>
      <c r="T187" s="522">
        <v>3</v>
      </c>
      <c r="U187" s="523"/>
      <c r="V187" s="523">
        <v>2</v>
      </c>
      <c r="W187" s="523"/>
      <c r="X187" s="523">
        <v>0</v>
      </c>
      <c r="Y187" s="524"/>
      <c r="Z187" s="524"/>
      <c r="AA187" s="524"/>
      <c r="AB187" s="519" t="s">
        <v>62</v>
      </c>
      <c r="AC187" s="558" t="s">
        <v>224</v>
      </c>
      <c r="AD187" s="525" t="s">
        <v>225</v>
      </c>
      <c r="AE187" s="519" t="s">
        <v>2897</v>
      </c>
      <c r="AF187" s="608" t="s">
        <v>2898</v>
      </c>
      <c r="AG187" s="519" t="s">
        <v>2899</v>
      </c>
      <c r="AH187" s="519" t="s">
        <v>2900</v>
      </c>
      <c r="AI187" s="519" t="s">
        <v>1212</v>
      </c>
      <c r="AJ187" s="526" t="s">
        <v>230</v>
      </c>
      <c r="AK187" s="608" t="s">
        <v>59</v>
      </c>
      <c r="AL187" s="527">
        <v>0.114</v>
      </c>
      <c r="AM187" s="521">
        <v>2018.085</v>
      </c>
      <c r="AN187" s="527">
        <v>0</v>
      </c>
      <c r="AO187" s="527">
        <v>0.149283</v>
      </c>
      <c r="AP187" s="528">
        <v>0.149283</v>
      </c>
      <c r="AQ187" s="527">
        <v>0.12493150684931505</v>
      </c>
      <c r="AR187" s="527">
        <v>0.54601629534246587</v>
      </c>
      <c r="AS187" s="527">
        <v>0.67094780219178096</v>
      </c>
      <c r="AT187" s="527">
        <v>20.128434065753428</v>
      </c>
      <c r="AU187" s="529" t="s">
        <v>231</v>
      </c>
      <c r="AV187" s="530" t="s">
        <v>431</v>
      </c>
      <c r="AW187" s="519" t="s">
        <v>232</v>
      </c>
      <c r="AX187" s="519" t="s">
        <v>59</v>
      </c>
      <c r="AY187" s="531" t="s">
        <v>2901</v>
      </c>
      <c r="AZ187" s="519" t="s">
        <v>234</v>
      </c>
      <c r="BA187" s="532" t="s">
        <v>16568</v>
      </c>
      <c r="BB187" s="626" t="s">
        <v>16571</v>
      </c>
    </row>
    <row r="188" spans="1:55" s="166" customFormat="1" ht="15" customHeight="1" x14ac:dyDescent="0.25">
      <c r="A188" s="182">
        <v>248</v>
      </c>
      <c r="B188" s="555"/>
      <c r="C188" s="581"/>
      <c r="D188" s="700" t="s">
        <v>17138</v>
      </c>
      <c r="E188" s="170" t="s">
        <v>56</v>
      </c>
      <c r="F188" s="166" t="s">
        <v>59</v>
      </c>
      <c r="G188" s="166" t="s">
        <v>2905</v>
      </c>
      <c r="H188" s="166" t="s">
        <v>2906</v>
      </c>
      <c r="I188" s="166" t="s">
        <v>2907</v>
      </c>
      <c r="K188" s="166" t="s">
        <v>219</v>
      </c>
      <c r="L188" s="166" t="s">
        <v>220</v>
      </c>
      <c r="M188" s="166" t="s">
        <v>221</v>
      </c>
      <c r="N188" s="166" t="s">
        <v>222</v>
      </c>
      <c r="O188" s="166" t="s">
        <v>317</v>
      </c>
      <c r="P188" s="166">
        <v>0</v>
      </c>
      <c r="Q188" s="186">
        <v>3</v>
      </c>
      <c r="R188" s="186">
        <v>2</v>
      </c>
      <c r="S188" s="168">
        <v>6</v>
      </c>
      <c r="T188" s="59">
        <v>3</v>
      </c>
      <c r="U188" s="340"/>
      <c r="V188" s="340">
        <v>1</v>
      </c>
      <c r="W188" s="340"/>
      <c r="X188" s="340">
        <v>0</v>
      </c>
      <c r="Y188" s="183"/>
      <c r="Z188" s="183"/>
      <c r="AA188" s="183"/>
      <c r="AB188" s="166" t="s">
        <v>62</v>
      </c>
      <c r="AC188" s="170" t="s">
        <v>224</v>
      </c>
      <c r="AD188" s="197" t="s">
        <v>225</v>
      </c>
      <c r="AE188" s="166" t="s">
        <v>2897</v>
      </c>
      <c r="AF188" s="203" t="s">
        <v>2898</v>
      </c>
      <c r="AG188" s="166" t="s">
        <v>2899</v>
      </c>
      <c r="AH188" s="166" t="s">
        <v>2908</v>
      </c>
      <c r="AI188" s="166" t="s">
        <v>286</v>
      </c>
      <c r="AJ188" s="165" t="s">
        <v>230</v>
      </c>
      <c r="AK188" s="203" t="s">
        <v>59</v>
      </c>
      <c r="AL188" s="167">
        <v>0.114</v>
      </c>
      <c r="AM188" s="168">
        <v>621.77</v>
      </c>
      <c r="AN188" s="186">
        <v>0.14820271232876711</v>
      </c>
      <c r="AO188" s="186">
        <v>4.5993945205479447E-2</v>
      </c>
      <c r="AP188" s="187">
        <v>0.19419665753424656</v>
      </c>
      <c r="AQ188" s="186">
        <v>0.45309878356164379</v>
      </c>
      <c r="AR188" s="186">
        <v>0.14063500273972601</v>
      </c>
      <c r="AS188" s="186">
        <v>0.59373378630136986</v>
      </c>
      <c r="AT188" s="186">
        <v>17.812013589041097</v>
      </c>
      <c r="AU188" s="193" t="s">
        <v>231</v>
      </c>
      <c r="AV188" s="194"/>
      <c r="AW188" s="166" t="s">
        <v>232</v>
      </c>
      <c r="AX188" s="166" t="s">
        <v>59</v>
      </c>
      <c r="AY188" s="195" t="s">
        <v>2909</v>
      </c>
      <c r="AZ188" s="166" t="s">
        <v>234</v>
      </c>
      <c r="BB188" s="196"/>
    </row>
    <row r="189" spans="1:55" s="519" customFormat="1" ht="30" customHeight="1" x14ac:dyDescent="0.25">
      <c r="A189" s="518">
        <v>249</v>
      </c>
      <c r="B189" s="557" t="s">
        <v>17088</v>
      </c>
      <c r="C189" s="664" t="s">
        <v>17090</v>
      </c>
      <c r="D189" s="701">
        <v>2020</v>
      </c>
      <c r="E189" s="558" t="s">
        <v>56</v>
      </c>
      <c r="F189" s="519" t="s">
        <v>59</v>
      </c>
      <c r="G189" s="519" t="s">
        <v>2911</v>
      </c>
      <c r="H189" s="519" t="s">
        <v>2912</v>
      </c>
      <c r="I189" s="519" t="s">
        <v>2913</v>
      </c>
      <c r="K189" s="519" t="s">
        <v>219</v>
      </c>
      <c r="L189" s="519" t="s">
        <v>220</v>
      </c>
      <c r="M189" s="519" t="s">
        <v>221</v>
      </c>
      <c r="N189" s="519" t="s">
        <v>222</v>
      </c>
      <c r="O189" s="573" t="s">
        <v>221</v>
      </c>
      <c r="P189" s="573" t="s">
        <v>879</v>
      </c>
      <c r="Q189" s="520">
        <v>3</v>
      </c>
      <c r="R189" s="520">
        <v>2</v>
      </c>
      <c r="S189" s="521">
        <v>6</v>
      </c>
      <c r="T189" s="522">
        <v>4</v>
      </c>
      <c r="U189" s="523"/>
      <c r="V189" s="523">
        <v>1</v>
      </c>
      <c r="W189" s="523"/>
      <c r="X189" s="523">
        <v>0</v>
      </c>
      <c r="Y189" s="524"/>
      <c r="Z189" s="524"/>
      <c r="AA189" s="524"/>
      <c r="AB189" s="519" t="s">
        <v>62</v>
      </c>
      <c r="AC189" s="558" t="s">
        <v>224</v>
      </c>
      <c r="AD189" s="525" t="s">
        <v>225</v>
      </c>
      <c r="AE189" s="519" t="s">
        <v>2897</v>
      </c>
      <c r="AF189" s="608" t="s">
        <v>2898</v>
      </c>
      <c r="AG189" s="519" t="s">
        <v>2899</v>
      </c>
      <c r="AH189" s="519" t="s">
        <v>2914</v>
      </c>
      <c r="AI189" s="519" t="s">
        <v>1631</v>
      </c>
      <c r="AJ189" s="526" t="s">
        <v>230</v>
      </c>
      <c r="AK189" s="608" t="s">
        <v>59</v>
      </c>
      <c r="AL189" s="527">
        <v>0.114</v>
      </c>
      <c r="AM189" s="521">
        <v>869.60500000000002</v>
      </c>
      <c r="AN189" s="520">
        <v>0.2072757123287671</v>
      </c>
      <c r="AO189" s="520">
        <v>6.4326945205479449E-2</v>
      </c>
      <c r="AP189" s="528">
        <v>0.27160265753424656</v>
      </c>
      <c r="AQ189" s="520">
        <v>5.3951759388127849</v>
      </c>
      <c r="AR189" s="520">
        <v>1.6693278657534245</v>
      </c>
      <c r="AS189" s="520">
        <v>7.0645038045662094</v>
      </c>
      <c r="AT189" s="520">
        <v>211.93511413698627</v>
      </c>
      <c r="AU189" s="529" t="s">
        <v>231</v>
      </c>
      <c r="AV189" s="530" t="s">
        <v>431</v>
      </c>
      <c r="AW189" s="519" t="s">
        <v>232</v>
      </c>
      <c r="AX189" s="519" t="s">
        <v>59</v>
      </c>
      <c r="AY189" s="531" t="s">
        <v>2915</v>
      </c>
      <c r="AZ189" s="519" t="s">
        <v>234</v>
      </c>
      <c r="BB189" s="533"/>
    </row>
    <row r="190" spans="1:55" s="166" customFormat="1" ht="15" customHeight="1" x14ac:dyDescent="0.25">
      <c r="A190" s="182">
        <v>250</v>
      </c>
      <c r="B190" s="555"/>
      <c r="C190" s="581"/>
      <c r="D190" s="700">
        <v>2022</v>
      </c>
      <c r="E190" s="170" t="s">
        <v>56</v>
      </c>
      <c r="F190" s="166" t="s">
        <v>59</v>
      </c>
      <c r="G190" s="695" t="s">
        <v>2922</v>
      </c>
      <c r="H190" s="166" t="s">
        <v>2923</v>
      </c>
      <c r="I190" s="166" t="s">
        <v>2924</v>
      </c>
      <c r="K190" s="166" t="s">
        <v>219</v>
      </c>
      <c r="L190" s="166" t="s">
        <v>220</v>
      </c>
      <c r="M190" s="166" t="s">
        <v>221</v>
      </c>
      <c r="N190" s="166" t="s">
        <v>222</v>
      </c>
      <c r="O190" s="166" t="s">
        <v>317</v>
      </c>
      <c r="P190" s="166">
        <v>0</v>
      </c>
      <c r="Q190" s="186">
        <v>3</v>
      </c>
      <c r="R190" s="186">
        <v>2</v>
      </c>
      <c r="S190" s="168">
        <v>6</v>
      </c>
      <c r="T190" s="59">
        <v>2</v>
      </c>
      <c r="U190" s="340"/>
      <c r="V190" s="340">
        <v>1</v>
      </c>
      <c r="W190" s="340"/>
      <c r="X190" s="340">
        <v>0</v>
      </c>
      <c r="Y190" s="183"/>
      <c r="Z190" s="183"/>
      <c r="AA190" s="183"/>
      <c r="AB190" s="166" t="s">
        <v>62</v>
      </c>
      <c r="AC190" s="170" t="s">
        <v>224</v>
      </c>
      <c r="AD190" s="197" t="s">
        <v>225</v>
      </c>
      <c r="AE190" s="166" t="s">
        <v>2897</v>
      </c>
      <c r="AF190" s="203" t="s">
        <v>2898</v>
      </c>
      <c r="AG190" s="166" t="s">
        <v>2899</v>
      </c>
      <c r="AH190" s="166" t="s">
        <v>2914</v>
      </c>
      <c r="AI190" s="166" t="s">
        <v>1639</v>
      </c>
      <c r="AJ190" s="165" t="s">
        <v>230</v>
      </c>
      <c r="AK190" s="203" t="s">
        <v>59</v>
      </c>
      <c r="AL190" s="167">
        <v>0.114</v>
      </c>
      <c r="AM190" s="168">
        <v>2792</v>
      </c>
      <c r="AN190" s="186">
        <v>0.66549041095890415</v>
      </c>
      <c r="AO190" s="186">
        <v>0.20653150684931507</v>
      </c>
      <c r="AP190" s="187">
        <v>0.87202191780821925</v>
      </c>
      <c r="AQ190" s="186">
        <v>2.5354191780821922</v>
      </c>
      <c r="AR190" s="186">
        <v>0.77256986301369857</v>
      </c>
      <c r="AS190" s="186">
        <v>3.3079890410958908</v>
      </c>
      <c r="AT190" s="186">
        <v>99.239671232876717</v>
      </c>
      <c r="AU190" s="193" t="s">
        <v>231</v>
      </c>
      <c r="AV190" s="194"/>
      <c r="AW190" s="166" t="s">
        <v>232</v>
      </c>
      <c r="AX190" s="166" t="s">
        <v>59</v>
      </c>
      <c r="AY190" s="195" t="s">
        <v>2925</v>
      </c>
      <c r="AZ190" s="166" t="s">
        <v>234</v>
      </c>
      <c r="BB190" s="196"/>
    </row>
    <row r="191" spans="1:55" s="166" customFormat="1" ht="15" customHeight="1" x14ac:dyDescent="0.25">
      <c r="A191" s="353">
        <v>251</v>
      </c>
      <c r="B191" s="556"/>
      <c r="C191" s="585"/>
      <c r="D191" s="700">
        <v>2022</v>
      </c>
      <c r="E191" s="366" t="s">
        <v>56</v>
      </c>
      <c r="F191" s="354" t="s">
        <v>59</v>
      </c>
      <c r="G191" s="697" t="s">
        <v>16573</v>
      </c>
      <c r="H191" s="166" t="s">
        <v>2928</v>
      </c>
      <c r="I191" s="166" t="s">
        <v>2929</v>
      </c>
      <c r="K191" s="166" t="s">
        <v>219</v>
      </c>
      <c r="L191" s="166" t="s">
        <v>220</v>
      </c>
      <c r="M191" s="166" t="s">
        <v>221</v>
      </c>
      <c r="N191" s="166" t="s">
        <v>222</v>
      </c>
      <c r="O191" s="166" t="s">
        <v>317</v>
      </c>
      <c r="P191" s="166">
        <v>0</v>
      </c>
      <c r="Q191" s="186">
        <v>3</v>
      </c>
      <c r="R191" s="186">
        <v>1.2</v>
      </c>
      <c r="S191" s="168">
        <v>3.5999999999999996</v>
      </c>
      <c r="T191" s="59">
        <v>4</v>
      </c>
      <c r="U191" s="340"/>
      <c r="V191" s="340">
        <v>1</v>
      </c>
      <c r="W191" s="340"/>
      <c r="X191" s="340">
        <v>0</v>
      </c>
      <c r="Y191" s="183"/>
      <c r="Z191" s="183"/>
      <c r="AA191" s="183"/>
      <c r="AB191" s="166" t="s">
        <v>62</v>
      </c>
      <c r="AC191" s="170" t="s">
        <v>224</v>
      </c>
      <c r="AD191" s="197" t="s">
        <v>225</v>
      </c>
      <c r="AE191" s="166" t="s">
        <v>2897</v>
      </c>
      <c r="AF191" s="203" t="s">
        <v>2898</v>
      </c>
      <c r="AG191" s="166" t="s">
        <v>2899</v>
      </c>
      <c r="AH191" s="166" t="s">
        <v>2930</v>
      </c>
      <c r="AI191" s="166" t="s">
        <v>528</v>
      </c>
      <c r="AJ191" s="165" t="s">
        <v>230</v>
      </c>
      <c r="AK191" s="203" t="s">
        <v>59</v>
      </c>
      <c r="AL191" s="167">
        <v>0.114</v>
      </c>
      <c r="AM191" s="167">
        <v>379.464</v>
      </c>
      <c r="AN191" s="167">
        <v>9.0447583561643841E-2</v>
      </c>
      <c r="AO191" s="167">
        <v>0</v>
      </c>
      <c r="AP191" s="187">
        <v>9.0447583561643841E-2</v>
      </c>
      <c r="AQ191" s="167">
        <v>1.0068536219178081</v>
      </c>
      <c r="AR191" s="167">
        <v>0</v>
      </c>
      <c r="AS191" s="167">
        <v>1.0068536219178081</v>
      </c>
      <c r="AT191" s="167">
        <v>30.205608657534246</v>
      </c>
      <c r="AU191" s="193" t="s">
        <v>231</v>
      </c>
      <c r="AV191" s="194"/>
      <c r="AW191" s="166" t="s">
        <v>232</v>
      </c>
      <c r="AX191" s="166" t="s">
        <v>59</v>
      </c>
      <c r="AY191" s="195" t="s">
        <v>2931</v>
      </c>
      <c r="AZ191" s="166" t="s">
        <v>234</v>
      </c>
      <c r="BA191" s="327" t="s">
        <v>16568</v>
      </c>
      <c r="BB191" s="365" t="s">
        <v>16571</v>
      </c>
    </row>
    <row r="192" spans="1:55" s="519" customFormat="1" ht="27" customHeight="1" x14ac:dyDescent="0.25">
      <c r="A192" s="518">
        <v>253</v>
      </c>
      <c r="B192" s="557" t="s">
        <v>17088</v>
      </c>
      <c r="C192" s="664" t="s">
        <v>17090</v>
      </c>
      <c r="D192" s="701">
        <v>2020</v>
      </c>
      <c r="E192" s="519" t="s">
        <v>56</v>
      </c>
      <c r="F192" s="519" t="s">
        <v>337</v>
      </c>
      <c r="G192" s="519" t="s">
        <v>2946</v>
      </c>
      <c r="H192" s="519" t="s">
        <v>2947</v>
      </c>
      <c r="I192" s="519" t="s">
        <v>2948</v>
      </c>
      <c r="K192" s="519" t="s">
        <v>219</v>
      </c>
      <c r="L192" s="519" t="s">
        <v>220</v>
      </c>
      <c r="M192" s="519" t="s">
        <v>221</v>
      </c>
      <c r="N192" s="519" t="s">
        <v>1337</v>
      </c>
      <c r="O192" s="573" t="s">
        <v>221</v>
      </c>
      <c r="P192" s="573" t="s">
        <v>879</v>
      </c>
      <c r="Q192" s="520">
        <v>12</v>
      </c>
      <c r="R192" s="520">
        <v>1.5</v>
      </c>
      <c r="S192" s="521">
        <v>18</v>
      </c>
      <c r="T192" s="522">
        <v>7</v>
      </c>
      <c r="U192" s="523"/>
      <c r="V192" s="523">
        <v>2</v>
      </c>
      <c r="W192" s="523"/>
      <c r="X192" s="523">
        <v>1</v>
      </c>
      <c r="Y192" s="524"/>
      <c r="Z192" s="524"/>
      <c r="AA192" s="524"/>
      <c r="AB192" s="519" t="s">
        <v>62</v>
      </c>
      <c r="AC192" s="519" t="s">
        <v>230</v>
      </c>
      <c r="AD192" s="608" t="s">
        <v>230</v>
      </c>
      <c r="AE192" s="519" t="s">
        <v>230</v>
      </c>
      <c r="AF192" s="608" t="s">
        <v>230</v>
      </c>
      <c r="AG192" s="519" t="s">
        <v>230</v>
      </c>
      <c r="AH192" s="519" t="s">
        <v>2949</v>
      </c>
      <c r="AI192" s="519" t="s">
        <v>2950</v>
      </c>
      <c r="AJ192" s="526" t="s">
        <v>230</v>
      </c>
      <c r="AK192" s="608" t="s">
        <v>59</v>
      </c>
      <c r="AL192" s="527">
        <v>0.114</v>
      </c>
      <c r="AM192" s="521">
        <v>11153.254000000001</v>
      </c>
      <c r="AN192" s="520">
        <v>2.6584468438356161</v>
      </c>
      <c r="AO192" s="520">
        <v>0.82503522739726021</v>
      </c>
      <c r="AP192" s="528">
        <v>3.4834820712328765</v>
      </c>
      <c r="AQ192" s="520">
        <v>8.4983886958904105</v>
      </c>
      <c r="AR192" s="520">
        <v>2.2614239835616434</v>
      </c>
      <c r="AS192" s="520">
        <v>10.759812679452054</v>
      </c>
      <c r="AT192" s="520">
        <v>322.79438038356159</v>
      </c>
      <c r="AU192" s="529" t="s">
        <v>231</v>
      </c>
      <c r="AV192" s="530" t="s">
        <v>431</v>
      </c>
      <c r="AW192" s="519" t="s">
        <v>232</v>
      </c>
      <c r="AX192" s="519" t="s">
        <v>59</v>
      </c>
      <c r="AY192" s="531" t="s">
        <v>2951</v>
      </c>
      <c r="AZ192" s="519" t="s">
        <v>234</v>
      </c>
      <c r="BB192" s="533"/>
    </row>
    <row r="193" spans="1:54" s="519" customFormat="1" ht="24" customHeight="1" x14ac:dyDescent="0.25">
      <c r="A193" s="518">
        <v>254</v>
      </c>
      <c r="B193" s="557" t="s">
        <v>17088</v>
      </c>
      <c r="C193" s="664" t="s">
        <v>17090</v>
      </c>
      <c r="D193" s="701">
        <v>2020</v>
      </c>
      <c r="E193" s="558" t="s">
        <v>56</v>
      </c>
      <c r="F193" s="519" t="s">
        <v>59</v>
      </c>
      <c r="G193" s="519" t="s">
        <v>2973</v>
      </c>
      <c r="H193" s="519" t="s">
        <v>2974</v>
      </c>
      <c r="I193" s="519" t="s">
        <v>2975</v>
      </c>
      <c r="K193" s="519" t="s">
        <v>219</v>
      </c>
      <c r="L193" s="519" t="s">
        <v>220</v>
      </c>
      <c r="M193" s="519" t="s">
        <v>221</v>
      </c>
      <c r="N193" s="519" t="s">
        <v>222</v>
      </c>
      <c r="O193" s="519" t="s">
        <v>221</v>
      </c>
      <c r="P193" s="519" t="s">
        <v>222</v>
      </c>
      <c r="Q193" s="520">
        <v>3</v>
      </c>
      <c r="R193" s="520">
        <v>1.2</v>
      </c>
      <c r="S193" s="521">
        <v>3.5999999999999996</v>
      </c>
      <c r="T193" s="522">
        <v>3</v>
      </c>
      <c r="U193" s="523"/>
      <c r="V193" s="523">
        <v>1</v>
      </c>
      <c r="W193" s="523"/>
      <c r="X193" s="523">
        <v>1</v>
      </c>
      <c r="Y193" s="524"/>
      <c r="Z193" s="524"/>
      <c r="AA193" s="524"/>
      <c r="AB193" s="519" t="s">
        <v>62</v>
      </c>
      <c r="AC193" s="558" t="s">
        <v>224</v>
      </c>
      <c r="AD193" s="525" t="s">
        <v>225</v>
      </c>
      <c r="AE193" s="519" t="s">
        <v>2897</v>
      </c>
      <c r="AF193" s="608" t="s">
        <v>2898</v>
      </c>
      <c r="AG193" s="519" t="s">
        <v>2899</v>
      </c>
      <c r="AH193" s="519" t="s">
        <v>2976</v>
      </c>
      <c r="AI193" s="519" t="s">
        <v>2977</v>
      </c>
      <c r="AJ193" s="526" t="s">
        <v>230</v>
      </c>
      <c r="AK193" s="608" t="s">
        <v>59</v>
      </c>
      <c r="AL193" s="527">
        <v>0.114</v>
      </c>
      <c r="AM193" s="521">
        <v>2214.6999999999998</v>
      </c>
      <c r="AN193" s="520">
        <v>0.52800000000000002</v>
      </c>
      <c r="AO193" s="520">
        <v>0.16400000000000001</v>
      </c>
      <c r="AP193" s="528">
        <v>0.69200000000000006</v>
      </c>
      <c r="AQ193" s="520">
        <v>2.5201643835616432</v>
      </c>
      <c r="AR193" s="520">
        <v>0.61299999999999999</v>
      </c>
      <c r="AS193" s="520">
        <v>3.1331643835616432</v>
      </c>
      <c r="AT193" s="520">
        <v>93.994931506849298</v>
      </c>
      <c r="AU193" s="529" t="s">
        <v>231</v>
      </c>
      <c r="AV193" s="530" t="s">
        <v>431</v>
      </c>
      <c r="AW193" s="519" t="s">
        <v>232</v>
      </c>
      <c r="AX193" s="519" t="s">
        <v>59</v>
      </c>
      <c r="AY193" s="531" t="s">
        <v>2978</v>
      </c>
      <c r="AZ193" s="519" t="s">
        <v>234</v>
      </c>
      <c r="BB193" s="533"/>
    </row>
    <row r="194" spans="1:54" s="519" customFormat="1" ht="23.25" customHeight="1" x14ac:dyDescent="0.25">
      <c r="A194" s="518">
        <v>255</v>
      </c>
      <c r="B194" s="557" t="s">
        <v>17088</v>
      </c>
      <c r="C194" s="664" t="s">
        <v>17090</v>
      </c>
      <c r="D194" s="701">
        <v>2020</v>
      </c>
      <c r="E194" s="558" t="s">
        <v>56</v>
      </c>
      <c r="F194" s="519" t="s">
        <v>59</v>
      </c>
      <c r="G194" s="519" t="s">
        <v>2985</v>
      </c>
      <c r="H194" s="519" t="s">
        <v>2986</v>
      </c>
      <c r="I194" s="519" t="s">
        <v>2987</v>
      </c>
      <c r="K194" s="519" t="s">
        <v>219</v>
      </c>
      <c r="L194" s="519" t="s">
        <v>220</v>
      </c>
      <c r="M194" s="519" t="s">
        <v>221</v>
      </c>
      <c r="N194" s="519" t="s">
        <v>222</v>
      </c>
      <c r="O194" s="573" t="s">
        <v>221</v>
      </c>
      <c r="P194" s="573" t="s">
        <v>879</v>
      </c>
      <c r="Q194" s="520">
        <v>3</v>
      </c>
      <c r="R194" s="520">
        <v>1.2</v>
      </c>
      <c r="S194" s="521">
        <v>3.5999999999999996</v>
      </c>
      <c r="T194" s="522">
        <v>2</v>
      </c>
      <c r="U194" s="523"/>
      <c r="V194" s="523">
        <v>1</v>
      </c>
      <c r="W194" s="523"/>
      <c r="X194" s="523">
        <v>1</v>
      </c>
      <c r="Y194" s="524"/>
      <c r="Z194" s="524"/>
      <c r="AA194" s="524"/>
      <c r="AB194" s="519" t="s">
        <v>62</v>
      </c>
      <c r="AC194" s="558" t="s">
        <v>224</v>
      </c>
      <c r="AD194" s="525" t="s">
        <v>225</v>
      </c>
      <c r="AE194" s="519" t="s">
        <v>2897</v>
      </c>
      <c r="AF194" s="608" t="s">
        <v>2898</v>
      </c>
      <c r="AG194" s="519" t="s">
        <v>2899</v>
      </c>
      <c r="AH194" s="519" t="s">
        <v>2988</v>
      </c>
      <c r="AI194" s="519" t="s">
        <v>2799</v>
      </c>
      <c r="AJ194" s="526" t="s">
        <v>230</v>
      </c>
      <c r="AK194" s="608" t="s">
        <v>59</v>
      </c>
      <c r="AL194" s="527">
        <v>0.114</v>
      </c>
      <c r="AM194" s="521">
        <v>3255.1356999999998</v>
      </c>
      <c r="AN194" s="520">
        <v>0.77588165999999992</v>
      </c>
      <c r="AO194" s="520">
        <v>0.24079086</v>
      </c>
      <c r="AP194" s="528">
        <v>1.01667252</v>
      </c>
      <c r="AQ194" s="520">
        <v>1.5738665638356162</v>
      </c>
      <c r="AR194" s="520">
        <v>0.48844134739726019</v>
      </c>
      <c r="AS194" s="520">
        <v>2.0623079112328764</v>
      </c>
      <c r="AT194" s="520">
        <v>61.869237336986288</v>
      </c>
      <c r="AU194" s="529" t="s">
        <v>231</v>
      </c>
      <c r="AV194" s="530" t="s">
        <v>431</v>
      </c>
      <c r="AW194" s="519" t="s">
        <v>232</v>
      </c>
      <c r="AX194" s="519" t="s">
        <v>59</v>
      </c>
      <c r="AY194" s="531" t="s">
        <v>2989</v>
      </c>
      <c r="AZ194" s="519" t="s">
        <v>234</v>
      </c>
      <c r="BB194" s="533"/>
    </row>
    <row r="195" spans="1:54" s="519" customFormat="1" ht="23.25" customHeight="1" x14ac:dyDescent="0.25">
      <c r="A195" s="518">
        <v>256</v>
      </c>
      <c r="B195" s="557" t="s">
        <v>17088</v>
      </c>
      <c r="C195" s="664" t="s">
        <v>17090</v>
      </c>
      <c r="D195" s="701">
        <v>2020</v>
      </c>
      <c r="E195" s="519" t="s">
        <v>56</v>
      </c>
      <c r="F195" s="519" t="s">
        <v>59</v>
      </c>
      <c r="G195" s="519" t="s">
        <v>16584</v>
      </c>
      <c r="H195" s="519" t="s">
        <v>2992</v>
      </c>
      <c r="I195" s="519" t="s">
        <v>2993</v>
      </c>
      <c r="K195" s="519" t="s">
        <v>219</v>
      </c>
      <c r="L195" s="519" t="s">
        <v>220</v>
      </c>
      <c r="M195" s="519" t="s">
        <v>221</v>
      </c>
      <c r="N195" s="519" t="s">
        <v>1337</v>
      </c>
      <c r="O195" s="573" t="s">
        <v>221</v>
      </c>
      <c r="P195" s="573" t="s">
        <v>879</v>
      </c>
      <c r="Q195" s="520">
        <v>6</v>
      </c>
      <c r="R195" s="520">
        <v>3</v>
      </c>
      <c r="S195" s="521">
        <v>18</v>
      </c>
      <c r="T195" s="522">
        <v>3</v>
      </c>
      <c r="U195" s="523"/>
      <c r="V195" s="523">
        <v>1</v>
      </c>
      <c r="W195" s="523"/>
      <c r="X195" s="523">
        <v>0</v>
      </c>
      <c r="Y195" s="524"/>
      <c r="Z195" s="524"/>
      <c r="AA195" s="524"/>
      <c r="AB195" s="519" t="s">
        <v>62</v>
      </c>
      <c r="AC195" s="519" t="s">
        <v>230</v>
      </c>
      <c r="AD195" s="608" t="s">
        <v>230</v>
      </c>
      <c r="AE195" s="519" t="s">
        <v>230</v>
      </c>
      <c r="AF195" s="608" t="s">
        <v>230</v>
      </c>
      <c r="AG195" s="519" t="s">
        <v>230</v>
      </c>
      <c r="AH195" s="519" t="s">
        <v>2994</v>
      </c>
      <c r="AI195" s="519" t="s">
        <v>351</v>
      </c>
      <c r="AJ195" s="526" t="s">
        <v>230</v>
      </c>
      <c r="AK195" s="608" t="s">
        <v>59</v>
      </c>
      <c r="AL195" s="527">
        <v>0.114</v>
      </c>
      <c r="AM195" s="521">
        <v>3128.056</v>
      </c>
      <c r="AN195" s="527">
        <v>0.74559143013698626</v>
      </c>
      <c r="AO195" s="527">
        <v>0</v>
      </c>
      <c r="AP195" s="528">
        <v>0.74559143013698626</v>
      </c>
      <c r="AQ195" s="527">
        <v>3.0471494958904106</v>
      </c>
      <c r="AR195" s="527">
        <v>0</v>
      </c>
      <c r="AS195" s="527">
        <v>3.0471494958904106</v>
      </c>
      <c r="AT195" s="527">
        <v>91.414484876712322</v>
      </c>
      <c r="AU195" s="529" t="s">
        <v>231</v>
      </c>
      <c r="AV195" s="530" t="s">
        <v>431</v>
      </c>
      <c r="AW195" s="519" t="s">
        <v>232</v>
      </c>
      <c r="AX195" s="519" t="s">
        <v>59</v>
      </c>
      <c r="AY195" s="531" t="s">
        <v>2995</v>
      </c>
      <c r="AZ195" s="519" t="s">
        <v>234</v>
      </c>
      <c r="BA195" s="532" t="s">
        <v>16568</v>
      </c>
      <c r="BB195" s="626" t="s">
        <v>16583</v>
      </c>
    </row>
    <row r="196" spans="1:54" s="519" customFormat="1" ht="24" customHeight="1" x14ac:dyDescent="0.2">
      <c r="A196" s="518">
        <v>257</v>
      </c>
      <c r="B196" s="557" t="s">
        <v>17088</v>
      </c>
      <c r="C196" s="664" t="s">
        <v>17090</v>
      </c>
      <c r="D196" s="701">
        <v>2020</v>
      </c>
      <c r="E196" s="519" t="s">
        <v>56</v>
      </c>
      <c r="F196" s="519" t="s">
        <v>59</v>
      </c>
      <c r="G196" s="519" t="s">
        <v>2997</v>
      </c>
      <c r="H196" s="519" t="s">
        <v>2998</v>
      </c>
      <c r="I196" s="519" t="s">
        <v>2999</v>
      </c>
      <c r="K196" s="519" t="s">
        <v>219</v>
      </c>
      <c r="L196" s="519" t="s">
        <v>220</v>
      </c>
      <c r="M196" s="519" t="s">
        <v>221</v>
      </c>
      <c r="N196" s="519" t="s">
        <v>1337</v>
      </c>
      <c r="O196" s="573" t="s">
        <v>221</v>
      </c>
      <c r="P196" s="573" t="s">
        <v>879</v>
      </c>
      <c r="Q196" s="520">
        <v>3</v>
      </c>
      <c r="R196" s="520">
        <v>1.5</v>
      </c>
      <c r="S196" s="521">
        <v>4.5</v>
      </c>
      <c r="T196" s="522">
        <v>4</v>
      </c>
      <c r="U196" s="523"/>
      <c r="V196" s="523">
        <v>1</v>
      </c>
      <c r="W196" s="523"/>
      <c r="X196" s="523">
        <v>1</v>
      </c>
      <c r="Y196" s="578"/>
      <c r="Z196" s="524"/>
      <c r="AA196" s="524"/>
      <c r="AB196" s="519" t="s">
        <v>62</v>
      </c>
      <c r="AC196" s="519" t="s">
        <v>230</v>
      </c>
      <c r="AD196" s="608" t="s">
        <v>230</v>
      </c>
      <c r="AE196" s="519" t="s">
        <v>230</v>
      </c>
      <c r="AF196" s="608" t="s">
        <v>230</v>
      </c>
      <c r="AG196" s="519" t="s">
        <v>230</v>
      </c>
      <c r="AH196" s="519" t="s">
        <v>3000</v>
      </c>
      <c r="AI196" s="519" t="s">
        <v>349</v>
      </c>
      <c r="AJ196" s="526" t="s">
        <v>230</v>
      </c>
      <c r="AK196" s="608" t="s">
        <v>59</v>
      </c>
      <c r="AL196" s="527">
        <v>0.114</v>
      </c>
      <c r="AM196" s="521">
        <v>3200.127</v>
      </c>
      <c r="AN196" s="520">
        <v>0.76276999726027395</v>
      </c>
      <c r="AO196" s="520">
        <v>0.23672172328767124</v>
      </c>
      <c r="AP196" s="528">
        <v>0.99949172054794522</v>
      </c>
      <c r="AQ196" s="520">
        <v>2.8177474191780818</v>
      </c>
      <c r="AR196" s="520">
        <v>0.87447333698630136</v>
      </c>
      <c r="AS196" s="520">
        <v>3.6922207561643834</v>
      </c>
      <c r="AT196" s="520">
        <v>110.76662268493151</v>
      </c>
      <c r="AU196" s="529" t="s">
        <v>231</v>
      </c>
      <c r="AV196" s="530" t="s">
        <v>431</v>
      </c>
      <c r="AW196" s="519" t="s">
        <v>232</v>
      </c>
      <c r="AX196" s="519" t="s">
        <v>59</v>
      </c>
      <c r="AY196" s="531" t="s">
        <v>3001</v>
      </c>
      <c r="AZ196" s="519" t="s">
        <v>234</v>
      </c>
      <c r="BB196" s="533"/>
    </row>
    <row r="197" spans="1:54" s="519" customFormat="1" ht="15" customHeight="1" x14ac:dyDescent="0.25">
      <c r="A197" s="518">
        <v>258</v>
      </c>
      <c r="B197" s="557" t="s">
        <v>17088</v>
      </c>
      <c r="C197" s="584"/>
      <c r="D197" s="701">
        <v>2020</v>
      </c>
      <c r="E197" s="558" t="s">
        <v>56</v>
      </c>
      <c r="F197" s="519" t="s">
        <v>59</v>
      </c>
      <c r="G197" s="519" t="s">
        <v>16585</v>
      </c>
      <c r="H197" s="519" t="s">
        <v>3004</v>
      </c>
      <c r="I197" s="519" t="s">
        <v>3005</v>
      </c>
      <c r="K197" s="519" t="s">
        <v>219</v>
      </c>
      <c r="L197" s="519" t="s">
        <v>220</v>
      </c>
      <c r="M197" s="519" t="s">
        <v>221</v>
      </c>
      <c r="N197" s="519" t="s">
        <v>222</v>
      </c>
      <c r="O197" s="573" t="s">
        <v>221</v>
      </c>
      <c r="P197" s="573" t="s">
        <v>879</v>
      </c>
      <c r="Q197" s="520">
        <v>3</v>
      </c>
      <c r="R197" s="520">
        <v>1.2</v>
      </c>
      <c r="S197" s="521">
        <v>3.5999999999999996</v>
      </c>
      <c r="T197" s="522">
        <v>3</v>
      </c>
      <c r="U197" s="523"/>
      <c r="V197" s="523">
        <v>2</v>
      </c>
      <c r="W197" s="523"/>
      <c r="X197" s="523">
        <v>0</v>
      </c>
      <c r="Y197" s="524"/>
      <c r="Z197" s="524"/>
      <c r="AA197" s="524"/>
      <c r="AB197" s="519" t="s">
        <v>62</v>
      </c>
      <c r="AC197" s="558" t="s">
        <v>224</v>
      </c>
      <c r="AD197" s="525" t="s">
        <v>225</v>
      </c>
      <c r="AE197" s="519" t="s">
        <v>2897</v>
      </c>
      <c r="AF197" s="608" t="s">
        <v>2898</v>
      </c>
      <c r="AG197" s="519" t="s">
        <v>2899</v>
      </c>
      <c r="AH197" s="519" t="s">
        <v>3006</v>
      </c>
      <c r="AI197" s="519" t="s">
        <v>346</v>
      </c>
      <c r="AJ197" s="526" t="s">
        <v>230</v>
      </c>
      <c r="AK197" s="608" t="s">
        <v>59</v>
      </c>
      <c r="AL197" s="527">
        <v>0.114</v>
      </c>
      <c r="AM197" s="521">
        <v>9127.5545000000002</v>
      </c>
      <c r="AN197" s="527">
        <v>2.1756088808219176</v>
      </c>
      <c r="AO197" s="527">
        <v>0</v>
      </c>
      <c r="AP197" s="528">
        <v>2.1756088808219176</v>
      </c>
      <c r="AQ197" s="527">
        <v>4.4721906657534243</v>
      </c>
      <c r="AR197" s="527">
        <v>0</v>
      </c>
      <c r="AS197" s="527">
        <v>4.4721906657534243</v>
      </c>
      <c r="AT197" s="527">
        <v>134.16571997260272</v>
      </c>
      <c r="AU197" s="529" t="s">
        <v>231</v>
      </c>
      <c r="AV197" s="530" t="s">
        <v>431</v>
      </c>
      <c r="AW197" s="519" t="s">
        <v>232</v>
      </c>
      <c r="AX197" s="519" t="s">
        <v>59</v>
      </c>
      <c r="AY197" s="531" t="s">
        <v>3007</v>
      </c>
      <c r="AZ197" s="519" t="s">
        <v>234</v>
      </c>
      <c r="BA197" s="532" t="s">
        <v>16568</v>
      </c>
      <c r="BB197" s="626" t="s">
        <v>16583</v>
      </c>
    </row>
    <row r="198" spans="1:54" s="519" customFormat="1" ht="15" customHeight="1" x14ac:dyDescent="0.25">
      <c r="A198" s="518">
        <v>259</v>
      </c>
      <c r="B198" s="557" t="s">
        <v>17088</v>
      </c>
      <c r="C198" s="584"/>
      <c r="D198" s="701">
        <v>2020</v>
      </c>
      <c r="E198" s="558" t="s">
        <v>56</v>
      </c>
      <c r="F198" s="519" t="s">
        <v>59</v>
      </c>
      <c r="G198" s="519" t="s">
        <v>3015</v>
      </c>
      <c r="H198" s="519" t="s">
        <v>3016</v>
      </c>
      <c r="I198" s="519" t="s">
        <v>3017</v>
      </c>
      <c r="K198" s="519" t="s">
        <v>219</v>
      </c>
      <c r="L198" s="519" t="s">
        <v>220</v>
      </c>
      <c r="M198" s="519" t="s">
        <v>221</v>
      </c>
      <c r="N198" s="519" t="s">
        <v>222</v>
      </c>
      <c r="O198" s="573" t="s">
        <v>221</v>
      </c>
      <c r="P198" s="573" t="s">
        <v>879</v>
      </c>
      <c r="Q198" s="520">
        <v>3</v>
      </c>
      <c r="R198" s="520">
        <v>1.2</v>
      </c>
      <c r="S198" s="521">
        <v>3.5999999999999996</v>
      </c>
      <c r="T198" s="522">
        <v>3</v>
      </c>
      <c r="U198" s="523"/>
      <c r="V198" s="523">
        <v>3</v>
      </c>
      <c r="W198" s="523"/>
      <c r="X198" s="523">
        <v>1</v>
      </c>
      <c r="Y198" s="524"/>
      <c r="Z198" s="524"/>
      <c r="AA198" s="524"/>
      <c r="AB198" s="519" t="s">
        <v>62</v>
      </c>
      <c r="AC198" s="558" t="s">
        <v>224</v>
      </c>
      <c r="AD198" s="525" t="s">
        <v>225</v>
      </c>
      <c r="AE198" s="519" t="s">
        <v>2897</v>
      </c>
      <c r="AF198" s="608" t="s">
        <v>2898</v>
      </c>
      <c r="AG198" s="519" t="s">
        <v>2899</v>
      </c>
      <c r="AH198" s="519" t="s">
        <v>3018</v>
      </c>
      <c r="AI198" s="519" t="s">
        <v>488</v>
      </c>
      <c r="AJ198" s="526" t="s">
        <v>230</v>
      </c>
      <c r="AK198" s="608" t="s">
        <v>59</v>
      </c>
      <c r="AL198" s="527">
        <v>0.114</v>
      </c>
      <c r="AM198" s="521">
        <v>3284.7110000000002</v>
      </c>
      <c r="AN198" s="520">
        <v>0.78293111506849311</v>
      </c>
      <c r="AO198" s="520">
        <v>0.24297862191780825</v>
      </c>
      <c r="AP198" s="528">
        <v>1.0259097369863013</v>
      </c>
      <c r="AQ198" s="520">
        <v>3.5273722796347027</v>
      </c>
      <c r="AR198" s="520">
        <v>0.76692643397260274</v>
      </c>
      <c r="AS198" s="520">
        <v>4.2942987136073052</v>
      </c>
      <c r="AT198" s="520">
        <v>128.82896140821916</v>
      </c>
      <c r="AU198" s="529" t="s">
        <v>231</v>
      </c>
      <c r="AV198" s="530" t="s">
        <v>431</v>
      </c>
      <c r="AW198" s="519" t="s">
        <v>232</v>
      </c>
      <c r="AX198" s="519" t="s">
        <v>59</v>
      </c>
      <c r="AY198" s="531" t="s">
        <v>3019</v>
      </c>
      <c r="AZ198" s="519" t="s">
        <v>234</v>
      </c>
      <c r="BB198" s="533"/>
    </row>
    <row r="199" spans="1:54" s="519" customFormat="1" ht="27.75" customHeight="1" x14ac:dyDescent="0.25">
      <c r="A199" s="518">
        <v>260</v>
      </c>
      <c r="B199" s="557" t="s">
        <v>17088</v>
      </c>
      <c r="C199" s="664" t="s">
        <v>17090</v>
      </c>
      <c r="D199" s="701">
        <v>2020</v>
      </c>
      <c r="E199" s="558" t="s">
        <v>56</v>
      </c>
      <c r="F199" s="519" t="s">
        <v>59</v>
      </c>
      <c r="G199" s="519" t="s">
        <v>16586</v>
      </c>
      <c r="H199" s="519" t="s">
        <v>3035</v>
      </c>
      <c r="I199" s="519" t="s">
        <v>3036</v>
      </c>
      <c r="K199" s="519" t="s">
        <v>219</v>
      </c>
      <c r="L199" s="519" t="s">
        <v>220</v>
      </c>
      <c r="M199" s="519" t="s">
        <v>221</v>
      </c>
      <c r="N199" s="519" t="s">
        <v>222</v>
      </c>
      <c r="O199" s="573" t="s">
        <v>221</v>
      </c>
      <c r="P199" s="573" t="s">
        <v>879</v>
      </c>
      <c r="Q199" s="520">
        <v>3</v>
      </c>
      <c r="R199" s="520">
        <v>1.2</v>
      </c>
      <c r="S199" s="521">
        <v>3.5999999999999996</v>
      </c>
      <c r="T199" s="522">
        <v>1</v>
      </c>
      <c r="U199" s="523"/>
      <c r="V199" s="523">
        <v>1</v>
      </c>
      <c r="W199" s="523"/>
      <c r="X199" s="523">
        <v>0</v>
      </c>
      <c r="Y199" s="524"/>
      <c r="Z199" s="524"/>
      <c r="AA199" s="524"/>
      <c r="AB199" s="519" t="s">
        <v>62</v>
      </c>
      <c r="AC199" s="558" t="s">
        <v>224</v>
      </c>
      <c r="AD199" s="525" t="s">
        <v>225</v>
      </c>
      <c r="AE199" s="519" t="s">
        <v>2897</v>
      </c>
      <c r="AF199" s="608" t="s">
        <v>2898</v>
      </c>
      <c r="AG199" s="519" t="s">
        <v>2899</v>
      </c>
      <c r="AH199" s="519" t="s">
        <v>3037</v>
      </c>
      <c r="AI199" s="519" t="s">
        <v>3038</v>
      </c>
      <c r="AJ199" s="526" t="s">
        <v>230</v>
      </c>
      <c r="AK199" s="608" t="s">
        <v>59</v>
      </c>
      <c r="AL199" s="527">
        <v>0.114</v>
      </c>
      <c r="AM199" s="521">
        <v>2136.91</v>
      </c>
      <c r="AN199" s="527">
        <v>0.50934567123287666</v>
      </c>
      <c r="AO199" s="527">
        <v>0</v>
      </c>
      <c r="AP199" s="528">
        <v>0.50934567123287666</v>
      </c>
      <c r="AQ199" s="527">
        <v>0.58759224657534248</v>
      </c>
      <c r="AR199" s="527">
        <v>0</v>
      </c>
      <c r="AS199" s="527">
        <v>0.58759224657534248</v>
      </c>
      <c r="AT199" s="527">
        <v>17.627767397260275</v>
      </c>
      <c r="AU199" s="529" t="s">
        <v>231</v>
      </c>
      <c r="AV199" s="530" t="s">
        <v>431</v>
      </c>
      <c r="AW199" s="519" t="s">
        <v>232</v>
      </c>
      <c r="AX199" s="519" t="s">
        <v>59</v>
      </c>
      <c r="AY199" s="531" t="s">
        <v>3039</v>
      </c>
      <c r="AZ199" s="519" t="s">
        <v>234</v>
      </c>
      <c r="BA199" s="532" t="s">
        <v>16568</v>
      </c>
      <c r="BB199" s="626" t="s">
        <v>16583</v>
      </c>
    </row>
    <row r="200" spans="1:54" s="519" customFormat="1" ht="15" customHeight="1" x14ac:dyDescent="0.25">
      <c r="A200" s="518">
        <v>261</v>
      </c>
      <c r="B200" s="557" t="s">
        <v>17088</v>
      </c>
      <c r="C200" s="584"/>
      <c r="D200" s="701">
        <v>2020</v>
      </c>
      <c r="E200" s="558" t="s">
        <v>56</v>
      </c>
      <c r="F200" s="519" t="s">
        <v>59</v>
      </c>
      <c r="G200" s="519" t="s">
        <v>16587</v>
      </c>
      <c r="H200" s="519" t="s">
        <v>3046</v>
      </c>
      <c r="I200" s="519" t="s">
        <v>3047</v>
      </c>
      <c r="K200" s="519" t="s">
        <v>219</v>
      </c>
      <c r="L200" s="519" t="s">
        <v>220</v>
      </c>
      <c r="M200" s="519" t="s">
        <v>221</v>
      </c>
      <c r="N200" s="519" t="s">
        <v>222</v>
      </c>
      <c r="O200" s="573" t="s">
        <v>221</v>
      </c>
      <c r="P200" s="573" t="s">
        <v>879</v>
      </c>
      <c r="Q200" s="520">
        <v>3</v>
      </c>
      <c r="R200" s="520">
        <v>1.2</v>
      </c>
      <c r="S200" s="521">
        <v>3.5999999999999996</v>
      </c>
      <c r="T200" s="522">
        <v>1</v>
      </c>
      <c r="U200" s="523"/>
      <c r="V200" s="523">
        <v>1</v>
      </c>
      <c r="W200" s="523"/>
      <c r="X200" s="523">
        <v>0</v>
      </c>
      <c r="Y200" s="524"/>
      <c r="Z200" s="524"/>
      <c r="AA200" s="524"/>
      <c r="AB200" s="519" t="s">
        <v>62</v>
      </c>
      <c r="AC200" s="558" t="s">
        <v>224</v>
      </c>
      <c r="AD200" s="525" t="s">
        <v>225</v>
      </c>
      <c r="AE200" s="519" t="s">
        <v>2897</v>
      </c>
      <c r="AF200" s="608" t="s">
        <v>2898</v>
      </c>
      <c r="AG200" s="519" t="s">
        <v>2899</v>
      </c>
      <c r="AH200" s="519" t="s">
        <v>3048</v>
      </c>
      <c r="AI200" s="519" t="s">
        <v>237</v>
      </c>
      <c r="AJ200" s="526" t="s">
        <v>230</v>
      </c>
      <c r="AK200" s="608" t="s">
        <v>59</v>
      </c>
      <c r="AL200" s="527">
        <v>0.114</v>
      </c>
      <c r="AM200" s="521">
        <v>3297.7089999999998</v>
      </c>
      <c r="AN200" s="527">
        <v>0.78602926849315058</v>
      </c>
      <c r="AO200" s="527">
        <v>0</v>
      </c>
      <c r="AP200" s="528">
        <v>0.78602926849315058</v>
      </c>
      <c r="AQ200" s="527">
        <v>0.78602926849315058</v>
      </c>
      <c r="AR200" s="527">
        <v>0</v>
      </c>
      <c r="AS200" s="527">
        <v>0.78602926849315058</v>
      </c>
      <c r="AT200" s="527">
        <v>23.580878054794518</v>
      </c>
      <c r="AU200" s="529" t="s">
        <v>231</v>
      </c>
      <c r="AV200" s="530" t="s">
        <v>431</v>
      </c>
      <c r="AW200" s="519" t="s">
        <v>232</v>
      </c>
      <c r="AX200" s="519" t="s">
        <v>59</v>
      </c>
      <c r="AY200" s="531" t="s">
        <v>3049</v>
      </c>
      <c r="AZ200" s="519" t="s">
        <v>234</v>
      </c>
      <c r="BA200" s="532" t="s">
        <v>16568</v>
      </c>
      <c r="BB200" s="626" t="s">
        <v>16583</v>
      </c>
    </row>
    <row r="201" spans="1:54" s="519" customFormat="1" ht="30" customHeight="1" x14ac:dyDescent="0.25">
      <c r="A201" s="518">
        <v>262</v>
      </c>
      <c r="B201" s="557" t="s">
        <v>17088</v>
      </c>
      <c r="C201" s="664" t="s">
        <v>17090</v>
      </c>
      <c r="D201" s="701">
        <v>2020</v>
      </c>
      <c r="E201" s="558" t="s">
        <v>56</v>
      </c>
      <c r="F201" s="519" t="s">
        <v>59</v>
      </c>
      <c r="G201" s="519" t="s">
        <v>16588</v>
      </c>
      <c r="H201" s="519" t="s">
        <v>3050</v>
      </c>
      <c r="I201" s="519" t="s">
        <v>3051</v>
      </c>
      <c r="K201" s="519" t="s">
        <v>219</v>
      </c>
      <c r="L201" s="519" t="s">
        <v>220</v>
      </c>
      <c r="M201" s="519" t="s">
        <v>221</v>
      </c>
      <c r="N201" s="519" t="s">
        <v>222</v>
      </c>
      <c r="O201" s="573" t="s">
        <v>221</v>
      </c>
      <c r="P201" s="573" t="s">
        <v>879</v>
      </c>
      <c r="Q201" s="520">
        <v>3</v>
      </c>
      <c r="R201" s="520">
        <v>1.2</v>
      </c>
      <c r="S201" s="521">
        <v>3.5999999999999996</v>
      </c>
      <c r="T201" s="522">
        <v>2</v>
      </c>
      <c r="U201" s="523"/>
      <c r="V201" s="523">
        <v>2</v>
      </c>
      <c r="W201" s="523"/>
      <c r="X201" s="523">
        <v>0</v>
      </c>
      <c r="Y201" s="524"/>
      <c r="Z201" s="524"/>
      <c r="AA201" s="524"/>
      <c r="AB201" s="519" t="s">
        <v>62</v>
      </c>
      <c r="AC201" s="558" t="s">
        <v>224</v>
      </c>
      <c r="AD201" s="525" t="s">
        <v>225</v>
      </c>
      <c r="AE201" s="519" t="s">
        <v>2897</v>
      </c>
      <c r="AF201" s="608" t="s">
        <v>2898</v>
      </c>
      <c r="AG201" s="519" t="s">
        <v>2899</v>
      </c>
      <c r="AH201" s="519" t="s">
        <v>3052</v>
      </c>
      <c r="AI201" s="519" t="s">
        <v>3053</v>
      </c>
      <c r="AJ201" s="526" t="s">
        <v>230</v>
      </c>
      <c r="AK201" s="608" t="s">
        <v>59</v>
      </c>
      <c r="AL201" s="527">
        <v>0.114</v>
      </c>
      <c r="AM201" s="521">
        <v>2136.91</v>
      </c>
      <c r="AN201" s="527">
        <v>0.50934567123287666</v>
      </c>
      <c r="AO201" s="527">
        <v>0</v>
      </c>
      <c r="AP201" s="528">
        <v>0.50934567123287666</v>
      </c>
      <c r="AQ201" s="527">
        <v>0.54033197260273969</v>
      </c>
      <c r="AR201" s="527">
        <v>0</v>
      </c>
      <c r="AS201" s="527">
        <v>0.54033197260273969</v>
      </c>
      <c r="AT201" s="527">
        <v>16.20995917808219</v>
      </c>
      <c r="AU201" s="529" t="s">
        <v>231</v>
      </c>
      <c r="AV201" s="530" t="s">
        <v>431</v>
      </c>
      <c r="AW201" s="519" t="s">
        <v>232</v>
      </c>
      <c r="AX201" s="519" t="s">
        <v>59</v>
      </c>
      <c r="AY201" s="531" t="s">
        <v>3054</v>
      </c>
      <c r="AZ201" s="519" t="s">
        <v>234</v>
      </c>
      <c r="BA201" s="532" t="s">
        <v>16568</v>
      </c>
      <c r="BB201" s="626" t="s">
        <v>16583</v>
      </c>
    </row>
    <row r="202" spans="1:54" s="519" customFormat="1" ht="15" customHeight="1" x14ac:dyDescent="0.25">
      <c r="A202" s="518">
        <v>263</v>
      </c>
      <c r="B202" s="557" t="s">
        <v>17088</v>
      </c>
      <c r="C202" s="584"/>
      <c r="D202" s="701">
        <v>2020</v>
      </c>
      <c r="E202" s="558" t="s">
        <v>56</v>
      </c>
      <c r="F202" s="519" t="s">
        <v>59</v>
      </c>
      <c r="G202" s="519" t="s">
        <v>16589</v>
      </c>
      <c r="H202" s="519" t="s">
        <v>3057</v>
      </c>
      <c r="I202" s="519" t="s">
        <v>3058</v>
      </c>
      <c r="K202" s="519" t="s">
        <v>219</v>
      </c>
      <c r="L202" s="519" t="s">
        <v>220</v>
      </c>
      <c r="M202" s="519" t="s">
        <v>221</v>
      </c>
      <c r="N202" s="519" t="s">
        <v>222</v>
      </c>
      <c r="O202" s="573" t="s">
        <v>221</v>
      </c>
      <c r="P202" s="573" t="s">
        <v>879</v>
      </c>
      <c r="Q202" s="520">
        <v>3</v>
      </c>
      <c r="R202" s="520">
        <v>1.2</v>
      </c>
      <c r="S202" s="521">
        <v>3.5999999999999996</v>
      </c>
      <c r="T202" s="522">
        <v>2</v>
      </c>
      <c r="U202" s="523"/>
      <c r="V202" s="523">
        <v>2</v>
      </c>
      <c r="W202" s="523"/>
      <c r="X202" s="523">
        <v>0</v>
      </c>
      <c r="Y202" s="524"/>
      <c r="Z202" s="524"/>
      <c r="AA202" s="524"/>
      <c r="AB202" s="519" t="s">
        <v>62</v>
      </c>
      <c r="AC202" s="558" t="s">
        <v>224</v>
      </c>
      <c r="AD202" s="525" t="s">
        <v>225</v>
      </c>
      <c r="AE202" s="519" t="s">
        <v>2897</v>
      </c>
      <c r="AF202" s="608" t="s">
        <v>2898</v>
      </c>
      <c r="AG202" s="519" t="s">
        <v>2899</v>
      </c>
      <c r="AH202" s="519" t="s">
        <v>3059</v>
      </c>
      <c r="AI202" s="519" t="s">
        <v>1894</v>
      </c>
      <c r="AJ202" s="526" t="s">
        <v>230</v>
      </c>
      <c r="AK202" s="608" t="s">
        <v>59</v>
      </c>
      <c r="AL202" s="527">
        <v>0.114</v>
      </c>
      <c r="AM202" s="521">
        <v>3328.0214999999998</v>
      </c>
      <c r="AN202" s="527">
        <v>0.79325443972602727</v>
      </c>
      <c r="AO202" s="527">
        <v>0</v>
      </c>
      <c r="AP202" s="528">
        <v>0.79325443972602727</v>
      </c>
      <c r="AQ202" s="527">
        <v>2.3627257873972605</v>
      </c>
      <c r="AR202" s="527">
        <v>0</v>
      </c>
      <c r="AS202" s="527">
        <v>2.3627257873972605</v>
      </c>
      <c r="AT202" s="527">
        <v>70.881773621917816</v>
      </c>
      <c r="AU202" s="529" t="s">
        <v>231</v>
      </c>
      <c r="AV202" s="530" t="s">
        <v>431</v>
      </c>
      <c r="AW202" s="519" t="s">
        <v>232</v>
      </c>
      <c r="AX202" s="519" t="s">
        <v>59</v>
      </c>
      <c r="AY202" s="531" t="s">
        <v>3060</v>
      </c>
      <c r="AZ202" s="519" t="s">
        <v>234</v>
      </c>
      <c r="BA202" s="532" t="s">
        <v>16568</v>
      </c>
      <c r="BB202" s="626" t="s">
        <v>16583</v>
      </c>
    </row>
    <row r="203" spans="1:54" s="519" customFormat="1" ht="15" customHeight="1" x14ac:dyDescent="0.25">
      <c r="A203" s="518">
        <v>264</v>
      </c>
      <c r="B203" s="557" t="s">
        <v>17088</v>
      </c>
      <c r="C203" s="584"/>
      <c r="D203" s="701">
        <v>2020</v>
      </c>
      <c r="E203" s="558" t="s">
        <v>56</v>
      </c>
      <c r="F203" s="519" t="s">
        <v>59</v>
      </c>
      <c r="G203" s="519" t="s">
        <v>3063</v>
      </c>
      <c r="H203" s="519" t="s">
        <v>3064</v>
      </c>
      <c r="I203" s="519" t="s">
        <v>3065</v>
      </c>
      <c r="K203" s="519" t="s">
        <v>219</v>
      </c>
      <c r="L203" s="519" t="s">
        <v>220</v>
      </c>
      <c r="M203" s="519" t="s">
        <v>221</v>
      </c>
      <c r="N203" s="519" t="s">
        <v>222</v>
      </c>
      <c r="O203" s="573" t="s">
        <v>221</v>
      </c>
      <c r="P203" s="573" t="s">
        <v>879</v>
      </c>
      <c r="Q203" s="520">
        <v>3</v>
      </c>
      <c r="R203" s="520">
        <v>1.2</v>
      </c>
      <c r="S203" s="521">
        <v>3.5999999999999996</v>
      </c>
      <c r="T203" s="522">
        <v>2</v>
      </c>
      <c r="U203" s="523"/>
      <c r="V203" s="523">
        <v>2</v>
      </c>
      <c r="W203" s="523"/>
      <c r="X203" s="523">
        <v>1</v>
      </c>
      <c r="Y203" s="524"/>
      <c r="Z203" s="524"/>
      <c r="AA203" s="524"/>
      <c r="AB203" s="519" t="s">
        <v>62</v>
      </c>
      <c r="AC203" s="558" t="s">
        <v>224</v>
      </c>
      <c r="AD203" s="525" t="s">
        <v>225</v>
      </c>
      <c r="AE203" s="519" t="s">
        <v>2897</v>
      </c>
      <c r="AF203" s="608" t="s">
        <v>2898</v>
      </c>
      <c r="AG203" s="519" t="s">
        <v>2899</v>
      </c>
      <c r="AH203" s="519" t="s">
        <v>3066</v>
      </c>
      <c r="AI203" s="519" t="s">
        <v>1893</v>
      </c>
      <c r="AJ203" s="526" t="s">
        <v>230</v>
      </c>
      <c r="AK203" s="608" t="s">
        <v>59</v>
      </c>
      <c r="AL203" s="527">
        <v>0.114</v>
      </c>
      <c r="AM203" s="521">
        <v>3287.0389999999998</v>
      </c>
      <c r="AN203" s="520">
        <v>0.78348600821917791</v>
      </c>
      <c r="AO203" s="520">
        <v>0.2431508301369863</v>
      </c>
      <c r="AP203" s="528">
        <v>1.0266368383561641</v>
      </c>
      <c r="AQ203" s="520">
        <v>2.3525804909589039</v>
      </c>
      <c r="AR203" s="520">
        <v>0.73011118684931497</v>
      </c>
      <c r="AS203" s="520">
        <v>3.082691677808219</v>
      </c>
      <c r="AT203" s="520">
        <v>92.480750334246565</v>
      </c>
      <c r="AU203" s="529" t="s">
        <v>231</v>
      </c>
      <c r="AV203" s="530" t="s">
        <v>431</v>
      </c>
      <c r="AW203" s="519" t="s">
        <v>232</v>
      </c>
      <c r="AX203" s="519" t="s">
        <v>59</v>
      </c>
      <c r="AY203" s="531" t="s">
        <v>3067</v>
      </c>
      <c r="AZ203" s="519" t="s">
        <v>234</v>
      </c>
      <c r="BB203" s="533"/>
    </row>
    <row r="204" spans="1:54" s="519" customFormat="1" ht="15" customHeight="1" x14ac:dyDescent="0.25">
      <c r="A204" s="518">
        <v>265</v>
      </c>
      <c r="B204" s="557" t="s">
        <v>17088</v>
      </c>
      <c r="C204" s="584"/>
      <c r="D204" s="701">
        <v>2020</v>
      </c>
      <c r="E204" s="558" t="s">
        <v>56</v>
      </c>
      <c r="F204" s="519" t="s">
        <v>59</v>
      </c>
      <c r="G204" s="519" t="s">
        <v>3070</v>
      </c>
      <c r="H204" s="519" t="s">
        <v>3071</v>
      </c>
      <c r="I204" s="519" t="s">
        <v>3072</v>
      </c>
      <c r="K204" s="519" t="s">
        <v>219</v>
      </c>
      <c r="L204" s="519" t="s">
        <v>220</v>
      </c>
      <c r="M204" s="519" t="s">
        <v>221</v>
      </c>
      <c r="N204" s="519" t="s">
        <v>222</v>
      </c>
      <c r="O204" s="573" t="s">
        <v>221</v>
      </c>
      <c r="P204" s="573" t="s">
        <v>879</v>
      </c>
      <c r="Q204" s="520">
        <v>3</v>
      </c>
      <c r="R204" s="520">
        <v>1.2</v>
      </c>
      <c r="S204" s="521">
        <v>3.5999999999999996</v>
      </c>
      <c r="T204" s="522">
        <v>2</v>
      </c>
      <c r="U204" s="523"/>
      <c r="V204" s="523">
        <v>2</v>
      </c>
      <c r="W204" s="523"/>
      <c r="X204" s="523">
        <v>1</v>
      </c>
      <c r="Y204" s="524"/>
      <c r="Z204" s="524"/>
      <c r="AA204" s="524"/>
      <c r="AB204" s="519" t="s">
        <v>62</v>
      </c>
      <c r="AC204" s="558" t="s">
        <v>224</v>
      </c>
      <c r="AD204" s="525" t="s">
        <v>225</v>
      </c>
      <c r="AE204" s="519" t="s">
        <v>2897</v>
      </c>
      <c r="AF204" s="608" t="s">
        <v>2898</v>
      </c>
      <c r="AG204" s="519" t="s">
        <v>2899</v>
      </c>
      <c r="AH204" s="519" t="s">
        <v>3073</v>
      </c>
      <c r="AI204" s="519" t="s">
        <v>240</v>
      </c>
      <c r="AJ204" s="526" t="s">
        <v>230</v>
      </c>
      <c r="AK204" s="608" t="s">
        <v>59</v>
      </c>
      <c r="AL204" s="527">
        <v>0.114</v>
      </c>
      <c r="AM204" s="521">
        <v>3117.58</v>
      </c>
      <c r="AN204" s="520">
        <v>0.74309441095890405</v>
      </c>
      <c r="AO204" s="520">
        <v>0.23061550684931509</v>
      </c>
      <c r="AP204" s="528">
        <v>0.97370991780821914</v>
      </c>
      <c r="AQ204" s="520">
        <v>1.5971191123287671</v>
      </c>
      <c r="AR204" s="520">
        <v>0.47704546849315066</v>
      </c>
      <c r="AS204" s="520">
        <v>2.0741645808219178</v>
      </c>
      <c r="AT204" s="520">
        <v>62.224937424657533</v>
      </c>
      <c r="AU204" s="529" t="s">
        <v>231</v>
      </c>
      <c r="AV204" s="530" t="s">
        <v>431</v>
      </c>
      <c r="AW204" s="519" t="s">
        <v>232</v>
      </c>
      <c r="AX204" s="519" t="s">
        <v>59</v>
      </c>
      <c r="AY204" s="531" t="s">
        <v>3074</v>
      </c>
      <c r="AZ204" s="519" t="s">
        <v>234</v>
      </c>
      <c r="BB204" s="533"/>
    </row>
    <row r="205" spans="1:54" s="519" customFormat="1" ht="20.25" customHeight="1" x14ac:dyDescent="0.25">
      <c r="A205" s="518">
        <v>266</v>
      </c>
      <c r="B205" s="557" t="s">
        <v>17088</v>
      </c>
      <c r="C205" s="664" t="s">
        <v>17090</v>
      </c>
      <c r="D205" s="701">
        <v>2020</v>
      </c>
      <c r="E205" s="558" t="s">
        <v>56</v>
      </c>
      <c r="F205" s="519" t="s">
        <v>59</v>
      </c>
      <c r="G205" s="519" t="s">
        <v>3082</v>
      </c>
      <c r="H205" s="519" t="s">
        <v>3083</v>
      </c>
      <c r="I205" s="519" t="s">
        <v>3084</v>
      </c>
      <c r="K205" s="519" t="s">
        <v>219</v>
      </c>
      <c r="L205" s="519" t="s">
        <v>220</v>
      </c>
      <c r="M205" s="519" t="s">
        <v>221</v>
      </c>
      <c r="N205" s="519" t="s">
        <v>222</v>
      </c>
      <c r="O205" s="573" t="s">
        <v>221</v>
      </c>
      <c r="P205" s="573" t="s">
        <v>879</v>
      </c>
      <c r="Q205" s="520">
        <v>3</v>
      </c>
      <c r="R205" s="520">
        <v>1.2</v>
      </c>
      <c r="S205" s="521">
        <v>3.5999999999999996</v>
      </c>
      <c r="T205" s="522">
        <v>2</v>
      </c>
      <c r="U205" s="523"/>
      <c r="V205" s="523">
        <v>0</v>
      </c>
      <c r="W205" s="523"/>
      <c r="X205" s="523">
        <v>1</v>
      </c>
      <c r="Y205" s="524"/>
      <c r="Z205" s="524">
        <v>1</v>
      </c>
      <c r="AA205" s="524"/>
      <c r="AB205" s="519" t="s">
        <v>62</v>
      </c>
      <c r="AC205" s="558" t="s">
        <v>224</v>
      </c>
      <c r="AD205" s="525" t="s">
        <v>225</v>
      </c>
      <c r="AE205" s="519" t="s">
        <v>2897</v>
      </c>
      <c r="AF205" s="608" t="s">
        <v>2898</v>
      </c>
      <c r="AG205" s="519" t="s">
        <v>2899</v>
      </c>
      <c r="AH205" s="519" t="s">
        <v>3085</v>
      </c>
      <c r="AI205" s="519" t="s">
        <v>3086</v>
      </c>
      <c r="AJ205" s="526" t="s">
        <v>230</v>
      </c>
      <c r="AK205" s="608" t="s">
        <v>59</v>
      </c>
      <c r="AL205" s="520">
        <v>1.1399999999999999</v>
      </c>
      <c r="AM205" s="521">
        <v>2796.413</v>
      </c>
      <c r="AN205" s="520">
        <v>0.66654227671232869</v>
      </c>
      <c r="AO205" s="520">
        <v>0.20685794794520548</v>
      </c>
      <c r="AP205" s="528">
        <v>0.8734002246575342</v>
      </c>
      <c r="AQ205" s="520">
        <v>0.67369296164383552</v>
      </c>
      <c r="AR205" s="520">
        <v>0.20685794794520548</v>
      </c>
      <c r="AS205" s="520">
        <v>0.88055090958904103</v>
      </c>
      <c r="AT205" s="520">
        <v>26.416527287671229</v>
      </c>
      <c r="AU205" s="529" t="s">
        <v>231</v>
      </c>
      <c r="AV205" s="530" t="s">
        <v>431</v>
      </c>
      <c r="AW205" s="519" t="s">
        <v>232</v>
      </c>
      <c r="AX205" s="519" t="s">
        <v>59</v>
      </c>
      <c r="AY205" s="531" t="s">
        <v>3087</v>
      </c>
      <c r="AZ205" s="519" t="s">
        <v>234</v>
      </c>
      <c r="BB205" s="533"/>
    </row>
    <row r="206" spans="1:54" s="519" customFormat="1" ht="15" customHeight="1" x14ac:dyDescent="0.25">
      <c r="A206" s="518">
        <v>267</v>
      </c>
      <c r="B206" s="557" t="s">
        <v>17088</v>
      </c>
      <c r="C206" s="584"/>
      <c r="D206" s="701">
        <v>2020</v>
      </c>
      <c r="E206" s="558" t="s">
        <v>56</v>
      </c>
      <c r="F206" s="519" t="s">
        <v>59</v>
      </c>
      <c r="G206" s="519" t="s">
        <v>3090</v>
      </c>
      <c r="H206" s="519" t="s">
        <v>3091</v>
      </c>
      <c r="I206" s="519" t="s">
        <v>3092</v>
      </c>
      <c r="K206" s="519" t="s">
        <v>219</v>
      </c>
      <c r="L206" s="519" t="s">
        <v>220</v>
      </c>
      <c r="M206" s="519" t="s">
        <v>221</v>
      </c>
      <c r="N206" s="519" t="s">
        <v>222</v>
      </c>
      <c r="O206" s="573" t="s">
        <v>221</v>
      </c>
      <c r="P206" s="573" t="s">
        <v>879</v>
      </c>
      <c r="Q206" s="520">
        <v>3</v>
      </c>
      <c r="R206" s="520">
        <v>1.2</v>
      </c>
      <c r="S206" s="521">
        <v>3.5999999999999996</v>
      </c>
      <c r="T206" s="522">
        <v>1</v>
      </c>
      <c r="U206" s="523"/>
      <c r="V206" s="523">
        <v>1</v>
      </c>
      <c r="W206" s="523"/>
      <c r="X206" s="523">
        <v>1</v>
      </c>
      <c r="Y206" s="524"/>
      <c r="Z206" s="524"/>
      <c r="AA206" s="524"/>
      <c r="AB206" s="519" t="s">
        <v>62</v>
      </c>
      <c r="AC206" s="558" t="s">
        <v>224</v>
      </c>
      <c r="AD206" s="525" t="s">
        <v>225</v>
      </c>
      <c r="AE206" s="519" t="s">
        <v>2897</v>
      </c>
      <c r="AF206" s="608" t="s">
        <v>2898</v>
      </c>
      <c r="AG206" s="519" t="s">
        <v>2899</v>
      </c>
      <c r="AH206" s="519" t="s">
        <v>3093</v>
      </c>
      <c r="AI206" s="519" t="s">
        <v>239</v>
      </c>
      <c r="AJ206" s="526" t="s">
        <v>230</v>
      </c>
      <c r="AK206" s="608" t="s">
        <v>59</v>
      </c>
      <c r="AL206" s="527">
        <v>0.114</v>
      </c>
      <c r="AM206" s="521">
        <v>3280.3654000000001</v>
      </c>
      <c r="AN206" s="520">
        <v>0.78189531452054784</v>
      </c>
      <c r="AO206" s="520">
        <v>0.24265716657534248</v>
      </c>
      <c r="AP206" s="528">
        <v>1.0245524810958904</v>
      </c>
      <c r="AQ206" s="520">
        <v>1.5600582186301366</v>
      </c>
      <c r="AR206" s="520">
        <v>0.47327267342465756</v>
      </c>
      <c r="AS206" s="520">
        <v>2.0333308920547943</v>
      </c>
      <c r="AT206" s="520">
        <v>60.999926761643827</v>
      </c>
      <c r="AU206" s="529" t="s">
        <v>231</v>
      </c>
      <c r="AV206" s="530" t="s">
        <v>431</v>
      </c>
      <c r="AW206" s="519" t="s">
        <v>232</v>
      </c>
      <c r="AX206" s="519" t="s">
        <v>59</v>
      </c>
      <c r="AY206" s="531" t="s">
        <v>3094</v>
      </c>
      <c r="AZ206" s="519" t="s">
        <v>234</v>
      </c>
      <c r="BB206" s="533"/>
    </row>
    <row r="207" spans="1:54" s="519" customFormat="1" ht="24" customHeight="1" x14ac:dyDescent="0.25">
      <c r="A207" s="518">
        <v>268</v>
      </c>
      <c r="B207" s="557" t="s">
        <v>17088</v>
      </c>
      <c r="C207" s="664" t="s">
        <v>17090</v>
      </c>
      <c r="D207" s="701">
        <v>2020</v>
      </c>
      <c r="E207" s="558" t="s">
        <v>56</v>
      </c>
      <c r="F207" s="519" t="s">
        <v>59</v>
      </c>
      <c r="G207" s="519" t="s">
        <v>3099</v>
      </c>
      <c r="H207" s="519" t="s">
        <v>3100</v>
      </c>
      <c r="I207" s="519" t="s">
        <v>3101</v>
      </c>
      <c r="K207" s="519" t="s">
        <v>219</v>
      </c>
      <c r="L207" s="519" t="s">
        <v>220</v>
      </c>
      <c r="M207" s="519" t="s">
        <v>221</v>
      </c>
      <c r="N207" s="519" t="s">
        <v>222</v>
      </c>
      <c r="O207" s="573" t="s">
        <v>221</v>
      </c>
      <c r="P207" s="573" t="s">
        <v>879</v>
      </c>
      <c r="Q207" s="520">
        <v>3</v>
      </c>
      <c r="R207" s="520">
        <v>1.2</v>
      </c>
      <c r="S207" s="521">
        <v>3.5999999999999996</v>
      </c>
      <c r="T207" s="522">
        <v>1</v>
      </c>
      <c r="U207" s="523"/>
      <c r="V207" s="523">
        <v>2</v>
      </c>
      <c r="W207" s="523"/>
      <c r="X207" s="523">
        <v>0</v>
      </c>
      <c r="Y207" s="524"/>
      <c r="Z207" s="524"/>
      <c r="AA207" s="524"/>
      <c r="AB207" s="519" t="s">
        <v>62</v>
      </c>
      <c r="AC207" s="558" t="s">
        <v>224</v>
      </c>
      <c r="AD207" s="525" t="s">
        <v>225</v>
      </c>
      <c r="AE207" s="519" t="s">
        <v>2897</v>
      </c>
      <c r="AF207" s="608" t="s">
        <v>2898</v>
      </c>
      <c r="AG207" s="519" t="s">
        <v>2899</v>
      </c>
      <c r="AH207" s="519" t="s">
        <v>3102</v>
      </c>
      <c r="AI207" s="519" t="s">
        <v>1216</v>
      </c>
      <c r="AJ207" s="526" t="s">
        <v>230</v>
      </c>
      <c r="AK207" s="608" t="s">
        <v>59</v>
      </c>
      <c r="AL207" s="527">
        <v>0.114</v>
      </c>
      <c r="AM207" s="521">
        <v>1463.2256</v>
      </c>
      <c r="AN207" s="520">
        <v>0.34876884164383559</v>
      </c>
      <c r="AO207" s="520">
        <v>0.10823860602739725</v>
      </c>
      <c r="AP207" s="528">
        <v>0.45700744767123286</v>
      </c>
      <c r="AQ207" s="520">
        <v>1.0560032827397259</v>
      </c>
      <c r="AR207" s="520">
        <v>0.32772515671232871</v>
      </c>
      <c r="AS207" s="520">
        <v>1.3837284394520546</v>
      </c>
      <c r="AT207" s="520">
        <v>41.511853183561641</v>
      </c>
      <c r="AU207" s="529" t="s">
        <v>231</v>
      </c>
      <c r="AV207" s="530" t="s">
        <v>431</v>
      </c>
      <c r="AW207" s="519" t="s">
        <v>232</v>
      </c>
      <c r="AX207" s="519" t="s">
        <v>59</v>
      </c>
      <c r="AY207" s="531" t="s">
        <v>3103</v>
      </c>
      <c r="AZ207" s="519" t="s">
        <v>234</v>
      </c>
      <c r="BB207" s="533"/>
    </row>
    <row r="208" spans="1:54" s="519" customFormat="1" ht="23.25" customHeight="1" x14ac:dyDescent="0.2">
      <c r="A208" s="518">
        <v>269</v>
      </c>
      <c r="B208" s="557" t="s">
        <v>17088</v>
      </c>
      <c r="C208" s="664" t="s">
        <v>17090</v>
      </c>
      <c r="D208" s="701">
        <v>2020</v>
      </c>
      <c r="E208" s="519" t="s">
        <v>56</v>
      </c>
      <c r="F208" s="519" t="s">
        <v>59</v>
      </c>
      <c r="G208" s="519" t="s">
        <v>3106</v>
      </c>
      <c r="H208" s="519" t="s">
        <v>3107</v>
      </c>
      <c r="I208" s="519" t="s">
        <v>3108</v>
      </c>
      <c r="K208" s="519" t="s">
        <v>219</v>
      </c>
      <c r="L208" s="519" t="s">
        <v>220</v>
      </c>
      <c r="M208" s="519" t="s">
        <v>221</v>
      </c>
      <c r="N208" s="519" t="s">
        <v>1599</v>
      </c>
      <c r="O208" s="573" t="s">
        <v>221</v>
      </c>
      <c r="P208" s="573" t="s">
        <v>879</v>
      </c>
      <c r="Q208" s="520">
        <v>4</v>
      </c>
      <c r="R208" s="520">
        <v>3</v>
      </c>
      <c r="S208" s="521">
        <v>12</v>
      </c>
      <c r="T208" s="522">
        <v>3</v>
      </c>
      <c r="U208" s="523"/>
      <c r="V208" s="523">
        <v>2</v>
      </c>
      <c r="W208" s="523"/>
      <c r="X208" s="523">
        <v>1</v>
      </c>
      <c r="Y208" s="578"/>
      <c r="Z208" s="524"/>
      <c r="AA208" s="524"/>
      <c r="AB208" s="519" t="s">
        <v>3109</v>
      </c>
      <c r="AC208" s="519" t="s">
        <v>3110</v>
      </c>
      <c r="AD208" s="608" t="s">
        <v>3111</v>
      </c>
      <c r="AE208" s="519" t="s">
        <v>3112</v>
      </c>
      <c r="AF208" s="608">
        <v>84963425510</v>
      </c>
      <c r="AG208" s="519" t="s">
        <v>3113</v>
      </c>
      <c r="AH208" s="519" t="s">
        <v>3114</v>
      </c>
      <c r="AI208" s="519" t="s">
        <v>3115</v>
      </c>
      <c r="AJ208" s="526" t="s">
        <v>230</v>
      </c>
      <c r="AK208" s="608" t="s">
        <v>59</v>
      </c>
      <c r="AL208" s="527">
        <v>0.114</v>
      </c>
      <c r="AM208" s="521">
        <v>11193.228999999999</v>
      </c>
      <c r="AN208" s="520">
        <v>2.6679751315068492</v>
      </c>
      <c r="AO208" s="520">
        <v>0.82799228219178078</v>
      </c>
      <c r="AP208" s="528">
        <v>3.4959674136986298</v>
      </c>
      <c r="AQ208" s="520">
        <v>2.723838145205479</v>
      </c>
      <c r="AR208" s="520">
        <v>0.82799228219178078</v>
      </c>
      <c r="AS208" s="520">
        <v>3.5518304273972596</v>
      </c>
      <c r="AT208" s="520">
        <v>106.55491282191778</v>
      </c>
      <c r="AU208" s="529" t="s">
        <v>231</v>
      </c>
      <c r="AV208" s="530" t="s">
        <v>431</v>
      </c>
      <c r="AW208" s="519" t="s">
        <v>232</v>
      </c>
      <c r="AX208" s="519" t="s">
        <v>59</v>
      </c>
      <c r="AY208" s="531" t="s">
        <v>3116</v>
      </c>
      <c r="AZ208" s="519" t="s">
        <v>234</v>
      </c>
      <c r="BB208" s="533"/>
    </row>
    <row r="209" spans="1:54" s="519" customFormat="1" ht="26.25" customHeight="1" x14ac:dyDescent="0.25">
      <c r="A209" s="518">
        <v>270</v>
      </c>
      <c r="B209" s="557" t="s">
        <v>17088</v>
      </c>
      <c r="C209" s="664" t="s">
        <v>17090</v>
      </c>
      <c r="D209" s="701">
        <v>2020</v>
      </c>
      <c r="E209" s="558" t="s">
        <v>56</v>
      </c>
      <c r="F209" s="519" t="s">
        <v>59</v>
      </c>
      <c r="G209" s="519" t="s">
        <v>3126</v>
      </c>
      <c r="H209" s="519" t="s">
        <v>3127</v>
      </c>
      <c r="I209" s="519" t="s">
        <v>3128</v>
      </c>
      <c r="K209" s="519" t="s">
        <v>219</v>
      </c>
      <c r="L209" s="519" t="s">
        <v>220</v>
      </c>
      <c r="M209" s="519" t="s">
        <v>221</v>
      </c>
      <c r="N209" s="519" t="s">
        <v>222</v>
      </c>
      <c r="O209" s="573" t="s">
        <v>221</v>
      </c>
      <c r="P209" s="573" t="s">
        <v>879</v>
      </c>
      <c r="Q209" s="520">
        <v>6</v>
      </c>
      <c r="R209" s="520">
        <v>3</v>
      </c>
      <c r="S209" s="521">
        <v>18</v>
      </c>
      <c r="T209" s="522">
        <v>2</v>
      </c>
      <c r="U209" s="523"/>
      <c r="V209" s="523">
        <v>2</v>
      </c>
      <c r="W209" s="523"/>
      <c r="X209" s="523">
        <v>1</v>
      </c>
      <c r="Y209" s="524"/>
      <c r="Z209" s="524"/>
      <c r="AA209" s="524"/>
      <c r="AB209" s="519" t="s">
        <v>62</v>
      </c>
      <c r="AC209" s="558" t="s">
        <v>224</v>
      </c>
      <c r="AD209" s="525" t="s">
        <v>225</v>
      </c>
      <c r="AE209" s="519" t="s">
        <v>2897</v>
      </c>
      <c r="AF209" s="608" t="s">
        <v>2898</v>
      </c>
      <c r="AG209" s="519" t="s">
        <v>2899</v>
      </c>
      <c r="AH209" s="519" t="s">
        <v>3129</v>
      </c>
      <c r="AI209" s="519" t="s">
        <v>3130</v>
      </c>
      <c r="AJ209" s="526" t="s">
        <v>230</v>
      </c>
      <c r="AK209" s="608" t="s">
        <v>59</v>
      </c>
      <c r="AL209" s="527">
        <v>0.114</v>
      </c>
      <c r="AM209" s="521">
        <v>5548.8462</v>
      </c>
      <c r="AN209" s="520">
        <v>1.3226016969863013</v>
      </c>
      <c r="AO209" s="520">
        <v>0.41046259561643839</v>
      </c>
      <c r="AP209" s="528">
        <v>1.7330642926027395</v>
      </c>
      <c r="AQ209" s="520">
        <v>1.7841551216438354</v>
      </c>
      <c r="AR209" s="520">
        <v>0.41046259561643839</v>
      </c>
      <c r="AS209" s="520">
        <v>2.1946177172602739</v>
      </c>
      <c r="AT209" s="520">
        <v>65.838531517808221</v>
      </c>
      <c r="AU209" s="529" t="s">
        <v>231</v>
      </c>
      <c r="AV209" s="530" t="s">
        <v>431</v>
      </c>
      <c r="AW209" s="519" t="s">
        <v>232</v>
      </c>
      <c r="AX209" s="519" t="s">
        <v>59</v>
      </c>
      <c r="AY209" s="531" t="s">
        <v>3131</v>
      </c>
      <c r="AZ209" s="519" t="s">
        <v>234</v>
      </c>
      <c r="BB209" s="533"/>
    </row>
    <row r="210" spans="1:54" s="166" customFormat="1" ht="15" customHeight="1" x14ac:dyDescent="0.25">
      <c r="A210" s="182">
        <v>271</v>
      </c>
      <c r="B210" s="555"/>
      <c r="C210" s="581"/>
      <c r="D210" s="700" t="s">
        <v>17138</v>
      </c>
      <c r="E210" s="166" t="s">
        <v>56</v>
      </c>
      <c r="F210" s="166" t="s">
        <v>337</v>
      </c>
      <c r="G210" s="695" t="s">
        <v>16590</v>
      </c>
      <c r="H210" s="166" t="s">
        <v>3139</v>
      </c>
      <c r="I210" s="166" t="s">
        <v>3140</v>
      </c>
      <c r="K210" s="166" t="s">
        <v>219</v>
      </c>
      <c r="L210" s="166" t="s">
        <v>220</v>
      </c>
      <c r="M210" s="166">
        <v>0</v>
      </c>
      <c r="N210" s="166">
        <v>0</v>
      </c>
      <c r="O210" s="166">
        <v>0</v>
      </c>
      <c r="P210" s="166">
        <v>0</v>
      </c>
      <c r="Q210" s="186">
        <v>2</v>
      </c>
      <c r="R210" s="186">
        <v>2</v>
      </c>
      <c r="S210" s="168">
        <v>4</v>
      </c>
      <c r="T210" s="59">
        <v>2</v>
      </c>
      <c r="U210" s="340"/>
      <c r="V210" s="340">
        <v>0</v>
      </c>
      <c r="W210" s="340"/>
      <c r="X210" s="340">
        <v>0</v>
      </c>
      <c r="Y210" s="183"/>
      <c r="Z210" s="183"/>
      <c r="AA210" s="183"/>
      <c r="AB210" s="166" t="s">
        <v>2888</v>
      </c>
      <c r="AC210" s="166" t="s">
        <v>3141</v>
      </c>
      <c r="AD210" s="203">
        <v>1125030002030</v>
      </c>
      <c r="AE210" s="166" t="s">
        <v>3142</v>
      </c>
      <c r="AF210" s="166" t="s">
        <v>2891</v>
      </c>
      <c r="AG210" s="166" t="s">
        <v>2892</v>
      </c>
      <c r="AH210" s="166" t="s">
        <v>3143</v>
      </c>
      <c r="AI210" s="166" t="s">
        <v>528</v>
      </c>
      <c r="AJ210" s="165" t="s">
        <v>230</v>
      </c>
      <c r="AK210" s="203" t="s">
        <v>59</v>
      </c>
      <c r="AL210" s="167">
        <v>0.114</v>
      </c>
      <c r="AM210" s="168">
        <v>767.27</v>
      </c>
      <c r="AN210" s="167">
        <v>0.18288353424657533</v>
      </c>
      <c r="AO210" s="167">
        <v>0</v>
      </c>
      <c r="AP210" s="187">
        <v>0.18288353424657533</v>
      </c>
      <c r="AQ210" s="167">
        <v>0.18288353424657533</v>
      </c>
      <c r="AR210" s="167">
        <v>0</v>
      </c>
      <c r="AS210" s="167">
        <v>0.18288353424657533</v>
      </c>
      <c r="AT210" s="167">
        <v>5.4865060273972599</v>
      </c>
      <c r="AU210" s="193"/>
      <c r="AV210" s="194" t="s">
        <v>59</v>
      </c>
      <c r="AW210" s="166" t="s">
        <v>232</v>
      </c>
      <c r="AX210" s="166" t="s">
        <v>896</v>
      </c>
      <c r="AY210" s="195" t="s">
        <v>3144</v>
      </c>
      <c r="AZ210" s="166" t="s">
        <v>234</v>
      </c>
      <c r="BA210" s="327" t="s">
        <v>16568</v>
      </c>
      <c r="BB210" s="365" t="s">
        <v>16583</v>
      </c>
    </row>
    <row r="211" spans="1:54" s="519" customFormat="1" ht="20.25" customHeight="1" x14ac:dyDescent="0.25">
      <c r="A211" s="518">
        <v>299</v>
      </c>
      <c r="B211" s="557" t="s">
        <v>17088</v>
      </c>
      <c r="C211" s="664" t="s">
        <v>17090</v>
      </c>
      <c r="D211" s="701">
        <v>2020</v>
      </c>
      <c r="E211" s="558" t="s">
        <v>57</v>
      </c>
      <c r="F211" s="519" t="s">
        <v>59</v>
      </c>
      <c r="G211" s="519" t="s">
        <v>3308</v>
      </c>
      <c r="H211" s="519" t="s">
        <v>3309</v>
      </c>
      <c r="I211" s="519" t="s">
        <v>3310</v>
      </c>
      <c r="K211" s="519" t="s">
        <v>219</v>
      </c>
      <c r="L211" s="519" t="s">
        <v>220</v>
      </c>
      <c r="M211" s="519" t="s">
        <v>221</v>
      </c>
      <c r="N211" s="519" t="s">
        <v>16286</v>
      </c>
      <c r="O211" s="573" t="s">
        <v>221</v>
      </c>
      <c r="P211" s="573" t="s">
        <v>879</v>
      </c>
      <c r="Q211" s="520">
        <v>9</v>
      </c>
      <c r="R211" s="520">
        <v>3</v>
      </c>
      <c r="S211" s="521">
        <v>27</v>
      </c>
      <c r="T211" s="522">
        <v>7</v>
      </c>
      <c r="U211" s="523"/>
      <c r="V211" s="523">
        <v>2</v>
      </c>
      <c r="W211" s="523"/>
      <c r="X211" s="523">
        <v>1</v>
      </c>
      <c r="Y211" s="524"/>
      <c r="Z211" s="524"/>
      <c r="AA211" s="524"/>
      <c r="AB211" s="519" t="s">
        <v>63</v>
      </c>
      <c r="AC211" s="558" t="s">
        <v>224</v>
      </c>
      <c r="AD211" s="559" t="s">
        <v>225</v>
      </c>
      <c r="AE211" s="519" t="s">
        <v>3312</v>
      </c>
      <c r="AF211" s="519" t="s">
        <v>3313</v>
      </c>
      <c r="AG211" s="519" t="s">
        <v>3314</v>
      </c>
      <c r="AH211" s="519" t="s">
        <v>3315</v>
      </c>
      <c r="AI211" s="519" t="s">
        <v>1606</v>
      </c>
      <c r="AJ211" s="526" t="s">
        <v>230</v>
      </c>
      <c r="AK211" s="608" t="s">
        <v>59</v>
      </c>
      <c r="AL211" s="527">
        <v>0.114</v>
      </c>
      <c r="AM211" s="521">
        <v>625.26200000000006</v>
      </c>
      <c r="AN211" s="520">
        <v>0.14903505205479453</v>
      </c>
      <c r="AO211" s="520">
        <v>4.6252257534246582E-2</v>
      </c>
      <c r="AP211" s="528">
        <v>0.19528730958904111</v>
      </c>
      <c r="AQ211" s="520">
        <v>6.4330609789954334</v>
      </c>
      <c r="AR211" s="520">
        <v>1.8664213808219177</v>
      </c>
      <c r="AS211" s="520">
        <v>8.2994823598173504</v>
      </c>
      <c r="AT211" s="520">
        <v>248.98447079452052</v>
      </c>
      <c r="AU211" s="529" t="s">
        <v>231</v>
      </c>
      <c r="AV211" s="530" t="s">
        <v>431</v>
      </c>
      <c r="AW211" s="519" t="s">
        <v>232</v>
      </c>
      <c r="AX211" s="519" t="s">
        <v>59</v>
      </c>
      <c r="AY211" s="531" t="s">
        <v>3316</v>
      </c>
      <c r="AZ211" s="519" t="s">
        <v>234</v>
      </c>
      <c r="BB211" s="533"/>
    </row>
    <row r="212" spans="1:54" s="519" customFormat="1" ht="15" customHeight="1" x14ac:dyDescent="0.25">
      <c r="A212" s="518">
        <v>300</v>
      </c>
      <c r="B212" s="557" t="s">
        <v>17088</v>
      </c>
      <c r="C212" s="584"/>
      <c r="D212" s="701">
        <v>2020</v>
      </c>
      <c r="E212" s="558" t="s">
        <v>57</v>
      </c>
      <c r="F212" s="519" t="s">
        <v>59</v>
      </c>
      <c r="G212" s="519" t="s">
        <v>3343</v>
      </c>
      <c r="H212" s="519" t="s">
        <v>3344</v>
      </c>
      <c r="I212" s="519" t="s">
        <v>3345</v>
      </c>
      <c r="K212" s="519" t="s">
        <v>219</v>
      </c>
      <c r="L212" s="519" t="s">
        <v>220</v>
      </c>
      <c r="M212" s="519" t="s">
        <v>221</v>
      </c>
      <c r="N212" s="519" t="s">
        <v>222</v>
      </c>
      <c r="O212" s="573" t="s">
        <v>221</v>
      </c>
      <c r="P212" s="573" t="s">
        <v>879</v>
      </c>
      <c r="Q212" s="520">
        <v>4.5</v>
      </c>
      <c r="R212" s="520">
        <v>2</v>
      </c>
      <c r="S212" s="521">
        <v>9</v>
      </c>
      <c r="T212" s="522">
        <v>4</v>
      </c>
      <c r="U212" s="523"/>
      <c r="V212" s="523">
        <v>2</v>
      </c>
      <c r="W212" s="523"/>
      <c r="X212" s="523">
        <v>0</v>
      </c>
      <c r="Y212" s="524"/>
      <c r="Z212" s="524"/>
      <c r="AA212" s="524">
        <v>1</v>
      </c>
      <c r="AB212" s="519" t="s">
        <v>63</v>
      </c>
      <c r="AC212" s="558" t="s">
        <v>224</v>
      </c>
      <c r="AD212" s="559" t="s">
        <v>225</v>
      </c>
      <c r="AE212" s="519" t="s">
        <v>3312</v>
      </c>
      <c r="AF212" s="519" t="s">
        <v>3313</v>
      </c>
      <c r="AG212" s="519" t="s">
        <v>3314</v>
      </c>
      <c r="AH212" s="519" t="s">
        <v>3346</v>
      </c>
      <c r="AI212" s="519" t="s">
        <v>1606</v>
      </c>
      <c r="AJ212" s="526" t="s">
        <v>230</v>
      </c>
      <c r="AK212" s="608" t="s">
        <v>59</v>
      </c>
      <c r="AL212" s="527">
        <v>0.114</v>
      </c>
      <c r="AM212" s="521">
        <v>3410.7139999999999</v>
      </c>
      <c r="AN212" s="520">
        <v>0.81296470684931499</v>
      </c>
      <c r="AO212" s="520">
        <v>0.25229939178082189</v>
      </c>
      <c r="AP212" s="528">
        <v>1.0652640986301369</v>
      </c>
      <c r="AQ212" s="520">
        <v>0.81296470684931499</v>
      </c>
      <c r="AR212" s="520">
        <v>0.25229939178082189</v>
      </c>
      <c r="AS212" s="520">
        <v>1.0652640986301369</v>
      </c>
      <c r="AT212" s="520">
        <v>31.957922958904106</v>
      </c>
      <c r="AU212" s="529" t="s">
        <v>231</v>
      </c>
      <c r="AV212" s="530" t="s">
        <v>431</v>
      </c>
      <c r="AW212" s="519" t="s">
        <v>232</v>
      </c>
      <c r="AX212" s="519" t="s">
        <v>59</v>
      </c>
      <c r="AY212" s="531" t="s">
        <v>3347</v>
      </c>
      <c r="AZ212" s="519" t="s">
        <v>234</v>
      </c>
      <c r="BB212" s="533"/>
    </row>
    <row r="213" spans="1:54" s="519" customFormat="1" ht="15" customHeight="1" x14ac:dyDescent="0.25">
      <c r="A213" s="518">
        <v>301</v>
      </c>
      <c r="B213" s="557" t="s">
        <v>17088</v>
      </c>
      <c r="C213" s="584"/>
      <c r="D213" s="701">
        <v>2020</v>
      </c>
      <c r="E213" s="558" t="s">
        <v>57</v>
      </c>
      <c r="F213" s="519" t="s">
        <v>59</v>
      </c>
      <c r="G213" s="519" t="s">
        <v>3348</v>
      </c>
      <c r="H213" s="519" t="s">
        <v>3349</v>
      </c>
      <c r="I213" s="519" t="s">
        <v>3350</v>
      </c>
      <c r="K213" s="519" t="s">
        <v>219</v>
      </c>
      <c r="L213" s="519" t="s">
        <v>220</v>
      </c>
      <c r="M213" s="519" t="s">
        <v>221</v>
      </c>
      <c r="N213" s="519" t="s">
        <v>222</v>
      </c>
      <c r="O213" s="573" t="s">
        <v>221</v>
      </c>
      <c r="P213" s="573" t="s">
        <v>879</v>
      </c>
      <c r="Q213" s="520">
        <v>3</v>
      </c>
      <c r="R213" s="520">
        <v>2</v>
      </c>
      <c r="S213" s="521">
        <v>6</v>
      </c>
      <c r="T213" s="522">
        <v>2</v>
      </c>
      <c r="U213" s="523"/>
      <c r="V213" s="523">
        <v>2</v>
      </c>
      <c r="W213" s="523"/>
      <c r="X213" s="523">
        <v>0</v>
      </c>
      <c r="Y213" s="524"/>
      <c r="Z213" s="524"/>
      <c r="AA213" s="524"/>
      <c r="AB213" s="519" t="s">
        <v>63</v>
      </c>
      <c r="AC213" s="558" t="s">
        <v>224</v>
      </c>
      <c r="AD213" s="559" t="s">
        <v>225</v>
      </c>
      <c r="AE213" s="519" t="s">
        <v>3312</v>
      </c>
      <c r="AF213" s="519" t="s">
        <v>3313</v>
      </c>
      <c r="AG213" s="519" t="s">
        <v>3314</v>
      </c>
      <c r="AH213" s="519" t="s">
        <v>3351</v>
      </c>
      <c r="AI213" s="519" t="s">
        <v>350</v>
      </c>
      <c r="AJ213" s="526" t="s">
        <v>230</v>
      </c>
      <c r="AK213" s="608" t="s">
        <v>59</v>
      </c>
      <c r="AL213" s="527">
        <v>0.114</v>
      </c>
      <c r="AM213" s="521">
        <v>618.08400000000006</v>
      </c>
      <c r="AN213" s="520">
        <v>0.14732413150684931</v>
      </c>
      <c r="AO213" s="520">
        <v>4.5721282191780822E-2</v>
      </c>
      <c r="AP213" s="528">
        <v>0.19304541369863013</v>
      </c>
      <c r="AQ213" s="520">
        <v>0.44060828219178083</v>
      </c>
      <c r="AR213" s="520">
        <v>0.13674050136986299</v>
      </c>
      <c r="AS213" s="520">
        <v>0.57734878356164376</v>
      </c>
      <c r="AT213" s="520">
        <v>17.320463506849315</v>
      </c>
      <c r="AU213" s="529" t="s">
        <v>231</v>
      </c>
      <c r="AV213" s="530" t="s">
        <v>431</v>
      </c>
      <c r="AW213" s="519" t="s">
        <v>232</v>
      </c>
      <c r="AX213" s="519" t="s">
        <v>59</v>
      </c>
      <c r="AY213" s="531" t="s">
        <v>3352</v>
      </c>
      <c r="AZ213" s="519" t="s">
        <v>234</v>
      </c>
      <c r="BB213" s="533"/>
    </row>
    <row r="214" spans="1:54" s="519" customFormat="1" ht="15" customHeight="1" x14ac:dyDescent="0.25">
      <c r="A214" s="518">
        <v>302</v>
      </c>
      <c r="B214" s="557" t="s">
        <v>17088</v>
      </c>
      <c r="C214" s="584"/>
      <c r="D214" s="701">
        <v>2020</v>
      </c>
      <c r="E214" s="558" t="s">
        <v>57</v>
      </c>
      <c r="F214" s="519" t="s">
        <v>59</v>
      </c>
      <c r="G214" s="519" t="s">
        <v>3354</v>
      </c>
      <c r="H214" s="519" t="s">
        <v>3355</v>
      </c>
      <c r="I214" s="519" t="s">
        <v>3356</v>
      </c>
      <c r="K214" s="519" t="s">
        <v>219</v>
      </c>
      <c r="L214" s="519" t="s">
        <v>220</v>
      </c>
      <c r="M214" s="519" t="s">
        <v>221</v>
      </c>
      <c r="N214" s="519" t="s">
        <v>222</v>
      </c>
      <c r="O214" s="573" t="s">
        <v>221</v>
      </c>
      <c r="P214" s="573" t="s">
        <v>879</v>
      </c>
      <c r="Q214" s="520">
        <v>6</v>
      </c>
      <c r="R214" s="520">
        <v>2</v>
      </c>
      <c r="S214" s="521">
        <v>12</v>
      </c>
      <c r="T214" s="522">
        <v>3</v>
      </c>
      <c r="U214" s="523"/>
      <c r="V214" s="523">
        <v>1</v>
      </c>
      <c r="W214" s="523"/>
      <c r="X214" s="523">
        <v>0</v>
      </c>
      <c r="Y214" s="524"/>
      <c r="Z214" s="524"/>
      <c r="AA214" s="524"/>
      <c r="AB214" s="519" t="s">
        <v>63</v>
      </c>
      <c r="AC214" s="558" t="s">
        <v>224</v>
      </c>
      <c r="AD214" s="559" t="s">
        <v>225</v>
      </c>
      <c r="AE214" s="519" t="s">
        <v>3312</v>
      </c>
      <c r="AF214" s="519" t="s">
        <v>3313</v>
      </c>
      <c r="AG214" s="519" t="s">
        <v>3314</v>
      </c>
      <c r="AH214" s="519" t="s">
        <v>3357</v>
      </c>
      <c r="AI214" s="519" t="s">
        <v>528</v>
      </c>
      <c r="AJ214" s="526" t="s">
        <v>230</v>
      </c>
      <c r="AK214" s="608" t="s">
        <v>59</v>
      </c>
      <c r="AL214" s="527">
        <v>0.114</v>
      </c>
      <c r="AM214" s="521">
        <v>461.42899999999997</v>
      </c>
      <c r="AN214" s="520">
        <v>0.10998444657534244</v>
      </c>
      <c r="AO214" s="520">
        <v>3.4133104109589037E-2</v>
      </c>
      <c r="AP214" s="528">
        <v>0.14411755068493148</v>
      </c>
      <c r="AQ214" s="520">
        <v>0.22267399726027393</v>
      </c>
      <c r="AR214" s="520">
        <v>6.9105723287671228E-2</v>
      </c>
      <c r="AS214" s="520">
        <v>0.29177972054794515</v>
      </c>
      <c r="AT214" s="520">
        <v>8.7533916164383552</v>
      </c>
      <c r="AU214" s="529" t="s">
        <v>231</v>
      </c>
      <c r="AV214" s="530" t="s">
        <v>431</v>
      </c>
      <c r="AW214" s="519" t="s">
        <v>232</v>
      </c>
      <c r="AX214" s="519" t="s">
        <v>59</v>
      </c>
      <c r="AY214" s="531" t="s">
        <v>3358</v>
      </c>
      <c r="AZ214" s="519" t="s">
        <v>234</v>
      </c>
      <c r="BB214" s="533"/>
    </row>
    <row r="215" spans="1:54" s="519" customFormat="1" ht="15" customHeight="1" x14ac:dyDescent="0.25">
      <c r="A215" s="518">
        <v>304</v>
      </c>
      <c r="B215" s="557" t="s">
        <v>17088</v>
      </c>
      <c r="C215" s="584"/>
      <c r="D215" s="701">
        <v>2020</v>
      </c>
      <c r="E215" s="558" t="s">
        <v>57</v>
      </c>
      <c r="F215" s="519" t="s">
        <v>59</v>
      </c>
      <c r="G215" s="519" t="s">
        <v>3365</v>
      </c>
      <c r="H215" s="519" t="s">
        <v>3366</v>
      </c>
      <c r="I215" s="519" t="s">
        <v>3367</v>
      </c>
      <c r="K215" s="519" t="s">
        <v>219</v>
      </c>
      <c r="L215" s="519" t="s">
        <v>220</v>
      </c>
      <c r="M215" s="519" t="s">
        <v>221</v>
      </c>
      <c r="N215" s="519" t="s">
        <v>222</v>
      </c>
      <c r="O215" s="573" t="s">
        <v>221</v>
      </c>
      <c r="P215" s="573" t="s">
        <v>879</v>
      </c>
      <c r="Q215" s="520">
        <v>3</v>
      </c>
      <c r="R215" s="520">
        <v>2</v>
      </c>
      <c r="S215" s="521">
        <v>6</v>
      </c>
      <c r="T215" s="522">
        <v>7</v>
      </c>
      <c r="U215" s="523"/>
      <c r="V215" s="523">
        <v>3</v>
      </c>
      <c r="W215" s="523"/>
      <c r="X215" s="523">
        <v>1</v>
      </c>
      <c r="Y215" s="524"/>
      <c r="Z215" s="524"/>
      <c r="AA215" s="524"/>
      <c r="AB215" s="519" t="s">
        <v>63</v>
      </c>
      <c r="AC215" s="558" t="s">
        <v>224</v>
      </c>
      <c r="AD215" s="559" t="s">
        <v>225</v>
      </c>
      <c r="AE215" s="519" t="s">
        <v>3312</v>
      </c>
      <c r="AF215" s="519" t="s">
        <v>3313</v>
      </c>
      <c r="AG215" s="519" t="s">
        <v>3314</v>
      </c>
      <c r="AH215" s="519" t="s">
        <v>3368</v>
      </c>
      <c r="AI215" s="519" t="s">
        <v>353</v>
      </c>
      <c r="AJ215" s="526" t="s">
        <v>230</v>
      </c>
      <c r="AK215" s="608" t="s">
        <v>59</v>
      </c>
      <c r="AL215" s="627">
        <v>0.114</v>
      </c>
      <c r="AM215" s="521">
        <v>876.68599999999992</v>
      </c>
      <c r="AN215" s="520">
        <v>0.20896351232876709</v>
      </c>
      <c r="AO215" s="520">
        <v>6.4850745205479454E-2</v>
      </c>
      <c r="AP215" s="528">
        <v>0.27381425753424654</v>
      </c>
      <c r="AQ215" s="520">
        <v>6.5498933351598172</v>
      </c>
      <c r="AR215" s="520">
        <v>1.3700666136986301</v>
      </c>
      <c r="AS215" s="520">
        <v>7.9199599488584473</v>
      </c>
      <c r="AT215" s="520">
        <v>237.59879846575342</v>
      </c>
      <c r="AU215" s="529" t="s">
        <v>231</v>
      </c>
      <c r="AV215" s="530" t="s">
        <v>431</v>
      </c>
      <c r="AW215" s="519" t="s">
        <v>232</v>
      </c>
      <c r="AX215" s="519" t="s">
        <v>59</v>
      </c>
      <c r="AY215" s="531" t="s">
        <v>3369</v>
      </c>
      <c r="AZ215" s="519" t="s">
        <v>234</v>
      </c>
      <c r="BB215" s="533"/>
    </row>
    <row r="216" spans="1:54" s="519" customFormat="1" ht="15" customHeight="1" x14ac:dyDescent="0.2">
      <c r="A216" s="518">
        <v>305</v>
      </c>
      <c r="B216" s="557" t="s">
        <v>17088</v>
      </c>
      <c r="C216" s="584"/>
      <c r="D216" s="701">
        <v>2020</v>
      </c>
      <c r="E216" s="558" t="s">
        <v>57</v>
      </c>
      <c r="F216" s="519" t="s">
        <v>59</v>
      </c>
      <c r="G216" s="519" t="s">
        <v>3383</v>
      </c>
      <c r="H216" s="519" t="s">
        <v>3384</v>
      </c>
      <c r="I216" s="519" t="s">
        <v>3385</v>
      </c>
      <c r="K216" s="519" t="s">
        <v>219</v>
      </c>
      <c r="L216" s="519" t="s">
        <v>220</v>
      </c>
      <c r="M216" s="519" t="s">
        <v>221</v>
      </c>
      <c r="N216" s="519" t="s">
        <v>222</v>
      </c>
      <c r="O216" s="573" t="s">
        <v>221</v>
      </c>
      <c r="P216" s="573" t="s">
        <v>879</v>
      </c>
      <c r="Q216" s="520">
        <v>9</v>
      </c>
      <c r="R216" s="520">
        <v>2</v>
      </c>
      <c r="S216" s="521">
        <v>18</v>
      </c>
      <c r="T216" s="522">
        <v>3</v>
      </c>
      <c r="U216" s="523"/>
      <c r="V216" s="523">
        <v>2</v>
      </c>
      <c r="W216" s="523"/>
      <c r="X216" s="523">
        <v>1</v>
      </c>
      <c r="Y216" s="578"/>
      <c r="Z216" s="524"/>
      <c r="AA216" s="524"/>
      <c r="AB216" s="519" t="s">
        <v>63</v>
      </c>
      <c r="AC216" s="558" t="s">
        <v>224</v>
      </c>
      <c r="AD216" s="559" t="s">
        <v>225</v>
      </c>
      <c r="AE216" s="519" t="s">
        <v>3312</v>
      </c>
      <c r="AF216" s="519" t="s">
        <v>3313</v>
      </c>
      <c r="AG216" s="519" t="s">
        <v>3314</v>
      </c>
      <c r="AH216" s="519" t="s">
        <v>3386</v>
      </c>
      <c r="AI216" s="519" t="s">
        <v>528</v>
      </c>
      <c r="AJ216" s="526" t="s">
        <v>230</v>
      </c>
      <c r="AK216" s="608" t="s">
        <v>59</v>
      </c>
      <c r="AL216" s="527">
        <v>0.114</v>
      </c>
      <c r="AM216" s="521">
        <v>2481.8420000000001</v>
      </c>
      <c r="AN216" s="520">
        <v>0.59156233972602734</v>
      </c>
      <c r="AO216" s="520">
        <v>0.18358831232876716</v>
      </c>
      <c r="AP216" s="528">
        <v>0.7751506520547945</v>
      </c>
      <c r="AQ216" s="520">
        <v>3.730538792694063</v>
      </c>
      <c r="AR216" s="520">
        <v>1.1221087561643834</v>
      </c>
      <c r="AS216" s="520">
        <v>4.852647548858446</v>
      </c>
      <c r="AT216" s="520">
        <v>145.57942646575339</v>
      </c>
      <c r="AU216" s="529" t="s">
        <v>231</v>
      </c>
      <c r="AV216" s="530" t="s">
        <v>431</v>
      </c>
      <c r="AW216" s="519" t="s">
        <v>232</v>
      </c>
      <c r="AX216" s="519" t="s">
        <v>59</v>
      </c>
      <c r="AY216" s="531" t="s">
        <v>3387</v>
      </c>
      <c r="AZ216" s="519" t="s">
        <v>234</v>
      </c>
      <c r="BB216" s="533"/>
    </row>
    <row r="217" spans="1:54" s="519" customFormat="1" ht="15" customHeight="1" x14ac:dyDescent="0.2">
      <c r="A217" s="518">
        <v>306</v>
      </c>
      <c r="B217" s="557" t="s">
        <v>17088</v>
      </c>
      <c r="C217" s="584"/>
      <c r="D217" s="701">
        <v>2020</v>
      </c>
      <c r="E217" s="558" t="s">
        <v>57</v>
      </c>
      <c r="F217" s="519" t="s">
        <v>59</v>
      </c>
      <c r="G217" s="519" t="s">
        <v>3391</v>
      </c>
      <c r="H217" s="519" t="s">
        <v>3392</v>
      </c>
      <c r="I217" s="519" t="s">
        <v>3393</v>
      </c>
      <c r="K217" s="519" t="s">
        <v>219</v>
      </c>
      <c r="L217" s="519" t="s">
        <v>220</v>
      </c>
      <c r="M217" s="519" t="s">
        <v>221</v>
      </c>
      <c r="N217" s="519" t="s">
        <v>222</v>
      </c>
      <c r="O217" s="573" t="s">
        <v>221</v>
      </c>
      <c r="P217" s="573" t="s">
        <v>879</v>
      </c>
      <c r="Q217" s="520">
        <v>10.199999999999999</v>
      </c>
      <c r="R217" s="520">
        <v>2</v>
      </c>
      <c r="S217" s="521">
        <v>20.399999999999999</v>
      </c>
      <c r="T217" s="522">
        <v>4</v>
      </c>
      <c r="U217" s="523"/>
      <c r="V217" s="523">
        <v>2</v>
      </c>
      <c r="W217" s="523"/>
      <c r="X217" s="523">
        <v>1</v>
      </c>
      <c r="Y217" s="578"/>
      <c r="Z217" s="524"/>
      <c r="AA217" s="524"/>
      <c r="AB217" s="519" t="s">
        <v>63</v>
      </c>
      <c r="AC217" s="558" t="s">
        <v>224</v>
      </c>
      <c r="AD217" s="559" t="s">
        <v>225</v>
      </c>
      <c r="AE217" s="519" t="s">
        <v>3312</v>
      </c>
      <c r="AF217" s="519" t="s">
        <v>3313</v>
      </c>
      <c r="AG217" s="519" t="s">
        <v>3314</v>
      </c>
      <c r="AH217" s="519" t="s">
        <v>3394</v>
      </c>
      <c r="AI217" s="519" t="s">
        <v>349</v>
      </c>
      <c r="AJ217" s="526" t="s">
        <v>230</v>
      </c>
      <c r="AK217" s="608" t="s">
        <v>59</v>
      </c>
      <c r="AL217" s="527">
        <v>0.114</v>
      </c>
      <c r="AM217" s="521">
        <v>2430.335</v>
      </c>
      <c r="AN217" s="520">
        <v>0.57928532876712324</v>
      </c>
      <c r="AO217" s="520">
        <v>0.17977820547945206</v>
      </c>
      <c r="AP217" s="528">
        <v>0.75906353424657524</v>
      </c>
      <c r="AQ217" s="520">
        <v>4.2848645386301376</v>
      </c>
      <c r="AR217" s="520">
        <v>1.1450368454794522</v>
      </c>
      <c r="AS217" s="520">
        <v>5.4299013841095896</v>
      </c>
      <c r="AT217" s="520">
        <v>162.8970415232877</v>
      </c>
      <c r="AU217" s="529" t="s">
        <v>231</v>
      </c>
      <c r="AV217" s="530" t="s">
        <v>431</v>
      </c>
      <c r="AW217" s="519" t="s">
        <v>232</v>
      </c>
      <c r="AX217" s="519" t="s">
        <v>59</v>
      </c>
      <c r="AY217" s="531" t="s">
        <v>3395</v>
      </c>
      <c r="AZ217" s="519" t="s">
        <v>234</v>
      </c>
      <c r="BB217" s="533"/>
    </row>
    <row r="218" spans="1:54" s="519" customFormat="1" ht="27.75" customHeight="1" x14ac:dyDescent="0.25">
      <c r="A218" s="518">
        <v>310</v>
      </c>
      <c r="B218" s="557" t="s">
        <v>17088</v>
      </c>
      <c r="C218" s="664" t="s">
        <v>17090</v>
      </c>
      <c r="D218" s="701">
        <v>2020</v>
      </c>
      <c r="E218" s="519" t="s">
        <v>49</v>
      </c>
      <c r="F218" s="519" t="s">
        <v>58</v>
      </c>
      <c r="G218" s="519" t="s">
        <v>16638</v>
      </c>
      <c r="H218" s="519" t="s">
        <v>3426</v>
      </c>
      <c r="I218" s="519" t="s">
        <v>3427</v>
      </c>
      <c r="K218" s="519" t="s">
        <v>219</v>
      </c>
      <c r="L218" s="519" t="s">
        <v>1413</v>
      </c>
      <c r="M218" s="519" t="s">
        <v>221</v>
      </c>
      <c r="N218" s="519" t="s">
        <v>7181</v>
      </c>
      <c r="O218" s="519" t="s">
        <v>221</v>
      </c>
      <c r="P218" s="519" t="s">
        <v>7181</v>
      </c>
      <c r="Q218" s="520">
        <v>4</v>
      </c>
      <c r="R218" s="520">
        <v>1.5</v>
      </c>
      <c r="S218" s="521">
        <v>6</v>
      </c>
      <c r="T218" s="522">
        <v>3</v>
      </c>
      <c r="U218" s="523"/>
      <c r="V218" s="523">
        <v>1</v>
      </c>
      <c r="W218" s="523"/>
      <c r="X218" s="523">
        <v>0</v>
      </c>
      <c r="Y218" s="524"/>
      <c r="Z218" s="524"/>
      <c r="AA218" s="524"/>
      <c r="AB218" s="610" t="s">
        <v>16652</v>
      </c>
      <c r="AC218" s="519" t="s">
        <v>230</v>
      </c>
      <c r="AD218" s="519" t="s">
        <v>230</v>
      </c>
      <c r="AE218" s="519" t="s">
        <v>230</v>
      </c>
      <c r="AF218" s="519" t="s">
        <v>230</v>
      </c>
      <c r="AG218" s="519" t="s">
        <v>230</v>
      </c>
      <c r="AH218" s="519" t="s">
        <v>3428</v>
      </c>
      <c r="AI218" s="519" t="s">
        <v>3429</v>
      </c>
      <c r="AJ218" s="526" t="s">
        <v>230</v>
      </c>
      <c r="AK218" s="519" t="s">
        <v>58</v>
      </c>
      <c r="AL218" s="527">
        <v>0.114</v>
      </c>
      <c r="AM218" s="520">
        <v>1600</v>
      </c>
      <c r="AN218" s="520">
        <v>0.38136986301369857</v>
      </c>
      <c r="AO218" s="527">
        <v>0.11835616438356165</v>
      </c>
      <c r="AP218" s="528">
        <v>0.49972602739726024</v>
      </c>
      <c r="AQ218" s="520">
        <v>4.2665753424657531</v>
      </c>
      <c r="AR218" s="520">
        <v>1.3241095890410959</v>
      </c>
      <c r="AS218" s="520">
        <v>5.590684931506849</v>
      </c>
      <c r="AT218" s="520">
        <v>167.72054794520548</v>
      </c>
      <c r="AU218" s="529" t="s">
        <v>231</v>
      </c>
      <c r="AV218" s="530" t="s">
        <v>431</v>
      </c>
      <c r="AW218" s="519" t="s">
        <v>232</v>
      </c>
      <c r="AX218" s="519" t="s">
        <v>58</v>
      </c>
      <c r="AY218" s="531" t="s">
        <v>3430</v>
      </c>
      <c r="AZ218" s="519" t="s">
        <v>234</v>
      </c>
      <c r="BB218" s="533"/>
    </row>
    <row r="219" spans="1:54" s="166" customFormat="1" ht="15" customHeight="1" x14ac:dyDescent="0.25">
      <c r="A219" s="182">
        <v>312</v>
      </c>
      <c r="B219" s="555"/>
      <c r="C219" s="581"/>
      <c r="D219" s="700" t="s">
        <v>17141</v>
      </c>
      <c r="E219" s="166" t="s">
        <v>49</v>
      </c>
      <c r="F219" s="166" t="s">
        <v>58</v>
      </c>
      <c r="G219" s="166" t="s">
        <v>3451</v>
      </c>
      <c r="H219" s="166" t="s">
        <v>3452</v>
      </c>
      <c r="I219" s="166" t="s">
        <v>3453</v>
      </c>
      <c r="K219" s="166" t="s">
        <v>219</v>
      </c>
      <c r="L219" s="166" t="s">
        <v>220</v>
      </c>
      <c r="M219" s="166" t="s">
        <v>221</v>
      </c>
      <c r="N219" s="166" t="s">
        <v>222</v>
      </c>
      <c r="O219" s="166" t="s">
        <v>221</v>
      </c>
      <c r="P219" s="166" t="s">
        <v>879</v>
      </c>
      <c r="Q219" s="186">
        <v>3</v>
      </c>
      <c r="R219" s="186">
        <v>2</v>
      </c>
      <c r="S219" s="168">
        <v>6</v>
      </c>
      <c r="T219" s="59">
        <v>2</v>
      </c>
      <c r="U219" s="340"/>
      <c r="V219" s="340">
        <v>1</v>
      </c>
      <c r="W219" s="340"/>
      <c r="X219" s="340">
        <v>0</v>
      </c>
      <c r="Y219" s="183"/>
      <c r="Z219" s="183"/>
      <c r="AA219" s="183"/>
      <c r="AB219" s="171" t="s">
        <v>16652</v>
      </c>
      <c r="AC219" s="166" t="s">
        <v>230</v>
      </c>
      <c r="AD219" s="166" t="s">
        <v>230</v>
      </c>
      <c r="AE219" s="166" t="s">
        <v>230</v>
      </c>
      <c r="AF219" s="166" t="s">
        <v>230</v>
      </c>
      <c r="AG219" s="166" t="s">
        <v>230</v>
      </c>
      <c r="AH219" s="166" t="s">
        <v>3454</v>
      </c>
      <c r="AI219" s="166" t="s">
        <v>3455</v>
      </c>
      <c r="AJ219" s="165" t="s">
        <v>230</v>
      </c>
      <c r="AK219" s="166" t="s">
        <v>58</v>
      </c>
      <c r="AL219" s="167">
        <v>0.114</v>
      </c>
      <c r="AM219" s="186">
        <v>1800</v>
      </c>
      <c r="AN219" s="186">
        <v>0.42904109589041095</v>
      </c>
      <c r="AO219" s="167">
        <v>0.13315068493150686</v>
      </c>
      <c r="AP219" s="187">
        <v>0.56219178082191779</v>
      </c>
      <c r="AQ219" s="186">
        <v>2.8957260273972603</v>
      </c>
      <c r="AR219" s="186">
        <v>0.89934246575342458</v>
      </c>
      <c r="AS219" s="186">
        <v>3.7950684931506848</v>
      </c>
      <c r="AT219" s="186">
        <v>113.85205479452054</v>
      </c>
      <c r="AU219" s="193" t="s">
        <v>231</v>
      </c>
      <c r="AV219" s="194" t="s">
        <v>431</v>
      </c>
      <c r="AW219" s="166" t="s">
        <v>232</v>
      </c>
      <c r="AX219" s="166" t="s">
        <v>58</v>
      </c>
      <c r="AY219" s="195" t="s">
        <v>3456</v>
      </c>
      <c r="AZ219" s="166" t="s">
        <v>234</v>
      </c>
      <c r="BB219" s="196"/>
    </row>
    <row r="220" spans="1:54" s="166" customFormat="1" ht="15" customHeight="1" x14ac:dyDescent="0.25">
      <c r="A220" s="182">
        <v>313</v>
      </c>
      <c r="B220" s="555"/>
      <c r="C220" s="581"/>
      <c r="D220" s="700" t="s">
        <v>17141</v>
      </c>
      <c r="E220" s="166" t="s">
        <v>49</v>
      </c>
      <c r="F220" s="166" t="s">
        <v>58</v>
      </c>
      <c r="G220" s="166" t="s">
        <v>3459</v>
      </c>
      <c r="H220" s="166" t="s">
        <v>3460</v>
      </c>
      <c r="I220" s="166" t="s">
        <v>3461</v>
      </c>
      <c r="K220" s="166" t="s">
        <v>219</v>
      </c>
      <c r="L220" s="166" t="s">
        <v>220</v>
      </c>
      <c r="M220" s="166" t="s">
        <v>221</v>
      </c>
      <c r="N220" s="166" t="s">
        <v>222</v>
      </c>
      <c r="O220" s="166" t="s">
        <v>221</v>
      </c>
      <c r="P220" s="166" t="s">
        <v>879</v>
      </c>
      <c r="Q220" s="186">
        <v>3</v>
      </c>
      <c r="R220" s="186">
        <v>2</v>
      </c>
      <c r="S220" s="168">
        <v>6</v>
      </c>
      <c r="T220" s="59">
        <v>2</v>
      </c>
      <c r="U220" s="340"/>
      <c r="V220" s="340">
        <v>0</v>
      </c>
      <c r="W220" s="340"/>
      <c r="X220" s="340">
        <v>0</v>
      </c>
      <c r="Y220" s="183"/>
      <c r="Z220" s="183">
        <v>1</v>
      </c>
      <c r="AA220" s="183"/>
      <c r="AB220" s="398" t="s">
        <v>16652</v>
      </c>
      <c r="AC220" s="166" t="s">
        <v>230</v>
      </c>
      <c r="AD220" s="166" t="s">
        <v>230</v>
      </c>
      <c r="AE220" s="166" t="s">
        <v>230</v>
      </c>
      <c r="AF220" s="166" t="s">
        <v>230</v>
      </c>
      <c r="AG220" s="166" t="s">
        <v>230</v>
      </c>
      <c r="AH220" s="166" t="s">
        <v>3462</v>
      </c>
      <c r="AI220" s="166" t="s">
        <v>3463</v>
      </c>
      <c r="AJ220" s="165" t="s">
        <v>230</v>
      </c>
      <c r="AK220" s="166" t="s">
        <v>58</v>
      </c>
      <c r="AL220" s="167">
        <v>0.114</v>
      </c>
      <c r="AM220" s="186">
        <v>3000</v>
      </c>
      <c r="AN220" s="186">
        <v>0.71506849315068488</v>
      </c>
      <c r="AO220" s="167">
        <v>0.22191780821917809</v>
      </c>
      <c r="AP220" s="187">
        <v>0.93698630136986294</v>
      </c>
      <c r="AQ220" s="186">
        <v>0.71506849315068488</v>
      </c>
      <c r="AR220" s="186">
        <v>0.22191780821917809</v>
      </c>
      <c r="AS220" s="186">
        <v>0.93698630136986294</v>
      </c>
      <c r="AT220" s="186">
        <v>28.109589041095887</v>
      </c>
      <c r="AU220" s="193" t="s">
        <v>231</v>
      </c>
      <c r="AV220" s="194" t="s">
        <v>431</v>
      </c>
      <c r="AW220" s="166" t="s">
        <v>232</v>
      </c>
      <c r="AX220" s="166" t="s">
        <v>58</v>
      </c>
      <c r="AY220" s="231" t="s">
        <v>3464</v>
      </c>
      <c r="AZ220" s="166" t="s">
        <v>234</v>
      </c>
      <c r="BB220" s="196"/>
    </row>
    <row r="221" spans="1:54" s="571" customFormat="1" ht="28.5" customHeight="1" x14ac:dyDescent="0.25">
      <c r="A221" s="589">
        <v>314</v>
      </c>
      <c r="B221" s="557" t="s">
        <v>17088</v>
      </c>
      <c r="C221" s="664" t="s">
        <v>17090</v>
      </c>
      <c r="D221" s="701">
        <v>2020</v>
      </c>
      <c r="E221" s="590" t="s">
        <v>49</v>
      </c>
      <c r="F221" s="591" t="s">
        <v>58</v>
      </c>
      <c r="G221" s="591" t="s">
        <v>3465</v>
      </c>
      <c r="H221" s="591" t="s">
        <v>3466</v>
      </c>
      <c r="I221" s="591" t="s">
        <v>3467</v>
      </c>
      <c r="J221" s="591"/>
      <c r="K221" s="591" t="s">
        <v>219</v>
      </c>
      <c r="L221" s="591" t="s">
        <v>316</v>
      </c>
      <c r="M221" s="591" t="s">
        <v>221</v>
      </c>
      <c r="N221" s="591" t="s">
        <v>222</v>
      </c>
      <c r="O221" s="598" t="s">
        <v>221</v>
      </c>
      <c r="P221" s="598" t="s">
        <v>879</v>
      </c>
      <c r="Q221" s="592">
        <v>4.5</v>
      </c>
      <c r="R221" s="592">
        <v>2</v>
      </c>
      <c r="S221" s="593">
        <v>9</v>
      </c>
      <c r="T221" s="594">
        <v>5</v>
      </c>
      <c r="U221" s="595"/>
      <c r="V221" s="595">
        <v>1</v>
      </c>
      <c r="W221" s="595"/>
      <c r="X221" s="595">
        <v>1</v>
      </c>
      <c r="Y221" s="596"/>
      <c r="Z221" s="596"/>
      <c r="AA221" s="596"/>
      <c r="AB221" s="591" t="s">
        <v>62</v>
      </c>
      <c r="AC221" s="590" t="s">
        <v>224</v>
      </c>
      <c r="AD221" s="628" t="s">
        <v>225</v>
      </c>
      <c r="AE221" s="591" t="s">
        <v>1</v>
      </c>
      <c r="AF221" s="591" t="s">
        <v>226</v>
      </c>
      <c r="AG221" s="591" t="s">
        <v>227</v>
      </c>
      <c r="AH221" s="591" t="s">
        <v>3468</v>
      </c>
      <c r="AI221" s="591" t="s">
        <v>378</v>
      </c>
      <c r="AJ221" s="600" t="s">
        <v>230</v>
      </c>
      <c r="AK221" s="591" t="s">
        <v>58</v>
      </c>
      <c r="AL221" s="601">
        <v>0.114</v>
      </c>
      <c r="AM221" s="592">
        <v>3900</v>
      </c>
      <c r="AN221" s="592">
        <v>0.92958904109589025</v>
      </c>
      <c r="AO221" s="601">
        <v>0.28849315068493148</v>
      </c>
      <c r="AP221" s="602">
        <v>1.2180821917808218</v>
      </c>
      <c r="AQ221" s="592">
        <v>3.9397808219178083</v>
      </c>
      <c r="AR221" s="592">
        <v>1.2235068493150685</v>
      </c>
      <c r="AS221" s="592">
        <v>5.1632876712328768</v>
      </c>
      <c r="AT221" s="603">
        <v>154.8986301369863</v>
      </c>
      <c r="AU221" s="604" t="s">
        <v>231</v>
      </c>
      <c r="AV221" s="605" t="s">
        <v>431</v>
      </c>
      <c r="AW221" s="591" t="s">
        <v>232</v>
      </c>
      <c r="AX221" s="591" t="s">
        <v>58</v>
      </c>
      <c r="AY221" s="606" t="s">
        <v>3469</v>
      </c>
      <c r="AZ221" s="591" t="s">
        <v>234</v>
      </c>
      <c r="BA221" s="519"/>
    </row>
    <row r="222" spans="1:54" s="166" customFormat="1" ht="15" customHeight="1" x14ac:dyDescent="0.25">
      <c r="A222" s="182">
        <v>316</v>
      </c>
      <c r="B222" s="555"/>
      <c r="C222" s="581"/>
      <c r="D222" s="700" t="s">
        <v>17141</v>
      </c>
      <c r="E222" s="166" t="s">
        <v>49</v>
      </c>
      <c r="F222" s="166" t="s">
        <v>58</v>
      </c>
      <c r="G222" s="166" t="s">
        <v>3486</v>
      </c>
      <c r="H222" s="166" t="s">
        <v>3487</v>
      </c>
      <c r="I222" s="166" t="s">
        <v>3488</v>
      </c>
      <c r="K222" s="166" t="s">
        <v>16658</v>
      </c>
      <c r="L222" s="166" t="s">
        <v>220</v>
      </c>
      <c r="M222" s="166" t="s">
        <v>221</v>
      </c>
      <c r="N222" s="166" t="s">
        <v>879</v>
      </c>
      <c r="O222" s="166" t="s">
        <v>221</v>
      </c>
      <c r="P222" s="166" t="s">
        <v>879</v>
      </c>
      <c r="Q222" s="186">
        <v>7</v>
      </c>
      <c r="R222" s="186">
        <v>2</v>
      </c>
      <c r="S222" s="168">
        <v>14</v>
      </c>
      <c r="T222" s="59">
        <v>5</v>
      </c>
      <c r="U222" s="340"/>
      <c r="V222" s="340">
        <v>2</v>
      </c>
      <c r="W222" s="340"/>
      <c r="X222" s="340">
        <v>1</v>
      </c>
      <c r="Y222" s="183"/>
      <c r="Z222" s="183"/>
      <c r="AA222" s="183"/>
      <c r="AB222" s="398" t="s">
        <v>16652</v>
      </c>
      <c r="AC222" s="166" t="s">
        <v>230</v>
      </c>
      <c r="AD222" s="166" t="s">
        <v>230</v>
      </c>
      <c r="AE222" s="166" t="s">
        <v>230</v>
      </c>
      <c r="AF222" s="166" t="s">
        <v>230</v>
      </c>
      <c r="AG222" s="166" t="s">
        <v>230</v>
      </c>
      <c r="AH222" s="166" t="s">
        <v>3489</v>
      </c>
      <c r="AI222" s="166" t="s">
        <v>3410</v>
      </c>
      <c r="AJ222" s="165" t="s">
        <v>230</v>
      </c>
      <c r="AK222" s="166" t="s">
        <v>58</v>
      </c>
      <c r="AL222" s="167">
        <v>0.114</v>
      </c>
      <c r="AM222" s="186">
        <v>3600</v>
      </c>
      <c r="AN222" s="186">
        <v>0.8580821917808219</v>
      </c>
      <c r="AO222" s="167">
        <v>0.26630136986301373</v>
      </c>
      <c r="AP222" s="187">
        <v>1.1243835616438356</v>
      </c>
      <c r="AQ222" s="186">
        <v>7.555890410958904</v>
      </c>
      <c r="AR222" s="186">
        <v>2.3449315068493153</v>
      </c>
      <c r="AS222" s="186">
        <v>9.9008219178082193</v>
      </c>
      <c r="AT222" s="186">
        <v>297.02465753424656</v>
      </c>
      <c r="AU222" s="193" t="s">
        <v>231</v>
      </c>
      <c r="AV222" s="194" t="s">
        <v>431</v>
      </c>
      <c r="AW222" s="166" t="s">
        <v>232</v>
      </c>
      <c r="AX222" s="166" t="s">
        <v>58</v>
      </c>
      <c r="AY222" s="195" t="s">
        <v>3490</v>
      </c>
      <c r="AZ222" s="166" t="s">
        <v>234</v>
      </c>
      <c r="BB222" s="196"/>
    </row>
    <row r="223" spans="1:54" s="519" customFormat="1" ht="15" customHeight="1" x14ac:dyDescent="0.25">
      <c r="A223" s="518">
        <v>323</v>
      </c>
      <c r="B223" s="557" t="s">
        <v>17088</v>
      </c>
      <c r="C223" s="584"/>
      <c r="D223" s="701">
        <v>2020</v>
      </c>
      <c r="E223" s="519" t="s">
        <v>49</v>
      </c>
      <c r="F223" s="519" t="s">
        <v>58</v>
      </c>
      <c r="G223" s="519" t="s">
        <v>3570</v>
      </c>
      <c r="H223" s="519" t="s">
        <v>3571</v>
      </c>
      <c r="I223" s="519" t="s">
        <v>3572</v>
      </c>
      <c r="K223" s="519" t="s">
        <v>221</v>
      </c>
      <c r="L223" s="519" t="s">
        <v>316</v>
      </c>
      <c r="M223" s="519" t="s">
        <v>221</v>
      </c>
      <c r="N223" s="519" t="s">
        <v>222</v>
      </c>
      <c r="O223" s="519" t="s">
        <v>221</v>
      </c>
      <c r="P223" s="519" t="s">
        <v>222</v>
      </c>
      <c r="Q223" s="520">
        <v>3</v>
      </c>
      <c r="R223" s="520">
        <v>2</v>
      </c>
      <c r="S223" s="521">
        <v>6</v>
      </c>
      <c r="T223" s="522">
        <v>4</v>
      </c>
      <c r="U223" s="523"/>
      <c r="V223" s="523">
        <v>1</v>
      </c>
      <c r="W223" s="523"/>
      <c r="X223" s="523">
        <v>0</v>
      </c>
      <c r="Y223" s="524"/>
      <c r="Z223" s="524"/>
      <c r="AA223" s="524"/>
      <c r="AB223" s="610" t="s">
        <v>16652</v>
      </c>
      <c r="AC223" s="519" t="s">
        <v>230</v>
      </c>
      <c r="AD223" s="519" t="s">
        <v>230</v>
      </c>
      <c r="AE223" s="519" t="s">
        <v>230</v>
      </c>
      <c r="AF223" s="519" t="s">
        <v>230</v>
      </c>
      <c r="AG223" s="519" t="s">
        <v>230</v>
      </c>
      <c r="AH223" s="519" t="s">
        <v>3573</v>
      </c>
      <c r="AI223" s="519" t="s">
        <v>301</v>
      </c>
      <c r="AJ223" s="526" t="s">
        <v>230</v>
      </c>
      <c r="AK223" s="519" t="s">
        <v>58</v>
      </c>
      <c r="AL223" s="527">
        <v>7.5300000000000006E-2</v>
      </c>
      <c r="AM223" s="520">
        <v>4772.6000000000004</v>
      </c>
      <c r="AN223" s="520">
        <v>0.75184794520547948</v>
      </c>
      <c r="AO223" s="520">
        <v>0.23274597260273974</v>
      </c>
      <c r="AP223" s="528">
        <v>0.98459391780821925</v>
      </c>
      <c r="AQ223" s="520">
        <v>1.4192452054794522</v>
      </c>
      <c r="AR223" s="520">
        <v>0.43986926027397266</v>
      </c>
      <c r="AS223" s="520">
        <v>1.8591144657534249</v>
      </c>
      <c r="AT223" s="520">
        <v>55.773433972602746</v>
      </c>
      <c r="AU223" s="529" t="s">
        <v>231</v>
      </c>
      <c r="AV223" s="530" t="s">
        <v>431</v>
      </c>
      <c r="AW223" s="519" t="s">
        <v>232</v>
      </c>
      <c r="AX223" s="519" t="s">
        <v>58</v>
      </c>
      <c r="AY223" s="531" t="s">
        <v>3574</v>
      </c>
      <c r="AZ223" s="519" t="s">
        <v>234</v>
      </c>
      <c r="BB223" s="533"/>
    </row>
    <row r="224" spans="1:54" s="166" customFormat="1" ht="15" customHeight="1" x14ac:dyDescent="0.25">
      <c r="A224" s="182">
        <v>326</v>
      </c>
      <c r="B224" s="555"/>
      <c r="C224" s="581"/>
      <c r="D224" s="700" t="s">
        <v>17141</v>
      </c>
      <c r="E224" s="166" t="s">
        <v>49</v>
      </c>
      <c r="F224" s="166" t="s">
        <v>58</v>
      </c>
      <c r="G224" s="166" t="s">
        <v>16725</v>
      </c>
      <c r="H224" s="166" t="s">
        <v>3612</v>
      </c>
      <c r="I224" s="166" t="s">
        <v>3613</v>
      </c>
      <c r="K224" s="166" t="s">
        <v>219</v>
      </c>
      <c r="L224" s="166" t="s">
        <v>220</v>
      </c>
      <c r="M224" s="166" t="s">
        <v>221</v>
      </c>
      <c r="N224" s="166" t="s">
        <v>222</v>
      </c>
      <c r="O224" s="166" t="s">
        <v>221</v>
      </c>
      <c r="P224" s="166" t="s">
        <v>879</v>
      </c>
      <c r="Q224" s="186">
        <v>4.5</v>
      </c>
      <c r="R224" s="186">
        <v>2</v>
      </c>
      <c r="S224" s="168">
        <v>9</v>
      </c>
      <c r="T224" s="59">
        <v>5</v>
      </c>
      <c r="U224" s="340"/>
      <c r="V224" s="340">
        <v>1</v>
      </c>
      <c r="W224" s="340"/>
      <c r="X224" s="340">
        <v>1</v>
      </c>
      <c r="Y224" s="183"/>
      <c r="Z224" s="183"/>
      <c r="AA224" s="183"/>
      <c r="AB224" s="398" t="s">
        <v>16652</v>
      </c>
      <c r="AC224" s="166" t="s">
        <v>230</v>
      </c>
      <c r="AD224" s="166" t="s">
        <v>230</v>
      </c>
      <c r="AE224" s="166" t="s">
        <v>230</v>
      </c>
      <c r="AF224" s="166" t="s">
        <v>230</v>
      </c>
      <c r="AG224" s="166" t="s">
        <v>230</v>
      </c>
      <c r="AH224" s="166" t="s">
        <v>3614</v>
      </c>
      <c r="AI224" s="166" t="s">
        <v>3434</v>
      </c>
      <c r="AJ224" s="165" t="s">
        <v>230</v>
      </c>
      <c r="AK224" s="166" t="s">
        <v>58</v>
      </c>
      <c r="AL224" s="167">
        <v>0.114</v>
      </c>
      <c r="AM224" s="186">
        <v>2100</v>
      </c>
      <c r="AN224" s="167">
        <v>0.50054794520547941</v>
      </c>
      <c r="AO224" s="167">
        <v>0.15534246575342467</v>
      </c>
      <c r="AP224" s="187">
        <v>0.6558904109589041</v>
      </c>
      <c r="AQ224" s="167">
        <v>7.7204346031150317</v>
      </c>
      <c r="AR224" s="167">
        <v>2.1358191780821918</v>
      </c>
      <c r="AS224" s="167">
        <v>9.8562537811972231</v>
      </c>
      <c r="AT224" s="167">
        <v>295.68761343591672</v>
      </c>
      <c r="AU224" s="193" t="s">
        <v>231</v>
      </c>
      <c r="AV224" s="194" t="s">
        <v>114</v>
      </c>
      <c r="AW224" s="166" t="s">
        <v>232</v>
      </c>
      <c r="AX224" s="166" t="s">
        <v>58</v>
      </c>
      <c r="AY224" s="231" t="s">
        <v>3615</v>
      </c>
      <c r="AZ224" s="166" t="s">
        <v>234</v>
      </c>
      <c r="BA224" s="375" t="s">
        <v>16727</v>
      </c>
      <c r="BB224" s="196"/>
    </row>
    <row r="225" spans="1:55" s="166" customFormat="1" ht="15" customHeight="1" x14ac:dyDescent="0.25">
      <c r="A225" s="182">
        <v>330</v>
      </c>
      <c r="B225" s="555"/>
      <c r="C225" s="581"/>
      <c r="D225" s="700" t="s">
        <v>17141</v>
      </c>
      <c r="E225" s="166" t="s">
        <v>49</v>
      </c>
      <c r="F225" s="166" t="s">
        <v>58</v>
      </c>
      <c r="G225" s="166" t="s">
        <v>3639</v>
      </c>
      <c r="H225" s="166" t="s">
        <v>3640</v>
      </c>
      <c r="I225" s="166" t="s">
        <v>3641</v>
      </c>
      <c r="K225" s="166" t="s">
        <v>221</v>
      </c>
      <c r="L225" s="166" t="s">
        <v>220</v>
      </c>
      <c r="M225" s="166" t="s">
        <v>221</v>
      </c>
      <c r="N225" s="166" t="s">
        <v>879</v>
      </c>
      <c r="O225" s="166" t="s">
        <v>221</v>
      </c>
      <c r="P225" s="166" t="s">
        <v>879</v>
      </c>
      <c r="Q225" s="186">
        <v>4</v>
      </c>
      <c r="R225" s="186">
        <v>2</v>
      </c>
      <c r="S225" s="168">
        <v>8</v>
      </c>
      <c r="T225" s="59">
        <v>2</v>
      </c>
      <c r="U225" s="340"/>
      <c r="V225" s="340">
        <v>0</v>
      </c>
      <c r="W225" s="340"/>
      <c r="X225" s="340">
        <v>0</v>
      </c>
      <c r="Y225" s="183"/>
      <c r="Z225" s="183">
        <v>1</v>
      </c>
      <c r="AA225" s="183"/>
      <c r="AB225" s="166" t="s">
        <v>61</v>
      </c>
      <c r="AC225" s="166" t="s">
        <v>230</v>
      </c>
      <c r="AD225" s="166" t="s">
        <v>230</v>
      </c>
      <c r="AE225" s="166" t="s">
        <v>230</v>
      </c>
      <c r="AF225" s="166" t="s">
        <v>230</v>
      </c>
      <c r="AG225" s="166" t="s">
        <v>230</v>
      </c>
      <c r="AH225" s="166" t="s">
        <v>3642</v>
      </c>
      <c r="AI225" s="166" t="s">
        <v>3643</v>
      </c>
      <c r="AJ225" s="165" t="s">
        <v>230</v>
      </c>
      <c r="AK225" s="166" t="s">
        <v>58</v>
      </c>
      <c r="AL225" s="167">
        <v>0.114</v>
      </c>
      <c r="AM225" s="186">
        <v>1800</v>
      </c>
      <c r="AN225" s="186">
        <f>AM225*0.087/365</f>
        <v>0.42904109589041095</v>
      </c>
      <c r="AO225" s="167">
        <f>AM225*0.027/365</f>
        <v>0.13315068493150686</v>
      </c>
      <c r="AP225" s="187">
        <f>AN225+AO225</f>
        <v>0.56219178082191779</v>
      </c>
      <c r="AQ225" s="186">
        <f>AN225</f>
        <v>0.42904109589041095</v>
      </c>
      <c r="AR225" s="186">
        <f>AO225</f>
        <v>0.13315068493150686</v>
      </c>
      <c r="AS225" s="186">
        <f>AQ225+AR225</f>
        <v>0.56219178082191779</v>
      </c>
      <c r="AT225" s="186">
        <f>AS225*30</f>
        <v>16.865753424657534</v>
      </c>
      <c r="AU225" s="193" t="s">
        <v>231</v>
      </c>
      <c r="AV225" s="194" t="s">
        <v>431</v>
      </c>
      <c r="AW225" s="166" t="s">
        <v>232</v>
      </c>
      <c r="AX225" s="166" t="s">
        <v>58</v>
      </c>
      <c r="AY225" s="195" t="s">
        <v>3644</v>
      </c>
      <c r="AZ225" s="166" t="s">
        <v>234</v>
      </c>
      <c r="BA225" s="375"/>
      <c r="BB225" s="196"/>
    </row>
    <row r="226" spans="1:55" s="519" customFormat="1" ht="27" customHeight="1" x14ac:dyDescent="0.25">
      <c r="A226" s="518">
        <v>339</v>
      </c>
      <c r="B226" s="557" t="s">
        <v>17088</v>
      </c>
      <c r="C226" s="664" t="s">
        <v>17090</v>
      </c>
      <c r="D226" s="701">
        <v>2020</v>
      </c>
      <c r="E226" s="519" t="s">
        <v>49</v>
      </c>
      <c r="F226" s="519" t="s">
        <v>58</v>
      </c>
      <c r="G226" s="519" t="s">
        <v>16912</v>
      </c>
      <c r="H226" s="519" t="s">
        <v>16909</v>
      </c>
      <c r="I226" s="519" t="s">
        <v>16910</v>
      </c>
      <c r="J226" s="519" t="s">
        <v>818</v>
      </c>
      <c r="K226" s="519" t="s">
        <v>219</v>
      </c>
      <c r="L226" s="519" t="s">
        <v>316</v>
      </c>
      <c r="M226" s="519" t="s">
        <v>221</v>
      </c>
      <c r="N226" s="519" t="s">
        <v>222</v>
      </c>
      <c r="O226" s="519" t="s">
        <v>221</v>
      </c>
      <c r="P226" s="519" t="s">
        <v>879</v>
      </c>
      <c r="Q226" s="520">
        <v>8</v>
      </c>
      <c r="R226" s="520">
        <v>2</v>
      </c>
      <c r="S226" s="521">
        <v>16</v>
      </c>
      <c r="T226" s="522">
        <v>2</v>
      </c>
      <c r="U226" s="523"/>
      <c r="V226" s="523">
        <v>2</v>
      </c>
      <c r="W226" s="523"/>
      <c r="X226" s="523">
        <v>0</v>
      </c>
      <c r="Y226" s="524"/>
      <c r="Z226" s="524"/>
      <c r="AA226" s="524"/>
      <c r="AB226" s="610" t="s">
        <v>16652</v>
      </c>
      <c r="AC226" s="519" t="s">
        <v>230</v>
      </c>
      <c r="AD226" s="519" t="s">
        <v>230</v>
      </c>
      <c r="AE226" s="519" t="s">
        <v>230</v>
      </c>
      <c r="AF226" s="519" t="s">
        <v>230</v>
      </c>
      <c r="AG226" s="519" t="s">
        <v>230</v>
      </c>
      <c r="AH226" s="519" t="s">
        <v>3711</v>
      </c>
      <c r="AI226" s="519" t="s">
        <v>3712</v>
      </c>
      <c r="AJ226" s="526" t="s">
        <v>230</v>
      </c>
      <c r="AK226" s="519" t="s">
        <v>58</v>
      </c>
      <c r="AL226" s="527">
        <v>0.114</v>
      </c>
      <c r="AM226" s="520">
        <v>9100</v>
      </c>
      <c r="AN226" s="527">
        <v>2.1690410958904107</v>
      </c>
      <c r="AO226" s="527">
        <v>0.67315068493150687</v>
      </c>
      <c r="AP226" s="528">
        <v>2.8421917808219175</v>
      </c>
      <c r="AQ226" s="527">
        <v>2.4622191780821914</v>
      </c>
      <c r="AR226" s="527">
        <v>0.76191780821917809</v>
      </c>
      <c r="AS226" s="527">
        <v>3.2239863013698629</v>
      </c>
      <c r="AT226" s="527">
        <v>96.719589041095887</v>
      </c>
      <c r="AU226" s="529" t="s">
        <v>231</v>
      </c>
      <c r="AV226" s="530" t="s">
        <v>431</v>
      </c>
      <c r="AW226" s="519" t="s">
        <v>232</v>
      </c>
      <c r="AX226" s="519" t="s">
        <v>58</v>
      </c>
      <c r="AY226" s="531" t="s">
        <v>3713</v>
      </c>
      <c r="AZ226" s="519" t="s">
        <v>234</v>
      </c>
      <c r="BA226" s="576" t="s">
        <v>16911</v>
      </c>
      <c r="BB226" s="533"/>
      <c r="BC226" s="576" t="s">
        <v>16872</v>
      </c>
    </row>
    <row r="227" spans="1:55" s="166" customFormat="1" ht="15" customHeight="1" x14ac:dyDescent="0.25">
      <c r="A227" s="182">
        <v>340</v>
      </c>
      <c r="B227" s="555"/>
      <c r="C227" s="581"/>
      <c r="D227" s="700" t="s">
        <v>17141</v>
      </c>
      <c r="E227" s="166" t="s">
        <v>49</v>
      </c>
      <c r="F227" s="166" t="s">
        <v>58</v>
      </c>
      <c r="G227" s="166" t="s">
        <v>16454</v>
      </c>
      <c r="H227" s="166" t="s">
        <v>16444</v>
      </c>
      <c r="I227" s="166" t="s">
        <v>16445</v>
      </c>
      <c r="K227" s="166" t="s">
        <v>219</v>
      </c>
      <c r="L227" s="166" t="s">
        <v>484</v>
      </c>
      <c r="M227" s="166" t="s">
        <v>221</v>
      </c>
      <c r="N227" s="166" t="s">
        <v>222</v>
      </c>
      <c r="O227" s="166" t="s">
        <v>221</v>
      </c>
      <c r="P227" s="166" t="s">
        <v>879</v>
      </c>
      <c r="Q227" s="325">
        <v>6</v>
      </c>
      <c r="R227" s="325">
        <v>1.5</v>
      </c>
      <c r="S227" s="629">
        <v>9</v>
      </c>
      <c r="T227" s="59">
        <v>2</v>
      </c>
      <c r="U227" s="340"/>
      <c r="V227" s="340">
        <v>1</v>
      </c>
      <c r="W227" s="340"/>
      <c r="X227" s="340">
        <v>0</v>
      </c>
      <c r="Y227" s="183"/>
      <c r="Z227" s="183"/>
      <c r="AA227" s="183"/>
      <c r="AB227" s="171" t="s">
        <v>16652</v>
      </c>
      <c r="AC227" s="166" t="s">
        <v>230</v>
      </c>
      <c r="AD227" s="166" t="s">
        <v>230</v>
      </c>
      <c r="AE227" s="166" t="s">
        <v>230</v>
      </c>
      <c r="AF227" s="166" t="s">
        <v>230</v>
      </c>
      <c r="AG227" s="166" t="s">
        <v>230</v>
      </c>
      <c r="AH227" s="166" t="s">
        <v>3714</v>
      </c>
      <c r="AI227" s="166" t="s">
        <v>16446</v>
      </c>
      <c r="AJ227" s="165" t="s">
        <v>230</v>
      </c>
      <c r="AK227" s="166" t="s">
        <v>58</v>
      </c>
      <c r="AL227" s="167">
        <v>0.1</v>
      </c>
      <c r="AM227" s="186">
        <v>8600</v>
      </c>
      <c r="AN227" s="186">
        <v>1.8</v>
      </c>
      <c r="AO227" s="167">
        <v>0.55800000000000005</v>
      </c>
      <c r="AP227" s="187">
        <v>2.3580000000000001</v>
      </c>
      <c r="AQ227" s="186">
        <v>1.8</v>
      </c>
      <c r="AR227" s="186">
        <v>0.55800000000000005</v>
      </c>
      <c r="AS227" s="186">
        <v>2.3580000000000001</v>
      </c>
      <c r="AT227" s="186">
        <v>70.740000000000009</v>
      </c>
      <c r="AU227" s="193" t="s">
        <v>231</v>
      </c>
      <c r="AV227" s="194" t="s">
        <v>431</v>
      </c>
      <c r="AW227" s="166" t="s">
        <v>232</v>
      </c>
      <c r="AX227" s="166" t="s">
        <v>58</v>
      </c>
      <c r="AY227" s="195" t="s">
        <v>3715</v>
      </c>
      <c r="AZ227" s="166" t="s">
        <v>234</v>
      </c>
      <c r="BA227" s="327" t="s">
        <v>16447</v>
      </c>
      <c r="BB227" s="196"/>
    </row>
    <row r="228" spans="1:55" s="519" customFormat="1" ht="15" customHeight="1" x14ac:dyDescent="0.25">
      <c r="A228" s="518">
        <v>341</v>
      </c>
      <c r="B228" s="557" t="s">
        <v>17088</v>
      </c>
      <c r="C228" s="584"/>
      <c r="D228" s="701">
        <v>2020</v>
      </c>
      <c r="E228" s="519" t="s">
        <v>49</v>
      </c>
      <c r="F228" s="519" t="s">
        <v>58</v>
      </c>
      <c r="G228" s="519" t="s">
        <v>3716</v>
      </c>
      <c r="H228" s="519" t="s">
        <v>3717</v>
      </c>
      <c r="I228" s="519" t="s">
        <v>3718</v>
      </c>
      <c r="K228" s="519" t="s">
        <v>219</v>
      </c>
      <c r="L228" s="519" t="s">
        <v>220</v>
      </c>
      <c r="M228" s="519" t="s">
        <v>221</v>
      </c>
      <c r="N228" s="519" t="s">
        <v>222</v>
      </c>
      <c r="O228" s="519" t="s">
        <v>221</v>
      </c>
      <c r="P228" s="519" t="s">
        <v>879</v>
      </c>
      <c r="Q228" s="520">
        <v>7</v>
      </c>
      <c r="R228" s="520">
        <v>2</v>
      </c>
      <c r="S228" s="521">
        <v>14</v>
      </c>
      <c r="T228" s="522">
        <v>5</v>
      </c>
      <c r="U228" s="523"/>
      <c r="V228" s="523">
        <v>1</v>
      </c>
      <c r="W228" s="523"/>
      <c r="X228" s="523">
        <v>0</v>
      </c>
      <c r="Y228" s="524"/>
      <c r="Z228" s="524"/>
      <c r="AA228" s="524">
        <v>1</v>
      </c>
      <c r="AB228" s="610" t="s">
        <v>16652</v>
      </c>
      <c r="AC228" s="519" t="s">
        <v>230</v>
      </c>
      <c r="AD228" s="519" t="s">
        <v>230</v>
      </c>
      <c r="AE228" s="519" t="s">
        <v>230</v>
      </c>
      <c r="AF228" s="519" t="s">
        <v>230</v>
      </c>
      <c r="AG228" s="519" t="s">
        <v>230</v>
      </c>
      <c r="AH228" s="519" t="s">
        <v>3719</v>
      </c>
      <c r="AI228" s="519" t="s">
        <v>3720</v>
      </c>
      <c r="AJ228" s="526" t="s">
        <v>230</v>
      </c>
      <c r="AK228" s="519" t="s">
        <v>58</v>
      </c>
      <c r="AL228" s="527">
        <v>0.114</v>
      </c>
      <c r="AM228" s="520">
        <v>12480</v>
      </c>
      <c r="AN228" s="520">
        <v>2.9746849315068493</v>
      </c>
      <c r="AO228" s="527">
        <v>0.92317808219178077</v>
      </c>
      <c r="AP228" s="528">
        <v>3.8978630136986299</v>
      </c>
      <c r="AQ228" s="520">
        <v>3.4037260273972603</v>
      </c>
      <c r="AR228" s="520">
        <v>1.0563287671232877</v>
      </c>
      <c r="AS228" s="520">
        <v>4.4600547945205484</v>
      </c>
      <c r="AT228" s="520">
        <v>133.80164383561646</v>
      </c>
      <c r="AU228" s="529" t="s">
        <v>231</v>
      </c>
      <c r="AV228" s="530" t="s">
        <v>431</v>
      </c>
      <c r="AW228" s="519" t="s">
        <v>232</v>
      </c>
      <c r="AX228" s="519" t="s">
        <v>58</v>
      </c>
      <c r="AY228" s="531" t="s">
        <v>3721</v>
      </c>
      <c r="AZ228" s="519" t="s">
        <v>234</v>
      </c>
      <c r="BB228" s="533"/>
    </row>
    <row r="229" spans="1:55" s="571" customFormat="1" ht="23.25" customHeight="1" x14ac:dyDescent="0.25">
      <c r="A229" s="518">
        <v>342</v>
      </c>
      <c r="B229" s="557" t="s">
        <v>17088</v>
      </c>
      <c r="C229" s="664" t="s">
        <v>17090</v>
      </c>
      <c r="D229" s="701">
        <v>2020</v>
      </c>
      <c r="E229" s="519" t="s">
        <v>49</v>
      </c>
      <c r="F229" s="519" t="s">
        <v>58</v>
      </c>
      <c r="G229" s="519" t="s">
        <v>16601</v>
      </c>
      <c r="H229" s="519" t="s">
        <v>3724</v>
      </c>
      <c r="I229" s="519" t="s">
        <v>3725</v>
      </c>
      <c r="J229" s="519"/>
      <c r="K229" s="519" t="s">
        <v>219</v>
      </c>
      <c r="L229" s="519" t="s">
        <v>316</v>
      </c>
      <c r="M229" s="519" t="s">
        <v>221</v>
      </c>
      <c r="N229" s="519" t="s">
        <v>7140</v>
      </c>
      <c r="O229" s="573" t="s">
        <v>221</v>
      </c>
      <c r="P229" s="573" t="s">
        <v>879</v>
      </c>
      <c r="Q229" s="520">
        <v>6</v>
      </c>
      <c r="R229" s="520">
        <v>2</v>
      </c>
      <c r="S229" s="521">
        <v>12</v>
      </c>
      <c r="T229" s="522">
        <v>2</v>
      </c>
      <c r="U229" s="523"/>
      <c r="V229" s="523">
        <v>1</v>
      </c>
      <c r="W229" s="523"/>
      <c r="X229" s="523"/>
      <c r="Y229" s="524">
        <v>2</v>
      </c>
      <c r="Z229" s="524"/>
      <c r="AA229" s="524">
        <v>1</v>
      </c>
      <c r="AB229" s="610" t="s">
        <v>16652</v>
      </c>
      <c r="AC229" s="519" t="s">
        <v>230</v>
      </c>
      <c r="AD229" s="519" t="s">
        <v>230</v>
      </c>
      <c r="AE229" s="519" t="s">
        <v>230</v>
      </c>
      <c r="AF229" s="519" t="s">
        <v>230</v>
      </c>
      <c r="AG229" s="519" t="s">
        <v>230</v>
      </c>
      <c r="AH229" s="519" t="s">
        <v>3729</v>
      </c>
      <c r="AI229" s="519" t="s">
        <v>17091</v>
      </c>
      <c r="AJ229" s="526" t="s">
        <v>230</v>
      </c>
      <c r="AK229" s="519" t="s">
        <v>58</v>
      </c>
      <c r="AL229" s="527">
        <v>0.1</v>
      </c>
      <c r="AM229" s="520">
        <v>15000</v>
      </c>
      <c r="AN229" s="527">
        <v>3.1356164383561644</v>
      </c>
      <c r="AO229" s="527">
        <v>0.97397260273972608</v>
      </c>
      <c r="AP229" s="528">
        <v>4.1095890410958908</v>
      </c>
      <c r="AQ229" s="527">
        <v>3.8893835616438355</v>
      </c>
      <c r="AR229" s="527">
        <v>1.1395479452054795</v>
      </c>
      <c r="AS229" s="527">
        <v>5.0289315068493146</v>
      </c>
      <c r="AT229" s="567">
        <v>150.86794520547943</v>
      </c>
      <c r="AU229" s="568" t="s">
        <v>231</v>
      </c>
      <c r="AV229" s="569" t="s">
        <v>431</v>
      </c>
      <c r="AW229" s="519" t="s">
        <v>232</v>
      </c>
      <c r="AX229" s="519" t="s">
        <v>58</v>
      </c>
      <c r="AY229" s="630" t="s">
        <v>3727</v>
      </c>
      <c r="AZ229" s="519" t="s">
        <v>234</v>
      </c>
      <c r="BA229" s="532" t="s">
        <v>16600</v>
      </c>
    </row>
    <row r="230" spans="1:55" s="166" customFormat="1" ht="15" customHeight="1" x14ac:dyDescent="0.25">
      <c r="A230" s="182">
        <v>349</v>
      </c>
      <c r="B230" s="555"/>
      <c r="C230" s="581"/>
      <c r="D230" s="700" t="s">
        <v>17141</v>
      </c>
      <c r="E230" s="166" t="s">
        <v>49</v>
      </c>
      <c r="F230" s="166" t="s">
        <v>58</v>
      </c>
      <c r="G230" s="166" t="s">
        <v>16639</v>
      </c>
      <c r="H230" s="166" t="s">
        <v>3761</v>
      </c>
      <c r="I230" s="166" t="s">
        <v>3762</v>
      </c>
      <c r="K230" s="166" t="s">
        <v>219</v>
      </c>
      <c r="L230" s="166" t="s">
        <v>220</v>
      </c>
      <c r="M230" s="166" t="s">
        <v>221</v>
      </c>
      <c r="N230" s="166" t="s">
        <v>879</v>
      </c>
      <c r="O230" s="166" t="s">
        <v>221</v>
      </c>
      <c r="P230" s="166" t="s">
        <v>879</v>
      </c>
      <c r="Q230" s="186">
        <v>6</v>
      </c>
      <c r="R230" s="186">
        <v>2</v>
      </c>
      <c r="S230" s="168">
        <v>12</v>
      </c>
      <c r="T230" s="59">
        <v>2</v>
      </c>
      <c r="U230" s="340"/>
      <c r="V230" s="340">
        <v>1</v>
      </c>
      <c r="W230" s="340"/>
      <c r="X230" s="340">
        <v>0</v>
      </c>
      <c r="Y230" s="183"/>
      <c r="Z230" s="183"/>
      <c r="AA230" s="183"/>
      <c r="AB230" s="171" t="s">
        <v>16652</v>
      </c>
      <c r="AC230" s="166" t="s">
        <v>230</v>
      </c>
      <c r="AD230" s="166" t="s">
        <v>230</v>
      </c>
      <c r="AE230" s="166" t="s">
        <v>230</v>
      </c>
      <c r="AF230" s="166" t="s">
        <v>230</v>
      </c>
      <c r="AG230" s="166" t="s">
        <v>230</v>
      </c>
      <c r="AH230" s="166" t="s">
        <v>3763</v>
      </c>
      <c r="AI230" s="166" t="s">
        <v>298</v>
      </c>
      <c r="AJ230" s="165" t="s">
        <v>230</v>
      </c>
      <c r="AK230" s="166" t="s">
        <v>58</v>
      </c>
      <c r="AL230" s="167">
        <v>0.1</v>
      </c>
      <c r="AM230" s="186">
        <v>6800</v>
      </c>
      <c r="AN230" s="186">
        <v>1.4214794520547946</v>
      </c>
      <c r="AO230" s="167">
        <v>0.44153424657534246</v>
      </c>
      <c r="AP230" s="187">
        <v>1.8630136986301371</v>
      </c>
      <c r="AQ230" s="186">
        <v>2.2318904109589042</v>
      </c>
      <c r="AR230" s="186">
        <v>0.69304109589041096</v>
      </c>
      <c r="AS230" s="186">
        <v>2.9249315068493154</v>
      </c>
      <c r="AT230" s="186">
        <v>87.747945205479454</v>
      </c>
      <c r="AU230" s="193" t="s">
        <v>231</v>
      </c>
      <c r="AV230" s="194" t="s">
        <v>431</v>
      </c>
      <c r="AW230" s="166" t="s">
        <v>232</v>
      </c>
      <c r="AX230" s="166" t="s">
        <v>58</v>
      </c>
      <c r="AY230" s="195" t="s">
        <v>3764</v>
      </c>
      <c r="AZ230" s="166" t="s">
        <v>234</v>
      </c>
      <c r="BB230" s="196"/>
    </row>
    <row r="231" spans="1:55" s="166" customFormat="1" ht="15" customHeight="1" x14ac:dyDescent="0.25">
      <c r="A231" s="182">
        <v>350</v>
      </c>
      <c r="B231" s="555"/>
      <c r="C231" s="581"/>
      <c r="D231" s="700" t="s">
        <v>17141</v>
      </c>
      <c r="E231" s="166" t="s">
        <v>49</v>
      </c>
      <c r="F231" s="166" t="s">
        <v>58</v>
      </c>
      <c r="G231" s="166" t="s">
        <v>3766</v>
      </c>
      <c r="H231" s="166" t="s">
        <v>3767</v>
      </c>
      <c r="I231" s="166" t="s">
        <v>3768</v>
      </c>
      <c r="K231" s="166" t="s">
        <v>219</v>
      </c>
      <c r="L231" s="166" t="s">
        <v>220</v>
      </c>
      <c r="M231" s="166" t="s">
        <v>221</v>
      </c>
      <c r="N231" s="166" t="s">
        <v>879</v>
      </c>
      <c r="O231" s="166" t="s">
        <v>221</v>
      </c>
      <c r="P231" s="166" t="s">
        <v>879</v>
      </c>
      <c r="Q231" s="186">
        <v>6</v>
      </c>
      <c r="R231" s="186">
        <v>2</v>
      </c>
      <c r="S231" s="168">
        <v>12</v>
      </c>
      <c r="T231" s="59">
        <v>4</v>
      </c>
      <c r="U231" s="340"/>
      <c r="V231" s="340">
        <v>0</v>
      </c>
      <c r="W231" s="340"/>
      <c r="X231" s="340">
        <v>0</v>
      </c>
      <c r="Y231" s="183"/>
      <c r="Z231" s="183">
        <v>1</v>
      </c>
      <c r="AA231" s="183"/>
      <c r="AB231" s="171" t="s">
        <v>16652</v>
      </c>
      <c r="AC231" s="166" t="s">
        <v>230</v>
      </c>
      <c r="AD231" s="166" t="s">
        <v>230</v>
      </c>
      <c r="AE231" s="166" t="s">
        <v>230</v>
      </c>
      <c r="AF231" s="166" t="s">
        <v>230</v>
      </c>
      <c r="AG231" s="166" t="s">
        <v>230</v>
      </c>
      <c r="AH231" s="166" t="s">
        <v>3769</v>
      </c>
      <c r="AI231" s="166" t="s">
        <v>3770</v>
      </c>
      <c r="AJ231" s="165" t="s">
        <v>230</v>
      </c>
      <c r="AK231" s="166" t="s">
        <v>58</v>
      </c>
      <c r="AL231" s="167">
        <v>0.114</v>
      </c>
      <c r="AM231" s="186">
        <v>7100</v>
      </c>
      <c r="AN231" s="186">
        <v>1.6923287671232874</v>
      </c>
      <c r="AO231" s="167">
        <v>0.52520547945205476</v>
      </c>
      <c r="AP231" s="187">
        <v>2.217534246575342</v>
      </c>
      <c r="AQ231" s="186">
        <v>1.7569315068493148</v>
      </c>
      <c r="AR231" s="186">
        <v>0.52520547945205476</v>
      </c>
      <c r="AS231" s="186">
        <v>2.2821369863013694</v>
      </c>
      <c r="AT231" s="186">
        <v>68.464109589041087</v>
      </c>
      <c r="AU231" s="193" t="s">
        <v>231</v>
      </c>
      <c r="AV231" s="194" t="s">
        <v>431</v>
      </c>
      <c r="AW231" s="166" t="s">
        <v>232</v>
      </c>
      <c r="AX231" s="166" t="s">
        <v>58</v>
      </c>
      <c r="AY231" s="231" t="s">
        <v>3771</v>
      </c>
      <c r="AZ231" s="166" t="s">
        <v>234</v>
      </c>
      <c r="BB231" s="196"/>
    </row>
    <row r="232" spans="1:55" s="519" customFormat="1" ht="24" customHeight="1" x14ac:dyDescent="0.25">
      <c r="A232" s="518">
        <v>351</v>
      </c>
      <c r="B232" s="557" t="s">
        <v>17088</v>
      </c>
      <c r="C232" s="664" t="s">
        <v>17090</v>
      </c>
      <c r="D232" s="701">
        <v>2020</v>
      </c>
      <c r="E232" s="519" t="s">
        <v>49</v>
      </c>
      <c r="F232" s="519" t="s">
        <v>58</v>
      </c>
      <c r="G232" s="519" t="s">
        <v>3774</v>
      </c>
      <c r="H232" s="519" t="s">
        <v>3775</v>
      </c>
      <c r="I232" s="519" t="s">
        <v>3776</v>
      </c>
      <c r="K232" s="519" t="s">
        <v>732</v>
      </c>
      <c r="L232" s="519" t="s">
        <v>1413</v>
      </c>
      <c r="M232" s="519" t="s">
        <v>221</v>
      </c>
      <c r="N232" s="519" t="s">
        <v>222</v>
      </c>
      <c r="O232" s="573" t="s">
        <v>221</v>
      </c>
      <c r="P232" s="573" t="s">
        <v>879</v>
      </c>
      <c r="Q232" s="520">
        <v>6</v>
      </c>
      <c r="R232" s="520">
        <v>2</v>
      </c>
      <c r="S232" s="521">
        <v>12</v>
      </c>
      <c r="T232" s="522">
        <v>3</v>
      </c>
      <c r="U232" s="523"/>
      <c r="V232" s="523">
        <v>1</v>
      </c>
      <c r="W232" s="523"/>
      <c r="X232" s="523">
        <v>0</v>
      </c>
      <c r="Y232" s="524"/>
      <c r="Z232" s="524"/>
      <c r="AA232" s="524"/>
      <c r="AB232" s="610" t="s">
        <v>16652</v>
      </c>
      <c r="AC232" s="519" t="s">
        <v>230</v>
      </c>
      <c r="AD232" s="519" t="s">
        <v>230</v>
      </c>
      <c r="AE232" s="519" t="s">
        <v>230</v>
      </c>
      <c r="AF232" s="519" t="s">
        <v>230</v>
      </c>
      <c r="AG232" s="519" t="s">
        <v>230</v>
      </c>
      <c r="AH232" s="519" t="s">
        <v>3777</v>
      </c>
      <c r="AI232" s="519" t="s">
        <v>3778</v>
      </c>
      <c r="AJ232" s="526" t="s">
        <v>230</v>
      </c>
      <c r="AK232" s="519" t="s">
        <v>58</v>
      </c>
      <c r="AL232" s="527">
        <v>0.114</v>
      </c>
      <c r="AM232" s="520">
        <v>10000</v>
      </c>
      <c r="AN232" s="520">
        <v>2.3835616438356162</v>
      </c>
      <c r="AO232" s="527">
        <v>0.73972602739726023</v>
      </c>
      <c r="AP232" s="528">
        <v>3.1232876712328763</v>
      </c>
      <c r="AQ232" s="520">
        <v>2.3835616438356162</v>
      </c>
      <c r="AR232" s="520">
        <v>0.73972602739726023</v>
      </c>
      <c r="AS232" s="520">
        <v>3.1232876712328763</v>
      </c>
      <c r="AT232" s="520">
        <v>93.698630136986296</v>
      </c>
      <c r="AU232" s="529" t="s">
        <v>231</v>
      </c>
      <c r="AV232" s="530" t="s">
        <v>431</v>
      </c>
      <c r="AW232" s="519" t="s">
        <v>232</v>
      </c>
      <c r="AX232" s="519" t="s">
        <v>58</v>
      </c>
      <c r="AY232" s="531" t="s">
        <v>3779</v>
      </c>
      <c r="AZ232" s="519" t="s">
        <v>234</v>
      </c>
      <c r="BB232" s="533"/>
    </row>
    <row r="233" spans="1:55" s="166" customFormat="1" ht="15" customHeight="1" x14ac:dyDescent="0.25">
      <c r="A233" s="182">
        <v>357</v>
      </c>
      <c r="B233" s="555"/>
      <c r="C233" s="581"/>
      <c r="D233" s="700" t="s">
        <v>17141</v>
      </c>
      <c r="E233" s="166" t="s">
        <v>50</v>
      </c>
      <c r="F233" s="166" t="s">
        <v>58</v>
      </c>
      <c r="G233" s="166" t="s">
        <v>3809</v>
      </c>
      <c r="H233" s="166" t="s">
        <v>3810</v>
      </c>
      <c r="I233" s="166" t="s">
        <v>3811</v>
      </c>
      <c r="J233" s="166" t="s">
        <v>958</v>
      </c>
      <c r="K233" s="166" t="s">
        <v>219</v>
      </c>
      <c r="L233" s="166" t="s">
        <v>220</v>
      </c>
      <c r="M233" s="166" t="s">
        <v>221</v>
      </c>
      <c r="N233" s="166" t="s">
        <v>222</v>
      </c>
      <c r="O233" s="166" t="s">
        <v>221</v>
      </c>
      <c r="P233" s="166" t="s">
        <v>222</v>
      </c>
      <c r="Q233" s="186">
        <v>4</v>
      </c>
      <c r="R233" s="186">
        <v>1.5</v>
      </c>
      <c r="S233" s="168">
        <v>6</v>
      </c>
      <c r="T233" s="59">
        <v>2</v>
      </c>
      <c r="U233" s="340"/>
      <c r="V233" s="340">
        <v>1</v>
      </c>
      <c r="W233" s="340"/>
      <c r="X233" s="340">
        <v>0</v>
      </c>
      <c r="Y233" s="183">
        <v>0</v>
      </c>
      <c r="Z233" s="183">
        <v>0</v>
      </c>
      <c r="AA233" s="183">
        <v>0</v>
      </c>
      <c r="AB233" s="171" t="s">
        <v>16652</v>
      </c>
      <c r="AC233" s="166" t="s">
        <v>230</v>
      </c>
      <c r="AD233" s="166" t="s">
        <v>230</v>
      </c>
      <c r="AE233" s="166" t="s">
        <v>230</v>
      </c>
      <c r="AF233" s="166" t="s">
        <v>230</v>
      </c>
      <c r="AG233" s="166" t="s">
        <v>230</v>
      </c>
      <c r="AH233" s="201" t="s">
        <v>3812</v>
      </c>
      <c r="AI233" s="166" t="s">
        <v>3438</v>
      </c>
      <c r="AJ233" s="165" t="s">
        <v>230</v>
      </c>
      <c r="AK233" s="166" t="s">
        <v>58</v>
      </c>
      <c r="AL233" s="220">
        <v>0.114</v>
      </c>
      <c r="AM233" s="186">
        <v>4080</v>
      </c>
      <c r="AN233" s="186">
        <v>0.97249315068493147</v>
      </c>
      <c r="AO233" s="167">
        <v>0.3018082191780822</v>
      </c>
      <c r="AP233" s="187">
        <v>1.2743013698630137</v>
      </c>
      <c r="AQ233" s="186">
        <v>0.97249315068493147</v>
      </c>
      <c r="AR233" s="186">
        <v>0.3018082191780822</v>
      </c>
      <c r="AS233" s="186">
        <v>1.2743013698630137</v>
      </c>
      <c r="AT233" s="186">
        <v>38.229041095890409</v>
      </c>
      <c r="AU233" s="193" t="s">
        <v>231</v>
      </c>
      <c r="AV233" s="194" t="s">
        <v>114</v>
      </c>
      <c r="AW233" s="166" t="s">
        <v>232</v>
      </c>
      <c r="AX233" s="166" t="s">
        <v>58</v>
      </c>
      <c r="AY233" s="195" t="s">
        <v>3813</v>
      </c>
      <c r="AZ233" s="166" t="s">
        <v>234</v>
      </c>
      <c r="BB233" s="196"/>
    </row>
    <row r="234" spans="1:55" s="166" customFormat="1" ht="15" customHeight="1" x14ac:dyDescent="0.25">
      <c r="A234" s="182">
        <v>361</v>
      </c>
      <c r="B234" s="555"/>
      <c r="C234" s="581"/>
      <c r="D234" s="700" t="s">
        <v>17141</v>
      </c>
      <c r="E234" s="166" t="s">
        <v>50</v>
      </c>
      <c r="F234" s="166" t="s">
        <v>58</v>
      </c>
      <c r="G234" s="166" t="s">
        <v>3831</v>
      </c>
      <c r="H234" s="166" t="s">
        <v>3832</v>
      </c>
      <c r="I234" s="166" t="s">
        <v>3833</v>
      </c>
      <c r="J234" s="166" t="s">
        <v>958</v>
      </c>
      <c r="K234" s="166" t="s">
        <v>219</v>
      </c>
      <c r="L234" s="166" t="s">
        <v>220</v>
      </c>
      <c r="M234" s="166" t="s">
        <v>221</v>
      </c>
      <c r="N234" s="166" t="s">
        <v>222</v>
      </c>
      <c r="O234" s="166" t="s">
        <v>221</v>
      </c>
      <c r="P234" s="166" t="s">
        <v>222</v>
      </c>
      <c r="Q234" s="186">
        <v>4</v>
      </c>
      <c r="R234" s="186">
        <v>1.5</v>
      </c>
      <c r="S234" s="168">
        <v>6</v>
      </c>
      <c r="T234" s="59">
        <v>3</v>
      </c>
      <c r="U234" s="340"/>
      <c r="V234" s="340">
        <v>1</v>
      </c>
      <c r="W234" s="340"/>
      <c r="X234" s="340">
        <v>0</v>
      </c>
      <c r="Y234" s="183">
        <v>0</v>
      </c>
      <c r="Z234" s="183"/>
      <c r="AA234" s="183">
        <v>0</v>
      </c>
      <c r="AB234" s="171" t="s">
        <v>16652</v>
      </c>
      <c r="AC234" s="166" t="s">
        <v>230</v>
      </c>
      <c r="AD234" s="166" t="s">
        <v>230</v>
      </c>
      <c r="AE234" s="166" t="s">
        <v>230</v>
      </c>
      <c r="AF234" s="166" t="s">
        <v>230</v>
      </c>
      <c r="AG234" s="166" t="s">
        <v>230</v>
      </c>
      <c r="AH234" s="201" t="s">
        <v>3834</v>
      </c>
      <c r="AI234" s="166" t="s">
        <v>3835</v>
      </c>
      <c r="AJ234" s="165" t="s">
        <v>230</v>
      </c>
      <c r="AK234" s="166" t="s">
        <v>58</v>
      </c>
      <c r="AL234" s="220">
        <v>0.114</v>
      </c>
      <c r="AM234" s="186">
        <v>10000</v>
      </c>
      <c r="AN234" s="186">
        <v>2.3835616438356162</v>
      </c>
      <c r="AO234" s="167">
        <v>0.73972602739726023</v>
      </c>
      <c r="AP234" s="187">
        <v>3.1232876712328763</v>
      </c>
      <c r="AQ234" s="186">
        <v>2.3835616438356162</v>
      </c>
      <c r="AR234" s="186">
        <v>0.73972602739726023</v>
      </c>
      <c r="AS234" s="186">
        <v>3.1232876712328763</v>
      </c>
      <c r="AT234" s="186">
        <v>93.698630136986296</v>
      </c>
      <c r="AU234" s="193" t="s">
        <v>231</v>
      </c>
      <c r="AV234" s="194" t="s">
        <v>431</v>
      </c>
      <c r="AW234" s="166" t="s">
        <v>232</v>
      </c>
      <c r="AX234" s="166" t="s">
        <v>58</v>
      </c>
      <c r="AY234" s="195" t="s">
        <v>3836</v>
      </c>
      <c r="AZ234" s="166" t="s">
        <v>234</v>
      </c>
      <c r="BB234" s="196"/>
    </row>
    <row r="235" spans="1:55" s="519" customFormat="1" ht="15" customHeight="1" x14ac:dyDescent="0.25">
      <c r="A235" s="518">
        <v>362</v>
      </c>
      <c r="B235" s="557" t="s">
        <v>17088</v>
      </c>
      <c r="C235" s="584"/>
      <c r="D235" s="701">
        <v>2020</v>
      </c>
      <c r="E235" s="519" t="s">
        <v>50</v>
      </c>
      <c r="F235" s="519" t="s">
        <v>58</v>
      </c>
      <c r="G235" s="519" t="s">
        <v>3837</v>
      </c>
      <c r="H235" s="519" t="s">
        <v>3838</v>
      </c>
      <c r="I235" s="519" t="s">
        <v>3839</v>
      </c>
      <c r="J235" s="519" t="s">
        <v>958</v>
      </c>
      <c r="K235" s="519" t="s">
        <v>219</v>
      </c>
      <c r="L235" s="519" t="s">
        <v>220</v>
      </c>
      <c r="M235" s="519" t="s">
        <v>221</v>
      </c>
      <c r="N235" s="519" t="s">
        <v>222</v>
      </c>
      <c r="O235" s="519" t="s">
        <v>221</v>
      </c>
      <c r="P235" s="519" t="s">
        <v>222</v>
      </c>
      <c r="Q235" s="520">
        <v>4</v>
      </c>
      <c r="R235" s="520">
        <v>1.5</v>
      </c>
      <c r="S235" s="521">
        <v>6</v>
      </c>
      <c r="T235" s="522">
        <v>2</v>
      </c>
      <c r="U235" s="523"/>
      <c r="V235" s="523">
        <v>0</v>
      </c>
      <c r="W235" s="523"/>
      <c r="X235" s="523">
        <v>0</v>
      </c>
      <c r="Y235" s="524">
        <v>0</v>
      </c>
      <c r="Z235" s="524">
        <v>1</v>
      </c>
      <c r="AA235" s="524">
        <v>0</v>
      </c>
      <c r="AB235" s="610" t="s">
        <v>16652</v>
      </c>
      <c r="AC235" s="519" t="s">
        <v>230</v>
      </c>
      <c r="AD235" s="519" t="s">
        <v>230</v>
      </c>
      <c r="AE235" s="519" t="s">
        <v>230</v>
      </c>
      <c r="AF235" s="519" t="s">
        <v>230</v>
      </c>
      <c r="AG235" s="519" t="s">
        <v>230</v>
      </c>
      <c r="AH235" s="579" t="s">
        <v>3840</v>
      </c>
      <c r="AI235" s="519" t="s">
        <v>3841</v>
      </c>
      <c r="AJ235" s="526" t="s">
        <v>230</v>
      </c>
      <c r="AK235" s="519" t="s">
        <v>58</v>
      </c>
      <c r="AL235" s="588">
        <v>0.114</v>
      </c>
      <c r="AM235" s="520">
        <v>7760</v>
      </c>
      <c r="AN235" s="520">
        <v>1.8496438356164384</v>
      </c>
      <c r="AO235" s="527">
        <v>0.57402739726027396</v>
      </c>
      <c r="AP235" s="528">
        <v>2.4236712328767123</v>
      </c>
      <c r="AQ235" s="520">
        <v>1.8649315068493151</v>
      </c>
      <c r="AR235" s="520">
        <v>0.57402739726027396</v>
      </c>
      <c r="AS235" s="520">
        <v>2.4389589041095889</v>
      </c>
      <c r="AT235" s="520">
        <v>73.168767123287665</v>
      </c>
      <c r="AU235" s="529" t="s">
        <v>231</v>
      </c>
      <c r="AV235" s="530" t="s">
        <v>431</v>
      </c>
      <c r="AW235" s="519" t="s">
        <v>232</v>
      </c>
      <c r="AX235" s="519" t="s">
        <v>58</v>
      </c>
      <c r="AY235" s="531" t="s">
        <v>3842</v>
      </c>
      <c r="AZ235" s="519" t="s">
        <v>234</v>
      </c>
      <c r="BB235" s="533"/>
    </row>
    <row r="236" spans="1:55" s="519" customFormat="1" ht="21.75" customHeight="1" x14ac:dyDescent="0.25">
      <c r="A236" s="518">
        <v>364</v>
      </c>
      <c r="B236" s="557" t="s">
        <v>17088</v>
      </c>
      <c r="C236" s="664" t="s">
        <v>17090</v>
      </c>
      <c r="D236" s="701">
        <v>2020</v>
      </c>
      <c r="E236" s="519" t="s">
        <v>50</v>
      </c>
      <c r="F236" s="519" t="s">
        <v>58</v>
      </c>
      <c r="G236" s="519" t="s">
        <v>3850</v>
      </c>
      <c r="H236" s="519" t="s">
        <v>3851</v>
      </c>
      <c r="I236" s="519" t="s">
        <v>3852</v>
      </c>
      <c r="J236" s="519" t="s">
        <v>958</v>
      </c>
      <c r="K236" s="519" t="s">
        <v>219</v>
      </c>
      <c r="L236" s="519" t="s">
        <v>220</v>
      </c>
      <c r="M236" s="519" t="s">
        <v>221</v>
      </c>
      <c r="N236" s="519" t="s">
        <v>222</v>
      </c>
      <c r="O236" s="519" t="s">
        <v>221</v>
      </c>
      <c r="P236" s="519" t="s">
        <v>222</v>
      </c>
      <c r="Q236" s="520">
        <v>4</v>
      </c>
      <c r="R236" s="520">
        <v>1.5</v>
      </c>
      <c r="S236" s="521">
        <v>6</v>
      </c>
      <c r="T236" s="522">
        <v>2</v>
      </c>
      <c r="U236" s="523"/>
      <c r="V236" s="523">
        <v>0</v>
      </c>
      <c r="W236" s="523"/>
      <c r="X236" s="523">
        <v>0</v>
      </c>
      <c r="Y236" s="524">
        <v>0</v>
      </c>
      <c r="Z236" s="524">
        <v>1</v>
      </c>
      <c r="AA236" s="524">
        <v>0</v>
      </c>
      <c r="AB236" s="610" t="s">
        <v>16652</v>
      </c>
      <c r="AC236" s="519" t="s">
        <v>230</v>
      </c>
      <c r="AD236" s="519" t="s">
        <v>230</v>
      </c>
      <c r="AE236" s="519" t="s">
        <v>230</v>
      </c>
      <c r="AF236" s="519" t="s">
        <v>230</v>
      </c>
      <c r="AG236" s="519" t="s">
        <v>230</v>
      </c>
      <c r="AH236" s="579" t="s">
        <v>3853</v>
      </c>
      <c r="AI236" s="519" t="s">
        <v>3854</v>
      </c>
      <c r="AJ236" s="526" t="s">
        <v>230</v>
      </c>
      <c r="AK236" s="519" t="s">
        <v>58</v>
      </c>
      <c r="AL236" s="588">
        <v>0.114</v>
      </c>
      <c r="AM236" s="520">
        <v>4400</v>
      </c>
      <c r="AN236" s="520">
        <v>1.0487671232876712</v>
      </c>
      <c r="AO236" s="527">
        <v>0.3254794520547945</v>
      </c>
      <c r="AP236" s="528">
        <v>1.3742465753424657</v>
      </c>
      <c r="AQ236" s="520">
        <v>1.3993002064177142</v>
      </c>
      <c r="AR236" s="520">
        <v>0.3254794520547945</v>
      </c>
      <c r="AS236" s="520">
        <v>1.7247796584725088</v>
      </c>
      <c r="AT236" s="520">
        <v>51.743389754175261</v>
      </c>
      <c r="AU236" s="529" t="s">
        <v>231</v>
      </c>
      <c r="AV236" s="530" t="s">
        <v>431</v>
      </c>
      <c r="AW236" s="519" t="s">
        <v>232</v>
      </c>
      <c r="AX236" s="519" t="s">
        <v>58</v>
      </c>
      <c r="AY236" s="531" t="s">
        <v>3855</v>
      </c>
      <c r="AZ236" s="519" t="s">
        <v>234</v>
      </c>
      <c r="BB236" s="533"/>
    </row>
    <row r="237" spans="1:55" s="571" customFormat="1" ht="21" customHeight="1" x14ac:dyDescent="0.25">
      <c r="A237" s="631">
        <v>371</v>
      </c>
      <c r="B237" s="557" t="s">
        <v>17088</v>
      </c>
      <c r="C237" s="664" t="s">
        <v>17090</v>
      </c>
      <c r="D237" s="701">
        <v>2020</v>
      </c>
      <c r="E237" s="632" t="s">
        <v>50</v>
      </c>
      <c r="F237" s="632" t="s">
        <v>58</v>
      </c>
      <c r="G237" s="632" t="s">
        <v>3887</v>
      </c>
      <c r="H237" s="632" t="s">
        <v>3888</v>
      </c>
      <c r="I237" s="632" t="s">
        <v>3889</v>
      </c>
      <c r="J237" s="632" t="s">
        <v>958</v>
      </c>
      <c r="K237" s="632" t="s">
        <v>219</v>
      </c>
      <c r="L237" s="632" t="s">
        <v>316</v>
      </c>
      <c r="M237" s="632" t="s">
        <v>221</v>
      </c>
      <c r="N237" s="632" t="s">
        <v>222</v>
      </c>
      <c r="O237" s="633" t="s">
        <v>221</v>
      </c>
      <c r="P237" s="633" t="s">
        <v>879</v>
      </c>
      <c r="Q237" s="634">
        <v>4</v>
      </c>
      <c r="R237" s="634">
        <v>1.5</v>
      </c>
      <c r="S237" s="635">
        <v>6</v>
      </c>
      <c r="T237" s="636">
        <v>2</v>
      </c>
      <c r="U237" s="637"/>
      <c r="V237" s="637">
        <v>0</v>
      </c>
      <c r="W237" s="637"/>
      <c r="X237" s="637">
        <v>0</v>
      </c>
      <c r="Y237" s="638">
        <v>0</v>
      </c>
      <c r="Z237" s="638">
        <v>1</v>
      </c>
      <c r="AA237" s="638">
        <v>0</v>
      </c>
      <c r="AB237" s="610" t="s">
        <v>16652</v>
      </c>
      <c r="AC237" s="632" t="s">
        <v>230</v>
      </c>
      <c r="AD237" s="632" t="s">
        <v>230</v>
      </c>
      <c r="AE237" s="632" t="s">
        <v>230</v>
      </c>
      <c r="AF237" s="632" t="s">
        <v>230</v>
      </c>
      <c r="AG237" s="632" t="s">
        <v>230</v>
      </c>
      <c r="AH237" s="639" t="s">
        <v>3890</v>
      </c>
      <c r="AI237" s="632" t="s">
        <v>592</v>
      </c>
      <c r="AJ237" s="640" t="s">
        <v>230</v>
      </c>
      <c r="AK237" s="632" t="s">
        <v>58</v>
      </c>
      <c r="AL237" s="641">
        <v>0.114</v>
      </c>
      <c r="AM237" s="634">
        <v>2720</v>
      </c>
      <c r="AN237" s="634">
        <v>0.64832876712328769</v>
      </c>
      <c r="AO237" s="642">
        <v>0.20120547945205478</v>
      </c>
      <c r="AP237" s="643">
        <v>0.84953424657534249</v>
      </c>
      <c r="AQ237" s="634">
        <v>0.64832876712328769</v>
      </c>
      <c r="AR237" s="634">
        <v>0.20120547945205478</v>
      </c>
      <c r="AS237" s="634">
        <v>0.84953424657534249</v>
      </c>
      <c r="AT237" s="644">
        <v>25.486027397260276</v>
      </c>
      <c r="AU237" s="645" t="s">
        <v>231</v>
      </c>
      <c r="AV237" s="646" t="s">
        <v>431</v>
      </c>
      <c r="AW237" s="632" t="s">
        <v>232</v>
      </c>
      <c r="AX237" s="632" t="s">
        <v>58</v>
      </c>
      <c r="AY237" s="647" t="s">
        <v>3891</v>
      </c>
      <c r="AZ237" s="632" t="s">
        <v>234</v>
      </c>
      <c r="BA237" s="519"/>
    </row>
    <row r="238" spans="1:55" s="166" customFormat="1" ht="15" customHeight="1" x14ac:dyDescent="0.25">
      <c r="A238" s="182">
        <v>377</v>
      </c>
      <c r="B238" s="555"/>
      <c r="C238" s="581"/>
      <c r="D238" s="700" t="s">
        <v>17141</v>
      </c>
      <c r="E238" s="166" t="s">
        <v>50</v>
      </c>
      <c r="F238" s="166" t="s">
        <v>58</v>
      </c>
      <c r="G238" s="166" t="s">
        <v>16773</v>
      </c>
      <c r="H238" s="166" t="s">
        <v>3920</v>
      </c>
      <c r="I238" s="166" t="s">
        <v>3921</v>
      </c>
      <c r="J238" s="166" t="s">
        <v>958</v>
      </c>
      <c r="K238" s="235" t="s">
        <v>219</v>
      </c>
      <c r="L238" s="235" t="s">
        <v>316</v>
      </c>
      <c r="M238" s="235" t="s">
        <v>221</v>
      </c>
      <c r="N238" s="235" t="s">
        <v>222</v>
      </c>
      <c r="O238" s="236" t="s">
        <v>221</v>
      </c>
      <c r="P238" s="236" t="s">
        <v>879</v>
      </c>
      <c r="Q238" s="186">
        <v>3</v>
      </c>
      <c r="R238" s="186">
        <v>1.5</v>
      </c>
      <c r="S238" s="168">
        <v>4.5</v>
      </c>
      <c r="T238" s="59">
        <v>1</v>
      </c>
      <c r="U238" s="340"/>
      <c r="V238" s="340">
        <v>0</v>
      </c>
      <c r="W238" s="340"/>
      <c r="X238" s="340">
        <v>0</v>
      </c>
      <c r="Y238" s="183"/>
      <c r="Z238" s="183">
        <v>1</v>
      </c>
      <c r="AA238" s="183"/>
      <c r="AB238" s="171" t="s">
        <v>16652</v>
      </c>
      <c r="AC238" s="166" t="s">
        <v>230</v>
      </c>
      <c r="AD238" s="228" t="s">
        <v>230</v>
      </c>
      <c r="AE238" s="166" t="s">
        <v>230</v>
      </c>
      <c r="AF238" s="166" t="s">
        <v>230</v>
      </c>
      <c r="AG238" s="166" t="s">
        <v>230</v>
      </c>
      <c r="AH238" s="201" t="s">
        <v>3922</v>
      </c>
      <c r="AI238" s="166" t="s">
        <v>3923</v>
      </c>
      <c r="AJ238" s="165" t="s">
        <v>230</v>
      </c>
      <c r="AK238" s="166" t="s">
        <v>58</v>
      </c>
      <c r="AL238" s="220">
        <v>0.114</v>
      </c>
      <c r="AM238" s="186">
        <v>2000</v>
      </c>
      <c r="AN238" s="186">
        <v>0.47671232876712327</v>
      </c>
      <c r="AO238" s="167">
        <v>0.14794520547945206</v>
      </c>
      <c r="AP238" s="187">
        <v>0.62465753424657533</v>
      </c>
      <c r="AQ238" s="186">
        <v>0.66410958904109585</v>
      </c>
      <c r="AR238" s="186">
        <v>0.14794520547945206</v>
      </c>
      <c r="AS238" s="186">
        <v>0.81205479452054785</v>
      </c>
      <c r="AT238" s="186">
        <v>24.361643835616434</v>
      </c>
      <c r="AU238" s="193" t="s">
        <v>231</v>
      </c>
      <c r="AV238" s="194" t="s">
        <v>114</v>
      </c>
      <c r="AW238" s="166" t="s">
        <v>232</v>
      </c>
      <c r="AX238" s="166" t="s">
        <v>58</v>
      </c>
      <c r="AY238" s="195" t="s">
        <v>3924</v>
      </c>
      <c r="AZ238" s="166" t="s">
        <v>234</v>
      </c>
      <c r="BB238" s="196"/>
    </row>
    <row r="239" spans="1:55" s="166" customFormat="1" ht="15" customHeight="1" x14ac:dyDescent="0.25">
      <c r="A239" s="182">
        <v>383</v>
      </c>
      <c r="B239" s="555"/>
      <c r="C239" s="581"/>
      <c r="D239" s="700" t="s">
        <v>17141</v>
      </c>
      <c r="E239" s="166" t="s">
        <v>50</v>
      </c>
      <c r="F239" s="166" t="s">
        <v>58</v>
      </c>
      <c r="G239" s="166" t="s">
        <v>3953</v>
      </c>
      <c r="H239" s="166" t="s">
        <v>3954</v>
      </c>
      <c r="I239" s="166" t="s">
        <v>3955</v>
      </c>
      <c r="J239" s="166" t="s">
        <v>958</v>
      </c>
      <c r="K239" s="235" t="s">
        <v>219</v>
      </c>
      <c r="L239" s="235" t="s">
        <v>316</v>
      </c>
      <c r="M239" s="235" t="s">
        <v>221</v>
      </c>
      <c r="N239" s="235" t="s">
        <v>222</v>
      </c>
      <c r="O239" s="236" t="s">
        <v>221</v>
      </c>
      <c r="P239" s="236" t="s">
        <v>879</v>
      </c>
      <c r="Q239" s="186">
        <v>4</v>
      </c>
      <c r="R239" s="186">
        <v>1.5</v>
      </c>
      <c r="S239" s="168">
        <v>6</v>
      </c>
      <c r="T239" s="59">
        <v>2</v>
      </c>
      <c r="U239" s="340"/>
      <c r="V239" s="340">
        <v>0</v>
      </c>
      <c r="W239" s="340"/>
      <c r="X239" s="340">
        <v>0</v>
      </c>
      <c r="Y239" s="183">
        <v>0</v>
      </c>
      <c r="Z239" s="183">
        <v>1</v>
      </c>
      <c r="AA239" s="183">
        <v>0</v>
      </c>
      <c r="AB239" s="171" t="s">
        <v>16652</v>
      </c>
      <c r="AC239" s="166" t="s">
        <v>230</v>
      </c>
      <c r="AD239" s="166" t="s">
        <v>230</v>
      </c>
      <c r="AE239" s="166" t="s">
        <v>230</v>
      </c>
      <c r="AF239" s="166" t="s">
        <v>230</v>
      </c>
      <c r="AG239" s="166" t="s">
        <v>230</v>
      </c>
      <c r="AH239" s="201" t="s">
        <v>3956</v>
      </c>
      <c r="AI239" s="166" t="s">
        <v>378</v>
      </c>
      <c r="AJ239" s="165" t="s">
        <v>230</v>
      </c>
      <c r="AK239" s="166" t="s">
        <v>58</v>
      </c>
      <c r="AL239" s="220">
        <v>0.114</v>
      </c>
      <c r="AM239" s="186">
        <v>3120</v>
      </c>
      <c r="AN239" s="186">
        <v>0.74367123287671233</v>
      </c>
      <c r="AO239" s="167">
        <v>0.23079452054794519</v>
      </c>
      <c r="AP239" s="187">
        <v>0.97446575342465747</v>
      </c>
      <c r="AQ239" s="186">
        <v>0.83084018264840187</v>
      </c>
      <c r="AR239" s="186">
        <v>0.23079452054794519</v>
      </c>
      <c r="AS239" s="186">
        <v>1.0616347031963471</v>
      </c>
      <c r="AT239" s="186">
        <v>31.849041095890414</v>
      </c>
      <c r="AU239" s="193" t="s">
        <v>231</v>
      </c>
      <c r="AV239" s="194" t="s">
        <v>431</v>
      </c>
      <c r="AW239" s="166" t="s">
        <v>232</v>
      </c>
      <c r="AX239" s="166" t="s">
        <v>58</v>
      </c>
      <c r="AY239" s="195" t="s">
        <v>3957</v>
      </c>
      <c r="AZ239" s="171" t="s">
        <v>234</v>
      </c>
      <c r="BB239" s="196"/>
    </row>
    <row r="240" spans="1:55" s="519" customFormat="1" ht="20.25" customHeight="1" x14ac:dyDescent="0.25">
      <c r="A240" s="518">
        <v>388</v>
      </c>
      <c r="B240" s="557" t="s">
        <v>17088</v>
      </c>
      <c r="C240" s="664" t="s">
        <v>17090</v>
      </c>
      <c r="D240" s="701">
        <v>2020</v>
      </c>
      <c r="E240" s="519" t="s">
        <v>50</v>
      </c>
      <c r="F240" s="519" t="s">
        <v>58</v>
      </c>
      <c r="G240" s="519" t="s">
        <v>3990</v>
      </c>
      <c r="H240" s="519" t="s">
        <v>3991</v>
      </c>
      <c r="I240" s="519" t="s">
        <v>3992</v>
      </c>
      <c r="J240" s="519" t="s">
        <v>958</v>
      </c>
      <c r="K240" s="519" t="s">
        <v>219</v>
      </c>
      <c r="L240" s="519" t="s">
        <v>316</v>
      </c>
      <c r="M240" s="519" t="s">
        <v>221</v>
      </c>
      <c r="N240" s="519" t="s">
        <v>222</v>
      </c>
      <c r="O240" s="573" t="s">
        <v>221</v>
      </c>
      <c r="P240" s="573" t="s">
        <v>879</v>
      </c>
      <c r="Q240" s="520">
        <v>6</v>
      </c>
      <c r="R240" s="520">
        <v>2</v>
      </c>
      <c r="S240" s="521">
        <v>12</v>
      </c>
      <c r="T240" s="522">
        <v>4</v>
      </c>
      <c r="U240" s="523"/>
      <c r="V240" s="523">
        <v>1</v>
      </c>
      <c r="W240" s="523"/>
      <c r="X240" s="523">
        <v>1</v>
      </c>
      <c r="Y240" s="524">
        <v>0</v>
      </c>
      <c r="Z240" s="524">
        <v>0</v>
      </c>
      <c r="AA240" s="524">
        <v>0</v>
      </c>
      <c r="AB240" s="610" t="s">
        <v>16652</v>
      </c>
      <c r="AC240" s="519" t="s">
        <v>230</v>
      </c>
      <c r="AD240" s="519" t="s">
        <v>230</v>
      </c>
      <c r="AE240" s="519" t="s">
        <v>230</v>
      </c>
      <c r="AF240" s="519" t="s">
        <v>230</v>
      </c>
      <c r="AG240" s="519" t="s">
        <v>230</v>
      </c>
      <c r="AH240" s="579" t="s">
        <v>3993</v>
      </c>
      <c r="AI240" s="519" t="s">
        <v>3818</v>
      </c>
      <c r="AJ240" s="526" t="s">
        <v>230</v>
      </c>
      <c r="AK240" s="519" t="s">
        <v>58</v>
      </c>
      <c r="AL240" s="588">
        <v>0.114</v>
      </c>
      <c r="AM240" s="588">
        <v>5120</v>
      </c>
      <c r="AN240" s="520">
        <v>1.2203835616438354</v>
      </c>
      <c r="AO240" s="527">
        <v>0.37873972602739731</v>
      </c>
      <c r="AP240" s="528">
        <v>1.5991232876712327</v>
      </c>
      <c r="AQ240" s="520">
        <v>1.2203835616438354</v>
      </c>
      <c r="AR240" s="520">
        <v>0.37873972602739731</v>
      </c>
      <c r="AS240" s="520">
        <v>1.5991232876712327</v>
      </c>
      <c r="AT240" s="520">
        <v>47.97369863013698</v>
      </c>
      <c r="AU240" s="529" t="s">
        <v>231</v>
      </c>
      <c r="AV240" s="530" t="s">
        <v>431</v>
      </c>
      <c r="AW240" s="519" t="s">
        <v>232</v>
      </c>
      <c r="AX240" s="519" t="s">
        <v>58</v>
      </c>
      <c r="AY240" s="531" t="s">
        <v>3994</v>
      </c>
      <c r="AZ240" s="519" t="s">
        <v>234</v>
      </c>
      <c r="BB240" s="533"/>
    </row>
    <row r="241" spans="1:54" s="166" customFormat="1" ht="15" customHeight="1" x14ac:dyDescent="0.25">
      <c r="A241" s="182">
        <v>390</v>
      </c>
      <c r="B241" s="555"/>
      <c r="C241" s="581"/>
      <c r="D241" s="700" t="s">
        <v>17141</v>
      </c>
      <c r="E241" s="166" t="s">
        <v>51</v>
      </c>
      <c r="F241" s="166" t="s">
        <v>58</v>
      </c>
      <c r="G241" s="166" t="s">
        <v>4001</v>
      </c>
      <c r="H241" s="166" t="s">
        <v>4002</v>
      </c>
      <c r="I241" s="166" t="s">
        <v>4003</v>
      </c>
      <c r="K241" s="166" t="s">
        <v>219</v>
      </c>
      <c r="L241" s="166" t="s">
        <v>316</v>
      </c>
      <c r="M241" s="166" t="s">
        <v>221</v>
      </c>
      <c r="N241" s="166" t="s">
        <v>222</v>
      </c>
      <c r="O241" s="198" t="s">
        <v>221</v>
      </c>
      <c r="P241" s="198" t="s">
        <v>879</v>
      </c>
      <c r="Q241" s="186">
        <v>4</v>
      </c>
      <c r="R241" s="186">
        <v>1.5</v>
      </c>
      <c r="S241" s="168">
        <v>6</v>
      </c>
      <c r="T241" s="59">
        <v>2</v>
      </c>
      <c r="U241" s="59"/>
      <c r="V241" s="340">
        <v>1</v>
      </c>
      <c r="W241" s="340"/>
      <c r="X241" s="340">
        <v>0</v>
      </c>
      <c r="Y241" s="183"/>
      <c r="Z241" s="183"/>
      <c r="AA241" s="183"/>
      <c r="AB241" s="171" t="s">
        <v>16652</v>
      </c>
      <c r="AC241" s="166" t="s">
        <v>230</v>
      </c>
      <c r="AD241" s="166" t="s">
        <v>230</v>
      </c>
      <c r="AE241" s="166" t="s">
        <v>230</v>
      </c>
      <c r="AF241" s="166" t="s">
        <v>230</v>
      </c>
      <c r="AG241" s="166" t="s">
        <v>230</v>
      </c>
      <c r="AH241" s="166" t="s">
        <v>4005</v>
      </c>
      <c r="AI241" s="166" t="s">
        <v>4006</v>
      </c>
      <c r="AJ241" s="165" t="s">
        <v>230</v>
      </c>
      <c r="AK241" s="203" t="s">
        <v>58</v>
      </c>
      <c r="AL241" s="220">
        <v>0.114</v>
      </c>
      <c r="AM241" s="184">
        <v>1700</v>
      </c>
      <c r="AN241" s="186">
        <v>0.40520547945205471</v>
      </c>
      <c r="AO241" s="167">
        <v>0.12575342465753425</v>
      </c>
      <c r="AP241" s="167">
        <v>0.53095890410958901</v>
      </c>
      <c r="AQ241" s="186">
        <v>0.73890410958904096</v>
      </c>
      <c r="AR241" s="186">
        <v>0.2293150684931507</v>
      </c>
      <c r="AS241" s="186">
        <v>0.9682191780821916</v>
      </c>
      <c r="AT241" s="186">
        <v>29.046575342465747</v>
      </c>
      <c r="AU241" s="193" t="s">
        <v>231</v>
      </c>
      <c r="AV241" s="194" t="s">
        <v>431</v>
      </c>
      <c r="AW241" s="166" t="s">
        <v>232</v>
      </c>
      <c r="AX241" s="166" t="s">
        <v>58</v>
      </c>
      <c r="AY241" s="195" t="s">
        <v>4007</v>
      </c>
      <c r="AZ241" s="166" t="s">
        <v>234</v>
      </c>
      <c r="BB241" s="196"/>
    </row>
    <row r="242" spans="1:54" s="519" customFormat="1" ht="15" customHeight="1" x14ac:dyDescent="0.25">
      <c r="A242" s="518">
        <v>393</v>
      </c>
      <c r="B242" s="557" t="s">
        <v>17088</v>
      </c>
      <c r="C242" s="584"/>
      <c r="D242" s="701">
        <v>2020</v>
      </c>
      <c r="E242" s="519" t="s">
        <v>51</v>
      </c>
      <c r="F242" s="519" t="s">
        <v>58</v>
      </c>
      <c r="G242" s="519" t="s">
        <v>4022</v>
      </c>
      <c r="H242" s="519" t="s">
        <v>4023</v>
      </c>
      <c r="I242" s="519" t="s">
        <v>4024</v>
      </c>
      <c r="K242" s="519" t="s">
        <v>221</v>
      </c>
      <c r="L242" s="519" t="s">
        <v>316</v>
      </c>
      <c r="M242" s="519" t="s">
        <v>221</v>
      </c>
      <c r="N242" s="519" t="s">
        <v>222</v>
      </c>
      <c r="O242" s="573" t="s">
        <v>221</v>
      </c>
      <c r="P242" s="573" t="s">
        <v>879</v>
      </c>
      <c r="Q242" s="520">
        <v>7.5</v>
      </c>
      <c r="R242" s="520">
        <v>1.5</v>
      </c>
      <c r="S242" s="521">
        <v>11.25</v>
      </c>
      <c r="T242" s="522">
        <v>2</v>
      </c>
      <c r="U242" s="522"/>
      <c r="V242" s="523">
        <v>1</v>
      </c>
      <c r="W242" s="523"/>
      <c r="X242" s="523">
        <v>0</v>
      </c>
      <c r="Y242" s="524"/>
      <c r="Z242" s="524"/>
      <c r="AA242" s="524">
        <v>1</v>
      </c>
      <c r="AB242" s="610" t="s">
        <v>16652</v>
      </c>
      <c r="AC242" s="519" t="s">
        <v>230</v>
      </c>
      <c r="AD242" s="519" t="s">
        <v>230</v>
      </c>
      <c r="AE242" s="519" t="s">
        <v>230</v>
      </c>
      <c r="AF242" s="519" t="s">
        <v>230</v>
      </c>
      <c r="AG242" s="519" t="s">
        <v>230</v>
      </c>
      <c r="AH242" s="519" t="s">
        <v>4025</v>
      </c>
      <c r="AI242" s="519" t="s">
        <v>4006</v>
      </c>
      <c r="AJ242" s="526" t="s">
        <v>230</v>
      </c>
      <c r="AK242" s="608" t="s">
        <v>58</v>
      </c>
      <c r="AL242" s="588">
        <v>0.114</v>
      </c>
      <c r="AM242" s="648">
        <v>1700</v>
      </c>
      <c r="AN242" s="520">
        <v>0.40520547945205471</v>
      </c>
      <c r="AO242" s="527">
        <v>0.12575342465753425</v>
      </c>
      <c r="AP242" s="528">
        <v>0.53095890410958901</v>
      </c>
      <c r="AQ242" s="520">
        <v>2.8364383561643831</v>
      </c>
      <c r="AR242" s="520">
        <v>0.88027397260273976</v>
      </c>
      <c r="AS242" s="520">
        <v>3.7167123287671231</v>
      </c>
      <c r="AT242" s="520">
        <v>111.50136986301369</v>
      </c>
      <c r="AU242" s="529" t="s">
        <v>231</v>
      </c>
      <c r="AV242" s="530" t="s">
        <v>431</v>
      </c>
      <c r="AW242" s="519" t="s">
        <v>232</v>
      </c>
      <c r="AX242" s="519" t="s">
        <v>58</v>
      </c>
      <c r="AY242" s="649" t="s">
        <v>4026</v>
      </c>
      <c r="AZ242" s="519" t="s">
        <v>234</v>
      </c>
      <c r="BB242" s="533"/>
    </row>
    <row r="243" spans="1:54" s="519" customFormat="1" ht="22.5" customHeight="1" x14ac:dyDescent="0.25">
      <c r="A243" s="518">
        <v>395</v>
      </c>
      <c r="B243" s="557" t="s">
        <v>17088</v>
      </c>
      <c r="C243" s="664" t="s">
        <v>17090</v>
      </c>
      <c r="D243" s="701">
        <v>2020</v>
      </c>
      <c r="E243" s="519" t="s">
        <v>51</v>
      </c>
      <c r="F243" s="519" t="s">
        <v>58</v>
      </c>
      <c r="G243" s="519" t="s">
        <v>4044</v>
      </c>
      <c r="H243" s="519" t="s">
        <v>4045</v>
      </c>
      <c r="I243" s="519" t="s">
        <v>4046</v>
      </c>
      <c r="K243" s="519" t="s">
        <v>219</v>
      </c>
      <c r="L243" s="519" t="s">
        <v>316</v>
      </c>
      <c r="M243" s="519" t="s">
        <v>221</v>
      </c>
      <c r="N243" s="519" t="s">
        <v>222</v>
      </c>
      <c r="O243" s="573" t="s">
        <v>221</v>
      </c>
      <c r="P243" s="573" t="s">
        <v>879</v>
      </c>
      <c r="Q243" s="520">
        <v>4.5</v>
      </c>
      <c r="R243" s="520">
        <v>1.5</v>
      </c>
      <c r="S243" s="521">
        <v>6.75</v>
      </c>
      <c r="T243" s="522">
        <v>4</v>
      </c>
      <c r="U243" s="522"/>
      <c r="V243" s="523">
        <v>1</v>
      </c>
      <c r="W243" s="523"/>
      <c r="X243" s="523">
        <v>0</v>
      </c>
      <c r="Y243" s="524"/>
      <c r="Z243" s="524"/>
      <c r="AA243" s="524"/>
      <c r="AB243" s="610" t="s">
        <v>16652</v>
      </c>
      <c r="AC243" s="519" t="s">
        <v>230</v>
      </c>
      <c r="AD243" s="519" t="s">
        <v>230</v>
      </c>
      <c r="AE243" s="519" t="s">
        <v>230</v>
      </c>
      <c r="AF243" s="519" t="s">
        <v>230</v>
      </c>
      <c r="AG243" s="519" t="s">
        <v>230</v>
      </c>
      <c r="AH243" s="519" t="s">
        <v>4047</v>
      </c>
      <c r="AI243" s="519" t="s">
        <v>4048</v>
      </c>
      <c r="AJ243" s="526" t="s">
        <v>230</v>
      </c>
      <c r="AK243" s="608" t="s">
        <v>60</v>
      </c>
      <c r="AL243" s="588">
        <v>0.114</v>
      </c>
      <c r="AM243" s="648">
        <v>3700</v>
      </c>
      <c r="AN243" s="520">
        <v>0.88191780821917798</v>
      </c>
      <c r="AO243" s="527">
        <v>0.27369863013698631</v>
      </c>
      <c r="AP243" s="528">
        <v>1.1556164383561642</v>
      </c>
      <c r="AQ243" s="520">
        <v>4.6131038812785388</v>
      </c>
      <c r="AR243" s="520">
        <v>1.4128767123287671</v>
      </c>
      <c r="AS243" s="520">
        <v>6.0259805936073061</v>
      </c>
      <c r="AT243" s="520">
        <v>180.77941780821919</v>
      </c>
      <c r="AU243" s="529" t="s">
        <v>231</v>
      </c>
      <c r="AV243" s="530" t="s">
        <v>431</v>
      </c>
      <c r="AW243" s="519" t="s">
        <v>232</v>
      </c>
      <c r="AX243" s="519" t="s">
        <v>58</v>
      </c>
      <c r="AY243" s="649" t="s">
        <v>4049</v>
      </c>
      <c r="AZ243" s="519" t="s">
        <v>234</v>
      </c>
      <c r="BB243" s="533"/>
    </row>
    <row r="244" spans="1:54" s="519" customFormat="1" ht="15" customHeight="1" x14ac:dyDescent="0.25">
      <c r="A244" s="518">
        <v>402</v>
      </c>
      <c r="B244" s="557" t="s">
        <v>17088</v>
      </c>
      <c r="C244" s="664" t="s">
        <v>17090</v>
      </c>
      <c r="D244" s="701">
        <v>2020</v>
      </c>
      <c r="E244" s="519" t="s">
        <v>51</v>
      </c>
      <c r="F244" s="519" t="s">
        <v>58</v>
      </c>
      <c r="G244" s="519" t="s">
        <v>16630</v>
      </c>
      <c r="H244" s="519" t="s">
        <v>4108</v>
      </c>
      <c r="I244" s="519" t="s">
        <v>4109</v>
      </c>
      <c r="K244" s="519" t="s">
        <v>10852</v>
      </c>
      <c r="L244" s="519" t="s">
        <v>316</v>
      </c>
      <c r="M244" s="519" t="s">
        <v>221</v>
      </c>
      <c r="N244" s="519" t="s">
        <v>222</v>
      </c>
      <c r="O244" s="573" t="s">
        <v>221</v>
      </c>
      <c r="P244" s="573" t="s">
        <v>879</v>
      </c>
      <c r="Q244" s="520">
        <v>3</v>
      </c>
      <c r="R244" s="520">
        <v>2</v>
      </c>
      <c r="S244" s="521">
        <v>6</v>
      </c>
      <c r="T244" s="522">
        <v>3</v>
      </c>
      <c r="U244" s="522"/>
      <c r="V244" s="523">
        <v>0</v>
      </c>
      <c r="W244" s="523"/>
      <c r="X244" s="523">
        <v>0</v>
      </c>
      <c r="Y244" s="524"/>
      <c r="Z244" s="524">
        <v>1</v>
      </c>
      <c r="AA244" s="524"/>
      <c r="AB244" s="610" t="s">
        <v>16652</v>
      </c>
      <c r="AC244" s="519" t="s">
        <v>230</v>
      </c>
      <c r="AD244" s="519" t="s">
        <v>230</v>
      </c>
      <c r="AE244" s="519" t="s">
        <v>230</v>
      </c>
      <c r="AF244" s="519" t="s">
        <v>230</v>
      </c>
      <c r="AG244" s="519" t="s">
        <v>230</v>
      </c>
      <c r="AH244" s="519" t="s">
        <v>4110</v>
      </c>
      <c r="AI244" s="519" t="s">
        <v>4111</v>
      </c>
      <c r="AJ244" s="526" t="s">
        <v>230</v>
      </c>
      <c r="AK244" s="608" t="s">
        <v>60</v>
      </c>
      <c r="AL244" s="588">
        <v>0.114</v>
      </c>
      <c r="AM244" s="648">
        <v>4800</v>
      </c>
      <c r="AN244" s="520">
        <v>1.1441095890410957</v>
      </c>
      <c r="AO244" s="527">
        <v>0.35506849315068489</v>
      </c>
      <c r="AP244" s="528">
        <v>1.4991780821917806</v>
      </c>
      <c r="AQ244" s="520">
        <v>2.2643835616438355</v>
      </c>
      <c r="AR244" s="520">
        <v>0.70273972602739732</v>
      </c>
      <c r="AS244" s="520">
        <v>2.9671232876712326</v>
      </c>
      <c r="AT244" s="520">
        <v>89.013698630136972</v>
      </c>
      <c r="AU244" s="529" t="s">
        <v>231</v>
      </c>
      <c r="AV244" s="530" t="s">
        <v>431</v>
      </c>
      <c r="AW244" s="519" t="s">
        <v>232</v>
      </c>
      <c r="AX244" s="519" t="s">
        <v>58</v>
      </c>
      <c r="AY244" s="531" t="s">
        <v>4112</v>
      </c>
      <c r="AZ244" s="519" t="s">
        <v>234</v>
      </c>
      <c r="BB244" s="533"/>
    </row>
    <row r="245" spans="1:54" s="519" customFormat="1" ht="15" customHeight="1" x14ac:dyDescent="0.25">
      <c r="A245" s="518">
        <v>403</v>
      </c>
      <c r="B245" s="557" t="s">
        <v>17088</v>
      </c>
      <c r="C245" s="664" t="s">
        <v>17090</v>
      </c>
      <c r="D245" s="701">
        <v>2020</v>
      </c>
      <c r="E245" s="519" t="s">
        <v>51</v>
      </c>
      <c r="F245" s="519" t="s">
        <v>58</v>
      </c>
      <c r="G245" s="519" t="s">
        <v>16631</v>
      </c>
      <c r="H245" s="519" t="s">
        <v>4116</v>
      </c>
      <c r="I245" s="519" t="s">
        <v>4117</v>
      </c>
      <c r="K245" s="519" t="s">
        <v>10852</v>
      </c>
      <c r="L245" s="519" t="s">
        <v>316</v>
      </c>
      <c r="M245" s="519" t="s">
        <v>221</v>
      </c>
      <c r="N245" s="519" t="s">
        <v>222</v>
      </c>
      <c r="O245" s="573" t="s">
        <v>221</v>
      </c>
      <c r="P245" s="573" t="s">
        <v>879</v>
      </c>
      <c r="Q245" s="520">
        <v>7</v>
      </c>
      <c r="R245" s="520">
        <v>2</v>
      </c>
      <c r="S245" s="521">
        <v>14</v>
      </c>
      <c r="T245" s="522">
        <v>4</v>
      </c>
      <c r="U245" s="522"/>
      <c r="V245" s="523">
        <v>1</v>
      </c>
      <c r="W245" s="523"/>
      <c r="X245" s="523">
        <v>0</v>
      </c>
      <c r="Y245" s="524"/>
      <c r="Z245" s="524"/>
      <c r="AA245" s="524">
        <v>1</v>
      </c>
      <c r="AB245" s="610" t="s">
        <v>16652</v>
      </c>
      <c r="AC245" s="519" t="s">
        <v>230</v>
      </c>
      <c r="AD245" s="519" t="s">
        <v>230</v>
      </c>
      <c r="AE245" s="519" t="s">
        <v>230</v>
      </c>
      <c r="AF245" s="519" t="s">
        <v>230</v>
      </c>
      <c r="AG245" s="519" t="s">
        <v>230</v>
      </c>
      <c r="AH245" s="519" t="s">
        <v>1246</v>
      </c>
      <c r="AI245" s="519" t="s">
        <v>4118</v>
      </c>
      <c r="AJ245" s="526" t="s">
        <v>230</v>
      </c>
      <c r="AK245" s="608" t="s">
        <v>60</v>
      </c>
      <c r="AL245" s="588">
        <v>0.114</v>
      </c>
      <c r="AM245" s="648">
        <v>4000</v>
      </c>
      <c r="AN245" s="520">
        <v>0.95342465753424654</v>
      </c>
      <c r="AO245" s="527">
        <v>0.29589041095890412</v>
      </c>
      <c r="AP245" s="528">
        <v>1.2493150684931507</v>
      </c>
      <c r="AQ245" s="520">
        <v>3.2893150684931505</v>
      </c>
      <c r="AR245" s="520">
        <v>1.0208219178082192</v>
      </c>
      <c r="AS245" s="520">
        <v>4.3101369863013694</v>
      </c>
      <c r="AT245" s="520">
        <v>129.30410958904108</v>
      </c>
      <c r="AU245" s="529" t="s">
        <v>231</v>
      </c>
      <c r="AV245" s="530" t="s">
        <v>431</v>
      </c>
      <c r="AW245" s="519" t="s">
        <v>232</v>
      </c>
      <c r="AX245" s="519" t="s">
        <v>58</v>
      </c>
      <c r="AY245" s="531" t="s">
        <v>4119</v>
      </c>
      <c r="AZ245" s="519" t="s">
        <v>234</v>
      </c>
      <c r="BB245" s="533"/>
    </row>
    <row r="246" spans="1:54" s="519" customFormat="1" ht="15" customHeight="1" x14ac:dyDescent="0.25">
      <c r="A246" s="518">
        <v>410</v>
      </c>
      <c r="B246" s="557" t="s">
        <v>17088</v>
      </c>
      <c r="C246" s="664" t="s">
        <v>17090</v>
      </c>
      <c r="D246" s="701">
        <v>2020</v>
      </c>
      <c r="E246" s="519" t="s">
        <v>51</v>
      </c>
      <c r="F246" s="519" t="s">
        <v>58</v>
      </c>
      <c r="G246" s="519" t="s">
        <v>4165</v>
      </c>
      <c r="H246" s="519" t="s">
        <v>4166</v>
      </c>
      <c r="I246" s="519" t="s">
        <v>4167</v>
      </c>
      <c r="K246" s="519" t="s">
        <v>10852</v>
      </c>
      <c r="L246" s="519" t="s">
        <v>316</v>
      </c>
      <c r="M246" s="519" t="s">
        <v>221</v>
      </c>
      <c r="N246" s="519" t="s">
        <v>222</v>
      </c>
      <c r="O246" s="573" t="s">
        <v>221</v>
      </c>
      <c r="P246" s="573" t="s">
        <v>879</v>
      </c>
      <c r="Q246" s="520">
        <v>1.5</v>
      </c>
      <c r="R246" s="520">
        <v>1.5</v>
      </c>
      <c r="S246" s="521">
        <v>2.25</v>
      </c>
      <c r="T246" s="522">
        <v>2</v>
      </c>
      <c r="U246" s="522"/>
      <c r="V246" s="523">
        <v>1</v>
      </c>
      <c r="W246" s="523"/>
      <c r="X246" s="523">
        <v>0</v>
      </c>
      <c r="Y246" s="524"/>
      <c r="Z246" s="524"/>
      <c r="AA246" s="524"/>
      <c r="AB246" s="610" t="s">
        <v>16652</v>
      </c>
      <c r="AC246" s="519" t="s">
        <v>230</v>
      </c>
      <c r="AD246" s="519" t="s">
        <v>230</v>
      </c>
      <c r="AE246" s="519" t="s">
        <v>230</v>
      </c>
      <c r="AF246" s="519" t="s">
        <v>230</v>
      </c>
      <c r="AG246" s="519" t="s">
        <v>230</v>
      </c>
      <c r="AH246" s="519" t="s">
        <v>4168</v>
      </c>
      <c r="AI246" s="519" t="s">
        <v>4169</v>
      </c>
      <c r="AJ246" s="526" t="s">
        <v>230</v>
      </c>
      <c r="AK246" s="608" t="s">
        <v>60</v>
      </c>
      <c r="AL246" s="588">
        <v>0.114</v>
      </c>
      <c r="AM246" s="648">
        <v>8700</v>
      </c>
      <c r="AN246" s="520">
        <v>2.0736986301369864</v>
      </c>
      <c r="AO246" s="527">
        <v>0.64356164383561643</v>
      </c>
      <c r="AP246" s="528">
        <v>2.7172602739726028</v>
      </c>
      <c r="AQ246" s="520">
        <v>2.0736986301369864</v>
      </c>
      <c r="AR246" s="520">
        <v>0.64356164383561643</v>
      </c>
      <c r="AS246" s="520">
        <v>2.7172602739726028</v>
      </c>
      <c r="AT246" s="520">
        <v>81.517808219178079</v>
      </c>
      <c r="AU246" s="529" t="s">
        <v>231</v>
      </c>
      <c r="AV246" s="530" t="s">
        <v>431</v>
      </c>
      <c r="AW246" s="519" t="s">
        <v>232</v>
      </c>
      <c r="AX246" s="519" t="s">
        <v>58</v>
      </c>
      <c r="AY246" s="531" t="s">
        <v>4170</v>
      </c>
      <c r="AZ246" s="519" t="s">
        <v>234</v>
      </c>
      <c r="BB246" s="533"/>
    </row>
    <row r="247" spans="1:54" s="519" customFormat="1" ht="15" customHeight="1" x14ac:dyDescent="0.25">
      <c r="A247" s="518">
        <v>422</v>
      </c>
      <c r="B247" s="557" t="s">
        <v>17088</v>
      </c>
      <c r="C247" s="664" t="s">
        <v>17090</v>
      </c>
      <c r="D247" s="701">
        <v>2020</v>
      </c>
      <c r="E247" s="519" t="s">
        <v>51</v>
      </c>
      <c r="F247" s="519" t="s">
        <v>58</v>
      </c>
      <c r="G247" s="519" t="s">
        <v>4234</v>
      </c>
      <c r="H247" s="519" t="s">
        <v>4235</v>
      </c>
      <c r="I247" s="519" t="s">
        <v>4236</v>
      </c>
      <c r="K247" s="519" t="s">
        <v>219</v>
      </c>
      <c r="L247" s="519" t="s">
        <v>316</v>
      </c>
      <c r="M247" s="519" t="s">
        <v>221</v>
      </c>
      <c r="N247" s="519" t="s">
        <v>222</v>
      </c>
      <c r="O247" s="573" t="s">
        <v>221</v>
      </c>
      <c r="P247" s="573" t="s">
        <v>879</v>
      </c>
      <c r="Q247" s="520">
        <v>4.5</v>
      </c>
      <c r="R247" s="520">
        <v>1.5</v>
      </c>
      <c r="S247" s="521">
        <v>6.75</v>
      </c>
      <c r="T247" s="522">
        <v>3</v>
      </c>
      <c r="U247" s="522"/>
      <c r="V247" s="523">
        <v>1</v>
      </c>
      <c r="W247" s="523"/>
      <c r="X247" s="523">
        <v>0</v>
      </c>
      <c r="Y247" s="524"/>
      <c r="Z247" s="524"/>
      <c r="AA247" s="524"/>
      <c r="AB247" s="610" t="s">
        <v>16652</v>
      </c>
      <c r="AC247" s="519" t="s">
        <v>230</v>
      </c>
      <c r="AD247" s="519" t="s">
        <v>230</v>
      </c>
      <c r="AE247" s="519" t="s">
        <v>230</v>
      </c>
      <c r="AF247" s="519" t="s">
        <v>230</v>
      </c>
      <c r="AG247" s="519" t="s">
        <v>230</v>
      </c>
      <c r="AH247" s="519" t="s">
        <v>4237</v>
      </c>
      <c r="AI247" s="519" t="s">
        <v>370</v>
      </c>
      <c r="AJ247" s="526" t="s">
        <v>230</v>
      </c>
      <c r="AK247" s="608" t="s">
        <v>60</v>
      </c>
      <c r="AL247" s="588">
        <v>0.114</v>
      </c>
      <c r="AM247" s="648">
        <v>3500</v>
      </c>
      <c r="AN247" s="520">
        <v>0.83424657534246571</v>
      </c>
      <c r="AO247" s="527">
        <v>0.25890410958904109</v>
      </c>
      <c r="AP247" s="528">
        <v>1.0931506849315067</v>
      </c>
      <c r="AQ247" s="520">
        <v>3.2278082191780819</v>
      </c>
      <c r="AR247" s="520">
        <v>0.99863013698630132</v>
      </c>
      <c r="AS247" s="520">
        <v>4.2264383561643832</v>
      </c>
      <c r="AT247" s="520">
        <v>126.7931506849315</v>
      </c>
      <c r="AU247" s="529" t="s">
        <v>231</v>
      </c>
      <c r="AV247" s="530" t="s">
        <v>431</v>
      </c>
      <c r="AW247" s="519" t="s">
        <v>232</v>
      </c>
      <c r="AX247" s="519" t="s">
        <v>58</v>
      </c>
      <c r="AY247" s="531" t="s">
        <v>4238</v>
      </c>
      <c r="AZ247" s="519" t="s">
        <v>234</v>
      </c>
      <c r="BB247" s="533"/>
    </row>
    <row r="248" spans="1:54" s="519" customFormat="1" ht="15" customHeight="1" x14ac:dyDescent="0.25">
      <c r="A248" s="518">
        <v>426</v>
      </c>
      <c r="B248" s="557" t="s">
        <v>17088</v>
      </c>
      <c r="C248" s="664" t="s">
        <v>17090</v>
      </c>
      <c r="D248" s="701">
        <v>2020</v>
      </c>
      <c r="E248" s="519" t="s">
        <v>51</v>
      </c>
      <c r="F248" s="519" t="s">
        <v>58</v>
      </c>
      <c r="G248" s="519" t="s">
        <v>4260</v>
      </c>
      <c r="H248" s="519" t="s">
        <v>4261</v>
      </c>
      <c r="I248" s="519" t="s">
        <v>4262</v>
      </c>
      <c r="K248" s="519" t="s">
        <v>219</v>
      </c>
      <c r="L248" s="519" t="s">
        <v>316</v>
      </c>
      <c r="M248" s="519" t="s">
        <v>221</v>
      </c>
      <c r="N248" s="519" t="s">
        <v>222</v>
      </c>
      <c r="O248" s="573" t="s">
        <v>221</v>
      </c>
      <c r="P248" s="573" t="s">
        <v>879</v>
      </c>
      <c r="Q248" s="520">
        <v>1.5</v>
      </c>
      <c r="R248" s="520">
        <v>1.5</v>
      </c>
      <c r="S248" s="521">
        <v>2.25</v>
      </c>
      <c r="T248" s="522">
        <v>2</v>
      </c>
      <c r="U248" s="522"/>
      <c r="V248" s="523">
        <v>0</v>
      </c>
      <c r="W248" s="523"/>
      <c r="X248" s="523">
        <v>0</v>
      </c>
      <c r="Y248" s="524"/>
      <c r="Z248" s="524">
        <v>1</v>
      </c>
      <c r="AA248" s="524"/>
      <c r="AB248" s="610" t="s">
        <v>16652</v>
      </c>
      <c r="AC248" s="519" t="s">
        <v>230</v>
      </c>
      <c r="AD248" s="519" t="s">
        <v>230</v>
      </c>
      <c r="AE248" s="519" t="s">
        <v>230</v>
      </c>
      <c r="AF248" s="519" t="s">
        <v>230</v>
      </c>
      <c r="AG248" s="519" t="s">
        <v>230</v>
      </c>
      <c r="AH248" s="519" t="s">
        <v>4263</v>
      </c>
      <c r="AI248" s="519" t="s">
        <v>4254</v>
      </c>
      <c r="AJ248" s="526" t="s">
        <v>230</v>
      </c>
      <c r="AK248" s="608" t="s">
        <v>60</v>
      </c>
      <c r="AL248" s="588">
        <v>0.114</v>
      </c>
      <c r="AM248" s="648">
        <v>3100</v>
      </c>
      <c r="AN248" s="520">
        <v>0.73890410958904107</v>
      </c>
      <c r="AO248" s="527">
        <v>0.2293150684931507</v>
      </c>
      <c r="AP248" s="528">
        <v>0.96821917808219182</v>
      </c>
      <c r="AQ248" s="520">
        <v>0.73890410958904107</v>
      </c>
      <c r="AR248" s="520">
        <v>0.2293150684931507</v>
      </c>
      <c r="AS248" s="520">
        <v>0.96821917808219182</v>
      </c>
      <c r="AT248" s="520">
        <v>29.046575342465754</v>
      </c>
      <c r="AU248" s="529" t="s">
        <v>231</v>
      </c>
      <c r="AV248" s="530" t="s">
        <v>431</v>
      </c>
      <c r="AW248" s="519" t="s">
        <v>232</v>
      </c>
      <c r="AX248" s="519" t="s">
        <v>58</v>
      </c>
      <c r="AY248" s="531" t="s">
        <v>4264</v>
      </c>
      <c r="AZ248" s="519" t="s">
        <v>234</v>
      </c>
      <c r="BB248" s="533"/>
    </row>
    <row r="249" spans="1:54" s="519" customFormat="1" ht="15" customHeight="1" x14ac:dyDescent="0.25">
      <c r="A249" s="518">
        <v>430</v>
      </c>
      <c r="B249" s="557" t="s">
        <v>17088</v>
      </c>
      <c r="C249" s="664" t="s">
        <v>17090</v>
      </c>
      <c r="D249" s="701">
        <v>2020</v>
      </c>
      <c r="E249" s="519" t="s">
        <v>52</v>
      </c>
      <c r="F249" s="573" t="s">
        <v>58</v>
      </c>
      <c r="G249" s="519" t="s">
        <v>4281</v>
      </c>
      <c r="H249" s="519" t="s">
        <v>4282</v>
      </c>
      <c r="I249" s="519" t="s">
        <v>4283</v>
      </c>
      <c r="K249" s="519" t="s">
        <v>219</v>
      </c>
      <c r="L249" s="519" t="s">
        <v>4106</v>
      </c>
      <c r="M249" s="519" t="s">
        <v>221</v>
      </c>
      <c r="N249" s="573" t="s">
        <v>222</v>
      </c>
      <c r="O249" s="573" t="s">
        <v>221</v>
      </c>
      <c r="P249" s="573" t="s">
        <v>879</v>
      </c>
      <c r="Q249" s="574">
        <v>2</v>
      </c>
      <c r="R249" s="574">
        <v>1.5</v>
      </c>
      <c r="S249" s="612">
        <v>3</v>
      </c>
      <c r="T249" s="613">
        <v>2</v>
      </c>
      <c r="U249" s="614"/>
      <c r="V249" s="614">
        <v>1</v>
      </c>
      <c r="W249" s="614"/>
      <c r="X249" s="614">
        <v>0</v>
      </c>
      <c r="Y249" s="524"/>
      <c r="Z249" s="524"/>
      <c r="AA249" s="524"/>
      <c r="AB249" s="610" t="s">
        <v>16652</v>
      </c>
      <c r="AC249" s="608" t="s">
        <v>230</v>
      </c>
      <c r="AD249" s="608" t="s">
        <v>230</v>
      </c>
      <c r="AE249" s="608" t="s">
        <v>230</v>
      </c>
      <c r="AF249" s="608" t="s">
        <v>230</v>
      </c>
      <c r="AG249" s="608" t="s">
        <v>230</v>
      </c>
      <c r="AH249" s="519" t="s">
        <v>4284</v>
      </c>
      <c r="AI249" s="519" t="s">
        <v>4285</v>
      </c>
      <c r="AJ249" s="526" t="s">
        <v>230</v>
      </c>
      <c r="AK249" s="608" t="s">
        <v>60</v>
      </c>
      <c r="AL249" s="527">
        <v>0.114</v>
      </c>
      <c r="AM249" s="520">
        <v>1840</v>
      </c>
      <c r="AN249" s="520">
        <v>0.43857534246575336</v>
      </c>
      <c r="AO249" s="527">
        <v>0.13610958904109588</v>
      </c>
      <c r="AP249" s="528">
        <v>0.57468493150684918</v>
      </c>
      <c r="AQ249" s="520">
        <v>0.53857534246575334</v>
      </c>
      <c r="AR249" s="520">
        <v>0.13610958904109588</v>
      </c>
      <c r="AS249" s="520">
        <v>0.67468493150684927</v>
      </c>
      <c r="AT249" s="520">
        <v>20.240547945205478</v>
      </c>
      <c r="AU249" s="529" t="s">
        <v>231</v>
      </c>
      <c r="AV249" s="530" t="s">
        <v>431</v>
      </c>
      <c r="AW249" s="519" t="s">
        <v>232</v>
      </c>
      <c r="AX249" s="573" t="s">
        <v>58</v>
      </c>
      <c r="AY249" s="531" t="s">
        <v>4286</v>
      </c>
      <c r="AZ249" s="519" t="s">
        <v>234</v>
      </c>
      <c r="BB249" s="533"/>
    </row>
    <row r="250" spans="1:54" s="519" customFormat="1" ht="15" customHeight="1" x14ac:dyDescent="0.25">
      <c r="A250" s="518">
        <v>432</v>
      </c>
      <c r="B250" s="557" t="s">
        <v>17088</v>
      </c>
      <c r="C250" s="664" t="s">
        <v>17090</v>
      </c>
      <c r="D250" s="701">
        <v>2020</v>
      </c>
      <c r="E250" s="558" t="s">
        <v>52</v>
      </c>
      <c r="F250" s="573" t="s">
        <v>58</v>
      </c>
      <c r="G250" s="519" t="s">
        <v>4294</v>
      </c>
      <c r="H250" s="519" t="s">
        <v>4295</v>
      </c>
      <c r="I250" s="519" t="s">
        <v>4296</v>
      </c>
      <c r="K250" s="519" t="s">
        <v>317</v>
      </c>
      <c r="L250" s="519" t="s">
        <v>1413</v>
      </c>
      <c r="M250" s="519" t="s">
        <v>221</v>
      </c>
      <c r="N250" s="573" t="s">
        <v>222</v>
      </c>
      <c r="O250" s="573" t="s">
        <v>221</v>
      </c>
      <c r="P250" s="573" t="s">
        <v>879</v>
      </c>
      <c r="Q250" s="520">
        <v>3</v>
      </c>
      <c r="R250" s="520">
        <v>1.6</v>
      </c>
      <c r="S250" s="521">
        <v>4.8000000000000007</v>
      </c>
      <c r="T250" s="613">
        <v>1</v>
      </c>
      <c r="U250" s="614"/>
      <c r="V250" s="614">
        <v>0</v>
      </c>
      <c r="W250" s="614"/>
      <c r="X250" s="614">
        <v>0</v>
      </c>
      <c r="Y250" s="524"/>
      <c r="Z250" s="524">
        <v>1</v>
      </c>
      <c r="AA250" s="524"/>
      <c r="AB250" s="519" t="s">
        <v>62</v>
      </c>
      <c r="AC250" s="558" t="s">
        <v>224</v>
      </c>
      <c r="AD250" s="559" t="s">
        <v>225</v>
      </c>
      <c r="AE250" s="519" t="s">
        <v>1503</v>
      </c>
      <c r="AF250" s="608" t="s">
        <v>1504</v>
      </c>
      <c r="AG250" s="519" t="s">
        <v>1505</v>
      </c>
      <c r="AH250" s="519" t="s">
        <v>4297</v>
      </c>
      <c r="AI250" s="519" t="s">
        <v>4298</v>
      </c>
      <c r="AJ250" s="526" t="s">
        <v>230</v>
      </c>
      <c r="AK250" s="608" t="s">
        <v>60</v>
      </c>
      <c r="AL250" s="527">
        <v>0.114</v>
      </c>
      <c r="AM250" s="648">
        <v>960</v>
      </c>
      <c r="AN250" s="520">
        <v>0.22882191780821917</v>
      </c>
      <c r="AO250" s="527">
        <v>7.1013698630136984E-2</v>
      </c>
      <c r="AP250" s="528">
        <v>0.29983561643835616</v>
      </c>
      <c r="AQ250" s="520">
        <v>0.30690410958904107</v>
      </c>
      <c r="AR250" s="520">
        <v>7.1013698630136984E-2</v>
      </c>
      <c r="AS250" s="520">
        <v>0.37791780821917809</v>
      </c>
      <c r="AT250" s="520">
        <v>11.337534246575343</v>
      </c>
      <c r="AU250" s="529" t="s">
        <v>231</v>
      </c>
      <c r="AV250" s="530" t="s">
        <v>431</v>
      </c>
      <c r="AW250" s="519" t="s">
        <v>232</v>
      </c>
      <c r="AX250" s="573" t="s">
        <v>58</v>
      </c>
      <c r="AY250" s="649" t="s">
        <v>4299</v>
      </c>
      <c r="AZ250" s="519" t="s">
        <v>234</v>
      </c>
      <c r="BB250" s="533"/>
    </row>
    <row r="251" spans="1:54" s="519" customFormat="1" ht="15" customHeight="1" x14ac:dyDescent="0.25">
      <c r="A251" s="518">
        <v>433</v>
      </c>
      <c r="B251" s="557" t="s">
        <v>17088</v>
      </c>
      <c r="C251" s="664" t="s">
        <v>17090</v>
      </c>
      <c r="D251" s="701">
        <v>2020</v>
      </c>
      <c r="E251" s="558" t="s">
        <v>52</v>
      </c>
      <c r="F251" s="573" t="s">
        <v>58</v>
      </c>
      <c r="G251" s="519" t="s">
        <v>4301</v>
      </c>
      <c r="H251" s="519" t="s">
        <v>4302</v>
      </c>
      <c r="I251" s="519" t="s">
        <v>4303</v>
      </c>
      <c r="K251" s="519" t="s">
        <v>219</v>
      </c>
      <c r="L251" s="519" t="s">
        <v>220</v>
      </c>
      <c r="M251" s="519" t="s">
        <v>221</v>
      </c>
      <c r="N251" s="573" t="s">
        <v>222</v>
      </c>
      <c r="O251" s="573" t="s">
        <v>221</v>
      </c>
      <c r="P251" s="573" t="s">
        <v>879</v>
      </c>
      <c r="Q251" s="520">
        <v>3</v>
      </c>
      <c r="R251" s="520">
        <v>1.6</v>
      </c>
      <c r="S251" s="521">
        <v>4.8000000000000007</v>
      </c>
      <c r="T251" s="613">
        <v>2</v>
      </c>
      <c r="U251" s="614"/>
      <c r="V251" s="614">
        <v>1</v>
      </c>
      <c r="W251" s="614"/>
      <c r="X251" s="614">
        <v>0</v>
      </c>
      <c r="Y251" s="524"/>
      <c r="Z251" s="524"/>
      <c r="AA251" s="524"/>
      <c r="AB251" s="519" t="s">
        <v>62</v>
      </c>
      <c r="AC251" s="558" t="s">
        <v>224</v>
      </c>
      <c r="AD251" s="559" t="s">
        <v>225</v>
      </c>
      <c r="AE251" s="519" t="s">
        <v>1503</v>
      </c>
      <c r="AF251" s="608" t="s">
        <v>1504</v>
      </c>
      <c r="AG251" s="519" t="s">
        <v>1505</v>
      </c>
      <c r="AH251" s="519" t="s">
        <v>4297</v>
      </c>
      <c r="AI251" s="519" t="s">
        <v>4304</v>
      </c>
      <c r="AJ251" s="526" t="s">
        <v>230</v>
      </c>
      <c r="AK251" s="608" t="s">
        <v>60</v>
      </c>
      <c r="AL251" s="527">
        <v>0.114</v>
      </c>
      <c r="AM251" s="520">
        <v>1680</v>
      </c>
      <c r="AN251" s="520">
        <v>0.40043835616438356</v>
      </c>
      <c r="AO251" s="527">
        <v>0.12427397260273973</v>
      </c>
      <c r="AP251" s="528">
        <v>0.52471232876712326</v>
      </c>
      <c r="AQ251" s="520">
        <v>0.40043835616438356</v>
      </c>
      <c r="AR251" s="520">
        <v>0.12427397260273973</v>
      </c>
      <c r="AS251" s="520">
        <v>0.52471232876712326</v>
      </c>
      <c r="AT251" s="520">
        <v>15.741369863013698</v>
      </c>
      <c r="AU251" s="529" t="s">
        <v>231</v>
      </c>
      <c r="AV251" s="530" t="s">
        <v>431</v>
      </c>
      <c r="AW251" s="519" t="s">
        <v>232</v>
      </c>
      <c r="AX251" s="573" t="s">
        <v>58</v>
      </c>
      <c r="AY251" s="649" t="s">
        <v>4305</v>
      </c>
      <c r="AZ251" s="519" t="s">
        <v>234</v>
      </c>
      <c r="BB251" s="533"/>
    </row>
    <row r="252" spans="1:54" s="166" customFormat="1" ht="15" customHeight="1" x14ac:dyDescent="0.25">
      <c r="A252" s="182">
        <v>434</v>
      </c>
      <c r="B252" s="678" t="s">
        <v>17124</v>
      </c>
      <c r="C252" s="581"/>
      <c r="D252" s="700" t="s">
        <v>17140</v>
      </c>
      <c r="E252" s="170" t="s">
        <v>52</v>
      </c>
      <c r="F252" s="198" t="s">
        <v>58</v>
      </c>
      <c r="G252" s="166" t="s">
        <v>4306</v>
      </c>
      <c r="H252" s="166" t="s">
        <v>4307</v>
      </c>
      <c r="I252" s="166" t="s">
        <v>4308</v>
      </c>
      <c r="K252" s="166" t="s">
        <v>219</v>
      </c>
      <c r="L252" s="166" t="s">
        <v>220</v>
      </c>
      <c r="M252" s="166" t="s">
        <v>221</v>
      </c>
      <c r="N252" s="198" t="s">
        <v>222</v>
      </c>
      <c r="O252" s="198" t="s">
        <v>221</v>
      </c>
      <c r="P252" s="198" t="s">
        <v>879</v>
      </c>
      <c r="Q252" s="186">
        <v>3</v>
      </c>
      <c r="R252" s="186">
        <v>1.6</v>
      </c>
      <c r="S252" s="168">
        <v>4.8000000000000007</v>
      </c>
      <c r="T252" s="345">
        <v>3</v>
      </c>
      <c r="U252" s="346"/>
      <c r="V252" s="346">
        <v>1</v>
      </c>
      <c r="W252" s="346"/>
      <c r="X252" s="346">
        <v>0</v>
      </c>
      <c r="Y252" s="183"/>
      <c r="Z252" s="183"/>
      <c r="AA252" s="183"/>
      <c r="AB252" s="166" t="s">
        <v>62</v>
      </c>
      <c r="AC252" s="170" t="s">
        <v>224</v>
      </c>
      <c r="AD252" s="185" t="s">
        <v>225</v>
      </c>
      <c r="AE252" s="166" t="s">
        <v>1503</v>
      </c>
      <c r="AF252" s="203" t="s">
        <v>1504</v>
      </c>
      <c r="AG252" s="166" t="s">
        <v>1505</v>
      </c>
      <c r="AH252" s="166" t="s">
        <v>4309</v>
      </c>
      <c r="AI252" s="166" t="s">
        <v>4310</v>
      </c>
      <c r="AJ252" s="165" t="s">
        <v>230</v>
      </c>
      <c r="AK252" s="203" t="s">
        <v>60</v>
      </c>
      <c r="AL252" s="167">
        <v>0.114</v>
      </c>
      <c r="AM252" s="186">
        <v>4800</v>
      </c>
      <c r="AN252" s="186">
        <v>1.1441095890410957</v>
      </c>
      <c r="AO252" s="167">
        <v>0.35506849315068489</v>
      </c>
      <c r="AP252" s="187">
        <v>1.4991780821917806</v>
      </c>
      <c r="AQ252" s="186">
        <v>1.1441095890410957</v>
      </c>
      <c r="AR252" s="186">
        <v>0.35506849315068489</v>
      </c>
      <c r="AS252" s="186">
        <v>1.4991780821917806</v>
      </c>
      <c r="AT252" s="186">
        <v>44.975342465753421</v>
      </c>
      <c r="AU252" s="193" t="s">
        <v>231</v>
      </c>
      <c r="AV252" s="194" t="s">
        <v>431</v>
      </c>
      <c r="AW252" s="166" t="s">
        <v>232</v>
      </c>
      <c r="AX252" s="198" t="s">
        <v>58</v>
      </c>
      <c r="AY252" s="195" t="s">
        <v>4311</v>
      </c>
      <c r="AZ252" s="166" t="s">
        <v>234</v>
      </c>
      <c r="BB252" s="196"/>
    </row>
    <row r="253" spans="1:54" s="519" customFormat="1" ht="18.75" customHeight="1" x14ac:dyDescent="0.25">
      <c r="A253" s="518">
        <v>437</v>
      </c>
      <c r="B253" s="557" t="s">
        <v>17088</v>
      </c>
      <c r="C253" s="664" t="s">
        <v>17090</v>
      </c>
      <c r="D253" s="701">
        <v>2020</v>
      </c>
      <c r="E253" s="558" t="s">
        <v>52</v>
      </c>
      <c r="F253" s="573" t="s">
        <v>58</v>
      </c>
      <c r="G253" s="519" t="s">
        <v>4322</v>
      </c>
      <c r="H253" s="519" t="s">
        <v>4323</v>
      </c>
      <c r="I253" s="519" t="s">
        <v>4324</v>
      </c>
      <c r="K253" s="519" t="s">
        <v>219</v>
      </c>
      <c r="L253" s="519" t="s">
        <v>220</v>
      </c>
      <c r="M253" s="519" t="s">
        <v>221</v>
      </c>
      <c r="N253" s="573" t="s">
        <v>222</v>
      </c>
      <c r="O253" s="573" t="s">
        <v>221</v>
      </c>
      <c r="P253" s="573" t="s">
        <v>879</v>
      </c>
      <c r="Q253" s="574">
        <v>8</v>
      </c>
      <c r="R253" s="574">
        <v>2</v>
      </c>
      <c r="S253" s="521">
        <v>16</v>
      </c>
      <c r="T253" s="613">
        <v>4</v>
      </c>
      <c r="U253" s="614"/>
      <c r="V253" s="614">
        <v>1</v>
      </c>
      <c r="W253" s="614"/>
      <c r="X253" s="614">
        <v>0</v>
      </c>
      <c r="Y253" s="524"/>
      <c r="Z253" s="524"/>
      <c r="AA253" s="524"/>
      <c r="AB253" s="519" t="s">
        <v>62</v>
      </c>
      <c r="AC253" s="558" t="s">
        <v>224</v>
      </c>
      <c r="AD253" s="559" t="s">
        <v>225</v>
      </c>
      <c r="AE253" s="519" t="s">
        <v>1503</v>
      </c>
      <c r="AF253" s="608" t="s">
        <v>1504</v>
      </c>
      <c r="AG253" s="519" t="s">
        <v>1505</v>
      </c>
      <c r="AH253" s="519" t="s">
        <v>1529</v>
      </c>
      <c r="AI253" s="519" t="s">
        <v>4325</v>
      </c>
      <c r="AJ253" s="526" t="s">
        <v>230</v>
      </c>
      <c r="AK253" s="608" t="s">
        <v>60</v>
      </c>
      <c r="AL253" s="527">
        <v>0.114</v>
      </c>
      <c r="AM253" s="520">
        <v>6320</v>
      </c>
      <c r="AN253" s="520">
        <v>1.5064109589041093</v>
      </c>
      <c r="AO253" s="527">
        <v>0.46750684931506847</v>
      </c>
      <c r="AP253" s="528">
        <v>1.9739178082191777</v>
      </c>
      <c r="AQ253" s="520">
        <v>1.5064109589041093</v>
      </c>
      <c r="AR253" s="520">
        <v>0.46750684931506847</v>
      </c>
      <c r="AS253" s="520">
        <v>1.9739178082191777</v>
      </c>
      <c r="AT253" s="520">
        <v>59.217534246575333</v>
      </c>
      <c r="AU253" s="529" t="s">
        <v>231</v>
      </c>
      <c r="AV253" s="530" t="s">
        <v>431</v>
      </c>
      <c r="AW253" s="519" t="s">
        <v>232</v>
      </c>
      <c r="AX253" s="573" t="s">
        <v>58</v>
      </c>
      <c r="AY253" s="531" t="s">
        <v>4326</v>
      </c>
      <c r="AZ253" s="519" t="s">
        <v>234</v>
      </c>
      <c r="BB253" s="533"/>
    </row>
    <row r="254" spans="1:54" s="519" customFormat="1" ht="15" customHeight="1" x14ac:dyDescent="0.25">
      <c r="A254" s="518">
        <v>438</v>
      </c>
      <c r="B254" s="557" t="s">
        <v>17088</v>
      </c>
      <c r="C254" s="584"/>
      <c r="D254" s="701">
        <v>2020</v>
      </c>
      <c r="E254" s="558" t="s">
        <v>52</v>
      </c>
      <c r="F254" s="573" t="s">
        <v>58</v>
      </c>
      <c r="G254" s="519" t="s">
        <v>4327</v>
      </c>
      <c r="H254" s="519" t="s">
        <v>4328</v>
      </c>
      <c r="I254" s="519" t="s">
        <v>4329</v>
      </c>
      <c r="K254" s="519" t="s">
        <v>219</v>
      </c>
      <c r="L254" s="519" t="s">
        <v>220</v>
      </c>
      <c r="M254" s="519" t="s">
        <v>221</v>
      </c>
      <c r="N254" s="573" t="s">
        <v>222</v>
      </c>
      <c r="O254" s="573" t="s">
        <v>221</v>
      </c>
      <c r="P254" s="573" t="s">
        <v>879</v>
      </c>
      <c r="Q254" s="520">
        <v>3</v>
      </c>
      <c r="R254" s="520">
        <v>1.6</v>
      </c>
      <c r="S254" s="521">
        <v>4.8</v>
      </c>
      <c r="T254" s="613">
        <v>2</v>
      </c>
      <c r="U254" s="614"/>
      <c r="V254" s="614">
        <v>2</v>
      </c>
      <c r="W254" s="614"/>
      <c r="X254" s="614">
        <v>0</v>
      </c>
      <c r="Y254" s="524"/>
      <c r="Z254" s="524"/>
      <c r="AA254" s="524"/>
      <c r="AB254" s="519" t="s">
        <v>62</v>
      </c>
      <c r="AC254" s="558" t="s">
        <v>224</v>
      </c>
      <c r="AD254" s="559" t="s">
        <v>225</v>
      </c>
      <c r="AE254" s="519" t="s">
        <v>1503</v>
      </c>
      <c r="AF254" s="608" t="s">
        <v>1504</v>
      </c>
      <c r="AG254" s="519" t="s">
        <v>1505</v>
      </c>
      <c r="AH254" s="519" t="s">
        <v>4330</v>
      </c>
      <c r="AI254" s="519" t="s">
        <v>4331</v>
      </c>
      <c r="AJ254" s="526" t="s">
        <v>230</v>
      </c>
      <c r="AK254" s="608" t="s">
        <v>60</v>
      </c>
      <c r="AL254" s="527">
        <v>0.114</v>
      </c>
      <c r="AM254" s="520">
        <v>800</v>
      </c>
      <c r="AN254" s="520">
        <v>0.19068493150684929</v>
      </c>
      <c r="AO254" s="527">
        <v>5.9178082191780827E-2</v>
      </c>
      <c r="AP254" s="528">
        <v>0.24986301369863012</v>
      </c>
      <c r="AQ254" s="520">
        <v>0.19068493150684929</v>
      </c>
      <c r="AR254" s="520">
        <v>5.9178082191780827E-2</v>
      </c>
      <c r="AS254" s="520">
        <v>0.24986301369863012</v>
      </c>
      <c r="AT254" s="520">
        <v>7.4958904109589035</v>
      </c>
      <c r="AU254" s="529" t="s">
        <v>231</v>
      </c>
      <c r="AV254" s="530" t="s">
        <v>431</v>
      </c>
      <c r="AW254" s="519" t="s">
        <v>232</v>
      </c>
      <c r="AX254" s="573" t="s">
        <v>58</v>
      </c>
      <c r="AY254" s="531" t="s">
        <v>4332</v>
      </c>
      <c r="AZ254" s="519" t="s">
        <v>234</v>
      </c>
      <c r="BB254" s="533"/>
    </row>
    <row r="255" spans="1:54" s="166" customFormat="1" ht="15" customHeight="1" x14ac:dyDescent="0.25">
      <c r="A255" s="182">
        <v>440</v>
      </c>
      <c r="B255" s="678" t="s">
        <v>17124</v>
      </c>
      <c r="C255" s="581"/>
      <c r="D255" s="700" t="s">
        <v>17139</v>
      </c>
      <c r="E255" s="170" t="s">
        <v>52</v>
      </c>
      <c r="F255" s="198" t="s">
        <v>58</v>
      </c>
      <c r="G255" s="166" t="s">
        <v>4338</v>
      </c>
      <c r="H255" s="166" t="s">
        <v>4339</v>
      </c>
      <c r="I255" s="166" t="s">
        <v>4340</v>
      </c>
      <c r="K255" s="166" t="s">
        <v>219</v>
      </c>
      <c r="L255" s="166" t="s">
        <v>220</v>
      </c>
      <c r="M255" s="166" t="s">
        <v>221</v>
      </c>
      <c r="N255" s="198" t="s">
        <v>222</v>
      </c>
      <c r="O255" s="198" t="s">
        <v>221</v>
      </c>
      <c r="P255" s="198" t="s">
        <v>879</v>
      </c>
      <c r="Q255" s="186">
        <v>3</v>
      </c>
      <c r="R255" s="186">
        <v>1.6</v>
      </c>
      <c r="S255" s="168">
        <v>4.8</v>
      </c>
      <c r="T255" s="345">
        <v>2</v>
      </c>
      <c r="U255" s="346"/>
      <c r="V255" s="346">
        <v>1</v>
      </c>
      <c r="W255" s="346"/>
      <c r="X255" s="346">
        <v>0</v>
      </c>
      <c r="Y255" s="183"/>
      <c r="Z255" s="183"/>
      <c r="AA255" s="183"/>
      <c r="AB255" s="166" t="s">
        <v>62</v>
      </c>
      <c r="AC255" s="170" t="s">
        <v>224</v>
      </c>
      <c r="AD255" s="185" t="s">
        <v>225</v>
      </c>
      <c r="AE255" s="166" t="s">
        <v>1503</v>
      </c>
      <c r="AF255" s="203" t="s">
        <v>1504</v>
      </c>
      <c r="AG255" s="166" t="s">
        <v>1505</v>
      </c>
      <c r="AH255" s="166" t="s">
        <v>4341</v>
      </c>
      <c r="AI255" s="166" t="s">
        <v>4342</v>
      </c>
      <c r="AJ255" s="165" t="s">
        <v>230</v>
      </c>
      <c r="AK255" s="203" t="s">
        <v>60</v>
      </c>
      <c r="AL255" s="167">
        <v>0.114</v>
      </c>
      <c r="AM255" s="186">
        <v>2480</v>
      </c>
      <c r="AN255" s="186">
        <v>0.5911232876712329</v>
      </c>
      <c r="AO255" s="167">
        <v>0.18345205479452054</v>
      </c>
      <c r="AP255" s="187">
        <v>0.77457534246575344</v>
      </c>
      <c r="AQ255" s="186">
        <v>0.59353995433789952</v>
      </c>
      <c r="AR255" s="186">
        <v>0.18345205479452054</v>
      </c>
      <c r="AS255" s="186">
        <v>0.77699200913242006</v>
      </c>
      <c r="AT255" s="186">
        <v>23.3097602739726</v>
      </c>
      <c r="AU255" s="193" t="s">
        <v>231</v>
      </c>
      <c r="AV255" s="194" t="s">
        <v>431</v>
      </c>
      <c r="AW255" s="166" t="s">
        <v>232</v>
      </c>
      <c r="AX255" s="198" t="s">
        <v>58</v>
      </c>
      <c r="AY255" s="195" t="s">
        <v>4343</v>
      </c>
      <c r="AZ255" s="166" t="s">
        <v>234</v>
      </c>
      <c r="BB255" s="196"/>
    </row>
    <row r="256" spans="1:54" s="519" customFormat="1" ht="15" customHeight="1" x14ac:dyDescent="0.25">
      <c r="A256" s="518">
        <v>441</v>
      </c>
      <c r="B256" s="557" t="s">
        <v>17088</v>
      </c>
      <c r="C256" s="584"/>
      <c r="D256" s="701">
        <v>2020</v>
      </c>
      <c r="E256" s="558" t="s">
        <v>52</v>
      </c>
      <c r="F256" s="573" t="s">
        <v>58</v>
      </c>
      <c r="G256" s="519" t="s">
        <v>4345</v>
      </c>
      <c r="H256" s="519" t="s">
        <v>4346</v>
      </c>
      <c r="I256" s="519" t="s">
        <v>4347</v>
      </c>
      <c r="K256" s="519" t="s">
        <v>219</v>
      </c>
      <c r="L256" s="519" t="s">
        <v>220</v>
      </c>
      <c r="M256" s="519" t="s">
        <v>221</v>
      </c>
      <c r="N256" s="573" t="s">
        <v>222</v>
      </c>
      <c r="O256" s="573" t="s">
        <v>221</v>
      </c>
      <c r="P256" s="573" t="s">
        <v>879</v>
      </c>
      <c r="Q256" s="520">
        <v>3</v>
      </c>
      <c r="R256" s="520">
        <v>1.6</v>
      </c>
      <c r="S256" s="521">
        <v>4.8</v>
      </c>
      <c r="T256" s="613">
        <v>2</v>
      </c>
      <c r="U256" s="614"/>
      <c r="V256" s="614">
        <v>1</v>
      </c>
      <c r="W256" s="614"/>
      <c r="X256" s="614">
        <v>0</v>
      </c>
      <c r="Y256" s="524"/>
      <c r="Z256" s="524"/>
      <c r="AA256" s="524"/>
      <c r="AB256" s="519" t="s">
        <v>62</v>
      </c>
      <c r="AC256" s="558" t="s">
        <v>224</v>
      </c>
      <c r="AD256" s="559" t="s">
        <v>225</v>
      </c>
      <c r="AE256" s="519" t="s">
        <v>1503</v>
      </c>
      <c r="AF256" s="608" t="s">
        <v>1504</v>
      </c>
      <c r="AG256" s="519" t="s">
        <v>1505</v>
      </c>
      <c r="AH256" s="519" t="s">
        <v>4348</v>
      </c>
      <c r="AI256" s="519" t="s">
        <v>4349</v>
      </c>
      <c r="AJ256" s="526" t="s">
        <v>230</v>
      </c>
      <c r="AK256" s="608" t="s">
        <v>60</v>
      </c>
      <c r="AL256" s="527">
        <v>0.114</v>
      </c>
      <c r="AM256" s="520">
        <v>3520</v>
      </c>
      <c r="AN256" s="520">
        <v>0.83901369863013686</v>
      </c>
      <c r="AO256" s="527">
        <v>0.26038356164383558</v>
      </c>
      <c r="AP256" s="528">
        <v>1.0993972602739723</v>
      </c>
      <c r="AQ256" s="520">
        <v>0.83901369863013686</v>
      </c>
      <c r="AR256" s="520">
        <v>0.26038356164383558</v>
      </c>
      <c r="AS256" s="520">
        <v>1.0993972602739723</v>
      </c>
      <c r="AT256" s="520">
        <v>32.981917808219173</v>
      </c>
      <c r="AU256" s="529" t="s">
        <v>231</v>
      </c>
      <c r="AV256" s="530" t="s">
        <v>431</v>
      </c>
      <c r="AW256" s="519" t="s">
        <v>232</v>
      </c>
      <c r="AX256" s="573" t="s">
        <v>58</v>
      </c>
      <c r="AY256" s="531" t="s">
        <v>4350</v>
      </c>
      <c r="AZ256" s="519" t="s">
        <v>234</v>
      </c>
      <c r="BB256" s="533"/>
    </row>
    <row r="257" spans="1:54" s="519" customFormat="1" ht="15" customHeight="1" x14ac:dyDescent="0.25">
      <c r="A257" s="518">
        <v>445</v>
      </c>
      <c r="B257" s="557" t="s">
        <v>17088</v>
      </c>
      <c r="C257" s="584"/>
      <c r="D257" s="701">
        <v>2020</v>
      </c>
      <c r="E257" s="558" t="s">
        <v>52</v>
      </c>
      <c r="F257" s="573" t="s">
        <v>58</v>
      </c>
      <c r="G257" s="519" t="s">
        <v>4369</v>
      </c>
      <c r="H257" s="519" t="s">
        <v>4370</v>
      </c>
      <c r="I257" s="519" t="s">
        <v>4371</v>
      </c>
      <c r="K257" s="519" t="s">
        <v>219</v>
      </c>
      <c r="L257" s="519" t="s">
        <v>220</v>
      </c>
      <c r="M257" s="519" t="s">
        <v>221</v>
      </c>
      <c r="N257" s="573" t="s">
        <v>222</v>
      </c>
      <c r="O257" s="573" t="s">
        <v>221</v>
      </c>
      <c r="P257" s="573" t="s">
        <v>879</v>
      </c>
      <c r="Q257" s="520">
        <v>3</v>
      </c>
      <c r="R257" s="520">
        <v>1.6</v>
      </c>
      <c r="S257" s="521">
        <v>4.8</v>
      </c>
      <c r="T257" s="613">
        <v>2</v>
      </c>
      <c r="U257" s="614"/>
      <c r="V257" s="614">
        <v>1</v>
      </c>
      <c r="W257" s="614"/>
      <c r="X257" s="614">
        <v>0</v>
      </c>
      <c r="Y257" s="524"/>
      <c r="Z257" s="524"/>
      <c r="AA257" s="524"/>
      <c r="AB257" s="519" t="s">
        <v>62</v>
      </c>
      <c r="AC257" s="558" t="s">
        <v>224</v>
      </c>
      <c r="AD257" s="559" t="s">
        <v>225</v>
      </c>
      <c r="AE257" s="519" t="s">
        <v>1503</v>
      </c>
      <c r="AF257" s="608" t="s">
        <v>1504</v>
      </c>
      <c r="AG257" s="519" t="s">
        <v>1505</v>
      </c>
      <c r="AH257" s="519" t="s">
        <v>4372</v>
      </c>
      <c r="AI257" s="519" t="s">
        <v>4373</v>
      </c>
      <c r="AJ257" s="526" t="s">
        <v>230</v>
      </c>
      <c r="AK257" s="608" t="s">
        <v>60</v>
      </c>
      <c r="AL257" s="527">
        <v>0.114</v>
      </c>
      <c r="AM257" s="520">
        <v>2240</v>
      </c>
      <c r="AN257" s="520">
        <v>0.53391780821917811</v>
      </c>
      <c r="AO257" s="527">
        <v>0.1656986301369863</v>
      </c>
      <c r="AP257" s="528">
        <v>0.69961643835616438</v>
      </c>
      <c r="AQ257" s="520">
        <v>0.53391780821917811</v>
      </c>
      <c r="AR257" s="520">
        <v>0.1656986301369863</v>
      </c>
      <c r="AS257" s="520">
        <v>0.69961643835616438</v>
      </c>
      <c r="AT257" s="520">
        <v>20.988493150684931</v>
      </c>
      <c r="AU257" s="529" t="s">
        <v>231</v>
      </c>
      <c r="AV257" s="530" t="s">
        <v>431</v>
      </c>
      <c r="AW257" s="519" t="s">
        <v>232</v>
      </c>
      <c r="AX257" s="573" t="s">
        <v>58</v>
      </c>
      <c r="AY257" s="649" t="s">
        <v>4374</v>
      </c>
      <c r="AZ257" s="519" t="s">
        <v>234</v>
      </c>
      <c r="BB257" s="533"/>
    </row>
    <row r="258" spans="1:54" s="519" customFormat="1" ht="15" customHeight="1" x14ac:dyDescent="0.25">
      <c r="A258" s="518">
        <v>446</v>
      </c>
      <c r="B258" s="557" t="s">
        <v>17088</v>
      </c>
      <c r="C258" s="664" t="s">
        <v>17090</v>
      </c>
      <c r="D258" s="701">
        <v>2020</v>
      </c>
      <c r="E258" s="558" t="s">
        <v>52</v>
      </c>
      <c r="F258" s="573" t="s">
        <v>58</v>
      </c>
      <c r="G258" s="519" t="s">
        <v>4375</v>
      </c>
      <c r="H258" s="519" t="s">
        <v>4376</v>
      </c>
      <c r="I258" s="519" t="s">
        <v>4377</v>
      </c>
      <c r="K258" s="519" t="s">
        <v>219</v>
      </c>
      <c r="L258" s="519" t="s">
        <v>220</v>
      </c>
      <c r="M258" s="519" t="s">
        <v>221</v>
      </c>
      <c r="N258" s="573" t="s">
        <v>222</v>
      </c>
      <c r="O258" s="573" t="s">
        <v>221</v>
      </c>
      <c r="P258" s="573" t="s">
        <v>879</v>
      </c>
      <c r="Q258" s="520">
        <v>3</v>
      </c>
      <c r="R258" s="520">
        <v>1.6</v>
      </c>
      <c r="S258" s="521">
        <v>4.8</v>
      </c>
      <c r="T258" s="613">
        <v>2</v>
      </c>
      <c r="U258" s="614"/>
      <c r="V258" s="614">
        <v>1</v>
      </c>
      <c r="W258" s="614"/>
      <c r="X258" s="614">
        <v>0</v>
      </c>
      <c r="Y258" s="524"/>
      <c r="Z258" s="524"/>
      <c r="AA258" s="524"/>
      <c r="AB258" s="519" t="s">
        <v>62</v>
      </c>
      <c r="AC258" s="558" t="s">
        <v>224</v>
      </c>
      <c r="AD258" s="559" t="s">
        <v>225</v>
      </c>
      <c r="AE258" s="519" t="s">
        <v>1503</v>
      </c>
      <c r="AF258" s="608" t="s">
        <v>1504</v>
      </c>
      <c r="AG258" s="519" t="s">
        <v>1505</v>
      </c>
      <c r="AH258" s="519" t="s">
        <v>4372</v>
      </c>
      <c r="AI258" s="519" t="s">
        <v>4378</v>
      </c>
      <c r="AJ258" s="526" t="s">
        <v>230</v>
      </c>
      <c r="AK258" s="608" t="s">
        <v>60</v>
      </c>
      <c r="AL258" s="527">
        <v>0.114</v>
      </c>
      <c r="AM258" s="520">
        <v>2080</v>
      </c>
      <c r="AN258" s="520">
        <v>0.49578082191780815</v>
      </c>
      <c r="AO258" s="527">
        <v>0.15386301369863012</v>
      </c>
      <c r="AP258" s="528">
        <v>0.64964383561643824</v>
      </c>
      <c r="AQ258" s="520">
        <v>0.49578082191780815</v>
      </c>
      <c r="AR258" s="520">
        <v>0.15386301369863012</v>
      </c>
      <c r="AS258" s="520">
        <v>0.64964383561643824</v>
      </c>
      <c r="AT258" s="520">
        <v>19.489315068493148</v>
      </c>
      <c r="AU258" s="529" t="s">
        <v>231</v>
      </c>
      <c r="AV258" s="530" t="s">
        <v>431</v>
      </c>
      <c r="AW258" s="519" t="s">
        <v>232</v>
      </c>
      <c r="AX258" s="573" t="s">
        <v>58</v>
      </c>
      <c r="AY258" s="649" t="s">
        <v>4379</v>
      </c>
      <c r="AZ258" s="519" t="s">
        <v>234</v>
      </c>
      <c r="BB258" s="533"/>
    </row>
    <row r="259" spans="1:54" s="166" customFormat="1" ht="15" customHeight="1" x14ac:dyDescent="0.25">
      <c r="A259" s="182">
        <v>447</v>
      </c>
      <c r="B259" s="678" t="s">
        <v>17124</v>
      </c>
      <c r="C259" s="581"/>
      <c r="D259" s="700" t="s">
        <v>17139</v>
      </c>
      <c r="E259" s="170" t="s">
        <v>52</v>
      </c>
      <c r="F259" s="198" t="s">
        <v>58</v>
      </c>
      <c r="G259" s="166" t="s">
        <v>4380</v>
      </c>
      <c r="H259" s="166" t="s">
        <v>4381</v>
      </c>
      <c r="I259" s="166" t="s">
        <v>4382</v>
      </c>
      <c r="K259" s="166" t="s">
        <v>219</v>
      </c>
      <c r="L259" s="166" t="s">
        <v>220</v>
      </c>
      <c r="M259" s="166" t="s">
        <v>221</v>
      </c>
      <c r="N259" s="198" t="s">
        <v>222</v>
      </c>
      <c r="O259" s="198" t="s">
        <v>221</v>
      </c>
      <c r="P259" s="198" t="s">
        <v>879</v>
      </c>
      <c r="Q259" s="186">
        <v>3</v>
      </c>
      <c r="R259" s="186">
        <v>1.6</v>
      </c>
      <c r="S259" s="168">
        <v>4.8</v>
      </c>
      <c r="T259" s="345">
        <v>2</v>
      </c>
      <c r="U259" s="346"/>
      <c r="V259" s="346">
        <v>1</v>
      </c>
      <c r="W259" s="346"/>
      <c r="X259" s="346">
        <v>0</v>
      </c>
      <c r="Y259" s="183"/>
      <c r="Z259" s="183"/>
      <c r="AA259" s="183"/>
      <c r="AB259" s="166" t="s">
        <v>62</v>
      </c>
      <c r="AC259" s="170" t="s">
        <v>224</v>
      </c>
      <c r="AD259" s="185" t="s">
        <v>225</v>
      </c>
      <c r="AE259" s="166" t="s">
        <v>1503</v>
      </c>
      <c r="AF259" s="203" t="s">
        <v>1504</v>
      </c>
      <c r="AG259" s="166" t="s">
        <v>1505</v>
      </c>
      <c r="AH259" s="166" t="s">
        <v>4383</v>
      </c>
      <c r="AI259" s="166" t="s">
        <v>4384</v>
      </c>
      <c r="AJ259" s="165" t="s">
        <v>230</v>
      </c>
      <c r="AK259" s="203" t="s">
        <v>60</v>
      </c>
      <c r="AL259" s="167">
        <v>0.114</v>
      </c>
      <c r="AM259" s="186">
        <v>3360</v>
      </c>
      <c r="AN259" s="186">
        <v>0.80087671232876712</v>
      </c>
      <c r="AO259" s="167">
        <v>0.24854794520547946</v>
      </c>
      <c r="AP259" s="187">
        <v>1.0494246575342465</v>
      </c>
      <c r="AQ259" s="186">
        <v>0.83754337899543374</v>
      </c>
      <c r="AR259" s="186">
        <v>0.24854794520547946</v>
      </c>
      <c r="AS259" s="186">
        <v>1.0860913242009131</v>
      </c>
      <c r="AT259" s="186">
        <v>32.582739726027391</v>
      </c>
      <c r="AU259" s="193" t="s">
        <v>231</v>
      </c>
      <c r="AV259" s="194" t="s">
        <v>431</v>
      </c>
      <c r="AW259" s="166" t="s">
        <v>232</v>
      </c>
      <c r="AX259" s="198" t="s">
        <v>58</v>
      </c>
      <c r="AY259" s="195" t="s">
        <v>4385</v>
      </c>
      <c r="AZ259" s="166" t="s">
        <v>234</v>
      </c>
      <c r="BB259" s="196"/>
    </row>
    <row r="260" spans="1:54" s="519" customFormat="1" ht="15" customHeight="1" x14ac:dyDescent="0.25">
      <c r="A260" s="518">
        <v>448</v>
      </c>
      <c r="B260" s="557" t="s">
        <v>17088</v>
      </c>
      <c r="C260" s="584"/>
      <c r="D260" s="701">
        <v>2020</v>
      </c>
      <c r="E260" s="558" t="s">
        <v>52</v>
      </c>
      <c r="F260" s="573" t="s">
        <v>58</v>
      </c>
      <c r="G260" s="519" t="s">
        <v>4387</v>
      </c>
      <c r="H260" s="519" t="s">
        <v>4388</v>
      </c>
      <c r="I260" s="519" t="s">
        <v>4389</v>
      </c>
      <c r="K260" s="519" t="s">
        <v>317</v>
      </c>
      <c r="L260" s="519" t="s">
        <v>1413</v>
      </c>
      <c r="M260" s="519" t="s">
        <v>221</v>
      </c>
      <c r="N260" s="573" t="s">
        <v>222</v>
      </c>
      <c r="O260" s="573" t="s">
        <v>221</v>
      </c>
      <c r="P260" s="573" t="s">
        <v>879</v>
      </c>
      <c r="Q260" s="574">
        <v>1.5</v>
      </c>
      <c r="R260" s="574">
        <v>1.6</v>
      </c>
      <c r="S260" s="612">
        <v>2.4</v>
      </c>
      <c r="T260" s="613">
        <v>1</v>
      </c>
      <c r="U260" s="614"/>
      <c r="V260" s="614">
        <v>1</v>
      </c>
      <c r="W260" s="614"/>
      <c r="X260" s="614">
        <v>0</v>
      </c>
      <c r="Y260" s="524"/>
      <c r="Z260" s="524"/>
      <c r="AA260" s="524"/>
      <c r="AB260" s="519" t="s">
        <v>62</v>
      </c>
      <c r="AC260" s="558" t="s">
        <v>224</v>
      </c>
      <c r="AD260" s="559" t="s">
        <v>225</v>
      </c>
      <c r="AE260" s="519" t="s">
        <v>1503</v>
      </c>
      <c r="AF260" s="608" t="s">
        <v>1504</v>
      </c>
      <c r="AG260" s="519" t="s">
        <v>1505</v>
      </c>
      <c r="AH260" s="519" t="s">
        <v>4390</v>
      </c>
      <c r="AI260" s="519" t="s">
        <v>4391</v>
      </c>
      <c r="AJ260" s="526" t="s">
        <v>230</v>
      </c>
      <c r="AK260" s="608" t="s">
        <v>60</v>
      </c>
      <c r="AL260" s="527">
        <v>0.114</v>
      </c>
      <c r="AM260" s="520">
        <v>2880</v>
      </c>
      <c r="AN260" s="520">
        <v>0.68646575342465743</v>
      </c>
      <c r="AO260" s="527">
        <v>0.21304109589041098</v>
      </c>
      <c r="AP260" s="528">
        <v>0.89950684931506841</v>
      </c>
      <c r="AQ260" s="520">
        <v>0.68646575342465743</v>
      </c>
      <c r="AR260" s="520">
        <v>0.21304109589041098</v>
      </c>
      <c r="AS260" s="520">
        <v>0.89950684931506841</v>
      </c>
      <c r="AT260" s="520">
        <v>26.985205479452052</v>
      </c>
      <c r="AU260" s="529" t="s">
        <v>231</v>
      </c>
      <c r="AV260" s="530" t="s">
        <v>431</v>
      </c>
      <c r="AW260" s="519" t="s">
        <v>232</v>
      </c>
      <c r="AX260" s="573" t="s">
        <v>58</v>
      </c>
      <c r="AY260" s="531" t="s">
        <v>4392</v>
      </c>
      <c r="AZ260" s="519" t="s">
        <v>234</v>
      </c>
      <c r="BB260" s="533"/>
    </row>
    <row r="261" spans="1:54" s="519" customFormat="1" ht="15" customHeight="1" x14ac:dyDescent="0.25">
      <c r="A261" s="518">
        <v>449</v>
      </c>
      <c r="B261" s="557" t="s">
        <v>17088</v>
      </c>
      <c r="C261" s="664" t="s">
        <v>17090</v>
      </c>
      <c r="D261" s="701">
        <v>2020</v>
      </c>
      <c r="E261" s="558" t="s">
        <v>52</v>
      </c>
      <c r="F261" s="573" t="s">
        <v>58</v>
      </c>
      <c r="G261" s="519" t="s">
        <v>4393</v>
      </c>
      <c r="H261" s="519" t="s">
        <v>4394</v>
      </c>
      <c r="I261" s="519" t="s">
        <v>4395</v>
      </c>
      <c r="K261" s="519" t="s">
        <v>219</v>
      </c>
      <c r="L261" s="519" t="s">
        <v>220</v>
      </c>
      <c r="M261" s="519" t="s">
        <v>221</v>
      </c>
      <c r="N261" s="573" t="s">
        <v>222</v>
      </c>
      <c r="O261" s="573" t="s">
        <v>221</v>
      </c>
      <c r="P261" s="573" t="s">
        <v>879</v>
      </c>
      <c r="Q261" s="520">
        <v>3</v>
      </c>
      <c r="R261" s="520">
        <v>1.6</v>
      </c>
      <c r="S261" s="521">
        <v>4.8</v>
      </c>
      <c r="T261" s="613">
        <v>2</v>
      </c>
      <c r="U261" s="614"/>
      <c r="V261" s="614">
        <v>1</v>
      </c>
      <c r="W261" s="614"/>
      <c r="X261" s="614">
        <v>0</v>
      </c>
      <c r="Y261" s="524"/>
      <c r="Z261" s="524"/>
      <c r="AA261" s="524"/>
      <c r="AB261" s="519" t="s">
        <v>62</v>
      </c>
      <c r="AC261" s="558" t="s">
        <v>224</v>
      </c>
      <c r="AD261" s="559" t="s">
        <v>225</v>
      </c>
      <c r="AE261" s="519" t="s">
        <v>1503</v>
      </c>
      <c r="AF261" s="608" t="s">
        <v>1504</v>
      </c>
      <c r="AG261" s="519" t="s">
        <v>1505</v>
      </c>
      <c r="AH261" s="519" t="s">
        <v>4396</v>
      </c>
      <c r="AI261" s="519" t="s">
        <v>4397</v>
      </c>
      <c r="AJ261" s="526" t="s">
        <v>230</v>
      </c>
      <c r="AK261" s="608" t="s">
        <v>60</v>
      </c>
      <c r="AL261" s="527">
        <v>0.114</v>
      </c>
      <c r="AM261" s="520">
        <v>2800</v>
      </c>
      <c r="AN261" s="520">
        <v>0.66739726027397261</v>
      </c>
      <c r="AO261" s="527">
        <v>0.20712328767123286</v>
      </c>
      <c r="AP261" s="528">
        <v>0.87452054794520551</v>
      </c>
      <c r="AQ261" s="520">
        <v>0.66739726027397261</v>
      </c>
      <c r="AR261" s="520">
        <v>0.20712328767123286</v>
      </c>
      <c r="AS261" s="520">
        <v>0.87452054794520551</v>
      </c>
      <c r="AT261" s="520">
        <v>26.235616438356164</v>
      </c>
      <c r="AU261" s="529" t="s">
        <v>231</v>
      </c>
      <c r="AV261" s="530" t="s">
        <v>431</v>
      </c>
      <c r="AW261" s="519" t="s">
        <v>232</v>
      </c>
      <c r="AX261" s="573" t="s">
        <v>58</v>
      </c>
      <c r="AY261" s="531" t="s">
        <v>4398</v>
      </c>
      <c r="AZ261" s="519" t="s">
        <v>234</v>
      </c>
      <c r="BB261" s="533"/>
    </row>
    <row r="262" spans="1:54" s="519" customFormat="1" ht="15" customHeight="1" x14ac:dyDescent="0.25">
      <c r="A262" s="518">
        <v>450</v>
      </c>
      <c r="B262" s="557" t="s">
        <v>17088</v>
      </c>
      <c r="C262" s="584"/>
      <c r="D262" s="701">
        <v>2020</v>
      </c>
      <c r="E262" s="519" t="s">
        <v>52</v>
      </c>
      <c r="F262" s="573" t="s">
        <v>58</v>
      </c>
      <c r="G262" s="519" t="s">
        <v>4399</v>
      </c>
      <c r="H262" s="519" t="s">
        <v>4400</v>
      </c>
      <c r="I262" s="519" t="s">
        <v>4401</v>
      </c>
      <c r="K262" s="519" t="s">
        <v>219</v>
      </c>
      <c r="L262" s="519" t="s">
        <v>316</v>
      </c>
      <c r="M262" s="519" t="s">
        <v>221</v>
      </c>
      <c r="N262" s="573" t="s">
        <v>222</v>
      </c>
      <c r="O262" s="573" t="s">
        <v>221</v>
      </c>
      <c r="P262" s="573" t="s">
        <v>879</v>
      </c>
      <c r="Q262" s="574">
        <v>2</v>
      </c>
      <c r="R262" s="574">
        <v>1.5</v>
      </c>
      <c r="S262" s="612">
        <v>3</v>
      </c>
      <c r="T262" s="613">
        <v>5</v>
      </c>
      <c r="U262" s="614"/>
      <c r="V262" s="614">
        <v>2</v>
      </c>
      <c r="W262" s="614"/>
      <c r="X262" s="614">
        <v>0</v>
      </c>
      <c r="Y262" s="524"/>
      <c r="Z262" s="524"/>
      <c r="AA262" s="524"/>
      <c r="AB262" s="610" t="s">
        <v>16652</v>
      </c>
      <c r="AC262" s="608" t="s">
        <v>230</v>
      </c>
      <c r="AD262" s="608" t="s">
        <v>230</v>
      </c>
      <c r="AE262" s="608" t="s">
        <v>230</v>
      </c>
      <c r="AF262" s="608" t="s">
        <v>230</v>
      </c>
      <c r="AG262" s="608" t="s">
        <v>230</v>
      </c>
      <c r="AH262" s="519" t="s">
        <v>4402</v>
      </c>
      <c r="AI262" s="519" t="s">
        <v>4403</v>
      </c>
      <c r="AJ262" s="526" t="s">
        <v>230</v>
      </c>
      <c r="AK262" s="608" t="s">
        <v>60</v>
      </c>
      <c r="AL262" s="527">
        <v>0.114</v>
      </c>
      <c r="AM262" s="520">
        <v>4720</v>
      </c>
      <c r="AN262" s="520">
        <v>1.1250410958904109</v>
      </c>
      <c r="AO262" s="527">
        <v>0.34915068493150686</v>
      </c>
      <c r="AP262" s="528">
        <v>1.4741917808219178</v>
      </c>
      <c r="AQ262" s="520">
        <v>1.1706084474885845</v>
      </c>
      <c r="AR262" s="520">
        <v>0.34915068493150686</v>
      </c>
      <c r="AS262" s="520">
        <v>1.5197591324200914</v>
      </c>
      <c r="AT262" s="520">
        <v>45.592773972602743</v>
      </c>
      <c r="AU262" s="529" t="s">
        <v>231</v>
      </c>
      <c r="AV262" s="530" t="s">
        <v>431</v>
      </c>
      <c r="AW262" s="519" t="s">
        <v>232</v>
      </c>
      <c r="AX262" s="573" t="s">
        <v>58</v>
      </c>
      <c r="AY262" s="531" t="s">
        <v>4404</v>
      </c>
      <c r="AZ262" s="519" t="s">
        <v>234</v>
      </c>
      <c r="BB262" s="533"/>
    </row>
    <row r="263" spans="1:54" s="519" customFormat="1" ht="15" customHeight="1" x14ac:dyDescent="0.25">
      <c r="A263" s="518">
        <v>453</v>
      </c>
      <c r="B263" s="557" t="s">
        <v>17088</v>
      </c>
      <c r="C263" s="584"/>
      <c r="D263" s="701">
        <v>2020</v>
      </c>
      <c r="E263" s="558" t="s">
        <v>52</v>
      </c>
      <c r="F263" s="573" t="s">
        <v>58</v>
      </c>
      <c r="G263" s="519" t="s">
        <v>4419</v>
      </c>
      <c r="H263" s="519" t="s">
        <v>4420</v>
      </c>
      <c r="I263" s="519" t="s">
        <v>4421</v>
      </c>
      <c r="K263" s="519" t="s">
        <v>219</v>
      </c>
      <c r="L263" s="519" t="s">
        <v>220</v>
      </c>
      <c r="M263" s="519" t="s">
        <v>221</v>
      </c>
      <c r="N263" s="573" t="s">
        <v>222</v>
      </c>
      <c r="O263" s="573" t="s">
        <v>221</v>
      </c>
      <c r="P263" s="573" t="s">
        <v>879</v>
      </c>
      <c r="Q263" s="520">
        <v>3</v>
      </c>
      <c r="R263" s="520">
        <v>1.6</v>
      </c>
      <c r="S263" s="521">
        <v>4.8</v>
      </c>
      <c r="T263" s="613">
        <v>2</v>
      </c>
      <c r="U263" s="614"/>
      <c r="V263" s="614">
        <v>1</v>
      </c>
      <c r="W263" s="614"/>
      <c r="X263" s="614">
        <v>0</v>
      </c>
      <c r="Y263" s="524"/>
      <c r="Z263" s="524"/>
      <c r="AA263" s="524"/>
      <c r="AB263" s="519" t="s">
        <v>62</v>
      </c>
      <c r="AC263" s="558" t="s">
        <v>224</v>
      </c>
      <c r="AD263" s="559" t="s">
        <v>225</v>
      </c>
      <c r="AE263" s="519" t="s">
        <v>1503</v>
      </c>
      <c r="AF263" s="608" t="s">
        <v>1504</v>
      </c>
      <c r="AG263" s="519" t="s">
        <v>1505</v>
      </c>
      <c r="AH263" s="519" t="s">
        <v>4422</v>
      </c>
      <c r="AI263" s="519" t="s">
        <v>4423</v>
      </c>
      <c r="AJ263" s="526" t="s">
        <v>230</v>
      </c>
      <c r="AK263" s="608" t="s">
        <v>60</v>
      </c>
      <c r="AL263" s="527">
        <v>0.114</v>
      </c>
      <c r="AM263" s="520">
        <v>3440</v>
      </c>
      <c r="AN263" s="520">
        <v>0.81994520547945193</v>
      </c>
      <c r="AO263" s="527">
        <v>0.25446575342465755</v>
      </c>
      <c r="AP263" s="528">
        <v>1.0744109589041095</v>
      </c>
      <c r="AQ263" s="520">
        <v>0.81994520547945193</v>
      </c>
      <c r="AR263" s="520">
        <v>0.25446575342465755</v>
      </c>
      <c r="AS263" s="520">
        <v>1.0744109589041095</v>
      </c>
      <c r="AT263" s="520">
        <v>32.232328767123285</v>
      </c>
      <c r="AU263" s="529" t="s">
        <v>231</v>
      </c>
      <c r="AV263" s="530" t="s">
        <v>431</v>
      </c>
      <c r="AW263" s="519" t="s">
        <v>232</v>
      </c>
      <c r="AX263" s="573" t="s">
        <v>58</v>
      </c>
      <c r="AY263" s="649" t="s">
        <v>4424</v>
      </c>
      <c r="AZ263" s="519" t="s">
        <v>234</v>
      </c>
      <c r="BB263" s="533"/>
    </row>
    <row r="264" spans="1:54" s="166" customFormat="1" ht="15" customHeight="1" x14ac:dyDescent="0.25">
      <c r="A264" s="182">
        <v>454</v>
      </c>
      <c r="B264" s="678" t="s">
        <v>17124</v>
      </c>
      <c r="C264" s="581"/>
      <c r="D264" s="700" t="s">
        <v>17140</v>
      </c>
      <c r="E264" s="170" t="s">
        <v>52</v>
      </c>
      <c r="F264" s="198" t="s">
        <v>58</v>
      </c>
      <c r="G264" s="166" t="s">
        <v>4425</v>
      </c>
      <c r="H264" s="166" t="s">
        <v>4426</v>
      </c>
      <c r="I264" s="166" t="s">
        <v>4427</v>
      </c>
      <c r="K264" s="166" t="s">
        <v>219</v>
      </c>
      <c r="L264" s="166" t="s">
        <v>220</v>
      </c>
      <c r="M264" s="166" t="s">
        <v>221</v>
      </c>
      <c r="N264" s="198" t="s">
        <v>222</v>
      </c>
      <c r="O264" s="198" t="s">
        <v>221</v>
      </c>
      <c r="P264" s="198" t="s">
        <v>879</v>
      </c>
      <c r="Q264" s="199">
        <v>1.5</v>
      </c>
      <c r="R264" s="199">
        <v>1.6</v>
      </c>
      <c r="S264" s="221">
        <v>2.4</v>
      </c>
      <c r="T264" s="345">
        <v>1</v>
      </c>
      <c r="U264" s="346"/>
      <c r="V264" s="346">
        <v>1</v>
      </c>
      <c r="W264" s="346"/>
      <c r="X264" s="346">
        <v>0</v>
      </c>
      <c r="Y264" s="183"/>
      <c r="Z264" s="183"/>
      <c r="AA264" s="183"/>
      <c r="AB264" s="166" t="s">
        <v>62</v>
      </c>
      <c r="AC264" s="170" t="s">
        <v>224</v>
      </c>
      <c r="AD264" s="185" t="s">
        <v>225</v>
      </c>
      <c r="AE264" s="166" t="s">
        <v>1503</v>
      </c>
      <c r="AF264" s="203" t="s">
        <v>1504</v>
      </c>
      <c r="AG264" s="166" t="s">
        <v>1505</v>
      </c>
      <c r="AH264" s="166" t="s">
        <v>4422</v>
      </c>
      <c r="AI264" s="166" t="s">
        <v>4428</v>
      </c>
      <c r="AJ264" s="165" t="s">
        <v>230</v>
      </c>
      <c r="AK264" s="203" t="s">
        <v>60</v>
      </c>
      <c r="AL264" s="167">
        <v>0.114</v>
      </c>
      <c r="AM264" s="186">
        <v>1200</v>
      </c>
      <c r="AN264" s="186">
        <v>0.28602739726027393</v>
      </c>
      <c r="AO264" s="167">
        <v>8.8767123287671224E-2</v>
      </c>
      <c r="AP264" s="187">
        <v>0.37479452054794515</v>
      </c>
      <c r="AQ264" s="186">
        <v>0.28602739726027393</v>
      </c>
      <c r="AR264" s="186">
        <v>8.8767123287671224E-2</v>
      </c>
      <c r="AS264" s="186">
        <v>0.37479452054794515</v>
      </c>
      <c r="AT264" s="186">
        <v>11.243835616438355</v>
      </c>
      <c r="AU264" s="193" t="s">
        <v>231</v>
      </c>
      <c r="AV264" s="194" t="s">
        <v>431</v>
      </c>
      <c r="AW264" s="166" t="s">
        <v>232</v>
      </c>
      <c r="AX264" s="198" t="s">
        <v>58</v>
      </c>
      <c r="AY264" s="231" t="s">
        <v>4429</v>
      </c>
      <c r="AZ264" s="166" t="s">
        <v>234</v>
      </c>
      <c r="BB264" s="196"/>
    </row>
    <row r="265" spans="1:54" s="519" customFormat="1" ht="15" customHeight="1" x14ac:dyDescent="0.25">
      <c r="A265" s="518">
        <v>455</v>
      </c>
      <c r="B265" s="557" t="s">
        <v>17088</v>
      </c>
      <c r="C265" s="584"/>
      <c r="D265" s="701">
        <v>2020</v>
      </c>
      <c r="E265" s="558" t="s">
        <v>52</v>
      </c>
      <c r="F265" s="573" t="s">
        <v>58</v>
      </c>
      <c r="G265" s="519" t="s">
        <v>4430</v>
      </c>
      <c r="H265" s="519" t="s">
        <v>4431</v>
      </c>
      <c r="I265" s="519" t="s">
        <v>4432</v>
      </c>
      <c r="K265" s="519" t="s">
        <v>219</v>
      </c>
      <c r="L265" s="519" t="s">
        <v>220</v>
      </c>
      <c r="M265" s="519" t="s">
        <v>221</v>
      </c>
      <c r="N265" s="573" t="s">
        <v>222</v>
      </c>
      <c r="O265" s="573" t="s">
        <v>221</v>
      </c>
      <c r="P265" s="573" t="s">
        <v>879</v>
      </c>
      <c r="Q265" s="520">
        <v>3</v>
      </c>
      <c r="R265" s="520">
        <v>1.6</v>
      </c>
      <c r="S265" s="521">
        <v>4.8</v>
      </c>
      <c r="T265" s="613">
        <v>2</v>
      </c>
      <c r="U265" s="614"/>
      <c r="V265" s="614">
        <v>1</v>
      </c>
      <c r="W265" s="614"/>
      <c r="X265" s="614">
        <v>0</v>
      </c>
      <c r="Y265" s="524"/>
      <c r="Z265" s="524"/>
      <c r="AA265" s="524"/>
      <c r="AB265" s="519" t="s">
        <v>62</v>
      </c>
      <c r="AC265" s="558" t="s">
        <v>224</v>
      </c>
      <c r="AD265" s="559" t="s">
        <v>225</v>
      </c>
      <c r="AE265" s="519" t="s">
        <v>1503</v>
      </c>
      <c r="AF265" s="608" t="s">
        <v>1504</v>
      </c>
      <c r="AG265" s="519" t="s">
        <v>1505</v>
      </c>
      <c r="AH265" s="519" t="s">
        <v>4433</v>
      </c>
      <c r="AI265" s="519" t="s">
        <v>4434</v>
      </c>
      <c r="AJ265" s="526" t="s">
        <v>230</v>
      </c>
      <c r="AK265" s="608" t="s">
        <v>60</v>
      </c>
      <c r="AL265" s="527">
        <v>0.114</v>
      </c>
      <c r="AM265" s="520">
        <v>2960</v>
      </c>
      <c r="AN265" s="520">
        <v>0.70553424657534236</v>
      </c>
      <c r="AO265" s="527">
        <v>0.21895890410958904</v>
      </c>
      <c r="AP265" s="528">
        <v>0.92449315068493143</v>
      </c>
      <c r="AQ265" s="520">
        <v>0.70553424657534236</v>
      </c>
      <c r="AR265" s="520">
        <v>0.21895890410958904</v>
      </c>
      <c r="AS265" s="520">
        <v>0.92449315068493143</v>
      </c>
      <c r="AT265" s="520">
        <v>27.734794520547943</v>
      </c>
      <c r="AU265" s="529" t="s">
        <v>231</v>
      </c>
      <c r="AV265" s="530" t="s">
        <v>431</v>
      </c>
      <c r="AW265" s="519" t="s">
        <v>232</v>
      </c>
      <c r="AX265" s="573" t="s">
        <v>58</v>
      </c>
      <c r="AY265" s="531" t="s">
        <v>4435</v>
      </c>
      <c r="AZ265" s="519" t="s">
        <v>234</v>
      </c>
      <c r="BB265" s="533"/>
    </row>
    <row r="266" spans="1:54" s="519" customFormat="1" ht="15" customHeight="1" x14ac:dyDescent="0.25">
      <c r="A266" s="518">
        <v>456</v>
      </c>
      <c r="B266" s="557" t="s">
        <v>17088</v>
      </c>
      <c r="C266" s="584"/>
      <c r="D266" s="701">
        <v>2020</v>
      </c>
      <c r="E266" s="558" t="s">
        <v>52</v>
      </c>
      <c r="F266" s="573" t="s">
        <v>58</v>
      </c>
      <c r="G266" s="519" t="s">
        <v>4436</v>
      </c>
      <c r="H266" s="519" t="s">
        <v>4437</v>
      </c>
      <c r="I266" s="519" t="s">
        <v>4438</v>
      </c>
      <c r="K266" s="519" t="s">
        <v>317</v>
      </c>
      <c r="L266" s="519" t="s">
        <v>1413</v>
      </c>
      <c r="M266" s="519" t="s">
        <v>221</v>
      </c>
      <c r="N266" s="573" t="s">
        <v>222</v>
      </c>
      <c r="O266" s="573" t="s">
        <v>221</v>
      </c>
      <c r="P266" s="573" t="s">
        <v>879</v>
      </c>
      <c r="Q266" s="520">
        <v>3</v>
      </c>
      <c r="R266" s="520">
        <v>1.6</v>
      </c>
      <c r="S266" s="521">
        <v>4.8</v>
      </c>
      <c r="T266" s="613">
        <v>2</v>
      </c>
      <c r="U266" s="614"/>
      <c r="V266" s="614">
        <v>1</v>
      </c>
      <c r="W266" s="614"/>
      <c r="X266" s="614">
        <v>0</v>
      </c>
      <c r="Y266" s="524"/>
      <c r="Z266" s="524"/>
      <c r="AA266" s="524"/>
      <c r="AB266" s="519" t="s">
        <v>62</v>
      </c>
      <c r="AC266" s="558" t="s">
        <v>224</v>
      </c>
      <c r="AD266" s="559" t="s">
        <v>225</v>
      </c>
      <c r="AE266" s="519" t="s">
        <v>1503</v>
      </c>
      <c r="AF266" s="608" t="s">
        <v>1504</v>
      </c>
      <c r="AG266" s="519" t="s">
        <v>1505</v>
      </c>
      <c r="AH266" s="519" t="s">
        <v>4439</v>
      </c>
      <c r="AI266" s="519" t="s">
        <v>4440</v>
      </c>
      <c r="AJ266" s="526" t="s">
        <v>230</v>
      </c>
      <c r="AK266" s="608" t="s">
        <v>60</v>
      </c>
      <c r="AL266" s="527">
        <v>0.114</v>
      </c>
      <c r="AM266" s="520">
        <v>3360</v>
      </c>
      <c r="AN266" s="520">
        <v>0.80087671232876712</v>
      </c>
      <c r="AO266" s="527">
        <v>0.24854794520547946</v>
      </c>
      <c r="AP266" s="528">
        <v>1.0494246575342465</v>
      </c>
      <c r="AQ266" s="520">
        <v>0.80087671232876712</v>
      </c>
      <c r="AR266" s="520">
        <v>0.24854794520547946</v>
      </c>
      <c r="AS266" s="520">
        <v>1.0494246575342465</v>
      </c>
      <c r="AT266" s="520">
        <v>31.482739726027397</v>
      </c>
      <c r="AU266" s="529" t="s">
        <v>231</v>
      </c>
      <c r="AV266" s="530" t="s">
        <v>431</v>
      </c>
      <c r="AW266" s="519" t="s">
        <v>232</v>
      </c>
      <c r="AX266" s="573" t="s">
        <v>58</v>
      </c>
      <c r="AY266" s="531" t="s">
        <v>4441</v>
      </c>
      <c r="AZ266" s="519" t="s">
        <v>234</v>
      </c>
      <c r="BB266" s="533"/>
    </row>
    <row r="267" spans="1:54" s="166" customFormat="1" ht="15" customHeight="1" x14ac:dyDescent="0.25">
      <c r="A267" s="182">
        <v>458</v>
      </c>
      <c r="B267" s="678" t="s">
        <v>17124</v>
      </c>
      <c r="C267" s="581"/>
      <c r="D267" s="700" t="s">
        <v>17140</v>
      </c>
      <c r="E267" s="170" t="s">
        <v>52</v>
      </c>
      <c r="F267" s="198" t="s">
        <v>58</v>
      </c>
      <c r="G267" s="166" t="s">
        <v>4448</v>
      </c>
      <c r="H267" s="166" t="s">
        <v>4449</v>
      </c>
      <c r="I267" s="166" t="s">
        <v>4450</v>
      </c>
      <c r="K267" s="166" t="s">
        <v>219</v>
      </c>
      <c r="L267" s="166" t="s">
        <v>220</v>
      </c>
      <c r="M267" s="166" t="s">
        <v>221</v>
      </c>
      <c r="N267" s="198" t="s">
        <v>222</v>
      </c>
      <c r="O267" s="198" t="s">
        <v>221</v>
      </c>
      <c r="P267" s="198" t="s">
        <v>879</v>
      </c>
      <c r="Q267" s="199">
        <v>1.5</v>
      </c>
      <c r="R267" s="199">
        <v>1.6</v>
      </c>
      <c r="S267" s="221">
        <v>2.4</v>
      </c>
      <c r="T267" s="345">
        <v>1</v>
      </c>
      <c r="U267" s="346"/>
      <c r="V267" s="346">
        <v>1</v>
      </c>
      <c r="W267" s="346"/>
      <c r="X267" s="346">
        <v>0</v>
      </c>
      <c r="Y267" s="183"/>
      <c r="Z267" s="183"/>
      <c r="AA267" s="183"/>
      <c r="AB267" s="166" t="s">
        <v>62</v>
      </c>
      <c r="AC267" s="170" t="s">
        <v>224</v>
      </c>
      <c r="AD267" s="185" t="s">
        <v>225</v>
      </c>
      <c r="AE267" s="166" t="s">
        <v>1503</v>
      </c>
      <c r="AF267" s="203" t="s">
        <v>1504</v>
      </c>
      <c r="AG267" s="166" t="s">
        <v>1505</v>
      </c>
      <c r="AH267" s="166" t="s">
        <v>98</v>
      </c>
      <c r="AI267" s="166" t="s">
        <v>4428</v>
      </c>
      <c r="AJ267" s="165" t="s">
        <v>230</v>
      </c>
      <c r="AK267" s="203" t="s">
        <v>60</v>
      </c>
      <c r="AL267" s="167">
        <v>0.114</v>
      </c>
      <c r="AM267" s="186">
        <v>1200</v>
      </c>
      <c r="AN267" s="186">
        <v>0.28602739726027393</v>
      </c>
      <c r="AO267" s="167">
        <v>8.8767123287671224E-2</v>
      </c>
      <c r="AP267" s="187">
        <v>0.37479452054794515</v>
      </c>
      <c r="AQ267" s="186">
        <v>0.28602739726027393</v>
      </c>
      <c r="AR267" s="186">
        <v>8.8767123287671224E-2</v>
      </c>
      <c r="AS267" s="186">
        <v>0.37479452054794515</v>
      </c>
      <c r="AT267" s="186">
        <v>11.243835616438355</v>
      </c>
      <c r="AU267" s="193" t="s">
        <v>231</v>
      </c>
      <c r="AV267" s="194" t="s">
        <v>431</v>
      </c>
      <c r="AW267" s="166" t="s">
        <v>232</v>
      </c>
      <c r="AX267" s="198" t="s">
        <v>58</v>
      </c>
      <c r="AY267" s="231" t="s">
        <v>4451</v>
      </c>
      <c r="AZ267" s="166" t="s">
        <v>234</v>
      </c>
      <c r="BB267" s="196"/>
    </row>
    <row r="268" spans="1:54" s="519" customFormat="1" ht="15" customHeight="1" x14ac:dyDescent="0.25">
      <c r="A268" s="518">
        <v>459</v>
      </c>
      <c r="B268" s="557" t="s">
        <v>17088</v>
      </c>
      <c r="C268" s="584"/>
      <c r="D268" s="701">
        <v>2020</v>
      </c>
      <c r="E268" s="519" t="s">
        <v>52</v>
      </c>
      <c r="F268" s="573" t="s">
        <v>58</v>
      </c>
      <c r="G268" s="519" t="s">
        <v>4452</v>
      </c>
      <c r="H268" s="519" t="s">
        <v>4453</v>
      </c>
      <c r="I268" s="519" t="s">
        <v>4454</v>
      </c>
      <c r="K268" s="519" t="s">
        <v>219</v>
      </c>
      <c r="L268" s="519" t="s">
        <v>316</v>
      </c>
      <c r="M268" s="519" t="s">
        <v>221</v>
      </c>
      <c r="N268" s="573" t="s">
        <v>222</v>
      </c>
      <c r="O268" s="573" t="s">
        <v>221</v>
      </c>
      <c r="P268" s="573" t="s">
        <v>879</v>
      </c>
      <c r="Q268" s="520">
        <v>3</v>
      </c>
      <c r="R268" s="520">
        <v>1.6</v>
      </c>
      <c r="S268" s="521">
        <v>4.8</v>
      </c>
      <c r="T268" s="613">
        <v>2</v>
      </c>
      <c r="U268" s="614"/>
      <c r="V268" s="614">
        <v>1</v>
      </c>
      <c r="W268" s="614"/>
      <c r="X268" s="614">
        <v>0</v>
      </c>
      <c r="Y268" s="524"/>
      <c r="Z268" s="524"/>
      <c r="AA268" s="524"/>
      <c r="AB268" s="610" t="s">
        <v>16652</v>
      </c>
      <c r="AC268" s="608" t="s">
        <v>230</v>
      </c>
      <c r="AD268" s="608" t="s">
        <v>230</v>
      </c>
      <c r="AE268" s="608" t="s">
        <v>230</v>
      </c>
      <c r="AF268" s="608" t="s">
        <v>230</v>
      </c>
      <c r="AG268" s="608" t="s">
        <v>230</v>
      </c>
      <c r="AH268" s="519" t="s">
        <v>4455</v>
      </c>
      <c r="AI268" s="519" t="s">
        <v>4456</v>
      </c>
      <c r="AJ268" s="526" t="s">
        <v>230</v>
      </c>
      <c r="AK268" s="608" t="s">
        <v>60</v>
      </c>
      <c r="AL268" s="527">
        <v>0.114</v>
      </c>
      <c r="AM268" s="520">
        <v>720</v>
      </c>
      <c r="AN268" s="520">
        <v>0.17161643835616436</v>
      </c>
      <c r="AO268" s="527">
        <v>5.3260273972602745E-2</v>
      </c>
      <c r="AP268" s="528">
        <v>0.2248767123287671</v>
      </c>
      <c r="AQ268" s="520">
        <v>0.17161643835616436</v>
      </c>
      <c r="AR268" s="520">
        <v>5.3260273972602745E-2</v>
      </c>
      <c r="AS268" s="520">
        <v>0.2248767123287671</v>
      </c>
      <c r="AT268" s="520">
        <v>6.746301369863013</v>
      </c>
      <c r="AU268" s="529" t="s">
        <v>231</v>
      </c>
      <c r="AV268" s="530" t="s">
        <v>431</v>
      </c>
      <c r="AW268" s="519" t="s">
        <v>232</v>
      </c>
      <c r="AX268" s="573" t="s">
        <v>58</v>
      </c>
      <c r="AY268" s="531" t="s">
        <v>4457</v>
      </c>
      <c r="AZ268" s="519" t="s">
        <v>234</v>
      </c>
      <c r="BB268" s="533"/>
    </row>
    <row r="269" spans="1:54" s="166" customFormat="1" ht="15" customHeight="1" x14ac:dyDescent="0.25">
      <c r="A269" s="182">
        <v>460</v>
      </c>
      <c r="B269" s="678" t="s">
        <v>17124</v>
      </c>
      <c r="C269" s="581"/>
      <c r="D269" s="700" t="s">
        <v>17140</v>
      </c>
      <c r="E269" s="170" t="s">
        <v>52</v>
      </c>
      <c r="F269" s="198" t="s">
        <v>58</v>
      </c>
      <c r="G269" s="166" t="s">
        <v>4458</v>
      </c>
      <c r="H269" s="166" t="s">
        <v>4459</v>
      </c>
      <c r="I269" s="166" t="s">
        <v>4460</v>
      </c>
      <c r="K269" s="166" t="s">
        <v>219</v>
      </c>
      <c r="L269" s="166" t="s">
        <v>220</v>
      </c>
      <c r="M269" s="166" t="s">
        <v>221</v>
      </c>
      <c r="N269" s="198" t="s">
        <v>222</v>
      </c>
      <c r="O269" s="198" t="s">
        <v>221</v>
      </c>
      <c r="P269" s="198" t="s">
        <v>879</v>
      </c>
      <c r="Q269" s="199">
        <v>1.5</v>
      </c>
      <c r="R269" s="199">
        <v>1.6</v>
      </c>
      <c r="S269" s="221">
        <v>2.4</v>
      </c>
      <c r="T269" s="345">
        <v>1</v>
      </c>
      <c r="U269" s="346"/>
      <c r="V269" s="346">
        <v>1</v>
      </c>
      <c r="W269" s="346"/>
      <c r="X269" s="346">
        <v>0</v>
      </c>
      <c r="Y269" s="183"/>
      <c r="Z269" s="183"/>
      <c r="AA269" s="183"/>
      <c r="AB269" s="166" t="s">
        <v>62</v>
      </c>
      <c r="AC269" s="170" t="s">
        <v>224</v>
      </c>
      <c r="AD269" s="185" t="s">
        <v>225</v>
      </c>
      <c r="AE269" s="166" t="s">
        <v>1503</v>
      </c>
      <c r="AF269" s="203" t="s">
        <v>1504</v>
      </c>
      <c r="AG269" s="166" t="s">
        <v>1505</v>
      </c>
      <c r="AH269" s="166" t="s">
        <v>4461</v>
      </c>
      <c r="AI269" s="166" t="s">
        <v>4462</v>
      </c>
      <c r="AJ269" s="165" t="s">
        <v>230</v>
      </c>
      <c r="AK269" s="203" t="s">
        <v>60</v>
      </c>
      <c r="AL269" s="167">
        <v>0.114</v>
      </c>
      <c r="AM269" s="186">
        <v>1440</v>
      </c>
      <c r="AN269" s="186">
        <v>0.34323287671232872</v>
      </c>
      <c r="AO269" s="167">
        <v>0.10652054794520549</v>
      </c>
      <c r="AP269" s="187">
        <v>0.44975342465753421</v>
      </c>
      <c r="AQ269" s="186">
        <v>0.34323287671232872</v>
      </c>
      <c r="AR269" s="186">
        <v>0.10652054794520549</v>
      </c>
      <c r="AS269" s="186">
        <v>0.44975342465753421</v>
      </c>
      <c r="AT269" s="186">
        <v>13.492602739726026</v>
      </c>
      <c r="AU269" s="193" t="s">
        <v>231</v>
      </c>
      <c r="AV269" s="194" t="s">
        <v>431</v>
      </c>
      <c r="AW269" s="166" t="s">
        <v>232</v>
      </c>
      <c r="AX269" s="198" t="s">
        <v>58</v>
      </c>
      <c r="AY269" s="195" t="s">
        <v>4463</v>
      </c>
      <c r="AZ269" s="166" t="s">
        <v>234</v>
      </c>
      <c r="BB269" s="196"/>
    </row>
    <row r="270" spans="1:54" s="519" customFormat="1" ht="15" customHeight="1" x14ac:dyDescent="0.25">
      <c r="A270" s="518">
        <v>461</v>
      </c>
      <c r="B270" s="557" t="s">
        <v>17088</v>
      </c>
      <c r="C270" s="584"/>
      <c r="D270" s="701">
        <v>2020</v>
      </c>
      <c r="E270" s="558" t="s">
        <v>52</v>
      </c>
      <c r="F270" s="573" t="s">
        <v>58</v>
      </c>
      <c r="G270" s="519" t="s">
        <v>4464</v>
      </c>
      <c r="H270" s="519" t="s">
        <v>4465</v>
      </c>
      <c r="I270" s="519" t="s">
        <v>4466</v>
      </c>
      <c r="K270" s="519" t="s">
        <v>317</v>
      </c>
      <c r="L270" s="519" t="s">
        <v>1413</v>
      </c>
      <c r="M270" s="519" t="s">
        <v>221</v>
      </c>
      <c r="N270" s="573" t="s">
        <v>222</v>
      </c>
      <c r="O270" s="573" t="s">
        <v>221</v>
      </c>
      <c r="P270" s="573" t="s">
        <v>879</v>
      </c>
      <c r="Q270" s="520">
        <v>3</v>
      </c>
      <c r="R270" s="520">
        <v>1.6</v>
      </c>
      <c r="S270" s="521">
        <v>4.8</v>
      </c>
      <c r="T270" s="613">
        <v>2</v>
      </c>
      <c r="U270" s="614"/>
      <c r="V270" s="614">
        <v>1</v>
      </c>
      <c r="W270" s="614"/>
      <c r="X270" s="614">
        <v>0</v>
      </c>
      <c r="Y270" s="524"/>
      <c r="Z270" s="524"/>
      <c r="AA270" s="524"/>
      <c r="AB270" s="519" t="s">
        <v>62</v>
      </c>
      <c r="AC270" s="558" t="s">
        <v>224</v>
      </c>
      <c r="AD270" s="559" t="s">
        <v>225</v>
      </c>
      <c r="AE270" s="519" t="s">
        <v>1503</v>
      </c>
      <c r="AF270" s="608" t="s">
        <v>1504</v>
      </c>
      <c r="AG270" s="519" t="s">
        <v>1505</v>
      </c>
      <c r="AH270" s="519" t="s">
        <v>4467</v>
      </c>
      <c r="AI270" s="519" t="s">
        <v>4468</v>
      </c>
      <c r="AJ270" s="526" t="s">
        <v>230</v>
      </c>
      <c r="AK270" s="608" t="s">
        <v>60</v>
      </c>
      <c r="AL270" s="527">
        <v>0.114</v>
      </c>
      <c r="AM270" s="520">
        <v>2640</v>
      </c>
      <c r="AN270" s="520">
        <v>0.62926027397260265</v>
      </c>
      <c r="AO270" s="527">
        <v>0.19528767123287671</v>
      </c>
      <c r="AP270" s="528">
        <v>0.82454794520547936</v>
      </c>
      <c r="AQ270" s="520">
        <v>0.62926027397260265</v>
      </c>
      <c r="AR270" s="520">
        <v>0.19528767123287671</v>
      </c>
      <c r="AS270" s="520">
        <v>0.82454794520547936</v>
      </c>
      <c r="AT270" s="520">
        <v>24.736438356164381</v>
      </c>
      <c r="AU270" s="529" t="s">
        <v>231</v>
      </c>
      <c r="AV270" s="530" t="s">
        <v>431</v>
      </c>
      <c r="AW270" s="519" t="s">
        <v>232</v>
      </c>
      <c r="AX270" s="573" t="s">
        <v>58</v>
      </c>
      <c r="AY270" s="531" t="s">
        <v>4469</v>
      </c>
      <c r="AZ270" s="519" t="s">
        <v>234</v>
      </c>
      <c r="BB270" s="533"/>
    </row>
    <row r="271" spans="1:54" s="166" customFormat="1" ht="15" customHeight="1" x14ac:dyDescent="0.25">
      <c r="A271" s="182">
        <v>462</v>
      </c>
      <c r="B271" s="678" t="s">
        <v>17124</v>
      </c>
      <c r="C271" s="581"/>
      <c r="D271" s="700" t="s">
        <v>17140</v>
      </c>
      <c r="E271" s="170" t="s">
        <v>52</v>
      </c>
      <c r="F271" s="198" t="s">
        <v>58</v>
      </c>
      <c r="G271" s="166" t="s">
        <v>4470</v>
      </c>
      <c r="H271" s="166" t="s">
        <v>4471</v>
      </c>
      <c r="I271" s="166" t="s">
        <v>4472</v>
      </c>
      <c r="K271" s="166" t="s">
        <v>219</v>
      </c>
      <c r="L271" s="166" t="s">
        <v>220</v>
      </c>
      <c r="M271" s="166" t="s">
        <v>221</v>
      </c>
      <c r="N271" s="198" t="s">
        <v>222</v>
      </c>
      <c r="O271" s="198" t="s">
        <v>221</v>
      </c>
      <c r="P271" s="198" t="s">
        <v>879</v>
      </c>
      <c r="Q271" s="199">
        <v>1.5</v>
      </c>
      <c r="R271" s="199">
        <v>1.6</v>
      </c>
      <c r="S271" s="221">
        <v>2.4</v>
      </c>
      <c r="T271" s="345">
        <v>1</v>
      </c>
      <c r="U271" s="346"/>
      <c r="V271" s="346">
        <v>1</v>
      </c>
      <c r="W271" s="346"/>
      <c r="X271" s="346">
        <v>0</v>
      </c>
      <c r="Y271" s="183"/>
      <c r="Z271" s="183"/>
      <c r="AA271" s="183"/>
      <c r="AB271" s="166" t="s">
        <v>62</v>
      </c>
      <c r="AC271" s="170" t="s">
        <v>224</v>
      </c>
      <c r="AD271" s="185" t="s">
        <v>225</v>
      </c>
      <c r="AE271" s="166" t="s">
        <v>1503</v>
      </c>
      <c r="AF271" s="203" t="s">
        <v>1504</v>
      </c>
      <c r="AG271" s="166" t="s">
        <v>1505</v>
      </c>
      <c r="AH271" s="166" t="s">
        <v>4473</v>
      </c>
      <c r="AI271" s="166" t="s">
        <v>4474</v>
      </c>
      <c r="AJ271" s="165" t="s">
        <v>230</v>
      </c>
      <c r="AK271" s="203" t="s">
        <v>60</v>
      </c>
      <c r="AL271" s="167">
        <v>0.114</v>
      </c>
      <c r="AM271" s="186">
        <v>2160</v>
      </c>
      <c r="AN271" s="186">
        <v>0.51484931506849307</v>
      </c>
      <c r="AO271" s="167">
        <v>0.15978082191780821</v>
      </c>
      <c r="AP271" s="187">
        <v>0.67463013698630125</v>
      </c>
      <c r="AQ271" s="186">
        <v>0.51484931506849307</v>
      </c>
      <c r="AR271" s="186">
        <v>0.15978082191780821</v>
      </c>
      <c r="AS271" s="186">
        <v>0.67463013698630125</v>
      </c>
      <c r="AT271" s="186">
        <v>20.238904109589036</v>
      </c>
      <c r="AU271" s="193" t="s">
        <v>231</v>
      </c>
      <c r="AV271" s="194" t="s">
        <v>431</v>
      </c>
      <c r="AW271" s="166" t="s">
        <v>232</v>
      </c>
      <c r="AX271" s="198" t="s">
        <v>58</v>
      </c>
      <c r="AY271" s="195" t="s">
        <v>4475</v>
      </c>
      <c r="AZ271" s="166" t="s">
        <v>234</v>
      </c>
      <c r="BB271" s="196"/>
    </row>
    <row r="272" spans="1:54" s="166" customFormat="1" ht="15" customHeight="1" x14ac:dyDescent="0.25">
      <c r="A272" s="182">
        <v>464</v>
      </c>
      <c r="B272" s="678" t="s">
        <v>17124</v>
      </c>
      <c r="C272" s="581"/>
      <c r="D272" s="700" t="s">
        <v>17140</v>
      </c>
      <c r="E272" s="170" t="s">
        <v>52</v>
      </c>
      <c r="F272" s="198" t="s">
        <v>58</v>
      </c>
      <c r="G272" s="166" t="s">
        <v>4483</v>
      </c>
      <c r="H272" s="166" t="s">
        <v>4484</v>
      </c>
      <c r="I272" s="166" t="s">
        <v>4485</v>
      </c>
      <c r="K272" s="166" t="s">
        <v>219</v>
      </c>
      <c r="L272" s="166" t="s">
        <v>220</v>
      </c>
      <c r="M272" s="166" t="s">
        <v>221</v>
      </c>
      <c r="N272" s="198" t="s">
        <v>222</v>
      </c>
      <c r="O272" s="198" t="s">
        <v>221</v>
      </c>
      <c r="P272" s="198" t="s">
        <v>879</v>
      </c>
      <c r="Q272" s="199">
        <v>1.5</v>
      </c>
      <c r="R272" s="199">
        <v>1.6</v>
      </c>
      <c r="S272" s="221">
        <v>2.4</v>
      </c>
      <c r="T272" s="345">
        <v>1</v>
      </c>
      <c r="U272" s="346"/>
      <c r="V272" s="346">
        <v>1</v>
      </c>
      <c r="W272" s="346"/>
      <c r="X272" s="346">
        <v>0</v>
      </c>
      <c r="Y272" s="183"/>
      <c r="Z272" s="183"/>
      <c r="AA272" s="183"/>
      <c r="AB272" s="166" t="s">
        <v>62</v>
      </c>
      <c r="AC272" s="170" t="s">
        <v>224</v>
      </c>
      <c r="AD272" s="185" t="s">
        <v>225</v>
      </c>
      <c r="AE272" s="166" t="s">
        <v>1503</v>
      </c>
      <c r="AF272" s="203" t="s">
        <v>1504</v>
      </c>
      <c r="AG272" s="166" t="s">
        <v>1505</v>
      </c>
      <c r="AH272" s="166" t="s">
        <v>4479</v>
      </c>
      <c r="AI272" s="166" t="s">
        <v>4486</v>
      </c>
      <c r="AJ272" s="165" t="s">
        <v>230</v>
      </c>
      <c r="AK272" s="203" t="s">
        <v>60</v>
      </c>
      <c r="AL272" s="167">
        <v>0.114</v>
      </c>
      <c r="AM272" s="186">
        <v>1680</v>
      </c>
      <c r="AN272" s="186">
        <v>0.40043835616438356</v>
      </c>
      <c r="AO272" s="167">
        <v>0.12427397260273973</v>
      </c>
      <c r="AP272" s="187">
        <v>0.52471232876712326</v>
      </c>
      <c r="AQ272" s="186">
        <v>0.40043835616438356</v>
      </c>
      <c r="AR272" s="186">
        <v>0.12427397260273973</v>
      </c>
      <c r="AS272" s="186">
        <v>0.52471232876712326</v>
      </c>
      <c r="AT272" s="186">
        <v>15.741369863013698</v>
      </c>
      <c r="AU272" s="193" t="s">
        <v>231</v>
      </c>
      <c r="AV272" s="194" t="s">
        <v>431</v>
      </c>
      <c r="AW272" s="166" t="s">
        <v>232</v>
      </c>
      <c r="AX272" s="198" t="s">
        <v>58</v>
      </c>
      <c r="AY272" s="195" t="s">
        <v>4487</v>
      </c>
      <c r="AZ272" s="166" t="s">
        <v>234</v>
      </c>
      <c r="BB272" s="196"/>
    </row>
    <row r="273" spans="1:54" s="519" customFormat="1" ht="15" customHeight="1" x14ac:dyDescent="0.25">
      <c r="A273" s="518">
        <v>466</v>
      </c>
      <c r="B273" s="557" t="s">
        <v>17088</v>
      </c>
      <c r="C273" s="584"/>
      <c r="D273" s="701">
        <v>2020</v>
      </c>
      <c r="E273" s="558" t="s">
        <v>52</v>
      </c>
      <c r="F273" s="573" t="s">
        <v>58</v>
      </c>
      <c r="G273" s="519" t="s">
        <v>4494</v>
      </c>
      <c r="H273" s="519" t="s">
        <v>4495</v>
      </c>
      <c r="I273" s="519" t="s">
        <v>4496</v>
      </c>
      <c r="K273" s="519" t="s">
        <v>219</v>
      </c>
      <c r="L273" s="519" t="s">
        <v>220</v>
      </c>
      <c r="M273" s="519" t="s">
        <v>221</v>
      </c>
      <c r="N273" s="573" t="s">
        <v>222</v>
      </c>
      <c r="O273" s="573" t="s">
        <v>221</v>
      </c>
      <c r="P273" s="573" t="s">
        <v>879</v>
      </c>
      <c r="Q273" s="520">
        <v>3</v>
      </c>
      <c r="R273" s="520">
        <v>1.6</v>
      </c>
      <c r="S273" s="521">
        <v>4.8</v>
      </c>
      <c r="T273" s="613">
        <v>2</v>
      </c>
      <c r="U273" s="614"/>
      <c r="V273" s="614">
        <v>1</v>
      </c>
      <c r="W273" s="614"/>
      <c r="X273" s="614">
        <v>0</v>
      </c>
      <c r="Y273" s="524"/>
      <c r="Z273" s="524"/>
      <c r="AA273" s="524"/>
      <c r="AB273" s="519" t="s">
        <v>62</v>
      </c>
      <c r="AC273" s="558" t="s">
        <v>224</v>
      </c>
      <c r="AD273" s="559" t="s">
        <v>225</v>
      </c>
      <c r="AE273" s="519" t="s">
        <v>1503</v>
      </c>
      <c r="AF273" s="608" t="s">
        <v>1504</v>
      </c>
      <c r="AG273" s="519" t="s">
        <v>1505</v>
      </c>
      <c r="AH273" s="519" t="s">
        <v>1534</v>
      </c>
      <c r="AI273" s="519" t="s">
        <v>4497</v>
      </c>
      <c r="AJ273" s="526" t="s">
        <v>230</v>
      </c>
      <c r="AK273" s="608" t="s">
        <v>60</v>
      </c>
      <c r="AL273" s="527">
        <v>0.114</v>
      </c>
      <c r="AM273" s="520">
        <v>3100</v>
      </c>
      <c r="AN273" s="520">
        <v>0.73890410958904107</v>
      </c>
      <c r="AO273" s="527">
        <v>0.2293150684931507</v>
      </c>
      <c r="AP273" s="528">
        <v>0.96821917808219182</v>
      </c>
      <c r="AQ273" s="520">
        <v>0.73890410958904107</v>
      </c>
      <c r="AR273" s="520">
        <v>0.2293150684931507</v>
      </c>
      <c r="AS273" s="520">
        <v>0.96821917808219182</v>
      </c>
      <c r="AT273" s="520">
        <v>29.046575342465754</v>
      </c>
      <c r="AU273" s="529" t="s">
        <v>231</v>
      </c>
      <c r="AV273" s="530" t="s">
        <v>431</v>
      </c>
      <c r="AW273" s="519" t="s">
        <v>232</v>
      </c>
      <c r="AX273" s="573" t="s">
        <v>58</v>
      </c>
      <c r="AY273" s="649" t="s">
        <v>4498</v>
      </c>
      <c r="AZ273" s="519" t="s">
        <v>234</v>
      </c>
      <c r="BB273" s="533"/>
    </row>
    <row r="274" spans="1:54" s="166" customFormat="1" ht="15" customHeight="1" x14ac:dyDescent="0.25">
      <c r="A274" s="182">
        <v>467</v>
      </c>
      <c r="B274" s="678" t="s">
        <v>17124</v>
      </c>
      <c r="C274" s="581"/>
      <c r="D274" s="700" t="s">
        <v>17140</v>
      </c>
      <c r="E274" s="170" t="s">
        <v>52</v>
      </c>
      <c r="F274" s="198" t="s">
        <v>58</v>
      </c>
      <c r="G274" s="166" t="s">
        <v>4499</v>
      </c>
      <c r="H274" s="166" t="s">
        <v>4500</v>
      </c>
      <c r="I274" s="166" t="s">
        <v>4501</v>
      </c>
      <c r="K274" s="166" t="s">
        <v>219</v>
      </c>
      <c r="L274" s="166" t="s">
        <v>220</v>
      </c>
      <c r="M274" s="166" t="s">
        <v>221</v>
      </c>
      <c r="N274" s="198" t="s">
        <v>222</v>
      </c>
      <c r="O274" s="198" t="s">
        <v>221</v>
      </c>
      <c r="P274" s="198" t="s">
        <v>879</v>
      </c>
      <c r="Q274" s="199">
        <v>1.5</v>
      </c>
      <c r="R274" s="199">
        <v>1.6</v>
      </c>
      <c r="S274" s="221">
        <v>2.4</v>
      </c>
      <c r="T274" s="345">
        <v>1</v>
      </c>
      <c r="U274" s="346"/>
      <c r="V274" s="346">
        <v>1</v>
      </c>
      <c r="W274" s="346"/>
      <c r="X274" s="346">
        <v>0</v>
      </c>
      <c r="Y274" s="183"/>
      <c r="Z274" s="183"/>
      <c r="AA274" s="183"/>
      <c r="AB274" s="166" t="s">
        <v>62</v>
      </c>
      <c r="AC274" s="170" t="s">
        <v>224</v>
      </c>
      <c r="AD274" s="185" t="s">
        <v>225</v>
      </c>
      <c r="AE274" s="166" t="s">
        <v>1503</v>
      </c>
      <c r="AF274" s="203" t="s">
        <v>1504</v>
      </c>
      <c r="AG274" s="166" t="s">
        <v>1505</v>
      </c>
      <c r="AH274" s="166" t="s">
        <v>4502</v>
      </c>
      <c r="AI274" s="166" t="s">
        <v>4503</v>
      </c>
      <c r="AJ274" s="165" t="s">
        <v>230</v>
      </c>
      <c r="AK274" s="203" t="s">
        <v>60</v>
      </c>
      <c r="AL274" s="167">
        <v>0.114</v>
      </c>
      <c r="AM274" s="186">
        <v>1000</v>
      </c>
      <c r="AN274" s="186">
        <v>0.23835616438356164</v>
      </c>
      <c r="AO274" s="167">
        <v>7.3972602739726029E-2</v>
      </c>
      <c r="AP274" s="187">
        <v>0.31232876712328766</v>
      </c>
      <c r="AQ274" s="186">
        <v>0.23835616438356164</v>
      </c>
      <c r="AR274" s="186">
        <v>7.3972602739726029E-2</v>
      </c>
      <c r="AS274" s="186">
        <v>0.31232876712328766</v>
      </c>
      <c r="AT274" s="186">
        <v>9.3698630136986303</v>
      </c>
      <c r="AU274" s="193" t="s">
        <v>231</v>
      </c>
      <c r="AV274" s="194" t="s">
        <v>431</v>
      </c>
      <c r="AW274" s="166" t="s">
        <v>232</v>
      </c>
      <c r="AX274" s="198" t="s">
        <v>58</v>
      </c>
      <c r="AY274" s="195" t="s">
        <v>4504</v>
      </c>
      <c r="AZ274" s="166" t="s">
        <v>234</v>
      </c>
      <c r="BB274" s="196"/>
    </row>
    <row r="275" spans="1:54" s="519" customFormat="1" ht="15" customHeight="1" x14ac:dyDescent="0.25">
      <c r="A275" s="518">
        <v>468</v>
      </c>
      <c r="B275" s="557" t="s">
        <v>17088</v>
      </c>
      <c r="C275" s="584"/>
      <c r="D275" s="701">
        <v>2020</v>
      </c>
      <c r="E275" s="558" t="s">
        <v>52</v>
      </c>
      <c r="F275" s="573" t="s">
        <v>58</v>
      </c>
      <c r="G275" s="519" t="s">
        <v>4505</v>
      </c>
      <c r="H275" s="519" t="s">
        <v>4506</v>
      </c>
      <c r="I275" s="519" t="s">
        <v>4507</v>
      </c>
      <c r="K275" s="519" t="s">
        <v>219</v>
      </c>
      <c r="L275" s="519" t="s">
        <v>220</v>
      </c>
      <c r="M275" s="519" t="s">
        <v>221</v>
      </c>
      <c r="N275" s="573" t="s">
        <v>222</v>
      </c>
      <c r="O275" s="573" t="s">
        <v>221</v>
      </c>
      <c r="P275" s="573" t="s">
        <v>879</v>
      </c>
      <c r="Q275" s="520">
        <v>3</v>
      </c>
      <c r="R275" s="520">
        <v>1.6</v>
      </c>
      <c r="S275" s="521">
        <v>4.8</v>
      </c>
      <c r="T275" s="613">
        <v>2</v>
      </c>
      <c r="U275" s="614"/>
      <c r="V275" s="614">
        <v>1</v>
      </c>
      <c r="W275" s="614"/>
      <c r="X275" s="614">
        <v>0</v>
      </c>
      <c r="Y275" s="524"/>
      <c r="Z275" s="524"/>
      <c r="AA275" s="524"/>
      <c r="AB275" s="519" t="s">
        <v>62</v>
      </c>
      <c r="AC275" s="558" t="s">
        <v>224</v>
      </c>
      <c r="AD275" s="559" t="s">
        <v>225</v>
      </c>
      <c r="AE275" s="519" t="s">
        <v>1503</v>
      </c>
      <c r="AF275" s="608" t="s">
        <v>1504</v>
      </c>
      <c r="AG275" s="519" t="s">
        <v>1505</v>
      </c>
      <c r="AH275" s="519" t="s">
        <v>1534</v>
      </c>
      <c r="AI275" s="519" t="s">
        <v>4508</v>
      </c>
      <c r="AJ275" s="526" t="s">
        <v>230</v>
      </c>
      <c r="AK275" s="608" t="s">
        <v>60</v>
      </c>
      <c r="AL275" s="527">
        <v>0.114</v>
      </c>
      <c r="AM275" s="520">
        <v>2700</v>
      </c>
      <c r="AN275" s="520">
        <v>0.64356164383561643</v>
      </c>
      <c r="AO275" s="527">
        <v>0.19972602739726028</v>
      </c>
      <c r="AP275" s="528">
        <v>0.84328767123287673</v>
      </c>
      <c r="AQ275" s="520">
        <v>0.64356164383561643</v>
      </c>
      <c r="AR275" s="520">
        <v>0.19972602739726028</v>
      </c>
      <c r="AS275" s="520">
        <v>0.84328767123287673</v>
      </c>
      <c r="AT275" s="520">
        <v>25.298630136986301</v>
      </c>
      <c r="AU275" s="529" t="s">
        <v>231</v>
      </c>
      <c r="AV275" s="530" t="s">
        <v>431</v>
      </c>
      <c r="AW275" s="519" t="s">
        <v>232</v>
      </c>
      <c r="AX275" s="573" t="s">
        <v>58</v>
      </c>
      <c r="AY275" s="649" t="s">
        <v>4509</v>
      </c>
      <c r="AZ275" s="519" t="s">
        <v>234</v>
      </c>
      <c r="BB275" s="533"/>
    </row>
    <row r="276" spans="1:54" s="519" customFormat="1" ht="15" customHeight="1" x14ac:dyDescent="0.25">
      <c r="A276" s="518">
        <v>469</v>
      </c>
      <c r="B276" s="557" t="s">
        <v>17088</v>
      </c>
      <c r="C276" s="584"/>
      <c r="D276" s="701">
        <v>2020</v>
      </c>
      <c r="E276" s="558" t="s">
        <v>52</v>
      </c>
      <c r="F276" s="573" t="s">
        <v>58</v>
      </c>
      <c r="G276" s="519" t="s">
        <v>4510</v>
      </c>
      <c r="H276" s="519" t="s">
        <v>4511</v>
      </c>
      <c r="I276" s="519" t="s">
        <v>4512</v>
      </c>
      <c r="K276" s="519" t="s">
        <v>219</v>
      </c>
      <c r="L276" s="519" t="s">
        <v>220</v>
      </c>
      <c r="M276" s="519" t="s">
        <v>221</v>
      </c>
      <c r="N276" s="573" t="s">
        <v>222</v>
      </c>
      <c r="O276" s="573" t="s">
        <v>221</v>
      </c>
      <c r="P276" s="573" t="s">
        <v>879</v>
      </c>
      <c r="Q276" s="520">
        <v>3</v>
      </c>
      <c r="R276" s="520">
        <v>1.6</v>
      </c>
      <c r="S276" s="521">
        <v>4.8</v>
      </c>
      <c r="T276" s="613">
        <v>2</v>
      </c>
      <c r="U276" s="614"/>
      <c r="V276" s="614">
        <v>1</v>
      </c>
      <c r="W276" s="614"/>
      <c r="X276" s="614">
        <v>0</v>
      </c>
      <c r="Y276" s="524"/>
      <c r="Z276" s="524"/>
      <c r="AA276" s="524"/>
      <c r="AB276" s="519" t="s">
        <v>62</v>
      </c>
      <c r="AC276" s="558" t="s">
        <v>224</v>
      </c>
      <c r="AD276" s="559" t="s">
        <v>225</v>
      </c>
      <c r="AE276" s="519" t="s">
        <v>1503</v>
      </c>
      <c r="AF276" s="608" t="s">
        <v>1504</v>
      </c>
      <c r="AG276" s="519" t="s">
        <v>1505</v>
      </c>
      <c r="AH276" s="519" t="s">
        <v>1534</v>
      </c>
      <c r="AI276" s="519" t="s">
        <v>4513</v>
      </c>
      <c r="AJ276" s="526" t="s">
        <v>230</v>
      </c>
      <c r="AK276" s="608" t="s">
        <v>60</v>
      </c>
      <c r="AL276" s="527">
        <v>0.114</v>
      </c>
      <c r="AM276" s="520">
        <v>1800</v>
      </c>
      <c r="AN276" s="520">
        <v>0.42904109589041095</v>
      </c>
      <c r="AO276" s="527">
        <v>0.13315068493150686</v>
      </c>
      <c r="AP276" s="528">
        <v>0.56219178082191779</v>
      </c>
      <c r="AQ276" s="520">
        <v>0.48135616438356166</v>
      </c>
      <c r="AR276" s="520">
        <v>0.13315068493150686</v>
      </c>
      <c r="AS276" s="520">
        <v>0.61450684931506849</v>
      </c>
      <c r="AT276" s="520">
        <v>18.435205479452055</v>
      </c>
      <c r="AU276" s="529" t="s">
        <v>231</v>
      </c>
      <c r="AV276" s="530" t="s">
        <v>431</v>
      </c>
      <c r="AW276" s="519" t="s">
        <v>232</v>
      </c>
      <c r="AX276" s="573" t="s">
        <v>58</v>
      </c>
      <c r="AY276" s="649" t="s">
        <v>4514</v>
      </c>
      <c r="AZ276" s="519" t="s">
        <v>234</v>
      </c>
      <c r="BB276" s="533"/>
    </row>
    <row r="277" spans="1:54" s="166" customFormat="1" ht="15" customHeight="1" x14ac:dyDescent="0.25">
      <c r="A277" s="353">
        <v>472</v>
      </c>
      <c r="B277" s="556"/>
      <c r="C277" s="585"/>
      <c r="D277" s="702" t="s">
        <v>17141</v>
      </c>
      <c r="E277" s="354" t="s">
        <v>52</v>
      </c>
      <c r="F277" s="272" t="s">
        <v>58</v>
      </c>
      <c r="G277" s="354" t="s">
        <v>16640</v>
      </c>
      <c r="H277" s="166" t="s">
        <v>16641</v>
      </c>
      <c r="I277" s="166" t="s">
        <v>16642</v>
      </c>
      <c r="K277" s="198" t="s">
        <v>219</v>
      </c>
      <c r="L277" s="166" t="s">
        <v>220</v>
      </c>
      <c r="M277" s="198" t="s">
        <v>221</v>
      </c>
      <c r="N277" s="198" t="s">
        <v>222</v>
      </c>
      <c r="O277" s="198" t="s">
        <v>221</v>
      </c>
      <c r="P277" s="198" t="s">
        <v>879</v>
      </c>
      <c r="Q277" s="186">
        <v>3</v>
      </c>
      <c r="R277" s="186">
        <v>1.6</v>
      </c>
      <c r="S277" s="168">
        <v>4.8</v>
      </c>
      <c r="T277" s="345">
        <v>1</v>
      </c>
      <c r="U277" s="346"/>
      <c r="V277" s="346">
        <v>0</v>
      </c>
      <c r="W277" s="346"/>
      <c r="X277" s="346">
        <v>0</v>
      </c>
      <c r="Y277" s="183"/>
      <c r="Z277" s="183">
        <v>1</v>
      </c>
      <c r="AA277" s="183">
        <v>0</v>
      </c>
      <c r="AB277" s="171" t="s">
        <v>16652</v>
      </c>
      <c r="AC277" s="203" t="s">
        <v>230</v>
      </c>
      <c r="AD277" s="203" t="s">
        <v>230</v>
      </c>
      <c r="AE277" s="203" t="s">
        <v>230</v>
      </c>
      <c r="AF277" s="203" t="s">
        <v>230</v>
      </c>
      <c r="AG277" s="203" t="s">
        <v>230</v>
      </c>
      <c r="AH277" s="166" t="s">
        <v>16643</v>
      </c>
      <c r="AI277" s="166" t="s">
        <v>4526</v>
      </c>
      <c r="AJ277" s="165" t="s">
        <v>230</v>
      </c>
      <c r="AK277" s="203" t="s">
        <v>60</v>
      </c>
      <c r="AL277" s="167">
        <v>0.114</v>
      </c>
      <c r="AM277" s="186">
        <v>1760</v>
      </c>
      <c r="AN277" s="186">
        <v>0.41950684931506843</v>
      </c>
      <c r="AO277" s="167">
        <v>0.13019178082191779</v>
      </c>
      <c r="AP277" s="187">
        <v>0.54969863013698617</v>
      </c>
      <c r="AQ277" s="186">
        <v>0.41950684931506843</v>
      </c>
      <c r="AR277" s="186">
        <v>0.13019178082191779</v>
      </c>
      <c r="AS277" s="186">
        <v>0.54969863013698617</v>
      </c>
      <c r="AT277" s="186">
        <v>16.490958904109586</v>
      </c>
      <c r="AU277" s="193" t="s">
        <v>231</v>
      </c>
      <c r="AV277" s="194" t="s">
        <v>431</v>
      </c>
      <c r="AW277" s="166" t="s">
        <v>232</v>
      </c>
      <c r="AX277" s="198" t="s">
        <v>58</v>
      </c>
      <c r="AY277" s="231"/>
      <c r="AZ277" s="166" t="s">
        <v>234</v>
      </c>
      <c r="BA277" s="327" t="s">
        <v>16644</v>
      </c>
      <c r="BB277" s="196"/>
    </row>
    <row r="278" spans="1:54" s="519" customFormat="1" ht="15" customHeight="1" x14ac:dyDescent="0.25">
      <c r="A278" s="518">
        <v>480</v>
      </c>
      <c r="B278" s="557" t="s">
        <v>17088</v>
      </c>
      <c r="C278" s="664" t="s">
        <v>17090</v>
      </c>
      <c r="D278" s="701">
        <v>2020</v>
      </c>
      <c r="E278" s="519" t="s">
        <v>53</v>
      </c>
      <c r="F278" s="519" t="s">
        <v>58</v>
      </c>
      <c r="G278" s="519" t="s">
        <v>4560</v>
      </c>
      <c r="H278" s="519" t="s">
        <v>4561</v>
      </c>
      <c r="I278" s="519" t="s">
        <v>4562</v>
      </c>
      <c r="K278" s="519" t="s">
        <v>219</v>
      </c>
      <c r="L278" s="519" t="s">
        <v>220</v>
      </c>
      <c r="M278" s="519" t="s">
        <v>221</v>
      </c>
      <c r="N278" s="519" t="s">
        <v>222</v>
      </c>
      <c r="O278" s="573" t="s">
        <v>221</v>
      </c>
      <c r="P278" s="573" t="s">
        <v>879</v>
      </c>
      <c r="Q278" s="520">
        <v>5</v>
      </c>
      <c r="R278" s="520">
        <v>1.5</v>
      </c>
      <c r="S278" s="521">
        <v>7.5</v>
      </c>
      <c r="T278" s="613">
        <v>3</v>
      </c>
      <c r="U278" s="614"/>
      <c r="V278" s="614">
        <v>1</v>
      </c>
      <c r="W278" s="523"/>
      <c r="X278" s="614">
        <v>0</v>
      </c>
      <c r="Y278" s="524"/>
      <c r="Z278" s="524"/>
      <c r="AA278" s="524"/>
      <c r="AB278" s="610" t="s">
        <v>16652</v>
      </c>
      <c r="AC278" s="519" t="s">
        <v>230</v>
      </c>
      <c r="AD278" s="519" t="s">
        <v>230</v>
      </c>
      <c r="AE278" s="519" t="s">
        <v>230</v>
      </c>
      <c r="AF278" s="519" t="s">
        <v>230</v>
      </c>
      <c r="AG278" s="519" t="s">
        <v>230</v>
      </c>
      <c r="AH278" s="519" t="s">
        <v>4563</v>
      </c>
      <c r="AI278" s="519" t="s">
        <v>4564</v>
      </c>
      <c r="AJ278" s="526" t="s">
        <v>230</v>
      </c>
      <c r="AK278" s="608" t="s">
        <v>58</v>
      </c>
      <c r="AL278" s="527">
        <v>0.114</v>
      </c>
      <c r="AM278" s="579">
        <v>8880</v>
      </c>
      <c r="AN278" s="520">
        <v>2.1166027397260274</v>
      </c>
      <c r="AO278" s="527">
        <v>0.6568767123287671</v>
      </c>
      <c r="AP278" s="528">
        <v>2.7734794520547945</v>
      </c>
      <c r="AQ278" s="520">
        <v>2.1816027397260274</v>
      </c>
      <c r="AR278" s="520">
        <v>0.6568767123287671</v>
      </c>
      <c r="AS278" s="520">
        <v>2.8384794520547945</v>
      </c>
      <c r="AT278" s="520">
        <v>85.15438356164384</v>
      </c>
      <c r="AU278" s="529" t="s">
        <v>231</v>
      </c>
      <c r="AV278" s="530" t="s">
        <v>431</v>
      </c>
      <c r="AW278" s="519" t="s">
        <v>232</v>
      </c>
      <c r="AX278" s="519" t="s">
        <v>58</v>
      </c>
      <c r="AY278" s="531" t="s">
        <v>4565</v>
      </c>
      <c r="AZ278" s="519" t="s">
        <v>234</v>
      </c>
      <c r="BB278" s="533"/>
    </row>
    <row r="279" spans="1:54" s="519" customFormat="1" ht="15" customHeight="1" x14ac:dyDescent="0.25">
      <c r="A279" s="518">
        <v>482</v>
      </c>
      <c r="B279" s="557" t="s">
        <v>17088</v>
      </c>
      <c r="C279" s="664" t="s">
        <v>17090</v>
      </c>
      <c r="D279" s="701">
        <v>2020</v>
      </c>
      <c r="E279" s="558" t="s">
        <v>53</v>
      </c>
      <c r="F279" s="519" t="s">
        <v>58</v>
      </c>
      <c r="G279" s="519" t="s">
        <v>4572</v>
      </c>
      <c r="H279" s="519" t="s">
        <v>4573</v>
      </c>
      <c r="I279" s="519" t="s">
        <v>4574</v>
      </c>
      <c r="K279" s="519" t="s">
        <v>219</v>
      </c>
      <c r="L279" s="519" t="s">
        <v>220</v>
      </c>
      <c r="M279" s="519" t="s">
        <v>221</v>
      </c>
      <c r="N279" s="519" t="s">
        <v>1337</v>
      </c>
      <c r="O279" s="573" t="s">
        <v>221</v>
      </c>
      <c r="P279" s="573" t="s">
        <v>879</v>
      </c>
      <c r="Q279" s="520">
        <v>5</v>
      </c>
      <c r="R279" s="520">
        <v>1.5</v>
      </c>
      <c r="S279" s="521">
        <v>7.5</v>
      </c>
      <c r="T279" s="613">
        <v>4</v>
      </c>
      <c r="U279" s="614"/>
      <c r="V279" s="614">
        <v>2</v>
      </c>
      <c r="W279" s="523"/>
      <c r="X279" s="614">
        <v>0</v>
      </c>
      <c r="Y279" s="524"/>
      <c r="Z279" s="524"/>
      <c r="AA279" s="524"/>
      <c r="AB279" s="519" t="s">
        <v>62</v>
      </c>
      <c r="AC279" s="558" t="s">
        <v>224</v>
      </c>
      <c r="AD279" s="559" t="s">
        <v>225</v>
      </c>
      <c r="AE279" s="519" t="s">
        <v>1540</v>
      </c>
      <c r="AF279" s="519" t="s">
        <v>1541</v>
      </c>
      <c r="AG279" s="519" t="s">
        <v>1542</v>
      </c>
      <c r="AH279" s="519" t="s">
        <v>4575</v>
      </c>
      <c r="AI279" s="519" t="s">
        <v>3541</v>
      </c>
      <c r="AJ279" s="526" t="s">
        <v>230</v>
      </c>
      <c r="AK279" s="608" t="s">
        <v>58</v>
      </c>
      <c r="AL279" s="527">
        <v>0.114</v>
      </c>
      <c r="AM279" s="579">
        <v>5600</v>
      </c>
      <c r="AN279" s="520">
        <v>1.3347945205479452</v>
      </c>
      <c r="AO279" s="527">
        <v>0.41424657534246573</v>
      </c>
      <c r="AP279" s="528">
        <v>1.749041095890411</v>
      </c>
      <c r="AQ279" s="520">
        <v>1.3347945205479452</v>
      </c>
      <c r="AR279" s="520">
        <v>0.41424657534246573</v>
      </c>
      <c r="AS279" s="520">
        <v>1.749041095890411</v>
      </c>
      <c r="AT279" s="520">
        <v>52.471232876712328</v>
      </c>
      <c r="AU279" s="529" t="s">
        <v>231</v>
      </c>
      <c r="AV279" s="530" t="s">
        <v>431</v>
      </c>
      <c r="AW279" s="519" t="s">
        <v>232</v>
      </c>
      <c r="AX279" s="519" t="s">
        <v>58</v>
      </c>
      <c r="AY279" s="531" t="s">
        <v>4576</v>
      </c>
      <c r="AZ279" s="519" t="s">
        <v>234</v>
      </c>
      <c r="BB279" s="533"/>
    </row>
    <row r="280" spans="1:54" s="519" customFormat="1" ht="15" customHeight="1" x14ac:dyDescent="0.25">
      <c r="A280" s="518">
        <v>483</v>
      </c>
      <c r="B280" s="557" t="s">
        <v>17088</v>
      </c>
      <c r="C280" s="664" t="s">
        <v>17090</v>
      </c>
      <c r="D280" s="701">
        <v>2020</v>
      </c>
      <c r="E280" s="558" t="s">
        <v>53</v>
      </c>
      <c r="F280" s="519" t="s">
        <v>58</v>
      </c>
      <c r="G280" s="519" t="s">
        <v>4577</v>
      </c>
      <c r="H280" s="519" t="s">
        <v>4578</v>
      </c>
      <c r="I280" s="519" t="s">
        <v>4579</v>
      </c>
      <c r="K280" s="519" t="s">
        <v>219</v>
      </c>
      <c r="L280" s="519" t="s">
        <v>220</v>
      </c>
      <c r="M280" s="519" t="s">
        <v>221</v>
      </c>
      <c r="N280" s="519" t="s">
        <v>1337</v>
      </c>
      <c r="O280" s="573" t="s">
        <v>221</v>
      </c>
      <c r="P280" s="573" t="s">
        <v>879</v>
      </c>
      <c r="Q280" s="520">
        <v>5</v>
      </c>
      <c r="R280" s="520">
        <v>1.5</v>
      </c>
      <c r="S280" s="521">
        <v>7.5</v>
      </c>
      <c r="T280" s="613">
        <v>3</v>
      </c>
      <c r="U280" s="614"/>
      <c r="V280" s="614">
        <v>2</v>
      </c>
      <c r="W280" s="523"/>
      <c r="X280" s="614">
        <v>0</v>
      </c>
      <c r="Y280" s="524"/>
      <c r="Z280" s="524"/>
      <c r="AA280" s="524"/>
      <c r="AB280" s="519" t="s">
        <v>62</v>
      </c>
      <c r="AC280" s="558" t="s">
        <v>224</v>
      </c>
      <c r="AD280" s="559" t="s">
        <v>225</v>
      </c>
      <c r="AE280" s="519" t="s">
        <v>1540</v>
      </c>
      <c r="AF280" s="519" t="s">
        <v>1541</v>
      </c>
      <c r="AG280" s="519" t="s">
        <v>1542</v>
      </c>
      <c r="AH280" s="519" t="s">
        <v>4580</v>
      </c>
      <c r="AI280" s="519" t="s">
        <v>1550</v>
      </c>
      <c r="AJ280" s="526" t="s">
        <v>230</v>
      </c>
      <c r="AK280" s="608" t="s">
        <v>58</v>
      </c>
      <c r="AL280" s="527">
        <v>0.114</v>
      </c>
      <c r="AM280" s="579">
        <v>2160</v>
      </c>
      <c r="AN280" s="520">
        <v>0.51484931506849307</v>
      </c>
      <c r="AO280" s="527">
        <v>0.15978082191780821</v>
      </c>
      <c r="AP280" s="528">
        <v>0.67463013698630125</v>
      </c>
      <c r="AQ280" s="520">
        <v>0.51484931506849307</v>
      </c>
      <c r="AR280" s="520">
        <v>0.15978082191780821</v>
      </c>
      <c r="AS280" s="520">
        <v>0.67463013698630125</v>
      </c>
      <c r="AT280" s="520">
        <v>20.238904109589036</v>
      </c>
      <c r="AU280" s="529" t="s">
        <v>231</v>
      </c>
      <c r="AV280" s="530" t="s">
        <v>431</v>
      </c>
      <c r="AW280" s="519" t="s">
        <v>232</v>
      </c>
      <c r="AX280" s="519" t="s">
        <v>58</v>
      </c>
      <c r="AY280" s="649" t="s">
        <v>4581</v>
      </c>
      <c r="AZ280" s="519" t="s">
        <v>234</v>
      </c>
      <c r="BB280" s="533"/>
    </row>
    <row r="281" spans="1:54" s="166" customFormat="1" ht="15" customHeight="1" x14ac:dyDescent="0.25">
      <c r="A281" s="182">
        <v>496</v>
      </c>
      <c r="B281" s="555"/>
      <c r="C281" s="581"/>
      <c r="D281" s="700" t="s">
        <v>17141</v>
      </c>
      <c r="E281" s="166" t="s">
        <v>53</v>
      </c>
      <c r="F281" s="166" t="s">
        <v>58</v>
      </c>
      <c r="G281" s="166" t="s">
        <v>4643</v>
      </c>
      <c r="H281" s="166" t="s">
        <v>4644</v>
      </c>
      <c r="I281" s="166" t="s">
        <v>4645</v>
      </c>
      <c r="K281" s="166" t="s">
        <v>219</v>
      </c>
      <c r="L281" s="166" t="s">
        <v>316</v>
      </c>
      <c r="M281" s="166" t="s">
        <v>221</v>
      </c>
      <c r="N281" s="166" t="s">
        <v>222</v>
      </c>
      <c r="O281" s="166" t="s">
        <v>221</v>
      </c>
      <c r="P281" s="166" t="s">
        <v>223</v>
      </c>
      <c r="Q281" s="186">
        <v>5</v>
      </c>
      <c r="R281" s="186">
        <v>1.5</v>
      </c>
      <c r="S281" s="168">
        <v>7.5</v>
      </c>
      <c r="T281" s="345">
        <v>2</v>
      </c>
      <c r="U281" s="346"/>
      <c r="V281" s="346">
        <v>0</v>
      </c>
      <c r="W281" s="340"/>
      <c r="X281" s="346">
        <v>0</v>
      </c>
      <c r="Y281" s="183"/>
      <c r="Z281" s="183">
        <v>1</v>
      </c>
      <c r="AA281" s="183"/>
      <c r="AB281" s="171" t="s">
        <v>16652</v>
      </c>
      <c r="AC281" s="166" t="s">
        <v>230</v>
      </c>
      <c r="AD281" s="166" t="s">
        <v>230</v>
      </c>
      <c r="AE281" s="166" t="s">
        <v>230</v>
      </c>
      <c r="AF281" s="166" t="s">
        <v>230</v>
      </c>
      <c r="AG281" s="166" t="s">
        <v>230</v>
      </c>
      <c r="AH281" s="166" t="s">
        <v>4646</v>
      </c>
      <c r="AI281" s="166" t="s">
        <v>4647</v>
      </c>
      <c r="AJ281" s="165" t="s">
        <v>230</v>
      </c>
      <c r="AK281" s="203" t="s">
        <v>58</v>
      </c>
      <c r="AL281" s="167">
        <v>0.114</v>
      </c>
      <c r="AM281" s="201">
        <v>9440</v>
      </c>
      <c r="AN281" s="186">
        <v>2.2500821917808218</v>
      </c>
      <c r="AO281" s="167">
        <v>0.69830136986301372</v>
      </c>
      <c r="AP281" s="187">
        <v>2.9483835616438356</v>
      </c>
      <c r="AQ281" s="186">
        <v>2.2500821917808218</v>
      </c>
      <c r="AR281" s="186">
        <v>0.69830136986301372</v>
      </c>
      <c r="AS281" s="186">
        <v>2.9483835616438356</v>
      </c>
      <c r="AT281" s="186">
        <v>88.451506849315066</v>
      </c>
      <c r="AU281" s="193" t="s">
        <v>231</v>
      </c>
      <c r="AV281" s="194" t="s">
        <v>431</v>
      </c>
      <c r="AW281" s="166" t="s">
        <v>232</v>
      </c>
      <c r="AX281" s="166" t="s">
        <v>58</v>
      </c>
      <c r="AY281" s="231" t="s">
        <v>4648</v>
      </c>
      <c r="AZ281" s="166" t="s">
        <v>234</v>
      </c>
      <c r="BB281" s="196"/>
    </row>
    <row r="282" spans="1:54" s="519" customFormat="1" ht="15" customHeight="1" x14ac:dyDescent="0.25">
      <c r="A282" s="518">
        <v>497</v>
      </c>
      <c r="B282" s="557" t="s">
        <v>17088</v>
      </c>
      <c r="C282" s="664" t="s">
        <v>17090</v>
      </c>
      <c r="D282" s="701">
        <v>2020</v>
      </c>
      <c r="E282" s="519" t="s">
        <v>53</v>
      </c>
      <c r="F282" s="519" t="s">
        <v>58</v>
      </c>
      <c r="G282" s="519" t="s">
        <v>4649</v>
      </c>
      <c r="H282" s="519" t="s">
        <v>4650</v>
      </c>
      <c r="I282" s="519" t="s">
        <v>4651</v>
      </c>
      <c r="K282" s="519" t="s">
        <v>219</v>
      </c>
      <c r="L282" s="519" t="s">
        <v>316</v>
      </c>
      <c r="M282" s="519" t="s">
        <v>221</v>
      </c>
      <c r="N282" s="519" t="s">
        <v>222</v>
      </c>
      <c r="O282" s="519" t="s">
        <v>221</v>
      </c>
      <c r="P282" s="519" t="s">
        <v>222</v>
      </c>
      <c r="Q282" s="520">
        <v>5</v>
      </c>
      <c r="R282" s="520">
        <v>1.5</v>
      </c>
      <c r="S282" s="521">
        <v>7.5</v>
      </c>
      <c r="T282" s="613">
        <v>3</v>
      </c>
      <c r="U282" s="614"/>
      <c r="V282" s="614">
        <v>0</v>
      </c>
      <c r="W282" s="523"/>
      <c r="X282" s="614">
        <v>0</v>
      </c>
      <c r="Y282" s="524"/>
      <c r="Z282" s="524">
        <v>1</v>
      </c>
      <c r="AA282" s="524"/>
      <c r="AB282" s="610" t="s">
        <v>16652</v>
      </c>
      <c r="AC282" s="519" t="s">
        <v>230</v>
      </c>
      <c r="AD282" s="519" t="s">
        <v>230</v>
      </c>
      <c r="AE282" s="519" t="s">
        <v>230</v>
      </c>
      <c r="AF282" s="519" t="s">
        <v>230</v>
      </c>
      <c r="AG282" s="519" t="s">
        <v>230</v>
      </c>
      <c r="AH282" s="519" t="s">
        <v>4652</v>
      </c>
      <c r="AI282" s="519" t="s">
        <v>4653</v>
      </c>
      <c r="AJ282" s="526" t="s">
        <v>230</v>
      </c>
      <c r="AK282" s="608" t="s">
        <v>58</v>
      </c>
      <c r="AL282" s="527">
        <v>0.114</v>
      </c>
      <c r="AM282" s="579">
        <v>3200</v>
      </c>
      <c r="AN282" s="520">
        <v>0.76273972602739715</v>
      </c>
      <c r="AO282" s="527">
        <v>0.23671232876712331</v>
      </c>
      <c r="AP282" s="528">
        <v>0.99945205479452048</v>
      </c>
      <c r="AQ282" s="520">
        <v>0.92098630136986293</v>
      </c>
      <c r="AR282" s="520">
        <v>0.23671232876712331</v>
      </c>
      <c r="AS282" s="520">
        <v>1.1576986301369863</v>
      </c>
      <c r="AT282" s="520">
        <v>34.730958904109585</v>
      </c>
      <c r="AU282" s="529" t="s">
        <v>231</v>
      </c>
      <c r="AV282" s="530" t="s">
        <v>431</v>
      </c>
      <c r="AW282" s="519" t="s">
        <v>232</v>
      </c>
      <c r="AX282" s="519" t="s">
        <v>58</v>
      </c>
      <c r="AY282" s="531" t="s">
        <v>4654</v>
      </c>
      <c r="AZ282" s="519" t="s">
        <v>234</v>
      </c>
      <c r="BB282" s="533"/>
    </row>
    <row r="283" spans="1:54" s="519" customFormat="1" ht="15" customHeight="1" x14ac:dyDescent="0.25">
      <c r="A283" s="518">
        <v>498</v>
      </c>
      <c r="B283" s="557" t="s">
        <v>17088</v>
      </c>
      <c r="C283" s="664" t="s">
        <v>17090</v>
      </c>
      <c r="D283" s="701">
        <v>2020</v>
      </c>
      <c r="E283" s="519" t="s">
        <v>53</v>
      </c>
      <c r="F283" s="519" t="s">
        <v>58</v>
      </c>
      <c r="G283" s="519" t="s">
        <v>4656</v>
      </c>
      <c r="H283" s="519" t="s">
        <v>4657</v>
      </c>
      <c r="I283" s="519" t="s">
        <v>4658</v>
      </c>
      <c r="K283" s="519" t="s">
        <v>219</v>
      </c>
      <c r="L283" s="519" t="s">
        <v>316</v>
      </c>
      <c r="M283" s="519" t="s">
        <v>221</v>
      </c>
      <c r="N283" s="519" t="s">
        <v>222</v>
      </c>
      <c r="O283" s="519" t="s">
        <v>221</v>
      </c>
      <c r="P283" s="519" t="s">
        <v>222</v>
      </c>
      <c r="Q283" s="520">
        <v>5</v>
      </c>
      <c r="R283" s="520">
        <v>1.5</v>
      </c>
      <c r="S283" s="521">
        <v>7.5</v>
      </c>
      <c r="T283" s="613">
        <v>3</v>
      </c>
      <c r="U283" s="614"/>
      <c r="V283" s="614">
        <v>0</v>
      </c>
      <c r="W283" s="523"/>
      <c r="X283" s="614">
        <v>0</v>
      </c>
      <c r="Y283" s="524"/>
      <c r="Z283" s="524">
        <v>1</v>
      </c>
      <c r="AA283" s="524"/>
      <c r="AB283" s="610" t="s">
        <v>16652</v>
      </c>
      <c r="AC283" s="519" t="s">
        <v>230</v>
      </c>
      <c r="AD283" s="519" t="s">
        <v>230</v>
      </c>
      <c r="AE283" s="519" t="s">
        <v>230</v>
      </c>
      <c r="AF283" s="519" t="s">
        <v>230</v>
      </c>
      <c r="AG283" s="519" t="s">
        <v>230</v>
      </c>
      <c r="AH283" s="519" t="s">
        <v>4659</v>
      </c>
      <c r="AI283" s="519" t="s">
        <v>299</v>
      </c>
      <c r="AJ283" s="526" t="s">
        <v>230</v>
      </c>
      <c r="AK283" s="608" t="s">
        <v>58</v>
      </c>
      <c r="AL283" s="527">
        <v>0.114</v>
      </c>
      <c r="AM283" s="579">
        <v>400</v>
      </c>
      <c r="AN283" s="520">
        <v>9.5342465753424643E-2</v>
      </c>
      <c r="AO283" s="527">
        <v>2.9589041095890414E-2</v>
      </c>
      <c r="AP283" s="528">
        <v>0.12493150684931506</v>
      </c>
      <c r="AQ283" s="520">
        <v>0.15994520547945204</v>
      </c>
      <c r="AR283" s="520">
        <v>2.9589041095890414E-2</v>
      </c>
      <c r="AS283" s="520">
        <v>0.18953424657534246</v>
      </c>
      <c r="AT283" s="520">
        <v>5.6860273972602737</v>
      </c>
      <c r="AU283" s="529" t="s">
        <v>231</v>
      </c>
      <c r="AV283" s="530" t="s">
        <v>431</v>
      </c>
      <c r="AW283" s="519" t="s">
        <v>232</v>
      </c>
      <c r="AX283" s="519" t="s">
        <v>58</v>
      </c>
      <c r="AY283" s="531" t="s">
        <v>4660</v>
      </c>
      <c r="AZ283" s="519" t="s">
        <v>234</v>
      </c>
      <c r="BB283" s="533"/>
    </row>
    <row r="284" spans="1:54" s="519" customFormat="1" ht="15" customHeight="1" x14ac:dyDescent="0.25">
      <c r="A284" s="518">
        <v>500</v>
      </c>
      <c r="B284" s="557" t="s">
        <v>17088</v>
      </c>
      <c r="C284" s="664" t="s">
        <v>17090</v>
      </c>
      <c r="D284" s="701">
        <v>2020</v>
      </c>
      <c r="E284" s="558" t="s">
        <v>53</v>
      </c>
      <c r="F284" s="519" t="s">
        <v>58</v>
      </c>
      <c r="G284" s="519" t="s">
        <v>16403</v>
      </c>
      <c r="H284" s="519" t="s">
        <v>16404</v>
      </c>
      <c r="I284" s="519" t="s">
        <v>16405</v>
      </c>
      <c r="K284" s="519" t="s">
        <v>219</v>
      </c>
      <c r="L284" s="519" t="s">
        <v>316</v>
      </c>
      <c r="M284" s="519" t="s">
        <v>221</v>
      </c>
      <c r="N284" s="519" t="s">
        <v>222</v>
      </c>
      <c r="O284" s="519" t="s">
        <v>221</v>
      </c>
      <c r="P284" s="519" t="s">
        <v>222</v>
      </c>
      <c r="Q284" s="520">
        <v>5</v>
      </c>
      <c r="R284" s="520">
        <v>1.5</v>
      </c>
      <c r="S284" s="521">
        <v>7.5</v>
      </c>
      <c r="T284" s="613">
        <v>2</v>
      </c>
      <c r="U284" s="614"/>
      <c r="V284" s="614">
        <v>0</v>
      </c>
      <c r="W284" s="523"/>
      <c r="X284" s="614">
        <v>0</v>
      </c>
      <c r="Y284" s="524"/>
      <c r="Z284" s="524">
        <v>1</v>
      </c>
      <c r="AA284" s="524"/>
      <c r="AB284" s="519" t="s">
        <v>62</v>
      </c>
      <c r="AC284" s="558" t="s">
        <v>224</v>
      </c>
      <c r="AD284" s="559" t="s">
        <v>225</v>
      </c>
      <c r="AE284" s="519" t="s">
        <v>1540</v>
      </c>
      <c r="AF284" s="519" t="s">
        <v>1541</v>
      </c>
      <c r="AG284" s="519" t="s">
        <v>1542</v>
      </c>
      <c r="AH284" s="519" t="s">
        <v>4666</v>
      </c>
      <c r="AI284" s="519" t="s">
        <v>3818</v>
      </c>
      <c r="AJ284" s="526" t="s">
        <v>230</v>
      </c>
      <c r="AK284" s="608" t="s">
        <v>58</v>
      </c>
      <c r="AL284" s="527">
        <v>0.114</v>
      </c>
      <c r="AM284" s="520">
        <v>4907</v>
      </c>
      <c r="AN284" s="520">
        <v>1.1696136986301369</v>
      </c>
      <c r="AO284" s="527">
        <v>0.36298356164383561</v>
      </c>
      <c r="AP284" s="528">
        <v>1.5325972602739726</v>
      </c>
      <c r="AQ284" s="520">
        <v>1.1696136986301369</v>
      </c>
      <c r="AR284" s="520">
        <v>0.36298356164383561</v>
      </c>
      <c r="AS284" s="520">
        <v>1.5325972602739726</v>
      </c>
      <c r="AT284" s="520">
        <v>45.977917808219175</v>
      </c>
      <c r="AU284" s="529" t="s">
        <v>231</v>
      </c>
      <c r="AV284" s="530" t="s">
        <v>431</v>
      </c>
      <c r="AW284" s="519" t="s">
        <v>232</v>
      </c>
      <c r="AX284" s="519" t="s">
        <v>58</v>
      </c>
      <c r="AY284" s="531" t="s">
        <v>4667</v>
      </c>
      <c r="AZ284" s="519" t="s">
        <v>234</v>
      </c>
      <c r="BA284" s="532" t="s">
        <v>16431</v>
      </c>
      <c r="BB284" s="533"/>
    </row>
    <row r="285" spans="1:54" s="519" customFormat="1" ht="15" customHeight="1" x14ac:dyDescent="0.25">
      <c r="A285" s="518">
        <v>505</v>
      </c>
      <c r="B285" s="557" t="s">
        <v>17088</v>
      </c>
      <c r="C285" s="584"/>
      <c r="D285" s="701">
        <v>2020</v>
      </c>
      <c r="E285" s="519" t="s">
        <v>53</v>
      </c>
      <c r="F285" s="519" t="s">
        <v>58</v>
      </c>
      <c r="G285" s="519" t="s">
        <v>4686</v>
      </c>
      <c r="H285" s="519" t="s">
        <v>4687</v>
      </c>
      <c r="I285" s="519" t="s">
        <v>4688</v>
      </c>
      <c r="K285" s="519" t="s">
        <v>219</v>
      </c>
      <c r="L285" s="519" t="s">
        <v>220</v>
      </c>
      <c r="M285" s="519" t="s">
        <v>221</v>
      </c>
      <c r="N285" s="519" t="s">
        <v>222</v>
      </c>
      <c r="O285" s="573" t="s">
        <v>221</v>
      </c>
      <c r="P285" s="573" t="s">
        <v>879</v>
      </c>
      <c r="Q285" s="520">
        <v>5</v>
      </c>
      <c r="R285" s="520">
        <v>1.5</v>
      </c>
      <c r="S285" s="521">
        <v>7.5</v>
      </c>
      <c r="T285" s="613">
        <v>2</v>
      </c>
      <c r="U285" s="614"/>
      <c r="V285" s="614">
        <v>1</v>
      </c>
      <c r="W285" s="523"/>
      <c r="X285" s="614">
        <v>0</v>
      </c>
      <c r="Y285" s="524"/>
      <c r="Z285" s="524"/>
      <c r="AA285" s="524"/>
      <c r="AB285" s="610" t="s">
        <v>16652</v>
      </c>
      <c r="AC285" s="519" t="s">
        <v>230</v>
      </c>
      <c r="AD285" s="519" t="s">
        <v>230</v>
      </c>
      <c r="AE285" s="519" t="s">
        <v>230</v>
      </c>
      <c r="AF285" s="519" t="s">
        <v>230</v>
      </c>
      <c r="AG285" s="519" t="s">
        <v>230</v>
      </c>
      <c r="AH285" s="519" t="s">
        <v>4689</v>
      </c>
      <c r="AI285" s="519" t="s">
        <v>532</v>
      </c>
      <c r="AJ285" s="526" t="s">
        <v>230</v>
      </c>
      <c r="AK285" s="608" t="s">
        <v>58</v>
      </c>
      <c r="AL285" s="527">
        <v>0.114</v>
      </c>
      <c r="AM285" s="579">
        <v>2320</v>
      </c>
      <c r="AN285" s="520">
        <v>0.55298630136986293</v>
      </c>
      <c r="AO285" s="527">
        <v>0.17161643835616439</v>
      </c>
      <c r="AP285" s="528">
        <v>0.72460273972602729</v>
      </c>
      <c r="AQ285" s="520">
        <v>0.55298630136986293</v>
      </c>
      <c r="AR285" s="520">
        <v>0.17161643835616439</v>
      </c>
      <c r="AS285" s="520">
        <v>0.72460273972602729</v>
      </c>
      <c r="AT285" s="520">
        <v>21.738082191780819</v>
      </c>
      <c r="AU285" s="529" t="s">
        <v>231</v>
      </c>
      <c r="AV285" s="530" t="s">
        <v>431</v>
      </c>
      <c r="AW285" s="519" t="s">
        <v>232</v>
      </c>
      <c r="AX285" s="519" t="s">
        <v>58</v>
      </c>
      <c r="AY285" s="531" t="s">
        <v>4690</v>
      </c>
      <c r="AZ285" s="519" t="s">
        <v>234</v>
      </c>
      <c r="BB285" s="533"/>
    </row>
    <row r="286" spans="1:54" s="519" customFormat="1" ht="15" customHeight="1" x14ac:dyDescent="0.25">
      <c r="A286" s="518">
        <v>506</v>
      </c>
      <c r="B286" s="557" t="s">
        <v>17088</v>
      </c>
      <c r="C286" s="664" t="s">
        <v>17090</v>
      </c>
      <c r="D286" s="701">
        <v>2020</v>
      </c>
      <c r="E286" s="519" t="s">
        <v>53</v>
      </c>
      <c r="F286" s="519" t="s">
        <v>58</v>
      </c>
      <c r="G286" s="519" t="s">
        <v>4691</v>
      </c>
      <c r="H286" s="519" t="s">
        <v>4692</v>
      </c>
      <c r="I286" s="519" t="s">
        <v>4693</v>
      </c>
      <c r="K286" s="519" t="s">
        <v>219</v>
      </c>
      <c r="L286" s="519" t="s">
        <v>316</v>
      </c>
      <c r="M286" s="519" t="s">
        <v>221</v>
      </c>
      <c r="N286" s="519" t="s">
        <v>222</v>
      </c>
      <c r="O286" s="573" t="s">
        <v>221</v>
      </c>
      <c r="P286" s="573" t="s">
        <v>879</v>
      </c>
      <c r="Q286" s="520">
        <v>5</v>
      </c>
      <c r="R286" s="520">
        <v>1.5</v>
      </c>
      <c r="S286" s="521">
        <v>7.5</v>
      </c>
      <c r="T286" s="613">
        <v>3</v>
      </c>
      <c r="U286" s="614"/>
      <c r="V286" s="614">
        <v>1</v>
      </c>
      <c r="W286" s="523"/>
      <c r="X286" s="614">
        <v>0</v>
      </c>
      <c r="Y286" s="524"/>
      <c r="Z286" s="524"/>
      <c r="AA286" s="524"/>
      <c r="AB286" s="610" t="s">
        <v>16652</v>
      </c>
      <c r="AC286" s="519" t="s">
        <v>230</v>
      </c>
      <c r="AD286" s="519" t="s">
        <v>230</v>
      </c>
      <c r="AE286" s="519" t="s">
        <v>230</v>
      </c>
      <c r="AF286" s="519" t="s">
        <v>230</v>
      </c>
      <c r="AG286" s="519" t="s">
        <v>230</v>
      </c>
      <c r="AH286" s="519" t="s">
        <v>4694</v>
      </c>
      <c r="AI286" s="519" t="s">
        <v>3770</v>
      </c>
      <c r="AJ286" s="526" t="s">
        <v>230</v>
      </c>
      <c r="AK286" s="608" t="s">
        <v>58</v>
      </c>
      <c r="AL286" s="527">
        <v>0.114</v>
      </c>
      <c r="AM286" s="579">
        <v>5680</v>
      </c>
      <c r="AN286" s="520">
        <v>1.35386301369863</v>
      </c>
      <c r="AO286" s="527">
        <v>0.42016438356164382</v>
      </c>
      <c r="AP286" s="528">
        <v>1.7740273972602738</v>
      </c>
      <c r="AQ286" s="520">
        <v>1.35386301369863</v>
      </c>
      <c r="AR286" s="520">
        <v>0.42016438356164382</v>
      </c>
      <c r="AS286" s="520">
        <v>1.7740273972602738</v>
      </c>
      <c r="AT286" s="520">
        <v>53.220821917808216</v>
      </c>
      <c r="AU286" s="529" t="s">
        <v>231</v>
      </c>
      <c r="AV286" s="530" t="s">
        <v>431</v>
      </c>
      <c r="AW286" s="519" t="s">
        <v>232</v>
      </c>
      <c r="AX286" s="519" t="s">
        <v>58</v>
      </c>
      <c r="AY286" s="531" t="s">
        <v>4695</v>
      </c>
      <c r="AZ286" s="519" t="s">
        <v>234</v>
      </c>
      <c r="BB286" s="533"/>
    </row>
    <row r="287" spans="1:54" s="519" customFormat="1" ht="15" customHeight="1" x14ac:dyDescent="0.25">
      <c r="A287" s="518">
        <v>517</v>
      </c>
      <c r="B287" s="557" t="s">
        <v>17088</v>
      </c>
      <c r="C287" s="584"/>
      <c r="D287" s="701">
        <v>2020</v>
      </c>
      <c r="E287" s="558" t="s">
        <v>53</v>
      </c>
      <c r="F287" s="519" t="s">
        <v>58</v>
      </c>
      <c r="G287" s="519" t="s">
        <v>4744</v>
      </c>
      <c r="H287" s="519" t="s">
        <v>4745</v>
      </c>
      <c r="I287" s="519" t="s">
        <v>4746</v>
      </c>
      <c r="K287" s="519" t="s">
        <v>219</v>
      </c>
      <c r="L287" s="519" t="s">
        <v>316</v>
      </c>
      <c r="M287" s="519" t="s">
        <v>221</v>
      </c>
      <c r="N287" s="519" t="s">
        <v>222</v>
      </c>
      <c r="O287" s="573" t="s">
        <v>221</v>
      </c>
      <c r="P287" s="573" t="s">
        <v>879</v>
      </c>
      <c r="Q287" s="520">
        <v>5</v>
      </c>
      <c r="R287" s="520">
        <v>1.5</v>
      </c>
      <c r="S287" s="521">
        <v>7.5</v>
      </c>
      <c r="T287" s="522">
        <v>1</v>
      </c>
      <c r="U287" s="523"/>
      <c r="V287" s="523">
        <v>1</v>
      </c>
      <c r="W287" s="523"/>
      <c r="X287" s="523">
        <v>0</v>
      </c>
      <c r="Y287" s="524"/>
      <c r="Z287" s="524"/>
      <c r="AA287" s="524"/>
      <c r="AB287" s="519" t="s">
        <v>62</v>
      </c>
      <c r="AC287" s="558" t="s">
        <v>224</v>
      </c>
      <c r="AD287" s="559" t="s">
        <v>225</v>
      </c>
      <c r="AE287" s="519" t="s">
        <v>1540</v>
      </c>
      <c r="AF287" s="519" t="s">
        <v>1541</v>
      </c>
      <c r="AG287" s="519" t="s">
        <v>1542</v>
      </c>
      <c r="AH287" s="519" t="s">
        <v>1554</v>
      </c>
      <c r="AI287" s="519" t="s">
        <v>1235</v>
      </c>
      <c r="AJ287" s="526" t="s">
        <v>230</v>
      </c>
      <c r="AK287" s="608" t="s">
        <v>58</v>
      </c>
      <c r="AL287" s="527">
        <v>0.114</v>
      </c>
      <c r="AM287" s="520">
        <v>160</v>
      </c>
      <c r="AN287" s="520">
        <v>3.8136986301369857E-2</v>
      </c>
      <c r="AO287" s="527">
        <v>1.1835616438356166E-2</v>
      </c>
      <c r="AP287" s="528">
        <v>4.9972602739726021E-2</v>
      </c>
      <c r="AQ287" s="520">
        <v>0.38136986301369857</v>
      </c>
      <c r="AR287" s="520">
        <v>0.11835616438356165</v>
      </c>
      <c r="AS287" s="520">
        <v>0.49972602739726024</v>
      </c>
      <c r="AT287" s="520">
        <v>14.991780821917807</v>
      </c>
      <c r="AU287" s="529" t="s">
        <v>231</v>
      </c>
      <c r="AV287" s="530" t="s">
        <v>431</v>
      </c>
      <c r="AW287" s="519" t="s">
        <v>232</v>
      </c>
      <c r="AX287" s="519" t="s">
        <v>58</v>
      </c>
      <c r="AY287" s="531" t="s">
        <v>4747</v>
      </c>
      <c r="AZ287" s="519" t="s">
        <v>234</v>
      </c>
      <c r="BB287" s="533"/>
    </row>
    <row r="288" spans="1:54" s="519" customFormat="1" ht="21.75" customHeight="1" x14ac:dyDescent="0.25">
      <c r="A288" s="518">
        <v>518</v>
      </c>
      <c r="B288" s="557" t="s">
        <v>17088</v>
      </c>
      <c r="C288" s="664" t="s">
        <v>17090</v>
      </c>
      <c r="D288" s="701">
        <v>2020</v>
      </c>
      <c r="E288" s="519" t="s">
        <v>53</v>
      </c>
      <c r="F288" s="519" t="s">
        <v>58</v>
      </c>
      <c r="G288" s="519" t="s">
        <v>4748</v>
      </c>
      <c r="H288" s="519" t="s">
        <v>4749</v>
      </c>
      <c r="I288" s="519" t="s">
        <v>4750</v>
      </c>
      <c r="K288" s="519" t="s">
        <v>219</v>
      </c>
      <c r="L288" s="519" t="s">
        <v>316</v>
      </c>
      <c r="M288" s="519" t="s">
        <v>221</v>
      </c>
      <c r="N288" s="519" t="s">
        <v>222</v>
      </c>
      <c r="O288" s="573" t="s">
        <v>221</v>
      </c>
      <c r="P288" s="573" t="s">
        <v>879</v>
      </c>
      <c r="Q288" s="520">
        <v>5</v>
      </c>
      <c r="R288" s="520">
        <v>1.5</v>
      </c>
      <c r="S288" s="521">
        <v>7.5</v>
      </c>
      <c r="T288" s="613">
        <v>2</v>
      </c>
      <c r="U288" s="614"/>
      <c r="V288" s="614">
        <v>0</v>
      </c>
      <c r="W288" s="523"/>
      <c r="X288" s="614">
        <v>0</v>
      </c>
      <c r="Y288" s="524"/>
      <c r="Z288" s="524">
        <v>1</v>
      </c>
      <c r="AA288" s="524"/>
      <c r="AB288" s="610" t="s">
        <v>16652</v>
      </c>
      <c r="AC288" s="519" t="s">
        <v>230</v>
      </c>
      <c r="AD288" s="519" t="s">
        <v>230</v>
      </c>
      <c r="AE288" s="519" t="s">
        <v>230</v>
      </c>
      <c r="AF288" s="519" t="s">
        <v>230</v>
      </c>
      <c r="AG288" s="519" t="s">
        <v>230</v>
      </c>
      <c r="AH288" s="519" t="s">
        <v>4751</v>
      </c>
      <c r="AI288" s="519" t="s">
        <v>4752</v>
      </c>
      <c r="AJ288" s="526" t="s">
        <v>230</v>
      </c>
      <c r="AK288" s="608" t="s">
        <v>58</v>
      </c>
      <c r="AL288" s="527">
        <v>0.114</v>
      </c>
      <c r="AM288" s="579">
        <v>3280</v>
      </c>
      <c r="AN288" s="520">
        <v>0.78180821917808208</v>
      </c>
      <c r="AO288" s="527">
        <v>0.24263013698630137</v>
      </c>
      <c r="AP288" s="528">
        <v>1.0244383561643835</v>
      </c>
      <c r="AQ288" s="520">
        <v>0.78180821917808208</v>
      </c>
      <c r="AR288" s="520">
        <v>0.24263013698630137</v>
      </c>
      <c r="AS288" s="520">
        <v>1.0244383561643835</v>
      </c>
      <c r="AT288" s="520">
        <v>30.733150684931505</v>
      </c>
      <c r="AU288" s="529" t="s">
        <v>231</v>
      </c>
      <c r="AV288" s="530" t="s">
        <v>431</v>
      </c>
      <c r="AW288" s="519" t="s">
        <v>232</v>
      </c>
      <c r="AX288" s="519" t="s">
        <v>58</v>
      </c>
      <c r="AY288" s="531" t="s">
        <v>4753</v>
      </c>
      <c r="AZ288" s="519" t="s">
        <v>234</v>
      </c>
      <c r="BB288" s="533"/>
    </row>
    <row r="289" spans="1:54" s="519" customFormat="1" ht="24" customHeight="1" x14ac:dyDescent="0.25">
      <c r="A289" s="518">
        <v>519</v>
      </c>
      <c r="B289" s="557" t="s">
        <v>17088</v>
      </c>
      <c r="C289" s="664" t="s">
        <v>17090</v>
      </c>
      <c r="D289" s="701">
        <v>2020</v>
      </c>
      <c r="E289" s="558" t="s">
        <v>53</v>
      </c>
      <c r="F289" s="519" t="s">
        <v>58</v>
      </c>
      <c r="G289" s="519" t="s">
        <v>16661</v>
      </c>
      <c r="H289" s="519" t="s">
        <v>16406</v>
      </c>
      <c r="I289" s="519" t="s">
        <v>16407</v>
      </c>
      <c r="K289" s="519" t="s">
        <v>219</v>
      </c>
      <c r="L289" s="519" t="s">
        <v>316</v>
      </c>
      <c r="M289" s="519" t="s">
        <v>221</v>
      </c>
      <c r="N289" s="519" t="s">
        <v>222</v>
      </c>
      <c r="O289" s="573" t="s">
        <v>221</v>
      </c>
      <c r="P289" s="573" t="s">
        <v>879</v>
      </c>
      <c r="Q289" s="520">
        <v>5</v>
      </c>
      <c r="R289" s="520">
        <v>1.5</v>
      </c>
      <c r="S289" s="521">
        <v>7.5</v>
      </c>
      <c r="T289" s="613">
        <v>2</v>
      </c>
      <c r="U289" s="614"/>
      <c r="V289" s="614">
        <v>1</v>
      </c>
      <c r="W289" s="523"/>
      <c r="X289" s="614">
        <v>0</v>
      </c>
      <c r="Y289" s="524"/>
      <c r="Z289" s="524"/>
      <c r="AA289" s="524"/>
      <c r="AB289" s="519" t="s">
        <v>62</v>
      </c>
      <c r="AC289" s="558" t="s">
        <v>224</v>
      </c>
      <c r="AD289" s="559" t="s">
        <v>225</v>
      </c>
      <c r="AE289" s="519" t="s">
        <v>1540</v>
      </c>
      <c r="AF289" s="519" t="s">
        <v>1541</v>
      </c>
      <c r="AG289" s="519" t="s">
        <v>1542</v>
      </c>
      <c r="AH289" s="519" t="s">
        <v>4755</v>
      </c>
      <c r="AI289" s="519" t="s">
        <v>4756</v>
      </c>
      <c r="AJ289" s="526" t="s">
        <v>230</v>
      </c>
      <c r="AK289" s="608" t="s">
        <v>58</v>
      </c>
      <c r="AL289" s="527">
        <v>0.114</v>
      </c>
      <c r="AM289" s="579">
        <v>5520</v>
      </c>
      <c r="AN289" s="520">
        <v>1.3157260273972602</v>
      </c>
      <c r="AO289" s="527">
        <v>0.40832876712328764</v>
      </c>
      <c r="AP289" s="528">
        <v>1.7240547945205478</v>
      </c>
      <c r="AQ289" s="527">
        <v>1.5593424657534245</v>
      </c>
      <c r="AR289" s="527">
        <v>0.40832876712328764</v>
      </c>
      <c r="AS289" s="527">
        <v>1.9676712328767121</v>
      </c>
      <c r="AT289" s="527">
        <v>59.030136986301365</v>
      </c>
      <c r="AU289" s="529" t="s">
        <v>231</v>
      </c>
      <c r="AV289" s="530" t="s">
        <v>431</v>
      </c>
      <c r="AW289" s="519" t="s">
        <v>232</v>
      </c>
      <c r="AX289" s="519" t="s">
        <v>58</v>
      </c>
      <c r="AY289" s="531" t="s">
        <v>4757</v>
      </c>
      <c r="AZ289" s="519" t="s">
        <v>234</v>
      </c>
      <c r="BA289" s="532" t="s">
        <v>16660</v>
      </c>
      <c r="BB289" s="533"/>
    </row>
    <row r="290" spans="1:54" s="519" customFormat="1" ht="15" customHeight="1" x14ac:dyDescent="0.25">
      <c r="A290" s="518">
        <v>532</v>
      </c>
      <c r="B290" s="557" t="s">
        <v>17088</v>
      </c>
      <c r="C290" s="584"/>
      <c r="D290" s="701">
        <v>2020</v>
      </c>
      <c r="E290" s="519" t="s">
        <v>54</v>
      </c>
      <c r="F290" s="573" t="s">
        <v>58</v>
      </c>
      <c r="G290" s="519" t="s">
        <v>4901</v>
      </c>
      <c r="H290" s="573" t="s">
        <v>4902</v>
      </c>
      <c r="I290" s="573" t="s">
        <v>4903</v>
      </c>
      <c r="K290" s="573" t="s">
        <v>16292</v>
      </c>
      <c r="L290" s="519" t="s">
        <v>220</v>
      </c>
      <c r="M290" s="573" t="s">
        <v>221</v>
      </c>
      <c r="N290" s="573" t="s">
        <v>879</v>
      </c>
      <c r="O290" s="573" t="s">
        <v>221</v>
      </c>
      <c r="P290" s="573" t="s">
        <v>879</v>
      </c>
      <c r="Q290" s="574">
        <v>10</v>
      </c>
      <c r="R290" s="574">
        <v>1.5</v>
      </c>
      <c r="S290" s="612">
        <v>15</v>
      </c>
      <c r="T290" s="613">
        <v>5</v>
      </c>
      <c r="U290" s="523"/>
      <c r="V290" s="614">
        <v>1</v>
      </c>
      <c r="W290" s="523"/>
      <c r="X290" s="614"/>
      <c r="Y290" s="524"/>
      <c r="Z290" s="524">
        <v>1</v>
      </c>
      <c r="AA290" s="524">
        <v>1</v>
      </c>
      <c r="AB290" s="610" t="s">
        <v>16652</v>
      </c>
      <c r="AC290" s="519" t="s">
        <v>230</v>
      </c>
      <c r="AD290" s="622" t="s">
        <v>230</v>
      </c>
      <c r="AE290" s="519" t="s">
        <v>230</v>
      </c>
      <c r="AF290" s="519" t="s">
        <v>230</v>
      </c>
      <c r="AG290" s="519" t="s">
        <v>230</v>
      </c>
      <c r="AH290" s="519" t="s">
        <v>4904</v>
      </c>
      <c r="AI290" s="519" t="s">
        <v>4905</v>
      </c>
      <c r="AJ290" s="526" t="s">
        <v>230</v>
      </c>
      <c r="AK290" s="608" t="s">
        <v>58</v>
      </c>
      <c r="AL290" s="527">
        <v>0.1</v>
      </c>
      <c r="AM290" s="520">
        <v>2040</v>
      </c>
      <c r="AN290" s="520">
        <v>0.42644383561643839</v>
      </c>
      <c r="AO290" s="527">
        <v>0.13246027397260274</v>
      </c>
      <c r="AP290" s="528">
        <v>0.55890410958904113</v>
      </c>
      <c r="AQ290" s="520">
        <v>4.7666136986301373</v>
      </c>
      <c r="AR290" s="520">
        <v>1.3947287671232875</v>
      </c>
      <c r="AS290" s="520">
        <v>6.1613424657534246</v>
      </c>
      <c r="AT290" s="520">
        <v>184.84027397260274</v>
      </c>
      <c r="AU290" s="529" t="s">
        <v>231</v>
      </c>
      <c r="AV290" s="530" t="s">
        <v>431</v>
      </c>
      <c r="AW290" s="519" t="s">
        <v>232</v>
      </c>
      <c r="AX290" s="573" t="s">
        <v>58</v>
      </c>
      <c r="AY290" s="649" t="s">
        <v>4906</v>
      </c>
      <c r="AZ290" s="519" t="s">
        <v>234</v>
      </c>
      <c r="BB290" s="533"/>
    </row>
    <row r="291" spans="1:54" s="519" customFormat="1" ht="15" customHeight="1" x14ac:dyDescent="0.25">
      <c r="A291" s="518">
        <v>537</v>
      </c>
      <c r="B291" s="557" t="s">
        <v>17088</v>
      </c>
      <c r="C291" s="584"/>
      <c r="D291" s="701">
        <v>2020</v>
      </c>
      <c r="E291" s="519" t="s">
        <v>55</v>
      </c>
      <c r="F291" s="573" t="s">
        <v>58</v>
      </c>
      <c r="G291" s="519" t="s">
        <v>4953</v>
      </c>
      <c r="H291" s="573" t="s">
        <v>4954</v>
      </c>
      <c r="I291" s="573" t="s">
        <v>4955</v>
      </c>
      <c r="K291" s="519" t="s">
        <v>219</v>
      </c>
      <c r="L291" s="519" t="s">
        <v>220</v>
      </c>
      <c r="M291" s="519" t="s">
        <v>221</v>
      </c>
      <c r="N291" s="573" t="s">
        <v>2008</v>
      </c>
      <c r="O291" s="573" t="s">
        <v>221</v>
      </c>
      <c r="P291" s="573" t="s">
        <v>879</v>
      </c>
      <c r="Q291" s="574">
        <v>9.75</v>
      </c>
      <c r="R291" s="574">
        <v>2</v>
      </c>
      <c r="S291" s="612">
        <v>19.5</v>
      </c>
      <c r="T291" s="613">
        <v>2</v>
      </c>
      <c r="U291" s="522"/>
      <c r="V291" s="614">
        <v>1</v>
      </c>
      <c r="W291" s="523"/>
      <c r="X291" s="614">
        <v>0</v>
      </c>
      <c r="Y291" s="524"/>
      <c r="Z291" s="524"/>
      <c r="AA291" s="524"/>
      <c r="AB291" s="610" t="s">
        <v>16652</v>
      </c>
      <c r="AC291" s="519" t="s">
        <v>230</v>
      </c>
      <c r="AD291" s="608" t="s">
        <v>230</v>
      </c>
      <c r="AE291" s="519" t="s">
        <v>230</v>
      </c>
      <c r="AF291" s="519" t="s">
        <v>230</v>
      </c>
      <c r="AG291" s="519" t="s">
        <v>230</v>
      </c>
      <c r="AH291" s="519" t="s">
        <v>4956</v>
      </c>
      <c r="AI291" s="519" t="s">
        <v>4957</v>
      </c>
      <c r="AJ291" s="526" t="s">
        <v>230</v>
      </c>
      <c r="AK291" s="608" t="s">
        <v>58</v>
      </c>
      <c r="AL291" s="527">
        <v>0.1</v>
      </c>
      <c r="AM291" s="520">
        <v>2400</v>
      </c>
      <c r="AN291" s="520">
        <v>0.50169863013698635</v>
      </c>
      <c r="AO291" s="527">
        <v>0.15583561643835614</v>
      </c>
      <c r="AP291" s="528">
        <v>0.65753424657534243</v>
      </c>
      <c r="AQ291" s="520">
        <v>1.4270273972602738</v>
      </c>
      <c r="AR291" s="520">
        <v>0.36036986301369861</v>
      </c>
      <c r="AS291" s="520">
        <v>1.7873972602739725</v>
      </c>
      <c r="AT291" s="520">
        <v>53.621917808219173</v>
      </c>
      <c r="AU291" s="529" t="s">
        <v>231</v>
      </c>
      <c r="AV291" s="530" t="s">
        <v>431</v>
      </c>
      <c r="AW291" s="519" t="s">
        <v>232</v>
      </c>
      <c r="AX291" s="573" t="s">
        <v>58</v>
      </c>
      <c r="AY291" s="649" t="s">
        <v>4958</v>
      </c>
      <c r="AZ291" s="519" t="s">
        <v>234</v>
      </c>
      <c r="BB291" s="533"/>
    </row>
    <row r="292" spans="1:54" s="519" customFormat="1" ht="15" customHeight="1" x14ac:dyDescent="0.25">
      <c r="A292" s="518">
        <v>538</v>
      </c>
      <c r="B292" s="557" t="s">
        <v>17088</v>
      </c>
      <c r="C292" s="664" t="s">
        <v>17090</v>
      </c>
      <c r="D292" s="701">
        <v>2020</v>
      </c>
      <c r="E292" s="519" t="s">
        <v>55</v>
      </c>
      <c r="F292" s="573" t="s">
        <v>58</v>
      </c>
      <c r="G292" s="519" t="s">
        <v>4972</v>
      </c>
      <c r="H292" s="573" t="s">
        <v>4973</v>
      </c>
      <c r="I292" s="573" t="s">
        <v>4974</v>
      </c>
      <c r="K292" s="519" t="s">
        <v>219</v>
      </c>
      <c r="L292" s="519" t="s">
        <v>220</v>
      </c>
      <c r="M292" s="519" t="s">
        <v>221</v>
      </c>
      <c r="N292" s="573" t="s">
        <v>222</v>
      </c>
      <c r="O292" s="573" t="s">
        <v>221</v>
      </c>
      <c r="P292" s="573" t="s">
        <v>879</v>
      </c>
      <c r="Q292" s="574">
        <v>10</v>
      </c>
      <c r="R292" s="574">
        <v>1.5</v>
      </c>
      <c r="S292" s="612">
        <v>15</v>
      </c>
      <c r="T292" s="613">
        <v>2</v>
      </c>
      <c r="U292" s="522"/>
      <c r="V292" s="614">
        <v>1</v>
      </c>
      <c r="W292" s="523"/>
      <c r="X292" s="614">
        <v>0</v>
      </c>
      <c r="Y292" s="524"/>
      <c r="Z292" s="524"/>
      <c r="AA292" s="524"/>
      <c r="AB292" s="610" t="s">
        <v>16652</v>
      </c>
      <c r="AC292" s="519" t="s">
        <v>230</v>
      </c>
      <c r="AD292" s="608" t="s">
        <v>230</v>
      </c>
      <c r="AE292" s="519" t="s">
        <v>230</v>
      </c>
      <c r="AF292" s="519" t="s">
        <v>230</v>
      </c>
      <c r="AG292" s="519" t="s">
        <v>230</v>
      </c>
      <c r="AH292" s="519" t="s">
        <v>4975</v>
      </c>
      <c r="AI292" s="519" t="s">
        <v>1797</v>
      </c>
      <c r="AJ292" s="526" t="s">
        <v>230</v>
      </c>
      <c r="AK292" s="608" t="s">
        <v>58</v>
      </c>
      <c r="AL292" s="527">
        <v>0.1</v>
      </c>
      <c r="AM292" s="520">
        <v>1500</v>
      </c>
      <c r="AN292" s="520">
        <v>0.31356164383561647</v>
      </c>
      <c r="AO292" s="527">
        <v>9.7397260273972594E-2</v>
      </c>
      <c r="AP292" s="528">
        <v>0.41095890410958907</v>
      </c>
      <c r="AQ292" s="520">
        <v>3.1255205479452046</v>
      </c>
      <c r="AR292" s="520">
        <v>0.80839726027397263</v>
      </c>
      <c r="AS292" s="520">
        <v>3.933917808219177</v>
      </c>
      <c r="AT292" s="520">
        <v>118.01753424657531</v>
      </c>
      <c r="AU292" s="529" t="s">
        <v>231</v>
      </c>
      <c r="AV292" s="530" t="s">
        <v>431</v>
      </c>
      <c r="AW292" s="519" t="s">
        <v>232</v>
      </c>
      <c r="AX292" s="573" t="s">
        <v>58</v>
      </c>
      <c r="AY292" s="649" t="s">
        <v>4976</v>
      </c>
      <c r="AZ292" s="519" t="s">
        <v>234</v>
      </c>
      <c r="BB292" s="533"/>
    </row>
    <row r="293" spans="1:54" s="519" customFormat="1" ht="15" customHeight="1" x14ac:dyDescent="0.25">
      <c r="A293" s="518">
        <v>542</v>
      </c>
      <c r="B293" s="557" t="s">
        <v>17088</v>
      </c>
      <c r="C293" s="584"/>
      <c r="D293" s="701">
        <v>2020</v>
      </c>
      <c r="E293" s="519" t="s">
        <v>55</v>
      </c>
      <c r="F293" s="573" t="s">
        <v>58</v>
      </c>
      <c r="G293" s="519" t="s">
        <v>5024</v>
      </c>
      <c r="H293" s="573" t="s">
        <v>5025</v>
      </c>
      <c r="I293" s="573" t="s">
        <v>5026</v>
      </c>
      <c r="K293" s="519" t="s">
        <v>219</v>
      </c>
      <c r="L293" s="519" t="s">
        <v>220</v>
      </c>
      <c r="M293" s="519" t="s">
        <v>221</v>
      </c>
      <c r="N293" s="573" t="s">
        <v>222</v>
      </c>
      <c r="O293" s="573" t="s">
        <v>221</v>
      </c>
      <c r="P293" s="573" t="s">
        <v>879</v>
      </c>
      <c r="Q293" s="574">
        <v>6</v>
      </c>
      <c r="R293" s="574">
        <v>2</v>
      </c>
      <c r="S293" s="612">
        <v>12</v>
      </c>
      <c r="T293" s="613">
        <v>3</v>
      </c>
      <c r="U293" s="522"/>
      <c r="V293" s="614">
        <v>1</v>
      </c>
      <c r="W293" s="523"/>
      <c r="X293" s="614">
        <v>0</v>
      </c>
      <c r="Y293" s="524"/>
      <c r="Z293" s="524"/>
      <c r="AA293" s="524"/>
      <c r="AB293" s="610" t="s">
        <v>16652</v>
      </c>
      <c r="AC293" s="519" t="s">
        <v>230</v>
      </c>
      <c r="AD293" s="608" t="s">
        <v>230</v>
      </c>
      <c r="AE293" s="519" t="s">
        <v>230</v>
      </c>
      <c r="AF293" s="519" t="s">
        <v>230</v>
      </c>
      <c r="AG293" s="519" t="s">
        <v>230</v>
      </c>
      <c r="AH293" s="573" t="s">
        <v>5027</v>
      </c>
      <c r="AI293" s="519" t="s">
        <v>5028</v>
      </c>
      <c r="AJ293" s="526" t="s">
        <v>230</v>
      </c>
      <c r="AK293" s="608" t="s">
        <v>58</v>
      </c>
      <c r="AL293" s="527">
        <v>0.1</v>
      </c>
      <c r="AM293" s="520">
        <v>4050</v>
      </c>
      <c r="AN293" s="520">
        <v>0.84661643835616451</v>
      </c>
      <c r="AO293" s="527">
        <v>0.262972602739726</v>
      </c>
      <c r="AP293" s="528">
        <v>1.1095890410958904</v>
      </c>
      <c r="AQ293" s="520">
        <v>4.1675342465753431</v>
      </c>
      <c r="AR293" s="520">
        <v>0.68178082191780809</v>
      </c>
      <c r="AS293" s="520">
        <v>4.8493150684931514</v>
      </c>
      <c r="AT293" s="520">
        <v>145.47945205479454</v>
      </c>
      <c r="AU293" s="529" t="s">
        <v>231</v>
      </c>
      <c r="AV293" s="530" t="s">
        <v>431</v>
      </c>
      <c r="AW293" s="519" t="s">
        <v>232</v>
      </c>
      <c r="AX293" s="573" t="s">
        <v>58</v>
      </c>
      <c r="AY293" s="649" t="s">
        <v>5029</v>
      </c>
      <c r="AZ293" s="519" t="s">
        <v>234</v>
      </c>
      <c r="BB293" s="533"/>
    </row>
    <row r="294" spans="1:54" s="166" customFormat="1" ht="15" customHeight="1" x14ac:dyDescent="0.25">
      <c r="A294" s="182">
        <v>544</v>
      </c>
      <c r="B294" s="555"/>
      <c r="C294" s="581"/>
      <c r="D294" s="700" t="s">
        <v>17141</v>
      </c>
      <c r="E294" s="166" t="s">
        <v>55</v>
      </c>
      <c r="F294" s="198" t="s">
        <v>58</v>
      </c>
      <c r="G294" s="166" t="s">
        <v>17077</v>
      </c>
      <c r="H294" s="198" t="s">
        <v>17074</v>
      </c>
      <c r="I294" s="198" t="s">
        <v>17075</v>
      </c>
      <c r="K294" s="198" t="s">
        <v>219</v>
      </c>
      <c r="L294" s="166" t="s">
        <v>220</v>
      </c>
      <c r="M294" s="166" t="s">
        <v>221</v>
      </c>
      <c r="N294" s="171" t="s">
        <v>222</v>
      </c>
      <c r="O294" s="166" t="s">
        <v>221</v>
      </c>
      <c r="P294" s="171" t="s">
        <v>222</v>
      </c>
      <c r="Q294" s="199">
        <v>4</v>
      </c>
      <c r="R294" s="199">
        <v>1.5</v>
      </c>
      <c r="S294" s="221">
        <v>6</v>
      </c>
      <c r="T294" s="345">
        <v>2</v>
      </c>
      <c r="U294" s="59"/>
      <c r="V294" s="346">
        <v>0</v>
      </c>
      <c r="W294" s="340"/>
      <c r="X294" s="346">
        <v>0</v>
      </c>
      <c r="Y294" s="183"/>
      <c r="Z294" s="183">
        <v>1</v>
      </c>
      <c r="AA294" s="183"/>
      <c r="AB294" s="171" t="s">
        <v>16652</v>
      </c>
      <c r="AC294" s="166" t="s">
        <v>230</v>
      </c>
      <c r="AD294" s="203" t="s">
        <v>230</v>
      </c>
      <c r="AE294" s="166" t="s">
        <v>230</v>
      </c>
      <c r="AF294" s="166" t="s">
        <v>230</v>
      </c>
      <c r="AG294" s="166" t="s">
        <v>230</v>
      </c>
      <c r="AH294" s="198" t="s">
        <v>5046</v>
      </c>
      <c r="AI294" s="166" t="s">
        <v>5047</v>
      </c>
      <c r="AJ294" s="165" t="s">
        <v>230</v>
      </c>
      <c r="AK294" s="203" t="s">
        <v>58</v>
      </c>
      <c r="AL294" s="167">
        <v>0.1</v>
      </c>
      <c r="AM294" s="186">
        <v>3450</v>
      </c>
      <c r="AN294" s="186">
        <v>0.72119178082191782</v>
      </c>
      <c r="AO294" s="167">
        <v>0.22401369863013698</v>
      </c>
      <c r="AP294" s="187">
        <v>0.9452054794520548</v>
      </c>
      <c r="AQ294" s="186">
        <v>3.917315068493151</v>
      </c>
      <c r="AR294" s="186">
        <v>1.2077260273972601</v>
      </c>
      <c r="AS294" s="186">
        <v>5.1250410958904116</v>
      </c>
      <c r="AT294" s="186">
        <v>153.75123287671235</v>
      </c>
      <c r="AU294" s="193" t="s">
        <v>231</v>
      </c>
      <c r="AV294" s="194" t="s">
        <v>431</v>
      </c>
      <c r="AW294" s="166" t="s">
        <v>232</v>
      </c>
      <c r="AX294" s="198" t="s">
        <v>58</v>
      </c>
      <c r="AY294" s="231" t="s">
        <v>5048</v>
      </c>
      <c r="AZ294" s="171" t="s">
        <v>234</v>
      </c>
      <c r="BA294" s="447" t="s">
        <v>17076</v>
      </c>
      <c r="BB294" s="196"/>
    </row>
    <row r="295" spans="1:54" s="166" customFormat="1" ht="15" customHeight="1" x14ac:dyDescent="0.25">
      <c r="A295" s="182">
        <v>545</v>
      </c>
      <c r="B295" s="555"/>
      <c r="C295" s="581"/>
      <c r="D295" s="700" t="s">
        <v>17141</v>
      </c>
      <c r="E295" s="166" t="s">
        <v>55</v>
      </c>
      <c r="F295" s="198" t="s">
        <v>58</v>
      </c>
      <c r="G295" s="166" t="s">
        <v>16625</v>
      </c>
      <c r="H295" s="198" t="s">
        <v>16624</v>
      </c>
      <c r="I295" s="198" t="s">
        <v>16623</v>
      </c>
      <c r="K295" s="198" t="s">
        <v>219</v>
      </c>
      <c r="L295" s="166" t="s">
        <v>220</v>
      </c>
      <c r="M295" s="198" t="s">
        <v>221</v>
      </c>
      <c r="N295" s="198" t="s">
        <v>16626</v>
      </c>
      <c r="O295" s="198" t="s">
        <v>221</v>
      </c>
      <c r="P295" s="198" t="s">
        <v>879</v>
      </c>
      <c r="Q295" s="199">
        <v>4</v>
      </c>
      <c r="R295" s="199">
        <v>1.5</v>
      </c>
      <c r="S295" s="221">
        <v>6</v>
      </c>
      <c r="T295" s="345">
        <v>3</v>
      </c>
      <c r="U295" s="59"/>
      <c r="V295" s="346">
        <v>0</v>
      </c>
      <c r="W295" s="340"/>
      <c r="X295" s="346">
        <v>0</v>
      </c>
      <c r="Y295" s="183"/>
      <c r="Z295" s="183">
        <v>1</v>
      </c>
      <c r="AA295" s="183"/>
      <c r="AB295" s="171" t="s">
        <v>16652</v>
      </c>
      <c r="AC295" s="166" t="s">
        <v>230</v>
      </c>
      <c r="AD295" s="203" t="s">
        <v>230</v>
      </c>
      <c r="AE295" s="166" t="s">
        <v>230</v>
      </c>
      <c r="AF295" s="166" t="s">
        <v>230</v>
      </c>
      <c r="AG295" s="166" t="s">
        <v>230</v>
      </c>
      <c r="AH295" s="198" t="s">
        <v>5068</v>
      </c>
      <c r="AI295" s="166" t="s">
        <v>5069</v>
      </c>
      <c r="AJ295" s="165" t="s">
        <v>230</v>
      </c>
      <c r="AK295" s="203" t="s">
        <v>58</v>
      </c>
      <c r="AL295" s="167">
        <v>0.1</v>
      </c>
      <c r="AM295" s="186">
        <v>3600</v>
      </c>
      <c r="AN295" s="186">
        <v>0.75254794520547952</v>
      </c>
      <c r="AO295" s="167">
        <v>0.23375342465753424</v>
      </c>
      <c r="AP295" s="187">
        <v>0.98630136986301375</v>
      </c>
      <c r="AQ295" s="186">
        <v>0.75254794520547952</v>
      </c>
      <c r="AR295" s="186">
        <v>0.23375342465753424</v>
      </c>
      <c r="AS295" s="186">
        <v>0.98630136986301375</v>
      </c>
      <c r="AT295" s="186">
        <v>29.589041095890412</v>
      </c>
      <c r="AU295" s="193" t="s">
        <v>231</v>
      </c>
      <c r="AV295" s="194" t="s">
        <v>431</v>
      </c>
      <c r="AW295" s="166" t="s">
        <v>232</v>
      </c>
      <c r="AX295" s="198" t="s">
        <v>58</v>
      </c>
      <c r="AY295" s="195" t="s">
        <v>5070</v>
      </c>
      <c r="AZ295" s="166" t="s">
        <v>234</v>
      </c>
      <c r="BB295" s="196"/>
    </row>
    <row r="296" spans="1:54" s="519" customFormat="1" ht="15" customHeight="1" x14ac:dyDescent="0.25">
      <c r="A296" s="518">
        <v>546</v>
      </c>
      <c r="B296" s="557" t="s">
        <v>17088</v>
      </c>
      <c r="C296" s="584"/>
      <c r="D296" s="701">
        <v>2020</v>
      </c>
      <c r="E296" s="519" t="s">
        <v>55</v>
      </c>
      <c r="F296" s="573" t="s">
        <v>58</v>
      </c>
      <c r="G296" s="519" t="s">
        <v>5071</v>
      </c>
      <c r="H296" s="573" t="s">
        <v>5072</v>
      </c>
      <c r="I296" s="573" t="s">
        <v>5073</v>
      </c>
      <c r="K296" s="519" t="s">
        <v>219</v>
      </c>
      <c r="L296" s="519" t="s">
        <v>220</v>
      </c>
      <c r="M296" s="519" t="s">
        <v>221</v>
      </c>
      <c r="N296" s="573" t="s">
        <v>2008</v>
      </c>
      <c r="O296" s="573" t="s">
        <v>221</v>
      </c>
      <c r="P296" s="573" t="s">
        <v>879</v>
      </c>
      <c r="Q296" s="574">
        <v>4</v>
      </c>
      <c r="R296" s="574">
        <v>1.5</v>
      </c>
      <c r="S296" s="612">
        <v>6</v>
      </c>
      <c r="T296" s="613">
        <v>2</v>
      </c>
      <c r="U296" s="522"/>
      <c r="V296" s="614">
        <v>1</v>
      </c>
      <c r="W296" s="523"/>
      <c r="X296" s="614">
        <v>0</v>
      </c>
      <c r="Y296" s="524"/>
      <c r="Z296" s="524"/>
      <c r="AA296" s="524"/>
      <c r="AB296" s="610" t="s">
        <v>16652</v>
      </c>
      <c r="AC296" s="519" t="s">
        <v>230</v>
      </c>
      <c r="AD296" s="608" t="s">
        <v>230</v>
      </c>
      <c r="AE296" s="519" t="s">
        <v>230</v>
      </c>
      <c r="AF296" s="519" t="s">
        <v>230</v>
      </c>
      <c r="AG296" s="519" t="s">
        <v>230</v>
      </c>
      <c r="AH296" s="573" t="s">
        <v>5074</v>
      </c>
      <c r="AI296" s="519" t="s">
        <v>5075</v>
      </c>
      <c r="AJ296" s="526" t="s">
        <v>230</v>
      </c>
      <c r="AK296" s="608" t="s">
        <v>58</v>
      </c>
      <c r="AL296" s="527">
        <v>0.1</v>
      </c>
      <c r="AM296" s="521">
        <v>300</v>
      </c>
      <c r="AN296" s="520">
        <v>6.2712328767123293E-2</v>
      </c>
      <c r="AO296" s="527">
        <v>1.9479452054794517E-2</v>
      </c>
      <c r="AP296" s="528">
        <v>8.2191780821917804E-2</v>
      </c>
      <c r="AQ296" s="520">
        <v>1.8500136986301372</v>
      </c>
      <c r="AR296" s="520">
        <v>0.57464383561643828</v>
      </c>
      <c r="AS296" s="520">
        <v>2.4246575342465757</v>
      </c>
      <c r="AT296" s="520">
        <v>72.739726027397268</v>
      </c>
      <c r="AU296" s="529" t="s">
        <v>231</v>
      </c>
      <c r="AV296" s="530" t="s">
        <v>431</v>
      </c>
      <c r="AW296" s="519" t="s">
        <v>232</v>
      </c>
      <c r="AX296" s="573" t="s">
        <v>58</v>
      </c>
      <c r="AY296" s="649" t="s">
        <v>5076</v>
      </c>
      <c r="AZ296" s="519" t="s">
        <v>234</v>
      </c>
      <c r="BB296" s="533"/>
    </row>
    <row r="297" spans="1:54" s="519" customFormat="1" ht="15" customHeight="1" x14ac:dyDescent="0.25">
      <c r="A297" s="518">
        <v>548</v>
      </c>
      <c r="B297" s="557" t="s">
        <v>17088</v>
      </c>
      <c r="C297" s="584"/>
      <c r="D297" s="701">
        <v>2020</v>
      </c>
      <c r="E297" s="519" t="s">
        <v>55</v>
      </c>
      <c r="F297" s="573" t="s">
        <v>58</v>
      </c>
      <c r="G297" s="519" t="s">
        <v>16710</v>
      </c>
      <c r="H297" s="573" t="s">
        <v>16712</v>
      </c>
      <c r="I297" s="573" t="s">
        <v>16713</v>
      </c>
      <c r="K297" s="519" t="s">
        <v>219</v>
      </c>
      <c r="L297" s="519" t="s">
        <v>220</v>
      </c>
      <c r="M297" s="519" t="s">
        <v>221</v>
      </c>
      <c r="N297" s="573" t="s">
        <v>2008</v>
      </c>
      <c r="O297" s="573" t="s">
        <v>221</v>
      </c>
      <c r="P297" s="573" t="s">
        <v>879</v>
      </c>
      <c r="Q297" s="574">
        <v>6</v>
      </c>
      <c r="R297" s="574">
        <v>1.5</v>
      </c>
      <c r="S297" s="612">
        <v>9</v>
      </c>
      <c r="T297" s="613">
        <v>3</v>
      </c>
      <c r="U297" s="522"/>
      <c r="V297" s="614">
        <v>2</v>
      </c>
      <c r="W297" s="523"/>
      <c r="X297" s="614">
        <v>0</v>
      </c>
      <c r="Y297" s="524"/>
      <c r="Z297" s="524"/>
      <c r="AA297" s="524"/>
      <c r="AB297" s="610" t="s">
        <v>16652</v>
      </c>
      <c r="AC297" s="519" t="s">
        <v>230</v>
      </c>
      <c r="AD297" s="608" t="s">
        <v>230</v>
      </c>
      <c r="AE297" s="519" t="s">
        <v>230</v>
      </c>
      <c r="AF297" s="519" t="s">
        <v>230</v>
      </c>
      <c r="AG297" s="519" t="s">
        <v>230</v>
      </c>
      <c r="AH297" s="573" t="s">
        <v>1909</v>
      </c>
      <c r="AI297" s="519" t="s">
        <v>5093</v>
      </c>
      <c r="AJ297" s="526" t="s">
        <v>230</v>
      </c>
      <c r="AK297" s="608" t="s">
        <v>58</v>
      </c>
      <c r="AL297" s="527">
        <v>0.1</v>
      </c>
      <c r="AM297" s="650">
        <v>8400</v>
      </c>
      <c r="AN297" s="520">
        <v>1.7559452054794522</v>
      </c>
      <c r="AO297" s="527">
        <v>0.54542465753424652</v>
      </c>
      <c r="AP297" s="528">
        <v>2.3013698630136989</v>
      </c>
      <c r="AQ297" s="520">
        <v>3.7015388127853877</v>
      </c>
      <c r="AR297" s="520">
        <v>1.1395479452054793</v>
      </c>
      <c r="AS297" s="520">
        <v>4.8410867579908672</v>
      </c>
      <c r="AT297" s="520">
        <v>145.23260273972602</v>
      </c>
      <c r="AU297" s="529" t="s">
        <v>231</v>
      </c>
      <c r="AV297" s="530" t="s">
        <v>431</v>
      </c>
      <c r="AW297" s="519" t="s">
        <v>232</v>
      </c>
      <c r="AX297" s="573" t="s">
        <v>58</v>
      </c>
      <c r="AY297" s="649" t="s">
        <v>5094</v>
      </c>
      <c r="AZ297" s="519" t="s">
        <v>234</v>
      </c>
      <c r="BA297" s="532" t="s">
        <v>16714</v>
      </c>
      <c r="BB297" s="533"/>
    </row>
    <row r="298" spans="1:54" s="519" customFormat="1" ht="15" customHeight="1" x14ac:dyDescent="0.25">
      <c r="A298" s="518">
        <v>551</v>
      </c>
      <c r="B298" s="557" t="s">
        <v>17088</v>
      </c>
      <c r="C298" s="584"/>
      <c r="D298" s="701">
        <v>2020</v>
      </c>
      <c r="E298" s="519" t="s">
        <v>55</v>
      </c>
      <c r="F298" s="573" t="s">
        <v>58</v>
      </c>
      <c r="G298" s="519" t="s">
        <v>5132</v>
      </c>
      <c r="H298" s="573" t="s">
        <v>5133</v>
      </c>
      <c r="I298" s="573" t="s">
        <v>5134</v>
      </c>
      <c r="K298" s="573" t="s">
        <v>219</v>
      </c>
      <c r="L298" s="519" t="s">
        <v>220</v>
      </c>
      <c r="M298" s="519" t="s">
        <v>221</v>
      </c>
      <c r="N298" s="573" t="s">
        <v>2008</v>
      </c>
      <c r="O298" s="573" t="s">
        <v>221</v>
      </c>
      <c r="P298" s="573" t="s">
        <v>879</v>
      </c>
      <c r="Q298" s="574">
        <v>6</v>
      </c>
      <c r="R298" s="574">
        <v>1.5</v>
      </c>
      <c r="S298" s="612">
        <v>9</v>
      </c>
      <c r="T298" s="613">
        <v>2</v>
      </c>
      <c r="U298" s="522"/>
      <c r="V298" s="614">
        <v>1</v>
      </c>
      <c r="W298" s="523"/>
      <c r="X298" s="614">
        <v>0</v>
      </c>
      <c r="Y298" s="524"/>
      <c r="Z298" s="524"/>
      <c r="AA298" s="524"/>
      <c r="AB298" s="610" t="s">
        <v>16652</v>
      </c>
      <c r="AC298" s="519" t="s">
        <v>230</v>
      </c>
      <c r="AD298" s="608" t="s">
        <v>230</v>
      </c>
      <c r="AE298" s="519" t="s">
        <v>230</v>
      </c>
      <c r="AF298" s="519" t="s">
        <v>230</v>
      </c>
      <c r="AG298" s="519" t="s">
        <v>230</v>
      </c>
      <c r="AH298" s="573" t="s">
        <v>5135</v>
      </c>
      <c r="AI298" s="519" t="s">
        <v>5136</v>
      </c>
      <c r="AJ298" s="526" t="s">
        <v>230</v>
      </c>
      <c r="AK298" s="608" t="s">
        <v>58</v>
      </c>
      <c r="AL298" s="527">
        <v>0.1</v>
      </c>
      <c r="AM298" s="650">
        <v>7950</v>
      </c>
      <c r="AN298" s="520">
        <v>1.6618767123287672</v>
      </c>
      <c r="AO298" s="527">
        <v>0.51620547945205475</v>
      </c>
      <c r="AP298" s="528">
        <v>2.1780821917808222</v>
      </c>
      <c r="AQ298" s="520">
        <v>1.7245890410958906</v>
      </c>
      <c r="AR298" s="520">
        <v>0.53568493150684926</v>
      </c>
      <c r="AS298" s="520">
        <v>2.2602739726027399</v>
      </c>
      <c r="AT298" s="520">
        <v>67.808219178082197</v>
      </c>
      <c r="AU298" s="529" t="s">
        <v>231</v>
      </c>
      <c r="AV298" s="530" t="s">
        <v>431</v>
      </c>
      <c r="AW298" s="519" t="s">
        <v>232</v>
      </c>
      <c r="AX298" s="573" t="s">
        <v>58</v>
      </c>
      <c r="AY298" s="649" t="s">
        <v>5137</v>
      </c>
      <c r="AZ298" s="519" t="s">
        <v>234</v>
      </c>
      <c r="BB298" s="533"/>
    </row>
    <row r="299" spans="1:54" s="519" customFormat="1" ht="15" customHeight="1" x14ac:dyDescent="0.25">
      <c r="A299" s="518">
        <v>554</v>
      </c>
      <c r="B299" s="557" t="s">
        <v>17088</v>
      </c>
      <c r="C299" s="584"/>
      <c r="D299" s="701">
        <v>2020</v>
      </c>
      <c r="E299" s="519" t="s">
        <v>55</v>
      </c>
      <c r="F299" s="573" t="s">
        <v>58</v>
      </c>
      <c r="G299" s="519" t="s">
        <v>5166</v>
      </c>
      <c r="H299" s="573" t="s">
        <v>5167</v>
      </c>
      <c r="I299" s="573" t="s">
        <v>5168</v>
      </c>
      <c r="K299" s="573" t="s">
        <v>219</v>
      </c>
      <c r="L299" s="519" t="s">
        <v>220</v>
      </c>
      <c r="M299" s="519" t="s">
        <v>221</v>
      </c>
      <c r="N299" s="519" t="s">
        <v>222</v>
      </c>
      <c r="O299" s="573" t="s">
        <v>221</v>
      </c>
      <c r="P299" s="573" t="s">
        <v>879</v>
      </c>
      <c r="Q299" s="574">
        <v>6</v>
      </c>
      <c r="R299" s="574">
        <v>1.75</v>
      </c>
      <c r="S299" s="612">
        <v>10.8</v>
      </c>
      <c r="T299" s="613">
        <v>4</v>
      </c>
      <c r="U299" s="522"/>
      <c r="V299" s="614">
        <v>1</v>
      </c>
      <c r="W299" s="523"/>
      <c r="X299" s="614">
        <v>1</v>
      </c>
      <c r="Y299" s="524"/>
      <c r="Z299" s="524"/>
      <c r="AA299" s="524"/>
      <c r="AB299" s="610" t="s">
        <v>16652</v>
      </c>
      <c r="AC299" s="519" t="s">
        <v>230</v>
      </c>
      <c r="AD299" s="608" t="s">
        <v>230</v>
      </c>
      <c r="AE299" s="519" t="s">
        <v>230</v>
      </c>
      <c r="AF299" s="519" t="s">
        <v>230</v>
      </c>
      <c r="AG299" s="519" t="s">
        <v>230</v>
      </c>
      <c r="AH299" s="573" t="s">
        <v>2344</v>
      </c>
      <c r="AI299" s="519" t="s">
        <v>5169</v>
      </c>
      <c r="AJ299" s="526" t="s">
        <v>230</v>
      </c>
      <c r="AK299" s="608" t="s">
        <v>58</v>
      </c>
      <c r="AL299" s="527">
        <v>0.1</v>
      </c>
      <c r="AM299" s="650">
        <v>2250</v>
      </c>
      <c r="AN299" s="520">
        <v>0.4703424657534247</v>
      </c>
      <c r="AO299" s="527">
        <v>0.14609589041095888</v>
      </c>
      <c r="AP299" s="528">
        <v>0.61643835616438358</v>
      </c>
      <c r="AQ299" s="520">
        <v>4.0763013698630148</v>
      </c>
      <c r="AR299" s="520">
        <v>1.2661643835616434</v>
      </c>
      <c r="AS299" s="520">
        <v>5.3424657534246585</v>
      </c>
      <c r="AT299" s="520">
        <v>160.27397260273975</v>
      </c>
      <c r="AU299" s="529" t="s">
        <v>231</v>
      </c>
      <c r="AV299" s="530" t="s">
        <v>431</v>
      </c>
      <c r="AW299" s="519" t="s">
        <v>232</v>
      </c>
      <c r="AX299" s="573" t="s">
        <v>58</v>
      </c>
      <c r="AY299" s="649" t="s">
        <v>5170</v>
      </c>
      <c r="AZ299" s="519" t="s">
        <v>234</v>
      </c>
      <c r="BB299" s="533"/>
    </row>
    <row r="300" spans="1:54" s="519" customFormat="1" ht="15" customHeight="1" x14ac:dyDescent="0.25">
      <c r="A300" s="518">
        <v>556</v>
      </c>
      <c r="B300" s="557" t="s">
        <v>17088</v>
      </c>
      <c r="C300" s="584"/>
      <c r="D300" s="701">
        <v>2020</v>
      </c>
      <c r="E300" s="519" t="s">
        <v>55</v>
      </c>
      <c r="F300" s="573" t="s">
        <v>58</v>
      </c>
      <c r="G300" s="519" t="s">
        <v>5188</v>
      </c>
      <c r="H300" s="573" t="s">
        <v>5189</v>
      </c>
      <c r="I300" s="573" t="s">
        <v>5190</v>
      </c>
      <c r="K300" s="573" t="s">
        <v>219</v>
      </c>
      <c r="L300" s="519" t="s">
        <v>220</v>
      </c>
      <c r="M300" s="519" t="s">
        <v>221</v>
      </c>
      <c r="N300" s="519" t="s">
        <v>222</v>
      </c>
      <c r="O300" s="573" t="s">
        <v>221</v>
      </c>
      <c r="P300" s="573" t="s">
        <v>879</v>
      </c>
      <c r="Q300" s="574">
        <v>4</v>
      </c>
      <c r="R300" s="574">
        <v>1.5</v>
      </c>
      <c r="S300" s="612">
        <v>6</v>
      </c>
      <c r="T300" s="613">
        <v>4</v>
      </c>
      <c r="U300" s="522"/>
      <c r="V300" s="614">
        <v>0</v>
      </c>
      <c r="W300" s="523"/>
      <c r="X300" s="614">
        <v>0</v>
      </c>
      <c r="Y300" s="524"/>
      <c r="Z300" s="524">
        <v>1</v>
      </c>
      <c r="AA300" s="524"/>
      <c r="AB300" s="610" t="s">
        <v>16652</v>
      </c>
      <c r="AC300" s="519" t="s">
        <v>230</v>
      </c>
      <c r="AD300" s="608" t="s">
        <v>230</v>
      </c>
      <c r="AE300" s="519" t="s">
        <v>230</v>
      </c>
      <c r="AF300" s="519" t="s">
        <v>230</v>
      </c>
      <c r="AG300" s="519" t="s">
        <v>230</v>
      </c>
      <c r="AH300" s="573" t="s">
        <v>5191</v>
      </c>
      <c r="AI300" s="519" t="s">
        <v>5192</v>
      </c>
      <c r="AJ300" s="526" t="s">
        <v>230</v>
      </c>
      <c r="AK300" s="608" t="s">
        <v>58</v>
      </c>
      <c r="AL300" s="527">
        <v>0.1</v>
      </c>
      <c r="AM300" s="520">
        <v>9900</v>
      </c>
      <c r="AN300" s="520">
        <v>2.069506849315069</v>
      </c>
      <c r="AO300" s="527">
        <v>0.64282191780821918</v>
      </c>
      <c r="AP300" s="528">
        <v>2.7123287671232883</v>
      </c>
      <c r="AQ300" s="520">
        <v>2.069506849315069</v>
      </c>
      <c r="AR300" s="520">
        <v>0.64282191780821918</v>
      </c>
      <c r="AS300" s="520">
        <v>2.7123287671232883</v>
      </c>
      <c r="AT300" s="520">
        <v>81.369863013698648</v>
      </c>
      <c r="AU300" s="529" t="s">
        <v>231</v>
      </c>
      <c r="AV300" s="530" t="s">
        <v>431</v>
      </c>
      <c r="AW300" s="519" t="s">
        <v>232</v>
      </c>
      <c r="AX300" s="573" t="s">
        <v>58</v>
      </c>
      <c r="AY300" s="531" t="s">
        <v>5193</v>
      </c>
      <c r="AZ300" s="519" t="s">
        <v>234</v>
      </c>
      <c r="BB300" s="533"/>
    </row>
    <row r="301" spans="1:54" s="519" customFormat="1" ht="15" customHeight="1" x14ac:dyDescent="0.25">
      <c r="A301" s="518">
        <v>557</v>
      </c>
      <c r="B301" s="557" t="s">
        <v>17088</v>
      </c>
      <c r="C301" s="584"/>
      <c r="D301" s="701">
        <v>2020</v>
      </c>
      <c r="E301" s="519" t="s">
        <v>55</v>
      </c>
      <c r="F301" s="573" t="s">
        <v>58</v>
      </c>
      <c r="G301" s="519" t="s">
        <v>5194</v>
      </c>
      <c r="H301" s="573" t="s">
        <v>5195</v>
      </c>
      <c r="I301" s="573" t="s">
        <v>5196</v>
      </c>
      <c r="K301" s="573" t="s">
        <v>219</v>
      </c>
      <c r="L301" s="519" t="s">
        <v>220</v>
      </c>
      <c r="M301" s="573" t="s">
        <v>221</v>
      </c>
      <c r="N301" s="573" t="s">
        <v>2008</v>
      </c>
      <c r="O301" s="573" t="s">
        <v>221</v>
      </c>
      <c r="P301" s="573" t="s">
        <v>2008</v>
      </c>
      <c r="Q301" s="574">
        <v>5.3</v>
      </c>
      <c r="R301" s="574">
        <v>1.5</v>
      </c>
      <c r="S301" s="612">
        <v>7.9499999999999993</v>
      </c>
      <c r="T301" s="613">
        <v>2</v>
      </c>
      <c r="U301" s="522"/>
      <c r="V301" s="614">
        <v>1</v>
      </c>
      <c r="W301" s="523"/>
      <c r="X301" s="614">
        <v>0</v>
      </c>
      <c r="Y301" s="524"/>
      <c r="Z301" s="524"/>
      <c r="AA301" s="524"/>
      <c r="AB301" s="610" t="s">
        <v>16652</v>
      </c>
      <c r="AC301" s="519" t="s">
        <v>230</v>
      </c>
      <c r="AD301" s="608" t="s">
        <v>230</v>
      </c>
      <c r="AE301" s="519" t="s">
        <v>230</v>
      </c>
      <c r="AF301" s="519" t="s">
        <v>230</v>
      </c>
      <c r="AG301" s="519" t="s">
        <v>230</v>
      </c>
      <c r="AH301" s="573" t="s">
        <v>5197</v>
      </c>
      <c r="AI301" s="519" t="s">
        <v>5198</v>
      </c>
      <c r="AJ301" s="526" t="s">
        <v>230</v>
      </c>
      <c r="AK301" s="608" t="s">
        <v>58</v>
      </c>
      <c r="AL301" s="527">
        <v>0.1</v>
      </c>
      <c r="AM301" s="650">
        <v>2100</v>
      </c>
      <c r="AN301" s="520">
        <v>0.43898630136986305</v>
      </c>
      <c r="AO301" s="527">
        <v>0.13635616438356163</v>
      </c>
      <c r="AP301" s="528">
        <v>0.57534246575342474</v>
      </c>
      <c r="AQ301" s="520">
        <v>2.9161232876712333</v>
      </c>
      <c r="AR301" s="520">
        <v>0.90579452054794507</v>
      </c>
      <c r="AS301" s="520">
        <v>3.8219178082191783</v>
      </c>
      <c r="AT301" s="520">
        <v>114.65753424657535</v>
      </c>
      <c r="AU301" s="529" t="s">
        <v>231</v>
      </c>
      <c r="AV301" s="530" t="s">
        <v>431</v>
      </c>
      <c r="AW301" s="519" t="s">
        <v>232</v>
      </c>
      <c r="AX301" s="573" t="s">
        <v>58</v>
      </c>
      <c r="AY301" s="531" t="s">
        <v>5199</v>
      </c>
      <c r="AZ301" s="519" t="s">
        <v>234</v>
      </c>
      <c r="BB301" s="533"/>
    </row>
    <row r="302" spans="1:54" s="519" customFormat="1" ht="15" customHeight="1" x14ac:dyDescent="0.25">
      <c r="A302" s="518">
        <v>558</v>
      </c>
      <c r="B302" s="557" t="s">
        <v>17088</v>
      </c>
      <c r="C302" s="584"/>
      <c r="D302" s="701">
        <v>2020</v>
      </c>
      <c r="E302" s="519" t="s">
        <v>55</v>
      </c>
      <c r="F302" s="573" t="s">
        <v>58</v>
      </c>
      <c r="G302" s="519" t="s">
        <v>5208</v>
      </c>
      <c r="H302" s="573" t="s">
        <v>5209</v>
      </c>
      <c r="I302" s="573" t="s">
        <v>5210</v>
      </c>
      <c r="K302" s="519" t="s">
        <v>219</v>
      </c>
      <c r="L302" s="519" t="s">
        <v>220</v>
      </c>
      <c r="M302" s="519" t="s">
        <v>221</v>
      </c>
      <c r="N302" s="573" t="s">
        <v>222</v>
      </c>
      <c r="O302" s="573" t="s">
        <v>221</v>
      </c>
      <c r="P302" s="573" t="s">
        <v>879</v>
      </c>
      <c r="Q302" s="574">
        <v>6</v>
      </c>
      <c r="R302" s="574">
        <v>1.5</v>
      </c>
      <c r="S302" s="612">
        <v>9</v>
      </c>
      <c r="T302" s="613">
        <v>4</v>
      </c>
      <c r="U302" s="522"/>
      <c r="V302" s="614">
        <v>1</v>
      </c>
      <c r="W302" s="523"/>
      <c r="X302" s="614">
        <v>0</v>
      </c>
      <c r="Y302" s="524"/>
      <c r="Z302" s="524"/>
      <c r="AA302" s="524"/>
      <c r="AB302" s="610" t="s">
        <v>16652</v>
      </c>
      <c r="AC302" s="519" t="s">
        <v>230</v>
      </c>
      <c r="AD302" s="608" t="s">
        <v>230</v>
      </c>
      <c r="AE302" s="519" t="s">
        <v>230</v>
      </c>
      <c r="AF302" s="519" t="s">
        <v>230</v>
      </c>
      <c r="AG302" s="519" t="s">
        <v>230</v>
      </c>
      <c r="AH302" s="573" t="s">
        <v>5211</v>
      </c>
      <c r="AI302" s="519" t="s">
        <v>5212</v>
      </c>
      <c r="AJ302" s="526" t="s">
        <v>230</v>
      </c>
      <c r="AK302" s="608" t="s">
        <v>58</v>
      </c>
      <c r="AL302" s="527">
        <v>0.1</v>
      </c>
      <c r="AM302" s="520">
        <v>7500</v>
      </c>
      <c r="AN302" s="520">
        <v>1.5678082191780822</v>
      </c>
      <c r="AO302" s="527">
        <v>0.48698630136986304</v>
      </c>
      <c r="AP302" s="528">
        <v>2.0547945205479454</v>
      </c>
      <c r="AQ302" s="520">
        <v>1.5678082191780822</v>
      </c>
      <c r="AR302" s="520">
        <v>0.48698630136986304</v>
      </c>
      <c r="AS302" s="520">
        <v>2.0547945205479454</v>
      </c>
      <c r="AT302" s="520">
        <v>61.643835616438366</v>
      </c>
      <c r="AU302" s="529" t="s">
        <v>231</v>
      </c>
      <c r="AV302" s="530" t="s">
        <v>431</v>
      </c>
      <c r="AW302" s="519" t="s">
        <v>232</v>
      </c>
      <c r="AX302" s="573" t="s">
        <v>58</v>
      </c>
      <c r="AY302" s="649" t="s">
        <v>5213</v>
      </c>
      <c r="AZ302" s="519" t="s">
        <v>234</v>
      </c>
      <c r="BB302" s="533"/>
    </row>
    <row r="303" spans="1:54" s="519" customFormat="1" ht="15" customHeight="1" x14ac:dyDescent="0.25">
      <c r="A303" s="518">
        <v>559</v>
      </c>
      <c r="B303" s="557" t="s">
        <v>17088</v>
      </c>
      <c r="C303" s="584"/>
      <c r="D303" s="701">
        <v>2020</v>
      </c>
      <c r="E303" s="519" t="s">
        <v>55</v>
      </c>
      <c r="F303" s="573" t="s">
        <v>58</v>
      </c>
      <c r="G303" s="519" t="s">
        <v>5214</v>
      </c>
      <c r="H303" s="573" t="s">
        <v>5215</v>
      </c>
      <c r="I303" s="573" t="s">
        <v>5216</v>
      </c>
      <c r="K303" s="573" t="s">
        <v>219</v>
      </c>
      <c r="L303" s="519" t="s">
        <v>220</v>
      </c>
      <c r="M303" s="519" t="s">
        <v>221</v>
      </c>
      <c r="N303" s="573" t="s">
        <v>2008</v>
      </c>
      <c r="O303" s="573" t="s">
        <v>221</v>
      </c>
      <c r="P303" s="573" t="s">
        <v>879</v>
      </c>
      <c r="Q303" s="574">
        <v>9</v>
      </c>
      <c r="R303" s="574">
        <v>2</v>
      </c>
      <c r="S303" s="612">
        <v>18</v>
      </c>
      <c r="T303" s="613">
        <v>2</v>
      </c>
      <c r="U303" s="522"/>
      <c r="V303" s="614">
        <v>0</v>
      </c>
      <c r="W303" s="523"/>
      <c r="X303" s="614">
        <v>0</v>
      </c>
      <c r="Y303" s="524"/>
      <c r="Z303" s="524">
        <v>1</v>
      </c>
      <c r="AA303" s="524"/>
      <c r="AB303" s="610" t="s">
        <v>16652</v>
      </c>
      <c r="AC303" s="519" t="s">
        <v>230</v>
      </c>
      <c r="AD303" s="608" t="s">
        <v>230</v>
      </c>
      <c r="AE303" s="519" t="s">
        <v>230</v>
      </c>
      <c r="AF303" s="519" t="s">
        <v>230</v>
      </c>
      <c r="AG303" s="519" t="s">
        <v>230</v>
      </c>
      <c r="AH303" s="573" t="s">
        <v>2442</v>
      </c>
      <c r="AI303" s="519" t="s">
        <v>5217</v>
      </c>
      <c r="AJ303" s="526" t="s">
        <v>230</v>
      </c>
      <c r="AK303" s="608" t="s">
        <v>58</v>
      </c>
      <c r="AL303" s="651">
        <v>0.1</v>
      </c>
      <c r="AM303" s="650">
        <v>1650</v>
      </c>
      <c r="AN303" s="527">
        <v>0.34491780821917811</v>
      </c>
      <c r="AO303" s="527">
        <v>0.10713698630136985</v>
      </c>
      <c r="AP303" s="528">
        <v>0.45205479452054798</v>
      </c>
      <c r="AQ303" s="527">
        <v>3.166972602739726</v>
      </c>
      <c r="AR303" s="527">
        <v>0.98371232876712322</v>
      </c>
      <c r="AS303" s="527">
        <v>4.1506849315068495</v>
      </c>
      <c r="AT303" s="527">
        <v>124.52054794520548</v>
      </c>
      <c r="AU303" s="529" t="s">
        <v>231</v>
      </c>
      <c r="AV303" s="530" t="s">
        <v>431</v>
      </c>
      <c r="AW303" s="519" t="s">
        <v>232</v>
      </c>
      <c r="AX303" s="573" t="s">
        <v>58</v>
      </c>
      <c r="AY303" s="531" t="s">
        <v>5218</v>
      </c>
      <c r="AZ303" s="519" t="s">
        <v>234</v>
      </c>
      <c r="BA303" s="532" t="s">
        <v>16566</v>
      </c>
      <c r="BB303" s="533"/>
    </row>
    <row r="304" spans="1:54" s="519" customFormat="1" ht="15" customHeight="1" x14ac:dyDescent="0.25">
      <c r="A304" s="518">
        <v>562</v>
      </c>
      <c r="B304" s="557" t="s">
        <v>17088</v>
      </c>
      <c r="C304" s="664" t="s">
        <v>17090</v>
      </c>
      <c r="D304" s="701">
        <v>2020</v>
      </c>
      <c r="E304" s="519" t="s">
        <v>55</v>
      </c>
      <c r="F304" s="573" t="s">
        <v>58</v>
      </c>
      <c r="G304" s="519" t="s">
        <v>5240</v>
      </c>
      <c r="H304" s="573" t="s">
        <v>5241</v>
      </c>
      <c r="I304" s="573" t="s">
        <v>5242</v>
      </c>
      <c r="K304" s="519" t="s">
        <v>219</v>
      </c>
      <c r="L304" s="519" t="s">
        <v>220</v>
      </c>
      <c r="M304" s="519" t="s">
        <v>221</v>
      </c>
      <c r="N304" s="573" t="s">
        <v>222</v>
      </c>
      <c r="O304" s="573" t="s">
        <v>221</v>
      </c>
      <c r="P304" s="573" t="s">
        <v>879</v>
      </c>
      <c r="Q304" s="574">
        <v>7</v>
      </c>
      <c r="R304" s="574">
        <v>2</v>
      </c>
      <c r="S304" s="612">
        <v>14</v>
      </c>
      <c r="T304" s="613">
        <v>2</v>
      </c>
      <c r="U304" s="522"/>
      <c r="V304" s="614">
        <v>1</v>
      </c>
      <c r="W304" s="523"/>
      <c r="X304" s="614">
        <v>0</v>
      </c>
      <c r="Y304" s="524"/>
      <c r="Z304" s="524"/>
      <c r="AA304" s="524"/>
      <c r="AB304" s="610" t="s">
        <v>16652</v>
      </c>
      <c r="AC304" s="519" t="s">
        <v>230</v>
      </c>
      <c r="AD304" s="608" t="s">
        <v>230</v>
      </c>
      <c r="AE304" s="519" t="s">
        <v>230</v>
      </c>
      <c r="AF304" s="519" t="s">
        <v>230</v>
      </c>
      <c r="AG304" s="519" t="s">
        <v>230</v>
      </c>
      <c r="AH304" s="519" t="s">
        <v>5227</v>
      </c>
      <c r="AI304" s="519" t="s">
        <v>5243</v>
      </c>
      <c r="AJ304" s="526" t="s">
        <v>230</v>
      </c>
      <c r="AK304" s="608" t="s">
        <v>58</v>
      </c>
      <c r="AL304" s="527">
        <v>0.1</v>
      </c>
      <c r="AM304" s="520">
        <v>4800</v>
      </c>
      <c r="AN304" s="520">
        <v>1.0033972602739727</v>
      </c>
      <c r="AO304" s="527">
        <v>0.31167123287671228</v>
      </c>
      <c r="AP304" s="528">
        <v>1.3150684931506849</v>
      </c>
      <c r="AQ304" s="520">
        <v>1.4088493150684931</v>
      </c>
      <c r="AR304" s="520">
        <v>0.31167123287671228</v>
      </c>
      <c r="AS304" s="520">
        <v>1.7205205479452053</v>
      </c>
      <c r="AT304" s="520">
        <v>51.615616438356156</v>
      </c>
      <c r="AU304" s="529" t="s">
        <v>231</v>
      </c>
      <c r="AV304" s="530" t="s">
        <v>431</v>
      </c>
      <c r="AW304" s="519" t="s">
        <v>232</v>
      </c>
      <c r="AX304" s="573" t="s">
        <v>58</v>
      </c>
      <c r="AY304" s="649" t="s">
        <v>5226</v>
      </c>
      <c r="AZ304" s="519" t="s">
        <v>234</v>
      </c>
      <c r="BB304" s="533"/>
    </row>
    <row r="305" spans="1:54" s="519" customFormat="1" ht="15" customHeight="1" x14ac:dyDescent="0.25">
      <c r="A305" s="518">
        <v>564</v>
      </c>
      <c r="B305" s="557" t="s">
        <v>17088</v>
      </c>
      <c r="C305" s="664" t="s">
        <v>17090</v>
      </c>
      <c r="D305" s="701">
        <v>2020</v>
      </c>
      <c r="E305" s="519" t="s">
        <v>55</v>
      </c>
      <c r="F305" s="573" t="s">
        <v>58</v>
      </c>
      <c r="G305" s="519" t="s">
        <v>104</v>
      </c>
      <c r="H305" s="573" t="s">
        <v>5254</v>
      </c>
      <c r="I305" s="573" t="s">
        <v>5255</v>
      </c>
      <c r="K305" s="519" t="s">
        <v>219</v>
      </c>
      <c r="L305" s="519" t="s">
        <v>1413</v>
      </c>
      <c r="M305" s="519" t="s">
        <v>221</v>
      </c>
      <c r="N305" s="573" t="s">
        <v>2008</v>
      </c>
      <c r="O305" s="573" t="s">
        <v>221</v>
      </c>
      <c r="P305" s="573" t="s">
        <v>879</v>
      </c>
      <c r="Q305" s="574">
        <v>12</v>
      </c>
      <c r="R305" s="574">
        <v>1.5</v>
      </c>
      <c r="S305" s="612">
        <v>18</v>
      </c>
      <c r="T305" s="613">
        <v>4</v>
      </c>
      <c r="U305" s="522"/>
      <c r="V305" s="614">
        <v>1</v>
      </c>
      <c r="W305" s="523"/>
      <c r="X305" s="614">
        <v>0</v>
      </c>
      <c r="Y305" s="524">
        <v>0</v>
      </c>
      <c r="Z305" s="524"/>
      <c r="AA305" s="524">
        <v>0</v>
      </c>
      <c r="AB305" s="610" t="s">
        <v>16652</v>
      </c>
      <c r="AC305" s="519" t="s">
        <v>230</v>
      </c>
      <c r="AD305" s="608" t="s">
        <v>230</v>
      </c>
      <c r="AE305" s="519" t="s">
        <v>230</v>
      </c>
      <c r="AF305" s="519" t="s">
        <v>230</v>
      </c>
      <c r="AG305" s="519" t="s">
        <v>230</v>
      </c>
      <c r="AH305" s="573" t="s">
        <v>5256</v>
      </c>
      <c r="AI305" s="519" t="s">
        <v>5257</v>
      </c>
      <c r="AJ305" s="526" t="s">
        <v>230</v>
      </c>
      <c r="AK305" s="608" t="s">
        <v>58</v>
      </c>
      <c r="AL305" s="527">
        <v>0.1</v>
      </c>
      <c r="AM305" s="650">
        <v>4650</v>
      </c>
      <c r="AN305" s="520">
        <v>0.97204109589041099</v>
      </c>
      <c r="AO305" s="527">
        <v>0.30193150684931508</v>
      </c>
      <c r="AP305" s="528">
        <v>1.273972602739726</v>
      </c>
      <c r="AQ305" s="520">
        <v>3.5432465753424665</v>
      </c>
      <c r="AR305" s="520">
        <v>1.1005890410958903</v>
      </c>
      <c r="AS305" s="520">
        <v>4.6438356164383565</v>
      </c>
      <c r="AT305" s="520">
        <v>139.3150684931507</v>
      </c>
      <c r="AU305" s="529" t="s">
        <v>231</v>
      </c>
      <c r="AV305" s="530" t="s">
        <v>431</v>
      </c>
      <c r="AW305" s="519" t="s">
        <v>232</v>
      </c>
      <c r="AX305" s="573" t="s">
        <v>58</v>
      </c>
      <c r="AY305" s="531" t="s">
        <v>5258</v>
      </c>
      <c r="AZ305" s="519" t="s">
        <v>234</v>
      </c>
      <c r="BB305" s="533"/>
    </row>
    <row r="306" spans="1:54" s="166" customFormat="1" ht="15" customHeight="1" x14ac:dyDescent="0.25">
      <c r="A306" s="182">
        <v>566</v>
      </c>
      <c r="B306" s="555"/>
      <c r="C306" s="581"/>
      <c r="D306" s="700" t="s">
        <v>17141</v>
      </c>
      <c r="E306" s="170" t="s">
        <v>55</v>
      </c>
      <c r="F306" s="198" t="s">
        <v>58</v>
      </c>
      <c r="G306" s="166" t="s">
        <v>5282</v>
      </c>
      <c r="H306" s="198" t="s">
        <v>5283</v>
      </c>
      <c r="I306" s="198" t="s">
        <v>5284</v>
      </c>
      <c r="K306" s="198" t="s">
        <v>219</v>
      </c>
      <c r="L306" s="166" t="s">
        <v>220</v>
      </c>
      <c r="M306" s="198" t="s">
        <v>221</v>
      </c>
      <c r="N306" s="198" t="s">
        <v>879</v>
      </c>
      <c r="O306" s="198" t="s">
        <v>221</v>
      </c>
      <c r="P306" s="198" t="s">
        <v>879</v>
      </c>
      <c r="Q306" s="199">
        <v>2.5</v>
      </c>
      <c r="R306" s="199">
        <v>1.5</v>
      </c>
      <c r="S306" s="221">
        <v>3.75</v>
      </c>
      <c r="T306" s="345">
        <v>3</v>
      </c>
      <c r="U306" s="59"/>
      <c r="V306" s="346">
        <v>2</v>
      </c>
      <c r="W306" s="340"/>
      <c r="X306" s="346">
        <v>0</v>
      </c>
      <c r="Y306" s="183"/>
      <c r="Z306" s="183"/>
      <c r="AA306" s="183"/>
      <c r="AB306" s="166" t="s">
        <v>62</v>
      </c>
      <c r="AC306" s="170" t="s">
        <v>224</v>
      </c>
      <c r="AD306" s="197" t="s">
        <v>225</v>
      </c>
      <c r="AE306" s="166" t="s">
        <v>1789</v>
      </c>
      <c r="AF306" s="166" t="s">
        <v>1790</v>
      </c>
      <c r="AG306" s="171" t="s">
        <v>1791</v>
      </c>
      <c r="AH306" s="198" t="s">
        <v>2598</v>
      </c>
      <c r="AI306" s="166" t="s">
        <v>1210</v>
      </c>
      <c r="AJ306" s="165" t="s">
        <v>230</v>
      </c>
      <c r="AK306" s="203" t="s">
        <v>59</v>
      </c>
      <c r="AL306" s="167">
        <v>0.114</v>
      </c>
      <c r="AM306" s="221">
        <v>118</v>
      </c>
      <c r="AN306" s="186">
        <v>2.8126027397260275E-2</v>
      </c>
      <c r="AO306" s="186">
        <v>8.7287671232876719E-3</v>
      </c>
      <c r="AP306" s="187">
        <v>3.6854794520547948E-2</v>
      </c>
      <c r="AQ306" s="186">
        <v>3.61635205479452</v>
      </c>
      <c r="AR306" s="186">
        <v>1.0984068493150685</v>
      </c>
      <c r="AS306" s="186">
        <v>4.7147589041095888</v>
      </c>
      <c r="AT306" s="186">
        <v>141.44276712328767</v>
      </c>
      <c r="AU306" s="193" t="s">
        <v>231</v>
      </c>
      <c r="AV306" s="194" t="s">
        <v>114</v>
      </c>
      <c r="AW306" s="166" t="s">
        <v>232</v>
      </c>
      <c r="AX306" s="198" t="s">
        <v>58</v>
      </c>
      <c r="AY306" s="231" t="s">
        <v>5285</v>
      </c>
      <c r="AZ306" s="166" t="s">
        <v>234</v>
      </c>
      <c r="BB306" s="196"/>
    </row>
    <row r="307" spans="1:54" s="519" customFormat="1" ht="15" customHeight="1" x14ac:dyDescent="0.25">
      <c r="A307" s="518">
        <v>570</v>
      </c>
      <c r="B307" s="557" t="s">
        <v>17088</v>
      </c>
      <c r="C307" s="584"/>
      <c r="D307" s="701">
        <v>2020</v>
      </c>
      <c r="E307" s="519" t="s">
        <v>55</v>
      </c>
      <c r="F307" s="573" t="s">
        <v>58</v>
      </c>
      <c r="G307" s="519" t="s">
        <v>6</v>
      </c>
      <c r="H307" s="573" t="s">
        <v>5318</v>
      </c>
      <c r="I307" s="573" t="s">
        <v>5319</v>
      </c>
      <c r="K307" s="519" t="s">
        <v>317</v>
      </c>
      <c r="L307" s="519" t="s">
        <v>484</v>
      </c>
      <c r="M307" s="519" t="s">
        <v>221</v>
      </c>
      <c r="N307" s="573" t="s">
        <v>2008</v>
      </c>
      <c r="O307" s="573" t="s">
        <v>221</v>
      </c>
      <c r="P307" s="573" t="s">
        <v>879</v>
      </c>
      <c r="Q307" s="574">
        <v>1.8</v>
      </c>
      <c r="R307" s="574">
        <v>1.25</v>
      </c>
      <c r="S307" s="612">
        <v>2.25</v>
      </c>
      <c r="T307" s="613">
        <v>2</v>
      </c>
      <c r="U307" s="522"/>
      <c r="V307" s="614">
        <v>1</v>
      </c>
      <c r="W307" s="523"/>
      <c r="X307" s="614">
        <v>0</v>
      </c>
      <c r="Y307" s="524"/>
      <c r="Z307" s="524"/>
      <c r="AA307" s="524"/>
      <c r="AB307" s="610" t="s">
        <v>16652</v>
      </c>
      <c r="AC307" s="519" t="s">
        <v>230</v>
      </c>
      <c r="AD307" s="608" t="s">
        <v>230</v>
      </c>
      <c r="AE307" s="519" t="s">
        <v>230</v>
      </c>
      <c r="AF307" s="519" t="s">
        <v>230</v>
      </c>
      <c r="AG307" s="519" t="s">
        <v>230</v>
      </c>
      <c r="AH307" s="573" t="s">
        <v>5320</v>
      </c>
      <c r="AI307" s="519" t="s">
        <v>5321</v>
      </c>
      <c r="AJ307" s="526" t="s">
        <v>230</v>
      </c>
      <c r="AK307" s="608" t="s">
        <v>58</v>
      </c>
      <c r="AL307" s="651">
        <v>7.6300000000000007E-2</v>
      </c>
      <c r="AM307" s="650">
        <v>4500</v>
      </c>
      <c r="AN307" s="520">
        <v>0.9406849315068494</v>
      </c>
      <c r="AO307" s="527">
        <v>0</v>
      </c>
      <c r="AP307" s="528">
        <v>0.9406849315068494</v>
      </c>
      <c r="AQ307" s="520">
        <v>2.6652739726027401</v>
      </c>
      <c r="AR307" s="520">
        <v>0</v>
      </c>
      <c r="AS307" s="520">
        <v>2.6652739726027401</v>
      </c>
      <c r="AT307" s="520">
        <v>79.958219178082203</v>
      </c>
      <c r="AU307" s="529" t="s">
        <v>231</v>
      </c>
      <c r="AV307" s="530" t="s">
        <v>431</v>
      </c>
      <c r="AW307" s="519" t="s">
        <v>232</v>
      </c>
      <c r="AX307" s="573" t="s">
        <v>58</v>
      </c>
      <c r="AY307" s="531" t="s">
        <v>5322</v>
      </c>
      <c r="AZ307" s="519" t="s">
        <v>234</v>
      </c>
      <c r="BA307" s="532" t="s">
        <v>16478</v>
      </c>
      <c r="BB307" s="576" t="s">
        <v>16471</v>
      </c>
    </row>
    <row r="308" spans="1:54" s="519" customFormat="1" ht="15" customHeight="1" x14ac:dyDescent="0.25">
      <c r="A308" s="518">
        <v>571</v>
      </c>
      <c r="B308" s="557" t="s">
        <v>17088</v>
      </c>
      <c r="C308" s="664" t="s">
        <v>17090</v>
      </c>
      <c r="D308" s="701">
        <v>2020</v>
      </c>
      <c r="E308" s="519" t="s">
        <v>55</v>
      </c>
      <c r="F308" s="573" t="s">
        <v>58</v>
      </c>
      <c r="G308" s="519" t="s">
        <v>5330</v>
      </c>
      <c r="H308" s="573" t="s">
        <v>5331</v>
      </c>
      <c r="I308" s="573" t="s">
        <v>5332</v>
      </c>
      <c r="K308" s="519" t="s">
        <v>219</v>
      </c>
      <c r="L308" s="519" t="s">
        <v>220</v>
      </c>
      <c r="M308" s="519" t="s">
        <v>221</v>
      </c>
      <c r="N308" s="573" t="s">
        <v>2008</v>
      </c>
      <c r="O308" s="573" t="s">
        <v>221</v>
      </c>
      <c r="P308" s="573" t="s">
        <v>879</v>
      </c>
      <c r="Q308" s="574">
        <v>10</v>
      </c>
      <c r="R308" s="574">
        <v>2</v>
      </c>
      <c r="S308" s="612">
        <v>20</v>
      </c>
      <c r="T308" s="613">
        <v>3</v>
      </c>
      <c r="U308" s="522"/>
      <c r="V308" s="614">
        <v>1</v>
      </c>
      <c r="W308" s="523"/>
      <c r="X308" s="614">
        <v>0</v>
      </c>
      <c r="Y308" s="524"/>
      <c r="Z308" s="524"/>
      <c r="AA308" s="524"/>
      <c r="AB308" s="610" t="s">
        <v>16652</v>
      </c>
      <c r="AC308" s="519" t="s">
        <v>230</v>
      </c>
      <c r="AD308" s="608" t="s">
        <v>230</v>
      </c>
      <c r="AE308" s="519" t="s">
        <v>230</v>
      </c>
      <c r="AF308" s="519" t="s">
        <v>230</v>
      </c>
      <c r="AG308" s="519" t="s">
        <v>230</v>
      </c>
      <c r="AH308" s="573" t="s">
        <v>5328</v>
      </c>
      <c r="AI308" s="519" t="s">
        <v>5333</v>
      </c>
      <c r="AJ308" s="526" t="s">
        <v>230</v>
      </c>
      <c r="AK308" s="608" t="s">
        <v>58</v>
      </c>
      <c r="AL308" s="651">
        <v>7.6300000000000007E-2</v>
      </c>
      <c r="AM308" s="650">
        <v>2700</v>
      </c>
      <c r="AN308" s="527">
        <v>0.56441095890410964</v>
      </c>
      <c r="AO308" s="527">
        <v>0</v>
      </c>
      <c r="AP308" s="528">
        <v>0.56441095890410964</v>
      </c>
      <c r="AQ308" s="520">
        <v>4.8414657534246572</v>
      </c>
      <c r="AR308" s="520">
        <v>0</v>
      </c>
      <c r="AS308" s="520">
        <v>4.8414657534246572</v>
      </c>
      <c r="AT308" s="520">
        <v>145.24397260273972</v>
      </c>
      <c r="AU308" s="529" t="s">
        <v>231</v>
      </c>
      <c r="AV308" s="530" t="s">
        <v>431</v>
      </c>
      <c r="AW308" s="519" t="s">
        <v>232</v>
      </c>
      <c r="AX308" s="573" t="s">
        <v>58</v>
      </c>
      <c r="AY308" s="649" t="s">
        <v>5334</v>
      </c>
      <c r="AZ308" s="519" t="s">
        <v>234</v>
      </c>
      <c r="BA308" s="532" t="s">
        <v>16478</v>
      </c>
      <c r="BB308" s="576" t="s">
        <v>16471</v>
      </c>
    </row>
    <row r="309" spans="1:54" s="519" customFormat="1" ht="15" customHeight="1" x14ac:dyDescent="0.25">
      <c r="A309" s="518">
        <v>576</v>
      </c>
      <c r="B309" s="557" t="s">
        <v>17088</v>
      </c>
      <c r="C309" s="664" t="s">
        <v>17090</v>
      </c>
      <c r="D309" s="701">
        <v>2020</v>
      </c>
      <c r="E309" s="519" t="s">
        <v>55</v>
      </c>
      <c r="F309" s="573" t="s">
        <v>58</v>
      </c>
      <c r="G309" s="519" t="s">
        <v>16629</v>
      </c>
      <c r="H309" s="573" t="s">
        <v>5380</v>
      </c>
      <c r="I309" s="573" t="s">
        <v>5381</v>
      </c>
      <c r="K309" s="573" t="s">
        <v>10852</v>
      </c>
      <c r="L309" s="519" t="s">
        <v>220</v>
      </c>
      <c r="M309" s="519" t="s">
        <v>221</v>
      </c>
      <c r="N309" s="573" t="s">
        <v>222</v>
      </c>
      <c r="O309" s="573" t="s">
        <v>221</v>
      </c>
      <c r="P309" s="573" t="s">
        <v>879</v>
      </c>
      <c r="Q309" s="574">
        <v>5</v>
      </c>
      <c r="R309" s="574">
        <v>1.5</v>
      </c>
      <c r="S309" s="612">
        <v>7.5</v>
      </c>
      <c r="T309" s="613">
        <v>3</v>
      </c>
      <c r="U309" s="522"/>
      <c r="V309" s="614">
        <v>3</v>
      </c>
      <c r="W309" s="523"/>
      <c r="X309" s="614">
        <v>0</v>
      </c>
      <c r="Y309" s="524"/>
      <c r="Z309" s="524"/>
      <c r="AA309" s="524"/>
      <c r="AB309" s="610" t="s">
        <v>16652</v>
      </c>
      <c r="AC309" s="519" t="s">
        <v>230</v>
      </c>
      <c r="AD309" s="608" t="s">
        <v>230</v>
      </c>
      <c r="AE309" s="519" t="s">
        <v>230</v>
      </c>
      <c r="AF309" s="519" t="s">
        <v>230</v>
      </c>
      <c r="AG309" s="519" t="s">
        <v>230</v>
      </c>
      <c r="AH309" s="573" t="s">
        <v>5382</v>
      </c>
      <c r="AI309" s="519" t="s">
        <v>5383</v>
      </c>
      <c r="AJ309" s="526" t="s">
        <v>230</v>
      </c>
      <c r="AK309" s="608" t="s">
        <v>58</v>
      </c>
      <c r="AL309" s="527">
        <v>0.1</v>
      </c>
      <c r="AM309" s="650">
        <v>5550</v>
      </c>
      <c r="AN309" s="520">
        <v>1.1601780821917809</v>
      </c>
      <c r="AO309" s="527">
        <v>0.36036986301369861</v>
      </c>
      <c r="AP309" s="528">
        <v>1.5205479452054795</v>
      </c>
      <c r="AQ309" s="520">
        <v>3.6154931506849315</v>
      </c>
      <c r="AR309" s="520">
        <v>1.1200684931506848</v>
      </c>
      <c r="AS309" s="520">
        <v>4.7355616438356165</v>
      </c>
      <c r="AT309" s="520">
        <v>142.06684931506851</v>
      </c>
      <c r="AU309" s="529" t="s">
        <v>231</v>
      </c>
      <c r="AV309" s="530" t="s">
        <v>431</v>
      </c>
      <c r="AW309" s="519" t="s">
        <v>232</v>
      </c>
      <c r="AX309" s="573" t="s">
        <v>58</v>
      </c>
      <c r="AY309" s="531" t="s">
        <v>5384</v>
      </c>
      <c r="AZ309" s="519" t="s">
        <v>234</v>
      </c>
      <c r="BB309" s="533"/>
    </row>
    <row r="310" spans="1:54" s="519" customFormat="1" ht="15" customHeight="1" x14ac:dyDescent="0.25">
      <c r="A310" s="518">
        <v>578</v>
      </c>
      <c r="B310" s="557" t="s">
        <v>17088</v>
      </c>
      <c r="C310" s="584"/>
      <c r="D310" s="701">
        <v>2020</v>
      </c>
      <c r="E310" s="519" t="s">
        <v>55</v>
      </c>
      <c r="F310" s="573" t="s">
        <v>58</v>
      </c>
      <c r="G310" s="519" t="s">
        <v>5405</v>
      </c>
      <c r="H310" s="573" t="s">
        <v>5406</v>
      </c>
      <c r="I310" s="573" t="s">
        <v>5407</v>
      </c>
      <c r="K310" s="519" t="s">
        <v>317</v>
      </c>
      <c r="L310" s="519" t="s">
        <v>1413</v>
      </c>
      <c r="M310" s="519" t="s">
        <v>221</v>
      </c>
      <c r="N310" s="573" t="s">
        <v>2008</v>
      </c>
      <c r="O310" s="573" t="s">
        <v>221</v>
      </c>
      <c r="P310" s="573" t="s">
        <v>879</v>
      </c>
      <c r="Q310" s="574">
        <v>6</v>
      </c>
      <c r="R310" s="574">
        <v>1.5</v>
      </c>
      <c r="S310" s="612">
        <v>9</v>
      </c>
      <c r="T310" s="613">
        <v>1</v>
      </c>
      <c r="U310" s="522"/>
      <c r="V310" s="614">
        <v>1</v>
      </c>
      <c r="W310" s="523"/>
      <c r="X310" s="614">
        <v>0</v>
      </c>
      <c r="Y310" s="524"/>
      <c r="Z310" s="524"/>
      <c r="AA310" s="524"/>
      <c r="AB310" s="610" t="s">
        <v>16652</v>
      </c>
      <c r="AC310" s="519" t="s">
        <v>230</v>
      </c>
      <c r="AD310" s="608" t="s">
        <v>230</v>
      </c>
      <c r="AE310" s="519" t="s">
        <v>230</v>
      </c>
      <c r="AF310" s="519" t="s">
        <v>230</v>
      </c>
      <c r="AG310" s="519" t="s">
        <v>230</v>
      </c>
      <c r="AH310" s="573" t="s">
        <v>5382</v>
      </c>
      <c r="AI310" s="519" t="s">
        <v>5408</v>
      </c>
      <c r="AJ310" s="526" t="s">
        <v>230</v>
      </c>
      <c r="AK310" s="608" t="s">
        <v>58</v>
      </c>
      <c r="AL310" s="527">
        <v>0.1</v>
      </c>
      <c r="AM310" s="650">
        <v>1650</v>
      </c>
      <c r="AN310" s="520">
        <v>0.34491780821917811</v>
      </c>
      <c r="AO310" s="527">
        <v>0.10713698630136985</v>
      </c>
      <c r="AP310" s="528">
        <v>0.45205479452054798</v>
      </c>
      <c r="AQ310" s="520">
        <v>0.8779726027397261</v>
      </c>
      <c r="AR310" s="520">
        <v>0.27271232876712326</v>
      </c>
      <c r="AS310" s="520">
        <v>1.1506849315068495</v>
      </c>
      <c r="AT310" s="520">
        <v>34.520547945205486</v>
      </c>
      <c r="AU310" s="529" t="s">
        <v>231</v>
      </c>
      <c r="AV310" s="530" t="s">
        <v>431</v>
      </c>
      <c r="AW310" s="519" t="s">
        <v>232</v>
      </c>
      <c r="AX310" s="573" t="s">
        <v>58</v>
      </c>
      <c r="AY310" s="531" t="s">
        <v>5409</v>
      </c>
      <c r="AZ310" s="519" t="s">
        <v>234</v>
      </c>
      <c r="BB310" s="533"/>
    </row>
    <row r="311" spans="1:54" s="519" customFormat="1" ht="15" customHeight="1" x14ac:dyDescent="0.25">
      <c r="A311" s="518">
        <v>579</v>
      </c>
      <c r="B311" s="557" t="s">
        <v>17088</v>
      </c>
      <c r="C311" s="584"/>
      <c r="D311" s="701">
        <v>2020</v>
      </c>
      <c r="E311" s="519" t="s">
        <v>55</v>
      </c>
      <c r="F311" s="573" t="s">
        <v>58</v>
      </c>
      <c r="G311" s="519" t="s">
        <v>5415</v>
      </c>
      <c r="H311" s="573" t="s">
        <v>5416</v>
      </c>
      <c r="I311" s="573" t="s">
        <v>5417</v>
      </c>
      <c r="K311" s="519" t="s">
        <v>219</v>
      </c>
      <c r="L311" s="519" t="s">
        <v>220</v>
      </c>
      <c r="M311" s="519" t="s">
        <v>221</v>
      </c>
      <c r="N311" s="573" t="s">
        <v>2008</v>
      </c>
      <c r="O311" s="573" t="s">
        <v>221</v>
      </c>
      <c r="P311" s="573" t="s">
        <v>879</v>
      </c>
      <c r="Q311" s="574">
        <v>4.5999999999999996</v>
      </c>
      <c r="R311" s="574">
        <v>1.5</v>
      </c>
      <c r="S311" s="612">
        <v>6.8999999999999995</v>
      </c>
      <c r="T311" s="613">
        <v>1</v>
      </c>
      <c r="U311" s="522"/>
      <c r="V311" s="614">
        <v>1</v>
      </c>
      <c r="W311" s="523"/>
      <c r="X311" s="614">
        <v>0</v>
      </c>
      <c r="Y311" s="524"/>
      <c r="Z311" s="524"/>
      <c r="AA311" s="524"/>
      <c r="AB311" s="610" t="s">
        <v>16652</v>
      </c>
      <c r="AC311" s="519" t="s">
        <v>230</v>
      </c>
      <c r="AD311" s="608" t="s">
        <v>230</v>
      </c>
      <c r="AE311" s="519" t="s">
        <v>230</v>
      </c>
      <c r="AF311" s="519" t="s">
        <v>230</v>
      </c>
      <c r="AG311" s="519" t="s">
        <v>230</v>
      </c>
      <c r="AH311" s="573" t="s">
        <v>5418</v>
      </c>
      <c r="AI311" s="519" t="s">
        <v>5419</v>
      </c>
      <c r="AJ311" s="526" t="s">
        <v>230</v>
      </c>
      <c r="AK311" s="608" t="s">
        <v>58</v>
      </c>
      <c r="AL311" s="527">
        <v>0.1</v>
      </c>
      <c r="AM311" s="650">
        <v>900</v>
      </c>
      <c r="AN311" s="520">
        <v>0.18813698630136988</v>
      </c>
      <c r="AO311" s="527">
        <v>5.8438356164383559E-2</v>
      </c>
      <c r="AP311" s="528">
        <v>0.24657534246575344</v>
      </c>
      <c r="AQ311" s="520">
        <v>1.505095890410959</v>
      </c>
      <c r="AR311" s="520">
        <v>0.46750684931506847</v>
      </c>
      <c r="AS311" s="520">
        <v>1.9726027397260275</v>
      </c>
      <c r="AT311" s="520">
        <v>59.178082191780824</v>
      </c>
      <c r="AU311" s="529" t="s">
        <v>231</v>
      </c>
      <c r="AV311" s="530" t="s">
        <v>431</v>
      </c>
      <c r="AW311" s="519" t="s">
        <v>232</v>
      </c>
      <c r="AX311" s="573" t="s">
        <v>58</v>
      </c>
      <c r="AY311" s="649" t="s">
        <v>5420</v>
      </c>
      <c r="AZ311" s="519" t="s">
        <v>234</v>
      </c>
      <c r="BB311" s="533"/>
    </row>
    <row r="312" spans="1:54" s="519" customFormat="1" ht="15" customHeight="1" x14ac:dyDescent="0.25">
      <c r="A312" s="518">
        <v>581</v>
      </c>
      <c r="B312" s="557" t="s">
        <v>17088</v>
      </c>
      <c r="C312" s="584"/>
      <c r="D312" s="701">
        <v>2020</v>
      </c>
      <c r="E312" s="519" t="s">
        <v>55</v>
      </c>
      <c r="F312" s="573" t="s">
        <v>58</v>
      </c>
      <c r="G312" s="519" t="s">
        <v>16628</v>
      </c>
      <c r="H312" s="573" t="s">
        <v>5436</v>
      </c>
      <c r="I312" s="573" t="s">
        <v>5437</v>
      </c>
      <c r="K312" s="573" t="s">
        <v>219</v>
      </c>
      <c r="L312" s="519" t="s">
        <v>220</v>
      </c>
      <c r="M312" s="519" t="s">
        <v>221</v>
      </c>
      <c r="N312" s="573" t="s">
        <v>2008</v>
      </c>
      <c r="O312" s="573" t="s">
        <v>221</v>
      </c>
      <c r="P312" s="573" t="s">
        <v>879</v>
      </c>
      <c r="Q312" s="574">
        <v>3</v>
      </c>
      <c r="R312" s="574">
        <v>2</v>
      </c>
      <c r="S312" s="612">
        <v>6</v>
      </c>
      <c r="T312" s="613">
        <v>1</v>
      </c>
      <c r="U312" s="522"/>
      <c r="V312" s="614">
        <v>1</v>
      </c>
      <c r="W312" s="523"/>
      <c r="X312" s="614">
        <v>0</v>
      </c>
      <c r="Y312" s="524"/>
      <c r="Z312" s="524"/>
      <c r="AA312" s="524"/>
      <c r="AB312" s="610" t="s">
        <v>16652</v>
      </c>
      <c r="AC312" s="519" t="s">
        <v>230</v>
      </c>
      <c r="AD312" s="608" t="s">
        <v>230</v>
      </c>
      <c r="AE312" s="519" t="s">
        <v>230</v>
      </c>
      <c r="AF312" s="519" t="s">
        <v>230</v>
      </c>
      <c r="AG312" s="519" t="s">
        <v>230</v>
      </c>
      <c r="AH312" s="573" t="s">
        <v>5438</v>
      </c>
      <c r="AI312" s="519" t="s">
        <v>5439</v>
      </c>
      <c r="AJ312" s="526" t="s">
        <v>230</v>
      </c>
      <c r="AK312" s="608" t="s">
        <v>58</v>
      </c>
      <c r="AL312" s="527">
        <v>0.1</v>
      </c>
      <c r="AM312" s="520">
        <v>6450</v>
      </c>
      <c r="AN312" s="520">
        <v>1.3483150684931509</v>
      </c>
      <c r="AO312" s="527">
        <v>0.41880821917808214</v>
      </c>
      <c r="AP312" s="528">
        <v>1.7671232876712331</v>
      </c>
      <c r="AQ312" s="520">
        <v>1.3483150684931509</v>
      </c>
      <c r="AR312" s="520">
        <v>0.41880821917808214</v>
      </c>
      <c r="AS312" s="520">
        <v>1.7671232876712331</v>
      </c>
      <c r="AT312" s="520">
        <v>53.013698630136993</v>
      </c>
      <c r="AU312" s="529" t="s">
        <v>231</v>
      </c>
      <c r="AV312" s="530" t="s">
        <v>431</v>
      </c>
      <c r="AW312" s="519" t="s">
        <v>232</v>
      </c>
      <c r="AX312" s="573" t="s">
        <v>58</v>
      </c>
      <c r="AY312" s="531" t="s">
        <v>5440</v>
      </c>
      <c r="AZ312" s="519" t="s">
        <v>234</v>
      </c>
      <c r="BB312" s="533"/>
    </row>
    <row r="313" spans="1:54" s="519" customFormat="1" ht="15" customHeight="1" x14ac:dyDescent="0.25">
      <c r="A313" s="518">
        <v>582</v>
      </c>
      <c r="B313" s="557" t="s">
        <v>17088</v>
      </c>
      <c r="C313" s="664" t="s">
        <v>17090</v>
      </c>
      <c r="D313" s="701">
        <v>2020</v>
      </c>
      <c r="E313" s="519" t="s">
        <v>55</v>
      </c>
      <c r="F313" s="573" t="s">
        <v>58</v>
      </c>
      <c r="G313" s="519" t="s">
        <v>5441</v>
      </c>
      <c r="H313" s="573" t="s">
        <v>5442</v>
      </c>
      <c r="I313" s="573" t="s">
        <v>5443</v>
      </c>
      <c r="K313" s="519" t="s">
        <v>219</v>
      </c>
      <c r="L313" s="519" t="s">
        <v>220</v>
      </c>
      <c r="M313" s="519" t="s">
        <v>221</v>
      </c>
      <c r="N313" s="573" t="s">
        <v>2008</v>
      </c>
      <c r="O313" s="573" t="s">
        <v>221</v>
      </c>
      <c r="P313" s="573" t="s">
        <v>879</v>
      </c>
      <c r="Q313" s="574">
        <v>7.5</v>
      </c>
      <c r="R313" s="574">
        <v>2</v>
      </c>
      <c r="S313" s="612">
        <v>15</v>
      </c>
      <c r="T313" s="613">
        <v>2</v>
      </c>
      <c r="U313" s="522"/>
      <c r="V313" s="614">
        <v>1</v>
      </c>
      <c r="W313" s="523"/>
      <c r="X313" s="614">
        <v>0</v>
      </c>
      <c r="Y313" s="524"/>
      <c r="Z313" s="524"/>
      <c r="AA313" s="524"/>
      <c r="AB313" s="610" t="s">
        <v>16652</v>
      </c>
      <c r="AC313" s="519" t="s">
        <v>230</v>
      </c>
      <c r="AD313" s="608" t="s">
        <v>230</v>
      </c>
      <c r="AE313" s="519" t="s">
        <v>230</v>
      </c>
      <c r="AF313" s="519" t="s">
        <v>230</v>
      </c>
      <c r="AG313" s="519" t="s">
        <v>230</v>
      </c>
      <c r="AH313" s="573" t="s">
        <v>5444</v>
      </c>
      <c r="AI313" s="519" t="s">
        <v>5445</v>
      </c>
      <c r="AJ313" s="526" t="s">
        <v>230</v>
      </c>
      <c r="AK313" s="608" t="s">
        <v>58</v>
      </c>
      <c r="AL313" s="527">
        <v>0.1</v>
      </c>
      <c r="AM313" s="650">
        <v>450</v>
      </c>
      <c r="AN313" s="520">
        <v>9.406849315068494E-2</v>
      </c>
      <c r="AO313" s="527">
        <v>2.921917808219178E-2</v>
      </c>
      <c r="AP313" s="528">
        <v>0.12328767123287672</v>
      </c>
      <c r="AQ313" s="520">
        <v>3.3237534246575344</v>
      </c>
      <c r="AR313" s="520">
        <v>1.0324109589041095</v>
      </c>
      <c r="AS313" s="520">
        <v>4.3561643835616444</v>
      </c>
      <c r="AT313" s="520">
        <v>130.68493150684932</v>
      </c>
      <c r="AU313" s="529" t="s">
        <v>231</v>
      </c>
      <c r="AV313" s="530" t="s">
        <v>431</v>
      </c>
      <c r="AW313" s="519" t="s">
        <v>232</v>
      </c>
      <c r="AX313" s="573" t="s">
        <v>58</v>
      </c>
      <c r="AY313" s="649" t="s">
        <v>5446</v>
      </c>
      <c r="AZ313" s="519" t="s">
        <v>234</v>
      </c>
      <c r="BB313" s="533"/>
    </row>
    <row r="314" spans="1:54" s="519" customFormat="1" ht="15" customHeight="1" x14ac:dyDescent="0.25">
      <c r="A314" s="518">
        <v>583</v>
      </c>
      <c r="B314" s="557" t="s">
        <v>17088</v>
      </c>
      <c r="C314" s="664" t="s">
        <v>17090</v>
      </c>
      <c r="D314" s="701">
        <v>2020</v>
      </c>
      <c r="E314" s="519" t="s">
        <v>55</v>
      </c>
      <c r="F314" s="573" t="s">
        <v>58</v>
      </c>
      <c r="G314" s="519" t="s">
        <v>5454</v>
      </c>
      <c r="H314" s="573" t="s">
        <v>5455</v>
      </c>
      <c r="I314" s="573" t="s">
        <v>5456</v>
      </c>
      <c r="K314" s="519" t="s">
        <v>219</v>
      </c>
      <c r="L314" s="519" t="s">
        <v>220</v>
      </c>
      <c r="M314" s="519" t="s">
        <v>221</v>
      </c>
      <c r="N314" s="573" t="s">
        <v>222</v>
      </c>
      <c r="O314" s="573" t="s">
        <v>221</v>
      </c>
      <c r="P314" s="573" t="s">
        <v>879</v>
      </c>
      <c r="Q314" s="574">
        <v>8</v>
      </c>
      <c r="R314" s="574">
        <v>2</v>
      </c>
      <c r="S314" s="612">
        <v>16</v>
      </c>
      <c r="T314" s="613">
        <v>2</v>
      </c>
      <c r="U314" s="522"/>
      <c r="V314" s="614">
        <v>1</v>
      </c>
      <c r="W314" s="523"/>
      <c r="X314" s="614">
        <v>0</v>
      </c>
      <c r="Y314" s="524"/>
      <c r="Z314" s="524"/>
      <c r="AA314" s="524"/>
      <c r="AB314" s="610" t="s">
        <v>16652</v>
      </c>
      <c r="AC314" s="519" t="s">
        <v>230</v>
      </c>
      <c r="AD314" s="608" t="s">
        <v>230</v>
      </c>
      <c r="AE314" s="519" t="s">
        <v>230</v>
      </c>
      <c r="AF314" s="519" t="s">
        <v>230</v>
      </c>
      <c r="AG314" s="519" t="s">
        <v>230</v>
      </c>
      <c r="AH314" s="573" t="s">
        <v>5444</v>
      </c>
      <c r="AI314" s="519" t="s">
        <v>5457</v>
      </c>
      <c r="AJ314" s="526" t="s">
        <v>230</v>
      </c>
      <c r="AK314" s="608" t="s">
        <v>58</v>
      </c>
      <c r="AL314" s="527">
        <v>0.1</v>
      </c>
      <c r="AM314" s="650">
        <v>1800</v>
      </c>
      <c r="AN314" s="520">
        <v>0.37627397260273976</v>
      </c>
      <c r="AO314" s="527">
        <v>0.11687671232876712</v>
      </c>
      <c r="AP314" s="528">
        <v>0.49315068493150688</v>
      </c>
      <c r="AQ314" s="520">
        <v>1.3483150684931509</v>
      </c>
      <c r="AR314" s="520">
        <v>0.41880821917808209</v>
      </c>
      <c r="AS314" s="520">
        <v>1.7671232876712328</v>
      </c>
      <c r="AT314" s="520">
        <v>53.013698630136986</v>
      </c>
      <c r="AU314" s="529" t="s">
        <v>231</v>
      </c>
      <c r="AV314" s="530" t="s">
        <v>431</v>
      </c>
      <c r="AW314" s="519" t="s">
        <v>232</v>
      </c>
      <c r="AX314" s="573" t="s">
        <v>58</v>
      </c>
      <c r="AY314" s="649" t="s">
        <v>5458</v>
      </c>
      <c r="AZ314" s="519" t="s">
        <v>234</v>
      </c>
      <c r="BB314" s="533"/>
    </row>
    <row r="315" spans="1:54" s="519" customFormat="1" ht="15" customHeight="1" x14ac:dyDescent="0.25">
      <c r="A315" s="518">
        <v>585</v>
      </c>
      <c r="B315" s="557" t="s">
        <v>17088</v>
      </c>
      <c r="C315" s="584"/>
      <c r="D315" s="701">
        <v>2020</v>
      </c>
      <c r="E315" s="519" t="s">
        <v>55</v>
      </c>
      <c r="F315" s="573" t="s">
        <v>58</v>
      </c>
      <c r="G315" s="519" t="s">
        <v>16740</v>
      </c>
      <c r="H315" s="573" t="s">
        <v>16741</v>
      </c>
      <c r="I315" s="573" t="s">
        <v>16742</v>
      </c>
      <c r="K315" s="519" t="s">
        <v>219</v>
      </c>
      <c r="L315" s="519" t="s">
        <v>220</v>
      </c>
      <c r="M315" s="519" t="s">
        <v>221</v>
      </c>
      <c r="N315" s="573" t="s">
        <v>222</v>
      </c>
      <c r="O315" s="573" t="s">
        <v>221</v>
      </c>
      <c r="P315" s="573" t="s">
        <v>879</v>
      </c>
      <c r="Q315" s="574">
        <v>8</v>
      </c>
      <c r="R315" s="574">
        <v>1.5</v>
      </c>
      <c r="S315" s="612">
        <v>12</v>
      </c>
      <c r="T315" s="613">
        <v>2</v>
      </c>
      <c r="U315" s="522"/>
      <c r="V315" s="614">
        <v>1</v>
      </c>
      <c r="W315" s="523"/>
      <c r="X315" s="614">
        <v>0</v>
      </c>
      <c r="Y315" s="524"/>
      <c r="Z315" s="524"/>
      <c r="AA315" s="524"/>
      <c r="AB315" s="610" t="s">
        <v>16652</v>
      </c>
      <c r="AC315" s="519" t="s">
        <v>230</v>
      </c>
      <c r="AD315" s="608" t="s">
        <v>230</v>
      </c>
      <c r="AE315" s="519" t="s">
        <v>230</v>
      </c>
      <c r="AF315" s="519" t="s">
        <v>230</v>
      </c>
      <c r="AG315" s="519" t="s">
        <v>230</v>
      </c>
      <c r="AH315" s="573" t="s">
        <v>5476</v>
      </c>
      <c r="AI315" s="519" t="s">
        <v>1768</v>
      </c>
      <c r="AJ315" s="526" t="s">
        <v>230</v>
      </c>
      <c r="AK315" s="608" t="s">
        <v>58</v>
      </c>
      <c r="AL315" s="527">
        <v>0.1</v>
      </c>
      <c r="AM315" s="520">
        <v>6450</v>
      </c>
      <c r="AN315" s="520">
        <v>1.3483150684931509</v>
      </c>
      <c r="AO315" s="527">
        <v>0.41880821917808214</v>
      </c>
      <c r="AP315" s="528">
        <v>1.7671232876712331</v>
      </c>
      <c r="AQ315" s="520">
        <v>1.3483150684931509</v>
      </c>
      <c r="AR315" s="520">
        <v>0.41880821917808214</v>
      </c>
      <c r="AS315" s="520">
        <v>1.7671232876712331</v>
      </c>
      <c r="AT315" s="520">
        <v>53.013698630136993</v>
      </c>
      <c r="AU315" s="529" t="s">
        <v>231</v>
      </c>
      <c r="AV315" s="530" t="s">
        <v>431</v>
      </c>
      <c r="AW315" s="519" t="s">
        <v>232</v>
      </c>
      <c r="AX315" s="573" t="s">
        <v>58</v>
      </c>
      <c r="AY315" s="531" t="s">
        <v>5477</v>
      </c>
      <c r="AZ315" s="519" t="s">
        <v>234</v>
      </c>
      <c r="BA315" s="576" t="s">
        <v>16743</v>
      </c>
      <c r="BB315" s="533"/>
    </row>
    <row r="316" spans="1:54" s="519" customFormat="1" ht="15" customHeight="1" x14ac:dyDescent="0.25">
      <c r="A316" s="518">
        <v>586</v>
      </c>
      <c r="B316" s="557" t="s">
        <v>17088</v>
      </c>
      <c r="C316" s="664" t="s">
        <v>17090</v>
      </c>
      <c r="D316" s="701">
        <v>2020</v>
      </c>
      <c r="E316" s="519" t="s">
        <v>55</v>
      </c>
      <c r="F316" s="573" t="s">
        <v>58</v>
      </c>
      <c r="G316" s="519" t="s">
        <v>5478</v>
      </c>
      <c r="H316" s="573" t="s">
        <v>5479</v>
      </c>
      <c r="I316" s="573" t="s">
        <v>5480</v>
      </c>
      <c r="K316" s="519" t="s">
        <v>219</v>
      </c>
      <c r="L316" s="519" t="s">
        <v>220</v>
      </c>
      <c r="M316" s="519" t="s">
        <v>221</v>
      </c>
      <c r="N316" s="573" t="s">
        <v>2008</v>
      </c>
      <c r="O316" s="573" t="s">
        <v>221</v>
      </c>
      <c r="P316" s="573" t="s">
        <v>879</v>
      </c>
      <c r="Q316" s="574">
        <v>4.5</v>
      </c>
      <c r="R316" s="574">
        <v>2</v>
      </c>
      <c r="S316" s="612">
        <v>9</v>
      </c>
      <c r="T316" s="613">
        <v>2</v>
      </c>
      <c r="U316" s="522"/>
      <c r="V316" s="614">
        <v>1</v>
      </c>
      <c r="W316" s="523"/>
      <c r="X316" s="614">
        <v>0</v>
      </c>
      <c r="Y316" s="524"/>
      <c r="Z316" s="524"/>
      <c r="AA316" s="524"/>
      <c r="AB316" s="610" t="s">
        <v>16652</v>
      </c>
      <c r="AC316" s="519" t="s">
        <v>230</v>
      </c>
      <c r="AD316" s="608" t="s">
        <v>230</v>
      </c>
      <c r="AE316" s="519" t="s">
        <v>230</v>
      </c>
      <c r="AF316" s="519" t="s">
        <v>230</v>
      </c>
      <c r="AG316" s="519" t="s">
        <v>230</v>
      </c>
      <c r="AH316" s="573" t="s">
        <v>5481</v>
      </c>
      <c r="AI316" s="519" t="s">
        <v>16761</v>
      </c>
      <c r="AJ316" s="526" t="s">
        <v>230</v>
      </c>
      <c r="AK316" s="608" t="s">
        <v>58</v>
      </c>
      <c r="AL316" s="527">
        <v>7.5300000000000006E-2</v>
      </c>
      <c r="AM316" s="520">
        <v>2411.6</v>
      </c>
      <c r="AN316" s="527">
        <v>0.504</v>
      </c>
      <c r="AO316" s="527">
        <v>0.15658882191780821</v>
      </c>
      <c r="AP316" s="528">
        <v>0.66058882191780821</v>
      </c>
      <c r="AQ316" s="527">
        <v>0.57099999999999995</v>
      </c>
      <c r="AR316" s="527">
        <v>0.15658882191780821</v>
      </c>
      <c r="AS316" s="527">
        <v>0.72658882191780827</v>
      </c>
      <c r="AT316" s="527">
        <v>21.797664657534249</v>
      </c>
      <c r="AU316" s="529" t="s">
        <v>231</v>
      </c>
      <c r="AV316" s="530" t="s">
        <v>431</v>
      </c>
      <c r="AW316" s="519" t="s">
        <v>232</v>
      </c>
      <c r="AX316" s="573" t="s">
        <v>58</v>
      </c>
      <c r="AY316" s="531" t="s">
        <v>5482</v>
      </c>
      <c r="AZ316" s="519" t="s">
        <v>234</v>
      </c>
      <c r="BA316" s="576" t="s">
        <v>16743</v>
      </c>
      <c r="BB316" s="533"/>
    </row>
    <row r="317" spans="1:54" s="519" customFormat="1" ht="15" customHeight="1" x14ac:dyDescent="0.25">
      <c r="A317" s="518">
        <v>588</v>
      </c>
      <c r="B317" s="557" t="s">
        <v>17088</v>
      </c>
      <c r="C317" s="584"/>
      <c r="D317" s="701">
        <v>2020</v>
      </c>
      <c r="E317" s="519" t="s">
        <v>55</v>
      </c>
      <c r="F317" s="573" t="s">
        <v>58</v>
      </c>
      <c r="G317" s="519" t="s">
        <v>5492</v>
      </c>
      <c r="H317" s="573" t="s">
        <v>5493</v>
      </c>
      <c r="I317" s="573" t="s">
        <v>5494</v>
      </c>
      <c r="K317" s="519" t="s">
        <v>317</v>
      </c>
      <c r="L317" s="519">
        <v>0</v>
      </c>
      <c r="M317" s="519" t="s">
        <v>221</v>
      </c>
      <c r="N317" s="573" t="s">
        <v>2008</v>
      </c>
      <c r="O317" s="573" t="s">
        <v>221</v>
      </c>
      <c r="P317" s="573" t="s">
        <v>879</v>
      </c>
      <c r="Q317" s="574">
        <v>5</v>
      </c>
      <c r="R317" s="574">
        <v>1.5</v>
      </c>
      <c r="S317" s="612">
        <v>7.5</v>
      </c>
      <c r="T317" s="613">
        <v>2</v>
      </c>
      <c r="U317" s="522"/>
      <c r="V317" s="614">
        <v>1</v>
      </c>
      <c r="W317" s="523"/>
      <c r="X317" s="614">
        <v>0</v>
      </c>
      <c r="Y317" s="524"/>
      <c r="Z317" s="524"/>
      <c r="AA317" s="524"/>
      <c r="AB317" s="610" t="s">
        <v>16652</v>
      </c>
      <c r="AC317" s="519" t="s">
        <v>230</v>
      </c>
      <c r="AD317" s="608" t="s">
        <v>230</v>
      </c>
      <c r="AE317" s="519" t="s">
        <v>230</v>
      </c>
      <c r="AF317" s="519" t="s">
        <v>230</v>
      </c>
      <c r="AG317" s="519" t="s">
        <v>230</v>
      </c>
      <c r="AH317" s="573" t="s">
        <v>5495</v>
      </c>
      <c r="AI317" s="519" t="s">
        <v>5496</v>
      </c>
      <c r="AJ317" s="526" t="s">
        <v>230</v>
      </c>
      <c r="AK317" s="608" t="s">
        <v>58</v>
      </c>
      <c r="AL317" s="527">
        <v>0.1</v>
      </c>
      <c r="AM317" s="650">
        <v>4500</v>
      </c>
      <c r="AN317" s="520">
        <v>0.9406849315068494</v>
      </c>
      <c r="AO317" s="527">
        <v>0.29219178082191777</v>
      </c>
      <c r="AP317" s="528">
        <v>1.2328767123287672</v>
      </c>
      <c r="AQ317" s="520">
        <v>1.7245890410958906</v>
      </c>
      <c r="AR317" s="520">
        <v>0.53568493150684926</v>
      </c>
      <c r="AS317" s="520">
        <v>2.2602739726027399</v>
      </c>
      <c r="AT317" s="520">
        <v>67.808219178082197</v>
      </c>
      <c r="AU317" s="529" t="s">
        <v>231</v>
      </c>
      <c r="AV317" s="530" t="s">
        <v>431</v>
      </c>
      <c r="AW317" s="519" t="s">
        <v>232</v>
      </c>
      <c r="AX317" s="573" t="s">
        <v>58</v>
      </c>
      <c r="AY317" s="531" t="s">
        <v>5497</v>
      </c>
      <c r="AZ317" s="519" t="s">
        <v>234</v>
      </c>
      <c r="BB317" s="533"/>
    </row>
    <row r="318" spans="1:54" s="519" customFormat="1" ht="15" customHeight="1" x14ac:dyDescent="0.25">
      <c r="A318" s="518">
        <v>591</v>
      </c>
      <c r="B318" s="557" t="s">
        <v>17088</v>
      </c>
      <c r="C318" s="584"/>
      <c r="D318" s="701">
        <v>2020</v>
      </c>
      <c r="E318" s="519" t="s">
        <v>55</v>
      </c>
      <c r="F318" s="573" t="s">
        <v>58</v>
      </c>
      <c r="G318" s="519" t="s">
        <v>5518</v>
      </c>
      <c r="H318" s="573" t="s">
        <v>5519</v>
      </c>
      <c r="I318" s="573" t="s">
        <v>5520</v>
      </c>
      <c r="K318" s="519" t="s">
        <v>219</v>
      </c>
      <c r="L318" s="519" t="s">
        <v>220</v>
      </c>
      <c r="M318" s="519" t="s">
        <v>221</v>
      </c>
      <c r="N318" s="573" t="s">
        <v>2008</v>
      </c>
      <c r="O318" s="573" t="s">
        <v>221</v>
      </c>
      <c r="P318" s="573" t="s">
        <v>879</v>
      </c>
      <c r="Q318" s="574">
        <v>3.3</v>
      </c>
      <c r="R318" s="574">
        <v>1.5</v>
      </c>
      <c r="S318" s="612">
        <v>4.9499999999999993</v>
      </c>
      <c r="T318" s="613">
        <v>8</v>
      </c>
      <c r="U318" s="522"/>
      <c r="V318" s="614">
        <v>0</v>
      </c>
      <c r="W318" s="523"/>
      <c r="X318" s="614">
        <v>0</v>
      </c>
      <c r="Y318" s="524"/>
      <c r="Z318" s="524">
        <v>1</v>
      </c>
      <c r="AA318" s="524"/>
      <c r="AB318" s="610" t="s">
        <v>16652</v>
      </c>
      <c r="AC318" s="519" t="s">
        <v>230</v>
      </c>
      <c r="AD318" s="608" t="s">
        <v>230</v>
      </c>
      <c r="AE318" s="519" t="s">
        <v>230</v>
      </c>
      <c r="AF318" s="519" t="s">
        <v>230</v>
      </c>
      <c r="AG318" s="519" t="s">
        <v>230</v>
      </c>
      <c r="AH318" s="573" t="s">
        <v>5521</v>
      </c>
      <c r="AI318" s="519" t="s">
        <v>5522</v>
      </c>
      <c r="AJ318" s="526" t="s">
        <v>230</v>
      </c>
      <c r="AK318" s="608" t="s">
        <v>58</v>
      </c>
      <c r="AL318" s="527">
        <v>0.1</v>
      </c>
      <c r="AM318" s="650">
        <v>2850</v>
      </c>
      <c r="AN318" s="520">
        <v>0.59576712328767123</v>
      </c>
      <c r="AO318" s="527">
        <v>0.18505479452054796</v>
      </c>
      <c r="AP318" s="528">
        <v>0.78082191780821919</v>
      </c>
      <c r="AQ318" s="520">
        <v>2.1635753424657533</v>
      </c>
      <c r="AR318" s="520">
        <v>0.67204109589041094</v>
      </c>
      <c r="AS318" s="520">
        <v>2.8356164383561642</v>
      </c>
      <c r="AT318" s="520">
        <v>85.06849315068493</v>
      </c>
      <c r="AU318" s="529" t="s">
        <v>231</v>
      </c>
      <c r="AV318" s="530" t="s">
        <v>431</v>
      </c>
      <c r="AW318" s="519" t="s">
        <v>232</v>
      </c>
      <c r="AX318" s="573" t="s">
        <v>58</v>
      </c>
      <c r="AY318" s="649" t="s">
        <v>5523</v>
      </c>
      <c r="AZ318" s="519" t="s">
        <v>234</v>
      </c>
      <c r="BB318" s="533"/>
    </row>
    <row r="319" spans="1:54" s="519" customFormat="1" ht="15" customHeight="1" x14ac:dyDescent="0.25">
      <c r="A319" s="518">
        <v>592</v>
      </c>
      <c r="B319" s="557" t="s">
        <v>17088</v>
      </c>
      <c r="C319" s="664" t="s">
        <v>17090</v>
      </c>
      <c r="D319" s="701">
        <v>2020</v>
      </c>
      <c r="E319" s="519" t="s">
        <v>55</v>
      </c>
      <c r="F319" s="573" t="s">
        <v>58</v>
      </c>
      <c r="G319" s="519" t="s">
        <v>16627</v>
      </c>
      <c r="H319" s="573" t="s">
        <v>5530</v>
      </c>
      <c r="I319" s="573" t="s">
        <v>5531</v>
      </c>
      <c r="K319" s="519" t="s">
        <v>219</v>
      </c>
      <c r="L319" s="519" t="s">
        <v>220</v>
      </c>
      <c r="M319" s="519" t="s">
        <v>221</v>
      </c>
      <c r="N319" s="573" t="s">
        <v>2008</v>
      </c>
      <c r="O319" s="573" t="s">
        <v>221</v>
      </c>
      <c r="P319" s="573" t="s">
        <v>879</v>
      </c>
      <c r="Q319" s="574">
        <v>6</v>
      </c>
      <c r="R319" s="574">
        <v>1.5</v>
      </c>
      <c r="S319" s="612">
        <v>9</v>
      </c>
      <c r="T319" s="613">
        <v>2</v>
      </c>
      <c r="U319" s="522"/>
      <c r="V319" s="614">
        <v>1</v>
      </c>
      <c r="W319" s="523"/>
      <c r="X319" s="614">
        <v>0</v>
      </c>
      <c r="Y319" s="524"/>
      <c r="Z319" s="524"/>
      <c r="AA319" s="524"/>
      <c r="AB319" s="610" t="s">
        <v>16652</v>
      </c>
      <c r="AC319" s="519" t="s">
        <v>230</v>
      </c>
      <c r="AD319" s="608" t="s">
        <v>230</v>
      </c>
      <c r="AE319" s="519" t="s">
        <v>230</v>
      </c>
      <c r="AF319" s="519" t="s">
        <v>230</v>
      </c>
      <c r="AG319" s="519" t="s">
        <v>230</v>
      </c>
      <c r="AH319" s="573" t="s">
        <v>5532</v>
      </c>
      <c r="AI319" s="519" t="s">
        <v>5533</v>
      </c>
      <c r="AJ319" s="526" t="s">
        <v>230</v>
      </c>
      <c r="AK319" s="608" t="s">
        <v>58</v>
      </c>
      <c r="AL319" s="527">
        <v>0.1</v>
      </c>
      <c r="AM319" s="520">
        <v>5100</v>
      </c>
      <c r="AN319" s="520">
        <v>1.0661095890410961</v>
      </c>
      <c r="AO319" s="527">
        <v>0.33115068493150684</v>
      </c>
      <c r="AP319" s="528">
        <v>1.397260273972603</v>
      </c>
      <c r="AQ319" s="520">
        <v>1.2044931506849317</v>
      </c>
      <c r="AR319" s="520">
        <v>0.33115068493150684</v>
      </c>
      <c r="AS319" s="520">
        <v>1.5356438356164386</v>
      </c>
      <c r="AT319" s="520">
        <v>46.069315068493154</v>
      </c>
      <c r="AU319" s="529" t="s">
        <v>231</v>
      </c>
      <c r="AV319" s="530" t="s">
        <v>431</v>
      </c>
      <c r="AW319" s="519" t="s">
        <v>232</v>
      </c>
      <c r="AX319" s="573" t="s">
        <v>58</v>
      </c>
      <c r="AY319" s="531" t="s">
        <v>5534</v>
      </c>
      <c r="AZ319" s="519" t="s">
        <v>234</v>
      </c>
      <c r="BB319" s="533"/>
    </row>
    <row r="320" spans="1:54" s="166" customFormat="1" ht="15" customHeight="1" x14ac:dyDescent="0.25">
      <c r="A320" s="182">
        <v>593</v>
      </c>
      <c r="B320" s="555"/>
      <c r="C320" s="581"/>
      <c r="D320" s="700" t="s">
        <v>17141</v>
      </c>
      <c r="E320" s="166" t="s">
        <v>56</v>
      </c>
      <c r="F320" s="166" t="s">
        <v>60</v>
      </c>
      <c r="G320" s="166" t="s">
        <v>16574</v>
      </c>
      <c r="H320" s="166" t="s">
        <v>5538</v>
      </c>
      <c r="I320" s="166" t="s">
        <v>5539</v>
      </c>
      <c r="K320" s="166" t="s">
        <v>219</v>
      </c>
      <c r="L320" s="166" t="s">
        <v>220</v>
      </c>
      <c r="M320" s="166" t="s">
        <v>221</v>
      </c>
      <c r="N320" s="166" t="s">
        <v>879</v>
      </c>
      <c r="O320" s="166" t="s">
        <v>221</v>
      </c>
      <c r="P320" s="166" t="s">
        <v>879</v>
      </c>
      <c r="Q320" s="186">
        <v>2</v>
      </c>
      <c r="R320" s="186">
        <v>2</v>
      </c>
      <c r="S320" s="168">
        <v>4</v>
      </c>
      <c r="T320" s="59">
        <v>2</v>
      </c>
      <c r="U320" s="340"/>
      <c r="V320" s="340">
        <v>0</v>
      </c>
      <c r="W320" s="340"/>
      <c r="X320" s="340">
        <v>0</v>
      </c>
      <c r="Y320" s="183"/>
      <c r="Z320" s="183">
        <v>1</v>
      </c>
      <c r="AA320" s="183"/>
      <c r="AB320" s="171" t="s">
        <v>16652</v>
      </c>
      <c r="AC320" s="166" t="s">
        <v>230</v>
      </c>
      <c r="AD320" s="203" t="s">
        <v>230</v>
      </c>
      <c r="AE320" s="166" t="s">
        <v>230</v>
      </c>
      <c r="AF320" s="203" t="s">
        <v>230</v>
      </c>
      <c r="AG320" s="166" t="s">
        <v>230</v>
      </c>
      <c r="AH320" s="166" t="s">
        <v>5540</v>
      </c>
      <c r="AI320" s="166" t="s">
        <v>5541</v>
      </c>
      <c r="AJ320" s="165" t="s">
        <v>230</v>
      </c>
      <c r="AK320" s="203" t="s">
        <v>60</v>
      </c>
      <c r="AL320" s="312">
        <v>7.5300000000000006E-2</v>
      </c>
      <c r="AM320" s="186">
        <v>6400</v>
      </c>
      <c r="AN320" s="167">
        <v>1.0082191780821919</v>
      </c>
      <c r="AO320" s="167">
        <v>0</v>
      </c>
      <c r="AP320" s="187">
        <v>1.0082191780821919</v>
      </c>
      <c r="AQ320" s="167">
        <v>7.3347945205479466</v>
      </c>
      <c r="AR320" s="167">
        <v>0</v>
      </c>
      <c r="AS320" s="167">
        <v>7.3347945205479466</v>
      </c>
      <c r="AT320" s="167">
        <v>220.0438356164384</v>
      </c>
      <c r="AU320" s="193" t="s">
        <v>231</v>
      </c>
      <c r="AV320" s="194" t="s">
        <v>431</v>
      </c>
      <c r="AW320" s="166" t="s">
        <v>232</v>
      </c>
      <c r="AX320" s="166" t="s">
        <v>60</v>
      </c>
      <c r="AY320" s="195" t="s">
        <v>5542</v>
      </c>
      <c r="AZ320" s="166" t="s">
        <v>234</v>
      </c>
      <c r="BA320" s="327" t="s">
        <v>16568</v>
      </c>
      <c r="BB320" s="365" t="s">
        <v>16571</v>
      </c>
    </row>
    <row r="321" spans="1:54" s="519" customFormat="1" ht="15" customHeight="1" x14ac:dyDescent="0.25">
      <c r="A321" s="518">
        <v>596</v>
      </c>
      <c r="B321" s="557" t="s">
        <v>17088</v>
      </c>
      <c r="C321" s="664" t="s">
        <v>17090</v>
      </c>
      <c r="D321" s="701">
        <v>2020</v>
      </c>
      <c r="E321" s="519" t="s">
        <v>56</v>
      </c>
      <c r="F321" s="519" t="s">
        <v>58</v>
      </c>
      <c r="G321" s="519" t="s">
        <v>16577</v>
      </c>
      <c r="H321" s="519" t="s">
        <v>5593</v>
      </c>
      <c r="I321" s="519" t="s">
        <v>5594</v>
      </c>
      <c r="K321" s="519" t="s">
        <v>219</v>
      </c>
      <c r="L321" s="519" t="s">
        <v>220</v>
      </c>
      <c r="M321" s="519" t="s">
        <v>221</v>
      </c>
      <c r="N321" s="519" t="s">
        <v>1337</v>
      </c>
      <c r="O321" s="519" t="s">
        <v>221</v>
      </c>
      <c r="P321" s="519" t="s">
        <v>879</v>
      </c>
      <c r="Q321" s="520">
        <v>3</v>
      </c>
      <c r="R321" s="520">
        <v>1.5</v>
      </c>
      <c r="S321" s="521">
        <v>4.5</v>
      </c>
      <c r="T321" s="522">
        <v>2</v>
      </c>
      <c r="U321" s="523"/>
      <c r="V321" s="523">
        <v>1</v>
      </c>
      <c r="W321" s="523"/>
      <c r="X321" s="523">
        <v>0</v>
      </c>
      <c r="Y321" s="524"/>
      <c r="Z321" s="524"/>
      <c r="AA321" s="524"/>
      <c r="AB321" s="519" t="s">
        <v>62</v>
      </c>
      <c r="AC321" s="519" t="s">
        <v>230</v>
      </c>
      <c r="AD321" s="608" t="s">
        <v>230</v>
      </c>
      <c r="AE321" s="519" t="s">
        <v>230</v>
      </c>
      <c r="AF321" s="608" t="s">
        <v>230</v>
      </c>
      <c r="AG321" s="519" t="s">
        <v>230</v>
      </c>
      <c r="AH321" s="519" t="s">
        <v>5595</v>
      </c>
      <c r="AI321" s="519" t="s">
        <v>3778</v>
      </c>
      <c r="AJ321" s="526" t="s">
        <v>230</v>
      </c>
      <c r="AK321" s="608" t="s">
        <v>58</v>
      </c>
      <c r="AL321" s="651">
        <v>7.5300000000000006E-2</v>
      </c>
      <c r="AM321" s="520">
        <v>16000</v>
      </c>
      <c r="AN321" s="527">
        <v>2.5205479452054793</v>
      </c>
      <c r="AO321" s="527">
        <v>0</v>
      </c>
      <c r="AP321" s="528">
        <v>2.5205479452054793</v>
      </c>
      <c r="AQ321" s="527">
        <v>2.7023105022831047</v>
      </c>
      <c r="AR321" s="527">
        <v>0</v>
      </c>
      <c r="AS321" s="527">
        <v>2.7023105022831047</v>
      </c>
      <c r="AT321" s="527">
        <v>81.06931506849314</v>
      </c>
      <c r="AU321" s="529" t="s">
        <v>231</v>
      </c>
      <c r="AV321" s="530" t="s">
        <v>431</v>
      </c>
      <c r="AW321" s="519" t="s">
        <v>232</v>
      </c>
      <c r="AX321" s="519" t="s">
        <v>58</v>
      </c>
      <c r="AY321" s="531" t="s">
        <v>5596</v>
      </c>
      <c r="AZ321" s="519" t="s">
        <v>234</v>
      </c>
      <c r="BA321" s="532" t="s">
        <v>16568</v>
      </c>
      <c r="BB321" s="626" t="s">
        <v>16571</v>
      </c>
    </row>
    <row r="322" spans="1:54" s="166" customFormat="1" ht="15" customHeight="1" x14ac:dyDescent="0.25">
      <c r="A322" s="182">
        <v>597</v>
      </c>
      <c r="B322" s="555"/>
      <c r="C322" s="581"/>
      <c r="D322" s="700" t="s">
        <v>17141</v>
      </c>
      <c r="E322" s="166" t="s">
        <v>56</v>
      </c>
      <c r="F322" s="166" t="s">
        <v>58</v>
      </c>
      <c r="G322" s="166" t="s">
        <v>16578</v>
      </c>
      <c r="H322" s="166" t="s">
        <v>5598</v>
      </c>
      <c r="I322" s="166" t="s">
        <v>5599</v>
      </c>
      <c r="K322" s="166" t="s">
        <v>219</v>
      </c>
      <c r="L322" s="166" t="s">
        <v>220</v>
      </c>
      <c r="M322" s="166" t="s">
        <v>221</v>
      </c>
      <c r="N322" s="166" t="s">
        <v>222</v>
      </c>
      <c r="O322" s="198" t="s">
        <v>221</v>
      </c>
      <c r="P322" s="198" t="s">
        <v>879</v>
      </c>
      <c r="Q322" s="186">
        <v>3</v>
      </c>
      <c r="R322" s="186">
        <v>1.2</v>
      </c>
      <c r="S322" s="168">
        <v>3.5999999999999996</v>
      </c>
      <c r="T322" s="59">
        <v>1</v>
      </c>
      <c r="U322" s="340"/>
      <c r="V322" s="340">
        <v>1</v>
      </c>
      <c r="W322" s="340"/>
      <c r="X322" s="340">
        <v>0</v>
      </c>
      <c r="Y322" s="183"/>
      <c r="Z322" s="183"/>
      <c r="AA322" s="183"/>
      <c r="AB322" s="171" t="s">
        <v>16652</v>
      </c>
      <c r="AC322" s="166" t="s">
        <v>230</v>
      </c>
      <c r="AD322" s="203" t="s">
        <v>230</v>
      </c>
      <c r="AE322" s="166" t="s">
        <v>230</v>
      </c>
      <c r="AF322" s="203" t="s">
        <v>230</v>
      </c>
      <c r="AG322" s="166" t="s">
        <v>230</v>
      </c>
      <c r="AH322" s="166" t="s">
        <v>5600</v>
      </c>
      <c r="AI322" s="166" t="s">
        <v>3492</v>
      </c>
      <c r="AJ322" s="165" t="s">
        <v>230</v>
      </c>
      <c r="AK322" s="203" t="s">
        <v>58</v>
      </c>
      <c r="AL322" s="312">
        <v>7.5300000000000006E-2</v>
      </c>
      <c r="AM322" s="186">
        <v>5120</v>
      </c>
      <c r="AN322" s="167">
        <v>0.80657534246575346</v>
      </c>
      <c r="AO322" s="167">
        <v>0</v>
      </c>
      <c r="AP322" s="187">
        <v>0.80657534246575346</v>
      </c>
      <c r="AQ322" s="167">
        <v>0.80657534246575346</v>
      </c>
      <c r="AR322" s="167">
        <v>0</v>
      </c>
      <c r="AS322" s="167">
        <v>0.80657534246575346</v>
      </c>
      <c r="AT322" s="167">
        <v>24.197260273972603</v>
      </c>
      <c r="AU322" s="193" t="s">
        <v>231</v>
      </c>
      <c r="AV322" s="194" t="s">
        <v>431</v>
      </c>
      <c r="AW322" s="166" t="s">
        <v>232</v>
      </c>
      <c r="AX322" s="166" t="s">
        <v>58</v>
      </c>
      <c r="AY322" s="195" t="s">
        <v>5601</v>
      </c>
      <c r="AZ322" s="166" t="s">
        <v>234</v>
      </c>
      <c r="BA322" s="327" t="s">
        <v>16568</v>
      </c>
      <c r="BB322" s="365" t="s">
        <v>16571</v>
      </c>
    </row>
    <row r="323" spans="1:54" s="166" customFormat="1" ht="15" customHeight="1" x14ac:dyDescent="0.25">
      <c r="A323" s="182">
        <v>600</v>
      </c>
      <c r="B323" s="555"/>
      <c r="C323" s="581"/>
      <c r="D323" s="700" t="s">
        <v>17141</v>
      </c>
      <c r="E323" s="166" t="s">
        <v>56</v>
      </c>
      <c r="F323" s="166" t="s">
        <v>58</v>
      </c>
      <c r="G323" s="166" t="s">
        <v>16581</v>
      </c>
      <c r="H323" s="166" t="s">
        <v>5610</v>
      </c>
      <c r="I323" s="166" t="s">
        <v>5611</v>
      </c>
      <c r="K323" s="166" t="s">
        <v>219</v>
      </c>
      <c r="L323" s="166" t="s">
        <v>220</v>
      </c>
      <c r="M323" s="166" t="s">
        <v>221</v>
      </c>
      <c r="N323" s="166" t="s">
        <v>222</v>
      </c>
      <c r="O323" s="198" t="s">
        <v>221</v>
      </c>
      <c r="P323" s="198" t="s">
        <v>879</v>
      </c>
      <c r="Q323" s="186">
        <v>3</v>
      </c>
      <c r="R323" s="186">
        <v>1.2</v>
      </c>
      <c r="S323" s="168">
        <v>3.6</v>
      </c>
      <c r="T323" s="59">
        <v>2</v>
      </c>
      <c r="U323" s="340"/>
      <c r="V323" s="340">
        <v>1</v>
      </c>
      <c r="W323" s="340"/>
      <c r="X323" s="340">
        <v>0</v>
      </c>
      <c r="Y323" s="183"/>
      <c r="Z323" s="183"/>
      <c r="AA323" s="183">
        <v>0</v>
      </c>
      <c r="AB323" s="171" t="s">
        <v>16652</v>
      </c>
      <c r="AC323" s="166" t="s">
        <v>230</v>
      </c>
      <c r="AD323" s="203" t="s">
        <v>230</v>
      </c>
      <c r="AE323" s="166" t="s">
        <v>230</v>
      </c>
      <c r="AF323" s="203" t="s">
        <v>230</v>
      </c>
      <c r="AG323" s="166" t="s">
        <v>230</v>
      </c>
      <c r="AH323" s="166" t="s">
        <v>110</v>
      </c>
      <c r="AI323" s="166" t="s">
        <v>5612</v>
      </c>
      <c r="AJ323" s="165" t="s">
        <v>230</v>
      </c>
      <c r="AK323" s="203" t="s">
        <v>58</v>
      </c>
      <c r="AL323" s="312">
        <v>7.5300000000000006E-2</v>
      </c>
      <c r="AM323" s="186">
        <v>14880</v>
      </c>
      <c r="AN323" s="167">
        <v>2.3441095890410959</v>
      </c>
      <c r="AO323" s="167">
        <v>0</v>
      </c>
      <c r="AP323" s="187">
        <v>2.3441095890410959</v>
      </c>
      <c r="AQ323" s="167">
        <v>2.3441095890410959</v>
      </c>
      <c r="AR323" s="167">
        <v>0</v>
      </c>
      <c r="AS323" s="167">
        <v>2.3441095890410959</v>
      </c>
      <c r="AT323" s="167">
        <v>70.323287671232876</v>
      </c>
      <c r="AU323" s="193" t="s">
        <v>231</v>
      </c>
      <c r="AV323" s="194" t="s">
        <v>431</v>
      </c>
      <c r="AW323" s="166" t="s">
        <v>232</v>
      </c>
      <c r="AX323" s="166" t="s">
        <v>58</v>
      </c>
      <c r="AY323" s="231"/>
      <c r="AZ323" s="171" t="s">
        <v>234</v>
      </c>
      <c r="BA323" s="327" t="s">
        <v>16568</v>
      </c>
      <c r="BB323" s="365" t="s">
        <v>16571</v>
      </c>
    </row>
    <row r="324" spans="1:54" s="166" customFormat="1" ht="15" customHeight="1" x14ac:dyDescent="0.25">
      <c r="A324" s="182">
        <v>601</v>
      </c>
      <c r="B324" s="678" t="s">
        <v>17124</v>
      </c>
      <c r="C324" s="581"/>
      <c r="D324" s="700" t="s">
        <v>17141</v>
      </c>
      <c r="E324" s="170" t="s">
        <v>56</v>
      </c>
      <c r="F324" s="166" t="s">
        <v>58</v>
      </c>
      <c r="G324" s="695" t="s">
        <v>16582</v>
      </c>
      <c r="H324" s="166" t="s">
        <v>5613</v>
      </c>
      <c r="I324" s="166" t="s">
        <v>5614</v>
      </c>
      <c r="K324" s="166" t="s">
        <v>219</v>
      </c>
      <c r="L324" s="166" t="s">
        <v>220</v>
      </c>
      <c r="M324" s="166" t="s">
        <v>221</v>
      </c>
      <c r="N324" s="166" t="s">
        <v>222</v>
      </c>
      <c r="O324" s="198" t="s">
        <v>221</v>
      </c>
      <c r="P324" s="198" t="s">
        <v>879</v>
      </c>
      <c r="Q324" s="186">
        <v>3</v>
      </c>
      <c r="R324" s="186">
        <v>1.2</v>
      </c>
      <c r="S324" s="168">
        <v>3.5999999999999996</v>
      </c>
      <c r="T324" s="59">
        <v>2</v>
      </c>
      <c r="U324" s="340"/>
      <c r="V324" s="340">
        <v>3</v>
      </c>
      <c r="W324" s="340"/>
      <c r="X324" s="340">
        <v>0</v>
      </c>
      <c r="Y324" s="183">
        <v>0</v>
      </c>
      <c r="Z324" s="183">
        <v>0</v>
      </c>
      <c r="AA324" s="183">
        <v>0</v>
      </c>
      <c r="AB324" s="166" t="s">
        <v>62</v>
      </c>
      <c r="AC324" s="170" t="s">
        <v>224</v>
      </c>
      <c r="AD324" s="197" t="s">
        <v>225</v>
      </c>
      <c r="AE324" s="166" t="s">
        <v>2897</v>
      </c>
      <c r="AF324" s="203" t="s">
        <v>2898</v>
      </c>
      <c r="AG324" s="166" t="s">
        <v>2899</v>
      </c>
      <c r="AH324" s="166" t="s">
        <v>5615</v>
      </c>
      <c r="AI324" s="166" t="s">
        <v>5616</v>
      </c>
      <c r="AJ324" s="165" t="s">
        <v>230</v>
      </c>
      <c r="AK324" s="203" t="s">
        <v>58</v>
      </c>
      <c r="AL324" s="312">
        <v>7.5300000000000006E-2</v>
      </c>
      <c r="AM324" s="186">
        <v>8000</v>
      </c>
      <c r="AN324" s="167">
        <v>1.2602739726027397</v>
      </c>
      <c r="AO324" s="167">
        <v>0</v>
      </c>
      <c r="AP324" s="187">
        <v>1.2602739726027397</v>
      </c>
      <c r="AQ324" s="167">
        <v>4.2518493150684931</v>
      </c>
      <c r="AR324" s="167">
        <v>0</v>
      </c>
      <c r="AS324" s="167">
        <v>4.2518493150684931</v>
      </c>
      <c r="AT324" s="167">
        <v>127.5554794520548</v>
      </c>
      <c r="AU324" s="193" t="s">
        <v>231</v>
      </c>
      <c r="AV324" s="194" t="s">
        <v>431</v>
      </c>
      <c r="AW324" s="166" t="s">
        <v>232</v>
      </c>
      <c r="AX324" s="166" t="s">
        <v>58</v>
      </c>
      <c r="AY324" s="195" t="s">
        <v>5617</v>
      </c>
      <c r="AZ324" s="166" t="s">
        <v>234</v>
      </c>
      <c r="BA324" s="327" t="s">
        <v>16568</v>
      </c>
      <c r="BB324" s="365" t="s">
        <v>16571</v>
      </c>
    </row>
    <row r="325" spans="1:54" s="519" customFormat="1" ht="24" customHeight="1" x14ac:dyDescent="0.25">
      <c r="A325" s="518">
        <v>602</v>
      </c>
      <c r="B325" s="557" t="s">
        <v>17088</v>
      </c>
      <c r="C325" s="664" t="s">
        <v>17090</v>
      </c>
      <c r="D325" s="701">
        <v>2020</v>
      </c>
      <c r="E325" s="519" t="s">
        <v>56</v>
      </c>
      <c r="F325" s="519" t="s">
        <v>58</v>
      </c>
      <c r="G325" s="519" t="s">
        <v>5622</v>
      </c>
      <c r="H325" s="519" t="s">
        <v>5623</v>
      </c>
      <c r="I325" s="519" t="s">
        <v>5624</v>
      </c>
      <c r="K325" s="519" t="s">
        <v>219</v>
      </c>
      <c r="L325" s="519" t="s">
        <v>220</v>
      </c>
      <c r="M325" s="519" t="s">
        <v>221</v>
      </c>
      <c r="N325" s="519" t="s">
        <v>222</v>
      </c>
      <c r="O325" s="519" t="s">
        <v>221</v>
      </c>
      <c r="P325" s="519" t="s">
        <v>7181</v>
      </c>
      <c r="Q325" s="520">
        <v>3</v>
      </c>
      <c r="R325" s="520">
        <v>1.2</v>
      </c>
      <c r="S325" s="521">
        <v>3.5999999999999996</v>
      </c>
      <c r="T325" s="522">
        <v>5</v>
      </c>
      <c r="U325" s="523"/>
      <c r="V325" s="523">
        <v>1</v>
      </c>
      <c r="W325" s="523"/>
      <c r="X325" s="523">
        <v>0</v>
      </c>
      <c r="Y325" s="524"/>
      <c r="Z325" s="524"/>
      <c r="AA325" s="524">
        <v>0</v>
      </c>
      <c r="AB325" s="519" t="s">
        <v>62</v>
      </c>
      <c r="AC325" s="519" t="s">
        <v>230</v>
      </c>
      <c r="AD325" s="608" t="s">
        <v>230</v>
      </c>
      <c r="AE325" s="519" t="s">
        <v>230</v>
      </c>
      <c r="AF325" s="608" t="s">
        <v>230</v>
      </c>
      <c r="AG325" s="519" t="s">
        <v>230</v>
      </c>
      <c r="AH325" s="519" t="s">
        <v>2926</v>
      </c>
      <c r="AI325" s="519" t="s">
        <v>5625</v>
      </c>
      <c r="AJ325" s="526" t="s">
        <v>230</v>
      </c>
      <c r="AK325" s="608" t="s">
        <v>58</v>
      </c>
      <c r="AL325" s="527">
        <v>7.5300000000000006E-2</v>
      </c>
      <c r="AM325" s="520">
        <v>13600</v>
      </c>
      <c r="AN325" s="520">
        <v>2.1424657534246574</v>
      </c>
      <c r="AO325" s="520">
        <v>0.66323287671232878</v>
      </c>
      <c r="AP325" s="528">
        <v>2.8056986301369862</v>
      </c>
      <c r="AQ325" s="520">
        <v>8.5619863013698634</v>
      </c>
      <c r="AR325" s="520">
        <v>2.6504931506849316</v>
      </c>
      <c r="AS325" s="520">
        <v>11.212479452054795</v>
      </c>
      <c r="AT325" s="520">
        <v>336.37438356164387</v>
      </c>
      <c r="AU325" s="529" t="s">
        <v>231</v>
      </c>
      <c r="AV325" s="530" t="s">
        <v>431</v>
      </c>
      <c r="AW325" s="519" t="s">
        <v>232</v>
      </c>
      <c r="AX325" s="519" t="s">
        <v>58</v>
      </c>
      <c r="AY325" s="531" t="s">
        <v>5626</v>
      </c>
      <c r="AZ325" s="519" t="s">
        <v>234</v>
      </c>
      <c r="BB325" s="533"/>
    </row>
    <row r="326" spans="1:54" s="166" customFormat="1" ht="15" customHeight="1" x14ac:dyDescent="0.25">
      <c r="A326" s="182">
        <v>603</v>
      </c>
      <c r="B326" s="555"/>
      <c r="C326" s="581"/>
      <c r="D326" s="700" t="s">
        <v>17138</v>
      </c>
      <c r="E326" s="166" t="s">
        <v>56</v>
      </c>
      <c r="F326" s="166" t="s">
        <v>58</v>
      </c>
      <c r="G326" s="166" t="s">
        <v>5628</v>
      </c>
      <c r="H326" s="166" t="s">
        <v>5629</v>
      </c>
      <c r="I326" s="166" t="s">
        <v>5630</v>
      </c>
      <c r="K326" s="166" t="s">
        <v>219</v>
      </c>
      <c r="L326" s="166" t="s">
        <v>220</v>
      </c>
      <c r="M326" s="166" t="s">
        <v>317</v>
      </c>
      <c r="N326" s="166">
        <v>0</v>
      </c>
      <c r="O326" s="166" t="s">
        <v>317</v>
      </c>
      <c r="P326" s="166">
        <v>0</v>
      </c>
      <c r="Q326" s="186">
        <v>2</v>
      </c>
      <c r="R326" s="186">
        <v>1.2</v>
      </c>
      <c r="S326" s="168">
        <v>2.4</v>
      </c>
      <c r="T326" s="59">
        <v>6</v>
      </c>
      <c r="U326" s="340"/>
      <c r="V326" s="340">
        <v>2</v>
      </c>
      <c r="W326" s="340"/>
      <c r="X326" s="340">
        <v>0</v>
      </c>
      <c r="Y326" s="183"/>
      <c r="Z326" s="183"/>
      <c r="AA326" s="183">
        <v>0</v>
      </c>
      <c r="AB326" s="166" t="s">
        <v>62</v>
      </c>
      <c r="AC326" s="166" t="s">
        <v>230</v>
      </c>
      <c r="AD326" s="203" t="s">
        <v>230</v>
      </c>
      <c r="AE326" s="166" t="s">
        <v>230</v>
      </c>
      <c r="AF326" s="203" t="s">
        <v>230</v>
      </c>
      <c r="AG326" s="166" t="s">
        <v>230</v>
      </c>
      <c r="AH326" s="166" t="s">
        <v>5631</v>
      </c>
      <c r="AI326" s="166" t="s">
        <v>5632</v>
      </c>
      <c r="AJ326" s="165" t="s">
        <v>230</v>
      </c>
      <c r="AK326" s="203" t="s">
        <v>58</v>
      </c>
      <c r="AL326" s="167">
        <v>7.5300000000000006E-2</v>
      </c>
      <c r="AM326" s="186">
        <v>32000</v>
      </c>
      <c r="AN326" s="186">
        <v>5.0410958904109586</v>
      </c>
      <c r="AO326" s="186">
        <v>1.5605479452054796</v>
      </c>
      <c r="AP326" s="187">
        <v>6.6016438356164384</v>
      </c>
      <c r="AQ326" s="186">
        <v>5.3557625570776253</v>
      </c>
      <c r="AR326" s="186">
        <v>1.5605479452054796</v>
      </c>
      <c r="AS326" s="186">
        <v>6.9163105022831051</v>
      </c>
      <c r="AT326" s="186">
        <v>207.48931506849314</v>
      </c>
      <c r="AU326" s="193" t="s">
        <v>231</v>
      </c>
      <c r="AV326" s="194"/>
      <c r="AW326" s="166" t="s">
        <v>232</v>
      </c>
      <c r="AX326" s="166" t="s">
        <v>58</v>
      </c>
      <c r="AY326" s="195" t="s">
        <v>5633</v>
      </c>
      <c r="AZ326" s="166" t="s">
        <v>234</v>
      </c>
      <c r="BB326" s="196"/>
    </row>
    <row r="327" spans="1:54" s="166" customFormat="1" ht="15" customHeight="1" x14ac:dyDescent="0.25">
      <c r="A327" s="182">
        <v>608</v>
      </c>
      <c r="B327" s="555"/>
      <c r="C327" s="581"/>
      <c r="D327" s="700" t="s">
        <v>17140</v>
      </c>
      <c r="E327" s="166" t="s">
        <v>57</v>
      </c>
      <c r="F327" s="166" t="s">
        <v>58</v>
      </c>
      <c r="G327" s="166" t="s">
        <v>16295</v>
      </c>
      <c r="H327" s="166" t="s">
        <v>5653</v>
      </c>
      <c r="I327" s="166" t="s">
        <v>5654</v>
      </c>
      <c r="K327" s="166" t="s">
        <v>219</v>
      </c>
      <c r="L327" s="166" t="s">
        <v>220</v>
      </c>
      <c r="M327" s="166" t="s">
        <v>221</v>
      </c>
      <c r="N327" s="166" t="s">
        <v>222</v>
      </c>
      <c r="O327" s="166" t="s">
        <v>221</v>
      </c>
      <c r="P327" s="166" t="s">
        <v>879</v>
      </c>
      <c r="Q327" s="186">
        <v>3</v>
      </c>
      <c r="R327" s="186">
        <v>2</v>
      </c>
      <c r="S327" s="168">
        <v>6</v>
      </c>
      <c r="T327" s="59">
        <v>4</v>
      </c>
      <c r="U327" s="340"/>
      <c r="V327" s="340">
        <v>0</v>
      </c>
      <c r="W327" s="340"/>
      <c r="X327" s="340">
        <v>0</v>
      </c>
      <c r="Y327" s="183"/>
      <c r="Z327" s="183">
        <v>1</v>
      </c>
      <c r="AA327" s="183"/>
      <c r="AB327" s="171" t="s">
        <v>16652</v>
      </c>
      <c r="AC327" s="166" t="s">
        <v>230</v>
      </c>
      <c r="AD327" s="166" t="s">
        <v>230</v>
      </c>
      <c r="AE327" s="166" t="s">
        <v>230</v>
      </c>
      <c r="AF327" s="166" t="s">
        <v>230</v>
      </c>
      <c r="AG327" s="166" t="s">
        <v>230</v>
      </c>
      <c r="AH327" s="166" t="s">
        <v>5655</v>
      </c>
      <c r="AI327" s="166" t="s">
        <v>5656</v>
      </c>
      <c r="AJ327" s="165" t="s">
        <v>230</v>
      </c>
      <c r="AK327" s="203" t="s">
        <v>58</v>
      </c>
      <c r="AL327" s="167">
        <v>0.114</v>
      </c>
      <c r="AM327" s="186">
        <v>5280</v>
      </c>
      <c r="AN327" s="186">
        <v>1.2585205479452053</v>
      </c>
      <c r="AO327" s="167">
        <v>0.39057534246575343</v>
      </c>
      <c r="AP327" s="187">
        <v>1.6490958904109587</v>
      </c>
      <c r="AQ327" s="186">
        <v>1.2585205479452053</v>
      </c>
      <c r="AR327" s="186">
        <v>0.39057534246575343</v>
      </c>
      <c r="AS327" s="186">
        <v>1.6490958904109587</v>
      </c>
      <c r="AT327" s="186">
        <v>49.472876712328762</v>
      </c>
      <c r="AU327" s="193" t="s">
        <v>231</v>
      </c>
      <c r="AV327" s="194" t="s">
        <v>431</v>
      </c>
      <c r="AW327" s="166" t="s">
        <v>232</v>
      </c>
      <c r="AX327" s="166" t="s">
        <v>58</v>
      </c>
      <c r="AY327" s="231"/>
      <c r="AZ327" s="166" t="s">
        <v>234</v>
      </c>
      <c r="BB327" s="196"/>
    </row>
    <row r="328" spans="1:54" s="166" customFormat="1" ht="15" customHeight="1" x14ac:dyDescent="0.25">
      <c r="A328" s="182">
        <v>612</v>
      </c>
      <c r="B328" s="555"/>
      <c r="C328" s="581"/>
      <c r="D328" s="700" t="s">
        <v>17140</v>
      </c>
      <c r="E328" s="166" t="s">
        <v>57</v>
      </c>
      <c r="F328" s="166" t="s">
        <v>58</v>
      </c>
      <c r="G328" s="166" t="s">
        <v>5668</v>
      </c>
      <c r="H328" s="166" t="s">
        <v>5669</v>
      </c>
      <c r="I328" s="166" t="s">
        <v>5670</v>
      </c>
      <c r="K328" s="166" t="s">
        <v>219</v>
      </c>
      <c r="L328" s="166" t="s">
        <v>220</v>
      </c>
      <c r="M328" s="166" t="s">
        <v>221</v>
      </c>
      <c r="N328" s="166" t="s">
        <v>222</v>
      </c>
      <c r="O328" s="166" t="s">
        <v>221</v>
      </c>
      <c r="P328" s="166" t="s">
        <v>879</v>
      </c>
      <c r="Q328" s="186">
        <v>4</v>
      </c>
      <c r="R328" s="186">
        <v>2</v>
      </c>
      <c r="S328" s="168">
        <v>8</v>
      </c>
      <c r="T328" s="59">
        <v>4</v>
      </c>
      <c r="U328" s="340"/>
      <c r="V328" s="340">
        <v>0</v>
      </c>
      <c r="W328" s="340"/>
      <c r="X328" s="340">
        <v>0</v>
      </c>
      <c r="Y328" s="183"/>
      <c r="Z328" s="183">
        <v>1</v>
      </c>
      <c r="AA328" s="183"/>
      <c r="AB328" s="171" t="s">
        <v>16652</v>
      </c>
      <c r="AC328" s="166" t="s">
        <v>230</v>
      </c>
      <c r="AD328" s="166" t="s">
        <v>230</v>
      </c>
      <c r="AE328" s="166" t="s">
        <v>230</v>
      </c>
      <c r="AF328" s="166" t="s">
        <v>230</v>
      </c>
      <c r="AG328" s="166" t="s">
        <v>230</v>
      </c>
      <c r="AH328" s="166" t="s">
        <v>5671</v>
      </c>
      <c r="AI328" s="166" t="s">
        <v>5672</v>
      </c>
      <c r="AJ328" s="165" t="s">
        <v>230</v>
      </c>
      <c r="AK328" s="203" t="s">
        <v>58</v>
      </c>
      <c r="AL328" s="167">
        <v>0.114</v>
      </c>
      <c r="AM328" s="186">
        <v>6400</v>
      </c>
      <c r="AN328" s="186">
        <v>1.5254794520547943</v>
      </c>
      <c r="AO328" s="167">
        <v>0.47342465753424662</v>
      </c>
      <c r="AP328" s="187">
        <v>1.998904109589041</v>
      </c>
      <c r="AQ328" s="186">
        <v>1.5254794520547943</v>
      </c>
      <c r="AR328" s="186">
        <v>0.47342465753424662</v>
      </c>
      <c r="AS328" s="186">
        <v>1.998904109589041</v>
      </c>
      <c r="AT328" s="186">
        <v>59.967123287671228</v>
      </c>
      <c r="AU328" s="193" t="s">
        <v>231</v>
      </c>
      <c r="AV328" s="194" t="s">
        <v>114</v>
      </c>
      <c r="AW328" s="166" t="s">
        <v>232</v>
      </c>
      <c r="AX328" s="166" t="s">
        <v>58</v>
      </c>
      <c r="AY328" s="195" t="s">
        <v>5673</v>
      </c>
      <c r="AZ328" s="166" t="s">
        <v>234</v>
      </c>
      <c r="BB328" s="196"/>
    </row>
    <row r="329" spans="1:54" s="519" customFormat="1" ht="15" customHeight="1" x14ac:dyDescent="0.25">
      <c r="A329" s="518">
        <v>620</v>
      </c>
      <c r="B329" s="557" t="s">
        <v>17088</v>
      </c>
      <c r="C329" s="584"/>
      <c r="D329" s="701">
        <v>2020</v>
      </c>
      <c r="E329" s="558" t="s">
        <v>57</v>
      </c>
      <c r="F329" s="519" t="s">
        <v>58</v>
      </c>
      <c r="G329" s="519" t="s">
        <v>5709</v>
      </c>
      <c r="H329" s="519" t="s">
        <v>5710</v>
      </c>
      <c r="I329" s="519" t="s">
        <v>5711</v>
      </c>
      <c r="K329" s="519" t="s">
        <v>219</v>
      </c>
      <c r="L329" s="519" t="s">
        <v>220</v>
      </c>
      <c r="M329" s="519" t="s">
        <v>221</v>
      </c>
      <c r="N329" s="519" t="s">
        <v>222</v>
      </c>
      <c r="O329" s="573" t="s">
        <v>221</v>
      </c>
      <c r="P329" s="573" t="s">
        <v>879</v>
      </c>
      <c r="Q329" s="520">
        <v>6</v>
      </c>
      <c r="R329" s="520">
        <v>2</v>
      </c>
      <c r="S329" s="521">
        <v>12</v>
      </c>
      <c r="T329" s="522">
        <v>5</v>
      </c>
      <c r="U329" s="523"/>
      <c r="V329" s="523">
        <v>2</v>
      </c>
      <c r="W329" s="523"/>
      <c r="X329" s="523">
        <v>0</v>
      </c>
      <c r="Y329" s="524"/>
      <c r="Z329" s="524"/>
      <c r="AA329" s="524">
        <v>1</v>
      </c>
      <c r="AB329" s="519" t="s">
        <v>63</v>
      </c>
      <c r="AC329" s="558" t="s">
        <v>224</v>
      </c>
      <c r="AD329" s="559" t="s">
        <v>225</v>
      </c>
      <c r="AE329" s="519" t="s">
        <v>3312</v>
      </c>
      <c r="AF329" s="519" t="s">
        <v>3313</v>
      </c>
      <c r="AG329" s="519" t="s">
        <v>3314</v>
      </c>
      <c r="AH329" s="519" t="s">
        <v>5712</v>
      </c>
      <c r="AI329" s="519" t="s">
        <v>5713</v>
      </c>
      <c r="AJ329" s="526" t="s">
        <v>230</v>
      </c>
      <c r="AK329" s="608" t="s">
        <v>58</v>
      </c>
      <c r="AL329" s="527">
        <v>0.114</v>
      </c>
      <c r="AM329" s="520">
        <v>6480</v>
      </c>
      <c r="AN329" s="520">
        <v>1.5445479452054793</v>
      </c>
      <c r="AO329" s="527">
        <v>0.47934246575342471</v>
      </c>
      <c r="AP329" s="528">
        <v>2.023890410958904</v>
      </c>
      <c r="AQ329" s="520">
        <v>5.449465753424656</v>
      </c>
      <c r="AR329" s="520">
        <v>1.689041095890411</v>
      </c>
      <c r="AS329" s="520">
        <v>7.1385068493150667</v>
      </c>
      <c r="AT329" s="520">
        <v>214.15520547945201</v>
      </c>
      <c r="AU329" s="529" t="s">
        <v>231</v>
      </c>
      <c r="AV329" s="530" t="s">
        <v>431</v>
      </c>
      <c r="AW329" s="519" t="s">
        <v>232</v>
      </c>
      <c r="AX329" s="519" t="s">
        <v>58</v>
      </c>
      <c r="AY329" s="531" t="s">
        <v>5714</v>
      </c>
      <c r="AZ329" s="519" t="s">
        <v>234</v>
      </c>
      <c r="BB329" s="533"/>
    </row>
    <row r="330" spans="1:54" s="166" customFormat="1" ht="15" customHeight="1" x14ac:dyDescent="0.25">
      <c r="A330" s="182">
        <v>621</v>
      </c>
      <c r="B330" s="555"/>
      <c r="C330" s="581"/>
      <c r="D330" s="700" t="s">
        <v>17140</v>
      </c>
      <c r="E330" s="166" t="s">
        <v>57</v>
      </c>
      <c r="F330" s="166" t="s">
        <v>58</v>
      </c>
      <c r="G330" s="166" t="s">
        <v>5719</v>
      </c>
      <c r="H330" s="166" t="s">
        <v>5720</v>
      </c>
      <c r="I330" s="166" t="s">
        <v>5721</v>
      </c>
      <c r="K330" s="166" t="s">
        <v>219</v>
      </c>
      <c r="L330" s="166" t="s">
        <v>220</v>
      </c>
      <c r="M330" s="166" t="s">
        <v>221</v>
      </c>
      <c r="N330" s="166" t="s">
        <v>222</v>
      </c>
      <c r="O330" s="198" t="s">
        <v>221</v>
      </c>
      <c r="P330" s="198" t="s">
        <v>879</v>
      </c>
      <c r="Q330" s="186">
        <v>6</v>
      </c>
      <c r="R330" s="186">
        <v>2</v>
      </c>
      <c r="S330" s="168">
        <v>12</v>
      </c>
      <c r="T330" s="59">
        <v>2</v>
      </c>
      <c r="U330" s="340"/>
      <c r="V330" s="340">
        <v>0</v>
      </c>
      <c r="W330" s="340"/>
      <c r="X330" s="340">
        <v>0</v>
      </c>
      <c r="Y330" s="183"/>
      <c r="Z330" s="183">
        <v>1</v>
      </c>
      <c r="AA330" s="183"/>
      <c r="AB330" s="171" t="s">
        <v>16652</v>
      </c>
      <c r="AC330" s="166" t="s">
        <v>230</v>
      </c>
      <c r="AD330" s="166" t="s">
        <v>230</v>
      </c>
      <c r="AE330" s="166" t="s">
        <v>230</v>
      </c>
      <c r="AF330" s="166" t="s">
        <v>230</v>
      </c>
      <c r="AG330" s="166" t="s">
        <v>230</v>
      </c>
      <c r="AH330" s="166" t="s">
        <v>5722</v>
      </c>
      <c r="AI330" s="166" t="s">
        <v>3854</v>
      </c>
      <c r="AJ330" s="165" t="s">
        <v>230</v>
      </c>
      <c r="AK330" s="203" t="s">
        <v>58</v>
      </c>
      <c r="AL330" s="167">
        <v>0.114</v>
      </c>
      <c r="AM330" s="186">
        <v>4400</v>
      </c>
      <c r="AN330" s="186">
        <v>1.0487671232876712</v>
      </c>
      <c r="AO330" s="167">
        <v>0.3254794520547945</v>
      </c>
      <c r="AP330" s="187">
        <v>1.3742465753424657</v>
      </c>
      <c r="AQ330" s="186">
        <v>1.0487671232876712</v>
      </c>
      <c r="AR330" s="186">
        <v>0.3254794520547945</v>
      </c>
      <c r="AS330" s="186">
        <v>1.3742465753424657</v>
      </c>
      <c r="AT330" s="186">
        <v>41.227397260273975</v>
      </c>
      <c r="AU330" s="193" t="s">
        <v>231</v>
      </c>
      <c r="AV330" s="194" t="s">
        <v>431</v>
      </c>
      <c r="AW330" s="166" t="s">
        <v>232</v>
      </c>
      <c r="AX330" s="166" t="s">
        <v>58</v>
      </c>
      <c r="AY330" s="195" t="s">
        <v>5723</v>
      </c>
      <c r="AZ330" s="166" t="s">
        <v>234</v>
      </c>
      <c r="BB330" s="196"/>
    </row>
    <row r="331" spans="1:54" s="519" customFormat="1" ht="15" customHeight="1" x14ac:dyDescent="0.25">
      <c r="A331" s="518">
        <v>623</v>
      </c>
      <c r="B331" s="557" t="s">
        <v>17088</v>
      </c>
      <c r="C331" s="584"/>
      <c r="D331" s="701">
        <v>2020</v>
      </c>
      <c r="E331" s="558" t="s">
        <v>57</v>
      </c>
      <c r="F331" s="519" t="s">
        <v>58</v>
      </c>
      <c r="G331" s="519" t="s">
        <v>5728</v>
      </c>
      <c r="H331" s="519" t="s">
        <v>5729</v>
      </c>
      <c r="I331" s="519" t="s">
        <v>5730</v>
      </c>
      <c r="K331" s="519" t="s">
        <v>219</v>
      </c>
      <c r="L331" s="519" t="s">
        <v>220</v>
      </c>
      <c r="M331" s="519" t="s">
        <v>221</v>
      </c>
      <c r="N331" s="519" t="s">
        <v>222</v>
      </c>
      <c r="O331" s="573" t="s">
        <v>221</v>
      </c>
      <c r="P331" s="573" t="s">
        <v>879</v>
      </c>
      <c r="Q331" s="520">
        <v>4</v>
      </c>
      <c r="R331" s="520">
        <v>2</v>
      </c>
      <c r="S331" s="521">
        <v>8</v>
      </c>
      <c r="T331" s="522">
        <v>2</v>
      </c>
      <c r="U331" s="523"/>
      <c r="V331" s="523">
        <v>1</v>
      </c>
      <c r="W331" s="523"/>
      <c r="X331" s="523">
        <v>0</v>
      </c>
      <c r="Y331" s="524"/>
      <c r="Z331" s="524"/>
      <c r="AA331" s="524"/>
      <c r="AB331" s="519" t="s">
        <v>63</v>
      </c>
      <c r="AC331" s="558" t="s">
        <v>224</v>
      </c>
      <c r="AD331" s="559" t="s">
        <v>225</v>
      </c>
      <c r="AE331" s="519" t="s">
        <v>3312</v>
      </c>
      <c r="AF331" s="519" t="s">
        <v>3313</v>
      </c>
      <c r="AG331" s="519" t="s">
        <v>3314</v>
      </c>
      <c r="AH331" s="519" t="s">
        <v>5731</v>
      </c>
      <c r="AI331" s="519" t="s">
        <v>5678</v>
      </c>
      <c r="AJ331" s="526" t="s">
        <v>230</v>
      </c>
      <c r="AK331" s="608" t="s">
        <v>58</v>
      </c>
      <c r="AL331" s="527">
        <v>0.114</v>
      </c>
      <c r="AM331" s="520">
        <v>1280</v>
      </c>
      <c r="AN331" s="520">
        <v>0.30509589041095886</v>
      </c>
      <c r="AO331" s="527">
        <v>9.4684931506849326E-2</v>
      </c>
      <c r="AP331" s="528">
        <v>0.39978082191780817</v>
      </c>
      <c r="AQ331" s="520">
        <v>0.30509589041095886</v>
      </c>
      <c r="AR331" s="520">
        <v>9.4684931506849326E-2</v>
      </c>
      <c r="AS331" s="520">
        <v>0.39978082191780817</v>
      </c>
      <c r="AT331" s="520">
        <v>11.993424657534245</v>
      </c>
      <c r="AU331" s="529" t="s">
        <v>231</v>
      </c>
      <c r="AV331" s="530" t="s">
        <v>431</v>
      </c>
      <c r="AW331" s="519" t="s">
        <v>232</v>
      </c>
      <c r="AX331" s="519" t="s">
        <v>58</v>
      </c>
      <c r="AY331" s="652" t="s">
        <v>5732</v>
      </c>
      <c r="AZ331" s="519" t="s">
        <v>234</v>
      </c>
      <c r="BB331" s="533"/>
    </row>
    <row r="332" spans="1:54" s="519" customFormat="1" ht="15" customHeight="1" x14ac:dyDescent="0.25">
      <c r="A332" s="518">
        <v>625</v>
      </c>
      <c r="B332" s="557" t="s">
        <v>17088</v>
      </c>
      <c r="C332" s="584"/>
      <c r="D332" s="701">
        <v>2020</v>
      </c>
      <c r="E332" s="519" t="s">
        <v>57</v>
      </c>
      <c r="F332" s="519" t="s">
        <v>58</v>
      </c>
      <c r="G332" s="519" t="s">
        <v>5738</v>
      </c>
      <c r="H332" s="519" t="s">
        <v>5739</v>
      </c>
      <c r="I332" s="519" t="s">
        <v>5740</v>
      </c>
      <c r="K332" s="519" t="s">
        <v>219</v>
      </c>
      <c r="L332" s="519" t="s">
        <v>220</v>
      </c>
      <c r="M332" s="519" t="s">
        <v>221</v>
      </c>
      <c r="N332" s="519" t="s">
        <v>222</v>
      </c>
      <c r="O332" s="573" t="s">
        <v>221</v>
      </c>
      <c r="P332" s="573" t="s">
        <v>879</v>
      </c>
      <c r="Q332" s="520">
        <v>5</v>
      </c>
      <c r="R332" s="520">
        <v>3</v>
      </c>
      <c r="S332" s="521">
        <v>15</v>
      </c>
      <c r="T332" s="522">
        <v>4</v>
      </c>
      <c r="U332" s="523"/>
      <c r="V332" s="523">
        <v>1</v>
      </c>
      <c r="W332" s="523"/>
      <c r="X332" s="523">
        <v>0</v>
      </c>
      <c r="Y332" s="524"/>
      <c r="Z332" s="524"/>
      <c r="AA332" s="524"/>
      <c r="AB332" s="610" t="s">
        <v>16652</v>
      </c>
      <c r="AC332" s="519" t="s">
        <v>230</v>
      </c>
      <c r="AD332" s="519" t="s">
        <v>230</v>
      </c>
      <c r="AE332" s="519" t="s">
        <v>230</v>
      </c>
      <c r="AF332" s="519" t="s">
        <v>230</v>
      </c>
      <c r="AG332" s="519" t="s">
        <v>230</v>
      </c>
      <c r="AH332" s="519" t="s">
        <v>5741</v>
      </c>
      <c r="AI332" s="519" t="s">
        <v>5742</v>
      </c>
      <c r="AJ332" s="526" t="s">
        <v>230</v>
      </c>
      <c r="AK332" s="608" t="s">
        <v>58</v>
      </c>
      <c r="AL332" s="527">
        <v>0.114</v>
      </c>
      <c r="AM332" s="520">
        <v>7520</v>
      </c>
      <c r="AN332" s="520">
        <v>1.7924383561643835</v>
      </c>
      <c r="AO332" s="527">
        <v>0.5562739726027397</v>
      </c>
      <c r="AP332" s="528">
        <v>2.3487123287671232</v>
      </c>
      <c r="AQ332" s="520">
        <v>1.7924383561643835</v>
      </c>
      <c r="AR332" s="520">
        <v>0.5562739726027397</v>
      </c>
      <c r="AS332" s="520">
        <v>2.3487123287671232</v>
      </c>
      <c r="AT332" s="520">
        <v>70.461369863013701</v>
      </c>
      <c r="AU332" s="529" t="s">
        <v>231</v>
      </c>
      <c r="AV332" s="530" t="s">
        <v>431</v>
      </c>
      <c r="AW332" s="519" t="s">
        <v>232</v>
      </c>
      <c r="AX332" s="519" t="s">
        <v>58</v>
      </c>
      <c r="AY332" s="531" t="s">
        <v>5743</v>
      </c>
      <c r="AZ332" s="519" t="s">
        <v>234</v>
      </c>
      <c r="BB332" s="533"/>
    </row>
    <row r="333" spans="1:54" s="519" customFormat="1" ht="15" customHeight="1" x14ac:dyDescent="0.25">
      <c r="A333" s="518">
        <v>627</v>
      </c>
      <c r="B333" s="557" t="s">
        <v>17088</v>
      </c>
      <c r="C333" s="584"/>
      <c r="D333" s="701">
        <v>2020</v>
      </c>
      <c r="E333" s="519" t="s">
        <v>57</v>
      </c>
      <c r="F333" s="519" t="s">
        <v>58</v>
      </c>
      <c r="G333" s="519" t="s">
        <v>5750</v>
      </c>
      <c r="H333" s="519" t="s">
        <v>5751</v>
      </c>
      <c r="I333" s="519" t="s">
        <v>5752</v>
      </c>
      <c r="K333" s="519" t="s">
        <v>219</v>
      </c>
      <c r="L333" s="519" t="s">
        <v>316</v>
      </c>
      <c r="M333" s="519" t="s">
        <v>221</v>
      </c>
      <c r="N333" s="519" t="s">
        <v>222</v>
      </c>
      <c r="O333" s="573" t="s">
        <v>221</v>
      </c>
      <c r="P333" s="573" t="s">
        <v>879</v>
      </c>
      <c r="Q333" s="520">
        <v>7.5</v>
      </c>
      <c r="R333" s="520">
        <v>2.5</v>
      </c>
      <c r="S333" s="521">
        <v>18.75</v>
      </c>
      <c r="T333" s="522">
        <v>2</v>
      </c>
      <c r="U333" s="523"/>
      <c r="V333" s="523">
        <v>1</v>
      </c>
      <c r="W333" s="523"/>
      <c r="X333" s="523">
        <v>0</v>
      </c>
      <c r="Y333" s="524"/>
      <c r="Z333" s="524"/>
      <c r="AA333" s="524"/>
      <c r="AB333" s="610" t="s">
        <v>16652</v>
      </c>
      <c r="AC333" s="519" t="s">
        <v>230</v>
      </c>
      <c r="AD333" s="519" t="s">
        <v>230</v>
      </c>
      <c r="AE333" s="519" t="s">
        <v>230</v>
      </c>
      <c r="AF333" s="519" t="s">
        <v>230</v>
      </c>
      <c r="AG333" s="519" t="s">
        <v>230</v>
      </c>
      <c r="AH333" s="519" t="s">
        <v>5753</v>
      </c>
      <c r="AI333" s="519" t="s">
        <v>582</v>
      </c>
      <c r="AJ333" s="526" t="s">
        <v>230</v>
      </c>
      <c r="AK333" s="608" t="s">
        <v>58</v>
      </c>
      <c r="AL333" s="527">
        <v>0.114</v>
      </c>
      <c r="AM333" s="520">
        <v>3840</v>
      </c>
      <c r="AN333" s="520">
        <v>0.91528767123287669</v>
      </c>
      <c r="AO333" s="527">
        <v>0.28405479452054794</v>
      </c>
      <c r="AP333" s="528">
        <v>1.1993424657534246</v>
      </c>
      <c r="AQ333" s="520">
        <v>0.91528767123287669</v>
      </c>
      <c r="AR333" s="520">
        <v>0.28405479452054794</v>
      </c>
      <c r="AS333" s="520">
        <v>1.1993424657534246</v>
      </c>
      <c r="AT333" s="520">
        <v>35.980273972602738</v>
      </c>
      <c r="AU333" s="529" t="s">
        <v>231</v>
      </c>
      <c r="AV333" s="530" t="s">
        <v>431</v>
      </c>
      <c r="AW333" s="519" t="s">
        <v>232</v>
      </c>
      <c r="AX333" s="519" t="s">
        <v>58</v>
      </c>
      <c r="AY333" s="531" t="s">
        <v>5754</v>
      </c>
      <c r="AZ333" s="519" t="s">
        <v>234</v>
      </c>
      <c r="BB333" s="533"/>
    </row>
    <row r="334" spans="1:54" s="519" customFormat="1" ht="15" customHeight="1" x14ac:dyDescent="0.25">
      <c r="A334" s="518">
        <v>631</v>
      </c>
      <c r="B334" s="557" t="s">
        <v>17088</v>
      </c>
      <c r="C334" s="584"/>
      <c r="D334" s="701">
        <v>2020</v>
      </c>
      <c r="E334" s="519" t="s">
        <v>57</v>
      </c>
      <c r="F334" s="519" t="s">
        <v>58</v>
      </c>
      <c r="G334" s="519" t="s">
        <v>5767</v>
      </c>
      <c r="H334" s="519" t="s">
        <v>5768</v>
      </c>
      <c r="I334" s="519" t="s">
        <v>5769</v>
      </c>
      <c r="K334" s="519" t="s">
        <v>219</v>
      </c>
      <c r="L334" s="519" t="s">
        <v>220</v>
      </c>
      <c r="M334" s="519" t="s">
        <v>221</v>
      </c>
      <c r="N334" s="519" t="s">
        <v>222</v>
      </c>
      <c r="O334" s="573" t="s">
        <v>221</v>
      </c>
      <c r="P334" s="573" t="s">
        <v>879</v>
      </c>
      <c r="Q334" s="520">
        <v>3</v>
      </c>
      <c r="R334" s="520">
        <v>2</v>
      </c>
      <c r="S334" s="521">
        <v>6</v>
      </c>
      <c r="T334" s="522">
        <v>2</v>
      </c>
      <c r="U334" s="523"/>
      <c r="V334" s="523">
        <v>1</v>
      </c>
      <c r="W334" s="523"/>
      <c r="X334" s="523">
        <v>0</v>
      </c>
      <c r="Y334" s="524"/>
      <c r="Z334" s="524"/>
      <c r="AA334" s="524">
        <v>1</v>
      </c>
      <c r="AB334" s="610" t="s">
        <v>16652</v>
      </c>
      <c r="AC334" s="519" t="s">
        <v>230</v>
      </c>
      <c r="AD334" s="519" t="s">
        <v>230</v>
      </c>
      <c r="AE334" s="519" t="s">
        <v>230</v>
      </c>
      <c r="AF334" s="519" t="s">
        <v>230</v>
      </c>
      <c r="AG334" s="519" t="s">
        <v>230</v>
      </c>
      <c r="AH334" s="519" t="s">
        <v>5770</v>
      </c>
      <c r="AI334" s="519" t="s">
        <v>5771</v>
      </c>
      <c r="AJ334" s="526" t="s">
        <v>230</v>
      </c>
      <c r="AK334" s="608" t="s">
        <v>58</v>
      </c>
      <c r="AL334" s="527">
        <v>0.114</v>
      </c>
      <c r="AM334" s="520">
        <v>5040</v>
      </c>
      <c r="AN334" s="520">
        <v>1.2013150684931506</v>
      </c>
      <c r="AO334" s="527">
        <v>0.37282191780821922</v>
      </c>
      <c r="AP334" s="528">
        <v>1.5741369863013699</v>
      </c>
      <c r="AQ334" s="520">
        <v>1.2013150684931506</v>
      </c>
      <c r="AR334" s="520">
        <v>0.37282191780821922</v>
      </c>
      <c r="AS334" s="520">
        <v>1.5741369863013699</v>
      </c>
      <c r="AT334" s="520">
        <v>47.224109589041099</v>
      </c>
      <c r="AU334" s="529" t="s">
        <v>231</v>
      </c>
      <c r="AV334" s="530" t="s">
        <v>431</v>
      </c>
      <c r="AW334" s="519" t="s">
        <v>232</v>
      </c>
      <c r="AX334" s="519" t="s">
        <v>58</v>
      </c>
      <c r="AY334" s="531" t="s">
        <v>5772</v>
      </c>
      <c r="AZ334" s="519" t="s">
        <v>234</v>
      </c>
      <c r="BB334" s="533"/>
    </row>
    <row r="335" spans="1:54" s="519" customFormat="1" ht="15" customHeight="1" x14ac:dyDescent="0.25">
      <c r="A335" s="518">
        <v>633</v>
      </c>
      <c r="B335" s="557" t="s">
        <v>17088</v>
      </c>
      <c r="C335" s="584"/>
      <c r="D335" s="701">
        <v>2020</v>
      </c>
      <c r="E335" s="519" t="s">
        <v>57</v>
      </c>
      <c r="F335" s="519" t="s">
        <v>58</v>
      </c>
      <c r="G335" s="519" t="s">
        <v>5775</v>
      </c>
      <c r="H335" s="519" t="s">
        <v>5776</v>
      </c>
      <c r="I335" s="519" t="s">
        <v>5777</v>
      </c>
      <c r="K335" s="519" t="s">
        <v>219</v>
      </c>
      <c r="L335" s="519" t="s">
        <v>220</v>
      </c>
      <c r="M335" s="519" t="s">
        <v>221</v>
      </c>
      <c r="N335" s="519" t="s">
        <v>222</v>
      </c>
      <c r="O335" s="573" t="s">
        <v>221</v>
      </c>
      <c r="P335" s="573" t="s">
        <v>879</v>
      </c>
      <c r="Q335" s="520">
        <v>5</v>
      </c>
      <c r="R335" s="520">
        <v>2</v>
      </c>
      <c r="S335" s="521">
        <v>10</v>
      </c>
      <c r="T335" s="522">
        <v>3</v>
      </c>
      <c r="U335" s="523"/>
      <c r="V335" s="523">
        <v>2</v>
      </c>
      <c r="W335" s="523"/>
      <c r="X335" s="523">
        <v>0</v>
      </c>
      <c r="Y335" s="524"/>
      <c r="Z335" s="524"/>
      <c r="AA335" s="524"/>
      <c r="AB335" s="610" t="s">
        <v>16652</v>
      </c>
      <c r="AC335" s="519" t="s">
        <v>230</v>
      </c>
      <c r="AD335" s="519" t="s">
        <v>230</v>
      </c>
      <c r="AE335" s="519" t="s">
        <v>230</v>
      </c>
      <c r="AF335" s="519" t="s">
        <v>230</v>
      </c>
      <c r="AG335" s="519" t="s">
        <v>230</v>
      </c>
      <c r="AH335" s="519" t="s">
        <v>5778</v>
      </c>
      <c r="AI335" s="519" t="s">
        <v>5656</v>
      </c>
      <c r="AJ335" s="526" t="s">
        <v>230</v>
      </c>
      <c r="AK335" s="608" t="s">
        <v>58</v>
      </c>
      <c r="AL335" s="527">
        <v>0.114</v>
      </c>
      <c r="AM335" s="520">
        <v>5280</v>
      </c>
      <c r="AN335" s="520">
        <v>1.2585205479452053</v>
      </c>
      <c r="AO335" s="527">
        <v>0.39057534246575343</v>
      </c>
      <c r="AP335" s="528">
        <v>1.6490958904109587</v>
      </c>
      <c r="AQ335" s="520">
        <v>1.2585205479452053</v>
      </c>
      <c r="AR335" s="520">
        <v>0.39057534246575343</v>
      </c>
      <c r="AS335" s="520">
        <v>1.6490958904109587</v>
      </c>
      <c r="AT335" s="520">
        <v>49.472876712328762</v>
      </c>
      <c r="AU335" s="529" t="s">
        <v>231</v>
      </c>
      <c r="AV335" s="530" t="s">
        <v>431</v>
      </c>
      <c r="AW335" s="519" t="s">
        <v>232</v>
      </c>
      <c r="AX335" s="519" t="s">
        <v>58</v>
      </c>
      <c r="AY335" s="531" t="s">
        <v>5779</v>
      </c>
      <c r="AZ335" s="519" t="s">
        <v>234</v>
      </c>
      <c r="BB335" s="533"/>
    </row>
    <row r="336" spans="1:54" s="519" customFormat="1" ht="15" customHeight="1" x14ac:dyDescent="0.25">
      <c r="A336" s="518">
        <v>637</v>
      </c>
      <c r="B336" s="557" t="s">
        <v>17088</v>
      </c>
      <c r="C336" s="584"/>
      <c r="D336" s="701">
        <v>2020</v>
      </c>
      <c r="E336" s="558" t="s">
        <v>57</v>
      </c>
      <c r="F336" s="519" t="s">
        <v>58</v>
      </c>
      <c r="G336" s="519" t="s">
        <v>5795</v>
      </c>
      <c r="H336" s="519" t="s">
        <v>5796</v>
      </c>
      <c r="I336" s="519" t="s">
        <v>5797</v>
      </c>
      <c r="K336" s="519" t="s">
        <v>219</v>
      </c>
      <c r="L336" s="519" t="s">
        <v>220</v>
      </c>
      <c r="M336" s="519" t="s">
        <v>221</v>
      </c>
      <c r="N336" s="519" t="s">
        <v>222</v>
      </c>
      <c r="O336" s="573" t="s">
        <v>221</v>
      </c>
      <c r="P336" s="573" t="s">
        <v>879</v>
      </c>
      <c r="Q336" s="520">
        <v>3</v>
      </c>
      <c r="R336" s="520">
        <v>2</v>
      </c>
      <c r="S336" s="521">
        <v>6</v>
      </c>
      <c r="T336" s="522">
        <v>2</v>
      </c>
      <c r="U336" s="523"/>
      <c r="V336" s="523">
        <v>1</v>
      </c>
      <c r="W336" s="523"/>
      <c r="X336" s="523">
        <v>0</v>
      </c>
      <c r="Y336" s="524"/>
      <c r="Z336" s="524"/>
      <c r="AA336" s="524"/>
      <c r="AB336" s="519" t="s">
        <v>63</v>
      </c>
      <c r="AC336" s="558" t="s">
        <v>224</v>
      </c>
      <c r="AD336" s="559" t="s">
        <v>225</v>
      </c>
      <c r="AE336" s="519" t="s">
        <v>3312</v>
      </c>
      <c r="AF336" s="519" t="s">
        <v>3313</v>
      </c>
      <c r="AG336" s="519" t="s">
        <v>3314</v>
      </c>
      <c r="AH336" s="519" t="s">
        <v>5798</v>
      </c>
      <c r="AI336" s="519" t="s">
        <v>5799</v>
      </c>
      <c r="AJ336" s="526" t="s">
        <v>230</v>
      </c>
      <c r="AK336" s="608" t="s">
        <v>58</v>
      </c>
      <c r="AL336" s="527">
        <v>0.114</v>
      </c>
      <c r="AM336" s="520">
        <v>4160</v>
      </c>
      <c r="AN336" s="520">
        <v>0.99156164383561629</v>
      </c>
      <c r="AO336" s="527">
        <v>0.30772602739726024</v>
      </c>
      <c r="AP336" s="528">
        <v>1.2992876712328765</v>
      </c>
      <c r="AQ336" s="520">
        <v>0.99156164383561629</v>
      </c>
      <c r="AR336" s="520">
        <v>0.30772602739726024</v>
      </c>
      <c r="AS336" s="520">
        <v>1.2992876712328765</v>
      </c>
      <c r="AT336" s="520">
        <v>38.978630136986297</v>
      </c>
      <c r="AU336" s="529" t="s">
        <v>231</v>
      </c>
      <c r="AV336" s="530" t="s">
        <v>431</v>
      </c>
      <c r="AW336" s="519" t="s">
        <v>232</v>
      </c>
      <c r="AX336" s="519" t="s">
        <v>58</v>
      </c>
      <c r="AY336" s="531" t="s">
        <v>5800</v>
      </c>
      <c r="AZ336" s="519" t="s">
        <v>234</v>
      </c>
      <c r="BB336" s="533"/>
    </row>
    <row r="337" spans="1:54" s="519" customFormat="1" ht="15" customHeight="1" x14ac:dyDescent="0.25">
      <c r="A337" s="518">
        <v>638</v>
      </c>
      <c r="B337" s="557" t="s">
        <v>17088</v>
      </c>
      <c r="C337" s="584"/>
      <c r="D337" s="701">
        <v>2020</v>
      </c>
      <c r="E337" s="519" t="s">
        <v>57</v>
      </c>
      <c r="F337" s="519" t="s">
        <v>58</v>
      </c>
      <c r="G337" s="519" t="s">
        <v>5801</v>
      </c>
      <c r="H337" s="519" t="s">
        <v>5802</v>
      </c>
      <c r="I337" s="519" t="s">
        <v>5803</v>
      </c>
      <c r="K337" s="519" t="s">
        <v>219</v>
      </c>
      <c r="L337" s="519" t="s">
        <v>220</v>
      </c>
      <c r="M337" s="519" t="s">
        <v>221</v>
      </c>
      <c r="N337" s="519" t="s">
        <v>222</v>
      </c>
      <c r="O337" s="573" t="s">
        <v>221</v>
      </c>
      <c r="P337" s="573" t="s">
        <v>879</v>
      </c>
      <c r="Q337" s="520">
        <v>3</v>
      </c>
      <c r="R337" s="520">
        <v>2</v>
      </c>
      <c r="S337" s="521">
        <v>6</v>
      </c>
      <c r="T337" s="522">
        <v>2</v>
      </c>
      <c r="U337" s="523"/>
      <c r="V337" s="523">
        <v>1</v>
      </c>
      <c r="W337" s="523"/>
      <c r="X337" s="523">
        <v>0</v>
      </c>
      <c r="Y337" s="524"/>
      <c r="Z337" s="524"/>
      <c r="AA337" s="524"/>
      <c r="AB337" s="610" t="s">
        <v>16652</v>
      </c>
      <c r="AC337" s="519" t="s">
        <v>230</v>
      </c>
      <c r="AD337" s="519" t="s">
        <v>230</v>
      </c>
      <c r="AE337" s="519" t="s">
        <v>230</v>
      </c>
      <c r="AF337" s="519" t="s">
        <v>230</v>
      </c>
      <c r="AG337" s="519" t="s">
        <v>230</v>
      </c>
      <c r="AH337" s="519" t="s">
        <v>5804</v>
      </c>
      <c r="AI337" s="519" t="s">
        <v>4136</v>
      </c>
      <c r="AJ337" s="526" t="s">
        <v>230</v>
      </c>
      <c r="AK337" s="608" t="s">
        <v>58</v>
      </c>
      <c r="AL337" s="527">
        <v>0.114</v>
      </c>
      <c r="AM337" s="520">
        <v>160</v>
      </c>
      <c r="AN337" s="520">
        <v>3.8136986301369857E-2</v>
      </c>
      <c r="AO337" s="527">
        <v>1.1835616438356166E-2</v>
      </c>
      <c r="AP337" s="528">
        <v>4.9972602739726021E-2</v>
      </c>
      <c r="AQ337" s="520">
        <v>1.044</v>
      </c>
      <c r="AR337" s="520">
        <v>0.32400000000000001</v>
      </c>
      <c r="AS337" s="520">
        <v>1.3680000000000001</v>
      </c>
      <c r="AT337" s="520">
        <v>41.040000000000006</v>
      </c>
      <c r="AU337" s="529" t="s">
        <v>231</v>
      </c>
      <c r="AV337" s="530" t="s">
        <v>431</v>
      </c>
      <c r="AW337" s="519" t="s">
        <v>232</v>
      </c>
      <c r="AX337" s="519" t="s">
        <v>58</v>
      </c>
      <c r="AY337" s="531" t="s">
        <v>5805</v>
      </c>
      <c r="AZ337" s="519" t="s">
        <v>234</v>
      </c>
      <c r="BB337" s="533"/>
    </row>
    <row r="338" spans="1:54" s="519" customFormat="1" ht="15" customHeight="1" x14ac:dyDescent="0.25">
      <c r="A338" s="518">
        <v>639</v>
      </c>
      <c r="B338" s="557" t="s">
        <v>17088</v>
      </c>
      <c r="C338" s="584"/>
      <c r="D338" s="701">
        <v>2020</v>
      </c>
      <c r="E338" s="519" t="s">
        <v>57</v>
      </c>
      <c r="F338" s="519" t="s">
        <v>58</v>
      </c>
      <c r="G338" s="519" t="s">
        <v>16296</v>
      </c>
      <c r="H338" s="519" t="s">
        <v>5808</v>
      </c>
      <c r="I338" s="519" t="s">
        <v>5809</v>
      </c>
      <c r="K338" s="573" t="s">
        <v>219</v>
      </c>
      <c r="L338" s="519" t="s">
        <v>220</v>
      </c>
      <c r="M338" s="573" t="s">
        <v>221</v>
      </c>
      <c r="N338" s="573" t="s">
        <v>2008</v>
      </c>
      <c r="O338" s="573" t="s">
        <v>221</v>
      </c>
      <c r="P338" s="573" t="s">
        <v>2008</v>
      </c>
      <c r="Q338" s="520">
        <v>3</v>
      </c>
      <c r="R338" s="520">
        <v>2</v>
      </c>
      <c r="S338" s="521">
        <v>6</v>
      </c>
      <c r="T338" s="522">
        <v>2</v>
      </c>
      <c r="U338" s="523"/>
      <c r="V338" s="523">
        <v>1</v>
      </c>
      <c r="W338" s="523"/>
      <c r="X338" s="523">
        <v>0</v>
      </c>
      <c r="Y338" s="524"/>
      <c r="Z338" s="524"/>
      <c r="AA338" s="524"/>
      <c r="AB338" s="610" t="s">
        <v>16652</v>
      </c>
      <c r="AC338" s="519" t="s">
        <v>230</v>
      </c>
      <c r="AD338" s="519" t="s">
        <v>230</v>
      </c>
      <c r="AE338" s="519" t="s">
        <v>230</v>
      </c>
      <c r="AF338" s="519" t="s">
        <v>230</v>
      </c>
      <c r="AG338" s="519" t="s">
        <v>230</v>
      </c>
      <c r="AH338" s="519" t="s">
        <v>5810</v>
      </c>
      <c r="AI338" s="519" t="s">
        <v>5811</v>
      </c>
      <c r="AJ338" s="526" t="s">
        <v>230</v>
      </c>
      <c r="AK338" s="608" t="s">
        <v>58</v>
      </c>
      <c r="AL338" s="527">
        <v>0.114</v>
      </c>
      <c r="AM338" s="520">
        <v>9680</v>
      </c>
      <c r="AN338" s="520">
        <v>2.3072876712328765</v>
      </c>
      <c r="AO338" s="527">
        <v>0.71605479452054799</v>
      </c>
      <c r="AP338" s="528">
        <v>3.0233424657534247</v>
      </c>
      <c r="AQ338" s="520">
        <v>3.2416438356164381</v>
      </c>
      <c r="AR338" s="520">
        <v>1.006027397260274</v>
      </c>
      <c r="AS338" s="520">
        <v>4.2476712328767121</v>
      </c>
      <c r="AT338" s="520">
        <v>127.43013698630136</v>
      </c>
      <c r="AU338" s="529" t="s">
        <v>231</v>
      </c>
      <c r="AV338" s="530" t="s">
        <v>431</v>
      </c>
      <c r="AW338" s="519" t="s">
        <v>232</v>
      </c>
      <c r="AX338" s="519" t="s">
        <v>58</v>
      </c>
      <c r="AY338" s="531" t="s">
        <v>5812</v>
      </c>
      <c r="AZ338" s="519" t="s">
        <v>234</v>
      </c>
      <c r="BB338" s="533"/>
    </row>
    <row r="339" spans="1:54" s="166" customFormat="1" ht="15" customHeight="1" x14ac:dyDescent="0.25">
      <c r="A339" s="182">
        <v>640</v>
      </c>
      <c r="B339" s="555"/>
      <c r="C339" s="581"/>
      <c r="D339" s="700" t="s">
        <v>17140</v>
      </c>
      <c r="E339" s="166" t="s">
        <v>57</v>
      </c>
      <c r="F339" s="166" t="s">
        <v>58</v>
      </c>
      <c r="G339" s="166" t="s">
        <v>5817</v>
      </c>
      <c r="H339" s="166" t="s">
        <v>5818</v>
      </c>
      <c r="I339" s="166" t="s">
        <v>5819</v>
      </c>
      <c r="K339" s="198" t="s">
        <v>219</v>
      </c>
      <c r="L339" s="166" t="s">
        <v>220</v>
      </c>
      <c r="M339" s="198" t="s">
        <v>221</v>
      </c>
      <c r="N339" s="198" t="s">
        <v>2008</v>
      </c>
      <c r="O339" s="198" t="s">
        <v>221</v>
      </c>
      <c r="P339" s="198" t="s">
        <v>2008</v>
      </c>
      <c r="Q339" s="186">
        <v>3</v>
      </c>
      <c r="R339" s="186">
        <v>2</v>
      </c>
      <c r="S339" s="168">
        <v>6</v>
      </c>
      <c r="T339" s="59">
        <v>4</v>
      </c>
      <c r="U339" s="340"/>
      <c r="V339" s="340">
        <v>1</v>
      </c>
      <c r="W339" s="340"/>
      <c r="X339" s="340">
        <v>0</v>
      </c>
      <c r="Y339" s="183"/>
      <c r="Z339" s="183"/>
      <c r="AA339" s="183"/>
      <c r="AB339" s="171" t="s">
        <v>16652</v>
      </c>
      <c r="AC339" s="166" t="s">
        <v>230</v>
      </c>
      <c r="AD339" s="166" t="s">
        <v>230</v>
      </c>
      <c r="AE339" s="166" t="s">
        <v>230</v>
      </c>
      <c r="AF339" s="166" t="s">
        <v>230</v>
      </c>
      <c r="AG339" s="166" t="s">
        <v>230</v>
      </c>
      <c r="AH339" s="166" t="s">
        <v>5820</v>
      </c>
      <c r="AI339" s="166" t="s">
        <v>5821</v>
      </c>
      <c r="AJ339" s="165" t="s">
        <v>230</v>
      </c>
      <c r="AK339" s="203" t="s">
        <v>58</v>
      </c>
      <c r="AL339" s="167">
        <v>0.114</v>
      </c>
      <c r="AM339" s="186">
        <v>3680</v>
      </c>
      <c r="AN339" s="186">
        <v>0.87715068493150672</v>
      </c>
      <c r="AO339" s="167">
        <v>0.27221917808219176</v>
      </c>
      <c r="AP339" s="187">
        <v>1.1493698630136984</v>
      </c>
      <c r="AQ339" s="186">
        <v>0.87715068493150672</v>
      </c>
      <c r="AR339" s="186">
        <v>0.27221917808219176</v>
      </c>
      <c r="AS339" s="186">
        <v>1.1493698630136984</v>
      </c>
      <c r="AT339" s="186">
        <v>34.481095890410948</v>
      </c>
      <c r="AU339" s="193" t="s">
        <v>231</v>
      </c>
      <c r="AV339" s="194" t="s">
        <v>431</v>
      </c>
      <c r="AW339" s="166" t="s">
        <v>232</v>
      </c>
      <c r="AX339" s="166" t="s">
        <v>58</v>
      </c>
      <c r="AY339" s="195" t="s">
        <v>5822</v>
      </c>
      <c r="AZ339" s="166" t="s">
        <v>234</v>
      </c>
      <c r="BB339" s="196"/>
    </row>
    <row r="340" spans="1:54" s="519" customFormat="1" ht="20.25" customHeight="1" x14ac:dyDescent="0.25">
      <c r="A340" s="518">
        <v>661</v>
      </c>
      <c r="B340" s="557" t="s">
        <v>17088</v>
      </c>
      <c r="C340" s="664" t="s">
        <v>17090</v>
      </c>
      <c r="D340" s="701">
        <v>2020</v>
      </c>
      <c r="E340" s="558" t="s">
        <v>50</v>
      </c>
      <c r="F340" s="519" t="s">
        <v>5890</v>
      </c>
      <c r="G340" s="519" t="s">
        <v>5891</v>
      </c>
      <c r="H340" s="519" t="s">
        <v>5892</v>
      </c>
      <c r="I340" s="519" t="s">
        <v>5893</v>
      </c>
      <c r="J340" s="519" t="s">
        <v>958</v>
      </c>
      <c r="K340" s="519" t="s">
        <v>219</v>
      </c>
      <c r="L340" s="519" t="s">
        <v>316</v>
      </c>
      <c r="M340" s="519" t="s">
        <v>221</v>
      </c>
      <c r="N340" s="519" t="s">
        <v>222</v>
      </c>
      <c r="O340" s="573" t="s">
        <v>221</v>
      </c>
      <c r="P340" s="573" t="s">
        <v>879</v>
      </c>
      <c r="Q340" s="520">
        <v>6</v>
      </c>
      <c r="R340" s="520">
        <v>3</v>
      </c>
      <c r="S340" s="521">
        <v>18</v>
      </c>
      <c r="T340" s="522">
        <v>2</v>
      </c>
      <c r="U340" s="523"/>
      <c r="V340" s="523">
        <v>1</v>
      </c>
      <c r="W340" s="523"/>
      <c r="X340" s="523">
        <v>0</v>
      </c>
      <c r="Y340" s="524">
        <v>0</v>
      </c>
      <c r="Z340" s="524">
        <v>0</v>
      </c>
      <c r="AA340" s="524">
        <v>0</v>
      </c>
      <c r="AB340" s="519" t="s">
        <v>62</v>
      </c>
      <c r="AC340" s="558" t="s">
        <v>224</v>
      </c>
      <c r="AD340" s="525" t="s">
        <v>959</v>
      </c>
      <c r="AE340" s="519" t="s">
        <v>960</v>
      </c>
      <c r="AF340" s="519" t="s">
        <v>961</v>
      </c>
      <c r="AG340" s="573" t="s">
        <v>962</v>
      </c>
      <c r="AH340" s="579" t="s">
        <v>5894</v>
      </c>
      <c r="AI340" s="519" t="s">
        <v>5895</v>
      </c>
      <c r="AJ340" s="526" t="s">
        <v>230</v>
      </c>
      <c r="AK340" s="519" t="s">
        <v>17020</v>
      </c>
      <c r="AL340" s="588">
        <v>0.09</v>
      </c>
      <c r="AM340" s="588">
        <v>1681</v>
      </c>
      <c r="AN340" s="520">
        <v>0.41449315068493148</v>
      </c>
      <c r="AO340" s="520">
        <v>0</v>
      </c>
      <c r="AP340" s="528">
        <v>0.41449315068493148</v>
      </c>
      <c r="AQ340" s="520">
        <v>0.41449315068493148</v>
      </c>
      <c r="AR340" s="520">
        <v>0</v>
      </c>
      <c r="AS340" s="520">
        <v>0.41449315068493148</v>
      </c>
      <c r="AT340" s="520">
        <v>12.434794520547944</v>
      </c>
      <c r="AU340" s="529" t="s">
        <v>231</v>
      </c>
      <c r="AV340" s="530" t="s">
        <v>431</v>
      </c>
      <c r="AW340" s="519" t="s">
        <v>325</v>
      </c>
      <c r="AX340" s="519" t="s">
        <v>3844</v>
      </c>
      <c r="AY340" s="531" t="s">
        <v>5896</v>
      </c>
      <c r="AZ340" s="519" t="s">
        <v>234</v>
      </c>
      <c r="BB340" s="533"/>
    </row>
    <row r="341" spans="1:54" s="519" customFormat="1" ht="26.25" customHeight="1" x14ac:dyDescent="0.25">
      <c r="A341" s="518">
        <v>662</v>
      </c>
      <c r="B341" s="557" t="s">
        <v>17088</v>
      </c>
      <c r="C341" s="664" t="s">
        <v>17090</v>
      </c>
      <c r="D341" s="701">
        <v>2020</v>
      </c>
      <c r="E341" s="558" t="s">
        <v>50</v>
      </c>
      <c r="F341" s="519" t="s">
        <v>5890</v>
      </c>
      <c r="G341" s="519" t="s">
        <v>5897</v>
      </c>
      <c r="H341" s="519" t="s">
        <v>5898</v>
      </c>
      <c r="I341" s="519" t="s">
        <v>5899</v>
      </c>
      <c r="J341" s="519" t="s">
        <v>958</v>
      </c>
      <c r="K341" s="519" t="s">
        <v>219</v>
      </c>
      <c r="L341" s="519" t="s">
        <v>316</v>
      </c>
      <c r="M341" s="519" t="s">
        <v>221</v>
      </c>
      <c r="N341" s="519" t="s">
        <v>222</v>
      </c>
      <c r="O341" s="573" t="s">
        <v>221</v>
      </c>
      <c r="P341" s="573" t="s">
        <v>879</v>
      </c>
      <c r="Q341" s="520">
        <v>4</v>
      </c>
      <c r="R341" s="520">
        <v>2</v>
      </c>
      <c r="S341" s="521">
        <v>8</v>
      </c>
      <c r="T341" s="522">
        <v>2</v>
      </c>
      <c r="U341" s="523"/>
      <c r="V341" s="523">
        <v>1</v>
      </c>
      <c r="W341" s="523"/>
      <c r="X341" s="523">
        <v>0</v>
      </c>
      <c r="Y341" s="524">
        <v>0</v>
      </c>
      <c r="Z341" s="524">
        <v>0</v>
      </c>
      <c r="AA341" s="524">
        <v>0</v>
      </c>
      <c r="AB341" s="519" t="s">
        <v>62</v>
      </c>
      <c r="AC341" s="558" t="s">
        <v>224</v>
      </c>
      <c r="AD341" s="525" t="s">
        <v>959</v>
      </c>
      <c r="AE341" s="519" t="s">
        <v>960</v>
      </c>
      <c r="AF341" s="519" t="s">
        <v>961</v>
      </c>
      <c r="AG341" s="573" t="s">
        <v>962</v>
      </c>
      <c r="AH341" s="579" t="s">
        <v>5900</v>
      </c>
      <c r="AI341" s="519" t="s">
        <v>5901</v>
      </c>
      <c r="AJ341" s="526" t="s">
        <v>230</v>
      </c>
      <c r="AK341" s="519" t="s">
        <v>17020</v>
      </c>
      <c r="AL341" s="588">
        <v>0.09</v>
      </c>
      <c r="AM341" s="588">
        <v>458</v>
      </c>
      <c r="AN341" s="520">
        <v>0.11293150684931506</v>
      </c>
      <c r="AO341" s="520">
        <v>0</v>
      </c>
      <c r="AP341" s="528">
        <v>0.11293150684931506</v>
      </c>
      <c r="AQ341" s="520">
        <v>0.11293150684931506</v>
      </c>
      <c r="AR341" s="520">
        <v>0</v>
      </c>
      <c r="AS341" s="520">
        <v>0.11293150684931506</v>
      </c>
      <c r="AT341" s="520">
        <v>3.3879452054794519</v>
      </c>
      <c r="AU341" s="529" t="s">
        <v>231</v>
      </c>
      <c r="AV341" s="530" t="s">
        <v>431</v>
      </c>
      <c r="AW341" s="519" t="s">
        <v>325</v>
      </c>
      <c r="AX341" s="519" t="s">
        <v>3844</v>
      </c>
      <c r="AY341" s="531" t="s">
        <v>5902</v>
      </c>
      <c r="AZ341" s="519" t="s">
        <v>234</v>
      </c>
      <c r="BB341" s="533"/>
    </row>
    <row r="342" spans="1:54" s="519" customFormat="1" ht="26.25" customHeight="1" x14ac:dyDescent="0.25">
      <c r="A342" s="518">
        <v>682</v>
      </c>
      <c r="B342" s="557" t="s">
        <v>17088</v>
      </c>
      <c r="C342" s="664" t="s">
        <v>17090</v>
      </c>
      <c r="D342" s="701">
        <v>2020</v>
      </c>
      <c r="E342" s="558" t="s">
        <v>53</v>
      </c>
      <c r="F342" s="519" t="s">
        <v>5890</v>
      </c>
      <c r="G342" s="519" t="s">
        <v>5988</v>
      </c>
      <c r="H342" s="519" t="s">
        <v>5989</v>
      </c>
      <c r="I342" s="519" t="s">
        <v>5990</v>
      </c>
      <c r="K342" s="519" t="s">
        <v>219</v>
      </c>
      <c r="L342" s="519" t="s">
        <v>316</v>
      </c>
      <c r="M342" s="519" t="s">
        <v>221</v>
      </c>
      <c r="N342" s="519" t="s">
        <v>222</v>
      </c>
      <c r="O342" s="573" t="s">
        <v>221</v>
      </c>
      <c r="P342" s="573" t="s">
        <v>879</v>
      </c>
      <c r="Q342" s="520">
        <v>4</v>
      </c>
      <c r="R342" s="520">
        <v>4</v>
      </c>
      <c r="S342" s="521">
        <v>16</v>
      </c>
      <c r="T342" s="613">
        <v>2</v>
      </c>
      <c r="U342" s="614"/>
      <c r="V342" s="614">
        <v>0</v>
      </c>
      <c r="W342" s="523"/>
      <c r="X342" s="614">
        <v>0</v>
      </c>
      <c r="Y342" s="524"/>
      <c r="Z342" s="524"/>
      <c r="AA342" s="524"/>
      <c r="AB342" s="519" t="s">
        <v>62</v>
      </c>
      <c r="AC342" s="558" t="s">
        <v>224</v>
      </c>
      <c r="AD342" s="559" t="s">
        <v>225</v>
      </c>
      <c r="AE342" s="519" t="s">
        <v>1540</v>
      </c>
      <c r="AF342" s="519" t="s">
        <v>1541</v>
      </c>
      <c r="AG342" s="519" t="s">
        <v>1542</v>
      </c>
      <c r="AH342" s="519" t="s">
        <v>5991</v>
      </c>
      <c r="AI342" s="519" t="s">
        <v>5992</v>
      </c>
      <c r="AJ342" s="526" t="s">
        <v>230</v>
      </c>
      <c r="AK342" s="519" t="s">
        <v>17020</v>
      </c>
      <c r="AL342" s="527">
        <v>0.09</v>
      </c>
      <c r="AM342" s="648">
        <v>378</v>
      </c>
      <c r="AN342" s="520">
        <v>9.320547945205479E-2</v>
      </c>
      <c r="AO342" s="520">
        <v>0</v>
      </c>
      <c r="AP342" s="528">
        <v>9.320547945205479E-2</v>
      </c>
      <c r="AQ342" s="520">
        <v>9.320547945205479E-2</v>
      </c>
      <c r="AR342" s="520">
        <v>0</v>
      </c>
      <c r="AS342" s="520">
        <v>9.320547945205479E-2</v>
      </c>
      <c r="AT342" s="520">
        <v>2.7961643835616439</v>
      </c>
      <c r="AU342" s="529" t="s">
        <v>231</v>
      </c>
      <c r="AV342" s="530" t="s">
        <v>431</v>
      </c>
      <c r="AW342" s="519" t="s">
        <v>325</v>
      </c>
      <c r="AX342" s="519" t="s">
        <v>3844</v>
      </c>
      <c r="AY342" s="531" t="s">
        <v>5993</v>
      </c>
      <c r="AZ342" s="519" t="s">
        <v>234</v>
      </c>
      <c r="BB342" s="533"/>
    </row>
    <row r="343" spans="1:54" s="519" customFormat="1" ht="21" customHeight="1" x14ac:dyDescent="0.25">
      <c r="A343" s="518">
        <v>686</v>
      </c>
      <c r="B343" s="557" t="s">
        <v>17088</v>
      </c>
      <c r="C343" s="664" t="s">
        <v>17090</v>
      </c>
      <c r="D343" s="701">
        <v>2020</v>
      </c>
      <c r="E343" s="558" t="s">
        <v>53</v>
      </c>
      <c r="F343" s="519" t="s">
        <v>5890</v>
      </c>
      <c r="G343" s="519" t="s">
        <v>17092</v>
      </c>
      <c r="H343" s="519" t="s">
        <v>6009</v>
      </c>
      <c r="I343" s="519" t="s">
        <v>6010</v>
      </c>
      <c r="K343" s="519" t="s">
        <v>219</v>
      </c>
      <c r="L343" s="519" t="s">
        <v>316</v>
      </c>
      <c r="M343" s="519" t="s">
        <v>221</v>
      </c>
      <c r="N343" s="519" t="s">
        <v>222</v>
      </c>
      <c r="O343" s="573" t="s">
        <v>221</v>
      </c>
      <c r="P343" s="573" t="s">
        <v>879</v>
      </c>
      <c r="Q343" s="520">
        <v>3</v>
      </c>
      <c r="R343" s="520">
        <v>2</v>
      </c>
      <c r="S343" s="521">
        <v>6</v>
      </c>
      <c r="T343" s="613">
        <v>1</v>
      </c>
      <c r="U343" s="614"/>
      <c r="V343" s="614">
        <v>0</v>
      </c>
      <c r="W343" s="523"/>
      <c r="X343" s="614">
        <v>0</v>
      </c>
      <c r="Y343" s="524"/>
      <c r="Z343" s="524"/>
      <c r="AA343" s="524"/>
      <c r="AB343" s="519" t="s">
        <v>62</v>
      </c>
      <c r="AC343" s="558" t="s">
        <v>224</v>
      </c>
      <c r="AD343" s="559" t="s">
        <v>225</v>
      </c>
      <c r="AE343" s="519" t="s">
        <v>1540</v>
      </c>
      <c r="AF343" s="519" t="s">
        <v>1541</v>
      </c>
      <c r="AG343" s="519" t="s">
        <v>1542</v>
      </c>
      <c r="AH343" s="519" t="s">
        <v>6011</v>
      </c>
      <c r="AI343" s="519" t="s">
        <v>6012</v>
      </c>
      <c r="AJ343" s="526" t="s">
        <v>230</v>
      </c>
      <c r="AK343" s="519" t="s">
        <v>17020</v>
      </c>
      <c r="AL343" s="527">
        <v>0.09</v>
      </c>
      <c r="AM343" s="648">
        <v>225</v>
      </c>
      <c r="AN343" s="520">
        <v>5.5479452054794522E-2</v>
      </c>
      <c r="AO343" s="520">
        <v>0</v>
      </c>
      <c r="AP343" s="528">
        <v>5.5479452054794522E-2</v>
      </c>
      <c r="AQ343" s="520">
        <v>5.5479452054794522E-2</v>
      </c>
      <c r="AR343" s="520">
        <v>0</v>
      </c>
      <c r="AS343" s="520">
        <v>5.5479452054794522E-2</v>
      </c>
      <c r="AT343" s="520">
        <v>1.6643835616438356</v>
      </c>
      <c r="AU343" s="529" t="s">
        <v>231</v>
      </c>
      <c r="AV343" s="530" t="s">
        <v>431</v>
      </c>
      <c r="AW343" s="519" t="s">
        <v>325</v>
      </c>
      <c r="AX343" s="519" t="s">
        <v>3844</v>
      </c>
      <c r="AY343" s="649" t="s">
        <v>6013</v>
      </c>
      <c r="AZ343" s="519" t="s">
        <v>234</v>
      </c>
      <c r="BB343" s="533"/>
    </row>
    <row r="344" spans="1:54" s="519" customFormat="1" ht="15.95" customHeight="1" x14ac:dyDescent="0.25">
      <c r="A344" s="518">
        <v>687</v>
      </c>
      <c r="B344" s="557" t="s">
        <v>17088</v>
      </c>
      <c r="C344" s="664" t="s">
        <v>17090</v>
      </c>
      <c r="D344" s="701">
        <v>2020</v>
      </c>
      <c r="E344" s="558" t="s">
        <v>53</v>
      </c>
      <c r="F344" s="519" t="s">
        <v>17130</v>
      </c>
      <c r="G344" s="519" t="s">
        <v>17093</v>
      </c>
      <c r="H344" s="519" t="s">
        <v>6014</v>
      </c>
      <c r="I344" s="519" t="s">
        <v>6015</v>
      </c>
      <c r="K344" s="519" t="s">
        <v>219</v>
      </c>
      <c r="L344" s="519" t="s">
        <v>316</v>
      </c>
      <c r="M344" s="519" t="s">
        <v>221</v>
      </c>
      <c r="N344" s="519" t="s">
        <v>222</v>
      </c>
      <c r="O344" s="519" t="s">
        <v>221</v>
      </c>
      <c r="P344" s="519" t="s">
        <v>222</v>
      </c>
      <c r="Q344" s="520">
        <v>6</v>
      </c>
      <c r="R344" s="520">
        <v>1.5</v>
      </c>
      <c r="S344" s="521">
        <v>9</v>
      </c>
      <c r="T344" s="613">
        <v>2</v>
      </c>
      <c r="U344" s="614"/>
      <c r="V344" s="614">
        <v>0</v>
      </c>
      <c r="W344" s="523"/>
      <c r="X344" s="614">
        <v>0</v>
      </c>
      <c r="Y344" s="524"/>
      <c r="Z344" s="524"/>
      <c r="AA344" s="524"/>
      <c r="AB344" s="519" t="s">
        <v>62</v>
      </c>
      <c r="AC344" s="558" t="s">
        <v>224</v>
      </c>
      <c r="AD344" s="559" t="s">
        <v>225</v>
      </c>
      <c r="AE344" s="519" t="s">
        <v>1540</v>
      </c>
      <c r="AF344" s="519" t="s">
        <v>1541</v>
      </c>
      <c r="AG344" s="519" t="s">
        <v>1542</v>
      </c>
      <c r="AH344" s="519" t="s">
        <v>6016</v>
      </c>
      <c r="AI344" s="519" t="s">
        <v>6012</v>
      </c>
      <c r="AJ344" s="526" t="s">
        <v>230</v>
      </c>
      <c r="AK344" s="519" t="s">
        <v>17020</v>
      </c>
      <c r="AL344" s="527">
        <v>0.09</v>
      </c>
      <c r="AM344" s="648">
        <v>225</v>
      </c>
      <c r="AN344" s="520">
        <v>5.5479452054794522E-2</v>
      </c>
      <c r="AO344" s="520">
        <v>0</v>
      </c>
      <c r="AP344" s="528">
        <f>AN344+AO344</f>
        <v>5.5479452054794522E-2</v>
      </c>
      <c r="AQ344" s="520">
        <f>AN344</f>
        <v>5.5479452054794522E-2</v>
      </c>
      <c r="AR344" s="520">
        <v>0</v>
      </c>
      <c r="AS344" s="520">
        <f>AQ344+AR344</f>
        <v>5.5479452054794522E-2</v>
      </c>
      <c r="AT344" s="520">
        <f>AS344*30</f>
        <v>1.6643835616438356</v>
      </c>
      <c r="AU344" s="529" t="s">
        <v>231</v>
      </c>
      <c r="AV344" s="530" t="s">
        <v>431</v>
      </c>
      <c r="AW344" s="519" t="s">
        <v>325</v>
      </c>
      <c r="AX344" s="519" t="s">
        <v>3844</v>
      </c>
      <c r="AY344" s="531" t="s">
        <v>6013</v>
      </c>
      <c r="AZ344" s="519" t="s">
        <v>234</v>
      </c>
      <c r="BB344" s="533"/>
    </row>
    <row r="345" spans="1:54" s="166" customFormat="1" ht="15" customHeight="1" x14ac:dyDescent="0.25">
      <c r="A345" s="182">
        <v>706</v>
      </c>
      <c r="B345" s="555"/>
      <c r="C345" s="581"/>
      <c r="D345" s="700" t="s">
        <v>17139</v>
      </c>
      <c r="E345" s="166" t="s">
        <v>49</v>
      </c>
      <c r="F345" s="166" t="s">
        <v>5890</v>
      </c>
      <c r="G345" s="166" t="s">
        <v>6106</v>
      </c>
      <c r="H345" s="258" t="s">
        <v>6107</v>
      </c>
      <c r="I345" s="258" t="s">
        <v>6108</v>
      </c>
      <c r="K345" s="166" t="s">
        <v>219</v>
      </c>
      <c r="L345" s="166" t="s">
        <v>220</v>
      </c>
      <c r="M345" s="166" t="s">
        <v>317</v>
      </c>
      <c r="N345" s="166">
        <v>0</v>
      </c>
      <c r="O345" s="166" t="s">
        <v>317</v>
      </c>
      <c r="P345" s="166">
        <v>0</v>
      </c>
      <c r="Q345" s="186">
        <v>1.5</v>
      </c>
      <c r="R345" s="186">
        <v>1.6</v>
      </c>
      <c r="S345" s="168">
        <v>2.4</v>
      </c>
      <c r="T345" s="59">
        <v>1</v>
      </c>
      <c r="U345" s="340"/>
      <c r="V345" s="340">
        <v>1</v>
      </c>
      <c r="W345" s="340"/>
      <c r="X345" s="340">
        <v>0</v>
      </c>
      <c r="Y345" s="183"/>
      <c r="Z345" s="183"/>
      <c r="AA345" s="183"/>
      <c r="AB345" s="166" t="s">
        <v>6109</v>
      </c>
      <c r="AC345" s="166" t="s">
        <v>6110</v>
      </c>
      <c r="AD345" s="228" t="s">
        <v>6111</v>
      </c>
      <c r="AE345" s="166" t="s">
        <v>6112</v>
      </c>
      <c r="AF345" s="166" t="s">
        <v>6113</v>
      </c>
      <c r="AG345" s="166" t="s">
        <v>6114</v>
      </c>
      <c r="AH345" s="166" t="s">
        <v>6115</v>
      </c>
      <c r="AI345" s="166" t="s">
        <v>6116</v>
      </c>
      <c r="AJ345" s="165">
        <v>1025003755116</v>
      </c>
      <c r="AK345" s="166" t="s">
        <v>17014</v>
      </c>
      <c r="AL345" s="186">
        <v>0.39</v>
      </c>
      <c r="AM345" s="184">
        <v>212</v>
      </c>
      <c r="AN345" s="186">
        <v>0.22652054794520549</v>
      </c>
      <c r="AO345" s="186">
        <v>0</v>
      </c>
      <c r="AP345" s="187">
        <v>0.22652054794520549</v>
      </c>
      <c r="AQ345" s="186">
        <v>0.22652054794520549</v>
      </c>
      <c r="AR345" s="186">
        <v>0</v>
      </c>
      <c r="AS345" s="186">
        <v>0.22652054794520549</v>
      </c>
      <c r="AT345" s="186">
        <v>6.7956164383561646</v>
      </c>
      <c r="AU345" s="193" t="s">
        <v>231</v>
      </c>
      <c r="AV345" s="194"/>
      <c r="AW345" s="166" t="s">
        <v>325</v>
      </c>
      <c r="AX345" s="166" t="s">
        <v>5890</v>
      </c>
      <c r="AY345" s="231" t="s">
        <v>6117</v>
      </c>
      <c r="AZ345" s="166" t="s">
        <v>234</v>
      </c>
      <c r="BB345" s="196"/>
    </row>
    <row r="346" spans="1:54" s="166" customFormat="1" ht="15" customHeight="1" x14ac:dyDescent="0.25">
      <c r="A346" s="182">
        <v>714</v>
      </c>
      <c r="B346" s="555"/>
      <c r="C346" s="581"/>
      <c r="D346" s="700" t="s">
        <v>17140</v>
      </c>
      <c r="E346" s="166" t="s">
        <v>49</v>
      </c>
      <c r="F346" s="166" t="s">
        <v>5890</v>
      </c>
      <c r="G346" s="166" t="s">
        <v>6164</v>
      </c>
      <c r="H346" s="260" t="s">
        <v>6165</v>
      </c>
      <c r="I346" s="260" t="s">
        <v>6166</v>
      </c>
      <c r="K346" s="166" t="s">
        <v>219</v>
      </c>
      <c r="L346" s="166" t="s">
        <v>220</v>
      </c>
      <c r="M346" s="166" t="s">
        <v>317</v>
      </c>
      <c r="N346" s="166">
        <v>0</v>
      </c>
      <c r="O346" s="166" t="s">
        <v>317</v>
      </c>
      <c r="P346" s="166">
        <v>0</v>
      </c>
      <c r="Q346" s="186">
        <v>3</v>
      </c>
      <c r="R346" s="186">
        <v>1.6</v>
      </c>
      <c r="S346" s="168">
        <v>4.8</v>
      </c>
      <c r="T346" s="59">
        <v>1</v>
      </c>
      <c r="U346" s="340"/>
      <c r="V346" s="340">
        <v>1</v>
      </c>
      <c r="W346" s="340"/>
      <c r="X346" s="340">
        <v>0</v>
      </c>
      <c r="Y346" s="183"/>
      <c r="Z346" s="183"/>
      <c r="AA346" s="183"/>
      <c r="AB346" s="166" t="s">
        <v>6167</v>
      </c>
      <c r="AC346" s="166" t="s">
        <v>6168</v>
      </c>
      <c r="AD346" s="166" t="s">
        <v>6169</v>
      </c>
      <c r="AE346" s="166" t="s">
        <v>6170</v>
      </c>
      <c r="AF346" s="166" t="s">
        <v>6171</v>
      </c>
      <c r="AG346" s="166" t="s">
        <v>6172</v>
      </c>
      <c r="AH346" s="166" t="s">
        <v>6173</v>
      </c>
      <c r="AI346" s="166" t="s">
        <v>6168</v>
      </c>
      <c r="AJ346" s="165" t="s">
        <v>6174</v>
      </c>
      <c r="AK346" s="166" t="s">
        <v>17042</v>
      </c>
      <c r="AL346" s="186">
        <v>0.19</v>
      </c>
      <c r="AM346" s="184">
        <v>590</v>
      </c>
      <c r="AN346" s="186">
        <v>0.30712328767123287</v>
      </c>
      <c r="AO346" s="186">
        <v>0</v>
      </c>
      <c r="AP346" s="187">
        <v>0.30712328767123287</v>
      </c>
      <c r="AQ346" s="186">
        <v>0.30712328767123287</v>
      </c>
      <c r="AR346" s="186">
        <v>0</v>
      </c>
      <c r="AS346" s="186">
        <v>0.30712328767123287</v>
      </c>
      <c r="AT346" s="186">
        <v>9.2136986301369852</v>
      </c>
      <c r="AU346" s="193" t="s">
        <v>231</v>
      </c>
      <c r="AV346" s="194"/>
      <c r="AW346" s="166" t="s">
        <v>325</v>
      </c>
      <c r="AX346" s="166" t="s">
        <v>5890</v>
      </c>
      <c r="AY346" s="231" t="s">
        <v>6175</v>
      </c>
      <c r="AZ346" s="166" t="s">
        <v>234</v>
      </c>
      <c r="BB346" s="196"/>
    </row>
    <row r="347" spans="1:54" s="166" customFormat="1" ht="15" customHeight="1" x14ac:dyDescent="0.25">
      <c r="A347" s="182">
        <v>715</v>
      </c>
      <c r="B347" s="555"/>
      <c r="C347" s="581"/>
      <c r="D347" s="700" t="s">
        <v>17139</v>
      </c>
      <c r="E347" s="166" t="s">
        <v>49</v>
      </c>
      <c r="F347" s="166" t="s">
        <v>5890</v>
      </c>
      <c r="G347" s="166" t="s">
        <v>6176</v>
      </c>
      <c r="H347" s="260" t="s">
        <v>6177</v>
      </c>
      <c r="I347" s="260" t="s">
        <v>6178</v>
      </c>
      <c r="K347" s="166" t="s">
        <v>219</v>
      </c>
      <c r="L347" s="166" t="s">
        <v>220</v>
      </c>
      <c r="M347" s="166" t="s">
        <v>221</v>
      </c>
      <c r="N347" s="166" t="s">
        <v>222</v>
      </c>
      <c r="O347" s="166" t="s">
        <v>317</v>
      </c>
      <c r="P347" s="166">
        <v>0</v>
      </c>
      <c r="Q347" s="186">
        <v>3</v>
      </c>
      <c r="R347" s="186">
        <v>1.6</v>
      </c>
      <c r="S347" s="168">
        <v>4.8</v>
      </c>
      <c r="T347" s="59">
        <v>3</v>
      </c>
      <c r="U347" s="340"/>
      <c r="V347" s="340">
        <v>1</v>
      </c>
      <c r="W347" s="340"/>
      <c r="X347" s="340">
        <v>0</v>
      </c>
      <c r="Y347" s="183"/>
      <c r="Z347" s="183"/>
      <c r="AA347" s="183"/>
      <c r="AB347" s="166" t="s">
        <v>6167</v>
      </c>
      <c r="AC347" s="166" t="s">
        <v>6179</v>
      </c>
      <c r="AD347" s="166" t="s">
        <v>6180</v>
      </c>
      <c r="AE347" s="166" t="s">
        <v>6181</v>
      </c>
      <c r="AF347" s="166" t="s">
        <v>6182</v>
      </c>
      <c r="AG347" s="166" t="s">
        <v>6183</v>
      </c>
      <c r="AH347" s="166" t="s">
        <v>6184</v>
      </c>
      <c r="AI347" s="166" t="s">
        <v>6179</v>
      </c>
      <c r="AJ347" s="165">
        <v>1025003752740</v>
      </c>
      <c r="AK347" s="166" t="s">
        <v>17042</v>
      </c>
      <c r="AL347" s="186">
        <v>0.19</v>
      </c>
      <c r="AM347" s="184">
        <v>1359</v>
      </c>
      <c r="AN347" s="186">
        <v>0.70742465753424655</v>
      </c>
      <c r="AO347" s="186">
        <v>0</v>
      </c>
      <c r="AP347" s="187">
        <v>0.70742465753424655</v>
      </c>
      <c r="AQ347" s="186">
        <v>0.70742465753424655</v>
      </c>
      <c r="AR347" s="186">
        <v>0</v>
      </c>
      <c r="AS347" s="186">
        <v>0.70742465753424655</v>
      </c>
      <c r="AT347" s="186">
        <v>21.222739726027395</v>
      </c>
      <c r="AU347" s="193" t="s">
        <v>231</v>
      </c>
      <c r="AV347" s="194"/>
      <c r="AW347" s="166" t="s">
        <v>325</v>
      </c>
      <c r="AX347" s="166" t="s">
        <v>5890</v>
      </c>
      <c r="AY347" s="231" t="s">
        <v>6185</v>
      </c>
      <c r="AZ347" s="166" t="s">
        <v>234</v>
      </c>
      <c r="BB347" s="196"/>
    </row>
    <row r="348" spans="1:54" s="166" customFormat="1" ht="15" customHeight="1" x14ac:dyDescent="0.25">
      <c r="A348" s="182">
        <v>716</v>
      </c>
      <c r="B348" s="555"/>
      <c r="C348" s="581"/>
      <c r="D348" s="700" t="s">
        <v>17139</v>
      </c>
      <c r="E348" s="166" t="s">
        <v>49</v>
      </c>
      <c r="F348" s="166" t="s">
        <v>5890</v>
      </c>
      <c r="G348" s="166" t="s">
        <v>6186</v>
      </c>
      <c r="H348" s="166" t="s">
        <v>6187</v>
      </c>
      <c r="I348" s="166" t="s">
        <v>6188</v>
      </c>
      <c r="K348" s="166" t="s">
        <v>219</v>
      </c>
      <c r="L348" s="166" t="s">
        <v>220</v>
      </c>
      <c r="M348" s="166" t="s">
        <v>317</v>
      </c>
      <c r="N348" s="166">
        <v>0</v>
      </c>
      <c r="O348" s="166" t="s">
        <v>317</v>
      </c>
      <c r="P348" s="166">
        <v>0</v>
      </c>
      <c r="Q348" s="186">
        <v>1.5</v>
      </c>
      <c r="R348" s="186">
        <v>1.6</v>
      </c>
      <c r="S348" s="168">
        <v>2.4</v>
      </c>
      <c r="T348" s="59">
        <v>2</v>
      </c>
      <c r="U348" s="340"/>
      <c r="V348" s="340">
        <v>1</v>
      </c>
      <c r="W348" s="340"/>
      <c r="X348" s="340">
        <v>0</v>
      </c>
      <c r="Y348" s="183"/>
      <c r="Z348" s="183"/>
      <c r="AA348" s="183"/>
      <c r="AB348" s="166" t="s">
        <v>6167</v>
      </c>
      <c r="AC348" s="166" t="s">
        <v>6189</v>
      </c>
      <c r="AD348" s="166" t="s">
        <v>6190</v>
      </c>
      <c r="AE348" s="166" t="s">
        <v>6191</v>
      </c>
      <c r="AF348" s="166" t="s">
        <v>6192</v>
      </c>
      <c r="AG348" s="166" t="s">
        <v>6193</v>
      </c>
      <c r="AH348" s="166" t="s">
        <v>6194</v>
      </c>
      <c r="AI348" s="166" t="s">
        <v>6189</v>
      </c>
      <c r="AJ348" s="165">
        <v>1025003754786</v>
      </c>
      <c r="AK348" s="166" t="s">
        <v>17042</v>
      </c>
      <c r="AL348" s="186">
        <v>0.19</v>
      </c>
      <c r="AM348" s="184">
        <v>667</v>
      </c>
      <c r="AN348" s="186">
        <v>0.34720547945205482</v>
      </c>
      <c r="AO348" s="186">
        <v>0</v>
      </c>
      <c r="AP348" s="187">
        <v>0.34720547945205482</v>
      </c>
      <c r="AQ348" s="186">
        <v>0.34720547945205482</v>
      </c>
      <c r="AR348" s="186">
        <v>0</v>
      </c>
      <c r="AS348" s="186">
        <v>0.34720547945205482</v>
      </c>
      <c r="AT348" s="186">
        <v>10.416164383561645</v>
      </c>
      <c r="AU348" s="193" t="s">
        <v>231</v>
      </c>
      <c r="AV348" s="194"/>
      <c r="AW348" s="166" t="s">
        <v>325</v>
      </c>
      <c r="AX348" s="166" t="s">
        <v>5890</v>
      </c>
      <c r="AY348" s="231" t="s">
        <v>6195</v>
      </c>
      <c r="AZ348" s="166" t="s">
        <v>234</v>
      </c>
      <c r="BB348" s="196"/>
    </row>
    <row r="349" spans="1:54" s="166" customFormat="1" ht="15" customHeight="1" x14ac:dyDescent="0.25">
      <c r="A349" s="182">
        <v>717</v>
      </c>
      <c r="B349" s="555"/>
      <c r="C349" s="581"/>
      <c r="D349" s="700" t="s">
        <v>17140</v>
      </c>
      <c r="E349" s="166" t="s">
        <v>50</v>
      </c>
      <c r="F349" s="166" t="s">
        <v>5890</v>
      </c>
      <c r="G349" s="166" t="s">
        <v>6196</v>
      </c>
      <c r="H349" s="166" t="s">
        <v>6197</v>
      </c>
      <c r="I349" s="166" t="s">
        <v>6198</v>
      </c>
      <c r="J349" s="166" t="s">
        <v>958</v>
      </c>
      <c r="K349" s="166" t="s">
        <v>219</v>
      </c>
      <c r="L349" s="166" t="s">
        <v>220</v>
      </c>
      <c r="M349" s="166" t="s">
        <v>317</v>
      </c>
      <c r="N349" s="166">
        <v>0</v>
      </c>
      <c r="O349" s="166" t="s">
        <v>317</v>
      </c>
      <c r="P349" s="166">
        <v>0</v>
      </c>
      <c r="Q349" s="186">
        <v>3</v>
      </c>
      <c r="R349" s="186">
        <v>1.5</v>
      </c>
      <c r="S349" s="168">
        <v>4.5</v>
      </c>
      <c r="T349" s="59">
        <v>1</v>
      </c>
      <c r="U349" s="340"/>
      <c r="V349" s="340">
        <v>1</v>
      </c>
      <c r="W349" s="340"/>
      <c r="X349" s="340">
        <v>0</v>
      </c>
      <c r="Y349" s="183"/>
      <c r="Z349" s="183"/>
      <c r="AA349" s="183"/>
      <c r="AB349" s="166" t="s">
        <v>6199</v>
      </c>
      <c r="AC349" s="166" t="s">
        <v>6200</v>
      </c>
      <c r="AD349" s="203">
        <v>1025003756139</v>
      </c>
      <c r="AE349" s="166" t="s">
        <v>6201</v>
      </c>
      <c r="AF349" s="166" t="s">
        <v>6202</v>
      </c>
      <c r="AG349" s="166" t="s">
        <v>6203</v>
      </c>
      <c r="AH349" s="201" t="s">
        <v>6201</v>
      </c>
      <c r="AI349" s="166" t="s">
        <v>6200</v>
      </c>
      <c r="AJ349" s="165">
        <v>1025003756139</v>
      </c>
      <c r="AK349" s="166" t="s">
        <v>17014</v>
      </c>
      <c r="AL349" s="186">
        <v>0.39</v>
      </c>
      <c r="AM349" s="184">
        <v>176</v>
      </c>
      <c r="AN349" s="186">
        <v>0.18805479452054794</v>
      </c>
      <c r="AO349" s="186">
        <v>0</v>
      </c>
      <c r="AP349" s="187">
        <v>0.18805479452054794</v>
      </c>
      <c r="AQ349" s="186">
        <v>0.18805479452054794</v>
      </c>
      <c r="AR349" s="186">
        <v>0</v>
      </c>
      <c r="AS349" s="186">
        <v>0.18805479452054794</v>
      </c>
      <c r="AT349" s="186">
        <v>5.6416438356164385</v>
      </c>
      <c r="AU349" s="193" t="s">
        <v>231</v>
      </c>
      <c r="AV349" s="194"/>
      <c r="AW349" s="166" t="s">
        <v>325</v>
      </c>
      <c r="AX349" s="166" t="s">
        <v>5890</v>
      </c>
      <c r="AY349" s="195" t="s">
        <v>6204</v>
      </c>
      <c r="AZ349" s="166" t="s">
        <v>234</v>
      </c>
      <c r="BB349" s="196"/>
    </row>
    <row r="350" spans="1:54" s="166" customFormat="1" ht="15" customHeight="1" x14ac:dyDescent="0.25">
      <c r="A350" s="182">
        <v>721</v>
      </c>
      <c r="B350" s="555"/>
      <c r="C350" s="581"/>
      <c r="D350" s="700" t="s">
        <v>17140</v>
      </c>
      <c r="E350" s="166" t="s">
        <v>50</v>
      </c>
      <c r="F350" s="166" t="s">
        <v>5890</v>
      </c>
      <c r="G350" s="166" t="s">
        <v>6218</v>
      </c>
      <c r="H350" s="166" t="s">
        <v>6219</v>
      </c>
      <c r="I350" s="166" t="s">
        <v>6220</v>
      </c>
      <c r="J350" s="166" t="s">
        <v>958</v>
      </c>
      <c r="K350" s="166" t="s">
        <v>732</v>
      </c>
      <c r="L350" s="166">
        <v>0</v>
      </c>
      <c r="M350" s="166" t="s">
        <v>317</v>
      </c>
      <c r="N350" s="166">
        <v>0</v>
      </c>
      <c r="O350" s="166" t="s">
        <v>317</v>
      </c>
      <c r="P350" s="166">
        <v>0</v>
      </c>
      <c r="Q350" s="186">
        <v>5.3</v>
      </c>
      <c r="R350" s="186">
        <v>1.5</v>
      </c>
      <c r="S350" s="168">
        <v>8</v>
      </c>
      <c r="T350" s="59">
        <v>1</v>
      </c>
      <c r="U350" s="340"/>
      <c r="V350" s="340">
        <v>0</v>
      </c>
      <c r="W350" s="340"/>
      <c r="X350" s="340">
        <v>0</v>
      </c>
      <c r="Y350" s="183"/>
      <c r="Z350" s="183"/>
      <c r="AA350" s="183"/>
      <c r="AB350" s="166" t="s">
        <v>6221</v>
      </c>
      <c r="AC350" s="166" t="s">
        <v>6222</v>
      </c>
      <c r="AD350" s="203">
        <v>1085030001990</v>
      </c>
      <c r="AE350" s="166" t="s">
        <v>6223</v>
      </c>
      <c r="AF350" s="166" t="s">
        <v>6224</v>
      </c>
      <c r="AG350" s="166" t="s">
        <v>6225</v>
      </c>
      <c r="AH350" s="201" t="s">
        <v>6223</v>
      </c>
      <c r="AI350" s="166" t="s">
        <v>6222</v>
      </c>
      <c r="AJ350" s="165">
        <v>1085030001990</v>
      </c>
      <c r="AK350" s="166" t="s">
        <v>17015</v>
      </c>
      <c r="AL350" s="186">
        <v>0.14000000000000001</v>
      </c>
      <c r="AM350" s="184">
        <v>100</v>
      </c>
      <c r="AN350" s="186">
        <v>3.8356164383561646E-2</v>
      </c>
      <c r="AO350" s="186">
        <v>0</v>
      </c>
      <c r="AP350" s="187">
        <v>3.8356164383561646E-2</v>
      </c>
      <c r="AQ350" s="186">
        <v>3.8356164383561646E-2</v>
      </c>
      <c r="AR350" s="186">
        <v>0</v>
      </c>
      <c r="AS350" s="186">
        <v>3.8356164383561646E-2</v>
      </c>
      <c r="AT350" s="186">
        <v>1.1506849315068495</v>
      </c>
      <c r="AU350" s="193" t="s">
        <v>231</v>
      </c>
      <c r="AV350" s="194"/>
      <c r="AW350" s="166" t="s">
        <v>325</v>
      </c>
      <c r="AX350" s="166" t="s">
        <v>5890</v>
      </c>
      <c r="AY350" s="195" t="s">
        <v>6226</v>
      </c>
      <c r="AZ350" s="166" t="s">
        <v>234</v>
      </c>
      <c r="BB350" s="196"/>
    </row>
    <row r="351" spans="1:54" s="166" customFormat="1" ht="15" customHeight="1" x14ac:dyDescent="0.25">
      <c r="A351" s="182">
        <v>722</v>
      </c>
      <c r="B351" s="555"/>
      <c r="C351" s="581"/>
      <c r="D351" s="700" t="s">
        <v>17140</v>
      </c>
      <c r="E351" s="166" t="s">
        <v>50</v>
      </c>
      <c r="F351" s="166" t="s">
        <v>5890</v>
      </c>
      <c r="G351" s="166" t="s">
        <v>6227</v>
      </c>
      <c r="H351" s="166" t="s">
        <v>6228</v>
      </c>
      <c r="I351" s="166" t="s">
        <v>6229</v>
      </c>
      <c r="J351" s="166" t="s">
        <v>958</v>
      </c>
      <c r="K351" s="166" t="s">
        <v>732</v>
      </c>
      <c r="L351" s="166">
        <v>0</v>
      </c>
      <c r="M351" s="166" t="s">
        <v>317</v>
      </c>
      <c r="N351" s="166">
        <v>0</v>
      </c>
      <c r="O351" s="166" t="s">
        <v>317</v>
      </c>
      <c r="P351" s="166">
        <v>0</v>
      </c>
      <c r="Q351" s="186">
        <v>4</v>
      </c>
      <c r="R351" s="186">
        <v>1.5</v>
      </c>
      <c r="S351" s="168">
        <v>6</v>
      </c>
      <c r="T351" s="59">
        <v>1</v>
      </c>
      <c r="U351" s="340"/>
      <c r="V351" s="340">
        <v>0</v>
      </c>
      <c r="W351" s="340"/>
      <c r="X351" s="340">
        <v>0</v>
      </c>
      <c r="Y351" s="183"/>
      <c r="Z351" s="183"/>
      <c r="AA351" s="183"/>
      <c r="AB351" s="166" t="s">
        <v>6221</v>
      </c>
      <c r="AC351" s="166" t="s">
        <v>6222</v>
      </c>
      <c r="AD351" s="203">
        <v>1085030001990</v>
      </c>
      <c r="AE351" s="166" t="s">
        <v>3975</v>
      </c>
      <c r="AF351" s="166" t="s">
        <v>6224</v>
      </c>
      <c r="AG351" s="166" t="s">
        <v>6225</v>
      </c>
      <c r="AH351" s="201" t="s">
        <v>6230</v>
      </c>
      <c r="AI351" s="166" t="s">
        <v>6222</v>
      </c>
      <c r="AJ351" s="165">
        <v>1085030001990</v>
      </c>
      <c r="AK351" s="166" t="s">
        <v>17047</v>
      </c>
      <c r="AL351" s="186">
        <v>0.14000000000000001</v>
      </c>
      <c r="AM351" s="184">
        <v>10</v>
      </c>
      <c r="AN351" s="186">
        <v>2.3835616438356165E-3</v>
      </c>
      <c r="AO351" s="186">
        <v>0</v>
      </c>
      <c r="AP351" s="187">
        <v>2.3835616438356165E-3</v>
      </c>
      <c r="AQ351" s="186">
        <v>2.3835616438356165E-3</v>
      </c>
      <c r="AR351" s="186">
        <v>0</v>
      </c>
      <c r="AS351" s="186">
        <v>2.3835616438356165E-3</v>
      </c>
      <c r="AT351" s="186">
        <v>7.1506849315068496E-2</v>
      </c>
      <c r="AU351" s="193" t="s">
        <v>231</v>
      </c>
      <c r="AV351" s="194"/>
      <c r="AW351" s="166" t="s">
        <v>325</v>
      </c>
      <c r="AX351" s="166" t="s">
        <v>5890</v>
      </c>
      <c r="AY351" s="195" t="s">
        <v>6231</v>
      </c>
      <c r="AZ351" s="166" t="s">
        <v>234</v>
      </c>
      <c r="BB351" s="196"/>
    </row>
    <row r="352" spans="1:54" s="166" customFormat="1" ht="15" customHeight="1" x14ac:dyDescent="0.25">
      <c r="A352" s="182">
        <v>723</v>
      </c>
      <c r="B352" s="555"/>
      <c r="C352" s="581"/>
      <c r="D352" s="700" t="s">
        <v>17140</v>
      </c>
      <c r="E352" s="166" t="s">
        <v>50</v>
      </c>
      <c r="F352" s="166" t="s">
        <v>5890</v>
      </c>
      <c r="G352" s="166" t="s">
        <v>6232</v>
      </c>
      <c r="H352" s="166" t="s">
        <v>6233</v>
      </c>
      <c r="I352" s="166" t="s">
        <v>6234</v>
      </c>
      <c r="J352" s="166" t="s">
        <v>958</v>
      </c>
      <c r="K352" s="166" t="s">
        <v>732</v>
      </c>
      <c r="L352" s="166">
        <v>0</v>
      </c>
      <c r="M352" s="166" t="s">
        <v>317</v>
      </c>
      <c r="N352" s="166">
        <v>0</v>
      </c>
      <c r="O352" s="166" t="s">
        <v>317</v>
      </c>
      <c r="P352" s="166">
        <v>0</v>
      </c>
      <c r="Q352" s="186">
        <v>4</v>
      </c>
      <c r="R352" s="186">
        <v>1.5</v>
      </c>
      <c r="S352" s="168">
        <v>6</v>
      </c>
      <c r="T352" s="59">
        <v>1</v>
      </c>
      <c r="U352" s="340"/>
      <c r="V352" s="340">
        <v>0</v>
      </c>
      <c r="W352" s="340"/>
      <c r="X352" s="340">
        <v>0</v>
      </c>
      <c r="Y352" s="183"/>
      <c r="Z352" s="183"/>
      <c r="AA352" s="183"/>
      <c r="AB352" s="166" t="s">
        <v>6221</v>
      </c>
      <c r="AC352" s="166" t="s">
        <v>6222</v>
      </c>
      <c r="AD352" s="203">
        <v>1085030001990</v>
      </c>
      <c r="AE352" s="166" t="s">
        <v>6235</v>
      </c>
      <c r="AF352" s="166" t="s">
        <v>6224</v>
      </c>
      <c r="AG352" s="166" t="s">
        <v>6225</v>
      </c>
      <c r="AH352" s="201" t="s">
        <v>6236</v>
      </c>
      <c r="AI352" s="166" t="s">
        <v>6222</v>
      </c>
      <c r="AJ352" s="165">
        <v>1085030001990</v>
      </c>
      <c r="AK352" s="166" t="s">
        <v>17015</v>
      </c>
      <c r="AL352" s="186">
        <v>0.14000000000000001</v>
      </c>
      <c r="AM352" s="184">
        <v>200</v>
      </c>
      <c r="AN352" s="186">
        <v>7.6712328767123292E-2</v>
      </c>
      <c r="AO352" s="186">
        <v>0</v>
      </c>
      <c r="AP352" s="187">
        <v>7.6712328767123292E-2</v>
      </c>
      <c r="AQ352" s="186">
        <v>7.6712328767123292E-2</v>
      </c>
      <c r="AR352" s="186">
        <v>0</v>
      </c>
      <c r="AS352" s="186">
        <v>7.6712328767123292E-2</v>
      </c>
      <c r="AT352" s="186">
        <v>2.3013698630136989</v>
      </c>
      <c r="AU352" s="193" t="s">
        <v>231</v>
      </c>
      <c r="AV352" s="194"/>
      <c r="AW352" s="166" t="s">
        <v>325</v>
      </c>
      <c r="AX352" s="166" t="s">
        <v>5890</v>
      </c>
      <c r="AY352" s="195" t="s">
        <v>6237</v>
      </c>
      <c r="AZ352" s="166" t="s">
        <v>234</v>
      </c>
      <c r="BB352" s="196"/>
    </row>
    <row r="353" spans="1:54" s="166" customFormat="1" ht="15" customHeight="1" x14ac:dyDescent="0.25">
      <c r="A353" s="182">
        <v>724</v>
      </c>
      <c r="B353" s="555"/>
      <c r="C353" s="581"/>
      <c r="D353" s="700" t="s">
        <v>17140</v>
      </c>
      <c r="E353" s="166" t="s">
        <v>50</v>
      </c>
      <c r="F353" s="166" t="s">
        <v>5890</v>
      </c>
      <c r="G353" s="166" t="s">
        <v>6238</v>
      </c>
      <c r="H353" s="166" t="s">
        <v>6239</v>
      </c>
      <c r="I353" s="166" t="s">
        <v>6240</v>
      </c>
      <c r="J353" s="166" t="s">
        <v>958</v>
      </c>
      <c r="K353" s="166" t="s">
        <v>732</v>
      </c>
      <c r="L353" s="166">
        <v>0</v>
      </c>
      <c r="M353" s="166" t="s">
        <v>317</v>
      </c>
      <c r="N353" s="166">
        <v>0</v>
      </c>
      <c r="O353" s="166" t="s">
        <v>317</v>
      </c>
      <c r="P353" s="166">
        <v>0</v>
      </c>
      <c r="Q353" s="186">
        <v>2</v>
      </c>
      <c r="R353" s="186">
        <v>1.5</v>
      </c>
      <c r="S353" s="168">
        <v>3</v>
      </c>
      <c r="T353" s="59">
        <v>1</v>
      </c>
      <c r="U353" s="340"/>
      <c r="V353" s="340">
        <v>0</v>
      </c>
      <c r="W353" s="340"/>
      <c r="X353" s="340">
        <v>0</v>
      </c>
      <c r="Y353" s="183">
        <v>0</v>
      </c>
      <c r="Z353" s="183">
        <v>0</v>
      </c>
      <c r="AA353" s="183">
        <v>0</v>
      </c>
      <c r="AB353" s="166" t="s">
        <v>6221</v>
      </c>
      <c r="AC353" s="166" t="s">
        <v>6241</v>
      </c>
      <c r="AD353" s="203">
        <v>1085030001990</v>
      </c>
      <c r="AE353" s="201" t="s">
        <v>6242</v>
      </c>
      <c r="AF353" s="166" t="s">
        <v>6225</v>
      </c>
      <c r="AG353" s="166" t="s">
        <v>6223</v>
      </c>
      <c r="AH353" s="201" t="s">
        <v>6242</v>
      </c>
      <c r="AI353" s="166" t="s">
        <v>6243</v>
      </c>
      <c r="AJ353" s="165">
        <v>1085030001990</v>
      </c>
      <c r="AK353" s="166" t="s">
        <v>17047</v>
      </c>
      <c r="AL353" s="186">
        <v>0.14000000000000001</v>
      </c>
      <c r="AM353" s="184">
        <v>40</v>
      </c>
      <c r="AN353" s="186">
        <v>1.5342465753424659E-2</v>
      </c>
      <c r="AO353" s="186">
        <v>0</v>
      </c>
      <c r="AP353" s="187">
        <v>1.5342465753424659E-2</v>
      </c>
      <c r="AQ353" s="186">
        <v>1.5342465753424659E-2</v>
      </c>
      <c r="AR353" s="186">
        <v>0</v>
      </c>
      <c r="AS353" s="186">
        <v>1.5342465753424659E-2</v>
      </c>
      <c r="AT353" s="186">
        <v>0.46027397260273978</v>
      </c>
      <c r="AU353" s="193" t="s">
        <v>231</v>
      </c>
      <c r="AV353" s="194"/>
      <c r="AW353" s="166" t="s">
        <v>325</v>
      </c>
      <c r="AX353" s="166" t="s">
        <v>5890</v>
      </c>
      <c r="AY353" s="195" t="s">
        <v>6244</v>
      </c>
      <c r="AZ353" s="166" t="s">
        <v>234</v>
      </c>
      <c r="BB353" s="196"/>
    </row>
    <row r="354" spans="1:54" s="166" customFormat="1" ht="15" customHeight="1" x14ac:dyDescent="0.25">
      <c r="A354" s="182">
        <v>725</v>
      </c>
      <c r="B354" s="555"/>
      <c r="C354" s="581"/>
      <c r="D354" s="700" t="s">
        <v>17140</v>
      </c>
      <c r="E354" s="166" t="s">
        <v>50</v>
      </c>
      <c r="F354" s="166" t="s">
        <v>5890</v>
      </c>
      <c r="G354" s="166" t="s">
        <v>6245</v>
      </c>
      <c r="H354" s="166" t="s">
        <v>6246</v>
      </c>
      <c r="I354" s="166" t="s">
        <v>6247</v>
      </c>
      <c r="J354" s="166" t="s">
        <v>958</v>
      </c>
      <c r="K354" s="166" t="s">
        <v>219</v>
      </c>
      <c r="L354" s="166" t="s">
        <v>220</v>
      </c>
      <c r="M354" s="166" t="s">
        <v>317</v>
      </c>
      <c r="N354" s="166">
        <v>0</v>
      </c>
      <c r="O354" s="166" t="s">
        <v>317</v>
      </c>
      <c r="P354" s="166">
        <v>0</v>
      </c>
      <c r="Q354" s="186">
        <v>3</v>
      </c>
      <c r="R354" s="186">
        <v>1.5</v>
      </c>
      <c r="S354" s="168">
        <v>4.5</v>
      </c>
      <c r="T354" s="59">
        <v>1</v>
      </c>
      <c r="U354" s="340"/>
      <c r="V354" s="340">
        <v>1</v>
      </c>
      <c r="W354" s="340"/>
      <c r="X354" s="340">
        <v>0</v>
      </c>
      <c r="Y354" s="183"/>
      <c r="Z354" s="183"/>
      <c r="AA354" s="183"/>
      <c r="AB354" s="166" t="s">
        <v>6248</v>
      </c>
      <c r="AC354" s="166" t="s">
        <v>6249</v>
      </c>
      <c r="AD354" s="203">
        <v>1025003753500</v>
      </c>
      <c r="AE354" s="166" t="s">
        <v>6250</v>
      </c>
      <c r="AF354" s="166" t="s">
        <v>6251</v>
      </c>
      <c r="AG354" s="166" t="s">
        <v>6252</v>
      </c>
      <c r="AH354" s="201" t="s">
        <v>6250</v>
      </c>
      <c r="AI354" s="166" t="s">
        <v>6249</v>
      </c>
      <c r="AJ354" s="165">
        <v>1025003753500</v>
      </c>
      <c r="AK354" s="166" t="s">
        <v>17042</v>
      </c>
      <c r="AL354" s="186">
        <v>0.19</v>
      </c>
      <c r="AM354" s="184">
        <v>265</v>
      </c>
      <c r="AN354" s="186">
        <v>0.13794520547945205</v>
      </c>
      <c r="AO354" s="186">
        <v>0</v>
      </c>
      <c r="AP354" s="187">
        <v>0.13794520547945205</v>
      </c>
      <c r="AQ354" s="186">
        <v>0.13794520547945205</v>
      </c>
      <c r="AR354" s="186">
        <v>0</v>
      </c>
      <c r="AS354" s="186">
        <v>0.13794520547945205</v>
      </c>
      <c r="AT354" s="186">
        <v>4.1383561643835618</v>
      </c>
      <c r="AU354" s="193" t="s">
        <v>231</v>
      </c>
      <c r="AV354" s="194"/>
      <c r="AW354" s="166" t="s">
        <v>325</v>
      </c>
      <c r="AX354" s="166" t="s">
        <v>5890</v>
      </c>
      <c r="AY354" s="195" t="s">
        <v>6253</v>
      </c>
      <c r="AZ354" s="166" t="s">
        <v>234</v>
      </c>
      <c r="BB354" s="196"/>
    </row>
    <row r="355" spans="1:54" s="519" customFormat="1" ht="23.25" customHeight="1" x14ac:dyDescent="0.25">
      <c r="A355" s="518">
        <v>726</v>
      </c>
      <c r="B355" s="557" t="s">
        <v>17088</v>
      </c>
      <c r="C355" s="664" t="s">
        <v>17090</v>
      </c>
      <c r="D355" s="701">
        <v>2020</v>
      </c>
      <c r="E355" s="519" t="s">
        <v>50</v>
      </c>
      <c r="F355" s="519" t="s">
        <v>5890</v>
      </c>
      <c r="G355" s="519" t="s">
        <v>16549</v>
      </c>
      <c r="H355" s="519" t="s">
        <v>16550</v>
      </c>
      <c r="I355" s="519" t="s">
        <v>16551</v>
      </c>
      <c r="J355" s="519" t="s">
        <v>219</v>
      </c>
      <c r="K355" s="519" t="s">
        <v>219</v>
      </c>
      <c r="L355" s="519" t="s">
        <v>220</v>
      </c>
      <c r="M355" s="519" t="s">
        <v>221</v>
      </c>
      <c r="N355" s="519" t="s">
        <v>222</v>
      </c>
      <c r="O355" s="573" t="s">
        <v>221</v>
      </c>
      <c r="P355" s="573" t="s">
        <v>879</v>
      </c>
      <c r="Q355" s="520">
        <v>3.35</v>
      </c>
      <c r="R355" s="520">
        <v>1.65</v>
      </c>
      <c r="S355" s="521">
        <v>5.5274999999999999</v>
      </c>
      <c r="T355" s="522">
        <v>2</v>
      </c>
      <c r="U355" s="523"/>
      <c r="V355" s="523">
        <v>1</v>
      </c>
      <c r="W355" s="523"/>
      <c r="X355" s="523">
        <v>0</v>
      </c>
      <c r="Y355" s="524"/>
      <c r="Z355" s="524"/>
      <c r="AA355" s="524"/>
      <c r="AB355" s="519" t="s">
        <v>6248</v>
      </c>
      <c r="AC355" s="519" t="s">
        <v>6254</v>
      </c>
      <c r="AD355" s="608">
        <v>1025003751420</v>
      </c>
      <c r="AE355" s="519" t="s">
        <v>6255</v>
      </c>
      <c r="AF355" s="519" t="s">
        <v>6256</v>
      </c>
      <c r="AG355" s="667" t="s">
        <v>6257</v>
      </c>
      <c r="AH355" s="579" t="s">
        <v>6255</v>
      </c>
      <c r="AI355" s="519" t="s">
        <v>6254</v>
      </c>
      <c r="AJ355" s="526">
        <v>1025003751420</v>
      </c>
      <c r="AK355" s="519" t="s">
        <v>17042</v>
      </c>
      <c r="AL355" s="520">
        <v>0.19</v>
      </c>
      <c r="AM355" s="648">
        <v>438</v>
      </c>
      <c r="AN355" s="527">
        <v>0.22800000000000001</v>
      </c>
      <c r="AO355" s="520">
        <v>0</v>
      </c>
      <c r="AP355" s="528">
        <v>0.22800000000000001</v>
      </c>
      <c r="AQ355" s="527">
        <v>0.22800000000000001</v>
      </c>
      <c r="AR355" s="520">
        <v>0</v>
      </c>
      <c r="AS355" s="527">
        <v>0.22800000000000001</v>
      </c>
      <c r="AT355" s="527">
        <v>6.84</v>
      </c>
      <c r="AU355" s="529" t="s">
        <v>231</v>
      </c>
      <c r="AV355" s="530" t="s">
        <v>431</v>
      </c>
      <c r="AW355" s="519" t="s">
        <v>325</v>
      </c>
      <c r="AX355" s="519" t="s">
        <v>5890</v>
      </c>
      <c r="AY355" s="531" t="s">
        <v>6258</v>
      </c>
      <c r="AZ355" s="519" t="s">
        <v>234</v>
      </c>
      <c r="BA355" s="532" t="s">
        <v>16552</v>
      </c>
      <c r="BB355" s="533"/>
    </row>
    <row r="356" spans="1:54" s="519" customFormat="1" ht="24.75" customHeight="1" x14ac:dyDescent="0.25">
      <c r="A356" s="518">
        <v>727</v>
      </c>
      <c r="B356" s="557" t="s">
        <v>17088</v>
      </c>
      <c r="C356" s="664" t="s">
        <v>17090</v>
      </c>
      <c r="D356" s="701">
        <v>2020</v>
      </c>
      <c r="E356" s="519" t="s">
        <v>50</v>
      </c>
      <c r="F356" s="519" t="s">
        <v>5890</v>
      </c>
      <c r="G356" s="519" t="s">
        <v>6259</v>
      </c>
      <c r="H356" s="519" t="s">
        <v>6260</v>
      </c>
      <c r="I356" s="519" t="s">
        <v>6261</v>
      </c>
      <c r="J356" s="519" t="s">
        <v>958</v>
      </c>
      <c r="K356" s="519" t="s">
        <v>219</v>
      </c>
      <c r="L356" s="519" t="s">
        <v>316</v>
      </c>
      <c r="M356" s="519" t="s">
        <v>221</v>
      </c>
      <c r="N356" s="519" t="s">
        <v>6262</v>
      </c>
      <c r="O356" s="573" t="s">
        <v>221</v>
      </c>
      <c r="P356" s="573" t="s">
        <v>879</v>
      </c>
      <c r="Q356" s="520">
        <v>3</v>
      </c>
      <c r="R356" s="520">
        <v>1.5</v>
      </c>
      <c r="S356" s="521">
        <v>4.5</v>
      </c>
      <c r="T356" s="522">
        <v>1</v>
      </c>
      <c r="U356" s="523"/>
      <c r="V356" s="523">
        <v>1</v>
      </c>
      <c r="W356" s="523"/>
      <c r="X356" s="523">
        <v>0</v>
      </c>
      <c r="Y356" s="524"/>
      <c r="Z356" s="524"/>
      <c r="AA356" s="524"/>
      <c r="AB356" s="519" t="s">
        <v>6248</v>
      </c>
      <c r="AC356" s="519" t="s">
        <v>6263</v>
      </c>
      <c r="AD356" s="608">
        <v>1034700879102</v>
      </c>
      <c r="AE356" s="519" t="s">
        <v>6264</v>
      </c>
      <c r="AF356" s="519" t="s">
        <v>6265</v>
      </c>
      <c r="AG356" s="519" t="s">
        <v>6266</v>
      </c>
      <c r="AH356" s="579" t="s">
        <v>6264</v>
      </c>
      <c r="AI356" s="519" t="s">
        <v>6263</v>
      </c>
      <c r="AJ356" s="526">
        <v>1034700879102</v>
      </c>
      <c r="AK356" s="519" t="s">
        <v>17042</v>
      </c>
      <c r="AL356" s="520">
        <v>0.19</v>
      </c>
      <c r="AM356" s="648">
        <v>147</v>
      </c>
      <c r="AN356" s="520">
        <v>7.6520547945205478E-2</v>
      </c>
      <c r="AO356" s="520">
        <v>0</v>
      </c>
      <c r="AP356" s="528">
        <v>7.6520547945205478E-2</v>
      </c>
      <c r="AQ356" s="520">
        <v>7.6520547945205478E-2</v>
      </c>
      <c r="AR356" s="520">
        <v>0</v>
      </c>
      <c r="AS356" s="520">
        <v>7.6520547945205478E-2</v>
      </c>
      <c r="AT356" s="520">
        <v>2.2956164383561641</v>
      </c>
      <c r="AU356" s="529" t="s">
        <v>231</v>
      </c>
      <c r="AV356" s="530" t="s">
        <v>431</v>
      </c>
      <c r="AW356" s="519" t="s">
        <v>325</v>
      </c>
      <c r="AX356" s="519" t="s">
        <v>5890</v>
      </c>
      <c r="AY356" s="531" t="s">
        <v>6267</v>
      </c>
      <c r="AZ356" s="519" t="s">
        <v>234</v>
      </c>
      <c r="BB356" s="533"/>
    </row>
    <row r="357" spans="1:54" s="166" customFormat="1" ht="15" customHeight="1" x14ac:dyDescent="0.25">
      <c r="A357" s="182">
        <v>728</v>
      </c>
      <c r="B357" s="555"/>
      <c r="C357" s="581"/>
      <c r="D357" s="700" t="s">
        <v>17139</v>
      </c>
      <c r="E357" s="170" t="s">
        <v>51</v>
      </c>
      <c r="F357" s="166" t="s">
        <v>5890</v>
      </c>
      <c r="G357" s="166" t="s">
        <v>6268</v>
      </c>
      <c r="H357" s="166" t="s">
        <v>6269</v>
      </c>
      <c r="I357" s="166" t="s">
        <v>6270</v>
      </c>
      <c r="K357" s="166" t="s">
        <v>219</v>
      </c>
      <c r="L357" s="166" t="s">
        <v>220</v>
      </c>
      <c r="M357" s="166" t="s">
        <v>221</v>
      </c>
      <c r="N357" s="166" t="s">
        <v>222</v>
      </c>
      <c r="O357" s="166" t="s">
        <v>317</v>
      </c>
      <c r="P357" s="166">
        <v>0</v>
      </c>
      <c r="Q357" s="186">
        <v>8</v>
      </c>
      <c r="R357" s="186">
        <v>2</v>
      </c>
      <c r="S357" s="168">
        <v>16</v>
      </c>
      <c r="T357" s="59">
        <v>2</v>
      </c>
      <c r="U357" s="340"/>
      <c r="V357" s="340">
        <v>0</v>
      </c>
      <c r="W357" s="340"/>
      <c r="X357" s="340">
        <v>0</v>
      </c>
      <c r="Y357" s="183"/>
      <c r="Z357" s="183"/>
      <c r="AA357" s="183"/>
      <c r="AB357" s="198" t="s">
        <v>6271</v>
      </c>
      <c r="AC357" s="170" t="s">
        <v>6272</v>
      </c>
      <c r="AD357" s="185" t="s">
        <v>6273</v>
      </c>
      <c r="AE357" s="166" t="s">
        <v>6274</v>
      </c>
      <c r="AF357" s="166" t="s">
        <v>6275</v>
      </c>
      <c r="AG357" s="198" t="s">
        <v>6276</v>
      </c>
      <c r="AH357" s="166" t="s">
        <v>6277</v>
      </c>
      <c r="AI357" s="166" t="s">
        <v>6278</v>
      </c>
      <c r="AJ357" s="165" t="s">
        <v>6273</v>
      </c>
      <c r="AK357" s="166" t="s">
        <v>17046</v>
      </c>
      <c r="AL357" s="167">
        <v>0.87</v>
      </c>
      <c r="AM357" s="184">
        <v>30</v>
      </c>
      <c r="AN357" s="186">
        <v>7.1506849315068496E-2</v>
      </c>
      <c r="AO357" s="186">
        <v>0</v>
      </c>
      <c r="AP357" s="187">
        <v>7.1506849315068496E-2</v>
      </c>
      <c r="AQ357" s="186">
        <v>7.1506849315068496E-2</v>
      </c>
      <c r="AR357" s="186">
        <v>0</v>
      </c>
      <c r="AS357" s="186">
        <v>7.1506849315068496E-2</v>
      </c>
      <c r="AT357" s="186">
        <v>2.1452054794520548</v>
      </c>
      <c r="AU357" s="193" t="s">
        <v>231</v>
      </c>
      <c r="AV357" s="194"/>
      <c r="AW357" s="166" t="s">
        <v>325</v>
      </c>
      <c r="AX357" s="166" t="s">
        <v>5890</v>
      </c>
      <c r="AY357" s="195" t="s">
        <v>6279</v>
      </c>
      <c r="AZ357" s="166" t="s">
        <v>234</v>
      </c>
      <c r="BB357" s="196"/>
    </row>
    <row r="358" spans="1:54" s="166" customFormat="1" ht="15" customHeight="1" x14ac:dyDescent="0.25">
      <c r="A358" s="182">
        <v>729</v>
      </c>
      <c r="B358" s="555"/>
      <c r="C358" s="581"/>
      <c r="D358" s="700" t="s">
        <v>17139</v>
      </c>
      <c r="E358" s="166" t="s">
        <v>51</v>
      </c>
      <c r="F358" s="166" t="s">
        <v>5890</v>
      </c>
      <c r="G358" s="166" t="s">
        <v>6280</v>
      </c>
      <c r="H358" s="166" t="s">
        <v>6281</v>
      </c>
      <c r="I358" s="166" t="s">
        <v>6282</v>
      </c>
      <c r="K358" s="166" t="s">
        <v>219</v>
      </c>
      <c r="L358" s="166" t="s">
        <v>220</v>
      </c>
      <c r="M358" s="166" t="s">
        <v>317</v>
      </c>
      <c r="N358" s="166">
        <v>0</v>
      </c>
      <c r="O358" s="166" t="s">
        <v>317</v>
      </c>
      <c r="P358" s="166">
        <v>0</v>
      </c>
      <c r="Q358" s="186">
        <v>2</v>
      </c>
      <c r="R358" s="186">
        <v>2</v>
      </c>
      <c r="S358" s="168">
        <v>4</v>
      </c>
      <c r="T358" s="59">
        <v>1</v>
      </c>
      <c r="U358" s="340"/>
      <c r="V358" s="340">
        <v>1</v>
      </c>
      <c r="W358" s="340"/>
      <c r="X358" s="340">
        <v>0</v>
      </c>
      <c r="Y358" s="183"/>
      <c r="Z358" s="183"/>
      <c r="AA358" s="183"/>
      <c r="AB358" s="166" t="s">
        <v>6283</v>
      </c>
      <c r="AC358" s="166" t="s">
        <v>6284</v>
      </c>
      <c r="AD358" s="228" t="s">
        <v>6285</v>
      </c>
      <c r="AE358" s="166" t="s">
        <v>6286</v>
      </c>
      <c r="AF358" s="228" t="s">
        <v>6287</v>
      </c>
      <c r="AG358" s="198" t="s">
        <v>6288</v>
      </c>
      <c r="AH358" s="166" t="s">
        <v>6286</v>
      </c>
      <c r="AI358" s="166" t="s">
        <v>6289</v>
      </c>
      <c r="AJ358" s="165" t="s">
        <v>6285</v>
      </c>
      <c r="AK358" s="166" t="s">
        <v>17014</v>
      </c>
      <c r="AL358" s="167">
        <v>0.39</v>
      </c>
      <c r="AM358" s="184">
        <v>90</v>
      </c>
      <c r="AN358" s="186">
        <v>9.6164383561643835E-2</v>
      </c>
      <c r="AO358" s="186">
        <v>0</v>
      </c>
      <c r="AP358" s="187">
        <v>9.6164383561643835E-2</v>
      </c>
      <c r="AQ358" s="186">
        <v>9.6164383561643835E-2</v>
      </c>
      <c r="AR358" s="186">
        <v>0</v>
      </c>
      <c r="AS358" s="186">
        <v>9.6164383561643835E-2</v>
      </c>
      <c r="AT358" s="186">
        <v>2.8849315068493149</v>
      </c>
      <c r="AU358" s="193" t="s">
        <v>231</v>
      </c>
      <c r="AV358" s="194"/>
      <c r="AW358" s="166" t="s">
        <v>325</v>
      </c>
      <c r="AX358" s="166" t="s">
        <v>5890</v>
      </c>
      <c r="AY358" s="195" t="s">
        <v>6290</v>
      </c>
      <c r="AZ358" s="166" t="s">
        <v>234</v>
      </c>
      <c r="BB358" s="196"/>
    </row>
    <row r="359" spans="1:54" s="519" customFormat="1" ht="24" customHeight="1" x14ac:dyDescent="0.25">
      <c r="A359" s="518">
        <v>730</v>
      </c>
      <c r="B359" s="557" t="s">
        <v>17088</v>
      </c>
      <c r="C359" s="664" t="s">
        <v>17090</v>
      </c>
      <c r="D359" s="701">
        <v>2020</v>
      </c>
      <c r="E359" s="519" t="s">
        <v>51</v>
      </c>
      <c r="F359" s="519" t="s">
        <v>5890</v>
      </c>
      <c r="G359" s="519" t="s">
        <v>6291</v>
      </c>
      <c r="H359" s="519" t="s">
        <v>6292</v>
      </c>
      <c r="I359" s="519" t="s">
        <v>6293</v>
      </c>
      <c r="K359" s="519" t="s">
        <v>219</v>
      </c>
      <c r="L359" s="519" t="s">
        <v>316</v>
      </c>
      <c r="M359" s="519" t="s">
        <v>221</v>
      </c>
      <c r="N359" s="519" t="s">
        <v>1599</v>
      </c>
      <c r="O359" s="573" t="s">
        <v>221</v>
      </c>
      <c r="P359" s="573" t="s">
        <v>879</v>
      </c>
      <c r="Q359" s="520">
        <v>2.5</v>
      </c>
      <c r="R359" s="520">
        <v>1.5</v>
      </c>
      <c r="S359" s="521">
        <v>3.75</v>
      </c>
      <c r="T359" s="522">
        <v>1</v>
      </c>
      <c r="U359" s="523"/>
      <c r="V359" s="523">
        <v>1</v>
      </c>
      <c r="W359" s="523"/>
      <c r="X359" s="523">
        <v>0</v>
      </c>
      <c r="Y359" s="524"/>
      <c r="Z359" s="524"/>
      <c r="AA359" s="524"/>
      <c r="AB359" s="519" t="s">
        <v>6283</v>
      </c>
      <c r="AC359" s="519" t="s">
        <v>6294</v>
      </c>
      <c r="AD359" s="622" t="s">
        <v>6295</v>
      </c>
      <c r="AE359" s="519" t="s">
        <v>6296</v>
      </c>
      <c r="AF359" s="519" t="s">
        <v>6297</v>
      </c>
      <c r="AG359" s="573" t="s">
        <v>6298</v>
      </c>
      <c r="AH359" s="519" t="s">
        <v>6299</v>
      </c>
      <c r="AI359" s="519" t="s">
        <v>6300</v>
      </c>
      <c r="AJ359" s="526" t="s">
        <v>6295</v>
      </c>
      <c r="AK359" s="519" t="s">
        <v>17014</v>
      </c>
      <c r="AL359" s="527">
        <v>0.39</v>
      </c>
      <c r="AM359" s="648">
        <v>149</v>
      </c>
      <c r="AN359" s="520">
        <v>0.15920547945205479</v>
      </c>
      <c r="AO359" s="520">
        <v>0</v>
      </c>
      <c r="AP359" s="528">
        <v>0.15920547945205479</v>
      </c>
      <c r="AQ359" s="520">
        <v>0.15920547945205479</v>
      </c>
      <c r="AR359" s="520">
        <v>0</v>
      </c>
      <c r="AS359" s="520">
        <v>0.15920547945205479</v>
      </c>
      <c r="AT359" s="520">
        <v>4.7761643835616434</v>
      </c>
      <c r="AU359" s="529" t="s">
        <v>231</v>
      </c>
      <c r="AV359" s="530" t="s">
        <v>431</v>
      </c>
      <c r="AW359" s="519" t="s">
        <v>325</v>
      </c>
      <c r="AX359" s="519" t="s">
        <v>5890</v>
      </c>
      <c r="AY359" s="531" t="s">
        <v>6301</v>
      </c>
      <c r="AZ359" s="519" t="s">
        <v>234</v>
      </c>
      <c r="BB359" s="533"/>
    </row>
    <row r="360" spans="1:54" s="166" customFormat="1" ht="15" customHeight="1" x14ac:dyDescent="0.25">
      <c r="A360" s="182">
        <v>731</v>
      </c>
      <c r="B360" s="555"/>
      <c r="C360" s="581"/>
      <c r="D360" s="700" t="s">
        <v>17139</v>
      </c>
      <c r="E360" s="166" t="s">
        <v>51</v>
      </c>
      <c r="F360" s="166" t="s">
        <v>5890</v>
      </c>
      <c r="G360" s="166" t="s">
        <v>6302</v>
      </c>
      <c r="H360" s="166" t="s">
        <v>6303</v>
      </c>
      <c r="I360" s="166" t="s">
        <v>6304</v>
      </c>
      <c r="K360" s="166" t="s">
        <v>732</v>
      </c>
      <c r="L360" s="166">
        <v>0</v>
      </c>
      <c r="M360" s="166" t="s">
        <v>317</v>
      </c>
      <c r="N360" s="166">
        <v>0</v>
      </c>
      <c r="O360" s="166" t="s">
        <v>317</v>
      </c>
      <c r="P360" s="166">
        <v>0</v>
      </c>
      <c r="Q360" s="186">
        <v>2.5</v>
      </c>
      <c r="R360" s="186">
        <v>1.5</v>
      </c>
      <c r="S360" s="168">
        <v>3.75</v>
      </c>
      <c r="T360" s="59">
        <v>1</v>
      </c>
      <c r="U360" s="340"/>
      <c r="V360" s="340">
        <v>0</v>
      </c>
      <c r="W360" s="340"/>
      <c r="X360" s="340">
        <v>0</v>
      </c>
      <c r="Y360" s="183"/>
      <c r="Z360" s="183"/>
      <c r="AA360" s="183"/>
      <c r="AB360" s="166" t="s">
        <v>6283</v>
      </c>
      <c r="AC360" s="166" t="s">
        <v>6305</v>
      </c>
      <c r="AD360" s="228" t="s">
        <v>6306</v>
      </c>
      <c r="AE360" s="166" t="s">
        <v>6307</v>
      </c>
      <c r="AF360" s="228" t="s">
        <v>6308</v>
      </c>
      <c r="AG360" s="198" t="s">
        <v>6309</v>
      </c>
      <c r="AH360" s="166" t="s">
        <v>6310</v>
      </c>
      <c r="AI360" s="166" t="s">
        <v>6311</v>
      </c>
      <c r="AJ360" s="165" t="s">
        <v>6306</v>
      </c>
      <c r="AK360" s="166" t="s">
        <v>17014</v>
      </c>
      <c r="AL360" s="167">
        <v>0.39</v>
      </c>
      <c r="AM360" s="184">
        <v>35</v>
      </c>
      <c r="AN360" s="186">
        <v>3.7397260273972603E-2</v>
      </c>
      <c r="AO360" s="186">
        <v>0</v>
      </c>
      <c r="AP360" s="187">
        <v>3.7397260273972603E-2</v>
      </c>
      <c r="AQ360" s="186">
        <v>3.7397260273972603E-2</v>
      </c>
      <c r="AR360" s="186">
        <v>0</v>
      </c>
      <c r="AS360" s="186">
        <v>3.7397260273972603E-2</v>
      </c>
      <c r="AT360" s="186">
        <v>1.1219178082191781</v>
      </c>
      <c r="AU360" s="193" t="s">
        <v>231</v>
      </c>
      <c r="AV360" s="194"/>
      <c r="AW360" s="166" t="s">
        <v>325</v>
      </c>
      <c r="AX360" s="166" t="s">
        <v>5890</v>
      </c>
      <c r="AY360" s="195" t="s">
        <v>6312</v>
      </c>
      <c r="AZ360" s="166" t="s">
        <v>234</v>
      </c>
      <c r="BB360" s="196"/>
    </row>
    <row r="361" spans="1:54" s="166" customFormat="1" ht="15" customHeight="1" x14ac:dyDescent="0.25">
      <c r="A361" s="182">
        <v>735</v>
      </c>
      <c r="B361" s="555"/>
      <c r="C361" s="581"/>
      <c r="D361" s="700" t="s">
        <v>17139</v>
      </c>
      <c r="E361" s="166" t="s">
        <v>51</v>
      </c>
      <c r="F361" s="166" t="s">
        <v>5890</v>
      </c>
      <c r="G361" s="166" t="s">
        <v>6333</v>
      </c>
      <c r="H361" s="166" t="s">
        <v>6334</v>
      </c>
      <c r="I361" s="166" t="s">
        <v>6335</v>
      </c>
      <c r="K361" s="166" t="s">
        <v>219</v>
      </c>
      <c r="L361" s="166" t="s">
        <v>220</v>
      </c>
      <c r="M361" s="166" t="s">
        <v>221</v>
      </c>
      <c r="N361" s="166" t="s">
        <v>6216</v>
      </c>
      <c r="O361" s="166" t="s">
        <v>317</v>
      </c>
      <c r="P361" s="166">
        <v>0</v>
      </c>
      <c r="Q361" s="186">
        <v>3</v>
      </c>
      <c r="R361" s="186">
        <v>1.5</v>
      </c>
      <c r="S361" s="168">
        <v>4.5</v>
      </c>
      <c r="T361" s="59">
        <v>1</v>
      </c>
      <c r="U361" s="340"/>
      <c r="V361" s="340">
        <v>0</v>
      </c>
      <c r="W361" s="340"/>
      <c r="X361" s="340">
        <v>0</v>
      </c>
      <c r="Y361" s="183"/>
      <c r="Z361" s="183"/>
      <c r="AA361" s="183"/>
      <c r="AB361" s="166" t="s">
        <v>6336</v>
      </c>
      <c r="AC361" s="166" t="s">
        <v>6337</v>
      </c>
      <c r="AD361" s="228" t="s">
        <v>6326</v>
      </c>
      <c r="AE361" s="166" t="s">
        <v>6338</v>
      </c>
      <c r="AF361" s="228" t="s">
        <v>6339</v>
      </c>
      <c r="AG361" s="166" t="s">
        <v>230</v>
      </c>
      <c r="AH361" s="166" t="s">
        <v>6340</v>
      </c>
      <c r="AI361" s="166" t="s">
        <v>6337</v>
      </c>
      <c r="AJ361" s="165" t="s">
        <v>6326</v>
      </c>
      <c r="AK361" s="166" t="s">
        <v>17019</v>
      </c>
      <c r="AL361" s="167">
        <v>0.87</v>
      </c>
      <c r="AM361" s="184">
        <v>30</v>
      </c>
      <c r="AN361" s="186">
        <v>7.1506849315068496E-2</v>
      </c>
      <c r="AO361" s="186">
        <v>0</v>
      </c>
      <c r="AP361" s="187">
        <v>7.1506849315068496E-2</v>
      </c>
      <c r="AQ361" s="186">
        <v>7.1506849315068496E-2</v>
      </c>
      <c r="AR361" s="186">
        <v>0</v>
      </c>
      <c r="AS361" s="186">
        <v>7.1506849315068496E-2</v>
      </c>
      <c r="AT361" s="186">
        <v>2.1452054794520548</v>
      </c>
      <c r="AU361" s="193" t="s">
        <v>231</v>
      </c>
      <c r="AV361" s="194"/>
      <c r="AW361" s="166" t="s">
        <v>325</v>
      </c>
      <c r="AX361" s="166" t="s">
        <v>5890</v>
      </c>
      <c r="AY361" s="195" t="s">
        <v>6341</v>
      </c>
      <c r="AZ361" s="166" t="s">
        <v>234</v>
      </c>
      <c r="BB361" s="196"/>
    </row>
    <row r="362" spans="1:54" s="166" customFormat="1" ht="15" customHeight="1" x14ac:dyDescent="0.25">
      <c r="A362" s="182">
        <v>738</v>
      </c>
      <c r="B362" s="555"/>
      <c r="C362" s="581"/>
      <c r="D362" s="700" t="s">
        <v>17138</v>
      </c>
      <c r="E362" s="166" t="s">
        <v>51</v>
      </c>
      <c r="F362" s="166" t="s">
        <v>5890</v>
      </c>
      <c r="G362" s="166" t="s">
        <v>6350</v>
      </c>
      <c r="H362" s="166" t="s">
        <v>6351</v>
      </c>
      <c r="I362" s="166" t="s">
        <v>6352</v>
      </c>
      <c r="K362" s="166" t="s">
        <v>732</v>
      </c>
      <c r="L362" s="166">
        <v>0</v>
      </c>
      <c r="M362" s="166" t="s">
        <v>317</v>
      </c>
      <c r="N362" s="166">
        <v>0</v>
      </c>
      <c r="O362" s="166" t="s">
        <v>317</v>
      </c>
      <c r="P362" s="166">
        <v>0</v>
      </c>
      <c r="Q362" s="186">
        <v>9</v>
      </c>
      <c r="R362" s="186">
        <v>1.5</v>
      </c>
      <c r="S362" s="168">
        <v>13.5</v>
      </c>
      <c r="T362" s="59">
        <v>1</v>
      </c>
      <c r="U362" s="340"/>
      <c r="V362" s="340">
        <v>0</v>
      </c>
      <c r="W362" s="340"/>
      <c r="X362" s="340">
        <v>0</v>
      </c>
      <c r="Y362" s="183"/>
      <c r="Z362" s="183"/>
      <c r="AA362" s="183"/>
      <c r="AB362" s="166" t="s">
        <v>6353</v>
      </c>
      <c r="AC362" s="166" t="s">
        <v>6354</v>
      </c>
      <c r="AD362" s="228" t="s">
        <v>6355</v>
      </c>
      <c r="AE362" s="166" t="s">
        <v>6356</v>
      </c>
      <c r="AF362" s="228" t="s">
        <v>6357</v>
      </c>
      <c r="AG362" s="198" t="s">
        <v>6358</v>
      </c>
      <c r="AH362" s="166" t="s">
        <v>6359</v>
      </c>
      <c r="AI362" s="166" t="s">
        <v>6354</v>
      </c>
      <c r="AJ362" s="165" t="s">
        <v>6360</v>
      </c>
      <c r="AK362" s="166" t="s">
        <v>17019</v>
      </c>
      <c r="AL362" s="167">
        <v>0.87</v>
      </c>
      <c r="AM362" s="184">
        <v>63</v>
      </c>
      <c r="AN362" s="186">
        <v>0.15016438356164385</v>
      </c>
      <c r="AO362" s="186">
        <v>0</v>
      </c>
      <c r="AP362" s="187">
        <v>0.15016438356164385</v>
      </c>
      <c r="AQ362" s="186">
        <v>0.15016438356164385</v>
      </c>
      <c r="AR362" s="186">
        <v>0</v>
      </c>
      <c r="AS362" s="186">
        <v>0.15016438356164385</v>
      </c>
      <c r="AT362" s="186">
        <v>4.5049315068493154</v>
      </c>
      <c r="AU362" s="193" t="s">
        <v>231</v>
      </c>
      <c r="AV362" s="194"/>
      <c r="AW362" s="166" t="s">
        <v>325</v>
      </c>
      <c r="AX362" s="166" t="s">
        <v>5890</v>
      </c>
      <c r="AY362" s="195" t="s">
        <v>6361</v>
      </c>
      <c r="AZ362" s="166" t="s">
        <v>234</v>
      </c>
      <c r="BB362" s="196"/>
    </row>
    <row r="363" spans="1:54" s="166" customFormat="1" ht="15" customHeight="1" x14ac:dyDescent="0.25">
      <c r="A363" s="182">
        <v>739</v>
      </c>
      <c r="B363" s="555"/>
      <c r="C363" s="581"/>
      <c r="D363" s="700" t="s">
        <v>17139</v>
      </c>
      <c r="E363" s="166" t="s">
        <v>51</v>
      </c>
      <c r="F363" s="166" t="s">
        <v>5890</v>
      </c>
      <c r="G363" s="166" t="s">
        <v>6362</v>
      </c>
      <c r="H363" s="166" t="s">
        <v>6363</v>
      </c>
      <c r="I363" s="166" t="s">
        <v>6364</v>
      </c>
      <c r="K363" s="166" t="s">
        <v>732</v>
      </c>
      <c r="L363" s="166">
        <v>0</v>
      </c>
      <c r="M363" s="166" t="s">
        <v>317</v>
      </c>
      <c r="N363" s="166">
        <v>0</v>
      </c>
      <c r="O363" s="166" t="s">
        <v>317</v>
      </c>
      <c r="P363" s="166">
        <v>0</v>
      </c>
      <c r="Q363" s="186">
        <v>2</v>
      </c>
      <c r="R363" s="186">
        <v>1.5</v>
      </c>
      <c r="S363" s="168">
        <v>3</v>
      </c>
      <c r="T363" s="59">
        <v>1</v>
      </c>
      <c r="U363" s="340"/>
      <c r="V363" s="340">
        <v>0</v>
      </c>
      <c r="W363" s="340"/>
      <c r="X363" s="340">
        <v>0</v>
      </c>
      <c r="Y363" s="183"/>
      <c r="Z363" s="183"/>
      <c r="AA363" s="183"/>
      <c r="AB363" s="166" t="s">
        <v>6365</v>
      </c>
      <c r="AC363" s="166" t="s">
        <v>6366</v>
      </c>
      <c r="AD363" s="228" t="s">
        <v>6367</v>
      </c>
      <c r="AE363" s="166" t="s">
        <v>6368</v>
      </c>
      <c r="AF363" s="228" t="s">
        <v>6369</v>
      </c>
      <c r="AG363" s="198" t="s">
        <v>6370</v>
      </c>
      <c r="AH363" s="166" t="s">
        <v>6368</v>
      </c>
      <c r="AI363" s="166" t="s">
        <v>6371</v>
      </c>
      <c r="AJ363" s="165" t="s">
        <v>6367</v>
      </c>
      <c r="AK363" s="203" t="s">
        <v>17024</v>
      </c>
      <c r="AL363" s="167">
        <v>0.06</v>
      </c>
      <c r="AM363" s="186">
        <v>715.5</v>
      </c>
      <c r="AN363" s="186">
        <v>0.11761643835616438</v>
      </c>
      <c r="AO363" s="186">
        <v>0</v>
      </c>
      <c r="AP363" s="187">
        <v>0.11761643835616438</v>
      </c>
      <c r="AQ363" s="186">
        <v>0.11761643835616438</v>
      </c>
      <c r="AR363" s="186">
        <v>0</v>
      </c>
      <c r="AS363" s="186">
        <v>0.11761643835616438</v>
      </c>
      <c r="AT363" s="186">
        <v>3.5284931506849313</v>
      </c>
      <c r="AU363" s="193" t="s">
        <v>231</v>
      </c>
      <c r="AV363" s="194"/>
      <c r="AW363" s="166" t="s">
        <v>325</v>
      </c>
      <c r="AX363" s="166" t="s">
        <v>5890</v>
      </c>
      <c r="AY363" s="195" t="s">
        <v>6372</v>
      </c>
      <c r="AZ363" s="166" t="s">
        <v>234</v>
      </c>
      <c r="BB363" s="196"/>
    </row>
    <row r="364" spans="1:54" s="166" customFormat="1" ht="15" customHeight="1" x14ac:dyDescent="0.25">
      <c r="A364" s="182">
        <v>740</v>
      </c>
      <c r="B364" s="555"/>
      <c r="C364" s="581"/>
      <c r="D364" s="700" t="s">
        <v>17139</v>
      </c>
      <c r="E364" s="166" t="s">
        <v>51</v>
      </c>
      <c r="F364" s="166" t="s">
        <v>5890</v>
      </c>
      <c r="G364" s="166" t="s">
        <v>6362</v>
      </c>
      <c r="H364" s="166" t="s">
        <v>6363</v>
      </c>
      <c r="I364" s="166" t="s">
        <v>6364</v>
      </c>
      <c r="K364" s="166" t="s">
        <v>732</v>
      </c>
      <c r="L364" s="166">
        <v>0</v>
      </c>
      <c r="M364" s="166" t="s">
        <v>317</v>
      </c>
      <c r="N364" s="166">
        <v>0</v>
      </c>
      <c r="O364" s="166" t="s">
        <v>317</v>
      </c>
      <c r="P364" s="166">
        <v>0</v>
      </c>
      <c r="Q364" s="186">
        <v>2</v>
      </c>
      <c r="R364" s="186">
        <v>1.5</v>
      </c>
      <c r="S364" s="168">
        <v>3</v>
      </c>
      <c r="T364" s="59">
        <v>1</v>
      </c>
      <c r="U364" s="340" t="s">
        <v>6373</v>
      </c>
      <c r="V364" s="340">
        <v>0</v>
      </c>
      <c r="W364" s="340"/>
      <c r="X364" s="340">
        <v>0</v>
      </c>
      <c r="Y364" s="183"/>
      <c r="Z364" s="183"/>
      <c r="AA364" s="183"/>
      <c r="AB364" s="166" t="s">
        <v>6365</v>
      </c>
      <c r="AC364" s="166" t="s">
        <v>6374</v>
      </c>
      <c r="AD364" s="228" t="s">
        <v>6360</v>
      </c>
      <c r="AE364" s="166" t="s">
        <v>6375</v>
      </c>
      <c r="AF364" s="166" t="s">
        <v>6376</v>
      </c>
      <c r="AG364" s="198" t="s">
        <v>6377</v>
      </c>
      <c r="AH364" s="166" t="s">
        <v>6378</v>
      </c>
      <c r="AI364" s="166" t="s">
        <v>6379</v>
      </c>
      <c r="AJ364" s="165" t="s">
        <v>6360</v>
      </c>
      <c r="AK364" s="203" t="s">
        <v>17008</v>
      </c>
      <c r="AL364" s="167">
        <v>0.06</v>
      </c>
      <c r="AM364" s="186">
        <v>279.60000000000002</v>
      </c>
      <c r="AN364" s="186">
        <v>4.5961643835616441E-2</v>
      </c>
      <c r="AO364" s="186">
        <v>0</v>
      </c>
      <c r="AP364" s="187">
        <v>4.5961643835616441E-2</v>
      </c>
      <c r="AQ364" s="186">
        <v>4.5961643835616441E-2</v>
      </c>
      <c r="AR364" s="186">
        <v>0</v>
      </c>
      <c r="AS364" s="186">
        <v>4.5961643835616441E-2</v>
      </c>
      <c r="AT364" s="186">
        <v>1.3788493150684933</v>
      </c>
      <c r="AU364" s="193" t="s">
        <v>231</v>
      </c>
      <c r="AV364" s="194"/>
      <c r="AW364" s="166" t="s">
        <v>325</v>
      </c>
      <c r="AX364" s="166" t="s">
        <v>5890</v>
      </c>
      <c r="AY364" s="195" t="s">
        <v>6372</v>
      </c>
      <c r="AZ364" s="166" t="s">
        <v>234</v>
      </c>
      <c r="BB364" s="196"/>
    </row>
    <row r="365" spans="1:54" s="166" customFormat="1" ht="15" customHeight="1" x14ac:dyDescent="0.25">
      <c r="A365" s="182">
        <v>741</v>
      </c>
      <c r="B365" s="555"/>
      <c r="C365" s="581"/>
      <c r="D365" s="700" t="s">
        <v>17139</v>
      </c>
      <c r="E365" s="166" t="s">
        <v>51</v>
      </c>
      <c r="F365" s="166" t="s">
        <v>5890</v>
      </c>
      <c r="G365" s="166" t="s">
        <v>6380</v>
      </c>
      <c r="H365" s="166" t="s">
        <v>6381</v>
      </c>
      <c r="I365" s="166" t="s">
        <v>6382</v>
      </c>
      <c r="K365" s="166" t="s">
        <v>732</v>
      </c>
      <c r="L365" s="166">
        <v>0</v>
      </c>
      <c r="M365" s="166" t="s">
        <v>317</v>
      </c>
      <c r="N365" s="166">
        <v>0</v>
      </c>
      <c r="O365" s="166" t="s">
        <v>317</v>
      </c>
      <c r="P365" s="166">
        <v>0</v>
      </c>
      <c r="Q365" s="186">
        <v>2</v>
      </c>
      <c r="R365" s="186">
        <v>1.5</v>
      </c>
      <c r="S365" s="168">
        <v>3</v>
      </c>
      <c r="T365" s="59">
        <v>1</v>
      </c>
      <c r="U365" s="340"/>
      <c r="V365" s="340">
        <v>0</v>
      </c>
      <c r="W365" s="340"/>
      <c r="X365" s="340">
        <v>0</v>
      </c>
      <c r="Y365" s="183"/>
      <c r="Z365" s="183"/>
      <c r="AA365" s="183"/>
      <c r="AB365" s="166" t="s">
        <v>6353</v>
      </c>
      <c r="AC365" s="166" t="s">
        <v>6383</v>
      </c>
      <c r="AD365" s="228" t="s">
        <v>6384</v>
      </c>
      <c r="AE365" s="166" t="s">
        <v>6385</v>
      </c>
      <c r="AF365" s="228" t="s">
        <v>6386</v>
      </c>
      <c r="AG365" s="198" t="s">
        <v>6387</v>
      </c>
      <c r="AH365" s="166" t="s">
        <v>6388</v>
      </c>
      <c r="AI365" s="166" t="s">
        <v>6389</v>
      </c>
      <c r="AJ365" s="165" t="s">
        <v>6384</v>
      </c>
      <c r="AK365" s="166" t="s">
        <v>17042</v>
      </c>
      <c r="AL365" s="167">
        <v>0.19</v>
      </c>
      <c r="AM365" s="186">
        <v>145</v>
      </c>
      <c r="AN365" s="186">
        <v>7.5479452054794519E-2</v>
      </c>
      <c r="AO365" s="186">
        <v>0</v>
      </c>
      <c r="AP365" s="187">
        <v>7.5479452054794519E-2</v>
      </c>
      <c r="AQ365" s="186">
        <v>7.5479452054794519E-2</v>
      </c>
      <c r="AR365" s="186">
        <v>0</v>
      </c>
      <c r="AS365" s="186">
        <v>7.5479452054794519E-2</v>
      </c>
      <c r="AT365" s="186">
        <v>2.2643835616438355</v>
      </c>
      <c r="AU365" s="193" t="s">
        <v>231</v>
      </c>
      <c r="AV365" s="194"/>
      <c r="AW365" s="166" t="s">
        <v>325</v>
      </c>
      <c r="AX365" s="166" t="s">
        <v>5890</v>
      </c>
      <c r="AY365" s="195" t="s">
        <v>6390</v>
      </c>
      <c r="AZ365" s="166" t="s">
        <v>234</v>
      </c>
      <c r="BB365" s="196"/>
    </row>
    <row r="366" spans="1:54" s="166" customFormat="1" ht="15" customHeight="1" x14ac:dyDescent="0.25">
      <c r="A366" s="182">
        <v>742</v>
      </c>
      <c r="B366" s="555"/>
      <c r="C366" s="581"/>
      <c r="D366" s="700" t="s">
        <v>17138</v>
      </c>
      <c r="E366" s="166" t="s">
        <v>51</v>
      </c>
      <c r="F366" s="166" t="s">
        <v>5890</v>
      </c>
      <c r="G366" s="166" t="s">
        <v>6391</v>
      </c>
      <c r="H366" s="166" t="s">
        <v>6392</v>
      </c>
      <c r="I366" s="166" t="s">
        <v>6393</v>
      </c>
      <c r="K366" s="166" t="s">
        <v>219</v>
      </c>
      <c r="L366" s="166" t="s">
        <v>220</v>
      </c>
      <c r="M366" s="166" t="s">
        <v>221</v>
      </c>
      <c r="N366" s="166" t="s">
        <v>222</v>
      </c>
      <c r="O366" s="166" t="s">
        <v>317</v>
      </c>
      <c r="P366" s="166">
        <v>0</v>
      </c>
      <c r="Q366" s="186">
        <v>3</v>
      </c>
      <c r="R366" s="186">
        <v>1.5</v>
      </c>
      <c r="S366" s="168">
        <v>4.5</v>
      </c>
      <c r="T366" s="59">
        <v>2</v>
      </c>
      <c r="U366" s="340"/>
      <c r="V366" s="340">
        <v>0</v>
      </c>
      <c r="W366" s="340"/>
      <c r="X366" s="340">
        <v>0</v>
      </c>
      <c r="Y366" s="183"/>
      <c r="Z366" s="183"/>
      <c r="AA366" s="183"/>
      <c r="AB366" s="166" t="s">
        <v>6365</v>
      </c>
      <c r="AC366" s="166" t="s">
        <v>6394</v>
      </c>
      <c r="AD366" s="228" t="s">
        <v>6395</v>
      </c>
      <c r="AE366" s="166" t="s">
        <v>6396</v>
      </c>
      <c r="AF366" s="228" t="s">
        <v>6397</v>
      </c>
      <c r="AG366" s="198" t="s">
        <v>6398</v>
      </c>
      <c r="AH366" s="166" t="s">
        <v>6399</v>
      </c>
      <c r="AI366" s="166" t="s">
        <v>6400</v>
      </c>
      <c r="AJ366" s="165" t="s">
        <v>6395</v>
      </c>
      <c r="AK366" s="166" t="s">
        <v>17015</v>
      </c>
      <c r="AL366" s="167">
        <v>0.14000000000000001</v>
      </c>
      <c r="AM366" s="184">
        <v>200</v>
      </c>
      <c r="AN366" s="186">
        <v>7.6712328767123292E-2</v>
      </c>
      <c r="AO366" s="186">
        <v>0</v>
      </c>
      <c r="AP366" s="187">
        <v>7.6712328767123292E-2</v>
      </c>
      <c r="AQ366" s="186">
        <v>7.6712328767123292E-2</v>
      </c>
      <c r="AR366" s="186">
        <v>0</v>
      </c>
      <c r="AS366" s="186">
        <v>7.6712328767123292E-2</v>
      </c>
      <c r="AT366" s="186">
        <v>2.3013698630136989</v>
      </c>
      <c r="AU366" s="193" t="s">
        <v>231</v>
      </c>
      <c r="AV366" s="194"/>
      <c r="AW366" s="166" t="s">
        <v>325</v>
      </c>
      <c r="AX366" s="166" t="s">
        <v>5890</v>
      </c>
      <c r="AY366" s="195" t="s">
        <v>6401</v>
      </c>
      <c r="AZ366" s="166" t="s">
        <v>234</v>
      </c>
      <c r="BB366" s="196"/>
    </row>
    <row r="367" spans="1:54" s="166" customFormat="1" ht="15" customHeight="1" x14ac:dyDescent="0.25">
      <c r="A367" s="182">
        <v>747</v>
      </c>
      <c r="B367" s="555"/>
      <c r="C367" s="581"/>
      <c r="D367" s="700" t="s">
        <v>17138</v>
      </c>
      <c r="E367" s="166" t="s">
        <v>51</v>
      </c>
      <c r="F367" s="166" t="s">
        <v>5890</v>
      </c>
      <c r="G367" s="166" t="s">
        <v>6433</v>
      </c>
      <c r="H367" s="166" t="s">
        <v>6434</v>
      </c>
      <c r="I367" s="166" t="s">
        <v>6435</v>
      </c>
      <c r="K367" s="166" t="s">
        <v>219</v>
      </c>
      <c r="L367" s="166" t="s">
        <v>316</v>
      </c>
      <c r="M367" s="166" t="s">
        <v>221</v>
      </c>
      <c r="N367" s="166" t="s">
        <v>879</v>
      </c>
      <c r="O367" s="166" t="s">
        <v>317</v>
      </c>
      <c r="P367" s="166">
        <v>0</v>
      </c>
      <c r="Q367" s="186">
        <v>2.5</v>
      </c>
      <c r="R367" s="186">
        <v>1.5</v>
      </c>
      <c r="S367" s="168">
        <v>3.75</v>
      </c>
      <c r="T367" s="59">
        <v>1</v>
      </c>
      <c r="U367" s="340"/>
      <c r="V367" s="340">
        <v>0</v>
      </c>
      <c r="W367" s="340"/>
      <c r="X367" s="340">
        <v>0</v>
      </c>
      <c r="Y367" s="183"/>
      <c r="Z367" s="183"/>
      <c r="AA367" s="183"/>
      <c r="AB367" s="166" t="s">
        <v>6353</v>
      </c>
      <c r="AC367" s="166" t="s">
        <v>6436</v>
      </c>
      <c r="AD367" s="228" t="s">
        <v>6437</v>
      </c>
      <c r="AE367" s="166" t="s">
        <v>6438</v>
      </c>
      <c r="AF367" s="166" t="s">
        <v>6439</v>
      </c>
      <c r="AG367" s="198" t="s">
        <v>6440</v>
      </c>
      <c r="AH367" s="166" t="s">
        <v>6441</v>
      </c>
      <c r="AI367" s="166" t="s">
        <v>6442</v>
      </c>
      <c r="AJ367" s="165" t="s">
        <v>6437</v>
      </c>
      <c r="AK367" s="166" t="s">
        <v>17042</v>
      </c>
      <c r="AL367" s="167">
        <v>0.19</v>
      </c>
      <c r="AM367" s="186">
        <v>298</v>
      </c>
      <c r="AN367" s="186">
        <v>0.15512328767123287</v>
      </c>
      <c r="AO367" s="186">
        <v>0</v>
      </c>
      <c r="AP367" s="187">
        <v>0.15512328767123287</v>
      </c>
      <c r="AQ367" s="186">
        <v>0.15512328767123287</v>
      </c>
      <c r="AR367" s="186">
        <v>0</v>
      </c>
      <c r="AS367" s="186">
        <v>0.15512328767123287</v>
      </c>
      <c r="AT367" s="186">
        <v>4.6536986301369865</v>
      </c>
      <c r="AU367" s="193" t="s">
        <v>231</v>
      </c>
      <c r="AV367" s="194"/>
      <c r="AW367" s="166" t="s">
        <v>325</v>
      </c>
      <c r="AX367" s="166" t="s">
        <v>5890</v>
      </c>
      <c r="AY367" s="195" t="s">
        <v>6443</v>
      </c>
      <c r="AZ367" s="166" t="s">
        <v>234</v>
      </c>
      <c r="BB367" s="196"/>
    </row>
    <row r="368" spans="1:54" s="519" customFormat="1" ht="25.5" customHeight="1" x14ac:dyDescent="0.25">
      <c r="A368" s="518">
        <v>748</v>
      </c>
      <c r="B368" s="557" t="s">
        <v>17088</v>
      </c>
      <c r="C368" s="664" t="s">
        <v>17090</v>
      </c>
      <c r="D368" s="701">
        <v>2020</v>
      </c>
      <c r="E368" s="519" t="s">
        <v>51</v>
      </c>
      <c r="F368" s="519" t="s">
        <v>5890</v>
      </c>
      <c r="G368" s="519" t="s">
        <v>6444</v>
      </c>
      <c r="H368" s="519" t="s">
        <v>6445</v>
      </c>
      <c r="I368" s="519" t="s">
        <v>6446</v>
      </c>
      <c r="K368" s="519" t="s">
        <v>219</v>
      </c>
      <c r="L368" s="519" t="s">
        <v>316</v>
      </c>
      <c r="M368" s="519" t="s">
        <v>221</v>
      </c>
      <c r="N368" s="519" t="s">
        <v>879</v>
      </c>
      <c r="O368" s="573" t="s">
        <v>221</v>
      </c>
      <c r="P368" s="573" t="s">
        <v>879</v>
      </c>
      <c r="Q368" s="520">
        <v>5</v>
      </c>
      <c r="R368" s="520">
        <v>1.5</v>
      </c>
      <c r="S368" s="521">
        <v>7.5</v>
      </c>
      <c r="T368" s="522">
        <v>1</v>
      </c>
      <c r="U368" s="523"/>
      <c r="V368" s="523">
        <v>1</v>
      </c>
      <c r="W368" s="523"/>
      <c r="X368" s="523">
        <v>0</v>
      </c>
      <c r="Y368" s="524"/>
      <c r="Z368" s="524"/>
      <c r="AA368" s="524"/>
      <c r="AB368" s="519" t="s">
        <v>6248</v>
      </c>
      <c r="AC368" s="519" t="s">
        <v>6447</v>
      </c>
      <c r="AD368" s="622" t="s">
        <v>6437</v>
      </c>
      <c r="AE368" s="519" t="s">
        <v>6438</v>
      </c>
      <c r="AF368" s="519" t="s">
        <v>6439</v>
      </c>
      <c r="AG368" s="573" t="s">
        <v>6440</v>
      </c>
      <c r="AH368" s="519" t="s">
        <v>6448</v>
      </c>
      <c r="AI368" s="519" t="s">
        <v>6449</v>
      </c>
      <c r="AJ368" s="526" t="s">
        <v>6437</v>
      </c>
      <c r="AK368" s="519" t="s">
        <v>17042</v>
      </c>
      <c r="AL368" s="527">
        <v>0.19</v>
      </c>
      <c r="AM368" s="520">
        <v>352</v>
      </c>
      <c r="AN368" s="520">
        <v>0.18323287671232877</v>
      </c>
      <c r="AO368" s="520">
        <v>0</v>
      </c>
      <c r="AP368" s="528">
        <v>0.18323287671232877</v>
      </c>
      <c r="AQ368" s="520">
        <v>0.18323287671232877</v>
      </c>
      <c r="AR368" s="520">
        <v>0</v>
      </c>
      <c r="AS368" s="520">
        <v>0.18323287671232877</v>
      </c>
      <c r="AT368" s="520">
        <v>5.496986301369863</v>
      </c>
      <c r="AU368" s="529" t="s">
        <v>231</v>
      </c>
      <c r="AV368" s="530" t="s">
        <v>431</v>
      </c>
      <c r="AW368" s="519" t="s">
        <v>325</v>
      </c>
      <c r="AX368" s="519" t="s">
        <v>5890</v>
      </c>
      <c r="AY368" s="531" t="s">
        <v>6450</v>
      </c>
      <c r="AZ368" s="519" t="s">
        <v>234</v>
      </c>
      <c r="BB368" s="533"/>
    </row>
    <row r="369" spans="1:55" s="166" customFormat="1" ht="15" customHeight="1" x14ac:dyDescent="0.25">
      <c r="A369" s="182">
        <v>749</v>
      </c>
      <c r="B369" s="555"/>
      <c r="C369" s="581"/>
      <c r="D369" s="700" t="s">
        <v>17140</v>
      </c>
      <c r="E369" s="166" t="s">
        <v>52</v>
      </c>
      <c r="F369" s="166" t="s">
        <v>5890</v>
      </c>
      <c r="G369" s="166" t="s">
        <v>6451</v>
      </c>
      <c r="H369" s="166" t="s">
        <v>6452</v>
      </c>
      <c r="I369" s="166" t="s">
        <v>6453</v>
      </c>
      <c r="K369" s="166" t="s">
        <v>732</v>
      </c>
      <c r="L369" s="166">
        <v>0</v>
      </c>
      <c r="M369" s="166" t="s">
        <v>317</v>
      </c>
      <c r="N369" s="166">
        <v>0</v>
      </c>
      <c r="O369" s="166" t="s">
        <v>317</v>
      </c>
      <c r="P369" s="166">
        <v>0</v>
      </c>
      <c r="Q369" s="199">
        <v>1.5</v>
      </c>
      <c r="R369" s="199">
        <v>1.5</v>
      </c>
      <c r="S369" s="168">
        <v>2.25</v>
      </c>
      <c r="T369" s="345">
        <v>1</v>
      </c>
      <c r="U369" s="346"/>
      <c r="V369" s="346">
        <v>0</v>
      </c>
      <c r="W369" s="346"/>
      <c r="X369" s="346">
        <v>0</v>
      </c>
      <c r="Y369" s="183"/>
      <c r="Z369" s="183"/>
      <c r="AA369" s="183"/>
      <c r="AB369" s="166" t="s">
        <v>6454</v>
      </c>
      <c r="AC369" s="166" t="s">
        <v>6455</v>
      </c>
      <c r="AD369" s="203">
        <v>1025003755831</v>
      </c>
      <c r="AE369" s="166" t="s">
        <v>6456</v>
      </c>
      <c r="AF369" s="203" t="s">
        <v>6457</v>
      </c>
      <c r="AG369" s="198" t="s">
        <v>6458</v>
      </c>
      <c r="AH369" s="166" t="s">
        <v>6459</v>
      </c>
      <c r="AI369" s="166" t="s">
        <v>6460</v>
      </c>
      <c r="AJ369" s="165">
        <v>1025003755831</v>
      </c>
      <c r="AK369" s="166" t="s">
        <v>17014</v>
      </c>
      <c r="AL369" s="186">
        <v>0.39</v>
      </c>
      <c r="AM369" s="184">
        <v>50</v>
      </c>
      <c r="AN369" s="186">
        <v>5.3424657534246578E-2</v>
      </c>
      <c r="AO369" s="186">
        <v>0</v>
      </c>
      <c r="AP369" s="187">
        <v>5.3424657534246578E-2</v>
      </c>
      <c r="AQ369" s="186">
        <v>5.3424657534246578E-2</v>
      </c>
      <c r="AR369" s="186">
        <v>0</v>
      </c>
      <c r="AS369" s="186">
        <v>5.3424657534246578E-2</v>
      </c>
      <c r="AT369" s="186">
        <v>1.6027397260273974</v>
      </c>
      <c r="AU369" s="193" t="s">
        <v>231</v>
      </c>
      <c r="AV369" s="194"/>
      <c r="AW369" s="166" t="s">
        <v>325</v>
      </c>
      <c r="AX369" s="166" t="s">
        <v>5890</v>
      </c>
      <c r="AY369" s="195" t="s">
        <v>6461</v>
      </c>
      <c r="AZ369" s="166" t="s">
        <v>234</v>
      </c>
      <c r="BB369" s="196"/>
    </row>
    <row r="370" spans="1:55" s="573" customFormat="1" ht="22.5" customHeight="1" x14ac:dyDescent="0.25">
      <c r="A370" s="518">
        <v>753</v>
      </c>
      <c r="B370" s="557" t="s">
        <v>17088</v>
      </c>
      <c r="C370" s="664" t="s">
        <v>17090</v>
      </c>
      <c r="D370" s="701">
        <v>2020</v>
      </c>
      <c r="E370" s="519" t="s">
        <v>52</v>
      </c>
      <c r="F370" s="519" t="s">
        <v>5890</v>
      </c>
      <c r="G370" s="519" t="s">
        <v>6484</v>
      </c>
      <c r="H370" s="519" t="s">
        <v>6485</v>
      </c>
      <c r="I370" s="519" t="s">
        <v>6486</v>
      </c>
      <c r="K370" s="519" t="s">
        <v>219</v>
      </c>
      <c r="L370" s="573" t="s">
        <v>220</v>
      </c>
      <c r="M370" s="519" t="s">
        <v>221</v>
      </c>
      <c r="N370" s="573" t="s">
        <v>222</v>
      </c>
      <c r="O370" s="573" t="s">
        <v>221</v>
      </c>
      <c r="P370" s="573" t="s">
        <v>879</v>
      </c>
      <c r="Q370" s="574">
        <v>5</v>
      </c>
      <c r="R370" s="574">
        <v>3.25</v>
      </c>
      <c r="S370" s="612">
        <v>16.25</v>
      </c>
      <c r="T370" s="613">
        <v>2</v>
      </c>
      <c r="U370" s="614"/>
      <c r="V370" s="614">
        <v>1</v>
      </c>
      <c r="W370" s="668"/>
      <c r="X370" s="614">
        <v>0</v>
      </c>
      <c r="Y370" s="650"/>
      <c r="Z370" s="650"/>
      <c r="AA370" s="650"/>
      <c r="AB370" s="573" t="s">
        <v>6248</v>
      </c>
      <c r="AC370" s="519" t="s">
        <v>6487</v>
      </c>
      <c r="AD370" s="608">
        <v>1035005901160</v>
      </c>
      <c r="AE370" s="519" t="s">
        <v>6488</v>
      </c>
      <c r="AF370" s="608" t="s">
        <v>6489</v>
      </c>
      <c r="AG370" s="573" t="s">
        <v>6490</v>
      </c>
      <c r="AH370" s="519" t="s">
        <v>6488</v>
      </c>
      <c r="AI370" s="519" t="s">
        <v>6491</v>
      </c>
      <c r="AJ370" s="526">
        <v>1035005901160</v>
      </c>
      <c r="AK370" s="519" t="s">
        <v>17042</v>
      </c>
      <c r="AL370" s="650">
        <v>0.19</v>
      </c>
      <c r="AM370" s="650">
        <v>55</v>
      </c>
      <c r="AN370" s="520">
        <v>2.8630136986301367E-2</v>
      </c>
      <c r="AO370" s="520">
        <v>0</v>
      </c>
      <c r="AP370" s="528">
        <v>2.8630136986301367E-2</v>
      </c>
      <c r="AQ370" s="520">
        <v>2.8630136986301367E-2</v>
      </c>
      <c r="AR370" s="520">
        <v>0</v>
      </c>
      <c r="AS370" s="520">
        <v>2.8630136986301367E-2</v>
      </c>
      <c r="AT370" s="520">
        <v>0.85890410958904106</v>
      </c>
      <c r="AU370" s="529" t="s">
        <v>231</v>
      </c>
      <c r="AV370" s="669" t="s">
        <v>431</v>
      </c>
      <c r="AW370" s="519" t="s">
        <v>325</v>
      </c>
      <c r="AX370" s="519" t="s">
        <v>5890</v>
      </c>
      <c r="AY370" s="531" t="s">
        <v>6492</v>
      </c>
      <c r="AZ370" s="519" t="s">
        <v>234</v>
      </c>
      <c r="BA370" s="519"/>
      <c r="BB370" s="533"/>
      <c r="BC370" s="519"/>
    </row>
    <row r="371" spans="1:55" s="166" customFormat="1" ht="15" customHeight="1" x14ac:dyDescent="0.25">
      <c r="A371" s="182">
        <v>755</v>
      </c>
      <c r="B371" s="555"/>
      <c r="C371" s="581"/>
      <c r="D371" s="700" t="s">
        <v>17140</v>
      </c>
      <c r="E371" s="170" t="s">
        <v>53</v>
      </c>
      <c r="F371" s="166" t="s">
        <v>5890</v>
      </c>
      <c r="G371" s="166" t="s">
        <v>6501</v>
      </c>
      <c r="H371" s="166" t="s">
        <v>6502</v>
      </c>
      <c r="I371" s="166" t="s">
        <v>6503</v>
      </c>
      <c r="K371" s="198" t="s">
        <v>219</v>
      </c>
      <c r="L371" s="198" t="s">
        <v>220</v>
      </c>
      <c r="M371" s="198" t="s">
        <v>221</v>
      </c>
      <c r="N371" s="198" t="s">
        <v>222</v>
      </c>
      <c r="O371" s="166" t="s">
        <v>317</v>
      </c>
      <c r="P371" s="166">
        <v>0</v>
      </c>
      <c r="Q371" s="186">
        <v>4</v>
      </c>
      <c r="R371" s="186">
        <v>1.5</v>
      </c>
      <c r="S371" s="168">
        <v>6</v>
      </c>
      <c r="T371" s="345">
        <v>1</v>
      </c>
      <c r="U371" s="346"/>
      <c r="V371" s="346">
        <v>0</v>
      </c>
      <c r="W371" s="340"/>
      <c r="X371" s="346">
        <v>0</v>
      </c>
      <c r="Y371" s="183"/>
      <c r="Z371" s="183"/>
      <c r="AA371" s="183"/>
      <c r="AB371" s="166" t="s">
        <v>6283</v>
      </c>
      <c r="AC371" s="170" t="s">
        <v>224</v>
      </c>
      <c r="AD371" s="197" t="s">
        <v>6504</v>
      </c>
      <c r="AE371" s="166" t="s">
        <v>6505</v>
      </c>
      <c r="AF371" s="166" t="s">
        <v>6506</v>
      </c>
      <c r="AH371" s="166" t="s">
        <v>6507</v>
      </c>
      <c r="AI371" s="166" t="s">
        <v>6508</v>
      </c>
      <c r="AJ371" s="165" t="s">
        <v>6504</v>
      </c>
      <c r="AK371" s="166" t="s">
        <v>17014</v>
      </c>
      <c r="AL371" s="186">
        <v>0.39</v>
      </c>
      <c r="AM371" s="184">
        <v>7.6</v>
      </c>
      <c r="AN371" s="186">
        <v>8.1205479452054787E-3</v>
      </c>
      <c r="AO371" s="186">
        <v>0</v>
      </c>
      <c r="AP371" s="187">
        <v>8.1205479452054787E-3</v>
      </c>
      <c r="AQ371" s="186">
        <v>8.1205479452054787E-3</v>
      </c>
      <c r="AR371" s="186">
        <v>0</v>
      </c>
      <c r="AS371" s="186">
        <v>8.1205479452054787E-3</v>
      </c>
      <c r="AT371" s="186">
        <v>0.24361643835616437</v>
      </c>
      <c r="AU371" s="193" t="s">
        <v>231</v>
      </c>
      <c r="AV371" s="194"/>
      <c r="AW371" s="166" t="s">
        <v>325</v>
      </c>
      <c r="AX371" s="166" t="s">
        <v>5890</v>
      </c>
      <c r="AY371" s="195" t="s">
        <v>6509</v>
      </c>
      <c r="AZ371" s="166" t="s">
        <v>234</v>
      </c>
      <c r="BB371" s="196"/>
    </row>
    <row r="372" spans="1:55" s="166" customFormat="1" ht="15" customHeight="1" x14ac:dyDescent="0.25">
      <c r="A372" s="182">
        <v>756</v>
      </c>
      <c r="B372" s="555"/>
      <c r="C372" s="581"/>
      <c r="D372" s="700" t="s">
        <v>17140</v>
      </c>
      <c r="E372" s="170" t="s">
        <v>53</v>
      </c>
      <c r="F372" s="166" t="s">
        <v>5890</v>
      </c>
      <c r="G372" s="166" t="s">
        <v>6510</v>
      </c>
      <c r="H372" s="166" t="s">
        <v>6511</v>
      </c>
      <c r="I372" s="166" t="s">
        <v>6512</v>
      </c>
      <c r="K372" s="198" t="s">
        <v>219</v>
      </c>
      <c r="L372" s="198" t="s">
        <v>220</v>
      </c>
      <c r="M372" s="166" t="s">
        <v>317</v>
      </c>
      <c r="N372" s="166">
        <v>0</v>
      </c>
      <c r="O372" s="166" t="s">
        <v>317</v>
      </c>
      <c r="P372" s="166">
        <v>0</v>
      </c>
      <c r="Q372" s="186">
        <v>4</v>
      </c>
      <c r="R372" s="186">
        <v>1.5</v>
      </c>
      <c r="S372" s="168">
        <v>6</v>
      </c>
      <c r="T372" s="345">
        <v>1</v>
      </c>
      <c r="U372" s="346"/>
      <c r="V372" s="346">
        <v>0</v>
      </c>
      <c r="W372" s="340"/>
      <c r="X372" s="346">
        <v>0</v>
      </c>
      <c r="Y372" s="183"/>
      <c r="Z372" s="183"/>
      <c r="AA372" s="183"/>
      <c r="AB372" s="166" t="s">
        <v>6283</v>
      </c>
      <c r="AC372" s="170" t="s">
        <v>224</v>
      </c>
      <c r="AD372" s="197" t="s">
        <v>6513</v>
      </c>
      <c r="AE372" s="166" t="s">
        <v>6514</v>
      </c>
      <c r="AF372" s="166" t="s">
        <v>6515</v>
      </c>
      <c r="AH372" s="166" t="s">
        <v>6516</v>
      </c>
      <c r="AI372" s="166" t="s">
        <v>6517</v>
      </c>
      <c r="AJ372" s="165" t="s">
        <v>6513</v>
      </c>
      <c r="AK372" s="166" t="s">
        <v>17014</v>
      </c>
      <c r="AL372" s="186">
        <v>0.39</v>
      </c>
      <c r="AM372" s="184">
        <v>6.65</v>
      </c>
      <c r="AN372" s="186">
        <v>7.1054794520547951E-3</v>
      </c>
      <c r="AO372" s="186">
        <v>0</v>
      </c>
      <c r="AP372" s="187">
        <v>7.1054794520547951E-3</v>
      </c>
      <c r="AQ372" s="186">
        <v>7.1054794520547951E-3</v>
      </c>
      <c r="AR372" s="186">
        <v>0</v>
      </c>
      <c r="AS372" s="186">
        <v>7.1054794520547951E-3</v>
      </c>
      <c r="AT372" s="186">
        <v>0.21316438356164386</v>
      </c>
      <c r="AU372" s="193" t="s">
        <v>231</v>
      </c>
      <c r="AV372" s="194"/>
      <c r="AW372" s="166" t="s">
        <v>325</v>
      </c>
      <c r="AX372" s="166" t="s">
        <v>5890</v>
      </c>
      <c r="AY372" s="195" t="s">
        <v>6518</v>
      </c>
      <c r="AZ372" s="166" t="s">
        <v>234</v>
      </c>
      <c r="BB372" s="196"/>
    </row>
    <row r="373" spans="1:55" s="166" customFormat="1" ht="15" customHeight="1" x14ac:dyDescent="0.25">
      <c r="A373" s="182">
        <v>757</v>
      </c>
      <c r="B373" s="555"/>
      <c r="C373" s="581"/>
      <c r="D373" s="700" t="s">
        <v>17140</v>
      </c>
      <c r="E373" s="170" t="s">
        <v>53</v>
      </c>
      <c r="F373" s="166" t="s">
        <v>5890</v>
      </c>
      <c r="G373" s="166" t="s">
        <v>6519</v>
      </c>
      <c r="H373" s="166" t="s">
        <v>6520</v>
      </c>
      <c r="I373" s="166" t="s">
        <v>6521</v>
      </c>
      <c r="K373" s="198" t="s">
        <v>219</v>
      </c>
      <c r="L373" s="198" t="s">
        <v>220</v>
      </c>
      <c r="M373" s="166" t="s">
        <v>317</v>
      </c>
      <c r="N373" s="166">
        <v>0</v>
      </c>
      <c r="O373" s="166" t="s">
        <v>317</v>
      </c>
      <c r="P373" s="166">
        <v>0</v>
      </c>
      <c r="Q373" s="186">
        <v>8</v>
      </c>
      <c r="R373" s="186">
        <v>1.5</v>
      </c>
      <c r="S373" s="168">
        <v>12</v>
      </c>
      <c r="T373" s="345">
        <v>1</v>
      </c>
      <c r="U373" s="346"/>
      <c r="V373" s="346">
        <v>1</v>
      </c>
      <c r="W373" s="340"/>
      <c r="X373" s="346">
        <v>0</v>
      </c>
      <c r="Y373" s="183"/>
      <c r="Z373" s="183"/>
      <c r="AA373" s="183"/>
      <c r="AB373" s="166" t="s">
        <v>6248</v>
      </c>
      <c r="AC373" s="170" t="s">
        <v>6522</v>
      </c>
      <c r="AD373" s="197" t="s">
        <v>6523</v>
      </c>
      <c r="AE373" s="166" t="s">
        <v>6524</v>
      </c>
      <c r="AF373" s="166" t="s">
        <v>6525</v>
      </c>
      <c r="AH373" s="166" t="s">
        <v>6524</v>
      </c>
      <c r="AI373" s="166" t="s">
        <v>6522</v>
      </c>
      <c r="AJ373" s="165" t="s">
        <v>6523</v>
      </c>
      <c r="AK373" s="166" t="s">
        <v>17042</v>
      </c>
      <c r="AL373" s="167">
        <v>0.19</v>
      </c>
      <c r="AM373" s="184">
        <v>16</v>
      </c>
      <c r="AN373" s="186">
        <v>8.3287671232876708E-3</v>
      </c>
      <c r="AO373" s="186">
        <v>0</v>
      </c>
      <c r="AP373" s="187">
        <v>8.3287671232876708E-3</v>
      </c>
      <c r="AQ373" s="186">
        <v>8.3287671232876708E-3</v>
      </c>
      <c r="AR373" s="186">
        <v>0</v>
      </c>
      <c r="AS373" s="186">
        <v>8.3287671232876708E-3</v>
      </c>
      <c r="AT373" s="186">
        <v>0.24986301369863012</v>
      </c>
      <c r="AU373" s="193" t="s">
        <v>231</v>
      </c>
      <c r="AV373" s="194"/>
      <c r="AW373" s="166" t="s">
        <v>325</v>
      </c>
      <c r="AX373" s="166" t="s">
        <v>5890</v>
      </c>
      <c r="AY373" s="195" t="s">
        <v>6526</v>
      </c>
      <c r="AZ373" s="166" t="s">
        <v>234</v>
      </c>
      <c r="BB373" s="196"/>
    </row>
    <row r="374" spans="1:55" s="166" customFormat="1" ht="15" customHeight="1" x14ac:dyDescent="0.25">
      <c r="A374" s="182">
        <v>758</v>
      </c>
      <c r="B374" s="555"/>
      <c r="C374" s="581"/>
      <c r="D374" s="700" t="s">
        <v>17140</v>
      </c>
      <c r="E374" s="170" t="s">
        <v>53</v>
      </c>
      <c r="F374" s="166" t="s">
        <v>5890</v>
      </c>
      <c r="G374" s="166" t="s">
        <v>6527</v>
      </c>
      <c r="H374" s="166" t="s">
        <v>6528</v>
      </c>
      <c r="I374" s="166" t="s">
        <v>6529</v>
      </c>
      <c r="K374" s="166" t="s">
        <v>732</v>
      </c>
      <c r="L374" s="166">
        <v>0</v>
      </c>
      <c r="M374" s="198" t="s">
        <v>221</v>
      </c>
      <c r="N374" s="198" t="s">
        <v>222</v>
      </c>
      <c r="O374" s="166" t="s">
        <v>317</v>
      </c>
      <c r="P374" s="166">
        <v>0</v>
      </c>
      <c r="Q374" s="186">
        <v>6</v>
      </c>
      <c r="R374" s="186">
        <v>1.5</v>
      </c>
      <c r="S374" s="168">
        <v>9</v>
      </c>
      <c r="T374" s="345">
        <v>1</v>
      </c>
      <c r="U374" s="346"/>
      <c r="V374" s="346">
        <v>1</v>
      </c>
      <c r="W374" s="340"/>
      <c r="X374" s="346">
        <v>0</v>
      </c>
      <c r="Y374" s="183"/>
      <c r="Z374" s="183"/>
      <c r="AA374" s="183"/>
      <c r="AB374" s="166" t="s">
        <v>6530</v>
      </c>
      <c r="AC374" s="170" t="s">
        <v>6531</v>
      </c>
      <c r="AD374" s="170" t="s">
        <v>6532</v>
      </c>
      <c r="AE374" s="166" t="s">
        <v>6533</v>
      </c>
      <c r="AF374" s="166" t="s">
        <v>6534</v>
      </c>
      <c r="AH374" s="166" t="s">
        <v>6533</v>
      </c>
      <c r="AI374" s="166" t="s">
        <v>6531</v>
      </c>
      <c r="AJ374" s="165" t="s">
        <v>6532</v>
      </c>
      <c r="AK374" s="166" t="s">
        <v>17042</v>
      </c>
      <c r="AL374" s="167">
        <v>0.19</v>
      </c>
      <c r="AM374" s="184">
        <v>31</v>
      </c>
      <c r="AN374" s="186">
        <v>1.6136986301369862E-2</v>
      </c>
      <c r="AO374" s="186">
        <v>0</v>
      </c>
      <c r="AP374" s="187">
        <v>1.6136986301369862E-2</v>
      </c>
      <c r="AQ374" s="186">
        <v>1.6136986301369862E-2</v>
      </c>
      <c r="AR374" s="186">
        <v>0</v>
      </c>
      <c r="AS374" s="186">
        <v>1.6136986301369862E-2</v>
      </c>
      <c r="AT374" s="186">
        <v>0.48410958904109586</v>
      </c>
      <c r="AU374" s="193" t="s">
        <v>231</v>
      </c>
      <c r="AV374" s="194"/>
      <c r="AW374" s="166" t="s">
        <v>325</v>
      </c>
      <c r="AX374" s="166" t="s">
        <v>5890</v>
      </c>
      <c r="AY374" s="195" t="s">
        <v>6535</v>
      </c>
      <c r="AZ374" s="166" t="s">
        <v>234</v>
      </c>
      <c r="BB374" s="196"/>
    </row>
    <row r="375" spans="1:55" s="519" customFormat="1" ht="15.75" customHeight="1" x14ac:dyDescent="0.25">
      <c r="A375" s="518">
        <v>759</v>
      </c>
      <c r="B375" s="557" t="s">
        <v>17088</v>
      </c>
      <c r="C375" s="584"/>
      <c r="D375" s="701">
        <v>2020</v>
      </c>
      <c r="E375" s="519" t="s">
        <v>54</v>
      </c>
      <c r="F375" s="519" t="s">
        <v>5890</v>
      </c>
      <c r="G375" s="519" t="s">
        <v>6536</v>
      </c>
      <c r="H375" s="573" t="s">
        <v>6537</v>
      </c>
      <c r="I375" s="573" t="s">
        <v>6538</v>
      </c>
      <c r="K375" s="519" t="s">
        <v>219</v>
      </c>
      <c r="L375" s="519" t="s">
        <v>220</v>
      </c>
      <c r="M375" s="519" t="s">
        <v>221</v>
      </c>
      <c r="N375" s="573" t="s">
        <v>879</v>
      </c>
      <c r="O375" s="573" t="s">
        <v>221</v>
      </c>
      <c r="P375" s="573" t="s">
        <v>879</v>
      </c>
      <c r="Q375" s="574">
        <v>4</v>
      </c>
      <c r="R375" s="574">
        <v>1.5</v>
      </c>
      <c r="S375" s="612">
        <v>6</v>
      </c>
      <c r="T375" s="613">
        <v>2</v>
      </c>
      <c r="U375" s="523"/>
      <c r="V375" s="614">
        <v>1</v>
      </c>
      <c r="W375" s="523"/>
      <c r="X375" s="614">
        <v>0</v>
      </c>
      <c r="Y375" s="524">
        <v>1</v>
      </c>
      <c r="Z375" s="524">
        <v>1</v>
      </c>
      <c r="AA375" s="524"/>
      <c r="AB375" s="573" t="s">
        <v>6539</v>
      </c>
      <c r="AC375" s="519" t="s">
        <v>6540</v>
      </c>
      <c r="AD375" s="608">
        <v>1125030002470</v>
      </c>
      <c r="AE375" s="519" t="s">
        <v>6541</v>
      </c>
      <c r="AF375" s="519" t="s">
        <v>6542</v>
      </c>
      <c r="AG375" s="519" t="s">
        <v>6543</v>
      </c>
      <c r="AH375" s="519" t="s">
        <v>6541</v>
      </c>
      <c r="AI375" s="519" t="s">
        <v>6540</v>
      </c>
      <c r="AJ375" s="526">
        <v>1125030002470</v>
      </c>
      <c r="AK375" s="519" t="s">
        <v>17015</v>
      </c>
      <c r="AL375" s="520">
        <v>0.14000000000000001</v>
      </c>
      <c r="AM375" s="648">
        <v>395</v>
      </c>
      <c r="AN375" s="520">
        <v>0.1515068493150685</v>
      </c>
      <c r="AO375" s="520">
        <v>0</v>
      </c>
      <c r="AP375" s="528">
        <v>0.1515068493150685</v>
      </c>
      <c r="AQ375" s="520">
        <v>0.1515068493150685</v>
      </c>
      <c r="AR375" s="520">
        <v>0</v>
      </c>
      <c r="AS375" s="520">
        <v>0.1515068493150685</v>
      </c>
      <c r="AT375" s="520">
        <v>4.5452054794520551</v>
      </c>
      <c r="AU375" s="529" t="s">
        <v>231</v>
      </c>
      <c r="AV375" s="530" t="s">
        <v>431</v>
      </c>
      <c r="AW375" s="519" t="s">
        <v>325</v>
      </c>
      <c r="AX375" s="519" t="s">
        <v>5890</v>
      </c>
      <c r="AY375" s="531" t="s">
        <v>6544</v>
      </c>
      <c r="AZ375" s="519" t="s">
        <v>234</v>
      </c>
      <c r="BB375" s="533"/>
    </row>
    <row r="376" spans="1:55" s="166" customFormat="1" ht="15" customHeight="1" x14ac:dyDescent="0.25">
      <c r="A376" s="182">
        <v>762</v>
      </c>
      <c r="B376" s="555"/>
      <c r="C376" s="581"/>
      <c r="D376" s="700" t="s">
        <v>17140</v>
      </c>
      <c r="E376" s="166" t="s">
        <v>54</v>
      </c>
      <c r="F376" s="166" t="s">
        <v>5890</v>
      </c>
      <c r="G376" s="166" t="s">
        <v>6561</v>
      </c>
      <c r="H376" s="261" t="s">
        <v>6537</v>
      </c>
      <c r="I376" s="166">
        <v>36.992671000000001</v>
      </c>
      <c r="K376" s="166" t="s">
        <v>219</v>
      </c>
      <c r="L376" s="166" t="s">
        <v>220</v>
      </c>
      <c r="M376" s="198" t="s">
        <v>317</v>
      </c>
      <c r="N376" s="198" t="s">
        <v>317</v>
      </c>
      <c r="O376" s="198" t="s">
        <v>317</v>
      </c>
      <c r="P376" s="198" t="s">
        <v>317</v>
      </c>
      <c r="Q376" s="199">
        <v>3</v>
      </c>
      <c r="R376" s="199">
        <v>1.5</v>
      </c>
      <c r="S376" s="221">
        <v>4.5</v>
      </c>
      <c r="T376" s="345">
        <v>1</v>
      </c>
      <c r="U376" s="340"/>
      <c r="V376" s="346">
        <v>1</v>
      </c>
      <c r="W376" s="340"/>
      <c r="X376" s="346">
        <v>0</v>
      </c>
      <c r="Y376" s="183">
        <v>1</v>
      </c>
      <c r="Z376" s="183">
        <v>1</v>
      </c>
      <c r="AA376" s="183"/>
      <c r="AB376" s="166" t="s">
        <v>6199</v>
      </c>
      <c r="AC376" s="262" t="s">
        <v>6562</v>
      </c>
      <c r="AD376" s="203">
        <v>1155030003116</v>
      </c>
      <c r="AE376" s="166" t="s">
        <v>6563</v>
      </c>
      <c r="AF376" s="166" t="s">
        <v>6564</v>
      </c>
      <c r="AG376" s="171" t="s">
        <v>6565</v>
      </c>
      <c r="AH376" s="166" t="s">
        <v>6563</v>
      </c>
      <c r="AI376" s="262" t="s">
        <v>6566</v>
      </c>
      <c r="AJ376" s="165">
        <v>1155030003116</v>
      </c>
      <c r="AK376" s="166" t="s">
        <v>17014</v>
      </c>
      <c r="AL376" s="186">
        <v>0.39</v>
      </c>
      <c r="AM376" s="184">
        <v>292</v>
      </c>
      <c r="AN376" s="186">
        <v>0.312</v>
      </c>
      <c r="AO376" s="186">
        <v>0</v>
      </c>
      <c r="AP376" s="187">
        <v>0.312</v>
      </c>
      <c r="AQ376" s="186">
        <v>0.312</v>
      </c>
      <c r="AR376" s="186">
        <v>0</v>
      </c>
      <c r="AS376" s="186">
        <v>0.312</v>
      </c>
      <c r="AT376" s="186">
        <v>9.36</v>
      </c>
      <c r="AU376" s="193" t="s">
        <v>231</v>
      </c>
      <c r="AV376" s="194"/>
      <c r="AW376" s="166" t="s">
        <v>325</v>
      </c>
      <c r="AX376" s="166" t="s">
        <v>5890</v>
      </c>
      <c r="AY376" s="195" t="s">
        <v>6567</v>
      </c>
      <c r="AZ376" s="166" t="s">
        <v>234</v>
      </c>
      <c r="BB376" s="196"/>
    </row>
    <row r="377" spans="1:55" s="519" customFormat="1" ht="28.5" customHeight="1" x14ac:dyDescent="0.25">
      <c r="A377" s="518">
        <v>769</v>
      </c>
      <c r="B377" s="557" t="s">
        <v>17088</v>
      </c>
      <c r="C377" s="664" t="s">
        <v>17090</v>
      </c>
      <c r="D377" s="701">
        <v>2020</v>
      </c>
      <c r="E377" s="519" t="s">
        <v>55</v>
      </c>
      <c r="F377" s="519" t="s">
        <v>5890</v>
      </c>
      <c r="G377" s="519" t="s">
        <v>17094</v>
      </c>
      <c r="H377" s="573" t="s">
        <v>6603</v>
      </c>
      <c r="I377" s="573" t="s">
        <v>6604</v>
      </c>
      <c r="K377" s="519" t="s">
        <v>219</v>
      </c>
      <c r="L377" s="519" t="s">
        <v>220</v>
      </c>
      <c r="M377" s="519" t="s">
        <v>221</v>
      </c>
      <c r="N377" s="573" t="s">
        <v>222</v>
      </c>
      <c r="O377" s="573" t="s">
        <v>221</v>
      </c>
      <c r="P377" s="573" t="s">
        <v>879</v>
      </c>
      <c r="Q377" s="574">
        <v>6</v>
      </c>
      <c r="R377" s="574">
        <v>1.5</v>
      </c>
      <c r="S377" s="612">
        <v>9</v>
      </c>
      <c r="T377" s="613">
        <v>1</v>
      </c>
      <c r="U377" s="523"/>
      <c r="V377" s="614">
        <v>0</v>
      </c>
      <c r="W377" s="523"/>
      <c r="X377" s="614">
        <v>0</v>
      </c>
      <c r="Y377" s="524"/>
      <c r="Z377" s="524"/>
      <c r="AA377" s="524"/>
      <c r="AB377" s="519" t="s">
        <v>6605</v>
      </c>
      <c r="AC377" s="519" t="s">
        <v>6606</v>
      </c>
      <c r="AD377" s="608">
        <v>1045006451610</v>
      </c>
      <c r="AE377" s="573" t="s">
        <v>6602</v>
      </c>
      <c r="AF377" s="519" t="s">
        <v>6607</v>
      </c>
      <c r="AG377" s="519" t="s">
        <v>6608</v>
      </c>
      <c r="AH377" s="573" t="s">
        <v>6602</v>
      </c>
      <c r="AI377" s="519" t="s">
        <v>6606</v>
      </c>
      <c r="AJ377" s="526">
        <v>1045006451610</v>
      </c>
      <c r="AK377" s="519" t="s">
        <v>17005</v>
      </c>
      <c r="AL377" s="520">
        <v>0.87</v>
      </c>
      <c r="AM377" s="520">
        <v>20</v>
      </c>
      <c r="AN377" s="520">
        <v>4.7671232876712322E-2</v>
      </c>
      <c r="AO377" s="520">
        <v>0</v>
      </c>
      <c r="AP377" s="528">
        <v>4.7671232876712322E-2</v>
      </c>
      <c r="AQ377" s="520">
        <v>4.7671232876712322E-2</v>
      </c>
      <c r="AR377" s="520">
        <v>0</v>
      </c>
      <c r="AS377" s="520">
        <v>4.7671232876712322E-2</v>
      </c>
      <c r="AT377" s="520">
        <v>1.4301369863013695</v>
      </c>
      <c r="AU377" s="529" t="s">
        <v>231</v>
      </c>
      <c r="AV377" s="530" t="s">
        <v>431</v>
      </c>
      <c r="AW377" s="519" t="s">
        <v>325</v>
      </c>
      <c r="AX377" s="519" t="s">
        <v>5890</v>
      </c>
      <c r="AY377" s="531" t="s">
        <v>6609</v>
      </c>
      <c r="AZ377" s="519" t="s">
        <v>234</v>
      </c>
      <c r="BB377" s="533"/>
    </row>
    <row r="378" spans="1:55" s="166" customFormat="1" ht="15" customHeight="1" x14ac:dyDescent="0.25">
      <c r="A378" s="182">
        <v>770</v>
      </c>
      <c r="B378" s="555"/>
      <c r="C378" s="581"/>
      <c r="D378" s="700" t="s">
        <v>17138</v>
      </c>
      <c r="E378" s="166" t="s">
        <v>55</v>
      </c>
      <c r="F378" s="166" t="s">
        <v>17087</v>
      </c>
      <c r="G378" s="166" t="s">
        <v>6610</v>
      </c>
      <c r="H378" s="198" t="s">
        <v>6611</v>
      </c>
      <c r="I378" s="198" t="s">
        <v>6612</v>
      </c>
      <c r="K378" s="198" t="s">
        <v>219</v>
      </c>
      <c r="L378" s="166" t="s">
        <v>220</v>
      </c>
      <c r="M378" s="166" t="s">
        <v>317</v>
      </c>
      <c r="N378" s="166">
        <v>0</v>
      </c>
      <c r="O378" s="166" t="s">
        <v>317</v>
      </c>
      <c r="P378" s="166">
        <v>0</v>
      </c>
      <c r="Q378" s="199">
        <v>6</v>
      </c>
      <c r="R378" s="199">
        <v>1.5</v>
      </c>
      <c r="S378" s="221">
        <v>9</v>
      </c>
      <c r="T378" s="345">
        <v>1</v>
      </c>
      <c r="U378" s="340"/>
      <c r="V378" s="346">
        <v>0</v>
      </c>
      <c r="W378" s="340"/>
      <c r="X378" s="346">
        <v>0</v>
      </c>
      <c r="Y378" s="183"/>
      <c r="Z378" s="183"/>
      <c r="AA378" s="183"/>
      <c r="AB378" s="166" t="s">
        <v>6605</v>
      </c>
      <c r="AC378" s="166" t="s">
        <v>6606</v>
      </c>
      <c r="AD378" s="203">
        <v>1045006451610</v>
      </c>
      <c r="AE378" s="198" t="s">
        <v>6610</v>
      </c>
      <c r="AF378" s="166" t="s">
        <v>6607</v>
      </c>
      <c r="AG378" s="166" t="s">
        <v>6608</v>
      </c>
      <c r="AH378" s="198" t="s">
        <v>6610</v>
      </c>
      <c r="AI378" s="166" t="s">
        <v>6606</v>
      </c>
      <c r="AJ378" s="165">
        <v>1045006451610</v>
      </c>
      <c r="AK378" s="166" t="s">
        <v>17006</v>
      </c>
      <c r="AL378" s="186">
        <v>0.87</v>
      </c>
      <c r="AM378" s="186">
        <v>20</v>
      </c>
      <c r="AN378" s="186">
        <v>4.7671232876712322E-2</v>
      </c>
      <c r="AO378" s="186">
        <v>0</v>
      </c>
      <c r="AP378" s="187">
        <v>4.7671232876712322E-2</v>
      </c>
      <c r="AQ378" s="186">
        <v>4.7671232876712322E-2</v>
      </c>
      <c r="AR378" s="186">
        <v>0</v>
      </c>
      <c r="AS378" s="186">
        <v>4.7671232876712322E-2</v>
      </c>
      <c r="AT378" s="186">
        <v>1.4301369863013695</v>
      </c>
      <c r="AU378" s="193" t="s">
        <v>231</v>
      </c>
      <c r="AV378" s="194"/>
      <c r="AW378" s="166" t="s">
        <v>325</v>
      </c>
      <c r="AX378" s="166" t="s">
        <v>5890</v>
      </c>
      <c r="AY378" s="195" t="s">
        <v>6613</v>
      </c>
      <c r="AZ378" s="166" t="s">
        <v>234</v>
      </c>
      <c r="BB378" s="196"/>
    </row>
    <row r="379" spans="1:55" s="166" customFormat="1" ht="15" customHeight="1" x14ac:dyDescent="0.25">
      <c r="A379" s="182">
        <v>771</v>
      </c>
      <c r="B379" s="555"/>
      <c r="C379" s="581"/>
      <c r="D379" s="700" t="s">
        <v>17139</v>
      </c>
      <c r="E379" s="166" t="s">
        <v>55</v>
      </c>
      <c r="F379" s="166" t="s">
        <v>5890</v>
      </c>
      <c r="G379" s="166" t="s">
        <v>6614</v>
      </c>
      <c r="H379" s="198" t="s">
        <v>6615</v>
      </c>
      <c r="I379" s="198" t="s">
        <v>6616</v>
      </c>
      <c r="K379" s="198" t="s">
        <v>219</v>
      </c>
      <c r="L379" s="166" t="s">
        <v>220</v>
      </c>
      <c r="M379" s="198" t="s">
        <v>221</v>
      </c>
      <c r="N379" s="198" t="s">
        <v>6617</v>
      </c>
      <c r="O379" s="198" t="s">
        <v>317</v>
      </c>
      <c r="P379" s="198">
        <v>0</v>
      </c>
      <c r="Q379" s="199">
        <v>6</v>
      </c>
      <c r="R379" s="199">
        <v>2</v>
      </c>
      <c r="S379" s="221">
        <v>12</v>
      </c>
      <c r="T379" s="345">
        <v>2</v>
      </c>
      <c r="U379" s="340"/>
      <c r="V379" s="346">
        <v>0</v>
      </c>
      <c r="W379" s="340"/>
      <c r="X379" s="346">
        <v>0</v>
      </c>
      <c r="Y379" s="183"/>
      <c r="Z379" s="183"/>
      <c r="AA379" s="183"/>
      <c r="AB379" s="166" t="s">
        <v>6618</v>
      </c>
      <c r="AC379" s="166" t="s">
        <v>6619</v>
      </c>
      <c r="AD379" s="203">
        <v>1035005907750</v>
      </c>
      <c r="AE379" s="198" t="s">
        <v>6620</v>
      </c>
      <c r="AF379" s="166" t="s">
        <v>6621</v>
      </c>
      <c r="AG379" s="166" t="s">
        <v>6622</v>
      </c>
      <c r="AH379" s="198" t="s">
        <v>6620</v>
      </c>
      <c r="AI379" s="166" t="s">
        <v>6619</v>
      </c>
      <c r="AJ379" s="165">
        <v>1035005907750</v>
      </c>
      <c r="AK379" s="203" t="s">
        <v>17012</v>
      </c>
      <c r="AL379" s="186">
        <v>1.0900000000000001</v>
      </c>
      <c r="AM379" s="186">
        <v>100</v>
      </c>
      <c r="AN379" s="186">
        <v>0.29863013698630142</v>
      </c>
      <c r="AO379" s="186">
        <v>0</v>
      </c>
      <c r="AP379" s="187">
        <v>0.29863013698630142</v>
      </c>
      <c r="AQ379" s="186">
        <v>0.29863013698630142</v>
      </c>
      <c r="AR379" s="186">
        <v>0</v>
      </c>
      <c r="AS379" s="186">
        <v>0.29863013698630142</v>
      </c>
      <c r="AT379" s="186">
        <v>8.9589041095890423</v>
      </c>
      <c r="AU379" s="193" t="s">
        <v>231</v>
      </c>
      <c r="AV379" s="194"/>
      <c r="AW379" s="166" t="s">
        <v>325</v>
      </c>
      <c r="AX379" s="166" t="s">
        <v>5890</v>
      </c>
      <c r="AY379" s="195" t="s">
        <v>6623</v>
      </c>
      <c r="AZ379" s="166" t="s">
        <v>234</v>
      </c>
      <c r="BB379" s="196"/>
    </row>
    <row r="380" spans="1:55" s="519" customFormat="1" ht="26.25" customHeight="1" x14ac:dyDescent="0.25">
      <c r="A380" s="518">
        <v>772</v>
      </c>
      <c r="B380" s="557" t="s">
        <v>17088</v>
      </c>
      <c r="C380" s="664" t="s">
        <v>17090</v>
      </c>
      <c r="D380" s="701">
        <v>2020</v>
      </c>
      <c r="E380" s="519" t="s">
        <v>55</v>
      </c>
      <c r="F380" s="519" t="s">
        <v>5890</v>
      </c>
      <c r="G380" s="519" t="s">
        <v>6624</v>
      </c>
      <c r="H380" s="573" t="s">
        <v>6625</v>
      </c>
      <c r="I380" s="573" t="s">
        <v>6626</v>
      </c>
      <c r="K380" s="519" t="s">
        <v>219</v>
      </c>
      <c r="L380" s="519" t="s">
        <v>220</v>
      </c>
      <c r="M380" s="519" t="s">
        <v>221</v>
      </c>
      <c r="N380" s="573" t="s">
        <v>222</v>
      </c>
      <c r="O380" s="573" t="s">
        <v>221</v>
      </c>
      <c r="P380" s="573" t="s">
        <v>879</v>
      </c>
      <c r="Q380" s="574">
        <v>3</v>
      </c>
      <c r="R380" s="574">
        <v>1.2</v>
      </c>
      <c r="S380" s="612">
        <v>3.6</v>
      </c>
      <c r="T380" s="613">
        <v>1</v>
      </c>
      <c r="U380" s="523"/>
      <c r="V380" s="614">
        <v>1</v>
      </c>
      <c r="W380" s="523"/>
      <c r="X380" s="614">
        <v>0</v>
      </c>
      <c r="Y380" s="524"/>
      <c r="Z380" s="524"/>
      <c r="AA380" s="524"/>
      <c r="AB380" s="519" t="s">
        <v>6199</v>
      </c>
      <c r="AC380" s="519" t="s">
        <v>6627</v>
      </c>
      <c r="AD380" s="608">
        <v>1025003754544</v>
      </c>
      <c r="AE380" s="573" t="s">
        <v>6628</v>
      </c>
      <c r="AF380" s="519" t="s">
        <v>6629</v>
      </c>
      <c r="AG380" s="519" t="s">
        <v>6630</v>
      </c>
      <c r="AH380" s="573" t="s">
        <v>6628</v>
      </c>
      <c r="AI380" s="519" t="s">
        <v>6627</v>
      </c>
      <c r="AJ380" s="526">
        <v>1025003754544</v>
      </c>
      <c r="AK380" s="519" t="s">
        <v>17014</v>
      </c>
      <c r="AL380" s="520">
        <v>0.39</v>
      </c>
      <c r="AM380" s="520">
        <v>300</v>
      </c>
      <c r="AN380" s="520">
        <v>0.32054794520547947</v>
      </c>
      <c r="AO380" s="520">
        <v>0</v>
      </c>
      <c r="AP380" s="528">
        <v>0.32054794520547947</v>
      </c>
      <c r="AQ380" s="520">
        <v>0.32054794520547947</v>
      </c>
      <c r="AR380" s="520">
        <v>0</v>
      </c>
      <c r="AS380" s="520">
        <v>0.32054794520547947</v>
      </c>
      <c r="AT380" s="520">
        <v>9.6164383561643838</v>
      </c>
      <c r="AU380" s="529" t="s">
        <v>231</v>
      </c>
      <c r="AV380" s="530" t="s">
        <v>431</v>
      </c>
      <c r="AW380" s="519" t="s">
        <v>325</v>
      </c>
      <c r="AX380" s="519" t="s">
        <v>5890</v>
      </c>
      <c r="AY380" s="531" t="s">
        <v>6631</v>
      </c>
      <c r="AZ380" s="519" t="s">
        <v>234</v>
      </c>
      <c r="BB380" s="533"/>
    </row>
    <row r="381" spans="1:55" s="519" customFormat="1" ht="27" customHeight="1" x14ac:dyDescent="0.25">
      <c r="A381" s="518">
        <v>773</v>
      </c>
      <c r="B381" s="557" t="s">
        <v>17088</v>
      </c>
      <c r="C381" s="664" t="s">
        <v>17090</v>
      </c>
      <c r="D381" s="701">
        <v>2020</v>
      </c>
      <c r="E381" s="519" t="s">
        <v>55</v>
      </c>
      <c r="F381" s="519" t="s">
        <v>5890</v>
      </c>
      <c r="G381" s="519" t="s">
        <v>6632</v>
      </c>
      <c r="H381" s="573" t="s">
        <v>6633</v>
      </c>
      <c r="I381" s="573" t="s">
        <v>6634</v>
      </c>
      <c r="K381" s="519" t="s">
        <v>219</v>
      </c>
      <c r="L381" s="519" t="s">
        <v>220</v>
      </c>
      <c r="M381" s="519" t="s">
        <v>221</v>
      </c>
      <c r="N381" s="573" t="s">
        <v>223</v>
      </c>
      <c r="O381" s="573" t="s">
        <v>221</v>
      </c>
      <c r="P381" s="573" t="s">
        <v>879</v>
      </c>
      <c r="Q381" s="574">
        <v>8</v>
      </c>
      <c r="R381" s="574">
        <v>3</v>
      </c>
      <c r="S381" s="612">
        <v>24</v>
      </c>
      <c r="T381" s="613">
        <v>1</v>
      </c>
      <c r="U381" s="523"/>
      <c r="V381" s="614">
        <v>1</v>
      </c>
      <c r="W381" s="523"/>
      <c r="X381" s="614">
        <v>0</v>
      </c>
      <c r="Y381" s="524"/>
      <c r="Z381" s="524"/>
      <c r="AA381" s="524"/>
      <c r="AB381" s="519" t="s">
        <v>6199</v>
      </c>
      <c r="AC381" s="519" t="s">
        <v>6635</v>
      </c>
      <c r="AD381" s="608">
        <v>1135030000522</v>
      </c>
      <c r="AE381" s="573" t="s">
        <v>6636</v>
      </c>
      <c r="AF381" s="519" t="s">
        <v>6637</v>
      </c>
      <c r="AG381" s="519" t="s">
        <v>6638</v>
      </c>
      <c r="AH381" s="573" t="s">
        <v>6636</v>
      </c>
      <c r="AI381" s="519" t="s">
        <v>6635</v>
      </c>
      <c r="AJ381" s="526">
        <v>1135030000522</v>
      </c>
      <c r="AK381" s="519" t="s">
        <v>17014</v>
      </c>
      <c r="AL381" s="520">
        <v>0.39</v>
      </c>
      <c r="AM381" s="520">
        <v>371</v>
      </c>
      <c r="AN381" s="520">
        <v>0.3964109589041096</v>
      </c>
      <c r="AO381" s="520">
        <v>0</v>
      </c>
      <c r="AP381" s="528">
        <v>0.3964109589041096</v>
      </c>
      <c r="AQ381" s="520">
        <v>0.3964109589041096</v>
      </c>
      <c r="AR381" s="520">
        <v>0</v>
      </c>
      <c r="AS381" s="520">
        <v>0.3964109589041096</v>
      </c>
      <c r="AT381" s="520">
        <v>11.892328767123288</v>
      </c>
      <c r="AU381" s="529" t="s">
        <v>231</v>
      </c>
      <c r="AV381" s="530" t="s">
        <v>431</v>
      </c>
      <c r="AW381" s="519" t="s">
        <v>325</v>
      </c>
      <c r="AX381" s="519" t="s">
        <v>5890</v>
      </c>
      <c r="AY381" s="531" t="s">
        <v>6639</v>
      </c>
      <c r="AZ381" s="519" t="s">
        <v>234</v>
      </c>
      <c r="BB381" s="533"/>
    </row>
    <row r="382" spans="1:55" s="166" customFormat="1" ht="15" customHeight="1" x14ac:dyDescent="0.25">
      <c r="A382" s="182">
        <v>774</v>
      </c>
      <c r="B382" s="555"/>
      <c r="C382" s="581"/>
      <c r="D382" s="700" t="s">
        <v>17138</v>
      </c>
      <c r="E382" s="166" t="s">
        <v>55</v>
      </c>
      <c r="F382" s="166" t="s">
        <v>5890</v>
      </c>
      <c r="G382" s="166" t="s">
        <v>6640</v>
      </c>
      <c r="H382" s="198" t="s">
        <v>6641</v>
      </c>
      <c r="I382" s="198" t="s">
        <v>6642</v>
      </c>
      <c r="K382" s="198" t="s">
        <v>219</v>
      </c>
      <c r="L382" s="166" t="s">
        <v>220</v>
      </c>
      <c r="M382" s="198" t="s">
        <v>317</v>
      </c>
      <c r="N382" s="198">
        <v>0</v>
      </c>
      <c r="O382" s="198" t="s">
        <v>317</v>
      </c>
      <c r="P382" s="198">
        <v>0</v>
      </c>
      <c r="Q382" s="199">
        <v>6</v>
      </c>
      <c r="R382" s="199">
        <v>2</v>
      </c>
      <c r="S382" s="221">
        <v>12</v>
      </c>
      <c r="T382" s="345">
        <v>1</v>
      </c>
      <c r="U382" s="340"/>
      <c r="V382" s="346">
        <v>1</v>
      </c>
      <c r="W382" s="340"/>
      <c r="X382" s="346">
        <v>0</v>
      </c>
      <c r="Y382" s="183"/>
      <c r="Z382" s="183"/>
      <c r="AA382" s="183"/>
      <c r="AB382" s="166" t="s">
        <v>6199</v>
      </c>
      <c r="AC382" s="166" t="s">
        <v>6643</v>
      </c>
      <c r="AD382" s="203">
        <v>1025003753466</v>
      </c>
      <c r="AE382" s="198" t="s">
        <v>6644</v>
      </c>
      <c r="AF382" s="166" t="s">
        <v>6645</v>
      </c>
      <c r="AG382" s="166" t="s">
        <v>6646</v>
      </c>
      <c r="AH382" s="198" t="s">
        <v>6647</v>
      </c>
      <c r="AI382" s="166" t="s">
        <v>6643</v>
      </c>
      <c r="AJ382" s="165">
        <v>1025003753466</v>
      </c>
      <c r="AK382" s="166" t="s">
        <v>17014</v>
      </c>
      <c r="AL382" s="186">
        <v>0.39</v>
      </c>
      <c r="AM382" s="186">
        <v>170</v>
      </c>
      <c r="AN382" s="186">
        <v>0.18164383561643835</v>
      </c>
      <c r="AO382" s="186">
        <v>0</v>
      </c>
      <c r="AP382" s="187">
        <v>0.18164383561643835</v>
      </c>
      <c r="AQ382" s="186">
        <v>0.18164383561643835</v>
      </c>
      <c r="AR382" s="186">
        <v>0</v>
      </c>
      <c r="AS382" s="186">
        <v>0.18164383561643835</v>
      </c>
      <c r="AT382" s="186">
        <v>5.4493150684931502</v>
      </c>
      <c r="AU382" s="193" t="s">
        <v>231</v>
      </c>
      <c r="AV382" s="194"/>
      <c r="AW382" s="166" t="s">
        <v>325</v>
      </c>
      <c r="AX382" s="166" t="s">
        <v>5890</v>
      </c>
      <c r="AY382" s="195" t="s">
        <v>6648</v>
      </c>
      <c r="AZ382" s="166" t="s">
        <v>234</v>
      </c>
      <c r="BB382" s="196"/>
    </row>
    <row r="383" spans="1:55" s="166" customFormat="1" ht="15" customHeight="1" x14ac:dyDescent="0.25">
      <c r="A383" s="182">
        <v>775</v>
      </c>
      <c r="B383" s="555"/>
      <c r="C383" s="581"/>
      <c r="D383" s="700" t="s">
        <v>17140</v>
      </c>
      <c r="E383" s="166" t="s">
        <v>55</v>
      </c>
      <c r="F383" s="166" t="s">
        <v>5890</v>
      </c>
      <c r="G383" s="166" t="s">
        <v>16828</v>
      </c>
      <c r="H383" s="198" t="s">
        <v>6649</v>
      </c>
      <c r="I383" s="198" t="s">
        <v>6650</v>
      </c>
      <c r="K383" s="198" t="s">
        <v>219</v>
      </c>
      <c r="L383" s="166" t="s">
        <v>220</v>
      </c>
      <c r="M383" s="198" t="s">
        <v>317</v>
      </c>
      <c r="N383" s="198">
        <v>0</v>
      </c>
      <c r="O383" s="198" t="s">
        <v>317</v>
      </c>
      <c r="P383" s="198">
        <v>0</v>
      </c>
      <c r="Q383" s="199">
        <v>4</v>
      </c>
      <c r="R383" s="199">
        <v>3</v>
      </c>
      <c r="S383" s="221">
        <v>12</v>
      </c>
      <c r="T383" s="345">
        <v>1</v>
      </c>
      <c r="U383" s="340"/>
      <c r="V383" s="346">
        <v>1</v>
      </c>
      <c r="W383" s="340"/>
      <c r="X383" s="346">
        <v>0</v>
      </c>
      <c r="Y383" s="183"/>
      <c r="Z383" s="183"/>
      <c r="AA383" s="183"/>
      <c r="AB383" s="166" t="s">
        <v>6199</v>
      </c>
      <c r="AC383" s="166" t="s">
        <v>6651</v>
      </c>
      <c r="AD383" s="203">
        <v>1155030003127</v>
      </c>
      <c r="AE383" s="198" t="s">
        <v>6652</v>
      </c>
      <c r="AF383" s="166" t="s">
        <v>6653</v>
      </c>
      <c r="AG383" s="166" t="s">
        <v>6654</v>
      </c>
      <c r="AH383" s="198" t="s">
        <v>6655</v>
      </c>
      <c r="AI383" s="166" t="s">
        <v>6651</v>
      </c>
      <c r="AJ383" s="165">
        <v>1155030003127</v>
      </c>
      <c r="AK383" s="166" t="s">
        <v>17014</v>
      </c>
      <c r="AL383" s="186">
        <v>0.39</v>
      </c>
      <c r="AM383" s="186">
        <v>446</v>
      </c>
      <c r="AN383" s="186">
        <v>0.47654794520547944</v>
      </c>
      <c r="AO383" s="186">
        <v>0</v>
      </c>
      <c r="AP383" s="187">
        <v>0.47654794520547944</v>
      </c>
      <c r="AQ383" s="186">
        <v>0.47654794520547944</v>
      </c>
      <c r="AR383" s="186">
        <v>0</v>
      </c>
      <c r="AS383" s="186">
        <v>0.47654794520547944</v>
      </c>
      <c r="AT383" s="186">
        <v>14.296438356164384</v>
      </c>
      <c r="AU383" s="193" t="s">
        <v>231</v>
      </c>
      <c r="AV383" s="194"/>
      <c r="AW383" s="166" t="s">
        <v>325</v>
      </c>
      <c r="AX383" s="166" t="s">
        <v>5890</v>
      </c>
      <c r="AY383" s="195" t="s">
        <v>6656</v>
      </c>
      <c r="AZ383" s="166" t="s">
        <v>234</v>
      </c>
      <c r="BB383" s="196"/>
    </row>
    <row r="384" spans="1:55" s="166" customFormat="1" ht="15" customHeight="1" x14ac:dyDescent="0.25">
      <c r="A384" s="182">
        <v>776</v>
      </c>
      <c r="B384" s="555"/>
      <c r="C384" s="581"/>
      <c r="D384" s="700" t="s">
        <v>17140</v>
      </c>
      <c r="E384" s="166" t="s">
        <v>55</v>
      </c>
      <c r="F384" s="166" t="s">
        <v>5890</v>
      </c>
      <c r="G384" s="166" t="s">
        <v>6657</v>
      </c>
      <c r="H384" s="198" t="s">
        <v>6658</v>
      </c>
      <c r="I384" s="198" t="s">
        <v>6659</v>
      </c>
      <c r="K384" s="198" t="s">
        <v>219</v>
      </c>
      <c r="L384" s="166" t="s">
        <v>220</v>
      </c>
      <c r="M384" s="198" t="s">
        <v>221</v>
      </c>
      <c r="N384" s="198" t="s">
        <v>222</v>
      </c>
      <c r="O384" s="198" t="s">
        <v>317</v>
      </c>
      <c r="P384" s="198">
        <v>0</v>
      </c>
      <c r="Q384" s="199">
        <v>3</v>
      </c>
      <c r="R384" s="199">
        <v>2</v>
      </c>
      <c r="S384" s="221">
        <v>6</v>
      </c>
      <c r="T384" s="345">
        <v>1</v>
      </c>
      <c r="U384" s="340"/>
      <c r="V384" s="346">
        <v>1</v>
      </c>
      <c r="W384" s="340"/>
      <c r="X384" s="346">
        <v>0</v>
      </c>
      <c r="Y384" s="183"/>
      <c r="Z384" s="183"/>
      <c r="AA384" s="183"/>
      <c r="AB384" s="166" t="s">
        <v>6199</v>
      </c>
      <c r="AC384" s="166" t="s">
        <v>6660</v>
      </c>
      <c r="AD384" s="203">
        <v>1025003757701</v>
      </c>
      <c r="AE384" s="198" t="s">
        <v>6661</v>
      </c>
      <c r="AF384" s="166" t="s">
        <v>6662</v>
      </c>
      <c r="AG384" s="166" t="s">
        <v>6663</v>
      </c>
      <c r="AH384" s="198" t="s">
        <v>2037</v>
      </c>
      <c r="AI384" s="166" t="s">
        <v>6660</v>
      </c>
      <c r="AJ384" s="165">
        <v>1025003757701</v>
      </c>
      <c r="AK384" s="166" t="s">
        <v>17014</v>
      </c>
      <c r="AL384" s="186">
        <v>0.39</v>
      </c>
      <c r="AM384" s="186">
        <v>155</v>
      </c>
      <c r="AN384" s="186">
        <v>0.16561643835616438</v>
      </c>
      <c r="AO384" s="186">
        <v>0</v>
      </c>
      <c r="AP384" s="187">
        <v>0.16561643835616438</v>
      </c>
      <c r="AQ384" s="186">
        <v>0.16561643835616438</v>
      </c>
      <c r="AR384" s="186">
        <v>0</v>
      </c>
      <c r="AS384" s="186">
        <v>0.16561643835616438</v>
      </c>
      <c r="AT384" s="186">
        <v>4.9684931506849317</v>
      </c>
      <c r="AU384" s="193" t="s">
        <v>231</v>
      </c>
      <c r="AV384" s="194"/>
      <c r="AW384" s="166" t="s">
        <v>325</v>
      </c>
      <c r="AX384" s="166" t="s">
        <v>5890</v>
      </c>
      <c r="AY384" s="195" t="s">
        <v>6664</v>
      </c>
      <c r="AZ384" s="166" t="s">
        <v>234</v>
      </c>
      <c r="BB384" s="196"/>
    </row>
    <row r="385" spans="1:54" s="166" customFormat="1" ht="15" customHeight="1" x14ac:dyDescent="0.25">
      <c r="A385" s="182">
        <v>777</v>
      </c>
      <c r="B385" s="555"/>
      <c r="C385" s="581"/>
      <c r="D385" s="700" t="s">
        <v>17140</v>
      </c>
      <c r="E385" s="166" t="s">
        <v>55</v>
      </c>
      <c r="F385" s="166" t="s">
        <v>5890</v>
      </c>
      <c r="G385" s="166" t="s">
        <v>6665</v>
      </c>
      <c r="H385" s="198" t="s">
        <v>6666</v>
      </c>
      <c r="I385" s="198" t="s">
        <v>6667</v>
      </c>
      <c r="K385" s="198" t="s">
        <v>219</v>
      </c>
      <c r="L385" s="166" t="s">
        <v>220</v>
      </c>
      <c r="M385" s="198" t="s">
        <v>221</v>
      </c>
      <c r="N385" s="198" t="s">
        <v>222</v>
      </c>
      <c r="O385" s="198" t="s">
        <v>317</v>
      </c>
      <c r="P385" s="198">
        <v>0</v>
      </c>
      <c r="Q385" s="199">
        <v>6</v>
      </c>
      <c r="R385" s="199">
        <v>1.5</v>
      </c>
      <c r="S385" s="221">
        <v>9</v>
      </c>
      <c r="T385" s="345">
        <v>1</v>
      </c>
      <c r="U385" s="340"/>
      <c r="V385" s="346">
        <v>0</v>
      </c>
      <c r="W385" s="340"/>
      <c r="X385" s="346">
        <v>0</v>
      </c>
      <c r="Y385" s="183"/>
      <c r="Z385" s="183"/>
      <c r="AA385" s="183"/>
      <c r="AB385" s="166" t="s">
        <v>6404</v>
      </c>
      <c r="AC385" s="166" t="s">
        <v>6668</v>
      </c>
      <c r="AD385" s="203">
        <v>1035005908079</v>
      </c>
      <c r="AE385" s="198" t="s">
        <v>6669</v>
      </c>
      <c r="AF385" s="166" t="s">
        <v>6670</v>
      </c>
      <c r="AG385" s="166" t="s">
        <v>6671</v>
      </c>
      <c r="AH385" s="198" t="s">
        <v>6669</v>
      </c>
      <c r="AI385" s="166" t="s">
        <v>6668</v>
      </c>
      <c r="AJ385" s="165">
        <v>1035005908079</v>
      </c>
      <c r="AK385" s="166" t="s">
        <v>17043</v>
      </c>
      <c r="AL385" s="186">
        <v>0.39</v>
      </c>
      <c r="AM385" s="186">
        <v>63</v>
      </c>
      <c r="AN385" s="186">
        <v>6.7315068493150693E-2</v>
      </c>
      <c r="AO385" s="186">
        <v>0</v>
      </c>
      <c r="AP385" s="187">
        <v>6.7315068493150693E-2</v>
      </c>
      <c r="AQ385" s="186">
        <v>6.7315068493150693E-2</v>
      </c>
      <c r="AR385" s="186">
        <v>0</v>
      </c>
      <c r="AS385" s="186">
        <v>6.7315068493150693E-2</v>
      </c>
      <c r="AT385" s="186">
        <v>2.0194520547945207</v>
      </c>
      <c r="AU385" s="193" t="s">
        <v>231</v>
      </c>
      <c r="AV385" s="194"/>
      <c r="AW385" s="166" t="s">
        <v>325</v>
      </c>
      <c r="AX385" s="166" t="s">
        <v>5890</v>
      </c>
      <c r="AY385" s="195" t="s">
        <v>6672</v>
      </c>
      <c r="AZ385" s="166" t="s">
        <v>234</v>
      </c>
      <c r="BB385" s="196"/>
    </row>
    <row r="386" spans="1:54" s="519" customFormat="1" ht="24" customHeight="1" x14ac:dyDescent="0.25">
      <c r="A386" s="518">
        <v>778</v>
      </c>
      <c r="B386" s="557" t="s">
        <v>17088</v>
      </c>
      <c r="C386" s="664" t="s">
        <v>17090</v>
      </c>
      <c r="D386" s="701">
        <v>2020</v>
      </c>
      <c r="E386" s="519" t="s">
        <v>55</v>
      </c>
      <c r="F386" s="519" t="s">
        <v>5890</v>
      </c>
      <c r="G386" s="519" t="s">
        <v>17095</v>
      </c>
      <c r="H386" s="573" t="s">
        <v>6673</v>
      </c>
      <c r="I386" s="573" t="s">
        <v>6674</v>
      </c>
      <c r="K386" s="519" t="s">
        <v>219</v>
      </c>
      <c r="L386" s="519" t="s">
        <v>220</v>
      </c>
      <c r="M386" s="519" t="s">
        <v>221</v>
      </c>
      <c r="N386" s="573" t="s">
        <v>223</v>
      </c>
      <c r="O386" s="573" t="s">
        <v>221</v>
      </c>
      <c r="P386" s="573" t="s">
        <v>879</v>
      </c>
      <c r="Q386" s="574">
        <v>8</v>
      </c>
      <c r="R386" s="574">
        <v>2</v>
      </c>
      <c r="S386" s="612">
        <v>16</v>
      </c>
      <c r="T386" s="613">
        <v>1</v>
      </c>
      <c r="U386" s="523"/>
      <c r="V386" s="614">
        <v>1</v>
      </c>
      <c r="W386" s="523"/>
      <c r="X386" s="614">
        <v>0</v>
      </c>
      <c r="Y386" s="524"/>
      <c r="Z386" s="524"/>
      <c r="AA386" s="524"/>
      <c r="AB386" s="519" t="s">
        <v>6404</v>
      </c>
      <c r="AC386" s="519" t="s">
        <v>6675</v>
      </c>
      <c r="AD386" s="608">
        <v>1025003750485</v>
      </c>
      <c r="AE386" s="573" t="s">
        <v>6676</v>
      </c>
      <c r="AF386" s="519" t="s">
        <v>6677</v>
      </c>
      <c r="AG386" s="519" t="s">
        <v>6678</v>
      </c>
      <c r="AH386" s="573" t="s">
        <v>6676</v>
      </c>
      <c r="AI386" s="519" t="s">
        <v>6675</v>
      </c>
      <c r="AJ386" s="526">
        <v>1025003750485</v>
      </c>
      <c r="AK386" s="519" t="s">
        <v>17043</v>
      </c>
      <c r="AL386" s="520">
        <v>0.39</v>
      </c>
      <c r="AM386" s="520">
        <v>91</v>
      </c>
      <c r="AN386" s="520">
        <v>9.7232876712328775E-2</v>
      </c>
      <c r="AO386" s="520">
        <v>0</v>
      </c>
      <c r="AP386" s="528">
        <v>9.7232876712328775E-2</v>
      </c>
      <c r="AQ386" s="520">
        <v>9.7232876712328775E-2</v>
      </c>
      <c r="AR386" s="520">
        <v>0</v>
      </c>
      <c r="AS386" s="520">
        <v>9.7232876712328775E-2</v>
      </c>
      <c r="AT386" s="520">
        <v>2.9169863013698634</v>
      </c>
      <c r="AU386" s="529" t="s">
        <v>231</v>
      </c>
      <c r="AV386" s="530" t="s">
        <v>431</v>
      </c>
      <c r="AW386" s="519" t="s">
        <v>325</v>
      </c>
      <c r="AX386" s="519" t="s">
        <v>5890</v>
      </c>
      <c r="AY386" s="531" t="s">
        <v>6679</v>
      </c>
      <c r="AZ386" s="519" t="s">
        <v>234</v>
      </c>
      <c r="BB386" s="533"/>
    </row>
    <row r="387" spans="1:54" s="166" customFormat="1" ht="15" customHeight="1" x14ac:dyDescent="0.25">
      <c r="A387" s="182">
        <v>781</v>
      </c>
      <c r="B387" s="555"/>
      <c r="C387" s="581"/>
      <c r="D387" s="700" t="s">
        <v>17138</v>
      </c>
      <c r="E387" s="166" t="s">
        <v>55</v>
      </c>
      <c r="F387" s="166" t="s">
        <v>5890</v>
      </c>
      <c r="G387" s="166" t="s">
        <v>6690</v>
      </c>
      <c r="H387" s="198" t="s">
        <v>6691</v>
      </c>
      <c r="I387" s="198" t="s">
        <v>6692</v>
      </c>
      <c r="K387" s="198" t="s">
        <v>732</v>
      </c>
      <c r="L387" s="166">
        <v>0</v>
      </c>
      <c r="M387" s="198" t="s">
        <v>317</v>
      </c>
      <c r="N387" s="198">
        <v>0</v>
      </c>
      <c r="O387" s="198" t="s">
        <v>317</v>
      </c>
      <c r="P387" s="198">
        <v>0</v>
      </c>
      <c r="Q387" s="199">
        <v>3</v>
      </c>
      <c r="R387" s="199">
        <v>1.5</v>
      </c>
      <c r="S387" s="221">
        <v>4.5</v>
      </c>
      <c r="T387" s="345">
        <v>2</v>
      </c>
      <c r="U387" s="340"/>
      <c r="V387" s="346">
        <v>0</v>
      </c>
      <c r="W387" s="340"/>
      <c r="X387" s="346">
        <v>3</v>
      </c>
      <c r="Y387" s="183"/>
      <c r="Z387" s="183"/>
      <c r="AA387" s="183"/>
      <c r="AB387" s="166" t="s">
        <v>6120</v>
      </c>
      <c r="AC387" s="166" t="s">
        <v>6693</v>
      </c>
      <c r="AD387" s="203">
        <v>1155030001004</v>
      </c>
      <c r="AE387" s="198" t="s">
        <v>6694</v>
      </c>
      <c r="AF387" s="166" t="s">
        <v>6695</v>
      </c>
      <c r="AG387" s="166" t="s">
        <v>6696</v>
      </c>
      <c r="AH387" s="198" t="s">
        <v>6694</v>
      </c>
      <c r="AI387" s="166" t="s">
        <v>6697</v>
      </c>
      <c r="AJ387" s="165">
        <v>1155030001004</v>
      </c>
      <c r="AK387" s="166" t="s">
        <v>17019</v>
      </c>
      <c r="AL387" s="186">
        <v>0.87</v>
      </c>
      <c r="AM387" s="186">
        <v>60</v>
      </c>
      <c r="AN387" s="186">
        <v>0.14301369863013699</v>
      </c>
      <c r="AO387" s="186">
        <v>0</v>
      </c>
      <c r="AP387" s="187">
        <v>0.14301369863013699</v>
      </c>
      <c r="AQ387" s="186">
        <v>0.14301369863013699</v>
      </c>
      <c r="AR387" s="186">
        <v>0</v>
      </c>
      <c r="AS387" s="186">
        <v>0.14301369863013699</v>
      </c>
      <c r="AT387" s="186">
        <v>4.2904109589041095</v>
      </c>
      <c r="AU387" s="193" t="s">
        <v>231</v>
      </c>
      <c r="AV387" s="194"/>
      <c r="AW387" s="166" t="s">
        <v>325</v>
      </c>
      <c r="AX387" s="166" t="s">
        <v>5890</v>
      </c>
      <c r="AY387" s="195" t="s">
        <v>6698</v>
      </c>
      <c r="AZ387" s="166" t="s">
        <v>234</v>
      </c>
      <c r="BB387" s="196"/>
    </row>
    <row r="388" spans="1:54" s="519" customFormat="1" ht="27.75" customHeight="1" x14ac:dyDescent="0.25">
      <c r="A388" s="518">
        <v>786</v>
      </c>
      <c r="B388" s="557" t="s">
        <v>17088</v>
      </c>
      <c r="C388" s="664" t="s">
        <v>17090</v>
      </c>
      <c r="D388" s="701">
        <v>2020</v>
      </c>
      <c r="E388" s="519" t="s">
        <v>55</v>
      </c>
      <c r="F388" s="519" t="s">
        <v>5890</v>
      </c>
      <c r="G388" s="519" t="s">
        <v>6716</v>
      </c>
      <c r="H388" s="573" t="s">
        <v>6717</v>
      </c>
      <c r="I388" s="573" t="s">
        <v>6718</v>
      </c>
      <c r="K388" s="519" t="s">
        <v>219</v>
      </c>
      <c r="L388" s="519" t="s">
        <v>220</v>
      </c>
      <c r="M388" s="519" t="s">
        <v>221</v>
      </c>
      <c r="N388" s="573" t="s">
        <v>222</v>
      </c>
      <c r="O388" s="573" t="s">
        <v>221</v>
      </c>
      <c r="P388" s="573" t="s">
        <v>879</v>
      </c>
      <c r="Q388" s="574">
        <v>7</v>
      </c>
      <c r="R388" s="574">
        <v>2</v>
      </c>
      <c r="S388" s="612">
        <v>14</v>
      </c>
      <c r="T388" s="613">
        <v>2</v>
      </c>
      <c r="U388" s="523"/>
      <c r="V388" s="614">
        <v>0</v>
      </c>
      <c r="W388" s="523"/>
      <c r="X388" s="614">
        <v>0</v>
      </c>
      <c r="Y388" s="524"/>
      <c r="Z388" s="524"/>
      <c r="AA388" s="524"/>
      <c r="AB388" s="519" t="s">
        <v>6120</v>
      </c>
      <c r="AC388" s="519" t="s">
        <v>6146</v>
      </c>
      <c r="AD388" s="608">
        <v>1025003754005</v>
      </c>
      <c r="AE388" s="573" t="s">
        <v>6719</v>
      </c>
      <c r="AF388" s="519" t="s">
        <v>6140</v>
      </c>
      <c r="AG388" s="519" t="s">
        <v>6141</v>
      </c>
      <c r="AH388" s="573" t="s">
        <v>6719</v>
      </c>
      <c r="AI388" s="519" t="s">
        <v>6146</v>
      </c>
      <c r="AJ388" s="526">
        <v>1025003754005</v>
      </c>
      <c r="AK388" s="519" t="s">
        <v>17019</v>
      </c>
      <c r="AL388" s="520">
        <v>0.87</v>
      </c>
      <c r="AM388" s="520">
        <v>20</v>
      </c>
      <c r="AN388" s="520">
        <v>4.7671232876712322E-2</v>
      </c>
      <c r="AO388" s="520">
        <v>0</v>
      </c>
      <c r="AP388" s="528">
        <v>4.7671232876712322E-2</v>
      </c>
      <c r="AQ388" s="520">
        <v>4.7671232876712322E-2</v>
      </c>
      <c r="AR388" s="520">
        <v>0</v>
      </c>
      <c r="AS388" s="520">
        <v>4.7671232876712322E-2</v>
      </c>
      <c r="AT388" s="520">
        <v>1.4301369863013695</v>
      </c>
      <c r="AU388" s="529" t="s">
        <v>231</v>
      </c>
      <c r="AV388" s="530" t="s">
        <v>431</v>
      </c>
      <c r="AW388" s="519" t="s">
        <v>325</v>
      </c>
      <c r="AX388" s="519" t="s">
        <v>5890</v>
      </c>
      <c r="AY388" s="531" t="s">
        <v>6720</v>
      </c>
      <c r="AZ388" s="519" t="s">
        <v>234</v>
      </c>
      <c r="BB388" s="533"/>
    </row>
    <row r="389" spans="1:54" s="166" customFormat="1" ht="15" customHeight="1" x14ac:dyDescent="0.25">
      <c r="A389" s="182">
        <v>791</v>
      </c>
      <c r="B389" s="555"/>
      <c r="C389" s="581"/>
      <c r="D389" s="700" t="s">
        <v>17140</v>
      </c>
      <c r="E389" s="166" t="s">
        <v>55</v>
      </c>
      <c r="F389" s="166" t="s">
        <v>5890</v>
      </c>
      <c r="G389" s="166" t="s">
        <v>6741</v>
      </c>
      <c r="H389" s="198" t="s">
        <v>6742</v>
      </c>
      <c r="I389" s="198" t="s">
        <v>6743</v>
      </c>
      <c r="K389" s="198" t="s">
        <v>732</v>
      </c>
      <c r="L389" s="166">
        <v>0</v>
      </c>
      <c r="M389" s="198" t="s">
        <v>317</v>
      </c>
      <c r="N389" s="198">
        <v>0</v>
      </c>
      <c r="O389" s="198" t="s">
        <v>317</v>
      </c>
      <c r="P389" s="198">
        <v>0</v>
      </c>
      <c r="Q389" s="199">
        <v>6</v>
      </c>
      <c r="R389" s="199">
        <v>1.5</v>
      </c>
      <c r="S389" s="221">
        <v>9</v>
      </c>
      <c r="T389" s="345">
        <v>1</v>
      </c>
      <c r="U389" s="340"/>
      <c r="V389" s="346">
        <v>0</v>
      </c>
      <c r="W389" s="340"/>
      <c r="X389" s="346">
        <v>0</v>
      </c>
      <c r="Y389" s="183"/>
      <c r="Z389" s="183"/>
      <c r="AA389" s="183"/>
      <c r="AB389" s="166" t="s">
        <v>6744</v>
      </c>
      <c r="AC389" s="198" t="s">
        <v>6745</v>
      </c>
      <c r="AD389" s="203">
        <v>1065012024868</v>
      </c>
      <c r="AE389" s="198" t="s">
        <v>6746</v>
      </c>
      <c r="AF389" s="166" t="s">
        <v>6747</v>
      </c>
      <c r="AG389" s="166" t="s">
        <v>6748</v>
      </c>
      <c r="AH389" s="198" t="s">
        <v>6746</v>
      </c>
      <c r="AI389" s="166" t="s">
        <v>6745</v>
      </c>
      <c r="AJ389" s="165">
        <v>1065012024868</v>
      </c>
      <c r="AK389" s="203" t="s">
        <v>17041</v>
      </c>
      <c r="AL389" s="186">
        <v>0.87</v>
      </c>
      <c r="AM389" s="186">
        <v>12</v>
      </c>
      <c r="AN389" s="186">
        <v>2.8602739726027396E-2</v>
      </c>
      <c r="AO389" s="186">
        <v>0</v>
      </c>
      <c r="AP389" s="187">
        <v>2.8602739726027396E-2</v>
      </c>
      <c r="AQ389" s="186">
        <v>2.8602739726027396E-2</v>
      </c>
      <c r="AR389" s="186">
        <v>0</v>
      </c>
      <c r="AS389" s="186">
        <v>2.8602739726027396E-2</v>
      </c>
      <c r="AT389" s="186">
        <v>0.8580821917808219</v>
      </c>
      <c r="AU389" s="193" t="s">
        <v>231</v>
      </c>
      <c r="AV389" s="194"/>
      <c r="AW389" s="166" t="s">
        <v>325</v>
      </c>
      <c r="AX389" s="166" t="s">
        <v>5890</v>
      </c>
      <c r="AY389" s="195" t="s">
        <v>6749</v>
      </c>
      <c r="AZ389" s="166" t="s">
        <v>234</v>
      </c>
      <c r="BB389" s="196"/>
    </row>
    <row r="390" spans="1:54" s="166" customFormat="1" ht="15" customHeight="1" x14ac:dyDescent="0.25">
      <c r="A390" s="182">
        <v>792</v>
      </c>
      <c r="B390" s="555"/>
      <c r="C390" s="581"/>
      <c r="D390" s="700" t="s">
        <v>17139</v>
      </c>
      <c r="E390" s="166" t="s">
        <v>55</v>
      </c>
      <c r="F390" s="166" t="s">
        <v>5890</v>
      </c>
      <c r="G390" s="166" t="s">
        <v>6750</v>
      </c>
      <c r="H390" s="198" t="s">
        <v>6751</v>
      </c>
      <c r="I390" s="198" t="s">
        <v>6752</v>
      </c>
      <c r="K390" s="198" t="s">
        <v>219</v>
      </c>
      <c r="L390" s="166" t="s">
        <v>220</v>
      </c>
      <c r="M390" s="198" t="s">
        <v>317</v>
      </c>
      <c r="N390" s="198">
        <v>0</v>
      </c>
      <c r="O390" s="198" t="s">
        <v>317</v>
      </c>
      <c r="P390" s="198">
        <v>0</v>
      </c>
      <c r="Q390" s="199">
        <v>3.3</v>
      </c>
      <c r="R390" s="199">
        <v>1.5</v>
      </c>
      <c r="S390" s="221">
        <v>5</v>
      </c>
      <c r="T390" s="345">
        <v>1</v>
      </c>
      <c r="U390" s="340"/>
      <c r="V390" s="346">
        <v>1</v>
      </c>
      <c r="W390" s="340"/>
      <c r="X390" s="346">
        <v>0</v>
      </c>
      <c r="Y390" s="183"/>
      <c r="Z390" s="183"/>
      <c r="AA390" s="183"/>
      <c r="AB390" s="166" t="s">
        <v>6353</v>
      </c>
      <c r="AC390" s="198" t="s">
        <v>6753</v>
      </c>
      <c r="AD390" s="203">
        <v>1025003752619</v>
      </c>
      <c r="AE390" s="198" t="s">
        <v>6754</v>
      </c>
      <c r="AF390" s="166" t="s">
        <v>6755</v>
      </c>
      <c r="AG390" s="166" t="s">
        <v>6756</v>
      </c>
      <c r="AH390" s="198" t="s">
        <v>6754</v>
      </c>
      <c r="AI390" s="166" t="s">
        <v>6753</v>
      </c>
      <c r="AJ390" s="165">
        <v>1025003752619</v>
      </c>
      <c r="AK390" s="203" t="s">
        <v>17016</v>
      </c>
      <c r="AL390" s="186">
        <v>0.14000000000000001</v>
      </c>
      <c r="AM390" s="186">
        <v>1819</v>
      </c>
      <c r="AN390" s="186">
        <v>0.69769863013698641</v>
      </c>
      <c r="AO390" s="186">
        <v>0</v>
      </c>
      <c r="AP390" s="187">
        <v>0.69769863013698641</v>
      </c>
      <c r="AQ390" s="186">
        <v>0.69769863013698641</v>
      </c>
      <c r="AR390" s="186">
        <v>0</v>
      </c>
      <c r="AS390" s="186">
        <v>0.69769863013698641</v>
      </c>
      <c r="AT390" s="186">
        <v>20.930958904109591</v>
      </c>
      <c r="AU390" s="193" t="s">
        <v>231</v>
      </c>
      <c r="AV390" s="194"/>
      <c r="AW390" s="166" t="s">
        <v>325</v>
      </c>
      <c r="AX390" s="166" t="s">
        <v>5890</v>
      </c>
      <c r="AY390" s="195" t="s">
        <v>6757</v>
      </c>
      <c r="AZ390" s="166" t="s">
        <v>234</v>
      </c>
      <c r="BB390" s="196"/>
    </row>
    <row r="391" spans="1:54" s="519" customFormat="1" ht="28.5" customHeight="1" x14ac:dyDescent="0.25">
      <c r="A391" s="518">
        <v>793</v>
      </c>
      <c r="B391" s="557" t="s">
        <v>17088</v>
      </c>
      <c r="C391" s="664" t="s">
        <v>17090</v>
      </c>
      <c r="D391" s="701">
        <v>2020</v>
      </c>
      <c r="E391" s="519" t="s">
        <v>55</v>
      </c>
      <c r="F391" s="519" t="s">
        <v>5890</v>
      </c>
      <c r="G391" s="519" t="s">
        <v>16311</v>
      </c>
      <c r="H391" s="573" t="s">
        <v>6758</v>
      </c>
      <c r="I391" s="573" t="s">
        <v>6759</v>
      </c>
      <c r="K391" s="519" t="s">
        <v>219</v>
      </c>
      <c r="L391" s="519" t="s">
        <v>220</v>
      </c>
      <c r="M391" s="519" t="s">
        <v>221</v>
      </c>
      <c r="N391" s="573" t="s">
        <v>222</v>
      </c>
      <c r="O391" s="573" t="s">
        <v>221</v>
      </c>
      <c r="P391" s="573" t="s">
        <v>879</v>
      </c>
      <c r="Q391" s="574">
        <v>2.5</v>
      </c>
      <c r="R391" s="574">
        <v>1.8</v>
      </c>
      <c r="S391" s="612">
        <v>4.5</v>
      </c>
      <c r="T391" s="613">
        <v>1</v>
      </c>
      <c r="U391" s="523"/>
      <c r="V391" s="614">
        <v>1</v>
      </c>
      <c r="W391" s="523"/>
      <c r="X391" s="614">
        <v>0</v>
      </c>
      <c r="Y391" s="524"/>
      <c r="Z391" s="524"/>
      <c r="AA391" s="524"/>
      <c r="AB391" s="519" t="s">
        <v>6760</v>
      </c>
      <c r="AC391" s="573" t="s">
        <v>6761</v>
      </c>
      <c r="AD391" s="608">
        <v>1035005919321</v>
      </c>
      <c r="AE391" s="573" t="s">
        <v>6762</v>
      </c>
      <c r="AF391" s="519" t="s">
        <v>6763</v>
      </c>
      <c r="AG391" s="519" t="s">
        <v>6764</v>
      </c>
      <c r="AH391" s="573" t="s">
        <v>6762</v>
      </c>
      <c r="AI391" s="519" t="s">
        <v>6761</v>
      </c>
      <c r="AJ391" s="526">
        <v>1035005919321</v>
      </c>
      <c r="AK391" s="608" t="s">
        <v>17044</v>
      </c>
      <c r="AL391" s="520">
        <v>0.19</v>
      </c>
      <c r="AM391" s="520">
        <v>496</v>
      </c>
      <c r="AN391" s="520">
        <v>0.25819178082191779</v>
      </c>
      <c r="AO391" s="520">
        <v>0</v>
      </c>
      <c r="AP391" s="528">
        <v>0.25819178082191779</v>
      </c>
      <c r="AQ391" s="520">
        <v>0.25819178082191779</v>
      </c>
      <c r="AR391" s="520">
        <v>0</v>
      </c>
      <c r="AS391" s="520">
        <v>0.25819178082191779</v>
      </c>
      <c r="AT391" s="520">
        <v>7.7457534246575337</v>
      </c>
      <c r="AU391" s="529" t="s">
        <v>231</v>
      </c>
      <c r="AV391" s="530" t="s">
        <v>431</v>
      </c>
      <c r="AW391" s="519" t="s">
        <v>325</v>
      </c>
      <c r="AX391" s="519" t="s">
        <v>5890</v>
      </c>
      <c r="AY391" s="531" t="s">
        <v>6765</v>
      </c>
      <c r="AZ391" s="519" t="s">
        <v>234</v>
      </c>
      <c r="BA391" s="519" t="s">
        <v>16335</v>
      </c>
      <c r="BB391" s="533"/>
    </row>
    <row r="392" spans="1:54" s="519" customFormat="1" ht="28.5" customHeight="1" x14ac:dyDescent="0.25">
      <c r="A392" s="518">
        <v>794</v>
      </c>
      <c r="B392" s="557" t="s">
        <v>17088</v>
      </c>
      <c r="C392" s="664" t="s">
        <v>17090</v>
      </c>
      <c r="D392" s="701">
        <v>2020</v>
      </c>
      <c r="E392" s="519" t="s">
        <v>55</v>
      </c>
      <c r="F392" s="519" t="s">
        <v>5890</v>
      </c>
      <c r="G392" s="519" t="s">
        <v>6766</v>
      </c>
      <c r="H392" s="573" t="s">
        <v>6767</v>
      </c>
      <c r="I392" s="573" t="s">
        <v>6768</v>
      </c>
      <c r="K392" s="519" t="s">
        <v>219</v>
      </c>
      <c r="L392" s="519" t="s">
        <v>220</v>
      </c>
      <c r="M392" s="519" t="s">
        <v>221</v>
      </c>
      <c r="N392" s="573" t="s">
        <v>2008</v>
      </c>
      <c r="O392" s="573" t="s">
        <v>221</v>
      </c>
      <c r="P392" s="573" t="s">
        <v>879</v>
      </c>
      <c r="Q392" s="574">
        <v>6</v>
      </c>
      <c r="R392" s="574">
        <v>1.5</v>
      </c>
      <c r="S392" s="612">
        <v>9</v>
      </c>
      <c r="T392" s="613">
        <v>2</v>
      </c>
      <c r="U392" s="523"/>
      <c r="V392" s="614">
        <v>0</v>
      </c>
      <c r="W392" s="523"/>
      <c r="X392" s="614">
        <v>0</v>
      </c>
      <c r="Y392" s="524"/>
      <c r="Z392" s="524"/>
      <c r="AA392" s="524"/>
      <c r="AB392" s="519" t="s">
        <v>6539</v>
      </c>
      <c r="AC392" s="573" t="s">
        <v>6769</v>
      </c>
      <c r="AD392" s="608">
        <v>1135030002040</v>
      </c>
      <c r="AE392" s="573" t="s">
        <v>6770</v>
      </c>
      <c r="AF392" s="519" t="s">
        <v>6771</v>
      </c>
      <c r="AG392" s="519" t="s">
        <v>6772</v>
      </c>
      <c r="AH392" s="573" t="s">
        <v>6770</v>
      </c>
      <c r="AI392" s="519" t="s">
        <v>6769</v>
      </c>
      <c r="AJ392" s="526">
        <v>1135030002040</v>
      </c>
      <c r="AK392" s="519" t="s">
        <v>17015</v>
      </c>
      <c r="AL392" s="520">
        <v>0.14000000000000001</v>
      </c>
      <c r="AM392" s="520">
        <v>200</v>
      </c>
      <c r="AN392" s="520">
        <v>7.6712328767123292E-2</v>
      </c>
      <c r="AO392" s="520">
        <v>0</v>
      </c>
      <c r="AP392" s="528">
        <v>7.6712328767123292E-2</v>
      </c>
      <c r="AQ392" s="520">
        <v>7.6712328767123292E-2</v>
      </c>
      <c r="AR392" s="520">
        <v>0</v>
      </c>
      <c r="AS392" s="520">
        <v>7.6712328767123292E-2</v>
      </c>
      <c r="AT392" s="520">
        <v>2.3013698630136989</v>
      </c>
      <c r="AU392" s="529" t="s">
        <v>231</v>
      </c>
      <c r="AV392" s="530" t="s">
        <v>431</v>
      </c>
      <c r="AW392" s="519" t="s">
        <v>325</v>
      </c>
      <c r="AX392" s="519" t="s">
        <v>5890</v>
      </c>
      <c r="AY392" s="531" t="s">
        <v>6773</v>
      </c>
      <c r="AZ392" s="519" t="s">
        <v>234</v>
      </c>
      <c r="BB392" s="533"/>
    </row>
    <row r="393" spans="1:54" s="166" customFormat="1" ht="15" customHeight="1" x14ac:dyDescent="0.25">
      <c r="A393" s="182">
        <v>803</v>
      </c>
      <c r="B393" s="555"/>
      <c r="C393" s="581"/>
      <c r="D393" s="700" t="s">
        <v>17138</v>
      </c>
      <c r="E393" s="166" t="s">
        <v>55</v>
      </c>
      <c r="F393" s="166" t="s">
        <v>5890</v>
      </c>
      <c r="G393" s="166" t="s">
        <v>6816</v>
      </c>
      <c r="H393" s="198" t="s">
        <v>6817</v>
      </c>
      <c r="I393" s="198" t="s">
        <v>6818</v>
      </c>
      <c r="K393" s="198" t="s">
        <v>219</v>
      </c>
      <c r="L393" s="166" t="s">
        <v>220</v>
      </c>
      <c r="M393" s="198" t="s">
        <v>317</v>
      </c>
      <c r="N393" s="198">
        <v>0</v>
      </c>
      <c r="O393" s="198" t="s">
        <v>317</v>
      </c>
      <c r="P393" s="198">
        <v>0</v>
      </c>
      <c r="Q393" s="199">
        <v>1</v>
      </c>
      <c r="R393" s="199">
        <v>1.5</v>
      </c>
      <c r="S393" s="221">
        <v>1.5</v>
      </c>
      <c r="T393" s="345">
        <v>1</v>
      </c>
      <c r="U393" s="340"/>
      <c r="V393" s="346">
        <v>0</v>
      </c>
      <c r="W393" s="340"/>
      <c r="X393" s="346">
        <v>0</v>
      </c>
      <c r="Y393" s="183"/>
      <c r="Z393" s="183"/>
      <c r="AA393" s="183"/>
      <c r="AB393" s="166" t="s">
        <v>6819</v>
      </c>
      <c r="AC393" s="166" t="s">
        <v>6820</v>
      </c>
      <c r="AD393" s="203">
        <v>1035005900291</v>
      </c>
      <c r="AE393" s="198" t="s">
        <v>6821</v>
      </c>
      <c r="AF393" s="166" t="s">
        <v>6822</v>
      </c>
      <c r="AG393" s="166" t="s">
        <v>230</v>
      </c>
      <c r="AH393" s="198" t="s">
        <v>6821</v>
      </c>
      <c r="AI393" s="166" t="s">
        <v>6820</v>
      </c>
      <c r="AJ393" s="165">
        <v>1035005900291</v>
      </c>
      <c r="AK393" s="203" t="s">
        <v>1844</v>
      </c>
      <c r="AL393" s="186">
        <v>0.87</v>
      </c>
      <c r="AM393" s="186">
        <v>6</v>
      </c>
      <c r="AN393" s="186">
        <v>1.4301369863013698E-2</v>
      </c>
      <c r="AO393" s="186">
        <v>0</v>
      </c>
      <c r="AP393" s="187">
        <v>1.4301369863013698E-2</v>
      </c>
      <c r="AQ393" s="186">
        <v>1.4301369863013698E-2</v>
      </c>
      <c r="AR393" s="186">
        <v>0</v>
      </c>
      <c r="AS393" s="186">
        <v>1.4301369863013698E-2</v>
      </c>
      <c r="AT393" s="186">
        <v>0.42904109589041095</v>
      </c>
      <c r="AU393" s="193" t="s">
        <v>231</v>
      </c>
      <c r="AV393" s="194"/>
      <c r="AW393" s="166" t="s">
        <v>325</v>
      </c>
      <c r="AX393" s="166" t="s">
        <v>5890</v>
      </c>
      <c r="AY393" s="195" t="s">
        <v>6823</v>
      </c>
      <c r="AZ393" s="166" t="s">
        <v>234</v>
      </c>
      <c r="BB393" s="196"/>
    </row>
    <row r="394" spans="1:54" s="519" customFormat="1" ht="27" customHeight="1" x14ac:dyDescent="0.25">
      <c r="A394" s="518">
        <v>804</v>
      </c>
      <c r="B394" s="557" t="s">
        <v>17088</v>
      </c>
      <c r="C394" s="664" t="s">
        <v>17090</v>
      </c>
      <c r="D394" s="701">
        <v>2020</v>
      </c>
      <c r="E394" s="558" t="s">
        <v>55</v>
      </c>
      <c r="F394" s="519" t="s">
        <v>5890</v>
      </c>
      <c r="G394" s="519" t="s">
        <v>17096</v>
      </c>
      <c r="H394" s="573" t="s">
        <v>6824</v>
      </c>
      <c r="I394" s="573" t="s">
        <v>6825</v>
      </c>
      <c r="K394" s="519" t="s">
        <v>219</v>
      </c>
      <c r="L394" s="519" t="s">
        <v>220</v>
      </c>
      <c r="M394" s="519" t="s">
        <v>221</v>
      </c>
      <c r="N394" s="573" t="s">
        <v>222</v>
      </c>
      <c r="O394" s="573" t="s">
        <v>221</v>
      </c>
      <c r="P394" s="573" t="s">
        <v>879</v>
      </c>
      <c r="Q394" s="574">
        <v>6</v>
      </c>
      <c r="R394" s="574">
        <v>1.5</v>
      </c>
      <c r="S394" s="612">
        <v>9</v>
      </c>
      <c r="T394" s="613">
        <v>2</v>
      </c>
      <c r="U394" s="523"/>
      <c r="V394" s="614">
        <v>0</v>
      </c>
      <c r="W394" s="523"/>
      <c r="X394" s="614">
        <v>0</v>
      </c>
      <c r="Y394" s="524"/>
      <c r="Z394" s="524"/>
      <c r="AA394" s="524"/>
      <c r="AB394" s="519" t="s">
        <v>6826</v>
      </c>
      <c r="AC394" s="558" t="s">
        <v>6827</v>
      </c>
      <c r="AD394" s="525">
        <v>1175074016776</v>
      </c>
      <c r="AE394" s="573" t="s">
        <v>6828</v>
      </c>
      <c r="AF394" s="519" t="s">
        <v>6829</v>
      </c>
      <c r="AG394" s="519" t="s">
        <v>1791</v>
      </c>
      <c r="AH394" s="573" t="s">
        <v>6828</v>
      </c>
      <c r="AI394" s="519" t="s">
        <v>6827</v>
      </c>
      <c r="AJ394" s="526">
        <v>1175074016776</v>
      </c>
      <c r="AK394" s="608" t="s">
        <v>17046</v>
      </c>
      <c r="AL394" s="520">
        <v>0.87</v>
      </c>
      <c r="AM394" s="520">
        <v>42</v>
      </c>
      <c r="AN394" s="520">
        <v>0.10010958904109589</v>
      </c>
      <c r="AO394" s="520">
        <v>0</v>
      </c>
      <c r="AP394" s="528">
        <v>0.10010958904109589</v>
      </c>
      <c r="AQ394" s="520">
        <v>0.10010958904109589</v>
      </c>
      <c r="AR394" s="520">
        <v>0</v>
      </c>
      <c r="AS394" s="520">
        <v>0.10010958904109589</v>
      </c>
      <c r="AT394" s="520">
        <v>3.0032876712328767</v>
      </c>
      <c r="AU394" s="529" t="s">
        <v>231</v>
      </c>
      <c r="AV394" s="530" t="s">
        <v>431</v>
      </c>
      <c r="AW394" s="519" t="s">
        <v>325</v>
      </c>
      <c r="AX394" s="519" t="s">
        <v>5890</v>
      </c>
      <c r="AY394" s="531" t="s">
        <v>6830</v>
      </c>
      <c r="AZ394" s="519" t="s">
        <v>234</v>
      </c>
      <c r="BB394" s="533"/>
    </row>
    <row r="395" spans="1:54" s="166" customFormat="1" ht="15" customHeight="1" x14ac:dyDescent="0.25">
      <c r="A395" s="182">
        <v>805</v>
      </c>
      <c r="B395" s="555"/>
      <c r="C395" s="581"/>
      <c r="D395" s="700" t="s">
        <v>17140</v>
      </c>
      <c r="E395" s="170" t="s">
        <v>55</v>
      </c>
      <c r="F395" s="166" t="s">
        <v>5890</v>
      </c>
      <c r="G395" s="166" t="s">
        <v>6831</v>
      </c>
      <c r="H395" s="198" t="s">
        <v>6832</v>
      </c>
      <c r="I395" s="198" t="s">
        <v>6833</v>
      </c>
      <c r="K395" s="198" t="s">
        <v>219</v>
      </c>
      <c r="L395" s="166" t="s">
        <v>220</v>
      </c>
      <c r="M395" s="198" t="s">
        <v>221</v>
      </c>
      <c r="N395" s="198" t="s">
        <v>222</v>
      </c>
      <c r="O395" s="198" t="s">
        <v>317</v>
      </c>
      <c r="P395" s="198">
        <v>0</v>
      </c>
      <c r="Q395" s="199">
        <v>5</v>
      </c>
      <c r="R395" s="199">
        <v>1.5</v>
      </c>
      <c r="S395" s="221">
        <v>7.5</v>
      </c>
      <c r="T395" s="345">
        <v>1</v>
      </c>
      <c r="U395" s="340"/>
      <c r="V395" s="346">
        <v>0</v>
      </c>
      <c r="W395" s="340"/>
      <c r="X395" s="346">
        <v>0</v>
      </c>
      <c r="Y395" s="183"/>
      <c r="Z395" s="183"/>
      <c r="AA395" s="183"/>
      <c r="AB395" s="166" t="s">
        <v>6404</v>
      </c>
      <c r="AC395" s="170" t="s">
        <v>6834</v>
      </c>
      <c r="AD395" s="197">
        <v>1035009553259</v>
      </c>
      <c r="AE395" s="198" t="s">
        <v>6835</v>
      </c>
      <c r="AF395" s="166" t="s">
        <v>6836</v>
      </c>
      <c r="AG395" s="166" t="s">
        <v>6837</v>
      </c>
      <c r="AH395" s="198" t="s">
        <v>6835</v>
      </c>
      <c r="AI395" s="166" t="s">
        <v>6834</v>
      </c>
      <c r="AJ395" s="165">
        <v>1035009553259</v>
      </c>
      <c r="AK395" s="203" t="s">
        <v>1844</v>
      </c>
      <c r="AL395" s="186">
        <v>0.87</v>
      </c>
      <c r="AM395" s="186">
        <v>30</v>
      </c>
      <c r="AN395" s="186">
        <v>7.1506849315068496E-2</v>
      </c>
      <c r="AO395" s="186">
        <v>0</v>
      </c>
      <c r="AP395" s="187">
        <v>7.1506849315068496E-2</v>
      </c>
      <c r="AQ395" s="186">
        <v>7.1506849315068496E-2</v>
      </c>
      <c r="AR395" s="186">
        <v>0</v>
      </c>
      <c r="AS395" s="186">
        <v>7.1506849315068496E-2</v>
      </c>
      <c r="AT395" s="186">
        <v>2.1452054794520548</v>
      </c>
      <c r="AU395" s="193" t="s">
        <v>231</v>
      </c>
      <c r="AV395" s="194"/>
      <c r="AW395" s="166" t="s">
        <v>325</v>
      </c>
      <c r="AX395" s="166" t="s">
        <v>5890</v>
      </c>
      <c r="AY395" s="195" t="s">
        <v>6838</v>
      </c>
      <c r="AZ395" s="166" t="s">
        <v>234</v>
      </c>
      <c r="BB395" s="196"/>
    </row>
    <row r="396" spans="1:54" s="166" customFormat="1" ht="15" customHeight="1" x14ac:dyDescent="0.25">
      <c r="A396" s="182">
        <v>806</v>
      </c>
      <c r="B396" s="555"/>
      <c r="C396" s="581"/>
      <c r="D396" s="700" t="s">
        <v>17138</v>
      </c>
      <c r="E396" s="170" t="s">
        <v>55</v>
      </c>
      <c r="F396" s="166" t="s">
        <v>5890</v>
      </c>
      <c r="G396" s="166" t="s">
        <v>6839</v>
      </c>
      <c r="H396" s="198" t="s">
        <v>6840</v>
      </c>
      <c r="I396" s="198" t="s">
        <v>6841</v>
      </c>
      <c r="K396" s="198" t="s">
        <v>219</v>
      </c>
      <c r="L396" s="166" t="s">
        <v>220</v>
      </c>
      <c r="M396" s="198" t="s">
        <v>317</v>
      </c>
      <c r="N396" s="198">
        <v>0</v>
      </c>
      <c r="O396" s="198" t="s">
        <v>317</v>
      </c>
      <c r="P396" s="198">
        <v>0</v>
      </c>
      <c r="Q396" s="199">
        <v>1.2</v>
      </c>
      <c r="R396" s="199">
        <v>1.2</v>
      </c>
      <c r="S396" s="221">
        <v>1.44</v>
      </c>
      <c r="T396" s="345">
        <v>1</v>
      </c>
      <c r="U396" s="340"/>
      <c r="V396" s="346">
        <v>0</v>
      </c>
      <c r="W396" s="340"/>
      <c r="X396" s="346">
        <v>0</v>
      </c>
      <c r="Y396" s="183"/>
      <c r="Z396" s="183"/>
      <c r="AA396" s="183"/>
      <c r="AB396" s="166" t="s">
        <v>6842</v>
      </c>
      <c r="AC396" s="170" t="s">
        <v>6843</v>
      </c>
      <c r="AD396" s="197">
        <v>1047777000149</v>
      </c>
      <c r="AE396" s="198" t="s">
        <v>6844</v>
      </c>
      <c r="AF396" s="166" t="s">
        <v>6845</v>
      </c>
      <c r="AG396" s="166" t="s">
        <v>6846</v>
      </c>
      <c r="AH396" s="198" t="s">
        <v>6844</v>
      </c>
      <c r="AI396" s="166" t="s">
        <v>6843</v>
      </c>
      <c r="AJ396" s="165">
        <v>1047777000149</v>
      </c>
      <c r="AK396" s="203" t="s">
        <v>1844</v>
      </c>
      <c r="AL396" s="186">
        <v>0.87</v>
      </c>
      <c r="AM396" s="186">
        <v>50</v>
      </c>
      <c r="AN396" s="186">
        <v>0.11917808219178082</v>
      </c>
      <c r="AO396" s="186">
        <v>0</v>
      </c>
      <c r="AP396" s="187">
        <v>0.11917808219178082</v>
      </c>
      <c r="AQ396" s="186">
        <v>0.11917808219178082</v>
      </c>
      <c r="AR396" s="186">
        <v>0</v>
      </c>
      <c r="AS396" s="186">
        <v>0.11917808219178082</v>
      </c>
      <c r="AT396" s="186">
        <v>3.5753424657534247</v>
      </c>
      <c r="AU396" s="193" t="s">
        <v>231</v>
      </c>
      <c r="AV396" s="194"/>
      <c r="AW396" s="166" t="s">
        <v>325</v>
      </c>
      <c r="AX396" s="166" t="s">
        <v>5890</v>
      </c>
      <c r="AY396" s="195" t="s">
        <v>6847</v>
      </c>
      <c r="AZ396" s="166" t="s">
        <v>234</v>
      </c>
      <c r="BB396" s="196"/>
    </row>
    <row r="397" spans="1:54" s="519" customFormat="1" ht="23.25" customHeight="1" x14ac:dyDescent="0.25">
      <c r="A397" s="518">
        <v>807</v>
      </c>
      <c r="B397" s="557" t="s">
        <v>17088</v>
      </c>
      <c r="C397" s="664" t="s">
        <v>17090</v>
      </c>
      <c r="D397" s="701">
        <v>2020</v>
      </c>
      <c r="E397" s="558" t="s">
        <v>55</v>
      </c>
      <c r="F397" s="519" t="s">
        <v>5890</v>
      </c>
      <c r="G397" s="519" t="s">
        <v>17097</v>
      </c>
      <c r="H397" s="573" t="s">
        <v>6848</v>
      </c>
      <c r="I397" s="573" t="s">
        <v>6849</v>
      </c>
      <c r="K397" s="519" t="s">
        <v>219</v>
      </c>
      <c r="L397" s="519" t="s">
        <v>220</v>
      </c>
      <c r="M397" s="519" t="s">
        <v>221</v>
      </c>
      <c r="N397" s="573" t="s">
        <v>223</v>
      </c>
      <c r="O397" s="573" t="s">
        <v>221</v>
      </c>
      <c r="P397" s="573" t="s">
        <v>879</v>
      </c>
      <c r="Q397" s="574">
        <v>8</v>
      </c>
      <c r="R397" s="574">
        <v>1.5</v>
      </c>
      <c r="S397" s="612">
        <v>12</v>
      </c>
      <c r="T397" s="613">
        <v>2</v>
      </c>
      <c r="U397" s="523"/>
      <c r="V397" s="614">
        <v>0</v>
      </c>
      <c r="W397" s="523"/>
      <c r="X397" s="614">
        <v>0</v>
      </c>
      <c r="Y397" s="524"/>
      <c r="Z397" s="524"/>
      <c r="AA397" s="524"/>
      <c r="AB397" s="519" t="s">
        <v>6850</v>
      </c>
      <c r="AC397" s="558" t="s">
        <v>6851</v>
      </c>
      <c r="AD397" s="525">
        <v>1035005901820</v>
      </c>
      <c r="AE397" s="573" t="s">
        <v>6852</v>
      </c>
      <c r="AF397" s="519" t="s">
        <v>6853</v>
      </c>
      <c r="AG397" s="519" t="s">
        <v>6854</v>
      </c>
      <c r="AH397" s="573" t="s">
        <v>6852</v>
      </c>
      <c r="AI397" s="519" t="s">
        <v>6851</v>
      </c>
      <c r="AJ397" s="526">
        <v>1035005901820</v>
      </c>
      <c r="AK397" s="608" t="s">
        <v>1844</v>
      </c>
      <c r="AL397" s="520">
        <v>0.87</v>
      </c>
      <c r="AM397" s="520">
        <v>150</v>
      </c>
      <c r="AN397" s="520">
        <v>0.35753424657534244</v>
      </c>
      <c r="AO397" s="520">
        <v>0</v>
      </c>
      <c r="AP397" s="528">
        <v>0.35753424657534244</v>
      </c>
      <c r="AQ397" s="520">
        <v>0.35753424657534244</v>
      </c>
      <c r="AR397" s="520">
        <v>0</v>
      </c>
      <c r="AS397" s="520">
        <v>0.35753424657534244</v>
      </c>
      <c r="AT397" s="520">
        <v>10.726027397260273</v>
      </c>
      <c r="AU397" s="529" t="s">
        <v>231</v>
      </c>
      <c r="AV397" s="530" t="s">
        <v>431</v>
      </c>
      <c r="AW397" s="519" t="s">
        <v>325</v>
      </c>
      <c r="AX397" s="519" t="s">
        <v>5890</v>
      </c>
      <c r="AY397" s="531" t="s">
        <v>6855</v>
      </c>
      <c r="AZ397" s="519" t="s">
        <v>234</v>
      </c>
      <c r="BB397" s="533"/>
    </row>
    <row r="398" spans="1:54" s="166" customFormat="1" ht="15" customHeight="1" x14ac:dyDescent="0.25">
      <c r="A398" s="182">
        <v>808</v>
      </c>
      <c r="B398" s="555"/>
      <c r="C398" s="581"/>
      <c r="D398" s="700" t="s">
        <v>17140</v>
      </c>
      <c r="E398" s="166" t="s">
        <v>55</v>
      </c>
      <c r="F398" s="166" t="s">
        <v>5890</v>
      </c>
      <c r="G398" s="166" t="s">
        <v>6856</v>
      </c>
      <c r="H398" s="198" t="s">
        <v>6857</v>
      </c>
      <c r="I398" s="198" t="s">
        <v>6858</v>
      </c>
      <c r="K398" s="198" t="s">
        <v>219</v>
      </c>
      <c r="L398" s="166" t="s">
        <v>316</v>
      </c>
      <c r="M398" s="198" t="s">
        <v>317</v>
      </c>
      <c r="N398" s="198">
        <v>0</v>
      </c>
      <c r="O398" s="198" t="s">
        <v>317</v>
      </c>
      <c r="P398" s="198">
        <v>0</v>
      </c>
      <c r="Q398" s="199">
        <v>8</v>
      </c>
      <c r="R398" s="199">
        <v>1.5</v>
      </c>
      <c r="S398" s="221">
        <v>12</v>
      </c>
      <c r="T398" s="345">
        <v>2</v>
      </c>
      <c r="U398" s="340"/>
      <c r="V398" s="346">
        <v>0</v>
      </c>
      <c r="W398" s="340"/>
      <c r="X398" s="346">
        <v>0</v>
      </c>
      <c r="Y398" s="183"/>
      <c r="Z398" s="183"/>
      <c r="AA398" s="183"/>
      <c r="AB398" s="166" t="s">
        <v>6353</v>
      </c>
      <c r="AC398" s="166" t="s">
        <v>6859</v>
      </c>
      <c r="AD398" s="203">
        <v>1085030001980</v>
      </c>
      <c r="AE398" s="198" t="s">
        <v>6860</v>
      </c>
      <c r="AF398" s="166" t="s">
        <v>6861</v>
      </c>
      <c r="AG398" s="166" t="s">
        <v>6862</v>
      </c>
      <c r="AH398" s="198" t="s">
        <v>6860</v>
      </c>
      <c r="AI398" s="166" t="s">
        <v>6859</v>
      </c>
      <c r="AJ398" s="165">
        <v>1085030001980</v>
      </c>
      <c r="AK398" s="203" t="s">
        <v>1844</v>
      </c>
      <c r="AL398" s="186">
        <v>0.87</v>
      </c>
      <c r="AM398" s="186">
        <v>50</v>
      </c>
      <c r="AN398" s="186">
        <v>0.11917808219178082</v>
      </c>
      <c r="AO398" s="186">
        <v>0</v>
      </c>
      <c r="AP398" s="187">
        <v>0.11917808219178082</v>
      </c>
      <c r="AQ398" s="186">
        <v>0.11917808219178082</v>
      </c>
      <c r="AR398" s="186">
        <v>0</v>
      </c>
      <c r="AS398" s="186">
        <v>0.11917808219178082</v>
      </c>
      <c r="AT398" s="186">
        <v>3.5753424657534247</v>
      </c>
      <c r="AU398" s="193" t="s">
        <v>231</v>
      </c>
      <c r="AV398" s="194"/>
      <c r="AW398" s="166" t="s">
        <v>325</v>
      </c>
      <c r="AX398" s="166" t="s">
        <v>5890</v>
      </c>
      <c r="AY398" s="195" t="s">
        <v>6863</v>
      </c>
      <c r="AZ398" s="166" t="s">
        <v>234</v>
      </c>
      <c r="BB398" s="196"/>
    </row>
    <row r="399" spans="1:54" s="166" customFormat="1" ht="15" customHeight="1" x14ac:dyDescent="0.25">
      <c r="A399" s="182">
        <v>809</v>
      </c>
      <c r="B399" s="555"/>
      <c r="C399" s="581"/>
      <c r="D399" s="700" t="s">
        <v>17138</v>
      </c>
      <c r="E399" s="170" t="s">
        <v>55</v>
      </c>
      <c r="F399" s="166" t="s">
        <v>5890</v>
      </c>
      <c r="G399" s="166" t="s">
        <v>6864</v>
      </c>
      <c r="H399" s="198" t="s">
        <v>6865</v>
      </c>
      <c r="I399" s="198" t="s">
        <v>6866</v>
      </c>
      <c r="K399" s="198" t="s">
        <v>219</v>
      </c>
      <c r="L399" s="166" t="s">
        <v>220</v>
      </c>
      <c r="M399" s="198" t="s">
        <v>317</v>
      </c>
      <c r="N399" s="198">
        <v>0</v>
      </c>
      <c r="O399" s="198" t="s">
        <v>317</v>
      </c>
      <c r="P399" s="198">
        <v>0</v>
      </c>
      <c r="Q399" s="199">
        <v>8</v>
      </c>
      <c r="R399" s="199">
        <v>2</v>
      </c>
      <c r="S399" s="221">
        <v>16</v>
      </c>
      <c r="T399" s="345">
        <v>1</v>
      </c>
      <c r="U399" s="340"/>
      <c r="V399" s="346">
        <v>0</v>
      </c>
      <c r="W399" s="340"/>
      <c r="X399" s="346">
        <v>0</v>
      </c>
      <c r="Y399" s="183"/>
      <c r="Z399" s="183"/>
      <c r="AA399" s="183"/>
      <c r="AB399" s="166" t="s">
        <v>6867</v>
      </c>
      <c r="AC399" s="170" t="s">
        <v>6868</v>
      </c>
      <c r="AD399" s="197">
        <v>1035005905098</v>
      </c>
      <c r="AE399" s="198" t="s">
        <v>6869</v>
      </c>
      <c r="AF399" s="166" t="s">
        <v>6870</v>
      </c>
      <c r="AG399" s="166" t="s">
        <v>6871</v>
      </c>
      <c r="AH399" s="198" t="s">
        <v>6869</v>
      </c>
      <c r="AI399" s="166" t="s">
        <v>6868</v>
      </c>
      <c r="AJ399" s="165">
        <v>1035005905098</v>
      </c>
      <c r="AK399" s="203" t="s">
        <v>1844</v>
      </c>
      <c r="AL399" s="186">
        <v>0.87</v>
      </c>
      <c r="AM399" s="186">
        <v>50</v>
      </c>
      <c r="AN399" s="186">
        <v>0.11917808219178082</v>
      </c>
      <c r="AO399" s="186">
        <v>0</v>
      </c>
      <c r="AP399" s="187">
        <v>0.11917808219178082</v>
      </c>
      <c r="AQ399" s="186">
        <v>0.11917808219178082</v>
      </c>
      <c r="AR399" s="186">
        <v>0</v>
      </c>
      <c r="AS399" s="186">
        <v>0.11917808219178082</v>
      </c>
      <c r="AT399" s="186">
        <v>3.5753424657534247</v>
      </c>
      <c r="AU399" s="193" t="s">
        <v>231</v>
      </c>
      <c r="AV399" s="194"/>
      <c r="AW399" s="166" t="s">
        <v>325</v>
      </c>
      <c r="AX399" s="166" t="s">
        <v>5890</v>
      </c>
      <c r="AY399" s="195" t="s">
        <v>6872</v>
      </c>
      <c r="AZ399" s="166" t="s">
        <v>234</v>
      </c>
      <c r="BB399" s="196"/>
    </row>
    <row r="400" spans="1:54" s="166" customFormat="1" ht="15" customHeight="1" x14ac:dyDescent="0.25">
      <c r="A400" s="182">
        <v>811</v>
      </c>
      <c r="B400" s="555"/>
      <c r="C400" s="581"/>
      <c r="D400" s="700" t="s">
        <v>17140</v>
      </c>
      <c r="E400" s="170" t="s">
        <v>55</v>
      </c>
      <c r="F400" s="166" t="s">
        <v>5890</v>
      </c>
      <c r="G400" s="166" t="s">
        <v>6880</v>
      </c>
      <c r="H400" s="198" t="s">
        <v>6881</v>
      </c>
      <c r="I400" s="198" t="s">
        <v>6882</v>
      </c>
      <c r="K400" s="198" t="s">
        <v>219</v>
      </c>
      <c r="L400" s="166" t="s">
        <v>6429</v>
      </c>
      <c r="M400" s="198" t="s">
        <v>221</v>
      </c>
      <c r="N400" s="198" t="s">
        <v>6883</v>
      </c>
      <c r="O400" s="198" t="s">
        <v>317</v>
      </c>
      <c r="P400" s="198">
        <v>0</v>
      </c>
      <c r="Q400" s="199">
        <v>6</v>
      </c>
      <c r="R400" s="199">
        <v>2</v>
      </c>
      <c r="S400" s="221">
        <v>12</v>
      </c>
      <c r="T400" s="345">
        <v>2</v>
      </c>
      <c r="U400" s="340"/>
      <c r="V400" s="346">
        <v>0</v>
      </c>
      <c r="W400" s="340"/>
      <c r="X400" s="346">
        <v>0</v>
      </c>
      <c r="Y400" s="183"/>
      <c r="Z400" s="183"/>
      <c r="AA400" s="183"/>
      <c r="AB400" s="166" t="s">
        <v>6884</v>
      </c>
      <c r="AC400" s="170" t="s">
        <v>6885</v>
      </c>
      <c r="AD400" s="197">
        <v>1025003752058</v>
      </c>
      <c r="AE400" s="198" t="s">
        <v>6886</v>
      </c>
      <c r="AF400" s="166" t="s">
        <v>6887</v>
      </c>
      <c r="AG400" s="166" t="s">
        <v>6888</v>
      </c>
      <c r="AH400" s="198" t="s">
        <v>6886</v>
      </c>
      <c r="AI400" s="166" t="s">
        <v>6885</v>
      </c>
      <c r="AJ400" s="165">
        <v>1025003752058</v>
      </c>
      <c r="AK400" s="203" t="s">
        <v>17035</v>
      </c>
      <c r="AL400" s="186">
        <v>0.87</v>
      </c>
      <c r="AM400" s="186">
        <v>120</v>
      </c>
      <c r="AN400" s="186">
        <v>0.28602739726027399</v>
      </c>
      <c r="AO400" s="186">
        <v>0</v>
      </c>
      <c r="AP400" s="187">
        <v>0.28602739726027399</v>
      </c>
      <c r="AQ400" s="186">
        <v>0.28602739726027399</v>
      </c>
      <c r="AR400" s="186">
        <v>0</v>
      </c>
      <c r="AS400" s="186">
        <v>0.28602739726027399</v>
      </c>
      <c r="AT400" s="186">
        <v>8.580821917808219</v>
      </c>
      <c r="AU400" s="193" t="s">
        <v>231</v>
      </c>
      <c r="AV400" s="194"/>
      <c r="AW400" s="166" t="s">
        <v>325</v>
      </c>
      <c r="AX400" s="166" t="s">
        <v>5890</v>
      </c>
      <c r="AY400" s="195" t="s">
        <v>6889</v>
      </c>
      <c r="AZ400" s="166" t="s">
        <v>234</v>
      </c>
      <c r="BB400" s="196"/>
    </row>
    <row r="401" spans="1:54" s="519" customFormat="1" ht="25.5" customHeight="1" x14ac:dyDescent="0.25">
      <c r="A401" s="518">
        <v>813</v>
      </c>
      <c r="B401" s="557" t="s">
        <v>17088</v>
      </c>
      <c r="C401" s="664" t="s">
        <v>17090</v>
      </c>
      <c r="D401" s="701">
        <v>2020</v>
      </c>
      <c r="E401" s="519" t="s">
        <v>55</v>
      </c>
      <c r="F401" s="519" t="s">
        <v>5890</v>
      </c>
      <c r="G401" s="519" t="s">
        <v>16634</v>
      </c>
      <c r="H401" s="573" t="s">
        <v>16408</v>
      </c>
      <c r="I401" s="573" t="s">
        <v>16409</v>
      </c>
      <c r="K401" s="573" t="s">
        <v>219</v>
      </c>
      <c r="L401" s="519" t="s">
        <v>220</v>
      </c>
      <c r="M401" s="573" t="s">
        <v>221</v>
      </c>
      <c r="N401" s="573" t="s">
        <v>222</v>
      </c>
      <c r="O401" s="573" t="s">
        <v>317</v>
      </c>
      <c r="P401" s="573">
        <v>0</v>
      </c>
      <c r="Q401" s="574">
        <v>6</v>
      </c>
      <c r="R401" s="574">
        <v>2</v>
      </c>
      <c r="S401" s="612">
        <v>12</v>
      </c>
      <c r="T401" s="613">
        <v>0</v>
      </c>
      <c r="U401" s="523"/>
      <c r="V401" s="614">
        <v>0</v>
      </c>
      <c r="W401" s="523"/>
      <c r="X401" s="614">
        <v>1</v>
      </c>
      <c r="Y401" s="524"/>
      <c r="Z401" s="524"/>
      <c r="AA401" s="524"/>
      <c r="AB401" s="519" t="s">
        <v>6365</v>
      </c>
      <c r="AC401" s="519" t="s">
        <v>6898</v>
      </c>
      <c r="AD401" s="608">
        <v>1155030002533</v>
      </c>
      <c r="AE401" s="573" t="s">
        <v>2586</v>
      </c>
      <c r="AF401" s="519" t="s">
        <v>6899</v>
      </c>
      <c r="AG401" s="519" t="s">
        <v>6900</v>
      </c>
      <c r="AH401" s="573" t="s">
        <v>2586</v>
      </c>
      <c r="AI401" s="519" t="s">
        <v>6898</v>
      </c>
      <c r="AJ401" s="526">
        <v>1155030002533</v>
      </c>
      <c r="AK401" s="608" t="s">
        <v>17029</v>
      </c>
      <c r="AL401" s="520">
        <v>0.01</v>
      </c>
      <c r="AM401" s="520">
        <v>30000</v>
      </c>
      <c r="AN401" s="520">
        <v>0.82191780821917804</v>
      </c>
      <c r="AO401" s="520">
        <v>0</v>
      </c>
      <c r="AP401" s="528">
        <v>0.82191780821917804</v>
      </c>
      <c r="AQ401" s="520">
        <v>0.82191780821917804</v>
      </c>
      <c r="AR401" s="520">
        <v>0</v>
      </c>
      <c r="AS401" s="520">
        <v>0.82191780821917804</v>
      </c>
      <c r="AT401" s="520">
        <v>24.657534246575342</v>
      </c>
      <c r="AU401" s="529" t="s">
        <v>231</v>
      </c>
      <c r="AV401" s="530" t="s">
        <v>16247</v>
      </c>
      <c r="AW401" s="519" t="s">
        <v>325</v>
      </c>
      <c r="AX401" s="519" t="s">
        <v>5890</v>
      </c>
      <c r="AY401" s="531" t="s">
        <v>6901</v>
      </c>
      <c r="AZ401" s="519" t="s">
        <v>234</v>
      </c>
      <c r="BA401" s="532" t="s">
        <v>16410</v>
      </c>
      <c r="BB401" s="533"/>
    </row>
    <row r="402" spans="1:54" s="519" customFormat="1" ht="27.75" customHeight="1" x14ac:dyDescent="0.25">
      <c r="A402" s="518">
        <v>814</v>
      </c>
      <c r="B402" s="557" t="s">
        <v>17088</v>
      </c>
      <c r="C402" s="664" t="s">
        <v>17090</v>
      </c>
      <c r="D402" s="701">
        <v>2020</v>
      </c>
      <c r="E402" s="519" t="s">
        <v>55</v>
      </c>
      <c r="F402" s="519" t="s">
        <v>5890</v>
      </c>
      <c r="G402" s="519" t="s">
        <v>6902</v>
      </c>
      <c r="H402" s="573" t="s">
        <v>6903</v>
      </c>
      <c r="I402" s="573" t="s">
        <v>6904</v>
      </c>
      <c r="K402" s="519" t="s">
        <v>219</v>
      </c>
      <c r="L402" s="519" t="s">
        <v>220</v>
      </c>
      <c r="M402" s="519" t="s">
        <v>221</v>
      </c>
      <c r="N402" s="573" t="s">
        <v>222</v>
      </c>
      <c r="O402" s="573" t="s">
        <v>221</v>
      </c>
      <c r="P402" s="573" t="s">
        <v>879</v>
      </c>
      <c r="Q402" s="574">
        <v>3</v>
      </c>
      <c r="R402" s="574">
        <v>1.2</v>
      </c>
      <c r="S402" s="612">
        <v>3.6</v>
      </c>
      <c r="T402" s="613">
        <v>1</v>
      </c>
      <c r="U402" s="523"/>
      <c r="V402" s="614">
        <v>0</v>
      </c>
      <c r="W402" s="523"/>
      <c r="X402" s="614">
        <v>0</v>
      </c>
      <c r="Y402" s="524"/>
      <c r="Z402" s="524"/>
      <c r="AA402" s="524"/>
      <c r="AB402" s="519" t="s">
        <v>6404</v>
      </c>
      <c r="AC402" s="519" t="s">
        <v>6905</v>
      </c>
      <c r="AD402" s="608">
        <v>1075027017955</v>
      </c>
      <c r="AE402" s="573" t="s">
        <v>6906</v>
      </c>
      <c r="AF402" s="519" t="s">
        <v>6465</v>
      </c>
      <c r="AG402" s="519" t="s">
        <v>6466</v>
      </c>
      <c r="AH402" s="573" t="s">
        <v>6906</v>
      </c>
      <c r="AI402" s="519" t="s">
        <v>6905</v>
      </c>
      <c r="AJ402" s="526">
        <v>1075027017955</v>
      </c>
      <c r="AK402" s="519" t="s">
        <v>17032</v>
      </c>
      <c r="AL402" s="520">
        <v>0.87</v>
      </c>
      <c r="AM402" s="520">
        <v>40</v>
      </c>
      <c r="AN402" s="520">
        <v>9.5342465753424643E-2</v>
      </c>
      <c r="AO402" s="520">
        <v>0</v>
      </c>
      <c r="AP402" s="528">
        <v>9.5342465753424643E-2</v>
      </c>
      <c r="AQ402" s="520">
        <v>9.5342465753424643E-2</v>
      </c>
      <c r="AR402" s="520">
        <v>0</v>
      </c>
      <c r="AS402" s="520">
        <v>9.5342465753424643E-2</v>
      </c>
      <c r="AT402" s="520">
        <v>2.8602739726027391</v>
      </c>
      <c r="AU402" s="529" t="s">
        <v>231</v>
      </c>
      <c r="AV402" s="530" t="s">
        <v>431</v>
      </c>
      <c r="AW402" s="519" t="s">
        <v>325</v>
      </c>
      <c r="AX402" s="519" t="s">
        <v>5890</v>
      </c>
      <c r="AY402" s="531" t="s">
        <v>6907</v>
      </c>
      <c r="AZ402" s="519" t="s">
        <v>234</v>
      </c>
      <c r="BB402" s="533"/>
    </row>
    <row r="403" spans="1:54" s="166" customFormat="1" ht="15" customHeight="1" x14ac:dyDescent="0.25">
      <c r="A403" s="182">
        <v>815</v>
      </c>
      <c r="B403" s="555"/>
      <c r="C403" s="581"/>
      <c r="D403" s="700" t="s">
        <v>17138</v>
      </c>
      <c r="E403" s="166" t="s">
        <v>55</v>
      </c>
      <c r="F403" s="166" t="s">
        <v>17087</v>
      </c>
      <c r="G403" s="166" t="s">
        <v>6909</v>
      </c>
      <c r="H403" s="198" t="s">
        <v>6910</v>
      </c>
      <c r="I403" s="198" t="s">
        <v>6911</v>
      </c>
      <c r="K403" s="198" t="s">
        <v>219</v>
      </c>
      <c r="L403" s="166" t="s">
        <v>220</v>
      </c>
      <c r="M403" s="198" t="s">
        <v>317</v>
      </c>
      <c r="N403" s="198">
        <v>0</v>
      </c>
      <c r="O403" s="198" t="s">
        <v>317</v>
      </c>
      <c r="P403" s="198">
        <v>0</v>
      </c>
      <c r="Q403" s="199">
        <v>2</v>
      </c>
      <c r="R403" s="199">
        <v>7</v>
      </c>
      <c r="S403" s="221">
        <v>14</v>
      </c>
      <c r="T403" s="345">
        <v>1</v>
      </c>
      <c r="U403" s="340"/>
      <c r="V403" s="346">
        <v>0</v>
      </c>
      <c r="W403" s="340"/>
      <c r="X403" s="346">
        <v>0</v>
      </c>
      <c r="Y403" s="183"/>
      <c r="Z403" s="183"/>
      <c r="AA403" s="183"/>
      <c r="AB403" s="166" t="s">
        <v>3109</v>
      </c>
      <c r="AC403" s="166" t="s">
        <v>6912</v>
      </c>
      <c r="AD403" s="203">
        <v>1197746000000</v>
      </c>
      <c r="AE403" s="198" t="s">
        <v>6913</v>
      </c>
      <c r="AF403" s="166" t="s">
        <v>6914</v>
      </c>
      <c r="AG403" s="166" t="s">
        <v>6915</v>
      </c>
      <c r="AH403" s="198" t="s">
        <v>6913</v>
      </c>
      <c r="AI403" s="198" t="s">
        <v>247</v>
      </c>
      <c r="AJ403" s="165">
        <v>1037724007276</v>
      </c>
      <c r="AK403" s="502" t="s">
        <v>17031</v>
      </c>
      <c r="AL403" s="186">
        <v>0.87</v>
      </c>
      <c r="AM403" s="186">
        <v>25</v>
      </c>
      <c r="AN403" s="186">
        <v>5.9589041095890409E-2</v>
      </c>
      <c r="AO403" s="186">
        <v>0</v>
      </c>
      <c r="AP403" s="187">
        <v>5.9589041095890409E-2</v>
      </c>
      <c r="AQ403" s="186">
        <v>5.9589041095890409E-2</v>
      </c>
      <c r="AR403" s="186">
        <v>0</v>
      </c>
      <c r="AS403" s="186">
        <v>5.9589041095890409E-2</v>
      </c>
      <c r="AT403" s="186">
        <v>1.7876712328767124</v>
      </c>
      <c r="AU403" s="193" t="s">
        <v>231</v>
      </c>
      <c r="AV403" s="194"/>
      <c r="AW403" s="166" t="s">
        <v>325</v>
      </c>
      <c r="AX403" s="166" t="s">
        <v>6916</v>
      </c>
      <c r="AY403" s="195" t="s">
        <v>6917</v>
      </c>
      <c r="AZ403" s="166" t="s">
        <v>234</v>
      </c>
      <c r="BB403" s="196"/>
    </row>
    <row r="404" spans="1:54" s="166" customFormat="1" ht="15" customHeight="1" x14ac:dyDescent="0.25">
      <c r="A404" s="182">
        <v>816</v>
      </c>
      <c r="B404" s="555"/>
      <c r="C404" s="581"/>
      <c r="D404" s="700" t="s">
        <v>17138</v>
      </c>
      <c r="E404" s="166" t="s">
        <v>55</v>
      </c>
      <c r="F404" s="166" t="s">
        <v>17087</v>
      </c>
      <c r="G404" s="166" t="s">
        <v>6918</v>
      </c>
      <c r="H404" s="198" t="s">
        <v>6919</v>
      </c>
      <c r="I404" s="198" t="s">
        <v>6920</v>
      </c>
      <c r="K404" s="198" t="s">
        <v>219</v>
      </c>
      <c r="L404" s="166" t="s">
        <v>220</v>
      </c>
      <c r="M404" s="198" t="s">
        <v>221</v>
      </c>
      <c r="N404" s="198" t="s">
        <v>6921</v>
      </c>
      <c r="O404" s="198" t="s">
        <v>317</v>
      </c>
      <c r="P404" s="198">
        <v>0</v>
      </c>
      <c r="Q404" s="199">
        <v>5</v>
      </c>
      <c r="R404" s="199">
        <v>1.5</v>
      </c>
      <c r="S404" s="221">
        <v>7.5</v>
      </c>
      <c r="T404" s="345">
        <v>2</v>
      </c>
      <c r="U404" s="340"/>
      <c r="V404" s="346">
        <v>0</v>
      </c>
      <c r="W404" s="340"/>
      <c r="X404" s="346">
        <v>0</v>
      </c>
      <c r="Y404" s="183"/>
      <c r="Z404" s="183"/>
      <c r="AA404" s="183"/>
      <c r="AB404" s="166" t="s">
        <v>3109</v>
      </c>
      <c r="AC404" s="166" t="s">
        <v>6912</v>
      </c>
      <c r="AD404" s="203">
        <v>1197746000000</v>
      </c>
      <c r="AE404" s="198" t="s">
        <v>6922</v>
      </c>
      <c r="AF404" s="166" t="s">
        <v>6914</v>
      </c>
      <c r="AG404" s="166" t="s">
        <v>6915</v>
      </c>
      <c r="AH404" s="198" t="s">
        <v>6922</v>
      </c>
      <c r="AI404" s="198" t="s">
        <v>247</v>
      </c>
      <c r="AJ404" s="165">
        <v>1037724007276</v>
      </c>
      <c r="AK404" s="502" t="s">
        <v>17031</v>
      </c>
      <c r="AL404" s="186">
        <v>0.87</v>
      </c>
      <c r="AM404" s="186">
        <v>50</v>
      </c>
      <c r="AN404" s="186">
        <v>0.11917808219178082</v>
      </c>
      <c r="AO404" s="186">
        <v>0</v>
      </c>
      <c r="AP404" s="187">
        <v>0.11917808219178082</v>
      </c>
      <c r="AQ404" s="186">
        <v>0.11917808219178082</v>
      </c>
      <c r="AR404" s="186">
        <v>0</v>
      </c>
      <c r="AS404" s="186">
        <v>0.11917808219178082</v>
      </c>
      <c r="AT404" s="186">
        <v>3.5753424657534247</v>
      </c>
      <c r="AU404" s="193" t="s">
        <v>231</v>
      </c>
      <c r="AV404" s="194"/>
      <c r="AW404" s="166" t="s">
        <v>325</v>
      </c>
      <c r="AX404" s="166" t="s">
        <v>6916</v>
      </c>
      <c r="AY404" s="195" t="s">
        <v>6923</v>
      </c>
      <c r="AZ404" s="166" t="s">
        <v>234</v>
      </c>
      <c r="BB404" s="196"/>
    </row>
    <row r="405" spans="1:54" s="519" customFormat="1" ht="19.5" customHeight="1" x14ac:dyDescent="0.25">
      <c r="A405" s="518">
        <v>818</v>
      </c>
      <c r="B405" s="557" t="s">
        <v>17088</v>
      </c>
      <c r="C405" s="664" t="s">
        <v>17090</v>
      </c>
      <c r="D405" s="701">
        <v>2020</v>
      </c>
      <c r="E405" s="519" t="s">
        <v>55</v>
      </c>
      <c r="F405" s="519" t="s">
        <v>5890</v>
      </c>
      <c r="G405" s="519" t="s">
        <v>6926</v>
      </c>
      <c r="H405" s="573" t="s">
        <v>6927</v>
      </c>
      <c r="I405" s="573" t="s">
        <v>6928</v>
      </c>
      <c r="K405" s="519" t="s">
        <v>219</v>
      </c>
      <c r="L405" s="519" t="s">
        <v>316</v>
      </c>
      <c r="M405" s="519" t="s">
        <v>221</v>
      </c>
      <c r="N405" s="573" t="s">
        <v>222</v>
      </c>
      <c r="O405" s="573" t="s">
        <v>221</v>
      </c>
      <c r="P405" s="573" t="s">
        <v>879</v>
      </c>
      <c r="Q405" s="574">
        <v>3</v>
      </c>
      <c r="R405" s="574">
        <v>2</v>
      </c>
      <c r="S405" s="612">
        <v>6</v>
      </c>
      <c r="T405" s="613">
        <v>1</v>
      </c>
      <c r="U405" s="523"/>
      <c r="V405" s="614">
        <v>0</v>
      </c>
      <c r="W405" s="523"/>
      <c r="X405" s="614">
        <v>0</v>
      </c>
      <c r="Y405" s="524"/>
      <c r="Z405" s="524"/>
      <c r="AA405" s="524"/>
      <c r="AB405" s="519" t="s">
        <v>6221</v>
      </c>
      <c r="AC405" s="519" t="s">
        <v>6929</v>
      </c>
      <c r="AD405" s="608">
        <v>1025003753950</v>
      </c>
      <c r="AE405" s="519" t="s">
        <v>6930</v>
      </c>
      <c r="AF405" s="519" t="s">
        <v>6931</v>
      </c>
      <c r="AG405" s="519" t="s">
        <v>6932</v>
      </c>
      <c r="AH405" s="519" t="s">
        <v>6930</v>
      </c>
      <c r="AI405" s="519" t="s">
        <v>6929</v>
      </c>
      <c r="AJ405" s="526">
        <v>1025003753950</v>
      </c>
      <c r="AK405" s="608" t="s">
        <v>17033</v>
      </c>
      <c r="AL405" s="520">
        <v>0.19</v>
      </c>
      <c r="AM405" s="520">
        <v>360</v>
      </c>
      <c r="AN405" s="520">
        <v>0.1873972602739726</v>
      </c>
      <c r="AO405" s="520">
        <v>0</v>
      </c>
      <c r="AP405" s="528">
        <v>0.1873972602739726</v>
      </c>
      <c r="AQ405" s="520">
        <v>0.1873972602739726</v>
      </c>
      <c r="AR405" s="520">
        <v>0</v>
      </c>
      <c r="AS405" s="520">
        <v>0.1873972602739726</v>
      </c>
      <c r="AT405" s="520">
        <v>5.6219178082191785</v>
      </c>
      <c r="AU405" s="529" t="s">
        <v>231</v>
      </c>
      <c r="AV405" s="530" t="s">
        <v>431</v>
      </c>
      <c r="AW405" s="519" t="s">
        <v>325</v>
      </c>
      <c r="AX405" s="519" t="s">
        <v>5890</v>
      </c>
      <c r="AY405" s="531" t="s">
        <v>6933</v>
      </c>
      <c r="AZ405" s="519" t="s">
        <v>234</v>
      </c>
      <c r="BB405" s="533"/>
    </row>
    <row r="406" spans="1:54" s="166" customFormat="1" ht="15" customHeight="1" x14ac:dyDescent="0.25">
      <c r="A406" s="182">
        <v>819</v>
      </c>
      <c r="B406" s="555"/>
      <c r="C406" s="581"/>
      <c r="D406" s="700" t="s">
        <v>17138</v>
      </c>
      <c r="E406" s="166" t="s">
        <v>55</v>
      </c>
      <c r="F406" s="166" t="s">
        <v>5890</v>
      </c>
      <c r="G406" s="166" t="s">
        <v>6934</v>
      </c>
      <c r="H406" s="198" t="s">
        <v>6935</v>
      </c>
      <c r="I406" s="198" t="s">
        <v>6936</v>
      </c>
      <c r="K406" s="198" t="s">
        <v>219</v>
      </c>
      <c r="L406" s="166" t="s">
        <v>220</v>
      </c>
      <c r="M406" s="198" t="s">
        <v>221</v>
      </c>
      <c r="N406" s="198" t="s">
        <v>222</v>
      </c>
      <c r="O406" s="198" t="s">
        <v>317</v>
      </c>
      <c r="P406" s="198">
        <v>0</v>
      </c>
      <c r="Q406" s="199">
        <v>6</v>
      </c>
      <c r="R406" s="199">
        <v>4</v>
      </c>
      <c r="S406" s="221">
        <v>24</v>
      </c>
      <c r="T406" s="345">
        <v>0</v>
      </c>
      <c r="U406" s="340"/>
      <c r="V406" s="346">
        <v>0</v>
      </c>
      <c r="W406" s="340"/>
      <c r="X406" s="346">
        <v>1</v>
      </c>
      <c r="Y406" s="183"/>
      <c r="Z406" s="183"/>
      <c r="AA406" s="183"/>
      <c r="AB406" s="166" t="s">
        <v>6618</v>
      </c>
      <c r="AC406" s="166" t="s">
        <v>6619</v>
      </c>
      <c r="AD406" s="203">
        <v>1035005907750</v>
      </c>
      <c r="AE406" s="166" t="s">
        <v>6937</v>
      </c>
      <c r="AF406" s="166" t="s">
        <v>6621</v>
      </c>
      <c r="AG406" s="166" t="s">
        <v>6622</v>
      </c>
      <c r="AH406" s="166" t="s">
        <v>6937</v>
      </c>
      <c r="AI406" s="166" t="s">
        <v>6619</v>
      </c>
      <c r="AJ406" s="165">
        <v>1035005907750</v>
      </c>
      <c r="AK406" s="203" t="s">
        <v>17047</v>
      </c>
      <c r="AL406" s="186">
        <v>0.14000000000000001</v>
      </c>
      <c r="AM406" s="186">
        <v>2000</v>
      </c>
      <c r="AN406" s="186">
        <v>0.76712328767123283</v>
      </c>
      <c r="AO406" s="186">
        <v>0</v>
      </c>
      <c r="AP406" s="187">
        <v>0.76712328767123283</v>
      </c>
      <c r="AQ406" s="186">
        <v>0.76712328767123283</v>
      </c>
      <c r="AR406" s="186">
        <v>0</v>
      </c>
      <c r="AS406" s="186">
        <v>0.76712328767123283</v>
      </c>
      <c r="AT406" s="186">
        <v>23.013698630136986</v>
      </c>
      <c r="AU406" s="193" t="s">
        <v>231</v>
      </c>
      <c r="AV406" s="194"/>
      <c r="AW406" s="166" t="s">
        <v>325</v>
      </c>
      <c r="AX406" s="166" t="s">
        <v>5890</v>
      </c>
      <c r="AY406" s="195" t="s">
        <v>6938</v>
      </c>
      <c r="AZ406" s="166" t="s">
        <v>234</v>
      </c>
      <c r="BB406" s="196"/>
    </row>
    <row r="407" spans="1:54" s="519" customFormat="1" ht="23.25" customHeight="1" x14ac:dyDescent="0.25">
      <c r="A407" s="518">
        <v>820</v>
      </c>
      <c r="B407" s="557" t="s">
        <v>17088</v>
      </c>
      <c r="C407" s="664" t="s">
        <v>17090</v>
      </c>
      <c r="D407" s="701">
        <v>2020</v>
      </c>
      <c r="E407" s="519" t="s">
        <v>55</v>
      </c>
      <c r="F407" s="519" t="s">
        <v>5890</v>
      </c>
      <c r="G407" s="519" t="s">
        <v>6939</v>
      </c>
      <c r="H407" s="573" t="s">
        <v>6940</v>
      </c>
      <c r="I407" s="573" t="s">
        <v>6941</v>
      </c>
      <c r="K407" s="519" t="s">
        <v>219</v>
      </c>
      <c r="L407" s="519" t="s">
        <v>220</v>
      </c>
      <c r="M407" s="519" t="s">
        <v>221</v>
      </c>
      <c r="N407" s="573" t="s">
        <v>222</v>
      </c>
      <c r="O407" s="573" t="s">
        <v>221</v>
      </c>
      <c r="P407" s="573" t="s">
        <v>879</v>
      </c>
      <c r="Q407" s="574">
        <v>6</v>
      </c>
      <c r="R407" s="574">
        <v>2</v>
      </c>
      <c r="S407" s="612">
        <v>12</v>
      </c>
      <c r="T407" s="613">
        <v>2</v>
      </c>
      <c r="U407" s="523"/>
      <c r="V407" s="614">
        <v>0</v>
      </c>
      <c r="W407" s="523"/>
      <c r="X407" s="614">
        <v>0</v>
      </c>
      <c r="Y407" s="524"/>
      <c r="Z407" s="524"/>
      <c r="AA407" s="524"/>
      <c r="AB407" s="519" t="s">
        <v>6618</v>
      </c>
      <c r="AC407" s="519" t="s">
        <v>6942</v>
      </c>
      <c r="AD407" s="608">
        <v>1185074008371</v>
      </c>
      <c r="AE407" s="519" t="s">
        <v>6943</v>
      </c>
      <c r="AF407" s="519" t="s">
        <v>6944</v>
      </c>
      <c r="AG407" s="519" t="s">
        <v>6945</v>
      </c>
      <c r="AH407" s="519" t="s">
        <v>6943</v>
      </c>
      <c r="AI407" s="519" t="s">
        <v>6942</v>
      </c>
      <c r="AJ407" s="526">
        <v>1185074008371</v>
      </c>
      <c r="AK407" s="608" t="s">
        <v>17022</v>
      </c>
      <c r="AL407" s="520">
        <v>0.14000000000000001</v>
      </c>
      <c r="AM407" s="520">
        <v>1000</v>
      </c>
      <c r="AN407" s="520">
        <v>0.38356164383561642</v>
      </c>
      <c r="AO407" s="520">
        <v>0</v>
      </c>
      <c r="AP407" s="528">
        <v>0.38356164383561642</v>
      </c>
      <c r="AQ407" s="520">
        <v>0.38356164383561642</v>
      </c>
      <c r="AR407" s="520">
        <v>0</v>
      </c>
      <c r="AS407" s="520">
        <v>0.38356164383561642</v>
      </c>
      <c r="AT407" s="520">
        <v>11.506849315068493</v>
      </c>
      <c r="AU407" s="529" t="s">
        <v>231</v>
      </c>
      <c r="AV407" s="530" t="s">
        <v>431</v>
      </c>
      <c r="AW407" s="519" t="s">
        <v>325</v>
      </c>
      <c r="AX407" s="519" t="s">
        <v>5890</v>
      </c>
      <c r="AY407" s="531" t="s">
        <v>6946</v>
      </c>
      <c r="AZ407" s="519" t="s">
        <v>234</v>
      </c>
      <c r="BB407" s="533"/>
    </row>
    <row r="408" spans="1:54" s="166" customFormat="1" ht="15" customHeight="1" x14ac:dyDescent="0.25">
      <c r="A408" s="182">
        <v>821</v>
      </c>
      <c r="B408" s="555"/>
      <c r="C408" s="581"/>
      <c r="D408" s="700" t="s">
        <v>17138</v>
      </c>
      <c r="E408" s="166" t="s">
        <v>55</v>
      </c>
      <c r="F408" s="166" t="s">
        <v>5890</v>
      </c>
      <c r="G408" s="166" t="s">
        <v>6947</v>
      </c>
      <c r="H408" s="198" t="s">
        <v>6948</v>
      </c>
      <c r="I408" s="198" t="s">
        <v>6949</v>
      </c>
      <c r="K408" s="198" t="s">
        <v>219</v>
      </c>
      <c r="L408" s="166" t="s">
        <v>220</v>
      </c>
      <c r="M408" s="198" t="s">
        <v>221</v>
      </c>
      <c r="N408" s="198" t="s">
        <v>222</v>
      </c>
      <c r="O408" s="198" t="s">
        <v>317</v>
      </c>
      <c r="P408" s="198">
        <v>0</v>
      </c>
      <c r="Q408" s="199">
        <v>8.75</v>
      </c>
      <c r="R408" s="199">
        <v>2</v>
      </c>
      <c r="S408" s="221">
        <v>17.5</v>
      </c>
      <c r="T408" s="345">
        <v>2</v>
      </c>
      <c r="U408" s="340"/>
      <c r="V408" s="346">
        <v>1</v>
      </c>
      <c r="W408" s="340"/>
      <c r="X408" s="346">
        <v>0</v>
      </c>
      <c r="Y408" s="183"/>
      <c r="Z408" s="183"/>
      <c r="AA408" s="183"/>
      <c r="AB408" s="166" t="s">
        <v>6950</v>
      </c>
      <c r="AC408" s="166" t="s">
        <v>6951</v>
      </c>
      <c r="AD408" s="203">
        <v>1025003757316</v>
      </c>
      <c r="AE408" s="166" t="s">
        <v>6952</v>
      </c>
      <c r="AF408" s="166" t="s">
        <v>6953</v>
      </c>
      <c r="AG408" s="166" t="s">
        <v>6954</v>
      </c>
      <c r="AH408" s="166" t="s">
        <v>6952</v>
      </c>
      <c r="AI408" s="166" t="s">
        <v>6951</v>
      </c>
      <c r="AJ408" s="165">
        <v>1025003757316</v>
      </c>
      <c r="AK408" s="203" t="s">
        <v>17048</v>
      </c>
      <c r="AL408" s="186">
        <v>0.19</v>
      </c>
      <c r="AM408" s="186">
        <v>640</v>
      </c>
      <c r="AN408" s="186">
        <v>0.33315068493150685</v>
      </c>
      <c r="AO408" s="186">
        <v>0</v>
      </c>
      <c r="AP408" s="187">
        <v>0.33315068493150685</v>
      </c>
      <c r="AQ408" s="186">
        <v>0.33315068493150685</v>
      </c>
      <c r="AR408" s="186">
        <v>0</v>
      </c>
      <c r="AS408" s="186">
        <v>0.33315068493150685</v>
      </c>
      <c r="AT408" s="186">
        <v>9.9945205479452053</v>
      </c>
      <c r="AU408" s="193" t="s">
        <v>231</v>
      </c>
      <c r="AV408" s="194"/>
      <c r="AW408" s="166" t="s">
        <v>325</v>
      </c>
      <c r="AX408" s="166" t="s">
        <v>5890</v>
      </c>
      <c r="AY408" s="195" t="s">
        <v>6955</v>
      </c>
      <c r="AZ408" s="166" t="s">
        <v>234</v>
      </c>
      <c r="BB408" s="196"/>
    </row>
    <row r="409" spans="1:54" s="519" customFormat="1" ht="23.25" customHeight="1" x14ac:dyDescent="0.25">
      <c r="A409" s="518">
        <v>822</v>
      </c>
      <c r="B409" s="557" t="s">
        <v>17088</v>
      </c>
      <c r="C409" s="664" t="s">
        <v>17090</v>
      </c>
      <c r="D409" s="701">
        <v>2020</v>
      </c>
      <c r="E409" s="519" t="s">
        <v>55</v>
      </c>
      <c r="F409" s="519" t="s">
        <v>5890</v>
      </c>
      <c r="G409" s="519" t="s">
        <v>17098</v>
      </c>
      <c r="H409" s="573" t="s">
        <v>6956</v>
      </c>
      <c r="I409" s="573" t="s">
        <v>6957</v>
      </c>
      <c r="K409" s="519" t="s">
        <v>219</v>
      </c>
      <c r="L409" s="519" t="s">
        <v>484</v>
      </c>
      <c r="M409" s="519" t="s">
        <v>221</v>
      </c>
      <c r="N409" s="573" t="s">
        <v>2008</v>
      </c>
      <c r="O409" s="573" t="s">
        <v>221</v>
      </c>
      <c r="P409" s="573" t="s">
        <v>879</v>
      </c>
      <c r="Q409" s="574">
        <v>12.5</v>
      </c>
      <c r="R409" s="574">
        <v>2</v>
      </c>
      <c r="S409" s="612">
        <v>25</v>
      </c>
      <c r="T409" s="613">
        <v>2</v>
      </c>
      <c r="U409" s="523"/>
      <c r="V409" s="614">
        <v>1</v>
      </c>
      <c r="W409" s="523"/>
      <c r="X409" s="614">
        <v>0</v>
      </c>
      <c r="Y409" s="524"/>
      <c r="Z409" s="524"/>
      <c r="AA409" s="524"/>
      <c r="AB409" s="519" t="s">
        <v>6950</v>
      </c>
      <c r="AC409" s="519" t="s">
        <v>6951</v>
      </c>
      <c r="AD409" s="608">
        <v>1025003757316</v>
      </c>
      <c r="AE409" s="519" t="s">
        <v>6958</v>
      </c>
      <c r="AF409" s="519" t="s">
        <v>6953</v>
      </c>
      <c r="AG409" s="519" t="s">
        <v>6954</v>
      </c>
      <c r="AH409" s="519" t="s">
        <v>6958</v>
      </c>
      <c r="AI409" s="519" t="s">
        <v>6951</v>
      </c>
      <c r="AJ409" s="526">
        <v>1025003757316</v>
      </c>
      <c r="AK409" s="608" t="s">
        <v>17048</v>
      </c>
      <c r="AL409" s="520">
        <v>0.19</v>
      </c>
      <c r="AM409" s="520">
        <v>700</v>
      </c>
      <c r="AN409" s="520">
        <v>0.36438356164383562</v>
      </c>
      <c r="AO409" s="520">
        <v>0</v>
      </c>
      <c r="AP409" s="528">
        <v>0.36438356164383562</v>
      </c>
      <c r="AQ409" s="520">
        <v>0.36438356164383562</v>
      </c>
      <c r="AR409" s="520">
        <v>0</v>
      </c>
      <c r="AS409" s="520">
        <v>0.36438356164383562</v>
      </c>
      <c r="AT409" s="520">
        <v>10.931506849315069</v>
      </c>
      <c r="AU409" s="529" t="s">
        <v>231</v>
      </c>
      <c r="AV409" s="530" t="s">
        <v>431</v>
      </c>
      <c r="AW409" s="519" t="s">
        <v>325</v>
      </c>
      <c r="AX409" s="519" t="s">
        <v>5890</v>
      </c>
      <c r="AY409" s="531" t="s">
        <v>6959</v>
      </c>
      <c r="AZ409" s="519" t="s">
        <v>234</v>
      </c>
      <c r="BB409" s="533"/>
    </row>
    <row r="410" spans="1:54" s="166" customFormat="1" ht="15" customHeight="1" x14ac:dyDescent="0.25">
      <c r="A410" s="182">
        <v>823</v>
      </c>
      <c r="B410" s="555"/>
      <c r="C410" s="581"/>
      <c r="D410" s="700" t="s">
        <v>17138</v>
      </c>
      <c r="E410" s="166" t="s">
        <v>55</v>
      </c>
      <c r="F410" s="166" t="s">
        <v>5890</v>
      </c>
      <c r="G410" s="166" t="s">
        <v>6960</v>
      </c>
      <c r="H410" s="198" t="s">
        <v>6961</v>
      </c>
      <c r="I410" s="198" t="s">
        <v>6962</v>
      </c>
      <c r="K410" s="198" t="s">
        <v>732</v>
      </c>
      <c r="L410" s="166">
        <v>0</v>
      </c>
      <c r="M410" s="198" t="s">
        <v>317</v>
      </c>
      <c r="N410" s="198">
        <v>0</v>
      </c>
      <c r="O410" s="198" t="s">
        <v>317</v>
      </c>
      <c r="P410" s="198">
        <v>0</v>
      </c>
      <c r="Q410" s="199">
        <v>4</v>
      </c>
      <c r="R410" s="199">
        <v>3</v>
      </c>
      <c r="S410" s="221">
        <v>12</v>
      </c>
      <c r="T410" s="345">
        <v>2</v>
      </c>
      <c r="U410" s="340"/>
      <c r="V410" s="346">
        <v>1</v>
      </c>
      <c r="W410" s="340"/>
      <c r="X410" s="346">
        <v>0</v>
      </c>
      <c r="Y410" s="183"/>
      <c r="Z410" s="183"/>
      <c r="AA410" s="183"/>
      <c r="AB410" s="166" t="s">
        <v>6248</v>
      </c>
      <c r="AC410" s="166" t="s">
        <v>6963</v>
      </c>
      <c r="AD410" s="203">
        <v>1025003756140</v>
      </c>
      <c r="AE410" s="198" t="s">
        <v>6964</v>
      </c>
      <c r="AF410" s="166" t="s">
        <v>6965</v>
      </c>
      <c r="AG410" s="166" t="s">
        <v>6966</v>
      </c>
      <c r="AH410" s="198" t="s">
        <v>6964</v>
      </c>
      <c r="AI410" s="166" t="s">
        <v>6963</v>
      </c>
      <c r="AJ410" s="165">
        <v>1025003756140</v>
      </c>
      <c r="AK410" s="166" t="s">
        <v>17042</v>
      </c>
      <c r="AL410" s="186">
        <v>0.19</v>
      </c>
      <c r="AM410" s="186">
        <v>47</v>
      </c>
      <c r="AN410" s="186">
        <v>2.4465753424657535E-2</v>
      </c>
      <c r="AO410" s="186">
        <v>0</v>
      </c>
      <c r="AP410" s="187">
        <v>2.4465753424657535E-2</v>
      </c>
      <c r="AQ410" s="186">
        <v>2.4465753424657535E-2</v>
      </c>
      <c r="AR410" s="186">
        <v>0</v>
      </c>
      <c r="AS410" s="186">
        <v>2.4465753424657535E-2</v>
      </c>
      <c r="AT410" s="186">
        <v>0.73397260273972609</v>
      </c>
      <c r="AU410" s="193" t="s">
        <v>231</v>
      </c>
      <c r="AV410" s="194"/>
      <c r="AW410" s="166" t="s">
        <v>325</v>
      </c>
      <c r="AX410" s="166" t="s">
        <v>5890</v>
      </c>
      <c r="AY410" s="195" t="s">
        <v>6967</v>
      </c>
      <c r="AZ410" s="166" t="s">
        <v>234</v>
      </c>
      <c r="BB410" s="196"/>
    </row>
    <row r="411" spans="1:54" s="166" customFormat="1" ht="15" customHeight="1" x14ac:dyDescent="0.25">
      <c r="A411" s="182">
        <v>824</v>
      </c>
      <c r="B411" s="555"/>
      <c r="C411" s="581"/>
      <c r="D411" s="700" t="s">
        <v>17138</v>
      </c>
      <c r="E411" s="166" t="s">
        <v>55</v>
      </c>
      <c r="F411" s="166" t="s">
        <v>5890</v>
      </c>
      <c r="G411" s="166" t="s">
        <v>6968</v>
      </c>
      <c r="H411" s="198" t="s">
        <v>6969</v>
      </c>
      <c r="I411" s="198" t="s">
        <v>6970</v>
      </c>
      <c r="K411" s="198" t="s">
        <v>219</v>
      </c>
      <c r="L411" s="166" t="s">
        <v>220</v>
      </c>
      <c r="M411" s="198" t="s">
        <v>221</v>
      </c>
      <c r="N411" s="198" t="s">
        <v>1337</v>
      </c>
      <c r="O411" s="198" t="s">
        <v>317</v>
      </c>
      <c r="P411" s="198">
        <v>0</v>
      </c>
      <c r="Q411" s="199">
        <v>8</v>
      </c>
      <c r="R411" s="199">
        <v>2</v>
      </c>
      <c r="S411" s="221">
        <v>16</v>
      </c>
      <c r="T411" s="345">
        <v>2</v>
      </c>
      <c r="U411" s="340"/>
      <c r="V411" s="346">
        <v>1</v>
      </c>
      <c r="W411" s="340"/>
      <c r="X411" s="346">
        <v>0</v>
      </c>
      <c r="Y411" s="183"/>
      <c r="Z411" s="183"/>
      <c r="AA411" s="183"/>
      <c r="AB411" s="166" t="s">
        <v>6248</v>
      </c>
      <c r="AC411" s="166" t="s">
        <v>6971</v>
      </c>
      <c r="AD411" s="203">
        <v>1025003750661</v>
      </c>
      <c r="AE411" s="198" t="s">
        <v>6972</v>
      </c>
      <c r="AF411" s="166" t="s">
        <v>6973</v>
      </c>
      <c r="AG411" s="166" t="s">
        <v>6974</v>
      </c>
      <c r="AH411" s="198" t="s">
        <v>6972</v>
      </c>
      <c r="AI411" s="166" t="s">
        <v>6971</v>
      </c>
      <c r="AJ411" s="165">
        <v>1025003750661</v>
      </c>
      <c r="AK411" s="166" t="s">
        <v>17042</v>
      </c>
      <c r="AL411" s="186">
        <v>0.19</v>
      </c>
      <c r="AM411" s="186">
        <v>1515</v>
      </c>
      <c r="AN411" s="186">
        <v>0.78863013698630147</v>
      </c>
      <c r="AO411" s="186">
        <v>0</v>
      </c>
      <c r="AP411" s="187">
        <v>0.78863013698630147</v>
      </c>
      <c r="AQ411" s="186">
        <v>0.78863013698630147</v>
      </c>
      <c r="AR411" s="186">
        <v>0</v>
      </c>
      <c r="AS411" s="186">
        <v>0.78863013698630147</v>
      </c>
      <c r="AT411" s="186">
        <v>23.658904109589045</v>
      </c>
      <c r="AU411" s="193" t="s">
        <v>231</v>
      </c>
      <c r="AV411" s="194"/>
      <c r="AW411" s="166" t="s">
        <v>325</v>
      </c>
      <c r="AX411" s="166" t="s">
        <v>5890</v>
      </c>
      <c r="AY411" s="195" t="s">
        <v>6975</v>
      </c>
      <c r="AZ411" s="166" t="s">
        <v>234</v>
      </c>
      <c r="BB411" s="196"/>
    </row>
    <row r="412" spans="1:54" s="519" customFormat="1" ht="30.75" customHeight="1" x14ac:dyDescent="0.25">
      <c r="A412" s="518">
        <v>825</v>
      </c>
      <c r="B412" s="557" t="s">
        <v>17088</v>
      </c>
      <c r="C412" s="664" t="s">
        <v>17090</v>
      </c>
      <c r="D412" s="701">
        <v>2020</v>
      </c>
      <c r="E412" s="519" t="s">
        <v>55</v>
      </c>
      <c r="F412" s="519" t="s">
        <v>5890</v>
      </c>
      <c r="G412" s="519" t="s">
        <v>17125</v>
      </c>
      <c r="H412" s="573" t="s">
        <v>6976</v>
      </c>
      <c r="I412" s="573" t="s">
        <v>6977</v>
      </c>
      <c r="K412" s="573" t="s">
        <v>219</v>
      </c>
      <c r="L412" s="519" t="s">
        <v>220</v>
      </c>
      <c r="M412" s="573" t="s">
        <v>221</v>
      </c>
      <c r="N412" s="573" t="s">
        <v>222</v>
      </c>
      <c r="O412" s="573" t="s">
        <v>221</v>
      </c>
      <c r="P412" s="573" t="s">
        <v>879</v>
      </c>
      <c r="Q412" s="574">
        <v>3</v>
      </c>
      <c r="R412" s="574">
        <v>2</v>
      </c>
      <c r="S412" s="612">
        <v>6</v>
      </c>
      <c r="T412" s="613">
        <v>2</v>
      </c>
      <c r="U412" s="523"/>
      <c r="V412" s="614">
        <v>1</v>
      </c>
      <c r="W412" s="523"/>
      <c r="X412" s="614">
        <v>0</v>
      </c>
      <c r="Y412" s="524"/>
      <c r="Z412" s="524"/>
      <c r="AA412" s="524"/>
      <c r="AB412" s="519" t="s">
        <v>6167</v>
      </c>
      <c r="AC412" s="519" t="s">
        <v>6978</v>
      </c>
      <c r="AD412" s="608">
        <v>1025003750716</v>
      </c>
      <c r="AE412" s="573" t="s">
        <v>6979</v>
      </c>
      <c r="AF412" s="519" t="s">
        <v>6980</v>
      </c>
      <c r="AG412" s="519" t="s">
        <v>6981</v>
      </c>
      <c r="AH412" s="573" t="s">
        <v>6979</v>
      </c>
      <c r="AI412" s="519" t="s">
        <v>6978</v>
      </c>
      <c r="AJ412" s="526">
        <v>1025003750716</v>
      </c>
      <c r="AK412" s="519" t="s">
        <v>17042</v>
      </c>
      <c r="AL412" s="520">
        <v>0.19</v>
      </c>
      <c r="AM412" s="520">
        <v>1210</v>
      </c>
      <c r="AN412" s="520">
        <v>0.62986301369863018</v>
      </c>
      <c r="AO412" s="520">
        <v>0</v>
      </c>
      <c r="AP412" s="528">
        <v>0.62986301369863018</v>
      </c>
      <c r="AQ412" s="520">
        <v>0.62986301369863018</v>
      </c>
      <c r="AR412" s="520">
        <v>0</v>
      </c>
      <c r="AS412" s="520">
        <v>0.62986301369863018</v>
      </c>
      <c r="AT412" s="520">
        <v>18.895890410958906</v>
      </c>
      <c r="AU412" s="529" t="s">
        <v>231</v>
      </c>
      <c r="AV412" s="530" t="s">
        <v>431</v>
      </c>
      <c r="AW412" s="519" t="s">
        <v>325</v>
      </c>
      <c r="AX412" s="519" t="s">
        <v>5890</v>
      </c>
      <c r="AY412" s="531" t="s">
        <v>6982</v>
      </c>
      <c r="AZ412" s="519" t="s">
        <v>234</v>
      </c>
      <c r="BB412" s="533"/>
    </row>
    <row r="413" spans="1:54" s="519" customFormat="1" ht="27.75" customHeight="1" x14ac:dyDescent="0.25">
      <c r="A413" s="518">
        <v>826</v>
      </c>
      <c r="B413" s="557" t="s">
        <v>17088</v>
      </c>
      <c r="C413" s="664" t="s">
        <v>17090</v>
      </c>
      <c r="D413" s="701">
        <v>2020</v>
      </c>
      <c r="E413" s="519" t="s">
        <v>55</v>
      </c>
      <c r="F413" s="519" t="s">
        <v>5890</v>
      </c>
      <c r="G413" s="519" t="s">
        <v>16829</v>
      </c>
      <c r="H413" s="573" t="s">
        <v>6983</v>
      </c>
      <c r="I413" s="573" t="s">
        <v>6984</v>
      </c>
      <c r="K413" s="519" t="s">
        <v>219</v>
      </c>
      <c r="L413" s="519" t="s">
        <v>220</v>
      </c>
      <c r="M413" s="519" t="s">
        <v>221</v>
      </c>
      <c r="N413" s="573" t="s">
        <v>222</v>
      </c>
      <c r="O413" s="573" t="s">
        <v>221</v>
      </c>
      <c r="P413" s="573" t="s">
        <v>879</v>
      </c>
      <c r="Q413" s="574">
        <v>3</v>
      </c>
      <c r="R413" s="574">
        <v>2</v>
      </c>
      <c r="S413" s="612">
        <v>6</v>
      </c>
      <c r="T413" s="613">
        <v>4</v>
      </c>
      <c r="U413" s="523"/>
      <c r="V413" s="614">
        <v>1</v>
      </c>
      <c r="W413" s="523"/>
      <c r="X413" s="614">
        <v>0</v>
      </c>
      <c r="Y413" s="524"/>
      <c r="Z413" s="524"/>
      <c r="AA413" s="524"/>
      <c r="AB413" s="519" t="s">
        <v>6248</v>
      </c>
      <c r="AC413" s="519" t="s">
        <v>6985</v>
      </c>
      <c r="AD413" s="608">
        <v>1025003752047</v>
      </c>
      <c r="AE413" s="573" t="s">
        <v>6986</v>
      </c>
      <c r="AF413" s="519" t="s">
        <v>6987</v>
      </c>
      <c r="AG413" s="519" t="s">
        <v>6988</v>
      </c>
      <c r="AH413" s="573" t="s">
        <v>6989</v>
      </c>
      <c r="AI413" s="519" t="s">
        <v>6985</v>
      </c>
      <c r="AJ413" s="526">
        <v>1025003752047</v>
      </c>
      <c r="AK413" s="519" t="s">
        <v>17042</v>
      </c>
      <c r="AL413" s="520">
        <v>0.19</v>
      </c>
      <c r="AM413" s="520">
        <v>1170</v>
      </c>
      <c r="AN413" s="520">
        <v>0.609041095890411</v>
      </c>
      <c r="AO413" s="520">
        <v>0</v>
      </c>
      <c r="AP413" s="528">
        <v>0.609041095890411</v>
      </c>
      <c r="AQ413" s="520">
        <v>0.609041095890411</v>
      </c>
      <c r="AR413" s="520">
        <v>0</v>
      </c>
      <c r="AS413" s="520">
        <v>0.609041095890411</v>
      </c>
      <c r="AT413" s="520">
        <v>18.271232876712329</v>
      </c>
      <c r="AU413" s="529" t="s">
        <v>231</v>
      </c>
      <c r="AV413" s="530" t="s">
        <v>431</v>
      </c>
      <c r="AW413" s="519" t="s">
        <v>325</v>
      </c>
      <c r="AX413" s="519" t="s">
        <v>5890</v>
      </c>
      <c r="AY413" s="531" t="s">
        <v>6990</v>
      </c>
      <c r="AZ413" s="519" t="s">
        <v>234</v>
      </c>
      <c r="BB413" s="533"/>
    </row>
    <row r="414" spans="1:54" s="166" customFormat="1" ht="15" customHeight="1" x14ac:dyDescent="0.25">
      <c r="A414" s="182">
        <v>827</v>
      </c>
      <c r="B414" s="555"/>
      <c r="C414" s="581"/>
      <c r="D414" s="700" t="s">
        <v>17138</v>
      </c>
      <c r="E414" s="166" t="s">
        <v>55</v>
      </c>
      <c r="F414" s="166" t="s">
        <v>5890</v>
      </c>
      <c r="G414" s="166" t="s">
        <v>6991</v>
      </c>
      <c r="H414" s="198" t="s">
        <v>6992</v>
      </c>
      <c r="I414" s="198" t="s">
        <v>6993</v>
      </c>
      <c r="K414" s="198" t="s">
        <v>732</v>
      </c>
      <c r="L414" s="166">
        <v>0</v>
      </c>
      <c r="M414" s="198" t="s">
        <v>317</v>
      </c>
      <c r="N414" s="198">
        <v>0</v>
      </c>
      <c r="O414" s="198" t="s">
        <v>317</v>
      </c>
      <c r="P414" s="198">
        <v>0</v>
      </c>
      <c r="Q414" s="199">
        <v>8</v>
      </c>
      <c r="R414" s="199">
        <v>2</v>
      </c>
      <c r="S414" s="221">
        <v>16</v>
      </c>
      <c r="T414" s="345">
        <v>2</v>
      </c>
      <c r="U414" s="340"/>
      <c r="V414" s="346">
        <v>1</v>
      </c>
      <c r="W414" s="340"/>
      <c r="X414" s="346">
        <v>0</v>
      </c>
      <c r="Y414" s="183"/>
      <c r="Z414" s="183"/>
      <c r="AA414" s="183"/>
      <c r="AB414" s="166" t="s">
        <v>6248</v>
      </c>
      <c r="AC414" s="166" t="s">
        <v>6994</v>
      </c>
      <c r="AD414" s="203">
        <v>1025003750683</v>
      </c>
      <c r="AE414" s="198" t="s">
        <v>6995</v>
      </c>
      <c r="AF414" s="166" t="s">
        <v>6996</v>
      </c>
      <c r="AG414" s="166" t="s">
        <v>6997</v>
      </c>
      <c r="AH414" s="198" t="s">
        <v>6995</v>
      </c>
      <c r="AI414" s="166" t="s">
        <v>6994</v>
      </c>
      <c r="AJ414" s="165">
        <v>1025003750683</v>
      </c>
      <c r="AK414" s="166" t="s">
        <v>17042</v>
      </c>
      <c r="AL414" s="186">
        <v>0.19</v>
      </c>
      <c r="AM414" s="186">
        <v>1010</v>
      </c>
      <c r="AN414" s="186">
        <v>0.52575342465753427</v>
      </c>
      <c r="AO414" s="186">
        <v>0</v>
      </c>
      <c r="AP414" s="187">
        <v>0.52575342465753427</v>
      </c>
      <c r="AQ414" s="186">
        <v>0.52575342465753427</v>
      </c>
      <c r="AR414" s="186">
        <v>0</v>
      </c>
      <c r="AS414" s="186">
        <v>0.52575342465753427</v>
      </c>
      <c r="AT414" s="186">
        <v>15.772602739726029</v>
      </c>
      <c r="AU414" s="193" t="s">
        <v>231</v>
      </c>
      <c r="AV414" s="194"/>
      <c r="AW414" s="166" t="s">
        <v>325</v>
      </c>
      <c r="AX414" s="166" t="s">
        <v>5890</v>
      </c>
      <c r="AY414" s="195" t="s">
        <v>6998</v>
      </c>
      <c r="AZ414" s="166" t="s">
        <v>234</v>
      </c>
      <c r="BB414" s="196"/>
    </row>
    <row r="415" spans="1:54" s="166" customFormat="1" ht="15" customHeight="1" x14ac:dyDescent="0.25">
      <c r="A415" s="182">
        <v>828</v>
      </c>
      <c r="B415" s="555"/>
      <c r="C415" s="581"/>
      <c r="D415" s="700" t="s">
        <v>17138</v>
      </c>
      <c r="E415" s="166" t="s">
        <v>55</v>
      </c>
      <c r="F415" s="166" t="s">
        <v>5890</v>
      </c>
      <c r="G415" s="166" t="s">
        <v>6999</v>
      </c>
      <c r="H415" s="198" t="s">
        <v>7000</v>
      </c>
      <c r="I415" s="198" t="s">
        <v>7001</v>
      </c>
      <c r="K415" s="198" t="s">
        <v>219</v>
      </c>
      <c r="L415" s="166" t="s">
        <v>220</v>
      </c>
      <c r="M415" s="198" t="s">
        <v>317</v>
      </c>
      <c r="N415" s="198">
        <v>0</v>
      </c>
      <c r="O415" s="198" t="s">
        <v>317</v>
      </c>
      <c r="P415" s="198">
        <v>0</v>
      </c>
      <c r="Q415" s="199">
        <v>6</v>
      </c>
      <c r="R415" s="199">
        <v>2</v>
      </c>
      <c r="S415" s="221">
        <v>12</v>
      </c>
      <c r="T415" s="345">
        <v>1</v>
      </c>
      <c r="U415" s="340"/>
      <c r="V415" s="346">
        <v>1</v>
      </c>
      <c r="W415" s="340"/>
      <c r="X415" s="346">
        <v>0</v>
      </c>
      <c r="Y415" s="183"/>
      <c r="Z415" s="183"/>
      <c r="AA415" s="183"/>
      <c r="AB415" s="166" t="s">
        <v>6248</v>
      </c>
      <c r="AC415" s="166" t="s">
        <v>7002</v>
      </c>
      <c r="AD415" s="203">
        <v>1025003753356</v>
      </c>
      <c r="AE415" s="198" t="s">
        <v>7003</v>
      </c>
      <c r="AF415" s="166">
        <v>84963473173</v>
      </c>
      <c r="AG415" s="166" t="s">
        <v>7004</v>
      </c>
      <c r="AH415" s="198" t="s">
        <v>7003</v>
      </c>
      <c r="AI415" s="166" t="s">
        <v>7002</v>
      </c>
      <c r="AJ415" s="165">
        <v>1025003753356</v>
      </c>
      <c r="AK415" s="166" t="s">
        <v>17042</v>
      </c>
      <c r="AL415" s="186">
        <v>0.19</v>
      </c>
      <c r="AM415" s="186">
        <v>170</v>
      </c>
      <c r="AN415" s="186">
        <v>8.8493150684931493E-2</v>
      </c>
      <c r="AO415" s="186">
        <v>0</v>
      </c>
      <c r="AP415" s="187">
        <v>8.8493150684931493E-2</v>
      </c>
      <c r="AQ415" s="186">
        <v>8.8493150684931493E-2</v>
      </c>
      <c r="AR415" s="186">
        <v>0</v>
      </c>
      <c r="AS415" s="186">
        <v>8.8493150684931493E-2</v>
      </c>
      <c r="AT415" s="186">
        <v>2.6547945205479446</v>
      </c>
      <c r="AU415" s="193" t="s">
        <v>231</v>
      </c>
      <c r="AV415" s="194"/>
      <c r="AW415" s="166" t="s">
        <v>325</v>
      </c>
      <c r="AX415" s="166" t="s">
        <v>5890</v>
      </c>
      <c r="AY415" s="195" t="s">
        <v>7005</v>
      </c>
      <c r="AZ415" s="166" t="s">
        <v>234</v>
      </c>
      <c r="BB415" s="196"/>
    </row>
    <row r="416" spans="1:54" s="166" customFormat="1" ht="26.25" customHeight="1" x14ac:dyDescent="0.25">
      <c r="A416" s="182">
        <v>829</v>
      </c>
      <c r="B416" s="555"/>
      <c r="C416" s="581"/>
      <c r="D416" s="700" t="s">
        <v>17139</v>
      </c>
      <c r="E416" s="166" t="s">
        <v>56</v>
      </c>
      <c r="F416" s="166" t="s">
        <v>5890</v>
      </c>
      <c r="G416" s="166" t="s">
        <v>7006</v>
      </c>
      <c r="H416" s="166" t="s">
        <v>7007</v>
      </c>
      <c r="I416" s="166" t="s">
        <v>7008</v>
      </c>
      <c r="K416" s="166" t="s">
        <v>219</v>
      </c>
      <c r="L416" s="166" t="s">
        <v>220</v>
      </c>
      <c r="M416" s="166" t="s">
        <v>317</v>
      </c>
      <c r="N416" s="166">
        <v>0</v>
      </c>
      <c r="O416" s="166" t="s">
        <v>317</v>
      </c>
      <c r="P416" s="166">
        <v>0</v>
      </c>
      <c r="Q416" s="186">
        <v>3</v>
      </c>
      <c r="R416" s="186">
        <v>1.2</v>
      </c>
      <c r="S416" s="168">
        <v>3.5999999999999996</v>
      </c>
      <c r="T416" s="59">
        <v>2</v>
      </c>
      <c r="U416" s="340"/>
      <c r="V416" s="340">
        <v>0</v>
      </c>
      <c r="W416" s="340"/>
      <c r="X416" s="340">
        <v>0</v>
      </c>
      <c r="Y416" s="183"/>
      <c r="Z416" s="183"/>
      <c r="AA416" s="183"/>
      <c r="AB416" s="166" t="s">
        <v>6199</v>
      </c>
      <c r="AC416" s="166" t="s">
        <v>7009</v>
      </c>
      <c r="AD416" s="203" t="s">
        <v>7010</v>
      </c>
      <c r="AE416" s="166" t="s">
        <v>7011</v>
      </c>
      <c r="AF416" s="203" t="s">
        <v>7012</v>
      </c>
      <c r="AG416" s="171" t="s">
        <v>7013</v>
      </c>
      <c r="AH416" s="166" t="s">
        <v>2926</v>
      </c>
      <c r="AI416" s="166" t="s">
        <v>7009</v>
      </c>
      <c r="AJ416" s="165" t="s">
        <v>7010</v>
      </c>
      <c r="AK416" s="166" t="s">
        <v>17014</v>
      </c>
      <c r="AL416" s="186">
        <v>0.39</v>
      </c>
      <c r="AM416" s="184">
        <v>154</v>
      </c>
      <c r="AN416" s="186">
        <v>0.16454794520547947</v>
      </c>
      <c r="AO416" s="186">
        <v>0</v>
      </c>
      <c r="AP416" s="187">
        <v>0.16454794520547947</v>
      </c>
      <c r="AQ416" s="186">
        <v>0.16454794520547947</v>
      </c>
      <c r="AR416" s="186">
        <v>0</v>
      </c>
      <c r="AS416" s="186">
        <v>0.16454794520547947</v>
      </c>
      <c r="AT416" s="186">
        <v>4.9364383561643841</v>
      </c>
      <c r="AU416" s="193" t="s">
        <v>231</v>
      </c>
      <c r="AV416" s="194"/>
      <c r="AW416" s="166" t="s">
        <v>325</v>
      </c>
      <c r="AX416" s="166" t="s">
        <v>5890</v>
      </c>
      <c r="AY416" s="257" t="s">
        <v>7014</v>
      </c>
      <c r="AZ416" s="166" t="s">
        <v>234</v>
      </c>
      <c r="BB416" s="196"/>
    </row>
    <row r="417" spans="1:54" s="166" customFormat="1" ht="15" customHeight="1" x14ac:dyDescent="0.25">
      <c r="A417" s="182">
        <v>830</v>
      </c>
      <c r="B417" s="555"/>
      <c r="C417" s="581"/>
      <c r="D417" s="700" t="s">
        <v>17141</v>
      </c>
      <c r="E417" s="166" t="s">
        <v>56</v>
      </c>
      <c r="F417" s="166" t="s">
        <v>5890</v>
      </c>
      <c r="G417" s="166" t="s">
        <v>7015</v>
      </c>
      <c r="H417" s="166" t="s">
        <v>7016</v>
      </c>
      <c r="I417" s="166" t="s">
        <v>7017</v>
      </c>
      <c r="K417" s="166" t="s">
        <v>219</v>
      </c>
      <c r="L417" s="166" t="s">
        <v>316</v>
      </c>
      <c r="M417" s="166" t="s">
        <v>317</v>
      </c>
      <c r="N417" s="166">
        <v>0</v>
      </c>
      <c r="O417" s="166" t="s">
        <v>317</v>
      </c>
      <c r="P417" s="166">
        <v>0</v>
      </c>
      <c r="Q417" s="186">
        <v>4</v>
      </c>
      <c r="R417" s="186">
        <v>1.2</v>
      </c>
      <c r="S417" s="168">
        <v>4.8</v>
      </c>
      <c r="T417" s="59">
        <v>1</v>
      </c>
      <c r="U417" s="340"/>
      <c r="V417" s="340">
        <v>0</v>
      </c>
      <c r="W417" s="340"/>
      <c r="X417" s="340">
        <v>0</v>
      </c>
      <c r="Y417" s="183"/>
      <c r="Z417" s="183"/>
      <c r="AA417" s="183"/>
      <c r="AB417" s="166" t="s">
        <v>6199</v>
      </c>
      <c r="AC417" s="166" t="s">
        <v>7018</v>
      </c>
      <c r="AD417" s="203" t="s">
        <v>7010</v>
      </c>
      <c r="AE417" s="166" t="s">
        <v>7011</v>
      </c>
      <c r="AF417" s="203" t="s">
        <v>7012</v>
      </c>
      <c r="AG417" s="171" t="s">
        <v>7013</v>
      </c>
      <c r="AH417" s="166" t="s">
        <v>7011</v>
      </c>
      <c r="AI417" s="166" t="s">
        <v>7018</v>
      </c>
      <c r="AJ417" s="165" t="s">
        <v>7010</v>
      </c>
      <c r="AK417" s="166" t="s">
        <v>17014</v>
      </c>
      <c r="AL417" s="186">
        <v>0.39</v>
      </c>
      <c r="AM417" s="184">
        <v>106</v>
      </c>
      <c r="AN417" s="186">
        <v>0.11326027397260274</v>
      </c>
      <c r="AO417" s="186">
        <v>0</v>
      </c>
      <c r="AP417" s="187">
        <v>0.11326027397260274</v>
      </c>
      <c r="AQ417" s="186">
        <v>0.11326027397260274</v>
      </c>
      <c r="AR417" s="186">
        <v>0</v>
      </c>
      <c r="AS417" s="186">
        <v>0.11326027397260274</v>
      </c>
      <c r="AT417" s="186">
        <v>3.3978082191780823</v>
      </c>
      <c r="AU417" s="193" t="s">
        <v>231</v>
      </c>
      <c r="AV417" s="194"/>
      <c r="AW417" s="166" t="s">
        <v>325</v>
      </c>
      <c r="AX417" s="166" t="s">
        <v>5890</v>
      </c>
      <c r="AY417" s="257" t="s">
        <v>7019</v>
      </c>
      <c r="AZ417" s="166" t="s">
        <v>234</v>
      </c>
      <c r="BB417" s="196"/>
    </row>
    <row r="418" spans="1:54" s="166" customFormat="1" ht="15" customHeight="1" x14ac:dyDescent="0.25">
      <c r="A418" s="182">
        <v>831</v>
      </c>
      <c r="B418" s="555"/>
      <c r="C418" s="581"/>
      <c r="D418" s="700" t="s">
        <v>17141</v>
      </c>
      <c r="E418" s="166" t="s">
        <v>56</v>
      </c>
      <c r="F418" s="166" t="s">
        <v>5890</v>
      </c>
      <c r="G418" s="166" t="s">
        <v>7020</v>
      </c>
      <c r="H418" s="166" t="s">
        <v>7021</v>
      </c>
      <c r="I418" s="166" t="s">
        <v>7022</v>
      </c>
      <c r="K418" s="166" t="s">
        <v>219</v>
      </c>
      <c r="L418" s="166" t="s">
        <v>220</v>
      </c>
      <c r="M418" s="166" t="s">
        <v>317</v>
      </c>
      <c r="N418" s="166">
        <v>0</v>
      </c>
      <c r="O418" s="166" t="s">
        <v>317</v>
      </c>
      <c r="P418" s="166">
        <v>0</v>
      </c>
      <c r="Q418" s="186">
        <v>2</v>
      </c>
      <c r="R418" s="186">
        <v>1.2</v>
      </c>
      <c r="S418" s="168">
        <v>2.4</v>
      </c>
      <c r="T418" s="59">
        <v>2</v>
      </c>
      <c r="U418" s="340" t="s">
        <v>7023</v>
      </c>
      <c r="V418" s="340">
        <v>1</v>
      </c>
      <c r="W418" s="340"/>
      <c r="X418" s="340">
        <v>0</v>
      </c>
      <c r="Y418" s="183"/>
      <c r="Z418" s="183"/>
      <c r="AA418" s="183"/>
      <c r="AB418" s="166" t="s">
        <v>6199</v>
      </c>
      <c r="AC418" s="166" t="s">
        <v>7024</v>
      </c>
      <c r="AD418" s="203" t="s">
        <v>7025</v>
      </c>
      <c r="AE418" s="166" t="s">
        <v>7026</v>
      </c>
      <c r="AF418" s="203" t="s">
        <v>7027</v>
      </c>
      <c r="AG418" s="171" t="s">
        <v>7028</v>
      </c>
      <c r="AH418" s="166" t="s">
        <v>7026</v>
      </c>
      <c r="AI418" s="166" t="s">
        <v>7029</v>
      </c>
      <c r="AJ418" s="165" t="s">
        <v>7025</v>
      </c>
      <c r="AK418" s="166" t="s">
        <v>17014</v>
      </c>
      <c r="AL418" s="186">
        <v>0.39</v>
      </c>
      <c r="AM418" s="184">
        <v>464</v>
      </c>
      <c r="AN418" s="186">
        <v>0.49578082191780826</v>
      </c>
      <c r="AO418" s="186">
        <v>0</v>
      </c>
      <c r="AP418" s="187">
        <v>0.49578082191780826</v>
      </c>
      <c r="AQ418" s="186">
        <v>0.49578082191780826</v>
      </c>
      <c r="AR418" s="186">
        <v>0</v>
      </c>
      <c r="AS418" s="186">
        <v>0.49578082191780826</v>
      </c>
      <c r="AT418" s="186">
        <v>14.873424657534247</v>
      </c>
      <c r="AU418" s="193" t="s">
        <v>231</v>
      </c>
      <c r="AV418" s="194"/>
      <c r="AW418" s="166" t="s">
        <v>325</v>
      </c>
      <c r="AX418" s="166" t="s">
        <v>5890</v>
      </c>
      <c r="AY418" s="257" t="s">
        <v>7030</v>
      </c>
      <c r="AZ418" s="166" t="s">
        <v>234</v>
      </c>
      <c r="BB418" s="196"/>
    </row>
    <row r="419" spans="1:54" s="166" customFormat="1" ht="15" customHeight="1" x14ac:dyDescent="0.25">
      <c r="A419" s="182">
        <v>832</v>
      </c>
      <c r="B419" s="555"/>
      <c r="C419" s="581"/>
      <c r="D419" s="700" t="s">
        <v>17141</v>
      </c>
      <c r="E419" s="166" t="s">
        <v>56</v>
      </c>
      <c r="F419" s="166" t="s">
        <v>5890</v>
      </c>
      <c r="G419" s="166" t="s">
        <v>7031</v>
      </c>
      <c r="H419" s="166" t="s">
        <v>7032</v>
      </c>
      <c r="I419" s="166" t="s">
        <v>7033</v>
      </c>
      <c r="K419" s="166" t="s">
        <v>732</v>
      </c>
      <c r="L419" s="166">
        <v>0</v>
      </c>
      <c r="M419" s="198" t="s">
        <v>221</v>
      </c>
      <c r="N419" s="198" t="s">
        <v>222</v>
      </c>
      <c r="O419" s="166" t="s">
        <v>317</v>
      </c>
      <c r="P419" s="166">
        <v>0</v>
      </c>
      <c r="Q419" s="186">
        <v>4</v>
      </c>
      <c r="R419" s="186">
        <v>1.2</v>
      </c>
      <c r="S419" s="168">
        <v>4.8</v>
      </c>
      <c r="T419" s="59">
        <v>2</v>
      </c>
      <c r="U419" s="340"/>
      <c r="V419" s="340">
        <v>1</v>
      </c>
      <c r="W419" s="340"/>
      <c r="X419" s="340">
        <v>0</v>
      </c>
      <c r="Y419" s="183"/>
      <c r="Z419" s="183"/>
      <c r="AA419" s="183"/>
      <c r="AB419" s="166" t="s">
        <v>6199</v>
      </c>
      <c r="AC419" s="166" t="s">
        <v>7034</v>
      </c>
      <c r="AD419" s="203" t="s">
        <v>7035</v>
      </c>
      <c r="AE419" s="166" t="s">
        <v>7036</v>
      </c>
      <c r="AF419" s="203" t="s">
        <v>7037</v>
      </c>
      <c r="AG419" s="171" t="s">
        <v>7038</v>
      </c>
      <c r="AH419" s="166" t="s">
        <v>7036</v>
      </c>
      <c r="AI419" s="166" t="s">
        <v>7034</v>
      </c>
      <c r="AJ419" s="165" t="s">
        <v>7035</v>
      </c>
      <c r="AK419" s="166" t="s">
        <v>17014</v>
      </c>
      <c r="AL419" s="186">
        <v>0.39</v>
      </c>
      <c r="AM419" s="184">
        <v>345</v>
      </c>
      <c r="AN419" s="186">
        <v>0.36863013698630143</v>
      </c>
      <c r="AO419" s="186">
        <v>0</v>
      </c>
      <c r="AP419" s="187">
        <v>0.36863013698630143</v>
      </c>
      <c r="AQ419" s="186">
        <v>0.36863013698630143</v>
      </c>
      <c r="AR419" s="186">
        <v>0</v>
      </c>
      <c r="AS419" s="186">
        <v>0.36863013698630143</v>
      </c>
      <c r="AT419" s="186">
        <v>11.058904109589044</v>
      </c>
      <c r="AU419" s="193" t="s">
        <v>231</v>
      </c>
      <c r="AV419" s="194"/>
      <c r="AW419" s="166" t="s">
        <v>325</v>
      </c>
      <c r="AX419" s="166" t="s">
        <v>5890</v>
      </c>
      <c r="AY419" s="257" t="s">
        <v>7039</v>
      </c>
      <c r="AZ419" s="166" t="s">
        <v>234</v>
      </c>
      <c r="BB419" s="196"/>
    </row>
    <row r="420" spans="1:54" s="166" customFormat="1" ht="15" customHeight="1" x14ac:dyDescent="0.25">
      <c r="A420" s="182">
        <v>833</v>
      </c>
      <c r="B420" s="555"/>
      <c r="C420" s="581"/>
      <c r="D420" s="700" t="s">
        <v>17141</v>
      </c>
      <c r="E420" s="166" t="s">
        <v>56</v>
      </c>
      <c r="F420" s="166" t="s">
        <v>5890</v>
      </c>
      <c r="G420" s="166" t="s">
        <v>16762</v>
      </c>
      <c r="H420" s="166" t="s">
        <v>7040</v>
      </c>
      <c r="I420" s="166" t="s">
        <v>7041</v>
      </c>
      <c r="K420" s="166" t="s">
        <v>219</v>
      </c>
      <c r="L420" s="166" t="s">
        <v>220</v>
      </c>
      <c r="M420" s="166" t="s">
        <v>317</v>
      </c>
      <c r="N420" s="166">
        <v>0</v>
      </c>
      <c r="O420" s="166" t="s">
        <v>317</v>
      </c>
      <c r="P420" s="166">
        <v>0</v>
      </c>
      <c r="Q420" s="186">
        <v>2</v>
      </c>
      <c r="R420" s="186">
        <v>1.2</v>
      </c>
      <c r="S420" s="168">
        <v>2.4</v>
      </c>
      <c r="T420" s="59">
        <v>2</v>
      </c>
      <c r="U420" s="340"/>
      <c r="V420" s="340">
        <v>0</v>
      </c>
      <c r="W420" s="340"/>
      <c r="X420" s="340">
        <v>0</v>
      </c>
      <c r="Y420" s="183"/>
      <c r="Z420" s="183"/>
      <c r="AA420" s="183"/>
      <c r="AB420" s="166" t="s">
        <v>6109</v>
      </c>
      <c r="AC420" s="166" t="s">
        <v>7042</v>
      </c>
      <c r="AD420" s="203" t="s">
        <v>7043</v>
      </c>
      <c r="AE420" s="166" t="s">
        <v>7044</v>
      </c>
      <c r="AF420" s="203">
        <v>84963423227</v>
      </c>
      <c r="AG420" s="171" t="s">
        <v>7045</v>
      </c>
      <c r="AH420" s="166" t="s">
        <v>7044</v>
      </c>
      <c r="AI420" s="166" t="s">
        <v>7042</v>
      </c>
      <c r="AJ420" s="165" t="s">
        <v>7043</v>
      </c>
      <c r="AK420" s="166" t="s">
        <v>17014</v>
      </c>
      <c r="AL420" s="186">
        <v>0.39</v>
      </c>
      <c r="AM420" s="184">
        <v>382</v>
      </c>
      <c r="AN420" s="186">
        <v>0.40816438356164386</v>
      </c>
      <c r="AO420" s="186">
        <v>0</v>
      </c>
      <c r="AP420" s="187">
        <v>0.40816438356164386</v>
      </c>
      <c r="AQ420" s="186">
        <v>0.40816438356164386</v>
      </c>
      <c r="AR420" s="186">
        <v>0</v>
      </c>
      <c r="AS420" s="186">
        <v>0.40816438356164386</v>
      </c>
      <c r="AT420" s="186">
        <v>12.244931506849316</v>
      </c>
      <c r="AU420" s="193" t="s">
        <v>231</v>
      </c>
      <c r="AV420" s="194"/>
      <c r="AW420" s="166" t="s">
        <v>325</v>
      </c>
      <c r="AX420" s="166" t="s">
        <v>5890</v>
      </c>
      <c r="AY420" s="195" t="s">
        <v>7046</v>
      </c>
      <c r="AZ420" s="166" t="s">
        <v>234</v>
      </c>
      <c r="BB420" s="196"/>
    </row>
    <row r="421" spans="1:54" s="166" customFormat="1" ht="20.25" customHeight="1" x14ac:dyDescent="0.25">
      <c r="A421" s="182">
        <v>834</v>
      </c>
      <c r="B421" s="555"/>
      <c r="C421" s="672"/>
      <c r="D421" s="707" t="s">
        <v>17141</v>
      </c>
      <c r="E421" s="166" t="s">
        <v>56</v>
      </c>
      <c r="F421" s="166" t="s">
        <v>5890</v>
      </c>
      <c r="G421" s="166" t="s">
        <v>7047</v>
      </c>
      <c r="H421" s="166" t="s">
        <v>7048</v>
      </c>
      <c r="I421" s="166" t="s">
        <v>7049</v>
      </c>
      <c r="K421" s="166" t="s">
        <v>219</v>
      </c>
      <c r="L421" s="166" t="s">
        <v>220</v>
      </c>
      <c r="M421" s="166" t="s">
        <v>317</v>
      </c>
      <c r="N421" s="166">
        <v>0</v>
      </c>
      <c r="O421" s="166" t="s">
        <v>317</v>
      </c>
      <c r="P421" s="166">
        <v>0</v>
      </c>
      <c r="Q421" s="186">
        <v>3</v>
      </c>
      <c r="R421" s="186">
        <v>2.5</v>
      </c>
      <c r="S421" s="168">
        <v>7.5</v>
      </c>
      <c r="T421" s="59">
        <v>1</v>
      </c>
      <c r="U421" s="340"/>
      <c r="V421" s="340">
        <v>0</v>
      </c>
      <c r="W421" s="340"/>
      <c r="X421" s="340">
        <v>0</v>
      </c>
      <c r="Y421" s="183"/>
      <c r="Z421" s="183"/>
      <c r="AA421" s="183"/>
      <c r="AB421" s="166" t="s">
        <v>6539</v>
      </c>
      <c r="AC421" s="166" t="s">
        <v>7050</v>
      </c>
      <c r="AD421" s="203" t="s">
        <v>7051</v>
      </c>
      <c r="AE421" s="166" t="s">
        <v>7052</v>
      </c>
      <c r="AF421" s="203" t="s">
        <v>7053</v>
      </c>
      <c r="AG421" s="673" t="s">
        <v>7054</v>
      </c>
      <c r="AH421" s="166" t="s">
        <v>7055</v>
      </c>
      <c r="AI421" s="166" t="s">
        <v>7056</v>
      </c>
      <c r="AJ421" s="165" t="s">
        <v>7051</v>
      </c>
      <c r="AK421" s="166" t="s">
        <v>17015</v>
      </c>
      <c r="AL421" s="186">
        <v>0.14000000000000001</v>
      </c>
      <c r="AM421" s="184">
        <v>351</v>
      </c>
      <c r="AN421" s="186">
        <v>0.13463013698630139</v>
      </c>
      <c r="AO421" s="186">
        <v>0</v>
      </c>
      <c r="AP421" s="187">
        <v>0.13463013698630139</v>
      </c>
      <c r="AQ421" s="186">
        <v>0.13463013698630139</v>
      </c>
      <c r="AR421" s="186">
        <v>0</v>
      </c>
      <c r="AS421" s="186">
        <v>0.13463013698630139</v>
      </c>
      <c r="AT421" s="186">
        <v>4.0389041095890414</v>
      </c>
      <c r="AU421" s="193" t="s">
        <v>231</v>
      </c>
      <c r="AV421" s="194"/>
      <c r="AW421" s="166" t="s">
        <v>325</v>
      </c>
      <c r="AX421" s="166" t="s">
        <v>5890</v>
      </c>
      <c r="AY421" s="257" t="s">
        <v>7057</v>
      </c>
      <c r="AZ421" s="166" t="s">
        <v>234</v>
      </c>
      <c r="BB421" s="196"/>
    </row>
    <row r="422" spans="1:54" s="166" customFormat="1" ht="15" customHeight="1" x14ac:dyDescent="0.25">
      <c r="A422" s="182">
        <v>836</v>
      </c>
      <c r="B422" s="555"/>
      <c r="C422" s="581"/>
      <c r="D422" s="700" t="s">
        <v>17139</v>
      </c>
      <c r="E422" s="166" t="s">
        <v>56</v>
      </c>
      <c r="F422" s="166" t="s">
        <v>5890</v>
      </c>
      <c r="G422" s="166" t="s">
        <v>7065</v>
      </c>
      <c r="H422" s="166" t="s">
        <v>7066</v>
      </c>
      <c r="I422" s="166" t="s">
        <v>7067</v>
      </c>
      <c r="K422" s="166" t="s">
        <v>732</v>
      </c>
      <c r="M422" s="166" t="s">
        <v>317</v>
      </c>
      <c r="N422" s="166">
        <v>0</v>
      </c>
      <c r="O422" s="166" t="s">
        <v>317</v>
      </c>
      <c r="P422" s="166">
        <v>0</v>
      </c>
      <c r="Q422" s="186">
        <v>2</v>
      </c>
      <c r="R422" s="186">
        <v>2</v>
      </c>
      <c r="S422" s="168">
        <v>4</v>
      </c>
      <c r="T422" s="59">
        <v>0</v>
      </c>
      <c r="U422" s="340"/>
      <c r="V422" s="340">
        <v>0</v>
      </c>
      <c r="W422" s="340"/>
      <c r="X422" s="340">
        <v>1</v>
      </c>
      <c r="Y422" s="183"/>
      <c r="Z422" s="183"/>
      <c r="AA422" s="183"/>
      <c r="AB422" s="166" t="s">
        <v>6353</v>
      </c>
      <c r="AC422" s="166" t="s">
        <v>7068</v>
      </c>
      <c r="AD422" s="203" t="s">
        <v>3138</v>
      </c>
      <c r="AE422" s="166" t="s">
        <v>7069</v>
      </c>
      <c r="AF422" s="263">
        <v>89913125068</v>
      </c>
      <c r="AG422" s="171" t="s">
        <v>7070</v>
      </c>
      <c r="AH422" s="166" t="s">
        <v>7071</v>
      </c>
      <c r="AI422" s="166" t="s">
        <v>7072</v>
      </c>
      <c r="AJ422" s="165" t="s">
        <v>3138</v>
      </c>
      <c r="AK422" s="166" t="s">
        <v>17019</v>
      </c>
      <c r="AL422" s="186">
        <v>0.87</v>
      </c>
      <c r="AM422" s="184">
        <v>16</v>
      </c>
      <c r="AN422" s="186">
        <v>3.8136986301369864E-2</v>
      </c>
      <c r="AO422" s="186">
        <v>0</v>
      </c>
      <c r="AP422" s="187">
        <v>3.8136986301369864E-2</v>
      </c>
      <c r="AQ422" s="186">
        <v>3.8136986301369864E-2</v>
      </c>
      <c r="AR422" s="186">
        <v>0</v>
      </c>
      <c r="AS422" s="186">
        <v>3.8136986301369864E-2</v>
      </c>
      <c r="AT422" s="186">
        <v>1.1441095890410959</v>
      </c>
      <c r="AU422" s="193" t="s">
        <v>231</v>
      </c>
      <c r="AV422" s="194"/>
      <c r="AW422" s="166" t="s">
        <v>325</v>
      </c>
      <c r="AX422" s="166" t="s">
        <v>5890</v>
      </c>
      <c r="AY422" s="257" t="s">
        <v>7073</v>
      </c>
      <c r="AZ422" s="166" t="s">
        <v>234</v>
      </c>
      <c r="BB422" s="196"/>
    </row>
    <row r="423" spans="1:54" s="166" customFormat="1" ht="23.25" customHeight="1" x14ac:dyDescent="0.25">
      <c r="A423" s="182">
        <v>838</v>
      </c>
      <c r="B423" s="556" t="s">
        <v>17088</v>
      </c>
      <c r="C423" s="672" t="s">
        <v>17090</v>
      </c>
      <c r="D423" s="707" t="s">
        <v>17177</v>
      </c>
      <c r="E423" s="166" t="s">
        <v>56</v>
      </c>
      <c r="F423" s="166" t="s">
        <v>5890</v>
      </c>
      <c r="G423" s="166" t="s">
        <v>7079</v>
      </c>
      <c r="H423" s="166" t="s">
        <v>7080</v>
      </c>
      <c r="I423" s="166" t="s">
        <v>7081</v>
      </c>
      <c r="K423" s="166" t="s">
        <v>219</v>
      </c>
      <c r="L423" s="166" t="s">
        <v>220</v>
      </c>
      <c r="M423" s="166" t="s">
        <v>221</v>
      </c>
      <c r="N423" s="198" t="s">
        <v>222</v>
      </c>
      <c r="O423" s="198" t="s">
        <v>221</v>
      </c>
      <c r="P423" s="198" t="s">
        <v>879</v>
      </c>
      <c r="Q423" s="186">
        <v>4</v>
      </c>
      <c r="R423" s="186">
        <v>1.5</v>
      </c>
      <c r="S423" s="168">
        <v>6</v>
      </c>
      <c r="T423" s="59">
        <v>2</v>
      </c>
      <c r="U423" s="340"/>
      <c r="V423" s="340">
        <v>0</v>
      </c>
      <c r="W423" s="340"/>
      <c r="X423" s="340">
        <v>0</v>
      </c>
      <c r="Y423" s="183"/>
      <c r="Z423" s="183"/>
      <c r="AA423" s="183"/>
      <c r="AB423" s="166" t="s">
        <v>6539</v>
      </c>
      <c r="AC423" s="166" t="s">
        <v>7050</v>
      </c>
      <c r="AD423" s="203" t="s">
        <v>7051</v>
      </c>
      <c r="AE423" s="166" t="s">
        <v>7052</v>
      </c>
      <c r="AF423" s="203" t="s">
        <v>7053</v>
      </c>
      <c r="AG423" s="673" t="s">
        <v>7054</v>
      </c>
      <c r="AH423" s="166" t="s">
        <v>7055</v>
      </c>
      <c r="AI423" s="166" t="s">
        <v>7082</v>
      </c>
      <c r="AJ423" s="165" t="s">
        <v>7051</v>
      </c>
      <c r="AK423" s="203" t="s">
        <v>17030</v>
      </c>
      <c r="AL423" s="186">
        <v>0.01</v>
      </c>
      <c r="AM423" s="186">
        <v>148906</v>
      </c>
      <c r="AN423" s="186">
        <v>4.0796164383561644</v>
      </c>
      <c r="AO423" s="186">
        <v>0</v>
      </c>
      <c r="AP423" s="187">
        <v>4.0796164383561644</v>
      </c>
      <c r="AQ423" s="186">
        <v>4.0796164383561644</v>
      </c>
      <c r="AR423" s="186">
        <v>0</v>
      </c>
      <c r="AS423" s="186">
        <v>4.0796164383561644</v>
      </c>
      <c r="AT423" s="186">
        <v>122.38849315068494</v>
      </c>
      <c r="AU423" s="193" t="s">
        <v>231</v>
      </c>
      <c r="AV423" s="194" t="s">
        <v>431</v>
      </c>
      <c r="AW423" s="166" t="s">
        <v>325</v>
      </c>
      <c r="AX423" s="166" t="s">
        <v>5890</v>
      </c>
      <c r="AY423" s="264" t="s">
        <v>7083</v>
      </c>
      <c r="AZ423" s="166" t="s">
        <v>234</v>
      </c>
      <c r="BB423" s="196"/>
    </row>
    <row r="424" spans="1:54" s="519" customFormat="1" ht="26.25" customHeight="1" x14ac:dyDescent="0.25">
      <c r="A424" s="518">
        <v>839</v>
      </c>
      <c r="B424" s="557" t="s">
        <v>17088</v>
      </c>
      <c r="C424" s="664" t="s">
        <v>17090</v>
      </c>
      <c r="D424" s="701">
        <v>2020</v>
      </c>
      <c r="E424" s="519" t="s">
        <v>56</v>
      </c>
      <c r="F424" s="519" t="s">
        <v>5890</v>
      </c>
      <c r="G424" s="519" t="s">
        <v>7084</v>
      </c>
      <c r="H424" s="519" t="s">
        <v>7085</v>
      </c>
      <c r="I424" s="519" t="s">
        <v>7086</v>
      </c>
      <c r="K424" s="519" t="s">
        <v>732</v>
      </c>
      <c r="L424" s="519">
        <v>0</v>
      </c>
      <c r="M424" s="519" t="s">
        <v>221</v>
      </c>
      <c r="N424" s="610" t="s">
        <v>222</v>
      </c>
      <c r="O424" s="519" t="s">
        <v>221</v>
      </c>
      <c r="P424" s="610" t="s">
        <v>222</v>
      </c>
      <c r="Q424" s="520">
        <v>3</v>
      </c>
      <c r="R424" s="520">
        <v>1.2</v>
      </c>
      <c r="S424" s="521">
        <v>3.5999999999999996</v>
      </c>
      <c r="T424" s="522">
        <v>1</v>
      </c>
      <c r="U424" s="523"/>
      <c r="V424" s="523">
        <v>1</v>
      </c>
      <c r="W424" s="523"/>
      <c r="X424" s="523">
        <v>0</v>
      </c>
      <c r="Y424" s="524"/>
      <c r="Z424" s="524"/>
      <c r="AA424" s="524"/>
      <c r="AB424" s="519" t="s">
        <v>6618</v>
      </c>
      <c r="AC424" s="519" t="s">
        <v>7087</v>
      </c>
      <c r="AD424" s="608">
        <v>1025003753928</v>
      </c>
      <c r="AE424" s="519" t="s">
        <v>7088</v>
      </c>
      <c r="AF424" s="608" t="s">
        <v>7089</v>
      </c>
      <c r="AG424" s="519" t="s">
        <v>7090</v>
      </c>
      <c r="AH424" s="519" t="s">
        <v>7088</v>
      </c>
      <c r="AI424" s="519" t="s">
        <v>7087</v>
      </c>
      <c r="AJ424" s="526" t="s">
        <v>3034</v>
      </c>
      <c r="AK424" s="608" t="s">
        <v>17033</v>
      </c>
      <c r="AL424" s="520">
        <v>0.14000000000000001</v>
      </c>
      <c r="AM424" s="648">
        <v>1372</v>
      </c>
      <c r="AN424" s="520">
        <v>0.52624657534246577</v>
      </c>
      <c r="AO424" s="520">
        <v>0</v>
      </c>
      <c r="AP424" s="528">
        <v>0.52624657534246577</v>
      </c>
      <c r="AQ424" s="520">
        <v>0.52624657534246577</v>
      </c>
      <c r="AR424" s="520">
        <v>0</v>
      </c>
      <c r="AS424" s="520">
        <v>0.52624657534246577</v>
      </c>
      <c r="AT424" s="520">
        <v>15.787397260273973</v>
      </c>
      <c r="AU424" s="529" t="s">
        <v>231</v>
      </c>
      <c r="AV424" s="530" t="s">
        <v>431</v>
      </c>
      <c r="AW424" s="519" t="s">
        <v>325</v>
      </c>
      <c r="AX424" s="519" t="s">
        <v>5890</v>
      </c>
      <c r="AY424" s="670" t="s">
        <v>7091</v>
      </c>
      <c r="AZ424" s="519" t="s">
        <v>234</v>
      </c>
      <c r="BB424" s="533"/>
    </row>
    <row r="425" spans="1:54" s="519" customFormat="1" ht="29.25" customHeight="1" x14ac:dyDescent="0.25">
      <c r="A425" s="518">
        <v>840</v>
      </c>
      <c r="B425" s="557" t="s">
        <v>17088</v>
      </c>
      <c r="C425" s="664" t="s">
        <v>17090</v>
      </c>
      <c r="D425" s="701">
        <v>2020</v>
      </c>
      <c r="E425" s="519" t="s">
        <v>56</v>
      </c>
      <c r="F425" s="519" t="s">
        <v>5890</v>
      </c>
      <c r="G425" s="519" t="s">
        <v>7092</v>
      </c>
      <c r="H425" s="519" t="s">
        <v>7093</v>
      </c>
      <c r="I425" s="519" t="s">
        <v>7094</v>
      </c>
      <c r="K425" s="519" t="s">
        <v>219</v>
      </c>
      <c r="L425" s="519" t="s">
        <v>220</v>
      </c>
      <c r="M425" s="519" t="s">
        <v>221</v>
      </c>
      <c r="N425" s="519" t="s">
        <v>7095</v>
      </c>
      <c r="O425" s="573" t="s">
        <v>221</v>
      </c>
      <c r="P425" s="573" t="s">
        <v>879</v>
      </c>
      <c r="Q425" s="520">
        <v>4</v>
      </c>
      <c r="R425" s="520">
        <v>2</v>
      </c>
      <c r="S425" s="521">
        <v>8</v>
      </c>
      <c r="T425" s="522">
        <v>2</v>
      </c>
      <c r="U425" s="523"/>
      <c r="V425" s="523">
        <v>1</v>
      </c>
      <c r="W425" s="523"/>
      <c r="X425" s="523">
        <v>0</v>
      </c>
      <c r="Y425" s="524"/>
      <c r="Z425" s="524"/>
      <c r="AA425" s="524"/>
      <c r="AB425" s="519" t="s">
        <v>6950</v>
      </c>
      <c r="AC425" s="519" t="s">
        <v>7096</v>
      </c>
      <c r="AD425" s="608">
        <v>1025003757316</v>
      </c>
      <c r="AE425" s="519" t="s">
        <v>7097</v>
      </c>
      <c r="AF425" s="608" t="s">
        <v>6953</v>
      </c>
      <c r="AG425" s="519" t="s">
        <v>6954</v>
      </c>
      <c r="AH425" s="519" t="s">
        <v>7097</v>
      </c>
      <c r="AI425" s="519" t="s">
        <v>7098</v>
      </c>
      <c r="AJ425" s="526" t="s">
        <v>7099</v>
      </c>
      <c r="AK425" s="608" t="s">
        <v>17048</v>
      </c>
      <c r="AL425" s="520">
        <v>0.19</v>
      </c>
      <c r="AM425" s="648">
        <v>766</v>
      </c>
      <c r="AN425" s="520">
        <v>0.39873972602739721</v>
      </c>
      <c r="AO425" s="520">
        <v>0</v>
      </c>
      <c r="AP425" s="528">
        <v>0.39873972602739721</v>
      </c>
      <c r="AQ425" s="520">
        <v>0.39873972602739721</v>
      </c>
      <c r="AR425" s="520">
        <v>0</v>
      </c>
      <c r="AS425" s="520">
        <v>0.39873972602739721</v>
      </c>
      <c r="AT425" s="520">
        <v>11.962191780821916</v>
      </c>
      <c r="AU425" s="529" t="s">
        <v>231</v>
      </c>
      <c r="AV425" s="530" t="s">
        <v>431</v>
      </c>
      <c r="AW425" s="519" t="s">
        <v>325</v>
      </c>
      <c r="AX425" s="519" t="s">
        <v>5890</v>
      </c>
      <c r="AY425" s="670" t="s">
        <v>7100</v>
      </c>
      <c r="AZ425" s="519" t="s">
        <v>234</v>
      </c>
      <c r="BB425" s="533"/>
    </row>
    <row r="426" spans="1:54" s="166" customFormat="1" ht="15" customHeight="1" x14ac:dyDescent="0.25">
      <c r="A426" s="182">
        <v>842</v>
      </c>
      <c r="B426" s="555"/>
      <c r="C426" s="581"/>
      <c r="D426" s="700" t="s">
        <v>17140</v>
      </c>
      <c r="E426" s="166" t="s">
        <v>56</v>
      </c>
      <c r="F426" s="166" t="s">
        <v>5890</v>
      </c>
      <c r="G426" s="166" t="s">
        <v>7109</v>
      </c>
      <c r="H426" s="166" t="s">
        <v>7110</v>
      </c>
      <c r="I426" s="166" t="s">
        <v>7111</v>
      </c>
      <c r="K426" s="166" t="s">
        <v>219</v>
      </c>
      <c r="L426" s="166" t="s">
        <v>316</v>
      </c>
      <c r="M426" s="166" t="s">
        <v>317</v>
      </c>
      <c r="N426" s="166">
        <v>0</v>
      </c>
      <c r="O426" s="166" t="s">
        <v>317</v>
      </c>
      <c r="P426" s="166">
        <v>0</v>
      </c>
      <c r="Q426" s="186">
        <v>10</v>
      </c>
      <c r="R426" s="186">
        <v>4</v>
      </c>
      <c r="S426" s="168">
        <v>40</v>
      </c>
      <c r="T426" s="59">
        <v>1</v>
      </c>
      <c r="U426" s="340" t="s">
        <v>6373</v>
      </c>
      <c r="V426" s="340">
        <v>1</v>
      </c>
      <c r="W426" s="340"/>
      <c r="X426" s="340">
        <v>0</v>
      </c>
      <c r="Y426" s="183"/>
      <c r="Z426" s="183"/>
      <c r="AA426" s="183"/>
      <c r="AB426" s="166" t="s">
        <v>6248</v>
      </c>
      <c r="AC426" s="166" t="s">
        <v>7112</v>
      </c>
      <c r="AD426" s="203">
        <v>1025003753400</v>
      </c>
      <c r="AE426" s="166" t="s">
        <v>2914</v>
      </c>
      <c r="AF426" s="203" t="s">
        <v>7113</v>
      </c>
      <c r="AG426" s="166" t="s">
        <v>7114</v>
      </c>
      <c r="AH426" s="166" t="s">
        <v>2914</v>
      </c>
      <c r="AI426" s="166" t="s">
        <v>7112</v>
      </c>
      <c r="AJ426" s="165" t="s">
        <v>7115</v>
      </c>
      <c r="AK426" s="166" t="s">
        <v>17042</v>
      </c>
      <c r="AL426" s="186">
        <v>0.19</v>
      </c>
      <c r="AM426" s="184">
        <v>164</v>
      </c>
      <c r="AN426" s="186">
        <v>8</v>
      </c>
      <c r="AO426" s="186">
        <v>0</v>
      </c>
      <c r="AP426" s="187"/>
      <c r="AQ426" s="186">
        <v>8</v>
      </c>
      <c r="AR426" s="186">
        <v>0</v>
      </c>
      <c r="AS426" s="186">
        <v>8</v>
      </c>
      <c r="AT426" s="186">
        <v>240</v>
      </c>
      <c r="AU426" s="193" t="s">
        <v>231</v>
      </c>
      <c r="AV426" s="194"/>
      <c r="AW426" s="166" t="s">
        <v>325</v>
      </c>
      <c r="AX426" s="166" t="s">
        <v>5890</v>
      </c>
      <c r="AY426" s="257" t="s">
        <v>7116</v>
      </c>
      <c r="AZ426" s="166" t="s">
        <v>234</v>
      </c>
      <c r="BB426" s="196"/>
    </row>
    <row r="427" spans="1:54" s="166" customFormat="1" ht="15" customHeight="1" x14ac:dyDescent="0.25">
      <c r="A427" s="182">
        <v>843</v>
      </c>
      <c r="B427" s="555"/>
      <c r="C427" s="581"/>
      <c r="D427" s="700" t="s">
        <v>17141</v>
      </c>
      <c r="E427" s="166" t="s">
        <v>56</v>
      </c>
      <c r="F427" s="166" t="s">
        <v>5890</v>
      </c>
      <c r="G427" s="166" t="s">
        <v>7117</v>
      </c>
      <c r="H427" s="166" t="s">
        <v>7118</v>
      </c>
      <c r="I427" s="166" t="s">
        <v>7119</v>
      </c>
      <c r="K427" s="166" t="s">
        <v>219</v>
      </c>
      <c r="L427" s="166" t="s">
        <v>220</v>
      </c>
      <c r="M427" s="198" t="s">
        <v>221</v>
      </c>
      <c r="N427" s="198" t="s">
        <v>222</v>
      </c>
      <c r="O427" s="166" t="s">
        <v>317</v>
      </c>
      <c r="P427" s="166">
        <v>0</v>
      </c>
      <c r="Q427" s="186">
        <v>2</v>
      </c>
      <c r="R427" s="186">
        <v>2</v>
      </c>
      <c r="S427" s="168">
        <v>4</v>
      </c>
      <c r="T427" s="59">
        <v>2</v>
      </c>
      <c r="U427" s="340"/>
      <c r="V427" s="340">
        <v>1</v>
      </c>
      <c r="W427" s="340"/>
      <c r="X427" s="340">
        <v>0</v>
      </c>
      <c r="Y427" s="183"/>
      <c r="Z427" s="183"/>
      <c r="AA427" s="183"/>
      <c r="AB427" s="166" t="s">
        <v>6167</v>
      </c>
      <c r="AC427" s="166" t="s">
        <v>7120</v>
      </c>
      <c r="AD427" s="203">
        <v>1025003752267</v>
      </c>
      <c r="AE427" s="166" t="s">
        <v>7121</v>
      </c>
      <c r="AF427" s="203" t="s">
        <v>7122</v>
      </c>
      <c r="AG427" s="166" t="s">
        <v>7123</v>
      </c>
      <c r="AH427" s="166" t="s">
        <v>7124</v>
      </c>
      <c r="AI427" s="166" t="s">
        <v>7120</v>
      </c>
      <c r="AJ427" s="165" t="s">
        <v>7125</v>
      </c>
      <c r="AK427" s="166" t="s">
        <v>17042</v>
      </c>
      <c r="AL427" s="186">
        <v>0.19</v>
      </c>
      <c r="AM427" s="184">
        <v>1372</v>
      </c>
      <c r="AN427" s="186">
        <v>0.71419178082191781</v>
      </c>
      <c r="AO427" s="186">
        <v>0</v>
      </c>
      <c r="AP427" s="187">
        <v>0.71419178082191781</v>
      </c>
      <c r="AQ427" s="186">
        <v>0.71419178082191781</v>
      </c>
      <c r="AR427" s="186">
        <v>0</v>
      </c>
      <c r="AS427" s="186">
        <v>0.71419178082191781</v>
      </c>
      <c r="AT427" s="186">
        <v>21.425753424657536</v>
      </c>
      <c r="AU427" s="193" t="s">
        <v>231</v>
      </c>
      <c r="AV427" s="194"/>
      <c r="AW427" s="166" t="s">
        <v>325</v>
      </c>
      <c r="AX427" s="166" t="s">
        <v>5890</v>
      </c>
      <c r="AY427" s="257" t="s">
        <v>7126</v>
      </c>
      <c r="AZ427" s="166" t="s">
        <v>234</v>
      </c>
      <c r="BB427" s="196"/>
    </row>
    <row r="428" spans="1:54" s="166" customFormat="1" ht="15" customHeight="1" x14ac:dyDescent="0.25">
      <c r="A428" s="182">
        <v>844</v>
      </c>
      <c r="B428" s="555"/>
      <c r="C428" s="581"/>
      <c r="D428" s="700" t="s">
        <v>17140</v>
      </c>
      <c r="E428" s="166" t="s">
        <v>57</v>
      </c>
      <c r="F428" s="166" t="s">
        <v>5890</v>
      </c>
      <c r="G428" s="166" t="s">
        <v>7127</v>
      </c>
      <c r="H428" s="166" t="s">
        <v>7128</v>
      </c>
      <c r="I428" s="166" t="s">
        <v>7129</v>
      </c>
      <c r="K428" s="166" t="s">
        <v>219</v>
      </c>
      <c r="L428" s="166" t="s">
        <v>220</v>
      </c>
      <c r="M428" s="166" t="s">
        <v>317</v>
      </c>
      <c r="N428" s="166">
        <v>0</v>
      </c>
      <c r="O428" s="166" t="s">
        <v>317</v>
      </c>
      <c r="P428" s="166">
        <v>0</v>
      </c>
      <c r="Q428" s="186">
        <v>3</v>
      </c>
      <c r="R428" s="186">
        <v>2</v>
      </c>
      <c r="S428" s="168">
        <v>6</v>
      </c>
      <c r="T428" s="59">
        <v>1</v>
      </c>
      <c r="U428" s="340"/>
      <c r="V428" s="340">
        <v>1</v>
      </c>
      <c r="W428" s="340"/>
      <c r="X428" s="340">
        <v>0</v>
      </c>
      <c r="Y428" s="183"/>
      <c r="Z428" s="183">
        <v>1</v>
      </c>
      <c r="AA428" s="183"/>
      <c r="AB428" s="166" t="s">
        <v>6199</v>
      </c>
      <c r="AC428" s="166" t="s">
        <v>7130</v>
      </c>
      <c r="AD428" s="228" t="s">
        <v>7131</v>
      </c>
      <c r="AE428" s="166" t="s">
        <v>7132</v>
      </c>
      <c r="AF428" s="166" t="s">
        <v>7133</v>
      </c>
      <c r="AG428" s="171" t="s">
        <v>7134</v>
      </c>
      <c r="AH428" s="166" t="s">
        <v>7132</v>
      </c>
      <c r="AI428" s="166" t="s">
        <v>7135</v>
      </c>
      <c r="AJ428" s="165" t="s">
        <v>7136</v>
      </c>
      <c r="AK428" s="166" t="s">
        <v>17014</v>
      </c>
      <c r="AL428" s="186">
        <v>0.39</v>
      </c>
      <c r="AM428" s="184">
        <v>131</v>
      </c>
      <c r="AN428" s="186">
        <v>0.13997260273972603</v>
      </c>
      <c r="AO428" s="186">
        <v>0</v>
      </c>
      <c r="AP428" s="187">
        <v>0.13997260273972603</v>
      </c>
      <c r="AQ428" s="186">
        <v>0.13997260273972603</v>
      </c>
      <c r="AR428" s="186">
        <v>0</v>
      </c>
      <c r="AS428" s="186">
        <v>0.13997260273972603</v>
      </c>
      <c r="AT428" s="186">
        <v>4.1991780821917812</v>
      </c>
      <c r="AU428" s="193" t="s">
        <v>231</v>
      </c>
      <c r="AV428" s="194"/>
      <c r="AW428" s="166" t="s">
        <v>325</v>
      </c>
      <c r="AX428" s="166" t="s">
        <v>5890</v>
      </c>
      <c r="AY428" s="195" t="s">
        <v>7137</v>
      </c>
      <c r="AZ428" s="166" t="s">
        <v>234</v>
      </c>
      <c r="BB428" s="196"/>
    </row>
    <row r="429" spans="1:54" s="519" customFormat="1" ht="24.75" customHeight="1" x14ac:dyDescent="0.25">
      <c r="A429" s="518">
        <v>917</v>
      </c>
      <c r="B429" s="557" t="s">
        <v>17088</v>
      </c>
      <c r="C429" s="664" t="s">
        <v>17090</v>
      </c>
      <c r="D429" s="701">
        <v>2020</v>
      </c>
      <c r="E429" s="519" t="s">
        <v>7177</v>
      </c>
      <c r="F429" s="519" t="s">
        <v>5890</v>
      </c>
      <c r="G429" s="519" t="s">
        <v>7489</v>
      </c>
      <c r="H429" s="573" t="s">
        <v>7490</v>
      </c>
      <c r="I429" s="573" t="s">
        <v>7491</v>
      </c>
      <c r="K429" s="519" t="s">
        <v>219</v>
      </c>
      <c r="L429" s="674" t="s">
        <v>220</v>
      </c>
      <c r="M429" s="519" t="s">
        <v>221</v>
      </c>
      <c r="N429" s="674" t="s">
        <v>879</v>
      </c>
      <c r="O429" s="573" t="s">
        <v>221</v>
      </c>
      <c r="P429" s="573" t="s">
        <v>879</v>
      </c>
      <c r="Q429" s="520">
        <v>6</v>
      </c>
      <c r="R429" s="520">
        <v>2</v>
      </c>
      <c r="S429" s="521">
        <v>12</v>
      </c>
      <c r="T429" s="523">
        <v>3</v>
      </c>
      <c r="U429" s="523"/>
      <c r="V429" s="523">
        <v>0</v>
      </c>
      <c r="W429" s="614">
        <v>0</v>
      </c>
      <c r="X429" s="523">
        <v>0</v>
      </c>
      <c r="Y429" s="524"/>
      <c r="Z429" s="524"/>
      <c r="AA429" s="524"/>
      <c r="AB429" s="519" t="s">
        <v>7182</v>
      </c>
      <c r="AD429" s="622"/>
      <c r="AF429" s="530"/>
      <c r="AH429" s="519" t="s">
        <v>7489</v>
      </c>
      <c r="AI429" s="519" t="s">
        <v>7492</v>
      </c>
      <c r="AJ429" s="526"/>
      <c r="AK429" s="519" t="s">
        <v>7189</v>
      </c>
      <c r="AL429" s="527"/>
      <c r="AM429" s="520"/>
      <c r="AN429" s="520">
        <v>3.3</v>
      </c>
      <c r="AO429" s="520"/>
      <c r="AP429" s="528">
        <f>AN429+AO429</f>
        <v>3.3</v>
      </c>
      <c r="AQ429" s="520">
        <f>AN429</f>
        <v>3.3</v>
      </c>
      <c r="AR429" s="520">
        <v>0</v>
      </c>
      <c r="AS429" s="520">
        <f>AQ429+AR429</f>
        <v>3.3</v>
      </c>
      <c r="AT429" s="520">
        <f>AS429*30</f>
        <v>99</v>
      </c>
      <c r="AU429" s="529" t="s">
        <v>231</v>
      </c>
      <c r="AV429" s="530" t="s">
        <v>431</v>
      </c>
      <c r="AW429" s="519" t="s">
        <v>325</v>
      </c>
      <c r="AX429" s="519" t="s">
        <v>7190</v>
      </c>
      <c r="AY429" s="531" t="s">
        <v>7493</v>
      </c>
      <c r="AZ429" s="519" t="s">
        <v>234</v>
      </c>
      <c r="BB429" s="533"/>
    </row>
    <row r="430" spans="1:54" s="519" customFormat="1" ht="24.75" customHeight="1" x14ac:dyDescent="0.25">
      <c r="A430" s="182">
        <v>919</v>
      </c>
      <c r="B430" s="556"/>
      <c r="C430" s="672"/>
      <c r="D430" s="707" t="s">
        <v>17141</v>
      </c>
      <c r="E430" s="166" t="s">
        <v>56</v>
      </c>
      <c r="F430" s="166" t="s">
        <v>16709</v>
      </c>
      <c r="G430" s="166" t="s">
        <v>7499</v>
      </c>
      <c r="H430" s="198" t="s">
        <v>7500</v>
      </c>
      <c r="I430" s="198" t="s">
        <v>7501</v>
      </c>
      <c r="J430" s="166"/>
      <c r="K430" s="166" t="s">
        <v>219</v>
      </c>
      <c r="L430" s="267" t="s">
        <v>220</v>
      </c>
      <c r="M430" s="166" t="s">
        <v>221</v>
      </c>
      <c r="N430" s="267" t="s">
        <v>879</v>
      </c>
      <c r="O430" s="198" t="s">
        <v>221</v>
      </c>
      <c r="P430" s="198" t="s">
        <v>879</v>
      </c>
      <c r="Q430" s="186">
        <v>3</v>
      </c>
      <c r="R430" s="186">
        <v>1.5</v>
      </c>
      <c r="S430" s="168">
        <v>4.5</v>
      </c>
      <c r="T430" s="340">
        <v>2</v>
      </c>
      <c r="U430" s="340"/>
      <c r="V430" s="340">
        <v>0</v>
      </c>
      <c r="W430" s="346">
        <v>0</v>
      </c>
      <c r="X430" s="340">
        <v>0</v>
      </c>
      <c r="Y430" s="183"/>
      <c r="Z430" s="183"/>
      <c r="AA430" s="183"/>
      <c r="AB430" s="166" t="s">
        <v>7182</v>
      </c>
      <c r="AC430" s="166"/>
      <c r="AD430" s="228"/>
      <c r="AE430" s="166"/>
      <c r="AF430" s="194"/>
      <c r="AG430" s="166"/>
      <c r="AH430" s="166" t="s">
        <v>7502</v>
      </c>
      <c r="AI430" s="166" t="s">
        <v>7503</v>
      </c>
      <c r="AJ430" s="165"/>
      <c r="AK430" s="166" t="s">
        <v>7189</v>
      </c>
      <c r="AL430" s="167"/>
      <c r="AM430" s="186"/>
      <c r="AN430" s="186">
        <v>0.28000000000000003</v>
      </c>
      <c r="AO430" s="186"/>
      <c r="AP430" s="187">
        <f>AN430+AO430</f>
        <v>0.28000000000000003</v>
      </c>
      <c r="AQ430" s="186">
        <f>AN430</f>
        <v>0.28000000000000003</v>
      </c>
      <c r="AR430" s="186">
        <v>0</v>
      </c>
      <c r="AS430" s="186">
        <f>AQ430+AR430</f>
        <v>0.28000000000000003</v>
      </c>
      <c r="AT430" s="186">
        <f>AS430*30</f>
        <v>8.4</v>
      </c>
      <c r="AU430" s="193" t="s">
        <v>231</v>
      </c>
      <c r="AV430" s="194" t="s">
        <v>431</v>
      </c>
      <c r="AW430" s="166" t="s">
        <v>325</v>
      </c>
      <c r="AX430" s="166" t="s">
        <v>7190</v>
      </c>
      <c r="AY430" s="195" t="s">
        <v>7504</v>
      </c>
      <c r="AZ430" s="166" t="s">
        <v>234</v>
      </c>
      <c r="BB430" s="533"/>
    </row>
    <row r="431" spans="1:54" s="519" customFormat="1" ht="24.75" customHeight="1" x14ac:dyDescent="0.25">
      <c r="A431" s="182">
        <v>923</v>
      </c>
      <c r="B431" s="556"/>
      <c r="C431" s="672"/>
      <c r="D431" s="707" t="s">
        <v>17141</v>
      </c>
      <c r="E431" s="166" t="s">
        <v>56</v>
      </c>
      <c r="F431" s="166" t="s">
        <v>16709</v>
      </c>
      <c r="G431" s="166" t="s">
        <v>7520</v>
      </c>
      <c r="H431" s="198" t="s">
        <v>7521</v>
      </c>
      <c r="I431" s="198" t="s">
        <v>7522</v>
      </c>
      <c r="J431" s="166"/>
      <c r="K431" s="166" t="s">
        <v>219</v>
      </c>
      <c r="L431" s="267" t="s">
        <v>220</v>
      </c>
      <c r="M431" s="166" t="s">
        <v>221</v>
      </c>
      <c r="N431" s="267" t="s">
        <v>879</v>
      </c>
      <c r="O431" s="198" t="s">
        <v>221</v>
      </c>
      <c r="P431" s="198" t="s">
        <v>879</v>
      </c>
      <c r="Q431" s="186">
        <v>3</v>
      </c>
      <c r="R431" s="186">
        <v>1.2</v>
      </c>
      <c r="S431" s="168">
        <v>3.6</v>
      </c>
      <c r="T431" s="340">
        <v>2</v>
      </c>
      <c r="U431" s="340"/>
      <c r="V431" s="340">
        <v>0</v>
      </c>
      <c r="W431" s="340"/>
      <c r="X431" s="340">
        <v>0</v>
      </c>
      <c r="Y431" s="183"/>
      <c r="Z431" s="183"/>
      <c r="AA431" s="183"/>
      <c r="AB431" s="166" t="s">
        <v>7182</v>
      </c>
      <c r="AC431" s="170"/>
      <c r="AD431" s="185"/>
      <c r="AE431" s="166"/>
      <c r="AF431" s="194"/>
      <c r="AG431" s="166"/>
      <c r="AH431" s="166" t="s">
        <v>7523</v>
      </c>
      <c r="AI431" s="166" t="s">
        <v>7524</v>
      </c>
      <c r="AJ431" s="165"/>
      <c r="AK431" s="268" t="s">
        <v>7525</v>
      </c>
      <c r="AL431" s="167"/>
      <c r="AM431" s="186"/>
      <c r="AN431" s="186">
        <v>0.36</v>
      </c>
      <c r="AO431" s="186"/>
      <c r="AP431" s="187">
        <f>AN431+AO431</f>
        <v>0.36</v>
      </c>
      <c r="AQ431" s="186">
        <f>AN431</f>
        <v>0.36</v>
      </c>
      <c r="AR431" s="186">
        <v>0</v>
      </c>
      <c r="AS431" s="186">
        <f>AQ431+AR431</f>
        <v>0.36</v>
      </c>
      <c r="AT431" s="186">
        <f>AS431*30</f>
        <v>10.799999999999999</v>
      </c>
      <c r="AU431" s="193" t="s">
        <v>231</v>
      </c>
      <c r="AV431" s="194" t="s">
        <v>114</v>
      </c>
      <c r="AW431" s="166" t="s">
        <v>325</v>
      </c>
      <c r="AX431" s="166" t="s">
        <v>7190</v>
      </c>
      <c r="AY431" s="195" t="s">
        <v>7526</v>
      </c>
      <c r="AZ431" s="166" t="s">
        <v>234</v>
      </c>
      <c r="BB431" s="533"/>
    </row>
    <row r="432" spans="1:54" s="519" customFormat="1" ht="33.75" customHeight="1" x14ac:dyDescent="0.25">
      <c r="A432" s="518">
        <v>924</v>
      </c>
      <c r="B432" s="557" t="s">
        <v>17088</v>
      </c>
      <c r="C432" s="664" t="s">
        <v>17090</v>
      </c>
      <c r="D432" s="701">
        <v>2020</v>
      </c>
      <c r="E432" s="519" t="s">
        <v>49</v>
      </c>
      <c r="F432" s="519" t="s">
        <v>6908</v>
      </c>
      <c r="G432" s="519" t="s">
        <v>7527</v>
      </c>
      <c r="H432" s="519" t="s">
        <v>7528</v>
      </c>
      <c r="I432" s="519" t="s">
        <v>7529</v>
      </c>
      <c r="K432" s="519" t="s">
        <v>219</v>
      </c>
      <c r="L432" s="519" t="s">
        <v>220</v>
      </c>
      <c r="M432" s="519" t="s">
        <v>221</v>
      </c>
      <c r="N432" s="519" t="s">
        <v>222</v>
      </c>
      <c r="O432" s="519" t="s">
        <v>221</v>
      </c>
      <c r="P432" s="519" t="s">
        <v>222</v>
      </c>
      <c r="Q432" s="520">
        <v>12</v>
      </c>
      <c r="R432" s="520">
        <v>2</v>
      </c>
      <c r="S432" s="521">
        <v>24</v>
      </c>
      <c r="T432" s="522">
        <v>4</v>
      </c>
      <c r="U432" s="523"/>
      <c r="V432" s="523">
        <v>0</v>
      </c>
      <c r="W432" s="523"/>
      <c r="X432" s="523">
        <v>0</v>
      </c>
      <c r="Y432" s="524"/>
      <c r="Z432" s="524"/>
      <c r="AA432" s="524"/>
      <c r="AB432" s="519" t="s">
        <v>7530</v>
      </c>
      <c r="AC432" s="519" t="s">
        <v>7531</v>
      </c>
      <c r="AD432" s="519" t="s">
        <v>230</v>
      </c>
      <c r="AE432" s="519" t="s">
        <v>3708</v>
      </c>
      <c r="AF432" s="519" t="s">
        <v>230</v>
      </c>
      <c r="AG432" s="519" t="s">
        <v>230</v>
      </c>
      <c r="AH432" s="519" t="s">
        <v>3708</v>
      </c>
      <c r="AI432" s="519" t="s">
        <v>7531</v>
      </c>
      <c r="AJ432" s="526" t="s">
        <v>7532</v>
      </c>
      <c r="AK432" s="519" t="s">
        <v>3765</v>
      </c>
      <c r="AL432" s="527">
        <v>0.114</v>
      </c>
      <c r="AM432" s="520">
        <v>8500</v>
      </c>
      <c r="AN432" s="520">
        <v>3.2835616438356166</v>
      </c>
      <c r="AO432" s="520">
        <v>0</v>
      </c>
      <c r="AP432" s="528">
        <v>3.2835616438356166</v>
      </c>
      <c r="AQ432" s="520">
        <v>3.2835616438356166</v>
      </c>
      <c r="AR432" s="520">
        <v>0</v>
      </c>
      <c r="AS432" s="520">
        <v>3.2835616438356166</v>
      </c>
      <c r="AT432" s="520">
        <v>98.506849315068493</v>
      </c>
      <c r="AU432" s="529" t="s">
        <v>231</v>
      </c>
      <c r="AV432" s="530" t="s">
        <v>431</v>
      </c>
      <c r="AW432" s="519" t="s">
        <v>325</v>
      </c>
      <c r="AX432" s="519" t="s">
        <v>7533</v>
      </c>
      <c r="AY432" s="649" t="s">
        <v>7534</v>
      </c>
      <c r="AZ432" s="519" t="s">
        <v>234</v>
      </c>
      <c r="BB432" s="533"/>
    </row>
    <row r="433" spans="1:54" s="519" customFormat="1" ht="15" customHeight="1" x14ac:dyDescent="0.25">
      <c r="A433" s="518">
        <v>925</v>
      </c>
      <c r="B433" s="557" t="s">
        <v>17088</v>
      </c>
      <c r="C433" s="664" t="s">
        <v>17090</v>
      </c>
      <c r="D433" s="701">
        <v>2020</v>
      </c>
      <c r="E433" s="519" t="s">
        <v>49</v>
      </c>
      <c r="F433" s="519" t="s">
        <v>6908</v>
      </c>
      <c r="G433" s="519" t="s">
        <v>7535</v>
      </c>
      <c r="H433" s="519" t="s">
        <v>7536</v>
      </c>
      <c r="I433" s="519" t="s">
        <v>7537</v>
      </c>
      <c r="K433" s="519" t="s">
        <v>219</v>
      </c>
      <c r="L433" s="519" t="s">
        <v>220</v>
      </c>
      <c r="M433" s="519" t="s">
        <v>221</v>
      </c>
      <c r="N433" s="519" t="s">
        <v>222</v>
      </c>
      <c r="O433" s="573" t="s">
        <v>221</v>
      </c>
      <c r="P433" s="573" t="s">
        <v>879</v>
      </c>
      <c r="Q433" s="520">
        <v>5</v>
      </c>
      <c r="R433" s="520">
        <v>3</v>
      </c>
      <c r="S433" s="521">
        <v>15</v>
      </c>
      <c r="T433" s="522">
        <v>1</v>
      </c>
      <c r="U433" s="523"/>
      <c r="V433" s="523">
        <v>1</v>
      </c>
      <c r="W433" s="523"/>
      <c r="X433" s="523">
        <v>0</v>
      </c>
      <c r="Y433" s="524"/>
      <c r="Z433" s="524"/>
      <c r="AA433" s="524"/>
      <c r="AB433" s="519" t="s">
        <v>7538</v>
      </c>
      <c r="AC433" s="519" t="s">
        <v>7539</v>
      </c>
      <c r="AD433" s="519" t="s">
        <v>230</v>
      </c>
      <c r="AE433" s="519" t="s">
        <v>3729</v>
      </c>
      <c r="AF433" s="519" t="s">
        <v>230</v>
      </c>
      <c r="AG433" s="519" t="s">
        <v>230</v>
      </c>
      <c r="AH433" s="519" t="s">
        <v>3729</v>
      </c>
      <c r="AI433" s="519" t="s">
        <v>7539</v>
      </c>
      <c r="AJ433" s="526" t="s">
        <v>7540</v>
      </c>
      <c r="AK433" s="519" t="s">
        <v>3765</v>
      </c>
      <c r="AL433" s="527">
        <v>0.114</v>
      </c>
      <c r="AM433" s="520">
        <v>6750</v>
      </c>
      <c r="AN433" s="520">
        <v>5.2666666666666667E-2</v>
      </c>
      <c r="AO433" s="520">
        <v>0</v>
      </c>
      <c r="AP433" s="528">
        <v>5.2666666666666667E-2</v>
      </c>
      <c r="AQ433" s="520">
        <v>5.2666666666666667E-2</v>
      </c>
      <c r="AR433" s="520">
        <v>0</v>
      </c>
      <c r="AS433" s="520">
        <v>5.2666666666666667E-2</v>
      </c>
      <c r="AT433" s="520">
        <v>1.58</v>
      </c>
      <c r="AU433" s="529" t="s">
        <v>231</v>
      </c>
      <c r="AV433" s="530" t="s">
        <v>431</v>
      </c>
      <c r="AW433" s="519" t="s">
        <v>325</v>
      </c>
      <c r="AX433" s="519" t="s">
        <v>7533</v>
      </c>
      <c r="AY433" s="649" t="s">
        <v>7541</v>
      </c>
      <c r="AZ433" s="519" t="s">
        <v>234</v>
      </c>
      <c r="BB433" s="533"/>
    </row>
    <row r="434" spans="1:54" s="166" customFormat="1" ht="15" customHeight="1" x14ac:dyDescent="0.25">
      <c r="A434" s="182">
        <v>926</v>
      </c>
      <c r="B434" s="555"/>
      <c r="C434" s="581"/>
      <c r="D434" s="700" t="s">
        <v>17139</v>
      </c>
      <c r="E434" s="166" t="s">
        <v>49</v>
      </c>
      <c r="F434" s="166" t="s">
        <v>6908</v>
      </c>
      <c r="G434" s="166" t="s">
        <v>7542</v>
      </c>
      <c r="H434" s="166" t="s">
        <v>7543</v>
      </c>
      <c r="I434" s="166" t="s">
        <v>7544</v>
      </c>
      <c r="K434" s="166" t="s">
        <v>219</v>
      </c>
      <c r="L434" s="166" t="s">
        <v>220</v>
      </c>
      <c r="M434" s="166" t="s">
        <v>317</v>
      </c>
      <c r="N434" s="166">
        <v>0</v>
      </c>
      <c r="O434" s="166" t="s">
        <v>317</v>
      </c>
      <c r="P434" s="166">
        <v>0</v>
      </c>
      <c r="Q434" s="186">
        <v>10</v>
      </c>
      <c r="R434" s="186">
        <v>10</v>
      </c>
      <c r="S434" s="168">
        <v>100</v>
      </c>
      <c r="T434" s="59">
        <v>2</v>
      </c>
      <c r="U434" s="340"/>
      <c r="V434" s="340">
        <v>0</v>
      </c>
      <c r="W434" s="340"/>
      <c r="X434" s="340">
        <v>0</v>
      </c>
      <c r="Y434" s="183"/>
      <c r="Z434" s="183"/>
      <c r="AA434" s="183"/>
      <c r="AB434" s="166" t="s">
        <v>7545</v>
      </c>
      <c r="AC434" s="166" t="s">
        <v>7546</v>
      </c>
      <c r="AD434" s="228" t="s">
        <v>7547</v>
      </c>
      <c r="AE434" s="166" t="s">
        <v>7548</v>
      </c>
      <c r="AF434" s="166" t="s">
        <v>7549</v>
      </c>
      <c r="AG434" s="166" t="s">
        <v>7550</v>
      </c>
      <c r="AH434" s="166" t="s">
        <v>16254</v>
      </c>
      <c r="AI434" s="166" t="s">
        <v>7546</v>
      </c>
      <c r="AJ434" s="165">
        <v>1107746097645</v>
      </c>
      <c r="AK434" s="166" t="s">
        <v>3765</v>
      </c>
      <c r="AL434" s="167">
        <v>0.114</v>
      </c>
      <c r="AM434" s="184">
        <v>2200</v>
      </c>
      <c r="AN434" s="186">
        <v>0.68712328767123287</v>
      </c>
      <c r="AO434" s="186">
        <v>0</v>
      </c>
      <c r="AP434" s="187">
        <v>0.68712328767123287</v>
      </c>
      <c r="AQ434" s="186">
        <v>0.68712328767123287</v>
      </c>
      <c r="AR434" s="186">
        <v>0</v>
      </c>
      <c r="AS434" s="186">
        <v>0.68712328767123287</v>
      </c>
      <c r="AT434" s="186">
        <v>20.613698630136987</v>
      </c>
      <c r="AU434" s="193" t="s">
        <v>231</v>
      </c>
      <c r="AV434" s="194"/>
      <c r="AW434" s="166" t="s">
        <v>325</v>
      </c>
      <c r="AX434" s="166" t="s">
        <v>7533</v>
      </c>
      <c r="AY434" s="231" t="s">
        <v>7551</v>
      </c>
      <c r="AZ434" s="166" t="s">
        <v>234</v>
      </c>
      <c r="BB434" s="196"/>
    </row>
    <row r="435" spans="1:54" s="166" customFormat="1" ht="15" customHeight="1" x14ac:dyDescent="0.25">
      <c r="A435" s="182">
        <v>927</v>
      </c>
      <c r="B435" s="555"/>
      <c r="C435" s="581"/>
      <c r="D435" s="700" t="s">
        <v>17140</v>
      </c>
      <c r="E435" s="166" t="s">
        <v>49</v>
      </c>
      <c r="F435" s="166" t="s">
        <v>6908</v>
      </c>
      <c r="G435" s="166" t="s">
        <v>7552</v>
      </c>
      <c r="H435" s="166" t="s">
        <v>7553</v>
      </c>
      <c r="I435" s="166" t="s">
        <v>7554</v>
      </c>
      <c r="K435" s="166" t="s">
        <v>219</v>
      </c>
      <c r="L435" s="166" t="s">
        <v>220</v>
      </c>
      <c r="M435" s="166" t="s">
        <v>221</v>
      </c>
      <c r="N435" s="166" t="s">
        <v>222</v>
      </c>
      <c r="O435" s="166" t="s">
        <v>221</v>
      </c>
      <c r="P435" s="166" t="s">
        <v>222</v>
      </c>
      <c r="Q435" s="186">
        <v>3.5</v>
      </c>
      <c r="R435" s="186">
        <v>2</v>
      </c>
      <c r="S435" s="168">
        <v>7</v>
      </c>
      <c r="T435" s="59">
        <v>2</v>
      </c>
      <c r="U435" s="340"/>
      <c r="V435" s="340">
        <v>0</v>
      </c>
      <c r="W435" s="340"/>
      <c r="X435" s="340">
        <v>0</v>
      </c>
      <c r="Y435" s="183"/>
      <c r="Z435" s="183"/>
      <c r="AA435" s="183"/>
      <c r="AB435" s="166" t="s">
        <v>7555</v>
      </c>
      <c r="AC435" s="166" t="s">
        <v>7556</v>
      </c>
      <c r="AD435" s="228" t="s">
        <v>7557</v>
      </c>
      <c r="AE435" s="166" t="s">
        <v>7558</v>
      </c>
      <c r="AF435" s="166" t="s">
        <v>7559</v>
      </c>
      <c r="AG435" s="166" t="s">
        <v>7560</v>
      </c>
      <c r="AH435" s="166" t="s">
        <v>3527</v>
      </c>
      <c r="AI435" s="166" t="s">
        <v>7556</v>
      </c>
      <c r="AJ435" s="165">
        <v>105000000236</v>
      </c>
      <c r="AK435" s="166" t="s">
        <v>3765</v>
      </c>
      <c r="AL435" s="167">
        <v>0.114</v>
      </c>
      <c r="AM435" s="184">
        <v>23000</v>
      </c>
      <c r="AN435" s="186">
        <v>1.65</v>
      </c>
      <c r="AO435" s="186">
        <v>0</v>
      </c>
      <c r="AP435" s="187">
        <v>1.65</v>
      </c>
      <c r="AQ435" s="186">
        <v>1.65</v>
      </c>
      <c r="AR435" s="186">
        <v>0</v>
      </c>
      <c r="AS435" s="186">
        <v>1.65</v>
      </c>
      <c r="AT435" s="186">
        <v>49.5</v>
      </c>
      <c r="AU435" s="193" t="s">
        <v>231</v>
      </c>
      <c r="AV435" s="194"/>
      <c r="AW435" s="166" t="s">
        <v>325</v>
      </c>
      <c r="AX435" s="166" t="s">
        <v>7533</v>
      </c>
      <c r="AY435" s="231" t="s">
        <v>7561</v>
      </c>
      <c r="AZ435" s="166" t="s">
        <v>234</v>
      </c>
      <c r="BB435" s="196"/>
    </row>
    <row r="436" spans="1:54" s="519" customFormat="1" ht="15" customHeight="1" x14ac:dyDescent="0.25">
      <c r="A436" s="518">
        <v>928</v>
      </c>
      <c r="B436" s="557" t="s">
        <v>17088</v>
      </c>
      <c r="C436" s="664" t="s">
        <v>17090</v>
      </c>
      <c r="D436" s="701">
        <v>2020</v>
      </c>
      <c r="E436" s="519" t="s">
        <v>49</v>
      </c>
      <c r="F436" s="519" t="s">
        <v>6908</v>
      </c>
      <c r="G436" s="519" t="s">
        <v>7562</v>
      </c>
      <c r="H436" s="519" t="s">
        <v>7563</v>
      </c>
      <c r="I436" s="519" t="s">
        <v>7564</v>
      </c>
      <c r="K436" s="519" t="s">
        <v>219</v>
      </c>
      <c r="L436" s="519" t="s">
        <v>220</v>
      </c>
      <c r="M436" s="519" t="s">
        <v>221</v>
      </c>
      <c r="N436" s="610" t="s">
        <v>222</v>
      </c>
      <c r="O436" s="519" t="s">
        <v>221</v>
      </c>
      <c r="P436" s="610" t="s">
        <v>222</v>
      </c>
      <c r="Q436" s="520">
        <v>6</v>
      </c>
      <c r="R436" s="520">
        <v>4</v>
      </c>
      <c r="S436" s="521">
        <v>24</v>
      </c>
      <c r="T436" s="522">
        <v>3</v>
      </c>
      <c r="U436" s="523"/>
      <c r="V436" s="523">
        <v>0</v>
      </c>
      <c r="W436" s="523"/>
      <c r="X436" s="523">
        <v>2</v>
      </c>
      <c r="Y436" s="524"/>
      <c r="Z436" s="524"/>
      <c r="AA436" s="524"/>
      <c r="AB436" s="519" t="s">
        <v>7565</v>
      </c>
      <c r="AC436" s="519" t="s">
        <v>7566</v>
      </c>
      <c r="AD436" s="519" t="s">
        <v>7567</v>
      </c>
      <c r="AE436" s="519" t="s">
        <v>3729</v>
      </c>
      <c r="AF436" s="519" t="s">
        <v>230</v>
      </c>
      <c r="AG436" s="519" t="s">
        <v>230</v>
      </c>
      <c r="AH436" s="519" t="s">
        <v>3729</v>
      </c>
      <c r="AI436" s="519" t="s">
        <v>7566</v>
      </c>
      <c r="AJ436" s="526">
        <v>1107799001254</v>
      </c>
      <c r="AK436" s="519" t="s">
        <v>3765</v>
      </c>
      <c r="AL436" s="527">
        <v>0.114</v>
      </c>
      <c r="AM436" s="520">
        <v>6000</v>
      </c>
      <c r="AN436" s="520">
        <v>1.8739726027397261</v>
      </c>
      <c r="AO436" s="520">
        <v>0</v>
      </c>
      <c r="AP436" s="528">
        <v>1.8739726027397261</v>
      </c>
      <c r="AQ436" s="520">
        <v>1.8739726027397261</v>
      </c>
      <c r="AR436" s="520">
        <v>0</v>
      </c>
      <c r="AS436" s="520">
        <v>1.8739726027397261</v>
      </c>
      <c r="AT436" s="520">
        <v>56.219178082191782</v>
      </c>
      <c r="AU436" s="529" t="s">
        <v>231</v>
      </c>
      <c r="AV436" s="530" t="s">
        <v>431</v>
      </c>
      <c r="AW436" s="519" t="s">
        <v>325</v>
      </c>
      <c r="AX436" s="519" t="s">
        <v>7533</v>
      </c>
      <c r="AY436" s="649" t="s">
        <v>7568</v>
      </c>
      <c r="AZ436" s="519" t="s">
        <v>234</v>
      </c>
      <c r="BB436" s="533"/>
    </row>
    <row r="437" spans="1:54" s="166" customFormat="1" ht="15" customHeight="1" x14ac:dyDescent="0.25">
      <c r="A437" s="182">
        <v>929</v>
      </c>
      <c r="B437" s="555"/>
      <c r="C437" s="581"/>
      <c r="D437" s="700" t="s">
        <v>17140</v>
      </c>
      <c r="E437" s="166" t="s">
        <v>49</v>
      </c>
      <c r="F437" s="166" t="s">
        <v>6908</v>
      </c>
      <c r="G437" s="166" t="s">
        <v>7569</v>
      </c>
      <c r="H437" s="166" t="s">
        <v>7570</v>
      </c>
      <c r="I437" s="166" t="s">
        <v>7571</v>
      </c>
      <c r="K437" s="166" t="s">
        <v>219</v>
      </c>
      <c r="L437" s="166" t="s">
        <v>220</v>
      </c>
      <c r="M437" s="166" t="s">
        <v>221</v>
      </c>
      <c r="N437" s="166" t="s">
        <v>222</v>
      </c>
      <c r="O437" s="166" t="s">
        <v>221</v>
      </c>
      <c r="P437" s="166" t="s">
        <v>222</v>
      </c>
      <c r="Q437" s="186">
        <v>5</v>
      </c>
      <c r="R437" s="186">
        <v>3</v>
      </c>
      <c r="S437" s="168">
        <v>15</v>
      </c>
      <c r="T437" s="59">
        <v>2</v>
      </c>
      <c r="U437" s="340"/>
      <c r="V437" s="340">
        <v>0</v>
      </c>
      <c r="W437" s="340"/>
      <c r="X437" s="340">
        <v>0</v>
      </c>
      <c r="Y437" s="183"/>
      <c r="Z437" s="183"/>
      <c r="AA437" s="183"/>
      <c r="AB437" s="166" t="s">
        <v>7565</v>
      </c>
      <c r="AC437" s="166" t="s">
        <v>7572</v>
      </c>
      <c r="AD437" s="166" t="s">
        <v>7573</v>
      </c>
      <c r="AE437" s="166" t="s">
        <v>3729</v>
      </c>
      <c r="AF437" s="166" t="s">
        <v>7574</v>
      </c>
      <c r="AG437" s="166" t="s">
        <v>7575</v>
      </c>
      <c r="AH437" s="166" t="s">
        <v>3729</v>
      </c>
      <c r="AI437" s="166" t="s">
        <v>7576</v>
      </c>
      <c r="AJ437" s="165">
        <v>1067799020530</v>
      </c>
      <c r="AK437" s="166" t="s">
        <v>3765</v>
      </c>
      <c r="AL437" s="167">
        <v>0.114</v>
      </c>
      <c r="AM437" s="186">
        <v>7950</v>
      </c>
      <c r="AN437" s="186">
        <v>0.45</v>
      </c>
      <c r="AO437" s="186">
        <v>0</v>
      </c>
      <c r="AP437" s="187">
        <v>0.45</v>
      </c>
      <c r="AQ437" s="186">
        <v>0.45</v>
      </c>
      <c r="AR437" s="186">
        <v>0</v>
      </c>
      <c r="AS437" s="186">
        <v>0.45</v>
      </c>
      <c r="AT437" s="186">
        <v>13.5</v>
      </c>
      <c r="AU437" s="193" t="s">
        <v>231</v>
      </c>
      <c r="AV437" s="194"/>
      <c r="AW437" s="166" t="s">
        <v>325</v>
      </c>
      <c r="AX437" s="166" t="s">
        <v>7533</v>
      </c>
      <c r="AY437" s="231" t="s">
        <v>7577</v>
      </c>
      <c r="AZ437" s="166" t="s">
        <v>234</v>
      </c>
      <c r="BB437" s="196"/>
    </row>
    <row r="438" spans="1:54" s="166" customFormat="1" ht="15" customHeight="1" x14ac:dyDescent="0.25">
      <c r="A438" s="182">
        <v>930</v>
      </c>
      <c r="B438" s="555"/>
      <c r="C438" s="581"/>
      <c r="D438" s="700" t="s">
        <v>17140</v>
      </c>
      <c r="E438" s="166" t="s">
        <v>49</v>
      </c>
      <c r="F438" s="166" t="s">
        <v>6908</v>
      </c>
      <c r="G438" s="166" t="s">
        <v>7578</v>
      </c>
      <c r="H438" s="166" t="s">
        <v>7579</v>
      </c>
      <c r="I438" s="166" t="s">
        <v>7580</v>
      </c>
      <c r="K438" s="166" t="s">
        <v>219</v>
      </c>
      <c r="L438" s="166" t="s">
        <v>220</v>
      </c>
      <c r="M438" s="166" t="s">
        <v>317</v>
      </c>
      <c r="N438" s="166">
        <v>0</v>
      </c>
      <c r="O438" s="166" t="s">
        <v>317</v>
      </c>
      <c r="P438" s="166">
        <v>0</v>
      </c>
      <c r="Q438" s="186">
        <v>1</v>
      </c>
      <c r="R438" s="186">
        <v>1</v>
      </c>
      <c r="S438" s="168">
        <v>1</v>
      </c>
      <c r="T438" s="59">
        <v>0</v>
      </c>
      <c r="U438" s="340">
        <v>120</v>
      </c>
      <c r="V438" s="340">
        <v>0</v>
      </c>
      <c r="W438" s="340"/>
      <c r="X438" s="340">
        <v>0</v>
      </c>
      <c r="Y438" s="183"/>
      <c r="Z438" s="183"/>
      <c r="AA438" s="183"/>
      <c r="AB438" s="166" t="s">
        <v>7581</v>
      </c>
      <c r="AC438" s="166" t="s">
        <v>7582</v>
      </c>
      <c r="AD438" s="166" t="s">
        <v>7583</v>
      </c>
      <c r="AE438" s="166" t="s">
        <v>3752</v>
      </c>
      <c r="AF438" s="166" t="s">
        <v>7584</v>
      </c>
      <c r="AG438" s="166" t="s">
        <v>230</v>
      </c>
      <c r="AH438" s="166" t="s">
        <v>3729</v>
      </c>
      <c r="AI438" s="166" t="s">
        <v>7585</v>
      </c>
      <c r="AJ438" s="165">
        <v>1067799020530</v>
      </c>
      <c r="AK438" s="166" t="s">
        <v>3765</v>
      </c>
      <c r="AL438" s="167">
        <v>0.114</v>
      </c>
      <c r="AM438" s="186">
        <v>19650</v>
      </c>
      <c r="AN438" s="186">
        <v>4.8</v>
      </c>
      <c r="AO438" s="186">
        <v>0</v>
      </c>
      <c r="AP438" s="187">
        <v>4.8</v>
      </c>
      <c r="AQ438" s="186">
        <v>4.8</v>
      </c>
      <c r="AR438" s="186">
        <v>0</v>
      </c>
      <c r="AS438" s="186">
        <v>4.8</v>
      </c>
      <c r="AT438" s="186">
        <v>144</v>
      </c>
      <c r="AU438" s="193" t="s">
        <v>231</v>
      </c>
      <c r="AV438" s="194"/>
      <c r="AW438" s="166" t="s">
        <v>325</v>
      </c>
      <c r="AX438" s="166" t="s">
        <v>7533</v>
      </c>
      <c r="AY438" s="259" t="s">
        <v>7586</v>
      </c>
      <c r="AZ438" s="166" t="s">
        <v>234</v>
      </c>
      <c r="BB438" s="196"/>
    </row>
    <row r="439" spans="1:54" s="519" customFormat="1" ht="22.5" customHeight="1" x14ac:dyDescent="0.25">
      <c r="A439" s="518">
        <v>931</v>
      </c>
      <c r="B439" s="557" t="s">
        <v>17088</v>
      </c>
      <c r="C439" s="664" t="s">
        <v>17090</v>
      </c>
      <c r="D439" s="701">
        <v>2020</v>
      </c>
      <c r="E439" s="519" t="s">
        <v>49</v>
      </c>
      <c r="F439" s="519" t="s">
        <v>6908</v>
      </c>
      <c r="G439" s="519" t="s">
        <v>17099</v>
      </c>
      <c r="H439" s="519" t="s">
        <v>7587</v>
      </c>
      <c r="I439" s="519" t="s">
        <v>7588</v>
      </c>
      <c r="K439" s="519" t="s">
        <v>219</v>
      </c>
      <c r="L439" s="519" t="s">
        <v>220</v>
      </c>
      <c r="M439" s="519" t="s">
        <v>221</v>
      </c>
      <c r="N439" s="519" t="s">
        <v>222</v>
      </c>
      <c r="O439" s="519" t="s">
        <v>221</v>
      </c>
      <c r="P439" s="519" t="s">
        <v>7181</v>
      </c>
      <c r="Q439" s="520">
        <v>4.2</v>
      </c>
      <c r="R439" s="520">
        <v>3</v>
      </c>
      <c r="S439" s="521">
        <v>12.6</v>
      </c>
      <c r="T439" s="522">
        <v>3</v>
      </c>
      <c r="U439" s="523"/>
      <c r="V439" s="523">
        <v>0</v>
      </c>
      <c r="W439" s="523"/>
      <c r="X439" s="523">
        <v>0</v>
      </c>
      <c r="Y439" s="524"/>
      <c r="Z439" s="524"/>
      <c r="AA439" s="524"/>
      <c r="AB439" s="519" t="s">
        <v>7589</v>
      </c>
      <c r="AC439" s="519" t="s">
        <v>16255</v>
      </c>
      <c r="AD439" s="519" t="s">
        <v>7590</v>
      </c>
      <c r="AE439" s="519" t="s">
        <v>3729</v>
      </c>
      <c r="AF439" s="519" t="s">
        <v>7591</v>
      </c>
      <c r="AG439" s="519" t="s">
        <v>7592</v>
      </c>
      <c r="AH439" s="519" t="s">
        <v>3729</v>
      </c>
      <c r="AI439" s="519" t="s">
        <v>7593</v>
      </c>
      <c r="AJ439" s="526">
        <v>1105030003561</v>
      </c>
      <c r="AK439" s="519" t="s">
        <v>3765</v>
      </c>
      <c r="AL439" s="527">
        <v>0.114</v>
      </c>
      <c r="AM439" s="520">
        <v>45000</v>
      </c>
      <c r="AN439" s="520">
        <v>1.25</v>
      </c>
      <c r="AO439" s="520">
        <v>0</v>
      </c>
      <c r="AP439" s="528">
        <v>1.25</v>
      </c>
      <c r="AQ439" s="520">
        <v>1.25</v>
      </c>
      <c r="AR439" s="520">
        <v>0</v>
      </c>
      <c r="AS439" s="520">
        <v>1.25</v>
      </c>
      <c r="AT439" s="520">
        <v>37.5</v>
      </c>
      <c r="AU439" s="529" t="s">
        <v>231</v>
      </c>
      <c r="AV439" s="530" t="s">
        <v>431</v>
      </c>
      <c r="AW439" s="519" t="s">
        <v>325</v>
      </c>
      <c r="AX439" s="519" t="s">
        <v>7533</v>
      </c>
      <c r="AY439" s="649" t="s">
        <v>7594</v>
      </c>
      <c r="AZ439" s="519" t="s">
        <v>234</v>
      </c>
      <c r="BB439" s="533"/>
    </row>
    <row r="440" spans="1:54" s="166" customFormat="1" ht="15" customHeight="1" x14ac:dyDescent="0.25">
      <c r="A440" s="182">
        <v>932</v>
      </c>
      <c r="B440" s="555"/>
      <c r="C440" s="581"/>
      <c r="D440" s="700" t="s">
        <v>17140</v>
      </c>
      <c r="E440" s="166" t="s">
        <v>49</v>
      </c>
      <c r="F440" s="166" t="s">
        <v>6908</v>
      </c>
      <c r="G440" s="166" t="s">
        <v>7595</v>
      </c>
      <c r="H440" s="166" t="s">
        <v>7596</v>
      </c>
      <c r="I440" s="166" t="s">
        <v>7597</v>
      </c>
      <c r="K440" s="166" t="s">
        <v>219</v>
      </c>
      <c r="L440" s="166" t="s">
        <v>220</v>
      </c>
      <c r="M440" s="166" t="s">
        <v>221</v>
      </c>
      <c r="N440" s="166" t="s">
        <v>222</v>
      </c>
      <c r="O440" s="166" t="s">
        <v>221</v>
      </c>
      <c r="P440" s="166" t="s">
        <v>222</v>
      </c>
      <c r="Q440" s="186">
        <v>4</v>
      </c>
      <c r="R440" s="186">
        <v>2</v>
      </c>
      <c r="S440" s="168">
        <v>8</v>
      </c>
      <c r="T440" s="59">
        <v>2</v>
      </c>
      <c r="U440" s="340"/>
      <c r="V440" s="340">
        <v>0</v>
      </c>
      <c r="W440" s="340"/>
      <c r="X440" s="340">
        <v>0</v>
      </c>
      <c r="Y440" s="183"/>
      <c r="Z440" s="183"/>
      <c r="AA440" s="183"/>
      <c r="AB440" s="166" t="s">
        <v>7598</v>
      </c>
      <c r="AC440" s="166" t="s">
        <v>7599</v>
      </c>
      <c r="AD440" s="166" t="s">
        <v>7600</v>
      </c>
      <c r="AE440" s="166" t="s">
        <v>3772</v>
      </c>
      <c r="AF440" s="166" t="s">
        <v>7601</v>
      </c>
      <c r="AG440" s="166" t="s">
        <v>230</v>
      </c>
      <c r="AH440" s="166" t="s">
        <v>3772</v>
      </c>
      <c r="AI440" s="166" t="s">
        <v>7599</v>
      </c>
      <c r="AJ440" s="165">
        <v>1067799031321</v>
      </c>
      <c r="AK440" s="166" t="s">
        <v>3765</v>
      </c>
      <c r="AL440" s="167">
        <v>0.114</v>
      </c>
      <c r="AM440" s="186">
        <v>3400</v>
      </c>
      <c r="AN440" s="186">
        <v>1.0619178082191782</v>
      </c>
      <c r="AO440" s="186">
        <v>0</v>
      </c>
      <c r="AP440" s="187">
        <v>1.0619178082191782</v>
      </c>
      <c r="AQ440" s="186">
        <v>1.0619178082191782</v>
      </c>
      <c r="AR440" s="186">
        <v>0</v>
      </c>
      <c r="AS440" s="186">
        <v>1.0619178082191782</v>
      </c>
      <c r="AT440" s="186">
        <v>31.857534246575348</v>
      </c>
      <c r="AU440" s="193" t="s">
        <v>231</v>
      </c>
      <c r="AV440" s="194"/>
      <c r="AW440" s="166" t="s">
        <v>325</v>
      </c>
      <c r="AX440" s="166" t="s">
        <v>7533</v>
      </c>
      <c r="AY440" s="231" t="s">
        <v>7602</v>
      </c>
      <c r="AZ440" s="166" t="s">
        <v>234</v>
      </c>
      <c r="BB440" s="196"/>
    </row>
    <row r="441" spans="1:54" s="519" customFormat="1" ht="27" customHeight="1" x14ac:dyDescent="0.25">
      <c r="A441" s="518">
        <v>933</v>
      </c>
      <c r="B441" s="557" t="s">
        <v>17088</v>
      </c>
      <c r="C441" s="664" t="s">
        <v>17090</v>
      </c>
      <c r="D441" s="701">
        <v>2020</v>
      </c>
      <c r="E441" s="519" t="s">
        <v>49</v>
      </c>
      <c r="F441" s="519" t="s">
        <v>6908</v>
      </c>
      <c r="G441" s="519" t="s">
        <v>7603</v>
      </c>
      <c r="H441" s="519" t="s">
        <v>7604</v>
      </c>
      <c r="I441" s="519" t="s">
        <v>7605</v>
      </c>
      <c r="K441" s="519" t="s">
        <v>219</v>
      </c>
      <c r="L441" s="519" t="s">
        <v>220</v>
      </c>
      <c r="M441" s="519" t="s">
        <v>221</v>
      </c>
      <c r="N441" s="519" t="s">
        <v>222</v>
      </c>
      <c r="O441" s="519" t="s">
        <v>221</v>
      </c>
      <c r="P441" s="519" t="s">
        <v>7181</v>
      </c>
      <c r="Q441" s="520">
        <v>2</v>
      </c>
      <c r="R441" s="520">
        <v>2</v>
      </c>
      <c r="S441" s="521">
        <v>4</v>
      </c>
      <c r="T441" s="522">
        <v>4</v>
      </c>
      <c r="U441" s="523"/>
      <c r="V441" s="523">
        <v>1</v>
      </c>
      <c r="W441" s="523"/>
      <c r="X441" s="523">
        <v>0</v>
      </c>
      <c r="Y441" s="524"/>
      <c r="Z441" s="524"/>
      <c r="AA441" s="524"/>
      <c r="AB441" s="519" t="s">
        <v>1025</v>
      </c>
      <c r="AC441" s="519" t="s">
        <v>7606</v>
      </c>
      <c r="AD441" s="519" t="s">
        <v>7607</v>
      </c>
      <c r="AE441" s="519" t="s">
        <v>7608</v>
      </c>
      <c r="AF441" s="519" t="s">
        <v>7609</v>
      </c>
      <c r="AG441" s="519" t="s">
        <v>7610</v>
      </c>
      <c r="AH441" s="519" t="s">
        <v>3708</v>
      </c>
      <c r="AI441" s="519" t="s">
        <v>7606</v>
      </c>
      <c r="AJ441" s="526" t="s">
        <v>7611</v>
      </c>
      <c r="AK441" s="519" t="s">
        <v>3765</v>
      </c>
      <c r="AL441" s="527">
        <v>0.114</v>
      </c>
      <c r="AM441" s="520">
        <v>7800</v>
      </c>
      <c r="AN441" s="520">
        <v>2.436164383561644</v>
      </c>
      <c r="AO441" s="520">
        <v>0</v>
      </c>
      <c r="AP441" s="528">
        <v>2.436164383561644</v>
      </c>
      <c r="AQ441" s="520">
        <v>2.436164383561644</v>
      </c>
      <c r="AR441" s="520">
        <v>0</v>
      </c>
      <c r="AS441" s="520">
        <v>2.436164383561644</v>
      </c>
      <c r="AT441" s="520">
        <v>73.084931506849315</v>
      </c>
      <c r="AU441" s="529" t="s">
        <v>231</v>
      </c>
      <c r="AV441" s="530" t="s">
        <v>431</v>
      </c>
      <c r="AW441" s="519" t="s">
        <v>325</v>
      </c>
      <c r="AX441" s="519" t="s">
        <v>7533</v>
      </c>
      <c r="AY441" s="649" t="s">
        <v>7612</v>
      </c>
      <c r="AZ441" s="519" t="s">
        <v>234</v>
      </c>
      <c r="BB441" s="533"/>
    </row>
    <row r="442" spans="1:54" s="166" customFormat="1" ht="15" customHeight="1" x14ac:dyDescent="0.25">
      <c r="A442" s="182">
        <v>934</v>
      </c>
      <c r="B442" s="555"/>
      <c r="C442" s="581"/>
      <c r="D442" s="700" t="s">
        <v>17140</v>
      </c>
      <c r="E442" s="166" t="s">
        <v>49</v>
      </c>
      <c r="F442" s="166" t="s">
        <v>6908</v>
      </c>
      <c r="G442" s="166" t="s">
        <v>7613</v>
      </c>
      <c r="H442" s="166" t="s">
        <v>7614</v>
      </c>
      <c r="I442" s="166" t="s">
        <v>7615</v>
      </c>
      <c r="K442" s="166" t="s">
        <v>219</v>
      </c>
      <c r="L442" s="166" t="s">
        <v>220</v>
      </c>
      <c r="M442" s="166" t="s">
        <v>317</v>
      </c>
      <c r="N442" s="166">
        <v>0</v>
      </c>
      <c r="O442" s="166" t="s">
        <v>317</v>
      </c>
      <c r="P442" s="166">
        <v>0</v>
      </c>
      <c r="Q442" s="186">
        <v>5</v>
      </c>
      <c r="R442" s="186">
        <v>3</v>
      </c>
      <c r="S442" s="168">
        <v>15</v>
      </c>
      <c r="T442" s="59">
        <v>8</v>
      </c>
      <c r="U442" s="340"/>
      <c r="V442" s="340">
        <v>0</v>
      </c>
      <c r="W442" s="340"/>
      <c r="X442" s="340">
        <v>0</v>
      </c>
      <c r="Y442" s="183"/>
      <c r="Z442" s="183"/>
      <c r="AA442" s="183"/>
      <c r="AB442" s="166" t="s">
        <v>7616</v>
      </c>
      <c r="AC442" s="166" t="s">
        <v>7617</v>
      </c>
      <c r="AD442" s="166" t="s">
        <v>7547</v>
      </c>
      <c r="AE442" s="166" t="s">
        <v>7618</v>
      </c>
      <c r="AF442" s="166" t="s">
        <v>7619</v>
      </c>
      <c r="AG442" s="166" t="s">
        <v>230</v>
      </c>
      <c r="AH442" s="166" t="s">
        <v>7618</v>
      </c>
      <c r="AI442" s="166" t="s">
        <v>7617</v>
      </c>
      <c r="AJ442" s="165">
        <v>1107746097645</v>
      </c>
      <c r="AK442" s="166" t="s">
        <v>3765</v>
      </c>
      <c r="AL442" s="167">
        <v>0.114</v>
      </c>
      <c r="AM442" s="183">
        <v>10600</v>
      </c>
      <c r="AN442" s="186">
        <v>3.3106849315068496</v>
      </c>
      <c r="AO442" s="186">
        <v>0</v>
      </c>
      <c r="AP442" s="187">
        <v>3.3106849315068496</v>
      </c>
      <c r="AQ442" s="186">
        <v>3.3106849315068496</v>
      </c>
      <c r="AR442" s="186">
        <v>0</v>
      </c>
      <c r="AS442" s="186">
        <v>3.3106849315068496</v>
      </c>
      <c r="AT442" s="186">
        <v>99.32054794520549</v>
      </c>
      <c r="AU442" s="193" t="s">
        <v>231</v>
      </c>
      <c r="AV442" s="194"/>
      <c r="AW442" s="166" t="s">
        <v>325</v>
      </c>
      <c r="AX442" s="166" t="s">
        <v>7533</v>
      </c>
      <c r="AY442" s="231" t="s">
        <v>7620</v>
      </c>
      <c r="AZ442" s="166" t="s">
        <v>234</v>
      </c>
      <c r="BB442" s="196"/>
    </row>
    <row r="443" spans="1:54" s="166" customFormat="1" ht="15" customHeight="1" x14ac:dyDescent="0.25">
      <c r="A443" s="182">
        <v>935</v>
      </c>
      <c r="B443" s="555"/>
      <c r="C443" s="581"/>
      <c r="D443" s="700" t="s">
        <v>17140</v>
      </c>
      <c r="E443" s="166" t="s">
        <v>49</v>
      </c>
      <c r="F443" s="166" t="s">
        <v>6908</v>
      </c>
      <c r="G443" s="166" t="s">
        <v>7621</v>
      </c>
      <c r="H443" s="166" t="s">
        <v>7622</v>
      </c>
      <c r="I443" s="166" t="s">
        <v>7623</v>
      </c>
      <c r="K443" s="166" t="s">
        <v>219</v>
      </c>
      <c r="L443" s="166" t="s">
        <v>220</v>
      </c>
      <c r="M443" s="166" t="s">
        <v>317</v>
      </c>
      <c r="N443" s="166">
        <v>0</v>
      </c>
      <c r="O443" s="166" t="s">
        <v>317</v>
      </c>
      <c r="P443" s="166">
        <v>0</v>
      </c>
      <c r="Q443" s="186">
        <v>5</v>
      </c>
      <c r="R443" s="186">
        <v>3</v>
      </c>
      <c r="S443" s="168">
        <v>15</v>
      </c>
      <c r="T443" s="59">
        <v>6</v>
      </c>
      <c r="U443" s="340"/>
      <c r="V443" s="340">
        <v>1</v>
      </c>
      <c r="W443" s="340"/>
      <c r="X443" s="340">
        <v>0</v>
      </c>
      <c r="Y443" s="183"/>
      <c r="Z443" s="183"/>
      <c r="AA443" s="183"/>
      <c r="AB443" s="166" t="s">
        <v>7624</v>
      </c>
      <c r="AC443" s="166" t="s">
        <v>7625</v>
      </c>
      <c r="AD443" s="166" t="s">
        <v>7626</v>
      </c>
      <c r="AE443" s="166" t="s">
        <v>3772</v>
      </c>
      <c r="AF443" s="166" t="s">
        <v>7627</v>
      </c>
      <c r="AG443" s="166" t="s">
        <v>230</v>
      </c>
      <c r="AH443" s="166" t="s">
        <v>7628</v>
      </c>
      <c r="AI443" s="166" t="s">
        <v>7625</v>
      </c>
      <c r="AJ443" s="165">
        <v>1035005908365</v>
      </c>
      <c r="AK443" s="166" t="s">
        <v>3765</v>
      </c>
      <c r="AL443" s="167">
        <v>0.114</v>
      </c>
      <c r="AM443" s="183">
        <v>3200</v>
      </c>
      <c r="AN443" s="186">
        <v>2.9333333333333333E-2</v>
      </c>
      <c r="AO443" s="186">
        <v>0</v>
      </c>
      <c r="AP443" s="187">
        <v>2.9333333333333333E-2</v>
      </c>
      <c r="AQ443" s="186">
        <v>2.9333333333333333E-2</v>
      </c>
      <c r="AR443" s="186">
        <v>0</v>
      </c>
      <c r="AS443" s="186">
        <v>2.9333333333333333E-2</v>
      </c>
      <c r="AT443" s="186">
        <v>0.88</v>
      </c>
      <c r="AU443" s="193" t="s">
        <v>231</v>
      </c>
      <c r="AV443" s="194"/>
      <c r="AW443" s="166" t="s">
        <v>325</v>
      </c>
      <c r="AX443" s="166" t="s">
        <v>7533</v>
      </c>
      <c r="AY443" s="231" t="s">
        <v>7629</v>
      </c>
      <c r="AZ443" s="166" t="s">
        <v>234</v>
      </c>
      <c r="BB443" s="196"/>
    </row>
    <row r="444" spans="1:54" s="519" customFormat="1" ht="27.75" customHeight="1" x14ac:dyDescent="0.25">
      <c r="A444" s="518">
        <v>936</v>
      </c>
      <c r="B444" s="557" t="s">
        <v>17088</v>
      </c>
      <c r="C444" s="664" t="s">
        <v>17090</v>
      </c>
      <c r="D444" s="701">
        <v>2020</v>
      </c>
      <c r="E444" s="519" t="s">
        <v>54</v>
      </c>
      <c r="F444" s="519" t="s">
        <v>6908</v>
      </c>
      <c r="G444" s="519" t="s">
        <v>7630</v>
      </c>
      <c r="H444" s="573" t="s">
        <v>7631</v>
      </c>
      <c r="I444" s="573" t="s">
        <v>7632</v>
      </c>
      <c r="K444" s="519" t="s">
        <v>219</v>
      </c>
      <c r="L444" s="519" t="s">
        <v>220</v>
      </c>
      <c r="M444" s="519" t="s">
        <v>221</v>
      </c>
      <c r="N444" s="573" t="s">
        <v>879</v>
      </c>
      <c r="O444" s="573" t="s">
        <v>221</v>
      </c>
      <c r="P444" s="573" t="s">
        <v>879</v>
      </c>
      <c r="Q444" s="574">
        <v>7</v>
      </c>
      <c r="R444" s="574">
        <v>1.5</v>
      </c>
      <c r="S444" s="612">
        <v>10.5</v>
      </c>
      <c r="T444" s="613">
        <v>6</v>
      </c>
      <c r="U444" s="523"/>
      <c r="V444" s="614">
        <v>1</v>
      </c>
      <c r="W444" s="523"/>
      <c r="X444" s="614">
        <v>0</v>
      </c>
      <c r="Y444" s="524">
        <v>4</v>
      </c>
      <c r="Z444" s="524">
        <v>2</v>
      </c>
      <c r="AA444" s="524">
        <v>1</v>
      </c>
      <c r="AB444" s="573" t="s">
        <v>1025</v>
      </c>
      <c r="AC444" s="519" t="s">
        <v>7633</v>
      </c>
      <c r="AD444" s="622" t="s">
        <v>7634</v>
      </c>
      <c r="AE444" s="519" t="s">
        <v>7635</v>
      </c>
      <c r="AF444" s="519" t="s">
        <v>7636</v>
      </c>
      <c r="AG444" s="519" t="s">
        <v>7637</v>
      </c>
      <c r="AH444" s="519" t="s">
        <v>7638</v>
      </c>
      <c r="AI444" s="519" t="s">
        <v>7639</v>
      </c>
      <c r="AJ444" s="526">
        <v>1025003749099</v>
      </c>
      <c r="AK444" s="519" t="s">
        <v>3765</v>
      </c>
      <c r="AL444" s="527">
        <v>0.114</v>
      </c>
      <c r="AM444" s="520">
        <v>22800</v>
      </c>
      <c r="AN444" s="520">
        <v>2.86</v>
      </c>
      <c r="AO444" s="520">
        <v>0</v>
      </c>
      <c r="AP444" s="528">
        <v>2.86</v>
      </c>
      <c r="AQ444" s="520">
        <v>2.86</v>
      </c>
      <c r="AR444" s="520">
        <v>0</v>
      </c>
      <c r="AS444" s="520">
        <v>2.86</v>
      </c>
      <c r="AT444" s="520">
        <v>85.8</v>
      </c>
      <c r="AU444" s="529" t="s">
        <v>231</v>
      </c>
      <c r="AV444" s="530" t="s">
        <v>431</v>
      </c>
      <c r="AW444" s="519" t="s">
        <v>325</v>
      </c>
      <c r="AX444" s="519" t="s">
        <v>7533</v>
      </c>
      <c r="AY444" s="531" t="s">
        <v>7640</v>
      </c>
      <c r="AZ444" s="519" t="s">
        <v>234</v>
      </c>
      <c r="BB444" s="533"/>
    </row>
    <row r="445" spans="1:54" s="166" customFormat="1" ht="15" customHeight="1" x14ac:dyDescent="0.25">
      <c r="A445" s="182">
        <v>937</v>
      </c>
      <c r="B445" s="555"/>
      <c r="C445" s="581"/>
      <c r="D445" s="700" t="s">
        <v>17140</v>
      </c>
      <c r="E445" s="166" t="s">
        <v>54</v>
      </c>
      <c r="F445" s="166" t="s">
        <v>6908</v>
      </c>
      <c r="G445" s="166" t="s">
        <v>7641</v>
      </c>
      <c r="H445" s="198" t="s">
        <v>7642</v>
      </c>
      <c r="I445" s="198" t="s">
        <v>7643</v>
      </c>
      <c r="K445" s="198" t="s">
        <v>219</v>
      </c>
      <c r="L445" s="166" t="s">
        <v>220</v>
      </c>
      <c r="M445" s="166" t="s">
        <v>221</v>
      </c>
      <c r="N445" s="198" t="s">
        <v>7644</v>
      </c>
      <c r="O445" s="198" t="s">
        <v>317</v>
      </c>
      <c r="P445" s="198" t="s">
        <v>317</v>
      </c>
      <c r="Q445" s="199">
        <v>6</v>
      </c>
      <c r="R445" s="199">
        <v>6</v>
      </c>
      <c r="S445" s="221">
        <v>36</v>
      </c>
      <c r="T445" s="345">
        <v>0</v>
      </c>
      <c r="U445" s="340"/>
      <c r="V445" s="346">
        <v>0</v>
      </c>
      <c r="W445" s="340"/>
      <c r="X445" s="346">
        <v>2</v>
      </c>
      <c r="Y445" s="183">
        <v>7</v>
      </c>
      <c r="Z445" s="183">
        <v>4</v>
      </c>
      <c r="AA445" s="183">
        <v>1</v>
      </c>
      <c r="AB445" s="198" t="s">
        <v>330</v>
      </c>
      <c r="AC445" s="166" t="s">
        <v>7645</v>
      </c>
      <c r="AD445" s="203">
        <v>1105030001845</v>
      </c>
      <c r="AE445" s="166" t="s">
        <v>7638</v>
      </c>
      <c r="AF445" s="166" t="s">
        <v>7646</v>
      </c>
      <c r="AG445" s="166" t="s">
        <v>7647</v>
      </c>
      <c r="AH445" s="166" t="s">
        <v>7638</v>
      </c>
      <c r="AI445" s="166" t="s">
        <v>7648</v>
      </c>
      <c r="AJ445" s="165">
        <v>1105030001845</v>
      </c>
      <c r="AK445" s="166" t="s">
        <v>3765</v>
      </c>
      <c r="AL445" s="167">
        <v>0.114</v>
      </c>
      <c r="AM445" s="186">
        <v>43750</v>
      </c>
      <c r="AN445" s="186">
        <v>3.1</v>
      </c>
      <c r="AO445" s="186">
        <v>0</v>
      </c>
      <c r="AP445" s="187">
        <v>3.1</v>
      </c>
      <c r="AQ445" s="186">
        <v>3.1</v>
      </c>
      <c r="AR445" s="186">
        <v>0</v>
      </c>
      <c r="AS445" s="186">
        <v>3.1</v>
      </c>
      <c r="AT445" s="186">
        <v>93</v>
      </c>
      <c r="AU445" s="193" t="s">
        <v>231</v>
      </c>
      <c r="AV445" s="194"/>
      <c r="AW445" s="166" t="s">
        <v>325</v>
      </c>
      <c r="AX445" s="166" t="s">
        <v>7533</v>
      </c>
      <c r="AY445" s="195" t="s">
        <v>7649</v>
      </c>
      <c r="AZ445" s="166" t="s">
        <v>234</v>
      </c>
      <c r="BB445" s="196"/>
    </row>
    <row r="446" spans="1:54" s="519" customFormat="1" ht="28.5" customHeight="1" x14ac:dyDescent="0.25">
      <c r="A446" s="518">
        <v>938</v>
      </c>
      <c r="B446" s="557" t="s">
        <v>17088</v>
      </c>
      <c r="C446" s="664" t="s">
        <v>17090</v>
      </c>
      <c r="D446" s="701">
        <v>2020</v>
      </c>
      <c r="E446" s="519" t="s">
        <v>55</v>
      </c>
      <c r="F446" s="519" t="s">
        <v>6908</v>
      </c>
      <c r="G446" s="519" t="s">
        <v>7650</v>
      </c>
      <c r="H446" s="573" t="s">
        <v>7651</v>
      </c>
      <c r="I446" s="573" t="s">
        <v>7652</v>
      </c>
      <c r="K446" s="519" t="s">
        <v>219</v>
      </c>
      <c r="L446" s="519" t="s">
        <v>220</v>
      </c>
      <c r="M446" s="519" t="s">
        <v>221</v>
      </c>
      <c r="N446" s="573" t="s">
        <v>222</v>
      </c>
      <c r="O446" s="573" t="s">
        <v>221</v>
      </c>
      <c r="P446" s="573" t="s">
        <v>879</v>
      </c>
      <c r="Q446" s="574">
        <v>10</v>
      </c>
      <c r="R446" s="574">
        <v>2</v>
      </c>
      <c r="S446" s="612">
        <v>20</v>
      </c>
      <c r="T446" s="613">
        <v>4</v>
      </c>
      <c r="U446" s="523"/>
      <c r="V446" s="614">
        <v>2</v>
      </c>
      <c r="W446" s="523"/>
      <c r="X446" s="614">
        <v>1</v>
      </c>
      <c r="Y446" s="524"/>
      <c r="Z446" s="524"/>
      <c r="AA446" s="524"/>
      <c r="AB446" s="519" t="s">
        <v>318</v>
      </c>
      <c r="AC446" s="573" t="s">
        <v>7653</v>
      </c>
      <c r="AD446" s="608">
        <v>1165074061020</v>
      </c>
      <c r="AE446" s="573" t="s">
        <v>7654</v>
      </c>
      <c r="AF446" s="519">
        <v>89096692272</v>
      </c>
      <c r="AG446" s="519" t="s">
        <v>7655</v>
      </c>
      <c r="AH446" s="573" t="s">
        <v>7654</v>
      </c>
      <c r="AI446" s="519" t="s">
        <v>7653</v>
      </c>
      <c r="AJ446" s="526">
        <v>1165074061020</v>
      </c>
      <c r="AK446" s="519" t="s">
        <v>3765</v>
      </c>
      <c r="AL446" s="527">
        <v>0.114</v>
      </c>
      <c r="AM446" s="520">
        <v>18000</v>
      </c>
      <c r="AN446" s="520">
        <v>1.3</v>
      </c>
      <c r="AO446" s="520">
        <v>0</v>
      </c>
      <c r="AP446" s="528">
        <v>1.3</v>
      </c>
      <c r="AQ446" s="520">
        <v>1.3</v>
      </c>
      <c r="AR446" s="520">
        <v>0</v>
      </c>
      <c r="AS446" s="520">
        <v>1.3</v>
      </c>
      <c r="AT446" s="520">
        <v>39</v>
      </c>
      <c r="AU446" s="529" t="s">
        <v>231</v>
      </c>
      <c r="AV446" s="530" t="s">
        <v>431</v>
      </c>
      <c r="AW446" s="519" t="s">
        <v>325</v>
      </c>
      <c r="AX446" s="519" t="s">
        <v>7533</v>
      </c>
      <c r="AY446" s="531" t="s">
        <v>7656</v>
      </c>
      <c r="AZ446" s="519" t="s">
        <v>234</v>
      </c>
      <c r="BB446" s="533"/>
    </row>
    <row r="447" spans="1:54" s="166" customFormat="1" ht="15" customHeight="1" x14ac:dyDescent="0.25">
      <c r="A447" s="182">
        <v>939</v>
      </c>
      <c r="B447" s="555"/>
      <c r="C447" s="581"/>
      <c r="D447" s="700" t="s">
        <v>17141</v>
      </c>
      <c r="E447" s="166" t="s">
        <v>55</v>
      </c>
      <c r="F447" s="166" t="s">
        <v>6908</v>
      </c>
      <c r="G447" s="166" t="s">
        <v>7657</v>
      </c>
      <c r="H447" s="198" t="s">
        <v>7658</v>
      </c>
      <c r="I447" s="198" t="s">
        <v>7659</v>
      </c>
      <c r="K447" s="198" t="s">
        <v>219</v>
      </c>
      <c r="L447" s="166" t="s">
        <v>220</v>
      </c>
      <c r="M447" s="198" t="s">
        <v>221</v>
      </c>
      <c r="N447" s="198" t="s">
        <v>222</v>
      </c>
      <c r="O447" s="198" t="s">
        <v>221</v>
      </c>
      <c r="P447" s="198" t="s">
        <v>222</v>
      </c>
      <c r="Q447" s="199">
        <v>3</v>
      </c>
      <c r="R447" s="199">
        <v>2</v>
      </c>
      <c r="S447" s="221">
        <v>6</v>
      </c>
      <c r="T447" s="345">
        <v>3</v>
      </c>
      <c r="U447" s="340"/>
      <c r="V447" s="346">
        <v>0</v>
      </c>
      <c r="W447" s="340"/>
      <c r="X447" s="346">
        <v>0</v>
      </c>
      <c r="Y447" s="183"/>
      <c r="Z447" s="183"/>
      <c r="AA447" s="183"/>
      <c r="AB447" s="166" t="s">
        <v>7660</v>
      </c>
      <c r="AC447" s="198" t="s">
        <v>7661</v>
      </c>
      <c r="AD447" s="203">
        <v>1035005905076</v>
      </c>
      <c r="AE447" s="198" t="s">
        <v>5066</v>
      </c>
      <c r="AF447" s="166" t="s">
        <v>7662</v>
      </c>
      <c r="AG447" s="166" t="s">
        <v>7663</v>
      </c>
      <c r="AH447" s="198" t="s">
        <v>5066</v>
      </c>
      <c r="AI447" s="166" t="s">
        <v>7661</v>
      </c>
      <c r="AJ447" s="165">
        <v>1035005905076</v>
      </c>
      <c r="AK447" s="166" t="s">
        <v>3765</v>
      </c>
      <c r="AL447" s="167">
        <v>0.114</v>
      </c>
      <c r="AM447" s="186">
        <v>6300</v>
      </c>
      <c r="AN447" s="186">
        <v>1.9676712328767125</v>
      </c>
      <c r="AO447" s="186">
        <v>0</v>
      </c>
      <c r="AP447" s="187">
        <v>1.9676712328767125</v>
      </c>
      <c r="AQ447" s="186">
        <v>1.9676712328767125</v>
      </c>
      <c r="AR447" s="186">
        <v>0</v>
      </c>
      <c r="AS447" s="186">
        <v>1.9676712328767125</v>
      </c>
      <c r="AT447" s="186">
        <v>59.030136986301379</v>
      </c>
      <c r="AU447" s="193" t="s">
        <v>231</v>
      </c>
      <c r="AV447" s="194" t="s">
        <v>431</v>
      </c>
      <c r="AW447" s="166" t="s">
        <v>325</v>
      </c>
      <c r="AX447" s="166" t="s">
        <v>7533</v>
      </c>
      <c r="AY447" s="195" t="s">
        <v>7664</v>
      </c>
      <c r="AZ447" s="166" t="s">
        <v>234</v>
      </c>
      <c r="BB447" s="196"/>
    </row>
    <row r="448" spans="1:54" s="166" customFormat="1" ht="15" customHeight="1" x14ac:dyDescent="0.25">
      <c r="A448" s="182">
        <v>940</v>
      </c>
      <c r="B448" s="555"/>
      <c r="C448" s="581"/>
      <c r="D448" s="700" t="s">
        <v>17139</v>
      </c>
      <c r="E448" s="166" t="s">
        <v>55</v>
      </c>
      <c r="F448" s="166" t="s">
        <v>6908</v>
      </c>
      <c r="G448" s="166" t="s">
        <v>7665</v>
      </c>
      <c r="H448" s="198" t="s">
        <v>7666</v>
      </c>
      <c r="I448" s="198" t="s">
        <v>7667</v>
      </c>
      <c r="K448" s="198" t="s">
        <v>219</v>
      </c>
      <c r="L448" s="166" t="s">
        <v>220</v>
      </c>
      <c r="M448" s="198" t="s">
        <v>317</v>
      </c>
      <c r="N448" s="198">
        <v>0</v>
      </c>
      <c r="O448" s="198" t="s">
        <v>317</v>
      </c>
      <c r="P448" s="198">
        <v>0</v>
      </c>
      <c r="Q448" s="199">
        <v>5</v>
      </c>
      <c r="R448" s="199">
        <v>2</v>
      </c>
      <c r="S448" s="221">
        <v>10</v>
      </c>
      <c r="T448" s="345">
        <v>0</v>
      </c>
      <c r="U448" s="340"/>
      <c r="V448" s="346">
        <v>0</v>
      </c>
      <c r="W448" s="340"/>
      <c r="X448" s="346">
        <v>1</v>
      </c>
      <c r="Y448" s="183"/>
      <c r="Z448" s="183"/>
      <c r="AA448" s="183"/>
      <c r="AB448" s="166" t="s">
        <v>7530</v>
      </c>
      <c r="AC448" s="166" t="s">
        <v>7668</v>
      </c>
      <c r="AD448" s="203">
        <v>1035005908321</v>
      </c>
      <c r="AE448" s="198" t="s">
        <v>2755</v>
      </c>
      <c r="AF448" s="166" t="s">
        <v>7669</v>
      </c>
      <c r="AG448" s="166" t="s">
        <v>7670</v>
      </c>
      <c r="AH448" s="198" t="s">
        <v>2755</v>
      </c>
      <c r="AI448" s="166" t="s">
        <v>7668</v>
      </c>
      <c r="AJ448" s="165">
        <v>1035005908321</v>
      </c>
      <c r="AK448" s="203" t="s">
        <v>3765</v>
      </c>
      <c r="AL448" s="167">
        <v>0.114</v>
      </c>
      <c r="AM448" s="186">
        <v>18800</v>
      </c>
      <c r="AN448" s="186">
        <v>1.33</v>
      </c>
      <c r="AO448" s="186">
        <v>0</v>
      </c>
      <c r="AP448" s="187">
        <v>1.33</v>
      </c>
      <c r="AQ448" s="186">
        <v>1.33</v>
      </c>
      <c r="AR448" s="186">
        <v>0</v>
      </c>
      <c r="AS448" s="186">
        <v>1.33</v>
      </c>
      <c r="AT448" s="186">
        <v>39.900000000000006</v>
      </c>
      <c r="AU448" s="193" t="s">
        <v>231</v>
      </c>
      <c r="AV448" s="194"/>
      <c r="AW448" s="166" t="s">
        <v>325</v>
      </c>
      <c r="AX448" s="166" t="s">
        <v>7533</v>
      </c>
      <c r="AY448" s="195" t="s">
        <v>7671</v>
      </c>
      <c r="AZ448" s="166" t="s">
        <v>234</v>
      </c>
      <c r="BB448" s="196"/>
    </row>
    <row r="449" spans="1:54" s="166" customFormat="1" ht="15" customHeight="1" x14ac:dyDescent="0.25">
      <c r="A449" s="182">
        <v>941</v>
      </c>
      <c r="B449" s="555"/>
      <c r="C449" s="581"/>
      <c r="D449" s="700" t="s">
        <v>17139</v>
      </c>
      <c r="E449" s="166" t="s">
        <v>56</v>
      </c>
      <c r="F449" s="166" t="s">
        <v>6908</v>
      </c>
      <c r="G449" s="166" t="s">
        <v>7672</v>
      </c>
      <c r="H449" s="166" t="s">
        <v>7673</v>
      </c>
      <c r="I449" s="166" t="s">
        <v>7674</v>
      </c>
      <c r="K449" s="166" t="s">
        <v>7675</v>
      </c>
      <c r="M449" s="166" t="s">
        <v>317</v>
      </c>
      <c r="N449" s="166">
        <v>0</v>
      </c>
      <c r="O449" s="166" t="s">
        <v>317</v>
      </c>
      <c r="P449" s="166">
        <v>0</v>
      </c>
      <c r="Q449" s="186">
        <v>2</v>
      </c>
      <c r="R449" s="186">
        <v>2</v>
      </c>
      <c r="S449" s="168">
        <v>4</v>
      </c>
      <c r="T449" s="59">
        <v>0</v>
      </c>
      <c r="U449" s="340"/>
      <c r="V449" s="340">
        <v>0</v>
      </c>
      <c r="W449" s="340"/>
      <c r="X449" s="340">
        <v>1</v>
      </c>
      <c r="Y449" s="183"/>
      <c r="Z449" s="183"/>
      <c r="AA449" s="183"/>
      <c r="AB449" s="166" t="s">
        <v>1509</v>
      </c>
      <c r="AC449" s="166" t="s">
        <v>7676</v>
      </c>
      <c r="AD449" s="203"/>
      <c r="AE449" s="166" t="s">
        <v>110</v>
      </c>
      <c r="AF449" s="203" t="s">
        <v>7677</v>
      </c>
      <c r="AG449" s="166" t="s">
        <v>7678</v>
      </c>
      <c r="AH449" s="166" t="s">
        <v>110</v>
      </c>
      <c r="AI449" s="166" t="s">
        <v>7676</v>
      </c>
      <c r="AJ449" s="165" t="s">
        <v>7679</v>
      </c>
      <c r="AK449" s="166" t="s">
        <v>3765</v>
      </c>
      <c r="AL449" s="167">
        <v>0.114</v>
      </c>
      <c r="AM449" s="186">
        <v>75000</v>
      </c>
      <c r="AN449" s="186">
        <v>2.56</v>
      </c>
      <c r="AO449" s="186">
        <v>0</v>
      </c>
      <c r="AP449" s="187">
        <v>2.56</v>
      </c>
      <c r="AQ449" s="186">
        <v>2.56</v>
      </c>
      <c r="AR449" s="186">
        <v>0</v>
      </c>
      <c r="AS449" s="186">
        <v>2.56</v>
      </c>
      <c r="AT449" s="186">
        <v>76.8</v>
      </c>
      <c r="AU449" s="193" t="s">
        <v>231</v>
      </c>
      <c r="AV449" s="194"/>
      <c r="AW449" s="166" t="s">
        <v>325</v>
      </c>
      <c r="AX449" s="166" t="s">
        <v>7533</v>
      </c>
      <c r="AY449" s="257" t="s">
        <v>7680</v>
      </c>
      <c r="AZ449" s="166" t="s">
        <v>234</v>
      </c>
      <c r="BB449" s="196"/>
    </row>
    <row r="450" spans="1:54" s="166" customFormat="1" ht="15" customHeight="1" x14ac:dyDescent="0.25">
      <c r="A450" s="182">
        <v>942</v>
      </c>
      <c r="B450" s="555"/>
      <c r="C450" s="581"/>
      <c r="D450" s="700" t="s">
        <v>17139</v>
      </c>
      <c r="E450" s="166" t="s">
        <v>56</v>
      </c>
      <c r="F450" s="166" t="s">
        <v>6908</v>
      </c>
      <c r="G450" s="166" t="s">
        <v>7681</v>
      </c>
      <c r="H450" s="166" t="s">
        <v>7682</v>
      </c>
      <c r="I450" s="166" t="s">
        <v>7683</v>
      </c>
      <c r="K450" s="166" t="s">
        <v>219</v>
      </c>
      <c r="L450" s="166" t="s">
        <v>316</v>
      </c>
      <c r="M450" s="166" t="s">
        <v>221</v>
      </c>
      <c r="N450" s="166" t="s">
        <v>879</v>
      </c>
      <c r="O450" s="166">
        <v>0</v>
      </c>
      <c r="P450" s="166">
        <v>0</v>
      </c>
      <c r="Q450" s="186">
        <v>2</v>
      </c>
      <c r="R450" s="186">
        <v>2</v>
      </c>
      <c r="S450" s="168">
        <v>4</v>
      </c>
      <c r="T450" s="59">
        <v>1</v>
      </c>
      <c r="U450" s="340"/>
      <c r="V450" s="340">
        <v>0</v>
      </c>
      <c r="W450" s="340"/>
      <c r="X450" s="340">
        <v>0</v>
      </c>
      <c r="Y450" s="183"/>
      <c r="Z450" s="183"/>
      <c r="AA450" s="183"/>
      <c r="AB450" s="166" t="s">
        <v>1509</v>
      </c>
      <c r="AC450" s="166" t="s">
        <v>7684</v>
      </c>
      <c r="AD450" s="203" t="s">
        <v>7685</v>
      </c>
      <c r="AE450" s="166" t="s">
        <v>7686</v>
      </c>
      <c r="AF450" s="203" t="s">
        <v>7687</v>
      </c>
      <c r="AG450" s="166" t="s">
        <v>7688</v>
      </c>
      <c r="AH450" s="166" t="s">
        <v>5595</v>
      </c>
      <c r="AI450" s="166" t="s">
        <v>7684</v>
      </c>
      <c r="AJ450" s="165" t="s">
        <v>7689</v>
      </c>
      <c r="AK450" s="166" t="s">
        <v>3765</v>
      </c>
      <c r="AL450" s="167">
        <v>0.114</v>
      </c>
      <c r="AM450" s="186">
        <v>6000</v>
      </c>
      <c r="AN450" s="186">
        <v>1.8739726027397261</v>
      </c>
      <c r="AO450" s="186">
        <v>0</v>
      </c>
      <c r="AP450" s="187">
        <v>1.8739726027397261</v>
      </c>
      <c r="AQ450" s="186">
        <v>1.8739726027397261</v>
      </c>
      <c r="AR450" s="186">
        <v>0</v>
      </c>
      <c r="AS450" s="186">
        <v>1.8739726027397261</v>
      </c>
      <c r="AT450" s="186">
        <v>56.219178082191782</v>
      </c>
      <c r="AU450" s="193" t="s">
        <v>231</v>
      </c>
      <c r="AV450" s="194"/>
      <c r="AW450" s="166" t="s">
        <v>325</v>
      </c>
      <c r="AX450" s="166" t="s">
        <v>7533</v>
      </c>
      <c r="AY450" s="257" t="s">
        <v>7690</v>
      </c>
      <c r="AZ450" s="166" t="s">
        <v>234</v>
      </c>
      <c r="BB450" s="196"/>
    </row>
    <row r="451" spans="1:54" s="166" customFormat="1" ht="15" customHeight="1" x14ac:dyDescent="0.25">
      <c r="A451" s="182">
        <v>943</v>
      </c>
      <c r="B451" s="555"/>
      <c r="C451" s="581"/>
      <c r="D451" s="700" t="s">
        <v>17139</v>
      </c>
      <c r="E451" s="166" t="s">
        <v>56</v>
      </c>
      <c r="F451" s="166" t="s">
        <v>6908</v>
      </c>
      <c r="G451" s="166" t="s">
        <v>7691</v>
      </c>
      <c r="H451" s="166" t="s">
        <v>7692</v>
      </c>
      <c r="I451" s="166" t="s">
        <v>7693</v>
      </c>
      <c r="K451" s="166" t="s">
        <v>219</v>
      </c>
      <c r="L451" s="166" t="s">
        <v>220</v>
      </c>
      <c r="M451" s="166" t="s">
        <v>221</v>
      </c>
      <c r="N451" s="166" t="s">
        <v>7095</v>
      </c>
      <c r="O451" s="166" t="s">
        <v>221</v>
      </c>
      <c r="P451" s="166" t="s">
        <v>7095</v>
      </c>
      <c r="Q451" s="186">
        <v>2</v>
      </c>
      <c r="R451" s="186">
        <v>2</v>
      </c>
      <c r="S451" s="168">
        <v>4</v>
      </c>
      <c r="T451" s="59">
        <v>1</v>
      </c>
      <c r="U451" s="340"/>
      <c r="V451" s="340">
        <v>0</v>
      </c>
      <c r="W451" s="340"/>
      <c r="X451" s="340">
        <v>0</v>
      </c>
      <c r="Y451" s="183"/>
      <c r="Z451" s="183"/>
      <c r="AA451" s="183"/>
      <c r="AB451" s="166" t="s">
        <v>7530</v>
      </c>
      <c r="AC451" s="166" t="s">
        <v>7694</v>
      </c>
      <c r="AD451" s="203" t="s">
        <v>7695</v>
      </c>
      <c r="AE451" s="166" t="s">
        <v>7696</v>
      </c>
      <c r="AF451" s="203" t="s">
        <v>7697</v>
      </c>
      <c r="AG451" s="166" t="s">
        <v>7698</v>
      </c>
      <c r="AH451" s="166" t="s">
        <v>110</v>
      </c>
      <c r="AI451" s="166" t="s">
        <v>7694</v>
      </c>
      <c r="AJ451" s="165" t="s">
        <v>7699</v>
      </c>
      <c r="AK451" s="166" t="s">
        <v>3765</v>
      </c>
      <c r="AL451" s="167">
        <v>0.114</v>
      </c>
      <c r="AM451" s="184">
        <v>10200</v>
      </c>
      <c r="AN451" s="186">
        <v>1.33</v>
      </c>
      <c r="AO451" s="186">
        <v>0</v>
      </c>
      <c r="AP451" s="187">
        <v>1.33</v>
      </c>
      <c r="AQ451" s="186">
        <v>1.33</v>
      </c>
      <c r="AR451" s="186">
        <v>0</v>
      </c>
      <c r="AS451" s="186">
        <v>1.33</v>
      </c>
      <c r="AT451" s="186">
        <v>39.900000000000006</v>
      </c>
      <c r="AU451" s="193" t="s">
        <v>231</v>
      </c>
      <c r="AV451" s="194"/>
      <c r="AW451" s="166" t="s">
        <v>325</v>
      </c>
      <c r="AX451" s="166" t="s">
        <v>7533</v>
      </c>
      <c r="AY451" s="257" t="s">
        <v>7700</v>
      </c>
      <c r="AZ451" s="166" t="s">
        <v>234</v>
      </c>
      <c r="BB451" s="196"/>
    </row>
    <row r="452" spans="1:54" s="166" customFormat="1" ht="15" customHeight="1" x14ac:dyDescent="0.25">
      <c r="A452" s="182">
        <v>944</v>
      </c>
      <c r="B452" s="555"/>
      <c r="C452" s="581"/>
      <c r="D452" s="700" t="s">
        <v>17138</v>
      </c>
      <c r="E452" s="166" t="s">
        <v>56</v>
      </c>
      <c r="F452" s="166" t="s">
        <v>6908</v>
      </c>
      <c r="G452" s="166" t="s">
        <v>17132</v>
      </c>
      <c r="H452" s="166" t="s">
        <v>7702</v>
      </c>
      <c r="I452" s="166" t="s">
        <v>7703</v>
      </c>
      <c r="K452" s="166" t="s">
        <v>219</v>
      </c>
      <c r="L452" s="166" t="s">
        <v>220</v>
      </c>
      <c r="M452" s="166" t="s">
        <v>221</v>
      </c>
      <c r="N452" s="166" t="s">
        <v>222</v>
      </c>
      <c r="O452" s="166" t="s">
        <v>317</v>
      </c>
      <c r="P452" s="166">
        <v>0</v>
      </c>
      <c r="Q452" s="186">
        <v>10</v>
      </c>
      <c r="R452" s="186">
        <v>4</v>
      </c>
      <c r="S452" s="168">
        <v>40</v>
      </c>
      <c r="T452" s="59">
        <v>0</v>
      </c>
      <c r="U452" s="340"/>
      <c r="V452" s="340">
        <v>0</v>
      </c>
      <c r="W452" s="340"/>
      <c r="X452" s="340">
        <v>1</v>
      </c>
      <c r="Y452" s="183"/>
      <c r="Z452" s="183"/>
      <c r="AA452" s="183"/>
      <c r="AB452" s="166" t="s">
        <v>7530</v>
      </c>
      <c r="AC452" s="166" t="s">
        <v>7704</v>
      </c>
      <c r="AD452" s="203">
        <v>1025003753169</v>
      </c>
      <c r="AE452" s="166" t="s">
        <v>7705</v>
      </c>
      <c r="AF452" s="203">
        <v>89194108514</v>
      </c>
      <c r="AH452" s="166" t="s">
        <v>7705</v>
      </c>
      <c r="AI452" s="166" t="s">
        <v>7704</v>
      </c>
      <c r="AJ452" s="165">
        <v>1025003753169</v>
      </c>
      <c r="AK452" s="203" t="s">
        <v>3765</v>
      </c>
      <c r="AL452" s="167">
        <v>0.114</v>
      </c>
      <c r="AM452" s="184">
        <v>21000</v>
      </c>
      <c r="AN452" s="186">
        <v>1.33</v>
      </c>
      <c r="AO452" s="186">
        <v>0</v>
      </c>
      <c r="AP452" s="187">
        <v>1.33</v>
      </c>
      <c r="AQ452" s="186">
        <v>1.33</v>
      </c>
      <c r="AR452" s="186">
        <v>0</v>
      </c>
      <c r="AS452" s="186">
        <v>1.33</v>
      </c>
      <c r="AT452" s="186">
        <v>39.900000000000006</v>
      </c>
      <c r="AU452" s="193" t="s">
        <v>231</v>
      </c>
      <c r="AV452" s="194"/>
      <c r="AW452" s="166" t="s">
        <v>325</v>
      </c>
      <c r="AX452" s="166" t="s">
        <v>7533</v>
      </c>
      <c r="AY452" s="269" t="s">
        <v>7706</v>
      </c>
      <c r="AZ452" s="166" t="s">
        <v>234</v>
      </c>
      <c r="BB452" s="196"/>
    </row>
    <row r="453" spans="1:54" s="166" customFormat="1" ht="15" customHeight="1" x14ac:dyDescent="0.25">
      <c r="A453" s="182">
        <v>945</v>
      </c>
      <c r="B453" s="555"/>
      <c r="C453" s="581"/>
      <c r="D453" s="700" t="s">
        <v>17138</v>
      </c>
      <c r="E453" s="166" t="s">
        <v>56</v>
      </c>
      <c r="F453" s="166" t="s">
        <v>6908</v>
      </c>
      <c r="G453" s="166" t="s">
        <v>7707</v>
      </c>
      <c r="H453" s="166" t="s">
        <v>7708</v>
      </c>
      <c r="I453" s="166" t="s">
        <v>7709</v>
      </c>
      <c r="K453" s="166" t="s">
        <v>219</v>
      </c>
      <c r="L453" s="166" t="s">
        <v>220</v>
      </c>
      <c r="M453" s="166" t="s">
        <v>7710</v>
      </c>
      <c r="N453" s="166" t="s">
        <v>7095</v>
      </c>
      <c r="O453" s="166" t="s">
        <v>221</v>
      </c>
      <c r="P453" s="166" t="s">
        <v>7095</v>
      </c>
      <c r="Q453" s="186">
        <v>5</v>
      </c>
      <c r="R453" s="186">
        <v>2</v>
      </c>
      <c r="S453" s="168">
        <v>10</v>
      </c>
      <c r="T453" s="59">
        <v>4</v>
      </c>
      <c r="U453" s="340"/>
      <c r="V453" s="340">
        <v>0</v>
      </c>
      <c r="W453" s="340"/>
      <c r="X453" s="340">
        <v>0</v>
      </c>
      <c r="Y453" s="183"/>
      <c r="Z453" s="183"/>
      <c r="AA453" s="183"/>
      <c r="AB453" s="166" t="s">
        <v>7530</v>
      </c>
      <c r="AC453" s="166" t="s">
        <v>7711</v>
      </c>
      <c r="AD453" s="203" t="s">
        <v>7712</v>
      </c>
      <c r="AE453" s="166" t="s">
        <v>7713</v>
      </c>
      <c r="AF453" s="203" t="s">
        <v>7714</v>
      </c>
      <c r="AG453" s="166" t="s">
        <v>7715</v>
      </c>
      <c r="AH453" s="166" t="s">
        <v>7716</v>
      </c>
      <c r="AI453" s="166" t="s">
        <v>7711</v>
      </c>
      <c r="AJ453" s="165" t="s">
        <v>7717</v>
      </c>
      <c r="AK453" s="203" t="s">
        <v>3765</v>
      </c>
      <c r="AL453" s="167">
        <v>0.114</v>
      </c>
      <c r="AM453" s="184">
        <v>29600</v>
      </c>
      <c r="AN453" s="186">
        <v>1.0920000000000001</v>
      </c>
      <c r="AO453" s="186">
        <v>0</v>
      </c>
      <c r="AP453" s="187">
        <v>1.0920000000000001</v>
      </c>
      <c r="AQ453" s="186">
        <v>1.0920000000000001</v>
      </c>
      <c r="AR453" s="186">
        <v>0</v>
      </c>
      <c r="AS453" s="186">
        <v>1.0920000000000001</v>
      </c>
      <c r="AT453" s="186">
        <v>32.760000000000005</v>
      </c>
      <c r="AU453" s="193" t="s">
        <v>231</v>
      </c>
      <c r="AV453" s="194"/>
      <c r="AW453" s="166" t="s">
        <v>325</v>
      </c>
      <c r="AX453" s="166" t="s">
        <v>7533</v>
      </c>
      <c r="AY453" s="257" t="s">
        <v>7718</v>
      </c>
      <c r="AZ453" s="166" t="s">
        <v>234</v>
      </c>
      <c r="BB453" s="196"/>
    </row>
    <row r="454" spans="1:54" s="166" customFormat="1" ht="15" customHeight="1" x14ac:dyDescent="0.25">
      <c r="A454" s="182">
        <v>946</v>
      </c>
      <c r="B454" s="555"/>
      <c r="C454" s="581"/>
      <c r="D454" s="700" t="s">
        <v>17138</v>
      </c>
      <c r="E454" s="166" t="s">
        <v>56</v>
      </c>
      <c r="F454" s="166" t="s">
        <v>6908</v>
      </c>
      <c r="G454" s="166" t="s">
        <v>7719</v>
      </c>
      <c r="H454" s="166" t="s">
        <v>7720</v>
      </c>
      <c r="I454" s="166" t="s">
        <v>7721</v>
      </c>
      <c r="K454" s="166" t="s">
        <v>732</v>
      </c>
      <c r="L454" s="166">
        <v>0</v>
      </c>
      <c r="M454" s="166" t="s">
        <v>317</v>
      </c>
      <c r="N454" s="166">
        <v>0</v>
      </c>
      <c r="O454" s="166" t="s">
        <v>317</v>
      </c>
      <c r="P454" s="166">
        <v>0</v>
      </c>
      <c r="Q454" s="186">
        <v>2</v>
      </c>
      <c r="R454" s="186">
        <v>2</v>
      </c>
      <c r="S454" s="168">
        <v>4</v>
      </c>
      <c r="T454" s="59">
        <v>1</v>
      </c>
      <c r="U454" s="340"/>
      <c r="V454" s="340">
        <v>0</v>
      </c>
      <c r="W454" s="340"/>
      <c r="X454" s="340">
        <v>0</v>
      </c>
      <c r="Y454" s="183"/>
      <c r="Z454" s="183"/>
      <c r="AA454" s="183"/>
      <c r="AB454" s="166" t="s">
        <v>7530</v>
      </c>
      <c r="AC454" s="166" t="s">
        <v>7722</v>
      </c>
      <c r="AD454" s="203">
        <v>1025003754412</v>
      </c>
      <c r="AE454" s="166" t="s">
        <v>7723</v>
      </c>
      <c r="AF454" s="203">
        <v>89852602315</v>
      </c>
      <c r="AH454" s="166" t="s">
        <v>7055</v>
      </c>
      <c r="AI454" s="166" t="s">
        <v>7722</v>
      </c>
      <c r="AJ454" s="165">
        <v>1025003754412</v>
      </c>
      <c r="AK454" s="166" t="s">
        <v>3765</v>
      </c>
      <c r="AL454" s="167">
        <v>0.114</v>
      </c>
      <c r="AM454" s="186">
        <v>6000</v>
      </c>
      <c r="AN454" s="186">
        <v>1.8739726027397261</v>
      </c>
      <c r="AO454" s="186">
        <v>0</v>
      </c>
      <c r="AP454" s="187">
        <v>1.8739726027397261</v>
      </c>
      <c r="AQ454" s="186">
        <v>1.8739726027397261</v>
      </c>
      <c r="AR454" s="186">
        <v>0</v>
      </c>
      <c r="AS454" s="186">
        <v>1.8739726027397261</v>
      </c>
      <c r="AT454" s="186">
        <v>56.219178082191782</v>
      </c>
      <c r="AU454" s="193" t="s">
        <v>231</v>
      </c>
      <c r="AV454" s="194"/>
      <c r="AW454" s="166" t="s">
        <v>325</v>
      </c>
      <c r="AX454" s="166" t="s">
        <v>7533</v>
      </c>
      <c r="AY454" s="257" t="s">
        <v>7724</v>
      </c>
      <c r="AZ454" s="166" t="s">
        <v>234</v>
      </c>
      <c r="BB454" s="196"/>
    </row>
    <row r="455" spans="1:54" s="166" customFormat="1" ht="15" customHeight="1" x14ac:dyDescent="0.25">
      <c r="A455" s="182">
        <v>947</v>
      </c>
      <c r="B455" s="555"/>
      <c r="C455" s="581"/>
      <c r="D455" s="700" t="s">
        <v>17138</v>
      </c>
      <c r="E455" s="166" t="s">
        <v>56</v>
      </c>
      <c r="F455" s="166" t="s">
        <v>6908</v>
      </c>
      <c r="G455" s="166" t="s">
        <v>7725</v>
      </c>
      <c r="H455" s="166" t="s">
        <v>7726</v>
      </c>
      <c r="I455" s="166" t="s">
        <v>7727</v>
      </c>
      <c r="K455" s="166" t="s">
        <v>219</v>
      </c>
      <c r="L455" s="166" t="s">
        <v>220</v>
      </c>
      <c r="M455" s="166" t="s">
        <v>317</v>
      </c>
      <c r="N455" s="166">
        <v>0</v>
      </c>
      <c r="O455" s="166" t="s">
        <v>317</v>
      </c>
      <c r="P455" s="166">
        <v>0</v>
      </c>
      <c r="Q455" s="186">
        <v>3</v>
      </c>
      <c r="R455" s="186">
        <v>1.2</v>
      </c>
      <c r="S455" s="168">
        <v>3.5999999999999996</v>
      </c>
      <c r="T455" s="59">
        <v>7</v>
      </c>
      <c r="U455" s="340"/>
      <c r="V455" s="340">
        <v>2</v>
      </c>
      <c r="W455" s="340"/>
      <c r="X455" s="340">
        <v>1</v>
      </c>
      <c r="Y455" s="183"/>
      <c r="Z455" s="183"/>
      <c r="AA455" s="183"/>
      <c r="AB455" s="166" t="s">
        <v>7624</v>
      </c>
      <c r="AC455" s="166" t="s">
        <v>7728</v>
      </c>
      <c r="AD455" s="203" t="s">
        <v>7729</v>
      </c>
      <c r="AE455" s="166" t="s">
        <v>5595</v>
      </c>
      <c r="AF455" s="203" t="s">
        <v>7730</v>
      </c>
      <c r="AG455" s="166" t="s">
        <v>7731</v>
      </c>
      <c r="AH455" s="166" t="s">
        <v>5595</v>
      </c>
      <c r="AI455" s="166" t="s">
        <v>7728</v>
      </c>
      <c r="AJ455" s="165" t="s">
        <v>7732</v>
      </c>
      <c r="AK455" s="203" t="s">
        <v>3765</v>
      </c>
      <c r="AL455" s="167">
        <v>0.76</v>
      </c>
      <c r="AM455" s="184">
        <v>662</v>
      </c>
      <c r="AN455" s="186">
        <v>1.3779999999999999</v>
      </c>
      <c r="AO455" s="186">
        <v>0</v>
      </c>
      <c r="AP455" s="187">
        <v>1.3779999999999999</v>
      </c>
      <c r="AQ455" s="186">
        <v>1.3779999999999999</v>
      </c>
      <c r="AR455" s="186">
        <v>0</v>
      </c>
      <c r="AS455" s="186">
        <v>1.3779999999999999</v>
      </c>
      <c r="AT455" s="186">
        <v>41.339999999999996</v>
      </c>
      <c r="AU455" s="193" t="s">
        <v>231</v>
      </c>
      <c r="AV455" s="194"/>
      <c r="AW455" s="166" t="s">
        <v>325</v>
      </c>
      <c r="AX455" s="166" t="s">
        <v>7533</v>
      </c>
      <c r="AY455" s="257" t="s">
        <v>7733</v>
      </c>
      <c r="AZ455" s="166" t="s">
        <v>234</v>
      </c>
      <c r="BB455" s="196"/>
    </row>
    <row r="456" spans="1:54" s="166" customFormat="1" ht="15" customHeight="1" x14ac:dyDescent="0.25">
      <c r="A456" s="182">
        <v>948</v>
      </c>
      <c r="B456" s="555"/>
      <c r="C456" s="581"/>
      <c r="D456" s="700" t="s">
        <v>17138</v>
      </c>
      <c r="E456" s="166" t="s">
        <v>56</v>
      </c>
      <c r="F456" s="166" t="s">
        <v>6908</v>
      </c>
      <c r="G456" s="166" t="s">
        <v>7734</v>
      </c>
      <c r="H456" s="166" t="s">
        <v>7735</v>
      </c>
      <c r="I456" s="166" t="s">
        <v>7736</v>
      </c>
      <c r="K456" s="166" t="s">
        <v>732</v>
      </c>
      <c r="M456" s="166" t="s">
        <v>317</v>
      </c>
      <c r="N456" s="166">
        <v>0</v>
      </c>
      <c r="O456" s="166" t="s">
        <v>317</v>
      </c>
      <c r="P456" s="166">
        <v>0</v>
      </c>
      <c r="Q456" s="186">
        <v>2</v>
      </c>
      <c r="R456" s="186">
        <v>2</v>
      </c>
      <c r="S456" s="168">
        <v>4</v>
      </c>
      <c r="T456" s="59">
        <v>0</v>
      </c>
      <c r="U456" s="340" t="s">
        <v>7737</v>
      </c>
      <c r="V456" s="340">
        <v>0</v>
      </c>
      <c r="W456" s="340"/>
      <c r="X456" s="340">
        <v>1</v>
      </c>
      <c r="Y456" s="183"/>
      <c r="Z456" s="183"/>
      <c r="AA456" s="183"/>
      <c r="AB456" s="166" t="s">
        <v>7624</v>
      </c>
      <c r="AC456" s="166" t="s">
        <v>7738</v>
      </c>
      <c r="AD456" s="203" t="s">
        <v>7739</v>
      </c>
      <c r="AE456" s="166" t="s">
        <v>7740</v>
      </c>
      <c r="AF456" s="203" t="s">
        <v>7741</v>
      </c>
      <c r="AG456" s="166" t="s">
        <v>7742</v>
      </c>
      <c r="AH456" s="166" t="s">
        <v>7705</v>
      </c>
      <c r="AI456" s="166" t="s">
        <v>7738</v>
      </c>
      <c r="AJ456" s="165" t="s">
        <v>7743</v>
      </c>
      <c r="AK456" s="203" t="s">
        <v>3765</v>
      </c>
      <c r="AL456" s="167">
        <v>0.76</v>
      </c>
      <c r="AM456" s="184">
        <v>180</v>
      </c>
      <c r="AN456" s="186">
        <v>0.375</v>
      </c>
      <c r="AO456" s="186">
        <v>0</v>
      </c>
      <c r="AP456" s="187">
        <v>0.375</v>
      </c>
      <c r="AQ456" s="186">
        <v>0.375</v>
      </c>
      <c r="AR456" s="186">
        <v>0</v>
      </c>
      <c r="AS456" s="186">
        <v>0.375</v>
      </c>
      <c r="AT456" s="186">
        <v>11.25</v>
      </c>
      <c r="AU456" s="193" t="s">
        <v>231</v>
      </c>
      <c r="AV456" s="194"/>
      <c r="AW456" s="166" t="s">
        <v>325</v>
      </c>
      <c r="AX456" s="166" t="s">
        <v>7533</v>
      </c>
      <c r="AY456" s="257" t="s">
        <v>7744</v>
      </c>
      <c r="AZ456" s="166" t="s">
        <v>234</v>
      </c>
      <c r="BB456" s="196"/>
    </row>
    <row r="457" spans="1:54" s="166" customFormat="1" ht="15" customHeight="1" x14ac:dyDescent="0.25">
      <c r="A457" s="182">
        <v>949</v>
      </c>
      <c r="B457" s="555"/>
      <c r="C457" s="581"/>
      <c r="D457" s="700" t="s">
        <v>17138</v>
      </c>
      <c r="E457" s="166" t="s">
        <v>56</v>
      </c>
      <c r="F457" s="166" t="s">
        <v>6908</v>
      </c>
      <c r="G457" s="166" t="s">
        <v>7745</v>
      </c>
      <c r="H457" s="166" t="s">
        <v>7746</v>
      </c>
      <c r="I457" s="166" t="s">
        <v>7747</v>
      </c>
      <c r="K457" s="166" t="s">
        <v>219</v>
      </c>
      <c r="L457" s="166" t="s">
        <v>220</v>
      </c>
      <c r="M457" s="166" t="s">
        <v>221</v>
      </c>
      <c r="N457" s="166" t="s">
        <v>7095</v>
      </c>
      <c r="O457" s="166" t="s">
        <v>221</v>
      </c>
      <c r="P457" s="166" t="s">
        <v>7095</v>
      </c>
      <c r="Q457" s="186">
        <v>4</v>
      </c>
      <c r="R457" s="186">
        <v>2</v>
      </c>
      <c r="S457" s="168">
        <v>8</v>
      </c>
      <c r="T457" s="59">
        <v>3</v>
      </c>
      <c r="U457" s="340"/>
      <c r="V457" s="340">
        <v>0</v>
      </c>
      <c r="W457" s="340"/>
      <c r="X457" s="340">
        <v>0</v>
      </c>
      <c r="Y457" s="183"/>
      <c r="Z457" s="183"/>
      <c r="AA457" s="183"/>
      <c r="AB457" s="166" t="s">
        <v>318</v>
      </c>
      <c r="AC457" s="166" t="s">
        <v>7748</v>
      </c>
      <c r="AD457" s="203">
        <v>1035005904933</v>
      </c>
      <c r="AE457" s="166" t="s">
        <v>7740</v>
      </c>
      <c r="AF457" s="203" t="s">
        <v>7749</v>
      </c>
      <c r="AG457" s="166" t="s">
        <v>7750</v>
      </c>
      <c r="AH457" s="166" t="s">
        <v>7705</v>
      </c>
      <c r="AI457" s="166" t="s">
        <v>7748</v>
      </c>
      <c r="AJ457" s="165" t="s">
        <v>7751</v>
      </c>
      <c r="AK457" s="203" t="s">
        <v>3765</v>
      </c>
      <c r="AL457" s="167">
        <v>0.114</v>
      </c>
      <c r="AM457" s="184">
        <v>19500</v>
      </c>
      <c r="AN457" s="186">
        <v>1.33</v>
      </c>
      <c r="AO457" s="186">
        <v>0</v>
      </c>
      <c r="AP457" s="187">
        <v>1.33</v>
      </c>
      <c r="AQ457" s="186">
        <v>1.33</v>
      </c>
      <c r="AR457" s="186">
        <v>0</v>
      </c>
      <c r="AS457" s="186">
        <v>1.33</v>
      </c>
      <c r="AT457" s="186">
        <v>39.900000000000006</v>
      </c>
      <c r="AU457" s="193" t="s">
        <v>231</v>
      </c>
      <c r="AV457" s="194"/>
      <c r="AW457" s="166" t="s">
        <v>325</v>
      </c>
      <c r="AX457" s="166" t="s">
        <v>7533</v>
      </c>
      <c r="AY457" s="257" t="s">
        <v>7752</v>
      </c>
      <c r="AZ457" s="166" t="s">
        <v>234</v>
      </c>
      <c r="BB457" s="196"/>
    </row>
    <row r="458" spans="1:54" s="166" customFormat="1" ht="15" customHeight="1" x14ac:dyDescent="0.25">
      <c r="A458" s="182">
        <v>950</v>
      </c>
      <c r="B458" s="555"/>
      <c r="C458" s="581"/>
      <c r="D458" s="700" t="s">
        <v>17141</v>
      </c>
      <c r="E458" s="166" t="s">
        <v>57</v>
      </c>
      <c r="F458" s="166" t="s">
        <v>6908</v>
      </c>
      <c r="G458" s="166" t="s">
        <v>7753</v>
      </c>
      <c r="H458" s="166" t="s">
        <v>7754</v>
      </c>
      <c r="I458" s="166" t="s">
        <v>7755</v>
      </c>
      <c r="K458" s="166" t="s">
        <v>219</v>
      </c>
      <c r="L458" s="166" t="s">
        <v>3311</v>
      </c>
      <c r="M458" s="166" t="s">
        <v>317</v>
      </c>
      <c r="N458" s="166">
        <v>0</v>
      </c>
      <c r="O458" s="166" t="s">
        <v>317</v>
      </c>
      <c r="P458" s="166">
        <v>0</v>
      </c>
      <c r="Q458" s="186">
        <v>2</v>
      </c>
      <c r="R458" s="186">
        <v>1.5</v>
      </c>
      <c r="S458" s="168">
        <v>3</v>
      </c>
      <c r="T458" s="59">
        <v>0</v>
      </c>
      <c r="U458" s="340"/>
      <c r="V458" s="340">
        <v>1</v>
      </c>
      <c r="W458" s="340"/>
      <c r="X458" s="340">
        <v>1</v>
      </c>
      <c r="Y458" s="183"/>
      <c r="Z458" s="183"/>
      <c r="AA458" s="183"/>
      <c r="AB458" s="166" t="s">
        <v>7530</v>
      </c>
      <c r="AC458" s="166" t="s">
        <v>7756</v>
      </c>
      <c r="AD458" s="228" t="s">
        <v>7757</v>
      </c>
      <c r="AE458" s="166" t="s">
        <v>7758</v>
      </c>
      <c r="AF458" s="166" t="s">
        <v>7759</v>
      </c>
      <c r="AG458" s="166" t="s">
        <v>7760</v>
      </c>
      <c r="AH458" s="166" t="s">
        <v>7758</v>
      </c>
      <c r="AI458" s="166" t="s">
        <v>7761</v>
      </c>
      <c r="AJ458" s="165" t="s">
        <v>7762</v>
      </c>
      <c r="AK458" s="166" t="s">
        <v>3765</v>
      </c>
      <c r="AL458" s="167">
        <v>0.114</v>
      </c>
      <c r="AM458" s="184">
        <v>10000</v>
      </c>
      <c r="AN458" s="186">
        <v>0.96</v>
      </c>
      <c r="AO458" s="186">
        <v>0</v>
      </c>
      <c r="AP458" s="187">
        <v>0.96</v>
      </c>
      <c r="AQ458" s="186">
        <v>0.96</v>
      </c>
      <c r="AR458" s="186">
        <v>0</v>
      </c>
      <c r="AS458" s="186">
        <v>0.96</v>
      </c>
      <c r="AT458" s="186">
        <v>28.799999999999997</v>
      </c>
      <c r="AU458" s="193" t="s">
        <v>231</v>
      </c>
      <c r="AV458" s="194"/>
      <c r="AW458" s="166" t="s">
        <v>325</v>
      </c>
      <c r="AX458" s="166" t="s">
        <v>7533</v>
      </c>
      <c r="AY458" s="195" t="s">
        <v>7763</v>
      </c>
      <c r="AZ458" s="166" t="s">
        <v>234</v>
      </c>
      <c r="BB458" s="196"/>
    </row>
    <row r="459" spans="1:54" s="166" customFormat="1" ht="15" customHeight="1" x14ac:dyDescent="0.25">
      <c r="A459" s="182">
        <v>951</v>
      </c>
      <c r="B459" s="555"/>
      <c r="C459" s="581"/>
      <c r="D459" s="700" t="s">
        <v>17140</v>
      </c>
      <c r="E459" s="166" t="s">
        <v>57</v>
      </c>
      <c r="F459" s="166" t="s">
        <v>6908</v>
      </c>
      <c r="G459" s="166" t="s">
        <v>7764</v>
      </c>
      <c r="H459" s="166" t="s">
        <v>7765</v>
      </c>
      <c r="I459" s="166" t="s">
        <v>7766</v>
      </c>
      <c r="K459" s="166" t="s">
        <v>219</v>
      </c>
      <c r="L459" s="166" t="s">
        <v>220</v>
      </c>
      <c r="M459" s="166" t="s">
        <v>221</v>
      </c>
      <c r="N459" s="166" t="s">
        <v>879</v>
      </c>
      <c r="O459" s="166" t="s">
        <v>317</v>
      </c>
      <c r="P459" s="166">
        <v>0</v>
      </c>
      <c r="Q459" s="186">
        <v>3</v>
      </c>
      <c r="R459" s="186">
        <v>2</v>
      </c>
      <c r="S459" s="168">
        <v>6</v>
      </c>
      <c r="T459" s="59">
        <v>1</v>
      </c>
      <c r="U459" s="340"/>
      <c r="V459" s="340">
        <v>0</v>
      </c>
      <c r="W459" s="340"/>
      <c r="X459" s="340">
        <v>0</v>
      </c>
      <c r="Y459" s="183"/>
      <c r="Z459" s="183"/>
      <c r="AA459" s="183"/>
      <c r="AB459" s="166" t="s">
        <v>7530</v>
      </c>
      <c r="AC459" s="166" t="s">
        <v>7767</v>
      </c>
      <c r="AD459" s="228" t="s">
        <v>7768</v>
      </c>
      <c r="AE459" s="166" t="s">
        <v>3359</v>
      </c>
      <c r="AF459" s="166" t="s">
        <v>7769</v>
      </c>
      <c r="AG459" s="166" t="s">
        <v>230</v>
      </c>
      <c r="AH459" s="166" t="s">
        <v>3359</v>
      </c>
      <c r="AI459" s="166" t="s">
        <v>7770</v>
      </c>
      <c r="AJ459" s="165" t="s">
        <v>7771</v>
      </c>
      <c r="AK459" s="166" t="s">
        <v>3765</v>
      </c>
      <c r="AL459" s="167">
        <v>0.114</v>
      </c>
      <c r="AM459" s="184">
        <v>6200</v>
      </c>
      <c r="AN459" s="186">
        <v>1.9364383561643836</v>
      </c>
      <c r="AO459" s="186">
        <v>0</v>
      </c>
      <c r="AP459" s="187">
        <v>1.9364383561643836</v>
      </c>
      <c r="AQ459" s="186">
        <v>1.9364383561643836</v>
      </c>
      <c r="AR459" s="186">
        <v>0</v>
      </c>
      <c r="AS459" s="186">
        <v>1.9364383561643836</v>
      </c>
      <c r="AT459" s="186">
        <v>58.093150684931508</v>
      </c>
      <c r="AU459" s="193" t="s">
        <v>231</v>
      </c>
      <c r="AV459" s="194"/>
      <c r="AW459" s="166" t="s">
        <v>325</v>
      </c>
      <c r="AX459" s="166" t="s">
        <v>7533</v>
      </c>
      <c r="AY459" s="195" t="s">
        <v>7772</v>
      </c>
      <c r="AZ459" s="166" t="s">
        <v>234</v>
      </c>
      <c r="BB459" s="196"/>
    </row>
    <row r="460" spans="1:54" s="166" customFormat="1" ht="15" customHeight="1" x14ac:dyDescent="0.25">
      <c r="A460" s="182">
        <v>952</v>
      </c>
      <c r="B460" s="555"/>
      <c r="C460" s="581"/>
      <c r="D460" s="700" t="s">
        <v>17138</v>
      </c>
      <c r="E460" s="166" t="s">
        <v>57</v>
      </c>
      <c r="F460" s="166" t="s">
        <v>6908</v>
      </c>
      <c r="G460" s="166" t="s">
        <v>16763</v>
      </c>
      <c r="H460" s="166" t="s">
        <v>7774</v>
      </c>
      <c r="I460" s="166" t="s">
        <v>7775</v>
      </c>
      <c r="K460" s="166" t="s">
        <v>219</v>
      </c>
      <c r="L460" s="166" t="s">
        <v>220</v>
      </c>
      <c r="M460" s="166" t="s">
        <v>221</v>
      </c>
      <c r="N460" s="166" t="s">
        <v>222</v>
      </c>
      <c r="O460" s="166" t="s">
        <v>317</v>
      </c>
      <c r="P460" s="166">
        <v>0</v>
      </c>
      <c r="Q460" s="186">
        <v>7</v>
      </c>
      <c r="R460" s="186">
        <v>2</v>
      </c>
      <c r="S460" s="168">
        <v>14</v>
      </c>
      <c r="T460" s="59">
        <v>3</v>
      </c>
      <c r="U460" s="340"/>
      <c r="V460" s="340">
        <v>0</v>
      </c>
      <c r="W460" s="340"/>
      <c r="X460" s="340">
        <v>0</v>
      </c>
      <c r="Y460" s="183"/>
      <c r="Z460" s="183"/>
      <c r="AA460" s="183"/>
      <c r="AB460" s="166" t="s">
        <v>7776</v>
      </c>
      <c r="AC460" s="166" t="s">
        <v>7777</v>
      </c>
      <c r="AD460" s="228" t="s">
        <v>7778</v>
      </c>
      <c r="AE460" s="166" t="s">
        <v>7779</v>
      </c>
      <c r="AF460" s="166" t="s">
        <v>7780</v>
      </c>
      <c r="AG460" s="171" t="s">
        <v>7781</v>
      </c>
      <c r="AH460" s="166" t="s">
        <v>7782</v>
      </c>
      <c r="AI460" s="166" t="s">
        <v>7783</v>
      </c>
      <c r="AJ460" s="165" t="s">
        <v>7784</v>
      </c>
      <c r="AK460" s="166" t="s">
        <v>3765</v>
      </c>
      <c r="AL460" s="167">
        <v>0.114</v>
      </c>
      <c r="AM460" s="184">
        <v>6000</v>
      </c>
      <c r="AN460" s="186">
        <v>1.4301369863013698</v>
      </c>
      <c r="AO460" s="186">
        <v>0</v>
      </c>
      <c r="AP460" s="187">
        <v>1.4301369863013698</v>
      </c>
      <c r="AQ460" s="186">
        <v>1.4301369863013698</v>
      </c>
      <c r="AR460" s="186">
        <v>0</v>
      </c>
      <c r="AS460" s="186">
        <v>1.4301369863013698</v>
      </c>
      <c r="AT460" s="186">
        <v>42.904109589041092</v>
      </c>
      <c r="AU460" s="193" t="s">
        <v>231</v>
      </c>
      <c r="AV460" s="194"/>
      <c r="AW460" s="166" t="s">
        <v>325</v>
      </c>
      <c r="AX460" s="166" t="s">
        <v>7533</v>
      </c>
      <c r="AY460" s="231" t="s">
        <v>7785</v>
      </c>
      <c r="AZ460" s="166" t="s">
        <v>234</v>
      </c>
      <c r="BB460" s="196"/>
    </row>
    <row r="461" spans="1:54" s="166" customFormat="1" ht="15" customHeight="1" x14ac:dyDescent="0.25">
      <c r="A461" s="182">
        <v>953</v>
      </c>
      <c r="B461" s="555"/>
      <c r="C461" s="581"/>
      <c r="D461" s="700" t="s">
        <v>17141</v>
      </c>
      <c r="E461" s="166" t="s">
        <v>57</v>
      </c>
      <c r="F461" s="166" t="s">
        <v>1509</v>
      </c>
      <c r="G461" s="166" t="s">
        <v>7786</v>
      </c>
      <c r="H461" s="166" t="s">
        <v>7787</v>
      </c>
      <c r="I461" s="166" t="s">
        <v>7788</v>
      </c>
      <c r="K461" s="166" t="s">
        <v>219</v>
      </c>
      <c r="L461" s="166" t="s">
        <v>220</v>
      </c>
      <c r="M461" s="166" t="s">
        <v>221</v>
      </c>
      <c r="N461" s="166" t="s">
        <v>879</v>
      </c>
      <c r="O461" s="166" t="s">
        <v>317</v>
      </c>
      <c r="P461" s="166">
        <v>0</v>
      </c>
      <c r="Q461" s="186">
        <v>3</v>
      </c>
      <c r="R461" s="186">
        <v>2</v>
      </c>
      <c r="S461" s="168">
        <v>6</v>
      </c>
      <c r="T461" s="59">
        <v>2</v>
      </c>
      <c r="U461" s="340"/>
      <c r="V461" s="340">
        <v>0</v>
      </c>
      <c r="W461" s="340"/>
      <c r="X461" s="340">
        <v>0</v>
      </c>
      <c r="Y461" s="183"/>
      <c r="Z461" s="183"/>
      <c r="AA461" s="183"/>
      <c r="AB461" s="166" t="s">
        <v>1025</v>
      </c>
      <c r="AC461" s="166" t="s">
        <v>7789</v>
      </c>
      <c r="AD461" s="228" t="s">
        <v>7790</v>
      </c>
      <c r="AE461" s="166" t="s">
        <v>5722</v>
      </c>
      <c r="AF461" s="166" t="s">
        <v>7791</v>
      </c>
      <c r="AG461" s="171" t="s">
        <v>7792</v>
      </c>
      <c r="AH461" s="166" t="s">
        <v>5722</v>
      </c>
      <c r="AI461" s="166" t="s">
        <v>16285</v>
      </c>
      <c r="AJ461" s="165">
        <v>1137746478022</v>
      </c>
      <c r="AK461" s="166" t="s">
        <v>1509</v>
      </c>
      <c r="AL461" s="167">
        <v>0.76</v>
      </c>
      <c r="AM461" s="184">
        <v>15</v>
      </c>
      <c r="AN461" s="186">
        <v>2.1863013698630138</v>
      </c>
      <c r="AO461" s="186">
        <v>0</v>
      </c>
      <c r="AP461" s="187">
        <v>2.1863013698630138</v>
      </c>
      <c r="AQ461" s="186">
        <v>2.1863013698630138</v>
      </c>
      <c r="AR461" s="186">
        <v>0</v>
      </c>
      <c r="AS461" s="186">
        <v>2.1863013698630138</v>
      </c>
      <c r="AT461" s="186">
        <v>65.589041095890408</v>
      </c>
      <c r="AU461" s="193" t="s">
        <v>231</v>
      </c>
      <c r="AV461" s="194"/>
      <c r="AW461" s="166" t="s">
        <v>325</v>
      </c>
      <c r="AX461" s="166" t="s">
        <v>1509</v>
      </c>
      <c r="AY461" s="195" t="s">
        <v>7793</v>
      </c>
      <c r="AZ461" s="166" t="s">
        <v>234</v>
      </c>
      <c r="BB461" s="196"/>
    </row>
    <row r="462" spans="1:54" s="166" customFormat="1" ht="15" customHeight="1" x14ac:dyDescent="0.25">
      <c r="A462" s="182">
        <v>954</v>
      </c>
      <c r="B462" s="555"/>
      <c r="C462" s="581"/>
      <c r="D462" s="700" t="s">
        <v>17138</v>
      </c>
      <c r="E462" s="166" t="s">
        <v>57</v>
      </c>
      <c r="F462" s="166" t="s">
        <v>6908</v>
      </c>
      <c r="G462" s="166" t="s">
        <v>7773</v>
      </c>
      <c r="H462" s="166" t="s">
        <v>7794</v>
      </c>
      <c r="I462" s="166" t="s">
        <v>7795</v>
      </c>
      <c r="K462" s="166" t="s">
        <v>219</v>
      </c>
      <c r="L462" s="166" t="s">
        <v>220</v>
      </c>
      <c r="M462" s="166" t="s">
        <v>221</v>
      </c>
      <c r="N462" s="166" t="s">
        <v>879</v>
      </c>
      <c r="O462" s="166" t="s">
        <v>317</v>
      </c>
      <c r="P462" s="166">
        <v>0</v>
      </c>
      <c r="Q462" s="186">
        <v>4</v>
      </c>
      <c r="R462" s="186">
        <v>2</v>
      </c>
      <c r="S462" s="168">
        <v>8</v>
      </c>
      <c r="T462" s="59">
        <v>2</v>
      </c>
      <c r="U462" s="340"/>
      <c r="V462" s="340">
        <v>0</v>
      </c>
      <c r="W462" s="340"/>
      <c r="X462" s="340">
        <v>0</v>
      </c>
      <c r="Y462" s="183"/>
      <c r="Z462" s="183"/>
      <c r="AA462" s="183"/>
      <c r="AB462" s="166" t="s">
        <v>318</v>
      </c>
      <c r="AC462" s="166" t="s">
        <v>7796</v>
      </c>
      <c r="AD462" s="166" t="s">
        <v>7797</v>
      </c>
      <c r="AE462" s="166" t="s">
        <v>7798</v>
      </c>
      <c r="AF462" s="166" t="s">
        <v>7799</v>
      </c>
      <c r="AG462" s="228" t="s">
        <v>7800</v>
      </c>
      <c r="AH462" s="166" t="s">
        <v>7801</v>
      </c>
      <c r="AI462" s="166" t="s">
        <v>7796</v>
      </c>
      <c r="AJ462" s="165" t="s">
        <v>7802</v>
      </c>
      <c r="AK462" s="166" t="s">
        <v>3765</v>
      </c>
      <c r="AL462" s="167">
        <v>0.114</v>
      </c>
      <c r="AM462" s="186">
        <v>1600</v>
      </c>
      <c r="AN462" s="186">
        <v>0.4997260273972603</v>
      </c>
      <c r="AO462" s="186">
        <v>0</v>
      </c>
      <c r="AP462" s="187">
        <v>0.4997260273972603</v>
      </c>
      <c r="AQ462" s="186">
        <v>0.4997260273972603</v>
      </c>
      <c r="AR462" s="186">
        <v>0</v>
      </c>
      <c r="AS462" s="186">
        <v>0.4997260273972603</v>
      </c>
      <c r="AT462" s="186">
        <v>14.991780821917809</v>
      </c>
      <c r="AU462" s="193" t="s">
        <v>231</v>
      </c>
      <c r="AV462" s="194"/>
      <c r="AW462" s="166" t="s">
        <v>325</v>
      </c>
      <c r="AX462" s="166" t="s">
        <v>7533</v>
      </c>
      <c r="AY462" s="195" t="s">
        <v>7785</v>
      </c>
      <c r="AZ462" s="166" t="s">
        <v>234</v>
      </c>
      <c r="BB462" s="196"/>
    </row>
    <row r="463" spans="1:54" s="519" customFormat="1" ht="27.75" customHeight="1" x14ac:dyDescent="0.25">
      <c r="A463" s="518">
        <v>956</v>
      </c>
      <c r="B463" s="557" t="s">
        <v>17088</v>
      </c>
      <c r="C463" s="664" t="s">
        <v>17090</v>
      </c>
      <c r="D463" s="701">
        <v>2020</v>
      </c>
      <c r="E463" s="519" t="s">
        <v>49</v>
      </c>
      <c r="F463" s="519" t="s">
        <v>1509</v>
      </c>
      <c r="G463" s="519" t="s">
        <v>7810</v>
      </c>
      <c r="H463" s="519" t="s">
        <v>7811</v>
      </c>
      <c r="I463" s="519" t="s">
        <v>7812</v>
      </c>
      <c r="K463" s="519" t="s">
        <v>219</v>
      </c>
      <c r="L463" s="519" t="s">
        <v>220</v>
      </c>
      <c r="M463" s="519" t="s">
        <v>221</v>
      </c>
      <c r="N463" s="519" t="s">
        <v>222</v>
      </c>
      <c r="O463" s="573" t="s">
        <v>221</v>
      </c>
      <c r="P463" s="573" t="s">
        <v>879</v>
      </c>
      <c r="Q463" s="520">
        <v>4</v>
      </c>
      <c r="R463" s="520">
        <v>1.5</v>
      </c>
      <c r="S463" s="521">
        <v>6</v>
      </c>
      <c r="T463" s="522">
        <v>3</v>
      </c>
      <c r="U463" s="523"/>
      <c r="V463" s="523">
        <v>0</v>
      </c>
      <c r="W463" s="523"/>
      <c r="X463" s="523">
        <v>0</v>
      </c>
      <c r="Y463" s="524"/>
      <c r="Z463" s="524"/>
      <c r="AA463" s="524"/>
      <c r="AB463" s="519" t="s">
        <v>318</v>
      </c>
      <c r="AC463" s="519" t="s">
        <v>7813</v>
      </c>
      <c r="AD463" s="519" t="s">
        <v>7814</v>
      </c>
      <c r="AE463" s="519" t="s">
        <v>3729</v>
      </c>
      <c r="AF463" s="519" t="s">
        <v>7815</v>
      </c>
      <c r="AG463" s="519" t="s">
        <v>7816</v>
      </c>
      <c r="AH463" s="519" t="s">
        <v>3729</v>
      </c>
      <c r="AI463" s="519" t="s">
        <v>7813</v>
      </c>
      <c r="AJ463" s="526">
        <v>1035005909069</v>
      </c>
      <c r="AK463" s="519" t="s">
        <v>3734</v>
      </c>
      <c r="AL463" s="520">
        <v>0.76</v>
      </c>
      <c r="AM463" s="520">
        <v>44</v>
      </c>
      <c r="AN463" s="520">
        <v>9.1616438356164384E-2</v>
      </c>
      <c r="AO463" s="520">
        <v>0</v>
      </c>
      <c r="AP463" s="528">
        <v>9.1616438356164384E-2</v>
      </c>
      <c r="AQ463" s="520">
        <v>9.1616438356164384E-2</v>
      </c>
      <c r="AR463" s="520">
        <v>0</v>
      </c>
      <c r="AS463" s="520">
        <v>9.1616438356164384E-2</v>
      </c>
      <c r="AT463" s="520">
        <v>2.7484931506849315</v>
      </c>
      <c r="AU463" s="529" t="s">
        <v>231</v>
      </c>
      <c r="AV463" s="530" t="s">
        <v>431</v>
      </c>
      <c r="AW463" s="519" t="s">
        <v>325</v>
      </c>
      <c r="AX463" s="519" t="s">
        <v>1509</v>
      </c>
      <c r="AY463" s="649" t="s">
        <v>7817</v>
      </c>
      <c r="AZ463" s="519" t="s">
        <v>234</v>
      </c>
      <c r="BB463" s="533"/>
    </row>
    <row r="464" spans="1:54" s="166" customFormat="1" ht="15" customHeight="1" x14ac:dyDescent="0.25">
      <c r="A464" s="182">
        <v>957</v>
      </c>
      <c r="B464" s="555"/>
      <c r="C464" s="581"/>
      <c r="D464" s="700" t="s">
        <v>17140</v>
      </c>
      <c r="E464" s="166" t="s">
        <v>49</v>
      </c>
      <c r="F464" s="166" t="s">
        <v>1509</v>
      </c>
      <c r="G464" s="166" t="s">
        <v>7818</v>
      </c>
      <c r="H464" s="166" t="s">
        <v>7819</v>
      </c>
      <c r="I464" s="166" t="s">
        <v>7820</v>
      </c>
      <c r="K464" s="166" t="s">
        <v>219</v>
      </c>
      <c r="L464" s="166" t="s">
        <v>316</v>
      </c>
      <c r="M464" s="166" t="s">
        <v>221</v>
      </c>
      <c r="N464" s="166" t="s">
        <v>222</v>
      </c>
      <c r="O464" s="166" t="s">
        <v>317</v>
      </c>
      <c r="P464" s="166">
        <v>0</v>
      </c>
      <c r="Q464" s="186">
        <v>3</v>
      </c>
      <c r="R464" s="186">
        <v>2</v>
      </c>
      <c r="S464" s="168">
        <v>6</v>
      </c>
      <c r="T464" s="59">
        <v>0</v>
      </c>
      <c r="U464" s="340"/>
      <c r="V464" s="340">
        <v>0</v>
      </c>
      <c r="W464" s="340"/>
      <c r="X464" s="340">
        <v>2</v>
      </c>
      <c r="Y464" s="183"/>
      <c r="Z464" s="183"/>
      <c r="AA464" s="183"/>
      <c r="AB464" s="166" t="s">
        <v>318</v>
      </c>
      <c r="AC464" s="166" t="s">
        <v>7821</v>
      </c>
      <c r="AD464" s="166" t="s">
        <v>7822</v>
      </c>
      <c r="AE464" s="166" t="s">
        <v>788</v>
      </c>
      <c r="AF464" s="166">
        <v>89263070673</v>
      </c>
      <c r="AG464" s="166" t="s">
        <v>7823</v>
      </c>
      <c r="AH464" s="166" t="s">
        <v>788</v>
      </c>
      <c r="AI464" s="166" t="s">
        <v>7821</v>
      </c>
      <c r="AJ464" s="165">
        <v>1035005900159</v>
      </c>
      <c r="AK464" s="166" t="s">
        <v>3734</v>
      </c>
      <c r="AL464" s="186">
        <v>0.76</v>
      </c>
      <c r="AM464" s="186">
        <v>166</v>
      </c>
      <c r="AN464" s="186">
        <v>0.33766666666666667</v>
      </c>
      <c r="AO464" s="186">
        <v>0</v>
      </c>
      <c r="AP464" s="187">
        <v>0.33766666666666667</v>
      </c>
      <c r="AQ464" s="186">
        <v>0.33766666666666667</v>
      </c>
      <c r="AR464" s="186">
        <v>0</v>
      </c>
      <c r="AS464" s="186">
        <v>0.33766666666666667</v>
      </c>
      <c r="AT464" s="186">
        <v>10.130000000000001</v>
      </c>
      <c r="AU464" s="193" t="s">
        <v>231</v>
      </c>
      <c r="AV464" s="194"/>
      <c r="AW464" s="166" t="s">
        <v>325</v>
      </c>
      <c r="AX464" s="166" t="s">
        <v>1509</v>
      </c>
      <c r="AY464" s="231" t="s">
        <v>7824</v>
      </c>
      <c r="AZ464" s="166" t="s">
        <v>234</v>
      </c>
      <c r="BB464" s="196"/>
    </row>
    <row r="465" spans="1:55" s="519" customFormat="1" ht="22.5" customHeight="1" x14ac:dyDescent="0.25">
      <c r="A465" s="518">
        <v>958</v>
      </c>
      <c r="B465" s="557" t="s">
        <v>17088</v>
      </c>
      <c r="C465" s="664" t="s">
        <v>17090</v>
      </c>
      <c r="D465" s="701">
        <v>2020</v>
      </c>
      <c r="E465" s="519" t="s">
        <v>49</v>
      </c>
      <c r="F465" s="519" t="s">
        <v>1509</v>
      </c>
      <c r="G465" s="519" t="s">
        <v>7825</v>
      </c>
      <c r="H465" s="519" t="s">
        <v>7826</v>
      </c>
      <c r="I465" s="519" t="s">
        <v>7827</v>
      </c>
      <c r="K465" s="519" t="s">
        <v>219</v>
      </c>
      <c r="L465" s="519" t="s">
        <v>316</v>
      </c>
      <c r="M465" s="519" t="s">
        <v>221</v>
      </c>
      <c r="N465" s="519" t="s">
        <v>222</v>
      </c>
      <c r="O465" s="573" t="s">
        <v>221</v>
      </c>
      <c r="P465" s="573" t="s">
        <v>879</v>
      </c>
      <c r="Q465" s="520">
        <v>4</v>
      </c>
      <c r="R465" s="520">
        <v>2</v>
      </c>
      <c r="S465" s="521">
        <v>8</v>
      </c>
      <c r="T465" s="522">
        <v>2</v>
      </c>
      <c r="U465" s="523"/>
      <c r="V465" s="523">
        <v>0</v>
      </c>
      <c r="W465" s="523"/>
      <c r="X465" s="523">
        <v>0</v>
      </c>
      <c r="Y465" s="524"/>
      <c r="Z465" s="524"/>
      <c r="AA465" s="524"/>
      <c r="AB465" s="519" t="s">
        <v>1509</v>
      </c>
      <c r="AC465" s="519" t="s">
        <v>7828</v>
      </c>
      <c r="AD465" s="519" t="s">
        <v>7829</v>
      </c>
      <c r="AE465" s="519" t="s">
        <v>3529</v>
      </c>
      <c r="AF465" s="519" t="s">
        <v>7830</v>
      </c>
      <c r="AG465" s="519" t="s">
        <v>230</v>
      </c>
      <c r="AH465" s="519" t="s">
        <v>3527</v>
      </c>
      <c r="AI465" s="519" t="s">
        <v>7828</v>
      </c>
      <c r="AJ465" s="526">
        <v>1025003757019</v>
      </c>
      <c r="AK465" s="519" t="s">
        <v>1509</v>
      </c>
      <c r="AL465" s="520">
        <v>0.76</v>
      </c>
      <c r="AM465" s="524">
        <v>87</v>
      </c>
      <c r="AN465" s="520">
        <v>0.16033333333333333</v>
      </c>
      <c r="AO465" s="520">
        <v>0</v>
      </c>
      <c r="AP465" s="528">
        <v>0.16033333333333333</v>
      </c>
      <c r="AQ465" s="520">
        <v>0.16033333333333333</v>
      </c>
      <c r="AR465" s="520">
        <v>0</v>
      </c>
      <c r="AS465" s="520">
        <v>0.16033333333333333</v>
      </c>
      <c r="AT465" s="520">
        <v>4.8099999999999996</v>
      </c>
      <c r="AU465" s="529" t="s">
        <v>231</v>
      </c>
      <c r="AV465" s="530" t="s">
        <v>431</v>
      </c>
      <c r="AW465" s="519" t="s">
        <v>325</v>
      </c>
      <c r="AX465" s="519" t="s">
        <v>1509</v>
      </c>
      <c r="AY465" s="649" t="s">
        <v>7831</v>
      </c>
      <c r="AZ465" s="519" t="s">
        <v>234</v>
      </c>
      <c r="BB465" s="533"/>
    </row>
    <row r="466" spans="1:55" s="166" customFormat="1" ht="15" customHeight="1" x14ac:dyDescent="0.25">
      <c r="A466" s="182">
        <v>959</v>
      </c>
      <c r="B466" s="555"/>
      <c r="C466" s="581"/>
      <c r="D466" s="700" t="s">
        <v>17139</v>
      </c>
      <c r="E466" s="166" t="s">
        <v>49</v>
      </c>
      <c r="F466" s="166" t="s">
        <v>1509</v>
      </c>
      <c r="G466" s="166" t="s">
        <v>7832</v>
      </c>
      <c r="H466" s="166" t="s">
        <v>7833</v>
      </c>
      <c r="I466" s="166" t="s">
        <v>7834</v>
      </c>
      <c r="K466" s="166" t="s">
        <v>219</v>
      </c>
      <c r="L466" s="166" t="s">
        <v>316</v>
      </c>
      <c r="M466" s="166" t="s">
        <v>221</v>
      </c>
      <c r="N466" s="166" t="s">
        <v>1337</v>
      </c>
      <c r="O466" s="166" t="s">
        <v>317</v>
      </c>
      <c r="P466" s="166">
        <v>0</v>
      </c>
      <c r="Q466" s="186">
        <v>4</v>
      </c>
      <c r="R466" s="186">
        <v>4</v>
      </c>
      <c r="S466" s="168">
        <v>16</v>
      </c>
      <c r="T466" s="59">
        <v>5</v>
      </c>
      <c r="U466" s="340"/>
      <c r="V466" s="340">
        <v>0</v>
      </c>
      <c r="W466" s="340"/>
      <c r="X466" s="340">
        <v>0</v>
      </c>
      <c r="Y466" s="183"/>
      <c r="Z466" s="183"/>
      <c r="AA466" s="183"/>
      <c r="AB466" s="166" t="s">
        <v>1509</v>
      </c>
      <c r="AC466" s="166" t="s">
        <v>7835</v>
      </c>
      <c r="AD466" s="166" t="s">
        <v>7836</v>
      </c>
      <c r="AE466" s="166" t="s">
        <v>7837</v>
      </c>
      <c r="AF466" s="166" t="s">
        <v>7838</v>
      </c>
      <c r="AG466" s="166" t="s">
        <v>7839</v>
      </c>
      <c r="AH466" s="166" t="s">
        <v>3529</v>
      </c>
      <c r="AI466" s="166" t="s">
        <v>7835</v>
      </c>
      <c r="AJ466" s="165">
        <v>1035005910510</v>
      </c>
      <c r="AK466" s="166" t="s">
        <v>1509</v>
      </c>
      <c r="AL466" s="186">
        <v>0.76</v>
      </c>
      <c r="AM466" s="183">
        <v>192</v>
      </c>
      <c r="AN466" s="186">
        <v>0.39978082191780828</v>
      </c>
      <c r="AO466" s="186">
        <v>0</v>
      </c>
      <c r="AP466" s="187">
        <v>0.39978082191780828</v>
      </c>
      <c r="AQ466" s="186">
        <v>0.39978082191780828</v>
      </c>
      <c r="AR466" s="186">
        <v>0</v>
      </c>
      <c r="AS466" s="186">
        <v>0.39978082191780828</v>
      </c>
      <c r="AT466" s="186">
        <v>11.993424657534248</v>
      </c>
      <c r="AU466" s="193" t="s">
        <v>231</v>
      </c>
      <c r="AV466" s="194"/>
      <c r="AW466" s="166" t="s">
        <v>325</v>
      </c>
      <c r="AX466" s="166" t="s">
        <v>1509</v>
      </c>
      <c r="AY466" s="231" t="s">
        <v>7840</v>
      </c>
      <c r="AZ466" s="166" t="s">
        <v>234</v>
      </c>
      <c r="BB466" s="196"/>
    </row>
    <row r="467" spans="1:55" s="519" customFormat="1" ht="30" customHeight="1" x14ac:dyDescent="0.25">
      <c r="A467" s="518">
        <v>960</v>
      </c>
      <c r="B467" s="557" t="s">
        <v>17088</v>
      </c>
      <c r="C467" s="664" t="s">
        <v>17090</v>
      </c>
      <c r="D467" s="701">
        <v>2020</v>
      </c>
      <c r="E467" s="519" t="s">
        <v>49</v>
      </c>
      <c r="F467" s="519" t="s">
        <v>1509</v>
      </c>
      <c r="G467" s="519" t="s">
        <v>16921</v>
      </c>
      <c r="H467" s="519" t="s">
        <v>16916</v>
      </c>
      <c r="I467" s="519" t="s">
        <v>16917</v>
      </c>
      <c r="J467" s="519" t="s">
        <v>221</v>
      </c>
      <c r="K467" s="519" t="s">
        <v>219</v>
      </c>
      <c r="L467" s="519" t="s">
        <v>316</v>
      </c>
      <c r="M467" s="519" t="s">
        <v>221</v>
      </c>
      <c r="N467" s="519" t="s">
        <v>222</v>
      </c>
      <c r="O467" s="519" t="s">
        <v>221</v>
      </c>
      <c r="P467" s="519" t="s">
        <v>222</v>
      </c>
      <c r="Q467" s="520">
        <v>7.5</v>
      </c>
      <c r="R467" s="520">
        <v>2.5</v>
      </c>
      <c r="S467" s="521">
        <v>19</v>
      </c>
      <c r="T467" s="522">
        <v>4</v>
      </c>
      <c r="U467" s="523"/>
      <c r="V467" s="523">
        <v>1</v>
      </c>
      <c r="W467" s="523"/>
      <c r="X467" s="523">
        <v>0</v>
      </c>
      <c r="Y467" s="524"/>
      <c r="Z467" s="524"/>
      <c r="AA467" s="524"/>
      <c r="AB467" s="519" t="s">
        <v>1509</v>
      </c>
      <c r="AC467" s="519" t="s">
        <v>7841</v>
      </c>
      <c r="AD467" s="519" t="s">
        <v>7842</v>
      </c>
      <c r="AE467" s="519" t="s">
        <v>3529</v>
      </c>
      <c r="AF467" s="519" t="s">
        <v>7843</v>
      </c>
      <c r="AG467" s="694" t="s">
        <v>16918</v>
      </c>
      <c r="AH467" s="519" t="s">
        <v>3529</v>
      </c>
      <c r="AI467" s="519" t="s">
        <v>7841</v>
      </c>
      <c r="AJ467" s="526">
        <v>1055005610440</v>
      </c>
      <c r="AK467" s="519" t="s">
        <v>1509</v>
      </c>
      <c r="AL467" s="520">
        <v>0.76</v>
      </c>
      <c r="AM467" s="524">
        <v>168</v>
      </c>
      <c r="AN467" s="527">
        <v>0.34980821917808219</v>
      </c>
      <c r="AO467" s="527">
        <v>0</v>
      </c>
      <c r="AP467" s="528">
        <v>0.34980821917808219</v>
      </c>
      <c r="AQ467" s="527">
        <v>0.34980821917808219</v>
      </c>
      <c r="AR467" s="527">
        <v>0</v>
      </c>
      <c r="AS467" s="527">
        <v>0.34980821917808219</v>
      </c>
      <c r="AT467" s="527">
        <v>10.494246575342466</v>
      </c>
      <c r="AU467" s="529" t="s">
        <v>231</v>
      </c>
      <c r="AV467" s="530" t="s">
        <v>431</v>
      </c>
      <c r="AW467" s="519" t="s">
        <v>325</v>
      </c>
      <c r="AX467" s="519" t="s">
        <v>1509</v>
      </c>
      <c r="AY467" s="649" t="s">
        <v>7844</v>
      </c>
      <c r="AZ467" s="519" t="s">
        <v>234</v>
      </c>
      <c r="BA467" s="576" t="s">
        <v>16919</v>
      </c>
      <c r="BB467" s="533"/>
      <c r="BC467" s="576" t="s">
        <v>16920</v>
      </c>
    </row>
    <row r="468" spans="1:55" s="166" customFormat="1" ht="15" customHeight="1" x14ac:dyDescent="0.25">
      <c r="A468" s="182">
        <v>961</v>
      </c>
      <c r="B468" s="555"/>
      <c r="C468" s="581"/>
      <c r="D468" s="700" t="s">
        <v>17140</v>
      </c>
      <c r="E468" s="166" t="s">
        <v>49</v>
      </c>
      <c r="F468" s="166" t="s">
        <v>1509</v>
      </c>
      <c r="G468" s="166" t="s">
        <v>7845</v>
      </c>
      <c r="H468" s="166" t="s">
        <v>7846</v>
      </c>
      <c r="I468" s="166" t="s">
        <v>7847</v>
      </c>
      <c r="K468" s="166" t="s">
        <v>219</v>
      </c>
      <c r="L468" s="166" t="s">
        <v>316</v>
      </c>
      <c r="M468" s="166" t="s">
        <v>317</v>
      </c>
      <c r="N468" s="166">
        <v>0</v>
      </c>
      <c r="O468" s="166" t="s">
        <v>317</v>
      </c>
      <c r="P468" s="166">
        <v>0</v>
      </c>
      <c r="Q468" s="186">
        <v>5</v>
      </c>
      <c r="R468" s="186">
        <v>2</v>
      </c>
      <c r="S468" s="168">
        <v>10</v>
      </c>
      <c r="T468" s="59">
        <v>1</v>
      </c>
      <c r="U468" s="340"/>
      <c r="V468" s="340">
        <v>0</v>
      </c>
      <c r="W468" s="340"/>
      <c r="X468" s="340">
        <v>0</v>
      </c>
      <c r="Y468" s="183"/>
      <c r="Z468" s="183"/>
      <c r="AA468" s="183"/>
      <c r="AB468" s="166" t="s">
        <v>1509</v>
      </c>
      <c r="AC468" s="166" t="s">
        <v>7848</v>
      </c>
      <c r="AD468" s="166" t="s">
        <v>7849</v>
      </c>
      <c r="AE468" s="166" t="s">
        <v>7850</v>
      </c>
      <c r="AF468" s="166" t="s">
        <v>7851</v>
      </c>
      <c r="AG468" s="166" t="s">
        <v>230</v>
      </c>
      <c r="AH468" s="166" t="s">
        <v>3529</v>
      </c>
      <c r="AI468" s="166" t="s">
        <v>7848</v>
      </c>
      <c r="AJ468" s="165">
        <v>1045005911004</v>
      </c>
      <c r="AK468" s="166" t="s">
        <v>1509</v>
      </c>
      <c r="AL468" s="186">
        <v>0.76</v>
      </c>
      <c r="AM468" s="183">
        <v>43</v>
      </c>
      <c r="AN468" s="186">
        <v>8.433333333333333E-2</v>
      </c>
      <c r="AO468" s="186">
        <v>0</v>
      </c>
      <c r="AP468" s="187">
        <v>8.433333333333333E-2</v>
      </c>
      <c r="AQ468" s="186">
        <v>8.433333333333333E-2</v>
      </c>
      <c r="AR468" s="186">
        <v>0</v>
      </c>
      <c r="AS468" s="186">
        <v>8.433333333333333E-2</v>
      </c>
      <c r="AT468" s="186">
        <v>2.5299999999999998</v>
      </c>
      <c r="AU468" s="193" t="s">
        <v>231</v>
      </c>
      <c r="AV468" s="194"/>
      <c r="AW468" s="166" t="s">
        <v>325</v>
      </c>
      <c r="AX468" s="166" t="s">
        <v>1509</v>
      </c>
      <c r="AY468" s="231" t="s">
        <v>7852</v>
      </c>
      <c r="AZ468" s="166" t="s">
        <v>234</v>
      </c>
      <c r="BB468" s="196"/>
    </row>
    <row r="469" spans="1:55" s="519" customFormat="1" ht="27" customHeight="1" x14ac:dyDescent="0.25">
      <c r="A469" s="518">
        <v>962</v>
      </c>
      <c r="B469" s="557" t="s">
        <v>17088</v>
      </c>
      <c r="C469" s="664" t="s">
        <v>17090</v>
      </c>
      <c r="D469" s="701">
        <v>2020</v>
      </c>
      <c r="E469" s="519" t="s">
        <v>49</v>
      </c>
      <c r="F469" s="519" t="s">
        <v>1509</v>
      </c>
      <c r="G469" s="519" t="s">
        <v>17118</v>
      </c>
      <c r="H469" s="519" t="s">
        <v>17120</v>
      </c>
      <c r="I469" s="519">
        <v>37056630</v>
      </c>
      <c r="J469" s="519" t="s">
        <v>221</v>
      </c>
      <c r="K469" s="519" t="s">
        <v>219</v>
      </c>
      <c r="L469" s="519" t="s">
        <v>316</v>
      </c>
      <c r="M469" s="519" t="s">
        <v>221</v>
      </c>
      <c r="N469" s="519" t="s">
        <v>222</v>
      </c>
      <c r="O469" s="519" t="s">
        <v>221</v>
      </c>
      <c r="P469" s="519" t="s">
        <v>222</v>
      </c>
      <c r="Q469" s="520">
        <v>4</v>
      </c>
      <c r="R469" s="520">
        <v>2</v>
      </c>
      <c r="S469" s="521">
        <v>8</v>
      </c>
      <c r="T469" s="522">
        <v>2</v>
      </c>
      <c r="U469" s="523"/>
      <c r="V469" s="523">
        <v>1</v>
      </c>
      <c r="W469" s="523"/>
      <c r="X469" s="523">
        <v>0</v>
      </c>
      <c r="Y469" s="524"/>
      <c r="Z469" s="524"/>
      <c r="AA469" s="524"/>
      <c r="AB469" s="519" t="s">
        <v>1509</v>
      </c>
      <c r="AC469" s="519" t="s">
        <v>7853</v>
      </c>
      <c r="AD469" s="519" t="s">
        <v>7854</v>
      </c>
      <c r="AE469" s="519" t="s">
        <v>7855</v>
      </c>
      <c r="AF469" s="519" t="s">
        <v>7856</v>
      </c>
      <c r="AG469" s="519" t="s">
        <v>7857</v>
      </c>
      <c r="AH469" s="519" t="s">
        <v>17119</v>
      </c>
      <c r="AI469" s="519" t="s">
        <v>7853</v>
      </c>
      <c r="AJ469" s="526">
        <v>1025003755127</v>
      </c>
      <c r="AK469" s="519" t="s">
        <v>1509</v>
      </c>
      <c r="AL469" s="520">
        <v>0.76</v>
      </c>
      <c r="AM469" s="524">
        <v>28</v>
      </c>
      <c r="AN469" s="527">
        <v>5.8301369863013701E-2</v>
      </c>
      <c r="AO469" s="527">
        <v>0</v>
      </c>
      <c r="AP469" s="528">
        <v>5.8301369863013701E-2</v>
      </c>
      <c r="AQ469" s="527">
        <v>5.8301369863013701E-2</v>
      </c>
      <c r="AR469" s="527">
        <v>0</v>
      </c>
      <c r="AS469" s="527">
        <v>5.8301369863013701E-2</v>
      </c>
      <c r="AT469" s="527">
        <v>1.749041095890411</v>
      </c>
      <c r="AU469" s="529" t="s">
        <v>231</v>
      </c>
      <c r="AV469" s="530" t="s">
        <v>431</v>
      </c>
      <c r="AW469" s="519" t="s">
        <v>325</v>
      </c>
      <c r="AX469" s="519" t="s">
        <v>1509</v>
      </c>
      <c r="AY469" s="649" t="s">
        <v>7858</v>
      </c>
      <c r="AZ469" s="519" t="s">
        <v>234</v>
      </c>
      <c r="BA469" s="519" t="s">
        <v>17121</v>
      </c>
      <c r="BB469" s="533"/>
      <c r="BC469" s="576" t="s">
        <v>17122</v>
      </c>
    </row>
    <row r="470" spans="1:55" s="166" customFormat="1" ht="15" customHeight="1" x14ac:dyDescent="0.25">
      <c r="A470" s="182">
        <v>963</v>
      </c>
      <c r="B470" s="555"/>
      <c r="C470" s="581"/>
      <c r="D470" s="700" t="s">
        <v>17140</v>
      </c>
      <c r="E470" s="166" t="s">
        <v>49</v>
      </c>
      <c r="F470" s="166" t="s">
        <v>1509</v>
      </c>
      <c r="G470" s="166" t="s">
        <v>7859</v>
      </c>
      <c r="H470" s="166" t="s">
        <v>7860</v>
      </c>
      <c r="I470" s="166" t="s">
        <v>7861</v>
      </c>
      <c r="K470" s="166" t="s">
        <v>219</v>
      </c>
      <c r="L470" s="166" t="s">
        <v>316</v>
      </c>
      <c r="M470" s="166" t="s">
        <v>317</v>
      </c>
      <c r="N470" s="166">
        <v>0</v>
      </c>
      <c r="O470" s="166" t="s">
        <v>317</v>
      </c>
      <c r="P470" s="166">
        <v>0</v>
      </c>
      <c r="Q470" s="186">
        <v>4.5</v>
      </c>
      <c r="R470" s="186">
        <v>2</v>
      </c>
      <c r="S470" s="168">
        <v>9</v>
      </c>
      <c r="T470" s="59">
        <v>0</v>
      </c>
      <c r="U470" s="340"/>
      <c r="V470" s="340">
        <v>0</v>
      </c>
      <c r="W470" s="340"/>
      <c r="X470" s="340">
        <v>1</v>
      </c>
      <c r="Y470" s="183"/>
      <c r="Z470" s="183"/>
      <c r="AA470" s="183"/>
      <c r="AB470" s="166" t="s">
        <v>1509</v>
      </c>
      <c r="AC470" s="166" t="s">
        <v>7862</v>
      </c>
      <c r="AD470" s="166" t="s">
        <v>7863</v>
      </c>
      <c r="AE470" s="166" t="s">
        <v>7864</v>
      </c>
      <c r="AF470" s="166" t="s">
        <v>7865</v>
      </c>
      <c r="AG470" s="166" t="s">
        <v>7866</v>
      </c>
      <c r="AH470" s="166" t="s">
        <v>3529</v>
      </c>
      <c r="AI470" s="166" t="s">
        <v>7862</v>
      </c>
      <c r="AJ470" s="165">
        <v>1025003754775</v>
      </c>
      <c r="AK470" s="166" t="s">
        <v>1509</v>
      </c>
      <c r="AL470" s="186">
        <v>0.76</v>
      </c>
      <c r="AM470" s="183">
        <v>81</v>
      </c>
      <c r="AN470" s="186">
        <v>0.16865753424657534</v>
      </c>
      <c r="AO470" s="186">
        <v>0</v>
      </c>
      <c r="AP470" s="187">
        <v>0.16865753424657534</v>
      </c>
      <c r="AQ470" s="186">
        <v>0.16865753424657534</v>
      </c>
      <c r="AR470" s="186">
        <v>0</v>
      </c>
      <c r="AS470" s="186">
        <v>0.16865753424657534</v>
      </c>
      <c r="AT470" s="186">
        <v>5.05972602739726</v>
      </c>
      <c r="AU470" s="193" t="s">
        <v>231</v>
      </c>
      <c r="AV470" s="194"/>
      <c r="AW470" s="166" t="s">
        <v>325</v>
      </c>
      <c r="AX470" s="166" t="s">
        <v>1509</v>
      </c>
      <c r="AY470" s="231" t="s">
        <v>7867</v>
      </c>
      <c r="AZ470" s="166" t="s">
        <v>234</v>
      </c>
      <c r="BB470" s="196"/>
    </row>
    <row r="471" spans="1:55" s="166" customFormat="1" ht="15" customHeight="1" x14ac:dyDescent="0.25">
      <c r="A471" s="182">
        <v>964</v>
      </c>
      <c r="B471" s="555"/>
      <c r="C471" s="581"/>
      <c r="D471" s="700" t="s">
        <v>17139</v>
      </c>
      <c r="E471" s="166" t="s">
        <v>49</v>
      </c>
      <c r="F471" s="166" t="s">
        <v>1509</v>
      </c>
      <c r="G471" s="166" t="s">
        <v>7868</v>
      </c>
      <c r="H471" s="166" t="s">
        <v>7869</v>
      </c>
      <c r="I471" s="166" t="s">
        <v>7870</v>
      </c>
      <c r="K471" s="166" t="s">
        <v>732</v>
      </c>
      <c r="L471" s="166">
        <v>0</v>
      </c>
      <c r="M471" s="166" t="s">
        <v>317</v>
      </c>
      <c r="N471" s="166">
        <v>0</v>
      </c>
      <c r="O471" s="166" t="s">
        <v>317</v>
      </c>
      <c r="P471" s="166">
        <v>0</v>
      </c>
      <c r="Q471" s="186">
        <v>8</v>
      </c>
      <c r="R471" s="186">
        <v>2</v>
      </c>
      <c r="S471" s="168">
        <v>16</v>
      </c>
      <c r="T471" s="59">
        <v>0</v>
      </c>
      <c r="U471" s="340"/>
      <c r="V471" s="340">
        <v>0</v>
      </c>
      <c r="W471" s="340"/>
      <c r="X471" s="340">
        <v>1</v>
      </c>
      <c r="Y471" s="183"/>
      <c r="Z471" s="183"/>
      <c r="AA471" s="183"/>
      <c r="AB471" s="166" t="s">
        <v>1509</v>
      </c>
      <c r="AC471" s="166" t="s">
        <v>7871</v>
      </c>
      <c r="AD471" s="166" t="s">
        <v>7872</v>
      </c>
      <c r="AE471" s="166" t="s">
        <v>3529</v>
      </c>
      <c r="AF471" s="166" t="s">
        <v>7873</v>
      </c>
      <c r="AG471" s="166" t="s">
        <v>7874</v>
      </c>
      <c r="AH471" s="166" t="s">
        <v>3527</v>
      </c>
      <c r="AI471" s="166" t="s">
        <v>7871</v>
      </c>
      <c r="AJ471" s="165">
        <v>1035005904560</v>
      </c>
      <c r="AK471" s="166" t="s">
        <v>1509</v>
      </c>
      <c r="AL471" s="186">
        <v>0.76</v>
      </c>
      <c r="AM471" s="183">
        <v>112</v>
      </c>
      <c r="AN471" s="186">
        <v>0.12233333333333334</v>
      </c>
      <c r="AO471" s="186">
        <v>0</v>
      </c>
      <c r="AP471" s="187">
        <v>0.12233333333333334</v>
      </c>
      <c r="AQ471" s="186">
        <v>0.12233333333333334</v>
      </c>
      <c r="AR471" s="186">
        <v>0</v>
      </c>
      <c r="AS471" s="186">
        <v>0.12233333333333334</v>
      </c>
      <c r="AT471" s="186">
        <v>3.67</v>
      </c>
      <c r="AU471" s="193" t="s">
        <v>231</v>
      </c>
      <c r="AV471" s="194"/>
      <c r="AW471" s="166" t="s">
        <v>325</v>
      </c>
      <c r="AX471" s="166" t="s">
        <v>1509</v>
      </c>
      <c r="AY471" s="231" t="s">
        <v>7875</v>
      </c>
      <c r="AZ471" s="166" t="s">
        <v>234</v>
      </c>
      <c r="BB471" s="196"/>
    </row>
    <row r="472" spans="1:55" s="166" customFormat="1" ht="15" customHeight="1" x14ac:dyDescent="0.25">
      <c r="A472" s="182">
        <v>966</v>
      </c>
      <c r="B472" s="555"/>
      <c r="C472" s="581"/>
      <c r="D472" s="700" t="s">
        <v>17140</v>
      </c>
      <c r="E472" s="166" t="s">
        <v>49</v>
      </c>
      <c r="F472" s="166" t="s">
        <v>1509</v>
      </c>
      <c r="G472" s="166" t="s">
        <v>7883</v>
      </c>
      <c r="H472" s="166" t="s">
        <v>7884</v>
      </c>
      <c r="I472" s="166" t="s">
        <v>7885</v>
      </c>
      <c r="K472" s="166" t="s">
        <v>219</v>
      </c>
      <c r="L472" s="166" t="s">
        <v>220</v>
      </c>
      <c r="M472" s="166" t="s">
        <v>221</v>
      </c>
      <c r="N472" s="166" t="s">
        <v>222</v>
      </c>
      <c r="O472" s="166" t="s">
        <v>317</v>
      </c>
      <c r="P472" s="166">
        <v>0</v>
      </c>
      <c r="Q472" s="186">
        <v>6</v>
      </c>
      <c r="R472" s="186">
        <v>2.5</v>
      </c>
      <c r="S472" s="168">
        <v>15</v>
      </c>
      <c r="T472" s="59">
        <v>3</v>
      </c>
      <c r="U472" s="340"/>
      <c r="V472" s="340">
        <v>0</v>
      </c>
      <c r="W472" s="340"/>
      <c r="X472" s="340">
        <v>0</v>
      </c>
      <c r="Y472" s="183"/>
      <c r="Z472" s="183"/>
      <c r="AA472" s="183"/>
      <c r="AB472" s="166" t="s">
        <v>1509</v>
      </c>
      <c r="AC472" s="166" t="s">
        <v>7886</v>
      </c>
      <c r="AD472" s="166" t="s">
        <v>7887</v>
      </c>
      <c r="AE472" s="166" t="s">
        <v>7888</v>
      </c>
      <c r="AF472" s="166" t="s">
        <v>7889</v>
      </c>
      <c r="AG472" s="166" t="s">
        <v>7890</v>
      </c>
      <c r="AH472" s="166" t="s">
        <v>3529</v>
      </c>
      <c r="AI472" s="166" t="s">
        <v>7886</v>
      </c>
      <c r="AJ472" s="165">
        <v>1055012501213</v>
      </c>
      <c r="AK472" s="166" t="s">
        <v>1509</v>
      </c>
      <c r="AL472" s="186">
        <v>0.76</v>
      </c>
      <c r="AM472" s="183">
        <v>86</v>
      </c>
      <c r="AN472" s="186">
        <v>0.15866666666666665</v>
      </c>
      <c r="AO472" s="186">
        <v>0</v>
      </c>
      <c r="AP472" s="187">
        <v>0.15866666666666665</v>
      </c>
      <c r="AQ472" s="186">
        <v>0.15866666666666665</v>
      </c>
      <c r="AR472" s="186">
        <v>0</v>
      </c>
      <c r="AS472" s="186">
        <v>0.15866666666666665</v>
      </c>
      <c r="AT472" s="186">
        <v>4.76</v>
      </c>
      <c r="AU472" s="193" t="s">
        <v>231</v>
      </c>
      <c r="AV472" s="194"/>
      <c r="AW472" s="166" t="s">
        <v>325</v>
      </c>
      <c r="AX472" s="166" t="s">
        <v>1509</v>
      </c>
      <c r="AY472" s="231" t="s">
        <v>7891</v>
      </c>
      <c r="AZ472" s="166" t="s">
        <v>234</v>
      </c>
      <c r="BB472" s="196"/>
    </row>
    <row r="473" spans="1:55" s="519" customFormat="1" ht="24" customHeight="1" x14ac:dyDescent="0.25">
      <c r="A473" s="518">
        <v>967</v>
      </c>
      <c r="B473" s="557" t="s">
        <v>17088</v>
      </c>
      <c r="C473" s="664" t="s">
        <v>17090</v>
      </c>
      <c r="D473" s="701">
        <v>2020</v>
      </c>
      <c r="E473" s="519" t="s">
        <v>49</v>
      </c>
      <c r="F473" s="519" t="s">
        <v>1509</v>
      </c>
      <c r="G473" s="519" t="s">
        <v>7892</v>
      </c>
      <c r="H473" s="519" t="s">
        <v>7893</v>
      </c>
      <c r="I473" s="519" t="s">
        <v>7894</v>
      </c>
      <c r="K473" s="519" t="s">
        <v>219</v>
      </c>
      <c r="L473" s="519" t="s">
        <v>316</v>
      </c>
      <c r="M473" s="519" t="s">
        <v>221</v>
      </c>
      <c r="N473" s="519" t="s">
        <v>1337</v>
      </c>
      <c r="O473" s="573" t="s">
        <v>221</v>
      </c>
      <c r="P473" s="573" t="s">
        <v>879</v>
      </c>
      <c r="Q473" s="520">
        <v>3</v>
      </c>
      <c r="R473" s="520">
        <v>2</v>
      </c>
      <c r="S473" s="521">
        <v>6</v>
      </c>
      <c r="T473" s="522">
        <v>2</v>
      </c>
      <c r="U473" s="523"/>
      <c r="V473" s="523">
        <v>0</v>
      </c>
      <c r="W473" s="523"/>
      <c r="X473" s="523">
        <v>0</v>
      </c>
      <c r="Y473" s="524"/>
      <c r="Z473" s="524"/>
      <c r="AA473" s="524"/>
      <c r="AB473" s="519" t="s">
        <v>1509</v>
      </c>
      <c r="AC473" s="519" t="s">
        <v>7895</v>
      </c>
      <c r="AD473" s="519" t="s">
        <v>7896</v>
      </c>
      <c r="AE473" s="519" t="s">
        <v>3529</v>
      </c>
      <c r="AF473" s="519" t="s">
        <v>7897</v>
      </c>
      <c r="AG473" s="519" t="s">
        <v>230</v>
      </c>
      <c r="AH473" s="519" t="s">
        <v>3529</v>
      </c>
      <c r="AI473" s="519" t="s">
        <v>7895</v>
      </c>
      <c r="AJ473" s="526">
        <v>1035005902403</v>
      </c>
      <c r="AK473" s="519" t="s">
        <v>1509</v>
      </c>
      <c r="AL473" s="520">
        <v>0.76</v>
      </c>
      <c r="AM473" s="524">
        <v>50</v>
      </c>
      <c r="AN473" s="520">
        <v>0.10410958904109589</v>
      </c>
      <c r="AO473" s="520">
        <v>0</v>
      </c>
      <c r="AP473" s="528">
        <v>0.10410958904109589</v>
      </c>
      <c r="AQ473" s="520">
        <v>0.10410958904109589</v>
      </c>
      <c r="AR473" s="520">
        <v>0</v>
      </c>
      <c r="AS473" s="520">
        <v>0.10410958904109589</v>
      </c>
      <c r="AT473" s="520">
        <v>3.1232876712328768</v>
      </c>
      <c r="AU473" s="529" t="s">
        <v>231</v>
      </c>
      <c r="AV473" s="530" t="s">
        <v>431</v>
      </c>
      <c r="AW473" s="519" t="s">
        <v>325</v>
      </c>
      <c r="AX473" s="519" t="s">
        <v>1509</v>
      </c>
      <c r="AY473" s="649" t="s">
        <v>7898</v>
      </c>
      <c r="AZ473" s="519" t="s">
        <v>234</v>
      </c>
      <c r="BB473" s="533"/>
    </row>
    <row r="474" spans="1:55" s="519" customFormat="1" ht="31.5" customHeight="1" x14ac:dyDescent="0.25">
      <c r="A474" s="518">
        <v>968</v>
      </c>
      <c r="B474" s="557" t="s">
        <v>17088</v>
      </c>
      <c r="C474" s="664" t="s">
        <v>17090</v>
      </c>
      <c r="D474" s="701">
        <v>2020</v>
      </c>
      <c r="E474" s="519" t="s">
        <v>49</v>
      </c>
      <c r="F474" s="519" t="s">
        <v>1509</v>
      </c>
      <c r="G474" s="519" t="s">
        <v>16991</v>
      </c>
      <c r="H474" s="519" t="s">
        <v>16987</v>
      </c>
      <c r="I474" s="519" t="s">
        <v>16988</v>
      </c>
      <c r="J474" s="519" t="s">
        <v>221</v>
      </c>
      <c r="K474" s="519" t="s">
        <v>219</v>
      </c>
      <c r="L474" s="519" t="s">
        <v>220</v>
      </c>
      <c r="M474" s="519" t="s">
        <v>221</v>
      </c>
      <c r="N474" s="519" t="s">
        <v>222</v>
      </c>
      <c r="O474" s="573" t="s">
        <v>221</v>
      </c>
      <c r="P474" s="573" t="s">
        <v>222</v>
      </c>
      <c r="Q474" s="520">
        <v>8</v>
      </c>
      <c r="R474" s="520">
        <v>2.4</v>
      </c>
      <c r="S474" s="521">
        <v>19.2</v>
      </c>
      <c r="T474" s="522">
        <v>4</v>
      </c>
      <c r="U474" s="523"/>
      <c r="V474" s="523">
        <v>1</v>
      </c>
      <c r="W474" s="523"/>
      <c r="X474" s="523">
        <v>1</v>
      </c>
      <c r="Y474" s="524"/>
      <c r="Z474" s="524"/>
      <c r="AA474" s="524"/>
      <c r="AB474" s="519" t="s">
        <v>1509</v>
      </c>
      <c r="AC474" s="519" t="s">
        <v>7899</v>
      </c>
      <c r="AD474" s="519" t="s">
        <v>7900</v>
      </c>
      <c r="AE474" s="519" t="s">
        <v>3708</v>
      </c>
      <c r="AF474" s="519" t="s">
        <v>7901</v>
      </c>
      <c r="AG474" s="667" t="s">
        <v>7902</v>
      </c>
      <c r="AH474" s="519" t="s">
        <v>3708</v>
      </c>
      <c r="AI474" s="519" t="s">
        <v>7899</v>
      </c>
      <c r="AJ474" s="526">
        <v>1035005909400</v>
      </c>
      <c r="AK474" s="519" t="s">
        <v>1509</v>
      </c>
      <c r="AL474" s="520">
        <v>0.76</v>
      </c>
      <c r="AM474" s="524">
        <v>135</v>
      </c>
      <c r="AN474" s="527">
        <v>0.28109589041095889</v>
      </c>
      <c r="AO474" s="527">
        <v>0</v>
      </c>
      <c r="AP474" s="528">
        <v>0.28109589041095889</v>
      </c>
      <c r="AQ474" s="527">
        <v>0.28109589041095889</v>
      </c>
      <c r="AR474" s="527">
        <v>0</v>
      </c>
      <c r="AS474" s="527">
        <v>0.28109589041095889</v>
      </c>
      <c r="AT474" s="527">
        <v>8.4328767123287669</v>
      </c>
      <c r="AU474" s="529" t="s">
        <v>231</v>
      </c>
      <c r="AV474" s="530" t="s">
        <v>431</v>
      </c>
      <c r="AW474" s="519" t="s">
        <v>325</v>
      </c>
      <c r="AX474" s="519" t="s">
        <v>1509</v>
      </c>
      <c r="AY474" s="649" t="s">
        <v>7903</v>
      </c>
      <c r="AZ474" s="519" t="s">
        <v>234</v>
      </c>
      <c r="BA474" s="576" t="s">
        <v>16989</v>
      </c>
      <c r="BB474" s="533"/>
      <c r="BC474" s="576" t="s">
        <v>16990</v>
      </c>
    </row>
    <row r="475" spans="1:55" s="519" customFormat="1" ht="28.5" customHeight="1" x14ac:dyDescent="0.25">
      <c r="A475" s="518">
        <v>969</v>
      </c>
      <c r="B475" s="557" t="s">
        <v>17088</v>
      </c>
      <c r="C475" s="664" t="s">
        <v>17090</v>
      </c>
      <c r="D475" s="701">
        <v>2020</v>
      </c>
      <c r="E475" s="519" t="s">
        <v>49</v>
      </c>
      <c r="F475" s="519" t="s">
        <v>1509</v>
      </c>
      <c r="G475" s="519" t="s">
        <v>16999</v>
      </c>
      <c r="H475" s="519" t="s">
        <v>16992</v>
      </c>
      <c r="I475" s="519" t="s">
        <v>16993</v>
      </c>
      <c r="J475" s="519" t="s">
        <v>221</v>
      </c>
      <c r="K475" s="519" t="s">
        <v>219</v>
      </c>
      <c r="L475" s="519" t="s">
        <v>316</v>
      </c>
      <c r="M475" s="519" t="s">
        <v>221</v>
      </c>
      <c r="N475" s="519" t="s">
        <v>222</v>
      </c>
      <c r="O475" s="573" t="s">
        <v>221</v>
      </c>
      <c r="P475" s="573" t="s">
        <v>879</v>
      </c>
      <c r="Q475" s="520">
        <v>2.5</v>
      </c>
      <c r="R475" s="520">
        <v>1.7</v>
      </c>
      <c r="S475" s="521">
        <v>4.25</v>
      </c>
      <c r="T475" s="522">
        <v>1</v>
      </c>
      <c r="U475" s="523"/>
      <c r="V475" s="523">
        <v>1</v>
      </c>
      <c r="W475" s="523"/>
      <c r="X475" s="523">
        <v>0</v>
      </c>
      <c r="Y475" s="524"/>
      <c r="Z475" s="524"/>
      <c r="AA475" s="524"/>
      <c r="AB475" s="519" t="s">
        <v>1509</v>
      </c>
      <c r="AC475" s="519" t="s">
        <v>16994</v>
      </c>
      <c r="AD475" s="519" t="s">
        <v>7904</v>
      </c>
      <c r="AE475" s="519" t="s">
        <v>3708</v>
      </c>
      <c r="AF475" s="519" t="s">
        <v>16995</v>
      </c>
      <c r="AG475" s="675" t="s">
        <v>16996</v>
      </c>
      <c r="AH475" s="519" t="s">
        <v>3708</v>
      </c>
      <c r="AI475" s="519" t="s">
        <v>16994</v>
      </c>
      <c r="AJ475" s="526">
        <v>1035005912480</v>
      </c>
      <c r="AK475" s="519" t="s">
        <v>1509</v>
      </c>
      <c r="AL475" s="520">
        <v>0.76</v>
      </c>
      <c r="AM475" s="524">
        <v>79</v>
      </c>
      <c r="AN475" s="527">
        <v>0.16449315068493151</v>
      </c>
      <c r="AO475" s="527">
        <v>0</v>
      </c>
      <c r="AP475" s="528">
        <v>0.16449315068493151</v>
      </c>
      <c r="AQ475" s="527">
        <v>0.16449315068493151</v>
      </c>
      <c r="AR475" s="527">
        <v>0</v>
      </c>
      <c r="AS475" s="527">
        <v>0.16449315068493151</v>
      </c>
      <c r="AT475" s="527">
        <v>4.9347945205479453</v>
      </c>
      <c r="AU475" s="529" t="s">
        <v>231</v>
      </c>
      <c r="AV475" s="530" t="s">
        <v>431</v>
      </c>
      <c r="AW475" s="519" t="s">
        <v>325</v>
      </c>
      <c r="AX475" s="519" t="s">
        <v>1509</v>
      </c>
      <c r="AY475" s="649" t="s">
        <v>7905</v>
      </c>
      <c r="AZ475" s="519" t="s">
        <v>234</v>
      </c>
      <c r="BA475" s="576" t="s">
        <v>16997</v>
      </c>
      <c r="BB475" s="533"/>
      <c r="BC475" s="576" t="s">
        <v>16998</v>
      </c>
    </row>
    <row r="476" spans="1:55" s="166" customFormat="1" ht="15" customHeight="1" x14ac:dyDescent="0.25">
      <c r="A476" s="182">
        <v>970</v>
      </c>
      <c r="B476" s="555"/>
      <c r="C476" s="581"/>
      <c r="D476" s="700" t="s">
        <v>17140</v>
      </c>
      <c r="E476" s="166" t="s">
        <v>49</v>
      </c>
      <c r="F476" s="166" t="s">
        <v>1509</v>
      </c>
      <c r="G476" s="166" t="s">
        <v>7906</v>
      </c>
      <c r="H476" s="166" t="s">
        <v>7907</v>
      </c>
      <c r="I476" s="166" t="s">
        <v>7908</v>
      </c>
      <c r="K476" s="166" t="s">
        <v>219</v>
      </c>
      <c r="L476" s="166" t="s">
        <v>316</v>
      </c>
      <c r="M476" s="166" t="s">
        <v>221</v>
      </c>
      <c r="N476" s="166" t="s">
        <v>222</v>
      </c>
      <c r="O476" s="166" t="s">
        <v>317</v>
      </c>
      <c r="P476" s="166">
        <v>0</v>
      </c>
      <c r="Q476" s="186">
        <v>5</v>
      </c>
      <c r="R476" s="186">
        <v>2</v>
      </c>
      <c r="S476" s="168">
        <v>10</v>
      </c>
      <c r="T476" s="59">
        <v>1</v>
      </c>
      <c r="U476" s="340"/>
      <c r="V476" s="340">
        <v>0</v>
      </c>
      <c r="W476" s="340"/>
      <c r="X476" s="340">
        <v>0</v>
      </c>
      <c r="Y476" s="183"/>
      <c r="Z476" s="183"/>
      <c r="AA476" s="183"/>
      <c r="AB476" s="166" t="s">
        <v>1509</v>
      </c>
      <c r="AC476" s="166" t="s">
        <v>7909</v>
      </c>
      <c r="AD476" s="166" t="s">
        <v>7910</v>
      </c>
      <c r="AE476" s="166" t="s">
        <v>3708</v>
      </c>
      <c r="AF476" s="166" t="s">
        <v>7911</v>
      </c>
      <c r="AG476" s="166" t="s">
        <v>7912</v>
      </c>
      <c r="AH476" s="166" t="s">
        <v>7913</v>
      </c>
      <c r="AI476" s="166" t="s">
        <v>7909</v>
      </c>
      <c r="AJ476" s="165">
        <v>1035005916527</v>
      </c>
      <c r="AK476" s="166" t="s">
        <v>1509</v>
      </c>
      <c r="AL476" s="186">
        <v>0.76</v>
      </c>
      <c r="AM476" s="183">
        <v>54</v>
      </c>
      <c r="AN476" s="186">
        <v>0.10566666666666666</v>
      </c>
      <c r="AO476" s="186">
        <v>0</v>
      </c>
      <c r="AP476" s="187">
        <v>0.10566666666666666</v>
      </c>
      <c r="AQ476" s="186">
        <v>0.10566666666666666</v>
      </c>
      <c r="AR476" s="186">
        <v>0</v>
      </c>
      <c r="AS476" s="186">
        <v>0.10566666666666666</v>
      </c>
      <c r="AT476" s="186">
        <v>3.17</v>
      </c>
      <c r="AU476" s="193" t="s">
        <v>231</v>
      </c>
      <c r="AV476" s="194"/>
      <c r="AW476" s="166" t="s">
        <v>325</v>
      </c>
      <c r="AX476" s="166" t="s">
        <v>1509</v>
      </c>
      <c r="AY476" s="231" t="s">
        <v>7914</v>
      </c>
      <c r="AZ476" s="166" t="s">
        <v>234</v>
      </c>
      <c r="BB476" s="196"/>
    </row>
    <row r="477" spans="1:55" s="166" customFormat="1" ht="15" customHeight="1" x14ac:dyDescent="0.25">
      <c r="A477" s="182">
        <v>971</v>
      </c>
      <c r="B477" s="555"/>
      <c r="C477" s="581"/>
      <c r="D477" s="700" t="s">
        <v>17140</v>
      </c>
      <c r="E477" s="166" t="s">
        <v>49</v>
      </c>
      <c r="F477" s="166" t="s">
        <v>1509</v>
      </c>
      <c r="G477" s="166" t="s">
        <v>7915</v>
      </c>
      <c r="H477" s="166" t="s">
        <v>7916</v>
      </c>
      <c r="I477" s="166" t="s">
        <v>7917</v>
      </c>
      <c r="K477" s="166" t="s">
        <v>219</v>
      </c>
      <c r="L477" s="166" t="s">
        <v>220</v>
      </c>
      <c r="M477" s="166" t="s">
        <v>317</v>
      </c>
      <c r="N477" s="166">
        <v>0</v>
      </c>
      <c r="O477" s="166" t="s">
        <v>317</v>
      </c>
      <c r="P477" s="166">
        <v>0</v>
      </c>
      <c r="Q477" s="186">
        <v>5</v>
      </c>
      <c r="R477" s="186">
        <v>3</v>
      </c>
      <c r="S477" s="168">
        <v>15</v>
      </c>
      <c r="T477" s="59">
        <v>4</v>
      </c>
      <c r="U477" s="340"/>
      <c r="V477" s="340">
        <v>1</v>
      </c>
      <c r="W477" s="340"/>
      <c r="X477" s="340">
        <v>0</v>
      </c>
      <c r="Y477" s="183"/>
      <c r="Z477" s="183"/>
      <c r="AA477" s="183"/>
      <c r="AB477" s="166" t="s">
        <v>1509</v>
      </c>
      <c r="AC477" s="166" t="s">
        <v>7918</v>
      </c>
      <c r="AD477" s="166" t="s">
        <v>7919</v>
      </c>
      <c r="AE477" s="166" t="s">
        <v>3708</v>
      </c>
      <c r="AF477" s="166" t="s">
        <v>7920</v>
      </c>
      <c r="AG477" s="166" t="s">
        <v>230</v>
      </c>
      <c r="AH477" s="166" t="s">
        <v>7913</v>
      </c>
      <c r="AI477" s="166" t="s">
        <v>7918</v>
      </c>
      <c r="AJ477" s="165">
        <v>1035005902975</v>
      </c>
      <c r="AK477" s="166" t="s">
        <v>1509</v>
      </c>
      <c r="AL477" s="186">
        <v>0.76</v>
      </c>
      <c r="AM477" s="183">
        <v>141</v>
      </c>
      <c r="AN477" s="186">
        <v>0.28500000000000003</v>
      </c>
      <c r="AO477" s="186">
        <v>0</v>
      </c>
      <c r="AP477" s="187">
        <v>0.28500000000000003</v>
      </c>
      <c r="AQ477" s="186">
        <v>0.28500000000000003</v>
      </c>
      <c r="AR477" s="186">
        <v>0</v>
      </c>
      <c r="AS477" s="186">
        <v>0.28500000000000003</v>
      </c>
      <c r="AT477" s="186">
        <v>8.5500000000000007</v>
      </c>
      <c r="AU477" s="193" t="s">
        <v>231</v>
      </c>
      <c r="AV477" s="194"/>
      <c r="AW477" s="166" t="s">
        <v>325</v>
      </c>
      <c r="AX477" s="166" t="s">
        <v>1509</v>
      </c>
      <c r="AY477" s="231" t="s">
        <v>7921</v>
      </c>
      <c r="AZ477" s="166" t="s">
        <v>234</v>
      </c>
      <c r="BB477" s="196"/>
    </row>
    <row r="478" spans="1:55" s="519" customFormat="1" ht="30.75" customHeight="1" x14ac:dyDescent="0.25">
      <c r="A478" s="518">
        <v>972</v>
      </c>
      <c r="B478" s="557" t="s">
        <v>17088</v>
      </c>
      <c r="C478" s="664" t="s">
        <v>17090</v>
      </c>
      <c r="D478" s="701">
        <v>2020</v>
      </c>
      <c r="E478" s="519" t="s">
        <v>49</v>
      </c>
      <c r="F478" s="519" t="s">
        <v>1509</v>
      </c>
      <c r="G478" s="519" t="s">
        <v>7922</v>
      </c>
      <c r="H478" s="519" t="s">
        <v>7923</v>
      </c>
      <c r="I478" s="519" t="s">
        <v>7924</v>
      </c>
      <c r="K478" s="519" t="s">
        <v>219</v>
      </c>
      <c r="L478" s="519" t="s">
        <v>220</v>
      </c>
      <c r="M478" s="610" t="s">
        <v>221</v>
      </c>
      <c r="N478" s="610" t="s">
        <v>222</v>
      </c>
      <c r="O478" s="610" t="s">
        <v>221</v>
      </c>
      <c r="P478" s="610" t="s">
        <v>222</v>
      </c>
      <c r="Q478" s="520">
        <v>2</v>
      </c>
      <c r="R478" s="520">
        <v>1.2</v>
      </c>
      <c r="S478" s="521">
        <v>2.4</v>
      </c>
      <c r="T478" s="522">
        <v>1</v>
      </c>
      <c r="U478" s="523"/>
      <c r="V478" s="523">
        <v>0</v>
      </c>
      <c r="W478" s="523"/>
      <c r="X478" s="523">
        <v>0</v>
      </c>
      <c r="Y478" s="524"/>
      <c r="Z478" s="524"/>
      <c r="AA478" s="524"/>
      <c r="AB478" s="519" t="s">
        <v>1509</v>
      </c>
      <c r="AC478" s="519" t="s">
        <v>7925</v>
      </c>
      <c r="AD478" s="519" t="s">
        <v>7926</v>
      </c>
      <c r="AE478" s="519" t="s">
        <v>3708</v>
      </c>
      <c r="AF478" s="519" t="s">
        <v>7927</v>
      </c>
      <c r="AG478" s="519" t="s">
        <v>230</v>
      </c>
      <c r="AH478" s="519" t="s">
        <v>7913</v>
      </c>
      <c r="AI478" s="519" t="s">
        <v>7925</v>
      </c>
      <c r="AJ478" s="526">
        <v>1035005915933</v>
      </c>
      <c r="AK478" s="519" t="s">
        <v>1509</v>
      </c>
      <c r="AL478" s="520">
        <v>0.76</v>
      </c>
      <c r="AM478" s="524">
        <v>55</v>
      </c>
      <c r="AN478" s="520">
        <v>0.11452054794520547</v>
      </c>
      <c r="AO478" s="520">
        <v>0</v>
      </c>
      <c r="AP478" s="528">
        <v>0.11452054794520547</v>
      </c>
      <c r="AQ478" s="520">
        <v>0.11452054794520547</v>
      </c>
      <c r="AR478" s="520">
        <v>0</v>
      </c>
      <c r="AS478" s="520">
        <v>0.11452054794520547</v>
      </c>
      <c r="AT478" s="520">
        <v>3.4356164383561643</v>
      </c>
      <c r="AU478" s="529" t="s">
        <v>231</v>
      </c>
      <c r="AV478" s="530" t="s">
        <v>431</v>
      </c>
      <c r="AW478" s="519" t="s">
        <v>325</v>
      </c>
      <c r="AX478" s="519" t="s">
        <v>1509</v>
      </c>
      <c r="AY478" s="649" t="s">
        <v>7928</v>
      </c>
      <c r="AZ478" s="519" t="s">
        <v>234</v>
      </c>
      <c r="BB478" s="533"/>
    </row>
    <row r="479" spans="1:55" s="166" customFormat="1" ht="15" customHeight="1" x14ac:dyDescent="0.25">
      <c r="A479" s="182">
        <v>973</v>
      </c>
      <c r="B479" s="555"/>
      <c r="C479" s="581"/>
      <c r="D479" s="700" t="s">
        <v>17140</v>
      </c>
      <c r="E479" s="166" t="s">
        <v>49</v>
      </c>
      <c r="F479" s="166" t="s">
        <v>1509</v>
      </c>
      <c r="G479" s="166" t="s">
        <v>7929</v>
      </c>
      <c r="H479" s="166" t="s">
        <v>7930</v>
      </c>
      <c r="I479" s="166" t="s">
        <v>7931</v>
      </c>
      <c r="K479" s="166" t="s">
        <v>219</v>
      </c>
      <c r="L479" s="166" t="s">
        <v>220</v>
      </c>
      <c r="M479" s="166" t="s">
        <v>221</v>
      </c>
      <c r="N479" s="166" t="s">
        <v>222</v>
      </c>
      <c r="O479" s="166" t="s">
        <v>317</v>
      </c>
      <c r="P479" s="166">
        <v>0</v>
      </c>
      <c r="Q479" s="186">
        <v>3</v>
      </c>
      <c r="R479" s="186">
        <v>2</v>
      </c>
      <c r="S479" s="168">
        <v>6</v>
      </c>
      <c r="T479" s="59">
        <v>0</v>
      </c>
      <c r="U479" s="340"/>
      <c r="V479" s="340">
        <v>0</v>
      </c>
      <c r="W479" s="340"/>
      <c r="X479" s="340">
        <v>1</v>
      </c>
      <c r="Y479" s="183"/>
      <c r="Z479" s="183"/>
      <c r="AA479" s="183"/>
      <c r="AB479" s="166" t="s">
        <v>1509</v>
      </c>
      <c r="AC479" s="166" t="s">
        <v>7932</v>
      </c>
      <c r="AD479" s="166" t="s">
        <v>7933</v>
      </c>
      <c r="AE479" s="166" t="s">
        <v>3708</v>
      </c>
      <c r="AF479" s="166" t="s">
        <v>7934</v>
      </c>
      <c r="AG479" s="166" t="s">
        <v>7935</v>
      </c>
      <c r="AH479" s="166" t="s">
        <v>7913</v>
      </c>
      <c r="AI479" s="166" t="s">
        <v>7932</v>
      </c>
      <c r="AJ479" s="165">
        <v>1035005904240</v>
      </c>
      <c r="AK479" s="166" t="s">
        <v>1509</v>
      </c>
      <c r="AL479" s="186">
        <v>0.76</v>
      </c>
      <c r="AM479" s="183">
        <v>53</v>
      </c>
      <c r="AN479" s="186">
        <v>0.11035616438356165</v>
      </c>
      <c r="AO479" s="186">
        <v>0</v>
      </c>
      <c r="AP479" s="187">
        <v>0.11035616438356165</v>
      </c>
      <c r="AQ479" s="186">
        <v>0.11035616438356165</v>
      </c>
      <c r="AR479" s="186">
        <v>0</v>
      </c>
      <c r="AS479" s="186">
        <v>0.11035616438356165</v>
      </c>
      <c r="AT479" s="186">
        <v>3.3106849315068496</v>
      </c>
      <c r="AU479" s="193" t="s">
        <v>231</v>
      </c>
      <c r="AV479" s="194"/>
      <c r="AW479" s="166" t="s">
        <v>325</v>
      </c>
      <c r="AX479" s="166" t="s">
        <v>1509</v>
      </c>
      <c r="AY479" s="231" t="s">
        <v>7936</v>
      </c>
      <c r="AZ479" s="166" t="s">
        <v>234</v>
      </c>
      <c r="BB479" s="196"/>
    </row>
    <row r="480" spans="1:55" s="166" customFormat="1" ht="15" customHeight="1" x14ac:dyDescent="0.25">
      <c r="A480" s="182">
        <v>974</v>
      </c>
      <c r="B480" s="555"/>
      <c r="C480" s="581"/>
      <c r="D480" s="700" t="s">
        <v>17140</v>
      </c>
      <c r="E480" s="166" t="s">
        <v>49</v>
      </c>
      <c r="F480" s="166" t="s">
        <v>1509</v>
      </c>
      <c r="G480" s="166" t="s">
        <v>7937</v>
      </c>
      <c r="H480" s="166" t="s">
        <v>7938</v>
      </c>
      <c r="I480" s="166" t="s">
        <v>7939</v>
      </c>
      <c r="K480" s="166" t="s">
        <v>219</v>
      </c>
      <c r="L480" s="166" t="s">
        <v>316</v>
      </c>
      <c r="M480" s="166" t="s">
        <v>317</v>
      </c>
      <c r="N480" s="166">
        <v>0</v>
      </c>
      <c r="O480" s="166" t="s">
        <v>317</v>
      </c>
      <c r="P480" s="166">
        <v>0</v>
      </c>
      <c r="Q480" s="186">
        <v>4</v>
      </c>
      <c r="R480" s="186">
        <v>2</v>
      </c>
      <c r="S480" s="168">
        <v>8</v>
      </c>
      <c r="T480" s="59">
        <v>0</v>
      </c>
      <c r="U480" s="340"/>
      <c r="V480" s="340">
        <v>0</v>
      </c>
      <c r="W480" s="340"/>
      <c r="X480" s="340">
        <v>1</v>
      </c>
      <c r="Y480" s="183"/>
      <c r="Z480" s="183"/>
      <c r="AA480" s="183"/>
      <c r="AB480" s="166" t="s">
        <v>1509</v>
      </c>
      <c r="AC480" s="166" t="s">
        <v>7940</v>
      </c>
      <c r="AD480" s="166" t="s">
        <v>7941</v>
      </c>
      <c r="AE480" s="166" t="s">
        <v>3708</v>
      </c>
      <c r="AF480" s="166" t="s">
        <v>7942</v>
      </c>
      <c r="AG480" s="166" t="s">
        <v>230</v>
      </c>
      <c r="AH480" s="166" t="s">
        <v>7608</v>
      </c>
      <c r="AI480" s="166" t="s">
        <v>7940</v>
      </c>
      <c r="AJ480" s="165">
        <v>1035005910334</v>
      </c>
      <c r="AK480" s="166" t="s">
        <v>1509</v>
      </c>
      <c r="AL480" s="186">
        <v>0.76</v>
      </c>
      <c r="AM480" s="183">
        <v>54</v>
      </c>
      <c r="AN480" s="186">
        <v>0.10533333333333333</v>
      </c>
      <c r="AO480" s="186">
        <v>0</v>
      </c>
      <c r="AP480" s="187">
        <v>0.10533333333333333</v>
      </c>
      <c r="AQ480" s="186">
        <v>0.10533333333333333</v>
      </c>
      <c r="AR480" s="186">
        <v>0</v>
      </c>
      <c r="AS480" s="186">
        <v>0.10533333333333333</v>
      </c>
      <c r="AT480" s="186">
        <v>3.16</v>
      </c>
      <c r="AU480" s="193" t="s">
        <v>231</v>
      </c>
      <c r="AV480" s="194"/>
      <c r="AW480" s="166" t="s">
        <v>325</v>
      </c>
      <c r="AX480" s="166" t="s">
        <v>1509</v>
      </c>
      <c r="AY480" s="231" t="s">
        <v>7943</v>
      </c>
      <c r="AZ480" s="166" t="s">
        <v>234</v>
      </c>
      <c r="BB480" s="196"/>
    </row>
    <row r="481" spans="1:55" s="166" customFormat="1" ht="15" customHeight="1" x14ac:dyDescent="0.25">
      <c r="A481" s="182">
        <v>975</v>
      </c>
      <c r="B481" s="555"/>
      <c r="C481" s="581"/>
      <c r="D481" s="700" t="s">
        <v>17140</v>
      </c>
      <c r="E481" s="166" t="s">
        <v>49</v>
      </c>
      <c r="F481" s="166" t="s">
        <v>1509</v>
      </c>
      <c r="G481" s="166" t="s">
        <v>17142</v>
      </c>
      <c r="H481" s="166" t="s">
        <v>7945</v>
      </c>
      <c r="I481" s="166" t="s">
        <v>7946</v>
      </c>
      <c r="K481" s="166" t="s">
        <v>219</v>
      </c>
      <c r="L481" s="166" t="s">
        <v>220</v>
      </c>
      <c r="M481" s="166" t="s">
        <v>317</v>
      </c>
      <c r="N481" s="166">
        <v>0</v>
      </c>
      <c r="O481" s="166" t="s">
        <v>317</v>
      </c>
      <c r="P481" s="166">
        <v>0</v>
      </c>
      <c r="Q481" s="186">
        <v>5</v>
      </c>
      <c r="R481" s="186">
        <v>3</v>
      </c>
      <c r="S481" s="168">
        <v>15</v>
      </c>
      <c r="T481" s="59">
        <v>1</v>
      </c>
      <c r="U481" s="340"/>
      <c r="V481" s="340">
        <v>1</v>
      </c>
      <c r="W481" s="340"/>
      <c r="X481" s="340">
        <v>0</v>
      </c>
      <c r="Y481" s="183"/>
      <c r="Z481" s="183"/>
      <c r="AA481" s="183"/>
      <c r="AB481" s="166" t="s">
        <v>1509</v>
      </c>
      <c r="AC481" s="166" t="s">
        <v>7947</v>
      </c>
      <c r="AD481" s="166" t="s">
        <v>7948</v>
      </c>
      <c r="AE481" s="166" t="s">
        <v>7949</v>
      </c>
      <c r="AF481" s="166" t="s">
        <v>7950</v>
      </c>
      <c r="AG481" s="166" t="s">
        <v>230</v>
      </c>
      <c r="AH481" s="166" t="s">
        <v>7951</v>
      </c>
      <c r="AI481" s="166" t="s">
        <v>7947</v>
      </c>
      <c r="AJ481" s="165">
        <v>1025003751915</v>
      </c>
      <c r="AK481" s="166" t="s">
        <v>1509</v>
      </c>
      <c r="AL481" s="186">
        <v>0.76</v>
      </c>
      <c r="AM481" s="183">
        <v>20</v>
      </c>
      <c r="AN481" s="186">
        <v>4.1643835616438356E-2</v>
      </c>
      <c r="AO481" s="186">
        <v>0</v>
      </c>
      <c r="AP481" s="187">
        <f>AN481+AO481</f>
        <v>4.1643835616438356E-2</v>
      </c>
      <c r="AQ481" s="186">
        <f>AN481</f>
        <v>4.1643835616438356E-2</v>
      </c>
      <c r="AR481" s="186">
        <v>0</v>
      </c>
      <c r="AS481" s="186">
        <f>AQ481+AR481</f>
        <v>4.1643835616438356E-2</v>
      </c>
      <c r="AT481" s="186">
        <f>AS481*30</f>
        <v>1.2493150684931507</v>
      </c>
      <c r="AU481" s="193" t="s">
        <v>231</v>
      </c>
      <c r="AV481" s="194"/>
      <c r="AW481" s="166" t="s">
        <v>325</v>
      </c>
      <c r="AX481" s="166" t="s">
        <v>1509</v>
      </c>
      <c r="AY481" s="231" t="s">
        <v>7952</v>
      </c>
      <c r="AZ481" s="166" t="s">
        <v>234</v>
      </c>
      <c r="BA481" s="231" t="s">
        <v>7952</v>
      </c>
      <c r="BB481" s="166" t="s">
        <v>234</v>
      </c>
    </row>
    <row r="482" spans="1:55" s="519" customFormat="1" ht="27" customHeight="1" x14ac:dyDescent="0.25">
      <c r="A482" s="518">
        <v>976</v>
      </c>
      <c r="B482" s="557" t="s">
        <v>17088</v>
      </c>
      <c r="C482" s="664" t="s">
        <v>17090</v>
      </c>
      <c r="D482" s="701">
        <v>2020</v>
      </c>
      <c r="E482" s="519" t="s">
        <v>49</v>
      </c>
      <c r="F482" s="519" t="s">
        <v>1509</v>
      </c>
      <c r="G482" s="519" t="s">
        <v>7953</v>
      </c>
      <c r="H482" s="519" t="s">
        <v>7954</v>
      </c>
      <c r="I482" s="519" t="s">
        <v>7955</v>
      </c>
      <c r="K482" s="519" t="s">
        <v>219</v>
      </c>
      <c r="L482" s="519" t="s">
        <v>220</v>
      </c>
      <c r="M482" s="519" t="s">
        <v>221</v>
      </c>
      <c r="N482" s="519" t="s">
        <v>222</v>
      </c>
      <c r="O482" s="573" t="s">
        <v>221</v>
      </c>
      <c r="P482" s="573" t="s">
        <v>879</v>
      </c>
      <c r="Q482" s="520">
        <v>5</v>
      </c>
      <c r="R482" s="520">
        <v>2</v>
      </c>
      <c r="S482" s="521">
        <v>10</v>
      </c>
      <c r="T482" s="522">
        <v>2</v>
      </c>
      <c r="U482" s="523"/>
      <c r="V482" s="523">
        <v>0</v>
      </c>
      <c r="W482" s="523"/>
      <c r="X482" s="523">
        <v>0</v>
      </c>
      <c r="Y482" s="524"/>
      <c r="Z482" s="524"/>
      <c r="AA482" s="524"/>
      <c r="AB482" s="519" t="s">
        <v>1509</v>
      </c>
      <c r="AC482" s="519" t="s">
        <v>7956</v>
      </c>
      <c r="AD482" s="519" t="s">
        <v>7957</v>
      </c>
      <c r="AE482" s="519" t="s">
        <v>3729</v>
      </c>
      <c r="AF482" s="519" t="s">
        <v>7958</v>
      </c>
      <c r="AG482" s="519" t="s">
        <v>7959</v>
      </c>
      <c r="AH482" s="519" t="s">
        <v>3729</v>
      </c>
      <c r="AI482" s="519" t="s">
        <v>7956</v>
      </c>
      <c r="AJ482" s="526">
        <v>1035005901479</v>
      </c>
      <c r="AK482" s="519" t="s">
        <v>1509</v>
      </c>
      <c r="AL482" s="520">
        <v>0.76</v>
      </c>
      <c r="AM482" s="524">
        <v>74</v>
      </c>
      <c r="AN482" s="520">
        <v>0.15408219178082191</v>
      </c>
      <c r="AO482" s="520">
        <v>0</v>
      </c>
      <c r="AP482" s="528">
        <v>0.15408219178082191</v>
      </c>
      <c r="AQ482" s="520">
        <v>0.15408219178082191</v>
      </c>
      <c r="AR482" s="520">
        <v>0</v>
      </c>
      <c r="AS482" s="520">
        <v>0.15408219178082191</v>
      </c>
      <c r="AT482" s="520">
        <v>4.6224657534246578</v>
      </c>
      <c r="AU482" s="529" t="s">
        <v>231</v>
      </c>
      <c r="AV482" s="530" t="s">
        <v>431</v>
      </c>
      <c r="AW482" s="519" t="s">
        <v>325</v>
      </c>
      <c r="AX482" s="519" t="s">
        <v>1509</v>
      </c>
      <c r="AY482" s="649" t="s">
        <v>7960</v>
      </c>
      <c r="AZ482" s="519" t="s">
        <v>234</v>
      </c>
      <c r="BB482" s="533"/>
    </row>
    <row r="483" spans="1:55" s="166" customFormat="1" ht="15" customHeight="1" x14ac:dyDescent="0.25">
      <c r="A483" s="182">
        <v>977</v>
      </c>
      <c r="B483" s="555"/>
      <c r="C483" s="581"/>
      <c r="D483" s="700" t="s">
        <v>17140</v>
      </c>
      <c r="E483" s="166" t="s">
        <v>49</v>
      </c>
      <c r="F483" s="166" t="s">
        <v>1509</v>
      </c>
      <c r="G483" s="166" t="s">
        <v>7961</v>
      </c>
      <c r="H483" s="166" t="s">
        <v>7962</v>
      </c>
      <c r="I483" s="166" t="s">
        <v>7963</v>
      </c>
      <c r="K483" s="166" t="s">
        <v>219</v>
      </c>
      <c r="L483" s="166" t="s">
        <v>316</v>
      </c>
      <c r="M483" s="166" t="s">
        <v>317</v>
      </c>
      <c r="N483" s="166">
        <v>0</v>
      </c>
      <c r="O483" s="166" t="s">
        <v>317</v>
      </c>
      <c r="P483" s="166">
        <v>0</v>
      </c>
      <c r="Q483" s="186">
        <v>4</v>
      </c>
      <c r="R483" s="186">
        <v>2</v>
      </c>
      <c r="S483" s="168">
        <v>8</v>
      </c>
      <c r="T483" s="59">
        <v>1</v>
      </c>
      <c r="U483" s="340"/>
      <c r="V483" s="340">
        <v>0</v>
      </c>
      <c r="W483" s="340"/>
      <c r="X483" s="340">
        <v>0</v>
      </c>
      <c r="Y483" s="183"/>
      <c r="Z483" s="183"/>
      <c r="AA483" s="183"/>
      <c r="AB483" s="166" t="s">
        <v>1509</v>
      </c>
      <c r="AC483" s="166" t="s">
        <v>7964</v>
      </c>
      <c r="AD483" s="166" t="s">
        <v>7965</v>
      </c>
      <c r="AE483" s="166" t="s">
        <v>3729</v>
      </c>
      <c r="AF483" s="166" t="s">
        <v>7966</v>
      </c>
      <c r="AG483" s="166" t="s">
        <v>230</v>
      </c>
      <c r="AH483" s="166" t="s">
        <v>3728</v>
      </c>
      <c r="AI483" s="166" t="s">
        <v>7964</v>
      </c>
      <c r="AJ483" s="165">
        <v>1035005901017</v>
      </c>
      <c r="AK483" s="166" t="s">
        <v>1509</v>
      </c>
      <c r="AL483" s="186">
        <v>0.76</v>
      </c>
      <c r="AM483" s="183">
        <v>130</v>
      </c>
      <c r="AN483" s="186">
        <v>0.2706849315068493</v>
      </c>
      <c r="AO483" s="186">
        <v>0</v>
      </c>
      <c r="AP483" s="187">
        <v>0.2706849315068493</v>
      </c>
      <c r="AQ483" s="186">
        <v>0.2706849315068493</v>
      </c>
      <c r="AR483" s="186">
        <v>0</v>
      </c>
      <c r="AS483" s="186">
        <v>0.2706849315068493</v>
      </c>
      <c r="AT483" s="186">
        <v>8.1205479452054785</v>
      </c>
      <c r="AU483" s="193" t="s">
        <v>231</v>
      </c>
      <c r="AV483" s="194"/>
      <c r="AW483" s="166" t="s">
        <v>325</v>
      </c>
      <c r="AX483" s="166" t="s">
        <v>1509</v>
      </c>
      <c r="AY483" s="231" t="s">
        <v>7967</v>
      </c>
      <c r="AZ483" s="166" t="s">
        <v>234</v>
      </c>
      <c r="BB483" s="196"/>
    </row>
    <row r="484" spans="1:55" s="166" customFormat="1" ht="15" customHeight="1" x14ac:dyDescent="0.25">
      <c r="A484" s="182">
        <v>978</v>
      </c>
      <c r="B484" s="555"/>
      <c r="C484" s="581"/>
      <c r="D484" s="700" t="s">
        <v>17140</v>
      </c>
      <c r="E484" s="166" t="s">
        <v>49</v>
      </c>
      <c r="F484" s="166" t="s">
        <v>1509</v>
      </c>
      <c r="G484" s="166" t="s">
        <v>7968</v>
      </c>
      <c r="H484" s="166" t="s">
        <v>7969</v>
      </c>
      <c r="I484" s="166" t="s">
        <v>7970</v>
      </c>
      <c r="K484" s="166" t="s">
        <v>219</v>
      </c>
      <c r="L484" s="166" t="s">
        <v>220</v>
      </c>
      <c r="M484" s="166" t="s">
        <v>221</v>
      </c>
      <c r="N484" s="166" t="s">
        <v>222</v>
      </c>
      <c r="O484" s="166" t="s">
        <v>221</v>
      </c>
      <c r="P484" s="166" t="s">
        <v>222</v>
      </c>
      <c r="Q484" s="186">
        <v>5</v>
      </c>
      <c r="R484" s="186">
        <v>5</v>
      </c>
      <c r="S484" s="168">
        <v>25</v>
      </c>
      <c r="T484" s="59">
        <v>1</v>
      </c>
      <c r="U484" s="340"/>
      <c r="V484" s="340">
        <v>0</v>
      </c>
      <c r="W484" s="340"/>
      <c r="X484" s="340">
        <v>0</v>
      </c>
      <c r="Y484" s="183"/>
      <c r="Z484" s="183"/>
      <c r="AA484" s="183"/>
      <c r="AB484" s="166" t="s">
        <v>1509</v>
      </c>
      <c r="AC484" s="166" t="s">
        <v>7971</v>
      </c>
      <c r="AD484" s="166" t="s">
        <v>7972</v>
      </c>
      <c r="AE484" s="166" t="s">
        <v>3729</v>
      </c>
      <c r="AF484" s="166" t="s">
        <v>7973</v>
      </c>
      <c r="AG484" s="166" t="s">
        <v>7974</v>
      </c>
      <c r="AH484" s="166" t="s">
        <v>3729</v>
      </c>
      <c r="AI484" s="166" t="s">
        <v>7971</v>
      </c>
      <c r="AJ484" s="165">
        <v>1035005917836</v>
      </c>
      <c r="AK484" s="166" t="s">
        <v>1509</v>
      </c>
      <c r="AL484" s="186">
        <v>0.76</v>
      </c>
      <c r="AM484" s="183">
        <v>20</v>
      </c>
      <c r="AN484" s="186">
        <v>4.1643835616438356E-2</v>
      </c>
      <c r="AO484" s="186">
        <v>0</v>
      </c>
      <c r="AP484" s="187">
        <v>4.1643835616438356E-2</v>
      </c>
      <c r="AQ484" s="186">
        <v>4.1643835616438356E-2</v>
      </c>
      <c r="AR484" s="186">
        <v>0</v>
      </c>
      <c r="AS484" s="186">
        <v>4.1643835616438356E-2</v>
      </c>
      <c r="AT484" s="186">
        <v>1.2493150684931507</v>
      </c>
      <c r="AU484" s="193" t="s">
        <v>231</v>
      </c>
      <c r="AV484" s="194"/>
      <c r="AW484" s="166" t="s">
        <v>325</v>
      </c>
      <c r="AX484" s="166" t="s">
        <v>1509</v>
      </c>
      <c r="AY484" s="231" t="s">
        <v>7975</v>
      </c>
      <c r="AZ484" s="166" t="s">
        <v>234</v>
      </c>
      <c r="BB484" s="196"/>
    </row>
    <row r="485" spans="1:55" s="519" customFormat="1" ht="23.25" customHeight="1" x14ac:dyDescent="0.25">
      <c r="A485" s="518">
        <v>979</v>
      </c>
      <c r="B485" s="557" t="s">
        <v>17088</v>
      </c>
      <c r="C485" s="664" t="s">
        <v>17090</v>
      </c>
      <c r="D485" s="701">
        <v>2020</v>
      </c>
      <c r="E485" s="519" t="s">
        <v>49</v>
      </c>
      <c r="F485" s="519" t="s">
        <v>1509</v>
      </c>
      <c r="G485" s="519" t="s">
        <v>17100</v>
      </c>
      <c r="H485" s="519" t="s">
        <v>7976</v>
      </c>
      <c r="I485" s="519" t="s">
        <v>7977</v>
      </c>
      <c r="K485" s="519" t="s">
        <v>219</v>
      </c>
      <c r="L485" s="519" t="s">
        <v>220</v>
      </c>
      <c r="M485" s="610" t="s">
        <v>221</v>
      </c>
      <c r="N485" s="610" t="s">
        <v>222</v>
      </c>
      <c r="O485" s="610" t="s">
        <v>221</v>
      </c>
      <c r="P485" s="610" t="s">
        <v>222</v>
      </c>
      <c r="Q485" s="520">
        <v>2</v>
      </c>
      <c r="R485" s="520">
        <v>1.5</v>
      </c>
      <c r="S485" s="521">
        <v>3</v>
      </c>
      <c r="T485" s="522">
        <v>2</v>
      </c>
      <c r="U485" s="523"/>
      <c r="V485" s="523">
        <v>0</v>
      </c>
      <c r="W485" s="523"/>
      <c r="X485" s="523">
        <v>0</v>
      </c>
      <c r="Y485" s="524"/>
      <c r="Z485" s="524"/>
      <c r="AA485" s="524"/>
      <c r="AB485" s="519" t="s">
        <v>1509</v>
      </c>
      <c r="AC485" s="519" t="s">
        <v>7978</v>
      </c>
      <c r="AD485" s="519" t="s">
        <v>7979</v>
      </c>
      <c r="AE485" s="519" t="s">
        <v>7980</v>
      </c>
      <c r="AF485" s="519" t="s">
        <v>7981</v>
      </c>
      <c r="AG485" s="519" t="s">
        <v>230</v>
      </c>
      <c r="AH485" s="519" t="s">
        <v>3758</v>
      </c>
      <c r="AI485" s="519" t="s">
        <v>7978</v>
      </c>
      <c r="AJ485" s="526">
        <v>1035005900522</v>
      </c>
      <c r="AK485" s="519" t="s">
        <v>1509</v>
      </c>
      <c r="AL485" s="520">
        <v>0.76</v>
      </c>
      <c r="AM485" s="524">
        <v>46</v>
      </c>
      <c r="AN485" s="520">
        <v>9.578082191780822E-2</v>
      </c>
      <c r="AO485" s="520">
        <v>0</v>
      </c>
      <c r="AP485" s="528">
        <v>9.578082191780822E-2</v>
      </c>
      <c r="AQ485" s="520">
        <v>9.578082191780822E-2</v>
      </c>
      <c r="AR485" s="520">
        <v>0</v>
      </c>
      <c r="AS485" s="520">
        <v>9.578082191780822E-2</v>
      </c>
      <c r="AT485" s="520">
        <v>2.8734246575342466</v>
      </c>
      <c r="AU485" s="529" t="s">
        <v>231</v>
      </c>
      <c r="AV485" s="530" t="s">
        <v>431</v>
      </c>
      <c r="AW485" s="519" t="s">
        <v>325</v>
      </c>
      <c r="AX485" s="519" t="s">
        <v>1509</v>
      </c>
      <c r="AY485" s="649" t="s">
        <v>7982</v>
      </c>
      <c r="AZ485" s="519" t="s">
        <v>234</v>
      </c>
      <c r="BB485" s="533"/>
    </row>
    <row r="486" spans="1:55" s="166" customFormat="1" ht="15" customHeight="1" x14ac:dyDescent="0.25">
      <c r="A486" s="182">
        <v>980</v>
      </c>
      <c r="B486" s="555"/>
      <c r="C486" s="581"/>
      <c r="D486" s="700" t="s">
        <v>17139</v>
      </c>
      <c r="E486" s="166" t="s">
        <v>49</v>
      </c>
      <c r="F486" s="166" t="s">
        <v>1509</v>
      </c>
      <c r="G486" s="166" t="s">
        <v>7983</v>
      </c>
      <c r="H486" s="166" t="s">
        <v>7984</v>
      </c>
      <c r="I486" s="166" t="s">
        <v>7985</v>
      </c>
      <c r="K486" s="166" t="s">
        <v>219</v>
      </c>
      <c r="L486" s="166" t="s">
        <v>220</v>
      </c>
      <c r="M486" s="166" t="s">
        <v>317</v>
      </c>
      <c r="N486" s="166">
        <v>0</v>
      </c>
      <c r="O486" s="166" t="s">
        <v>317</v>
      </c>
      <c r="P486" s="166">
        <v>0</v>
      </c>
      <c r="Q486" s="186">
        <v>8</v>
      </c>
      <c r="R486" s="186">
        <v>2</v>
      </c>
      <c r="S486" s="168">
        <v>16</v>
      </c>
      <c r="T486" s="59">
        <v>2</v>
      </c>
      <c r="U486" s="340"/>
      <c r="V486" s="340">
        <v>0</v>
      </c>
      <c r="W486" s="340"/>
      <c r="X486" s="340">
        <v>0</v>
      </c>
      <c r="Y486" s="183"/>
      <c r="Z486" s="183"/>
      <c r="AA486" s="183"/>
      <c r="AB486" s="166" t="s">
        <v>1509</v>
      </c>
      <c r="AC486" s="166" t="s">
        <v>7986</v>
      </c>
      <c r="AD486" s="166" t="s">
        <v>7987</v>
      </c>
      <c r="AE486" s="166" t="s">
        <v>788</v>
      </c>
      <c r="AF486" s="166" t="s">
        <v>7988</v>
      </c>
      <c r="AG486" s="166" t="s">
        <v>230</v>
      </c>
      <c r="AH486" s="166" t="s">
        <v>788</v>
      </c>
      <c r="AI486" s="166" t="s">
        <v>7986</v>
      </c>
      <c r="AJ486" s="165">
        <v>1035005906671</v>
      </c>
      <c r="AK486" s="166" t="s">
        <v>1509</v>
      </c>
      <c r="AL486" s="186">
        <v>0.76</v>
      </c>
      <c r="AM486" s="183">
        <v>81</v>
      </c>
      <c r="AN486" s="186">
        <v>0.16865753424657534</v>
      </c>
      <c r="AO486" s="186">
        <v>0</v>
      </c>
      <c r="AP486" s="187">
        <v>0.16865753424657534</v>
      </c>
      <c r="AQ486" s="186">
        <v>0.16865753424657534</v>
      </c>
      <c r="AR486" s="186">
        <v>0</v>
      </c>
      <c r="AS486" s="186">
        <v>0.16865753424657534</v>
      </c>
      <c r="AT486" s="186">
        <v>5.05972602739726</v>
      </c>
      <c r="AU486" s="193" t="s">
        <v>231</v>
      </c>
      <c r="AV486" s="194"/>
      <c r="AW486" s="166" t="s">
        <v>325</v>
      </c>
      <c r="AX486" s="166" t="s">
        <v>1509</v>
      </c>
      <c r="AY486" s="231" t="s">
        <v>7989</v>
      </c>
      <c r="AZ486" s="166" t="s">
        <v>234</v>
      </c>
      <c r="BB486" s="196"/>
    </row>
    <row r="487" spans="1:55" s="166" customFormat="1" ht="15" customHeight="1" x14ac:dyDescent="0.25">
      <c r="A487" s="182">
        <v>981</v>
      </c>
      <c r="B487" s="555"/>
      <c r="C487" s="581"/>
      <c r="D487" s="700" t="s">
        <v>17140</v>
      </c>
      <c r="E487" s="166" t="s">
        <v>49</v>
      </c>
      <c r="F487" s="166" t="s">
        <v>1509</v>
      </c>
      <c r="G487" s="166" t="s">
        <v>7990</v>
      </c>
      <c r="H487" s="166" t="s">
        <v>7991</v>
      </c>
      <c r="I487" s="166" t="s">
        <v>7992</v>
      </c>
      <c r="K487" s="166" t="s">
        <v>219</v>
      </c>
      <c r="L487" s="166" t="s">
        <v>220</v>
      </c>
      <c r="M487" s="166" t="s">
        <v>317</v>
      </c>
      <c r="N487" s="166">
        <v>0</v>
      </c>
      <c r="O487" s="166" t="s">
        <v>317</v>
      </c>
      <c r="P487" s="166">
        <v>0</v>
      </c>
      <c r="Q487" s="186">
        <v>5</v>
      </c>
      <c r="R487" s="186">
        <v>3</v>
      </c>
      <c r="S487" s="168">
        <v>15</v>
      </c>
      <c r="T487" s="59">
        <v>0</v>
      </c>
      <c r="U487" s="340"/>
      <c r="V487" s="340">
        <v>0</v>
      </c>
      <c r="W487" s="340"/>
      <c r="X487" s="340">
        <v>1</v>
      </c>
      <c r="Y487" s="183"/>
      <c r="Z487" s="183"/>
      <c r="AA487" s="183"/>
      <c r="AB487" s="166" t="s">
        <v>1509</v>
      </c>
      <c r="AC487" s="166" t="s">
        <v>7993</v>
      </c>
      <c r="AD487" s="166" t="s">
        <v>7994</v>
      </c>
      <c r="AE487" s="166" t="s">
        <v>788</v>
      </c>
      <c r="AF487" s="166" t="s">
        <v>7995</v>
      </c>
      <c r="AG487" s="166" t="s">
        <v>230</v>
      </c>
      <c r="AH487" s="166" t="s">
        <v>788</v>
      </c>
      <c r="AI487" s="166" t="s">
        <v>7993</v>
      </c>
      <c r="AJ487" s="165">
        <v>1035005912589</v>
      </c>
      <c r="AK487" s="166" t="s">
        <v>1509</v>
      </c>
      <c r="AL487" s="186">
        <v>0.76</v>
      </c>
      <c r="AM487" s="183">
        <v>323</v>
      </c>
      <c r="AN487" s="186">
        <v>0.10533333333333333</v>
      </c>
      <c r="AO487" s="186">
        <v>0</v>
      </c>
      <c r="AP487" s="187">
        <v>0.10533333333333333</v>
      </c>
      <c r="AQ487" s="186">
        <v>0.10533333333333333</v>
      </c>
      <c r="AR487" s="186">
        <v>0</v>
      </c>
      <c r="AS487" s="186">
        <v>0.10533333333333333</v>
      </c>
      <c r="AT487" s="186">
        <v>3.16</v>
      </c>
      <c r="AU487" s="193" t="s">
        <v>231</v>
      </c>
      <c r="AV487" s="194"/>
      <c r="AW487" s="166" t="s">
        <v>325</v>
      </c>
      <c r="AX487" s="166" t="s">
        <v>1509</v>
      </c>
      <c r="AY487" s="231" t="s">
        <v>7996</v>
      </c>
      <c r="AZ487" s="166" t="s">
        <v>234</v>
      </c>
      <c r="BB487" s="196"/>
    </row>
    <row r="488" spans="1:55" s="166" customFormat="1" ht="15" customHeight="1" x14ac:dyDescent="0.25">
      <c r="A488" s="182">
        <v>982</v>
      </c>
      <c r="B488" s="555"/>
      <c r="C488" s="581"/>
      <c r="D488" s="700" t="s">
        <v>17140</v>
      </c>
      <c r="E488" s="166" t="s">
        <v>49</v>
      </c>
      <c r="F488" s="166" t="s">
        <v>1509</v>
      </c>
      <c r="G488" s="166" t="s">
        <v>7997</v>
      </c>
      <c r="H488" s="166" t="s">
        <v>7998</v>
      </c>
      <c r="I488" s="166" t="s">
        <v>7999</v>
      </c>
      <c r="K488" s="166" t="s">
        <v>219</v>
      </c>
      <c r="L488" s="166" t="s">
        <v>220</v>
      </c>
      <c r="M488" s="166" t="s">
        <v>317</v>
      </c>
      <c r="N488" s="166">
        <v>0</v>
      </c>
      <c r="O488" s="166" t="s">
        <v>317</v>
      </c>
      <c r="P488" s="166">
        <v>0</v>
      </c>
      <c r="Q488" s="186">
        <v>5</v>
      </c>
      <c r="R488" s="186">
        <v>3</v>
      </c>
      <c r="S488" s="168">
        <v>15</v>
      </c>
      <c r="T488" s="59">
        <v>0</v>
      </c>
      <c r="U488" s="340"/>
      <c r="V488" s="340">
        <v>0</v>
      </c>
      <c r="W488" s="340"/>
      <c r="X488" s="340">
        <v>1</v>
      </c>
      <c r="Y488" s="183"/>
      <c r="Z488" s="183"/>
      <c r="AA488" s="183"/>
      <c r="AB488" s="166" t="s">
        <v>1509</v>
      </c>
      <c r="AC488" s="166" t="s">
        <v>8000</v>
      </c>
      <c r="AD488" s="166" t="s">
        <v>8001</v>
      </c>
      <c r="AE488" s="166" t="s">
        <v>788</v>
      </c>
      <c r="AF488" s="166" t="s">
        <v>8002</v>
      </c>
      <c r="AG488" s="166" t="s">
        <v>8003</v>
      </c>
      <c r="AH488" s="166" t="s">
        <v>3763</v>
      </c>
      <c r="AI488" s="166" t="s">
        <v>8000</v>
      </c>
      <c r="AJ488" s="165">
        <v>1025003752641</v>
      </c>
      <c r="AK488" s="166" t="s">
        <v>1509</v>
      </c>
      <c r="AL488" s="186">
        <v>0.76</v>
      </c>
      <c r="AM488" s="183">
        <v>323</v>
      </c>
      <c r="AN488" s="186">
        <v>0.10533333333333333</v>
      </c>
      <c r="AO488" s="186">
        <v>0</v>
      </c>
      <c r="AP488" s="187">
        <v>0.10533333333333333</v>
      </c>
      <c r="AQ488" s="186">
        <v>0.10533333333333333</v>
      </c>
      <c r="AR488" s="186">
        <v>0</v>
      </c>
      <c r="AS488" s="186">
        <v>0.10533333333333333</v>
      </c>
      <c r="AT488" s="186">
        <v>3.16</v>
      </c>
      <c r="AU488" s="193" t="s">
        <v>231</v>
      </c>
      <c r="AV488" s="194"/>
      <c r="AW488" s="166" t="s">
        <v>325</v>
      </c>
      <c r="AX488" s="166" t="s">
        <v>1509</v>
      </c>
      <c r="AY488" s="231" t="s">
        <v>8004</v>
      </c>
      <c r="AZ488" s="166" t="s">
        <v>234</v>
      </c>
      <c r="BB488" s="196"/>
    </row>
    <row r="489" spans="1:55" s="519" customFormat="1" ht="24.75" customHeight="1" x14ac:dyDescent="0.25">
      <c r="A489" s="518">
        <v>983</v>
      </c>
      <c r="B489" s="557" t="s">
        <v>17088</v>
      </c>
      <c r="C489" s="664" t="s">
        <v>17090</v>
      </c>
      <c r="D489" s="701">
        <v>2020</v>
      </c>
      <c r="E489" s="535" t="s">
        <v>49</v>
      </c>
      <c r="F489" s="535" t="s">
        <v>1509</v>
      </c>
      <c r="G489" s="535" t="s">
        <v>16931</v>
      </c>
      <c r="H489" s="519" t="s">
        <v>16929</v>
      </c>
      <c r="I489" s="519" t="s">
        <v>16930</v>
      </c>
      <c r="J489" s="519" t="s">
        <v>221</v>
      </c>
      <c r="K489" s="519" t="s">
        <v>219</v>
      </c>
      <c r="L489" s="519" t="s">
        <v>316</v>
      </c>
      <c r="M489" s="519" t="s">
        <v>221</v>
      </c>
      <c r="N489" s="519" t="s">
        <v>222</v>
      </c>
      <c r="O489" s="573" t="s">
        <v>221</v>
      </c>
      <c r="P489" s="573" t="s">
        <v>222</v>
      </c>
      <c r="Q489" s="520">
        <v>4</v>
      </c>
      <c r="R489" s="520">
        <v>1.5</v>
      </c>
      <c r="S489" s="521">
        <v>6</v>
      </c>
      <c r="T489" s="522">
        <v>2</v>
      </c>
      <c r="U489" s="523"/>
      <c r="V489" s="523">
        <v>0</v>
      </c>
      <c r="W489" s="523"/>
      <c r="X489" s="523">
        <v>0</v>
      </c>
      <c r="Y489" s="524"/>
      <c r="Z489" s="524">
        <v>1</v>
      </c>
      <c r="AA489" s="524"/>
      <c r="AB489" s="519" t="s">
        <v>1509</v>
      </c>
      <c r="AC489" s="519" t="s">
        <v>8005</v>
      </c>
      <c r="AD489" s="519" t="s">
        <v>8006</v>
      </c>
      <c r="AE489" s="519" t="s">
        <v>8007</v>
      </c>
      <c r="AF489" s="519" t="s">
        <v>8008</v>
      </c>
      <c r="AG489" s="684" t="s">
        <v>16932</v>
      </c>
      <c r="AH489" s="519" t="s">
        <v>3772</v>
      </c>
      <c r="AI489" s="519" t="s">
        <v>8005</v>
      </c>
      <c r="AJ489" s="526">
        <v>1167746300193</v>
      </c>
      <c r="AK489" s="519" t="s">
        <v>8009</v>
      </c>
      <c r="AL489" s="520">
        <v>0.76</v>
      </c>
      <c r="AM489" s="524">
        <v>45</v>
      </c>
      <c r="AN489" s="527">
        <v>9.3698630136986302E-2</v>
      </c>
      <c r="AO489" s="527">
        <v>0</v>
      </c>
      <c r="AP489" s="528">
        <v>9.3698630136986302E-2</v>
      </c>
      <c r="AQ489" s="527">
        <v>9.3698630136986302E-2</v>
      </c>
      <c r="AR489" s="527">
        <v>0</v>
      </c>
      <c r="AS489" s="527">
        <v>9.3698630136986302E-2</v>
      </c>
      <c r="AT489" s="527">
        <v>2.8109589041095893</v>
      </c>
      <c r="AU489" s="529" t="s">
        <v>231</v>
      </c>
      <c r="AV489" s="530" t="s">
        <v>431</v>
      </c>
      <c r="AW489" s="519" t="s">
        <v>325</v>
      </c>
      <c r="AX489" s="519" t="s">
        <v>1509</v>
      </c>
      <c r="AY489" s="649" t="s">
        <v>8010</v>
      </c>
      <c r="AZ489" s="519" t="s">
        <v>234</v>
      </c>
      <c r="BA489" s="575" t="s">
        <v>16933</v>
      </c>
      <c r="BB489" s="533"/>
      <c r="BC489" s="576" t="s">
        <v>16934</v>
      </c>
    </row>
    <row r="490" spans="1:55" s="166" customFormat="1" ht="15" customHeight="1" x14ac:dyDescent="0.25">
      <c r="A490" s="182">
        <v>984</v>
      </c>
      <c r="B490" s="555"/>
      <c r="C490" s="581"/>
      <c r="D490" s="700" t="s">
        <v>17140</v>
      </c>
      <c r="E490" s="166" t="s">
        <v>49</v>
      </c>
      <c r="F490" s="166" t="s">
        <v>1509</v>
      </c>
      <c r="G490" s="166" t="s">
        <v>8011</v>
      </c>
      <c r="H490" s="166" t="s">
        <v>8012</v>
      </c>
      <c r="I490" s="166" t="s">
        <v>8013</v>
      </c>
      <c r="K490" s="166" t="s">
        <v>219</v>
      </c>
      <c r="L490" s="166" t="s">
        <v>220</v>
      </c>
      <c r="M490" s="166" t="s">
        <v>221</v>
      </c>
      <c r="N490" s="166" t="s">
        <v>222</v>
      </c>
      <c r="O490" s="166" t="s">
        <v>317</v>
      </c>
      <c r="P490" s="166">
        <v>0</v>
      </c>
      <c r="Q490" s="186">
        <v>12</v>
      </c>
      <c r="R490" s="186">
        <v>2.5</v>
      </c>
      <c r="S490" s="168">
        <v>30</v>
      </c>
      <c r="T490" s="59">
        <v>10</v>
      </c>
      <c r="U490" s="340"/>
      <c r="V490" s="340">
        <v>0</v>
      </c>
      <c r="W490" s="340"/>
      <c r="X490" s="340">
        <v>0</v>
      </c>
      <c r="Y490" s="183"/>
      <c r="Z490" s="183"/>
      <c r="AA490" s="183"/>
      <c r="AB490" s="166" t="s">
        <v>1509</v>
      </c>
      <c r="AC490" s="166" t="s">
        <v>8014</v>
      </c>
      <c r="AD490" s="166" t="s">
        <v>8015</v>
      </c>
      <c r="AE490" s="166" t="s">
        <v>3708</v>
      </c>
      <c r="AF490" s="166" t="s">
        <v>8016</v>
      </c>
      <c r="AG490" s="166" t="s">
        <v>230</v>
      </c>
      <c r="AH490" s="166" t="s">
        <v>3708</v>
      </c>
      <c r="AI490" s="166" t="s">
        <v>8014</v>
      </c>
      <c r="AJ490" s="165">
        <v>1035005919860</v>
      </c>
      <c r="AK490" s="166" t="s">
        <v>4810</v>
      </c>
      <c r="AL490" s="186">
        <v>0.76</v>
      </c>
      <c r="AM490" s="183">
        <v>166</v>
      </c>
      <c r="AN490" s="186">
        <v>0.34564383561643836</v>
      </c>
      <c r="AO490" s="186">
        <v>0</v>
      </c>
      <c r="AP490" s="187">
        <v>0.34564383561643836</v>
      </c>
      <c r="AQ490" s="186">
        <v>0.34564383561643836</v>
      </c>
      <c r="AR490" s="186">
        <v>0</v>
      </c>
      <c r="AS490" s="186">
        <v>0.34564383561643836</v>
      </c>
      <c r="AT490" s="186">
        <v>10.369315068493151</v>
      </c>
      <c r="AU490" s="193" t="s">
        <v>231</v>
      </c>
      <c r="AV490" s="194"/>
      <c r="AW490" s="166" t="s">
        <v>325</v>
      </c>
      <c r="AX490" s="166" t="s">
        <v>1509</v>
      </c>
      <c r="AY490" s="231" t="s">
        <v>8017</v>
      </c>
      <c r="AZ490" s="166" t="s">
        <v>234</v>
      </c>
      <c r="BB490" s="196"/>
    </row>
    <row r="491" spans="1:55" s="166" customFormat="1" ht="15" customHeight="1" x14ac:dyDescent="0.25">
      <c r="A491" s="182">
        <v>985</v>
      </c>
      <c r="B491" s="555"/>
      <c r="C491" s="581"/>
      <c r="D491" s="700" t="s">
        <v>17139</v>
      </c>
      <c r="E491" s="166" t="s">
        <v>49</v>
      </c>
      <c r="F491" s="166" t="s">
        <v>1509</v>
      </c>
      <c r="G491" s="166" t="s">
        <v>8018</v>
      </c>
      <c r="H491" s="166" t="s">
        <v>8019</v>
      </c>
      <c r="I491" s="166" t="s">
        <v>8020</v>
      </c>
      <c r="K491" s="166" t="s">
        <v>219</v>
      </c>
      <c r="L491" s="166" t="s">
        <v>220</v>
      </c>
      <c r="M491" s="166" t="s">
        <v>221</v>
      </c>
      <c r="N491" s="166" t="s">
        <v>484</v>
      </c>
      <c r="O491" s="166" t="s">
        <v>317</v>
      </c>
      <c r="P491" s="166">
        <v>0</v>
      </c>
      <c r="Q491" s="186">
        <v>5</v>
      </c>
      <c r="R491" s="186">
        <v>2.5</v>
      </c>
      <c r="S491" s="168">
        <v>12.5</v>
      </c>
      <c r="T491" s="59">
        <v>5</v>
      </c>
      <c r="U491" s="340"/>
      <c r="V491" s="340">
        <v>0</v>
      </c>
      <c r="W491" s="340"/>
      <c r="X491" s="340">
        <v>0</v>
      </c>
      <c r="Y491" s="183"/>
      <c r="Z491" s="183"/>
      <c r="AA491" s="183"/>
      <c r="AB491" s="166" t="s">
        <v>7616</v>
      </c>
      <c r="AC491" s="166" t="s">
        <v>8021</v>
      </c>
      <c r="AD491" s="166" t="s">
        <v>8022</v>
      </c>
      <c r="AE491" s="166" t="s">
        <v>3529</v>
      </c>
      <c r="AF491" s="166" t="s">
        <v>8023</v>
      </c>
      <c r="AG491" s="166" t="s">
        <v>230</v>
      </c>
      <c r="AH491" s="166" t="s">
        <v>3529</v>
      </c>
      <c r="AI491" s="166" t="s">
        <v>8021</v>
      </c>
      <c r="AJ491" s="165">
        <v>1035005903679</v>
      </c>
      <c r="AK491" s="166" t="s">
        <v>4810</v>
      </c>
      <c r="AL491" s="186">
        <v>0.76</v>
      </c>
      <c r="AM491" s="183">
        <v>143</v>
      </c>
      <c r="AN491" s="186">
        <v>0.29775342465753424</v>
      </c>
      <c r="AO491" s="186">
        <v>0</v>
      </c>
      <c r="AP491" s="187">
        <v>0.29775342465753424</v>
      </c>
      <c r="AQ491" s="186">
        <v>0.29775342465753424</v>
      </c>
      <c r="AR491" s="186">
        <v>0</v>
      </c>
      <c r="AS491" s="186">
        <v>0.29775342465753424</v>
      </c>
      <c r="AT491" s="186">
        <v>8.9326027397260273</v>
      </c>
      <c r="AU491" s="193" t="s">
        <v>231</v>
      </c>
      <c r="AV491" s="194"/>
      <c r="AW491" s="166" t="s">
        <v>325</v>
      </c>
      <c r="AX491" s="166" t="s">
        <v>1509</v>
      </c>
      <c r="AY491" s="231" t="s">
        <v>8024</v>
      </c>
      <c r="AZ491" s="166" t="s">
        <v>234</v>
      </c>
      <c r="BB491" s="196"/>
    </row>
    <row r="492" spans="1:55" s="519" customFormat="1" ht="33.75" customHeight="1" x14ac:dyDescent="0.25">
      <c r="A492" s="518">
        <v>986</v>
      </c>
      <c r="B492" s="557" t="s">
        <v>17088</v>
      </c>
      <c r="C492" s="664" t="s">
        <v>17090</v>
      </c>
      <c r="D492" s="701">
        <v>2020</v>
      </c>
      <c r="E492" s="519" t="s">
        <v>49</v>
      </c>
      <c r="F492" s="519" t="s">
        <v>1509</v>
      </c>
      <c r="G492" s="519" t="s">
        <v>16928</v>
      </c>
      <c r="H492" s="519" t="s">
        <v>16922</v>
      </c>
      <c r="I492" s="519" t="s">
        <v>16923</v>
      </c>
      <c r="J492" s="519" t="s">
        <v>221</v>
      </c>
      <c r="K492" s="519" t="s">
        <v>219</v>
      </c>
      <c r="L492" s="519" t="s">
        <v>316</v>
      </c>
      <c r="M492" s="519" t="s">
        <v>221</v>
      </c>
      <c r="N492" s="519" t="s">
        <v>222</v>
      </c>
      <c r="O492" s="573" t="s">
        <v>221</v>
      </c>
      <c r="P492" s="573" t="s">
        <v>879</v>
      </c>
      <c r="Q492" s="520">
        <v>5</v>
      </c>
      <c r="R492" s="520">
        <v>3</v>
      </c>
      <c r="S492" s="521">
        <v>15</v>
      </c>
      <c r="T492" s="522">
        <v>4</v>
      </c>
      <c r="U492" s="523"/>
      <c r="V492" s="523">
        <v>0</v>
      </c>
      <c r="W492" s="523"/>
      <c r="X492" s="523">
        <v>0</v>
      </c>
      <c r="Y492" s="524"/>
      <c r="Z492" s="524">
        <v>1</v>
      </c>
      <c r="AA492" s="524"/>
      <c r="AB492" s="519" t="s">
        <v>8025</v>
      </c>
      <c r="AC492" s="519" t="s">
        <v>8026</v>
      </c>
      <c r="AD492" s="519" t="s">
        <v>16924</v>
      </c>
      <c r="AE492" s="519" t="s">
        <v>5600</v>
      </c>
      <c r="AF492" s="519" t="s">
        <v>8027</v>
      </c>
      <c r="AG492" s="519" t="s">
        <v>16927</v>
      </c>
      <c r="AH492" s="519" t="s">
        <v>5600</v>
      </c>
      <c r="AI492" s="519" t="s">
        <v>8026</v>
      </c>
      <c r="AJ492" s="526">
        <v>1025003748164</v>
      </c>
      <c r="AK492" s="519" t="s">
        <v>8028</v>
      </c>
      <c r="AL492" s="520">
        <v>0.76</v>
      </c>
      <c r="AM492" s="524">
        <v>181</v>
      </c>
      <c r="AN492" s="527">
        <v>0.37687671232876713</v>
      </c>
      <c r="AO492" s="527">
        <v>0</v>
      </c>
      <c r="AP492" s="528">
        <v>0.37687671232876713</v>
      </c>
      <c r="AQ492" s="527">
        <v>0.37687671232876713</v>
      </c>
      <c r="AR492" s="527">
        <v>0</v>
      </c>
      <c r="AS492" s="527">
        <v>0.37687671232876713</v>
      </c>
      <c r="AT492" s="527">
        <v>11.306301369863014</v>
      </c>
      <c r="AU492" s="529" t="s">
        <v>231</v>
      </c>
      <c r="AV492" s="530" t="s">
        <v>431</v>
      </c>
      <c r="AW492" s="519" t="s">
        <v>325</v>
      </c>
      <c r="AX492" s="519" t="s">
        <v>1509</v>
      </c>
      <c r="AY492" s="649" t="s">
        <v>8029</v>
      </c>
      <c r="AZ492" s="519" t="s">
        <v>234</v>
      </c>
      <c r="BA492" s="576" t="s">
        <v>16925</v>
      </c>
      <c r="BB492" s="533"/>
      <c r="BC492" s="576" t="s">
        <v>16926</v>
      </c>
    </row>
    <row r="493" spans="1:55" s="166" customFormat="1" ht="15" customHeight="1" x14ac:dyDescent="0.25">
      <c r="A493" s="182">
        <v>987</v>
      </c>
      <c r="B493" s="555"/>
      <c r="C493" s="581"/>
      <c r="D493" s="700" t="s">
        <v>17139</v>
      </c>
      <c r="E493" s="166" t="s">
        <v>49</v>
      </c>
      <c r="F493" s="166" t="s">
        <v>1509</v>
      </c>
      <c r="G493" s="166" t="s">
        <v>8030</v>
      </c>
      <c r="H493" s="166" t="s">
        <v>8031</v>
      </c>
      <c r="I493" s="166" t="s">
        <v>8032</v>
      </c>
      <c r="K493" s="166" t="s">
        <v>732</v>
      </c>
      <c r="L493" s="166">
        <v>0</v>
      </c>
      <c r="M493" s="166" t="s">
        <v>317</v>
      </c>
      <c r="N493" s="166">
        <v>0</v>
      </c>
      <c r="O493" s="166" t="s">
        <v>317</v>
      </c>
      <c r="P493" s="166">
        <v>0</v>
      </c>
      <c r="Q493" s="186">
        <v>4</v>
      </c>
      <c r="R493" s="186">
        <v>3</v>
      </c>
      <c r="S493" s="168">
        <v>12</v>
      </c>
      <c r="T493" s="59">
        <v>0</v>
      </c>
      <c r="U493" s="340"/>
      <c r="V493" s="340">
        <v>0</v>
      </c>
      <c r="W493" s="340"/>
      <c r="X493" s="340">
        <v>1</v>
      </c>
      <c r="Y493" s="183"/>
      <c r="Z493" s="183"/>
      <c r="AA493" s="183"/>
      <c r="AB493" s="166" t="s">
        <v>8033</v>
      </c>
      <c r="AC493" s="166" t="s">
        <v>8034</v>
      </c>
      <c r="AD493" s="166" t="s">
        <v>7941</v>
      </c>
      <c r="AE493" s="166" t="s">
        <v>3708</v>
      </c>
      <c r="AF493" s="166" t="s">
        <v>8035</v>
      </c>
      <c r="AG493" s="166" t="s">
        <v>8036</v>
      </c>
      <c r="AH493" s="166" t="s">
        <v>3708</v>
      </c>
      <c r="AI493" s="166" t="s">
        <v>8034</v>
      </c>
      <c r="AJ493" s="165">
        <v>1035005910334</v>
      </c>
      <c r="AK493" s="166" t="s">
        <v>8037</v>
      </c>
      <c r="AL493" s="186">
        <v>0.76</v>
      </c>
      <c r="AM493" s="183">
        <v>50</v>
      </c>
      <c r="AN493" s="186">
        <v>0.10410958904109589</v>
      </c>
      <c r="AO493" s="186">
        <v>0</v>
      </c>
      <c r="AP493" s="187">
        <v>0.10410958904109589</v>
      </c>
      <c r="AQ493" s="186">
        <v>0.10410958904109589</v>
      </c>
      <c r="AR493" s="186">
        <v>0</v>
      </c>
      <c r="AS493" s="186">
        <v>0.10410958904109589</v>
      </c>
      <c r="AT493" s="186">
        <v>3.1232876712328768</v>
      </c>
      <c r="AU493" s="193" t="s">
        <v>231</v>
      </c>
      <c r="AV493" s="194"/>
      <c r="AW493" s="166" t="s">
        <v>325</v>
      </c>
      <c r="AX493" s="166" t="s">
        <v>1509</v>
      </c>
      <c r="AY493" s="231" t="s">
        <v>8038</v>
      </c>
      <c r="AZ493" s="166" t="s">
        <v>234</v>
      </c>
      <c r="BB493" s="196"/>
    </row>
    <row r="494" spans="1:55" s="166" customFormat="1" ht="15" customHeight="1" x14ac:dyDescent="0.25">
      <c r="A494" s="182">
        <v>988</v>
      </c>
      <c r="B494" s="555"/>
      <c r="C494" s="581"/>
      <c r="D494" s="700" t="s">
        <v>17140</v>
      </c>
      <c r="E494" s="166" t="s">
        <v>49</v>
      </c>
      <c r="F494" s="166" t="s">
        <v>1509</v>
      </c>
      <c r="G494" s="166" t="s">
        <v>8039</v>
      </c>
      <c r="H494" s="166" t="s">
        <v>8040</v>
      </c>
      <c r="I494" s="166" t="s">
        <v>8041</v>
      </c>
      <c r="K494" s="166" t="s">
        <v>219</v>
      </c>
      <c r="L494" s="166" t="s">
        <v>220</v>
      </c>
      <c r="M494" s="166" t="s">
        <v>221</v>
      </c>
      <c r="N494" s="166" t="s">
        <v>222</v>
      </c>
      <c r="O494" s="166" t="s">
        <v>317</v>
      </c>
      <c r="P494" s="166">
        <v>0</v>
      </c>
      <c r="Q494" s="186">
        <v>1.5</v>
      </c>
      <c r="R494" s="186">
        <v>1.6</v>
      </c>
      <c r="S494" s="168">
        <v>2.4</v>
      </c>
      <c r="T494" s="59">
        <v>0</v>
      </c>
      <c r="U494" s="340"/>
      <c r="V494" s="340">
        <v>0</v>
      </c>
      <c r="W494" s="340"/>
      <c r="X494" s="340">
        <v>1</v>
      </c>
      <c r="Y494" s="183"/>
      <c r="Z494" s="183"/>
      <c r="AA494" s="183"/>
      <c r="AB494" s="166" t="s">
        <v>8033</v>
      </c>
      <c r="AC494" s="166" t="s">
        <v>8042</v>
      </c>
      <c r="AD494" s="166" t="s">
        <v>8043</v>
      </c>
      <c r="AE494" s="166" t="s">
        <v>3772</v>
      </c>
      <c r="AF494" s="166" t="s">
        <v>8044</v>
      </c>
      <c r="AG494" s="166" t="s">
        <v>8045</v>
      </c>
      <c r="AH494" s="166" t="s">
        <v>3769</v>
      </c>
      <c r="AI494" s="166" t="s">
        <v>8042</v>
      </c>
      <c r="AJ494" s="165">
        <v>1035005910686</v>
      </c>
      <c r="AK494" s="166" t="s">
        <v>8037</v>
      </c>
      <c r="AL494" s="186">
        <v>0.76</v>
      </c>
      <c r="AM494" s="183">
        <v>186</v>
      </c>
      <c r="AN494" s="186">
        <v>0.38728767123287677</v>
      </c>
      <c r="AO494" s="186">
        <v>0</v>
      </c>
      <c r="AP494" s="187">
        <v>0.38728767123287677</v>
      </c>
      <c r="AQ494" s="186">
        <v>0.38728767123287677</v>
      </c>
      <c r="AR494" s="186">
        <v>0</v>
      </c>
      <c r="AS494" s="186">
        <v>0.38728767123287677</v>
      </c>
      <c r="AT494" s="186">
        <v>11.618630136986303</v>
      </c>
      <c r="AU494" s="193" t="s">
        <v>231</v>
      </c>
      <c r="AV494" s="194"/>
      <c r="AW494" s="166" t="s">
        <v>325</v>
      </c>
      <c r="AX494" s="166" t="s">
        <v>1509</v>
      </c>
      <c r="AY494" s="231" t="s">
        <v>8046</v>
      </c>
      <c r="AZ494" s="166" t="s">
        <v>234</v>
      </c>
      <c r="BB494" s="196"/>
    </row>
    <row r="495" spans="1:55" s="166" customFormat="1" ht="15" customHeight="1" x14ac:dyDescent="0.25">
      <c r="A495" s="182">
        <v>989</v>
      </c>
      <c r="B495" s="555"/>
      <c r="C495" s="581"/>
      <c r="D495" s="700" t="s">
        <v>17139</v>
      </c>
      <c r="E495" s="166" t="s">
        <v>49</v>
      </c>
      <c r="F495" s="166" t="s">
        <v>1509</v>
      </c>
      <c r="G495" s="166" t="s">
        <v>8047</v>
      </c>
      <c r="H495" s="166" t="s">
        <v>8048</v>
      </c>
      <c r="I495" s="166" t="s">
        <v>8049</v>
      </c>
      <c r="K495" s="166" t="s">
        <v>219</v>
      </c>
      <c r="L495" s="166" t="s">
        <v>220</v>
      </c>
      <c r="M495" s="166" t="s">
        <v>317</v>
      </c>
      <c r="N495" s="166">
        <v>0</v>
      </c>
      <c r="O495" s="166" t="s">
        <v>317</v>
      </c>
      <c r="P495" s="166">
        <v>0</v>
      </c>
      <c r="Q495" s="186">
        <v>3</v>
      </c>
      <c r="R495" s="186">
        <v>2</v>
      </c>
      <c r="S495" s="168">
        <v>6</v>
      </c>
      <c r="T495" s="59">
        <v>2</v>
      </c>
      <c r="U495" s="340"/>
      <c r="V495" s="340">
        <v>1</v>
      </c>
      <c r="W495" s="340"/>
      <c r="X495" s="340">
        <v>0</v>
      </c>
      <c r="Y495" s="183"/>
      <c r="Z495" s="183"/>
      <c r="AA495" s="183"/>
      <c r="AB495" s="166" t="s">
        <v>8033</v>
      </c>
      <c r="AC495" s="166" t="s">
        <v>8050</v>
      </c>
      <c r="AD495" s="166" t="s">
        <v>8051</v>
      </c>
      <c r="AE495" s="166" t="s">
        <v>7618</v>
      </c>
      <c r="AF495" s="166" t="s">
        <v>8052</v>
      </c>
      <c r="AG495" s="166" t="s">
        <v>8053</v>
      </c>
      <c r="AH495" s="166" t="s">
        <v>3777</v>
      </c>
      <c r="AI495" s="166" t="s">
        <v>8050</v>
      </c>
      <c r="AJ495" s="165">
        <v>1035005908816</v>
      </c>
      <c r="AK495" s="166" t="s">
        <v>8037</v>
      </c>
      <c r="AL495" s="186">
        <v>0.76</v>
      </c>
      <c r="AM495" s="183">
        <v>105</v>
      </c>
      <c r="AN495" s="186">
        <v>0.19833333333333333</v>
      </c>
      <c r="AO495" s="186">
        <v>0</v>
      </c>
      <c r="AP495" s="187">
        <v>0.19833333333333333</v>
      </c>
      <c r="AQ495" s="186">
        <v>0.19833333333333333</v>
      </c>
      <c r="AR495" s="186">
        <v>0</v>
      </c>
      <c r="AS495" s="186">
        <v>0.19833333333333333</v>
      </c>
      <c r="AT495" s="186">
        <v>5.95</v>
      </c>
      <c r="AU495" s="193" t="s">
        <v>231</v>
      </c>
      <c r="AV495" s="194"/>
      <c r="AW495" s="166" t="s">
        <v>325</v>
      </c>
      <c r="AX495" s="166" t="s">
        <v>1509</v>
      </c>
      <c r="AY495" s="231" t="s">
        <v>8054</v>
      </c>
      <c r="AZ495" s="166" t="s">
        <v>234</v>
      </c>
      <c r="BB495" s="196"/>
    </row>
    <row r="496" spans="1:55" s="519" customFormat="1" ht="24.75" customHeight="1" x14ac:dyDescent="0.25">
      <c r="A496" s="518">
        <v>990</v>
      </c>
      <c r="B496" s="557" t="s">
        <v>17088</v>
      </c>
      <c r="C496" s="664" t="s">
        <v>17090</v>
      </c>
      <c r="D496" s="701">
        <v>2020</v>
      </c>
      <c r="E496" s="519" t="s">
        <v>50</v>
      </c>
      <c r="F496" s="519" t="s">
        <v>1509</v>
      </c>
      <c r="G496" s="519" t="s">
        <v>8055</v>
      </c>
      <c r="H496" s="519" t="s">
        <v>8056</v>
      </c>
      <c r="I496" s="519" t="s">
        <v>8057</v>
      </c>
      <c r="J496" s="519" t="s">
        <v>958</v>
      </c>
      <c r="K496" s="519" t="s">
        <v>219</v>
      </c>
      <c r="L496" s="519" t="s">
        <v>316</v>
      </c>
      <c r="M496" s="519" t="s">
        <v>221</v>
      </c>
      <c r="N496" s="519" t="s">
        <v>222</v>
      </c>
      <c r="O496" s="573" t="s">
        <v>221</v>
      </c>
      <c r="P496" s="573" t="s">
        <v>222</v>
      </c>
      <c r="Q496" s="520">
        <v>2</v>
      </c>
      <c r="R496" s="520">
        <v>1.5</v>
      </c>
      <c r="S496" s="521">
        <v>3</v>
      </c>
      <c r="T496" s="522">
        <v>0</v>
      </c>
      <c r="U496" s="523"/>
      <c r="V496" s="523">
        <v>0</v>
      </c>
      <c r="W496" s="523"/>
      <c r="X496" s="523">
        <v>1</v>
      </c>
      <c r="Y496" s="524">
        <v>0</v>
      </c>
      <c r="Z496" s="524">
        <v>0</v>
      </c>
      <c r="AA496" s="524">
        <v>0</v>
      </c>
      <c r="AB496" s="519" t="s">
        <v>790</v>
      </c>
      <c r="AC496" s="519" t="s">
        <v>8058</v>
      </c>
      <c r="AD496" s="622" t="s">
        <v>8059</v>
      </c>
      <c r="AE496" s="579" t="s">
        <v>8060</v>
      </c>
      <c r="AF496" s="519" t="s">
        <v>8061</v>
      </c>
      <c r="AG496" s="519" t="s">
        <v>230</v>
      </c>
      <c r="AH496" s="579" t="s">
        <v>5869</v>
      </c>
      <c r="AI496" s="519" t="s">
        <v>8058</v>
      </c>
      <c r="AJ496" s="526" t="s">
        <v>8059</v>
      </c>
      <c r="AK496" s="519" t="s">
        <v>790</v>
      </c>
      <c r="AL496" s="588">
        <v>0.76</v>
      </c>
      <c r="AM496" s="588">
        <v>83</v>
      </c>
      <c r="AN496" s="520">
        <v>0.17282191780821918</v>
      </c>
      <c r="AO496" s="520">
        <v>0</v>
      </c>
      <c r="AP496" s="528">
        <v>0.17282191780821918</v>
      </c>
      <c r="AQ496" s="520">
        <v>0.17282191780821918</v>
      </c>
      <c r="AR496" s="520">
        <v>0</v>
      </c>
      <c r="AS496" s="520">
        <v>0.17282191780821918</v>
      </c>
      <c r="AT496" s="520">
        <v>5.1846575342465755</v>
      </c>
      <c r="AU496" s="529" t="s">
        <v>231</v>
      </c>
      <c r="AV496" s="530" t="s">
        <v>431</v>
      </c>
      <c r="AW496" s="519" t="s">
        <v>325</v>
      </c>
      <c r="AX496" s="519" t="s">
        <v>1509</v>
      </c>
      <c r="AY496" s="531" t="s">
        <v>8062</v>
      </c>
      <c r="AZ496" s="519" t="s">
        <v>234</v>
      </c>
      <c r="BB496" s="533"/>
    </row>
    <row r="497" spans="1:54" s="519" customFormat="1" ht="26.25" customHeight="1" x14ac:dyDescent="0.25">
      <c r="A497" s="518">
        <v>991</v>
      </c>
      <c r="B497" s="557" t="s">
        <v>17088</v>
      </c>
      <c r="C497" s="664" t="s">
        <v>17090</v>
      </c>
      <c r="D497" s="701">
        <v>2020</v>
      </c>
      <c r="E497" s="519" t="s">
        <v>50</v>
      </c>
      <c r="F497" s="519" t="s">
        <v>1509</v>
      </c>
      <c r="G497" s="519" t="s">
        <v>8063</v>
      </c>
      <c r="H497" s="519" t="s">
        <v>8064</v>
      </c>
      <c r="I497" s="519" t="s">
        <v>8065</v>
      </c>
      <c r="J497" s="519" t="s">
        <v>958</v>
      </c>
      <c r="K497" s="519" t="s">
        <v>219</v>
      </c>
      <c r="L497" s="519" t="s">
        <v>316</v>
      </c>
      <c r="M497" s="519" t="s">
        <v>221</v>
      </c>
      <c r="N497" s="519" t="s">
        <v>222</v>
      </c>
      <c r="O497" s="573" t="s">
        <v>221</v>
      </c>
      <c r="P497" s="573" t="s">
        <v>222</v>
      </c>
      <c r="Q497" s="520">
        <v>2</v>
      </c>
      <c r="R497" s="520">
        <v>1.5</v>
      </c>
      <c r="S497" s="521">
        <v>3</v>
      </c>
      <c r="T497" s="522">
        <v>0</v>
      </c>
      <c r="U497" s="523"/>
      <c r="V497" s="523">
        <v>0</v>
      </c>
      <c r="W497" s="523"/>
      <c r="X497" s="523">
        <v>1</v>
      </c>
      <c r="Y497" s="524">
        <v>0</v>
      </c>
      <c r="Z497" s="524">
        <v>0</v>
      </c>
      <c r="AA497" s="524">
        <v>0</v>
      </c>
      <c r="AB497" s="519" t="s">
        <v>790</v>
      </c>
      <c r="AC497" s="519" t="s">
        <v>8066</v>
      </c>
      <c r="AD497" s="622" t="s">
        <v>8067</v>
      </c>
      <c r="AE497" s="579" t="s">
        <v>5869</v>
      </c>
      <c r="AF497" s="519" t="s">
        <v>8068</v>
      </c>
      <c r="AG497" s="519" t="s">
        <v>8069</v>
      </c>
      <c r="AH497" s="579" t="s">
        <v>5869</v>
      </c>
      <c r="AI497" s="519" t="s">
        <v>8066</v>
      </c>
      <c r="AJ497" s="526">
        <v>1035005912138</v>
      </c>
      <c r="AK497" s="519" t="s">
        <v>790</v>
      </c>
      <c r="AL497" s="520">
        <v>0.76</v>
      </c>
      <c r="AM497" s="648">
        <v>142</v>
      </c>
      <c r="AN497" s="520">
        <v>0.29567123287671232</v>
      </c>
      <c r="AO497" s="520">
        <v>0</v>
      </c>
      <c r="AP497" s="528">
        <v>0.29567123287671232</v>
      </c>
      <c r="AQ497" s="520">
        <v>0.29567123287671232</v>
      </c>
      <c r="AR497" s="520">
        <v>0</v>
      </c>
      <c r="AS497" s="520">
        <v>0.29567123287671232</v>
      </c>
      <c r="AT497" s="520">
        <v>8.8701369863013699</v>
      </c>
      <c r="AU497" s="529" t="s">
        <v>231</v>
      </c>
      <c r="AV497" s="530" t="s">
        <v>431</v>
      </c>
      <c r="AW497" s="519" t="s">
        <v>325</v>
      </c>
      <c r="AX497" s="519" t="s">
        <v>1509</v>
      </c>
      <c r="AY497" s="531" t="s">
        <v>8070</v>
      </c>
      <c r="AZ497" s="519" t="s">
        <v>234</v>
      </c>
      <c r="BB497" s="533"/>
    </row>
    <row r="498" spans="1:54" s="519" customFormat="1" ht="21.75" customHeight="1" x14ac:dyDescent="0.25">
      <c r="A498" s="518">
        <v>992</v>
      </c>
      <c r="B498" s="557" t="s">
        <v>17088</v>
      </c>
      <c r="C498" s="664" t="s">
        <v>17090</v>
      </c>
      <c r="D498" s="701">
        <v>2020</v>
      </c>
      <c r="E498" s="519" t="s">
        <v>50</v>
      </c>
      <c r="F498" s="519" t="s">
        <v>1509</v>
      </c>
      <c r="G498" s="519" t="s">
        <v>8071</v>
      </c>
      <c r="H498" s="519" t="s">
        <v>8072</v>
      </c>
      <c r="I498" s="519" t="s">
        <v>8073</v>
      </c>
      <c r="J498" s="519" t="s">
        <v>958</v>
      </c>
      <c r="K498" s="519" t="s">
        <v>219</v>
      </c>
      <c r="L498" s="519" t="s">
        <v>316</v>
      </c>
      <c r="M498" s="519" t="s">
        <v>221</v>
      </c>
      <c r="N498" s="519" t="s">
        <v>222</v>
      </c>
      <c r="O498" s="573" t="s">
        <v>221</v>
      </c>
      <c r="P498" s="573" t="s">
        <v>222</v>
      </c>
      <c r="Q498" s="520">
        <v>2</v>
      </c>
      <c r="R498" s="520">
        <v>1.5</v>
      </c>
      <c r="S498" s="521">
        <v>3</v>
      </c>
      <c r="T498" s="522">
        <v>2</v>
      </c>
      <c r="U498" s="523"/>
      <c r="V498" s="523">
        <v>0</v>
      </c>
      <c r="W498" s="523"/>
      <c r="X498" s="523">
        <v>0</v>
      </c>
      <c r="Y498" s="524">
        <v>0</v>
      </c>
      <c r="Z498" s="524">
        <v>0</v>
      </c>
      <c r="AA498" s="524">
        <v>0</v>
      </c>
      <c r="AB498" s="519" t="s">
        <v>790</v>
      </c>
      <c r="AC498" s="519" t="s">
        <v>8074</v>
      </c>
      <c r="AD498" s="622" t="s">
        <v>8075</v>
      </c>
      <c r="AE498" s="579" t="s">
        <v>8060</v>
      </c>
      <c r="AF498" s="519" t="s">
        <v>8076</v>
      </c>
      <c r="AG498" s="519" t="s">
        <v>8077</v>
      </c>
      <c r="AH498" s="579" t="s">
        <v>5869</v>
      </c>
      <c r="AI498" s="519" t="s">
        <v>8078</v>
      </c>
      <c r="AJ498" s="526">
        <v>1035005911467</v>
      </c>
      <c r="AK498" s="519" t="s">
        <v>790</v>
      </c>
      <c r="AL498" s="520">
        <v>0.76</v>
      </c>
      <c r="AM498" s="648">
        <v>52</v>
      </c>
      <c r="AN498" s="520">
        <v>0.10827397260273973</v>
      </c>
      <c r="AO498" s="520">
        <v>0</v>
      </c>
      <c r="AP498" s="528">
        <v>0.10827397260273973</v>
      </c>
      <c r="AQ498" s="520">
        <v>0.10827397260273973</v>
      </c>
      <c r="AR498" s="520">
        <v>0</v>
      </c>
      <c r="AS498" s="520">
        <v>0.10827397260273973</v>
      </c>
      <c r="AT498" s="520">
        <v>3.2482191780821918</v>
      </c>
      <c r="AU498" s="529" t="s">
        <v>231</v>
      </c>
      <c r="AV498" s="530" t="s">
        <v>431</v>
      </c>
      <c r="AW498" s="519" t="s">
        <v>325</v>
      </c>
      <c r="AX498" s="519" t="s">
        <v>1509</v>
      </c>
      <c r="AY498" s="531" t="s">
        <v>8079</v>
      </c>
      <c r="AZ498" s="519" t="s">
        <v>234</v>
      </c>
      <c r="BB498" s="533"/>
    </row>
    <row r="499" spans="1:54" s="166" customFormat="1" ht="15" customHeight="1" x14ac:dyDescent="0.25">
      <c r="A499" s="182">
        <v>993</v>
      </c>
      <c r="B499" s="555"/>
      <c r="C499" s="581"/>
      <c r="D499" s="700" t="s">
        <v>17138</v>
      </c>
      <c r="E499" s="166" t="s">
        <v>50</v>
      </c>
      <c r="F499" s="166" t="s">
        <v>1509</v>
      </c>
      <c r="G499" s="166" t="s">
        <v>8080</v>
      </c>
      <c r="H499" s="166" t="s">
        <v>8081</v>
      </c>
      <c r="I499" s="166" t="s">
        <v>8082</v>
      </c>
      <c r="J499" s="166" t="s">
        <v>958</v>
      </c>
      <c r="K499" s="166" t="s">
        <v>219</v>
      </c>
      <c r="L499" s="166" t="s">
        <v>316</v>
      </c>
      <c r="M499" s="166" t="s">
        <v>221</v>
      </c>
      <c r="N499" s="166" t="s">
        <v>222</v>
      </c>
      <c r="O499" s="198" t="s">
        <v>221</v>
      </c>
      <c r="P499" s="198" t="s">
        <v>879</v>
      </c>
      <c r="Q499" s="186">
        <v>2</v>
      </c>
      <c r="R499" s="186">
        <v>1.5</v>
      </c>
      <c r="S499" s="168">
        <v>3</v>
      </c>
      <c r="T499" s="59">
        <v>2</v>
      </c>
      <c r="U499" s="340"/>
      <c r="V499" s="340">
        <v>0</v>
      </c>
      <c r="W499" s="340"/>
      <c r="X499" s="340">
        <v>1</v>
      </c>
      <c r="Y499" s="183">
        <v>0</v>
      </c>
      <c r="Z499" s="183">
        <v>0</v>
      </c>
      <c r="AA499" s="183">
        <v>0</v>
      </c>
      <c r="AB499" s="166" t="s">
        <v>790</v>
      </c>
      <c r="AC499" s="166" t="s">
        <v>8083</v>
      </c>
      <c r="AD499" s="228" t="s">
        <v>8084</v>
      </c>
      <c r="AE499" s="201" t="s">
        <v>8085</v>
      </c>
      <c r="AF499" s="166" t="s">
        <v>8086</v>
      </c>
      <c r="AG499" s="166" t="s">
        <v>8087</v>
      </c>
      <c r="AH499" s="201" t="s">
        <v>8088</v>
      </c>
      <c r="AI499" s="166" t="s">
        <v>8089</v>
      </c>
      <c r="AJ499" s="165">
        <v>1035005905164</v>
      </c>
      <c r="AK499" s="166" t="s">
        <v>790</v>
      </c>
      <c r="AL499" s="186">
        <v>0.76</v>
      </c>
      <c r="AM499" s="184">
        <v>213</v>
      </c>
      <c r="AN499" s="186">
        <v>0.44350684931506851</v>
      </c>
      <c r="AO499" s="186">
        <v>0</v>
      </c>
      <c r="AP499" s="187">
        <v>0.44350684931506851</v>
      </c>
      <c r="AQ499" s="186">
        <v>0.44350684931506851</v>
      </c>
      <c r="AR499" s="186">
        <v>0</v>
      </c>
      <c r="AS499" s="186">
        <v>0.44350684931506851</v>
      </c>
      <c r="AT499" s="186">
        <v>13.305205479452056</v>
      </c>
      <c r="AU499" s="193" t="s">
        <v>231</v>
      </c>
      <c r="AV499" s="194"/>
      <c r="AW499" s="166" t="s">
        <v>325</v>
      </c>
      <c r="AX499" s="166" t="s">
        <v>1509</v>
      </c>
      <c r="AY499" s="195" t="s">
        <v>8090</v>
      </c>
      <c r="AZ499" s="166" t="s">
        <v>234</v>
      </c>
      <c r="BB499" s="196"/>
    </row>
    <row r="500" spans="1:54" s="166" customFormat="1" ht="15" customHeight="1" x14ac:dyDescent="0.25">
      <c r="A500" s="182">
        <v>994</v>
      </c>
      <c r="B500" s="555"/>
      <c r="C500" s="581"/>
      <c r="D500" s="700" t="s">
        <v>17138</v>
      </c>
      <c r="E500" s="166" t="s">
        <v>50</v>
      </c>
      <c r="F500" s="166" t="s">
        <v>1509</v>
      </c>
      <c r="G500" s="166" t="s">
        <v>8091</v>
      </c>
      <c r="H500" s="166" t="s">
        <v>8092</v>
      </c>
      <c r="I500" s="166" t="s">
        <v>8093</v>
      </c>
      <c r="J500" s="166" t="s">
        <v>958</v>
      </c>
      <c r="K500" s="166" t="s">
        <v>219</v>
      </c>
      <c r="L500" s="166" t="s">
        <v>316</v>
      </c>
      <c r="M500" s="166" t="s">
        <v>221</v>
      </c>
      <c r="N500" s="166" t="s">
        <v>222</v>
      </c>
      <c r="O500" s="166" t="s">
        <v>221</v>
      </c>
      <c r="P500" s="166" t="s">
        <v>222</v>
      </c>
      <c r="Q500" s="186">
        <v>2</v>
      </c>
      <c r="R500" s="186">
        <v>1.5</v>
      </c>
      <c r="S500" s="168">
        <v>3</v>
      </c>
      <c r="T500" s="59">
        <v>2</v>
      </c>
      <c r="U500" s="340"/>
      <c r="V500" s="340">
        <v>0</v>
      </c>
      <c r="W500" s="340"/>
      <c r="X500" s="340">
        <v>0</v>
      </c>
      <c r="Y500" s="183">
        <v>0</v>
      </c>
      <c r="Z500" s="183">
        <v>0</v>
      </c>
      <c r="AA500" s="183">
        <v>0</v>
      </c>
      <c r="AB500" s="166" t="s">
        <v>790</v>
      </c>
      <c r="AC500" s="166" t="s">
        <v>8094</v>
      </c>
      <c r="AD500" s="228" t="s">
        <v>8095</v>
      </c>
      <c r="AE500" s="201" t="s">
        <v>8085</v>
      </c>
      <c r="AF500" s="166" t="s">
        <v>8096</v>
      </c>
      <c r="AG500" s="166" t="s">
        <v>8097</v>
      </c>
      <c r="AH500" s="201" t="s">
        <v>8088</v>
      </c>
      <c r="AI500" s="166" t="s">
        <v>8098</v>
      </c>
      <c r="AJ500" s="165">
        <v>1035005907265</v>
      </c>
      <c r="AK500" s="166" t="s">
        <v>790</v>
      </c>
      <c r="AL500" s="186">
        <v>0.76</v>
      </c>
      <c r="AM500" s="184">
        <v>100</v>
      </c>
      <c r="AN500" s="186">
        <v>0.20821917808219179</v>
      </c>
      <c r="AO500" s="186">
        <v>0</v>
      </c>
      <c r="AP500" s="187">
        <v>0.20821917808219179</v>
      </c>
      <c r="AQ500" s="186">
        <v>0.20821917808219179</v>
      </c>
      <c r="AR500" s="186">
        <v>0</v>
      </c>
      <c r="AS500" s="186">
        <v>0.20821917808219179</v>
      </c>
      <c r="AT500" s="186">
        <v>6.2465753424657535</v>
      </c>
      <c r="AU500" s="193" t="s">
        <v>231</v>
      </c>
      <c r="AV500" s="194"/>
      <c r="AW500" s="166" t="s">
        <v>325</v>
      </c>
      <c r="AX500" s="166" t="s">
        <v>1509</v>
      </c>
      <c r="AY500" s="195" t="s">
        <v>8099</v>
      </c>
      <c r="AZ500" s="166" t="s">
        <v>234</v>
      </c>
      <c r="BB500" s="196"/>
    </row>
    <row r="501" spans="1:54" s="166" customFormat="1" ht="15" customHeight="1" x14ac:dyDescent="0.25">
      <c r="A501" s="182">
        <v>995</v>
      </c>
      <c r="B501" s="555"/>
      <c r="C501" s="581"/>
      <c r="D501" s="700" t="s">
        <v>17138</v>
      </c>
      <c r="E501" s="166" t="s">
        <v>50</v>
      </c>
      <c r="F501" s="166" t="s">
        <v>1509</v>
      </c>
      <c r="G501" s="166" t="s">
        <v>8100</v>
      </c>
      <c r="H501" s="166" t="s">
        <v>8101</v>
      </c>
      <c r="I501" s="166" t="s">
        <v>8102</v>
      </c>
      <c r="J501" s="166" t="s">
        <v>958</v>
      </c>
      <c r="K501" s="166" t="s">
        <v>219</v>
      </c>
      <c r="L501" s="166" t="s">
        <v>316</v>
      </c>
      <c r="M501" s="166" t="s">
        <v>317</v>
      </c>
      <c r="N501" s="166">
        <v>0</v>
      </c>
      <c r="O501" s="166" t="s">
        <v>317</v>
      </c>
      <c r="P501" s="166">
        <v>0</v>
      </c>
      <c r="Q501" s="186">
        <v>2</v>
      </c>
      <c r="R501" s="186">
        <v>1.5</v>
      </c>
      <c r="S501" s="168">
        <v>3</v>
      </c>
      <c r="T501" s="59">
        <v>1</v>
      </c>
      <c r="U501" s="340"/>
      <c r="V501" s="340">
        <v>0</v>
      </c>
      <c r="W501" s="340"/>
      <c r="X501" s="340">
        <v>0</v>
      </c>
      <c r="Y501" s="183">
        <v>0</v>
      </c>
      <c r="Z501" s="183">
        <v>0</v>
      </c>
      <c r="AA501" s="183">
        <v>0</v>
      </c>
      <c r="AB501" s="166" t="s">
        <v>790</v>
      </c>
      <c r="AC501" s="166" t="s">
        <v>8103</v>
      </c>
      <c r="AD501" s="228" t="s">
        <v>8104</v>
      </c>
      <c r="AE501" s="201" t="s">
        <v>8085</v>
      </c>
      <c r="AF501" s="166" t="s">
        <v>8105</v>
      </c>
      <c r="AG501" s="166" t="s">
        <v>230</v>
      </c>
      <c r="AH501" s="201" t="s">
        <v>8088</v>
      </c>
      <c r="AI501" s="166" t="s">
        <v>8106</v>
      </c>
      <c r="AJ501" s="165">
        <v>1035005917286</v>
      </c>
      <c r="AK501" s="166" t="s">
        <v>790</v>
      </c>
      <c r="AL501" s="186">
        <v>0.76</v>
      </c>
      <c r="AM501" s="184">
        <v>29</v>
      </c>
      <c r="AN501" s="186">
        <v>6.0383561643835612E-2</v>
      </c>
      <c r="AO501" s="186">
        <v>0</v>
      </c>
      <c r="AP501" s="187">
        <v>6.0383561643835612E-2</v>
      </c>
      <c r="AQ501" s="186">
        <v>6.0383561643835612E-2</v>
      </c>
      <c r="AR501" s="186">
        <v>0</v>
      </c>
      <c r="AS501" s="186">
        <v>6.0383561643835612E-2</v>
      </c>
      <c r="AT501" s="186">
        <v>1.8115068493150683</v>
      </c>
      <c r="AU501" s="193" t="s">
        <v>231</v>
      </c>
      <c r="AV501" s="194"/>
      <c r="AW501" s="166" t="s">
        <v>325</v>
      </c>
      <c r="AX501" s="166" t="s">
        <v>1509</v>
      </c>
      <c r="AY501" s="195" t="s">
        <v>8107</v>
      </c>
      <c r="AZ501" s="166" t="s">
        <v>234</v>
      </c>
      <c r="BB501" s="196"/>
    </row>
    <row r="502" spans="1:54" s="519" customFormat="1" ht="32.25" customHeight="1" x14ac:dyDescent="0.2">
      <c r="A502" s="518">
        <v>996</v>
      </c>
      <c r="B502" s="557" t="s">
        <v>17088</v>
      </c>
      <c r="C502" s="664" t="s">
        <v>17090</v>
      </c>
      <c r="D502" s="701">
        <v>2020</v>
      </c>
      <c r="E502" s="519" t="s">
        <v>50</v>
      </c>
      <c r="F502" s="519" t="s">
        <v>1509</v>
      </c>
      <c r="G502" s="530" t="s">
        <v>8108</v>
      </c>
      <c r="H502" s="519" t="s">
        <v>8109</v>
      </c>
      <c r="I502" s="519" t="s">
        <v>8110</v>
      </c>
      <c r="J502" s="519" t="s">
        <v>958</v>
      </c>
      <c r="K502" s="519" t="s">
        <v>219</v>
      </c>
      <c r="L502" s="519" t="s">
        <v>316</v>
      </c>
      <c r="M502" s="519" t="s">
        <v>221</v>
      </c>
      <c r="N502" s="519" t="s">
        <v>8111</v>
      </c>
      <c r="O502" s="573" t="s">
        <v>221</v>
      </c>
      <c r="P502" s="573" t="s">
        <v>222</v>
      </c>
      <c r="Q502" s="520">
        <v>2</v>
      </c>
      <c r="R502" s="520">
        <v>1.5</v>
      </c>
      <c r="S502" s="521">
        <v>3</v>
      </c>
      <c r="T502" s="522">
        <v>2</v>
      </c>
      <c r="U502" s="523"/>
      <c r="V502" s="523">
        <v>0</v>
      </c>
      <c r="W502" s="523"/>
      <c r="X502" s="523">
        <v>0</v>
      </c>
      <c r="Y502" s="524">
        <v>0</v>
      </c>
      <c r="Z502" s="524">
        <v>0</v>
      </c>
      <c r="AA502" s="524">
        <v>0</v>
      </c>
      <c r="AB502" s="519" t="s">
        <v>790</v>
      </c>
      <c r="AC502" s="519" t="s">
        <v>8112</v>
      </c>
      <c r="AD502" s="622" t="s">
        <v>8113</v>
      </c>
      <c r="AE502" s="579" t="s">
        <v>8085</v>
      </c>
      <c r="AF502" s="519" t="s">
        <v>8114</v>
      </c>
      <c r="AG502" s="519" t="s">
        <v>8115</v>
      </c>
      <c r="AH502" s="579" t="s">
        <v>8088</v>
      </c>
      <c r="AI502" s="519" t="s">
        <v>8116</v>
      </c>
      <c r="AJ502" s="526">
        <v>1035005901700</v>
      </c>
      <c r="AK502" s="519" t="s">
        <v>790</v>
      </c>
      <c r="AL502" s="520">
        <v>0.76</v>
      </c>
      <c r="AM502" s="648">
        <v>98</v>
      </c>
      <c r="AN502" s="520">
        <v>0.20405479452054795</v>
      </c>
      <c r="AO502" s="520">
        <v>0</v>
      </c>
      <c r="AP502" s="528">
        <v>0.20405479452054795</v>
      </c>
      <c r="AQ502" s="520">
        <v>0.20405479452054795</v>
      </c>
      <c r="AR502" s="520">
        <v>0</v>
      </c>
      <c r="AS502" s="520">
        <v>0.20405479452054795</v>
      </c>
      <c r="AT502" s="520">
        <v>6.1216438356164389</v>
      </c>
      <c r="AU502" s="529" t="s">
        <v>231</v>
      </c>
      <c r="AV502" s="530" t="s">
        <v>431</v>
      </c>
      <c r="AW502" s="519" t="s">
        <v>325</v>
      </c>
      <c r="AX502" s="519" t="s">
        <v>1509</v>
      </c>
      <c r="AY502" s="676" t="s">
        <v>8117</v>
      </c>
      <c r="AZ502" s="519" t="s">
        <v>234</v>
      </c>
      <c r="BB502" s="533"/>
    </row>
    <row r="503" spans="1:54" s="166" customFormat="1" ht="15" customHeight="1" x14ac:dyDescent="0.25">
      <c r="A503" s="182">
        <v>997</v>
      </c>
      <c r="B503" s="555"/>
      <c r="C503" s="581"/>
      <c r="D503" s="700" t="s">
        <v>17138</v>
      </c>
      <c r="E503" s="166" t="s">
        <v>50</v>
      </c>
      <c r="F503" s="166" t="s">
        <v>1509</v>
      </c>
      <c r="G503" s="194" t="s">
        <v>8118</v>
      </c>
      <c r="H503" s="166" t="s">
        <v>8119</v>
      </c>
      <c r="I503" s="166" t="s">
        <v>8120</v>
      </c>
      <c r="J503" s="166" t="s">
        <v>958</v>
      </c>
      <c r="K503" s="166" t="s">
        <v>219</v>
      </c>
      <c r="L503" s="166" t="s">
        <v>316</v>
      </c>
      <c r="M503" s="166" t="s">
        <v>317</v>
      </c>
      <c r="N503" s="166">
        <v>0</v>
      </c>
      <c r="O503" s="166" t="s">
        <v>317</v>
      </c>
      <c r="P503" s="166">
        <v>0</v>
      </c>
      <c r="Q503" s="186">
        <v>2</v>
      </c>
      <c r="R503" s="186">
        <v>1.5</v>
      </c>
      <c r="S503" s="168">
        <v>3</v>
      </c>
      <c r="T503" s="59">
        <v>1</v>
      </c>
      <c r="U503" s="340"/>
      <c r="V503" s="340">
        <v>0</v>
      </c>
      <c r="W503" s="340"/>
      <c r="X503" s="340">
        <v>0</v>
      </c>
      <c r="Y503" s="183">
        <v>0</v>
      </c>
      <c r="Z503" s="183">
        <v>0</v>
      </c>
      <c r="AA503" s="183">
        <v>0</v>
      </c>
      <c r="AB503" s="166" t="s">
        <v>790</v>
      </c>
      <c r="AC503" s="166" t="s">
        <v>8121</v>
      </c>
      <c r="AD503" s="228" t="s">
        <v>8122</v>
      </c>
      <c r="AE503" s="201" t="s">
        <v>8123</v>
      </c>
      <c r="AF503" s="166" t="s">
        <v>8124</v>
      </c>
      <c r="AG503" s="166" t="s">
        <v>230</v>
      </c>
      <c r="AH503" s="201" t="s">
        <v>3801</v>
      </c>
      <c r="AI503" s="166" t="s">
        <v>8125</v>
      </c>
      <c r="AJ503" s="165">
        <v>1035005910598</v>
      </c>
      <c r="AK503" s="166" t="s">
        <v>790</v>
      </c>
      <c r="AL503" s="186">
        <v>0.76</v>
      </c>
      <c r="AM503" s="184">
        <v>29</v>
      </c>
      <c r="AN503" s="186">
        <v>6.0383561643835612E-2</v>
      </c>
      <c r="AO503" s="186">
        <v>0</v>
      </c>
      <c r="AP503" s="187">
        <v>6.0383561643835612E-2</v>
      </c>
      <c r="AQ503" s="186">
        <v>6.0383561643835612E-2</v>
      </c>
      <c r="AR503" s="186">
        <v>0</v>
      </c>
      <c r="AS503" s="186">
        <v>6.0383561643835612E-2</v>
      </c>
      <c r="AT503" s="186">
        <v>1.8115068493150683</v>
      </c>
      <c r="AU503" s="193" t="s">
        <v>231</v>
      </c>
      <c r="AV503" s="194"/>
      <c r="AW503" s="166" t="s">
        <v>325</v>
      </c>
      <c r="AX503" s="166" t="s">
        <v>1509</v>
      </c>
      <c r="AY503" s="195" t="s">
        <v>8126</v>
      </c>
      <c r="AZ503" s="166" t="s">
        <v>234</v>
      </c>
      <c r="BB503" s="196"/>
    </row>
    <row r="504" spans="1:54" s="166" customFormat="1" ht="15" customHeight="1" x14ac:dyDescent="0.25">
      <c r="A504" s="182">
        <v>998</v>
      </c>
      <c r="B504" s="555"/>
      <c r="C504" s="581"/>
      <c r="D504" s="700" t="s">
        <v>17138</v>
      </c>
      <c r="E504" s="166" t="s">
        <v>50</v>
      </c>
      <c r="F504" s="166" t="s">
        <v>1509</v>
      </c>
      <c r="G504" s="194" t="s">
        <v>8127</v>
      </c>
      <c r="H504" s="166" t="s">
        <v>8128</v>
      </c>
      <c r="I504" s="166" t="s">
        <v>8129</v>
      </c>
      <c r="J504" s="166" t="s">
        <v>958</v>
      </c>
      <c r="K504" s="166" t="s">
        <v>219</v>
      </c>
      <c r="L504" s="166" t="s">
        <v>316</v>
      </c>
      <c r="M504" s="166" t="s">
        <v>221</v>
      </c>
      <c r="N504" s="166" t="s">
        <v>222</v>
      </c>
      <c r="O504" s="166" t="s">
        <v>317</v>
      </c>
      <c r="P504" s="166">
        <v>0</v>
      </c>
      <c r="Q504" s="186">
        <v>2</v>
      </c>
      <c r="R504" s="186">
        <v>1.5</v>
      </c>
      <c r="S504" s="168">
        <v>3</v>
      </c>
      <c r="T504" s="59">
        <v>2</v>
      </c>
      <c r="U504" s="340"/>
      <c r="V504" s="340">
        <v>0</v>
      </c>
      <c r="W504" s="340"/>
      <c r="X504" s="340">
        <v>0</v>
      </c>
      <c r="Y504" s="183">
        <v>0</v>
      </c>
      <c r="Z504" s="183">
        <v>0</v>
      </c>
      <c r="AA504" s="183">
        <v>0</v>
      </c>
      <c r="AB504" s="166" t="s">
        <v>790</v>
      </c>
      <c r="AC504" s="166" t="s">
        <v>8130</v>
      </c>
      <c r="AD504" s="228" t="s">
        <v>8131</v>
      </c>
      <c r="AE504" s="201" t="s">
        <v>8123</v>
      </c>
      <c r="AF504" s="166" t="s">
        <v>8132</v>
      </c>
      <c r="AG504" s="166" t="s">
        <v>8133</v>
      </c>
      <c r="AH504" s="201" t="s">
        <v>3801</v>
      </c>
      <c r="AI504" s="166" t="s">
        <v>8134</v>
      </c>
      <c r="AJ504" s="165">
        <v>1025003752465</v>
      </c>
      <c r="AK504" s="166" t="s">
        <v>790</v>
      </c>
      <c r="AL504" s="186">
        <v>0.76</v>
      </c>
      <c r="AM504" s="184">
        <v>91</v>
      </c>
      <c r="AN504" s="186">
        <v>0.18947945205479452</v>
      </c>
      <c r="AO504" s="186">
        <v>0</v>
      </c>
      <c r="AP504" s="187">
        <v>0.18947945205479452</v>
      </c>
      <c r="AQ504" s="186">
        <v>0.18947945205479452</v>
      </c>
      <c r="AR504" s="186">
        <v>0</v>
      </c>
      <c r="AS504" s="186">
        <v>0.18947945205479452</v>
      </c>
      <c r="AT504" s="186">
        <v>5.6843835616438358</v>
      </c>
      <c r="AU504" s="193" t="s">
        <v>231</v>
      </c>
      <c r="AV504" s="194"/>
      <c r="AW504" s="166" t="s">
        <v>325</v>
      </c>
      <c r="AX504" s="166" t="s">
        <v>1509</v>
      </c>
      <c r="AY504" s="195" t="s">
        <v>8135</v>
      </c>
      <c r="AZ504" s="166" t="s">
        <v>234</v>
      </c>
      <c r="BB504" s="196"/>
    </row>
    <row r="505" spans="1:54" s="166" customFormat="1" ht="15" customHeight="1" x14ac:dyDescent="0.25">
      <c r="A505" s="182">
        <v>999</v>
      </c>
      <c r="B505" s="555"/>
      <c r="C505" s="581"/>
      <c r="D505" s="700" t="s">
        <v>17138</v>
      </c>
      <c r="E505" s="166" t="s">
        <v>50</v>
      </c>
      <c r="F505" s="166" t="s">
        <v>1509</v>
      </c>
      <c r="G505" s="194" t="s">
        <v>8136</v>
      </c>
      <c r="H505" s="166" t="s">
        <v>8137</v>
      </c>
      <c r="I505" s="166" t="s">
        <v>8138</v>
      </c>
      <c r="J505" s="166" t="s">
        <v>958</v>
      </c>
      <c r="K505" s="166" t="s">
        <v>219</v>
      </c>
      <c r="L505" s="166" t="s">
        <v>316</v>
      </c>
      <c r="M505" s="166" t="s">
        <v>221</v>
      </c>
      <c r="N505" s="166" t="s">
        <v>8111</v>
      </c>
      <c r="O505" s="166" t="s">
        <v>317</v>
      </c>
      <c r="P505" s="166">
        <v>0</v>
      </c>
      <c r="Q505" s="186">
        <v>2</v>
      </c>
      <c r="R505" s="186">
        <v>1.5</v>
      </c>
      <c r="S505" s="168">
        <v>3</v>
      </c>
      <c r="T505" s="59">
        <v>2</v>
      </c>
      <c r="U505" s="340"/>
      <c r="V505" s="340">
        <v>0</v>
      </c>
      <c r="W505" s="340"/>
      <c r="X505" s="340">
        <v>0</v>
      </c>
      <c r="Y505" s="183">
        <v>0</v>
      </c>
      <c r="Z505" s="183">
        <v>0</v>
      </c>
      <c r="AA505" s="183">
        <v>0</v>
      </c>
      <c r="AB505" s="166" t="s">
        <v>790</v>
      </c>
      <c r="AC505" s="166" t="s">
        <v>8139</v>
      </c>
      <c r="AD505" s="228" t="s">
        <v>8140</v>
      </c>
      <c r="AE505" s="201" t="s">
        <v>3801</v>
      </c>
      <c r="AF505" s="166" t="s">
        <v>8141</v>
      </c>
      <c r="AG505" s="198" t="s">
        <v>8142</v>
      </c>
      <c r="AH505" s="201" t="s">
        <v>3801</v>
      </c>
      <c r="AI505" s="166" t="s">
        <v>8139</v>
      </c>
      <c r="AJ505" s="165">
        <v>1035005911445</v>
      </c>
      <c r="AK505" s="166" t="s">
        <v>790</v>
      </c>
      <c r="AL505" s="186">
        <v>0.76</v>
      </c>
      <c r="AM505" s="184">
        <v>71</v>
      </c>
      <c r="AN505" s="186">
        <v>0.14783561643835616</v>
      </c>
      <c r="AO505" s="186">
        <v>0</v>
      </c>
      <c r="AP505" s="187">
        <v>0.14783561643835616</v>
      </c>
      <c r="AQ505" s="186">
        <v>0.14783561643835616</v>
      </c>
      <c r="AR505" s="186">
        <v>0</v>
      </c>
      <c r="AS505" s="186">
        <v>0.14783561643835616</v>
      </c>
      <c r="AT505" s="186">
        <v>4.435068493150685</v>
      </c>
      <c r="AU505" s="193" t="s">
        <v>231</v>
      </c>
      <c r="AV505" s="194"/>
      <c r="AW505" s="166" t="s">
        <v>325</v>
      </c>
      <c r="AX505" s="166" t="s">
        <v>1509</v>
      </c>
      <c r="AY505" s="195" t="s">
        <v>8143</v>
      </c>
      <c r="AZ505" s="166" t="s">
        <v>234</v>
      </c>
      <c r="BB505" s="196"/>
    </row>
    <row r="506" spans="1:54" s="519" customFormat="1" ht="31.5" customHeight="1" x14ac:dyDescent="0.25">
      <c r="A506" s="518">
        <v>1000</v>
      </c>
      <c r="B506" s="557" t="s">
        <v>17088</v>
      </c>
      <c r="C506" s="664" t="s">
        <v>17090</v>
      </c>
      <c r="D506" s="701">
        <v>2020</v>
      </c>
      <c r="E506" s="519" t="s">
        <v>50</v>
      </c>
      <c r="F506" s="519" t="s">
        <v>1509</v>
      </c>
      <c r="G506" s="530" t="s">
        <v>8144</v>
      </c>
      <c r="H506" s="519" t="s">
        <v>8145</v>
      </c>
      <c r="I506" s="519" t="s">
        <v>8146</v>
      </c>
      <c r="J506" s="519" t="s">
        <v>958</v>
      </c>
      <c r="K506" s="519" t="s">
        <v>219</v>
      </c>
      <c r="L506" s="519" t="s">
        <v>316</v>
      </c>
      <c r="M506" s="519" t="s">
        <v>221</v>
      </c>
      <c r="N506" s="519" t="s">
        <v>222</v>
      </c>
      <c r="O506" s="573" t="s">
        <v>221</v>
      </c>
      <c r="P506" s="573" t="s">
        <v>222</v>
      </c>
      <c r="Q506" s="520">
        <v>2</v>
      </c>
      <c r="R506" s="520">
        <v>1.5</v>
      </c>
      <c r="S506" s="521">
        <v>3</v>
      </c>
      <c r="T506" s="522">
        <v>0</v>
      </c>
      <c r="U506" s="523"/>
      <c r="V506" s="523">
        <v>0</v>
      </c>
      <c r="W506" s="523"/>
      <c r="X506" s="523">
        <v>1</v>
      </c>
      <c r="Y506" s="524">
        <v>0</v>
      </c>
      <c r="Z506" s="524">
        <v>0</v>
      </c>
      <c r="AA506" s="524">
        <v>0</v>
      </c>
      <c r="AB506" s="519" t="s">
        <v>790</v>
      </c>
      <c r="AC506" s="519" t="s">
        <v>8147</v>
      </c>
      <c r="AD506" s="622" t="s">
        <v>8148</v>
      </c>
      <c r="AE506" s="579" t="s">
        <v>3806</v>
      </c>
      <c r="AF506" s="519" t="s">
        <v>8149</v>
      </c>
      <c r="AG506" s="519" t="s">
        <v>8150</v>
      </c>
      <c r="AH506" s="579" t="s">
        <v>3806</v>
      </c>
      <c r="AI506" s="519" t="s">
        <v>8151</v>
      </c>
      <c r="AJ506" s="526">
        <v>1105030002901</v>
      </c>
      <c r="AK506" s="519" t="s">
        <v>790</v>
      </c>
      <c r="AL506" s="520">
        <v>0.76</v>
      </c>
      <c r="AM506" s="648">
        <v>68</v>
      </c>
      <c r="AN506" s="520">
        <v>0.14158904109589041</v>
      </c>
      <c r="AO506" s="520">
        <v>0</v>
      </c>
      <c r="AP506" s="528">
        <v>0.14158904109589041</v>
      </c>
      <c r="AQ506" s="520">
        <v>0.14158904109589041</v>
      </c>
      <c r="AR506" s="520">
        <v>0</v>
      </c>
      <c r="AS506" s="520">
        <v>0.14158904109589041</v>
      </c>
      <c r="AT506" s="520">
        <v>4.2476712328767121</v>
      </c>
      <c r="AU506" s="529" t="s">
        <v>231</v>
      </c>
      <c r="AV506" s="530" t="s">
        <v>431</v>
      </c>
      <c r="AW506" s="519" t="s">
        <v>325</v>
      </c>
      <c r="AX506" s="519" t="s">
        <v>1509</v>
      </c>
      <c r="AY506" s="531" t="s">
        <v>8152</v>
      </c>
      <c r="AZ506" s="519" t="s">
        <v>234</v>
      </c>
      <c r="BB506" s="533"/>
    </row>
    <row r="507" spans="1:54" s="166" customFormat="1" ht="15" customHeight="1" x14ac:dyDescent="0.25">
      <c r="A507" s="182">
        <v>1001</v>
      </c>
      <c r="B507" s="555"/>
      <c r="C507" s="581"/>
      <c r="D507" s="700" t="s">
        <v>17138</v>
      </c>
      <c r="E507" s="166" t="s">
        <v>50</v>
      </c>
      <c r="F507" s="166" t="s">
        <v>1509</v>
      </c>
      <c r="G507" s="194" t="s">
        <v>16774</v>
      </c>
      <c r="H507" s="166" t="s">
        <v>8153</v>
      </c>
      <c r="I507" s="166" t="s">
        <v>8154</v>
      </c>
      <c r="J507" s="166" t="s">
        <v>958</v>
      </c>
      <c r="K507" s="166" t="s">
        <v>219</v>
      </c>
      <c r="L507" s="166" t="s">
        <v>316</v>
      </c>
      <c r="M507" s="166" t="s">
        <v>221</v>
      </c>
      <c r="N507" s="166" t="s">
        <v>222</v>
      </c>
      <c r="O507" s="166" t="s">
        <v>221</v>
      </c>
      <c r="P507" s="166" t="s">
        <v>222</v>
      </c>
      <c r="Q507" s="186">
        <v>2</v>
      </c>
      <c r="R507" s="186">
        <v>1.5</v>
      </c>
      <c r="S507" s="168">
        <v>3</v>
      </c>
      <c r="T507" s="59">
        <v>2</v>
      </c>
      <c r="U507" s="340"/>
      <c r="V507" s="340">
        <v>0</v>
      </c>
      <c r="W507" s="340"/>
      <c r="X507" s="340">
        <v>0</v>
      </c>
      <c r="Y507" s="183">
        <v>0</v>
      </c>
      <c r="Z507" s="183">
        <v>0</v>
      </c>
      <c r="AA507" s="183">
        <v>0</v>
      </c>
      <c r="AB507" s="166" t="s">
        <v>790</v>
      </c>
      <c r="AC507" s="166" t="s">
        <v>8155</v>
      </c>
      <c r="AD507" s="228" t="s">
        <v>8156</v>
      </c>
      <c r="AE507" s="201" t="s">
        <v>8157</v>
      </c>
      <c r="AF507" s="166" t="s">
        <v>8158</v>
      </c>
      <c r="AG507" s="166" t="s">
        <v>8159</v>
      </c>
      <c r="AH507" s="201" t="s">
        <v>3806</v>
      </c>
      <c r="AI507" s="166" t="s">
        <v>8155</v>
      </c>
      <c r="AJ507" s="165">
        <v>1025003758120</v>
      </c>
      <c r="AK507" s="166" t="s">
        <v>790</v>
      </c>
      <c r="AL507" s="186">
        <v>0.76</v>
      </c>
      <c r="AM507" s="184">
        <v>142</v>
      </c>
      <c r="AN507" s="186">
        <v>0.29567123287671232</v>
      </c>
      <c r="AO507" s="186">
        <v>0</v>
      </c>
      <c r="AP507" s="187">
        <v>0.29567123287671232</v>
      </c>
      <c r="AQ507" s="186">
        <v>0.29567123287671232</v>
      </c>
      <c r="AR507" s="186">
        <v>0</v>
      </c>
      <c r="AS507" s="186">
        <v>0.29567123287671232</v>
      </c>
      <c r="AT507" s="186">
        <v>8.8701369863013699</v>
      </c>
      <c r="AU507" s="193" t="s">
        <v>231</v>
      </c>
      <c r="AV507" s="194"/>
      <c r="AW507" s="166" t="s">
        <v>325</v>
      </c>
      <c r="AX507" s="166" t="s">
        <v>1509</v>
      </c>
      <c r="AY507" s="195" t="s">
        <v>8160</v>
      </c>
      <c r="AZ507" s="166" t="s">
        <v>234</v>
      </c>
      <c r="BB507" s="196"/>
    </row>
    <row r="508" spans="1:54" s="166" customFormat="1" ht="15" customHeight="1" x14ac:dyDescent="0.25">
      <c r="A508" s="182">
        <v>1002</v>
      </c>
      <c r="B508" s="555"/>
      <c r="C508" s="581"/>
      <c r="D508" s="700" t="s">
        <v>17138</v>
      </c>
      <c r="E508" s="166" t="s">
        <v>50</v>
      </c>
      <c r="F508" s="166" t="s">
        <v>1509</v>
      </c>
      <c r="G508" s="194" t="s">
        <v>8161</v>
      </c>
      <c r="H508" s="166" t="s">
        <v>8162</v>
      </c>
      <c r="I508" s="166" t="s">
        <v>8163</v>
      </c>
      <c r="J508" s="166" t="s">
        <v>958</v>
      </c>
      <c r="K508" s="166" t="s">
        <v>219</v>
      </c>
      <c r="L508" s="166" t="s">
        <v>316</v>
      </c>
      <c r="M508" s="166" t="s">
        <v>221</v>
      </c>
      <c r="N508" s="166" t="s">
        <v>222</v>
      </c>
      <c r="O508" s="166" t="s">
        <v>221</v>
      </c>
      <c r="P508" s="166" t="s">
        <v>222</v>
      </c>
      <c r="Q508" s="186">
        <v>2</v>
      </c>
      <c r="R508" s="186">
        <v>1.5</v>
      </c>
      <c r="S508" s="168">
        <v>3</v>
      </c>
      <c r="T508" s="59">
        <v>2</v>
      </c>
      <c r="U508" s="340"/>
      <c r="V508" s="340">
        <v>0</v>
      </c>
      <c r="W508" s="340"/>
      <c r="X508" s="340">
        <v>0</v>
      </c>
      <c r="Y508" s="183">
        <v>0</v>
      </c>
      <c r="Z508" s="183">
        <v>0</v>
      </c>
      <c r="AA508" s="183">
        <v>0</v>
      </c>
      <c r="AB508" s="166" t="s">
        <v>790</v>
      </c>
      <c r="AC508" s="166" t="s">
        <v>8164</v>
      </c>
      <c r="AD508" s="228" t="s">
        <v>8165</v>
      </c>
      <c r="AE508" s="201" t="s">
        <v>8157</v>
      </c>
      <c r="AF508" s="166" t="s">
        <v>8166</v>
      </c>
      <c r="AG508" s="171" t="s">
        <v>8167</v>
      </c>
      <c r="AH508" s="201" t="s">
        <v>3806</v>
      </c>
      <c r="AI508" s="166" t="s">
        <v>8164</v>
      </c>
      <c r="AJ508" s="165">
        <v>1035005905439</v>
      </c>
      <c r="AK508" s="166" t="s">
        <v>790</v>
      </c>
      <c r="AL508" s="186">
        <v>0.76</v>
      </c>
      <c r="AM508" s="184">
        <v>40</v>
      </c>
      <c r="AN508" s="186">
        <v>8.3287671232876712E-2</v>
      </c>
      <c r="AO508" s="186">
        <v>0</v>
      </c>
      <c r="AP508" s="187">
        <v>8.3287671232876712E-2</v>
      </c>
      <c r="AQ508" s="186">
        <v>8.3287671232876712E-2</v>
      </c>
      <c r="AR508" s="186">
        <v>0</v>
      </c>
      <c r="AS508" s="186">
        <v>8.3287671232876712E-2</v>
      </c>
      <c r="AT508" s="186">
        <v>2.4986301369863013</v>
      </c>
      <c r="AU508" s="193" t="s">
        <v>231</v>
      </c>
      <c r="AV508" s="194"/>
      <c r="AW508" s="166" t="s">
        <v>325</v>
      </c>
      <c r="AX508" s="166" t="s">
        <v>1509</v>
      </c>
      <c r="AY508" s="195" t="s">
        <v>8168</v>
      </c>
      <c r="AZ508" s="166" t="s">
        <v>234</v>
      </c>
      <c r="BB508" s="196"/>
    </row>
    <row r="509" spans="1:54" s="166" customFormat="1" ht="15" customHeight="1" x14ac:dyDescent="0.25">
      <c r="A509" s="182">
        <v>1003</v>
      </c>
      <c r="B509" s="555"/>
      <c r="C509" s="581"/>
      <c r="D509" s="700" t="s">
        <v>17138</v>
      </c>
      <c r="E509" s="166" t="s">
        <v>50</v>
      </c>
      <c r="F509" s="166" t="s">
        <v>1509</v>
      </c>
      <c r="G509" s="194" t="s">
        <v>8169</v>
      </c>
      <c r="H509" s="166" t="s">
        <v>8170</v>
      </c>
      <c r="I509" s="166" t="s">
        <v>8171</v>
      </c>
      <c r="J509" s="166" t="s">
        <v>958</v>
      </c>
      <c r="K509" s="166" t="s">
        <v>219</v>
      </c>
      <c r="L509" s="166" t="s">
        <v>316</v>
      </c>
      <c r="M509" s="166" t="s">
        <v>221</v>
      </c>
      <c r="N509" s="166" t="s">
        <v>222</v>
      </c>
      <c r="O509" s="166" t="s">
        <v>221</v>
      </c>
      <c r="P509" s="166" t="s">
        <v>222</v>
      </c>
      <c r="Q509" s="186">
        <v>2</v>
      </c>
      <c r="R509" s="186">
        <v>1.5</v>
      </c>
      <c r="S509" s="168">
        <v>3</v>
      </c>
      <c r="T509" s="59">
        <v>2</v>
      </c>
      <c r="U509" s="340"/>
      <c r="V509" s="340">
        <v>0</v>
      </c>
      <c r="W509" s="340"/>
      <c r="X509" s="340">
        <v>0</v>
      </c>
      <c r="Y509" s="183">
        <v>0</v>
      </c>
      <c r="Z509" s="183">
        <v>0</v>
      </c>
      <c r="AA509" s="183">
        <v>0</v>
      </c>
      <c r="AB509" s="166" t="s">
        <v>790</v>
      </c>
      <c r="AC509" s="166" t="s">
        <v>8172</v>
      </c>
      <c r="AD509" s="228" t="s">
        <v>8173</v>
      </c>
      <c r="AE509" s="201" t="s">
        <v>8157</v>
      </c>
      <c r="AF509" s="166" t="s">
        <v>8174</v>
      </c>
      <c r="AG509" s="166" t="s">
        <v>230</v>
      </c>
      <c r="AH509" s="201" t="s">
        <v>3806</v>
      </c>
      <c r="AI509" s="166" t="s">
        <v>8175</v>
      </c>
      <c r="AJ509" s="165">
        <v>1035005901391</v>
      </c>
      <c r="AK509" s="166" t="s">
        <v>790</v>
      </c>
      <c r="AL509" s="186">
        <v>0.76</v>
      </c>
      <c r="AM509" s="184">
        <v>36</v>
      </c>
      <c r="AN509" s="186">
        <v>7.4958904109589039E-2</v>
      </c>
      <c r="AO509" s="186">
        <v>0</v>
      </c>
      <c r="AP509" s="187">
        <v>7.4958904109589039E-2</v>
      </c>
      <c r="AQ509" s="186">
        <v>7.4958904109589039E-2</v>
      </c>
      <c r="AR509" s="186">
        <v>0</v>
      </c>
      <c r="AS509" s="186">
        <v>7.4958904109589039E-2</v>
      </c>
      <c r="AT509" s="186">
        <v>2.2487671232876711</v>
      </c>
      <c r="AU509" s="193" t="s">
        <v>231</v>
      </c>
      <c r="AV509" s="194"/>
      <c r="AW509" s="166" t="s">
        <v>325</v>
      </c>
      <c r="AX509" s="166" t="s">
        <v>1509</v>
      </c>
      <c r="AY509" s="195" t="s">
        <v>8176</v>
      </c>
      <c r="AZ509" s="166" t="s">
        <v>234</v>
      </c>
      <c r="BB509" s="196"/>
    </row>
    <row r="510" spans="1:54" s="519" customFormat="1" ht="30" customHeight="1" x14ac:dyDescent="0.25">
      <c r="A510" s="518">
        <v>1004</v>
      </c>
      <c r="B510" s="557" t="s">
        <v>17088</v>
      </c>
      <c r="C510" s="664" t="s">
        <v>17090</v>
      </c>
      <c r="D510" s="701">
        <v>2020</v>
      </c>
      <c r="E510" s="519" t="s">
        <v>50</v>
      </c>
      <c r="F510" s="519" t="s">
        <v>1509</v>
      </c>
      <c r="G510" s="530" t="s">
        <v>8177</v>
      </c>
      <c r="H510" s="519" t="s">
        <v>8178</v>
      </c>
      <c r="I510" s="519" t="s">
        <v>8179</v>
      </c>
      <c r="J510" s="519" t="s">
        <v>958</v>
      </c>
      <c r="K510" s="519" t="s">
        <v>219</v>
      </c>
      <c r="L510" s="519" t="s">
        <v>316</v>
      </c>
      <c r="M510" s="519" t="s">
        <v>221</v>
      </c>
      <c r="N510" s="610" t="s">
        <v>222</v>
      </c>
      <c r="O510" s="519" t="s">
        <v>221</v>
      </c>
      <c r="P510" s="610" t="s">
        <v>222</v>
      </c>
      <c r="Q510" s="520">
        <v>5</v>
      </c>
      <c r="R510" s="520">
        <v>3</v>
      </c>
      <c r="S510" s="521">
        <v>15</v>
      </c>
      <c r="T510" s="522">
        <v>0</v>
      </c>
      <c r="U510" s="523"/>
      <c r="V510" s="523">
        <v>0</v>
      </c>
      <c r="W510" s="523"/>
      <c r="X510" s="523">
        <v>1</v>
      </c>
      <c r="Y510" s="524">
        <v>0</v>
      </c>
      <c r="Z510" s="524">
        <v>0</v>
      </c>
      <c r="AA510" s="524">
        <v>0</v>
      </c>
      <c r="AB510" s="519" t="s">
        <v>790</v>
      </c>
      <c r="AC510" s="519" t="s">
        <v>8180</v>
      </c>
      <c r="AD510" s="622" t="s">
        <v>8181</v>
      </c>
      <c r="AE510" s="579" t="s">
        <v>3806</v>
      </c>
      <c r="AF510" s="519" t="s">
        <v>8182</v>
      </c>
      <c r="AG510" s="519" t="s">
        <v>230</v>
      </c>
      <c r="AH510" s="579" t="s">
        <v>3806</v>
      </c>
      <c r="AI510" s="519" t="s">
        <v>8180</v>
      </c>
      <c r="AJ510" s="526">
        <v>1075000000437</v>
      </c>
      <c r="AK510" s="519" t="s">
        <v>790</v>
      </c>
      <c r="AL510" s="520">
        <v>0.76</v>
      </c>
      <c r="AM510" s="648">
        <v>67</v>
      </c>
      <c r="AN510" s="520">
        <v>0.13950684931506849</v>
      </c>
      <c r="AO510" s="520">
        <v>0</v>
      </c>
      <c r="AP510" s="528">
        <v>0.13950684931506849</v>
      </c>
      <c r="AQ510" s="520">
        <v>0.13950684931506849</v>
      </c>
      <c r="AR510" s="520">
        <v>0</v>
      </c>
      <c r="AS510" s="520">
        <v>0.13950684931506849</v>
      </c>
      <c r="AT510" s="520">
        <v>4.1852054794520548</v>
      </c>
      <c r="AU510" s="529" t="s">
        <v>231</v>
      </c>
      <c r="AV510" s="530" t="s">
        <v>431</v>
      </c>
      <c r="AW510" s="519" t="s">
        <v>325</v>
      </c>
      <c r="AX510" s="519" t="s">
        <v>1509</v>
      </c>
      <c r="AY510" s="531" t="s">
        <v>8183</v>
      </c>
      <c r="AZ510" s="519" t="s">
        <v>234</v>
      </c>
      <c r="BB510" s="533"/>
    </row>
    <row r="511" spans="1:54" s="519" customFormat="1" ht="37.5" customHeight="1" x14ac:dyDescent="0.25">
      <c r="A511" s="518">
        <v>1005</v>
      </c>
      <c r="B511" s="557" t="s">
        <v>17088</v>
      </c>
      <c r="C511" s="664" t="s">
        <v>17090</v>
      </c>
      <c r="D511" s="701">
        <v>2020</v>
      </c>
      <c r="E511" s="519" t="s">
        <v>50</v>
      </c>
      <c r="F511" s="519" t="s">
        <v>1509</v>
      </c>
      <c r="G511" s="530" t="s">
        <v>8184</v>
      </c>
      <c r="H511" s="519" t="s">
        <v>8185</v>
      </c>
      <c r="I511" s="519" t="s">
        <v>8186</v>
      </c>
      <c r="J511" s="519" t="s">
        <v>958</v>
      </c>
      <c r="K511" s="519" t="s">
        <v>219</v>
      </c>
      <c r="L511" s="519" t="s">
        <v>316</v>
      </c>
      <c r="M511" s="519" t="s">
        <v>221</v>
      </c>
      <c r="N511" s="519" t="s">
        <v>222</v>
      </c>
      <c r="O511" s="573" t="s">
        <v>221</v>
      </c>
      <c r="P511" s="573" t="s">
        <v>222</v>
      </c>
      <c r="Q511" s="520">
        <v>5</v>
      </c>
      <c r="R511" s="520">
        <v>3</v>
      </c>
      <c r="S511" s="521">
        <v>15</v>
      </c>
      <c r="T511" s="522">
        <v>0</v>
      </c>
      <c r="U511" s="523"/>
      <c r="V511" s="523">
        <v>0</v>
      </c>
      <c r="W511" s="523"/>
      <c r="X511" s="523">
        <v>1</v>
      </c>
      <c r="Y511" s="524">
        <v>0</v>
      </c>
      <c r="Z511" s="524">
        <v>0</v>
      </c>
      <c r="AA511" s="524">
        <v>0</v>
      </c>
      <c r="AB511" s="519" t="s">
        <v>790</v>
      </c>
      <c r="AC511" s="519" t="s">
        <v>8187</v>
      </c>
      <c r="AD511" s="622" t="s">
        <v>8188</v>
      </c>
      <c r="AE511" s="579" t="s">
        <v>3806</v>
      </c>
      <c r="AF511" s="519" t="s">
        <v>8189</v>
      </c>
      <c r="AG511" s="519" t="s">
        <v>8190</v>
      </c>
      <c r="AH511" s="579" t="s">
        <v>3806</v>
      </c>
      <c r="AI511" s="519" t="s">
        <v>8187</v>
      </c>
      <c r="AJ511" s="526">
        <v>1055005623530</v>
      </c>
      <c r="AK511" s="519" t="s">
        <v>790</v>
      </c>
      <c r="AL511" s="520">
        <v>0.76</v>
      </c>
      <c r="AM511" s="648">
        <v>67</v>
      </c>
      <c r="AN511" s="520">
        <v>0.13950684931506849</v>
      </c>
      <c r="AO511" s="520">
        <v>0</v>
      </c>
      <c r="AP511" s="528">
        <v>0.13950684931506849</v>
      </c>
      <c r="AQ511" s="520">
        <v>0.13950684931506849</v>
      </c>
      <c r="AR511" s="520">
        <v>0</v>
      </c>
      <c r="AS511" s="520">
        <v>0.13950684931506849</v>
      </c>
      <c r="AT511" s="520">
        <v>4.1852054794520548</v>
      </c>
      <c r="AU511" s="529" t="s">
        <v>231</v>
      </c>
      <c r="AV511" s="530" t="s">
        <v>431</v>
      </c>
      <c r="AW511" s="519" t="s">
        <v>325</v>
      </c>
      <c r="AX511" s="519" t="s">
        <v>1509</v>
      </c>
      <c r="AY511" s="531" t="s">
        <v>8191</v>
      </c>
      <c r="AZ511" s="519" t="s">
        <v>234</v>
      </c>
      <c r="BB511" s="533"/>
    </row>
    <row r="512" spans="1:54" s="166" customFormat="1" ht="15" customHeight="1" x14ac:dyDescent="0.25">
      <c r="A512" s="182">
        <v>1006</v>
      </c>
      <c r="B512" s="555"/>
      <c r="C512" s="581"/>
      <c r="D512" s="700" t="s">
        <v>17138</v>
      </c>
      <c r="E512" s="166" t="s">
        <v>50</v>
      </c>
      <c r="F512" s="166" t="s">
        <v>1509</v>
      </c>
      <c r="G512" s="194" t="s">
        <v>8192</v>
      </c>
      <c r="H512" s="166" t="s">
        <v>8193</v>
      </c>
      <c r="I512" s="166" t="s">
        <v>8194</v>
      </c>
      <c r="J512" s="166" t="s">
        <v>958</v>
      </c>
      <c r="K512" s="166" t="s">
        <v>219</v>
      </c>
      <c r="L512" s="166" t="s">
        <v>316</v>
      </c>
      <c r="M512" s="166" t="s">
        <v>221</v>
      </c>
      <c r="N512" s="166" t="s">
        <v>222</v>
      </c>
      <c r="O512" s="166" t="s">
        <v>317</v>
      </c>
      <c r="P512" s="166">
        <v>0</v>
      </c>
      <c r="Q512" s="186">
        <v>4</v>
      </c>
      <c r="R512" s="186">
        <v>1.5</v>
      </c>
      <c r="S512" s="168">
        <v>6</v>
      </c>
      <c r="T512" s="59">
        <v>2</v>
      </c>
      <c r="U512" s="340"/>
      <c r="V512" s="340">
        <v>0</v>
      </c>
      <c r="W512" s="340"/>
      <c r="X512" s="340">
        <v>0</v>
      </c>
      <c r="Y512" s="183">
        <v>0</v>
      </c>
      <c r="Z512" s="183">
        <v>0</v>
      </c>
      <c r="AA512" s="183">
        <v>0</v>
      </c>
      <c r="AB512" s="166" t="s">
        <v>790</v>
      </c>
      <c r="AC512" s="166" t="s">
        <v>8195</v>
      </c>
      <c r="AD512" s="228" t="s">
        <v>8196</v>
      </c>
      <c r="AE512" s="201" t="s">
        <v>8197</v>
      </c>
      <c r="AF512" s="166" t="s">
        <v>8198</v>
      </c>
      <c r="AG512" s="198" t="s">
        <v>8199</v>
      </c>
      <c r="AH512" s="201" t="s">
        <v>3817</v>
      </c>
      <c r="AI512" s="166" t="s">
        <v>8200</v>
      </c>
      <c r="AJ512" s="165">
        <v>1035005905769</v>
      </c>
      <c r="AK512" s="166" t="s">
        <v>790</v>
      </c>
      <c r="AL512" s="186">
        <v>0.76</v>
      </c>
      <c r="AM512" s="184">
        <v>147</v>
      </c>
      <c r="AN512" s="186">
        <v>0.30608219178082191</v>
      </c>
      <c r="AO512" s="186">
        <v>0</v>
      </c>
      <c r="AP512" s="187">
        <v>0.30608219178082191</v>
      </c>
      <c r="AQ512" s="186">
        <v>0.30608219178082191</v>
      </c>
      <c r="AR512" s="186">
        <v>0</v>
      </c>
      <c r="AS512" s="186">
        <v>0.30608219178082191</v>
      </c>
      <c r="AT512" s="186">
        <v>9.1824657534246565</v>
      </c>
      <c r="AU512" s="193" t="s">
        <v>231</v>
      </c>
      <c r="AV512" s="194"/>
      <c r="AW512" s="166" t="s">
        <v>325</v>
      </c>
      <c r="AX512" s="166" t="s">
        <v>1509</v>
      </c>
      <c r="AY512" s="195" t="s">
        <v>8201</v>
      </c>
      <c r="AZ512" s="166" t="s">
        <v>234</v>
      </c>
      <c r="BB512" s="196"/>
    </row>
    <row r="513" spans="1:54" s="166" customFormat="1" ht="15" customHeight="1" x14ac:dyDescent="0.25">
      <c r="A513" s="182">
        <v>1007</v>
      </c>
      <c r="B513" s="555"/>
      <c r="C513" s="581"/>
      <c r="D513" s="700" t="s">
        <v>17138</v>
      </c>
      <c r="E513" s="166" t="s">
        <v>50</v>
      </c>
      <c r="F513" s="166" t="s">
        <v>1509</v>
      </c>
      <c r="G513" s="194" t="s">
        <v>8202</v>
      </c>
      <c r="H513" s="166" t="s">
        <v>8203</v>
      </c>
      <c r="I513" s="166" t="s">
        <v>8204</v>
      </c>
      <c r="J513" s="166" t="s">
        <v>958</v>
      </c>
      <c r="K513" s="166" t="s">
        <v>219</v>
      </c>
      <c r="L513" s="166" t="s">
        <v>316</v>
      </c>
      <c r="M513" s="166" t="s">
        <v>221</v>
      </c>
      <c r="N513" s="166" t="s">
        <v>222</v>
      </c>
      <c r="O513" s="166" t="s">
        <v>317</v>
      </c>
      <c r="P513" s="166">
        <v>0</v>
      </c>
      <c r="Q513" s="186">
        <v>2</v>
      </c>
      <c r="R513" s="186">
        <v>1.5</v>
      </c>
      <c r="S513" s="168">
        <v>3</v>
      </c>
      <c r="T513" s="59">
        <v>2</v>
      </c>
      <c r="U513" s="340"/>
      <c r="V513" s="340">
        <v>0</v>
      </c>
      <c r="W513" s="340"/>
      <c r="X513" s="340">
        <v>0</v>
      </c>
      <c r="Y513" s="183">
        <v>0</v>
      </c>
      <c r="Z513" s="183">
        <v>0</v>
      </c>
      <c r="AA513" s="183">
        <v>0</v>
      </c>
      <c r="AB513" s="166" t="s">
        <v>790</v>
      </c>
      <c r="AC513" s="166" t="s">
        <v>8205</v>
      </c>
      <c r="AD513" s="228" t="s">
        <v>8206</v>
      </c>
      <c r="AE513" s="201" t="s">
        <v>8197</v>
      </c>
      <c r="AF513" s="166" t="s">
        <v>8207</v>
      </c>
      <c r="AG513" s="198" t="s">
        <v>8208</v>
      </c>
      <c r="AH513" s="201" t="s">
        <v>3817</v>
      </c>
      <c r="AI513" s="166" t="s">
        <v>8209</v>
      </c>
      <c r="AJ513" s="165">
        <v>1025003756282</v>
      </c>
      <c r="AK513" s="166" t="s">
        <v>790</v>
      </c>
      <c r="AL513" s="186">
        <v>0.76</v>
      </c>
      <c r="AM513" s="184">
        <v>56</v>
      </c>
      <c r="AN513" s="186">
        <v>0.1166027397260274</v>
      </c>
      <c r="AO513" s="186">
        <v>0</v>
      </c>
      <c r="AP513" s="187">
        <v>0.1166027397260274</v>
      </c>
      <c r="AQ513" s="186">
        <v>0.1166027397260274</v>
      </c>
      <c r="AR513" s="186">
        <v>0</v>
      </c>
      <c r="AS513" s="186">
        <v>0.1166027397260274</v>
      </c>
      <c r="AT513" s="186">
        <v>3.498082191780822</v>
      </c>
      <c r="AU513" s="193" t="s">
        <v>231</v>
      </c>
      <c r="AV513" s="194"/>
      <c r="AW513" s="166" t="s">
        <v>325</v>
      </c>
      <c r="AX513" s="166" t="s">
        <v>1509</v>
      </c>
      <c r="AY513" s="195" t="s">
        <v>8210</v>
      </c>
      <c r="AZ513" s="166" t="s">
        <v>234</v>
      </c>
      <c r="BB513" s="196"/>
    </row>
    <row r="514" spans="1:54" s="519" customFormat="1" ht="34.5" customHeight="1" x14ac:dyDescent="0.25">
      <c r="A514" s="518">
        <v>1008</v>
      </c>
      <c r="B514" s="557" t="s">
        <v>17088</v>
      </c>
      <c r="C514" s="664" t="s">
        <v>17090</v>
      </c>
      <c r="D514" s="701">
        <v>2020</v>
      </c>
      <c r="E514" s="519" t="s">
        <v>50</v>
      </c>
      <c r="F514" s="519" t="s">
        <v>1509</v>
      </c>
      <c r="G514" s="530" t="s">
        <v>8211</v>
      </c>
      <c r="H514" s="519" t="s">
        <v>8212</v>
      </c>
      <c r="I514" s="519" t="s">
        <v>8213</v>
      </c>
      <c r="J514" s="519" t="s">
        <v>958</v>
      </c>
      <c r="K514" s="519" t="s">
        <v>219</v>
      </c>
      <c r="L514" s="519" t="s">
        <v>316</v>
      </c>
      <c r="M514" s="519" t="s">
        <v>221</v>
      </c>
      <c r="N514" s="519" t="s">
        <v>222</v>
      </c>
      <c r="O514" s="573" t="s">
        <v>221</v>
      </c>
      <c r="P514" s="573" t="s">
        <v>879</v>
      </c>
      <c r="Q514" s="520">
        <v>2</v>
      </c>
      <c r="R514" s="520">
        <v>1.5</v>
      </c>
      <c r="S514" s="521">
        <v>3</v>
      </c>
      <c r="T514" s="522">
        <v>2</v>
      </c>
      <c r="U514" s="523"/>
      <c r="V514" s="523">
        <v>0</v>
      </c>
      <c r="W514" s="523"/>
      <c r="X514" s="523">
        <v>0</v>
      </c>
      <c r="Y514" s="524">
        <v>0</v>
      </c>
      <c r="Z514" s="524">
        <v>0</v>
      </c>
      <c r="AA514" s="524">
        <v>0</v>
      </c>
      <c r="AB514" s="519" t="s">
        <v>790</v>
      </c>
      <c r="AC514" s="519" t="s">
        <v>8214</v>
      </c>
      <c r="AD514" s="622" t="s">
        <v>8215</v>
      </c>
      <c r="AE514" s="579" t="s">
        <v>3817</v>
      </c>
      <c r="AF514" s="519" t="s">
        <v>8216</v>
      </c>
      <c r="AG514" s="519" t="s">
        <v>230</v>
      </c>
      <c r="AH514" s="579" t="s">
        <v>3817</v>
      </c>
      <c r="AI514" s="519" t="s">
        <v>8214</v>
      </c>
      <c r="AJ514" s="526">
        <v>1035005903217</v>
      </c>
      <c r="AK514" s="519" t="s">
        <v>790</v>
      </c>
      <c r="AL514" s="520">
        <v>0.76</v>
      </c>
      <c r="AM514" s="648">
        <v>86</v>
      </c>
      <c r="AN514" s="520">
        <v>9.5000000000000001E-2</v>
      </c>
      <c r="AO514" s="520">
        <v>0</v>
      </c>
      <c r="AP514" s="528">
        <v>9.5000000000000001E-2</v>
      </c>
      <c r="AQ514" s="520">
        <v>9.5000000000000001E-2</v>
      </c>
      <c r="AR514" s="520">
        <v>0</v>
      </c>
      <c r="AS514" s="520">
        <v>9.5000000000000001E-2</v>
      </c>
      <c r="AT514" s="520">
        <v>2.85</v>
      </c>
      <c r="AU514" s="529" t="s">
        <v>231</v>
      </c>
      <c r="AV514" s="530" t="s">
        <v>431</v>
      </c>
      <c r="AW514" s="519" t="s">
        <v>325</v>
      </c>
      <c r="AX514" s="519" t="s">
        <v>1509</v>
      </c>
      <c r="AY514" s="531" t="s">
        <v>8217</v>
      </c>
      <c r="AZ514" s="519" t="s">
        <v>234</v>
      </c>
      <c r="BB514" s="533"/>
    </row>
    <row r="515" spans="1:54" s="519" customFormat="1" ht="30.75" customHeight="1" x14ac:dyDescent="0.25">
      <c r="A515" s="518">
        <v>1009</v>
      </c>
      <c r="B515" s="557" t="s">
        <v>17088</v>
      </c>
      <c r="C515" s="664" t="s">
        <v>17090</v>
      </c>
      <c r="D515" s="701">
        <v>2020</v>
      </c>
      <c r="E515" s="519" t="s">
        <v>50</v>
      </c>
      <c r="F515" s="519" t="s">
        <v>1509</v>
      </c>
      <c r="G515" s="530" t="s">
        <v>8218</v>
      </c>
      <c r="H515" s="519" t="s">
        <v>8219</v>
      </c>
      <c r="I515" s="519" t="s">
        <v>8220</v>
      </c>
      <c r="J515" s="519" t="s">
        <v>958</v>
      </c>
      <c r="K515" s="519" t="s">
        <v>219</v>
      </c>
      <c r="L515" s="519" t="s">
        <v>316</v>
      </c>
      <c r="M515" s="519" t="s">
        <v>221</v>
      </c>
      <c r="N515" s="519" t="s">
        <v>222</v>
      </c>
      <c r="O515" s="573" t="s">
        <v>221</v>
      </c>
      <c r="P515" s="573" t="s">
        <v>879</v>
      </c>
      <c r="Q515" s="520">
        <v>2</v>
      </c>
      <c r="R515" s="520">
        <v>1.5</v>
      </c>
      <c r="S515" s="521">
        <v>3</v>
      </c>
      <c r="T515" s="522">
        <v>2</v>
      </c>
      <c r="U515" s="523"/>
      <c r="V515" s="523">
        <v>0</v>
      </c>
      <c r="W515" s="523"/>
      <c r="X515" s="523">
        <v>0</v>
      </c>
      <c r="Y515" s="524">
        <v>0</v>
      </c>
      <c r="Z515" s="524">
        <v>0</v>
      </c>
      <c r="AA515" s="524">
        <v>0</v>
      </c>
      <c r="AB515" s="519" t="s">
        <v>790</v>
      </c>
      <c r="AC515" s="519" t="s">
        <v>8221</v>
      </c>
      <c r="AD515" s="622" t="s">
        <v>8222</v>
      </c>
      <c r="AE515" s="579" t="s">
        <v>3817</v>
      </c>
      <c r="AF515" s="519" t="s">
        <v>8223</v>
      </c>
      <c r="AG515" s="519" t="s">
        <v>8224</v>
      </c>
      <c r="AH515" s="579" t="s">
        <v>3817</v>
      </c>
      <c r="AI515" s="519" t="s">
        <v>8221</v>
      </c>
      <c r="AJ515" s="526">
        <v>1035005916615</v>
      </c>
      <c r="AK515" s="519" t="s">
        <v>790</v>
      </c>
      <c r="AL515" s="520">
        <v>0.76</v>
      </c>
      <c r="AM515" s="648">
        <v>57</v>
      </c>
      <c r="AN515" s="520">
        <v>0.11868493150684932</v>
      </c>
      <c r="AO515" s="520">
        <v>0</v>
      </c>
      <c r="AP515" s="528">
        <v>0.11868493150684932</v>
      </c>
      <c r="AQ515" s="520">
        <v>0.11868493150684932</v>
      </c>
      <c r="AR515" s="520">
        <v>0</v>
      </c>
      <c r="AS515" s="520">
        <v>0.11868493150684932</v>
      </c>
      <c r="AT515" s="520">
        <v>3.5605479452054798</v>
      </c>
      <c r="AU515" s="529" t="s">
        <v>231</v>
      </c>
      <c r="AV515" s="530" t="s">
        <v>431</v>
      </c>
      <c r="AW515" s="519" t="s">
        <v>325</v>
      </c>
      <c r="AX515" s="519" t="s">
        <v>1509</v>
      </c>
      <c r="AY515" s="531" t="s">
        <v>8225</v>
      </c>
      <c r="AZ515" s="519" t="s">
        <v>234</v>
      </c>
      <c r="BB515" s="533"/>
    </row>
    <row r="516" spans="1:54" s="519" customFormat="1" ht="33" customHeight="1" x14ac:dyDescent="0.25">
      <c r="A516" s="518">
        <v>1010</v>
      </c>
      <c r="B516" s="557" t="s">
        <v>17088</v>
      </c>
      <c r="C516" s="664" t="s">
        <v>17090</v>
      </c>
      <c r="D516" s="701">
        <v>2020</v>
      </c>
      <c r="E516" s="519" t="s">
        <v>50</v>
      </c>
      <c r="F516" s="519" t="s">
        <v>1509</v>
      </c>
      <c r="G516" s="530" t="s">
        <v>8226</v>
      </c>
      <c r="H516" s="519" t="s">
        <v>8227</v>
      </c>
      <c r="I516" s="519" t="s">
        <v>8228</v>
      </c>
      <c r="J516" s="519" t="s">
        <v>958</v>
      </c>
      <c r="K516" s="519" t="s">
        <v>219</v>
      </c>
      <c r="L516" s="519" t="s">
        <v>316</v>
      </c>
      <c r="M516" s="519" t="s">
        <v>221</v>
      </c>
      <c r="N516" s="519" t="s">
        <v>223</v>
      </c>
      <c r="O516" s="573" t="s">
        <v>221</v>
      </c>
      <c r="P516" s="573" t="s">
        <v>879</v>
      </c>
      <c r="Q516" s="520">
        <v>5</v>
      </c>
      <c r="R516" s="520">
        <v>2</v>
      </c>
      <c r="S516" s="521">
        <v>10</v>
      </c>
      <c r="T516" s="522">
        <v>3</v>
      </c>
      <c r="U516" s="523"/>
      <c r="V516" s="523">
        <v>0</v>
      </c>
      <c r="W516" s="523"/>
      <c r="X516" s="523">
        <v>0</v>
      </c>
      <c r="Y516" s="524">
        <v>0</v>
      </c>
      <c r="Z516" s="524">
        <v>0</v>
      </c>
      <c r="AA516" s="524">
        <v>0</v>
      </c>
      <c r="AB516" s="519" t="s">
        <v>790</v>
      </c>
      <c r="AC516" s="519" t="s">
        <v>8229</v>
      </c>
      <c r="AD516" s="622" t="s">
        <v>8230</v>
      </c>
      <c r="AE516" s="579" t="s">
        <v>8197</v>
      </c>
      <c r="AF516" s="519" t="s">
        <v>8231</v>
      </c>
      <c r="AG516" s="519" t="s">
        <v>8232</v>
      </c>
      <c r="AH516" s="579" t="s">
        <v>3817</v>
      </c>
      <c r="AI516" s="519" t="s">
        <v>8229</v>
      </c>
      <c r="AJ516" s="526">
        <v>1025003751486</v>
      </c>
      <c r="AK516" s="519" t="s">
        <v>790</v>
      </c>
      <c r="AL516" s="520">
        <v>0.76</v>
      </c>
      <c r="AM516" s="648">
        <v>128</v>
      </c>
      <c r="AN516" s="520">
        <v>0.26652054794520547</v>
      </c>
      <c r="AO516" s="520">
        <v>0</v>
      </c>
      <c r="AP516" s="528">
        <v>0.26652054794520547</v>
      </c>
      <c r="AQ516" s="520">
        <v>0.26652054794520547</v>
      </c>
      <c r="AR516" s="520">
        <v>0</v>
      </c>
      <c r="AS516" s="520">
        <v>0.26652054794520547</v>
      </c>
      <c r="AT516" s="520">
        <v>7.9956164383561639</v>
      </c>
      <c r="AU516" s="529" t="s">
        <v>231</v>
      </c>
      <c r="AV516" s="530" t="s">
        <v>431</v>
      </c>
      <c r="AW516" s="519" t="s">
        <v>325</v>
      </c>
      <c r="AX516" s="519" t="s">
        <v>1509</v>
      </c>
      <c r="AY516" s="531" t="s">
        <v>8233</v>
      </c>
      <c r="AZ516" s="519" t="s">
        <v>234</v>
      </c>
      <c r="BB516" s="533"/>
    </row>
    <row r="517" spans="1:54" s="166" customFormat="1" ht="15" customHeight="1" x14ac:dyDescent="0.25">
      <c r="A517" s="182">
        <v>1011</v>
      </c>
      <c r="B517" s="555"/>
      <c r="C517" s="581"/>
      <c r="D517" s="700" t="s">
        <v>17138</v>
      </c>
      <c r="E517" s="166" t="s">
        <v>50</v>
      </c>
      <c r="F517" s="166" t="s">
        <v>1509</v>
      </c>
      <c r="G517" s="194" t="s">
        <v>8234</v>
      </c>
      <c r="H517" s="166" t="s">
        <v>8235</v>
      </c>
      <c r="I517" s="166" t="s">
        <v>8236</v>
      </c>
      <c r="J517" s="166" t="s">
        <v>958</v>
      </c>
      <c r="K517" s="166" t="s">
        <v>219</v>
      </c>
      <c r="L517" s="166" t="s">
        <v>316</v>
      </c>
      <c r="M517" s="166" t="s">
        <v>221</v>
      </c>
      <c r="N517" s="166" t="s">
        <v>222</v>
      </c>
      <c r="O517" s="166" t="s">
        <v>221</v>
      </c>
      <c r="P517" s="166" t="s">
        <v>222</v>
      </c>
      <c r="Q517" s="186">
        <v>2</v>
      </c>
      <c r="R517" s="186">
        <v>1.5</v>
      </c>
      <c r="S517" s="168">
        <v>3</v>
      </c>
      <c r="T517" s="59">
        <v>2</v>
      </c>
      <c r="U517" s="340"/>
      <c r="V517" s="340">
        <v>0</v>
      </c>
      <c r="W517" s="340"/>
      <c r="X517" s="340">
        <v>0</v>
      </c>
      <c r="Y517" s="183">
        <v>0</v>
      </c>
      <c r="Z517" s="183">
        <v>0</v>
      </c>
      <c r="AA517" s="183">
        <v>0</v>
      </c>
      <c r="AB517" s="166" t="s">
        <v>790</v>
      </c>
      <c r="AC517" s="166" t="s">
        <v>8237</v>
      </c>
      <c r="AD517" s="228" t="s">
        <v>8238</v>
      </c>
      <c r="AE517" s="201" t="s">
        <v>8239</v>
      </c>
      <c r="AF517" s="166" t="s">
        <v>8240</v>
      </c>
      <c r="AG517" s="166" t="s">
        <v>8241</v>
      </c>
      <c r="AH517" s="201" t="s">
        <v>8242</v>
      </c>
      <c r="AI517" s="166" t="s">
        <v>8243</v>
      </c>
      <c r="AJ517" s="165">
        <v>1035005909938</v>
      </c>
      <c r="AK517" s="166" t="s">
        <v>790</v>
      </c>
      <c r="AL517" s="186">
        <v>0.76</v>
      </c>
      <c r="AM517" s="184">
        <v>113</v>
      </c>
      <c r="AN517" s="186">
        <v>0.23528767123287669</v>
      </c>
      <c r="AO517" s="186">
        <v>0</v>
      </c>
      <c r="AP517" s="187">
        <v>0.23528767123287669</v>
      </c>
      <c r="AQ517" s="186">
        <v>0.23528767123287669</v>
      </c>
      <c r="AR517" s="186">
        <v>0</v>
      </c>
      <c r="AS517" s="186">
        <v>0.23528767123287669</v>
      </c>
      <c r="AT517" s="186">
        <v>7.0586301369863005</v>
      </c>
      <c r="AU517" s="193" t="s">
        <v>231</v>
      </c>
      <c r="AV517" s="194"/>
      <c r="AW517" s="166" t="s">
        <v>325</v>
      </c>
      <c r="AX517" s="166" t="s">
        <v>1509</v>
      </c>
      <c r="AY517" s="195" t="s">
        <v>8244</v>
      </c>
      <c r="AZ517" s="166" t="s">
        <v>234</v>
      </c>
      <c r="BB517" s="196"/>
    </row>
    <row r="518" spans="1:54" s="166" customFormat="1" ht="15" customHeight="1" x14ac:dyDescent="0.25">
      <c r="A518" s="182">
        <v>1012</v>
      </c>
      <c r="B518" s="555"/>
      <c r="C518" s="581"/>
      <c r="D518" s="700" t="s">
        <v>17138</v>
      </c>
      <c r="E518" s="166" t="s">
        <v>50</v>
      </c>
      <c r="F518" s="166" t="s">
        <v>1509</v>
      </c>
      <c r="G518" s="194" t="s">
        <v>16775</v>
      </c>
      <c r="H518" s="166" t="s">
        <v>8245</v>
      </c>
      <c r="I518" s="166" t="s">
        <v>8246</v>
      </c>
      <c r="J518" s="166" t="s">
        <v>958</v>
      </c>
      <c r="K518" s="166" t="s">
        <v>219</v>
      </c>
      <c r="L518" s="166" t="s">
        <v>316</v>
      </c>
      <c r="M518" s="166" t="s">
        <v>221</v>
      </c>
      <c r="N518" s="166" t="s">
        <v>222</v>
      </c>
      <c r="O518" s="166" t="s">
        <v>221</v>
      </c>
      <c r="P518" s="166" t="s">
        <v>222</v>
      </c>
      <c r="Q518" s="186">
        <v>2</v>
      </c>
      <c r="R518" s="186">
        <v>1.5</v>
      </c>
      <c r="S518" s="168">
        <v>3</v>
      </c>
      <c r="T518" s="59">
        <v>2</v>
      </c>
      <c r="U518" s="340"/>
      <c r="V518" s="340">
        <v>0</v>
      </c>
      <c r="W518" s="340"/>
      <c r="X518" s="340">
        <v>0</v>
      </c>
      <c r="Y518" s="183">
        <v>0</v>
      </c>
      <c r="Z518" s="183">
        <v>0</v>
      </c>
      <c r="AA518" s="183">
        <v>0</v>
      </c>
      <c r="AB518" s="166" t="s">
        <v>790</v>
      </c>
      <c r="AC518" s="166" t="s">
        <v>8247</v>
      </c>
      <c r="AD518" s="228" t="s">
        <v>8248</v>
      </c>
      <c r="AE518" s="201" t="s">
        <v>8239</v>
      </c>
      <c r="AF518" s="166" t="s">
        <v>8249</v>
      </c>
      <c r="AG518" s="166" t="s">
        <v>230</v>
      </c>
      <c r="AH518" s="201" t="s">
        <v>8242</v>
      </c>
      <c r="AI518" s="166" t="s">
        <v>8250</v>
      </c>
      <c r="AJ518" s="165">
        <v>1035005910158</v>
      </c>
      <c r="AK518" s="166" t="s">
        <v>790</v>
      </c>
      <c r="AL518" s="186">
        <v>0.76</v>
      </c>
      <c r="AM518" s="184">
        <v>135</v>
      </c>
      <c r="AN518" s="186">
        <v>0.28109589041095889</v>
      </c>
      <c r="AO518" s="186">
        <v>0</v>
      </c>
      <c r="AP518" s="187">
        <v>0.28109589041095889</v>
      </c>
      <c r="AQ518" s="186">
        <v>0.28109589041095889</v>
      </c>
      <c r="AR518" s="186">
        <v>0</v>
      </c>
      <c r="AS518" s="186">
        <v>0.28109589041095889</v>
      </c>
      <c r="AT518" s="186">
        <v>8.4328767123287669</v>
      </c>
      <c r="AU518" s="193" t="s">
        <v>231</v>
      </c>
      <c r="AV518" s="194"/>
      <c r="AW518" s="166" t="s">
        <v>325</v>
      </c>
      <c r="AX518" s="166" t="s">
        <v>1509</v>
      </c>
      <c r="AY518" s="195" t="s">
        <v>8251</v>
      </c>
      <c r="AZ518" s="166" t="s">
        <v>234</v>
      </c>
      <c r="BB518" s="196"/>
    </row>
    <row r="519" spans="1:54" s="166" customFormat="1" ht="15" customHeight="1" x14ac:dyDescent="0.25">
      <c r="A519" s="182">
        <v>1013</v>
      </c>
      <c r="B519" s="555"/>
      <c r="C519" s="581"/>
      <c r="D519" s="700" t="s">
        <v>17138</v>
      </c>
      <c r="E519" s="166" t="s">
        <v>50</v>
      </c>
      <c r="F519" s="166" t="s">
        <v>1509</v>
      </c>
      <c r="G519" s="194" t="s">
        <v>8252</v>
      </c>
      <c r="H519" s="166" t="s">
        <v>8245</v>
      </c>
      <c r="I519" s="166" t="s">
        <v>8246</v>
      </c>
      <c r="J519" s="166" t="s">
        <v>958</v>
      </c>
      <c r="K519" s="166" t="s">
        <v>219</v>
      </c>
      <c r="L519" s="166" t="s">
        <v>316</v>
      </c>
      <c r="M519" s="166" t="s">
        <v>221</v>
      </c>
      <c r="N519" s="166" t="s">
        <v>222</v>
      </c>
      <c r="O519" s="166" t="s">
        <v>221</v>
      </c>
      <c r="P519" s="166" t="s">
        <v>222</v>
      </c>
      <c r="Q519" s="186">
        <v>2</v>
      </c>
      <c r="R519" s="186">
        <v>1.5</v>
      </c>
      <c r="S519" s="168">
        <v>3</v>
      </c>
      <c r="T519" s="59">
        <v>2</v>
      </c>
      <c r="U519" s="340"/>
      <c r="V519" s="340">
        <v>0</v>
      </c>
      <c r="W519" s="340"/>
      <c r="X519" s="340">
        <v>0</v>
      </c>
      <c r="Y519" s="183">
        <v>0</v>
      </c>
      <c r="Z519" s="183">
        <v>0</v>
      </c>
      <c r="AA519" s="183">
        <v>0</v>
      </c>
      <c r="AB519" s="166" t="s">
        <v>790</v>
      </c>
      <c r="AC519" s="166" t="s">
        <v>8253</v>
      </c>
      <c r="AD519" s="228" t="s">
        <v>8254</v>
      </c>
      <c r="AE519" s="201" t="s">
        <v>8239</v>
      </c>
      <c r="AF519" s="166" t="s">
        <v>8255</v>
      </c>
      <c r="AG519" s="166" t="s">
        <v>8256</v>
      </c>
      <c r="AH519" s="201" t="s">
        <v>8242</v>
      </c>
      <c r="AI519" s="166" t="s">
        <v>8257</v>
      </c>
      <c r="AJ519" s="165">
        <v>1055005618590</v>
      </c>
      <c r="AK519" s="166" t="s">
        <v>790</v>
      </c>
      <c r="AL519" s="186">
        <v>0.76</v>
      </c>
      <c r="AM519" s="184">
        <v>110</v>
      </c>
      <c r="AN519" s="186">
        <v>0.22904109589041094</v>
      </c>
      <c r="AO519" s="186">
        <v>0</v>
      </c>
      <c r="AP519" s="187">
        <v>0.22904109589041094</v>
      </c>
      <c r="AQ519" s="186">
        <v>0.22904109589041094</v>
      </c>
      <c r="AR519" s="186">
        <v>0</v>
      </c>
      <c r="AS519" s="186">
        <v>0.22904109589041094</v>
      </c>
      <c r="AT519" s="186">
        <v>6.8712328767123285</v>
      </c>
      <c r="AU519" s="193" t="s">
        <v>231</v>
      </c>
      <c r="AV519" s="194"/>
      <c r="AW519" s="166" t="s">
        <v>325</v>
      </c>
      <c r="AX519" s="166" t="s">
        <v>1509</v>
      </c>
      <c r="AY519" s="195" t="s">
        <v>8258</v>
      </c>
      <c r="AZ519" s="166" t="s">
        <v>234</v>
      </c>
      <c r="BB519" s="196"/>
    </row>
    <row r="520" spans="1:54" s="166" customFormat="1" ht="15" customHeight="1" x14ac:dyDescent="0.25">
      <c r="A520" s="182">
        <v>1014</v>
      </c>
      <c r="B520" s="555"/>
      <c r="C520" s="581"/>
      <c r="D520" s="700" t="s">
        <v>17138</v>
      </c>
      <c r="E520" s="166" t="s">
        <v>50</v>
      </c>
      <c r="F520" s="166" t="s">
        <v>1509</v>
      </c>
      <c r="G520" s="194" t="s">
        <v>8259</v>
      </c>
      <c r="H520" s="166" t="s">
        <v>8260</v>
      </c>
      <c r="I520" s="166" t="s">
        <v>8261</v>
      </c>
      <c r="J520" s="166" t="s">
        <v>958</v>
      </c>
      <c r="K520" s="166" t="s">
        <v>732</v>
      </c>
      <c r="L520" s="166">
        <v>0</v>
      </c>
      <c r="M520" s="166" t="s">
        <v>317</v>
      </c>
      <c r="N520" s="166">
        <v>0</v>
      </c>
      <c r="O520" s="166" t="s">
        <v>317</v>
      </c>
      <c r="P520" s="166">
        <v>0</v>
      </c>
      <c r="Q520" s="186">
        <v>6</v>
      </c>
      <c r="R520" s="186">
        <v>1.5</v>
      </c>
      <c r="S520" s="168">
        <v>9</v>
      </c>
      <c r="T520" s="59">
        <v>4</v>
      </c>
      <c r="U520" s="340"/>
      <c r="V520" s="340">
        <v>0</v>
      </c>
      <c r="W520" s="340"/>
      <c r="X520" s="340">
        <v>0</v>
      </c>
      <c r="Y520" s="183">
        <v>0</v>
      </c>
      <c r="Z520" s="183">
        <v>0</v>
      </c>
      <c r="AA520" s="183">
        <v>0</v>
      </c>
      <c r="AB520" s="166" t="s">
        <v>790</v>
      </c>
      <c r="AC520" s="166" t="s">
        <v>8262</v>
      </c>
      <c r="AD520" s="228" t="s">
        <v>8263</v>
      </c>
      <c r="AE520" s="201" t="s">
        <v>8264</v>
      </c>
      <c r="AF520" s="166" t="s">
        <v>8265</v>
      </c>
      <c r="AG520" s="166" t="s">
        <v>8266</v>
      </c>
      <c r="AH520" s="201" t="s">
        <v>3834</v>
      </c>
      <c r="AI520" s="166" t="s">
        <v>8267</v>
      </c>
      <c r="AJ520" s="165">
        <v>1035005918540</v>
      </c>
      <c r="AK520" s="166" t="s">
        <v>790</v>
      </c>
      <c r="AL520" s="186">
        <v>0.76</v>
      </c>
      <c r="AM520" s="184">
        <v>140</v>
      </c>
      <c r="AN520" s="186">
        <v>0.29150684931506848</v>
      </c>
      <c r="AO520" s="186">
        <v>0</v>
      </c>
      <c r="AP520" s="187">
        <v>0.29150684931506848</v>
      </c>
      <c r="AQ520" s="186">
        <v>0.29150684931506848</v>
      </c>
      <c r="AR520" s="186">
        <v>0</v>
      </c>
      <c r="AS520" s="186">
        <v>0.29150684931506848</v>
      </c>
      <c r="AT520" s="186">
        <v>8.7452054794520553</v>
      </c>
      <c r="AU520" s="193" t="s">
        <v>231</v>
      </c>
      <c r="AV520" s="194"/>
      <c r="AW520" s="166" t="s">
        <v>325</v>
      </c>
      <c r="AX520" s="166" t="s">
        <v>1509</v>
      </c>
      <c r="AY520" s="195" t="s">
        <v>8268</v>
      </c>
      <c r="AZ520" s="166" t="s">
        <v>234</v>
      </c>
      <c r="BB520" s="196"/>
    </row>
    <row r="521" spans="1:54" s="519" customFormat="1" ht="38.25" customHeight="1" x14ac:dyDescent="0.25">
      <c r="A521" s="518">
        <v>1015</v>
      </c>
      <c r="B521" s="557" t="s">
        <v>17088</v>
      </c>
      <c r="C521" s="664" t="s">
        <v>17090</v>
      </c>
      <c r="D521" s="701">
        <v>2020</v>
      </c>
      <c r="E521" s="519" t="s">
        <v>50</v>
      </c>
      <c r="F521" s="519" t="s">
        <v>1509</v>
      </c>
      <c r="G521" s="530" t="s">
        <v>8269</v>
      </c>
      <c r="H521" s="519" t="s">
        <v>8270</v>
      </c>
      <c r="I521" s="519" t="s">
        <v>8271</v>
      </c>
      <c r="J521" s="519" t="s">
        <v>958</v>
      </c>
      <c r="K521" s="519" t="s">
        <v>219</v>
      </c>
      <c r="L521" s="519" t="s">
        <v>316</v>
      </c>
      <c r="M521" s="519" t="s">
        <v>221</v>
      </c>
      <c r="N521" s="519" t="s">
        <v>222</v>
      </c>
      <c r="O521" s="573" t="s">
        <v>221</v>
      </c>
      <c r="P521" s="573" t="s">
        <v>879</v>
      </c>
      <c r="Q521" s="520">
        <v>2</v>
      </c>
      <c r="R521" s="520">
        <v>1.5</v>
      </c>
      <c r="S521" s="521">
        <v>3</v>
      </c>
      <c r="T521" s="522">
        <v>2</v>
      </c>
      <c r="U521" s="523"/>
      <c r="V521" s="523">
        <v>0</v>
      </c>
      <c r="W521" s="523"/>
      <c r="X521" s="523">
        <v>0</v>
      </c>
      <c r="Y521" s="524">
        <v>0</v>
      </c>
      <c r="Z521" s="524">
        <v>0</v>
      </c>
      <c r="AA521" s="524">
        <v>0</v>
      </c>
      <c r="AB521" s="519" t="s">
        <v>790</v>
      </c>
      <c r="AC521" s="519" t="s">
        <v>8272</v>
      </c>
      <c r="AD521" s="622" t="s">
        <v>8273</v>
      </c>
      <c r="AE521" s="519" t="s">
        <v>8274</v>
      </c>
      <c r="AF521" s="519" t="s">
        <v>8275</v>
      </c>
      <c r="AG521" s="519" t="s">
        <v>8276</v>
      </c>
      <c r="AH521" s="579" t="s">
        <v>8277</v>
      </c>
      <c r="AI521" s="519" t="s">
        <v>8278</v>
      </c>
      <c r="AJ521" s="526">
        <v>1035005915559</v>
      </c>
      <c r="AK521" s="519" t="s">
        <v>790</v>
      </c>
      <c r="AL521" s="520">
        <v>0.76</v>
      </c>
      <c r="AM521" s="648">
        <v>181</v>
      </c>
      <c r="AN521" s="520">
        <v>0.37687671232876713</v>
      </c>
      <c r="AO521" s="520">
        <v>0</v>
      </c>
      <c r="AP521" s="528">
        <v>0.37687671232876713</v>
      </c>
      <c r="AQ521" s="520">
        <v>0.37687671232876713</v>
      </c>
      <c r="AR521" s="520">
        <v>0</v>
      </c>
      <c r="AS521" s="520">
        <v>0.37687671232876713</v>
      </c>
      <c r="AT521" s="520">
        <v>11.306301369863014</v>
      </c>
      <c r="AU521" s="529" t="s">
        <v>231</v>
      </c>
      <c r="AV521" s="530" t="s">
        <v>431</v>
      </c>
      <c r="AW521" s="519" t="s">
        <v>325</v>
      </c>
      <c r="AX521" s="519" t="s">
        <v>1509</v>
      </c>
      <c r="AY521" s="531" t="s">
        <v>8279</v>
      </c>
      <c r="AZ521" s="519" t="s">
        <v>234</v>
      </c>
      <c r="BB521" s="533"/>
    </row>
    <row r="522" spans="1:54" s="166" customFormat="1" ht="15" customHeight="1" x14ac:dyDescent="0.25">
      <c r="A522" s="182">
        <v>1016</v>
      </c>
      <c r="B522" s="555"/>
      <c r="C522" s="581"/>
      <c r="D522" s="700" t="s">
        <v>17138</v>
      </c>
      <c r="E522" s="166" t="s">
        <v>50</v>
      </c>
      <c r="F522" s="166" t="s">
        <v>1509</v>
      </c>
      <c r="G522" s="194" t="s">
        <v>8280</v>
      </c>
      <c r="H522" s="166" t="s">
        <v>8281</v>
      </c>
      <c r="I522" s="166" t="s">
        <v>8282</v>
      </c>
      <c r="J522" s="166" t="s">
        <v>958</v>
      </c>
      <c r="K522" s="166" t="s">
        <v>219</v>
      </c>
      <c r="L522" s="166" t="s">
        <v>316</v>
      </c>
      <c r="M522" s="166" t="s">
        <v>221</v>
      </c>
      <c r="N522" s="166" t="s">
        <v>222</v>
      </c>
      <c r="O522" s="166" t="s">
        <v>221</v>
      </c>
      <c r="P522" s="166" t="s">
        <v>222</v>
      </c>
      <c r="Q522" s="186">
        <v>2</v>
      </c>
      <c r="R522" s="186">
        <v>1.5</v>
      </c>
      <c r="S522" s="168">
        <v>3</v>
      </c>
      <c r="T522" s="59">
        <v>2</v>
      </c>
      <c r="U522" s="340"/>
      <c r="V522" s="340">
        <v>0</v>
      </c>
      <c r="W522" s="340"/>
      <c r="X522" s="340">
        <v>0</v>
      </c>
      <c r="Y522" s="183">
        <v>0</v>
      </c>
      <c r="Z522" s="183">
        <v>0</v>
      </c>
      <c r="AA522" s="183">
        <v>0</v>
      </c>
      <c r="AB522" s="166" t="s">
        <v>790</v>
      </c>
      <c r="AC522" s="166" t="s">
        <v>8283</v>
      </c>
      <c r="AD522" s="228" t="s">
        <v>8284</v>
      </c>
      <c r="AE522" s="201" t="s">
        <v>8285</v>
      </c>
      <c r="AF522" s="166" t="s">
        <v>8286</v>
      </c>
      <c r="AG522" s="198" t="s">
        <v>8287</v>
      </c>
      <c r="AH522" s="201" t="s">
        <v>3840</v>
      </c>
      <c r="AI522" s="166" t="s">
        <v>8288</v>
      </c>
      <c r="AJ522" s="165">
        <v>1045005912654</v>
      </c>
      <c r="AK522" s="166" t="s">
        <v>790</v>
      </c>
      <c r="AL522" s="186">
        <v>0.76</v>
      </c>
      <c r="AM522" s="184">
        <v>111</v>
      </c>
      <c r="AN522" s="186">
        <v>0.23112328767123289</v>
      </c>
      <c r="AO522" s="186">
        <v>0</v>
      </c>
      <c r="AP522" s="187">
        <v>0.23112328767123289</v>
      </c>
      <c r="AQ522" s="186">
        <v>0.23112328767123289</v>
      </c>
      <c r="AR522" s="186">
        <v>0</v>
      </c>
      <c r="AS522" s="186">
        <v>0.23112328767123289</v>
      </c>
      <c r="AT522" s="186">
        <v>6.9336986301369867</v>
      </c>
      <c r="AU522" s="193" t="s">
        <v>231</v>
      </c>
      <c r="AV522" s="194"/>
      <c r="AW522" s="166" t="s">
        <v>325</v>
      </c>
      <c r="AX522" s="166" t="s">
        <v>1509</v>
      </c>
      <c r="AY522" s="195" t="s">
        <v>8289</v>
      </c>
      <c r="AZ522" s="166" t="s">
        <v>234</v>
      </c>
      <c r="BB522" s="196"/>
    </row>
    <row r="523" spans="1:54" s="166" customFormat="1" ht="15" customHeight="1" x14ac:dyDescent="0.25">
      <c r="A523" s="182">
        <v>1017</v>
      </c>
      <c r="B523" s="555"/>
      <c r="C523" s="581"/>
      <c r="D523" s="700" t="s">
        <v>17139</v>
      </c>
      <c r="E523" s="166" t="s">
        <v>50</v>
      </c>
      <c r="F523" s="166" t="s">
        <v>1509</v>
      </c>
      <c r="G523" s="194" t="s">
        <v>8290</v>
      </c>
      <c r="H523" s="166" t="s">
        <v>8291</v>
      </c>
      <c r="I523" s="166" t="s">
        <v>8292</v>
      </c>
      <c r="J523" s="166" t="s">
        <v>958</v>
      </c>
      <c r="K523" s="166" t="s">
        <v>219</v>
      </c>
      <c r="L523" s="166" t="s">
        <v>316</v>
      </c>
      <c r="M523" s="166" t="s">
        <v>221</v>
      </c>
      <c r="N523" s="166" t="s">
        <v>222</v>
      </c>
      <c r="O523" s="166" t="s">
        <v>221</v>
      </c>
      <c r="P523" s="166" t="s">
        <v>222</v>
      </c>
      <c r="Q523" s="186">
        <v>2</v>
      </c>
      <c r="R523" s="186">
        <v>1.5</v>
      </c>
      <c r="S523" s="168">
        <v>3</v>
      </c>
      <c r="T523" s="59">
        <v>2</v>
      </c>
      <c r="U523" s="340"/>
      <c r="V523" s="340">
        <v>0</v>
      </c>
      <c r="W523" s="340"/>
      <c r="X523" s="340">
        <v>0</v>
      </c>
      <c r="Y523" s="183">
        <v>0</v>
      </c>
      <c r="Z523" s="183">
        <v>0</v>
      </c>
      <c r="AA523" s="183">
        <v>0</v>
      </c>
      <c r="AB523" s="166" t="s">
        <v>790</v>
      </c>
      <c r="AC523" s="166" t="s">
        <v>8293</v>
      </c>
      <c r="AD523" s="228" t="s">
        <v>8294</v>
      </c>
      <c r="AE523" s="201" t="s">
        <v>8060</v>
      </c>
      <c r="AF523" s="166" t="s">
        <v>8295</v>
      </c>
      <c r="AG523" s="166" t="s">
        <v>8296</v>
      </c>
      <c r="AH523" s="201" t="s">
        <v>5869</v>
      </c>
      <c r="AI523" s="166" t="s">
        <v>8293</v>
      </c>
      <c r="AJ523" s="165">
        <v>1025003749836</v>
      </c>
      <c r="AK523" s="166" t="s">
        <v>790</v>
      </c>
      <c r="AL523" s="186">
        <v>0.76</v>
      </c>
      <c r="AM523" s="184">
        <v>48</v>
      </c>
      <c r="AN523" s="186">
        <v>3.6666666666666667E-2</v>
      </c>
      <c r="AO523" s="186">
        <v>0</v>
      </c>
      <c r="AP523" s="187">
        <v>3.6666666666666667E-2</v>
      </c>
      <c r="AQ523" s="186">
        <v>3.6666666666666667E-2</v>
      </c>
      <c r="AR523" s="186">
        <v>0</v>
      </c>
      <c r="AS523" s="186">
        <v>3.6666666666666667E-2</v>
      </c>
      <c r="AT523" s="186">
        <v>1.1000000000000001</v>
      </c>
      <c r="AU523" s="193" t="s">
        <v>231</v>
      </c>
      <c r="AV523" s="194"/>
      <c r="AW523" s="166" t="s">
        <v>325</v>
      </c>
      <c r="AX523" s="166" t="s">
        <v>1509</v>
      </c>
      <c r="AY523" s="195" t="s">
        <v>8297</v>
      </c>
      <c r="AZ523" s="166" t="s">
        <v>234</v>
      </c>
      <c r="BB523" s="196"/>
    </row>
    <row r="524" spans="1:54" s="166" customFormat="1" ht="15" customHeight="1" x14ac:dyDescent="0.25">
      <c r="A524" s="182">
        <v>1018</v>
      </c>
      <c r="B524" s="555"/>
      <c r="C524" s="581"/>
      <c r="D524" s="700" t="s">
        <v>17139</v>
      </c>
      <c r="E524" s="166" t="s">
        <v>50</v>
      </c>
      <c r="F524" s="166" t="s">
        <v>1509</v>
      </c>
      <c r="G524" s="194" t="s">
        <v>8298</v>
      </c>
      <c r="H524" s="166" t="s">
        <v>8299</v>
      </c>
      <c r="I524" s="166" t="s">
        <v>8300</v>
      </c>
      <c r="J524" s="166" t="s">
        <v>958</v>
      </c>
      <c r="K524" s="166" t="s">
        <v>219</v>
      </c>
      <c r="L524" s="166" t="s">
        <v>316</v>
      </c>
      <c r="M524" s="166" t="s">
        <v>221</v>
      </c>
      <c r="N524" s="166" t="s">
        <v>222</v>
      </c>
      <c r="O524" s="166" t="s">
        <v>317</v>
      </c>
      <c r="P524" s="166">
        <v>0</v>
      </c>
      <c r="Q524" s="186">
        <v>5</v>
      </c>
      <c r="R524" s="186">
        <v>1.5</v>
      </c>
      <c r="S524" s="168">
        <v>7.5</v>
      </c>
      <c r="T524" s="59">
        <v>3</v>
      </c>
      <c r="U524" s="340"/>
      <c r="V524" s="340">
        <v>0</v>
      </c>
      <c r="W524" s="340"/>
      <c r="X524" s="340">
        <v>1</v>
      </c>
      <c r="Y524" s="183">
        <v>0</v>
      </c>
      <c r="Z524" s="183">
        <v>0</v>
      </c>
      <c r="AA524" s="183">
        <v>0</v>
      </c>
      <c r="AB524" s="166" t="s">
        <v>790</v>
      </c>
      <c r="AC524" s="166" t="s">
        <v>8301</v>
      </c>
      <c r="AD524" s="228" t="s">
        <v>8302</v>
      </c>
      <c r="AE524" s="201" t="s">
        <v>8285</v>
      </c>
      <c r="AF524" s="166" t="s">
        <v>8303</v>
      </c>
      <c r="AG524" s="166" t="s">
        <v>8304</v>
      </c>
      <c r="AH524" s="201" t="s">
        <v>3840</v>
      </c>
      <c r="AI524" s="166" t="s">
        <v>8301</v>
      </c>
      <c r="AJ524" s="165">
        <v>1035005907727</v>
      </c>
      <c r="AK524" s="166" t="s">
        <v>790</v>
      </c>
      <c r="AL524" s="186">
        <v>0.76</v>
      </c>
      <c r="AM524" s="184">
        <v>100</v>
      </c>
      <c r="AN524" s="186">
        <v>0.20821917808219179</v>
      </c>
      <c r="AO524" s="186">
        <v>0</v>
      </c>
      <c r="AP524" s="187">
        <v>0.20821917808219179</v>
      </c>
      <c r="AQ524" s="186">
        <v>0.20821917808219179</v>
      </c>
      <c r="AR524" s="186">
        <v>0</v>
      </c>
      <c r="AS524" s="186">
        <v>0.20821917808219179</v>
      </c>
      <c r="AT524" s="186">
        <v>6.2465753424657535</v>
      </c>
      <c r="AU524" s="193" t="s">
        <v>231</v>
      </c>
      <c r="AV524" s="194"/>
      <c r="AW524" s="166" t="s">
        <v>325</v>
      </c>
      <c r="AX524" s="166" t="s">
        <v>1509</v>
      </c>
      <c r="AY524" s="195" t="s">
        <v>8305</v>
      </c>
      <c r="AZ524" s="166" t="s">
        <v>234</v>
      </c>
      <c r="BB524" s="196"/>
    </row>
    <row r="525" spans="1:54" s="166" customFormat="1" ht="15" customHeight="1" x14ac:dyDescent="0.25">
      <c r="A525" s="182">
        <v>1019</v>
      </c>
      <c r="B525" s="555"/>
      <c r="C525" s="581"/>
      <c r="D525" s="700" t="s">
        <v>17139</v>
      </c>
      <c r="E525" s="166" t="s">
        <v>50</v>
      </c>
      <c r="F525" s="166" t="s">
        <v>1509</v>
      </c>
      <c r="G525" s="194" t="s">
        <v>8306</v>
      </c>
      <c r="H525" s="166" t="s">
        <v>8307</v>
      </c>
      <c r="I525" s="166" t="s">
        <v>8308</v>
      </c>
      <c r="J525" s="166" t="s">
        <v>958</v>
      </c>
      <c r="K525" s="166" t="s">
        <v>219</v>
      </c>
      <c r="L525" s="166" t="s">
        <v>316</v>
      </c>
      <c r="M525" s="166" t="s">
        <v>221</v>
      </c>
      <c r="N525" s="166" t="s">
        <v>222</v>
      </c>
      <c r="O525" s="166" t="s">
        <v>317</v>
      </c>
      <c r="P525" s="166">
        <v>0</v>
      </c>
      <c r="Q525" s="186">
        <v>4</v>
      </c>
      <c r="R525" s="186">
        <v>1.5</v>
      </c>
      <c r="S525" s="168">
        <v>6</v>
      </c>
      <c r="T525" s="59">
        <v>4</v>
      </c>
      <c r="U525" s="340"/>
      <c r="V525" s="340">
        <v>0</v>
      </c>
      <c r="W525" s="340"/>
      <c r="X525" s="340">
        <v>0</v>
      </c>
      <c r="Y525" s="183">
        <v>0</v>
      </c>
      <c r="Z525" s="183">
        <v>0</v>
      </c>
      <c r="AA525" s="183">
        <v>0</v>
      </c>
      <c r="AB525" s="166" t="s">
        <v>790</v>
      </c>
      <c r="AC525" s="166" t="s">
        <v>8309</v>
      </c>
      <c r="AD525" s="228" t="s">
        <v>8310</v>
      </c>
      <c r="AE525" s="201" t="s">
        <v>8060</v>
      </c>
      <c r="AF525" s="166" t="s">
        <v>8311</v>
      </c>
      <c r="AG525" s="166" t="s">
        <v>8312</v>
      </c>
      <c r="AH525" s="201" t="s">
        <v>5869</v>
      </c>
      <c r="AI525" s="166" t="s">
        <v>8313</v>
      </c>
      <c r="AJ525" s="165">
        <v>1025003758207</v>
      </c>
      <c r="AK525" s="166" t="s">
        <v>790</v>
      </c>
      <c r="AL525" s="186">
        <v>0.76</v>
      </c>
      <c r="AM525" s="184">
        <v>74</v>
      </c>
      <c r="AN525" s="186">
        <v>0.15408219178082191</v>
      </c>
      <c r="AO525" s="186">
        <v>0</v>
      </c>
      <c r="AP525" s="187">
        <v>0.15408219178082191</v>
      </c>
      <c r="AQ525" s="186">
        <v>0.15408219178082191</v>
      </c>
      <c r="AR525" s="186">
        <v>0</v>
      </c>
      <c r="AS525" s="186">
        <v>0.15408219178082191</v>
      </c>
      <c r="AT525" s="186">
        <v>4.6224657534246578</v>
      </c>
      <c r="AU525" s="193" t="s">
        <v>231</v>
      </c>
      <c r="AV525" s="194"/>
      <c r="AW525" s="166" t="s">
        <v>325</v>
      </c>
      <c r="AX525" s="166" t="s">
        <v>1509</v>
      </c>
      <c r="AY525" s="195" t="s">
        <v>8314</v>
      </c>
      <c r="AZ525" s="166" t="s">
        <v>234</v>
      </c>
      <c r="BB525" s="196"/>
    </row>
    <row r="526" spans="1:54" s="166" customFormat="1" ht="15" customHeight="1" x14ac:dyDescent="0.25">
      <c r="A526" s="182">
        <v>1020</v>
      </c>
      <c r="B526" s="555"/>
      <c r="C526" s="581"/>
      <c r="D526" s="700" t="s">
        <v>17139</v>
      </c>
      <c r="E526" s="166" t="s">
        <v>50</v>
      </c>
      <c r="F526" s="166" t="s">
        <v>1509</v>
      </c>
      <c r="G526" s="194" t="s">
        <v>8315</v>
      </c>
      <c r="H526" s="166" t="s">
        <v>8316</v>
      </c>
      <c r="I526" s="166" t="s">
        <v>8317</v>
      </c>
      <c r="J526" s="166" t="s">
        <v>958</v>
      </c>
      <c r="K526" s="166" t="s">
        <v>219</v>
      </c>
      <c r="L526" s="166" t="s">
        <v>316</v>
      </c>
      <c r="M526" s="166" t="s">
        <v>221</v>
      </c>
      <c r="N526" s="166" t="s">
        <v>222</v>
      </c>
      <c r="O526" s="166" t="s">
        <v>317</v>
      </c>
      <c r="P526" s="166">
        <v>0</v>
      </c>
      <c r="Q526" s="186">
        <v>5</v>
      </c>
      <c r="R526" s="186">
        <v>1.5</v>
      </c>
      <c r="S526" s="168">
        <v>7.5</v>
      </c>
      <c r="T526" s="59">
        <v>1</v>
      </c>
      <c r="U526" s="340"/>
      <c r="V526" s="340">
        <v>0</v>
      </c>
      <c r="W526" s="340"/>
      <c r="X526" s="340">
        <v>1</v>
      </c>
      <c r="Y526" s="183">
        <v>0</v>
      </c>
      <c r="Z526" s="183">
        <v>0</v>
      </c>
      <c r="AA526" s="183">
        <v>0</v>
      </c>
      <c r="AB526" s="166" t="s">
        <v>790</v>
      </c>
      <c r="AC526" s="166" t="s">
        <v>8318</v>
      </c>
      <c r="AD526" s="228" t="s">
        <v>8319</v>
      </c>
      <c r="AE526" s="201" t="s">
        <v>8320</v>
      </c>
      <c r="AF526" s="166" t="s">
        <v>8321</v>
      </c>
      <c r="AG526" s="166" t="s">
        <v>8322</v>
      </c>
      <c r="AH526" s="201" t="s">
        <v>8323</v>
      </c>
      <c r="AI526" s="166" t="s">
        <v>8318</v>
      </c>
      <c r="AJ526" s="165">
        <v>1065030020912</v>
      </c>
      <c r="AK526" s="166" t="s">
        <v>790</v>
      </c>
      <c r="AL526" s="186">
        <v>0.76</v>
      </c>
      <c r="AM526" s="184">
        <v>56</v>
      </c>
      <c r="AN526" s="186">
        <v>0.1166027397260274</v>
      </c>
      <c r="AO526" s="186">
        <v>0</v>
      </c>
      <c r="AP526" s="187">
        <v>0.1166027397260274</v>
      </c>
      <c r="AQ526" s="186">
        <v>0.1166027397260274</v>
      </c>
      <c r="AR526" s="186">
        <v>0</v>
      </c>
      <c r="AS526" s="186">
        <v>0.1166027397260274</v>
      </c>
      <c r="AT526" s="186">
        <v>3.498082191780822</v>
      </c>
      <c r="AU526" s="193" t="s">
        <v>231</v>
      </c>
      <c r="AV526" s="194"/>
      <c r="AW526" s="166" t="s">
        <v>325</v>
      </c>
      <c r="AX526" s="166" t="s">
        <v>1509</v>
      </c>
      <c r="AY526" s="195" t="s">
        <v>8324</v>
      </c>
      <c r="AZ526" s="166" t="s">
        <v>234</v>
      </c>
      <c r="BB526" s="196"/>
    </row>
    <row r="527" spans="1:54" s="166" customFormat="1" ht="15" customHeight="1" x14ac:dyDescent="0.25">
      <c r="A527" s="182">
        <v>1021</v>
      </c>
      <c r="B527" s="555"/>
      <c r="C527" s="581"/>
      <c r="D527" s="700" t="s">
        <v>17139</v>
      </c>
      <c r="E527" s="166" t="s">
        <v>50</v>
      </c>
      <c r="F527" s="166" t="s">
        <v>1509</v>
      </c>
      <c r="G527" s="194" t="s">
        <v>8325</v>
      </c>
      <c r="H527" s="166" t="s">
        <v>8326</v>
      </c>
      <c r="I527" s="166" t="s">
        <v>8327</v>
      </c>
      <c r="J527" s="166" t="s">
        <v>958</v>
      </c>
      <c r="K527" s="166" t="s">
        <v>219</v>
      </c>
      <c r="L527" s="166" t="s">
        <v>316</v>
      </c>
      <c r="M527" s="166" t="s">
        <v>221</v>
      </c>
      <c r="N527" s="166" t="s">
        <v>222</v>
      </c>
      <c r="O527" s="166" t="s">
        <v>317</v>
      </c>
      <c r="P527" s="166">
        <v>0</v>
      </c>
      <c r="Q527" s="186">
        <v>5</v>
      </c>
      <c r="R527" s="186">
        <v>1.5</v>
      </c>
      <c r="S527" s="168">
        <v>7.5</v>
      </c>
      <c r="T527" s="59">
        <v>3</v>
      </c>
      <c r="U527" s="340"/>
      <c r="V527" s="340">
        <v>0</v>
      </c>
      <c r="W527" s="340"/>
      <c r="X527" s="340">
        <v>0</v>
      </c>
      <c r="Y527" s="183">
        <v>0</v>
      </c>
      <c r="Z527" s="183">
        <v>0</v>
      </c>
      <c r="AA527" s="183">
        <v>0</v>
      </c>
      <c r="AB527" s="166" t="s">
        <v>790</v>
      </c>
      <c r="AC527" s="166" t="s">
        <v>8328</v>
      </c>
      <c r="AD527" s="228" t="s">
        <v>8329</v>
      </c>
      <c r="AE527" s="201" t="s">
        <v>8330</v>
      </c>
      <c r="AF527" s="166" t="s">
        <v>8331</v>
      </c>
      <c r="AG527" s="166" t="s">
        <v>8332</v>
      </c>
      <c r="AH527" s="201" t="s">
        <v>8333</v>
      </c>
      <c r="AI527" s="166" t="s">
        <v>8334</v>
      </c>
      <c r="AJ527" s="165">
        <v>1055005619481</v>
      </c>
      <c r="AK527" s="166" t="s">
        <v>790</v>
      </c>
      <c r="AL527" s="186">
        <v>0.76</v>
      </c>
      <c r="AM527" s="184">
        <v>117</v>
      </c>
      <c r="AN527" s="186">
        <v>0.24361643835616439</v>
      </c>
      <c r="AO527" s="186">
        <v>0</v>
      </c>
      <c r="AP527" s="187">
        <v>0.24361643835616439</v>
      </c>
      <c r="AQ527" s="186">
        <v>0.24361643835616439</v>
      </c>
      <c r="AR527" s="186">
        <v>0</v>
      </c>
      <c r="AS527" s="186">
        <v>0.24361643835616439</v>
      </c>
      <c r="AT527" s="186">
        <v>7.3084931506849315</v>
      </c>
      <c r="AU527" s="193" t="s">
        <v>231</v>
      </c>
      <c r="AV527" s="194"/>
      <c r="AW527" s="166" t="s">
        <v>325</v>
      </c>
      <c r="AX527" s="166" t="s">
        <v>1509</v>
      </c>
      <c r="AY527" s="195" t="s">
        <v>8335</v>
      </c>
      <c r="AZ527" s="166" t="s">
        <v>234</v>
      </c>
      <c r="BB527" s="196"/>
    </row>
    <row r="528" spans="1:54" s="166" customFormat="1" ht="15" customHeight="1" x14ac:dyDescent="0.25">
      <c r="A528" s="182">
        <v>1022</v>
      </c>
      <c r="B528" s="555"/>
      <c r="C528" s="581"/>
      <c r="D528" s="700" t="s">
        <v>17139</v>
      </c>
      <c r="E528" s="166" t="s">
        <v>50</v>
      </c>
      <c r="F528" s="166" t="s">
        <v>1509</v>
      </c>
      <c r="G528" s="194" t="s">
        <v>8336</v>
      </c>
      <c r="H528" s="166" t="s">
        <v>8337</v>
      </c>
      <c r="I528" s="166" t="s">
        <v>8338</v>
      </c>
      <c r="J528" s="166" t="s">
        <v>958</v>
      </c>
      <c r="K528" s="166" t="s">
        <v>219</v>
      </c>
      <c r="L528" s="166" t="s">
        <v>316</v>
      </c>
      <c r="M528" s="166" t="s">
        <v>221</v>
      </c>
      <c r="N528" s="166" t="s">
        <v>222</v>
      </c>
      <c r="O528" s="166" t="s">
        <v>221</v>
      </c>
      <c r="P528" s="166" t="s">
        <v>222</v>
      </c>
      <c r="Q528" s="186">
        <v>2</v>
      </c>
      <c r="R528" s="186">
        <v>1.5</v>
      </c>
      <c r="S528" s="168">
        <v>3</v>
      </c>
      <c r="T528" s="59">
        <v>2</v>
      </c>
      <c r="U528" s="340"/>
      <c r="V528" s="340">
        <v>0</v>
      </c>
      <c r="W528" s="340"/>
      <c r="X528" s="340">
        <v>0</v>
      </c>
      <c r="Y528" s="183">
        <v>0</v>
      </c>
      <c r="Z528" s="183">
        <v>0</v>
      </c>
      <c r="AA528" s="183">
        <v>0</v>
      </c>
      <c r="AB528" s="166" t="s">
        <v>790</v>
      </c>
      <c r="AC528" s="166" t="s">
        <v>8339</v>
      </c>
      <c r="AD528" s="228" t="s">
        <v>8340</v>
      </c>
      <c r="AE528" s="201" t="s">
        <v>8330</v>
      </c>
      <c r="AF528" s="166" t="s">
        <v>8341</v>
      </c>
      <c r="AG528" s="166" t="s">
        <v>8342</v>
      </c>
      <c r="AH528" s="201" t="s">
        <v>8333</v>
      </c>
      <c r="AI528" s="166" t="s">
        <v>8343</v>
      </c>
      <c r="AJ528" s="165">
        <v>1025003747890</v>
      </c>
      <c r="AK528" s="166" t="s">
        <v>790</v>
      </c>
      <c r="AL528" s="186">
        <v>0.76</v>
      </c>
      <c r="AM528" s="184">
        <v>80</v>
      </c>
      <c r="AN528" s="186">
        <v>0.16657534246575342</v>
      </c>
      <c r="AO528" s="186">
        <v>0</v>
      </c>
      <c r="AP528" s="187">
        <v>0.16657534246575342</v>
      </c>
      <c r="AQ528" s="186">
        <v>0.16657534246575342</v>
      </c>
      <c r="AR528" s="186">
        <v>0</v>
      </c>
      <c r="AS528" s="186">
        <v>0.16657534246575342</v>
      </c>
      <c r="AT528" s="186">
        <v>4.9972602739726026</v>
      </c>
      <c r="AU528" s="193" t="s">
        <v>231</v>
      </c>
      <c r="AV528" s="194"/>
      <c r="AW528" s="166" t="s">
        <v>325</v>
      </c>
      <c r="AX528" s="166" t="s">
        <v>1509</v>
      </c>
      <c r="AY528" s="195" t="s">
        <v>8344</v>
      </c>
      <c r="AZ528" s="166" t="s">
        <v>234</v>
      </c>
      <c r="BB528" s="196"/>
    </row>
    <row r="529" spans="1:54" s="519" customFormat="1" ht="28.5" customHeight="1" x14ac:dyDescent="0.25">
      <c r="A529" s="518">
        <v>1023</v>
      </c>
      <c r="B529" s="557" t="s">
        <v>17088</v>
      </c>
      <c r="C529" s="664" t="s">
        <v>17090</v>
      </c>
      <c r="D529" s="701">
        <v>2020</v>
      </c>
      <c r="E529" s="519" t="s">
        <v>50</v>
      </c>
      <c r="F529" s="519" t="s">
        <v>1509</v>
      </c>
      <c r="G529" s="530" t="s">
        <v>8345</v>
      </c>
      <c r="H529" s="519" t="s">
        <v>8346</v>
      </c>
      <c r="I529" s="519" t="s">
        <v>8347</v>
      </c>
      <c r="J529" s="519" t="s">
        <v>958</v>
      </c>
      <c r="K529" s="519" t="s">
        <v>219</v>
      </c>
      <c r="L529" s="519" t="s">
        <v>316</v>
      </c>
      <c r="M529" s="519" t="s">
        <v>221</v>
      </c>
      <c r="N529" s="519" t="s">
        <v>222</v>
      </c>
      <c r="O529" s="573" t="s">
        <v>221</v>
      </c>
      <c r="P529" s="573" t="s">
        <v>879</v>
      </c>
      <c r="Q529" s="520">
        <v>2</v>
      </c>
      <c r="R529" s="520">
        <v>1.5</v>
      </c>
      <c r="S529" s="521">
        <v>3</v>
      </c>
      <c r="T529" s="522">
        <v>2</v>
      </c>
      <c r="U529" s="523"/>
      <c r="V529" s="523">
        <v>0</v>
      </c>
      <c r="W529" s="523"/>
      <c r="X529" s="523">
        <v>0</v>
      </c>
      <c r="Y529" s="524">
        <v>0</v>
      </c>
      <c r="Z529" s="524">
        <v>0</v>
      </c>
      <c r="AA529" s="524">
        <v>0</v>
      </c>
      <c r="AB529" s="519" t="s">
        <v>790</v>
      </c>
      <c r="AC529" s="519" t="s">
        <v>8348</v>
      </c>
      <c r="AD529" s="622" t="s">
        <v>8349</v>
      </c>
      <c r="AE529" s="579" t="s">
        <v>8330</v>
      </c>
      <c r="AF529" s="519" t="s">
        <v>8350</v>
      </c>
      <c r="AG529" s="573" t="s">
        <v>8351</v>
      </c>
      <c r="AH529" s="579" t="s">
        <v>8333</v>
      </c>
      <c r="AI529" s="519" t="s">
        <v>8352</v>
      </c>
      <c r="AJ529" s="526">
        <v>1025003756777</v>
      </c>
      <c r="AK529" s="519" t="s">
        <v>790</v>
      </c>
      <c r="AL529" s="520">
        <v>0.76</v>
      </c>
      <c r="AM529" s="648">
        <v>77</v>
      </c>
      <c r="AN529" s="520">
        <v>0.16032876712328767</v>
      </c>
      <c r="AO529" s="520">
        <v>0</v>
      </c>
      <c r="AP529" s="528">
        <v>0.16032876712328767</v>
      </c>
      <c r="AQ529" s="520">
        <v>0.16032876712328767</v>
      </c>
      <c r="AR529" s="520">
        <v>0</v>
      </c>
      <c r="AS529" s="520">
        <v>0.16032876712328767</v>
      </c>
      <c r="AT529" s="520">
        <v>4.8098630136986298</v>
      </c>
      <c r="AU529" s="529" t="s">
        <v>231</v>
      </c>
      <c r="AV529" s="530" t="s">
        <v>431</v>
      </c>
      <c r="AW529" s="519" t="s">
        <v>325</v>
      </c>
      <c r="AX529" s="519" t="s">
        <v>1509</v>
      </c>
      <c r="AY529" s="531" t="s">
        <v>8353</v>
      </c>
      <c r="AZ529" s="519" t="s">
        <v>234</v>
      </c>
      <c r="BB529" s="533"/>
    </row>
    <row r="530" spans="1:54" s="166" customFormat="1" ht="15" customHeight="1" x14ac:dyDescent="0.25">
      <c r="A530" s="182">
        <v>1024</v>
      </c>
      <c r="B530" s="555"/>
      <c r="C530" s="581"/>
      <c r="D530" s="700" t="s">
        <v>17139</v>
      </c>
      <c r="E530" s="166" t="s">
        <v>50</v>
      </c>
      <c r="F530" s="166" t="s">
        <v>1509</v>
      </c>
      <c r="G530" s="194" t="s">
        <v>8354</v>
      </c>
      <c r="H530" s="166" t="s">
        <v>8355</v>
      </c>
      <c r="I530" s="166" t="s">
        <v>8356</v>
      </c>
      <c r="J530" s="166" t="s">
        <v>958</v>
      </c>
      <c r="K530" s="166" t="s">
        <v>219</v>
      </c>
      <c r="L530" s="166" t="s">
        <v>316</v>
      </c>
      <c r="M530" s="166" t="s">
        <v>221</v>
      </c>
      <c r="N530" s="166" t="s">
        <v>8111</v>
      </c>
      <c r="O530" s="166" t="s">
        <v>317</v>
      </c>
      <c r="P530" s="166">
        <v>0</v>
      </c>
      <c r="Q530" s="186">
        <v>3</v>
      </c>
      <c r="R530" s="186">
        <v>1.5</v>
      </c>
      <c r="S530" s="168">
        <v>4.5</v>
      </c>
      <c r="T530" s="59">
        <v>2</v>
      </c>
      <c r="U530" s="340"/>
      <c r="V530" s="340">
        <v>0</v>
      </c>
      <c r="W530" s="340"/>
      <c r="X530" s="340">
        <v>0</v>
      </c>
      <c r="Y530" s="183">
        <v>0</v>
      </c>
      <c r="Z530" s="183">
        <v>0</v>
      </c>
      <c r="AA530" s="183">
        <v>0</v>
      </c>
      <c r="AB530" s="166" t="s">
        <v>790</v>
      </c>
      <c r="AC530" s="166" t="s">
        <v>8357</v>
      </c>
      <c r="AD530" s="228" t="s">
        <v>8358</v>
      </c>
      <c r="AE530" s="201" t="s">
        <v>8359</v>
      </c>
      <c r="AF530" s="166" t="s">
        <v>8360</v>
      </c>
      <c r="AG530" s="166" t="s">
        <v>8361</v>
      </c>
      <c r="AH530" s="201" t="s">
        <v>8362</v>
      </c>
      <c r="AI530" s="166" t="s">
        <v>8363</v>
      </c>
      <c r="AJ530" s="165">
        <v>1035005905021</v>
      </c>
      <c r="AK530" s="166" t="s">
        <v>790</v>
      </c>
      <c r="AL530" s="186">
        <v>0.76</v>
      </c>
      <c r="AM530" s="184">
        <v>48</v>
      </c>
      <c r="AN530" s="186">
        <v>9.9945205479452071E-2</v>
      </c>
      <c r="AO530" s="186">
        <v>0</v>
      </c>
      <c r="AP530" s="187">
        <v>9.9945205479452071E-2</v>
      </c>
      <c r="AQ530" s="186">
        <v>9.9945205479452071E-2</v>
      </c>
      <c r="AR530" s="186">
        <v>0</v>
      </c>
      <c r="AS530" s="186">
        <v>9.9945205479452071E-2</v>
      </c>
      <c r="AT530" s="186">
        <v>2.9983561643835621</v>
      </c>
      <c r="AU530" s="193" t="s">
        <v>231</v>
      </c>
      <c r="AV530" s="194"/>
      <c r="AW530" s="166" t="s">
        <v>325</v>
      </c>
      <c r="AX530" s="166" t="s">
        <v>1509</v>
      </c>
      <c r="AY530" s="195" t="s">
        <v>8364</v>
      </c>
      <c r="AZ530" s="166" t="s">
        <v>234</v>
      </c>
      <c r="BB530" s="196"/>
    </row>
    <row r="531" spans="1:54" s="166" customFormat="1" ht="15" customHeight="1" x14ac:dyDescent="0.25">
      <c r="A531" s="182">
        <v>1025</v>
      </c>
      <c r="B531" s="555"/>
      <c r="C531" s="581"/>
      <c r="D531" s="700" t="s">
        <v>17139</v>
      </c>
      <c r="E531" s="166" t="s">
        <v>50</v>
      </c>
      <c r="F531" s="166" t="s">
        <v>1509</v>
      </c>
      <c r="G531" s="194" t="s">
        <v>8365</v>
      </c>
      <c r="H531" s="166" t="s">
        <v>8366</v>
      </c>
      <c r="I531" s="166" t="s">
        <v>8367</v>
      </c>
      <c r="J531" s="166" t="s">
        <v>958</v>
      </c>
      <c r="K531" s="166" t="s">
        <v>732</v>
      </c>
      <c r="L531" s="166">
        <v>0</v>
      </c>
      <c r="M531" s="166" t="s">
        <v>317</v>
      </c>
      <c r="N531" s="166">
        <v>0</v>
      </c>
      <c r="O531" s="166" t="s">
        <v>317</v>
      </c>
      <c r="P531" s="166">
        <v>0</v>
      </c>
      <c r="Q531" s="186">
        <v>2</v>
      </c>
      <c r="R531" s="186">
        <v>1.5</v>
      </c>
      <c r="S531" s="168">
        <v>3</v>
      </c>
      <c r="T531" s="59">
        <v>2</v>
      </c>
      <c r="U531" s="340"/>
      <c r="V531" s="340">
        <v>0</v>
      </c>
      <c r="W531" s="340"/>
      <c r="X531" s="340">
        <v>0</v>
      </c>
      <c r="Y531" s="183">
        <v>0</v>
      </c>
      <c r="Z531" s="183">
        <v>0</v>
      </c>
      <c r="AA531" s="183">
        <v>0</v>
      </c>
      <c r="AB531" s="166" t="s">
        <v>790</v>
      </c>
      <c r="AC531" s="166" t="s">
        <v>8368</v>
      </c>
      <c r="AD531" s="228" t="s">
        <v>8369</v>
      </c>
      <c r="AE531" s="201" t="s">
        <v>8330</v>
      </c>
      <c r="AF531" s="166" t="s">
        <v>8370</v>
      </c>
      <c r="AG531" s="166" t="s">
        <v>8371</v>
      </c>
      <c r="AH531" s="201" t="s">
        <v>8333</v>
      </c>
      <c r="AI531" s="166" t="s">
        <v>8372</v>
      </c>
      <c r="AJ531" s="165">
        <v>1025003748065</v>
      </c>
      <c r="AK531" s="166" t="s">
        <v>790</v>
      </c>
      <c r="AL531" s="186">
        <v>0.76</v>
      </c>
      <c r="AM531" s="184">
        <v>106</v>
      </c>
      <c r="AN531" s="186">
        <v>0.22071232876712329</v>
      </c>
      <c r="AO531" s="186">
        <v>0</v>
      </c>
      <c r="AP531" s="187">
        <v>0.22071232876712329</v>
      </c>
      <c r="AQ531" s="186">
        <v>0.22071232876712329</v>
      </c>
      <c r="AR531" s="186">
        <v>0</v>
      </c>
      <c r="AS531" s="186">
        <v>0.22071232876712329</v>
      </c>
      <c r="AT531" s="186">
        <v>6.6213698630136992</v>
      </c>
      <c r="AU531" s="193" t="s">
        <v>231</v>
      </c>
      <c r="AV531" s="194"/>
      <c r="AW531" s="166" t="s">
        <v>325</v>
      </c>
      <c r="AX531" s="166" t="s">
        <v>1509</v>
      </c>
      <c r="AY531" s="195" t="s">
        <v>8373</v>
      </c>
      <c r="AZ531" s="166" t="s">
        <v>234</v>
      </c>
      <c r="BB531" s="196"/>
    </row>
    <row r="532" spans="1:54" s="519" customFormat="1" ht="40.5" customHeight="1" x14ac:dyDescent="0.25">
      <c r="A532" s="518">
        <v>1026</v>
      </c>
      <c r="B532" s="557" t="s">
        <v>17088</v>
      </c>
      <c r="C532" s="664" t="s">
        <v>17090</v>
      </c>
      <c r="D532" s="701">
        <v>2020</v>
      </c>
      <c r="E532" s="519" t="s">
        <v>50</v>
      </c>
      <c r="F532" s="519" t="s">
        <v>1509</v>
      </c>
      <c r="G532" s="530" t="s">
        <v>8374</v>
      </c>
      <c r="H532" s="519" t="s">
        <v>8375</v>
      </c>
      <c r="I532" s="519" t="s">
        <v>8376</v>
      </c>
      <c r="J532" s="519" t="s">
        <v>958</v>
      </c>
      <c r="K532" s="519" t="s">
        <v>219</v>
      </c>
      <c r="L532" s="519" t="s">
        <v>316</v>
      </c>
      <c r="M532" s="519" t="s">
        <v>221</v>
      </c>
      <c r="N532" s="519" t="s">
        <v>222</v>
      </c>
      <c r="O532" s="519" t="s">
        <v>221</v>
      </c>
      <c r="P532" s="519" t="s">
        <v>222</v>
      </c>
      <c r="Q532" s="520">
        <v>2</v>
      </c>
      <c r="R532" s="520">
        <v>1.5</v>
      </c>
      <c r="S532" s="521">
        <v>3</v>
      </c>
      <c r="T532" s="522">
        <v>2</v>
      </c>
      <c r="U532" s="523"/>
      <c r="V532" s="523">
        <v>0</v>
      </c>
      <c r="W532" s="523"/>
      <c r="X532" s="523">
        <v>0</v>
      </c>
      <c r="Y532" s="524">
        <v>0</v>
      </c>
      <c r="Z532" s="524">
        <v>0</v>
      </c>
      <c r="AA532" s="524">
        <v>0</v>
      </c>
      <c r="AB532" s="519" t="s">
        <v>790</v>
      </c>
      <c r="AC532" s="519" t="s">
        <v>8377</v>
      </c>
      <c r="AD532" s="622" t="s">
        <v>8378</v>
      </c>
      <c r="AE532" s="579" t="s">
        <v>8060</v>
      </c>
      <c r="AF532" s="519" t="s">
        <v>8379</v>
      </c>
      <c r="AG532" s="519" t="s">
        <v>8380</v>
      </c>
      <c r="AH532" s="579" t="s">
        <v>5869</v>
      </c>
      <c r="AI532" s="519" t="s">
        <v>8381</v>
      </c>
      <c r="AJ532" s="526">
        <v>1025003755655</v>
      </c>
      <c r="AK532" s="519" t="s">
        <v>790</v>
      </c>
      <c r="AL532" s="520">
        <v>0.76</v>
      </c>
      <c r="AM532" s="648">
        <v>89</v>
      </c>
      <c r="AN532" s="520">
        <v>0.18531506849315069</v>
      </c>
      <c r="AO532" s="520">
        <v>0</v>
      </c>
      <c r="AP532" s="528">
        <v>0.18531506849315069</v>
      </c>
      <c r="AQ532" s="520">
        <v>0.18531506849315069</v>
      </c>
      <c r="AR532" s="520">
        <v>0</v>
      </c>
      <c r="AS532" s="520">
        <v>0.18531506849315069</v>
      </c>
      <c r="AT532" s="520">
        <v>5.5594520547945203</v>
      </c>
      <c r="AU532" s="529" t="s">
        <v>231</v>
      </c>
      <c r="AV532" s="530" t="s">
        <v>431</v>
      </c>
      <c r="AW532" s="519" t="s">
        <v>325</v>
      </c>
      <c r="AX532" s="519" t="s">
        <v>1509</v>
      </c>
      <c r="AY532" s="531" t="s">
        <v>8382</v>
      </c>
      <c r="AZ532" s="519" t="s">
        <v>234</v>
      </c>
      <c r="BB532" s="533"/>
    </row>
    <row r="533" spans="1:54" s="166" customFormat="1" ht="15" customHeight="1" x14ac:dyDescent="0.25">
      <c r="A533" s="182">
        <v>1027</v>
      </c>
      <c r="B533" s="555"/>
      <c r="C533" s="581"/>
      <c r="D533" s="700" t="s">
        <v>17139</v>
      </c>
      <c r="E533" s="166" t="s">
        <v>50</v>
      </c>
      <c r="F533" s="166" t="s">
        <v>1509</v>
      </c>
      <c r="G533" s="194" t="s">
        <v>16776</v>
      </c>
      <c r="H533" s="166" t="s">
        <v>8383</v>
      </c>
      <c r="I533" s="166" t="s">
        <v>8384</v>
      </c>
      <c r="J533" s="166" t="s">
        <v>958</v>
      </c>
      <c r="K533" s="166" t="s">
        <v>219</v>
      </c>
      <c r="L533" s="166" t="s">
        <v>316</v>
      </c>
      <c r="M533" s="166" t="s">
        <v>221</v>
      </c>
      <c r="N533" s="166" t="s">
        <v>222</v>
      </c>
      <c r="O533" s="166" t="s">
        <v>221</v>
      </c>
      <c r="P533" s="166" t="s">
        <v>222</v>
      </c>
      <c r="Q533" s="186">
        <v>2</v>
      </c>
      <c r="R533" s="186">
        <v>1.5</v>
      </c>
      <c r="S533" s="168">
        <v>3</v>
      </c>
      <c r="T533" s="59">
        <v>2</v>
      </c>
      <c r="U533" s="340"/>
      <c r="V533" s="340">
        <v>0</v>
      </c>
      <c r="W533" s="340"/>
      <c r="X533" s="340">
        <v>0</v>
      </c>
      <c r="Y533" s="183">
        <v>0</v>
      </c>
      <c r="Z533" s="183">
        <v>0</v>
      </c>
      <c r="AA533" s="183">
        <v>0</v>
      </c>
      <c r="AB533" s="166" t="s">
        <v>790</v>
      </c>
      <c r="AC533" s="166" t="s">
        <v>8385</v>
      </c>
      <c r="AD533" s="228" t="s">
        <v>8386</v>
      </c>
      <c r="AE533" s="201" t="s">
        <v>8264</v>
      </c>
      <c r="AF533" s="166" t="s">
        <v>8387</v>
      </c>
      <c r="AG533" s="166" t="s">
        <v>230</v>
      </c>
      <c r="AH533" s="201" t="s">
        <v>3834</v>
      </c>
      <c r="AI533" s="166" t="s">
        <v>8388</v>
      </c>
      <c r="AJ533" s="165">
        <v>1045005908012</v>
      </c>
      <c r="AK533" s="166" t="s">
        <v>790</v>
      </c>
      <c r="AL533" s="186">
        <v>0.76</v>
      </c>
      <c r="AM533" s="184">
        <v>148</v>
      </c>
      <c r="AN533" s="186">
        <v>0.30816438356164383</v>
      </c>
      <c r="AO533" s="186">
        <v>0</v>
      </c>
      <c r="AP533" s="187">
        <v>0.30816438356164383</v>
      </c>
      <c r="AQ533" s="186">
        <v>0.30816438356164383</v>
      </c>
      <c r="AR533" s="186">
        <v>0</v>
      </c>
      <c r="AS533" s="186">
        <v>0.30816438356164383</v>
      </c>
      <c r="AT533" s="186">
        <v>9.2449315068493156</v>
      </c>
      <c r="AU533" s="193" t="s">
        <v>231</v>
      </c>
      <c r="AV533" s="194"/>
      <c r="AW533" s="166" t="s">
        <v>325</v>
      </c>
      <c r="AX533" s="166" t="s">
        <v>1509</v>
      </c>
      <c r="AY533" s="195" t="s">
        <v>8389</v>
      </c>
      <c r="AZ533" s="166" t="s">
        <v>234</v>
      </c>
      <c r="BB533" s="196"/>
    </row>
    <row r="534" spans="1:54" s="166" customFormat="1" ht="15" customHeight="1" x14ac:dyDescent="0.25">
      <c r="A534" s="182">
        <v>1028</v>
      </c>
      <c r="B534" s="555"/>
      <c r="C534" s="581"/>
      <c r="D534" s="700" t="s">
        <v>17139</v>
      </c>
      <c r="E534" s="166" t="s">
        <v>50</v>
      </c>
      <c r="F534" s="166" t="s">
        <v>1509</v>
      </c>
      <c r="G534" s="194" t="s">
        <v>8390</v>
      </c>
      <c r="H534" s="166" t="s">
        <v>8391</v>
      </c>
      <c r="I534" s="166" t="s">
        <v>8392</v>
      </c>
      <c r="J534" s="166" t="s">
        <v>958</v>
      </c>
      <c r="K534" s="166" t="s">
        <v>219</v>
      </c>
      <c r="L534" s="166" t="s">
        <v>316</v>
      </c>
      <c r="M534" s="166" t="s">
        <v>221</v>
      </c>
      <c r="N534" s="166" t="s">
        <v>222</v>
      </c>
      <c r="O534" s="166" t="s">
        <v>221</v>
      </c>
      <c r="P534" s="166" t="s">
        <v>222</v>
      </c>
      <c r="Q534" s="186">
        <v>2</v>
      </c>
      <c r="R534" s="186">
        <v>1.5</v>
      </c>
      <c r="S534" s="168">
        <v>3</v>
      </c>
      <c r="T534" s="59">
        <v>2</v>
      </c>
      <c r="U534" s="340"/>
      <c r="V534" s="340">
        <v>0</v>
      </c>
      <c r="W534" s="340"/>
      <c r="X534" s="340">
        <v>0</v>
      </c>
      <c r="Y534" s="183">
        <v>0</v>
      </c>
      <c r="Z534" s="183">
        <v>0</v>
      </c>
      <c r="AA534" s="183">
        <v>0</v>
      </c>
      <c r="AB534" s="166" t="s">
        <v>790</v>
      </c>
      <c r="AC534" s="166" t="s">
        <v>8393</v>
      </c>
      <c r="AD534" s="228" t="s">
        <v>8394</v>
      </c>
      <c r="AE534" s="201" t="s">
        <v>8060</v>
      </c>
      <c r="AF534" s="166" t="s">
        <v>8395</v>
      </c>
      <c r="AG534" s="166" t="s">
        <v>8396</v>
      </c>
      <c r="AH534" s="201" t="s">
        <v>5869</v>
      </c>
      <c r="AI534" s="166" t="s">
        <v>8397</v>
      </c>
      <c r="AJ534" s="165">
        <v>1025003749660</v>
      </c>
      <c r="AK534" s="166" t="s">
        <v>790</v>
      </c>
      <c r="AL534" s="186">
        <v>0.76</v>
      </c>
      <c r="AM534" s="184">
        <v>46</v>
      </c>
      <c r="AN534" s="186">
        <v>9.578082191780822E-2</v>
      </c>
      <c r="AO534" s="186">
        <v>0</v>
      </c>
      <c r="AP534" s="187">
        <v>9.578082191780822E-2</v>
      </c>
      <c r="AQ534" s="186">
        <v>9.578082191780822E-2</v>
      </c>
      <c r="AR534" s="186">
        <v>0</v>
      </c>
      <c r="AS534" s="186">
        <v>9.578082191780822E-2</v>
      </c>
      <c r="AT534" s="186">
        <v>2.8734246575342466</v>
      </c>
      <c r="AU534" s="193" t="s">
        <v>231</v>
      </c>
      <c r="AV534" s="194"/>
      <c r="AW534" s="166" t="s">
        <v>325</v>
      </c>
      <c r="AX534" s="166" t="s">
        <v>1509</v>
      </c>
      <c r="AY534" s="195" t="s">
        <v>8398</v>
      </c>
      <c r="AZ534" s="166" t="s">
        <v>234</v>
      </c>
      <c r="BB534" s="196"/>
    </row>
    <row r="535" spans="1:54" s="166" customFormat="1" ht="15" customHeight="1" x14ac:dyDescent="0.25">
      <c r="A535" s="182">
        <v>1029</v>
      </c>
      <c r="B535" s="555"/>
      <c r="C535" s="581"/>
      <c r="D535" s="700" t="s">
        <v>17139</v>
      </c>
      <c r="E535" s="166" t="s">
        <v>50</v>
      </c>
      <c r="F535" s="166" t="s">
        <v>1509</v>
      </c>
      <c r="G535" s="194" t="s">
        <v>8399</v>
      </c>
      <c r="H535" s="228" t="s">
        <v>8400</v>
      </c>
      <c r="I535" s="166" t="s">
        <v>8401</v>
      </c>
      <c r="J535" s="166" t="s">
        <v>958</v>
      </c>
      <c r="K535" s="166" t="s">
        <v>219</v>
      </c>
      <c r="L535" s="166" t="s">
        <v>484</v>
      </c>
      <c r="M535" s="166" t="s">
        <v>221</v>
      </c>
      <c r="N535" s="166" t="s">
        <v>8111</v>
      </c>
      <c r="O535" s="166" t="s">
        <v>317</v>
      </c>
      <c r="P535" s="166">
        <v>0</v>
      </c>
      <c r="Q535" s="186">
        <v>2</v>
      </c>
      <c r="R535" s="186">
        <v>2</v>
      </c>
      <c r="S535" s="168">
        <v>4</v>
      </c>
      <c r="T535" s="59">
        <v>2</v>
      </c>
      <c r="U535" s="340"/>
      <c r="V535" s="340">
        <v>0</v>
      </c>
      <c r="W535" s="340"/>
      <c r="X535" s="340">
        <v>0</v>
      </c>
      <c r="Y535" s="183">
        <v>0</v>
      </c>
      <c r="Z535" s="183">
        <v>0</v>
      </c>
      <c r="AA535" s="183">
        <v>0</v>
      </c>
      <c r="AB535" s="166" t="s">
        <v>1509</v>
      </c>
      <c r="AC535" s="166" t="s">
        <v>8402</v>
      </c>
      <c r="AD535" s="203">
        <v>1035005916538</v>
      </c>
      <c r="AE535" s="201" t="s">
        <v>8060</v>
      </c>
      <c r="AF535" s="166" t="s">
        <v>8403</v>
      </c>
      <c r="AG535" s="166" t="s">
        <v>8404</v>
      </c>
      <c r="AH535" s="201" t="s">
        <v>5869</v>
      </c>
      <c r="AI535" s="166" t="s">
        <v>8402</v>
      </c>
      <c r="AJ535" s="165">
        <v>1035005916538</v>
      </c>
      <c r="AK535" s="166" t="s">
        <v>790</v>
      </c>
      <c r="AL535" s="186">
        <v>0.76</v>
      </c>
      <c r="AM535" s="184">
        <v>65</v>
      </c>
      <c r="AN535" s="186">
        <v>0.13534246575342465</v>
      </c>
      <c r="AO535" s="186">
        <v>0</v>
      </c>
      <c r="AP535" s="187">
        <v>0.13534246575342465</v>
      </c>
      <c r="AQ535" s="186">
        <v>0.13534246575342465</v>
      </c>
      <c r="AR535" s="186">
        <v>0</v>
      </c>
      <c r="AS535" s="186">
        <v>0.13534246575342465</v>
      </c>
      <c r="AT535" s="186">
        <v>4.0602739726027393</v>
      </c>
      <c r="AU535" s="193" t="s">
        <v>231</v>
      </c>
      <c r="AV535" s="194"/>
      <c r="AW535" s="166" t="s">
        <v>325</v>
      </c>
      <c r="AX535" s="166" t="s">
        <v>1509</v>
      </c>
      <c r="AY535" s="195" t="s">
        <v>8405</v>
      </c>
      <c r="AZ535" s="166" t="s">
        <v>234</v>
      </c>
      <c r="BB535" s="196"/>
    </row>
    <row r="536" spans="1:54" s="166" customFormat="1" ht="15" customHeight="1" x14ac:dyDescent="0.25">
      <c r="A536" s="182">
        <v>1030</v>
      </c>
      <c r="B536" s="555"/>
      <c r="C536" s="581"/>
      <c r="D536" s="700" t="s">
        <v>17139</v>
      </c>
      <c r="E536" s="166" t="s">
        <v>50</v>
      </c>
      <c r="F536" s="166" t="s">
        <v>1509</v>
      </c>
      <c r="G536" s="194" t="s">
        <v>8406</v>
      </c>
      <c r="H536" s="166" t="s">
        <v>8407</v>
      </c>
      <c r="I536" s="166" t="s">
        <v>8408</v>
      </c>
      <c r="J536" s="166" t="s">
        <v>958</v>
      </c>
      <c r="K536" s="166" t="s">
        <v>219</v>
      </c>
      <c r="L536" s="166" t="s">
        <v>316</v>
      </c>
      <c r="M536" s="166" t="s">
        <v>221</v>
      </c>
      <c r="N536" s="166" t="s">
        <v>222</v>
      </c>
      <c r="O536" s="166" t="s">
        <v>317</v>
      </c>
      <c r="P536" s="166">
        <v>0</v>
      </c>
      <c r="Q536" s="186">
        <v>2</v>
      </c>
      <c r="R536" s="186">
        <v>1.5</v>
      </c>
      <c r="S536" s="168">
        <v>3</v>
      </c>
      <c r="T536" s="59">
        <v>1</v>
      </c>
      <c r="U536" s="340"/>
      <c r="V536" s="340">
        <v>0</v>
      </c>
      <c r="W536" s="340"/>
      <c r="X536" s="340">
        <v>0</v>
      </c>
      <c r="Y536" s="183">
        <v>0</v>
      </c>
      <c r="Z536" s="183">
        <v>0</v>
      </c>
      <c r="AA536" s="183">
        <v>0</v>
      </c>
      <c r="AB536" s="166" t="s">
        <v>790</v>
      </c>
      <c r="AC536" s="166" t="s">
        <v>8409</v>
      </c>
      <c r="AD536" s="228" t="s">
        <v>8410</v>
      </c>
      <c r="AE536" s="201" t="s">
        <v>8411</v>
      </c>
      <c r="AF536" s="166" t="s">
        <v>8412</v>
      </c>
      <c r="AG536" s="166" t="s">
        <v>8413</v>
      </c>
      <c r="AH536" s="201" t="s">
        <v>8414</v>
      </c>
      <c r="AI536" s="166" t="s">
        <v>8415</v>
      </c>
      <c r="AJ536" s="165">
        <v>1035005907815</v>
      </c>
      <c r="AK536" s="166" t="s">
        <v>790</v>
      </c>
      <c r="AL536" s="186">
        <v>0.76</v>
      </c>
      <c r="AM536" s="184">
        <v>39</v>
      </c>
      <c r="AN536" s="186">
        <v>8.1205479452054793E-2</v>
      </c>
      <c r="AO536" s="186">
        <v>0</v>
      </c>
      <c r="AP536" s="187">
        <v>8.1205479452054793E-2</v>
      </c>
      <c r="AQ536" s="186">
        <v>8.1205479452054793E-2</v>
      </c>
      <c r="AR536" s="186">
        <v>0</v>
      </c>
      <c r="AS536" s="186">
        <v>8.1205479452054793E-2</v>
      </c>
      <c r="AT536" s="186">
        <v>2.436164383561644</v>
      </c>
      <c r="AU536" s="193" t="s">
        <v>231</v>
      </c>
      <c r="AV536" s="194"/>
      <c r="AW536" s="166" t="s">
        <v>325</v>
      </c>
      <c r="AX536" s="166" t="s">
        <v>1509</v>
      </c>
      <c r="AY536" s="195" t="s">
        <v>8416</v>
      </c>
      <c r="AZ536" s="166" t="s">
        <v>234</v>
      </c>
      <c r="BB536" s="196"/>
    </row>
    <row r="537" spans="1:54" s="166" customFormat="1" ht="15" customHeight="1" x14ac:dyDescent="0.25">
      <c r="A537" s="182">
        <v>1031</v>
      </c>
      <c r="B537" s="555"/>
      <c r="C537" s="581"/>
      <c r="D537" s="700" t="s">
        <v>17139</v>
      </c>
      <c r="E537" s="166" t="s">
        <v>50</v>
      </c>
      <c r="F537" s="166" t="s">
        <v>1509</v>
      </c>
      <c r="G537" s="194" t="s">
        <v>8417</v>
      </c>
      <c r="H537" s="166" t="s">
        <v>8418</v>
      </c>
      <c r="I537" s="166" t="s">
        <v>8419</v>
      </c>
      <c r="J537" s="166" t="s">
        <v>958</v>
      </c>
      <c r="K537" s="166" t="s">
        <v>219</v>
      </c>
      <c r="L537" s="166" t="s">
        <v>316</v>
      </c>
      <c r="M537" s="166" t="s">
        <v>221</v>
      </c>
      <c r="N537" s="166" t="s">
        <v>222</v>
      </c>
      <c r="O537" s="166" t="s">
        <v>221</v>
      </c>
      <c r="P537" s="166" t="s">
        <v>222</v>
      </c>
      <c r="Q537" s="186">
        <v>2</v>
      </c>
      <c r="R537" s="186">
        <v>1.5</v>
      </c>
      <c r="S537" s="168">
        <v>3</v>
      </c>
      <c r="T537" s="59">
        <v>2</v>
      </c>
      <c r="U537" s="340"/>
      <c r="V537" s="340">
        <v>0</v>
      </c>
      <c r="W537" s="340"/>
      <c r="X537" s="340">
        <v>0</v>
      </c>
      <c r="Y537" s="183">
        <v>0</v>
      </c>
      <c r="Z537" s="183">
        <v>0</v>
      </c>
      <c r="AA537" s="183">
        <v>0</v>
      </c>
      <c r="AB537" s="166" t="s">
        <v>790</v>
      </c>
      <c r="AC537" s="166" t="s">
        <v>8420</v>
      </c>
      <c r="AD537" s="228" t="s">
        <v>8421</v>
      </c>
      <c r="AE537" s="201" t="s">
        <v>3869</v>
      </c>
      <c r="AF537" s="166" t="s">
        <v>8422</v>
      </c>
      <c r="AG537" s="166" t="s">
        <v>8423</v>
      </c>
      <c r="AH537" s="201" t="s">
        <v>3869</v>
      </c>
      <c r="AI537" s="166" t="s">
        <v>8424</v>
      </c>
      <c r="AJ537" s="165">
        <v>1055005613464</v>
      </c>
      <c r="AK537" s="166" t="s">
        <v>790</v>
      </c>
      <c r="AL537" s="186">
        <v>0.76</v>
      </c>
      <c r="AM537" s="184">
        <v>54</v>
      </c>
      <c r="AN537" s="186">
        <v>0.11243835616438357</v>
      </c>
      <c r="AO537" s="186">
        <v>0</v>
      </c>
      <c r="AP537" s="187">
        <v>0.11243835616438357</v>
      </c>
      <c r="AQ537" s="186">
        <v>0.11243835616438357</v>
      </c>
      <c r="AR537" s="186">
        <v>0</v>
      </c>
      <c r="AS537" s="186">
        <v>0.11243835616438357</v>
      </c>
      <c r="AT537" s="186">
        <v>3.3731506849315069</v>
      </c>
      <c r="AU537" s="193" t="s">
        <v>231</v>
      </c>
      <c r="AV537" s="194"/>
      <c r="AW537" s="166" t="s">
        <v>325</v>
      </c>
      <c r="AX537" s="166" t="s">
        <v>1509</v>
      </c>
      <c r="AY537" s="195" t="s">
        <v>8425</v>
      </c>
      <c r="AZ537" s="166" t="s">
        <v>234</v>
      </c>
      <c r="BB537" s="196"/>
    </row>
    <row r="538" spans="1:54" s="166" customFormat="1" ht="15" customHeight="1" x14ac:dyDescent="0.25">
      <c r="A538" s="182">
        <v>1032</v>
      </c>
      <c r="B538" s="555"/>
      <c r="C538" s="581"/>
      <c r="D538" s="700" t="s">
        <v>17139</v>
      </c>
      <c r="E538" s="166" t="s">
        <v>50</v>
      </c>
      <c r="F538" s="166" t="s">
        <v>1509</v>
      </c>
      <c r="G538" s="194" t="s">
        <v>8426</v>
      </c>
      <c r="H538" s="166" t="s">
        <v>8427</v>
      </c>
      <c r="I538" s="166" t="s">
        <v>8428</v>
      </c>
      <c r="J538" s="166" t="s">
        <v>958</v>
      </c>
      <c r="K538" s="166" t="s">
        <v>732</v>
      </c>
      <c r="L538" s="166">
        <v>0</v>
      </c>
      <c r="M538" s="166" t="s">
        <v>317</v>
      </c>
      <c r="N538" s="166">
        <v>0</v>
      </c>
      <c r="O538" s="166" t="s">
        <v>317</v>
      </c>
      <c r="P538" s="166">
        <v>0</v>
      </c>
      <c r="Q538" s="186">
        <v>2</v>
      </c>
      <c r="R538" s="186">
        <v>1.5</v>
      </c>
      <c r="S538" s="168">
        <v>3</v>
      </c>
      <c r="T538" s="59">
        <v>1</v>
      </c>
      <c r="U538" s="340"/>
      <c r="V538" s="340">
        <v>0</v>
      </c>
      <c r="W538" s="340"/>
      <c r="X538" s="340">
        <v>0</v>
      </c>
      <c r="Y538" s="183">
        <v>0</v>
      </c>
      <c r="Z538" s="183"/>
      <c r="AA538" s="183"/>
      <c r="AB538" s="166" t="s">
        <v>790</v>
      </c>
      <c r="AC538" s="166" t="s">
        <v>8429</v>
      </c>
      <c r="AD538" s="203">
        <v>1055005613464</v>
      </c>
      <c r="AE538" s="166" t="s">
        <v>8430</v>
      </c>
      <c r="AF538" s="166" t="s">
        <v>8431</v>
      </c>
      <c r="AG538" s="166" t="s">
        <v>8432</v>
      </c>
      <c r="AH538" s="166" t="s">
        <v>3869</v>
      </c>
      <c r="AI538" s="166" t="s">
        <v>8429</v>
      </c>
      <c r="AJ538" s="165">
        <v>1055005613464</v>
      </c>
      <c r="AK538" s="166" t="s">
        <v>790</v>
      </c>
      <c r="AL538" s="186">
        <v>0.76</v>
      </c>
      <c r="AM538" s="184">
        <v>46</v>
      </c>
      <c r="AN538" s="186">
        <v>3.6666666666666667E-2</v>
      </c>
      <c r="AO538" s="186">
        <v>0</v>
      </c>
      <c r="AP538" s="187">
        <v>3.6666666666666667E-2</v>
      </c>
      <c r="AQ538" s="186">
        <v>3.6666666666666667E-2</v>
      </c>
      <c r="AR538" s="186">
        <v>0</v>
      </c>
      <c r="AS538" s="186">
        <v>3.6666666666666667E-2</v>
      </c>
      <c r="AT538" s="186">
        <v>1.1000000000000001</v>
      </c>
      <c r="AU538" s="193" t="s">
        <v>231</v>
      </c>
      <c r="AV538" s="194"/>
      <c r="AW538" s="166" t="s">
        <v>325</v>
      </c>
      <c r="AX538" s="166" t="s">
        <v>1509</v>
      </c>
      <c r="AY538" s="195" t="s">
        <v>8433</v>
      </c>
      <c r="AZ538" s="166" t="s">
        <v>234</v>
      </c>
      <c r="BB538" s="196"/>
    </row>
    <row r="539" spans="1:54" s="166" customFormat="1" ht="15" customHeight="1" x14ac:dyDescent="0.25">
      <c r="A539" s="182">
        <v>1033</v>
      </c>
      <c r="B539" s="555"/>
      <c r="C539" s="581"/>
      <c r="D539" s="700" t="s">
        <v>17139</v>
      </c>
      <c r="E539" s="166" t="s">
        <v>50</v>
      </c>
      <c r="F539" s="166" t="s">
        <v>1509</v>
      </c>
      <c r="G539" s="194" t="s">
        <v>8434</v>
      </c>
      <c r="H539" s="198" t="s">
        <v>8435</v>
      </c>
      <c r="I539" s="198" t="s">
        <v>8436</v>
      </c>
      <c r="J539" s="166" t="s">
        <v>958</v>
      </c>
      <c r="K539" s="198" t="s">
        <v>219</v>
      </c>
      <c r="L539" s="198" t="s">
        <v>316</v>
      </c>
      <c r="M539" s="198" t="s">
        <v>221</v>
      </c>
      <c r="N539" s="166" t="s">
        <v>8111</v>
      </c>
      <c r="O539" s="198" t="s">
        <v>317</v>
      </c>
      <c r="P539" s="198">
        <v>0</v>
      </c>
      <c r="Q539" s="199">
        <v>3</v>
      </c>
      <c r="R539" s="186">
        <v>2</v>
      </c>
      <c r="S539" s="168">
        <v>6</v>
      </c>
      <c r="T539" s="59">
        <v>2</v>
      </c>
      <c r="U539" s="340"/>
      <c r="V539" s="340">
        <v>0</v>
      </c>
      <c r="W539" s="340"/>
      <c r="X539" s="340">
        <v>0</v>
      </c>
      <c r="Y539" s="183">
        <v>0</v>
      </c>
      <c r="Z539" s="183"/>
      <c r="AA539" s="183"/>
      <c r="AB539" s="166" t="s">
        <v>1509</v>
      </c>
      <c r="AC539" s="166" t="s">
        <v>8437</v>
      </c>
      <c r="AD539" s="203">
        <v>1035005906473</v>
      </c>
      <c r="AE539" s="166" t="s">
        <v>8430</v>
      </c>
      <c r="AF539" s="166" t="s">
        <v>8438</v>
      </c>
      <c r="AG539" s="198" t="s">
        <v>8439</v>
      </c>
      <c r="AH539" s="166" t="s">
        <v>3869</v>
      </c>
      <c r="AI539" s="166" t="s">
        <v>8437</v>
      </c>
      <c r="AJ539" s="165">
        <v>1035005906473</v>
      </c>
      <c r="AK539" s="166" t="s">
        <v>790</v>
      </c>
      <c r="AL539" s="186">
        <v>0.76</v>
      </c>
      <c r="AM539" s="184">
        <v>36</v>
      </c>
      <c r="AN539" s="186">
        <v>7.4958904109589039E-2</v>
      </c>
      <c r="AO539" s="186">
        <v>0</v>
      </c>
      <c r="AP539" s="187">
        <v>7.4958904109589039E-2</v>
      </c>
      <c r="AQ539" s="186">
        <v>7.4958904109589039E-2</v>
      </c>
      <c r="AR539" s="186">
        <v>0</v>
      </c>
      <c r="AS539" s="186">
        <v>7.4958904109589039E-2</v>
      </c>
      <c r="AT539" s="186">
        <v>2.2487671232876711</v>
      </c>
      <c r="AU539" s="193" t="s">
        <v>231</v>
      </c>
      <c r="AV539" s="194"/>
      <c r="AW539" s="166" t="s">
        <v>325</v>
      </c>
      <c r="AX539" s="166" t="s">
        <v>1509</v>
      </c>
      <c r="AY539" s="195" t="s">
        <v>8440</v>
      </c>
      <c r="AZ539" s="166" t="s">
        <v>234</v>
      </c>
      <c r="BB539" s="196"/>
    </row>
    <row r="540" spans="1:54" s="166" customFormat="1" ht="15" customHeight="1" x14ac:dyDescent="0.25">
      <c r="A540" s="182">
        <v>1034</v>
      </c>
      <c r="B540" s="555"/>
      <c r="C540" s="581"/>
      <c r="D540" s="700" t="s">
        <v>17139</v>
      </c>
      <c r="E540" s="166" t="s">
        <v>50</v>
      </c>
      <c r="F540" s="166" t="s">
        <v>1509</v>
      </c>
      <c r="G540" s="194" t="s">
        <v>8441</v>
      </c>
      <c r="H540" s="166" t="s">
        <v>8442</v>
      </c>
      <c r="I540" s="166" t="s">
        <v>8443</v>
      </c>
      <c r="J540" s="166" t="s">
        <v>958</v>
      </c>
      <c r="K540" s="166" t="s">
        <v>219</v>
      </c>
      <c r="L540" s="166" t="s">
        <v>316</v>
      </c>
      <c r="M540" s="166" t="s">
        <v>221</v>
      </c>
      <c r="N540" s="166" t="s">
        <v>222</v>
      </c>
      <c r="O540" s="166" t="s">
        <v>317</v>
      </c>
      <c r="P540" s="166">
        <v>0</v>
      </c>
      <c r="Q540" s="186">
        <v>2</v>
      </c>
      <c r="R540" s="186">
        <v>1.5</v>
      </c>
      <c r="S540" s="168">
        <v>3</v>
      </c>
      <c r="T540" s="59">
        <v>0</v>
      </c>
      <c r="U540" s="340"/>
      <c r="V540" s="340">
        <v>0</v>
      </c>
      <c r="W540" s="340"/>
      <c r="X540" s="340">
        <v>1</v>
      </c>
      <c r="Y540" s="183">
        <v>0</v>
      </c>
      <c r="Z540" s="183">
        <v>0</v>
      </c>
      <c r="AA540" s="183">
        <v>0</v>
      </c>
      <c r="AB540" s="166" t="s">
        <v>790</v>
      </c>
      <c r="AC540" s="166" t="s">
        <v>8444</v>
      </c>
      <c r="AD540" s="228" t="s">
        <v>8445</v>
      </c>
      <c r="AE540" s="201" t="s">
        <v>3875</v>
      </c>
      <c r="AF540" s="166" t="s">
        <v>8446</v>
      </c>
      <c r="AG540" s="166" t="s">
        <v>230</v>
      </c>
      <c r="AH540" s="201" t="s">
        <v>3875</v>
      </c>
      <c r="AI540" s="166" t="s">
        <v>8444</v>
      </c>
      <c r="AJ540" s="165">
        <v>1035005906760</v>
      </c>
      <c r="AK540" s="166" t="s">
        <v>790</v>
      </c>
      <c r="AL540" s="186">
        <v>0.76</v>
      </c>
      <c r="AM540" s="184">
        <v>103</v>
      </c>
      <c r="AN540" s="186">
        <v>0.21446575342465754</v>
      </c>
      <c r="AO540" s="186">
        <v>0</v>
      </c>
      <c r="AP540" s="187">
        <v>0.21446575342465754</v>
      </c>
      <c r="AQ540" s="186">
        <v>0.21446575342465754</v>
      </c>
      <c r="AR540" s="186">
        <v>0</v>
      </c>
      <c r="AS540" s="186">
        <v>0.21446575342465754</v>
      </c>
      <c r="AT540" s="186">
        <v>6.4339726027397264</v>
      </c>
      <c r="AU540" s="193" t="s">
        <v>231</v>
      </c>
      <c r="AV540" s="194"/>
      <c r="AW540" s="166" t="s">
        <v>325</v>
      </c>
      <c r="AX540" s="166" t="s">
        <v>1509</v>
      </c>
      <c r="AY540" s="195" t="s">
        <v>8447</v>
      </c>
      <c r="AZ540" s="166" t="s">
        <v>234</v>
      </c>
      <c r="BB540" s="196"/>
    </row>
    <row r="541" spans="1:54" s="166" customFormat="1" ht="15" customHeight="1" x14ac:dyDescent="0.25">
      <c r="A541" s="182">
        <v>1035</v>
      </c>
      <c r="B541" s="555"/>
      <c r="C541" s="581"/>
      <c r="D541" s="700" t="s">
        <v>17139</v>
      </c>
      <c r="E541" s="166" t="s">
        <v>50</v>
      </c>
      <c r="F541" s="166" t="s">
        <v>1509</v>
      </c>
      <c r="G541" s="194" t="s">
        <v>8448</v>
      </c>
      <c r="H541" s="166" t="s">
        <v>8449</v>
      </c>
      <c r="I541" s="166" t="s">
        <v>8450</v>
      </c>
      <c r="J541" s="166" t="s">
        <v>958</v>
      </c>
      <c r="K541" s="166" t="s">
        <v>219</v>
      </c>
      <c r="L541" s="166" t="s">
        <v>316</v>
      </c>
      <c r="M541" s="166" t="s">
        <v>221</v>
      </c>
      <c r="N541" s="166" t="s">
        <v>222</v>
      </c>
      <c r="O541" s="166" t="s">
        <v>317</v>
      </c>
      <c r="P541" s="166">
        <v>0</v>
      </c>
      <c r="Q541" s="186">
        <v>2</v>
      </c>
      <c r="R541" s="186">
        <v>1.5</v>
      </c>
      <c r="S541" s="168">
        <v>3</v>
      </c>
      <c r="T541" s="59">
        <v>2</v>
      </c>
      <c r="U541" s="340"/>
      <c r="V541" s="340">
        <v>0</v>
      </c>
      <c r="W541" s="340"/>
      <c r="X541" s="340">
        <v>0</v>
      </c>
      <c r="Y541" s="183">
        <v>0</v>
      </c>
      <c r="Z541" s="183">
        <v>0</v>
      </c>
      <c r="AA541" s="183">
        <v>0</v>
      </c>
      <c r="AB541" s="166" t="s">
        <v>790</v>
      </c>
      <c r="AC541" s="166" t="s">
        <v>8451</v>
      </c>
      <c r="AD541" s="228" t="s">
        <v>8452</v>
      </c>
      <c r="AE541" s="201" t="s">
        <v>3875</v>
      </c>
      <c r="AF541" s="166" t="s">
        <v>8453</v>
      </c>
      <c r="AG541" s="198" t="s">
        <v>8454</v>
      </c>
      <c r="AH541" s="201" t="s">
        <v>3875</v>
      </c>
      <c r="AI541" s="166" t="s">
        <v>8451</v>
      </c>
      <c r="AJ541" s="165">
        <v>1025003752674</v>
      </c>
      <c r="AK541" s="166" t="s">
        <v>790</v>
      </c>
      <c r="AL541" s="186">
        <v>0.76</v>
      </c>
      <c r="AM541" s="184">
        <v>122</v>
      </c>
      <c r="AN541" s="186">
        <v>0.25402739726027396</v>
      </c>
      <c r="AO541" s="186">
        <v>0</v>
      </c>
      <c r="AP541" s="187">
        <v>0.25402739726027396</v>
      </c>
      <c r="AQ541" s="186">
        <v>0.25402739726027396</v>
      </c>
      <c r="AR541" s="186">
        <v>0</v>
      </c>
      <c r="AS541" s="186">
        <v>0.25402739726027396</v>
      </c>
      <c r="AT541" s="186">
        <v>7.620821917808219</v>
      </c>
      <c r="AU541" s="193" t="s">
        <v>231</v>
      </c>
      <c r="AV541" s="194"/>
      <c r="AW541" s="166" t="s">
        <v>325</v>
      </c>
      <c r="AX541" s="166" t="s">
        <v>1509</v>
      </c>
      <c r="AY541" s="195" t="s">
        <v>8455</v>
      </c>
      <c r="AZ541" s="166" t="s">
        <v>234</v>
      </c>
      <c r="BB541" s="196"/>
    </row>
    <row r="542" spans="1:54" s="519" customFormat="1" ht="29.25" customHeight="1" x14ac:dyDescent="0.25">
      <c r="A542" s="518">
        <v>1036</v>
      </c>
      <c r="B542" s="557" t="s">
        <v>17088</v>
      </c>
      <c r="C542" s="664" t="s">
        <v>17090</v>
      </c>
      <c r="D542" s="701">
        <v>2020</v>
      </c>
      <c r="E542" s="519" t="s">
        <v>50</v>
      </c>
      <c r="F542" s="519" t="s">
        <v>1509</v>
      </c>
      <c r="G542" s="530" t="s">
        <v>8456</v>
      </c>
      <c r="H542" s="519" t="s">
        <v>8457</v>
      </c>
      <c r="I542" s="519" t="s">
        <v>8458</v>
      </c>
      <c r="J542" s="519" t="s">
        <v>958</v>
      </c>
      <c r="K542" s="519" t="s">
        <v>219</v>
      </c>
      <c r="L542" s="519" t="s">
        <v>316</v>
      </c>
      <c r="M542" s="519" t="s">
        <v>221</v>
      </c>
      <c r="N542" s="519" t="s">
        <v>222</v>
      </c>
      <c r="O542" s="519" t="s">
        <v>221</v>
      </c>
      <c r="P542" s="519" t="s">
        <v>222</v>
      </c>
      <c r="Q542" s="520">
        <v>2</v>
      </c>
      <c r="R542" s="520">
        <v>1.5</v>
      </c>
      <c r="S542" s="521">
        <v>3</v>
      </c>
      <c r="T542" s="522">
        <v>2</v>
      </c>
      <c r="U542" s="523"/>
      <c r="V542" s="523">
        <v>0</v>
      </c>
      <c r="W542" s="523"/>
      <c r="X542" s="523">
        <v>0</v>
      </c>
      <c r="Y542" s="524">
        <v>0</v>
      </c>
      <c r="Z542" s="524">
        <v>0</v>
      </c>
      <c r="AA542" s="524">
        <v>0</v>
      </c>
      <c r="AB542" s="519" t="s">
        <v>790</v>
      </c>
      <c r="AC542" s="519" t="s">
        <v>8459</v>
      </c>
      <c r="AD542" s="622" t="s">
        <v>8460</v>
      </c>
      <c r="AE542" s="579" t="s">
        <v>3875</v>
      </c>
      <c r="AF542" s="519" t="s">
        <v>8461</v>
      </c>
      <c r="AG542" s="573" t="s">
        <v>8462</v>
      </c>
      <c r="AH542" s="579" t="s">
        <v>3875</v>
      </c>
      <c r="AI542" s="519" t="s">
        <v>8459</v>
      </c>
      <c r="AJ542" s="526">
        <v>1035005910290</v>
      </c>
      <c r="AK542" s="519" t="s">
        <v>790</v>
      </c>
      <c r="AL542" s="520">
        <v>0.76</v>
      </c>
      <c r="AM542" s="648">
        <v>125</v>
      </c>
      <c r="AN542" s="520">
        <v>0.26027397260273971</v>
      </c>
      <c r="AO542" s="520">
        <v>0</v>
      </c>
      <c r="AP542" s="528">
        <v>0.26027397260273971</v>
      </c>
      <c r="AQ542" s="520">
        <v>0.26027397260273971</v>
      </c>
      <c r="AR542" s="520">
        <v>0</v>
      </c>
      <c r="AS542" s="520">
        <v>0.26027397260273971</v>
      </c>
      <c r="AT542" s="520">
        <v>7.808219178082191</v>
      </c>
      <c r="AU542" s="529" t="s">
        <v>231</v>
      </c>
      <c r="AV542" s="530" t="s">
        <v>431</v>
      </c>
      <c r="AW542" s="519" t="s">
        <v>325</v>
      </c>
      <c r="AX542" s="519" t="s">
        <v>1509</v>
      </c>
      <c r="AY542" s="531" t="s">
        <v>8463</v>
      </c>
      <c r="AZ542" s="519" t="s">
        <v>234</v>
      </c>
      <c r="BB542" s="533"/>
    </row>
    <row r="543" spans="1:54" s="519" customFormat="1" ht="22.5" customHeight="1" x14ac:dyDescent="0.25">
      <c r="A543" s="518">
        <v>1037</v>
      </c>
      <c r="B543" s="557" t="s">
        <v>17088</v>
      </c>
      <c r="C543" s="664" t="s">
        <v>17090</v>
      </c>
      <c r="D543" s="701">
        <v>2020</v>
      </c>
      <c r="E543" s="519" t="s">
        <v>50</v>
      </c>
      <c r="F543" s="519" t="s">
        <v>1509</v>
      </c>
      <c r="G543" s="530" t="s">
        <v>8464</v>
      </c>
      <c r="H543" s="519" t="s">
        <v>8465</v>
      </c>
      <c r="I543" s="519" t="s">
        <v>8466</v>
      </c>
      <c r="J543" s="519" t="s">
        <v>958</v>
      </c>
      <c r="K543" s="519" t="s">
        <v>219</v>
      </c>
      <c r="L543" s="519" t="s">
        <v>316</v>
      </c>
      <c r="M543" s="519" t="s">
        <v>221</v>
      </c>
      <c r="N543" s="519" t="s">
        <v>222</v>
      </c>
      <c r="O543" s="573" t="s">
        <v>221</v>
      </c>
      <c r="P543" s="573" t="s">
        <v>879</v>
      </c>
      <c r="Q543" s="520">
        <v>2</v>
      </c>
      <c r="R543" s="520">
        <v>1.5</v>
      </c>
      <c r="S543" s="521">
        <v>3</v>
      </c>
      <c r="T543" s="522">
        <v>2</v>
      </c>
      <c r="U543" s="523"/>
      <c r="V543" s="523">
        <v>0</v>
      </c>
      <c r="W543" s="523"/>
      <c r="X543" s="523">
        <v>0</v>
      </c>
      <c r="Y543" s="524">
        <v>0</v>
      </c>
      <c r="Z543" s="524">
        <v>0</v>
      </c>
      <c r="AA543" s="524">
        <v>0</v>
      </c>
      <c r="AB543" s="519" t="s">
        <v>790</v>
      </c>
      <c r="AC543" s="519" t="s">
        <v>8467</v>
      </c>
      <c r="AD543" s="622" t="s">
        <v>8468</v>
      </c>
      <c r="AE543" s="579" t="s">
        <v>8469</v>
      </c>
      <c r="AF543" s="519" t="s">
        <v>8470</v>
      </c>
      <c r="AG543" s="573" t="s">
        <v>8471</v>
      </c>
      <c r="AH543" s="579" t="s">
        <v>3875</v>
      </c>
      <c r="AI543" s="519" t="s">
        <v>8472</v>
      </c>
      <c r="AJ543" s="526">
        <v>1045005900037</v>
      </c>
      <c r="AK543" s="519" t="s">
        <v>790</v>
      </c>
      <c r="AL543" s="520">
        <v>0.76</v>
      </c>
      <c r="AM543" s="648">
        <v>93</v>
      </c>
      <c r="AN543" s="520">
        <v>0.19364383561643839</v>
      </c>
      <c r="AO543" s="520">
        <v>0</v>
      </c>
      <c r="AP543" s="528">
        <v>0.19364383561643839</v>
      </c>
      <c r="AQ543" s="520">
        <v>0.19364383561643839</v>
      </c>
      <c r="AR543" s="520">
        <v>0</v>
      </c>
      <c r="AS543" s="520">
        <v>0.19364383561643839</v>
      </c>
      <c r="AT543" s="520">
        <v>5.8093150684931514</v>
      </c>
      <c r="AU543" s="529" t="s">
        <v>231</v>
      </c>
      <c r="AV543" s="530" t="s">
        <v>431</v>
      </c>
      <c r="AW543" s="519" t="s">
        <v>325</v>
      </c>
      <c r="AX543" s="519" t="s">
        <v>1509</v>
      </c>
      <c r="AY543" s="531" t="s">
        <v>8473</v>
      </c>
      <c r="AZ543" s="519" t="s">
        <v>234</v>
      </c>
      <c r="BB543" s="533"/>
    </row>
    <row r="544" spans="1:54" s="519" customFormat="1" ht="27.75" customHeight="1" x14ac:dyDescent="0.25">
      <c r="A544" s="518">
        <v>1038</v>
      </c>
      <c r="B544" s="557" t="s">
        <v>17088</v>
      </c>
      <c r="C544" s="664" t="s">
        <v>17090</v>
      </c>
      <c r="D544" s="701">
        <v>2020</v>
      </c>
      <c r="E544" s="519" t="s">
        <v>50</v>
      </c>
      <c r="F544" s="519" t="s">
        <v>1509</v>
      </c>
      <c r="G544" s="530" t="s">
        <v>8474</v>
      </c>
      <c r="H544" s="519" t="s">
        <v>8475</v>
      </c>
      <c r="I544" s="519" t="s">
        <v>8476</v>
      </c>
      <c r="J544" s="519" t="s">
        <v>958</v>
      </c>
      <c r="K544" s="519" t="s">
        <v>219</v>
      </c>
      <c r="L544" s="519" t="s">
        <v>316</v>
      </c>
      <c r="M544" s="519" t="s">
        <v>221</v>
      </c>
      <c r="N544" s="519" t="s">
        <v>222</v>
      </c>
      <c r="O544" s="573" t="s">
        <v>221</v>
      </c>
      <c r="P544" s="573" t="s">
        <v>879</v>
      </c>
      <c r="Q544" s="520">
        <v>2</v>
      </c>
      <c r="R544" s="520">
        <v>1.5</v>
      </c>
      <c r="S544" s="521">
        <v>3</v>
      </c>
      <c r="T544" s="522">
        <v>3</v>
      </c>
      <c r="U544" s="523"/>
      <c r="V544" s="523">
        <v>0</v>
      </c>
      <c r="W544" s="523"/>
      <c r="X544" s="523">
        <v>0</v>
      </c>
      <c r="Y544" s="524">
        <v>0</v>
      </c>
      <c r="Z544" s="524">
        <v>0</v>
      </c>
      <c r="AA544" s="524">
        <v>0</v>
      </c>
      <c r="AB544" s="519" t="s">
        <v>790</v>
      </c>
      <c r="AC544" s="519" t="s">
        <v>8477</v>
      </c>
      <c r="AD544" s="622" t="s">
        <v>8478</v>
      </c>
      <c r="AE544" s="579" t="s">
        <v>8469</v>
      </c>
      <c r="AF544" s="519" t="s">
        <v>8479</v>
      </c>
      <c r="AG544" s="519" t="s">
        <v>8480</v>
      </c>
      <c r="AH544" s="579" t="s">
        <v>3875</v>
      </c>
      <c r="AI544" s="519" t="s">
        <v>8481</v>
      </c>
      <c r="AJ544" s="526">
        <v>1055005611055</v>
      </c>
      <c r="AK544" s="519" t="s">
        <v>790</v>
      </c>
      <c r="AL544" s="520">
        <v>0.76</v>
      </c>
      <c r="AM544" s="648">
        <v>406</v>
      </c>
      <c r="AN544" s="520">
        <v>0.84536986301369865</v>
      </c>
      <c r="AO544" s="520">
        <v>0</v>
      </c>
      <c r="AP544" s="528">
        <v>0.84536986301369865</v>
      </c>
      <c r="AQ544" s="520">
        <v>0.84536986301369865</v>
      </c>
      <c r="AR544" s="520">
        <v>0</v>
      </c>
      <c r="AS544" s="520">
        <v>0.84536986301369865</v>
      </c>
      <c r="AT544" s="520">
        <v>25.361095890410958</v>
      </c>
      <c r="AU544" s="529" t="s">
        <v>231</v>
      </c>
      <c r="AV544" s="530" t="s">
        <v>431</v>
      </c>
      <c r="AW544" s="519" t="s">
        <v>325</v>
      </c>
      <c r="AX544" s="519" t="s">
        <v>1509</v>
      </c>
      <c r="AY544" s="677" t="s">
        <v>8482</v>
      </c>
      <c r="AZ544" s="519" t="s">
        <v>234</v>
      </c>
      <c r="BB544" s="533"/>
    </row>
    <row r="545" spans="1:54" s="519" customFormat="1" ht="25.5" customHeight="1" x14ac:dyDescent="0.25">
      <c r="A545" s="518">
        <v>1039</v>
      </c>
      <c r="B545" s="557" t="s">
        <v>17088</v>
      </c>
      <c r="C545" s="664" t="s">
        <v>17090</v>
      </c>
      <c r="D545" s="701">
        <v>2020</v>
      </c>
      <c r="E545" s="519" t="s">
        <v>50</v>
      </c>
      <c r="F545" s="519" t="s">
        <v>1509</v>
      </c>
      <c r="G545" s="530" t="s">
        <v>8483</v>
      </c>
      <c r="H545" s="519" t="s">
        <v>8484</v>
      </c>
      <c r="I545" s="519" t="s">
        <v>8485</v>
      </c>
      <c r="J545" s="519" t="s">
        <v>958</v>
      </c>
      <c r="K545" s="519" t="s">
        <v>219</v>
      </c>
      <c r="L545" s="519" t="s">
        <v>316</v>
      </c>
      <c r="M545" s="519" t="s">
        <v>221</v>
      </c>
      <c r="N545" s="519" t="s">
        <v>222</v>
      </c>
      <c r="O545" s="573" t="s">
        <v>221</v>
      </c>
      <c r="P545" s="573" t="s">
        <v>879</v>
      </c>
      <c r="Q545" s="520">
        <v>2</v>
      </c>
      <c r="R545" s="520">
        <v>1.5</v>
      </c>
      <c r="S545" s="521">
        <v>3</v>
      </c>
      <c r="T545" s="522">
        <v>2</v>
      </c>
      <c r="U545" s="523"/>
      <c r="V545" s="523">
        <v>0</v>
      </c>
      <c r="W545" s="523"/>
      <c r="X545" s="523">
        <v>0</v>
      </c>
      <c r="Y545" s="524">
        <v>0</v>
      </c>
      <c r="Z545" s="524">
        <v>0</v>
      </c>
      <c r="AA545" s="524">
        <v>0</v>
      </c>
      <c r="AB545" s="519" t="s">
        <v>790</v>
      </c>
      <c r="AC545" s="519" t="s">
        <v>8486</v>
      </c>
      <c r="AD545" s="622" t="s">
        <v>8487</v>
      </c>
      <c r="AE545" s="579" t="s">
        <v>8469</v>
      </c>
      <c r="AF545" s="519" t="s">
        <v>8488</v>
      </c>
      <c r="AG545" s="573" t="s">
        <v>8489</v>
      </c>
      <c r="AH545" s="579" t="s">
        <v>3875</v>
      </c>
      <c r="AI545" s="519" t="s">
        <v>8490</v>
      </c>
      <c r="AJ545" s="526">
        <v>1035005909784</v>
      </c>
      <c r="AK545" s="519" t="s">
        <v>790</v>
      </c>
      <c r="AL545" s="520">
        <v>0.76</v>
      </c>
      <c r="AM545" s="648">
        <v>55</v>
      </c>
      <c r="AN545" s="520">
        <v>0.11452054794520547</v>
      </c>
      <c r="AO545" s="520">
        <v>0</v>
      </c>
      <c r="AP545" s="528">
        <v>0.11452054794520547</v>
      </c>
      <c r="AQ545" s="520">
        <v>0.11452054794520547</v>
      </c>
      <c r="AR545" s="520">
        <v>0</v>
      </c>
      <c r="AS545" s="520">
        <v>0.11452054794520547</v>
      </c>
      <c r="AT545" s="520">
        <v>3.4356164383561643</v>
      </c>
      <c r="AU545" s="529" t="s">
        <v>231</v>
      </c>
      <c r="AV545" s="530" t="s">
        <v>431</v>
      </c>
      <c r="AW545" s="519" t="s">
        <v>325</v>
      </c>
      <c r="AX545" s="519" t="s">
        <v>1509</v>
      </c>
      <c r="AY545" s="531" t="s">
        <v>8491</v>
      </c>
      <c r="AZ545" s="519" t="s">
        <v>234</v>
      </c>
      <c r="BB545" s="533"/>
    </row>
    <row r="546" spans="1:54" s="166" customFormat="1" ht="15" customHeight="1" x14ac:dyDescent="0.25">
      <c r="A546" s="182">
        <v>1040</v>
      </c>
      <c r="B546" s="555"/>
      <c r="C546" s="581"/>
      <c r="D546" s="700" t="s">
        <v>17139</v>
      </c>
      <c r="E546" s="166" t="s">
        <v>50</v>
      </c>
      <c r="F546" s="166" t="s">
        <v>1509</v>
      </c>
      <c r="G546" s="194" t="s">
        <v>8492</v>
      </c>
      <c r="H546" s="166" t="s">
        <v>8493</v>
      </c>
      <c r="I546" s="166" t="s">
        <v>8494</v>
      </c>
      <c r="J546" s="166" t="s">
        <v>958</v>
      </c>
      <c r="K546" s="166" t="s">
        <v>219</v>
      </c>
      <c r="L546" s="166" t="s">
        <v>316</v>
      </c>
      <c r="M546" s="166" t="s">
        <v>221</v>
      </c>
      <c r="N546" s="166" t="s">
        <v>222</v>
      </c>
      <c r="O546" s="166" t="s">
        <v>221</v>
      </c>
      <c r="P546" s="166" t="s">
        <v>222</v>
      </c>
      <c r="Q546" s="186">
        <v>2</v>
      </c>
      <c r="R546" s="186">
        <v>1.5</v>
      </c>
      <c r="S546" s="168">
        <v>3</v>
      </c>
      <c r="T546" s="59">
        <v>2</v>
      </c>
      <c r="U546" s="340"/>
      <c r="V546" s="340">
        <v>0</v>
      </c>
      <c r="W546" s="340"/>
      <c r="X546" s="340">
        <v>0</v>
      </c>
      <c r="Y546" s="183">
        <v>0</v>
      </c>
      <c r="Z546" s="183">
        <v>0</v>
      </c>
      <c r="AA546" s="183">
        <v>0</v>
      </c>
      <c r="AB546" s="166" t="s">
        <v>790</v>
      </c>
      <c r="AC546" s="166" t="s">
        <v>8495</v>
      </c>
      <c r="AD546" s="228" t="s">
        <v>8496</v>
      </c>
      <c r="AE546" s="201" t="s">
        <v>8497</v>
      </c>
      <c r="AF546" s="166" t="s">
        <v>8498</v>
      </c>
      <c r="AG546" s="166" t="s">
        <v>230</v>
      </c>
      <c r="AH546" s="201" t="s">
        <v>967</v>
      </c>
      <c r="AI546" s="166" t="s">
        <v>8499</v>
      </c>
      <c r="AJ546" s="165">
        <v>1025003747823</v>
      </c>
      <c r="AK546" s="166" t="s">
        <v>790</v>
      </c>
      <c r="AL546" s="186">
        <v>0.76</v>
      </c>
      <c r="AM546" s="184">
        <v>44</v>
      </c>
      <c r="AN546" s="186">
        <v>9.1616438356164384E-2</v>
      </c>
      <c r="AO546" s="186">
        <v>0</v>
      </c>
      <c r="AP546" s="187">
        <v>9.1616438356164384E-2</v>
      </c>
      <c r="AQ546" s="186">
        <v>9.1616438356164384E-2</v>
      </c>
      <c r="AR546" s="186">
        <v>0</v>
      </c>
      <c r="AS546" s="186">
        <v>9.1616438356164384E-2</v>
      </c>
      <c r="AT546" s="186">
        <v>2.7484931506849315</v>
      </c>
      <c r="AU546" s="193" t="s">
        <v>231</v>
      </c>
      <c r="AV546" s="194"/>
      <c r="AW546" s="166" t="s">
        <v>325</v>
      </c>
      <c r="AX546" s="166" t="s">
        <v>1509</v>
      </c>
      <c r="AY546" s="195" t="s">
        <v>8500</v>
      </c>
      <c r="AZ546" s="166" t="s">
        <v>234</v>
      </c>
      <c r="BB546" s="196"/>
    </row>
    <row r="547" spans="1:54" s="519" customFormat="1" ht="27.75" customHeight="1" x14ac:dyDescent="0.25">
      <c r="A547" s="518">
        <v>1041</v>
      </c>
      <c r="B547" s="557" t="s">
        <v>17088</v>
      </c>
      <c r="C547" s="664" t="s">
        <v>17090</v>
      </c>
      <c r="D547" s="701">
        <v>2020</v>
      </c>
      <c r="E547" s="519" t="s">
        <v>50</v>
      </c>
      <c r="F547" s="519" t="s">
        <v>1509</v>
      </c>
      <c r="G547" s="530" t="s">
        <v>8501</v>
      </c>
      <c r="H547" s="519" t="s">
        <v>8502</v>
      </c>
      <c r="I547" s="519" t="s">
        <v>8503</v>
      </c>
      <c r="J547" s="519" t="s">
        <v>958</v>
      </c>
      <c r="K547" s="519" t="s">
        <v>219</v>
      </c>
      <c r="L547" s="519" t="s">
        <v>220</v>
      </c>
      <c r="M547" s="519" t="s">
        <v>221</v>
      </c>
      <c r="N547" s="519" t="s">
        <v>222</v>
      </c>
      <c r="O547" s="573" t="s">
        <v>221</v>
      </c>
      <c r="P547" s="573" t="s">
        <v>879</v>
      </c>
      <c r="Q547" s="520">
        <v>4</v>
      </c>
      <c r="R547" s="520">
        <v>1.5</v>
      </c>
      <c r="S547" s="521">
        <v>6</v>
      </c>
      <c r="T547" s="522">
        <v>3</v>
      </c>
      <c r="U547" s="523"/>
      <c r="V547" s="523">
        <v>0</v>
      </c>
      <c r="W547" s="523"/>
      <c r="X547" s="523">
        <v>0</v>
      </c>
      <c r="Y547" s="524">
        <v>0</v>
      </c>
      <c r="Z547" s="524">
        <v>0</v>
      </c>
      <c r="AA547" s="524">
        <v>0</v>
      </c>
      <c r="AB547" s="519" t="s">
        <v>790</v>
      </c>
      <c r="AC547" s="519" t="s">
        <v>8504</v>
      </c>
      <c r="AD547" s="622" t="s">
        <v>8505</v>
      </c>
      <c r="AE547" s="579" t="s">
        <v>8506</v>
      </c>
      <c r="AF547" s="519" t="s">
        <v>8507</v>
      </c>
      <c r="AG547" s="519" t="s">
        <v>8508</v>
      </c>
      <c r="AH547" s="579" t="s">
        <v>8509</v>
      </c>
      <c r="AI547" s="519" t="s">
        <v>8510</v>
      </c>
      <c r="AJ547" s="526">
        <v>1085030004289</v>
      </c>
      <c r="AK547" s="519" t="s">
        <v>790</v>
      </c>
      <c r="AL547" s="520">
        <v>0.76</v>
      </c>
      <c r="AM547" s="648">
        <v>110</v>
      </c>
      <c r="AN547" s="520">
        <v>0.22904109589041094</v>
      </c>
      <c r="AO547" s="520">
        <v>0</v>
      </c>
      <c r="AP547" s="528">
        <v>0.22904109589041094</v>
      </c>
      <c r="AQ547" s="520">
        <v>0.22904109589041094</v>
      </c>
      <c r="AR547" s="520">
        <v>0</v>
      </c>
      <c r="AS547" s="520">
        <v>0.22904109589041094</v>
      </c>
      <c r="AT547" s="520">
        <v>6.8712328767123285</v>
      </c>
      <c r="AU547" s="529" t="s">
        <v>231</v>
      </c>
      <c r="AV547" s="530" t="s">
        <v>431</v>
      </c>
      <c r="AW547" s="519" t="s">
        <v>325</v>
      </c>
      <c r="AX547" s="519" t="s">
        <v>1509</v>
      </c>
      <c r="AY547" s="531" t="s">
        <v>8511</v>
      </c>
      <c r="AZ547" s="519" t="s">
        <v>234</v>
      </c>
      <c r="BB547" s="533"/>
    </row>
    <row r="548" spans="1:54" s="166" customFormat="1" ht="15" customHeight="1" x14ac:dyDescent="0.25">
      <c r="A548" s="182">
        <v>1042</v>
      </c>
      <c r="B548" s="555"/>
      <c r="C548" s="581"/>
      <c r="D548" s="700" t="s">
        <v>17139</v>
      </c>
      <c r="E548" s="166" t="s">
        <v>50</v>
      </c>
      <c r="F548" s="166" t="s">
        <v>1509</v>
      </c>
      <c r="G548" s="194" t="s">
        <v>8512</v>
      </c>
      <c r="H548" s="166" t="s">
        <v>8513</v>
      </c>
      <c r="I548" s="166" t="s">
        <v>8514</v>
      </c>
      <c r="J548" s="166" t="s">
        <v>958</v>
      </c>
      <c r="K548" s="166" t="s">
        <v>219</v>
      </c>
      <c r="L548" s="166" t="s">
        <v>316</v>
      </c>
      <c r="M548" s="166" t="s">
        <v>221</v>
      </c>
      <c r="N548" s="166" t="s">
        <v>222</v>
      </c>
      <c r="O548" s="166" t="s">
        <v>221</v>
      </c>
      <c r="P548" s="166" t="s">
        <v>222</v>
      </c>
      <c r="Q548" s="186">
        <v>2</v>
      </c>
      <c r="R548" s="186">
        <v>1.5</v>
      </c>
      <c r="S548" s="168">
        <v>3</v>
      </c>
      <c r="T548" s="59">
        <v>2</v>
      </c>
      <c r="U548" s="340"/>
      <c r="V548" s="340">
        <v>0</v>
      </c>
      <c r="W548" s="340"/>
      <c r="X548" s="340">
        <v>0</v>
      </c>
      <c r="Y548" s="183">
        <v>0</v>
      </c>
      <c r="Z548" s="183">
        <v>0</v>
      </c>
      <c r="AA548" s="183">
        <v>0</v>
      </c>
      <c r="AB548" s="166" t="s">
        <v>790</v>
      </c>
      <c r="AC548" s="166" t="s">
        <v>8515</v>
      </c>
      <c r="AD548" s="228" t="s">
        <v>8516</v>
      </c>
      <c r="AE548" s="201" t="s">
        <v>8506</v>
      </c>
      <c r="AF548" s="166" t="s">
        <v>8517</v>
      </c>
      <c r="AG548" s="166" t="s">
        <v>8518</v>
      </c>
      <c r="AH548" s="201" t="s">
        <v>8509</v>
      </c>
      <c r="AI548" s="166" t="s">
        <v>8519</v>
      </c>
      <c r="AJ548" s="165">
        <v>1025003751233</v>
      </c>
      <c r="AK548" s="166" t="s">
        <v>790</v>
      </c>
      <c r="AL548" s="186">
        <v>0.76</v>
      </c>
      <c r="AM548" s="184">
        <v>176</v>
      </c>
      <c r="AN548" s="186">
        <v>0.36646575342465754</v>
      </c>
      <c r="AO548" s="186">
        <v>0</v>
      </c>
      <c r="AP548" s="187">
        <v>0.36646575342465754</v>
      </c>
      <c r="AQ548" s="186">
        <v>0.36646575342465754</v>
      </c>
      <c r="AR548" s="186">
        <v>0</v>
      </c>
      <c r="AS548" s="186">
        <v>0.36646575342465754</v>
      </c>
      <c r="AT548" s="186">
        <v>10.993972602739726</v>
      </c>
      <c r="AU548" s="193" t="s">
        <v>231</v>
      </c>
      <c r="AV548" s="194"/>
      <c r="AW548" s="166" t="s">
        <v>325</v>
      </c>
      <c r="AX548" s="166" t="s">
        <v>1509</v>
      </c>
      <c r="AY548" s="195" t="s">
        <v>8520</v>
      </c>
      <c r="AZ548" s="166" t="s">
        <v>234</v>
      </c>
      <c r="BB548" s="196"/>
    </row>
    <row r="549" spans="1:54" s="166" customFormat="1" ht="15" customHeight="1" x14ac:dyDescent="0.25">
      <c r="A549" s="182">
        <v>1043</v>
      </c>
      <c r="B549" s="555"/>
      <c r="C549" s="581"/>
      <c r="D549" s="700" t="s">
        <v>17139</v>
      </c>
      <c r="E549" s="166" t="s">
        <v>50</v>
      </c>
      <c r="F549" s="166" t="s">
        <v>1509</v>
      </c>
      <c r="G549" s="194" t="s">
        <v>8521</v>
      </c>
      <c r="H549" s="166" t="s">
        <v>8522</v>
      </c>
      <c r="I549" s="166" t="s">
        <v>8523</v>
      </c>
      <c r="J549" s="166" t="s">
        <v>958</v>
      </c>
      <c r="K549" s="166" t="s">
        <v>219</v>
      </c>
      <c r="L549" s="166" t="s">
        <v>316</v>
      </c>
      <c r="M549" s="166" t="s">
        <v>317</v>
      </c>
      <c r="N549" s="166">
        <v>0</v>
      </c>
      <c r="O549" s="166" t="s">
        <v>317</v>
      </c>
      <c r="P549" s="166">
        <v>0</v>
      </c>
      <c r="Q549" s="186">
        <v>5</v>
      </c>
      <c r="R549" s="186">
        <v>1.5</v>
      </c>
      <c r="S549" s="168">
        <v>7.5</v>
      </c>
      <c r="T549" s="59">
        <v>4</v>
      </c>
      <c r="U549" s="340"/>
      <c r="V549" s="340">
        <v>0</v>
      </c>
      <c r="W549" s="340"/>
      <c r="X549" s="340">
        <v>0</v>
      </c>
      <c r="Y549" s="183">
        <v>0</v>
      </c>
      <c r="Z549" s="183">
        <v>0</v>
      </c>
      <c r="AA549" s="183">
        <v>0</v>
      </c>
      <c r="AB549" s="166" t="s">
        <v>790</v>
      </c>
      <c r="AC549" s="166" t="s">
        <v>8524</v>
      </c>
      <c r="AD549" s="228" t="s">
        <v>8525</v>
      </c>
      <c r="AE549" s="201" t="s">
        <v>8506</v>
      </c>
      <c r="AF549" s="166" t="s">
        <v>8526</v>
      </c>
      <c r="AG549" s="166" t="s">
        <v>8527</v>
      </c>
      <c r="AH549" s="201" t="s">
        <v>8509</v>
      </c>
      <c r="AI549" s="166" t="s">
        <v>8528</v>
      </c>
      <c r="AJ549" s="165">
        <v>1035005916076</v>
      </c>
      <c r="AK549" s="166" t="s">
        <v>790</v>
      </c>
      <c r="AL549" s="186">
        <v>0.76</v>
      </c>
      <c r="AM549" s="184">
        <v>124</v>
      </c>
      <c r="AN549" s="186">
        <v>0.25819178082191779</v>
      </c>
      <c r="AO549" s="186">
        <v>0</v>
      </c>
      <c r="AP549" s="187">
        <v>0.25819178082191779</v>
      </c>
      <c r="AQ549" s="186">
        <v>0.25819178082191779</v>
      </c>
      <c r="AR549" s="186">
        <v>0</v>
      </c>
      <c r="AS549" s="186">
        <v>0.25819178082191779</v>
      </c>
      <c r="AT549" s="186">
        <v>7.7457534246575337</v>
      </c>
      <c r="AU549" s="193" t="s">
        <v>231</v>
      </c>
      <c r="AV549" s="194"/>
      <c r="AW549" s="166" t="s">
        <v>325</v>
      </c>
      <c r="AX549" s="166" t="s">
        <v>1509</v>
      </c>
      <c r="AY549" s="195" t="s">
        <v>8529</v>
      </c>
      <c r="AZ549" s="166" t="s">
        <v>234</v>
      </c>
      <c r="BB549" s="196"/>
    </row>
    <row r="550" spans="1:54" s="166" customFormat="1" ht="15" customHeight="1" x14ac:dyDescent="0.25">
      <c r="A550" s="182">
        <v>1044</v>
      </c>
      <c r="B550" s="555"/>
      <c r="C550" s="581"/>
      <c r="D550" s="700" t="s">
        <v>17139</v>
      </c>
      <c r="E550" s="166" t="s">
        <v>50</v>
      </c>
      <c r="F550" s="166" t="s">
        <v>1509</v>
      </c>
      <c r="G550" s="194" t="s">
        <v>8530</v>
      </c>
      <c r="H550" s="166" t="s">
        <v>8531</v>
      </c>
      <c r="I550" s="166" t="s">
        <v>8532</v>
      </c>
      <c r="J550" s="166" t="s">
        <v>958</v>
      </c>
      <c r="K550" s="166" t="s">
        <v>219</v>
      </c>
      <c r="L550" s="166" t="s">
        <v>316</v>
      </c>
      <c r="M550" s="166" t="s">
        <v>221</v>
      </c>
      <c r="N550" s="166" t="s">
        <v>222</v>
      </c>
      <c r="O550" s="166" t="s">
        <v>221</v>
      </c>
      <c r="P550" s="166" t="s">
        <v>222</v>
      </c>
      <c r="Q550" s="186">
        <v>2</v>
      </c>
      <c r="R550" s="186">
        <v>1.5</v>
      </c>
      <c r="S550" s="168">
        <v>3</v>
      </c>
      <c r="T550" s="59">
        <v>2</v>
      </c>
      <c r="U550" s="340"/>
      <c r="V550" s="340">
        <v>0</v>
      </c>
      <c r="W550" s="340"/>
      <c r="X550" s="340">
        <v>0</v>
      </c>
      <c r="Y550" s="183">
        <v>0</v>
      </c>
      <c r="Z550" s="183">
        <v>0</v>
      </c>
      <c r="AA550" s="183">
        <v>0</v>
      </c>
      <c r="AB550" s="166" t="s">
        <v>790</v>
      </c>
      <c r="AC550" s="166" t="s">
        <v>8533</v>
      </c>
      <c r="AD550" s="228" t="s">
        <v>8534</v>
      </c>
      <c r="AE550" s="201" t="s">
        <v>8535</v>
      </c>
      <c r="AF550" s="166" t="s">
        <v>8536</v>
      </c>
      <c r="AG550" s="166" t="s">
        <v>230</v>
      </c>
      <c r="AH550" s="201" t="s">
        <v>3880</v>
      </c>
      <c r="AI550" s="166" t="s">
        <v>8537</v>
      </c>
      <c r="AJ550" s="165">
        <v>1055005621054</v>
      </c>
      <c r="AK550" s="166" t="s">
        <v>790</v>
      </c>
      <c r="AL550" s="186">
        <v>0.76</v>
      </c>
      <c r="AM550" s="184">
        <v>61</v>
      </c>
      <c r="AN550" s="186">
        <v>0.12701369863013698</v>
      </c>
      <c r="AO550" s="186">
        <v>0</v>
      </c>
      <c r="AP550" s="187">
        <v>0.12701369863013698</v>
      </c>
      <c r="AQ550" s="186">
        <v>0.12701369863013698</v>
      </c>
      <c r="AR550" s="186">
        <v>0</v>
      </c>
      <c r="AS550" s="186">
        <v>0.12701369863013698</v>
      </c>
      <c r="AT550" s="186">
        <v>3.8104109589041095</v>
      </c>
      <c r="AU550" s="193" t="s">
        <v>231</v>
      </c>
      <c r="AV550" s="194"/>
      <c r="AW550" s="166" t="s">
        <v>325</v>
      </c>
      <c r="AX550" s="166" t="s">
        <v>1509</v>
      </c>
      <c r="AY550" s="195" t="s">
        <v>8538</v>
      </c>
      <c r="AZ550" s="166" t="s">
        <v>234</v>
      </c>
      <c r="BB550" s="196"/>
    </row>
    <row r="551" spans="1:54" s="519" customFormat="1" ht="26.25" customHeight="1" x14ac:dyDescent="0.25">
      <c r="A551" s="518">
        <v>1045</v>
      </c>
      <c r="B551" s="557" t="s">
        <v>17088</v>
      </c>
      <c r="C551" s="664" t="s">
        <v>17090</v>
      </c>
      <c r="D551" s="701">
        <v>2020</v>
      </c>
      <c r="E551" s="519" t="s">
        <v>50</v>
      </c>
      <c r="F551" s="519" t="s">
        <v>1509</v>
      </c>
      <c r="G551" s="530" t="s">
        <v>16243</v>
      </c>
      <c r="H551" s="519" t="s">
        <v>16244</v>
      </c>
      <c r="I551" s="519" t="s">
        <v>16245</v>
      </c>
      <c r="J551" s="519" t="s">
        <v>958</v>
      </c>
      <c r="K551" s="519" t="s">
        <v>219</v>
      </c>
      <c r="L551" s="519" t="s">
        <v>316</v>
      </c>
      <c r="M551" s="519" t="s">
        <v>221</v>
      </c>
      <c r="N551" s="519" t="s">
        <v>16246</v>
      </c>
      <c r="O551" s="519" t="s">
        <v>317</v>
      </c>
      <c r="P551" s="519">
        <v>0</v>
      </c>
      <c r="Q551" s="520">
        <v>6.8</v>
      </c>
      <c r="R551" s="520">
        <v>6.8</v>
      </c>
      <c r="S551" s="521">
        <v>46.239999999999995</v>
      </c>
      <c r="T551" s="522">
        <v>0</v>
      </c>
      <c r="U551" s="523"/>
      <c r="V551" s="523">
        <v>0</v>
      </c>
      <c r="W551" s="523"/>
      <c r="X551" s="523">
        <v>1</v>
      </c>
      <c r="Y551" s="524">
        <v>0</v>
      </c>
      <c r="Z551" s="524">
        <v>0</v>
      </c>
      <c r="AA551" s="524">
        <v>0</v>
      </c>
      <c r="AB551" s="519" t="s">
        <v>790</v>
      </c>
      <c r="AC551" s="519" t="s">
        <v>8180</v>
      </c>
      <c r="AD551" s="622" t="s">
        <v>8539</v>
      </c>
      <c r="AE551" s="579" t="s">
        <v>3880</v>
      </c>
      <c r="AF551" s="519" t="s">
        <v>8540</v>
      </c>
      <c r="AG551" s="519" t="s">
        <v>8541</v>
      </c>
      <c r="AH551" s="579" t="s">
        <v>3880</v>
      </c>
      <c r="AI551" s="519" t="s">
        <v>8180</v>
      </c>
      <c r="AJ551" s="526">
        <v>1035005905219</v>
      </c>
      <c r="AK551" s="519" t="s">
        <v>790</v>
      </c>
      <c r="AL551" s="520">
        <v>0.76</v>
      </c>
      <c r="AM551" s="648">
        <v>22</v>
      </c>
      <c r="AN551" s="520">
        <v>4.5808219178082192E-2</v>
      </c>
      <c r="AO551" s="520">
        <v>0</v>
      </c>
      <c r="AP551" s="528">
        <v>4.5808219178082192E-2</v>
      </c>
      <c r="AQ551" s="520">
        <v>4.5808219178082192E-2</v>
      </c>
      <c r="AR551" s="520">
        <v>0</v>
      </c>
      <c r="AS551" s="520">
        <v>4.5808219178082192E-2</v>
      </c>
      <c r="AT551" s="520">
        <v>1.3742465753424657</v>
      </c>
      <c r="AU551" s="529" t="s">
        <v>231</v>
      </c>
      <c r="AV551" s="530" t="s">
        <v>16247</v>
      </c>
      <c r="AW551" s="519" t="s">
        <v>325</v>
      </c>
      <c r="AX551" s="519" t="s">
        <v>1509</v>
      </c>
      <c r="AY551" s="531" t="s">
        <v>8542</v>
      </c>
      <c r="AZ551" s="519" t="s">
        <v>234</v>
      </c>
      <c r="BA551" s="519" t="s">
        <v>16248</v>
      </c>
      <c r="BB551" s="533"/>
    </row>
    <row r="552" spans="1:54" s="166" customFormat="1" ht="15" customHeight="1" x14ac:dyDescent="0.25">
      <c r="A552" s="182">
        <v>1046</v>
      </c>
      <c r="B552" s="555"/>
      <c r="C552" s="581"/>
      <c r="D552" s="700" t="s">
        <v>17139</v>
      </c>
      <c r="E552" s="166" t="s">
        <v>50</v>
      </c>
      <c r="F552" s="166" t="s">
        <v>1509</v>
      </c>
      <c r="G552" s="194" t="s">
        <v>8543</v>
      </c>
      <c r="H552" s="166" t="s">
        <v>8544</v>
      </c>
      <c r="I552" s="166" t="s">
        <v>8545</v>
      </c>
      <c r="J552" s="166" t="s">
        <v>958</v>
      </c>
      <c r="K552" s="166" t="s">
        <v>219</v>
      </c>
      <c r="L552" s="166" t="s">
        <v>316</v>
      </c>
      <c r="M552" s="166" t="s">
        <v>317</v>
      </c>
      <c r="N552" s="166">
        <v>0</v>
      </c>
      <c r="O552" s="166" t="s">
        <v>317</v>
      </c>
      <c r="P552" s="166">
        <v>0</v>
      </c>
      <c r="Q552" s="186">
        <v>5</v>
      </c>
      <c r="R552" s="186">
        <v>1.5</v>
      </c>
      <c r="S552" s="168">
        <v>7.5</v>
      </c>
      <c r="T552" s="59">
        <v>0</v>
      </c>
      <c r="U552" s="340"/>
      <c r="V552" s="340">
        <v>0</v>
      </c>
      <c r="W552" s="340"/>
      <c r="X552" s="340">
        <v>1</v>
      </c>
      <c r="Y552" s="183">
        <v>0</v>
      </c>
      <c r="Z552" s="183">
        <v>0</v>
      </c>
      <c r="AA552" s="183">
        <v>0</v>
      </c>
      <c r="AB552" s="166" t="s">
        <v>790</v>
      </c>
      <c r="AC552" s="166" t="s">
        <v>8546</v>
      </c>
      <c r="AD552" s="228" t="s">
        <v>8547</v>
      </c>
      <c r="AE552" s="201" t="s">
        <v>8535</v>
      </c>
      <c r="AF552" s="166" t="s">
        <v>8548</v>
      </c>
      <c r="AG552" s="166" t="s">
        <v>8549</v>
      </c>
      <c r="AH552" s="201" t="s">
        <v>3880</v>
      </c>
      <c r="AI552" s="166" t="s">
        <v>8550</v>
      </c>
      <c r="AJ552" s="165">
        <v>1085030004135</v>
      </c>
      <c r="AK552" s="166" t="s">
        <v>790</v>
      </c>
      <c r="AL552" s="186">
        <v>0.76</v>
      </c>
      <c r="AM552" s="184">
        <v>122</v>
      </c>
      <c r="AN552" s="186">
        <v>0.25402739726027396</v>
      </c>
      <c r="AO552" s="186">
        <v>0</v>
      </c>
      <c r="AP552" s="187">
        <v>0.25402739726027396</v>
      </c>
      <c r="AQ552" s="186">
        <v>0.25402739726027396</v>
      </c>
      <c r="AR552" s="186">
        <v>0</v>
      </c>
      <c r="AS552" s="186">
        <v>0.25402739726027396</v>
      </c>
      <c r="AT552" s="186">
        <v>7.620821917808219</v>
      </c>
      <c r="AU552" s="193" t="s">
        <v>231</v>
      </c>
      <c r="AV552" s="194"/>
      <c r="AW552" s="166" t="s">
        <v>325</v>
      </c>
      <c r="AX552" s="166" t="s">
        <v>1509</v>
      </c>
      <c r="AY552" s="195" t="s">
        <v>8551</v>
      </c>
      <c r="AZ552" s="166" t="s">
        <v>234</v>
      </c>
      <c r="BB552" s="196"/>
    </row>
    <row r="553" spans="1:54" s="519" customFormat="1" ht="21.75" customHeight="1" x14ac:dyDescent="0.25">
      <c r="A553" s="518">
        <v>1047</v>
      </c>
      <c r="B553" s="557" t="s">
        <v>17088</v>
      </c>
      <c r="C553" s="664" t="s">
        <v>17090</v>
      </c>
      <c r="D553" s="701">
        <v>2020</v>
      </c>
      <c r="E553" s="519" t="s">
        <v>50</v>
      </c>
      <c r="F553" s="519" t="s">
        <v>1509</v>
      </c>
      <c r="G553" s="530" t="s">
        <v>8552</v>
      </c>
      <c r="H553" s="519" t="s">
        <v>8553</v>
      </c>
      <c r="I553" s="519" t="s">
        <v>8554</v>
      </c>
      <c r="J553" s="519" t="s">
        <v>958</v>
      </c>
      <c r="K553" s="519" t="s">
        <v>219</v>
      </c>
      <c r="L553" s="519" t="s">
        <v>316</v>
      </c>
      <c r="M553" s="519" t="s">
        <v>221</v>
      </c>
      <c r="N553" s="610" t="s">
        <v>222</v>
      </c>
      <c r="O553" s="519" t="s">
        <v>317</v>
      </c>
      <c r="P553" s="610">
        <v>0</v>
      </c>
      <c r="Q553" s="520">
        <v>5</v>
      </c>
      <c r="R553" s="520">
        <v>1.5</v>
      </c>
      <c r="S553" s="521">
        <v>7.5</v>
      </c>
      <c r="T553" s="522">
        <v>0</v>
      </c>
      <c r="U553" s="523"/>
      <c r="V553" s="523">
        <v>0</v>
      </c>
      <c r="W553" s="523"/>
      <c r="X553" s="523">
        <v>1</v>
      </c>
      <c r="Y553" s="524">
        <v>0</v>
      </c>
      <c r="Z553" s="524">
        <v>0</v>
      </c>
      <c r="AA553" s="524">
        <v>0</v>
      </c>
      <c r="AB553" s="519" t="s">
        <v>790</v>
      </c>
      <c r="AC553" s="519" t="s">
        <v>8555</v>
      </c>
      <c r="AD553" s="622" t="s">
        <v>8556</v>
      </c>
      <c r="AE553" s="579" t="s">
        <v>8557</v>
      </c>
      <c r="AF553" s="519" t="s">
        <v>8558</v>
      </c>
      <c r="AG553" s="519" t="s">
        <v>8559</v>
      </c>
      <c r="AH553" s="579" t="s">
        <v>3899</v>
      </c>
      <c r="AI553" s="519" t="s">
        <v>8560</v>
      </c>
      <c r="AJ553" s="526">
        <v>1025003758361</v>
      </c>
      <c r="AK553" s="519" t="s">
        <v>790</v>
      </c>
      <c r="AL553" s="520">
        <v>0.76</v>
      </c>
      <c r="AM553" s="648">
        <v>88</v>
      </c>
      <c r="AN553" s="520">
        <v>0.18323287671232877</v>
      </c>
      <c r="AO553" s="520">
        <v>0</v>
      </c>
      <c r="AP553" s="528">
        <v>0.18323287671232877</v>
      </c>
      <c r="AQ553" s="520">
        <v>0.18323287671232877</v>
      </c>
      <c r="AR553" s="520">
        <v>0</v>
      </c>
      <c r="AS553" s="520">
        <v>0.18323287671232877</v>
      </c>
      <c r="AT553" s="520">
        <v>5.496986301369863</v>
      </c>
      <c r="AU553" s="529" t="s">
        <v>231</v>
      </c>
      <c r="AV553" s="530" t="s">
        <v>16247</v>
      </c>
      <c r="AW553" s="519" t="s">
        <v>325</v>
      </c>
      <c r="AX553" s="519" t="s">
        <v>1509</v>
      </c>
      <c r="AY553" s="531" t="s">
        <v>8561</v>
      </c>
      <c r="AZ553" s="519" t="s">
        <v>234</v>
      </c>
      <c r="BB553" s="533"/>
    </row>
    <row r="554" spans="1:54" s="519" customFormat="1" ht="27" customHeight="1" x14ac:dyDescent="0.25">
      <c r="A554" s="518">
        <v>1048</v>
      </c>
      <c r="B554" s="557" t="s">
        <v>17088</v>
      </c>
      <c r="C554" s="664" t="s">
        <v>17090</v>
      </c>
      <c r="D554" s="701">
        <v>2020</v>
      </c>
      <c r="E554" s="519" t="s">
        <v>50</v>
      </c>
      <c r="F554" s="519" t="s">
        <v>1509</v>
      </c>
      <c r="G554" s="530" t="s">
        <v>8562</v>
      </c>
      <c r="H554" s="519" t="s">
        <v>8563</v>
      </c>
      <c r="I554" s="519" t="s">
        <v>8564</v>
      </c>
      <c r="J554" s="519" t="s">
        <v>958</v>
      </c>
      <c r="K554" s="519" t="s">
        <v>219</v>
      </c>
      <c r="L554" s="519" t="s">
        <v>316</v>
      </c>
      <c r="M554" s="519" t="s">
        <v>221</v>
      </c>
      <c r="N554" s="519" t="s">
        <v>222</v>
      </c>
      <c r="O554" s="573" t="s">
        <v>221</v>
      </c>
      <c r="P554" s="573" t="s">
        <v>879</v>
      </c>
      <c r="Q554" s="520">
        <v>2</v>
      </c>
      <c r="R554" s="520">
        <v>1.5</v>
      </c>
      <c r="S554" s="521">
        <v>3</v>
      </c>
      <c r="T554" s="522">
        <v>2</v>
      </c>
      <c r="U554" s="523"/>
      <c r="V554" s="523">
        <v>0</v>
      </c>
      <c r="W554" s="523"/>
      <c r="X554" s="523">
        <v>0</v>
      </c>
      <c r="Y554" s="524">
        <v>0</v>
      </c>
      <c r="Z554" s="524">
        <v>0</v>
      </c>
      <c r="AA554" s="524">
        <v>0</v>
      </c>
      <c r="AB554" s="519" t="s">
        <v>790</v>
      </c>
      <c r="AC554" s="519" t="s">
        <v>8565</v>
      </c>
      <c r="AD554" s="622" t="s">
        <v>8566</v>
      </c>
      <c r="AE554" s="579" t="s">
        <v>8557</v>
      </c>
      <c r="AF554" s="519" t="s">
        <v>8567</v>
      </c>
      <c r="AG554" s="519" t="s">
        <v>8568</v>
      </c>
      <c r="AH554" s="579" t="s">
        <v>3899</v>
      </c>
      <c r="AI554" s="519" t="s">
        <v>8569</v>
      </c>
      <c r="AJ554" s="526">
        <v>1025003749957</v>
      </c>
      <c r="AK554" s="519" t="s">
        <v>790</v>
      </c>
      <c r="AL554" s="520">
        <v>0.76</v>
      </c>
      <c r="AM554" s="648">
        <v>130</v>
      </c>
      <c r="AN554" s="520">
        <v>0.2706849315068493</v>
      </c>
      <c r="AO554" s="520">
        <v>0</v>
      </c>
      <c r="AP554" s="528">
        <v>0.2706849315068493</v>
      </c>
      <c r="AQ554" s="520">
        <v>0.2706849315068493</v>
      </c>
      <c r="AR554" s="520">
        <v>0</v>
      </c>
      <c r="AS554" s="520">
        <v>0.2706849315068493</v>
      </c>
      <c r="AT554" s="520">
        <v>8.1205479452054785</v>
      </c>
      <c r="AU554" s="529" t="s">
        <v>231</v>
      </c>
      <c r="AV554" s="530" t="s">
        <v>431</v>
      </c>
      <c r="AW554" s="519" t="s">
        <v>325</v>
      </c>
      <c r="AX554" s="519" t="s">
        <v>1509</v>
      </c>
      <c r="AY554" s="531" t="s">
        <v>8570</v>
      </c>
      <c r="AZ554" s="519" t="s">
        <v>234</v>
      </c>
      <c r="BB554" s="533"/>
    </row>
    <row r="555" spans="1:54" s="166" customFormat="1" ht="15" customHeight="1" x14ac:dyDescent="0.25">
      <c r="A555" s="182">
        <v>1049</v>
      </c>
      <c r="B555" s="555"/>
      <c r="C555" s="581"/>
      <c r="D555" s="700" t="s">
        <v>17139</v>
      </c>
      <c r="E555" s="166" t="s">
        <v>50</v>
      </c>
      <c r="F555" s="166" t="s">
        <v>1509</v>
      </c>
      <c r="G555" s="194" t="s">
        <v>8571</v>
      </c>
      <c r="H555" s="166" t="s">
        <v>8572</v>
      </c>
      <c r="I555" s="166" t="s">
        <v>8573</v>
      </c>
      <c r="J555" s="166" t="s">
        <v>958</v>
      </c>
      <c r="K555" s="166" t="s">
        <v>219</v>
      </c>
      <c r="L555" s="166" t="s">
        <v>316</v>
      </c>
      <c r="M555" s="166" t="s">
        <v>317</v>
      </c>
      <c r="N555" s="166">
        <v>0</v>
      </c>
      <c r="O555" s="166" t="s">
        <v>317</v>
      </c>
      <c r="P555" s="166">
        <v>0</v>
      </c>
      <c r="Q555" s="186">
        <v>5</v>
      </c>
      <c r="R555" s="186">
        <v>1.5</v>
      </c>
      <c r="S555" s="168">
        <v>7.5</v>
      </c>
      <c r="T555" s="59">
        <v>0</v>
      </c>
      <c r="U555" s="340"/>
      <c r="V555" s="340">
        <v>0</v>
      </c>
      <c r="W555" s="340"/>
      <c r="X555" s="340">
        <v>1</v>
      </c>
      <c r="Y555" s="183">
        <v>0</v>
      </c>
      <c r="Z555" s="183">
        <v>0</v>
      </c>
      <c r="AA555" s="183">
        <v>0</v>
      </c>
      <c r="AB555" s="166" t="s">
        <v>790</v>
      </c>
      <c r="AC555" s="166" t="s">
        <v>8574</v>
      </c>
      <c r="AD555" s="228" t="s">
        <v>8575</v>
      </c>
      <c r="AE555" s="201" t="s">
        <v>8557</v>
      </c>
      <c r="AF555" s="166" t="s">
        <v>8576</v>
      </c>
      <c r="AG555" s="198" t="s">
        <v>8577</v>
      </c>
      <c r="AH555" s="201" t="s">
        <v>3899</v>
      </c>
      <c r="AI555" s="166" t="s">
        <v>8578</v>
      </c>
      <c r="AJ555" s="165">
        <v>1075000003880</v>
      </c>
      <c r="AK555" s="166" t="s">
        <v>790</v>
      </c>
      <c r="AL555" s="186">
        <v>0.76</v>
      </c>
      <c r="AM555" s="184">
        <v>69</v>
      </c>
      <c r="AN555" s="186">
        <v>0.14367123287671232</v>
      </c>
      <c r="AO555" s="186">
        <v>0</v>
      </c>
      <c r="AP555" s="187">
        <v>0.14367123287671232</v>
      </c>
      <c r="AQ555" s="186">
        <v>0.14367123287671232</v>
      </c>
      <c r="AR555" s="186">
        <v>0</v>
      </c>
      <c r="AS555" s="186">
        <v>0.14367123287671232</v>
      </c>
      <c r="AT555" s="186">
        <v>4.3101369863013694</v>
      </c>
      <c r="AU555" s="193" t="s">
        <v>231</v>
      </c>
      <c r="AV555" s="194"/>
      <c r="AW555" s="166" t="s">
        <v>325</v>
      </c>
      <c r="AX555" s="166" t="s">
        <v>1509</v>
      </c>
      <c r="AY555" s="195" t="s">
        <v>8579</v>
      </c>
      <c r="AZ555" s="166" t="s">
        <v>234</v>
      </c>
      <c r="BB555" s="196"/>
    </row>
    <row r="556" spans="1:54" s="166" customFormat="1" ht="15" customHeight="1" x14ac:dyDescent="0.25">
      <c r="A556" s="182">
        <v>1050</v>
      </c>
      <c r="B556" s="678" t="s">
        <v>17124</v>
      </c>
      <c r="C556" s="581"/>
      <c r="D556" s="700" t="s">
        <v>17139</v>
      </c>
      <c r="E556" s="166" t="s">
        <v>50</v>
      </c>
      <c r="F556" s="166" t="s">
        <v>1509</v>
      </c>
      <c r="G556" s="194" t="s">
        <v>8580</v>
      </c>
      <c r="H556" s="166" t="s">
        <v>8581</v>
      </c>
      <c r="I556" s="166" t="s">
        <v>8582</v>
      </c>
      <c r="J556" s="166" t="s">
        <v>958</v>
      </c>
      <c r="K556" s="166" t="s">
        <v>219</v>
      </c>
      <c r="L556" s="166" t="s">
        <v>316</v>
      </c>
      <c r="M556" s="166" t="s">
        <v>221</v>
      </c>
      <c r="N556" s="166" t="s">
        <v>222</v>
      </c>
      <c r="O556" s="166" t="s">
        <v>221</v>
      </c>
      <c r="P556" s="166" t="s">
        <v>222</v>
      </c>
      <c r="Q556" s="186">
        <v>2</v>
      </c>
      <c r="R556" s="186">
        <v>1.5</v>
      </c>
      <c r="S556" s="168">
        <v>3</v>
      </c>
      <c r="T556" s="59">
        <v>2</v>
      </c>
      <c r="U556" s="340"/>
      <c r="V556" s="340">
        <v>0</v>
      </c>
      <c r="W556" s="340"/>
      <c r="X556" s="340">
        <v>0</v>
      </c>
      <c r="Y556" s="183">
        <v>0</v>
      </c>
      <c r="Z556" s="183">
        <v>0</v>
      </c>
      <c r="AA556" s="183">
        <v>0</v>
      </c>
      <c r="AB556" s="166" t="s">
        <v>790</v>
      </c>
      <c r="AC556" s="166" t="s">
        <v>8583</v>
      </c>
      <c r="AD556" s="228" t="s">
        <v>8584</v>
      </c>
      <c r="AE556" s="201" t="s">
        <v>8557</v>
      </c>
      <c r="AF556" s="166" t="s">
        <v>8585</v>
      </c>
      <c r="AG556" s="166" t="s">
        <v>8586</v>
      </c>
      <c r="AH556" s="201" t="s">
        <v>3899</v>
      </c>
      <c r="AI556" s="166" t="s">
        <v>8587</v>
      </c>
      <c r="AJ556" s="165">
        <v>1055005616984</v>
      </c>
      <c r="AK556" s="166" t="s">
        <v>790</v>
      </c>
      <c r="AL556" s="186">
        <v>0.76</v>
      </c>
      <c r="AM556" s="184">
        <v>47</v>
      </c>
      <c r="AN556" s="186">
        <v>9.7863013698630139E-2</v>
      </c>
      <c r="AO556" s="186">
        <v>0</v>
      </c>
      <c r="AP556" s="187">
        <v>9.7863013698630139E-2</v>
      </c>
      <c r="AQ556" s="186">
        <v>9.7863013698630139E-2</v>
      </c>
      <c r="AR556" s="186">
        <v>0</v>
      </c>
      <c r="AS556" s="186">
        <v>9.7863013698630139E-2</v>
      </c>
      <c r="AT556" s="186">
        <v>2.9358904109589044</v>
      </c>
      <c r="AU556" s="193" t="s">
        <v>231</v>
      </c>
      <c r="AV556" s="194" t="s">
        <v>16247</v>
      </c>
      <c r="AW556" s="166" t="s">
        <v>325</v>
      </c>
      <c r="AX556" s="166" t="s">
        <v>1509</v>
      </c>
      <c r="AY556" s="195" t="s">
        <v>8588</v>
      </c>
      <c r="AZ556" s="166" t="s">
        <v>234</v>
      </c>
      <c r="BB556" s="196"/>
    </row>
    <row r="557" spans="1:54" s="166" customFormat="1" ht="15" customHeight="1" x14ac:dyDescent="0.25">
      <c r="A557" s="182">
        <v>1051</v>
      </c>
      <c r="B557" s="555"/>
      <c r="C557" s="581"/>
      <c r="D557" s="700" t="s">
        <v>17139</v>
      </c>
      <c r="E557" s="166" t="s">
        <v>50</v>
      </c>
      <c r="F557" s="166" t="s">
        <v>1509</v>
      </c>
      <c r="G557" s="194" t="s">
        <v>8589</v>
      </c>
      <c r="H557" s="166" t="s">
        <v>8590</v>
      </c>
      <c r="I557" s="166" t="s">
        <v>8591</v>
      </c>
      <c r="J557" s="166" t="s">
        <v>958</v>
      </c>
      <c r="K557" s="166" t="s">
        <v>219</v>
      </c>
      <c r="L557" s="166" t="s">
        <v>316</v>
      </c>
      <c r="M557" s="166" t="s">
        <v>221</v>
      </c>
      <c r="N557" s="166" t="s">
        <v>222</v>
      </c>
      <c r="O557" s="166" t="s">
        <v>317</v>
      </c>
      <c r="P557" s="166">
        <v>0</v>
      </c>
      <c r="Q557" s="186">
        <v>2</v>
      </c>
      <c r="R557" s="186">
        <v>1.5</v>
      </c>
      <c r="S557" s="168">
        <v>3</v>
      </c>
      <c r="T557" s="59">
        <v>2</v>
      </c>
      <c r="U557" s="340"/>
      <c r="V557" s="340">
        <v>0</v>
      </c>
      <c r="W557" s="340"/>
      <c r="X557" s="340">
        <v>0</v>
      </c>
      <c r="Y557" s="183">
        <v>0</v>
      </c>
      <c r="Z557" s="183">
        <v>0</v>
      </c>
      <c r="AA557" s="183">
        <v>0</v>
      </c>
      <c r="AB557" s="166" t="s">
        <v>790</v>
      </c>
      <c r="AC557" s="166" t="s">
        <v>8592</v>
      </c>
      <c r="AD557" s="228" t="s">
        <v>8593</v>
      </c>
      <c r="AE557" s="201" t="s">
        <v>8557</v>
      </c>
      <c r="AF557" s="166" t="s">
        <v>8594</v>
      </c>
      <c r="AG557" s="166" t="s">
        <v>8595</v>
      </c>
      <c r="AH557" s="201" t="s">
        <v>3899</v>
      </c>
      <c r="AI557" s="166" t="s">
        <v>8596</v>
      </c>
      <c r="AJ557" s="165">
        <v>1035005912590</v>
      </c>
      <c r="AK557" s="166" t="s">
        <v>790</v>
      </c>
      <c r="AL557" s="186">
        <v>0.76</v>
      </c>
      <c r="AM557" s="184">
        <v>87</v>
      </c>
      <c r="AN557" s="186">
        <v>0.18115068493150685</v>
      </c>
      <c r="AO557" s="186">
        <v>0</v>
      </c>
      <c r="AP557" s="187">
        <v>0.18115068493150685</v>
      </c>
      <c r="AQ557" s="186">
        <v>0.18115068493150685</v>
      </c>
      <c r="AR557" s="186">
        <v>0</v>
      </c>
      <c r="AS557" s="186">
        <v>0.18115068493150685</v>
      </c>
      <c r="AT557" s="186">
        <v>5.4345205479452057</v>
      </c>
      <c r="AU557" s="193" t="s">
        <v>231</v>
      </c>
      <c r="AV557" s="194"/>
      <c r="AW557" s="166" t="s">
        <v>325</v>
      </c>
      <c r="AX557" s="166" t="s">
        <v>1509</v>
      </c>
      <c r="AY557" s="195" t="s">
        <v>8597</v>
      </c>
      <c r="AZ557" s="166" t="s">
        <v>234</v>
      </c>
      <c r="BB557" s="196"/>
    </row>
    <row r="558" spans="1:54" s="519" customFormat="1" ht="28.5" customHeight="1" x14ac:dyDescent="0.25">
      <c r="A558" s="518">
        <v>1052</v>
      </c>
      <c r="B558" s="557" t="s">
        <v>17088</v>
      </c>
      <c r="C558" s="664" t="s">
        <v>17090</v>
      </c>
      <c r="D558" s="701">
        <v>2020</v>
      </c>
      <c r="E558" s="519" t="s">
        <v>50</v>
      </c>
      <c r="F558" s="519" t="s">
        <v>1509</v>
      </c>
      <c r="G558" s="530" t="s">
        <v>8598</v>
      </c>
      <c r="H558" s="519" t="s">
        <v>8599</v>
      </c>
      <c r="I558" s="519" t="s">
        <v>8600</v>
      </c>
      <c r="J558" s="519" t="s">
        <v>958</v>
      </c>
      <c r="K558" s="519" t="s">
        <v>219</v>
      </c>
      <c r="L558" s="519" t="s">
        <v>316</v>
      </c>
      <c r="M558" s="519" t="s">
        <v>221</v>
      </c>
      <c r="N558" s="519" t="s">
        <v>222</v>
      </c>
      <c r="O558" s="573" t="s">
        <v>221</v>
      </c>
      <c r="P558" s="573" t="s">
        <v>879</v>
      </c>
      <c r="Q558" s="520">
        <v>2</v>
      </c>
      <c r="R558" s="520">
        <v>1.5</v>
      </c>
      <c r="S558" s="521">
        <v>3</v>
      </c>
      <c r="T558" s="522">
        <v>2</v>
      </c>
      <c r="U558" s="523"/>
      <c r="V558" s="523">
        <v>0</v>
      </c>
      <c r="W558" s="523"/>
      <c r="X558" s="523">
        <v>0</v>
      </c>
      <c r="Y558" s="524">
        <v>0</v>
      </c>
      <c r="Z558" s="524">
        <v>0</v>
      </c>
      <c r="AA558" s="524">
        <v>0</v>
      </c>
      <c r="AB558" s="519" t="s">
        <v>790</v>
      </c>
      <c r="AC558" s="519" t="s">
        <v>8214</v>
      </c>
      <c r="AD558" s="622" t="s">
        <v>8601</v>
      </c>
      <c r="AE558" s="579" t="s">
        <v>3899</v>
      </c>
      <c r="AF558" s="519" t="s">
        <v>8602</v>
      </c>
      <c r="AG558" s="519" t="s">
        <v>230</v>
      </c>
      <c r="AH558" s="579" t="s">
        <v>3899</v>
      </c>
      <c r="AI558" s="519" t="s">
        <v>8214</v>
      </c>
      <c r="AJ558" s="526">
        <v>1035005902876</v>
      </c>
      <c r="AK558" s="519" t="s">
        <v>790</v>
      </c>
      <c r="AL558" s="520">
        <v>0.76</v>
      </c>
      <c r="AM558" s="648">
        <v>195</v>
      </c>
      <c r="AN558" s="520">
        <v>9.5000000000000001E-2</v>
      </c>
      <c r="AO558" s="520">
        <v>0</v>
      </c>
      <c r="AP558" s="528">
        <v>9.5000000000000001E-2</v>
      </c>
      <c r="AQ558" s="520">
        <v>9.5000000000000001E-2</v>
      </c>
      <c r="AR558" s="520">
        <v>0</v>
      </c>
      <c r="AS558" s="520">
        <v>9.5000000000000001E-2</v>
      </c>
      <c r="AT558" s="520">
        <v>2.85</v>
      </c>
      <c r="AU558" s="529" t="s">
        <v>231</v>
      </c>
      <c r="AV558" s="530" t="s">
        <v>431</v>
      </c>
      <c r="AW558" s="519" t="s">
        <v>325</v>
      </c>
      <c r="AX558" s="519" t="s">
        <v>1509</v>
      </c>
      <c r="AY558" s="531" t="s">
        <v>8603</v>
      </c>
      <c r="AZ558" s="519" t="s">
        <v>234</v>
      </c>
      <c r="BB558" s="533"/>
    </row>
    <row r="559" spans="1:54" s="166" customFormat="1" ht="15" customHeight="1" x14ac:dyDescent="0.25">
      <c r="A559" s="182">
        <v>1053</v>
      </c>
      <c r="B559" s="555"/>
      <c r="C559" s="581"/>
      <c r="D559" s="700" t="s">
        <v>17139</v>
      </c>
      <c r="E559" s="166" t="s">
        <v>50</v>
      </c>
      <c r="F559" s="166" t="s">
        <v>1509</v>
      </c>
      <c r="G559" s="194" t="s">
        <v>8604</v>
      </c>
      <c r="H559" s="166" t="s">
        <v>8605</v>
      </c>
      <c r="I559" s="166" t="s">
        <v>8606</v>
      </c>
      <c r="J559" s="166" t="s">
        <v>958</v>
      </c>
      <c r="K559" s="166" t="s">
        <v>219</v>
      </c>
      <c r="L559" s="166" t="s">
        <v>316</v>
      </c>
      <c r="M559" s="166" t="s">
        <v>221</v>
      </c>
      <c r="N559" s="166" t="s">
        <v>222</v>
      </c>
      <c r="O559" s="166" t="s">
        <v>221</v>
      </c>
      <c r="P559" s="166" t="s">
        <v>222</v>
      </c>
      <c r="Q559" s="186">
        <v>2</v>
      </c>
      <c r="R559" s="186">
        <v>1.5</v>
      </c>
      <c r="S559" s="168">
        <v>3</v>
      </c>
      <c r="T559" s="59">
        <v>2</v>
      </c>
      <c r="U559" s="340"/>
      <c r="V559" s="340">
        <v>0</v>
      </c>
      <c r="W559" s="340"/>
      <c r="X559" s="340">
        <v>0</v>
      </c>
      <c r="Y559" s="183">
        <v>0</v>
      </c>
      <c r="Z559" s="183">
        <v>0</v>
      </c>
      <c r="AA559" s="183">
        <v>0</v>
      </c>
      <c r="AB559" s="166" t="s">
        <v>790</v>
      </c>
      <c r="AC559" s="166" t="s">
        <v>8607</v>
      </c>
      <c r="AD559" s="228" t="s">
        <v>8608</v>
      </c>
      <c r="AE559" s="201" t="s">
        <v>8609</v>
      </c>
      <c r="AF559" s="166" t="s">
        <v>8610</v>
      </c>
      <c r="AG559" s="166" t="s">
        <v>8611</v>
      </c>
      <c r="AH559" s="201" t="s">
        <v>3905</v>
      </c>
      <c r="AI559" s="166" t="s">
        <v>8612</v>
      </c>
      <c r="AJ559" s="165">
        <v>1025003749968</v>
      </c>
      <c r="AK559" s="166" t="s">
        <v>790</v>
      </c>
      <c r="AL559" s="186">
        <v>0.76</v>
      </c>
      <c r="AM559" s="184">
        <v>147</v>
      </c>
      <c r="AN559" s="186">
        <v>0.30608219178082191</v>
      </c>
      <c r="AO559" s="186">
        <v>0</v>
      </c>
      <c r="AP559" s="187">
        <v>0.30608219178082191</v>
      </c>
      <c r="AQ559" s="186">
        <v>0.30608219178082191</v>
      </c>
      <c r="AR559" s="186">
        <v>0</v>
      </c>
      <c r="AS559" s="186">
        <v>0.30608219178082191</v>
      </c>
      <c r="AT559" s="186">
        <v>9.1824657534246565</v>
      </c>
      <c r="AU559" s="193" t="s">
        <v>231</v>
      </c>
      <c r="AV559" s="194"/>
      <c r="AW559" s="166" t="s">
        <v>325</v>
      </c>
      <c r="AX559" s="166" t="s">
        <v>1509</v>
      </c>
      <c r="AY559" s="195" t="s">
        <v>8613</v>
      </c>
      <c r="AZ559" s="166" t="s">
        <v>234</v>
      </c>
      <c r="BB559" s="196"/>
    </row>
    <row r="560" spans="1:54" s="166" customFormat="1" ht="15" customHeight="1" x14ac:dyDescent="0.25">
      <c r="A560" s="182">
        <v>1054</v>
      </c>
      <c r="B560" s="555"/>
      <c r="C560" s="581"/>
      <c r="D560" s="700" t="s">
        <v>17139</v>
      </c>
      <c r="E560" s="166" t="s">
        <v>50</v>
      </c>
      <c r="F560" s="166" t="s">
        <v>1509</v>
      </c>
      <c r="G560" s="194" t="s">
        <v>8614</v>
      </c>
      <c r="H560" s="166" t="s">
        <v>8615</v>
      </c>
      <c r="I560" s="166" t="s">
        <v>8616</v>
      </c>
      <c r="J560" s="166" t="s">
        <v>958</v>
      </c>
      <c r="K560" s="166" t="s">
        <v>219</v>
      </c>
      <c r="L560" s="166" t="s">
        <v>316</v>
      </c>
      <c r="M560" s="166" t="s">
        <v>221</v>
      </c>
      <c r="N560" s="166" t="s">
        <v>222</v>
      </c>
      <c r="O560" s="166" t="s">
        <v>317</v>
      </c>
      <c r="P560" s="166">
        <v>0</v>
      </c>
      <c r="Q560" s="186">
        <v>2</v>
      </c>
      <c r="R560" s="186">
        <v>1.5</v>
      </c>
      <c r="S560" s="168">
        <v>3</v>
      </c>
      <c r="T560" s="59">
        <v>1</v>
      </c>
      <c r="U560" s="340"/>
      <c r="V560" s="340">
        <v>0</v>
      </c>
      <c r="W560" s="340"/>
      <c r="X560" s="340">
        <v>0</v>
      </c>
      <c r="Y560" s="183">
        <v>0</v>
      </c>
      <c r="Z560" s="183">
        <v>0</v>
      </c>
      <c r="AA560" s="183">
        <v>0</v>
      </c>
      <c r="AB560" s="166" t="s">
        <v>790</v>
      </c>
      <c r="AC560" s="166" t="s">
        <v>8617</v>
      </c>
      <c r="AD560" s="228" t="s">
        <v>8618</v>
      </c>
      <c r="AE560" s="201" t="s">
        <v>8609</v>
      </c>
      <c r="AF560" s="166" t="s">
        <v>8619</v>
      </c>
      <c r="AG560" s="198" t="s">
        <v>8620</v>
      </c>
      <c r="AH560" s="201" t="s">
        <v>3905</v>
      </c>
      <c r="AI560" s="166" t="s">
        <v>8621</v>
      </c>
      <c r="AJ560" s="165">
        <v>1025003751178</v>
      </c>
      <c r="AK560" s="166" t="s">
        <v>790</v>
      </c>
      <c r="AL560" s="186">
        <v>0.76</v>
      </c>
      <c r="AM560" s="184">
        <v>81</v>
      </c>
      <c r="AN560" s="186">
        <v>0.16865753424657534</v>
      </c>
      <c r="AO560" s="186">
        <v>0</v>
      </c>
      <c r="AP560" s="187">
        <v>0.16865753424657534</v>
      </c>
      <c r="AQ560" s="186">
        <v>0.16865753424657534</v>
      </c>
      <c r="AR560" s="186">
        <v>0</v>
      </c>
      <c r="AS560" s="186">
        <v>0.16865753424657534</v>
      </c>
      <c r="AT560" s="186">
        <v>5.05972602739726</v>
      </c>
      <c r="AU560" s="193" t="s">
        <v>231</v>
      </c>
      <c r="AV560" s="194"/>
      <c r="AW560" s="166" t="s">
        <v>325</v>
      </c>
      <c r="AX560" s="166" t="s">
        <v>1509</v>
      </c>
      <c r="AY560" s="195" t="s">
        <v>8622</v>
      </c>
      <c r="AZ560" s="166" t="s">
        <v>234</v>
      </c>
      <c r="BB560" s="196"/>
    </row>
    <row r="561" spans="1:54" s="166" customFormat="1" ht="15" customHeight="1" x14ac:dyDescent="0.25">
      <c r="A561" s="182">
        <v>1055</v>
      </c>
      <c r="B561" s="555"/>
      <c r="C561" s="581"/>
      <c r="D561" s="700" t="s">
        <v>17139</v>
      </c>
      <c r="E561" s="166" t="s">
        <v>50</v>
      </c>
      <c r="F561" s="166" t="s">
        <v>1509</v>
      </c>
      <c r="G561" s="194" t="s">
        <v>8623</v>
      </c>
      <c r="H561" s="166" t="s">
        <v>8605</v>
      </c>
      <c r="I561" s="166" t="s">
        <v>8606</v>
      </c>
      <c r="J561" s="166" t="s">
        <v>958</v>
      </c>
      <c r="K561" s="166" t="s">
        <v>219</v>
      </c>
      <c r="L561" s="166" t="s">
        <v>316</v>
      </c>
      <c r="M561" s="166" t="s">
        <v>221</v>
      </c>
      <c r="N561" s="166" t="s">
        <v>8111</v>
      </c>
      <c r="O561" s="166" t="s">
        <v>317</v>
      </c>
      <c r="P561" s="166">
        <v>0</v>
      </c>
      <c r="Q561" s="186">
        <v>2</v>
      </c>
      <c r="R561" s="186">
        <v>1.5</v>
      </c>
      <c r="S561" s="168">
        <v>3</v>
      </c>
      <c r="T561" s="59">
        <v>1</v>
      </c>
      <c r="U561" s="340"/>
      <c r="V561" s="340">
        <v>0</v>
      </c>
      <c r="W561" s="340"/>
      <c r="X561" s="340">
        <v>0</v>
      </c>
      <c r="Y561" s="183">
        <v>0</v>
      </c>
      <c r="Z561" s="183">
        <v>0</v>
      </c>
      <c r="AA561" s="183">
        <v>0</v>
      </c>
      <c r="AB561" s="166" t="s">
        <v>790</v>
      </c>
      <c r="AC561" s="166" t="s">
        <v>8624</v>
      </c>
      <c r="AD561" s="228" t="s">
        <v>8625</v>
      </c>
      <c r="AE561" s="201" t="s">
        <v>8609</v>
      </c>
      <c r="AF561" s="166" t="s">
        <v>8626</v>
      </c>
      <c r="AG561" s="166" t="s">
        <v>8627</v>
      </c>
      <c r="AH561" s="201" t="s">
        <v>3905</v>
      </c>
      <c r="AI561" s="166" t="s">
        <v>8628</v>
      </c>
      <c r="AJ561" s="165">
        <v>1035005911170</v>
      </c>
      <c r="AK561" s="166" t="s">
        <v>790</v>
      </c>
      <c r="AL561" s="186">
        <v>0.76</v>
      </c>
      <c r="AM561" s="184">
        <v>27</v>
      </c>
      <c r="AN561" s="186">
        <v>5.6219178082191783E-2</v>
      </c>
      <c r="AO561" s="186">
        <v>0</v>
      </c>
      <c r="AP561" s="187">
        <v>5.6219178082191783E-2</v>
      </c>
      <c r="AQ561" s="186">
        <v>5.6219178082191783E-2</v>
      </c>
      <c r="AR561" s="186">
        <v>0</v>
      </c>
      <c r="AS561" s="186">
        <v>5.6219178082191783E-2</v>
      </c>
      <c r="AT561" s="186">
        <v>1.6865753424657535</v>
      </c>
      <c r="AU561" s="193" t="s">
        <v>231</v>
      </c>
      <c r="AV561" s="194"/>
      <c r="AW561" s="166" t="s">
        <v>325</v>
      </c>
      <c r="AX561" s="166" t="s">
        <v>1509</v>
      </c>
      <c r="AY561" s="195" t="s">
        <v>8629</v>
      </c>
      <c r="AZ561" s="166" t="s">
        <v>234</v>
      </c>
      <c r="BB561" s="196"/>
    </row>
    <row r="562" spans="1:54" s="166" customFormat="1" ht="15" customHeight="1" x14ac:dyDescent="0.25">
      <c r="A562" s="182">
        <v>1056</v>
      </c>
      <c r="B562" s="555"/>
      <c r="C562" s="581"/>
      <c r="D562" s="700" t="s">
        <v>17139</v>
      </c>
      <c r="E562" s="166" t="s">
        <v>50</v>
      </c>
      <c r="F562" s="166" t="s">
        <v>1509</v>
      </c>
      <c r="G562" s="194" t="s">
        <v>8630</v>
      </c>
      <c r="H562" s="166" t="s">
        <v>8631</v>
      </c>
      <c r="I562" s="166" t="s">
        <v>8632</v>
      </c>
      <c r="J562" s="166" t="s">
        <v>958</v>
      </c>
      <c r="K562" s="166" t="s">
        <v>219</v>
      </c>
      <c r="L562" s="166" t="s">
        <v>484</v>
      </c>
      <c r="M562" s="166" t="s">
        <v>221</v>
      </c>
      <c r="N562" s="166" t="s">
        <v>222</v>
      </c>
      <c r="O562" s="166" t="s">
        <v>317</v>
      </c>
      <c r="P562" s="166">
        <v>0</v>
      </c>
      <c r="Q562" s="186">
        <v>5</v>
      </c>
      <c r="R562" s="186">
        <v>1.5</v>
      </c>
      <c r="S562" s="168">
        <v>7.5</v>
      </c>
      <c r="T562" s="59">
        <v>4</v>
      </c>
      <c r="U562" s="340"/>
      <c r="V562" s="340">
        <v>0</v>
      </c>
      <c r="W562" s="340"/>
      <c r="X562" s="340">
        <v>0</v>
      </c>
      <c r="Y562" s="183">
        <v>0</v>
      </c>
      <c r="Z562" s="183">
        <v>0</v>
      </c>
      <c r="AA562" s="183">
        <v>0</v>
      </c>
      <c r="AB562" s="166" t="s">
        <v>790</v>
      </c>
      <c r="AC562" s="166" t="s">
        <v>8633</v>
      </c>
      <c r="AD562" s="228" t="s">
        <v>8634</v>
      </c>
      <c r="AE562" s="201" t="s">
        <v>3911</v>
      </c>
      <c r="AF562" s="166" t="s">
        <v>8635</v>
      </c>
      <c r="AG562" s="166" t="s">
        <v>8636</v>
      </c>
      <c r="AH562" s="201" t="s">
        <v>3911</v>
      </c>
      <c r="AI562" s="166" t="s">
        <v>8633</v>
      </c>
      <c r="AJ562" s="165">
        <v>1075000009512</v>
      </c>
      <c r="AK562" s="166" t="s">
        <v>790</v>
      </c>
      <c r="AL562" s="186">
        <v>0.76</v>
      </c>
      <c r="AM562" s="184">
        <v>58</v>
      </c>
      <c r="AN562" s="186">
        <v>0.12076712328767122</v>
      </c>
      <c r="AO562" s="186">
        <v>0</v>
      </c>
      <c r="AP562" s="187">
        <v>0.12076712328767122</v>
      </c>
      <c r="AQ562" s="186">
        <v>0.12076712328767122</v>
      </c>
      <c r="AR562" s="186">
        <v>0</v>
      </c>
      <c r="AS562" s="186">
        <v>0.12076712328767122</v>
      </c>
      <c r="AT562" s="186">
        <v>3.6230136986301367</v>
      </c>
      <c r="AU562" s="193" t="s">
        <v>231</v>
      </c>
      <c r="AV562" s="194"/>
      <c r="AW562" s="166" t="s">
        <v>325</v>
      </c>
      <c r="AX562" s="166" t="s">
        <v>1509</v>
      </c>
      <c r="AY562" s="195" t="s">
        <v>8637</v>
      </c>
      <c r="AZ562" s="166" t="s">
        <v>234</v>
      </c>
      <c r="BB562" s="196"/>
    </row>
    <row r="563" spans="1:54" s="519" customFormat="1" ht="27" customHeight="1" x14ac:dyDescent="0.25">
      <c r="A563" s="518">
        <v>1057</v>
      </c>
      <c r="B563" s="557" t="s">
        <v>17088</v>
      </c>
      <c r="C563" s="664" t="s">
        <v>17090</v>
      </c>
      <c r="D563" s="701">
        <v>2020</v>
      </c>
      <c r="E563" s="519" t="s">
        <v>50</v>
      </c>
      <c r="F563" s="519" t="s">
        <v>1509</v>
      </c>
      <c r="G563" s="530" t="s">
        <v>8638</v>
      </c>
      <c r="H563" s="519" t="s">
        <v>8639</v>
      </c>
      <c r="I563" s="519" t="s">
        <v>8640</v>
      </c>
      <c r="J563" s="519" t="s">
        <v>958</v>
      </c>
      <c r="K563" s="519" t="s">
        <v>219</v>
      </c>
      <c r="L563" s="519" t="s">
        <v>316</v>
      </c>
      <c r="M563" s="519" t="s">
        <v>221</v>
      </c>
      <c r="N563" s="519" t="s">
        <v>222</v>
      </c>
      <c r="O563" s="573" t="s">
        <v>221</v>
      </c>
      <c r="P563" s="573" t="s">
        <v>879</v>
      </c>
      <c r="Q563" s="520">
        <v>2</v>
      </c>
      <c r="R563" s="520">
        <v>1.5</v>
      </c>
      <c r="S563" s="521">
        <v>3</v>
      </c>
      <c r="T563" s="522">
        <v>2</v>
      </c>
      <c r="U563" s="523"/>
      <c r="V563" s="523">
        <v>0</v>
      </c>
      <c r="W563" s="523"/>
      <c r="X563" s="523">
        <v>0</v>
      </c>
      <c r="Y563" s="524">
        <v>0</v>
      </c>
      <c r="Z563" s="524">
        <v>0</v>
      </c>
      <c r="AA563" s="524">
        <v>0</v>
      </c>
      <c r="AB563" s="519" t="s">
        <v>790</v>
      </c>
      <c r="AC563" s="519" t="s">
        <v>8641</v>
      </c>
      <c r="AD563" s="622" t="s">
        <v>8642</v>
      </c>
      <c r="AE563" s="579" t="s">
        <v>8643</v>
      </c>
      <c r="AF563" s="519" t="s">
        <v>8644</v>
      </c>
      <c r="AG563" s="519" t="s">
        <v>8645</v>
      </c>
      <c r="AH563" s="579" t="s">
        <v>8646</v>
      </c>
      <c r="AI563" s="519" t="s">
        <v>8647</v>
      </c>
      <c r="AJ563" s="526">
        <v>1085030000098</v>
      </c>
      <c r="AK563" s="519" t="s">
        <v>790</v>
      </c>
      <c r="AL563" s="520">
        <v>0.76</v>
      </c>
      <c r="AM563" s="648">
        <v>37</v>
      </c>
      <c r="AN563" s="520">
        <v>7.7041095890410957E-2</v>
      </c>
      <c r="AO563" s="520">
        <v>0</v>
      </c>
      <c r="AP563" s="528">
        <v>7.7041095890410957E-2</v>
      </c>
      <c r="AQ563" s="520">
        <v>7.7041095890410957E-2</v>
      </c>
      <c r="AR563" s="520">
        <v>0</v>
      </c>
      <c r="AS563" s="520">
        <v>7.7041095890410957E-2</v>
      </c>
      <c r="AT563" s="520">
        <v>2.3112328767123289</v>
      </c>
      <c r="AU563" s="529" t="s">
        <v>231</v>
      </c>
      <c r="AV563" s="530" t="s">
        <v>431</v>
      </c>
      <c r="AW563" s="519" t="s">
        <v>325</v>
      </c>
      <c r="AX563" s="519" t="s">
        <v>1509</v>
      </c>
      <c r="AY563" s="531" t="s">
        <v>8648</v>
      </c>
      <c r="AZ563" s="519" t="s">
        <v>234</v>
      </c>
      <c r="BB563" s="533"/>
    </row>
    <row r="564" spans="1:54" s="166" customFormat="1" ht="15" customHeight="1" x14ac:dyDescent="0.25">
      <c r="A564" s="182">
        <v>1058</v>
      </c>
      <c r="B564" s="555"/>
      <c r="C564" s="581"/>
      <c r="D564" s="700" t="s">
        <v>17139</v>
      </c>
      <c r="E564" s="166" t="s">
        <v>50</v>
      </c>
      <c r="F564" s="166" t="s">
        <v>1509</v>
      </c>
      <c r="G564" s="194" t="s">
        <v>8649</v>
      </c>
      <c r="H564" s="166" t="s">
        <v>8650</v>
      </c>
      <c r="I564" s="166" t="s">
        <v>8651</v>
      </c>
      <c r="J564" s="166" t="s">
        <v>958</v>
      </c>
      <c r="K564" s="166" t="s">
        <v>219</v>
      </c>
      <c r="L564" s="166" t="s">
        <v>316</v>
      </c>
      <c r="M564" s="166" t="s">
        <v>221</v>
      </c>
      <c r="N564" s="166" t="s">
        <v>222</v>
      </c>
      <c r="O564" s="166" t="s">
        <v>317</v>
      </c>
      <c r="P564" s="166">
        <v>0</v>
      </c>
      <c r="Q564" s="186">
        <v>5</v>
      </c>
      <c r="R564" s="186">
        <v>1.5</v>
      </c>
      <c r="S564" s="168">
        <v>7.5</v>
      </c>
      <c r="T564" s="59">
        <v>4</v>
      </c>
      <c r="U564" s="340"/>
      <c r="V564" s="340">
        <v>0</v>
      </c>
      <c r="W564" s="340"/>
      <c r="X564" s="340">
        <v>0</v>
      </c>
      <c r="Y564" s="183">
        <v>0</v>
      </c>
      <c r="Z564" s="183">
        <v>0</v>
      </c>
      <c r="AA564" s="183">
        <v>0</v>
      </c>
      <c r="AB564" s="166" t="s">
        <v>790</v>
      </c>
      <c r="AC564" s="166" t="s">
        <v>8221</v>
      </c>
      <c r="AD564" s="228" t="s">
        <v>8652</v>
      </c>
      <c r="AE564" s="201" t="s">
        <v>8646</v>
      </c>
      <c r="AF564" s="166" t="s">
        <v>8653</v>
      </c>
      <c r="AG564" s="166" t="s">
        <v>8654</v>
      </c>
      <c r="AH564" s="201" t="s">
        <v>8646</v>
      </c>
      <c r="AI564" s="166" t="s">
        <v>8221</v>
      </c>
      <c r="AJ564" s="165">
        <v>1025003758350</v>
      </c>
      <c r="AK564" s="166" t="s">
        <v>790</v>
      </c>
      <c r="AL564" s="186">
        <v>0.76</v>
      </c>
      <c r="AM564" s="184">
        <v>240</v>
      </c>
      <c r="AN564" s="186">
        <v>0.11868493150684932</v>
      </c>
      <c r="AO564" s="186">
        <v>0</v>
      </c>
      <c r="AP564" s="187">
        <v>0.11868493150684932</v>
      </c>
      <c r="AQ564" s="186">
        <v>0.11868493150684932</v>
      </c>
      <c r="AR564" s="186">
        <v>0</v>
      </c>
      <c r="AS564" s="186">
        <v>0.11868493150684932</v>
      </c>
      <c r="AT564" s="186">
        <v>3.5605479452054798</v>
      </c>
      <c r="AU564" s="193" t="s">
        <v>231</v>
      </c>
      <c r="AV564" s="194"/>
      <c r="AW564" s="166" t="s">
        <v>325</v>
      </c>
      <c r="AX564" s="166" t="s">
        <v>1509</v>
      </c>
      <c r="AY564" s="195" t="s">
        <v>8655</v>
      </c>
      <c r="AZ564" s="166" t="s">
        <v>234</v>
      </c>
      <c r="BB564" s="196"/>
    </row>
    <row r="565" spans="1:54" s="166" customFormat="1" ht="15" customHeight="1" x14ac:dyDescent="0.25">
      <c r="A565" s="182">
        <v>1059</v>
      </c>
      <c r="B565" s="555"/>
      <c r="C565" s="581"/>
      <c r="D565" s="700" t="s">
        <v>17139</v>
      </c>
      <c r="E565" s="166" t="s">
        <v>50</v>
      </c>
      <c r="F565" s="166" t="s">
        <v>1509</v>
      </c>
      <c r="G565" s="194" t="s">
        <v>8656</v>
      </c>
      <c r="H565" s="166" t="s">
        <v>8657</v>
      </c>
      <c r="I565" s="166" t="s">
        <v>8658</v>
      </c>
      <c r="J565" s="166" t="s">
        <v>958</v>
      </c>
      <c r="K565" s="166" t="s">
        <v>219</v>
      </c>
      <c r="L565" s="166" t="s">
        <v>484</v>
      </c>
      <c r="M565" s="166" t="s">
        <v>221</v>
      </c>
      <c r="N565" s="166" t="s">
        <v>222</v>
      </c>
      <c r="O565" s="166" t="s">
        <v>317</v>
      </c>
      <c r="P565" s="166">
        <v>0</v>
      </c>
      <c r="Q565" s="186">
        <v>2</v>
      </c>
      <c r="R565" s="186">
        <v>1.5</v>
      </c>
      <c r="S565" s="168">
        <v>3</v>
      </c>
      <c r="T565" s="59">
        <v>1</v>
      </c>
      <c r="U565" s="340"/>
      <c r="V565" s="340">
        <v>0</v>
      </c>
      <c r="W565" s="340"/>
      <c r="X565" s="340">
        <v>0</v>
      </c>
      <c r="Y565" s="183">
        <v>0</v>
      </c>
      <c r="Z565" s="183">
        <v>0</v>
      </c>
      <c r="AA565" s="183">
        <v>0</v>
      </c>
      <c r="AB565" s="166" t="s">
        <v>790</v>
      </c>
      <c r="AC565" s="166" t="s">
        <v>8659</v>
      </c>
      <c r="AD565" s="228" t="s">
        <v>8660</v>
      </c>
      <c r="AE565" s="201" t="s">
        <v>8661</v>
      </c>
      <c r="AF565" s="166" t="s">
        <v>8662</v>
      </c>
      <c r="AG565" s="166" t="s">
        <v>230</v>
      </c>
      <c r="AH565" s="201" t="s">
        <v>5894</v>
      </c>
      <c r="AI565" s="166" t="s">
        <v>8659</v>
      </c>
      <c r="AJ565" s="165">
        <v>1035005911577</v>
      </c>
      <c r="AK565" s="166" t="s">
        <v>790</v>
      </c>
      <c r="AL565" s="186">
        <v>0.76</v>
      </c>
      <c r="AM565" s="184">
        <v>20</v>
      </c>
      <c r="AN565" s="186">
        <v>4.1643835616438356E-2</v>
      </c>
      <c r="AO565" s="186">
        <v>0</v>
      </c>
      <c r="AP565" s="187">
        <v>4.1643835616438356E-2</v>
      </c>
      <c r="AQ565" s="186">
        <v>4.1643835616438356E-2</v>
      </c>
      <c r="AR565" s="186">
        <v>0</v>
      </c>
      <c r="AS565" s="186">
        <v>4.1643835616438356E-2</v>
      </c>
      <c r="AT565" s="186">
        <v>1.2493150684931507</v>
      </c>
      <c r="AU565" s="193" t="s">
        <v>231</v>
      </c>
      <c r="AV565" s="194"/>
      <c r="AW565" s="166" t="s">
        <v>325</v>
      </c>
      <c r="AX565" s="166" t="s">
        <v>1509</v>
      </c>
      <c r="AY565" s="195" t="s">
        <v>8663</v>
      </c>
      <c r="AZ565" s="166" t="s">
        <v>234</v>
      </c>
      <c r="BB565" s="196"/>
    </row>
    <row r="566" spans="1:54" s="166" customFormat="1" ht="15" customHeight="1" x14ac:dyDescent="0.25">
      <c r="A566" s="182">
        <v>1060</v>
      </c>
      <c r="B566" s="555"/>
      <c r="C566" s="581"/>
      <c r="D566" s="700" t="s">
        <v>17139</v>
      </c>
      <c r="E566" s="166" t="s">
        <v>50</v>
      </c>
      <c r="F566" s="166" t="s">
        <v>1509</v>
      </c>
      <c r="G566" s="194" t="s">
        <v>8664</v>
      </c>
      <c r="H566" s="166" t="s">
        <v>8665</v>
      </c>
      <c r="I566" s="166" t="s">
        <v>8666</v>
      </c>
      <c r="J566" s="166" t="s">
        <v>958</v>
      </c>
      <c r="K566" s="166" t="s">
        <v>219</v>
      </c>
      <c r="L566" s="166" t="s">
        <v>316</v>
      </c>
      <c r="M566" s="166" t="s">
        <v>221</v>
      </c>
      <c r="N566" s="166" t="s">
        <v>222</v>
      </c>
      <c r="O566" s="166" t="s">
        <v>221</v>
      </c>
      <c r="P566" s="166" t="s">
        <v>222</v>
      </c>
      <c r="Q566" s="186">
        <v>2</v>
      </c>
      <c r="R566" s="186">
        <v>1.5</v>
      </c>
      <c r="S566" s="168">
        <v>3</v>
      </c>
      <c r="T566" s="59">
        <v>2</v>
      </c>
      <c r="U566" s="340"/>
      <c r="V566" s="340">
        <v>0</v>
      </c>
      <c r="W566" s="340"/>
      <c r="X566" s="340">
        <v>0</v>
      </c>
      <c r="Y566" s="183">
        <v>0</v>
      </c>
      <c r="Z566" s="183">
        <v>0</v>
      </c>
      <c r="AA566" s="183">
        <v>0</v>
      </c>
      <c r="AB566" s="166" t="s">
        <v>790</v>
      </c>
      <c r="AC566" s="166" t="s">
        <v>8667</v>
      </c>
      <c r="AD566" s="228" t="s">
        <v>8668</v>
      </c>
      <c r="AE566" s="201" t="s">
        <v>8661</v>
      </c>
      <c r="AF566" s="166" t="s">
        <v>8669</v>
      </c>
      <c r="AG566" s="166" t="s">
        <v>230</v>
      </c>
      <c r="AH566" s="201" t="s">
        <v>5894</v>
      </c>
      <c r="AI566" s="166" t="s">
        <v>8667</v>
      </c>
      <c r="AJ566" s="165">
        <v>1025003752729</v>
      </c>
      <c r="AK566" s="166" t="s">
        <v>790</v>
      </c>
      <c r="AL566" s="186">
        <v>0.76</v>
      </c>
      <c r="AM566" s="184">
        <v>94</v>
      </c>
      <c r="AN566" s="186">
        <v>0.19572602739726028</v>
      </c>
      <c r="AO566" s="186">
        <v>0</v>
      </c>
      <c r="AP566" s="187">
        <v>0.19572602739726028</v>
      </c>
      <c r="AQ566" s="186">
        <v>0.19572602739726028</v>
      </c>
      <c r="AR566" s="186">
        <v>0</v>
      </c>
      <c r="AS566" s="186">
        <v>0.19572602739726028</v>
      </c>
      <c r="AT566" s="186">
        <v>5.8717808219178087</v>
      </c>
      <c r="AU566" s="193" t="s">
        <v>231</v>
      </c>
      <c r="AV566" s="194"/>
      <c r="AW566" s="166" t="s">
        <v>325</v>
      </c>
      <c r="AX566" s="166" t="s">
        <v>1509</v>
      </c>
      <c r="AY566" s="195" t="s">
        <v>8670</v>
      </c>
      <c r="AZ566" s="166" t="s">
        <v>234</v>
      </c>
      <c r="BB566" s="196"/>
    </row>
    <row r="567" spans="1:54" s="166" customFormat="1" ht="15" customHeight="1" x14ac:dyDescent="0.25">
      <c r="A567" s="182">
        <v>1061</v>
      </c>
      <c r="B567" s="555"/>
      <c r="C567" s="581"/>
      <c r="D567" s="700" t="s">
        <v>17139</v>
      </c>
      <c r="E567" s="166" t="s">
        <v>50</v>
      </c>
      <c r="F567" s="166" t="s">
        <v>1509</v>
      </c>
      <c r="G567" s="194" t="s">
        <v>8671</v>
      </c>
      <c r="H567" s="166" t="s">
        <v>8672</v>
      </c>
      <c r="I567" s="166" t="s">
        <v>8673</v>
      </c>
      <c r="J567" s="166" t="s">
        <v>958</v>
      </c>
      <c r="K567" s="166" t="s">
        <v>219</v>
      </c>
      <c r="L567" s="166" t="s">
        <v>316</v>
      </c>
      <c r="M567" s="166" t="s">
        <v>221</v>
      </c>
      <c r="N567" s="166" t="s">
        <v>222</v>
      </c>
      <c r="O567" s="166" t="s">
        <v>221</v>
      </c>
      <c r="P567" s="166" t="s">
        <v>222</v>
      </c>
      <c r="Q567" s="186">
        <v>2</v>
      </c>
      <c r="R567" s="186">
        <v>1.5</v>
      </c>
      <c r="S567" s="168">
        <v>3</v>
      </c>
      <c r="T567" s="59">
        <v>2</v>
      </c>
      <c r="U567" s="340"/>
      <c r="V567" s="340">
        <v>0</v>
      </c>
      <c r="W567" s="340"/>
      <c r="X567" s="340">
        <v>0</v>
      </c>
      <c r="Y567" s="183">
        <v>0</v>
      </c>
      <c r="Z567" s="183">
        <v>0</v>
      </c>
      <c r="AA567" s="183">
        <v>0</v>
      </c>
      <c r="AB567" s="166" t="s">
        <v>790</v>
      </c>
      <c r="AC567" s="166" t="s">
        <v>8674</v>
      </c>
      <c r="AD567" s="228" t="s">
        <v>8675</v>
      </c>
      <c r="AE567" s="201" t="s">
        <v>8661</v>
      </c>
      <c r="AF567" s="166" t="s">
        <v>8676</v>
      </c>
      <c r="AG567" s="198" t="s">
        <v>8677</v>
      </c>
      <c r="AH567" s="201" t="s">
        <v>5894</v>
      </c>
      <c r="AI567" s="166" t="s">
        <v>8674</v>
      </c>
      <c r="AJ567" s="165">
        <v>1025003750408</v>
      </c>
      <c r="AK567" s="166" t="s">
        <v>790</v>
      </c>
      <c r="AL567" s="186">
        <v>0.76</v>
      </c>
      <c r="AM567" s="184">
        <v>84</v>
      </c>
      <c r="AN567" s="186">
        <v>0.1749041095890411</v>
      </c>
      <c r="AO567" s="186">
        <v>0</v>
      </c>
      <c r="AP567" s="187">
        <v>0.1749041095890411</v>
      </c>
      <c r="AQ567" s="186">
        <v>0.1749041095890411</v>
      </c>
      <c r="AR567" s="186">
        <v>0</v>
      </c>
      <c r="AS567" s="186">
        <v>0.1749041095890411</v>
      </c>
      <c r="AT567" s="186">
        <v>5.2471232876712328</v>
      </c>
      <c r="AU567" s="193" t="s">
        <v>231</v>
      </c>
      <c r="AV567" s="194"/>
      <c r="AW567" s="166" t="s">
        <v>325</v>
      </c>
      <c r="AX567" s="166" t="s">
        <v>1509</v>
      </c>
      <c r="AY567" s="195" t="s">
        <v>8678</v>
      </c>
      <c r="AZ567" s="166" t="s">
        <v>234</v>
      </c>
      <c r="BB567" s="196"/>
    </row>
    <row r="568" spans="1:54" s="519" customFormat="1" ht="24" customHeight="1" x14ac:dyDescent="0.25">
      <c r="A568" s="518">
        <v>1062</v>
      </c>
      <c r="B568" s="557" t="s">
        <v>17088</v>
      </c>
      <c r="C568" s="664" t="s">
        <v>17090</v>
      </c>
      <c r="D568" s="701">
        <v>2020</v>
      </c>
      <c r="E568" s="519" t="s">
        <v>50</v>
      </c>
      <c r="F568" s="519" t="s">
        <v>1509</v>
      </c>
      <c r="G568" s="530" t="s">
        <v>8679</v>
      </c>
      <c r="H568" s="519" t="s">
        <v>8680</v>
      </c>
      <c r="I568" s="519" t="s">
        <v>8681</v>
      </c>
      <c r="J568" s="519" t="s">
        <v>958</v>
      </c>
      <c r="K568" s="519" t="s">
        <v>219</v>
      </c>
      <c r="L568" s="519" t="s">
        <v>316</v>
      </c>
      <c r="M568" s="519" t="s">
        <v>221</v>
      </c>
      <c r="N568" s="519" t="s">
        <v>222</v>
      </c>
      <c r="O568" s="519" t="s">
        <v>317</v>
      </c>
      <c r="P568" s="519">
        <v>0</v>
      </c>
      <c r="Q568" s="520">
        <v>10</v>
      </c>
      <c r="R568" s="520">
        <v>10</v>
      </c>
      <c r="S568" s="521">
        <v>100</v>
      </c>
      <c r="T568" s="522">
        <v>0</v>
      </c>
      <c r="U568" s="523"/>
      <c r="V568" s="523">
        <v>0</v>
      </c>
      <c r="W568" s="523"/>
      <c r="X568" s="523">
        <v>1</v>
      </c>
      <c r="Y568" s="524">
        <v>0</v>
      </c>
      <c r="Z568" s="524">
        <v>0</v>
      </c>
      <c r="AA568" s="524">
        <v>0</v>
      </c>
      <c r="AB568" s="519" t="s">
        <v>790</v>
      </c>
      <c r="AC568" s="519" t="s">
        <v>8682</v>
      </c>
      <c r="AD568" s="622" t="s">
        <v>8683</v>
      </c>
      <c r="AE568" s="579" t="s">
        <v>8684</v>
      </c>
      <c r="AF568" s="519" t="s">
        <v>8685</v>
      </c>
      <c r="AG568" s="519" t="s">
        <v>8686</v>
      </c>
      <c r="AH568" s="579" t="s">
        <v>8687</v>
      </c>
      <c r="AI568" s="519" t="s">
        <v>8682</v>
      </c>
      <c r="AJ568" s="526">
        <v>1035005906759</v>
      </c>
      <c r="AK568" s="519" t="s">
        <v>790</v>
      </c>
      <c r="AL568" s="520">
        <v>0.76</v>
      </c>
      <c r="AM568" s="648">
        <v>168</v>
      </c>
      <c r="AN568" s="520">
        <v>0.34980821917808219</v>
      </c>
      <c r="AO568" s="520">
        <v>0</v>
      </c>
      <c r="AP568" s="528">
        <v>0.34980821917808219</v>
      </c>
      <c r="AQ568" s="520">
        <v>0.34980821917808219</v>
      </c>
      <c r="AR568" s="520">
        <v>0</v>
      </c>
      <c r="AS568" s="520">
        <v>0.34980821917808219</v>
      </c>
      <c r="AT568" s="520">
        <v>10.494246575342466</v>
      </c>
      <c r="AU568" s="529" t="s">
        <v>231</v>
      </c>
      <c r="AV568" s="530" t="s">
        <v>16247</v>
      </c>
      <c r="AW568" s="519" t="s">
        <v>325</v>
      </c>
      <c r="AX568" s="519" t="s">
        <v>1509</v>
      </c>
      <c r="AY568" s="531" t="s">
        <v>8688</v>
      </c>
      <c r="AZ568" s="519" t="s">
        <v>234</v>
      </c>
      <c r="BB568" s="533"/>
    </row>
    <row r="569" spans="1:54" s="519" customFormat="1" ht="30.75" customHeight="1" x14ac:dyDescent="0.25">
      <c r="A569" s="518">
        <v>1063</v>
      </c>
      <c r="B569" s="557" t="s">
        <v>17088</v>
      </c>
      <c r="C569" s="664" t="s">
        <v>17090</v>
      </c>
      <c r="D569" s="701">
        <v>2020</v>
      </c>
      <c r="E569" s="519" t="s">
        <v>50</v>
      </c>
      <c r="F569" s="519" t="s">
        <v>1509</v>
      </c>
      <c r="G569" s="530" t="s">
        <v>8689</v>
      </c>
      <c r="H569" s="519" t="s">
        <v>8690</v>
      </c>
      <c r="I569" s="519" t="s">
        <v>8691</v>
      </c>
      <c r="J569" s="519" t="s">
        <v>958</v>
      </c>
      <c r="K569" s="519" t="s">
        <v>219</v>
      </c>
      <c r="L569" s="519" t="s">
        <v>316</v>
      </c>
      <c r="M569" s="519" t="s">
        <v>221</v>
      </c>
      <c r="N569" s="519" t="s">
        <v>222</v>
      </c>
      <c r="O569" s="573" t="s">
        <v>221</v>
      </c>
      <c r="P569" s="573" t="s">
        <v>879</v>
      </c>
      <c r="Q569" s="520">
        <v>2</v>
      </c>
      <c r="R569" s="520">
        <v>1.5</v>
      </c>
      <c r="S569" s="521">
        <v>3</v>
      </c>
      <c r="T569" s="522">
        <v>2</v>
      </c>
      <c r="U569" s="523"/>
      <c r="V569" s="523">
        <v>0</v>
      </c>
      <c r="W569" s="523"/>
      <c r="X569" s="523">
        <v>0</v>
      </c>
      <c r="Y569" s="524">
        <v>0</v>
      </c>
      <c r="Z569" s="524">
        <v>0</v>
      </c>
      <c r="AA569" s="524">
        <v>0</v>
      </c>
      <c r="AB569" s="519" t="s">
        <v>790</v>
      </c>
      <c r="AC569" s="519" t="s">
        <v>8692</v>
      </c>
      <c r="AD569" s="622" t="s">
        <v>8693</v>
      </c>
      <c r="AE569" s="579" t="s">
        <v>8661</v>
      </c>
      <c r="AF569" s="519" t="s">
        <v>8694</v>
      </c>
      <c r="AG569" s="519" t="s">
        <v>8695</v>
      </c>
      <c r="AH569" s="579" t="s">
        <v>5894</v>
      </c>
      <c r="AI569" s="519" t="s">
        <v>8692</v>
      </c>
      <c r="AJ569" s="526">
        <v>1035005905550</v>
      </c>
      <c r="AK569" s="519" t="s">
        <v>790</v>
      </c>
      <c r="AL569" s="520">
        <v>0.76</v>
      </c>
      <c r="AM569" s="648">
        <v>90</v>
      </c>
      <c r="AN569" s="520">
        <v>0.1873972602739726</v>
      </c>
      <c r="AO569" s="520">
        <v>0</v>
      </c>
      <c r="AP569" s="528">
        <v>0.1873972602739726</v>
      </c>
      <c r="AQ569" s="520">
        <v>0.1873972602739726</v>
      </c>
      <c r="AR569" s="520">
        <v>0</v>
      </c>
      <c r="AS569" s="520">
        <v>0.1873972602739726</v>
      </c>
      <c r="AT569" s="520">
        <v>5.6219178082191785</v>
      </c>
      <c r="AU569" s="529" t="s">
        <v>231</v>
      </c>
      <c r="AV569" s="530" t="s">
        <v>431</v>
      </c>
      <c r="AW569" s="519" t="s">
        <v>325</v>
      </c>
      <c r="AX569" s="519" t="s">
        <v>1509</v>
      </c>
      <c r="AY569" s="531" t="s">
        <v>8696</v>
      </c>
      <c r="AZ569" s="519" t="s">
        <v>234</v>
      </c>
      <c r="BB569" s="533"/>
    </row>
    <row r="570" spans="1:54" s="166" customFormat="1" ht="15" customHeight="1" x14ac:dyDescent="0.25">
      <c r="A570" s="182">
        <v>1064</v>
      </c>
      <c r="B570" s="555"/>
      <c r="C570" s="581"/>
      <c r="D570" s="700" t="s">
        <v>17139</v>
      </c>
      <c r="E570" s="166" t="s">
        <v>50</v>
      </c>
      <c r="F570" s="166" t="s">
        <v>1509</v>
      </c>
      <c r="G570" s="194" t="s">
        <v>8697</v>
      </c>
      <c r="H570" s="166" t="s">
        <v>8698</v>
      </c>
      <c r="I570" s="166" t="s">
        <v>8699</v>
      </c>
      <c r="J570" s="166" t="s">
        <v>958</v>
      </c>
      <c r="K570" s="166" t="s">
        <v>219</v>
      </c>
      <c r="L570" s="166" t="s">
        <v>316</v>
      </c>
      <c r="M570" s="166" t="s">
        <v>221</v>
      </c>
      <c r="N570" s="166" t="s">
        <v>222</v>
      </c>
      <c r="O570" s="166" t="s">
        <v>221</v>
      </c>
      <c r="P570" s="166" t="s">
        <v>222</v>
      </c>
      <c r="Q570" s="186">
        <v>2</v>
      </c>
      <c r="R570" s="186">
        <v>1.5</v>
      </c>
      <c r="S570" s="168">
        <v>3</v>
      </c>
      <c r="T570" s="59">
        <v>2</v>
      </c>
      <c r="U570" s="340"/>
      <c r="V570" s="340">
        <v>0</v>
      </c>
      <c r="W570" s="340"/>
      <c r="X570" s="340">
        <v>0</v>
      </c>
      <c r="Y570" s="183">
        <v>0</v>
      </c>
      <c r="Z570" s="183">
        <v>0</v>
      </c>
      <c r="AA570" s="183">
        <v>0</v>
      </c>
      <c r="AB570" s="166" t="s">
        <v>790</v>
      </c>
      <c r="AC570" s="166" t="s">
        <v>8700</v>
      </c>
      <c r="AD570" s="228" t="s">
        <v>8701</v>
      </c>
      <c r="AE570" s="201" t="s">
        <v>8702</v>
      </c>
      <c r="AF570" s="166" t="s">
        <v>8703</v>
      </c>
      <c r="AG570" s="166" t="s">
        <v>230</v>
      </c>
      <c r="AH570" s="201" t="s">
        <v>8702</v>
      </c>
      <c r="AI570" s="166" t="s">
        <v>8700</v>
      </c>
      <c r="AJ570" s="165">
        <v>1165030051383</v>
      </c>
      <c r="AK570" s="203" t="s">
        <v>3734</v>
      </c>
      <c r="AL570" s="186">
        <v>0.76</v>
      </c>
      <c r="AM570" s="184">
        <v>23</v>
      </c>
      <c r="AN570" s="186">
        <v>4.789041095890411E-2</v>
      </c>
      <c r="AO570" s="186">
        <v>0</v>
      </c>
      <c r="AP570" s="187">
        <v>4.789041095890411E-2</v>
      </c>
      <c r="AQ570" s="186">
        <v>4.789041095890411E-2</v>
      </c>
      <c r="AR570" s="186">
        <v>0</v>
      </c>
      <c r="AS570" s="186">
        <v>4.789041095890411E-2</v>
      </c>
      <c r="AT570" s="186">
        <v>1.4367123287671233</v>
      </c>
      <c r="AU570" s="193" t="s">
        <v>231</v>
      </c>
      <c r="AV570" s="194"/>
      <c r="AW570" s="166" t="s">
        <v>325</v>
      </c>
      <c r="AX570" s="166" t="s">
        <v>1509</v>
      </c>
      <c r="AY570" s="195" t="s">
        <v>8704</v>
      </c>
      <c r="AZ570" s="166" t="s">
        <v>234</v>
      </c>
      <c r="BB570" s="196"/>
    </row>
    <row r="571" spans="1:54" s="166" customFormat="1" ht="15" customHeight="1" x14ac:dyDescent="0.25">
      <c r="A571" s="182">
        <v>1065</v>
      </c>
      <c r="B571" s="555"/>
      <c r="C571" s="581"/>
      <c r="D571" s="700" t="s">
        <v>17139</v>
      </c>
      <c r="E571" s="166" t="s">
        <v>50</v>
      </c>
      <c r="F571" s="166" t="s">
        <v>1509</v>
      </c>
      <c r="G571" s="194" t="s">
        <v>8705</v>
      </c>
      <c r="H571" s="166" t="s">
        <v>8690</v>
      </c>
      <c r="I571" s="166" t="s">
        <v>8706</v>
      </c>
      <c r="J571" s="166" t="s">
        <v>958</v>
      </c>
      <c r="K571" s="166" t="s">
        <v>219</v>
      </c>
      <c r="L571" s="166" t="s">
        <v>316</v>
      </c>
      <c r="M571" s="166" t="s">
        <v>221</v>
      </c>
      <c r="N571" s="166" t="s">
        <v>222</v>
      </c>
      <c r="O571" s="166" t="s">
        <v>317</v>
      </c>
      <c r="P571" s="166">
        <v>0</v>
      </c>
      <c r="Q571" s="186">
        <v>2</v>
      </c>
      <c r="R571" s="186">
        <v>1.5</v>
      </c>
      <c r="S571" s="168">
        <v>3</v>
      </c>
      <c r="T571" s="59">
        <v>1</v>
      </c>
      <c r="U571" s="340"/>
      <c r="V571" s="340">
        <v>0</v>
      </c>
      <c r="W571" s="340"/>
      <c r="X571" s="340">
        <v>0</v>
      </c>
      <c r="Y571" s="183">
        <v>0</v>
      </c>
      <c r="Z571" s="183">
        <v>0</v>
      </c>
      <c r="AA571" s="183">
        <v>0</v>
      </c>
      <c r="AB571" s="166" t="s">
        <v>790</v>
      </c>
      <c r="AC571" s="166" t="s">
        <v>8707</v>
      </c>
      <c r="AD571" s="228" t="s">
        <v>8708</v>
      </c>
      <c r="AE571" s="201" t="s">
        <v>5900</v>
      </c>
      <c r="AF571" s="166" t="s">
        <v>8709</v>
      </c>
      <c r="AG571" s="166" t="s">
        <v>8710</v>
      </c>
      <c r="AH571" s="201" t="s">
        <v>5900</v>
      </c>
      <c r="AI571" s="166" t="s">
        <v>8707</v>
      </c>
      <c r="AJ571" s="165">
        <v>1055005607634</v>
      </c>
      <c r="AK571" s="203" t="s">
        <v>790</v>
      </c>
      <c r="AL571" s="186">
        <v>0.76</v>
      </c>
      <c r="AM571" s="184">
        <v>71</v>
      </c>
      <c r="AN571" s="186">
        <v>0.14783561643835616</v>
      </c>
      <c r="AO571" s="186">
        <v>0</v>
      </c>
      <c r="AP571" s="187">
        <v>0.14783561643835616</v>
      </c>
      <c r="AQ571" s="186">
        <v>0.14783561643835616</v>
      </c>
      <c r="AR571" s="186">
        <v>0</v>
      </c>
      <c r="AS571" s="186">
        <v>0.14783561643835616</v>
      </c>
      <c r="AT571" s="186">
        <v>4.435068493150685</v>
      </c>
      <c r="AU571" s="193" t="s">
        <v>231</v>
      </c>
      <c r="AV571" s="194"/>
      <c r="AW571" s="166" t="s">
        <v>325</v>
      </c>
      <c r="AX571" s="166" t="s">
        <v>1509</v>
      </c>
      <c r="AY571" s="195" t="s">
        <v>8711</v>
      </c>
      <c r="AZ571" s="166" t="s">
        <v>234</v>
      </c>
      <c r="BB571" s="196"/>
    </row>
    <row r="572" spans="1:54" s="166" customFormat="1" ht="15" customHeight="1" x14ac:dyDescent="0.25">
      <c r="A572" s="182">
        <v>1066</v>
      </c>
      <c r="B572" s="555"/>
      <c r="C572" s="581"/>
      <c r="D572" s="700" t="s">
        <v>17139</v>
      </c>
      <c r="E572" s="166" t="s">
        <v>50</v>
      </c>
      <c r="F572" s="166" t="s">
        <v>1509</v>
      </c>
      <c r="G572" s="194" t="s">
        <v>8712</v>
      </c>
      <c r="H572" s="166" t="s">
        <v>8713</v>
      </c>
      <c r="I572" s="166" t="s">
        <v>8714</v>
      </c>
      <c r="J572" s="166" t="s">
        <v>958</v>
      </c>
      <c r="K572" s="166" t="s">
        <v>219</v>
      </c>
      <c r="L572" s="166" t="s">
        <v>316</v>
      </c>
      <c r="M572" s="166" t="s">
        <v>221</v>
      </c>
      <c r="N572" s="166" t="s">
        <v>222</v>
      </c>
      <c r="O572" s="166" t="s">
        <v>221</v>
      </c>
      <c r="P572" s="166" t="s">
        <v>222</v>
      </c>
      <c r="Q572" s="186">
        <v>2</v>
      </c>
      <c r="R572" s="186">
        <v>1.5</v>
      </c>
      <c r="S572" s="168">
        <v>3</v>
      </c>
      <c r="T572" s="59">
        <v>2</v>
      </c>
      <c r="U572" s="340"/>
      <c r="V572" s="340">
        <v>0</v>
      </c>
      <c r="W572" s="340"/>
      <c r="X572" s="340">
        <v>0</v>
      </c>
      <c r="Y572" s="183">
        <v>0</v>
      </c>
      <c r="Z572" s="183">
        <v>0</v>
      </c>
      <c r="AA572" s="183">
        <v>0</v>
      </c>
      <c r="AB572" s="166" t="s">
        <v>790</v>
      </c>
      <c r="AC572" s="166" t="s">
        <v>8715</v>
      </c>
      <c r="AD572" s="228" t="s">
        <v>8716</v>
      </c>
      <c r="AE572" s="201" t="s">
        <v>8717</v>
      </c>
      <c r="AF572" s="166" t="s">
        <v>8718</v>
      </c>
      <c r="AG572" s="166" t="s">
        <v>8719</v>
      </c>
      <c r="AH572" s="201" t="s">
        <v>5900</v>
      </c>
      <c r="AI572" s="166" t="s">
        <v>8715</v>
      </c>
      <c r="AJ572" s="165">
        <v>1085030002420</v>
      </c>
      <c r="AK572" s="203" t="s">
        <v>790</v>
      </c>
      <c r="AL572" s="186">
        <v>0.76</v>
      </c>
      <c r="AM572" s="184">
        <v>23</v>
      </c>
      <c r="AN572" s="186">
        <v>4.789041095890411E-2</v>
      </c>
      <c r="AO572" s="186">
        <v>0</v>
      </c>
      <c r="AP572" s="187">
        <v>4.789041095890411E-2</v>
      </c>
      <c r="AQ572" s="186">
        <v>4.789041095890411E-2</v>
      </c>
      <c r="AR572" s="186">
        <v>0</v>
      </c>
      <c r="AS572" s="186">
        <v>4.789041095890411E-2</v>
      </c>
      <c r="AT572" s="186">
        <v>1.4367123287671233</v>
      </c>
      <c r="AU572" s="193" t="s">
        <v>231</v>
      </c>
      <c r="AV572" s="194"/>
      <c r="AW572" s="166" t="s">
        <v>325</v>
      </c>
      <c r="AX572" s="166" t="s">
        <v>1509</v>
      </c>
      <c r="AY572" s="195" t="s">
        <v>8720</v>
      </c>
      <c r="AZ572" s="166" t="s">
        <v>234</v>
      </c>
      <c r="BB572" s="196"/>
    </row>
    <row r="573" spans="1:54" s="519" customFormat="1" ht="25.5" customHeight="1" x14ac:dyDescent="0.25">
      <c r="A573" s="518">
        <v>1067</v>
      </c>
      <c r="B573" s="557" t="s">
        <v>17088</v>
      </c>
      <c r="C573" s="664" t="s">
        <v>17090</v>
      </c>
      <c r="D573" s="701">
        <v>2020</v>
      </c>
      <c r="E573" s="519" t="s">
        <v>50</v>
      </c>
      <c r="F573" s="519" t="s">
        <v>1509</v>
      </c>
      <c r="G573" s="530" t="s">
        <v>8721</v>
      </c>
      <c r="H573" s="519" t="s">
        <v>8722</v>
      </c>
      <c r="I573" s="519" t="s">
        <v>8723</v>
      </c>
      <c r="J573" s="519" t="s">
        <v>958</v>
      </c>
      <c r="K573" s="519" t="s">
        <v>219</v>
      </c>
      <c r="L573" s="519" t="s">
        <v>316</v>
      </c>
      <c r="M573" s="519" t="s">
        <v>221</v>
      </c>
      <c r="N573" s="519" t="s">
        <v>222</v>
      </c>
      <c r="O573" s="573" t="s">
        <v>221</v>
      </c>
      <c r="P573" s="573" t="s">
        <v>879</v>
      </c>
      <c r="Q573" s="520">
        <v>2</v>
      </c>
      <c r="R573" s="520">
        <v>1.5</v>
      </c>
      <c r="S573" s="521">
        <v>3</v>
      </c>
      <c r="T573" s="522">
        <v>2</v>
      </c>
      <c r="U573" s="523"/>
      <c r="V573" s="523">
        <v>0</v>
      </c>
      <c r="W573" s="523"/>
      <c r="X573" s="523">
        <v>0</v>
      </c>
      <c r="Y573" s="524">
        <v>0</v>
      </c>
      <c r="Z573" s="524">
        <v>0</v>
      </c>
      <c r="AA573" s="524">
        <v>0</v>
      </c>
      <c r="AB573" s="519" t="s">
        <v>790</v>
      </c>
      <c r="AC573" s="519" t="s">
        <v>8724</v>
      </c>
      <c r="AD573" s="622" t="s">
        <v>8725</v>
      </c>
      <c r="AE573" s="579" t="s">
        <v>8726</v>
      </c>
      <c r="AF573" s="519" t="s">
        <v>8727</v>
      </c>
      <c r="AG573" s="519" t="s">
        <v>230</v>
      </c>
      <c r="AH573" s="579" t="s">
        <v>8728</v>
      </c>
      <c r="AI573" s="519" t="s">
        <v>8724</v>
      </c>
      <c r="AJ573" s="526">
        <v>1025003749363</v>
      </c>
      <c r="AK573" s="608" t="s">
        <v>790</v>
      </c>
      <c r="AL573" s="520">
        <v>0.76</v>
      </c>
      <c r="AM573" s="648">
        <v>128</v>
      </c>
      <c r="AN573" s="520">
        <v>0.26652054794520547</v>
      </c>
      <c r="AO573" s="520">
        <v>0</v>
      </c>
      <c r="AP573" s="528">
        <v>0.26652054794520547</v>
      </c>
      <c r="AQ573" s="520">
        <v>0.26652054794520547</v>
      </c>
      <c r="AR573" s="520">
        <v>0</v>
      </c>
      <c r="AS573" s="520">
        <v>0.26652054794520547</v>
      </c>
      <c r="AT573" s="520">
        <v>7.9956164383561639</v>
      </c>
      <c r="AU573" s="529" t="s">
        <v>231</v>
      </c>
      <c r="AV573" s="530" t="s">
        <v>431</v>
      </c>
      <c r="AW573" s="519" t="s">
        <v>325</v>
      </c>
      <c r="AX573" s="519" t="s">
        <v>1509</v>
      </c>
      <c r="AY573" s="531" t="s">
        <v>8729</v>
      </c>
      <c r="AZ573" s="519" t="s">
        <v>234</v>
      </c>
      <c r="BB573" s="533"/>
    </row>
    <row r="574" spans="1:54" s="519" customFormat="1" ht="27" customHeight="1" x14ac:dyDescent="0.25">
      <c r="A574" s="518">
        <v>1068</v>
      </c>
      <c r="B574" s="557" t="s">
        <v>17088</v>
      </c>
      <c r="C574" s="664" t="s">
        <v>17090</v>
      </c>
      <c r="D574" s="701">
        <v>2020</v>
      </c>
      <c r="E574" s="519" t="s">
        <v>50</v>
      </c>
      <c r="F574" s="519" t="s">
        <v>1509</v>
      </c>
      <c r="G574" s="530" t="s">
        <v>8730</v>
      </c>
      <c r="H574" s="519" t="s">
        <v>8731</v>
      </c>
      <c r="I574" s="519" t="s">
        <v>8732</v>
      </c>
      <c r="J574" s="519" t="s">
        <v>958</v>
      </c>
      <c r="K574" s="519" t="s">
        <v>219</v>
      </c>
      <c r="L574" s="519" t="s">
        <v>316</v>
      </c>
      <c r="M574" s="519" t="s">
        <v>221</v>
      </c>
      <c r="N574" s="519" t="s">
        <v>222</v>
      </c>
      <c r="O574" s="573" t="s">
        <v>221</v>
      </c>
      <c r="P574" s="573" t="s">
        <v>222</v>
      </c>
      <c r="Q574" s="520">
        <v>5</v>
      </c>
      <c r="R574" s="520">
        <v>1.5</v>
      </c>
      <c r="S574" s="521">
        <v>7.5</v>
      </c>
      <c r="T574" s="522">
        <v>0</v>
      </c>
      <c r="U574" s="523"/>
      <c r="V574" s="523">
        <v>0</v>
      </c>
      <c r="W574" s="523"/>
      <c r="X574" s="523">
        <v>1</v>
      </c>
      <c r="Y574" s="524">
        <v>0</v>
      </c>
      <c r="Z574" s="524">
        <v>0</v>
      </c>
      <c r="AA574" s="524">
        <v>0</v>
      </c>
      <c r="AB574" s="519" t="s">
        <v>790</v>
      </c>
      <c r="AC574" s="519" t="s">
        <v>8733</v>
      </c>
      <c r="AD574" s="622" t="s">
        <v>8734</v>
      </c>
      <c r="AE574" s="579" t="s">
        <v>8726</v>
      </c>
      <c r="AF574" s="519" t="s">
        <v>8735</v>
      </c>
      <c r="AG574" s="519" t="s">
        <v>8736</v>
      </c>
      <c r="AH574" s="579" t="s">
        <v>8728</v>
      </c>
      <c r="AI574" s="519" t="s">
        <v>8733</v>
      </c>
      <c r="AJ574" s="526">
        <v>1035005911346</v>
      </c>
      <c r="AK574" s="608" t="s">
        <v>790</v>
      </c>
      <c r="AL574" s="520">
        <v>0.76</v>
      </c>
      <c r="AM574" s="648">
        <v>58</v>
      </c>
      <c r="AN574" s="520">
        <v>0.12076712328767122</v>
      </c>
      <c r="AO574" s="520">
        <v>0</v>
      </c>
      <c r="AP574" s="528">
        <v>0.12076712328767122</v>
      </c>
      <c r="AQ574" s="520">
        <v>0.12076712328767122</v>
      </c>
      <c r="AR574" s="520">
        <v>0</v>
      </c>
      <c r="AS574" s="520">
        <v>0.12076712328767122</v>
      </c>
      <c r="AT574" s="520">
        <v>3.6230136986301367</v>
      </c>
      <c r="AU574" s="529" t="s">
        <v>231</v>
      </c>
      <c r="AV574" s="530" t="s">
        <v>431</v>
      </c>
      <c r="AW574" s="519" t="s">
        <v>325</v>
      </c>
      <c r="AX574" s="519" t="s">
        <v>1509</v>
      </c>
      <c r="AY574" s="531" t="s">
        <v>8737</v>
      </c>
      <c r="AZ574" s="519" t="s">
        <v>234</v>
      </c>
      <c r="BB574" s="533"/>
    </row>
    <row r="575" spans="1:54" s="166" customFormat="1" ht="15" customHeight="1" x14ac:dyDescent="0.25">
      <c r="A575" s="182">
        <v>1069</v>
      </c>
      <c r="B575" s="555"/>
      <c r="C575" s="581"/>
      <c r="D575" s="700" t="s">
        <v>17139</v>
      </c>
      <c r="E575" s="166" t="s">
        <v>50</v>
      </c>
      <c r="F575" s="166" t="s">
        <v>1509</v>
      </c>
      <c r="G575" s="194" t="s">
        <v>8738</v>
      </c>
      <c r="H575" s="166" t="s">
        <v>8739</v>
      </c>
      <c r="I575" s="166" t="s">
        <v>8740</v>
      </c>
      <c r="J575" s="166" t="s">
        <v>958</v>
      </c>
      <c r="K575" s="166" t="s">
        <v>219</v>
      </c>
      <c r="L575" s="166" t="s">
        <v>316</v>
      </c>
      <c r="M575" s="166" t="s">
        <v>221</v>
      </c>
      <c r="N575" s="166" t="s">
        <v>222</v>
      </c>
      <c r="O575" s="166" t="s">
        <v>317</v>
      </c>
      <c r="P575" s="166">
        <v>0</v>
      </c>
      <c r="Q575" s="186">
        <v>5</v>
      </c>
      <c r="R575" s="186">
        <v>1.5</v>
      </c>
      <c r="S575" s="168">
        <v>7.5</v>
      </c>
      <c r="T575" s="59">
        <v>0</v>
      </c>
      <c r="U575" s="340"/>
      <c r="V575" s="340">
        <v>0</v>
      </c>
      <c r="W575" s="340"/>
      <c r="X575" s="340">
        <v>1</v>
      </c>
      <c r="Y575" s="183">
        <v>0</v>
      </c>
      <c r="Z575" s="183">
        <v>0</v>
      </c>
      <c r="AA575" s="183">
        <v>0</v>
      </c>
      <c r="AB575" s="166" t="s">
        <v>790</v>
      </c>
      <c r="AC575" s="166" t="s">
        <v>8741</v>
      </c>
      <c r="AD575" s="228" t="s">
        <v>8742</v>
      </c>
      <c r="AE575" s="201" t="s">
        <v>8726</v>
      </c>
      <c r="AF575" s="166" t="s">
        <v>8743</v>
      </c>
      <c r="AG575" s="198" t="s">
        <v>8744</v>
      </c>
      <c r="AH575" s="201" t="s">
        <v>8728</v>
      </c>
      <c r="AI575" s="166" t="s">
        <v>8741</v>
      </c>
      <c r="AJ575" s="165">
        <v>1035005904427</v>
      </c>
      <c r="AK575" s="203" t="s">
        <v>790</v>
      </c>
      <c r="AL575" s="186">
        <v>0.76</v>
      </c>
      <c r="AM575" s="184">
        <v>132</v>
      </c>
      <c r="AN575" s="186">
        <v>0.27484931506849319</v>
      </c>
      <c r="AO575" s="186">
        <v>0</v>
      </c>
      <c r="AP575" s="187">
        <v>0.27484931506849319</v>
      </c>
      <c r="AQ575" s="186">
        <v>0.27484931506849319</v>
      </c>
      <c r="AR575" s="186">
        <v>0</v>
      </c>
      <c r="AS575" s="186">
        <v>0.27484931506849319</v>
      </c>
      <c r="AT575" s="186">
        <v>8.2454794520547949</v>
      </c>
      <c r="AU575" s="193" t="s">
        <v>231</v>
      </c>
      <c r="AV575" s="194"/>
      <c r="AW575" s="166" t="s">
        <v>325</v>
      </c>
      <c r="AX575" s="166" t="s">
        <v>1509</v>
      </c>
      <c r="AY575" s="195" t="s">
        <v>8745</v>
      </c>
      <c r="AZ575" s="166" t="s">
        <v>234</v>
      </c>
      <c r="BB575" s="196"/>
    </row>
    <row r="576" spans="1:54" s="519" customFormat="1" ht="22.5" customHeight="1" x14ac:dyDescent="0.25">
      <c r="A576" s="518">
        <v>1070</v>
      </c>
      <c r="B576" s="557" t="s">
        <v>17088</v>
      </c>
      <c r="C576" s="664" t="s">
        <v>17090</v>
      </c>
      <c r="D576" s="701">
        <v>2020</v>
      </c>
      <c r="E576" s="519" t="s">
        <v>50</v>
      </c>
      <c r="F576" s="519" t="s">
        <v>1509</v>
      </c>
      <c r="G576" s="530" t="s">
        <v>8746</v>
      </c>
      <c r="H576" s="519" t="s">
        <v>8747</v>
      </c>
      <c r="I576" s="519" t="s">
        <v>8748</v>
      </c>
      <c r="J576" s="519" t="s">
        <v>958</v>
      </c>
      <c r="K576" s="519" t="s">
        <v>219</v>
      </c>
      <c r="L576" s="519" t="s">
        <v>316</v>
      </c>
      <c r="M576" s="519" t="s">
        <v>221</v>
      </c>
      <c r="N576" s="610" t="s">
        <v>222</v>
      </c>
      <c r="O576" s="519" t="s">
        <v>221</v>
      </c>
      <c r="P576" s="610" t="s">
        <v>222</v>
      </c>
      <c r="Q576" s="520">
        <v>5</v>
      </c>
      <c r="R576" s="520">
        <v>1.5</v>
      </c>
      <c r="S576" s="521">
        <v>7.5</v>
      </c>
      <c r="T576" s="522">
        <v>0</v>
      </c>
      <c r="U576" s="523"/>
      <c r="V576" s="523">
        <v>0</v>
      </c>
      <c r="W576" s="523"/>
      <c r="X576" s="523">
        <v>1</v>
      </c>
      <c r="Y576" s="524">
        <v>0</v>
      </c>
      <c r="Z576" s="524">
        <v>0</v>
      </c>
      <c r="AA576" s="524">
        <v>0</v>
      </c>
      <c r="AB576" s="519" t="s">
        <v>790</v>
      </c>
      <c r="AC576" s="519" t="s">
        <v>8749</v>
      </c>
      <c r="AD576" s="622" t="s">
        <v>8750</v>
      </c>
      <c r="AE576" s="579" t="s">
        <v>8726</v>
      </c>
      <c r="AF576" s="519" t="s">
        <v>8751</v>
      </c>
      <c r="AG576" s="519" t="s">
        <v>230</v>
      </c>
      <c r="AH576" s="579" t="s">
        <v>8728</v>
      </c>
      <c r="AI576" s="519" t="s">
        <v>8749</v>
      </c>
      <c r="AJ576" s="526">
        <v>1035005911676</v>
      </c>
      <c r="AK576" s="608" t="s">
        <v>790</v>
      </c>
      <c r="AL576" s="520">
        <v>0.76</v>
      </c>
      <c r="AM576" s="648">
        <v>160</v>
      </c>
      <c r="AN576" s="520">
        <v>0.33315068493150685</v>
      </c>
      <c r="AO576" s="520">
        <v>0</v>
      </c>
      <c r="AP576" s="528">
        <v>0.33315068493150685</v>
      </c>
      <c r="AQ576" s="520">
        <v>0.33315068493150685</v>
      </c>
      <c r="AR576" s="520">
        <v>0</v>
      </c>
      <c r="AS576" s="520">
        <v>0.33315068493150685</v>
      </c>
      <c r="AT576" s="520">
        <v>9.9945205479452053</v>
      </c>
      <c r="AU576" s="529" t="s">
        <v>231</v>
      </c>
      <c r="AV576" s="530" t="s">
        <v>431</v>
      </c>
      <c r="AW576" s="519" t="s">
        <v>325</v>
      </c>
      <c r="AX576" s="519" t="s">
        <v>1509</v>
      </c>
      <c r="AY576" s="531" t="s">
        <v>8752</v>
      </c>
      <c r="AZ576" s="519" t="s">
        <v>234</v>
      </c>
      <c r="BB576" s="533"/>
    </row>
    <row r="577" spans="1:54" s="166" customFormat="1" ht="15" customHeight="1" x14ac:dyDescent="0.25">
      <c r="A577" s="182">
        <v>1071</v>
      </c>
      <c r="B577" s="555"/>
      <c r="C577" s="581"/>
      <c r="D577" s="700" t="s">
        <v>17139</v>
      </c>
      <c r="E577" s="166" t="s">
        <v>50</v>
      </c>
      <c r="F577" s="166" t="s">
        <v>1509</v>
      </c>
      <c r="G577" s="194" t="s">
        <v>8753</v>
      </c>
      <c r="H577" s="166" t="s">
        <v>8056</v>
      </c>
      <c r="I577" s="166" t="s">
        <v>8057</v>
      </c>
      <c r="J577" s="166" t="s">
        <v>958</v>
      </c>
      <c r="K577" s="166" t="s">
        <v>219</v>
      </c>
      <c r="L577" s="166" t="s">
        <v>316</v>
      </c>
      <c r="M577" s="166" t="s">
        <v>221</v>
      </c>
      <c r="N577" s="166" t="s">
        <v>222</v>
      </c>
      <c r="O577" s="166" t="s">
        <v>221</v>
      </c>
      <c r="P577" s="166" t="s">
        <v>222</v>
      </c>
      <c r="Q577" s="186">
        <v>2</v>
      </c>
      <c r="R577" s="186">
        <v>1.5</v>
      </c>
      <c r="S577" s="168">
        <v>3</v>
      </c>
      <c r="T577" s="59">
        <v>2</v>
      </c>
      <c r="U577" s="340"/>
      <c r="V577" s="340">
        <v>0</v>
      </c>
      <c r="W577" s="340"/>
      <c r="X577" s="340">
        <v>0</v>
      </c>
      <c r="Y577" s="183">
        <v>0</v>
      </c>
      <c r="Z577" s="183">
        <v>0</v>
      </c>
      <c r="AA577" s="183">
        <v>0</v>
      </c>
      <c r="AB577" s="166" t="s">
        <v>7530</v>
      </c>
      <c r="AC577" s="166" t="s">
        <v>8754</v>
      </c>
      <c r="AD577" s="228" t="s">
        <v>8755</v>
      </c>
      <c r="AE577" s="201" t="s">
        <v>8060</v>
      </c>
      <c r="AF577" s="166" t="s">
        <v>8756</v>
      </c>
      <c r="AG577" s="166" t="s">
        <v>8757</v>
      </c>
      <c r="AH577" s="201" t="s">
        <v>5869</v>
      </c>
      <c r="AI577" s="166" t="s">
        <v>8754</v>
      </c>
      <c r="AJ577" s="165">
        <v>1025003750782</v>
      </c>
      <c r="AK577" s="203" t="s">
        <v>8758</v>
      </c>
      <c r="AL577" s="186">
        <v>0.76</v>
      </c>
      <c r="AM577" s="184">
        <v>40</v>
      </c>
      <c r="AN577" s="186">
        <v>8.3287671232876712E-2</v>
      </c>
      <c r="AO577" s="186">
        <v>0</v>
      </c>
      <c r="AP577" s="187">
        <v>8.3287671232876712E-2</v>
      </c>
      <c r="AQ577" s="186">
        <v>8.3287671232876712E-2</v>
      </c>
      <c r="AR577" s="186">
        <v>0</v>
      </c>
      <c r="AS577" s="186">
        <v>8.3287671232876712E-2</v>
      </c>
      <c r="AT577" s="186">
        <v>2.4986301369863013</v>
      </c>
      <c r="AU577" s="193" t="s">
        <v>231</v>
      </c>
      <c r="AV577" s="194"/>
      <c r="AW577" s="166" t="s">
        <v>325</v>
      </c>
      <c r="AX577" s="166" t="s">
        <v>1509</v>
      </c>
      <c r="AY577" s="195" t="s">
        <v>8759</v>
      </c>
      <c r="AZ577" s="166" t="s">
        <v>234</v>
      </c>
      <c r="BB577" s="196"/>
    </row>
    <row r="578" spans="1:54" s="166" customFormat="1" ht="15" customHeight="1" x14ac:dyDescent="0.25">
      <c r="A578" s="182">
        <v>1072</v>
      </c>
      <c r="B578" s="555"/>
      <c r="C578" s="581"/>
      <c r="D578" s="700" t="s">
        <v>17139</v>
      </c>
      <c r="E578" s="166" t="s">
        <v>50</v>
      </c>
      <c r="F578" s="166" t="s">
        <v>1509</v>
      </c>
      <c r="G578" s="194" t="s">
        <v>8760</v>
      </c>
      <c r="H578" s="166" t="s">
        <v>8056</v>
      </c>
      <c r="I578" s="166" t="s">
        <v>8057</v>
      </c>
      <c r="J578" s="166" t="s">
        <v>958</v>
      </c>
      <c r="K578" s="166" t="s">
        <v>219</v>
      </c>
      <c r="L578" s="166" t="s">
        <v>316</v>
      </c>
      <c r="M578" s="166" t="s">
        <v>221</v>
      </c>
      <c r="N578" s="166" t="s">
        <v>222</v>
      </c>
      <c r="O578" s="166" t="s">
        <v>221</v>
      </c>
      <c r="P578" s="166" t="s">
        <v>222</v>
      </c>
      <c r="Q578" s="186">
        <v>2</v>
      </c>
      <c r="R578" s="186">
        <v>1.5</v>
      </c>
      <c r="S578" s="168">
        <v>3</v>
      </c>
      <c r="T578" s="59">
        <v>2</v>
      </c>
      <c r="U578" s="340"/>
      <c r="V578" s="340">
        <v>0</v>
      </c>
      <c r="W578" s="340"/>
      <c r="X578" s="340">
        <v>0</v>
      </c>
      <c r="Y578" s="183">
        <v>0</v>
      </c>
      <c r="Z578" s="183">
        <v>0</v>
      </c>
      <c r="AA578" s="183">
        <v>0</v>
      </c>
      <c r="AB578" s="166" t="s">
        <v>7530</v>
      </c>
      <c r="AC578" s="166" t="s">
        <v>8761</v>
      </c>
      <c r="AD578" s="228" t="s">
        <v>8762</v>
      </c>
      <c r="AE578" s="201" t="s">
        <v>8060</v>
      </c>
      <c r="AF578" s="166" t="s">
        <v>8763</v>
      </c>
      <c r="AG578" s="166" t="s">
        <v>8764</v>
      </c>
      <c r="AH578" s="201" t="s">
        <v>5869</v>
      </c>
      <c r="AI578" s="166" t="s">
        <v>8761</v>
      </c>
      <c r="AJ578" s="165">
        <v>1035005908024</v>
      </c>
      <c r="AK578" s="203" t="s">
        <v>8758</v>
      </c>
      <c r="AL578" s="186">
        <v>0.76</v>
      </c>
      <c r="AM578" s="184">
        <v>114</v>
      </c>
      <c r="AN578" s="186">
        <v>0.23736986301369864</v>
      </c>
      <c r="AO578" s="186">
        <v>0</v>
      </c>
      <c r="AP578" s="187">
        <v>0.23736986301369864</v>
      </c>
      <c r="AQ578" s="186">
        <v>0.23736986301369864</v>
      </c>
      <c r="AR578" s="186">
        <v>0</v>
      </c>
      <c r="AS578" s="186">
        <v>0.23736986301369864</v>
      </c>
      <c r="AT578" s="186">
        <v>7.1210958904109596</v>
      </c>
      <c r="AU578" s="193" t="s">
        <v>231</v>
      </c>
      <c r="AV578" s="194"/>
      <c r="AW578" s="166" t="s">
        <v>325</v>
      </c>
      <c r="AX578" s="166" t="s">
        <v>1509</v>
      </c>
      <c r="AY578" s="195" t="s">
        <v>8765</v>
      </c>
      <c r="AZ578" s="166" t="s">
        <v>234</v>
      </c>
      <c r="BB578" s="196"/>
    </row>
    <row r="579" spans="1:54" s="166" customFormat="1" ht="15" customHeight="1" x14ac:dyDescent="0.25">
      <c r="A579" s="182">
        <v>1073</v>
      </c>
      <c r="B579" s="555"/>
      <c r="C579" s="581"/>
      <c r="D579" s="700" t="s">
        <v>17139</v>
      </c>
      <c r="E579" s="166" t="s">
        <v>50</v>
      </c>
      <c r="F579" s="166" t="s">
        <v>1509</v>
      </c>
      <c r="G579" s="194" t="s">
        <v>8766</v>
      </c>
      <c r="H579" s="166" t="s">
        <v>8767</v>
      </c>
      <c r="I579" s="166" t="s">
        <v>8768</v>
      </c>
      <c r="J579" s="166" t="s">
        <v>958</v>
      </c>
      <c r="K579" s="166" t="s">
        <v>219</v>
      </c>
      <c r="L579" s="166" t="s">
        <v>316</v>
      </c>
      <c r="M579" s="166" t="s">
        <v>317</v>
      </c>
      <c r="N579" s="166">
        <v>0</v>
      </c>
      <c r="O579" s="166" t="s">
        <v>317</v>
      </c>
      <c r="P579" s="166">
        <v>0</v>
      </c>
      <c r="Q579" s="186">
        <v>5</v>
      </c>
      <c r="R579" s="186">
        <v>1.5</v>
      </c>
      <c r="S579" s="168">
        <v>7.5</v>
      </c>
      <c r="T579" s="59">
        <v>0</v>
      </c>
      <c r="U579" s="340"/>
      <c r="V579" s="340">
        <v>0</v>
      </c>
      <c r="W579" s="340"/>
      <c r="X579" s="340">
        <v>1</v>
      </c>
      <c r="Y579" s="183">
        <v>0</v>
      </c>
      <c r="Z579" s="183">
        <v>0</v>
      </c>
      <c r="AA579" s="183">
        <v>0</v>
      </c>
      <c r="AB579" s="166" t="s">
        <v>8033</v>
      </c>
      <c r="AC579" s="166" t="s">
        <v>8769</v>
      </c>
      <c r="AD579" s="228" t="s">
        <v>8770</v>
      </c>
      <c r="AE579" s="201" t="s">
        <v>8506</v>
      </c>
      <c r="AF579" s="166" t="s">
        <v>8771</v>
      </c>
      <c r="AG579" s="166" t="s">
        <v>8772</v>
      </c>
      <c r="AH579" s="201" t="s">
        <v>8509</v>
      </c>
      <c r="AI579" s="166" t="s">
        <v>8769</v>
      </c>
      <c r="AJ579" s="165">
        <v>1035005900412</v>
      </c>
      <c r="AK579" s="203" t="s">
        <v>8037</v>
      </c>
      <c r="AL579" s="186">
        <v>0.76</v>
      </c>
      <c r="AM579" s="184">
        <v>230</v>
      </c>
      <c r="AN579" s="186">
        <v>0.47890410958904112</v>
      </c>
      <c r="AO579" s="186">
        <v>0</v>
      </c>
      <c r="AP579" s="187">
        <v>0.47890410958904112</v>
      </c>
      <c r="AQ579" s="186">
        <v>0.47890410958904112</v>
      </c>
      <c r="AR579" s="186">
        <v>0</v>
      </c>
      <c r="AS579" s="186">
        <v>0.47890410958904112</v>
      </c>
      <c r="AT579" s="186">
        <v>14.367123287671234</v>
      </c>
      <c r="AU579" s="193" t="s">
        <v>231</v>
      </c>
      <c r="AV579" s="194"/>
      <c r="AW579" s="166" t="s">
        <v>325</v>
      </c>
      <c r="AX579" s="166" t="s">
        <v>1509</v>
      </c>
      <c r="AY579" s="195" t="s">
        <v>8773</v>
      </c>
      <c r="AZ579" s="166" t="s">
        <v>234</v>
      </c>
      <c r="BB579" s="196"/>
    </row>
    <row r="580" spans="1:54" s="166" customFormat="1" ht="15" customHeight="1" x14ac:dyDescent="0.25">
      <c r="A580" s="182">
        <v>1074</v>
      </c>
      <c r="B580" s="555"/>
      <c r="C580" s="581"/>
      <c r="D580" s="700" t="s">
        <v>17139</v>
      </c>
      <c r="E580" s="166" t="s">
        <v>51</v>
      </c>
      <c r="F580" s="166" t="s">
        <v>1509</v>
      </c>
      <c r="G580" s="194" t="s">
        <v>8774</v>
      </c>
      <c r="H580" s="166" t="s">
        <v>8775</v>
      </c>
      <c r="I580" s="166" t="s">
        <v>8776</v>
      </c>
      <c r="K580" s="166" t="s">
        <v>219</v>
      </c>
      <c r="L580" s="166" t="s">
        <v>316</v>
      </c>
      <c r="M580" s="166" t="s">
        <v>317</v>
      </c>
      <c r="N580" s="166">
        <v>0</v>
      </c>
      <c r="O580" s="166" t="s">
        <v>317</v>
      </c>
      <c r="P580" s="166">
        <v>0</v>
      </c>
      <c r="Q580" s="186">
        <v>2</v>
      </c>
      <c r="R580" s="186">
        <v>2</v>
      </c>
      <c r="S580" s="168">
        <v>4</v>
      </c>
      <c r="T580" s="59">
        <v>3</v>
      </c>
      <c r="U580" s="340"/>
      <c r="V580" s="340">
        <v>0</v>
      </c>
      <c r="W580" s="340"/>
      <c r="X580" s="340">
        <v>0</v>
      </c>
      <c r="Y580" s="183"/>
      <c r="Z580" s="183">
        <v>1</v>
      </c>
      <c r="AA580" s="183"/>
      <c r="AB580" s="166" t="s">
        <v>1509</v>
      </c>
      <c r="AC580" s="166" t="s">
        <v>8777</v>
      </c>
      <c r="AD580" s="228" t="s">
        <v>8778</v>
      </c>
      <c r="AE580" s="166" t="s">
        <v>8779</v>
      </c>
      <c r="AF580" s="166" t="s">
        <v>8780</v>
      </c>
      <c r="AG580" s="166" t="s">
        <v>8781</v>
      </c>
      <c r="AH580" s="166" t="s">
        <v>8782</v>
      </c>
      <c r="AI580" s="166" t="s">
        <v>8783</v>
      </c>
      <c r="AJ580" s="165" t="s">
        <v>8778</v>
      </c>
      <c r="AK580" s="203" t="s">
        <v>8037</v>
      </c>
      <c r="AL580" s="167">
        <v>0.76</v>
      </c>
      <c r="AM580" s="184">
        <v>97</v>
      </c>
      <c r="AN580" s="186">
        <v>0.20197260273972603</v>
      </c>
      <c r="AO580" s="186">
        <v>0</v>
      </c>
      <c r="AP580" s="187">
        <v>0.20197260273972603</v>
      </c>
      <c r="AQ580" s="186">
        <v>0.20197260273972603</v>
      </c>
      <c r="AR580" s="186">
        <v>0</v>
      </c>
      <c r="AS580" s="186">
        <v>0.20197260273972603</v>
      </c>
      <c r="AT580" s="186">
        <v>6.0591780821917807</v>
      </c>
      <c r="AU580" s="193" t="s">
        <v>231</v>
      </c>
      <c r="AV580" s="194"/>
      <c r="AW580" s="166" t="s">
        <v>325</v>
      </c>
      <c r="AX580" s="166" t="s">
        <v>1509</v>
      </c>
      <c r="AY580" s="195" t="s">
        <v>8784</v>
      </c>
      <c r="AZ580" s="166" t="s">
        <v>234</v>
      </c>
      <c r="BB580" s="196"/>
    </row>
    <row r="581" spans="1:54" s="166" customFormat="1" ht="15" customHeight="1" x14ac:dyDescent="0.25">
      <c r="A581" s="182">
        <v>1075</v>
      </c>
      <c r="B581" s="555"/>
      <c r="C581" s="581"/>
      <c r="D581" s="700" t="s">
        <v>17139</v>
      </c>
      <c r="E581" s="166" t="s">
        <v>51</v>
      </c>
      <c r="F581" s="166" t="s">
        <v>1509</v>
      </c>
      <c r="G581" s="194" t="s">
        <v>8785</v>
      </c>
      <c r="H581" s="166" t="s">
        <v>8786</v>
      </c>
      <c r="I581" s="166" t="s">
        <v>8787</v>
      </c>
      <c r="K581" s="166" t="s">
        <v>219</v>
      </c>
      <c r="L581" s="166" t="s">
        <v>6429</v>
      </c>
      <c r="M581" s="166" t="s">
        <v>221</v>
      </c>
      <c r="N581" s="166" t="s">
        <v>879</v>
      </c>
      <c r="O581" s="166" t="s">
        <v>317</v>
      </c>
      <c r="P581" s="166">
        <v>0</v>
      </c>
      <c r="Q581" s="186">
        <v>5</v>
      </c>
      <c r="R581" s="186">
        <v>1.5</v>
      </c>
      <c r="S581" s="168">
        <v>7.5</v>
      </c>
      <c r="T581" s="59">
        <v>4</v>
      </c>
      <c r="U581" s="340"/>
      <c r="V581" s="340">
        <v>0</v>
      </c>
      <c r="W581" s="340"/>
      <c r="X581" s="340">
        <v>0</v>
      </c>
      <c r="Y581" s="183"/>
      <c r="Z581" s="183">
        <v>1</v>
      </c>
      <c r="AA581" s="183"/>
      <c r="AB581" s="166" t="s">
        <v>1509</v>
      </c>
      <c r="AC581" s="166" t="s">
        <v>8788</v>
      </c>
      <c r="AD581" s="166" t="s">
        <v>8789</v>
      </c>
      <c r="AE581" s="166" t="s">
        <v>4158</v>
      </c>
      <c r="AF581" s="166" t="s">
        <v>8790</v>
      </c>
      <c r="AG581" s="198" t="s">
        <v>8791</v>
      </c>
      <c r="AH581" s="166" t="s">
        <v>8792</v>
      </c>
      <c r="AI581" s="166" t="s">
        <v>8788</v>
      </c>
      <c r="AJ581" s="165" t="s">
        <v>8789</v>
      </c>
      <c r="AK581" s="203" t="s">
        <v>1509</v>
      </c>
      <c r="AL581" s="167">
        <v>0.76</v>
      </c>
      <c r="AM581" s="184">
        <v>136</v>
      </c>
      <c r="AN581" s="186">
        <v>0.28317808219178081</v>
      </c>
      <c r="AO581" s="186">
        <v>0</v>
      </c>
      <c r="AP581" s="187">
        <v>0.28317808219178081</v>
      </c>
      <c r="AQ581" s="186">
        <v>0.28317808219178081</v>
      </c>
      <c r="AR581" s="186">
        <v>0</v>
      </c>
      <c r="AS581" s="186">
        <v>0.28317808219178081</v>
      </c>
      <c r="AT581" s="186">
        <v>8.4953424657534242</v>
      </c>
      <c r="AU581" s="193" t="s">
        <v>231</v>
      </c>
      <c r="AV581" s="194"/>
      <c r="AW581" s="166" t="s">
        <v>325</v>
      </c>
      <c r="AX581" s="166" t="s">
        <v>1509</v>
      </c>
      <c r="AY581" s="195" t="s">
        <v>8793</v>
      </c>
      <c r="AZ581" s="166" t="s">
        <v>234</v>
      </c>
      <c r="BB581" s="196"/>
    </row>
    <row r="582" spans="1:54" s="166" customFormat="1" ht="15" customHeight="1" x14ac:dyDescent="0.25">
      <c r="A582" s="182">
        <v>1076</v>
      </c>
      <c r="B582" s="555"/>
      <c r="C582" s="581"/>
      <c r="D582" s="700" t="s">
        <v>17139</v>
      </c>
      <c r="E582" s="166" t="s">
        <v>51</v>
      </c>
      <c r="F582" s="166" t="s">
        <v>1509</v>
      </c>
      <c r="G582" s="194" t="s">
        <v>8794</v>
      </c>
      <c r="H582" s="166" t="s">
        <v>8795</v>
      </c>
      <c r="I582" s="166" t="s">
        <v>8796</v>
      </c>
      <c r="K582" s="166" t="s">
        <v>732</v>
      </c>
      <c r="L582" s="166">
        <v>0</v>
      </c>
      <c r="M582" s="166" t="s">
        <v>317</v>
      </c>
      <c r="N582" s="166">
        <v>0</v>
      </c>
      <c r="O582" s="166" t="s">
        <v>317</v>
      </c>
      <c r="P582" s="166">
        <v>0</v>
      </c>
      <c r="Q582" s="186">
        <v>7</v>
      </c>
      <c r="R582" s="186">
        <v>1.5</v>
      </c>
      <c r="S582" s="168">
        <v>10.5</v>
      </c>
      <c r="T582" s="59">
        <v>6</v>
      </c>
      <c r="U582" s="340"/>
      <c r="V582" s="340">
        <v>0</v>
      </c>
      <c r="W582" s="340"/>
      <c r="X582" s="340">
        <v>0</v>
      </c>
      <c r="Y582" s="183"/>
      <c r="Z582" s="183">
        <v>1</v>
      </c>
      <c r="AA582" s="183"/>
      <c r="AB582" s="166" t="s">
        <v>8033</v>
      </c>
      <c r="AC582" s="166" t="s">
        <v>8797</v>
      </c>
      <c r="AD582" s="228" t="s">
        <v>8798</v>
      </c>
      <c r="AE582" s="166" t="s">
        <v>8799</v>
      </c>
      <c r="AF582" s="166" t="s">
        <v>8800</v>
      </c>
      <c r="AG582" s="198" t="s">
        <v>8801</v>
      </c>
      <c r="AH582" s="166" t="s">
        <v>8802</v>
      </c>
      <c r="AI582" s="166" t="s">
        <v>8797</v>
      </c>
      <c r="AJ582" s="165" t="s">
        <v>8798</v>
      </c>
      <c r="AK582" s="203" t="s">
        <v>8037</v>
      </c>
      <c r="AL582" s="167">
        <v>0.76</v>
      </c>
      <c r="AM582" s="184">
        <v>176</v>
      </c>
      <c r="AN582" s="186">
        <v>0.36646575342465754</v>
      </c>
      <c r="AO582" s="186">
        <v>0</v>
      </c>
      <c r="AP582" s="187">
        <v>0.36646575342465754</v>
      </c>
      <c r="AQ582" s="186">
        <v>0.36646575342465754</v>
      </c>
      <c r="AR582" s="186">
        <v>0</v>
      </c>
      <c r="AS582" s="186">
        <v>0.36646575342465754</v>
      </c>
      <c r="AT582" s="186">
        <v>10.993972602739726</v>
      </c>
      <c r="AU582" s="193" t="s">
        <v>231</v>
      </c>
      <c r="AV582" s="194"/>
      <c r="AW582" s="166" t="s">
        <v>325</v>
      </c>
      <c r="AX582" s="166" t="s">
        <v>1509</v>
      </c>
      <c r="AY582" s="195" t="s">
        <v>8803</v>
      </c>
      <c r="AZ582" s="166" t="s">
        <v>234</v>
      </c>
      <c r="BB582" s="196"/>
    </row>
    <row r="583" spans="1:54" s="166" customFormat="1" ht="15" customHeight="1" x14ac:dyDescent="0.25">
      <c r="A583" s="182">
        <v>1077</v>
      </c>
      <c r="B583" s="555"/>
      <c r="C583" s="581"/>
      <c r="D583" s="700" t="s">
        <v>17139</v>
      </c>
      <c r="E583" s="166" t="s">
        <v>51</v>
      </c>
      <c r="F583" s="166" t="s">
        <v>1509</v>
      </c>
      <c r="G583" s="194" t="s">
        <v>8804</v>
      </c>
      <c r="H583" s="166" t="s">
        <v>8805</v>
      </c>
      <c r="I583" s="166" t="s">
        <v>8806</v>
      </c>
      <c r="K583" s="166" t="s">
        <v>732</v>
      </c>
      <c r="L583" s="166">
        <v>0</v>
      </c>
      <c r="M583" s="166" t="s">
        <v>317</v>
      </c>
      <c r="N583" s="166">
        <v>0</v>
      </c>
      <c r="O583" s="166" t="s">
        <v>317</v>
      </c>
      <c r="P583" s="166">
        <v>0</v>
      </c>
      <c r="Q583" s="186">
        <v>2</v>
      </c>
      <c r="R583" s="186">
        <v>2</v>
      </c>
      <c r="S583" s="168">
        <v>4</v>
      </c>
      <c r="T583" s="59">
        <v>1</v>
      </c>
      <c r="U583" s="340"/>
      <c r="V583" s="340">
        <v>0</v>
      </c>
      <c r="W583" s="340"/>
      <c r="X583" s="340">
        <v>0</v>
      </c>
      <c r="Y583" s="183"/>
      <c r="Z583" s="183">
        <v>1</v>
      </c>
      <c r="AA583" s="183"/>
      <c r="AB583" s="166" t="s">
        <v>1509</v>
      </c>
      <c r="AC583" s="166" t="s">
        <v>8807</v>
      </c>
      <c r="AD583" s="228" t="s">
        <v>8808</v>
      </c>
      <c r="AE583" s="166" t="s">
        <v>8809</v>
      </c>
      <c r="AF583" s="270">
        <v>89257981524</v>
      </c>
      <c r="AG583" s="198" t="s">
        <v>8810</v>
      </c>
      <c r="AH583" s="166" t="s">
        <v>8811</v>
      </c>
      <c r="AI583" s="166" t="s">
        <v>8807</v>
      </c>
      <c r="AJ583" s="165" t="s">
        <v>8808</v>
      </c>
      <c r="AK583" s="203" t="s">
        <v>1509</v>
      </c>
      <c r="AL583" s="167">
        <v>0.76</v>
      </c>
      <c r="AM583" s="184">
        <v>48</v>
      </c>
      <c r="AN583" s="186">
        <v>2.1000000000000001E-2</v>
      </c>
      <c r="AO583" s="186">
        <v>0</v>
      </c>
      <c r="AP583" s="187">
        <v>2.1000000000000001E-2</v>
      </c>
      <c r="AQ583" s="186">
        <v>2.1000000000000001E-2</v>
      </c>
      <c r="AR583" s="186">
        <v>0</v>
      </c>
      <c r="AS583" s="186">
        <v>2.1000000000000001E-2</v>
      </c>
      <c r="AT583" s="186">
        <v>0.63</v>
      </c>
      <c r="AU583" s="193" t="s">
        <v>231</v>
      </c>
      <c r="AV583" s="194"/>
      <c r="AW583" s="166" t="s">
        <v>325</v>
      </c>
      <c r="AX583" s="166" t="s">
        <v>1509</v>
      </c>
      <c r="AY583" s="195" t="s">
        <v>8812</v>
      </c>
      <c r="AZ583" s="166" t="s">
        <v>234</v>
      </c>
      <c r="BB583" s="196"/>
    </row>
    <row r="584" spans="1:54" s="166" customFormat="1" ht="15" customHeight="1" x14ac:dyDescent="0.25">
      <c r="A584" s="182">
        <v>1078</v>
      </c>
      <c r="B584" s="555"/>
      <c r="C584" s="581"/>
      <c r="D584" s="700" t="s">
        <v>17139</v>
      </c>
      <c r="E584" s="166" t="s">
        <v>51</v>
      </c>
      <c r="F584" s="166" t="s">
        <v>1509</v>
      </c>
      <c r="G584" s="194" t="s">
        <v>8813</v>
      </c>
      <c r="H584" s="166" t="s">
        <v>8814</v>
      </c>
      <c r="I584" s="166" t="s">
        <v>8815</v>
      </c>
      <c r="K584" s="166" t="s">
        <v>732</v>
      </c>
      <c r="L584" s="166">
        <v>0</v>
      </c>
      <c r="M584" s="166" t="s">
        <v>221</v>
      </c>
      <c r="N584" s="166" t="s">
        <v>222</v>
      </c>
      <c r="O584" s="166" t="s">
        <v>317</v>
      </c>
      <c r="P584" s="166">
        <v>0</v>
      </c>
      <c r="Q584" s="186">
        <v>4</v>
      </c>
      <c r="R584" s="186">
        <v>1.5</v>
      </c>
      <c r="S584" s="168">
        <v>6</v>
      </c>
      <c r="T584" s="59">
        <v>3</v>
      </c>
      <c r="U584" s="340"/>
      <c r="V584" s="340">
        <v>0</v>
      </c>
      <c r="W584" s="340"/>
      <c r="X584" s="340">
        <v>0</v>
      </c>
      <c r="Y584" s="183"/>
      <c r="Z584" s="183">
        <v>1</v>
      </c>
      <c r="AA584" s="183"/>
      <c r="AB584" s="166" t="s">
        <v>1509</v>
      </c>
      <c r="AC584" s="166" t="s">
        <v>8816</v>
      </c>
      <c r="AD584" s="228" t="s">
        <v>8817</v>
      </c>
      <c r="AE584" s="166" t="s">
        <v>8809</v>
      </c>
      <c r="AF584" s="166" t="s">
        <v>8818</v>
      </c>
      <c r="AG584" s="198" t="s">
        <v>8819</v>
      </c>
      <c r="AH584" s="166" t="s">
        <v>8811</v>
      </c>
      <c r="AI584" s="166" t="s">
        <v>8820</v>
      </c>
      <c r="AJ584" s="165" t="s">
        <v>8817</v>
      </c>
      <c r="AK584" s="203" t="s">
        <v>1509</v>
      </c>
      <c r="AL584" s="167">
        <v>0.76</v>
      </c>
      <c r="AM584" s="184">
        <v>92</v>
      </c>
      <c r="AN584" s="186">
        <v>0.19156164383561644</v>
      </c>
      <c r="AO584" s="186">
        <v>0</v>
      </c>
      <c r="AP584" s="187">
        <v>0.19156164383561644</v>
      </c>
      <c r="AQ584" s="186">
        <v>0.19156164383561644</v>
      </c>
      <c r="AR584" s="186">
        <v>0</v>
      </c>
      <c r="AS584" s="186">
        <v>0.19156164383561644</v>
      </c>
      <c r="AT584" s="186">
        <v>5.7468493150684932</v>
      </c>
      <c r="AU584" s="193" t="s">
        <v>231</v>
      </c>
      <c r="AV584" s="194"/>
      <c r="AW584" s="166" t="s">
        <v>325</v>
      </c>
      <c r="AX584" s="166" t="s">
        <v>1509</v>
      </c>
      <c r="AY584" s="195" t="s">
        <v>8821</v>
      </c>
      <c r="AZ584" s="166" t="s">
        <v>234</v>
      </c>
      <c r="BB584" s="196"/>
    </row>
    <row r="585" spans="1:54" s="166" customFormat="1" ht="15" customHeight="1" x14ac:dyDescent="0.25">
      <c r="A585" s="182">
        <v>1079</v>
      </c>
      <c r="B585" s="555"/>
      <c r="C585" s="581"/>
      <c r="D585" s="700" t="s">
        <v>17138</v>
      </c>
      <c r="E585" s="166" t="s">
        <v>51</v>
      </c>
      <c r="F585" s="166" t="s">
        <v>1509</v>
      </c>
      <c r="G585" s="194" t="s">
        <v>8822</v>
      </c>
      <c r="H585" s="166" t="s">
        <v>8823</v>
      </c>
      <c r="I585" s="166" t="s">
        <v>8824</v>
      </c>
      <c r="K585" s="166" t="s">
        <v>732</v>
      </c>
      <c r="L585" s="166">
        <v>0</v>
      </c>
      <c r="M585" s="166" t="s">
        <v>317</v>
      </c>
      <c r="N585" s="166">
        <v>0</v>
      </c>
      <c r="O585" s="166" t="s">
        <v>317</v>
      </c>
      <c r="P585" s="166">
        <v>0</v>
      </c>
      <c r="Q585" s="186">
        <v>6</v>
      </c>
      <c r="R585" s="186">
        <v>3</v>
      </c>
      <c r="S585" s="168">
        <v>18</v>
      </c>
      <c r="T585" s="59">
        <v>3</v>
      </c>
      <c r="U585" s="340"/>
      <c r="V585" s="340">
        <v>0</v>
      </c>
      <c r="W585" s="340"/>
      <c r="X585" s="340">
        <v>0</v>
      </c>
      <c r="Y585" s="183"/>
      <c r="Z585" s="183">
        <v>1</v>
      </c>
      <c r="AA585" s="183"/>
      <c r="AB585" s="166" t="s">
        <v>1509</v>
      </c>
      <c r="AC585" s="166" t="s">
        <v>8825</v>
      </c>
      <c r="AD585" s="228" t="s">
        <v>8826</v>
      </c>
      <c r="AE585" s="166" t="s">
        <v>8827</v>
      </c>
      <c r="AF585" s="166" t="s">
        <v>8828</v>
      </c>
      <c r="AG585" s="198" t="s">
        <v>8829</v>
      </c>
      <c r="AH585" s="166" t="s">
        <v>8830</v>
      </c>
      <c r="AI585" s="166" t="s">
        <v>8831</v>
      </c>
      <c r="AJ585" s="165" t="s">
        <v>8826</v>
      </c>
      <c r="AK585" s="203" t="s">
        <v>1509</v>
      </c>
      <c r="AL585" s="167">
        <v>0.76</v>
      </c>
      <c r="AM585" s="184">
        <v>138</v>
      </c>
      <c r="AN585" s="186">
        <v>0.28734246575342465</v>
      </c>
      <c r="AO585" s="186">
        <v>0</v>
      </c>
      <c r="AP585" s="187">
        <v>0.28734246575342465</v>
      </c>
      <c r="AQ585" s="186">
        <v>0.28734246575342465</v>
      </c>
      <c r="AR585" s="186">
        <v>0</v>
      </c>
      <c r="AS585" s="186">
        <v>0.28734246575342465</v>
      </c>
      <c r="AT585" s="186">
        <v>8.6202739726027389</v>
      </c>
      <c r="AU585" s="193" t="s">
        <v>231</v>
      </c>
      <c r="AV585" s="194"/>
      <c r="AW585" s="166" t="s">
        <v>325</v>
      </c>
      <c r="AX585" s="166" t="s">
        <v>1509</v>
      </c>
      <c r="AY585" s="195" t="s">
        <v>8832</v>
      </c>
      <c r="AZ585" s="166" t="s">
        <v>234</v>
      </c>
      <c r="BB585" s="196"/>
    </row>
    <row r="586" spans="1:54" s="519" customFormat="1" ht="25.5" customHeight="1" x14ac:dyDescent="0.25">
      <c r="A586" s="518">
        <v>1080</v>
      </c>
      <c r="B586" s="557" t="s">
        <v>17088</v>
      </c>
      <c r="C586" s="664" t="s">
        <v>17090</v>
      </c>
      <c r="D586" s="701">
        <v>2020</v>
      </c>
      <c r="E586" s="519" t="s">
        <v>51</v>
      </c>
      <c r="F586" s="519" t="s">
        <v>1509</v>
      </c>
      <c r="G586" s="530" t="s">
        <v>8833</v>
      </c>
      <c r="H586" s="519" t="s">
        <v>8834</v>
      </c>
      <c r="I586" s="519" t="s">
        <v>8835</v>
      </c>
      <c r="K586" s="519" t="s">
        <v>732</v>
      </c>
      <c r="L586" s="519">
        <v>0</v>
      </c>
      <c r="M586" s="519" t="s">
        <v>221</v>
      </c>
      <c r="N586" s="610" t="s">
        <v>222</v>
      </c>
      <c r="O586" s="519" t="s">
        <v>221</v>
      </c>
      <c r="P586" s="610" t="s">
        <v>222</v>
      </c>
      <c r="Q586" s="520">
        <v>2</v>
      </c>
      <c r="R586" s="520">
        <v>1.5</v>
      </c>
      <c r="S586" s="521">
        <v>3</v>
      </c>
      <c r="T586" s="522">
        <v>1</v>
      </c>
      <c r="U586" s="523"/>
      <c r="V586" s="523">
        <v>0</v>
      </c>
      <c r="W586" s="523"/>
      <c r="X586" s="523">
        <v>0</v>
      </c>
      <c r="Y586" s="524"/>
      <c r="Z586" s="524">
        <v>1</v>
      </c>
      <c r="AA586" s="524"/>
      <c r="AB586" s="519" t="s">
        <v>1509</v>
      </c>
      <c r="AC586" s="519" t="s">
        <v>8836</v>
      </c>
      <c r="AD586" s="622" t="s">
        <v>8837</v>
      </c>
      <c r="AE586" s="519" t="s">
        <v>1516</v>
      </c>
      <c r="AF586" s="519" t="s">
        <v>8838</v>
      </c>
      <c r="AG586" s="573" t="s">
        <v>8839</v>
      </c>
      <c r="AH586" s="519" t="s">
        <v>1506</v>
      </c>
      <c r="AI586" s="519" t="s">
        <v>8836</v>
      </c>
      <c r="AJ586" s="526" t="s">
        <v>8837</v>
      </c>
      <c r="AK586" s="608" t="s">
        <v>1509</v>
      </c>
      <c r="AL586" s="527">
        <v>0.76</v>
      </c>
      <c r="AM586" s="648">
        <v>88</v>
      </c>
      <c r="AN586" s="520">
        <v>0.18323287671232877</v>
      </c>
      <c r="AO586" s="520">
        <v>0</v>
      </c>
      <c r="AP586" s="528">
        <v>0.18323287671232877</v>
      </c>
      <c r="AQ586" s="520">
        <v>0.18323287671232877</v>
      </c>
      <c r="AR586" s="520">
        <v>0</v>
      </c>
      <c r="AS586" s="520">
        <v>0.18323287671232877</v>
      </c>
      <c r="AT586" s="520">
        <v>5.496986301369863</v>
      </c>
      <c r="AU586" s="529" t="s">
        <v>231</v>
      </c>
      <c r="AV586" s="530" t="s">
        <v>431</v>
      </c>
      <c r="AW586" s="519" t="s">
        <v>325</v>
      </c>
      <c r="AX586" s="519" t="s">
        <v>1509</v>
      </c>
      <c r="AY586" s="531" t="s">
        <v>8840</v>
      </c>
      <c r="AZ586" s="519" t="s">
        <v>234</v>
      </c>
      <c r="BB586" s="533"/>
    </row>
    <row r="587" spans="1:54" s="166" customFormat="1" ht="15" customHeight="1" x14ac:dyDescent="0.25">
      <c r="A587" s="182">
        <v>1081</v>
      </c>
      <c r="B587" s="555"/>
      <c r="C587" s="581"/>
      <c r="D587" s="700" t="s">
        <v>17138</v>
      </c>
      <c r="E587" s="166" t="s">
        <v>51</v>
      </c>
      <c r="F587" s="166" t="s">
        <v>1509</v>
      </c>
      <c r="G587" s="194" t="s">
        <v>8841</v>
      </c>
      <c r="H587" s="166" t="s">
        <v>8842</v>
      </c>
      <c r="I587" s="166" t="s">
        <v>8843</v>
      </c>
      <c r="K587" s="166" t="s">
        <v>732</v>
      </c>
      <c r="L587" s="166">
        <v>0</v>
      </c>
      <c r="M587" s="166" t="s">
        <v>317</v>
      </c>
      <c r="N587" s="166">
        <v>0</v>
      </c>
      <c r="O587" s="166" t="s">
        <v>317</v>
      </c>
      <c r="P587" s="166">
        <v>0</v>
      </c>
      <c r="Q587" s="186">
        <v>5</v>
      </c>
      <c r="R587" s="186">
        <v>2</v>
      </c>
      <c r="S587" s="168">
        <v>10</v>
      </c>
      <c r="T587" s="59">
        <v>4</v>
      </c>
      <c r="U587" s="340"/>
      <c r="V587" s="340">
        <v>0</v>
      </c>
      <c r="W587" s="340"/>
      <c r="X587" s="340">
        <v>2</v>
      </c>
      <c r="Y587" s="183"/>
      <c r="Z587" s="183">
        <v>1</v>
      </c>
      <c r="AA587" s="183"/>
      <c r="AB587" s="166" t="s">
        <v>1509</v>
      </c>
      <c r="AC587" s="166" t="s">
        <v>8844</v>
      </c>
      <c r="AD587" s="228" t="s">
        <v>8845</v>
      </c>
      <c r="AE587" s="166" t="s">
        <v>8827</v>
      </c>
      <c r="AF587" s="166" t="s">
        <v>8846</v>
      </c>
      <c r="AG587" s="198" t="s">
        <v>8847</v>
      </c>
      <c r="AH587" s="166" t="s">
        <v>8830</v>
      </c>
      <c r="AI587" s="166" t="s">
        <v>8844</v>
      </c>
      <c r="AJ587" s="165" t="s">
        <v>8845</v>
      </c>
      <c r="AK587" s="203" t="s">
        <v>1509</v>
      </c>
      <c r="AL587" s="167">
        <v>0.76</v>
      </c>
      <c r="AM587" s="184">
        <v>183</v>
      </c>
      <c r="AN587" s="186">
        <v>0.38104109589041102</v>
      </c>
      <c r="AO587" s="186">
        <v>0</v>
      </c>
      <c r="AP587" s="187">
        <v>0.38104109589041102</v>
      </c>
      <c r="AQ587" s="186">
        <v>0.38104109589041102</v>
      </c>
      <c r="AR587" s="186">
        <v>0</v>
      </c>
      <c r="AS587" s="186">
        <v>0.38104109589041102</v>
      </c>
      <c r="AT587" s="186">
        <v>11.431232876712331</v>
      </c>
      <c r="AU587" s="193" t="s">
        <v>231</v>
      </c>
      <c r="AV587" s="194"/>
      <c r="AW587" s="166" t="s">
        <v>325</v>
      </c>
      <c r="AX587" s="166" t="s">
        <v>1509</v>
      </c>
      <c r="AY587" s="195" t="s">
        <v>8848</v>
      </c>
      <c r="AZ587" s="166" t="s">
        <v>234</v>
      </c>
      <c r="BB587" s="196"/>
    </row>
    <row r="588" spans="1:54" s="166" customFormat="1" ht="15" customHeight="1" x14ac:dyDescent="0.2">
      <c r="A588" s="182">
        <v>1082</v>
      </c>
      <c r="B588" s="555"/>
      <c r="C588" s="581"/>
      <c r="D588" s="700" t="s">
        <v>17138</v>
      </c>
      <c r="E588" s="166" t="s">
        <v>51</v>
      </c>
      <c r="F588" s="166" t="s">
        <v>1509</v>
      </c>
      <c r="G588" s="517" t="s">
        <v>8849</v>
      </c>
      <c r="H588" s="166" t="s">
        <v>8850</v>
      </c>
      <c r="I588" s="166" t="s">
        <v>8851</v>
      </c>
      <c r="K588" s="166" t="s">
        <v>732</v>
      </c>
      <c r="L588" s="166">
        <v>0</v>
      </c>
      <c r="M588" s="166" t="s">
        <v>317</v>
      </c>
      <c r="N588" s="166">
        <v>0</v>
      </c>
      <c r="O588" s="166" t="s">
        <v>317</v>
      </c>
      <c r="P588" s="166">
        <v>0</v>
      </c>
      <c r="Q588" s="186">
        <v>5</v>
      </c>
      <c r="R588" s="186">
        <v>2</v>
      </c>
      <c r="S588" s="168">
        <v>10</v>
      </c>
      <c r="T588" s="59">
        <v>0</v>
      </c>
      <c r="U588" s="340"/>
      <c r="V588" s="340">
        <v>0</v>
      </c>
      <c r="W588" s="340"/>
      <c r="X588" s="340">
        <v>1</v>
      </c>
      <c r="Y588" s="183">
        <v>1</v>
      </c>
      <c r="Z588" s="183">
        <v>1</v>
      </c>
      <c r="AA588" s="183"/>
      <c r="AB588" s="166" t="s">
        <v>1509</v>
      </c>
      <c r="AC588" s="166" t="s">
        <v>8852</v>
      </c>
      <c r="AD588" s="228" t="s">
        <v>8853</v>
      </c>
      <c r="AE588" s="166" t="s">
        <v>8854</v>
      </c>
      <c r="AF588" s="166" t="s">
        <v>8855</v>
      </c>
      <c r="AG588" s="166" t="s">
        <v>230</v>
      </c>
      <c r="AH588" s="166" t="s">
        <v>8830</v>
      </c>
      <c r="AI588" s="166" t="s">
        <v>8852</v>
      </c>
      <c r="AJ588" s="165" t="s">
        <v>8853</v>
      </c>
      <c r="AK588" s="203" t="s">
        <v>1509</v>
      </c>
      <c r="AL588" s="167">
        <v>0.76</v>
      </c>
      <c r="AM588" s="184">
        <v>88</v>
      </c>
      <c r="AN588" s="186">
        <v>0.18323287671232877</v>
      </c>
      <c r="AO588" s="186">
        <v>0</v>
      </c>
      <c r="AP588" s="187">
        <v>0.18323287671232877</v>
      </c>
      <c r="AQ588" s="186">
        <v>0.18323287671232877</v>
      </c>
      <c r="AR588" s="186">
        <v>0</v>
      </c>
      <c r="AS588" s="186">
        <v>0.18323287671232877</v>
      </c>
      <c r="AT588" s="186">
        <v>5.496986301369863</v>
      </c>
      <c r="AU588" s="193" t="s">
        <v>231</v>
      </c>
      <c r="AV588" s="194"/>
      <c r="AW588" s="166" t="s">
        <v>325</v>
      </c>
      <c r="AX588" s="166" t="s">
        <v>1509</v>
      </c>
      <c r="AY588" s="256" t="s">
        <v>8856</v>
      </c>
      <c r="AZ588" s="166" t="s">
        <v>234</v>
      </c>
      <c r="BB588" s="196"/>
    </row>
    <row r="589" spans="1:54" s="166" customFormat="1" ht="15" customHeight="1" x14ac:dyDescent="0.25">
      <c r="A589" s="182">
        <v>1083</v>
      </c>
      <c r="B589" s="555"/>
      <c r="C589" s="581"/>
      <c r="D589" s="700" t="s">
        <v>17138</v>
      </c>
      <c r="E589" s="166" t="s">
        <v>51</v>
      </c>
      <c r="F589" s="166" t="s">
        <v>1509</v>
      </c>
      <c r="G589" s="194" t="s">
        <v>8857</v>
      </c>
      <c r="H589" s="166" t="s">
        <v>8858</v>
      </c>
      <c r="I589" s="166" t="s">
        <v>8859</v>
      </c>
      <c r="K589" s="166" t="s">
        <v>732</v>
      </c>
      <c r="L589" s="166">
        <v>0</v>
      </c>
      <c r="M589" s="166" t="s">
        <v>317</v>
      </c>
      <c r="N589" s="166">
        <v>0</v>
      </c>
      <c r="O589" s="166" t="s">
        <v>317</v>
      </c>
      <c r="P589" s="166">
        <v>0</v>
      </c>
      <c r="Q589" s="186">
        <v>4</v>
      </c>
      <c r="R589" s="186">
        <v>1.5</v>
      </c>
      <c r="S589" s="168">
        <v>6</v>
      </c>
      <c r="T589" s="59">
        <v>5</v>
      </c>
      <c r="U589" s="340"/>
      <c r="V589" s="340">
        <v>0</v>
      </c>
      <c r="W589" s="340"/>
      <c r="X589" s="340">
        <v>0</v>
      </c>
      <c r="Y589" s="183"/>
      <c r="Z589" s="183">
        <v>1</v>
      </c>
      <c r="AA589" s="183"/>
      <c r="AB589" s="166" t="s">
        <v>318</v>
      </c>
      <c r="AC589" s="166" t="s">
        <v>8860</v>
      </c>
      <c r="AD589" s="228" t="s">
        <v>8861</v>
      </c>
      <c r="AE589" s="166" t="s">
        <v>8862</v>
      </c>
      <c r="AF589" s="166" t="s">
        <v>8863</v>
      </c>
      <c r="AG589" s="166" t="s">
        <v>8864</v>
      </c>
      <c r="AH589" s="166" t="s">
        <v>5977</v>
      </c>
      <c r="AI589" s="166" t="s">
        <v>8860</v>
      </c>
      <c r="AJ589" s="165" t="s">
        <v>8861</v>
      </c>
      <c r="AK589" s="203" t="s">
        <v>3734</v>
      </c>
      <c r="AL589" s="167">
        <v>0.76</v>
      </c>
      <c r="AM589" s="184">
        <v>102</v>
      </c>
      <c r="AN589" s="186">
        <v>0.21238356164383559</v>
      </c>
      <c r="AO589" s="186">
        <v>0</v>
      </c>
      <c r="AP589" s="187">
        <v>0.21238356164383559</v>
      </c>
      <c r="AQ589" s="186">
        <v>0.21238356164383559</v>
      </c>
      <c r="AR589" s="186">
        <v>0</v>
      </c>
      <c r="AS589" s="186">
        <v>0.21238356164383559</v>
      </c>
      <c r="AT589" s="186">
        <v>6.3715068493150682</v>
      </c>
      <c r="AU589" s="193" t="s">
        <v>231</v>
      </c>
      <c r="AV589" s="194"/>
      <c r="AW589" s="166" t="s">
        <v>325</v>
      </c>
      <c r="AX589" s="166" t="s">
        <v>1509</v>
      </c>
      <c r="AY589" s="195" t="s">
        <v>8865</v>
      </c>
      <c r="AZ589" s="166" t="s">
        <v>234</v>
      </c>
      <c r="BB589" s="196"/>
    </row>
    <row r="590" spans="1:54" s="166" customFormat="1" ht="15" customHeight="1" x14ac:dyDescent="0.25">
      <c r="A590" s="182">
        <v>1084</v>
      </c>
      <c r="B590" s="555"/>
      <c r="C590" s="581"/>
      <c r="D590" s="700" t="s">
        <v>17138</v>
      </c>
      <c r="E590" s="166" t="s">
        <v>51</v>
      </c>
      <c r="F590" s="166" t="s">
        <v>1509</v>
      </c>
      <c r="G590" s="194" t="s">
        <v>8866</v>
      </c>
      <c r="H590" s="166" t="s">
        <v>8867</v>
      </c>
      <c r="I590" s="166" t="s">
        <v>8868</v>
      </c>
      <c r="K590" s="166" t="s">
        <v>219</v>
      </c>
      <c r="L590" s="166" t="s">
        <v>220</v>
      </c>
      <c r="M590" s="166" t="s">
        <v>221</v>
      </c>
      <c r="N590" s="166" t="s">
        <v>879</v>
      </c>
      <c r="O590" s="166" t="s">
        <v>317</v>
      </c>
      <c r="P590" s="166">
        <v>0</v>
      </c>
      <c r="Q590" s="186">
        <v>5</v>
      </c>
      <c r="R590" s="186">
        <v>1.5</v>
      </c>
      <c r="S590" s="168">
        <v>7.5</v>
      </c>
      <c r="T590" s="59">
        <v>0</v>
      </c>
      <c r="U590" s="340"/>
      <c r="V590" s="340">
        <v>0</v>
      </c>
      <c r="W590" s="340"/>
      <c r="X590" s="340">
        <v>1</v>
      </c>
      <c r="Y590" s="183"/>
      <c r="Z590" s="183">
        <v>1</v>
      </c>
      <c r="AA590" s="183"/>
      <c r="AB590" s="166" t="s">
        <v>1509</v>
      </c>
      <c r="AC590" s="166" t="s">
        <v>8869</v>
      </c>
      <c r="AD590" s="228" t="s">
        <v>8870</v>
      </c>
      <c r="AE590" s="166" t="s">
        <v>8827</v>
      </c>
      <c r="AF590" s="166" t="s">
        <v>8871</v>
      </c>
      <c r="AG590" s="198" t="s">
        <v>8872</v>
      </c>
      <c r="AH590" s="166" t="s">
        <v>8830</v>
      </c>
      <c r="AI590" s="166" t="s">
        <v>8869</v>
      </c>
      <c r="AJ590" s="165" t="s">
        <v>8870</v>
      </c>
      <c r="AK590" s="203" t="s">
        <v>1509</v>
      </c>
      <c r="AL590" s="167">
        <v>0.76</v>
      </c>
      <c r="AM590" s="184">
        <v>200</v>
      </c>
      <c r="AN590" s="186">
        <v>0.41643835616438357</v>
      </c>
      <c r="AO590" s="186">
        <v>0</v>
      </c>
      <c r="AP590" s="187">
        <v>0.41643835616438357</v>
      </c>
      <c r="AQ590" s="186">
        <v>0.41643835616438357</v>
      </c>
      <c r="AR590" s="186">
        <v>0</v>
      </c>
      <c r="AS590" s="186">
        <v>0.41643835616438357</v>
      </c>
      <c r="AT590" s="186">
        <v>12.493150684931507</v>
      </c>
      <c r="AU590" s="193" t="s">
        <v>231</v>
      </c>
      <c r="AV590" s="194"/>
      <c r="AW590" s="166" t="s">
        <v>325</v>
      </c>
      <c r="AX590" s="166" t="s">
        <v>1509</v>
      </c>
      <c r="AY590" s="195" t="s">
        <v>8873</v>
      </c>
      <c r="AZ590" s="166" t="s">
        <v>234</v>
      </c>
      <c r="BB590" s="196"/>
    </row>
    <row r="591" spans="1:54" s="166" customFormat="1" ht="15" customHeight="1" x14ac:dyDescent="0.25">
      <c r="A591" s="182">
        <v>1085</v>
      </c>
      <c r="B591" s="555"/>
      <c r="C591" s="581"/>
      <c r="D591" s="700" t="s">
        <v>17138</v>
      </c>
      <c r="E591" s="166" t="s">
        <v>51</v>
      </c>
      <c r="F591" s="166" t="s">
        <v>1509</v>
      </c>
      <c r="G591" s="194" t="s">
        <v>8874</v>
      </c>
      <c r="H591" s="166" t="s">
        <v>8875</v>
      </c>
      <c r="I591" s="166" t="s">
        <v>8876</v>
      </c>
      <c r="K591" s="166" t="s">
        <v>732</v>
      </c>
      <c r="L591" s="166">
        <v>0</v>
      </c>
      <c r="M591" s="166" t="s">
        <v>221</v>
      </c>
      <c r="N591" s="166" t="s">
        <v>879</v>
      </c>
      <c r="O591" s="166" t="s">
        <v>317</v>
      </c>
      <c r="P591" s="166">
        <v>0</v>
      </c>
      <c r="Q591" s="186">
        <v>4</v>
      </c>
      <c r="R591" s="186">
        <v>1.5</v>
      </c>
      <c r="S591" s="168">
        <v>6</v>
      </c>
      <c r="T591" s="59">
        <v>6</v>
      </c>
      <c r="U591" s="340"/>
      <c r="V591" s="340">
        <v>0</v>
      </c>
      <c r="W591" s="340"/>
      <c r="X591" s="340">
        <v>0</v>
      </c>
      <c r="Y591" s="183"/>
      <c r="Z591" s="183">
        <v>1</v>
      </c>
      <c r="AA591" s="183"/>
      <c r="AB591" s="166" t="s">
        <v>1509</v>
      </c>
      <c r="AC591" s="166" t="s">
        <v>8877</v>
      </c>
      <c r="AD591" s="228" t="s">
        <v>8878</v>
      </c>
      <c r="AE591" s="166" t="s">
        <v>8779</v>
      </c>
      <c r="AF591" s="166" t="s">
        <v>8879</v>
      </c>
      <c r="AG591" s="198" t="s">
        <v>8880</v>
      </c>
      <c r="AH591" s="166" t="s">
        <v>8782</v>
      </c>
      <c r="AI591" s="166" t="s">
        <v>8877</v>
      </c>
      <c r="AJ591" s="165" t="s">
        <v>8878</v>
      </c>
      <c r="AK591" s="203" t="s">
        <v>1509</v>
      </c>
      <c r="AL591" s="167">
        <v>0.76</v>
      </c>
      <c r="AM591" s="184">
        <v>141</v>
      </c>
      <c r="AN591" s="186">
        <v>0.21099999999999999</v>
      </c>
      <c r="AO591" s="186">
        <v>0</v>
      </c>
      <c r="AP591" s="187">
        <v>0.21099999999999999</v>
      </c>
      <c r="AQ591" s="186">
        <v>0.21099999999999999</v>
      </c>
      <c r="AR591" s="186">
        <v>0</v>
      </c>
      <c r="AS591" s="186">
        <v>0.21099999999999999</v>
      </c>
      <c r="AT591" s="186">
        <v>6.33</v>
      </c>
      <c r="AU591" s="193" t="s">
        <v>231</v>
      </c>
      <c r="AV591" s="194"/>
      <c r="AW591" s="166" t="s">
        <v>325</v>
      </c>
      <c r="AX591" s="166" t="s">
        <v>1509</v>
      </c>
      <c r="AY591" s="195" t="s">
        <v>8881</v>
      </c>
      <c r="AZ591" s="166" t="s">
        <v>234</v>
      </c>
      <c r="BB591" s="196"/>
    </row>
    <row r="592" spans="1:54" s="166" customFormat="1" ht="15" customHeight="1" x14ac:dyDescent="0.25">
      <c r="A592" s="182">
        <v>1086</v>
      </c>
      <c r="B592" s="555"/>
      <c r="C592" s="581"/>
      <c r="D592" s="700" t="s">
        <v>17138</v>
      </c>
      <c r="E592" s="166" t="s">
        <v>51</v>
      </c>
      <c r="F592" s="166" t="s">
        <v>1509</v>
      </c>
      <c r="G592" s="194" t="s">
        <v>8882</v>
      </c>
      <c r="H592" s="166" t="s">
        <v>8883</v>
      </c>
      <c r="I592" s="166" t="s">
        <v>8884</v>
      </c>
      <c r="K592" s="166" t="s">
        <v>219</v>
      </c>
      <c r="L592" s="166" t="s">
        <v>316</v>
      </c>
      <c r="M592" s="166" t="s">
        <v>221</v>
      </c>
      <c r="N592" s="166" t="s">
        <v>879</v>
      </c>
      <c r="O592" s="166" t="s">
        <v>317</v>
      </c>
      <c r="P592" s="166">
        <v>0</v>
      </c>
      <c r="Q592" s="186">
        <v>4</v>
      </c>
      <c r="R592" s="186">
        <v>1.5</v>
      </c>
      <c r="S592" s="168">
        <v>6</v>
      </c>
      <c r="T592" s="59">
        <v>2</v>
      </c>
      <c r="U592" s="340"/>
      <c r="V592" s="340">
        <v>0</v>
      </c>
      <c r="W592" s="340"/>
      <c r="X592" s="340">
        <v>0</v>
      </c>
      <c r="Y592" s="183"/>
      <c r="Z592" s="183">
        <v>1</v>
      </c>
      <c r="AA592" s="183"/>
      <c r="AB592" s="166" t="s">
        <v>1509</v>
      </c>
      <c r="AC592" s="166" t="s">
        <v>8885</v>
      </c>
      <c r="AD592" s="228" t="s">
        <v>8886</v>
      </c>
      <c r="AE592" s="166" t="s">
        <v>8779</v>
      </c>
      <c r="AF592" s="166" t="s">
        <v>8887</v>
      </c>
      <c r="AG592" s="198" t="s">
        <v>8888</v>
      </c>
      <c r="AH592" s="166" t="s">
        <v>8782</v>
      </c>
      <c r="AI592" s="166" t="s">
        <v>8885</v>
      </c>
      <c r="AJ592" s="165" t="s">
        <v>8886</v>
      </c>
      <c r="AK592" s="203" t="s">
        <v>1509</v>
      </c>
      <c r="AL592" s="167">
        <v>0.76</v>
      </c>
      <c r="AM592" s="184">
        <v>188</v>
      </c>
      <c r="AN592" s="186">
        <v>6.3333333333333325E-2</v>
      </c>
      <c r="AO592" s="186">
        <v>0</v>
      </c>
      <c r="AP592" s="187">
        <v>6.3333333333333325E-2</v>
      </c>
      <c r="AQ592" s="186">
        <v>6.3333333333333325E-2</v>
      </c>
      <c r="AR592" s="186">
        <v>0</v>
      </c>
      <c r="AS592" s="186">
        <v>6.3333333333333325E-2</v>
      </c>
      <c r="AT592" s="186">
        <v>1.8999999999999997</v>
      </c>
      <c r="AU592" s="193" t="s">
        <v>231</v>
      </c>
      <c r="AV592" s="194"/>
      <c r="AW592" s="166" t="s">
        <v>325</v>
      </c>
      <c r="AX592" s="166" t="s">
        <v>1509</v>
      </c>
      <c r="AY592" s="195" t="s">
        <v>8889</v>
      </c>
      <c r="AZ592" s="166" t="s">
        <v>234</v>
      </c>
      <c r="BB592" s="196"/>
    </row>
    <row r="593" spans="1:54" s="519" customFormat="1" ht="26.25" customHeight="1" x14ac:dyDescent="0.25">
      <c r="A593" s="518">
        <v>1087</v>
      </c>
      <c r="B593" s="557" t="s">
        <v>17088</v>
      </c>
      <c r="C593" s="664" t="s">
        <v>17090</v>
      </c>
      <c r="D593" s="701">
        <v>2020</v>
      </c>
      <c r="E593" s="519" t="s">
        <v>51</v>
      </c>
      <c r="F593" s="519" t="s">
        <v>1509</v>
      </c>
      <c r="G593" s="530" t="s">
        <v>8890</v>
      </c>
      <c r="H593" s="519" t="s">
        <v>8891</v>
      </c>
      <c r="I593" s="519" t="s">
        <v>8892</v>
      </c>
      <c r="K593" s="519" t="s">
        <v>219</v>
      </c>
      <c r="L593" s="519" t="s">
        <v>316</v>
      </c>
      <c r="M593" s="519" t="s">
        <v>221</v>
      </c>
      <c r="N593" s="519" t="s">
        <v>879</v>
      </c>
      <c r="O593" s="519" t="s">
        <v>221</v>
      </c>
      <c r="P593" s="519" t="s">
        <v>879</v>
      </c>
      <c r="Q593" s="520">
        <v>11</v>
      </c>
      <c r="R593" s="520">
        <v>3</v>
      </c>
      <c r="S593" s="521">
        <v>33</v>
      </c>
      <c r="T593" s="522">
        <v>6</v>
      </c>
      <c r="U593" s="523"/>
      <c r="V593" s="523">
        <v>0</v>
      </c>
      <c r="W593" s="523"/>
      <c r="X593" s="523">
        <v>0</v>
      </c>
      <c r="Y593" s="524"/>
      <c r="Z593" s="524">
        <v>1</v>
      </c>
      <c r="AA593" s="524"/>
      <c r="AB593" s="519" t="s">
        <v>1509</v>
      </c>
      <c r="AC593" s="519" t="s">
        <v>8893</v>
      </c>
      <c r="AD593" s="622" t="s">
        <v>8894</v>
      </c>
      <c r="AE593" s="519" t="s">
        <v>8895</v>
      </c>
      <c r="AF593" s="519" t="s">
        <v>8896</v>
      </c>
      <c r="AG593" s="680" t="s">
        <v>16432</v>
      </c>
      <c r="AH593" s="519" t="s">
        <v>4153</v>
      </c>
      <c r="AI593" s="519" t="s">
        <v>8893</v>
      </c>
      <c r="AJ593" s="526" t="s">
        <v>8894</v>
      </c>
      <c r="AK593" s="608" t="s">
        <v>1509</v>
      </c>
      <c r="AL593" s="527">
        <v>0.76</v>
      </c>
      <c r="AM593" s="648">
        <v>94</v>
      </c>
      <c r="AN593" s="520">
        <v>0.19572602739726028</v>
      </c>
      <c r="AO593" s="520">
        <v>0</v>
      </c>
      <c r="AP593" s="528">
        <v>0.19572602739726028</v>
      </c>
      <c r="AQ593" s="520">
        <v>0.19572602739726028</v>
      </c>
      <c r="AR593" s="520">
        <v>0</v>
      </c>
      <c r="AS593" s="520">
        <v>0.19572602739726028</v>
      </c>
      <c r="AT593" s="520">
        <v>5.8717808219178087</v>
      </c>
      <c r="AU593" s="529" t="s">
        <v>231</v>
      </c>
      <c r="AV593" s="530" t="s">
        <v>431</v>
      </c>
      <c r="AW593" s="519" t="s">
        <v>325</v>
      </c>
      <c r="AX593" s="519" t="s">
        <v>1509</v>
      </c>
      <c r="AY593" s="531" t="s">
        <v>8897</v>
      </c>
      <c r="AZ593" s="519" t="s">
        <v>234</v>
      </c>
      <c r="BA593" s="532" t="s">
        <v>16433</v>
      </c>
      <c r="BB593" s="533"/>
    </row>
    <row r="594" spans="1:54" s="166" customFormat="1" ht="15" customHeight="1" x14ac:dyDescent="0.25">
      <c r="A594" s="182">
        <v>1088</v>
      </c>
      <c r="B594" s="555"/>
      <c r="C594" s="581"/>
      <c r="D594" s="700" t="s">
        <v>17138</v>
      </c>
      <c r="E594" s="166" t="s">
        <v>51</v>
      </c>
      <c r="F594" s="166" t="s">
        <v>1509</v>
      </c>
      <c r="G594" s="194" t="s">
        <v>8898</v>
      </c>
      <c r="H594" s="166" t="s">
        <v>8899</v>
      </c>
      <c r="I594" s="166" t="s">
        <v>8900</v>
      </c>
      <c r="K594" s="166" t="s">
        <v>732</v>
      </c>
      <c r="L594" s="166">
        <v>0</v>
      </c>
      <c r="M594" s="166" t="s">
        <v>221</v>
      </c>
      <c r="N594" s="166" t="s">
        <v>879</v>
      </c>
      <c r="O594" s="166" t="s">
        <v>317</v>
      </c>
      <c r="P594" s="166">
        <v>0</v>
      </c>
      <c r="Q594" s="186">
        <v>2</v>
      </c>
      <c r="R594" s="186">
        <v>1.5</v>
      </c>
      <c r="S594" s="168">
        <v>3</v>
      </c>
      <c r="T594" s="59">
        <v>2</v>
      </c>
      <c r="U594" s="340"/>
      <c r="V594" s="340">
        <v>0</v>
      </c>
      <c r="W594" s="340"/>
      <c r="X594" s="340">
        <v>0</v>
      </c>
      <c r="Y594" s="183"/>
      <c r="Z594" s="183">
        <v>1</v>
      </c>
      <c r="AA594" s="183"/>
      <c r="AB594" s="166" t="s">
        <v>8033</v>
      </c>
      <c r="AC594" s="166" t="s">
        <v>8901</v>
      </c>
      <c r="AD594" s="228" t="s">
        <v>8902</v>
      </c>
      <c r="AE594" s="166" t="s">
        <v>4158</v>
      </c>
      <c r="AF594" s="166" t="s">
        <v>8903</v>
      </c>
      <c r="AG594" s="198" t="s">
        <v>8904</v>
      </c>
      <c r="AH594" s="166" t="s">
        <v>8792</v>
      </c>
      <c r="AI594" s="166" t="s">
        <v>8901</v>
      </c>
      <c r="AJ594" s="165" t="s">
        <v>8902</v>
      </c>
      <c r="AK594" s="203" t="s">
        <v>8037</v>
      </c>
      <c r="AL594" s="167">
        <v>0.76</v>
      </c>
      <c r="AM594" s="184">
        <v>103</v>
      </c>
      <c r="AN594" s="186">
        <v>0.21446575342465754</v>
      </c>
      <c r="AO594" s="186">
        <v>0</v>
      </c>
      <c r="AP594" s="187">
        <v>0.21446575342465754</v>
      </c>
      <c r="AQ594" s="186">
        <v>0.21446575342465754</v>
      </c>
      <c r="AR594" s="186">
        <v>0</v>
      </c>
      <c r="AS594" s="186">
        <v>0.21446575342465754</v>
      </c>
      <c r="AT594" s="186">
        <v>6.4339726027397264</v>
      </c>
      <c r="AU594" s="193" t="s">
        <v>231</v>
      </c>
      <c r="AV594" s="194"/>
      <c r="AW594" s="166" t="s">
        <v>325</v>
      </c>
      <c r="AX594" s="166" t="s">
        <v>1509</v>
      </c>
      <c r="AY594" s="195" t="s">
        <v>8905</v>
      </c>
      <c r="AZ594" s="166" t="s">
        <v>234</v>
      </c>
      <c r="BB594" s="196"/>
    </row>
    <row r="595" spans="1:54" s="519" customFormat="1" ht="23.25" customHeight="1" x14ac:dyDescent="0.25">
      <c r="A595" s="518">
        <v>1089</v>
      </c>
      <c r="B595" s="557" t="s">
        <v>17088</v>
      </c>
      <c r="C595" s="664" t="s">
        <v>17090</v>
      </c>
      <c r="D595" s="701">
        <v>2020</v>
      </c>
      <c r="E595" s="519" t="s">
        <v>51</v>
      </c>
      <c r="F595" s="519" t="s">
        <v>1509</v>
      </c>
      <c r="G595" s="530" t="s">
        <v>8906</v>
      </c>
      <c r="H595" s="519" t="s">
        <v>8907</v>
      </c>
      <c r="I595" s="519" t="s">
        <v>8908</v>
      </c>
      <c r="K595" s="519" t="s">
        <v>732</v>
      </c>
      <c r="L595" s="519">
        <v>0</v>
      </c>
      <c r="M595" s="519" t="s">
        <v>221</v>
      </c>
      <c r="N595" s="519" t="s">
        <v>879</v>
      </c>
      <c r="O595" s="573" t="s">
        <v>221</v>
      </c>
      <c r="P595" s="573" t="s">
        <v>222</v>
      </c>
      <c r="Q595" s="520">
        <v>2</v>
      </c>
      <c r="R595" s="520">
        <v>1.5</v>
      </c>
      <c r="S595" s="521">
        <v>3</v>
      </c>
      <c r="T595" s="522">
        <v>3</v>
      </c>
      <c r="U595" s="523"/>
      <c r="V595" s="523">
        <v>0</v>
      </c>
      <c r="W595" s="523"/>
      <c r="X595" s="523">
        <v>0</v>
      </c>
      <c r="Y595" s="524"/>
      <c r="Z595" s="524">
        <v>1</v>
      </c>
      <c r="AA595" s="524"/>
      <c r="AB595" s="519" t="s">
        <v>1509</v>
      </c>
      <c r="AC595" s="519" t="s">
        <v>8852</v>
      </c>
      <c r="AD595" s="622" t="s">
        <v>8909</v>
      </c>
      <c r="AE595" s="519" t="s">
        <v>8910</v>
      </c>
      <c r="AF595" s="519" t="s">
        <v>8911</v>
      </c>
      <c r="AG595" s="519" t="s">
        <v>230</v>
      </c>
      <c r="AH595" s="519" t="s">
        <v>5920</v>
      </c>
      <c r="AI595" s="519" t="s">
        <v>8852</v>
      </c>
      <c r="AJ595" s="526" t="s">
        <v>8909</v>
      </c>
      <c r="AK595" s="608" t="s">
        <v>1509</v>
      </c>
      <c r="AL595" s="527">
        <v>0.76</v>
      </c>
      <c r="AM595" s="648">
        <v>125</v>
      </c>
      <c r="AN595" s="520">
        <v>0.18323287671232877</v>
      </c>
      <c r="AO595" s="520">
        <v>0</v>
      </c>
      <c r="AP595" s="528">
        <v>0.18323287671232877</v>
      </c>
      <c r="AQ595" s="520">
        <v>0.18323287671232877</v>
      </c>
      <c r="AR595" s="520">
        <v>0</v>
      </c>
      <c r="AS595" s="520">
        <v>0.18323287671232877</v>
      </c>
      <c r="AT595" s="520">
        <v>5.496986301369863</v>
      </c>
      <c r="AU595" s="529" t="s">
        <v>231</v>
      </c>
      <c r="AV595" s="530" t="s">
        <v>431</v>
      </c>
      <c r="AW595" s="519" t="s">
        <v>325</v>
      </c>
      <c r="AX595" s="519" t="s">
        <v>1509</v>
      </c>
      <c r="AY595" s="531" t="s">
        <v>8912</v>
      </c>
      <c r="AZ595" s="519" t="s">
        <v>234</v>
      </c>
      <c r="BB595" s="533"/>
    </row>
    <row r="596" spans="1:54" s="166" customFormat="1" ht="15" customHeight="1" x14ac:dyDescent="0.25">
      <c r="A596" s="182">
        <v>1090</v>
      </c>
      <c r="B596" s="555"/>
      <c r="C596" s="581"/>
      <c r="D596" s="700" t="s">
        <v>17138</v>
      </c>
      <c r="E596" s="166" t="s">
        <v>51</v>
      </c>
      <c r="F596" s="166" t="s">
        <v>1509</v>
      </c>
      <c r="G596" s="194" t="s">
        <v>8913</v>
      </c>
      <c r="H596" s="166" t="s">
        <v>8914</v>
      </c>
      <c r="I596" s="166" t="s">
        <v>8915</v>
      </c>
      <c r="K596" s="166" t="s">
        <v>732</v>
      </c>
      <c r="L596" s="166">
        <v>0</v>
      </c>
      <c r="M596" s="166" t="s">
        <v>317</v>
      </c>
      <c r="N596" s="166">
        <v>0</v>
      </c>
      <c r="O596" s="166" t="s">
        <v>317</v>
      </c>
      <c r="P596" s="166">
        <v>0</v>
      </c>
      <c r="Q596" s="186">
        <v>2</v>
      </c>
      <c r="R596" s="186">
        <v>1.5</v>
      </c>
      <c r="S596" s="168">
        <v>3</v>
      </c>
      <c r="T596" s="59">
        <v>2</v>
      </c>
      <c r="U596" s="340"/>
      <c r="V596" s="340">
        <v>1</v>
      </c>
      <c r="W596" s="340" t="s">
        <v>8916</v>
      </c>
      <c r="X596" s="340">
        <v>1</v>
      </c>
      <c r="Y596" s="183"/>
      <c r="Z596" s="183"/>
      <c r="AA596" s="183"/>
      <c r="AB596" s="166" t="s">
        <v>1509</v>
      </c>
      <c r="AC596" s="166" t="s">
        <v>1508</v>
      </c>
      <c r="AD596" s="228" t="s">
        <v>8917</v>
      </c>
      <c r="AE596" s="166" t="s">
        <v>8910</v>
      </c>
      <c r="AF596" s="166" t="s">
        <v>8918</v>
      </c>
      <c r="AG596" s="198" t="s">
        <v>8919</v>
      </c>
      <c r="AH596" s="166" t="s">
        <v>5920</v>
      </c>
      <c r="AI596" s="166" t="s">
        <v>1508</v>
      </c>
      <c r="AJ596" s="165" t="s">
        <v>8917</v>
      </c>
      <c r="AK596" s="203" t="s">
        <v>1509</v>
      </c>
      <c r="AL596" s="167">
        <v>0.76</v>
      </c>
      <c r="AM596" s="184">
        <v>186</v>
      </c>
      <c r="AN596" s="186">
        <v>1.4575342465753425E-2</v>
      </c>
      <c r="AO596" s="186">
        <v>0</v>
      </c>
      <c r="AP596" s="187">
        <v>1.4575342465753425E-2</v>
      </c>
      <c r="AQ596" s="186">
        <v>1.4575342465753425E-2</v>
      </c>
      <c r="AR596" s="186">
        <v>0</v>
      </c>
      <c r="AS596" s="186">
        <v>1.4575342465753425E-2</v>
      </c>
      <c r="AT596" s="186">
        <v>0.43726027397260275</v>
      </c>
      <c r="AU596" s="193" t="s">
        <v>231</v>
      </c>
      <c r="AV596" s="194"/>
      <c r="AW596" s="166" t="s">
        <v>325</v>
      </c>
      <c r="AX596" s="166" t="s">
        <v>1509</v>
      </c>
      <c r="AY596" s="195" t="s">
        <v>8920</v>
      </c>
      <c r="AZ596" s="166" t="s">
        <v>234</v>
      </c>
      <c r="BB596" s="196"/>
    </row>
    <row r="597" spans="1:54" s="166" customFormat="1" ht="15" customHeight="1" x14ac:dyDescent="0.25">
      <c r="A597" s="182">
        <v>1091</v>
      </c>
      <c r="B597" s="555"/>
      <c r="C597" s="581"/>
      <c r="D597" s="700" t="s">
        <v>17138</v>
      </c>
      <c r="E597" s="166" t="s">
        <v>51</v>
      </c>
      <c r="F597" s="166" t="s">
        <v>1509</v>
      </c>
      <c r="G597" s="194" t="s">
        <v>8921</v>
      </c>
      <c r="H597" s="166" t="s">
        <v>8922</v>
      </c>
      <c r="I597" s="166" t="s">
        <v>8923</v>
      </c>
      <c r="K597" s="166" t="s">
        <v>219</v>
      </c>
      <c r="L597" s="166" t="s">
        <v>316</v>
      </c>
      <c r="M597" s="166" t="s">
        <v>317</v>
      </c>
      <c r="N597" s="166">
        <v>0</v>
      </c>
      <c r="O597" s="166" t="s">
        <v>317</v>
      </c>
      <c r="P597" s="166">
        <v>0</v>
      </c>
      <c r="Q597" s="186">
        <v>2</v>
      </c>
      <c r="R597" s="186">
        <v>1.5</v>
      </c>
      <c r="S597" s="168">
        <v>3</v>
      </c>
      <c r="T597" s="59">
        <v>2</v>
      </c>
      <c r="U597" s="340"/>
      <c r="V597" s="340">
        <v>0</v>
      </c>
      <c r="W597" s="340"/>
      <c r="X597" s="340">
        <v>0</v>
      </c>
      <c r="Y597" s="183"/>
      <c r="Z597" s="183">
        <v>1</v>
      </c>
      <c r="AA597" s="183"/>
      <c r="AB597" s="166" t="s">
        <v>1509</v>
      </c>
      <c r="AC597" s="166" t="s">
        <v>8924</v>
      </c>
      <c r="AD597" s="228" t="s">
        <v>8925</v>
      </c>
      <c r="AE597" s="166" t="s">
        <v>8926</v>
      </c>
      <c r="AF597" s="166" t="s">
        <v>8927</v>
      </c>
      <c r="AG597" s="198" t="s">
        <v>8928</v>
      </c>
      <c r="AH597" s="166" t="s">
        <v>8802</v>
      </c>
      <c r="AI597" s="166" t="s">
        <v>8924</v>
      </c>
      <c r="AJ597" s="165" t="s">
        <v>8925</v>
      </c>
      <c r="AK597" s="203" t="s">
        <v>1509</v>
      </c>
      <c r="AL597" s="167">
        <v>0.76</v>
      </c>
      <c r="AM597" s="184">
        <v>44</v>
      </c>
      <c r="AN597" s="186">
        <v>9.1616438356164384E-2</v>
      </c>
      <c r="AO597" s="186">
        <v>0</v>
      </c>
      <c r="AP597" s="187">
        <v>9.1616438356164384E-2</v>
      </c>
      <c r="AQ597" s="186">
        <v>9.1616438356164384E-2</v>
      </c>
      <c r="AR597" s="186">
        <v>0</v>
      </c>
      <c r="AS597" s="186">
        <v>9.1616438356164384E-2</v>
      </c>
      <c r="AT597" s="186">
        <v>2.7484931506849315</v>
      </c>
      <c r="AU597" s="193" t="s">
        <v>231</v>
      </c>
      <c r="AV597" s="194"/>
      <c r="AW597" s="166" t="s">
        <v>325</v>
      </c>
      <c r="AX597" s="166" t="s">
        <v>1509</v>
      </c>
      <c r="AY597" s="195" t="s">
        <v>8929</v>
      </c>
      <c r="AZ597" s="166" t="s">
        <v>234</v>
      </c>
      <c r="BB597" s="196"/>
    </row>
    <row r="598" spans="1:54" s="166" customFormat="1" ht="15" customHeight="1" x14ac:dyDescent="0.25">
      <c r="A598" s="182">
        <v>1092</v>
      </c>
      <c r="B598" s="555"/>
      <c r="C598" s="581"/>
      <c r="D598" s="700" t="s">
        <v>17139</v>
      </c>
      <c r="E598" s="166" t="s">
        <v>51</v>
      </c>
      <c r="F598" s="166" t="s">
        <v>1509</v>
      </c>
      <c r="G598" s="194" t="s">
        <v>8930</v>
      </c>
      <c r="H598" s="166" t="s">
        <v>8931</v>
      </c>
      <c r="I598" s="166" t="s">
        <v>8932</v>
      </c>
      <c r="K598" s="166" t="s">
        <v>219</v>
      </c>
      <c r="L598" s="166" t="s">
        <v>220</v>
      </c>
      <c r="M598" s="166" t="s">
        <v>221</v>
      </c>
      <c r="N598" s="166" t="s">
        <v>879</v>
      </c>
      <c r="O598" s="166" t="s">
        <v>317</v>
      </c>
      <c r="P598" s="166">
        <v>0</v>
      </c>
      <c r="Q598" s="186">
        <v>2</v>
      </c>
      <c r="R598" s="186">
        <v>1.5</v>
      </c>
      <c r="S598" s="168">
        <v>3</v>
      </c>
      <c r="T598" s="59">
        <v>7</v>
      </c>
      <c r="U598" s="340"/>
      <c r="V598" s="340">
        <v>0</v>
      </c>
      <c r="W598" s="340"/>
      <c r="X598" s="340">
        <v>0</v>
      </c>
      <c r="Y598" s="183"/>
      <c r="Z598" s="183">
        <v>1</v>
      </c>
      <c r="AA598" s="183"/>
      <c r="AB598" s="166" t="s">
        <v>1509</v>
      </c>
      <c r="AC598" s="166" t="s">
        <v>7828</v>
      </c>
      <c r="AD598" s="228" t="s">
        <v>8933</v>
      </c>
      <c r="AE598" s="166" t="s">
        <v>8799</v>
      </c>
      <c r="AF598" s="166" t="s">
        <v>8934</v>
      </c>
      <c r="AG598" s="198" t="s">
        <v>8935</v>
      </c>
      <c r="AH598" s="166" t="s">
        <v>8802</v>
      </c>
      <c r="AI598" s="166" t="s">
        <v>7828</v>
      </c>
      <c r="AJ598" s="165" t="s">
        <v>8933</v>
      </c>
      <c r="AK598" s="203" t="s">
        <v>1509</v>
      </c>
      <c r="AL598" s="167">
        <v>0.76</v>
      </c>
      <c r="AM598" s="184">
        <v>174</v>
      </c>
      <c r="AN598" s="186">
        <v>0.16033333333333333</v>
      </c>
      <c r="AO598" s="186">
        <v>0</v>
      </c>
      <c r="AP598" s="187">
        <v>0.16033333333333333</v>
      </c>
      <c r="AQ598" s="186">
        <v>0.16033333333333333</v>
      </c>
      <c r="AR598" s="186">
        <v>0</v>
      </c>
      <c r="AS598" s="186">
        <v>0.16033333333333333</v>
      </c>
      <c r="AT598" s="186">
        <v>4.8099999999999996</v>
      </c>
      <c r="AU598" s="193" t="s">
        <v>231</v>
      </c>
      <c r="AV598" s="194"/>
      <c r="AW598" s="166" t="s">
        <v>325</v>
      </c>
      <c r="AX598" s="166" t="s">
        <v>1509</v>
      </c>
      <c r="AY598" s="195" t="s">
        <v>8936</v>
      </c>
      <c r="AZ598" s="166" t="s">
        <v>234</v>
      </c>
      <c r="BB598" s="196"/>
    </row>
    <row r="599" spans="1:54" s="519" customFormat="1" ht="25.5" customHeight="1" x14ac:dyDescent="0.25">
      <c r="A599" s="518">
        <v>1093</v>
      </c>
      <c r="B599" s="557" t="s">
        <v>17088</v>
      </c>
      <c r="C599" s="664" t="s">
        <v>17090</v>
      </c>
      <c r="D599" s="701">
        <v>2020</v>
      </c>
      <c r="E599" s="519" t="s">
        <v>51</v>
      </c>
      <c r="F599" s="519" t="s">
        <v>1509</v>
      </c>
      <c r="G599" s="530" t="s">
        <v>8937</v>
      </c>
      <c r="H599" s="519" t="s">
        <v>8938</v>
      </c>
      <c r="I599" s="519" t="s">
        <v>8939</v>
      </c>
      <c r="K599" s="519" t="s">
        <v>219</v>
      </c>
      <c r="L599" s="519" t="s">
        <v>220</v>
      </c>
      <c r="M599" s="519" t="s">
        <v>221</v>
      </c>
      <c r="N599" s="519" t="s">
        <v>222</v>
      </c>
      <c r="O599" s="573" t="s">
        <v>221</v>
      </c>
      <c r="P599" s="573" t="s">
        <v>879</v>
      </c>
      <c r="Q599" s="520">
        <v>2</v>
      </c>
      <c r="R599" s="520">
        <v>1.5</v>
      </c>
      <c r="S599" s="521">
        <v>3</v>
      </c>
      <c r="T599" s="522">
        <v>4</v>
      </c>
      <c r="U599" s="523"/>
      <c r="V599" s="523">
        <v>0</v>
      </c>
      <c r="W599" s="523"/>
      <c r="X599" s="523">
        <v>0</v>
      </c>
      <c r="Y599" s="524"/>
      <c r="Z599" s="524">
        <v>1</v>
      </c>
      <c r="AA599" s="524"/>
      <c r="AB599" s="519" t="s">
        <v>1509</v>
      </c>
      <c r="AC599" s="519" t="s">
        <v>8940</v>
      </c>
      <c r="AD599" s="622" t="s">
        <v>8941</v>
      </c>
      <c r="AE599" s="519" t="s">
        <v>8799</v>
      </c>
      <c r="AF599" s="519" t="s">
        <v>8942</v>
      </c>
      <c r="AG599" s="573" t="s">
        <v>8943</v>
      </c>
      <c r="AH599" s="519" t="s">
        <v>8802</v>
      </c>
      <c r="AI599" s="519" t="s">
        <v>8940</v>
      </c>
      <c r="AJ599" s="526" t="s">
        <v>8941</v>
      </c>
      <c r="AK599" s="608" t="s">
        <v>1509</v>
      </c>
      <c r="AL599" s="527">
        <v>0.76</v>
      </c>
      <c r="AM599" s="648">
        <v>213</v>
      </c>
      <c r="AN599" s="520">
        <v>0.44350684931506851</v>
      </c>
      <c r="AO599" s="520">
        <v>0</v>
      </c>
      <c r="AP599" s="528">
        <v>0.44350684931506851</v>
      </c>
      <c r="AQ599" s="520">
        <v>0.44350684931506851</v>
      </c>
      <c r="AR599" s="520">
        <v>0</v>
      </c>
      <c r="AS599" s="520">
        <v>0.44350684931506851</v>
      </c>
      <c r="AT599" s="520">
        <v>13.305205479452056</v>
      </c>
      <c r="AU599" s="529" t="s">
        <v>231</v>
      </c>
      <c r="AV599" s="530" t="s">
        <v>431</v>
      </c>
      <c r="AW599" s="519" t="s">
        <v>325</v>
      </c>
      <c r="AX599" s="519" t="s">
        <v>1509</v>
      </c>
      <c r="AY599" s="531" t="s">
        <v>8944</v>
      </c>
      <c r="AZ599" s="519" t="s">
        <v>234</v>
      </c>
      <c r="BB599" s="533"/>
    </row>
    <row r="600" spans="1:54" s="519" customFormat="1" ht="24.75" customHeight="1" x14ac:dyDescent="0.25">
      <c r="A600" s="518">
        <v>1094</v>
      </c>
      <c r="B600" s="557" t="s">
        <v>17088</v>
      </c>
      <c r="C600" s="664" t="s">
        <v>17090</v>
      </c>
      <c r="D600" s="701">
        <v>2020</v>
      </c>
      <c r="E600" s="519" t="s">
        <v>51</v>
      </c>
      <c r="F600" s="519" t="s">
        <v>1509</v>
      </c>
      <c r="G600" s="530" t="s">
        <v>8945</v>
      </c>
      <c r="H600" s="519" t="s">
        <v>8946</v>
      </c>
      <c r="I600" s="519" t="s">
        <v>8947</v>
      </c>
      <c r="K600" s="519" t="s">
        <v>219</v>
      </c>
      <c r="L600" s="519" t="s">
        <v>220</v>
      </c>
      <c r="M600" s="519" t="s">
        <v>221</v>
      </c>
      <c r="N600" s="519" t="s">
        <v>879</v>
      </c>
      <c r="O600" s="573" t="s">
        <v>221</v>
      </c>
      <c r="P600" s="573" t="s">
        <v>879</v>
      </c>
      <c r="Q600" s="520">
        <v>2</v>
      </c>
      <c r="R600" s="520">
        <v>1.5</v>
      </c>
      <c r="S600" s="521">
        <v>3</v>
      </c>
      <c r="T600" s="522">
        <v>1</v>
      </c>
      <c r="U600" s="523"/>
      <c r="V600" s="523">
        <v>0</v>
      </c>
      <c r="W600" s="523"/>
      <c r="X600" s="523">
        <v>0</v>
      </c>
      <c r="Y600" s="524"/>
      <c r="Z600" s="524">
        <v>1</v>
      </c>
      <c r="AA600" s="524"/>
      <c r="AB600" s="519" t="s">
        <v>1509</v>
      </c>
      <c r="AC600" s="519" t="s">
        <v>8948</v>
      </c>
      <c r="AD600" s="622" t="s">
        <v>8949</v>
      </c>
      <c r="AE600" s="519" t="s">
        <v>8799</v>
      </c>
      <c r="AG600" s="573" t="s">
        <v>8950</v>
      </c>
      <c r="AH600" s="519" t="s">
        <v>8802</v>
      </c>
      <c r="AI600" s="519" t="s">
        <v>8951</v>
      </c>
      <c r="AJ600" s="526" t="s">
        <v>8949</v>
      </c>
      <c r="AK600" s="608" t="s">
        <v>1509</v>
      </c>
      <c r="AL600" s="527">
        <v>0.76</v>
      </c>
      <c r="AM600" s="648">
        <v>39</v>
      </c>
      <c r="AN600" s="520">
        <v>8.1205479452054793E-2</v>
      </c>
      <c r="AO600" s="520">
        <v>0</v>
      </c>
      <c r="AP600" s="528">
        <v>8.1205479452054793E-2</v>
      </c>
      <c r="AQ600" s="520">
        <v>8.1205479452054793E-2</v>
      </c>
      <c r="AR600" s="520">
        <v>0</v>
      </c>
      <c r="AS600" s="520">
        <v>8.1205479452054793E-2</v>
      </c>
      <c r="AT600" s="520">
        <v>2.436164383561644</v>
      </c>
      <c r="AU600" s="529" t="s">
        <v>231</v>
      </c>
      <c r="AV600" s="530" t="s">
        <v>431</v>
      </c>
      <c r="AW600" s="519" t="s">
        <v>325</v>
      </c>
      <c r="AX600" s="519" t="s">
        <v>1509</v>
      </c>
      <c r="AY600" s="531" t="s">
        <v>8952</v>
      </c>
      <c r="AZ600" s="519" t="s">
        <v>234</v>
      </c>
      <c r="BB600" s="533"/>
    </row>
    <row r="601" spans="1:54" s="166" customFormat="1" ht="15" customHeight="1" x14ac:dyDescent="0.25">
      <c r="A601" s="182">
        <v>1095</v>
      </c>
      <c r="B601" s="555"/>
      <c r="C601" s="581"/>
      <c r="D601" s="700" t="s">
        <v>17139</v>
      </c>
      <c r="E601" s="166" t="s">
        <v>51</v>
      </c>
      <c r="F601" s="166" t="s">
        <v>1509</v>
      </c>
      <c r="G601" s="194" t="s">
        <v>8953</v>
      </c>
      <c r="H601" s="166" t="s">
        <v>8954</v>
      </c>
      <c r="I601" s="166" t="s">
        <v>8955</v>
      </c>
      <c r="K601" s="166" t="s">
        <v>732</v>
      </c>
      <c r="L601" s="166">
        <v>0</v>
      </c>
      <c r="M601" s="166" t="s">
        <v>317</v>
      </c>
      <c r="N601" s="166">
        <v>0</v>
      </c>
      <c r="O601" s="166" t="s">
        <v>317</v>
      </c>
      <c r="P601" s="166">
        <v>0</v>
      </c>
      <c r="Q601" s="186">
        <v>2</v>
      </c>
      <c r="R601" s="186">
        <v>1.5</v>
      </c>
      <c r="S601" s="168">
        <v>3</v>
      </c>
      <c r="T601" s="59">
        <v>1</v>
      </c>
      <c r="U601" s="340"/>
      <c r="V601" s="340">
        <v>1</v>
      </c>
      <c r="W601" s="340" t="s">
        <v>8956</v>
      </c>
      <c r="X601" s="340">
        <v>0</v>
      </c>
      <c r="Y601" s="183"/>
      <c r="Z601" s="183"/>
      <c r="AA601" s="183"/>
      <c r="AB601" s="166" t="s">
        <v>1509</v>
      </c>
      <c r="AC601" s="166" t="s">
        <v>8852</v>
      </c>
      <c r="AD601" s="228" t="s">
        <v>8957</v>
      </c>
      <c r="AE601" s="166" t="s">
        <v>8809</v>
      </c>
      <c r="AF601" s="166" t="s">
        <v>8958</v>
      </c>
      <c r="AG601" s="166" t="s">
        <v>230</v>
      </c>
      <c r="AH601" s="166" t="s">
        <v>8811</v>
      </c>
      <c r="AI601" s="166" t="s">
        <v>8852</v>
      </c>
      <c r="AJ601" s="165" t="s">
        <v>8957</v>
      </c>
      <c r="AK601" s="203" t="s">
        <v>1509</v>
      </c>
      <c r="AL601" s="167">
        <v>0.76</v>
      </c>
      <c r="AM601" s="184">
        <v>54</v>
      </c>
      <c r="AN601" s="186">
        <v>0.18323287671232877</v>
      </c>
      <c r="AO601" s="186">
        <v>0</v>
      </c>
      <c r="AP601" s="187">
        <v>0.18323287671232877</v>
      </c>
      <c r="AQ601" s="186">
        <v>0.18323287671232877</v>
      </c>
      <c r="AR601" s="186">
        <v>0</v>
      </c>
      <c r="AS601" s="186">
        <v>0.18323287671232877</v>
      </c>
      <c r="AT601" s="186">
        <v>5.496986301369863</v>
      </c>
      <c r="AU601" s="193" t="s">
        <v>231</v>
      </c>
      <c r="AV601" s="194"/>
      <c r="AW601" s="166" t="s">
        <v>325</v>
      </c>
      <c r="AX601" s="166" t="s">
        <v>1509</v>
      </c>
      <c r="AY601" s="195" t="s">
        <v>8959</v>
      </c>
      <c r="AZ601" s="166" t="s">
        <v>234</v>
      </c>
      <c r="BB601" s="196"/>
    </row>
    <row r="602" spans="1:54" s="166" customFormat="1" ht="15" customHeight="1" x14ac:dyDescent="0.25">
      <c r="A602" s="182">
        <v>1096</v>
      </c>
      <c r="B602" s="555"/>
      <c r="C602" s="581"/>
      <c r="D602" s="700" t="s">
        <v>17139</v>
      </c>
      <c r="E602" s="166" t="s">
        <v>51</v>
      </c>
      <c r="F602" s="166" t="s">
        <v>1509</v>
      </c>
      <c r="G602" s="194" t="s">
        <v>8960</v>
      </c>
      <c r="H602" s="166" t="s">
        <v>8961</v>
      </c>
      <c r="I602" s="166" t="s">
        <v>8962</v>
      </c>
      <c r="K602" s="166" t="s">
        <v>219</v>
      </c>
      <c r="L602" s="166" t="s">
        <v>316</v>
      </c>
      <c r="M602" s="166" t="s">
        <v>317</v>
      </c>
      <c r="N602" s="166">
        <v>0</v>
      </c>
      <c r="O602" s="166" t="s">
        <v>317</v>
      </c>
      <c r="P602" s="166">
        <v>0</v>
      </c>
      <c r="Q602" s="186">
        <v>4</v>
      </c>
      <c r="R602" s="186">
        <v>2</v>
      </c>
      <c r="S602" s="168">
        <v>8</v>
      </c>
      <c r="T602" s="59">
        <v>5</v>
      </c>
      <c r="U602" s="340"/>
      <c r="V602" s="340">
        <v>0</v>
      </c>
      <c r="W602" s="340"/>
      <c r="X602" s="340">
        <v>0</v>
      </c>
      <c r="Y602" s="183"/>
      <c r="Z602" s="183">
        <v>1</v>
      </c>
      <c r="AA602" s="183"/>
      <c r="AB602" s="166" t="s">
        <v>1509</v>
      </c>
      <c r="AC602" s="166" t="s">
        <v>8963</v>
      </c>
      <c r="AD602" s="228" t="s">
        <v>8964</v>
      </c>
      <c r="AE602" s="166" t="s">
        <v>8965</v>
      </c>
      <c r="AF602" s="166" t="s">
        <v>8966</v>
      </c>
      <c r="AG602" s="198" t="s">
        <v>8967</v>
      </c>
      <c r="AH602" s="166" t="s">
        <v>8968</v>
      </c>
      <c r="AI602" s="166" t="s">
        <v>8963</v>
      </c>
      <c r="AJ602" s="165" t="s">
        <v>8964</v>
      </c>
      <c r="AK602" s="203" t="s">
        <v>1509</v>
      </c>
      <c r="AL602" s="167">
        <v>0.76</v>
      </c>
      <c r="AM602" s="184">
        <v>191</v>
      </c>
      <c r="AN602" s="186">
        <v>0.378</v>
      </c>
      <c r="AO602" s="186">
        <v>0</v>
      </c>
      <c r="AP602" s="187">
        <v>0.378</v>
      </c>
      <c r="AQ602" s="186">
        <v>0.378</v>
      </c>
      <c r="AR602" s="186">
        <v>0</v>
      </c>
      <c r="AS602" s="186">
        <v>0.378</v>
      </c>
      <c r="AT602" s="186">
        <v>11.34</v>
      </c>
      <c r="AU602" s="193" t="s">
        <v>231</v>
      </c>
      <c r="AV602" s="194"/>
      <c r="AW602" s="166" t="s">
        <v>325</v>
      </c>
      <c r="AX602" s="166" t="s">
        <v>1509</v>
      </c>
      <c r="AY602" s="195" t="s">
        <v>8969</v>
      </c>
      <c r="AZ602" s="166" t="s">
        <v>234</v>
      </c>
      <c r="BB602" s="196"/>
    </row>
    <row r="603" spans="1:54" s="166" customFormat="1" ht="15" customHeight="1" x14ac:dyDescent="0.25">
      <c r="A603" s="182">
        <v>1097</v>
      </c>
      <c r="B603" s="555"/>
      <c r="C603" s="581"/>
      <c r="D603" s="700" t="s">
        <v>17138</v>
      </c>
      <c r="E603" s="166" t="s">
        <v>51</v>
      </c>
      <c r="F603" s="166" t="s">
        <v>1509</v>
      </c>
      <c r="G603" s="194" t="s">
        <v>8970</v>
      </c>
      <c r="H603" s="166" t="s">
        <v>8971</v>
      </c>
      <c r="I603" s="166" t="s">
        <v>8972</v>
      </c>
      <c r="K603" s="166" t="s">
        <v>732</v>
      </c>
      <c r="L603" s="166">
        <v>0</v>
      </c>
      <c r="M603" s="166" t="s">
        <v>317</v>
      </c>
      <c r="N603" s="166">
        <v>0</v>
      </c>
      <c r="O603" s="166" t="s">
        <v>317</v>
      </c>
      <c r="P603" s="166">
        <v>0</v>
      </c>
      <c r="Q603" s="186">
        <v>2</v>
      </c>
      <c r="R603" s="186">
        <v>1.5</v>
      </c>
      <c r="S603" s="168">
        <v>3</v>
      </c>
      <c r="T603" s="59">
        <v>5</v>
      </c>
      <c r="U603" s="340"/>
      <c r="V603" s="340">
        <v>0</v>
      </c>
      <c r="W603" s="340"/>
      <c r="X603" s="340">
        <v>0</v>
      </c>
      <c r="Y603" s="183"/>
      <c r="Z603" s="183">
        <v>1</v>
      </c>
      <c r="AA603" s="183"/>
      <c r="AB603" s="166" t="s">
        <v>1509</v>
      </c>
      <c r="AC603" s="166" t="s">
        <v>8973</v>
      </c>
      <c r="AD603" s="228" t="s">
        <v>8974</v>
      </c>
      <c r="AE603" s="166" t="s">
        <v>8965</v>
      </c>
      <c r="AF603" s="166" t="s">
        <v>8975</v>
      </c>
      <c r="AG603" s="198" t="s">
        <v>8976</v>
      </c>
      <c r="AH603" s="166" t="s">
        <v>8968</v>
      </c>
      <c r="AI603" s="166" t="s">
        <v>8973</v>
      </c>
      <c r="AJ603" s="165" t="s">
        <v>8974</v>
      </c>
      <c r="AK603" s="203" t="s">
        <v>1509</v>
      </c>
      <c r="AL603" s="167">
        <v>0.76</v>
      </c>
      <c r="AM603" s="184">
        <v>179</v>
      </c>
      <c r="AN603" s="186">
        <v>0.37271232876712329</v>
      </c>
      <c r="AO603" s="186">
        <v>0</v>
      </c>
      <c r="AP603" s="187">
        <v>0.37271232876712329</v>
      </c>
      <c r="AQ603" s="186">
        <v>0.37271232876712329</v>
      </c>
      <c r="AR603" s="186">
        <v>0</v>
      </c>
      <c r="AS603" s="186">
        <v>0.37271232876712329</v>
      </c>
      <c r="AT603" s="186">
        <v>11.181369863013698</v>
      </c>
      <c r="AU603" s="193" t="s">
        <v>231</v>
      </c>
      <c r="AV603" s="194"/>
      <c r="AW603" s="166" t="s">
        <v>325</v>
      </c>
      <c r="AX603" s="166" t="s">
        <v>1509</v>
      </c>
      <c r="AY603" s="195" t="s">
        <v>8977</v>
      </c>
      <c r="AZ603" s="166" t="s">
        <v>234</v>
      </c>
      <c r="BB603" s="196"/>
    </row>
    <row r="604" spans="1:54" s="519" customFormat="1" ht="22.5" customHeight="1" x14ac:dyDescent="0.25">
      <c r="A604" s="518">
        <v>1098</v>
      </c>
      <c r="B604" s="557" t="s">
        <v>17088</v>
      </c>
      <c r="C604" s="664" t="s">
        <v>17090</v>
      </c>
      <c r="D604" s="701">
        <v>2020</v>
      </c>
      <c r="E604" s="519" t="s">
        <v>51</v>
      </c>
      <c r="F604" s="519" t="s">
        <v>1509</v>
      </c>
      <c r="G604" s="530" t="s">
        <v>8978</v>
      </c>
      <c r="H604" s="519" t="s">
        <v>8971</v>
      </c>
      <c r="I604" s="519" t="s">
        <v>8972</v>
      </c>
      <c r="K604" s="519" t="s">
        <v>219</v>
      </c>
      <c r="L604" s="519" t="s">
        <v>316</v>
      </c>
      <c r="M604" s="519" t="s">
        <v>221</v>
      </c>
      <c r="N604" s="519" t="s">
        <v>879</v>
      </c>
      <c r="O604" s="573" t="s">
        <v>221</v>
      </c>
      <c r="P604" s="573" t="s">
        <v>879</v>
      </c>
      <c r="Q604" s="520">
        <v>7</v>
      </c>
      <c r="R604" s="520">
        <v>2</v>
      </c>
      <c r="S604" s="521">
        <v>14</v>
      </c>
      <c r="T604" s="522">
        <v>15</v>
      </c>
      <c r="U604" s="523"/>
      <c r="V604" s="523">
        <v>2</v>
      </c>
      <c r="W604" s="523" t="s">
        <v>8979</v>
      </c>
      <c r="X604" s="523">
        <v>1</v>
      </c>
      <c r="Y604" s="524"/>
      <c r="Z604" s="524"/>
      <c r="AA604" s="524"/>
      <c r="AB604" s="519" t="s">
        <v>1509</v>
      </c>
      <c r="AC604" s="519" t="s">
        <v>8980</v>
      </c>
      <c r="AD604" s="622" t="s">
        <v>8981</v>
      </c>
      <c r="AE604" s="519" t="s">
        <v>8827</v>
      </c>
      <c r="AF604" s="519" t="s">
        <v>8982</v>
      </c>
      <c r="AG604" s="573" t="s">
        <v>8983</v>
      </c>
      <c r="AH604" s="519" t="s">
        <v>8830</v>
      </c>
      <c r="AI604" s="519" t="s">
        <v>8984</v>
      </c>
      <c r="AJ604" s="526" t="s">
        <v>8981</v>
      </c>
      <c r="AK604" s="608" t="s">
        <v>1509</v>
      </c>
      <c r="AL604" s="527">
        <v>0.76</v>
      </c>
      <c r="AM604" s="648">
        <v>700</v>
      </c>
      <c r="AN604" s="520">
        <v>1.4575342465753425</v>
      </c>
      <c r="AO604" s="520">
        <v>0</v>
      </c>
      <c r="AP604" s="528">
        <v>1.4575342465753425</v>
      </c>
      <c r="AQ604" s="520">
        <v>1.4575342465753425</v>
      </c>
      <c r="AR604" s="520">
        <v>0</v>
      </c>
      <c r="AS604" s="520">
        <v>1.4575342465753425</v>
      </c>
      <c r="AT604" s="520">
        <v>43.726027397260275</v>
      </c>
      <c r="AU604" s="529" t="s">
        <v>231</v>
      </c>
      <c r="AV604" s="530" t="s">
        <v>431</v>
      </c>
      <c r="AW604" s="519" t="s">
        <v>325</v>
      </c>
      <c r="AX604" s="519" t="s">
        <v>1509</v>
      </c>
      <c r="AY604" s="531" t="s">
        <v>8985</v>
      </c>
      <c r="AZ604" s="519" t="s">
        <v>234</v>
      </c>
      <c r="BB604" s="533"/>
    </row>
    <row r="605" spans="1:54" s="519" customFormat="1" ht="21.75" customHeight="1" x14ac:dyDescent="0.25">
      <c r="A605" s="518">
        <v>1099</v>
      </c>
      <c r="B605" s="557" t="s">
        <v>17088</v>
      </c>
      <c r="C605" s="664" t="s">
        <v>17090</v>
      </c>
      <c r="D605" s="701">
        <v>2020</v>
      </c>
      <c r="E605" s="519" t="s">
        <v>51</v>
      </c>
      <c r="F605" s="519" t="s">
        <v>1509</v>
      </c>
      <c r="G605" s="530" t="s">
        <v>8986</v>
      </c>
      <c r="H605" s="519" t="s">
        <v>16314</v>
      </c>
      <c r="I605" s="519" t="s">
        <v>16315</v>
      </c>
      <c r="K605" s="519" t="s">
        <v>219</v>
      </c>
      <c r="L605" s="519" t="s">
        <v>316</v>
      </c>
      <c r="M605" s="519" t="s">
        <v>221</v>
      </c>
      <c r="N605" s="519" t="s">
        <v>879</v>
      </c>
      <c r="O605" s="573" t="s">
        <v>221</v>
      </c>
      <c r="P605" s="573" t="s">
        <v>879</v>
      </c>
      <c r="Q605" s="520">
        <v>9</v>
      </c>
      <c r="R605" s="520">
        <v>3</v>
      </c>
      <c r="S605" s="521">
        <v>27</v>
      </c>
      <c r="T605" s="522">
        <v>5</v>
      </c>
      <c r="U605" s="523"/>
      <c r="V605" s="523">
        <v>0</v>
      </c>
      <c r="W605" s="523"/>
      <c r="X605" s="523">
        <v>0</v>
      </c>
      <c r="Y605" s="524"/>
      <c r="Z605" s="524">
        <v>1</v>
      </c>
      <c r="AA605" s="524"/>
      <c r="AB605" s="519" t="s">
        <v>1509</v>
      </c>
      <c r="AC605" s="519" t="s">
        <v>8987</v>
      </c>
      <c r="AD605" s="622" t="s">
        <v>8988</v>
      </c>
      <c r="AE605" s="519" t="s">
        <v>8827</v>
      </c>
      <c r="AF605" s="519" t="s">
        <v>8989</v>
      </c>
      <c r="AG605" s="573" t="s">
        <v>8990</v>
      </c>
      <c r="AH605" s="519" t="s">
        <v>8830</v>
      </c>
      <c r="AI605" s="519" t="s">
        <v>8987</v>
      </c>
      <c r="AJ605" s="526" t="s">
        <v>8988</v>
      </c>
      <c r="AK605" s="608" t="s">
        <v>1509</v>
      </c>
      <c r="AL605" s="527">
        <v>0.76</v>
      </c>
      <c r="AM605" s="648">
        <v>140</v>
      </c>
      <c r="AN605" s="520">
        <v>0.29150684931506848</v>
      </c>
      <c r="AO605" s="520">
        <v>0</v>
      </c>
      <c r="AP605" s="528">
        <v>0.29150684931506848</v>
      </c>
      <c r="AQ605" s="520">
        <v>0.29150684931506848</v>
      </c>
      <c r="AR605" s="520">
        <v>0</v>
      </c>
      <c r="AS605" s="520">
        <v>0.29150684931506848</v>
      </c>
      <c r="AT605" s="520">
        <v>8.7452054794520553</v>
      </c>
      <c r="AU605" s="529" t="s">
        <v>231</v>
      </c>
      <c r="AV605" s="530" t="s">
        <v>431</v>
      </c>
      <c r="AW605" s="519" t="s">
        <v>325</v>
      </c>
      <c r="AX605" s="519" t="s">
        <v>1509</v>
      </c>
      <c r="AY605" s="531" t="s">
        <v>8991</v>
      </c>
      <c r="AZ605" s="519" t="s">
        <v>234</v>
      </c>
      <c r="BA605" s="519" t="s">
        <v>16313</v>
      </c>
      <c r="BB605" s="533"/>
    </row>
    <row r="606" spans="1:54" s="166" customFormat="1" ht="15" customHeight="1" x14ac:dyDescent="0.25">
      <c r="A606" s="182">
        <v>1100</v>
      </c>
      <c r="B606" s="555"/>
      <c r="C606" s="581"/>
      <c r="D606" s="700" t="s">
        <v>17139</v>
      </c>
      <c r="E606" s="166" t="s">
        <v>51</v>
      </c>
      <c r="F606" s="166" t="s">
        <v>1509</v>
      </c>
      <c r="G606" s="194" t="s">
        <v>8992</v>
      </c>
      <c r="H606" s="166" t="s">
        <v>8993</v>
      </c>
      <c r="I606" s="166" t="s">
        <v>8994</v>
      </c>
      <c r="K606" s="166" t="s">
        <v>219</v>
      </c>
      <c r="L606" s="166" t="s">
        <v>484</v>
      </c>
      <c r="M606" s="166" t="s">
        <v>221</v>
      </c>
      <c r="N606" s="166" t="s">
        <v>879</v>
      </c>
      <c r="O606" s="166" t="s">
        <v>317</v>
      </c>
      <c r="P606" s="166">
        <v>0</v>
      </c>
      <c r="Q606" s="186">
        <v>10</v>
      </c>
      <c r="R606" s="186">
        <v>2</v>
      </c>
      <c r="S606" s="168">
        <v>20</v>
      </c>
      <c r="T606" s="59">
        <v>9</v>
      </c>
      <c r="U606" s="340"/>
      <c r="V606" s="340">
        <v>0</v>
      </c>
      <c r="W606" s="340"/>
      <c r="X606" s="340">
        <v>0</v>
      </c>
      <c r="Y606" s="183"/>
      <c r="Z606" s="183">
        <v>1</v>
      </c>
      <c r="AA606" s="183"/>
      <c r="AB606" s="166" t="s">
        <v>1509</v>
      </c>
      <c r="AC606" s="166" t="s">
        <v>8995</v>
      </c>
      <c r="AD606" s="228" t="s">
        <v>8996</v>
      </c>
      <c r="AE606" s="166" t="s">
        <v>8827</v>
      </c>
      <c r="AF606" s="166" t="s">
        <v>8997</v>
      </c>
      <c r="AG606" s="198" t="s">
        <v>8998</v>
      </c>
      <c r="AH606" s="166" t="s">
        <v>8830</v>
      </c>
      <c r="AI606" s="166" t="s">
        <v>8995</v>
      </c>
      <c r="AJ606" s="165" t="s">
        <v>8996</v>
      </c>
      <c r="AK606" s="203" t="s">
        <v>1509</v>
      </c>
      <c r="AL606" s="167">
        <v>0.76</v>
      </c>
      <c r="AM606" s="184">
        <v>145</v>
      </c>
      <c r="AN606" s="186">
        <v>0.42433333333333334</v>
      </c>
      <c r="AO606" s="186">
        <v>0</v>
      </c>
      <c r="AP606" s="187">
        <v>0.42433333333333334</v>
      </c>
      <c r="AQ606" s="186">
        <v>0.42433333333333334</v>
      </c>
      <c r="AR606" s="186">
        <v>0</v>
      </c>
      <c r="AS606" s="186">
        <v>0.42433333333333334</v>
      </c>
      <c r="AT606" s="186">
        <v>12.73</v>
      </c>
      <c r="AU606" s="193" t="s">
        <v>231</v>
      </c>
      <c r="AV606" s="194"/>
      <c r="AW606" s="166" t="s">
        <v>325</v>
      </c>
      <c r="AX606" s="166" t="s">
        <v>1509</v>
      </c>
      <c r="AY606" s="195" t="s">
        <v>8999</v>
      </c>
      <c r="AZ606" s="166" t="s">
        <v>234</v>
      </c>
      <c r="BB606" s="196"/>
    </row>
    <row r="607" spans="1:54" s="166" customFormat="1" ht="15" customHeight="1" x14ac:dyDescent="0.25">
      <c r="A607" s="182">
        <v>1101</v>
      </c>
      <c r="B607" s="555"/>
      <c r="C607" s="581"/>
      <c r="D607" s="700" t="s">
        <v>17139</v>
      </c>
      <c r="E607" s="166" t="s">
        <v>51</v>
      </c>
      <c r="F607" s="166" t="s">
        <v>1509</v>
      </c>
      <c r="G607" s="194" t="s">
        <v>9000</v>
      </c>
      <c r="H607" s="166" t="s">
        <v>9001</v>
      </c>
      <c r="I607" s="166" t="s">
        <v>9002</v>
      </c>
      <c r="K607" s="166" t="s">
        <v>732</v>
      </c>
      <c r="L607" s="166">
        <v>0</v>
      </c>
      <c r="M607" s="166" t="s">
        <v>221</v>
      </c>
      <c r="N607" s="166" t="s">
        <v>879</v>
      </c>
      <c r="O607" s="166" t="s">
        <v>317</v>
      </c>
      <c r="P607" s="166">
        <v>0</v>
      </c>
      <c r="Q607" s="186">
        <v>4</v>
      </c>
      <c r="R607" s="186">
        <v>1.5</v>
      </c>
      <c r="S607" s="168">
        <v>6</v>
      </c>
      <c r="T607" s="59">
        <v>1</v>
      </c>
      <c r="U607" s="340"/>
      <c r="V607" s="340">
        <v>0</v>
      </c>
      <c r="W607" s="340"/>
      <c r="X607" s="340">
        <v>0</v>
      </c>
      <c r="Y607" s="183"/>
      <c r="Z607" s="183">
        <v>1</v>
      </c>
      <c r="AA607" s="183"/>
      <c r="AB607" s="166" t="s">
        <v>1509</v>
      </c>
      <c r="AC607" s="166" t="s">
        <v>9003</v>
      </c>
      <c r="AD607" s="228" t="s">
        <v>9004</v>
      </c>
      <c r="AE607" s="166" t="s">
        <v>8827</v>
      </c>
      <c r="AF607" s="166" t="s">
        <v>9005</v>
      </c>
      <c r="AG607" s="166" t="s">
        <v>230</v>
      </c>
      <c r="AH607" s="166" t="s">
        <v>8830</v>
      </c>
      <c r="AI607" s="166" t="s">
        <v>9003</v>
      </c>
      <c r="AJ607" s="165" t="s">
        <v>9004</v>
      </c>
      <c r="AK607" s="203" t="s">
        <v>1509</v>
      </c>
      <c r="AL607" s="167">
        <v>0.76</v>
      </c>
      <c r="AM607" s="184">
        <v>97</v>
      </c>
      <c r="AN607" s="186">
        <v>0.20197260273972603</v>
      </c>
      <c r="AO607" s="186">
        <v>0</v>
      </c>
      <c r="AP607" s="187">
        <v>0.20197260273972603</v>
      </c>
      <c r="AQ607" s="186">
        <v>0.20197260273972603</v>
      </c>
      <c r="AR607" s="186">
        <v>0</v>
      </c>
      <c r="AS607" s="186">
        <v>0.20197260273972603</v>
      </c>
      <c r="AT607" s="186">
        <v>6.0591780821917807</v>
      </c>
      <c r="AU607" s="193" t="s">
        <v>231</v>
      </c>
      <c r="AV607" s="194"/>
      <c r="AW607" s="166" t="s">
        <v>325</v>
      </c>
      <c r="AX607" s="166" t="s">
        <v>1509</v>
      </c>
      <c r="AY607" s="195" t="s">
        <v>9006</v>
      </c>
      <c r="AZ607" s="166" t="s">
        <v>234</v>
      </c>
      <c r="BB607" s="196"/>
    </row>
    <row r="608" spans="1:54" s="166" customFormat="1" ht="24.75" customHeight="1" x14ac:dyDescent="0.25">
      <c r="A608" s="182">
        <v>1102</v>
      </c>
      <c r="B608" s="556"/>
      <c r="C608" s="672"/>
      <c r="D608" s="707" t="s">
        <v>17139</v>
      </c>
      <c r="E608" s="166" t="s">
        <v>51</v>
      </c>
      <c r="F608" s="166" t="s">
        <v>1509</v>
      </c>
      <c r="G608" s="194" t="s">
        <v>9007</v>
      </c>
      <c r="H608" s="166" t="s">
        <v>9008</v>
      </c>
      <c r="I608" s="166" t="s">
        <v>9009</v>
      </c>
      <c r="K608" s="166" t="s">
        <v>732</v>
      </c>
      <c r="L608" s="166">
        <v>0</v>
      </c>
      <c r="M608" s="166" t="s">
        <v>317</v>
      </c>
      <c r="N608" s="166">
        <v>0</v>
      </c>
      <c r="O608" s="166" t="s">
        <v>317</v>
      </c>
      <c r="P608" s="166">
        <v>0</v>
      </c>
      <c r="Q608" s="186">
        <v>4</v>
      </c>
      <c r="R608" s="186">
        <v>1.5</v>
      </c>
      <c r="S608" s="168">
        <v>6</v>
      </c>
      <c r="T608" s="59">
        <v>0</v>
      </c>
      <c r="U608" s="340"/>
      <c r="V608" s="340">
        <v>0</v>
      </c>
      <c r="W608" s="340"/>
      <c r="X608" s="340">
        <v>1</v>
      </c>
      <c r="Y608" s="183"/>
      <c r="Z608" s="183"/>
      <c r="AA608" s="183"/>
      <c r="AB608" s="166" t="s">
        <v>1509</v>
      </c>
      <c r="AC608" s="166" t="s">
        <v>9010</v>
      </c>
      <c r="AD608" s="228" t="s">
        <v>9011</v>
      </c>
      <c r="AE608" s="166" t="s">
        <v>8827</v>
      </c>
      <c r="AF608" s="166" t="s">
        <v>9012</v>
      </c>
      <c r="AG608" s="198" t="s">
        <v>9013</v>
      </c>
      <c r="AH608" s="166" t="s">
        <v>8830</v>
      </c>
      <c r="AI608" s="166" t="s">
        <v>9010</v>
      </c>
      <c r="AJ608" s="165" t="s">
        <v>9011</v>
      </c>
      <c r="AK608" s="203" t="s">
        <v>1509</v>
      </c>
      <c r="AL608" s="167">
        <v>0.76</v>
      </c>
      <c r="AM608" s="184">
        <v>178</v>
      </c>
      <c r="AN608" s="186">
        <v>0.31666666666666665</v>
      </c>
      <c r="AO608" s="186">
        <v>0</v>
      </c>
      <c r="AP608" s="187">
        <v>0.31666666666666665</v>
      </c>
      <c r="AQ608" s="186">
        <v>0.31666666666666665</v>
      </c>
      <c r="AR608" s="186">
        <v>0</v>
      </c>
      <c r="AS608" s="186">
        <v>0.31666666666666665</v>
      </c>
      <c r="AT608" s="186">
        <v>9.5</v>
      </c>
      <c r="AU608" s="193" t="s">
        <v>231</v>
      </c>
      <c r="AV608" s="194"/>
      <c r="AW608" s="166" t="s">
        <v>325</v>
      </c>
      <c r="AX608" s="166" t="s">
        <v>1509</v>
      </c>
      <c r="AY608" s="679" t="s">
        <v>9014</v>
      </c>
      <c r="AZ608" s="166" t="s">
        <v>234</v>
      </c>
      <c r="BB608" s="196"/>
    </row>
    <row r="609" spans="1:54" s="519" customFormat="1" ht="23.25" customHeight="1" x14ac:dyDescent="0.25">
      <c r="A609" s="518">
        <v>1103</v>
      </c>
      <c r="B609" s="557" t="s">
        <v>17088</v>
      </c>
      <c r="C609" s="664" t="s">
        <v>17090</v>
      </c>
      <c r="D609" s="701">
        <v>2020</v>
      </c>
      <c r="E609" s="519" t="s">
        <v>51</v>
      </c>
      <c r="F609" s="519" t="s">
        <v>1509</v>
      </c>
      <c r="G609" s="530" t="s">
        <v>9015</v>
      </c>
      <c r="H609" s="519" t="s">
        <v>9016</v>
      </c>
      <c r="I609" s="519" t="s">
        <v>9017</v>
      </c>
      <c r="K609" s="519" t="s">
        <v>219</v>
      </c>
      <c r="L609" s="519" t="s">
        <v>316</v>
      </c>
      <c r="M609" s="519" t="s">
        <v>221</v>
      </c>
      <c r="N609" s="519" t="s">
        <v>7140</v>
      </c>
      <c r="O609" s="573" t="s">
        <v>221</v>
      </c>
      <c r="P609" s="573" t="s">
        <v>222</v>
      </c>
      <c r="Q609" s="520">
        <v>4</v>
      </c>
      <c r="R609" s="520">
        <v>1.5</v>
      </c>
      <c r="S609" s="521">
        <v>6</v>
      </c>
      <c r="T609" s="522">
        <v>1</v>
      </c>
      <c r="U609" s="523"/>
      <c r="V609" s="523">
        <v>1</v>
      </c>
      <c r="W609" s="523" t="s">
        <v>9018</v>
      </c>
      <c r="X609" s="523">
        <v>0</v>
      </c>
      <c r="Y609" s="524"/>
      <c r="Z609" s="524"/>
      <c r="AA609" s="524"/>
      <c r="AB609" s="519" t="s">
        <v>1509</v>
      </c>
      <c r="AC609" s="519" t="s">
        <v>9019</v>
      </c>
      <c r="AD609" s="622" t="s">
        <v>9020</v>
      </c>
      <c r="AE609" s="519" t="s">
        <v>9021</v>
      </c>
      <c r="AF609" s="519" t="s">
        <v>9022</v>
      </c>
      <c r="AG609" s="573" t="s">
        <v>9023</v>
      </c>
      <c r="AH609" s="519" t="s">
        <v>9024</v>
      </c>
      <c r="AI609" s="519" t="s">
        <v>9019</v>
      </c>
      <c r="AJ609" s="526" t="s">
        <v>9020</v>
      </c>
      <c r="AK609" s="608" t="s">
        <v>1509</v>
      </c>
      <c r="AL609" s="527">
        <v>0.76</v>
      </c>
      <c r="AM609" s="648">
        <v>88</v>
      </c>
      <c r="AN609" s="520">
        <v>5.0666666666666665E-2</v>
      </c>
      <c r="AO609" s="520">
        <v>0</v>
      </c>
      <c r="AP609" s="528">
        <v>5.0666666666666665E-2</v>
      </c>
      <c r="AQ609" s="520">
        <v>5.0666666666666665E-2</v>
      </c>
      <c r="AR609" s="520">
        <v>0</v>
      </c>
      <c r="AS609" s="520">
        <v>5.0666666666666665E-2</v>
      </c>
      <c r="AT609" s="520">
        <v>1.52</v>
      </c>
      <c r="AU609" s="529" t="s">
        <v>231</v>
      </c>
      <c r="AV609" s="530" t="s">
        <v>431</v>
      </c>
      <c r="AW609" s="519" t="s">
        <v>325</v>
      </c>
      <c r="AX609" s="519" t="s">
        <v>1509</v>
      </c>
      <c r="AY609" s="531" t="s">
        <v>9025</v>
      </c>
      <c r="AZ609" s="519" t="s">
        <v>234</v>
      </c>
      <c r="BB609" s="533"/>
    </row>
    <row r="610" spans="1:54" s="166" customFormat="1" ht="15" customHeight="1" x14ac:dyDescent="0.25">
      <c r="A610" s="182">
        <v>1104</v>
      </c>
      <c r="B610" s="555"/>
      <c r="C610" s="581"/>
      <c r="D610" s="700" t="s">
        <v>17139</v>
      </c>
      <c r="E610" s="166" t="s">
        <v>51</v>
      </c>
      <c r="F610" s="166" t="s">
        <v>1509</v>
      </c>
      <c r="G610" s="194" t="s">
        <v>9026</v>
      </c>
      <c r="H610" s="166" t="s">
        <v>9027</v>
      </c>
      <c r="I610" s="166" t="s">
        <v>9028</v>
      </c>
      <c r="K610" s="166" t="s">
        <v>219</v>
      </c>
      <c r="L610" s="166" t="s">
        <v>316</v>
      </c>
      <c r="M610" s="166" t="s">
        <v>221</v>
      </c>
      <c r="N610" s="166" t="s">
        <v>7140</v>
      </c>
      <c r="O610" s="166" t="s">
        <v>317</v>
      </c>
      <c r="P610" s="166">
        <v>0</v>
      </c>
      <c r="Q610" s="186">
        <v>4</v>
      </c>
      <c r="R610" s="186">
        <v>1.5</v>
      </c>
      <c r="S610" s="168">
        <v>6</v>
      </c>
      <c r="T610" s="59">
        <v>2</v>
      </c>
      <c r="U610" s="340"/>
      <c r="V610" s="340">
        <v>0</v>
      </c>
      <c r="W610" s="340"/>
      <c r="X610" s="340">
        <v>0</v>
      </c>
      <c r="Y610" s="183"/>
      <c r="Z610" s="183">
        <v>1</v>
      </c>
      <c r="AA610" s="183"/>
      <c r="AB610" s="166" t="s">
        <v>1509</v>
      </c>
      <c r="AC610" s="166" t="s">
        <v>9029</v>
      </c>
      <c r="AD610" s="228" t="s">
        <v>9030</v>
      </c>
      <c r="AE610" s="166" t="s">
        <v>9021</v>
      </c>
      <c r="AF610" s="166" t="s">
        <v>9031</v>
      </c>
      <c r="AG610" s="166" t="s">
        <v>230</v>
      </c>
      <c r="AH610" s="166" t="s">
        <v>9024</v>
      </c>
      <c r="AI610" s="166" t="s">
        <v>9032</v>
      </c>
      <c r="AJ610" s="165" t="s">
        <v>9030</v>
      </c>
      <c r="AK610" s="203" t="s">
        <v>1509</v>
      </c>
      <c r="AL610" s="167">
        <v>0.76</v>
      </c>
      <c r="AM610" s="184">
        <v>39</v>
      </c>
      <c r="AN610" s="186">
        <v>8.1205479452054793E-2</v>
      </c>
      <c r="AO610" s="186">
        <v>0</v>
      </c>
      <c r="AP610" s="187">
        <v>8.1205479452054793E-2</v>
      </c>
      <c r="AQ610" s="186">
        <v>8.1205479452054793E-2</v>
      </c>
      <c r="AR610" s="186">
        <v>0</v>
      </c>
      <c r="AS610" s="186">
        <v>8.1205479452054793E-2</v>
      </c>
      <c r="AT610" s="186">
        <v>2.436164383561644</v>
      </c>
      <c r="AU610" s="193" t="s">
        <v>231</v>
      </c>
      <c r="AV610" s="194"/>
      <c r="AW610" s="166" t="s">
        <v>325</v>
      </c>
      <c r="AX610" s="166" t="s">
        <v>1509</v>
      </c>
      <c r="AY610" s="195" t="s">
        <v>9033</v>
      </c>
      <c r="AZ610" s="166" t="s">
        <v>234</v>
      </c>
      <c r="BB610" s="196"/>
    </row>
    <row r="611" spans="1:54" s="519" customFormat="1" ht="23.25" customHeight="1" x14ac:dyDescent="0.25">
      <c r="A611" s="518">
        <v>1105</v>
      </c>
      <c r="B611" s="557" t="s">
        <v>17088</v>
      </c>
      <c r="C611" s="664" t="s">
        <v>17090</v>
      </c>
      <c r="D611" s="701">
        <v>2020</v>
      </c>
      <c r="E611" s="519" t="s">
        <v>51</v>
      </c>
      <c r="F611" s="519" t="s">
        <v>1509</v>
      </c>
      <c r="G611" s="530" t="s">
        <v>9034</v>
      </c>
      <c r="H611" s="519" t="s">
        <v>9035</v>
      </c>
      <c r="I611" s="519" t="s">
        <v>9036</v>
      </c>
      <c r="K611" s="519" t="s">
        <v>219</v>
      </c>
      <c r="L611" s="519" t="s">
        <v>316</v>
      </c>
      <c r="M611" s="519" t="s">
        <v>221</v>
      </c>
      <c r="N611" s="519" t="s">
        <v>879</v>
      </c>
      <c r="O611" s="573" t="s">
        <v>221</v>
      </c>
      <c r="P611" s="573" t="s">
        <v>879</v>
      </c>
      <c r="Q611" s="520">
        <v>10</v>
      </c>
      <c r="R611" s="520">
        <v>2</v>
      </c>
      <c r="S611" s="521">
        <v>20</v>
      </c>
      <c r="T611" s="522">
        <v>14</v>
      </c>
      <c r="U611" s="523"/>
      <c r="V611" s="523">
        <v>0</v>
      </c>
      <c r="W611" s="523" t="s">
        <v>9037</v>
      </c>
      <c r="X611" s="523">
        <v>0</v>
      </c>
      <c r="Y611" s="524"/>
      <c r="Z611" s="524"/>
      <c r="AA611" s="524"/>
      <c r="AB611" s="519" t="s">
        <v>1509</v>
      </c>
      <c r="AC611" s="519" t="s">
        <v>9038</v>
      </c>
      <c r="AD611" s="622" t="s">
        <v>9039</v>
      </c>
      <c r="AE611" s="519" t="s">
        <v>69</v>
      </c>
      <c r="AF611" s="519" t="s">
        <v>9040</v>
      </c>
      <c r="AG611" s="573" t="s">
        <v>9041</v>
      </c>
      <c r="AH611" s="519" t="s">
        <v>9042</v>
      </c>
      <c r="AI611" s="519" t="s">
        <v>9038</v>
      </c>
      <c r="AJ611" s="526" t="s">
        <v>9039</v>
      </c>
      <c r="AK611" s="608" t="s">
        <v>1509</v>
      </c>
      <c r="AL611" s="527">
        <v>0.76</v>
      </c>
      <c r="AM611" s="648">
        <v>560</v>
      </c>
      <c r="AN611" s="520">
        <v>1.1660273972602739</v>
      </c>
      <c r="AO611" s="520">
        <v>0</v>
      </c>
      <c r="AP611" s="528">
        <v>1.1660273972602739</v>
      </c>
      <c r="AQ611" s="520">
        <v>1.1660273972602739</v>
      </c>
      <c r="AR611" s="520">
        <v>0</v>
      </c>
      <c r="AS611" s="520">
        <v>1.1660273972602739</v>
      </c>
      <c r="AT611" s="520">
        <v>34.980821917808221</v>
      </c>
      <c r="AU611" s="529" t="s">
        <v>231</v>
      </c>
      <c r="AV611" s="530" t="s">
        <v>431</v>
      </c>
      <c r="AW611" s="519" t="s">
        <v>325</v>
      </c>
      <c r="AX611" s="519" t="s">
        <v>1509</v>
      </c>
      <c r="AY611" s="531" t="s">
        <v>9043</v>
      </c>
      <c r="AZ611" s="519" t="s">
        <v>234</v>
      </c>
      <c r="BB611" s="533"/>
    </row>
    <row r="612" spans="1:54" s="519" customFormat="1" ht="21.75" customHeight="1" x14ac:dyDescent="0.25">
      <c r="A612" s="518">
        <v>1106</v>
      </c>
      <c r="B612" s="557" t="s">
        <v>17088</v>
      </c>
      <c r="C612" s="664" t="s">
        <v>17090</v>
      </c>
      <c r="D612" s="701">
        <v>2020</v>
      </c>
      <c r="E612" s="519" t="s">
        <v>51</v>
      </c>
      <c r="F612" s="519" t="s">
        <v>1509</v>
      </c>
      <c r="G612" s="530" t="s">
        <v>7701</v>
      </c>
      <c r="H612" s="519" t="s">
        <v>9044</v>
      </c>
      <c r="I612" s="519" t="s">
        <v>9045</v>
      </c>
      <c r="K612" s="519" t="s">
        <v>219</v>
      </c>
      <c r="L612" s="519" t="s">
        <v>316</v>
      </c>
      <c r="M612" s="519" t="s">
        <v>221</v>
      </c>
      <c r="N612" s="519" t="s">
        <v>879</v>
      </c>
      <c r="O612" s="573" t="s">
        <v>221</v>
      </c>
      <c r="P612" s="573" t="s">
        <v>879</v>
      </c>
      <c r="Q612" s="520">
        <v>4</v>
      </c>
      <c r="R612" s="520">
        <v>1.5</v>
      </c>
      <c r="S612" s="521">
        <v>6</v>
      </c>
      <c r="T612" s="522">
        <v>3</v>
      </c>
      <c r="U612" s="523"/>
      <c r="V612" s="523">
        <v>0</v>
      </c>
      <c r="W612" s="523"/>
      <c r="X612" s="523">
        <v>0</v>
      </c>
      <c r="Y612" s="524"/>
      <c r="Z612" s="524">
        <v>1</v>
      </c>
      <c r="AA612" s="524"/>
      <c r="AB612" s="519" t="s">
        <v>1509</v>
      </c>
      <c r="AC612" s="519" t="s">
        <v>9046</v>
      </c>
      <c r="AD612" s="622" t="s">
        <v>9047</v>
      </c>
      <c r="AE612" s="519" t="s">
        <v>69</v>
      </c>
      <c r="AF612" s="519" t="s">
        <v>9048</v>
      </c>
      <c r="AG612" s="573" t="s">
        <v>9049</v>
      </c>
      <c r="AH612" s="519" t="s">
        <v>9042</v>
      </c>
      <c r="AI612" s="519" t="s">
        <v>9046</v>
      </c>
      <c r="AJ612" s="526" t="s">
        <v>9047</v>
      </c>
      <c r="AK612" s="608" t="s">
        <v>1509</v>
      </c>
      <c r="AL612" s="527">
        <v>0.76</v>
      </c>
      <c r="AM612" s="648">
        <v>84</v>
      </c>
      <c r="AN612" s="520">
        <v>0.1749041095890411</v>
      </c>
      <c r="AO612" s="520">
        <v>0</v>
      </c>
      <c r="AP612" s="528">
        <v>0.1749041095890411</v>
      </c>
      <c r="AQ612" s="520">
        <v>0.1749041095890411</v>
      </c>
      <c r="AR612" s="520">
        <v>0</v>
      </c>
      <c r="AS612" s="520">
        <v>0.1749041095890411</v>
      </c>
      <c r="AT612" s="520">
        <v>5.2471232876712328</v>
      </c>
      <c r="AU612" s="529" t="s">
        <v>231</v>
      </c>
      <c r="AV612" s="530" t="s">
        <v>431</v>
      </c>
      <c r="AW612" s="519" t="s">
        <v>325</v>
      </c>
      <c r="AX612" s="519" t="s">
        <v>1509</v>
      </c>
      <c r="AY612" s="531" t="s">
        <v>7706</v>
      </c>
      <c r="AZ612" s="519" t="s">
        <v>234</v>
      </c>
      <c r="BB612" s="533"/>
    </row>
    <row r="613" spans="1:54" s="166" customFormat="1" ht="15" customHeight="1" x14ac:dyDescent="0.25">
      <c r="A613" s="182">
        <v>1107</v>
      </c>
      <c r="B613" s="555"/>
      <c r="C613" s="581"/>
      <c r="D613" s="700" t="s">
        <v>17139</v>
      </c>
      <c r="E613" s="166" t="s">
        <v>51</v>
      </c>
      <c r="F613" s="166" t="s">
        <v>1509</v>
      </c>
      <c r="G613" s="194" t="s">
        <v>9050</v>
      </c>
      <c r="H613" s="166" t="s">
        <v>9051</v>
      </c>
      <c r="I613" s="166" t="s">
        <v>9052</v>
      </c>
      <c r="K613" s="166" t="s">
        <v>219</v>
      </c>
      <c r="L613" s="166" t="s">
        <v>316</v>
      </c>
      <c r="M613" s="166" t="s">
        <v>221</v>
      </c>
      <c r="N613" s="166" t="s">
        <v>879</v>
      </c>
      <c r="O613" s="166" t="s">
        <v>317</v>
      </c>
      <c r="P613" s="166">
        <v>0</v>
      </c>
      <c r="Q613" s="186">
        <v>2</v>
      </c>
      <c r="R613" s="186">
        <v>1.5</v>
      </c>
      <c r="S613" s="168">
        <v>3</v>
      </c>
      <c r="T613" s="59">
        <v>3</v>
      </c>
      <c r="U613" s="340"/>
      <c r="V613" s="340">
        <v>0</v>
      </c>
      <c r="W613" s="340"/>
      <c r="X613" s="340">
        <v>0</v>
      </c>
      <c r="Y613" s="183"/>
      <c r="Z613" s="183">
        <v>1</v>
      </c>
      <c r="AA613" s="183"/>
      <c r="AB613" s="166" t="s">
        <v>1509</v>
      </c>
      <c r="AC613" s="166" t="s">
        <v>9053</v>
      </c>
      <c r="AD613" s="228" t="s">
        <v>9054</v>
      </c>
      <c r="AE613" s="166" t="s">
        <v>9055</v>
      </c>
      <c r="AF613" s="166" t="s">
        <v>9056</v>
      </c>
      <c r="AG613" s="198" t="s">
        <v>9057</v>
      </c>
      <c r="AH613" s="166" t="s">
        <v>4213</v>
      </c>
      <c r="AI613" s="166" t="s">
        <v>9053</v>
      </c>
      <c r="AJ613" s="165" t="s">
        <v>9054</v>
      </c>
      <c r="AK613" s="203" t="s">
        <v>1509</v>
      </c>
      <c r="AL613" s="167">
        <v>0.76</v>
      </c>
      <c r="AM613" s="184">
        <v>81</v>
      </c>
      <c r="AN613" s="186">
        <v>0.16865753424657534</v>
      </c>
      <c r="AO613" s="186">
        <v>0</v>
      </c>
      <c r="AP613" s="187">
        <v>0.16865753424657534</v>
      </c>
      <c r="AQ613" s="186">
        <v>0.16865753424657534</v>
      </c>
      <c r="AR613" s="186">
        <v>0</v>
      </c>
      <c r="AS613" s="186">
        <v>0.16865753424657534</v>
      </c>
      <c r="AT613" s="186">
        <v>5.05972602739726</v>
      </c>
      <c r="AU613" s="193" t="s">
        <v>231</v>
      </c>
      <c r="AV613" s="194"/>
      <c r="AW613" s="166" t="s">
        <v>325</v>
      </c>
      <c r="AX613" s="166" t="s">
        <v>1509</v>
      </c>
      <c r="AY613" s="195" t="s">
        <v>9058</v>
      </c>
      <c r="AZ613" s="166" t="s">
        <v>234</v>
      </c>
      <c r="BB613" s="196"/>
    </row>
    <row r="614" spans="1:54" s="166" customFormat="1" ht="15" customHeight="1" x14ac:dyDescent="0.25">
      <c r="A614" s="182">
        <v>1108</v>
      </c>
      <c r="B614" s="555"/>
      <c r="C614" s="581"/>
      <c r="D614" s="700" t="s">
        <v>17139</v>
      </c>
      <c r="E614" s="166" t="s">
        <v>51</v>
      </c>
      <c r="F614" s="166" t="s">
        <v>1509</v>
      </c>
      <c r="G614" s="194" t="s">
        <v>9059</v>
      </c>
      <c r="H614" s="166" t="s">
        <v>9060</v>
      </c>
      <c r="I614" s="166" t="s">
        <v>9061</v>
      </c>
      <c r="K614" s="166" t="s">
        <v>732</v>
      </c>
      <c r="L614" s="166">
        <v>0</v>
      </c>
      <c r="M614" s="166" t="s">
        <v>221</v>
      </c>
      <c r="N614" s="166" t="s">
        <v>879</v>
      </c>
      <c r="O614" s="166" t="s">
        <v>317</v>
      </c>
      <c r="P614" s="166">
        <v>0</v>
      </c>
      <c r="Q614" s="186">
        <v>4</v>
      </c>
      <c r="R614" s="186">
        <v>1.5</v>
      </c>
      <c r="S614" s="168">
        <v>6</v>
      </c>
      <c r="T614" s="59">
        <v>3</v>
      </c>
      <c r="U614" s="340"/>
      <c r="V614" s="340">
        <v>0</v>
      </c>
      <c r="W614" s="340"/>
      <c r="X614" s="340">
        <v>0</v>
      </c>
      <c r="Y614" s="183"/>
      <c r="Z614" s="183">
        <v>1</v>
      </c>
      <c r="AA614" s="183"/>
      <c r="AB614" s="166" t="s">
        <v>1509</v>
      </c>
      <c r="AC614" s="166" t="s">
        <v>8852</v>
      </c>
      <c r="AD614" s="228" t="s">
        <v>9062</v>
      </c>
      <c r="AE614" s="166" t="s">
        <v>9055</v>
      </c>
      <c r="AF614" s="166" t="s">
        <v>9063</v>
      </c>
      <c r="AG614" s="198" t="s">
        <v>9064</v>
      </c>
      <c r="AH614" s="166" t="s">
        <v>4213</v>
      </c>
      <c r="AI614" s="166" t="s">
        <v>8852</v>
      </c>
      <c r="AJ614" s="165" t="s">
        <v>9062</v>
      </c>
      <c r="AK614" s="203" t="s">
        <v>1509</v>
      </c>
      <c r="AL614" s="167">
        <v>0.76</v>
      </c>
      <c r="AM614" s="184">
        <v>212</v>
      </c>
      <c r="AN614" s="186">
        <v>0.18323287671232877</v>
      </c>
      <c r="AO614" s="186">
        <v>0</v>
      </c>
      <c r="AP614" s="187">
        <v>0.18323287671232877</v>
      </c>
      <c r="AQ614" s="186">
        <v>0.18323287671232877</v>
      </c>
      <c r="AR614" s="186">
        <v>0</v>
      </c>
      <c r="AS614" s="186">
        <v>0.18323287671232877</v>
      </c>
      <c r="AT614" s="186">
        <v>5.496986301369863</v>
      </c>
      <c r="AU614" s="193" t="s">
        <v>231</v>
      </c>
      <c r="AV614" s="194"/>
      <c r="AW614" s="166" t="s">
        <v>325</v>
      </c>
      <c r="AX614" s="166" t="s">
        <v>1509</v>
      </c>
      <c r="AY614" s="195" t="s">
        <v>9065</v>
      </c>
      <c r="AZ614" s="166" t="s">
        <v>234</v>
      </c>
      <c r="BB614" s="196"/>
    </row>
    <row r="615" spans="1:54" s="166" customFormat="1" ht="15" customHeight="1" x14ac:dyDescent="0.25">
      <c r="A615" s="182">
        <v>1109</v>
      </c>
      <c r="B615" s="555"/>
      <c r="C615" s="581"/>
      <c r="D615" s="700" t="s">
        <v>17139</v>
      </c>
      <c r="E615" s="166" t="s">
        <v>51</v>
      </c>
      <c r="F615" s="166" t="s">
        <v>1509</v>
      </c>
      <c r="G615" s="194" t="s">
        <v>9066</v>
      </c>
      <c r="H615" s="166" t="s">
        <v>9067</v>
      </c>
      <c r="I615" s="166" t="s">
        <v>9068</v>
      </c>
      <c r="K615" s="166" t="s">
        <v>219</v>
      </c>
      <c r="L615" s="166" t="s">
        <v>316</v>
      </c>
      <c r="M615" s="166" t="s">
        <v>221</v>
      </c>
      <c r="N615" s="166" t="s">
        <v>879</v>
      </c>
      <c r="O615" s="166" t="s">
        <v>317</v>
      </c>
      <c r="P615" s="166">
        <v>0</v>
      </c>
      <c r="Q615" s="186">
        <v>2</v>
      </c>
      <c r="R615" s="186">
        <v>2</v>
      </c>
      <c r="S615" s="168">
        <v>4</v>
      </c>
      <c r="T615" s="59">
        <v>3</v>
      </c>
      <c r="U615" s="340" t="s">
        <v>9069</v>
      </c>
      <c r="V615" s="340">
        <v>0</v>
      </c>
      <c r="W615" s="340"/>
      <c r="X615" s="340">
        <v>0</v>
      </c>
      <c r="Y615" s="183"/>
      <c r="Z615" s="183">
        <v>1</v>
      </c>
      <c r="AA615" s="183"/>
      <c r="AB615" s="166" t="s">
        <v>1509</v>
      </c>
      <c r="AC615" s="166" t="s">
        <v>9070</v>
      </c>
      <c r="AD615" s="228" t="s">
        <v>9071</v>
      </c>
      <c r="AE615" s="166" t="s">
        <v>9055</v>
      </c>
      <c r="AF615" s="166" t="s">
        <v>9072</v>
      </c>
      <c r="AG615" s="198" t="s">
        <v>9073</v>
      </c>
      <c r="AH615" s="166" t="s">
        <v>4213</v>
      </c>
      <c r="AI615" s="166" t="s">
        <v>9070</v>
      </c>
      <c r="AJ615" s="165" t="s">
        <v>9071</v>
      </c>
      <c r="AK615" s="203" t="s">
        <v>1509</v>
      </c>
      <c r="AL615" s="167">
        <v>0.76</v>
      </c>
      <c r="AM615" s="184">
        <v>63</v>
      </c>
      <c r="AN615" s="186">
        <v>0.12466666666666668</v>
      </c>
      <c r="AO615" s="186">
        <v>0</v>
      </c>
      <c r="AP615" s="187">
        <v>0.12466666666666668</v>
      </c>
      <c r="AQ615" s="186">
        <v>0.12466666666666668</v>
      </c>
      <c r="AR615" s="186">
        <v>0</v>
      </c>
      <c r="AS615" s="186">
        <v>0.12466666666666668</v>
      </c>
      <c r="AT615" s="186">
        <v>3.74</v>
      </c>
      <c r="AU615" s="193" t="s">
        <v>231</v>
      </c>
      <c r="AV615" s="194"/>
      <c r="AW615" s="166" t="s">
        <v>325</v>
      </c>
      <c r="AX615" s="166" t="s">
        <v>1509</v>
      </c>
      <c r="AY615" s="195" t="s">
        <v>9074</v>
      </c>
      <c r="AZ615" s="166" t="s">
        <v>234</v>
      </c>
      <c r="BB615" s="196"/>
    </row>
    <row r="616" spans="1:54" s="166" customFormat="1" ht="15" customHeight="1" x14ac:dyDescent="0.25">
      <c r="A616" s="182">
        <v>1110</v>
      </c>
      <c r="B616" s="555"/>
      <c r="C616" s="581"/>
      <c r="D616" s="700" t="s">
        <v>17139</v>
      </c>
      <c r="E616" s="166" t="s">
        <v>51</v>
      </c>
      <c r="F616" s="166" t="s">
        <v>1509</v>
      </c>
      <c r="G616" s="194" t="s">
        <v>9075</v>
      </c>
      <c r="H616" s="166" t="s">
        <v>9076</v>
      </c>
      <c r="I616" s="166" t="s">
        <v>9077</v>
      </c>
      <c r="K616" s="166" t="s">
        <v>219</v>
      </c>
      <c r="L616" s="166" t="s">
        <v>316</v>
      </c>
      <c r="M616" s="166" t="s">
        <v>221</v>
      </c>
      <c r="N616" s="166" t="s">
        <v>879</v>
      </c>
      <c r="O616" s="166" t="s">
        <v>317</v>
      </c>
      <c r="P616" s="166">
        <v>0</v>
      </c>
      <c r="Q616" s="186">
        <v>4</v>
      </c>
      <c r="R616" s="186">
        <v>1.5</v>
      </c>
      <c r="S616" s="168">
        <v>6</v>
      </c>
      <c r="T616" s="59">
        <v>7</v>
      </c>
      <c r="U616" s="340"/>
      <c r="V616" s="340">
        <v>1</v>
      </c>
      <c r="W616" s="340" t="s">
        <v>8979</v>
      </c>
      <c r="X616" s="340">
        <v>1</v>
      </c>
      <c r="Y616" s="183"/>
      <c r="Z616" s="183"/>
      <c r="AA616" s="183"/>
      <c r="AB616" s="166" t="s">
        <v>1509</v>
      </c>
      <c r="AC616" s="166" t="s">
        <v>8214</v>
      </c>
      <c r="AD616" s="228" t="s">
        <v>9078</v>
      </c>
      <c r="AE616" s="166" t="s">
        <v>4218</v>
      </c>
      <c r="AF616" s="166" t="s">
        <v>9079</v>
      </c>
      <c r="AG616" s="166" t="s">
        <v>9080</v>
      </c>
      <c r="AH616" s="166" t="s">
        <v>9081</v>
      </c>
      <c r="AI616" s="166" t="s">
        <v>8783</v>
      </c>
      <c r="AJ616" s="165" t="s">
        <v>9078</v>
      </c>
      <c r="AK616" s="203" t="s">
        <v>1509</v>
      </c>
      <c r="AL616" s="167">
        <v>0.76</v>
      </c>
      <c r="AM616" s="184">
        <v>200</v>
      </c>
      <c r="AN616" s="186">
        <v>0.20197260273972603</v>
      </c>
      <c r="AO616" s="186">
        <v>0</v>
      </c>
      <c r="AP616" s="187">
        <v>0.20197260273972603</v>
      </c>
      <c r="AQ616" s="186">
        <v>0.20197260273972603</v>
      </c>
      <c r="AR616" s="186">
        <v>0</v>
      </c>
      <c r="AS616" s="186">
        <v>0.20197260273972603</v>
      </c>
      <c r="AT616" s="186">
        <v>6.0591780821917807</v>
      </c>
      <c r="AU616" s="193" t="s">
        <v>231</v>
      </c>
      <c r="AV616" s="194"/>
      <c r="AW616" s="166" t="s">
        <v>325</v>
      </c>
      <c r="AX616" s="166" t="s">
        <v>1509</v>
      </c>
      <c r="AY616" s="195" t="s">
        <v>9082</v>
      </c>
      <c r="AZ616" s="166" t="s">
        <v>234</v>
      </c>
      <c r="BB616" s="196"/>
    </row>
    <row r="617" spans="1:54" s="519" customFormat="1" ht="15" customHeight="1" x14ac:dyDescent="0.25">
      <c r="A617" s="518">
        <v>1111</v>
      </c>
      <c r="B617" s="557" t="s">
        <v>17088</v>
      </c>
      <c r="C617" s="584"/>
      <c r="D617" s="701">
        <v>2020</v>
      </c>
      <c r="E617" s="519" t="s">
        <v>51</v>
      </c>
      <c r="F617" s="519" t="s">
        <v>1509</v>
      </c>
      <c r="G617" s="530" t="s">
        <v>9083</v>
      </c>
      <c r="H617" s="519" t="s">
        <v>9084</v>
      </c>
      <c r="I617" s="519" t="s">
        <v>9085</v>
      </c>
      <c r="K617" s="519" t="s">
        <v>219</v>
      </c>
      <c r="L617" s="519" t="s">
        <v>316</v>
      </c>
      <c r="M617" s="519" t="s">
        <v>221</v>
      </c>
      <c r="N617" s="519" t="s">
        <v>879</v>
      </c>
      <c r="O617" s="573" t="s">
        <v>221</v>
      </c>
      <c r="P617" s="573" t="s">
        <v>222</v>
      </c>
      <c r="Q617" s="520">
        <v>2</v>
      </c>
      <c r="R617" s="520">
        <v>2</v>
      </c>
      <c r="S617" s="521">
        <v>4</v>
      </c>
      <c r="T617" s="522">
        <v>2</v>
      </c>
      <c r="U617" s="523"/>
      <c r="V617" s="523">
        <v>1</v>
      </c>
      <c r="W617" s="523" t="s">
        <v>8956</v>
      </c>
      <c r="X617" s="523">
        <v>0</v>
      </c>
      <c r="Y617" s="524"/>
      <c r="Z617" s="524"/>
      <c r="AA617" s="524"/>
      <c r="AB617" s="519" t="s">
        <v>1509</v>
      </c>
      <c r="AC617" s="519" t="s">
        <v>9086</v>
      </c>
      <c r="AD617" s="622" t="s">
        <v>9087</v>
      </c>
      <c r="AE617" s="519" t="s">
        <v>8862</v>
      </c>
      <c r="AF617" s="519" t="s">
        <v>9088</v>
      </c>
      <c r="AG617" s="519" t="s">
        <v>9089</v>
      </c>
      <c r="AH617" s="519" t="s">
        <v>5977</v>
      </c>
      <c r="AI617" s="519" t="s">
        <v>9086</v>
      </c>
      <c r="AJ617" s="526" t="s">
        <v>9087</v>
      </c>
      <c r="AK617" s="608" t="s">
        <v>1509</v>
      </c>
      <c r="AL617" s="527">
        <v>0.76</v>
      </c>
      <c r="AM617" s="648">
        <v>38</v>
      </c>
      <c r="AN617" s="520">
        <v>7.9123287671232875E-2</v>
      </c>
      <c r="AO617" s="520">
        <v>0</v>
      </c>
      <c r="AP617" s="528">
        <v>7.9123287671232875E-2</v>
      </c>
      <c r="AQ617" s="520">
        <v>7.9123287671232875E-2</v>
      </c>
      <c r="AR617" s="520">
        <v>0</v>
      </c>
      <c r="AS617" s="520">
        <v>7.9123287671232875E-2</v>
      </c>
      <c r="AT617" s="520">
        <v>2.3736986301369862</v>
      </c>
      <c r="AU617" s="529" t="s">
        <v>231</v>
      </c>
      <c r="AV617" s="530" t="s">
        <v>431</v>
      </c>
      <c r="AW617" s="519" t="s">
        <v>325</v>
      </c>
      <c r="AX617" s="519" t="s">
        <v>1509</v>
      </c>
      <c r="AY617" s="531" t="s">
        <v>9090</v>
      </c>
      <c r="AZ617" s="519" t="s">
        <v>234</v>
      </c>
      <c r="BB617" s="533"/>
    </row>
    <row r="618" spans="1:54" s="166" customFormat="1" ht="15" customHeight="1" x14ac:dyDescent="0.25">
      <c r="A618" s="182">
        <v>1112</v>
      </c>
      <c r="B618" s="555"/>
      <c r="C618" s="581"/>
      <c r="D618" s="700" t="s">
        <v>17139</v>
      </c>
      <c r="E618" s="166" t="s">
        <v>51</v>
      </c>
      <c r="F618" s="166" t="s">
        <v>1509</v>
      </c>
      <c r="G618" s="194" t="s">
        <v>9091</v>
      </c>
      <c r="H618" s="166" t="s">
        <v>9092</v>
      </c>
      <c r="I618" s="166" t="s">
        <v>9093</v>
      </c>
      <c r="K618" s="166" t="s">
        <v>219</v>
      </c>
      <c r="L618" s="166" t="s">
        <v>316</v>
      </c>
      <c r="M618" s="166" t="s">
        <v>221</v>
      </c>
      <c r="N618" s="166" t="s">
        <v>879</v>
      </c>
      <c r="O618" s="166" t="s">
        <v>317</v>
      </c>
      <c r="P618" s="166">
        <v>0</v>
      </c>
      <c r="Q618" s="186">
        <v>2</v>
      </c>
      <c r="R618" s="186">
        <v>2</v>
      </c>
      <c r="S618" s="168">
        <v>4</v>
      </c>
      <c r="T618" s="59">
        <v>0</v>
      </c>
      <c r="U618" s="340"/>
      <c r="V618" s="340">
        <v>0</v>
      </c>
      <c r="W618" s="340"/>
      <c r="X618" s="340">
        <v>1</v>
      </c>
      <c r="Y618" s="183"/>
      <c r="Z618" s="183">
        <v>1</v>
      </c>
      <c r="AA618" s="183"/>
      <c r="AB618" s="166" t="s">
        <v>1509</v>
      </c>
      <c r="AC618" s="166" t="s">
        <v>9094</v>
      </c>
      <c r="AD618" s="228" t="s">
        <v>9095</v>
      </c>
      <c r="AE618" s="166" t="s">
        <v>9096</v>
      </c>
      <c r="AF618" s="166" t="s">
        <v>9097</v>
      </c>
      <c r="AG618" s="198" t="s">
        <v>9098</v>
      </c>
      <c r="AH618" s="166" t="s">
        <v>8830</v>
      </c>
      <c r="AI618" s="166" t="s">
        <v>9094</v>
      </c>
      <c r="AJ618" s="165" t="s">
        <v>9095</v>
      </c>
      <c r="AK618" s="203" t="s">
        <v>1509</v>
      </c>
      <c r="AL618" s="167">
        <v>0.76</v>
      </c>
      <c r="AM618" s="184">
        <v>170</v>
      </c>
      <c r="AN618" s="186">
        <v>0.33566666666666667</v>
      </c>
      <c r="AO618" s="186">
        <v>0</v>
      </c>
      <c r="AP618" s="187">
        <v>0.33566666666666667</v>
      </c>
      <c r="AQ618" s="186">
        <v>0.33566666666666667</v>
      </c>
      <c r="AR618" s="186">
        <v>0</v>
      </c>
      <c r="AS618" s="186">
        <v>0.33566666666666667</v>
      </c>
      <c r="AT618" s="186">
        <v>10.07</v>
      </c>
      <c r="AU618" s="193" t="s">
        <v>231</v>
      </c>
      <c r="AV618" s="194"/>
      <c r="AW618" s="166" t="s">
        <v>325</v>
      </c>
      <c r="AX618" s="166" t="s">
        <v>1509</v>
      </c>
      <c r="AY618" s="195" t="s">
        <v>9099</v>
      </c>
      <c r="AZ618" s="166" t="s">
        <v>234</v>
      </c>
      <c r="BB618" s="196"/>
    </row>
    <row r="619" spans="1:54" s="166" customFormat="1" ht="15" customHeight="1" x14ac:dyDescent="0.25">
      <c r="A619" s="182">
        <v>1113</v>
      </c>
      <c r="B619" s="555"/>
      <c r="C619" s="581"/>
      <c r="D619" s="700" t="s">
        <v>17139</v>
      </c>
      <c r="E619" s="166" t="s">
        <v>51</v>
      </c>
      <c r="F619" s="166" t="s">
        <v>1509</v>
      </c>
      <c r="G619" s="194" t="s">
        <v>9100</v>
      </c>
      <c r="H619" s="166" t="s">
        <v>9101</v>
      </c>
      <c r="I619" s="166" t="s">
        <v>9102</v>
      </c>
      <c r="K619" s="166" t="s">
        <v>219</v>
      </c>
      <c r="L619" s="166" t="s">
        <v>220</v>
      </c>
      <c r="M619" s="166" t="s">
        <v>221</v>
      </c>
      <c r="N619" s="166" t="s">
        <v>9103</v>
      </c>
      <c r="O619" s="166" t="s">
        <v>317</v>
      </c>
      <c r="P619" s="166">
        <v>0</v>
      </c>
      <c r="Q619" s="186">
        <v>4</v>
      </c>
      <c r="R619" s="186">
        <v>2</v>
      </c>
      <c r="S619" s="168">
        <v>8</v>
      </c>
      <c r="T619" s="59">
        <v>2</v>
      </c>
      <c r="U619" s="340"/>
      <c r="V619" s="340">
        <v>1</v>
      </c>
      <c r="W619" s="340" t="s">
        <v>8916</v>
      </c>
      <c r="X619" s="340">
        <v>0</v>
      </c>
      <c r="Y619" s="183"/>
      <c r="Z619" s="183"/>
      <c r="AA619" s="183"/>
      <c r="AB619" s="166" t="s">
        <v>1509</v>
      </c>
      <c r="AC619" s="166" t="s">
        <v>9029</v>
      </c>
      <c r="AD619" s="228" t="s">
        <v>9030</v>
      </c>
      <c r="AE619" s="166" t="s">
        <v>9021</v>
      </c>
      <c r="AF619" s="166" t="s">
        <v>9031</v>
      </c>
      <c r="AG619" s="166" t="s">
        <v>230</v>
      </c>
      <c r="AH619" s="166" t="s">
        <v>9024</v>
      </c>
      <c r="AI619" s="166" t="s">
        <v>9029</v>
      </c>
      <c r="AJ619" s="165" t="s">
        <v>9030</v>
      </c>
      <c r="AK619" s="203" t="s">
        <v>1509</v>
      </c>
      <c r="AL619" s="167">
        <v>0.76</v>
      </c>
      <c r="AM619" s="184">
        <v>39</v>
      </c>
      <c r="AN619" s="186">
        <v>8.1205479452054793E-2</v>
      </c>
      <c r="AO619" s="186">
        <v>0</v>
      </c>
      <c r="AP619" s="187">
        <v>8.1205479452054793E-2</v>
      </c>
      <c r="AQ619" s="186">
        <v>8.1205479452054793E-2</v>
      </c>
      <c r="AR619" s="186">
        <v>0</v>
      </c>
      <c r="AS619" s="186">
        <v>8.1205479452054793E-2</v>
      </c>
      <c r="AT619" s="186">
        <v>2.436164383561644</v>
      </c>
      <c r="AU619" s="193" t="s">
        <v>231</v>
      </c>
      <c r="AV619" s="194"/>
      <c r="AW619" s="166" t="s">
        <v>325</v>
      </c>
      <c r="AX619" s="166" t="s">
        <v>1509</v>
      </c>
      <c r="AY619" s="195" t="s">
        <v>9104</v>
      </c>
      <c r="AZ619" s="166" t="s">
        <v>234</v>
      </c>
      <c r="BB619" s="196"/>
    </row>
    <row r="620" spans="1:54" s="166" customFormat="1" ht="15" customHeight="1" x14ac:dyDescent="0.25">
      <c r="A620" s="182">
        <v>1114</v>
      </c>
      <c r="B620" s="555"/>
      <c r="C620" s="581"/>
      <c r="D620" s="700" t="s">
        <v>17140</v>
      </c>
      <c r="E620" s="166" t="s">
        <v>51</v>
      </c>
      <c r="F620" s="166" t="s">
        <v>1509</v>
      </c>
      <c r="G620" s="194" t="s">
        <v>9105</v>
      </c>
      <c r="H620" s="166" t="s">
        <v>8867</v>
      </c>
      <c r="I620" s="166" t="s">
        <v>8868</v>
      </c>
      <c r="K620" s="166" t="s">
        <v>219</v>
      </c>
      <c r="L620" s="166" t="s">
        <v>316</v>
      </c>
      <c r="M620" s="166" t="s">
        <v>221</v>
      </c>
      <c r="N620" s="166" t="s">
        <v>879</v>
      </c>
      <c r="O620" s="166" t="s">
        <v>317</v>
      </c>
      <c r="P620" s="166">
        <v>0</v>
      </c>
      <c r="Q620" s="186">
        <v>2</v>
      </c>
      <c r="R620" s="186">
        <v>2</v>
      </c>
      <c r="S620" s="168">
        <v>4</v>
      </c>
      <c r="T620" s="59">
        <v>4</v>
      </c>
      <c r="U620" s="340"/>
      <c r="V620" s="340">
        <v>0</v>
      </c>
      <c r="W620" s="340"/>
      <c r="X620" s="340">
        <v>1</v>
      </c>
      <c r="Y620" s="183"/>
      <c r="Z620" s="183">
        <v>1</v>
      </c>
      <c r="AA620" s="183"/>
      <c r="AB620" s="166" t="s">
        <v>9106</v>
      </c>
      <c r="AC620" s="166" t="s">
        <v>9107</v>
      </c>
      <c r="AD620" s="228" t="s">
        <v>9108</v>
      </c>
      <c r="AE620" s="166" t="s">
        <v>9109</v>
      </c>
      <c r="AF620" s="166" t="s">
        <v>9110</v>
      </c>
      <c r="AG620" s="166" t="s">
        <v>230</v>
      </c>
      <c r="AH620" s="166" t="s">
        <v>8830</v>
      </c>
      <c r="AI620" s="166" t="s">
        <v>9107</v>
      </c>
      <c r="AJ620" s="165" t="s">
        <v>9108</v>
      </c>
      <c r="AK620" s="203" t="s">
        <v>9111</v>
      </c>
      <c r="AL620" s="167">
        <v>0.76</v>
      </c>
      <c r="AM620" s="184">
        <v>77</v>
      </c>
      <c r="AN620" s="186">
        <v>0.16032876712328767</v>
      </c>
      <c r="AO620" s="186">
        <v>0</v>
      </c>
      <c r="AP620" s="187">
        <v>0.16032876712328767</v>
      </c>
      <c r="AQ620" s="186">
        <v>0.16032876712328767</v>
      </c>
      <c r="AR620" s="186">
        <v>0</v>
      </c>
      <c r="AS620" s="186">
        <v>0.16032876712328767</v>
      </c>
      <c r="AT620" s="186">
        <v>4.8098630136986298</v>
      </c>
      <c r="AU620" s="193" t="s">
        <v>231</v>
      </c>
      <c r="AV620" s="194"/>
      <c r="AW620" s="166" t="s">
        <v>325</v>
      </c>
      <c r="AX620" s="166" t="s">
        <v>1509</v>
      </c>
      <c r="AY620" s="195" t="s">
        <v>9112</v>
      </c>
      <c r="AZ620" s="166" t="s">
        <v>234</v>
      </c>
      <c r="BB620" s="196"/>
    </row>
    <row r="621" spans="1:54" s="519" customFormat="1" ht="18.75" customHeight="1" x14ac:dyDescent="0.25">
      <c r="A621" s="518">
        <v>1115</v>
      </c>
      <c r="B621" s="557" t="s">
        <v>17088</v>
      </c>
      <c r="C621" s="664" t="s">
        <v>17090</v>
      </c>
      <c r="D621" s="701">
        <v>2020</v>
      </c>
      <c r="E621" s="519" t="s">
        <v>51</v>
      </c>
      <c r="F621" s="519" t="s">
        <v>1509</v>
      </c>
      <c r="G621" s="530" t="s">
        <v>9113</v>
      </c>
      <c r="H621" s="519" t="s">
        <v>9114</v>
      </c>
      <c r="I621" s="519" t="s">
        <v>9115</v>
      </c>
      <c r="K621" s="519" t="s">
        <v>219</v>
      </c>
      <c r="L621" s="519" t="s">
        <v>316</v>
      </c>
      <c r="M621" s="519" t="s">
        <v>221</v>
      </c>
      <c r="N621" s="519" t="s">
        <v>879</v>
      </c>
      <c r="O621" s="573" t="s">
        <v>221</v>
      </c>
      <c r="P621" s="573" t="s">
        <v>879</v>
      </c>
      <c r="Q621" s="520">
        <v>4</v>
      </c>
      <c r="R621" s="520">
        <v>1.5</v>
      </c>
      <c r="S621" s="521">
        <v>6</v>
      </c>
      <c r="T621" s="522">
        <v>4</v>
      </c>
      <c r="U621" s="523"/>
      <c r="V621" s="523">
        <v>0</v>
      </c>
      <c r="W621" s="523"/>
      <c r="X621" s="523">
        <v>1</v>
      </c>
      <c r="Y621" s="524"/>
      <c r="Z621" s="524">
        <v>1</v>
      </c>
      <c r="AA621" s="524"/>
      <c r="AB621" s="519" t="s">
        <v>9116</v>
      </c>
      <c r="AC621" s="519" t="s">
        <v>9117</v>
      </c>
      <c r="AD621" s="622" t="s">
        <v>9118</v>
      </c>
      <c r="AE621" s="519" t="s">
        <v>69</v>
      </c>
      <c r="AF621" s="519" t="s">
        <v>9119</v>
      </c>
      <c r="AG621" s="573" t="s">
        <v>9120</v>
      </c>
      <c r="AH621" s="519" t="s">
        <v>9042</v>
      </c>
      <c r="AI621" s="519" t="s">
        <v>9121</v>
      </c>
      <c r="AJ621" s="526" t="s">
        <v>9118</v>
      </c>
      <c r="AK621" s="608" t="s">
        <v>9122</v>
      </c>
      <c r="AL621" s="527">
        <v>0.76</v>
      </c>
      <c r="AM621" s="648">
        <v>149</v>
      </c>
      <c r="AN621" s="520">
        <v>0.31024657534246575</v>
      </c>
      <c r="AO621" s="520">
        <v>0</v>
      </c>
      <c r="AP621" s="528">
        <v>0.31024657534246575</v>
      </c>
      <c r="AQ621" s="520">
        <v>0.51013698630136983</v>
      </c>
      <c r="AR621" s="520">
        <v>0</v>
      </c>
      <c r="AS621" s="520">
        <v>0.51013698630136983</v>
      </c>
      <c r="AT621" s="520">
        <v>15.304109589041095</v>
      </c>
      <c r="AU621" s="529" t="s">
        <v>231</v>
      </c>
      <c r="AV621" s="530" t="s">
        <v>431</v>
      </c>
      <c r="AW621" s="519" t="s">
        <v>325</v>
      </c>
      <c r="AX621" s="519" t="s">
        <v>1509</v>
      </c>
      <c r="AY621" s="531" t="s">
        <v>9123</v>
      </c>
      <c r="AZ621" s="519" t="s">
        <v>234</v>
      </c>
      <c r="BB621" s="533"/>
    </row>
    <row r="622" spans="1:54" s="166" customFormat="1" ht="15" customHeight="1" x14ac:dyDescent="0.25">
      <c r="A622" s="182">
        <v>1116</v>
      </c>
      <c r="B622" s="555"/>
      <c r="C622" s="581"/>
      <c r="D622" s="700" t="s">
        <v>17140</v>
      </c>
      <c r="E622" s="166" t="s">
        <v>51</v>
      </c>
      <c r="F622" s="166" t="s">
        <v>1509</v>
      </c>
      <c r="G622" s="194" t="s">
        <v>9126</v>
      </c>
      <c r="H622" s="166" t="s">
        <v>9127</v>
      </c>
      <c r="I622" s="166" t="s">
        <v>9128</v>
      </c>
      <c r="K622" s="166" t="s">
        <v>219</v>
      </c>
      <c r="L622" s="166" t="s">
        <v>316</v>
      </c>
      <c r="M622" s="166" t="s">
        <v>221</v>
      </c>
      <c r="N622" s="166" t="s">
        <v>879</v>
      </c>
      <c r="O622" s="166" t="s">
        <v>317</v>
      </c>
      <c r="P622" s="166">
        <v>0</v>
      </c>
      <c r="Q622" s="186">
        <v>2</v>
      </c>
      <c r="R622" s="186">
        <v>2</v>
      </c>
      <c r="S622" s="168">
        <v>4</v>
      </c>
      <c r="T622" s="59">
        <v>6</v>
      </c>
      <c r="U622" s="340"/>
      <c r="V622" s="340">
        <v>0</v>
      </c>
      <c r="W622" s="340"/>
      <c r="X622" s="340">
        <v>0</v>
      </c>
      <c r="Y622" s="183"/>
      <c r="Z622" s="183">
        <v>1</v>
      </c>
      <c r="AA622" s="183"/>
      <c r="AB622" s="166" t="s">
        <v>8033</v>
      </c>
      <c r="AC622" s="166" t="s">
        <v>9129</v>
      </c>
      <c r="AD622" s="228" t="s">
        <v>9130</v>
      </c>
      <c r="AE622" s="166" t="s">
        <v>69</v>
      </c>
      <c r="AF622" s="166" t="s">
        <v>9131</v>
      </c>
      <c r="AG622" s="198" t="s">
        <v>9132</v>
      </c>
      <c r="AH622" s="166" t="s">
        <v>9042</v>
      </c>
      <c r="AI622" s="166" t="s">
        <v>9129</v>
      </c>
      <c r="AJ622" s="165" t="s">
        <v>9130</v>
      </c>
      <c r="AK622" s="203" t="s">
        <v>8037</v>
      </c>
      <c r="AL622" s="167">
        <v>0.76</v>
      </c>
      <c r="AM622" s="184">
        <v>190</v>
      </c>
      <c r="AN622" s="186">
        <v>0.39561643835616439</v>
      </c>
      <c r="AO622" s="186">
        <v>0</v>
      </c>
      <c r="AP622" s="187">
        <v>0.39561643835616439</v>
      </c>
      <c r="AQ622" s="186">
        <v>0.39561643835616439</v>
      </c>
      <c r="AR622" s="186">
        <v>0</v>
      </c>
      <c r="AS622" s="186">
        <v>0.39561643835616439</v>
      </c>
      <c r="AT622" s="186">
        <v>11.868493150684932</v>
      </c>
      <c r="AU622" s="193" t="s">
        <v>231</v>
      </c>
      <c r="AV622" s="194"/>
      <c r="AW622" s="166" t="s">
        <v>325</v>
      </c>
      <c r="AX622" s="166" t="s">
        <v>1509</v>
      </c>
      <c r="AY622" s="195" t="s">
        <v>9133</v>
      </c>
      <c r="AZ622" s="166" t="s">
        <v>234</v>
      </c>
      <c r="BB622" s="196"/>
    </row>
    <row r="623" spans="1:54" s="519" customFormat="1" ht="20.25" customHeight="1" x14ac:dyDescent="0.25">
      <c r="A623" s="518">
        <v>1117</v>
      </c>
      <c r="B623" s="557" t="s">
        <v>17088</v>
      </c>
      <c r="C623" s="664" t="s">
        <v>17090</v>
      </c>
      <c r="D623" s="701">
        <v>2020</v>
      </c>
      <c r="E623" s="519" t="s">
        <v>51</v>
      </c>
      <c r="F623" s="519" t="s">
        <v>1509</v>
      </c>
      <c r="G623" s="530" t="s">
        <v>9134</v>
      </c>
      <c r="H623" s="519" t="s">
        <v>16317</v>
      </c>
      <c r="I623" s="519" t="s">
        <v>16318</v>
      </c>
      <c r="K623" s="519" t="s">
        <v>219</v>
      </c>
      <c r="L623" s="519" t="s">
        <v>316</v>
      </c>
      <c r="M623" s="519" t="s">
        <v>221</v>
      </c>
      <c r="N623" s="519" t="s">
        <v>879</v>
      </c>
      <c r="O623" s="519" t="s">
        <v>221</v>
      </c>
      <c r="P623" s="519" t="s">
        <v>879</v>
      </c>
      <c r="Q623" s="520">
        <v>6</v>
      </c>
      <c r="R623" s="520">
        <v>2</v>
      </c>
      <c r="S623" s="521">
        <v>12</v>
      </c>
      <c r="T623" s="522">
        <v>4</v>
      </c>
      <c r="U623" s="523"/>
      <c r="V623" s="523">
        <v>0</v>
      </c>
      <c r="W623" s="523"/>
      <c r="X623" s="523">
        <v>0</v>
      </c>
      <c r="Y623" s="524"/>
      <c r="Z623" s="524">
        <v>1</v>
      </c>
      <c r="AA623" s="524"/>
      <c r="AB623" s="519" t="s">
        <v>8033</v>
      </c>
      <c r="AC623" s="519" t="s">
        <v>9135</v>
      </c>
      <c r="AD623" s="622" t="s">
        <v>9136</v>
      </c>
      <c r="AE623" s="519" t="s">
        <v>9137</v>
      </c>
      <c r="AF623" s="519" t="s">
        <v>9138</v>
      </c>
      <c r="AG623" s="573" t="s">
        <v>9139</v>
      </c>
      <c r="AH623" s="519" t="s">
        <v>5977</v>
      </c>
      <c r="AI623" s="519" t="s">
        <v>9135</v>
      </c>
      <c r="AJ623" s="526" t="s">
        <v>9136</v>
      </c>
      <c r="AK623" s="608" t="s">
        <v>8037</v>
      </c>
      <c r="AL623" s="527">
        <v>0.76</v>
      </c>
      <c r="AM623" s="648">
        <v>220</v>
      </c>
      <c r="AN623" s="520">
        <v>0.45808219178082188</v>
      </c>
      <c r="AO623" s="520">
        <v>0</v>
      </c>
      <c r="AP623" s="528">
        <v>0.45808219178082188</v>
      </c>
      <c r="AQ623" s="520">
        <v>0.45808219178082188</v>
      </c>
      <c r="AR623" s="520">
        <v>0</v>
      </c>
      <c r="AS623" s="520">
        <v>0.45808219178082188</v>
      </c>
      <c r="AT623" s="520">
        <v>13.742465753424657</v>
      </c>
      <c r="AU623" s="529" t="s">
        <v>231</v>
      </c>
      <c r="AV623" s="530" t="s">
        <v>431</v>
      </c>
      <c r="AW623" s="519" t="s">
        <v>325</v>
      </c>
      <c r="AX623" s="519" t="s">
        <v>1509</v>
      </c>
      <c r="AY623" s="531" t="s">
        <v>9140</v>
      </c>
      <c r="AZ623" s="519" t="s">
        <v>234</v>
      </c>
      <c r="BA623" s="519" t="s">
        <v>16316</v>
      </c>
      <c r="BB623" s="533"/>
    </row>
    <row r="624" spans="1:54" s="519" customFormat="1" ht="22.5" customHeight="1" x14ac:dyDescent="0.25">
      <c r="A624" s="518">
        <v>1118</v>
      </c>
      <c r="B624" s="557" t="s">
        <v>17088</v>
      </c>
      <c r="C624" s="664" t="s">
        <v>17090</v>
      </c>
      <c r="D624" s="701">
        <v>2020</v>
      </c>
      <c r="E624" s="519" t="s">
        <v>51</v>
      </c>
      <c r="F624" s="519" t="s">
        <v>1509</v>
      </c>
      <c r="G624" s="530" t="s">
        <v>9141</v>
      </c>
      <c r="H624" s="519" t="s">
        <v>9142</v>
      </c>
      <c r="I624" s="519" t="s">
        <v>9143</v>
      </c>
      <c r="K624" s="519" t="s">
        <v>732</v>
      </c>
      <c r="L624" s="519">
        <v>0</v>
      </c>
      <c r="M624" s="519" t="s">
        <v>221</v>
      </c>
      <c r="N624" s="519" t="s">
        <v>879</v>
      </c>
      <c r="O624" s="519" t="s">
        <v>221</v>
      </c>
      <c r="P624" s="519" t="s">
        <v>7181</v>
      </c>
      <c r="Q624" s="520">
        <v>2</v>
      </c>
      <c r="R624" s="520">
        <v>1.5</v>
      </c>
      <c r="S624" s="521">
        <v>3</v>
      </c>
      <c r="T624" s="522">
        <v>10</v>
      </c>
      <c r="U624" s="523"/>
      <c r="V624" s="523">
        <v>0</v>
      </c>
      <c r="W624" s="523"/>
      <c r="X624" s="523">
        <v>0</v>
      </c>
      <c r="Y624" s="524"/>
      <c r="Z624" s="524">
        <v>1</v>
      </c>
      <c r="AA624" s="524"/>
      <c r="AB624" s="519" t="s">
        <v>318</v>
      </c>
      <c r="AC624" s="519" t="s">
        <v>9144</v>
      </c>
      <c r="AD624" s="622" t="s">
        <v>9145</v>
      </c>
      <c r="AE624" s="519" t="s">
        <v>8910</v>
      </c>
      <c r="AF624" s="519" t="s">
        <v>9146</v>
      </c>
      <c r="AG624" s="573" t="s">
        <v>9147</v>
      </c>
      <c r="AH624" s="519" t="s">
        <v>5920</v>
      </c>
      <c r="AI624" s="519" t="s">
        <v>9144</v>
      </c>
      <c r="AJ624" s="526" t="s">
        <v>9145</v>
      </c>
      <c r="AK624" s="608" t="s">
        <v>3734</v>
      </c>
      <c r="AL624" s="527">
        <v>0.76</v>
      </c>
      <c r="AM624" s="648">
        <v>394</v>
      </c>
      <c r="AN624" s="520">
        <v>0.82038356164383563</v>
      </c>
      <c r="AO624" s="520">
        <v>0</v>
      </c>
      <c r="AP624" s="528">
        <v>0.82038356164383563</v>
      </c>
      <c r="AQ624" s="520">
        <v>0.82038356164383563</v>
      </c>
      <c r="AR624" s="520">
        <v>0</v>
      </c>
      <c r="AS624" s="520">
        <v>0.82038356164383563</v>
      </c>
      <c r="AT624" s="520">
        <v>24.61150684931507</v>
      </c>
      <c r="AU624" s="529" t="s">
        <v>231</v>
      </c>
      <c r="AV624" s="530" t="s">
        <v>431</v>
      </c>
      <c r="AW624" s="519" t="s">
        <v>325</v>
      </c>
      <c r="AX624" s="519" t="s">
        <v>1509</v>
      </c>
      <c r="AY624" s="531" t="s">
        <v>9148</v>
      </c>
      <c r="AZ624" s="519" t="s">
        <v>234</v>
      </c>
      <c r="BB624" s="533"/>
    </row>
    <row r="625" spans="1:54" s="519" customFormat="1" ht="27" customHeight="1" x14ac:dyDescent="0.25">
      <c r="A625" s="518">
        <v>1119</v>
      </c>
      <c r="B625" s="557" t="s">
        <v>17088</v>
      </c>
      <c r="C625" s="664" t="s">
        <v>17090</v>
      </c>
      <c r="D625" s="701">
        <v>2020</v>
      </c>
      <c r="E625" s="519" t="s">
        <v>51</v>
      </c>
      <c r="F625" s="519" t="s">
        <v>1509</v>
      </c>
      <c r="G625" s="530" t="s">
        <v>9149</v>
      </c>
      <c r="H625" s="519" t="s">
        <v>16412</v>
      </c>
      <c r="I625" s="519" t="s">
        <v>16413</v>
      </c>
      <c r="K625" s="519" t="s">
        <v>219</v>
      </c>
      <c r="L625" s="519" t="s">
        <v>316</v>
      </c>
      <c r="M625" s="519" t="s">
        <v>221</v>
      </c>
      <c r="N625" s="519" t="s">
        <v>879</v>
      </c>
      <c r="O625" s="573" t="s">
        <v>221</v>
      </c>
      <c r="P625" s="573" t="s">
        <v>879</v>
      </c>
      <c r="Q625" s="520">
        <v>2</v>
      </c>
      <c r="R625" s="520">
        <v>1.5</v>
      </c>
      <c r="S625" s="521">
        <v>3</v>
      </c>
      <c r="T625" s="522">
        <v>6</v>
      </c>
      <c r="U625" s="523"/>
      <c r="V625" s="523">
        <v>0</v>
      </c>
      <c r="W625" s="523"/>
      <c r="X625" s="523">
        <v>0</v>
      </c>
      <c r="Y625" s="524"/>
      <c r="Z625" s="524">
        <v>1</v>
      </c>
      <c r="AA625" s="524"/>
      <c r="AB625" s="519" t="s">
        <v>8033</v>
      </c>
      <c r="AC625" s="519" t="s">
        <v>9150</v>
      </c>
      <c r="AD625" s="622" t="s">
        <v>9151</v>
      </c>
      <c r="AE625" s="519" t="s">
        <v>8799</v>
      </c>
      <c r="AF625" s="519" t="s">
        <v>9152</v>
      </c>
      <c r="AG625" s="573" t="s">
        <v>9153</v>
      </c>
      <c r="AH625" s="519" t="s">
        <v>8802</v>
      </c>
      <c r="AI625" s="519" t="s">
        <v>9150</v>
      </c>
      <c r="AJ625" s="526" t="s">
        <v>9151</v>
      </c>
      <c r="AK625" s="608" t="s">
        <v>8037</v>
      </c>
      <c r="AL625" s="527">
        <v>0.76</v>
      </c>
      <c r="AM625" s="648">
        <v>303</v>
      </c>
      <c r="AN625" s="520">
        <v>0.63090410958904108</v>
      </c>
      <c r="AO625" s="520">
        <v>0</v>
      </c>
      <c r="AP625" s="528">
        <v>0.63090410958904108</v>
      </c>
      <c r="AQ625" s="520">
        <v>0.63090410958904108</v>
      </c>
      <c r="AR625" s="520">
        <v>0</v>
      </c>
      <c r="AS625" s="520">
        <v>0.63090410958904108</v>
      </c>
      <c r="AT625" s="520">
        <v>18.927123287671233</v>
      </c>
      <c r="AU625" s="529" t="s">
        <v>231</v>
      </c>
      <c r="AV625" s="530" t="s">
        <v>431</v>
      </c>
      <c r="AW625" s="519" t="s">
        <v>325</v>
      </c>
      <c r="AX625" s="519" t="s">
        <v>1509</v>
      </c>
      <c r="AY625" s="531" t="s">
        <v>9154</v>
      </c>
      <c r="AZ625" s="519" t="s">
        <v>234</v>
      </c>
      <c r="BA625" s="532" t="s">
        <v>16414</v>
      </c>
      <c r="BB625" s="533"/>
    </row>
    <row r="626" spans="1:54" s="166" customFormat="1" ht="15" customHeight="1" x14ac:dyDescent="0.25">
      <c r="A626" s="182">
        <v>1120</v>
      </c>
      <c r="B626" s="555"/>
      <c r="C626" s="581"/>
      <c r="D626" s="700" t="s">
        <v>17140</v>
      </c>
      <c r="E626" s="166" t="s">
        <v>51</v>
      </c>
      <c r="F626" s="166" t="s">
        <v>1509</v>
      </c>
      <c r="G626" s="194" t="s">
        <v>9155</v>
      </c>
      <c r="H626" s="166" t="s">
        <v>9156</v>
      </c>
      <c r="I626" s="166" t="s">
        <v>9157</v>
      </c>
      <c r="K626" s="166" t="s">
        <v>219</v>
      </c>
      <c r="L626" s="166" t="s">
        <v>316</v>
      </c>
      <c r="M626" s="166" t="s">
        <v>221</v>
      </c>
      <c r="N626" s="166" t="s">
        <v>879</v>
      </c>
      <c r="O626" s="166" t="s">
        <v>317</v>
      </c>
      <c r="P626" s="166">
        <v>0</v>
      </c>
      <c r="Q626" s="186">
        <v>2</v>
      </c>
      <c r="R626" s="186">
        <v>1.5</v>
      </c>
      <c r="S626" s="168">
        <v>3</v>
      </c>
      <c r="T626" s="59">
        <v>1</v>
      </c>
      <c r="U626" s="340"/>
      <c r="V626" s="340">
        <v>0</v>
      </c>
      <c r="W626" s="340"/>
      <c r="X626" s="340">
        <v>0</v>
      </c>
      <c r="Y626" s="183"/>
      <c r="Z626" s="183">
        <v>1</v>
      </c>
      <c r="AA626" s="183"/>
      <c r="AB626" s="166" t="s">
        <v>8033</v>
      </c>
      <c r="AC626" s="166" t="s">
        <v>9158</v>
      </c>
      <c r="AD626" s="228" t="s">
        <v>9159</v>
      </c>
      <c r="AE626" s="166" t="s">
        <v>8799</v>
      </c>
      <c r="AF626" s="166" t="s">
        <v>9160</v>
      </c>
      <c r="AG626" s="198" t="s">
        <v>9161</v>
      </c>
      <c r="AH626" s="166" t="s">
        <v>8802</v>
      </c>
      <c r="AI626" s="166" t="s">
        <v>9158</v>
      </c>
      <c r="AJ626" s="165" t="s">
        <v>9159</v>
      </c>
      <c r="AK626" s="203" t="s">
        <v>8037</v>
      </c>
      <c r="AL626" s="167">
        <v>0.76</v>
      </c>
      <c r="AM626" s="184">
        <v>79</v>
      </c>
      <c r="AN626" s="186">
        <v>0.10566666666666666</v>
      </c>
      <c r="AO626" s="186">
        <v>0</v>
      </c>
      <c r="AP626" s="187">
        <v>0.10566666666666666</v>
      </c>
      <c r="AQ626" s="186">
        <v>0.10566666666666666</v>
      </c>
      <c r="AR626" s="186">
        <v>0</v>
      </c>
      <c r="AS626" s="186">
        <v>0.10566666666666666</v>
      </c>
      <c r="AT626" s="186">
        <v>3.17</v>
      </c>
      <c r="AU626" s="193" t="s">
        <v>231</v>
      </c>
      <c r="AV626" s="194"/>
      <c r="AW626" s="166" t="s">
        <v>325</v>
      </c>
      <c r="AX626" s="166" t="s">
        <v>1509</v>
      </c>
      <c r="AY626" s="195" t="s">
        <v>9162</v>
      </c>
      <c r="AZ626" s="166" t="s">
        <v>234</v>
      </c>
      <c r="BB626" s="196"/>
    </row>
    <row r="627" spans="1:54" s="166" customFormat="1" ht="15" customHeight="1" x14ac:dyDescent="0.25">
      <c r="A627" s="182">
        <v>1121</v>
      </c>
      <c r="B627" s="555"/>
      <c r="C627" s="581"/>
      <c r="D627" s="700" t="s">
        <v>17140</v>
      </c>
      <c r="E627" s="166" t="s">
        <v>51</v>
      </c>
      <c r="F627" s="166" t="s">
        <v>1509</v>
      </c>
      <c r="G627" s="194" t="s">
        <v>9163</v>
      </c>
      <c r="H627" s="166" t="s">
        <v>9164</v>
      </c>
      <c r="I627" s="166" t="s">
        <v>9165</v>
      </c>
      <c r="K627" s="166" t="s">
        <v>219</v>
      </c>
      <c r="L627" s="166" t="s">
        <v>220</v>
      </c>
      <c r="M627" s="166" t="s">
        <v>221</v>
      </c>
      <c r="N627" s="166" t="s">
        <v>222</v>
      </c>
      <c r="O627" s="166" t="s">
        <v>317</v>
      </c>
      <c r="P627" s="166">
        <v>0</v>
      </c>
      <c r="Q627" s="186">
        <v>2</v>
      </c>
      <c r="R627" s="186">
        <v>1.5</v>
      </c>
      <c r="S627" s="168">
        <v>3</v>
      </c>
      <c r="T627" s="59">
        <v>1</v>
      </c>
      <c r="U627" s="340"/>
      <c r="V627" s="340">
        <v>0</v>
      </c>
      <c r="W627" s="340"/>
      <c r="X627" s="340">
        <v>0</v>
      </c>
      <c r="Y627" s="183"/>
      <c r="Z627" s="183">
        <v>1</v>
      </c>
      <c r="AA627" s="183"/>
      <c r="AB627" s="166" t="s">
        <v>8033</v>
      </c>
      <c r="AC627" s="166" t="s">
        <v>9166</v>
      </c>
      <c r="AD627" s="228" t="s">
        <v>9167</v>
      </c>
      <c r="AE627" s="166" t="s">
        <v>8799</v>
      </c>
      <c r="AF627" s="166" t="s">
        <v>9168</v>
      </c>
      <c r="AG627" s="166" t="s">
        <v>230</v>
      </c>
      <c r="AH627" s="166" t="s">
        <v>8802</v>
      </c>
      <c r="AI627" s="166" t="s">
        <v>9166</v>
      </c>
      <c r="AJ627" s="165" t="s">
        <v>9167</v>
      </c>
      <c r="AK627" s="203" t="s">
        <v>8037</v>
      </c>
      <c r="AL627" s="167">
        <v>0.76</v>
      </c>
      <c r="AM627" s="184">
        <v>52</v>
      </c>
      <c r="AN627" s="186">
        <v>0.10827397260273973</v>
      </c>
      <c r="AO627" s="186">
        <v>0</v>
      </c>
      <c r="AP627" s="187">
        <v>0.10827397260273973</v>
      </c>
      <c r="AQ627" s="186">
        <v>0.10827397260273973</v>
      </c>
      <c r="AR627" s="186">
        <v>0</v>
      </c>
      <c r="AS627" s="186">
        <v>0.10827397260273973</v>
      </c>
      <c r="AT627" s="186">
        <v>3.2482191780821918</v>
      </c>
      <c r="AU627" s="193" t="s">
        <v>231</v>
      </c>
      <c r="AV627" s="194"/>
      <c r="AW627" s="166" t="s">
        <v>325</v>
      </c>
      <c r="AX627" s="166" t="s">
        <v>1509</v>
      </c>
      <c r="AY627" s="195" t="s">
        <v>9169</v>
      </c>
      <c r="AZ627" s="166" t="s">
        <v>234</v>
      </c>
      <c r="BB627" s="196"/>
    </row>
    <row r="628" spans="1:54" s="166" customFormat="1" ht="15" customHeight="1" x14ac:dyDescent="0.25">
      <c r="A628" s="182">
        <v>1122</v>
      </c>
      <c r="B628" s="555"/>
      <c r="C628" s="581"/>
      <c r="D628" s="700" t="s">
        <v>17140</v>
      </c>
      <c r="E628" s="166" t="s">
        <v>51</v>
      </c>
      <c r="F628" s="166" t="s">
        <v>1509</v>
      </c>
      <c r="G628" s="194" t="s">
        <v>9170</v>
      </c>
      <c r="H628" s="166" t="s">
        <v>9171</v>
      </c>
      <c r="I628" s="166" t="s">
        <v>9172</v>
      </c>
      <c r="K628" s="166" t="s">
        <v>219</v>
      </c>
      <c r="L628" s="166" t="s">
        <v>316</v>
      </c>
      <c r="M628" s="166" t="s">
        <v>221</v>
      </c>
      <c r="N628" s="166" t="s">
        <v>879</v>
      </c>
      <c r="O628" s="166" t="s">
        <v>317</v>
      </c>
      <c r="P628" s="166">
        <v>0</v>
      </c>
      <c r="Q628" s="186">
        <v>2</v>
      </c>
      <c r="R628" s="186">
        <v>1.5</v>
      </c>
      <c r="S628" s="168">
        <v>3</v>
      </c>
      <c r="T628" s="59">
        <v>5</v>
      </c>
      <c r="U628" s="340"/>
      <c r="V628" s="340">
        <v>0</v>
      </c>
      <c r="W628" s="340"/>
      <c r="X628" s="340">
        <v>0</v>
      </c>
      <c r="Y628" s="183"/>
      <c r="Z628" s="183">
        <v>1</v>
      </c>
      <c r="AA628" s="183"/>
      <c r="AB628" s="166" t="s">
        <v>8033</v>
      </c>
      <c r="AC628" s="166" t="s">
        <v>9173</v>
      </c>
      <c r="AD628" s="228" t="s">
        <v>9174</v>
      </c>
      <c r="AE628" s="166" t="s">
        <v>8827</v>
      </c>
      <c r="AF628" s="166" t="s">
        <v>9175</v>
      </c>
      <c r="AG628" s="198" t="s">
        <v>9176</v>
      </c>
      <c r="AH628" s="166" t="s">
        <v>8830</v>
      </c>
      <c r="AI628" s="166" t="s">
        <v>9173</v>
      </c>
      <c r="AJ628" s="165" t="s">
        <v>9174</v>
      </c>
      <c r="AK628" s="203" t="s">
        <v>8037</v>
      </c>
      <c r="AL628" s="167">
        <v>0.76</v>
      </c>
      <c r="AM628" s="184">
        <v>258</v>
      </c>
      <c r="AN628" s="186">
        <v>0.53720547945205488</v>
      </c>
      <c r="AO628" s="186">
        <v>0</v>
      </c>
      <c r="AP628" s="187">
        <v>0.53720547945205488</v>
      </c>
      <c r="AQ628" s="186">
        <v>0.53720547945205488</v>
      </c>
      <c r="AR628" s="186">
        <v>0</v>
      </c>
      <c r="AS628" s="186">
        <v>0.53720547945205488</v>
      </c>
      <c r="AT628" s="186">
        <v>16.116164383561646</v>
      </c>
      <c r="AU628" s="193" t="s">
        <v>231</v>
      </c>
      <c r="AV628" s="194"/>
      <c r="AW628" s="166" t="s">
        <v>325</v>
      </c>
      <c r="AX628" s="166" t="s">
        <v>1509</v>
      </c>
      <c r="AY628" s="195" t="s">
        <v>9177</v>
      </c>
      <c r="AZ628" s="166" t="s">
        <v>234</v>
      </c>
      <c r="BB628" s="196"/>
    </row>
    <row r="629" spans="1:54" s="166" customFormat="1" ht="15" customHeight="1" x14ac:dyDescent="0.25">
      <c r="A629" s="182">
        <v>1123</v>
      </c>
      <c r="B629" s="555"/>
      <c r="C629" s="581"/>
      <c r="D629" s="700" t="s">
        <v>17138</v>
      </c>
      <c r="E629" s="166" t="s">
        <v>52</v>
      </c>
      <c r="F629" s="166" t="s">
        <v>1509</v>
      </c>
      <c r="G629" s="194" t="s">
        <v>9178</v>
      </c>
      <c r="H629" s="166" t="s">
        <v>9179</v>
      </c>
      <c r="I629" s="166" t="s">
        <v>9180</v>
      </c>
      <c r="K629" s="166" t="s">
        <v>219</v>
      </c>
      <c r="L629" s="166" t="s">
        <v>316</v>
      </c>
      <c r="M629" s="166" t="s">
        <v>221</v>
      </c>
      <c r="N629" s="166" t="s">
        <v>879</v>
      </c>
      <c r="O629" s="198" t="s">
        <v>317</v>
      </c>
      <c r="P629" s="198">
        <v>0</v>
      </c>
      <c r="Q629" s="199">
        <v>5</v>
      </c>
      <c r="R629" s="199">
        <v>1.5</v>
      </c>
      <c r="S629" s="221">
        <v>7.5</v>
      </c>
      <c r="T629" s="345">
        <v>0</v>
      </c>
      <c r="U629" s="346"/>
      <c r="V629" s="346">
        <v>0</v>
      </c>
      <c r="W629" s="346"/>
      <c r="X629" s="346">
        <v>1</v>
      </c>
      <c r="Y629" s="183"/>
      <c r="Z629" s="183"/>
      <c r="AA629" s="183"/>
      <c r="AB629" s="166" t="s">
        <v>790</v>
      </c>
      <c r="AC629" s="166" t="s">
        <v>9181</v>
      </c>
      <c r="AD629" s="203">
        <v>1025003749737</v>
      </c>
      <c r="AE629" s="166" t="s">
        <v>9182</v>
      </c>
      <c r="AF629" s="166" t="s">
        <v>9183</v>
      </c>
      <c r="AG629" s="198" t="s">
        <v>9184</v>
      </c>
      <c r="AH629" s="166" t="s">
        <v>5939</v>
      </c>
      <c r="AI629" s="166" t="s">
        <v>9181</v>
      </c>
      <c r="AJ629" s="165">
        <v>1025003749737</v>
      </c>
      <c r="AK629" s="203" t="s">
        <v>790</v>
      </c>
      <c r="AL629" s="186">
        <v>0.76</v>
      </c>
      <c r="AM629" s="184">
        <v>27</v>
      </c>
      <c r="AN629" s="186">
        <v>5.6219178082191783E-2</v>
      </c>
      <c r="AO629" s="186">
        <v>0</v>
      </c>
      <c r="AP629" s="187">
        <v>5.6219178082191783E-2</v>
      </c>
      <c r="AQ629" s="186">
        <v>5.6219178082191783E-2</v>
      </c>
      <c r="AR629" s="186">
        <v>0</v>
      </c>
      <c r="AS629" s="186">
        <v>5.6219178082191783E-2</v>
      </c>
      <c r="AT629" s="186">
        <v>1.6865753424657535</v>
      </c>
      <c r="AU629" s="193" t="s">
        <v>231</v>
      </c>
      <c r="AV629" s="194"/>
      <c r="AW629" s="166" t="s">
        <v>325</v>
      </c>
      <c r="AX629" s="166" t="s">
        <v>1509</v>
      </c>
      <c r="AY629" s="195" t="s">
        <v>9185</v>
      </c>
      <c r="AZ629" s="166" t="s">
        <v>234</v>
      </c>
      <c r="BB629" s="196"/>
    </row>
    <row r="630" spans="1:54" s="166" customFormat="1" ht="15" customHeight="1" x14ac:dyDescent="0.25">
      <c r="A630" s="182">
        <v>1124</v>
      </c>
      <c r="B630" s="555"/>
      <c r="C630" s="581"/>
      <c r="D630" s="700" t="s">
        <v>17141</v>
      </c>
      <c r="E630" s="166" t="s">
        <v>52</v>
      </c>
      <c r="F630" s="166" t="s">
        <v>1509</v>
      </c>
      <c r="G630" s="194" t="s">
        <v>9186</v>
      </c>
      <c r="H630" s="166" t="s">
        <v>9187</v>
      </c>
      <c r="I630" s="166" t="s">
        <v>9188</v>
      </c>
      <c r="K630" s="198" t="s">
        <v>219</v>
      </c>
      <c r="L630" s="166" t="s">
        <v>316</v>
      </c>
      <c r="M630" s="198" t="s">
        <v>221</v>
      </c>
      <c r="N630" s="198" t="s">
        <v>222</v>
      </c>
      <c r="O630" s="198" t="s">
        <v>221</v>
      </c>
      <c r="P630" s="198" t="s">
        <v>223</v>
      </c>
      <c r="Q630" s="199">
        <v>16</v>
      </c>
      <c r="R630" s="199">
        <v>2</v>
      </c>
      <c r="S630" s="221">
        <v>32</v>
      </c>
      <c r="T630" s="345">
        <v>5</v>
      </c>
      <c r="U630" s="346"/>
      <c r="V630" s="346">
        <v>0</v>
      </c>
      <c r="W630" s="346"/>
      <c r="X630" s="346">
        <v>2</v>
      </c>
      <c r="Y630" s="183"/>
      <c r="Z630" s="183"/>
      <c r="AA630" s="183"/>
      <c r="AB630" s="166" t="s">
        <v>790</v>
      </c>
      <c r="AC630" s="166" t="s">
        <v>9189</v>
      </c>
      <c r="AD630" s="203">
        <v>1035005908530</v>
      </c>
      <c r="AE630" s="166" t="s">
        <v>9182</v>
      </c>
      <c r="AF630" s="166" t="s">
        <v>9190</v>
      </c>
      <c r="AG630" s="166" t="s">
        <v>230</v>
      </c>
      <c r="AH630" s="166" t="s">
        <v>5939</v>
      </c>
      <c r="AI630" s="166" t="s">
        <v>9189</v>
      </c>
      <c r="AJ630" s="165">
        <v>1035005908530</v>
      </c>
      <c r="AK630" s="203" t="s">
        <v>790</v>
      </c>
      <c r="AL630" s="186">
        <v>0.76</v>
      </c>
      <c r="AM630" s="184">
        <v>280</v>
      </c>
      <c r="AN630" s="186">
        <v>0.39066666666666666</v>
      </c>
      <c r="AO630" s="186">
        <v>0</v>
      </c>
      <c r="AP630" s="187">
        <v>0.39066666666666666</v>
      </c>
      <c r="AQ630" s="186">
        <v>0.39066666666666666</v>
      </c>
      <c r="AR630" s="186">
        <v>0</v>
      </c>
      <c r="AS630" s="186">
        <v>0.39066666666666666</v>
      </c>
      <c r="AT630" s="186">
        <v>11.72</v>
      </c>
      <c r="AU630" s="193" t="s">
        <v>231</v>
      </c>
      <c r="AV630" s="194"/>
      <c r="AW630" s="166" t="s">
        <v>325</v>
      </c>
      <c r="AX630" s="166" t="s">
        <v>1509</v>
      </c>
      <c r="AY630" s="195" t="s">
        <v>9191</v>
      </c>
      <c r="AZ630" s="166" t="s">
        <v>234</v>
      </c>
      <c r="BB630" s="196"/>
    </row>
    <row r="631" spans="1:54" s="166" customFormat="1" ht="15" customHeight="1" x14ac:dyDescent="0.25">
      <c r="A631" s="182">
        <v>1125</v>
      </c>
      <c r="B631" s="555"/>
      <c r="C631" s="581"/>
      <c r="D631" s="700" t="s">
        <v>17141</v>
      </c>
      <c r="E631" s="166" t="s">
        <v>52</v>
      </c>
      <c r="F631" s="166" t="s">
        <v>1509</v>
      </c>
      <c r="G631" s="194" t="s">
        <v>9192</v>
      </c>
      <c r="H631" s="166" t="s">
        <v>9193</v>
      </c>
      <c r="I631" s="166" t="s">
        <v>9194</v>
      </c>
      <c r="K631" s="198" t="s">
        <v>219</v>
      </c>
      <c r="L631" s="166" t="s">
        <v>316</v>
      </c>
      <c r="M631" s="198" t="s">
        <v>221</v>
      </c>
      <c r="N631" s="198" t="s">
        <v>222</v>
      </c>
      <c r="O631" s="198" t="s">
        <v>317</v>
      </c>
      <c r="P631" s="198">
        <v>0</v>
      </c>
      <c r="Q631" s="199">
        <v>5</v>
      </c>
      <c r="R631" s="199">
        <v>1.5</v>
      </c>
      <c r="S631" s="221">
        <v>7.5</v>
      </c>
      <c r="T631" s="345">
        <v>0</v>
      </c>
      <c r="U631" s="346"/>
      <c r="V631" s="346">
        <v>0</v>
      </c>
      <c r="W631" s="346"/>
      <c r="X631" s="346">
        <v>1</v>
      </c>
      <c r="Y631" s="183"/>
      <c r="Z631" s="183"/>
      <c r="AA631" s="183"/>
      <c r="AB631" s="166" t="s">
        <v>790</v>
      </c>
      <c r="AC631" s="166" t="s">
        <v>9195</v>
      </c>
      <c r="AD631" s="203">
        <v>1075000008775</v>
      </c>
      <c r="AE631" s="166" t="s">
        <v>9182</v>
      </c>
      <c r="AF631" s="166" t="s">
        <v>9196</v>
      </c>
      <c r="AG631" s="166" t="s">
        <v>230</v>
      </c>
      <c r="AH631" s="166" t="s">
        <v>5939</v>
      </c>
      <c r="AI631" s="166" t="s">
        <v>9195</v>
      </c>
      <c r="AJ631" s="165">
        <v>1075000008775</v>
      </c>
      <c r="AK631" s="203" t="s">
        <v>790</v>
      </c>
      <c r="AL631" s="186">
        <v>0.76</v>
      </c>
      <c r="AM631" s="184">
        <v>15</v>
      </c>
      <c r="AN631" s="186">
        <v>3.1232876712328769E-2</v>
      </c>
      <c r="AO631" s="186">
        <v>0</v>
      </c>
      <c r="AP631" s="187">
        <v>3.1232876712328769E-2</v>
      </c>
      <c r="AQ631" s="186">
        <v>3.1232876712328769E-2</v>
      </c>
      <c r="AR631" s="186">
        <v>0</v>
      </c>
      <c r="AS631" s="186">
        <v>3.1232876712328769E-2</v>
      </c>
      <c r="AT631" s="186">
        <v>0.93698630136986305</v>
      </c>
      <c r="AU631" s="193" t="s">
        <v>231</v>
      </c>
      <c r="AV631" s="194"/>
      <c r="AW631" s="166" t="s">
        <v>325</v>
      </c>
      <c r="AX631" s="166" t="s">
        <v>1509</v>
      </c>
      <c r="AY631" s="195" t="s">
        <v>9197</v>
      </c>
      <c r="AZ631" s="166" t="s">
        <v>234</v>
      </c>
      <c r="BB631" s="196"/>
    </row>
    <row r="632" spans="1:54" s="166" customFormat="1" ht="15" customHeight="1" x14ac:dyDescent="0.25">
      <c r="A632" s="182">
        <v>1126</v>
      </c>
      <c r="B632" s="555"/>
      <c r="C632" s="581"/>
      <c r="D632" s="700" t="s">
        <v>17141</v>
      </c>
      <c r="E632" s="166" t="s">
        <v>52</v>
      </c>
      <c r="F632" s="166" t="s">
        <v>1509</v>
      </c>
      <c r="G632" s="194" t="s">
        <v>9198</v>
      </c>
      <c r="H632" s="166" t="s">
        <v>9199</v>
      </c>
      <c r="I632" s="166" t="s">
        <v>9200</v>
      </c>
      <c r="K632" s="198" t="s">
        <v>219</v>
      </c>
      <c r="L632" s="166">
        <v>0</v>
      </c>
      <c r="M632" s="198" t="s">
        <v>221</v>
      </c>
      <c r="N632" s="198" t="s">
        <v>222</v>
      </c>
      <c r="O632" s="198" t="s">
        <v>317</v>
      </c>
      <c r="P632" s="198">
        <v>0</v>
      </c>
      <c r="Q632" s="199">
        <v>10</v>
      </c>
      <c r="R632" s="199">
        <v>6</v>
      </c>
      <c r="S632" s="221">
        <v>60</v>
      </c>
      <c r="T632" s="345">
        <v>0</v>
      </c>
      <c r="U632" s="346"/>
      <c r="V632" s="346">
        <v>0</v>
      </c>
      <c r="W632" s="346"/>
      <c r="X632" s="346">
        <v>2</v>
      </c>
      <c r="Y632" s="183"/>
      <c r="Z632" s="183"/>
      <c r="AA632" s="183"/>
      <c r="AB632" s="166" t="s">
        <v>790</v>
      </c>
      <c r="AC632" s="166" t="s">
        <v>9201</v>
      </c>
      <c r="AD632" s="203">
        <v>1035005907310</v>
      </c>
      <c r="AE632" s="166" t="s">
        <v>9202</v>
      </c>
      <c r="AF632" s="166" t="s">
        <v>9203</v>
      </c>
      <c r="AG632" s="198" t="s">
        <v>9204</v>
      </c>
      <c r="AH632" s="166" t="s">
        <v>5939</v>
      </c>
      <c r="AI632" s="166" t="s">
        <v>9201</v>
      </c>
      <c r="AJ632" s="165">
        <v>1035005907310</v>
      </c>
      <c r="AK632" s="203" t="s">
        <v>790</v>
      </c>
      <c r="AL632" s="186">
        <v>0.76</v>
      </c>
      <c r="AM632" s="184">
        <v>154</v>
      </c>
      <c r="AN632" s="186">
        <v>0.32065753424657534</v>
      </c>
      <c r="AO632" s="186">
        <v>0</v>
      </c>
      <c r="AP632" s="187">
        <v>0.32065753424657534</v>
      </c>
      <c r="AQ632" s="186">
        <v>0.32065753424657534</v>
      </c>
      <c r="AR632" s="186">
        <v>0</v>
      </c>
      <c r="AS632" s="186">
        <v>0.32065753424657534</v>
      </c>
      <c r="AT632" s="186">
        <v>9.6197260273972596</v>
      </c>
      <c r="AU632" s="193" t="s">
        <v>231</v>
      </c>
      <c r="AV632" s="194"/>
      <c r="AW632" s="166" t="s">
        <v>325</v>
      </c>
      <c r="AX632" s="166" t="s">
        <v>1509</v>
      </c>
      <c r="AY632" s="195" t="s">
        <v>9205</v>
      </c>
      <c r="AZ632" s="166" t="s">
        <v>234</v>
      </c>
      <c r="BB632" s="196"/>
    </row>
    <row r="633" spans="1:54" s="166" customFormat="1" ht="15" customHeight="1" x14ac:dyDescent="0.25">
      <c r="A633" s="182">
        <v>1127</v>
      </c>
      <c r="B633" s="555"/>
      <c r="C633" s="581"/>
      <c r="D633" s="700" t="s">
        <v>17138</v>
      </c>
      <c r="E633" s="166" t="s">
        <v>52</v>
      </c>
      <c r="F633" s="166" t="s">
        <v>1509</v>
      </c>
      <c r="G633" s="194" t="s">
        <v>9206</v>
      </c>
      <c r="H633" s="166" t="s">
        <v>9207</v>
      </c>
      <c r="I633" s="166" t="s">
        <v>9208</v>
      </c>
      <c r="K633" s="198" t="s">
        <v>219</v>
      </c>
      <c r="L633" s="166" t="s">
        <v>316</v>
      </c>
      <c r="M633" s="198" t="s">
        <v>317</v>
      </c>
      <c r="N633" s="198">
        <v>0</v>
      </c>
      <c r="O633" s="198" t="s">
        <v>317</v>
      </c>
      <c r="P633" s="198">
        <v>0</v>
      </c>
      <c r="Q633" s="199">
        <v>5</v>
      </c>
      <c r="R633" s="199">
        <v>1.5</v>
      </c>
      <c r="S633" s="221">
        <v>7.5</v>
      </c>
      <c r="T633" s="345">
        <v>0</v>
      </c>
      <c r="U633" s="346"/>
      <c r="V633" s="346">
        <v>0</v>
      </c>
      <c r="W633" s="346"/>
      <c r="X633" s="346">
        <v>1</v>
      </c>
      <c r="Y633" s="183"/>
      <c r="Z633" s="183"/>
      <c r="AA633" s="183"/>
      <c r="AB633" s="166" t="s">
        <v>790</v>
      </c>
      <c r="AC633" s="166" t="s">
        <v>9209</v>
      </c>
      <c r="AD633" s="203">
        <v>1035005910675</v>
      </c>
      <c r="AE633" s="166" t="s">
        <v>5939</v>
      </c>
      <c r="AF633" s="203" t="s">
        <v>9210</v>
      </c>
      <c r="AG633" s="171" t="s">
        <v>9211</v>
      </c>
      <c r="AH633" s="166" t="s">
        <v>5939</v>
      </c>
      <c r="AI633" s="166" t="s">
        <v>9209</v>
      </c>
      <c r="AJ633" s="165">
        <v>1035005910675</v>
      </c>
      <c r="AK633" s="203" t="s">
        <v>790</v>
      </c>
      <c r="AL633" s="186">
        <v>0.76</v>
      </c>
      <c r="AM633" s="184">
        <v>120</v>
      </c>
      <c r="AN633" s="186">
        <v>0.16900000000000001</v>
      </c>
      <c r="AO633" s="186">
        <v>0</v>
      </c>
      <c r="AP633" s="187">
        <v>0.16900000000000001</v>
      </c>
      <c r="AQ633" s="186">
        <v>0.16900000000000001</v>
      </c>
      <c r="AR633" s="186">
        <v>0</v>
      </c>
      <c r="AS633" s="186">
        <v>0.16900000000000001</v>
      </c>
      <c r="AT633" s="186">
        <v>5.07</v>
      </c>
      <c r="AU633" s="193" t="s">
        <v>231</v>
      </c>
      <c r="AV633" s="194"/>
      <c r="AW633" s="166" t="s">
        <v>325</v>
      </c>
      <c r="AX633" s="166" t="s">
        <v>1509</v>
      </c>
      <c r="AY633" s="195" t="s">
        <v>9212</v>
      </c>
      <c r="AZ633" s="166" t="s">
        <v>234</v>
      </c>
      <c r="BB633" s="196"/>
    </row>
    <row r="634" spans="1:54" s="166" customFormat="1" ht="15" customHeight="1" x14ac:dyDescent="0.25">
      <c r="A634" s="182">
        <v>1128</v>
      </c>
      <c r="B634" s="555"/>
      <c r="C634" s="581"/>
      <c r="D634" s="700" t="s">
        <v>17140</v>
      </c>
      <c r="E634" s="166" t="s">
        <v>52</v>
      </c>
      <c r="F634" s="166" t="s">
        <v>1509</v>
      </c>
      <c r="G634" s="194" t="s">
        <v>9213</v>
      </c>
      <c r="H634" s="166" t="s">
        <v>9214</v>
      </c>
      <c r="I634" s="166" t="s">
        <v>9215</v>
      </c>
      <c r="K634" s="198" t="s">
        <v>219</v>
      </c>
      <c r="L634" s="166" t="s">
        <v>316</v>
      </c>
      <c r="M634" s="198" t="s">
        <v>221</v>
      </c>
      <c r="N634" s="198" t="s">
        <v>222</v>
      </c>
      <c r="O634" s="198" t="s">
        <v>317</v>
      </c>
      <c r="P634" s="198">
        <v>0</v>
      </c>
      <c r="Q634" s="199">
        <v>2</v>
      </c>
      <c r="R634" s="199">
        <v>1</v>
      </c>
      <c r="S634" s="221">
        <v>2</v>
      </c>
      <c r="T634" s="345">
        <v>2</v>
      </c>
      <c r="U634" s="346"/>
      <c r="V634" s="346">
        <v>0</v>
      </c>
      <c r="W634" s="346"/>
      <c r="X634" s="346">
        <v>0</v>
      </c>
      <c r="Y634" s="183"/>
      <c r="Z634" s="183"/>
      <c r="AA634" s="183"/>
      <c r="AB634" s="166" t="s">
        <v>790</v>
      </c>
      <c r="AC634" s="166" t="s">
        <v>9216</v>
      </c>
      <c r="AD634" s="203">
        <v>1025003758647</v>
      </c>
      <c r="AE634" s="166" t="s">
        <v>4297</v>
      </c>
      <c r="AF634" s="203" t="s">
        <v>9217</v>
      </c>
      <c r="AG634" s="198" t="s">
        <v>9218</v>
      </c>
      <c r="AH634" s="166" t="s">
        <v>4297</v>
      </c>
      <c r="AI634" s="166" t="s">
        <v>9216</v>
      </c>
      <c r="AJ634" s="165">
        <v>1025003758647</v>
      </c>
      <c r="AK634" s="203" t="s">
        <v>790</v>
      </c>
      <c r="AL634" s="186">
        <v>0.76</v>
      </c>
      <c r="AM634" s="184">
        <v>76</v>
      </c>
      <c r="AN634" s="186">
        <v>0.13733333333333334</v>
      </c>
      <c r="AO634" s="186">
        <v>0</v>
      </c>
      <c r="AP634" s="187">
        <v>0.13733333333333334</v>
      </c>
      <c r="AQ634" s="186">
        <v>0.13733333333333334</v>
      </c>
      <c r="AR634" s="186">
        <v>0</v>
      </c>
      <c r="AS634" s="186">
        <v>0.13733333333333334</v>
      </c>
      <c r="AT634" s="186">
        <v>4.12</v>
      </c>
      <c r="AU634" s="193" t="s">
        <v>231</v>
      </c>
      <c r="AV634" s="194"/>
      <c r="AW634" s="166" t="s">
        <v>325</v>
      </c>
      <c r="AX634" s="166" t="s">
        <v>1509</v>
      </c>
      <c r="AY634" s="195" t="s">
        <v>9219</v>
      </c>
      <c r="AZ634" s="166" t="s">
        <v>234</v>
      </c>
      <c r="BB634" s="196"/>
    </row>
    <row r="635" spans="1:54" s="166" customFormat="1" ht="15" customHeight="1" x14ac:dyDescent="0.25">
      <c r="A635" s="182">
        <v>1129</v>
      </c>
      <c r="B635" s="555"/>
      <c r="C635" s="581"/>
      <c r="D635" s="700" t="s">
        <v>17140</v>
      </c>
      <c r="E635" s="166" t="s">
        <v>52</v>
      </c>
      <c r="F635" s="166" t="s">
        <v>1509</v>
      </c>
      <c r="G635" s="194" t="s">
        <v>9220</v>
      </c>
      <c r="H635" s="166" t="s">
        <v>9221</v>
      </c>
      <c r="I635" s="166" t="s">
        <v>9222</v>
      </c>
      <c r="K635" s="198" t="s">
        <v>219</v>
      </c>
      <c r="L635" s="166">
        <v>0</v>
      </c>
      <c r="M635" s="198" t="s">
        <v>317</v>
      </c>
      <c r="N635" s="198">
        <v>0</v>
      </c>
      <c r="O635" s="198" t="s">
        <v>317</v>
      </c>
      <c r="P635" s="198">
        <v>0</v>
      </c>
      <c r="Q635" s="199">
        <v>8</v>
      </c>
      <c r="R635" s="199">
        <v>3</v>
      </c>
      <c r="S635" s="221">
        <v>24</v>
      </c>
      <c r="T635" s="345">
        <v>0</v>
      </c>
      <c r="U635" s="346"/>
      <c r="V635" s="346">
        <v>0</v>
      </c>
      <c r="W635" s="346"/>
      <c r="X635" s="346">
        <v>1</v>
      </c>
      <c r="Y635" s="183"/>
      <c r="Z635" s="183"/>
      <c r="AA635" s="183"/>
      <c r="AB635" s="166" t="s">
        <v>790</v>
      </c>
      <c r="AC635" s="166" t="s">
        <v>9223</v>
      </c>
      <c r="AD635" s="203">
        <v>1035005919332</v>
      </c>
      <c r="AE635" s="166" t="s">
        <v>4336</v>
      </c>
      <c r="AF635" s="203" t="s">
        <v>9224</v>
      </c>
      <c r="AG635" s="166" t="s">
        <v>230</v>
      </c>
      <c r="AH635" s="166" t="s">
        <v>4336</v>
      </c>
      <c r="AI635" s="166" t="s">
        <v>9223</v>
      </c>
      <c r="AJ635" s="165">
        <v>1035005919332</v>
      </c>
      <c r="AK635" s="203" t="s">
        <v>790</v>
      </c>
      <c r="AL635" s="186">
        <v>0.76</v>
      </c>
      <c r="AM635" s="184">
        <v>120</v>
      </c>
      <c r="AN635" s="186">
        <v>0.21099999999999999</v>
      </c>
      <c r="AO635" s="186">
        <v>0</v>
      </c>
      <c r="AP635" s="187">
        <v>0.21099999999999999</v>
      </c>
      <c r="AQ635" s="186">
        <v>0.21099999999999999</v>
      </c>
      <c r="AR635" s="186">
        <v>0</v>
      </c>
      <c r="AS635" s="186">
        <v>0.21099999999999999</v>
      </c>
      <c r="AT635" s="186">
        <v>6.33</v>
      </c>
      <c r="AU635" s="193" t="s">
        <v>231</v>
      </c>
      <c r="AV635" s="194"/>
      <c r="AW635" s="166" t="s">
        <v>325</v>
      </c>
      <c r="AX635" s="166" t="s">
        <v>1509</v>
      </c>
      <c r="AY635" s="195" t="s">
        <v>9225</v>
      </c>
      <c r="AZ635" s="166" t="s">
        <v>234</v>
      </c>
      <c r="BB635" s="196"/>
    </row>
    <row r="636" spans="1:54" s="166" customFormat="1" ht="15" customHeight="1" x14ac:dyDescent="0.25">
      <c r="A636" s="182">
        <v>1130</v>
      </c>
      <c r="B636" s="555"/>
      <c r="C636" s="581"/>
      <c r="D636" s="700" t="s">
        <v>17141</v>
      </c>
      <c r="E636" s="166" t="s">
        <v>52</v>
      </c>
      <c r="F636" s="166" t="s">
        <v>1509</v>
      </c>
      <c r="G636" s="194" t="s">
        <v>9226</v>
      </c>
      <c r="H636" s="166" t="s">
        <v>9227</v>
      </c>
      <c r="I636" s="166" t="s">
        <v>9228</v>
      </c>
      <c r="K636" s="198" t="s">
        <v>219</v>
      </c>
      <c r="L636" s="166" t="s">
        <v>316</v>
      </c>
      <c r="M636" s="198" t="s">
        <v>221</v>
      </c>
      <c r="N636" s="198" t="s">
        <v>879</v>
      </c>
      <c r="O636" s="198" t="s">
        <v>317</v>
      </c>
      <c r="P636" s="198">
        <v>0</v>
      </c>
      <c r="Q636" s="199">
        <v>13.5</v>
      </c>
      <c r="R636" s="199">
        <v>3</v>
      </c>
      <c r="S636" s="221">
        <v>40.5</v>
      </c>
      <c r="T636" s="345">
        <v>7</v>
      </c>
      <c r="U636" s="346"/>
      <c r="V636" s="346">
        <v>0</v>
      </c>
      <c r="W636" s="346"/>
      <c r="X636" s="346">
        <v>0</v>
      </c>
      <c r="Y636" s="183"/>
      <c r="Z636" s="183"/>
      <c r="AA636" s="183"/>
      <c r="AB636" s="166" t="s">
        <v>790</v>
      </c>
      <c r="AC636" s="166" t="s">
        <v>9229</v>
      </c>
      <c r="AD636" s="203">
        <v>1035005913150</v>
      </c>
      <c r="AE636" s="166" t="s">
        <v>9230</v>
      </c>
      <c r="AF636" s="203">
        <v>89637821011</v>
      </c>
      <c r="AG636" s="198" t="s">
        <v>9231</v>
      </c>
      <c r="AH636" s="166" t="s">
        <v>4341</v>
      </c>
      <c r="AI636" s="166" t="s">
        <v>9229</v>
      </c>
      <c r="AJ636" s="165">
        <v>1035005913150</v>
      </c>
      <c r="AK636" s="203" t="s">
        <v>790</v>
      </c>
      <c r="AL636" s="186">
        <v>0.76</v>
      </c>
      <c r="AM636" s="184">
        <v>320</v>
      </c>
      <c r="AN636" s="186">
        <v>0.66630136986301369</v>
      </c>
      <c r="AO636" s="186">
        <v>0</v>
      </c>
      <c r="AP636" s="187">
        <v>0.66630136986301369</v>
      </c>
      <c r="AQ636" s="186">
        <v>0.66630136986301369</v>
      </c>
      <c r="AR636" s="186">
        <v>0</v>
      </c>
      <c r="AS636" s="186">
        <v>0.66630136986301369</v>
      </c>
      <c r="AT636" s="186">
        <v>19.989041095890411</v>
      </c>
      <c r="AU636" s="193" t="s">
        <v>231</v>
      </c>
      <c r="AV636" s="194"/>
      <c r="AW636" s="166" t="s">
        <v>325</v>
      </c>
      <c r="AX636" s="166" t="s">
        <v>1509</v>
      </c>
      <c r="AY636" s="195" t="s">
        <v>9232</v>
      </c>
      <c r="AZ636" s="166" t="s">
        <v>234</v>
      </c>
      <c r="BB636" s="196"/>
    </row>
    <row r="637" spans="1:54" s="519" customFormat="1" ht="25.5" customHeight="1" x14ac:dyDescent="0.25">
      <c r="A637" s="518">
        <v>1131</v>
      </c>
      <c r="B637" s="557" t="s">
        <v>17088</v>
      </c>
      <c r="C637" s="664" t="s">
        <v>17090</v>
      </c>
      <c r="D637" s="701">
        <v>2020</v>
      </c>
      <c r="E637" s="519" t="s">
        <v>52</v>
      </c>
      <c r="F637" s="519" t="s">
        <v>1509</v>
      </c>
      <c r="G637" s="530" t="s">
        <v>9233</v>
      </c>
      <c r="H637" s="519" t="s">
        <v>9234</v>
      </c>
      <c r="I637" s="519" t="s">
        <v>9235</v>
      </c>
      <c r="K637" s="573" t="s">
        <v>219</v>
      </c>
      <c r="L637" s="519" t="s">
        <v>316</v>
      </c>
      <c r="M637" s="573" t="s">
        <v>221</v>
      </c>
      <c r="N637" s="573" t="s">
        <v>222</v>
      </c>
      <c r="O637" s="573" t="s">
        <v>221</v>
      </c>
      <c r="P637" s="573" t="s">
        <v>222</v>
      </c>
      <c r="Q637" s="574">
        <v>9</v>
      </c>
      <c r="R637" s="574">
        <v>2</v>
      </c>
      <c r="S637" s="612">
        <v>18</v>
      </c>
      <c r="T637" s="613">
        <v>2</v>
      </c>
      <c r="U637" s="614"/>
      <c r="V637" s="614">
        <v>0</v>
      </c>
      <c r="W637" s="614"/>
      <c r="X637" s="614">
        <v>0</v>
      </c>
      <c r="Y637" s="524"/>
      <c r="Z637" s="524"/>
      <c r="AA637" s="524"/>
      <c r="AB637" s="519" t="s">
        <v>790</v>
      </c>
      <c r="AC637" s="519" t="s">
        <v>9236</v>
      </c>
      <c r="AD637" s="608">
        <v>1035005903701</v>
      </c>
      <c r="AE637" s="519" t="s">
        <v>9237</v>
      </c>
      <c r="AF637" s="608" t="s">
        <v>9238</v>
      </c>
      <c r="AG637" s="519" t="s">
        <v>230</v>
      </c>
      <c r="AH637" s="519" t="s">
        <v>9237</v>
      </c>
      <c r="AI637" s="519" t="s">
        <v>9236</v>
      </c>
      <c r="AJ637" s="526">
        <v>1035005903701</v>
      </c>
      <c r="AK637" s="608" t="s">
        <v>790</v>
      </c>
      <c r="AL637" s="520">
        <v>0.76</v>
      </c>
      <c r="AM637" s="648">
        <v>104</v>
      </c>
      <c r="AN637" s="520">
        <v>0.10866666666666666</v>
      </c>
      <c r="AO637" s="520">
        <v>0</v>
      </c>
      <c r="AP637" s="528">
        <v>0.10866666666666666</v>
      </c>
      <c r="AQ637" s="520">
        <v>0.10866666666666666</v>
      </c>
      <c r="AR637" s="520">
        <v>0</v>
      </c>
      <c r="AS637" s="520">
        <v>0.10866666666666666</v>
      </c>
      <c r="AT637" s="520">
        <v>3.26</v>
      </c>
      <c r="AU637" s="529" t="s">
        <v>231</v>
      </c>
      <c r="AV637" s="530" t="s">
        <v>431</v>
      </c>
      <c r="AW637" s="519" t="s">
        <v>325</v>
      </c>
      <c r="AX637" s="519" t="s">
        <v>1509</v>
      </c>
      <c r="AY637" s="649" t="s">
        <v>9239</v>
      </c>
      <c r="AZ637" s="519" t="s">
        <v>234</v>
      </c>
      <c r="BB637" s="533"/>
    </row>
    <row r="638" spans="1:54" s="519" customFormat="1" ht="25.5" customHeight="1" x14ac:dyDescent="0.25">
      <c r="A638" s="518">
        <v>1132</v>
      </c>
      <c r="B638" s="557" t="s">
        <v>17088</v>
      </c>
      <c r="C638" s="664" t="s">
        <v>17090</v>
      </c>
      <c r="D638" s="701">
        <v>2020</v>
      </c>
      <c r="E638" s="519" t="s">
        <v>52</v>
      </c>
      <c r="F638" s="519" t="s">
        <v>1509</v>
      </c>
      <c r="G638" s="530" t="s">
        <v>9240</v>
      </c>
      <c r="H638" s="519" t="s">
        <v>9241</v>
      </c>
      <c r="I638" s="519" t="s">
        <v>9242</v>
      </c>
      <c r="K638" s="573" t="s">
        <v>219</v>
      </c>
      <c r="L638" s="519" t="s">
        <v>316</v>
      </c>
      <c r="M638" s="573" t="s">
        <v>221</v>
      </c>
      <c r="N638" s="573" t="s">
        <v>222</v>
      </c>
      <c r="O638" s="573" t="s">
        <v>221</v>
      </c>
      <c r="P638" s="573" t="s">
        <v>222</v>
      </c>
      <c r="Q638" s="574">
        <v>10</v>
      </c>
      <c r="R638" s="574">
        <v>2</v>
      </c>
      <c r="S638" s="612">
        <v>20</v>
      </c>
      <c r="T638" s="613">
        <v>4</v>
      </c>
      <c r="U638" s="614"/>
      <c r="V638" s="614">
        <v>1</v>
      </c>
      <c r="W638" s="614"/>
      <c r="X638" s="614">
        <v>0</v>
      </c>
      <c r="Y638" s="524"/>
      <c r="Z638" s="524"/>
      <c r="AA638" s="524"/>
      <c r="AB638" s="519" t="s">
        <v>790</v>
      </c>
      <c r="AC638" s="519" t="s">
        <v>9243</v>
      </c>
      <c r="AD638" s="608">
        <v>1055005621032</v>
      </c>
      <c r="AE638" s="519" t="s">
        <v>9237</v>
      </c>
      <c r="AF638" s="608" t="s">
        <v>9244</v>
      </c>
      <c r="AG638" s="519" t="s">
        <v>9245</v>
      </c>
      <c r="AH638" s="519" t="s">
        <v>9237</v>
      </c>
      <c r="AI638" s="519" t="s">
        <v>9243</v>
      </c>
      <c r="AJ638" s="526">
        <v>1055005621032</v>
      </c>
      <c r="AK638" s="608" t="s">
        <v>790</v>
      </c>
      <c r="AL638" s="520">
        <v>0.76</v>
      </c>
      <c r="AM638" s="648">
        <v>280</v>
      </c>
      <c r="AN638" s="520">
        <v>0.58301369863013697</v>
      </c>
      <c r="AO638" s="520">
        <v>0</v>
      </c>
      <c r="AP638" s="528">
        <v>0.58301369863013697</v>
      </c>
      <c r="AQ638" s="520">
        <v>0.58301369863013697</v>
      </c>
      <c r="AR638" s="520">
        <v>0</v>
      </c>
      <c r="AS638" s="520">
        <v>0.58301369863013697</v>
      </c>
      <c r="AT638" s="520">
        <v>17.490410958904111</v>
      </c>
      <c r="AU638" s="529" t="s">
        <v>231</v>
      </c>
      <c r="AV638" s="530" t="s">
        <v>431</v>
      </c>
      <c r="AW638" s="519" t="s">
        <v>325</v>
      </c>
      <c r="AX638" s="519" t="s">
        <v>1509</v>
      </c>
      <c r="AY638" s="531" t="s">
        <v>9239</v>
      </c>
      <c r="AZ638" s="519" t="s">
        <v>234</v>
      </c>
      <c r="BB638" s="533"/>
    </row>
    <row r="639" spans="1:54" s="166" customFormat="1" ht="15" customHeight="1" x14ac:dyDescent="0.25">
      <c r="A639" s="182">
        <v>1133</v>
      </c>
      <c r="B639" s="555"/>
      <c r="C639" s="581"/>
      <c r="D639" s="700" t="s">
        <v>17140</v>
      </c>
      <c r="E639" s="166" t="s">
        <v>52</v>
      </c>
      <c r="F639" s="166" t="s">
        <v>1509</v>
      </c>
      <c r="G639" s="194" t="s">
        <v>9246</v>
      </c>
      <c r="H639" s="166" t="s">
        <v>9247</v>
      </c>
      <c r="I639" s="166" t="s">
        <v>9248</v>
      </c>
      <c r="K639" s="198" t="s">
        <v>732</v>
      </c>
      <c r="L639" s="166">
        <v>0</v>
      </c>
      <c r="M639" s="198" t="s">
        <v>317</v>
      </c>
      <c r="N639" s="198">
        <v>0</v>
      </c>
      <c r="O639" s="198" t="s">
        <v>317</v>
      </c>
      <c r="P639" s="198">
        <v>0</v>
      </c>
      <c r="Q639" s="199">
        <v>2</v>
      </c>
      <c r="R639" s="199">
        <v>1.5</v>
      </c>
      <c r="S639" s="221">
        <v>3</v>
      </c>
      <c r="T639" s="345">
        <v>2</v>
      </c>
      <c r="U639" s="346"/>
      <c r="V639" s="346">
        <v>0</v>
      </c>
      <c r="W639" s="346"/>
      <c r="X639" s="346">
        <v>0</v>
      </c>
      <c r="Y639" s="183"/>
      <c r="Z639" s="183"/>
      <c r="AA639" s="183"/>
      <c r="AB639" s="166" t="s">
        <v>790</v>
      </c>
      <c r="AC639" s="166" t="s">
        <v>9249</v>
      </c>
      <c r="AD639" s="203">
        <v>1035005918661</v>
      </c>
      <c r="AE639" s="166" t="s">
        <v>9250</v>
      </c>
      <c r="AF639" s="203">
        <v>89169488464</v>
      </c>
      <c r="AH639" s="166" t="s">
        <v>9250</v>
      </c>
      <c r="AI639" s="166" t="s">
        <v>9249</v>
      </c>
      <c r="AJ639" s="165">
        <v>1035005918661</v>
      </c>
      <c r="AK639" s="203" t="s">
        <v>790</v>
      </c>
      <c r="AL639" s="186">
        <v>0.76</v>
      </c>
      <c r="AM639" s="184">
        <v>20</v>
      </c>
      <c r="AN639" s="186">
        <v>4.1643835616438356E-2</v>
      </c>
      <c r="AO639" s="186">
        <v>0</v>
      </c>
      <c r="AP639" s="187">
        <v>4.1643835616438356E-2</v>
      </c>
      <c r="AQ639" s="186">
        <v>4.1643835616438356E-2</v>
      </c>
      <c r="AR639" s="186">
        <v>0</v>
      </c>
      <c r="AS639" s="186">
        <v>4.1643835616438356E-2</v>
      </c>
      <c r="AT639" s="186">
        <v>1.2493150684931507</v>
      </c>
      <c r="AU639" s="193" t="s">
        <v>231</v>
      </c>
      <c r="AV639" s="194"/>
      <c r="AW639" s="166" t="s">
        <v>325</v>
      </c>
      <c r="AX639" s="166" t="s">
        <v>1509</v>
      </c>
      <c r="AY639" s="231" t="s">
        <v>9251</v>
      </c>
      <c r="AZ639" s="166" t="s">
        <v>234</v>
      </c>
      <c r="BB639" s="196"/>
    </row>
    <row r="640" spans="1:54" s="166" customFormat="1" ht="15" customHeight="1" x14ac:dyDescent="0.25">
      <c r="A640" s="182">
        <v>1134</v>
      </c>
      <c r="B640" s="555"/>
      <c r="C640" s="581"/>
      <c r="D640" s="700" t="s">
        <v>17138</v>
      </c>
      <c r="E640" s="166" t="s">
        <v>52</v>
      </c>
      <c r="F640" s="166" t="s">
        <v>1509</v>
      </c>
      <c r="G640" s="194" t="s">
        <v>9252</v>
      </c>
      <c r="H640" s="166" t="s">
        <v>9253</v>
      </c>
      <c r="I640" s="166" t="s">
        <v>9254</v>
      </c>
      <c r="K640" s="198" t="s">
        <v>219</v>
      </c>
      <c r="L640" s="166" t="s">
        <v>316</v>
      </c>
      <c r="M640" s="198" t="s">
        <v>221</v>
      </c>
      <c r="N640" s="198" t="s">
        <v>879</v>
      </c>
      <c r="O640" s="198" t="s">
        <v>317</v>
      </c>
      <c r="P640" s="198">
        <v>0</v>
      </c>
      <c r="Q640" s="199">
        <v>13.5</v>
      </c>
      <c r="R640" s="199">
        <v>3</v>
      </c>
      <c r="S640" s="221">
        <v>40.5</v>
      </c>
      <c r="T640" s="345">
        <v>10</v>
      </c>
      <c r="U640" s="346"/>
      <c r="V640" s="346">
        <v>2</v>
      </c>
      <c r="W640" s="346"/>
      <c r="X640" s="346">
        <v>0</v>
      </c>
      <c r="Y640" s="183"/>
      <c r="Z640" s="183"/>
      <c r="AA640" s="183"/>
      <c r="AB640" s="166" t="s">
        <v>790</v>
      </c>
      <c r="AC640" s="166" t="s">
        <v>4386</v>
      </c>
      <c r="AD640" s="203">
        <v>1025003754951</v>
      </c>
      <c r="AE640" s="166" t="s">
        <v>9255</v>
      </c>
      <c r="AF640" s="203" t="s">
        <v>9256</v>
      </c>
      <c r="AG640" s="166" t="s">
        <v>9257</v>
      </c>
      <c r="AH640" s="166" t="s">
        <v>9255</v>
      </c>
      <c r="AI640" s="166" t="s">
        <v>4386</v>
      </c>
      <c r="AJ640" s="165">
        <v>1025003754951</v>
      </c>
      <c r="AK640" s="203" t="s">
        <v>790</v>
      </c>
      <c r="AL640" s="186">
        <v>0.76</v>
      </c>
      <c r="AM640" s="184">
        <v>655</v>
      </c>
      <c r="AN640" s="186">
        <v>3.6666666666666667E-2</v>
      </c>
      <c r="AO640" s="186">
        <v>0</v>
      </c>
      <c r="AP640" s="187">
        <v>3.6666666666666667E-2</v>
      </c>
      <c r="AQ640" s="186">
        <v>3.6666666666666667E-2</v>
      </c>
      <c r="AR640" s="186">
        <v>0</v>
      </c>
      <c r="AS640" s="186">
        <v>3.6666666666666667E-2</v>
      </c>
      <c r="AT640" s="186">
        <v>1.1000000000000001</v>
      </c>
      <c r="AU640" s="193" t="s">
        <v>231</v>
      </c>
      <c r="AV640" s="194"/>
      <c r="AW640" s="166" t="s">
        <v>325</v>
      </c>
      <c r="AX640" s="166" t="s">
        <v>1509</v>
      </c>
      <c r="AY640" s="195" t="s">
        <v>9258</v>
      </c>
      <c r="AZ640" s="166" t="s">
        <v>234</v>
      </c>
      <c r="BB640" s="196"/>
    </row>
    <row r="641" spans="1:54" s="166" customFormat="1" ht="15" customHeight="1" x14ac:dyDescent="0.25">
      <c r="A641" s="182">
        <v>1135</v>
      </c>
      <c r="B641" s="555"/>
      <c r="C641" s="581"/>
      <c r="D641" s="700" t="s">
        <v>17140</v>
      </c>
      <c r="E641" s="166" t="s">
        <v>52</v>
      </c>
      <c r="F641" s="166" t="s">
        <v>1509</v>
      </c>
      <c r="G641" s="194" t="s">
        <v>9259</v>
      </c>
      <c r="H641" s="166" t="s">
        <v>9260</v>
      </c>
      <c r="I641" s="166" t="s">
        <v>9261</v>
      </c>
      <c r="K641" s="198" t="s">
        <v>219</v>
      </c>
      <c r="L641" s="166" t="s">
        <v>6429</v>
      </c>
      <c r="M641" s="198" t="s">
        <v>221</v>
      </c>
      <c r="N641" s="198" t="s">
        <v>222</v>
      </c>
      <c r="O641" s="198" t="s">
        <v>317</v>
      </c>
      <c r="P641" s="198">
        <v>0</v>
      </c>
      <c r="Q641" s="199">
        <v>5</v>
      </c>
      <c r="R641" s="199">
        <v>3.25</v>
      </c>
      <c r="S641" s="221">
        <v>16.25</v>
      </c>
      <c r="T641" s="345">
        <v>4</v>
      </c>
      <c r="U641" s="346" t="s">
        <v>9262</v>
      </c>
      <c r="V641" s="346">
        <v>0</v>
      </c>
      <c r="W641" s="346"/>
      <c r="X641" s="346">
        <v>0</v>
      </c>
      <c r="Y641" s="183"/>
      <c r="Z641" s="183"/>
      <c r="AA641" s="183"/>
      <c r="AB641" s="166" t="s">
        <v>790</v>
      </c>
      <c r="AC641" s="166" t="s">
        <v>9263</v>
      </c>
      <c r="AD641" s="203">
        <v>1035005911137</v>
      </c>
      <c r="AE641" s="166" t="s">
        <v>4372</v>
      </c>
      <c r="AF641" s="203" t="s">
        <v>9264</v>
      </c>
      <c r="AG641" s="166" t="s">
        <v>230</v>
      </c>
      <c r="AH641" s="166" t="s">
        <v>4372</v>
      </c>
      <c r="AI641" s="166" t="s">
        <v>9263</v>
      </c>
      <c r="AJ641" s="165">
        <v>1035005911137</v>
      </c>
      <c r="AK641" s="203" t="s">
        <v>790</v>
      </c>
      <c r="AL641" s="186">
        <v>0.76</v>
      </c>
      <c r="AM641" s="184">
        <v>67</v>
      </c>
      <c r="AN641" s="186">
        <v>0.13950684931506849</v>
      </c>
      <c r="AO641" s="186">
        <v>0</v>
      </c>
      <c r="AP641" s="187">
        <v>0.13950684931506849</v>
      </c>
      <c r="AQ641" s="186">
        <v>0.13950684931506849</v>
      </c>
      <c r="AR641" s="186">
        <v>0</v>
      </c>
      <c r="AS641" s="186">
        <v>0.13950684931506849</v>
      </c>
      <c r="AT641" s="186">
        <v>4.1852054794520548</v>
      </c>
      <c r="AU641" s="193" t="s">
        <v>231</v>
      </c>
      <c r="AV641" s="194"/>
      <c r="AW641" s="166" t="s">
        <v>325</v>
      </c>
      <c r="AX641" s="166" t="s">
        <v>1509</v>
      </c>
      <c r="AY641" s="195" t="s">
        <v>9265</v>
      </c>
      <c r="AZ641" s="166" t="s">
        <v>234</v>
      </c>
      <c r="BB641" s="196"/>
    </row>
    <row r="642" spans="1:54" s="166" customFormat="1" ht="15" customHeight="1" x14ac:dyDescent="0.25">
      <c r="A642" s="182">
        <v>1136</v>
      </c>
      <c r="B642" s="555"/>
      <c r="C642" s="581"/>
      <c r="D642" s="700" t="s">
        <v>17138</v>
      </c>
      <c r="E642" s="166" t="s">
        <v>52</v>
      </c>
      <c r="F642" s="166" t="s">
        <v>1509</v>
      </c>
      <c r="G642" s="194" t="s">
        <v>9266</v>
      </c>
      <c r="H642" s="166" t="s">
        <v>9267</v>
      </c>
      <c r="I642" s="166" t="s">
        <v>9268</v>
      </c>
      <c r="K642" s="198" t="s">
        <v>219</v>
      </c>
      <c r="L642" s="166" t="s">
        <v>316</v>
      </c>
      <c r="M642" s="198" t="s">
        <v>317</v>
      </c>
      <c r="N642" s="198">
        <v>0</v>
      </c>
      <c r="O642" s="198" t="s">
        <v>317</v>
      </c>
      <c r="P642" s="198">
        <v>0</v>
      </c>
      <c r="Q642" s="199">
        <v>1.5</v>
      </c>
      <c r="R642" s="199">
        <v>1.5</v>
      </c>
      <c r="S642" s="221">
        <v>2.25</v>
      </c>
      <c r="T642" s="345">
        <v>2</v>
      </c>
      <c r="U642" s="346"/>
      <c r="V642" s="346">
        <v>0</v>
      </c>
      <c r="W642" s="346"/>
      <c r="X642" s="346">
        <v>0</v>
      </c>
      <c r="Y642" s="183"/>
      <c r="Z642" s="183"/>
      <c r="AA642" s="183"/>
      <c r="AB642" s="166" t="s">
        <v>790</v>
      </c>
      <c r="AC642" s="166" t="s">
        <v>9269</v>
      </c>
      <c r="AD642" s="203">
        <v>1035005909971</v>
      </c>
      <c r="AE642" s="166" t="s">
        <v>4383</v>
      </c>
      <c r="AF642" s="203" t="s">
        <v>9270</v>
      </c>
      <c r="AG642" s="166" t="s">
        <v>230</v>
      </c>
      <c r="AH642" s="166" t="s">
        <v>4383</v>
      </c>
      <c r="AI642" s="166" t="s">
        <v>9269</v>
      </c>
      <c r="AJ642" s="165">
        <v>1035005909971</v>
      </c>
      <c r="AK642" s="203" t="s">
        <v>790</v>
      </c>
      <c r="AL642" s="186">
        <v>0.76</v>
      </c>
      <c r="AM642" s="184">
        <v>100</v>
      </c>
      <c r="AN642" s="186">
        <v>0.20821917808219179</v>
      </c>
      <c r="AO642" s="186">
        <v>0</v>
      </c>
      <c r="AP642" s="187">
        <v>0.20821917808219179</v>
      </c>
      <c r="AQ642" s="186">
        <v>0.20821917808219179</v>
      </c>
      <c r="AR642" s="186">
        <v>0</v>
      </c>
      <c r="AS642" s="186">
        <v>0.20821917808219179</v>
      </c>
      <c r="AT642" s="186">
        <v>6.2465753424657535</v>
      </c>
      <c r="AU642" s="193" t="s">
        <v>231</v>
      </c>
      <c r="AV642" s="194"/>
      <c r="AW642" s="166" t="s">
        <v>325</v>
      </c>
      <c r="AX642" s="166" t="s">
        <v>1509</v>
      </c>
      <c r="AY642" s="195" t="s">
        <v>9271</v>
      </c>
      <c r="AZ642" s="166" t="s">
        <v>234</v>
      </c>
      <c r="BB642" s="196"/>
    </row>
    <row r="643" spans="1:54" s="166" customFormat="1" ht="15" customHeight="1" x14ac:dyDescent="0.25">
      <c r="A643" s="182">
        <v>1137</v>
      </c>
      <c r="B643" s="555"/>
      <c r="C643" s="581"/>
      <c r="D643" s="700" t="s">
        <v>17140</v>
      </c>
      <c r="E643" s="166" t="s">
        <v>52</v>
      </c>
      <c r="F643" s="166" t="s">
        <v>1509</v>
      </c>
      <c r="G643" s="194" t="s">
        <v>9272</v>
      </c>
      <c r="H643" s="166" t="s">
        <v>9273</v>
      </c>
      <c r="I643" s="166" t="s">
        <v>9274</v>
      </c>
      <c r="K643" s="198" t="s">
        <v>732</v>
      </c>
      <c r="L643" s="166">
        <v>0</v>
      </c>
      <c r="M643" s="198" t="s">
        <v>221</v>
      </c>
      <c r="N643" s="198" t="s">
        <v>879</v>
      </c>
      <c r="O643" s="198" t="s">
        <v>317</v>
      </c>
      <c r="P643" s="198">
        <v>0</v>
      </c>
      <c r="Q643" s="199">
        <v>2</v>
      </c>
      <c r="R643" s="199">
        <v>1.5</v>
      </c>
      <c r="S643" s="221">
        <v>3</v>
      </c>
      <c r="T643" s="345">
        <v>1</v>
      </c>
      <c r="U643" s="346"/>
      <c r="V643" s="346">
        <v>0</v>
      </c>
      <c r="W643" s="346"/>
      <c r="X643" s="346">
        <v>0</v>
      </c>
      <c r="Y643" s="183"/>
      <c r="Z643" s="183"/>
      <c r="AA643" s="183"/>
      <c r="AB643" s="166" t="s">
        <v>790</v>
      </c>
      <c r="AC643" s="166" t="s">
        <v>9275</v>
      </c>
      <c r="AD643" s="203">
        <v>1055005625223</v>
      </c>
      <c r="AE643" s="166" t="s">
        <v>4383</v>
      </c>
      <c r="AF643" s="203" t="s">
        <v>9276</v>
      </c>
      <c r="AG643" s="198" t="s">
        <v>9277</v>
      </c>
      <c r="AH643" s="166" t="s">
        <v>4383</v>
      </c>
      <c r="AI643" s="166" t="s">
        <v>9275</v>
      </c>
      <c r="AJ643" s="165">
        <v>1055005625223</v>
      </c>
      <c r="AK643" s="203" t="s">
        <v>790</v>
      </c>
      <c r="AL643" s="186">
        <v>0.76</v>
      </c>
      <c r="AM643" s="184">
        <v>30</v>
      </c>
      <c r="AN643" s="186">
        <v>6.2465753424657537E-2</v>
      </c>
      <c r="AO643" s="186">
        <v>0</v>
      </c>
      <c r="AP643" s="187">
        <v>6.2465753424657537E-2</v>
      </c>
      <c r="AQ643" s="186">
        <v>6.2465753424657537E-2</v>
      </c>
      <c r="AR643" s="186">
        <v>0</v>
      </c>
      <c r="AS643" s="186">
        <v>6.2465753424657537E-2</v>
      </c>
      <c r="AT643" s="186">
        <v>1.8739726027397261</v>
      </c>
      <c r="AU643" s="193" t="s">
        <v>231</v>
      </c>
      <c r="AV643" s="194"/>
      <c r="AW643" s="166" t="s">
        <v>325</v>
      </c>
      <c r="AX643" s="166" t="s">
        <v>1509</v>
      </c>
      <c r="AY643" s="195" t="s">
        <v>9278</v>
      </c>
      <c r="AZ643" s="166" t="s">
        <v>234</v>
      </c>
      <c r="BB643" s="196"/>
    </row>
    <row r="644" spans="1:54" s="166" customFormat="1" ht="15" customHeight="1" x14ac:dyDescent="0.25">
      <c r="A644" s="182">
        <v>1138</v>
      </c>
      <c r="B644" s="555"/>
      <c r="C644" s="581"/>
      <c r="D644" s="700" t="s">
        <v>17139</v>
      </c>
      <c r="E644" s="166" t="s">
        <v>52</v>
      </c>
      <c r="F644" s="166" t="s">
        <v>1509</v>
      </c>
      <c r="G644" s="194" t="s">
        <v>9279</v>
      </c>
      <c r="H644" s="166" t="s">
        <v>9260</v>
      </c>
      <c r="I644" s="166" t="s">
        <v>9261</v>
      </c>
      <c r="K644" s="198" t="s">
        <v>219</v>
      </c>
      <c r="L644" s="166" t="s">
        <v>316</v>
      </c>
      <c r="M644" s="198" t="s">
        <v>221</v>
      </c>
      <c r="N644" s="198" t="s">
        <v>222</v>
      </c>
      <c r="O644" s="198" t="s">
        <v>317</v>
      </c>
      <c r="P644" s="198">
        <v>0</v>
      </c>
      <c r="Q644" s="199">
        <v>1.5</v>
      </c>
      <c r="R644" s="199">
        <v>1.5</v>
      </c>
      <c r="S644" s="221">
        <v>2.25</v>
      </c>
      <c r="T644" s="345">
        <v>4</v>
      </c>
      <c r="U644" s="346"/>
      <c r="V644" s="346">
        <v>2</v>
      </c>
      <c r="W644" s="346"/>
      <c r="X644" s="346">
        <v>0</v>
      </c>
      <c r="Y644" s="183"/>
      <c r="Z644" s="183"/>
      <c r="AA644" s="183"/>
      <c r="AB644" s="166" t="s">
        <v>790</v>
      </c>
      <c r="AC644" s="166" t="s">
        <v>9280</v>
      </c>
      <c r="AD644" s="203">
        <v>1025003747570</v>
      </c>
      <c r="AE644" s="166" t="s">
        <v>4396</v>
      </c>
      <c r="AF644" s="203" t="s">
        <v>9281</v>
      </c>
      <c r="AG644" s="166" t="s">
        <v>230</v>
      </c>
      <c r="AH644" s="166" t="s">
        <v>4396</v>
      </c>
      <c r="AI644" s="166" t="s">
        <v>9280</v>
      </c>
      <c r="AJ644" s="165">
        <v>1025003747570</v>
      </c>
      <c r="AK644" s="203" t="s">
        <v>790</v>
      </c>
      <c r="AL644" s="186">
        <v>0.76</v>
      </c>
      <c r="AM644" s="184">
        <v>148</v>
      </c>
      <c r="AN644" s="186">
        <v>0.30816438356164383</v>
      </c>
      <c r="AO644" s="186">
        <v>0</v>
      </c>
      <c r="AP644" s="187">
        <v>0.30816438356164383</v>
      </c>
      <c r="AQ644" s="186">
        <v>0.30816438356164383</v>
      </c>
      <c r="AR644" s="186">
        <v>0</v>
      </c>
      <c r="AS644" s="186">
        <v>0.30816438356164383</v>
      </c>
      <c r="AT644" s="186">
        <v>9.2449315068493156</v>
      </c>
      <c r="AU644" s="193" t="s">
        <v>231</v>
      </c>
      <c r="AV644" s="194"/>
      <c r="AW644" s="166" t="s">
        <v>325</v>
      </c>
      <c r="AX644" s="166" t="s">
        <v>1509</v>
      </c>
      <c r="AY644" s="195" t="s">
        <v>9282</v>
      </c>
      <c r="AZ644" s="166" t="s">
        <v>234</v>
      </c>
      <c r="BB644" s="196"/>
    </row>
    <row r="645" spans="1:54" s="166" customFormat="1" ht="15" customHeight="1" x14ac:dyDescent="0.25">
      <c r="A645" s="182">
        <v>1139</v>
      </c>
      <c r="B645" s="555"/>
      <c r="C645" s="581"/>
      <c r="D645" s="700" t="s">
        <v>17138</v>
      </c>
      <c r="E645" s="166" t="s">
        <v>52</v>
      </c>
      <c r="F645" s="166" t="s">
        <v>1509</v>
      </c>
      <c r="G645" s="194" t="s">
        <v>9283</v>
      </c>
      <c r="H645" s="166" t="s">
        <v>9284</v>
      </c>
      <c r="I645" s="166" t="s">
        <v>9285</v>
      </c>
      <c r="K645" s="198" t="s">
        <v>219</v>
      </c>
      <c r="L645" s="166" t="s">
        <v>316</v>
      </c>
      <c r="M645" s="198" t="s">
        <v>221</v>
      </c>
      <c r="N645" s="198" t="s">
        <v>7140</v>
      </c>
      <c r="O645" s="198" t="s">
        <v>317</v>
      </c>
      <c r="P645" s="198">
        <v>0</v>
      </c>
      <c r="Q645" s="199">
        <v>12</v>
      </c>
      <c r="R645" s="199">
        <v>3</v>
      </c>
      <c r="S645" s="221">
        <v>36</v>
      </c>
      <c r="T645" s="345">
        <v>1</v>
      </c>
      <c r="U645" s="346"/>
      <c r="V645" s="346">
        <v>0</v>
      </c>
      <c r="W645" s="346"/>
      <c r="X645" s="346">
        <v>0</v>
      </c>
      <c r="Y645" s="183"/>
      <c r="Z645" s="183"/>
      <c r="AA645" s="183"/>
      <c r="AB645" s="166" t="s">
        <v>790</v>
      </c>
      <c r="AC645" s="166" t="s">
        <v>4806</v>
      </c>
      <c r="AD645" s="203">
        <v>1075000010183</v>
      </c>
      <c r="AE645" s="166" t="s">
        <v>4402</v>
      </c>
      <c r="AF645" s="203" t="s">
        <v>9286</v>
      </c>
      <c r="AG645" s="198" t="s">
        <v>9287</v>
      </c>
      <c r="AH645" s="166" t="s">
        <v>4402</v>
      </c>
      <c r="AI645" s="166" t="s">
        <v>4806</v>
      </c>
      <c r="AJ645" s="165">
        <v>1075000010183</v>
      </c>
      <c r="AK645" s="203" t="s">
        <v>790</v>
      </c>
      <c r="AL645" s="186">
        <v>0.76</v>
      </c>
      <c r="AM645" s="184">
        <v>15</v>
      </c>
      <c r="AN645" s="186">
        <v>8.536986301369863E-2</v>
      </c>
      <c r="AO645" s="186">
        <v>0</v>
      </c>
      <c r="AP645" s="187">
        <v>8.536986301369863E-2</v>
      </c>
      <c r="AQ645" s="186">
        <v>8.536986301369863E-2</v>
      </c>
      <c r="AR645" s="186">
        <v>0</v>
      </c>
      <c r="AS645" s="186">
        <v>8.536986301369863E-2</v>
      </c>
      <c r="AT645" s="186">
        <v>2.5610958904109591</v>
      </c>
      <c r="AU645" s="193" t="s">
        <v>231</v>
      </c>
      <c r="AV645" s="194"/>
      <c r="AW645" s="166" t="s">
        <v>325</v>
      </c>
      <c r="AX645" s="166" t="s">
        <v>1509</v>
      </c>
      <c r="AY645" s="195" t="s">
        <v>9288</v>
      </c>
      <c r="AZ645" s="166" t="s">
        <v>234</v>
      </c>
      <c r="BB645" s="196"/>
    </row>
    <row r="646" spans="1:54" s="166" customFormat="1" ht="15" customHeight="1" x14ac:dyDescent="0.25">
      <c r="A646" s="182">
        <v>1140</v>
      </c>
      <c r="B646" s="555"/>
      <c r="C646" s="581"/>
      <c r="D646" s="700" t="s">
        <v>17140</v>
      </c>
      <c r="E646" s="166" t="s">
        <v>52</v>
      </c>
      <c r="F646" s="166" t="s">
        <v>1509</v>
      </c>
      <c r="G646" s="194" t="s">
        <v>9289</v>
      </c>
      <c r="H646" s="166" t="s">
        <v>9290</v>
      </c>
      <c r="I646" s="166" t="s">
        <v>9291</v>
      </c>
      <c r="K646" s="198" t="s">
        <v>732</v>
      </c>
      <c r="L646" s="166">
        <v>0</v>
      </c>
      <c r="M646" s="198" t="s">
        <v>317</v>
      </c>
      <c r="N646" s="198">
        <v>0</v>
      </c>
      <c r="O646" s="198" t="s">
        <v>317</v>
      </c>
      <c r="P646" s="198">
        <v>0</v>
      </c>
      <c r="Q646" s="199">
        <v>12</v>
      </c>
      <c r="R646" s="199">
        <v>3</v>
      </c>
      <c r="S646" s="221">
        <v>36</v>
      </c>
      <c r="T646" s="345">
        <v>0</v>
      </c>
      <c r="U646" s="346"/>
      <c r="V646" s="346">
        <v>0</v>
      </c>
      <c r="W646" s="346"/>
      <c r="X646" s="346">
        <v>1</v>
      </c>
      <c r="Y646" s="183"/>
      <c r="Z646" s="183"/>
      <c r="AA646" s="183"/>
      <c r="AB646" s="166" t="s">
        <v>790</v>
      </c>
      <c r="AC646" s="166" t="s">
        <v>9292</v>
      </c>
      <c r="AD646" s="203">
        <v>1035005918375</v>
      </c>
      <c r="AE646" s="166" t="s">
        <v>4402</v>
      </c>
      <c r="AF646" s="203" t="s">
        <v>9293</v>
      </c>
      <c r="AG646" s="198" t="s">
        <v>9294</v>
      </c>
      <c r="AH646" s="166" t="s">
        <v>4402</v>
      </c>
      <c r="AI646" s="166" t="s">
        <v>9292</v>
      </c>
      <c r="AJ646" s="165">
        <v>1035005918375</v>
      </c>
      <c r="AK646" s="203" t="s">
        <v>790</v>
      </c>
      <c r="AL646" s="186">
        <v>0.76</v>
      </c>
      <c r="AM646" s="184">
        <v>240</v>
      </c>
      <c r="AN646" s="186">
        <v>9.5000000000000001E-2</v>
      </c>
      <c r="AO646" s="186">
        <v>0</v>
      </c>
      <c r="AP646" s="187">
        <v>9.5000000000000001E-2</v>
      </c>
      <c r="AQ646" s="186">
        <v>9.5000000000000001E-2</v>
      </c>
      <c r="AR646" s="186">
        <v>0</v>
      </c>
      <c r="AS646" s="186">
        <v>9.5000000000000001E-2</v>
      </c>
      <c r="AT646" s="186">
        <v>2.85</v>
      </c>
      <c r="AU646" s="193" t="s">
        <v>231</v>
      </c>
      <c r="AV646" s="194"/>
      <c r="AW646" s="166" t="s">
        <v>325</v>
      </c>
      <c r="AX646" s="166" t="s">
        <v>1509</v>
      </c>
      <c r="AY646" s="195" t="s">
        <v>9295</v>
      </c>
      <c r="AZ646" s="166" t="s">
        <v>234</v>
      </c>
      <c r="BB646" s="196"/>
    </row>
    <row r="647" spans="1:54" s="519" customFormat="1" ht="21.75" customHeight="1" x14ac:dyDescent="0.25">
      <c r="A647" s="518">
        <v>1141</v>
      </c>
      <c r="B647" s="557" t="s">
        <v>17088</v>
      </c>
      <c r="C647" s="664" t="s">
        <v>17090</v>
      </c>
      <c r="D647" s="701">
        <v>2020</v>
      </c>
      <c r="E647" s="519" t="s">
        <v>52</v>
      </c>
      <c r="F647" s="519" t="s">
        <v>1509</v>
      </c>
      <c r="G647" s="530" t="s">
        <v>9296</v>
      </c>
      <c r="H647" s="519" t="s">
        <v>9297</v>
      </c>
      <c r="I647" s="519" t="s">
        <v>9298</v>
      </c>
      <c r="K647" s="519" t="s">
        <v>219</v>
      </c>
      <c r="L647" s="519" t="s">
        <v>316</v>
      </c>
      <c r="M647" s="519" t="s">
        <v>221</v>
      </c>
      <c r="N647" s="573" t="s">
        <v>222</v>
      </c>
      <c r="O647" s="573" t="s">
        <v>221</v>
      </c>
      <c r="P647" s="573" t="s">
        <v>879</v>
      </c>
      <c r="Q647" s="574">
        <v>6</v>
      </c>
      <c r="R647" s="574">
        <v>3</v>
      </c>
      <c r="S647" s="612">
        <v>18</v>
      </c>
      <c r="T647" s="613">
        <v>1</v>
      </c>
      <c r="U647" s="614"/>
      <c r="V647" s="614">
        <v>1</v>
      </c>
      <c r="W647" s="614"/>
      <c r="X647" s="614">
        <v>0</v>
      </c>
      <c r="Y647" s="524"/>
      <c r="Z647" s="524"/>
      <c r="AA647" s="524"/>
      <c r="AB647" s="519" t="s">
        <v>790</v>
      </c>
      <c r="AC647" s="519" t="s">
        <v>9299</v>
      </c>
      <c r="AD647" s="608">
        <v>1055005610362</v>
      </c>
      <c r="AE647" s="519" t="s">
        <v>4402</v>
      </c>
      <c r="AF647" s="608" t="s">
        <v>9300</v>
      </c>
      <c r="AG647" s="573" t="s">
        <v>9301</v>
      </c>
      <c r="AH647" s="519" t="s">
        <v>4402</v>
      </c>
      <c r="AI647" s="519" t="s">
        <v>9299</v>
      </c>
      <c r="AJ647" s="526">
        <v>1055005610362</v>
      </c>
      <c r="AK647" s="608" t="s">
        <v>790</v>
      </c>
      <c r="AL647" s="520">
        <v>0.76</v>
      </c>
      <c r="AM647" s="648">
        <v>29</v>
      </c>
      <c r="AN647" s="520">
        <v>6.0383561643835612E-2</v>
      </c>
      <c r="AO647" s="520">
        <v>0</v>
      </c>
      <c r="AP647" s="528">
        <v>6.0383561643835612E-2</v>
      </c>
      <c r="AQ647" s="520">
        <v>6.0383561643835612E-2</v>
      </c>
      <c r="AR647" s="520">
        <v>0</v>
      </c>
      <c r="AS647" s="520">
        <v>6.0383561643835612E-2</v>
      </c>
      <c r="AT647" s="520">
        <v>1.8115068493150683</v>
      </c>
      <c r="AU647" s="529" t="s">
        <v>231</v>
      </c>
      <c r="AV647" s="530" t="s">
        <v>431</v>
      </c>
      <c r="AW647" s="519" t="s">
        <v>325</v>
      </c>
      <c r="AX647" s="519" t="s">
        <v>1509</v>
      </c>
      <c r="AY647" s="531" t="s">
        <v>9302</v>
      </c>
      <c r="AZ647" s="519" t="s">
        <v>234</v>
      </c>
      <c r="BB647" s="533"/>
    </row>
    <row r="648" spans="1:54" s="519" customFormat="1" ht="24.75" customHeight="1" x14ac:dyDescent="0.25">
      <c r="A648" s="518">
        <v>1142</v>
      </c>
      <c r="B648" s="557" t="s">
        <v>17088</v>
      </c>
      <c r="C648" s="664" t="s">
        <v>17090</v>
      </c>
      <c r="D648" s="701">
        <v>2020</v>
      </c>
      <c r="E648" s="519" t="s">
        <v>52</v>
      </c>
      <c r="F648" s="519" t="s">
        <v>1509</v>
      </c>
      <c r="G648" s="530" t="s">
        <v>9303</v>
      </c>
      <c r="H648" s="519" t="s">
        <v>9304</v>
      </c>
      <c r="I648" s="519" t="s">
        <v>9305</v>
      </c>
      <c r="K648" s="573" t="s">
        <v>219</v>
      </c>
      <c r="L648" s="519" t="s">
        <v>316</v>
      </c>
      <c r="M648" s="573" t="s">
        <v>221</v>
      </c>
      <c r="N648" s="573" t="s">
        <v>9306</v>
      </c>
      <c r="O648" s="573" t="s">
        <v>221</v>
      </c>
      <c r="P648" s="573" t="s">
        <v>222</v>
      </c>
      <c r="Q648" s="574">
        <v>12</v>
      </c>
      <c r="R648" s="574">
        <v>3</v>
      </c>
      <c r="S648" s="612">
        <v>36</v>
      </c>
      <c r="T648" s="613">
        <v>0</v>
      </c>
      <c r="U648" s="614"/>
      <c r="V648" s="614">
        <v>0</v>
      </c>
      <c r="W648" s="614"/>
      <c r="X648" s="614">
        <v>1</v>
      </c>
      <c r="Y648" s="524"/>
      <c r="Z648" s="524"/>
      <c r="AA648" s="524"/>
      <c r="AB648" s="519" t="s">
        <v>790</v>
      </c>
      <c r="AC648" s="519" t="s">
        <v>9307</v>
      </c>
      <c r="AD648" s="608">
        <v>1035005903305</v>
      </c>
      <c r="AE648" s="519" t="s">
        <v>9308</v>
      </c>
      <c r="AF648" s="608" t="s">
        <v>9309</v>
      </c>
      <c r="AG648" s="573" t="s">
        <v>9310</v>
      </c>
      <c r="AH648" s="519" t="s">
        <v>9308</v>
      </c>
      <c r="AI648" s="519" t="s">
        <v>9307</v>
      </c>
      <c r="AJ648" s="526">
        <v>1035005903305</v>
      </c>
      <c r="AK648" s="608" t="s">
        <v>790</v>
      </c>
      <c r="AL648" s="520">
        <v>0.76</v>
      </c>
      <c r="AM648" s="648">
        <v>228</v>
      </c>
      <c r="AN648" s="520">
        <v>0.33766666666666667</v>
      </c>
      <c r="AO648" s="520">
        <v>0</v>
      </c>
      <c r="AP648" s="528">
        <v>0.33766666666666667</v>
      </c>
      <c r="AQ648" s="520">
        <v>0.33766666666666667</v>
      </c>
      <c r="AR648" s="520">
        <v>0</v>
      </c>
      <c r="AS648" s="520">
        <v>0.33766666666666667</v>
      </c>
      <c r="AT648" s="520">
        <v>10.130000000000001</v>
      </c>
      <c r="AU648" s="529" t="s">
        <v>231</v>
      </c>
      <c r="AV648" s="530" t="s">
        <v>431</v>
      </c>
      <c r="AW648" s="519" t="s">
        <v>325</v>
      </c>
      <c r="AX648" s="519" t="s">
        <v>1509</v>
      </c>
      <c r="AY648" s="531" t="s">
        <v>9311</v>
      </c>
      <c r="AZ648" s="519" t="s">
        <v>234</v>
      </c>
      <c r="BB648" s="533"/>
    </row>
    <row r="649" spans="1:54" s="166" customFormat="1" ht="15" customHeight="1" x14ac:dyDescent="0.25">
      <c r="A649" s="182">
        <v>1143</v>
      </c>
      <c r="B649" s="555"/>
      <c r="C649" s="581"/>
      <c r="D649" s="700" t="s">
        <v>17140</v>
      </c>
      <c r="E649" s="166" t="s">
        <v>52</v>
      </c>
      <c r="F649" s="166" t="s">
        <v>1509</v>
      </c>
      <c r="G649" s="194" t="s">
        <v>9312</v>
      </c>
      <c r="H649" s="166" t="s">
        <v>9313</v>
      </c>
      <c r="I649" s="166" t="s">
        <v>9314</v>
      </c>
      <c r="K649" s="198" t="s">
        <v>219</v>
      </c>
      <c r="L649" s="166">
        <v>0</v>
      </c>
      <c r="M649" s="198" t="s">
        <v>317</v>
      </c>
      <c r="N649" s="198">
        <v>0</v>
      </c>
      <c r="O649" s="198" t="s">
        <v>317</v>
      </c>
      <c r="P649" s="198">
        <v>0</v>
      </c>
      <c r="Q649" s="199">
        <v>6.25</v>
      </c>
      <c r="R649" s="199">
        <v>2</v>
      </c>
      <c r="S649" s="221">
        <v>12.5</v>
      </c>
      <c r="T649" s="345">
        <v>1</v>
      </c>
      <c r="U649" s="346"/>
      <c r="V649" s="346">
        <v>0</v>
      </c>
      <c r="W649" s="346"/>
      <c r="X649" s="346">
        <v>1</v>
      </c>
      <c r="Y649" s="183"/>
      <c r="Z649" s="183"/>
      <c r="AA649" s="183"/>
      <c r="AB649" s="166" t="s">
        <v>790</v>
      </c>
      <c r="AC649" s="166" t="s">
        <v>9315</v>
      </c>
      <c r="AD649" s="203">
        <v>1035005919046</v>
      </c>
      <c r="AE649" s="166" t="s">
        <v>9308</v>
      </c>
      <c r="AF649" s="203"/>
      <c r="AG649" s="166" t="s">
        <v>9316</v>
      </c>
      <c r="AH649" s="166" t="s">
        <v>9308</v>
      </c>
      <c r="AI649" s="166" t="s">
        <v>9315</v>
      </c>
      <c r="AJ649" s="165">
        <v>1035005919046</v>
      </c>
      <c r="AK649" s="203" t="s">
        <v>790</v>
      </c>
      <c r="AL649" s="186">
        <v>0.76</v>
      </c>
      <c r="AM649" s="223">
        <v>52</v>
      </c>
      <c r="AN649" s="186">
        <v>6.3333333333333325E-2</v>
      </c>
      <c r="AO649" s="186">
        <v>0</v>
      </c>
      <c r="AP649" s="187">
        <v>6.3333333333333325E-2</v>
      </c>
      <c r="AQ649" s="186">
        <v>6.3333333333333325E-2</v>
      </c>
      <c r="AR649" s="186">
        <v>0</v>
      </c>
      <c r="AS649" s="186">
        <v>6.3333333333333325E-2</v>
      </c>
      <c r="AT649" s="186">
        <v>1.8999999999999997</v>
      </c>
      <c r="AU649" s="193" t="s">
        <v>231</v>
      </c>
      <c r="AV649" s="194"/>
      <c r="AW649" s="166" t="s">
        <v>325</v>
      </c>
      <c r="AX649" s="166" t="s">
        <v>1509</v>
      </c>
      <c r="AY649" s="231" t="s">
        <v>9317</v>
      </c>
      <c r="AZ649" s="166" t="s">
        <v>234</v>
      </c>
      <c r="BB649" s="196"/>
    </row>
    <row r="650" spans="1:54" s="166" customFormat="1" ht="15" customHeight="1" x14ac:dyDescent="0.25">
      <c r="A650" s="182">
        <v>1144</v>
      </c>
      <c r="B650" s="555"/>
      <c r="C650" s="581"/>
      <c r="D650" s="700" t="s">
        <v>17140</v>
      </c>
      <c r="E650" s="166" t="s">
        <v>52</v>
      </c>
      <c r="F650" s="166" t="s">
        <v>1509</v>
      </c>
      <c r="G650" s="194" t="s">
        <v>9318</v>
      </c>
      <c r="H650" s="166" t="s">
        <v>9319</v>
      </c>
      <c r="I650" s="166" t="s">
        <v>9320</v>
      </c>
      <c r="K650" s="198" t="s">
        <v>219</v>
      </c>
      <c r="L650" s="166" t="s">
        <v>1627</v>
      </c>
      <c r="M650" s="198" t="s">
        <v>317</v>
      </c>
      <c r="N650" s="198">
        <v>0</v>
      </c>
      <c r="O650" s="198" t="s">
        <v>317</v>
      </c>
      <c r="P650" s="198">
        <v>0</v>
      </c>
      <c r="Q650" s="199">
        <v>6</v>
      </c>
      <c r="R650" s="199">
        <v>1.3</v>
      </c>
      <c r="S650" s="221">
        <v>7.8</v>
      </c>
      <c r="T650" s="345">
        <v>0</v>
      </c>
      <c r="U650" s="346"/>
      <c r="V650" s="346">
        <v>0</v>
      </c>
      <c r="W650" s="346"/>
      <c r="X650" s="346">
        <v>1</v>
      </c>
      <c r="Y650" s="183"/>
      <c r="Z650" s="183"/>
      <c r="AA650" s="183"/>
      <c r="AB650" s="166" t="s">
        <v>790</v>
      </c>
      <c r="AC650" s="166" t="s">
        <v>9321</v>
      </c>
      <c r="AD650" s="203">
        <v>1025003755765</v>
      </c>
      <c r="AE650" s="166" t="s">
        <v>9308</v>
      </c>
      <c r="AF650" s="203" t="s">
        <v>9322</v>
      </c>
      <c r="AG650" s="198" t="s">
        <v>9323</v>
      </c>
      <c r="AH650" s="166" t="s">
        <v>9308</v>
      </c>
      <c r="AI650" s="166" t="s">
        <v>9321</v>
      </c>
      <c r="AJ650" s="165">
        <v>1025003755765</v>
      </c>
      <c r="AK650" s="203" t="s">
        <v>790</v>
      </c>
      <c r="AL650" s="186">
        <v>0.76</v>
      </c>
      <c r="AM650" s="223">
        <v>79</v>
      </c>
      <c r="AN650" s="186">
        <v>0.16449315068493151</v>
      </c>
      <c r="AO650" s="186">
        <v>0</v>
      </c>
      <c r="AP650" s="187">
        <v>0.16449315068493151</v>
      </c>
      <c r="AQ650" s="186">
        <v>0.16449315068493151</v>
      </c>
      <c r="AR650" s="186">
        <v>0</v>
      </c>
      <c r="AS650" s="186">
        <v>0.16449315068493151</v>
      </c>
      <c r="AT650" s="186">
        <v>4.9347945205479453</v>
      </c>
      <c r="AU650" s="193" t="s">
        <v>231</v>
      </c>
      <c r="AV650" s="194"/>
      <c r="AW650" s="166" t="s">
        <v>325</v>
      </c>
      <c r="AX650" s="166" t="s">
        <v>1509</v>
      </c>
      <c r="AY650" s="195" t="s">
        <v>9324</v>
      </c>
      <c r="AZ650" s="166" t="s">
        <v>234</v>
      </c>
      <c r="BB650" s="196"/>
    </row>
    <row r="651" spans="1:54" s="519" customFormat="1" ht="21.75" customHeight="1" x14ac:dyDescent="0.25">
      <c r="A651" s="518">
        <v>1145</v>
      </c>
      <c r="B651" s="557" t="s">
        <v>17088</v>
      </c>
      <c r="C651" s="664" t="s">
        <v>17090</v>
      </c>
      <c r="D651" s="701">
        <v>2020</v>
      </c>
      <c r="E651" s="519" t="s">
        <v>52</v>
      </c>
      <c r="F651" s="519" t="s">
        <v>1509</v>
      </c>
      <c r="G651" s="530" t="s">
        <v>9325</v>
      </c>
      <c r="H651" s="519" t="s">
        <v>9326</v>
      </c>
      <c r="I651" s="519" t="s">
        <v>9327</v>
      </c>
      <c r="K651" s="573" t="s">
        <v>219</v>
      </c>
      <c r="L651" s="519" t="s">
        <v>316</v>
      </c>
      <c r="M651" s="519" t="s">
        <v>221</v>
      </c>
      <c r="N651" s="610" t="s">
        <v>222</v>
      </c>
      <c r="O651" s="519" t="s">
        <v>221</v>
      </c>
      <c r="P651" s="610" t="s">
        <v>222</v>
      </c>
      <c r="Q651" s="574">
        <v>13.5</v>
      </c>
      <c r="R651" s="574">
        <v>3</v>
      </c>
      <c r="S651" s="612">
        <v>40.5</v>
      </c>
      <c r="T651" s="613">
        <v>3</v>
      </c>
      <c r="U651" s="614"/>
      <c r="V651" s="614">
        <v>0</v>
      </c>
      <c r="W651" s="614"/>
      <c r="X651" s="614">
        <v>0</v>
      </c>
      <c r="Y651" s="524"/>
      <c r="Z651" s="524"/>
      <c r="AA651" s="524"/>
      <c r="AB651" s="519" t="s">
        <v>790</v>
      </c>
      <c r="AC651" s="519" t="s">
        <v>9328</v>
      </c>
      <c r="AD651" s="608">
        <v>1025003751365</v>
      </c>
      <c r="AE651" s="519" t="s">
        <v>9329</v>
      </c>
      <c r="AF651" s="608" t="s">
        <v>9330</v>
      </c>
      <c r="AG651" s="519" t="s">
        <v>230</v>
      </c>
      <c r="AH651" s="519" t="s">
        <v>9329</v>
      </c>
      <c r="AI651" s="519" t="s">
        <v>9328</v>
      </c>
      <c r="AJ651" s="526">
        <v>1025003751365</v>
      </c>
      <c r="AK651" s="608" t="s">
        <v>790</v>
      </c>
      <c r="AL651" s="520">
        <v>0.76</v>
      </c>
      <c r="AM651" s="650">
        <v>40</v>
      </c>
      <c r="AN651" s="520">
        <v>8.3287671232876712E-2</v>
      </c>
      <c r="AO651" s="520">
        <v>0</v>
      </c>
      <c r="AP651" s="528">
        <v>8.3287671232876712E-2</v>
      </c>
      <c r="AQ651" s="520">
        <v>8.3287671232876712E-2</v>
      </c>
      <c r="AR651" s="520">
        <v>0</v>
      </c>
      <c r="AS651" s="520">
        <v>8.3287671232876712E-2</v>
      </c>
      <c r="AT651" s="520">
        <v>2.4986301369863013</v>
      </c>
      <c r="AU651" s="529" t="s">
        <v>231</v>
      </c>
      <c r="AV651" s="530" t="s">
        <v>431</v>
      </c>
      <c r="AW651" s="519" t="s">
        <v>325</v>
      </c>
      <c r="AX651" s="519" t="s">
        <v>1509</v>
      </c>
      <c r="AY651" s="531" t="s">
        <v>9331</v>
      </c>
      <c r="AZ651" s="519" t="s">
        <v>234</v>
      </c>
      <c r="BB651" s="533"/>
    </row>
    <row r="652" spans="1:54" s="166" customFormat="1" ht="15" customHeight="1" x14ac:dyDescent="0.25">
      <c r="A652" s="182">
        <v>1146</v>
      </c>
      <c r="B652" s="555"/>
      <c r="C652" s="581"/>
      <c r="D652" s="700" t="s">
        <v>17139</v>
      </c>
      <c r="E652" s="166" t="s">
        <v>52</v>
      </c>
      <c r="F652" s="166" t="s">
        <v>1509</v>
      </c>
      <c r="G652" s="194" t="s">
        <v>9332</v>
      </c>
      <c r="H652" s="166" t="s">
        <v>9333</v>
      </c>
      <c r="I652" s="166" t="s">
        <v>9334</v>
      </c>
      <c r="K652" s="198" t="s">
        <v>219</v>
      </c>
      <c r="L652" s="166" t="s">
        <v>220</v>
      </c>
      <c r="M652" s="198" t="s">
        <v>221</v>
      </c>
      <c r="N652" s="198" t="s">
        <v>9306</v>
      </c>
      <c r="O652" s="198" t="s">
        <v>317</v>
      </c>
      <c r="P652" s="198">
        <v>0</v>
      </c>
      <c r="Q652" s="199">
        <v>6</v>
      </c>
      <c r="R652" s="199">
        <v>3</v>
      </c>
      <c r="S652" s="221">
        <v>18</v>
      </c>
      <c r="T652" s="345">
        <v>8</v>
      </c>
      <c r="U652" s="346"/>
      <c r="V652" s="346">
        <v>0</v>
      </c>
      <c r="W652" s="346"/>
      <c r="X652" s="346">
        <v>0</v>
      </c>
      <c r="Y652" s="183"/>
      <c r="Z652" s="183"/>
      <c r="AA652" s="183"/>
      <c r="AB652" s="166" t="s">
        <v>790</v>
      </c>
      <c r="AC652" s="166" t="s">
        <v>9335</v>
      </c>
      <c r="AD652" s="203">
        <v>1035005900930</v>
      </c>
      <c r="AE652" s="166" t="s">
        <v>4433</v>
      </c>
      <c r="AF652" s="203" t="s">
        <v>9336</v>
      </c>
      <c r="AG652" s="198" t="s">
        <v>9337</v>
      </c>
      <c r="AH652" s="166" t="s">
        <v>4433</v>
      </c>
      <c r="AI652" s="166" t="s">
        <v>9335</v>
      </c>
      <c r="AJ652" s="165">
        <v>1035005900930</v>
      </c>
      <c r="AK652" s="203" t="s">
        <v>790</v>
      </c>
      <c r="AL652" s="186">
        <v>0.76</v>
      </c>
      <c r="AM652" s="223">
        <v>700</v>
      </c>
      <c r="AN652" s="186">
        <v>0.90766666666666673</v>
      </c>
      <c r="AO652" s="186">
        <v>0</v>
      </c>
      <c r="AP652" s="187">
        <v>0.90766666666666673</v>
      </c>
      <c r="AQ652" s="186">
        <v>0.90766666666666673</v>
      </c>
      <c r="AR652" s="186">
        <v>0</v>
      </c>
      <c r="AS652" s="186">
        <v>0.90766666666666673</v>
      </c>
      <c r="AT652" s="186">
        <v>27.23</v>
      </c>
      <c r="AU652" s="193" t="s">
        <v>231</v>
      </c>
      <c r="AV652" s="194"/>
      <c r="AW652" s="166" t="s">
        <v>325</v>
      </c>
      <c r="AX652" s="166" t="s">
        <v>1509</v>
      </c>
      <c r="AY652" s="195" t="s">
        <v>9338</v>
      </c>
      <c r="AZ652" s="166" t="s">
        <v>234</v>
      </c>
      <c r="BB652" s="196"/>
    </row>
    <row r="653" spans="1:54" s="166" customFormat="1" ht="15" customHeight="1" x14ac:dyDescent="0.25">
      <c r="A653" s="182">
        <v>1147</v>
      </c>
      <c r="B653" s="555"/>
      <c r="C653" s="581"/>
      <c r="D653" s="700" t="s">
        <v>17139</v>
      </c>
      <c r="E653" s="166" t="s">
        <v>52</v>
      </c>
      <c r="F653" s="166" t="s">
        <v>1509</v>
      </c>
      <c r="G653" s="194" t="s">
        <v>9339</v>
      </c>
      <c r="H653" s="166" t="s">
        <v>9340</v>
      </c>
      <c r="I653" s="166" t="s">
        <v>9341</v>
      </c>
      <c r="K653" s="198" t="s">
        <v>219</v>
      </c>
      <c r="L653" s="166" t="s">
        <v>316</v>
      </c>
      <c r="M653" s="198" t="s">
        <v>221</v>
      </c>
      <c r="N653" s="198" t="s">
        <v>222</v>
      </c>
      <c r="O653" s="198" t="s">
        <v>317</v>
      </c>
      <c r="P653" s="198">
        <v>0</v>
      </c>
      <c r="Q653" s="199">
        <v>7.6</v>
      </c>
      <c r="R653" s="199">
        <v>1.8</v>
      </c>
      <c r="S653" s="221">
        <v>13.68</v>
      </c>
      <c r="T653" s="345">
        <v>4</v>
      </c>
      <c r="U653" s="346"/>
      <c r="V653" s="346">
        <v>0</v>
      </c>
      <c r="W653" s="346"/>
      <c r="X653" s="346">
        <v>0</v>
      </c>
      <c r="Y653" s="183"/>
      <c r="Z653" s="183"/>
      <c r="AA653" s="183"/>
      <c r="AB653" s="166" t="s">
        <v>790</v>
      </c>
      <c r="AC653" s="166" t="s">
        <v>9342</v>
      </c>
      <c r="AD653" s="203">
        <v>1035005918661</v>
      </c>
      <c r="AE653" s="166" t="s">
        <v>4433</v>
      </c>
      <c r="AF653" s="203">
        <v>89169488464</v>
      </c>
      <c r="AG653" s="166" t="s">
        <v>230</v>
      </c>
      <c r="AH653" s="166" t="s">
        <v>4433</v>
      </c>
      <c r="AI653" s="166" t="s">
        <v>9342</v>
      </c>
      <c r="AJ653" s="165">
        <v>1035005918661</v>
      </c>
      <c r="AK653" s="203" t="s">
        <v>790</v>
      </c>
      <c r="AL653" s="186">
        <v>0.76</v>
      </c>
      <c r="AM653" s="223">
        <v>70</v>
      </c>
      <c r="AN653" s="186">
        <v>0.14575342465753424</v>
      </c>
      <c r="AO653" s="186">
        <v>0</v>
      </c>
      <c r="AP653" s="187">
        <v>0.14575342465753424</v>
      </c>
      <c r="AQ653" s="186">
        <v>0.14575342465753424</v>
      </c>
      <c r="AR653" s="186">
        <v>0</v>
      </c>
      <c r="AS653" s="186">
        <v>0.14575342465753424</v>
      </c>
      <c r="AT653" s="186">
        <v>4.3726027397260276</v>
      </c>
      <c r="AU653" s="193" t="s">
        <v>231</v>
      </c>
      <c r="AV653" s="194"/>
      <c r="AW653" s="166" t="s">
        <v>325</v>
      </c>
      <c r="AX653" s="166" t="s">
        <v>1509</v>
      </c>
      <c r="AY653" s="195" t="s">
        <v>9343</v>
      </c>
      <c r="AZ653" s="166" t="s">
        <v>234</v>
      </c>
      <c r="BB653" s="196"/>
    </row>
    <row r="654" spans="1:54" s="166" customFormat="1" ht="15" customHeight="1" x14ac:dyDescent="0.25">
      <c r="A654" s="182">
        <v>1148</v>
      </c>
      <c r="B654" s="555"/>
      <c r="C654" s="581"/>
      <c r="D654" s="700" t="s">
        <v>17139</v>
      </c>
      <c r="E654" s="166" t="s">
        <v>52</v>
      </c>
      <c r="F654" s="166" t="s">
        <v>1509</v>
      </c>
      <c r="G654" s="194" t="s">
        <v>9344</v>
      </c>
      <c r="H654" s="166" t="s">
        <v>9345</v>
      </c>
      <c r="I654" s="166" t="s">
        <v>9346</v>
      </c>
      <c r="K654" s="198" t="s">
        <v>219</v>
      </c>
      <c r="L654" s="166" t="s">
        <v>316</v>
      </c>
      <c r="M654" s="198" t="s">
        <v>221</v>
      </c>
      <c r="N654" s="198" t="s">
        <v>222</v>
      </c>
      <c r="O654" s="198" t="s">
        <v>317</v>
      </c>
      <c r="P654" s="198">
        <v>0</v>
      </c>
      <c r="Q654" s="199">
        <v>7.5</v>
      </c>
      <c r="R654" s="199">
        <v>2.5</v>
      </c>
      <c r="S654" s="221">
        <v>18.75</v>
      </c>
      <c r="T654" s="345">
        <v>2</v>
      </c>
      <c r="U654" s="346"/>
      <c r="V654" s="346">
        <v>0</v>
      </c>
      <c r="W654" s="346"/>
      <c r="X654" s="346">
        <v>0</v>
      </c>
      <c r="Y654" s="183"/>
      <c r="Z654" s="183"/>
      <c r="AA654" s="183"/>
      <c r="AB654" s="166" t="s">
        <v>790</v>
      </c>
      <c r="AC654" s="166" t="s">
        <v>9347</v>
      </c>
      <c r="AD654" s="203">
        <v>1045005909365</v>
      </c>
      <c r="AE654" s="166" t="s">
        <v>4439</v>
      </c>
      <c r="AF654" s="203" t="s">
        <v>9348</v>
      </c>
      <c r="AG654" s="198" t="s">
        <v>9349</v>
      </c>
      <c r="AH654" s="166" t="s">
        <v>4439</v>
      </c>
      <c r="AI654" s="166" t="s">
        <v>9347</v>
      </c>
      <c r="AJ654" s="165">
        <v>1045005909365</v>
      </c>
      <c r="AK654" s="203" t="s">
        <v>790</v>
      </c>
      <c r="AL654" s="186">
        <v>0.76</v>
      </c>
      <c r="AM654" s="184">
        <v>17</v>
      </c>
      <c r="AN654" s="186">
        <v>3.5397260273972601E-2</v>
      </c>
      <c r="AO654" s="186">
        <v>0</v>
      </c>
      <c r="AP654" s="187">
        <v>3.5397260273972601E-2</v>
      </c>
      <c r="AQ654" s="186">
        <v>3.5397260273972601E-2</v>
      </c>
      <c r="AR654" s="186">
        <v>0</v>
      </c>
      <c r="AS654" s="186">
        <v>3.5397260273972601E-2</v>
      </c>
      <c r="AT654" s="186">
        <v>1.061917808219178</v>
      </c>
      <c r="AU654" s="193" t="s">
        <v>231</v>
      </c>
      <c r="AV654" s="194"/>
      <c r="AW654" s="166" t="s">
        <v>325</v>
      </c>
      <c r="AX654" s="166" t="s">
        <v>1509</v>
      </c>
      <c r="AY654" s="195" t="s">
        <v>9350</v>
      </c>
      <c r="AZ654" s="166" t="s">
        <v>234</v>
      </c>
      <c r="BB654" s="196"/>
    </row>
    <row r="655" spans="1:54" s="166" customFormat="1" ht="26.25" customHeight="1" x14ac:dyDescent="0.25">
      <c r="A655" s="182">
        <v>1149</v>
      </c>
      <c r="B655" s="555"/>
      <c r="C655" s="581"/>
      <c r="D655" s="700" t="s">
        <v>17139</v>
      </c>
      <c r="E655" s="166" t="s">
        <v>52</v>
      </c>
      <c r="F655" s="166" t="s">
        <v>1509</v>
      </c>
      <c r="G655" s="194" t="s">
        <v>9351</v>
      </c>
      <c r="H655" s="166" t="s">
        <v>9352</v>
      </c>
      <c r="I655" s="166" t="s">
        <v>9353</v>
      </c>
      <c r="K655" s="198" t="s">
        <v>219</v>
      </c>
      <c r="L655" s="166" t="s">
        <v>316</v>
      </c>
      <c r="M655" s="198" t="s">
        <v>221</v>
      </c>
      <c r="N655" s="198" t="s">
        <v>9306</v>
      </c>
      <c r="O655" s="198" t="s">
        <v>317</v>
      </c>
      <c r="P655" s="198">
        <v>0</v>
      </c>
      <c r="Q655" s="199">
        <v>12</v>
      </c>
      <c r="R655" s="199">
        <v>3</v>
      </c>
      <c r="S655" s="221">
        <v>36</v>
      </c>
      <c r="T655" s="345">
        <v>3</v>
      </c>
      <c r="U655" s="346"/>
      <c r="V655" s="346">
        <v>0</v>
      </c>
      <c r="W655" s="346"/>
      <c r="X655" s="346">
        <v>0</v>
      </c>
      <c r="Y655" s="183"/>
      <c r="Z655" s="183"/>
      <c r="AA655" s="183"/>
      <c r="AB655" s="166" t="s">
        <v>790</v>
      </c>
      <c r="AC655" s="166" t="s">
        <v>9354</v>
      </c>
      <c r="AD655" s="203">
        <v>1025003747780</v>
      </c>
      <c r="AE655" s="166" t="s">
        <v>4455</v>
      </c>
      <c r="AF655" s="203" t="s">
        <v>9355</v>
      </c>
      <c r="AG655" s="166" t="s">
        <v>230</v>
      </c>
      <c r="AH655" s="166" t="s">
        <v>4455</v>
      </c>
      <c r="AI655" s="166" t="s">
        <v>9356</v>
      </c>
      <c r="AJ655" s="165">
        <v>1025003747780</v>
      </c>
      <c r="AK655" s="203" t="s">
        <v>790</v>
      </c>
      <c r="AL655" s="186">
        <v>0.76</v>
      </c>
      <c r="AM655" s="223">
        <v>50</v>
      </c>
      <c r="AN655" s="186">
        <v>0.10410958904109589</v>
      </c>
      <c r="AO655" s="186">
        <v>0</v>
      </c>
      <c r="AP655" s="187">
        <v>0.10410958904109589</v>
      </c>
      <c r="AQ655" s="186">
        <v>0.10410958904109589</v>
      </c>
      <c r="AR655" s="186">
        <v>0</v>
      </c>
      <c r="AS655" s="186">
        <v>0.10410958904109589</v>
      </c>
      <c r="AT655" s="186">
        <v>3.1232876712328768</v>
      </c>
      <c r="AU655" s="193" t="s">
        <v>231</v>
      </c>
      <c r="AV655" s="194"/>
      <c r="AW655" s="166" t="s">
        <v>325</v>
      </c>
      <c r="AX655" s="166" t="s">
        <v>1509</v>
      </c>
      <c r="AY655" s="195" t="s">
        <v>9357</v>
      </c>
      <c r="AZ655" s="166" t="s">
        <v>234</v>
      </c>
      <c r="BB655" s="196"/>
    </row>
    <row r="656" spans="1:54" s="166" customFormat="1" ht="19.5" customHeight="1" x14ac:dyDescent="0.25">
      <c r="A656" s="182">
        <v>1150</v>
      </c>
      <c r="B656" s="555"/>
      <c r="C656" s="581"/>
      <c r="D656" s="700" t="s">
        <v>17140</v>
      </c>
      <c r="E656" s="166" t="s">
        <v>52</v>
      </c>
      <c r="F656" s="166" t="s">
        <v>1509</v>
      </c>
      <c r="G656" s="194" t="s">
        <v>9358</v>
      </c>
      <c r="H656" s="166" t="s">
        <v>9359</v>
      </c>
      <c r="I656" s="166" t="s">
        <v>9360</v>
      </c>
      <c r="K656" s="198" t="s">
        <v>219</v>
      </c>
      <c r="L656" s="166" t="s">
        <v>220</v>
      </c>
      <c r="M656" s="198" t="s">
        <v>221</v>
      </c>
      <c r="N656" s="198" t="s">
        <v>222</v>
      </c>
      <c r="O656" s="198" t="s">
        <v>317</v>
      </c>
      <c r="P656" s="198">
        <v>0</v>
      </c>
      <c r="Q656" s="199">
        <v>9.3000000000000007</v>
      </c>
      <c r="R656" s="199">
        <v>2</v>
      </c>
      <c r="S656" s="221">
        <v>18.600000000000001</v>
      </c>
      <c r="T656" s="345">
        <v>2</v>
      </c>
      <c r="U656" s="346"/>
      <c r="V656" s="346">
        <v>0</v>
      </c>
      <c r="W656" s="346"/>
      <c r="X656" s="346">
        <v>0</v>
      </c>
      <c r="Y656" s="183"/>
      <c r="Z656" s="183"/>
      <c r="AA656" s="183"/>
      <c r="AB656" s="166" t="s">
        <v>790</v>
      </c>
      <c r="AC656" s="166" t="s">
        <v>4386</v>
      </c>
      <c r="AD656" s="203">
        <v>1035005907760</v>
      </c>
      <c r="AE656" s="166" t="s">
        <v>4455</v>
      </c>
      <c r="AF656" s="203" t="s">
        <v>9361</v>
      </c>
      <c r="AG656" s="198" t="s">
        <v>9362</v>
      </c>
      <c r="AH656" s="166" t="s">
        <v>4455</v>
      </c>
      <c r="AI656" s="166" t="s">
        <v>4386</v>
      </c>
      <c r="AJ656" s="165">
        <v>1035005907760</v>
      </c>
      <c r="AK656" s="203" t="s">
        <v>790</v>
      </c>
      <c r="AL656" s="186">
        <v>0.76</v>
      </c>
      <c r="AM656" s="223">
        <v>100</v>
      </c>
      <c r="AN656" s="186">
        <v>3.6666666666666667E-2</v>
      </c>
      <c r="AO656" s="186">
        <v>0</v>
      </c>
      <c r="AP656" s="187">
        <v>3.6666666666666667E-2</v>
      </c>
      <c r="AQ656" s="186">
        <v>3.6666666666666667E-2</v>
      </c>
      <c r="AR656" s="186">
        <v>0</v>
      </c>
      <c r="AS656" s="186">
        <v>3.6666666666666667E-2</v>
      </c>
      <c r="AT656" s="186">
        <v>1.1000000000000001</v>
      </c>
      <c r="AU656" s="193" t="s">
        <v>231</v>
      </c>
      <c r="AV656" s="194"/>
      <c r="AW656" s="166" t="s">
        <v>325</v>
      </c>
      <c r="AX656" s="166" t="s">
        <v>1509</v>
      </c>
      <c r="AY656" s="195" t="s">
        <v>9363</v>
      </c>
      <c r="AZ656" s="166" t="s">
        <v>234</v>
      </c>
      <c r="BB656" s="196"/>
    </row>
    <row r="657" spans="1:54" s="519" customFormat="1" ht="24" customHeight="1" x14ac:dyDescent="0.25">
      <c r="A657" s="518">
        <v>1151</v>
      </c>
      <c r="B657" s="557" t="s">
        <v>17088</v>
      </c>
      <c r="C657" s="664" t="s">
        <v>17090</v>
      </c>
      <c r="D657" s="701">
        <v>2020</v>
      </c>
      <c r="E657" s="519" t="s">
        <v>52</v>
      </c>
      <c r="F657" s="519" t="s">
        <v>1509</v>
      </c>
      <c r="G657" s="530" t="s">
        <v>9364</v>
      </c>
      <c r="H657" s="519" t="s">
        <v>9365</v>
      </c>
      <c r="I657" s="519" t="s">
        <v>9366</v>
      </c>
      <c r="K657" s="519" t="s">
        <v>219</v>
      </c>
      <c r="L657" s="519" t="s">
        <v>316</v>
      </c>
      <c r="M657" s="519" t="s">
        <v>221</v>
      </c>
      <c r="N657" s="573" t="s">
        <v>222</v>
      </c>
      <c r="O657" s="573" t="s">
        <v>221</v>
      </c>
      <c r="P657" s="573" t="s">
        <v>879</v>
      </c>
      <c r="Q657" s="574">
        <v>5</v>
      </c>
      <c r="R657" s="574">
        <v>3.25</v>
      </c>
      <c r="S657" s="612">
        <v>16.25</v>
      </c>
      <c r="T657" s="613">
        <v>9</v>
      </c>
      <c r="U657" s="614"/>
      <c r="V657" s="614">
        <v>0</v>
      </c>
      <c r="W657" s="614"/>
      <c r="X657" s="614">
        <v>0</v>
      </c>
      <c r="Y657" s="524"/>
      <c r="Z657" s="524"/>
      <c r="AA657" s="524"/>
      <c r="AB657" s="519" t="s">
        <v>790</v>
      </c>
      <c r="AC657" s="519" t="s">
        <v>9367</v>
      </c>
      <c r="AD657" s="608">
        <v>1025003756480</v>
      </c>
      <c r="AE657" s="519" t="s">
        <v>4455</v>
      </c>
      <c r="AF657" s="608" t="s">
        <v>9368</v>
      </c>
      <c r="AG657" s="519" t="s">
        <v>230</v>
      </c>
      <c r="AH657" s="519" t="s">
        <v>4455</v>
      </c>
      <c r="AI657" s="519" t="s">
        <v>9369</v>
      </c>
      <c r="AJ657" s="526">
        <v>1025003756480</v>
      </c>
      <c r="AK657" s="608" t="s">
        <v>790</v>
      </c>
      <c r="AL657" s="520">
        <v>0.76</v>
      </c>
      <c r="AM657" s="650">
        <v>250</v>
      </c>
      <c r="AN657" s="520">
        <v>0.52054794520547942</v>
      </c>
      <c r="AO657" s="520">
        <v>0</v>
      </c>
      <c r="AP657" s="528">
        <v>0.52054794520547942</v>
      </c>
      <c r="AQ657" s="520">
        <v>0.52054794520547942</v>
      </c>
      <c r="AR657" s="520">
        <v>0</v>
      </c>
      <c r="AS657" s="520">
        <v>0.52054794520547942</v>
      </c>
      <c r="AT657" s="520">
        <v>15.616438356164382</v>
      </c>
      <c r="AU657" s="529" t="s">
        <v>231</v>
      </c>
      <c r="AV657" s="530" t="s">
        <v>431</v>
      </c>
      <c r="AW657" s="519" t="s">
        <v>325</v>
      </c>
      <c r="AX657" s="519" t="s">
        <v>1509</v>
      </c>
      <c r="AY657" s="531" t="s">
        <v>9370</v>
      </c>
      <c r="AZ657" s="519" t="s">
        <v>234</v>
      </c>
      <c r="BB657" s="533"/>
    </row>
    <row r="658" spans="1:54" s="519" customFormat="1" ht="23.25" customHeight="1" x14ac:dyDescent="0.25">
      <c r="A658" s="518">
        <v>1152</v>
      </c>
      <c r="B658" s="557" t="s">
        <v>17088</v>
      </c>
      <c r="C658" s="664" t="s">
        <v>17090</v>
      </c>
      <c r="D658" s="701">
        <v>2020</v>
      </c>
      <c r="E658" s="519" t="s">
        <v>52</v>
      </c>
      <c r="F658" s="519" t="s">
        <v>1509</v>
      </c>
      <c r="G658" s="530" t="s">
        <v>9371</v>
      </c>
      <c r="H658" s="519" t="s">
        <v>9372</v>
      </c>
      <c r="I658" s="519" t="s">
        <v>9373</v>
      </c>
      <c r="K658" s="519" t="s">
        <v>219</v>
      </c>
      <c r="L658" s="519" t="s">
        <v>316</v>
      </c>
      <c r="M658" s="519" t="s">
        <v>221</v>
      </c>
      <c r="N658" s="573" t="s">
        <v>222</v>
      </c>
      <c r="O658" s="573" t="s">
        <v>221</v>
      </c>
      <c r="P658" s="573" t="s">
        <v>879</v>
      </c>
      <c r="Q658" s="574">
        <v>5</v>
      </c>
      <c r="R658" s="574">
        <v>3.25</v>
      </c>
      <c r="S658" s="612">
        <v>16.25</v>
      </c>
      <c r="T658" s="613">
        <v>2</v>
      </c>
      <c r="U658" s="614"/>
      <c r="V658" s="614">
        <v>0</v>
      </c>
      <c r="W658" s="614"/>
      <c r="X658" s="614">
        <v>0</v>
      </c>
      <c r="Y658" s="524"/>
      <c r="Z658" s="524"/>
      <c r="AA658" s="524"/>
      <c r="AB658" s="519" t="s">
        <v>790</v>
      </c>
      <c r="AC658" s="519" t="s">
        <v>9374</v>
      </c>
      <c r="AD658" s="608">
        <v>1055005622660</v>
      </c>
      <c r="AE658" s="519" t="s">
        <v>4455</v>
      </c>
      <c r="AF658" s="519" t="s">
        <v>9375</v>
      </c>
      <c r="AG658" s="573" t="s">
        <v>9376</v>
      </c>
      <c r="AH658" s="519" t="s">
        <v>4455</v>
      </c>
      <c r="AI658" s="519" t="s">
        <v>9374</v>
      </c>
      <c r="AJ658" s="526">
        <v>1055005622660</v>
      </c>
      <c r="AK658" s="608" t="s">
        <v>790</v>
      </c>
      <c r="AL658" s="520">
        <v>0.76</v>
      </c>
      <c r="AM658" s="650">
        <v>30</v>
      </c>
      <c r="AN658" s="520">
        <v>6.2465753424657537E-2</v>
      </c>
      <c r="AO658" s="520">
        <v>0</v>
      </c>
      <c r="AP658" s="528">
        <v>6.2465753424657537E-2</v>
      </c>
      <c r="AQ658" s="520">
        <v>6.2465753424657537E-2</v>
      </c>
      <c r="AR658" s="520">
        <v>0</v>
      </c>
      <c r="AS658" s="520">
        <v>6.2465753424657537E-2</v>
      </c>
      <c r="AT658" s="520">
        <v>1.8739726027397261</v>
      </c>
      <c r="AU658" s="529" t="s">
        <v>231</v>
      </c>
      <c r="AV658" s="530" t="s">
        <v>431</v>
      </c>
      <c r="AW658" s="519" t="s">
        <v>325</v>
      </c>
      <c r="AX658" s="519" t="s">
        <v>1509</v>
      </c>
      <c r="AY658" s="531" t="s">
        <v>9377</v>
      </c>
      <c r="AZ658" s="519" t="s">
        <v>234</v>
      </c>
      <c r="BB658" s="533"/>
    </row>
    <row r="659" spans="1:54" s="519" customFormat="1" ht="21" customHeight="1" x14ac:dyDescent="0.2">
      <c r="A659" s="518">
        <v>1153</v>
      </c>
      <c r="B659" s="557" t="s">
        <v>17088</v>
      </c>
      <c r="C659" s="664" t="s">
        <v>17090</v>
      </c>
      <c r="D659" s="701">
        <v>2020</v>
      </c>
      <c r="E659" s="519" t="s">
        <v>52</v>
      </c>
      <c r="F659" s="519" t="s">
        <v>1509</v>
      </c>
      <c r="G659" s="530" t="s">
        <v>16222</v>
      </c>
      <c r="H659" s="519" t="s">
        <v>16217</v>
      </c>
      <c r="I659" s="519" t="s">
        <v>16218</v>
      </c>
      <c r="K659" s="573" t="s">
        <v>219</v>
      </c>
      <c r="L659" s="519" t="s">
        <v>316</v>
      </c>
      <c r="M659" s="573" t="s">
        <v>221</v>
      </c>
      <c r="N659" s="573" t="s">
        <v>879</v>
      </c>
      <c r="O659" s="573" t="s">
        <v>221</v>
      </c>
      <c r="P659" s="573" t="s">
        <v>879</v>
      </c>
      <c r="Q659" s="574">
        <v>4</v>
      </c>
      <c r="R659" s="574">
        <v>2</v>
      </c>
      <c r="S659" s="612">
        <v>8</v>
      </c>
      <c r="T659" s="613">
        <v>3</v>
      </c>
      <c r="U659" s="614"/>
      <c r="V659" s="614">
        <v>0</v>
      </c>
      <c r="W659" s="614"/>
      <c r="X659" s="614">
        <v>0</v>
      </c>
      <c r="Y659" s="524"/>
      <c r="Z659" s="524"/>
      <c r="AA659" s="524"/>
      <c r="AB659" s="519" t="s">
        <v>790</v>
      </c>
      <c r="AC659" s="519" t="s">
        <v>9378</v>
      </c>
      <c r="AD659" s="608">
        <v>1055005617700</v>
      </c>
      <c r="AE659" s="519" t="s">
        <v>4467</v>
      </c>
      <c r="AF659" s="519">
        <v>89165317350</v>
      </c>
      <c r="AG659" s="681" t="s">
        <v>16219</v>
      </c>
      <c r="AH659" s="519" t="s">
        <v>4467</v>
      </c>
      <c r="AI659" s="519" t="s">
        <v>16227</v>
      </c>
      <c r="AJ659" s="526">
        <v>1055005617700</v>
      </c>
      <c r="AK659" s="608" t="s">
        <v>790</v>
      </c>
      <c r="AL659" s="520">
        <v>0.76</v>
      </c>
      <c r="AM659" s="650">
        <v>62</v>
      </c>
      <c r="AN659" s="520">
        <v>0.1290958904109589</v>
      </c>
      <c r="AO659" s="520">
        <v>0</v>
      </c>
      <c r="AP659" s="528">
        <v>0.1290958904109589</v>
      </c>
      <c r="AQ659" s="520">
        <v>0.1290958904109589</v>
      </c>
      <c r="AR659" s="520">
        <v>0</v>
      </c>
      <c r="AS659" s="520">
        <v>0.1290958904109589</v>
      </c>
      <c r="AT659" s="520">
        <v>3.8728767123287668</v>
      </c>
      <c r="AU659" s="529" t="s">
        <v>231</v>
      </c>
      <c r="AV659" s="530" t="s">
        <v>431</v>
      </c>
      <c r="AW659" s="519" t="s">
        <v>325</v>
      </c>
      <c r="AX659" s="519" t="s">
        <v>1509</v>
      </c>
      <c r="AY659" s="676" t="s">
        <v>9379</v>
      </c>
      <c r="AZ659" s="519" t="s">
        <v>234</v>
      </c>
      <c r="BA659" s="519" t="s">
        <v>16215</v>
      </c>
      <c r="BB659" s="533"/>
    </row>
    <row r="660" spans="1:54" s="519" customFormat="1" ht="21.75" customHeight="1" x14ac:dyDescent="0.25">
      <c r="A660" s="518">
        <v>1154</v>
      </c>
      <c r="B660" s="557" t="s">
        <v>17088</v>
      </c>
      <c r="C660" s="664" t="s">
        <v>17090</v>
      </c>
      <c r="D660" s="701">
        <v>2020</v>
      </c>
      <c r="E660" s="519" t="s">
        <v>52</v>
      </c>
      <c r="F660" s="519" t="s">
        <v>1509</v>
      </c>
      <c r="G660" s="530" t="s">
        <v>9380</v>
      </c>
      <c r="H660" s="519" t="s">
        <v>9381</v>
      </c>
      <c r="I660" s="519" t="s">
        <v>9382</v>
      </c>
      <c r="K660" s="519" t="s">
        <v>219</v>
      </c>
      <c r="L660" s="519" t="s">
        <v>316</v>
      </c>
      <c r="M660" s="519" t="s">
        <v>221</v>
      </c>
      <c r="N660" s="573" t="s">
        <v>7140</v>
      </c>
      <c r="O660" s="573" t="s">
        <v>221</v>
      </c>
      <c r="P660" s="573" t="s">
        <v>879</v>
      </c>
      <c r="Q660" s="574">
        <v>12</v>
      </c>
      <c r="R660" s="574">
        <v>3</v>
      </c>
      <c r="S660" s="612">
        <v>36</v>
      </c>
      <c r="T660" s="613">
        <v>3</v>
      </c>
      <c r="U660" s="614"/>
      <c r="V660" s="614">
        <v>1</v>
      </c>
      <c r="W660" s="614"/>
      <c r="X660" s="614">
        <v>0</v>
      </c>
      <c r="Y660" s="524"/>
      <c r="Z660" s="524"/>
      <c r="AA660" s="524"/>
      <c r="AB660" s="519" t="s">
        <v>790</v>
      </c>
      <c r="AC660" s="519" t="s">
        <v>9383</v>
      </c>
      <c r="AD660" s="608">
        <v>1035005920014</v>
      </c>
      <c r="AE660" s="519" t="s">
        <v>1534</v>
      </c>
      <c r="AF660" s="519">
        <v>89168107401</v>
      </c>
      <c r="AG660" s="573" t="s">
        <v>9384</v>
      </c>
      <c r="AH660" s="519" t="s">
        <v>1534</v>
      </c>
      <c r="AI660" s="519" t="s">
        <v>9383</v>
      </c>
      <c r="AJ660" s="526">
        <v>1035005920014</v>
      </c>
      <c r="AK660" s="608" t="s">
        <v>790</v>
      </c>
      <c r="AL660" s="520">
        <v>0.76</v>
      </c>
      <c r="AM660" s="650">
        <v>100</v>
      </c>
      <c r="AN660" s="520">
        <v>0.20821917808219179</v>
      </c>
      <c r="AO660" s="520">
        <v>0</v>
      </c>
      <c r="AP660" s="528">
        <v>0.20821917808219179</v>
      </c>
      <c r="AQ660" s="520">
        <v>0.20821917808219179</v>
      </c>
      <c r="AR660" s="520">
        <v>0</v>
      </c>
      <c r="AS660" s="520">
        <v>0.20821917808219179</v>
      </c>
      <c r="AT660" s="520">
        <v>6.2465753424657535</v>
      </c>
      <c r="AU660" s="529" t="s">
        <v>231</v>
      </c>
      <c r="AV660" s="530" t="s">
        <v>431</v>
      </c>
      <c r="AW660" s="519" t="s">
        <v>325</v>
      </c>
      <c r="AX660" s="519" t="s">
        <v>1509</v>
      </c>
      <c r="AY660" s="531" t="s">
        <v>9385</v>
      </c>
      <c r="AZ660" s="519" t="s">
        <v>234</v>
      </c>
      <c r="BB660" s="533"/>
    </row>
    <row r="661" spans="1:54" s="519" customFormat="1" ht="24.75" customHeight="1" x14ac:dyDescent="0.25">
      <c r="A661" s="518">
        <v>1155</v>
      </c>
      <c r="B661" s="557" t="s">
        <v>17088</v>
      </c>
      <c r="C661" s="664" t="s">
        <v>17090</v>
      </c>
      <c r="D661" s="701">
        <v>2020</v>
      </c>
      <c r="E661" s="519" t="s">
        <v>52</v>
      </c>
      <c r="F661" s="519" t="s">
        <v>1509</v>
      </c>
      <c r="G661" s="530" t="s">
        <v>9386</v>
      </c>
      <c r="H661" s="519" t="s">
        <v>9387</v>
      </c>
      <c r="I661" s="519" t="s">
        <v>9388</v>
      </c>
      <c r="K661" s="519" t="s">
        <v>219</v>
      </c>
      <c r="L661" s="519" t="s">
        <v>316</v>
      </c>
      <c r="M661" s="519" t="s">
        <v>221</v>
      </c>
      <c r="N661" s="573" t="s">
        <v>879</v>
      </c>
      <c r="O661" s="573" t="s">
        <v>221</v>
      </c>
      <c r="P661" s="573" t="s">
        <v>879</v>
      </c>
      <c r="Q661" s="574">
        <v>9.5</v>
      </c>
      <c r="R661" s="574">
        <v>3.5</v>
      </c>
      <c r="S661" s="612">
        <v>33.25</v>
      </c>
      <c r="T661" s="613">
        <v>4</v>
      </c>
      <c r="U661" s="614"/>
      <c r="V661" s="614">
        <v>1</v>
      </c>
      <c r="W661" s="614"/>
      <c r="X661" s="614">
        <v>0</v>
      </c>
      <c r="Y661" s="524"/>
      <c r="Z661" s="524"/>
      <c r="AA661" s="524"/>
      <c r="AB661" s="519" t="s">
        <v>790</v>
      </c>
      <c r="AC661" s="519" t="s">
        <v>9389</v>
      </c>
      <c r="AD661" s="608">
        <v>1035005919530</v>
      </c>
      <c r="AE661" s="519" t="s">
        <v>1534</v>
      </c>
      <c r="AF661" s="519" t="s">
        <v>9390</v>
      </c>
      <c r="AG661" s="519" t="s">
        <v>9391</v>
      </c>
      <c r="AH661" s="519" t="s">
        <v>1534</v>
      </c>
      <c r="AI661" s="519" t="s">
        <v>9389</v>
      </c>
      <c r="AJ661" s="526">
        <v>1035005919530</v>
      </c>
      <c r="AK661" s="608" t="s">
        <v>790</v>
      </c>
      <c r="AL661" s="650">
        <v>1.1399999999999999</v>
      </c>
      <c r="AM661" s="574">
        <v>145</v>
      </c>
      <c r="AN661" s="520">
        <v>0.27433333333333337</v>
      </c>
      <c r="AO661" s="520">
        <v>0</v>
      </c>
      <c r="AP661" s="528">
        <v>0.27433333333333337</v>
      </c>
      <c r="AQ661" s="520">
        <v>0.27433333333333337</v>
      </c>
      <c r="AR661" s="520">
        <v>0</v>
      </c>
      <c r="AS661" s="520">
        <v>0.27433333333333337</v>
      </c>
      <c r="AT661" s="520">
        <v>8.23</v>
      </c>
      <c r="AU661" s="529" t="s">
        <v>231</v>
      </c>
      <c r="AV661" s="530" t="s">
        <v>431</v>
      </c>
      <c r="AW661" s="519" t="s">
        <v>325</v>
      </c>
      <c r="AX661" s="519" t="s">
        <v>1509</v>
      </c>
      <c r="AY661" s="531" t="s">
        <v>9392</v>
      </c>
      <c r="AZ661" s="519" t="s">
        <v>234</v>
      </c>
      <c r="BB661" s="533"/>
    </row>
    <row r="662" spans="1:54" s="166" customFormat="1" ht="15" customHeight="1" x14ac:dyDescent="0.25">
      <c r="A662" s="182">
        <v>1156</v>
      </c>
      <c r="B662" s="555"/>
      <c r="C662" s="581"/>
      <c r="D662" s="700" t="s">
        <v>17140</v>
      </c>
      <c r="E662" s="166" t="s">
        <v>53</v>
      </c>
      <c r="F662" s="166" t="s">
        <v>1509</v>
      </c>
      <c r="G662" s="194" t="s">
        <v>9393</v>
      </c>
      <c r="H662" s="166" t="s">
        <v>9394</v>
      </c>
      <c r="K662" s="166" t="s">
        <v>732</v>
      </c>
      <c r="M662" s="166" t="s">
        <v>317</v>
      </c>
      <c r="N662" s="166">
        <v>0</v>
      </c>
      <c r="O662" s="166" t="s">
        <v>317</v>
      </c>
      <c r="P662" s="166">
        <v>0</v>
      </c>
      <c r="Q662" s="186">
        <v>6</v>
      </c>
      <c r="R662" s="186">
        <v>2</v>
      </c>
      <c r="S662" s="168">
        <v>12</v>
      </c>
      <c r="T662" s="345">
        <v>2</v>
      </c>
      <c r="U662" s="346"/>
      <c r="V662" s="346">
        <v>0</v>
      </c>
      <c r="W662" s="340"/>
      <c r="X662" s="346">
        <v>0</v>
      </c>
      <c r="Y662" s="183"/>
      <c r="Z662" s="183"/>
      <c r="AA662" s="183"/>
      <c r="AB662" s="166" t="s">
        <v>1509</v>
      </c>
      <c r="AC662" s="166" t="s">
        <v>9280</v>
      </c>
      <c r="AD662" s="203" t="s">
        <v>9395</v>
      </c>
      <c r="AE662" s="166" t="s">
        <v>9396</v>
      </c>
      <c r="AF662" s="166" t="s">
        <v>9397</v>
      </c>
      <c r="AH662" s="166" t="s">
        <v>4555</v>
      </c>
      <c r="AI662" s="166" t="s">
        <v>9280</v>
      </c>
      <c r="AJ662" s="165" t="s">
        <v>9395</v>
      </c>
      <c r="AK662" s="203" t="s">
        <v>790</v>
      </c>
      <c r="AL662" s="186">
        <v>0.76</v>
      </c>
      <c r="AM662" s="223">
        <v>65</v>
      </c>
      <c r="AN662" s="186">
        <v>0.30816438356164383</v>
      </c>
      <c r="AO662" s="186">
        <v>0</v>
      </c>
      <c r="AP662" s="187">
        <v>0.30816438356164383</v>
      </c>
      <c r="AQ662" s="186">
        <v>0.30816438356164383</v>
      </c>
      <c r="AR662" s="186">
        <v>0</v>
      </c>
      <c r="AS662" s="186">
        <v>0.30816438356164383</v>
      </c>
      <c r="AT662" s="186">
        <v>9.2449315068493156</v>
      </c>
      <c r="AU662" s="193" t="s">
        <v>231</v>
      </c>
      <c r="AV662" s="194"/>
      <c r="AW662" s="166" t="s">
        <v>325</v>
      </c>
      <c r="AX662" s="166" t="s">
        <v>1509</v>
      </c>
      <c r="AY662" s="195" t="s">
        <v>9398</v>
      </c>
      <c r="AZ662" s="166" t="s">
        <v>234</v>
      </c>
      <c r="BB662" s="196"/>
    </row>
    <row r="663" spans="1:54" s="166" customFormat="1" ht="15" customHeight="1" x14ac:dyDescent="0.25">
      <c r="A663" s="182">
        <v>1157</v>
      </c>
      <c r="B663" s="555"/>
      <c r="C663" s="581"/>
      <c r="D663" s="700" t="s">
        <v>17140</v>
      </c>
      <c r="E663" s="166" t="s">
        <v>53</v>
      </c>
      <c r="F663" s="166" t="s">
        <v>1509</v>
      </c>
      <c r="G663" s="194" t="s">
        <v>9399</v>
      </c>
      <c r="H663" s="166" t="s">
        <v>9400</v>
      </c>
      <c r="I663" s="166" t="s">
        <v>9401</v>
      </c>
      <c r="K663" s="166" t="s">
        <v>219</v>
      </c>
      <c r="L663" s="166" t="s">
        <v>484</v>
      </c>
      <c r="M663" s="166" t="s">
        <v>221</v>
      </c>
      <c r="N663" s="166" t="s">
        <v>222</v>
      </c>
      <c r="O663" s="166" t="s">
        <v>317</v>
      </c>
      <c r="P663" s="166">
        <v>0</v>
      </c>
      <c r="Q663" s="186">
        <v>4</v>
      </c>
      <c r="R663" s="186">
        <v>2</v>
      </c>
      <c r="S663" s="168">
        <v>8</v>
      </c>
      <c r="T663" s="345">
        <v>2</v>
      </c>
      <c r="U663" s="346"/>
      <c r="V663" s="346">
        <v>0</v>
      </c>
      <c r="W663" s="340"/>
      <c r="X663" s="346">
        <v>0</v>
      </c>
      <c r="Y663" s="183"/>
      <c r="Z663" s="183"/>
      <c r="AA663" s="183"/>
      <c r="AB663" s="166" t="s">
        <v>1509</v>
      </c>
      <c r="AC663" s="166" t="s">
        <v>9402</v>
      </c>
      <c r="AD663" s="166" t="s">
        <v>9403</v>
      </c>
      <c r="AE663" s="166" t="s">
        <v>9404</v>
      </c>
      <c r="AF663" s="166" t="s">
        <v>9405</v>
      </c>
      <c r="AH663" s="166" t="s">
        <v>4599</v>
      </c>
      <c r="AI663" s="166" t="s">
        <v>9402</v>
      </c>
      <c r="AJ663" s="165" t="s">
        <v>9403</v>
      </c>
      <c r="AK663" s="203" t="s">
        <v>790</v>
      </c>
      <c r="AL663" s="186">
        <v>0.76</v>
      </c>
      <c r="AM663" s="223">
        <v>112</v>
      </c>
      <c r="AN663" s="186">
        <v>0.12666666666666665</v>
      </c>
      <c r="AO663" s="186">
        <v>0</v>
      </c>
      <c r="AP663" s="187">
        <v>0.12666666666666665</v>
      </c>
      <c r="AQ663" s="186">
        <v>0.12666666666666665</v>
      </c>
      <c r="AR663" s="186">
        <v>0</v>
      </c>
      <c r="AS663" s="186">
        <v>0.12666666666666665</v>
      </c>
      <c r="AT663" s="186">
        <v>3.7999999999999994</v>
      </c>
      <c r="AU663" s="193" t="s">
        <v>231</v>
      </c>
      <c r="AV663" s="194"/>
      <c r="AW663" s="166" t="s">
        <v>325</v>
      </c>
      <c r="AX663" s="166" t="s">
        <v>1509</v>
      </c>
      <c r="AY663" s="195" t="s">
        <v>9406</v>
      </c>
      <c r="AZ663" s="166" t="s">
        <v>234</v>
      </c>
      <c r="BB663" s="196"/>
    </row>
    <row r="664" spans="1:54" s="166" customFormat="1" ht="15" customHeight="1" x14ac:dyDescent="0.25">
      <c r="A664" s="182">
        <v>1158</v>
      </c>
      <c r="B664" s="555"/>
      <c r="C664" s="581"/>
      <c r="D664" s="700" t="s">
        <v>17138</v>
      </c>
      <c r="E664" s="166" t="s">
        <v>53</v>
      </c>
      <c r="F664" s="166" t="s">
        <v>1509</v>
      </c>
      <c r="G664" s="194" t="s">
        <v>9407</v>
      </c>
      <c r="H664" s="166" t="s">
        <v>9408</v>
      </c>
      <c r="I664" s="166" t="s">
        <v>9409</v>
      </c>
      <c r="K664" s="166" t="s">
        <v>732</v>
      </c>
      <c r="L664" s="166">
        <v>0</v>
      </c>
      <c r="M664" s="166" t="s">
        <v>317</v>
      </c>
      <c r="N664" s="166">
        <v>0</v>
      </c>
      <c r="O664" s="166" t="s">
        <v>317</v>
      </c>
      <c r="P664" s="166">
        <v>0</v>
      </c>
      <c r="Q664" s="186">
        <v>6</v>
      </c>
      <c r="R664" s="186">
        <v>2</v>
      </c>
      <c r="S664" s="168">
        <v>12</v>
      </c>
      <c r="T664" s="345">
        <v>2</v>
      </c>
      <c r="U664" s="346"/>
      <c r="V664" s="346">
        <v>0</v>
      </c>
      <c r="W664" s="340"/>
      <c r="X664" s="346">
        <v>0</v>
      </c>
      <c r="Y664" s="183"/>
      <c r="Z664" s="183"/>
      <c r="AA664" s="183"/>
      <c r="AB664" s="166" t="s">
        <v>1509</v>
      </c>
      <c r="AC664" s="166" t="s">
        <v>9410</v>
      </c>
      <c r="AD664" s="203" t="s">
        <v>9411</v>
      </c>
      <c r="AE664" s="166" t="s">
        <v>9412</v>
      </c>
      <c r="AF664" s="166" t="s">
        <v>9413</v>
      </c>
      <c r="AH664" s="166" t="s">
        <v>4661</v>
      </c>
      <c r="AI664" s="166" t="s">
        <v>9410</v>
      </c>
      <c r="AJ664" s="165" t="s">
        <v>9411</v>
      </c>
      <c r="AK664" s="203" t="s">
        <v>790</v>
      </c>
      <c r="AL664" s="186">
        <v>0.76</v>
      </c>
      <c r="AM664" s="223">
        <v>71</v>
      </c>
      <c r="AN664" s="186">
        <v>0.14783561643835616</v>
      </c>
      <c r="AO664" s="186">
        <v>0</v>
      </c>
      <c r="AP664" s="187">
        <v>0.14783561643835616</v>
      </c>
      <c r="AQ664" s="186">
        <v>0.14783561643835616</v>
      </c>
      <c r="AR664" s="186">
        <v>0</v>
      </c>
      <c r="AS664" s="186">
        <v>0.14783561643835616</v>
      </c>
      <c r="AT664" s="186">
        <v>4.435068493150685</v>
      </c>
      <c r="AU664" s="193" t="s">
        <v>231</v>
      </c>
      <c r="AV664" s="194"/>
      <c r="AW664" s="166" t="s">
        <v>325</v>
      </c>
      <c r="AX664" s="166" t="s">
        <v>1509</v>
      </c>
      <c r="AY664" s="195" t="s">
        <v>9414</v>
      </c>
      <c r="AZ664" s="166" t="s">
        <v>234</v>
      </c>
      <c r="BB664" s="196"/>
    </row>
    <row r="665" spans="1:54" s="519" customFormat="1" ht="27.75" customHeight="1" x14ac:dyDescent="0.25">
      <c r="A665" s="518">
        <v>1159</v>
      </c>
      <c r="B665" s="557" t="s">
        <v>17088</v>
      </c>
      <c r="C665" s="664" t="s">
        <v>17090</v>
      </c>
      <c r="D665" s="701">
        <v>2020</v>
      </c>
      <c r="E665" s="519" t="s">
        <v>53</v>
      </c>
      <c r="F665" s="519" t="s">
        <v>1509</v>
      </c>
      <c r="G665" s="530" t="s">
        <v>9415</v>
      </c>
      <c r="H665" s="519" t="s">
        <v>9416</v>
      </c>
      <c r="I665" s="519" t="s">
        <v>9417</v>
      </c>
      <c r="K665" s="519" t="s">
        <v>219</v>
      </c>
      <c r="L665" s="519" t="s">
        <v>316</v>
      </c>
      <c r="M665" s="519" t="s">
        <v>221</v>
      </c>
      <c r="N665" s="519" t="s">
        <v>222</v>
      </c>
      <c r="O665" s="573" t="s">
        <v>221</v>
      </c>
      <c r="P665" s="573" t="s">
        <v>879</v>
      </c>
      <c r="Q665" s="520">
        <v>4</v>
      </c>
      <c r="R665" s="520">
        <v>1.5</v>
      </c>
      <c r="S665" s="521">
        <v>6</v>
      </c>
      <c r="T665" s="613">
        <v>2</v>
      </c>
      <c r="U665" s="614"/>
      <c r="V665" s="614">
        <v>0</v>
      </c>
      <c r="W665" s="523"/>
      <c r="X665" s="614">
        <v>0</v>
      </c>
      <c r="Y665" s="524"/>
      <c r="Z665" s="524"/>
      <c r="AA665" s="524"/>
      <c r="AB665" s="519" t="s">
        <v>1509</v>
      </c>
      <c r="AC665" s="519" t="s">
        <v>9418</v>
      </c>
      <c r="AD665" s="608" t="s">
        <v>9419</v>
      </c>
      <c r="AE665" s="519" t="s">
        <v>9420</v>
      </c>
      <c r="AF665" s="519" t="s">
        <v>9421</v>
      </c>
      <c r="AG665" s="519" t="s">
        <v>9422</v>
      </c>
      <c r="AH665" s="519" t="s">
        <v>4751</v>
      </c>
      <c r="AI665" s="519" t="s">
        <v>9418</v>
      </c>
      <c r="AJ665" s="526" t="s">
        <v>9419</v>
      </c>
      <c r="AK665" s="608" t="s">
        <v>790</v>
      </c>
      <c r="AL665" s="520">
        <v>0.76</v>
      </c>
      <c r="AM665" s="650">
        <v>121</v>
      </c>
      <c r="AN665" s="520">
        <v>0.14766666666666667</v>
      </c>
      <c r="AO665" s="520">
        <v>0</v>
      </c>
      <c r="AP665" s="528">
        <v>0.14766666666666667</v>
      </c>
      <c r="AQ665" s="520">
        <v>0.14766666666666667</v>
      </c>
      <c r="AR665" s="520">
        <v>0</v>
      </c>
      <c r="AS665" s="520">
        <v>0.14766666666666667</v>
      </c>
      <c r="AT665" s="520">
        <v>4.43</v>
      </c>
      <c r="AU665" s="529" t="s">
        <v>231</v>
      </c>
      <c r="AV665" s="530" t="s">
        <v>431</v>
      </c>
      <c r="AW665" s="519" t="s">
        <v>325</v>
      </c>
      <c r="AX665" s="519" t="s">
        <v>1509</v>
      </c>
      <c r="AY665" s="531" t="s">
        <v>9423</v>
      </c>
      <c r="AZ665" s="519" t="s">
        <v>234</v>
      </c>
      <c r="BB665" s="533"/>
    </row>
    <row r="666" spans="1:54" s="166" customFormat="1" ht="15" customHeight="1" x14ac:dyDescent="0.25">
      <c r="A666" s="182">
        <v>1160</v>
      </c>
      <c r="B666" s="555"/>
      <c r="C666" s="581"/>
      <c r="D666" s="700" t="s">
        <v>17140</v>
      </c>
      <c r="E666" s="166" t="s">
        <v>53</v>
      </c>
      <c r="F666" s="166" t="s">
        <v>1509</v>
      </c>
      <c r="G666" s="194" t="s">
        <v>9424</v>
      </c>
      <c r="H666" s="166" t="s">
        <v>9425</v>
      </c>
      <c r="K666" s="166" t="s">
        <v>732</v>
      </c>
      <c r="L666" s="166">
        <v>0</v>
      </c>
      <c r="M666" s="166" t="s">
        <v>317</v>
      </c>
      <c r="N666" s="166">
        <v>0</v>
      </c>
      <c r="O666" s="166" t="s">
        <v>317</v>
      </c>
      <c r="P666" s="166">
        <v>0</v>
      </c>
      <c r="Q666" s="186">
        <v>6</v>
      </c>
      <c r="R666" s="186">
        <v>2</v>
      </c>
      <c r="S666" s="168">
        <v>12</v>
      </c>
      <c r="T666" s="345">
        <v>2</v>
      </c>
      <c r="U666" s="346"/>
      <c r="V666" s="346">
        <v>0</v>
      </c>
      <c r="W666" s="340"/>
      <c r="X666" s="346">
        <v>0</v>
      </c>
      <c r="Y666" s="183"/>
      <c r="Z666" s="183"/>
      <c r="AA666" s="183"/>
      <c r="AB666" s="166" t="s">
        <v>1509</v>
      </c>
      <c r="AC666" s="166" t="s">
        <v>9426</v>
      </c>
      <c r="AD666" s="203" t="s">
        <v>9427</v>
      </c>
      <c r="AE666" s="166" t="s">
        <v>9428</v>
      </c>
      <c r="AF666" s="166" t="s">
        <v>9429</v>
      </c>
      <c r="AH666" s="166" t="s">
        <v>4661</v>
      </c>
      <c r="AI666" s="166" t="s">
        <v>9426</v>
      </c>
      <c r="AJ666" s="165" t="s">
        <v>9427</v>
      </c>
      <c r="AK666" s="203" t="s">
        <v>790</v>
      </c>
      <c r="AL666" s="186">
        <v>0.76</v>
      </c>
      <c r="AM666" s="223">
        <v>218</v>
      </c>
      <c r="AN666" s="186">
        <v>0.4539178082191781</v>
      </c>
      <c r="AO666" s="186">
        <v>0</v>
      </c>
      <c r="AP666" s="187">
        <v>0.4539178082191781</v>
      </c>
      <c r="AQ666" s="186">
        <v>0.4539178082191781</v>
      </c>
      <c r="AR666" s="186">
        <v>0</v>
      </c>
      <c r="AS666" s="186">
        <v>0.4539178082191781</v>
      </c>
      <c r="AT666" s="186">
        <v>13.617534246575342</v>
      </c>
      <c r="AU666" s="193" t="s">
        <v>231</v>
      </c>
      <c r="AV666" s="194"/>
      <c r="AW666" s="166" t="s">
        <v>325</v>
      </c>
      <c r="AX666" s="166" t="s">
        <v>1509</v>
      </c>
      <c r="AY666" s="195" t="s">
        <v>9430</v>
      </c>
      <c r="AZ666" s="166" t="s">
        <v>234</v>
      </c>
      <c r="BB666" s="196"/>
    </row>
    <row r="667" spans="1:54" s="166" customFormat="1" ht="15" customHeight="1" x14ac:dyDescent="0.25">
      <c r="A667" s="182">
        <v>1161</v>
      </c>
      <c r="B667" s="555"/>
      <c r="C667" s="581"/>
      <c r="D667" s="700" t="s">
        <v>17138</v>
      </c>
      <c r="E667" s="166" t="s">
        <v>53</v>
      </c>
      <c r="F667" s="166" t="s">
        <v>1509</v>
      </c>
      <c r="G667" s="194" t="s">
        <v>9431</v>
      </c>
      <c r="H667" s="166" t="s">
        <v>9432</v>
      </c>
      <c r="I667" s="166" t="s">
        <v>9433</v>
      </c>
      <c r="K667" s="166" t="s">
        <v>219</v>
      </c>
      <c r="L667" s="166" t="s">
        <v>316</v>
      </c>
      <c r="M667" s="166" t="s">
        <v>221</v>
      </c>
      <c r="N667" s="166" t="s">
        <v>222</v>
      </c>
      <c r="O667" s="166" t="s">
        <v>317</v>
      </c>
      <c r="P667" s="166">
        <v>0</v>
      </c>
      <c r="Q667" s="186">
        <v>3</v>
      </c>
      <c r="R667" s="186">
        <v>1.5</v>
      </c>
      <c r="S667" s="168">
        <v>4.5</v>
      </c>
      <c r="T667" s="345">
        <v>2</v>
      </c>
      <c r="U667" s="346"/>
      <c r="V667" s="346">
        <v>0</v>
      </c>
      <c r="W667" s="340"/>
      <c r="X667" s="346">
        <v>0</v>
      </c>
      <c r="Y667" s="183"/>
      <c r="Z667" s="183"/>
      <c r="AA667" s="183"/>
      <c r="AB667" s="166" t="s">
        <v>1509</v>
      </c>
      <c r="AC667" s="166" t="s">
        <v>9434</v>
      </c>
      <c r="AD667" s="203" t="s">
        <v>9435</v>
      </c>
      <c r="AE667" s="166" t="s">
        <v>9436</v>
      </c>
      <c r="AF667" s="166" t="s">
        <v>9437</v>
      </c>
      <c r="AH667" s="166" t="s">
        <v>4751</v>
      </c>
      <c r="AI667" s="166" t="s">
        <v>9434</v>
      </c>
      <c r="AJ667" s="165" t="s">
        <v>9435</v>
      </c>
      <c r="AK667" s="203" t="s">
        <v>790</v>
      </c>
      <c r="AL667" s="186">
        <v>0.76</v>
      </c>
      <c r="AM667" s="184">
        <v>250</v>
      </c>
      <c r="AN667" s="186">
        <v>0.52054794520547942</v>
      </c>
      <c r="AO667" s="186">
        <v>0</v>
      </c>
      <c r="AP667" s="187">
        <v>0.52054794520547942</v>
      </c>
      <c r="AQ667" s="186">
        <v>0.52054794520547942</v>
      </c>
      <c r="AR667" s="186">
        <v>0</v>
      </c>
      <c r="AS667" s="186">
        <v>0.52054794520547942</v>
      </c>
      <c r="AT667" s="186">
        <v>15.616438356164382</v>
      </c>
      <c r="AU667" s="193" t="s">
        <v>231</v>
      </c>
      <c r="AV667" s="194"/>
      <c r="AW667" s="166" t="s">
        <v>325</v>
      </c>
      <c r="AX667" s="166" t="s">
        <v>1509</v>
      </c>
      <c r="AY667" s="195" t="s">
        <v>9438</v>
      </c>
      <c r="AZ667" s="166" t="s">
        <v>234</v>
      </c>
      <c r="BB667" s="196"/>
    </row>
    <row r="668" spans="1:54" s="519" customFormat="1" ht="26.25" customHeight="1" x14ac:dyDescent="0.25">
      <c r="A668" s="518">
        <v>1163</v>
      </c>
      <c r="B668" s="557" t="s">
        <v>17088</v>
      </c>
      <c r="C668" s="664" t="s">
        <v>17090</v>
      </c>
      <c r="D668" s="701">
        <v>2020</v>
      </c>
      <c r="E668" s="519" t="s">
        <v>53</v>
      </c>
      <c r="F668" s="519" t="s">
        <v>1509</v>
      </c>
      <c r="G668" s="530" t="s">
        <v>9446</v>
      </c>
      <c r="H668" s="519" t="s">
        <v>9447</v>
      </c>
      <c r="I668" s="519" t="s">
        <v>9448</v>
      </c>
      <c r="K668" s="519" t="s">
        <v>219</v>
      </c>
      <c r="L668" s="519" t="s">
        <v>316</v>
      </c>
      <c r="M668" s="519" t="s">
        <v>221</v>
      </c>
      <c r="N668" s="519" t="s">
        <v>484</v>
      </c>
      <c r="O668" s="573" t="s">
        <v>221</v>
      </c>
      <c r="P668" s="573" t="s">
        <v>222</v>
      </c>
      <c r="Q668" s="520">
        <v>5</v>
      </c>
      <c r="R668" s="520">
        <v>3</v>
      </c>
      <c r="S668" s="521">
        <v>15</v>
      </c>
      <c r="T668" s="613">
        <v>9</v>
      </c>
      <c r="U668" s="614"/>
      <c r="V668" s="614">
        <v>0</v>
      </c>
      <c r="W668" s="523"/>
      <c r="X668" s="614">
        <v>0</v>
      </c>
      <c r="Y668" s="524"/>
      <c r="Z668" s="524"/>
      <c r="AA668" s="524"/>
      <c r="AB668" s="519" t="s">
        <v>1509</v>
      </c>
      <c r="AC668" s="519" t="s">
        <v>9449</v>
      </c>
      <c r="AD668" s="608" t="s">
        <v>9450</v>
      </c>
      <c r="AE668" s="519" t="s">
        <v>5996</v>
      </c>
      <c r="AF668" s="519" t="s">
        <v>9451</v>
      </c>
      <c r="AH668" s="519" t="s">
        <v>4571</v>
      </c>
      <c r="AI668" s="519" t="s">
        <v>9449</v>
      </c>
      <c r="AJ668" s="526" t="s">
        <v>9450</v>
      </c>
      <c r="AK668" s="608" t="s">
        <v>790</v>
      </c>
      <c r="AL668" s="520">
        <v>0.76</v>
      </c>
      <c r="AM668" s="650">
        <v>588</v>
      </c>
      <c r="AN668" s="520">
        <v>1.2243287671232876</v>
      </c>
      <c r="AO668" s="520">
        <v>0</v>
      </c>
      <c r="AP668" s="528">
        <v>1.2243287671232876</v>
      </c>
      <c r="AQ668" s="520">
        <v>1.2243287671232876</v>
      </c>
      <c r="AR668" s="520">
        <v>0</v>
      </c>
      <c r="AS668" s="520">
        <v>1.2243287671232876</v>
      </c>
      <c r="AT668" s="520">
        <v>36.729863013698626</v>
      </c>
      <c r="AU668" s="529" t="s">
        <v>231</v>
      </c>
      <c r="AV668" s="530" t="s">
        <v>431</v>
      </c>
      <c r="AW668" s="519" t="s">
        <v>325</v>
      </c>
      <c r="AX668" s="519" t="s">
        <v>1509</v>
      </c>
      <c r="AY668" s="531" t="s">
        <v>9452</v>
      </c>
      <c r="AZ668" s="519" t="s">
        <v>234</v>
      </c>
      <c r="BB668" s="533"/>
    </row>
    <row r="669" spans="1:54" s="166" customFormat="1" ht="15" customHeight="1" x14ac:dyDescent="0.25">
      <c r="A669" s="182">
        <v>1164</v>
      </c>
      <c r="B669" s="555"/>
      <c r="C669" s="581"/>
      <c r="D669" s="700" t="s">
        <v>17138</v>
      </c>
      <c r="E669" s="166" t="s">
        <v>53</v>
      </c>
      <c r="F669" s="166" t="s">
        <v>1509</v>
      </c>
      <c r="G669" s="194" t="s">
        <v>9453</v>
      </c>
      <c r="H669" s="166" t="s">
        <v>9454</v>
      </c>
      <c r="I669" s="166" t="s">
        <v>9455</v>
      </c>
      <c r="K669" s="166" t="s">
        <v>219</v>
      </c>
      <c r="L669" s="166" t="s">
        <v>316</v>
      </c>
      <c r="M669" s="166" t="s">
        <v>221</v>
      </c>
      <c r="N669" s="166" t="s">
        <v>6617</v>
      </c>
      <c r="O669" s="166" t="s">
        <v>317</v>
      </c>
      <c r="P669" s="166">
        <v>0</v>
      </c>
      <c r="Q669" s="186">
        <v>10</v>
      </c>
      <c r="R669" s="186">
        <v>1.5</v>
      </c>
      <c r="S669" s="168">
        <v>15</v>
      </c>
      <c r="T669" s="345">
        <v>1</v>
      </c>
      <c r="U669" s="346"/>
      <c r="V669" s="346">
        <v>0</v>
      </c>
      <c r="W669" s="340"/>
      <c r="X669" s="346">
        <v>0</v>
      </c>
      <c r="Y669" s="183"/>
      <c r="Z669" s="183"/>
      <c r="AA669" s="183"/>
      <c r="AB669" s="166" t="s">
        <v>1509</v>
      </c>
      <c r="AC669" s="166" t="s">
        <v>9456</v>
      </c>
      <c r="AD669" s="203" t="s">
        <v>9457</v>
      </c>
      <c r="AE669" s="166" t="s">
        <v>6055</v>
      </c>
      <c r="AF669" s="166" t="s">
        <v>9458</v>
      </c>
      <c r="AG669" s="166" t="s">
        <v>9459</v>
      </c>
      <c r="AH669" s="166" t="s">
        <v>9460</v>
      </c>
      <c r="AI669" s="166" t="s">
        <v>9456</v>
      </c>
      <c r="AJ669" s="165" t="s">
        <v>9457</v>
      </c>
      <c r="AK669" s="203" t="s">
        <v>790</v>
      </c>
      <c r="AL669" s="186">
        <v>0.76</v>
      </c>
      <c r="AM669" s="223">
        <v>35</v>
      </c>
      <c r="AN669" s="186">
        <v>7.2876712328767121E-2</v>
      </c>
      <c r="AO669" s="186">
        <v>0</v>
      </c>
      <c r="AP669" s="187">
        <v>7.2876712328767121E-2</v>
      </c>
      <c r="AQ669" s="186">
        <v>7.2876712328767121E-2</v>
      </c>
      <c r="AR669" s="186">
        <v>0</v>
      </c>
      <c r="AS669" s="186">
        <v>7.2876712328767121E-2</v>
      </c>
      <c r="AT669" s="186">
        <v>2.1863013698630138</v>
      </c>
      <c r="AU669" s="193" t="s">
        <v>231</v>
      </c>
      <c r="AV669" s="194"/>
      <c r="AW669" s="166" t="s">
        <v>325</v>
      </c>
      <c r="AX669" s="166" t="s">
        <v>1509</v>
      </c>
      <c r="AY669" s="195" t="s">
        <v>9461</v>
      </c>
      <c r="AZ669" s="166" t="s">
        <v>234</v>
      </c>
      <c r="BB669" s="196"/>
    </row>
    <row r="670" spans="1:54" s="166" customFormat="1" ht="15" customHeight="1" x14ac:dyDescent="0.25">
      <c r="A670" s="182">
        <v>1165</v>
      </c>
      <c r="B670" s="555"/>
      <c r="C670" s="581"/>
      <c r="D670" s="700" t="s">
        <v>17138</v>
      </c>
      <c r="E670" s="166" t="s">
        <v>53</v>
      </c>
      <c r="F670" s="166" t="s">
        <v>1509</v>
      </c>
      <c r="G670" s="194" t="s">
        <v>9462</v>
      </c>
      <c r="H670" s="166" t="s">
        <v>9463</v>
      </c>
      <c r="I670" s="166" t="s">
        <v>9464</v>
      </c>
      <c r="K670" s="166" t="s">
        <v>219</v>
      </c>
      <c r="L670" s="166" t="s">
        <v>316</v>
      </c>
      <c r="M670" s="166" t="s">
        <v>317</v>
      </c>
      <c r="N670" s="166">
        <v>0</v>
      </c>
      <c r="O670" s="166" t="s">
        <v>317</v>
      </c>
      <c r="P670" s="166">
        <v>0</v>
      </c>
      <c r="Q670" s="186">
        <v>6</v>
      </c>
      <c r="R670" s="186">
        <v>1</v>
      </c>
      <c r="S670" s="168">
        <v>6</v>
      </c>
      <c r="T670" s="345">
        <v>3</v>
      </c>
      <c r="U670" s="346"/>
      <c r="V670" s="346">
        <v>0</v>
      </c>
      <c r="W670" s="340"/>
      <c r="X670" s="346">
        <v>0</v>
      </c>
      <c r="Y670" s="183"/>
      <c r="Z670" s="183"/>
      <c r="AA670" s="183"/>
      <c r="AB670" s="166" t="s">
        <v>1509</v>
      </c>
      <c r="AC670" s="166" t="s">
        <v>9465</v>
      </c>
      <c r="AD670" s="203" t="s">
        <v>9466</v>
      </c>
      <c r="AE670" s="166" t="s">
        <v>9467</v>
      </c>
      <c r="AF670" s="166" t="s">
        <v>9468</v>
      </c>
      <c r="AG670" s="166" t="s">
        <v>9469</v>
      </c>
      <c r="AH670" s="166" t="s">
        <v>4549</v>
      </c>
      <c r="AI670" s="166" t="s">
        <v>9465</v>
      </c>
      <c r="AJ670" s="165" t="s">
        <v>9466</v>
      </c>
      <c r="AK670" s="203" t="s">
        <v>790</v>
      </c>
      <c r="AL670" s="186">
        <v>0.76</v>
      </c>
      <c r="AM670" s="223">
        <v>102</v>
      </c>
      <c r="AN670" s="186">
        <v>0.21238356164383559</v>
      </c>
      <c r="AO670" s="186">
        <v>0</v>
      </c>
      <c r="AP670" s="187">
        <v>0.21238356164383559</v>
      </c>
      <c r="AQ670" s="186">
        <v>0.21238356164383559</v>
      </c>
      <c r="AR670" s="186">
        <v>0</v>
      </c>
      <c r="AS670" s="186">
        <v>0.21238356164383559</v>
      </c>
      <c r="AT670" s="186">
        <v>6.3715068493150682</v>
      </c>
      <c r="AU670" s="193" t="s">
        <v>231</v>
      </c>
      <c r="AV670" s="194"/>
      <c r="AW670" s="166" t="s">
        <v>325</v>
      </c>
      <c r="AX670" s="166" t="s">
        <v>1509</v>
      </c>
      <c r="AY670" s="195" t="s">
        <v>9470</v>
      </c>
      <c r="AZ670" s="166" t="s">
        <v>234</v>
      </c>
      <c r="BB670" s="196"/>
    </row>
    <row r="671" spans="1:54" s="166" customFormat="1" ht="15" customHeight="1" x14ac:dyDescent="0.2">
      <c r="A671" s="182">
        <v>1166</v>
      </c>
      <c r="B671" s="555"/>
      <c r="C671" s="581"/>
      <c r="D671" s="700" t="s">
        <v>17138</v>
      </c>
      <c r="E671" s="166" t="s">
        <v>53</v>
      </c>
      <c r="F671" s="166" t="s">
        <v>1509</v>
      </c>
      <c r="G671" s="194" t="s">
        <v>9471</v>
      </c>
      <c r="H671" s="166" t="s">
        <v>9472</v>
      </c>
      <c r="I671" s="166" t="s">
        <v>9473</v>
      </c>
      <c r="K671" s="166" t="s">
        <v>732</v>
      </c>
      <c r="L671" s="166">
        <v>0</v>
      </c>
      <c r="M671" s="166" t="s">
        <v>317</v>
      </c>
      <c r="N671" s="166">
        <v>0</v>
      </c>
      <c r="O671" s="166" t="s">
        <v>317</v>
      </c>
      <c r="P671" s="166">
        <v>0</v>
      </c>
      <c r="Q671" s="186">
        <v>6</v>
      </c>
      <c r="R671" s="186">
        <v>2</v>
      </c>
      <c r="S671" s="168">
        <v>12</v>
      </c>
      <c r="T671" s="345">
        <v>2</v>
      </c>
      <c r="U671" s="346"/>
      <c r="V671" s="346">
        <v>0</v>
      </c>
      <c r="W671" s="340"/>
      <c r="X671" s="346">
        <v>0</v>
      </c>
      <c r="Y671" s="183"/>
      <c r="Z671" s="183"/>
      <c r="AA671" s="183"/>
      <c r="AB671" s="166" t="s">
        <v>1509</v>
      </c>
      <c r="AC671" s="166" t="s">
        <v>8151</v>
      </c>
      <c r="AD671" s="203" t="s">
        <v>9474</v>
      </c>
      <c r="AE671" s="166" t="s">
        <v>6006</v>
      </c>
      <c r="AF671" s="166" t="s">
        <v>9475</v>
      </c>
      <c r="AH671" s="166" t="s">
        <v>4559</v>
      </c>
      <c r="AI671" s="166" t="s">
        <v>8151</v>
      </c>
      <c r="AJ671" s="165" t="s">
        <v>9474</v>
      </c>
      <c r="AK671" s="203" t="s">
        <v>790</v>
      </c>
      <c r="AL671" s="186">
        <v>0.76</v>
      </c>
      <c r="AM671" s="223">
        <v>83</v>
      </c>
      <c r="AN671" s="186">
        <v>0.14158904109589041</v>
      </c>
      <c r="AO671" s="186">
        <v>0</v>
      </c>
      <c r="AP671" s="187">
        <v>0.14158904109589041</v>
      </c>
      <c r="AQ671" s="186">
        <v>0.14158904109589041</v>
      </c>
      <c r="AR671" s="186">
        <v>0</v>
      </c>
      <c r="AS671" s="186">
        <v>0.14158904109589041</v>
      </c>
      <c r="AT671" s="186">
        <v>4.2476712328767121</v>
      </c>
      <c r="AU671" s="193" t="s">
        <v>231</v>
      </c>
      <c r="AV671" s="194"/>
      <c r="AW671" s="166" t="s">
        <v>325</v>
      </c>
      <c r="AX671" s="166" t="s">
        <v>1509</v>
      </c>
      <c r="AY671" s="256" t="s">
        <v>9476</v>
      </c>
      <c r="AZ671" s="166" t="s">
        <v>234</v>
      </c>
      <c r="BB671" s="196"/>
    </row>
    <row r="672" spans="1:54" s="166" customFormat="1" ht="15" customHeight="1" x14ac:dyDescent="0.25">
      <c r="A672" s="182">
        <v>1167</v>
      </c>
      <c r="B672" s="555"/>
      <c r="C672" s="581"/>
      <c r="D672" s="700" t="s">
        <v>17139</v>
      </c>
      <c r="E672" s="166" t="s">
        <v>53</v>
      </c>
      <c r="F672" s="166" t="s">
        <v>1509</v>
      </c>
      <c r="G672" s="194" t="s">
        <v>9477</v>
      </c>
      <c r="H672" s="166" t="s">
        <v>9478</v>
      </c>
      <c r="I672" s="166" t="s">
        <v>9479</v>
      </c>
      <c r="K672" s="166" t="s">
        <v>732</v>
      </c>
      <c r="L672" s="166">
        <v>0</v>
      </c>
      <c r="M672" s="166" t="s">
        <v>317</v>
      </c>
      <c r="N672" s="166">
        <v>0</v>
      </c>
      <c r="O672" s="166" t="s">
        <v>317</v>
      </c>
      <c r="P672" s="166">
        <v>0</v>
      </c>
      <c r="Q672" s="186">
        <v>6</v>
      </c>
      <c r="R672" s="186">
        <v>2</v>
      </c>
      <c r="S672" s="168">
        <v>12</v>
      </c>
      <c r="T672" s="345">
        <v>2</v>
      </c>
      <c r="U672" s="346"/>
      <c r="V672" s="346">
        <v>0</v>
      </c>
      <c r="W672" s="340"/>
      <c r="X672" s="346">
        <v>0</v>
      </c>
      <c r="Y672" s="183"/>
      <c r="Z672" s="183"/>
      <c r="AA672" s="183"/>
      <c r="AB672" s="166" t="s">
        <v>1509</v>
      </c>
      <c r="AC672" s="166" t="s">
        <v>8715</v>
      </c>
      <c r="AD672" s="203" t="s">
        <v>9480</v>
      </c>
      <c r="AE672" s="166" t="s">
        <v>6006</v>
      </c>
      <c r="AF672" s="166" t="s">
        <v>9481</v>
      </c>
      <c r="AG672" s="166" t="s">
        <v>9482</v>
      </c>
      <c r="AH672" s="166" t="s">
        <v>4559</v>
      </c>
      <c r="AI672" s="166" t="s">
        <v>8715</v>
      </c>
      <c r="AJ672" s="165" t="s">
        <v>9480</v>
      </c>
      <c r="AK672" s="203" t="s">
        <v>790</v>
      </c>
      <c r="AL672" s="186">
        <v>0.76</v>
      </c>
      <c r="AM672" s="223">
        <v>109</v>
      </c>
      <c r="AN672" s="186">
        <v>4.789041095890411E-2</v>
      </c>
      <c r="AO672" s="186">
        <v>0</v>
      </c>
      <c r="AP672" s="187">
        <v>4.789041095890411E-2</v>
      </c>
      <c r="AQ672" s="186">
        <v>4.789041095890411E-2</v>
      </c>
      <c r="AR672" s="186">
        <v>0</v>
      </c>
      <c r="AS672" s="186">
        <v>4.789041095890411E-2</v>
      </c>
      <c r="AT672" s="186">
        <v>1.4367123287671233</v>
      </c>
      <c r="AU672" s="193" t="s">
        <v>231</v>
      </c>
      <c r="AV672" s="194"/>
      <c r="AW672" s="166" t="s">
        <v>325</v>
      </c>
      <c r="AX672" s="166" t="s">
        <v>1509</v>
      </c>
      <c r="AY672" s="231" t="s">
        <v>9483</v>
      </c>
      <c r="AZ672" s="166" t="s">
        <v>234</v>
      </c>
      <c r="BB672" s="196"/>
    </row>
    <row r="673" spans="1:54" s="519" customFormat="1" ht="23.25" customHeight="1" x14ac:dyDescent="0.25">
      <c r="A673" s="518">
        <v>1168</v>
      </c>
      <c r="B673" s="557" t="s">
        <v>17088</v>
      </c>
      <c r="C673" s="664" t="s">
        <v>17090</v>
      </c>
      <c r="D673" s="701">
        <v>2020</v>
      </c>
      <c r="E673" s="519" t="s">
        <v>53</v>
      </c>
      <c r="F673" s="519" t="s">
        <v>1509</v>
      </c>
      <c r="G673" s="530" t="s">
        <v>9484</v>
      </c>
      <c r="H673" s="519" t="s">
        <v>9485</v>
      </c>
      <c r="I673" s="519" t="s">
        <v>9486</v>
      </c>
      <c r="K673" s="519" t="s">
        <v>219</v>
      </c>
      <c r="L673" s="519" t="s">
        <v>316</v>
      </c>
      <c r="M673" s="519" t="s">
        <v>221</v>
      </c>
      <c r="N673" s="610" t="s">
        <v>222</v>
      </c>
      <c r="O673" s="519" t="s">
        <v>221</v>
      </c>
      <c r="P673" s="610" t="s">
        <v>222</v>
      </c>
      <c r="Q673" s="520">
        <v>5</v>
      </c>
      <c r="R673" s="520">
        <v>4</v>
      </c>
      <c r="S673" s="521">
        <v>20</v>
      </c>
      <c r="T673" s="613">
        <v>2</v>
      </c>
      <c r="U673" s="614"/>
      <c r="V673" s="614">
        <v>0</v>
      </c>
      <c r="W673" s="523"/>
      <c r="X673" s="614">
        <v>0</v>
      </c>
      <c r="Y673" s="524"/>
      <c r="Z673" s="524"/>
      <c r="AA673" s="524"/>
      <c r="AB673" s="519" t="s">
        <v>1509</v>
      </c>
      <c r="AC673" s="519" t="s">
        <v>9487</v>
      </c>
      <c r="AD673" s="608" t="s">
        <v>9488</v>
      </c>
      <c r="AE673" s="519" t="s">
        <v>6006</v>
      </c>
      <c r="AF673" s="519" t="s">
        <v>9489</v>
      </c>
      <c r="AG673" s="519" t="s">
        <v>9490</v>
      </c>
      <c r="AH673" s="519" t="s">
        <v>4559</v>
      </c>
      <c r="AI673" s="519" t="s">
        <v>9487</v>
      </c>
      <c r="AJ673" s="526" t="s">
        <v>9488</v>
      </c>
      <c r="AK673" s="608" t="s">
        <v>790</v>
      </c>
      <c r="AL673" s="520">
        <v>0.76</v>
      </c>
      <c r="AM673" s="650">
        <v>61</v>
      </c>
      <c r="AN673" s="520">
        <v>8.433333333333333E-2</v>
      </c>
      <c r="AO673" s="520">
        <v>0</v>
      </c>
      <c r="AP673" s="528">
        <v>8.433333333333333E-2</v>
      </c>
      <c r="AQ673" s="520">
        <v>8.433333333333333E-2</v>
      </c>
      <c r="AR673" s="520">
        <v>0</v>
      </c>
      <c r="AS673" s="520">
        <v>8.433333333333333E-2</v>
      </c>
      <c r="AT673" s="520">
        <v>2.5299999999999998</v>
      </c>
      <c r="AU673" s="529" t="s">
        <v>231</v>
      </c>
      <c r="AV673" s="530" t="s">
        <v>431</v>
      </c>
      <c r="AW673" s="519" t="s">
        <v>325</v>
      </c>
      <c r="AX673" s="519" t="s">
        <v>1509</v>
      </c>
      <c r="AY673" s="531" t="s">
        <v>9491</v>
      </c>
      <c r="AZ673" s="519" t="s">
        <v>234</v>
      </c>
      <c r="BB673" s="533"/>
    </row>
    <row r="674" spans="1:54" s="519" customFormat="1" ht="24.75" customHeight="1" x14ac:dyDescent="0.25">
      <c r="A674" s="518">
        <v>1169</v>
      </c>
      <c r="B674" s="557" t="s">
        <v>17088</v>
      </c>
      <c r="C674" s="664" t="s">
        <v>17090</v>
      </c>
      <c r="D674" s="701">
        <v>2020</v>
      </c>
      <c r="E674" s="519" t="s">
        <v>53</v>
      </c>
      <c r="F674" s="519" t="s">
        <v>1509</v>
      </c>
      <c r="G674" s="530" t="s">
        <v>9492</v>
      </c>
      <c r="H674" s="519" t="s">
        <v>9493</v>
      </c>
      <c r="I674" s="519" t="s">
        <v>9494</v>
      </c>
      <c r="K674" s="519" t="s">
        <v>219</v>
      </c>
      <c r="L674" s="519" t="s">
        <v>316</v>
      </c>
      <c r="M674" s="519" t="s">
        <v>221</v>
      </c>
      <c r="N674" s="519" t="s">
        <v>222</v>
      </c>
      <c r="O674" s="573" t="s">
        <v>221</v>
      </c>
      <c r="P674" s="573" t="s">
        <v>879</v>
      </c>
      <c r="Q674" s="520">
        <v>2</v>
      </c>
      <c r="R674" s="520">
        <v>1</v>
      </c>
      <c r="S674" s="521">
        <v>2</v>
      </c>
      <c r="T674" s="613">
        <v>5</v>
      </c>
      <c r="U674" s="614"/>
      <c r="V674" s="614">
        <v>0</v>
      </c>
      <c r="W674" s="523"/>
      <c r="X674" s="614">
        <v>0</v>
      </c>
      <c r="Y674" s="524"/>
      <c r="Z674" s="524"/>
      <c r="AA674" s="524"/>
      <c r="AB674" s="519" t="s">
        <v>9495</v>
      </c>
      <c r="AC674" s="519" t="s">
        <v>9496</v>
      </c>
      <c r="AD674" s="608" t="s">
        <v>9497</v>
      </c>
      <c r="AE674" s="519" t="s">
        <v>9498</v>
      </c>
      <c r="AF674" s="519" t="s">
        <v>9499</v>
      </c>
      <c r="AH674" s="519" t="s">
        <v>4569</v>
      </c>
      <c r="AI674" s="519" t="s">
        <v>9496</v>
      </c>
      <c r="AJ674" s="526" t="s">
        <v>9497</v>
      </c>
      <c r="AK674" s="608" t="s">
        <v>790</v>
      </c>
      <c r="AL674" s="520">
        <v>0.76</v>
      </c>
      <c r="AM674" s="650">
        <v>273</v>
      </c>
      <c r="AN674" s="520">
        <v>0.56843835616438354</v>
      </c>
      <c r="AO674" s="520">
        <v>0</v>
      </c>
      <c r="AP674" s="528">
        <v>0.56843835616438354</v>
      </c>
      <c r="AQ674" s="520">
        <v>0.56843835616438354</v>
      </c>
      <c r="AR674" s="520">
        <v>0</v>
      </c>
      <c r="AS674" s="520">
        <v>0.56843835616438354</v>
      </c>
      <c r="AT674" s="520">
        <v>17.053150684931506</v>
      </c>
      <c r="AU674" s="529" t="s">
        <v>231</v>
      </c>
      <c r="AV674" s="530" t="s">
        <v>431</v>
      </c>
      <c r="AW674" s="519" t="s">
        <v>325</v>
      </c>
      <c r="AX674" s="519" t="s">
        <v>1509</v>
      </c>
      <c r="AY674" s="531" t="s">
        <v>9500</v>
      </c>
      <c r="AZ674" s="519" t="s">
        <v>234</v>
      </c>
      <c r="BB674" s="533"/>
    </row>
    <row r="675" spans="1:54" s="166" customFormat="1" ht="15" customHeight="1" x14ac:dyDescent="0.25">
      <c r="A675" s="182">
        <v>1170</v>
      </c>
      <c r="B675" s="555"/>
      <c r="C675" s="581"/>
      <c r="D675" s="700" t="s">
        <v>17140</v>
      </c>
      <c r="E675" s="166" t="s">
        <v>53</v>
      </c>
      <c r="F675" s="166" t="s">
        <v>1509</v>
      </c>
      <c r="G675" s="194" t="s">
        <v>9501</v>
      </c>
      <c r="H675" s="166" t="s">
        <v>9502</v>
      </c>
      <c r="I675" s="166" t="s">
        <v>9503</v>
      </c>
      <c r="K675" s="166" t="s">
        <v>732</v>
      </c>
      <c r="L675" s="166">
        <v>0</v>
      </c>
      <c r="M675" s="166" t="s">
        <v>221</v>
      </c>
      <c r="N675" s="166" t="s">
        <v>222</v>
      </c>
      <c r="O675" s="166" t="s">
        <v>317</v>
      </c>
      <c r="P675" s="166">
        <v>0</v>
      </c>
      <c r="Q675" s="186">
        <v>3</v>
      </c>
      <c r="R675" s="186">
        <v>6</v>
      </c>
      <c r="S675" s="168">
        <v>18</v>
      </c>
      <c r="T675" s="345">
        <v>2</v>
      </c>
      <c r="U675" s="346"/>
      <c r="V675" s="346">
        <v>0</v>
      </c>
      <c r="W675" s="340"/>
      <c r="X675" s="346">
        <v>0</v>
      </c>
      <c r="Y675" s="183"/>
      <c r="Z675" s="183"/>
      <c r="AA675" s="183"/>
      <c r="AB675" s="166" t="s">
        <v>1509</v>
      </c>
      <c r="AC675" s="166" t="s">
        <v>9504</v>
      </c>
      <c r="AD675" s="203" t="s">
        <v>9505</v>
      </c>
      <c r="AE675" s="166" t="s">
        <v>9506</v>
      </c>
      <c r="AF675" s="166" t="s">
        <v>9507</v>
      </c>
      <c r="AH675" s="166" t="s">
        <v>4585</v>
      </c>
      <c r="AI675" s="166" t="s">
        <v>9504</v>
      </c>
      <c r="AJ675" s="165" t="s">
        <v>9505</v>
      </c>
      <c r="AK675" s="203" t="s">
        <v>790</v>
      </c>
      <c r="AL675" s="186">
        <v>0.76</v>
      </c>
      <c r="AM675" s="223">
        <v>121</v>
      </c>
      <c r="AN675" s="186">
        <v>0.25194520547945209</v>
      </c>
      <c r="AO675" s="186">
        <v>0</v>
      </c>
      <c r="AP675" s="187">
        <v>0.25194520547945209</v>
      </c>
      <c r="AQ675" s="186">
        <v>0.25194520547945209</v>
      </c>
      <c r="AR675" s="186">
        <v>0</v>
      </c>
      <c r="AS675" s="186">
        <v>0.25194520547945209</v>
      </c>
      <c r="AT675" s="186">
        <v>7.5583561643835626</v>
      </c>
      <c r="AU675" s="193" t="s">
        <v>231</v>
      </c>
      <c r="AV675" s="194"/>
      <c r="AW675" s="166" t="s">
        <v>325</v>
      </c>
      <c r="AX675" s="166" t="s">
        <v>1509</v>
      </c>
      <c r="AY675" s="195" t="s">
        <v>9508</v>
      </c>
      <c r="AZ675" s="166" t="s">
        <v>234</v>
      </c>
      <c r="BB675" s="196"/>
    </row>
    <row r="676" spans="1:54" s="166" customFormat="1" ht="15" customHeight="1" x14ac:dyDescent="0.25">
      <c r="A676" s="182">
        <v>1171</v>
      </c>
      <c r="B676" s="555"/>
      <c r="C676" s="581"/>
      <c r="D676" s="700" t="s">
        <v>17139</v>
      </c>
      <c r="E676" s="166" t="s">
        <v>53</v>
      </c>
      <c r="F676" s="166" t="s">
        <v>1509</v>
      </c>
      <c r="G676" s="194" t="s">
        <v>9509</v>
      </c>
      <c r="H676" s="166" t="s">
        <v>9510</v>
      </c>
      <c r="I676" s="166" t="s">
        <v>9511</v>
      </c>
      <c r="K676" s="166" t="s">
        <v>732</v>
      </c>
      <c r="L676" s="166">
        <v>0</v>
      </c>
      <c r="M676" s="166" t="s">
        <v>317</v>
      </c>
      <c r="N676" s="166">
        <v>0</v>
      </c>
      <c r="O676" s="166" t="s">
        <v>317</v>
      </c>
      <c r="P676" s="166">
        <v>0</v>
      </c>
      <c r="Q676" s="186">
        <v>3</v>
      </c>
      <c r="R676" s="186">
        <v>1.5</v>
      </c>
      <c r="S676" s="168">
        <v>4.5</v>
      </c>
      <c r="T676" s="345">
        <v>2</v>
      </c>
      <c r="U676" s="346"/>
      <c r="V676" s="346">
        <v>0</v>
      </c>
      <c r="W676" s="340"/>
      <c r="X676" s="346">
        <v>0</v>
      </c>
      <c r="Y676" s="183"/>
      <c r="Z676" s="183"/>
      <c r="AA676" s="183"/>
      <c r="AB676" s="166" t="s">
        <v>1509</v>
      </c>
      <c r="AC676" s="166" t="s">
        <v>8058</v>
      </c>
      <c r="AD676" s="203" t="s">
        <v>9512</v>
      </c>
      <c r="AE676" s="166" t="s">
        <v>9513</v>
      </c>
      <c r="AF676" s="166" t="s">
        <v>9514</v>
      </c>
      <c r="AG676" s="166" t="s">
        <v>9515</v>
      </c>
      <c r="AH676" s="166" t="s">
        <v>4627</v>
      </c>
      <c r="AI676" s="166" t="s">
        <v>8058</v>
      </c>
      <c r="AJ676" s="165" t="s">
        <v>9512</v>
      </c>
      <c r="AK676" s="203" t="s">
        <v>790</v>
      </c>
      <c r="AL676" s="186">
        <v>0.76</v>
      </c>
      <c r="AM676" s="223">
        <v>182</v>
      </c>
      <c r="AN676" s="186">
        <v>0.17282191780821918</v>
      </c>
      <c r="AO676" s="186">
        <v>0</v>
      </c>
      <c r="AP676" s="187">
        <v>0.17282191780821918</v>
      </c>
      <c r="AQ676" s="186">
        <v>0.17282191780821918</v>
      </c>
      <c r="AR676" s="186">
        <v>0</v>
      </c>
      <c r="AS676" s="186">
        <v>0.17282191780821918</v>
      </c>
      <c r="AT676" s="186">
        <v>5.1846575342465755</v>
      </c>
      <c r="AU676" s="193" t="s">
        <v>231</v>
      </c>
      <c r="AV676" s="194"/>
      <c r="AW676" s="166" t="s">
        <v>325</v>
      </c>
      <c r="AX676" s="166" t="s">
        <v>1509</v>
      </c>
      <c r="AY676" s="195" t="s">
        <v>9516</v>
      </c>
      <c r="AZ676" s="166" t="s">
        <v>234</v>
      </c>
      <c r="BB676" s="196"/>
    </row>
    <row r="677" spans="1:54" s="166" customFormat="1" ht="15" customHeight="1" x14ac:dyDescent="0.25">
      <c r="A677" s="182">
        <v>1172</v>
      </c>
      <c r="B677" s="555"/>
      <c r="C677" s="581"/>
      <c r="D677" s="700" t="s">
        <v>17139</v>
      </c>
      <c r="E677" s="166" t="s">
        <v>53</v>
      </c>
      <c r="F677" s="166" t="s">
        <v>1509</v>
      </c>
      <c r="G677" s="194" t="s">
        <v>9517</v>
      </c>
      <c r="H677" s="166" t="s">
        <v>9518</v>
      </c>
      <c r="I677" s="166" t="s">
        <v>9519</v>
      </c>
      <c r="K677" s="166" t="s">
        <v>219</v>
      </c>
      <c r="L677" s="166" t="s">
        <v>316</v>
      </c>
      <c r="M677" s="166" t="s">
        <v>317</v>
      </c>
      <c r="N677" s="166">
        <v>0</v>
      </c>
      <c r="O677" s="166" t="s">
        <v>317</v>
      </c>
      <c r="P677" s="166">
        <v>0</v>
      </c>
      <c r="Q677" s="186">
        <v>10</v>
      </c>
      <c r="R677" s="186">
        <v>1.5</v>
      </c>
      <c r="S677" s="168">
        <v>15</v>
      </c>
      <c r="T677" s="345">
        <v>2</v>
      </c>
      <c r="U677" s="346"/>
      <c r="V677" s="346">
        <v>0</v>
      </c>
      <c r="W677" s="340"/>
      <c r="X677" s="346">
        <v>0</v>
      </c>
      <c r="Y677" s="183"/>
      <c r="Z677" s="183"/>
      <c r="AA677" s="183"/>
      <c r="AB677" s="166" t="s">
        <v>1509</v>
      </c>
      <c r="AC677" s="166" t="s">
        <v>9520</v>
      </c>
      <c r="AD677" s="203" t="s">
        <v>9521</v>
      </c>
      <c r="AE677" s="166" t="s">
        <v>9513</v>
      </c>
      <c r="AF677" s="166" t="s">
        <v>9522</v>
      </c>
      <c r="AG677" s="166" t="s">
        <v>9523</v>
      </c>
      <c r="AH677" s="166" t="s">
        <v>4627</v>
      </c>
      <c r="AI677" s="166" t="s">
        <v>9520</v>
      </c>
      <c r="AJ677" s="165" t="s">
        <v>9521</v>
      </c>
      <c r="AK677" s="203" t="s">
        <v>790</v>
      </c>
      <c r="AL677" s="186">
        <v>0.76</v>
      </c>
      <c r="AM677" s="223">
        <v>280</v>
      </c>
      <c r="AN677" s="186">
        <v>0.58301369863013697</v>
      </c>
      <c r="AO677" s="186">
        <v>0</v>
      </c>
      <c r="AP677" s="187">
        <v>0.58301369863013697</v>
      </c>
      <c r="AQ677" s="186">
        <v>0.58301369863013697</v>
      </c>
      <c r="AR677" s="186">
        <v>0</v>
      </c>
      <c r="AS677" s="186">
        <v>0.58301369863013697</v>
      </c>
      <c r="AT677" s="186">
        <v>17.490410958904111</v>
      </c>
      <c r="AU677" s="193" t="s">
        <v>231</v>
      </c>
      <c r="AV677" s="194"/>
      <c r="AW677" s="166" t="s">
        <v>325</v>
      </c>
      <c r="AX677" s="166" t="s">
        <v>1509</v>
      </c>
      <c r="AY677" s="195" t="s">
        <v>9524</v>
      </c>
      <c r="AZ677" s="166" t="s">
        <v>234</v>
      </c>
      <c r="BB677" s="196"/>
    </row>
    <row r="678" spans="1:54" s="166" customFormat="1" ht="15" customHeight="1" x14ac:dyDescent="0.25">
      <c r="A678" s="182">
        <v>1173</v>
      </c>
      <c r="B678" s="555"/>
      <c r="C678" s="581"/>
      <c r="D678" s="700" t="s">
        <v>17140</v>
      </c>
      <c r="E678" s="166" t="s">
        <v>53</v>
      </c>
      <c r="F678" s="166" t="s">
        <v>1509</v>
      </c>
      <c r="G678" s="194" t="s">
        <v>9525</v>
      </c>
      <c r="H678" s="166" t="s">
        <v>9526</v>
      </c>
      <c r="I678" s="166" t="s">
        <v>9527</v>
      </c>
      <c r="K678" s="166" t="s">
        <v>219</v>
      </c>
      <c r="L678" s="166" t="s">
        <v>316</v>
      </c>
      <c r="M678" s="166" t="s">
        <v>221</v>
      </c>
      <c r="N678" s="166" t="s">
        <v>7140</v>
      </c>
      <c r="O678" s="166" t="s">
        <v>317</v>
      </c>
      <c r="P678" s="166">
        <v>0</v>
      </c>
      <c r="Q678" s="186">
        <v>5</v>
      </c>
      <c r="R678" s="186">
        <v>2</v>
      </c>
      <c r="S678" s="168">
        <v>10</v>
      </c>
      <c r="T678" s="345">
        <v>2</v>
      </c>
      <c r="U678" s="346"/>
      <c r="V678" s="346">
        <v>0</v>
      </c>
      <c r="W678" s="340"/>
      <c r="X678" s="346">
        <v>0</v>
      </c>
      <c r="Y678" s="183"/>
      <c r="Z678" s="183"/>
      <c r="AA678" s="183"/>
      <c r="AB678" s="166" t="s">
        <v>1509</v>
      </c>
      <c r="AC678" s="166" t="s">
        <v>9528</v>
      </c>
      <c r="AD678" s="203" t="s">
        <v>9529</v>
      </c>
      <c r="AE678" s="166" t="s">
        <v>6011</v>
      </c>
      <c r="AF678" s="166" t="s">
        <v>9530</v>
      </c>
      <c r="AH678" s="166" t="s">
        <v>9531</v>
      </c>
      <c r="AI678" s="166" t="s">
        <v>9528</v>
      </c>
      <c r="AJ678" s="165" t="s">
        <v>9529</v>
      </c>
      <c r="AK678" s="203" t="s">
        <v>790</v>
      </c>
      <c r="AL678" s="186">
        <v>0.76</v>
      </c>
      <c r="AM678" s="223">
        <v>84</v>
      </c>
      <c r="AN678" s="186">
        <v>0.1749041095890411</v>
      </c>
      <c r="AO678" s="186">
        <v>0</v>
      </c>
      <c r="AP678" s="187">
        <v>0.1749041095890411</v>
      </c>
      <c r="AQ678" s="186">
        <v>0.1749041095890411</v>
      </c>
      <c r="AR678" s="186">
        <v>0</v>
      </c>
      <c r="AS678" s="186">
        <v>0.1749041095890411</v>
      </c>
      <c r="AT678" s="186">
        <v>5.2471232876712328</v>
      </c>
      <c r="AU678" s="193" t="s">
        <v>231</v>
      </c>
      <c r="AV678" s="194"/>
      <c r="AW678" s="166" t="s">
        <v>325</v>
      </c>
      <c r="AX678" s="166" t="s">
        <v>1509</v>
      </c>
      <c r="AY678" s="195" t="s">
        <v>9532</v>
      </c>
      <c r="AZ678" s="166" t="s">
        <v>234</v>
      </c>
      <c r="BB678" s="196"/>
    </row>
    <row r="679" spans="1:54" s="166" customFormat="1" ht="15" customHeight="1" x14ac:dyDescent="0.25">
      <c r="A679" s="182">
        <v>1174</v>
      </c>
      <c r="B679" s="555"/>
      <c r="C679" s="581"/>
      <c r="D679" s="700" t="s">
        <v>17141</v>
      </c>
      <c r="E679" s="166" t="s">
        <v>53</v>
      </c>
      <c r="F679" s="166" t="s">
        <v>1509</v>
      </c>
      <c r="G679" s="194" t="s">
        <v>16532</v>
      </c>
      <c r="H679" s="166" t="s">
        <v>16533</v>
      </c>
      <c r="I679" s="166" t="s">
        <v>16534</v>
      </c>
      <c r="K679" s="166" t="s">
        <v>219</v>
      </c>
      <c r="L679" s="166" t="s">
        <v>316</v>
      </c>
      <c r="M679" s="166" t="s">
        <v>221</v>
      </c>
      <c r="N679" s="166" t="s">
        <v>222</v>
      </c>
      <c r="O679" s="166" t="s">
        <v>221</v>
      </c>
      <c r="P679" s="166" t="s">
        <v>222</v>
      </c>
      <c r="Q679" s="186">
        <v>6</v>
      </c>
      <c r="R679" s="186">
        <v>2</v>
      </c>
      <c r="S679" s="168">
        <v>12</v>
      </c>
      <c r="T679" s="345">
        <v>2</v>
      </c>
      <c r="U679" s="346"/>
      <c r="V679" s="346">
        <v>0</v>
      </c>
      <c r="W679" s="340"/>
      <c r="X679" s="346">
        <v>1</v>
      </c>
      <c r="Y679" s="183"/>
      <c r="Z679" s="183"/>
      <c r="AA679" s="183"/>
      <c r="AB679" s="166" t="s">
        <v>1509</v>
      </c>
      <c r="AC679" s="166" t="s">
        <v>9533</v>
      </c>
      <c r="AD679" s="203" t="s">
        <v>16535</v>
      </c>
      <c r="AE679" s="166" t="s">
        <v>6011</v>
      </c>
      <c r="AF679" s="166" t="s">
        <v>16536</v>
      </c>
      <c r="AG679" s="166" t="s">
        <v>16537</v>
      </c>
      <c r="AH679" s="166" t="s">
        <v>9531</v>
      </c>
      <c r="AI679" s="166" t="s">
        <v>9533</v>
      </c>
      <c r="AJ679" s="165" t="s">
        <v>16538</v>
      </c>
      <c r="AK679" s="203" t="s">
        <v>790</v>
      </c>
      <c r="AL679" s="186">
        <v>0.76</v>
      </c>
      <c r="AM679" s="223">
        <v>58</v>
      </c>
      <c r="AN679" s="167">
        <v>0.12076712328767122</v>
      </c>
      <c r="AO679" s="186">
        <v>0</v>
      </c>
      <c r="AP679" s="187">
        <v>0.12076712328767122</v>
      </c>
      <c r="AQ679" s="167">
        <v>0.12076712328767122</v>
      </c>
      <c r="AR679" s="186">
        <v>0</v>
      </c>
      <c r="AS679" s="167">
        <v>0.12076712328767122</v>
      </c>
      <c r="AT679" s="186">
        <v>3.6230136986301367</v>
      </c>
      <c r="AU679" s="193" t="s">
        <v>231</v>
      </c>
      <c r="AV679" s="194" t="s">
        <v>114</v>
      </c>
      <c r="AW679" s="166" t="s">
        <v>325</v>
      </c>
      <c r="AX679" s="166" t="s">
        <v>1509</v>
      </c>
      <c r="AY679" s="195" t="s">
        <v>9534</v>
      </c>
      <c r="AZ679" s="166" t="s">
        <v>234</v>
      </c>
      <c r="BA679" s="327" t="s">
        <v>16539</v>
      </c>
      <c r="BB679" s="196"/>
    </row>
    <row r="680" spans="1:54" s="166" customFormat="1" ht="15" customHeight="1" x14ac:dyDescent="0.25">
      <c r="A680" s="182">
        <v>1175</v>
      </c>
      <c r="B680" s="555"/>
      <c r="C680" s="581"/>
      <c r="D680" s="700" t="s">
        <v>17140</v>
      </c>
      <c r="E680" s="166" t="s">
        <v>53</v>
      </c>
      <c r="F680" s="166" t="s">
        <v>1509</v>
      </c>
      <c r="G680" s="194" t="s">
        <v>9535</v>
      </c>
      <c r="H680" s="166" t="s">
        <v>9536</v>
      </c>
      <c r="I680" s="166" t="s">
        <v>9537</v>
      </c>
      <c r="K680" s="166" t="s">
        <v>219</v>
      </c>
      <c r="L680" s="166" t="s">
        <v>316</v>
      </c>
      <c r="M680" s="166" t="s">
        <v>221</v>
      </c>
      <c r="N680" s="166" t="s">
        <v>222</v>
      </c>
      <c r="O680" s="166" t="s">
        <v>317</v>
      </c>
      <c r="P680" s="166">
        <v>0</v>
      </c>
      <c r="Q680" s="186">
        <v>4</v>
      </c>
      <c r="R680" s="186">
        <v>2</v>
      </c>
      <c r="S680" s="168">
        <v>8</v>
      </c>
      <c r="T680" s="345">
        <v>3</v>
      </c>
      <c r="U680" s="346"/>
      <c r="V680" s="346">
        <v>0</v>
      </c>
      <c r="W680" s="340"/>
      <c r="X680" s="346">
        <v>0</v>
      </c>
      <c r="Y680" s="183"/>
      <c r="Z680" s="183"/>
      <c r="AA680" s="183"/>
      <c r="AB680" s="166" t="s">
        <v>1509</v>
      </c>
      <c r="AC680" s="166" t="s">
        <v>9538</v>
      </c>
      <c r="AD680" s="203" t="s">
        <v>9539</v>
      </c>
      <c r="AE680" s="166" t="s">
        <v>6011</v>
      </c>
      <c r="AF680" s="166" t="s">
        <v>9540</v>
      </c>
      <c r="AG680" s="229" t="s">
        <v>9541</v>
      </c>
      <c r="AH680" s="166" t="s">
        <v>9531</v>
      </c>
      <c r="AI680" s="166" t="s">
        <v>9538</v>
      </c>
      <c r="AJ680" s="165" t="s">
        <v>9539</v>
      </c>
      <c r="AK680" s="203" t="s">
        <v>790</v>
      </c>
      <c r="AL680" s="186">
        <v>0.76</v>
      </c>
      <c r="AM680" s="223">
        <v>110</v>
      </c>
      <c r="AN680" s="186">
        <v>0.19433333333333333</v>
      </c>
      <c r="AO680" s="186">
        <v>0</v>
      </c>
      <c r="AP680" s="187">
        <v>0.19433333333333333</v>
      </c>
      <c r="AQ680" s="186">
        <v>0.19433333333333333</v>
      </c>
      <c r="AR680" s="186">
        <v>0</v>
      </c>
      <c r="AS680" s="186">
        <v>0.19433333333333333</v>
      </c>
      <c r="AT680" s="186">
        <v>5.83</v>
      </c>
      <c r="AU680" s="193" t="s">
        <v>231</v>
      </c>
      <c r="AV680" s="194"/>
      <c r="AW680" s="166" t="s">
        <v>325</v>
      </c>
      <c r="AX680" s="166" t="s">
        <v>1509</v>
      </c>
      <c r="AY680" s="195" t="s">
        <v>9542</v>
      </c>
      <c r="AZ680" s="166" t="s">
        <v>234</v>
      </c>
      <c r="BB680" s="196"/>
    </row>
    <row r="681" spans="1:54" s="166" customFormat="1" ht="15" customHeight="1" x14ac:dyDescent="0.25">
      <c r="A681" s="182">
        <v>1176</v>
      </c>
      <c r="B681" s="555"/>
      <c r="C681" s="581"/>
      <c r="D681" s="700" t="s">
        <v>17140</v>
      </c>
      <c r="E681" s="166" t="s">
        <v>53</v>
      </c>
      <c r="F681" s="166" t="s">
        <v>1509</v>
      </c>
      <c r="G681" s="194" t="s">
        <v>9543</v>
      </c>
      <c r="H681" s="166" t="s">
        <v>9544</v>
      </c>
      <c r="I681" s="166" t="s">
        <v>9545</v>
      </c>
      <c r="K681" s="166" t="s">
        <v>9546</v>
      </c>
      <c r="L681" s="166" t="s">
        <v>316</v>
      </c>
      <c r="M681" s="166" t="s">
        <v>221</v>
      </c>
      <c r="N681" s="166" t="s">
        <v>9547</v>
      </c>
      <c r="O681" s="166" t="s">
        <v>317</v>
      </c>
      <c r="P681" s="166">
        <v>0</v>
      </c>
      <c r="Q681" s="186">
        <v>6</v>
      </c>
      <c r="R681" s="186">
        <v>2</v>
      </c>
      <c r="S681" s="168">
        <v>12</v>
      </c>
      <c r="T681" s="345">
        <v>4</v>
      </c>
      <c r="U681" s="346"/>
      <c r="V681" s="346">
        <v>0</v>
      </c>
      <c r="W681" s="340"/>
      <c r="X681" s="346">
        <v>0</v>
      </c>
      <c r="Y681" s="183"/>
      <c r="Z681" s="183"/>
      <c r="AA681" s="183"/>
      <c r="AB681" s="166" t="s">
        <v>1509</v>
      </c>
      <c r="AC681" s="166" t="s">
        <v>9548</v>
      </c>
      <c r="AD681" s="203" t="s">
        <v>9549</v>
      </c>
      <c r="AE681" s="166" t="s">
        <v>6011</v>
      </c>
      <c r="AF681" s="166" t="s">
        <v>9550</v>
      </c>
      <c r="AH681" s="166" t="s">
        <v>9531</v>
      </c>
      <c r="AI681" s="166" t="s">
        <v>9548</v>
      </c>
      <c r="AJ681" s="165" t="s">
        <v>9549</v>
      </c>
      <c r="AK681" s="203" t="s">
        <v>790</v>
      </c>
      <c r="AL681" s="186">
        <v>0.76</v>
      </c>
      <c r="AM681" s="223">
        <v>168</v>
      </c>
      <c r="AN681" s="186">
        <v>0.34980821917808219</v>
      </c>
      <c r="AO681" s="186">
        <v>0</v>
      </c>
      <c r="AP681" s="187">
        <v>0.34980821917808219</v>
      </c>
      <c r="AQ681" s="186">
        <v>0.34980821917808219</v>
      </c>
      <c r="AR681" s="186">
        <v>0</v>
      </c>
      <c r="AS681" s="186">
        <v>0.34980821917808219</v>
      </c>
      <c r="AT681" s="186">
        <v>10.494246575342466</v>
      </c>
      <c r="AU681" s="193" t="s">
        <v>231</v>
      </c>
      <c r="AV681" s="194"/>
      <c r="AW681" s="166" t="s">
        <v>325</v>
      </c>
      <c r="AX681" s="166" t="s">
        <v>1509</v>
      </c>
      <c r="AY681" s="195" t="s">
        <v>9551</v>
      </c>
      <c r="AZ681" s="166" t="s">
        <v>234</v>
      </c>
      <c r="BB681" s="196"/>
    </row>
    <row r="682" spans="1:54" s="166" customFormat="1" ht="15" customHeight="1" x14ac:dyDescent="0.25">
      <c r="A682" s="182">
        <v>1177</v>
      </c>
      <c r="B682" s="555"/>
      <c r="C682" s="581"/>
      <c r="D682" s="700" t="s">
        <v>17139</v>
      </c>
      <c r="E682" s="166" t="s">
        <v>53</v>
      </c>
      <c r="F682" s="166" t="s">
        <v>1509</v>
      </c>
      <c r="G682" s="194" t="s">
        <v>9552</v>
      </c>
      <c r="H682" s="166" t="s">
        <v>9553</v>
      </c>
      <c r="I682" s="166" t="s">
        <v>9554</v>
      </c>
      <c r="K682" s="166" t="s">
        <v>219</v>
      </c>
      <c r="L682" s="166" t="s">
        <v>316</v>
      </c>
      <c r="M682" s="166" t="s">
        <v>317</v>
      </c>
      <c r="N682" s="166">
        <v>0</v>
      </c>
      <c r="O682" s="166" t="s">
        <v>317</v>
      </c>
      <c r="P682" s="166">
        <v>0</v>
      </c>
      <c r="Q682" s="186">
        <v>6</v>
      </c>
      <c r="R682" s="186">
        <v>6</v>
      </c>
      <c r="S682" s="168">
        <v>36</v>
      </c>
      <c r="T682" s="345"/>
      <c r="U682" s="346"/>
      <c r="V682" s="346">
        <v>0</v>
      </c>
      <c r="W682" s="340"/>
      <c r="X682" s="346">
        <v>1</v>
      </c>
      <c r="Y682" s="183"/>
      <c r="Z682" s="183"/>
      <c r="AA682" s="183"/>
      <c r="AB682" s="166" t="s">
        <v>1509</v>
      </c>
      <c r="AC682" s="166" t="s">
        <v>9555</v>
      </c>
      <c r="AD682" s="203" t="s">
        <v>9556</v>
      </c>
      <c r="AE682" s="166" t="s">
        <v>6011</v>
      </c>
      <c r="AF682" s="166" t="s">
        <v>9557</v>
      </c>
      <c r="AG682" s="166" t="s">
        <v>9558</v>
      </c>
      <c r="AH682" s="166" t="s">
        <v>9531</v>
      </c>
      <c r="AI682" s="166" t="s">
        <v>9555</v>
      </c>
      <c r="AJ682" s="165" t="s">
        <v>9556</v>
      </c>
      <c r="AK682" s="203" t="s">
        <v>790</v>
      </c>
      <c r="AL682" s="186">
        <v>0.76</v>
      </c>
      <c r="AM682" s="223">
        <v>124</v>
      </c>
      <c r="AN682" s="186">
        <v>0.25819178082191779</v>
      </c>
      <c r="AO682" s="186">
        <v>0</v>
      </c>
      <c r="AP682" s="187">
        <v>0.25819178082191779</v>
      </c>
      <c r="AQ682" s="186">
        <v>0.25819178082191779</v>
      </c>
      <c r="AR682" s="186">
        <v>0</v>
      </c>
      <c r="AS682" s="186">
        <v>0.25819178082191779</v>
      </c>
      <c r="AT682" s="186">
        <v>7.7457534246575337</v>
      </c>
      <c r="AU682" s="193" t="s">
        <v>231</v>
      </c>
      <c r="AV682" s="194"/>
      <c r="AW682" s="166" t="s">
        <v>325</v>
      </c>
      <c r="AX682" s="166" t="s">
        <v>1509</v>
      </c>
      <c r="AY682" s="195" t="s">
        <v>9559</v>
      </c>
      <c r="AZ682" s="166" t="s">
        <v>234</v>
      </c>
      <c r="BB682" s="196"/>
    </row>
    <row r="683" spans="1:54" s="519" customFormat="1" ht="23.25" customHeight="1" x14ac:dyDescent="0.25">
      <c r="A683" s="518">
        <v>1178</v>
      </c>
      <c r="B683" s="557" t="s">
        <v>17088</v>
      </c>
      <c r="C683" s="664" t="s">
        <v>17090</v>
      </c>
      <c r="D683" s="701">
        <v>2020</v>
      </c>
      <c r="E683" s="519" t="s">
        <v>53</v>
      </c>
      <c r="F683" s="519" t="s">
        <v>1509</v>
      </c>
      <c r="G683" s="530" t="s">
        <v>16319</v>
      </c>
      <c r="H683" s="519" t="s">
        <v>16322</v>
      </c>
      <c r="I683" s="519" t="s">
        <v>16323</v>
      </c>
      <c r="K683" s="519" t="s">
        <v>219</v>
      </c>
      <c r="L683" s="519" t="s">
        <v>316</v>
      </c>
      <c r="M683" s="519" t="s">
        <v>221</v>
      </c>
      <c r="N683" s="519" t="s">
        <v>7181</v>
      </c>
      <c r="O683" s="519" t="s">
        <v>221</v>
      </c>
      <c r="P683" s="519" t="s">
        <v>7181</v>
      </c>
      <c r="Q683" s="520">
        <v>11.5</v>
      </c>
      <c r="R683" s="520">
        <v>10</v>
      </c>
      <c r="S683" s="521">
        <v>115</v>
      </c>
      <c r="T683" s="613">
        <v>10</v>
      </c>
      <c r="U683" s="614"/>
      <c r="V683" s="614">
        <v>1</v>
      </c>
      <c r="W683" s="523"/>
      <c r="X683" s="614">
        <v>0</v>
      </c>
      <c r="Y683" s="524"/>
      <c r="Z683" s="524"/>
      <c r="AA683" s="524"/>
      <c r="AB683" s="519" t="s">
        <v>1509</v>
      </c>
      <c r="AC683" s="519" t="s">
        <v>9560</v>
      </c>
      <c r="AD683" s="608" t="s">
        <v>16321</v>
      </c>
      <c r="AE683" s="519" t="s">
        <v>6011</v>
      </c>
      <c r="AF683" s="519" t="s">
        <v>9561</v>
      </c>
      <c r="AH683" s="519" t="s">
        <v>9531</v>
      </c>
      <c r="AI683" s="519" t="s">
        <v>9560</v>
      </c>
      <c r="AJ683" s="526" t="s">
        <v>16321</v>
      </c>
      <c r="AK683" s="608" t="s">
        <v>790</v>
      </c>
      <c r="AL683" s="520">
        <v>0.76</v>
      </c>
      <c r="AM683" s="650">
        <v>340</v>
      </c>
      <c r="AN683" s="520">
        <v>0.70794520547945194</v>
      </c>
      <c r="AO683" s="520">
        <v>0</v>
      </c>
      <c r="AP683" s="528">
        <v>0.70794520547945194</v>
      </c>
      <c r="AQ683" s="520">
        <v>0.70794520547945194</v>
      </c>
      <c r="AR683" s="520">
        <v>0</v>
      </c>
      <c r="AS683" s="520">
        <v>0.70794520547945194</v>
      </c>
      <c r="AT683" s="520">
        <v>21.238356164383557</v>
      </c>
      <c r="AU683" s="529" t="s">
        <v>231</v>
      </c>
      <c r="AV683" s="530" t="s">
        <v>431</v>
      </c>
      <c r="AW683" s="519" t="s">
        <v>325</v>
      </c>
      <c r="AX683" s="519" t="s">
        <v>1509</v>
      </c>
      <c r="AY683" s="531" t="s">
        <v>9562</v>
      </c>
      <c r="AZ683" s="519" t="s">
        <v>234</v>
      </c>
      <c r="BA683" s="519" t="s">
        <v>16320</v>
      </c>
      <c r="BB683" s="533"/>
    </row>
    <row r="684" spans="1:54" s="166" customFormat="1" ht="15" customHeight="1" x14ac:dyDescent="0.25">
      <c r="A684" s="182">
        <v>1179</v>
      </c>
      <c r="B684" s="555"/>
      <c r="C684" s="581"/>
      <c r="D684" s="700" t="s">
        <v>17139</v>
      </c>
      <c r="E684" s="166" t="s">
        <v>53</v>
      </c>
      <c r="F684" s="166" t="s">
        <v>1509</v>
      </c>
      <c r="G684" s="194" t="s">
        <v>9563</v>
      </c>
      <c r="H684" s="166" t="s">
        <v>9564</v>
      </c>
      <c r="I684" s="166" t="s">
        <v>9565</v>
      </c>
      <c r="K684" s="166" t="s">
        <v>219</v>
      </c>
      <c r="L684" s="166" t="s">
        <v>316</v>
      </c>
      <c r="M684" s="166" t="s">
        <v>221</v>
      </c>
      <c r="N684" s="166" t="s">
        <v>222</v>
      </c>
      <c r="O684" s="166" t="s">
        <v>221</v>
      </c>
      <c r="P684" s="166" t="s">
        <v>222</v>
      </c>
      <c r="Q684" s="186">
        <v>14</v>
      </c>
      <c r="R684" s="186">
        <v>7</v>
      </c>
      <c r="S684" s="168">
        <v>98</v>
      </c>
      <c r="T684" s="345">
        <v>2</v>
      </c>
      <c r="U684" s="346"/>
      <c r="V684" s="346">
        <v>0</v>
      </c>
      <c r="W684" s="340"/>
      <c r="X684" s="346">
        <v>0</v>
      </c>
      <c r="Y684" s="183"/>
      <c r="Z684" s="183"/>
      <c r="AA684" s="183"/>
      <c r="AB684" s="166" t="s">
        <v>1509</v>
      </c>
      <c r="AC684" s="166" t="s">
        <v>9566</v>
      </c>
      <c r="AD684" s="203" t="s">
        <v>9567</v>
      </c>
      <c r="AE684" s="166" t="s">
        <v>6011</v>
      </c>
      <c r="AF684" s="166" t="s">
        <v>9568</v>
      </c>
      <c r="AH684" s="166" t="s">
        <v>9531</v>
      </c>
      <c r="AI684" s="166" t="s">
        <v>9566</v>
      </c>
      <c r="AJ684" s="165" t="s">
        <v>9567</v>
      </c>
      <c r="AK684" s="203" t="s">
        <v>790</v>
      </c>
      <c r="AL684" s="186">
        <v>0.76</v>
      </c>
      <c r="AM684" s="223">
        <v>88</v>
      </c>
      <c r="AN684" s="186">
        <v>0.18323287671232877</v>
      </c>
      <c r="AO684" s="186">
        <v>0</v>
      </c>
      <c r="AP684" s="187">
        <v>0.18323287671232877</v>
      </c>
      <c r="AQ684" s="186">
        <v>0.18323287671232877</v>
      </c>
      <c r="AR684" s="186">
        <v>0</v>
      </c>
      <c r="AS684" s="186">
        <v>0.18323287671232877</v>
      </c>
      <c r="AT684" s="186">
        <v>5.496986301369863</v>
      </c>
      <c r="AU684" s="193" t="s">
        <v>231</v>
      </c>
      <c r="AV684" s="194"/>
      <c r="AW684" s="166" t="s">
        <v>325</v>
      </c>
      <c r="AX684" s="166" t="s">
        <v>1509</v>
      </c>
      <c r="AY684" s="195" t="s">
        <v>9569</v>
      </c>
      <c r="AZ684" s="166" t="s">
        <v>234</v>
      </c>
      <c r="BB684" s="196"/>
    </row>
    <row r="685" spans="1:54" s="166" customFormat="1" ht="15" customHeight="1" x14ac:dyDescent="0.25">
      <c r="A685" s="182">
        <v>1180</v>
      </c>
      <c r="B685" s="555"/>
      <c r="C685" s="581"/>
      <c r="D685" s="700" t="s">
        <v>17140</v>
      </c>
      <c r="E685" s="166" t="s">
        <v>53</v>
      </c>
      <c r="F685" s="166" t="s">
        <v>1509</v>
      </c>
      <c r="G685" s="194" t="s">
        <v>9570</v>
      </c>
      <c r="H685" s="166" t="s">
        <v>9571</v>
      </c>
      <c r="I685" s="166" t="s">
        <v>9572</v>
      </c>
      <c r="K685" s="166" t="s">
        <v>219</v>
      </c>
      <c r="L685" s="166" t="s">
        <v>316</v>
      </c>
      <c r="M685" s="166" t="s">
        <v>221</v>
      </c>
      <c r="N685" s="166" t="s">
        <v>484</v>
      </c>
      <c r="O685" s="166" t="s">
        <v>317</v>
      </c>
      <c r="P685" s="166">
        <v>0</v>
      </c>
      <c r="Q685" s="186">
        <v>3</v>
      </c>
      <c r="R685" s="186">
        <v>2</v>
      </c>
      <c r="S685" s="168">
        <v>6</v>
      </c>
      <c r="T685" s="345">
        <v>2</v>
      </c>
      <c r="U685" s="346"/>
      <c r="V685" s="346">
        <v>0</v>
      </c>
      <c r="W685" s="340"/>
      <c r="X685" s="346">
        <v>0</v>
      </c>
      <c r="Y685" s="183"/>
      <c r="Z685" s="183"/>
      <c r="AA685" s="183"/>
      <c r="AB685" s="166" t="s">
        <v>1509</v>
      </c>
      <c r="AC685" s="166" t="s">
        <v>9573</v>
      </c>
      <c r="AD685" s="203" t="s">
        <v>9574</v>
      </c>
      <c r="AE685" s="166" t="s">
        <v>6011</v>
      </c>
      <c r="AF685" s="166" t="s">
        <v>9575</v>
      </c>
      <c r="AG685" s="166" t="s">
        <v>9576</v>
      </c>
      <c r="AH685" s="166" t="s">
        <v>9531</v>
      </c>
      <c r="AI685" s="166" t="s">
        <v>9573</v>
      </c>
      <c r="AJ685" s="165" t="s">
        <v>9574</v>
      </c>
      <c r="AK685" s="203" t="s">
        <v>790</v>
      </c>
      <c r="AL685" s="186">
        <v>0.76</v>
      </c>
      <c r="AM685" s="223">
        <v>59</v>
      </c>
      <c r="AN685" s="186">
        <v>0.12284931506849316</v>
      </c>
      <c r="AO685" s="186">
        <v>0</v>
      </c>
      <c r="AP685" s="187">
        <v>0.12284931506849316</v>
      </c>
      <c r="AQ685" s="186">
        <v>0.12284931506849316</v>
      </c>
      <c r="AR685" s="186">
        <v>0</v>
      </c>
      <c r="AS685" s="186">
        <v>0.12284931506849316</v>
      </c>
      <c r="AT685" s="186">
        <v>3.6854794520547949</v>
      </c>
      <c r="AU685" s="193" t="s">
        <v>231</v>
      </c>
      <c r="AV685" s="194"/>
      <c r="AW685" s="166" t="s">
        <v>325</v>
      </c>
      <c r="AX685" s="166" t="s">
        <v>1509</v>
      </c>
      <c r="AY685" s="195" t="s">
        <v>9577</v>
      </c>
      <c r="AZ685" s="166" t="s">
        <v>234</v>
      </c>
      <c r="BB685" s="196"/>
    </row>
    <row r="686" spans="1:54" s="166" customFormat="1" ht="15" customHeight="1" x14ac:dyDescent="0.25">
      <c r="A686" s="182">
        <v>1181</v>
      </c>
      <c r="B686" s="555"/>
      <c r="C686" s="581"/>
      <c r="D686" s="700" t="s">
        <v>17139</v>
      </c>
      <c r="E686" s="166" t="s">
        <v>53</v>
      </c>
      <c r="F686" s="166" t="s">
        <v>1509</v>
      </c>
      <c r="G686" s="194" t="s">
        <v>9578</v>
      </c>
      <c r="H686" s="166" t="s">
        <v>9579</v>
      </c>
      <c r="I686" s="166" t="s">
        <v>9580</v>
      </c>
      <c r="K686" s="166" t="s">
        <v>732</v>
      </c>
      <c r="L686" s="166">
        <v>0</v>
      </c>
      <c r="M686" s="166" t="s">
        <v>317</v>
      </c>
      <c r="N686" s="166">
        <v>0</v>
      </c>
      <c r="O686" s="166" t="s">
        <v>317</v>
      </c>
      <c r="P686" s="166">
        <v>0</v>
      </c>
      <c r="Q686" s="186">
        <v>6</v>
      </c>
      <c r="R686" s="186">
        <v>2</v>
      </c>
      <c r="S686" s="168">
        <v>12</v>
      </c>
      <c r="T686" s="345">
        <v>3</v>
      </c>
      <c r="U686" s="346"/>
      <c r="V686" s="346">
        <v>0</v>
      </c>
      <c r="W686" s="340"/>
      <c r="X686" s="346">
        <v>0</v>
      </c>
      <c r="Y686" s="183"/>
      <c r="Z686" s="183"/>
      <c r="AA686" s="183"/>
      <c r="AB686" s="166" t="s">
        <v>1509</v>
      </c>
      <c r="AC686" s="166" t="s">
        <v>9581</v>
      </c>
      <c r="AD686" s="203" t="s">
        <v>9582</v>
      </c>
      <c r="AE686" s="166" t="s">
        <v>6011</v>
      </c>
      <c r="AF686" s="166" t="s">
        <v>9583</v>
      </c>
      <c r="AH686" s="166" t="s">
        <v>9531</v>
      </c>
      <c r="AI686" s="166" t="s">
        <v>9581</v>
      </c>
      <c r="AJ686" s="165" t="s">
        <v>9582</v>
      </c>
      <c r="AK686" s="203" t="s">
        <v>790</v>
      </c>
      <c r="AL686" s="186">
        <v>0.76</v>
      </c>
      <c r="AM686" s="223">
        <v>143</v>
      </c>
      <c r="AN686" s="186">
        <v>0.29775342465753424</v>
      </c>
      <c r="AO686" s="186">
        <v>0</v>
      </c>
      <c r="AP686" s="187">
        <v>0.29775342465753424</v>
      </c>
      <c r="AQ686" s="186">
        <v>0.29775342465753424</v>
      </c>
      <c r="AR686" s="186">
        <v>0</v>
      </c>
      <c r="AS686" s="186">
        <v>0.29775342465753424</v>
      </c>
      <c r="AT686" s="186">
        <v>8.9326027397260273</v>
      </c>
      <c r="AU686" s="193" t="s">
        <v>231</v>
      </c>
      <c r="AV686" s="194"/>
      <c r="AW686" s="166" t="s">
        <v>325</v>
      </c>
      <c r="AX686" s="166" t="s">
        <v>1509</v>
      </c>
      <c r="AY686" s="195" t="s">
        <v>9584</v>
      </c>
      <c r="AZ686" s="166" t="s">
        <v>234</v>
      </c>
      <c r="BB686" s="196"/>
    </row>
    <row r="687" spans="1:54" s="166" customFormat="1" ht="15" customHeight="1" x14ac:dyDescent="0.25">
      <c r="A687" s="182">
        <v>1182</v>
      </c>
      <c r="B687" s="555"/>
      <c r="C687" s="581"/>
      <c r="D687" s="700" t="s">
        <v>17139</v>
      </c>
      <c r="E687" s="166" t="s">
        <v>53</v>
      </c>
      <c r="F687" s="166" t="s">
        <v>1509</v>
      </c>
      <c r="G687" s="194" t="s">
        <v>9585</v>
      </c>
      <c r="H687" s="166" t="s">
        <v>9478</v>
      </c>
      <c r="I687" s="166" t="s">
        <v>9479</v>
      </c>
      <c r="K687" s="166" t="s">
        <v>9546</v>
      </c>
      <c r="L687" s="166" t="s">
        <v>316</v>
      </c>
      <c r="M687" s="166" t="s">
        <v>221</v>
      </c>
      <c r="N687" s="166" t="s">
        <v>9547</v>
      </c>
      <c r="O687" s="166" t="s">
        <v>317</v>
      </c>
      <c r="P687" s="166">
        <v>0</v>
      </c>
      <c r="Q687" s="186">
        <v>4</v>
      </c>
      <c r="R687" s="186">
        <v>2</v>
      </c>
      <c r="S687" s="168">
        <v>8</v>
      </c>
      <c r="T687" s="345">
        <v>1</v>
      </c>
      <c r="U687" s="346"/>
      <c r="V687" s="346">
        <v>0</v>
      </c>
      <c r="W687" s="340"/>
      <c r="X687" s="346">
        <v>0</v>
      </c>
      <c r="Y687" s="183"/>
      <c r="Z687" s="183"/>
      <c r="AA687" s="183"/>
      <c r="AB687" s="166" t="s">
        <v>1509</v>
      </c>
      <c r="AC687" s="166" t="s">
        <v>9586</v>
      </c>
      <c r="AD687" s="203" t="s">
        <v>9587</v>
      </c>
      <c r="AE687" s="166" t="s">
        <v>6011</v>
      </c>
      <c r="AF687" s="166" t="s">
        <v>9588</v>
      </c>
      <c r="AG687" s="171" t="s">
        <v>9589</v>
      </c>
      <c r="AH687" s="166" t="s">
        <v>9531</v>
      </c>
      <c r="AI687" s="166" t="s">
        <v>9586</v>
      </c>
      <c r="AJ687" s="165" t="s">
        <v>9587</v>
      </c>
      <c r="AK687" s="203" t="s">
        <v>790</v>
      </c>
      <c r="AL687" s="186">
        <v>0.76</v>
      </c>
      <c r="AM687" s="223">
        <v>71</v>
      </c>
      <c r="AN687" s="186">
        <v>7.3333333333333334E-2</v>
      </c>
      <c r="AO687" s="186">
        <v>0</v>
      </c>
      <c r="AP687" s="187">
        <v>7.3333333333333334E-2</v>
      </c>
      <c r="AQ687" s="186">
        <v>7.3333333333333334E-2</v>
      </c>
      <c r="AR687" s="186">
        <v>0</v>
      </c>
      <c r="AS687" s="186">
        <v>7.3333333333333334E-2</v>
      </c>
      <c r="AT687" s="186">
        <v>2.2000000000000002</v>
      </c>
      <c r="AU687" s="193" t="s">
        <v>231</v>
      </c>
      <c r="AV687" s="194"/>
      <c r="AW687" s="166" t="s">
        <v>325</v>
      </c>
      <c r="AX687" s="166" t="s">
        <v>1509</v>
      </c>
      <c r="AY687" s="195" t="s">
        <v>9590</v>
      </c>
      <c r="AZ687" s="166" t="s">
        <v>234</v>
      </c>
      <c r="BB687" s="196"/>
    </row>
    <row r="688" spans="1:54" s="519" customFormat="1" ht="25.5" customHeight="1" x14ac:dyDescent="0.25">
      <c r="A688" s="518">
        <v>1183</v>
      </c>
      <c r="B688" s="557" t="s">
        <v>17088</v>
      </c>
      <c r="C688" s="664" t="s">
        <v>17090</v>
      </c>
      <c r="D688" s="701">
        <v>2020</v>
      </c>
      <c r="E688" s="519" t="s">
        <v>53</v>
      </c>
      <c r="F688" s="519" t="s">
        <v>1509</v>
      </c>
      <c r="G688" s="530" t="s">
        <v>16249</v>
      </c>
      <c r="H688" s="519" t="s">
        <v>16250</v>
      </c>
      <c r="I688" s="519" t="s">
        <v>16251</v>
      </c>
      <c r="K688" s="519" t="s">
        <v>219</v>
      </c>
      <c r="L688" s="519" t="s">
        <v>316</v>
      </c>
      <c r="M688" s="519" t="s">
        <v>221</v>
      </c>
      <c r="N688" s="519" t="s">
        <v>222</v>
      </c>
      <c r="O688" s="573" t="s">
        <v>221</v>
      </c>
      <c r="P688" s="573" t="s">
        <v>879</v>
      </c>
      <c r="Q688" s="520">
        <v>6</v>
      </c>
      <c r="R688" s="520">
        <v>2</v>
      </c>
      <c r="S688" s="521">
        <v>12</v>
      </c>
      <c r="T688" s="613">
        <v>2</v>
      </c>
      <c r="U688" s="614"/>
      <c r="V688" s="614">
        <v>0</v>
      </c>
      <c r="W688" s="523"/>
      <c r="X688" s="614">
        <v>0</v>
      </c>
      <c r="Y688" s="524"/>
      <c r="Z688" s="524"/>
      <c r="AA688" s="524"/>
      <c r="AB688" s="519" t="s">
        <v>1509</v>
      </c>
      <c r="AC688" s="519" t="s">
        <v>5346</v>
      </c>
      <c r="AD688" s="526" t="s">
        <v>16252</v>
      </c>
      <c r="AE688" s="519" t="s">
        <v>6011</v>
      </c>
      <c r="AF688" s="519" t="s">
        <v>9591</v>
      </c>
      <c r="AG688" s="667" t="s">
        <v>9592</v>
      </c>
      <c r="AH688" s="519" t="s">
        <v>9531</v>
      </c>
      <c r="AI688" s="519" t="s">
        <v>5346</v>
      </c>
      <c r="AJ688" s="526" t="s">
        <v>16252</v>
      </c>
      <c r="AK688" s="608" t="s">
        <v>790</v>
      </c>
      <c r="AL688" s="520">
        <v>0.76</v>
      </c>
      <c r="AM688" s="650">
        <v>88</v>
      </c>
      <c r="AN688" s="520">
        <v>0.18323287671232877</v>
      </c>
      <c r="AO688" s="520">
        <v>0</v>
      </c>
      <c r="AP688" s="528">
        <v>0.18323287671232877</v>
      </c>
      <c r="AQ688" s="520">
        <v>0.18323287671232877</v>
      </c>
      <c r="AR688" s="520">
        <v>0</v>
      </c>
      <c r="AS688" s="520">
        <v>0.18323287671232877</v>
      </c>
      <c r="AT688" s="520">
        <v>5.496986301369863</v>
      </c>
      <c r="AU688" s="529" t="s">
        <v>231</v>
      </c>
      <c r="AV688" s="530" t="s">
        <v>431</v>
      </c>
      <c r="AW688" s="519" t="s">
        <v>325</v>
      </c>
      <c r="AX688" s="519" t="s">
        <v>1509</v>
      </c>
      <c r="AY688" s="531" t="s">
        <v>9593</v>
      </c>
      <c r="AZ688" s="519" t="s">
        <v>234</v>
      </c>
      <c r="BA688" s="519" t="s">
        <v>16253</v>
      </c>
      <c r="BB688" s="533"/>
    </row>
    <row r="689" spans="1:55" s="166" customFormat="1" ht="15" customHeight="1" x14ac:dyDescent="0.25">
      <c r="A689" s="182">
        <v>1184</v>
      </c>
      <c r="B689" s="555"/>
      <c r="C689" s="581"/>
      <c r="D689" s="700" t="s">
        <v>17140</v>
      </c>
      <c r="E689" s="166" t="s">
        <v>53</v>
      </c>
      <c r="F689" s="166" t="s">
        <v>1509</v>
      </c>
      <c r="G689" s="194" t="s">
        <v>9594</v>
      </c>
      <c r="H689" s="166" t="s">
        <v>9595</v>
      </c>
      <c r="I689" s="166" t="s">
        <v>9596</v>
      </c>
      <c r="K689" s="166" t="s">
        <v>219</v>
      </c>
      <c r="L689" s="166" t="s">
        <v>316</v>
      </c>
      <c r="M689" s="166" t="s">
        <v>221</v>
      </c>
      <c r="N689" s="166" t="s">
        <v>484</v>
      </c>
      <c r="O689" s="166" t="s">
        <v>317</v>
      </c>
      <c r="P689" s="166">
        <v>0</v>
      </c>
      <c r="Q689" s="186">
        <v>5</v>
      </c>
      <c r="R689" s="186">
        <v>4</v>
      </c>
      <c r="S689" s="168">
        <v>20</v>
      </c>
      <c r="T689" s="345">
        <v>2</v>
      </c>
      <c r="U689" s="346"/>
      <c r="V689" s="346">
        <v>0</v>
      </c>
      <c r="W689" s="340"/>
      <c r="X689" s="346">
        <v>0</v>
      </c>
      <c r="Y689" s="183"/>
      <c r="Z689" s="183"/>
      <c r="AA689" s="183"/>
      <c r="AB689" s="166" t="s">
        <v>1509</v>
      </c>
      <c r="AC689" s="166" t="s">
        <v>9597</v>
      </c>
      <c r="AD689" s="203" t="s">
        <v>9598</v>
      </c>
      <c r="AE689" s="166" t="s">
        <v>6011</v>
      </c>
      <c r="AF689" s="166" t="s">
        <v>9599</v>
      </c>
      <c r="AH689" s="166" t="s">
        <v>9531</v>
      </c>
      <c r="AI689" s="166" t="s">
        <v>9597</v>
      </c>
      <c r="AJ689" s="165" t="s">
        <v>9598</v>
      </c>
      <c r="AK689" s="203" t="s">
        <v>790</v>
      </c>
      <c r="AL689" s="186">
        <v>0.76</v>
      </c>
      <c r="AM689" s="223">
        <v>148</v>
      </c>
      <c r="AN689" s="186">
        <v>0.30816438356164383</v>
      </c>
      <c r="AO689" s="186">
        <v>0</v>
      </c>
      <c r="AP689" s="187">
        <v>0.30816438356164383</v>
      </c>
      <c r="AQ689" s="186">
        <v>0.30816438356164383</v>
      </c>
      <c r="AR689" s="186">
        <v>0</v>
      </c>
      <c r="AS689" s="186">
        <v>0.30816438356164383</v>
      </c>
      <c r="AT689" s="186">
        <v>9.2449315068493156</v>
      </c>
      <c r="AU689" s="193" t="s">
        <v>231</v>
      </c>
      <c r="AV689" s="194"/>
      <c r="AW689" s="166" t="s">
        <v>325</v>
      </c>
      <c r="AX689" s="166" t="s">
        <v>1509</v>
      </c>
      <c r="AY689" s="195" t="s">
        <v>9600</v>
      </c>
      <c r="AZ689" s="166" t="s">
        <v>234</v>
      </c>
      <c r="BB689" s="196"/>
    </row>
    <row r="690" spans="1:55" s="166" customFormat="1" ht="15" customHeight="1" x14ac:dyDescent="0.25">
      <c r="A690" s="182">
        <v>1185</v>
      </c>
      <c r="B690" s="555"/>
      <c r="C690" s="581"/>
      <c r="D690" s="700" t="s">
        <v>17139</v>
      </c>
      <c r="E690" s="166" t="s">
        <v>53</v>
      </c>
      <c r="F690" s="166" t="s">
        <v>1509</v>
      </c>
      <c r="G690" s="194" t="s">
        <v>9601</v>
      </c>
      <c r="H690" s="166" t="s">
        <v>9602</v>
      </c>
      <c r="I690" s="166" t="s">
        <v>9603</v>
      </c>
      <c r="K690" s="166" t="s">
        <v>219</v>
      </c>
      <c r="L690" s="166" t="s">
        <v>316</v>
      </c>
      <c r="M690" s="166" t="s">
        <v>221</v>
      </c>
      <c r="N690" s="166" t="s">
        <v>222</v>
      </c>
      <c r="O690" s="166" t="s">
        <v>221</v>
      </c>
      <c r="P690" s="166" t="s">
        <v>222</v>
      </c>
      <c r="Q690" s="186">
        <v>6</v>
      </c>
      <c r="R690" s="186">
        <v>1.5</v>
      </c>
      <c r="S690" s="168">
        <v>9</v>
      </c>
      <c r="T690" s="345">
        <v>1</v>
      </c>
      <c r="U690" s="346"/>
      <c r="V690" s="346">
        <v>0</v>
      </c>
      <c r="W690" s="340"/>
      <c r="X690" s="346">
        <v>0</v>
      </c>
      <c r="Y690" s="183"/>
      <c r="Z690" s="183"/>
      <c r="AA690" s="183"/>
      <c r="AB690" s="166" t="s">
        <v>1509</v>
      </c>
      <c r="AC690" s="166" t="s">
        <v>9604</v>
      </c>
      <c r="AD690" s="203" t="s">
        <v>9605</v>
      </c>
      <c r="AE690" s="166" t="s">
        <v>6011</v>
      </c>
      <c r="AF690" s="166" t="s">
        <v>9606</v>
      </c>
      <c r="AG690" s="166" t="s">
        <v>9607</v>
      </c>
      <c r="AH690" s="166" t="s">
        <v>9531</v>
      </c>
      <c r="AI690" s="166" t="s">
        <v>9604</v>
      </c>
      <c r="AJ690" s="165" t="s">
        <v>9605</v>
      </c>
      <c r="AK690" s="203" t="s">
        <v>790</v>
      </c>
      <c r="AL690" s="186">
        <v>0.76</v>
      </c>
      <c r="AM690" s="223">
        <v>451</v>
      </c>
      <c r="AN690" s="186">
        <v>0.93906849315068486</v>
      </c>
      <c r="AO690" s="186">
        <v>0</v>
      </c>
      <c r="AP690" s="187">
        <v>0.93906849315068486</v>
      </c>
      <c r="AQ690" s="186">
        <v>0.93906849315068486</v>
      </c>
      <c r="AR690" s="186">
        <v>0</v>
      </c>
      <c r="AS690" s="186">
        <v>0.93906849315068486</v>
      </c>
      <c r="AT690" s="186">
        <v>28.172054794520545</v>
      </c>
      <c r="AU690" s="193" t="s">
        <v>231</v>
      </c>
      <c r="AV690" s="194"/>
      <c r="AW690" s="166" t="s">
        <v>325</v>
      </c>
      <c r="AX690" s="166" t="s">
        <v>1509</v>
      </c>
      <c r="AY690" s="195" t="s">
        <v>9608</v>
      </c>
      <c r="AZ690" s="166" t="s">
        <v>234</v>
      </c>
      <c r="BB690" s="196"/>
    </row>
    <row r="691" spans="1:55" s="166" customFormat="1" ht="15" customHeight="1" x14ac:dyDescent="0.25">
      <c r="A691" s="182">
        <v>1186</v>
      </c>
      <c r="B691" s="555"/>
      <c r="C691" s="581"/>
      <c r="D691" s="700" t="s">
        <v>17138</v>
      </c>
      <c r="E691" s="166" t="s">
        <v>53</v>
      </c>
      <c r="F691" s="166" t="s">
        <v>1509</v>
      </c>
      <c r="G691" s="194" t="s">
        <v>9609</v>
      </c>
      <c r="H691" s="166" t="s">
        <v>9610</v>
      </c>
      <c r="I691" s="166" t="s">
        <v>9611</v>
      </c>
      <c r="K691" s="166" t="s">
        <v>219</v>
      </c>
      <c r="L691" s="166" t="s">
        <v>316</v>
      </c>
      <c r="M691" s="166" t="s">
        <v>221</v>
      </c>
      <c r="N691" s="166" t="s">
        <v>222</v>
      </c>
      <c r="O691" s="166" t="s">
        <v>317</v>
      </c>
      <c r="P691" s="166">
        <v>0</v>
      </c>
      <c r="Q691" s="186">
        <v>2</v>
      </c>
      <c r="R691" s="186">
        <v>1</v>
      </c>
      <c r="S691" s="168">
        <v>2</v>
      </c>
      <c r="T691" s="345">
        <v>3</v>
      </c>
      <c r="U691" s="346"/>
      <c r="V691" s="346">
        <v>0</v>
      </c>
      <c r="W691" s="340"/>
      <c r="X691" s="346">
        <v>0</v>
      </c>
      <c r="Y691" s="183"/>
      <c r="Z691" s="183"/>
      <c r="AA691" s="183"/>
      <c r="AB691" s="166" t="s">
        <v>1509</v>
      </c>
      <c r="AC691" s="166" t="s">
        <v>9612</v>
      </c>
      <c r="AD691" s="203" t="s">
        <v>9613</v>
      </c>
      <c r="AE691" s="166" t="s">
        <v>9614</v>
      </c>
      <c r="AF691" s="166" t="s">
        <v>9615</v>
      </c>
      <c r="AG691" s="166" t="s">
        <v>9616</v>
      </c>
      <c r="AH691" s="166" t="s">
        <v>4652</v>
      </c>
      <c r="AI691" s="166" t="s">
        <v>9612</v>
      </c>
      <c r="AJ691" s="165" t="s">
        <v>9613</v>
      </c>
      <c r="AK691" s="203" t="s">
        <v>790</v>
      </c>
      <c r="AL691" s="186">
        <v>0.76</v>
      </c>
      <c r="AM691" s="223">
        <v>96</v>
      </c>
      <c r="AN691" s="186">
        <v>0.19989041095890414</v>
      </c>
      <c r="AO691" s="186">
        <v>0</v>
      </c>
      <c r="AP691" s="187">
        <v>0.19989041095890414</v>
      </c>
      <c r="AQ691" s="186">
        <v>0.19989041095890414</v>
      </c>
      <c r="AR691" s="186">
        <v>0</v>
      </c>
      <c r="AS691" s="186">
        <v>0.19989041095890414</v>
      </c>
      <c r="AT691" s="186">
        <v>5.9967123287671242</v>
      </c>
      <c r="AU691" s="193" t="s">
        <v>231</v>
      </c>
      <c r="AV691" s="194"/>
      <c r="AW691" s="166" t="s">
        <v>325</v>
      </c>
      <c r="AX691" s="166" t="s">
        <v>1509</v>
      </c>
      <c r="AY691" s="195" t="s">
        <v>9617</v>
      </c>
      <c r="AZ691" s="166" t="s">
        <v>234</v>
      </c>
      <c r="BB691" s="196"/>
    </row>
    <row r="692" spans="1:55" s="166" customFormat="1" ht="15" customHeight="1" x14ac:dyDescent="0.25">
      <c r="A692" s="182">
        <v>1187</v>
      </c>
      <c r="B692" s="555"/>
      <c r="C692" s="581"/>
      <c r="D692" s="700" t="s">
        <v>17138</v>
      </c>
      <c r="E692" s="166" t="s">
        <v>53</v>
      </c>
      <c r="F692" s="166" t="s">
        <v>1509</v>
      </c>
      <c r="G692" s="194" t="s">
        <v>9618</v>
      </c>
      <c r="H692" s="166" t="s">
        <v>9619</v>
      </c>
      <c r="I692" s="166" t="s">
        <v>9620</v>
      </c>
      <c r="K692" s="166" t="s">
        <v>732</v>
      </c>
      <c r="L692" s="166">
        <v>0</v>
      </c>
      <c r="M692" s="166" t="s">
        <v>317</v>
      </c>
      <c r="N692" s="166">
        <v>0</v>
      </c>
      <c r="O692" s="166" t="s">
        <v>317</v>
      </c>
      <c r="P692" s="166">
        <v>0</v>
      </c>
      <c r="Q692" s="186">
        <v>6</v>
      </c>
      <c r="R692" s="186">
        <v>2</v>
      </c>
      <c r="S692" s="168">
        <v>12</v>
      </c>
      <c r="T692" s="345">
        <v>5</v>
      </c>
      <c r="U692" s="346"/>
      <c r="V692" s="346">
        <v>0</v>
      </c>
      <c r="W692" s="340"/>
      <c r="X692" s="346">
        <v>0</v>
      </c>
      <c r="Y692" s="183"/>
      <c r="Z692" s="183"/>
      <c r="AA692" s="183"/>
      <c r="AB692" s="166" t="s">
        <v>1509</v>
      </c>
      <c r="AC692" s="166" t="s">
        <v>9621</v>
      </c>
      <c r="AD692" s="203" t="s">
        <v>9622</v>
      </c>
      <c r="AE692" s="166" t="s">
        <v>9623</v>
      </c>
      <c r="AF692" s="166" t="s">
        <v>9624</v>
      </c>
      <c r="AG692" s="166" t="s">
        <v>9625</v>
      </c>
      <c r="AH692" s="166" t="s">
        <v>9626</v>
      </c>
      <c r="AI692" s="166" t="s">
        <v>9621</v>
      </c>
      <c r="AJ692" s="165" t="s">
        <v>9622</v>
      </c>
      <c r="AK692" s="203" t="s">
        <v>790</v>
      </c>
      <c r="AL692" s="186">
        <v>0.76</v>
      </c>
      <c r="AM692" s="223">
        <v>152</v>
      </c>
      <c r="AN692" s="186">
        <v>0.3164931506849315</v>
      </c>
      <c r="AO692" s="186">
        <v>0</v>
      </c>
      <c r="AP692" s="187">
        <v>0.3164931506849315</v>
      </c>
      <c r="AQ692" s="186">
        <v>0.3164931506849315</v>
      </c>
      <c r="AR692" s="186">
        <v>0</v>
      </c>
      <c r="AS692" s="186">
        <v>0.3164931506849315</v>
      </c>
      <c r="AT692" s="186">
        <v>9.4947945205479449</v>
      </c>
      <c r="AU692" s="193" t="s">
        <v>231</v>
      </c>
      <c r="AV692" s="194"/>
      <c r="AW692" s="166" t="s">
        <v>325</v>
      </c>
      <c r="AX692" s="166" t="s">
        <v>1509</v>
      </c>
      <c r="AY692" s="195" t="s">
        <v>9627</v>
      </c>
      <c r="AZ692" s="166" t="s">
        <v>234</v>
      </c>
      <c r="BB692" s="196"/>
    </row>
    <row r="693" spans="1:55" s="166" customFormat="1" ht="15" customHeight="1" x14ac:dyDescent="0.25">
      <c r="A693" s="182">
        <v>1188</v>
      </c>
      <c r="B693" s="555"/>
      <c r="C693" s="581"/>
      <c r="D693" s="700" t="s">
        <v>17139</v>
      </c>
      <c r="E693" s="166" t="s">
        <v>53</v>
      </c>
      <c r="F693" s="166" t="s">
        <v>1509</v>
      </c>
      <c r="G693" s="194" t="s">
        <v>9628</v>
      </c>
      <c r="H693" s="166" t="s">
        <v>9629</v>
      </c>
      <c r="I693" s="166" t="s">
        <v>9630</v>
      </c>
      <c r="K693" s="166" t="s">
        <v>219</v>
      </c>
      <c r="L693" s="166" t="s">
        <v>316</v>
      </c>
      <c r="M693" s="166" t="s">
        <v>221</v>
      </c>
      <c r="N693" s="166" t="s">
        <v>222</v>
      </c>
      <c r="O693" s="166" t="s">
        <v>317</v>
      </c>
      <c r="P693" s="166">
        <v>0</v>
      </c>
      <c r="Q693" s="186">
        <v>6</v>
      </c>
      <c r="R693" s="186">
        <v>3</v>
      </c>
      <c r="S693" s="168">
        <v>18</v>
      </c>
      <c r="T693" s="345">
        <v>3</v>
      </c>
      <c r="U693" s="346"/>
      <c r="V693" s="346">
        <v>0</v>
      </c>
      <c r="W693" s="340"/>
      <c r="X693" s="346">
        <v>0</v>
      </c>
      <c r="Y693" s="183"/>
      <c r="Z693" s="183"/>
      <c r="AA693" s="183"/>
      <c r="AB693" s="166" t="s">
        <v>1509</v>
      </c>
      <c r="AC693" s="166" t="s">
        <v>9631</v>
      </c>
      <c r="AD693" s="203" t="s">
        <v>9632</v>
      </c>
      <c r="AE693" s="166" t="s">
        <v>9633</v>
      </c>
      <c r="AF693" s="166" t="s">
        <v>9634</v>
      </c>
      <c r="AH693" s="166" t="s">
        <v>4661</v>
      </c>
      <c r="AI693" s="166" t="s">
        <v>9631</v>
      </c>
      <c r="AJ693" s="165" t="s">
        <v>9632</v>
      </c>
      <c r="AK693" s="203" t="s">
        <v>790</v>
      </c>
      <c r="AL693" s="186">
        <v>0.76</v>
      </c>
      <c r="AM693" s="223">
        <v>87</v>
      </c>
      <c r="AN693" s="186">
        <v>0.17099999999999999</v>
      </c>
      <c r="AO693" s="186">
        <v>0</v>
      </c>
      <c r="AP693" s="187">
        <v>0.17099999999999999</v>
      </c>
      <c r="AQ693" s="186">
        <v>0.17099999999999999</v>
      </c>
      <c r="AR693" s="186">
        <v>0</v>
      </c>
      <c r="AS693" s="186">
        <v>0.17099999999999999</v>
      </c>
      <c r="AT693" s="186">
        <v>5.13</v>
      </c>
      <c r="AU693" s="193" t="s">
        <v>231</v>
      </c>
      <c r="AV693" s="194"/>
      <c r="AW693" s="166" t="s">
        <v>325</v>
      </c>
      <c r="AX693" s="166" t="s">
        <v>1509</v>
      </c>
      <c r="AY693" s="195" t="s">
        <v>9635</v>
      </c>
      <c r="AZ693" s="166" t="s">
        <v>234</v>
      </c>
      <c r="BB693" s="196"/>
    </row>
    <row r="694" spans="1:55" s="166" customFormat="1" ht="15" customHeight="1" x14ac:dyDescent="0.25">
      <c r="A694" s="182">
        <v>1189</v>
      </c>
      <c r="B694" s="555"/>
      <c r="C694" s="581"/>
      <c r="D694" s="700" t="s">
        <v>17138</v>
      </c>
      <c r="E694" s="166" t="s">
        <v>53</v>
      </c>
      <c r="F694" s="166" t="s">
        <v>1509</v>
      </c>
      <c r="G694" s="194" t="s">
        <v>9636</v>
      </c>
      <c r="H694" s="166" t="s">
        <v>9637</v>
      </c>
      <c r="I694" s="166" t="s">
        <v>9638</v>
      </c>
      <c r="K694" s="166" t="s">
        <v>219</v>
      </c>
      <c r="L694" s="166" t="s">
        <v>316</v>
      </c>
      <c r="M694" s="166" t="s">
        <v>221</v>
      </c>
      <c r="N694" s="166" t="s">
        <v>223</v>
      </c>
      <c r="O694" s="166" t="s">
        <v>317</v>
      </c>
      <c r="P694" s="166">
        <v>0</v>
      </c>
      <c r="Q694" s="186">
        <v>2</v>
      </c>
      <c r="R694" s="186">
        <v>1</v>
      </c>
      <c r="S694" s="168">
        <v>2</v>
      </c>
      <c r="T694" s="345">
        <v>2</v>
      </c>
      <c r="U694" s="346"/>
      <c r="V694" s="346">
        <v>0</v>
      </c>
      <c r="W694" s="340"/>
      <c r="X694" s="346">
        <v>0</v>
      </c>
      <c r="Y694" s="183"/>
      <c r="Z694" s="183"/>
      <c r="AA694" s="183"/>
      <c r="AB694" s="166" t="s">
        <v>1509</v>
      </c>
      <c r="AC694" s="166" t="s">
        <v>9639</v>
      </c>
      <c r="AD694" s="203" t="s">
        <v>9640</v>
      </c>
      <c r="AE694" s="166" t="s">
        <v>9633</v>
      </c>
      <c r="AF694" s="166" t="s">
        <v>9641</v>
      </c>
      <c r="AH694" s="166" t="s">
        <v>4661</v>
      </c>
      <c r="AI694" s="166" t="s">
        <v>9639</v>
      </c>
      <c r="AJ694" s="165" t="s">
        <v>9640</v>
      </c>
      <c r="AK694" s="203" t="s">
        <v>790</v>
      </c>
      <c r="AL694" s="186">
        <v>0.76</v>
      </c>
      <c r="AM694" s="223">
        <v>105</v>
      </c>
      <c r="AN694" s="186">
        <v>0.21863013698630135</v>
      </c>
      <c r="AO694" s="186">
        <v>0</v>
      </c>
      <c r="AP694" s="187">
        <v>0.21863013698630135</v>
      </c>
      <c r="AQ694" s="186">
        <v>0.21863013698630135</v>
      </c>
      <c r="AR694" s="186">
        <v>0</v>
      </c>
      <c r="AS694" s="186">
        <v>0.21863013698630135</v>
      </c>
      <c r="AT694" s="186">
        <v>6.5589041095890401</v>
      </c>
      <c r="AU694" s="193" t="s">
        <v>231</v>
      </c>
      <c r="AV694" s="194"/>
      <c r="AW694" s="166" t="s">
        <v>325</v>
      </c>
      <c r="AX694" s="166" t="s">
        <v>1509</v>
      </c>
      <c r="AY694" s="195" t="s">
        <v>9642</v>
      </c>
      <c r="AZ694" s="166" t="s">
        <v>234</v>
      </c>
      <c r="BB694" s="196"/>
    </row>
    <row r="695" spans="1:55" s="519" customFormat="1" ht="25.5" customHeight="1" x14ac:dyDescent="0.25">
      <c r="A695" s="534">
        <v>1190</v>
      </c>
      <c r="B695" s="557" t="s">
        <v>17088</v>
      </c>
      <c r="C695" s="664" t="s">
        <v>17090</v>
      </c>
      <c r="D695" s="701">
        <v>2020</v>
      </c>
      <c r="E695" s="535" t="s">
        <v>53</v>
      </c>
      <c r="F695" s="535" t="s">
        <v>1509</v>
      </c>
      <c r="G695" s="546" t="s">
        <v>17086</v>
      </c>
      <c r="H695" s="535" t="s">
        <v>17080</v>
      </c>
      <c r="I695" s="535" t="s">
        <v>17081</v>
      </c>
      <c r="J695" s="535" t="s">
        <v>221</v>
      </c>
      <c r="K695" s="535" t="s">
        <v>219</v>
      </c>
      <c r="L695" s="535" t="s">
        <v>316</v>
      </c>
      <c r="M695" s="535" t="s">
        <v>221</v>
      </c>
      <c r="N695" s="535" t="s">
        <v>7095</v>
      </c>
      <c r="O695" s="587" t="s">
        <v>221</v>
      </c>
      <c r="P695" s="587" t="s">
        <v>6617</v>
      </c>
      <c r="Q695" s="536">
        <v>5.5</v>
      </c>
      <c r="R695" s="536">
        <v>2.5</v>
      </c>
      <c r="S695" s="537">
        <v>13.75</v>
      </c>
      <c r="T695" s="617">
        <v>2</v>
      </c>
      <c r="U695" s="618"/>
      <c r="V695" s="618">
        <v>1</v>
      </c>
      <c r="W695" s="539"/>
      <c r="X695" s="618">
        <v>0</v>
      </c>
      <c r="Y695" s="540"/>
      <c r="Z695" s="540"/>
      <c r="AA695" s="540"/>
      <c r="AB695" s="535" t="s">
        <v>1509</v>
      </c>
      <c r="AC695" s="535" t="s">
        <v>9643</v>
      </c>
      <c r="AD695" s="619" t="s">
        <v>9644</v>
      </c>
      <c r="AE695" s="535" t="s">
        <v>17082</v>
      </c>
      <c r="AF695" s="535" t="s">
        <v>17083</v>
      </c>
      <c r="AG695" s="535" t="s">
        <v>17084</v>
      </c>
      <c r="AH695" s="535" t="s">
        <v>17085</v>
      </c>
      <c r="AI695" s="535" t="s">
        <v>9643</v>
      </c>
      <c r="AJ695" s="542" t="s">
        <v>9644</v>
      </c>
      <c r="AK695" s="619" t="s">
        <v>790</v>
      </c>
      <c r="AL695" s="536">
        <v>0.76</v>
      </c>
      <c r="AM695" s="682">
        <v>155</v>
      </c>
      <c r="AN695" s="543">
        <v>0.32273972602739726</v>
      </c>
      <c r="AO695" s="543">
        <v>0</v>
      </c>
      <c r="AP695" s="544">
        <v>0.32273972602739726</v>
      </c>
      <c r="AQ695" s="543">
        <v>0.32273972602739726</v>
      </c>
      <c r="AR695" s="543">
        <v>0</v>
      </c>
      <c r="AS695" s="543">
        <v>0.32273972602739726</v>
      </c>
      <c r="AT695" s="543">
        <v>9.6821917808219169</v>
      </c>
      <c r="AU695" s="545" t="s">
        <v>231</v>
      </c>
      <c r="AV695" s="546" t="s">
        <v>431</v>
      </c>
      <c r="AW695" s="535" t="s">
        <v>325</v>
      </c>
      <c r="AX695" s="535" t="s">
        <v>1509</v>
      </c>
      <c r="AY695" s="547" t="s">
        <v>9645</v>
      </c>
      <c r="AZ695" s="535" t="s">
        <v>234</v>
      </c>
      <c r="BA695" s="575" t="s">
        <v>17078</v>
      </c>
      <c r="BB695" s="533"/>
      <c r="BC695" s="576" t="s">
        <v>17079</v>
      </c>
    </row>
    <row r="696" spans="1:55" s="519" customFormat="1" ht="25.5" customHeight="1" x14ac:dyDescent="0.25">
      <c r="A696" s="518">
        <v>1191</v>
      </c>
      <c r="B696" s="557" t="s">
        <v>17088</v>
      </c>
      <c r="C696" s="664" t="s">
        <v>17090</v>
      </c>
      <c r="D696" s="701">
        <v>2020</v>
      </c>
      <c r="E696" s="519" t="s">
        <v>53</v>
      </c>
      <c r="F696" s="519" t="s">
        <v>1509</v>
      </c>
      <c r="G696" s="530" t="s">
        <v>9646</v>
      </c>
      <c r="H696" s="519" t="s">
        <v>9647</v>
      </c>
      <c r="I696" s="519" t="s">
        <v>9648</v>
      </c>
      <c r="K696" s="519" t="s">
        <v>219</v>
      </c>
      <c r="L696" s="519" t="s">
        <v>316</v>
      </c>
      <c r="M696" s="519" t="s">
        <v>221</v>
      </c>
      <c r="N696" s="519" t="s">
        <v>222</v>
      </c>
      <c r="O696" s="573" t="s">
        <v>221</v>
      </c>
      <c r="P696" s="573" t="s">
        <v>879</v>
      </c>
      <c r="Q696" s="520">
        <v>2</v>
      </c>
      <c r="R696" s="520">
        <v>1</v>
      </c>
      <c r="S696" s="521">
        <v>2</v>
      </c>
      <c r="T696" s="613">
        <v>2</v>
      </c>
      <c r="U696" s="614"/>
      <c r="V696" s="614">
        <v>0</v>
      </c>
      <c r="W696" s="523"/>
      <c r="X696" s="614">
        <v>0</v>
      </c>
      <c r="Y696" s="524"/>
      <c r="Z696" s="524"/>
      <c r="AA696" s="524"/>
      <c r="AB696" s="519" t="s">
        <v>1509</v>
      </c>
      <c r="AC696" s="519" t="s">
        <v>9649</v>
      </c>
      <c r="AD696" s="608" t="s">
        <v>9650</v>
      </c>
      <c r="AE696" s="519" t="s">
        <v>9633</v>
      </c>
      <c r="AF696" s="519" t="s">
        <v>9651</v>
      </c>
      <c r="AG696" s="519" t="s">
        <v>9652</v>
      </c>
      <c r="AH696" s="519" t="s">
        <v>4661</v>
      </c>
      <c r="AI696" s="519" t="s">
        <v>9649</v>
      </c>
      <c r="AJ696" s="526" t="s">
        <v>9650</v>
      </c>
      <c r="AK696" s="608" t="s">
        <v>790</v>
      </c>
      <c r="AL696" s="520">
        <v>0.76</v>
      </c>
      <c r="AM696" s="650">
        <v>182</v>
      </c>
      <c r="AN696" s="520">
        <v>0.17099999999999999</v>
      </c>
      <c r="AO696" s="520">
        <v>0</v>
      </c>
      <c r="AP696" s="528">
        <v>0.17099999999999999</v>
      </c>
      <c r="AQ696" s="520">
        <v>0.17099999999999999</v>
      </c>
      <c r="AR696" s="520">
        <v>0</v>
      </c>
      <c r="AS696" s="520">
        <v>0.17099999999999999</v>
      </c>
      <c r="AT696" s="520">
        <v>5.13</v>
      </c>
      <c r="AU696" s="529" t="s">
        <v>231</v>
      </c>
      <c r="AV696" s="530" t="s">
        <v>431</v>
      </c>
      <c r="AW696" s="519" t="s">
        <v>325</v>
      </c>
      <c r="AX696" s="519" t="s">
        <v>1509</v>
      </c>
      <c r="AY696" s="531" t="s">
        <v>9653</v>
      </c>
      <c r="AZ696" s="519" t="s">
        <v>234</v>
      </c>
      <c r="BB696" s="533"/>
    </row>
    <row r="697" spans="1:55" s="519" customFormat="1" ht="21.75" customHeight="1" x14ac:dyDescent="0.25">
      <c r="A697" s="518">
        <v>1192</v>
      </c>
      <c r="B697" s="557" t="s">
        <v>17088</v>
      </c>
      <c r="C697" s="664" t="s">
        <v>17090</v>
      </c>
      <c r="D697" s="701">
        <v>2020</v>
      </c>
      <c r="E697" s="519" t="s">
        <v>53</v>
      </c>
      <c r="F697" s="519" t="s">
        <v>1509</v>
      </c>
      <c r="G697" s="530" t="s">
        <v>9654</v>
      </c>
      <c r="H697" s="519" t="s">
        <v>9655</v>
      </c>
      <c r="I697" s="519" t="s">
        <v>9656</v>
      </c>
      <c r="K697" s="519" t="s">
        <v>219</v>
      </c>
      <c r="L697" s="519" t="s">
        <v>316</v>
      </c>
      <c r="M697" s="519" t="s">
        <v>221</v>
      </c>
      <c r="N697" s="519" t="s">
        <v>222</v>
      </c>
      <c r="O697" s="573" t="s">
        <v>221</v>
      </c>
      <c r="P697" s="573" t="s">
        <v>879</v>
      </c>
      <c r="Q697" s="520">
        <v>2</v>
      </c>
      <c r="R697" s="520">
        <v>1</v>
      </c>
      <c r="S697" s="521">
        <v>2</v>
      </c>
      <c r="T697" s="613">
        <v>4</v>
      </c>
      <c r="U697" s="614"/>
      <c r="V697" s="614">
        <v>0</v>
      </c>
      <c r="W697" s="523"/>
      <c r="X697" s="614">
        <v>0</v>
      </c>
      <c r="Y697" s="524"/>
      <c r="Z697" s="524"/>
      <c r="AA697" s="524"/>
      <c r="AB697" s="519" t="s">
        <v>1509</v>
      </c>
      <c r="AC697" s="519" t="s">
        <v>9657</v>
      </c>
      <c r="AD697" s="608" t="s">
        <v>9658</v>
      </c>
      <c r="AE697" s="519" t="s">
        <v>9633</v>
      </c>
      <c r="AF697" s="519" t="s">
        <v>9659</v>
      </c>
      <c r="AH697" s="519" t="s">
        <v>4661</v>
      </c>
      <c r="AI697" s="519" t="s">
        <v>9657</v>
      </c>
      <c r="AJ697" s="526" t="s">
        <v>9658</v>
      </c>
      <c r="AK697" s="608" t="s">
        <v>790</v>
      </c>
      <c r="AL697" s="520">
        <v>0.76</v>
      </c>
      <c r="AM697" s="650">
        <v>74</v>
      </c>
      <c r="AN697" s="520">
        <v>0.15408219178082191</v>
      </c>
      <c r="AO697" s="520">
        <v>0</v>
      </c>
      <c r="AP697" s="528">
        <v>0.15408219178082191</v>
      </c>
      <c r="AQ697" s="520">
        <v>0.15408219178082191</v>
      </c>
      <c r="AR697" s="520">
        <v>0</v>
      </c>
      <c r="AS697" s="520">
        <v>0.15408219178082191</v>
      </c>
      <c r="AT697" s="520">
        <v>4.6224657534246578</v>
      </c>
      <c r="AU697" s="529" t="s">
        <v>231</v>
      </c>
      <c r="AV697" s="530" t="s">
        <v>431</v>
      </c>
      <c r="AW697" s="519" t="s">
        <v>325</v>
      </c>
      <c r="AX697" s="519" t="s">
        <v>1509</v>
      </c>
      <c r="AY697" s="531" t="s">
        <v>9660</v>
      </c>
      <c r="AZ697" s="519" t="s">
        <v>234</v>
      </c>
      <c r="BB697" s="533"/>
    </row>
    <row r="698" spans="1:55" s="166" customFormat="1" ht="15" customHeight="1" x14ac:dyDescent="0.25">
      <c r="A698" s="182">
        <v>1193</v>
      </c>
      <c r="B698" s="555"/>
      <c r="C698" s="581"/>
      <c r="D698" s="700" t="s">
        <v>17138</v>
      </c>
      <c r="E698" s="166" t="s">
        <v>53</v>
      </c>
      <c r="F698" s="166" t="s">
        <v>1509</v>
      </c>
      <c r="G698" s="194" t="s">
        <v>9661</v>
      </c>
      <c r="H698" s="166" t="s">
        <v>9662</v>
      </c>
      <c r="I698" s="166" t="s">
        <v>9663</v>
      </c>
      <c r="K698" s="166" t="s">
        <v>219</v>
      </c>
      <c r="L698" s="166" t="s">
        <v>316</v>
      </c>
      <c r="M698" s="166" t="s">
        <v>221</v>
      </c>
      <c r="N698" s="166" t="s">
        <v>222</v>
      </c>
      <c r="O698" s="166" t="s">
        <v>317</v>
      </c>
      <c r="P698" s="166">
        <v>0</v>
      </c>
      <c r="Q698" s="186">
        <v>3</v>
      </c>
      <c r="R698" s="186">
        <v>6</v>
      </c>
      <c r="S698" s="168">
        <v>18</v>
      </c>
      <c r="T698" s="345">
        <v>2</v>
      </c>
      <c r="U698" s="346"/>
      <c r="V698" s="346">
        <v>0</v>
      </c>
      <c r="W698" s="340"/>
      <c r="X698" s="346">
        <v>0</v>
      </c>
      <c r="Y698" s="183"/>
      <c r="Z698" s="183"/>
      <c r="AA698" s="183"/>
      <c r="AB698" s="166" t="s">
        <v>1509</v>
      </c>
      <c r="AC698" s="166" t="s">
        <v>9664</v>
      </c>
      <c r="AD698" s="203" t="s">
        <v>9665</v>
      </c>
      <c r="AE698" s="166" t="s">
        <v>9633</v>
      </c>
      <c r="AF698" s="166" t="s">
        <v>9666</v>
      </c>
      <c r="AG698" s="171" t="s">
        <v>9667</v>
      </c>
      <c r="AH698" s="166" t="s">
        <v>4661</v>
      </c>
      <c r="AI698" s="166" t="s">
        <v>9664</v>
      </c>
      <c r="AJ698" s="165" t="s">
        <v>9665</v>
      </c>
      <c r="AK698" s="203" t="s">
        <v>790</v>
      </c>
      <c r="AL698" s="186">
        <v>0.76</v>
      </c>
      <c r="AM698" s="223">
        <v>127</v>
      </c>
      <c r="AN698" s="186">
        <v>0.26443835616438355</v>
      </c>
      <c r="AO698" s="186">
        <v>0</v>
      </c>
      <c r="AP698" s="187">
        <v>0.26443835616438355</v>
      </c>
      <c r="AQ698" s="186">
        <v>0.26443835616438355</v>
      </c>
      <c r="AR698" s="186">
        <v>0</v>
      </c>
      <c r="AS698" s="186">
        <v>0.26443835616438355</v>
      </c>
      <c r="AT698" s="186">
        <v>7.9331506849315065</v>
      </c>
      <c r="AU698" s="193" t="s">
        <v>231</v>
      </c>
      <c r="AV698" s="194"/>
      <c r="AW698" s="166" t="s">
        <v>325</v>
      </c>
      <c r="AX698" s="166" t="s">
        <v>1509</v>
      </c>
      <c r="AY698" s="195" t="s">
        <v>9668</v>
      </c>
      <c r="AZ698" s="166" t="s">
        <v>234</v>
      </c>
      <c r="BB698" s="196"/>
    </row>
    <row r="699" spans="1:55" s="519" customFormat="1" ht="25.5" customHeight="1" x14ac:dyDescent="0.25">
      <c r="A699" s="518">
        <v>1194</v>
      </c>
      <c r="B699" s="557" t="s">
        <v>17088</v>
      </c>
      <c r="C699" s="664" t="s">
        <v>17090</v>
      </c>
      <c r="D699" s="701">
        <v>2020</v>
      </c>
      <c r="E699" s="519" t="s">
        <v>53</v>
      </c>
      <c r="F699" s="519" t="s">
        <v>1509</v>
      </c>
      <c r="G699" s="530" t="s">
        <v>9669</v>
      </c>
      <c r="H699" s="519" t="s">
        <v>9670</v>
      </c>
      <c r="I699" s="519" t="s">
        <v>9671</v>
      </c>
      <c r="K699" s="519" t="s">
        <v>732</v>
      </c>
      <c r="L699" s="519">
        <v>0</v>
      </c>
      <c r="M699" s="519" t="s">
        <v>221</v>
      </c>
      <c r="N699" s="519" t="s">
        <v>222</v>
      </c>
      <c r="O699" s="573" t="s">
        <v>221</v>
      </c>
      <c r="P699" s="573" t="s">
        <v>222</v>
      </c>
      <c r="Q699" s="520">
        <v>4</v>
      </c>
      <c r="R699" s="520">
        <v>4</v>
      </c>
      <c r="S699" s="521">
        <v>16</v>
      </c>
      <c r="T699" s="613">
        <v>0</v>
      </c>
      <c r="U699" s="614"/>
      <c r="V699" s="614">
        <v>1</v>
      </c>
      <c r="W699" s="523"/>
      <c r="X699" s="614">
        <v>1</v>
      </c>
      <c r="Y699" s="524"/>
      <c r="Z699" s="524"/>
      <c r="AA699" s="524"/>
      <c r="AB699" s="519" t="s">
        <v>1509</v>
      </c>
      <c r="AC699" s="519" t="s">
        <v>9672</v>
      </c>
      <c r="AD699" s="608" t="s">
        <v>9673</v>
      </c>
      <c r="AE699" s="519" t="s">
        <v>9633</v>
      </c>
      <c r="AF699" s="519" t="s">
        <v>9674</v>
      </c>
      <c r="AG699" s="519" t="s">
        <v>9675</v>
      </c>
      <c r="AH699" s="519" t="s">
        <v>4661</v>
      </c>
      <c r="AI699" s="519" t="s">
        <v>9672</v>
      </c>
      <c r="AJ699" s="526" t="s">
        <v>9673</v>
      </c>
      <c r="AK699" s="608" t="s">
        <v>790</v>
      </c>
      <c r="AL699" s="520">
        <v>0.76</v>
      </c>
      <c r="AM699" s="650">
        <v>549</v>
      </c>
      <c r="AN699" s="520">
        <v>1.1431232876712329</v>
      </c>
      <c r="AO699" s="520">
        <v>0</v>
      </c>
      <c r="AP699" s="528">
        <v>1.1431232876712329</v>
      </c>
      <c r="AQ699" s="520">
        <v>1.1431232876712329</v>
      </c>
      <c r="AR699" s="520">
        <v>0</v>
      </c>
      <c r="AS699" s="520">
        <v>1.1431232876712329</v>
      </c>
      <c r="AT699" s="520">
        <v>34.293698630136987</v>
      </c>
      <c r="AU699" s="529" t="s">
        <v>231</v>
      </c>
      <c r="AV699" s="530" t="s">
        <v>431</v>
      </c>
      <c r="AW699" s="519" t="s">
        <v>325</v>
      </c>
      <c r="AX699" s="519" t="s">
        <v>1509</v>
      </c>
      <c r="AY699" s="531" t="s">
        <v>9676</v>
      </c>
      <c r="AZ699" s="519" t="s">
        <v>234</v>
      </c>
      <c r="BB699" s="533"/>
    </row>
    <row r="700" spans="1:55" s="166" customFormat="1" ht="15" customHeight="1" x14ac:dyDescent="0.25">
      <c r="A700" s="182">
        <v>1195</v>
      </c>
      <c r="B700" s="555"/>
      <c r="C700" s="581"/>
      <c r="D700" s="700" t="s">
        <v>17138</v>
      </c>
      <c r="E700" s="166" t="s">
        <v>53</v>
      </c>
      <c r="F700" s="166" t="s">
        <v>1509</v>
      </c>
      <c r="G700" s="194" t="s">
        <v>9677</v>
      </c>
      <c r="H700" s="166" t="s">
        <v>9678</v>
      </c>
      <c r="I700" s="166" t="s">
        <v>9679</v>
      </c>
      <c r="K700" s="166" t="s">
        <v>219</v>
      </c>
      <c r="L700" s="166" t="s">
        <v>316</v>
      </c>
      <c r="M700" s="166" t="s">
        <v>221</v>
      </c>
      <c r="N700" s="166" t="s">
        <v>7140</v>
      </c>
      <c r="O700" s="166" t="s">
        <v>317</v>
      </c>
      <c r="P700" s="166">
        <v>0</v>
      </c>
      <c r="Q700" s="186">
        <v>2.5</v>
      </c>
      <c r="R700" s="186">
        <v>1.2</v>
      </c>
      <c r="S700" s="168">
        <v>3</v>
      </c>
      <c r="T700" s="345">
        <v>2</v>
      </c>
      <c r="U700" s="346"/>
      <c r="V700" s="346">
        <v>0</v>
      </c>
      <c r="W700" s="340"/>
      <c r="X700" s="346">
        <v>0</v>
      </c>
      <c r="Y700" s="183"/>
      <c r="Z700" s="183"/>
      <c r="AA700" s="183"/>
      <c r="AB700" s="166" t="s">
        <v>1509</v>
      </c>
      <c r="AC700" s="166" t="s">
        <v>9680</v>
      </c>
      <c r="AD700" s="203" t="s">
        <v>9681</v>
      </c>
      <c r="AE700" s="166" t="s">
        <v>9633</v>
      </c>
      <c r="AF700" s="166" t="s">
        <v>9682</v>
      </c>
      <c r="AG700" s="166" t="s">
        <v>9683</v>
      </c>
      <c r="AH700" s="166" t="s">
        <v>4661</v>
      </c>
      <c r="AI700" s="166" t="s">
        <v>9680</v>
      </c>
      <c r="AJ700" s="165" t="s">
        <v>9681</v>
      </c>
      <c r="AK700" s="203" t="s">
        <v>790</v>
      </c>
      <c r="AL700" s="186">
        <v>0.76</v>
      </c>
      <c r="AM700" s="223">
        <v>55</v>
      </c>
      <c r="AN700" s="186">
        <v>5.7000000000000002E-2</v>
      </c>
      <c r="AO700" s="186">
        <v>0</v>
      </c>
      <c r="AP700" s="187">
        <v>5.7000000000000002E-2</v>
      </c>
      <c r="AQ700" s="186">
        <v>5.7000000000000002E-2</v>
      </c>
      <c r="AR700" s="186">
        <v>0</v>
      </c>
      <c r="AS700" s="186">
        <v>5.7000000000000002E-2</v>
      </c>
      <c r="AT700" s="186">
        <v>1.71</v>
      </c>
      <c r="AU700" s="193" t="s">
        <v>231</v>
      </c>
      <c r="AV700" s="194"/>
      <c r="AW700" s="166" t="s">
        <v>325</v>
      </c>
      <c r="AX700" s="166" t="s">
        <v>1509</v>
      </c>
      <c r="AY700" s="195" t="s">
        <v>9684</v>
      </c>
      <c r="AZ700" s="166" t="s">
        <v>234</v>
      </c>
      <c r="BB700" s="196"/>
    </row>
    <row r="701" spans="1:55" s="166" customFormat="1" ht="15" customHeight="1" x14ac:dyDescent="0.25">
      <c r="A701" s="182">
        <v>1196</v>
      </c>
      <c r="B701" s="555"/>
      <c r="C701" s="581"/>
      <c r="D701" s="700" t="s">
        <v>17138</v>
      </c>
      <c r="E701" s="166" t="s">
        <v>53</v>
      </c>
      <c r="F701" s="166" t="s">
        <v>1509</v>
      </c>
      <c r="G701" s="194" t="s">
        <v>9685</v>
      </c>
      <c r="H701" s="166" t="s">
        <v>9686</v>
      </c>
      <c r="I701" s="166" t="s">
        <v>9687</v>
      </c>
      <c r="K701" s="166" t="s">
        <v>219</v>
      </c>
      <c r="L701" s="166" t="s">
        <v>316</v>
      </c>
      <c r="M701" s="166" t="s">
        <v>221</v>
      </c>
      <c r="N701" s="166" t="s">
        <v>484</v>
      </c>
      <c r="O701" s="166" t="s">
        <v>317</v>
      </c>
      <c r="P701" s="166">
        <v>0</v>
      </c>
      <c r="Q701" s="186">
        <v>14</v>
      </c>
      <c r="R701" s="186">
        <v>10</v>
      </c>
      <c r="S701" s="168">
        <v>140</v>
      </c>
      <c r="T701" s="345">
        <v>4</v>
      </c>
      <c r="U701" s="346"/>
      <c r="V701" s="346">
        <v>0</v>
      </c>
      <c r="W701" s="340"/>
      <c r="X701" s="346">
        <v>0</v>
      </c>
      <c r="Y701" s="183"/>
      <c r="Z701" s="183"/>
      <c r="AA701" s="183"/>
      <c r="AB701" s="166" t="s">
        <v>1509</v>
      </c>
      <c r="AC701" s="166" t="s">
        <v>9688</v>
      </c>
      <c r="AD701" s="203" t="s">
        <v>9689</v>
      </c>
      <c r="AE701" s="166" t="s">
        <v>9633</v>
      </c>
      <c r="AF701" s="166" t="s">
        <v>9690</v>
      </c>
      <c r="AH701" s="166" t="s">
        <v>4661</v>
      </c>
      <c r="AI701" s="166" t="s">
        <v>9688</v>
      </c>
      <c r="AJ701" s="165" t="s">
        <v>9689</v>
      </c>
      <c r="AK701" s="203" t="s">
        <v>790</v>
      </c>
      <c r="AL701" s="186">
        <v>0.76</v>
      </c>
      <c r="AM701" s="223">
        <v>489</v>
      </c>
      <c r="AN701" s="186">
        <v>1.0181917808219179</v>
      </c>
      <c r="AO701" s="186">
        <v>0</v>
      </c>
      <c r="AP701" s="187">
        <v>1.0181917808219179</v>
      </c>
      <c r="AQ701" s="186">
        <v>1.0181917808219179</v>
      </c>
      <c r="AR701" s="186">
        <v>0</v>
      </c>
      <c r="AS701" s="186">
        <v>1.0181917808219179</v>
      </c>
      <c r="AT701" s="186">
        <v>30.545753424657537</v>
      </c>
      <c r="AU701" s="193" t="s">
        <v>231</v>
      </c>
      <c r="AV701" s="194"/>
      <c r="AW701" s="166" t="s">
        <v>325</v>
      </c>
      <c r="AX701" s="166" t="s">
        <v>1509</v>
      </c>
      <c r="AY701" s="195" t="s">
        <v>9691</v>
      </c>
      <c r="AZ701" s="166" t="s">
        <v>234</v>
      </c>
      <c r="BB701" s="196"/>
    </row>
    <row r="702" spans="1:55" s="166" customFormat="1" ht="15" customHeight="1" x14ac:dyDescent="0.25">
      <c r="A702" s="182">
        <v>1197</v>
      </c>
      <c r="B702" s="555"/>
      <c r="C702" s="581"/>
      <c r="D702" s="700" t="s">
        <v>17138</v>
      </c>
      <c r="E702" s="166" t="s">
        <v>53</v>
      </c>
      <c r="F702" s="166" t="s">
        <v>1509</v>
      </c>
      <c r="G702" s="194" t="s">
        <v>9692</v>
      </c>
      <c r="H702" s="166" t="s">
        <v>9693</v>
      </c>
      <c r="I702" s="166" t="s">
        <v>9694</v>
      </c>
      <c r="K702" s="166" t="s">
        <v>219</v>
      </c>
      <c r="L702" s="166" t="s">
        <v>316</v>
      </c>
      <c r="M702" s="166" t="s">
        <v>317</v>
      </c>
      <c r="N702" s="166">
        <v>0</v>
      </c>
      <c r="O702" s="166" t="s">
        <v>317</v>
      </c>
      <c r="P702" s="166">
        <v>0</v>
      </c>
      <c r="Q702" s="186">
        <v>10</v>
      </c>
      <c r="R702" s="186">
        <v>1.5</v>
      </c>
      <c r="S702" s="168">
        <v>15</v>
      </c>
      <c r="T702" s="345">
        <v>4</v>
      </c>
      <c r="U702" s="346"/>
      <c r="V702" s="346">
        <v>0</v>
      </c>
      <c r="W702" s="340"/>
      <c r="X702" s="346">
        <v>0</v>
      </c>
      <c r="Y702" s="183"/>
      <c r="Z702" s="183"/>
      <c r="AA702" s="183"/>
      <c r="AB702" s="166" t="s">
        <v>1509</v>
      </c>
      <c r="AC702" s="166" t="s">
        <v>9695</v>
      </c>
      <c r="AD702" s="203" t="s">
        <v>9696</v>
      </c>
      <c r="AE702" s="166" t="s">
        <v>9633</v>
      </c>
      <c r="AF702" s="166" t="s">
        <v>9697</v>
      </c>
      <c r="AH702" s="166" t="s">
        <v>4661</v>
      </c>
      <c r="AI702" s="166" t="s">
        <v>9695</v>
      </c>
      <c r="AJ702" s="165" t="s">
        <v>9696</v>
      </c>
      <c r="AK702" s="203" t="s">
        <v>790</v>
      </c>
      <c r="AL702" s="186">
        <v>0.76</v>
      </c>
      <c r="AM702" s="223">
        <v>61</v>
      </c>
      <c r="AN702" s="186">
        <v>0.12701369863013698</v>
      </c>
      <c r="AO702" s="186">
        <v>0</v>
      </c>
      <c r="AP702" s="187">
        <v>0.12701369863013698</v>
      </c>
      <c r="AQ702" s="186">
        <v>0.12701369863013698</v>
      </c>
      <c r="AR702" s="186">
        <v>0</v>
      </c>
      <c r="AS702" s="186">
        <v>0.12701369863013698</v>
      </c>
      <c r="AT702" s="186">
        <v>3.8104109589041095</v>
      </c>
      <c r="AU702" s="193" t="s">
        <v>231</v>
      </c>
      <c r="AV702" s="194"/>
      <c r="AW702" s="166" t="s">
        <v>325</v>
      </c>
      <c r="AX702" s="166" t="s">
        <v>1509</v>
      </c>
      <c r="AY702" s="195" t="s">
        <v>9698</v>
      </c>
      <c r="AZ702" s="166" t="s">
        <v>234</v>
      </c>
      <c r="BB702" s="196"/>
    </row>
    <row r="703" spans="1:55" s="166" customFormat="1" ht="15" customHeight="1" x14ac:dyDescent="0.25">
      <c r="A703" s="182">
        <v>1198</v>
      </c>
      <c r="B703" s="555"/>
      <c r="C703" s="581"/>
      <c r="D703" s="700" t="s">
        <v>17138</v>
      </c>
      <c r="E703" s="166" t="s">
        <v>53</v>
      </c>
      <c r="F703" s="166" t="s">
        <v>1509</v>
      </c>
      <c r="G703" s="194" t="s">
        <v>9699</v>
      </c>
      <c r="H703" s="166" t="s">
        <v>9700</v>
      </c>
      <c r="I703" s="166" t="s">
        <v>9701</v>
      </c>
      <c r="K703" s="166" t="s">
        <v>219</v>
      </c>
      <c r="L703" s="166" t="s">
        <v>316</v>
      </c>
      <c r="M703" s="166" t="s">
        <v>221</v>
      </c>
      <c r="N703" s="166" t="s">
        <v>222</v>
      </c>
      <c r="O703" s="166" t="s">
        <v>317</v>
      </c>
      <c r="P703" s="166">
        <v>0</v>
      </c>
      <c r="Q703" s="186">
        <v>16</v>
      </c>
      <c r="R703" s="186">
        <v>1.5</v>
      </c>
      <c r="S703" s="168">
        <v>24</v>
      </c>
      <c r="T703" s="345">
        <v>2</v>
      </c>
      <c r="U703" s="346"/>
      <c r="V703" s="346">
        <v>0</v>
      </c>
      <c r="W703" s="340"/>
      <c r="X703" s="346">
        <v>0</v>
      </c>
      <c r="Y703" s="183"/>
      <c r="Z703" s="183"/>
      <c r="AA703" s="183"/>
      <c r="AB703" s="166" t="s">
        <v>1509</v>
      </c>
      <c r="AC703" s="166" t="s">
        <v>9702</v>
      </c>
      <c r="AD703" s="203" t="s">
        <v>9703</v>
      </c>
      <c r="AE703" s="166" t="s">
        <v>9633</v>
      </c>
      <c r="AF703" s="166" t="s">
        <v>9697</v>
      </c>
      <c r="AH703" s="166" t="s">
        <v>4661</v>
      </c>
      <c r="AI703" s="166" t="s">
        <v>9702</v>
      </c>
      <c r="AJ703" s="165" t="s">
        <v>9703</v>
      </c>
      <c r="AK703" s="203" t="s">
        <v>790</v>
      </c>
      <c r="AL703" s="186">
        <v>0.76</v>
      </c>
      <c r="AM703" s="223">
        <v>90</v>
      </c>
      <c r="AN703" s="186">
        <v>0.1873972602739726</v>
      </c>
      <c r="AO703" s="186">
        <v>0</v>
      </c>
      <c r="AP703" s="187">
        <v>0.1873972602739726</v>
      </c>
      <c r="AQ703" s="186">
        <v>0.1873972602739726</v>
      </c>
      <c r="AR703" s="186">
        <v>0</v>
      </c>
      <c r="AS703" s="186">
        <v>0.1873972602739726</v>
      </c>
      <c r="AT703" s="186">
        <v>5.6219178082191785</v>
      </c>
      <c r="AU703" s="193" t="s">
        <v>231</v>
      </c>
      <c r="AV703" s="194"/>
      <c r="AW703" s="166" t="s">
        <v>325</v>
      </c>
      <c r="AX703" s="166" t="s">
        <v>1509</v>
      </c>
      <c r="AY703" s="195" t="s">
        <v>9704</v>
      </c>
      <c r="AZ703" s="166" t="s">
        <v>234</v>
      </c>
      <c r="BB703" s="196"/>
    </row>
    <row r="704" spans="1:55" s="166" customFormat="1" ht="15" customHeight="1" x14ac:dyDescent="0.25">
      <c r="A704" s="182">
        <v>1199</v>
      </c>
      <c r="B704" s="555"/>
      <c r="C704" s="581"/>
      <c r="D704" s="700" t="s">
        <v>17138</v>
      </c>
      <c r="E704" s="166" t="s">
        <v>53</v>
      </c>
      <c r="F704" s="166" t="s">
        <v>1509</v>
      </c>
      <c r="G704" s="194" t="s">
        <v>9705</v>
      </c>
      <c r="H704" s="166" t="s">
        <v>9706</v>
      </c>
      <c r="I704" s="166" t="s">
        <v>9707</v>
      </c>
      <c r="K704" s="166" t="s">
        <v>219</v>
      </c>
      <c r="L704" s="166" t="s">
        <v>316</v>
      </c>
      <c r="M704" s="166" t="s">
        <v>221</v>
      </c>
      <c r="N704" s="166" t="s">
        <v>484</v>
      </c>
      <c r="O704" s="166" t="s">
        <v>317</v>
      </c>
      <c r="P704" s="166">
        <v>0</v>
      </c>
      <c r="Q704" s="186">
        <v>5</v>
      </c>
      <c r="R704" s="186">
        <v>5</v>
      </c>
      <c r="S704" s="168">
        <v>25</v>
      </c>
      <c r="T704" s="345">
        <v>2</v>
      </c>
      <c r="U704" s="346"/>
      <c r="V704" s="346">
        <v>0</v>
      </c>
      <c r="W704" s="340"/>
      <c r="X704" s="346">
        <v>0</v>
      </c>
      <c r="Y704" s="183"/>
      <c r="Z704" s="183"/>
      <c r="AA704" s="183"/>
      <c r="AB704" s="166" t="s">
        <v>1509</v>
      </c>
      <c r="AC704" s="166" t="s">
        <v>9708</v>
      </c>
      <c r="AD704" s="203" t="s">
        <v>9709</v>
      </c>
      <c r="AE704" s="166" t="s">
        <v>9633</v>
      </c>
      <c r="AF704" s="166" t="s">
        <v>9710</v>
      </c>
      <c r="AG704" s="171" t="s">
        <v>9711</v>
      </c>
      <c r="AH704" s="166" t="s">
        <v>4661</v>
      </c>
      <c r="AI704" s="166" t="s">
        <v>9708</v>
      </c>
      <c r="AJ704" s="165" t="s">
        <v>9709</v>
      </c>
      <c r="AK704" s="203" t="s">
        <v>790</v>
      </c>
      <c r="AL704" s="186">
        <v>0.76</v>
      </c>
      <c r="AM704" s="223">
        <v>64</v>
      </c>
      <c r="AN704" s="186">
        <v>0.11800000000000001</v>
      </c>
      <c r="AO704" s="186">
        <v>0</v>
      </c>
      <c r="AP704" s="187">
        <v>0.11800000000000001</v>
      </c>
      <c r="AQ704" s="186">
        <v>0.11800000000000001</v>
      </c>
      <c r="AR704" s="186">
        <v>0</v>
      </c>
      <c r="AS704" s="186">
        <v>0.11800000000000001</v>
      </c>
      <c r="AT704" s="186">
        <v>3.54</v>
      </c>
      <c r="AU704" s="193" t="s">
        <v>231</v>
      </c>
      <c r="AV704" s="194"/>
      <c r="AW704" s="166" t="s">
        <v>325</v>
      </c>
      <c r="AX704" s="166" t="s">
        <v>1509</v>
      </c>
      <c r="AY704" s="195" t="s">
        <v>9712</v>
      </c>
      <c r="AZ704" s="166" t="s">
        <v>234</v>
      </c>
      <c r="BB704" s="196"/>
    </row>
    <row r="705" spans="1:54" s="519" customFormat="1" ht="23.25" customHeight="1" x14ac:dyDescent="0.25">
      <c r="A705" s="518">
        <v>1200</v>
      </c>
      <c r="B705" s="557" t="s">
        <v>17088</v>
      </c>
      <c r="C705" s="664" t="s">
        <v>17090</v>
      </c>
      <c r="D705" s="701">
        <v>2020</v>
      </c>
      <c r="E705" s="519" t="s">
        <v>53</v>
      </c>
      <c r="F705" s="519" t="s">
        <v>1509</v>
      </c>
      <c r="G705" s="530" t="s">
        <v>9713</v>
      </c>
      <c r="H705" s="519" t="s">
        <v>9714</v>
      </c>
      <c r="I705" s="519" t="s">
        <v>9715</v>
      </c>
      <c r="K705" s="519" t="s">
        <v>732</v>
      </c>
      <c r="L705" s="519">
        <v>0</v>
      </c>
      <c r="M705" s="519" t="s">
        <v>221</v>
      </c>
      <c r="N705" s="610" t="s">
        <v>222</v>
      </c>
      <c r="O705" s="519" t="s">
        <v>221</v>
      </c>
      <c r="P705" s="610" t="s">
        <v>222</v>
      </c>
      <c r="Q705" s="520">
        <v>5</v>
      </c>
      <c r="R705" s="520">
        <v>2</v>
      </c>
      <c r="S705" s="521">
        <v>10</v>
      </c>
      <c r="T705" s="613"/>
      <c r="U705" s="614"/>
      <c r="V705" s="614">
        <v>0</v>
      </c>
      <c r="W705" s="523"/>
      <c r="X705" s="614">
        <v>1</v>
      </c>
      <c r="Y705" s="524"/>
      <c r="Z705" s="524"/>
      <c r="AA705" s="524"/>
      <c r="AB705" s="519" t="s">
        <v>1509</v>
      </c>
      <c r="AC705" s="519" t="s">
        <v>9716</v>
      </c>
      <c r="AD705" s="608" t="s">
        <v>9717</v>
      </c>
      <c r="AE705" s="519" t="s">
        <v>9633</v>
      </c>
      <c r="AF705" s="519" t="s">
        <v>9718</v>
      </c>
      <c r="AG705" s="519" t="s">
        <v>9675</v>
      </c>
      <c r="AH705" s="519" t="s">
        <v>4661</v>
      </c>
      <c r="AI705" s="519" t="s">
        <v>9716</v>
      </c>
      <c r="AJ705" s="526" t="s">
        <v>9717</v>
      </c>
      <c r="AK705" s="608" t="s">
        <v>790</v>
      </c>
      <c r="AL705" s="520">
        <v>0.76</v>
      </c>
      <c r="AM705" s="650">
        <v>343</v>
      </c>
      <c r="AN705" s="520">
        <v>0.71419178082191781</v>
      </c>
      <c r="AO705" s="520">
        <v>0</v>
      </c>
      <c r="AP705" s="528">
        <v>0.71419178082191781</v>
      </c>
      <c r="AQ705" s="520">
        <v>0.71419178082191781</v>
      </c>
      <c r="AR705" s="520">
        <v>0</v>
      </c>
      <c r="AS705" s="520">
        <v>0.71419178082191781</v>
      </c>
      <c r="AT705" s="520">
        <v>21.425753424657536</v>
      </c>
      <c r="AU705" s="529" t="s">
        <v>231</v>
      </c>
      <c r="AV705" s="530" t="s">
        <v>431</v>
      </c>
      <c r="AW705" s="519" t="s">
        <v>325</v>
      </c>
      <c r="AX705" s="519" t="s">
        <v>1509</v>
      </c>
      <c r="AY705" s="531" t="s">
        <v>9719</v>
      </c>
      <c r="AZ705" s="519" t="s">
        <v>234</v>
      </c>
      <c r="BB705" s="533"/>
    </row>
    <row r="706" spans="1:54" s="166" customFormat="1" ht="15" customHeight="1" x14ac:dyDescent="0.25">
      <c r="A706" s="182">
        <v>1201</v>
      </c>
      <c r="B706" s="555"/>
      <c r="C706" s="581"/>
      <c r="D706" s="700" t="s">
        <v>17141</v>
      </c>
      <c r="E706" s="166" t="s">
        <v>53</v>
      </c>
      <c r="F706" s="166" t="s">
        <v>1509</v>
      </c>
      <c r="G706" s="194" t="s">
        <v>16553</v>
      </c>
      <c r="H706" s="166" t="s">
        <v>16554</v>
      </c>
      <c r="I706" s="166" t="s">
        <v>16555</v>
      </c>
      <c r="K706" s="166" t="s">
        <v>219</v>
      </c>
      <c r="L706" s="166" t="s">
        <v>316</v>
      </c>
      <c r="M706" s="166" t="s">
        <v>221</v>
      </c>
      <c r="N706" s="166" t="s">
        <v>16556</v>
      </c>
      <c r="O706" s="166" t="s">
        <v>221</v>
      </c>
      <c r="P706" s="166" t="s">
        <v>9103</v>
      </c>
      <c r="Q706" s="186">
        <v>5.8</v>
      </c>
      <c r="R706" s="186">
        <v>2.1</v>
      </c>
      <c r="S706" s="168">
        <v>12.18</v>
      </c>
      <c r="T706" s="345">
        <v>3</v>
      </c>
      <c r="U706" s="346"/>
      <c r="V706" s="346">
        <v>0</v>
      </c>
      <c r="W706" s="340"/>
      <c r="X706" s="346">
        <v>1</v>
      </c>
      <c r="Y706" s="183"/>
      <c r="Z706" s="183"/>
      <c r="AA706" s="183"/>
      <c r="AB706" s="166" t="s">
        <v>1509</v>
      </c>
      <c r="AC706" s="166" t="s">
        <v>9720</v>
      </c>
      <c r="AD706" s="203" t="s">
        <v>16557</v>
      </c>
      <c r="AE706" s="166" t="s">
        <v>9633</v>
      </c>
      <c r="AF706" s="166" t="s">
        <v>16560</v>
      </c>
      <c r="AG706" s="335" t="s">
        <v>16558</v>
      </c>
      <c r="AH706" s="166" t="s">
        <v>4661</v>
      </c>
      <c r="AI706" s="166" t="s">
        <v>9720</v>
      </c>
      <c r="AJ706" s="165" t="s">
        <v>16557</v>
      </c>
      <c r="AK706" s="203" t="s">
        <v>790</v>
      </c>
      <c r="AL706" s="186">
        <v>0.76</v>
      </c>
      <c r="AM706" s="223">
        <v>125</v>
      </c>
      <c r="AN706" s="167">
        <v>0.26027397260273971</v>
      </c>
      <c r="AO706" s="186">
        <v>0</v>
      </c>
      <c r="AP706" s="187">
        <v>0.26027397260273971</v>
      </c>
      <c r="AQ706" s="167">
        <v>0.26027397260273971</v>
      </c>
      <c r="AR706" s="186">
        <v>0</v>
      </c>
      <c r="AS706" s="167">
        <v>0.26027397260273971</v>
      </c>
      <c r="AT706" s="186">
        <v>7.808219178082191</v>
      </c>
      <c r="AU706" s="193" t="s">
        <v>231</v>
      </c>
      <c r="AV706" s="194" t="s">
        <v>114</v>
      </c>
      <c r="AW706" s="166" t="s">
        <v>325</v>
      </c>
      <c r="AX706" s="166" t="s">
        <v>1509</v>
      </c>
      <c r="AY706" s="195" t="s">
        <v>9721</v>
      </c>
      <c r="AZ706" s="166" t="s">
        <v>234</v>
      </c>
      <c r="BA706" s="327" t="s">
        <v>16559</v>
      </c>
      <c r="BB706" s="196"/>
    </row>
    <row r="707" spans="1:54" s="166" customFormat="1" ht="15" customHeight="1" x14ac:dyDescent="0.25">
      <c r="A707" s="182">
        <v>1202</v>
      </c>
      <c r="B707" s="555"/>
      <c r="C707" s="581"/>
      <c r="D707" s="700" t="s">
        <v>17139</v>
      </c>
      <c r="E707" s="166" t="s">
        <v>53</v>
      </c>
      <c r="F707" s="166" t="s">
        <v>1509</v>
      </c>
      <c r="G707" s="194" t="s">
        <v>9722</v>
      </c>
      <c r="H707" s="166" t="s">
        <v>9723</v>
      </c>
      <c r="I707" s="166" t="s">
        <v>9724</v>
      </c>
      <c r="K707" s="166" t="s">
        <v>219</v>
      </c>
      <c r="L707" s="166" t="s">
        <v>316</v>
      </c>
      <c r="M707" s="166" t="s">
        <v>317</v>
      </c>
      <c r="N707" s="166">
        <v>0</v>
      </c>
      <c r="O707" s="166" t="s">
        <v>317</v>
      </c>
      <c r="P707" s="166">
        <v>0</v>
      </c>
      <c r="Q707" s="186">
        <v>9</v>
      </c>
      <c r="R707" s="186">
        <v>1.5</v>
      </c>
      <c r="S707" s="168">
        <v>13.5</v>
      </c>
      <c r="T707" s="345"/>
      <c r="U707" s="346" t="s">
        <v>9725</v>
      </c>
      <c r="V707" s="346">
        <v>1</v>
      </c>
      <c r="W707" s="340"/>
      <c r="X707" s="346">
        <v>0</v>
      </c>
      <c r="Y707" s="183"/>
      <c r="Z707" s="183"/>
      <c r="AA707" s="183"/>
      <c r="AB707" s="166" t="s">
        <v>1509</v>
      </c>
      <c r="AC707" s="166" t="s">
        <v>9726</v>
      </c>
      <c r="AD707" s="203" t="s">
        <v>9727</v>
      </c>
      <c r="AE707" s="166" t="s">
        <v>9633</v>
      </c>
      <c r="AF707" s="166" t="s">
        <v>9728</v>
      </c>
      <c r="AH707" s="166" t="s">
        <v>4661</v>
      </c>
      <c r="AI707" s="166" t="s">
        <v>9726</v>
      </c>
      <c r="AJ707" s="165" t="s">
        <v>9727</v>
      </c>
      <c r="AK707" s="203" t="s">
        <v>790</v>
      </c>
      <c r="AL707" s="186">
        <v>0.76</v>
      </c>
      <c r="AM707" s="223">
        <v>78</v>
      </c>
      <c r="AN707" s="186">
        <v>0.16241095890410959</v>
      </c>
      <c r="AO707" s="186">
        <v>0</v>
      </c>
      <c r="AP707" s="187">
        <v>0.16241095890410959</v>
      </c>
      <c r="AQ707" s="186">
        <v>0.16241095890410959</v>
      </c>
      <c r="AR707" s="186">
        <v>0</v>
      </c>
      <c r="AS707" s="186">
        <v>0.16241095890410959</v>
      </c>
      <c r="AT707" s="186">
        <v>4.872328767123288</v>
      </c>
      <c r="AU707" s="193" t="s">
        <v>231</v>
      </c>
      <c r="AV707" s="194"/>
      <c r="AW707" s="166" t="s">
        <v>325</v>
      </c>
      <c r="AX707" s="166" t="s">
        <v>1509</v>
      </c>
      <c r="AY707" s="195" t="s">
        <v>9729</v>
      </c>
      <c r="AZ707" s="166" t="s">
        <v>234</v>
      </c>
      <c r="BB707" s="196"/>
    </row>
    <row r="708" spans="1:54" s="166" customFormat="1" ht="15" customHeight="1" x14ac:dyDescent="0.25">
      <c r="A708" s="182">
        <v>1203</v>
      </c>
      <c r="B708" s="555"/>
      <c r="C708" s="581"/>
      <c r="D708" s="700" t="s">
        <v>17139</v>
      </c>
      <c r="E708" s="166" t="s">
        <v>53</v>
      </c>
      <c r="F708" s="166" t="s">
        <v>1509</v>
      </c>
      <c r="G708" s="194" t="s">
        <v>17101</v>
      </c>
      <c r="H708" s="166" t="s">
        <v>9730</v>
      </c>
      <c r="I708" s="166" t="s">
        <v>9731</v>
      </c>
      <c r="K708" s="166" t="s">
        <v>219</v>
      </c>
      <c r="L708" s="166" t="s">
        <v>316</v>
      </c>
      <c r="M708" s="166" t="s">
        <v>221</v>
      </c>
      <c r="N708" s="166" t="s">
        <v>222</v>
      </c>
      <c r="O708" s="166" t="s">
        <v>317</v>
      </c>
      <c r="P708" s="166">
        <v>0</v>
      </c>
      <c r="Q708" s="186">
        <v>6</v>
      </c>
      <c r="R708" s="186">
        <v>2</v>
      </c>
      <c r="S708" s="168">
        <v>12</v>
      </c>
      <c r="T708" s="345">
        <v>0</v>
      </c>
      <c r="U708" s="346"/>
      <c r="V708" s="346">
        <v>0</v>
      </c>
      <c r="W708" s="340"/>
      <c r="X708" s="346">
        <v>1</v>
      </c>
      <c r="Y708" s="183"/>
      <c r="Z708" s="183"/>
      <c r="AA708" s="183"/>
      <c r="AB708" s="166" t="s">
        <v>1509</v>
      </c>
      <c r="AC708" s="166" t="s">
        <v>9732</v>
      </c>
      <c r="AD708" s="203" t="s">
        <v>9733</v>
      </c>
      <c r="AE708" s="166" t="s">
        <v>9633</v>
      </c>
      <c r="AF708" s="166" t="s">
        <v>9734</v>
      </c>
      <c r="AG708" s="166" t="s">
        <v>9735</v>
      </c>
      <c r="AH708" s="166" t="s">
        <v>4661</v>
      </c>
      <c r="AI708" s="166" t="s">
        <v>9732</v>
      </c>
      <c r="AJ708" s="165" t="s">
        <v>9733</v>
      </c>
      <c r="AK708" s="203" t="s">
        <v>790</v>
      </c>
      <c r="AL708" s="186">
        <v>0.76</v>
      </c>
      <c r="AM708" s="223">
        <v>194</v>
      </c>
      <c r="AN708" s="186">
        <v>0.40394520547945206</v>
      </c>
      <c r="AO708" s="186">
        <v>0</v>
      </c>
      <c r="AP708" s="187">
        <v>0.40394520547945206</v>
      </c>
      <c r="AQ708" s="186">
        <v>0.40394520547945206</v>
      </c>
      <c r="AR708" s="186">
        <v>0</v>
      </c>
      <c r="AS708" s="186">
        <v>0.40394520547945206</v>
      </c>
      <c r="AT708" s="186">
        <v>12.118356164383561</v>
      </c>
      <c r="AU708" s="193" t="s">
        <v>231</v>
      </c>
      <c r="AV708" s="194"/>
      <c r="AW708" s="166" t="s">
        <v>325</v>
      </c>
      <c r="AX708" s="166" t="s">
        <v>1509</v>
      </c>
      <c r="AY708" s="195" t="s">
        <v>9736</v>
      </c>
      <c r="AZ708" s="166" t="s">
        <v>234</v>
      </c>
      <c r="BB708" s="196"/>
    </row>
    <row r="709" spans="1:54" s="166" customFormat="1" ht="15" customHeight="1" x14ac:dyDescent="0.25">
      <c r="A709" s="182">
        <v>1204</v>
      </c>
      <c r="B709" s="555"/>
      <c r="C709" s="581"/>
      <c r="D709" s="700" t="s">
        <v>17138</v>
      </c>
      <c r="E709" s="166" t="s">
        <v>53</v>
      </c>
      <c r="F709" s="166" t="s">
        <v>1509</v>
      </c>
      <c r="G709" s="194" t="s">
        <v>9737</v>
      </c>
      <c r="H709" s="166" t="s">
        <v>9738</v>
      </c>
      <c r="I709" s="166" t="s">
        <v>9739</v>
      </c>
      <c r="K709" s="166" t="s">
        <v>219</v>
      </c>
      <c r="L709" s="166" t="s">
        <v>316</v>
      </c>
      <c r="M709" s="166" t="s">
        <v>221</v>
      </c>
      <c r="N709" s="166" t="s">
        <v>484</v>
      </c>
      <c r="O709" s="166" t="s">
        <v>317</v>
      </c>
      <c r="P709" s="166">
        <v>0</v>
      </c>
      <c r="Q709" s="186">
        <v>10</v>
      </c>
      <c r="R709" s="186">
        <v>10</v>
      </c>
      <c r="S709" s="168">
        <v>100</v>
      </c>
      <c r="T709" s="345">
        <v>2</v>
      </c>
      <c r="U709" s="346"/>
      <c r="V709" s="346">
        <v>0</v>
      </c>
      <c r="W709" s="340"/>
      <c r="X709" s="346">
        <v>0</v>
      </c>
      <c r="Y709" s="183"/>
      <c r="Z709" s="183"/>
      <c r="AA709" s="183"/>
      <c r="AB709" s="166" t="s">
        <v>1509</v>
      </c>
      <c r="AC709" s="166" t="s">
        <v>9740</v>
      </c>
      <c r="AD709" s="203" t="s">
        <v>9741</v>
      </c>
      <c r="AE709" s="166" t="s">
        <v>9633</v>
      </c>
      <c r="AF709" s="166" t="s">
        <v>9742</v>
      </c>
      <c r="AH709" s="166" t="s">
        <v>4661</v>
      </c>
      <c r="AI709" s="166" t="s">
        <v>9740</v>
      </c>
      <c r="AJ709" s="165" t="s">
        <v>9741</v>
      </c>
      <c r="AK709" s="203" t="s">
        <v>790</v>
      </c>
      <c r="AL709" s="186">
        <v>0.76</v>
      </c>
      <c r="AM709" s="223">
        <v>92</v>
      </c>
      <c r="AN709" s="186">
        <v>0.19156164383561644</v>
      </c>
      <c r="AO709" s="186">
        <v>0</v>
      </c>
      <c r="AP709" s="187">
        <v>0.19156164383561644</v>
      </c>
      <c r="AQ709" s="186">
        <v>0.19156164383561644</v>
      </c>
      <c r="AR709" s="186">
        <v>0</v>
      </c>
      <c r="AS709" s="186">
        <v>0.19156164383561644</v>
      </c>
      <c r="AT709" s="186">
        <v>5.7468493150684932</v>
      </c>
      <c r="AU709" s="193" t="s">
        <v>231</v>
      </c>
      <c r="AV709" s="194"/>
      <c r="AW709" s="166" t="s">
        <v>325</v>
      </c>
      <c r="AX709" s="166" t="s">
        <v>1509</v>
      </c>
      <c r="AY709" s="195" t="s">
        <v>9743</v>
      </c>
      <c r="AZ709" s="166" t="s">
        <v>234</v>
      </c>
      <c r="BB709" s="196"/>
    </row>
    <row r="710" spans="1:54" s="166" customFormat="1" ht="15" customHeight="1" x14ac:dyDescent="0.25">
      <c r="A710" s="182">
        <v>1205</v>
      </c>
      <c r="B710" s="555"/>
      <c r="C710" s="581"/>
      <c r="D710" s="700" t="s">
        <v>17139</v>
      </c>
      <c r="E710" s="166" t="s">
        <v>53</v>
      </c>
      <c r="F710" s="166" t="s">
        <v>1509</v>
      </c>
      <c r="G710" s="194" t="s">
        <v>9744</v>
      </c>
      <c r="H710" s="166" t="s">
        <v>9745</v>
      </c>
      <c r="I710" s="166" t="s">
        <v>9746</v>
      </c>
      <c r="K710" s="166" t="s">
        <v>219</v>
      </c>
      <c r="L710" s="166" t="s">
        <v>316</v>
      </c>
      <c r="M710" s="166" t="s">
        <v>221</v>
      </c>
      <c r="N710" s="166" t="s">
        <v>484</v>
      </c>
      <c r="O710" s="166" t="s">
        <v>317</v>
      </c>
      <c r="P710" s="166">
        <v>0</v>
      </c>
      <c r="Q710" s="186">
        <v>15</v>
      </c>
      <c r="R710" s="186">
        <v>15</v>
      </c>
      <c r="S710" s="168">
        <v>225</v>
      </c>
      <c r="T710" s="345">
        <v>2</v>
      </c>
      <c r="U710" s="346"/>
      <c r="V710" s="346">
        <v>0</v>
      </c>
      <c r="W710" s="340"/>
      <c r="X710" s="346">
        <v>0</v>
      </c>
      <c r="Y710" s="183"/>
      <c r="Z710" s="183"/>
      <c r="AA710" s="183"/>
      <c r="AB710" s="166" t="s">
        <v>1509</v>
      </c>
      <c r="AC710" s="166" t="s">
        <v>9747</v>
      </c>
      <c r="AD710" s="203" t="s">
        <v>9748</v>
      </c>
      <c r="AE710" s="166" t="s">
        <v>9633</v>
      </c>
      <c r="AF710" s="166" t="s">
        <v>9749</v>
      </c>
      <c r="AG710" s="166" t="s">
        <v>9750</v>
      </c>
      <c r="AH710" s="166" t="s">
        <v>4661</v>
      </c>
      <c r="AI710" s="166" t="s">
        <v>9747</v>
      </c>
      <c r="AJ710" s="165" t="s">
        <v>9748</v>
      </c>
      <c r="AK710" s="203" t="s">
        <v>790</v>
      </c>
      <c r="AL710" s="186">
        <v>0.76</v>
      </c>
      <c r="AM710" s="223">
        <v>421</v>
      </c>
      <c r="AN710" s="186">
        <v>0.87660273972602731</v>
      </c>
      <c r="AO710" s="186">
        <v>0</v>
      </c>
      <c r="AP710" s="187">
        <v>0.87660273972602731</v>
      </c>
      <c r="AQ710" s="186">
        <v>0.87660273972602731</v>
      </c>
      <c r="AR710" s="186">
        <v>0</v>
      </c>
      <c r="AS710" s="186">
        <v>0.87660273972602731</v>
      </c>
      <c r="AT710" s="186">
        <v>26.298082191780818</v>
      </c>
      <c r="AU710" s="193" t="s">
        <v>231</v>
      </c>
      <c r="AV710" s="194"/>
      <c r="AW710" s="166" t="s">
        <v>325</v>
      </c>
      <c r="AX710" s="166" t="s">
        <v>1509</v>
      </c>
      <c r="AY710" s="195" t="s">
        <v>9751</v>
      </c>
      <c r="AZ710" s="166" t="s">
        <v>234</v>
      </c>
      <c r="BB710" s="196"/>
    </row>
    <row r="711" spans="1:54" s="166" customFormat="1" ht="15" customHeight="1" x14ac:dyDescent="0.25">
      <c r="A711" s="182">
        <v>1206</v>
      </c>
      <c r="B711" s="555"/>
      <c r="C711" s="581"/>
      <c r="D711" s="700" t="s">
        <v>17139</v>
      </c>
      <c r="E711" s="166" t="s">
        <v>53</v>
      </c>
      <c r="F711" s="166" t="s">
        <v>1509</v>
      </c>
      <c r="G711" s="194" t="s">
        <v>9752</v>
      </c>
      <c r="H711" s="166" t="s">
        <v>9753</v>
      </c>
      <c r="I711" s="166" t="s">
        <v>9754</v>
      </c>
      <c r="K711" s="166" t="s">
        <v>219</v>
      </c>
      <c r="L711" s="166" t="s">
        <v>316</v>
      </c>
      <c r="M711" s="166" t="s">
        <v>317</v>
      </c>
      <c r="N711" s="166">
        <v>0</v>
      </c>
      <c r="O711" s="166" t="s">
        <v>317</v>
      </c>
      <c r="P711" s="166">
        <v>0</v>
      </c>
      <c r="Q711" s="186">
        <v>7</v>
      </c>
      <c r="R711" s="186">
        <v>2</v>
      </c>
      <c r="S711" s="168">
        <v>14</v>
      </c>
      <c r="T711" s="345">
        <v>1</v>
      </c>
      <c r="U711" s="346"/>
      <c r="V711" s="346">
        <v>0</v>
      </c>
      <c r="W711" s="340"/>
      <c r="X711" s="346">
        <v>0</v>
      </c>
      <c r="Y711" s="183"/>
      <c r="Z711" s="183"/>
      <c r="AA711" s="183"/>
      <c r="AB711" s="166" t="s">
        <v>1509</v>
      </c>
      <c r="AC711" s="166" t="s">
        <v>9755</v>
      </c>
      <c r="AD711" s="203" t="s">
        <v>9756</v>
      </c>
      <c r="AE711" s="166" t="s">
        <v>9633</v>
      </c>
      <c r="AF711" s="166" t="s">
        <v>9757</v>
      </c>
      <c r="AG711" s="166" t="s">
        <v>9758</v>
      </c>
      <c r="AH711" s="166" t="s">
        <v>4661</v>
      </c>
      <c r="AI711" s="166" t="s">
        <v>9755</v>
      </c>
      <c r="AJ711" s="165" t="s">
        <v>9756</v>
      </c>
      <c r="AK711" s="203" t="s">
        <v>790</v>
      </c>
      <c r="AL711" s="186">
        <v>0.76</v>
      </c>
      <c r="AM711" s="223">
        <v>36</v>
      </c>
      <c r="AN711" s="186">
        <v>7.4958904109589039E-2</v>
      </c>
      <c r="AO711" s="186">
        <v>0</v>
      </c>
      <c r="AP711" s="187">
        <v>7.4958904109589039E-2</v>
      </c>
      <c r="AQ711" s="186">
        <v>7.4958904109589039E-2</v>
      </c>
      <c r="AR711" s="186">
        <v>0</v>
      </c>
      <c r="AS711" s="186">
        <v>7.4958904109589039E-2</v>
      </c>
      <c r="AT711" s="186">
        <v>2.2487671232876711</v>
      </c>
      <c r="AU711" s="193" t="s">
        <v>231</v>
      </c>
      <c r="AV711" s="194"/>
      <c r="AW711" s="166" t="s">
        <v>325</v>
      </c>
      <c r="AX711" s="166" t="s">
        <v>1509</v>
      </c>
      <c r="AY711" s="195" t="s">
        <v>9759</v>
      </c>
      <c r="AZ711" s="166" t="s">
        <v>234</v>
      </c>
      <c r="BB711" s="196"/>
    </row>
    <row r="712" spans="1:54" s="166" customFormat="1" ht="15" customHeight="1" x14ac:dyDescent="0.25">
      <c r="A712" s="182">
        <v>1207</v>
      </c>
      <c r="B712" s="555"/>
      <c r="C712" s="581"/>
      <c r="D712" s="700" t="s">
        <v>17138</v>
      </c>
      <c r="E712" s="166" t="s">
        <v>53</v>
      </c>
      <c r="F712" s="166" t="s">
        <v>1509</v>
      </c>
      <c r="G712" s="194" t="s">
        <v>9760</v>
      </c>
      <c r="H712" s="166" t="s">
        <v>9761</v>
      </c>
      <c r="I712" s="166" t="s">
        <v>9762</v>
      </c>
      <c r="K712" s="166" t="s">
        <v>732</v>
      </c>
      <c r="L712" s="166">
        <v>0</v>
      </c>
      <c r="M712" s="166" t="s">
        <v>317</v>
      </c>
      <c r="N712" s="166">
        <v>0</v>
      </c>
      <c r="O712" s="166" t="s">
        <v>317</v>
      </c>
      <c r="P712" s="166">
        <v>0</v>
      </c>
      <c r="Q712" s="186">
        <v>6</v>
      </c>
      <c r="R712" s="186">
        <v>2</v>
      </c>
      <c r="S712" s="168">
        <v>12</v>
      </c>
      <c r="T712" s="345">
        <v>2</v>
      </c>
      <c r="U712" s="346"/>
      <c r="V712" s="346">
        <v>0</v>
      </c>
      <c r="W712" s="340"/>
      <c r="X712" s="346">
        <v>0</v>
      </c>
      <c r="Y712" s="183"/>
      <c r="Z712" s="183"/>
      <c r="AA712" s="183"/>
      <c r="AB712" s="166" t="s">
        <v>1509</v>
      </c>
      <c r="AC712" s="166" t="s">
        <v>9763</v>
      </c>
      <c r="AD712" s="203" t="s">
        <v>9764</v>
      </c>
      <c r="AE712" s="166" t="s">
        <v>9633</v>
      </c>
      <c r="AF712" s="166" t="s">
        <v>9765</v>
      </c>
      <c r="AH712" s="166" t="s">
        <v>4661</v>
      </c>
      <c r="AI712" s="166" t="s">
        <v>9763</v>
      </c>
      <c r="AJ712" s="165" t="s">
        <v>9764</v>
      </c>
      <c r="AK712" s="203" t="s">
        <v>790</v>
      </c>
      <c r="AL712" s="186">
        <v>0.76</v>
      </c>
      <c r="AM712" s="223">
        <v>209</v>
      </c>
      <c r="AN712" s="186">
        <v>0.43517808219178084</v>
      </c>
      <c r="AO712" s="186">
        <v>0</v>
      </c>
      <c r="AP712" s="187">
        <v>0.43517808219178084</v>
      </c>
      <c r="AQ712" s="186">
        <v>0.43517808219178084</v>
      </c>
      <c r="AR712" s="186">
        <v>0</v>
      </c>
      <c r="AS712" s="186">
        <v>0.43517808219178084</v>
      </c>
      <c r="AT712" s="186">
        <v>13.055342465753425</v>
      </c>
      <c r="AU712" s="193" t="s">
        <v>231</v>
      </c>
      <c r="AV712" s="194"/>
      <c r="AW712" s="166" t="s">
        <v>325</v>
      </c>
      <c r="AX712" s="166" t="s">
        <v>1509</v>
      </c>
      <c r="AY712" s="195" t="s">
        <v>9766</v>
      </c>
      <c r="AZ712" s="166" t="s">
        <v>234</v>
      </c>
      <c r="BB712" s="196"/>
    </row>
    <row r="713" spans="1:54" s="519" customFormat="1" ht="23.25" customHeight="1" x14ac:dyDescent="0.25">
      <c r="A713" s="518">
        <v>1208</v>
      </c>
      <c r="B713" s="557" t="s">
        <v>17088</v>
      </c>
      <c r="C713" s="664" t="s">
        <v>17090</v>
      </c>
      <c r="D713" s="701">
        <v>2020</v>
      </c>
      <c r="E713" s="519" t="s">
        <v>53</v>
      </c>
      <c r="F713" s="519" t="s">
        <v>1509</v>
      </c>
      <c r="G713" s="530" t="s">
        <v>9767</v>
      </c>
      <c r="H713" s="519" t="s">
        <v>9768</v>
      </c>
      <c r="I713" s="519" t="s">
        <v>9769</v>
      </c>
      <c r="K713" s="519" t="s">
        <v>732</v>
      </c>
      <c r="L713" s="519">
        <v>0</v>
      </c>
      <c r="M713" s="519" t="s">
        <v>221</v>
      </c>
      <c r="N713" s="610" t="s">
        <v>222</v>
      </c>
      <c r="O713" s="519" t="s">
        <v>221</v>
      </c>
      <c r="P713" s="610" t="s">
        <v>222</v>
      </c>
      <c r="Q713" s="520">
        <v>6</v>
      </c>
      <c r="R713" s="520">
        <v>2</v>
      </c>
      <c r="S713" s="521">
        <v>12</v>
      </c>
      <c r="T713" s="613">
        <v>6</v>
      </c>
      <c r="U713" s="614"/>
      <c r="V713" s="614">
        <v>0</v>
      </c>
      <c r="W713" s="523"/>
      <c r="X713" s="614">
        <v>0</v>
      </c>
      <c r="Y713" s="524"/>
      <c r="Z713" s="524"/>
      <c r="AA713" s="524"/>
      <c r="AB713" s="519" t="s">
        <v>1509</v>
      </c>
      <c r="AC713" s="519" t="s">
        <v>9770</v>
      </c>
      <c r="AD713" s="608" t="s">
        <v>9771</v>
      </c>
      <c r="AE713" s="519" t="s">
        <v>9633</v>
      </c>
      <c r="AF713" s="519" t="s">
        <v>9772</v>
      </c>
      <c r="AG713" s="519" t="s">
        <v>9773</v>
      </c>
      <c r="AH713" s="519" t="s">
        <v>4661</v>
      </c>
      <c r="AI713" s="519" t="s">
        <v>9770</v>
      </c>
      <c r="AJ713" s="526" t="s">
        <v>9771</v>
      </c>
      <c r="AK713" s="608" t="s">
        <v>790</v>
      </c>
      <c r="AL713" s="520">
        <v>0.76</v>
      </c>
      <c r="AM713" s="650">
        <v>269</v>
      </c>
      <c r="AN713" s="520">
        <v>0.56010958904109587</v>
      </c>
      <c r="AO713" s="520">
        <v>0</v>
      </c>
      <c r="AP713" s="528">
        <v>0.56010958904109587</v>
      </c>
      <c r="AQ713" s="520">
        <v>0.62257534246575341</v>
      </c>
      <c r="AR713" s="520">
        <v>0</v>
      </c>
      <c r="AS713" s="520">
        <v>0.62257534246575341</v>
      </c>
      <c r="AT713" s="520">
        <v>18.677260273972603</v>
      </c>
      <c r="AU713" s="529" t="s">
        <v>231</v>
      </c>
      <c r="AV713" s="530" t="s">
        <v>431</v>
      </c>
      <c r="AW713" s="519" t="s">
        <v>325</v>
      </c>
      <c r="AX713" s="519" t="s">
        <v>1509</v>
      </c>
      <c r="AY713" s="531" t="s">
        <v>9774</v>
      </c>
      <c r="AZ713" s="519" t="s">
        <v>234</v>
      </c>
      <c r="BA713" s="519" t="s">
        <v>16324</v>
      </c>
      <c r="BB713" s="533"/>
    </row>
    <row r="714" spans="1:54" s="166" customFormat="1" ht="15" customHeight="1" x14ac:dyDescent="0.25">
      <c r="A714" s="182">
        <v>1209</v>
      </c>
      <c r="B714" s="555"/>
      <c r="C714" s="581"/>
      <c r="D714" s="700" t="s">
        <v>17139</v>
      </c>
      <c r="E714" s="166" t="s">
        <v>53</v>
      </c>
      <c r="F714" s="166" t="s">
        <v>1509</v>
      </c>
      <c r="G714" s="194" t="s">
        <v>9775</v>
      </c>
      <c r="H714" s="166" t="s">
        <v>9776</v>
      </c>
      <c r="I714" s="166" t="s">
        <v>9777</v>
      </c>
      <c r="K714" s="166" t="s">
        <v>732</v>
      </c>
      <c r="L714" s="166">
        <v>0</v>
      </c>
      <c r="M714" s="166" t="s">
        <v>317</v>
      </c>
      <c r="N714" s="166">
        <v>0</v>
      </c>
      <c r="O714" s="166" t="s">
        <v>317</v>
      </c>
      <c r="P714" s="166">
        <v>0</v>
      </c>
      <c r="Q714" s="186">
        <v>6</v>
      </c>
      <c r="R714" s="186">
        <v>2</v>
      </c>
      <c r="S714" s="168">
        <v>12</v>
      </c>
      <c r="T714" s="345">
        <v>2</v>
      </c>
      <c r="U714" s="346"/>
      <c r="V714" s="346">
        <v>0</v>
      </c>
      <c r="W714" s="340"/>
      <c r="X714" s="346">
        <v>0</v>
      </c>
      <c r="Y714" s="183"/>
      <c r="Z714" s="183"/>
      <c r="AA714" s="183"/>
      <c r="AB714" s="166" t="s">
        <v>1509</v>
      </c>
      <c r="AC714" s="166" t="s">
        <v>9778</v>
      </c>
      <c r="AD714" s="203" t="s">
        <v>9779</v>
      </c>
      <c r="AE714" s="166" t="s">
        <v>9633</v>
      </c>
      <c r="AF714" s="166" t="s">
        <v>9780</v>
      </c>
      <c r="AG714" s="166" t="s">
        <v>9781</v>
      </c>
      <c r="AH714" s="166" t="s">
        <v>4661</v>
      </c>
      <c r="AI714" s="166" t="s">
        <v>9782</v>
      </c>
      <c r="AJ714" s="165" t="s">
        <v>9779</v>
      </c>
      <c r="AK714" s="203" t="s">
        <v>790</v>
      </c>
      <c r="AL714" s="186">
        <v>0.76</v>
      </c>
      <c r="AM714" s="184">
        <v>474</v>
      </c>
      <c r="AN714" s="186">
        <v>0.98695890410958909</v>
      </c>
      <c r="AO714" s="186">
        <v>0</v>
      </c>
      <c r="AP714" s="187">
        <v>0.98695890410958909</v>
      </c>
      <c r="AQ714" s="186">
        <v>0.98695890410958909</v>
      </c>
      <c r="AR714" s="186">
        <v>0</v>
      </c>
      <c r="AS714" s="186">
        <v>0.98695890410958909</v>
      </c>
      <c r="AT714" s="186">
        <v>29.608767123287674</v>
      </c>
      <c r="AU714" s="193" t="s">
        <v>231</v>
      </c>
      <c r="AV714" s="194"/>
      <c r="AW714" s="166" t="s">
        <v>325</v>
      </c>
      <c r="AX714" s="166" t="s">
        <v>1509</v>
      </c>
      <c r="AY714" s="195" t="s">
        <v>9783</v>
      </c>
      <c r="AZ714" s="166" t="s">
        <v>234</v>
      </c>
      <c r="BB714" s="196"/>
    </row>
    <row r="715" spans="1:54" s="166" customFormat="1" ht="15" customHeight="1" x14ac:dyDescent="0.25">
      <c r="A715" s="182">
        <v>1210</v>
      </c>
      <c r="B715" s="555"/>
      <c r="C715" s="581"/>
      <c r="D715" s="700" t="s">
        <v>17138</v>
      </c>
      <c r="E715" s="166" t="s">
        <v>53</v>
      </c>
      <c r="F715" s="166" t="s">
        <v>1509</v>
      </c>
      <c r="G715" s="194" t="s">
        <v>9784</v>
      </c>
      <c r="H715" s="166" t="s">
        <v>9785</v>
      </c>
      <c r="I715" s="166" t="s">
        <v>9786</v>
      </c>
      <c r="K715" s="166" t="s">
        <v>732</v>
      </c>
      <c r="L715" s="166">
        <v>0</v>
      </c>
      <c r="M715" s="166" t="s">
        <v>317</v>
      </c>
      <c r="N715" s="166">
        <v>0</v>
      </c>
      <c r="O715" s="166" t="s">
        <v>317</v>
      </c>
      <c r="P715" s="166">
        <v>0</v>
      </c>
      <c r="Q715" s="186">
        <v>6</v>
      </c>
      <c r="R715" s="186">
        <v>2</v>
      </c>
      <c r="S715" s="168">
        <v>12</v>
      </c>
      <c r="T715" s="345">
        <v>5</v>
      </c>
      <c r="U715" s="346"/>
      <c r="V715" s="346">
        <v>0</v>
      </c>
      <c r="W715" s="340"/>
      <c r="X715" s="346">
        <v>0</v>
      </c>
      <c r="Y715" s="183"/>
      <c r="Z715" s="183"/>
      <c r="AA715" s="183"/>
      <c r="AB715" s="166" t="s">
        <v>1509</v>
      </c>
      <c r="AC715" s="166" t="s">
        <v>9787</v>
      </c>
      <c r="AD715" s="203" t="s">
        <v>9788</v>
      </c>
      <c r="AE715" s="166" t="s">
        <v>9633</v>
      </c>
      <c r="AF715" s="166" t="s">
        <v>9789</v>
      </c>
      <c r="AG715" s="166" t="s">
        <v>9790</v>
      </c>
      <c r="AH715" s="166" t="s">
        <v>4661</v>
      </c>
      <c r="AI715" s="166" t="s">
        <v>9787</v>
      </c>
      <c r="AJ715" s="165" t="s">
        <v>9788</v>
      </c>
      <c r="AK715" s="203" t="s">
        <v>790</v>
      </c>
      <c r="AL715" s="186">
        <v>0.76</v>
      </c>
      <c r="AM715" s="223">
        <v>197</v>
      </c>
      <c r="AN715" s="186">
        <v>0.41019178082191782</v>
      </c>
      <c r="AO715" s="186">
        <v>0</v>
      </c>
      <c r="AP715" s="187">
        <v>0.41019178082191782</v>
      </c>
      <c r="AQ715" s="186">
        <v>0.41019178082191782</v>
      </c>
      <c r="AR715" s="186">
        <v>0</v>
      </c>
      <c r="AS715" s="186">
        <v>0.41019178082191782</v>
      </c>
      <c r="AT715" s="186">
        <v>12.305753424657535</v>
      </c>
      <c r="AU715" s="193" t="s">
        <v>231</v>
      </c>
      <c r="AV715" s="194"/>
      <c r="AW715" s="166" t="s">
        <v>325</v>
      </c>
      <c r="AX715" s="166" t="s">
        <v>1509</v>
      </c>
      <c r="AY715" s="195" t="s">
        <v>9791</v>
      </c>
      <c r="AZ715" s="166" t="s">
        <v>234</v>
      </c>
      <c r="BB715" s="196"/>
    </row>
    <row r="716" spans="1:54" s="166" customFormat="1" ht="15" customHeight="1" x14ac:dyDescent="0.25">
      <c r="A716" s="182">
        <v>1211</v>
      </c>
      <c r="B716" s="555"/>
      <c r="C716" s="581"/>
      <c r="D716" s="700" t="s">
        <v>17138</v>
      </c>
      <c r="E716" s="166" t="s">
        <v>53</v>
      </c>
      <c r="F716" s="166" t="s">
        <v>1509</v>
      </c>
      <c r="G716" s="194" t="s">
        <v>9792</v>
      </c>
      <c r="H716" s="166" t="s">
        <v>9793</v>
      </c>
      <c r="I716" s="166" t="s">
        <v>9794</v>
      </c>
      <c r="K716" s="166" t="s">
        <v>732</v>
      </c>
      <c r="L716" s="166">
        <v>0</v>
      </c>
      <c r="M716" s="166" t="s">
        <v>317</v>
      </c>
      <c r="N716" s="166">
        <v>0</v>
      </c>
      <c r="O716" s="166" t="s">
        <v>317</v>
      </c>
      <c r="P716" s="166">
        <v>0</v>
      </c>
      <c r="Q716" s="186">
        <v>6</v>
      </c>
      <c r="R716" s="186">
        <v>2</v>
      </c>
      <c r="S716" s="168">
        <v>12</v>
      </c>
      <c r="T716" s="345">
        <v>1</v>
      </c>
      <c r="U716" s="346"/>
      <c r="V716" s="346">
        <v>0</v>
      </c>
      <c r="W716" s="340"/>
      <c r="X716" s="346">
        <v>0</v>
      </c>
      <c r="Y716" s="183"/>
      <c r="Z716" s="183"/>
      <c r="AA716" s="183"/>
      <c r="AB716" s="166" t="s">
        <v>1509</v>
      </c>
      <c r="AC716" s="166" t="s">
        <v>9795</v>
      </c>
      <c r="AD716" s="203" t="s">
        <v>9796</v>
      </c>
      <c r="AE716" s="166" t="s">
        <v>9633</v>
      </c>
      <c r="AF716" s="166" t="s">
        <v>9797</v>
      </c>
      <c r="AG716" s="166" t="s">
        <v>9798</v>
      </c>
      <c r="AH716" s="166" t="s">
        <v>4661</v>
      </c>
      <c r="AI716" s="166" t="s">
        <v>9795</v>
      </c>
      <c r="AJ716" s="165" t="s">
        <v>9796</v>
      </c>
      <c r="AK716" s="203" t="s">
        <v>790</v>
      </c>
      <c r="AL716" s="186">
        <v>0.76</v>
      </c>
      <c r="AM716" s="223">
        <v>80</v>
      </c>
      <c r="AN716" s="186">
        <v>0.13933333333333334</v>
      </c>
      <c r="AO716" s="186">
        <v>0</v>
      </c>
      <c r="AP716" s="187">
        <v>0.13933333333333334</v>
      </c>
      <c r="AQ716" s="186">
        <v>0.13933333333333334</v>
      </c>
      <c r="AR716" s="186">
        <v>0</v>
      </c>
      <c r="AS716" s="186">
        <v>0.13933333333333334</v>
      </c>
      <c r="AT716" s="186">
        <v>4.18</v>
      </c>
      <c r="AU716" s="193" t="s">
        <v>231</v>
      </c>
      <c r="AV716" s="194"/>
      <c r="AW716" s="166" t="s">
        <v>325</v>
      </c>
      <c r="AX716" s="166" t="s">
        <v>1509</v>
      </c>
      <c r="AY716" s="195" t="s">
        <v>9799</v>
      </c>
      <c r="AZ716" s="166" t="s">
        <v>234</v>
      </c>
      <c r="BB716" s="196"/>
    </row>
    <row r="717" spans="1:54" s="166" customFormat="1" ht="15" customHeight="1" x14ac:dyDescent="0.25">
      <c r="A717" s="182">
        <v>1212</v>
      </c>
      <c r="B717" s="555"/>
      <c r="C717" s="581"/>
      <c r="D717" s="700" t="s">
        <v>17141</v>
      </c>
      <c r="E717" s="166" t="s">
        <v>53</v>
      </c>
      <c r="F717" s="166" t="s">
        <v>1509</v>
      </c>
      <c r="G717" s="194" t="s">
        <v>9800</v>
      </c>
      <c r="H717" s="166" t="s">
        <v>16729</v>
      </c>
      <c r="I717" s="166" t="s">
        <v>16730</v>
      </c>
      <c r="K717" s="166" t="s">
        <v>219</v>
      </c>
      <c r="L717" s="166" t="s">
        <v>220</v>
      </c>
      <c r="M717" s="166" t="s">
        <v>818</v>
      </c>
      <c r="N717" s="166" t="s">
        <v>16733</v>
      </c>
      <c r="O717" s="166" t="s">
        <v>317</v>
      </c>
      <c r="P717" s="166">
        <v>0</v>
      </c>
      <c r="Q717" s="186">
        <v>6</v>
      </c>
      <c r="R717" s="186">
        <v>4.5</v>
      </c>
      <c r="S717" s="168">
        <v>27</v>
      </c>
      <c r="T717" s="345"/>
      <c r="U717" s="346"/>
      <c r="V717" s="346">
        <v>0</v>
      </c>
      <c r="W717" s="340"/>
      <c r="X717" s="346">
        <v>1</v>
      </c>
      <c r="Y717" s="183"/>
      <c r="Z717" s="183">
        <v>1</v>
      </c>
      <c r="AA717" s="183"/>
      <c r="AB717" s="166" t="s">
        <v>1509</v>
      </c>
      <c r="AC717" s="166" t="s">
        <v>9801</v>
      </c>
      <c r="AD717" s="203" t="s">
        <v>9802</v>
      </c>
      <c r="AE717" s="166" t="s">
        <v>9633</v>
      </c>
      <c r="AF717" s="166" t="s">
        <v>16731</v>
      </c>
      <c r="AG717" s="335" t="s">
        <v>16732</v>
      </c>
      <c r="AH717" s="166" t="s">
        <v>4661</v>
      </c>
      <c r="AI717" s="166" t="s">
        <v>9801</v>
      </c>
      <c r="AJ717" s="165" t="s">
        <v>9802</v>
      </c>
      <c r="AK717" s="203" t="s">
        <v>790</v>
      </c>
      <c r="AL717" s="186">
        <v>0.76</v>
      </c>
      <c r="AM717" s="223">
        <v>300</v>
      </c>
      <c r="AN717" s="186">
        <v>0.62465753424657533</v>
      </c>
      <c r="AO717" s="186">
        <v>0</v>
      </c>
      <c r="AP717" s="187">
        <v>0.62465753424657533</v>
      </c>
      <c r="AQ717" s="167">
        <v>0.62465753424657533</v>
      </c>
      <c r="AR717" s="167">
        <v>0</v>
      </c>
      <c r="AS717" s="167">
        <v>0.62465753424657533</v>
      </c>
      <c r="AT717" s="167">
        <v>18.739726027397261</v>
      </c>
      <c r="AU717" s="193" t="s">
        <v>231</v>
      </c>
      <c r="AV717" s="194" t="s">
        <v>114</v>
      </c>
      <c r="AW717" s="166" t="s">
        <v>325</v>
      </c>
      <c r="AX717" s="166" t="s">
        <v>1509</v>
      </c>
      <c r="AY717" s="195" t="s">
        <v>9803</v>
      </c>
      <c r="AZ717" s="166" t="s">
        <v>234</v>
      </c>
      <c r="BA717" s="375" t="s">
        <v>16734</v>
      </c>
      <c r="BB717" s="196"/>
    </row>
    <row r="718" spans="1:54" s="166" customFormat="1" ht="15" customHeight="1" x14ac:dyDescent="0.25">
      <c r="A718" s="182">
        <v>1213</v>
      </c>
      <c r="B718" s="555"/>
      <c r="C718" s="581"/>
      <c r="D718" s="700" t="s">
        <v>17139</v>
      </c>
      <c r="E718" s="166" t="s">
        <v>53</v>
      </c>
      <c r="F718" s="166" t="s">
        <v>1509</v>
      </c>
      <c r="G718" s="194" t="s">
        <v>9804</v>
      </c>
      <c r="H718" s="166" t="s">
        <v>9805</v>
      </c>
      <c r="I718" s="166" t="s">
        <v>9806</v>
      </c>
      <c r="K718" s="166" t="s">
        <v>219</v>
      </c>
      <c r="L718" s="166" t="s">
        <v>316</v>
      </c>
      <c r="M718" s="166" t="s">
        <v>221</v>
      </c>
      <c r="N718" s="166" t="s">
        <v>222</v>
      </c>
      <c r="O718" s="166" t="s">
        <v>317</v>
      </c>
      <c r="P718" s="166">
        <v>0</v>
      </c>
      <c r="Q718" s="186">
        <v>5</v>
      </c>
      <c r="R718" s="186">
        <v>2</v>
      </c>
      <c r="S718" s="168">
        <v>10</v>
      </c>
      <c r="T718" s="345"/>
      <c r="U718" s="346"/>
      <c r="V718" s="346">
        <v>0</v>
      </c>
      <c r="W718" s="340"/>
      <c r="X718" s="346">
        <v>1</v>
      </c>
      <c r="Y718" s="183"/>
      <c r="Z718" s="183"/>
      <c r="AA718" s="183"/>
      <c r="AB718" s="166" t="s">
        <v>1509</v>
      </c>
      <c r="AC718" s="166" t="s">
        <v>9807</v>
      </c>
      <c r="AD718" s="203" t="s">
        <v>9808</v>
      </c>
      <c r="AE718" s="166" t="s">
        <v>9633</v>
      </c>
      <c r="AF718" s="166" t="s">
        <v>9809</v>
      </c>
      <c r="AH718" s="166" t="s">
        <v>4661</v>
      </c>
      <c r="AI718" s="166" t="s">
        <v>9807</v>
      </c>
      <c r="AJ718" s="165" t="s">
        <v>9808</v>
      </c>
      <c r="AK718" s="203" t="s">
        <v>790</v>
      </c>
      <c r="AL718" s="186">
        <v>0.76</v>
      </c>
      <c r="AM718" s="223">
        <v>73</v>
      </c>
      <c r="AN718" s="186">
        <v>0.15200000000000002</v>
      </c>
      <c r="AO718" s="186">
        <v>0</v>
      </c>
      <c r="AP718" s="187">
        <v>0.15200000000000002</v>
      </c>
      <c r="AQ718" s="186">
        <v>0.15200000000000002</v>
      </c>
      <c r="AR718" s="186">
        <v>0</v>
      </c>
      <c r="AS718" s="186">
        <v>0.15200000000000002</v>
      </c>
      <c r="AT718" s="186">
        <v>4.5600000000000005</v>
      </c>
      <c r="AU718" s="193" t="s">
        <v>231</v>
      </c>
      <c r="AV718" s="194"/>
      <c r="AW718" s="166" t="s">
        <v>325</v>
      </c>
      <c r="AX718" s="166" t="s">
        <v>1509</v>
      </c>
      <c r="AY718" s="195" t="s">
        <v>9810</v>
      </c>
      <c r="AZ718" s="166" t="s">
        <v>234</v>
      </c>
      <c r="BB718" s="196"/>
    </row>
    <row r="719" spans="1:54" s="519" customFormat="1" ht="27.75" customHeight="1" x14ac:dyDescent="0.25">
      <c r="A719" s="518">
        <v>1214</v>
      </c>
      <c r="B719" s="557" t="s">
        <v>17088</v>
      </c>
      <c r="C719" s="664" t="s">
        <v>17090</v>
      </c>
      <c r="D719" s="701">
        <v>2020</v>
      </c>
      <c r="E719" s="519" t="s">
        <v>53</v>
      </c>
      <c r="F719" s="519" t="s">
        <v>1509</v>
      </c>
      <c r="G719" s="530" t="s">
        <v>9811</v>
      </c>
      <c r="H719" s="519" t="s">
        <v>9812</v>
      </c>
      <c r="I719" s="519" t="s">
        <v>9813</v>
      </c>
      <c r="K719" s="519" t="s">
        <v>219</v>
      </c>
      <c r="L719" s="519" t="s">
        <v>316</v>
      </c>
      <c r="M719" s="519" t="s">
        <v>221</v>
      </c>
      <c r="N719" s="519" t="s">
        <v>222</v>
      </c>
      <c r="O719" s="573" t="s">
        <v>221</v>
      </c>
      <c r="P719" s="573" t="s">
        <v>222</v>
      </c>
      <c r="Q719" s="520">
        <v>3</v>
      </c>
      <c r="R719" s="520">
        <v>1.5</v>
      </c>
      <c r="S719" s="521">
        <v>4.5</v>
      </c>
      <c r="T719" s="613">
        <v>2</v>
      </c>
      <c r="U719" s="614"/>
      <c r="V719" s="614">
        <v>0</v>
      </c>
      <c r="W719" s="523"/>
      <c r="X719" s="614">
        <v>0</v>
      </c>
      <c r="Y719" s="524"/>
      <c r="Z719" s="524"/>
      <c r="AA719" s="524"/>
      <c r="AB719" s="519" t="s">
        <v>1509</v>
      </c>
      <c r="AC719" s="519" t="s">
        <v>9814</v>
      </c>
      <c r="AD719" s="608" t="s">
        <v>9815</v>
      </c>
      <c r="AE719" s="519" t="s">
        <v>9633</v>
      </c>
      <c r="AF719" s="519" t="s">
        <v>9816</v>
      </c>
      <c r="AH719" s="519" t="s">
        <v>4661</v>
      </c>
      <c r="AI719" s="519" t="s">
        <v>9814</v>
      </c>
      <c r="AJ719" s="526" t="s">
        <v>9815</v>
      </c>
      <c r="AK719" s="608" t="s">
        <v>790</v>
      </c>
      <c r="AL719" s="520">
        <v>0.76</v>
      </c>
      <c r="AM719" s="650">
        <v>354</v>
      </c>
      <c r="AN719" s="520">
        <v>0.73709589041095891</v>
      </c>
      <c r="AO719" s="520">
        <v>0</v>
      </c>
      <c r="AP719" s="528">
        <v>0.73709589041095891</v>
      </c>
      <c r="AQ719" s="520">
        <v>0.73709589041095891</v>
      </c>
      <c r="AR719" s="520">
        <v>0</v>
      </c>
      <c r="AS719" s="520">
        <v>0.73709589041095891</v>
      </c>
      <c r="AT719" s="520">
        <v>22.112876712328767</v>
      </c>
      <c r="AU719" s="529" t="s">
        <v>231</v>
      </c>
      <c r="AV719" s="530" t="s">
        <v>431</v>
      </c>
      <c r="AW719" s="519" t="s">
        <v>325</v>
      </c>
      <c r="AX719" s="519" t="s">
        <v>1509</v>
      </c>
      <c r="AY719" s="531" t="s">
        <v>9817</v>
      </c>
      <c r="AZ719" s="519" t="s">
        <v>234</v>
      </c>
      <c r="BB719" s="533"/>
    </row>
    <row r="720" spans="1:54" s="166" customFormat="1" ht="15" customHeight="1" x14ac:dyDescent="0.25">
      <c r="A720" s="182">
        <v>1215</v>
      </c>
      <c r="B720" s="678" t="s">
        <v>17124</v>
      </c>
      <c r="C720" s="581"/>
      <c r="D720" s="700" t="s">
        <v>17138</v>
      </c>
      <c r="E720" s="166" t="s">
        <v>53</v>
      </c>
      <c r="F720" s="166" t="s">
        <v>1509</v>
      </c>
      <c r="G720" s="194" t="s">
        <v>9818</v>
      </c>
      <c r="H720" s="166" t="s">
        <v>9819</v>
      </c>
      <c r="I720" s="166" t="s">
        <v>9820</v>
      </c>
      <c r="K720" s="166" t="s">
        <v>219</v>
      </c>
      <c r="L720" s="166" t="s">
        <v>316</v>
      </c>
      <c r="M720" s="166" t="s">
        <v>221</v>
      </c>
      <c r="N720" s="166" t="s">
        <v>222</v>
      </c>
      <c r="O720" s="198" t="s">
        <v>221</v>
      </c>
      <c r="P720" s="198" t="s">
        <v>222</v>
      </c>
      <c r="Q720" s="186">
        <v>3</v>
      </c>
      <c r="R720" s="186">
        <v>1.5</v>
      </c>
      <c r="S720" s="168">
        <v>4.5</v>
      </c>
      <c r="T720" s="345">
        <v>0</v>
      </c>
      <c r="U720" s="346"/>
      <c r="V720" s="346">
        <v>0</v>
      </c>
      <c r="W720" s="346"/>
      <c r="X720" s="346">
        <v>1</v>
      </c>
      <c r="Y720" s="183"/>
      <c r="Z720" s="183"/>
      <c r="AA720" s="183"/>
      <c r="AB720" s="166" t="s">
        <v>1509</v>
      </c>
      <c r="AC720" s="166" t="s">
        <v>9821</v>
      </c>
      <c r="AD720" s="203" t="s">
        <v>9822</v>
      </c>
      <c r="AE720" s="166" t="s">
        <v>9633</v>
      </c>
      <c r="AF720" s="166" t="s">
        <v>9823</v>
      </c>
      <c r="AG720" s="166" t="s">
        <v>9824</v>
      </c>
      <c r="AH720" s="166" t="s">
        <v>4661</v>
      </c>
      <c r="AI720" s="166" t="s">
        <v>9821</v>
      </c>
      <c r="AJ720" s="165" t="s">
        <v>9822</v>
      </c>
      <c r="AK720" s="203" t="s">
        <v>790</v>
      </c>
      <c r="AL720" s="186">
        <v>0.76</v>
      </c>
      <c r="AM720" s="223">
        <v>323</v>
      </c>
      <c r="AN720" s="186">
        <v>0.67254794520547945</v>
      </c>
      <c r="AO720" s="186">
        <v>0</v>
      </c>
      <c r="AP720" s="187">
        <v>0.67254794520547945</v>
      </c>
      <c r="AQ720" s="186">
        <v>0.67254794520547945</v>
      </c>
      <c r="AR720" s="186">
        <v>0</v>
      </c>
      <c r="AS720" s="186">
        <v>0.67254794520547945</v>
      </c>
      <c r="AT720" s="186">
        <v>20.176438356164383</v>
      </c>
      <c r="AU720" s="193" t="s">
        <v>231</v>
      </c>
      <c r="AV720" s="194" t="s">
        <v>431</v>
      </c>
      <c r="AW720" s="166" t="s">
        <v>325</v>
      </c>
      <c r="AX720" s="166" t="s">
        <v>1509</v>
      </c>
      <c r="AY720" s="195" t="s">
        <v>9825</v>
      </c>
      <c r="AZ720" s="166" t="s">
        <v>234</v>
      </c>
      <c r="BB720" s="196"/>
    </row>
    <row r="721" spans="1:54" s="519" customFormat="1" ht="20.25" customHeight="1" x14ac:dyDescent="0.25">
      <c r="A721" s="518">
        <v>1216</v>
      </c>
      <c r="B721" s="557" t="s">
        <v>17088</v>
      </c>
      <c r="C721" s="664" t="s">
        <v>17090</v>
      </c>
      <c r="D721" s="701">
        <v>2020</v>
      </c>
      <c r="E721" s="519" t="s">
        <v>53</v>
      </c>
      <c r="F721" s="519" t="s">
        <v>1509</v>
      </c>
      <c r="G721" s="530" t="s">
        <v>9826</v>
      </c>
      <c r="H721" s="519" t="s">
        <v>9827</v>
      </c>
      <c r="I721" s="519" t="s">
        <v>9828</v>
      </c>
      <c r="K721" s="519" t="s">
        <v>219</v>
      </c>
      <c r="L721" s="519" t="s">
        <v>316</v>
      </c>
      <c r="M721" s="519" t="s">
        <v>221</v>
      </c>
      <c r="N721" s="519" t="s">
        <v>484</v>
      </c>
      <c r="O721" s="573" t="s">
        <v>221</v>
      </c>
      <c r="P721" s="573" t="s">
        <v>222</v>
      </c>
      <c r="Q721" s="520">
        <v>6</v>
      </c>
      <c r="R721" s="520">
        <v>2</v>
      </c>
      <c r="S721" s="521">
        <v>12</v>
      </c>
      <c r="T721" s="613">
        <v>2</v>
      </c>
      <c r="U721" s="614"/>
      <c r="V721" s="614">
        <v>0</v>
      </c>
      <c r="W721" s="614"/>
      <c r="X721" s="614">
        <v>0</v>
      </c>
      <c r="Y721" s="524"/>
      <c r="Z721" s="524"/>
      <c r="AA721" s="524"/>
      <c r="AB721" s="519" t="s">
        <v>1509</v>
      </c>
      <c r="AC721" s="519" t="s">
        <v>9829</v>
      </c>
      <c r="AD721" s="608" t="s">
        <v>9830</v>
      </c>
      <c r="AE721" s="519" t="s">
        <v>9633</v>
      </c>
      <c r="AF721" s="519" t="s">
        <v>9831</v>
      </c>
      <c r="AG721" s="519" t="s">
        <v>9832</v>
      </c>
      <c r="AH721" s="519" t="s">
        <v>4661</v>
      </c>
      <c r="AI721" s="519" t="s">
        <v>9829</v>
      </c>
      <c r="AJ721" s="526" t="s">
        <v>9830</v>
      </c>
      <c r="AK721" s="608" t="s">
        <v>790</v>
      </c>
      <c r="AL721" s="520">
        <v>0.76</v>
      </c>
      <c r="AM721" s="650">
        <v>120</v>
      </c>
      <c r="AN721" s="520">
        <v>0.23233333333333334</v>
      </c>
      <c r="AO721" s="520">
        <v>0</v>
      </c>
      <c r="AP721" s="528">
        <v>0.23233333333333334</v>
      </c>
      <c r="AQ721" s="520">
        <v>0.23233333333333334</v>
      </c>
      <c r="AR721" s="520">
        <v>0</v>
      </c>
      <c r="AS721" s="520">
        <v>0.23233333333333334</v>
      </c>
      <c r="AT721" s="520">
        <v>6.97</v>
      </c>
      <c r="AU721" s="529" t="s">
        <v>231</v>
      </c>
      <c r="AV721" s="530" t="s">
        <v>431</v>
      </c>
      <c r="AW721" s="519" t="s">
        <v>325</v>
      </c>
      <c r="AX721" s="519" t="s">
        <v>1509</v>
      </c>
      <c r="AY721" s="531" t="s">
        <v>9833</v>
      </c>
      <c r="AZ721" s="519" t="s">
        <v>234</v>
      </c>
      <c r="BB721" s="533"/>
    </row>
    <row r="722" spans="1:54" s="166" customFormat="1" ht="15" customHeight="1" x14ac:dyDescent="0.25">
      <c r="A722" s="182">
        <v>1217</v>
      </c>
      <c r="B722" s="555"/>
      <c r="C722" s="581"/>
      <c r="D722" s="700" t="s">
        <v>17138</v>
      </c>
      <c r="E722" s="166" t="s">
        <v>53</v>
      </c>
      <c r="F722" s="166" t="s">
        <v>1509</v>
      </c>
      <c r="G722" s="194" t="s">
        <v>9834</v>
      </c>
      <c r="H722" s="166" t="s">
        <v>9835</v>
      </c>
      <c r="I722" s="166" t="s">
        <v>9836</v>
      </c>
      <c r="K722" s="166" t="s">
        <v>732</v>
      </c>
      <c r="L722" s="166">
        <v>0</v>
      </c>
      <c r="M722" s="166" t="s">
        <v>221</v>
      </c>
      <c r="N722" s="166" t="s">
        <v>222</v>
      </c>
      <c r="O722" s="166" t="s">
        <v>317</v>
      </c>
      <c r="P722" s="166">
        <v>0</v>
      </c>
      <c r="Q722" s="186">
        <v>2</v>
      </c>
      <c r="R722" s="186">
        <v>1</v>
      </c>
      <c r="S722" s="168">
        <v>2</v>
      </c>
      <c r="T722" s="345"/>
      <c r="U722" s="346"/>
      <c r="V722" s="346">
        <v>0</v>
      </c>
      <c r="W722" s="340"/>
      <c r="X722" s="346">
        <v>1</v>
      </c>
      <c r="Y722" s="183"/>
      <c r="Z722" s="183"/>
      <c r="AA722" s="183"/>
      <c r="AB722" s="166" t="s">
        <v>1509</v>
      </c>
      <c r="AC722" s="166" t="s">
        <v>9837</v>
      </c>
      <c r="AD722" s="203" t="s">
        <v>9838</v>
      </c>
      <c r="AE722" s="166" t="s">
        <v>6019</v>
      </c>
      <c r="AF722" s="166" t="s">
        <v>9839</v>
      </c>
      <c r="AG722" s="166" t="s">
        <v>9840</v>
      </c>
      <c r="AH722" s="166" t="s">
        <v>4666</v>
      </c>
      <c r="AI722" s="166" t="s">
        <v>9837</v>
      </c>
      <c r="AJ722" s="165" t="s">
        <v>9838</v>
      </c>
      <c r="AK722" s="203" t="s">
        <v>790</v>
      </c>
      <c r="AL722" s="186">
        <v>0.76</v>
      </c>
      <c r="AM722" s="223">
        <v>360</v>
      </c>
      <c r="AN722" s="186">
        <v>0.29333333333333333</v>
      </c>
      <c r="AO722" s="186">
        <v>0</v>
      </c>
      <c r="AP722" s="187">
        <v>0.29333333333333333</v>
      </c>
      <c r="AQ722" s="186">
        <v>0.29333333333333333</v>
      </c>
      <c r="AR722" s="186">
        <v>0</v>
      </c>
      <c r="AS722" s="186">
        <v>0.29333333333333333</v>
      </c>
      <c r="AT722" s="186">
        <v>8.8000000000000007</v>
      </c>
      <c r="AU722" s="193" t="s">
        <v>231</v>
      </c>
      <c r="AV722" s="194"/>
      <c r="AW722" s="166" t="s">
        <v>325</v>
      </c>
      <c r="AX722" s="166" t="s">
        <v>1509</v>
      </c>
      <c r="AY722" s="195" t="s">
        <v>9841</v>
      </c>
      <c r="AZ722" s="166" t="s">
        <v>234</v>
      </c>
      <c r="BB722" s="196"/>
    </row>
    <row r="723" spans="1:54" s="166" customFormat="1" ht="15" customHeight="1" x14ac:dyDescent="0.25">
      <c r="A723" s="182">
        <v>1218</v>
      </c>
      <c r="B723" s="555"/>
      <c r="C723" s="581"/>
      <c r="D723" s="700" t="s">
        <v>17138</v>
      </c>
      <c r="E723" s="166" t="s">
        <v>53</v>
      </c>
      <c r="F723" s="166" t="s">
        <v>1509</v>
      </c>
      <c r="G723" s="194" t="s">
        <v>9842</v>
      </c>
      <c r="H723" s="166" t="s">
        <v>9843</v>
      </c>
      <c r="I723" s="166" t="s">
        <v>9844</v>
      </c>
      <c r="K723" s="166" t="s">
        <v>732</v>
      </c>
      <c r="L723" s="166">
        <v>0</v>
      </c>
      <c r="M723" s="166" t="s">
        <v>317</v>
      </c>
      <c r="N723" s="166">
        <v>0</v>
      </c>
      <c r="O723" s="166" t="s">
        <v>317</v>
      </c>
      <c r="P723" s="166">
        <v>0</v>
      </c>
      <c r="Q723" s="186">
        <v>2</v>
      </c>
      <c r="R723" s="186">
        <v>2</v>
      </c>
      <c r="S723" s="168">
        <v>4</v>
      </c>
      <c r="T723" s="345"/>
      <c r="U723" s="346"/>
      <c r="V723" s="346">
        <v>0</v>
      </c>
      <c r="W723" s="340"/>
      <c r="X723" s="346">
        <v>2</v>
      </c>
      <c r="Y723" s="183"/>
      <c r="Z723" s="183"/>
      <c r="AA723" s="183"/>
      <c r="AB723" s="166" t="s">
        <v>1509</v>
      </c>
      <c r="AC723" s="166" t="s">
        <v>9845</v>
      </c>
      <c r="AD723" s="203" t="s">
        <v>9846</v>
      </c>
      <c r="AE723" s="166" t="s">
        <v>6019</v>
      </c>
      <c r="AF723" s="166" t="s">
        <v>9847</v>
      </c>
      <c r="AG723" s="166" t="s">
        <v>9848</v>
      </c>
      <c r="AH723" s="166" t="s">
        <v>4666</v>
      </c>
      <c r="AI723" s="166" t="s">
        <v>9845</v>
      </c>
      <c r="AJ723" s="165" t="s">
        <v>9846</v>
      </c>
      <c r="AK723" s="203" t="s">
        <v>790</v>
      </c>
      <c r="AL723" s="186">
        <v>0.76</v>
      </c>
      <c r="AM723" s="223">
        <v>354</v>
      </c>
      <c r="AN723" s="186">
        <v>0.73709589041095891</v>
      </c>
      <c r="AO723" s="186">
        <v>0</v>
      </c>
      <c r="AP723" s="187">
        <v>0.73709589041095891</v>
      </c>
      <c r="AQ723" s="186">
        <v>0.73709589041095891</v>
      </c>
      <c r="AR723" s="186">
        <v>0</v>
      </c>
      <c r="AS723" s="186">
        <v>0.73709589041095891</v>
      </c>
      <c r="AT723" s="186">
        <v>22.112876712328767</v>
      </c>
      <c r="AU723" s="193" t="s">
        <v>231</v>
      </c>
      <c r="AV723" s="194"/>
      <c r="AW723" s="166" t="s">
        <v>325</v>
      </c>
      <c r="AX723" s="166" t="s">
        <v>1509</v>
      </c>
      <c r="AY723" s="195" t="s">
        <v>9849</v>
      </c>
      <c r="AZ723" s="166" t="s">
        <v>234</v>
      </c>
      <c r="BB723" s="196"/>
    </row>
    <row r="724" spans="1:54" s="519" customFormat="1" ht="21" customHeight="1" x14ac:dyDescent="0.25">
      <c r="A724" s="518">
        <v>1219</v>
      </c>
      <c r="B724" s="557" t="s">
        <v>17088</v>
      </c>
      <c r="C724" s="664" t="s">
        <v>17090</v>
      </c>
      <c r="D724" s="701">
        <v>2020</v>
      </c>
      <c r="E724" s="519" t="s">
        <v>53</v>
      </c>
      <c r="F724" s="519" t="s">
        <v>1509</v>
      </c>
      <c r="G724" s="530" t="s">
        <v>16210</v>
      </c>
      <c r="H724" s="519" t="s">
        <v>16211</v>
      </c>
      <c r="I724" s="519" t="s">
        <v>16212</v>
      </c>
      <c r="K724" s="519" t="s">
        <v>219</v>
      </c>
      <c r="L724" s="519" t="s">
        <v>316</v>
      </c>
      <c r="M724" s="519" t="s">
        <v>221</v>
      </c>
      <c r="N724" s="519" t="s">
        <v>16213</v>
      </c>
      <c r="O724" s="519" t="s">
        <v>221</v>
      </c>
      <c r="P724" s="519" t="s">
        <v>16213</v>
      </c>
      <c r="Q724" s="520">
        <v>6</v>
      </c>
      <c r="R724" s="520">
        <v>2.5499999999999998</v>
      </c>
      <c r="S724" s="521">
        <v>15.3</v>
      </c>
      <c r="T724" s="613">
        <v>3</v>
      </c>
      <c r="U724" s="614"/>
      <c r="V724" s="614">
        <v>1</v>
      </c>
      <c r="W724" s="523"/>
      <c r="X724" s="614">
        <v>0</v>
      </c>
      <c r="Y724" s="524"/>
      <c r="Z724" s="524"/>
      <c r="AA724" s="524"/>
      <c r="AB724" s="519" t="s">
        <v>1509</v>
      </c>
      <c r="AC724" s="519" t="s">
        <v>9850</v>
      </c>
      <c r="AD724" s="608" t="s">
        <v>9851</v>
      </c>
      <c r="AE724" s="519" t="s">
        <v>9852</v>
      </c>
      <c r="AF724" s="519" t="s">
        <v>9853</v>
      </c>
      <c r="AG724" s="519" t="s">
        <v>16214</v>
      </c>
      <c r="AH724" s="519" t="s">
        <v>4676</v>
      </c>
      <c r="AI724" s="519" t="s">
        <v>9850</v>
      </c>
      <c r="AJ724" s="526" t="s">
        <v>9851</v>
      </c>
      <c r="AK724" s="608" t="s">
        <v>790</v>
      </c>
      <c r="AL724" s="520">
        <v>0.76</v>
      </c>
      <c r="AM724" s="650">
        <v>125</v>
      </c>
      <c r="AN724" s="520">
        <v>0.26027397260273971</v>
      </c>
      <c r="AO724" s="520">
        <v>0</v>
      </c>
      <c r="AP724" s="528">
        <v>0.26027397260273971</v>
      </c>
      <c r="AQ724" s="520">
        <v>0.26027397260273971</v>
      </c>
      <c r="AR724" s="520">
        <v>0</v>
      </c>
      <c r="AS724" s="520">
        <v>0.26027397260273971</v>
      </c>
      <c r="AT724" s="520">
        <v>7.808219178082191</v>
      </c>
      <c r="AU724" s="529" t="s">
        <v>231</v>
      </c>
      <c r="AV724" s="530" t="s">
        <v>431</v>
      </c>
      <c r="AW724" s="519" t="s">
        <v>325</v>
      </c>
      <c r="AX724" s="519" t="s">
        <v>1509</v>
      </c>
      <c r="AY724" s="531" t="s">
        <v>9854</v>
      </c>
      <c r="AZ724" s="519" t="s">
        <v>234</v>
      </c>
      <c r="BA724" s="519" t="s">
        <v>16216</v>
      </c>
      <c r="BB724" s="533"/>
    </row>
    <row r="725" spans="1:54" s="166" customFormat="1" ht="15" customHeight="1" x14ac:dyDescent="0.25">
      <c r="A725" s="182">
        <v>1220</v>
      </c>
      <c r="B725" s="555"/>
      <c r="C725" s="581"/>
      <c r="D725" s="700" t="s">
        <v>17139</v>
      </c>
      <c r="E725" s="166" t="s">
        <v>53</v>
      </c>
      <c r="F725" s="166" t="s">
        <v>1509</v>
      </c>
      <c r="G725" s="194" t="s">
        <v>9855</v>
      </c>
      <c r="H725" s="166" t="s">
        <v>9856</v>
      </c>
      <c r="I725" s="166" t="s">
        <v>9857</v>
      </c>
      <c r="K725" s="166" t="s">
        <v>219</v>
      </c>
      <c r="L725" s="166" t="s">
        <v>316</v>
      </c>
      <c r="M725" s="166" t="s">
        <v>221</v>
      </c>
      <c r="N725" s="166" t="s">
        <v>222</v>
      </c>
      <c r="O725" s="166" t="s">
        <v>317</v>
      </c>
      <c r="P725" s="166">
        <v>0</v>
      </c>
      <c r="Q725" s="186">
        <v>2</v>
      </c>
      <c r="R725" s="186">
        <v>1</v>
      </c>
      <c r="S725" s="168">
        <v>2</v>
      </c>
      <c r="T725" s="345">
        <v>2</v>
      </c>
      <c r="U725" s="346"/>
      <c r="V725" s="346">
        <v>0</v>
      </c>
      <c r="W725" s="340"/>
      <c r="X725" s="346">
        <v>0</v>
      </c>
      <c r="Y725" s="183"/>
      <c r="Z725" s="183"/>
      <c r="AA725" s="183"/>
      <c r="AB725" s="166" t="s">
        <v>1509</v>
      </c>
      <c r="AC725" s="166" t="s">
        <v>9858</v>
      </c>
      <c r="AD725" s="203" t="s">
        <v>9859</v>
      </c>
      <c r="AE725" s="166" t="s">
        <v>9860</v>
      </c>
      <c r="AF725" s="166" t="s">
        <v>9861</v>
      </c>
      <c r="AH725" s="166" t="s">
        <v>4680</v>
      </c>
      <c r="AI725" s="166" t="s">
        <v>9858</v>
      </c>
      <c r="AJ725" s="165" t="s">
        <v>9859</v>
      </c>
      <c r="AK725" s="203" t="s">
        <v>790</v>
      </c>
      <c r="AL725" s="186">
        <v>0.76</v>
      </c>
      <c r="AM725" s="223">
        <v>162</v>
      </c>
      <c r="AN725" s="186">
        <v>0.33731506849315068</v>
      </c>
      <c r="AO725" s="186">
        <v>0</v>
      </c>
      <c r="AP725" s="187">
        <v>0.33731506849315068</v>
      </c>
      <c r="AQ725" s="186">
        <v>0.33731506849315068</v>
      </c>
      <c r="AR725" s="186">
        <v>0</v>
      </c>
      <c r="AS725" s="186">
        <v>0.33731506849315068</v>
      </c>
      <c r="AT725" s="186">
        <v>10.11945205479452</v>
      </c>
      <c r="AU725" s="193" t="s">
        <v>231</v>
      </c>
      <c r="AV725" s="194"/>
      <c r="AW725" s="166" t="s">
        <v>325</v>
      </c>
      <c r="AX725" s="166" t="s">
        <v>1509</v>
      </c>
      <c r="AY725" s="195" t="s">
        <v>9862</v>
      </c>
      <c r="AZ725" s="166" t="s">
        <v>234</v>
      </c>
      <c r="BB725" s="196"/>
    </row>
    <row r="726" spans="1:54" s="166" customFormat="1" ht="15" customHeight="1" x14ac:dyDescent="0.25">
      <c r="A726" s="182">
        <v>1221</v>
      </c>
      <c r="B726" s="555"/>
      <c r="C726" s="581"/>
      <c r="D726" s="700" t="s">
        <v>17139</v>
      </c>
      <c r="E726" s="166" t="s">
        <v>53</v>
      </c>
      <c r="F726" s="166" t="s">
        <v>1509</v>
      </c>
      <c r="G726" s="194" t="s">
        <v>9863</v>
      </c>
      <c r="H726" s="166" t="s">
        <v>9864</v>
      </c>
      <c r="I726" s="166" t="s">
        <v>9865</v>
      </c>
      <c r="K726" s="166" t="s">
        <v>732</v>
      </c>
      <c r="L726" s="166">
        <v>0</v>
      </c>
      <c r="M726" s="166" t="s">
        <v>317</v>
      </c>
      <c r="N726" s="166">
        <v>0</v>
      </c>
      <c r="O726" s="166" t="s">
        <v>317</v>
      </c>
      <c r="P726" s="166">
        <v>0</v>
      </c>
      <c r="Q726" s="186">
        <v>6</v>
      </c>
      <c r="R726" s="186">
        <v>2</v>
      </c>
      <c r="S726" s="168">
        <v>12</v>
      </c>
      <c r="T726" s="345">
        <v>4</v>
      </c>
      <c r="U726" s="346"/>
      <c r="V726" s="346">
        <v>0</v>
      </c>
      <c r="W726" s="340"/>
      <c r="X726" s="346">
        <v>0</v>
      </c>
      <c r="Y726" s="183"/>
      <c r="Z726" s="183"/>
      <c r="AA726" s="183"/>
      <c r="AB726" s="166" t="s">
        <v>1509</v>
      </c>
      <c r="AC726" s="166" t="s">
        <v>9866</v>
      </c>
      <c r="AD726" s="203" t="s">
        <v>9867</v>
      </c>
      <c r="AE726" s="166" t="s">
        <v>9868</v>
      </c>
      <c r="AF726" s="166" t="s">
        <v>9869</v>
      </c>
      <c r="AG726" s="171" t="s">
        <v>9870</v>
      </c>
      <c r="AH726" s="166" t="s">
        <v>4710</v>
      </c>
      <c r="AI726" s="166" t="s">
        <v>9866</v>
      </c>
      <c r="AJ726" s="165" t="s">
        <v>9867</v>
      </c>
      <c r="AK726" s="203" t="s">
        <v>790</v>
      </c>
      <c r="AL726" s="186">
        <v>0.76</v>
      </c>
      <c r="AM726" s="223">
        <v>217</v>
      </c>
      <c r="AN726" s="186">
        <v>0.45183561643835624</v>
      </c>
      <c r="AO726" s="186">
        <v>0</v>
      </c>
      <c r="AP726" s="187">
        <v>0.45183561643835624</v>
      </c>
      <c r="AQ726" s="186">
        <v>0.45183561643835624</v>
      </c>
      <c r="AR726" s="186">
        <v>0</v>
      </c>
      <c r="AS726" s="186">
        <v>0.45183561643835624</v>
      </c>
      <c r="AT726" s="186">
        <v>13.555068493150687</v>
      </c>
      <c r="AU726" s="193" t="s">
        <v>231</v>
      </c>
      <c r="AV726" s="194"/>
      <c r="AW726" s="166" t="s">
        <v>325</v>
      </c>
      <c r="AX726" s="166" t="s">
        <v>1509</v>
      </c>
      <c r="AY726" s="195" t="s">
        <v>9871</v>
      </c>
      <c r="AZ726" s="166" t="s">
        <v>234</v>
      </c>
      <c r="BB726" s="196"/>
    </row>
    <row r="727" spans="1:54" s="166" customFormat="1" ht="15" customHeight="1" x14ac:dyDescent="0.25">
      <c r="A727" s="182">
        <v>1222</v>
      </c>
      <c r="B727" s="555"/>
      <c r="C727" s="581"/>
      <c r="D727" s="700" t="s">
        <v>17138</v>
      </c>
      <c r="E727" s="166" t="s">
        <v>53</v>
      </c>
      <c r="F727" s="166" t="s">
        <v>1509</v>
      </c>
      <c r="G727" s="194" t="s">
        <v>9872</v>
      </c>
      <c r="H727" s="166" t="s">
        <v>9873</v>
      </c>
      <c r="I727" s="166" t="s">
        <v>9874</v>
      </c>
      <c r="K727" s="166" t="s">
        <v>219</v>
      </c>
      <c r="L727" s="166" t="s">
        <v>316</v>
      </c>
      <c r="M727" s="166" t="s">
        <v>221</v>
      </c>
      <c r="N727" s="166" t="s">
        <v>222</v>
      </c>
      <c r="O727" s="166" t="s">
        <v>317</v>
      </c>
      <c r="P727" s="166">
        <v>0</v>
      </c>
      <c r="Q727" s="186">
        <v>5</v>
      </c>
      <c r="R727" s="186">
        <v>5</v>
      </c>
      <c r="S727" s="168">
        <v>25</v>
      </c>
      <c r="T727" s="345">
        <v>2</v>
      </c>
      <c r="U727" s="346"/>
      <c r="V727" s="346">
        <v>0</v>
      </c>
      <c r="W727" s="340"/>
      <c r="X727" s="346">
        <v>0</v>
      </c>
      <c r="Y727" s="183"/>
      <c r="Z727" s="183"/>
      <c r="AA727" s="183"/>
      <c r="AB727" s="166" t="s">
        <v>1509</v>
      </c>
      <c r="AC727" s="166" t="s">
        <v>9875</v>
      </c>
      <c r="AD727" s="203" t="s">
        <v>9876</v>
      </c>
      <c r="AE727" s="166" t="s">
        <v>9868</v>
      </c>
      <c r="AF727" s="166" t="s">
        <v>9877</v>
      </c>
      <c r="AG727" s="166" t="s">
        <v>9878</v>
      </c>
      <c r="AH727" s="166" t="s">
        <v>4710</v>
      </c>
      <c r="AI727" s="166" t="s">
        <v>9875</v>
      </c>
      <c r="AJ727" s="165" t="s">
        <v>9876</v>
      </c>
      <c r="AK727" s="203" t="s">
        <v>790</v>
      </c>
      <c r="AL727" s="186">
        <v>0.76</v>
      </c>
      <c r="AM727" s="223">
        <v>61</v>
      </c>
      <c r="AN727" s="186">
        <v>0.12701369863013698</v>
      </c>
      <c r="AO727" s="186">
        <v>0</v>
      </c>
      <c r="AP727" s="187">
        <v>0.12701369863013698</v>
      </c>
      <c r="AQ727" s="186">
        <v>0.12701369863013698</v>
      </c>
      <c r="AR727" s="186">
        <v>0</v>
      </c>
      <c r="AS727" s="186">
        <v>0.12701369863013698</v>
      </c>
      <c r="AT727" s="186">
        <v>3.8104109589041095</v>
      </c>
      <c r="AU727" s="193" t="s">
        <v>231</v>
      </c>
      <c r="AV727" s="194"/>
      <c r="AW727" s="166" t="s">
        <v>325</v>
      </c>
      <c r="AX727" s="166" t="s">
        <v>1509</v>
      </c>
      <c r="AY727" s="195" t="s">
        <v>9879</v>
      </c>
      <c r="AZ727" s="166" t="s">
        <v>234</v>
      </c>
      <c r="BB727" s="196"/>
    </row>
    <row r="728" spans="1:54" s="519" customFormat="1" ht="24" customHeight="1" x14ac:dyDescent="0.25">
      <c r="A728" s="518">
        <v>1223</v>
      </c>
      <c r="B728" s="557" t="s">
        <v>17088</v>
      </c>
      <c r="C728" s="664" t="s">
        <v>17090</v>
      </c>
      <c r="D728" s="701">
        <v>2020</v>
      </c>
      <c r="E728" s="519" t="s">
        <v>53</v>
      </c>
      <c r="F728" s="519" t="s">
        <v>1509</v>
      </c>
      <c r="G728" s="530" t="s">
        <v>9880</v>
      </c>
      <c r="H728" s="519" t="s">
        <v>9881</v>
      </c>
      <c r="I728" s="519" t="s">
        <v>9882</v>
      </c>
      <c r="K728" s="519" t="s">
        <v>219</v>
      </c>
      <c r="L728" s="519" t="s">
        <v>316</v>
      </c>
      <c r="M728" s="519" t="s">
        <v>221</v>
      </c>
      <c r="N728" s="519" t="s">
        <v>222</v>
      </c>
      <c r="O728" s="573" t="s">
        <v>221</v>
      </c>
      <c r="P728" s="573" t="s">
        <v>222</v>
      </c>
      <c r="Q728" s="520">
        <v>10</v>
      </c>
      <c r="R728" s="520">
        <v>15</v>
      </c>
      <c r="S728" s="521">
        <v>150</v>
      </c>
      <c r="T728" s="613">
        <v>5</v>
      </c>
      <c r="U728" s="614"/>
      <c r="V728" s="614">
        <v>0</v>
      </c>
      <c r="W728" s="523"/>
      <c r="X728" s="614">
        <v>0</v>
      </c>
      <c r="Y728" s="524"/>
      <c r="Z728" s="524"/>
      <c r="AA728" s="524"/>
      <c r="AB728" s="519" t="s">
        <v>1509</v>
      </c>
      <c r="AC728" s="519" t="s">
        <v>4287</v>
      </c>
      <c r="AD728" s="608" t="s">
        <v>9883</v>
      </c>
      <c r="AE728" s="519" t="s">
        <v>8862</v>
      </c>
      <c r="AF728" s="519" t="s">
        <v>9884</v>
      </c>
      <c r="AH728" s="519" t="s">
        <v>5977</v>
      </c>
      <c r="AI728" s="519" t="s">
        <v>4287</v>
      </c>
      <c r="AJ728" s="526" t="s">
        <v>9883</v>
      </c>
      <c r="AK728" s="608" t="s">
        <v>790</v>
      </c>
      <c r="AL728" s="520">
        <v>0.76</v>
      </c>
      <c r="AM728" s="650">
        <v>263</v>
      </c>
      <c r="AN728" s="520">
        <v>0.1</v>
      </c>
      <c r="AO728" s="520">
        <v>0</v>
      </c>
      <c r="AP728" s="528">
        <v>0.1</v>
      </c>
      <c r="AQ728" s="520">
        <v>0.1</v>
      </c>
      <c r="AR728" s="520">
        <v>0</v>
      </c>
      <c r="AS728" s="520">
        <v>0.1</v>
      </c>
      <c r="AT728" s="520">
        <v>3</v>
      </c>
      <c r="AU728" s="529" t="s">
        <v>231</v>
      </c>
      <c r="AV728" s="530" t="s">
        <v>431</v>
      </c>
      <c r="AW728" s="519" t="s">
        <v>325</v>
      </c>
      <c r="AX728" s="519" t="s">
        <v>1509</v>
      </c>
      <c r="AY728" s="531" t="s">
        <v>9885</v>
      </c>
      <c r="AZ728" s="519" t="s">
        <v>234</v>
      </c>
      <c r="BB728" s="533"/>
    </row>
    <row r="729" spans="1:54" s="519" customFormat="1" ht="24.75" customHeight="1" x14ac:dyDescent="0.25">
      <c r="A729" s="518">
        <v>1224</v>
      </c>
      <c r="B729" s="557" t="s">
        <v>17088</v>
      </c>
      <c r="C729" s="664" t="s">
        <v>17090</v>
      </c>
      <c r="D729" s="701">
        <v>2020</v>
      </c>
      <c r="E729" s="519" t="s">
        <v>53</v>
      </c>
      <c r="F729" s="519" t="s">
        <v>1509</v>
      </c>
      <c r="G729" s="530" t="s">
        <v>16233</v>
      </c>
      <c r="H729" s="519" t="s">
        <v>16229</v>
      </c>
      <c r="I729" s="519" t="s">
        <v>16230</v>
      </c>
      <c r="K729" s="519" t="s">
        <v>219</v>
      </c>
      <c r="L729" s="519" t="s">
        <v>16231</v>
      </c>
      <c r="M729" s="519" t="s">
        <v>221</v>
      </c>
      <c r="N729" s="519" t="s">
        <v>222</v>
      </c>
      <c r="O729" s="573" t="s">
        <v>221</v>
      </c>
      <c r="P729" s="573" t="s">
        <v>879</v>
      </c>
      <c r="Q729" s="520">
        <v>2</v>
      </c>
      <c r="R729" s="520">
        <v>1</v>
      </c>
      <c r="S729" s="521">
        <v>2</v>
      </c>
      <c r="T729" s="613">
        <v>3</v>
      </c>
      <c r="U729" s="614"/>
      <c r="V729" s="614">
        <v>0</v>
      </c>
      <c r="W729" s="523"/>
      <c r="X729" s="614">
        <v>0</v>
      </c>
      <c r="Y729" s="524"/>
      <c r="Z729" s="524"/>
      <c r="AA729" s="524"/>
      <c r="AB729" s="519" t="s">
        <v>1509</v>
      </c>
      <c r="AC729" s="519" t="s">
        <v>9886</v>
      </c>
      <c r="AD729" s="608" t="s">
        <v>9887</v>
      </c>
      <c r="AE729" s="519" t="s">
        <v>8862</v>
      </c>
      <c r="AF729" s="519" t="s">
        <v>16232</v>
      </c>
      <c r="AG729" s="519" t="s">
        <v>9888</v>
      </c>
      <c r="AH729" s="519" t="s">
        <v>5977</v>
      </c>
      <c r="AI729" s="519" t="s">
        <v>9886</v>
      </c>
      <c r="AJ729" s="526" t="s">
        <v>9887</v>
      </c>
      <c r="AK729" s="608" t="s">
        <v>790</v>
      </c>
      <c r="AL729" s="520">
        <v>0.76</v>
      </c>
      <c r="AM729" s="650">
        <v>239</v>
      </c>
      <c r="AN729" s="520">
        <v>0.49764383561643838</v>
      </c>
      <c r="AO729" s="520">
        <v>0</v>
      </c>
      <c r="AP729" s="528">
        <v>0.49764383561643838</v>
      </c>
      <c r="AQ729" s="520">
        <v>0.49764383561643838</v>
      </c>
      <c r="AR729" s="520">
        <v>0</v>
      </c>
      <c r="AS729" s="520">
        <v>0.49764383561643838</v>
      </c>
      <c r="AT729" s="520">
        <v>14.929315068493151</v>
      </c>
      <c r="AU729" s="529" t="s">
        <v>231</v>
      </c>
      <c r="AV729" s="530" t="s">
        <v>431</v>
      </c>
      <c r="AW729" s="519" t="s">
        <v>325</v>
      </c>
      <c r="AX729" s="519" t="s">
        <v>1509</v>
      </c>
      <c r="AY729" s="531" t="s">
        <v>9889</v>
      </c>
      <c r="AZ729" s="519" t="s">
        <v>234</v>
      </c>
      <c r="BA729" s="519" t="s">
        <v>16228</v>
      </c>
      <c r="BB729" s="533"/>
    </row>
    <row r="730" spans="1:54" s="519" customFormat="1" ht="27" customHeight="1" x14ac:dyDescent="0.25">
      <c r="A730" s="518">
        <v>1225</v>
      </c>
      <c r="B730" s="557" t="s">
        <v>17088</v>
      </c>
      <c r="C730" s="664" t="s">
        <v>17090</v>
      </c>
      <c r="D730" s="701">
        <v>2020</v>
      </c>
      <c r="E730" s="519" t="s">
        <v>53</v>
      </c>
      <c r="F730" s="519" t="s">
        <v>1509</v>
      </c>
      <c r="G730" s="530" t="s">
        <v>16266</v>
      </c>
      <c r="H730" s="519" t="s">
        <v>16268</v>
      </c>
      <c r="I730" s="519" t="s">
        <v>16267</v>
      </c>
      <c r="K730" s="519" t="s">
        <v>219</v>
      </c>
      <c r="L730" s="519" t="s">
        <v>6578</v>
      </c>
      <c r="M730" s="519" t="s">
        <v>221</v>
      </c>
      <c r="N730" s="519" t="s">
        <v>7095</v>
      </c>
      <c r="O730" s="519" t="s">
        <v>221</v>
      </c>
      <c r="P730" s="519" t="s">
        <v>7095</v>
      </c>
      <c r="Q730" s="520">
        <v>7</v>
      </c>
      <c r="R730" s="520">
        <v>2</v>
      </c>
      <c r="S730" s="521">
        <v>14</v>
      </c>
      <c r="T730" s="613">
        <v>4</v>
      </c>
      <c r="U730" s="614"/>
      <c r="V730" s="614">
        <v>0</v>
      </c>
      <c r="W730" s="523"/>
      <c r="X730" s="614">
        <v>0</v>
      </c>
      <c r="Y730" s="524"/>
      <c r="Z730" s="524"/>
      <c r="AA730" s="524"/>
      <c r="AB730" s="519" t="s">
        <v>1509</v>
      </c>
      <c r="AC730" s="519" t="s">
        <v>9890</v>
      </c>
      <c r="AD730" s="608" t="s">
        <v>9891</v>
      </c>
      <c r="AE730" s="519" t="s">
        <v>8862</v>
      </c>
      <c r="AF730" s="519" t="s">
        <v>9892</v>
      </c>
      <c r="AG730" s="519" t="s">
        <v>9888</v>
      </c>
      <c r="AH730" s="519" t="s">
        <v>5977</v>
      </c>
      <c r="AI730" s="519" t="s">
        <v>9890</v>
      </c>
      <c r="AJ730" s="526" t="s">
        <v>9891</v>
      </c>
      <c r="AK730" s="608" t="s">
        <v>790</v>
      </c>
      <c r="AL730" s="520">
        <v>0.76</v>
      </c>
      <c r="AM730" s="650">
        <v>195</v>
      </c>
      <c r="AN730" s="520">
        <v>0.40602739726027393</v>
      </c>
      <c r="AO730" s="520">
        <v>0</v>
      </c>
      <c r="AP730" s="528">
        <v>0.40602739726027393</v>
      </c>
      <c r="AQ730" s="520">
        <v>0.40602739726027393</v>
      </c>
      <c r="AR730" s="520">
        <v>0</v>
      </c>
      <c r="AS730" s="520">
        <v>0.40602739726027393</v>
      </c>
      <c r="AT730" s="520">
        <v>12.180821917808217</v>
      </c>
      <c r="AU730" s="529" t="s">
        <v>231</v>
      </c>
      <c r="AV730" s="530" t="s">
        <v>114</v>
      </c>
      <c r="AW730" s="519" t="s">
        <v>325</v>
      </c>
      <c r="AX730" s="519" t="s">
        <v>1509</v>
      </c>
      <c r="AY730" s="531" t="s">
        <v>9893</v>
      </c>
      <c r="AZ730" s="519" t="s">
        <v>234</v>
      </c>
      <c r="BA730" s="519" t="s">
        <v>16269</v>
      </c>
      <c r="BB730" s="533"/>
    </row>
    <row r="731" spans="1:54" s="519" customFormat="1" ht="23.25" customHeight="1" x14ac:dyDescent="0.25">
      <c r="A731" s="518">
        <v>1226</v>
      </c>
      <c r="B731" s="557" t="s">
        <v>17088</v>
      </c>
      <c r="C731" s="664" t="s">
        <v>17090</v>
      </c>
      <c r="D731" s="701">
        <v>2020</v>
      </c>
      <c r="E731" s="519" t="s">
        <v>53</v>
      </c>
      <c r="F731" s="519" t="s">
        <v>1509</v>
      </c>
      <c r="G731" s="530" t="s">
        <v>16256</v>
      </c>
      <c r="H731" s="519" t="s">
        <v>16257</v>
      </c>
      <c r="I731" s="519" t="s">
        <v>16258</v>
      </c>
      <c r="K731" s="519" t="s">
        <v>219</v>
      </c>
      <c r="L731" s="519" t="s">
        <v>316</v>
      </c>
      <c r="M731" s="519" t="s">
        <v>221</v>
      </c>
      <c r="N731" s="519" t="s">
        <v>7095</v>
      </c>
      <c r="O731" s="519" t="s">
        <v>221</v>
      </c>
      <c r="P731" s="519" t="s">
        <v>7095</v>
      </c>
      <c r="Q731" s="520">
        <v>3</v>
      </c>
      <c r="R731" s="520">
        <v>2</v>
      </c>
      <c r="S731" s="521">
        <v>6</v>
      </c>
      <c r="T731" s="613">
        <v>1</v>
      </c>
      <c r="U731" s="614"/>
      <c r="V731" s="614">
        <v>0</v>
      </c>
      <c r="W731" s="523"/>
      <c r="X731" s="614">
        <v>0</v>
      </c>
      <c r="Y731" s="524"/>
      <c r="Z731" s="524"/>
      <c r="AA731" s="524"/>
      <c r="AB731" s="519" t="s">
        <v>1509</v>
      </c>
      <c r="AC731" s="519" t="s">
        <v>9894</v>
      </c>
      <c r="AD731" s="608" t="s">
        <v>9895</v>
      </c>
      <c r="AE731" s="519" t="s">
        <v>8862</v>
      </c>
      <c r="AF731" s="519" t="s">
        <v>9896</v>
      </c>
      <c r="AG731" s="667" t="s">
        <v>9897</v>
      </c>
      <c r="AH731" s="519" t="s">
        <v>5977</v>
      </c>
      <c r="AI731" s="519" t="s">
        <v>9894</v>
      </c>
      <c r="AJ731" s="526" t="s">
        <v>9895</v>
      </c>
      <c r="AK731" s="608" t="s">
        <v>790</v>
      </c>
      <c r="AL731" s="520">
        <v>0.76</v>
      </c>
      <c r="AM731" s="650">
        <v>46</v>
      </c>
      <c r="AN731" s="520">
        <v>9.578082191780822E-2</v>
      </c>
      <c r="AO731" s="520">
        <v>0</v>
      </c>
      <c r="AP731" s="528">
        <v>9.578082191780822E-2</v>
      </c>
      <c r="AQ731" s="520">
        <v>9.578082191780822E-2</v>
      </c>
      <c r="AR731" s="520">
        <v>0</v>
      </c>
      <c r="AS731" s="520">
        <v>9.578082191780822E-2</v>
      </c>
      <c r="AT731" s="520">
        <v>2.8734246575342466</v>
      </c>
      <c r="AU731" s="529" t="s">
        <v>231</v>
      </c>
      <c r="AV731" s="530" t="s">
        <v>114</v>
      </c>
      <c r="AW731" s="519" t="s">
        <v>325</v>
      </c>
      <c r="AX731" s="519" t="s">
        <v>1509</v>
      </c>
      <c r="AY731" s="531" t="s">
        <v>9898</v>
      </c>
      <c r="AZ731" s="519" t="s">
        <v>234</v>
      </c>
      <c r="BA731" s="519" t="s">
        <v>16259</v>
      </c>
      <c r="BB731" s="533"/>
    </row>
    <row r="732" spans="1:54" s="519" customFormat="1" ht="26.25" customHeight="1" x14ac:dyDescent="0.25">
      <c r="A732" s="518">
        <v>1227</v>
      </c>
      <c r="B732" s="557" t="s">
        <v>17088</v>
      </c>
      <c r="C732" s="664" t="s">
        <v>17090</v>
      </c>
      <c r="D732" s="701">
        <v>2020</v>
      </c>
      <c r="E732" s="519" t="s">
        <v>53</v>
      </c>
      <c r="F732" s="519" t="s">
        <v>1509</v>
      </c>
      <c r="G732" s="530" t="s">
        <v>9899</v>
      </c>
      <c r="H732" s="519" t="s">
        <v>16327</v>
      </c>
      <c r="I732" s="519" t="s">
        <v>16328</v>
      </c>
      <c r="K732" s="519" t="s">
        <v>219</v>
      </c>
      <c r="L732" s="519" t="s">
        <v>316</v>
      </c>
      <c r="M732" s="519" t="s">
        <v>221</v>
      </c>
      <c r="N732" s="519" t="s">
        <v>7095</v>
      </c>
      <c r="O732" s="519" t="s">
        <v>221</v>
      </c>
      <c r="P732" s="519" t="s">
        <v>7095</v>
      </c>
      <c r="Q732" s="520">
        <v>8</v>
      </c>
      <c r="R732" s="520">
        <v>2</v>
      </c>
      <c r="S732" s="521">
        <v>16</v>
      </c>
      <c r="T732" s="613">
        <v>5</v>
      </c>
      <c r="U732" s="614"/>
      <c r="V732" s="614">
        <v>0</v>
      </c>
      <c r="W732" s="523"/>
      <c r="X732" s="614">
        <v>0</v>
      </c>
      <c r="Y732" s="524"/>
      <c r="Z732" s="524">
        <v>1</v>
      </c>
      <c r="AA732" s="524"/>
      <c r="AB732" s="519" t="s">
        <v>1509</v>
      </c>
      <c r="AC732" s="519" t="s">
        <v>9900</v>
      </c>
      <c r="AD732" s="608" t="s">
        <v>9901</v>
      </c>
      <c r="AE732" s="519" t="s">
        <v>8862</v>
      </c>
      <c r="AF732" s="519" t="s">
        <v>9902</v>
      </c>
      <c r="AG732" s="519" t="s">
        <v>9903</v>
      </c>
      <c r="AH732" s="519" t="s">
        <v>5977</v>
      </c>
      <c r="AI732" s="519" t="s">
        <v>9900</v>
      </c>
      <c r="AJ732" s="526" t="s">
        <v>9901</v>
      </c>
      <c r="AK732" s="608" t="s">
        <v>790</v>
      </c>
      <c r="AL732" s="520">
        <v>0.76</v>
      </c>
      <c r="AM732" s="650">
        <v>300</v>
      </c>
      <c r="AN732" s="520">
        <v>0.62465753424657533</v>
      </c>
      <c r="AO732" s="520">
        <v>0</v>
      </c>
      <c r="AP732" s="528">
        <v>0.62465753424657533</v>
      </c>
      <c r="AQ732" s="520">
        <v>0.62465753424657533</v>
      </c>
      <c r="AR732" s="520">
        <v>0</v>
      </c>
      <c r="AS732" s="520">
        <v>0.62465753424657533</v>
      </c>
      <c r="AT732" s="520">
        <v>18.739726027397261</v>
      </c>
      <c r="AU732" s="529" t="s">
        <v>231</v>
      </c>
      <c r="AV732" s="530" t="s">
        <v>114</v>
      </c>
      <c r="AW732" s="519" t="s">
        <v>325</v>
      </c>
      <c r="AX732" s="519" t="s">
        <v>1509</v>
      </c>
      <c r="AY732" s="531" t="s">
        <v>9904</v>
      </c>
      <c r="AZ732" s="519" t="s">
        <v>234</v>
      </c>
      <c r="BA732" s="519" t="s">
        <v>16326</v>
      </c>
      <c r="BB732" s="533"/>
    </row>
    <row r="733" spans="1:54" s="166" customFormat="1" ht="15" customHeight="1" x14ac:dyDescent="0.25">
      <c r="A733" s="182">
        <v>1228</v>
      </c>
      <c r="B733" s="555"/>
      <c r="C733" s="581"/>
      <c r="D733" s="700" t="s">
        <v>17139</v>
      </c>
      <c r="E733" s="166" t="s">
        <v>53</v>
      </c>
      <c r="F733" s="166" t="s">
        <v>1509</v>
      </c>
      <c r="G733" s="194" t="s">
        <v>9905</v>
      </c>
      <c r="H733" s="166" t="s">
        <v>9906</v>
      </c>
      <c r="I733" s="166" t="s">
        <v>9907</v>
      </c>
      <c r="K733" s="166" t="s">
        <v>732</v>
      </c>
      <c r="L733" s="166">
        <v>0</v>
      </c>
      <c r="M733" s="166" t="s">
        <v>317</v>
      </c>
      <c r="N733" s="166">
        <v>0</v>
      </c>
      <c r="O733" s="166" t="s">
        <v>317</v>
      </c>
      <c r="P733" s="166">
        <v>0</v>
      </c>
      <c r="Q733" s="186">
        <v>6</v>
      </c>
      <c r="R733" s="186">
        <v>2</v>
      </c>
      <c r="S733" s="168">
        <v>12</v>
      </c>
      <c r="T733" s="345">
        <v>1</v>
      </c>
      <c r="U733" s="346"/>
      <c r="V733" s="346">
        <v>0</v>
      </c>
      <c r="W733" s="340"/>
      <c r="X733" s="346">
        <v>0</v>
      </c>
      <c r="Y733" s="183"/>
      <c r="Z733" s="183"/>
      <c r="AA733" s="183"/>
      <c r="AB733" s="166" t="s">
        <v>1509</v>
      </c>
      <c r="AC733" s="166" t="s">
        <v>9908</v>
      </c>
      <c r="AD733" s="203" t="s">
        <v>9909</v>
      </c>
      <c r="AE733" s="166" t="s">
        <v>9910</v>
      </c>
      <c r="AF733" s="166" t="s">
        <v>9911</v>
      </c>
      <c r="AH733" s="166" t="s">
        <v>4730</v>
      </c>
      <c r="AI733" s="166" t="s">
        <v>9908</v>
      </c>
      <c r="AJ733" s="165" t="s">
        <v>9909</v>
      </c>
      <c r="AK733" s="203" t="s">
        <v>790</v>
      </c>
      <c r="AL733" s="186">
        <v>0.76</v>
      </c>
      <c r="AM733" s="223">
        <v>34</v>
      </c>
      <c r="AN733" s="186">
        <v>7.0794520547945203E-2</v>
      </c>
      <c r="AO733" s="186">
        <v>0</v>
      </c>
      <c r="AP733" s="187">
        <v>7.0794520547945203E-2</v>
      </c>
      <c r="AQ733" s="186">
        <v>7.0794520547945203E-2</v>
      </c>
      <c r="AR733" s="186">
        <v>0</v>
      </c>
      <c r="AS733" s="186">
        <v>7.0794520547945203E-2</v>
      </c>
      <c r="AT733" s="186">
        <v>2.1238356164383561</v>
      </c>
      <c r="AU733" s="193" t="s">
        <v>231</v>
      </c>
      <c r="AV733" s="194"/>
      <c r="AW733" s="166" t="s">
        <v>325</v>
      </c>
      <c r="AX733" s="166" t="s">
        <v>1509</v>
      </c>
      <c r="AY733" s="195" t="s">
        <v>9912</v>
      </c>
      <c r="AZ733" s="166" t="s">
        <v>234</v>
      </c>
      <c r="BB733" s="196"/>
    </row>
    <row r="734" spans="1:54" s="519" customFormat="1" ht="18.75" customHeight="1" x14ac:dyDescent="0.25">
      <c r="A734" s="518">
        <v>1229</v>
      </c>
      <c r="B734" s="557" t="s">
        <v>17088</v>
      </c>
      <c r="C734" s="664" t="s">
        <v>17090</v>
      </c>
      <c r="D734" s="701">
        <v>2020</v>
      </c>
      <c r="E734" s="519" t="s">
        <v>53</v>
      </c>
      <c r="F734" s="519" t="s">
        <v>1509</v>
      </c>
      <c r="G734" s="530" t="s">
        <v>9913</v>
      </c>
      <c r="H734" s="519" t="s">
        <v>9914</v>
      </c>
      <c r="I734" s="519" t="s">
        <v>9915</v>
      </c>
      <c r="K734" s="519" t="s">
        <v>219</v>
      </c>
      <c r="L734" s="519" t="s">
        <v>316</v>
      </c>
      <c r="M734" s="519" t="s">
        <v>221</v>
      </c>
      <c r="N734" s="519" t="s">
        <v>222</v>
      </c>
      <c r="O734" s="573" t="s">
        <v>221</v>
      </c>
      <c r="P734" s="573" t="s">
        <v>222</v>
      </c>
      <c r="Q734" s="520">
        <v>5</v>
      </c>
      <c r="R734" s="520">
        <v>2</v>
      </c>
      <c r="S734" s="521">
        <v>10</v>
      </c>
      <c r="T734" s="613">
        <v>4</v>
      </c>
      <c r="U734" s="614"/>
      <c r="V734" s="614">
        <v>0</v>
      </c>
      <c r="W734" s="523"/>
      <c r="X734" s="614">
        <v>0</v>
      </c>
      <c r="Y734" s="524"/>
      <c r="Z734" s="524"/>
      <c r="AA734" s="524"/>
      <c r="AB734" s="519" t="s">
        <v>1509</v>
      </c>
      <c r="AC734" s="519" t="s">
        <v>8393</v>
      </c>
      <c r="AD734" s="608" t="s">
        <v>9916</v>
      </c>
      <c r="AE734" s="519" t="s">
        <v>9910</v>
      </c>
      <c r="AF734" s="519" t="s">
        <v>9917</v>
      </c>
      <c r="AG734" s="519" t="s">
        <v>9918</v>
      </c>
      <c r="AH734" s="519" t="s">
        <v>4730</v>
      </c>
      <c r="AI734" s="519" t="s">
        <v>8393</v>
      </c>
      <c r="AJ734" s="526" t="s">
        <v>9916</v>
      </c>
      <c r="AK734" s="608" t="s">
        <v>790</v>
      </c>
      <c r="AL734" s="520">
        <v>0.76</v>
      </c>
      <c r="AM734" s="650">
        <v>135</v>
      </c>
      <c r="AN734" s="520">
        <v>0.28109589041095889</v>
      </c>
      <c r="AO734" s="520">
        <v>0</v>
      </c>
      <c r="AP734" s="528">
        <v>0.28109589041095889</v>
      </c>
      <c r="AQ734" s="520">
        <v>0.28109589041095889</v>
      </c>
      <c r="AR734" s="520">
        <v>0</v>
      </c>
      <c r="AS734" s="520">
        <v>0.28109589041095889</v>
      </c>
      <c r="AT734" s="520">
        <v>8.4328767123287669</v>
      </c>
      <c r="AU734" s="529" t="s">
        <v>231</v>
      </c>
      <c r="AV734" s="530" t="s">
        <v>431</v>
      </c>
      <c r="AW734" s="519" t="s">
        <v>325</v>
      </c>
      <c r="AX734" s="519" t="s">
        <v>1509</v>
      </c>
      <c r="AY734" s="531" t="s">
        <v>9919</v>
      </c>
      <c r="AZ734" s="519" t="s">
        <v>234</v>
      </c>
      <c r="BB734" s="533"/>
    </row>
    <row r="735" spans="1:54" s="166" customFormat="1" ht="15" customHeight="1" x14ac:dyDescent="0.25">
      <c r="A735" s="182">
        <v>1230</v>
      </c>
      <c r="B735" s="555"/>
      <c r="C735" s="581"/>
      <c r="D735" s="700" t="s">
        <v>17138</v>
      </c>
      <c r="E735" s="166" t="s">
        <v>53</v>
      </c>
      <c r="F735" s="166" t="s">
        <v>1509</v>
      </c>
      <c r="G735" s="194" t="s">
        <v>9920</v>
      </c>
      <c r="H735" s="166" t="s">
        <v>9921</v>
      </c>
      <c r="I735" s="166" t="s">
        <v>9922</v>
      </c>
      <c r="K735" s="166" t="s">
        <v>219</v>
      </c>
      <c r="L735" s="166" t="s">
        <v>316</v>
      </c>
      <c r="M735" s="166" t="s">
        <v>221</v>
      </c>
      <c r="N735" s="166" t="s">
        <v>222</v>
      </c>
      <c r="O735" s="166" t="s">
        <v>317</v>
      </c>
      <c r="P735" s="166">
        <v>0</v>
      </c>
      <c r="Q735" s="186">
        <v>5</v>
      </c>
      <c r="R735" s="186">
        <v>4</v>
      </c>
      <c r="S735" s="168">
        <v>20</v>
      </c>
      <c r="T735" s="345"/>
      <c r="U735" s="346"/>
      <c r="V735" s="346">
        <v>0</v>
      </c>
      <c r="W735" s="340"/>
      <c r="X735" s="346">
        <v>1</v>
      </c>
      <c r="Y735" s="183"/>
      <c r="Z735" s="183"/>
      <c r="AA735" s="183"/>
      <c r="AB735" s="166" t="s">
        <v>1509</v>
      </c>
      <c r="AC735" s="166" t="s">
        <v>9923</v>
      </c>
      <c r="AD735" s="203" t="s">
        <v>9924</v>
      </c>
      <c r="AE735" s="166" t="s">
        <v>9910</v>
      </c>
      <c r="AF735" s="166" t="s">
        <v>9925</v>
      </c>
      <c r="AG735" s="166" t="s">
        <v>9926</v>
      </c>
      <c r="AH735" s="166" t="s">
        <v>4730</v>
      </c>
      <c r="AI735" s="166" t="s">
        <v>9923</v>
      </c>
      <c r="AJ735" s="165" t="s">
        <v>9924</v>
      </c>
      <c r="AK735" s="203" t="s">
        <v>790</v>
      </c>
      <c r="AL735" s="186">
        <v>0.76</v>
      </c>
      <c r="AM735" s="223">
        <v>245</v>
      </c>
      <c r="AN735" s="186">
        <v>0.51013698630136983</v>
      </c>
      <c r="AO735" s="186">
        <v>0</v>
      </c>
      <c r="AP735" s="187">
        <v>0.51013698630136983</v>
      </c>
      <c r="AQ735" s="186">
        <v>0.51013698630136983</v>
      </c>
      <c r="AR735" s="186">
        <v>0</v>
      </c>
      <c r="AS735" s="186">
        <v>0.51013698630136983</v>
      </c>
      <c r="AT735" s="186">
        <v>15.304109589041095</v>
      </c>
      <c r="AU735" s="193" t="s">
        <v>231</v>
      </c>
      <c r="AV735" s="194"/>
      <c r="AW735" s="166" t="s">
        <v>325</v>
      </c>
      <c r="AX735" s="166" t="s">
        <v>1509</v>
      </c>
      <c r="AY735" s="195" t="s">
        <v>9927</v>
      </c>
      <c r="AZ735" s="166" t="s">
        <v>234</v>
      </c>
      <c r="BB735" s="196"/>
    </row>
    <row r="736" spans="1:54" s="166" customFormat="1" ht="15" customHeight="1" x14ac:dyDescent="0.25">
      <c r="A736" s="182">
        <v>1231</v>
      </c>
      <c r="B736" s="555"/>
      <c r="C736" s="581"/>
      <c r="D736" s="700" t="s">
        <v>17140</v>
      </c>
      <c r="E736" s="166" t="s">
        <v>53</v>
      </c>
      <c r="F736" s="166" t="s">
        <v>1509</v>
      </c>
      <c r="G736" s="194" t="s">
        <v>9928</v>
      </c>
      <c r="H736" s="166" t="s">
        <v>9929</v>
      </c>
      <c r="I736" s="166" t="s">
        <v>9930</v>
      </c>
      <c r="K736" s="166" t="s">
        <v>219</v>
      </c>
      <c r="L736" s="166" t="s">
        <v>316</v>
      </c>
      <c r="M736" s="166" t="s">
        <v>221</v>
      </c>
      <c r="N736" s="166" t="s">
        <v>222</v>
      </c>
      <c r="O736" s="166" t="s">
        <v>317</v>
      </c>
      <c r="P736" s="166">
        <v>0</v>
      </c>
      <c r="Q736" s="186">
        <v>5</v>
      </c>
      <c r="R736" s="186">
        <v>4</v>
      </c>
      <c r="S736" s="168">
        <v>20</v>
      </c>
      <c r="T736" s="345">
        <v>1</v>
      </c>
      <c r="U736" s="346"/>
      <c r="V736" s="346">
        <v>0</v>
      </c>
      <c r="W736" s="340"/>
      <c r="X736" s="346">
        <v>0</v>
      </c>
      <c r="Y736" s="183"/>
      <c r="Z736" s="183"/>
      <c r="AA736" s="183"/>
      <c r="AB736" s="166" t="s">
        <v>1509</v>
      </c>
      <c r="AC736" s="166" t="s">
        <v>9931</v>
      </c>
      <c r="AD736" s="203" t="s">
        <v>9932</v>
      </c>
      <c r="AE736" s="166" t="s">
        <v>9910</v>
      </c>
      <c r="AF736" s="166" t="s">
        <v>9933</v>
      </c>
      <c r="AG736" s="166" t="s">
        <v>9934</v>
      </c>
      <c r="AH736" s="166" t="s">
        <v>4730</v>
      </c>
      <c r="AI736" s="166" t="s">
        <v>9931</v>
      </c>
      <c r="AJ736" s="165" t="s">
        <v>9932</v>
      </c>
      <c r="AK736" s="203" t="s">
        <v>790</v>
      </c>
      <c r="AL736" s="186">
        <v>0.76</v>
      </c>
      <c r="AM736" s="223">
        <v>30</v>
      </c>
      <c r="AN736" s="186">
        <v>6.2465753424657537E-2</v>
      </c>
      <c r="AO736" s="186">
        <v>0</v>
      </c>
      <c r="AP736" s="187">
        <v>6.2465753424657537E-2</v>
      </c>
      <c r="AQ736" s="186">
        <v>6.2465753424657537E-2</v>
      </c>
      <c r="AR736" s="186">
        <v>0</v>
      </c>
      <c r="AS736" s="186">
        <v>6.2465753424657537E-2</v>
      </c>
      <c r="AT736" s="186">
        <v>1.8739726027397261</v>
      </c>
      <c r="AU736" s="193" t="s">
        <v>231</v>
      </c>
      <c r="AV736" s="194"/>
      <c r="AW736" s="166" t="s">
        <v>325</v>
      </c>
      <c r="AX736" s="166" t="s">
        <v>1509</v>
      </c>
      <c r="AY736" s="195" t="s">
        <v>9935</v>
      </c>
      <c r="AZ736" s="166" t="s">
        <v>234</v>
      </c>
      <c r="BB736" s="196"/>
    </row>
    <row r="737" spans="1:54" s="519" customFormat="1" ht="20.25" customHeight="1" x14ac:dyDescent="0.25">
      <c r="A737" s="518">
        <v>1232</v>
      </c>
      <c r="B737" s="557" t="s">
        <v>17088</v>
      </c>
      <c r="C737" s="664" t="s">
        <v>17090</v>
      </c>
      <c r="D737" s="701">
        <v>2020</v>
      </c>
      <c r="E737" s="519" t="s">
        <v>53</v>
      </c>
      <c r="F737" s="519" t="s">
        <v>1509</v>
      </c>
      <c r="G737" s="530" t="s">
        <v>9936</v>
      </c>
      <c r="H737" s="519" t="s">
        <v>9937</v>
      </c>
      <c r="I737" s="519" t="s">
        <v>9938</v>
      </c>
      <c r="K737" s="519" t="s">
        <v>219</v>
      </c>
      <c r="L737" s="519" t="s">
        <v>316</v>
      </c>
      <c r="M737" s="519" t="s">
        <v>221</v>
      </c>
      <c r="N737" s="519" t="s">
        <v>222</v>
      </c>
      <c r="O737" s="573" t="s">
        <v>221</v>
      </c>
      <c r="P737" s="573" t="s">
        <v>222</v>
      </c>
      <c r="Q737" s="520">
        <v>5</v>
      </c>
      <c r="R737" s="520">
        <v>3</v>
      </c>
      <c r="S737" s="521">
        <v>15</v>
      </c>
      <c r="T737" s="613">
        <v>2</v>
      </c>
      <c r="U737" s="614"/>
      <c r="V737" s="614">
        <v>0</v>
      </c>
      <c r="W737" s="523"/>
      <c r="X737" s="614">
        <v>0</v>
      </c>
      <c r="Y737" s="524"/>
      <c r="Z737" s="524"/>
      <c r="AA737" s="524"/>
      <c r="AB737" s="519" t="s">
        <v>1509</v>
      </c>
      <c r="AC737" s="519" t="s">
        <v>5597</v>
      </c>
      <c r="AD737" s="608" t="s">
        <v>9939</v>
      </c>
      <c r="AE737" s="519" t="s">
        <v>9940</v>
      </c>
      <c r="AF737" s="519" t="s">
        <v>9941</v>
      </c>
      <c r="AG737" s="519" t="s">
        <v>9942</v>
      </c>
      <c r="AH737" s="519" t="s">
        <v>4751</v>
      </c>
      <c r="AI737" s="519" t="s">
        <v>5597</v>
      </c>
      <c r="AJ737" s="526" t="s">
        <v>9939</v>
      </c>
      <c r="AK737" s="608" t="s">
        <v>790</v>
      </c>
      <c r="AL737" s="520">
        <v>0.76</v>
      </c>
      <c r="AM737" s="650">
        <v>130</v>
      </c>
      <c r="AN737" s="520">
        <v>5.2666666666666667E-2</v>
      </c>
      <c r="AO737" s="520">
        <v>0</v>
      </c>
      <c r="AP737" s="528">
        <v>5.2666666666666667E-2</v>
      </c>
      <c r="AQ737" s="520">
        <v>5.2666666666666667E-2</v>
      </c>
      <c r="AR737" s="520">
        <v>0</v>
      </c>
      <c r="AS737" s="520">
        <v>5.2666666666666667E-2</v>
      </c>
      <c r="AT737" s="520">
        <v>1.58</v>
      </c>
      <c r="AU737" s="529" t="s">
        <v>231</v>
      </c>
      <c r="AV737" s="530" t="s">
        <v>431</v>
      </c>
      <c r="AW737" s="519" t="s">
        <v>325</v>
      </c>
      <c r="AX737" s="519" t="s">
        <v>1509</v>
      </c>
      <c r="AY737" s="531" t="s">
        <v>9943</v>
      </c>
      <c r="AZ737" s="519" t="s">
        <v>234</v>
      </c>
      <c r="BB737" s="533"/>
    </row>
    <row r="738" spans="1:54" s="519" customFormat="1" ht="36.75" customHeight="1" x14ac:dyDescent="0.25">
      <c r="A738" s="518">
        <v>1233</v>
      </c>
      <c r="B738" s="557" t="s">
        <v>17088</v>
      </c>
      <c r="C738" s="664" t="s">
        <v>17090</v>
      </c>
      <c r="D738" s="701">
        <v>2020</v>
      </c>
      <c r="E738" s="519" t="s">
        <v>53</v>
      </c>
      <c r="F738" s="519" t="s">
        <v>1509</v>
      </c>
      <c r="G738" s="530" t="s">
        <v>9944</v>
      </c>
      <c r="H738" s="519" t="s">
        <v>9945</v>
      </c>
      <c r="I738" s="519" t="s">
        <v>9946</v>
      </c>
      <c r="K738" s="519" t="s">
        <v>219</v>
      </c>
      <c r="L738" s="519" t="s">
        <v>316</v>
      </c>
      <c r="M738" s="519" t="s">
        <v>221</v>
      </c>
      <c r="N738" s="519" t="s">
        <v>484</v>
      </c>
      <c r="O738" s="519" t="s">
        <v>317</v>
      </c>
      <c r="P738" s="519">
        <v>0</v>
      </c>
      <c r="Q738" s="520">
        <v>6</v>
      </c>
      <c r="R738" s="520">
        <v>2</v>
      </c>
      <c r="S738" s="521">
        <v>12</v>
      </c>
      <c r="T738" s="613">
        <v>2</v>
      </c>
      <c r="U738" s="614"/>
      <c r="V738" s="614">
        <v>0</v>
      </c>
      <c r="W738" s="523"/>
      <c r="X738" s="614">
        <v>0</v>
      </c>
      <c r="Y738" s="524"/>
      <c r="Z738" s="524"/>
      <c r="AA738" s="524"/>
      <c r="AB738" s="519" t="s">
        <v>1509</v>
      </c>
      <c r="AC738" s="519" t="s">
        <v>8195</v>
      </c>
      <c r="AD738" s="608" t="s">
        <v>9947</v>
      </c>
      <c r="AE738" s="519" t="s">
        <v>9940</v>
      </c>
      <c r="AF738" s="519" t="s">
        <v>9948</v>
      </c>
      <c r="AG738" s="610" t="s">
        <v>9949</v>
      </c>
      <c r="AH738" s="519" t="s">
        <v>4751</v>
      </c>
      <c r="AI738" s="519" t="s">
        <v>8195</v>
      </c>
      <c r="AJ738" s="526" t="s">
        <v>9947</v>
      </c>
      <c r="AK738" s="608" t="s">
        <v>790</v>
      </c>
      <c r="AL738" s="520">
        <v>0.76</v>
      </c>
      <c r="AM738" s="650">
        <v>132</v>
      </c>
      <c r="AN738" s="520">
        <v>0.27484931506849319</v>
      </c>
      <c r="AO738" s="520">
        <v>0</v>
      </c>
      <c r="AP738" s="528">
        <v>0.27484931506849319</v>
      </c>
      <c r="AQ738" s="520">
        <v>0.27484931506849319</v>
      </c>
      <c r="AR738" s="520">
        <v>0</v>
      </c>
      <c r="AS738" s="520">
        <v>0.27484931506849319</v>
      </c>
      <c r="AT738" s="520">
        <v>8.2454794520547949</v>
      </c>
      <c r="AU738" s="529" t="s">
        <v>231</v>
      </c>
      <c r="AV738" s="519" t="s">
        <v>114</v>
      </c>
      <c r="AW738" s="519" t="s">
        <v>325</v>
      </c>
      <c r="AX738" s="519" t="s">
        <v>1509</v>
      </c>
      <c r="AY738" s="531" t="s">
        <v>9950</v>
      </c>
      <c r="AZ738" s="519" t="s">
        <v>234</v>
      </c>
      <c r="BB738" s="533"/>
    </row>
    <row r="739" spans="1:54" s="166" customFormat="1" ht="22.5" customHeight="1" x14ac:dyDescent="0.25">
      <c r="A739" s="182">
        <v>1234</v>
      </c>
      <c r="B739" s="555"/>
      <c r="C739" s="581"/>
      <c r="D739" s="700" t="s">
        <v>17138</v>
      </c>
      <c r="E739" s="166" t="s">
        <v>53</v>
      </c>
      <c r="F739" s="166" t="s">
        <v>1509</v>
      </c>
      <c r="G739" s="194" t="s">
        <v>9944</v>
      </c>
      <c r="H739" s="166" t="s">
        <v>9951</v>
      </c>
      <c r="I739" s="166" t="s">
        <v>9952</v>
      </c>
      <c r="K739" s="166" t="s">
        <v>219</v>
      </c>
      <c r="L739" s="166" t="s">
        <v>316</v>
      </c>
      <c r="M739" s="166" t="s">
        <v>221</v>
      </c>
      <c r="N739" s="166" t="s">
        <v>222</v>
      </c>
      <c r="O739" s="198" t="s">
        <v>221</v>
      </c>
      <c r="P739" s="198" t="s">
        <v>222</v>
      </c>
      <c r="Q739" s="186">
        <v>10</v>
      </c>
      <c r="R739" s="186">
        <v>5</v>
      </c>
      <c r="S739" s="168">
        <v>50</v>
      </c>
      <c r="T739" s="345">
        <v>0</v>
      </c>
      <c r="U739" s="346"/>
      <c r="V739" s="346">
        <v>0</v>
      </c>
      <c r="W739" s="340"/>
      <c r="X739" s="346">
        <v>1</v>
      </c>
      <c r="Y739" s="183"/>
      <c r="Z739" s="183"/>
      <c r="AA739" s="183"/>
      <c r="AB739" s="166" t="s">
        <v>1509</v>
      </c>
      <c r="AC739" s="166" t="s">
        <v>8200</v>
      </c>
      <c r="AD739" s="203" t="s">
        <v>9953</v>
      </c>
      <c r="AE739" s="166" t="s">
        <v>9940</v>
      </c>
      <c r="AF739" s="166" t="s">
        <v>9954</v>
      </c>
      <c r="AG739" s="166" t="s">
        <v>9675</v>
      </c>
      <c r="AH739" s="166" t="s">
        <v>4751</v>
      </c>
      <c r="AI739" s="166" t="s">
        <v>8200</v>
      </c>
      <c r="AJ739" s="165" t="s">
        <v>9953</v>
      </c>
      <c r="AK739" s="203" t="s">
        <v>790</v>
      </c>
      <c r="AL739" s="186">
        <v>0.76</v>
      </c>
      <c r="AM739" s="223">
        <v>70</v>
      </c>
      <c r="AN739" s="186">
        <v>0.30608219178082191</v>
      </c>
      <c r="AO739" s="186">
        <v>0</v>
      </c>
      <c r="AP739" s="187">
        <v>0.30608219178082191</v>
      </c>
      <c r="AQ739" s="186">
        <v>0.30608219178082191</v>
      </c>
      <c r="AR739" s="186">
        <v>0</v>
      </c>
      <c r="AS739" s="186">
        <v>0.30608219178082191</v>
      </c>
      <c r="AT739" s="186">
        <v>9.1824657534246565</v>
      </c>
      <c r="AU739" s="193" t="s">
        <v>231</v>
      </c>
      <c r="AV739" s="194" t="s">
        <v>431</v>
      </c>
      <c r="AW739" s="166" t="s">
        <v>325</v>
      </c>
      <c r="AX739" s="166" t="s">
        <v>1509</v>
      </c>
      <c r="AY739" s="231" t="s">
        <v>9950</v>
      </c>
      <c r="AZ739" s="166" t="s">
        <v>234</v>
      </c>
      <c r="BB739" s="196"/>
    </row>
    <row r="740" spans="1:54" s="166" customFormat="1" ht="24" customHeight="1" x14ac:dyDescent="0.25">
      <c r="A740" s="182">
        <v>1235</v>
      </c>
      <c r="B740" s="555"/>
      <c r="C740" s="581"/>
      <c r="D740" s="700" t="s">
        <v>17139</v>
      </c>
      <c r="E740" s="166" t="s">
        <v>53</v>
      </c>
      <c r="F740" s="166" t="s">
        <v>1509</v>
      </c>
      <c r="G740" s="194" t="s">
        <v>9955</v>
      </c>
      <c r="H740" s="166" t="s">
        <v>9956</v>
      </c>
      <c r="I740" s="166" t="s">
        <v>9957</v>
      </c>
      <c r="K740" s="166" t="s">
        <v>732</v>
      </c>
      <c r="L740" s="166">
        <v>0</v>
      </c>
      <c r="M740" s="166" t="s">
        <v>317</v>
      </c>
      <c r="N740" s="166">
        <v>0</v>
      </c>
      <c r="O740" s="166" t="s">
        <v>317</v>
      </c>
      <c r="P740" s="166">
        <v>0</v>
      </c>
      <c r="Q740" s="186">
        <v>6</v>
      </c>
      <c r="R740" s="186">
        <v>2</v>
      </c>
      <c r="S740" s="168">
        <v>12</v>
      </c>
      <c r="T740" s="345">
        <v>2</v>
      </c>
      <c r="U740" s="346"/>
      <c r="V740" s="346">
        <v>0</v>
      </c>
      <c r="W740" s="340"/>
      <c r="X740" s="346">
        <v>0</v>
      </c>
      <c r="Y740" s="183"/>
      <c r="Z740" s="183"/>
      <c r="AA740" s="183"/>
      <c r="AB740" s="166" t="s">
        <v>1509</v>
      </c>
      <c r="AC740" s="166" t="s">
        <v>9958</v>
      </c>
      <c r="AD740" s="203" t="s">
        <v>9959</v>
      </c>
      <c r="AE740" s="166" t="s">
        <v>9940</v>
      </c>
      <c r="AF740" s="166" t="s">
        <v>9960</v>
      </c>
      <c r="AH740" s="166" t="s">
        <v>4751</v>
      </c>
      <c r="AI740" s="166" t="s">
        <v>9958</v>
      </c>
      <c r="AJ740" s="165" t="s">
        <v>9959</v>
      </c>
      <c r="AK740" s="203" t="s">
        <v>790</v>
      </c>
      <c r="AL740" s="186">
        <v>0.76</v>
      </c>
      <c r="AM740" s="223">
        <v>155</v>
      </c>
      <c r="AN740" s="186">
        <v>0.21533333333333332</v>
      </c>
      <c r="AO740" s="186">
        <v>0</v>
      </c>
      <c r="AP740" s="187">
        <v>0.21533333333333332</v>
      </c>
      <c r="AQ740" s="186">
        <v>0.21533333333333332</v>
      </c>
      <c r="AR740" s="186">
        <v>0</v>
      </c>
      <c r="AS740" s="186">
        <v>0.21533333333333332</v>
      </c>
      <c r="AT740" s="186">
        <v>6.46</v>
      </c>
      <c r="AU740" s="193" t="s">
        <v>231</v>
      </c>
      <c r="AV740" s="194"/>
      <c r="AW740" s="166" t="s">
        <v>325</v>
      </c>
      <c r="AX740" s="166" t="s">
        <v>1509</v>
      </c>
      <c r="AY740" s="195" t="s">
        <v>9961</v>
      </c>
      <c r="AZ740" s="166" t="s">
        <v>234</v>
      </c>
      <c r="BB740" s="196"/>
    </row>
    <row r="741" spans="1:54" s="166" customFormat="1" ht="21.75" customHeight="1" x14ac:dyDescent="0.25">
      <c r="A741" s="182">
        <v>1236</v>
      </c>
      <c r="B741" s="555"/>
      <c r="C741" s="581"/>
      <c r="D741" s="700" t="s">
        <v>17138</v>
      </c>
      <c r="E741" s="166" t="s">
        <v>53</v>
      </c>
      <c r="F741" s="166" t="s">
        <v>1509</v>
      </c>
      <c r="G741" s="194" t="s">
        <v>9962</v>
      </c>
      <c r="H741" s="166" t="s">
        <v>9544</v>
      </c>
      <c r="I741" s="166" t="s">
        <v>9545</v>
      </c>
      <c r="K741" s="166" t="s">
        <v>219</v>
      </c>
      <c r="L741" s="166" t="s">
        <v>316</v>
      </c>
      <c r="M741" s="166" t="s">
        <v>221</v>
      </c>
      <c r="N741" s="166" t="s">
        <v>484</v>
      </c>
      <c r="O741" s="166" t="s">
        <v>317</v>
      </c>
      <c r="P741" s="166">
        <v>0</v>
      </c>
      <c r="Q741" s="186">
        <v>6</v>
      </c>
      <c r="R741" s="186">
        <v>4</v>
      </c>
      <c r="S741" s="168">
        <v>24</v>
      </c>
      <c r="T741" s="345">
        <v>4</v>
      </c>
      <c r="U741" s="346"/>
      <c r="V741" s="346">
        <v>0</v>
      </c>
      <c r="W741" s="340"/>
      <c r="X741" s="346">
        <v>0</v>
      </c>
      <c r="Y741" s="183"/>
      <c r="Z741" s="183"/>
      <c r="AA741" s="183"/>
      <c r="AB741" s="166" t="s">
        <v>9106</v>
      </c>
      <c r="AC741" s="166" t="s">
        <v>9963</v>
      </c>
      <c r="AD741" s="203" t="s">
        <v>9964</v>
      </c>
      <c r="AE741" s="166" t="s">
        <v>9965</v>
      </c>
      <c r="AF741" s="166" t="s">
        <v>9966</v>
      </c>
      <c r="AG741" s="166" t="s">
        <v>9967</v>
      </c>
      <c r="AH741" s="166" t="s">
        <v>4606</v>
      </c>
      <c r="AI741" s="166" t="s">
        <v>9963</v>
      </c>
      <c r="AJ741" s="165" t="s">
        <v>9964</v>
      </c>
      <c r="AK741" s="203" t="s">
        <v>790</v>
      </c>
      <c r="AL741" s="186">
        <v>0.76</v>
      </c>
      <c r="AM741" s="223">
        <v>35</v>
      </c>
      <c r="AN741" s="186">
        <v>7.2876712328767121E-2</v>
      </c>
      <c r="AO741" s="186">
        <v>0</v>
      </c>
      <c r="AP741" s="187">
        <v>7.2876712328767121E-2</v>
      </c>
      <c r="AQ741" s="186">
        <v>7.2876712328767121E-2</v>
      </c>
      <c r="AR741" s="186">
        <v>0</v>
      </c>
      <c r="AS741" s="186">
        <v>7.2876712328767121E-2</v>
      </c>
      <c r="AT741" s="186">
        <v>2.1863013698630138</v>
      </c>
      <c r="AU741" s="193" t="s">
        <v>231</v>
      </c>
      <c r="AV741" s="194"/>
      <c r="AW741" s="166" t="s">
        <v>325</v>
      </c>
      <c r="AX741" s="166" t="s">
        <v>1509</v>
      </c>
      <c r="AY741" s="195" t="s">
        <v>9968</v>
      </c>
      <c r="AZ741" s="166" t="s">
        <v>234</v>
      </c>
      <c r="BB741" s="196"/>
    </row>
    <row r="742" spans="1:54" s="519" customFormat="1" ht="22.5" customHeight="1" x14ac:dyDescent="0.25">
      <c r="A742" s="518">
        <v>1237</v>
      </c>
      <c r="B742" s="557" t="s">
        <v>17088</v>
      </c>
      <c r="C742" s="664" t="s">
        <v>17090</v>
      </c>
      <c r="D742" s="701">
        <v>2020</v>
      </c>
      <c r="E742" s="519" t="s">
        <v>53</v>
      </c>
      <c r="F742" s="519" t="s">
        <v>1509</v>
      </c>
      <c r="G742" s="530" t="s">
        <v>9969</v>
      </c>
      <c r="H742" s="519" t="s">
        <v>9970</v>
      </c>
      <c r="I742" s="519" t="s">
        <v>9971</v>
      </c>
      <c r="K742" s="519" t="s">
        <v>732</v>
      </c>
      <c r="L742" s="519">
        <v>0</v>
      </c>
      <c r="M742" s="519" t="s">
        <v>221</v>
      </c>
      <c r="N742" s="519" t="s">
        <v>222</v>
      </c>
      <c r="O742" s="573" t="s">
        <v>221</v>
      </c>
      <c r="P742" s="573" t="s">
        <v>222</v>
      </c>
      <c r="Q742" s="520">
        <v>4</v>
      </c>
      <c r="R742" s="520">
        <v>8</v>
      </c>
      <c r="S742" s="521">
        <v>32</v>
      </c>
      <c r="T742" s="613">
        <v>3</v>
      </c>
      <c r="U742" s="614"/>
      <c r="V742" s="614">
        <v>0</v>
      </c>
      <c r="W742" s="523"/>
      <c r="X742" s="614">
        <v>0</v>
      </c>
      <c r="Y742" s="524"/>
      <c r="Z742" s="524"/>
      <c r="AA742" s="524"/>
      <c r="AB742" s="519" t="s">
        <v>9972</v>
      </c>
      <c r="AC742" s="519" t="s">
        <v>9973</v>
      </c>
      <c r="AD742" s="608" t="s">
        <v>9974</v>
      </c>
      <c r="AE742" s="519" t="s">
        <v>9513</v>
      </c>
      <c r="AF742" s="519" t="s">
        <v>9975</v>
      </c>
      <c r="AH742" s="519" t="s">
        <v>4627</v>
      </c>
      <c r="AI742" s="519" t="s">
        <v>9973</v>
      </c>
      <c r="AJ742" s="526" t="s">
        <v>9974</v>
      </c>
      <c r="AK742" s="608" t="s">
        <v>790</v>
      </c>
      <c r="AL742" s="520">
        <v>0.76</v>
      </c>
      <c r="AM742" s="650">
        <v>100</v>
      </c>
      <c r="AN742" s="520">
        <v>0.20821917808219179</v>
      </c>
      <c r="AO742" s="520">
        <v>0</v>
      </c>
      <c r="AP742" s="528">
        <v>0.20821917808219179</v>
      </c>
      <c r="AQ742" s="520">
        <v>0.20821917808219179</v>
      </c>
      <c r="AR742" s="520">
        <v>0</v>
      </c>
      <c r="AS742" s="520">
        <v>0.20821917808219179</v>
      </c>
      <c r="AT742" s="520">
        <v>6.2465753424657535</v>
      </c>
      <c r="AU742" s="529" t="s">
        <v>231</v>
      </c>
      <c r="AV742" s="530" t="s">
        <v>431</v>
      </c>
      <c r="AW742" s="519" t="s">
        <v>325</v>
      </c>
      <c r="AX742" s="519" t="s">
        <v>1509</v>
      </c>
      <c r="AY742" s="531" t="s">
        <v>9976</v>
      </c>
      <c r="AZ742" s="519" t="s">
        <v>234</v>
      </c>
      <c r="BB742" s="533"/>
    </row>
    <row r="743" spans="1:54" s="166" customFormat="1" ht="15" customHeight="1" x14ac:dyDescent="0.25">
      <c r="A743" s="182">
        <v>1238</v>
      </c>
      <c r="B743" s="555"/>
      <c r="C743" s="581"/>
      <c r="D743" s="700" t="s">
        <v>17139</v>
      </c>
      <c r="E743" s="166" t="s">
        <v>54</v>
      </c>
      <c r="F743" s="166" t="s">
        <v>1509</v>
      </c>
      <c r="G743" s="194" t="s">
        <v>9977</v>
      </c>
      <c r="H743" s="198" t="s">
        <v>9978</v>
      </c>
      <c r="I743" s="198" t="s">
        <v>9979</v>
      </c>
      <c r="K743" s="198" t="s">
        <v>219</v>
      </c>
      <c r="L743" s="166" t="s">
        <v>220</v>
      </c>
      <c r="M743" s="198" t="s">
        <v>221</v>
      </c>
      <c r="N743" s="198" t="s">
        <v>879</v>
      </c>
      <c r="O743" s="198" t="s">
        <v>317</v>
      </c>
      <c r="P743" s="198">
        <v>0</v>
      </c>
      <c r="Q743" s="199">
        <v>4</v>
      </c>
      <c r="R743" s="199">
        <v>3</v>
      </c>
      <c r="S743" s="221">
        <v>12</v>
      </c>
      <c r="T743" s="345">
        <v>2</v>
      </c>
      <c r="U743" s="340">
        <v>2</v>
      </c>
      <c r="V743" s="346">
        <v>0</v>
      </c>
      <c r="W743" s="340"/>
      <c r="X743" s="346">
        <v>0</v>
      </c>
      <c r="Y743" s="183">
        <v>1</v>
      </c>
      <c r="Z743" s="183">
        <v>1</v>
      </c>
      <c r="AA743" s="183"/>
      <c r="AB743" s="198" t="s">
        <v>1509</v>
      </c>
      <c r="AC743" s="166" t="s">
        <v>9980</v>
      </c>
      <c r="AD743" s="203">
        <v>1055005618392</v>
      </c>
      <c r="AE743" s="166" t="s">
        <v>9981</v>
      </c>
      <c r="AF743" s="166" t="s">
        <v>9982</v>
      </c>
      <c r="AG743" s="171" t="s">
        <v>9983</v>
      </c>
      <c r="AH743" s="166" t="s">
        <v>9981</v>
      </c>
      <c r="AI743" s="198" t="s">
        <v>9984</v>
      </c>
      <c r="AJ743" s="165">
        <v>1055005618392</v>
      </c>
      <c r="AK743" s="203" t="s">
        <v>1509</v>
      </c>
      <c r="AL743" s="186">
        <v>0.76</v>
      </c>
      <c r="AM743" s="184">
        <v>80</v>
      </c>
      <c r="AN743" s="186">
        <v>0.16657534246575342</v>
      </c>
      <c r="AO743" s="186">
        <v>0</v>
      </c>
      <c r="AP743" s="187">
        <v>0.16657534246575342</v>
      </c>
      <c r="AQ743" s="186">
        <v>0.16657534246575342</v>
      </c>
      <c r="AR743" s="186">
        <v>0</v>
      </c>
      <c r="AS743" s="186">
        <v>0.16657534246575342</v>
      </c>
      <c r="AT743" s="186">
        <v>4.9972602739726026</v>
      </c>
      <c r="AU743" s="193" t="s">
        <v>231</v>
      </c>
      <c r="AV743" s="194"/>
      <c r="AW743" s="166" t="s">
        <v>325</v>
      </c>
      <c r="AX743" s="166" t="s">
        <v>1509</v>
      </c>
      <c r="AY743" s="195" t="s">
        <v>9985</v>
      </c>
      <c r="AZ743" s="166" t="s">
        <v>234</v>
      </c>
      <c r="BB743" s="196"/>
    </row>
    <row r="744" spans="1:54" s="166" customFormat="1" ht="15" customHeight="1" x14ac:dyDescent="0.25">
      <c r="A744" s="182">
        <v>1239</v>
      </c>
      <c r="B744" s="555"/>
      <c r="C744" s="581"/>
      <c r="D744" s="700" t="s">
        <v>17139</v>
      </c>
      <c r="E744" s="166" t="s">
        <v>54</v>
      </c>
      <c r="F744" s="166" t="s">
        <v>1509</v>
      </c>
      <c r="G744" s="194" t="s">
        <v>9986</v>
      </c>
      <c r="H744" s="166" t="s">
        <v>9987</v>
      </c>
      <c r="I744" s="166" t="s">
        <v>9988</v>
      </c>
      <c r="K744" s="198" t="s">
        <v>219</v>
      </c>
      <c r="L744" s="166" t="s">
        <v>220</v>
      </c>
      <c r="M744" s="198" t="s">
        <v>221</v>
      </c>
      <c r="N744" s="166" t="s">
        <v>1627</v>
      </c>
      <c r="O744" s="198" t="s">
        <v>317</v>
      </c>
      <c r="P744" s="198">
        <v>0</v>
      </c>
      <c r="Q744" s="199">
        <v>5</v>
      </c>
      <c r="R744" s="199">
        <v>4</v>
      </c>
      <c r="S744" s="221">
        <v>20</v>
      </c>
      <c r="T744" s="345">
        <v>0</v>
      </c>
      <c r="U744" s="340"/>
      <c r="V744" s="346">
        <v>0</v>
      </c>
      <c r="W744" s="340"/>
      <c r="X744" s="346">
        <v>1</v>
      </c>
      <c r="Y744" s="183">
        <v>1</v>
      </c>
      <c r="Z744" s="183">
        <v>1</v>
      </c>
      <c r="AA744" s="183"/>
      <c r="AB744" s="198" t="s">
        <v>1509</v>
      </c>
      <c r="AC744" s="166" t="s">
        <v>8444</v>
      </c>
      <c r="AD744" s="203">
        <v>1035005904647</v>
      </c>
      <c r="AE744" s="166" t="s">
        <v>9981</v>
      </c>
      <c r="AF744" s="166" t="s">
        <v>9989</v>
      </c>
      <c r="AG744" s="166" t="s">
        <v>230</v>
      </c>
      <c r="AH744" s="166" t="s">
        <v>9981</v>
      </c>
      <c r="AI744" s="198" t="s">
        <v>9990</v>
      </c>
      <c r="AJ744" s="165">
        <v>1035005904647</v>
      </c>
      <c r="AK744" s="203" t="s">
        <v>1509</v>
      </c>
      <c r="AL744" s="186">
        <v>0.76</v>
      </c>
      <c r="AM744" s="184">
        <v>220</v>
      </c>
      <c r="AN744" s="186">
        <v>0.45808219178082188</v>
      </c>
      <c r="AO744" s="186">
        <v>0</v>
      </c>
      <c r="AP744" s="187">
        <v>0.45808219178082188</v>
      </c>
      <c r="AQ744" s="186">
        <v>0.45808219178082188</v>
      </c>
      <c r="AR744" s="186">
        <v>0</v>
      </c>
      <c r="AS744" s="186">
        <v>0.45808219178082188</v>
      </c>
      <c r="AT744" s="186">
        <v>13.742465753424657</v>
      </c>
      <c r="AU744" s="193" t="s">
        <v>231</v>
      </c>
      <c r="AV744" s="194"/>
      <c r="AW744" s="166" t="s">
        <v>325</v>
      </c>
      <c r="AX744" s="166" t="s">
        <v>1509</v>
      </c>
      <c r="AY744" s="195" t="s">
        <v>9991</v>
      </c>
      <c r="AZ744" s="166" t="s">
        <v>234</v>
      </c>
      <c r="BB744" s="196"/>
    </row>
    <row r="745" spans="1:54" s="519" customFormat="1" ht="25.5" customHeight="1" x14ac:dyDescent="0.25">
      <c r="A745" s="518">
        <v>1240</v>
      </c>
      <c r="B745" s="557" t="s">
        <v>17088</v>
      </c>
      <c r="C745" s="664" t="s">
        <v>17090</v>
      </c>
      <c r="D745" s="701">
        <v>2020</v>
      </c>
      <c r="E745" s="519" t="s">
        <v>54</v>
      </c>
      <c r="F745" s="519" t="s">
        <v>1509</v>
      </c>
      <c r="G745" s="530" t="s">
        <v>9992</v>
      </c>
      <c r="H745" s="573" t="s">
        <v>9993</v>
      </c>
      <c r="I745" s="573" t="s">
        <v>9994</v>
      </c>
      <c r="K745" s="573" t="s">
        <v>219</v>
      </c>
      <c r="L745" s="519" t="s">
        <v>220</v>
      </c>
      <c r="M745" s="573" t="s">
        <v>221</v>
      </c>
      <c r="N745" s="573" t="s">
        <v>879</v>
      </c>
      <c r="O745" s="519" t="s">
        <v>221</v>
      </c>
      <c r="P745" s="519" t="s">
        <v>7181</v>
      </c>
      <c r="Q745" s="574">
        <v>5</v>
      </c>
      <c r="R745" s="574">
        <v>4</v>
      </c>
      <c r="S745" s="612">
        <v>20</v>
      </c>
      <c r="T745" s="613">
        <v>0</v>
      </c>
      <c r="U745" s="523"/>
      <c r="V745" s="614">
        <v>0</v>
      </c>
      <c r="W745" s="523"/>
      <c r="X745" s="614">
        <v>1</v>
      </c>
      <c r="Y745" s="524">
        <v>1</v>
      </c>
      <c r="Z745" s="524">
        <v>1</v>
      </c>
      <c r="AA745" s="524"/>
      <c r="AB745" s="573" t="s">
        <v>1509</v>
      </c>
      <c r="AC745" s="519" t="s">
        <v>9995</v>
      </c>
      <c r="AD745" s="608">
        <v>1055005620119</v>
      </c>
      <c r="AE745" s="519" t="s">
        <v>6032</v>
      </c>
      <c r="AF745" s="519" t="s">
        <v>9996</v>
      </c>
      <c r="AG745" s="519" t="s">
        <v>9997</v>
      </c>
      <c r="AH745" s="519" t="s">
        <v>6032</v>
      </c>
      <c r="AI745" s="519" t="s">
        <v>9995</v>
      </c>
      <c r="AJ745" s="526">
        <v>1055005620119</v>
      </c>
      <c r="AK745" s="608" t="s">
        <v>1509</v>
      </c>
      <c r="AL745" s="520">
        <v>0.76</v>
      </c>
      <c r="AM745" s="648">
        <v>307</v>
      </c>
      <c r="AN745" s="520">
        <v>0.63923287671232876</v>
      </c>
      <c r="AO745" s="520">
        <v>0</v>
      </c>
      <c r="AP745" s="528">
        <v>0.63923287671232876</v>
      </c>
      <c r="AQ745" s="520">
        <v>0.63923287671232876</v>
      </c>
      <c r="AR745" s="520">
        <v>0</v>
      </c>
      <c r="AS745" s="520">
        <v>0.63923287671232876</v>
      </c>
      <c r="AT745" s="520">
        <v>19.176986301369862</v>
      </c>
      <c r="AU745" s="529" t="s">
        <v>231</v>
      </c>
      <c r="AV745" s="530" t="s">
        <v>431</v>
      </c>
      <c r="AW745" s="519" t="s">
        <v>325</v>
      </c>
      <c r="AX745" s="519" t="s">
        <v>1509</v>
      </c>
      <c r="AY745" s="531" t="s">
        <v>9998</v>
      </c>
      <c r="AZ745" s="519" t="s">
        <v>234</v>
      </c>
      <c r="BB745" s="533"/>
    </row>
    <row r="746" spans="1:54" s="166" customFormat="1" ht="15" customHeight="1" x14ac:dyDescent="0.25">
      <c r="A746" s="182">
        <v>1241</v>
      </c>
      <c r="B746" s="555"/>
      <c r="C746" s="581"/>
      <c r="D746" s="700" t="s">
        <v>17141</v>
      </c>
      <c r="E746" s="166" t="s">
        <v>54</v>
      </c>
      <c r="F746" s="166" t="s">
        <v>1509</v>
      </c>
      <c r="G746" s="194" t="s">
        <v>9999</v>
      </c>
      <c r="H746" s="166" t="s">
        <v>10000</v>
      </c>
      <c r="I746" s="166" t="s">
        <v>10001</v>
      </c>
      <c r="K746" s="198" t="s">
        <v>219</v>
      </c>
      <c r="L746" s="166" t="s">
        <v>220</v>
      </c>
      <c r="M746" s="198" t="s">
        <v>221</v>
      </c>
      <c r="N746" s="198" t="s">
        <v>879</v>
      </c>
      <c r="O746" s="198" t="s">
        <v>317</v>
      </c>
      <c r="P746" s="198">
        <v>0</v>
      </c>
      <c r="Q746" s="199">
        <v>5</v>
      </c>
      <c r="R746" s="199">
        <v>4</v>
      </c>
      <c r="S746" s="221">
        <v>20</v>
      </c>
      <c r="T746" s="345">
        <v>0</v>
      </c>
      <c r="U746" s="340"/>
      <c r="V746" s="346">
        <v>0</v>
      </c>
      <c r="W746" s="340"/>
      <c r="X746" s="346">
        <v>1</v>
      </c>
      <c r="Y746" s="183">
        <v>1</v>
      </c>
      <c r="Z746" s="183">
        <v>1</v>
      </c>
      <c r="AA746" s="183"/>
      <c r="AB746" s="198" t="s">
        <v>1509</v>
      </c>
      <c r="AC746" s="166" t="s">
        <v>10002</v>
      </c>
      <c r="AD746" s="228" t="s">
        <v>10003</v>
      </c>
      <c r="AE746" s="166" t="s">
        <v>1782</v>
      </c>
      <c r="AF746" s="166" t="s">
        <v>10004</v>
      </c>
      <c r="AG746" s="166" t="s">
        <v>10005</v>
      </c>
      <c r="AH746" s="166" t="s">
        <v>1782</v>
      </c>
      <c r="AI746" s="166" t="s">
        <v>10002</v>
      </c>
      <c r="AJ746" s="165" t="s">
        <v>10003</v>
      </c>
      <c r="AK746" s="203" t="s">
        <v>1509</v>
      </c>
      <c r="AL746" s="186">
        <v>0.76</v>
      </c>
      <c r="AM746" s="184">
        <v>52</v>
      </c>
      <c r="AN746" s="186">
        <v>0.10827397260273973</v>
      </c>
      <c r="AO746" s="186">
        <v>0</v>
      </c>
      <c r="AP746" s="187">
        <v>0.10827397260273973</v>
      </c>
      <c r="AQ746" s="186">
        <v>0.10827397260273973</v>
      </c>
      <c r="AR746" s="186">
        <v>0</v>
      </c>
      <c r="AS746" s="186">
        <v>0.10827397260273973</v>
      </c>
      <c r="AT746" s="186">
        <v>3.2482191780821918</v>
      </c>
      <c r="AU746" s="193" t="s">
        <v>231</v>
      </c>
      <c r="AV746" s="194"/>
      <c r="AW746" s="166" t="s">
        <v>325</v>
      </c>
      <c r="AX746" s="166" t="s">
        <v>1509</v>
      </c>
      <c r="AY746" s="195" t="s">
        <v>10006</v>
      </c>
      <c r="AZ746" s="166" t="s">
        <v>234</v>
      </c>
      <c r="BB746" s="196"/>
    </row>
    <row r="747" spans="1:54" s="166" customFormat="1" ht="15" customHeight="1" x14ac:dyDescent="0.25">
      <c r="A747" s="182">
        <v>1242</v>
      </c>
      <c r="B747" s="555"/>
      <c r="C747" s="581"/>
      <c r="D747" s="700" t="s">
        <v>17138</v>
      </c>
      <c r="E747" s="166" t="s">
        <v>54</v>
      </c>
      <c r="F747" s="166" t="s">
        <v>1509</v>
      </c>
      <c r="G747" s="194" t="s">
        <v>10007</v>
      </c>
      <c r="H747" s="166" t="s">
        <v>10008</v>
      </c>
      <c r="I747" s="166" t="s">
        <v>10009</v>
      </c>
      <c r="K747" s="198" t="s">
        <v>219</v>
      </c>
      <c r="L747" s="166" t="s">
        <v>220</v>
      </c>
      <c r="M747" s="198" t="s">
        <v>221</v>
      </c>
      <c r="N747" s="198" t="s">
        <v>879</v>
      </c>
      <c r="O747" s="198" t="s">
        <v>317</v>
      </c>
      <c r="P747" s="198">
        <v>0</v>
      </c>
      <c r="Q747" s="199">
        <v>3</v>
      </c>
      <c r="R747" s="199">
        <v>1.5</v>
      </c>
      <c r="S747" s="221">
        <v>4.5</v>
      </c>
      <c r="T747" s="345">
        <v>3</v>
      </c>
      <c r="U747" s="340"/>
      <c r="V747" s="346">
        <v>0</v>
      </c>
      <c r="W747" s="340"/>
      <c r="X747" s="346">
        <v>1</v>
      </c>
      <c r="Y747" s="183">
        <v>1</v>
      </c>
      <c r="Z747" s="183">
        <v>1</v>
      </c>
      <c r="AA747" s="183"/>
      <c r="AB747" s="198" t="s">
        <v>1509</v>
      </c>
      <c r="AC747" s="166" t="s">
        <v>8214</v>
      </c>
      <c r="AD747" s="228" t="s">
        <v>10010</v>
      </c>
      <c r="AE747" s="166" t="s">
        <v>10011</v>
      </c>
      <c r="AF747" s="166" t="s">
        <v>10012</v>
      </c>
      <c r="AG747" s="228" t="s">
        <v>10013</v>
      </c>
      <c r="AH747" s="166" t="s">
        <v>1782</v>
      </c>
      <c r="AI747" s="166" t="s">
        <v>8214</v>
      </c>
      <c r="AJ747" s="165" t="s">
        <v>10010</v>
      </c>
      <c r="AK747" s="203" t="s">
        <v>1509</v>
      </c>
      <c r="AL747" s="186">
        <v>0.76</v>
      </c>
      <c r="AM747" s="184">
        <v>195</v>
      </c>
      <c r="AN747" s="186">
        <v>9.5000000000000001E-2</v>
      </c>
      <c r="AO747" s="186">
        <v>0</v>
      </c>
      <c r="AP747" s="187">
        <v>9.5000000000000001E-2</v>
      </c>
      <c r="AQ747" s="186">
        <v>9.5000000000000001E-2</v>
      </c>
      <c r="AR747" s="186">
        <v>0</v>
      </c>
      <c r="AS747" s="186">
        <v>9.5000000000000001E-2</v>
      </c>
      <c r="AT747" s="186">
        <v>2.85</v>
      </c>
      <c r="AU747" s="193" t="s">
        <v>231</v>
      </c>
      <c r="AV747" s="194"/>
      <c r="AW747" s="166" t="s">
        <v>325</v>
      </c>
      <c r="AX747" s="166" t="s">
        <v>1509</v>
      </c>
      <c r="AY747" s="195" t="s">
        <v>10014</v>
      </c>
      <c r="AZ747" s="166" t="s">
        <v>234</v>
      </c>
      <c r="BB747" s="196"/>
    </row>
    <row r="748" spans="1:54" s="166" customFormat="1" ht="15" customHeight="1" x14ac:dyDescent="0.25">
      <c r="A748" s="182">
        <v>1243</v>
      </c>
      <c r="B748" s="555"/>
      <c r="C748" s="581"/>
      <c r="D748" s="700" t="s">
        <v>17138</v>
      </c>
      <c r="E748" s="166" t="s">
        <v>54</v>
      </c>
      <c r="F748" s="166" t="s">
        <v>1509</v>
      </c>
      <c r="G748" s="194" t="s">
        <v>10015</v>
      </c>
      <c r="H748" s="198" t="s">
        <v>10016</v>
      </c>
      <c r="I748" s="198" t="s">
        <v>10017</v>
      </c>
      <c r="K748" s="198" t="s">
        <v>219</v>
      </c>
      <c r="L748" s="166" t="s">
        <v>220</v>
      </c>
      <c r="M748" s="198" t="s">
        <v>317</v>
      </c>
      <c r="N748" s="198">
        <v>0</v>
      </c>
      <c r="O748" s="198" t="s">
        <v>317</v>
      </c>
      <c r="P748" s="198">
        <v>0</v>
      </c>
      <c r="Q748" s="199">
        <v>5</v>
      </c>
      <c r="R748" s="199">
        <v>4</v>
      </c>
      <c r="S748" s="221">
        <v>20</v>
      </c>
      <c r="T748" s="345">
        <v>0</v>
      </c>
      <c r="U748" s="340"/>
      <c r="V748" s="346">
        <v>0</v>
      </c>
      <c r="W748" s="340"/>
      <c r="X748" s="346">
        <v>1</v>
      </c>
      <c r="Y748" s="183">
        <v>1</v>
      </c>
      <c r="Z748" s="183">
        <v>1</v>
      </c>
      <c r="AA748" s="183"/>
      <c r="AB748" s="198" t="s">
        <v>1509</v>
      </c>
      <c r="AC748" s="166" t="s">
        <v>10018</v>
      </c>
      <c r="AD748" s="228" t="s">
        <v>10019</v>
      </c>
      <c r="AE748" s="166" t="s">
        <v>1782</v>
      </c>
      <c r="AF748" s="166" t="s">
        <v>10020</v>
      </c>
      <c r="AG748" s="228" t="s">
        <v>10021</v>
      </c>
      <c r="AH748" s="166" t="s">
        <v>1782</v>
      </c>
      <c r="AI748" s="166" t="s">
        <v>10018</v>
      </c>
      <c r="AJ748" s="165" t="s">
        <v>10019</v>
      </c>
      <c r="AK748" s="203" t="s">
        <v>1509</v>
      </c>
      <c r="AL748" s="186">
        <v>0.76</v>
      </c>
      <c r="AM748" s="184">
        <v>51</v>
      </c>
      <c r="AN748" s="186">
        <v>0.1061917808219178</v>
      </c>
      <c r="AO748" s="186">
        <v>0</v>
      </c>
      <c r="AP748" s="187">
        <v>0.1061917808219178</v>
      </c>
      <c r="AQ748" s="186">
        <v>0.1061917808219178</v>
      </c>
      <c r="AR748" s="186">
        <v>0</v>
      </c>
      <c r="AS748" s="186">
        <v>0.1061917808219178</v>
      </c>
      <c r="AT748" s="186">
        <v>3.1857534246575341</v>
      </c>
      <c r="AU748" s="193" t="s">
        <v>231</v>
      </c>
      <c r="AV748" s="194"/>
      <c r="AW748" s="166" t="s">
        <v>325</v>
      </c>
      <c r="AX748" s="166" t="s">
        <v>1509</v>
      </c>
      <c r="AY748" s="195" t="s">
        <v>10022</v>
      </c>
      <c r="AZ748" s="166" t="s">
        <v>234</v>
      </c>
      <c r="BB748" s="196"/>
    </row>
    <row r="749" spans="1:54" s="519" customFormat="1" ht="20.25" customHeight="1" x14ac:dyDescent="0.25">
      <c r="A749" s="518">
        <v>1244</v>
      </c>
      <c r="B749" s="557" t="s">
        <v>17088</v>
      </c>
      <c r="C749" s="664" t="s">
        <v>17090</v>
      </c>
      <c r="D749" s="701">
        <v>2020</v>
      </c>
      <c r="E749" s="519" t="s">
        <v>54</v>
      </c>
      <c r="F749" s="519" t="s">
        <v>1509</v>
      </c>
      <c r="G749" s="530" t="s">
        <v>10023</v>
      </c>
      <c r="H749" s="519" t="s">
        <v>10024</v>
      </c>
      <c r="I749" s="573" t="s">
        <v>10025</v>
      </c>
      <c r="K749" s="519" t="s">
        <v>219</v>
      </c>
      <c r="L749" s="519" t="s">
        <v>220</v>
      </c>
      <c r="M749" s="519" t="s">
        <v>221</v>
      </c>
      <c r="N749" s="573" t="s">
        <v>879</v>
      </c>
      <c r="O749" s="573" t="s">
        <v>221</v>
      </c>
      <c r="P749" s="573" t="s">
        <v>879</v>
      </c>
      <c r="Q749" s="574">
        <v>6</v>
      </c>
      <c r="R749" s="574">
        <v>1.5</v>
      </c>
      <c r="S749" s="612">
        <v>9</v>
      </c>
      <c r="T749" s="613">
        <v>5</v>
      </c>
      <c r="U749" s="523"/>
      <c r="V749" s="614">
        <v>1</v>
      </c>
      <c r="W749" s="523"/>
      <c r="X749" s="614">
        <v>0</v>
      </c>
      <c r="Y749" s="524">
        <v>1</v>
      </c>
      <c r="Z749" s="524">
        <v>1</v>
      </c>
      <c r="AA749" s="524"/>
      <c r="AB749" s="573" t="s">
        <v>1509</v>
      </c>
      <c r="AC749" s="519" t="s">
        <v>10026</v>
      </c>
      <c r="AD749" s="622" t="s">
        <v>10027</v>
      </c>
      <c r="AE749" s="519" t="s">
        <v>1782</v>
      </c>
      <c r="AF749" s="519" t="s">
        <v>10028</v>
      </c>
      <c r="AG749" s="519" t="s">
        <v>10029</v>
      </c>
      <c r="AH749" s="519" t="s">
        <v>1782</v>
      </c>
      <c r="AI749" s="519" t="s">
        <v>10026</v>
      </c>
      <c r="AJ749" s="526" t="s">
        <v>10027</v>
      </c>
      <c r="AK749" s="608" t="s">
        <v>1509</v>
      </c>
      <c r="AL749" s="520">
        <v>0.76</v>
      </c>
      <c r="AM749" s="648">
        <v>160</v>
      </c>
      <c r="AN749" s="520">
        <v>0.31766666666600002</v>
      </c>
      <c r="AO749" s="520">
        <v>0</v>
      </c>
      <c r="AP749" s="528">
        <v>0.31766666666600002</v>
      </c>
      <c r="AQ749" s="520">
        <v>0.31766666666600002</v>
      </c>
      <c r="AR749" s="520">
        <v>0</v>
      </c>
      <c r="AS749" s="520">
        <v>0.31766666666600002</v>
      </c>
      <c r="AT749" s="520">
        <v>9.5299999999800011</v>
      </c>
      <c r="AU749" s="529" t="s">
        <v>231</v>
      </c>
      <c r="AV749" s="530" t="s">
        <v>431</v>
      </c>
      <c r="AW749" s="519" t="s">
        <v>325</v>
      </c>
      <c r="AX749" s="519" t="s">
        <v>1509</v>
      </c>
      <c r="AY749" s="531" t="s">
        <v>10030</v>
      </c>
      <c r="AZ749" s="519" t="s">
        <v>234</v>
      </c>
      <c r="BB749" s="533"/>
    </row>
    <row r="750" spans="1:54" s="166" customFormat="1" ht="15" customHeight="1" x14ac:dyDescent="0.25">
      <c r="A750" s="182">
        <v>1245</v>
      </c>
      <c r="B750" s="555"/>
      <c r="C750" s="581"/>
      <c r="D750" s="700" t="s">
        <v>17140</v>
      </c>
      <c r="E750" s="166" t="s">
        <v>54</v>
      </c>
      <c r="F750" s="166" t="s">
        <v>1509</v>
      </c>
      <c r="G750" s="194" t="s">
        <v>10031</v>
      </c>
      <c r="H750" s="198" t="s">
        <v>10032</v>
      </c>
      <c r="I750" s="198" t="s">
        <v>10033</v>
      </c>
      <c r="K750" s="198" t="s">
        <v>219</v>
      </c>
      <c r="L750" s="166" t="s">
        <v>220</v>
      </c>
      <c r="M750" s="198" t="s">
        <v>221</v>
      </c>
      <c r="N750" s="198" t="s">
        <v>879</v>
      </c>
      <c r="O750" s="198" t="s">
        <v>317</v>
      </c>
      <c r="P750" s="198">
        <v>0</v>
      </c>
      <c r="Q750" s="199">
        <v>3</v>
      </c>
      <c r="R750" s="199">
        <v>1.5</v>
      </c>
      <c r="S750" s="221">
        <v>4.5</v>
      </c>
      <c r="T750" s="345">
        <v>2</v>
      </c>
      <c r="U750" s="340"/>
      <c r="V750" s="346">
        <v>0</v>
      </c>
      <c r="W750" s="340"/>
      <c r="X750" s="346">
        <v>0</v>
      </c>
      <c r="Y750" s="183">
        <v>1</v>
      </c>
      <c r="Z750" s="183">
        <v>1</v>
      </c>
      <c r="AA750" s="183"/>
      <c r="AB750" s="198" t="s">
        <v>1509</v>
      </c>
      <c r="AC750" s="166" t="s">
        <v>10034</v>
      </c>
      <c r="AD750" s="228" t="s">
        <v>10035</v>
      </c>
      <c r="AE750" s="166" t="s">
        <v>4874</v>
      </c>
      <c r="AF750" s="166" t="s">
        <v>10036</v>
      </c>
      <c r="AG750" s="166" t="s">
        <v>10037</v>
      </c>
      <c r="AH750" s="166" t="s">
        <v>4874</v>
      </c>
      <c r="AI750" s="166" t="s">
        <v>10038</v>
      </c>
      <c r="AJ750" s="165" t="s">
        <v>10035</v>
      </c>
      <c r="AK750" s="203" t="s">
        <v>1509</v>
      </c>
      <c r="AL750" s="186">
        <v>0.76</v>
      </c>
      <c r="AM750" s="184">
        <v>89</v>
      </c>
      <c r="AN750" s="186">
        <v>0.18531506849315069</v>
      </c>
      <c r="AO750" s="186">
        <v>0</v>
      </c>
      <c r="AP750" s="187">
        <v>0.18531506849315069</v>
      </c>
      <c r="AQ750" s="186">
        <v>0.18531506849315069</v>
      </c>
      <c r="AR750" s="186">
        <v>0</v>
      </c>
      <c r="AS750" s="186">
        <v>0.18531506849315069</v>
      </c>
      <c r="AT750" s="186">
        <v>5.5594520547945203</v>
      </c>
      <c r="AU750" s="193" t="s">
        <v>231</v>
      </c>
      <c r="AV750" s="194"/>
      <c r="AW750" s="166" t="s">
        <v>325</v>
      </c>
      <c r="AX750" s="166" t="s">
        <v>1509</v>
      </c>
      <c r="AY750" s="195" t="s">
        <v>10039</v>
      </c>
      <c r="AZ750" s="166" t="s">
        <v>234</v>
      </c>
      <c r="BB750" s="196"/>
    </row>
    <row r="751" spans="1:54" s="166" customFormat="1" ht="15" customHeight="1" x14ac:dyDescent="0.25">
      <c r="A751" s="182">
        <v>1246</v>
      </c>
      <c r="B751" s="555"/>
      <c r="C751" s="581"/>
      <c r="D751" s="700" t="s">
        <v>17140</v>
      </c>
      <c r="E751" s="166" t="s">
        <v>54</v>
      </c>
      <c r="F751" s="166" t="s">
        <v>1509</v>
      </c>
      <c r="G751" s="194" t="s">
        <v>10040</v>
      </c>
      <c r="H751" s="198" t="s">
        <v>10041</v>
      </c>
      <c r="I751" s="198" t="s">
        <v>10042</v>
      </c>
      <c r="K751" s="198" t="s">
        <v>219</v>
      </c>
      <c r="L751" s="166" t="s">
        <v>220</v>
      </c>
      <c r="M751" s="198" t="s">
        <v>221</v>
      </c>
      <c r="N751" s="198" t="s">
        <v>879</v>
      </c>
      <c r="O751" s="198" t="s">
        <v>317</v>
      </c>
      <c r="P751" s="198">
        <v>0</v>
      </c>
      <c r="Q751" s="199">
        <v>5</v>
      </c>
      <c r="R751" s="199">
        <v>4</v>
      </c>
      <c r="S751" s="221">
        <v>20</v>
      </c>
      <c r="T751" s="345">
        <v>0</v>
      </c>
      <c r="U751" s="340"/>
      <c r="V751" s="346">
        <v>0</v>
      </c>
      <c r="W751" s="340"/>
      <c r="X751" s="346">
        <v>1</v>
      </c>
      <c r="Y751" s="183">
        <v>1</v>
      </c>
      <c r="Z751" s="183">
        <v>1</v>
      </c>
      <c r="AA751" s="183"/>
      <c r="AB751" s="198" t="s">
        <v>1509</v>
      </c>
      <c r="AC751" s="166" t="s">
        <v>10043</v>
      </c>
      <c r="AD751" s="203">
        <v>1035005911269</v>
      </c>
      <c r="AE751" s="166" t="s">
        <v>10044</v>
      </c>
      <c r="AF751" s="166" t="s">
        <v>10045</v>
      </c>
      <c r="AG751" s="166" t="s">
        <v>10046</v>
      </c>
      <c r="AH751" s="166" t="s">
        <v>4874</v>
      </c>
      <c r="AI751" s="166" t="s">
        <v>10043</v>
      </c>
      <c r="AJ751" s="165">
        <v>1035005911269</v>
      </c>
      <c r="AK751" s="203" t="s">
        <v>1509</v>
      </c>
      <c r="AL751" s="186">
        <v>0.76</v>
      </c>
      <c r="AM751" s="184">
        <v>63</v>
      </c>
      <c r="AN751" s="186">
        <v>8.2333333333333342E-2</v>
      </c>
      <c r="AO751" s="186">
        <v>0</v>
      </c>
      <c r="AP751" s="187">
        <v>8.2333333333333342E-2</v>
      </c>
      <c r="AQ751" s="186">
        <v>8.2333333333333342E-2</v>
      </c>
      <c r="AR751" s="186">
        <v>0</v>
      </c>
      <c r="AS751" s="186">
        <v>8.2333333333333342E-2</v>
      </c>
      <c r="AT751" s="186">
        <v>2.4700000000000002</v>
      </c>
      <c r="AU751" s="193" t="s">
        <v>231</v>
      </c>
      <c r="AV751" s="194"/>
      <c r="AW751" s="166" t="s">
        <v>325</v>
      </c>
      <c r="AX751" s="166" t="s">
        <v>1509</v>
      </c>
      <c r="AY751" s="195" t="s">
        <v>10047</v>
      </c>
      <c r="AZ751" s="166" t="s">
        <v>234</v>
      </c>
      <c r="BB751" s="196"/>
    </row>
    <row r="752" spans="1:54" s="166" customFormat="1" ht="15" customHeight="1" x14ac:dyDescent="0.25">
      <c r="A752" s="182">
        <v>1247</v>
      </c>
      <c r="B752" s="555"/>
      <c r="C752" s="581"/>
      <c r="D752" s="700" t="s">
        <v>17141</v>
      </c>
      <c r="E752" s="166" t="s">
        <v>54</v>
      </c>
      <c r="F752" s="166" t="s">
        <v>1509</v>
      </c>
      <c r="G752" s="194" t="s">
        <v>10048</v>
      </c>
      <c r="H752" s="198" t="s">
        <v>10049</v>
      </c>
      <c r="I752" s="198" t="s">
        <v>10050</v>
      </c>
      <c r="K752" s="198" t="s">
        <v>219</v>
      </c>
      <c r="L752" s="166" t="s">
        <v>220</v>
      </c>
      <c r="M752" s="198" t="s">
        <v>221</v>
      </c>
      <c r="N752" s="198" t="s">
        <v>879</v>
      </c>
      <c r="O752" s="198" t="s">
        <v>221</v>
      </c>
      <c r="P752" s="198" t="s">
        <v>879</v>
      </c>
      <c r="Q752" s="199">
        <v>2</v>
      </c>
      <c r="R752" s="199">
        <v>1.5</v>
      </c>
      <c r="S752" s="221">
        <v>3</v>
      </c>
      <c r="T752" s="345">
        <v>2</v>
      </c>
      <c r="U752" s="340"/>
      <c r="V752" s="346">
        <v>0</v>
      </c>
      <c r="W752" s="340"/>
      <c r="X752" s="346">
        <v>0</v>
      </c>
      <c r="Y752" s="183">
        <v>1</v>
      </c>
      <c r="Z752" s="183">
        <v>1</v>
      </c>
      <c r="AA752" s="183"/>
      <c r="AB752" s="198" t="s">
        <v>1509</v>
      </c>
      <c r="AC752" s="166" t="s">
        <v>7828</v>
      </c>
      <c r="AD752" s="228" t="s">
        <v>10051</v>
      </c>
      <c r="AE752" s="166" t="s">
        <v>4896</v>
      </c>
      <c r="AF752" s="166" t="s">
        <v>10052</v>
      </c>
      <c r="AG752" s="166" t="s">
        <v>10053</v>
      </c>
      <c r="AH752" s="166" t="s">
        <v>4896</v>
      </c>
      <c r="AI752" s="166" t="s">
        <v>7828</v>
      </c>
      <c r="AJ752" s="165">
        <v>1055005605731</v>
      </c>
      <c r="AK752" s="203" t="s">
        <v>1509</v>
      </c>
      <c r="AL752" s="186">
        <v>0.76</v>
      </c>
      <c r="AM752" s="184">
        <v>69</v>
      </c>
      <c r="AN752" s="186">
        <v>0.16033333333333333</v>
      </c>
      <c r="AO752" s="186">
        <v>0</v>
      </c>
      <c r="AP752" s="187">
        <v>0.16033333333333333</v>
      </c>
      <c r="AQ752" s="186">
        <v>0.16033333333333333</v>
      </c>
      <c r="AR752" s="186">
        <v>0</v>
      </c>
      <c r="AS752" s="186">
        <v>0.16033333333333333</v>
      </c>
      <c r="AT752" s="186">
        <v>4.8099999999999996</v>
      </c>
      <c r="AU752" s="193" t="s">
        <v>231</v>
      </c>
      <c r="AV752" s="194"/>
      <c r="AW752" s="166" t="s">
        <v>325</v>
      </c>
      <c r="AX752" s="166" t="s">
        <v>1509</v>
      </c>
      <c r="AY752" s="195" t="s">
        <v>10054</v>
      </c>
      <c r="AZ752" s="166" t="s">
        <v>234</v>
      </c>
      <c r="BB752" s="196"/>
    </row>
    <row r="753" spans="1:54" s="519" customFormat="1" ht="21" customHeight="1" x14ac:dyDescent="0.25">
      <c r="A753" s="518">
        <v>1248</v>
      </c>
      <c r="B753" s="557" t="s">
        <v>17088</v>
      </c>
      <c r="C753" s="664" t="s">
        <v>17090</v>
      </c>
      <c r="D753" s="701">
        <v>2020</v>
      </c>
      <c r="E753" s="519" t="s">
        <v>54</v>
      </c>
      <c r="F753" s="519" t="s">
        <v>1509</v>
      </c>
      <c r="G753" s="530" t="s">
        <v>10055</v>
      </c>
      <c r="H753" s="573" t="s">
        <v>10056</v>
      </c>
      <c r="I753" s="573" t="s">
        <v>10057</v>
      </c>
      <c r="K753" s="573" t="s">
        <v>219</v>
      </c>
      <c r="L753" s="519" t="s">
        <v>220</v>
      </c>
      <c r="M753" s="573" t="s">
        <v>221</v>
      </c>
      <c r="N753" s="573" t="s">
        <v>879</v>
      </c>
      <c r="O753" s="573" t="s">
        <v>221</v>
      </c>
      <c r="P753" s="573" t="s">
        <v>879</v>
      </c>
      <c r="Q753" s="574">
        <v>4</v>
      </c>
      <c r="R753" s="574">
        <v>1.5</v>
      </c>
      <c r="S753" s="612">
        <v>6</v>
      </c>
      <c r="T753" s="613">
        <v>3</v>
      </c>
      <c r="U753" s="523"/>
      <c r="V753" s="614">
        <v>0</v>
      </c>
      <c r="W753" s="523"/>
      <c r="X753" s="614">
        <v>0</v>
      </c>
      <c r="Y753" s="524">
        <v>1</v>
      </c>
      <c r="Z753" s="524">
        <v>1</v>
      </c>
      <c r="AA753" s="524"/>
      <c r="AB753" s="573" t="s">
        <v>1509</v>
      </c>
      <c r="AC753" s="519" t="s">
        <v>10058</v>
      </c>
      <c r="AD753" s="608">
        <v>1035005905989</v>
      </c>
      <c r="AE753" s="519" t="s">
        <v>4896</v>
      </c>
      <c r="AF753" s="519" t="s">
        <v>10059</v>
      </c>
      <c r="AG753" s="519" t="s">
        <v>10060</v>
      </c>
      <c r="AH753" s="519" t="s">
        <v>4896</v>
      </c>
      <c r="AI753" s="519" t="s">
        <v>10058</v>
      </c>
      <c r="AJ753" s="526">
        <v>1035005905989</v>
      </c>
      <c r="AK753" s="608" t="s">
        <v>1509</v>
      </c>
      <c r="AL753" s="520">
        <v>0.76</v>
      </c>
      <c r="AM753" s="648">
        <v>205</v>
      </c>
      <c r="AN753" s="520">
        <v>0.23433333333333334</v>
      </c>
      <c r="AO753" s="520">
        <v>0</v>
      </c>
      <c r="AP753" s="528">
        <v>0.23433333333333334</v>
      </c>
      <c r="AQ753" s="520">
        <v>0.23433333333333334</v>
      </c>
      <c r="AR753" s="520">
        <v>0</v>
      </c>
      <c r="AS753" s="520">
        <v>0.23433333333333334</v>
      </c>
      <c r="AT753" s="520">
        <v>7.03</v>
      </c>
      <c r="AU753" s="529" t="s">
        <v>231</v>
      </c>
      <c r="AV753" s="530" t="s">
        <v>431</v>
      </c>
      <c r="AW753" s="519" t="s">
        <v>325</v>
      </c>
      <c r="AX753" s="519" t="s">
        <v>1509</v>
      </c>
      <c r="AY753" s="531" t="s">
        <v>10061</v>
      </c>
      <c r="AZ753" s="519" t="s">
        <v>234</v>
      </c>
      <c r="BB753" s="533"/>
    </row>
    <row r="754" spans="1:54" s="166" customFormat="1" ht="15" customHeight="1" x14ac:dyDescent="0.25">
      <c r="A754" s="182">
        <v>1249</v>
      </c>
      <c r="B754" s="555"/>
      <c r="C754" s="581"/>
      <c r="D754" s="700" t="s">
        <v>17140</v>
      </c>
      <c r="E754" s="166" t="s">
        <v>54</v>
      </c>
      <c r="F754" s="166" t="s">
        <v>1509</v>
      </c>
      <c r="G754" s="194" t="s">
        <v>10062</v>
      </c>
      <c r="H754" s="198" t="s">
        <v>10063</v>
      </c>
      <c r="I754" s="198" t="s">
        <v>10064</v>
      </c>
      <c r="K754" s="198" t="s">
        <v>219</v>
      </c>
      <c r="L754" s="166" t="s">
        <v>220</v>
      </c>
      <c r="M754" s="198" t="s">
        <v>221</v>
      </c>
      <c r="N754" s="198" t="s">
        <v>879</v>
      </c>
      <c r="O754" s="198" t="s">
        <v>317</v>
      </c>
      <c r="P754" s="198">
        <v>0</v>
      </c>
      <c r="Q754" s="199">
        <v>3</v>
      </c>
      <c r="R754" s="199">
        <v>1.5</v>
      </c>
      <c r="S754" s="221">
        <v>4.5</v>
      </c>
      <c r="T754" s="345">
        <v>2</v>
      </c>
      <c r="U754" s="340"/>
      <c r="V754" s="346">
        <v>0</v>
      </c>
      <c r="W754" s="340"/>
      <c r="X754" s="346">
        <v>0</v>
      </c>
      <c r="Y754" s="183">
        <v>1</v>
      </c>
      <c r="Z754" s="183">
        <v>1</v>
      </c>
      <c r="AA754" s="183"/>
      <c r="AB754" s="198" t="s">
        <v>1509</v>
      </c>
      <c r="AC754" s="166" t="s">
        <v>10065</v>
      </c>
      <c r="AD754" s="228" t="s">
        <v>10066</v>
      </c>
      <c r="AE754" s="166" t="s">
        <v>4896</v>
      </c>
      <c r="AF754" s="166" t="s">
        <v>10067</v>
      </c>
      <c r="AG754" s="166" t="s">
        <v>10068</v>
      </c>
      <c r="AH754" s="166" t="s">
        <v>4896</v>
      </c>
      <c r="AI754" s="166" t="s">
        <v>10069</v>
      </c>
      <c r="AJ754" s="165" t="s">
        <v>10066</v>
      </c>
      <c r="AK754" s="203" t="s">
        <v>1509</v>
      </c>
      <c r="AL754" s="186">
        <v>0.76</v>
      </c>
      <c r="AM754" s="184">
        <v>56</v>
      </c>
      <c r="AN754" s="186">
        <v>0.1166027397260274</v>
      </c>
      <c r="AO754" s="186">
        <v>0</v>
      </c>
      <c r="AP754" s="187">
        <v>0.1166027397260274</v>
      </c>
      <c r="AQ754" s="186">
        <v>0.1166027397260274</v>
      </c>
      <c r="AR754" s="186">
        <v>0</v>
      </c>
      <c r="AS754" s="186">
        <v>0.1166027397260274</v>
      </c>
      <c r="AT754" s="186">
        <v>3.498082191780822</v>
      </c>
      <c r="AU754" s="193" t="s">
        <v>231</v>
      </c>
      <c r="AV754" s="194"/>
      <c r="AW754" s="166" t="s">
        <v>325</v>
      </c>
      <c r="AX754" s="166" t="s">
        <v>1509</v>
      </c>
      <c r="AY754" s="195" t="s">
        <v>10070</v>
      </c>
      <c r="AZ754" s="166" t="s">
        <v>234</v>
      </c>
      <c r="BB754" s="196"/>
    </row>
    <row r="755" spans="1:54" s="519" customFormat="1" ht="24" customHeight="1" x14ac:dyDescent="0.25">
      <c r="A755" s="518">
        <v>1250</v>
      </c>
      <c r="B755" s="557" t="s">
        <v>17088</v>
      </c>
      <c r="C755" s="664" t="s">
        <v>17090</v>
      </c>
      <c r="D755" s="701">
        <v>2020</v>
      </c>
      <c r="E755" s="519" t="s">
        <v>54</v>
      </c>
      <c r="F755" s="519" t="s">
        <v>1509</v>
      </c>
      <c r="G755" s="530" t="s">
        <v>10071</v>
      </c>
      <c r="H755" s="573" t="s">
        <v>10072</v>
      </c>
      <c r="I755" s="573" t="s">
        <v>10073</v>
      </c>
      <c r="K755" s="573" t="s">
        <v>219</v>
      </c>
      <c r="L755" s="519" t="s">
        <v>220</v>
      </c>
      <c r="M755" s="573" t="s">
        <v>221</v>
      </c>
      <c r="N755" s="573" t="s">
        <v>879</v>
      </c>
      <c r="O755" s="573" t="s">
        <v>221</v>
      </c>
      <c r="P755" s="573" t="s">
        <v>879</v>
      </c>
      <c r="Q755" s="574">
        <v>3</v>
      </c>
      <c r="R755" s="574">
        <v>1.5</v>
      </c>
      <c r="S755" s="612">
        <v>4.5</v>
      </c>
      <c r="T755" s="613">
        <v>2</v>
      </c>
      <c r="U755" s="523"/>
      <c r="V755" s="614">
        <v>0</v>
      </c>
      <c r="W755" s="523"/>
      <c r="X755" s="614">
        <v>0</v>
      </c>
      <c r="Y755" s="524">
        <v>1</v>
      </c>
      <c r="Z755" s="524">
        <v>1</v>
      </c>
      <c r="AA755" s="524"/>
      <c r="AB755" s="573" t="s">
        <v>1509</v>
      </c>
      <c r="AC755" s="519" t="s">
        <v>10074</v>
      </c>
      <c r="AD755" s="622" t="s">
        <v>10075</v>
      </c>
      <c r="AE755" s="519" t="s">
        <v>4896</v>
      </c>
      <c r="AF755" s="519" t="s">
        <v>10076</v>
      </c>
      <c r="AG755" s="610" t="s">
        <v>10077</v>
      </c>
      <c r="AH755" s="519" t="s">
        <v>4896</v>
      </c>
      <c r="AI755" s="519" t="s">
        <v>10074</v>
      </c>
      <c r="AJ755" s="526">
        <v>1035005905043</v>
      </c>
      <c r="AK755" s="608" t="s">
        <v>1509</v>
      </c>
      <c r="AL755" s="520">
        <v>0.76</v>
      </c>
      <c r="AM755" s="648">
        <v>32</v>
      </c>
      <c r="AN755" s="520">
        <v>6.6630136986301366E-2</v>
      </c>
      <c r="AO755" s="520">
        <v>0</v>
      </c>
      <c r="AP755" s="528">
        <v>6.6630136986301366E-2</v>
      </c>
      <c r="AQ755" s="520">
        <v>6.6630136986301366E-2</v>
      </c>
      <c r="AR755" s="520">
        <v>0</v>
      </c>
      <c r="AS755" s="520">
        <v>6.6630136986301366E-2</v>
      </c>
      <c r="AT755" s="520">
        <v>1.998904109589041</v>
      </c>
      <c r="AU755" s="529" t="s">
        <v>231</v>
      </c>
      <c r="AV755" s="530" t="s">
        <v>431</v>
      </c>
      <c r="AW755" s="519" t="s">
        <v>325</v>
      </c>
      <c r="AX755" s="519" t="s">
        <v>1509</v>
      </c>
      <c r="AY755" s="531" t="s">
        <v>10078</v>
      </c>
      <c r="AZ755" s="519" t="s">
        <v>234</v>
      </c>
      <c r="BB755" s="533"/>
    </row>
    <row r="756" spans="1:54" s="519" customFormat="1" ht="22.5" customHeight="1" x14ac:dyDescent="0.25">
      <c r="A756" s="518">
        <v>1251</v>
      </c>
      <c r="B756" s="557" t="s">
        <v>17088</v>
      </c>
      <c r="C756" s="664" t="s">
        <v>17090</v>
      </c>
      <c r="D756" s="701">
        <v>2020</v>
      </c>
      <c r="E756" s="519" t="s">
        <v>54</v>
      </c>
      <c r="F756" s="519" t="s">
        <v>1509</v>
      </c>
      <c r="G756" s="530" t="s">
        <v>10079</v>
      </c>
      <c r="H756" s="573" t="s">
        <v>10080</v>
      </c>
      <c r="I756" s="573" t="s">
        <v>10081</v>
      </c>
      <c r="K756" s="519" t="s">
        <v>219</v>
      </c>
      <c r="L756" s="519" t="s">
        <v>220</v>
      </c>
      <c r="M756" s="519" t="s">
        <v>221</v>
      </c>
      <c r="N756" s="573" t="s">
        <v>879</v>
      </c>
      <c r="O756" s="573" t="s">
        <v>221</v>
      </c>
      <c r="P756" s="573" t="s">
        <v>879</v>
      </c>
      <c r="Q756" s="574">
        <v>3</v>
      </c>
      <c r="R756" s="574">
        <v>1.5</v>
      </c>
      <c r="S756" s="612">
        <v>4.5</v>
      </c>
      <c r="T756" s="613">
        <v>2</v>
      </c>
      <c r="U756" s="523"/>
      <c r="V756" s="614">
        <v>0</v>
      </c>
      <c r="W756" s="523"/>
      <c r="X756" s="614">
        <v>0</v>
      </c>
      <c r="Y756" s="524">
        <v>1</v>
      </c>
      <c r="Z756" s="524">
        <v>1</v>
      </c>
      <c r="AA756" s="524"/>
      <c r="AB756" s="573" t="s">
        <v>1509</v>
      </c>
      <c r="AC756" s="519" t="s">
        <v>10082</v>
      </c>
      <c r="AD756" s="622" t="s">
        <v>10083</v>
      </c>
      <c r="AE756" s="519" t="s">
        <v>4896</v>
      </c>
      <c r="AF756" s="519" t="s">
        <v>10084</v>
      </c>
      <c r="AG756" s="519" t="s">
        <v>10085</v>
      </c>
      <c r="AH756" s="519" t="s">
        <v>4896</v>
      </c>
      <c r="AI756" s="519" t="s">
        <v>10082</v>
      </c>
      <c r="AJ756" s="526" t="s">
        <v>10083</v>
      </c>
      <c r="AK756" s="608" t="s">
        <v>1509</v>
      </c>
      <c r="AL756" s="520">
        <v>0.76</v>
      </c>
      <c r="AM756" s="648">
        <v>69</v>
      </c>
      <c r="AN756" s="520">
        <v>0.12466666666666668</v>
      </c>
      <c r="AO756" s="520">
        <v>0</v>
      </c>
      <c r="AP756" s="528">
        <v>0.12466666666666668</v>
      </c>
      <c r="AQ756" s="520">
        <v>0.12466666666666668</v>
      </c>
      <c r="AR756" s="520">
        <v>0</v>
      </c>
      <c r="AS756" s="520">
        <v>0.12466666666666668</v>
      </c>
      <c r="AT756" s="520">
        <v>3.74</v>
      </c>
      <c r="AU756" s="529" t="s">
        <v>231</v>
      </c>
      <c r="AV756" s="530" t="s">
        <v>431</v>
      </c>
      <c r="AW756" s="519" t="s">
        <v>325</v>
      </c>
      <c r="AX756" s="519" t="s">
        <v>1509</v>
      </c>
      <c r="AY756" s="531" t="s">
        <v>10086</v>
      </c>
      <c r="AZ756" s="519" t="s">
        <v>234</v>
      </c>
      <c r="BB756" s="533"/>
    </row>
    <row r="757" spans="1:54" s="519" customFormat="1" ht="24.75" customHeight="1" x14ac:dyDescent="0.25">
      <c r="A757" s="518">
        <v>1252</v>
      </c>
      <c r="B757" s="557" t="s">
        <v>17088</v>
      </c>
      <c r="C757" s="664" t="s">
        <v>17090</v>
      </c>
      <c r="D757" s="701">
        <v>2020</v>
      </c>
      <c r="E757" s="519" t="s">
        <v>54</v>
      </c>
      <c r="F757" s="519" t="s">
        <v>1509</v>
      </c>
      <c r="G757" s="530" t="s">
        <v>10087</v>
      </c>
      <c r="H757" s="573" t="s">
        <v>10088</v>
      </c>
      <c r="I757" s="573" t="s">
        <v>10089</v>
      </c>
      <c r="K757" s="519" t="s">
        <v>219</v>
      </c>
      <c r="L757" s="519" t="s">
        <v>220</v>
      </c>
      <c r="M757" s="519" t="s">
        <v>221</v>
      </c>
      <c r="N757" s="573" t="s">
        <v>879</v>
      </c>
      <c r="O757" s="573" t="s">
        <v>221</v>
      </c>
      <c r="P757" s="573" t="s">
        <v>879</v>
      </c>
      <c r="Q757" s="574">
        <v>2</v>
      </c>
      <c r="R757" s="574">
        <v>2</v>
      </c>
      <c r="S757" s="612">
        <v>4</v>
      </c>
      <c r="T757" s="613">
        <v>2</v>
      </c>
      <c r="U757" s="523"/>
      <c r="V757" s="614">
        <v>0</v>
      </c>
      <c r="W757" s="523"/>
      <c r="X757" s="614">
        <v>0</v>
      </c>
      <c r="Y757" s="524">
        <v>1</v>
      </c>
      <c r="Z757" s="524">
        <v>1</v>
      </c>
      <c r="AA757" s="524"/>
      <c r="AB757" s="573" t="s">
        <v>1509</v>
      </c>
      <c r="AC757" s="519" t="s">
        <v>10090</v>
      </c>
      <c r="AD757" s="622" t="s">
        <v>10091</v>
      </c>
      <c r="AE757" s="519" t="s">
        <v>4896</v>
      </c>
      <c r="AF757" s="519" t="s">
        <v>10092</v>
      </c>
      <c r="AG757" s="519" t="s">
        <v>10093</v>
      </c>
      <c r="AH757" s="519" t="s">
        <v>4896</v>
      </c>
      <c r="AI757" s="519" t="s">
        <v>10090</v>
      </c>
      <c r="AJ757" s="526" t="s">
        <v>10091</v>
      </c>
      <c r="AK757" s="608" t="s">
        <v>1509</v>
      </c>
      <c r="AL757" s="520">
        <v>0.76</v>
      </c>
      <c r="AM757" s="648">
        <v>48</v>
      </c>
      <c r="AN757" s="520">
        <v>7.8E-2</v>
      </c>
      <c r="AO757" s="520">
        <v>0</v>
      </c>
      <c r="AP757" s="528">
        <v>7.8E-2</v>
      </c>
      <c r="AQ757" s="520">
        <v>7.8E-2</v>
      </c>
      <c r="AR757" s="520">
        <v>0</v>
      </c>
      <c r="AS757" s="520">
        <v>7.8E-2</v>
      </c>
      <c r="AT757" s="520">
        <v>2.34</v>
      </c>
      <c r="AU757" s="529" t="s">
        <v>231</v>
      </c>
      <c r="AV757" s="530" t="s">
        <v>431</v>
      </c>
      <c r="AW757" s="519" t="s">
        <v>325</v>
      </c>
      <c r="AX757" s="519" t="s">
        <v>1509</v>
      </c>
      <c r="AY757" s="531" t="s">
        <v>10094</v>
      </c>
      <c r="AZ757" s="519" t="s">
        <v>234</v>
      </c>
      <c r="BB757" s="533"/>
    </row>
    <row r="758" spans="1:54" s="519" customFormat="1" ht="25.5" customHeight="1" x14ac:dyDescent="0.25">
      <c r="A758" s="518">
        <v>1253</v>
      </c>
      <c r="B758" s="557" t="s">
        <v>17088</v>
      </c>
      <c r="C758" s="664" t="s">
        <v>17090</v>
      </c>
      <c r="D758" s="701">
        <v>2020</v>
      </c>
      <c r="E758" s="519" t="s">
        <v>54</v>
      </c>
      <c r="F758" s="519" t="s">
        <v>1509</v>
      </c>
      <c r="G758" s="530" t="s">
        <v>10095</v>
      </c>
      <c r="H758" s="573" t="s">
        <v>10096</v>
      </c>
      <c r="I758" s="573" t="s">
        <v>10097</v>
      </c>
      <c r="K758" s="573" t="s">
        <v>219</v>
      </c>
      <c r="L758" s="519" t="s">
        <v>220</v>
      </c>
      <c r="M758" s="573" t="s">
        <v>221</v>
      </c>
      <c r="N758" s="573" t="s">
        <v>879</v>
      </c>
      <c r="O758" s="573" t="s">
        <v>221</v>
      </c>
      <c r="P758" s="573" t="s">
        <v>222</v>
      </c>
      <c r="Q758" s="574">
        <v>4</v>
      </c>
      <c r="R758" s="574">
        <v>4</v>
      </c>
      <c r="S758" s="612">
        <v>16</v>
      </c>
      <c r="T758" s="613">
        <v>2</v>
      </c>
      <c r="U758" s="523"/>
      <c r="V758" s="614">
        <v>0</v>
      </c>
      <c r="W758" s="523"/>
      <c r="X758" s="614">
        <v>0</v>
      </c>
      <c r="Y758" s="524">
        <v>1</v>
      </c>
      <c r="Z758" s="524">
        <v>1</v>
      </c>
      <c r="AA758" s="524"/>
      <c r="AB758" s="573" t="s">
        <v>1509</v>
      </c>
      <c r="AC758" s="519" t="s">
        <v>10098</v>
      </c>
      <c r="AD758" s="622" t="s">
        <v>10099</v>
      </c>
      <c r="AE758" s="519" t="s">
        <v>10100</v>
      </c>
      <c r="AF758" s="519" t="s">
        <v>10101</v>
      </c>
      <c r="AG758" s="519" t="s">
        <v>10102</v>
      </c>
      <c r="AH758" s="519" t="s">
        <v>4912</v>
      </c>
      <c r="AI758" s="519" t="s">
        <v>10098</v>
      </c>
      <c r="AJ758" s="526">
        <v>1025003757932</v>
      </c>
      <c r="AK758" s="608" t="s">
        <v>1509</v>
      </c>
      <c r="AL758" s="520">
        <v>0.76</v>
      </c>
      <c r="AM758" s="648">
        <v>116</v>
      </c>
      <c r="AN758" s="520">
        <v>0.24153424657534245</v>
      </c>
      <c r="AO758" s="520">
        <v>0</v>
      </c>
      <c r="AP758" s="528">
        <v>0.24153424657534245</v>
      </c>
      <c r="AQ758" s="520">
        <v>0.24153424657534245</v>
      </c>
      <c r="AR758" s="520">
        <v>0</v>
      </c>
      <c r="AS758" s="520">
        <v>0.24153424657534245</v>
      </c>
      <c r="AT758" s="520">
        <v>7.2460273972602733</v>
      </c>
      <c r="AU758" s="529" t="s">
        <v>231</v>
      </c>
      <c r="AV758" s="530" t="s">
        <v>431</v>
      </c>
      <c r="AW758" s="519" t="s">
        <v>325</v>
      </c>
      <c r="AX758" s="519" t="s">
        <v>1509</v>
      </c>
      <c r="AY758" s="531" t="s">
        <v>10103</v>
      </c>
      <c r="AZ758" s="519" t="s">
        <v>234</v>
      </c>
      <c r="BB758" s="533"/>
    </row>
    <row r="759" spans="1:54" s="166" customFormat="1" ht="15" customHeight="1" x14ac:dyDescent="0.25">
      <c r="A759" s="182">
        <v>1254</v>
      </c>
      <c r="B759" s="555"/>
      <c r="C759" s="581"/>
      <c r="D759" s="700" t="s">
        <v>17138</v>
      </c>
      <c r="E759" s="166" t="s">
        <v>54</v>
      </c>
      <c r="F759" s="166" t="s">
        <v>1509</v>
      </c>
      <c r="G759" s="194" t="s">
        <v>10104</v>
      </c>
      <c r="H759" s="198" t="s">
        <v>10105</v>
      </c>
      <c r="I759" s="198" t="s">
        <v>10106</v>
      </c>
      <c r="K759" s="198" t="s">
        <v>219</v>
      </c>
      <c r="L759" s="166" t="s">
        <v>220</v>
      </c>
      <c r="M759" s="198" t="s">
        <v>221</v>
      </c>
      <c r="N759" s="198" t="s">
        <v>879</v>
      </c>
      <c r="O759" s="198" t="s">
        <v>317</v>
      </c>
      <c r="P759" s="198">
        <v>0</v>
      </c>
      <c r="Q759" s="199">
        <v>2</v>
      </c>
      <c r="R759" s="199">
        <v>1.5</v>
      </c>
      <c r="S759" s="221">
        <v>3</v>
      </c>
      <c r="T759" s="345">
        <v>2</v>
      </c>
      <c r="U759" s="340">
        <v>2</v>
      </c>
      <c r="V759" s="346">
        <v>0</v>
      </c>
      <c r="W759" s="340"/>
      <c r="X759" s="346">
        <v>0</v>
      </c>
      <c r="Y759" s="183">
        <v>1</v>
      </c>
      <c r="Z759" s="183">
        <v>1</v>
      </c>
      <c r="AA759" s="183"/>
      <c r="AB759" s="198" t="s">
        <v>1509</v>
      </c>
      <c r="AC759" s="166" t="s">
        <v>4920</v>
      </c>
      <c r="AD759" s="228" t="s">
        <v>10107</v>
      </c>
      <c r="AE759" s="166" t="s">
        <v>10100</v>
      </c>
      <c r="AF759" s="166" t="s">
        <v>10108</v>
      </c>
      <c r="AG759" s="166" t="s">
        <v>10109</v>
      </c>
      <c r="AH759" s="166" t="s">
        <v>4912</v>
      </c>
      <c r="AI759" s="166" t="s">
        <v>4920</v>
      </c>
      <c r="AJ759" s="165" t="s">
        <v>10107</v>
      </c>
      <c r="AK759" s="203" t="s">
        <v>1509</v>
      </c>
      <c r="AL759" s="186">
        <v>0.76</v>
      </c>
      <c r="AM759" s="184">
        <v>28</v>
      </c>
      <c r="AN759" s="186">
        <v>7.0794520547945203E-2</v>
      </c>
      <c r="AO759" s="186">
        <v>0</v>
      </c>
      <c r="AP759" s="187">
        <v>7.0794520547945203E-2</v>
      </c>
      <c r="AQ759" s="186">
        <v>7.0794520547945203E-2</v>
      </c>
      <c r="AR759" s="186">
        <v>0</v>
      </c>
      <c r="AS759" s="186">
        <v>7.0794520547945203E-2</v>
      </c>
      <c r="AT759" s="186">
        <v>2.1238356164383561</v>
      </c>
      <c r="AU759" s="193" t="s">
        <v>231</v>
      </c>
      <c r="AV759" s="194"/>
      <c r="AW759" s="166" t="s">
        <v>325</v>
      </c>
      <c r="AX759" s="166" t="s">
        <v>1509</v>
      </c>
      <c r="AY759" s="195" t="s">
        <v>10110</v>
      </c>
      <c r="AZ759" s="166" t="s">
        <v>234</v>
      </c>
      <c r="BB759" s="196"/>
    </row>
    <row r="760" spans="1:54" s="166" customFormat="1" ht="15" customHeight="1" x14ac:dyDescent="0.25">
      <c r="A760" s="182">
        <v>1255</v>
      </c>
      <c r="B760" s="555"/>
      <c r="C760" s="581"/>
      <c r="D760" s="700" t="s">
        <v>17140</v>
      </c>
      <c r="E760" s="166" t="s">
        <v>54</v>
      </c>
      <c r="F760" s="166" t="s">
        <v>1509</v>
      </c>
      <c r="G760" s="194" t="s">
        <v>10111</v>
      </c>
      <c r="H760" s="198" t="s">
        <v>10112</v>
      </c>
      <c r="I760" s="198" t="s">
        <v>10113</v>
      </c>
      <c r="K760" s="198" t="s">
        <v>219</v>
      </c>
      <c r="L760" s="166" t="s">
        <v>220</v>
      </c>
      <c r="M760" s="198" t="s">
        <v>221</v>
      </c>
      <c r="N760" s="198" t="s">
        <v>879</v>
      </c>
      <c r="O760" s="198" t="s">
        <v>317</v>
      </c>
      <c r="P760" s="198">
        <v>0</v>
      </c>
      <c r="Q760" s="199">
        <v>3</v>
      </c>
      <c r="R760" s="199">
        <v>2</v>
      </c>
      <c r="S760" s="221">
        <v>6</v>
      </c>
      <c r="T760" s="345">
        <v>2</v>
      </c>
      <c r="U760" s="340"/>
      <c r="V760" s="346">
        <v>0</v>
      </c>
      <c r="W760" s="340"/>
      <c r="X760" s="346">
        <v>0</v>
      </c>
      <c r="Y760" s="183">
        <v>1</v>
      </c>
      <c r="Z760" s="183">
        <v>1</v>
      </c>
      <c r="AA760" s="183"/>
      <c r="AB760" s="198" t="s">
        <v>7616</v>
      </c>
      <c r="AC760" s="166" t="s">
        <v>10114</v>
      </c>
      <c r="AD760" s="203">
        <v>1055005617424</v>
      </c>
      <c r="AE760" s="166" t="s">
        <v>10115</v>
      </c>
      <c r="AF760" s="166" t="s">
        <v>10116</v>
      </c>
      <c r="AG760" s="166" t="s">
        <v>10117</v>
      </c>
      <c r="AH760" s="166" t="s">
        <v>4896</v>
      </c>
      <c r="AI760" s="166" t="s">
        <v>10118</v>
      </c>
      <c r="AJ760" s="165">
        <v>1055005617424</v>
      </c>
      <c r="AK760" s="203" t="s">
        <v>5067</v>
      </c>
      <c r="AL760" s="186">
        <v>0.76</v>
      </c>
      <c r="AM760" s="184">
        <v>30</v>
      </c>
      <c r="AN760" s="186">
        <v>6.2465753424657537E-2</v>
      </c>
      <c r="AO760" s="186">
        <v>0</v>
      </c>
      <c r="AP760" s="187">
        <v>6.2465753424657537E-2</v>
      </c>
      <c r="AQ760" s="186">
        <v>6.2465753424657537E-2</v>
      </c>
      <c r="AR760" s="186">
        <v>0</v>
      </c>
      <c r="AS760" s="186">
        <v>6.2465753424657537E-2</v>
      </c>
      <c r="AT760" s="186">
        <v>1.8739726027397261</v>
      </c>
      <c r="AU760" s="193" t="s">
        <v>231</v>
      </c>
      <c r="AV760" s="194"/>
      <c r="AW760" s="166" t="s">
        <v>325</v>
      </c>
      <c r="AX760" s="166" t="s">
        <v>1509</v>
      </c>
      <c r="AY760" s="195" t="s">
        <v>10119</v>
      </c>
      <c r="AZ760" s="166" t="s">
        <v>234</v>
      </c>
      <c r="BB760" s="196"/>
    </row>
    <row r="761" spans="1:54" s="166" customFormat="1" ht="15" customHeight="1" x14ac:dyDescent="0.25">
      <c r="A761" s="182">
        <v>1256</v>
      </c>
      <c r="B761" s="555"/>
      <c r="C761" s="581"/>
      <c r="D761" s="700" t="s">
        <v>17141</v>
      </c>
      <c r="E761" s="166" t="s">
        <v>54</v>
      </c>
      <c r="F761" s="166" t="s">
        <v>1509</v>
      </c>
      <c r="G761" s="194" t="s">
        <v>10120</v>
      </c>
      <c r="H761" s="198" t="s">
        <v>10121</v>
      </c>
      <c r="I761" s="198" t="s">
        <v>10122</v>
      </c>
      <c r="K761" s="166" t="s">
        <v>732</v>
      </c>
      <c r="L761" s="166">
        <v>0</v>
      </c>
      <c r="M761" s="198" t="s">
        <v>317</v>
      </c>
      <c r="N761" s="198">
        <v>0</v>
      </c>
      <c r="O761" s="198" t="s">
        <v>317</v>
      </c>
      <c r="P761" s="198">
        <v>0</v>
      </c>
      <c r="Q761" s="199">
        <v>3</v>
      </c>
      <c r="R761" s="199">
        <v>2</v>
      </c>
      <c r="S761" s="221">
        <v>6</v>
      </c>
      <c r="T761" s="345">
        <v>2</v>
      </c>
      <c r="U761" s="340"/>
      <c r="V761" s="346">
        <v>0</v>
      </c>
      <c r="W761" s="340"/>
      <c r="X761" s="346">
        <v>1</v>
      </c>
      <c r="Y761" s="183">
        <v>1</v>
      </c>
      <c r="Z761" s="183">
        <v>1</v>
      </c>
      <c r="AA761" s="183"/>
      <c r="AB761" s="198" t="s">
        <v>7616</v>
      </c>
      <c r="AC761" s="166" t="s">
        <v>10123</v>
      </c>
      <c r="AD761" s="203">
        <v>1055005619602</v>
      </c>
      <c r="AE761" s="166" t="s">
        <v>10124</v>
      </c>
      <c r="AF761" s="166" t="s">
        <v>10125</v>
      </c>
      <c r="AG761" s="166" t="s">
        <v>10126</v>
      </c>
      <c r="AH761" s="166" t="s">
        <v>7638</v>
      </c>
      <c r="AI761" s="166" t="s">
        <v>10127</v>
      </c>
      <c r="AJ761" s="165">
        <v>1055005619602</v>
      </c>
      <c r="AK761" s="203" t="s">
        <v>5067</v>
      </c>
      <c r="AL761" s="186">
        <v>0.76</v>
      </c>
      <c r="AM761" s="184">
        <v>52</v>
      </c>
      <c r="AN761" s="186">
        <v>0.10827397260273973</v>
      </c>
      <c r="AO761" s="186">
        <v>0</v>
      </c>
      <c r="AP761" s="187">
        <v>0.10827397260273973</v>
      </c>
      <c r="AQ761" s="186">
        <v>0.10827397260273973</v>
      </c>
      <c r="AR761" s="186">
        <v>0</v>
      </c>
      <c r="AS761" s="186">
        <v>0.10827397260273973</v>
      </c>
      <c r="AT761" s="186">
        <v>3.2482191780821918</v>
      </c>
      <c r="AU761" s="193" t="s">
        <v>231</v>
      </c>
      <c r="AV761" s="194"/>
      <c r="AW761" s="166" t="s">
        <v>325</v>
      </c>
      <c r="AX761" s="166" t="s">
        <v>1509</v>
      </c>
      <c r="AY761" s="195" t="s">
        <v>10128</v>
      </c>
      <c r="AZ761" s="166" t="s">
        <v>234</v>
      </c>
      <c r="BB761" s="196"/>
    </row>
    <row r="762" spans="1:54" s="166" customFormat="1" ht="15" customHeight="1" x14ac:dyDescent="0.25">
      <c r="A762" s="182">
        <v>1257</v>
      </c>
      <c r="B762" s="555"/>
      <c r="C762" s="581"/>
      <c r="D762" s="700" t="s">
        <v>17138</v>
      </c>
      <c r="E762" s="166" t="s">
        <v>54</v>
      </c>
      <c r="F762" s="166" t="s">
        <v>1509</v>
      </c>
      <c r="G762" s="194" t="s">
        <v>10129</v>
      </c>
      <c r="H762" s="198" t="s">
        <v>10130</v>
      </c>
      <c r="I762" s="198" t="s">
        <v>10131</v>
      </c>
      <c r="K762" s="198" t="s">
        <v>219</v>
      </c>
      <c r="L762" s="166" t="s">
        <v>220</v>
      </c>
      <c r="M762" s="198" t="s">
        <v>221</v>
      </c>
      <c r="N762" s="198" t="s">
        <v>879</v>
      </c>
      <c r="O762" s="198" t="s">
        <v>317</v>
      </c>
      <c r="P762" s="198">
        <v>0</v>
      </c>
      <c r="Q762" s="199">
        <v>6</v>
      </c>
      <c r="R762" s="199">
        <v>4</v>
      </c>
      <c r="S762" s="221">
        <v>24</v>
      </c>
      <c r="T762" s="345">
        <v>4</v>
      </c>
      <c r="U762" s="340"/>
      <c r="V762" s="346">
        <v>0</v>
      </c>
      <c r="W762" s="340"/>
      <c r="X762" s="346">
        <v>0</v>
      </c>
      <c r="Y762" s="183">
        <v>1</v>
      </c>
      <c r="Z762" s="183">
        <v>1</v>
      </c>
      <c r="AA762" s="183"/>
      <c r="AB762" s="198" t="s">
        <v>8025</v>
      </c>
      <c r="AC762" s="166" t="s">
        <v>10132</v>
      </c>
      <c r="AD762" s="203">
        <v>1035005910477</v>
      </c>
      <c r="AE762" s="166" t="s">
        <v>10133</v>
      </c>
      <c r="AF762" s="166" t="s">
        <v>10134</v>
      </c>
      <c r="AG762" s="166" t="s">
        <v>10135</v>
      </c>
      <c r="AH762" s="166" t="s">
        <v>1753</v>
      </c>
      <c r="AI762" s="166" t="s">
        <v>10132</v>
      </c>
      <c r="AJ762" s="165">
        <v>1035005910477</v>
      </c>
      <c r="AK762" s="203" t="s">
        <v>8028</v>
      </c>
      <c r="AL762" s="186">
        <v>0.76</v>
      </c>
      <c r="AM762" s="184">
        <v>139</v>
      </c>
      <c r="AN762" s="186">
        <v>0.28942465753424657</v>
      </c>
      <c r="AO762" s="186">
        <v>0</v>
      </c>
      <c r="AP762" s="187">
        <v>0.28942465753424657</v>
      </c>
      <c r="AQ762" s="186">
        <v>0.28942465753424657</v>
      </c>
      <c r="AR762" s="186">
        <v>0</v>
      </c>
      <c r="AS762" s="186">
        <v>0.28942465753424657</v>
      </c>
      <c r="AT762" s="186">
        <v>8.6827397260273962</v>
      </c>
      <c r="AU762" s="193" t="s">
        <v>231</v>
      </c>
      <c r="AV762" s="194"/>
      <c r="AW762" s="166" t="s">
        <v>325</v>
      </c>
      <c r="AX762" s="166" t="s">
        <v>1509</v>
      </c>
      <c r="AY762" s="195" t="s">
        <v>10136</v>
      </c>
      <c r="AZ762" s="166" t="s">
        <v>234</v>
      </c>
      <c r="BB762" s="196"/>
    </row>
    <row r="763" spans="1:54" s="166" customFormat="1" ht="15" customHeight="1" x14ac:dyDescent="0.25">
      <c r="A763" s="182">
        <v>1258</v>
      </c>
      <c r="B763" s="555"/>
      <c r="C763" s="581"/>
      <c r="D763" s="700" t="s">
        <v>17138</v>
      </c>
      <c r="E763" s="166" t="s">
        <v>55</v>
      </c>
      <c r="F763" s="166" t="s">
        <v>1509</v>
      </c>
      <c r="G763" s="194" t="s">
        <v>10137</v>
      </c>
      <c r="H763" s="198" t="s">
        <v>10138</v>
      </c>
      <c r="I763" s="198" t="s">
        <v>10139</v>
      </c>
      <c r="K763" s="198" t="s">
        <v>732</v>
      </c>
      <c r="L763" s="166">
        <v>0</v>
      </c>
      <c r="M763" s="198" t="s">
        <v>221</v>
      </c>
      <c r="N763" s="198" t="s">
        <v>222</v>
      </c>
      <c r="O763" s="198" t="s">
        <v>317</v>
      </c>
      <c r="P763" s="198">
        <v>0</v>
      </c>
      <c r="Q763" s="199">
        <v>10</v>
      </c>
      <c r="R763" s="199">
        <v>1.5</v>
      </c>
      <c r="S763" s="221">
        <v>15</v>
      </c>
      <c r="T763" s="345">
        <v>0</v>
      </c>
      <c r="U763" s="340"/>
      <c r="V763" s="346">
        <v>0</v>
      </c>
      <c r="W763" s="340"/>
      <c r="X763" s="346">
        <v>2</v>
      </c>
      <c r="Y763" s="183"/>
      <c r="Z763" s="183"/>
      <c r="AA763" s="183"/>
      <c r="AB763" s="166" t="s">
        <v>1509</v>
      </c>
      <c r="AC763" s="166" t="s">
        <v>10140</v>
      </c>
      <c r="AD763" s="203">
        <v>1035005908266</v>
      </c>
      <c r="AE763" s="198" t="s">
        <v>10141</v>
      </c>
      <c r="AF763" s="166" t="s">
        <v>10142</v>
      </c>
      <c r="AG763" s="166" t="s">
        <v>230</v>
      </c>
      <c r="AH763" s="198" t="s">
        <v>10141</v>
      </c>
      <c r="AI763" s="166" t="s">
        <v>10140</v>
      </c>
      <c r="AJ763" s="165">
        <v>1035005908266</v>
      </c>
      <c r="AK763" s="203" t="s">
        <v>1509</v>
      </c>
      <c r="AL763" s="186">
        <v>0.76</v>
      </c>
      <c r="AM763" s="186">
        <v>202</v>
      </c>
      <c r="AN763" s="186">
        <v>0.42060273972602741</v>
      </c>
      <c r="AO763" s="186">
        <v>0</v>
      </c>
      <c r="AP763" s="187">
        <v>0.42060273972602741</v>
      </c>
      <c r="AQ763" s="186">
        <v>0.42060273972602741</v>
      </c>
      <c r="AR763" s="186">
        <v>0</v>
      </c>
      <c r="AS763" s="186">
        <v>0.42060273972602741</v>
      </c>
      <c r="AT763" s="186">
        <v>12.618082191780822</v>
      </c>
      <c r="AU763" s="193" t="s">
        <v>231</v>
      </c>
      <c r="AV763" s="194"/>
      <c r="AW763" s="166" t="s">
        <v>325</v>
      </c>
      <c r="AX763" s="166" t="s">
        <v>1509</v>
      </c>
      <c r="AY763" s="195" t="s">
        <v>10143</v>
      </c>
      <c r="AZ763" s="166" t="s">
        <v>234</v>
      </c>
      <c r="BB763" s="196"/>
    </row>
    <row r="764" spans="1:54" s="166" customFormat="1" ht="15" customHeight="1" x14ac:dyDescent="0.25">
      <c r="A764" s="182">
        <v>1259</v>
      </c>
      <c r="B764" s="555"/>
      <c r="C764" s="581"/>
      <c r="D764" s="700" t="s">
        <v>17138</v>
      </c>
      <c r="E764" s="166" t="s">
        <v>55</v>
      </c>
      <c r="F764" s="166" t="s">
        <v>1509</v>
      </c>
      <c r="G764" s="194" t="s">
        <v>10144</v>
      </c>
      <c r="H764" s="198" t="s">
        <v>10145</v>
      </c>
      <c r="I764" s="198" t="s">
        <v>10146</v>
      </c>
      <c r="K764" s="198" t="s">
        <v>219</v>
      </c>
      <c r="L764" s="166" t="s">
        <v>220</v>
      </c>
      <c r="M764" s="198" t="s">
        <v>221</v>
      </c>
      <c r="N764" s="198" t="s">
        <v>222</v>
      </c>
      <c r="O764" s="198" t="s">
        <v>317</v>
      </c>
      <c r="P764" s="198">
        <v>0</v>
      </c>
      <c r="Q764" s="199">
        <v>10</v>
      </c>
      <c r="R764" s="199">
        <v>3</v>
      </c>
      <c r="S764" s="221">
        <v>30</v>
      </c>
      <c r="T764" s="345">
        <v>2</v>
      </c>
      <c r="U764" s="340"/>
      <c r="V764" s="346">
        <v>0</v>
      </c>
      <c r="W764" s="340"/>
      <c r="X764" s="346">
        <v>0</v>
      </c>
      <c r="Y764" s="183"/>
      <c r="Z764" s="183"/>
      <c r="AA764" s="183"/>
      <c r="AB764" s="166" t="s">
        <v>7598</v>
      </c>
      <c r="AC764" s="166" t="s">
        <v>10147</v>
      </c>
      <c r="AD764" s="203">
        <v>1025003747526</v>
      </c>
      <c r="AE764" s="166" t="s">
        <v>10148</v>
      </c>
      <c r="AF764" s="166" t="s">
        <v>10149</v>
      </c>
      <c r="AG764" s="171" t="s">
        <v>10150</v>
      </c>
      <c r="AH764" s="198" t="s">
        <v>10151</v>
      </c>
      <c r="AI764" s="166" t="s">
        <v>10147</v>
      </c>
      <c r="AJ764" s="165">
        <v>1025003747526</v>
      </c>
      <c r="AK764" s="203" t="s">
        <v>1509</v>
      </c>
      <c r="AL764" s="186">
        <v>0.76</v>
      </c>
      <c r="AM764" s="186">
        <v>20</v>
      </c>
      <c r="AN764" s="186">
        <v>4.1643835616438356E-2</v>
      </c>
      <c r="AO764" s="186">
        <v>0</v>
      </c>
      <c r="AP764" s="187">
        <v>4.1643835616438356E-2</v>
      </c>
      <c r="AQ764" s="186">
        <v>4.1643835616438356E-2</v>
      </c>
      <c r="AR764" s="186">
        <v>0</v>
      </c>
      <c r="AS764" s="186">
        <v>4.1643835616438356E-2</v>
      </c>
      <c r="AT764" s="186">
        <v>1.2493150684931507</v>
      </c>
      <c r="AU764" s="193" t="s">
        <v>231</v>
      </c>
      <c r="AV764" s="194"/>
      <c r="AW764" s="166" t="s">
        <v>325</v>
      </c>
      <c r="AX764" s="166" t="s">
        <v>1509</v>
      </c>
      <c r="AY764" s="195" t="s">
        <v>10152</v>
      </c>
      <c r="AZ764" s="166" t="s">
        <v>234</v>
      </c>
      <c r="BB764" s="196"/>
    </row>
    <row r="765" spans="1:54" s="166" customFormat="1" ht="15" customHeight="1" x14ac:dyDescent="0.25">
      <c r="A765" s="182">
        <v>1260</v>
      </c>
      <c r="B765" s="555"/>
      <c r="C765" s="581"/>
      <c r="D765" s="700" t="s">
        <v>17138</v>
      </c>
      <c r="E765" s="166" t="s">
        <v>55</v>
      </c>
      <c r="F765" s="166" t="s">
        <v>1509</v>
      </c>
      <c r="G765" s="194" t="s">
        <v>10153</v>
      </c>
      <c r="H765" s="198" t="s">
        <v>10154</v>
      </c>
      <c r="I765" s="198" t="s">
        <v>10155</v>
      </c>
      <c r="K765" s="198" t="s">
        <v>219</v>
      </c>
      <c r="L765" s="166" t="s">
        <v>220</v>
      </c>
      <c r="M765" s="198" t="s">
        <v>221</v>
      </c>
      <c r="N765" s="198" t="s">
        <v>222</v>
      </c>
      <c r="O765" s="198" t="s">
        <v>317</v>
      </c>
      <c r="P765" s="198">
        <v>0</v>
      </c>
      <c r="Q765" s="199">
        <v>3</v>
      </c>
      <c r="R765" s="199">
        <v>2</v>
      </c>
      <c r="S765" s="221">
        <v>6</v>
      </c>
      <c r="T765" s="345">
        <v>3</v>
      </c>
      <c r="U765" s="340"/>
      <c r="V765" s="346">
        <v>0</v>
      </c>
      <c r="W765" s="340"/>
      <c r="X765" s="346">
        <v>0</v>
      </c>
      <c r="Y765" s="183"/>
      <c r="Z765" s="183"/>
      <c r="AA765" s="183"/>
      <c r="AB765" s="166" t="s">
        <v>1509</v>
      </c>
      <c r="AC765" s="166" t="s">
        <v>7828</v>
      </c>
      <c r="AD765" s="203">
        <v>1055005615653</v>
      </c>
      <c r="AE765" s="166" t="s">
        <v>10156</v>
      </c>
      <c r="AF765" s="166" t="s">
        <v>10157</v>
      </c>
      <c r="AG765" s="166" t="s">
        <v>230</v>
      </c>
      <c r="AH765" s="198" t="s">
        <v>5</v>
      </c>
      <c r="AI765" s="166" t="s">
        <v>7828</v>
      </c>
      <c r="AJ765" s="165">
        <v>1055005615653</v>
      </c>
      <c r="AK765" s="203" t="s">
        <v>1509</v>
      </c>
      <c r="AL765" s="186">
        <v>0.76</v>
      </c>
      <c r="AM765" s="186">
        <v>25</v>
      </c>
      <c r="AN765" s="186">
        <v>0.16033333333333333</v>
      </c>
      <c r="AO765" s="186">
        <v>0</v>
      </c>
      <c r="AP765" s="187">
        <v>0.16033333333333333</v>
      </c>
      <c r="AQ765" s="186">
        <v>0.16033333333333333</v>
      </c>
      <c r="AR765" s="186">
        <v>0</v>
      </c>
      <c r="AS765" s="186">
        <v>0.16033333333333333</v>
      </c>
      <c r="AT765" s="186">
        <v>4.8099999999999996</v>
      </c>
      <c r="AU765" s="193" t="s">
        <v>231</v>
      </c>
      <c r="AV765" s="194"/>
      <c r="AW765" s="166" t="s">
        <v>325</v>
      </c>
      <c r="AX765" s="166" t="s">
        <v>1509</v>
      </c>
      <c r="AY765" s="195" t="s">
        <v>10158</v>
      </c>
      <c r="AZ765" s="166" t="s">
        <v>234</v>
      </c>
      <c r="BB765" s="196"/>
    </row>
    <row r="766" spans="1:54" s="166" customFormat="1" ht="15" customHeight="1" x14ac:dyDescent="0.25">
      <c r="A766" s="182">
        <v>1261</v>
      </c>
      <c r="B766" s="555"/>
      <c r="C766" s="581"/>
      <c r="D766" s="700" t="s">
        <v>17139</v>
      </c>
      <c r="E766" s="166" t="s">
        <v>55</v>
      </c>
      <c r="F766" s="166" t="s">
        <v>1509</v>
      </c>
      <c r="G766" s="194" t="s">
        <v>10159</v>
      </c>
      <c r="H766" s="198" t="s">
        <v>10154</v>
      </c>
      <c r="I766" s="198" t="s">
        <v>10155</v>
      </c>
      <c r="K766" s="198" t="s">
        <v>219</v>
      </c>
      <c r="L766" s="166" t="s">
        <v>220</v>
      </c>
      <c r="M766" s="198" t="s">
        <v>221</v>
      </c>
      <c r="N766" s="198" t="s">
        <v>222</v>
      </c>
      <c r="O766" s="198" t="s">
        <v>317</v>
      </c>
      <c r="P766" s="198">
        <v>0</v>
      </c>
      <c r="Q766" s="199">
        <v>6</v>
      </c>
      <c r="R766" s="199">
        <v>2</v>
      </c>
      <c r="S766" s="221">
        <v>12</v>
      </c>
      <c r="T766" s="345">
        <v>3</v>
      </c>
      <c r="U766" s="340"/>
      <c r="V766" s="346">
        <v>0</v>
      </c>
      <c r="W766" s="340"/>
      <c r="X766" s="346">
        <v>0</v>
      </c>
      <c r="Y766" s="183"/>
      <c r="Z766" s="183"/>
      <c r="AA766" s="183"/>
      <c r="AB766" s="166" t="s">
        <v>1509</v>
      </c>
      <c r="AC766" s="166" t="s">
        <v>10160</v>
      </c>
      <c r="AD766" s="203">
        <v>1035005902414</v>
      </c>
      <c r="AE766" s="166" t="s">
        <v>10161</v>
      </c>
      <c r="AF766" s="166" t="s">
        <v>10162</v>
      </c>
      <c r="AG766" s="171" t="s">
        <v>10163</v>
      </c>
      <c r="AH766" s="198" t="s">
        <v>5</v>
      </c>
      <c r="AI766" s="166" t="s">
        <v>10160</v>
      </c>
      <c r="AJ766" s="165">
        <v>1035005902414</v>
      </c>
      <c r="AK766" s="203" t="s">
        <v>1509</v>
      </c>
      <c r="AL766" s="186">
        <v>0.76</v>
      </c>
      <c r="AM766" s="186">
        <v>51</v>
      </c>
      <c r="AN766" s="186">
        <v>0.1061917808219178</v>
      </c>
      <c r="AO766" s="186">
        <v>0</v>
      </c>
      <c r="AP766" s="187">
        <v>0.1061917808219178</v>
      </c>
      <c r="AQ766" s="186">
        <v>0.1061917808219178</v>
      </c>
      <c r="AR766" s="186">
        <v>0</v>
      </c>
      <c r="AS766" s="186">
        <v>0.1061917808219178</v>
      </c>
      <c r="AT766" s="186">
        <v>3.1857534246575341</v>
      </c>
      <c r="AU766" s="193" t="s">
        <v>231</v>
      </c>
      <c r="AV766" s="194"/>
      <c r="AW766" s="166" t="s">
        <v>325</v>
      </c>
      <c r="AX766" s="166" t="s">
        <v>1509</v>
      </c>
      <c r="AY766" s="195" t="s">
        <v>10164</v>
      </c>
      <c r="AZ766" s="166" t="s">
        <v>234</v>
      </c>
      <c r="BB766" s="196"/>
    </row>
    <row r="767" spans="1:54" s="166" customFormat="1" ht="15" customHeight="1" x14ac:dyDescent="0.25">
      <c r="A767" s="182">
        <v>1262</v>
      </c>
      <c r="B767" s="555"/>
      <c r="C767" s="581"/>
      <c r="D767" s="700" t="s">
        <v>17141</v>
      </c>
      <c r="E767" s="166" t="s">
        <v>55</v>
      </c>
      <c r="F767" s="166" t="s">
        <v>1509</v>
      </c>
      <c r="G767" s="194" t="s">
        <v>10165</v>
      </c>
      <c r="H767" s="198" t="s">
        <v>10166</v>
      </c>
      <c r="I767" s="198" t="s">
        <v>10167</v>
      </c>
      <c r="K767" s="198" t="s">
        <v>219</v>
      </c>
      <c r="L767" s="166" t="s">
        <v>220</v>
      </c>
      <c r="M767" s="198" t="s">
        <v>317</v>
      </c>
      <c r="N767" s="198">
        <v>0</v>
      </c>
      <c r="O767" s="198" t="s">
        <v>317</v>
      </c>
      <c r="P767" s="198">
        <v>0</v>
      </c>
      <c r="Q767" s="199">
        <v>3</v>
      </c>
      <c r="R767" s="199">
        <v>2</v>
      </c>
      <c r="S767" s="221">
        <v>6</v>
      </c>
      <c r="T767" s="345">
        <v>1</v>
      </c>
      <c r="U767" s="340"/>
      <c r="V767" s="346">
        <v>0</v>
      </c>
      <c r="W767" s="340"/>
      <c r="X767" s="346">
        <v>1</v>
      </c>
      <c r="Y767" s="183"/>
      <c r="Z767" s="183"/>
      <c r="AA767" s="183"/>
      <c r="AB767" s="166" t="s">
        <v>1509</v>
      </c>
      <c r="AC767" s="166" t="s">
        <v>10168</v>
      </c>
      <c r="AD767" s="203">
        <v>1035005904746</v>
      </c>
      <c r="AE767" s="166" t="s">
        <v>10169</v>
      </c>
      <c r="AF767" s="166" t="s">
        <v>10170</v>
      </c>
      <c r="AG767" s="171" t="s">
        <v>10171</v>
      </c>
      <c r="AH767" s="198" t="s">
        <v>5197</v>
      </c>
      <c r="AI767" s="166" t="s">
        <v>10168</v>
      </c>
      <c r="AJ767" s="165">
        <v>1035005904746</v>
      </c>
      <c r="AK767" s="203" t="s">
        <v>1509</v>
      </c>
      <c r="AL767" s="186">
        <v>0.76</v>
      </c>
      <c r="AM767" s="186">
        <v>131</v>
      </c>
      <c r="AN767" s="186">
        <v>0.26600000000000001</v>
      </c>
      <c r="AO767" s="186">
        <v>0</v>
      </c>
      <c r="AP767" s="187">
        <v>0.26600000000000001</v>
      </c>
      <c r="AQ767" s="186">
        <v>0.26600000000000001</v>
      </c>
      <c r="AR767" s="186">
        <v>0</v>
      </c>
      <c r="AS767" s="186">
        <v>0.26600000000000001</v>
      </c>
      <c r="AT767" s="186">
        <v>7.98</v>
      </c>
      <c r="AU767" s="193" t="s">
        <v>231</v>
      </c>
      <c r="AV767" s="194"/>
      <c r="AW767" s="166" t="s">
        <v>325</v>
      </c>
      <c r="AX767" s="166" t="s">
        <v>1509</v>
      </c>
      <c r="AY767" s="195" t="s">
        <v>10172</v>
      </c>
      <c r="AZ767" s="166" t="s">
        <v>234</v>
      </c>
      <c r="BB767" s="196"/>
    </row>
    <row r="768" spans="1:54" s="166" customFormat="1" ht="15" customHeight="1" x14ac:dyDescent="0.25">
      <c r="A768" s="182">
        <v>1263</v>
      </c>
      <c r="B768" s="555"/>
      <c r="C768" s="581"/>
      <c r="D768" s="700" t="s">
        <v>17138</v>
      </c>
      <c r="E768" s="166" t="s">
        <v>55</v>
      </c>
      <c r="F768" s="166" t="s">
        <v>1509</v>
      </c>
      <c r="G768" s="194" t="s">
        <v>10173</v>
      </c>
      <c r="H768" s="198" t="s">
        <v>10174</v>
      </c>
      <c r="I768" s="198" t="s">
        <v>10175</v>
      </c>
      <c r="K768" s="198" t="s">
        <v>219</v>
      </c>
      <c r="L768" s="166" t="s">
        <v>220</v>
      </c>
      <c r="M768" s="198" t="s">
        <v>221</v>
      </c>
      <c r="N768" s="198" t="s">
        <v>222</v>
      </c>
      <c r="O768" s="198" t="s">
        <v>317</v>
      </c>
      <c r="P768" s="198">
        <v>0</v>
      </c>
      <c r="Q768" s="199">
        <v>3</v>
      </c>
      <c r="R768" s="199">
        <v>2</v>
      </c>
      <c r="S768" s="221">
        <v>6</v>
      </c>
      <c r="T768" s="345">
        <v>2</v>
      </c>
      <c r="U768" s="340"/>
      <c r="V768" s="346">
        <v>0</v>
      </c>
      <c r="W768" s="340"/>
      <c r="X768" s="346">
        <v>0</v>
      </c>
      <c r="Y768" s="183"/>
      <c r="Z768" s="183"/>
      <c r="AA768" s="183"/>
      <c r="AB768" s="166" t="s">
        <v>1509</v>
      </c>
      <c r="AC768" s="166" t="s">
        <v>9280</v>
      </c>
      <c r="AD768" s="203">
        <v>1035005901336</v>
      </c>
      <c r="AE768" s="198" t="s">
        <v>5227</v>
      </c>
      <c r="AF768" s="166" t="s">
        <v>10176</v>
      </c>
      <c r="AG768" s="171" t="s">
        <v>10177</v>
      </c>
      <c r="AH768" s="198" t="s">
        <v>10178</v>
      </c>
      <c r="AI768" s="166" t="s">
        <v>9280</v>
      </c>
      <c r="AJ768" s="165">
        <v>1035005901336</v>
      </c>
      <c r="AK768" s="203" t="s">
        <v>1509</v>
      </c>
      <c r="AL768" s="186">
        <v>0.76</v>
      </c>
      <c r="AM768" s="186">
        <v>170</v>
      </c>
      <c r="AN768" s="186">
        <v>0.30816438356164383</v>
      </c>
      <c r="AO768" s="186">
        <v>0</v>
      </c>
      <c r="AP768" s="187">
        <v>0.30816438356164383</v>
      </c>
      <c r="AQ768" s="186">
        <v>0.30816438356164383</v>
      </c>
      <c r="AR768" s="186">
        <v>0</v>
      </c>
      <c r="AS768" s="186">
        <v>0.30816438356164383</v>
      </c>
      <c r="AT768" s="186">
        <v>9.2449315068493156</v>
      </c>
      <c r="AU768" s="193" t="s">
        <v>231</v>
      </c>
      <c r="AV768" s="194"/>
      <c r="AW768" s="166" t="s">
        <v>325</v>
      </c>
      <c r="AX768" s="166" t="s">
        <v>1509</v>
      </c>
      <c r="AY768" s="195" t="s">
        <v>10179</v>
      </c>
      <c r="AZ768" s="166" t="s">
        <v>234</v>
      </c>
      <c r="BB768" s="196"/>
    </row>
    <row r="769" spans="1:54" s="166" customFormat="1" ht="15" customHeight="1" x14ac:dyDescent="0.25">
      <c r="A769" s="182">
        <v>1264</v>
      </c>
      <c r="B769" s="555"/>
      <c r="C769" s="581"/>
      <c r="D769" s="700" t="s">
        <v>17138</v>
      </c>
      <c r="E769" s="166" t="s">
        <v>55</v>
      </c>
      <c r="F769" s="166" t="s">
        <v>1509</v>
      </c>
      <c r="G769" s="194" t="s">
        <v>10180</v>
      </c>
      <c r="H769" s="198" t="s">
        <v>10181</v>
      </c>
      <c r="I769" s="198" t="s">
        <v>10182</v>
      </c>
      <c r="K769" s="198" t="s">
        <v>219</v>
      </c>
      <c r="L769" s="166" t="s">
        <v>220</v>
      </c>
      <c r="M769" s="198" t="s">
        <v>221</v>
      </c>
      <c r="N769" s="198" t="s">
        <v>222</v>
      </c>
      <c r="O769" s="198" t="s">
        <v>317</v>
      </c>
      <c r="P769" s="198">
        <v>0</v>
      </c>
      <c r="Q769" s="199">
        <v>3</v>
      </c>
      <c r="R769" s="199">
        <v>2</v>
      </c>
      <c r="S769" s="221">
        <v>6</v>
      </c>
      <c r="T769" s="345">
        <v>2</v>
      </c>
      <c r="U769" s="340"/>
      <c r="V769" s="346">
        <v>0</v>
      </c>
      <c r="W769" s="340"/>
      <c r="X769" s="346">
        <v>0</v>
      </c>
      <c r="Y769" s="183"/>
      <c r="Z769" s="183"/>
      <c r="AA769" s="183"/>
      <c r="AB769" s="166" t="s">
        <v>1509</v>
      </c>
      <c r="AC769" s="166" t="s">
        <v>9280</v>
      </c>
      <c r="AD769" s="203">
        <v>1035005901337</v>
      </c>
      <c r="AE769" s="198" t="s">
        <v>5227</v>
      </c>
      <c r="AF769" s="166" t="s">
        <v>10183</v>
      </c>
      <c r="AG769" s="171" t="s">
        <v>10177</v>
      </c>
      <c r="AH769" s="198" t="s">
        <v>10184</v>
      </c>
      <c r="AI769" s="166" t="s">
        <v>9280</v>
      </c>
      <c r="AJ769" s="165">
        <v>1035005901337</v>
      </c>
      <c r="AK769" s="203" t="s">
        <v>1509</v>
      </c>
      <c r="AL769" s="186">
        <v>0.76</v>
      </c>
      <c r="AM769" s="186">
        <v>170</v>
      </c>
      <c r="AN769" s="186">
        <v>0.30816438356164383</v>
      </c>
      <c r="AO769" s="186">
        <v>0</v>
      </c>
      <c r="AP769" s="187">
        <v>0.30816438356164383</v>
      </c>
      <c r="AQ769" s="186">
        <v>0.30816438356164383</v>
      </c>
      <c r="AR769" s="186">
        <v>0</v>
      </c>
      <c r="AS769" s="186">
        <v>0.30816438356164383</v>
      </c>
      <c r="AT769" s="186">
        <v>9.2449315068493156</v>
      </c>
      <c r="AU769" s="193" t="s">
        <v>231</v>
      </c>
      <c r="AV769" s="194"/>
      <c r="AW769" s="166" t="s">
        <v>325</v>
      </c>
      <c r="AX769" s="166" t="s">
        <v>1509</v>
      </c>
      <c r="AY769" s="195" t="s">
        <v>10185</v>
      </c>
      <c r="AZ769" s="166" t="s">
        <v>234</v>
      </c>
      <c r="BB769" s="196"/>
    </row>
    <row r="770" spans="1:54" s="166" customFormat="1" ht="15" customHeight="1" x14ac:dyDescent="0.25">
      <c r="A770" s="182">
        <v>1265</v>
      </c>
      <c r="B770" s="555"/>
      <c r="C770" s="581"/>
      <c r="D770" s="700" t="s">
        <v>17138</v>
      </c>
      <c r="E770" s="166" t="s">
        <v>55</v>
      </c>
      <c r="F770" s="166" t="s">
        <v>1509</v>
      </c>
      <c r="G770" s="194" t="s">
        <v>10186</v>
      </c>
      <c r="H770" s="198" t="s">
        <v>10187</v>
      </c>
      <c r="I770" s="198" t="s">
        <v>10188</v>
      </c>
      <c r="K770" s="198" t="s">
        <v>219</v>
      </c>
      <c r="L770" s="166" t="s">
        <v>220</v>
      </c>
      <c r="M770" s="198" t="s">
        <v>221</v>
      </c>
      <c r="N770" s="198" t="s">
        <v>222</v>
      </c>
      <c r="O770" s="198" t="s">
        <v>317</v>
      </c>
      <c r="P770" s="198">
        <v>0</v>
      </c>
      <c r="Q770" s="199">
        <v>8</v>
      </c>
      <c r="R770" s="199">
        <v>2</v>
      </c>
      <c r="S770" s="221">
        <v>16</v>
      </c>
      <c r="T770" s="345">
        <v>2</v>
      </c>
      <c r="U770" s="340"/>
      <c r="V770" s="346">
        <v>0</v>
      </c>
      <c r="W770" s="340"/>
      <c r="X770" s="346">
        <v>0</v>
      </c>
      <c r="Y770" s="183"/>
      <c r="Z770" s="183"/>
      <c r="AA770" s="183"/>
      <c r="AB770" s="166" t="s">
        <v>1509</v>
      </c>
      <c r="AC770" s="166" t="s">
        <v>8444</v>
      </c>
      <c r="AD770" s="203">
        <v>1025003749210</v>
      </c>
      <c r="AE770" s="198" t="s">
        <v>5227</v>
      </c>
      <c r="AF770" s="166" t="s">
        <v>10189</v>
      </c>
      <c r="AG770" s="171" t="s">
        <v>10190</v>
      </c>
      <c r="AH770" s="198" t="s">
        <v>5227</v>
      </c>
      <c r="AI770" s="166" t="s">
        <v>8444</v>
      </c>
      <c r="AJ770" s="165">
        <v>1025003749210</v>
      </c>
      <c r="AK770" s="203" t="s">
        <v>1509</v>
      </c>
      <c r="AL770" s="186">
        <v>0.76</v>
      </c>
      <c r="AM770" s="186">
        <v>146</v>
      </c>
      <c r="AN770" s="186">
        <v>0.21446575342465754</v>
      </c>
      <c r="AO770" s="186">
        <v>0</v>
      </c>
      <c r="AP770" s="187">
        <v>0.21446575342465754</v>
      </c>
      <c r="AQ770" s="186">
        <v>0.21446575342465754</v>
      </c>
      <c r="AR770" s="186">
        <v>0</v>
      </c>
      <c r="AS770" s="186">
        <v>0.21446575342465754</v>
      </c>
      <c r="AT770" s="186">
        <v>6.4339726027397264</v>
      </c>
      <c r="AU770" s="193" t="s">
        <v>231</v>
      </c>
      <c r="AV770" s="194"/>
      <c r="AW770" s="166" t="s">
        <v>325</v>
      </c>
      <c r="AX770" s="166" t="s">
        <v>1509</v>
      </c>
      <c r="AY770" s="195" t="s">
        <v>10191</v>
      </c>
      <c r="AZ770" s="166" t="s">
        <v>234</v>
      </c>
      <c r="BB770" s="196"/>
    </row>
    <row r="771" spans="1:54" s="166" customFormat="1" ht="15" customHeight="1" x14ac:dyDescent="0.2">
      <c r="A771" s="182">
        <v>1266</v>
      </c>
      <c r="B771" s="555"/>
      <c r="C771" s="581"/>
      <c r="D771" s="700" t="s">
        <v>17138</v>
      </c>
      <c r="E771" s="166" t="s">
        <v>55</v>
      </c>
      <c r="F771" s="166" t="s">
        <v>1509</v>
      </c>
      <c r="G771" s="517" t="s">
        <v>10192</v>
      </c>
      <c r="H771" s="198" t="s">
        <v>10193</v>
      </c>
      <c r="I771" s="198" t="s">
        <v>10194</v>
      </c>
      <c r="K771" s="198" t="s">
        <v>219</v>
      </c>
      <c r="L771" s="166" t="s">
        <v>220</v>
      </c>
      <c r="M771" s="198" t="s">
        <v>221</v>
      </c>
      <c r="N771" s="198" t="s">
        <v>222</v>
      </c>
      <c r="O771" s="198" t="s">
        <v>317</v>
      </c>
      <c r="P771" s="198">
        <v>0</v>
      </c>
      <c r="Q771" s="199">
        <v>3</v>
      </c>
      <c r="R771" s="199">
        <v>2</v>
      </c>
      <c r="S771" s="221">
        <v>6</v>
      </c>
      <c r="T771" s="345">
        <v>1</v>
      </c>
      <c r="U771" s="340"/>
      <c r="V771" s="346">
        <v>0</v>
      </c>
      <c r="W771" s="340"/>
      <c r="X771" s="346">
        <v>0</v>
      </c>
      <c r="Y771" s="183"/>
      <c r="Z771" s="183"/>
      <c r="AA771" s="183"/>
      <c r="AB771" s="166" t="s">
        <v>1509</v>
      </c>
      <c r="AC771" s="166" t="s">
        <v>10195</v>
      </c>
      <c r="AD771" s="203">
        <v>1085030000032</v>
      </c>
      <c r="AE771" s="198" t="s">
        <v>5227</v>
      </c>
      <c r="AF771" s="166" t="s">
        <v>10196</v>
      </c>
      <c r="AG771" s="166" t="s">
        <v>230</v>
      </c>
      <c r="AH771" s="198" t="s">
        <v>10197</v>
      </c>
      <c r="AI771" s="166" t="s">
        <v>10195</v>
      </c>
      <c r="AJ771" s="165">
        <v>1085030000032</v>
      </c>
      <c r="AK771" s="203" t="s">
        <v>1509</v>
      </c>
      <c r="AL771" s="186">
        <v>0.76</v>
      </c>
      <c r="AM771" s="186">
        <v>252</v>
      </c>
      <c r="AN771" s="186">
        <v>0.52471232876712337</v>
      </c>
      <c r="AO771" s="186">
        <v>0</v>
      </c>
      <c r="AP771" s="187">
        <v>0.52471232876712337</v>
      </c>
      <c r="AQ771" s="186">
        <v>0.52471232876712337</v>
      </c>
      <c r="AR771" s="186">
        <v>0</v>
      </c>
      <c r="AS771" s="186">
        <v>0.52471232876712337</v>
      </c>
      <c r="AT771" s="186">
        <v>15.741369863013702</v>
      </c>
      <c r="AU771" s="193" t="s">
        <v>231</v>
      </c>
      <c r="AV771" s="194"/>
      <c r="AW771" s="166" t="s">
        <v>325</v>
      </c>
      <c r="AX771" s="166" t="s">
        <v>1509</v>
      </c>
      <c r="AY771" s="256" t="s">
        <v>10198</v>
      </c>
      <c r="AZ771" s="166" t="s">
        <v>234</v>
      </c>
      <c r="BB771" s="196"/>
    </row>
    <row r="772" spans="1:54" s="166" customFormat="1" ht="15" customHeight="1" x14ac:dyDescent="0.25">
      <c r="A772" s="182">
        <v>1267</v>
      </c>
      <c r="B772" s="555"/>
      <c r="C772" s="581"/>
      <c r="D772" s="700" t="s">
        <v>17138</v>
      </c>
      <c r="E772" s="166" t="s">
        <v>55</v>
      </c>
      <c r="F772" s="166" t="s">
        <v>1509</v>
      </c>
      <c r="G772" s="194" t="s">
        <v>10199</v>
      </c>
      <c r="H772" s="198" t="s">
        <v>10200</v>
      </c>
      <c r="I772" s="198" t="s">
        <v>10201</v>
      </c>
      <c r="K772" s="198" t="s">
        <v>219</v>
      </c>
      <c r="L772" s="166" t="s">
        <v>220</v>
      </c>
      <c r="M772" s="198" t="s">
        <v>317</v>
      </c>
      <c r="N772" s="198">
        <v>0</v>
      </c>
      <c r="O772" s="198" t="s">
        <v>317</v>
      </c>
      <c r="P772" s="198">
        <v>0</v>
      </c>
      <c r="Q772" s="199">
        <v>4</v>
      </c>
      <c r="R772" s="199">
        <v>3</v>
      </c>
      <c r="S772" s="221">
        <v>12</v>
      </c>
      <c r="T772" s="345">
        <v>2</v>
      </c>
      <c r="U772" s="340"/>
      <c r="V772" s="346">
        <v>0</v>
      </c>
      <c r="W772" s="340"/>
      <c r="X772" s="346">
        <v>0</v>
      </c>
      <c r="Y772" s="183"/>
      <c r="Z772" s="183"/>
      <c r="AA772" s="183"/>
      <c r="AB772" s="166" t="s">
        <v>1509</v>
      </c>
      <c r="AC772" s="166" t="s">
        <v>10202</v>
      </c>
      <c r="AD772" s="203">
        <v>1025003753323</v>
      </c>
      <c r="AE772" s="198" t="s">
        <v>5227</v>
      </c>
      <c r="AF772" s="166" t="s">
        <v>10203</v>
      </c>
      <c r="AG772" s="171" t="s">
        <v>10204</v>
      </c>
      <c r="AH772" s="198" t="s">
        <v>5227</v>
      </c>
      <c r="AI772" s="166" t="s">
        <v>10202</v>
      </c>
      <c r="AJ772" s="165">
        <v>1025003753323</v>
      </c>
      <c r="AK772" s="203" t="s">
        <v>1509</v>
      </c>
      <c r="AL772" s="186">
        <v>0.76</v>
      </c>
      <c r="AM772" s="186">
        <v>47</v>
      </c>
      <c r="AN772" s="186">
        <v>7.5999999999999998E-2</v>
      </c>
      <c r="AO772" s="186">
        <v>0</v>
      </c>
      <c r="AP772" s="187">
        <v>7.5999999999999998E-2</v>
      </c>
      <c r="AQ772" s="186">
        <v>7.5999999999999998E-2</v>
      </c>
      <c r="AR772" s="186">
        <v>0</v>
      </c>
      <c r="AS772" s="186">
        <v>7.5999999999999998E-2</v>
      </c>
      <c r="AT772" s="186">
        <v>2.2799999999999998</v>
      </c>
      <c r="AU772" s="193" t="s">
        <v>231</v>
      </c>
      <c r="AV772" s="194"/>
      <c r="AW772" s="166" t="s">
        <v>325</v>
      </c>
      <c r="AX772" s="166" t="s">
        <v>1509</v>
      </c>
      <c r="AY772" s="195" t="s">
        <v>10205</v>
      </c>
      <c r="AZ772" s="166" t="s">
        <v>234</v>
      </c>
      <c r="BB772" s="196"/>
    </row>
    <row r="773" spans="1:54" s="166" customFormat="1" ht="15" customHeight="1" x14ac:dyDescent="0.25">
      <c r="A773" s="182">
        <v>1268</v>
      </c>
      <c r="B773" s="555"/>
      <c r="C773" s="581"/>
      <c r="D773" s="700" t="s">
        <v>17138</v>
      </c>
      <c r="E773" s="166" t="s">
        <v>55</v>
      </c>
      <c r="F773" s="166" t="s">
        <v>1509</v>
      </c>
      <c r="G773" s="194" t="s">
        <v>10206</v>
      </c>
      <c r="H773" s="198" t="s">
        <v>10207</v>
      </c>
      <c r="I773" s="198" t="s">
        <v>10208</v>
      </c>
      <c r="K773" s="198" t="s">
        <v>219</v>
      </c>
      <c r="L773" s="166" t="s">
        <v>220</v>
      </c>
      <c r="M773" s="198" t="s">
        <v>221</v>
      </c>
      <c r="N773" s="198" t="s">
        <v>222</v>
      </c>
      <c r="O773" s="198" t="s">
        <v>317</v>
      </c>
      <c r="P773" s="198">
        <v>0</v>
      </c>
      <c r="Q773" s="199">
        <v>6</v>
      </c>
      <c r="R773" s="199">
        <v>2</v>
      </c>
      <c r="S773" s="221">
        <v>12</v>
      </c>
      <c r="T773" s="345">
        <v>1</v>
      </c>
      <c r="U773" s="340"/>
      <c r="V773" s="346">
        <v>0</v>
      </c>
      <c r="W773" s="340"/>
      <c r="X773" s="346">
        <v>0</v>
      </c>
      <c r="Y773" s="183"/>
      <c r="Z773" s="183"/>
      <c r="AA773" s="183"/>
      <c r="AB773" s="166" t="s">
        <v>1509</v>
      </c>
      <c r="AC773" s="166" t="s">
        <v>10209</v>
      </c>
      <c r="AD773" s="203">
        <v>1025003756590</v>
      </c>
      <c r="AE773" s="198" t="s">
        <v>5227</v>
      </c>
      <c r="AF773" s="166" t="s">
        <v>10210</v>
      </c>
      <c r="AG773" s="171" t="s">
        <v>10211</v>
      </c>
      <c r="AH773" s="198" t="s">
        <v>5227</v>
      </c>
      <c r="AI773" s="166" t="s">
        <v>10209</v>
      </c>
      <c r="AJ773" s="165">
        <v>1025003756590</v>
      </c>
      <c r="AK773" s="203" t="s">
        <v>1509</v>
      </c>
      <c r="AL773" s="186">
        <v>0.76</v>
      </c>
      <c r="AM773" s="186">
        <v>46</v>
      </c>
      <c r="AN773" s="186">
        <v>9.578082191780822E-2</v>
      </c>
      <c r="AO773" s="186">
        <v>0</v>
      </c>
      <c r="AP773" s="187">
        <v>9.578082191780822E-2</v>
      </c>
      <c r="AQ773" s="186">
        <v>9.578082191780822E-2</v>
      </c>
      <c r="AR773" s="186">
        <v>0</v>
      </c>
      <c r="AS773" s="186">
        <v>9.578082191780822E-2</v>
      </c>
      <c r="AT773" s="186">
        <v>2.8734246575342466</v>
      </c>
      <c r="AU773" s="193" t="s">
        <v>231</v>
      </c>
      <c r="AV773" s="194"/>
      <c r="AW773" s="166" t="s">
        <v>325</v>
      </c>
      <c r="AX773" s="166" t="s">
        <v>1509</v>
      </c>
      <c r="AY773" s="195" t="s">
        <v>10212</v>
      </c>
      <c r="AZ773" s="166" t="s">
        <v>234</v>
      </c>
      <c r="BB773" s="196"/>
    </row>
    <row r="774" spans="1:54" s="166" customFormat="1" ht="15" customHeight="1" x14ac:dyDescent="0.25">
      <c r="A774" s="182">
        <v>1269</v>
      </c>
      <c r="B774" s="555"/>
      <c r="C774" s="581"/>
      <c r="D774" s="700" t="s">
        <v>17141</v>
      </c>
      <c r="E774" s="166" t="s">
        <v>55</v>
      </c>
      <c r="F774" s="166" t="s">
        <v>1509</v>
      </c>
      <c r="G774" s="517" t="s">
        <v>10213</v>
      </c>
      <c r="H774" s="198" t="s">
        <v>10214</v>
      </c>
      <c r="I774" s="198" t="s">
        <v>10215</v>
      </c>
      <c r="K774" s="198" t="s">
        <v>219</v>
      </c>
      <c r="L774" s="166" t="s">
        <v>220</v>
      </c>
      <c r="M774" s="198" t="s">
        <v>221</v>
      </c>
      <c r="N774" s="198" t="s">
        <v>222</v>
      </c>
      <c r="O774" s="198" t="s">
        <v>221</v>
      </c>
      <c r="P774" s="198" t="s">
        <v>222</v>
      </c>
      <c r="Q774" s="199">
        <v>6</v>
      </c>
      <c r="R774" s="199">
        <v>2</v>
      </c>
      <c r="S774" s="221">
        <v>12</v>
      </c>
      <c r="T774" s="345">
        <v>2</v>
      </c>
      <c r="U774" s="340"/>
      <c r="V774" s="346">
        <v>0</v>
      </c>
      <c r="W774" s="340"/>
      <c r="X774" s="346">
        <v>0</v>
      </c>
      <c r="Y774" s="183"/>
      <c r="Z774" s="183"/>
      <c r="AA774" s="183"/>
      <c r="AB774" s="166" t="s">
        <v>1509</v>
      </c>
      <c r="AC774" s="166" t="s">
        <v>10216</v>
      </c>
      <c r="AD774" s="203">
        <v>1025003753598</v>
      </c>
      <c r="AE774" s="198" t="s">
        <v>5227</v>
      </c>
      <c r="AF774" s="166" t="s">
        <v>10217</v>
      </c>
      <c r="AG774" s="171" t="s">
        <v>10218</v>
      </c>
      <c r="AH774" s="198" t="s">
        <v>5227</v>
      </c>
      <c r="AI774" s="166" t="s">
        <v>10216</v>
      </c>
      <c r="AJ774" s="165">
        <v>1025003753598</v>
      </c>
      <c r="AK774" s="203" t="s">
        <v>1509</v>
      </c>
      <c r="AL774" s="186">
        <v>0.76</v>
      </c>
      <c r="AM774" s="186">
        <v>93</v>
      </c>
      <c r="AN774" s="186">
        <v>0.19364383561643839</v>
      </c>
      <c r="AO774" s="186">
        <v>0</v>
      </c>
      <c r="AP774" s="187">
        <v>0.19364383561643839</v>
      </c>
      <c r="AQ774" s="186">
        <v>0.19364383561643839</v>
      </c>
      <c r="AR774" s="186">
        <v>0</v>
      </c>
      <c r="AS774" s="186">
        <v>0.19364383561643839</v>
      </c>
      <c r="AT774" s="186">
        <v>5.8093150684931514</v>
      </c>
      <c r="AU774" s="193" t="s">
        <v>231</v>
      </c>
      <c r="AV774" s="194" t="s">
        <v>431</v>
      </c>
      <c r="AW774" s="166" t="s">
        <v>325</v>
      </c>
      <c r="AX774" s="166" t="s">
        <v>1509</v>
      </c>
      <c r="AY774" s="256" t="s">
        <v>10219</v>
      </c>
      <c r="AZ774" s="166" t="s">
        <v>234</v>
      </c>
      <c r="BB774" s="196"/>
    </row>
    <row r="775" spans="1:54" s="166" customFormat="1" ht="15" customHeight="1" x14ac:dyDescent="0.25">
      <c r="A775" s="182">
        <v>1270</v>
      </c>
      <c r="B775" s="555"/>
      <c r="C775" s="581"/>
      <c r="D775" s="700" t="s">
        <v>17138</v>
      </c>
      <c r="E775" s="166" t="s">
        <v>55</v>
      </c>
      <c r="F775" s="166" t="s">
        <v>1509</v>
      </c>
      <c r="G775" s="194" t="s">
        <v>10220</v>
      </c>
      <c r="H775" s="198" t="s">
        <v>10221</v>
      </c>
      <c r="I775" s="198" t="s">
        <v>10222</v>
      </c>
      <c r="K775" s="198" t="s">
        <v>219</v>
      </c>
      <c r="L775" s="166" t="s">
        <v>220</v>
      </c>
      <c r="M775" s="198" t="s">
        <v>221</v>
      </c>
      <c r="N775" s="198" t="s">
        <v>222</v>
      </c>
      <c r="O775" s="198" t="s">
        <v>317</v>
      </c>
      <c r="P775" s="198">
        <v>0</v>
      </c>
      <c r="Q775" s="199">
        <v>3</v>
      </c>
      <c r="R775" s="199">
        <v>2</v>
      </c>
      <c r="S775" s="221">
        <v>6</v>
      </c>
      <c r="T775" s="345">
        <v>2</v>
      </c>
      <c r="U775" s="340"/>
      <c r="V775" s="346">
        <v>0</v>
      </c>
      <c r="W775" s="340"/>
      <c r="X775" s="346">
        <v>0</v>
      </c>
      <c r="Y775" s="183"/>
      <c r="Z775" s="183"/>
      <c r="AA775" s="183"/>
      <c r="AB775" s="166" t="s">
        <v>1509</v>
      </c>
      <c r="AC775" s="166" t="s">
        <v>10223</v>
      </c>
      <c r="AD775" s="203">
        <v>1025003750188</v>
      </c>
      <c r="AE775" s="198" t="s">
        <v>5227</v>
      </c>
      <c r="AF775" s="166" t="s">
        <v>10224</v>
      </c>
      <c r="AG775" s="171" t="s">
        <v>10225</v>
      </c>
      <c r="AH775" s="198" t="s">
        <v>5227</v>
      </c>
      <c r="AI775" s="166" t="s">
        <v>10223</v>
      </c>
      <c r="AJ775" s="165">
        <v>1025003750188</v>
      </c>
      <c r="AK775" s="203" t="s">
        <v>1509</v>
      </c>
      <c r="AL775" s="186">
        <v>0.76</v>
      </c>
      <c r="AM775" s="186">
        <v>46</v>
      </c>
      <c r="AN775" s="186">
        <v>9.578082191780822E-2</v>
      </c>
      <c r="AO775" s="186">
        <v>0</v>
      </c>
      <c r="AP775" s="187">
        <v>9.578082191780822E-2</v>
      </c>
      <c r="AQ775" s="186">
        <v>9.578082191780822E-2</v>
      </c>
      <c r="AR775" s="186">
        <v>0</v>
      </c>
      <c r="AS775" s="186">
        <v>9.578082191780822E-2</v>
      </c>
      <c r="AT775" s="186">
        <v>2.8734246575342466</v>
      </c>
      <c r="AU775" s="193" t="s">
        <v>231</v>
      </c>
      <c r="AV775" s="194"/>
      <c r="AW775" s="166" t="s">
        <v>325</v>
      </c>
      <c r="AX775" s="166" t="s">
        <v>1509</v>
      </c>
      <c r="AY775" s="195" t="s">
        <v>10226</v>
      </c>
      <c r="AZ775" s="166" t="s">
        <v>234</v>
      </c>
      <c r="BB775" s="196"/>
    </row>
    <row r="776" spans="1:54" s="519" customFormat="1" ht="27.75" customHeight="1" x14ac:dyDescent="0.25">
      <c r="A776" s="518">
        <v>1271</v>
      </c>
      <c r="B776" s="557" t="s">
        <v>17088</v>
      </c>
      <c r="C776" s="664" t="s">
        <v>17090</v>
      </c>
      <c r="D776" s="701">
        <v>2020</v>
      </c>
      <c r="E776" s="519" t="s">
        <v>55</v>
      </c>
      <c r="F776" s="519" t="s">
        <v>1509</v>
      </c>
      <c r="G776" s="530" t="s">
        <v>10227</v>
      </c>
      <c r="H776" s="573" t="s">
        <v>10228</v>
      </c>
      <c r="I776" s="573" t="s">
        <v>10229</v>
      </c>
      <c r="K776" s="573" t="s">
        <v>219</v>
      </c>
      <c r="L776" s="519" t="s">
        <v>220</v>
      </c>
      <c r="M776" s="573" t="s">
        <v>221</v>
      </c>
      <c r="N776" s="573" t="s">
        <v>222</v>
      </c>
      <c r="O776" s="573" t="s">
        <v>221</v>
      </c>
      <c r="P776" s="573" t="s">
        <v>222</v>
      </c>
      <c r="Q776" s="574">
        <v>3</v>
      </c>
      <c r="R776" s="574">
        <v>2</v>
      </c>
      <c r="S776" s="612">
        <v>6</v>
      </c>
      <c r="T776" s="613">
        <v>1</v>
      </c>
      <c r="U776" s="523"/>
      <c r="V776" s="614">
        <v>0</v>
      </c>
      <c r="W776" s="523"/>
      <c r="X776" s="614">
        <v>0</v>
      </c>
      <c r="Y776" s="524"/>
      <c r="Z776" s="524"/>
      <c r="AA776" s="524"/>
      <c r="AB776" s="519" t="s">
        <v>1509</v>
      </c>
      <c r="AC776" s="519" t="s">
        <v>10230</v>
      </c>
      <c r="AD776" s="608">
        <v>1025003758152</v>
      </c>
      <c r="AE776" s="573" t="s">
        <v>10231</v>
      </c>
      <c r="AF776" s="519" t="s">
        <v>10232</v>
      </c>
      <c r="AG776" s="610" t="s">
        <v>10233</v>
      </c>
      <c r="AH776" s="573" t="s">
        <v>10231</v>
      </c>
      <c r="AI776" s="519" t="s">
        <v>10230</v>
      </c>
      <c r="AJ776" s="526">
        <v>1025003758152</v>
      </c>
      <c r="AK776" s="608" t="s">
        <v>1509</v>
      </c>
      <c r="AL776" s="520">
        <v>0.76</v>
      </c>
      <c r="AM776" s="520">
        <v>94</v>
      </c>
      <c r="AN776" s="520">
        <v>0.19572602739726028</v>
      </c>
      <c r="AO776" s="520">
        <v>0</v>
      </c>
      <c r="AP776" s="528">
        <v>0.19572602739726028</v>
      </c>
      <c r="AQ776" s="520">
        <v>0.19572602739726028</v>
      </c>
      <c r="AR776" s="520">
        <v>0</v>
      </c>
      <c r="AS776" s="520">
        <v>0.19572602739726028</v>
      </c>
      <c r="AT776" s="520">
        <v>5.8717808219178087</v>
      </c>
      <c r="AU776" s="529" t="s">
        <v>231</v>
      </c>
      <c r="AV776" s="530" t="s">
        <v>431</v>
      </c>
      <c r="AW776" s="519" t="s">
        <v>325</v>
      </c>
      <c r="AX776" s="519" t="s">
        <v>1509</v>
      </c>
      <c r="AY776" s="531" t="s">
        <v>10234</v>
      </c>
      <c r="AZ776" s="519" t="s">
        <v>234</v>
      </c>
      <c r="BB776" s="533"/>
    </row>
    <row r="777" spans="1:54" s="166" customFormat="1" ht="15" customHeight="1" x14ac:dyDescent="0.25">
      <c r="A777" s="182">
        <v>1272</v>
      </c>
      <c r="B777" s="555"/>
      <c r="C777" s="581"/>
      <c r="D777" s="700" t="s">
        <v>17139</v>
      </c>
      <c r="E777" s="166" t="s">
        <v>55</v>
      </c>
      <c r="F777" s="166" t="s">
        <v>1509</v>
      </c>
      <c r="G777" s="194" t="s">
        <v>10235</v>
      </c>
      <c r="H777" s="198" t="s">
        <v>10236</v>
      </c>
      <c r="I777" s="198" t="s">
        <v>10237</v>
      </c>
      <c r="K777" s="198" t="s">
        <v>219</v>
      </c>
      <c r="L777" s="166" t="s">
        <v>220</v>
      </c>
      <c r="M777" s="198" t="s">
        <v>221</v>
      </c>
      <c r="N777" s="198" t="s">
        <v>7140</v>
      </c>
      <c r="O777" s="198" t="s">
        <v>317</v>
      </c>
      <c r="P777" s="198">
        <v>0</v>
      </c>
      <c r="Q777" s="199">
        <v>6</v>
      </c>
      <c r="R777" s="199">
        <v>6</v>
      </c>
      <c r="S777" s="221">
        <v>36</v>
      </c>
      <c r="T777" s="345">
        <v>3</v>
      </c>
      <c r="U777" s="340"/>
      <c r="V777" s="346">
        <v>0</v>
      </c>
      <c r="W777" s="340"/>
      <c r="X777" s="346">
        <v>0</v>
      </c>
      <c r="Y777" s="183"/>
      <c r="Z777" s="183"/>
      <c r="AA777" s="183"/>
      <c r="AB777" s="166" t="s">
        <v>8033</v>
      </c>
      <c r="AC777" s="166" t="s">
        <v>10238</v>
      </c>
      <c r="AD777" s="203">
        <v>1035005906264</v>
      </c>
      <c r="AE777" s="198" t="s">
        <v>2736</v>
      </c>
      <c r="AF777" s="166" t="s">
        <v>10239</v>
      </c>
      <c r="AG777" s="171" t="s">
        <v>10240</v>
      </c>
      <c r="AH777" s="198" t="s">
        <v>2736</v>
      </c>
      <c r="AI777" s="166" t="s">
        <v>10238</v>
      </c>
      <c r="AJ777" s="165">
        <v>1035005906264</v>
      </c>
      <c r="AK777" s="203" t="s">
        <v>1509</v>
      </c>
      <c r="AL777" s="186">
        <v>0.76</v>
      </c>
      <c r="AM777" s="186">
        <v>54</v>
      </c>
      <c r="AN777" s="186">
        <v>0.11243835616438357</v>
      </c>
      <c r="AO777" s="186">
        <v>0</v>
      </c>
      <c r="AP777" s="187">
        <v>0.11243835616438357</v>
      </c>
      <c r="AQ777" s="186">
        <v>0.11243835616438357</v>
      </c>
      <c r="AR777" s="186">
        <v>0</v>
      </c>
      <c r="AS777" s="186">
        <v>0.11243835616438357</v>
      </c>
      <c r="AT777" s="186">
        <v>3.3731506849315069</v>
      </c>
      <c r="AU777" s="193" t="s">
        <v>231</v>
      </c>
      <c r="AV777" s="194"/>
      <c r="AW777" s="166" t="s">
        <v>325</v>
      </c>
      <c r="AX777" s="166" t="s">
        <v>1509</v>
      </c>
      <c r="AY777" s="195" t="s">
        <v>10241</v>
      </c>
      <c r="AZ777" s="166" t="s">
        <v>234</v>
      </c>
      <c r="BB777" s="196"/>
    </row>
    <row r="778" spans="1:54" s="519" customFormat="1" ht="23.25" customHeight="1" x14ac:dyDescent="0.25">
      <c r="A778" s="518">
        <v>1273</v>
      </c>
      <c r="B778" s="557" t="s">
        <v>17088</v>
      </c>
      <c r="C778" s="664" t="s">
        <v>17090</v>
      </c>
      <c r="D778" s="701">
        <v>2020</v>
      </c>
      <c r="E778" s="519" t="s">
        <v>55</v>
      </c>
      <c r="F778" s="519" t="s">
        <v>1509</v>
      </c>
      <c r="G778" s="530" t="s">
        <v>10242</v>
      </c>
      <c r="H778" s="573" t="s">
        <v>10243</v>
      </c>
      <c r="I778" s="573" t="s">
        <v>10244</v>
      </c>
      <c r="K778" s="519" t="s">
        <v>219</v>
      </c>
      <c r="L778" s="519" t="s">
        <v>10245</v>
      </c>
      <c r="M778" s="519" t="s">
        <v>221</v>
      </c>
      <c r="N778" s="573" t="s">
        <v>7140</v>
      </c>
      <c r="O778" s="573" t="s">
        <v>221</v>
      </c>
      <c r="P778" s="573" t="s">
        <v>879</v>
      </c>
      <c r="Q778" s="574">
        <v>4</v>
      </c>
      <c r="R778" s="574">
        <v>3</v>
      </c>
      <c r="S778" s="612">
        <v>12</v>
      </c>
      <c r="T778" s="613">
        <v>2</v>
      </c>
      <c r="U778" s="523"/>
      <c r="V778" s="614">
        <v>1</v>
      </c>
      <c r="W778" s="523"/>
      <c r="X778" s="614">
        <v>0</v>
      </c>
      <c r="Y778" s="524"/>
      <c r="Z778" s="524"/>
      <c r="AA778" s="524"/>
      <c r="AB778" s="519" t="s">
        <v>1509</v>
      </c>
      <c r="AC778" s="519" t="s">
        <v>10246</v>
      </c>
      <c r="AD778" s="608">
        <v>1035005910202</v>
      </c>
      <c r="AE778" s="519" t="s">
        <v>5438</v>
      </c>
      <c r="AF778" s="519" t="s">
        <v>10247</v>
      </c>
      <c r="AG778" s="610" t="s">
        <v>10248</v>
      </c>
      <c r="AH778" s="519" t="s">
        <v>5438</v>
      </c>
      <c r="AI778" s="519" t="s">
        <v>10246</v>
      </c>
      <c r="AJ778" s="526">
        <v>1035005910202</v>
      </c>
      <c r="AK778" s="608" t="s">
        <v>1509</v>
      </c>
      <c r="AL778" s="520">
        <v>0.76</v>
      </c>
      <c r="AM778" s="520">
        <v>53</v>
      </c>
      <c r="AN778" s="520">
        <v>0.11035616438356165</v>
      </c>
      <c r="AO778" s="520">
        <v>0</v>
      </c>
      <c r="AP778" s="528">
        <v>0.11035616438356165</v>
      </c>
      <c r="AQ778" s="520">
        <v>0.11035616438356165</v>
      </c>
      <c r="AR778" s="520">
        <v>0</v>
      </c>
      <c r="AS778" s="520">
        <v>0.11035616438356165</v>
      </c>
      <c r="AT778" s="520">
        <v>3.3106849315068496</v>
      </c>
      <c r="AU778" s="529" t="s">
        <v>231</v>
      </c>
      <c r="AV778" s="530" t="s">
        <v>431</v>
      </c>
      <c r="AW778" s="519" t="s">
        <v>325</v>
      </c>
      <c r="AX778" s="519" t="s">
        <v>1509</v>
      </c>
      <c r="AY778" s="531" t="s">
        <v>10249</v>
      </c>
      <c r="AZ778" s="519" t="s">
        <v>234</v>
      </c>
      <c r="BB778" s="533"/>
    </row>
    <row r="779" spans="1:54" s="166" customFormat="1" ht="15" customHeight="1" x14ac:dyDescent="0.25">
      <c r="A779" s="182">
        <v>1274</v>
      </c>
      <c r="B779" s="555"/>
      <c r="C779" s="581"/>
      <c r="D779" s="700" t="s">
        <v>17138</v>
      </c>
      <c r="E779" s="166" t="s">
        <v>55</v>
      </c>
      <c r="F779" s="166" t="s">
        <v>1509</v>
      </c>
      <c r="G779" s="194" t="s">
        <v>10250</v>
      </c>
      <c r="H779" s="198" t="s">
        <v>10251</v>
      </c>
      <c r="I779" s="198" t="s">
        <v>10252</v>
      </c>
      <c r="K779" s="198" t="s">
        <v>219</v>
      </c>
      <c r="L779" s="166" t="s">
        <v>316</v>
      </c>
      <c r="M779" s="198" t="s">
        <v>221</v>
      </c>
      <c r="N779" s="198" t="s">
        <v>222</v>
      </c>
      <c r="O779" s="198" t="s">
        <v>317</v>
      </c>
      <c r="P779" s="198">
        <v>0</v>
      </c>
      <c r="Q779" s="199">
        <v>2</v>
      </c>
      <c r="R779" s="199">
        <v>1.5</v>
      </c>
      <c r="S779" s="221">
        <v>3</v>
      </c>
      <c r="T779" s="345">
        <v>4</v>
      </c>
      <c r="U779" s="340"/>
      <c r="V779" s="346">
        <v>1</v>
      </c>
      <c r="W779" s="340"/>
      <c r="X779" s="346">
        <v>0</v>
      </c>
      <c r="Y779" s="183"/>
      <c r="Z779" s="183"/>
      <c r="AA779" s="183"/>
      <c r="AB779" s="166" t="s">
        <v>1509</v>
      </c>
      <c r="AC779" s="166" t="s">
        <v>10253</v>
      </c>
      <c r="AD779" s="203">
        <v>1035005900577</v>
      </c>
      <c r="AE779" s="166" t="s">
        <v>5438</v>
      </c>
      <c r="AF779" s="166" t="s">
        <v>10254</v>
      </c>
      <c r="AG779" s="171" t="s">
        <v>10255</v>
      </c>
      <c r="AH779" s="166" t="s">
        <v>5438</v>
      </c>
      <c r="AI779" s="166" t="s">
        <v>10253</v>
      </c>
      <c r="AJ779" s="165">
        <v>1035005900577</v>
      </c>
      <c r="AK779" s="203" t="s">
        <v>1509</v>
      </c>
      <c r="AL779" s="186">
        <v>0.76</v>
      </c>
      <c r="AM779" s="186">
        <v>176</v>
      </c>
      <c r="AN779" s="186">
        <v>0.36646575342465754</v>
      </c>
      <c r="AO779" s="186">
        <v>0</v>
      </c>
      <c r="AP779" s="187">
        <v>0.36646575342465754</v>
      </c>
      <c r="AQ779" s="186">
        <v>0.36646575342465754</v>
      </c>
      <c r="AR779" s="186">
        <v>0</v>
      </c>
      <c r="AS779" s="186">
        <v>0.36646575342465754</v>
      </c>
      <c r="AT779" s="186">
        <v>10.993972602739726</v>
      </c>
      <c r="AU779" s="193" t="s">
        <v>231</v>
      </c>
      <c r="AV779" s="194"/>
      <c r="AW779" s="166" t="s">
        <v>325</v>
      </c>
      <c r="AX779" s="166" t="s">
        <v>1509</v>
      </c>
      <c r="AY779" s="195" t="s">
        <v>10256</v>
      </c>
      <c r="AZ779" s="166" t="s">
        <v>234</v>
      </c>
      <c r="BB779" s="196"/>
    </row>
    <row r="780" spans="1:54" s="166" customFormat="1" ht="15" customHeight="1" x14ac:dyDescent="0.25">
      <c r="A780" s="182">
        <v>1275</v>
      </c>
      <c r="B780" s="555"/>
      <c r="C780" s="581"/>
      <c r="D780" s="700" t="s">
        <v>17139</v>
      </c>
      <c r="E780" s="166" t="s">
        <v>55</v>
      </c>
      <c r="F780" s="166" t="s">
        <v>1509</v>
      </c>
      <c r="G780" s="194" t="s">
        <v>10257</v>
      </c>
      <c r="H780" s="198" t="s">
        <v>10258</v>
      </c>
      <c r="I780" s="198" t="s">
        <v>10259</v>
      </c>
      <c r="K780" s="198" t="s">
        <v>219</v>
      </c>
      <c r="L780" s="166" t="s">
        <v>220</v>
      </c>
      <c r="M780" s="198" t="s">
        <v>221</v>
      </c>
      <c r="N780" s="198" t="s">
        <v>222</v>
      </c>
      <c r="O780" s="198" t="s">
        <v>317</v>
      </c>
      <c r="P780" s="198">
        <v>0</v>
      </c>
      <c r="Q780" s="199">
        <v>8</v>
      </c>
      <c r="R780" s="199">
        <v>2</v>
      </c>
      <c r="S780" s="221">
        <v>16</v>
      </c>
      <c r="T780" s="345">
        <v>0</v>
      </c>
      <c r="U780" s="340"/>
      <c r="V780" s="346">
        <v>0</v>
      </c>
      <c r="W780" s="340"/>
      <c r="X780" s="346">
        <v>1</v>
      </c>
      <c r="Y780" s="183"/>
      <c r="Z780" s="183"/>
      <c r="AA780" s="183"/>
      <c r="AB780" s="166" t="s">
        <v>1509</v>
      </c>
      <c r="AC780" s="166" t="s">
        <v>10260</v>
      </c>
      <c r="AD780" s="203">
        <v>1025003757800</v>
      </c>
      <c r="AE780" s="166" t="s">
        <v>5438</v>
      </c>
      <c r="AF780" s="166" t="s">
        <v>10261</v>
      </c>
      <c r="AG780" s="166" t="s">
        <v>230</v>
      </c>
      <c r="AH780" s="166" t="s">
        <v>10262</v>
      </c>
      <c r="AI780" s="166" t="s">
        <v>10260</v>
      </c>
      <c r="AJ780" s="165">
        <v>1025003757800</v>
      </c>
      <c r="AK780" s="203" t="s">
        <v>1509</v>
      </c>
      <c r="AL780" s="186">
        <v>0.76</v>
      </c>
      <c r="AM780" s="186">
        <v>21</v>
      </c>
      <c r="AN780" s="186">
        <v>0.13800000000000001</v>
      </c>
      <c r="AO780" s="186">
        <v>0</v>
      </c>
      <c r="AP780" s="187">
        <v>0.13800000000000001</v>
      </c>
      <c r="AQ780" s="186">
        <v>0.13800000000000001</v>
      </c>
      <c r="AR780" s="186">
        <v>0</v>
      </c>
      <c r="AS780" s="186">
        <v>0.13800000000000001</v>
      </c>
      <c r="AT780" s="186">
        <v>4.1400000000000006</v>
      </c>
      <c r="AU780" s="193" t="s">
        <v>231</v>
      </c>
      <c r="AV780" s="194"/>
      <c r="AW780" s="166" t="s">
        <v>325</v>
      </c>
      <c r="AX780" s="166" t="s">
        <v>1509</v>
      </c>
      <c r="AY780" s="195" t="s">
        <v>10263</v>
      </c>
      <c r="AZ780" s="166" t="s">
        <v>234</v>
      </c>
      <c r="BB780" s="196"/>
    </row>
    <row r="781" spans="1:54" s="166" customFormat="1" ht="15" customHeight="1" x14ac:dyDescent="0.25">
      <c r="A781" s="182">
        <v>1276</v>
      </c>
      <c r="B781" s="555"/>
      <c r="C781" s="581"/>
      <c r="D781" s="700" t="s">
        <v>17139</v>
      </c>
      <c r="E781" s="166" t="s">
        <v>55</v>
      </c>
      <c r="F781" s="166" t="s">
        <v>1509</v>
      </c>
      <c r="G781" s="194" t="s">
        <v>10264</v>
      </c>
      <c r="H781" s="198" t="s">
        <v>10265</v>
      </c>
      <c r="I781" s="198" t="s">
        <v>10266</v>
      </c>
      <c r="K781" s="198" t="s">
        <v>732</v>
      </c>
      <c r="L781" s="166">
        <v>0</v>
      </c>
      <c r="M781" s="198" t="s">
        <v>221</v>
      </c>
      <c r="N781" s="198" t="s">
        <v>7140</v>
      </c>
      <c r="O781" s="198" t="s">
        <v>317</v>
      </c>
      <c r="P781" s="198">
        <v>0</v>
      </c>
      <c r="Q781" s="199">
        <v>2</v>
      </c>
      <c r="R781" s="199">
        <v>3.5</v>
      </c>
      <c r="S781" s="221">
        <v>7</v>
      </c>
      <c r="T781" s="345">
        <v>2</v>
      </c>
      <c r="U781" s="340"/>
      <c r="V781" s="346">
        <v>0</v>
      </c>
      <c r="W781" s="340"/>
      <c r="X781" s="346">
        <v>0</v>
      </c>
      <c r="Y781" s="183"/>
      <c r="Z781" s="183"/>
      <c r="AA781" s="183"/>
      <c r="AB781" s="166" t="s">
        <v>1509</v>
      </c>
      <c r="AC781" s="166" t="s">
        <v>10267</v>
      </c>
      <c r="AD781" s="203">
        <v>1035005907056</v>
      </c>
      <c r="AE781" s="166" t="s">
        <v>5438</v>
      </c>
      <c r="AF781" s="166" t="s">
        <v>10268</v>
      </c>
      <c r="AG781" s="166" t="s">
        <v>230</v>
      </c>
      <c r="AH781" s="166" t="s">
        <v>5438</v>
      </c>
      <c r="AI781" s="166" t="s">
        <v>10267</v>
      </c>
      <c r="AJ781" s="165">
        <v>1035005907056</v>
      </c>
      <c r="AK781" s="203" t="s">
        <v>1509</v>
      </c>
      <c r="AL781" s="186">
        <v>0.76</v>
      </c>
      <c r="AM781" s="186">
        <v>68</v>
      </c>
      <c r="AN781" s="186">
        <v>0.14158904109589041</v>
      </c>
      <c r="AO781" s="186">
        <v>0</v>
      </c>
      <c r="AP781" s="187">
        <v>0.14158904109589041</v>
      </c>
      <c r="AQ781" s="186">
        <v>0.14158904109589041</v>
      </c>
      <c r="AR781" s="186">
        <v>0</v>
      </c>
      <c r="AS781" s="186">
        <v>0.14158904109589041</v>
      </c>
      <c r="AT781" s="186">
        <v>4.2476712328767121</v>
      </c>
      <c r="AU781" s="193" t="s">
        <v>231</v>
      </c>
      <c r="AV781" s="194"/>
      <c r="AW781" s="166" t="s">
        <v>325</v>
      </c>
      <c r="AX781" s="166" t="s">
        <v>1509</v>
      </c>
      <c r="AY781" s="195" t="s">
        <v>10269</v>
      </c>
      <c r="AZ781" s="166" t="s">
        <v>234</v>
      </c>
      <c r="BB781" s="196"/>
    </row>
    <row r="782" spans="1:54" s="519" customFormat="1" ht="24" customHeight="1" x14ac:dyDescent="0.25">
      <c r="A782" s="518">
        <v>1277</v>
      </c>
      <c r="B782" s="557" t="s">
        <v>17088</v>
      </c>
      <c r="C782" s="664" t="s">
        <v>17090</v>
      </c>
      <c r="D782" s="701">
        <v>2020</v>
      </c>
      <c r="E782" s="519" t="s">
        <v>55</v>
      </c>
      <c r="F782" s="519" t="s">
        <v>1509</v>
      </c>
      <c r="G782" s="530" t="s">
        <v>10270</v>
      </c>
      <c r="H782" s="573" t="s">
        <v>16416</v>
      </c>
      <c r="I782" s="573" t="s">
        <v>16415</v>
      </c>
      <c r="K782" s="573" t="s">
        <v>219</v>
      </c>
      <c r="L782" s="519" t="s">
        <v>220</v>
      </c>
      <c r="M782" s="573" t="s">
        <v>221</v>
      </c>
      <c r="N782" s="573" t="s">
        <v>222</v>
      </c>
      <c r="O782" s="519" t="s">
        <v>221</v>
      </c>
      <c r="P782" s="519" t="s">
        <v>7181</v>
      </c>
      <c r="Q782" s="574">
        <v>5</v>
      </c>
      <c r="R782" s="574">
        <v>5</v>
      </c>
      <c r="S782" s="612">
        <v>25</v>
      </c>
      <c r="T782" s="613">
        <v>2</v>
      </c>
      <c r="U782" s="523"/>
      <c r="V782" s="614">
        <v>0</v>
      </c>
      <c r="W782" s="523"/>
      <c r="X782" s="614">
        <v>0</v>
      </c>
      <c r="Y782" s="524"/>
      <c r="Z782" s="524"/>
      <c r="AA782" s="524"/>
      <c r="AB782" s="519" t="s">
        <v>1509</v>
      </c>
      <c r="AC782" s="519" t="s">
        <v>10271</v>
      </c>
      <c r="AD782" s="608">
        <v>1035005908827</v>
      </c>
      <c r="AE782" s="519" t="s">
        <v>5438</v>
      </c>
      <c r="AF782" s="519" t="s">
        <v>10272</v>
      </c>
      <c r="AG782" s="610" t="s">
        <v>10273</v>
      </c>
      <c r="AH782" s="519" t="s">
        <v>5438</v>
      </c>
      <c r="AI782" s="519" t="s">
        <v>10271</v>
      </c>
      <c r="AJ782" s="526">
        <v>1035005908827</v>
      </c>
      <c r="AK782" s="608" t="s">
        <v>1509</v>
      </c>
      <c r="AL782" s="520">
        <v>0.76</v>
      </c>
      <c r="AM782" s="520">
        <v>43</v>
      </c>
      <c r="AN782" s="520">
        <v>8.9534246575342466E-2</v>
      </c>
      <c r="AO782" s="520">
        <v>0</v>
      </c>
      <c r="AP782" s="528">
        <v>8.9534246575342466E-2</v>
      </c>
      <c r="AQ782" s="520">
        <v>8.9534246575342466E-2</v>
      </c>
      <c r="AR782" s="520">
        <v>0</v>
      </c>
      <c r="AS782" s="520">
        <v>8.9534246575342466E-2</v>
      </c>
      <c r="AT782" s="520">
        <v>2.6860273972602742</v>
      </c>
      <c r="AU782" s="529" t="s">
        <v>231</v>
      </c>
      <c r="AV782" s="530" t="s">
        <v>431</v>
      </c>
      <c r="AW782" s="519" t="s">
        <v>325</v>
      </c>
      <c r="AX782" s="519" t="s">
        <v>1509</v>
      </c>
      <c r="AY782" s="531" t="s">
        <v>10274</v>
      </c>
      <c r="AZ782" s="519" t="s">
        <v>234</v>
      </c>
      <c r="BA782" s="532" t="s">
        <v>16417</v>
      </c>
      <c r="BB782" s="533"/>
    </row>
    <row r="783" spans="1:54" s="166" customFormat="1" ht="15" customHeight="1" x14ac:dyDescent="0.25">
      <c r="A783" s="182">
        <v>1278</v>
      </c>
      <c r="B783" s="555"/>
      <c r="C783" s="581"/>
      <c r="D783" s="700" t="s">
        <v>17141</v>
      </c>
      <c r="E783" s="166" t="s">
        <v>55</v>
      </c>
      <c r="F783" s="166" t="s">
        <v>1509</v>
      </c>
      <c r="G783" s="194" t="s">
        <v>10275</v>
      </c>
      <c r="H783" s="198" t="s">
        <v>10276</v>
      </c>
      <c r="I783" s="198" t="s">
        <v>10277</v>
      </c>
      <c r="K783" s="198" t="s">
        <v>219</v>
      </c>
      <c r="L783" s="166" t="s">
        <v>220</v>
      </c>
      <c r="M783" s="198" t="s">
        <v>221</v>
      </c>
      <c r="N783" s="198" t="s">
        <v>222</v>
      </c>
      <c r="O783" s="198" t="s">
        <v>221</v>
      </c>
      <c r="P783" s="198" t="s">
        <v>222</v>
      </c>
      <c r="Q783" s="199">
        <v>3</v>
      </c>
      <c r="R783" s="199">
        <v>2</v>
      </c>
      <c r="S783" s="221">
        <v>6</v>
      </c>
      <c r="T783" s="345">
        <v>2</v>
      </c>
      <c r="U783" s="340"/>
      <c r="V783" s="346">
        <v>0</v>
      </c>
      <c r="W783" s="340"/>
      <c r="X783" s="346">
        <v>0</v>
      </c>
      <c r="Y783" s="183"/>
      <c r="Z783" s="183"/>
      <c r="AA783" s="183"/>
      <c r="AB783" s="166" t="s">
        <v>1509</v>
      </c>
      <c r="AC783" s="166" t="s">
        <v>10278</v>
      </c>
      <c r="AD783" s="203">
        <v>1035005908497</v>
      </c>
      <c r="AE783" s="166" t="s">
        <v>5438</v>
      </c>
      <c r="AF783" s="166" t="s">
        <v>10279</v>
      </c>
      <c r="AG783" s="171" t="s">
        <v>10280</v>
      </c>
      <c r="AH783" s="166" t="s">
        <v>5438</v>
      </c>
      <c r="AI783" s="166" t="s">
        <v>10278</v>
      </c>
      <c r="AJ783" s="165">
        <v>1035005908497</v>
      </c>
      <c r="AK783" s="203" t="s">
        <v>1509</v>
      </c>
      <c r="AL783" s="186">
        <v>0.76</v>
      </c>
      <c r="AM783" s="186">
        <v>50</v>
      </c>
      <c r="AN783" s="186">
        <v>0.10410958904109589</v>
      </c>
      <c r="AO783" s="186">
        <v>0</v>
      </c>
      <c r="AP783" s="187">
        <v>0.10410958904109589</v>
      </c>
      <c r="AQ783" s="186">
        <v>0.10410958904109589</v>
      </c>
      <c r="AR783" s="186">
        <v>0</v>
      </c>
      <c r="AS783" s="186">
        <v>0.10410958904109589</v>
      </c>
      <c r="AT783" s="186">
        <v>3.1232876712328768</v>
      </c>
      <c r="AU783" s="193" t="s">
        <v>231</v>
      </c>
      <c r="AV783" s="194"/>
      <c r="AW783" s="166" t="s">
        <v>325</v>
      </c>
      <c r="AX783" s="166" t="s">
        <v>1509</v>
      </c>
      <c r="AY783" s="195" t="s">
        <v>10281</v>
      </c>
      <c r="AZ783" s="166" t="s">
        <v>234</v>
      </c>
      <c r="BB783" s="196"/>
    </row>
    <row r="784" spans="1:54" s="166" customFormat="1" ht="15" customHeight="1" x14ac:dyDescent="0.2">
      <c r="A784" s="182">
        <v>1279</v>
      </c>
      <c r="B784" s="555"/>
      <c r="C784" s="581"/>
      <c r="D784" s="700" t="s">
        <v>17139</v>
      </c>
      <c r="E784" s="166" t="s">
        <v>55</v>
      </c>
      <c r="F784" s="166" t="s">
        <v>1509</v>
      </c>
      <c r="G784" s="517" t="s">
        <v>10282</v>
      </c>
      <c r="H784" s="198" t="s">
        <v>10283</v>
      </c>
      <c r="I784" s="198" t="s">
        <v>10284</v>
      </c>
      <c r="K784" s="198" t="s">
        <v>219</v>
      </c>
      <c r="L784" s="166" t="s">
        <v>220</v>
      </c>
      <c r="M784" s="198" t="s">
        <v>221</v>
      </c>
      <c r="N784" s="198" t="s">
        <v>222</v>
      </c>
      <c r="O784" s="198" t="s">
        <v>317</v>
      </c>
      <c r="P784" s="198">
        <v>0</v>
      </c>
      <c r="Q784" s="199">
        <v>1.5</v>
      </c>
      <c r="R784" s="199">
        <v>1.5</v>
      </c>
      <c r="S784" s="221">
        <v>2.25</v>
      </c>
      <c r="T784" s="345">
        <v>1</v>
      </c>
      <c r="U784" s="340"/>
      <c r="V784" s="346">
        <v>0</v>
      </c>
      <c r="W784" s="340"/>
      <c r="X784" s="346">
        <v>0</v>
      </c>
      <c r="Y784" s="183"/>
      <c r="Z784" s="183"/>
      <c r="AA784" s="183"/>
      <c r="AB784" s="166" t="s">
        <v>1509</v>
      </c>
      <c r="AC784" s="166" t="s">
        <v>10285</v>
      </c>
      <c r="AD784" s="203">
        <v>1095030002352</v>
      </c>
      <c r="AE784" s="166" t="s">
        <v>10286</v>
      </c>
      <c r="AF784" s="166" t="s">
        <v>10287</v>
      </c>
      <c r="AG784" s="166" t="s">
        <v>230</v>
      </c>
      <c r="AH784" s="166" t="s">
        <v>5438</v>
      </c>
      <c r="AI784" s="166" t="s">
        <v>10285</v>
      </c>
      <c r="AJ784" s="165">
        <v>1095030002352</v>
      </c>
      <c r="AK784" s="203" t="s">
        <v>1509</v>
      </c>
      <c r="AL784" s="186">
        <v>0.76</v>
      </c>
      <c r="AM784" s="186">
        <v>31</v>
      </c>
      <c r="AN784" s="186">
        <v>6.4547945205479448E-2</v>
      </c>
      <c r="AO784" s="186">
        <v>0</v>
      </c>
      <c r="AP784" s="187">
        <v>6.4547945205479448E-2</v>
      </c>
      <c r="AQ784" s="186">
        <v>6.4547945205479448E-2</v>
      </c>
      <c r="AR784" s="186">
        <v>0</v>
      </c>
      <c r="AS784" s="186">
        <v>6.4547945205479448E-2</v>
      </c>
      <c r="AT784" s="186">
        <v>1.9364383561643834</v>
      </c>
      <c r="AU784" s="193" t="s">
        <v>231</v>
      </c>
      <c r="AV784" s="194"/>
      <c r="AW784" s="166" t="s">
        <v>325</v>
      </c>
      <c r="AX784" s="166" t="s">
        <v>1509</v>
      </c>
      <c r="AY784" s="256" t="s">
        <v>10288</v>
      </c>
      <c r="AZ784" s="166" t="s">
        <v>234</v>
      </c>
      <c r="BB784" s="196"/>
    </row>
    <row r="785" spans="1:54" s="166" customFormat="1" ht="15" customHeight="1" x14ac:dyDescent="0.25">
      <c r="A785" s="182">
        <v>1280</v>
      </c>
      <c r="B785" s="555"/>
      <c r="C785" s="581"/>
      <c r="D785" s="700" t="s">
        <v>17138</v>
      </c>
      <c r="E785" s="166" t="s">
        <v>55</v>
      </c>
      <c r="F785" s="166" t="s">
        <v>1509</v>
      </c>
      <c r="G785" s="194" t="s">
        <v>10289</v>
      </c>
      <c r="H785" s="198" t="s">
        <v>10290</v>
      </c>
      <c r="I785" s="198" t="s">
        <v>10291</v>
      </c>
      <c r="K785" s="198" t="s">
        <v>219</v>
      </c>
      <c r="L785" s="166" t="s">
        <v>484</v>
      </c>
      <c r="M785" s="198" t="s">
        <v>221</v>
      </c>
      <c r="N785" s="198" t="s">
        <v>222</v>
      </c>
      <c r="O785" s="198" t="s">
        <v>317</v>
      </c>
      <c r="P785" s="198">
        <v>0</v>
      </c>
      <c r="Q785" s="199">
        <v>3</v>
      </c>
      <c r="R785" s="199">
        <v>2</v>
      </c>
      <c r="S785" s="221">
        <v>6</v>
      </c>
      <c r="T785" s="345">
        <v>1</v>
      </c>
      <c r="U785" s="340"/>
      <c r="V785" s="346">
        <v>0</v>
      </c>
      <c r="W785" s="340"/>
      <c r="X785" s="346">
        <v>0</v>
      </c>
      <c r="Y785" s="183"/>
      <c r="Z785" s="183"/>
      <c r="AA785" s="183"/>
      <c r="AB785" s="166" t="s">
        <v>318</v>
      </c>
      <c r="AC785" s="166" t="s">
        <v>10292</v>
      </c>
      <c r="AD785" s="203">
        <v>1065030021044</v>
      </c>
      <c r="AE785" s="166" t="s">
        <v>5438</v>
      </c>
      <c r="AF785" s="166" t="s">
        <v>10293</v>
      </c>
      <c r="AG785" s="171" t="s">
        <v>10294</v>
      </c>
      <c r="AH785" s="166" t="s">
        <v>5438</v>
      </c>
      <c r="AI785" s="166" t="s">
        <v>10292</v>
      </c>
      <c r="AJ785" s="165">
        <v>1065030021044</v>
      </c>
      <c r="AK785" s="203" t="s">
        <v>1509</v>
      </c>
      <c r="AL785" s="186">
        <v>0.76</v>
      </c>
      <c r="AM785" s="186">
        <v>61</v>
      </c>
      <c r="AN785" s="186">
        <v>0.12666666666666665</v>
      </c>
      <c r="AO785" s="186">
        <v>0</v>
      </c>
      <c r="AP785" s="187">
        <v>0.12666666666666665</v>
      </c>
      <c r="AQ785" s="186">
        <v>0.12666666666666665</v>
      </c>
      <c r="AR785" s="186">
        <v>0</v>
      </c>
      <c r="AS785" s="186">
        <v>0.12666666666666665</v>
      </c>
      <c r="AT785" s="186">
        <v>3.7999999999999994</v>
      </c>
      <c r="AU785" s="193" t="s">
        <v>231</v>
      </c>
      <c r="AV785" s="194"/>
      <c r="AW785" s="166" t="s">
        <v>325</v>
      </c>
      <c r="AX785" s="166" t="s">
        <v>1509</v>
      </c>
      <c r="AY785" s="195" t="s">
        <v>10295</v>
      </c>
      <c r="AZ785" s="166" t="s">
        <v>234</v>
      </c>
      <c r="BB785" s="196"/>
    </row>
    <row r="786" spans="1:54" s="166" customFormat="1" ht="15" customHeight="1" x14ac:dyDescent="0.25">
      <c r="A786" s="182">
        <v>1281</v>
      </c>
      <c r="B786" s="555"/>
      <c r="C786" s="581"/>
      <c r="D786" s="700" t="s">
        <v>17138</v>
      </c>
      <c r="E786" s="166" t="s">
        <v>55</v>
      </c>
      <c r="F786" s="166" t="s">
        <v>1509</v>
      </c>
      <c r="G786" s="194" t="s">
        <v>16768</v>
      </c>
      <c r="H786" s="198" t="s">
        <v>10296</v>
      </c>
      <c r="I786" s="198" t="s">
        <v>10297</v>
      </c>
      <c r="K786" s="198" t="s">
        <v>219</v>
      </c>
      <c r="L786" s="166" t="s">
        <v>220</v>
      </c>
      <c r="M786" s="198" t="s">
        <v>221</v>
      </c>
      <c r="N786" s="198" t="s">
        <v>222</v>
      </c>
      <c r="O786" s="198" t="s">
        <v>317</v>
      </c>
      <c r="P786" s="198">
        <v>0</v>
      </c>
      <c r="Q786" s="199">
        <v>3</v>
      </c>
      <c r="R786" s="199">
        <v>3</v>
      </c>
      <c r="S786" s="221">
        <v>9</v>
      </c>
      <c r="T786" s="345">
        <v>0</v>
      </c>
      <c r="U786" s="340"/>
      <c r="V786" s="346">
        <v>0</v>
      </c>
      <c r="W786" s="340"/>
      <c r="X786" s="346">
        <v>1</v>
      </c>
      <c r="Y786" s="183"/>
      <c r="Z786" s="183"/>
      <c r="AA786" s="183"/>
      <c r="AB786" s="166" t="s">
        <v>1509</v>
      </c>
      <c r="AC786" s="166" t="s">
        <v>10298</v>
      </c>
      <c r="AD786" s="203">
        <v>1035005918386</v>
      </c>
      <c r="AE786" s="198" t="s">
        <v>6048</v>
      </c>
      <c r="AF786" s="166" t="s">
        <v>317</v>
      </c>
      <c r="AG786" s="166" t="s">
        <v>230</v>
      </c>
      <c r="AH786" s="166" t="s">
        <v>6048</v>
      </c>
      <c r="AI786" s="166" t="s">
        <v>10298</v>
      </c>
      <c r="AJ786" s="165">
        <v>1035005918386</v>
      </c>
      <c r="AK786" s="203" t="s">
        <v>1509</v>
      </c>
      <c r="AL786" s="186">
        <v>0.76</v>
      </c>
      <c r="AM786" s="186">
        <v>59</v>
      </c>
      <c r="AN786" s="186">
        <v>0.12284931506849316</v>
      </c>
      <c r="AO786" s="186">
        <v>0</v>
      </c>
      <c r="AP786" s="187">
        <v>0.12284931506849316</v>
      </c>
      <c r="AQ786" s="186">
        <v>0.12284931506849316</v>
      </c>
      <c r="AR786" s="186">
        <v>0</v>
      </c>
      <c r="AS786" s="186">
        <v>0.12284931506849316</v>
      </c>
      <c r="AT786" s="186">
        <v>3.6854794520547949</v>
      </c>
      <c r="AU786" s="193" t="s">
        <v>231</v>
      </c>
      <c r="AV786" s="194"/>
      <c r="AW786" s="166" t="s">
        <v>325</v>
      </c>
      <c r="AX786" s="166" t="s">
        <v>1509</v>
      </c>
      <c r="AY786" s="195" t="s">
        <v>8135</v>
      </c>
      <c r="AZ786" s="166" t="s">
        <v>234</v>
      </c>
      <c r="BB786" s="196"/>
    </row>
    <row r="787" spans="1:54" s="166" customFormat="1" ht="15" customHeight="1" x14ac:dyDescent="0.25">
      <c r="A787" s="182">
        <v>1282</v>
      </c>
      <c r="B787" s="555"/>
      <c r="C787" s="581"/>
      <c r="D787" s="700" t="s">
        <v>17139</v>
      </c>
      <c r="E787" s="166" t="s">
        <v>55</v>
      </c>
      <c r="F787" s="166" t="s">
        <v>1509</v>
      </c>
      <c r="G787" s="194" t="s">
        <v>10299</v>
      </c>
      <c r="H787" s="198" t="s">
        <v>10300</v>
      </c>
      <c r="I787" s="198" t="s">
        <v>10301</v>
      </c>
      <c r="K787" s="198" t="s">
        <v>219</v>
      </c>
      <c r="L787" s="166" t="s">
        <v>220</v>
      </c>
      <c r="M787" s="198" t="s">
        <v>317</v>
      </c>
      <c r="N787" s="198">
        <v>0</v>
      </c>
      <c r="O787" s="198" t="s">
        <v>317</v>
      </c>
      <c r="P787" s="198">
        <v>0</v>
      </c>
      <c r="Q787" s="199">
        <v>3</v>
      </c>
      <c r="R787" s="199">
        <v>2</v>
      </c>
      <c r="S787" s="221">
        <v>6</v>
      </c>
      <c r="T787" s="345">
        <v>1</v>
      </c>
      <c r="U787" s="340"/>
      <c r="V787" s="346">
        <v>0</v>
      </c>
      <c r="W787" s="340"/>
      <c r="X787" s="346">
        <v>1</v>
      </c>
      <c r="Y787" s="183"/>
      <c r="Z787" s="183"/>
      <c r="AA787" s="183"/>
      <c r="AB787" s="166" t="s">
        <v>1509</v>
      </c>
      <c r="AC787" s="166" t="s">
        <v>10302</v>
      </c>
      <c r="AD787" s="203">
        <v>1025003747801</v>
      </c>
      <c r="AE787" s="198" t="s">
        <v>6048</v>
      </c>
      <c r="AF787" s="166" t="s">
        <v>10303</v>
      </c>
      <c r="AG787" s="166" t="s">
        <v>230</v>
      </c>
      <c r="AH787" s="166" t="s">
        <v>6048</v>
      </c>
      <c r="AI787" s="166" t="s">
        <v>10302</v>
      </c>
      <c r="AJ787" s="165">
        <v>1025003747801</v>
      </c>
      <c r="AK787" s="203" t="s">
        <v>1509</v>
      </c>
      <c r="AL787" s="186">
        <v>0.76</v>
      </c>
      <c r="AM787" s="186">
        <v>77</v>
      </c>
      <c r="AN787" s="186">
        <v>0.16032876712328767</v>
      </c>
      <c r="AO787" s="186">
        <v>0</v>
      </c>
      <c r="AP787" s="187">
        <v>0.16032876712328767</v>
      </c>
      <c r="AQ787" s="186">
        <v>0.16032876712328767</v>
      </c>
      <c r="AR787" s="186">
        <v>0</v>
      </c>
      <c r="AS787" s="186">
        <v>0.16032876712328767</v>
      </c>
      <c r="AT787" s="186">
        <v>4.8098630136986298</v>
      </c>
      <c r="AU787" s="193" t="s">
        <v>231</v>
      </c>
      <c r="AV787" s="194"/>
      <c r="AW787" s="166" t="s">
        <v>325</v>
      </c>
      <c r="AX787" s="166" t="s">
        <v>1509</v>
      </c>
      <c r="AY787" s="195" t="s">
        <v>10304</v>
      </c>
      <c r="AZ787" s="166" t="s">
        <v>234</v>
      </c>
      <c r="BB787" s="196"/>
    </row>
    <row r="788" spans="1:54" s="519" customFormat="1" ht="28.5" customHeight="1" x14ac:dyDescent="0.25">
      <c r="A788" s="518">
        <v>1283</v>
      </c>
      <c r="B788" s="557" t="s">
        <v>17088</v>
      </c>
      <c r="C788" s="664" t="s">
        <v>17090</v>
      </c>
      <c r="D788" s="701">
        <v>2020</v>
      </c>
      <c r="E788" s="519" t="s">
        <v>55</v>
      </c>
      <c r="F788" s="519" t="s">
        <v>1509</v>
      </c>
      <c r="G788" s="530" t="s">
        <v>10305</v>
      </c>
      <c r="H788" s="573" t="s">
        <v>10306</v>
      </c>
      <c r="I788" s="573" t="s">
        <v>10307</v>
      </c>
      <c r="K788" s="519" t="s">
        <v>219</v>
      </c>
      <c r="L788" s="519" t="s">
        <v>220</v>
      </c>
      <c r="M788" s="519" t="s">
        <v>221</v>
      </c>
      <c r="N788" s="573" t="s">
        <v>222</v>
      </c>
      <c r="O788" s="573" t="s">
        <v>221</v>
      </c>
      <c r="P788" s="573" t="s">
        <v>879</v>
      </c>
      <c r="Q788" s="574">
        <v>8</v>
      </c>
      <c r="R788" s="574">
        <v>6</v>
      </c>
      <c r="S788" s="612">
        <v>48</v>
      </c>
      <c r="T788" s="613">
        <v>4</v>
      </c>
      <c r="U788" s="523"/>
      <c r="V788" s="614">
        <v>0</v>
      </c>
      <c r="W788" s="523"/>
      <c r="X788" s="614">
        <v>0</v>
      </c>
      <c r="Y788" s="524"/>
      <c r="Z788" s="524"/>
      <c r="AA788" s="524"/>
      <c r="AB788" s="519" t="s">
        <v>1509</v>
      </c>
      <c r="AC788" s="519" t="s">
        <v>10308</v>
      </c>
      <c r="AD788" s="608">
        <v>1035005900841</v>
      </c>
      <c r="AE788" s="573" t="s">
        <v>6048</v>
      </c>
      <c r="AF788" s="519" t="s">
        <v>10309</v>
      </c>
      <c r="AG788" s="519" t="s">
        <v>10310</v>
      </c>
      <c r="AH788" s="519" t="s">
        <v>6048</v>
      </c>
      <c r="AI788" s="519" t="s">
        <v>10308</v>
      </c>
      <c r="AJ788" s="526">
        <v>1035005900841</v>
      </c>
      <c r="AK788" s="608" t="s">
        <v>1509</v>
      </c>
      <c r="AL788" s="520">
        <v>0.76</v>
      </c>
      <c r="AM788" s="520">
        <v>198</v>
      </c>
      <c r="AN788" s="520">
        <v>3.6666666666666667E-2</v>
      </c>
      <c r="AO788" s="520">
        <v>0</v>
      </c>
      <c r="AP788" s="528">
        <v>3.6666666666666667E-2</v>
      </c>
      <c r="AQ788" s="520">
        <v>3.6666666666666667E-2</v>
      </c>
      <c r="AR788" s="520">
        <v>0</v>
      </c>
      <c r="AS788" s="520">
        <v>3.6666666666666667E-2</v>
      </c>
      <c r="AT788" s="520">
        <v>1.1000000000000001</v>
      </c>
      <c r="AU788" s="529" t="s">
        <v>231</v>
      </c>
      <c r="AV788" s="530" t="s">
        <v>431</v>
      </c>
      <c r="AW788" s="519" t="s">
        <v>325</v>
      </c>
      <c r="AX788" s="519" t="s">
        <v>1509</v>
      </c>
      <c r="AY788" s="531" t="s">
        <v>10311</v>
      </c>
      <c r="AZ788" s="519" t="s">
        <v>234</v>
      </c>
      <c r="BB788" s="533"/>
    </row>
    <row r="789" spans="1:54" s="166" customFormat="1" ht="15" customHeight="1" x14ac:dyDescent="0.25">
      <c r="A789" s="182">
        <v>1284</v>
      </c>
      <c r="B789" s="555"/>
      <c r="C789" s="581"/>
      <c r="D789" s="700" t="s">
        <v>17138</v>
      </c>
      <c r="E789" s="166" t="s">
        <v>55</v>
      </c>
      <c r="F789" s="166" t="s">
        <v>1509</v>
      </c>
      <c r="G789" s="194" t="s">
        <v>10312</v>
      </c>
      <c r="H789" s="198" t="s">
        <v>10313</v>
      </c>
      <c r="I789" s="198" t="s">
        <v>10314</v>
      </c>
      <c r="K789" s="198" t="s">
        <v>219</v>
      </c>
      <c r="L789" s="166" t="s">
        <v>220</v>
      </c>
      <c r="M789" s="198" t="s">
        <v>221</v>
      </c>
      <c r="N789" s="198" t="s">
        <v>222</v>
      </c>
      <c r="O789" s="198" t="s">
        <v>317</v>
      </c>
      <c r="P789" s="198">
        <v>0</v>
      </c>
      <c r="Q789" s="199">
        <v>4</v>
      </c>
      <c r="R789" s="199">
        <v>6</v>
      </c>
      <c r="S789" s="221">
        <v>24</v>
      </c>
      <c r="T789" s="345">
        <v>2</v>
      </c>
      <c r="U789" s="340"/>
      <c r="V789" s="346">
        <v>0</v>
      </c>
      <c r="W789" s="340"/>
      <c r="X789" s="346">
        <v>0</v>
      </c>
      <c r="Y789" s="183"/>
      <c r="Z789" s="183"/>
      <c r="AA789" s="183"/>
      <c r="AB789" s="166" t="s">
        <v>1509</v>
      </c>
      <c r="AC789" s="166" t="s">
        <v>8372</v>
      </c>
      <c r="AD789" s="203">
        <v>1025003748065</v>
      </c>
      <c r="AE789" s="198" t="s">
        <v>6048</v>
      </c>
      <c r="AF789" s="166" t="s">
        <v>10315</v>
      </c>
      <c r="AG789" s="171" t="s">
        <v>10316</v>
      </c>
      <c r="AH789" s="166" t="s">
        <v>6048</v>
      </c>
      <c r="AI789" s="166" t="s">
        <v>8372</v>
      </c>
      <c r="AJ789" s="165">
        <v>1025003748065</v>
      </c>
      <c r="AK789" s="203" t="s">
        <v>1509</v>
      </c>
      <c r="AL789" s="186">
        <v>0.76</v>
      </c>
      <c r="AM789" s="186">
        <v>77</v>
      </c>
      <c r="AN789" s="186">
        <v>0.22071232876712329</v>
      </c>
      <c r="AO789" s="186">
        <v>0</v>
      </c>
      <c r="AP789" s="187">
        <v>0.22071232876712329</v>
      </c>
      <c r="AQ789" s="186">
        <v>0.22071232876712329</v>
      </c>
      <c r="AR789" s="186">
        <v>0</v>
      </c>
      <c r="AS789" s="186">
        <v>0.22071232876712329</v>
      </c>
      <c r="AT789" s="186">
        <v>6.6213698630136992</v>
      </c>
      <c r="AU789" s="193" t="s">
        <v>231</v>
      </c>
      <c r="AV789" s="194"/>
      <c r="AW789" s="166" t="s">
        <v>325</v>
      </c>
      <c r="AX789" s="166" t="s">
        <v>1509</v>
      </c>
      <c r="AY789" s="195" t="s">
        <v>10317</v>
      </c>
      <c r="AZ789" s="166" t="s">
        <v>234</v>
      </c>
      <c r="BB789" s="196"/>
    </row>
    <row r="790" spans="1:54" s="166" customFormat="1" ht="15" customHeight="1" x14ac:dyDescent="0.25">
      <c r="A790" s="182">
        <v>1285</v>
      </c>
      <c r="B790" s="555"/>
      <c r="C790" s="581"/>
      <c r="D790" s="700" t="s">
        <v>17139</v>
      </c>
      <c r="E790" s="166" t="s">
        <v>55</v>
      </c>
      <c r="F790" s="166" t="s">
        <v>1509</v>
      </c>
      <c r="G790" s="194" t="s">
        <v>10318</v>
      </c>
      <c r="H790" s="198" t="s">
        <v>10319</v>
      </c>
      <c r="I790" s="198" t="s">
        <v>10320</v>
      </c>
      <c r="K790" s="198" t="s">
        <v>219</v>
      </c>
      <c r="L790" s="166" t="s">
        <v>220</v>
      </c>
      <c r="M790" s="198" t="s">
        <v>221</v>
      </c>
      <c r="N790" s="198" t="s">
        <v>222</v>
      </c>
      <c r="O790" s="198" t="s">
        <v>317</v>
      </c>
      <c r="P790" s="198">
        <v>0</v>
      </c>
      <c r="Q790" s="199">
        <v>8</v>
      </c>
      <c r="R790" s="199">
        <v>2</v>
      </c>
      <c r="S790" s="221">
        <v>16</v>
      </c>
      <c r="T790" s="345">
        <v>1</v>
      </c>
      <c r="U790" s="340"/>
      <c r="V790" s="346">
        <v>0</v>
      </c>
      <c r="W790" s="340"/>
      <c r="X790" s="346">
        <v>0</v>
      </c>
      <c r="Y790" s="183"/>
      <c r="Z790" s="183"/>
      <c r="AA790" s="183"/>
      <c r="AB790" s="166" t="s">
        <v>318</v>
      </c>
      <c r="AC790" s="166" t="s">
        <v>10321</v>
      </c>
      <c r="AD790" s="203">
        <v>1025003755171</v>
      </c>
      <c r="AE790" s="198" t="s">
        <v>6048</v>
      </c>
      <c r="AF790" s="166" t="s">
        <v>10322</v>
      </c>
      <c r="AG790" s="272" t="s">
        <v>10323</v>
      </c>
      <c r="AH790" s="198" t="s">
        <v>6048</v>
      </c>
      <c r="AI790" s="166" t="s">
        <v>10321</v>
      </c>
      <c r="AJ790" s="165">
        <v>1025003755171</v>
      </c>
      <c r="AK790" s="203" t="s">
        <v>1509</v>
      </c>
      <c r="AL790" s="186">
        <v>0.76</v>
      </c>
      <c r="AM790" s="186">
        <v>50</v>
      </c>
      <c r="AN790" s="186">
        <v>0.10410958904109589</v>
      </c>
      <c r="AO790" s="186">
        <v>0</v>
      </c>
      <c r="AP790" s="187">
        <v>0.10410958904109589</v>
      </c>
      <c r="AQ790" s="186">
        <v>0.10410958904109589</v>
      </c>
      <c r="AR790" s="186">
        <v>0</v>
      </c>
      <c r="AS790" s="186">
        <v>0.10410958904109589</v>
      </c>
      <c r="AT790" s="186">
        <v>3.1232876712328768</v>
      </c>
      <c r="AU790" s="193" t="s">
        <v>231</v>
      </c>
      <c r="AV790" s="194"/>
      <c r="AW790" s="166" t="s">
        <v>325</v>
      </c>
      <c r="AX790" s="166" t="s">
        <v>1509</v>
      </c>
      <c r="AY790" s="195" t="s">
        <v>10324</v>
      </c>
      <c r="AZ790" s="166" t="s">
        <v>234</v>
      </c>
      <c r="BB790" s="196"/>
    </row>
    <row r="791" spans="1:54" s="166" customFormat="1" ht="15" customHeight="1" x14ac:dyDescent="0.2">
      <c r="A791" s="182">
        <v>1286</v>
      </c>
      <c r="B791" s="555"/>
      <c r="C791" s="581"/>
      <c r="D791" s="700" t="s">
        <v>17138</v>
      </c>
      <c r="E791" s="166" t="s">
        <v>55</v>
      </c>
      <c r="F791" s="166" t="s">
        <v>1509</v>
      </c>
      <c r="G791" s="517" t="s">
        <v>10325</v>
      </c>
      <c r="H791" s="198" t="s">
        <v>10326</v>
      </c>
      <c r="I791" s="198" t="s">
        <v>10327</v>
      </c>
      <c r="K791" s="198" t="s">
        <v>219</v>
      </c>
      <c r="L791" s="166" t="s">
        <v>220</v>
      </c>
      <c r="M791" s="198" t="s">
        <v>221</v>
      </c>
      <c r="N791" s="198" t="s">
        <v>222</v>
      </c>
      <c r="O791" s="198" t="s">
        <v>317</v>
      </c>
      <c r="P791" s="198">
        <v>0</v>
      </c>
      <c r="Q791" s="199">
        <v>4</v>
      </c>
      <c r="R791" s="199">
        <v>3</v>
      </c>
      <c r="S791" s="221">
        <v>12</v>
      </c>
      <c r="T791" s="345">
        <v>4</v>
      </c>
      <c r="U791" s="340"/>
      <c r="V791" s="346">
        <v>0</v>
      </c>
      <c r="W791" s="340"/>
      <c r="X791" s="346">
        <v>0</v>
      </c>
      <c r="Y791" s="183"/>
      <c r="Z791" s="183"/>
      <c r="AA791" s="183"/>
      <c r="AB791" s="166" t="s">
        <v>1509</v>
      </c>
      <c r="AC791" s="166" t="s">
        <v>10328</v>
      </c>
      <c r="AD791" s="203">
        <v>1035005904614</v>
      </c>
      <c r="AE791" s="198" t="s">
        <v>10329</v>
      </c>
      <c r="AF791" s="166" t="s">
        <v>10330</v>
      </c>
      <c r="AG791" s="166" t="s">
        <v>10331</v>
      </c>
      <c r="AH791" s="198" t="s">
        <v>10329</v>
      </c>
      <c r="AI791" s="166" t="s">
        <v>10328</v>
      </c>
      <c r="AJ791" s="165">
        <v>1035005904614</v>
      </c>
      <c r="AK791" s="203" t="s">
        <v>1509</v>
      </c>
      <c r="AL791" s="186">
        <v>0.76</v>
      </c>
      <c r="AM791" s="186">
        <v>125</v>
      </c>
      <c r="AN791" s="186">
        <v>0.26027397260273971</v>
      </c>
      <c r="AO791" s="186">
        <v>0</v>
      </c>
      <c r="AP791" s="187">
        <v>0.26027397260273971</v>
      </c>
      <c r="AQ791" s="186">
        <v>0.26027397260273971</v>
      </c>
      <c r="AR791" s="186">
        <v>0</v>
      </c>
      <c r="AS791" s="186">
        <v>0.26027397260273971</v>
      </c>
      <c r="AT791" s="186">
        <v>7.808219178082191</v>
      </c>
      <c r="AU791" s="193" t="s">
        <v>231</v>
      </c>
      <c r="AV791" s="194"/>
      <c r="AW791" s="166" t="s">
        <v>325</v>
      </c>
      <c r="AX791" s="166" t="s">
        <v>1509</v>
      </c>
      <c r="AY791" s="256" t="s">
        <v>10332</v>
      </c>
      <c r="AZ791" s="166" t="s">
        <v>234</v>
      </c>
      <c r="BB791" s="196"/>
    </row>
    <row r="792" spans="1:54" s="166" customFormat="1" ht="15" customHeight="1" x14ac:dyDescent="0.25">
      <c r="A792" s="182">
        <v>1287</v>
      </c>
      <c r="B792" s="555"/>
      <c r="C792" s="581"/>
      <c r="D792" s="700" t="s">
        <v>17141</v>
      </c>
      <c r="E792" s="166" t="s">
        <v>55</v>
      </c>
      <c r="F792" s="166" t="s">
        <v>1509</v>
      </c>
      <c r="G792" s="194" t="s">
        <v>10333</v>
      </c>
      <c r="H792" s="198" t="s">
        <v>10334</v>
      </c>
      <c r="I792" s="198" t="s">
        <v>10335</v>
      </c>
      <c r="K792" s="198" t="s">
        <v>219</v>
      </c>
      <c r="L792" s="166" t="s">
        <v>220</v>
      </c>
      <c r="M792" s="198" t="s">
        <v>221</v>
      </c>
      <c r="N792" s="198" t="s">
        <v>222</v>
      </c>
      <c r="O792" s="198" t="s">
        <v>317</v>
      </c>
      <c r="P792" s="198">
        <v>0</v>
      </c>
      <c r="Q792" s="199">
        <v>2</v>
      </c>
      <c r="R792" s="199">
        <v>3</v>
      </c>
      <c r="S792" s="221">
        <v>6</v>
      </c>
      <c r="T792" s="345">
        <v>4</v>
      </c>
      <c r="U792" s="340"/>
      <c r="V792" s="346">
        <v>0</v>
      </c>
      <c r="W792" s="340"/>
      <c r="X792" s="346">
        <v>0</v>
      </c>
      <c r="Y792" s="183"/>
      <c r="Z792" s="183"/>
      <c r="AA792" s="183"/>
      <c r="AB792" s="166" t="s">
        <v>1509</v>
      </c>
      <c r="AC792" s="166" t="s">
        <v>10336</v>
      </c>
      <c r="AD792" s="203">
        <v>1035005905901</v>
      </c>
      <c r="AE792" s="166" t="s">
        <v>10337</v>
      </c>
      <c r="AF792" s="166" t="s">
        <v>10338</v>
      </c>
      <c r="AG792" s="171" t="s">
        <v>10339</v>
      </c>
      <c r="AH792" s="198" t="s">
        <v>5476</v>
      </c>
      <c r="AI792" s="166" t="s">
        <v>10336</v>
      </c>
      <c r="AJ792" s="165">
        <v>1035005905901</v>
      </c>
      <c r="AK792" s="203" t="s">
        <v>1509</v>
      </c>
      <c r="AL792" s="186">
        <v>0.76</v>
      </c>
      <c r="AM792" s="186">
        <v>123</v>
      </c>
      <c r="AN792" s="186">
        <v>0.25610958904109588</v>
      </c>
      <c r="AO792" s="186">
        <v>0</v>
      </c>
      <c r="AP792" s="187">
        <v>0.25610958904109588</v>
      </c>
      <c r="AQ792" s="186">
        <v>0.25610958904109588</v>
      </c>
      <c r="AR792" s="186">
        <v>0</v>
      </c>
      <c r="AS792" s="186">
        <v>0.25610958904109588</v>
      </c>
      <c r="AT792" s="186">
        <v>7.6832876712328764</v>
      </c>
      <c r="AU792" s="193" t="s">
        <v>231</v>
      </c>
      <c r="AV792" s="194"/>
      <c r="AW792" s="166" t="s">
        <v>325</v>
      </c>
      <c r="AX792" s="166" t="s">
        <v>1509</v>
      </c>
      <c r="AY792" s="195" t="s">
        <v>10340</v>
      </c>
      <c r="AZ792" s="166" t="s">
        <v>234</v>
      </c>
      <c r="BB792" s="196"/>
    </row>
    <row r="793" spans="1:54" s="166" customFormat="1" ht="15" customHeight="1" x14ac:dyDescent="0.25">
      <c r="A793" s="182">
        <v>1288</v>
      </c>
      <c r="B793" s="555"/>
      <c r="C793" s="581"/>
      <c r="D793" s="700" t="s">
        <v>17138</v>
      </c>
      <c r="E793" s="166" t="s">
        <v>55</v>
      </c>
      <c r="F793" s="166" t="s">
        <v>1509</v>
      </c>
      <c r="G793" s="194" t="s">
        <v>10341</v>
      </c>
      <c r="H793" s="198" t="s">
        <v>10342</v>
      </c>
      <c r="I793" s="198" t="s">
        <v>10343</v>
      </c>
      <c r="K793" s="198" t="s">
        <v>219</v>
      </c>
      <c r="L793" s="166" t="s">
        <v>220</v>
      </c>
      <c r="M793" s="198" t="s">
        <v>221</v>
      </c>
      <c r="N793" s="198" t="s">
        <v>222</v>
      </c>
      <c r="O793" s="198" t="s">
        <v>317</v>
      </c>
      <c r="P793" s="198">
        <v>0</v>
      </c>
      <c r="Q793" s="199">
        <v>8</v>
      </c>
      <c r="R793" s="199">
        <v>2</v>
      </c>
      <c r="S793" s="221">
        <v>16</v>
      </c>
      <c r="T793" s="345">
        <v>2</v>
      </c>
      <c r="U793" s="340"/>
      <c r="V793" s="346">
        <v>0</v>
      </c>
      <c r="W793" s="340"/>
      <c r="X793" s="346">
        <v>0</v>
      </c>
      <c r="Y793" s="183"/>
      <c r="Z793" s="183"/>
      <c r="AA793" s="183"/>
      <c r="AB793" s="166" t="s">
        <v>1509</v>
      </c>
      <c r="AC793" s="166" t="s">
        <v>10344</v>
      </c>
      <c r="AD793" s="203">
        <v>1025003752036</v>
      </c>
      <c r="AE793" s="198" t="s">
        <v>5476</v>
      </c>
      <c r="AF793" s="166" t="s">
        <v>10345</v>
      </c>
      <c r="AG793" s="166" t="s">
        <v>10346</v>
      </c>
      <c r="AH793" s="198" t="s">
        <v>5476</v>
      </c>
      <c r="AI793" s="166" t="s">
        <v>10344</v>
      </c>
      <c r="AJ793" s="165">
        <v>1025003752036</v>
      </c>
      <c r="AK793" s="203" t="s">
        <v>1509</v>
      </c>
      <c r="AL793" s="186">
        <v>0.76</v>
      </c>
      <c r="AM793" s="186">
        <v>45</v>
      </c>
      <c r="AN793" s="186">
        <v>9.3698630136986302E-2</v>
      </c>
      <c r="AO793" s="186">
        <v>0</v>
      </c>
      <c r="AP793" s="187">
        <v>9.3698630136986302E-2</v>
      </c>
      <c r="AQ793" s="186">
        <v>9.3698630136986302E-2</v>
      </c>
      <c r="AR793" s="186">
        <v>0</v>
      </c>
      <c r="AS793" s="186">
        <v>9.3698630136986302E-2</v>
      </c>
      <c r="AT793" s="186">
        <v>2.8109589041095893</v>
      </c>
      <c r="AU793" s="193" t="s">
        <v>231</v>
      </c>
      <c r="AV793" s="194"/>
      <c r="AW793" s="166" t="s">
        <v>325</v>
      </c>
      <c r="AX793" s="166" t="s">
        <v>1509</v>
      </c>
      <c r="AY793" s="195" t="s">
        <v>10347</v>
      </c>
      <c r="AZ793" s="166" t="s">
        <v>234</v>
      </c>
      <c r="BB793" s="196"/>
    </row>
    <row r="794" spans="1:54" s="519" customFormat="1" ht="30.75" customHeight="1" x14ac:dyDescent="0.25">
      <c r="A794" s="518">
        <v>1289</v>
      </c>
      <c r="B794" s="557" t="s">
        <v>17088</v>
      </c>
      <c r="C794" s="664" t="s">
        <v>17090</v>
      </c>
      <c r="D794" s="701">
        <v>2020</v>
      </c>
      <c r="E794" s="519" t="s">
        <v>55</v>
      </c>
      <c r="F794" s="519" t="s">
        <v>1509</v>
      </c>
      <c r="G794" s="530" t="s">
        <v>10348</v>
      </c>
      <c r="H794" s="573" t="s">
        <v>10349</v>
      </c>
      <c r="I794" s="573" t="s">
        <v>10350</v>
      </c>
      <c r="K794" s="573" t="s">
        <v>219</v>
      </c>
      <c r="L794" s="519" t="s">
        <v>220</v>
      </c>
      <c r="M794" s="573" t="s">
        <v>221</v>
      </c>
      <c r="N794" s="573" t="s">
        <v>222</v>
      </c>
      <c r="O794" s="519" t="s">
        <v>221</v>
      </c>
      <c r="P794" s="519" t="s">
        <v>7181</v>
      </c>
      <c r="Q794" s="574">
        <v>3</v>
      </c>
      <c r="R794" s="574">
        <v>2</v>
      </c>
      <c r="S794" s="612">
        <v>6</v>
      </c>
      <c r="T794" s="613">
        <v>0</v>
      </c>
      <c r="U794" s="523"/>
      <c r="V794" s="614">
        <v>0</v>
      </c>
      <c r="W794" s="523"/>
      <c r="X794" s="614">
        <v>1</v>
      </c>
      <c r="Y794" s="524"/>
      <c r="Z794" s="524"/>
      <c r="AA794" s="524"/>
      <c r="AB794" s="519" t="s">
        <v>1509</v>
      </c>
      <c r="AC794" s="519" t="s">
        <v>8437</v>
      </c>
      <c r="AD794" s="608">
        <v>1025003749352</v>
      </c>
      <c r="AE794" s="573" t="s">
        <v>5476</v>
      </c>
      <c r="AF794" s="519" t="s">
        <v>10351</v>
      </c>
      <c r="AG794" s="610" t="s">
        <v>10352</v>
      </c>
      <c r="AH794" s="573" t="s">
        <v>5476</v>
      </c>
      <c r="AI794" s="519" t="s">
        <v>8437</v>
      </c>
      <c r="AJ794" s="526">
        <v>1025003749352</v>
      </c>
      <c r="AK794" s="608" t="s">
        <v>1509</v>
      </c>
      <c r="AL794" s="520">
        <v>0.76</v>
      </c>
      <c r="AM794" s="520">
        <v>70</v>
      </c>
      <c r="AN794" s="520">
        <v>7.4958904109589039E-2</v>
      </c>
      <c r="AO794" s="520">
        <v>0</v>
      </c>
      <c r="AP794" s="528">
        <v>7.4958904109589039E-2</v>
      </c>
      <c r="AQ794" s="520">
        <v>7.4958904109589039E-2</v>
      </c>
      <c r="AR794" s="520">
        <v>0</v>
      </c>
      <c r="AS794" s="520">
        <v>7.4958904109589039E-2</v>
      </c>
      <c r="AT794" s="520">
        <v>2.2487671232876711</v>
      </c>
      <c r="AU794" s="529" t="s">
        <v>231</v>
      </c>
      <c r="AV794" s="530" t="s">
        <v>431</v>
      </c>
      <c r="AW794" s="519" t="s">
        <v>325</v>
      </c>
      <c r="AX794" s="519" t="s">
        <v>1509</v>
      </c>
      <c r="AY794" s="531" t="s">
        <v>10353</v>
      </c>
      <c r="AZ794" s="519" t="s">
        <v>234</v>
      </c>
      <c r="BB794" s="533"/>
    </row>
    <row r="795" spans="1:54" s="166" customFormat="1" ht="15" customHeight="1" x14ac:dyDescent="0.25">
      <c r="A795" s="182">
        <v>1290</v>
      </c>
      <c r="B795" s="555"/>
      <c r="C795" s="581"/>
      <c r="D795" s="700" t="s">
        <v>17139</v>
      </c>
      <c r="E795" s="166" t="s">
        <v>55</v>
      </c>
      <c r="F795" s="166" t="s">
        <v>1509</v>
      </c>
      <c r="G795" s="517" t="s">
        <v>10354</v>
      </c>
      <c r="H795" s="198" t="s">
        <v>10355</v>
      </c>
      <c r="I795" s="198" t="s">
        <v>10356</v>
      </c>
      <c r="K795" s="198" t="s">
        <v>219</v>
      </c>
      <c r="L795" s="166" t="s">
        <v>316</v>
      </c>
      <c r="M795" s="198" t="s">
        <v>221</v>
      </c>
      <c r="N795" s="198" t="s">
        <v>222</v>
      </c>
      <c r="O795" s="198" t="s">
        <v>317</v>
      </c>
      <c r="P795" s="198">
        <v>0</v>
      </c>
      <c r="Q795" s="199">
        <v>8</v>
      </c>
      <c r="R795" s="199">
        <v>2</v>
      </c>
      <c r="S795" s="221">
        <v>16</v>
      </c>
      <c r="T795" s="345">
        <v>4</v>
      </c>
      <c r="U795" s="340"/>
      <c r="V795" s="346">
        <v>0</v>
      </c>
      <c r="W795" s="340"/>
      <c r="X795" s="346">
        <v>0</v>
      </c>
      <c r="Y795" s="183"/>
      <c r="Z795" s="183"/>
      <c r="AA795" s="183"/>
      <c r="AB795" s="166" t="s">
        <v>1509</v>
      </c>
      <c r="AC795" s="166" t="s">
        <v>10357</v>
      </c>
      <c r="AD795" s="203">
        <v>1095030000339</v>
      </c>
      <c r="AE795" s="198" t="s">
        <v>5476</v>
      </c>
      <c r="AF795" s="166" t="s">
        <v>10358</v>
      </c>
      <c r="AG795" s="171" t="s">
        <v>10359</v>
      </c>
      <c r="AH795" s="198" t="s">
        <v>5476</v>
      </c>
      <c r="AI795" s="166" t="s">
        <v>10357</v>
      </c>
      <c r="AJ795" s="165">
        <v>1095030000339</v>
      </c>
      <c r="AK795" s="203" t="s">
        <v>1509</v>
      </c>
      <c r="AL795" s="186">
        <v>0.76</v>
      </c>
      <c r="AM795" s="186">
        <v>88</v>
      </c>
      <c r="AN795" s="186">
        <v>0.18323287671232877</v>
      </c>
      <c r="AO795" s="186">
        <v>0</v>
      </c>
      <c r="AP795" s="187">
        <v>0.18323287671232877</v>
      </c>
      <c r="AQ795" s="186">
        <v>0.18323287671232877</v>
      </c>
      <c r="AR795" s="186">
        <v>0</v>
      </c>
      <c r="AS795" s="186">
        <v>0.18323287671232877</v>
      </c>
      <c r="AT795" s="186">
        <v>5.496986301369863</v>
      </c>
      <c r="AU795" s="193" t="s">
        <v>231</v>
      </c>
      <c r="AV795" s="194"/>
      <c r="AW795" s="166" t="s">
        <v>325</v>
      </c>
      <c r="AX795" s="166" t="s">
        <v>1509</v>
      </c>
      <c r="AY795" s="256" t="s">
        <v>10360</v>
      </c>
      <c r="AZ795" s="166" t="s">
        <v>234</v>
      </c>
      <c r="BB795" s="196"/>
    </row>
    <row r="796" spans="1:54" s="166" customFormat="1" ht="15" customHeight="1" x14ac:dyDescent="0.25">
      <c r="A796" s="182">
        <v>1291</v>
      </c>
      <c r="B796" s="555"/>
      <c r="C796" s="581"/>
      <c r="D796" s="700" t="s">
        <v>17138</v>
      </c>
      <c r="E796" s="166" t="s">
        <v>55</v>
      </c>
      <c r="F796" s="166" t="s">
        <v>1509</v>
      </c>
      <c r="G796" s="194" t="s">
        <v>10361</v>
      </c>
      <c r="H796" s="198" t="s">
        <v>10362</v>
      </c>
      <c r="I796" s="198" t="s">
        <v>10363</v>
      </c>
      <c r="K796" s="198" t="s">
        <v>219</v>
      </c>
      <c r="L796" s="166" t="s">
        <v>220</v>
      </c>
      <c r="M796" s="198" t="s">
        <v>221</v>
      </c>
      <c r="N796" s="198" t="s">
        <v>222</v>
      </c>
      <c r="O796" s="198" t="s">
        <v>317</v>
      </c>
      <c r="P796" s="198">
        <v>0</v>
      </c>
      <c r="Q796" s="199">
        <v>8</v>
      </c>
      <c r="R796" s="199">
        <v>2</v>
      </c>
      <c r="S796" s="221">
        <v>16</v>
      </c>
      <c r="T796" s="345">
        <v>3</v>
      </c>
      <c r="U796" s="340"/>
      <c r="V796" s="346">
        <v>0</v>
      </c>
      <c r="W796" s="340"/>
      <c r="X796" s="346">
        <v>0</v>
      </c>
      <c r="Y796" s="183"/>
      <c r="Z796" s="183"/>
      <c r="AA796" s="183"/>
      <c r="AB796" s="166" t="s">
        <v>1509</v>
      </c>
      <c r="AC796" s="166" t="s">
        <v>8621</v>
      </c>
      <c r="AD796" s="203">
        <v>1035005916109</v>
      </c>
      <c r="AE796" s="198" t="s">
        <v>5476</v>
      </c>
      <c r="AF796" s="166" t="s">
        <v>10364</v>
      </c>
      <c r="AG796" s="171" t="s">
        <v>10365</v>
      </c>
      <c r="AH796" s="198" t="s">
        <v>5476</v>
      </c>
      <c r="AI796" s="166" t="s">
        <v>8621</v>
      </c>
      <c r="AJ796" s="165">
        <v>1035005916109</v>
      </c>
      <c r="AK796" s="203" t="s">
        <v>1509</v>
      </c>
      <c r="AL796" s="186">
        <v>0.76</v>
      </c>
      <c r="AM796" s="186">
        <v>103</v>
      </c>
      <c r="AN796" s="186">
        <v>0.16865753424657534</v>
      </c>
      <c r="AO796" s="186">
        <v>0</v>
      </c>
      <c r="AP796" s="187">
        <v>0.16865753424657534</v>
      </c>
      <c r="AQ796" s="186">
        <v>0.16865753424657534</v>
      </c>
      <c r="AR796" s="186">
        <v>0</v>
      </c>
      <c r="AS796" s="186">
        <v>0.16865753424657534</v>
      </c>
      <c r="AT796" s="186">
        <v>5.05972602739726</v>
      </c>
      <c r="AU796" s="193" t="s">
        <v>231</v>
      </c>
      <c r="AV796" s="194"/>
      <c r="AW796" s="166" t="s">
        <v>325</v>
      </c>
      <c r="AX796" s="166" t="s">
        <v>1509</v>
      </c>
      <c r="AY796" s="195" t="s">
        <v>10366</v>
      </c>
      <c r="AZ796" s="166" t="s">
        <v>234</v>
      </c>
      <c r="BB796" s="196"/>
    </row>
    <row r="797" spans="1:54" s="166" customFormat="1" ht="15" customHeight="1" x14ac:dyDescent="0.25">
      <c r="A797" s="182">
        <v>1292</v>
      </c>
      <c r="B797" s="555"/>
      <c r="C797" s="581"/>
      <c r="D797" s="700" t="s">
        <v>17138</v>
      </c>
      <c r="E797" s="166" t="s">
        <v>55</v>
      </c>
      <c r="F797" s="166" t="s">
        <v>1509</v>
      </c>
      <c r="G797" s="194" t="s">
        <v>10367</v>
      </c>
      <c r="H797" s="198" t="s">
        <v>10368</v>
      </c>
      <c r="I797" s="198" t="s">
        <v>10369</v>
      </c>
      <c r="K797" s="198" t="s">
        <v>219</v>
      </c>
      <c r="L797" s="166" t="s">
        <v>220</v>
      </c>
      <c r="M797" s="198" t="s">
        <v>221</v>
      </c>
      <c r="N797" s="198" t="s">
        <v>222</v>
      </c>
      <c r="O797" s="198" t="s">
        <v>317</v>
      </c>
      <c r="P797" s="198">
        <v>0</v>
      </c>
      <c r="Q797" s="199">
        <v>8</v>
      </c>
      <c r="R797" s="199">
        <v>2</v>
      </c>
      <c r="S797" s="221">
        <v>16</v>
      </c>
      <c r="T797" s="345">
        <v>2</v>
      </c>
      <c r="U797" s="340"/>
      <c r="V797" s="346">
        <v>0</v>
      </c>
      <c r="W797" s="340"/>
      <c r="X797" s="346">
        <v>0</v>
      </c>
      <c r="Y797" s="183"/>
      <c r="Z797" s="183"/>
      <c r="AA797" s="183"/>
      <c r="AB797" s="166" t="s">
        <v>1509</v>
      </c>
      <c r="AC797" s="166" t="s">
        <v>10370</v>
      </c>
      <c r="AD797" s="203">
        <v>1025003756909</v>
      </c>
      <c r="AE797" s="198" t="s">
        <v>5476</v>
      </c>
      <c r="AF797" s="166" t="s">
        <v>10371</v>
      </c>
      <c r="AG797" s="171" t="s">
        <v>10372</v>
      </c>
      <c r="AH797" s="198" t="s">
        <v>5476</v>
      </c>
      <c r="AI797" s="166" t="s">
        <v>10370</v>
      </c>
      <c r="AJ797" s="165">
        <v>1025003756909</v>
      </c>
      <c r="AK797" s="203" t="s">
        <v>1509</v>
      </c>
      <c r="AL797" s="186">
        <v>0.76</v>
      </c>
      <c r="AM797" s="186">
        <v>43</v>
      </c>
      <c r="AN797" s="186">
        <v>8.9534246575342466E-2</v>
      </c>
      <c r="AO797" s="186">
        <v>0</v>
      </c>
      <c r="AP797" s="187">
        <v>8.9534246575342466E-2</v>
      </c>
      <c r="AQ797" s="186">
        <v>8.9534246575342466E-2</v>
      </c>
      <c r="AR797" s="186">
        <v>0</v>
      </c>
      <c r="AS797" s="186">
        <v>8.9534246575342466E-2</v>
      </c>
      <c r="AT797" s="186">
        <v>2.6860273972602742</v>
      </c>
      <c r="AU797" s="193" t="s">
        <v>231</v>
      </c>
      <c r="AV797" s="194"/>
      <c r="AW797" s="166" t="s">
        <v>325</v>
      </c>
      <c r="AX797" s="166" t="s">
        <v>1509</v>
      </c>
      <c r="AY797" s="195" t="s">
        <v>10373</v>
      </c>
      <c r="AZ797" s="166" t="s">
        <v>234</v>
      </c>
      <c r="BB797" s="196"/>
    </row>
    <row r="798" spans="1:54" s="166" customFormat="1" ht="15" customHeight="1" x14ac:dyDescent="0.25">
      <c r="A798" s="182">
        <v>1293</v>
      </c>
      <c r="B798" s="555"/>
      <c r="C798" s="581"/>
      <c r="D798" s="700" t="s">
        <v>17138</v>
      </c>
      <c r="E798" s="166" t="s">
        <v>55</v>
      </c>
      <c r="F798" s="166" t="s">
        <v>1509</v>
      </c>
      <c r="G798" s="194" t="s">
        <v>10374</v>
      </c>
      <c r="H798" s="198" t="s">
        <v>10375</v>
      </c>
      <c r="I798" s="198" t="s">
        <v>10376</v>
      </c>
      <c r="K798" s="198" t="s">
        <v>219</v>
      </c>
      <c r="L798" s="166" t="s">
        <v>10377</v>
      </c>
      <c r="M798" s="198" t="s">
        <v>221</v>
      </c>
      <c r="N798" s="198" t="s">
        <v>222</v>
      </c>
      <c r="O798" s="198" t="s">
        <v>317</v>
      </c>
      <c r="P798" s="198">
        <v>0</v>
      </c>
      <c r="Q798" s="199">
        <v>5.4</v>
      </c>
      <c r="R798" s="199">
        <v>1.7</v>
      </c>
      <c r="S798" s="221">
        <v>9.18</v>
      </c>
      <c r="T798" s="345">
        <v>2</v>
      </c>
      <c r="U798" s="340"/>
      <c r="V798" s="346">
        <v>0</v>
      </c>
      <c r="W798" s="340"/>
      <c r="X798" s="346">
        <v>0</v>
      </c>
      <c r="Y798" s="183"/>
      <c r="Z798" s="183"/>
      <c r="AA798" s="183"/>
      <c r="AB798" s="166" t="s">
        <v>1509</v>
      </c>
      <c r="AC798" s="166" t="s">
        <v>10378</v>
      </c>
      <c r="AD798" s="203">
        <v>1035005907420</v>
      </c>
      <c r="AE798" s="198" t="s">
        <v>5476</v>
      </c>
      <c r="AF798" s="166" t="s">
        <v>10379</v>
      </c>
      <c r="AG798" s="166" t="s">
        <v>230</v>
      </c>
      <c r="AH798" s="198" t="s">
        <v>5476</v>
      </c>
      <c r="AI798" s="166" t="s">
        <v>10378</v>
      </c>
      <c r="AJ798" s="165">
        <v>1035005907420</v>
      </c>
      <c r="AK798" s="203" t="s">
        <v>1509</v>
      </c>
      <c r="AL798" s="186">
        <v>0.76</v>
      </c>
      <c r="AM798" s="186">
        <v>38</v>
      </c>
      <c r="AN798" s="186">
        <v>7.9123287671232875E-2</v>
      </c>
      <c r="AO798" s="186">
        <v>0</v>
      </c>
      <c r="AP798" s="187">
        <v>7.9123287671232875E-2</v>
      </c>
      <c r="AQ798" s="186">
        <v>7.9123287671232875E-2</v>
      </c>
      <c r="AR798" s="186">
        <v>0</v>
      </c>
      <c r="AS798" s="186">
        <v>7.9123287671232875E-2</v>
      </c>
      <c r="AT798" s="186">
        <v>2.3736986301369862</v>
      </c>
      <c r="AU798" s="193" t="s">
        <v>231</v>
      </c>
      <c r="AV798" s="194"/>
      <c r="AW798" s="166" t="s">
        <v>325</v>
      </c>
      <c r="AX798" s="166" t="s">
        <v>1509</v>
      </c>
      <c r="AY798" s="195" t="s">
        <v>10380</v>
      </c>
      <c r="AZ798" s="166" t="s">
        <v>234</v>
      </c>
      <c r="BB798" s="196"/>
    </row>
    <row r="799" spans="1:54" s="166" customFormat="1" ht="15" customHeight="1" x14ac:dyDescent="0.25">
      <c r="A799" s="182">
        <v>1294</v>
      </c>
      <c r="B799" s="555"/>
      <c r="C799" s="581"/>
      <c r="D799" s="700" t="s">
        <v>17140</v>
      </c>
      <c r="E799" s="166" t="s">
        <v>55</v>
      </c>
      <c r="F799" s="166" t="s">
        <v>1509</v>
      </c>
      <c r="G799" s="194" t="s">
        <v>10381</v>
      </c>
      <c r="H799" s="198" t="s">
        <v>10382</v>
      </c>
      <c r="I799" s="198" t="s">
        <v>10383</v>
      </c>
      <c r="K799" s="198" t="s">
        <v>219</v>
      </c>
      <c r="L799" s="166" t="s">
        <v>220</v>
      </c>
      <c r="M799" s="198" t="s">
        <v>221</v>
      </c>
      <c r="N799" s="198" t="s">
        <v>222</v>
      </c>
      <c r="O799" s="198" t="s">
        <v>317</v>
      </c>
      <c r="P799" s="198">
        <v>0</v>
      </c>
      <c r="Q799" s="199">
        <v>3</v>
      </c>
      <c r="R799" s="199">
        <v>4</v>
      </c>
      <c r="S799" s="221">
        <v>12</v>
      </c>
      <c r="T799" s="345">
        <v>4</v>
      </c>
      <c r="U799" s="340"/>
      <c r="V799" s="346">
        <v>0</v>
      </c>
      <c r="W799" s="340"/>
      <c r="X799" s="346">
        <v>0</v>
      </c>
      <c r="Y799" s="183"/>
      <c r="Z799" s="183"/>
      <c r="AA799" s="183"/>
      <c r="AB799" s="166" t="s">
        <v>1509</v>
      </c>
      <c r="AC799" s="166" t="s">
        <v>10384</v>
      </c>
      <c r="AD799" s="203">
        <v>1025003751464</v>
      </c>
      <c r="AE799" s="198" t="s">
        <v>5476</v>
      </c>
      <c r="AF799" s="166" t="s">
        <v>10385</v>
      </c>
      <c r="AG799" s="171" t="s">
        <v>10386</v>
      </c>
      <c r="AH799" s="198" t="s">
        <v>5476</v>
      </c>
      <c r="AI799" s="166" t="s">
        <v>10384</v>
      </c>
      <c r="AJ799" s="165">
        <v>1025003751464</v>
      </c>
      <c r="AK799" s="203" t="s">
        <v>1509</v>
      </c>
      <c r="AL799" s="186">
        <v>0.76</v>
      </c>
      <c r="AM799" s="186">
        <v>106</v>
      </c>
      <c r="AN799" s="186">
        <v>0.22071232876712329</v>
      </c>
      <c r="AO799" s="186">
        <v>0</v>
      </c>
      <c r="AP799" s="187">
        <v>0.22071232876712329</v>
      </c>
      <c r="AQ799" s="186">
        <v>0.22071232876712329</v>
      </c>
      <c r="AR799" s="186">
        <v>0</v>
      </c>
      <c r="AS799" s="186">
        <v>0.22071232876712329</v>
      </c>
      <c r="AT799" s="186">
        <v>6.6213698630136992</v>
      </c>
      <c r="AU799" s="193" t="s">
        <v>231</v>
      </c>
      <c r="AV799" s="194"/>
      <c r="AW799" s="166" t="s">
        <v>325</v>
      </c>
      <c r="AX799" s="166" t="s">
        <v>1509</v>
      </c>
      <c r="AY799" s="195" t="s">
        <v>10387</v>
      </c>
      <c r="AZ799" s="166" t="s">
        <v>234</v>
      </c>
      <c r="BB799" s="196"/>
    </row>
    <row r="800" spans="1:54" s="166" customFormat="1" ht="15" customHeight="1" x14ac:dyDescent="0.25">
      <c r="A800" s="182">
        <v>1295</v>
      </c>
      <c r="B800" s="555"/>
      <c r="C800" s="581"/>
      <c r="D800" s="700" t="s">
        <v>17138</v>
      </c>
      <c r="E800" s="166" t="s">
        <v>55</v>
      </c>
      <c r="F800" s="166" t="s">
        <v>1509</v>
      </c>
      <c r="G800" s="194" t="s">
        <v>10388</v>
      </c>
      <c r="H800" s="198" t="s">
        <v>10389</v>
      </c>
      <c r="I800" s="198" t="s">
        <v>10390</v>
      </c>
      <c r="K800" s="198" t="s">
        <v>219</v>
      </c>
      <c r="L800" s="166" t="s">
        <v>220</v>
      </c>
      <c r="M800" s="198" t="s">
        <v>221</v>
      </c>
      <c r="N800" s="198" t="s">
        <v>222</v>
      </c>
      <c r="O800" s="198" t="s">
        <v>317</v>
      </c>
      <c r="P800" s="198">
        <v>0</v>
      </c>
      <c r="Q800" s="199">
        <v>3</v>
      </c>
      <c r="R800" s="199">
        <v>2</v>
      </c>
      <c r="S800" s="221">
        <v>6</v>
      </c>
      <c r="T800" s="345">
        <v>1</v>
      </c>
      <c r="U800" s="340"/>
      <c r="V800" s="346">
        <v>0</v>
      </c>
      <c r="W800" s="340"/>
      <c r="X800" s="346">
        <v>0</v>
      </c>
      <c r="Y800" s="183"/>
      <c r="Z800" s="183"/>
      <c r="AA800" s="183"/>
      <c r="AB800" s="166" t="s">
        <v>10391</v>
      </c>
      <c r="AC800" s="166" t="s">
        <v>10392</v>
      </c>
      <c r="AD800" s="203">
        <v>1035005910180</v>
      </c>
      <c r="AE800" s="166" t="s">
        <v>10393</v>
      </c>
      <c r="AF800" s="166" t="s">
        <v>10394</v>
      </c>
      <c r="AG800" s="171" t="s">
        <v>10395</v>
      </c>
      <c r="AH800" s="166" t="s">
        <v>10393</v>
      </c>
      <c r="AI800" s="166" t="s">
        <v>10392</v>
      </c>
      <c r="AJ800" s="165">
        <v>1035005910180</v>
      </c>
      <c r="AK800" s="203" t="s">
        <v>1509</v>
      </c>
      <c r="AL800" s="186">
        <v>0.76</v>
      </c>
      <c r="AM800" s="186">
        <v>52</v>
      </c>
      <c r="AN800" s="186">
        <v>8.0233333333333337E-2</v>
      </c>
      <c r="AO800" s="186">
        <v>0</v>
      </c>
      <c r="AP800" s="187">
        <v>8.0233333333333337E-2</v>
      </c>
      <c r="AQ800" s="186">
        <v>8.0233333333333337E-2</v>
      </c>
      <c r="AR800" s="186">
        <v>0</v>
      </c>
      <c r="AS800" s="186">
        <v>8.0233333333333337E-2</v>
      </c>
      <c r="AT800" s="186">
        <v>2.407</v>
      </c>
      <c r="AU800" s="193" t="s">
        <v>231</v>
      </c>
      <c r="AV800" s="194"/>
      <c r="AW800" s="166" t="s">
        <v>325</v>
      </c>
      <c r="AX800" s="166" t="s">
        <v>1509</v>
      </c>
      <c r="AY800" s="195" t="s">
        <v>10396</v>
      </c>
      <c r="AZ800" s="166" t="s">
        <v>234</v>
      </c>
      <c r="BB800" s="196"/>
    </row>
    <row r="801" spans="1:54" s="166" customFormat="1" ht="15" customHeight="1" x14ac:dyDescent="0.25">
      <c r="A801" s="182">
        <v>1296</v>
      </c>
      <c r="B801" s="555"/>
      <c r="C801" s="581"/>
      <c r="D801" s="700" t="s">
        <v>17138</v>
      </c>
      <c r="E801" s="166" t="s">
        <v>55</v>
      </c>
      <c r="F801" s="166" t="s">
        <v>1509</v>
      </c>
      <c r="G801" s="194" t="s">
        <v>16769</v>
      </c>
      <c r="H801" s="198" t="s">
        <v>10459</v>
      </c>
      <c r="I801" s="198" t="s">
        <v>10460</v>
      </c>
      <c r="K801" s="198" t="s">
        <v>219</v>
      </c>
      <c r="L801" s="166" t="s">
        <v>220</v>
      </c>
      <c r="M801" s="198" t="s">
        <v>221</v>
      </c>
      <c r="N801" s="198" t="s">
        <v>222</v>
      </c>
      <c r="O801" s="198" t="s">
        <v>317</v>
      </c>
      <c r="P801" s="198">
        <v>0</v>
      </c>
      <c r="Q801" s="199">
        <v>3</v>
      </c>
      <c r="R801" s="199">
        <v>5</v>
      </c>
      <c r="S801" s="221">
        <v>15</v>
      </c>
      <c r="T801" s="345">
        <v>2</v>
      </c>
      <c r="U801" s="340"/>
      <c r="V801" s="346">
        <v>0</v>
      </c>
      <c r="W801" s="340"/>
      <c r="X801" s="346">
        <v>0</v>
      </c>
      <c r="Y801" s="183"/>
      <c r="Z801" s="183"/>
      <c r="AA801" s="183"/>
      <c r="AB801" s="166" t="s">
        <v>1509</v>
      </c>
      <c r="AC801" s="166" t="s">
        <v>16771</v>
      </c>
      <c r="AD801" s="203">
        <v>1035005908871</v>
      </c>
      <c r="AE801" s="166" t="s">
        <v>10393</v>
      </c>
      <c r="AF801" s="166" t="s">
        <v>10399</v>
      </c>
      <c r="AG801" s="166" t="s">
        <v>230</v>
      </c>
      <c r="AH801" s="166" t="s">
        <v>10393</v>
      </c>
      <c r="AI801" s="166" t="s">
        <v>10398</v>
      </c>
      <c r="AJ801" s="165">
        <v>1035005918199</v>
      </c>
      <c r="AK801" s="203" t="s">
        <v>1509</v>
      </c>
      <c r="AL801" s="186">
        <v>0.76</v>
      </c>
      <c r="AM801" s="186">
        <v>79</v>
      </c>
      <c r="AN801" s="186">
        <v>0.16449315068493151</v>
      </c>
      <c r="AO801" s="186">
        <v>0</v>
      </c>
      <c r="AP801" s="187">
        <v>0.16449315068493151</v>
      </c>
      <c r="AQ801" s="186">
        <v>0.16449315068493151</v>
      </c>
      <c r="AR801" s="186">
        <v>0</v>
      </c>
      <c r="AS801" s="186">
        <v>0.16449315068493151</v>
      </c>
      <c r="AT801" s="186">
        <v>4.9347945205479453</v>
      </c>
      <c r="AU801" s="193" t="s">
        <v>231</v>
      </c>
      <c r="AV801" s="194"/>
      <c r="AW801" s="166" t="s">
        <v>325</v>
      </c>
      <c r="AX801" s="166" t="s">
        <v>1509</v>
      </c>
      <c r="AY801" s="195" t="s">
        <v>10400</v>
      </c>
      <c r="AZ801" s="166" t="s">
        <v>234</v>
      </c>
      <c r="BB801" s="196"/>
    </row>
    <row r="802" spans="1:54" s="166" customFormat="1" ht="15" customHeight="1" x14ac:dyDescent="0.25">
      <c r="A802" s="182">
        <v>1297</v>
      </c>
      <c r="B802" s="555"/>
      <c r="C802" s="581"/>
      <c r="D802" s="700" t="s">
        <v>17138</v>
      </c>
      <c r="E802" s="166" t="s">
        <v>55</v>
      </c>
      <c r="F802" s="166" t="s">
        <v>1509</v>
      </c>
      <c r="G802" s="194" t="s">
        <v>16770</v>
      </c>
      <c r="H802" s="198" t="s">
        <v>10401</v>
      </c>
      <c r="I802" s="198" t="s">
        <v>10402</v>
      </c>
      <c r="K802" s="198" t="s">
        <v>219</v>
      </c>
      <c r="L802" s="166" t="s">
        <v>220</v>
      </c>
      <c r="M802" s="198" t="s">
        <v>221</v>
      </c>
      <c r="N802" s="198" t="s">
        <v>222</v>
      </c>
      <c r="O802" s="198" t="s">
        <v>317</v>
      </c>
      <c r="P802" s="198">
        <v>0</v>
      </c>
      <c r="Q802" s="199">
        <v>3</v>
      </c>
      <c r="R802" s="199">
        <v>2</v>
      </c>
      <c r="S802" s="221">
        <v>6</v>
      </c>
      <c r="T802" s="345">
        <v>1</v>
      </c>
      <c r="U802" s="340"/>
      <c r="V802" s="346">
        <v>0</v>
      </c>
      <c r="W802" s="340"/>
      <c r="X802" s="346">
        <v>0</v>
      </c>
      <c r="Y802" s="183"/>
      <c r="Z802" s="183"/>
      <c r="AA802" s="183"/>
      <c r="AB802" s="166" t="s">
        <v>1509</v>
      </c>
      <c r="AC802" s="166" t="s">
        <v>789</v>
      </c>
      <c r="AD802" s="203">
        <v>1035005902282</v>
      </c>
      <c r="AE802" s="166" t="s">
        <v>10393</v>
      </c>
      <c r="AF802" s="166" t="s">
        <v>10403</v>
      </c>
      <c r="AG802" s="166" t="s">
        <v>230</v>
      </c>
      <c r="AH802" s="166" t="s">
        <v>10393</v>
      </c>
      <c r="AI802" s="166" t="s">
        <v>789</v>
      </c>
      <c r="AJ802" s="165">
        <v>1055005619173</v>
      </c>
      <c r="AK802" s="203" t="s">
        <v>1509</v>
      </c>
      <c r="AL802" s="186">
        <v>0.76</v>
      </c>
      <c r="AM802" s="186">
        <v>100</v>
      </c>
      <c r="AN802" s="186">
        <v>9.3698630136986302E-2</v>
      </c>
      <c r="AO802" s="186">
        <v>0</v>
      </c>
      <c r="AP802" s="187">
        <v>9.3698630136986302E-2</v>
      </c>
      <c r="AQ802" s="186">
        <v>9.3698630136986302E-2</v>
      </c>
      <c r="AR802" s="186">
        <v>0</v>
      </c>
      <c r="AS802" s="186">
        <v>9.3698630136986302E-2</v>
      </c>
      <c r="AT802" s="186">
        <v>2.8109589041095893</v>
      </c>
      <c r="AU802" s="193" t="s">
        <v>231</v>
      </c>
      <c r="AV802" s="194"/>
      <c r="AW802" s="166" t="s">
        <v>325</v>
      </c>
      <c r="AX802" s="166" t="s">
        <v>1509</v>
      </c>
      <c r="AY802" s="231" t="s">
        <v>8637</v>
      </c>
      <c r="AZ802" s="166" t="s">
        <v>234</v>
      </c>
      <c r="BB802" s="196"/>
    </row>
    <row r="803" spans="1:54" s="166" customFormat="1" ht="15" customHeight="1" x14ac:dyDescent="0.25">
      <c r="A803" s="182">
        <v>1298</v>
      </c>
      <c r="B803" s="555"/>
      <c r="C803" s="581"/>
      <c r="D803" s="700" t="s">
        <v>17138</v>
      </c>
      <c r="E803" s="166" t="s">
        <v>55</v>
      </c>
      <c r="F803" s="166" t="s">
        <v>1509</v>
      </c>
      <c r="G803" s="194" t="s">
        <v>10404</v>
      </c>
      <c r="H803" s="198" t="s">
        <v>10405</v>
      </c>
      <c r="I803" s="198" t="s">
        <v>10406</v>
      </c>
      <c r="K803" s="198" t="s">
        <v>219</v>
      </c>
      <c r="L803" s="166" t="s">
        <v>220</v>
      </c>
      <c r="M803" s="198" t="s">
        <v>317</v>
      </c>
      <c r="N803" s="198">
        <v>0</v>
      </c>
      <c r="O803" s="198" t="s">
        <v>317</v>
      </c>
      <c r="P803" s="198">
        <v>0</v>
      </c>
      <c r="Q803" s="199">
        <v>2</v>
      </c>
      <c r="R803" s="199">
        <v>1.5</v>
      </c>
      <c r="S803" s="221">
        <v>3</v>
      </c>
      <c r="T803" s="345">
        <v>1</v>
      </c>
      <c r="U803" s="340"/>
      <c r="V803" s="346">
        <v>0</v>
      </c>
      <c r="W803" s="340"/>
      <c r="X803" s="346">
        <v>0</v>
      </c>
      <c r="Y803" s="183"/>
      <c r="Z803" s="183"/>
      <c r="AA803" s="183"/>
      <c r="AB803" s="166" t="s">
        <v>1509</v>
      </c>
      <c r="AC803" s="166" t="s">
        <v>10407</v>
      </c>
      <c r="AD803" s="203">
        <v>1035005910895</v>
      </c>
      <c r="AE803" s="166" t="s">
        <v>10393</v>
      </c>
      <c r="AF803" s="166" t="s">
        <v>10408</v>
      </c>
      <c r="AG803" s="166" t="s">
        <v>230</v>
      </c>
      <c r="AH803" s="166" t="s">
        <v>10393</v>
      </c>
      <c r="AI803" s="166" t="s">
        <v>10407</v>
      </c>
      <c r="AJ803" s="165">
        <v>1035005910895</v>
      </c>
      <c r="AK803" s="203" t="s">
        <v>1509</v>
      </c>
      <c r="AL803" s="186">
        <v>0.76</v>
      </c>
      <c r="AM803" s="186">
        <v>98</v>
      </c>
      <c r="AN803" s="186">
        <v>0.20405479452054795</v>
      </c>
      <c r="AO803" s="186">
        <v>0</v>
      </c>
      <c r="AP803" s="187">
        <v>0.20405479452054795</v>
      </c>
      <c r="AQ803" s="186">
        <v>0.20405479452054795</v>
      </c>
      <c r="AR803" s="186">
        <v>0</v>
      </c>
      <c r="AS803" s="186">
        <v>0.20405479452054795</v>
      </c>
      <c r="AT803" s="186">
        <v>6.1216438356164389</v>
      </c>
      <c r="AU803" s="193" t="s">
        <v>231</v>
      </c>
      <c r="AV803" s="194"/>
      <c r="AW803" s="166" t="s">
        <v>325</v>
      </c>
      <c r="AX803" s="166" t="s">
        <v>1509</v>
      </c>
      <c r="AY803" s="195" t="s">
        <v>10409</v>
      </c>
      <c r="AZ803" s="166" t="s">
        <v>234</v>
      </c>
      <c r="BB803" s="196"/>
    </row>
    <row r="804" spans="1:54" s="166" customFormat="1" ht="15" customHeight="1" x14ac:dyDescent="0.25">
      <c r="A804" s="182">
        <v>1299</v>
      </c>
      <c r="B804" s="555"/>
      <c r="C804" s="581"/>
      <c r="D804" s="700" t="s">
        <v>17138</v>
      </c>
      <c r="E804" s="166" t="s">
        <v>55</v>
      </c>
      <c r="F804" s="166" t="s">
        <v>1509</v>
      </c>
      <c r="G804" s="194" t="s">
        <v>10410</v>
      </c>
      <c r="H804" s="198" t="s">
        <v>10411</v>
      </c>
      <c r="I804" s="198" t="s">
        <v>10412</v>
      </c>
      <c r="K804" s="198" t="s">
        <v>219</v>
      </c>
      <c r="L804" s="166" t="s">
        <v>220</v>
      </c>
      <c r="M804" s="198" t="s">
        <v>221</v>
      </c>
      <c r="N804" s="198" t="s">
        <v>222</v>
      </c>
      <c r="O804" s="198" t="s">
        <v>317</v>
      </c>
      <c r="P804" s="198">
        <v>0</v>
      </c>
      <c r="Q804" s="199">
        <v>6</v>
      </c>
      <c r="R804" s="199">
        <v>2</v>
      </c>
      <c r="S804" s="221">
        <v>12</v>
      </c>
      <c r="T804" s="345">
        <v>1</v>
      </c>
      <c r="U804" s="340"/>
      <c r="V804" s="346">
        <v>0</v>
      </c>
      <c r="W804" s="340"/>
      <c r="X804" s="346">
        <v>0</v>
      </c>
      <c r="Y804" s="183"/>
      <c r="Z804" s="183"/>
      <c r="AA804" s="183"/>
      <c r="AB804" s="166" t="s">
        <v>1509</v>
      </c>
      <c r="AC804" s="166" t="s">
        <v>10413</v>
      </c>
      <c r="AD804" s="203">
        <v>1035005910895</v>
      </c>
      <c r="AE804" s="166" t="s">
        <v>10414</v>
      </c>
      <c r="AF804" s="166" t="s">
        <v>10415</v>
      </c>
      <c r="AG804" s="171" t="s">
        <v>10416</v>
      </c>
      <c r="AH804" s="166" t="s">
        <v>10393</v>
      </c>
      <c r="AI804" s="166" t="s">
        <v>10413</v>
      </c>
      <c r="AJ804" s="165">
        <v>1035005910895</v>
      </c>
      <c r="AK804" s="203" t="s">
        <v>1509</v>
      </c>
      <c r="AL804" s="186">
        <v>0.76</v>
      </c>
      <c r="AM804" s="186">
        <v>96</v>
      </c>
      <c r="AN804" s="186">
        <v>0.19989041095890414</v>
      </c>
      <c r="AO804" s="186">
        <v>0</v>
      </c>
      <c r="AP804" s="187">
        <v>0.19989041095890414</v>
      </c>
      <c r="AQ804" s="186">
        <v>0.19989041095890414</v>
      </c>
      <c r="AR804" s="186">
        <v>0</v>
      </c>
      <c r="AS804" s="186">
        <v>0.19989041095890414</v>
      </c>
      <c r="AT804" s="186">
        <v>5.9967123287671242</v>
      </c>
      <c r="AU804" s="193" t="s">
        <v>231</v>
      </c>
      <c r="AV804" s="194"/>
      <c r="AW804" s="166" t="s">
        <v>325</v>
      </c>
      <c r="AX804" s="166" t="s">
        <v>1509</v>
      </c>
      <c r="AY804" s="195" t="s">
        <v>10417</v>
      </c>
      <c r="AZ804" s="166" t="s">
        <v>234</v>
      </c>
      <c r="BB804" s="196"/>
    </row>
    <row r="805" spans="1:54" s="166" customFormat="1" ht="15" customHeight="1" x14ac:dyDescent="0.25">
      <c r="A805" s="182">
        <v>1300</v>
      </c>
      <c r="B805" s="555"/>
      <c r="C805" s="581"/>
      <c r="D805" s="700" t="s">
        <v>17138</v>
      </c>
      <c r="E805" s="166" t="s">
        <v>55</v>
      </c>
      <c r="F805" s="166" t="s">
        <v>1509</v>
      </c>
      <c r="G805" s="194" t="s">
        <v>10418</v>
      </c>
      <c r="H805" s="198" t="s">
        <v>10419</v>
      </c>
      <c r="I805" s="198" t="s">
        <v>10420</v>
      </c>
      <c r="K805" s="198" t="s">
        <v>219</v>
      </c>
      <c r="L805" s="166" t="s">
        <v>220</v>
      </c>
      <c r="M805" s="198" t="s">
        <v>221</v>
      </c>
      <c r="N805" s="198" t="s">
        <v>222</v>
      </c>
      <c r="O805" s="198" t="s">
        <v>317</v>
      </c>
      <c r="P805" s="198">
        <v>0</v>
      </c>
      <c r="Q805" s="199">
        <v>2</v>
      </c>
      <c r="R805" s="199">
        <v>2</v>
      </c>
      <c r="S805" s="221">
        <v>4</v>
      </c>
      <c r="T805" s="345">
        <v>0</v>
      </c>
      <c r="U805" s="340"/>
      <c r="V805" s="346">
        <v>0</v>
      </c>
      <c r="W805" s="340"/>
      <c r="X805" s="346">
        <v>1</v>
      </c>
      <c r="Y805" s="183"/>
      <c r="Z805" s="183"/>
      <c r="AA805" s="183"/>
      <c r="AB805" s="166" t="s">
        <v>1509</v>
      </c>
      <c r="AC805" s="166" t="s">
        <v>8180</v>
      </c>
      <c r="AD805" s="203">
        <v>1035005918200</v>
      </c>
      <c r="AE805" s="166" t="s">
        <v>10393</v>
      </c>
      <c r="AG805" s="166" t="s">
        <v>230</v>
      </c>
      <c r="AH805" s="166" t="s">
        <v>10393</v>
      </c>
      <c r="AI805" s="166" t="s">
        <v>8180</v>
      </c>
      <c r="AJ805" s="165">
        <v>1035005918200</v>
      </c>
      <c r="AK805" s="203" t="s">
        <v>1509</v>
      </c>
      <c r="AL805" s="186">
        <v>0.76</v>
      </c>
      <c r="AM805" s="186">
        <v>100</v>
      </c>
      <c r="AN805" s="186">
        <v>0.13950684931506849</v>
      </c>
      <c r="AO805" s="186">
        <v>0</v>
      </c>
      <c r="AP805" s="187">
        <v>0.13950684931506849</v>
      </c>
      <c r="AQ805" s="186">
        <v>0.13950684931506849</v>
      </c>
      <c r="AR805" s="186">
        <v>0</v>
      </c>
      <c r="AS805" s="186">
        <v>0.13950684931506849</v>
      </c>
      <c r="AT805" s="186">
        <v>4.1852054794520548</v>
      </c>
      <c r="AU805" s="193" t="s">
        <v>231</v>
      </c>
      <c r="AV805" s="194"/>
      <c r="AW805" s="166" t="s">
        <v>325</v>
      </c>
      <c r="AX805" s="166" t="s">
        <v>1509</v>
      </c>
      <c r="AY805" s="195" t="s">
        <v>10421</v>
      </c>
      <c r="AZ805" s="166" t="s">
        <v>234</v>
      </c>
      <c r="BB805" s="196"/>
    </row>
    <row r="806" spans="1:54" s="166" customFormat="1" ht="15" customHeight="1" x14ac:dyDescent="0.25">
      <c r="A806" s="182">
        <v>1301</v>
      </c>
      <c r="B806" s="555"/>
      <c r="C806" s="581"/>
      <c r="D806" s="700" t="s">
        <v>17139</v>
      </c>
      <c r="E806" s="166" t="s">
        <v>55</v>
      </c>
      <c r="F806" s="166" t="s">
        <v>1509</v>
      </c>
      <c r="G806" s="194" t="s">
        <v>10422</v>
      </c>
      <c r="H806" s="198" t="s">
        <v>10423</v>
      </c>
      <c r="I806" s="198" t="s">
        <v>10424</v>
      </c>
      <c r="K806" s="198" t="s">
        <v>219</v>
      </c>
      <c r="L806" s="166" t="s">
        <v>220</v>
      </c>
      <c r="M806" s="198" t="s">
        <v>221</v>
      </c>
      <c r="N806" s="198" t="s">
        <v>222</v>
      </c>
      <c r="O806" s="198" t="s">
        <v>317</v>
      </c>
      <c r="P806" s="198">
        <v>0</v>
      </c>
      <c r="Q806" s="199">
        <v>4</v>
      </c>
      <c r="R806" s="199">
        <v>3</v>
      </c>
      <c r="S806" s="221">
        <v>12</v>
      </c>
      <c r="T806" s="345">
        <v>0</v>
      </c>
      <c r="U806" s="340"/>
      <c r="V806" s="346">
        <v>0</v>
      </c>
      <c r="W806" s="340"/>
      <c r="X806" s="346">
        <v>1</v>
      </c>
      <c r="Y806" s="183"/>
      <c r="Z806" s="183"/>
      <c r="AA806" s="183"/>
      <c r="AB806" s="166" t="s">
        <v>1509</v>
      </c>
      <c r="AC806" s="166" t="s">
        <v>8973</v>
      </c>
      <c r="AD806" s="203">
        <v>1035005906099</v>
      </c>
      <c r="AE806" s="166" t="s">
        <v>10393</v>
      </c>
      <c r="AF806" s="166" t="s">
        <v>10425</v>
      </c>
      <c r="AG806" s="171" t="s">
        <v>10426</v>
      </c>
      <c r="AH806" s="166" t="s">
        <v>10393</v>
      </c>
      <c r="AI806" s="166" t="s">
        <v>8973</v>
      </c>
      <c r="AJ806" s="165">
        <v>1035005906099</v>
      </c>
      <c r="AK806" s="203" t="s">
        <v>1509</v>
      </c>
      <c r="AL806" s="186">
        <v>0.76</v>
      </c>
      <c r="AM806" s="186">
        <v>305</v>
      </c>
      <c r="AN806" s="186">
        <v>0.37271232876712329</v>
      </c>
      <c r="AO806" s="186">
        <v>0</v>
      </c>
      <c r="AP806" s="187">
        <v>0.37271232876712329</v>
      </c>
      <c r="AQ806" s="186">
        <v>0.37271232876712329</v>
      </c>
      <c r="AR806" s="186">
        <v>0</v>
      </c>
      <c r="AS806" s="186">
        <v>0.37271232876712329</v>
      </c>
      <c r="AT806" s="186">
        <v>11.181369863013698</v>
      </c>
      <c r="AU806" s="193" t="s">
        <v>231</v>
      </c>
      <c r="AV806" s="194"/>
      <c r="AW806" s="166" t="s">
        <v>325</v>
      </c>
      <c r="AX806" s="166" t="s">
        <v>1509</v>
      </c>
      <c r="AY806" s="195" t="s">
        <v>10427</v>
      </c>
      <c r="AZ806" s="166" t="s">
        <v>234</v>
      </c>
      <c r="BB806" s="196"/>
    </row>
    <row r="807" spans="1:54" s="166" customFormat="1" ht="15" customHeight="1" x14ac:dyDescent="0.25">
      <c r="A807" s="182">
        <v>1302</v>
      </c>
      <c r="B807" s="555"/>
      <c r="C807" s="581"/>
      <c r="D807" s="700" t="s">
        <v>17139</v>
      </c>
      <c r="E807" s="166" t="s">
        <v>55</v>
      </c>
      <c r="F807" s="166" t="s">
        <v>1509</v>
      </c>
      <c r="G807" s="194" t="s">
        <v>10428</v>
      </c>
      <c r="H807" s="198" t="s">
        <v>10429</v>
      </c>
      <c r="I807" s="198" t="s">
        <v>10430</v>
      </c>
      <c r="K807" s="198" t="s">
        <v>219</v>
      </c>
      <c r="L807" s="166" t="s">
        <v>220</v>
      </c>
      <c r="M807" s="198" t="s">
        <v>221</v>
      </c>
      <c r="N807" s="198" t="s">
        <v>222</v>
      </c>
      <c r="O807" s="198" t="s">
        <v>317</v>
      </c>
      <c r="P807" s="198">
        <v>0</v>
      </c>
      <c r="Q807" s="199">
        <v>3</v>
      </c>
      <c r="R807" s="199">
        <v>2</v>
      </c>
      <c r="S807" s="221">
        <v>6</v>
      </c>
      <c r="T807" s="345">
        <v>3</v>
      </c>
      <c r="U807" s="340"/>
      <c r="V807" s="346">
        <v>0</v>
      </c>
      <c r="W807" s="340"/>
      <c r="X807" s="346">
        <v>0</v>
      </c>
      <c r="Y807" s="183"/>
      <c r="Z807" s="183"/>
      <c r="AA807" s="183"/>
      <c r="AB807" s="166" t="s">
        <v>1509</v>
      </c>
      <c r="AC807" s="166" t="s">
        <v>10431</v>
      </c>
      <c r="AD807" s="203">
        <v>1025003752795</v>
      </c>
      <c r="AE807" s="166" t="s">
        <v>10393</v>
      </c>
      <c r="AF807" s="166" t="s">
        <v>10432</v>
      </c>
      <c r="AG807" s="171" t="s">
        <v>10433</v>
      </c>
      <c r="AH807" s="166" t="s">
        <v>10393</v>
      </c>
      <c r="AI807" s="166" t="s">
        <v>10431</v>
      </c>
      <c r="AJ807" s="165">
        <v>1025003752795</v>
      </c>
      <c r="AK807" s="203" t="s">
        <v>1509</v>
      </c>
      <c r="AL807" s="186">
        <v>0.76</v>
      </c>
      <c r="AM807" s="186">
        <v>168</v>
      </c>
      <c r="AN807" s="186">
        <v>0.20699999999999999</v>
      </c>
      <c r="AO807" s="186">
        <v>0</v>
      </c>
      <c r="AP807" s="187">
        <v>0.20699999999999999</v>
      </c>
      <c r="AQ807" s="186">
        <v>0.20699999999999999</v>
      </c>
      <c r="AR807" s="186">
        <v>0</v>
      </c>
      <c r="AS807" s="186">
        <v>0.20699999999999999</v>
      </c>
      <c r="AT807" s="186">
        <v>6.21</v>
      </c>
      <c r="AU807" s="193" t="s">
        <v>231</v>
      </c>
      <c r="AV807" s="194"/>
      <c r="AW807" s="166" t="s">
        <v>325</v>
      </c>
      <c r="AX807" s="166" t="s">
        <v>1509</v>
      </c>
      <c r="AY807" s="195" t="s">
        <v>10434</v>
      </c>
      <c r="AZ807" s="166" t="s">
        <v>234</v>
      </c>
      <c r="BB807" s="196"/>
    </row>
    <row r="808" spans="1:54" s="519" customFormat="1" ht="27.75" customHeight="1" x14ac:dyDescent="0.25">
      <c r="A808" s="518">
        <v>1303</v>
      </c>
      <c r="B808" s="557" t="s">
        <v>17088</v>
      </c>
      <c r="C808" s="664" t="s">
        <v>17090</v>
      </c>
      <c r="D808" s="701">
        <v>2020</v>
      </c>
      <c r="E808" s="519" t="s">
        <v>55</v>
      </c>
      <c r="F808" s="519" t="s">
        <v>1509</v>
      </c>
      <c r="G808" s="530" t="s">
        <v>10435</v>
      </c>
      <c r="H808" s="573" t="s">
        <v>10436</v>
      </c>
      <c r="I808" s="573" t="s">
        <v>10437</v>
      </c>
      <c r="K808" s="573" t="s">
        <v>219</v>
      </c>
      <c r="L808" s="519" t="s">
        <v>220</v>
      </c>
      <c r="M808" s="573" t="s">
        <v>221</v>
      </c>
      <c r="N808" s="573" t="s">
        <v>222</v>
      </c>
      <c r="O808" s="519" t="s">
        <v>221</v>
      </c>
      <c r="P808" s="519" t="s">
        <v>7181</v>
      </c>
      <c r="Q808" s="574">
        <v>6</v>
      </c>
      <c r="R808" s="574">
        <v>2</v>
      </c>
      <c r="S808" s="612">
        <v>12</v>
      </c>
      <c r="T808" s="613">
        <v>2</v>
      </c>
      <c r="U808" s="523"/>
      <c r="V808" s="614">
        <v>0</v>
      </c>
      <c r="W808" s="523"/>
      <c r="X808" s="614">
        <v>0</v>
      </c>
      <c r="Y808" s="524"/>
      <c r="Z808" s="524"/>
      <c r="AA808" s="524"/>
      <c r="AB808" s="519" t="s">
        <v>1509</v>
      </c>
      <c r="AC808" s="519" t="s">
        <v>10438</v>
      </c>
      <c r="AD808" s="608">
        <v>1035005903910</v>
      </c>
      <c r="AE808" s="519" t="s">
        <v>10393</v>
      </c>
      <c r="AF808" s="519" t="s">
        <v>10439</v>
      </c>
      <c r="AG808" s="519" t="s">
        <v>230</v>
      </c>
      <c r="AH808" s="519" t="s">
        <v>10393</v>
      </c>
      <c r="AI808" s="519" t="s">
        <v>10438</v>
      </c>
      <c r="AJ808" s="526">
        <v>1035005903910</v>
      </c>
      <c r="AK808" s="608" t="s">
        <v>1509</v>
      </c>
      <c r="AL808" s="520">
        <v>0.76</v>
      </c>
      <c r="AM808" s="520">
        <v>100</v>
      </c>
      <c r="AN808" s="520">
        <v>0.20821917808219179</v>
      </c>
      <c r="AO808" s="520">
        <v>0</v>
      </c>
      <c r="AP808" s="528">
        <v>0.20821917808219179</v>
      </c>
      <c r="AQ808" s="520">
        <v>0.20821917808219179</v>
      </c>
      <c r="AR808" s="520">
        <v>0</v>
      </c>
      <c r="AS808" s="520">
        <v>0.20821917808219179</v>
      </c>
      <c r="AT808" s="520">
        <v>6.2465753424657535</v>
      </c>
      <c r="AU808" s="529" t="s">
        <v>231</v>
      </c>
      <c r="AV808" s="530" t="s">
        <v>431</v>
      </c>
      <c r="AW808" s="519" t="s">
        <v>325</v>
      </c>
      <c r="AX808" s="519" t="s">
        <v>1509</v>
      </c>
      <c r="AY808" s="531" t="s">
        <v>10440</v>
      </c>
      <c r="AZ808" s="519" t="s">
        <v>234</v>
      </c>
      <c r="BB808" s="533"/>
    </row>
    <row r="809" spans="1:54" s="166" customFormat="1" ht="15" customHeight="1" x14ac:dyDescent="0.25">
      <c r="A809" s="182">
        <v>1304</v>
      </c>
      <c r="B809" s="555"/>
      <c r="C809" s="581"/>
      <c r="D809" s="700" t="s">
        <v>17139</v>
      </c>
      <c r="E809" s="166" t="s">
        <v>55</v>
      </c>
      <c r="F809" s="166" t="s">
        <v>1509</v>
      </c>
      <c r="G809" s="194" t="s">
        <v>10441</v>
      </c>
      <c r="H809" s="198" t="s">
        <v>10442</v>
      </c>
      <c r="I809" s="198" t="s">
        <v>10443</v>
      </c>
      <c r="K809" s="198" t="s">
        <v>219</v>
      </c>
      <c r="L809" s="166" t="s">
        <v>220</v>
      </c>
      <c r="M809" s="198" t="s">
        <v>221</v>
      </c>
      <c r="N809" s="198" t="s">
        <v>222</v>
      </c>
      <c r="O809" s="198" t="s">
        <v>317</v>
      </c>
      <c r="P809" s="198">
        <v>0</v>
      </c>
      <c r="Q809" s="199">
        <v>4</v>
      </c>
      <c r="R809" s="199">
        <v>3</v>
      </c>
      <c r="S809" s="221">
        <v>12</v>
      </c>
      <c r="T809" s="345">
        <v>0</v>
      </c>
      <c r="U809" s="340"/>
      <c r="V809" s="346">
        <v>0</v>
      </c>
      <c r="W809" s="340"/>
      <c r="X809" s="346">
        <v>1</v>
      </c>
      <c r="Y809" s="183"/>
      <c r="Z809" s="183"/>
      <c r="AA809" s="183"/>
      <c r="AB809" s="166" t="s">
        <v>1509</v>
      </c>
      <c r="AC809" s="166" t="s">
        <v>10444</v>
      </c>
      <c r="AD809" s="203">
        <v>1035005918320</v>
      </c>
      <c r="AE809" s="166" t="s">
        <v>10445</v>
      </c>
      <c r="AF809" s="166" t="s">
        <v>10446</v>
      </c>
      <c r="AG809" s="171" t="s">
        <v>10447</v>
      </c>
      <c r="AH809" s="198" t="s">
        <v>10448</v>
      </c>
      <c r="AI809" s="166" t="s">
        <v>10444</v>
      </c>
      <c r="AJ809" s="165">
        <v>1035005918320</v>
      </c>
      <c r="AK809" s="203" t="s">
        <v>1509</v>
      </c>
      <c r="AL809" s="186">
        <v>0.76</v>
      </c>
      <c r="AM809" s="186">
        <v>100</v>
      </c>
      <c r="AN809" s="186">
        <v>0.20821917808219179</v>
      </c>
      <c r="AO809" s="186">
        <v>0</v>
      </c>
      <c r="AP809" s="187">
        <v>0.20821917808219179</v>
      </c>
      <c r="AQ809" s="186">
        <v>0.20821917808219179</v>
      </c>
      <c r="AR809" s="186">
        <v>0</v>
      </c>
      <c r="AS809" s="186">
        <v>0.20821917808219179</v>
      </c>
      <c r="AT809" s="186">
        <v>6.2465753424657535</v>
      </c>
      <c r="AU809" s="193" t="s">
        <v>231</v>
      </c>
      <c r="AV809" s="194"/>
      <c r="AW809" s="166" t="s">
        <v>325</v>
      </c>
      <c r="AX809" s="166" t="s">
        <v>1509</v>
      </c>
      <c r="AY809" s="195" t="s">
        <v>10449</v>
      </c>
      <c r="AZ809" s="166" t="s">
        <v>234</v>
      </c>
      <c r="BB809" s="196"/>
    </row>
    <row r="810" spans="1:54" s="166" customFormat="1" ht="15" customHeight="1" x14ac:dyDescent="0.25">
      <c r="A810" s="182">
        <v>1305</v>
      </c>
      <c r="B810" s="555"/>
      <c r="C810" s="581"/>
      <c r="D810" s="700" t="s">
        <v>17141</v>
      </c>
      <c r="E810" s="166" t="s">
        <v>55</v>
      </c>
      <c r="F810" s="166" t="s">
        <v>1509</v>
      </c>
      <c r="G810" s="194" t="s">
        <v>10450</v>
      </c>
      <c r="H810" s="198" t="s">
        <v>10451</v>
      </c>
      <c r="I810" s="198" t="s">
        <v>10452</v>
      </c>
      <c r="K810" s="198" t="s">
        <v>219</v>
      </c>
      <c r="L810" s="166" t="s">
        <v>220</v>
      </c>
      <c r="M810" s="198" t="s">
        <v>221</v>
      </c>
      <c r="N810" s="198" t="s">
        <v>222</v>
      </c>
      <c r="O810" s="198" t="s">
        <v>317</v>
      </c>
      <c r="P810" s="198">
        <v>0</v>
      </c>
      <c r="Q810" s="199">
        <v>3</v>
      </c>
      <c r="R810" s="199">
        <v>2</v>
      </c>
      <c r="S810" s="221">
        <v>6</v>
      </c>
      <c r="T810" s="345">
        <v>3</v>
      </c>
      <c r="U810" s="340"/>
      <c r="V810" s="346">
        <v>0</v>
      </c>
      <c r="W810" s="340"/>
      <c r="X810" s="346">
        <v>0</v>
      </c>
      <c r="Y810" s="183"/>
      <c r="Z810" s="183"/>
      <c r="AA810" s="183"/>
      <c r="AB810" s="166" t="s">
        <v>8033</v>
      </c>
      <c r="AC810" s="166" t="s">
        <v>10453</v>
      </c>
      <c r="AD810" s="203">
        <v>1035005900753</v>
      </c>
      <c r="AE810" s="166" t="s">
        <v>10454</v>
      </c>
      <c r="AF810" s="166" t="s">
        <v>10455</v>
      </c>
      <c r="AG810" s="171" t="s">
        <v>10456</v>
      </c>
      <c r="AH810" s="166" t="s">
        <v>10454</v>
      </c>
      <c r="AI810" s="166" t="s">
        <v>10453</v>
      </c>
      <c r="AJ810" s="165">
        <v>1035005900753</v>
      </c>
      <c r="AK810" s="203" t="s">
        <v>1509</v>
      </c>
      <c r="AL810" s="186">
        <v>0.76</v>
      </c>
      <c r="AM810" s="186">
        <v>125</v>
      </c>
      <c r="AN810" s="186">
        <v>0.23223333333333332</v>
      </c>
      <c r="AO810" s="186">
        <v>0</v>
      </c>
      <c r="AP810" s="187">
        <v>0.23223333333333332</v>
      </c>
      <c r="AQ810" s="186">
        <v>0.23223333333333332</v>
      </c>
      <c r="AR810" s="186">
        <v>0</v>
      </c>
      <c r="AS810" s="186">
        <v>0.23223333333333332</v>
      </c>
      <c r="AT810" s="186">
        <v>6.9669999999999996</v>
      </c>
      <c r="AU810" s="193" t="s">
        <v>231</v>
      </c>
      <c r="AV810" s="194"/>
      <c r="AW810" s="166" t="s">
        <v>325</v>
      </c>
      <c r="AX810" s="166" t="s">
        <v>1509</v>
      </c>
      <c r="AY810" s="195" t="s">
        <v>10457</v>
      </c>
      <c r="AZ810" s="166" t="s">
        <v>234</v>
      </c>
      <c r="BB810" s="196"/>
    </row>
    <row r="811" spans="1:54" s="166" customFormat="1" ht="15" customHeight="1" x14ac:dyDescent="0.25">
      <c r="A811" s="182">
        <v>1307</v>
      </c>
      <c r="B811" s="555"/>
      <c r="C811" s="581"/>
      <c r="D811" s="700" t="s">
        <v>17141</v>
      </c>
      <c r="E811" s="166" t="s">
        <v>55</v>
      </c>
      <c r="F811" s="166" t="s">
        <v>1509</v>
      </c>
      <c r="G811" s="194" t="s">
        <v>10464</v>
      </c>
      <c r="H811" s="198" t="s">
        <v>10465</v>
      </c>
      <c r="I811" s="198" t="s">
        <v>10466</v>
      </c>
      <c r="K811" s="198" t="s">
        <v>732</v>
      </c>
      <c r="L811" s="166">
        <v>0</v>
      </c>
      <c r="M811" s="198" t="s">
        <v>317</v>
      </c>
      <c r="N811" s="198">
        <v>0</v>
      </c>
      <c r="O811" s="198" t="s">
        <v>317</v>
      </c>
      <c r="P811" s="198">
        <v>0</v>
      </c>
      <c r="Q811" s="199">
        <v>3</v>
      </c>
      <c r="R811" s="199">
        <v>2</v>
      </c>
      <c r="S811" s="221">
        <v>6</v>
      </c>
      <c r="T811" s="345">
        <v>1</v>
      </c>
      <c r="U811" s="340"/>
      <c r="V811" s="346">
        <v>0</v>
      </c>
      <c r="W811" s="340"/>
      <c r="X811" s="346">
        <v>0</v>
      </c>
      <c r="Y811" s="183"/>
      <c r="Z811" s="183"/>
      <c r="AA811" s="183"/>
      <c r="AB811" s="166" t="s">
        <v>1509</v>
      </c>
      <c r="AC811" s="166" t="s">
        <v>10467</v>
      </c>
      <c r="AD811" s="203">
        <v>1035005913568</v>
      </c>
      <c r="AE811" s="166" t="s">
        <v>10454</v>
      </c>
      <c r="AF811" s="166" t="s">
        <v>10468</v>
      </c>
      <c r="AG811" s="171" t="s">
        <v>10469</v>
      </c>
      <c r="AH811" s="166" t="s">
        <v>10454</v>
      </c>
      <c r="AI811" s="166" t="s">
        <v>10467</v>
      </c>
      <c r="AJ811" s="165">
        <v>1035005913568</v>
      </c>
      <c r="AK811" s="203" t="s">
        <v>1509</v>
      </c>
      <c r="AL811" s="186">
        <v>0.76</v>
      </c>
      <c r="AM811" s="186">
        <v>106</v>
      </c>
      <c r="AN811" s="186">
        <v>0.21099999999999999</v>
      </c>
      <c r="AO811" s="186">
        <v>0</v>
      </c>
      <c r="AP811" s="187">
        <v>0.21099999999999999</v>
      </c>
      <c r="AQ811" s="186">
        <v>0.21099999999999999</v>
      </c>
      <c r="AR811" s="186">
        <v>0</v>
      </c>
      <c r="AS811" s="186">
        <v>0.21099999999999999</v>
      </c>
      <c r="AT811" s="186">
        <v>6.33</v>
      </c>
      <c r="AU811" s="193" t="s">
        <v>231</v>
      </c>
      <c r="AV811" s="194"/>
      <c r="AW811" s="166" t="s">
        <v>325</v>
      </c>
      <c r="AX811" s="166" t="s">
        <v>1509</v>
      </c>
      <c r="AY811" s="195" t="s">
        <v>10470</v>
      </c>
      <c r="AZ811" s="166" t="s">
        <v>234</v>
      </c>
      <c r="BB811" s="196"/>
    </row>
    <row r="812" spans="1:54" s="166" customFormat="1" ht="15" customHeight="1" x14ac:dyDescent="0.25">
      <c r="A812" s="182">
        <v>1308</v>
      </c>
      <c r="B812" s="555"/>
      <c r="C812" s="581"/>
      <c r="D812" s="700" t="s">
        <v>17141</v>
      </c>
      <c r="E812" s="166" t="s">
        <v>55</v>
      </c>
      <c r="F812" s="166" t="s">
        <v>1509</v>
      </c>
      <c r="G812" s="194" t="s">
        <v>10471</v>
      </c>
      <c r="H812" s="198" t="s">
        <v>10472</v>
      </c>
      <c r="I812" s="198" t="s">
        <v>10473</v>
      </c>
      <c r="K812" s="198" t="s">
        <v>219</v>
      </c>
      <c r="L812" s="166" t="s">
        <v>220</v>
      </c>
      <c r="M812" s="198" t="s">
        <v>1343</v>
      </c>
      <c r="N812" s="198" t="s">
        <v>222</v>
      </c>
      <c r="O812" s="198" t="s">
        <v>317</v>
      </c>
      <c r="P812" s="198">
        <v>0</v>
      </c>
      <c r="Q812" s="199">
        <v>3</v>
      </c>
      <c r="R812" s="199">
        <v>2</v>
      </c>
      <c r="S812" s="221">
        <v>6</v>
      </c>
      <c r="T812" s="345">
        <v>4</v>
      </c>
      <c r="U812" s="340"/>
      <c r="V812" s="346">
        <v>0</v>
      </c>
      <c r="W812" s="340"/>
      <c r="X812" s="346">
        <v>0</v>
      </c>
      <c r="Y812" s="183"/>
      <c r="Z812" s="183"/>
      <c r="AA812" s="183"/>
      <c r="AB812" s="166" t="s">
        <v>1509</v>
      </c>
      <c r="AC812" s="166" t="s">
        <v>10474</v>
      </c>
      <c r="AD812" s="203">
        <v>1035005914074</v>
      </c>
      <c r="AE812" s="166" t="s">
        <v>10454</v>
      </c>
      <c r="AF812" s="166" t="s">
        <v>10475</v>
      </c>
      <c r="AG812" s="171" t="s">
        <v>10476</v>
      </c>
      <c r="AH812" s="166" t="s">
        <v>10454</v>
      </c>
      <c r="AI812" s="166" t="s">
        <v>10474</v>
      </c>
      <c r="AJ812" s="165">
        <v>1035005914074</v>
      </c>
      <c r="AK812" s="203" t="s">
        <v>1509</v>
      </c>
      <c r="AL812" s="186">
        <v>0.76</v>
      </c>
      <c r="AM812" s="186">
        <v>452</v>
      </c>
      <c r="AN812" s="186">
        <v>0.94115068493150678</v>
      </c>
      <c r="AO812" s="186">
        <v>0</v>
      </c>
      <c r="AP812" s="187">
        <v>0.94115068493150678</v>
      </c>
      <c r="AQ812" s="186">
        <v>0.94115068493150678</v>
      </c>
      <c r="AR812" s="186">
        <v>0</v>
      </c>
      <c r="AS812" s="186">
        <v>0.94115068493150678</v>
      </c>
      <c r="AT812" s="186">
        <v>28.234520547945202</v>
      </c>
      <c r="AU812" s="193" t="s">
        <v>231</v>
      </c>
      <c r="AV812" s="194"/>
      <c r="AW812" s="166" t="s">
        <v>325</v>
      </c>
      <c r="AX812" s="166" t="s">
        <v>1509</v>
      </c>
      <c r="AY812" s="195" t="s">
        <v>10477</v>
      </c>
      <c r="AZ812" s="166" t="s">
        <v>234</v>
      </c>
      <c r="BB812" s="196"/>
    </row>
    <row r="813" spans="1:54" s="166" customFormat="1" ht="15" customHeight="1" x14ac:dyDescent="0.25">
      <c r="A813" s="182">
        <v>1309</v>
      </c>
      <c r="B813" s="555"/>
      <c r="C813" s="581"/>
      <c r="D813" s="700" t="s">
        <v>17141</v>
      </c>
      <c r="E813" s="166" t="s">
        <v>55</v>
      </c>
      <c r="F813" s="166" t="s">
        <v>1509</v>
      </c>
      <c r="G813" s="194" t="s">
        <v>10478</v>
      </c>
      <c r="H813" s="198" t="s">
        <v>10479</v>
      </c>
      <c r="I813" s="198" t="s">
        <v>10480</v>
      </c>
      <c r="K813" s="198" t="s">
        <v>219</v>
      </c>
      <c r="L813" s="166" t="s">
        <v>220</v>
      </c>
      <c r="M813" s="198" t="s">
        <v>221</v>
      </c>
      <c r="N813" s="198" t="s">
        <v>222</v>
      </c>
      <c r="O813" s="198" t="s">
        <v>317</v>
      </c>
      <c r="P813" s="198">
        <v>0</v>
      </c>
      <c r="Q813" s="199">
        <v>8</v>
      </c>
      <c r="R813" s="199">
        <v>2</v>
      </c>
      <c r="S813" s="221">
        <v>16</v>
      </c>
      <c r="T813" s="345">
        <v>4</v>
      </c>
      <c r="U813" s="340"/>
      <c r="V813" s="346">
        <v>0</v>
      </c>
      <c r="W813" s="340"/>
      <c r="X813" s="346">
        <v>0</v>
      </c>
      <c r="Y813" s="183"/>
      <c r="Z813" s="183"/>
      <c r="AA813" s="183"/>
      <c r="AB813" s="166" t="s">
        <v>1509</v>
      </c>
      <c r="AC813" s="166" t="s">
        <v>10481</v>
      </c>
      <c r="AD813" s="203">
        <v>1035005905890</v>
      </c>
      <c r="AE813" s="166" t="s">
        <v>10454</v>
      </c>
      <c r="AF813" s="166" t="s">
        <v>10482</v>
      </c>
      <c r="AG813" s="171" t="s">
        <v>10483</v>
      </c>
      <c r="AH813" s="166" t="s">
        <v>10454</v>
      </c>
      <c r="AI813" s="166" t="s">
        <v>10481</v>
      </c>
      <c r="AJ813" s="165">
        <v>1035005905890</v>
      </c>
      <c r="AK813" s="203" t="s">
        <v>1509</v>
      </c>
      <c r="AL813" s="186">
        <v>0.76</v>
      </c>
      <c r="AM813" s="186">
        <v>219</v>
      </c>
      <c r="AN813" s="186">
        <v>0.45600000000000002</v>
      </c>
      <c r="AO813" s="186">
        <v>0</v>
      </c>
      <c r="AP813" s="187">
        <v>0.45600000000000002</v>
      </c>
      <c r="AQ813" s="186">
        <v>0.45600000000000002</v>
      </c>
      <c r="AR813" s="186">
        <v>0</v>
      </c>
      <c r="AS813" s="186">
        <v>0.45600000000000002</v>
      </c>
      <c r="AT813" s="186">
        <v>13.68</v>
      </c>
      <c r="AU813" s="193" t="s">
        <v>231</v>
      </c>
      <c r="AV813" s="194"/>
      <c r="AW813" s="166" t="s">
        <v>325</v>
      </c>
      <c r="AX813" s="166" t="s">
        <v>1509</v>
      </c>
      <c r="AY813" s="195" t="s">
        <v>10484</v>
      </c>
      <c r="AZ813" s="166" t="s">
        <v>234</v>
      </c>
      <c r="BB813" s="196"/>
    </row>
    <row r="814" spans="1:54" s="166" customFormat="1" ht="15" customHeight="1" x14ac:dyDescent="0.25">
      <c r="A814" s="182">
        <v>1310</v>
      </c>
      <c r="B814" s="555"/>
      <c r="C814" s="581"/>
      <c r="D814" s="700" t="s">
        <v>17141</v>
      </c>
      <c r="E814" s="166" t="s">
        <v>55</v>
      </c>
      <c r="F814" s="166" t="s">
        <v>1509</v>
      </c>
      <c r="G814" s="194" t="s">
        <v>10485</v>
      </c>
      <c r="H814" s="198" t="s">
        <v>10486</v>
      </c>
      <c r="I814" s="198" t="s">
        <v>10487</v>
      </c>
      <c r="K814" s="198" t="s">
        <v>219</v>
      </c>
      <c r="L814" s="166" t="s">
        <v>220</v>
      </c>
      <c r="M814" s="198" t="s">
        <v>221</v>
      </c>
      <c r="N814" s="198" t="s">
        <v>222</v>
      </c>
      <c r="O814" s="198" t="s">
        <v>317</v>
      </c>
      <c r="P814" s="198">
        <v>0</v>
      </c>
      <c r="Q814" s="199">
        <v>8</v>
      </c>
      <c r="R814" s="199">
        <v>2</v>
      </c>
      <c r="S814" s="221">
        <v>16</v>
      </c>
      <c r="T814" s="345">
        <v>2</v>
      </c>
      <c r="U814" s="340"/>
      <c r="V814" s="346">
        <v>0</v>
      </c>
      <c r="W814" s="340"/>
      <c r="X814" s="346">
        <v>0</v>
      </c>
      <c r="Y814" s="183"/>
      <c r="Z814" s="183"/>
      <c r="AA814" s="183"/>
      <c r="AB814" s="166" t="s">
        <v>1509</v>
      </c>
      <c r="AC814" s="166" t="s">
        <v>10488</v>
      </c>
      <c r="AD814" s="203">
        <v>1035005905956</v>
      </c>
      <c r="AE814" s="166" t="s">
        <v>10454</v>
      </c>
      <c r="AF814" s="166" t="s">
        <v>10489</v>
      </c>
      <c r="AG814" s="171" t="s">
        <v>10490</v>
      </c>
      <c r="AH814" s="166" t="s">
        <v>10454</v>
      </c>
      <c r="AI814" s="166" t="s">
        <v>10491</v>
      </c>
      <c r="AJ814" s="165">
        <v>1035005905956</v>
      </c>
      <c r="AK814" s="203" t="s">
        <v>1509</v>
      </c>
      <c r="AL814" s="186">
        <v>0.76</v>
      </c>
      <c r="AM814" s="186">
        <v>67</v>
      </c>
      <c r="AN814" s="186">
        <v>0.13950684931506849</v>
      </c>
      <c r="AO814" s="186">
        <v>0</v>
      </c>
      <c r="AP814" s="187">
        <v>0.13950684931506849</v>
      </c>
      <c r="AQ814" s="186">
        <v>0.13950684931506849</v>
      </c>
      <c r="AR814" s="186">
        <v>0</v>
      </c>
      <c r="AS814" s="186">
        <v>0.13950684931506849</v>
      </c>
      <c r="AT814" s="186">
        <v>4.1852054794520548</v>
      </c>
      <c r="AU814" s="193" t="s">
        <v>231</v>
      </c>
      <c r="AV814" s="194"/>
      <c r="AW814" s="166" t="s">
        <v>325</v>
      </c>
      <c r="AX814" s="166" t="s">
        <v>1509</v>
      </c>
      <c r="AY814" s="195" t="s">
        <v>10492</v>
      </c>
      <c r="AZ814" s="166" t="s">
        <v>234</v>
      </c>
      <c r="BB814" s="196"/>
    </row>
    <row r="815" spans="1:54" s="166" customFormat="1" ht="15" customHeight="1" x14ac:dyDescent="0.25">
      <c r="A815" s="182">
        <v>1311</v>
      </c>
      <c r="B815" s="555"/>
      <c r="C815" s="581"/>
      <c r="D815" s="700" t="s">
        <v>17139</v>
      </c>
      <c r="E815" s="166" t="s">
        <v>55</v>
      </c>
      <c r="F815" s="166" t="s">
        <v>1509</v>
      </c>
      <c r="G815" s="194" t="s">
        <v>10493</v>
      </c>
      <c r="H815" s="198" t="s">
        <v>10494</v>
      </c>
      <c r="I815" s="198" t="s">
        <v>10495</v>
      </c>
      <c r="K815" s="198" t="s">
        <v>732</v>
      </c>
      <c r="L815" s="166">
        <v>0</v>
      </c>
      <c r="M815" s="198" t="s">
        <v>317</v>
      </c>
      <c r="N815" s="198">
        <v>0</v>
      </c>
      <c r="O815" s="198" t="s">
        <v>317</v>
      </c>
      <c r="P815" s="198">
        <v>0</v>
      </c>
      <c r="Q815" s="199">
        <v>3</v>
      </c>
      <c r="R815" s="199">
        <v>3</v>
      </c>
      <c r="S815" s="221">
        <v>9</v>
      </c>
      <c r="T815" s="345">
        <v>3</v>
      </c>
      <c r="U815" s="340"/>
      <c r="V815" s="346">
        <v>0</v>
      </c>
      <c r="W815" s="340"/>
      <c r="X815" s="346">
        <v>0</v>
      </c>
      <c r="Y815" s="183"/>
      <c r="Z815" s="183"/>
      <c r="AA815" s="183"/>
      <c r="AB815" s="166" t="s">
        <v>1509</v>
      </c>
      <c r="AC815" s="166" t="s">
        <v>10496</v>
      </c>
      <c r="AD815" s="203">
        <v>1035005912094</v>
      </c>
      <c r="AE815" s="166" t="s">
        <v>10454</v>
      </c>
      <c r="AF815" s="166" t="s">
        <v>10497</v>
      </c>
      <c r="AG815" s="171" t="s">
        <v>10498</v>
      </c>
      <c r="AH815" s="166" t="s">
        <v>10454</v>
      </c>
      <c r="AI815" s="166" t="s">
        <v>10496</v>
      </c>
      <c r="AJ815" s="165">
        <v>1035005912094</v>
      </c>
      <c r="AK815" s="203" t="s">
        <v>1509</v>
      </c>
      <c r="AL815" s="186">
        <v>0.76</v>
      </c>
      <c r="AM815" s="186">
        <v>109</v>
      </c>
      <c r="AN815" s="186">
        <v>0.17933333333333332</v>
      </c>
      <c r="AO815" s="186">
        <v>0</v>
      </c>
      <c r="AP815" s="187">
        <v>0.17933333333333332</v>
      </c>
      <c r="AQ815" s="186">
        <v>0.17933333333333332</v>
      </c>
      <c r="AR815" s="186">
        <v>0</v>
      </c>
      <c r="AS815" s="186">
        <v>0.17933333333333332</v>
      </c>
      <c r="AT815" s="186">
        <v>5.38</v>
      </c>
      <c r="AU815" s="193" t="s">
        <v>231</v>
      </c>
      <c r="AV815" s="194"/>
      <c r="AW815" s="166" t="s">
        <v>325</v>
      </c>
      <c r="AX815" s="166" t="s">
        <v>1509</v>
      </c>
      <c r="AY815" s="195" t="s">
        <v>10499</v>
      </c>
      <c r="AZ815" s="166" t="s">
        <v>234</v>
      </c>
      <c r="BB815" s="196"/>
    </row>
    <row r="816" spans="1:54" s="166" customFormat="1" ht="15" customHeight="1" x14ac:dyDescent="0.25">
      <c r="A816" s="182">
        <v>1312</v>
      </c>
      <c r="B816" s="555"/>
      <c r="C816" s="581"/>
      <c r="D816" s="700" t="s">
        <v>17141</v>
      </c>
      <c r="E816" s="166" t="s">
        <v>55</v>
      </c>
      <c r="F816" s="166" t="s">
        <v>1509</v>
      </c>
      <c r="G816" s="194" t="s">
        <v>10500</v>
      </c>
      <c r="H816" s="198" t="s">
        <v>10501</v>
      </c>
      <c r="I816" s="198" t="s">
        <v>10502</v>
      </c>
      <c r="K816" s="198" t="s">
        <v>219</v>
      </c>
      <c r="L816" s="166" t="s">
        <v>220</v>
      </c>
      <c r="M816" s="198" t="s">
        <v>221</v>
      </c>
      <c r="N816" s="198" t="s">
        <v>222</v>
      </c>
      <c r="O816" s="198" t="s">
        <v>317</v>
      </c>
      <c r="P816" s="198">
        <v>0</v>
      </c>
      <c r="Q816" s="199">
        <v>3</v>
      </c>
      <c r="R816" s="199">
        <v>2</v>
      </c>
      <c r="S816" s="221">
        <v>6</v>
      </c>
      <c r="T816" s="345">
        <v>2</v>
      </c>
      <c r="U816" s="340"/>
      <c r="V816" s="346">
        <v>0</v>
      </c>
      <c r="W816" s="340"/>
      <c r="X816" s="346">
        <v>0</v>
      </c>
      <c r="Y816" s="183"/>
      <c r="Z816" s="183"/>
      <c r="AA816" s="183"/>
      <c r="AB816" s="166" t="s">
        <v>1509</v>
      </c>
      <c r="AC816" s="166" t="s">
        <v>10503</v>
      </c>
      <c r="AD816" s="203">
        <v>1045005905560</v>
      </c>
      <c r="AE816" s="166" t="s">
        <v>10454</v>
      </c>
      <c r="AF816" s="166" t="s">
        <v>10504</v>
      </c>
      <c r="AG816" s="166" t="s">
        <v>230</v>
      </c>
      <c r="AH816" s="166" t="s">
        <v>10454</v>
      </c>
      <c r="AI816" s="166" t="s">
        <v>10503</v>
      </c>
      <c r="AJ816" s="165">
        <v>1045005905560</v>
      </c>
      <c r="AK816" s="203" t="s">
        <v>1509</v>
      </c>
      <c r="AL816" s="186">
        <v>0.76</v>
      </c>
      <c r="AM816" s="186">
        <v>73</v>
      </c>
      <c r="AN816" s="186">
        <v>0.12666666666666665</v>
      </c>
      <c r="AO816" s="186">
        <v>0</v>
      </c>
      <c r="AP816" s="187">
        <v>0.12666666666666665</v>
      </c>
      <c r="AQ816" s="186">
        <v>0.12666666666666665</v>
      </c>
      <c r="AR816" s="186">
        <v>0</v>
      </c>
      <c r="AS816" s="186">
        <v>0.12666666666666665</v>
      </c>
      <c r="AT816" s="186">
        <v>3.7999999999999994</v>
      </c>
      <c r="AU816" s="193" t="s">
        <v>231</v>
      </c>
      <c r="AV816" s="194"/>
      <c r="AW816" s="166" t="s">
        <v>325</v>
      </c>
      <c r="AX816" s="166" t="s">
        <v>1509</v>
      </c>
      <c r="AY816" s="195" t="s">
        <v>10505</v>
      </c>
      <c r="AZ816" s="166" t="s">
        <v>234</v>
      </c>
      <c r="BB816" s="196"/>
    </row>
    <row r="817" spans="1:54" s="166" customFormat="1" ht="15" customHeight="1" x14ac:dyDescent="0.25">
      <c r="A817" s="182">
        <v>1313</v>
      </c>
      <c r="B817" s="555"/>
      <c r="C817" s="581"/>
      <c r="D817" s="700" t="s">
        <v>17139</v>
      </c>
      <c r="E817" s="166" t="s">
        <v>55</v>
      </c>
      <c r="F817" s="166" t="s">
        <v>1509</v>
      </c>
      <c r="G817" s="194" t="s">
        <v>10506</v>
      </c>
      <c r="H817" s="198" t="s">
        <v>10507</v>
      </c>
      <c r="I817" s="198" t="s">
        <v>10508</v>
      </c>
      <c r="K817" s="198" t="s">
        <v>219</v>
      </c>
      <c r="L817" s="166" t="s">
        <v>220</v>
      </c>
      <c r="M817" s="198" t="s">
        <v>221</v>
      </c>
      <c r="N817" s="198" t="s">
        <v>222</v>
      </c>
      <c r="O817" s="198" t="s">
        <v>317</v>
      </c>
      <c r="P817" s="198">
        <v>0</v>
      </c>
      <c r="Q817" s="199">
        <v>3</v>
      </c>
      <c r="R817" s="199">
        <v>2</v>
      </c>
      <c r="S817" s="221">
        <v>6</v>
      </c>
      <c r="T817" s="345">
        <v>2</v>
      </c>
      <c r="U817" s="340"/>
      <c r="V817" s="346">
        <v>0</v>
      </c>
      <c r="W817" s="340"/>
      <c r="X817" s="346">
        <v>0</v>
      </c>
      <c r="Y817" s="183"/>
      <c r="Z817" s="183"/>
      <c r="AA817" s="183"/>
      <c r="AB817" s="166" t="s">
        <v>1509</v>
      </c>
      <c r="AC817" s="166" t="s">
        <v>10509</v>
      </c>
      <c r="AD817" s="203">
        <v>1055005603730</v>
      </c>
      <c r="AE817" s="166" t="s">
        <v>10454</v>
      </c>
      <c r="AF817" s="166" t="s">
        <v>10510</v>
      </c>
      <c r="AG817" s="166" t="s">
        <v>230</v>
      </c>
      <c r="AH817" s="166" t="s">
        <v>10454</v>
      </c>
      <c r="AI817" s="166" t="s">
        <v>10509</v>
      </c>
      <c r="AJ817" s="165">
        <v>1055005603730</v>
      </c>
      <c r="AK817" s="203" t="s">
        <v>1509</v>
      </c>
      <c r="AL817" s="186">
        <v>0.76</v>
      </c>
      <c r="AM817" s="186">
        <v>82</v>
      </c>
      <c r="AN817" s="186">
        <v>0.17073972602739726</v>
      </c>
      <c r="AO817" s="186">
        <v>0</v>
      </c>
      <c r="AP817" s="187">
        <v>0.17073972602739726</v>
      </c>
      <c r="AQ817" s="186">
        <v>0.17073972602739726</v>
      </c>
      <c r="AR817" s="186">
        <v>0</v>
      </c>
      <c r="AS817" s="186">
        <v>0.17073972602739726</v>
      </c>
      <c r="AT817" s="186">
        <v>5.1221917808219182</v>
      </c>
      <c r="AU817" s="193" t="s">
        <v>231</v>
      </c>
      <c r="AV817" s="194"/>
      <c r="AW817" s="166" t="s">
        <v>325</v>
      </c>
      <c r="AX817" s="166" t="s">
        <v>1509</v>
      </c>
      <c r="AY817" s="195" t="s">
        <v>10511</v>
      </c>
      <c r="AZ817" s="166" t="s">
        <v>234</v>
      </c>
      <c r="BB817" s="196"/>
    </row>
    <row r="818" spans="1:54" s="166" customFormat="1" ht="15" customHeight="1" x14ac:dyDescent="0.25">
      <c r="A818" s="182">
        <v>1314</v>
      </c>
      <c r="B818" s="555"/>
      <c r="C818" s="581"/>
      <c r="D818" s="700" t="s">
        <v>17139</v>
      </c>
      <c r="E818" s="166" t="s">
        <v>55</v>
      </c>
      <c r="F818" s="166" t="s">
        <v>1509</v>
      </c>
      <c r="G818" s="194" t="s">
        <v>7944</v>
      </c>
      <c r="H818" s="198" t="s">
        <v>10512</v>
      </c>
      <c r="I818" s="198" t="s">
        <v>10513</v>
      </c>
      <c r="K818" s="198" t="s">
        <v>219</v>
      </c>
      <c r="L818" s="166" t="s">
        <v>220</v>
      </c>
      <c r="M818" s="198" t="s">
        <v>221</v>
      </c>
      <c r="N818" s="198" t="s">
        <v>222</v>
      </c>
      <c r="O818" s="198" t="s">
        <v>221</v>
      </c>
      <c r="P818" s="198" t="s">
        <v>222</v>
      </c>
      <c r="Q818" s="199">
        <v>2.5</v>
      </c>
      <c r="R818" s="199">
        <v>1.8</v>
      </c>
      <c r="S818" s="221">
        <v>4.5</v>
      </c>
      <c r="T818" s="345">
        <v>1</v>
      </c>
      <c r="U818" s="340"/>
      <c r="V818" s="346">
        <v>0</v>
      </c>
      <c r="W818" s="340"/>
      <c r="X818" s="346">
        <v>0</v>
      </c>
      <c r="Y818" s="183"/>
      <c r="Z818" s="183"/>
      <c r="AA818" s="183"/>
      <c r="AB818" s="166" t="s">
        <v>1509</v>
      </c>
      <c r="AC818" s="166" t="s">
        <v>7947</v>
      </c>
      <c r="AD818" s="203">
        <v>1035005904669</v>
      </c>
      <c r="AE818" s="166" t="s">
        <v>10514</v>
      </c>
      <c r="AF818" s="166" t="s">
        <v>10515</v>
      </c>
      <c r="AG818" s="171" t="s">
        <v>10516</v>
      </c>
      <c r="AH818" s="166" t="s">
        <v>10454</v>
      </c>
      <c r="AI818" s="166" t="s">
        <v>7947</v>
      </c>
      <c r="AJ818" s="165">
        <v>1035005904669</v>
      </c>
      <c r="AK818" s="203" t="s">
        <v>1509</v>
      </c>
      <c r="AL818" s="186">
        <v>0.76</v>
      </c>
      <c r="AM818" s="186">
        <v>354</v>
      </c>
      <c r="AN818" s="186">
        <v>4.1643835616438356E-2</v>
      </c>
      <c r="AO818" s="186">
        <v>0</v>
      </c>
      <c r="AP818" s="187">
        <v>4.1643835616438356E-2</v>
      </c>
      <c r="AQ818" s="186">
        <v>4.1643835616438356E-2</v>
      </c>
      <c r="AR818" s="186">
        <v>0</v>
      </c>
      <c r="AS818" s="186">
        <v>4.1643835616438356E-2</v>
      </c>
      <c r="AT818" s="186">
        <v>1.2493150684931507</v>
      </c>
      <c r="AU818" s="193" t="s">
        <v>231</v>
      </c>
      <c r="AV818" s="194"/>
      <c r="AW818" s="166" t="s">
        <v>325</v>
      </c>
      <c r="AX818" s="166" t="s">
        <v>1509</v>
      </c>
      <c r="AY818" s="195" t="s">
        <v>7952</v>
      </c>
      <c r="AZ818" s="166" t="s">
        <v>234</v>
      </c>
      <c r="BB818" s="196"/>
    </row>
    <row r="819" spans="1:54" s="166" customFormat="1" ht="15" customHeight="1" x14ac:dyDescent="0.25">
      <c r="A819" s="182">
        <v>1315</v>
      </c>
      <c r="B819" s="555"/>
      <c r="C819" s="581"/>
      <c r="D819" s="700" t="s">
        <v>17139</v>
      </c>
      <c r="E819" s="166" t="s">
        <v>55</v>
      </c>
      <c r="F819" s="166" t="s">
        <v>1509</v>
      </c>
      <c r="G819" s="194" t="s">
        <v>10517</v>
      </c>
      <c r="H819" s="198" t="s">
        <v>10518</v>
      </c>
      <c r="I819" s="198" t="s">
        <v>10519</v>
      </c>
      <c r="K819" s="198" t="s">
        <v>219</v>
      </c>
      <c r="L819" s="166" t="s">
        <v>220</v>
      </c>
      <c r="M819" s="198" t="s">
        <v>221</v>
      </c>
      <c r="N819" s="198" t="s">
        <v>222</v>
      </c>
      <c r="O819" s="198" t="s">
        <v>317</v>
      </c>
      <c r="P819" s="198">
        <v>0</v>
      </c>
      <c r="Q819" s="199">
        <v>4</v>
      </c>
      <c r="R819" s="199">
        <v>3</v>
      </c>
      <c r="S819" s="221">
        <v>12</v>
      </c>
      <c r="T819" s="345">
        <v>1</v>
      </c>
      <c r="U819" s="340"/>
      <c r="V819" s="346">
        <v>0</v>
      </c>
      <c r="W819" s="340"/>
      <c r="X819" s="346">
        <v>0</v>
      </c>
      <c r="Y819" s="183"/>
      <c r="Z819" s="183"/>
      <c r="AA819" s="183"/>
      <c r="AB819" s="166" t="s">
        <v>1509</v>
      </c>
      <c r="AC819" s="166" t="s">
        <v>10308</v>
      </c>
      <c r="AD819" s="203">
        <v>1025003757998</v>
      </c>
      <c r="AE819" s="166" t="s">
        <v>10454</v>
      </c>
      <c r="AF819" s="166" t="s">
        <v>10520</v>
      </c>
      <c r="AG819" s="166" t="s">
        <v>230</v>
      </c>
      <c r="AH819" s="166" t="s">
        <v>10454</v>
      </c>
      <c r="AI819" s="166" t="s">
        <v>10308</v>
      </c>
      <c r="AJ819" s="165">
        <v>1025003757998</v>
      </c>
      <c r="AK819" s="203" t="s">
        <v>1509</v>
      </c>
      <c r="AL819" s="186">
        <v>0.76</v>
      </c>
      <c r="AM819" s="186">
        <v>80</v>
      </c>
      <c r="AN819" s="186">
        <v>3.6666666666666667E-2</v>
      </c>
      <c r="AO819" s="186">
        <v>0</v>
      </c>
      <c r="AP819" s="187">
        <v>3.6666666666666667E-2</v>
      </c>
      <c r="AQ819" s="186">
        <v>3.6666666666666667E-2</v>
      </c>
      <c r="AR819" s="186">
        <v>0</v>
      </c>
      <c r="AS819" s="186">
        <v>3.6666666666666667E-2</v>
      </c>
      <c r="AT819" s="186">
        <v>1.1000000000000001</v>
      </c>
      <c r="AU819" s="193" t="s">
        <v>231</v>
      </c>
      <c r="AV819" s="194"/>
      <c r="AW819" s="166" t="s">
        <v>325</v>
      </c>
      <c r="AX819" s="166" t="s">
        <v>1509</v>
      </c>
      <c r="AY819" s="195" t="s">
        <v>10521</v>
      </c>
      <c r="AZ819" s="166" t="s">
        <v>234</v>
      </c>
      <c r="BB819" s="196"/>
    </row>
    <row r="820" spans="1:54" s="166" customFormat="1" ht="15" customHeight="1" x14ac:dyDescent="0.25">
      <c r="A820" s="182">
        <v>1316</v>
      </c>
      <c r="B820" s="555"/>
      <c r="C820" s="581"/>
      <c r="D820" s="700" t="s">
        <v>17138</v>
      </c>
      <c r="E820" s="166" t="s">
        <v>55</v>
      </c>
      <c r="F820" s="166" t="s">
        <v>1509</v>
      </c>
      <c r="G820" s="517" t="s">
        <v>10522</v>
      </c>
      <c r="H820" s="198" t="s">
        <v>10472</v>
      </c>
      <c r="I820" s="198" t="s">
        <v>10473</v>
      </c>
      <c r="K820" s="198" t="s">
        <v>219</v>
      </c>
      <c r="L820" s="166" t="s">
        <v>220</v>
      </c>
      <c r="M820" s="198" t="s">
        <v>317</v>
      </c>
      <c r="N820" s="198">
        <v>0</v>
      </c>
      <c r="O820" s="198" t="s">
        <v>317</v>
      </c>
      <c r="P820" s="198">
        <v>0</v>
      </c>
      <c r="Q820" s="199">
        <v>5</v>
      </c>
      <c r="R820" s="199">
        <v>3</v>
      </c>
      <c r="S820" s="221">
        <v>15</v>
      </c>
      <c r="T820" s="345">
        <v>0</v>
      </c>
      <c r="U820" s="340"/>
      <c r="V820" s="346">
        <v>0</v>
      </c>
      <c r="W820" s="340"/>
      <c r="X820" s="346">
        <v>1</v>
      </c>
      <c r="Y820" s="183"/>
      <c r="Z820" s="183"/>
      <c r="AA820" s="183"/>
      <c r="AB820" s="166" t="s">
        <v>1509</v>
      </c>
      <c r="AC820" s="166" t="s">
        <v>10357</v>
      </c>
      <c r="AD820" s="203">
        <v>1035005912193</v>
      </c>
      <c r="AE820" s="166" t="s">
        <v>10454</v>
      </c>
      <c r="AF820" s="166" t="s">
        <v>10523</v>
      </c>
      <c r="AG820" s="171" t="s">
        <v>10524</v>
      </c>
      <c r="AH820" s="166" t="s">
        <v>10454</v>
      </c>
      <c r="AI820" s="166" t="s">
        <v>10357</v>
      </c>
      <c r="AJ820" s="165">
        <v>1035005912193</v>
      </c>
      <c r="AK820" s="203" t="s">
        <v>1509</v>
      </c>
      <c r="AL820" s="186">
        <v>0.76</v>
      </c>
      <c r="AM820" s="186">
        <v>400</v>
      </c>
      <c r="AN820" s="186">
        <v>0.18323287671232877</v>
      </c>
      <c r="AO820" s="186">
        <v>0</v>
      </c>
      <c r="AP820" s="187">
        <v>0.18323287671232877</v>
      </c>
      <c r="AQ820" s="186">
        <v>0.18323287671232877</v>
      </c>
      <c r="AR820" s="186">
        <v>0</v>
      </c>
      <c r="AS820" s="186">
        <v>0.18323287671232877</v>
      </c>
      <c r="AT820" s="186">
        <v>5.496986301369863</v>
      </c>
      <c r="AU820" s="193" t="s">
        <v>231</v>
      </c>
      <c r="AV820" s="194"/>
      <c r="AW820" s="166" t="s">
        <v>325</v>
      </c>
      <c r="AX820" s="166" t="s">
        <v>1509</v>
      </c>
      <c r="AY820" s="256" t="s">
        <v>10525</v>
      </c>
      <c r="AZ820" s="166" t="s">
        <v>234</v>
      </c>
      <c r="BB820" s="196"/>
    </row>
    <row r="821" spans="1:54" s="166" customFormat="1" ht="15" customHeight="1" x14ac:dyDescent="0.25">
      <c r="A821" s="182">
        <v>1317</v>
      </c>
      <c r="B821" s="555"/>
      <c r="C821" s="581"/>
      <c r="D821" s="700" t="s">
        <v>17139</v>
      </c>
      <c r="E821" s="166" t="s">
        <v>55</v>
      </c>
      <c r="F821" s="166" t="s">
        <v>1509</v>
      </c>
      <c r="G821" s="194" t="s">
        <v>10526</v>
      </c>
      <c r="H821" s="198" t="s">
        <v>10527</v>
      </c>
      <c r="I821" s="198" t="s">
        <v>10528</v>
      </c>
      <c r="K821" s="198" t="s">
        <v>219</v>
      </c>
      <c r="L821" s="166" t="s">
        <v>220</v>
      </c>
      <c r="M821" s="198" t="s">
        <v>317</v>
      </c>
      <c r="N821" s="198">
        <v>0</v>
      </c>
      <c r="O821" s="198" t="s">
        <v>317</v>
      </c>
      <c r="P821" s="198">
        <v>0</v>
      </c>
      <c r="Q821" s="199">
        <v>5.7</v>
      </c>
      <c r="R821" s="199">
        <v>1.5</v>
      </c>
      <c r="S821" s="221">
        <v>8.5500000000000007</v>
      </c>
      <c r="T821" s="345">
        <v>4</v>
      </c>
      <c r="U821" s="340"/>
      <c r="V821" s="346">
        <v>0</v>
      </c>
      <c r="W821" s="340"/>
      <c r="X821" s="346">
        <v>1</v>
      </c>
      <c r="Y821" s="183"/>
      <c r="Z821" s="183"/>
      <c r="AA821" s="183"/>
      <c r="AB821" s="166" t="s">
        <v>1509</v>
      </c>
      <c r="AC821" s="166" t="s">
        <v>10529</v>
      </c>
      <c r="AD821" s="203">
        <v>1105030001581</v>
      </c>
      <c r="AE821" s="166" t="s">
        <v>10454</v>
      </c>
      <c r="AF821" s="166" t="s">
        <v>10530</v>
      </c>
      <c r="AG821" s="171" t="s">
        <v>10531</v>
      </c>
      <c r="AH821" s="166" t="s">
        <v>10454</v>
      </c>
      <c r="AI821" s="166" t="s">
        <v>10529</v>
      </c>
      <c r="AJ821" s="165">
        <v>1105030001581</v>
      </c>
      <c r="AK821" s="203" t="s">
        <v>1509</v>
      </c>
      <c r="AL821" s="186">
        <v>0.76</v>
      </c>
      <c r="AM821" s="186">
        <v>373</v>
      </c>
      <c r="AN821" s="186">
        <v>0.77665753424657535</v>
      </c>
      <c r="AO821" s="186">
        <v>0</v>
      </c>
      <c r="AP821" s="187">
        <v>0.77665753424657535</v>
      </c>
      <c r="AQ821" s="186">
        <v>0.77665753424657535</v>
      </c>
      <c r="AR821" s="186">
        <v>0</v>
      </c>
      <c r="AS821" s="186">
        <v>0.77665753424657535</v>
      </c>
      <c r="AT821" s="186">
        <v>23.299726027397259</v>
      </c>
      <c r="AU821" s="193" t="s">
        <v>231</v>
      </c>
      <c r="AV821" s="194"/>
      <c r="AW821" s="166" t="s">
        <v>325</v>
      </c>
      <c r="AX821" s="166" t="s">
        <v>1509</v>
      </c>
      <c r="AY821" s="195" t="s">
        <v>10532</v>
      </c>
      <c r="AZ821" s="166" t="s">
        <v>234</v>
      </c>
      <c r="BB821" s="196"/>
    </row>
    <row r="822" spans="1:54" s="519" customFormat="1" ht="21.75" customHeight="1" x14ac:dyDescent="0.25">
      <c r="A822" s="518">
        <v>1318</v>
      </c>
      <c r="B822" s="557" t="s">
        <v>17088</v>
      </c>
      <c r="C822" s="664" t="s">
        <v>17090</v>
      </c>
      <c r="D822" s="701">
        <v>2020</v>
      </c>
      <c r="E822" s="519" t="s">
        <v>55</v>
      </c>
      <c r="F822" s="519" t="s">
        <v>1509</v>
      </c>
      <c r="G822" s="530" t="s">
        <v>10533</v>
      </c>
      <c r="H822" s="573" t="s">
        <v>10534</v>
      </c>
      <c r="I822" s="573" t="s">
        <v>10535</v>
      </c>
      <c r="K822" s="519" t="s">
        <v>219</v>
      </c>
      <c r="L822" s="519" t="s">
        <v>220</v>
      </c>
      <c r="M822" s="519" t="s">
        <v>221</v>
      </c>
      <c r="N822" s="573" t="s">
        <v>222</v>
      </c>
      <c r="O822" s="573" t="s">
        <v>221</v>
      </c>
      <c r="P822" s="573" t="s">
        <v>879</v>
      </c>
      <c r="Q822" s="574">
        <v>3</v>
      </c>
      <c r="R822" s="574">
        <v>2</v>
      </c>
      <c r="S822" s="612">
        <v>6</v>
      </c>
      <c r="T822" s="613">
        <v>4</v>
      </c>
      <c r="U822" s="523"/>
      <c r="V822" s="614">
        <v>0</v>
      </c>
      <c r="W822" s="523"/>
      <c r="X822" s="614">
        <v>1</v>
      </c>
      <c r="Y822" s="524"/>
      <c r="Z822" s="524"/>
      <c r="AA822" s="524"/>
      <c r="AB822" s="519" t="s">
        <v>1509</v>
      </c>
      <c r="AC822" s="519" t="s">
        <v>10536</v>
      </c>
      <c r="AD822" s="608">
        <v>1035005900830</v>
      </c>
      <c r="AE822" s="519" t="s">
        <v>10454</v>
      </c>
      <c r="AF822" s="519" t="s">
        <v>10537</v>
      </c>
      <c r="AG822" s="610" t="s">
        <v>10538</v>
      </c>
      <c r="AH822" s="519" t="s">
        <v>10454</v>
      </c>
      <c r="AI822" s="519" t="s">
        <v>10536</v>
      </c>
      <c r="AJ822" s="526">
        <v>1035005900830</v>
      </c>
      <c r="AK822" s="608" t="s">
        <v>1509</v>
      </c>
      <c r="AL822" s="520">
        <v>0.76</v>
      </c>
      <c r="AM822" s="520">
        <v>451</v>
      </c>
      <c r="AN822" s="520">
        <v>0.93906849315068486</v>
      </c>
      <c r="AO822" s="520">
        <v>0</v>
      </c>
      <c r="AP822" s="528">
        <v>0.93906849315068486</v>
      </c>
      <c r="AQ822" s="520">
        <v>0.93906849315068486</v>
      </c>
      <c r="AR822" s="520">
        <v>0</v>
      </c>
      <c r="AS822" s="520">
        <v>0.93906849315068486</v>
      </c>
      <c r="AT822" s="520">
        <v>28.172054794520545</v>
      </c>
      <c r="AU822" s="529" t="s">
        <v>231</v>
      </c>
      <c r="AV822" s="530" t="s">
        <v>431</v>
      </c>
      <c r="AW822" s="519" t="s">
        <v>325</v>
      </c>
      <c r="AX822" s="519" t="s">
        <v>1509</v>
      </c>
      <c r="AY822" s="531" t="s">
        <v>10539</v>
      </c>
      <c r="AZ822" s="519" t="s">
        <v>234</v>
      </c>
      <c r="BB822" s="533"/>
    </row>
    <row r="823" spans="1:54" s="166" customFormat="1" ht="15" customHeight="1" x14ac:dyDescent="0.25">
      <c r="A823" s="182">
        <v>1319</v>
      </c>
      <c r="B823" s="555"/>
      <c r="C823" s="581"/>
      <c r="D823" s="700" t="s">
        <v>17139</v>
      </c>
      <c r="E823" s="166" t="s">
        <v>55</v>
      </c>
      <c r="F823" s="166" t="s">
        <v>1509</v>
      </c>
      <c r="G823" s="194" t="s">
        <v>10348</v>
      </c>
      <c r="H823" s="198" t="s">
        <v>10540</v>
      </c>
      <c r="I823" s="198" t="s">
        <v>10541</v>
      </c>
      <c r="K823" s="198" t="s">
        <v>219</v>
      </c>
      <c r="L823" s="166" t="s">
        <v>220</v>
      </c>
      <c r="M823" s="198" t="s">
        <v>221</v>
      </c>
      <c r="N823" s="198" t="s">
        <v>222</v>
      </c>
      <c r="O823" s="198" t="s">
        <v>317</v>
      </c>
      <c r="P823" s="198">
        <v>0</v>
      </c>
      <c r="Q823" s="199">
        <v>3</v>
      </c>
      <c r="R823" s="199">
        <v>3</v>
      </c>
      <c r="S823" s="221">
        <v>9</v>
      </c>
      <c r="T823" s="345">
        <v>3</v>
      </c>
      <c r="U823" s="340"/>
      <c r="V823" s="346">
        <v>0</v>
      </c>
      <c r="W823" s="340"/>
      <c r="X823" s="346">
        <v>0</v>
      </c>
      <c r="Y823" s="183"/>
      <c r="Z823" s="183"/>
      <c r="AA823" s="183"/>
      <c r="AB823" s="166" t="s">
        <v>1509</v>
      </c>
      <c r="AC823" s="166" t="s">
        <v>10542</v>
      </c>
      <c r="AD823" s="203">
        <v>1035005908233</v>
      </c>
      <c r="AE823" s="166" t="s">
        <v>10454</v>
      </c>
      <c r="AF823" s="166" t="s">
        <v>10543</v>
      </c>
      <c r="AG823" s="171" t="s">
        <v>10544</v>
      </c>
      <c r="AH823" s="166" t="s">
        <v>10454</v>
      </c>
      <c r="AI823" s="166" t="s">
        <v>10542</v>
      </c>
      <c r="AJ823" s="165">
        <v>1035005908233</v>
      </c>
      <c r="AK823" s="203" t="s">
        <v>1509</v>
      </c>
      <c r="AL823" s="186">
        <v>0.76</v>
      </c>
      <c r="AM823" s="186">
        <v>81</v>
      </c>
      <c r="AN823" s="186">
        <v>0.16865753424657534</v>
      </c>
      <c r="AO823" s="186">
        <v>0</v>
      </c>
      <c r="AP823" s="187">
        <v>0.16865753424657534</v>
      </c>
      <c r="AQ823" s="186">
        <v>0.16865753424657534</v>
      </c>
      <c r="AR823" s="186">
        <v>0</v>
      </c>
      <c r="AS823" s="186">
        <v>0.16865753424657534</v>
      </c>
      <c r="AT823" s="186">
        <v>5.05972602739726</v>
      </c>
      <c r="AU823" s="193" t="s">
        <v>231</v>
      </c>
      <c r="AV823" s="194"/>
      <c r="AW823" s="166" t="s">
        <v>325</v>
      </c>
      <c r="AX823" s="166" t="s">
        <v>1509</v>
      </c>
      <c r="AY823" s="195" t="s">
        <v>10353</v>
      </c>
      <c r="AZ823" s="166" t="s">
        <v>234</v>
      </c>
      <c r="BB823" s="196"/>
    </row>
    <row r="824" spans="1:54" s="166" customFormat="1" ht="15" customHeight="1" x14ac:dyDescent="0.25">
      <c r="A824" s="182">
        <v>1320</v>
      </c>
      <c r="B824" s="555"/>
      <c r="C824" s="581"/>
      <c r="D824" s="700" t="s">
        <v>17139</v>
      </c>
      <c r="E824" s="166" t="s">
        <v>55</v>
      </c>
      <c r="F824" s="166" t="s">
        <v>1509</v>
      </c>
      <c r="G824" s="194" t="s">
        <v>10545</v>
      </c>
      <c r="H824" s="198" t="s">
        <v>10546</v>
      </c>
      <c r="I824" s="198" t="s">
        <v>10547</v>
      </c>
      <c r="K824" s="198" t="s">
        <v>219</v>
      </c>
      <c r="L824" s="166" t="s">
        <v>220</v>
      </c>
      <c r="M824" s="198" t="s">
        <v>221</v>
      </c>
      <c r="N824" s="198" t="s">
        <v>222</v>
      </c>
      <c r="O824" s="198" t="s">
        <v>221</v>
      </c>
      <c r="P824" s="198" t="s">
        <v>222</v>
      </c>
      <c r="Q824" s="199">
        <v>8</v>
      </c>
      <c r="R824" s="199">
        <v>2</v>
      </c>
      <c r="S824" s="221">
        <v>16</v>
      </c>
      <c r="T824" s="345">
        <v>1</v>
      </c>
      <c r="U824" s="340"/>
      <c r="V824" s="346">
        <v>0</v>
      </c>
      <c r="W824" s="340"/>
      <c r="X824" s="346">
        <v>0</v>
      </c>
      <c r="Y824" s="183"/>
      <c r="Z824" s="183"/>
      <c r="AA824" s="183"/>
      <c r="AB824" s="166" t="s">
        <v>8033</v>
      </c>
      <c r="AC824" s="166" t="s">
        <v>10548</v>
      </c>
      <c r="AD824" s="203">
        <v>1025003752212</v>
      </c>
      <c r="AE824" s="166" t="s">
        <v>10454</v>
      </c>
      <c r="AF824" s="166" t="s">
        <v>10549</v>
      </c>
      <c r="AG824" s="171" t="s">
        <v>10550</v>
      </c>
      <c r="AH824" s="166" t="s">
        <v>10454</v>
      </c>
      <c r="AI824" s="166" t="s">
        <v>10548</v>
      </c>
      <c r="AJ824" s="165">
        <v>1025003752212</v>
      </c>
      <c r="AK824" s="203" t="s">
        <v>1509</v>
      </c>
      <c r="AL824" s="186">
        <v>0.76</v>
      </c>
      <c r="AM824" s="186">
        <v>41</v>
      </c>
      <c r="AN824" s="186">
        <v>8.536986301369863E-2</v>
      </c>
      <c r="AO824" s="186">
        <v>0</v>
      </c>
      <c r="AP824" s="187">
        <v>8.536986301369863E-2</v>
      </c>
      <c r="AQ824" s="186">
        <v>8.536986301369863E-2</v>
      </c>
      <c r="AR824" s="186">
        <v>0</v>
      </c>
      <c r="AS824" s="186">
        <v>8.536986301369863E-2</v>
      </c>
      <c r="AT824" s="186">
        <v>2.5610958904109591</v>
      </c>
      <c r="AU824" s="193" t="s">
        <v>231</v>
      </c>
      <c r="AV824" s="194"/>
      <c r="AW824" s="166" t="s">
        <v>325</v>
      </c>
      <c r="AX824" s="166" t="s">
        <v>1509</v>
      </c>
      <c r="AY824" s="195" t="s">
        <v>10551</v>
      </c>
      <c r="AZ824" s="166" t="s">
        <v>234</v>
      </c>
      <c r="BB824" s="196"/>
    </row>
    <row r="825" spans="1:54" s="166" customFormat="1" ht="15" customHeight="1" x14ac:dyDescent="0.25">
      <c r="A825" s="182">
        <v>1321</v>
      </c>
      <c r="B825" s="555"/>
      <c r="C825" s="581"/>
      <c r="D825" s="700" t="s">
        <v>17139</v>
      </c>
      <c r="E825" s="166" t="s">
        <v>55</v>
      </c>
      <c r="F825" s="166" t="s">
        <v>1509</v>
      </c>
      <c r="G825" s="194" t="s">
        <v>10552</v>
      </c>
      <c r="H825" s="198" t="s">
        <v>10553</v>
      </c>
      <c r="I825" s="198" t="s">
        <v>10554</v>
      </c>
      <c r="K825" s="198" t="s">
        <v>219</v>
      </c>
      <c r="L825" s="166" t="s">
        <v>220</v>
      </c>
      <c r="M825" s="198" t="s">
        <v>221</v>
      </c>
      <c r="N825" s="198" t="s">
        <v>222</v>
      </c>
      <c r="O825" s="198" t="s">
        <v>317</v>
      </c>
      <c r="P825" s="198">
        <v>0</v>
      </c>
      <c r="Q825" s="199">
        <v>3</v>
      </c>
      <c r="R825" s="199">
        <v>3</v>
      </c>
      <c r="S825" s="221">
        <v>9</v>
      </c>
      <c r="T825" s="345">
        <v>1</v>
      </c>
      <c r="U825" s="340"/>
      <c r="V825" s="346">
        <v>0</v>
      </c>
      <c r="W825" s="340"/>
      <c r="X825" s="346">
        <v>0</v>
      </c>
      <c r="Y825" s="183"/>
      <c r="Z825" s="183"/>
      <c r="AA825" s="183"/>
      <c r="AB825" s="166" t="s">
        <v>8033</v>
      </c>
      <c r="AC825" s="166" t="s">
        <v>10555</v>
      </c>
      <c r="AD825" s="203">
        <v>1025003747295</v>
      </c>
      <c r="AE825" s="166" t="s">
        <v>10556</v>
      </c>
      <c r="AF825" s="166" t="s">
        <v>10557</v>
      </c>
      <c r="AG825" s="171" t="s">
        <v>10558</v>
      </c>
      <c r="AH825" s="166" t="s">
        <v>10454</v>
      </c>
      <c r="AI825" s="166" t="s">
        <v>10555</v>
      </c>
      <c r="AJ825" s="165">
        <v>1025003747295</v>
      </c>
      <c r="AK825" s="203" t="s">
        <v>1509</v>
      </c>
      <c r="AL825" s="186">
        <v>0.76</v>
      </c>
      <c r="AM825" s="186">
        <v>109</v>
      </c>
      <c r="AN825" s="186">
        <v>0.22695890410958905</v>
      </c>
      <c r="AO825" s="186">
        <v>0</v>
      </c>
      <c r="AP825" s="187">
        <v>0.22695890410958905</v>
      </c>
      <c r="AQ825" s="186">
        <v>0.22695890410958905</v>
      </c>
      <c r="AR825" s="186">
        <v>0</v>
      </c>
      <c r="AS825" s="186">
        <v>0.22695890410958905</v>
      </c>
      <c r="AT825" s="186">
        <v>6.8087671232876712</v>
      </c>
      <c r="AU825" s="193" t="s">
        <v>231</v>
      </c>
      <c r="AV825" s="194"/>
      <c r="AW825" s="166" t="s">
        <v>325</v>
      </c>
      <c r="AX825" s="166" t="s">
        <v>1509</v>
      </c>
      <c r="AY825" s="195" t="s">
        <v>10559</v>
      </c>
      <c r="AZ825" s="166" t="s">
        <v>234</v>
      </c>
      <c r="BB825" s="196"/>
    </row>
    <row r="826" spans="1:54" s="166" customFormat="1" ht="15" customHeight="1" x14ac:dyDescent="0.25">
      <c r="A826" s="182">
        <v>1322</v>
      </c>
      <c r="B826" s="555"/>
      <c r="C826" s="581"/>
      <c r="D826" s="700" t="s">
        <v>17139</v>
      </c>
      <c r="E826" s="166" t="s">
        <v>55</v>
      </c>
      <c r="F826" s="166" t="s">
        <v>1509</v>
      </c>
      <c r="G826" s="194" t="s">
        <v>10560</v>
      </c>
      <c r="H826" s="198" t="s">
        <v>10561</v>
      </c>
      <c r="I826" s="198" t="s">
        <v>10562</v>
      </c>
      <c r="K826" s="198" t="s">
        <v>219</v>
      </c>
      <c r="L826" s="166" t="s">
        <v>220</v>
      </c>
      <c r="M826" s="198" t="s">
        <v>221</v>
      </c>
      <c r="N826" s="198" t="s">
        <v>222</v>
      </c>
      <c r="O826" s="198" t="s">
        <v>317</v>
      </c>
      <c r="P826" s="198">
        <v>0</v>
      </c>
      <c r="Q826" s="199">
        <v>3</v>
      </c>
      <c r="R826" s="199">
        <v>3</v>
      </c>
      <c r="S826" s="221">
        <v>9</v>
      </c>
      <c r="T826" s="345">
        <v>1</v>
      </c>
      <c r="U826" s="340"/>
      <c r="V826" s="346">
        <v>0</v>
      </c>
      <c r="W826" s="340"/>
      <c r="X826" s="346">
        <v>0</v>
      </c>
      <c r="Y826" s="183"/>
      <c r="Z826" s="183"/>
      <c r="AA826" s="183"/>
      <c r="AB826" s="166" t="s">
        <v>8033</v>
      </c>
      <c r="AC826" s="166" t="s">
        <v>10563</v>
      </c>
      <c r="AD826" s="203">
        <v>1035005907408</v>
      </c>
      <c r="AE826" s="166" t="s">
        <v>10564</v>
      </c>
      <c r="AF826" s="166" t="s">
        <v>10565</v>
      </c>
      <c r="AG826" s="171" t="s">
        <v>10566</v>
      </c>
      <c r="AH826" s="166" t="s">
        <v>10454</v>
      </c>
      <c r="AI826" s="166" t="s">
        <v>10563</v>
      </c>
      <c r="AJ826" s="165">
        <v>1035005907408</v>
      </c>
      <c r="AK826" s="203" t="s">
        <v>1509</v>
      </c>
      <c r="AL826" s="186">
        <v>0.76</v>
      </c>
      <c r="AM826" s="186">
        <v>182</v>
      </c>
      <c r="AN826" s="186">
        <v>0.37895890410958905</v>
      </c>
      <c r="AO826" s="186">
        <v>0</v>
      </c>
      <c r="AP826" s="187">
        <v>0.37895890410958905</v>
      </c>
      <c r="AQ826" s="186">
        <v>0.37895890410958905</v>
      </c>
      <c r="AR826" s="186">
        <v>0</v>
      </c>
      <c r="AS826" s="186">
        <v>0.37895890410958905</v>
      </c>
      <c r="AT826" s="186">
        <v>11.368767123287672</v>
      </c>
      <c r="AU826" s="193" t="s">
        <v>231</v>
      </c>
      <c r="AV826" s="194"/>
      <c r="AW826" s="166" t="s">
        <v>325</v>
      </c>
      <c r="AX826" s="166" t="s">
        <v>1509</v>
      </c>
      <c r="AY826" s="195" t="s">
        <v>10567</v>
      </c>
      <c r="AZ826" s="166" t="s">
        <v>234</v>
      </c>
      <c r="BB826" s="196"/>
    </row>
    <row r="827" spans="1:54" s="166" customFormat="1" ht="15" customHeight="1" x14ac:dyDescent="0.25">
      <c r="A827" s="182">
        <v>1323</v>
      </c>
      <c r="B827" s="555"/>
      <c r="C827" s="581"/>
      <c r="D827" s="700" t="s">
        <v>17139</v>
      </c>
      <c r="E827" s="166" t="s">
        <v>55</v>
      </c>
      <c r="F827" s="166" t="s">
        <v>1509</v>
      </c>
      <c r="G827" s="194" t="s">
        <v>10568</v>
      </c>
      <c r="H827" s="198" t="s">
        <v>10569</v>
      </c>
      <c r="I827" s="198" t="s">
        <v>10570</v>
      </c>
      <c r="K827" s="198" t="s">
        <v>219</v>
      </c>
      <c r="L827" s="166" t="s">
        <v>220</v>
      </c>
      <c r="M827" s="198" t="s">
        <v>317</v>
      </c>
      <c r="N827" s="198">
        <v>0</v>
      </c>
      <c r="O827" s="198" t="s">
        <v>317</v>
      </c>
      <c r="P827" s="198">
        <v>0</v>
      </c>
      <c r="Q827" s="199">
        <v>3</v>
      </c>
      <c r="R827" s="199">
        <v>2</v>
      </c>
      <c r="S827" s="221">
        <v>6</v>
      </c>
      <c r="T827" s="345">
        <v>0</v>
      </c>
      <c r="U827" s="340"/>
      <c r="V827" s="346">
        <v>0</v>
      </c>
      <c r="W827" s="340"/>
      <c r="X827" s="346">
        <v>1</v>
      </c>
      <c r="Y827" s="183"/>
      <c r="Z827" s="183"/>
      <c r="AA827" s="183"/>
      <c r="AB827" s="166" t="s">
        <v>9106</v>
      </c>
      <c r="AC827" s="166" t="s">
        <v>10571</v>
      </c>
      <c r="AD827" s="203">
        <v>1025003750420</v>
      </c>
      <c r="AE827" s="166" t="s">
        <v>5495</v>
      </c>
      <c r="AG827" s="166" t="s">
        <v>230</v>
      </c>
      <c r="AH827" s="166" t="s">
        <v>5495</v>
      </c>
      <c r="AI827" s="166" t="s">
        <v>10571</v>
      </c>
      <c r="AJ827" s="165">
        <v>1025003750420</v>
      </c>
      <c r="AK827" s="203" t="s">
        <v>1509</v>
      </c>
      <c r="AL827" s="186">
        <v>0.76</v>
      </c>
      <c r="AM827" s="186">
        <v>56</v>
      </c>
      <c r="AN827" s="186">
        <v>0.1166027397260274</v>
      </c>
      <c r="AO827" s="186">
        <v>0</v>
      </c>
      <c r="AP827" s="187">
        <v>0.1166027397260274</v>
      </c>
      <c r="AQ827" s="186">
        <v>0.1166027397260274</v>
      </c>
      <c r="AR827" s="186">
        <v>0</v>
      </c>
      <c r="AS827" s="186">
        <v>0.1166027397260274</v>
      </c>
      <c r="AT827" s="186">
        <v>3.498082191780822</v>
      </c>
      <c r="AU827" s="193" t="s">
        <v>231</v>
      </c>
      <c r="AV827" s="194"/>
      <c r="AW827" s="166" t="s">
        <v>325</v>
      </c>
      <c r="AX827" s="166" t="s">
        <v>1509</v>
      </c>
      <c r="AY827" s="195" t="s">
        <v>10572</v>
      </c>
      <c r="AZ827" s="166" t="s">
        <v>234</v>
      </c>
      <c r="BB827" s="196"/>
    </row>
    <row r="828" spans="1:54" s="166" customFormat="1" ht="15" customHeight="1" x14ac:dyDescent="0.25">
      <c r="A828" s="182">
        <v>1324</v>
      </c>
      <c r="B828" s="555"/>
      <c r="C828" s="581"/>
      <c r="D828" s="700" t="s">
        <v>17141</v>
      </c>
      <c r="E828" s="166" t="s">
        <v>55</v>
      </c>
      <c r="F828" s="166" t="s">
        <v>1509</v>
      </c>
      <c r="G828" s="194" t="s">
        <v>10573</v>
      </c>
      <c r="H828" s="198" t="s">
        <v>10574</v>
      </c>
      <c r="I828" s="198" t="s">
        <v>10575</v>
      </c>
      <c r="K828" s="198" t="s">
        <v>219</v>
      </c>
      <c r="L828" s="166" t="s">
        <v>220</v>
      </c>
      <c r="M828" s="198" t="s">
        <v>317</v>
      </c>
      <c r="N828" s="198">
        <v>0</v>
      </c>
      <c r="O828" s="198" t="s">
        <v>317</v>
      </c>
      <c r="P828" s="198">
        <v>0</v>
      </c>
      <c r="Q828" s="199">
        <v>3</v>
      </c>
      <c r="R828" s="199">
        <v>2</v>
      </c>
      <c r="S828" s="221">
        <v>6</v>
      </c>
      <c r="T828" s="345">
        <v>3</v>
      </c>
      <c r="U828" s="340"/>
      <c r="V828" s="346">
        <v>0</v>
      </c>
      <c r="W828" s="340"/>
      <c r="X828" s="346">
        <v>0</v>
      </c>
      <c r="Y828" s="183"/>
      <c r="Z828" s="183"/>
      <c r="AA828" s="183"/>
      <c r="AB828" s="166" t="s">
        <v>1509</v>
      </c>
      <c r="AC828" s="166" t="s">
        <v>10576</v>
      </c>
      <c r="AD828" s="203">
        <v>1035005909751</v>
      </c>
      <c r="AE828" s="166" t="s">
        <v>5495</v>
      </c>
      <c r="AF828" s="166" t="s">
        <v>10577</v>
      </c>
      <c r="AG828" s="171" t="s">
        <v>10578</v>
      </c>
      <c r="AH828" s="166" t="s">
        <v>5495</v>
      </c>
      <c r="AI828" s="166" t="s">
        <v>10576</v>
      </c>
      <c r="AJ828" s="165">
        <v>1035005909751</v>
      </c>
      <c r="AK828" s="203" t="s">
        <v>1509</v>
      </c>
      <c r="AL828" s="186">
        <v>0.76</v>
      </c>
      <c r="AM828" s="186">
        <v>44</v>
      </c>
      <c r="AN828" s="186">
        <v>9.1616438356164384E-2</v>
      </c>
      <c r="AO828" s="186">
        <v>0</v>
      </c>
      <c r="AP828" s="187">
        <v>9.1616438356164384E-2</v>
      </c>
      <c r="AQ828" s="186">
        <v>9.1616438356164384E-2</v>
      </c>
      <c r="AR828" s="186">
        <v>0</v>
      </c>
      <c r="AS828" s="186">
        <v>9.1616438356164384E-2</v>
      </c>
      <c r="AT828" s="186">
        <v>2.7484931506849315</v>
      </c>
      <c r="AU828" s="193" t="s">
        <v>231</v>
      </c>
      <c r="AV828" s="194"/>
      <c r="AW828" s="166" t="s">
        <v>325</v>
      </c>
      <c r="AX828" s="166" t="s">
        <v>1509</v>
      </c>
      <c r="AY828" s="195" t="s">
        <v>10579</v>
      </c>
      <c r="AZ828" s="166" t="s">
        <v>234</v>
      </c>
      <c r="BB828" s="196"/>
    </row>
    <row r="829" spans="1:54" s="519" customFormat="1" ht="23.25" customHeight="1" x14ac:dyDescent="0.25">
      <c r="A829" s="518">
        <v>1325</v>
      </c>
      <c r="B829" s="557" t="s">
        <v>17088</v>
      </c>
      <c r="C829" s="664" t="s">
        <v>17090</v>
      </c>
      <c r="D829" s="701">
        <v>2020</v>
      </c>
      <c r="E829" s="519" t="s">
        <v>55</v>
      </c>
      <c r="F829" s="519" t="s">
        <v>1509</v>
      </c>
      <c r="G829" s="530" t="s">
        <v>10580</v>
      </c>
      <c r="H829" s="573" t="s">
        <v>10581</v>
      </c>
      <c r="I829" s="573" t="s">
        <v>10582</v>
      </c>
      <c r="K829" s="519" t="s">
        <v>219</v>
      </c>
      <c r="L829" s="519" t="s">
        <v>220</v>
      </c>
      <c r="M829" s="519" t="s">
        <v>221</v>
      </c>
      <c r="N829" s="573" t="s">
        <v>222</v>
      </c>
      <c r="O829" s="573" t="s">
        <v>221</v>
      </c>
      <c r="P829" s="573" t="s">
        <v>879</v>
      </c>
      <c r="Q829" s="574">
        <v>7</v>
      </c>
      <c r="R829" s="574">
        <v>1.2</v>
      </c>
      <c r="S829" s="612">
        <v>8.4</v>
      </c>
      <c r="T829" s="613">
        <v>5</v>
      </c>
      <c r="U829" s="523"/>
      <c r="V829" s="614">
        <v>0</v>
      </c>
      <c r="W829" s="523"/>
      <c r="X829" s="614">
        <v>0</v>
      </c>
      <c r="Y829" s="524"/>
      <c r="Z829" s="524"/>
      <c r="AA829" s="524"/>
      <c r="AB829" s="519" t="s">
        <v>1509</v>
      </c>
      <c r="AC829" s="519" t="s">
        <v>9716</v>
      </c>
      <c r="AD829" s="608">
        <v>1035005902084</v>
      </c>
      <c r="AE829" s="519" t="s">
        <v>5495</v>
      </c>
      <c r="AG829" s="519" t="s">
        <v>230</v>
      </c>
      <c r="AH829" s="519" t="s">
        <v>5495</v>
      </c>
      <c r="AI829" s="519" t="s">
        <v>9716</v>
      </c>
      <c r="AJ829" s="526">
        <v>1035005902084</v>
      </c>
      <c r="AK829" s="608" t="s">
        <v>1509</v>
      </c>
      <c r="AL829" s="520">
        <v>0.76</v>
      </c>
      <c r="AM829" s="520">
        <v>91</v>
      </c>
      <c r="AN829" s="520">
        <v>0.71419178082191781</v>
      </c>
      <c r="AO829" s="520">
        <v>0</v>
      </c>
      <c r="AP829" s="528">
        <v>0.71419178082191781</v>
      </c>
      <c r="AQ829" s="520">
        <v>0.71419178082191781</v>
      </c>
      <c r="AR829" s="520">
        <v>0</v>
      </c>
      <c r="AS829" s="520">
        <v>0.71419178082191781</v>
      </c>
      <c r="AT829" s="520">
        <v>21.425753424657536</v>
      </c>
      <c r="AU829" s="529" t="s">
        <v>231</v>
      </c>
      <c r="AV829" s="530" t="s">
        <v>431</v>
      </c>
      <c r="AW829" s="519" t="s">
        <v>325</v>
      </c>
      <c r="AX829" s="519" t="s">
        <v>1509</v>
      </c>
      <c r="AY829" s="531" t="s">
        <v>10583</v>
      </c>
      <c r="AZ829" s="519" t="s">
        <v>234</v>
      </c>
      <c r="BB829" s="533"/>
    </row>
    <row r="830" spans="1:54" s="166" customFormat="1" ht="15" customHeight="1" x14ac:dyDescent="0.25">
      <c r="A830" s="182">
        <v>1326</v>
      </c>
      <c r="B830" s="555"/>
      <c r="C830" s="581"/>
      <c r="D830" s="700" t="s">
        <v>17141</v>
      </c>
      <c r="E830" s="166" t="s">
        <v>55</v>
      </c>
      <c r="F830" s="166" t="s">
        <v>1509</v>
      </c>
      <c r="G830" s="194" t="s">
        <v>10584</v>
      </c>
      <c r="H830" s="198" t="s">
        <v>10585</v>
      </c>
      <c r="I830" s="198" t="s">
        <v>10586</v>
      </c>
      <c r="K830" s="198" t="s">
        <v>219</v>
      </c>
      <c r="L830" s="166" t="s">
        <v>220</v>
      </c>
      <c r="M830" s="198" t="s">
        <v>1343</v>
      </c>
      <c r="N830" s="198" t="s">
        <v>222</v>
      </c>
      <c r="O830" s="198" t="s">
        <v>317</v>
      </c>
      <c r="P830" s="198">
        <v>0</v>
      </c>
      <c r="Q830" s="199">
        <v>4.0999999999999996</v>
      </c>
      <c r="R830" s="199">
        <v>2.5</v>
      </c>
      <c r="S830" s="221">
        <v>10.25</v>
      </c>
      <c r="T830" s="345">
        <v>0</v>
      </c>
      <c r="U830" s="340"/>
      <c r="V830" s="346">
        <v>0</v>
      </c>
      <c r="W830" s="340"/>
      <c r="X830" s="346">
        <v>1</v>
      </c>
      <c r="Y830" s="183"/>
      <c r="Z830" s="183"/>
      <c r="AA830" s="183"/>
      <c r="AB830" s="166" t="s">
        <v>1509</v>
      </c>
      <c r="AC830" s="166" t="s">
        <v>10587</v>
      </c>
      <c r="AD830" s="203">
        <v>1055005609229</v>
      </c>
      <c r="AE830" s="166" t="s">
        <v>5495</v>
      </c>
      <c r="AF830" s="166" t="s">
        <v>10588</v>
      </c>
      <c r="AG830" s="171" t="s">
        <v>10589</v>
      </c>
      <c r="AH830" s="166" t="s">
        <v>5495</v>
      </c>
      <c r="AI830" s="166" t="s">
        <v>10587</v>
      </c>
      <c r="AJ830" s="165">
        <v>1055005609229</v>
      </c>
      <c r="AK830" s="203" t="s">
        <v>1509</v>
      </c>
      <c r="AL830" s="186">
        <v>0.76</v>
      </c>
      <c r="AM830" s="186">
        <v>122</v>
      </c>
      <c r="AN830" s="186">
        <v>0.25402739726027396</v>
      </c>
      <c r="AO830" s="186">
        <v>0</v>
      </c>
      <c r="AP830" s="187">
        <v>0.25402739726027396</v>
      </c>
      <c r="AQ830" s="186">
        <v>0.25402739726027396</v>
      </c>
      <c r="AR830" s="186">
        <v>0</v>
      </c>
      <c r="AS830" s="186">
        <v>0.25402739726027396</v>
      </c>
      <c r="AT830" s="186">
        <v>7.620821917808219</v>
      </c>
      <c r="AU830" s="193" t="s">
        <v>231</v>
      </c>
      <c r="AV830" s="194"/>
      <c r="AW830" s="166" t="s">
        <v>325</v>
      </c>
      <c r="AX830" s="166" t="s">
        <v>1509</v>
      </c>
      <c r="AY830" s="195" t="s">
        <v>10590</v>
      </c>
      <c r="AZ830" s="166" t="s">
        <v>234</v>
      </c>
      <c r="BB830" s="196"/>
    </row>
    <row r="831" spans="1:54" s="166" customFormat="1" ht="15" customHeight="1" x14ac:dyDescent="0.25">
      <c r="A831" s="182">
        <v>1327</v>
      </c>
      <c r="B831" s="555"/>
      <c r="C831" s="581"/>
      <c r="D831" s="700" t="s">
        <v>17141</v>
      </c>
      <c r="E831" s="166" t="s">
        <v>55</v>
      </c>
      <c r="F831" s="166" t="s">
        <v>1509</v>
      </c>
      <c r="G831" s="194" t="s">
        <v>10591</v>
      </c>
      <c r="H831" s="198" t="s">
        <v>10574</v>
      </c>
      <c r="I831" s="198" t="s">
        <v>10575</v>
      </c>
      <c r="K831" s="198" t="s">
        <v>219</v>
      </c>
      <c r="L831" s="166" t="s">
        <v>220</v>
      </c>
      <c r="M831" s="198" t="s">
        <v>221</v>
      </c>
      <c r="N831" s="198" t="s">
        <v>222</v>
      </c>
      <c r="O831" s="198" t="s">
        <v>317</v>
      </c>
      <c r="P831" s="198">
        <v>0</v>
      </c>
      <c r="Q831" s="199">
        <v>4</v>
      </c>
      <c r="R831" s="199">
        <v>2</v>
      </c>
      <c r="S831" s="221">
        <v>8</v>
      </c>
      <c r="T831" s="345">
        <v>2</v>
      </c>
      <c r="U831" s="340"/>
      <c r="V831" s="346">
        <v>0</v>
      </c>
      <c r="W831" s="340"/>
      <c r="X831" s="346">
        <v>0</v>
      </c>
      <c r="Y831" s="183"/>
      <c r="Z831" s="183"/>
      <c r="AA831" s="183"/>
      <c r="AB831" s="166" t="s">
        <v>1509</v>
      </c>
      <c r="AC831" s="166" t="s">
        <v>10592</v>
      </c>
      <c r="AD831" s="203">
        <v>1035005900885</v>
      </c>
      <c r="AE831" s="166" t="s">
        <v>5495</v>
      </c>
      <c r="AF831" s="166" t="s">
        <v>10593</v>
      </c>
      <c r="AG831" s="166" t="s">
        <v>230</v>
      </c>
      <c r="AH831" s="166" t="s">
        <v>5495</v>
      </c>
      <c r="AI831" s="166" t="s">
        <v>10592</v>
      </c>
      <c r="AJ831" s="165">
        <v>1035005900885</v>
      </c>
      <c r="AK831" s="203" t="s">
        <v>1509</v>
      </c>
      <c r="AL831" s="186">
        <v>0.76</v>
      </c>
      <c r="AM831" s="186">
        <v>43</v>
      </c>
      <c r="AN831" s="186">
        <v>7.6333333333333336E-2</v>
      </c>
      <c r="AO831" s="186">
        <v>0</v>
      </c>
      <c r="AP831" s="187">
        <v>7.6333333333333336E-2</v>
      </c>
      <c r="AQ831" s="186">
        <v>7.6333333333333336E-2</v>
      </c>
      <c r="AR831" s="186">
        <v>0</v>
      </c>
      <c r="AS831" s="186">
        <v>7.6333333333333336E-2</v>
      </c>
      <c r="AT831" s="186">
        <v>2.29</v>
      </c>
      <c r="AU831" s="193" t="s">
        <v>231</v>
      </c>
      <c r="AV831" s="194"/>
      <c r="AW831" s="166" t="s">
        <v>325</v>
      </c>
      <c r="AX831" s="166" t="s">
        <v>1509</v>
      </c>
      <c r="AY831" s="195" t="s">
        <v>10594</v>
      </c>
      <c r="AZ831" s="166" t="s">
        <v>234</v>
      </c>
      <c r="BB831" s="196"/>
    </row>
    <row r="832" spans="1:54" s="519" customFormat="1" ht="25.5" customHeight="1" x14ac:dyDescent="0.25">
      <c r="A832" s="518">
        <v>1328</v>
      </c>
      <c r="B832" s="557" t="s">
        <v>17088</v>
      </c>
      <c r="C832" s="664" t="s">
        <v>17090</v>
      </c>
      <c r="D832" s="701">
        <v>2020</v>
      </c>
      <c r="E832" s="519" t="s">
        <v>55</v>
      </c>
      <c r="F832" s="519" t="s">
        <v>1509</v>
      </c>
      <c r="G832" s="530" t="s">
        <v>10595</v>
      </c>
      <c r="H832" s="573" t="s">
        <v>10596</v>
      </c>
      <c r="I832" s="573" t="s">
        <v>10597</v>
      </c>
      <c r="K832" s="573" t="s">
        <v>219</v>
      </c>
      <c r="L832" s="519" t="s">
        <v>220</v>
      </c>
      <c r="M832" s="573" t="s">
        <v>221</v>
      </c>
      <c r="N832" s="573" t="s">
        <v>222</v>
      </c>
      <c r="O832" s="573" t="s">
        <v>221</v>
      </c>
      <c r="P832" s="573" t="s">
        <v>222</v>
      </c>
      <c r="Q832" s="574">
        <v>8</v>
      </c>
      <c r="R832" s="574">
        <v>2</v>
      </c>
      <c r="S832" s="612">
        <v>16</v>
      </c>
      <c r="T832" s="613">
        <v>4</v>
      </c>
      <c r="U832" s="523"/>
      <c r="V832" s="614">
        <v>0</v>
      </c>
      <c r="W832" s="523"/>
      <c r="X832" s="614">
        <v>0</v>
      </c>
      <c r="Y832" s="524"/>
      <c r="Z832" s="524"/>
      <c r="AA832" s="524"/>
      <c r="AB832" s="519" t="s">
        <v>1509</v>
      </c>
      <c r="AC832" s="519" t="s">
        <v>10598</v>
      </c>
      <c r="AD832" s="608">
        <v>1025003750166</v>
      </c>
      <c r="AE832" s="519" t="s">
        <v>5495</v>
      </c>
      <c r="AF832" s="519" t="s">
        <v>10599</v>
      </c>
      <c r="AG832" s="610" t="s">
        <v>10600</v>
      </c>
      <c r="AH832" s="519" t="s">
        <v>5495</v>
      </c>
      <c r="AI832" s="519" t="s">
        <v>10598</v>
      </c>
      <c r="AJ832" s="526">
        <v>1025003750166</v>
      </c>
      <c r="AK832" s="608" t="s">
        <v>1509</v>
      </c>
      <c r="AL832" s="520">
        <v>0.76</v>
      </c>
      <c r="AM832" s="520">
        <v>81</v>
      </c>
      <c r="AN832" s="520">
        <v>0.16865753424657534</v>
      </c>
      <c r="AO832" s="520">
        <v>0</v>
      </c>
      <c r="AP832" s="528">
        <v>0.16865753424657534</v>
      </c>
      <c r="AQ832" s="520">
        <v>0.16865753424657534</v>
      </c>
      <c r="AR832" s="520">
        <v>0</v>
      </c>
      <c r="AS832" s="520">
        <v>0.16865753424657534</v>
      </c>
      <c r="AT832" s="520">
        <v>5.05972602739726</v>
      </c>
      <c r="AU832" s="529" t="s">
        <v>231</v>
      </c>
      <c r="AV832" s="530" t="s">
        <v>431</v>
      </c>
      <c r="AW832" s="519" t="s">
        <v>325</v>
      </c>
      <c r="AX832" s="519" t="s">
        <v>1509</v>
      </c>
      <c r="AY832" s="531" t="s">
        <v>10601</v>
      </c>
      <c r="AZ832" s="519" t="s">
        <v>234</v>
      </c>
      <c r="BB832" s="533"/>
    </row>
    <row r="833" spans="1:54" s="519" customFormat="1" ht="25.5" customHeight="1" x14ac:dyDescent="0.25">
      <c r="A833" s="518">
        <v>1329</v>
      </c>
      <c r="B833" s="557" t="s">
        <v>17088</v>
      </c>
      <c r="C833" s="664" t="s">
        <v>17090</v>
      </c>
      <c r="D833" s="701">
        <v>2020</v>
      </c>
      <c r="E833" s="519" t="s">
        <v>55</v>
      </c>
      <c r="F833" s="519" t="s">
        <v>1509</v>
      </c>
      <c r="G833" s="530" t="s">
        <v>10602</v>
      </c>
      <c r="H833" s="573" t="s">
        <v>10603</v>
      </c>
      <c r="I833" s="573" t="s">
        <v>10604</v>
      </c>
      <c r="K833" s="519" t="s">
        <v>219</v>
      </c>
      <c r="L833" s="519" t="s">
        <v>220</v>
      </c>
      <c r="M833" s="519" t="s">
        <v>221</v>
      </c>
      <c r="N833" s="573" t="s">
        <v>222</v>
      </c>
      <c r="O833" s="573" t="s">
        <v>221</v>
      </c>
      <c r="P833" s="573" t="s">
        <v>879</v>
      </c>
      <c r="Q833" s="574">
        <v>4</v>
      </c>
      <c r="R833" s="574">
        <v>2</v>
      </c>
      <c r="S833" s="612">
        <v>8</v>
      </c>
      <c r="T833" s="613">
        <v>2</v>
      </c>
      <c r="U833" s="523"/>
      <c r="V833" s="614">
        <v>0</v>
      </c>
      <c r="W833" s="523"/>
      <c r="X833" s="614">
        <v>0</v>
      </c>
      <c r="Y833" s="524"/>
      <c r="Z833" s="524"/>
      <c r="AA833" s="524"/>
      <c r="AB833" s="519" t="s">
        <v>1509</v>
      </c>
      <c r="AC833" s="519" t="s">
        <v>10605</v>
      </c>
      <c r="AD833" s="608">
        <v>1045005905647</v>
      </c>
      <c r="AE833" s="519" t="s">
        <v>5495</v>
      </c>
      <c r="AF833" s="519" t="s">
        <v>10606</v>
      </c>
      <c r="AG833" s="519" t="s">
        <v>230</v>
      </c>
      <c r="AH833" s="519" t="s">
        <v>5495</v>
      </c>
      <c r="AI833" s="519" t="s">
        <v>10607</v>
      </c>
      <c r="AJ833" s="526">
        <v>1045005905647</v>
      </c>
      <c r="AK833" s="608" t="s">
        <v>1509</v>
      </c>
      <c r="AL833" s="520">
        <v>0.76</v>
      </c>
      <c r="AM833" s="520">
        <v>50</v>
      </c>
      <c r="AN833" s="520">
        <v>0.10410958904109589</v>
      </c>
      <c r="AO833" s="520">
        <v>0</v>
      </c>
      <c r="AP833" s="528">
        <v>0.10410958904109589</v>
      </c>
      <c r="AQ833" s="520">
        <v>0.10410958904109589</v>
      </c>
      <c r="AR833" s="520">
        <v>0</v>
      </c>
      <c r="AS833" s="520">
        <v>0.10410958904109589</v>
      </c>
      <c r="AT833" s="520">
        <v>3.1232876712328768</v>
      </c>
      <c r="AU833" s="529" t="s">
        <v>231</v>
      </c>
      <c r="AV833" s="530" t="s">
        <v>431</v>
      </c>
      <c r="AW833" s="519" t="s">
        <v>325</v>
      </c>
      <c r="AX833" s="519" t="s">
        <v>1509</v>
      </c>
      <c r="AY833" s="531" t="s">
        <v>10608</v>
      </c>
      <c r="AZ833" s="519" t="s">
        <v>234</v>
      </c>
      <c r="BB833" s="533"/>
    </row>
    <row r="834" spans="1:54" s="519" customFormat="1" ht="22.5" customHeight="1" x14ac:dyDescent="0.25">
      <c r="A834" s="518">
        <v>1330</v>
      </c>
      <c r="B834" s="557" t="s">
        <v>17088</v>
      </c>
      <c r="C834" s="664" t="s">
        <v>17090</v>
      </c>
      <c r="D834" s="701">
        <v>2020</v>
      </c>
      <c r="E834" s="519" t="s">
        <v>55</v>
      </c>
      <c r="F834" s="519" t="s">
        <v>1509</v>
      </c>
      <c r="G834" s="530" t="s">
        <v>10609</v>
      </c>
      <c r="H834" s="573" t="s">
        <v>10610</v>
      </c>
      <c r="I834" s="573" t="s">
        <v>10611</v>
      </c>
      <c r="K834" s="519" t="s">
        <v>219</v>
      </c>
      <c r="L834" s="519" t="s">
        <v>220</v>
      </c>
      <c r="M834" s="519" t="s">
        <v>221</v>
      </c>
      <c r="N834" s="573" t="s">
        <v>222</v>
      </c>
      <c r="O834" s="573" t="s">
        <v>221</v>
      </c>
      <c r="P834" s="573" t="s">
        <v>879</v>
      </c>
      <c r="Q834" s="574">
        <v>4</v>
      </c>
      <c r="R834" s="574">
        <v>2</v>
      </c>
      <c r="S834" s="612">
        <v>8</v>
      </c>
      <c r="T834" s="613">
        <v>2</v>
      </c>
      <c r="U834" s="523"/>
      <c r="V834" s="614">
        <v>0</v>
      </c>
      <c r="W834" s="523"/>
      <c r="X834" s="614">
        <v>0</v>
      </c>
      <c r="Y834" s="524"/>
      <c r="Z834" s="524"/>
      <c r="AA834" s="524"/>
      <c r="AB834" s="519" t="s">
        <v>1509</v>
      </c>
      <c r="AC834" s="519" t="s">
        <v>10605</v>
      </c>
      <c r="AD834" s="608">
        <v>1045005905647</v>
      </c>
      <c r="AE834" s="519" t="s">
        <v>5495</v>
      </c>
      <c r="AF834" s="519" t="s">
        <v>10606</v>
      </c>
      <c r="AG834" s="519" t="s">
        <v>230</v>
      </c>
      <c r="AH834" s="519" t="s">
        <v>5495</v>
      </c>
      <c r="AI834" s="519" t="s">
        <v>10607</v>
      </c>
      <c r="AJ834" s="526">
        <v>1045005905647</v>
      </c>
      <c r="AK834" s="608" t="s">
        <v>1509</v>
      </c>
      <c r="AL834" s="520">
        <v>0.76</v>
      </c>
      <c r="AM834" s="520">
        <v>50</v>
      </c>
      <c r="AN834" s="520">
        <v>0.10410958904109589</v>
      </c>
      <c r="AO834" s="520">
        <v>0</v>
      </c>
      <c r="AP834" s="528">
        <v>0.10410958904109589</v>
      </c>
      <c r="AQ834" s="520">
        <v>0.10410958904109589</v>
      </c>
      <c r="AR834" s="520">
        <v>0</v>
      </c>
      <c r="AS834" s="520">
        <v>0.10410958904109589</v>
      </c>
      <c r="AT834" s="520">
        <v>3.1232876712328768</v>
      </c>
      <c r="AU834" s="529" t="s">
        <v>231</v>
      </c>
      <c r="AV834" s="530" t="s">
        <v>431</v>
      </c>
      <c r="AW834" s="519" t="s">
        <v>325</v>
      </c>
      <c r="AX834" s="519" t="s">
        <v>1509</v>
      </c>
      <c r="AY834" s="531" t="s">
        <v>10612</v>
      </c>
      <c r="AZ834" s="519" t="s">
        <v>234</v>
      </c>
      <c r="BB834" s="533"/>
    </row>
    <row r="835" spans="1:54" s="166" customFormat="1" ht="15" customHeight="1" x14ac:dyDescent="0.25">
      <c r="A835" s="182">
        <v>1331</v>
      </c>
      <c r="B835" s="555"/>
      <c r="C835" s="581"/>
      <c r="D835" s="700" t="s">
        <v>17139</v>
      </c>
      <c r="E835" s="166" t="s">
        <v>55</v>
      </c>
      <c r="F835" s="166" t="s">
        <v>1509</v>
      </c>
      <c r="G835" s="194" t="s">
        <v>10613</v>
      </c>
      <c r="H835" s="198" t="s">
        <v>10614</v>
      </c>
      <c r="I835" s="198" t="s">
        <v>10615</v>
      </c>
      <c r="K835" s="198" t="s">
        <v>219</v>
      </c>
      <c r="L835" s="166" t="s">
        <v>220</v>
      </c>
      <c r="M835" s="198" t="s">
        <v>221</v>
      </c>
      <c r="N835" s="198" t="s">
        <v>222</v>
      </c>
      <c r="O835" s="198" t="s">
        <v>317</v>
      </c>
      <c r="P835" s="198">
        <v>0</v>
      </c>
      <c r="Q835" s="199">
        <v>4</v>
      </c>
      <c r="R835" s="199">
        <v>3</v>
      </c>
      <c r="S835" s="221">
        <v>12</v>
      </c>
      <c r="T835" s="345">
        <v>2</v>
      </c>
      <c r="U835" s="340"/>
      <c r="V835" s="346">
        <v>0</v>
      </c>
      <c r="W835" s="340"/>
      <c r="X835" s="346">
        <v>1</v>
      </c>
      <c r="Y835" s="183"/>
      <c r="Z835" s="183"/>
      <c r="AA835" s="183"/>
      <c r="AB835" s="166" t="s">
        <v>1509</v>
      </c>
      <c r="AC835" s="166" t="s">
        <v>9209</v>
      </c>
      <c r="AD835" s="203">
        <v>1065030021319</v>
      </c>
      <c r="AE835" s="166" t="s">
        <v>5495</v>
      </c>
      <c r="AF835" s="166" t="s">
        <v>10616</v>
      </c>
      <c r="AG835" s="166" t="s">
        <v>230</v>
      </c>
      <c r="AH835" s="166" t="s">
        <v>5495</v>
      </c>
      <c r="AI835" s="166" t="s">
        <v>9209</v>
      </c>
      <c r="AJ835" s="165">
        <v>1065030021319</v>
      </c>
      <c r="AK835" s="203" t="s">
        <v>1509</v>
      </c>
      <c r="AL835" s="186">
        <v>0.76</v>
      </c>
      <c r="AM835" s="186">
        <v>100</v>
      </c>
      <c r="AN835" s="186">
        <v>0.16900000000000001</v>
      </c>
      <c r="AO835" s="186">
        <v>0</v>
      </c>
      <c r="AP835" s="187">
        <v>0.16900000000000001</v>
      </c>
      <c r="AQ835" s="186">
        <v>0.16900000000000001</v>
      </c>
      <c r="AR835" s="186">
        <v>0</v>
      </c>
      <c r="AS835" s="186">
        <v>0.16900000000000001</v>
      </c>
      <c r="AT835" s="186">
        <v>5.07</v>
      </c>
      <c r="AU835" s="193" t="s">
        <v>231</v>
      </c>
      <c r="AV835" s="194"/>
      <c r="AW835" s="166" t="s">
        <v>325</v>
      </c>
      <c r="AX835" s="166" t="s">
        <v>1509</v>
      </c>
      <c r="AY835" s="231" t="s">
        <v>10617</v>
      </c>
      <c r="AZ835" s="166" t="s">
        <v>234</v>
      </c>
      <c r="BB835" s="196"/>
    </row>
    <row r="836" spans="1:54" s="166" customFormat="1" ht="15" customHeight="1" x14ac:dyDescent="0.25">
      <c r="A836" s="182">
        <v>1332</v>
      </c>
      <c r="B836" s="555"/>
      <c r="C836" s="581"/>
      <c r="D836" s="700" t="s">
        <v>17139</v>
      </c>
      <c r="E836" s="166" t="s">
        <v>55</v>
      </c>
      <c r="F836" s="166" t="s">
        <v>1509</v>
      </c>
      <c r="G836" s="194" t="s">
        <v>10618</v>
      </c>
      <c r="H836" s="198" t="s">
        <v>10619</v>
      </c>
      <c r="I836" s="198" t="s">
        <v>10620</v>
      </c>
      <c r="K836" s="198" t="s">
        <v>219</v>
      </c>
      <c r="L836" s="166" t="s">
        <v>220</v>
      </c>
      <c r="M836" s="198" t="s">
        <v>221</v>
      </c>
      <c r="N836" s="198" t="s">
        <v>222</v>
      </c>
      <c r="O836" s="198" t="s">
        <v>317</v>
      </c>
      <c r="P836" s="198">
        <v>0</v>
      </c>
      <c r="Q836" s="199">
        <v>4</v>
      </c>
      <c r="R836" s="199">
        <v>3</v>
      </c>
      <c r="S836" s="221">
        <v>12</v>
      </c>
      <c r="T836" s="345">
        <v>1</v>
      </c>
      <c r="U836" s="340"/>
      <c r="V836" s="346">
        <v>0</v>
      </c>
      <c r="W836" s="340"/>
      <c r="X836" s="346">
        <v>0</v>
      </c>
      <c r="Y836" s="183"/>
      <c r="Z836" s="183"/>
      <c r="AA836" s="183"/>
      <c r="AB836" s="166" t="s">
        <v>1509</v>
      </c>
      <c r="AC836" s="166" t="s">
        <v>10621</v>
      </c>
      <c r="AD836" s="203">
        <v>1025003750155</v>
      </c>
      <c r="AE836" s="166" t="s">
        <v>10622</v>
      </c>
      <c r="AF836" s="166" t="s">
        <v>10623</v>
      </c>
      <c r="AG836" s="171" t="s">
        <v>10624</v>
      </c>
      <c r="AH836" s="166" t="s">
        <v>5495</v>
      </c>
      <c r="AI836" s="166" t="s">
        <v>10621</v>
      </c>
      <c r="AJ836" s="165">
        <v>1025003750155</v>
      </c>
      <c r="AK836" s="203" t="s">
        <v>1509</v>
      </c>
      <c r="AL836" s="186">
        <v>0.76</v>
      </c>
      <c r="AM836" s="186">
        <v>23</v>
      </c>
      <c r="AN836" s="186">
        <v>4.789041095890411E-2</v>
      </c>
      <c r="AO836" s="186">
        <v>0</v>
      </c>
      <c r="AP836" s="187">
        <v>4.789041095890411E-2</v>
      </c>
      <c r="AQ836" s="186">
        <v>4.789041095890411E-2</v>
      </c>
      <c r="AR836" s="186">
        <v>0</v>
      </c>
      <c r="AS836" s="186">
        <v>4.789041095890411E-2</v>
      </c>
      <c r="AT836" s="186">
        <v>1.4367123287671233</v>
      </c>
      <c r="AU836" s="193" t="s">
        <v>231</v>
      </c>
      <c r="AV836" s="194"/>
      <c r="AW836" s="166" t="s">
        <v>325</v>
      </c>
      <c r="AX836" s="166" t="s">
        <v>1509</v>
      </c>
      <c r="AY836" s="195" t="s">
        <v>10625</v>
      </c>
      <c r="AZ836" s="166" t="s">
        <v>234</v>
      </c>
      <c r="BB836" s="196"/>
    </row>
    <row r="837" spans="1:54" s="166" customFormat="1" ht="15" customHeight="1" x14ac:dyDescent="0.25">
      <c r="A837" s="182">
        <v>1333</v>
      </c>
      <c r="B837" s="555"/>
      <c r="C837" s="581"/>
      <c r="D837" s="700" t="s">
        <v>17138</v>
      </c>
      <c r="E837" s="166" t="s">
        <v>55</v>
      </c>
      <c r="F837" s="166" t="s">
        <v>1509</v>
      </c>
      <c r="G837" s="194" t="s">
        <v>10626</v>
      </c>
      <c r="H837" s="198" t="s">
        <v>10627</v>
      </c>
      <c r="I837" s="198" t="s">
        <v>10628</v>
      </c>
      <c r="K837" s="198" t="s">
        <v>219</v>
      </c>
      <c r="L837" s="166" t="s">
        <v>220</v>
      </c>
      <c r="M837" s="198" t="s">
        <v>221</v>
      </c>
      <c r="N837" s="198" t="s">
        <v>222</v>
      </c>
      <c r="O837" s="198" t="s">
        <v>317</v>
      </c>
      <c r="P837" s="198">
        <v>0</v>
      </c>
      <c r="Q837" s="199">
        <v>6</v>
      </c>
      <c r="R837" s="199">
        <v>2</v>
      </c>
      <c r="S837" s="221">
        <v>12</v>
      </c>
      <c r="T837" s="345">
        <v>1</v>
      </c>
      <c r="U837" s="340"/>
      <c r="V837" s="346">
        <v>0</v>
      </c>
      <c r="W837" s="340"/>
      <c r="X837" s="346">
        <v>0</v>
      </c>
      <c r="Y837" s="183"/>
      <c r="Z837" s="183"/>
      <c r="AA837" s="183"/>
      <c r="AB837" s="166" t="s">
        <v>1509</v>
      </c>
      <c r="AC837" s="166" t="s">
        <v>10629</v>
      </c>
      <c r="AD837" s="203">
        <v>1085030004520</v>
      </c>
      <c r="AE837" s="166" t="s">
        <v>10630</v>
      </c>
      <c r="AF837" s="166" t="s">
        <v>10631</v>
      </c>
      <c r="AG837" s="166" t="s">
        <v>230</v>
      </c>
      <c r="AH837" s="166" t="s">
        <v>10632</v>
      </c>
      <c r="AI837" s="166" t="s">
        <v>10629</v>
      </c>
      <c r="AJ837" s="165">
        <v>1085030004520</v>
      </c>
      <c r="AK837" s="203" t="s">
        <v>1509</v>
      </c>
      <c r="AL837" s="186">
        <v>0.76</v>
      </c>
      <c r="AM837" s="186">
        <v>138</v>
      </c>
      <c r="AN837" s="186">
        <v>0.28734246575342465</v>
      </c>
      <c r="AO837" s="186">
        <v>0</v>
      </c>
      <c r="AP837" s="187">
        <v>0.28734246575342465</v>
      </c>
      <c r="AQ837" s="186">
        <v>0.28734246575342465</v>
      </c>
      <c r="AR837" s="186">
        <v>0</v>
      </c>
      <c r="AS837" s="186">
        <v>0.28734246575342465</v>
      </c>
      <c r="AT837" s="186">
        <v>8.6202739726027389</v>
      </c>
      <c r="AU837" s="193" t="s">
        <v>231</v>
      </c>
      <c r="AV837" s="194"/>
      <c r="AW837" s="166" t="s">
        <v>325</v>
      </c>
      <c r="AX837" s="166" t="s">
        <v>1509</v>
      </c>
      <c r="AY837" s="195" t="s">
        <v>10633</v>
      </c>
      <c r="AZ837" s="166" t="s">
        <v>234</v>
      </c>
      <c r="BB837" s="196"/>
    </row>
    <row r="838" spans="1:54" s="166" customFormat="1" ht="15" customHeight="1" x14ac:dyDescent="0.25">
      <c r="A838" s="182">
        <v>1334</v>
      </c>
      <c r="B838" s="555"/>
      <c r="C838" s="581"/>
      <c r="D838" s="700" t="s">
        <v>17141</v>
      </c>
      <c r="E838" s="166" t="s">
        <v>55</v>
      </c>
      <c r="F838" s="166" t="s">
        <v>1509</v>
      </c>
      <c r="G838" s="194" t="s">
        <v>10634</v>
      </c>
      <c r="H838" s="198" t="s">
        <v>10635</v>
      </c>
      <c r="I838" s="198" t="s">
        <v>10636</v>
      </c>
      <c r="K838" s="198" t="s">
        <v>219</v>
      </c>
      <c r="L838" s="166" t="s">
        <v>220</v>
      </c>
      <c r="M838" s="198" t="s">
        <v>221</v>
      </c>
      <c r="N838" s="198" t="s">
        <v>222</v>
      </c>
      <c r="O838" s="198" t="s">
        <v>317</v>
      </c>
      <c r="P838" s="198">
        <v>0</v>
      </c>
      <c r="Q838" s="199">
        <v>8</v>
      </c>
      <c r="R838" s="199">
        <v>4</v>
      </c>
      <c r="S838" s="221">
        <v>32</v>
      </c>
      <c r="T838" s="345">
        <v>2</v>
      </c>
      <c r="U838" s="340"/>
      <c r="V838" s="346">
        <v>0</v>
      </c>
      <c r="W838" s="340"/>
      <c r="X838" s="346">
        <v>0</v>
      </c>
      <c r="Y838" s="183"/>
      <c r="Z838" s="183"/>
      <c r="AA838" s="183"/>
      <c r="AB838" s="166" t="s">
        <v>1509</v>
      </c>
      <c r="AC838" s="166" t="s">
        <v>10637</v>
      </c>
      <c r="AD838" s="203">
        <v>1035005916868</v>
      </c>
      <c r="AE838" s="166" t="s">
        <v>10632</v>
      </c>
      <c r="AF838" s="166" t="s">
        <v>10638</v>
      </c>
      <c r="AG838" s="166" t="s">
        <v>230</v>
      </c>
      <c r="AH838" s="166" t="s">
        <v>10632</v>
      </c>
      <c r="AI838" s="166" t="s">
        <v>10637</v>
      </c>
      <c r="AJ838" s="165">
        <v>1035005916868</v>
      </c>
      <c r="AK838" s="203" t="s">
        <v>1509</v>
      </c>
      <c r="AL838" s="186">
        <v>0.76</v>
      </c>
      <c r="AM838" s="186">
        <v>82</v>
      </c>
      <c r="AN838" s="186">
        <v>0.17073972602739726</v>
      </c>
      <c r="AO838" s="186">
        <v>0</v>
      </c>
      <c r="AP838" s="187">
        <v>0.17073972602739726</v>
      </c>
      <c r="AQ838" s="186">
        <v>0.17073972602739726</v>
      </c>
      <c r="AR838" s="186">
        <v>0</v>
      </c>
      <c r="AS838" s="186">
        <v>0.17073972602739726</v>
      </c>
      <c r="AT838" s="186">
        <v>5.1221917808219182</v>
      </c>
      <c r="AU838" s="193" t="s">
        <v>231</v>
      </c>
      <c r="AV838" s="194"/>
      <c r="AW838" s="166" t="s">
        <v>325</v>
      </c>
      <c r="AX838" s="166" t="s">
        <v>1509</v>
      </c>
      <c r="AY838" s="195" t="s">
        <v>10639</v>
      </c>
      <c r="AZ838" s="166" t="s">
        <v>234</v>
      </c>
      <c r="BB838" s="196"/>
    </row>
    <row r="839" spans="1:54" s="166" customFormat="1" ht="15" customHeight="1" x14ac:dyDescent="0.25">
      <c r="A839" s="182">
        <v>1335</v>
      </c>
      <c r="B839" s="555"/>
      <c r="C839" s="581"/>
      <c r="D839" s="700" t="s">
        <v>17139</v>
      </c>
      <c r="E839" s="166" t="s">
        <v>55</v>
      </c>
      <c r="F839" s="166" t="s">
        <v>1509</v>
      </c>
      <c r="G839" s="194" t="s">
        <v>10640</v>
      </c>
      <c r="H839" s="198" t="s">
        <v>10641</v>
      </c>
      <c r="I839" s="198" t="s">
        <v>10642</v>
      </c>
      <c r="K839" s="198" t="s">
        <v>219</v>
      </c>
      <c r="L839" s="166" t="s">
        <v>220</v>
      </c>
      <c r="M839" s="198" t="s">
        <v>221</v>
      </c>
      <c r="N839" s="198" t="s">
        <v>222</v>
      </c>
      <c r="O839" s="198" t="s">
        <v>221</v>
      </c>
      <c r="P839" s="198" t="s">
        <v>222</v>
      </c>
      <c r="Q839" s="199">
        <v>5</v>
      </c>
      <c r="R839" s="199">
        <v>4</v>
      </c>
      <c r="S839" s="221">
        <v>20</v>
      </c>
      <c r="T839" s="345">
        <v>2</v>
      </c>
      <c r="U839" s="340"/>
      <c r="V839" s="346">
        <v>0</v>
      </c>
      <c r="W839" s="340"/>
      <c r="X839" s="346">
        <v>0</v>
      </c>
      <c r="Y839" s="183"/>
      <c r="Z839" s="183"/>
      <c r="AA839" s="183"/>
      <c r="AB839" s="166" t="s">
        <v>1509</v>
      </c>
      <c r="AC839" s="166" t="s">
        <v>10643</v>
      </c>
      <c r="AD839" s="203">
        <v>1025003758328</v>
      </c>
      <c r="AE839" s="166" t="s">
        <v>10632</v>
      </c>
      <c r="AF839" s="166" t="s">
        <v>10644</v>
      </c>
      <c r="AG839" s="171" t="s">
        <v>10645</v>
      </c>
      <c r="AH839" s="166" t="s">
        <v>10632</v>
      </c>
      <c r="AI839" s="166" t="s">
        <v>10643</v>
      </c>
      <c r="AJ839" s="165">
        <v>1025003758328</v>
      </c>
      <c r="AK839" s="203" t="s">
        <v>1509</v>
      </c>
      <c r="AL839" s="186">
        <v>0.76</v>
      </c>
      <c r="AM839" s="186">
        <v>32</v>
      </c>
      <c r="AN839" s="186">
        <v>6.6630136986301366E-2</v>
      </c>
      <c r="AO839" s="186">
        <v>0</v>
      </c>
      <c r="AP839" s="187">
        <v>6.6630136986301366E-2</v>
      </c>
      <c r="AQ839" s="186">
        <v>6.6630136986301366E-2</v>
      </c>
      <c r="AR839" s="186">
        <v>0</v>
      </c>
      <c r="AS839" s="186">
        <v>6.6630136986301366E-2</v>
      </c>
      <c r="AT839" s="186">
        <v>1.998904109589041</v>
      </c>
      <c r="AU839" s="193" t="s">
        <v>231</v>
      </c>
      <c r="AV839" s="194"/>
      <c r="AW839" s="166" t="s">
        <v>325</v>
      </c>
      <c r="AX839" s="166" t="s">
        <v>1509</v>
      </c>
      <c r="AY839" s="195" t="s">
        <v>10646</v>
      </c>
      <c r="AZ839" s="166" t="s">
        <v>234</v>
      </c>
      <c r="BB839" s="196"/>
    </row>
    <row r="840" spans="1:54" s="166" customFormat="1" ht="15" customHeight="1" x14ac:dyDescent="0.25">
      <c r="A840" s="182">
        <v>1336</v>
      </c>
      <c r="B840" s="555"/>
      <c r="C840" s="581"/>
      <c r="D840" s="700" t="s">
        <v>17141</v>
      </c>
      <c r="E840" s="166" t="s">
        <v>55</v>
      </c>
      <c r="F840" s="166" t="s">
        <v>1509</v>
      </c>
      <c r="G840" s="194" t="s">
        <v>10647</v>
      </c>
      <c r="H840" s="198" t="s">
        <v>10648</v>
      </c>
      <c r="I840" s="198" t="s">
        <v>10649</v>
      </c>
      <c r="K840" s="198" t="s">
        <v>219</v>
      </c>
      <c r="L840" s="166" t="s">
        <v>220</v>
      </c>
      <c r="M840" s="198" t="s">
        <v>221</v>
      </c>
      <c r="N840" s="198" t="s">
        <v>222</v>
      </c>
      <c r="O840" s="198" t="s">
        <v>317</v>
      </c>
      <c r="P840" s="198">
        <v>0</v>
      </c>
      <c r="Q840" s="199">
        <v>3</v>
      </c>
      <c r="R840" s="199">
        <v>3</v>
      </c>
      <c r="S840" s="221">
        <v>9</v>
      </c>
      <c r="T840" s="345">
        <v>0</v>
      </c>
      <c r="U840" s="340"/>
      <c r="V840" s="346">
        <v>0</v>
      </c>
      <c r="W840" s="340"/>
      <c r="X840" s="346">
        <v>1</v>
      </c>
      <c r="Y840" s="183"/>
      <c r="Z840" s="183"/>
      <c r="AA840" s="183"/>
      <c r="AB840" s="166" t="s">
        <v>9972</v>
      </c>
      <c r="AC840" s="166" t="s">
        <v>10650</v>
      </c>
      <c r="AD840" s="203">
        <v>1035005905670</v>
      </c>
      <c r="AE840" s="166" t="s">
        <v>5532</v>
      </c>
      <c r="AF840" s="166" t="s">
        <v>10651</v>
      </c>
      <c r="AG840" s="171" t="s">
        <v>10652</v>
      </c>
      <c r="AH840" s="166" t="s">
        <v>5532</v>
      </c>
      <c r="AI840" s="166" t="s">
        <v>10650</v>
      </c>
      <c r="AJ840" s="165">
        <v>1035005905670</v>
      </c>
      <c r="AK840" s="203" t="s">
        <v>1509</v>
      </c>
      <c r="AL840" s="186">
        <v>0.76</v>
      </c>
      <c r="AM840" s="186">
        <v>78</v>
      </c>
      <c r="AN840" s="186">
        <v>0.16241095890410959</v>
      </c>
      <c r="AO840" s="186">
        <v>0</v>
      </c>
      <c r="AP840" s="187">
        <v>0.16241095890410959</v>
      </c>
      <c r="AQ840" s="186">
        <v>0.16241095890410959</v>
      </c>
      <c r="AR840" s="186">
        <v>0</v>
      </c>
      <c r="AS840" s="186">
        <v>0.16241095890410959</v>
      </c>
      <c r="AT840" s="186">
        <v>4.872328767123288</v>
      </c>
      <c r="AU840" s="193" t="s">
        <v>231</v>
      </c>
      <c r="AV840" s="194"/>
      <c r="AW840" s="166" t="s">
        <v>325</v>
      </c>
      <c r="AX840" s="166" t="s">
        <v>1509</v>
      </c>
      <c r="AY840" s="195" t="s">
        <v>10653</v>
      </c>
      <c r="AZ840" s="166" t="s">
        <v>234</v>
      </c>
      <c r="BB840" s="196"/>
    </row>
    <row r="841" spans="1:54" s="519" customFormat="1" ht="21" customHeight="1" x14ac:dyDescent="0.25">
      <c r="A841" s="518">
        <v>1337</v>
      </c>
      <c r="B841" s="557" t="s">
        <v>17088</v>
      </c>
      <c r="C841" s="664" t="s">
        <v>17090</v>
      </c>
      <c r="D841" s="701">
        <v>2020</v>
      </c>
      <c r="E841" s="519" t="s">
        <v>55</v>
      </c>
      <c r="F841" s="519" t="s">
        <v>1509</v>
      </c>
      <c r="G841" s="530" t="s">
        <v>10654</v>
      </c>
      <c r="H841" s="573" t="s">
        <v>10655</v>
      </c>
      <c r="I841" s="573" t="s">
        <v>10656</v>
      </c>
      <c r="K841" s="519" t="s">
        <v>219</v>
      </c>
      <c r="L841" s="519" t="s">
        <v>220</v>
      </c>
      <c r="M841" s="519" t="s">
        <v>221</v>
      </c>
      <c r="N841" s="573" t="s">
        <v>222</v>
      </c>
      <c r="O841" s="573" t="s">
        <v>221</v>
      </c>
      <c r="P841" s="573" t="s">
        <v>879</v>
      </c>
      <c r="Q841" s="574">
        <v>7.7</v>
      </c>
      <c r="R841" s="574">
        <v>2.5</v>
      </c>
      <c r="S841" s="612">
        <v>19.25</v>
      </c>
      <c r="T841" s="613">
        <v>2</v>
      </c>
      <c r="U841" s="523"/>
      <c r="V841" s="614">
        <v>1</v>
      </c>
      <c r="W841" s="523"/>
      <c r="X841" s="614">
        <v>0</v>
      </c>
      <c r="Y841" s="524"/>
      <c r="Z841" s="524"/>
      <c r="AA841" s="524"/>
      <c r="AB841" s="519" t="s">
        <v>1509</v>
      </c>
      <c r="AC841" s="519" t="s">
        <v>10657</v>
      </c>
      <c r="AD841" s="608">
        <v>1025003754621</v>
      </c>
      <c r="AE841" s="519" t="s">
        <v>5532</v>
      </c>
      <c r="AF841" s="519" t="s">
        <v>10658</v>
      </c>
      <c r="AG841" s="519" t="s">
        <v>230</v>
      </c>
      <c r="AH841" s="519" t="s">
        <v>5532</v>
      </c>
      <c r="AI841" s="519" t="s">
        <v>10657</v>
      </c>
      <c r="AJ841" s="526">
        <v>1025003754621</v>
      </c>
      <c r="AK841" s="608" t="s">
        <v>1509</v>
      </c>
      <c r="AL841" s="520">
        <v>0.76</v>
      </c>
      <c r="AM841" s="520">
        <v>55</v>
      </c>
      <c r="AN841" s="520">
        <v>0.11452054794520547</v>
      </c>
      <c r="AO841" s="520">
        <v>0</v>
      </c>
      <c r="AP841" s="528">
        <v>0.11452054794520547</v>
      </c>
      <c r="AQ841" s="520">
        <v>0.11452054794520547</v>
      </c>
      <c r="AR841" s="520">
        <v>0</v>
      </c>
      <c r="AS841" s="520">
        <v>0.11452054794520547</v>
      </c>
      <c r="AT841" s="520">
        <v>3.4356164383561643</v>
      </c>
      <c r="AU841" s="529" t="s">
        <v>231</v>
      </c>
      <c r="AV841" s="530" t="s">
        <v>431</v>
      </c>
      <c r="AW841" s="519" t="s">
        <v>325</v>
      </c>
      <c r="AX841" s="519" t="s">
        <v>1509</v>
      </c>
      <c r="AY841" s="531" t="s">
        <v>10659</v>
      </c>
      <c r="AZ841" s="519" t="s">
        <v>234</v>
      </c>
      <c r="BB841" s="533"/>
    </row>
    <row r="842" spans="1:54" s="166" customFormat="1" ht="15" customHeight="1" x14ac:dyDescent="0.25">
      <c r="A842" s="182">
        <v>1338</v>
      </c>
      <c r="B842" s="555"/>
      <c r="C842" s="581"/>
      <c r="D842" s="700" t="s">
        <v>17141</v>
      </c>
      <c r="E842" s="166" t="s">
        <v>55</v>
      </c>
      <c r="F842" s="166" t="s">
        <v>1509</v>
      </c>
      <c r="G842" s="194" t="s">
        <v>10660</v>
      </c>
      <c r="H842" s="198" t="s">
        <v>10661</v>
      </c>
      <c r="I842" s="198" t="s">
        <v>10662</v>
      </c>
      <c r="K842" s="198" t="s">
        <v>219</v>
      </c>
      <c r="L842" s="166" t="s">
        <v>220</v>
      </c>
      <c r="M842" s="198" t="s">
        <v>221</v>
      </c>
      <c r="N842" s="198" t="s">
        <v>222</v>
      </c>
      <c r="O842" s="198" t="s">
        <v>317</v>
      </c>
      <c r="P842" s="198">
        <v>0</v>
      </c>
      <c r="Q842" s="199">
        <v>3</v>
      </c>
      <c r="R842" s="199">
        <v>3</v>
      </c>
      <c r="S842" s="221">
        <v>9</v>
      </c>
      <c r="T842" s="345">
        <v>1</v>
      </c>
      <c r="U842" s="340"/>
      <c r="V842" s="346">
        <v>0</v>
      </c>
      <c r="W842" s="340"/>
      <c r="X842" s="346">
        <v>0</v>
      </c>
      <c r="Y842" s="183"/>
      <c r="Z842" s="183"/>
      <c r="AA842" s="183"/>
      <c r="AB842" s="166" t="s">
        <v>1509</v>
      </c>
      <c r="AC842" s="166" t="s">
        <v>10663</v>
      </c>
      <c r="AD842" s="203">
        <v>1035005916835</v>
      </c>
      <c r="AE842" s="166" t="s">
        <v>5532</v>
      </c>
      <c r="AF842" s="166" t="s">
        <v>10664</v>
      </c>
      <c r="AG842" s="171" t="s">
        <v>10665</v>
      </c>
      <c r="AH842" s="166" t="s">
        <v>5532</v>
      </c>
      <c r="AI842" s="166" t="s">
        <v>10663</v>
      </c>
      <c r="AJ842" s="165">
        <v>1035005916835</v>
      </c>
      <c r="AK842" s="203" t="s">
        <v>1509</v>
      </c>
      <c r="AL842" s="186">
        <v>0.76</v>
      </c>
      <c r="AM842" s="186">
        <v>147</v>
      </c>
      <c r="AN842" s="186">
        <v>0.30608219178082191</v>
      </c>
      <c r="AO842" s="186">
        <v>0</v>
      </c>
      <c r="AP842" s="187">
        <v>0.30608219178082191</v>
      </c>
      <c r="AQ842" s="186">
        <v>0.30608219178082191</v>
      </c>
      <c r="AR842" s="186">
        <v>0</v>
      </c>
      <c r="AS842" s="186">
        <v>0.30608219178082191</v>
      </c>
      <c r="AT842" s="186">
        <v>9.1824657534246565</v>
      </c>
      <c r="AU842" s="193" t="s">
        <v>231</v>
      </c>
      <c r="AV842" s="194"/>
      <c r="AW842" s="166" t="s">
        <v>325</v>
      </c>
      <c r="AX842" s="166" t="s">
        <v>1509</v>
      </c>
      <c r="AY842" s="195" t="s">
        <v>10666</v>
      </c>
      <c r="AZ842" s="166" t="s">
        <v>234</v>
      </c>
      <c r="BB842" s="196"/>
    </row>
    <row r="843" spans="1:54" s="519" customFormat="1" ht="23.25" customHeight="1" x14ac:dyDescent="0.25">
      <c r="A843" s="518">
        <v>1340</v>
      </c>
      <c r="B843" s="557" t="s">
        <v>17088</v>
      </c>
      <c r="C843" s="664" t="s">
        <v>17090</v>
      </c>
      <c r="D843" s="701">
        <v>2020</v>
      </c>
      <c r="E843" s="519" t="s">
        <v>55</v>
      </c>
      <c r="F843" s="519" t="s">
        <v>1509</v>
      </c>
      <c r="G843" s="530" t="s">
        <v>10670</v>
      </c>
      <c r="H843" s="573" t="s">
        <v>10671</v>
      </c>
      <c r="I843" s="573" t="s">
        <v>10672</v>
      </c>
      <c r="K843" s="519" t="s">
        <v>219</v>
      </c>
      <c r="L843" s="519" t="s">
        <v>316</v>
      </c>
      <c r="M843" s="519" t="s">
        <v>221</v>
      </c>
      <c r="N843" s="519" t="s">
        <v>7181</v>
      </c>
      <c r="O843" s="519" t="s">
        <v>221</v>
      </c>
      <c r="P843" s="519" t="s">
        <v>7181</v>
      </c>
      <c r="Q843" s="574">
        <v>3</v>
      </c>
      <c r="R843" s="574">
        <v>3</v>
      </c>
      <c r="S843" s="612">
        <v>9</v>
      </c>
      <c r="T843" s="613">
        <v>2</v>
      </c>
      <c r="U843" s="523"/>
      <c r="V843" s="614">
        <v>0</v>
      </c>
      <c r="W843" s="523"/>
      <c r="X843" s="614">
        <v>0</v>
      </c>
      <c r="Y843" s="524"/>
      <c r="Z843" s="524"/>
      <c r="AA843" s="524"/>
      <c r="AB843" s="519" t="s">
        <v>1509</v>
      </c>
      <c r="AC843" s="519" t="s">
        <v>10673</v>
      </c>
      <c r="AD843" s="608">
        <v>1035005909102</v>
      </c>
      <c r="AE843" s="519" t="s">
        <v>5532</v>
      </c>
      <c r="AF843" s="519" t="s">
        <v>10674</v>
      </c>
      <c r="AG843" s="610" t="s">
        <v>10675</v>
      </c>
      <c r="AH843" s="519" t="s">
        <v>5532</v>
      </c>
      <c r="AI843" s="519" t="s">
        <v>10673</v>
      </c>
      <c r="AJ843" s="526">
        <v>1035005909102</v>
      </c>
      <c r="AK843" s="608" t="s">
        <v>1509</v>
      </c>
      <c r="AL843" s="520">
        <v>0.76</v>
      </c>
      <c r="AM843" s="520">
        <v>108</v>
      </c>
      <c r="AN843" s="520">
        <v>0.22487671232876713</v>
      </c>
      <c r="AO843" s="520">
        <v>0</v>
      </c>
      <c r="AP843" s="528">
        <v>0.22487671232876713</v>
      </c>
      <c r="AQ843" s="520">
        <v>0.22487671232876713</v>
      </c>
      <c r="AR843" s="520">
        <v>0</v>
      </c>
      <c r="AS843" s="520">
        <v>0.22487671232876713</v>
      </c>
      <c r="AT843" s="520">
        <v>6.7463013698630139</v>
      </c>
      <c r="AU843" s="529" t="s">
        <v>231</v>
      </c>
      <c r="AV843" s="530" t="s">
        <v>431</v>
      </c>
      <c r="AW843" s="519" t="s">
        <v>325</v>
      </c>
      <c r="AX843" s="519" t="s">
        <v>1509</v>
      </c>
      <c r="AY843" s="531" t="s">
        <v>10676</v>
      </c>
      <c r="AZ843" s="519" t="s">
        <v>234</v>
      </c>
      <c r="BB843" s="533"/>
    </row>
    <row r="844" spans="1:54" s="166" customFormat="1" ht="15" customHeight="1" x14ac:dyDescent="0.25">
      <c r="A844" s="182">
        <v>1341</v>
      </c>
      <c r="B844" s="555"/>
      <c r="C844" s="581"/>
      <c r="D844" s="700" t="s">
        <v>17140</v>
      </c>
      <c r="E844" s="166" t="s">
        <v>55</v>
      </c>
      <c r="F844" s="166" t="s">
        <v>1509</v>
      </c>
      <c r="G844" s="194" t="s">
        <v>10677</v>
      </c>
      <c r="H844" s="198" t="s">
        <v>10678</v>
      </c>
      <c r="I844" s="198" t="s">
        <v>10679</v>
      </c>
      <c r="K844" s="198" t="s">
        <v>219</v>
      </c>
      <c r="L844" s="166" t="s">
        <v>220</v>
      </c>
      <c r="M844" s="198" t="s">
        <v>221</v>
      </c>
      <c r="N844" s="198" t="s">
        <v>222</v>
      </c>
      <c r="O844" s="198" t="s">
        <v>317</v>
      </c>
      <c r="P844" s="198">
        <v>0</v>
      </c>
      <c r="Q844" s="199">
        <v>3</v>
      </c>
      <c r="R844" s="199">
        <v>2</v>
      </c>
      <c r="S844" s="221">
        <v>6</v>
      </c>
      <c r="T844" s="345">
        <v>0</v>
      </c>
      <c r="U844" s="340"/>
      <c r="V844" s="346">
        <v>0</v>
      </c>
      <c r="W844" s="340"/>
      <c r="X844" s="346">
        <v>1</v>
      </c>
      <c r="Y844" s="183"/>
      <c r="Z844" s="183"/>
      <c r="AA844" s="183"/>
      <c r="AB844" s="166" t="s">
        <v>1509</v>
      </c>
      <c r="AC844" s="166" t="s">
        <v>10680</v>
      </c>
      <c r="AD844" s="203">
        <v>1025003751740</v>
      </c>
      <c r="AE844" s="166" t="s">
        <v>5532</v>
      </c>
      <c r="AF844" s="166" t="s">
        <v>10681</v>
      </c>
      <c r="AG844" s="166" t="s">
        <v>230</v>
      </c>
      <c r="AH844" s="166" t="s">
        <v>5532</v>
      </c>
      <c r="AI844" s="166" t="s">
        <v>10680</v>
      </c>
      <c r="AJ844" s="165">
        <v>1025003751740</v>
      </c>
      <c r="AK844" s="203" t="s">
        <v>1509</v>
      </c>
      <c r="AL844" s="186">
        <v>0.76</v>
      </c>
      <c r="AM844" s="186">
        <v>45</v>
      </c>
      <c r="AN844" s="186">
        <v>9.3698630136986302E-2</v>
      </c>
      <c r="AO844" s="186">
        <v>0</v>
      </c>
      <c r="AP844" s="187">
        <v>9.3698630136986302E-2</v>
      </c>
      <c r="AQ844" s="186">
        <v>9.3698630136986302E-2</v>
      </c>
      <c r="AR844" s="186">
        <v>0</v>
      </c>
      <c r="AS844" s="186">
        <v>9.3698630136986302E-2</v>
      </c>
      <c r="AT844" s="186">
        <v>2.8109589041095893</v>
      </c>
      <c r="AU844" s="193" t="s">
        <v>231</v>
      </c>
      <c r="AV844" s="194"/>
      <c r="AW844" s="166" t="s">
        <v>325</v>
      </c>
      <c r="AX844" s="166" t="s">
        <v>1509</v>
      </c>
      <c r="AY844" s="195" t="s">
        <v>10682</v>
      </c>
      <c r="AZ844" s="166" t="s">
        <v>234</v>
      </c>
      <c r="BB844" s="196"/>
    </row>
    <row r="845" spans="1:54" s="166" customFormat="1" ht="15" customHeight="1" x14ac:dyDescent="0.25">
      <c r="A845" s="182">
        <v>1342</v>
      </c>
      <c r="B845" s="555"/>
      <c r="C845" s="581"/>
      <c r="D845" s="700" t="s">
        <v>17141</v>
      </c>
      <c r="E845" s="166" t="s">
        <v>55</v>
      </c>
      <c r="F845" s="166" t="s">
        <v>1509</v>
      </c>
      <c r="G845" s="194" t="s">
        <v>10683</v>
      </c>
      <c r="H845" s="198" t="s">
        <v>10684</v>
      </c>
      <c r="I845" s="198" t="s">
        <v>10685</v>
      </c>
      <c r="K845" s="198" t="s">
        <v>219</v>
      </c>
      <c r="L845" s="166" t="s">
        <v>220</v>
      </c>
      <c r="M845" s="198" t="s">
        <v>221</v>
      </c>
      <c r="N845" s="198" t="s">
        <v>222</v>
      </c>
      <c r="O845" s="198" t="s">
        <v>317</v>
      </c>
      <c r="P845" s="198">
        <v>0</v>
      </c>
      <c r="Q845" s="199">
        <v>6</v>
      </c>
      <c r="R845" s="199">
        <v>3</v>
      </c>
      <c r="S845" s="221">
        <v>18</v>
      </c>
      <c r="T845" s="345">
        <v>0</v>
      </c>
      <c r="U845" s="340"/>
      <c r="V845" s="346">
        <v>0</v>
      </c>
      <c r="W845" s="340"/>
      <c r="X845" s="346">
        <v>1</v>
      </c>
      <c r="Y845" s="183"/>
      <c r="Z845" s="183"/>
      <c r="AA845" s="183"/>
      <c r="AB845" s="166" t="s">
        <v>1509</v>
      </c>
      <c r="AC845" s="166" t="s">
        <v>10686</v>
      </c>
      <c r="AD845" s="203">
        <v>1025003752597</v>
      </c>
      <c r="AE845" s="166" t="s">
        <v>5532</v>
      </c>
      <c r="AF845" s="166" t="s">
        <v>10687</v>
      </c>
      <c r="AG845" s="171" t="s">
        <v>10688</v>
      </c>
      <c r="AH845" s="166" t="s">
        <v>5532</v>
      </c>
      <c r="AI845" s="166" t="s">
        <v>10686</v>
      </c>
      <c r="AJ845" s="165">
        <v>1025003752597</v>
      </c>
      <c r="AK845" s="203" t="s">
        <v>1509</v>
      </c>
      <c r="AL845" s="186">
        <v>0.76</v>
      </c>
      <c r="AM845" s="186">
        <v>176</v>
      </c>
      <c r="AN845" s="186">
        <v>0.36646575342465754</v>
      </c>
      <c r="AO845" s="186">
        <v>0</v>
      </c>
      <c r="AP845" s="187">
        <v>0.36646575342465754</v>
      </c>
      <c r="AQ845" s="186">
        <v>0.36646575342465754</v>
      </c>
      <c r="AR845" s="186">
        <v>0</v>
      </c>
      <c r="AS845" s="186">
        <v>0.36646575342465754</v>
      </c>
      <c r="AT845" s="186">
        <v>10.993972602739726</v>
      </c>
      <c r="AU845" s="193" t="s">
        <v>231</v>
      </c>
      <c r="AV845" s="194"/>
      <c r="AW845" s="166" t="s">
        <v>325</v>
      </c>
      <c r="AX845" s="166" t="s">
        <v>1509</v>
      </c>
      <c r="AY845" s="195" t="s">
        <v>10689</v>
      </c>
      <c r="AZ845" s="166" t="s">
        <v>234</v>
      </c>
      <c r="BB845" s="196"/>
    </row>
    <row r="846" spans="1:54" s="166" customFormat="1" ht="15" customHeight="1" x14ac:dyDescent="0.25">
      <c r="A846" s="182">
        <v>1343</v>
      </c>
      <c r="B846" s="555"/>
      <c r="C846" s="581"/>
      <c r="D846" s="700" t="s">
        <v>17138</v>
      </c>
      <c r="E846" s="166" t="s">
        <v>55</v>
      </c>
      <c r="F846" s="166" t="s">
        <v>1509</v>
      </c>
      <c r="G846" s="194" t="s">
        <v>10690</v>
      </c>
      <c r="H846" s="198" t="s">
        <v>10691</v>
      </c>
      <c r="I846" s="198" t="s">
        <v>10692</v>
      </c>
      <c r="K846" s="198" t="s">
        <v>732</v>
      </c>
      <c r="L846" s="166">
        <v>0</v>
      </c>
      <c r="M846" s="198" t="s">
        <v>317</v>
      </c>
      <c r="N846" s="198">
        <v>0</v>
      </c>
      <c r="O846" s="198" t="s">
        <v>317</v>
      </c>
      <c r="P846" s="198">
        <v>0</v>
      </c>
      <c r="Q846" s="199">
        <v>3</v>
      </c>
      <c r="R846" s="199">
        <v>2</v>
      </c>
      <c r="S846" s="221">
        <v>6</v>
      </c>
      <c r="T846" s="345">
        <v>0</v>
      </c>
      <c r="U846" s="340"/>
      <c r="V846" s="346">
        <v>0</v>
      </c>
      <c r="W846" s="340"/>
      <c r="X846" s="346">
        <v>1</v>
      </c>
      <c r="Y846" s="183"/>
      <c r="Z846" s="183"/>
      <c r="AA846" s="183"/>
      <c r="AB846" s="166" t="s">
        <v>1509</v>
      </c>
      <c r="AC846" s="166" t="s">
        <v>10693</v>
      </c>
      <c r="AD846" s="203">
        <v>1035005907925</v>
      </c>
      <c r="AE846" s="166" t="s">
        <v>5532</v>
      </c>
      <c r="AF846" s="166" t="s">
        <v>10694</v>
      </c>
      <c r="AG846" s="171" t="s">
        <v>10695</v>
      </c>
      <c r="AH846" s="166" t="s">
        <v>5532</v>
      </c>
      <c r="AI846" s="166" t="s">
        <v>10693</v>
      </c>
      <c r="AJ846" s="165">
        <v>1035005907925</v>
      </c>
      <c r="AK846" s="203" t="s">
        <v>1509</v>
      </c>
      <c r="AL846" s="186">
        <v>0.76</v>
      </c>
      <c r="AM846" s="186">
        <v>58</v>
      </c>
      <c r="AN846" s="186">
        <v>0.12076712328767122</v>
      </c>
      <c r="AO846" s="186">
        <v>0</v>
      </c>
      <c r="AP846" s="187">
        <v>0.12076712328767122</v>
      </c>
      <c r="AQ846" s="186">
        <v>0.12076712328767122</v>
      </c>
      <c r="AR846" s="186">
        <v>0</v>
      </c>
      <c r="AS846" s="186">
        <v>0.12076712328767122</v>
      </c>
      <c r="AT846" s="186">
        <v>3.6230136986301367</v>
      </c>
      <c r="AU846" s="193" t="s">
        <v>231</v>
      </c>
      <c r="AV846" s="194"/>
      <c r="AW846" s="166" t="s">
        <v>325</v>
      </c>
      <c r="AX846" s="166" t="s">
        <v>1509</v>
      </c>
      <c r="AY846" s="195" t="s">
        <v>10696</v>
      </c>
      <c r="AZ846" s="166" t="s">
        <v>234</v>
      </c>
      <c r="BB846" s="196"/>
    </row>
    <row r="847" spans="1:54" s="166" customFormat="1" ht="15" customHeight="1" x14ac:dyDescent="0.25">
      <c r="A847" s="182">
        <v>1344</v>
      </c>
      <c r="B847" s="555"/>
      <c r="C847" s="581"/>
      <c r="D847" s="700" t="s">
        <v>17140</v>
      </c>
      <c r="E847" s="166" t="s">
        <v>55</v>
      </c>
      <c r="F847" s="166" t="s">
        <v>1509</v>
      </c>
      <c r="G847" s="194" t="s">
        <v>10697</v>
      </c>
      <c r="H847" s="198" t="s">
        <v>10698</v>
      </c>
      <c r="I847" s="198" t="s">
        <v>10699</v>
      </c>
      <c r="K847" s="198" t="s">
        <v>732</v>
      </c>
      <c r="L847" s="166">
        <v>0</v>
      </c>
      <c r="M847" s="198" t="s">
        <v>317</v>
      </c>
      <c r="N847" s="198">
        <v>0</v>
      </c>
      <c r="O847" s="198" t="s">
        <v>317</v>
      </c>
      <c r="P847" s="198">
        <v>0</v>
      </c>
      <c r="Q847" s="199">
        <v>3</v>
      </c>
      <c r="R847" s="199">
        <v>3</v>
      </c>
      <c r="S847" s="221">
        <v>9</v>
      </c>
      <c r="T847" s="345">
        <v>0</v>
      </c>
      <c r="U847" s="340"/>
      <c r="V847" s="346">
        <v>0</v>
      </c>
      <c r="W847" s="340"/>
      <c r="X847" s="346">
        <v>1</v>
      </c>
      <c r="Y847" s="183"/>
      <c r="Z847" s="183"/>
      <c r="AA847" s="183"/>
      <c r="AB847" s="166" t="s">
        <v>1509</v>
      </c>
      <c r="AC847" s="166" t="s">
        <v>10700</v>
      </c>
      <c r="AD847" s="203">
        <v>1035005909487</v>
      </c>
      <c r="AE847" s="166" t="s">
        <v>5532</v>
      </c>
      <c r="AF847" s="166" t="s">
        <v>10701</v>
      </c>
      <c r="AG847" s="171" t="s">
        <v>10702</v>
      </c>
      <c r="AH847" s="166" t="s">
        <v>5532</v>
      </c>
      <c r="AI847" s="166" t="s">
        <v>10700</v>
      </c>
      <c r="AJ847" s="165">
        <v>1035005909487</v>
      </c>
      <c r="AK847" s="203" t="s">
        <v>1509</v>
      </c>
      <c r="AL847" s="186">
        <v>0.76</v>
      </c>
      <c r="AM847" s="186">
        <v>224</v>
      </c>
      <c r="AN847" s="186">
        <v>0.42</v>
      </c>
      <c r="AO847" s="186">
        <v>0</v>
      </c>
      <c r="AP847" s="187">
        <v>0.42</v>
      </c>
      <c r="AQ847" s="186">
        <v>0.42</v>
      </c>
      <c r="AR847" s="186">
        <v>0</v>
      </c>
      <c r="AS847" s="186">
        <v>0.42</v>
      </c>
      <c r="AT847" s="186">
        <v>12.6</v>
      </c>
      <c r="AU847" s="193" t="s">
        <v>231</v>
      </c>
      <c r="AV847" s="194"/>
      <c r="AW847" s="166" t="s">
        <v>325</v>
      </c>
      <c r="AX847" s="166" t="s">
        <v>1509</v>
      </c>
      <c r="AY847" s="195" t="s">
        <v>10703</v>
      </c>
      <c r="AZ847" s="166" t="s">
        <v>234</v>
      </c>
      <c r="BB847" s="196"/>
    </row>
    <row r="848" spans="1:54" s="519" customFormat="1" ht="24" customHeight="1" x14ac:dyDescent="0.25">
      <c r="A848" s="518">
        <v>1345</v>
      </c>
      <c r="B848" s="557" t="s">
        <v>17088</v>
      </c>
      <c r="C848" s="664" t="s">
        <v>17090</v>
      </c>
      <c r="D848" s="701">
        <v>2020</v>
      </c>
      <c r="E848" s="519" t="s">
        <v>55</v>
      </c>
      <c r="F848" s="519" t="s">
        <v>1509</v>
      </c>
      <c r="G848" s="530" t="s">
        <v>10704</v>
      </c>
      <c r="H848" s="573" t="s">
        <v>10705</v>
      </c>
      <c r="I848" s="573" t="s">
        <v>10706</v>
      </c>
      <c r="K848" s="519" t="s">
        <v>219</v>
      </c>
      <c r="L848" s="519" t="s">
        <v>220</v>
      </c>
      <c r="M848" s="519" t="s">
        <v>221</v>
      </c>
      <c r="N848" s="573" t="s">
        <v>222</v>
      </c>
      <c r="O848" s="573" t="s">
        <v>221</v>
      </c>
      <c r="P848" s="573" t="s">
        <v>879</v>
      </c>
      <c r="Q848" s="574">
        <v>2.5</v>
      </c>
      <c r="R848" s="574">
        <v>1.8</v>
      </c>
      <c r="S848" s="612">
        <v>4.5</v>
      </c>
      <c r="T848" s="613">
        <v>2</v>
      </c>
      <c r="U848" s="523"/>
      <c r="V848" s="614">
        <v>0</v>
      </c>
      <c r="W848" s="523"/>
      <c r="X848" s="614">
        <v>0</v>
      </c>
      <c r="Y848" s="524"/>
      <c r="Z848" s="524"/>
      <c r="AA848" s="524"/>
      <c r="AB848" s="519" t="s">
        <v>1509</v>
      </c>
      <c r="AC848" s="519" t="s">
        <v>10707</v>
      </c>
      <c r="AD848" s="608">
        <v>1025003749528</v>
      </c>
      <c r="AE848" s="519" t="s">
        <v>10708</v>
      </c>
      <c r="AF848" s="519" t="s">
        <v>10709</v>
      </c>
      <c r="AG848" s="610" t="s">
        <v>10710</v>
      </c>
      <c r="AH848" s="519" t="s">
        <v>10708</v>
      </c>
      <c r="AI848" s="519" t="s">
        <v>10707</v>
      </c>
      <c r="AJ848" s="526">
        <v>1025003749528</v>
      </c>
      <c r="AK848" s="608" t="s">
        <v>1509</v>
      </c>
      <c r="AL848" s="520">
        <v>0.76</v>
      </c>
      <c r="AM848" s="520">
        <v>52</v>
      </c>
      <c r="AN848" s="520">
        <v>0.10827397260273973</v>
      </c>
      <c r="AO848" s="520">
        <v>0</v>
      </c>
      <c r="AP848" s="528">
        <v>0.10827397260273973</v>
      </c>
      <c r="AQ848" s="520">
        <v>0.10827397260273973</v>
      </c>
      <c r="AR848" s="520">
        <v>0</v>
      </c>
      <c r="AS848" s="520">
        <v>0.10827397260273973</v>
      </c>
      <c r="AT848" s="520">
        <v>3.2482191780821918</v>
      </c>
      <c r="AU848" s="529" t="s">
        <v>231</v>
      </c>
      <c r="AV848" s="530" t="s">
        <v>431</v>
      </c>
      <c r="AW848" s="519" t="s">
        <v>325</v>
      </c>
      <c r="AX848" s="519" t="s">
        <v>1509</v>
      </c>
      <c r="AY848" s="676" t="s">
        <v>10711</v>
      </c>
      <c r="AZ848" s="519" t="s">
        <v>234</v>
      </c>
      <c r="BB848" s="533"/>
    </row>
    <row r="849" spans="1:54" s="166" customFormat="1" ht="15" customHeight="1" x14ac:dyDescent="0.25">
      <c r="A849" s="182">
        <v>1346</v>
      </c>
      <c r="B849" s="555"/>
      <c r="C849" s="581"/>
      <c r="D849" s="700" t="s">
        <v>17140</v>
      </c>
      <c r="E849" s="166" t="s">
        <v>55</v>
      </c>
      <c r="F849" s="166" t="s">
        <v>1509</v>
      </c>
      <c r="G849" s="194" t="s">
        <v>10712</v>
      </c>
      <c r="H849" s="198" t="s">
        <v>10713</v>
      </c>
      <c r="I849" s="198" t="s">
        <v>10714</v>
      </c>
      <c r="K849" s="198" t="s">
        <v>219</v>
      </c>
      <c r="L849" s="166" t="s">
        <v>220</v>
      </c>
      <c r="M849" s="198" t="s">
        <v>221</v>
      </c>
      <c r="N849" s="198" t="s">
        <v>222</v>
      </c>
      <c r="O849" s="198" t="s">
        <v>317</v>
      </c>
      <c r="P849" s="198">
        <v>0</v>
      </c>
      <c r="Q849" s="199">
        <v>4.7</v>
      </c>
      <c r="R849" s="199">
        <v>3.7</v>
      </c>
      <c r="S849" s="221">
        <v>17.39</v>
      </c>
      <c r="T849" s="345">
        <v>0</v>
      </c>
      <c r="U849" s="340"/>
      <c r="V849" s="346">
        <v>0</v>
      </c>
      <c r="W849" s="340"/>
      <c r="X849" s="346">
        <v>1</v>
      </c>
      <c r="Y849" s="183"/>
      <c r="Z849" s="183"/>
      <c r="AA849" s="183"/>
      <c r="AB849" s="166" t="s">
        <v>1509</v>
      </c>
      <c r="AC849" s="166" t="s">
        <v>10715</v>
      </c>
      <c r="AD849" s="203">
        <v>1035005910191</v>
      </c>
      <c r="AE849" s="166" t="s">
        <v>10716</v>
      </c>
      <c r="AF849" s="166" t="s">
        <v>10717</v>
      </c>
      <c r="AG849" s="171" t="s">
        <v>10718</v>
      </c>
      <c r="AH849" s="166" t="s">
        <v>5066</v>
      </c>
      <c r="AI849" s="166" t="s">
        <v>10715</v>
      </c>
      <c r="AJ849" s="165">
        <v>1035005910191</v>
      </c>
      <c r="AK849" s="203" t="s">
        <v>1509</v>
      </c>
      <c r="AL849" s="186">
        <v>0.76</v>
      </c>
      <c r="AM849" s="186">
        <v>120</v>
      </c>
      <c r="AN849" s="186">
        <v>0.24986301369863015</v>
      </c>
      <c r="AO849" s="186">
        <v>0</v>
      </c>
      <c r="AP849" s="187">
        <v>0.24986301369863015</v>
      </c>
      <c r="AQ849" s="186">
        <v>0.24986301369863015</v>
      </c>
      <c r="AR849" s="186">
        <v>0</v>
      </c>
      <c r="AS849" s="186">
        <v>0.24986301369863015</v>
      </c>
      <c r="AT849" s="186">
        <v>7.4958904109589044</v>
      </c>
      <c r="AU849" s="193" t="s">
        <v>231</v>
      </c>
      <c r="AV849" s="194"/>
      <c r="AW849" s="166" t="s">
        <v>325</v>
      </c>
      <c r="AX849" s="166" t="s">
        <v>1509</v>
      </c>
      <c r="AY849" s="195" t="s">
        <v>10719</v>
      </c>
      <c r="AZ849" s="166" t="s">
        <v>234</v>
      </c>
      <c r="BB849" s="196"/>
    </row>
    <row r="850" spans="1:54" s="166" customFormat="1" ht="15" customHeight="1" x14ac:dyDescent="0.25">
      <c r="A850" s="182">
        <v>1347</v>
      </c>
      <c r="B850" s="555"/>
      <c r="C850" s="581"/>
      <c r="D850" s="700" t="s">
        <v>17138</v>
      </c>
      <c r="E850" s="166" t="s">
        <v>55</v>
      </c>
      <c r="F850" s="166" t="s">
        <v>1509</v>
      </c>
      <c r="G850" s="194" t="s">
        <v>10720</v>
      </c>
      <c r="H850" s="198" t="s">
        <v>10721</v>
      </c>
      <c r="I850" s="198" t="s">
        <v>10722</v>
      </c>
      <c r="K850" s="198" t="s">
        <v>219</v>
      </c>
      <c r="L850" s="166" t="s">
        <v>220</v>
      </c>
      <c r="M850" s="198" t="s">
        <v>10461</v>
      </c>
      <c r="N850" s="198">
        <v>0</v>
      </c>
      <c r="O850" s="198" t="s">
        <v>317</v>
      </c>
      <c r="P850" s="198">
        <v>0</v>
      </c>
      <c r="Q850" s="199">
        <v>3</v>
      </c>
      <c r="R850" s="199">
        <v>1.3</v>
      </c>
      <c r="S850" s="221">
        <v>3.9</v>
      </c>
      <c r="T850" s="345">
        <v>1</v>
      </c>
      <c r="U850" s="340"/>
      <c r="V850" s="346">
        <v>2</v>
      </c>
      <c r="W850" s="340"/>
      <c r="X850" s="346">
        <v>0</v>
      </c>
      <c r="Y850" s="183"/>
      <c r="Z850" s="183"/>
      <c r="AA850" s="183"/>
      <c r="AB850" s="166" t="s">
        <v>1509</v>
      </c>
      <c r="AC850" s="166" t="s">
        <v>10723</v>
      </c>
      <c r="AD850" s="203">
        <v>1035005904086</v>
      </c>
      <c r="AE850" s="166" t="s">
        <v>10716</v>
      </c>
      <c r="AF850" s="166" t="s">
        <v>10724</v>
      </c>
      <c r="AG850" s="166" t="s">
        <v>230</v>
      </c>
      <c r="AH850" s="166" t="s">
        <v>5066</v>
      </c>
      <c r="AI850" s="166" t="s">
        <v>10723</v>
      </c>
      <c r="AJ850" s="165">
        <v>1035005904086</v>
      </c>
      <c r="AK850" s="203" t="s">
        <v>1509</v>
      </c>
      <c r="AL850" s="186">
        <v>0.76</v>
      </c>
      <c r="AM850" s="186">
        <v>60</v>
      </c>
      <c r="AN850" s="186">
        <v>0.12493150684931507</v>
      </c>
      <c r="AO850" s="186">
        <v>0</v>
      </c>
      <c r="AP850" s="187">
        <v>0.12493150684931507</v>
      </c>
      <c r="AQ850" s="186">
        <v>0.12493150684931507</v>
      </c>
      <c r="AR850" s="186">
        <v>0</v>
      </c>
      <c r="AS850" s="186">
        <v>0.12493150684931507</v>
      </c>
      <c r="AT850" s="186">
        <v>3.7479452054794522</v>
      </c>
      <c r="AU850" s="193" t="s">
        <v>231</v>
      </c>
      <c r="AV850" s="194"/>
      <c r="AW850" s="166" t="s">
        <v>325</v>
      </c>
      <c r="AX850" s="166" t="s">
        <v>1509</v>
      </c>
      <c r="AY850" s="195" t="s">
        <v>10725</v>
      </c>
      <c r="AZ850" s="166" t="s">
        <v>234</v>
      </c>
      <c r="BB850" s="196"/>
    </row>
    <row r="851" spans="1:54" s="166" customFormat="1" ht="15" customHeight="1" x14ac:dyDescent="0.25">
      <c r="A851" s="182">
        <v>1348</v>
      </c>
      <c r="B851" s="555"/>
      <c r="C851" s="581"/>
      <c r="D851" s="700" t="s">
        <v>17138</v>
      </c>
      <c r="E851" s="166" t="s">
        <v>55</v>
      </c>
      <c r="F851" s="166" t="s">
        <v>1509</v>
      </c>
      <c r="G851" s="194" t="s">
        <v>10726</v>
      </c>
      <c r="H851" s="198" t="s">
        <v>10727</v>
      </c>
      <c r="I851" s="198" t="s">
        <v>10728</v>
      </c>
      <c r="K851" s="198" t="s">
        <v>219</v>
      </c>
      <c r="L851" s="166" t="s">
        <v>220</v>
      </c>
      <c r="M851" s="198" t="s">
        <v>10461</v>
      </c>
      <c r="N851" s="198">
        <v>0</v>
      </c>
      <c r="O851" s="198" t="s">
        <v>317</v>
      </c>
      <c r="P851" s="198">
        <v>0</v>
      </c>
      <c r="Q851" s="199">
        <v>1.5</v>
      </c>
      <c r="R851" s="199">
        <v>2</v>
      </c>
      <c r="S851" s="221">
        <v>3</v>
      </c>
      <c r="T851" s="345">
        <v>2</v>
      </c>
      <c r="U851" s="340"/>
      <c r="V851" s="346">
        <v>0</v>
      </c>
      <c r="W851" s="340"/>
      <c r="X851" s="346">
        <v>0</v>
      </c>
      <c r="Y851" s="183"/>
      <c r="Z851" s="183"/>
      <c r="AA851" s="183"/>
      <c r="AB851" s="166" t="s">
        <v>1509</v>
      </c>
      <c r="AC851" s="166" t="s">
        <v>10729</v>
      </c>
      <c r="AD851" s="203">
        <v>1095030003606</v>
      </c>
      <c r="AE851" s="166" t="s">
        <v>10730</v>
      </c>
      <c r="AF851" s="166" t="s">
        <v>10731</v>
      </c>
      <c r="AG851" s="166" t="s">
        <v>230</v>
      </c>
      <c r="AH851" s="166" t="s">
        <v>5066</v>
      </c>
      <c r="AI851" s="166" t="s">
        <v>10729</v>
      </c>
      <c r="AJ851" s="165">
        <v>1095030003606</v>
      </c>
      <c r="AK851" s="203" t="s">
        <v>1509</v>
      </c>
      <c r="AL851" s="186">
        <v>0.76</v>
      </c>
      <c r="AM851" s="186">
        <v>50</v>
      </c>
      <c r="AN851" s="186">
        <v>0.10410958904109589</v>
      </c>
      <c r="AO851" s="186">
        <v>0</v>
      </c>
      <c r="AP851" s="187">
        <v>0.10410958904109589</v>
      </c>
      <c r="AQ851" s="186">
        <v>0.10410958904109589</v>
      </c>
      <c r="AR851" s="186">
        <v>0</v>
      </c>
      <c r="AS851" s="186">
        <v>0.10410958904109589</v>
      </c>
      <c r="AT851" s="186">
        <v>3.1232876712328768</v>
      </c>
      <c r="AU851" s="193" t="s">
        <v>231</v>
      </c>
      <c r="AV851" s="194"/>
      <c r="AW851" s="166" t="s">
        <v>325</v>
      </c>
      <c r="AX851" s="166" t="s">
        <v>1509</v>
      </c>
      <c r="AY851" s="195" t="s">
        <v>10732</v>
      </c>
      <c r="AZ851" s="166" t="s">
        <v>234</v>
      </c>
      <c r="BB851" s="196"/>
    </row>
    <row r="852" spans="1:54" s="519" customFormat="1" ht="21.75" customHeight="1" x14ac:dyDescent="0.25">
      <c r="A852" s="518">
        <v>1349</v>
      </c>
      <c r="B852" s="557" t="s">
        <v>17088</v>
      </c>
      <c r="C852" s="664" t="s">
        <v>17090</v>
      </c>
      <c r="D852" s="701">
        <v>2020</v>
      </c>
      <c r="E852" s="519" t="s">
        <v>55</v>
      </c>
      <c r="F852" s="519" t="s">
        <v>1509</v>
      </c>
      <c r="G852" s="530" t="s">
        <v>10733</v>
      </c>
      <c r="H852" s="573" t="s">
        <v>10734</v>
      </c>
      <c r="I852" s="573" t="s">
        <v>10735</v>
      </c>
      <c r="K852" s="519" t="s">
        <v>219</v>
      </c>
      <c r="L852" s="519" t="s">
        <v>220</v>
      </c>
      <c r="M852" s="519" t="s">
        <v>221</v>
      </c>
      <c r="N852" s="573" t="s">
        <v>222</v>
      </c>
      <c r="O852" s="573" t="s">
        <v>221</v>
      </c>
      <c r="P852" s="573" t="s">
        <v>879</v>
      </c>
      <c r="Q852" s="574">
        <v>12</v>
      </c>
      <c r="R852" s="574">
        <v>2</v>
      </c>
      <c r="S852" s="612">
        <v>24</v>
      </c>
      <c r="T852" s="613">
        <v>2</v>
      </c>
      <c r="U852" s="523"/>
      <c r="V852" s="614">
        <v>0</v>
      </c>
      <c r="W852" s="523"/>
      <c r="X852" s="614">
        <v>0</v>
      </c>
      <c r="Y852" s="524"/>
      <c r="Z852" s="524"/>
      <c r="AA852" s="524"/>
      <c r="AB852" s="519" t="s">
        <v>1509</v>
      </c>
      <c r="AC852" s="519" t="s">
        <v>10736</v>
      </c>
      <c r="AD852" s="608">
        <v>1035005905978</v>
      </c>
      <c r="AE852" s="519" t="s">
        <v>10737</v>
      </c>
      <c r="AF852" s="519" t="s">
        <v>10738</v>
      </c>
      <c r="AG852" s="610" t="s">
        <v>10739</v>
      </c>
      <c r="AH852" s="519" t="s">
        <v>10740</v>
      </c>
      <c r="AI852" s="519" t="s">
        <v>10736</v>
      </c>
      <c r="AJ852" s="526">
        <v>1035005905978</v>
      </c>
      <c r="AK852" s="608" t="s">
        <v>1509</v>
      </c>
      <c r="AL852" s="520">
        <v>0.76</v>
      </c>
      <c r="AM852" s="520">
        <v>101</v>
      </c>
      <c r="AN852" s="520">
        <v>0.2103013698630137</v>
      </c>
      <c r="AO852" s="520">
        <v>0</v>
      </c>
      <c r="AP852" s="528">
        <v>0.2103013698630137</v>
      </c>
      <c r="AQ852" s="520">
        <v>0.2103013698630137</v>
      </c>
      <c r="AR852" s="520">
        <v>0</v>
      </c>
      <c r="AS852" s="520">
        <v>0.2103013698630137</v>
      </c>
      <c r="AT852" s="520">
        <v>6.3090410958904108</v>
      </c>
      <c r="AU852" s="529" t="s">
        <v>231</v>
      </c>
      <c r="AV852" s="530" t="s">
        <v>431</v>
      </c>
      <c r="AW852" s="519" t="s">
        <v>325</v>
      </c>
      <c r="AX852" s="519" t="s">
        <v>1509</v>
      </c>
      <c r="AY852" s="676" t="s">
        <v>10741</v>
      </c>
      <c r="AZ852" s="519" t="s">
        <v>234</v>
      </c>
      <c r="BB852" s="533"/>
    </row>
    <row r="853" spans="1:54" s="166" customFormat="1" ht="15" customHeight="1" x14ac:dyDescent="0.25">
      <c r="A853" s="182">
        <v>1350</v>
      </c>
      <c r="B853" s="555"/>
      <c r="C853" s="581"/>
      <c r="D853" s="700" t="s">
        <v>17140</v>
      </c>
      <c r="E853" s="166" t="s">
        <v>55</v>
      </c>
      <c r="F853" s="166" t="s">
        <v>1509</v>
      </c>
      <c r="G853" s="194" t="s">
        <v>10742</v>
      </c>
      <c r="H853" s="198" t="s">
        <v>10743</v>
      </c>
      <c r="I853" s="198" t="s">
        <v>10744</v>
      </c>
      <c r="K853" s="198" t="s">
        <v>219</v>
      </c>
      <c r="L853" s="166" t="s">
        <v>220</v>
      </c>
      <c r="M853" s="198" t="s">
        <v>221</v>
      </c>
      <c r="N853" s="198" t="s">
        <v>222</v>
      </c>
      <c r="O853" s="198" t="s">
        <v>317</v>
      </c>
      <c r="P853" s="198">
        <v>0</v>
      </c>
      <c r="Q853" s="199">
        <v>8</v>
      </c>
      <c r="R853" s="199">
        <v>6</v>
      </c>
      <c r="S853" s="221">
        <v>48</v>
      </c>
      <c r="T853" s="345">
        <v>2</v>
      </c>
      <c r="U853" s="340"/>
      <c r="V853" s="346">
        <v>0</v>
      </c>
      <c r="W853" s="340"/>
      <c r="X853" s="346">
        <v>0</v>
      </c>
      <c r="Y853" s="183"/>
      <c r="Z853" s="183"/>
      <c r="AA853" s="183"/>
      <c r="AB853" s="166" t="s">
        <v>1509</v>
      </c>
      <c r="AC853" s="166" t="s">
        <v>10745</v>
      </c>
      <c r="AD853" s="203">
        <v>1035005918727</v>
      </c>
      <c r="AE853" s="166" t="s">
        <v>2868</v>
      </c>
      <c r="AF853" s="166" t="s">
        <v>10746</v>
      </c>
      <c r="AG853" s="166" t="s">
        <v>230</v>
      </c>
      <c r="AH853" s="166" t="s">
        <v>2868</v>
      </c>
      <c r="AI853" s="166" t="s">
        <v>10745</v>
      </c>
      <c r="AJ853" s="165">
        <v>1035005918727</v>
      </c>
      <c r="AK853" s="203" t="s">
        <v>1509</v>
      </c>
      <c r="AL853" s="186">
        <v>0.76</v>
      </c>
      <c r="AM853" s="186">
        <v>108</v>
      </c>
      <c r="AN853" s="186">
        <v>0.22487671232876713</v>
      </c>
      <c r="AO853" s="186">
        <v>0</v>
      </c>
      <c r="AP853" s="187">
        <v>0.22487671232876713</v>
      </c>
      <c r="AQ853" s="186">
        <v>0.22487671232876713</v>
      </c>
      <c r="AR853" s="186">
        <v>0</v>
      </c>
      <c r="AS853" s="186">
        <v>0.22487671232876713</v>
      </c>
      <c r="AT853" s="186">
        <v>6.7463013698630139</v>
      </c>
      <c r="AU853" s="193" t="s">
        <v>231</v>
      </c>
      <c r="AV853" s="194"/>
      <c r="AW853" s="166" t="s">
        <v>325</v>
      </c>
      <c r="AX853" s="166" t="s">
        <v>1509</v>
      </c>
      <c r="AY853" s="195" t="s">
        <v>10747</v>
      </c>
      <c r="AZ853" s="166" t="s">
        <v>234</v>
      </c>
      <c r="BB853" s="196"/>
    </row>
    <row r="854" spans="1:54" s="519" customFormat="1" ht="21" customHeight="1" x14ac:dyDescent="0.25">
      <c r="A854" s="518">
        <v>1351</v>
      </c>
      <c r="B854" s="557" t="s">
        <v>17088</v>
      </c>
      <c r="C854" s="664" t="s">
        <v>17090</v>
      </c>
      <c r="D854" s="701">
        <v>2020</v>
      </c>
      <c r="E854" s="519" t="s">
        <v>55</v>
      </c>
      <c r="F854" s="519" t="s">
        <v>1509</v>
      </c>
      <c r="G854" s="530" t="s">
        <v>10748</v>
      </c>
      <c r="H854" s="573" t="s">
        <v>10749</v>
      </c>
      <c r="I854" s="573" t="s">
        <v>10750</v>
      </c>
      <c r="K854" s="519" t="s">
        <v>219</v>
      </c>
      <c r="L854" s="519" t="s">
        <v>220</v>
      </c>
      <c r="M854" s="519" t="s">
        <v>221</v>
      </c>
      <c r="N854" s="573" t="s">
        <v>222</v>
      </c>
      <c r="O854" s="573" t="s">
        <v>221</v>
      </c>
      <c r="P854" s="573" t="s">
        <v>879</v>
      </c>
      <c r="Q854" s="574">
        <v>8</v>
      </c>
      <c r="R854" s="574">
        <v>3</v>
      </c>
      <c r="S854" s="612">
        <v>24</v>
      </c>
      <c r="T854" s="613">
        <v>3</v>
      </c>
      <c r="U854" s="523"/>
      <c r="V854" s="614">
        <v>0</v>
      </c>
      <c r="W854" s="523"/>
      <c r="X854" s="614">
        <v>0</v>
      </c>
      <c r="Y854" s="524"/>
      <c r="Z854" s="524"/>
      <c r="AA854" s="524"/>
      <c r="AB854" s="519" t="s">
        <v>1509</v>
      </c>
      <c r="AC854" s="519" t="s">
        <v>10751</v>
      </c>
      <c r="AD854" s="608">
        <v>1025003752476</v>
      </c>
      <c r="AE854" s="519" t="s">
        <v>2868</v>
      </c>
      <c r="AF854" s="519" t="s">
        <v>10752</v>
      </c>
      <c r="AG854" s="519" t="s">
        <v>230</v>
      </c>
      <c r="AH854" s="519" t="s">
        <v>2868</v>
      </c>
      <c r="AI854" s="519" t="s">
        <v>10751</v>
      </c>
      <c r="AJ854" s="526">
        <v>1025003752476</v>
      </c>
      <c r="AK854" s="608" t="s">
        <v>1509</v>
      </c>
      <c r="AL854" s="520">
        <v>0.76</v>
      </c>
      <c r="AM854" s="520">
        <v>64</v>
      </c>
      <c r="AN854" s="520">
        <v>0.13326027397260273</v>
      </c>
      <c r="AO854" s="520">
        <v>0</v>
      </c>
      <c r="AP854" s="528">
        <v>0.13326027397260273</v>
      </c>
      <c r="AQ854" s="520">
        <v>0.13326027397260273</v>
      </c>
      <c r="AR854" s="520">
        <v>0</v>
      </c>
      <c r="AS854" s="520">
        <v>0.13326027397260273</v>
      </c>
      <c r="AT854" s="520">
        <v>3.9978082191780819</v>
      </c>
      <c r="AU854" s="529" t="s">
        <v>231</v>
      </c>
      <c r="AV854" s="530" t="s">
        <v>431</v>
      </c>
      <c r="AW854" s="519" t="s">
        <v>325</v>
      </c>
      <c r="AX854" s="519" t="s">
        <v>1509</v>
      </c>
      <c r="AY854" s="531" t="s">
        <v>10753</v>
      </c>
      <c r="AZ854" s="519" t="s">
        <v>234</v>
      </c>
      <c r="BB854" s="533"/>
    </row>
    <row r="855" spans="1:54" s="519" customFormat="1" ht="21" customHeight="1" x14ac:dyDescent="0.25">
      <c r="A855" s="518">
        <v>1352</v>
      </c>
      <c r="B855" s="557" t="s">
        <v>17088</v>
      </c>
      <c r="C855" s="664" t="s">
        <v>17090</v>
      </c>
      <c r="D855" s="701">
        <v>2020</v>
      </c>
      <c r="E855" s="519" t="s">
        <v>55</v>
      </c>
      <c r="F855" s="519" t="s">
        <v>1509</v>
      </c>
      <c r="G855" s="530" t="s">
        <v>10754</v>
      </c>
      <c r="H855" s="573" t="s">
        <v>10755</v>
      </c>
      <c r="I855" s="573" t="s">
        <v>10756</v>
      </c>
      <c r="K855" s="519" t="s">
        <v>219</v>
      </c>
      <c r="L855" s="519" t="s">
        <v>220</v>
      </c>
      <c r="M855" s="519" t="s">
        <v>221</v>
      </c>
      <c r="N855" s="573" t="s">
        <v>222</v>
      </c>
      <c r="O855" s="573" t="s">
        <v>221</v>
      </c>
      <c r="P855" s="573" t="s">
        <v>879</v>
      </c>
      <c r="Q855" s="574">
        <v>3</v>
      </c>
      <c r="R855" s="574">
        <v>1.2</v>
      </c>
      <c r="S855" s="612">
        <v>3.6</v>
      </c>
      <c r="T855" s="613">
        <v>1</v>
      </c>
      <c r="U855" s="523"/>
      <c r="V855" s="614">
        <v>0</v>
      </c>
      <c r="W855" s="523"/>
      <c r="X855" s="614">
        <v>0</v>
      </c>
      <c r="Y855" s="524"/>
      <c r="Z855" s="524"/>
      <c r="AA855" s="524"/>
      <c r="AB855" s="519" t="s">
        <v>1509</v>
      </c>
      <c r="AC855" s="519" t="s">
        <v>10757</v>
      </c>
      <c r="AD855" s="608">
        <v>1025003753994</v>
      </c>
      <c r="AE855" s="519" t="s">
        <v>2868</v>
      </c>
      <c r="AF855" s="519" t="s">
        <v>10623</v>
      </c>
      <c r="AG855" s="519" t="s">
        <v>230</v>
      </c>
      <c r="AH855" s="519" t="s">
        <v>2868</v>
      </c>
      <c r="AI855" s="519" t="s">
        <v>10757</v>
      </c>
      <c r="AJ855" s="526">
        <v>1025003753994</v>
      </c>
      <c r="AK855" s="608" t="s">
        <v>1509</v>
      </c>
      <c r="AL855" s="520">
        <v>0.76</v>
      </c>
      <c r="AM855" s="520">
        <v>73</v>
      </c>
      <c r="AN855" s="520">
        <v>0.14133333333333334</v>
      </c>
      <c r="AO855" s="520">
        <v>0</v>
      </c>
      <c r="AP855" s="528">
        <v>0.14133333333333334</v>
      </c>
      <c r="AQ855" s="520">
        <v>0.14133333333333334</v>
      </c>
      <c r="AR855" s="520">
        <v>0</v>
      </c>
      <c r="AS855" s="520">
        <v>0.14133333333333334</v>
      </c>
      <c r="AT855" s="520">
        <v>4.24</v>
      </c>
      <c r="AU855" s="529" t="s">
        <v>231</v>
      </c>
      <c r="AV855" s="530" t="s">
        <v>431</v>
      </c>
      <c r="AW855" s="519" t="s">
        <v>325</v>
      </c>
      <c r="AX855" s="519" t="s">
        <v>1509</v>
      </c>
      <c r="AY855" s="531" t="s">
        <v>10758</v>
      </c>
      <c r="AZ855" s="519" t="s">
        <v>234</v>
      </c>
      <c r="BB855" s="533"/>
    </row>
    <row r="856" spans="1:54" s="166" customFormat="1" ht="15" customHeight="1" x14ac:dyDescent="0.25">
      <c r="A856" s="182">
        <v>1353</v>
      </c>
      <c r="B856" s="555"/>
      <c r="C856" s="581"/>
      <c r="D856" s="700" t="s">
        <v>17140</v>
      </c>
      <c r="E856" s="166" t="s">
        <v>55</v>
      </c>
      <c r="F856" s="166" t="s">
        <v>1509</v>
      </c>
      <c r="G856" s="194" t="s">
        <v>10759</v>
      </c>
      <c r="H856" s="198" t="s">
        <v>10760</v>
      </c>
      <c r="I856" s="198" t="s">
        <v>10761</v>
      </c>
      <c r="K856" s="198" t="s">
        <v>219</v>
      </c>
      <c r="L856" s="166" t="s">
        <v>220</v>
      </c>
      <c r="M856" s="198" t="s">
        <v>221</v>
      </c>
      <c r="N856" s="198" t="s">
        <v>222</v>
      </c>
      <c r="O856" s="198" t="s">
        <v>221</v>
      </c>
      <c r="P856" s="198" t="s">
        <v>222</v>
      </c>
      <c r="Q856" s="199">
        <v>3</v>
      </c>
      <c r="R856" s="199">
        <v>1.2</v>
      </c>
      <c r="S856" s="221">
        <v>3.6</v>
      </c>
      <c r="T856" s="345">
        <v>1</v>
      </c>
      <c r="U856" s="340"/>
      <c r="V856" s="346">
        <v>0</v>
      </c>
      <c r="W856" s="340"/>
      <c r="X856" s="346">
        <v>0</v>
      </c>
      <c r="Y856" s="183"/>
      <c r="Z856" s="183"/>
      <c r="AA856" s="183"/>
      <c r="AB856" s="166" t="s">
        <v>1509</v>
      </c>
      <c r="AC856" s="166" t="s">
        <v>10757</v>
      </c>
      <c r="AD856" s="203">
        <v>1025003753994</v>
      </c>
      <c r="AE856" s="166" t="s">
        <v>2868</v>
      </c>
      <c r="AF856" s="166" t="s">
        <v>10623</v>
      </c>
      <c r="AG856" s="166" t="s">
        <v>230</v>
      </c>
      <c r="AH856" s="166" t="s">
        <v>2868</v>
      </c>
      <c r="AI856" s="166" t="s">
        <v>10757</v>
      </c>
      <c r="AJ856" s="165">
        <v>1025003753994</v>
      </c>
      <c r="AK856" s="203" t="s">
        <v>1509</v>
      </c>
      <c r="AL856" s="186">
        <v>0.76</v>
      </c>
      <c r="AM856" s="186">
        <v>73</v>
      </c>
      <c r="AN856" s="186">
        <v>0.14133333333333334</v>
      </c>
      <c r="AO856" s="186">
        <v>0</v>
      </c>
      <c r="AP856" s="187">
        <v>0.14133333333333334</v>
      </c>
      <c r="AQ856" s="186">
        <v>0.14133333333333334</v>
      </c>
      <c r="AR856" s="186">
        <v>0</v>
      </c>
      <c r="AS856" s="186">
        <v>0.14133333333333334</v>
      </c>
      <c r="AT856" s="186">
        <v>4.24</v>
      </c>
      <c r="AU856" s="193" t="s">
        <v>231</v>
      </c>
      <c r="AV856" s="194"/>
      <c r="AW856" s="166" t="s">
        <v>325</v>
      </c>
      <c r="AX856" s="166" t="s">
        <v>1509</v>
      </c>
      <c r="AY856" s="195" t="s">
        <v>10762</v>
      </c>
      <c r="AZ856" s="166" t="s">
        <v>234</v>
      </c>
      <c r="BB856" s="196"/>
    </row>
    <row r="857" spans="1:54" s="166" customFormat="1" ht="15" customHeight="1" x14ac:dyDescent="0.25">
      <c r="A857" s="182">
        <v>1354</v>
      </c>
      <c r="B857" s="555"/>
      <c r="C857" s="581"/>
      <c r="D857" s="700" t="s">
        <v>17138</v>
      </c>
      <c r="E857" s="166" t="s">
        <v>55</v>
      </c>
      <c r="F857" s="166" t="s">
        <v>1509</v>
      </c>
      <c r="G857" s="194" t="s">
        <v>10763</v>
      </c>
      <c r="H857" s="198" t="s">
        <v>10764</v>
      </c>
      <c r="I857" s="198" t="s">
        <v>10765</v>
      </c>
      <c r="K857" s="198" t="s">
        <v>219</v>
      </c>
      <c r="L857" s="166" t="s">
        <v>220</v>
      </c>
      <c r="M857" s="198" t="s">
        <v>221</v>
      </c>
      <c r="N857" s="198" t="s">
        <v>222</v>
      </c>
      <c r="O857" s="198" t="s">
        <v>317</v>
      </c>
      <c r="P857" s="198">
        <v>0</v>
      </c>
      <c r="Q857" s="199">
        <v>4</v>
      </c>
      <c r="R857" s="199">
        <v>3</v>
      </c>
      <c r="S857" s="221">
        <v>12</v>
      </c>
      <c r="T857" s="345">
        <v>2</v>
      </c>
      <c r="U857" s="340"/>
      <c r="V857" s="346">
        <v>0</v>
      </c>
      <c r="W857" s="340"/>
      <c r="X857" s="346">
        <v>0</v>
      </c>
      <c r="Y857" s="183"/>
      <c r="Z857" s="183"/>
      <c r="AA857" s="183"/>
      <c r="AB857" s="166" t="s">
        <v>8033</v>
      </c>
      <c r="AC857" s="166" t="s">
        <v>10766</v>
      </c>
      <c r="AD857" s="203">
        <v>1035005902360</v>
      </c>
      <c r="AE857" s="166" t="s">
        <v>2868</v>
      </c>
      <c r="AF857" s="166" t="s">
        <v>10767</v>
      </c>
      <c r="AG857" s="166" t="s">
        <v>10768</v>
      </c>
      <c r="AH857" s="166" t="s">
        <v>2868</v>
      </c>
      <c r="AI857" s="166" t="s">
        <v>10766</v>
      </c>
      <c r="AJ857" s="165">
        <v>1035005902360</v>
      </c>
      <c r="AK857" s="203" t="s">
        <v>1509</v>
      </c>
      <c r="AL857" s="186">
        <v>0.76</v>
      </c>
      <c r="AM857" s="186">
        <v>20</v>
      </c>
      <c r="AN857" s="186">
        <v>4.1643835616438356E-2</v>
      </c>
      <c r="AO857" s="186">
        <v>0</v>
      </c>
      <c r="AP857" s="187">
        <v>4.1643835616438356E-2</v>
      </c>
      <c r="AQ857" s="186">
        <v>4.1643835616438356E-2</v>
      </c>
      <c r="AR857" s="186">
        <v>0</v>
      </c>
      <c r="AS857" s="186">
        <v>4.1643835616438356E-2</v>
      </c>
      <c r="AT857" s="186">
        <v>1.2493150684931507</v>
      </c>
      <c r="AU857" s="193" t="s">
        <v>231</v>
      </c>
      <c r="AV857" s="194"/>
      <c r="AW857" s="166" t="s">
        <v>325</v>
      </c>
      <c r="AX857" s="166" t="s">
        <v>1509</v>
      </c>
      <c r="AY857" s="195" t="s">
        <v>10769</v>
      </c>
      <c r="AZ857" s="166" t="s">
        <v>234</v>
      </c>
      <c r="BB857" s="196"/>
    </row>
    <row r="858" spans="1:54" s="519" customFormat="1" ht="21" customHeight="1" x14ac:dyDescent="0.25">
      <c r="A858" s="518">
        <v>1355</v>
      </c>
      <c r="B858" s="557" t="s">
        <v>17088</v>
      </c>
      <c r="C858" s="664" t="s">
        <v>17090</v>
      </c>
      <c r="D858" s="701">
        <v>2020</v>
      </c>
      <c r="E858" s="519" t="s">
        <v>56</v>
      </c>
      <c r="F858" s="519" t="s">
        <v>1509</v>
      </c>
      <c r="G858" s="530" t="s">
        <v>10770</v>
      </c>
      <c r="H858" s="519" t="s">
        <v>10771</v>
      </c>
      <c r="I858" s="519" t="s">
        <v>10772</v>
      </c>
      <c r="K858" s="519" t="s">
        <v>219</v>
      </c>
      <c r="L858" s="519" t="s">
        <v>220</v>
      </c>
      <c r="M858" s="519" t="s">
        <v>221</v>
      </c>
      <c r="N858" s="610" t="s">
        <v>222</v>
      </c>
      <c r="O858" s="519" t="s">
        <v>221</v>
      </c>
      <c r="P858" s="610" t="s">
        <v>222</v>
      </c>
      <c r="Q858" s="520">
        <v>3</v>
      </c>
      <c r="R858" s="520">
        <v>1.2</v>
      </c>
      <c r="S858" s="521">
        <v>3.5999999999999996</v>
      </c>
      <c r="T858" s="522">
        <v>2</v>
      </c>
      <c r="U858" s="523"/>
      <c r="V858" s="523">
        <v>0</v>
      </c>
      <c r="W858" s="523"/>
      <c r="X858" s="523">
        <v>0</v>
      </c>
      <c r="Y858" s="524"/>
      <c r="Z858" s="524"/>
      <c r="AA858" s="524"/>
      <c r="AB858" s="519" t="s">
        <v>1509</v>
      </c>
      <c r="AC858" s="519" t="s">
        <v>10773</v>
      </c>
      <c r="AD858" s="608" t="s">
        <v>10774</v>
      </c>
      <c r="AE858" s="519" t="s">
        <v>5595</v>
      </c>
      <c r="AF858" s="608" t="s">
        <v>10775</v>
      </c>
      <c r="AG858" s="610" t="s">
        <v>10776</v>
      </c>
      <c r="AH858" s="519" t="s">
        <v>5595</v>
      </c>
      <c r="AI858" s="519" t="s">
        <v>5635</v>
      </c>
      <c r="AJ858" s="526" t="s">
        <v>5636</v>
      </c>
      <c r="AK858" s="608" t="s">
        <v>1509</v>
      </c>
      <c r="AL858" s="520">
        <v>0.76</v>
      </c>
      <c r="AM858" s="648">
        <v>55</v>
      </c>
      <c r="AN858" s="520">
        <v>0.11833333333333333</v>
      </c>
      <c r="AO858" s="520">
        <v>0</v>
      </c>
      <c r="AP858" s="528">
        <v>0.11833333333333333</v>
      </c>
      <c r="AQ858" s="520">
        <v>0.11833333333333333</v>
      </c>
      <c r="AR858" s="520">
        <v>0</v>
      </c>
      <c r="AS858" s="520">
        <v>0.11833333333333333</v>
      </c>
      <c r="AT858" s="520">
        <v>3.55</v>
      </c>
      <c r="AU858" s="529" t="s">
        <v>231</v>
      </c>
      <c r="AV858" s="530" t="s">
        <v>431</v>
      </c>
      <c r="AW858" s="519" t="s">
        <v>325</v>
      </c>
      <c r="AX858" s="519" t="s">
        <v>1509</v>
      </c>
      <c r="AY858" s="670" t="s">
        <v>10777</v>
      </c>
      <c r="AZ858" s="519" t="s">
        <v>234</v>
      </c>
      <c r="BB858" s="533"/>
    </row>
    <row r="859" spans="1:54" s="519" customFormat="1" ht="22.5" customHeight="1" x14ac:dyDescent="0.25">
      <c r="A859" s="518">
        <v>1356</v>
      </c>
      <c r="B859" s="557" t="s">
        <v>17088</v>
      </c>
      <c r="C859" s="664" t="s">
        <v>17090</v>
      </c>
      <c r="D859" s="701">
        <v>2020</v>
      </c>
      <c r="E859" s="519" t="s">
        <v>56</v>
      </c>
      <c r="F859" s="519" t="s">
        <v>1509</v>
      </c>
      <c r="G859" s="530" t="s">
        <v>10778</v>
      </c>
      <c r="H859" s="519" t="s">
        <v>10779</v>
      </c>
      <c r="I859" s="519" t="s">
        <v>10780</v>
      </c>
      <c r="K859" s="519" t="s">
        <v>219</v>
      </c>
      <c r="L859" s="519" t="s">
        <v>220</v>
      </c>
      <c r="M859" s="519" t="s">
        <v>221</v>
      </c>
      <c r="N859" s="610" t="s">
        <v>222</v>
      </c>
      <c r="O859" s="519" t="s">
        <v>221</v>
      </c>
      <c r="P859" s="610" t="s">
        <v>222</v>
      </c>
      <c r="Q859" s="520">
        <v>3</v>
      </c>
      <c r="R859" s="520">
        <v>1.2</v>
      </c>
      <c r="S859" s="521">
        <v>3.5999999999999996</v>
      </c>
      <c r="T859" s="522">
        <v>0</v>
      </c>
      <c r="U859" s="523" t="s">
        <v>9262</v>
      </c>
      <c r="V859" s="523">
        <v>0</v>
      </c>
      <c r="W859" s="523"/>
      <c r="X859" s="523">
        <v>0</v>
      </c>
      <c r="Y859" s="524"/>
      <c r="Z859" s="524"/>
      <c r="AA859" s="524"/>
      <c r="AB859" s="519" t="s">
        <v>1509</v>
      </c>
      <c r="AC859" s="519" t="s">
        <v>10308</v>
      </c>
      <c r="AD859" s="608" t="s">
        <v>10781</v>
      </c>
      <c r="AE859" s="519" t="s">
        <v>5595</v>
      </c>
      <c r="AF859" s="608" t="s">
        <v>10782</v>
      </c>
      <c r="AG859" s="610" t="s">
        <v>10783</v>
      </c>
      <c r="AH859" s="519" t="s">
        <v>5595</v>
      </c>
      <c r="AI859" s="519" t="s">
        <v>10308</v>
      </c>
      <c r="AJ859" s="526" t="s">
        <v>10784</v>
      </c>
      <c r="AK859" s="608" t="s">
        <v>1509</v>
      </c>
      <c r="AL859" s="520">
        <v>0.76</v>
      </c>
      <c r="AM859" s="648">
        <v>94</v>
      </c>
      <c r="AN859" s="520">
        <v>3.6666666666666667E-2</v>
      </c>
      <c r="AO859" s="520">
        <v>0</v>
      </c>
      <c r="AP859" s="528">
        <v>3.6666666666666667E-2</v>
      </c>
      <c r="AQ859" s="520">
        <v>3.6666666666666667E-2</v>
      </c>
      <c r="AR859" s="520">
        <v>0</v>
      </c>
      <c r="AS859" s="520">
        <v>3.6666666666666667E-2</v>
      </c>
      <c r="AT859" s="520">
        <v>1.1000000000000001</v>
      </c>
      <c r="AU859" s="529" t="s">
        <v>231</v>
      </c>
      <c r="AV859" s="530" t="s">
        <v>431</v>
      </c>
      <c r="AW859" s="519" t="s">
        <v>325</v>
      </c>
      <c r="AX859" s="519" t="s">
        <v>1509</v>
      </c>
      <c r="AY859" s="670" t="s">
        <v>10785</v>
      </c>
      <c r="AZ859" s="519" t="s">
        <v>234</v>
      </c>
      <c r="BB859" s="533"/>
    </row>
    <row r="860" spans="1:54" s="519" customFormat="1" ht="22.5" customHeight="1" x14ac:dyDescent="0.25">
      <c r="A860" s="518">
        <v>1357</v>
      </c>
      <c r="B860" s="557" t="s">
        <v>17088</v>
      </c>
      <c r="C860" s="664" t="s">
        <v>17090</v>
      </c>
      <c r="D860" s="701">
        <v>2020</v>
      </c>
      <c r="E860" s="519" t="s">
        <v>56</v>
      </c>
      <c r="F860" s="519" t="s">
        <v>1509</v>
      </c>
      <c r="G860" s="530" t="s">
        <v>10786</v>
      </c>
      <c r="H860" s="519" t="s">
        <v>10787</v>
      </c>
      <c r="I860" s="519" t="s">
        <v>10788</v>
      </c>
      <c r="K860" s="519" t="s">
        <v>219</v>
      </c>
      <c r="L860" s="519" t="s">
        <v>220</v>
      </c>
      <c r="M860" s="519" t="s">
        <v>221</v>
      </c>
      <c r="N860" s="519" t="s">
        <v>222</v>
      </c>
      <c r="O860" s="573" t="s">
        <v>221</v>
      </c>
      <c r="P860" s="573" t="s">
        <v>879</v>
      </c>
      <c r="Q860" s="520">
        <v>5</v>
      </c>
      <c r="R860" s="520">
        <v>1.5</v>
      </c>
      <c r="S860" s="521">
        <v>7.5</v>
      </c>
      <c r="T860" s="522">
        <v>2</v>
      </c>
      <c r="U860" s="523"/>
      <c r="V860" s="523">
        <v>1</v>
      </c>
      <c r="W860" s="523"/>
      <c r="X860" s="523">
        <v>1</v>
      </c>
      <c r="Y860" s="524"/>
      <c r="Z860" s="524"/>
      <c r="AA860" s="524"/>
      <c r="AB860" s="519" t="s">
        <v>1509</v>
      </c>
      <c r="AC860" s="519" t="s">
        <v>10789</v>
      </c>
      <c r="AD860" s="608" t="s">
        <v>10790</v>
      </c>
      <c r="AE860" s="519" t="s">
        <v>10791</v>
      </c>
      <c r="AF860" s="608" t="s">
        <v>10792</v>
      </c>
      <c r="AG860" s="519" t="s">
        <v>10793</v>
      </c>
      <c r="AH860" s="519" t="s">
        <v>5600</v>
      </c>
      <c r="AI860" s="519" t="s">
        <v>10789</v>
      </c>
      <c r="AJ860" s="526" t="s">
        <v>10794</v>
      </c>
      <c r="AK860" s="608" t="s">
        <v>1509</v>
      </c>
      <c r="AL860" s="520">
        <v>0.76</v>
      </c>
      <c r="AM860" s="648">
        <v>95</v>
      </c>
      <c r="AN860" s="520">
        <v>0.19833333333333333</v>
      </c>
      <c r="AO860" s="520">
        <v>0</v>
      </c>
      <c r="AP860" s="528">
        <v>0.19833333333333333</v>
      </c>
      <c r="AQ860" s="520">
        <v>0.19833333333333333</v>
      </c>
      <c r="AR860" s="520">
        <v>0</v>
      </c>
      <c r="AS860" s="520">
        <v>0.19833333333333333</v>
      </c>
      <c r="AT860" s="520">
        <v>5.95</v>
      </c>
      <c r="AU860" s="529" t="s">
        <v>231</v>
      </c>
      <c r="AV860" s="530" t="s">
        <v>431</v>
      </c>
      <c r="AW860" s="519" t="s">
        <v>325</v>
      </c>
      <c r="AX860" s="519" t="s">
        <v>1509</v>
      </c>
      <c r="AY860" s="670" t="s">
        <v>10795</v>
      </c>
      <c r="AZ860" s="519" t="s">
        <v>234</v>
      </c>
      <c r="BB860" s="533"/>
    </row>
    <row r="861" spans="1:54" s="166" customFormat="1" ht="15" customHeight="1" x14ac:dyDescent="0.25">
      <c r="A861" s="182">
        <v>1358</v>
      </c>
      <c r="B861" s="555"/>
      <c r="C861" s="581"/>
      <c r="D861" s="700" t="s">
        <v>17139</v>
      </c>
      <c r="E861" s="166" t="s">
        <v>56</v>
      </c>
      <c r="F861" s="166" t="s">
        <v>1509</v>
      </c>
      <c r="G861" s="194" t="s">
        <v>10796</v>
      </c>
      <c r="H861" s="166" t="s">
        <v>10797</v>
      </c>
      <c r="I861" s="166" t="s">
        <v>10798</v>
      </c>
      <c r="K861" s="166" t="s">
        <v>219</v>
      </c>
      <c r="L861" s="166" t="s">
        <v>220</v>
      </c>
      <c r="M861" s="166" t="s">
        <v>317</v>
      </c>
      <c r="N861" s="166">
        <v>0</v>
      </c>
      <c r="O861" s="166" t="s">
        <v>317</v>
      </c>
      <c r="P861" s="166">
        <v>0</v>
      </c>
      <c r="Q861" s="186">
        <v>3</v>
      </c>
      <c r="R861" s="186">
        <v>1.2</v>
      </c>
      <c r="S861" s="168">
        <v>3.5999999999999996</v>
      </c>
      <c r="T861" s="59">
        <v>1</v>
      </c>
      <c r="U861" s="340"/>
      <c r="V861" s="340">
        <v>0</v>
      </c>
      <c r="W861" s="340"/>
      <c r="X861" s="340">
        <v>0</v>
      </c>
      <c r="Y861" s="183"/>
      <c r="Z861" s="183"/>
      <c r="AA861" s="183"/>
      <c r="AB861" s="166" t="s">
        <v>1509</v>
      </c>
      <c r="AC861" s="166" t="s">
        <v>10799</v>
      </c>
      <c r="AD861" s="203" t="s">
        <v>10800</v>
      </c>
      <c r="AE861" s="166" t="s">
        <v>5600</v>
      </c>
      <c r="AF861" s="203" t="s">
        <v>10801</v>
      </c>
      <c r="AG861" s="228" t="s">
        <v>10802</v>
      </c>
      <c r="AH861" s="166" t="s">
        <v>5600</v>
      </c>
      <c r="AI861" s="166" t="s">
        <v>10799</v>
      </c>
      <c r="AJ861" s="165" t="s">
        <v>10803</v>
      </c>
      <c r="AK861" s="203" t="s">
        <v>1509</v>
      </c>
      <c r="AL861" s="186">
        <v>0.76</v>
      </c>
      <c r="AM861" s="184">
        <v>38</v>
      </c>
      <c r="AN861" s="186">
        <v>7.9123287671232875E-2</v>
      </c>
      <c r="AO861" s="186">
        <v>0</v>
      </c>
      <c r="AP861" s="187">
        <v>7.9123287671232875E-2</v>
      </c>
      <c r="AQ861" s="186">
        <v>7.9123287671232875E-2</v>
      </c>
      <c r="AR861" s="186">
        <v>0</v>
      </c>
      <c r="AS861" s="186">
        <v>7.9123287671232875E-2</v>
      </c>
      <c r="AT861" s="186">
        <v>2.3736986301369862</v>
      </c>
      <c r="AU861" s="193" t="s">
        <v>231</v>
      </c>
      <c r="AV861" s="194"/>
      <c r="AW861" s="166" t="s">
        <v>325</v>
      </c>
      <c r="AX861" s="166" t="s">
        <v>1509</v>
      </c>
      <c r="AY861" s="257" t="s">
        <v>10804</v>
      </c>
      <c r="AZ861" s="166" t="s">
        <v>234</v>
      </c>
      <c r="BB861" s="196"/>
    </row>
    <row r="862" spans="1:54" s="519" customFormat="1" ht="26.25" customHeight="1" x14ac:dyDescent="0.25">
      <c r="A862" s="518">
        <v>1359</v>
      </c>
      <c r="B862" s="557" t="s">
        <v>17088</v>
      </c>
      <c r="C862" s="664" t="s">
        <v>17090</v>
      </c>
      <c r="D862" s="701">
        <v>2020</v>
      </c>
      <c r="E862" s="519" t="s">
        <v>56</v>
      </c>
      <c r="F862" s="519" t="s">
        <v>1509</v>
      </c>
      <c r="G862" s="530" t="s">
        <v>10805</v>
      </c>
      <c r="H862" s="519" t="s">
        <v>10806</v>
      </c>
      <c r="I862" s="519" t="s">
        <v>10807</v>
      </c>
      <c r="K862" s="519" t="s">
        <v>219</v>
      </c>
      <c r="L862" s="519" t="s">
        <v>220</v>
      </c>
      <c r="M862" s="519" t="s">
        <v>221</v>
      </c>
      <c r="N862" s="519" t="s">
        <v>222</v>
      </c>
      <c r="O862" s="573" t="s">
        <v>221</v>
      </c>
      <c r="P862" s="573" t="s">
        <v>879</v>
      </c>
      <c r="Q862" s="520">
        <v>5</v>
      </c>
      <c r="R862" s="520">
        <v>1.5</v>
      </c>
      <c r="S862" s="521">
        <v>7.5</v>
      </c>
      <c r="T862" s="522">
        <v>1</v>
      </c>
      <c r="U862" s="523"/>
      <c r="V862" s="523">
        <v>1</v>
      </c>
      <c r="W862" s="523"/>
      <c r="X862" s="523">
        <v>0</v>
      </c>
      <c r="Y862" s="524"/>
      <c r="Z862" s="524"/>
      <c r="AA862" s="524"/>
      <c r="AB862" s="519" t="s">
        <v>1509</v>
      </c>
      <c r="AC862" s="519" t="s">
        <v>10808</v>
      </c>
      <c r="AD862" s="608" t="s">
        <v>10809</v>
      </c>
      <c r="AE862" s="519" t="s">
        <v>5600</v>
      </c>
      <c r="AF862" s="608" t="s">
        <v>10810</v>
      </c>
      <c r="AG862" s="519" t="s">
        <v>230</v>
      </c>
      <c r="AH862" s="519" t="s">
        <v>5600</v>
      </c>
      <c r="AI862" s="519" t="s">
        <v>10808</v>
      </c>
      <c r="AJ862" s="526" t="s">
        <v>10811</v>
      </c>
      <c r="AK862" s="608" t="s">
        <v>1509</v>
      </c>
      <c r="AL862" s="520">
        <v>0.76</v>
      </c>
      <c r="AM862" s="648">
        <v>82</v>
      </c>
      <c r="AN862" s="520">
        <v>0.17073972602739726</v>
      </c>
      <c r="AO862" s="520">
        <v>0</v>
      </c>
      <c r="AP862" s="528">
        <v>0.17073972602739726</v>
      </c>
      <c r="AQ862" s="520">
        <v>0.17073972602739726</v>
      </c>
      <c r="AR862" s="520">
        <v>0</v>
      </c>
      <c r="AS862" s="520">
        <v>0.17073972602739726</v>
      </c>
      <c r="AT862" s="520">
        <v>5.1221917808219182</v>
      </c>
      <c r="AU862" s="529" t="s">
        <v>231</v>
      </c>
      <c r="AV862" s="530" t="s">
        <v>431</v>
      </c>
      <c r="AW862" s="519" t="s">
        <v>325</v>
      </c>
      <c r="AX862" s="519" t="s">
        <v>1509</v>
      </c>
      <c r="AY862" s="670" t="s">
        <v>10812</v>
      </c>
      <c r="AZ862" s="519" t="s">
        <v>234</v>
      </c>
      <c r="BB862" s="533"/>
    </row>
    <row r="863" spans="1:54" s="166" customFormat="1" ht="15" customHeight="1" x14ac:dyDescent="0.25">
      <c r="A863" s="182">
        <v>1360</v>
      </c>
      <c r="B863" s="555"/>
      <c r="C863" s="581"/>
      <c r="D863" s="700" t="s">
        <v>17138</v>
      </c>
      <c r="E863" s="166" t="s">
        <v>56</v>
      </c>
      <c r="F863" s="166" t="s">
        <v>1509</v>
      </c>
      <c r="G863" s="194" t="s">
        <v>10813</v>
      </c>
      <c r="H863" s="166" t="s">
        <v>10814</v>
      </c>
      <c r="I863" s="166" t="s">
        <v>10815</v>
      </c>
      <c r="K863" s="166" t="s">
        <v>219</v>
      </c>
      <c r="L863" s="166" t="s">
        <v>220</v>
      </c>
      <c r="M863" s="166" t="s">
        <v>221</v>
      </c>
      <c r="N863" s="166" t="s">
        <v>879</v>
      </c>
      <c r="O863" s="166" t="s">
        <v>221</v>
      </c>
      <c r="P863" s="166" t="s">
        <v>879</v>
      </c>
      <c r="Q863" s="186">
        <v>4</v>
      </c>
      <c r="R863" s="186">
        <v>4</v>
      </c>
      <c r="S863" s="168">
        <v>16</v>
      </c>
      <c r="T863" s="59">
        <v>1</v>
      </c>
      <c r="U863" s="340"/>
      <c r="V863" s="340">
        <v>0</v>
      </c>
      <c r="W863" s="340"/>
      <c r="X863" s="340">
        <v>0</v>
      </c>
      <c r="Y863" s="183"/>
      <c r="Z863" s="183"/>
      <c r="AA863" s="183"/>
      <c r="AB863" s="166" t="s">
        <v>1509</v>
      </c>
      <c r="AC863" s="166" t="s">
        <v>10308</v>
      </c>
      <c r="AD863" s="203">
        <v>5030032560</v>
      </c>
      <c r="AE863" s="166" t="s">
        <v>110</v>
      </c>
      <c r="AF863" s="203" t="s">
        <v>10816</v>
      </c>
      <c r="AG863" s="171" t="s">
        <v>10817</v>
      </c>
      <c r="AH863" s="166" t="s">
        <v>110</v>
      </c>
      <c r="AI863" s="166" t="s">
        <v>10308</v>
      </c>
      <c r="AJ863" s="165" t="s">
        <v>10818</v>
      </c>
      <c r="AK863" s="203" t="s">
        <v>1509</v>
      </c>
      <c r="AL863" s="186">
        <v>0.76</v>
      </c>
      <c r="AM863" s="184">
        <v>31</v>
      </c>
      <c r="AN863" s="186">
        <v>3.6666666666666667E-2</v>
      </c>
      <c r="AO863" s="186">
        <v>0</v>
      </c>
      <c r="AP863" s="187">
        <v>3.6666666666666667E-2</v>
      </c>
      <c r="AQ863" s="186">
        <v>3.6666666666666667E-2</v>
      </c>
      <c r="AR863" s="186">
        <v>0</v>
      </c>
      <c r="AS863" s="186">
        <v>3.6666666666666667E-2</v>
      </c>
      <c r="AT863" s="186">
        <v>1.1000000000000001</v>
      </c>
      <c r="AU863" s="193" t="s">
        <v>231</v>
      </c>
      <c r="AV863" s="194"/>
      <c r="AW863" s="166" t="s">
        <v>325</v>
      </c>
      <c r="AX863" s="166" t="s">
        <v>1509</v>
      </c>
      <c r="AY863" s="257" t="s">
        <v>10819</v>
      </c>
      <c r="AZ863" s="166" t="s">
        <v>234</v>
      </c>
      <c r="BB863" s="196"/>
    </row>
    <row r="864" spans="1:54" s="166" customFormat="1" ht="15" customHeight="1" x14ac:dyDescent="0.25">
      <c r="A864" s="182">
        <v>1361</v>
      </c>
      <c r="B864" s="555"/>
      <c r="C864" s="581"/>
      <c r="D864" s="700" t="s">
        <v>17139</v>
      </c>
      <c r="E864" s="166" t="s">
        <v>56</v>
      </c>
      <c r="F864" s="166" t="s">
        <v>1509</v>
      </c>
      <c r="G864" s="194" t="s">
        <v>10820</v>
      </c>
      <c r="H864" s="166" t="s">
        <v>10821</v>
      </c>
      <c r="I864" s="166" t="s">
        <v>10822</v>
      </c>
      <c r="K864" s="166" t="s">
        <v>219</v>
      </c>
      <c r="L864" s="166" t="s">
        <v>220</v>
      </c>
      <c r="M864" s="166" t="s">
        <v>317</v>
      </c>
      <c r="N864" s="166">
        <v>0</v>
      </c>
      <c r="O864" s="166" t="s">
        <v>317</v>
      </c>
      <c r="P864" s="166">
        <v>0</v>
      </c>
      <c r="Q864" s="186">
        <v>3</v>
      </c>
      <c r="R864" s="186">
        <v>1.2</v>
      </c>
      <c r="S864" s="168">
        <v>3.5999999999999996</v>
      </c>
      <c r="T864" s="59">
        <v>0</v>
      </c>
      <c r="U864" s="340"/>
      <c r="V864" s="340">
        <v>0</v>
      </c>
      <c r="W864" s="340"/>
      <c r="X864" s="340">
        <v>2</v>
      </c>
      <c r="Y864" s="183"/>
      <c r="Z864" s="183"/>
      <c r="AA864" s="183"/>
      <c r="AB864" s="166" t="s">
        <v>1509</v>
      </c>
      <c r="AC864" s="166" t="s">
        <v>10823</v>
      </c>
      <c r="AD864" s="203" t="s">
        <v>10824</v>
      </c>
      <c r="AE864" s="166" t="s">
        <v>110</v>
      </c>
      <c r="AF864" s="203" t="s">
        <v>10825</v>
      </c>
      <c r="AG864" s="171" t="s">
        <v>10826</v>
      </c>
      <c r="AH864" s="166" t="s">
        <v>110</v>
      </c>
      <c r="AI864" s="166" t="s">
        <v>10823</v>
      </c>
      <c r="AJ864" s="165" t="s">
        <v>10827</v>
      </c>
      <c r="AK864" s="203" t="s">
        <v>1509</v>
      </c>
      <c r="AL864" s="186">
        <v>0.76</v>
      </c>
      <c r="AM864" s="184">
        <v>206</v>
      </c>
      <c r="AN864" s="186">
        <v>0.26666666666666666</v>
      </c>
      <c r="AO864" s="186">
        <v>0</v>
      </c>
      <c r="AP864" s="187">
        <v>0.26666666666666666</v>
      </c>
      <c r="AQ864" s="186">
        <v>0.26666666666666666</v>
      </c>
      <c r="AR864" s="186">
        <v>0</v>
      </c>
      <c r="AS864" s="186">
        <v>0.26666666666666666</v>
      </c>
      <c r="AT864" s="186">
        <v>8</v>
      </c>
      <c r="AU864" s="193" t="s">
        <v>231</v>
      </c>
      <c r="AV864" s="194"/>
      <c r="AW864" s="166" t="s">
        <v>325</v>
      </c>
      <c r="AX864" s="166" t="s">
        <v>1509</v>
      </c>
      <c r="AY864" s="257" t="s">
        <v>10828</v>
      </c>
      <c r="AZ864" s="166" t="s">
        <v>234</v>
      </c>
      <c r="BB864" s="196"/>
    </row>
    <row r="865" spans="1:54" s="166" customFormat="1" ht="15" customHeight="1" x14ac:dyDescent="0.25">
      <c r="A865" s="182">
        <v>1362</v>
      </c>
      <c r="B865" s="555"/>
      <c r="C865" s="581"/>
      <c r="D865" s="700" t="s">
        <v>17138</v>
      </c>
      <c r="E865" s="166" t="s">
        <v>56</v>
      </c>
      <c r="F865" s="166" t="s">
        <v>1509</v>
      </c>
      <c r="G865" s="194" t="s">
        <v>10829</v>
      </c>
      <c r="H865" s="166" t="s">
        <v>10830</v>
      </c>
      <c r="I865" s="166" t="s">
        <v>10831</v>
      </c>
      <c r="K865" s="166" t="s">
        <v>219</v>
      </c>
      <c r="L865" s="166" t="s">
        <v>220</v>
      </c>
      <c r="M865" s="166" t="s">
        <v>317</v>
      </c>
      <c r="N865" s="166">
        <v>0</v>
      </c>
      <c r="O865" s="166" t="s">
        <v>317</v>
      </c>
      <c r="P865" s="166">
        <v>0</v>
      </c>
      <c r="Q865" s="186">
        <v>3</v>
      </c>
      <c r="R865" s="186">
        <v>1.2</v>
      </c>
      <c r="S865" s="168">
        <v>3.5999999999999996</v>
      </c>
      <c r="T865" s="59">
        <v>0</v>
      </c>
      <c r="U865" s="340"/>
      <c r="V865" s="340">
        <v>0</v>
      </c>
      <c r="W865" s="340"/>
      <c r="X865" s="340">
        <v>1</v>
      </c>
      <c r="Y865" s="183"/>
      <c r="Z865" s="183"/>
      <c r="AA865" s="183"/>
      <c r="AB865" s="166" t="s">
        <v>1509</v>
      </c>
      <c r="AC865" s="166" t="s">
        <v>10832</v>
      </c>
      <c r="AD865" s="203" t="s">
        <v>10833</v>
      </c>
      <c r="AE865" s="166" t="s">
        <v>10834</v>
      </c>
      <c r="AF865" s="203" t="s">
        <v>10835</v>
      </c>
      <c r="AG865" s="171" t="s">
        <v>10836</v>
      </c>
      <c r="AH865" s="166" t="s">
        <v>10834</v>
      </c>
      <c r="AI865" s="166" t="s">
        <v>10832</v>
      </c>
      <c r="AJ865" s="165" t="s">
        <v>10837</v>
      </c>
      <c r="AK865" s="203" t="s">
        <v>1509</v>
      </c>
      <c r="AL865" s="186">
        <v>0.76</v>
      </c>
      <c r="AM865" s="184">
        <v>87</v>
      </c>
      <c r="AN865" s="186">
        <v>0.13800000000000001</v>
      </c>
      <c r="AO865" s="186">
        <v>0</v>
      </c>
      <c r="AP865" s="187">
        <v>0.13800000000000001</v>
      </c>
      <c r="AQ865" s="186">
        <v>0.13800000000000001</v>
      </c>
      <c r="AR865" s="186">
        <v>0</v>
      </c>
      <c r="AS865" s="186">
        <v>0.13800000000000001</v>
      </c>
      <c r="AT865" s="186">
        <v>4.1400000000000006</v>
      </c>
      <c r="AU865" s="193" t="s">
        <v>231</v>
      </c>
      <c r="AV865" s="194"/>
      <c r="AW865" s="166" t="s">
        <v>325</v>
      </c>
      <c r="AX865" s="166" t="s">
        <v>1509</v>
      </c>
      <c r="AY865" s="257" t="s">
        <v>10838</v>
      </c>
      <c r="AZ865" s="166" t="s">
        <v>234</v>
      </c>
      <c r="BB865" s="196"/>
    </row>
    <row r="866" spans="1:54" s="166" customFormat="1" ht="15" customHeight="1" x14ac:dyDescent="0.25">
      <c r="A866" s="182">
        <v>1363</v>
      </c>
      <c r="B866" s="555"/>
      <c r="C866" s="581"/>
      <c r="D866" s="700" t="s">
        <v>17138</v>
      </c>
      <c r="E866" s="166" t="s">
        <v>56</v>
      </c>
      <c r="F866" s="166" t="s">
        <v>1509</v>
      </c>
      <c r="G866" s="517" t="s">
        <v>10839</v>
      </c>
      <c r="H866" s="166" t="s">
        <v>10840</v>
      </c>
      <c r="I866" s="166" t="s">
        <v>10841</v>
      </c>
      <c r="K866" s="166" t="s">
        <v>221</v>
      </c>
      <c r="L866" s="166" t="s">
        <v>220</v>
      </c>
      <c r="M866" s="166" t="s">
        <v>221</v>
      </c>
      <c r="N866" s="166" t="s">
        <v>879</v>
      </c>
      <c r="O866" s="166" t="s">
        <v>317</v>
      </c>
      <c r="Q866" s="186">
        <v>3</v>
      </c>
      <c r="R866" s="186">
        <v>8</v>
      </c>
      <c r="S866" s="168">
        <v>24</v>
      </c>
      <c r="T866" s="59">
        <v>3</v>
      </c>
      <c r="U866" s="340"/>
      <c r="V866" s="340">
        <v>0</v>
      </c>
      <c r="W866" s="340"/>
      <c r="X866" s="340">
        <v>0</v>
      </c>
      <c r="Y866" s="183"/>
      <c r="Z866" s="183"/>
      <c r="AA866" s="183"/>
      <c r="AB866" s="166" t="s">
        <v>1509</v>
      </c>
      <c r="AC866" s="166" t="s">
        <v>10842</v>
      </c>
      <c r="AD866" s="203" t="s">
        <v>10843</v>
      </c>
      <c r="AE866" s="166" t="s">
        <v>10844</v>
      </c>
      <c r="AF866" s="203" t="s">
        <v>10845</v>
      </c>
      <c r="AG866" s="171" t="s">
        <v>10846</v>
      </c>
      <c r="AH866" s="166" t="s">
        <v>10844</v>
      </c>
      <c r="AI866" s="166" t="s">
        <v>10842</v>
      </c>
      <c r="AJ866" s="165" t="s">
        <v>10847</v>
      </c>
      <c r="AK866" s="203" t="s">
        <v>1509</v>
      </c>
      <c r="AL866" s="186">
        <v>0.76</v>
      </c>
      <c r="AM866" s="184">
        <v>240</v>
      </c>
      <c r="AN866" s="186">
        <v>0.4997260273972603</v>
      </c>
      <c r="AO866" s="186">
        <v>0</v>
      </c>
      <c r="AP866" s="187">
        <v>0.4997260273972603</v>
      </c>
      <c r="AQ866" s="186">
        <v>0.4997260273972603</v>
      </c>
      <c r="AR866" s="186">
        <v>0</v>
      </c>
      <c r="AS866" s="186">
        <v>0.4997260273972603</v>
      </c>
      <c r="AT866" s="186">
        <v>14.991780821917809</v>
      </c>
      <c r="AU866" s="193" t="s">
        <v>231</v>
      </c>
      <c r="AV866" s="194"/>
      <c r="AW866" s="166" t="s">
        <v>325</v>
      </c>
      <c r="AX866" s="166" t="s">
        <v>1509</v>
      </c>
      <c r="AY866" s="256" t="s">
        <v>10848</v>
      </c>
      <c r="AZ866" s="166" t="s">
        <v>234</v>
      </c>
      <c r="BB866" s="196"/>
    </row>
    <row r="867" spans="1:54" s="166" customFormat="1" ht="15" customHeight="1" x14ac:dyDescent="0.25">
      <c r="A867" s="182">
        <v>1364</v>
      </c>
      <c r="B867" s="555"/>
      <c r="C867" s="581"/>
      <c r="D867" s="700" t="s">
        <v>17139</v>
      </c>
      <c r="E867" s="166" t="s">
        <v>56</v>
      </c>
      <c r="F867" s="166" t="s">
        <v>1509</v>
      </c>
      <c r="G867" s="194" t="s">
        <v>10849</v>
      </c>
      <c r="H867" s="166" t="s">
        <v>10850</v>
      </c>
      <c r="I867" s="166" t="s">
        <v>10851</v>
      </c>
      <c r="K867" s="166" t="s">
        <v>10852</v>
      </c>
      <c r="L867" s="166" t="s">
        <v>220</v>
      </c>
      <c r="M867" s="166" t="s">
        <v>221</v>
      </c>
      <c r="N867" s="166" t="s">
        <v>7095</v>
      </c>
      <c r="O867" s="166" t="s">
        <v>818</v>
      </c>
      <c r="P867" s="166" t="s">
        <v>7095</v>
      </c>
      <c r="Q867" s="186">
        <v>7</v>
      </c>
      <c r="R867" s="186">
        <v>2</v>
      </c>
      <c r="S867" s="168">
        <v>14</v>
      </c>
      <c r="T867" s="59">
        <v>6</v>
      </c>
      <c r="U867" s="340"/>
      <c r="V867" s="340">
        <v>0</v>
      </c>
      <c r="W867" s="340"/>
      <c r="X867" s="340">
        <v>0</v>
      </c>
      <c r="Y867" s="183"/>
      <c r="Z867" s="183"/>
      <c r="AA867" s="183"/>
      <c r="AB867" s="166" t="s">
        <v>1509</v>
      </c>
      <c r="AC867" s="166" t="s">
        <v>10853</v>
      </c>
      <c r="AD867" s="203">
        <v>5030013912</v>
      </c>
      <c r="AE867" s="166" t="s">
        <v>10854</v>
      </c>
      <c r="AF867" s="203" t="s">
        <v>10855</v>
      </c>
      <c r="AG867" s="166" t="s">
        <v>230</v>
      </c>
      <c r="AH867" s="166" t="s">
        <v>5631</v>
      </c>
      <c r="AI867" s="166" t="s">
        <v>10853</v>
      </c>
      <c r="AJ867" s="165" t="s">
        <v>10856</v>
      </c>
      <c r="AK867" s="203" t="s">
        <v>1509</v>
      </c>
      <c r="AL867" s="186">
        <v>0.76</v>
      </c>
      <c r="AM867" s="184">
        <v>66</v>
      </c>
      <c r="AN867" s="186">
        <v>0.1374246575342466</v>
      </c>
      <c r="AO867" s="186">
        <v>0</v>
      </c>
      <c r="AP867" s="187">
        <v>0.1374246575342466</v>
      </c>
      <c r="AQ867" s="186">
        <v>0.1374246575342466</v>
      </c>
      <c r="AR867" s="186">
        <v>0</v>
      </c>
      <c r="AS867" s="186">
        <v>0.1374246575342466</v>
      </c>
      <c r="AT867" s="186">
        <v>4.1227397260273975</v>
      </c>
      <c r="AU867" s="193" t="s">
        <v>231</v>
      </c>
      <c r="AV867" s="194"/>
      <c r="AW867" s="166" t="s">
        <v>325</v>
      </c>
      <c r="AX867" s="166" t="s">
        <v>1509</v>
      </c>
      <c r="AY867" s="257" t="s">
        <v>10857</v>
      </c>
      <c r="AZ867" s="166" t="s">
        <v>234</v>
      </c>
      <c r="BB867" s="196"/>
    </row>
    <row r="868" spans="1:54" s="166" customFormat="1" ht="15" customHeight="1" x14ac:dyDescent="0.25">
      <c r="A868" s="182">
        <v>1365</v>
      </c>
      <c r="B868" s="555"/>
      <c r="C868" s="581"/>
      <c r="D868" s="700" t="s">
        <v>17139</v>
      </c>
      <c r="E868" s="166" t="s">
        <v>56</v>
      </c>
      <c r="F868" s="166" t="s">
        <v>1509</v>
      </c>
      <c r="G868" s="194" t="s">
        <v>10858</v>
      </c>
      <c r="H868" s="166" t="s">
        <v>10859</v>
      </c>
      <c r="I868" s="166" t="s">
        <v>10860</v>
      </c>
      <c r="K868" s="166" t="s">
        <v>219</v>
      </c>
      <c r="L868" s="166" t="s">
        <v>220</v>
      </c>
      <c r="M868" s="166" t="s">
        <v>317</v>
      </c>
      <c r="N868" s="166">
        <v>0</v>
      </c>
      <c r="O868" s="166" t="s">
        <v>317</v>
      </c>
      <c r="P868" s="166">
        <v>0</v>
      </c>
      <c r="Q868" s="186">
        <v>3</v>
      </c>
      <c r="R868" s="186">
        <v>1.2</v>
      </c>
      <c r="S868" s="168">
        <v>3.5999999999999996</v>
      </c>
      <c r="T868" s="59">
        <v>3</v>
      </c>
      <c r="U868" s="340"/>
      <c r="V868" s="340">
        <v>0</v>
      </c>
      <c r="W868" s="340"/>
      <c r="X868" s="340">
        <v>0</v>
      </c>
      <c r="Y868" s="183"/>
      <c r="Z868" s="183"/>
      <c r="AA868" s="183"/>
      <c r="AB868" s="166" t="s">
        <v>1509</v>
      </c>
      <c r="AC868" s="166" t="s">
        <v>10861</v>
      </c>
      <c r="AD868" s="203">
        <v>5030021007</v>
      </c>
      <c r="AE868" s="166" t="s">
        <v>5631</v>
      </c>
      <c r="AF868" s="203" t="s">
        <v>10862</v>
      </c>
      <c r="AG868" s="228" t="s">
        <v>10863</v>
      </c>
      <c r="AH868" s="166" t="s">
        <v>5631</v>
      </c>
      <c r="AI868" s="166" t="s">
        <v>10861</v>
      </c>
      <c r="AJ868" s="165" t="s">
        <v>10864</v>
      </c>
      <c r="AK868" s="203" t="s">
        <v>1509</v>
      </c>
      <c r="AL868" s="186">
        <v>0.76</v>
      </c>
      <c r="AM868" s="184">
        <v>103</v>
      </c>
      <c r="AN868" s="186">
        <v>0.21446575342465754</v>
      </c>
      <c r="AO868" s="186">
        <v>0</v>
      </c>
      <c r="AP868" s="187">
        <v>0.21446575342465754</v>
      </c>
      <c r="AQ868" s="186">
        <v>0.21446575342465754</v>
      </c>
      <c r="AR868" s="186">
        <v>0</v>
      </c>
      <c r="AS868" s="186">
        <v>0.21446575342465754</v>
      </c>
      <c r="AT868" s="186">
        <v>6.4339726027397264</v>
      </c>
      <c r="AU868" s="193" t="s">
        <v>231</v>
      </c>
      <c r="AV868" s="194"/>
      <c r="AW868" s="166" t="s">
        <v>325</v>
      </c>
      <c r="AX868" s="166" t="s">
        <v>1509</v>
      </c>
      <c r="AY868" s="257" t="s">
        <v>10865</v>
      </c>
      <c r="AZ868" s="166" t="s">
        <v>234</v>
      </c>
      <c r="BB868" s="196"/>
    </row>
    <row r="869" spans="1:54" s="519" customFormat="1" ht="25.5" customHeight="1" x14ac:dyDescent="0.25">
      <c r="A869" s="518">
        <v>1366</v>
      </c>
      <c r="B869" s="557" t="s">
        <v>17088</v>
      </c>
      <c r="C869" s="664" t="s">
        <v>17090</v>
      </c>
      <c r="D869" s="701">
        <v>2020</v>
      </c>
      <c r="E869" s="519" t="s">
        <v>56</v>
      </c>
      <c r="F869" s="519" t="s">
        <v>1509</v>
      </c>
      <c r="G869" s="530" t="s">
        <v>10866</v>
      </c>
      <c r="H869" s="519" t="s">
        <v>10867</v>
      </c>
      <c r="I869" s="519" t="s">
        <v>10868</v>
      </c>
      <c r="K869" s="519" t="s">
        <v>219</v>
      </c>
      <c r="L869" s="519" t="s">
        <v>220</v>
      </c>
      <c r="M869" s="519" t="s">
        <v>221</v>
      </c>
      <c r="N869" s="610" t="s">
        <v>222</v>
      </c>
      <c r="O869" s="519" t="s">
        <v>221</v>
      </c>
      <c r="P869" s="610" t="s">
        <v>222</v>
      </c>
      <c r="Q869" s="520">
        <v>6</v>
      </c>
      <c r="R869" s="520">
        <v>3</v>
      </c>
      <c r="S869" s="521">
        <v>18</v>
      </c>
      <c r="T869" s="522">
        <v>0</v>
      </c>
      <c r="U869" s="523"/>
      <c r="V869" s="523">
        <v>0</v>
      </c>
      <c r="W869" s="523"/>
      <c r="X869" s="523">
        <v>1</v>
      </c>
      <c r="Y869" s="524"/>
      <c r="Z869" s="524"/>
      <c r="AA869" s="524"/>
      <c r="AB869" s="519" t="s">
        <v>1509</v>
      </c>
      <c r="AC869" s="519" t="s">
        <v>8424</v>
      </c>
      <c r="AD869" s="608" t="s">
        <v>10869</v>
      </c>
      <c r="AE869" s="519" t="s">
        <v>10870</v>
      </c>
      <c r="AF869" s="608" t="s">
        <v>10871</v>
      </c>
      <c r="AG869" s="610" t="s">
        <v>10872</v>
      </c>
      <c r="AH869" s="519" t="s">
        <v>5595</v>
      </c>
      <c r="AI869" s="519" t="s">
        <v>8424</v>
      </c>
      <c r="AJ869" s="526" t="s">
        <v>10873</v>
      </c>
      <c r="AK869" s="608" t="s">
        <v>1509</v>
      </c>
      <c r="AL869" s="520">
        <v>0.76</v>
      </c>
      <c r="AM869" s="648">
        <v>103</v>
      </c>
      <c r="AN869" s="520">
        <v>0.11243835616438357</v>
      </c>
      <c r="AO869" s="520">
        <v>0</v>
      </c>
      <c r="AP869" s="528">
        <v>0.11243835616438357</v>
      </c>
      <c r="AQ869" s="520">
        <v>0.11243835616438357</v>
      </c>
      <c r="AR869" s="520">
        <v>0</v>
      </c>
      <c r="AS869" s="520">
        <v>0.11243835616438357</v>
      </c>
      <c r="AT869" s="520">
        <v>3.3731506849315069</v>
      </c>
      <c r="AU869" s="529" t="s">
        <v>231</v>
      </c>
      <c r="AV869" s="530" t="s">
        <v>431</v>
      </c>
      <c r="AW869" s="519" t="s">
        <v>325</v>
      </c>
      <c r="AX869" s="519" t="s">
        <v>1509</v>
      </c>
      <c r="AY869" s="670" t="s">
        <v>10874</v>
      </c>
      <c r="AZ869" s="519" t="s">
        <v>234</v>
      </c>
      <c r="BB869" s="533"/>
    </row>
    <row r="870" spans="1:54" s="519" customFormat="1" ht="21.75" customHeight="1" x14ac:dyDescent="0.25">
      <c r="A870" s="518">
        <v>1367</v>
      </c>
      <c r="B870" s="557" t="s">
        <v>17088</v>
      </c>
      <c r="C870" s="664" t="s">
        <v>17090</v>
      </c>
      <c r="D870" s="701">
        <v>2020</v>
      </c>
      <c r="E870" s="519" t="s">
        <v>56</v>
      </c>
      <c r="F870" s="519" t="s">
        <v>1509</v>
      </c>
      <c r="G870" s="530" t="s">
        <v>10875</v>
      </c>
      <c r="H870" s="519" t="s">
        <v>10876</v>
      </c>
      <c r="I870" s="519" t="s">
        <v>10877</v>
      </c>
      <c r="K870" s="519" t="s">
        <v>219</v>
      </c>
      <c r="L870" s="519" t="s">
        <v>220</v>
      </c>
      <c r="M870" s="519" t="s">
        <v>221</v>
      </c>
      <c r="N870" s="519" t="s">
        <v>7095</v>
      </c>
      <c r="O870" s="573" t="s">
        <v>221</v>
      </c>
      <c r="P870" s="573" t="s">
        <v>879</v>
      </c>
      <c r="Q870" s="520">
        <v>3</v>
      </c>
      <c r="R870" s="520">
        <v>2</v>
      </c>
      <c r="S870" s="521">
        <v>6</v>
      </c>
      <c r="T870" s="522">
        <v>2</v>
      </c>
      <c r="U870" s="523"/>
      <c r="V870" s="523">
        <v>0</v>
      </c>
      <c r="W870" s="523"/>
      <c r="X870" s="523">
        <v>0</v>
      </c>
      <c r="Y870" s="524"/>
      <c r="Z870" s="524"/>
      <c r="AA870" s="524"/>
      <c r="AB870" s="519" t="s">
        <v>1509</v>
      </c>
      <c r="AC870" s="519" t="s">
        <v>10878</v>
      </c>
      <c r="AD870" s="608" t="s">
        <v>10879</v>
      </c>
      <c r="AE870" s="519" t="s">
        <v>10880</v>
      </c>
      <c r="AF870" s="608" t="s">
        <v>10881</v>
      </c>
      <c r="AG870" s="610" t="s">
        <v>10882</v>
      </c>
      <c r="AH870" s="519" t="s">
        <v>10883</v>
      </c>
      <c r="AI870" s="519" t="s">
        <v>10878</v>
      </c>
      <c r="AJ870" s="526" t="s">
        <v>10884</v>
      </c>
      <c r="AK870" s="608" t="s">
        <v>1509</v>
      </c>
      <c r="AL870" s="520">
        <v>0.76</v>
      </c>
      <c r="AM870" s="648">
        <v>116</v>
      </c>
      <c r="AN870" s="520">
        <v>0.24153424657534245</v>
      </c>
      <c r="AO870" s="520">
        <v>0</v>
      </c>
      <c r="AP870" s="528">
        <v>0.24153424657534245</v>
      </c>
      <c r="AQ870" s="520">
        <v>0.24153424657534245</v>
      </c>
      <c r="AR870" s="520">
        <v>0</v>
      </c>
      <c r="AS870" s="520">
        <v>0.24153424657534245</v>
      </c>
      <c r="AT870" s="520">
        <v>7.2460273972602733</v>
      </c>
      <c r="AU870" s="529" t="s">
        <v>231</v>
      </c>
      <c r="AV870" s="530" t="s">
        <v>431</v>
      </c>
      <c r="AW870" s="519" t="s">
        <v>325</v>
      </c>
      <c r="AX870" s="519" t="s">
        <v>1509</v>
      </c>
      <c r="AY870" s="670" t="s">
        <v>10885</v>
      </c>
      <c r="AZ870" s="519" t="s">
        <v>234</v>
      </c>
      <c r="BB870" s="533"/>
    </row>
    <row r="871" spans="1:54" s="166" customFormat="1" ht="15" customHeight="1" x14ac:dyDescent="0.25">
      <c r="A871" s="182">
        <v>1368</v>
      </c>
      <c r="B871" s="555"/>
      <c r="C871" s="581"/>
      <c r="D871" s="700" t="s">
        <v>17138</v>
      </c>
      <c r="E871" s="166" t="s">
        <v>56</v>
      </c>
      <c r="F871" s="166" t="s">
        <v>1509</v>
      </c>
      <c r="G871" s="194" t="s">
        <v>10886</v>
      </c>
      <c r="H871" s="166" t="s">
        <v>10887</v>
      </c>
      <c r="I871" s="166" t="s">
        <v>10888</v>
      </c>
      <c r="K871" s="166" t="s">
        <v>219</v>
      </c>
      <c r="L871" s="166" t="s">
        <v>220</v>
      </c>
      <c r="M871" s="166" t="s">
        <v>317</v>
      </c>
      <c r="N871" s="166">
        <v>0</v>
      </c>
      <c r="O871" s="166" t="s">
        <v>317</v>
      </c>
      <c r="P871" s="166">
        <v>0</v>
      </c>
      <c r="Q871" s="186">
        <v>3</v>
      </c>
      <c r="R871" s="186">
        <v>1.2</v>
      </c>
      <c r="S871" s="168">
        <v>3.5999999999999996</v>
      </c>
      <c r="T871" s="59">
        <v>1</v>
      </c>
      <c r="U871" s="340"/>
      <c r="V871" s="340">
        <v>0</v>
      </c>
      <c r="W871" s="340"/>
      <c r="X871" s="340">
        <v>0</v>
      </c>
      <c r="Y871" s="183"/>
      <c r="Z871" s="183"/>
      <c r="AA871" s="183"/>
      <c r="AB871" s="166" t="s">
        <v>1509</v>
      </c>
      <c r="AC871" s="166" t="s">
        <v>10889</v>
      </c>
      <c r="AD871" s="203" t="s">
        <v>10890</v>
      </c>
      <c r="AE871" s="166" t="s">
        <v>110</v>
      </c>
      <c r="AF871" s="203" t="s">
        <v>10891</v>
      </c>
      <c r="AG871" s="228" t="s">
        <v>10892</v>
      </c>
      <c r="AH871" s="166" t="s">
        <v>110</v>
      </c>
      <c r="AI871" s="166" t="s">
        <v>10889</v>
      </c>
      <c r="AJ871" s="165" t="s">
        <v>10893</v>
      </c>
      <c r="AK871" s="203" t="s">
        <v>1509</v>
      </c>
      <c r="AL871" s="186">
        <v>0.76</v>
      </c>
      <c r="AM871" s="184">
        <v>40</v>
      </c>
      <c r="AN871" s="186">
        <v>8.3287671232876712E-2</v>
      </c>
      <c r="AO871" s="186">
        <v>0</v>
      </c>
      <c r="AP871" s="187">
        <v>8.3287671232876712E-2</v>
      </c>
      <c r="AQ871" s="186">
        <v>8.3287671232876712E-2</v>
      </c>
      <c r="AR871" s="186">
        <v>0</v>
      </c>
      <c r="AS871" s="186">
        <v>8.3287671232876712E-2</v>
      </c>
      <c r="AT871" s="186">
        <v>2.4986301369863013</v>
      </c>
      <c r="AU871" s="193" t="s">
        <v>231</v>
      </c>
      <c r="AV871" s="194"/>
      <c r="AW871" s="166" t="s">
        <v>325</v>
      </c>
      <c r="AX871" s="166" t="s">
        <v>1509</v>
      </c>
      <c r="AY871" s="257" t="s">
        <v>10894</v>
      </c>
      <c r="AZ871" s="166" t="s">
        <v>234</v>
      </c>
      <c r="BB871" s="196"/>
    </row>
    <row r="872" spans="1:54" s="166" customFormat="1" ht="15" customHeight="1" x14ac:dyDescent="0.25">
      <c r="A872" s="182">
        <v>1369</v>
      </c>
      <c r="B872" s="555"/>
      <c r="C872" s="581"/>
      <c r="D872" s="700" t="s">
        <v>17139</v>
      </c>
      <c r="E872" s="166" t="s">
        <v>56</v>
      </c>
      <c r="F872" s="166" t="s">
        <v>1509</v>
      </c>
      <c r="G872" s="194" t="s">
        <v>10895</v>
      </c>
      <c r="H872" s="166" t="s">
        <v>10896</v>
      </c>
      <c r="I872" s="166" t="s">
        <v>10897</v>
      </c>
      <c r="K872" s="166" t="s">
        <v>10852</v>
      </c>
      <c r="L872" s="166" t="s">
        <v>220</v>
      </c>
      <c r="M872" s="166" t="s">
        <v>317</v>
      </c>
      <c r="N872" s="166">
        <v>0</v>
      </c>
      <c r="O872" s="166" t="s">
        <v>317</v>
      </c>
      <c r="P872" s="166">
        <v>0</v>
      </c>
      <c r="Q872" s="186">
        <v>2</v>
      </c>
      <c r="R872" s="186">
        <v>2</v>
      </c>
      <c r="S872" s="168">
        <v>4</v>
      </c>
      <c r="T872" s="59">
        <v>1</v>
      </c>
      <c r="U872" s="340"/>
      <c r="V872" s="340">
        <v>0</v>
      </c>
      <c r="W872" s="340"/>
      <c r="X872" s="340">
        <v>0</v>
      </c>
      <c r="Y872" s="183"/>
      <c r="Z872" s="183"/>
      <c r="AA872" s="183"/>
      <c r="AB872" s="166" t="s">
        <v>8033</v>
      </c>
      <c r="AC872" s="166" t="s">
        <v>10898</v>
      </c>
      <c r="AD872" s="203" t="s">
        <v>10899</v>
      </c>
      <c r="AE872" s="166" t="s">
        <v>10900</v>
      </c>
      <c r="AF872" s="203" t="s">
        <v>10901</v>
      </c>
      <c r="AG872" s="166" t="s">
        <v>10902</v>
      </c>
      <c r="AH872" s="166" t="s">
        <v>5595</v>
      </c>
      <c r="AI872" s="166" t="s">
        <v>10898</v>
      </c>
      <c r="AJ872" s="165" t="s">
        <v>10903</v>
      </c>
      <c r="AK872" s="203" t="s">
        <v>8037</v>
      </c>
      <c r="AL872" s="186">
        <v>0.76</v>
      </c>
      <c r="AM872" s="184">
        <v>29</v>
      </c>
      <c r="AN872" s="186">
        <v>6.0383561643835612E-2</v>
      </c>
      <c r="AO872" s="186">
        <v>0</v>
      </c>
      <c r="AP872" s="187">
        <v>6.0383561643835612E-2</v>
      </c>
      <c r="AQ872" s="186">
        <v>6.0383561643835612E-2</v>
      </c>
      <c r="AR872" s="186">
        <v>0</v>
      </c>
      <c r="AS872" s="186">
        <v>6.0383561643835612E-2</v>
      </c>
      <c r="AT872" s="186">
        <v>1.8115068493150683</v>
      </c>
      <c r="AU872" s="193" t="s">
        <v>231</v>
      </c>
      <c r="AV872" s="194"/>
      <c r="AW872" s="166" t="s">
        <v>325</v>
      </c>
      <c r="AX872" s="166" t="s">
        <v>1509</v>
      </c>
      <c r="AY872" s="257" t="s">
        <v>10904</v>
      </c>
      <c r="AZ872" s="166" t="s">
        <v>234</v>
      </c>
      <c r="BB872" s="196"/>
    </row>
    <row r="873" spans="1:54" s="166" customFormat="1" ht="15" customHeight="1" x14ac:dyDescent="0.25">
      <c r="A873" s="182">
        <v>1370</v>
      </c>
      <c r="B873" s="555"/>
      <c r="C873" s="581"/>
      <c r="D873" s="700" t="s">
        <v>17141</v>
      </c>
      <c r="E873" s="166" t="s">
        <v>56</v>
      </c>
      <c r="F873" s="166" t="s">
        <v>1509</v>
      </c>
      <c r="G873" s="194" t="s">
        <v>16526</v>
      </c>
      <c r="H873" s="166" t="s">
        <v>16527</v>
      </c>
      <c r="I873" s="166" t="s">
        <v>16528</v>
      </c>
      <c r="K873" s="166" t="s">
        <v>219</v>
      </c>
      <c r="L873" s="166" t="s">
        <v>220</v>
      </c>
      <c r="M873" s="166" t="s">
        <v>219</v>
      </c>
      <c r="N873" s="166" t="s">
        <v>879</v>
      </c>
      <c r="O873" s="166" t="s">
        <v>818</v>
      </c>
      <c r="P873" s="166" t="s">
        <v>879</v>
      </c>
      <c r="Q873" s="186">
        <v>7.9</v>
      </c>
      <c r="R873" s="186">
        <v>5.8</v>
      </c>
      <c r="S873" s="168">
        <v>45.82</v>
      </c>
      <c r="T873" s="59">
        <v>3</v>
      </c>
      <c r="U873" s="340"/>
      <c r="V873" s="340">
        <v>0</v>
      </c>
      <c r="W873" s="340"/>
      <c r="X873" s="340">
        <v>0</v>
      </c>
      <c r="Y873" s="183"/>
      <c r="Z873" s="183">
        <v>1</v>
      </c>
      <c r="AA873" s="183"/>
      <c r="AB873" s="166" t="s">
        <v>8025</v>
      </c>
      <c r="AC873" s="166" t="s">
        <v>10905</v>
      </c>
      <c r="AD873" s="203">
        <v>5030029535</v>
      </c>
      <c r="AE873" s="166" t="s">
        <v>2926</v>
      </c>
      <c r="AF873" s="203" t="s">
        <v>16529</v>
      </c>
      <c r="AG873" s="271" t="s">
        <v>10906</v>
      </c>
      <c r="AH873" s="166" t="s">
        <v>2926</v>
      </c>
      <c r="AI873" s="166" t="s">
        <v>10905</v>
      </c>
      <c r="AJ873" s="165" t="s">
        <v>10907</v>
      </c>
      <c r="AK873" s="203" t="s">
        <v>8028</v>
      </c>
      <c r="AL873" s="186">
        <v>0.76</v>
      </c>
      <c r="AM873" s="184">
        <v>79</v>
      </c>
      <c r="AN873" s="167">
        <v>0.16449315068493151</v>
      </c>
      <c r="AO873" s="186">
        <v>0</v>
      </c>
      <c r="AP873" s="187">
        <v>0.16449315068493151</v>
      </c>
      <c r="AQ873" s="167">
        <v>0.16449315068493151</v>
      </c>
      <c r="AR873" s="186">
        <v>0</v>
      </c>
      <c r="AS873" s="167">
        <v>0.16449315068493151</v>
      </c>
      <c r="AT873" s="186">
        <v>4.9347945205479453</v>
      </c>
      <c r="AU873" s="193" t="s">
        <v>231</v>
      </c>
      <c r="AV873" s="194" t="s">
        <v>114</v>
      </c>
      <c r="AW873" s="166" t="s">
        <v>325</v>
      </c>
      <c r="AX873" s="166" t="s">
        <v>1509</v>
      </c>
      <c r="AY873" s="257" t="s">
        <v>10908</v>
      </c>
      <c r="AZ873" s="166" t="s">
        <v>234</v>
      </c>
      <c r="BA873" s="327" t="s">
        <v>16530</v>
      </c>
      <c r="BB873" s="196"/>
    </row>
    <row r="874" spans="1:54" s="519" customFormat="1" ht="30" customHeight="1" x14ac:dyDescent="0.25">
      <c r="A874" s="518">
        <v>1371</v>
      </c>
      <c r="B874" s="557" t="s">
        <v>17088</v>
      </c>
      <c r="C874" s="664" t="s">
        <v>17090</v>
      </c>
      <c r="D874" s="701">
        <v>2020</v>
      </c>
      <c r="E874" s="519" t="s">
        <v>57</v>
      </c>
      <c r="F874" s="519" t="s">
        <v>1509</v>
      </c>
      <c r="G874" s="530" t="s">
        <v>10909</v>
      </c>
      <c r="H874" s="519" t="s">
        <v>10910</v>
      </c>
      <c r="I874" s="519" t="s">
        <v>10911</v>
      </c>
      <c r="K874" s="519" t="s">
        <v>219</v>
      </c>
      <c r="L874" s="519" t="s">
        <v>220</v>
      </c>
      <c r="M874" s="519" t="s">
        <v>221</v>
      </c>
      <c r="N874" s="519" t="s">
        <v>879</v>
      </c>
      <c r="O874" s="573" t="s">
        <v>221</v>
      </c>
      <c r="P874" s="573" t="s">
        <v>879</v>
      </c>
      <c r="Q874" s="520">
        <v>2</v>
      </c>
      <c r="R874" s="520">
        <v>1.5</v>
      </c>
      <c r="S874" s="521">
        <v>3</v>
      </c>
      <c r="T874" s="522">
        <v>2</v>
      </c>
      <c r="U874" s="523"/>
      <c r="V874" s="523">
        <v>0</v>
      </c>
      <c r="W874" s="523"/>
      <c r="X874" s="523">
        <v>0</v>
      </c>
      <c r="Y874" s="524"/>
      <c r="Z874" s="524"/>
      <c r="AA874" s="524"/>
      <c r="AB874" s="519" t="s">
        <v>330</v>
      </c>
      <c r="AC874" s="519" t="s">
        <v>10912</v>
      </c>
      <c r="AD874" s="622" t="s">
        <v>10913</v>
      </c>
      <c r="AE874" s="519" t="s">
        <v>10914</v>
      </c>
      <c r="AF874" s="519" t="s">
        <v>10915</v>
      </c>
      <c r="AG874" s="519" t="s">
        <v>10916</v>
      </c>
      <c r="AH874" s="519" t="s">
        <v>10914</v>
      </c>
      <c r="AI874" s="519" t="s">
        <v>10917</v>
      </c>
      <c r="AJ874" s="526" t="s">
        <v>10918</v>
      </c>
      <c r="AK874" s="608" t="s">
        <v>10919</v>
      </c>
      <c r="AL874" s="520">
        <v>0.76</v>
      </c>
      <c r="AM874" s="648">
        <v>1600</v>
      </c>
      <c r="AN874" s="520">
        <v>1.28</v>
      </c>
      <c r="AO874" s="520">
        <v>0</v>
      </c>
      <c r="AP874" s="528">
        <v>1.28</v>
      </c>
      <c r="AQ874" s="520">
        <v>1.28</v>
      </c>
      <c r="AR874" s="520">
        <v>0</v>
      </c>
      <c r="AS874" s="520">
        <v>1.28</v>
      </c>
      <c r="AT874" s="520">
        <v>38.4</v>
      </c>
      <c r="AU874" s="529" t="s">
        <v>231</v>
      </c>
      <c r="AV874" s="530" t="s">
        <v>431</v>
      </c>
      <c r="AW874" s="519" t="s">
        <v>325</v>
      </c>
      <c r="AX874" s="519" t="s">
        <v>1509</v>
      </c>
      <c r="AY874" s="531" t="s">
        <v>10920</v>
      </c>
      <c r="AZ874" s="519" t="s">
        <v>234</v>
      </c>
      <c r="BB874" s="533"/>
    </row>
    <row r="875" spans="1:54" s="519" customFormat="1" ht="20.25" customHeight="1" x14ac:dyDescent="0.25">
      <c r="A875" s="518">
        <v>1372</v>
      </c>
      <c r="B875" s="557" t="s">
        <v>17088</v>
      </c>
      <c r="C875" s="664" t="s">
        <v>17090</v>
      </c>
      <c r="D875" s="701">
        <v>2020</v>
      </c>
      <c r="E875" s="519" t="s">
        <v>57</v>
      </c>
      <c r="F875" s="519" t="s">
        <v>1509</v>
      </c>
      <c r="G875" s="530" t="s">
        <v>17102</v>
      </c>
      <c r="H875" s="519" t="s">
        <v>10921</v>
      </c>
      <c r="I875" s="519" t="s">
        <v>10922</v>
      </c>
      <c r="K875" s="519" t="s">
        <v>219</v>
      </c>
      <c r="L875" s="519" t="s">
        <v>220</v>
      </c>
      <c r="M875" s="519" t="s">
        <v>221</v>
      </c>
      <c r="N875" s="519" t="s">
        <v>879</v>
      </c>
      <c r="O875" s="573" t="s">
        <v>221</v>
      </c>
      <c r="P875" s="573" t="s">
        <v>879</v>
      </c>
      <c r="Q875" s="520">
        <v>2</v>
      </c>
      <c r="R875" s="520">
        <v>1.5</v>
      </c>
      <c r="S875" s="521">
        <v>3</v>
      </c>
      <c r="T875" s="522">
        <v>3</v>
      </c>
      <c r="U875" s="523"/>
      <c r="V875" s="523">
        <v>0</v>
      </c>
      <c r="W875" s="523"/>
      <c r="X875" s="523">
        <v>0</v>
      </c>
      <c r="Y875" s="524"/>
      <c r="Z875" s="524"/>
      <c r="AA875" s="524"/>
      <c r="AB875" s="519" t="s">
        <v>330</v>
      </c>
      <c r="AC875" s="519" t="s">
        <v>10923</v>
      </c>
      <c r="AD875" s="622" t="s">
        <v>10924</v>
      </c>
      <c r="AE875" s="519" t="s">
        <v>10925</v>
      </c>
      <c r="AF875" s="519" t="s">
        <v>10915</v>
      </c>
      <c r="AG875" s="519" t="s">
        <v>10916</v>
      </c>
      <c r="AH875" s="519" t="s">
        <v>10926</v>
      </c>
      <c r="AI875" s="519" t="s">
        <v>10927</v>
      </c>
      <c r="AJ875" s="526" t="s">
        <v>10928</v>
      </c>
      <c r="AK875" s="608" t="s">
        <v>10919</v>
      </c>
      <c r="AL875" s="520">
        <v>0.76</v>
      </c>
      <c r="AM875" s="648">
        <v>226</v>
      </c>
      <c r="AN875" s="520">
        <v>0.47057534246575339</v>
      </c>
      <c r="AO875" s="520">
        <v>0</v>
      </c>
      <c r="AP875" s="528">
        <v>0.47057534246575339</v>
      </c>
      <c r="AQ875" s="520">
        <v>0.47057534246575339</v>
      </c>
      <c r="AR875" s="520">
        <v>0</v>
      </c>
      <c r="AS875" s="520">
        <v>0.47057534246575339</v>
      </c>
      <c r="AT875" s="520">
        <v>14.117260273972601</v>
      </c>
      <c r="AU875" s="529" t="s">
        <v>231</v>
      </c>
      <c r="AV875" s="530" t="s">
        <v>431</v>
      </c>
      <c r="AW875" s="519" t="s">
        <v>325</v>
      </c>
      <c r="AX875" s="519" t="s">
        <v>1509</v>
      </c>
      <c r="AY875" s="531" t="s">
        <v>10929</v>
      </c>
      <c r="AZ875" s="519" t="s">
        <v>234</v>
      </c>
      <c r="BB875" s="533"/>
    </row>
    <row r="876" spans="1:54" s="166" customFormat="1" ht="15" customHeight="1" x14ac:dyDescent="0.25">
      <c r="A876" s="182">
        <v>1373</v>
      </c>
      <c r="B876" s="555"/>
      <c r="C876" s="581"/>
      <c r="D876" s="700" t="s">
        <v>17138</v>
      </c>
      <c r="E876" s="166" t="s">
        <v>57</v>
      </c>
      <c r="F876" s="166" t="s">
        <v>1509</v>
      </c>
      <c r="G876" s="194" t="s">
        <v>10930</v>
      </c>
      <c r="H876" s="166" t="s">
        <v>10931</v>
      </c>
      <c r="I876" s="166" t="s">
        <v>10932</v>
      </c>
      <c r="K876" s="166" t="s">
        <v>219</v>
      </c>
      <c r="L876" s="166" t="s">
        <v>220</v>
      </c>
      <c r="M876" s="166" t="s">
        <v>317</v>
      </c>
      <c r="N876" s="166">
        <v>0</v>
      </c>
      <c r="O876" s="166" t="s">
        <v>317</v>
      </c>
      <c r="P876" s="166">
        <v>0</v>
      </c>
      <c r="Q876" s="186">
        <v>2</v>
      </c>
      <c r="R876" s="186">
        <v>3</v>
      </c>
      <c r="S876" s="168">
        <v>6</v>
      </c>
      <c r="T876" s="59">
        <v>1</v>
      </c>
      <c r="U876" s="340"/>
      <c r="V876" s="340">
        <v>0</v>
      </c>
      <c r="W876" s="340"/>
      <c r="X876" s="340">
        <v>0</v>
      </c>
      <c r="Y876" s="183"/>
      <c r="Z876" s="183"/>
      <c r="AA876" s="183"/>
      <c r="AB876" s="166" t="s">
        <v>7598</v>
      </c>
      <c r="AC876" s="166" t="s">
        <v>10933</v>
      </c>
      <c r="AD876" s="228" t="s">
        <v>10934</v>
      </c>
      <c r="AE876" s="166" t="s">
        <v>10935</v>
      </c>
      <c r="AF876" s="166" t="s">
        <v>10936</v>
      </c>
      <c r="AG876" s="166" t="s">
        <v>10916</v>
      </c>
      <c r="AH876" s="166" t="s">
        <v>10937</v>
      </c>
      <c r="AI876" s="166" t="s">
        <v>10938</v>
      </c>
      <c r="AJ876" s="165" t="s">
        <v>10939</v>
      </c>
      <c r="AK876" s="203" t="s">
        <v>10919</v>
      </c>
      <c r="AL876" s="186">
        <v>0.76</v>
      </c>
      <c r="AM876" s="184">
        <v>25</v>
      </c>
      <c r="AN876" s="186">
        <v>5.2054794520547946E-2</v>
      </c>
      <c r="AO876" s="186">
        <v>0</v>
      </c>
      <c r="AP876" s="187">
        <v>5.2054794520547946E-2</v>
      </c>
      <c r="AQ876" s="186">
        <v>5.2054794520547946E-2</v>
      </c>
      <c r="AR876" s="186">
        <v>0</v>
      </c>
      <c r="AS876" s="186">
        <v>5.2054794520547946E-2</v>
      </c>
      <c r="AT876" s="186">
        <v>1.5616438356164384</v>
      </c>
      <c r="AU876" s="193" t="s">
        <v>231</v>
      </c>
      <c r="AV876" s="194"/>
      <c r="AW876" s="166" t="s">
        <v>325</v>
      </c>
      <c r="AX876" s="166" t="s">
        <v>1509</v>
      </c>
      <c r="AY876" s="195" t="s">
        <v>10940</v>
      </c>
      <c r="AZ876" s="166" t="s">
        <v>234</v>
      </c>
      <c r="BB876" s="196"/>
    </row>
    <row r="877" spans="1:54" s="519" customFormat="1" ht="25.5" customHeight="1" x14ac:dyDescent="0.25">
      <c r="A877" s="518">
        <v>1374</v>
      </c>
      <c r="B877" s="557" t="s">
        <v>17088</v>
      </c>
      <c r="C877" s="664" t="s">
        <v>17090</v>
      </c>
      <c r="D877" s="701">
        <v>2020</v>
      </c>
      <c r="E877" s="519" t="s">
        <v>57</v>
      </c>
      <c r="F877" s="519" t="s">
        <v>1509</v>
      </c>
      <c r="G877" s="530" t="s">
        <v>10941</v>
      </c>
      <c r="H877" s="519" t="s">
        <v>10942</v>
      </c>
      <c r="I877" s="519" t="s">
        <v>10943</v>
      </c>
      <c r="K877" s="519" t="s">
        <v>219</v>
      </c>
      <c r="L877" s="519" t="s">
        <v>220</v>
      </c>
      <c r="M877" s="519" t="s">
        <v>221</v>
      </c>
      <c r="N877" s="519" t="s">
        <v>879</v>
      </c>
      <c r="O877" s="573" t="s">
        <v>221</v>
      </c>
      <c r="P877" s="573" t="s">
        <v>879</v>
      </c>
      <c r="Q877" s="520">
        <v>7</v>
      </c>
      <c r="R877" s="520">
        <v>2</v>
      </c>
      <c r="S877" s="521">
        <v>14</v>
      </c>
      <c r="T877" s="522">
        <v>6</v>
      </c>
      <c r="U877" s="523"/>
      <c r="V877" s="523">
        <v>0</v>
      </c>
      <c r="W877" s="523"/>
      <c r="X877" s="523">
        <v>0</v>
      </c>
      <c r="Y877" s="524"/>
      <c r="Z877" s="524"/>
      <c r="AA877" s="524"/>
      <c r="AB877" s="519" t="s">
        <v>330</v>
      </c>
      <c r="AC877" s="519" t="s">
        <v>10912</v>
      </c>
      <c r="AD877" s="519" t="s">
        <v>10944</v>
      </c>
      <c r="AE877" s="519" t="s">
        <v>10935</v>
      </c>
      <c r="AF877" s="519" t="s">
        <v>10915</v>
      </c>
      <c r="AG877" s="519" t="s">
        <v>10916</v>
      </c>
      <c r="AH877" s="519" t="s">
        <v>10937</v>
      </c>
      <c r="AI877" s="519" t="s">
        <v>10945</v>
      </c>
      <c r="AJ877" s="526" t="s">
        <v>10918</v>
      </c>
      <c r="AK877" s="608" t="s">
        <v>10919</v>
      </c>
      <c r="AL877" s="520">
        <v>0.76</v>
      </c>
      <c r="AM877" s="648">
        <v>407</v>
      </c>
      <c r="AN877" s="520">
        <v>0.84745205479452057</v>
      </c>
      <c r="AO877" s="520">
        <v>0</v>
      </c>
      <c r="AP877" s="528">
        <v>0.84745205479452057</v>
      </c>
      <c r="AQ877" s="520">
        <v>0.84745205479452057</v>
      </c>
      <c r="AR877" s="520">
        <v>0</v>
      </c>
      <c r="AS877" s="520">
        <v>0.84745205479452057</v>
      </c>
      <c r="AT877" s="520">
        <v>25.423561643835619</v>
      </c>
      <c r="AU877" s="529" t="s">
        <v>231</v>
      </c>
      <c r="AV877" s="530" t="s">
        <v>431</v>
      </c>
      <c r="AW877" s="519" t="s">
        <v>325</v>
      </c>
      <c r="AX877" s="519" t="s">
        <v>1509</v>
      </c>
      <c r="AY877" s="531" t="s">
        <v>10946</v>
      </c>
      <c r="AZ877" s="519" t="s">
        <v>234</v>
      </c>
      <c r="BB877" s="533"/>
    </row>
    <row r="878" spans="1:54" s="519" customFormat="1" ht="27.75" customHeight="1" x14ac:dyDescent="0.25">
      <c r="A878" s="518">
        <v>1375</v>
      </c>
      <c r="B878" s="557" t="s">
        <v>17088</v>
      </c>
      <c r="C878" s="664" t="s">
        <v>17090</v>
      </c>
      <c r="D878" s="701">
        <v>2020</v>
      </c>
      <c r="E878" s="519" t="s">
        <v>57</v>
      </c>
      <c r="F878" s="519" t="s">
        <v>1509</v>
      </c>
      <c r="G878" s="530" t="s">
        <v>10947</v>
      </c>
      <c r="H878" s="519" t="s">
        <v>10948</v>
      </c>
      <c r="I878" s="519" t="s">
        <v>10949</v>
      </c>
      <c r="K878" s="519" t="s">
        <v>219</v>
      </c>
      <c r="L878" s="519" t="s">
        <v>220</v>
      </c>
      <c r="M878" s="519" t="s">
        <v>221</v>
      </c>
      <c r="N878" s="519" t="s">
        <v>879</v>
      </c>
      <c r="O878" s="573" t="s">
        <v>221</v>
      </c>
      <c r="P878" s="573" t="s">
        <v>879</v>
      </c>
      <c r="Q878" s="520">
        <v>4</v>
      </c>
      <c r="R878" s="520">
        <v>2</v>
      </c>
      <c r="S878" s="521">
        <v>8</v>
      </c>
      <c r="T878" s="522">
        <v>6</v>
      </c>
      <c r="U878" s="523"/>
      <c r="V878" s="523">
        <v>0</v>
      </c>
      <c r="W878" s="523"/>
      <c r="X878" s="523">
        <v>0</v>
      </c>
      <c r="Y878" s="524"/>
      <c r="Z878" s="524"/>
      <c r="AA878" s="524"/>
      <c r="AB878" s="519" t="s">
        <v>330</v>
      </c>
      <c r="AC878" s="519" t="s">
        <v>10950</v>
      </c>
      <c r="AD878" s="622" t="s">
        <v>10944</v>
      </c>
      <c r="AE878" s="519" t="s">
        <v>10951</v>
      </c>
      <c r="AF878" s="519" t="s">
        <v>10915</v>
      </c>
      <c r="AG878" s="610" t="s">
        <v>10916</v>
      </c>
      <c r="AH878" s="519" t="s">
        <v>10937</v>
      </c>
      <c r="AI878" s="519" t="s">
        <v>10952</v>
      </c>
      <c r="AJ878" s="526" t="s">
        <v>10918</v>
      </c>
      <c r="AK878" s="608" t="s">
        <v>10919</v>
      </c>
      <c r="AL878" s="520">
        <v>0.76</v>
      </c>
      <c r="AM878" s="648">
        <v>252</v>
      </c>
      <c r="AN878" s="520">
        <v>0.52471232876712337</v>
      </c>
      <c r="AO878" s="520">
        <v>0</v>
      </c>
      <c r="AP878" s="528">
        <v>0.52471232876712337</v>
      </c>
      <c r="AQ878" s="520">
        <v>0.52471232876712337</v>
      </c>
      <c r="AR878" s="520">
        <v>0</v>
      </c>
      <c r="AS878" s="520">
        <v>0.52471232876712337</v>
      </c>
      <c r="AT878" s="520">
        <v>15.741369863013702</v>
      </c>
      <c r="AU878" s="529" t="s">
        <v>231</v>
      </c>
      <c r="AV878" s="530" t="s">
        <v>431</v>
      </c>
      <c r="AW878" s="519" t="s">
        <v>325</v>
      </c>
      <c r="AX878" s="519" t="s">
        <v>1509</v>
      </c>
      <c r="AY878" s="531" t="s">
        <v>10953</v>
      </c>
      <c r="AZ878" s="519" t="s">
        <v>234</v>
      </c>
      <c r="BB878" s="533"/>
    </row>
    <row r="879" spans="1:54" s="519" customFormat="1" ht="23.25" customHeight="1" x14ac:dyDescent="0.25">
      <c r="A879" s="518">
        <v>1376</v>
      </c>
      <c r="B879" s="557" t="s">
        <v>17088</v>
      </c>
      <c r="C879" s="664" t="s">
        <v>17090</v>
      </c>
      <c r="D879" s="701">
        <v>2020</v>
      </c>
      <c r="E879" s="519" t="s">
        <v>57</v>
      </c>
      <c r="F879" s="519" t="s">
        <v>1509</v>
      </c>
      <c r="G879" s="530" t="s">
        <v>10954</v>
      </c>
      <c r="H879" s="519" t="s">
        <v>10955</v>
      </c>
      <c r="I879" s="519" t="s">
        <v>10956</v>
      </c>
      <c r="K879" s="519" t="s">
        <v>219</v>
      </c>
      <c r="L879" s="519" t="s">
        <v>220</v>
      </c>
      <c r="M879" s="519" t="s">
        <v>221</v>
      </c>
      <c r="N879" s="519" t="s">
        <v>879</v>
      </c>
      <c r="O879" s="573" t="s">
        <v>221</v>
      </c>
      <c r="P879" s="573" t="s">
        <v>879</v>
      </c>
      <c r="Q879" s="520">
        <v>4</v>
      </c>
      <c r="R879" s="520">
        <v>2</v>
      </c>
      <c r="S879" s="521">
        <v>8</v>
      </c>
      <c r="T879" s="522">
        <v>2</v>
      </c>
      <c r="U879" s="523"/>
      <c r="V879" s="523">
        <v>0</v>
      </c>
      <c r="W879" s="523"/>
      <c r="X879" s="523">
        <v>0</v>
      </c>
      <c r="Y879" s="524"/>
      <c r="Z879" s="524"/>
      <c r="AA879" s="524"/>
      <c r="AB879" s="519" t="s">
        <v>7598</v>
      </c>
      <c r="AC879" s="519" t="s">
        <v>10957</v>
      </c>
      <c r="AD879" s="622" t="s">
        <v>10958</v>
      </c>
      <c r="AE879" s="519" t="s">
        <v>6089</v>
      </c>
      <c r="AF879" s="519" t="s">
        <v>10959</v>
      </c>
      <c r="AG879" s="519" t="s">
        <v>10960</v>
      </c>
      <c r="AH879" s="519" t="s">
        <v>10961</v>
      </c>
      <c r="AI879" s="519" t="s">
        <v>10962</v>
      </c>
      <c r="AJ879" s="526" t="s">
        <v>10963</v>
      </c>
      <c r="AK879" s="608" t="s">
        <v>10919</v>
      </c>
      <c r="AL879" s="520">
        <v>0.76</v>
      </c>
      <c r="AM879" s="648">
        <v>210</v>
      </c>
      <c r="AN879" s="520">
        <v>0.4372602739726027</v>
      </c>
      <c r="AO879" s="520">
        <v>0</v>
      </c>
      <c r="AP879" s="528">
        <v>0.4372602739726027</v>
      </c>
      <c r="AQ879" s="520">
        <v>0.4372602739726027</v>
      </c>
      <c r="AR879" s="520">
        <v>0</v>
      </c>
      <c r="AS879" s="520">
        <v>0.4372602739726027</v>
      </c>
      <c r="AT879" s="520">
        <v>13.11780821917808</v>
      </c>
      <c r="AU879" s="529" t="s">
        <v>231</v>
      </c>
      <c r="AV879" s="530" t="s">
        <v>431</v>
      </c>
      <c r="AW879" s="519" t="s">
        <v>325</v>
      </c>
      <c r="AX879" s="519" t="s">
        <v>1509</v>
      </c>
      <c r="AY879" s="531" t="s">
        <v>10964</v>
      </c>
      <c r="AZ879" s="519" t="s">
        <v>234</v>
      </c>
      <c r="BB879" s="533"/>
    </row>
    <row r="880" spans="1:54" s="519" customFormat="1" ht="30.75" customHeight="1" x14ac:dyDescent="0.25">
      <c r="A880" s="518">
        <v>1377</v>
      </c>
      <c r="B880" s="557" t="s">
        <v>17088</v>
      </c>
      <c r="C880" s="664" t="s">
        <v>17090</v>
      </c>
      <c r="D880" s="701">
        <v>2020</v>
      </c>
      <c r="E880" s="519" t="s">
        <v>57</v>
      </c>
      <c r="F880" s="519" t="s">
        <v>1509</v>
      </c>
      <c r="G880" s="530" t="s">
        <v>10965</v>
      </c>
      <c r="H880" s="519" t="s">
        <v>10966</v>
      </c>
      <c r="I880" s="519" t="s">
        <v>10967</v>
      </c>
      <c r="K880" s="519" t="s">
        <v>219</v>
      </c>
      <c r="L880" s="519" t="s">
        <v>220</v>
      </c>
      <c r="M880" s="519" t="s">
        <v>221</v>
      </c>
      <c r="N880" s="519" t="s">
        <v>879</v>
      </c>
      <c r="O880" s="573" t="s">
        <v>221</v>
      </c>
      <c r="P880" s="573" t="s">
        <v>879</v>
      </c>
      <c r="Q880" s="520">
        <v>2</v>
      </c>
      <c r="R880" s="520">
        <v>1.5</v>
      </c>
      <c r="S880" s="521">
        <v>3</v>
      </c>
      <c r="T880" s="522">
        <v>3</v>
      </c>
      <c r="U880" s="523"/>
      <c r="V880" s="523">
        <v>0</v>
      </c>
      <c r="W880" s="523"/>
      <c r="X880" s="523">
        <v>0</v>
      </c>
      <c r="Y880" s="524"/>
      <c r="Z880" s="524"/>
      <c r="AA880" s="524"/>
      <c r="AB880" s="519" t="s">
        <v>330</v>
      </c>
      <c r="AC880" s="519" t="s">
        <v>10923</v>
      </c>
      <c r="AD880" s="622" t="s">
        <v>10968</v>
      </c>
      <c r="AE880" s="519" t="s">
        <v>10969</v>
      </c>
      <c r="AF880" s="519" t="s">
        <v>10915</v>
      </c>
      <c r="AG880" s="519" t="s">
        <v>10916</v>
      </c>
      <c r="AH880" s="519" t="s">
        <v>10970</v>
      </c>
      <c r="AI880" s="519" t="s">
        <v>10971</v>
      </c>
      <c r="AJ880" s="526" t="s">
        <v>10928</v>
      </c>
      <c r="AK880" s="608" t="s">
        <v>10919</v>
      </c>
      <c r="AL880" s="520">
        <v>0.76</v>
      </c>
      <c r="AM880" s="648">
        <v>187</v>
      </c>
      <c r="AN880" s="520">
        <v>0.38936986301369864</v>
      </c>
      <c r="AO880" s="520">
        <v>0</v>
      </c>
      <c r="AP880" s="528">
        <v>0.38936986301369864</v>
      </c>
      <c r="AQ880" s="520">
        <v>0.38936986301369864</v>
      </c>
      <c r="AR880" s="520">
        <v>0</v>
      </c>
      <c r="AS880" s="520">
        <v>0.38936986301369864</v>
      </c>
      <c r="AT880" s="520">
        <v>11.681095890410958</v>
      </c>
      <c r="AU880" s="529" t="s">
        <v>231</v>
      </c>
      <c r="AV880" s="530" t="s">
        <v>431</v>
      </c>
      <c r="AW880" s="519" t="s">
        <v>325</v>
      </c>
      <c r="AX880" s="519" t="s">
        <v>1509</v>
      </c>
      <c r="AY880" s="531" t="s">
        <v>10972</v>
      </c>
      <c r="AZ880" s="519" t="s">
        <v>234</v>
      </c>
      <c r="BB880" s="533"/>
    </row>
    <row r="881" spans="1:54" s="519" customFormat="1" ht="24.75" customHeight="1" x14ac:dyDescent="0.25">
      <c r="A881" s="518">
        <v>1378</v>
      </c>
      <c r="B881" s="557" t="s">
        <v>17088</v>
      </c>
      <c r="C881" s="664" t="s">
        <v>17090</v>
      </c>
      <c r="D881" s="701">
        <v>2020</v>
      </c>
      <c r="E881" s="519" t="s">
        <v>57</v>
      </c>
      <c r="F881" s="519" t="s">
        <v>1509</v>
      </c>
      <c r="G881" s="530" t="s">
        <v>10973</v>
      </c>
      <c r="H881" s="519" t="s">
        <v>10974</v>
      </c>
      <c r="I881" s="519" t="s">
        <v>10975</v>
      </c>
      <c r="K881" s="519" t="s">
        <v>219</v>
      </c>
      <c r="L881" s="519" t="s">
        <v>220</v>
      </c>
      <c r="M881" s="519" t="s">
        <v>221</v>
      </c>
      <c r="N881" s="519" t="s">
        <v>879</v>
      </c>
      <c r="O881" s="573" t="s">
        <v>221</v>
      </c>
      <c r="P881" s="573" t="s">
        <v>879</v>
      </c>
      <c r="Q881" s="520">
        <v>2</v>
      </c>
      <c r="R881" s="520">
        <v>1.5</v>
      </c>
      <c r="S881" s="521">
        <v>3</v>
      </c>
      <c r="T881" s="522">
        <v>2</v>
      </c>
      <c r="U881" s="523"/>
      <c r="V881" s="523">
        <v>0</v>
      </c>
      <c r="W881" s="523"/>
      <c r="X881" s="523">
        <v>0</v>
      </c>
      <c r="Y881" s="524"/>
      <c r="Z881" s="524"/>
      <c r="AA881" s="524"/>
      <c r="AB881" s="519" t="s">
        <v>330</v>
      </c>
      <c r="AC881" s="519" t="s">
        <v>10912</v>
      </c>
      <c r="AD881" s="622" t="s">
        <v>10976</v>
      </c>
      <c r="AE881" s="519" t="s">
        <v>6094</v>
      </c>
      <c r="AF881" s="519" t="s">
        <v>10915</v>
      </c>
      <c r="AG881" s="519" t="s">
        <v>10916</v>
      </c>
      <c r="AH881" s="519" t="s">
        <v>10977</v>
      </c>
      <c r="AI881" s="519" t="s">
        <v>10978</v>
      </c>
      <c r="AJ881" s="526" t="s">
        <v>10918</v>
      </c>
      <c r="AK881" s="608" t="s">
        <v>10919</v>
      </c>
      <c r="AL881" s="520">
        <v>0.76</v>
      </c>
      <c r="AM881" s="648">
        <v>224</v>
      </c>
      <c r="AN881" s="520">
        <v>0.46641095890410961</v>
      </c>
      <c r="AO881" s="520">
        <v>0</v>
      </c>
      <c r="AP881" s="528">
        <v>0.46641095890410961</v>
      </c>
      <c r="AQ881" s="520">
        <v>0.46641095890410961</v>
      </c>
      <c r="AR881" s="520">
        <v>0</v>
      </c>
      <c r="AS881" s="520">
        <v>0.46641095890410961</v>
      </c>
      <c r="AT881" s="520">
        <v>13.992328767123288</v>
      </c>
      <c r="AU881" s="529" t="s">
        <v>231</v>
      </c>
      <c r="AV881" s="530" t="s">
        <v>431</v>
      </c>
      <c r="AW881" s="519" t="s">
        <v>325</v>
      </c>
      <c r="AX881" s="519" t="s">
        <v>1509</v>
      </c>
      <c r="AY881" s="531" t="s">
        <v>10979</v>
      </c>
      <c r="AZ881" s="519" t="s">
        <v>234</v>
      </c>
      <c r="BB881" s="533"/>
    </row>
    <row r="882" spans="1:54" s="519" customFormat="1" ht="28.5" customHeight="1" x14ac:dyDescent="0.25">
      <c r="A882" s="518">
        <v>1379</v>
      </c>
      <c r="B882" s="557" t="s">
        <v>17088</v>
      </c>
      <c r="C882" s="664" t="s">
        <v>17090</v>
      </c>
      <c r="D882" s="701">
        <v>2020</v>
      </c>
      <c r="E882" s="519" t="s">
        <v>57</v>
      </c>
      <c r="F882" s="519" t="s">
        <v>1509</v>
      </c>
      <c r="G882" s="530" t="s">
        <v>10980</v>
      </c>
      <c r="H882" s="519" t="s">
        <v>10981</v>
      </c>
      <c r="I882" s="519" t="s">
        <v>10982</v>
      </c>
      <c r="K882" s="519" t="s">
        <v>219</v>
      </c>
      <c r="L882" s="519" t="s">
        <v>220</v>
      </c>
      <c r="M882" s="519" t="s">
        <v>221</v>
      </c>
      <c r="N882" s="519" t="s">
        <v>879</v>
      </c>
      <c r="O882" s="573" t="s">
        <v>221</v>
      </c>
      <c r="P882" s="573" t="s">
        <v>879</v>
      </c>
      <c r="Q882" s="520">
        <v>5</v>
      </c>
      <c r="R882" s="520">
        <v>2</v>
      </c>
      <c r="S882" s="521">
        <v>10</v>
      </c>
      <c r="T882" s="522">
        <v>3</v>
      </c>
      <c r="U882" s="523"/>
      <c r="V882" s="523">
        <v>0</v>
      </c>
      <c r="W882" s="523"/>
      <c r="X882" s="523">
        <v>0</v>
      </c>
      <c r="Y882" s="524"/>
      <c r="Z882" s="524"/>
      <c r="AA882" s="524"/>
      <c r="AB882" s="519" t="s">
        <v>330</v>
      </c>
      <c r="AC882" s="519" t="s">
        <v>10912</v>
      </c>
      <c r="AD882" s="622" t="s">
        <v>10976</v>
      </c>
      <c r="AE882" s="519" t="s">
        <v>6094</v>
      </c>
      <c r="AF882" s="519" t="s">
        <v>10915</v>
      </c>
      <c r="AG882" s="519" t="s">
        <v>10916</v>
      </c>
      <c r="AH882" s="519" t="s">
        <v>10977</v>
      </c>
      <c r="AI882" s="519" t="s">
        <v>10983</v>
      </c>
      <c r="AJ882" s="526" t="s">
        <v>10984</v>
      </c>
      <c r="AK882" s="608" t="s">
        <v>10919</v>
      </c>
      <c r="AL882" s="520">
        <v>0.76</v>
      </c>
      <c r="AM882" s="648">
        <v>491</v>
      </c>
      <c r="AN882" s="520">
        <v>1.0223561643835617</v>
      </c>
      <c r="AO882" s="520">
        <v>0</v>
      </c>
      <c r="AP882" s="528">
        <v>1.0223561643835617</v>
      </c>
      <c r="AQ882" s="520">
        <v>1.0223561643835617</v>
      </c>
      <c r="AR882" s="520">
        <v>0</v>
      </c>
      <c r="AS882" s="520">
        <v>1.0223561643835617</v>
      </c>
      <c r="AT882" s="520">
        <v>30.670684931506852</v>
      </c>
      <c r="AU882" s="529" t="s">
        <v>231</v>
      </c>
      <c r="AV882" s="530" t="s">
        <v>431</v>
      </c>
      <c r="AW882" s="519" t="s">
        <v>325</v>
      </c>
      <c r="AX882" s="519" t="s">
        <v>1509</v>
      </c>
      <c r="AY882" s="531" t="s">
        <v>10985</v>
      </c>
      <c r="AZ882" s="519" t="s">
        <v>234</v>
      </c>
      <c r="BB882" s="533"/>
    </row>
    <row r="883" spans="1:54" s="519" customFormat="1" ht="25.5" customHeight="1" x14ac:dyDescent="0.25">
      <c r="A883" s="518">
        <v>1380</v>
      </c>
      <c r="B883" s="557" t="s">
        <v>17088</v>
      </c>
      <c r="C883" s="664" t="s">
        <v>17090</v>
      </c>
      <c r="D883" s="701">
        <v>2020</v>
      </c>
      <c r="E883" s="519" t="s">
        <v>57</v>
      </c>
      <c r="F883" s="519" t="s">
        <v>1509</v>
      </c>
      <c r="G883" s="530" t="s">
        <v>10986</v>
      </c>
      <c r="H883" s="519" t="s">
        <v>10987</v>
      </c>
      <c r="I883" s="519" t="s">
        <v>10988</v>
      </c>
      <c r="K883" s="519" t="s">
        <v>219</v>
      </c>
      <c r="L883" s="519" t="s">
        <v>220</v>
      </c>
      <c r="M883" s="519" t="s">
        <v>221</v>
      </c>
      <c r="N883" s="519" t="s">
        <v>879</v>
      </c>
      <c r="O883" s="573" t="s">
        <v>221</v>
      </c>
      <c r="P883" s="573" t="s">
        <v>879</v>
      </c>
      <c r="Q883" s="520">
        <v>5</v>
      </c>
      <c r="R883" s="520">
        <v>2</v>
      </c>
      <c r="S883" s="521">
        <v>10</v>
      </c>
      <c r="T883" s="522">
        <v>4</v>
      </c>
      <c r="U883" s="523"/>
      <c r="V883" s="523">
        <v>0</v>
      </c>
      <c r="W883" s="523"/>
      <c r="X883" s="523">
        <v>0</v>
      </c>
      <c r="Y883" s="524"/>
      <c r="Z883" s="524"/>
      <c r="AA883" s="524"/>
      <c r="AB883" s="519" t="s">
        <v>330</v>
      </c>
      <c r="AC883" s="519" t="s">
        <v>10912</v>
      </c>
      <c r="AD883" s="519" t="s">
        <v>10989</v>
      </c>
      <c r="AE883" s="519" t="s">
        <v>6094</v>
      </c>
      <c r="AF883" s="519" t="s">
        <v>10915</v>
      </c>
      <c r="AG883" s="519" t="s">
        <v>10916</v>
      </c>
      <c r="AH883" s="519" t="s">
        <v>10977</v>
      </c>
      <c r="AI883" s="519" t="s">
        <v>10990</v>
      </c>
      <c r="AJ883" s="526" t="s">
        <v>10918</v>
      </c>
      <c r="AK883" s="608" t="s">
        <v>10919</v>
      </c>
      <c r="AL883" s="520">
        <v>0.76</v>
      </c>
      <c r="AM883" s="648">
        <v>220</v>
      </c>
      <c r="AN883" s="520">
        <v>0.45808219178082188</v>
      </c>
      <c r="AO883" s="520">
        <v>0</v>
      </c>
      <c r="AP883" s="528">
        <v>0.45808219178082188</v>
      </c>
      <c r="AQ883" s="520">
        <v>0.45808219178082188</v>
      </c>
      <c r="AR883" s="520">
        <v>0</v>
      </c>
      <c r="AS883" s="520">
        <v>0.45808219178082188</v>
      </c>
      <c r="AT883" s="520">
        <v>13.742465753424657</v>
      </c>
      <c r="AU883" s="529" t="s">
        <v>231</v>
      </c>
      <c r="AV883" s="530" t="s">
        <v>431</v>
      </c>
      <c r="AW883" s="519" t="s">
        <v>325</v>
      </c>
      <c r="AX883" s="519" t="s">
        <v>1509</v>
      </c>
      <c r="AY883" s="531" t="s">
        <v>10991</v>
      </c>
      <c r="AZ883" s="519" t="s">
        <v>234</v>
      </c>
      <c r="BB883" s="533"/>
    </row>
    <row r="884" spans="1:54" s="519" customFormat="1" ht="22.5" customHeight="1" x14ac:dyDescent="0.25">
      <c r="A884" s="518">
        <v>1381</v>
      </c>
      <c r="B884" s="557" t="s">
        <v>17088</v>
      </c>
      <c r="C884" s="664" t="s">
        <v>17090</v>
      </c>
      <c r="D884" s="701">
        <v>2020</v>
      </c>
      <c r="E884" s="519" t="s">
        <v>57</v>
      </c>
      <c r="F884" s="519" t="s">
        <v>1509</v>
      </c>
      <c r="G884" s="530" t="s">
        <v>10992</v>
      </c>
      <c r="H884" s="519" t="s">
        <v>10993</v>
      </c>
      <c r="I884" s="519" t="s">
        <v>10994</v>
      </c>
      <c r="K884" s="519" t="s">
        <v>219</v>
      </c>
      <c r="L884" s="519" t="s">
        <v>220</v>
      </c>
      <c r="M884" s="519" t="s">
        <v>221</v>
      </c>
      <c r="N884" s="519" t="s">
        <v>879</v>
      </c>
      <c r="O884" s="573" t="s">
        <v>221</v>
      </c>
      <c r="P884" s="573" t="s">
        <v>879</v>
      </c>
      <c r="Q884" s="520">
        <v>4</v>
      </c>
      <c r="R884" s="520">
        <v>1.5</v>
      </c>
      <c r="S884" s="521">
        <v>6</v>
      </c>
      <c r="T884" s="522">
        <v>2</v>
      </c>
      <c r="U884" s="523"/>
      <c r="V884" s="523">
        <v>0</v>
      </c>
      <c r="W884" s="523"/>
      <c r="X884" s="523">
        <v>0</v>
      </c>
      <c r="Y884" s="524"/>
      <c r="Z884" s="524"/>
      <c r="AA884" s="524"/>
      <c r="AB884" s="519" t="s">
        <v>330</v>
      </c>
      <c r="AC884" s="519" t="s">
        <v>10912</v>
      </c>
      <c r="AD884" s="622" t="s">
        <v>10913</v>
      </c>
      <c r="AE884" s="519" t="s">
        <v>6094</v>
      </c>
      <c r="AF884" s="519" t="s">
        <v>10915</v>
      </c>
      <c r="AG884" s="519" t="s">
        <v>10916</v>
      </c>
      <c r="AH884" s="519" t="s">
        <v>10977</v>
      </c>
      <c r="AI884" s="519" t="s">
        <v>10995</v>
      </c>
      <c r="AJ884" s="526" t="s">
        <v>10918</v>
      </c>
      <c r="AK884" s="608" t="s">
        <v>10919</v>
      </c>
      <c r="AL884" s="520">
        <v>0.76</v>
      </c>
      <c r="AM884" s="648">
        <v>177</v>
      </c>
      <c r="AN884" s="520">
        <v>0.36854794520547945</v>
      </c>
      <c r="AO884" s="520">
        <v>0</v>
      </c>
      <c r="AP884" s="528">
        <v>0.36854794520547945</v>
      </c>
      <c r="AQ884" s="520">
        <v>0.36854794520547945</v>
      </c>
      <c r="AR884" s="520">
        <v>0</v>
      </c>
      <c r="AS884" s="520">
        <v>0.36854794520547945</v>
      </c>
      <c r="AT884" s="520">
        <v>11.056438356164383</v>
      </c>
      <c r="AU884" s="529" t="s">
        <v>231</v>
      </c>
      <c r="AV884" s="530" t="s">
        <v>431</v>
      </c>
      <c r="AW884" s="519" t="s">
        <v>325</v>
      </c>
      <c r="AX884" s="519" t="s">
        <v>1509</v>
      </c>
      <c r="AY884" s="531" t="s">
        <v>10996</v>
      </c>
      <c r="AZ884" s="519" t="s">
        <v>234</v>
      </c>
      <c r="BB884" s="533"/>
    </row>
    <row r="885" spans="1:54" s="166" customFormat="1" ht="15" customHeight="1" x14ac:dyDescent="0.25">
      <c r="A885" s="182">
        <v>1382</v>
      </c>
      <c r="B885" s="555"/>
      <c r="C885" s="581"/>
      <c r="D885" s="700" t="s">
        <v>17138</v>
      </c>
      <c r="E885" s="166" t="s">
        <v>57</v>
      </c>
      <c r="F885" s="166" t="s">
        <v>1509</v>
      </c>
      <c r="G885" s="194" t="s">
        <v>10997</v>
      </c>
      <c r="H885" s="166" t="s">
        <v>10998</v>
      </c>
      <c r="I885" s="166" t="s">
        <v>10999</v>
      </c>
      <c r="K885" s="166" t="s">
        <v>219</v>
      </c>
      <c r="L885" s="166" t="s">
        <v>316</v>
      </c>
      <c r="M885" s="166" t="s">
        <v>221</v>
      </c>
      <c r="N885" s="166" t="s">
        <v>879</v>
      </c>
      <c r="O885" s="166" t="s">
        <v>317</v>
      </c>
      <c r="P885" s="166">
        <v>0</v>
      </c>
      <c r="Q885" s="186">
        <v>2</v>
      </c>
      <c r="R885" s="186">
        <v>2</v>
      </c>
      <c r="S885" s="168">
        <v>4</v>
      </c>
      <c r="T885" s="59">
        <v>1</v>
      </c>
      <c r="U885" s="340"/>
      <c r="V885" s="340">
        <v>0</v>
      </c>
      <c r="W885" s="340"/>
      <c r="X885" s="340">
        <v>0</v>
      </c>
      <c r="Y885" s="183"/>
      <c r="Z885" s="183"/>
      <c r="AA885" s="183"/>
      <c r="AB885" s="166" t="s">
        <v>1509</v>
      </c>
      <c r="AC885" s="166" t="s">
        <v>11000</v>
      </c>
      <c r="AD885" s="166" t="s">
        <v>11001</v>
      </c>
      <c r="AE885" s="166" t="s">
        <v>6055</v>
      </c>
      <c r="AF885" s="228" t="s">
        <v>11002</v>
      </c>
      <c r="AG885" s="166" t="s">
        <v>230</v>
      </c>
      <c r="AH885" s="166" t="s">
        <v>9460</v>
      </c>
      <c r="AI885" s="166" t="s">
        <v>11003</v>
      </c>
      <c r="AJ885" s="165" t="s">
        <v>11004</v>
      </c>
      <c r="AK885" s="203" t="s">
        <v>1509</v>
      </c>
      <c r="AL885" s="186">
        <v>0.76</v>
      </c>
      <c r="AM885" s="184">
        <v>63</v>
      </c>
      <c r="AN885" s="186">
        <v>0.13117808219178084</v>
      </c>
      <c r="AO885" s="186">
        <v>0</v>
      </c>
      <c r="AP885" s="187">
        <v>0.13117808219178084</v>
      </c>
      <c r="AQ885" s="186">
        <v>0.13117808219178084</v>
      </c>
      <c r="AR885" s="186">
        <v>0</v>
      </c>
      <c r="AS885" s="186">
        <v>0.13117808219178084</v>
      </c>
      <c r="AT885" s="186">
        <v>3.9353424657534255</v>
      </c>
      <c r="AU885" s="193" t="s">
        <v>231</v>
      </c>
      <c r="AV885" s="194"/>
      <c r="AW885" s="166" t="s">
        <v>325</v>
      </c>
      <c r="AX885" s="166" t="s">
        <v>1509</v>
      </c>
      <c r="AY885" s="195" t="s">
        <v>11005</v>
      </c>
      <c r="AZ885" s="166" t="s">
        <v>234</v>
      </c>
      <c r="BB885" s="196"/>
    </row>
    <row r="886" spans="1:54" s="166" customFormat="1" ht="15" customHeight="1" x14ac:dyDescent="0.25">
      <c r="A886" s="182">
        <v>1383</v>
      </c>
      <c r="B886" s="555"/>
      <c r="C886" s="581"/>
      <c r="D886" s="700" t="s">
        <v>17138</v>
      </c>
      <c r="E886" s="166" t="s">
        <v>57</v>
      </c>
      <c r="F886" s="166" t="s">
        <v>1509</v>
      </c>
      <c r="G886" s="194" t="s">
        <v>11006</v>
      </c>
      <c r="H886" s="166" t="s">
        <v>11007</v>
      </c>
      <c r="I886" s="166" t="s">
        <v>11008</v>
      </c>
      <c r="K886" s="166" t="s">
        <v>219</v>
      </c>
      <c r="L886" s="166" t="s">
        <v>316</v>
      </c>
      <c r="M886" s="166" t="s">
        <v>221</v>
      </c>
      <c r="N886" s="166" t="s">
        <v>879</v>
      </c>
      <c r="O886" s="166" t="s">
        <v>317</v>
      </c>
      <c r="P886" s="166">
        <v>0</v>
      </c>
      <c r="Q886" s="186">
        <v>3</v>
      </c>
      <c r="R886" s="186">
        <v>1.5</v>
      </c>
      <c r="S886" s="168">
        <v>4.5</v>
      </c>
      <c r="T886" s="59">
        <v>3</v>
      </c>
      <c r="U886" s="340"/>
      <c r="V886" s="340">
        <v>0</v>
      </c>
      <c r="W886" s="340"/>
      <c r="X886" s="340">
        <v>0</v>
      </c>
      <c r="Y886" s="183"/>
      <c r="Z886" s="183"/>
      <c r="AA886" s="183"/>
      <c r="AB886" s="166" t="s">
        <v>1509</v>
      </c>
      <c r="AC886" s="166" t="s">
        <v>11009</v>
      </c>
      <c r="AD886" s="228" t="s">
        <v>11010</v>
      </c>
      <c r="AE886" s="166" t="s">
        <v>6055</v>
      </c>
      <c r="AF886" s="228" t="s">
        <v>11011</v>
      </c>
      <c r="AG886" s="198" t="s">
        <v>11012</v>
      </c>
      <c r="AH886" s="166" t="s">
        <v>9460</v>
      </c>
      <c r="AI886" s="166" t="s">
        <v>11013</v>
      </c>
      <c r="AJ886" s="165" t="s">
        <v>11014</v>
      </c>
      <c r="AK886" s="203" t="s">
        <v>1509</v>
      </c>
      <c r="AL886" s="186">
        <v>0.76</v>
      </c>
      <c r="AM886" s="184">
        <v>155</v>
      </c>
      <c r="AN886" s="186">
        <v>0.32273972602739726</v>
      </c>
      <c r="AO886" s="186">
        <v>0</v>
      </c>
      <c r="AP886" s="187">
        <v>0.32273972602739726</v>
      </c>
      <c r="AQ886" s="186">
        <v>0.32273972602739726</v>
      </c>
      <c r="AR886" s="186">
        <v>0</v>
      </c>
      <c r="AS886" s="186">
        <v>0.32273972602739726</v>
      </c>
      <c r="AT886" s="186">
        <v>9.6821917808219169</v>
      </c>
      <c r="AU886" s="193" t="s">
        <v>231</v>
      </c>
      <c r="AV886" s="194"/>
      <c r="AW886" s="166" t="s">
        <v>325</v>
      </c>
      <c r="AX886" s="166" t="s">
        <v>1509</v>
      </c>
      <c r="AY886" s="195" t="s">
        <v>11015</v>
      </c>
      <c r="AZ886" s="166" t="s">
        <v>234</v>
      </c>
      <c r="BB886" s="196"/>
    </row>
    <row r="887" spans="1:54" s="166" customFormat="1" ht="15" customHeight="1" x14ac:dyDescent="0.25">
      <c r="A887" s="182">
        <v>1384</v>
      </c>
      <c r="B887" s="555"/>
      <c r="C887" s="581"/>
      <c r="D887" s="700" t="s">
        <v>17140</v>
      </c>
      <c r="E887" s="166" t="s">
        <v>57</v>
      </c>
      <c r="F887" s="166" t="s">
        <v>1509</v>
      </c>
      <c r="G887" s="194" t="s">
        <v>11016</v>
      </c>
      <c r="H887" s="166" t="s">
        <v>11017</v>
      </c>
      <c r="I887" s="166" t="s">
        <v>11018</v>
      </c>
      <c r="K887" s="166" t="s">
        <v>219</v>
      </c>
      <c r="L887" s="166" t="s">
        <v>316</v>
      </c>
      <c r="M887" s="166" t="s">
        <v>317</v>
      </c>
      <c r="N887" s="166">
        <v>0</v>
      </c>
      <c r="O887" s="166" t="s">
        <v>317</v>
      </c>
      <c r="P887" s="166">
        <v>0</v>
      </c>
      <c r="Q887" s="186">
        <v>3</v>
      </c>
      <c r="R887" s="186">
        <v>1.5</v>
      </c>
      <c r="S887" s="168">
        <v>4.5</v>
      </c>
      <c r="T887" s="59">
        <v>1</v>
      </c>
      <c r="U887" s="340"/>
      <c r="V887" s="340">
        <v>0</v>
      </c>
      <c r="W887" s="340"/>
      <c r="X887" s="340">
        <v>0</v>
      </c>
      <c r="Y887" s="183"/>
      <c r="Z887" s="183"/>
      <c r="AA887" s="183"/>
      <c r="AB887" s="166" t="s">
        <v>1509</v>
      </c>
      <c r="AC887" s="166" t="s">
        <v>11019</v>
      </c>
      <c r="AD887" s="166" t="s">
        <v>11020</v>
      </c>
      <c r="AE887" s="166" t="s">
        <v>6055</v>
      </c>
      <c r="AF887" s="228" t="s">
        <v>11021</v>
      </c>
      <c r="AG887" s="166" t="s">
        <v>230</v>
      </c>
      <c r="AH887" s="166" t="s">
        <v>9460</v>
      </c>
      <c r="AI887" s="166" t="s">
        <v>11022</v>
      </c>
      <c r="AJ887" s="165" t="s">
        <v>11023</v>
      </c>
      <c r="AK887" s="203" t="s">
        <v>1509</v>
      </c>
      <c r="AL887" s="186">
        <v>0.76</v>
      </c>
      <c r="AM887" s="184">
        <v>12</v>
      </c>
      <c r="AN887" s="186">
        <v>2.4986301369863018E-2</v>
      </c>
      <c r="AO887" s="186">
        <v>0</v>
      </c>
      <c r="AP887" s="187">
        <v>2.4986301369863018E-2</v>
      </c>
      <c r="AQ887" s="186">
        <v>2.4986301369863018E-2</v>
      </c>
      <c r="AR887" s="186">
        <v>0</v>
      </c>
      <c r="AS887" s="186">
        <v>2.4986301369863018E-2</v>
      </c>
      <c r="AT887" s="186">
        <v>0.74958904109589053</v>
      </c>
      <c r="AU887" s="193" t="s">
        <v>231</v>
      </c>
      <c r="AV887" s="194"/>
      <c r="AW887" s="166" t="s">
        <v>325</v>
      </c>
      <c r="AX887" s="166" t="s">
        <v>1509</v>
      </c>
      <c r="AY887" s="195" t="s">
        <v>11024</v>
      </c>
      <c r="AZ887" s="166" t="s">
        <v>234</v>
      </c>
      <c r="BB887" s="196"/>
    </row>
    <row r="888" spans="1:54" s="166" customFormat="1" ht="15" customHeight="1" x14ac:dyDescent="0.25">
      <c r="A888" s="182">
        <v>1385</v>
      </c>
      <c r="B888" s="555"/>
      <c r="C888" s="581"/>
      <c r="D888" s="700" t="s">
        <v>17138</v>
      </c>
      <c r="E888" s="166" t="s">
        <v>57</v>
      </c>
      <c r="F888" s="166" t="s">
        <v>1509</v>
      </c>
      <c r="G888" s="194" t="s">
        <v>11025</v>
      </c>
      <c r="H888" s="166" t="s">
        <v>11026</v>
      </c>
      <c r="I888" s="166" t="s">
        <v>11027</v>
      </c>
      <c r="K888" s="166" t="s">
        <v>219</v>
      </c>
      <c r="L888" s="166" t="s">
        <v>220</v>
      </c>
      <c r="M888" s="166" t="s">
        <v>221</v>
      </c>
      <c r="N888" s="166" t="s">
        <v>879</v>
      </c>
      <c r="O888" s="166" t="s">
        <v>317</v>
      </c>
      <c r="P888" s="166">
        <v>0</v>
      </c>
      <c r="Q888" s="186">
        <v>3</v>
      </c>
      <c r="R888" s="186">
        <v>1.5</v>
      </c>
      <c r="S888" s="168">
        <v>4.5</v>
      </c>
      <c r="T888" s="59">
        <v>2</v>
      </c>
      <c r="U888" s="340"/>
      <c r="V888" s="340">
        <v>0</v>
      </c>
      <c r="W888" s="340"/>
      <c r="X888" s="340">
        <v>0</v>
      </c>
      <c r="Y888" s="183"/>
      <c r="Z888" s="183"/>
      <c r="AA888" s="183"/>
      <c r="AB888" s="166" t="s">
        <v>1509</v>
      </c>
      <c r="AC888" s="166" t="s">
        <v>11028</v>
      </c>
      <c r="AD888" s="228" t="s">
        <v>11029</v>
      </c>
      <c r="AE888" s="166" t="s">
        <v>6055</v>
      </c>
      <c r="AF888" s="228" t="s">
        <v>11030</v>
      </c>
      <c r="AG888" s="198" t="s">
        <v>11031</v>
      </c>
      <c r="AH888" s="166" t="s">
        <v>9460</v>
      </c>
      <c r="AI888" s="166" t="s">
        <v>11032</v>
      </c>
      <c r="AJ888" s="165" t="s">
        <v>11033</v>
      </c>
      <c r="AK888" s="203" t="s">
        <v>1509</v>
      </c>
      <c r="AL888" s="186">
        <v>0.76</v>
      </c>
      <c r="AM888" s="184">
        <v>204</v>
      </c>
      <c r="AN888" s="186">
        <v>0.42476712328767119</v>
      </c>
      <c r="AO888" s="186">
        <v>0</v>
      </c>
      <c r="AP888" s="187">
        <v>0.42476712328767119</v>
      </c>
      <c r="AQ888" s="186">
        <v>0.42476712328767119</v>
      </c>
      <c r="AR888" s="186">
        <v>0</v>
      </c>
      <c r="AS888" s="186">
        <v>0.42476712328767119</v>
      </c>
      <c r="AT888" s="186">
        <v>12.743013698630136</v>
      </c>
      <c r="AU888" s="193" t="s">
        <v>231</v>
      </c>
      <c r="AV888" s="194"/>
      <c r="AW888" s="166" t="s">
        <v>325</v>
      </c>
      <c r="AX888" s="166" t="s">
        <v>1509</v>
      </c>
      <c r="AY888" s="195" t="s">
        <v>11034</v>
      </c>
      <c r="AZ888" s="166" t="s">
        <v>234</v>
      </c>
      <c r="BB888" s="196"/>
    </row>
    <row r="889" spans="1:54" s="166" customFormat="1" ht="15" customHeight="1" x14ac:dyDescent="0.25">
      <c r="A889" s="182">
        <v>1386</v>
      </c>
      <c r="B889" s="555"/>
      <c r="C889" s="581"/>
      <c r="D889" s="700" t="s">
        <v>17139</v>
      </c>
      <c r="E889" s="166" t="s">
        <v>57</v>
      </c>
      <c r="F889" s="166" t="s">
        <v>1509</v>
      </c>
      <c r="G889" s="194" t="s">
        <v>11035</v>
      </c>
      <c r="H889" s="166" t="s">
        <v>11036</v>
      </c>
      <c r="I889" s="166" t="s">
        <v>11037</v>
      </c>
      <c r="K889" s="166" t="s">
        <v>219</v>
      </c>
      <c r="L889" s="166" t="s">
        <v>220</v>
      </c>
      <c r="M889" s="166" t="s">
        <v>317</v>
      </c>
      <c r="N889" s="166">
        <v>0</v>
      </c>
      <c r="O889" s="166" t="s">
        <v>317</v>
      </c>
      <c r="P889" s="166">
        <v>0</v>
      </c>
      <c r="Q889" s="186">
        <v>2</v>
      </c>
      <c r="R889" s="186">
        <v>2</v>
      </c>
      <c r="S889" s="168">
        <v>4</v>
      </c>
      <c r="T889" s="59">
        <v>0</v>
      </c>
      <c r="U889" s="340"/>
      <c r="V889" s="340">
        <v>0</v>
      </c>
      <c r="W889" s="340"/>
      <c r="X889" s="340">
        <v>1</v>
      </c>
      <c r="Y889" s="183"/>
      <c r="Z889" s="183"/>
      <c r="AA889" s="183"/>
      <c r="AB889" s="166" t="s">
        <v>1509</v>
      </c>
      <c r="AC889" s="166" t="s">
        <v>11038</v>
      </c>
      <c r="AD889" s="166" t="s">
        <v>11039</v>
      </c>
      <c r="AE889" s="166" t="s">
        <v>8060</v>
      </c>
      <c r="AF889" s="228" t="s">
        <v>11040</v>
      </c>
      <c r="AG889" s="198" t="s">
        <v>11041</v>
      </c>
      <c r="AH889" s="166" t="s">
        <v>11042</v>
      </c>
      <c r="AI889" s="166" t="s">
        <v>11043</v>
      </c>
      <c r="AJ889" s="165" t="s">
        <v>11044</v>
      </c>
      <c r="AK889" s="203" t="s">
        <v>1509</v>
      </c>
      <c r="AL889" s="186">
        <v>0.76</v>
      </c>
      <c r="AM889" s="184">
        <v>183</v>
      </c>
      <c r="AN889" s="186">
        <v>0.38104109589041102</v>
      </c>
      <c r="AO889" s="186">
        <v>0</v>
      </c>
      <c r="AP889" s="187">
        <v>0.38104109589041102</v>
      </c>
      <c r="AQ889" s="186">
        <v>0.38104109589041102</v>
      </c>
      <c r="AR889" s="186">
        <v>0</v>
      </c>
      <c r="AS889" s="186">
        <v>0.38104109589041102</v>
      </c>
      <c r="AT889" s="186">
        <v>11.431232876712331</v>
      </c>
      <c r="AU889" s="193" t="s">
        <v>231</v>
      </c>
      <c r="AV889" s="194"/>
      <c r="AW889" s="166" t="s">
        <v>325</v>
      </c>
      <c r="AX889" s="166" t="s">
        <v>1509</v>
      </c>
      <c r="AY889" s="195" t="s">
        <v>11045</v>
      </c>
      <c r="AZ889" s="166" t="s">
        <v>234</v>
      </c>
      <c r="BB889" s="196"/>
    </row>
    <row r="890" spans="1:54" s="519" customFormat="1" ht="25.5" customHeight="1" x14ac:dyDescent="0.25">
      <c r="A890" s="518">
        <v>1387</v>
      </c>
      <c r="B890" s="557" t="s">
        <v>17088</v>
      </c>
      <c r="C890" s="664" t="s">
        <v>17090</v>
      </c>
      <c r="D890" s="701">
        <v>2020</v>
      </c>
      <c r="E890" s="519" t="s">
        <v>50</v>
      </c>
      <c r="F890" s="519" t="s">
        <v>1509</v>
      </c>
      <c r="G890" s="530" t="s">
        <v>11046</v>
      </c>
      <c r="H890" s="519" t="s">
        <v>11047</v>
      </c>
      <c r="I890" s="519" t="s">
        <v>11048</v>
      </c>
      <c r="K890" s="519" t="s">
        <v>219</v>
      </c>
      <c r="L890" s="519" t="s">
        <v>220</v>
      </c>
      <c r="M890" s="519" t="s">
        <v>221</v>
      </c>
      <c r="N890" s="519" t="s">
        <v>879</v>
      </c>
      <c r="O890" s="573" t="s">
        <v>221</v>
      </c>
      <c r="P890" s="573" t="s">
        <v>879</v>
      </c>
      <c r="Q890" s="520">
        <v>3</v>
      </c>
      <c r="R890" s="520">
        <v>1.5</v>
      </c>
      <c r="S890" s="521">
        <v>4.5</v>
      </c>
      <c r="T890" s="522">
        <v>3</v>
      </c>
      <c r="U890" s="523"/>
      <c r="V890" s="523">
        <v>0</v>
      </c>
      <c r="W890" s="523"/>
      <c r="X890" s="523">
        <v>0</v>
      </c>
      <c r="Y890" s="524"/>
      <c r="Z890" s="524"/>
      <c r="AA890" s="524"/>
      <c r="AB890" s="519" t="s">
        <v>1509</v>
      </c>
      <c r="AC890" s="519" t="s">
        <v>11049</v>
      </c>
      <c r="AD890" s="519" t="s">
        <v>11050</v>
      </c>
      <c r="AE890" s="519" t="s">
        <v>8060</v>
      </c>
      <c r="AF890" s="622" t="s">
        <v>11051</v>
      </c>
      <c r="AG890" s="519" t="s">
        <v>11052</v>
      </c>
      <c r="AH890" s="519" t="s">
        <v>11053</v>
      </c>
      <c r="AI890" s="519" t="s">
        <v>3531</v>
      </c>
      <c r="AJ890" s="526" t="s">
        <v>11054</v>
      </c>
      <c r="AK890" s="608" t="s">
        <v>1509</v>
      </c>
      <c r="AL890" s="520">
        <v>0.76</v>
      </c>
      <c r="AM890" s="648">
        <v>104</v>
      </c>
      <c r="AN890" s="520">
        <v>0.14133333333333334</v>
      </c>
      <c r="AO890" s="520">
        <v>0</v>
      </c>
      <c r="AP890" s="528">
        <v>0.14133333333333334</v>
      </c>
      <c r="AQ890" s="520">
        <v>0.14133333333333334</v>
      </c>
      <c r="AR890" s="520">
        <v>0</v>
      </c>
      <c r="AS890" s="520">
        <v>0.14133333333333334</v>
      </c>
      <c r="AT890" s="520">
        <v>4.24</v>
      </c>
      <c r="AU890" s="529" t="s">
        <v>231</v>
      </c>
      <c r="AV890" s="530" t="s">
        <v>431</v>
      </c>
      <c r="AW890" s="519" t="s">
        <v>325</v>
      </c>
      <c r="AX890" s="519" t="s">
        <v>1509</v>
      </c>
      <c r="AY890" s="531" t="s">
        <v>11055</v>
      </c>
      <c r="AZ890" s="519" t="s">
        <v>234</v>
      </c>
      <c r="BB890" s="533"/>
    </row>
    <row r="891" spans="1:54" s="519" customFormat="1" ht="26.25" customHeight="1" x14ac:dyDescent="0.25">
      <c r="A891" s="518">
        <v>1388</v>
      </c>
      <c r="B891" s="557" t="s">
        <v>17088</v>
      </c>
      <c r="C891" s="664" t="s">
        <v>17090</v>
      </c>
      <c r="D891" s="701">
        <v>2020</v>
      </c>
      <c r="E891" s="519" t="s">
        <v>57</v>
      </c>
      <c r="F891" s="519" t="s">
        <v>1509</v>
      </c>
      <c r="G891" s="530" t="s">
        <v>11056</v>
      </c>
      <c r="H891" s="519" t="s">
        <v>11057</v>
      </c>
      <c r="I891" s="519" t="s">
        <v>11058</v>
      </c>
      <c r="K891" s="519" t="s">
        <v>219</v>
      </c>
      <c r="L891" s="519" t="s">
        <v>220</v>
      </c>
      <c r="M891" s="519" t="s">
        <v>221</v>
      </c>
      <c r="N891" s="519" t="s">
        <v>879</v>
      </c>
      <c r="O891" s="573" t="s">
        <v>221</v>
      </c>
      <c r="P891" s="573" t="s">
        <v>879</v>
      </c>
      <c r="Q891" s="520">
        <v>5</v>
      </c>
      <c r="R891" s="520">
        <v>2</v>
      </c>
      <c r="S891" s="521">
        <v>10</v>
      </c>
      <c r="T891" s="522">
        <v>3</v>
      </c>
      <c r="U891" s="523"/>
      <c r="V891" s="523">
        <v>0</v>
      </c>
      <c r="W891" s="523"/>
      <c r="X891" s="523">
        <v>0</v>
      </c>
      <c r="Y891" s="524"/>
      <c r="Z891" s="524"/>
      <c r="AA891" s="524"/>
      <c r="AB891" s="519" t="s">
        <v>1509</v>
      </c>
      <c r="AC891" s="519" t="s">
        <v>11059</v>
      </c>
      <c r="AD891" s="622" t="s">
        <v>11060</v>
      </c>
      <c r="AE891" s="519" t="s">
        <v>8060</v>
      </c>
      <c r="AF891" s="622" t="s">
        <v>11061</v>
      </c>
      <c r="AG891" s="519" t="s">
        <v>230</v>
      </c>
      <c r="AH891" s="519" t="s">
        <v>11062</v>
      </c>
      <c r="AI891" s="519" t="s">
        <v>10808</v>
      </c>
      <c r="AJ891" s="526" t="s">
        <v>11063</v>
      </c>
      <c r="AK891" s="608" t="s">
        <v>1509</v>
      </c>
      <c r="AL891" s="520">
        <v>0.76</v>
      </c>
      <c r="AM891" s="648">
        <v>99</v>
      </c>
      <c r="AN891" s="520">
        <v>0.17073972602739726</v>
      </c>
      <c r="AO891" s="520">
        <v>0</v>
      </c>
      <c r="AP891" s="528">
        <v>0.17073972602739726</v>
      </c>
      <c r="AQ891" s="520">
        <v>0.17073972602739726</v>
      </c>
      <c r="AR891" s="520">
        <v>0</v>
      </c>
      <c r="AS891" s="520">
        <v>0.17073972602739726</v>
      </c>
      <c r="AT891" s="520">
        <v>5.1221917808219182</v>
      </c>
      <c r="AU891" s="529" t="s">
        <v>231</v>
      </c>
      <c r="AV891" s="530" t="s">
        <v>431</v>
      </c>
      <c r="AW891" s="519" t="s">
        <v>325</v>
      </c>
      <c r="AX891" s="519" t="s">
        <v>1509</v>
      </c>
      <c r="AY891" s="531" t="s">
        <v>11064</v>
      </c>
      <c r="AZ891" s="519" t="s">
        <v>234</v>
      </c>
      <c r="BB891" s="533"/>
    </row>
    <row r="892" spans="1:54" s="166" customFormat="1" ht="15" customHeight="1" x14ac:dyDescent="0.25">
      <c r="A892" s="182">
        <v>1389</v>
      </c>
      <c r="B892" s="555"/>
      <c r="C892" s="581"/>
      <c r="D892" s="700" t="s">
        <v>17141</v>
      </c>
      <c r="E892" s="166" t="s">
        <v>57</v>
      </c>
      <c r="F892" s="166" t="s">
        <v>1509</v>
      </c>
      <c r="G892" s="194" t="s">
        <v>11065</v>
      </c>
      <c r="H892" s="166" t="s">
        <v>11066</v>
      </c>
      <c r="I892" s="166" t="s">
        <v>11067</v>
      </c>
      <c r="K892" s="166" t="s">
        <v>219</v>
      </c>
      <c r="L892" s="166" t="s">
        <v>316</v>
      </c>
      <c r="M892" s="166" t="s">
        <v>317</v>
      </c>
      <c r="N892" s="166">
        <v>0</v>
      </c>
      <c r="O892" s="166" t="s">
        <v>317</v>
      </c>
      <c r="P892" s="166">
        <v>0</v>
      </c>
      <c r="Q892" s="186">
        <v>3</v>
      </c>
      <c r="R892" s="186">
        <v>2</v>
      </c>
      <c r="S892" s="168">
        <v>6</v>
      </c>
      <c r="T892" s="59">
        <v>1</v>
      </c>
      <c r="U892" s="340"/>
      <c r="V892" s="340">
        <v>0</v>
      </c>
      <c r="W892" s="340"/>
      <c r="X892" s="340">
        <v>1</v>
      </c>
      <c r="Y892" s="183"/>
      <c r="Z892" s="183"/>
      <c r="AA892" s="183"/>
      <c r="AB892" s="166" t="s">
        <v>1509</v>
      </c>
      <c r="AC892" s="166" t="s">
        <v>11068</v>
      </c>
      <c r="AD892" s="166">
        <v>1025003748220</v>
      </c>
      <c r="AE892" s="166" t="s">
        <v>11069</v>
      </c>
      <c r="AF892" s="228" t="s">
        <v>11070</v>
      </c>
      <c r="AG892" s="166" t="s">
        <v>11071</v>
      </c>
      <c r="AH892" s="166" t="s">
        <v>11072</v>
      </c>
      <c r="AI892" s="166" t="s">
        <v>11073</v>
      </c>
      <c r="AJ892" s="165" t="s">
        <v>11074</v>
      </c>
      <c r="AK892" s="203" t="s">
        <v>1509</v>
      </c>
      <c r="AL892" s="186">
        <v>0.76</v>
      </c>
      <c r="AM892" s="184">
        <v>230</v>
      </c>
      <c r="AN892" s="186">
        <v>0.47890410958904112</v>
      </c>
      <c r="AO892" s="186">
        <v>0</v>
      </c>
      <c r="AP892" s="187">
        <v>0.47890410958904112</v>
      </c>
      <c r="AQ892" s="186">
        <v>0.47890410958904112</v>
      </c>
      <c r="AR892" s="186">
        <v>0</v>
      </c>
      <c r="AS892" s="186">
        <v>0.47890410958904112</v>
      </c>
      <c r="AT892" s="186">
        <v>14.367123287671234</v>
      </c>
      <c r="AU892" s="193" t="s">
        <v>231</v>
      </c>
      <c r="AV892" s="194"/>
      <c r="AW892" s="166" t="s">
        <v>325</v>
      </c>
      <c r="AX892" s="166" t="s">
        <v>1509</v>
      </c>
      <c r="AY892" s="195" t="s">
        <v>11075</v>
      </c>
      <c r="AZ892" s="166" t="s">
        <v>234</v>
      </c>
      <c r="BB892" s="196"/>
    </row>
    <row r="893" spans="1:54" s="519" customFormat="1" ht="26.25" customHeight="1" x14ac:dyDescent="0.25">
      <c r="A893" s="518">
        <v>1390</v>
      </c>
      <c r="B893" s="557" t="s">
        <v>17088</v>
      </c>
      <c r="C893" s="664" t="s">
        <v>17090</v>
      </c>
      <c r="D893" s="701">
        <v>2020</v>
      </c>
      <c r="E893" s="519" t="s">
        <v>57</v>
      </c>
      <c r="F893" s="519" t="s">
        <v>1509</v>
      </c>
      <c r="G893" s="530" t="s">
        <v>11076</v>
      </c>
      <c r="H893" s="519" t="s">
        <v>11077</v>
      </c>
      <c r="I893" s="519" t="s">
        <v>11078</v>
      </c>
      <c r="K893" s="519" t="s">
        <v>219</v>
      </c>
      <c r="L893" s="519" t="s">
        <v>220</v>
      </c>
      <c r="M893" s="519" t="s">
        <v>221</v>
      </c>
      <c r="N893" s="519" t="s">
        <v>879</v>
      </c>
      <c r="O893" s="573" t="s">
        <v>221</v>
      </c>
      <c r="P893" s="573" t="s">
        <v>222</v>
      </c>
      <c r="Q893" s="520">
        <v>2</v>
      </c>
      <c r="R893" s="520">
        <v>2</v>
      </c>
      <c r="S893" s="521">
        <v>4</v>
      </c>
      <c r="T893" s="522">
        <v>7</v>
      </c>
      <c r="U893" s="523"/>
      <c r="V893" s="523">
        <v>1</v>
      </c>
      <c r="W893" s="523"/>
      <c r="X893" s="523">
        <v>0</v>
      </c>
      <c r="Y893" s="524"/>
      <c r="Z893" s="524"/>
      <c r="AA893" s="524"/>
      <c r="AB893" s="519" t="s">
        <v>1509</v>
      </c>
      <c r="AC893" s="519" t="s">
        <v>11079</v>
      </c>
      <c r="AD893" s="622" t="s">
        <v>11080</v>
      </c>
      <c r="AE893" s="519" t="s">
        <v>11081</v>
      </c>
      <c r="AF893" s="622" t="s">
        <v>11082</v>
      </c>
      <c r="AG893" s="519" t="s">
        <v>11083</v>
      </c>
      <c r="AH893" s="519" t="s">
        <v>11084</v>
      </c>
      <c r="AI893" s="519" t="s">
        <v>11085</v>
      </c>
      <c r="AJ893" s="526" t="s">
        <v>11086</v>
      </c>
      <c r="AK893" s="608" t="s">
        <v>1509</v>
      </c>
      <c r="AL893" s="520">
        <v>0.76</v>
      </c>
      <c r="AM893" s="648">
        <v>975</v>
      </c>
      <c r="AN893" s="520">
        <v>2.0301369863013701</v>
      </c>
      <c r="AO893" s="520">
        <v>0</v>
      </c>
      <c r="AP893" s="528">
        <v>2.0301369863013701</v>
      </c>
      <c r="AQ893" s="520">
        <v>2.0301369863013701</v>
      </c>
      <c r="AR893" s="520">
        <v>0</v>
      </c>
      <c r="AS893" s="520">
        <v>2.0301369863013701</v>
      </c>
      <c r="AT893" s="520">
        <v>60.904109589041099</v>
      </c>
      <c r="AU893" s="529" t="s">
        <v>231</v>
      </c>
      <c r="AV893" s="530" t="s">
        <v>431</v>
      </c>
      <c r="AW893" s="519" t="s">
        <v>325</v>
      </c>
      <c r="AX893" s="519" t="s">
        <v>1509</v>
      </c>
      <c r="AY893" s="531" t="s">
        <v>11087</v>
      </c>
      <c r="AZ893" s="519" t="s">
        <v>234</v>
      </c>
      <c r="BB893" s="533"/>
    </row>
    <row r="894" spans="1:54" s="166" customFormat="1" ht="15" customHeight="1" x14ac:dyDescent="0.25">
      <c r="A894" s="182">
        <v>1391</v>
      </c>
      <c r="B894" s="555"/>
      <c r="C894" s="581"/>
      <c r="D894" s="700" t="s">
        <v>17139</v>
      </c>
      <c r="E894" s="166" t="s">
        <v>57</v>
      </c>
      <c r="F894" s="166" t="s">
        <v>1509</v>
      </c>
      <c r="G894" s="194" t="s">
        <v>17144</v>
      </c>
      <c r="H894" s="166" t="s">
        <v>11088</v>
      </c>
      <c r="I894" s="166" t="s">
        <v>11089</v>
      </c>
      <c r="K894" s="166" t="s">
        <v>219</v>
      </c>
      <c r="L894" s="166" t="s">
        <v>220</v>
      </c>
      <c r="M894" s="166" t="s">
        <v>317</v>
      </c>
      <c r="N894" s="166">
        <v>0</v>
      </c>
      <c r="O894" s="166" t="s">
        <v>317</v>
      </c>
      <c r="P894" s="166">
        <v>0</v>
      </c>
      <c r="Q894" s="186">
        <v>3</v>
      </c>
      <c r="R894" s="186">
        <v>1.5</v>
      </c>
      <c r="S894" s="168">
        <v>4.5</v>
      </c>
      <c r="T894" s="59">
        <v>0</v>
      </c>
      <c r="U894" s="340"/>
      <c r="V894" s="340">
        <v>0</v>
      </c>
      <c r="W894" s="340"/>
      <c r="X894" s="340">
        <v>1</v>
      </c>
      <c r="Y894" s="183"/>
      <c r="Z894" s="183"/>
      <c r="AA894" s="183"/>
      <c r="AB894" s="166" t="s">
        <v>1509</v>
      </c>
      <c r="AC894" s="166" t="s">
        <v>11090</v>
      </c>
      <c r="AD894" s="228" t="s">
        <v>11091</v>
      </c>
      <c r="AE894" s="166" t="s">
        <v>11092</v>
      </c>
      <c r="AF894" s="228" t="s">
        <v>11093</v>
      </c>
      <c r="AG894" s="166" t="s">
        <v>11094</v>
      </c>
      <c r="AH894" s="166" t="s">
        <v>5655</v>
      </c>
      <c r="AI894" s="166" t="s">
        <v>8515</v>
      </c>
      <c r="AJ894" s="165" t="s">
        <v>11095</v>
      </c>
      <c r="AK894" s="203" t="s">
        <v>1509</v>
      </c>
      <c r="AL894" s="186">
        <v>0.76</v>
      </c>
      <c r="AM894" s="184">
        <v>103</v>
      </c>
      <c r="AN894" s="186">
        <v>0.21446575342465754</v>
      </c>
      <c r="AO894" s="186">
        <v>0</v>
      </c>
      <c r="AP894" s="187">
        <v>0.21446575342465754</v>
      </c>
      <c r="AQ894" s="186">
        <v>0.21446575342465754</v>
      </c>
      <c r="AR894" s="186">
        <v>0</v>
      </c>
      <c r="AS894" s="186">
        <v>0.21446575342465754</v>
      </c>
      <c r="AT894" s="186">
        <v>6.4339726027397264</v>
      </c>
      <c r="AU894" s="193" t="s">
        <v>231</v>
      </c>
      <c r="AV894" s="194"/>
      <c r="AW894" s="166" t="s">
        <v>325</v>
      </c>
      <c r="AX894" s="166" t="s">
        <v>1509</v>
      </c>
      <c r="AY894" s="195" t="s">
        <v>11096</v>
      </c>
      <c r="AZ894" s="166" t="s">
        <v>234</v>
      </c>
      <c r="BB894" s="196"/>
    </row>
    <row r="895" spans="1:54" s="166" customFormat="1" ht="15" customHeight="1" x14ac:dyDescent="0.25">
      <c r="A895" s="182">
        <v>1392</v>
      </c>
      <c r="B895" s="555"/>
      <c r="C895" s="581"/>
      <c r="D895" s="700" t="s">
        <v>17140</v>
      </c>
      <c r="E895" s="166" t="s">
        <v>57</v>
      </c>
      <c r="F895" s="166" t="s">
        <v>1509</v>
      </c>
      <c r="G895" s="194" t="s">
        <v>17143</v>
      </c>
      <c r="H895" s="166" t="s">
        <v>11097</v>
      </c>
      <c r="I895" s="166" t="s">
        <v>11098</v>
      </c>
      <c r="K895" s="166" t="s">
        <v>219</v>
      </c>
      <c r="L895" s="166" t="s">
        <v>220</v>
      </c>
      <c r="M895" s="166" t="s">
        <v>317</v>
      </c>
      <c r="N895" s="166">
        <v>0</v>
      </c>
      <c r="O895" s="166" t="s">
        <v>317</v>
      </c>
      <c r="P895" s="166">
        <v>0</v>
      </c>
      <c r="Q895" s="186">
        <v>3</v>
      </c>
      <c r="R895" s="186">
        <v>1.5</v>
      </c>
      <c r="S895" s="168">
        <v>4.5</v>
      </c>
      <c r="T895" s="59">
        <v>2</v>
      </c>
      <c r="U895" s="340"/>
      <c r="V895" s="340">
        <v>0</v>
      </c>
      <c r="W895" s="340"/>
      <c r="X895" s="340">
        <v>0</v>
      </c>
      <c r="Y895" s="183"/>
      <c r="Z895" s="183"/>
      <c r="AA895" s="183"/>
      <c r="AB895" s="166" t="s">
        <v>1509</v>
      </c>
      <c r="AC895" s="166" t="s">
        <v>11099</v>
      </c>
      <c r="AD895" s="228" t="s">
        <v>11100</v>
      </c>
      <c r="AE895" s="166" t="s">
        <v>6060</v>
      </c>
      <c r="AF895" s="228" t="s">
        <v>11101</v>
      </c>
      <c r="AG895" s="166" t="s">
        <v>230</v>
      </c>
      <c r="AH895" s="166" t="s">
        <v>11102</v>
      </c>
      <c r="AI895" s="166" t="s">
        <v>8692</v>
      </c>
      <c r="AJ895" s="165" t="s">
        <v>11103</v>
      </c>
      <c r="AK895" s="203" t="s">
        <v>1509</v>
      </c>
      <c r="AL895" s="186">
        <v>0.76</v>
      </c>
      <c r="AM895" s="184">
        <v>55</v>
      </c>
      <c r="AN895" s="186">
        <v>0.1873972602739726</v>
      </c>
      <c r="AO895" s="186">
        <v>0</v>
      </c>
      <c r="AP895" s="187">
        <v>0.1873972602739726</v>
      </c>
      <c r="AQ895" s="186">
        <v>0.1873972602739726</v>
      </c>
      <c r="AR895" s="186">
        <v>0</v>
      </c>
      <c r="AS895" s="186">
        <v>0.1873972602739726</v>
      </c>
      <c r="AT895" s="186">
        <v>5.6219178082191785</v>
      </c>
      <c r="AU895" s="193" t="s">
        <v>231</v>
      </c>
      <c r="AV895" s="194"/>
      <c r="AW895" s="166" t="s">
        <v>325</v>
      </c>
      <c r="AX895" s="166" t="s">
        <v>1509</v>
      </c>
      <c r="AY895" s="195" t="s">
        <v>11104</v>
      </c>
      <c r="AZ895" s="166" t="s">
        <v>234</v>
      </c>
      <c r="BB895" s="196"/>
    </row>
    <row r="896" spans="1:54" s="166" customFormat="1" ht="15" customHeight="1" x14ac:dyDescent="0.25">
      <c r="A896" s="182">
        <v>1393</v>
      </c>
      <c r="B896" s="555"/>
      <c r="C896" s="581"/>
      <c r="D896" s="700" t="s">
        <v>17141</v>
      </c>
      <c r="E896" s="166" t="s">
        <v>57</v>
      </c>
      <c r="F896" s="166" t="s">
        <v>1509</v>
      </c>
      <c r="G896" s="194" t="s">
        <v>10397</v>
      </c>
      <c r="H896" s="166" t="s">
        <v>11105</v>
      </c>
      <c r="I896" s="166" t="s">
        <v>11106</v>
      </c>
      <c r="K896" s="166" t="s">
        <v>732</v>
      </c>
      <c r="L896" s="166" t="s">
        <v>10377</v>
      </c>
      <c r="M896" s="166" t="s">
        <v>221</v>
      </c>
      <c r="N896" s="166" t="s">
        <v>222</v>
      </c>
      <c r="O896" s="166" t="s">
        <v>317</v>
      </c>
      <c r="P896" s="166">
        <v>0</v>
      </c>
      <c r="Q896" s="186">
        <v>3</v>
      </c>
      <c r="R896" s="186">
        <v>1.5</v>
      </c>
      <c r="S896" s="168">
        <v>4.5</v>
      </c>
      <c r="T896" s="59">
        <v>0</v>
      </c>
      <c r="U896" s="340"/>
      <c r="V896" s="340">
        <v>1</v>
      </c>
      <c r="W896" s="340"/>
      <c r="X896" s="340">
        <v>1</v>
      </c>
      <c r="Y896" s="183"/>
      <c r="Z896" s="183"/>
      <c r="AA896" s="183"/>
      <c r="AB896" s="166" t="s">
        <v>1509</v>
      </c>
      <c r="AC896" s="166" t="s">
        <v>11107</v>
      </c>
      <c r="AD896" s="228" t="s">
        <v>11108</v>
      </c>
      <c r="AE896" s="166" t="s">
        <v>11109</v>
      </c>
      <c r="AF896" s="228" t="s">
        <v>11110</v>
      </c>
      <c r="AG896" s="166" t="s">
        <v>11111</v>
      </c>
      <c r="AH896" s="166" t="s">
        <v>7758</v>
      </c>
      <c r="AI896" s="166" t="s">
        <v>8200</v>
      </c>
      <c r="AJ896" s="165" t="s">
        <v>11112</v>
      </c>
      <c r="AK896" s="203" t="s">
        <v>1509</v>
      </c>
      <c r="AL896" s="186">
        <v>0.76</v>
      </c>
      <c r="AM896" s="184">
        <v>103</v>
      </c>
      <c r="AN896" s="186">
        <v>0.30608219178082191</v>
      </c>
      <c r="AO896" s="186">
        <v>0</v>
      </c>
      <c r="AP896" s="187">
        <v>0.30608219178082191</v>
      </c>
      <c r="AQ896" s="186">
        <v>0.30608219178082191</v>
      </c>
      <c r="AR896" s="186">
        <v>0</v>
      </c>
      <c r="AS896" s="186">
        <v>0.30608219178082191</v>
      </c>
      <c r="AT896" s="186">
        <v>9.1824657534246565</v>
      </c>
      <c r="AU896" s="193" t="s">
        <v>231</v>
      </c>
      <c r="AV896" s="194"/>
      <c r="AW896" s="166" t="s">
        <v>325</v>
      </c>
      <c r="AX896" s="166" t="s">
        <v>1509</v>
      </c>
      <c r="AY896" s="195" t="s">
        <v>10400</v>
      </c>
      <c r="AZ896" s="166" t="s">
        <v>234</v>
      </c>
      <c r="BB896" s="196"/>
    </row>
    <row r="897" spans="1:54" s="166" customFormat="1" ht="15" customHeight="1" x14ac:dyDescent="0.25">
      <c r="A897" s="182">
        <v>1394</v>
      </c>
      <c r="B897" s="555"/>
      <c r="C897" s="581"/>
      <c r="D897" s="700" t="s">
        <v>17138</v>
      </c>
      <c r="E897" s="166" t="s">
        <v>57</v>
      </c>
      <c r="F897" s="166" t="s">
        <v>1509</v>
      </c>
      <c r="G897" s="194" t="s">
        <v>11113</v>
      </c>
      <c r="H897" s="166" t="s">
        <v>11114</v>
      </c>
      <c r="I897" s="166" t="s">
        <v>11115</v>
      </c>
      <c r="K897" s="166" t="s">
        <v>219</v>
      </c>
      <c r="L897" s="166" t="s">
        <v>316</v>
      </c>
      <c r="M897" s="166" t="s">
        <v>221</v>
      </c>
      <c r="N897" s="166" t="s">
        <v>7140</v>
      </c>
      <c r="O897" s="166" t="s">
        <v>317</v>
      </c>
      <c r="P897" s="166">
        <v>0</v>
      </c>
      <c r="Q897" s="186">
        <v>2</v>
      </c>
      <c r="R897" s="186">
        <v>2</v>
      </c>
      <c r="S897" s="168">
        <v>4</v>
      </c>
      <c r="T897" s="59">
        <v>2</v>
      </c>
      <c r="U897" s="340"/>
      <c r="V897" s="340">
        <v>0</v>
      </c>
      <c r="W897" s="340"/>
      <c r="X897" s="340">
        <v>0</v>
      </c>
      <c r="Y897" s="183"/>
      <c r="Z897" s="183"/>
      <c r="AA897" s="183"/>
      <c r="AB897" s="166" t="s">
        <v>1509</v>
      </c>
      <c r="AC897" s="166" t="s">
        <v>11116</v>
      </c>
      <c r="AD897" s="228" t="s">
        <v>11117</v>
      </c>
      <c r="AE897" s="166" t="s">
        <v>11109</v>
      </c>
      <c r="AF897" s="228" t="s">
        <v>11118</v>
      </c>
      <c r="AG897" s="166" t="s">
        <v>11119</v>
      </c>
      <c r="AH897" s="166" t="s">
        <v>7758</v>
      </c>
      <c r="AI897" s="166" t="s">
        <v>11120</v>
      </c>
      <c r="AJ897" s="165" t="s">
        <v>11121</v>
      </c>
      <c r="AK897" s="203" t="s">
        <v>1509</v>
      </c>
      <c r="AL897" s="186">
        <v>0.76</v>
      </c>
      <c r="AM897" s="184">
        <v>47</v>
      </c>
      <c r="AN897" s="186">
        <v>9.7863013698630139E-2</v>
      </c>
      <c r="AO897" s="186">
        <v>0</v>
      </c>
      <c r="AP897" s="187">
        <v>9.7863013698630139E-2</v>
      </c>
      <c r="AQ897" s="186">
        <v>9.7863013698630139E-2</v>
      </c>
      <c r="AR897" s="186">
        <v>0</v>
      </c>
      <c r="AS897" s="186">
        <v>9.7863013698630139E-2</v>
      </c>
      <c r="AT897" s="186">
        <v>2.9358904109589044</v>
      </c>
      <c r="AU897" s="193" t="s">
        <v>231</v>
      </c>
      <c r="AV897" s="194"/>
      <c r="AW897" s="166" t="s">
        <v>325</v>
      </c>
      <c r="AX897" s="166" t="s">
        <v>1509</v>
      </c>
      <c r="AY897" s="195" t="s">
        <v>11122</v>
      </c>
      <c r="AZ897" s="166" t="s">
        <v>234</v>
      </c>
      <c r="BB897" s="196"/>
    </row>
    <row r="898" spans="1:54" s="519" customFormat="1" ht="25.5" customHeight="1" x14ac:dyDescent="0.25">
      <c r="A898" s="518">
        <v>1395</v>
      </c>
      <c r="B898" s="557" t="s">
        <v>17088</v>
      </c>
      <c r="C898" s="664" t="s">
        <v>17090</v>
      </c>
      <c r="D898" s="701">
        <v>2020</v>
      </c>
      <c r="E898" s="519" t="s">
        <v>57</v>
      </c>
      <c r="F898" s="519" t="s">
        <v>1509</v>
      </c>
      <c r="G898" s="530" t="s">
        <v>11123</v>
      </c>
      <c r="H898" s="519" t="s">
        <v>11124</v>
      </c>
      <c r="I898" s="519" t="s">
        <v>11125</v>
      </c>
      <c r="K898" s="519" t="s">
        <v>219</v>
      </c>
      <c r="L898" s="519" t="s">
        <v>316</v>
      </c>
      <c r="M898" s="519" t="s">
        <v>221</v>
      </c>
      <c r="N898" s="519" t="s">
        <v>223</v>
      </c>
      <c r="O898" s="573" t="s">
        <v>221</v>
      </c>
      <c r="P898" s="573" t="s">
        <v>879</v>
      </c>
      <c r="Q898" s="520">
        <v>2</v>
      </c>
      <c r="R898" s="520">
        <v>2</v>
      </c>
      <c r="S898" s="521">
        <v>4</v>
      </c>
      <c r="T898" s="522">
        <v>4</v>
      </c>
      <c r="U898" s="523"/>
      <c r="V898" s="523">
        <v>0</v>
      </c>
      <c r="W898" s="523"/>
      <c r="X898" s="523">
        <v>0</v>
      </c>
      <c r="Y898" s="524"/>
      <c r="Z898" s="524"/>
      <c r="AA898" s="524"/>
      <c r="AB898" s="519" t="s">
        <v>1509</v>
      </c>
      <c r="AC898" s="519" t="s">
        <v>11126</v>
      </c>
      <c r="AD898" s="622" t="s">
        <v>11127</v>
      </c>
      <c r="AE898" s="519" t="s">
        <v>11109</v>
      </c>
      <c r="AF898" s="622" t="s">
        <v>11128</v>
      </c>
      <c r="AG898" s="519" t="s">
        <v>230</v>
      </c>
      <c r="AH898" s="519" t="s">
        <v>7758</v>
      </c>
      <c r="AI898" s="519" t="s">
        <v>11129</v>
      </c>
      <c r="AJ898" s="526" t="s">
        <v>11130</v>
      </c>
      <c r="AK898" s="608" t="s">
        <v>1509</v>
      </c>
      <c r="AL898" s="520">
        <v>0.76</v>
      </c>
      <c r="AM898" s="648">
        <v>164</v>
      </c>
      <c r="AN898" s="520">
        <v>0.34147945205479452</v>
      </c>
      <c r="AO898" s="520">
        <v>0</v>
      </c>
      <c r="AP898" s="528">
        <v>0.34147945205479452</v>
      </c>
      <c r="AQ898" s="520">
        <v>0.34147945205479452</v>
      </c>
      <c r="AR898" s="520">
        <v>0</v>
      </c>
      <c r="AS898" s="520">
        <v>0.34147945205479452</v>
      </c>
      <c r="AT898" s="520">
        <v>10.244383561643836</v>
      </c>
      <c r="AU898" s="529" t="s">
        <v>231</v>
      </c>
      <c r="AV898" s="530" t="s">
        <v>431</v>
      </c>
      <c r="AW898" s="519" t="s">
        <v>325</v>
      </c>
      <c r="AX898" s="519" t="s">
        <v>1509</v>
      </c>
      <c r="AY898" s="531" t="s">
        <v>11131</v>
      </c>
      <c r="AZ898" s="519" t="s">
        <v>234</v>
      </c>
      <c r="BB898" s="533"/>
    </row>
    <row r="899" spans="1:54" s="519" customFormat="1" ht="24.75" customHeight="1" x14ac:dyDescent="0.25">
      <c r="A899" s="518">
        <v>1396</v>
      </c>
      <c r="B899" s="557" t="s">
        <v>17088</v>
      </c>
      <c r="C899" s="664" t="s">
        <v>17090</v>
      </c>
      <c r="D899" s="701">
        <v>2020</v>
      </c>
      <c r="E899" s="519" t="s">
        <v>57</v>
      </c>
      <c r="F899" s="519" t="s">
        <v>1509</v>
      </c>
      <c r="G899" s="530" t="s">
        <v>11132</v>
      </c>
      <c r="H899" s="519" t="s">
        <v>11133</v>
      </c>
      <c r="I899" s="519" t="s">
        <v>11134</v>
      </c>
      <c r="K899" s="519" t="s">
        <v>219</v>
      </c>
      <c r="L899" s="519" t="s">
        <v>316</v>
      </c>
      <c r="M899" s="519" t="s">
        <v>221</v>
      </c>
      <c r="N899" s="519" t="s">
        <v>879</v>
      </c>
      <c r="O899" s="573" t="s">
        <v>221</v>
      </c>
      <c r="P899" s="573" t="s">
        <v>879</v>
      </c>
      <c r="Q899" s="520">
        <v>2</v>
      </c>
      <c r="R899" s="520">
        <v>2</v>
      </c>
      <c r="S899" s="521">
        <v>4</v>
      </c>
      <c r="T899" s="522">
        <v>2</v>
      </c>
      <c r="U899" s="523"/>
      <c r="V899" s="523">
        <v>0</v>
      </c>
      <c r="W899" s="523"/>
      <c r="X899" s="523">
        <v>0</v>
      </c>
      <c r="Y899" s="524"/>
      <c r="Z899" s="524"/>
      <c r="AA899" s="524"/>
      <c r="AB899" s="519" t="s">
        <v>1509</v>
      </c>
      <c r="AC899" s="519" t="s">
        <v>11135</v>
      </c>
      <c r="AD899" s="622" t="s">
        <v>11136</v>
      </c>
      <c r="AE899" s="519" t="s">
        <v>7758</v>
      </c>
      <c r="AF899" s="622" t="s">
        <v>11137</v>
      </c>
      <c r="AG899" s="519" t="s">
        <v>11138</v>
      </c>
      <c r="AH899" s="519" t="s">
        <v>7758</v>
      </c>
      <c r="AI899" s="519" t="s">
        <v>11139</v>
      </c>
      <c r="AJ899" s="526" t="s">
        <v>11140</v>
      </c>
      <c r="AK899" s="608" t="s">
        <v>1509</v>
      </c>
      <c r="AL899" s="520">
        <v>0.76</v>
      </c>
      <c r="AM899" s="648">
        <v>43</v>
      </c>
      <c r="AN899" s="520">
        <v>8.9534246575342466E-2</v>
      </c>
      <c r="AO899" s="520">
        <v>0</v>
      </c>
      <c r="AP899" s="528">
        <v>8.9534246575342466E-2</v>
      </c>
      <c r="AQ899" s="520">
        <v>8.9534246575342466E-2</v>
      </c>
      <c r="AR899" s="520">
        <v>0</v>
      </c>
      <c r="AS899" s="520">
        <v>8.9534246575342466E-2</v>
      </c>
      <c r="AT899" s="520">
        <v>2.6860273972602742</v>
      </c>
      <c r="AU899" s="529" t="s">
        <v>231</v>
      </c>
      <c r="AV899" s="530" t="s">
        <v>431</v>
      </c>
      <c r="AW899" s="519" t="s">
        <v>325</v>
      </c>
      <c r="AX899" s="519" t="s">
        <v>1509</v>
      </c>
      <c r="AY899" s="531" t="s">
        <v>11141</v>
      </c>
      <c r="AZ899" s="519" t="s">
        <v>234</v>
      </c>
      <c r="BB899" s="533"/>
    </row>
    <row r="900" spans="1:54" s="166" customFormat="1" ht="15" customHeight="1" x14ac:dyDescent="0.25">
      <c r="A900" s="182">
        <v>1397</v>
      </c>
      <c r="B900" s="555"/>
      <c r="C900" s="581"/>
      <c r="D900" s="700" t="s">
        <v>17138</v>
      </c>
      <c r="E900" s="166" t="s">
        <v>57</v>
      </c>
      <c r="F900" s="166" t="s">
        <v>1509</v>
      </c>
      <c r="G900" s="194" t="s">
        <v>11142</v>
      </c>
      <c r="H900" s="166" t="s">
        <v>11143</v>
      </c>
      <c r="I900" s="166" t="s">
        <v>11144</v>
      </c>
      <c r="K900" s="166" t="s">
        <v>219</v>
      </c>
      <c r="L900" s="166" t="s">
        <v>220</v>
      </c>
      <c r="M900" s="166" t="s">
        <v>221</v>
      </c>
      <c r="N900" s="166" t="s">
        <v>222</v>
      </c>
      <c r="O900" s="166" t="s">
        <v>317</v>
      </c>
      <c r="P900" s="166">
        <v>0</v>
      </c>
      <c r="Q900" s="186">
        <v>3</v>
      </c>
      <c r="R900" s="186">
        <v>2</v>
      </c>
      <c r="S900" s="168">
        <v>6</v>
      </c>
      <c r="T900" s="59">
        <v>0</v>
      </c>
      <c r="U900" s="340"/>
      <c r="V900" s="340">
        <v>0</v>
      </c>
      <c r="W900" s="340"/>
      <c r="X900" s="340">
        <v>1</v>
      </c>
      <c r="Y900" s="183"/>
      <c r="Z900" s="183"/>
      <c r="AA900" s="183"/>
      <c r="AB900" s="166" t="s">
        <v>1509</v>
      </c>
      <c r="AC900" s="166" t="s">
        <v>11145</v>
      </c>
      <c r="AD900" s="228" t="s">
        <v>11146</v>
      </c>
      <c r="AE900" s="166" t="s">
        <v>11109</v>
      </c>
      <c r="AF900" s="228" t="s">
        <v>11147</v>
      </c>
      <c r="AG900" s="166" t="s">
        <v>11148</v>
      </c>
      <c r="AH900" s="166" t="s">
        <v>7758</v>
      </c>
      <c r="AI900" s="166" t="s">
        <v>11149</v>
      </c>
      <c r="AJ900" s="165" t="s">
        <v>11150</v>
      </c>
      <c r="AK900" s="203" t="s">
        <v>1509</v>
      </c>
      <c r="AL900" s="186">
        <v>0.76</v>
      </c>
      <c r="AM900" s="184">
        <v>388</v>
      </c>
      <c r="AN900" s="186">
        <v>0.80789041095890413</v>
      </c>
      <c r="AO900" s="186">
        <v>0</v>
      </c>
      <c r="AP900" s="187">
        <v>0.80789041095890413</v>
      </c>
      <c r="AQ900" s="186">
        <v>0.80789041095890413</v>
      </c>
      <c r="AR900" s="186">
        <v>0</v>
      </c>
      <c r="AS900" s="186">
        <v>0.80789041095890413</v>
      </c>
      <c r="AT900" s="186">
        <v>24.236712328767123</v>
      </c>
      <c r="AU900" s="193" t="s">
        <v>231</v>
      </c>
      <c r="AV900" s="194"/>
      <c r="AW900" s="166" t="s">
        <v>325</v>
      </c>
      <c r="AX900" s="166" t="s">
        <v>1509</v>
      </c>
      <c r="AY900" s="195" t="s">
        <v>11151</v>
      </c>
      <c r="AZ900" s="166" t="s">
        <v>234</v>
      </c>
      <c r="BB900" s="196"/>
    </row>
    <row r="901" spans="1:54" s="166" customFormat="1" ht="15" customHeight="1" x14ac:dyDescent="0.25">
      <c r="A901" s="182">
        <v>1398</v>
      </c>
      <c r="B901" s="555"/>
      <c r="C901" s="581"/>
      <c r="D901" s="700" t="s">
        <v>17138</v>
      </c>
      <c r="E901" s="166" t="s">
        <v>57</v>
      </c>
      <c r="F901" s="166" t="s">
        <v>1509</v>
      </c>
      <c r="G901" s="194" t="s">
        <v>11152</v>
      </c>
      <c r="H901" s="166" t="s">
        <v>11153</v>
      </c>
      <c r="I901" s="166" t="s">
        <v>11154</v>
      </c>
      <c r="K901" s="166" t="s">
        <v>219</v>
      </c>
      <c r="L901" s="166" t="s">
        <v>220</v>
      </c>
      <c r="M901" s="166" t="s">
        <v>317</v>
      </c>
      <c r="N901" s="166">
        <v>0</v>
      </c>
      <c r="O901" s="166" t="s">
        <v>317</v>
      </c>
      <c r="P901" s="166">
        <v>0</v>
      </c>
      <c r="Q901" s="186">
        <v>3</v>
      </c>
      <c r="R901" s="186">
        <v>1.5</v>
      </c>
      <c r="S901" s="168">
        <v>4.5</v>
      </c>
      <c r="T901" s="59">
        <v>1</v>
      </c>
      <c r="U901" s="340"/>
      <c r="V901" s="340">
        <v>0</v>
      </c>
      <c r="W901" s="340"/>
      <c r="X901" s="340">
        <v>0</v>
      </c>
      <c r="Y901" s="183"/>
      <c r="Z901" s="183"/>
      <c r="AA901" s="183"/>
      <c r="AB901" s="166" t="s">
        <v>1509</v>
      </c>
      <c r="AC901" s="166" t="s">
        <v>11155</v>
      </c>
      <c r="AD901" s="166" t="s">
        <v>11156</v>
      </c>
      <c r="AE901" s="166" t="s">
        <v>11109</v>
      </c>
      <c r="AF901" s="228" t="s">
        <v>11157</v>
      </c>
      <c r="AG901" s="166" t="s">
        <v>11158</v>
      </c>
      <c r="AH901" s="166" t="s">
        <v>7758</v>
      </c>
      <c r="AI901" s="166" t="s">
        <v>11159</v>
      </c>
      <c r="AJ901" s="165" t="s">
        <v>11160</v>
      </c>
      <c r="AK901" s="203" t="s">
        <v>1509</v>
      </c>
      <c r="AL901" s="186">
        <v>0.76</v>
      </c>
      <c r="AM901" s="184">
        <v>28</v>
      </c>
      <c r="AN901" s="186">
        <v>5.8301369863013701E-2</v>
      </c>
      <c r="AO901" s="186">
        <v>0</v>
      </c>
      <c r="AP901" s="187">
        <v>5.8301369863013701E-2</v>
      </c>
      <c r="AQ901" s="186">
        <v>5.8301369863013701E-2</v>
      </c>
      <c r="AR901" s="186">
        <v>0</v>
      </c>
      <c r="AS901" s="186">
        <v>5.8301369863013701E-2</v>
      </c>
      <c r="AT901" s="186">
        <v>1.749041095890411</v>
      </c>
      <c r="AU901" s="193" t="s">
        <v>231</v>
      </c>
      <c r="AV901" s="194"/>
      <c r="AW901" s="166" t="s">
        <v>325</v>
      </c>
      <c r="AX901" s="166" t="s">
        <v>1509</v>
      </c>
      <c r="AY901" s="195" t="s">
        <v>11161</v>
      </c>
      <c r="AZ901" s="166" t="s">
        <v>234</v>
      </c>
      <c r="BB901" s="196"/>
    </row>
    <row r="902" spans="1:54" s="166" customFormat="1" ht="15" customHeight="1" x14ac:dyDescent="0.25">
      <c r="A902" s="182">
        <v>1399</v>
      </c>
      <c r="B902" s="555"/>
      <c r="C902" s="581"/>
      <c r="D902" s="700" t="s">
        <v>17138</v>
      </c>
      <c r="E902" s="166" t="s">
        <v>57</v>
      </c>
      <c r="F902" s="166" t="s">
        <v>1509</v>
      </c>
      <c r="G902" s="194" t="s">
        <v>11162</v>
      </c>
      <c r="H902" s="166" t="s">
        <v>11163</v>
      </c>
      <c r="I902" s="166" t="s">
        <v>11164</v>
      </c>
      <c r="K902" s="166" t="s">
        <v>219</v>
      </c>
      <c r="L902" s="166" t="s">
        <v>316</v>
      </c>
      <c r="M902" s="166" t="s">
        <v>317</v>
      </c>
      <c r="N902" s="166">
        <v>0</v>
      </c>
      <c r="O902" s="166" t="s">
        <v>317</v>
      </c>
      <c r="P902" s="166">
        <v>0</v>
      </c>
      <c r="Q902" s="186">
        <v>3</v>
      </c>
      <c r="R902" s="186">
        <v>1.5</v>
      </c>
      <c r="S902" s="168">
        <v>4.5</v>
      </c>
      <c r="T902" s="59">
        <v>2</v>
      </c>
      <c r="U902" s="340"/>
      <c r="V902" s="340">
        <v>0</v>
      </c>
      <c r="W902" s="340"/>
      <c r="X902" s="340">
        <v>1</v>
      </c>
      <c r="Y902" s="183"/>
      <c r="Z902" s="183"/>
      <c r="AA902" s="183"/>
      <c r="AB902" s="166" t="s">
        <v>1509</v>
      </c>
      <c r="AC902" s="166" t="s">
        <v>11165</v>
      </c>
      <c r="AD902" s="166" t="s">
        <v>11166</v>
      </c>
      <c r="AE902" s="166" t="s">
        <v>11167</v>
      </c>
      <c r="AF902" s="228" t="s">
        <v>11168</v>
      </c>
      <c r="AG902" s="166" t="s">
        <v>230</v>
      </c>
      <c r="AH902" s="166" t="s">
        <v>11169</v>
      </c>
      <c r="AI902" s="166" t="s">
        <v>11170</v>
      </c>
      <c r="AJ902" s="165" t="s">
        <v>11171</v>
      </c>
      <c r="AK902" s="203" t="s">
        <v>1509</v>
      </c>
      <c r="AL902" s="186">
        <v>0.76</v>
      </c>
      <c r="AM902" s="184">
        <v>95</v>
      </c>
      <c r="AN902" s="186">
        <v>0.1978082191780822</v>
      </c>
      <c r="AO902" s="186">
        <v>0</v>
      </c>
      <c r="AP902" s="187">
        <v>0.1978082191780822</v>
      </c>
      <c r="AQ902" s="186">
        <v>0.1978082191780822</v>
      </c>
      <c r="AR902" s="186">
        <v>0</v>
      </c>
      <c r="AS902" s="186">
        <v>0.1978082191780822</v>
      </c>
      <c r="AT902" s="186">
        <v>5.934246575342466</v>
      </c>
      <c r="AU902" s="193" t="s">
        <v>231</v>
      </c>
      <c r="AV902" s="194"/>
      <c r="AW902" s="166" t="s">
        <v>325</v>
      </c>
      <c r="AX902" s="166" t="s">
        <v>1509</v>
      </c>
      <c r="AY902" s="195" t="s">
        <v>11172</v>
      </c>
      <c r="AZ902" s="166" t="s">
        <v>234</v>
      </c>
      <c r="BB902" s="196"/>
    </row>
    <row r="903" spans="1:54" s="519" customFormat="1" ht="27.75" customHeight="1" x14ac:dyDescent="0.25">
      <c r="A903" s="518">
        <v>1400</v>
      </c>
      <c r="B903" s="557" t="s">
        <v>17088</v>
      </c>
      <c r="C903" s="664" t="s">
        <v>17090</v>
      </c>
      <c r="D903" s="701">
        <v>2020</v>
      </c>
      <c r="E903" s="519" t="s">
        <v>57</v>
      </c>
      <c r="F903" s="519" t="s">
        <v>1509</v>
      </c>
      <c r="G903" s="530" t="s">
        <v>11173</v>
      </c>
      <c r="H903" s="519" t="s">
        <v>16330</v>
      </c>
      <c r="I903" s="519" t="s">
        <v>16331</v>
      </c>
      <c r="K903" s="519" t="s">
        <v>219</v>
      </c>
      <c r="L903" s="519" t="s">
        <v>316</v>
      </c>
      <c r="M903" s="519" t="s">
        <v>221</v>
      </c>
      <c r="N903" s="519" t="s">
        <v>879</v>
      </c>
      <c r="O903" s="573" t="s">
        <v>221</v>
      </c>
      <c r="P903" s="573" t="s">
        <v>879</v>
      </c>
      <c r="Q903" s="520">
        <v>5.0999999999999996</v>
      </c>
      <c r="R903" s="520">
        <v>2.1</v>
      </c>
      <c r="S903" s="521">
        <v>10.709999999999999</v>
      </c>
      <c r="T903" s="522">
        <v>2</v>
      </c>
      <c r="U903" s="523"/>
      <c r="V903" s="523">
        <v>1</v>
      </c>
      <c r="W903" s="523"/>
      <c r="X903" s="523">
        <v>0</v>
      </c>
      <c r="Y903" s="524"/>
      <c r="Z903" s="524"/>
      <c r="AA903" s="524"/>
      <c r="AB903" s="519" t="s">
        <v>1509</v>
      </c>
      <c r="AC903" s="519" t="s">
        <v>11174</v>
      </c>
      <c r="AD903" s="519" t="s">
        <v>11175</v>
      </c>
      <c r="AE903" s="519" t="s">
        <v>11176</v>
      </c>
      <c r="AF903" s="622" t="s">
        <v>11177</v>
      </c>
      <c r="AG903" s="519" t="s">
        <v>11178</v>
      </c>
      <c r="AH903" s="519" t="s">
        <v>5671</v>
      </c>
      <c r="AI903" s="519" t="s">
        <v>11179</v>
      </c>
      <c r="AJ903" s="526" t="s">
        <v>11180</v>
      </c>
      <c r="AK903" s="608" t="s">
        <v>1509</v>
      </c>
      <c r="AL903" s="520">
        <v>0.76</v>
      </c>
      <c r="AM903" s="648">
        <v>32</v>
      </c>
      <c r="AN903" s="520">
        <v>6.6630136986301366E-2</v>
      </c>
      <c r="AO903" s="520">
        <v>0</v>
      </c>
      <c r="AP903" s="528">
        <v>6.6630136986301366E-2</v>
      </c>
      <c r="AQ903" s="520">
        <v>6.6630136986301366E-2</v>
      </c>
      <c r="AR903" s="520">
        <v>0</v>
      </c>
      <c r="AS903" s="520">
        <v>6.6630136986301366E-2</v>
      </c>
      <c r="AT903" s="520">
        <v>1.998904109589041</v>
      </c>
      <c r="AU903" s="529" t="s">
        <v>231</v>
      </c>
      <c r="AV903" s="530" t="s">
        <v>431</v>
      </c>
      <c r="AW903" s="519" t="s">
        <v>325</v>
      </c>
      <c r="AX903" s="519" t="s">
        <v>1509</v>
      </c>
      <c r="AY903" s="531" t="s">
        <v>11181</v>
      </c>
      <c r="AZ903" s="519" t="s">
        <v>234</v>
      </c>
      <c r="BA903" s="519" t="s">
        <v>16329</v>
      </c>
      <c r="BB903" s="533"/>
    </row>
    <row r="904" spans="1:54" s="166" customFormat="1" ht="15" customHeight="1" x14ac:dyDescent="0.25">
      <c r="A904" s="182">
        <v>1401</v>
      </c>
      <c r="B904" s="555"/>
      <c r="C904" s="581"/>
      <c r="D904" s="700" t="s">
        <v>17138</v>
      </c>
      <c r="E904" s="166" t="s">
        <v>57</v>
      </c>
      <c r="F904" s="166" t="s">
        <v>1509</v>
      </c>
      <c r="G904" s="194" t="s">
        <v>11182</v>
      </c>
      <c r="H904" s="166" t="s">
        <v>11183</v>
      </c>
      <c r="I904" s="166" t="s">
        <v>11184</v>
      </c>
      <c r="K904" s="166" t="s">
        <v>219</v>
      </c>
      <c r="L904" s="166" t="s">
        <v>316</v>
      </c>
      <c r="M904" s="166" t="s">
        <v>317</v>
      </c>
      <c r="N904" s="166">
        <v>0</v>
      </c>
      <c r="O904" s="166" t="s">
        <v>317</v>
      </c>
      <c r="P904" s="166">
        <v>0</v>
      </c>
      <c r="Q904" s="186">
        <v>2</v>
      </c>
      <c r="R904" s="186">
        <v>2</v>
      </c>
      <c r="S904" s="168">
        <v>4</v>
      </c>
      <c r="T904" s="59">
        <v>1</v>
      </c>
      <c r="U904" s="340"/>
      <c r="V904" s="340">
        <v>0</v>
      </c>
      <c r="W904" s="340"/>
      <c r="X904" s="340">
        <v>0</v>
      </c>
      <c r="Y904" s="183"/>
      <c r="Z904" s="183"/>
      <c r="AA904" s="183"/>
      <c r="AB904" s="166" t="s">
        <v>318</v>
      </c>
      <c r="AC904" s="166" t="s">
        <v>11185</v>
      </c>
      <c r="AD904" s="228" t="s">
        <v>11186</v>
      </c>
      <c r="AE904" s="166" t="s">
        <v>11187</v>
      </c>
      <c r="AF904" s="228" t="s">
        <v>11188</v>
      </c>
      <c r="AG904" s="166" t="s">
        <v>230</v>
      </c>
      <c r="AH904" s="166" t="s">
        <v>7782</v>
      </c>
      <c r="AI904" s="166" t="s">
        <v>11189</v>
      </c>
      <c r="AJ904" s="165" t="s">
        <v>11190</v>
      </c>
      <c r="AK904" s="203" t="s">
        <v>1509</v>
      </c>
      <c r="AL904" s="186">
        <v>0.76</v>
      </c>
      <c r="AM904" s="184">
        <v>56</v>
      </c>
      <c r="AN904" s="186">
        <v>0.1166027397260274</v>
      </c>
      <c r="AO904" s="186">
        <v>0</v>
      </c>
      <c r="AP904" s="187">
        <v>0.1166027397260274</v>
      </c>
      <c r="AQ904" s="186">
        <v>0.1166027397260274</v>
      </c>
      <c r="AR904" s="186">
        <v>0</v>
      </c>
      <c r="AS904" s="186">
        <v>0.1166027397260274</v>
      </c>
      <c r="AT904" s="186">
        <v>3.498082191780822</v>
      </c>
      <c r="AU904" s="193" t="s">
        <v>231</v>
      </c>
      <c r="AV904" s="194"/>
      <c r="AW904" s="166" t="s">
        <v>325</v>
      </c>
      <c r="AX904" s="166" t="s">
        <v>1509</v>
      </c>
      <c r="AY904" s="195" t="s">
        <v>11191</v>
      </c>
      <c r="AZ904" s="166" t="s">
        <v>234</v>
      </c>
      <c r="BB904" s="196"/>
    </row>
    <row r="905" spans="1:54" s="166" customFormat="1" ht="15" customHeight="1" x14ac:dyDescent="0.25">
      <c r="A905" s="182">
        <v>1402</v>
      </c>
      <c r="B905" s="555"/>
      <c r="C905" s="581"/>
      <c r="D905" s="700" t="s">
        <v>17140</v>
      </c>
      <c r="E905" s="166" t="s">
        <v>57</v>
      </c>
      <c r="F905" s="166" t="s">
        <v>1509</v>
      </c>
      <c r="G905" s="194" t="s">
        <v>11192</v>
      </c>
      <c r="H905" s="166" t="s">
        <v>11193</v>
      </c>
      <c r="I905" s="166" t="s">
        <v>11194</v>
      </c>
      <c r="K905" s="166" t="s">
        <v>219</v>
      </c>
      <c r="L905" s="166" t="s">
        <v>316</v>
      </c>
      <c r="M905" s="166" t="s">
        <v>317</v>
      </c>
      <c r="N905" s="166">
        <v>0</v>
      </c>
      <c r="O905" s="166" t="s">
        <v>317</v>
      </c>
      <c r="P905" s="166">
        <v>0</v>
      </c>
      <c r="Q905" s="186">
        <v>3</v>
      </c>
      <c r="R905" s="186">
        <v>1.5</v>
      </c>
      <c r="S905" s="168">
        <v>4.5</v>
      </c>
      <c r="T905" s="59">
        <v>2</v>
      </c>
      <c r="U905" s="340"/>
      <c r="V905" s="340">
        <v>0</v>
      </c>
      <c r="W905" s="340"/>
      <c r="X905" s="340">
        <v>0</v>
      </c>
      <c r="Y905" s="183"/>
      <c r="Z905" s="183"/>
      <c r="AA905" s="183"/>
      <c r="AB905" s="166" t="s">
        <v>1509</v>
      </c>
      <c r="AC905" s="166" t="s">
        <v>11195</v>
      </c>
      <c r="AD905" s="228" t="s">
        <v>11196</v>
      </c>
      <c r="AE905" s="166" t="s">
        <v>11187</v>
      </c>
      <c r="AF905" s="228" t="s">
        <v>11197</v>
      </c>
      <c r="AG905" s="166" t="s">
        <v>11198</v>
      </c>
      <c r="AH905" s="166" t="s">
        <v>7782</v>
      </c>
      <c r="AI905" s="166" t="s">
        <v>11199</v>
      </c>
      <c r="AJ905" s="165" t="s">
        <v>11200</v>
      </c>
      <c r="AK905" s="203" t="s">
        <v>1509</v>
      </c>
      <c r="AL905" s="186">
        <v>0.76</v>
      </c>
      <c r="AM905" s="184">
        <v>68</v>
      </c>
      <c r="AN905" s="186">
        <v>0.14158904109589041</v>
      </c>
      <c r="AO905" s="186">
        <v>0</v>
      </c>
      <c r="AP905" s="187">
        <v>0.14158904109589041</v>
      </c>
      <c r="AQ905" s="186">
        <v>0.14158904109589041</v>
      </c>
      <c r="AR905" s="186">
        <v>0</v>
      </c>
      <c r="AS905" s="186">
        <v>0.14158904109589041</v>
      </c>
      <c r="AT905" s="186">
        <v>4.2476712328767121</v>
      </c>
      <c r="AU905" s="193" t="s">
        <v>231</v>
      </c>
      <c r="AV905" s="194"/>
      <c r="AW905" s="166" t="s">
        <v>325</v>
      </c>
      <c r="AX905" s="166" t="s">
        <v>1509</v>
      </c>
      <c r="AY905" s="195" t="s">
        <v>11201</v>
      </c>
      <c r="AZ905" s="166" t="s">
        <v>234</v>
      </c>
      <c r="BB905" s="196"/>
    </row>
    <row r="906" spans="1:54" s="166" customFormat="1" ht="15" customHeight="1" x14ac:dyDescent="0.25">
      <c r="A906" s="182">
        <v>1403</v>
      </c>
      <c r="B906" s="555"/>
      <c r="C906" s="581"/>
      <c r="D906" s="700" t="s">
        <v>17140</v>
      </c>
      <c r="E906" s="166" t="s">
        <v>57</v>
      </c>
      <c r="F906" s="166" t="s">
        <v>1509</v>
      </c>
      <c r="G906" s="194" t="s">
        <v>11202</v>
      </c>
      <c r="H906" s="166" t="s">
        <v>11203</v>
      </c>
      <c r="I906" s="166" t="s">
        <v>11204</v>
      </c>
      <c r="K906" s="166" t="s">
        <v>219</v>
      </c>
      <c r="L906" s="166" t="s">
        <v>220</v>
      </c>
      <c r="M906" s="166" t="s">
        <v>317</v>
      </c>
      <c r="N906" s="166">
        <v>0</v>
      </c>
      <c r="O906" s="166" t="s">
        <v>317</v>
      </c>
      <c r="P906" s="166">
        <v>0</v>
      </c>
      <c r="Q906" s="186">
        <v>3</v>
      </c>
      <c r="R906" s="186">
        <v>1.5</v>
      </c>
      <c r="S906" s="168">
        <v>4.5</v>
      </c>
      <c r="T906" s="59">
        <v>2</v>
      </c>
      <c r="U906" s="340"/>
      <c r="V906" s="340">
        <v>0</v>
      </c>
      <c r="W906" s="340"/>
      <c r="X906" s="340">
        <v>0</v>
      </c>
      <c r="Y906" s="183"/>
      <c r="Z906" s="183"/>
      <c r="AA906" s="183"/>
      <c r="AB906" s="166" t="s">
        <v>8033</v>
      </c>
      <c r="AC906" s="166" t="s">
        <v>11205</v>
      </c>
      <c r="AD906" s="166" t="s">
        <v>11206</v>
      </c>
      <c r="AE906" s="166" t="s">
        <v>11187</v>
      </c>
      <c r="AF906" s="228" t="s">
        <v>11207</v>
      </c>
      <c r="AG906" s="166" t="s">
        <v>230</v>
      </c>
      <c r="AH906" s="166" t="s">
        <v>7782</v>
      </c>
      <c r="AI906" s="166" t="s">
        <v>11208</v>
      </c>
      <c r="AJ906" s="165" t="s">
        <v>11209</v>
      </c>
      <c r="AK906" s="203" t="s">
        <v>1509</v>
      </c>
      <c r="AL906" s="186">
        <v>0.76</v>
      </c>
      <c r="AM906" s="184">
        <v>87</v>
      </c>
      <c r="AN906" s="186">
        <v>0.18115068493150685</v>
      </c>
      <c r="AO906" s="186">
        <v>0</v>
      </c>
      <c r="AP906" s="187">
        <v>0.18115068493150685</v>
      </c>
      <c r="AQ906" s="186">
        <v>0.18115068493150685</v>
      </c>
      <c r="AR906" s="186">
        <v>0</v>
      </c>
      <c r="AS906" s="186">
        <v>0.18115068493150685</v>
      </c>
      <c r="AT906" s="186">
        <v>5.4345205479452057</v>
      </c>
      <c r="AU906" s="193" t="s">
        <v>231</v>
      </c>
      <c r="AV906" s="194"/>
      <c r="AW906" s="166" t="s">
        <v>325</v>
      </c>
      <c r="AX906" s="166" t="s">
        <v>1509</v>
      </c>
      <c r="AY906" s="195" t="s">
        <v>11210</v>
      </c>
      <c r="AZ906" s="166" t="s">
        <v>234</v>
      </c>
      <c r="BB906" s="196"/>
    </row>
    <row r="907" spans="1:54" s="166" customFormat="1" ht="15" customHeight="1" x14ac:dyDescent="0.25">
      <c r="A907" s="182">
        <v>1404</v>
      </c>
      <c r="B907" s="555"/>
      <c r="C907" s="581"/>
      <c r="D907" s="700" t="s">
        <v>17140</v>
      </c>
      <c r="E907" s="166" t="s">
        <v>57</v>
      </c>
      <c r="F907" s="166" t="s">
        <v>1509</v>
      </c>
      <c r="G907" s="194" t="s">
        <v>11211</v>
      </c>
      <c r="H907" s="166" t="s">
        <v>11212</v>
      </c>
      <c r="I907" s="166" t="s">
        <v>11213</v>
      </c>
      <c r="K907" s="166" t="s">
        <v>219</v>
      </c>
      <c r="L907" s="166" t="s">
        <v>220</v>
      </c>
      <c r="M907" s="166" t="s">
        <v>317</v>
      </c>
      <c r="N907" s="166">
        <v>0</v>
      </c>
      <c r="O907" s="166" t="s">
        <v>317</v>
      </c>
      <c r="P907" s="166">
        <v>0</v>
      </c>
      <c r="Q907" s="186">
        <v>3</v>
      </c>
      <c r="R907" s="186">
        <v>1.5</v>
      </c>
      <c r="S907" s="168">
        <v>4.5</v>
      </c>
      <c r="T907" s="59">
        <v>1</v>
      </c>
      <c r="U907" s="340"/>
      <c r="V907" s="340">
        <v>0</v>
      </c>
      <c r="W907" s="340"/>
      <c r="X907" s="340">
        <v>0</v>
      </c>
      <c r="Y907" s="183"/>
      <c r="Z907" s="183"/>
      <c r="AA907" s="183"/>
      <c r="AB907" s="166" t="s">
        <v>1509</v>
      </c>
      <c r="AC907" s="166" t="s">
        <v>11214</v>
      </c>
      <c r="AD907" s="228" t="s">
        <v>11215</v>
      </c>
      <c r="AE907" s="166" t="s">
        <v>11187</v>
      </c>
      <c r="AF907" s="228" t="s">
        <v>11216</v>
      </c>
      <c r="AG907" s="166" t="s">
        <v>11217</v>
      </c>
      <c r="AH907" s="166" t="s">
        <v>7782</v>
      </c>
      <c r="AI907" s="166" t="s">
        <v>11218</v>
      </c>
      <c r="AJ907" s="165" t="s">
        <v>11219</v>
      </c>
      <c r="AK907" s="203" t="s">
        <v>1509</v>
      </c>
      <c r="AL907" s="186">
        <v>0.76</v>
      </c>
      <c r="AM907" s="184">
        <v>53</v>
      </c>
      <c r="AN907" s="186">
        <v>0.11035616438356165</v>
      </c>
      <c r="AO907" s="186">
        <v>0</v>
      </c>
      <c r="AP907" s="187">
        <v>0.11035616438356165</v>
      </c>
      <c r="AQ907" s="186">
        <v>0.11035616438356165</v>
      </c>
      <c r="AR907" s="186">
        <v>0</v>
      </c>
      <c r="AS907" s="186">
        <v>0.11035616438356165</v>
      </c>
      <c r="AT907" s="186">
        <v>3.3106849315068496</v>
      </c>
      <c r="AU907" s="193" t="s">
        <v>231</v>
      </c>
      <c r="AV907" s="194"/>
      <c r="AW907" s="166" t="s">
        <v>325</v>
      </c>
      <c r="AX907" s="166" t="s">
        <v>1509</v>
      </c>
      <c r="AY907" s="195" t="s">
        <v>11220</v>
      </c>
      <c r="AZ907" s="166" t="s">
        <v>234</v>
      </c>
      <c r="BB907" s="196"/>
    </row>
    <row r="908" spans="1:54" s="166" customFormat="1" ht="15" customHeight="1" x14ac:dyDescent="0.25">
      <c r="A908" s="182">
        <v>1405</v>
      </c>
      <c r="B908" s="555"/>
      <c r="C908" s="581"/>
      <c r="D908" s="700" t="s">
        <v>17140</v>
      </c>
      <c r="E908" s="166" t="s">
        <v>57</v>
      </c>
      <c r="F908" s="166" t="s">
        <v>1509</v>
      </c>
      <c r="G908" s="194" t="s">
        <v>11221</v>
      </c>
      <c r="H908" s="166" t="s">
        <v>11222</v>
      </c>
      <c r="I908" s="166" t="s">
        <v>11223</v>
      </c>
      <c r="K908" s="166" t="s">
        <v>219</v>
      </c>
      <c r="L908" s="166" t="s">
        <v>220</v>
      </c>
      <c r="M908" s="166" t="s">
        <v>221</v>
      </c>
      <c r="N908" s="166" t="s">
        <v>222</v>
      </c>
      <c r="O908" s="166" t="s">
        <v>317</v>
      </c>
      <c r="P908" s="166">
        <v>0</v>
      </c>
      <c r="Q908" s="186">
        <v>3</v>
      </c>
      <c r="R908" s="186">
        <v>1.5</v>
      </c>
      <c r="S908" s="168">
        <v>4.5</v>
      </c>
      <c r="T908" s="59">
        <v>1</v>
      </c>
      <c r="U908" s="340"/>
      <c r="V908" s="340">
        <v>0</v>
      </c>
      <c r="W908" s="340"/>
      <c r="X908" s="340">
        <v>0</v>
      </c>
      <c r="Y908" s="183"/>
      <c r="Z908" s="183"/>
      <c r="AA908" s="183"/>
      <c r="AB908" s="166" t="s">
        <v>1509</v>
      </c>
      <c r="AC908" s="166" t="s">
        <v>11224</v>
      </c>
      <c r="AD908" s="228" t="s">
        <v>11225</v>
      </c>
      <c r="AE908" s="166" t="s">
        <v>11226</v>
      </c>
      <c r="AF908" s="228" t="s">
        <v>11227</v>
      </c>
      <c r="AG908" s="166" t="s">
        <v>230</v>
      </c>
      <c r="AH908" s="166" t="s">
        <v>11228</v>
      </c>
      <c r="AI908" s="166" t="s">
        <v>11229</v>
      </c>
      <c r="AJ908" s="165" t="s">
        <v>11230</v>
      </c>
      <c r="AK908" s="203" t="s">
        <v>1509</v>
      </c>
      <c r="AL908" s="186">
        <v>0.76</v>
      </c>
      <c r="AM908" s="184">
        <v>15</v>
      </c>
      <c r="AN908" s="186">
        <v>3.1232876712328769E-2</v>
      </c>
      <c r="AO908" s="186">
        <v>0</v>
      </c>
      <c r="AP908" s="187">
        <v>3.1232876712328769E-2</v>
      </c>
      <c r="AQ908" s="186">
        <v>3.1232876712328769E-2</v>
      </c>
      <c r="AR908" s="186">
        <v>0</v>
      </c>
      <c r="AS908" s="186">
        <v>3.1232876712328769E-2</v>
      </c>
      <c r="AT908" s="186">
        <v>0.93698630136986305</v>
      </c>
      <c r="AU908" s="193" t="s">
        <v>231</v>
      </c>
      <c r="AV908" s="194"/>
      <c r="AW908" s="166" t="s">
        <v>325</v>
      </c>
      <c r="AX908" s="166" t="s">
        <v>1509</v>
      </c>
      <c r="AY908" s="195" t="s">
        <v>11231</v>
      </c>
      <c r="AZ908" s="166" t="s">
        <v>234</v>
      </c>
      <c r="BB908" s="196"/>
    </row>
    <row r="909" spans="1:54" s="166" customFormat="1" ht="15" customHeight="1" x14ac:dyDescent="0.25">
      <c r="A909" s="182">
        <v>1406</v>
      </c>
      <c r="B909" s="555"/>
      <c r="C909" s="581"/>
      <c r="D909" s="700" t="s">
        <v>17138</v>
      </c>
      <c r="E909" s="166" t="s">
        <v>57</v>
      </c>
      <c r="F909" s="166" t="s">
        <v>1509</v>
      </c>
      <c r="G909" s="194" t="s">
        <v>11232</v>
      </c>
      <c r="H909" s="166" t="s">
        <v>11233</v>
      </c>
      <c r="I909" s="166" t="s">
        <v>11234</v>
      </c>
      <c r="K909" s="166" t="s">
        <v>732</v>
      </c>
      <c r="L909" s="166" t="s">
        <v>10377</v>
      </c>
      <c r="M909" s="166" t="s">
        <v>221</v>
      </c>
      <c r="N909" s="166" t="s">
        <v>222</v>
      </c>
      <c r="O909" s="166" t="s">
        <v>317</v>
      </c>
      <c r="P909" s="166">
        <v>0</v>
      </c>
      <c r="Q909" s="186">
        <v>2</v>
      </c>
      <c r="R909" s="186">
        <v>1.5</v>
      </c>
      <c r="S909" s="168">
        <v>3</v>
      </c>
      <c r="T909" s="59">
        <v>0</v>
      </c>
      <c r="U909" s="340"/>
      <c r="V909" s="340">
        <v>0</v>
      </c>
      <c r="W909" s="340"/>
      <c r="X909" s="340">
        <v>1</v>
      </c>
      <c r="Y909" s="183"/>
      <c r="Z909" s="183"/>
      <c r="AA909" s="183"/>
      <c r="AB909" s="166" t="s">
        <v>1509</v>
      </c>
      <c r="AC909" s="166" t="s">
        <v>11235</v>
      </c>
      <c r="AD909" s="228" t="s">
        <v>11236</v>
      </c>
      <c r="AE909" s="166" t="s">
        <v>11226</v>
      </c>
      <c r="AF909" s="228" t="s">
        <v>11237</v>
      </c>
      <c r="AG909" s="166" t="s">
        <v>230</v>
      </c>
      <c r="AH909" s="166" t="s">
        <v>11228</v>
      </c>
      <c r="AI909" s="166" t="s">
        <v>11238</v>
      </c>
      <c r="AJ909" s="165" t="s">
        <v>11239</v>
      </c>
      <c r="AK909" s="203" t="s">
        <v>1509</v>
      </c>
      <c r="AL909" s="186">
        <v>0.76</v>
      </c>
      <c r="AM909" s="184">
        <v>200</v>
      </c>
      <c r="AN909" s="186">
        <v>0.40099999999999997</v>
      </c>
      <c r="AO909" s="186">
        <v>0</v>
      </c>
      <c r="AP909" s="187">
        <v>0.40099999999999997</v>
      </c>
      <c r="AQ909" s="186">
        <v>0.40099999999999997</v>
      </c>
      <c r="AR909" s="186">
        <v>0</v>
      </c>
      <c r="AS909" s="186">
        <v>0.40099999999999997</v>
      </c>
      <c r="AT909" s="186">
        <v>12.03</v>
      </c>
      <c r="AU909" s="193" t="s">
        <v>231</v>
      </c>
      <c r="AV909" s="194"/>
      <c r="AW909" s="166" t="s">
        <v>325</v>
      </c>
      <c r="AX909" s="166" t="s">
        <v>1509</v>
      </c>
      <c r="AY909" s="195" t="s">
        <v>11240</v>
      </c>
      <c r="AZ909" s="166" t="s">
        <v>234</v>
      </c>
      <c r="BB909" s="196"/>
    </row>
    <row r="910" spans="1:54" s="166" customFormat="1" ht="15" customHeight="1" x14ac:dyDescent="0.25">
      <c r="A910" s="182">
        <v>1407</v>
      </c>
      <c r="B910" s="555"/>
      <c r="C910" s="581"/>
      <c r="D910" s="700" t="s">
        <v>17138</v>
      </c>
      <c r="E910" s="166" t="s">
        <v>57</v>
      </c>
      <c r="F910" s="166" t="s">
        <v>1509</v>
      </c>
      <c r="G910" s="194" t="s">
        <v>11241</v>
      </c>
      <c r="H910" s="166" t="s">
        <v>11242</v>
      </c>
      <c r="I910" s="166" t="s">
        <v>11243</v>
      </c>
      <c r="K910" s="166" t="s">
        <v>219</v>
      </c>
      <c r="L910" s="166" t="s">
        <v>220</v>
      </c>
      <c r="M910" s="166" t="s">
        <v>317</v>
      </c>
      <c r="N910" s="166">
        <v>0</v>
      </c>
      <c r="O910" s="166" t="s">
        <v>317</v>
      </c>
      <c r="P910" s="166">
        <v>0</v>
      </c>
      <c r="Q910" s="186">
        <v>2</v>
      </c>
      <c r="R910" s="186">
        <v>2</v>
      </c>
      <c r="S910" s="168">
        <v>4</v>
      </c>
      <c r="T910" s="59">
        <v>2</v>
      </c>
      <c r="U910" s="340"/>
      <c r="V910" s="340">
        <v>0</v>
      </c>
      <c r="W910" s="340"/>
      <c r="X910" s="340">
        <v>0</v>
      </c>
      <c r="Y910" s="183"/>
      <c r="Z910" s="183"/>
      <c r="AA910" s="183"/>
      <c r="AB910" s="166" t="s">
        <v>1509</v>
      </c>
      <c r="AC910" s="166" t="s">
        <v>11244</v>
      </c>
      <c r="AD910" s="228" t="s">
        <v>11245</v>
      </c>
      <c r="AE910" s="166" t="s">
        <v>11226</v>
      </c>
      <c r="AF910" s="228" t="s">
        <v>11246</v>
      </c>
      <c r="AG910" s="166" t="s">
        <v>11247</v>
      </c>
      <c r="AH910" s="166" t="s">
        <v>11228</v>
      </c>
      <c r="AI910" s="166" t="s">
        <v>11248</v>
      </c>
      <c r="AJ910" s="165" t="s">
        <v>11249</v>
      </c>
      <c r="AK910" s="203" t="s">
        <v>1509</v>
      </c>
      <c r="AL910" s="186">
        <v>0.76</v>
      </c>
      <c r="AM910" s="184">
        <v>115</v>
      </c>
      <c r="AN910" s="186">
        <v>0.23945205479452056</v>
      </c>
      <c r="AO910" s="186">
        <v>0</v>
      </c>
      <c r="AP910" s="187">
        <v>0.23945205479452056</v>
      </c>
      <c r="AQ910" s="186">
        <v>0.23945205479452056</v>
      </c>
      <c r="AR910" s="186">
        <v>0</v>
      </c>
      <c r="AS910" s="186">
        <v>0.23945205479452056</v>
      </c>
      <c r="AT910" s="186">
        <v>7.1835616438356169</v>
      </c>
      <c r="AU910" s="193" t="s">
        <v>231</v>
      </c>
      <c r="AV910" s="194"/>
      <c r="AW910" s="166" t="s">
        <v>325</v>
      </c>
      <c r="AX910" s="166" t="s">
        <v>1509</v>
      </c>
      <c r="AY910" s="195" t="s">
        <v>11250</v>
      </c>
      <c r="AZ910" s="166" t="s">
        <v>234</v>
      </c>
      <c r="BB910" s="196"/>
    </row>
    <row r="911" spans="1:54" s="166" customFormat="1" ht="15" customHeight="1" x14ac:dyDescent="0.25">
      <c r="A911" s="182">
        <v>1408</v>
      </c>
      <c r="B911" s="555"/>
      <c r="C911" s="581"/>
      <c r="D911" s="700" t="s">
        <v>17138</v>
      </c>
      <c r="E911" s="166" t="s">
        <v>57</v>
      </c>
      <c r="F911" s="166" t="s">
        <v>1509</v>
      </c>
      <c r="G911" s="194" t="s">
        <v>11251</v>
      </c>
      <c r="H911" s="166" t="s">
        <v>11252</v>
      </c>
      <c r="I911" s="166" t="s">
        <v>11253</v>
      </c>
      <c r="K911" s="166" t="s">
        <v>219</v>
      </c>
      <c r="L911" s="166" t="s">
        <v>220</v>
      </c>
      <c r="M911" s="166" t="s">
        <v>221</v>
      </c>
      <c r="N911" s="166" t="s">
        <v>222</v>
      </c>
      <c r="O911" s="166" t="s">
        <v>317</v>
      </c>
      <c r="P911" s="166">
        <v>0</v>
      </c>
      <c r="Q911" s="186">
        <v>2</v>
      </c>
      <c r="R911" s="186">
        <v>2</v>
      </c>
      <c r="S911" s="168">
        <v>4</v>
      </c>
      <c r="T911" s="59">
        <v>2</v>
      </c>
      <c r="U911" s="340"/>
      <c r="V911" s="340">
        <v>0</v>
      </c>
      <c r="W911" s="340"/>
      <c r="X911" s="340">
        <v>0</v>
      </c>
      <c r="Y911" s="183"/>
      <c r="Z911" s="183"/>
      <c r="AA911" s="183"/>
      <c r="AB911" s="166" t="s">
        <v>1509</v>
      </c>
      <c r="AC911" s="166" t="s">
        <v>11254</v>
      </c>
      <c r="AD911" s="166" t="s">
        <v>11255</v>
      </c>
      <c r="AE911" s="166" t="s">
        <v>11226</v>
      </c>
      <c r="AF911" s="228" t="s">
        <v>11256</v>
      </c>
      <c r="AG911" s="166" t="s">
        <v>11257</v>
      </c>
      <c r="AH911" s="166" t="s">
        <v>11228</v>
      </c>
      <c r="AI911" s="166" t="s">
        <v>11258</v>
      </c>
      <c r="AJ911" s="165" t="s">
        <v>11259</v>
      </c>
      <c r="AK911" s="203" t="s">
        <v>1509</v>
      </c>
      <c r="AL911" s="186">
        <v>0.76</v>
      </c>
      <c r="AM911" s="184">
        <v>115</v>
      </c>
      <c r="AN911" s="186">
        <v>0.23945205479452056</v>
      </c>
      <c r="AO911" s="186">
        <v>0</v>
      </c>
      <c r="AP911" s="187">
        <v>0.23945205479452056</v>
      </c>
      <c r="AQ911" s="186">
        <v>0.23945205479452056</v>
      </c>
      <c r="AR911" s="186">
        <v>0</v>
      </c>
      <c r="AS911" s="186">
        <v>0.23945205479452056</v>
      </c>
      <c r="AT911" s="186">
        <v>7.1835616438356169</v>
      </c>
      <c r="AU911" s="193" t="s">
        <v>231</v>
      </c>
      <c r="AV911" s="194"/>
      <c r="AW911" s="166" t="s">
        <v>325</v>
      </c>
      <c r="AX911" s="166" t="s">
        <v>1509</v>
      </c>
      <c r="AY911" s="195" t="s">
        <v>11260</v>
      </c>
      <c r="AZ911" s="166" t="s">
        <v>234</v>
      </c>
      <c r="BB911" s="196"/>
    </row>
    <row r="912" spans="1:54" s="166" customFormat="1" ht="15" customHeight="1" x14ac:dyDescent="0.25">
      <c r="A912" s="182">
        <v>1409</v>
      </c>
      <c r="B912" s="555"/>
      <c r="C912" s="581"/>
      <c r="D912" s="700" t="s">
        <v>17139</v>
      </c>
      <c r="E912" s="166" t="s">
        <v>57</v>
      </c>
      <c r="F912" s="166" t="s">
        <v>1509</v>
      </c>
      <c r="G912" s="194" t="s">
        <v>10458</v>
      </c>
      <c r="H912" s="166" t="s">
        <v>11261</v>
      </c>
      <c r="I912" s="166" t="s">
        <v>11262</v>
      </c>
      <c r="K912" s="166" t="s">
        <v>219</v>
      </c>
      <c r="L912" s="166" t="s">
        <v>484</v>
      </c>
      <c r="M912" s="166" t="s">
        <v>221</v>
      </c>
      <c r="N912" s="166" t="s">
        <v>222</v>
      </c>
      <c r="O912" s="166" t="s">
        <v>317</v>
      </c>
      <c r="P912" s="166">
        <v>0</v>
      </c>
      <c r="Q912" s="186">
        <v>2</v>
      </c>
      <c r="R912" s="186">
        <v>2</v>
      </c>
      <c r="S912" s="168">
        <v>4</v>
      </c>
      <c r="T912" s="59">
        <v>2</v>
      </c>
      <c r="U912" s="340"/>
      <c r="V912" s="340">
        <v>0</v>
      </c>
      <c r="W912" s="340"/>
      <c r="X912" s="340">
        <v>0</v>
      </c>
      <c r="Y912" s="183"/>
      <c r="Z912" s="183"/>
      <c r="AA912" s="183"/>
      <c r="AB912" s="166" t="s">
        <v>1509</v>
      </c>
      <c r="AC912" s="265" t="s">
        <v>11263</v>
      </c>
      <c r="AD912" s="228" t="s">
        <v>11264</v>
      </c>
      <c r="AE912" s="166" t="s">
        <v>11226</v>
      </c>
      <c r="AF912" s="228" t="s">
        <v>11265</v>
      </c>
      <c r="AG912" s="166" t="s">
        <v>11266</v>
      </c>
      <c r="AH912" s="166" t="s">
        <v>11228</v>
      </c>
      <c r="AI912" s="166" t="s">
        <v>9528</v>
      </c>
      <c r="AJ912" s="165" t="s">
        <v>11267</v>
      </c>
      <c r="AK912" s="203" t="s">
        <v>1509</v>
      </c>
      <c r="AL912" s="186">
        <v>0.76</v>
      </c>
      <c r="AM912" s="184">
        <v>67</v>
      </c>
      <c r="AN912" s="186">
        <v>0.1749041095890411</v>
      </c>
      <c r="AO912" s="186">
        <v>0</v>
      </c>
      <c r="AP912" s="187">
        <v>0.1749041095890411</v>
      </c>
      <c r="AQ912" s="186">
        <v>0.1749041095890411</v>
      </c>
      <c r="AR912" s="186">
        <v>0</v>
      </c>
      <c r="AS912" s="186">
        <v>0.1749041095890411</v>
      </c>
      <c r="AT912" s="186">
        <v>5.2471232876712328</v>
      </c>
      <c r="AU912" s="193" t="s">
        <v>231</v>
      </c>
      <c r="AV912" s="194"/>
      <c r="AW912" s="166" t="s">
        <v>325</v>
      </c>
      <c r="AX912" s="166" t="s">
        <v>1509</v>
      </c>
      <c r="AY912" s="195" t="s">
        <v>10463</v>
      </c>
      <c r="AZ912" s="166" t="s">
        <v>234</v>
      </c>
      <c r="BB912" s="196"/>
    </row>
    <row r="913" spans="1:54" s="166" customFormat="1" ht="15" customHeight="1" x14ac:dyDescent="0.25">
      <c r="A913" s="182">
        <v>1410</v>
      </c>
      <c r="B913" s="555"/>
      <c r="C913" s="581"/>
      <c r="D913" s="700" t="s">
        <v>17138</v>
      </c>
      <c r="E913" s="166" t="s">
        <v>57</v>
      </c>
      <c r="F913" s="166" t="s">
        <v>1509</v>
      </c>
      <c r="G913" s="194" t="s">
        <v>11268</v>
      </c>
      <c r="H913" s="166" t="s">
        <v>11269</v>
      </c>
      <c r="I913" s="166" t="s">
        <v>11270</v>
      </c>
      <c r="K913" s="166" t="s">
        <v>219</v>
      </c>
      <c r="L913" s="166" t="s">
        <v>316</v>
      </c>
      <c r="M913" s="166" t="s">
        <v>317</v>
      </c>
      <c r="N913" s="166">
        <v>0</v>
      </c>
      <c r="O913" s="166" t="s">
        <v>317</v>
      </c>
      <c r="P913" s="166">
        <v>0</v>
      </c>
      <c r="Q913" s="186">
        <v>2</v>
      </c>
      <c r="R913" s="186">
        <v>2</v>
      </c>
      <c r="S913" s="168">
        <v>4</v>
      </c>
      <c r="T913" s="59">
        <v>0</v>
      </c>
      <c r="U913" s="340"/>
      <c r="V913" s="340">
        <v>0</v>
      </c>
      <c r="W913" s="340"/>
      <c r="X913" s="340">
        <v>1</v>
      </c>
      <c r="Y913" s="183"/>
      <c r="Z913" s="183"/>
      <c r="AA913" s="183"/>
      <c r="AB913" s="166" t="s">
        <v>1509</v>
      </c>
      <c r="AC913" s="166" t="s">
        <v>11271</v>
      </c>
      <c r="AD913" s="228" t="s">
        <v>11272</v>
      </c>
      <c r="AE913" s="166" t="s">
        <v>11226</v>
      </c>
      <c r="AF913" s="228" t="s">
        <v>11273</v>
      </c>
      <c r="AG913" s="166" t="s">
        <v>11274</v>
      </c>
      <c r="AH913" s="166" t="s">
        <v>11228</v>
      </c>
      <c r="AI913" s="166" t="s">
        <v>11275</v>
      </c>
      <c r="AJ913" s="165" t="s">
        <v>11276</v>
      </c>
      <c r="AK913" s="203" t="s">
        <v>1509</v>
      </c>
      <c r="AL913" s="186">
        <v>0.76</v>
      </c>
      <c r="AM913" s="184">
        <v>52</v>
      </c>
      <c r="AN913" s="186">
        <v>0.10827397260273973</v>
      </c>
      <c r="AO913" s="186">
        <v>0</v>
      </c>
      <c r="AP913" s="187">
        <v>0.10827397260273973</v>
      </c>
      <c r="AQ913" s="186">
        <v>0.10827397260273973</v>
      </c>
      <c r="AR913" s="186">
        <v>0</v>
      </c>
      <c r="AS913" s="186">
        <v>0.10827397260273973</v>
      </c>
      <c r="AT913" s="186">
        <v>3.2482191780821918</v>
      </c>
      <c r="AU913" s="193" t="s">
        <v>231</v>
      </c>
      <c r="AV913" s="194"/>
      <c r="AW913" s="166" t="s">
        <v>325</v>
      </c>
      <c r="AX913" s="166" t="s">
        <v>1509</v>
      </c>
      <c r="AY913" s="195" t="s">
        <v>11277</v>
      </c>
      <c r="AZ913" s="166" t="s">
        <v>234</v>
      </c>
      <c r="BB913" s="196"/>
    </row>
    <row r="914" spans="1:54" s="166" customFormat="1" ht="15" customHeight="1" x14ac:dyDescent="0.25">
      <c r="A914" s="182">
        <v>1411</v>
      </c>
      <c r="B914" s="555"/>
      <c r="C914" s="581"/>
      <c r="D914" s="700" t="s">
        <v>17138</v>
      </c>
      <c r="E914" s="166" t="s">
        <v>57</v>
      </c>
      <c r="F914" s="166" t="s">
        <v>1509</v>
      </c>
      <c r="G914" s="194" t="s">
        <v>16764</v>
      </c>
      <c r="H914" s="166" t="s">
        <v>11278</v>
      </c>
      <c r="I914" s="166" t="s">
        <v>11279</v>
      </c>
      <c r="K914" s="166" t="s">
        <v>219</v>
      </c>
      <c r="L914" s="166" t="s">
        <v>11280</v>
      </c>
      <c r="M914" s="166" t="s">
        <v>317</v>
      </c>
      <c r="N914" s="166">
        <v>0</v>
      </c>
      <c r="O914" s="166" t="s">
        <v>317</v>
      </c>
      <c r="P914" s="166">
        <v>0</v>
      </c>
      <c r="Q914" s="186">
        <v>2</v>
      </c>
      <c r="R914" s="186">
        <v>2</v>
      </c>
      <c r="S914" s="168">
        <v>4</v>
      </c>
      <c r="T914" s="59">
        <v>0</v>
      </c>
      <c r="U914" s="340"/>
      <c r="V914" s="340">
        <v>0</v>
      </c>
      <c r="W914" s="340"/>
      <c r="X914" s="340">
        <v>1</v>
      </c>
      <c r="Y914" s="183"/>
      <c r="Z914" s="183"/>
      <c r="AA914" s="183"/>
      <c r="AB914" s="166" t="s">
        <v>1509</v>
      </c>
      <c r="AC914" s="166" t="s">
        <v>11281</v>
      </c>
      <c r="AD914" s="228" t="s">
        <v>11282</v>
      </c>
      <c r="AE914" s="166" t="s">
        <v>11226</v>
      </c>
      <c r="AF914" s="228" t="s">
        <v>11246</v>
      </c>
      <c r="AG914" s="166" t="s">
        <v>11247</v>
      </c>
      <c r="AH914" s="166" t="s">
        <v>11228</v>
      </c>
      <c r="AI914" s="166" t="s">
        <v>8334</v>
      </c>
      <c r="AJ914" s="165" t="s">
        <v>11283</v>
      </c>
      <c r="AK914" s="203" t="s">
        <v>1509</v>
      </c>
      <c r="AL914" s="186">
        <v>0.76</v>
      </c>
      <c r="AM914" s="184">
        <v>70</v>
      </c>
      <c r="AN914" s="186">
        <v>0.24361643835616439</v>
      </c>
      <c r="AO914" s="186">
        <v>0</v>
      </c>
      <c r="AP914" s="187">
        <v>0.24361643835616439</v>
      </c>
      <c r="AQ914" s="186">
        <v>0.24361643835616439</v>
      </c>
      <c r="AR914" s="186">
        <v>0</v>
      </c>
      <c r="AS914" s="186">
        <v>0.24361643835616439</v>
      </c>
      <c r="AT914" s="186">
        <v>7.3084931506849315</v>
      </c>
      <c r="AU914" s="193" t="s">
        <v>231</v>
      </c>
      <c r="AV914" s="194"/>
      <c r="AW914" s="166" t="s">
        <v>325</v>
      </c>
      <c r="AX914" s="166" t="s">
        <v>1509</v>
      </c>
      <c r="AY914" s="231" t="s">
        <v>8335</v>
      </c>
      <c r="AZ914" s="166" t="s">
        <v>234</v>
      </c>
      <c r="BB914" s="196"/>
    </row>
    <row r="915" spans="1:54" s="166" customFormat="1" ht="15" customHeight="1" x14ac:dyDescent="0.25">
      <c r="A915" s="182">
        <v>1412</v>
      </c>
      <c r="B915" s="555"/>
      <c r="C915" s="581"/>
      <c r="D915" s="700" t="s">
        <v>17138</v>
      </c>
      <c r="E915" s="166" t="s">
        <v>57</v>
      </c>
      <c r="F915" s="166" t="s">
        <v>1509</v>
      </c>
      <c r="G915" s="194" t="s">
        <v>11284</v>
      </c>
      <c r="H915" s="166" t="s">
        <v>11285</v>
      </c>
      <c r="I915" s="166" t="s">
        <v>11286</v>
      </c>
      <c r="K915" s="166" t="s">
        <v>219</v>
      </c>
      <c r="L915" s="166" t="s">
        <v>11287</v>
      </c>
      <c r="M915" s="166" t="s">
        <v>221</v>
      </c>
      <c r="N915" s="166" t="s">
        <v>11288</v>
      </c>
      <c r="O915" s="166" t="s">
        <v>317</v>
      </c>
      <c r="P915" s="166">
        <v>0</v>
      </c>
      <c r="Q915" s="186">
        <v>3</v>
      </c>
      <c r="R915" s="186">
        <v>2</v>
      </c>
      <c r="S915" s="168">
        <v>6</v>
      </c>
      <c r="T915" s="59">
        <v>0</v>
      </c>
      <c r="U915" s="340"/>
      <c r="V915" s="340">
        <v>0</v>
      </c>
      <c r="W915" s="340"/>
      <c r="X915" s="340">
        <v>1</v>
      </c>
      <c r="Y915" s="183"/>
      <c r="Z915" s="183"/>
      <c r="AA915" s="183"/>
      <c r="AB915" s="166" t="s">
        <v>1509</v>
      </c>
      <c r="AC915" s="166" t="s">
        <v>11289</v>
      </c>
      <c r="AD915" s="228" t="s">
        <v>11290</v>
      </c>
      <c r="AE915" s="166" t="s">
        <v>11226</v>
      </c>
      <c r="AF915" s="228" t="s">
        <v>11291</v>
      </c>
      <c r="AG915" s="166" t="s">
        <v>11292</v>
      </c>
      <c r="AH915" s="166" t="s">
        <v>11228</v>
      </c>
      <c r="AI915" s="166" t="s">
        <v>11293</v>
      </c>
      <c r="AJ915" s="165" t="s">
        <v>11294</v>
      </c>
      <c r="AK915" s="203" t="s">
        <v>1509</v>
      </c>
      <c r="AL915" s="186">
        <v>0.76</v>
      </c>
      <c r="AM915" s="184">
        <v>61</v>
      </c>
      <c r="AN915" s="186">
        <v>0.12701369863013698</v>
      </c>
      <c r="AO915" s="186">
        <v>0</v>
      </c>
      <c r="AP915" s="187">
        <v>0.12701369863013698</v>
      </c>
      <c r="AQ915" s="186">
        <v>0.12701369863013698</v>
      </c>
      <c r="AR915" s="186">
        <v>0</v>
      </c>
      <c r="AS915" s="186">
        <v>0.12701369863013698</v>
      </c>
      <c r="AT915" s="186">
        <v>3.8104109589041095</v>
      </c>
      <c r="AU915" s="193" t="s">
        <v>231</v>
      </c>
      <c r="AV915" s="194"/>
      <c r="AW915" s="166" t="s">
        <v>325</v>
      </c>
      <c r="AX915" s="166" t="s">
        <v>1509</v>
      </c>
      <c r="AY915" s="195" t="s">
        <v>11295</v>
      </c>
      <c r="AZ915" s="166" t="s">
        <v>234</v>
      </c>
      <c r="BB915" s="196"/>
    </row>
    <row r="916" spans="1:54" s="166" customFormat="1" ht="15" customHeight="1" x14ac:dyDescent="0.25">
      <c r="A916" s="182">
        <v>1413</v>
      </c>
      <c r="B916" s="555"/>
      <c r="C916" s="581"/>
      <c r="D916" s="700" t="s">
        <v>17141</v>
      </c>
      <c r="E916" s="166" t="s">
        <v>57</v>
      </c>
      <c r="F916" s="166" t="s">
        <v>1509</v>
      </c>
      <c r="G916" s="194" t="s">
        <v>11296</v>
      </c>
      <c r="H916" s="166" t="s">
        <v>11297</v>
      </c>
      <c r="I916" s="166" t="s">
        <v>11298</v>
      </c>
      <c r="K916" s="166" t="s">
        <v>219</v>
      </c>
      <c r="L916" s="166" t="s">
        <v>11287</v>
      </c>
      <c r="M916" s="166" t="s">
        <v>317</v>
      </c>
      <c r="N916" s="166">
        <v>0</v>
      </c>
      <c r="O916" s="166" t="s">
        <v>317</v>
      </c>
      <c r="P916" s="166">
        <v>0</v>
      </c>
      <c r="Q916" s="186">
        <v>3</v>
      </c>
      <c r="R916" s="186">
        <v>2</v>
      </c>
      <c r="S916" s="168">
        <v>6</v>
      </c>
      <c r="T916" s="59">
        <v>2</v>
      </c>
      <c r="U916" s="340"/>
      <c r="V916" s="340">
        <v>0</v>
      </c>
      <c r="W916" s="340"/>
      <c r="X916" s="340">
        <v>0</v>
      </c>
      <c r="Y916" s="183"/>
      <c r="Z916" s="183"/>
      <c r="AA916" s="183"/>
      <c r="AB916" s="166" t="s">
        <v>1509</v>
      </c>
      <c r="AC916" s="166" t="s">
        <v>11299</v>
      </c>
      <c r="AD916" s="228" t="s">
        <v>11300</v>
      </c>
      <c r="AE916" s="166" t="s">
        <v>11226</v>
      </c>
      <c r="AF916" s="228" t="s">
        <v>11301</v>
      </c>
      <c r="AG916" s="166" t="s">
        <v>11302</v>
      </c>
      <c r="AH916" s="166" t="s">
        <v>11228</v>
      </c>
      <c r="AI916" s="166" t="s">
        <v>11303</v>
      </c>
      <c r="AJ916" s="165" t="s">
        <v>11304</v>
      </c>
      <c r="AK916" s="203" t="s">
        <v>1509</v>
      </c>
      <c r="AL916" s="186">
        <v>0.76</v>
      </c>
      <c r="AM916" s="184">
        <v>37</v>
      </c>
      <c r="AN916" s="186">
        <v>7.7041095890410957E-2</v>
      </c>
      <c r="AO916" s="186">
        <v>0</v>
      </c>
      <c r="AP916" s="187">
        <v>7.7041095890410957E-2</v>
      </c>
      <c r="AQ916" s="186">
        <v>7.7041095890410957E-2</v>
      </c>
      <c r="AR916" s="186">
        <v>0</v>
      </c>
      <c r="AS916" s="186">
        <v>7.7041095890410957E-2</v>
      </c>
      <c r="AT916" s="186">
        <v>2.3112328767123289</v>
      </c>
      <c r="AU916" s="193" t="s">
        <v>231</v>
      </c>
      <c r="AV916" s="194"/>
      <c r="AW916" s="166" t="s">
        <v>325</v>
      </c>
      <c r="AX916" s="166" t="s">
        <v>1509</v>
      </c>
      <c r="AY916" s="195" t="s">
        <v>11305</v>
      </c>
      <c r="AZ916" s="166" t="s">
        <v>234</v>
      </c>
      <c r="BB916" s="196"/>
    </row>
    <row r="917" spans="1:54" s="166" customFormat="1" ht="15" customHeight="1" x14ac:dyDescent="0.25">
      <c r="A917" s="182">
        <v>1414</v>
      </c>
      <c r="B917" s="555"/>
      <c r="C917" s="581"/>
      <c r="D917" s="700" t="s">
        <v>17138</v>
      </c>
      <c r="E917" s="166" t="s">
        <v>57</v>
      </c>
      <c r="F917" s="166" t="s">
        <v>1509</v>
      </c>
      <c r="G917" s="194" t="s">
        <v>11306</v>
      </c>
      <c r="H917" s="166" t="s">
        <v>11307</v>
      </c>
      <c r="I917" s="166" t="s">
        <v>11308</v>
      </c>
      <c r="K917" s="166" t="s">
        <v>219</v>
      </c>
      <c r="L917" s="166" t="s">
        <v>11287</v>
      </c>
      <c r="M917" s="166" t="s">
        <v>317</v>
      </c>
      <c r="N917" s="166">
        <v>0</v>
      </c>
      <c r="O917" s="166" t="s">
        <v>317</v>
      </c>
      <c r="P917" s="166">
        <v>0</v>
      </c>
      <c r="Q917" s="186">
        <v>3</v>
      </c>
      <c r="R917" s="186">
        <v>1.5</v>
      </c>
      <c r="S917" s="168">
        <v>4.5</v>
      </c>
      <c r="T917" s="59">
        <v>2</v>
      </c>
      <c r="U917" s="340"/>
      <c r="V917" s="340">
        <v>0</v>
      </c>
      <c r="W917" s="340"/>
      <c r="X917" s="340">
        <v>0</v>
      </c>
      <c r="Y917" s="183"/>
      <c r="Z917" s="183"/>
      <c r="AA917" s="183"/>
      <c r="AB917" s="166" t="s">
        <v>1509</v>
      </c>
      <c r="AC917" s="166" t="s">
        <v>11309</v>
      </c>
      <c r="AD917" s="228" t="s">
        <v>11310</v>
      </c>
      <c r="AE917" s="166" t="s">
        <v>11226</v>
      </c>
      <c r="AF917" s="228" t="s">
        <v>11311</v>
      </c>
      <c r="AG917" s="166" t="s">
        <v>11312</v>
      </c>
      <c r="AH917" s="166" t="s">
        <v>11313</v>
      </c>
      <c r="AI917" s="166" t="s">
        <v>11314</v>
      </c>
      <c r="AJ917" s="165" t="s">
        <v>11315</v>
      </c>
      <c r="AK917" s="203" t="s">
        <v>1509</v>
      </c>
      <c r="AL917" s="186">
        <v>0.76</v>
      </c>
      <c r="AM917" s="184">
        <v>111</v>
      </c>
      <c r="AN917" s="186">
        <v>0.23112328767123289</v>
      </c>
      <c r="AO917" s="186">
        <v>0</v>
      </c>
      <c r="AP917" s="187">
        <v>0.23112328767123289</v>
      </c>
      <c r="AQ917" s="186">
        <v>0.23112328767123289</v>
      </c>
      <c r="AR917" s="186">
        <v>0</v>
      </c>
      <c r="AS917" s="186">
        <v>0.23112328767123289</v>
      </c>
      <c r="AT917" s="186">
        <v>6.9336986301369867</v>
      </c>
      <c r="AU917" s="193" t="s">
        <v>231</v>
      </c>
      <c r="AV917" s="194"/>
      <c r="AW917" s="166" t="s">
        <v>325</v>
      </c>
      <c r="AX917" s="166" t="s">
        <v>1509</v>
      </c>
      <c r="AY917" s="195" t="s">
        <v>11316</v>
      </c>
      <c r="AZ917" s="166" t="s">
        <v>234</v>
      </c>
      <c r="BB917" s="196"/>
    </row>
    <row r="918" spans="1:54" s="166" customFormat="1" ht="15" customHeight="1" x14ac:dyDescent="0.25">
      <c r="A918" s="182">
        <v>1415</v>
      </c>
      <c r="B918" s="555"/>
      <c r="C918" s="581"/>
      <c r="D918" s="700" t="s">
        <v>17138</v>
      </c>
      <c r="E918" s="166" t="s">
        <v>57</v>
      </c>
      <c r="F918" s="166" t="s">
        <v>1509</v>
      </c>
      <c r="G918" s="194" t="s">
        <v>11317</v>
      </c>
      <c r="H918" s="166" t="s">
        <v>11318</v>
      </c>
      <c r="I918" s="166" t="s">
        <v>11319</v>
      </c>
      <c r="K918" s="166" t="s">
        <v>219</v>
      </c>
      <c r="L918" s="166" t="s">
        <v>11287</v>
      </c>
      <c r="M918" s="166" t="s">
        <v>317</v>
      </c>
      <c r="N918" s="166">
        <v>0</v>
      </c>
      <c r="O918" s="166" t="s">
        <v>317</v>
      </c>
      <c r="P918" s="166">
        <v>0</v>
      </c>
      <c r="Q918" s="186">
        <v>3</v>
      </c>
      <c r="R918" s="186">
        <v>1.5</v>
      </c>
      <c r="S918" s="168">
        <v>4.5</v>
      </c>
      <c r="T918" s="59">
        <v>1</v>
      </c>
      <c r="U918" s="340"/>
      <c r="V918" s="340">
        <v>0</v>
      </c>
      <c r="W918" s="340"/>
      <c r="X918" s="340">
        <v>0</v>
      </c>
      <c r="Y918" s="183"/>
      <c r="Z918" s="183"/>
      <c r="AA918" s="183"/>
      <c r="AB918" s="166" t="s">
        <v>1509</v>
      </c>
      <c r="AC918" s="166" t="s">
        <v>11320</v>
      </c>
      <c r="AD918" s="166" t="s">
        <v>11321</v>
      </c>
      <c r="AE918" s="166" t="s">
        <v>11226</v>
      </c>
      <c r="AF918" s="228" t="s">
        <v>11322</v>
      </c>
      <c r="AG918" s="166" t="s">
        <v>11323</v>
      </c>
      <c r="AH918" s="166" t="s">
        <v>11228</v>
      </c>
      <c r="AI918" s="166" t="s">
        <v>11324</v>
      </c>
      <c r="AJ918" s="165" t="s">
        <v>11325</v>
      </c>
      <c r="AK918" s="203" t="s">
        <v>1509</v>
      </c>
      <c r="AL918" s="186">
        <v>0.76</v>
      </c>
      <c r="AM918" s="184">
        <v>90</v>
      </c>
      <c r="AN918" s="186">
        <v>0.1873972602739726</v>
      </c>
      <c r="AO918" s="186">
        <v>0</v>
      </c>
      <c r="AP918" s="187">
        <v>0.1873972602739726</v>
      </c>
      <c r="AQ918" s="186">
        <v>0.1873972602739726</v>
      </c>
      <c r="AR918" s="186">
        <v>0</v>
      </c>
      <c r="AS918" s="186">
        <v>0.1873972602739726</v>
      </c>
      <c r="AT918" s="186">
        <v>5.6219178082191785</v>
      </c>
      <c r="AU918" s="193" t="s">
        <v>231</v>
      </c>
      <c r="AV918" s="194"/>
      <c r="AW918" s="166" t="s">
        <v>325</v>
      </c>
      <c r="AX918" s="166" t="s">
        <v>1509</v>
      </c>
      <c r="AY918" s="195" t="s">
        <v>11326</v>
      </c>
      <c r="AZ918" s="166" t="s">
        <v>234</v>
      </c>
      <c r="BB918" s="196"/>
    </row>
    <row r="919" spans="1:54" s="519" customFormat="1" ht="24.75" customHeight="1" x14ac:dyDescent="0.2">
      <c r="A919" s="518">
        <v>1416</v>
      </c>
      <c r="B919" s="557" t="s">
        <v>17088</v>
      </c>
      <c r="C919" s="664" t="s">
        <v>17090</v>
      </c>
      <c r="D919" s="701">
        <v>2020</v>
      </c>
      <c r="E919" s="519" t="s">
        <v>57</v>
      </c>
      <c r="F919" s="519" t="s">
        <v>1509</v>
      </c>
      <c r="G919" s="530" t="s">
        <v>11327</v>
      </c>
      <c r="H919" s="519" t="s">
        <v>11328</v>
      </c>
      <c r="I919" s="519" t="s">
        <v>11329</v>
      </c>
      <c r="K919" s="519" t="s">
        <v>219</v>
      </c>
      <c r="L919" s="519" t="s">
        <v>11287</v>
      </c>
      <c r="M919" s="519" t="s">
        <v>221</v>
      </c>
      <c r="N919" s="519" t="s">
        <v>222</v>
      </c>
      <c r="O919" s="573" t="s">
        <v>221</v>
      </c>
      <c r="P919" s="573" t="s">
        <v>879</v>
      </c>
      <c r="Q919" s="520">
        <v>3</v>
      </c>
      <c r="R919" s="520">
        <v>1.5</v>
      </c>
      <c r="S919" s="521">
        <v>4.5</v>
      </c>
      <c r="T919" s="522">
        <v>2</v>
      </c>
      <c r="U919" s="523"/>
      <c r="V919" s="523">
        <v>0</v>
      </c>
      <c r="W919" s="523"/>
      <c r="X919" s="523">
        <v>0</v>
      </c>
      <c r="Y919" s="524"/>
      <c r="Z919" s="524"/>
      <c r="AA919" s="524"/>
      <c r="AB919" s="519" t="s">
        <v>1509</v>
      </c>
      <c r="AC919" s="519" t="s">
        <v>11330</v>
      </c>
      <c r="AD919" s="519" t="s">
        <v>11331</v>
      </c>
      <c r="AE919" s="519" t="s">
        <v>11226</v>
      </c>
      <c r="AF919" s="622" t="s">
        <v>11332</v>
      </c>
      <c r="AG919" s="519" t="s">
        <v>11333</v>
      </c>
      <c r="AH919" s="519" t="s">
        <v>11228</v>
      </c>
      <c r="AI919" s="519" t="s">
        <v>11334</v>
      </c>
      <c r="AJ919" s="526" t="s">
        <v>11335</v>
      </c>
      <c r="AK919" s="608" t="s">
        <v>1509</v>
      </c>
      <c r="AL919" s="520">
        <v>0.76</v>
      </c>
      <c r="AM919" s="648">
        <v>53</v>
      </c>
      <c r="AN919" s="520">
        <v>0.11035616438356165</v>
      </c>
      <c r="AO919" s="520">
        <v>0</v>
      </c>
      <c r="AP919" s="528">
        <v>0.11035616438356165</v>
      </c>
      <c r="AQ919" s="520">
        <v>0.11035616438356165</v>
      </c>
      <c r="AR919" s="520">
        <v>0</v>
      </c>
      <c r="AS919" s="520">
        <v>0.11035616438356165</v>
      </c>
      <c r="AT919" s="520">
        <v>3.3106849315068496</v>
      </c>
      <c r="AU919" s="529" t="s">
        <v>231</v>
      </c>
      <c r="AV919" s="530" t="s">
        <v>431</v>
      </c>
      <c r="AW919" s="519" t="s">
        <v>325</v>
      </c>
      <c r="AX919" s="519" t="s">
        <v>1509</v>
      </c>
      <c r="AY919" s="676" t="s">
        <v>11336</v>
      </c>
      <c r="AZ919" s="519" t="s">
        <v>234</v>
      </c>
      <c r="BB919" s="533"/>
    </row>
    <row r="920" spans="1:54" s="166" customFormat="1" ht="15" customHeight="1" x14ac:dyDescent="0.25">
      <c r="A920" s="182">
        <v>1417</v>
      </c>
      <c r="B920" s="555"/>
      <c r="C920" s="581"/>
      <c r="D920" s="700" t="s">
        <v>17140</v>
      </c>
      <c r="E920" s="166" t="s">
        <v>57</v>
      </c>
      <c r="F920" s="166" t="s">
        <v>1509</v>
      </c>
      <c r="G920" s="194" t="s">
        <v>11337</v>
      </c>
      <c r="H920" s="166" t="s">
        <v>11338</v>
      </c>
      <c r="I920" s="166" t="s">
        <v>11339</v>
      </c>
      <c r="K920" s="166" t="s">
        <v>219</v>
      </c>
      <c r="L920" s="166" t="s">
        <v>11287</v>
      </c>
      <c r="M920" s="166" t="s">
        <v>221</v>
      </c>
      <c r="N920" s="166" t="s">
        <v>222</v>
      </c>
      <c r="O920" s="166" t="s">
        <v>317</v>
      </c>
      <c r="P920" s="166">
        <v>0</v>
      </c>
      <c r="Q920" s="186">
        <v>3</v>
      </c>
      <c r="R920" s="186">
        <v>4</v>
      </c>
      <c r="S920" s="168">
        <v>12</v>
      </c>
      <c r="T920" s="59">
        <v>1</v>
      </c>
      <c r="U920" s="340"/>
      <c r="V920" s="340">
        <v>0</v>
      </c>
      <c r="W920" s="340"/>
      <c r="X920" s="340">
        <v>0</v>
      </c>
      <c r="Y920" s="183"/>
      <c r="Z920" s="183"/>
      <c r="AA920" s="183"/>
      <c r="AB920" s="166" t="s">
        <v>11340</v>
      </c>
      <c r="AC920" s="166" t="s">
        <v>11341</v>
      </c>
      <c r="AD920" s="228" t="s">
        <v>11342</v>
      </c>
      <c r="AE920" s="166" t="s">
        <v>11226</v>
      </c>
      <c r="AF920" s="228" t="s">
        <v>11343</v>
      </c>
      <c r="AG920" s="166" t="s">
        <v>230</v>
      </c>
      <c r="AH920" s="166" t="s">
        <v>11228</v>
      </c>
      <c r="AI920" s="166" t="s">
        <v>11344</v>
      </c>
      <c r="AJ920" s="165" t="s">
        <v>11345</v>
      </c>
      <c r="AK920" s="203" t="s">
        <v>1509</v>
      </c>
      <c r="AL920" s="186">
        <v>0.76</v>
      </c>
      <c r="AM920" s="184">
        <v>72</v>
      </c>
      <c r="AN920" s="186">
        <v>0.14991780821917808</v>
      </c>
      <c r="AO920" s="186">
        <v>0</v>
      </c>
      <c r="AP920" s="187">
        <v>0.14991780821917808</v>
      </c>
      <c r="AQ920" s="186">
        <v>0.14991780821917808</v>
      </c>
      <c r="AR920" s="186">
        <v>0</v>
      </c>
      <c r="AS920" s="186">
        <v>0.14991780821917808</v>
      </c>
      <c r="AT920" s="186">
        <v>4.4975342465753423</v>
      </c>
      <c r="AU920" s="193" t="s">
        <v>231</v>
      </c>
      <c r="AV920" s="194"/>
      <c r="AW920" s="166" t="s">
        <v>325</v>
      </c>
      <c r="AX920" s="166" t="s">
        <v>1509</v>
      </c>
      <c r="AY920" s="195" t="s">
        <v>11346</v>
      </c>
      <c r="AZ920" s="166" t="s">
        <v>234</v>
      </c>
      <c r="BB920" s="196"/>
    </row>
    <row r="921" spans="1:54" s="519" customFormat="1" ht="26.25" customHeight="1" x14ac:dyDescent="0.25">
      <c r="A921" s="518">
        <v>1418</v>
      </c>
      <c r="B921" s="557" t="s">
        <v>17088</v>
      </c>
      <c r="C921" s="664" t="s">
        <v>17090</v>
      </c>
      <c r="D921" s="701">
        <v>2020</v>
      </c>
      <c r="E921" s="519" t="s">
        <v>57</v>
      </c>
      <c r="F921" s="519" t="s">
        <v>1509</v>
      </c>
      <c r="G921" s="530" t="s">
        <v>11347</v>
      </c>
      <c r="H921" s="519" t="s">
        <v>11348</v>
      </c>
      <c r="I921" s="519" t="s">
        <v>11349</v>
      </c>
      <c r="K921" s="519" t="s">
        <v>219</v>
      </c>
      <c r="L921" s="519" t="s">
        <v>316</v>
      </c>
      <c r="M921" s="519" t="s">
        <v>221</v>
      </c>
      <c r="N921" s="519" t="s">
        <v>222</v>
      </c>
      <c r="O921" s="573" t="s">
        <v>221</v>
      </c>
      <c r="P921" s="573" t="s">
        <v>879</v>
      </c>
      <c r="Q921" s="520">
        <v>3</v>
      </c>
      <c r="R921" s="520">
        <v>1.5</v>
      </c>
      <c r="S921" s="521">
        <v>4.5</v>
      </c>
      <c r="T921" s="522">
        <v>2</v>
      </c>
      <c r="U921" s="523"/>
      <c r="V921" s="523">
        <v>0</v>
      </c>
      <c r="W921" s="523"/>
      <c r="X921" s="523">
        <v>0</v>
      </c>
      <c r="Y921" s="524"/>
      <c r="Z921" s="524"/>
      <c r="AA921" s="524"/>
      <c r="AB921" s="519" t="s">
        <v>1509</v>
      </c>
      <c r="AC921" s="519" t="s">
        <v>11350</v>
      </c>
      <c r="AD921" s="622" t="s">
        <v>11351</v>
      </c>
      <c r="AE921" s="519" t="s">
        <v>11352</v>
      </c>
      <c r="AF921" s="622" t="s">
        <v>11353</v>
      </c>
      <c r="AG921" s="519" t="s">
        <v>11354</v>
      </c>
      <c r="AH921" s="519" t="s">
        <v>4372</v>
      </c>
      <c r="AI921" s="519" t="s">
        <v>11355</v>
      </c>
      <c r="AJ921" s="526" t="s">
        <v>11356</v>
      </c>
      <c r="AK921" s="608" t="s">
        <v>1509</v>
      </c>
      <c r="AL921" s="520">
        <v>0.76</v>
      </c>
      <c r="AM921" s="648">
        <v>92</v>
      </c>
      <c r="AN921" s="520">
        <v>0.19156164383561644</v>
      </c>
      <c r="AO921" s="520">
        <v>0</v>
      </c>
      <c r="AP921" s="528">
        <v>0.19156164383561644</v>
      </c>
      <c r="AQ921" s="520">
        <v>0.19156164383561644</v>
      </c>
      <c r="AR921" s="520">
        <v>0</v>
      </c>
      <c r="AS921" s="520">
        <v>0.19156164383561644</v>
      </c>
      <c r="AT921" s="520">
        <v>5.7468493150684932</v>
      </c>
      <c r="AU921" s="529" t="s">
        <v>231</v>
      </c>
      <c r="AV921" s="530" t="s">
        <v>431</v>
      </c>
      <c r="AW921" s="519" t="s">
        <v>325</v>
      </c>
      <c r="AX921" s="519" t="s">
        <v>1509</v>
      </c>
      <c r="AY921" s="531" t="s">
        <v>11357</v>
      </c>
      <c r="AZ921" s="519" t="s">
        <v>234</v>
      </c>
      <c r="BB921" s="533"/>
    </row>
    <row r="922" spans="1:54" s="166" customFormat="1" ht="15" customHeight="1" x14ac:dyDescent="0.25">
      <c r="A922" s="182">
        <v>1419</v>
      </c>
      <c r="B922" s="555"/>
      <c r="C922" s="581"/>
      <c r="D922" s="700" t="s">
        <v>17138</v>
      </c>
      <c r="E922" s="166" t="s">
        <v>57</v>
      </c>
      <c r="F922" s="166" t="s">
        <v>1509</v>
      </c>
      <c r="G922" s="194" t="s">
        <v>11358</v>
      </c>
      <c r="H922" s="166" t="s">
        <v>11359</v>
      </c>
      <c r="I922" s="166" t="s">
        <v>11360</v>
      </c>
      <c r="K922" s="166" t="s">
        <v>219</v>
      </c>
      <c r="L922" s="166" t="s">
        <v>316</v>
      </c>
      <c r="M922" s="166" t="s">
        <v>317</v>
      </c>
      <c r="N922" s="166">
        <v>0</v>
      </c>
      <c r="O922" s="166" t="s">
        <v>317</v>
      </c>
      <c r="P922" s="166">
        <v>0</v>
      </c>
      <c r="Q922" s="186">
        <v>3</v>
      </c>
      <c r="R922" s="186">
        <v>1.5</v>
      </c>
      <c r="S922" s="168">
        <v>4.5</v>
      </c>
      <c r="T922" s="59">
        <v>2</v>
      </c>
      <c r="U922" s="340"/>
      <c r="V922" s="340">
        <v>0</v>
      </c>
      <c r="W922" s="340"/>
      <c r="X922" s="340">
        <v>0</v>
      </c>
      <c r="Y922" s="183"/>
      <c r="Z922" s="183"/>
      <c r="AA922" s="183"/>
      <c r="AB922" s="166" t="s">
        <v>1509</v>
      </c>
      <c r="AC922" s="166" t="s">
        <v>11361</v>
      </c>
      <c r="AD922" s="228" t="s">
        <v>11362</v>
      </c>
      <c r="AE922" s="166" t="s">
        <v>11352</v>
      </c>
      <c r="AF922" s="228" t="s">
        <v>11363</v>
      </c>
      <c r="AG922" s="166" t="s">
        <v>11364</v>
      </c>
      <c r="AH922" s="166" t="s">
        <v>4372</v>
      </c>
      <c r="AI922" s="166" t="s">
        <v>11365</v>
      </c>
      <c r="AJ922" s="165" t="s">
        <v>11366</v>
      </c>
      <c r="AK922" s="203" t="s">
        <v>1509</v>
      </c>
      <c r="AL922" s="186">
        <v>0.76</v>
      </c>
      <c r="AM922" s="184">
        <v>161</v>
      </c>
      <c r="AN922" s="186">
        <v>0.33523287671232876</v>
      </c>
      <c r="AO922" s="186">
        <v>0</v>
      </c>
      <c r="AP922" s="187">
        <v>0.33523287671232876</v>
      </c>
      <c r="AQ922" s="186">
        <v>0.33523287671232876</v>
      </c>
      <c r="AR922" s="186">
        <v>0</v>
      </c>
      <c r="AS922" s="186">
        <v>0.33523287671232876</v>
      </c>
      <c r="AT922" s="186">
        <v>10.056986301369863</v>
      </c>
      <c r="AU922" s="193" t="s">
        <v>231</v>
      </c>
      <c r="AV922" s="194"/>
      <c r="AW922" s="166" t="s">
        <v>325</v>
      </c>
      <c r="AX922" s="166" t="s">
        <v>1509</v>
      </c>
      <c r="AY922" s="195" t="s">
        <v>11367</v>
      </c>
      <c r="AZ922" s="166" t="s">
        <v>234</v>
      </c>
      <c r="BB922" s="196"/>
    </row>
    <row r="923" spans="1:54" s="166" customFormat="1" ht="15" customHeight="1" x14ac:dyDescent="0.25">
      <c r="A923" s="182">
        <v>1420</v>
      </c>
      <c r="B923" s="555"/>
      <c r="C923" s="581"/>
      <c r="D923" s="700" t="s">
        <v>17140</v>
      </c>
      <c r="E923" s="166" t="s">
        <v>57</v>
      </c>
      <c r="F923" s="166" t="s">
        <v>1509</v>
      </c>
      <c r="G923" s="194" t="s">
        <v>11368</v>
      </c>
      <c r="H923" s="166" t="s">
        <v>11369</v>
      </c>
      <c r="I923" s="166" t="s">
        <v>11370</v>
      </c>
      <c r="K923" s="166" t="s">
        <v>219</v>
      </c>
      <c r="L923" s="166" t="s">
        <v>316</v>
      </c>
      <c r="M923" s="166" t="s">
        <v>317</v>
      </c>
      <c r="N923" s="166">
        <v>0</v>
      </c>
      <c r="O923" s="166" t="s">
        <v>317</v>
      </c>
      <c r="P923" s="166">
        <v>0</v>
      </c>
      <c r="Q923" s="186">
        <v>3</v>
      </c>
      <c r="R923" s="186">
        <v>1.5</v>
      </c>
      <c r="S923" s="168">
        <v>4.5</v>
      </c>
      <c r="T923" s="59">
        <v>0</v>
      </c>
      <c r="U923" s="340"/>
      <c r="V923" s="340">
        <v>0</v>
      </c>
      <c r="W923" s="340"/>
      <c r="X923" s="340">
        <v>1</v>
      </c>
      <c r="Y923" s="183"/>
      <c r="Z923" s="183"/>
      <c r="AA923" s="183"/>
      <c r="AB923" s="166" t="s">
        <v>1509</v>
      </c>
      <c r="AC923" s="166" t="s">
        <v>11371</v>
      </c>
      <c r="AD923" s="228" t="s">
        <v>11372</v>
      </c>
      <c r="AE923" s="166" t="s">
        <v>3351</v>
      </c>
      <c r="AF923" s="228" t="s">
        <v>11373</v>
      </c>
      <c r="AG923" s="166" t="s">
        <v>11374</v>
      </c>
      <c r="AH923" s="166" t="s">
        <v>3353</v>
      </c>
      <c r="AI923" s="166" t="s">
        <v>11375</v>
      </c>
      <c r="AJ923" s="165" t="s">
        <v>11376</v>
      </c>
      <c r="AK923" s="203" t="s">
        <v>1509</v>
      </c>
      <c r="AL923" s="186">
        <v>0.76</v>
      </c>
      <c r="AM923" s="184">
        <v>84</v>
      </c>
      <c r="AN923" s="186">
        <v>0.1749041095890411</v>
      </c>
      <c r="AO923" s="186">
        <v>0</v>
      </c>
      <c r="AP923" s="187">
        <v>0.1749041095890411</v>
      </c>
      <c r="AQ923" s="186">
        <v>0.1749041095890411</v>
      </c>
      <c r="AR923" s="186">
        <v>0</v>
      </c>
      <c r="AS923" s="186">
        <v>0.1749041095890411</v>
      </c>
      <c r="AT923" s="186">
        <v>5.2471232876712328</v>
      </c>
      <c r="AU923" s="193" t="s">
        <v>231</v>
      </c>
      <c r="AV923" s="194"/>
      <c r="AW923" s="166" t="s">
        <v>325</v>
      </c>
      <c r="AX923" s="166" t="s">
        <v>1509</v>
      </c>
      <c r="AY923" s="195" t="s">
        <v>11377</v>
      </c>
      <c r="AZ923" s="166" t="s">
        <v>234</v>
      </c>
      <c r="BB923" s="196"/>
    </row>
    <row r="924" spans="1:54" s="166" customFormat="1" ht="15" customHeight="1" x14ac:dyDescent="0.25">
      <c r="A924" s="182">
        <v>1421</v>
      </c>
      <c r="B924" s="555"/>
      <c r="C924" s="581"/>
      <c r="D924" s="700" t="s">
        <v>17140</v>
      </c>
      <c r="E924" s="166" t="s">
        <v>57</v>
      </c>
      <c r="F924" s="166" t="s">
        <v>1509</v>
      </c>
      <c r="G924" s="194" t="s">
        <v>11378</v>
      </c>
      <c r="H924" s="166" t="s">
        <v>11379</v>
      </c>
      <c r="I924" s="166" t="s">
        <v>11380</v>
      </c>
      <c r="K924" s="166" t="s">
        <v>219</v>
      </c>
      <c r="L924" s="166" t="s">
        <v>316</v>
      </c>
      <c r="M924" s="166" t="s">
        <v>317</v>
      </c>
      <c r="N924" s="166">
        <v>0</v>
      </c>
      <c r="O924" s="166" t="s">
        <v>317</v>
      </c>
      <c r="P924" s="166">
        <v>0</v>
      </c>
      <c r="Q924" s="186">
        <v>3</v>
      </c>
      <c r="R924" s="186">
        <v>1.5</v>
      </c>
      <c r="S924" s="168">
        <v>4.5</v>
      </c>
      <c r="T924" s="59">
        <v>0</v>
      </c>
      <c r="U924" s="340"/>
      <c r="V924" s="340">
        <v>0</v>
      </c>
      <c r="W924" s="340"/>
      <c r="X924" s="340">
        <v>1</v>
      </c>
      <c r="Y924" s="183"/>
      <c r="Z924" s="183"/>
      <c r="AA924" s="183"/>
      <c r="AB924" s="166" t="s">
        <v>1509</v>
      </c>
      <c r="AC924" s="166" t="s">
        <v>11381</v>
      </c>
      <c r="AD924" s="228" t="s">
        <v>11382</v>
      </c>
      <c r="AE924" s="166" t="s">
        <v>7173</v>
      </c>
      <c r="AF924" s="228" t="s">
        <v>11383</v>
      </c>
      <c r="AG924" s="166" t="s">
        <v>11384</v>
      </c>
      <c r="AH924" s="166" t="s">
        <v>11385</v>
      </c>
      <c r="AI924" s="166" t="s">
        <v>11386</v>
      </c>
      <c r="AJ924" s="165" t="s">
        <v>11387</v>
      </c>
      <c r="AK924" s="203" t="s">
        <v>1509</v>
      </c>
      <c r="AL924" s="186">
        <v>0.76</v>
      </c>
      <c r="AM924" s="184">
        <v>40</v>
      </c>
      <c r="AN924" s="186">
        <v>8.3287671232876712E-2</v>
      </c>
      <c r="AO924" s="186">
        <v>0</v>
      </c>
      <c r="AP924" s="187">
        <v>8.3287671232876712E-2</v>
      </c>
      <c r="AQ924" s="186">
        <v>8.3287671232876712E-2</v>
      </c>
      <c r="AR924" s="186">
        <v>0</v>
      </c>
      <c r="AS924" s="186">
        <v>8.3287671232876712E-2</v>
      </c>
      <c r="AT924" s="186">
        <v>2.4986301369863013</v>
      </c>
      <c r="AU924" s="193" t="s">
        <v>231</v>
      </c>
      <c r="AV924" s="194"/>
      <c r="AW924" s="166" t="s">
        <v>325</v>
      </c>
      <c r="AX924" s="166" t="s">
        <v>1509</v>
      </c>
      <c r="AY924" s="195" t="s">
        <v>11388</v>
      </c>
      <c r="AZ924" s="166" t="s">
        <v>234</v>
      </c>
      <c r="BB924" s="196"/>
    </row>
    <row r="925" spans="1:54" s="519" customFormat="1" ht="26.25" customHeight="1" x14ac:dyDescent="0.25">
      <c r="A925" s="518">
        <v>1422</v>
      </c>
      <c r="B925" s="557" t="s">
        <v>17088</v>
      </c>
      <c r="C925" s="664" t="s">
        <v>17090</v>
      </c>
      <c r="D925" s="701">
        <v>2020</v>
      </c>
      <c r="E925" s="519" t="s">
        <v>57</v>
      </c>
      <c r="F925" s="519" t="s">
        <v>1509</v>
      </c>
      <c r="G925" s="530" t="s">
        <v>11389</v>
      </c>
      <c r="H925" s="519" t="s">
        <v>11390</v>
      </c>
      <c r="I925" s="519" t="s">
        <v>11391</v>
      </c>
      <c r="K925" s="519" t="s">
        <v>219</v>
      </c>
      <c r="L925" s="519" t="s">
        <v>316</v>
      </c>
      <c r="M925" s="519" t="s">
        <v>221</v>
      </c>
      <c r="N925" s="519" t="s">
        <v>222</v>
      </c>
      <c r="O925" s="573" t="s">
        <v>221</v>
      </c>
      <c r="P925" s="573" t="s">
        <v>879</v>
      </c>
      <c r="Q925" s="520">
        <v>2</v>
      </c>
      <c r="R925" s="520">
        <v>1.5</v>
      </c>
      <c r="S925" s="521">
        <v>3</v>
      </c>
      <c r="T925" s="522">
        <v>2</v>
      </c>
      <c r="U925" s="523"/>
      <c r="V925" s="523">
        <v>0</v>
      </c>
      <c r="W925" s="523"/>
      <c r="X925" s="523">
        <v>0</v>
      </c>
      <c r="Y925" s="524"/>
      <c r="Z925" s="524"/>
      <c r="AA925" s="524"/>
      <c r="AB925" s="519" t="s">
        <v>1509</v>
      </c>
      <c r="AC925" s="519" t="s">
        <v>11392</v>
      </c>
      <c r="AD925" s="622" t="s">
        <v>11393</v>
      </c>
      <c r="AE925" s="519" t="s">
        <v>11394</v>
      </c>
      <c r="AF925" s="519" t="s">
        <v>11395</v>
      </c>
      <c r="AG925" s="610" t="s">
        <v>11396</v>
      </c>
      <c r="AH925" s="519" t="s">
        <v>11394</v>
      </c>
      <c r="AI925" s="519" t="s">
        <v>11397</v>
      </c>
      <c r="AJ925" s="526" t="s">
        <v>11398</v>
      </c>
      <c r="AK925" s="608" t="s">
        <v>1509</v>
      </c>
      <c r="AL925" s="520">
        <v>0.76</v>
      </c>
      <c r="AM925" s="648">
        <v>44</v>
      </c>
      <c r="AN925" s="520">
        <v>9.1616438356164384E-2</v>
      </c>
      <c r="AO925" s="520">
        <v>0</v>
      </c>
      <c r="AP925" s="528">
        <v>9.1616438356164384E-2</v>
      </c>
      <c r="AQ925" s="520">
        <v>9.1616438356164384E-2</v>
      </c>
      <c r="AR925" s="520">
        <v>0</v>
      </c>
      <c r="AS925" s="520">
        <v>9.1616438356164384E-2</v>
      </c>
      <c r="AT925" s="520">
        <v>2.7484931506849315</v>
      </c>
      <c r="AU925" s="529" t="s">
        <v>231</v>
      </c>
      <c r="AV925" s="530" t="s">
        <v>431</v>
      </c>
      <c r="AW925" s="519" t="s">
        <v>325</v>
      </c>
      <c r="AX925" s="519" t="s">
        <v>1509</v>
      </c>
      <c r="AY925" s="676" t="s">
        <v>11399</v>
      </c>
      <c r="AZ925" s="519" t="s">
        <v>234</v>
      </c>
      <c r="BB925" s="533"/>
    </row>
    <row r="926" spans="1:54" s="166" customFormat="1" ht="15" customHeight="1" x14ac:dyDescent="0.25">
      <c r="A926" s="182">
        <v>1423</v>
      </c>
      <c r="B926" s="555"/>
      <c r="C926" s="581"/>
      <c r="D926" s="700" t="s">
        <v>17140</v>
      </c>
      <c r="E926" s="166" t="s">
        <v>57</v>
      </c>
      <c r="F926" s="166" t="s">
        <v>1509</v>
      </c>
      <c r="G926" s="194" t="s">
        <v>11400</v>
      </c>
      <c r="H926" s="166" t="s">
        <v>11401</v>
      </c>
      <c r="I926" s="166" t="s">
        <v>11402</v>
      </c>
      <c r="K926" s="166" t="s">
        <v>219</v>
      </c>
      <c r="L926" s="166" t="s">
        <v>220</v>
      </c>
      <c r="M926" s="166" t="s">
        <v>317</v>
      </c>
      <c r="N926" s="166">
        <v>0</v>
      </c>
      <c r="O926" s="166" t="s">
        <v>317</v>
      </c>
      <c r="P926" s="166">
        <v>0</v>
      </c>
      <c r="Q926" s="186">
        <v>2</v>
      </c>
      <c r="R926" s="186">
        <v>2</v>
      </c>
      <c r="S926" s="168">
        <v>4</v>
      </c>
      <c r="T926" s="59">
        <v>1</v>
      </c>
      <c r="U926" s="340"/>
      <c r="V926" s="340">
        <v>0</v>
      </c>
      <c r="W926" s="340"/>
      <c r="X926" s="340">
        <v>1</v>
      </c>
      <c r="Y926" s="183"/>
      <c r="Z926" s="183"/>
      <c r="AA926" s="183"/>
      <c r="AB926" s="166" t="s">
        <v>1509</v>
      </c>
      <c r="AC926" s="166" t="s">
        <v>11403</v>
      </c>
      <c r="AD926" s="228" t="s">
        <v>11404</v>
      </c>
      <c r="AE926" s="166" t="s">
        <v>6069</v>
      </c>
      <c r="AF926" s="166" t="s">
        <v>11405</v>
      </c>
      <c r="AG926" s="166" t="s">
        <v>230</v>
      </c>
      <c r="AH926" s="166" t="s">
        <v>11394</v>
      </c>
      <c r="AI926" s="166" t="s">
        <v>11406</v>
      </c>
      <c r="AJ926" s="165" t="s">
        <v>11407</v>
      </c>
      <c r="AK926" s="203" t="s">
        <v>1509</v>
      </c>
      <c r="AL926" s="186">
        <v>0.76</v>
      </c>
      <c r="AM926" s="184">
        <v>98</v>
      </c>
      <c r="AN926" s="186">
        <v>0.20405479452054795</v>
      </c>
      <c r="AO926" s="186">
        <v>0</v>
      </c>
      <c r="AP926" s="187">
        <v>0.20405479452054795</v>
      </c>
      <c r="AQ926" s="186">
        <v>0.20405479452054795</v>
      </c>
      <c r="AR926" s="186">
        <v>0</v>
      </c>
      <c r="AS926" s="186">
        <v>0.20405479452054795</v>
      </c>
      <c r="AT926" s="186">
        <v>6.1216438356164389</v>
      </c>
      <c r="AU926" s="193" t="s">
        <v>231</v>
      </c>
      <c r="AV926" s="194"/>
      <c r="AW926" s="166" t="s">
        <v>325</v>
      </c>
      <c r="AX926" s="166" t="s">
        <v>1509</v>
      </c>
      <c r="AY926" s="195" t="s">
        <v>11408</v>
      </c>
      <c r="AZ926" s="166" t="s">
        <v>234</v>
      </c>
      <c r="BB926" s="196"/>
    </row>
    <row r="927" spans="1:54" s="166" customFormat="1" ht="15" customHeight="1" x14ac:dyDescent="0.2">
      <c r="A927" s="182">
        <v>1424</v>
      </c>
      <c r="B927" s="555"/>
      <c r="C927" s="581"/>
      <c r="D927" s="700" t="s">
        <v>17140</v>
      </c>
      <c r="E927" s="166" t="s">
        <v>57</v>
      </c>
      <c r="F927" s="166" t="s">
        <v>1509</v>
      </c>
      <c r="G927" s="517" t="s">
        <v>17134</v>
      </c>
      <c r="H927" s="166" t="s">
        <v>11409</v>
      </c>
      <c r="I927" s="166" t="s">
        <v>11410</v>
      </c>
      <c r="K927" s="166" t="s">
        <v>219</v>
      </c>
      <c r="L927" s="166" t="s">
        <v>316</v>
      </c>
      <c r="M927" s="166" t="s">
        <v>317</v>
      </c>
      <c r="N927" s="166">
        <v>0</v>
      </c>
      <c r="O927" s="166" t="s">
        <v>317</v>
      </c>
      <c r="P927" s="166">
        <v>0</v>
      </c>
      <c r="Q927" s="186">
        <v>2</v>
      </c>
      <c r="R927" s="186">
        <v>2</v>
      </c>
      <c r="S927" s="168">
        <v>4</v>
      </c>
      <c r="T927" s="59">
        <v>0</v>
      </c>
      <c r="U927" s="340"/>
      <c r="V927" s="340">
        <v>0</v>
      </c>
      <c r="W927" s="340"/>
      <c r="X927" s="340">
        <v>1</v>
      </c>
      <c r="Y927" s="183"/>
      <c r="Z927" s="183"/>
      <c r="AA927" s="183"/>
      <c r="AB927" s="166" t="s">
        <v>1509</v>
      </c>
      <c r="AC927" s="166" t="s">
        <v>11411</v>
      </c>
      <c r="AD927" s="228" t="s">
        <v>11412</v>
      </c>
      <c r="AE927" s="166" t="s">
        <v>6069</v>
      </c>
      <c r="AF927" s="166" t="s">
        <v>11413</v>
      </c>
      <c r="AG927" s="166" t="s">
        <v>230</v>
      </c>
      <c r="AH927" s="166" t="s">
        <v>11394</v>
      </c>
      <c r="AI927" s="166" t="s">
        <v>8659</v>
      </c>
      <c r="AJ927" s="165" t="s">
        <v>11414</v>
      </c>
      <c r="AK927" s="203" t="s">
        <v>1509</v>
      </c>
      <c r="AL927" s="186">
        <v>0.76</v>
      </c>
      <c r="AM927" s="184">
        <v>104</v>
      </c>
      <c r="AN927" s="186">
        <v>4.1643835616438356E-2</v>
      </c>
      <c r="AO927" s="186">
        <v>0</v>
      </c>
      <c r="AP927" s="187">
        <v>4.1643835616438356E-2</v>
      </c>
      <c r="AQ927" s="186">
        <v>4.1643835616438356E-2</v>
      </c>
      <c r="AR927" s="186">
        <v>0</v>
      </c>
      <c r="AS927" s="186">
        <v>4.1643835616438356E-2</v>
      </c>
      <c r="AT927" s="186">
        <v>1.2493150684931507</v>
      </c>
      <c r="AU927" s="193" t="s">
        <v>231</v>
      </c>
      <c r="AV927" s="194"/>
      <c r="AW927" s="166" t="s">
        <v>325</v>
      </c>
      <c r="AX927" s="166" t="s">
        <v>1509</v>
      </c>
      <c r="AY927" s="256" t="s">
        <v>11415</v>
      </c>
      <c r="AZ927" s="166" t="s">
        <v>234</v>
      </c>
      <c r="BB927" s="196"/>
    </row>
    <row r="928" spans="1:54" s="519" customFormat="1" ht="25.5" customHeight="1" x14ac:dyDescent="0.2">
      <c r="A928" s="518">
        <v>1425</v>
      </c>
      <c r="B928" s="557" t="s">
        <v>17088</v>
      </c>
      <c r="C928" s="664" t="s">
        <v>17090</v>
      </c>
      <c r="D928" s="701">
        <v>2020</v>
      </c>
      <c r="E928" s="519" t="s">
        <v>57</v>
      </c>
      <c r="F928" s="519" t="s">
        <v>1509</v>
      </c>
      <c r="G928" s="530" t="s">
        <v>11416</v>
      </c>
      <c r="H928" s="519" t="s">
        <v>11417</v>
      </c>
      <c r="I928" s="519" t="s">
        <v>11418</v>
      </c>
      <c r="K928" s="519" t="s">
        <v>219</v>
      </c>
      <c r="L928" s="519" t="s">
        <v>316</v>
      </c>
      <c r="M928" s="519" t="s">
        <v>221</v>
      </c>
      <c r="N928" s="519" t="s">
        <v>222</v>
      </c>
      <c r="O928" s="573" t="s">
        <v>221</v>
      </c>
      <c r="P928" s="573" t="s">
        <v>879</v>
      </c>
      <c r="Q928" s="520">
        <v>3</v>
      </c>
      <c r="R928" s="520">
        <v>1.5</v>
      </c>
      <c r="S928" s="521">
        <v>4.5</v>
      </c>
      <c r="T928" s="522">
        <v>3</v>
      </c>
      <c r="U928" s="523"/>
      <c r="V928" s="523">
        <v>0</v>
      </c>
      <c r="W928" s="523"/>
      <c r="X928" s="523">
        <v>0</v>
      </c>
      <c r="Y928" s="524"/>
      <c r="Z928" s="524"/>
      <c r="AA928" s="524"/>
      <c r="AB928" s="519" t="s">
        <v>1509</v>
      </c>
      <c r="AC928" s="519" t="s">
        <v>11419</v>
      </c>
      <c r="AD928" s="622" t="s">
        <v>11420</v>
      </c>
      <c r="AE928" s="519" t="s">
        <v>6069</v>
      </c>
      <c r="AF928" s="519" t="s">
        <v>11421</v>
      </c>
      <c r="AG928" s="519" t="s">
        <v>11396</v>
      </c>
      <c r="AH928" s="519" t="s">
        <v>11394</v>
      </c>
      <c r="AI928" s="519" t="s">
        <v>11422</v>
      </c>
      <c r="AJ928" s="526" t="s">
        <v>11423</v>
      </c>
      <c r="AK928" s="608" t="s">
        <v>1509</v>
      </c>
      <c r="AL928" s="520">
        <v>0.76</v>
      </c>
      <c r="AM928" s="648">
        <v>70</v>
      </c>
      <c r="AN928" s="520">
        <v>0.14575342465753424</v>
      </c>
      <c r="AO928" s="520">
        <v>0</v>
      </c>
      <c r="AP928" s="528">
        <v>0.14575342465753424</v>
      </c>
      <c r="AQ928" s="520">
        <v>0.14575342465753424</v>
      </c>
      <c r="AR928" s="520">
        <v>0</v>
      </c>
      <c r="AS928" s="520">
        <v>0.14575342465753424</v>
      </c>
      <c r="AT928" s="520">
        <v>4.3726027397260276</v>
      </c>
      <c r="AU928" s="529" t="s">
        <v>231</v>
      </c>
      <c r="AV928" s="530" t="s">
        <v>431</v>
      </c>
      <c r="AW928" s="519" t="s">
        <v>325</v>
      </c>
      <c r="AX928" s="519" t="s">
        <v>1509</v>
      </c>
      <c r="AY928" s="676" t="s">
        <v>11424</v>
      </c>
      <c r="AZ928" s="519" t="s">
        <v>234</v>
      </c>
      <c r="BB928" s="533"/>
    </row>
    <row r="929" spans="1:54" s="166" customFormat="1" ht="15" customHeight="1" x14ac:dyDescent="0.25">
      <c r="A929" s="182">
        <v>1426</v>
      </c>
      <c r="B929" s="555"/>
      <c r="C929" s="581"/>
      <c r="D929" s="700" t="s">
        <v>17141</v>
      </c>
      <c r="E929" s="166" t="s">
        <v>57</v>
      </c>
      <c r="F929" s="166" t="s">
        <v>1509</v>
      </c>
      <c r="G929" s="194" t="s">
        <v>11425</v>
      </c>
      <c r="H929" s="166" t="s">
        <v>11426</v>
      </c>
      <c r="I929" s="166" t="s">
        <v>11427</v>
      </c>
      <c r="K929" s="166" t="s">
        <v>219</v>
      </c>
      <c r="L929" s="166" t="s">
        <v>316</v>
      </c>
      <c r="M929" s="166" t="s">
        <v>317</v>
      </c>
      <c r="N929" s="166">
        <v>0</v>
      </c>
      <c r="O929" s="166" t="s">
        <v>317</v>
      </c>
      <c r="P929" s="166">
        <v>0</v>
      </c>
      <c r="Q929" s="186">
        <v>3</v>
      </c>
      <c r="R929" s="186">
        <v>1.5</v>
      </c>
      <c r="S929" s="168">
        <v>4.5</v>
      </c>
      <c r="T929" s="59">
        <v>1</v>
      </c>
      <c r="U929" s="340"/>
      <c r="V929" s="340">
        <v>0</v>
      </c>
      <c r="W929" s="340"/>
      <c r="X929" s="340">
        <v>0</v>
      </c>
      <c r="Y929" s="183"/>
      <c r="Z929" s="183"/>
      <c r="AA929" s="183"/>
      <c r="AB929" s="166" t="s">
        <v>1509</v>
      </c>
      <c r="AC929" s="166" t="s">
        <v>11428</v>
      </c>
      <c r="AD929" s="228" t="s">
        <v>11429</v>
      </c>
      <c r="AE929" s="166" t="s">
        <v>6069</v>
      </c>
      <c r="AF929" s="166" t="s">
        <v>11430</v>
      </c>
      <c r="AG929" s="166" t="s">
        <v>11396</v>
      </c>
      <c r="AH929" s="166" t="s">
        <v>11394</v>
      </c>
      <c r="AI929" s="166" t="s">
        <v>11431</v>
      </c>
      <c r="AJ929" s="165" t="s">
        <v>11432</v>
      </c>
      <c r="AK929" s="203" t="s">
        <v>1509</v>
      </c>
      <c r="AL929" s="186">
        <v>0.76</v>
      </c>
      <c r="AM929" s="184">
        <v>37</v>
      </c>
      <c r="AN929" s="186">
        <v>7.7041095890410957E-2</v>
      </c>
      <c r="AO929" s="186">
        <v>0</v>
      </c>
      <c r="AP929" s="187">
        <v>7.7041095890410957E-2</v>
      </c>
      <c r="AQ929" s="186">
        <v>7.7041095890410957E-2</v>
      </c>
      <c r="AR929" s="186">
        <v>0</v>
      </c>
      <c r="AS929" s="186">
        <v>7.7041095890410957E-2</v>
      </c>
      <c r="AT929" s="186">
        <v>2.3112328767123289</v>
      </c>
      <c r="AU929" s="193" t="s">
        <v>231</v>
      </c>
      <c r="AV929" s="194"/>
      <c r="AW929" s="166" t="s">
        <v>325</v>
      </c>
      <c r="AX929" s="166" t="s">
        <v>1509</v>
      </c>
      <c r="AY929" s="195" t="s">
        <v>11433</v>
      </c>
      <c r="AZ929" s="166" t="s">
        <v>234</v>
      </c>
      <c r="BB929" s="196"/>
    </row>
    <row r="930" spans="1:54" s="166" customFormat="1" ht="15" customHeight="1" x14ac:dyDescent="0.25">
      <c r="A930" s="182">
        <v>1427</v>
      </c>
      <c r="B930" s="555"/>
      <c r="C930" s="581"/>
      <c r="D930" s="700" t="s">
        <v>17140</v>
      </c>
      <c r="E930" s="166" t="s">
        <v>57</v>
      </c>
      <c r="F930" s="166" t="s">
        <v>1509</v>
      </c>
      <c r="G930" s="194" t="s">
        <v>11434</v>
      </c>
      <c r="H930" s="166" t="s">
        <v>11435</v>
      </c>
      <c r="I930" s="166" t="s">
        <v>11436</v>
      </c>
      <c r="K930" s="166" t="s">
        <v>219</v>
      </c>
      <c r="L930" s="166" t="s">
        <v>316</v>
      </c>
      <c r="M930" s="166" t="s">
        <v>317</v>
      </c>
      <c r="N930" s="166">
        <v>0</v>
      </c>
      <c r="O930" s="166" t="s">
        <v>317</v>
      </c>
      <c r="P930" s="166">
        <v>0</v>
      </c>
      <c r="Q930" s="186">
        <v>3</v>
      </c>
      <c r="R930" s="186">
        <v>1.5</v>
      </c>
      <c r="S930" s="168">
        <v>4.5</v>
      </c>
      <c r="T930" s="59">
        <v>0</v>
      </c>
      <c r="U930" s="340"/>
      <c r="V930" s="340">
        <v>0</v>
      </c>
      <c r="W930" s="340"/>
      <c r="X930" s="340">
        <v>1</v>
      </c>
      <c r="Y930" s="183"/>
      <c r="Z930" s="183"/>
      <c r="AA930" s="183"/>
      <c r="AB930" s="166" t="s">
        <v>1509</v>
      </c>
      <c r="AC930" s="166" t="s">
        <v>11437</v>
      </c>
      <c r="AD930" s="228" t="s">
        <v>11438</v>
      </c>
      <c r="AE930" s="166" t="s">
        <v>6069</v>
      </c>
      <c r="AF930" s="166" t="s">
        <v>11439</v>
      </c>
      <c r="AG930" s="166" t="s">
        <v>230</v>
      </c>
      <c r="AH930" s="166" t="s">
        <v>11394</v>
      </c>
      <c r="AI930" s="166" t="s">
        <v>11440</v>
      </c>
      <c r="AJ930" s="165" t="s">
        <v>11441</v>
      </c>
      <c r="AK930" s="203" t="s">
        <v>1509</v>
      </c>
      <c r="AL930" s="186">
        <v>0.76</v>
      </c>
      <c r="AM930" s="184">
        <v>51</v>
      </c>
      <c r="AN930" s="186">
        <v>0.1061917808219178</v>
      </c>
      <c r="AO930" s="186">
        <v>0</v>
      </c>
      <c r="AP930" s="187">
        <v>0.1061917808219178</v>
      </c>
      <c r="AQ930" s="186">
        <v>0.1061917808219178</v>
      </c>
      <c r="AR930" s="186">
        <v>0</v>
      </c>
      <c r="AS930" s="186">
        <v>0.1061917808219178</v>
      </c>
      <c r="AT930" s="186">
        <v>3.1857534246575341</v>
      </c>
      <c r="AU930" s="193" t="s">
        <v>231</v>
      </c>
      <c r="AV930" s="194"/>
      <c r="AW930" s="166" t="s">
        <v>325</v>
      </c>
      <c r="AX930" s="166" t="s">
        <v>1509</v>
      </c>
      <c r="AY930" s="195" t="s">
        <v>11442</v>
      </c>
      <c r="AZ930" s="166" t="s">
        <v>234</v>
      </c>
      <c r="BB930" s="196"/>
    </row>
    <row r="931" spans="1:54" s="166" customFormat="1" ht="15" customHeight="1" x14ac:dyDescent="0.25">
      <c r="A931" s="182">
        <v>1428</v>
      </c>
      <c r="B931" s="555"/>
      <c r="C931" s="581"/>
      <c r="D931" s="700" t="s">
        <v>17138</v>
      </c>
      <c r="E931" s="166" t="s">
        <v>57</v>
      </c>
      <c r="F931" s="166" t="s">
        <v>1509</v>
      </c>
      <c r="G931" s="194" t="s">
        <v>11443</v>
      </c>
      <c r="H931" s="166" t="s">
        <v>11444</v>
      </c>
      <c r="I931" s="166" t="s">
        <v>11445</v>
      </c>
      <c r="K931" s="166" t="s">
        <v>219</v>
      </c>
      <c r="L931" s="166" t="s">
        <v>316</v>
      </c>
      <c r="M931" s="166" t="s">
        <v>317</v>
      </c>
      <c r="N931" s="166">
        <v>0</v>
      </c>
      <c r="O931" s="166" t="s">
        <v>317</v>
      </c>
      <c r="P931" s="166">
        <v>0</v>
      </c>
      <c r="Q931" s="186">
        <v>3</v>
      </c>
      <c r="R931" s="186">
        <v>1.5</v>
      </c>
      <c r="S931" s="168">
        <v>4.5</v>
      </c>
      <c r="T931" s="59">
        <v>0</v>
      </c>
      <c r="U931" s="340"/>
      <c r="V931" s="340">
        <v>0</v>
      </c>
      <c r="W931" s="340"/>
      <c r="X931" s="340">
        <v>1</v>
      </c>
      <c r="Y931" s="183"/>
      <c r="Z931" s="183"/>
      <c r="AA931" s="183"/>
      <c r="AB931" s="166" t="s">
        <v>1509</v>
      </c>
      <c r="AC931" s="166" t="s">
        <v>11446</v>
      </c>
      <c r="AD931" s="228" t="s">
        <v>11447</v>
      </c>
      <c r="AE931" s="166" t="s">
        <v>6069</v>
      </c>
      <c r="AF931" s="166" t="s">
        <v>11448</v>
      </c>
      <c r="AG931" s="166" t="s">
        <v>230</v>
      </c>
      <c r="AH931" s="166" t="s">
        <v>11394</v>
      </c>
      <c r="AI931" s="166" t="s">
        <v>9597</v>
      </c>
      <c r="AJ931" s="165" t="s">
        <v>11449</v>
      </c>
      <c r="AK931" s="203" t="s">
        <v>1509</v>
      </c>
      <c r="AL931" s="186">
        <v>0.76</v>
      </c>
      <c r="AM931" s="184">
        <v>92</v>
      </c>
      <c r="AN931" s="186">
        <v>0.30816438356164383</v>
      </c>
      <c r="AO931" s="186">
        <v>0</v>
      </c>
      <c r="AP931" s="187">
        <v>0.30816438356164383</v>
      </c>
      <c r="AQ931" s="186">
        <v>0.30816438356164383</v>
      </c>
      <c r="AR931" s="186">
        <v>0</v>
      </c>
      <c r="AS931" s="186">
        <v>0.30816438356164383</v>
      </c>
      <c r="AT931" s="186">
        <v>9.2449315068493156</v>
      </c>
      <c r="AU931" s="193" t="s">
        <v>231</v>
      </c>
      <c r="AV931" s="194"/>
      <c r="AW931" s="166" t="s">
        <v>325</v>
      </c>
      <c r="AX931" s="166" t="s">
        <v>1509</v>
      </c>
      <c r="AY931" s="195" t="s">
        <v>11450</v>
      </c>
      <c r="AZ931" s="166" t="s">
        <v>234</v>
      </c>
      <c r="BB931" s="196"/>
    </row>
    <row r="932" spans="1:54" s="166" customFormat="1" ht="15" customHeight="1" x14ac:dyDescent="0.25">
      <c r="A932" s="182">
        <v>1429</v>
      </c>
      <c r="B932" s="555"/>
      <c r="C932" s="581"/>
      <c r="D932" s="700" t="s">
        <v>17140</v>
      </c>
      <c r="E932" s="166" t="s">
        <v>57</v>
      </c>
      <c r="F932" s="166" t="s">
        <v>1509</v>
      </c>
      <c r="G932" s="194" t="s">
        <v>11451</v>
      </c>
      <c r="H932" s="166" t="s">
        <v>11452</v>
      </c>
      <c r="I932" s="166" t="s">
        <v>11453</v>
      </c>
      <c r="K932" s="166" t="s">
        <v>219</v>
      </c>
      <c r="L932" s="166" t="s">
        <v>316</v>
      </c>
      <c r="M932" s="166" t="s">
        <v>317</v>
      </c>
      <c r="N932" s="166">
        <v>0</v>
      </c>
      <c r="O932" s="166" t="s">
        <v>317</v>
      </c>
      <c r="P932" s="166">
        <v>0</v>
      </c>
      <c r="Q932" s="186">
        <v>3</v>
      </c>
      <c r="R932" s="186">
        <v>1.5</v>
      </c>
      <c r="S932" s="168">
        <v>4.5</v>
      </c>
      <c r="T932" s="59">
        <v>3</v>
      </c>
      <c r="U932" s="340"/>
      <c r="V932" s="340">
        <v>0</v>
      </c>
      <c r="W932" s="340"/>
      <c r="X932" s="340">
        <v>0</v>
      </c>
      <c r="Y932" s="183"/>
      <c r="Z932" s="183"/>
      <c r="AA932" s="183"/>
      <c r="AB932" s="166" t="s">
        <v>1509</v>
      </c>
      <c r="AC932" s="166" t="s">
        <v>11454</v>
      </c>
      <c r="AD932" s="166" t="s">
        <v>11455</v>
      </c>
      <c r="AE932" s="166" t="s">
        <v>6069</v>
      </c>
      <c r="AF932" s="166" t="s">
        <v>11456</v>
      </c>
      <c r="AG932" s="171" t="s">
        <v>11457</v>
      </c>
      <c r="AH932" s="166" t="s">
        <v>11394</v>
      </c>
      <c r="AI932" s="166" t="s">
        <v>11454</v>
      </c>
      <c r="AJ932" s="165" t="s">
        <v>11458</v>
      </c>
      <c r="AK932" s="203" t="s">
        <v>1509</v>
      </c>
      <c r="AL932" s="186">
        <v>0.76</v>
      </c>
      <c r="AM932" s="184">
        <v>154</v>
      </c>
      <c r="AN932" s="186">
        <v>0.32065753424657534</v>
      </c>
      <c r="AO932" s="186">
        <v>0</v>
      </c>
      <c r="AP932" s="187">
        <v>0.32065753424657534</v>
      </c>
      <c r="AQ932" s="186">
        <v>0.32065753424657534</v>
      </c>
      <c r="AR932" s="186">
        <v>0</v>
      </c>
      <c r="AS932" s="186">
        <v>0.32065753424657534</v>
      </c>
      <c r="AT932" s="186">
        <v>9.6197260273972596</v>
      </c>
      <c r="AU932" s="193" t="s">
        <v>231</v>
      </c>
      <c r="AV932" s="194"/>
      <c r="AW932" s="166" t="s">
        <v>325</v>
      </c>
      <c r="AX932" s="166" t="s">
        <v>1509</v>
      </c>
      <c r="AY932" s="195" t="s">
        <v>11459</v>
      </c>
      <c r="AZ932" s="166" t="s">
        <v>234</v>
      </c>
      <c r="BB932" s="196"/>
    </row>
    <row r="933" spans="1:54" s="166" customFormat="1" ht="15" customHeight="1" x14ac:dyDescent="0.25">
      <c r="A933" s="182">
        <v>1430</v>
      </c>
      <c r="B933" s="555"/>
      <c r="C933" s="581"/>
      <c r="D933" s="700" t="s">
        <v>17140</v>
      </c>
      <c r="E933" s="166" t="s">
        <v>57</v>
      </c>
      <c r="F933" s="166" t="s">
        <v>1509</v>
      </c>
      <c r="G933" s="194" t="s">
        <v>11460</v>
      </c>
      <c r="H933" s="166" t="s">
        <v>11461</v>
      </c>
      <c r="I933" s="166" t="s">
        <v>11462</v>
      </c>
      <c r="K933" s="166" t="s">
        <v>219</v>
      </c>
      <c r="L933" s="166" t="s">
        <v>316</v>
      </c>
      <c r="M933" s="166" t="s">
        <v>317</v>
      </c>
      <c r="N933" s="166">
        <v>0</v>
      </c>
      <c r="O933" s="166" t="s">
        <v>317</v>
      </c>
      <c r="P933" s="166">
        <v>0</v>
      </c>
      <c r="Q933" s="186">
        <v>3</v>
      </c>
      <c r="R933" s="186">
        <v>1.5</v>
      </c>
      <c r="S933" s="168">
        <v>4.5</v>
      </c>
      <c r="T933" s="59">
        <v>0</v>
      </c>
      <c r="U933" s="340"/>
      <c r="V933" s="340">
        <v>0</v>
      </c>
      <c r="W933" s="340"/>
      <c r="X933" s="340">
        <v>1</v>
      </c>
      <c r="Y933" s="183"/>
      <c r="Z933" s="183"/>
      <c r="AA933" s="183"/>
      <c r="AB933" s="166" t="s">
        <v>1509</v>
      </c>
      <c r="AC933" s="166" t="s">
        <v>11463</v>
      </c>
      <c r="AD933" s="166" t="s">
        <v>11464</v>
      </c>
      <c r="AE933" s="166" t="s">
        <v>11465</v>
      </c>
      <c r="AF933" s="166" t="s">
        <v>11466</v>
      </c>
      <c r="AG933" s="166" t="s">
        <v>230</v>
      </c>
      <c r="AH933" s="166" t="s">
        <v>11465</v>
      </c>
      <c r="AI933" s="166" t="s">
        <v>11463</v>
      </c>
      <c r="AJ933" s="165" t="s">
        <v>11467</v>
      </c>
      <c r="AK933" s="203" t="s">
        <v>1509</v>
      </c>
      <c r="AL933" s="186">
        <v>0.76</v>
      </c>
      <c r="AM933" s="184">
        <v>88</v>
      </c>
      <c r="AN933" s="186">
        <v>0.18323287671232877</v>
      </c>
      <c r="AO933" s="186">
        <v>0</v>
      </c>
      <c r="AP933" s="187">
        <v>0.18323287671232877</v>
      </c>
      <c r="AQ933" s="186">
        <v>0.18323287671232877</v>
      </c>
      <c r="AR933" s="186">
        <v>0</v>
      </c>
      <c r="AS933" s="186">
        <v>0.18323287671232877</v>
      </c>
      <c r="AT933" s="186">
        <v>5.496986301369863</v>
      </c>
      <c r="AU933" s="193" t="s">
        <v>231</v>
      </c>
      <c r="AV933" s="194"/>
      <c r="AW933" s="166" t="s">
        <v>325</v>
      </c>
      <c r="AX933" s="166" t="s">
        <v>1509</v>
      </c>
      <c r="AY933" s="195" t="s">
        <v>11468</v>
      </c>
      <c r="AZ933" s="166" t="s">
        <v>234</v>
      </c>
      <c r="BB933" s="196"/>
    </row>
    <row r="934" spans="1:54" s="166" customFormat="1" ht="15" customHeight="1" x14ac:dyDescent="0.25">
      <c r="A934" s="182">
        <v>1431</v>
      </c>
      <c r="B934" s="555"/>
      <c r="C934" s="581"/>
      <c r="D934" s="700" t="s">
        <v>17141</v>
      </c>
      <c r="E934" s="166" t="s">
        <v>57</v>
      </c>
      <c r="F934" s="166" t="s">
        <v>1509</v>
      </c>
      <c r="G934" s="194" t="s">
        <v>11469</v>
      </c>
      <c r="H934" s="166" t="s">
        <v>11470</v>
      </c>
      <c r="I934" s="166" t="s">
        <v>11471</v>
      </c>
      <c r="K934" s="166" t="s">
        <v>219</v>
      </c>
      <c r="L934" s="166" t="s">
        <v>316</v>
      </c>
      <c r="M934" s="166" t="s">
        <v>317</v>
      </c>
      <c r="N934" s="166">
        <v>0</v>
      </c>
      <c r="O934" s="166" t="s">
        <v>317</v>
      </c>
      <c r="P934" s="166">
        <v>0</v>
      </c>
      <c r="Q934" s="186">
        <v>2</v>
      </c>
      <c r="R934" s="186">
        <v>2</v>
      </c>
      <c r="S934" s="168">
        <v>4</v>
      </c>
      <c r="T934" s="59">
        <v>0</v>
      </c>
      <c r="U934" s="340"/>
      <c r="V934" s="340">
        <v>0</v>
      </c>
      <c r="W934" s="340"/>
      <c r="X934" s="340">
        <v>1</v>
      </c>
      <c r="Y934" s="183"/>
      <c r="Z934" s="183"/>
      <c r="AA934" s="183"/>
      <c r="AB934" s="166" t="s">
        <v>1509</v>
      </c>
      <c r="AC934" s="166" t="s">
        <v>11472</v>
      </c>
      <c r="AD934" s="166" t="s">
        <v>11473</v>
      </c>
      <c r="AE934" s="166" t="s">
        <v>3359</v>
      </c>
      <c r="AF934" s="166" t="s">
        <v>11474</v>
      </c>
      <c r="AG934" s="166" t="s">
        <v>11475</v>
      </c>
      <c r="AH934" s="166" t="s">
        <v>3359</v>
      </c>
      <c r="AI934" s="166" t="s">
        <v>11472</v>
      </c>
      <c r="AJ934" s="165" t="s">
        <v>11476</v>
      </c>
      <c r="AK934" s="203" t="s">
        <v>1509</v>
      </c>
      <c r="AL934" s="186">
        <v>0.76</v>
      </c>
      <c r="AM934" s="184">
        <v>130</v>
      </c>
      <c r="AN934" s="186">
        <v>0.2706849315068493</v>
      </c>
      <c r="AO934" s="186">
        <v>0</v>
      </c>
      <c r="AP934" s="187">
        <v>0.2706849315068493</v>
      </c>
      <c r="AQ934" s="186">
        <v>0.2706849315068493</v>
      </c>
      <c r="AR934" s="186">
        <v>0</v>
      </c>
      <c r="AS934" s="186">
        <v>0.2706849315068493</v>
      </c>
      <c r="AT934" s="186">
        <v>8.1205479452054785</v>
      </c>
      <c r="AU934" s="193" t="s">
        <v>231</v>
      </c>
      <c r="AV934" s="194"/>
      <c r="AW934" s="166" t="s">
        <v>325</v>
      </c>
      <c r="AX934" s="166" t="s">
        <v>1509</v>
      </c>
      <c r="AY934" s="195" t="s">
        <v>11477</v>
      </c>
      <c r="AZ934" s="166" t="s">
        <v>234</v>
      </c>
      <c r="BB934" s="196"/>
    </row>
    <row r="935" spans="1:54" s="166" customFormat="1" ht="15" customHeight="1" x14ac:dyDescent="0.25">
      <c r="A935" s="182">
        <v>1432</v>
      </c>
      <c r="B935" s="555"/>
      <c r="C935" s="581"/>
      <c r="D935" s="700" t="s">
        <v>17141</v>
      </c>
      <c r="E935" s="166" t="s">
        <v>57</v>
      </c>
      <c r="F935" s="166" t="s">
        <v>1509</v>
      </c>
      <c r="G935" s="194" t="s">
        <v>11478</v>
      </c>
      <c r="H935" s="166" t="s">
        <v>11479</v>
      </c>
      <c r="I935" s="166" t="s">
        <v>11480</v>
      </c>
      <c r="K935" s="166" t="s">
        <v>219</v>
      </c>
      <c r="L935" s="166" t="s">
        <v>316</v>
      </c>
      <c r="M935" s="166" t="s">
        <v>317</v>
      </c>
      <c r="N935" s="166">
        <v>0</v>
      </c>
      <c r="O935" s="166" t="s">
        <v>317</v>
      </c>
      <c r="P935" s="166">
        <v>0</v>
      </c>
      <c r="Q935" s="186">
        <v>2</v>
      </c>
      <c r="R935" s="186">
        <v>2</v>
      </c>
      <c r="S935" s="168">
        <v>4</v>
      </c>
      <c r="T935" s="59">
        <v>0</v>
      </c>
      <c r="U935" s="340"/>
      <c r="V935" s="340">
        <v>0</v>
      </c>
      <c r="W935" s="340"/>
      <c r="X935" s="340">
        <v>1</v>
      </c>
      <c r="Y935" s="183"/>
      <c r="Z935" s="183"/>
      <c r="AA935" s="183"/>
      <c r="AB935" s="166" t="s">
        <v>1509</v>
      </c>
      <c r="AC935" s="166" t="s">
        <v>11481</v>
      </c>
      <c r="AD935" s="166" t="s">
        <v>11482</v>
      </c>
      <c r="AE935" s="166" t="s">
        <v>3359</v>
      </c>
      <c r="AF935" s="166" t="s">
        <v>11483</v>
      </c>
      <c r="AG935" s="166" t="s">
        <v>11484</v>
      </c>
      <c r="AH935" s="166" t="s">
        <v>3359</v>
      </c>
      <c r="AI935" s="166" t="s">
        <v>11481</v>
      </c>
      <c r="AJ935" s="165" t="s">
        <v>11485</v>
      </c>
      <c r="AK935" s="203" t="s">
        <v>1509</v>
      </c>
      <c r="AL935" s="186">
        <v>0.76</v>
      </c>
      <c r="AM935" s="184">
        <v>167</v>
      </c>
      <c r="AN935" s="186">
        <v>0.34772602739726027</v>
      </c>
      <c r="AO935" s="186">
        <v>0</v>
      </c>
      <c r="AP935" s="187">
        <v>0.34772602739726027</v>
      </c>
      <c r="AQ935" s="186">
        <v>0.34772602739726027</v>
      </c>
      <c r="AR935" s="186">
        <v>0</v>
      </c>
      <c r="AS935" s="186">
        <v>0.34772602739726027</v>
      </c>
      <c r="AT935" s="186">
        <v>10.431780821917808</v>
      </c>
      <c r="AU935" s="193" t="s">
        <v>231</v>
      </c>
      <c r="AV935" s="194"/>
      <c r="AW935" s="166" t="s">
        <v>325</v>
      </c>
      <c r="AX935" s="166" t="s">
        <v>1509</v>
      </c>
      <c r="AY935" s="195" t="s">
        <v>11486</v>
      </c>
      <c r="AZ935" s="166" t="s">
        <v>234</v>
      </c>
      <c r="BB935" s="196"/>
    </row>
    <row r="936" spans="1:54" s="166" customFormat="1" ht="15" customHeight="1" x14ac:dyDescent="0.25">
      <c r="A936" s="182">
        <v>1433</v>
      </c>
      <c r="B936" s="555"/>
      <c r="C936" s="581"/>
      <c r="D936" s="700" t="s">
        <v>17140</v>
      </c>
      <c r="E936" s="166" t="s">
        <v>57</v>
      </c>
      <c r="F936" s="166" t="s">
        <v>1509</v>
      </c>
      <c r="G936" s="194" t="s">
        <v>16765</v>
      </c>
      <c r="H936" s="166" t="s">
        <v>11487</v>
      </c>
      <c r="I936" s="166" t="s">
        <v>11488</v>
      </c>
      <c r="K936" s="166" t="s">
        <v>219</v>
      </c>
      <c r="L936" s="166" t="s">
        <v>316</v>
      </c>
      <c r="M936" s="166" t="s">
        <v>221</v>
      </c>
      <c r="N936" s="166" t="s">
        <v>222</v>
      </c>
      <c r="O936" s="166" t="s">
        <v>221</v>
      </c>
      <c r="P936" s="166" t="s">
        <v>222</v>
      </c>
      <c r="Q936" s="186">
        <v>5</v>
      </c>
      <c r="R936" s="186">
        <v>4</v>
      </c>
      <c r="S936" s="168">
        <v>20</v>
      </c>
      <c r="T936" s="59">
        <v>1</v>
      </c>
      <c r="U936" s="340"/>
      <c r="V936" s="340">
        <v>0</v>
      </c>
      <c r="W936" s="340"/>
      <c r="X936" s="340">
        <v>0</v>
      </c>
      <c r="Y936" s="183"/>
      <c r="Z936" s="183"/>
      <c r="AA936" s="183"/>
      <c r="AB936" s="166" t="s">
        <v>1509</v>
      </c>
      <c r="AC936" s="166" t="s">
        <v>11489</v>
      </c>
      <c r="AD936" s="166" t="s">
        <v>11490</v>
      </c>
      <c r="AE936" s="166" t="s">
        <v>3359</v>
      </c>
      <c r="AF936" s="166" t="s">
        <v>11491</v>
      </c>
      <c r="AG936" s="166" t="s">
        <v>11492</v>
      </c>
      <c r="AH936" s="166" t="s">
        <v>3359</v>
      </c>
      <c r="AI936" s="166" t="s">
        <v>11489</v>
      </c>
      <c r="AJ936" s="165" t="s">
        <v>11493</v>
      </c>
      <c r="AK936" s="203" t="s">
        <v>1509</v>
      </c>
      <c r="AL936" s="186">
        <v>0.76</v>
      </c>
      <c r="AM936" s="184">
        <v>33</v>
      </c>
      <c r="AN936" s="186">
        <v>6.8712328767123299E-2</v>
      </c>
      <c r="AO936" s="186">
        <v>0</v>
      </c>
      <c r="AP936" s="187">
        <v>6.8712328767123299E-2</v>
      </c>
      <c r="AQ936" s="186">
        <v>6.8712328767123299E-2</v>
      </c>
      <c r="AR936" s="186">
        <v>0</v>
      </c>
      <c r="AS936" s="186">
        <v>6.8712328767123299E-2</v>
      </c>
      <c r="AT936" s="186">
        <v>2.0613698630136987</v>
      </c>
      <c r="AU936" s="193" t="s">
        <v>231</v>
      </c>
      <c r="AV936" s="194"/>
      <c r="AW936" s="166" t="s">
        <v>325</v>
      </c>
      <c r="AX936" s="166" t="s">
        <v>1509</v>
      </c>
      <c r="AY936" s="231" t="s">
        <v>10226</v>
      </c>
      <c r="AZ936" s="166" t="s">
        <v>234</v>
      </c>
      <c r="BB936" s="196"/>
    </row>
    <row r="937" spans="1:54" s="166" customFormat="1" ht="15" customHeight="1" x14ac:dyDescent="0.25">
      <c r="A937" s="182">
        <v>1434</v>
      </c>
      <c r="B937" s="555"/>
      <c r="C937" s="581"/>
      <c r="D937" s="700" t="s">
        <v>17139</v>
      </c>
      <c r="E937" s="166" t="s">
        <v>57</v>
      </c>
      <c r="F937" s="166" t="s">
        <v>1509</v>
      </c>
      <c r="G937" s="194" t="s">
        <v>11494</v>
      </c>
      <c r="H937" s="166" t="s">
        <v>11495</v>
      </c>
      <c r="I937" s="166" t="s">
        <v>11496</v>
      </c>
      <c r="K937" s="166" t="s">
        <v>219</v>
      </c>
      <c r="L937" s="166" t="s">
        <v>316</v>
      </c>
      <c r="M937" s="166" t="s">
        <v>317</v>
      </c>
      <c r="N937" s="166">
        <v>0</v>
      </c>
      <c r="O937" s="166" t="s">
        <v>317</v>
      </c>
      <c r="P937" s="166">
        <v>0</v>
      </c>
      <c r="Q937" s="186">
        <v>3</v>
      </c>
      <c r="R937" s="186">
        <v>2</v>
      </c>
      <c r="S937" s="168">
        <v>6</v>
      </c>
      <c r="T937" s="59">
        <v>3</v>
      </c>
      <c r="U937" s="340"/>
      <c r="V937" s="340">
        <v>0</v>
      </c>
      <c r="W937" s="340"/>
      <c r="X937" s="340">
        <v>0</v>
      </c>
      <c r="Y937" s="183"/>
      <c r="Z937" s="183"/>
      <c r="AA937" s="183"/>
      <c r="AB937" s="166" t="s">
        <v>1509</v>
      </c>
      <c r="AC937" s="166" t="s">
        <v>11497</v>
      </c>
      <c r="AD937" s="166" t="s">
        <v>11498</v>
      </c>
      <c r="AE937" s="166" t="s">
        <v>11499</v>
      </c>
      <c r="AF937" s="166" t="s">
        <v>11500</v>
      </c>
      <c r="AG937" s="166" t="s">
        <v>230</v>
      </c>
      <c r="AH937" s="166" t="s">
        <v>11501</v>
      </c>
      <c r="AI937" s="166" t="s">
        <v>11497</v>
      </c>
      <c r="AJ937" s="165" t="s">
        <v>11502</v>
      </c>
      <c r="AK937" s="203" t="s">
        <v>1509</v>
      </c>
      <c r="AL937" s="186">
        <v>0.76</v>
      </c>
      <c r="AM937" s="184">
        <v>70</v>
      </c>
      <c r="AN937" s="186">
        <v>0.14575342465753424</v>
      </c>
      <c r="AO937" s="186">
        <v>0</v>
      </c>
      <c r="AP937" s="187">
        <v>0.14575342465753424</v>
      </c>
      <c r="AQ937" s="186">
        <v>0.14575342465753424</v>
      </c>
      <c r="AR937" s="186">
        <v>0</v>
      </c>
      <c r="AS937" s="186">
        <v>0.14575342465753424</v>
      </c>
      <c r="AT937" s="186">
        <v>4.3726027397260276</v>
      </c>
      <c r="AU937" s="193" t="s">
        <v>231</v>
      </c>
      <c r="AV937" s="194"/>
      <c r="AW937" s="166" t="s">
        <v>325</v>
      </c>
      <c r="AX937" s="166" t="s">
        <v>1509</v>
      </c>
      <c r="AY937" s="195" t="s">
        <v>11503</v>
      </c>
      <c r="AZ937" s="166" t="s">
        <v>234</v>
      </c>
      <c r="BB937" s="196"/>
    </row>
    <row r="938" spans="1:54" s="166" customFormat="1" ht="15" customHeight="1" x14ac:dyDescent="0.25">
      <c r="A938" s="182">
        <v>1435</v>
      </c>
      <c r="B938" s="555"/>
      <c r="C938" s="581"/>
      <c r="D938" s="700" t="s">
        <v>17138</v>
      </c>
      <c r="E938" s="166" t="s">
        <v>57</v>
      </c>
      <c r="F938" s="166" t="s">
        <v>1509</v>
      </c>
      <c r="G938" s="194" t="s">
        <v>11504</v>
      </c>
      <c r="H938" s="166" t="s">
        <v>11505</v>
      </c>
      <c r="I938" s="166" t="s">
        <v>11506</v>
      </c>
      <c r="K938" s="166" t="s">
        <v>219</v>
      </c>
      <c r="L938" s="166" t="s">
        <v>220</v>
      </c>
      <c r="M938" s="166" t="s">
        <v>317</v>
      </c>
      <c r="N938" s="166">
        <v>0</v>
      </c>
      <c r="O938" s="166" t="s">
        <v>317</v>
      </c>
      <c r="P938" s="166">
        <v>0</v>
      </c>
      <c r="Q938" s="186">
        <v>3</v>
      </c>
      <c r="R938" s="186">
        <v>1.5</v>
      </c>
      <c r="S938" s="168">
        <v>4.5</v>
      </c>
      <c r="T938" s="59">
        <v>3</v>
      </c>
      <c r="U938" s="340"/>
      <c r="V938" s="340">
        <v>0</v>
      </c>
      <c r="W938" s="340"/>
      <c r="X938" s="340">
        <v>2</v>
      </c>
      <c r="Y938" s="183"/>
      <c r="Z938" s="183"/>
      <c r="AA938" s="183"/>
      <c r="AB938" s="166" t="s">
        <v>1509</v>
      </c>
      <c r="AC938" s="166" t="s">
        <v>11507</v>
      </c>
      <c r="AD938" s="166" t="s">
        <v>11508</v>
      </c>
      <c r="AE938" s="166" t="s">
        <v>6074</v>
      </c>
      <c r="AF938" s="166" t="s">
        <v>11509</v>
      </c>
      <c r="AG938" s="171" t="s">
        <v>11510</v>
      </c>
      <c r="AH938" s="166" t="s">
        <v>11511</v>
      </c>
      <c r="AI938" s="166" t="s">
        <v>8402</v>
      </c>
      <c r="AJ938" s="165" t="s">
        <v>11512</v>
      </c>
      <c r="AK938" s="203" t="s">
        <v>1509</v>
      </c>
      <c r="AL938" s="186">
        <v>0.76</v>
      </c>
      <c r="AM938" s="184">
        <v>250</v>
      </c>
      <c r="AN938" s="186">
        <v>0.13534246575342465</v>
      </c>
      <c r="AO938" s="186">
        <v>0</v>
      </c>
      <c r="AP938" s="187">
        <v>0.13534246575342465</v>
      </c>
      <c r="AQ938" s="186">
        <v>0.13534246575342465</v>
      </c>
      <c r="AR938" s="186">
        <v>0</v>
      </c>
      <c r="AS938" s="186">
        <v>0.13534246575342465</v>
      </c>
      <c r="AT938" s="186">
        <v>4.0602739726027393</v>
      </c>
      <c r="AU938" s="193" t="s">
        <v>231</v>
      </c>
      <c r="AV938" s="194"/>
      <c r="AW938" s="166" t="s">
        <v>325</v>
      </c>
      <c r="AX938" s="166" t="s">
        <v>1509</v>
      </c>
      <c r="AY938" s="195" t="s">
        <v>11513</v>
      </c>
      <c r="AZ938" s="166" t="s">
        <v>234</v>
      </c>
      <c r="BB938" s="196"/>
    </row>
    <row r="939" spans="1:54" s="166" customFormat="1" ht="15" customHeight="1" x14ac:dyDescent="0.25">
      <c r="A939" s="182">
        <v>1436</v>
      </c>
      <c r="B939" s="555"/>
      <c r="C939" s="581"/>
      <c r="D939" s="700" t="s">
        <v>17138</v>
      </c>
      <c r="E939" s="166" t="s">
        <v>57</v>
      </c>
      <c r="F939" s="166" t="s">
        <v>1509</v>
      </c>
      <c r="G939" s="194" t="s">
        <v>11514</v>
      </c>
      <c r="H939" s="166" t="s">
        <v>11515</v>
      </c>
      <c r="I939" s="166" t="s">
        <v>11516</v>
      </c>
      <c r="K939" s="166" t="s">
        <v>219</v>
      </c>
      <c r="L939" s="166" t="s">
        <v>316</v>
      </c>
      <c r="M939" s="166" t="s">
        <v>221</v>
      </c>
      <c r="N939" s="166" t="s">
        <v>879</v>
      </c>
      <c r="O939" s="166" t="s">
        <v>317</v>
      </c>
      <c r="P939" s="166">
        <v>0</v>
      </c>
      <c r="Q939" s="186">
        <v>3</v>
      </c>
      <c r="R939" s="186">
        <v>2</v>
      </c>
      <c r="S939" s="168">
        <v>6</v>
      </c>
      <c r="T939" s="59">
        <v>2</v>
      </c>
      <c r="U939" s="340"/>
      <c r="V939" s="340">
        <v>0</v>
      </c>
      <c r="W939" s="340"/>
      <c r="X939" s="340">
        <v>0</v>
      </c>
      <c r="Y939" s="183"/>
      <c r="Z939" s="183"/>
      <c r="AA939" s="183"/>
      <c r="AB939" s="166" t="s">
        <v>1509</v>
      </c>
      <c r="AC939" s="166" t="s">
        <v>11314</v>
      </c>
      <c r="AD939" s="166" t="s">
        <v>11310</v>
      </c>
      <c r="AE939" s="166" t="s">
        <v>11517</v>
      </c>
      <c r="AF939" s="166" t="s">
        <v>11311</v>
      </c>
      <c r="AG939" s="166" t="s">
        <v>11312</v>
      </c>
      <c r="AH939" s="166" t="s">
        <v>5741</v>
      </c>
      <c r="AI939" s="166" t="s">
        <v>11314</v>
      </c>
      <c r="AJ939" s="165" t="s">
        <v>11315</v>
      </c>
      <c r="AK939" s="203" t="s">
        <v>1509</v>
      </c>
      <c r="AL939" s="186">
        <v>0.76</v>
      </c>
      <c r="AM939" s="184">
        <v>53</v>
      </c>
      <c r="AN939" s="186">
        <v>0.23112328767123289</v>
      </c>
      <c r="AO939" s="186">
        <v>0</v>
      </c>
      <c r="AP939" s="187">
        <v>0.23112328767123289</v>
      </c>
      <c r="AQ939" s="186">
        <v>0.23112328767123289</v>
      </c>
      <c r="AR939" s="186">
        <v>0</v>
      </c>
      <c r="AS939" s="186">
        <v>0.23112328767123289</v>
      </c>
      <c r="AT939" s="186">
        <v>6.9336986301369867</v>
      </c>
      <c r="AU939" s="193" t="s">
        <v>231</v>
      </c>
      <c r="AV939" s="194"/>
      <c r="AW939" s="166" t="s">
        <v>325</v>
      </c>
      <c r="AX939" s="166" t="s">
        <v>1509</v>
      </c>
      <c r="AY939" s="195" t="s">
        <v>11518</v>
      </c>
      <c r="AZ939" s="166" t="s">
        <v>234</v>
      </c>
      <c r="BB939" s="196"/>
    </row>
    <row r="940" spans="1:54" s="166" customFormat="1" ht="15" customHeight="1" x14ac:dyDescent="0.25">
      <c r="A940" s="182">
        <v>1437</v>
      </c>
      <c r="B940" s="555"/>
      <c r="C940" s="581"/>
      <c r="D940" s="700" t="s">
        <v>17140</v>
      </c>
      <c r="E940" s="166" t="s">
        <v>57</v>
      </c>
      <c r="F940" s="166" t="s">
        <v>1509</v>
      </c>
      <c r="G940" s="194" t="s">
        <v>11519</v>
      </c>
      <c r="H940" s="166" t="s">
        <v>11520</v>
      </c>
      <c r="I940" s="166" t="s">
        <v>11521</v>
      </c>
      <c r="K940" s="166" t="s">
        <v>219</v>
      </c>
      <c r="L940" s="166" t="s">
        <v>316</v>
      </c>
      <c r="M940" s="166" t="s">
        <v>317</v>
      </c>
      <c r="N940" s="166">
        <v>0</v>
      </c>
      <c r="O940" s="166" t="s">
        <v>317</v>
      </c>
      <c r="P940" s="166">
        <v>0</v>
      </c>
      <c r="Q940" s="186">
        <v>3</v>
      </c>
      <c r="R940" s="186">
        <v>1.5</v>
      </c>
      <c r="S940" s="168">
        <v>4.5</v>
      </c>
      <c r="T940" s="59">
        <v>0</v>
      </c>
      <c r="U940" s="340"/>
      <c r="V940" s="340">
        <v>0</v>
      </c>
      <c r="W940" s="340"/>
      <c r="X940" s="340">
        <v>1</v>
      </c>
      <c r="Y940" s="183"/>
      <c r="Z940" s="183"/>
      <c r="AA940" s="183"/>
      <c r="AB940" s="166" t="s">
        <v>1509</v>
      </c>
      <c r="AC940" s="166" t="s">
        <v>11522</v>
      </c>
      <c r="AD940" s="166" t="s">
        <v>11523</v>
      </c>
      <c r="AE940" s="166" t="s">
        <v>6074</v>
      </c>
      <c r="AF940" s="166" t="s">
        <v>11524</v>
      </c>
      <c r="AG940" s="171" t="s">
        <v>11012</v>
      </c>
      <c r="AH940" s="166" t="s">
        <v>11511</v>
      </c>
      <c r="AI940" s="166" t="s">
        <v>11522</v>
      </c>
      <c r="AJ940" s="165" t="s">
        <v>11525</v>
      </c>
      <c r="AK940" s="203" t="s">
        <v>1509</v>
      </c>
      <c r="AL940" s="186">
        <v>0.76</v>
      </c>
      <c r="AM940" s="184">
        <v>33</v>
      </c>
      <c r="AN940" s="186">
        <v>6.8712328767123299E-2</v>
      </c>
      <c r="AO940" s="186">
        <v>0</v>
      </c>
      <c r="AP940" s="187">
        <v>6.8712328767123299E-2</v>
      </c>
      <c r="AQ940" s="186">
        <v>6.8712328767123299E-2</v>
      </c>
      <c r="AR940" s="186">
        <v>0</v>
      </c>
      <c r="AS940" s="186">
        <v>6.8712328767123299E-2</v>
      </c>
      <c r="AT940" s="186">
        <v>2.0613698630136987</v>
      </c>
      <c r="AU940" s="193" t="s">
        <v>231</v>
      </c>
      <c r="AV940" s="194"/>
      <c r="AW940" s="166" t="s">
        <v>325</v>
      </c>
      <c r="AX940" s="166" t="s">
        <v>1509</v>
      </c>
      <c r="AY940" s="195" t="s">
        <v>11526</v>
      </c>
      <c r="AZ940" s="166" t="s">
        <v>234</v>
      </c>
      <c r="BB940" s="196"/>
    </row>
    <row r="941" spans="1:54" s="519" customFormat="1" ht="24.75" customHeight="1" x14ac:dyDescent="0.25">
      <c r="A941" s="518">
        <v>1438</v>
      </c>
      <c r="B941" s="557" t="s">
        <v>17088</v>
      </c>
      <c r="C941" s="664" t="s">
        <v>17090</v>
      </c>
      <c r="D941" s="701">
        <v>2020</v>
      </c>
      <c r="E941" s="519" t="s">
        <v>57</v>
      </c>
      <c r="F941" s="519" t="s">
        <v>1509</v>
      </c>
      <c r="G941" s="530" t="s">
        <v>17103</v>
      </c>
      <c r="H941" s="519" t="s">
        <v>11527</v>
      </c>
      <c r="I941" s="519" t="s">
        <v>11528</v>
      </c>
      <c r="K941" s="519" t="s">
        <v>219</v>
      </c>
      <c r="L941" s="519" t="s">
        <v>316</v>
      </c>
      <c r="M941" s="519" t="s">
        <v>221</v>
      </c>
      <c r="N941" s="519" t="s">
        <v>879</v>
      </c>
      <c r="O941" s="573" t="s">
        <v>221</v>
      </c>
      <c r="P941" s="573" t="s">
        <v>879</v>
      </c>
      <c r="Q941" s="520">
        <v>2.5</v>
      </c>
      <c r="R941" s="520">
        <v>2</v>
      </c>
      <c r="S941" s="521">
        <v>5</v>
      </c>
      <c r="T941" s="522">
        <v>2</v>
      </c>
      <c r="U941" s="523"/>
      <c r="V941" s="523">
        <v>0</v>
      </c>
      <c r="W941" s="523"/>
      <c r="X941" s="523">
        <v>0</v>
      </c>
      <c r="Y941" s="524"/>
      <c r="Z941" s="524"/>
      <c r="AA941" s="524"/>
      <c r="AB941" s="519" t="s">
        <v>330</v>
      </c>
      <c r="AC941" s="519" t="s">
        <v>10923</v>
      </c>
      <c r="AD941" s="622" t="s">
        <v>11529</v>
      </c>
      <c r="AE941" s="519" t="s">
        <v>11530</v>
      </c>
      <c r="AF941" s="519" t="s">
        <v>10915</v>
      </c>
      <c r="AG941" s="519" t="s">
        <v>10916</v>
      </c>
      <c r="AH941" s="519" t="s">
        <v>10914</v>
      </c>
      <c r="AI941" s="519" t="s">
        <v>11531</v>
      </c>
      <c r="AJ941" s="526" t="s">
        <v>10928</v>
      </c>
      <c r="AK941" s="608" t="s">
        <v>1509</v>
      </c>
      <c r="AL941" s="520">
        <v>0.76</v>
      </c>
      <c r="AM941" s="648">
        <v>82</v>
      </c>
      <c r="AN941" s="520">
        <v>0.17073972602739726</v>
      </c>
      <c r="AO941" s="520">
        <v>0</v>
      </c>
      <c r="AP941" s="528">
        <v>0.17073972602739726</v>
      </c>
      <c r="AQ941" s="520">
        <v>0.17073972602739726</v>
      </c>
      <c r="AR941" s="520">
        <v>0</v>
      </c>
      <c r="AS941" s="520">
        <v>0.17073972602739726</v>
      </c>
      <c r="AT941" s="520">
        <v>5.1221917808219182</v>
      </c>
      <c r="AU941" s="529" t="s">
        <v>231</v>
      </c>
      <c r="AV941" s="530" t="s">
        <v>431</v>
      </c>
      <c r="AW941" s="519" t="s">
        <v>325</v>
      </c>
      <c r="AX941" s="519" t="s">
        <v>1509</v>
      </c>
      <c r="AY941" s="531" t="s">
        <v>11532</v>
      </c>
      <c r="AZ941" s="519" t="s">
        <v>234</v>
      </c>
      <c r="BB941" s="533"/>
    </row>
    <row r="942" spans="1:54" s="166" customFormat="1" ht="15" customHeight="1" x14ac:dyDescent="0.25">
      <c r="A942" s="182">
        <v>1439</v>
      </c>
      <c r="B942" s="555"/>
      <c r="C942" s="581"/>
      <c r="D942" s="700" t="s">
        <v>17139</v>
      </c>
      <c r="E942" s="166" t="s">
        <v>57</v>
      </c>
      <c r="F942" s="166" t="s">
        <v>1509</v>
      </c>
      <c r="G942" s="194" t="s">
        <v>11533</v>
      </c>
      <c r="H942" s="166" t="s">
        <v>11534</v>
      </c>
      <c r="I942" s="166" t="s">
        <v>11535</v>
      </c>
      <c r="K942" s="166" t="s">
        <v>219</v>
      </c>
      <c r="L942" s="166" t="s">
        <v>316</v>
      </c>
      <c r="M942" s="166" t="s">
        <v>317</v>
      </c>
      <c r="N942" s="166">
        <v>0</v>
      </c>
      <c r="O942" s="166" t="s">
        <v>317</v>
      </c>
      <c r="P942" s="166">
        <v>0</v>
      </c>
      <c r="Q942" s="186">
        <v>3</v>
      </c>
      <c r="R942" s="186">
        <v>1.5</v>
      </c>
      <c r="S942" s="168">
        <v>4.5</v>
      </c>
      <c r="T942" s="59">
        <v>1</v>
      </c>
      <c r="U942" s="340"/>
      <c r="V942" s="340">
        <v>0</v>
      </c>
      <c r="W942" s="340"/>
      <c r="X942" s="340">
        <v>0</v>
      </c>
      <c r="Y942" s="183"/>
      <c r="Z942" s="183"/>
      <c r="AA942" s="183"/>
      <c r="AB942" s="166" t="s">
        <v>1509</v>
      </c>
      <c r="AC942" s="166" t="s">
        <v>11536</v>
      </c>
      <c r="AD942" s="166" t="s">
        <v>11537</v>
      </c>
      <c r="AE942" s="166" t="s">
        <v>11538</v>
      </c>
      <c r="AF942" s="166" t="s">
        <v>11539</v>
      </c>
      <c r="AG942" s="166" t="s">
        <v>11540</v>
      </c>
      <c r="AH942" s="166" t="s">
        <v>10914</v>
      </c>
      <c r="AI942" s="166" t="s">
        <v>11536</v>
      </c>
      <c r="AJ942" s="165" t="s">
        <v>11541</v>
      </c>
      <c r="AK942" s="203" t="s">
        <v>1509</v>
      </c>
      <c r="AL942" s="186">
        <v>0.76</v>
      </c>
      <c r="AM942" s="184">
        <v>8</v>
      </c>
      <c r="AN942" s="186">
        <v>1.6657534246575342E-2</v>
      </c>
      <c r="AO942" s="186">
        <v>0</v>
      </c>
      <c r="AP942" s="187">
        <v>1.6657534246575342E-2</v>
      </c>
      <c r="AQ942" s="186">
        <v>1.6657534246575342E-2</v>
      </c>
      <c r="AR942" s="186">
        <v>0</v>
      </c>
      <c r="AS942" s="186">
        <v>1.6657534246575342E-2</v>
      </c>
      <c r="AT942" s="186">
        <v>0.49972602739726024</v>
      </c>
      <c r="AU942" s="193" t="s">
        <v>231</v>
      </c>
      <c r="AV942" s="194"/>
      <c r="AW942" s="166" t="s">
        <v>325</v>
      </c>
      <c r="AX942" s="166" t="s">
        <v>1509</v>
      </c>
      <c r="AY942" s="195" t="s">
        <v>11542</v>
      </c>
      <c r="AZ942" s="166" t="s">
        <v>234</v>
      </c>
      <c r="BB942" s="196"/>
    </row>
    <row r="943" spans="1:54" s="166" customFormat="1" ht="15" customHeight="1" x14ac:dyDescent="0.25">
      <c r="A943" s="182">
        <v>1440</v>
      </c>
      <c r="B943" s="555"/>
      <c r="C943" s="581"/>
      <c r="D943" s="700" t="s">
        <v>17141</v>
      </c>
      <c r="E943" s="166" t="s">
        <v>57</v>
      </c>
      <c r="F943" s="166" t="s">
        <v>1509</v>
      </c>
      <c r="G943" s="194" t="s">
        <v>11543</v>
      </c>
      <c r="H943" s="166" t="s">
        <v>11544</v>
      </c>
      <c r="I943" s="166" t="s">
        <v>11545</v>
      </c>
      <c r="K943" s="166" t="s">
        <v>219</v>
      </c>
      <c r="L943" s="166" t="s">
        <v>316</v>
      </c>
      <c r="M943" s="166" t="s">
        <v>317</v>
      </c>
      <c r="N943" s="166">
        <v>0</v>
      </c>
      <c r="O943" s="166" t="s">
        <v>317</v>
      </c>
      <c r="P943" s="166">
        <v>0</v>
      </c>
      <c r="Q943" s="186">
        <v>3</v>
      </c>
      <c r="R943" s="186">
        <v>1.5</v>
      </c>
      <c r="S943" s="168">
        <v>4.5</v>
      </c>
      <c r="T943" s="59">
        <v>0</v>
      </c>
      <c r="U943" s="340"/>
      <c r="V943" s="340">
        <v>0</v>
      </c>
      <c r="W943" s="340"/>
      <c r="X943" s="340">
        <v>1</v>
      </c>
      <c r="Y943" s="183"/>
      <c r="Z943" s="183"/>
      <c r="AA943" s="183"/>
      <c r="AB943" s="166" t="s">
        <v>1509</v>
      </c>
      <c r="AC943" s="166" t="s">
        <v>11546</v>
      </c>
      <c r="AD943" s="166" t="s">
        <v>11547</v>
      </c>
      <c r="AE943" s="166" t="s">
        <v>11538</v>
      </c>
      <c r="AF943" s="166" t="s">
        <v>11548</v>
      </c>
      <c r="AG943" s="166" t="s">
        <v>230</v>
      </c>
      <c r="AH943" s="166" t="s">
        <v>10914</v>
      </c>
      <c r="AI943" s="166" t="s">
        <v>11546</v>
      </c>
      <c r="AJ943" s="165" t="s">
        <v>11549</v>
      </c>
      <c r="AK943" s="203" t="s">
        <v>1509</v>
      </c>
      <c r="AL943" s="186">
        <v>0.76</v>
      </c>
      <c r="AM943" s="184">
        <v>94</v>
      </c>
      <c r="AN943" s="186">
        <v>0.19572602739726028</v>
      </c>
      <c r="AO943" s="186">
        <v>0</v>
      </c>
      <c r="AP943" s="187">
        <v>0.19572602739726028</v>
      </c>
      <c r="AQ943" s="186">
        <v>0.19572602739726028</v>
      </c>
      <c r="AR943" s="186">
        <v>0</v>
      </c>
      <c r="AS943" s="186">
        <v>0.19572602739726028</v>
      </c>
      <c r="AT943" s="186">
        <v>5.8717808219178087</v>
      </c>
      <c r="AU943" s="193" t="s">
        <v>231</v>
      </c>
      <c r="AV943" s="194"/>
      <c r="AW943" s="166" t="s">
        <v>325</v>
      </c>
      <c r="AX943" s="166" t="s">
        <v>1509</v>
      </c>
      <c r="AY943" s="195" t="s">
        <v>11550</v>
      </c>
      <c r="AZ943" s="166" t="s">
        <v>234</v>
      </c>
      <c r="BB943" s="196"/>
    </row>
    <row r="944" spans="1:54" s="166" customFormat="1" ht="15" customHeight="1" x14ac:dyDescent="0.25">
      <c r="A944" s="182">
        <v>1441</v>
      </c>
      <c r="B944" s="555"/>
      <c r="C944" s="581"/>
      <c r="D944" s="700" t="s">
        <v>17141</v>
      </c>
      <c r="E944" s="166" t="s">
        <v>57</v>
      </c>
      <c r="F944" s="166" t="s">
        <v>1509</v>
      </c>
      <c r="G944" s="194" t="s">
        <v>11551</v>
      </c>
      <c r="H944" s="166" t="s">
        <v>11552</v>
      </c>
      <c r="I944" s="166" t="s">
        <v>11553</v>
      </c>
      <c r="K944" s="166" t="s">
        <v>219</v>
      </c>
      <c r="L944" s="166" t="s">
        <v>316</v>
      </c>
      <c r="M944" s="166" t="s">
        <v>317</v>
      </c>
      <c r="N944" s="166">
        <v>0</v>
      </c>
      <c r="O944" s="166" t="s">
        <v>317</v>
      </c>
      <c r="P944" s="166">
        <v>0</v>
      </c>
      <c r="Q944" s="186">
        <v>2</v>
      </c>
      <c r="R944" s="186">
        <v>2</v>
      </c>
      <c r="S944" s="168">
        <v>4</v>
      </c>
      <c r="T944" s="59">
        <v>4</v>
      </c>
      <c r="U944" s="340"/>
      <c r="V944" s="340">
        <v>0</v>
      </c>
      <c r="W944" s="340"/>
      <c r="X944" s="340">
        <v>0</v>
      </c>
      <c r="Y944" s="183"/>
      <c r="Z944" s="183"/>
      <c r="AA944" s="183"/>
      <c r="AB944" s="166" t="s">
        <v>1509</v>
      </c>
      <c r="AC944" s="166" t="s">
        <v>11554</v>
      </c>
      <c r="AD944" s="166" t="s">
        <v>11555</v>
      </c>
      <c r="AE944" s="166" t="s">
        <v>10925</v>
      </c>
      <c r="AF944" s="166" t="s">
        <v>11556</v>
      </c>
      <c r="AG944" s="166" t="s">
        <v>230</v>
      </c>
      <c r="AH944" s="166" t="s">
        <v>10926</v>
      </c>
      <c r="AI944" s="166" t="s">
        <v>11554</v>
      </c>
      <c r="AJ944" s="165" t="s">
        <v>11557</v>
      </c>
      <c r="AK944" s="203" t="s">
        <v>1509</v>
      </c>
      <c r="AL944" s="186">
        <v>0.76</v>
      </c>
      <c r="AM944" s="184">
        <v>180</v>
      </c>
      <c r="AN944" s="186">
        <v>0.13800000000000001</v>
      </c>
      <c r="AO944" s="186">
        <v>0</v>
      </c>
      <c r="AP944" s="187">
        <v>0.13800000000000001</v>
      </c>
      <c r="AQ944" s="186">
        <v>0.13800000000000001</v>
      </c>
      <c r="AR944" s="186">
        <v>0</v>
      </c>
      <c r="AS944" s="186">
        <v>0.13800000000000001</v>
      </c>
      <c r="AT944" s="186">
        <v>4.1400000000000006</v>
      </c>
      <c r="AU944" s="193" t="s">
        <v>231</v>
      </c>
      <c r="AV944" s="194"/>
      <c r="AW944" s="166" t="s">
        <v>325</v>
      </c>
      <c r="AX944" s="166" t="s">
        <v>1509</v>
      </c>
      <c r="AY944" s="195" t="s">
        <v>11558</v>
      </c>
      <c r="AZ944" s="166" t="s">
        <v>234</v>
      </c>
      <c r="BB944" s="196"/>
    </row>
    <row r="945" spans="1:54" s="166" customFormat="1" ht="15" customHeight="1" x14ac:dyDescent="0.25">
      <c r="A945" s="182">
        <v>1442</v>
      </c>
      <c r="B945" s="555"/>
      <c r="C945" s="581"/>
      <c r="D945" s="700" t="s">
        <v>17139</v>
      </c>
      <c r="E945" s="166" t="s">
        <v>57</v>
      </c>
      <c r="F945" s="166" t="s">
        <v>1509</v>
      </c>
      <c r="G945" s="194" t="s">
        <v>11559</v>
      </c>
      <c r="H945" s="166" t="s">
        <v>11560</v>
      </c>
      <c r="I945" s="166" t="s">
        <v>11561</v>
      </c>
      <c r="K945" s="166" t="s">
        <v>219</v>
      </c>
      <c r="L945" s="166" t="s">
        <v>316</v>
      </c>
      <c r="M945" s="166" t="s">
        <v>317</v>
      </c>
      <c r="N945" s="166">
        <v>0</v>
      </c>
      <c r="O945" s="166" t="s">
        <v>317</v>
      </c>
      <c r="P945" s="166">
        <v>0</v>
      </c>
      <c r="Q945" s="186">
        <v>3</v>
      </c>
      <c r="R945" s="186">
        <v>1.5</v>
      </c>
      <c r="S945" s="168">
        <v>4.5</v>
      </c>
      <c r="T945" s="59">
        <v>0</v>
      </c>
      <c r="U945" s="340"/>
      <c r="V945" s="340">
        <v>0</v>
      </c>
      <c r="W945" s="340"/>
      <c r="X945" s="340">
        <v>1</v>
      </c>
      <c r="Y945" s="183"/>
      <c r="Z945" s="183"/>
      <c r="AA945" s="183"/>
      <c r="AB945" s="166" t="s">
        <v>1509</v>
      </c>
      <c r="AC945" s="166" t="s">
        <v>11562</v>
      </c>
      <c r="AD945" s="166" t="s">
        <v>11563</v>
      </c>
      <c r="AE945" s="166" t="s">
        <v>11564</v>
      </c>
      <c r="AF945" s="166">
        <v>89162266339</v>
      </c>
      <c r="AG945" s="166" t="s">
        <v>230</v>
      </c>
      <c r="AH945" s="166" t="s">
        <v>11565</v>
      </c>
      <c r="AI945" s="166" t="s">
        <v>11562</v>
      </c>
      <c r="AJ945" s="165" t="s">
        <v>11566</v>
      </c>
      <c r="AK945" s="203" t="s">
        <v>1509</v>
      </c>
      <c r="AL945" s="186">
        <v>0.76</v>
      </c>
      <c r="AM945" s="184">
        <v>142</v>
      </c>
      <c r="AN945" s="186">
        <v>0.29567123287671232</v>
      </c>
      <c r="AO945" s="186">
        <v>0</v>
      </c>
      <c r="AP945" s="187">
        <v>0.29567123287671232</v>
      </c>
      <c r="AQ945" s="186">
        <v>0.29567123287671232</v>
      </c>
      <c r="AR945" s="186">
        <v>0</v>
      </c>
      <c r="AS945" s="186">
        <v>0.29567123287671232</v>
      </c>
      <c r="AT945" s="186">
        <v>8.8701369863013699</v>
      </c>
      <c r="AU945" s="193" t="s">
        <v>231</v>
      </c>
      <c r="AV945" s="194"/>
      <c r="AW945" s="166" t="s">
        <v>325</v>
      </c>
      <c r="AX945" s="166" t="s">
        <v>1509</v>
      </c>
      <c r="AY945" s="195" t="s">
        <v>11567</v>
      </c>
      <c r="AZ945" s="166" t="s">
        <v>234</v>
      </c>
      <c r="BB945" s="196"/>
    </row>
    <row r="946" spans="1:54" s="166" customFormat="1" ht="15" customHeight="1" x14ac:dyDescent="0.25">
      <c r="A946" s="182">
        <v>1443</v>
      </c>
      <c r="B946" s="555"/>
      <c r="C946" s="581"/>
      <c r="D946" s="700" t="s">
        <v>17138</v>
      </c>
      <c r="E946" s="166" t="s">
        <v>57</v>
      </c>
      <c r="F946" s="166" t="s">
        <v>1509</v>
      </c>
      <c r="G946" s="194" t="s">
        <v>11568</v>
      </c>
      <c r="H946" s="166" t="s">
        <v>11569</v>
      </c>
      <c r="I946" s="166" t="s">
        <v>11570</v>
      </c>
      <c r="K946" s="166" t="s">
        <v>219</v>
      </c>
      <c r="L946" s="166" t="s">
        <v>316</v>
      </c>
      <c r="M946" s="166" t="s">
        <v>317</v>
      </c>
      <c r="N946" s="166">
        <v>0</v>
      </c>
      <c r="O946" s="166" t="s">
        <v>317</v>
      </c>
      <c r="P946" s="166">
        <v>0</v>
      </c>
      <c r="Q946" s="186">
        <v>3</v>
      </c>
      <c r="R946" s="186">
        <v>1.5</v>
      </c>
      <c r="S946" s="168">
        <v>4.5</v>
      </c>
      <c r="T946" s="59">
        <v>3</v>
      </c>
      <c r="U946" s="340"/>
      <c r="V946" s="340">
        <v>0</v>
      </c>
      <c r="W946" s="340"/>
      <c r="X946" s="340">
        <v>0</v>
      </c>
      <c r="Y946" s="183"/>
      <c r="Z946" s="183"/>
      <c r="AA946" s="183"/>
      <c r="AB946" s="166" t="s">
        <v>1509</v>
      </c>
      <c r="AC946" s="166" t="s">
        <v>11571</v>
      </c>
      <c r="AD946" s="166" t="s">
        <v>11572</v>
      </c>
      <c r="AE946" s="166" t="s">
        <v>11573</v>
      </c>
      <c r="AF946" s="166" t="s">
        <v>11574</v>
      </c>
      <c r="AG946" s="166" t="s">
        <v>230</v>
      </c>
      <c r="AH946" s="166" t="s">
        <v>11575</v>
      </c>
      <c r="AI946" s="166" t="s">
        <v>11571</v>
      </c>
      <c r="AJ946" s="165" t="s">
        <v>11576</v>
      </c>
      <c r="AK946" s="203" t="s">
        <v>1509</v>
      </c>
      <c r="AL946" s="186">
        <v>0.76</v>
      </c>
      <c r="AM946" s="184">
        <v>51</v>
      </c>
      <c r="AN946" s="186">
        <v>0.1061917808219178</v>
      </c>
      <c r="AO946" s="186">
        <v>0</v>
      </c>
      <c r="AP946" s="187">
        <v>0.1061917808219178</v>
      </c>
      <c r="AQ946" s="186">
        <v>0.1061917808219178</v>
      </c>
      <c r="AR946" s="186">
        <v>0</v>
      </c>
      <c r="AS946" s="186">
        <v>0.1061917808219178</v>
      </c>
      <c r="AT946" s="186">
        <v>3.1857534246575341</v>
      </c>
      <c r="AU946" s="193" t="s">
        <v>231</v>
      </c>
      <c r="AV946" s="194"/>
      <c r="AW946" s="166" t="s">
        <v>325</v>
      </c>
      <c r="AX946" s="166" t="s">
        <v>1509</v>
      </c>
      <c r="AY946" s="195" t="s">
        <v>11577</v>
      </c>
      <c r="AZ946" s="166" t="s">
        <v>234</v>
      </c>
      <c r="BB946" s="196"/>
    </row>
    <row r="947" spans="1:54" s="166" customFormat="1" ht="15" customHeight="1" x14ac:dyDescent="0.25">
      <c r="A947" s="182">
        <v>1444</v>
      </c>
      <c r="B947" s="555"/>
      <c r="C947" s="581"/>
      <c r="D947" s="700" t="s">
        <v>17141</v>
      </c>
      <c r="E947" s="166" t="s">
        <v>57</v>
      </c>
      <c r="F947" s="166" t="s">
        <v>1509</v>
      </c>
      <c r="G947" s="194" t="s">
        <v>11578</v>
      </c>
      <c r="H947" s="166" t="s">
        <v>11579</v>
      </c>
      <c r="I947" s="166" t="s">
        <v>11580</v>
      </c>
      <c r="K947" s="166" t="s">
        <v>219</v>
      </c>
      <c r="L947" s="166" t="s">
        <v>316</v>
      </c>
      <c r="M947" s="166" t="s">
        <v>317</v>
      </c>
      <c r="N947" s="166">
        <v>0</v>
      </c>
      <c r="O947" s="166" t="s">
        <v>317</v>
      </c>
      <c r="P947" s="166">
        <v>0</v>
      </c>
      <c r="Q947" s="186">
        <v>2</v>
      </c>
      <c r="R947" s="186">
        <v>2</v>
      </c>
      <c r="S947" s="168">
        <v>4</v>
      </c>
      <c r="T947" s="59">
        <v>4</v>
      </c>
      <c r="U947" s="340"/>
      <c r="V947" s="340">
        <v>0</v>
      </c>
      <c r="W947" s="340"/>
      <c r="X947" s="340">
        <v>0</v>
      </c>
      <c r="Y947" s="183"/>
      <c r="Z947" s="183"/>
      <c r="AA947" s="183"/>
      <c r="AB947" s="166" t="s">
        <v>1509</v>
      </c>
      <c r="AC947" s="166" t="s">
        <v>11581</v>
      </c>
      <c r="AD947" s="166" t="s">
        <v>11582</v>
      </c>
      <c r="AE947" s="166" t="s">
        <v>11573</v>
      </c>
      <c r="AF947" s="166" t="s">
        <v>11583</v>
      </c>
      <c r="AG947" s="166" t="s">
        <v>11584</v>
      </c>
      <c r="AH947" s="166" t="s">
        <v>11575</v>
      </c>
      <c r="AI947" s="166" t="s">
        <v>11581</v>
      </c>
      <c r="AJ947" s="165" t="s">
        <v>11585</v>
      </c>
      <c r="AK947" s="203" t="s">
        <v>1509</v>
      </c>
      <c r="AL947" s="186">
        <v>0.76</v>
      </c>
      <c r="AM947" s="184">
        <v>69</v>
      </c>
      <c r="AN947" s="186">
        <v>0.14367123287671232</v>
      </c>
      <c r="AO947" s="186">
        <v>0</v>
      </c>
      <c r="AP947" s="187">
        <v>0.14367123287671232</v>
      </c>
      <c r="AQ947" s="186">
        <v>0.14367123287671232</v>
      </c>
      <c r="AR947" s="186">
        <v>0</v>
      </c>
      <c r="AS947" s="186">
        <v>0.14367123287671232</v>
      </c>
      <c r="AT947" s="186">
        <v>4.3101369863013694</v>
      </c>
      <c r="AU947" s="193" t="s">
        <v>231</v>
      </c>
      <c r="AV947" s="194"/>
      <c r="AW947" s="166" t="s">
        <v>325</v>
      </c>
      <c r="AX947" s="166" t="s">
        <v>1509</v>
      </c>
      <c r="AY947" s="195" t="s">
        <v>11586</v>
      </c>
      <c r="AZ947" s="166" t="s">
        <v>234</v>
      </c>
      <c r="BB947" s="196"/>
    </row>
    <row r="948" spans="1:54" s="166" customFormat="1" ht="15" customHeight="1" x14ac:dyDescent="0.25">
      <c r="A948" s="182">
        <v>1445</v>
      </c>
      <c r="B948" s="555"/>
      <c r="C948" s="581"/>
      <c r="D948" s="700" t="s">
        <v>17139</v>
      </c>
      <c r="E948" s="166" t="s">
        <v>57</v>
      </c>
      <c r="F948" s="166" t="s">
        <v>1509</v>
      </c>
      <c r="G948" s="194" t="s">
        <v>11587</v>
      </c>
      <c r="H948" s="166" t="s">
        <v>11588</v>
      </c>
      <c r="I948" s="166" t="s">
        <v>11589</v>
      </c>
      <c r="K948" s="166" t="s">
        <v>219</v>
      </c>
      <c r="L948" s="166" t="s">
        <v>316</v>
      </c>
      <c r="M948" s="166" t="s">
        <v>317</v>
      </c>
      <c r="N948" s="166">
        <v>0</v>
      </c>
      <c r="O948" s="166" t="s">
        <v>317</v>
      </c>
      <c r="P948" s="166">
        <v>0</v>
      </c>
      <c r="Q948" s="186">
        <v>3</v>
      </c>
      <c r="R948" s="186">
        <v>1.5</v>
      </c>
      <c r="S948" s="168">
        <v>4.5</v>
      </c>
      <c r="T948" s="59">
        <v>2</v>
      </c>
      <c r="U948" s="340"/>
      <c r="V948" s="340">
        <v>0</v>
      </c>
      <c r="W948" s="340"/>
      <c r="X948" s="340">
        <v>0</v>
      </c>
      <c r="Y948" s="183"/>
      <c r="Z948" s="183"/>
      <c r="AA948" s="183"/>
      <c r="AB948" s="166" t="s">
        <v>1509</v>
      </c>
      <c r="AC948" s="166" t="s">
        <v>11590</v>
      </c>
      <c r="AD948" s="166" t="s">
        <v>11591</v>
      </c>
      <c r="AE948" s="166" t="s">
        <v>11573</v>
      </c>
      <c r="AF948" s="166" t="s">
        <v>11592</v>
      </c>
      <c r="AG948" s="166" t="s">
        <v>230</v>
      </c>
      <c r="AH948" s="166" t="s">
        <v>11575</v>
      </c>
      <c r="AI948" s="166" t="s">
        <v>11590</v>
      </c>
      <c r="AJ948" s="165" t="s">
        <v>11593</v>
      </c>
      <c r="AK948" s="203" t="s">
        <v>1509</v>
      </c>
      <c r="AL948" s="186">
        <v>0.76</v>
      </c>
      <c r="AM948" s="184">
        <v>61</v>
      </c>
      <c r="AN948" s="186">
        <v>0.12701369863013698</v>
      </c>
      <c r="AO948" s="186">
        <v>0</v>
      </c>
      <c r="AP948" s="187">
        <v>0.12701369863013698</v>
      </c>
      <c r="AQ948" s="186">
        <v>0.12701369863013698</v>
      </c>
      <c r="AR948" s="186">
        <v>0</v>
      </c>
      <c r="AS948" s="186">
        <v>0.12701369863013698</v>
      </c>
      <c r="AT948" s="186">
        <v>3.8104109589041095</v>
      </c>
      <c r="AU948" s="193" t="s">
        <v>231</v>
      </c>
      <c r="AV948" s="194"/>
      <c r="AW948" s="166" t="s">
        <v>325</v>
      </c>
      <c r="AX948" s="166" t="s">
        <v>1509</v>
      </c>
      <c r="AY948" s="195" t="s">
        <v>11594</v>
      </c>
      <c r="AZ948" s="166" t="s">
        <v>234</v>
      </c>
      <c r="BB948" s="196"/>
    </row>
    <row r="949" spans="1:54" s="166" customFormat="1" ht="15" customHeight="1" x14ac:dyDescent="0.25">
      <c r="A949" s="182">
        <v>1446</v>
      </c>
      <c r="B949" s="555"/>
      <c r="C949" s="581"/>
      <c r="D949" s="700" t="s">
        <v>17141</v>
      </c>
      <c r="E949" s="166" t="s">
        <v>57</v>
      </c>
      <c r="F949" s="166" t="s">
        <v>1509</v>
      </c>
      <c r="G949" s="194" t="s">
        <v>11595</v>
      </c>
      <c r="H949" s="166" t="s">
        <v>11596</v>
      </c>
      <c r="I949" s="166" t="s">
        <v>11597</v>
      </c>
      <c r="K949" s="166" t="s">
        <v>219</v>
      </c>
      <c r="L949" s="166" t="s">
        <v>316</v>
      </c>
      <c r="M949" s="166" t="s">
        <v>317</v>
      </c>
      <c r="N949" s="166">
        <v>0</v>
      </c>
      <c r="O949" s="166" t="s">
        <v>317</v>
      </c>
      <c r="P949" s="166">
        <v>0</v>
      </c>
      <c r="Q949" s="186">
        <v>3</v>
      </c>
      <c r="R949" s="186">
        <v>1.5</v>
      </c>
      <c r="S949" s="168">
        <v>4.5</v>
      </c>
      <c r="T949" s="59">
        <v>7</v>
      </c>
      <c r="U949" s="340"/>
      <c r="V949" s="340">
        <v>0</v>
      </c>
      <c r="W949" s="340"/>
      <c r="X949" s="340">
        <v>0</v>
      </c>
      <c r="Y949" s="183"/>
      <c r="Z949" s="183"/>
      <c r="AA949" s="183"/>
      <c r="AB949" s="166" t="s">
        <v>1509</v>
      </c>
      <c r="AC949" s="166" t="s">
        <v>11598</v>
      </c>
      <c r="AD949" s="166" t="s">
        <v>11599</v>
      </c>
      <c r="AE949" s="166" t="s">
        <v>11573</v>
      </c>
      <c r="AF949" s="166" t="s">
        <v>11600</v>
      </c>
      <c r="AG949" s="166" t="s">
        <v>11601</v>
      </c>
      <c r="AH949" s="166" t="s">
        <v>11575</v>
      </c>
      <c r="AI949" s="166" t="s">
        <v>11598</v>
      </c>
      <c r="AJ949" s="165" t="s">
        <v>11602</v>
      </c>
      <c r="AK949" s="203" t="s">
        <v>1509</v>
      </c>
      <c r="AL949" s="186">
        <v>0.76</v>
      </c>
      <c r="AM949" s="184">
        <v>284</v>
      </c>
      <c r="AN949" s="186">
        <v>0.59134246575342464</v>
      </c>
      <c r="AO949" s="186">
        <v>0</v>
      </c>
      <c r="AP949" s="187">
        <v>0.59134246575342464</v>
      </c>
      <c r="AQ949" s="186">
        <v>0.59134246575342464</v>
      </c>
      <c r="AR949" s="186">
        <v>0</v>
      </c>
      <c r="AS949" s="186">
        <v>0.59134246575342464</v>
      </c>
      <c r="AT949" s="186">
        <v>17.74027397260274</v>
      </c>
      <c r="AU949" s="193" t="s">
        <v>231</v>
      </c>
      <c r="AV949" s="194"/>
      <c r="AW949" s="166" t="s">
        <v>325</v>
      </c>
      <c r="AX949" s="166" t="s">
        <v>1509</v>
      </c>
      <c r="AY949" s="195" t="s">
        <v>11603</v>
      </c>
      <c r="AZ949" s="166" t="s">
        <v>234</v>
      </c>
      <c r="BB949" s="196"/>
    </row>
    <row r="950" spans="1:54" s="166" customFormat="1" ht="15" customHeight="1" x14ac:dyDescent="0.25">
      <c r="A950" s="182">
        <v>1447</v>
      </c>
      <c r="B950" s="555"/>
      <c r="C950" s="581"/>
      <c r="D950" s="700" t="s">
        <v>17138</v>
      </c>
      <c r="E950" s="166" t="s">
        <v>57</v>
      </c>
      <c r="F950" s="166" t="s">
        <v>1509</v>
      </c>
      <c r="G950" s="194" t="s">
        <v>11604</v>
      </c>
      <c r="H950" s="166" t="s">
        <v>11605</v>
      </c>
      <c r="I950" s="166" t="s">
        <v>11606</v>
      </c>
      <c r="K950" s="166" t="s">
        <v>219</v>
      </c>
      <c r="L950" s="166" t="s">
        <v>316</v>
      </c>
      <c r="M950" s="166" t="s">
        <v>317</v>
      </c>
      <c r="N950" s="166">
        <v>0</v>
      </c>
      <c r="O950" s="166" t="s">
        <v>317</v>
      </c>
      <c r="P950" s="166">
        <v>0</v>
      </c>
      <c r="Q950" s="186">
        <v>3</v>
      </c>
      <c r="R950" s="186">
        <v>1.5</v>
      </c>
      <c r="S950" s="168">
        <v>4.5</v>
      </c>
      <c r="T950" s="59">
        <v>2</v>
      </c>
      <c r="U950" s="340"/>
      <c r="V950" s="340">
        <v>0</v>
      </c>
      <c r="W950" s="340"/>
      <c r="X950" s="340">
        <v>1</v>
      </c>
      <c r="Y950" s="183"/>
      <c r="Z950" s="183"/>
      <c r="AA950" s="183"/>
      <c r="AB950" s="166" t="s">
        <v>1509</v>
      </c>
      <c r="AC950" s="166" t="s">
        <v>11607</v>
      </c>
      <c r="AD950" s="166" t="s">
        <v>11608</v>
      </c>
      <c r="AE950" s="166" t="s">
        <v>11573</v>
      </c>
      <c r="AF950" s="166" t="s">
        <v>11609</v>
      </c>
      <c r="AG950" s="166" t="s">
        <v>11610</v>
      </c>
      <c r="AH950" s="166" t="s">
        <v>11575</v>
      </c>
      <c r="AI950" s="166" t="s">
        <v>11607</v>
      </c>
      <c r="AJ950" s="165" t="s">
        <v>11611</v>
      </c>
      <c r="AK950" s="203" t="s">
        <v>1509</v>
      </c>
      <c r="AL950" s="186">
        <v>0.76</v>
      </c>
      <c r="AM950" s="184">
        <v>135</v>
      </c>
      <c r="AN950" s="186">
        <v>0.28109589041095889</v>
      </c>
      <c r="AO950" s="186">
        <v>0</v>
      </c>
      <c r="AP950" s="187">
        <v>0.28109589041095889</v>
      </c>
      <c r="AQ950" s="186">
        <v>0.28109589041095889</v>
      </c>
      <c r="AR950" s="186">
        <v>0</v>
      </c>
      <c r="AS950" s="186">
        <v>0.28109589041095889</v>
      </c>
      <c r="AT950" s="186">
        <v>8.4328767123287669</v>
      </c>
      <c r="AU950" s="193" t="s">
        <v>231</v>
      </c>
      <c r="AV950" s="194"/>
      <c r="AW950" s="166" t="s">
        <v>325</v>
      </c>
      <c r="AX950" s="166" t="s">
        <v>1509</v>
      </c>
      <c r="AY950" s="195" t="s">
        <v>11612</v>
      </c>
      <c r="AZ950" s="166" t="s">
        <v>234</v>
      </c>
      <c r="BB950" s="196"/>
    </row>
    <row r="951" spans="1:54" s="519" customFormat="1" ht="23.25" customHeight="1" x14ac:dyDescent="0.25">
      <c r="A951" s="518">
        <v>1448</v>
      </c>
      <c r="B951" s="557" t="s">
        <v>17088</v>
      </c>
      <c r="C951" s="664" t="s">
        <v>17090</v>
      </c>
      <c r="D951" s="701">
        <v>2020</v>
      </c>
      <c r="E951" s="519" t="s">
        <v>57</v>
      </c>
      <c r="F951" s="519" t="s">
        <v>1509</v>
      </c>
      <c r="G951" s="530" t="s">
        <v>11613</v>
      </c>
      <c r="H951" s="519" t="s">
        <v>11614</v>
      </c>
      <c r="I951" s="519" t="s">
        <v>11615</v>
      </c>
      <c r="K951" s="519" t="s">
        <v>219</v>
      </c>
      <c r="L951" s="519" t="s">
        <v>316</v>
      </c>
      <c r="M951" s="519" t="s">
        <v>221</v>
      </c>
      <c r="N951" s="519" t="s">
        <v>879</v>
      </c>
      <c r="O951" s="573" t="s">
        <v>221</v>
      </c>
      <c r="P951" s="573" t="s">
        <v>879</v>
      </c>
      <c r="Q951" s="520">
        <v>3</v>
      </c>
      <c r="R951" s="520">
        <v>2</v>
      </c>
      <c r="S951" s="521">
        <v>6</v>
      </c>
      <c r="T951" s="522">
        <v>3</v>
      </c>
      <c r="U951" s="523"/>
      <c r="V951" s="523">
        <v>0</v>
      </c>
      <c r="W951" s="523"/>
      <c r="X951" s="523">
        <v>0</v>
      </c>
      <c r="Y951" s="524"/>
      <c r="Z951" s="524"/>
      <c r="AA951" s="524"/>
      <c r="AB951" s="519" t="s">
        <v>11616</v>
      </c>
      <c r="AC951" s="519" t="s">
        <v>11617</v>
      </c>
      <c r="AD951" s="622" t="s">
        <v>11529</v>
      </c>
      <c r="AE951" s="519" t="s">
        <v>11618</v>
      </c>
      <c r="AF951" s="519" t="s">
        <v>10915</v>
      </c>
      <c r="AG951" s="519" t="s">
        <v>10916</v>
      </c>
      <c r="AH951" s="519" t="s">
        <v>10937</v>
      </c>
      <c r="AI951" s="519" t="s">
        <v>11617</v>
      </c>
      <c r="AJ951" s="526" t="s">
        <v>10928</v>
      </c>
      <c r="AK951" s="608" t="s">
        <v>10919</v>
      </c>
      <c r="AL951" s="520">
        <v>0.76</v>
      </c>
      <c r="AM951" s="648">
        <v>83</v>
      </c>
      <c r="AN951" s="520">
        <v>0.17282191780821918</v>
      </c>
      <c r="AO951" s="520">
        <v>0</v>
      </c>
      <c r="AP951" s="528">
        <v>0.17282191780821918</v>
      </c>
      <c r="AQ951" s="520">
        <v>0.17282191780821918</v>
      </c>
      <c r="AR951" s="520">
        <v>0</v>
      </c>
      <c r="AS951" s="520">
        <v>0.17282191780821918</v>
      </c>
      <c r="AT951" s="520">
        <v>5.1846575342465755</v>
      </c>
      <c r="AU951" s="529" t="s">
        <v>231</v>
      </c>
      <c r="AV951" s="530" t="s">
        <v>431</v>
      </c>
      <c r="AW951" s="519" t="s">
        <v>325</v>
      </c>
      <c r="AX951" s="519" t="s">
        <v>1509</v>
      </c>
      <c r="AY951" s="531" t="s">
        <v>11619</v>
      </c>
      <c r="AZ951" s="519" t="s">
        <v>234</v>
      </c>
      <c r="BB951" s="533"/>
    </row>
    <row r="952" spans="1:54" s="166" customFormat="1" ht="15" customHeight="1" x14ac:dyDescent="0.25">
      <c r="A952" s="182">
        <v>1449</v>
      </c>
      <c r="B952" s="555"/>
      <c r="C952" s="581"/>
      <c r="D952" s="700" t="s">
        <v>17141</v>
      </c>
      <c r="E952" s="166" t="s">
        <v>57</v>
      </c>
      <c r="F952" s="166" t="s">
        <v>1509</v>
      </c>
      <c r="G952" s="194" t="s">
        <v>11620</v>
      </c>
      <c r="H952" s="166" t="s">
        <v>11621</v>
      </c>
      <c r="I952" s="166" t="s">
        <v>11622</v>
      </c>
      <c r="K952" s="166" t="s">
        <v>219</v>
      </c>
      <c r="L952" s="166" t="s">
        <v>316</v>
      </c>
      <c r="M952" s="166" t="s">
        <v>317</v>
      </c>
      <c r="N952" s="166">
        <v>0</v>
      </c>
      <c r="O952" s="166" t="s">
        <v>317</v>
      </c>
      <c r="P952" s="166">
        <v>0</v>
      </c>
      <c r="Q952" s="186">
        <v>2</v>
      </c>
      <c r="R952" s="186">
        <v>2</v>
      </c>
      <c r="S952" s="168">
        <v>4</v>
      </c>
      <c r="T952" s="59">
        <v>4</v>
      </c>
      <c r="U952" s="340"/>
      <c r="V952" s="340">
        <v>0</v>
      </c>
      <c r="W952" s="340"/>
      <c r="X952" s="340">
        <v>0</v>
      </c>
      <c r="Y952" s="183"/>
      <c r="Z952" s="183"/>
      <c r="AA952" s="183"/>
      <c r="AB952" s="166" t="s">
        <v>1509</v>
      </c>
      <c r="AC952" s="166" t="s">
        <v>11623</v>
      </c>
      <c r="AD952" s="166" t="s">
        <v>11624</v>
      </c>
      <c r="AE952" s="166" t="s">
        <v>10935</v>
      </c>
      <c r="AF952" s="166" t="s">
        <v>11625</v>
      </c>
      <c r="AG952" s="166" t="s">
        <v>11626</v>
      </c>
      <c r="AH952" s="166" t="s">
        <v>10937</v>
      </c>
      <c r="AI952" s="166" t="s">
        <v>11623</v>
      </c>
      <c r="AJ952" s="165" t="s">
        <v>11627</v>
      </c>
      <c r="AK952" s="203" t="s">
        <v>1509</v>
      </c>
      <c r="AL952" s="186">
        <v>0.76</v>
      </c>
      <c r="AM952" s="184">
        <v>74</v>
      </c>
      <c r="AN952" s="186">
        <v>0.15408219178082191</v>
      </c>
      <c r="AO952" s="186">
        <v>0</v>
      </c>
      <c r="AP952" s="187">
        <v>0.15408219178082191</v>
      </c>
      <c r="AQ952" s="186">
        <v>0.15408219178082191</v>
      </c>
      <c r="AR952" s="186">
        <v>0</v>
      </c>
      <c r="AS952" s="186">
        <v>0.15408219178082191</v>
      </c>
      <c r="AT952" s="186">
        <v>4.6224657534246578</v>
      </c>
      <c r="AU952" s="193" t="s">
        <v>231</v>
      </c>
      <c r="AV952" s="194"/>
      <c r="AW952" s="166" t="s">
        <v>325</v>
      </c>
      <c r="AX952" s="166" t="s">
        <v>1509</v>
      </c>
      <c r="AY952" s="195" t="s">
        <v>11628</v>
      </c>
      <c r="AZ952" s="166" t="s">
        <v>234</v>
      </c>
      <c r="BB952" s="196"/>
    </row>
    <row r="953" spans="1:54" s="166" customFormat="1" ht="15" customHeight="1" x14ac:dyDescent="0.25">
      <c r="A953" s="182">
        <v>1450</v>
      </c>
      <c r="B953" s="555"/>
      <c r="C953" s="581"/>
      <c r="D953" s="700" t="s">
        <v>17138</v>
      </c>
      <c r="E953" s="166" t="s">
        <v>57</v>
      </c>
      <c r="F953" s="166" t="s">
        <v>1509</v>
      </c>
      <c r="G953" s="194" t="s">
        <v>11629</v>
      </c>
      <c r="H953" s="166" t="s">
        <v>11630</v>
      </c>
      <c r="I953" s="166" t="s">
        <v>11631</v>
      </c>
      <c r="K953" s="166" t="s">
        <v>219</v>
      </c>
      <c r="L953" s="166" t="s">
        <v>220</v>
      </c>
      <c r="M953" s="166" t="s">
        <v>317</v>
      </c>
      <c r="N953" s="166">
        <v>0</v>
      </c>
      <c r="O953" s="166" t="s">
        <v>317</v>
      </c>
      <c r="P953" s="166">
        <v>0</v>
      </c>
      <c r="Q953" s="186">
        <v>2</v>
      </c>
      <c r="R953" s="186">
        <v>2</v>
      </c>
      <c r="S953" s="168">
        <v>4</v>
      </c>
      <c r="T953" s="59">
        <v>2</v>
      </c>
      <c r="U953" s="340"/>
      <c r="V953" s="340">
        <v>0</v>
      </c>
      <c r="W953" s="340"/>
      <c r="X953" s="340">
        <v>0</v>
      </c>
      <c r="Y953" s="183"/>
      <c r="Z953" s="183"/>
      <c r="AA953" s="183"/>
      <c r="AB953" s="166" t="s">
        <v>1509</v>
      </c>
      <c r="AC953" s="166" t="s">
        <v>11632</v>
      </c>
      <c r="AD953" s="166" t="s">
        <v>11633</v>
      </c>
      <c r="AE953" s="166" t="s">
        <v>10935</v>
      </c>
      <c r="AF953" s="166" t="s">
        <v>11634</v>
      </c>
      <c r="AG953" s="166" t="s">
        <v>230</v>
      </c>
      <c r="AH953" s="166" t="s">
        <v>10937</v>
      </c>
      <c r="AI953" s="166" t="s">
        <v>11632</v>
      </c>
      <c r="AJ953" s="165" t="s">
        <v>11635</v>
      </c>
      <c r="AK953" s="203" t="s">
        <v>1509</v>
      </c>
      <c r="AL953" s="186">
        <v>0.76</v>
      </c>
      <c r="AM953" s="184">
        <v>125</v>
      </c>
      <c r="AN953" s="186">
        <v>0.26027397260273971</v>
      </c>
      <c r="AO953" s="186">
        <v>0</v>
      </c>
      <c r="AP953" s="187">
        <v>0.26027397260273971</v>
      </c>
      <c r="AQ953" s="186">
        <v>0.26027397260273971</v>
      </c>
      <c r="AR953" s="186">
        <v>0</v>
      </c>
      <c r="AS953" s="186">
        <v>0.26027397260273971</v>
      </c>
      <c r="AT953" s="186">
        <v>7.808219178082191</v>
      </c>
      <c r="AU953" s="193" t="s">
        <v>231</v>
      </c>
      <c r="AV953" s="194"/>
      <c r="AW953" s="166" t="s">
        <v>325</v>
      </c>
      <c r="AX953" s="166" t="s">
        <v>1509</v>
      </c>
      <c r="AY953" s="195" t="s">
        <v>11636</v>
      </c>
      <c r="AZ953" s="166" t="s">
        <v>234</v>
      </c>
      <c r="BB953" s="196"/>
    </row>
    <row r="954" spans="1:54" s="166" customFormat="1" ht="15" customHeight="1" x14ac:dyDescent="0.25">
      <c r="A954" s="182">
        <v>1451</v>
      </c>
      <c r="B954" s="555"/>
      <c r="C954" s="581"/>
      <c r="D954" s="700" t="s">
        <v>17139</v>
      </c>
      <c r="E954" s="166" t="s">
        <v>57</v>
      </c>
      <c r="F954" s="166" t="s">
        <v>1509</v>
      </c>
      <c r="G954" s="194" t="s">
        <v>11637</v>
      </c>
      <c r="H954" s="166" t="s">
        <v>11638</v>
      </c>
      <c r="I954" s="166" t="s">
        <v>11639</v>
      </c>
      <c r="K954" s="166" t="s">
        <v>219</v>
      </c>
      <c r="L954" s="166" t="s">
        <v>220</v>
      </c>
      <c r="M954" s="166" t="s">
        <v>221</v>
      </c>
      <c r="N954" s="166" t="s">
        <v>879</v>
      </c>
      <c r="O954" s="166" t="s">
        <v>317</v>
      </c>
      <c r="P954" s="166">
        <v>0</v>
      </c>
      <c r="Q954" s="186">
        <v>3</v>
      </c>
      <c r="R954" s="186">
        <v>1.5</v>
      </c>
      <c r="S954" s="168">
        <v>4.5</v>
      </c>
      <c r="T954" s="59">
        <v>2</v>
      </c>
      <c r="U954" s="340"/>
      <c r="V954" s="340">
        <v>0</v>
      </c>
      <c r="W954" s="340"/>
      <c r="X954" s="340">
        <v>0</v>
      </c>
      <c r="Y954" s="183"/>
      <c r="Z954" s="183"/>
      <c r="AA954" s="183"/>
      <c r="AB954" s="166" t="s">
        <v>1509</v>
      </c>
      <c r="AC954" s="166" t="s">
        <v>11640</v>
      </c>
      <c r="AD954" s="166" t="s">
        <v>11641</v>
      </c>
      <c r="AE954" s="166" t="s">
        <v>10935</v>
      </c>
      <c r="AF954" s="166" t="s">
        <v>11642</v>
      </c>
      <c r="AG954" s="166" t="s">
        <v>11643</v>
      </c>
      <c r="AH954" s="166" t="s">
        <v>10937</v>
      </c>
      <c r="AI954" s="166" t="s">
        <v>11640</v>
      </c>
      <c r="AJ954" s="165" t="s">
        <v>11644</v>
      </c>
      <c r="AK954" s="203" t="s">
        <v>1509</v>
      </c>
      <c r="AL954" s="186">
        <v>0.76</v>
      </c>
      <c r="AM954" s="184">
        <v>140</v>
      </c>
      <c r="AN954" s="186">
        <v>0.29150684931506848</v>
      </c>
      <c r="AO954" s="186">
        <v>0</v>
      </c>
      <c r="AP954" s="187">
        <v>0.29150684931506848</v>
      </c>
      <c r="AQ954" s="186">
        <v>0.29150684931506848</v>
      </c>
      <c r="AR954" s="186">
        <v>0</v>
      </c>
      <c r="AS954" s="186">
        <v>0.29150684931506848</v>
      </c>
      <c r="AT954" s="186">
        <v>8.7452054794520553</v>
      </c>
      <c r="AU954" s="193" t="s">
        <v>231</v>
      </c>
      <c r="AV954" s="194"/>
      <c r="AW954" s="166" t="s">
        <v>325</v>
      </c>
      <c r="AX954" s="166" t="s">
        <v>1509</v>
      </c>
      <c r="AY954" s="195" t="s">
        <v>11645</v>
      </c>
      <c r="AZ954" s="166" t="s">
        <v>234</v>
      </c>
      <c r="BB954" s="196"/>
    </row>
    <row r="955" spans="1:54" s="166" customFormat="1" ht="15" customHeight="1" x14ac:dyDescent="0.25">
      <c r="A955" s="182">
        <v>1452</v>
      </c>
      <c r="B955" s="555"/>
      <c r="C955" s="581"/>
      <c r="D955" s="700" t="s">
        <v>17138</v>
      </c>
      <c r="E955" s="166" t="s">
        <v>57</v>
      </c>
      <c r="F955" s="166" t="s">
        <v>1509</v>
      </c>
      <c r="G955" s="194" t="s">
        <v>11646</v>
      </c>
      <c r="H955" s="166" t="s">
        <v>11647</v>
      </c>
      <c r="I955" s="166" t="s">
        <v>11648</v>
      </c>
      <c r="K955" s="166" t="s">
        <v>219</v>
      </c>
      <c r="L955" s="166" t="s">
        <v>220</v>
      </c>
      <c r="M955" s="166" t="s">
        <v>317</v>
      </c>
      <c r="N955" s="166">
        <v>0</v>
      </c>
      <c r="O955" s="166" t="s">
        <v>317</v>
      </c>
      <c r="P955" s="166">
        <v>0</v>
      </c>
      <c r="Q955" s="186">
        <v>3</v>
      </c>
      <c r="R955" s="186">
        <v>1.5</v>
      </c>
      <c r="S955" s="168">
        <v>4.5</v>
      </c>
      <c r="T955" s="59">
        <v>0</v>
      </c>
      <c r="U955" s="340"/>
      <c r="V955" s="340">
        <v>0</v>
      </c>
      <c r="W955" s="340"/>
      <c r="X955" s="340">
        <v>1</v>
      </c>
      <c r="Y955" s="183"/>
      <c r="Z955" s="183"/>
      <c r="AA955" s="183"/>
      <c r="AB955" s="166" t="s">
        <v>1509</v>
      </c>
      <c r="AC955" s="166" t="s">
        <v>11649</v>
      </c>
      <c r="AD955" s="166" t="s">
        <v>11650</v>
      </c>
      <c r="AE955" s="166" t="s">
        <v>10935</v>
      </c>
      <c r="AF955" s="166" t="s">
        <v>11651</v>
      </c>
      <c r="AG955" s="166" t="s">
        <v>11652</v>
      </c>
      <c r="AH955" s="166" t="s">
        <v>10937</v>
      </c>
      <c r="AI955" s="166" t="s">
        <v>11649</v>
      </c>
      <c r="AJ955" s="165" t="s">
        <v>11653</v>
      </c>
      <c r="AK955" s="203" t="s">
        <v>1509</v>
      </c>
      <c r="AL955" s="186">
        <v>0.76</v>
      </c>
      <c r="AM955" s="184">
        <v>731</v>
      </c>
      <c r="AN955" s="186">
        <v>1.522082191780822</v>
      </c>
      <c r="AO955" s="186">
        <v>0</v>
      </c>
      <c r="AP955" s="187">
        <v>1.522082191780822</v>
      </c>
      <c r="AQ955" s="186">
        <v>1.522082191780822</v>
      </c>
      <c r="AR955" s="186">
        <v>0</v>
      </c>
      <c r="AS955" s="186">
        <v>1.522082191780822</v>
      </c>
      <c r="AT955" s="186">
        <v>45.662465753424662</v>
      </c>
      <c r="AU955" s="193" t="s">
        <v>231</v>
      </c>
      <c r="AV955" s="194"/>
      <c r="AW955" s="166" t="s">
        <v>325</v>
      </c>
      <c r="AX955" s="166" t="s">
        <v>1509</v>
      </c>
      <c r="AY955" s="195" t="s">
        <v>11654</v>
      </c>
      <c r="AZ955" s="166" t="s">
        <v>234</v>
      </c>
      <c r="BB955" s="196"/>
    </row>
    <row r="956" spans="1:54" s="166" customFormat="1" ht="15" customHeight="1" x14ac:dyDescent="0.25">
      <c r="A956" s="182">
        <v>1453</v>
      </c>
      <c r="B956" s="555"/>
      <c r="C956" s="581"/>
      <c r="D956" s="700" t="s">
        <v>17138</v>
      </c>
      <c r="E956" s="166" t="s">
        <v>57</v>
      </c>
      <c r="F956" s="166" t="s">
        <v>1509</v>
      </c>
      <c r="G956" s="194" t="s">
        <v>11655</v>
      </c>
      <c r="H956" s="166" t="s">
        <v>11656</v>
      </c>
      <c r="I956" s="166" t="s">
        <v>11657</v>
      </c>
      <c r="K956" s="166" t="s">
        <v>219</v>
      </c>
      <c r="L956" s="166" t="s">
        <v>220</v>
      </c>
      <c r="M956" s="166" t="s">
        <v>317</v>
      </c>
      <c r="N956" s="166">
        <v>0</v>
      </c>
      <c r="O956" s="166" t="s">
        <v>317</v>
      </c>
      <c r="P956" s="166">
        <v>0</v>
      </c>
      <c r="Q956" s="186">
        <v>3</v>
      </c>
      <c r="R956" s="186">
        <v>1.5</v>
      </c>
      <c r="S956" s="168">
        <v>4.5</v>
      </c>
      <c r="T956" s="59">
        <v>0</v>
      </c>
      <c r="U956" s="340"/>
      <c r="V956" s="340">
        <v>0</v>
      </c>
      <c r="W956" s="340"/>
      <c r="X956" s="340">
        <v>1</v>
      </c>
      <c r="Y956" s="183"/>
      <c r="Z956" s="183"/>
      <c r="AA956" s="183"/>
      <c r="AB956" s="166" t="s">
        <v>1509</v>
      </c>
      <c r="AC956" s="166" t="s">
        <v>11658</v>
      </c>
      <c r="AD956" s="166" t="s">
        <v>11659</v>
      </c>
      <c r="AE956" s="166" t="s">
        <v>10935</v>
      </c>
      <c r="AF956" s="166" t="s">
        <v>11651</v>
      </c>
      <c r="AG956" s="166" t="s">
        <v>11660</v>
      </c>
      <c r="AH956" s="166" t="s">
        <v>10937</v>
      </c>
      <c r="AI956" s="166" t="s">
        <v>11658</v>
      </c>
      <c r="AJ956" s="165" t="s">
        <v>11661</v>
      </c>
      <c r="AK956" s="203" t="s">
        <v>1509</v>
      </c>
      <c r="AL956" s="186">
        <v>0.76</v>
      </c>
      <c r="AM956" s="184">
        <v>96</v>
      </c>
      <c r="AN956" s="186">
        <v>0.19989041095890414</v>
      </c>
      <c r="AO956" s="186">
        <v>0</v>
      </c>
      <c r="AP956" s="187">
        <v>0.19989041095890414</v>
      </c>
      <c r="AQ956" s="186">
        <v>0.19989041095890414</v>
      </c>
      <c r="AR956" s="186">
        <v>0</v>
      </c>
      <c r="AS956" s="186">
        <v>0.19989041095890414</v>
      </c>
      <c r="AT956" s="186">
        <v>5.9967123287671242</v>
      </c>
      <c r="AU956" s="193" t="s">
        <v>231</v>
      </c>
      <c r="AV956" s="194"/>
      <c r="AW956" s="166" t="s">
        <v>325</v>
      </c>
      <c r="AX956" s="166" t="s">
        <v>1509</v>
      </c>
      <c r="AY956" s="195" t="s">
        <v>11662</v>
      </c>
      <c r="AZ956" s="166" t="s">
        <v>234</v>
      </c>
      <c r="BB956" s="196"/>
    </row>
    <row r="957" spans="1:54" s="166" customFormat="1" ht="15" customHeight="1" x14ac:dyDescent="0.25">
      <c r="A957" s="182">
        <v>1454</v>
      </c>
      <c r="B957" s="555"/>
      <c r="C957" s="581"/>
      <c r="D957" s="700" t="s">
        <v>17141</v>
      </c>
      <c r="E957" s="166" t="s">
        <v>57</v>
      </c>
      <c r="F957" s="166" t="s">
        <v>1509</v>
      </c>
      <c r="G957" s="194" t="s">
        <v>11663</v>
      </c>
      <c r="H957" s="166" t="s">
        <v>11664</v>
      </c>
      <c r="I957" s="166" t="s">
        <v>11665</v>
      </c>
      <c r="K957" s="166" t="s">
        <v>219</v>
      </c>
      <c r="L957" s="166" t="s">
        <v>220</v>
      </c>
      <c r="M957" s="166" t="s">
        <v>317</v>
      </c>
      <c r="N957" s="166">
        <v>0</v>
      </c>
      <c r="O957" s="166" t="s">
        <v>317</v>
      </c>
      <c r="P957" s="166">
        <v>0</v>
      </c>
      <c r="Q957" s="186">
        <v>3</v>
      </c>
      <c r="R957" s="186">
        <v>1.5</v>
      </c>
      <c r="S957" s="168">
        <v>4.5</v>
      </c>
      <c r="T957" s="59">
        <v>2</v>
      </c>
      <c r="U957" s="340"/>
      <c r="V957" s="340">
        <v>0</v>
      </c>
      <c r="W957" s="340"/>
      <c r="X957" s="340">
        <v>1</v>
      </c>
      <c r="Y957" s="183"/>
      <c r="Z957" s="183"/>
      <c r="AA957" s="183"/>
      <c r="AB957" s="166" t="s">
        <v>1509</v>
      </c>
      <c r="AC957" s="166" t="s">
        <v>11666</v>
      </c>
      <c r="AD957" s="166" t="s">
        <v>11667</v>
      </c>
      <c r="AE957" s="166" t="s">
        <v>11668</v>
      </c>
      <c r="AF957" s="166" t="s">
        <v>11669</v>
      </c>
      <c r="AG957" s="166" t="s">
        <v>230</v>
      </c>
      <c r="AH957" s="166" t="s">
        <v>11670</v>
      </c>
      <c r="AI957" s="166" t="s">
        <v>11666</v>
      </c>
      <c r="AJ957" s="165" t="s">
        <v>11671</v>
      </c>
      <c r="AK957" s="203" t="s">
        <v>1509</v>
      </c>
      <c r="AL957" s="186">
        <v>0.76</v>
      </c>
      <c r="AM957" s="184">
        <v>207</v>
      </c>
      <c r="AN957" s="186">
        <v>0.43101369863013694</v>
      </c>
      <c r="AO957" s="186">
        <v>0</v>
      </c>
      <c r="AP957" s="187">
        <v>0.43101369863013694</v>
      </c>
      <c r="AQ957" s="186">
        <v>0.43101369863013694</v>
      </c>
      <c r="AR957" s="186">
        <v>0</v>
      </c>
      <c r="AS957" s="186">
        <v>0.43101369863013694</v>
      </c>
      <c r="AT957" s="186">
        <v>12.930410958904108</v>
      </c>
      <c r="AU957" s="193" t="s">
        <v>231</v>
      </c>
      <c r="AV957" s="194"/>
      <c r="AW957" s="166" t="s">
        <v>325</v>
      </c>
      <c r="AX957" s="166" t="s">
        <v>1509</v>
      </c>
      <c r="AY957" s="195" t="s">
        <v>11672</v>
      </c>
      <c r="AZ957" s="166" t="s">
        <v>234</v>
      </c>
      <c r="BB957" s="196"/>
    </row>
    <row r="958" spans="1:54" s="166" customFormat="1" ht="15" customHeight="1" x14ac:dyDescent="0.25">
      <c r="A958" s="182">
        <v>1455</v>
      </c>
      <c r="B958" s="555"/>
      <c r="C958" s="581"/>
      <c r="D958" s="700" t="s">
        <v>17138</v>
      </c>
      <c r="E958" s="166" t="s">
        <v>57</v>
      </c>
      <c r="F958" s="166" t="s">
        <v>1509</v>
      </c>
      <c r="G958" s="194" t="s">
        <v>11673</v>
      </c>
      <c r="H958" s="166" t="s">
        <v>11674</v>
      </c>
      <c r="I958" s="166" t="s">
        <v>11675</v>
      </c>
      <c r="K958" s="166" t="s">
        <v>219</v>
      </c>
      <c r="L958" s="166" t="s">
        <v>220</v>
      </c>
      <c r="M958" s="166" t="s">
        <v>221</v>
      </c>
      <c r="N958" s="166" t="s">
        <v>484</v>
      </c>
      <c r="O958" s="166" t="s">
        <v>317</v>
      </c>
      <c r="P958" s="166">
        <v>0</v>
      </c>
      <c r="Q958" s="186">
        <v>3</v>
      </c>
      <c r="R958" s="186">
        <v>1.5</v>
      </c>
      <c r="S958" s="168">
        <v>4.5</v>
      </c>
      <c r="T958" s="59">
        <v>2</v>
      </c>
      <c r="U958" s="340"/>
      <c r="V958" s="340">
        <v>0</v>
      </c>
      <c r="W958" s="340"/>
      <c r="X958" s="340">
        <v>0</v>
      </c>
      <c r="Y958" s="183"/>
      <c r="Z958" s="183"/>
      <c r="AA958" s="183"/>
      <c r="AB958" s="166" t="s">
        <v>1509</v>
      </c>
      <c r="AC958" s="166" t="s">
        <v>11676</v>
      </c>
      <c r="AD958" s="166" t="s">
        <v>11677</v>
      </c>
      <c r="AE958" s="166" t="s">
        <v>11678</v>
      </c>
      <c r="AF958" s="166" t="s">
        <v>11679</v>
      </c>
      <c r="AG958" s="166" t="s">
        <v>230</v>
      </c>
      <c r="AH958" s="166" t="s">
        <v>11680</v>
      </c>
      <c r="AI958" s="166" t="s">
        <v>11676</v>
      </c>
      <c r="AJ958" s="165" t="s">
        <v>11681</v>
      </c>
      <c r="AK958" s="203" t="s">
        <v>1509</v>
      </c>
      <c r="AL958" s="186">
        <v>0.76</v>
      </c>
      <c r="AM958" s="184">
        <v>154</v>
      </c>
      <c r="AN958" s="186">
        <v>0.32065753424657534</v>
      </c>
      <c r="AO958" s="186">
        <v>0</v>
      </c>
      <c r="AP958" s="187">
        <v>0.32065753424657534</v>
      </c>
      <c r="AQ958" s="186">
        <v>0.32065753424657534</v>
      </c>
      <c r="AR958" s="186">
        <v>0</v>
      </c>
      <c r="AS958" s="186">
        <v>0.32065753424657534</v>
      </c>
      <c r="AT958" s="186">
        <v>9.6197260273972596</v>
      </c>
      <c r="AU958" s="193" t="s">
        <v>231</v>
      </c>
      <c r="AV958" s="194"/>
      <c r="AW958" s="166" t="s">
        <v>325</v>
      </c>
      <c r="AX958" s="166" t="s">
        <v>1509</v>
      </c>
      <c r="AY958" s="195" t="s">
        <v>11682</v>
      </c>
      <c r="AZ958" s="166" t="s">
        <v>234</v>
      </c>
      <c r="BB958" s="196"/>
    </row>
    <row r="959" spans="1:54" s="166" customFormat="1" ht="15" customHeight="1" x14ac:dyDescent="0.25">
      <c r="A959" s="182">
        <v>1456</v>
      </c>
      <c r="B959" s="555"/>
      <c r="C959" s="581"/>
      <c r="D959" s="700" t="s">
        <v>17140</v>
      </c>
      <c r="E959" s="166" t="s">
        <v>57</v>
      </c>
      <c r="F959" s="166" t="s">
        <v>1509</v>
      </c>
      <c r="G959" s="194" t="s">
        <v>11683</v>
      </c>
      <c r="H959" s="166" t="s">
        <v>11684</v>
      </c>
      <c r="I959" s="166" t="s">
        <v>11685</v>
      </c>
      <c r="K959" s="166" t="s">
        <v>219</v>
      </c>
      <c r="L959" s="166" t="s">
        <v>220</v>
      </c>
      <c r="M959" s="166" t="s">
        <v>818</v>
      </c>
      <c r="N959" s="166" t="s">
        <v>879</v>
      </c>
      <c r="O959" s="166" t="s">
        <v>317</v>
      </c>
      <c r="P959" s="166">
        <v>0</v>
      </c>
      <c r="Q959" s="186">
        <v>3</v>
      </c>
      <c r="R959" s="186">
        <v>1.5</v>
      </c>
      <c r="S959" s="168">
        <v>4.5</v>
      </c>
      <c r="T959" s="59">
        <v>2</v>
      </c>
      <c r="U959" s="340"/>
      <c r="V959" s="340">
        <v>0</v>
      </c>
      <c r="W959" s="340"/>
      <c r="X959" s="340">
        <v>0</v>
      </c>
      <c r="Y959" s="183"/>
      <c r="Z959" s="183"/>
      <c r="AA959" s="183"/>
      <c r="AB959" s="166" t="s">
        <v>1509</v>
      </c>
      <c r="AC959" s="166" t="s">
        <v>11686</v>
      </c>
      <c r="AD959" s="166" t="s">
        <v>11687</v>
      </c>
      <c r="AE959" s="166" t="s">
        <v>11688</v>
      </c>
      <c r="AF959" s="166" t="s">
        <v>11689</v>
      </c>
      <c r="AG959" s="166" t="s">
        <v>11690</v>
      </c>
      <c r="AH959" s="166" t="s">
        <v>11688</v>
      </c>
      <c r="AI959" s="166" t="s">
        <v>11686</v>
      </c>
      <c r="AJ959" s="165" t="s">
        <v>11691</v>
      </c>
      <c r="AK959" s="203" t="s">
        <v>1509</v>
      </c>
      <c r="AL959" s="186">
        <v>0.76</v>
      </c>
      <c r="AM959" s="184">
        <v>123</v>
      </c>
      <c r="AN959" s="186">
        <v>0.25610958904109588</v>
      </c>
      <c r="AO959" s="186">
        <v>0</v>
      </c>
      <c r="AP959" s="187">
        <v>0.25610958904109588</v>
      </c>
      <c r="AQ959" s="186">
        <v>0.25610958904109588</v>
      </c>
      <c r="AR959" s="186">
        <v>0</v>
      </c>
      <c r="AS959" s="186">
        <v>0.25610958904109588</v>
      </c>
      <c r="AT959" s="186">
        <v>7.6832876712328764</v>
      </c>
      <c r="AU959" s="193" t="s">
        <v>231</v>
      </c>
      <c r="AV959" s="194"/>
      <c r="AW959" s="166" t="s">
        <v>325</v>
      </c>
      <c r="AX959" s="166" t="s">
        <v>1509</v>
      </c>
      <c r="AY959" s="195" t="s">
        <v>11692</v>
      </c>
      <c r="AZ959" s="166" t="s">
        <v>234</v>
      </c>
      <c r="BB959" s="196"/>
    </row>
    <row r="960" spans="1:54" s="519" customFormat="1" ht="24.75" customHeight="1" x14ac:dyDescent="0.25">
      <c r="A960" s="518">
        <v>1457</v>
      </c>
      <c r="B960" s="557" t="s">
        <v>17088</v>
      </c>
      <c r="C960" s="664" t="s">
        <v>17090</v>
      </c>
      <c r="D960" s="701">
        <v>2020</v>
      </c>
      <c r="E960" s="519" t="s">
        <v>57</v>
      </c>
      <c r="F960" s="519" t="s">
        <v>1509</v>
      </c>
      <c r="G960" s="530" t="s">
        <v>11693</v>
      </c>
      <c r="H960" s="519" t="s">
        <v>11694</v>
      </c>
      <c r="I960" s="519" t="s">
        <v>11695</v>
      </c>
      <c r="K960" s="519" t="s">
        <v>219</v>
      </c>
      <c r="L960" s="519" t="s">
        <v>316</v>
      </c>
      <c r="M960" s="519" t="s">
        <v>221</v>
      </c>
      <c r="N960" s="519" t="s">
        <v>879</v>
      </c>
      <c r="O960" s="573" t="s">
        <v>221</v>
      </c>
      <c r="P960" s="573" t="s">
        <v>879</v>
      </c>
      <c r="Q960" s="520">
        <v>2</v>
      </c>
      <c r="R960" s="520">
        <v>2</v>
      </c>
      <c r="S960" s="521">
        <v>4</v>
      </c>
      <c r="T960" s="522">
        <v>3</v>
      </c>
      <c r="U960" s="523"/>
      <c r="V960" s="523">
        <v>1</v>
      </c>
      <c r="W960" s="523"/>
      <c r="X960" s="523">
        <v>0</v>
      </c>
      <c r="Y960" s="524"/>
      <c r="Z960" s="524"/>
      <c r="AA960" s="524"/>
      <c r="AB960" s="519" t="s">
        <v>1509</v>
      </c>
      <c r="AC960" s="519" t="s">
        <v>8560</v>
      </c>
      <c r="AD960" s="519" t="s">
        <v>11696</v>
      </c>
      <c r="AE960" s="519" t="s">
        <v>6089</v>
      </c>
      <c r="AF960" s="519" t="s">
        <v>11697</v>
      </c>
      <c r="AG960" s="519" t="s">
        <v>11698</v>
      </c>
      <c r="AH960" s="519" t="s">
        <v>10961</v>
      </c>
      <c r="AI960" s="519" t="s">
        <v>8560</v>
      </c>
      <c r="AJ960" s="526" t="s">
        <v>11699</v>
      </c>
      <c r="AK960" s="608" t="s">
        <v>1509</v>
      </c>
      <c r="AL960" s="520">
        <v>0.76</v>
      </c>
      <c r="AM960" s="648">
        <v>133</v>
      </c>
      <c r="AN960" s="520">
        <v>0.18323287671232877</v>
      </c>
      <c r="AO960" s="520">
        <v>0</v>
      </c>
      <c r="AP960" s="528">
        <v>0.18323287671232877</v>
      </c>
      <c r="AQ960" s="520">
        <v>0.18323287671232877</v>
      </c>
      <c r="AR960" s="520">
        <v>0</v>
      </c>
      <c r="AS960" s="520">
        <v>0.18323287671232877</v>
      </c>
      <c r="AT960" s="520">
        <v>5.496986301369863</v>
      </c>
      <c r="AU960" s="529" t="s">
        <v>231</v>
      </c>
      <c r="AV960" s="530" t="s">
        <v>431</v>
      </c>
      <c r="AW960" s="519" t="s">
        <v>325</v>
      </c>
      <c r="AX960" s="519" t="s">
        <v>1509</v>
      </c>
      <c r="AY960" s="531" t="s">
        <v>11700</v>
      </c>
      <c r="AZ960" s="519" t="s">
        <v>234</v>
      </c>
      <c r="BB960" s="533"/>
    </row>
    <row r="961" spans="1:55" s="166" customFormat="1" ht="15" customHeight="1" x14ac:dyDescent="0.25">
      <c r="A961" s="182">
        <v>1458</v>
      </c>
      <c r="B961" s="555"/>
      <c r="C961" s="581"/>
      <c r="D961" s="700" t="s">
        <v>17140</v>
      </c>
      <c r="E961" s="166" t="s">
        <v>57</v>
      </c>
      <c r="F961" s="166" t="s">
        <v>1509</v>
      </c>
      <c r="G961" s="194" t="s">
        <v>11701</v>
      </c>
      <c r="H961" s="166" t="s">
        <v>11702</v>
      </c>
      <c r="I961" s="166" t="s">
        <v>11703</v>
      </c>
      <c r="K961" s="166" t="s">
        <v>219</v>
      </c>
      <c r="L961" s="166" t="s">
        <v>316</v>
      </c>
      <c r="M961" s="166" t="s">
        <v>317</v>
      </c>
      <c r="N961" s="166">
        <v>0</v>
      </c>
      <c r="O961" s="166" t="s">
        <v>317</v>
      </c>
      <c r="P961" s="166">
        <v>0</v>
      </c>
      <c r="Q961" s="186">
        <v>3</v>
      </c>
      <c r="R961" s="186">
        <v>2</v>
      </c>
      <c r="S961" s="168">
        <v>6</v>
      </c>
      <c r="T961" s="59">
        <v>0</v>
      </c>
      <c r="U961" s="340"/>
      <c r="V961" s="340">
        <v>0</v>
      </c>
      <c r="W961" s="340"/>
      <c r="X961" s="340">
        <v>1</v>
      </c>
      <c r="Y961" s="183"/>
      <c r="Z961" s="183"/>
      <c r="AA961" s="183"/>
      <c r="AB961" s="166" t="s">
        <v>1509</v>
      </c>
      <c r="AC961" s="166" t="s">
        <v>11704</v>
      </c>
      <c r="AD961" s="166" t="s">
        <v>11705</v>
      </c>
      <c r="AE961" s="166" t="s">
        <v>6089</v>
      </c>
      <c r="AF961" s="166" t="s">
        <v>11706</v>
      </c>
      <c r="AG961" s="166" t="s">
        <v>230</v>
      </c>
      <c r="AH961" s="166" t="s">
        <v>10961</v>
      </c>
      <c r="AI961" s="166" t="s">
        <v>11704</v>
      </c>
      <c r="AJ961" s="165" t="s">
        <v>11707</v>
      </c>
      <c r="AK961" s="203" t="s">
        <v>1509</v>
      </c>
      <c r="AL961" s="186">
        <v>0.76</v>
      </c>
      <c r="AM961" s="184">
        <v>91</v>
      </c>
      <c r="AN961" s="186">
        <v>0.18947945205479452</v>
      </c>
      <c r="AO961" s="186">
        <v>0</v>
      </c>
      <c r="AP961" s="187">
        <v>0.18947945205479452</v>
      </c>
      <c r="AQ961" s="186">
        <v>0.18947945205479452</v>
      </c>
      <c r="AR961" s="186">
        <v>0</v>
      </c>
      <c r="AS961" s="186">
        <v>0.18947945205479452</v>
      </c>
      <c r="AT961" s="186">
        <v>5.6843835616438358</v>
      </c>
      <c r="AU961" s="193" t="s">
        <v>231</v>
      </c>
      <c r="AV961" s="194"/>
      <c r="AW961" s="166" t="s">
        <v>325</v>
      </c>
      <c r="AX961" s="166" t="s">
        <v>1509</v>
      </c>
      <c r="AY961" s="195" t="s">
        <v>11708</v>
      </c>
      <c r="AZ961" s="166" t="s">
        <v>234</v>
      </c>
      <c r="BB961" s="196"/>
    </row>
    <row r="962" spans="1:55" s="166" customFormat="1" ht="15" customHeight="1" x14ac:dyDescent="0.25">
      <c r="A962" s="182">
        <v>1459</v>
      </c>
      <c r="B962" s="555"/>
      <c r="C962" s="581"/>
      <c r="D962" s="700" t="s">
        <v>17138</v>
      </c>
      <c r="E962" s="166" t="s">
        <v>57</v>
      </c>
      <c r="F962" s="166" t="s">
        <v>1509</v>
      </c>
      <c r="G962" s="194" t="s">
        <v>11709</v>
      </c>
      <c r="H962" s="166" t="s">
        <v>11710</v>
      </c>
      <c r="I962" s="166" t="s">
        <v>11711</v>
      </c>
      <c r="K962" s="166" t="s">
        <v>219</v>
      </c>
      <c r="L962" s="166" t="s">
        <v>316</v>
      </c>
      <c r="M962" s="166" t="s">
        <v>317</v>
      </c>
      <c r="N962" s="166">
        <v>0</v>
      </c>
      <c r="O962" s="166" t="s">
        <v>317</v>
      </c>
      <c r="P962" s="166">
        <v>0</v>
      </c>
      <c r="Q962" s="186">
        <v>3</v>
      </c>
      <c r="R962" s="186">
        <v>2</v>
      </c>
      <c r="S962" s="168">
        <v>6</v>
      </c>
      <c r="T962" s="59">
        <v>1</v>
      </c>
      <c r="U962" s="340"/>
      <c r="V962" s="340">
        <v>0</v>
      </c>
      <c r="W962" s="340"/>
      <c r="X962" s="340">
        <v>0</v>
      </c>
      <c r="Y962" s="183"/>
      <c r="Z962" s="183"/>
      <c r="AA962" s="183"/>
      <c r="AB962" s="166" t="s">
        <v>1509</v>
      </c>
      <c r="AC962" s="166" t="s">
        <v>11712</v>
      </c>
      <c r="AD962" s="166" t="s">
        <v>11713</v>
      </c>
      <c r="AE962" s="166" t="s">
        <v>6089</v>
      </c>
      <c r="AF962" s="166" t="s">
        <v>11714</v>
      </c>
      <c r="AG962" s="166" t="s">
        <v>11715</v>
      </c>
      <c r="AH962" s="166" t="s">
        <v>10961</v>
      </c>
      <c r="AI962" s="166" t="s">
        <v>11712</v>
      </c>
      <c r="AJ962" s="165" t="s">
        <v>11716</v>
      </c>
      <c r="AK962" s="203" t="s">
        <v>1509</v>
      </c>
      <c r="AL962" s="186">
        <v>0.76</v>
      </c>
      <c r="AM962" s="184">
        <v>55</v>
      </c>
      <c r="AN962" s="186">
        <v>0.11452054794520547</v>
      </c>
      <c r="AO962" s="186">
        <v>0</v>
      </c>
      <c r="AP962" s="187">
        <v>0.11452054794520547</v>
      </c>
      <c r="AQ962" s="186">
        <v>0.11452054794520547</v>
      </c>
      <c r="AR962" s="186">
        <v>0</v>
      </c>
      <c r="AS962" s="186">
        <v>0.11452054794520547</v>
      </c>
      <c r="AT962" s="186">
        <v>3.4356164383561643</v>
      </c>
      <c r="AU962" s="193" t="s">
        <v>231</v>
      </c>
      <c r="AV962" s="194"/>
      <c r="AW962" s="166" t="s">
        <v>325</v>
      </c>
      <c r="AX962" s="166" t="s">
        <v>1509</v>
      </c>
      <c r="AY962" s="195" t="s">
        <v>11717</v>
      </c>
      <c r="AZ962" s="166" t="s">
        <v>234</v>
      </c>
      <c r="BB962" s="196"/>
    </row>
    <row r="963" spans="1:55" s="166" customFormat="1" ht="15" customHeight="1" x14ac:dyDescent="0.25">
      <c r="A963" s="182">
        <v>1460</v>
      </c>
      <c r="B963" s="555"/>
      <c r="C963" s="581"/>
      <c r="D963" s="700" t="s">
        <v>17140</v>
      </c>
      <c r="E963" s="166" t="s">
        <v>57</v>
      </c>
      <c r="F963" s="166" t="s">
        <v>1509</v>
      </c>
      <c r="G963" s="194" t="s">
        <v>11718</v>
      </c>
      <c r="H963" s="166" t="s">
        <v>11719</v>
      </c>
      <c r="I963" s="166" t="s">
        <v>11720</v>
      </c>
      <c r="K963" s="166" t="s">
        <v>219</v>
      </c>
      <c r="L963" s="166" t="s">
        <v>316</v>
      </c>
      <c r="M963" s="166" t="s">
        <v>317</v>
      </c>
      <c r="N963" s="166">
        <v>0</v>
      </c>
      <c r="O963" s="166" t="s">
        <v>317</v>
      </c>
      <c r="P963" s="166">
        <v>0</v>
      </c>
      <c r="Q963" s="186">
        <v>3</v>
      </c>
      <c r="R963" s="186">
        <v>2</v>
      </c>
      <c r="S963" s="168">
        <v>6</v>
      </c>
      <c r="T963" s="59">
        <v>3</v>
      </c>
      <c r="U963" s="340"/>
      <c r="V963" s="340">
        <v>0</v>
      </c>
      <c r="W963" s="340"/>
      <c r="X963" s="340">
        <v>0</v>
      </c>
      <c r="Y963" s="183"/>
      <c r="Z963" s="183"/>
      <c r="AA963" s="183"/>
      <c r="AB963" s="166" t="s">
        <v>1509</v>
      </c>
      <c r="AC963" s="166" t="s">
        <v>11721</v>
      </c>
      <c r="AD963" s="166" t="s">
        <v>11722</v>
      </c>
      <c r="AE963" s="166" t="s">
        <v>6089</v>
      </c>
      <c r="AF963" s="166" t="s">
        <v>11723</v>
      </c>
      <c r="AG963" s="166" t="s">
        <v>11724</v>
      </c>
      <c r="AH963" s="166" t="s">
        <v>10961</v>
      </c>
      <c r="AI963" s="166" t="s">
        <v>11721</v>
      </c>
      <c r="AJ963" s="165" t="s">
        <v>11725</v>
      </c>
      <c r="AK963" s="203" t="s">
        <v>1509</v>
      </c>
      <c r="AL963" s="186">
        <v>0.76</v>
      </c>
      <c r="AM963" s="184">
        <v>114</v>
      </c>
      <c r="AN963" s="186">
        <v>0.23736986301369864</v>
      </c>
      <c r="AO963" s="186">
        <v>0</v>
      </c>
      <c r="AP963" s="187">
        <v>0.23736986301369864</v>
      </c>
      <c r="AQ963" s="186">
        <v>0.23736986301369864</v>
      </c>
      <c r="AR963" s="186">
        <v>0</v>
      </c>
      <c r="AS963" s="186">
        <v>0.23736986301369864</v>
      </c>
      <c r="AT963" s="186">
        <v>7.1210958904109596</v>
      </c>
      <c r="AU963" s="193" t="s">
        <v>231</v>
      </c>
      <c r="AV963" s="194"/>
      <c r="AW963" s="166" t="s">
        <v>325</v>
      </c>
      <c r="AX963" s="166" t="s">
        <v>1509</v>
      </c>
      <c r="AY963" s="195" t="s">
        <v>11726</v>
      </c>
      <c r="AZ963" s="166" t="s">
        <v>234</v>
      </c>
      <c r="BB963" s="196"/>
    </row>
    <row r="964" spans="1:55" s="166" customFormat="1" ht="15" customHeight="1" x14ac:dyDescent="0.25">
      <c r="A964" s="182">
        <v>1461</v>
      </c>
      <c r="B964" s="555"/>
      <c r="C964" s="581"/>
      <c r="D964" s="700" t="s">
        <v>17140</v>
      </c>
      <c r="E964" s="166" t="s">
        <v>57</v>
      </c>
      <c r="F964" s="166" t="s">
        <v>1509</v>
      </c>
      <c r="G964" s="194" t="s">
        <v>11727</v>
      </c>
      <c r="H964" s="166" t="s">
        <v>11728</v>
      </c>
      <c r="I964" s="166" t="s">
        <v>11729</v>
      </c>
      <c r="K964" s="166" t="s">
        <v>219</v>
      </c>
      <c r="L964" s="166" t="s">
        <v>316</v>
      </c>
      <c r="M964" s="166" t="s">
        <v>317</v>
      </c>
      <c r="N964" s="166">
        <v>0</v>
      </c>
      <c r="O964" s="166" t="s">
        <v>317</v>
      </c>
      <c r="P964" s="166">
        <v>0</v>
      </c>
      <c r="Q964" s="186">
        <v>2</v>
      </c>
      <c r="R964" s="186">
        <v>2</v>
      </c>
      <c r="S964" s="168">
        <v>4</v>
      </c>
      <c r="T964" s="59">
        <v>0</v>
      </c>
      <c r="U964" s="340"/>
      <c r="V964" s="340">
        <v>0</v>
      </c>
      <c r="W964" s="340"/>
      <c r="X964" s="340">
        <v>1</v>
      </c>
      <c r="Y964" s="183"/>
      <c r="Z964" s="183"/>
      <c r="AA964" s="183"/>
      <c r="AB964" s="166" t="s">
        <v>1509</v>
      </c>
      <c r="AC964" s="166" t="s">
        <v>11293</v>
      </c>
      <c r="AD964" s="166" t="s">
        <v>11730</v>
      </c>
      <c r="AE964" s="166" t="s">
        <v>6089</v>
      </c>
      <c r="AF964" s="166" t="s">
        <v>11731</v>
      </c>
      <c r="AG964" s="166" t="s">
        <v>11732</v>
      </c>
      <c r="AH964" s="166" t="s">
        <v>10961</v>
      </c>
      <c r="AI964" s="166" t="s">
        <v>11293</v>
      </c>
      <c r="AJ964" s="165" t="s">
        <v>11733</v>
      </c>
      <c r="AK964" s="203" t="s">
        <v>1509</v>
      </c>
      <c r="AL964" s="186">
        <v>0.76</v>
      </c>
      <c r="AM964" s="184">
        <v>90</v>
      </c>
      <c r="AN964" s="186">
        <v>0.12701369863013698</v>
      </c>
      <c r="AO964" s="186">
        <v>0</v>
      </c>
      <c r="AP964" s="187">
        <v>0.12701369863013698</v>
      </c>
      <c r="AQ964" s="186">
        <v>0.12701369863013698</v>
      </c>
      <c r="AR964" s="186">
        <v>0</v>
      </c>
      <c r="AS964" s="186">
        <v>0.12701369863013698</v>
      </c>
      <c r="AT964" s="186">
        <v>3.8104109589041095</v>
      </c>
      <c r="AU964" s="193" t="s">
        <v>231</v>
      </c>
      <c r="AV964" s="194"/>
      <c r="AW964" s="166" t="s">
        <v>325</v>
      </c>
      <c r="AX964" s="166" t="s">
        <v>1509</v>
      </c>
      <c r="AY964" s="195" t="s">
        <v>11734</v>
      </c>
      <c r="AZ964" s="166" t="s">
        <v>234</v>
      </c>
      <c r="BB964" s="196"/>
    </row>
    <row r="965" spans="1:55" s="519" customFormat="1" ht="27" customHeight="1" x14ac:dyDescent="0.25">
      <c r="A965" s="518">
        <v>1462</v>
      </c>
      <c r="B965" s="557" t="s">
        <v>17088</v>
      </c>
      <c r="C965" s="664" t="s">
        <v>17090</v>
      </c>
      <c r="D965" s="701">
        <v>2020</v>
      </c>
      <c r="E965" s="519" t="s">
        <v>57</v>
      </c>
      <c r="F965" s="519" t="s">
        <v>1509</v>
      </c>
      <c r="G965" s="530" t="s">
        <v>11735</v>
      </c>
      <c r="H965" s="519" t="s">
        <v>11736</v>
      </c>
      <c r="I965" s="519" t="s">
        <v>11737</v>
      </c>
      <c r="K965" s="519" t="s">
        <v>219</v>
      </c>
      <c r="L965" s="519" t="s">
        <v>316</v>
      </c>
      <c r="M965" s="519" t="s">
        <v>221</v>
      </c>
      <c r="N965" s="519" t="s">
        <v>879</v>
      </c>
      <c r="O965" s="573" t="s">
        <v>221</v>
      </c>
      <c r="P965" s="573" t="s">
        <v>879</v>
      </c>
      <c r="Q965" s="520">
        <v>1.5</v>
      </c>
      <c r="R965" s="520">
        <v>2</v>
      </c>
      <c r="S965" s="521">
        <v>3</v>
      </c>
      <c r="T965" s="522">
        <v>2</v>
      </c>
      <c r="U965" s="523"/>
      <c r="V965" s="523">
        <v>0</v>
      </c>
      <c r="W965" s="523"/>
      <c r="X965" s="523">
        <v>0</v>
      </c>
      <c r="Y965" s="524"/>
      <c r="Z965" s="524"/>
      <c r="AA965" s="524"/>
      <c r="AB965" s="519" t="s">
        <v>11738</v>
      </c>
      <c r="AC965" s="519" t="s">
        <v>11739</v>
      </c>
      <c r="AD965" s="519" t="s">
        <v>11740</v>
      </c>
      <c r="AE965" s="519" t="s">
        <v>10969</v>
      </c>
      <c r="AF965" s="519" t="s">
        <v>10915</v>
      </c>
      <c r="AG965" s="519" t="s">
        <v>10916</v>
      </c>
      <c r="AH965" s="519" t="s">
        <v>10970</v>
      </c>
      <c r="AI965" s="519" t="s">
        <v>11739</v>
      </c>
      <c r="AJ965" s="526" t="s">
        <v>10918</v>
      </c>
      <c r="AK965" s="608" t="s">
        <v>1509</v>
      </c>
      <c r="AL965" s="520">
        <v>0.76</v>
      </c>
      <c r="AM965" s="648">
        <v>131</v>
      </c>
      <c r="AN965" s="520">
        <v>0.13800000000000001</v>
      </c>
      <c r="AO965" s="520">
        <v>0</v>
      </c>
      <c r="AP965" s="528">
        <v>0.13800000000000001</v>
      </c>
      <c r="AQ965" s="520">
        <v>0.13800000000000001</v>
      </c>
      <c r="AR965" s="520">
        <v>0</v>
      </c>
      <c r="AS965" s="520">
        <v>0.13800000000000001</v>
      </c>
      <c r="AT965" s="520">
        <v>4.1400000000000006</v>
      </c>
      <c r="AU965" s="529" t="s">
        <v>231</v>
      </c>
      <c r="AV965" s="530" t="s">
        <v>431</v>
      </c>
      <c r="AW965" s="519" t="s">
        <v>325</v>
      </c>
      <c r="AX965" s="519" t="s">
        <v>1509</v>
      </c>
      <c r="AY965" s="531" t="s">
        <v>7620</v>
      </c>
      <c r="AZ965" s="519" t="s">
        <v>234</v>
      </c>
      <c r="BB965" s="533"/>
    </row>
    <row r="966" spans="1:55" s="166" customFormat="1" ht="15" customHeight="1" x14ac:dyDescent="0.25">
      <c r="A966" s="182">
        <v>1463</v>
      </c>
      <c r="B966" s="555"/>
      <c r="C966" s="581"/>
      <c r="D966" s="700" t="s">
        <v>17140</v>
      </c>
      <c r="E966" s="166" t="s">
        <v>57</v>
      </c>
      <c r="F966" s="166" t="s">
        <v>1509</v>
      </c>
      <c r="G966" s="194" t="s">
        <v>11741</v>
      </c>
      <c r="H966" s="166" t="s">
        <v>11742</v>
      </c>
      <c r="I966" s="166" t="s">
        <v>11743</v>
      </c>
      <c r="K966" s="166" t="s">
        <v>219</v>
      </c>
      <c r="L966" s="166" t="s">
        <v>316</v>
      </c>
      <c r="M966" s="166" t="s">
        <v>317</v>
      </c>
      <c r="N966" s="166">
        <v>0</v>
      </c>
      <c r="O966" s="166" t="s">
        <v>317</v>
      </c>
      <c r="P966" s="166">
        <v>0</v>
      </c>
      <c r="Q966" s="186">
        <v>3</v>
      </c>
      <c r="R966" s="186">
        <v>1.5</v>
      </c>
      <c r="S966" s="168">
        <v>4.5</v>
      </c>
      <c r="T966" s="59">
        <v>1</v>
      </c>
      <c r="U966" s="340"/>
      <c r="V966" s="340">
        <v>0</v>
      </c>
      <c r="W966" s="340"/>
      <c r="X966" s="340">
        <v>0</v>
      </c>
      <c r="Y966" s="183"/>
      <c r="Z966" s="183"/>
      <c r="AA966" s="183"/>
      <c r="AB966" s="166" t="s">
        <v>1509</v>
      </c>
      <c r="AC966" s="166" t="s">
        <v>11744</v>
      </c>
      <c r="AD966" s="166" t="s">
        <v>11745</v>
      </c>
      <c r="AE966" s="166" t="s">
        <v>10969</v>
      </c>
      <c r="AF966" s="166" t="s">
        <v>11746</v>
      </c>
      <c r="AG966" s="201" t="s">
        <v>11747</v>
      </c>
      <c r="AH966" s="166" t="s">
        <v>10970</v>
      </c>
      <c r="AI966" s="166" t="s">
        <v>11744</v>
      </c>
      <c r="AJ966" s="165" t="s">
        <v>11748</v>
      </c>
      <c r="AK966" s="203" t="s">
        <v>1509</v>
      </c>
      <c r="AL966" s="186">
        <v>0.76</v>
      </c>
      <c r="AM966" s="184">
        <v>25</v>
      </c>
      <c r="AN966" s="186">
        <v>5.2054794520547946E-2</v>
      </c>
      <c r="AO966" s="186">
        <v>0</v>
      </c>
      <c r="AP966" s="187">
        <v>5.2054794520547946E-2</v>
      </c>
      <c r="AQ966" s="186">
        <v>5.2054794520547946E-2</v>
      </c>
      <c r="AR966" s="186">
        <v>0</v>
      </c>
      <c r="AS966" s="186">
        <v>5.2054794520547946E-2</v>
      </c>
      <c r="AT966" s="186">
        <v>1.5616438356164384</v>
      </c>
      <c r="AU966" s="193" t="s">
        <v>231</v>
      </c>
      <c r="AV966" s="194"/>
      <c r="AW966" s="166" t="s">
        <v>325</v>
      </c>
      <c r="AX966" s="166" t="s">
        <v>1509</v>
      </c>
      <c r="AY966" s="195" t="s">
        <v>11749</v>
      </c>
      <c r="AZ966" s="166" t="s">
        <v>234</v>
      </c>
      <c r="BB966" s="196"/>
    </row>
    <row r="967" spans="1:55" s="166" customFormat="1" ht="15" customHeight="1" x14ac:dyDescent="0.25">
      <c r="A967" s="182">
        <v>1464</v>
      </c>
      <c r="B967" s="555"/>
      <c r="C967" s="581"/>
      <c r="D967" s="700" t="s">
        <v>17139</v>
      </c>
      <c r="E967" s="166" t="s">
        <v>57</v>
      </c>
      <c r="F967" s="166" t="s">
        <v>1509</v>
      </c>
      <c r="G967" s="194" t="s">
        <v>11750</v>
      </c>
      <c r="H967" s="166" t="s">
        <v>11751</v>
      </c>
      <c r="I967" s="166" t="s">
        <v>11752</v>
      </c>
      <c r="K967" s="166" t="s">
        <v>219</v>
      </c>
      <c r="L967" s="166" t="s">
        <v>316</v>
      </c>
      <c r="M967" s="166" t="s">
        <v>221</v>
      </c>
      <c r="N967" s="166" t="s">
        <v>222</v>
      </c>
      <c r="O967" s="166" t="s">
        <v>317</v>
      </c>
      <c r="P967" s="166">
        <v>0</v>
      </c>
      <c r="Q967" s="186">
        <v>3</v>
      </c>
      <c r="R967" s="186">
        <v>1.5</v>
      </c>
      <c r="S967" s="168">
        <v>4.5</v>
      </c>
      <c r="T967" s="59">
        <v>1</v>
      </c>
      <c r="U967" s="340"/>
      <c r="V967" s="340">
        <v>0</v>
      </c>
      <c r="W967" s="340"/>
      <c r="X967" s="340">
        <v>0</v>
      </c>
      <c r="Y967" s="183"/>
      <c r="Z967" s="183"/>
      <c r="AA967" s="183"/>
      <c r="AB967" s="166" t="s">
        <v>1509</v>
      </c>
      <c r="AC967" s="166" t="s">
        <v>11753</v>
      </c>
      <c r="AD967" s="166" t="s">
        <v>11754</v>
      </c>
      <c r="AE967" s="166" t="s">
        <v>10969</v>
      </c>
      <c r="AF967" s="166" t="s">
        <v>11755</v>
      </c>
      <c r="AG967" s="201" t="s">
        <v>11756</v>
      </c>
      <c r="AH967" s="166" t="s">
        <v>10970</v>
      </c>
      <c r="AI967" s="166" t="s">
        <v>11753</v>
      </c>
      <c r="AJ967" s="165" t="s">
        <v>11757</v>
      </c>
      <c r="AK967" s="203" t="s">
        <v>1509</v>
      </c>
      <c r="AL967" s="186">
        <v>0.76</v>
      </c>
      <c r="AM967" s="184">
        <v>174</v>
      </c>
      <c r="AN967" s="186">
        <v>0.3623013698630137</v>
      </c>
      <c r="AO967" s="186">
        <v>0</v>
      </c>
      <c r="AP967" s="187">
        <v>0.3623013698630137</v>
      </c>
      <c r="AQ967" s="186">
        <v>0.3623013698630137</v>
      </c>
      <c r="AR967" s="186">
        <v>0</v>
      </c>
      <c r="AS967" s="186">
        <v>0.3623013698630137</v>
      </c>
      <c r="AT967" s="186">
        <v>10.869041095890411</v>
      </c>
      <c r="AU967" s="193" t="s">
        <v>231</v>
      </c>
      <c r="AV967" s="194"/>
      <c r="AW967" s="166" t="s">
        <v>325</v>
      </c>
      <c r="AX967" s="166" t="s">
        <v>1509</v>
      </c>
      <c r="AY967" s="195" t="s">
        <v>11758</v>
      </c>
      <c r="AZ967" s="166" t="s">
        <v>234</v>
      </c>
      <c r="BB967" s="196"/>
    </row>
    <row r="968" spans="1:55" s="166" customFormat="1" ht="15" customHeight="1" x14ac:dyDescent="0.25">
      <c r="A968" s="182">
        <v>1465</v>
      </c>
      <c r="B968" s="555"/>
      <c r="C968" s="581"/>
      <c r="D968" s="700" t="s">
        <v>17140</v>
      </c>
      <c r="E968" s="166" t="s">
        <v>57</v>
      </c>
      <c r="F968" s="166" t="s">
        <v>1509</v>
      </c>
      <c r="G968" s="194" t="s">
        <v>11759</v>
      </c>
      <c r="H968" s="166" t="s">
        <v>11760</v>
      </c>
      <c r="I968" s="166" t="s">
        <v>11761</v>
      </c>
      <c r="K968" s="166" t="s">
        <v>219</v>
      </c>
      <c r="L968" s="166" t="s">
        <v>316</v>
      </c>
      <c r="M968" s="166" t="s">
        <v>221</v>
      </c>
      <c r="N968" s="166" t="s">
        <v>222</v>
      </c>
      <c r="O968" s="166" t="s">
        <v>317</v>
      </c>
      <c r="P968" s="166">
        <v>0</v>
      </c>
      <c r="Q968" s="186">
        <v>2</v>
      </c>
      <c r="R968" s="186">
        <v>1.5</v>
      </c>
      <c r="S968" s="168">
        <v>3</v>
      </c>
      <c r="T968" s="59">
        <v>1</v>
      </c>
      <c r="U968" s="340"/>
      <c r="V968" s="340">
        <v>0</v>
      </c>
      <c r="W968" s="340"/>
      <c r="X968" s="340">
        <v>0</v>
      </c>
      <c r="Y968" s="183"/>
      <c r="Z968" s="183"/>
      <c r="AA968" s="183"/>
      <c r="AB968" s="166" t="s">
        <v>1509</v>
      </c>
      <c r="AC968" s="166" t="s">
        <v>11762</v>
      </c>
      <c r="AD968" s="166" t="s">
        <v>11763</v>
      </c>
      <c r="AE968" s="166" t="s">
        <v>10969</v>
      </c>
      <c r="AF968" s="166" t="s">
        <v>11755</v>
      </c>
      <c r="AG968" s="201" t="s">
        <v>11764</v>
      </c>
      <c r="AH968" s="166" t="s">
        <v>10970</v>
      </c>
      <c r="AI968" s="166" t="s">
        <v>11762</v>
      </c>
      <c r="AJ968" s="165" t="s">
        <v>11765</v>
      </c>
      <c r="AK968" s="203" t="s">
        <v>1509</v>
      </c>
      <c r="AL968" s="186">
        <v>0.76</v>
      </c>
      <c r="AM968" s="184">
        <v>25</v>
      </c>
      <c r="AN968" s="186">
        <v>5.2054794520547946E-2</v>
      </c>
      <c r="AO968" s="186">
        <v>0</v>
      </c>
      <c r="AP968" s="187">
        <v>5.2054794520547946E-2</v>
      </c>
      <c r="AQ968" s="186">
        <v>5.2054794520547946E-2</v>
      </c>
      <c r="AR968" s="186">
        <v>0</v>
      </c>
      <c r="AS968" s="186">
        <v>5.2054794520547946E-2</v>
      </c>
      <c r="AT968" s="186">
        <v>1.5616438356164384</v>
      </c>
      <c r="AU968" s="193" t="s">
        <v>231</v>
      </c>
      <c r="AV968" s="194"/>
      <c r="AW968" s="166" t="s">
        <v>325</v>
      </c>
      <c r="AX968" s="166" t="s">
        <v>1509</v>
      </c>
      <c r="AY968" s="195" t="s">
        <v>11766</v>
      </c>
      <c r="AZ968" s="166" t="s">
        <v>234</v>
      </c>
      <c r="BB968" s="196"/>
    </row>
    <row r="969" spans="1:55" s="166" customFormat="1" ht="15" customHeight="1" x14ac:dyDescent="0.25">
      <c r="A969" s="182">
        <v>1466</v>
      </c>
      <c r="B969" s="555"/>
      <c r="C969" s="581"/>
      <c r="D969" s="700" t="s">
        <v>17140</v>
      </c>
      <c r="E969" s="166" t="s">
        <v>57</v>
      </c>
      <c r="F969" s="166" t="s">
        <v>1509</v>
      </c>
      <c r="G969" s="194" t="s">
        <v>11767</v>
      </c>
      <c r="H969" s="166" t="s">
        <v>11768</v>
      </c>
      <c r="I969" s="166" t="s">
        <v>11769</v>
      </c>
      <c r="K969" s="166" t="s">
        <v>219</v>
      </c>
      <c r="L969" s="166" t="s">
        <v>316</v>
      </c>
      <c r="M969" s="166" t="s">
        <v>221</v>
      </c>
      <c r="N969" s="166" t="s">
        <v>222</v>
      </c>
      <c r="O969" s="166" t="s">
        <v>317</v>
      </c>
      <c r="P969" s="166">
        <v>0</v>
      </c>
      <c r="Q969" s="186">
        <v>2</v>
      </c>
      <c r="R969" s="186">
        <v>1.5</v>
      </c>
      <c r="S969" s="168">
        <v>3</v>
      </c>
      <c r="T969" s="59">
        <v>4</v>
      </c>
      <c r="U969" s="340"/>
      <c r="V969" s="340">
        <v>0</v>
      </c>
      <c r="W969" s="340"/>
      <c r="X969" s="340">
        <v>0</v>
      </c>
      <c r="Y969" s="183"/>
      <c r="Z969" s="183"/>
      <c r="AA969" s="183"/>
      <c r="AB969" s="166" t="s">
        <v>8033</v>
      </c>
      <c r="AC969" s="166" t="s">
        <v>11753</v>
      </c>
      <c r="AD969" s="166" t="s">
        <v>11770</v>
      </c>
      <c r="AE969" s="166" t="s">
        <v>10969</v>
      </c>
      <c r="AF969" s="166" t="s">
        <v>11771</v>
      </c>
      <c r="AG969" s="201" t="s">
        <v>11772</v>
      </c>
      <c r="AH969" s="166" t="s">
        <v>10970</v>
      </c>
      <c r="AI969" s="166" t="s">
        <v>11773</v>
      </c>
      <c r="AJ969" s="165" t="s">
        <v>11774</v>
      </c>
      <c r="AK969" s="203" t="s">
        <v>1509</v>
      </c>
      <c r="AL969" s="186">
        <v>0.76</v>
      </c>
      <c r="AM969" s="184">
        <v>60</v>
      </c>
      <c r="AN969" s="186">
        <v>0.12493150684931507</v>
      </c>
      <c r="AO969" s="186">
        <v>0</v>
      </c>
      <c r="AP969" s="187">
        <v>0.12493150684931507</v>
      </c>
      <c r="AQ969" s="186">
        <v>0.12493150684931507</v>
      </c>
      <c r="AR969" s="186">
        <v>0</v>
      </c>
      <c r="AS969" s="186">
        <v>0.12493150684931507</v>
      </c>
      <c r="AT969" s="186">
        <v>3.7479452054794522</v>
      </c>
      <c r="AU969" s="193" t="s">
        <v>231</v>
      </c>
      <c r="AV969" s="194"/>
      <c r="AW969" s="166" t="s">
        <v>325</v>
      </c>
      <c r="AX969" s="166" t="s">
        <v>1509</v>
      </c>
      <c r="AY969" s="195" t="s">
        <v>11775</v>
      </c>
      <c r="AZ969" s="166" t="s">
        <v>234</v>
      </c>
      <c r="BB969" s="196"/>
    </row>
    <row r="970" spans="1:55" s="166" customFormat="1" ht="15" customHeight="1" x14ac:dyDescent="0.25">
      <c r="A970" s="182">
        <v>1467</v>
      </c>
      <c r="B970" s="555"/>
      <c r="C970" s="581"/>
      <c r="D970" s="700" t="s">
        <v>17141</v>
      </c>
      <c r="E970" s="166" t="s">
        <v>57</v>
      </c>
      <c r="F970" s="166" t="s">
        <v>1509</v>
      </c>
      <c r="G970" s="194" t="s">
        <v>11776</v>
      </c>
      <c r="H970" s="166" t="s">
        <v>11777</v>
      </c>
      <c r="I970" s="166" t="s">
        <v>11778</v>
      </c>
      <c r="K970" s="166" t="s">
        <v>219</v>
      </c>
      <c r="L970" s="166" t="s">
        <v>316</v>
      </c>
      <c r="M970" s="166" t="s">
        <v>221</v>
      </c>
      <c r="N970" s="166" t="s">
        <v>222</v>
      </c>
      <c r="O970" s="166" t="s">
        <v>317</v>
      </c>
      <c r="P970" s="166">
        <v>0</v>
      </c>
      <c r="Q970" s="186">
        <v>3</v>
      </c>
      <c r="R970" s="186">
        <v>1.5</v>
      </c>
      <c r="S970" s="168">
        <v>4.5</v>
      </c>
      <c r="T970" s="59">
        <v>1</v>
      </c>
      <c r="U970" s="340"/>
      <c r="V970" s="340">
        <v>0</v>
      </c>
      <c r="W970" s="340"/>
      <c r="X970" s="340">
        <v>0</v>
      </c>
      <c r="Y970" s="183"/>
      <c r="Z970" s="183"/>
      <c r="AA970" s="183"/>
      <c r="AB970" s="166" t="s">
        <v>8033</v>
      </c>
      <c r="AC970" s="166" t="s">
        <v>11779</v>
      </c>
      <c r="AD970" s="166" t="s">
        <v>11780</v>
      </c>
      <c r="AE970" s="166" t="s">
        <v>10969</v>
      </c>
      <c r="AF970" s="166" t="s">
        <v>11781</v>
      </c>
      <c r="AG970" s="166" t="s">
        <v>230</v>
      </c>
      <c r="AH970" s="166" t="s">
        <v>10970</v>
      </c>
      <c r="AI970" s="166" t="s">
        <v>11779</v>
      </c>
      <c r="AJ970" s="165" t="s">
        <v>11782</v>
      </c>
      <c r="AK970" s="203" t="s">
        <v>1509</v>
      </c>
      <c r="AL970" s="186">
        <v>0.76</v>
      </c>
      <c r="AM970" s="184">
        <v>26</v>
      </c>
      <c r="AN970" s="186">
        <v>5.4136986301369865E-2</v>
      </c>
      <c r="AO970" s="186">
        <v>0</v>
      </c>
      <c r="AP970" s="187">
        <v>5.4136986301369865E-2</v>
      </c>
      <c r="AQ970" s="186">
        <v>5.4136986301369865E-2</v>
      </c>
      <c r="AR970" s="186">
        <v>0</v>
      </c>
      <c r="AS970" s="186">
        <v>5.4136986301369865E-2</v>
      </c>
      <c r="AT970" s="186">
        <v>1.6241095890410959</v>
      </c>
      <c r="AU970" s="193" t="s">
        <v>231</v>
      </c>
      <c r="AV970" s="194"/>
      <c r="AW970" s="166" t="s">
        <v>325</v>
      </c>
      <c r="AX970" s="166" t="s">
        <v>1509</v>
      </c>
      <c r="AY970" s="195" t="s">
        <v>11783</v>
      </c>
      <c r="AZ970" s="166" t="s">
        <v>234</v>
      </c>
      <c r="BB970" s="196"/>
    </row>
    <row r="971" spans="1:55" s="166" customFormat="1" ht="15" customHeight="1" x14ac:dyDescent="0.25">
      <c r="A971" s="182">
        <v>1468</v>
      </c>
      <c r="B971" s="555"/>
      <c r="C971" s="581"/>
      <c r="D971" s="700" t="s">
        <v>17140</v>
      </c>
      <c r="E971" s="166" t="s">
        <v>57</v>
      </c>
      <c r="F971" s="166" t="s">
        <v>1509</v>
      </c>
      <c r="G971" s="194" t="s">
        <v>11784</v>
      </c>
      <c r="H971" s="166" t="s">
        <v>11785</v>
      </c>
      <c r="I971" s="166" t="s">
        <v>11786</v>
      </c>
      <c r="K971" s="166" t="s">
        <v>219</v>
      </c>
      <c r="L971" s="166" t="s">
        <v>316</v>
      </c>
      <c r="M971" s="166" t="s">
        <v>317</v>
      </c>
      <c r="N971" s="166">
        <v>0</v>
      </c>
      <c r="O971" s="166" t="s">
        <v>317</v>
      </c>
      <c r="P971" s="166">
        <v>0</v>
      </c>
      <c r="Q971" s="186">
        <v>2</v>
      </c>
      <c r="R971" s="186">
        <v>2</v>
      </c>
      <c r="S971" s="168">
        <v>4</v>
      </c>
      <c r="T971" s="59">
        <v>1</v>
      </c>
      <c r="U971" s="340"/>
      <c r="V971" s="340">
        <v>0</v>
      </c>
      <c r="W971" s="340"/>
      <c r="X971" s="340">
        <v>1</v>
      </c>
      <c r="Y971" s="183"/>
      <c r="Z971" s="183"/>
      <c r="AA971" s="183"/>
      <c r="AB971" s="166" t="s">
        <v>1509</v>
      </c>
      <c r="AC971" s="166" t="s">
        <v>11787</v>
      </c>
      <c r="AD971" s="166" t="s">
        <v>11788</v>
      </c>
      <c r="AE971" s="166" t="s">
        <v>6094</v>
      </c>
      <c r="AF971" s="166" t="s">
        <v>11789</v>
      </c>
      <c r="AG971" s="166" t="s">
        <v>230</v>
      </c>
      <c r="AH971" s="166" t="s">
        <v>10977</v>
      </c>
      <c r="AI971" s="166" t="s">
        <v>11787</v>
      </c>
      <c r="AJ971" s="165" t="s">
        <v>11790</v>
      </c>
      <c r="AK971" s="203" t="s">
        <v>1509</v>
      </c>
      <c r="AL971" s="186">
        <v>0.76</v>
      </c>
      <c r="AM971" s="184">
        <v>401</v>
      </c>
      <c r="AN971" s="186">
        <v>0.83495890410958906</v>
      </c>
      <c r="AO971" s="186">
        <v>0</v>
      </c>
      <c r="AP971" s="187">
        <v>0.83495890410958906</v>
      </c>
      <c r="AQ971" s="186">
        <v>0.83495890410958906</v>
      </c>
      <c r="AR971" s="186">
        <v>0</v>
      </c>
      <c r="AS971" s="186">
        <v>0.83495890410958906</v>
      </c>
      <c r="AT971" s="186">
        <v>25.048767123287671</v>
      </c>
      <c r="AU971" s="193" t="s">
        <v>231</v>
      </c>
      <c r="AV971" s="194"/>
      <c r="AW971" s="166" t="s">
        <v>325</v>
      </c>
      <c r="AX971" s="166" t="s">
        <v>1509</v>
      </c>
      <c r="AY971" s="195" t="s">
        <v>11791</v>
      </c>
      <c r="AZ971" s="166" t="s">
        <v>234</v>
      </c>
      <c r="BB971" s="196"/>
    </row>
    <row r="972" spans="1:55" s="166" customFormat="1" ht="15" customHeight="1" x14ac:dyDescent="0.25">
      <c r="A972" s="182">
        <v>1469</v>
      </c>
      <c r="B972" s="555"/>
      <c r="C972" s="581"/>
      <c r="D972" s="700" t="s">
        <v>17140</v>
      </c>
      <c r="E972" s="166" t="s">
        <v>57</v>
      </c>
      <c r="F972" s="166" t="s">
        <v>1509</v>
      </c>
      <c r="G972" s="194" t="s">
        <v>11792</v>
      </c>
      <c r="H972" s="166" t="s">
        <v>11793</v>
      </c>
      <c r="I972" s="166" t="s">
        <v>11794</v>
      </c>
      <c r="K972" s="166" t="s">
        <v>219</v>
      </c>
      <c r="L972" s="166" t="s">
        <v>316</v>
      </c>
      <c r="M972" s="166" t="s">
        <v>317</v>
      </c>
      <c r="N972" s="166">
        <v>0</v>
      </c>
      <c r="O972" s="166" t="s">
        <v>317</v>
      </c>
      <c r="P972" s="166">
        <v>0</v>
      </c>
      <c r="Q972" s="186">
        <v>3</v>
      </c>
      <c r="R972" s="186">
        <v>1.5</v>
      </c>
      <c r="S972" s="168">
        <v>4.5</v>
      </c>
      <c r="T972" s="59">
        <v>1</v>
      </c>
      <c r="U972" s="340"/>
      <c r="V972" s="340">
        <v>0</v>
      </c>
      <c r="W972" s="340"/>
      <c r="X972" s="340">
        <v>0</v>
      </c>
      <c r="Y972" s="183"/>
      <c r="Z972" s="183"/>
      <c r="AA972" s="183"/>
      <c r="AB972" s="166" t="s">
        <v>1509</v>
      </c>
      <c r="AC972" s="166" t="s">
        <v>10542</v>
      </c>
      <c r="AD972" s="166" t="s">
        <v>11795</v>
      </c>
      <c r="AE972" s="166" t="s">
        <v>6094</v>
      </c>
      <c r="AF972" s="166" t="s">
        <v>11796</v>
      </c>
      <c r="AG972" s="166" t="s">
        <v>230</v>
      </c>
      <c r="AH972" s="166" t="s">
        <v>10977</v>
      </c>
      <c r="AI972" s="166" t="s">
        <v>10542</v>
      </c>
      <c r="AJ972" s="165" t="s">
        <v>11797</v>
      </c>
      <c r="AK972" s="203" t="s">
        <v>1509</v>
      </c>
      <c r="AL972" s="186">
        <v>0.76</v>
      </c>
      <c r="AM972" s="184">
        <v>31</v>
      </c>
      <c r="AN972" s="186">
        <v>0.16865753424657534</v>
      </c>
      <c r="AO972" s="186">
        <v>0</v>
      </c>
      <c r="AP972" s="187">
        <v>0.16865753424657534</v>
      </c>
      <c r="AQ972" s="186">
        <v>0.16865753424657534</v>
      </c>
      <c r="AR972" s="186">
        <v>0</v>
      </c>
      <c r="AS972" s="186">
        <v>0.16865753424657534</v>
      </c>
      <c r="AT972" s="186">
        <v>5.05972602739726</v>
      </c>
      <c r="AU972" s="193" t="s">
        <v>231</v>
      </c>
      <c r="AV972" s="194"/>
      <c r="AW972" s="166" t="s">
        <v>325</v>
      </c>
      <c r="AX972" s="166" t="s">
        <v>1509</v>
      </c>
      <c r="AY972" s="195" t="s">
        <v>11798</v>
      </c>
      <c r="AZ972" s="166" t="s">
        <v>234</v>
      </c>
      <c r="BB972" s="196"/>
    </row>
    <row r="973" spans="1:55" s="166" customFormat="1" ht="15" customHeight="1" x14ac:dyDescent="0.25">
      <c r="A973" s="353">
        <v>1470</v>
      </c>
      <c r="B973" s="556"/>
      <c r="C973" s="585"/>
      <c r="D973" s="702" t="s">
        <v>17138</v>
      </c>
      <c r="E973" s="354" t="s">
        <v>57</v>
      </c>
      <c r="F973" s="354" t="s">
        <v>1509</v>
      </c>
      <c r="G973" s="363" t="s">
        <v>17056</v>
      </c>
      <c r="H973" s="354" t="s">
        <v>17049</v>
      </c>
      <c r="I973" s="354" t="s">
        <v>17050</v>
      </c>
      <c r="J973" s="354" t="s">
        <v>221</v>
      </c>
      <c r="K973" s="354" t="s">
        <v>219</v>
      </c>
      <c r="L973" s="354" t="s">
        <v>316</v>
      </c>
      <c r="M973" s="354" t="s">
        <v>221</v>
      </c>
      <c r="N973" s="354" t="s">
        <v>17051</v>
      </c>
      <c r="O973" s="354" t="s">
        <v>317</v>
      </c>
      <c r="P973" s="354">
        <v>0</v>
      </c>
      <c r="Q973" s="360">
        <v>9.6</v>
      </c>
      <c r="R973" s="360">
        <v>7.7</v>
      </c>
      <c r="S973" s="490">
        <v>73.92</v>
      </c>
      <c r="T973" s="356">
        <v>1</v>
      </c>
      <c r="U973" s="508"/>
      <c r="V973" s="508">
        <v>1</v>
      </c>
      <c r="W973" s="508"/>
      <c r="X973" s="508">
        <v>1</v>
      </c>
      <c r="Y973" s="357"/>
      <c r="Z973" s="357"/>
      <c r="AA973" s="357"/>
      <c r="AB973" s="354" t="s">
        <v>1509</v>
      </c>
      <c r="AC973" s="354" t="s">
        <v>10808</v>
      </c>
      <c r="AD973" s="354" t="s">
        <v>11799</v>
      </c>
      <c r="AE973" s="354" t="s">
        <v>6094</v>
      </c>
      <c r="AF973" s="354" t="s">
        <v>11800</v>
      </c>
      <c r="AG973" s="470" t="s">
        <v>17052</v>
      </c>
      <c r="AH973" s="354" t="s">
        <v>10977</v>
      </c>
      <c r="AI973" s="354" t="s">
        <v>10808</v>
      </c>
      <c r="AJ973" s="358">
        <v>1035005903492</v>
      </c>
      <c r="AK973" s="443" t="s">
        <v>1509</v>
      </c>
      <c r="AL973" s="360">
        <v>0.76</v>
      </c>
      <c r="AM973" s="503">
        <v>65</v>
      </c>
      <c r="AN973" s="359">
        <v>0.13534246575342465</v>
      </c>
      <c r="AO973" s="359">
        <v>0</v>
      </c>
      <c r="AP973" s="361">
        <v>0.13534246575342465</v>
      </c>
      <c r="AQ973" s="359">
        <v>0.13534246575342465</v>
      </c>
      <c r="AR973" s="359">
        <v>0</v>
      </c>
      <c r="AS973" s="359">
        <v>0.13534246575342465</v>
      </c>
      <c r="AT973" s="359">
        <v>4.0602739726027393</v>
      </c>
      <c r="AU973" s="362" t="s">
        <v>231</v>
      </c>
      <c r="AV973" s="194" t="s">
        <v>17055</v>
      </c>
      <c r="AW973" s="354" t="s">
        <v>325</v>
      </c>
      <c r="AX973" s="354" t="s">
        <v>1509</v>
      </c>
      <c r="AY973" s="364" t="s">
        <v>11801</v>
      </c>
      <c r="AZ973" s="354" t="s">
        <v>234</v>
      </c>
      <c r="BA973" s="447" t="s">
        <v>17053</v>
      </c>
      <c r="BB973" s="196"/>
      <c r="BC973" s="286" t="s">
        <v>17054</v>
      </c>
    </row>
    <row r="974" spans="1:55" s="166" customFormat="1" ht="15" customHeight="1" x14ac:dyDescent="0.25">
      <c r="A974" s="182">
        <v>1471</v>
      </c>
      <c r="B974" s="555"/>
      <c r="C974" s="581"/>
      <c r="D974" s="700" t="s">
        <v>17138</v>
      </c>
      <c r="E974" s="166" t="s">
        <v>57</v>
      </c>
      <c r="F974" s="166" t="s">
        <v>1509</v>
      </c>
      <c r="G974" s="194" t="s">
        <v>11802</v>
      </c>
      <c r="H974" s="166" t="s">
        <v>11803</v>
      </c>
      <c r="I974" s="166" t="s">
        <v>11804</v>
      </c>
      <c r="K974" s="166" t="s">
        <v>219</v>
      </c>
      <c r="L974" s="166" t="s">
        <v>316</v>
      </c>
      <c r="M974" s="166" t="s">
        <v>317</v>
      </c>
      <c r="N974" s="166">
        <v>0</v>
      </c>
      <c r="O974" s="166" t="s">
        <v>317</v>
      </c>
      <c r="P974" s="166">
        <v>0</v>
      </c>
      <c r="Q974" s="186">
        <v>3</v>
      </c>
      <c r="R974" s="186">
        <v>1.5</v>
      </c>
      <c r="S974" s="168">
        <v>4.5</v>
      </c>
      <c r="T974" s="59">
        <v>2</v>
      </c>
      <c r="U974" s="340"/>
      <c r="V974" s="340">
        <v>0</v>
      </c>
      <c r="W974" s="340"/>
      <c r="X974" s="340">
        <v>1</v>
      </c>
      <c r="Y974" s="183"/>
      <c r="Z974" s="183"/>
      <c r="AA974" s="183"/>
      <c r="AB974" s="166" t="s">
        <v>1509</v>
      </c>
      <c r="AC974" s="166" t="s">
        <v>11805</v>
      </c>
      <c r="AD974" s="166" t="s">
        <v>11806</v>
      </c>
      <c r="AE974" s="166" t="s">
        <v>6094</v>
      </c>
      <c r="AF974" s="166" t="s">
        <v>11807</v>
      </c>
      <c r="AG974" s="228" t="s">
        <v>11808</v>
      </c>
      <c r="AH974" s="166" t="s">
        <v>10977</v>
      </c>
      <c r="AI974" s="166" t="s">
        <v>11805</v>
      </c>
      <c r="AJ974" s="165" t="s">
        <v>11809</v>
      </c>
      <c r="AK974" s="203" t="s">
        <v>1509</v>
      </c>
      <c r="AL974" s="186">
        <v>0.76</v>
      </c>
      <c r="AM974" s="184">
        <v>122</v>
      </c>
      <c r="AN974" s="186">
        <v>0.25402739726027396</v>
      </c>
      <c r="AO974" s="186">
        <v>0</v>
      </c>
      <c r="AP974" s="187">
        <v>0.25402739726027396</v>
      </c>
      <c r="AQ974" s="186">
        <v>0.25402739726027396</v>
      </c>
      <c r="AR974" s="186">
        <v>0</v>
      </c>
      <c r="AS974" s="186">
        <v>0.25402739726027396</v>
      </c>
      <c r="AT974" s="186">
        <v>7.620821917808219</v>
      </c>
      <c r="AU974" s="193" t="s">
        <v>231</v>
      </c>
      <c r="AV974" s="194"/>
      <c r="AW974" s="166" t="s">
        <v>325</v>
      </c>
      <c r="AX974" s="166" t="s">
        <v>1509</v>
      </c>
      <c r="AY974" s="195" t="s">
        <v>11810</v>
      </c>
      <c r="AZ974" s="166" t="s">
        <v>234</v>
      </c>
      <c r="BB974" s="196"/>
    </row>
    <row r="975" spans="1:55" s="166" customFormat="1" ht="15" customHeight="1" x14ac:dyDescent="0.25">
      <c r="A975" s="182">
        <v>1472</v>
      </c>
      <c r="B975" s="555"/>
      <c r="C975" s="581"/>
      <c r="D975" s="700" t="s">
        <v>17138</v>
      </c>
      <c r="E975" s="166" t="s">
        <v>57</v>
      </c>
      <c r="F975" s="166" t="s">
        <v>1509</v>
      </c>
      <c r="G975" s="194" t="s">
        <v>11811</v>
      </c>
      <c r="H975" s="166" t="s">
        <v>11812</v>
      </c>
      <c r="I975" s="166" t="s">
        <v>11813</v>
      </c>
      <c r="K975" s="166" t="s">
        <v>219</v>
      </c>
      <c r="L975" s="166" t="s">
        <v>316</v>
      </c>
      <c r="M975" s="166" t="s">
        <v>317</v>
      </c>
      <c r="N975" s="166">
        <v>0</v>
      </c>
      <c r="O975" s="166" t="s">
        <v>317</v>
      </c>
      <c r="P975" s="166">
        <v>0</v>
      </c>
      <c r="Q975" s="186">
        <v>3</v>
      </c>
      <c r="R975" s="186">
        <v>1.5</v>
      </c>
      <c r="S975" s="168">
        <v>4.5</v>
      </c>
      <c r="T975" s="59">
        <v>2</v>
      </c>
      <c r="U975" s="340"/>
      <c r="V975" s="340">
        <v>0</v>
      </c>
      <c r="W975" s="340"/>
      <c r="X975" s="340">
        <v>0</v>
      </c>
      <c r="Y975" s="183"/>
      <c r="Z975" s="183"/>
      <c r="AA975" s="183"/>
      <c r="AB975" s="166" t="s">
        <v>1509</v>
      </c>
      <c r="AC975" s="166" t="s">
        <v>11814</v>
      </c>
      <c r="AD975" s="166" t="s">
        <v>11815</v>
      </c>
      <c r="AE975" s="166" t="s">
        <v>6094</v>
      </c>
      <c r="AF975" s="166" t="s">
        <v>11816</v>
      </c>
      <c r="AG975" s="166" t="s">
        <v>230</v>
      </c>
      <c r="AH975" s="166" t="s">
        <v>10977</v>
      </c>
      <c r="AI975" s="166" t="s">
        <v>11814</v>
      </c>
      <c r="AJ975" s="165" t="s">
        <v>11817</v>
      </c>
      <c r="AK975" s="203" t="s">
        <v>1509</v>
      </c>
      <c r="AL975" s="186">
        <v>0.76</v>
      </c>
      <c r="AM975" s="184">
        <v>41</v>
      </c>
      <c r="AN975" s="186">
        <v>8.536986301369863E-2</v>
      </c>
      <c r="AO975" s="186">
        <v>0</v>
      </c>
      <c r="AP975" s="187">
        <v>8.536986301369863E-2</v>
      </c>
      <c r="AQ975" s="186">
        <v>8.536986301369863E-2</v>
      </c>
      <c r="AR975" s="186">
        <v>0</v>
      </c>
      <c r="AS975" s="186">
        <v>8.536986301369863E-2</v>
      </c>
      <c r="AT975" s="186">
        <v>2.5610958904109591</v>
      </c>
      <c r="AU975" s="193" t="s">
        <v>231</v>
      </c>
      <c r="AV975" s="194"/>
      <c r="AW975" s="166" t="s">
        <v>325</v>
      </c>
      <c r="AX975" s="166" t="s">
        <v>1509</v>
      </c>
      <c r="AY975" s="195" t="s">
        <v>11818</v>
      </c>
      <c r="AZ975" s="166" t="s">
        <v>234</v>
      </c>
      <c r="BB975" s="196"/>
    </row>
    <row r="976" spans="1:55" s="166" customFormat="1" ht="15" customHeight="1" x14ac:dyDescent="0.25">
      <c r="A976" s="182">
        <v>1473</v>
      </c>
      <c r="B976" s="555"/>
      <c r="C976" s="581"/>
      <c r="D976" s="700" t="s">
        <v>17139</v>
      </c>
      <c r="E976" s="166" t="s">
        <v>57</v>
      </c>
      <c r="F976" s="166" t="s">
        <v>1509</v>
      </c>
      <c r="G976" s="194" t="s">
        <v>11819</v>
      </c>
      <c r="H976" s="166" t="s">
        <v>11820</v>
      </c>
      <c r="I976" s="166" t="s">
        <v>11821</v>
      </c>
      <c r="K976" s="166" t="s">
        <v>219</v>
      </c>
      <c r="L976" s="166" t="s">
        <v>316</v>
      </c>
      <c r="M976" s="166" t="s">
        <v>221</v>
      </c>
      <c r="N976" s="166" t="s">
        <v>879</v>
      </c>
      <c r="O976" s="166" t="s">
        <v>317</v>
      </c>
      <c r="P976" s="166">
        <v>0</v>
      </c>
      <c r="Q976" s="186">
        <v>6</v>
      </c>
      <c r="R976" s="186">
        <v>2</v>
      </c>
      <c r="S976" s="168">
        <v>12</v>
      </c>
      <c r="T976" s="59">
        <v>2</v>
      </c>
      <c r="U976" s="340"/>
      <c r="V976" s="340">
        <v>0</v>
      </c>
      <c r="W976" s="340"/>
      <c r="X976" s="340">
        <v>0</v>
      </c>
      <c r="Y976" s="183"/>
      <c r="Z976" s="183"/>
      <c r="AA976" s="183"/>
      <c r="AB976" s="166" t="s">
        <v>1509</v>
      </c>
      <c r="AC976" s="166" t="s">
        <v>8692</v>
      </c>
      <c r="AD976" s="166" t="s">
        <v>11822</v>
      </c>
      <c r="AE976" s="166" t="s">
        <v>11823</v>
      </c>
      <c r="AF976" s="166" t="s">
        <v>11824</v>
      </c>
      <c r="AG976" s="166" t="s">
        <v>230</v>
      </c>
      <c r="AH976" s="166" t="s">
        <v>5830</v>
      </c>
      <c r="AI976" s="166" t="s">
        <v>8692</v>
      </c>
      <c r="AJ976" s="165" t="s">
        <v>11825</v>
      </c>
      <c r="AK976" s="203" t="s">
        <v>1509</v>
      </c>
      <c r="AL976" s="186">
        <v>0.76</v>
      </c>
      <c r="AM976" s="184">
        <v>109</v>
      </c>
      <c r="AN976" s="186">
        <v>0.1873972602739726</v>
      </c>
      <c r="AO976" s="186">
        <v>0</v>
      </c>
      <c r="AP976" s="187">
        <v>0.1873972602739726</v>
      </c>
      <c r="AQ976" s="186">
        <v>0.1873972602739726</v>
      </c>
      <c r="AR976" s="186">
        <v>0</v>
      </c>
      <c r="AS976" s="186">
        <v>0.1873972602739726</v>
      </c>
      <c r="AT976" s="186">
        <v>5.6219178082191785</v>
      </c>
      <c r="AU976" s="193" t="s">
        <v>231</v>
      </c>
      <c r="AV976" s="194"/>
      <c r="AW976" s="166" t="s">
        <v>325</v>
      </c>
      <c r="AX976" s="166" t="s">
        <v>1509</v>
      </c>
      <c r="AY976" s="195" t="s">
        <v>11826</v>
      </c>
      <c r="AZ976" s="166" t="s">
        <v>234</v>
      </c>
      <c r="BB976" s="196"/>
    </row>
    <row r="977" spans="1:54" s="166" customFormat="1" ht="15" customHeight="1" x14ac:dyDescent="0.25">
      <c r="A977" s="182">
        <v>1474</v>
      </c>
      <c r="B977" s="555"/>
      <c r="C977" s="581"/>
      <c r="D977" s="700" t="s">
        <v>17140</v>
      </c>
      <c r="E977" s="166" t="s">
        <v>57</v>
      </c>
      <c r="F977" s="166" t="s">
        <v>1509</v>
      </c>
      <c r="G977" s="194" t="s">
        <v>11827</v>
      </c>
      <c r="H977" s="166" t="s">
        <v>11828</v>
      </c>
      <c r="I977" s="166" t="s">
        <v>11829</v>
      </c>
      <c r="K977" s="166" t="s">
        <v>219</v>
      </c>
      <c r="L977" s="166" t="s">
        <v>316</v>
      </c>
      <c r="M977" s="166" t="s">
        <v>221</v>
      </c>
      <c r="N977" s="166" t="s">
        <v>7140</v>
      </c>
      <c r="O977" s="166" t="s">
        <v>317</v>
      </c>
      <c r="P977" s="166">
        <v>0</v>
      </c>
      <c r="Q977" s="186">
        <v>3</v>
      </c>
      <c r="R977" s="186">
        <v>1.5</v>
      </c>
      <c r="S977" s="168">
        <v>4.5</v>
      </c>
      <c r="T977" s="59">
        <v>3</v>
      </c>
      <c r="U977" s="340"/>
      <c r="V977" s="340">
        <v>0</v>
      </c>
      <c r="W977" s="340"/>
      <c r="X977" s="340">
        <v>0</v>
      </c>
      <c r="Y977" s="183"/>
      <c r="Z977" s="183"/>
      <c r="AA977" s="183"/>
      <c r="AB977" s="166" t="s">
        <v>1509</v>
      </c>
      <c r="AC977" s="166" t="s">
        <v>8692</v>
      </c>
      <c r="AD977" s="166" t="s">
        <v>11830</v>
      </c>
      <c r="AE977" s="166" t="s">
        <v>6055</v>
      </c>
      <c r="AF977" s="166" t="s">
        <v>11831</v>
      </c>
      <c r="AG977" s="166" t="s">
        <v>230</v>
      </c>
      <c r="AH977" s="166" t="s">
        <v>9460</v>
      </c>
      <c r="AI977" s="166" t="s">
        <v>8692</v>
      </c>
      <c r="AJ977" s="165" t="s">
        <v>11832</v>
      </c>
      <c r="AK977" s="203" t="s">
        <v>1509</v>
      </c>
      <c r="AL977" s="186">
        <v>0.76</v>
      </c>
      <c r="AM977" s="184">
        <v>107</v>
      </c>
      <c r="AN977" s="186">
        <v>0.1873972602739726</v>
      </c>
      <c r="AO977" s="186">
        <v>0</v>
      </c>
      <c r="AP977" s="187">
        <v>0.1873972602739726</v>
      </c>
      <c r="AQ977" s="186">
        <v>0.1873972602739726</v>
      </c>
      <c r="AR977" s="186">
        <v>0</v>
      </c>
      <c r="AS977" s="186">
        <v>0.1873972602739726</v>
      </c>
      <c r="AT977" s="186">
        <v>5.6219178082191785</v>
      </c>
      <c r="AU977" s="193" t="s">
        <v>231</v>
      </c>
      <c r="AV977" s="194"/>
      <c r="AW977" s="166" t="s">
        <v>325</v>
      </c>
      <c r="AX977" s="166" t="s">
        <v>1509</v>
      </c>
      <c r="AY977" s="195" t="s">
        <v>11833</v>
      </c>
      <c r="AZ977" s="166" t="s">
        <v>234</v>
      </c>
      <c r="BB977" s="196"/>
    </row>
    <row r="978" spans="1:54" s="166" customFormat="1" ht="15" customHeight="1" x14ac:dyDescent="0.25">
      <c r="A978" s="182">
        <v>1475</v>
      </c>
      <c r="B978" s="555"/>
      <c r="C978" s="581"/>
      <c r="D978" s="700" t="s">
        <v>17140</v>
      </c>
      <c r="E978" s="166" t="s">
        <v>49</v>
      </c>
      <c r="F978" s="166" t="s">
        <v>6908</v>
      </c>
      <c r="G978" s="194" t="s">
        <v>11834</v>
      </c>
      <c r="H978" s="166" t="s">
        <v>11835</v>
      </c>
      <c r="I978" s="166" t="s">
        <v>11836</v>
      </c>
      <c r="K978" s="166" t="s">
        <v>219</v>
      </c>
      <c r="L978" s="166" t="s">
        <v>220</v>
      </c>
      <c r="M978" s="166" t="s">
        <v>317</v>
      </c>
      <c r="N978" s="166">
        <v>0</v>
      </c>
      <c r="O978" s="166" t="s">
        <v>317</v>
      </c>
      <c r="P978" s="166">
        <v>0</v>
      </c>
      <c r="Q978" s="186">
        <v>3</v>
      </c>
      <c r="R978" s="186">
        <v>1.5</v>
      </c>
      <c r="S978" s="168">
        <v>4.5</v>
      </c>
      <c r="T978" s="59">
        <v>1</v>
      </c>
      <c r="U978" s="340"/>
      <c r="V978" s="340">
        <v>0</v>
      </c>
      <c r="W978" s="340"/>
      <c r="X978" s="340">
        <v>0</v>
      </c>
      <c r="Y978" s="183"/>
      <c r="Z978" s="183"/>
      <c r="AA978" s="183"/>
      <c r="AB978" s="166" t="s">
        <v>260</v>
      </c>
      <c r="AC978" s="166" t="s">
        <v>756</v>
      </c>
      <c r="AD978" s="228" t="s">
        <v>11837</v>
      </c>
      <c r="AE978" s="166" t="s">
        <v>11838</v>
      </c>
      <c r="AF978" s="166" t="s">
        <v>11839</v>
      </c>
      <c r="AG978" s="166" t="s">
        <v>11840</v>
      </c>
      <c r="AH978" s="166" t="s">
        <v>11841</v>
      </c>
      <c r="AI978" s="166" t="s">
        <v>11842</v>
      </c>
      <c r="AJ978" s="165">
        <v>1035005910323</v>
      </c>
      <c r="AK978" s="166" t="s">
        <v>11843</v>
      </c>
      <c r="AL978" s="186">
        <v>1.2</v>
      </c>
      <c r="AM978" s="184">
        <v>30</v>
      </c>
      <c r="AN978" s="186">
        <v>2.666E-2</v>
      </c>
      <c r="AO978" s="186">
        <v>0</v>
      </c>
      <c r="AP978" s="187">
        <v>2.666E-2</v>
      </c>
      <c r="AQ978" s="186">
        <v>2.666E-2</v>
      </c>
      <c r="AR978" s="186">
        <v>0</v>
      </c>
      <c r="AS978" s="186">
        <v>2.666E-2</v>
      </c>
      <c r="AT978" s="186">
        <v>0.79979999999999996</v>
      </c>
      <c r="AU978" s="193" t="s">
        <v>231</v>
      </c>
      <c r="AV978" s="194"/>
      <c r="AW978" s="166" t="s">
        <v>325</v>
      </c>
      <c r="AX978" s="166" t="s">
        <v>11843</v>
      </c>
      <c r="AY978" s="231" t="s">
        <v>11844</v>
      </c>
      <c r="AZ978" s="166" t="s">
        <v>234</v>
      </c>
      <c r="BB978" s="196"/>
    </row>
    <row r="979" spans="1:54" s="166" customFormat="1" ht="15" customHeight="1" x14ac:dyDescent="0.25">
      <c r="A979" s="182">
        <v>1476</v>
      </c>
      <c r="B979" s="555"/>
      <c r="C979" s="581"/>
      <c r="D979" s="700" t="s">
        <v>17140</v>
      </c>
      <c r="E979" s="166" t="s">
        <v>49</v>
      </c>
      <c r="F979" s="166" t="s">
        <v>6908</v>
      </c>
      <c r="G979" s="194" t="s">
        <v>11845</v>
      </c>
      <c r="H979" s="166" t="s">
        <v>11846</v>
      </c>
      <c r="I979" s="166" t="s">
        <v>11847</v>
      </c>
      <c r="K979" s="166" t="s">
        <v>219</v>
      </c>
      <c r="L979" s="166" t="s">
        <v>220</v>
      </c>
      <c r="M979" s="166" t="s">
        <v>317</v>
      </c>
      <c r="N979" s="166">
        <v>0</v>
      </c>
      <c r="O979" s="166" t="s">
        <v>317</v>
      </c>
      <c r="P979" s="166">
        <v>0</v>
      </c>
      <c r="Q979" s="186">
        <v>3</v>
      </c>
      <c r="R979" s="186">
        <v>1.5</v>
      </c>
      <c r="S979" s="168">
        <v>4.5</v>
      </c>
      <c r="T979" s="59">
        <v>1</v>
      </c>
      <c r="U979" s="340"/>
      <c r="V979" s="340">
        <v>0</v>
      </c>
      <c r="W979" s="340"/>
      <c r="X979" s="340">
        <v>0</v>
      </c>
      <c r="Y979" s="183"/>
      <c r="Z979" s="183"/>
      <c r="AA979" s="183"/>
      <c r="AB979" s="166" t="s">
        <v>260</v>
      </c>
      <c r="AC979" s="166" t="s">
        <v>11848</v>
      </c>
      <c r="AD979" s="228" t="s">
        <v>11849</v>
      </c>
      <c r="AE979" s="166" t="s">
        <v>11850</v>
      </c>
      <c r="AF979" s="166" t="s">
        <v>11851</v>
      </c>
      <c r="AG979" s="166" t="s">
        <v>11852</v>
      </c>
      <c r="AH979" s="166" t="s">
        <v>3642</v>
      </c>
      <c r="AI979" s="166" t="s">
        <v>11853</v>
      </c>
      <c r="AJ979" s="165">
        <v>1095030000405</v>
      </c>
      <c r="AK979" s="166" t="s">
        <v>11843</v>
      </c>
      <c r="AL979" s="186">
        <v>1.2</v>
      </c>
      <c r="AM979" s="184">
        <v>60</v>
      </c>
      <c r="AN979" s="186">
        <v>4.2000000000000003E-2</v>
      </c>
      <c r="AO979" s="186">
        <v>0</v>
      </c>
      <c r="AP979" s="187">
        <v>4.2000000000000003E-2</v>
      </c>
      <c r="AQ979" s="186">
        <v>4.2000000000000003E-2</v>
      </c>
      <c r="AR979" s="186">
        <v>0</v>
      </c>
      <c r="AS979" s="186">
        <v>4.2000000000000003E-2</v>
      </c>
      <c r="AT979" s="186">
        <v>1.26</v>
      </c>
      <c r="AU979" s="193" t="s">
        <v>231</v>
      </c>
      <c r="AV979" s="194"/>
      <c r="AW979" s="166" t="s">
        <v>325</v>
      </c>
      <c r="AX979" s="166" t="s">
        <v>11843</v>
      </c>
      <c r="AY979" s="231" t="s">
        <v>11854</v>
      </c>
      <c r="AZ979" s="166" t="s">
        <v>234</v>
      </c>
      <c r="BB979" s="196"/>
    </row>
    <row r="980" spans="1:54" s="166" customFormat="1" ht="15" customHeight="1" x14ac:dyDescent="0.25">
      <c r="A980" s="182">
        <v>1477</v>
      </c>
      <c r="B980" s="555"/>
      <c r="C980" s="581"/>
      <c r="D980" s="700" t="s">
        <v>17140</v>
      </c>
      <c r="E980" s="166" t="s">
        <v>49</v>
      </c>
      <c r="F980" s="166" t="s">
        <v>6908</v>
      </c>
      <c r="G980" s="194" t="s">
        <v>11855</v>
      </c>
      <c r="H980" s="166" t="s">
        <v>11856</v>
      </c>
      <c r="I980" s="166" t="s">
        <v>11857</v>
      </c>
      <c r="K980" s="166" t="s">
        <v>219</v>
      </c>
      <c r="L980" s="166" t="s">
        <v>220</v>
      </c>
      <c r="M980" s="166" t="s">
        <v>317</v>
      </c>
      <c r="N980" s="166">
        <v>0</v>
      </c>
      <c r="O980" s="166" t="s">
        <v>317</v>
      </c>
      <c r="P980" s="166">
        <v>0</v>
      </c>
      <c r="Q980" s="186">
        <v>2</v>
      </c>
      <c r="R980" s="186">
        <v>1.2</v>
      </c>
      <c r="S980" s="168">
        <v>2.4</v>
      </c>
      <c r="T980" s="59">
        <v>1</v>
      </c>
      <c r="U980" s="340"/>
      <c r="V980" s="340">
        <v>0</v>
      </c>
      <c r="W980" s="340"/>
      <c r="X980" s="340">
        <v>0</v>
      </c>
      <c r="Y980" s="183"/>
      <c r="Z980" s="183"/>
      <c r="AA980" s="183"/>
      <c r="AB980" s="166" t="s">
        <v>260</v>
      </c>
      <c r="AC980" s="166" t="s">
        <v>11858</v>
      </c>
      <c r="AD980" s="228" t="s">
        <v>11859</v>
      </c>
      <c r="AE980" s="166" t="s">
        <v>11860</v>
      </c>
      <c r="AF980" s="166">
        <v>89095160603</v>
      </c>
      <c r="AG980" s="166" t="s">
        <v>11861</v>
      </c>
      <c r="AH980" s="166" t="s">
        <v>11862</v>
      </c>
      <c r="AI980" s="166" t="s">
        <v>11863</v>
      </c>
      <c r="AJ980" s="165">
        <v>1035005919410</v>
      </c>
      <c r="AK980" s="166" t="s">
        <v>11843</v>
      </c>
      <c r="AL980" s="186">
        <v>1.2</v>
      </c>
      <c r="AM980" s="184">
        <v>270</v>
      </c>
      <c r="AN980" s="186">
        <v>0.88767123287671235</v>
      </c>
      <c r="AO980" s="186">
        <v>0</v>
      </c>
      <c r="AP980" s="187">
        <v>0.88767123287671235</v>
      </c>
      <c r="AQ980" s="186">
        <v>0.88767123287671235</v>
      </c>
      <c r="AR980" s="186">
        <v>0</v>
      </c>
      <c r="AS980" s="186">
        <v>0.88767123287671235</v>
      </c>
      <c r="AT980" s="186">
        <v>26.63013698630137</v>
      </c>
      <c r="AU980" s="193" t="s">
        <v>231</v>
      </c>
      <c r="AV980" s="194"/>
      <c r="AW980" s="166" t="s">
        <v>325</v>
      </c>
      <c r="AX980" s="166" t="s">
        <v>11843</v>
      </c>
      <c r="AY980" s="231" t="s">
        <v>11864</v>
      </c>
      <c r="AZ980" s="166" t="s">
        <v>234</v>
      </c>
      <c r="BB980" s="196"/>
    </row>
    <row r="981" spans="1:54" s="166" customFormat="1" ht="15" customHeight="1" x14ac:dyDescent="0.25">
      <c r="A981" s="182">
        <v>1478</v>
      </c>
      <c r="B981" s="555"/>
      <c r="C981" s="581"/>
      <c r="D981" s="700" t="s">
        <v>17140</v>
      </c>
      <c r="E981" s="166" t="s">
        <v>50</v>
      </c>
      <c r="F981" s="166" t="s">
        <v>6908</v>
      </c>
      <c r="G981" s="194" t="s">
        <v>11865</v>
      </c>
      <c r="H981" s="166" t="s">
        <v>11866</v>
      </c>
      <c r="I981" s="166" t="s">
        <v>11867</v>
      </c>
      <c r="J981" s="166" t="s">
        <v>958</v>
      </c>
      <c r="K981" s="166" t="s">
        <v>732</v>
      </c>
      <c r="L981" s="166">
        <v>0</v>
      </c>
      <c r="M981" s="166" t="s">
        <v>317</v>
      </c>
      <c r="N981" s="166">
        <v>0</v>
      </c>
      <c r="O981" s="166" t="s">
        <v>317</v>
      </c>
      <c r="P981" s="166">
        <v>0</v>
      </c>
      <c r="Q981" s="186">
        <v>4</v>
      </c>
      <c r="R981" s="186">
        <v>1.5</v>
      </c>
      <c r="S981" s="168">
        <v>6</v>
      </c>
      <c r="T981" s="59">
        <v>0</v>
      </c>
      <c r="U981" s="340"/>
      <c r="V981" s="340">
        <v>0</v>
      </c>
      <c r="W981" s="340"/>
      <c r="X981" s="340">
        <v>1</v>
      </c>
      <c r="Y981" s="183"/>
      <c r="Z981" s="183"/>
      <c r="AA981" s="183"/>
      <c r="AB981" s="166" t="s">
        <v>11843</v>
      </c>
      <c r="AC981" s="166" t="s">
        <v>11868</v>
      </c>
      <c r="AD981" s="203">
        <v>1025003749495</v>
      </c>
      <c r="AE981" s="166" t="s">
        <v>3817</v>
      </c>
      <c r="AF981" s="166" t="s">
        <v>11869</v>
      </c>
      <c r="AG981" s="166" t="s">
        <v>230</v>
      </c>
      <c r="AH981" s="201" t="s">
        <v>3817</v>
      </c>
      <c r="AI981" s="166" t="s">
        <v>11868</v>
      </c>
      <c r="AJ981" s="165">
        <v>1025003749495</v>
      </c>
      <c r="AK981" s="166" t="s">
        <v>260</v>
      </c>
      <c r="AL981" s="186">
        <v>1.2</v>
      </c>
      <c r="AM981" s="184">
        <v>65</v>
      </c>
      <c r="AN981" s="186">
        <v>0.21369863013698631</v>
      </c>
      <c r="AO981" s="186">
        <v>0</v>
      </c>
      <c r="AP981" s="187">
        <v>0.21369863013698631</v>
      </c>
      <c r="AQ981" s="186">
        <v>0.21369863013698631</v>
      </c>
      <c r="AR981" s="186">
        <v>0</v>
      </c>
      <c r="AS981" s="186">
        <v>0.21369863013698631</v>
      </c>
      <c r="AT981" s="186">
        <v>6.4109589041095898</v>
      </c>
      <c r="AU981" s="193" t="s">
        <v>231</v>
      </c>
      <c r="AV981" s="194"/>
      <c r="AW981" s="166" t="s">
        <v>325</v>
      </c>
      <c r="AX981" s="166" t="s">
        <v>11843</v>
      </c>
      <c r="AY981" s="195" t="s">
        <v>11870</v>
      </c>
      <c r="AZ981" s="166" t="s">
        <v>234</v>
      </c>
      <c r="BB981" s="196"/>
    </row>
    <row r="982" spans="1:54" s="166" customFormat="1" ht="15" customHeight="1" x14ac:dyDescent="0.25">
      <c r="A982" s="182">
        <v>1479</v>
      </c>
      <c r="B982" s="555"/>
      <c r="C982" s="581"/>
      <c r="D982" s="700" t="s">
        <v>17140</v>
      </c>
      <c r="E982" s="166" t="s">
        <v>50</v>
      </c>
      <c r="F982" s="166" t="s">
        <v>6908</v>
      </c>
      <c r="G982" s="194" t="s">
        <v>11871</v>
      </c>
      <c r="H982" s="166" t="s">
        <v>11872</v>
      </c>
      <c r="I982" s="166" t="s">
        <v>11873</v>
      </c>
      <c r="J982" s="166" t="s">
        <v>958</v>
      </c>
      <c r="K982" s="166" t="s">
        <v>732</v>
      </c>
      <c r="L982" s="166">
        <v>0</v>
      </c>
      <c r="M982" s="166" t="s">
        <v>317</v>
      </c>
      <c r="N982" s="166">
        <v>0</v>
      </c>
      <c r="O982" s="166" t="s">
        <v>317</v>
      </c>
      <c r="P982" s="166">
        <v>0</v>
      </c>
      <c r="Q982" s="186">
        <v>4</v>
      </c>
      <c r="R982" s="186">
        <v>1.5</v>
      </c>
      <c r="S982" s="168">
        <v>6</v>
      </c>
      <c r="T982" s="59">
        <v>1</v>
      </c>
      <c r="U982" s="340"/>
      <c r="V982" s="340">
        <v>0</v>
      </c>
      <c r="W982" s="340"/>
      <c r="X982" s="340">
        <v>0</v>
      </c>
      <c r="Y982" s="183"/>
      <c r="Z982" s="183"/>
      <c r="AA982" s="183"/>
      <c r="AB982" s="166" t="s">
        <v>11843</v>
      </c>
      <c r="AC982" s="166" t="s">
        <v>11874</v>
      </c>
      <c r="AD982" s="203">
        <v>1085030002100</v>
      </c>
      <c r="AE982" s="166" t="s">
        <v>8646</v>
      </c>
      <c r="AF982" s="166" t="s">
        <v>11875</v>
      </c>
      <c r="AG982" s="166" t="s">
        <v>11876</v>
      </c>
      <c r="AH982" s="201" t="s">
        <v>8646</v>
      </c>
      <c r="AI982" s="166" t="s">
        <v>11874</v>
      </c>
      <c r="AJ982" s="165">
        <v>1085030002100</v>
      </c>
      <c r="AK982" s="166" t="s">
        <v>260</v>
      </c>
      <c r="AL982" s="186">
        <v>1.2</v>
      </c>
      <c r="AM982" s="184">
        <v>120</v>
      </c>
      <c r="AN982" s="186">
        <v>0.39452054794520547</v>
      </c>
      <c r="AO982" s="186">
        <v>0</v>
      </c>
      <c r="AP982" s="187">
        <v>0.39452054794520547</v>
      </c>
      <c r="AQ982" s="186">
        <v>0.39452054794520547</v>
      </c>
      <c r="AR982" s="186">
        <v>0</v>
      </c>
      <c r="AS982" s="186">
        <v>0.39452054794520547</v>
      </c>
      <c r="AT982" s="186">
        <v>11.835616438356164</v>
      </c>
      <c r="AU982" s="193" t="s">
        <v>231</v>
      </c>
      <c r="AV982" s="194"/>
      <c r="AW982" s="166" t="s">
        <v>325</v>
      </c>
      <c r="AX982" s="166" t="s">
        <v>11843</v>
      </c>
      <c r="AY982" s="195" t="s">
        <v>11877</v>
      </c>
      <c r="AZ982" s="166" t="s">
        <v>234</v>
      </c>
      <c r="BB982" s="196"/>
    </row>
    <row r="983" spans="1:54" s="166" customFormat="1" ht="15" customHeight="1" x14ac:dyDescent="0.25">
      <c r="A983" s="182">
        <v>1480</v>
      </c>
      <c r="B983" s="555"/>
      <c r="C983" s="581"/>
      <c r="D983" s="700" t="s">
        <v>17140</v>
      </c>
      <c r="E983" s="166" t="s">
        <v>50</v>
      </c>
      <c r="F983" s="166" t="s">
        <v>6908</v>
      </c>
      <c r="G983" s="194" t="s">
        <v>11878</v>
      </c>
      <c r="H983" s="166" t="s">
        <v>11879</v>
      </c>
      <c r="I983" s="166" t="s">
        <v>11880</v>
      </c>
      <c r="J983" s="166" t="s">
        <v>958</v>
      </c>
      <c r="K983" s="166" t="s">
        <v>732</v>
      </c>
      <c r="L983" s="166">
        <v>0</v>
      </c>
      <c r="M983" s="166" t="s">
        <v>317</v>
      </c>
      <c r="N983" s="166">
        <v>0</v>
      </c>
      <c r="O983" s="166" t="s">
        <v>317</v>
      </c>
      <c r="P983" s="166">
        <v>0</v>
      </c>
      <c r="Q983" s="186">
        <v>4</v>
      </c>
      <c r="R983" s="186">
        <v>1.5</v>
      </c>
      <c r="S983" s="168">
        <v>6</v>
      </c>
      <c r="T983" s="59">
        <v>1</v>
      </c>
      <c r="U983" s="340"/>
      <c r="V983" s="340">
        <v>0</v>
      </c>
      <c r="W983" s="340"/>
      <c r="X983" s="340">
        <v>0</v>
      </c>
      <c r="Y983" s="183"/>
      <c r="Z983" s="183"/>
      <c r="AA983" s="183"/>
      <c r="AB983" s="166" t="s">
        <v>11843</v>
      </c>
      <c r="AC983" s="166" t="s">
        <v>11881</v>
      </c>
      <c r="AD983" s="203">
        <v>1025003754159</v>
      </c>
      <c r="AE983" s="166" t="s">
        <v>5894</v>
      </c>
      <c r="AF983" s="166" t="s">
        <v>11882</v>
      </c>
      <c r="AG983" s="166" t="s">
        <v>230</v>
      </c>
      <c r="AH983" s="201" t="s">
        <v>5894</v>
      </c>
      <c r="AI983" s="166" t="s">
        <v>11881</v>
      </c>
      <c r="AJ983" s="165">
        <v>1025003754159</v>
      </c>
      <c r="AK983" s="166" t="s">
        <v>260</v>
      </c>
      <c r="AL983" s="186">
        <v>1.2</v>
      </c>
      <c r="AM983" s="184">
        <v>90</v>
      </c>
      <c r="AN983" s="186">
        <v>0.29589041095890412</v>
      </c>
      <c r="AO983" s="186">
        <v>0</v>
      </c>
      <c r="AP983" s="187">
        <v>0.29589041095890412</v>
      </c>
      <c r="AQ983" s="186">
        <v>0.29589041095890412</v>
      </c>
      <c r="AR983" s="186">
        <v>0</v>
      </c>
      <c r="AS983" s="186">
        <v>0.29589041095890412</v>
      </c>
      <c r="AT983" s="186">
        <v>8.8767123287671232</v>
      </c>
      <c r="AU983" s="193" t="s">
        <v>231</v>
      </c>
      <c r="AV983" s="194"/>
      <c r="AW983" s="166" t="s">
        <v>325</v>
      </c>
      <c r="AX983" s="166" t="s">
        <v>11843</v>
      </c>
      <c r="AY983" s="195" t="s">
        <v>11883</v>
      </c>
      <c r="AZ983" s="166" t="s">
        <v>234</v>
      </c>
      <c r="BB983" s="196"/>
    </row>
    <row r="984" spans="1:54" s="166" customFormat="1" ht="15" customHeight="1" x14ac:dyDescent="0.25">
      <c r="A984" s="182">
        <v>1481</v>
      </c>
      <c r="B984" s="555"/>
      <c r="C984" s="581"/>
      <c r="D984" s="700" t="s">
        <v>17140</v>
      </c>
      <c r="E984" s="166" t="s">
        <v>50</v>
      </c>
      <c r="F984" s="166" t="s">
        <v>6908</v>
      </c>
      <c r="G984" s="194" t="s">
        <v>11884</v>
      </c>
      <c r="H984" s="166" t="s">
        <v>11885</v>
      </c>
      <c r="I984" s="166" t="s">
        <v>11886</v>
      </c>
      <c r="J984" s="166" t="s">
        <v>958</v>
      </c>
      <c r="K984" s="166" t="s">
        <v>732</v>
      </c>
      <c r="L984" s="166">
        <v>0</v>
      </c>
      <c r="M984" s="166" t="s">
        <v>317</v>
      </c>
      <c r="N984" s="166">
        <v>0</v>
      </c>
      <c r="O984" s="166" t="s">
        <v>317</v>
      </c>
      <c r="P984" s="166">
        <v>0</v>
      </c>
      <c r="Q984" s="186">
        <v>4</v>
      </c>
      <c r="R984" s="186">
        <v>1.5</v>
      </c>
      <c r="S984" s="168">
        <v>6</v>
      </c>
      <c r="T984" s="59">
        <v>1</v>
      </c>
      <c r="U984" s="340"/>
      <c r="V984" s="340">
        <v>0</v>
      </c>
      <c r="W984" s="340"/>
      <c r="X984" s="340">
        <v>1</v>
      </c>
      <c r="Y984" s="183"/>
      <c r="Z984" s="183"/>
      <c r="AA984" s="183"/>
      <c r="AB984" s="166" t="s">
        <v>11887</v>
      </c>
      <c r="AC984" s="166" t="s">
        <v>11888</v>
      </c>
      <c r="AD984" s="203">
        <v>1145030002413</v>
      </c>
      <c r="AE984" s="166" t="s">
        <v>11889</v>
      </c>
      <c r="AF984" s="166" t="s">
        <v>11890</v>
      </c>
      <c r="AG984" s="166" t="s">
        <v>230</v>
      </c>
      <c r="AH984" s="201" t="s">
        <v>11889</v>
      </c>
      <c r="AI984" s="166" t="s">
        <v>11888</v>
      </c>
      <c r="AJ984" s="165">
        <v>1145030002413</v>
      </c>
      <c r="AK984" s="166" t="s">
        <v>260</v>
      </c>
      <c r="AL984" s="186">
        <v>1.2</v>
      </c>
      <c r="AM984" s="184">
        <v>103</v>
      </c>
      <c r="AN984" s="186">
        <v>0.33863013698630134</v>
      </c>
      <c r="AO984" s="186">
        <v>0</v>
      </c>
      <c r="AP984" s="187">
        <v>0.33863013698630134</v>
      </c>
      <c r="AQ984" s="186">
        <v>0.33863013698630134</v>
      </c>
      <c r="AR984" s="186">
        <v>0</v>
      </c>
      <c r="AS984" s="186">
        <v>0.33863013698630134</v>
      </c>
      <c r="AT984" s="186">
        <v>10.15890410958904</v>
      </c>
      <c r="AU984" s="193" t="s">
        <v>231</v>
      </c>
      <c r="AV984" s="194"/>
      <c r="AW984" s="166" t="s">
        <v>325</v>
      </c>
      <c r="AX984" s="166" t="s">
        <v>11843</v>
      </c>
      <c r="AY984" s="195" t="s">
        <v>11891</v>
      </c>
      <c r="AZ984" s="166" t="s">
        <v>234</v>
      </c>
      <c r="BB984" s="196"/>
    </row>
    <row r="985" spans="1:54" s="519" customFormat="1" ht="29.25" customHeight="1" x14ac:dyDescent="0.25">
      <c r="A985" s="518">
        <v>1482</v>
      </c>
      <c r="B985" s="557" t="s">
        <v>17088</v>
      </c>
      <c r="C985" s="664" t="s">
        <v>17090</v>
      </c>
      <c r="D985" s="701">
        <v>2020</v>
      </c>
      <c r="E985" s="519" t="s">
        <v>54</v>
      </c>
      <c r="F985" s="519" t="s">
        <v>6908</v>
      </c>
      <c r="G985" s="530" t="s">
        <v>11892</v>
      </c>
      <c r="H985" s="573" t="s">
        <v>11893</v>
      </c>
      <c r="I985" s="573" t="s">
        <v>11894</v>
      </c>
      <c r="K985" s="519" t="s">
        <v>219</v>
      </c>
      <c r="L985" s="519" t="s">
        <v>220</v>
      </c>
      <c r="M985" s="519" t="s">
        <v>221</v>
      </c>
      <c r="N985" s="610" t="s">
        <v>222</v>
      </c>
      <c r="O985" s="519" t="s">
        <v>221</v>
      </c>
      <c r="P985" s="610" t="s">
        <v>222</v>
      </c>
      <c r="Q985" s="574">
        <v>5</v>
      </c>
      <c r="R985" s="574">
        <v>2</v>
      </c>
      <c r="S985" s="612">
        <v>10</v>
      </c>
      <c r="T985" s="613">
        <v>2</v>
      </c>
      <c r="U985" s="523"/>
      <c r="V985" s="614">
        <v>0</v>
      </c>
      <c r="W985" s="523"/>
      <c r="X985" s="614">
        <v>1</v>
      </c>
      <c r="Y985" s="524">
        <v>1</v>
      </c>
      <c r="Z985" s="524">
        <v>1</v>
      </c>
      <c r="AA985" s="524"/>
      <c r="AB985" s="573" t="s">
        <v>11843</v>
      </c>
      <c r="AC985" s="519" t="s">
        <v>11895</v>
      </c>
      <c r="AD985" s="608">
        <v>1025003755919</v>
      </c>
      <c r="AE985" s="519" t="s">
        <v>11896</v>
      </c>
      <c r="AF985" s="519" t="s">
        <v>11897</v>
      </c>
      <c r="AG985" s="519" t="s">
        <v>230</v>
      </c>
      <c r="AH985" s="519" t="s">
        <v>6032</v>
      </c>
      <c r="AI985" s="519" t="s">
        <v>11895</v>
      </c>
      <c r="AJ985" s="526">
        <v>1025003755919</v>
      </c>
      <c r="AK985" s="519" t="s">
        <v>260</v>
      </c>
      <c r="AL985" s="520">
        <v>1.2</v>
      </c>
      <c r="AM985" s="648">
        <v>505</v>
      </c>
      <c r="AN985" s="520">
        <v>1.6602739726027398</v>
      </c>
      <c r="AO985" s="520">
        <v>0</v>
      </c>
      <c r="AP985" s="528">
        <v>1.6602739726027398</v>
      </c>
      <c r="AQ985" s="520">
        <v>1.6602739726027398</v>
      </c>
      <c r="AR985" s="520">
        <v>0</v>
      </c>
      <c r="AS985" s="520">
        <v>1.6602739726027398</v>
      </c>
      <c r="AT985" s="520">
        <v>49.808219178082197</v>
      </c>
      <c r="AU985" s="529" t="s">
        <v>231</v>
      </c>
      <c r="AV985" s="530" t="s">
        <v>431</v>
      </c>
      <c r="AW985" s="519" t="s">
        <v>325</v>
      </c>
      <c r="AX985" s="573" t="s">
        <v>11843</v>
      </c>
      <c r="AY985" s="531" t="s">
        <v>11898</v>
      </c>
      <c r="AZ985" s="519" t="s">
        <v>234</v>
      </c>
      <c r="BB985" s="533"/>
    </row>
    <row r="986" spans="1:54" s="166" customFormat="1" ht="15" customHeight="1" x14ac:dyDescent="0.25">
      <c r="A986" s="182">
        <v>1483</v>
      </c>
      <c r="B986" s="555"/>
      <c r="C986" s="581"/>
      <c r="D986" s="700" t="s">
        <v>17138</v>
      </c>
      <c r="E986" s="166" t="s">
        <v>54</v>
      </c>
      <c r="F986" s="166" t="s">
        <v>6908</v>
      </c>
      <c r="G986" s="194" t="s">
        <v>11899</v>
      </c>
      <c r="H986" s="198" t="s">
        <v>11900</v>
      </c>
      <c r="I986" s="198" t="s">
        <v>11901</v>
      </c>
      <c r="K986" s="166" t="s">
        <v>219</v>
      </c>
      <c r="L986" s="166" t="s">
        <v>220</v>
      </c>
      <c r="M986" s="166" t="s">
        <v>317</v>
      </c>
      <c r="N986" s="166">
        <v>0</v>
      </c>
      <c r="O986" s="166" t="s">
        <v>317</v>
      </c>
      <c r="P986" s="166">
        <v>0</v>
      </c>
      <c r="Q986" s="199">
        <v>3</v>
      </c>
      <c r="R986" s="199">
        <v>2</v>
      </c>
      <c r="S986" s="221">
        <v>6</v>
      </c>
      <c r="T986" s="345">
        <v>2</v>
      </c>
      <c r="U986" s="340">
        <v>3</v>
      </c>
      <c r="V986" s="346">
        <v>0</v>
      </c>
      <c r="W986" s="340"/>
      <c r="X986" s="346">
        <v>0</v>
      </c>
      <c r="Y986" s="183">
        <v>1</v>
      </c>
      <c r="Z986" s="183">
        <v>1</v>
      </c>
      <c r="AA986" s="183"/>
      <c r="AB986" s="198" t="s">
        <v>11843</v>
      </c>
      <c r="AC986" s="166" t="s">
        <v>11853</v>
      </c>
      <c r="AD986" s="203">
        <v>1035005903382</v>
      </c>
      <c r="AE986" s="166" t="s">
        <v>11902</v>
      </c>
      <c r="AF986" s="166" t="s">
        <v>11903</v>
      </c>
      <c r="AG986" s="166" t="s">
        <v>230</v>
      </c>
      <c r="AH986" s="166" t="s">
        <v>6032</v>
      </c>
      <c r="AI986" s="166" t="s">
        <v>11853</v>
      </c>
      <c r="AJ986" s="165">
        <v>1035005903382</v>
      </c>
      <c r="AK986" s="166" t="s">
        <v>260</v>
      </c>
      <c r="AL986" s="186">
        <v>1.2</v>
      </c>
      <c r="AM986" s="184">
        <v>450</v>
      </c>
      <c r="AN986" s="186">
        <v>4.2000000000000003E-2</v>
      </c>
      <c r="AO986" s="186">
        <v>0</v>
      </c>
      <c r="AP986" s="187">
        <v>4.2000000000000003E-2</v>
      </c>
      <c r="AQ986" s="186">
        <v>4.2000000000000003E-2</v>
      </c>
      <c r="AR986" s="186">
        <v>0</v>
      </c>
      <c r="AS986" s="186">
        <v>4.2000000000000003E-2</v>
      </c>
      <c r="AT986" s="186">
        <v>1.26</v>
      </c>
      <c r="AU986" s="193" t="s">
        <v>231</v>
      </c>
      <c r="AV986" s="194"/>
      <c r="AW986" s="166" t="s">
        <v>325</v>
      </c>
      <c r="AX986" s="198" t="s">
        <v>11843</v>
      </c>
      <c r="AY986" s="195" t="s">
        <v>11904</v>
      </c>
      <c r="AZ986" s="166" t="s">
        <v>234</v>
      </c>
      <c r="BB986" s="196"/>
    </row>
    <row r="987" spans="1:54" s="166" customFormat="1" ht="15" customHeight="1" x14ac:dyDescent="0.25">
      <c r="A987" s="182">
        <v>1484</v>
      </c>
      <c r="B987" s="555"/>
      <c r="C987" s="581"/>
      <c r="D987" s="700" t="s">
        <v>17138</v>
      </c>
      <c r="E987" s="166" t="s">
        <v>54</v>
      </c>
      <c r="F987" s="166" t="s">
        <v>6908</v>
      </c>
      <c r="G987" s="194" t="s">
        <v>11905</v>
      </c>
      <c r="H987" s="198" t="s">
        <v>11906</v>
      </c>
      <c r="I987" s="198" t="s">
        <v>11907</v>
      </c>
      <c r="K987" s="166" t="s">
        <v>219</v>
      </c>
      <c r="L987" s="166" t="s">
        <v>220</v>
      </c>
      <c r="M987" s="166" t="s">
        <v>317</v>
      </c>
      <c r="N987" s="166">
        <v>0</v>
      </c>
      <c r="O987" s="166" t="s">
        <v>317</v>
      </c>
      <c r="P987" s="166">
        <v>0</v>
      </c>
      <c r="Q987" s="199">
        <v>6</v>
      </c>
      <c r="R987" s="199">
        <v>4</v>
      </c>
      <c r="S987" s="221">
        <v>24</v>
      </c>
      <c r="T987" s="345">
        <v>1</v>
      </c>
      <c r="U987" s="340"/>
      <c r="V987" s="346">
        <v>0</v>
      </c>
      <c r="W987" s="340"/>
      <c r="X987" s="346">
        <v>1</v>
      </c>
      <c r="Y987" s="183">
        <v>1</v>
      </c>
      <c r="Z987" s="183">
        <v>1</v>
      </c>
      <c r="AA987" s="183"/>
      <c r="AB987" s="198" t="s">
        <v>11843</v>
      </c>
      <c r="AC987" s="166" t="s">
        <v>11908</v>
      </c>
      <c r="AD987" s="203">
        <v>1075030005236</v>
      </c>
      <c r="AE987" s="166" t="s">
        <v>11909</v>
      </c>
      <c r="AF987" s="166" t="s">
        <v>11910</v>
      </c>
      <c r="AG987" s="166" t="s">
        <v>230</v>
      </c>
      <c r="AH987" s="166" t="s">
        <v>6032</v>
      </c>
      <c r="AI987" s="166" t="s">
        <v>11911</v>
      </c>
      <c r="AJ987" s="165">
        <v>1075030005236</v>
      </c>
      <c r="AK987" s="166" t="s">
        <v>260</v>
      </c>
      <c r="AL987" s="186">
        <v>1.2</v>
      </c>
      <c r="AM987" s="184">
        <v>574</v>
      </c>
      <c r="AN987" s="186">
        <v>1.8871232876712327</v>
      </c>
      <c r="AO987" s="186">
        <v>0</v>
      </c>
      <c r="AP987" s="187">
        <v>1.8871232876712327</v>
      </c>
      <c r="AQ987" s="186">
        <v>1.8871232876712327</v>
      </c>
      <c r="AR987" s="186">
        <v>0</v>
      </c>
      <c r="AS987" s="186">
        <v>1.8871232876712327</v>
      </c>
      <c r="AT987" s="186">
        <v>56.61369863013698</v>
      </c>
      <c r="AU987" s="193" t="s">
        <v>231</v>
      </c>
      <c r="AV987" s="194"/>
      <c r="AW987" s="166" t="s">
        <v>325</v>
      </c>
      <c r="AX987" s="198" t="s">
        <v>11843</v>
      </c>
      <c r="AY987" s="195" t="s">
        <v>11912</v>
      </c>
      <c r="AZ987" s="166" t="s">
        <v>234</v>
      </c>
      <c r="BB987" s="196"/>
    </row>
    <row r="988" spans="1:54" s="166" customFormat="1" ht="15" customHeight="1" x14ac:dyDescent="0.25">
      <c r="A988" s="182">
        <v>1485</v>
      </c>
      <c r="B988" s="555"/>
      <c r="C988" s="581"/>
      <c r="D988" s="700" t="s">
        <v>17139</v>
      </c>
      <c r="E988" s="166" t="s">
        <v>54</v>
      </c>
      <c r="F988" s="166" t="s">
        <v>6908</v>
      </c>
      <c r="G988" s="194" t="s">
        <v>11913</v>
      </c>
      <c r="H988" s="198" t="s">
        <v>11914</v>
      </c>
      <c r="I988" s="198" t="s">
        <v>11915</v>
      </c>
      <c r="K988" s="166" t="s">
        <v>219</v>
      </c>
      <c r="L988" s="166" t="s">
        <v>10377</v>
      </c>
      <c r="M988" s="198" t="s">
        <v>221</v>
      </c>
      <c r="N988" s="198" t="s">
        <v>7140</v>
      </c>
      <c r="O988" s="198" t="s">
        <v>317</v>
      </c>
      <c r="P988" s="198">
        <v>0</v>
      </c>
      <c r="Q988" s="199">
        <v>6</v>
      </c>
      <c r="R988" s="199">
        <v>4</v>
      </c>
      <c r="S988" s="221">
        <v>24</v>
      </c>
      <c r="T988" s="345">
        <v>3</v>
      </c>
      <c r="U988" s="340"/>
      <c r="V988" s="346">
        <v>0</v>
      </c>
      <c r="W988" s="340"/>
      <c r="X988" s="346">
        <v>1</v>
      </c>
      <c r="Y988" s="183">
        <v>2</v>
      </c>
      <c r="Z988" s="183">
        <v>2</v>
      </c>
      <c r="AA988" s="183"/>
      <c r="AB988" s="198" t="s">
        <v>11843</v>
      </c>
      <c r="AC988" s="166" t="s">
        <v>11916</v>
      </c>
      <c r="AD988" s="203">
        <v>1035005909399</v>
      </c>
      <c r="AE988" s="166" t="s">
        <v>11917</v>
      </c>
      <c r="AF988" s="166" t="s">
        <v>11918</v>
      </c>
      <c r="AG988" s="166" t="s">
        <v>230</v>
      </c>
      <c r="AH988" s="166" t="s">
        <v>1782</v>
      </c>
      <c r="AI988" s="166" t="s">
        <v>11916</v>
      </c>
      <c r="AJ988" s="165">
        <v>1035005909399</v>
      </c>
      <c r="AK988" s="166" t="s">
        <v>260</v>
      </c>
      <c r="AL988" s="186">
        <v>1.2</v>
      </c>
      <c r="AM988" s="184">
        <v>1098</v>
      </c>
      <c r="AN988" s="186">
        <v>1.33</v>
      </c>
      <c r="AO988" s="186">
        <v>0</v>
      </c>
      <c r="AP988" s="187">
        <v>1.33</v>
      </c>
      <c r="AQ988" s="186">
        <v>1.33</v>
      </c>
      <c r="AR988" s="186">
        <v>0</v>
      </c>
      <c r="AS988" s="186">
        <v>1.33</v>
      </c>
      <c r="AT988" s="186">
        <v>39.900000000000006</v>
      </c>
      <c r="AU988" s="193" t="s">
        <v>231</v>
      </c>
      <c r="AV988" s="194"/>
      <c r="AW988" s="166" t="s">
        <v>325</v>
      </c>
      <c r="AX988" s="198" t="s">
        <v>11843</v>
      </c>
      <c r="AY988" s="195" t="s">
        <v>11919</v>
      </c>
      <c r="AZ988" s="166" t="s">
        <v>234</v>
      </c>
      <c r="BB988" s="196"/>
    </row>
    <row r="989" spans="1:54" s="166" customFormat="1" ht="15" customHeight="1" x14ac:dyDescent="0.25">
      <c r="A989" s="182">
        <v>1486</v>
      </c>
      <c r="B989" s="555"/>
      <c r="C989" s="581"/>
      <c r="D989" s="700" t="s">
        <v>17140</v>
      </c>
      <c r="E989" s="166" t="s">
        <v>54</v>
      </c>
      <c r="F989" s="166" t="s">
        <v>6908</v>
      </c>
      <c r="G989" s="194" t="s">
        <v>11920</v>
      </c>
      <c r="H989" s="198" t="s">
        <v>11921</v>
      </c>
      <c r="I989" s="198" t="s">
        <v>11922</v>
      </c>
      <c r="K989" s="166" t="s">
        <v>219</v>
      </c>
      <c r="L989" s="166" t="s">
        <v>220</v>
      </c>
      <c r="M989" s="198" t="s">
        <v>317</v>
      </c>
      <c r="N989" s="198">
        <v>0</v>
      </c>
      <c r="O989" s="198" t="s">
        <v>317</v>
      </c>
      <c r="P989" s="198">
        <v>0</v>
      </c>
      <c r="Q989" s="199">
        <v>4</v>
      </c>
      <c r="R989" s="199">
        <v>1.5</v>
      </c>
      <c r="S989" s="221">
        <v>6</v>
      </c>
      <c r="T989" s="345">
        <v>3</v>
      </c>
      <c r="U989" s="340">
        <v>3</v>
      </c>
      <c r="V989" s="346">
        <v>0</v>
      </c>
      <c r="W989" s="340"/>
      <c r="X989" s="346">
        <v>0</v>
      </c>
      <c r="Y989" s="183">
        <v>1</v>
      </c>
      <c r="Z989" s="183">
        <v>1</v>
      </c>
      <c r="AA989" s="183"/>
      <c r="AB989" s="198" t="s">
        <v>11843</v>
      </c>
      <c r="AC989" s="166" t="s">
        <v>11923</v>
      </c>
      <c r="AD989" s="203">
        <v>1035005902315</v>
      </c>
      <c r="AE989" s="166" t="s">
        <v>11924</v>
      </c>
      <c r="AF989" s="166" t="s">
        <v>11925</v>
      </c>
      <c r="AG989" s="166" t="s">
        <v>230</v>
      </c>
      <c r="AH989" s="166" t="s">
        <v>1753</v>
      </c>
      <c r="AI989" s="166" t="s">
        <v>11923</v>
      </c>
      <c r="AJ989" s="165">
        <v>1035005902315</v>
      </c>
      <c r="AK989" s="166" t="s">
        <v>260</v>
      </c>
      <c r="AL989" s="186">
        <v>1.2</v>
      </c>
      <c r="AM989" s="184">
        <v>590</v>
      </c>
      <c r="AN989" s="186">
        <v>1.9397260273972603</v>
      </c>
      <c r="AO989" s="186">
        <v>0</v>
      </c>
      <c r="AP989" s="187">
        <v>1.9397260273972603</v>
      </c>
      <c r="AQ989" s="186">
        <v>1.9397260273972603</v>
      </c>
      <c r="AR989" s="186">
        <v>0</v>
      </c>
      <c r="AS989" s="186">
        <v>1.9397260273972603</v>
      </c>
      <c r="AT989" s="186">
        <v>58.19178082191781</v>
      </c>
      <c r="AU989" s="193" t="s">
        <v>231</v>
      </c>
      <c r="AV989" s="194"/>
      <c r="AW989" s="166" t="s">
        <v>325</v>
      </c>
      <c r="AX989" s="198" t="s">
        <v>11843</v>
      </c>
      <c r="AY989" s="195" t="s">
        <v>11926</v>
      </c>
      <c r="AZ989" s="166" t="s">
        <v>234</v>
      </c>
      <c r="BB989" s="196"/>
    </row>
    <row r="990" spans="1:54" s="166" customFormat="1" ht="15" customHeight="1" x14ac:dyDescent="0.25">
      <c r="A990" s="182">
        <v>1487</v>
      </c>
      <c r="B990" s="555"/>
      <c r="C990" s="581"/>
      <c r="D990" s="700" t="s">
        <v>17140</v>
      </c>
      <c r="E990" s="166" t="s">
        <v>54</v>
      </c>
      <c r="F990" s="166" t="s">
        <v>6908</v>
      </c>
      <c r="G990" s="194" t="s">
        <v>11927</v>
      </c>
      <c r="H990" s="198" t="s">
        <v>11928</v>
      </c>
      <c r="I990" s="198" t="s">
        <v>11929</v>
      </c>
      <c r="K990" s="166" t="s">
        <v>732</v>
      </c>
      <c r="L990" s="166" t="s">
        <v>317</v>
      </c>
      <c r="M990" s="198" t="s">
        <v>317</v>
      </c>
      <c r="N990" s="198">
        <v>0</v>
      </c>
      <c r="O990" s="198" t="s">
        <v>317</v>
      </c>
      <c r="P990" s="198">
        <v>0</v>
      </c>
      <c r="Q990" s="199">
        <v>3</v>
      </c>
      <c r="R990" s="199">
        <v>1.5</v>
      </c>
      <c r="S990" s="221">
        <v>4.5</v>
      </c>
      <c r="T990" s="345">
        <v>2</v>
      </c>
      <c r="U990" s="340">
        <v>2</v>
      </c>
      <c r="V990" s="346">
        <v>0</v>
      </c>
      <c r="W990" s="340"/>
      <c r="X990" s="346">
        <v>0</v>
      </c>
      <c r="Y990" s="183">
        <v>1</v>
      </c>
      <c r="Z990" s="183">
        <v>1</v>
      </c>
      <c r="AA990" s="183"/>
      <c r="AB990" s="198" t="s">
        <v>11843</v>
      </c>
      <c r="AC990" s="166" t="s">
        <v>11930</v>
      </c>
      <c r="AD990" s="203">
        <v>1065030021352</v>
      </c>
      <c r="AE990" s="166" t="s">
        <v>11931</v>
      </c>
      <c r="AF990" s="166" t="s">
        <v>11932</v>
      </c>
      <c r="AG990" s="166" t="s">
        <v>230</v>
      </c>
      <c r="AH990" s="166" t="s">
        <v>1733</v>
      </c>
      <c r="AI990" s="166" t="s">
        <v>11930</v>
      </c>
      <c r="AJ990" s="165">
        <v>1065030021352</v>
      </c>
      <c r="AK990" s="166" t="s">
        <v>260</v>
      </c>
      <c r="AL990" s="186">
        <v>1.2</v>
      </c>
      <c r="AM990" s="184">
        <v>185</v>
      </c>
      <c r="AN990" s="186">
        <v>0.60821917808219184</v>
      </c>
      <c r="AO990" s="186">
        <v>0</v>
      </c>
      <c r="AP990" s="187">
        <v>0.60821917808219184</v>
      </c>
      <c r="AQ990" s="186">
        <v>0.60821917808219184</v>
      </c>
      <c r="AR990" s="186">
        <v>0</v>
      </c>
      <c r="AS990" s="186">
        <v>0.60821917808219184</v>
      </c>
      <c r="AT990" s="186">
        <v>18.246575342465754</v>
      </c>
      <c r="AU990" s="193" t="s">
        <v>231</v>
      </c>
      <c r="AV990" s="194"/>
      <c r="AW990" s="166" t="s">
        <v>325</v>
      </c>
      <c r="AX990" s="198" t="s">
        <v>11843</v>
      </c>
      <c r="AY990" s="231" t="s">
        <v>11933</v>
      </c>
      <c r="AZ990" s="166" t="s">
        <v>234</v>
      </c>
      <c r="BB990" s="196"/>
    </row>
    <row r="991" spans="1:54" s="166" customFormat="1" ht="15" customHeight="1" x14ac:dyDescent="0.25">
      <c r="A991" s="182">
        <v>1488</v>
      </c>
      <c r="B991" s="555"/>
      <c r="C991" s="581"/>
      <c r="D991" s="700" t="s">
        <v>17141</v>
      </c>
      <c r="E991" s="166" t="s">
        <v>54</v>
      </c>
      <c r="F991" s="166" t="s">
        <v>6908</v>
      </c>
      <c r="G991" s="194" t="s">
        <v>11927</v>
      </c>
      <c r="H991" s="198" t="s">
        <v>11934</v>
      </c>
      <c r="I991" s="198" t="s">
        <v>11935</v>
      </c>
      <c r="K991" s="166" t="s">
        <v>219</v>
      </c>
      <c r="L991" s="166" t="s">
        <v>220</v>
      </c>
      <c r="M991" s="198" t="s">
        <v>317</v>
      </c>
      <c r="N991" s="198">
        <v>0</v>
      </c>
      <c r="O991" s="198" t="s">
        <v>317</v>
      </c>
      <c r="P991" s="198">
        <v>0</v>
      </c>
      <c r="Q991" s="199">
        <v>2</v>
      </c>
      <c r="R991" s="199">
        <v>1.5</v>
      </c>
      <c r="S991" s="221">
        <v>3</v>
      </c>
      <c r="T991" s="345">
        <v>1</v>
      </c>
      <c r="U991" s="340">
        <v>1</v>
      </c>
      <c r="V991" s="346">
        <v>0</v>
      </c>
      <c r="W991" s="340"/>
      <c r="X991" s="346">
        <v>0</v>
      </c>
      <c r="Y991" s="183">
        <v>1</v>
      </c>
      <c r="Z991" s="183">
        <v>1</v>
      </c>
      <c r="AA991" s="183"/>
      <c r="AB991" s="198" t="s">
        <v>11843</v>
      </c>
      <c r="AC991" s="166" t="s">
        <v>11936</v>
      </c>
      <c r="AD991" s="203">
        <v>1055005623199</v>
      </c>
      <c r="AE991" s="166" t="s">
        <v>11937</v>
      </c>
      <c r="AF991" s="166" t="s">
        <v>11938</v>
      </c>
      <c r="AG991" s="166" t="s">
        <v>230</v>
      </c>
      <c r="AH991" s="166" t="s">
        <v>1733</v>
      </c>
      <c r="AI991" s="166" t="s">
        <v>11936</v>
      </c>
      <c r="AJ991" s="165">
        <v>1055005623199</v>
      </c>
      <c r="AK991" s="166" t="s">
        <v>260</v>
      </c>
      <c r="AL991" s="186">
        <v>1.2</v>
      </c>
      <c r="AM991" s="184">
        <v>120</v>
      </c>
      <c r="AN991" s="186">
        <v>7.3333333333333334E-2</v>
      </c>
      <c r="AO991" s="186">
        <v>0</v>
      </c>
      <c r="AP991" s="187">
        <v>7.3333333333333334E-2</v>
      </c>
      <c r="AQ991" s="186">
        <v>7.3333333333333334E-2</v>
      </c>
      <c r="AR991" s="186">
        <v>0</v>
      </c>
      <c r="AS991" s="186">
        <v>7.3333333333333334E-2</v>
      </c>
      <c r="AT991" s="186">
        <v>2.2000000000000002</v>
      </c>
      <c r="AU991" s="193" t="s">
        <v>231</v>
      </c>
      <c r="AV991" s="194"/>
      <c r="AW991" s="166" t="s">
        <v>325</v>
      </c>
      <c r="AX991" s="198" t="s">
        <v>11843</v>
      </c>
      <c r="AY991" s="195" t="s">
        <v>11933</v>
      </c>
      <c r="AZ991" s="166" t="s">
        <v>234</v>
      </c>
      <c r="BB991" s="196"/>
    </row>
    <row r="992" spans="1:54" s="166" customFormat="1" ht="15" customHeight="1" x14ac:dyDescent="0.25">
      <c r="A992" s="182">
        <v>1489</v>
      </c>
      <c r="B992" s="555"/>
      <c r="C992" s="581"/>
      <c r="D992" s="700" t="s">
        <v>17141</v>
      </c>
      <c r="E992" s="166" t="s">
        <v>54</v>
      </c>
      <c r="F992" s="166" t="s">
        <v>6908</v>
      </c>
      <c r="G992" s="194" t="s">
        <v>11939</v>
      </c>
      <c r="H992" s="198" t="s">
        <v>11940</v>
      </c>
      <c r="I992" s="198" t="s">
        <v>11941</v>
      </c>
      <c r="K992" s="166" t="s">
        <v>219</v>
      </c>
      <c r="L992" s="166" t="s">
        <v>220</v>
      </c>
      <c r="M992" s="198" t="s">
        <v>221</v>
      </c>
      <c r="N992" s="198" t="s">
        <v>879</v>
      </c>
      <c r="O992" s="198" t="s">
        <v>317</v>
      </c>
      <c r="P992" s="198">
        <v>0</v>
      </c>
      <c r="Q992" s="199">
        <v>5</v>
      </c>
      <c r="R992" s="199">
        <v>4</v>
      </c>
      <c r="S992" s="221">
        <v>20</v>
      </c>
      <c r="T992" s="345">
        <v>1</v>
      </c>
      <c r="U992" s="340">
        <v>1</v>
      </c>
      <c r="V992" s="346">
        <v>0</v>
      </c>
      <c r="W992" s="340"/>
      <c r="X992" s="346">
        <v>1</v>
      </c>
      <c r="Y992" s="183">
        <v>1</v>
      </c>
      <c r="Z992" s="183">
        <v>1</v>
      </c>
      <c r="AA992" s="183"/>
      <c r="AB992" s="198" t="s">
        <v>11843</v>
      </c>
      <c r="AC992" s="166" t="s">
        <v>11942</v>
      </c>
      <c r="AD992" s="166" t="s">
        <v>11943</v>
      </c>
      <c r="AE992" s="166" t="s">
        <v>11944</v>
      </c>
      <c r="AF992" s="166" t="s">
        <v>11945</v>
      </c>
      <c r="AG992" s="166" t="s">
        <v>230</v>
      </c>
      <c r="AH992" s="166" t="s">
        <v>11946</v>
      </c>
      <c r="AI992" s="166" t="s">
        <v>11942</v>
      </c>
      <c r="AJ992" s="165" t="s">
        <v>11943</v>
      </c>
      <c r="AK992" s="166" t="s">
        <v>260</v>
      </c>
      <c r="AL992" s="186">
        <v>1.2</v>
      </c>
      <c r="AM992" s="184">
        <v>420</v>
      </c>
      <c r="AN992" s="186">
        <v>1.3808219178082193</v>
      </c>
      <c r="AO992" s="186">
        <v>0</v>
      </c>
      <c r="AP992" s="187">
        <v>1.3808219178082193</v>
      </c>
      <c r="AQ992" s="186">
        <v>1.3808219178082193</v>
      </c>
      <c r="AR992" s="186">
        <v>0</v>
      </c>
      <c r="AS992" s="186">
        <v>1.3808219178082193</v>
      </c>
      <c r="AT992" s="186">
        <v>41.424657534246577</v>
      </c>
      <c r="AU992" s="193" t="s">
        <v>231</v>
      </c>
      <c r="AV992" s="194"/>
      <c r="AW992" s="166" t="s">
        <v>325</v>
      </c>
      <c r="AX992" s="198" t="s">
        <v>11843</v>
      </c>
      <c r="AY992" s="195" t="s">
        <v>11947</v>
      </c>
      <c r="AZ992" s="166" t="s">
        <v>234</v>
      </c>
      <c r="BB992" s="196"/>
    </row>
    <row r="993" spans="1:54" s="166" customFormat="1" ht="15" customHeight="1" x14ac:dyDescent="0.25">
      <c r="A993" s="182">
        <v>1490</v>
      </c>
      <c r="B993" s="555"/>
      <c r="C993" s="581"/>
      <c r="D993" s="700" t="s">
        <v>17139</v>
      </c>
      <c r="E993" s="166" t="s">
        <v>55</v>
      </c>
      <c r="F993" s="166" t="s">
        <v>6908</v>
      </c>
      <c r="G993" s="194" t="s">
        <v>11948</v>
      </c>
      <c r="H993" s="198" t="s">
        <v>11949</v>
      </c>
      <c r="I993" s="198" t="s">
        <v>11950</v>
      </c>
      <c r="K993" s="198" t="s">
        <v>219</v>
      </c>
      <c r="L993" s="166" t="s">
        <v>220</v>
      </c>
      <c r="M993" s="198" t="s">
        <v>221</v>
      </c>
      <c r="N993" s="198" t="s">
        <v>222</v>
      </c>
      <c r="O993" s="198" t="s">
        <v>317</v>
      </c>
      <c r="P993" s="198">
        <v>0</v>
      </c>
      <c r="Q993" s="199">
        <v>3</v>
      </c>
      <c r="R993" s="199">
        <v>1.2</v>
      </c>
      <c r="S993" s="221">
        <v>3.5999999999999996</v>
      </c>
      <c r="T993" s="345">
        <v>1</v>
      </c>
      <c r="U993" s="340"/>
      <c r="V993" s="346">
        <v>0</v>
      </c>
      <c r="W993" s="340"/>
      <c r="X993" s="346">
        <v>0</v>
      </c>
      <c r="Y993" s="183"/>
      <c r="Z993" s="183"/>
      <c r="AA993" s="183"/>
      <c r="AB993" s="166" t="s">
        <v>11843</v>
      </c>
      <c r="AC993" s="166" t="s">
        <v>11951</v>
      </c>
      <c r="AD993" s="203">
        <v>1075032014200</v>
      </c>
      <c r="AE993" s="198" t="s">
        <v>11952</v>
      </c>
      <c r="AF993" s="166" t="s">
        <v>11953</v>
      </c>
      <c r="AG993" s="166" t="s">
        <v>230</v>
      </c>
      <c r="AH993" s="198" t="s">
        <v>11954</v>
      </c>
      <c r="AI993" s="166" t="s">
        <v>11951</v>
      </c>
      <c r="AJ993" s="165">
        <v>1075032014200</v>
      </c>
      <c r="AK993" s="166" t="s">
        <v>260</v>
      </c>
      <c r="AL993" s="186">
        <v>1.2</v>
      </c>
      <c r="AM993" s="186">
        <v>205</v>
      </c>
      <c r="AN993" s="186">
        <v>0.67397260273972603</v>
      </c>
      <c r="AO993" s="186">
        <v>0</v>
      </c>
      <c r="AP993" s="187">
        <v>0.67397260273972603</v>
      </c>
      <c r="AQ993" s="186">
        <v>0.67397260273972603</v>
      </c>
      <c r="AR993" s="186">
        <v>0</v>
      </c>
      <c r="AS993" s="186">
        <v>0.67397260273972603</v>
      </c>
      <c r="AT993" s="186">
        <v>20.219178082191782</v>
      </c>
      <c r="AU993" s="193" t="s">
        <v>231</v>
      </c>
      <c r="AV993" s="194"/>
      <c r="AW993" s="166" t="s">
        <v>325</v>
      </c>
      <c r="AX993" s="198" t="s">
        <v>11843</v>
      </c>
      <c r="AY993" s="195" t="s">
        <v>11955</v>
      </c>
      <c r="AZ993" s="166" t="s">
        <v>234</v>
      </c>
      <c r="BB993" s="196"/>
    </row>
    <row r="994" spans="1:54" s="166" customFormat="1" ht="15" customHeight="1" x14ac:dyDescent="0.25">
      <c r="A994" s="182">
        <v>1491</v>
      </c>
      <c r="B994" s="555"/>
      <c r="C994" s="581"/>
      <c r="D994" s="700" t="s">
        <v>17139</v>
      </c>
      <c r="E994" s="166" t="s">
        <v>55</v>
      </c>
      <c r="F994" s="166" t="s">
        <v>6908</v>
      </c>
      <c r="G994" s="194" t="s">
        <v>11956</v>
      </c>
      <c r="H994" s="198" t="s">
        <v>11957</v>
      </c>
      <c r="I994" s="198" t="s">
        <v>11958</v>
      </c>
      <c r="K994" s="198" t="s">
        <v>219</v>
      </c>
      <c r="L994" s="166" t="s">
        <v>220</v>
      </c>
      <c r="M994" s="198" t="s">
        <v>221</v>
      </c>
      <c r="N994" s="198" t="s">
        <v>222</v>
      </c>
      <c r="O994" s="198" t="s">
        <v>317</v>
      </c>
      <c r="P994" s="198">
        <v>0</v>
      </c>
      <c r="Q994" s="199">
        <v>10</v>
      </c>
      <c r="R994" s="199">
        <v>3</v>
      </c>
      <c r="S994" s="221">
        <v>30</v>
      </c>
      <c r="T994" s="345">
        <v>1</v>
      </c>
      <c r="U994" s="340"/>
      <c r="V994" s="346">
        <v>0</v>
      </c>
      <c r="W994" s="340"/>
      <c r="X994" s="346">
        <v>0</v>
      </c>
      <c r="Y994" s="183"/>
      <c r="Z994" s="183"/>
      <c r="AA994" s="183"/>
      <c r="AB994" s="166" t="s">
        <v>11843</v>
      </c>
      <c r="AC994" s="166" t="s">
        <v>11959</v>
      </c>
      <c r="AD994" s="203">
        <v>1025003747911</v>
      </c>
      <c r="AE994" s="198" t="s">
        <v>11960</v>
      </c>
      <c r="AF994" s="166" t="s">
        <v>11961</v>
      </c>
      <c r="AG994" s="166" t="s">
        <v>230</v>
      </c>
      <c r="AH994" s="198" t="s">
        <v>11962</v>
      </c>
      <c r="AI994" s="166" t="s">
        <v>11959</v>
      </c>
      <c r="AJ994" s="165">
        <v>1025003747911</v>
      </c>
      <c r="AK994" s="166" t="s">
        <v>260</v>
      </c>
      <c r="AL994" s="186">
        <v>1.2</v>
      </c>
      <c r="AM994" s="186">
        <v>500</v>
      </c>
      <c r="AN994" s="186">
        <v>1.6438356164383561</v>
      </c>
      <c r="AO994" s="186">
        <v>0</v>
      </c>
      <c r="AP994" s="187">
        <v>1.6438356164383561</v>
      </c>
      <c r="AQ994" s="186">
        <v>1.6438356164383561</v>
      </c>
      <c r="AR994" s="186">
        <v>0</v>
      </c>
      <c r="AS994" s="186">
        <v>1.6438356164383561</v>
      </c>
      <c r="AT994" s="186">
        <v>49.315068493150683</v>
      </c>
      <c r="AU994" s="193" t="s">
        <v>231</v>
      </c>
      <c r="AV994" s="194"/>
      <c r="AW994" s="166" t="s">
        <v>325</v>
      </c>
      <c r="AX994" s="198" t="s">
        <v>11843</v>
      </c>
      <c r="AY994" s="195" t="s">
        <v>11963</v>
      </c>
      <c r="AZ994" s="166" t="s">
        <v>234</v>
      </c>
      <c r="BB994" s="196"/>
    </row>
    <row r="995" spans="1:54" s="166" customFormat="1" ht="15" customHeight="1" x14ac:dyDescent="0.25">
      <c r="A995" s="182">
        <v>1492</v>
      </c>
      <c r="B995" s="555"/>
      <c r="C995" s="581"/>
      <c r="D995" s="700" t="s">
        <v>17139</v>
      </c>
      <c r="E995" s="166" t="s">
        <v>55</v>
      </c>
      <c r="F995" s="166" t="s">
        <v>6908</v>
      </c>
      <c r="G995" s="194" t="s">
        <v>11964</v>
      </c>
      <c r="H995" s="198" t="s">
        <v>11965</v>
      </c>
      <c r="I995" s="198" t="s">
        <v>11966</v>
      </c>
      <c r="K995" s="198" t="s">
        <v>219</v>
      </c>
      <c r="L995" s="166" t="s">
        <v>220</v>
      </c>
      <c r="M995" s="198" t="s">
        <v>317</v>
      </c>
      <c r="N995" s="198">
        <v>0</v>
      </c>
      <c r="O995" s="198" t="s">
        <v>317</v>
      </c>
      <c r="P995" s="198">
        <v>0</v>
      </c>
      <c r="Q995" s="199">
        <v>3</v>
      </c>
      <c r="R995" s="199">
        <v>1.2</v>
      </c>
      <c r="S995" s="221">
        <v>3.5999999999999996</v>
      </c>
      <c r="T995" s="345">
        <v>2</v>
      </c>
      <c r="U995" s="340"/>
      <c r="V995" s="346">
        <v>0</v>
      </c>
      <c r="W995" s="340"/>
      <c r="X995" s="346">
        <v>0</v>
      </c>
      <c r="Y995" s="183"/>
      <c r="Z995" s="183"/>
      <c r="AA995" s="183"/>
      <c r="AB995" s="166" t="s">
        <v>11843</v>
      </c>
      <c r="AC995" s="166" t="s">
        <v>11967</v>
      </c>
      <c r="AD995" s="203">
        <v>1035005912006</v>
      </c>
      <c r="AE995" s="198" t="s">
        <v>11968</v>
      </c>
      <c r="AF995" s="166" t="s">
        <v>11969</v>
      </c>
      <c r="AG995" s="166" t="s">
        <v>230</v>
      </c>
      <c r="AH995" s="198" t="s">
        <v>11968</v>
      </c>
      <c r="AI995" s="166" t="s">
        <v>11967</v>
      </c>
      <c r="AJ995" s="165">
        <v>1035005912006</v>
      </c>
      <c r="AK995" s="166" t="s">
        <v>260</v>
      </c>
      <c r="AL995" s="186">
        <v>1.2</v>
      </c>
      <c r="AM995" s="186">
        <v>500</v>
      </c>
      <c r="AN995" s="186">
        <v>1.6438356164383561</v>
      </c>
      <c r="AO995" s="186">
        <v>0</v>
      </c>
      <c r="AP995" s="187">
        <v>1.6438356164383561</v>
      </c>
      <c r="AQ995" s="186">
        <v>1.6438356164383561</v>
      </c>
      <c r="AR995" s="186">
        <v>0</v>
      </c>
      <c r="AS995" s="186">
        <v>1.6438356164383561</v>
      </c>
      <c r="AT995" s="186">
        <v>49.315068493150683</v>
      </c>
      <c r="AU995" s="193" t="s">
        <v>231</v>
      </c>
      <c r="AV995" s="194"/>
      <c r="AW995" s="166" t="s">
        <v>325</v>
      </c>
      <c r="AX995" s="198" t="s">
        <v>11843</v>
      </c>
      <c r="AY995" s="195" t="s">
        <v>11970</v>
      </c>
      <c r="AZ995" s="166" t="s">
        <v>234</v>
      </c>
      <c r="BB995" s="196"/>
    </row>
    <row r="996" spans="1:54" s="166" customFormat="1" ht="15" customHeight="1" x14ac:dyDescent="0.25">
      <c r="A996" s="182">
        <v>1493</v>
      </c>
      <c r="B996" s="555"/>
      <c r="C996" s="581"/>
      <c r="D996" s="700" t="s">
        <v>17139</v>
      </c>
      <c r="E996" s="166" t="s">
        <v>55</v>
      </c>
      <c r="F996" s="166" t="s">
        <v>6908</v>
      </c>
      <c r="G996" s="194" t="s">
        <v>11971</v>
      </c>
      <c r="H996" s="198" t="s">
        <v>11972</v>
      </c>
      <c r="I996" s="198" t="s">
        <v>11973</v>
      </c>
      <c r="K996" s="198" t="s">
        <v>219</v>
      </c>
      <c r="L996" s="166" t="s">
        <v>220</v>
      </c>
      <c r="M996" s="198" t="s">
        <v>317</v>
      </c>
      <c r="N996" s="198">
        <v>0</v>
      </c>
      <c r="O996" s="198" t="s">
        <v>317</v>
      </c>
      <c r="P996" s="198">
        <v>0</v>
      </c>
      <c r="Q996" s="199">
        <v>3</v>
      </c>
      <c r="R996" s="199">
        <v>1.2</v>
      </c>
      <c r="S996" s="221">
        <v>3.5999999999999996</v>
      </c>
      <c r="T996" s="345">
        <v>1</v>
      </c>
      <c r="U996" s="340"/>
      <c r="V996" s="346">
        <v>0</v>
      </c>
      <c r="W996" s="340"/>
      <c r="X996" s="346">
        <v>0</v>
      </c>
      <c r="Y996" s="183"/>
      <c r="Z996" s="183"/>
      <c r="AA996" s="183"/>
      <c r="AB996" s="166" t="s">
        <v>11843</v>
      </c>
      <c r="AC996" s="166" t="s">
        <v>2298</v>
      </c>
      <c r="AD996" s="203">
        <v>1025003749682</v>
      </c>
      <c r="AE996" s="198" t="s">
        <v>11974</v>
      </c>
      <c r="AF996" s="166" t="s">
        <v>11975</v>
      </c>
      <c r="AG996" s="166" t="s">
        <v>11976</v>
      </c>
      <c r="AH996" s="198" t="s">
        <v>2220</v>
      </c>
      <c r="AI996" s="166" t="s">
        <v>2298</v>
      </c>
      <c r="AJ996" s="165">
        <v>1025003749682</v>
      </c>
      <c r="AK996" s="166" t="s">
        <v>260</v>
      </c>
      <c r="AL996" s="186">
        <v>1.2</v>
      </c>
      <c r="AM996" s="186">
        <v>200</v>
      </c>
      <c r="AN996" s="186">
        <v>3.5999999999999997E-2</v>
      </c>
      <c r="AO996" s="186">
        <v>0</v>
      </c>
      <c r="AP996" s="187">
        <v>3.5999999999999997E-2</v>
      </c>
      <c r="AQ996" s="186">
        <v>3.5999999999999997E-2</v>
      </c>
      <c r="AR996" s="186">
        <v>0</v>
      </c>
      <c r="AS996" s="186">
        <v>3.5999999999999997E-2</v>
      </c>
      <c r="AT996" s="186">
        <v>1.0799999999999998</v>
      </c>
      <c r="AU996" s="193" t="s">
        <v>231</v>
      </c>
      <c r="AV996" s="194"/>
      <c r="AW996" s="166" t="s">
        <v>325</v>
      </c>
      <c r="AX996" s="198" t="s">
        <v>11843</v>
      </c>
      <c r="AY996" s="195" t="s">
        <v>11977</v>
      </c>
      <c r="AZ996" s="166" t="s">
        <v>234</v>
      </c>
      <c r="BB996" s="196"/>
    </row>
    <row r="997" spans="1:54" s="166" customFormat="1" ht="15" customHeight="1" x14ac:dyDescent="0.25">
      <c r="A997" s="182">
        <v>1494</v>
      </c>
      <c r="B997" s="555"/>
      <c r="C997" s="581"/>
      <c r="D997" s="700" t="s">
        <v>17138</v>
      </c>
      <c r="E997" s="166" t="s">
        <v>55</v>
      </c>
      <c r="F997" s="166" t="s">
        <v>6908</v>
      </c>
      <c r="G997" s="194" t="s">
        <v>11978</v>
      </c>
      <c r="H997" s="198" t="s">
        <v>11979</v>
      </c>
      <c r="I997" s="198" t="s">
        <v>11980</v>
      </c>
      <c r="K997" s="198" t="s">
        <v>219</v>
      </c>
      <c r="L997" s="166" t="s">
        <v>220</v>
      </c>
      <c r="M997" s="198" t="s">
        <v>317</v>
      </c>
      <c r="N997" s="198">
        <v>0</v>
      </c>
      <c r="O997" s="198" t="s">
        <v>317</v>
      </c>
      <c r="P997" s="198">
        <v>0</v>
      </c>
      <c r="Q997" s="199">
        <v>3</v>
      </c>
      <c r="R997" s="199">
        <v>1.2</v>
      </c>
      <c r="S997" s="221">
        <v>3.5999999999999996</v>
      </c>
      <c r="T997" s="345">
        <v>0</v>
      </c>
      <c r="U997" s="340"/>
      <c r="V997" s="346">
        <v>0</v>
      </c>
      <c r="W997" s="340"/>
      <c r="X997" s="346">
        <v>1</v>
      </c>
      <c r="Y997" s="183"/>
      <c r="Z997" s="183"/>
      <c r="AA997" s="183"/>
      <c r="AB997" s="166" t="s">
        <v>11843</v>
      </c>
      <c r="AC997" s="166" t="s">
        <v>11981</v>
      </c>
      <c r="AD997" s="203">
        <v>1035005906430</v>
      </c>
      <c r="AE997" s="198" t="s">
        <v>11982</v>
      </c>
      <c r="AF997" s="166" t="s">
        <v>11983</v>
      </c>
      <c r="AG997" s="166" t="s">
        <v>11984</v>
      </c>
      <c r="AH997" s="198" t="s">
        <v>11985</v>
      </c>
      <c r="AI997" s="166" t="s">
        <v>11981</v>
      </c>
      <c r="AJ997" s="165">
        <v>1035005906430</v>
      </c>
      <c r="AK997" s="166" t="s">
        <v>260</v>
      </c>
      <c r="AL997" s="186">
        <v>1.2</v>
      </c>
      <c r="AM997" s="186">
        <v>300</v>
      </c>
      <c r="AN997" s="186">
        <v>0.98630136986301364</v>
      </c>
      <c r="AO997" s="186">
        <v>0</v>
      </c>
      <c r="AP997" s="187">
        <v>0.98630136986301364</v>
      </c>
      <c r="AQ997" s="186">
        <v>0.98630136986301364</v>
      </c>
      <c r="AR997" s="186">
        <v>0</v>
      </c>
      <c r="AS997" s="186">
        <v>0.98630136986301364</v>
      </c>
      <c r="AT997" s="186">
        <v>29.589041095890408</v>
      </c>
      <c r="AU997" s="193" t="s">
        <v>231</v>
      </c>
      <c r="AV997" s="194"/>
      <c r="AW997" s="166" t="s">
        <v>325</v>
      </c>
      <c r="AX997" s="198" t="s">
        <v>11843</v>
      </c>
      <c r="AY997" s="195" t="s">
        <v>11986</v>
      </c>
      <c r="AZ997" s="166" t="s">
        <v>234</v>
      </c>
      <c r="BB997" s="196"/>
    </row>
    <row r="998" spans="1:54" s="166" customFormat="1" ht="15" customHeight="1" x14ac:dyDescent="0.25">
      <c r="A998" s="182">
        <v>1495</v>
      </c>
      <c r="B998" s="555"/>
      <c r="C998" s="581"/>
      <c r="D998" s="700" t="s">
        <v>17141</v>
      </c>
      <c r="E998" s="166" t="s">
        <v>55</v>
      </c>
      <c r="F998" s="166" t="s">
        <v>6908</v>
      </c>
      <c r="G998" s="194" t="s">
        <v>11987</v>
      </c>
      <c r="H998" s="198" t="s">
        <v>11988</v>
      </c>
      <c r="I998" s="198" t="s">
        <v>11989</v>
      </c>
      <c r="K998" s="198" t="s">
        <v>219</v>
      </c>
      <c r="L998" s="166" t="s">
        <v>220</v>
      </c>
      <c r="M998" s="198" t="s">
        <v>221</v>
      </c>
      <c r="N998" s="198" t="s">
        <v>222</v>
      </c>
      <c r="O998" s="198" t="s">
        <v>317</v>
      </c>
      <c r="P998" s="198">
        <v>0</v>
      </c>
      <c r="Q998" s="199">
        <v>5</v>
      </c>
      <c r="R998" s="199">
        <v>1.2</v>
      </c>
      <c r="S998" s="221">
        <v>6</v>
      </c>
      <c r="T998" s="345">
        <v>0</v>
      </c>
      <c r="U998" s="340"/>
      <c r="V998" s="346">
        <v>0</v>
      </c>
      <c r="W998" s="340"/>
      <c r="X998" s="346">
        <v>1</v>
      </c>
      <c r="Y998" s="183"/>
      <c r="Z998" s="183"/>
      <c r="AA998" s="183"/>
      <c r="AB998" s="166" t="s">
        <v>11843</v>
      </c>
      <c r="AC998" s="166" t="s">
        <v>11990</v>
      </c>
      <c r="AD998" s="203">
        <v>1035005908013</v>
      </c>
      <c r="AE998" s="198" t="s">
        <v>11991</v>
      </c>
      <c r="AF998" s="166" t="s">
        <v>11992</v>
      </c>
      <c r="AG998" s="166" t="s">
        <v>11993</v>
      </c>
      <c r="AH998" s="198" t="s">
        <v>11994</v>
      </c>
      <c r="AI998" s="166" t="s">
        <v>11990</v>
      </c>
      <c r="AJ998" s="165">
        <v>1035005908013</v>
      </c>
      <c r="AK998" s="166" t="s">
        <v>260</v>
      </c>
      <c r="AL998" s="186">
        <v>1.2</v>
      </c>
      <c r="AM998" s="186">
        <v>500</v>
      </c>
      <c r="AN998" s="186">
        <v>1.6438356164383561</v>
      </c>
      <c r="AO998" s="186">
        <v>0</v>
      </c>
      <c r="AP998" s="187">
        <v>1.6438356164383561</v>
      </c>
      <c r="AQ998" s="186">
        <v>1.6438356164383561</v>
      </c>
      <c r="AR998" s="186">
        <v>0</v>
      </c>
      <c r="AS998" s="186">
        <v>1.6438356164383561</v>
      </c>
      <c r="AT998" s="186">
        <v>49.315068493150683</v>
      </c>
      <c r="AU998" s="193" t="s">
        <v>231</v>
      </c>
      <c r="AV998" s="194"/>
      <c r="AW998" s="166" t="s">
        <v>325</v>
      </c>
      <c r="AX998" s="198" t="s">
        <v>11843</v>
      </c>
      <c r="AY998" s="195" t="s">
        <v>11995</v>
      </c>
      <c r="AZ998" s="166" t="s">
        <v>234</v>
      </c>
      <c r="BB998" s="196"/>
    </row>
    <row r="999" spans="1:54" s="166" customFormat="1" ht="15" customHeight="1" x14ac:dyDescent="0.25">
      <c r="A999" s="182">
        <v>1496</v>
      </c>
      <c r="B999" s="555"/>
      <c r="C999" s="581"/>
      <c r="D999" s="700" t="s">
        <v>17139</v>
      </c>
      <c r="E999" s="166" t="s">
        <v>55</v>
      </c>
      <c r="F999" s="166" t="s">
        <v>6908</v>
      </c>
      <c r="G999" s="194" t="s">
        <v>11996</v>
      </c>
      <c r="H999" s="198" t="s">
        <v>11997</v>
      </c>
      <c r="I999" s="198" t="s">
        <v>11998</v>
      </c>
      <c r="K999" s="198" t="s">
        <v>219</v>
      </c>
      <c r="L999" s="166" t="s">
        <v>220</v>
      </c>
      <c r="M999" s="198" t="s">
        <v>221</v>
      </c>
      <c r="N999" s="198" t="s">
        <v>222</v>
      </c>
      <c r="O999" s="198" t="s">
        <v>317</v>
      </c>
      <c r="P999" s="198">
        <v>0</v>
      </c>
      <c r="Q999" s="199">
        <v>3</v>
      </c>
      <c r="R999" s="199">
        <v>1.2</v>
      </c>
      <c r="S999" s="221">
        <v>3.5999999999999996</v>
      </c>
      <c r="T999" s="345">
        <v>1</v>
      </c>
      <c r="U999" s="340"/>
      <c r="V999" s="346">
        <v>0</v>
      </c>
      <c r="W999" s="340"/>
      <c r="X999" s="346">
        <v>0</v>
      </c>
      <c r="Y999" s="183"/>
      <c r="Z999" s="183"/>
      <c r="AA999" s="183"/>
      <c r="AB999" s="166" t="s">
        <v>11843</v>
      </c>
      <c r="AC999" s="166" t="s">
        <v>11999</v>
      </c>
      <c r="AD999" s="203">
        <v>1035005904042</v>
      </c>
      <c r="AE999" s="198" t="s">
        <v>12000</v>
      </c>
      <c r="AF999" s="166" t="s">
        <v>11405</v>
      </c>
      <c r="AG999" s="166" t="s">
        <v>230</v>
      </c>
      <c r="AH999" s="198" t="s">
        <v>12001</v>
      </c>
      <c r="AI999" s="166" t="s">
        <v>11999</v>
      </c>
      <c r="AJ999" s="165">
        <v>1035005904042</v>
      </c>
      <c r="AK999" s="166" t="s">
        <v>260</v>
      </c>
      <c r="AL999" s="186">
        <v>1.2</v>
      </c>
      <c r="AM999" s="186">
        <v>300</v>
      </c>
      <c r="AN999" s="186">
        <v>0.98630136986301364</v>
      </c>
      <c r="AO999" s="186">
        <v>0</v>
      </c>
      <c r="AP999" s="187">
        <v>0.98630136986301364</v>
      </c>
      <c r="AQ999" s="186">
        <v>0.98630136986301364</v>
      </c>
      <c r="AR999" s="186">
        <v>0</v>
      </c>
      <c r="AS999" s="186">
        <v>0.98630136986301364</v>
      </c>
      <c r="AT999" s="186">
        <v>29.589041095890408</v>
      </c>
      <c r="AU999" s="193" t="s">
        <v>231</v>
      </c>
      <c r="AV999" s="194"/>
      <c r="AW999" s="166" t="s">
        <v>325</v>
      </c>
      <c r="AX999" s="198" t="s">
        <v>11843</v>
      </c>
      <c r="AY999" s="195" t="s">
        <v>12002</v>
      </c>
      <c r="AZ999" s="166" t="s">
        <v>234</v>
      </c>
      <c r="BB999" s="196"/>
    </row>
    <row r="1000" spans="1:54" s="166" customFormat="1" ht="15" customHeight="1" x14ac:dyDescent="0.25">
      <c r="A1000" s="182">
        <v>1497</v>
      </c>
      <c r="B1000" s="555"/>
      <c r="C1000" s="581"/>
      <c r="D1000" s="700" t="s">
        <v>17138</v>
      </c>
      <c r="E1000" s="166" t="s">
        <v>55</v>
      </c>
      <c r="F1000" s="166" t="s">
        <v>6908</v>
      </c>
      <c r="G1000" s="194" t="s">
        <v>12003</v>
      </c>
      <c r="H1000" s="198" t="s">
        <v>12004</v>
      </c>
      <c r="I1000" s="198" t="s">
        <v>12005</v>
      </c>
      <c r="K1000" s="198" t="s">
        <v>219</v>
      </c>
      <c r="L1000" s="166" t="s">
        <v>316</v>
      </c>
      <c r="M1000" s="198" t="s">
        <v>317</v>
      </c>
      <c r="N1000" s="198">
        <v>0</v>
      </c>
      <c r="O1000" s="198" t="s">
        <v>317</v>
      </c>
      <c r="P1000" s="198">
        <v>0</v>
      </c>
      <c r="Q1000" s="199">
        <v>4</v>
      </c>
      <c r="R1000" s="199">
        <v>1.2</v>
      </c>
      <c r="S1000" s="221">
        <v>4.8</v>
      </c>
      <c r="T1000" s="345">
        <v>3</v>
      </c>
      <c r="U1000" s="340"/>
      <c r="V1000" s="346">
        <v>0</v>
      </c>
      <c r="W1000" s="340"/>
      <c r="X1000" s="346">
        <v>0</v>
      </c>
      <c r="Y1000" s="183"/>
      <c r="Z1000" s="183"/>
      <c r="AA1000" s="183"/>
      <c r="AB1000" s="166" t="s">
        <v>11843</v>
      </c>
      <c r="AC1000" s="166" t="s">
        <v>12006</v>
      </c>
      <c r="AD1000" s="203">
        <v>1035005904515</v>
      </c>
      <c r="AE1000" s="198" t="s">
        <v>2765</v>
      </c>
      <c r="AF1000" s="166" t="s">
        <v>12007</v>
      </c>
      <c r="AG1000" s="166" t="s">
        <v>12008</v>
      </c>
      <c r="AH1000" s="198" t="s">
        <v>2765</v>
      </c>
      <c r="AI1000" s="166" t="s">
        <v>12006</v>
      </c>
      <c r="AJ1000" s="165">
        <v>1035005904515</v>
      </c>
      <c r="AK1000" s="166" t="s">
        <v>260</v>
      </c>
      <c r="AL1000" s="186">
        <v>1.2</v>
      </c>
      <c r="AM1000" s="186">
        <v>1200</v>
      </c>
      <c r="AN1000" s="186">
        <v>0.47</v>
      </c>
      <c r="AO1000" s="186">
        <v>0</v>
      </c>
      <c r="AP1000" s="187">
        <v>0.47</v>
      </c>
      <c r="AQ1000" s="186">
        <v>0.47</v>
      </c>
      <c r="AR1000" s="186">
        <v>0</v>
      </c>
      <c r="AS1000" s="186">
        <v>0.47</v>
      </c>
      <c r="AT1000" s="186">
        <v>14.1</v>
      </c>
      <c r="AU1000" s="193" t="s">
        <v>231</v>
      </c>
      <c r="AV1000" s="194"/>
      <c r="AW1000" s="166" t="s">
        <v>325</v>
      </c>
      <c r="AX1000" s="198" t="s">
        <v>11843</v>
      </c>
      <c r="AY1000" s="195" t="s">
        <v>12009</v>
      </c>
      <c r="AZ1000" s="166" t="s">
        <v>234</v>
      </c>
      <c r="BB1000" s="196"/>
    </row>
    <row r="1001" spans="1:54" s="166" customFormat="1" ht="15" customHeight="1" x14ac:dyDescent="0.25">
      <c r="A1001" s="182">
        <v>1498</v>
      </c>
      <c r="B1001" s="555"/>
      <c r="C1001" s="581"/>
      <c r="D1001" s="700" t="s">
        <v>17138</v>
      </c>
      <c r="E1001" s="166" t="s">
        <v>55</v>
      </c>
      <c r="F1001" s="166" t="s">
        <v>6908</v>
      </c>
      <c r="G1001" s="194" t="s">
        <v>12010</v>
      </c>
      <c r="H1001" s="198" t="s">
        <v>12011</v>
      </c>
      <c r="I1001" s="198" t="s">
        <v>12012</v>
      </c>
      <c r="K1001" s="198" t="s">
        <v>732</v>
      </c>
      <c r="L1001" s="166">
        <v>0</v>
      </c>
      <c r="M1001" s="198" t="s">
        <v>12013</v>
      </c>
      <c r="N1001" s="198">
        <v>0</v>
      </c>
      <c r="O1001" s="198" t="s">
        <v>317</v>
      </c>
      <c r="P1001" s="198">
        <v>0</v>
      </c>
      <c r="Q1001" s="199">
        <v>3</v>
      </c>
      <c r="R1001" s="199">
        <v>1.2</v>
      </c>
      <c r="S1001" s="221">
        <v>3.5999999999999996</v>
      </c>
      <c r="T1001" s="345">
        <v>0</v>
      </c>
      <c r="U1001" s="340"/>
      <c r="V1001" s="346">
        <v>0</v>
      </c>
      <c r="W1001" s="340"/>
      <c r="X1001" s="346">
        <v>1</v>
      </c>
      <c r="Y1001" s="183"/>
      <c r="Z1001" s="183"/>
      <c r="AA1001" s="183"/>
      <c r="AB1001" s="166" t="s">
        <v>11843</v>
      </c>
      <c r="AC1001" s="166" t="s">
        <v>12014</v>
      </c>
      <c r="AD1001" s="203">
        <v>1035005919960</v>
      </c>
      <c r="AE1001" s="198" t="s">
        <v>12015</v>
      </c>
      <c r="AF1001" s="166" t="s">
        <v>12016</v>
      </c>
      <c r="AG1001" s="166" t="s">
        <v>12017</v>
      </c>
      <c r="AH1001" s="198" t="s">
        <v>12018</v>
      </c>
      <c r="AI1001" s="166" t="s">
        <v>12014</v>
      </c>
      <c r="AJ1001" s="165">
        <v>1035005919960</v>
      </c>
      <c r="AK1001" s="166" t="s">
        <v>260</v>
      </c>
      <c r="AL1001" s="186">
        <v>1.2</v>
      </c>
      <c r="AM1001" s="186">
        <v>660</v>
      </c>
      <c r="AN1001" s="186">
        <v>2.1698630136986301</v>
      </c>
      <c r="AO1001" s="186">
        <v>0</v>
      </c>
      <c r="AP1001" s="187">
        <v>2.1698630136986301</v>
      </c>
      <c r="AQ1001" s="186">
        <v>2.1698630136986301</v>
      </c>
      <c r="AR1001" s="186">
        <v>0</v>
      </c>
      <c r="AS1001" s="186">
        <v>2.1698630136986301</v>
      </c>
      <c r="AT1001" s="186">
        <v>65.095890410958901</v>
      </c>
      <c r="AU1001" s="193" t="s">
        <v>231</v>
      </c>
      <c r="AV1001" s="194"/>
      <c r="AW1001" s="166" t="s">
        <v>325</v>
      </c>
      <c r="AX1001" s="198" t="s">
        <v>11843</v>
      </c>
      <c r="AY1001" s="195" t="s">
        <v>12019</v>
      </c>
      <c r="AZ1001" s="166" t="s">
        <v>234</v>
      </c>
      <c r="BB1001" s="196"/>
    </row>
    <row r="1002" spans="1:54" s="166" customFormat="1" ht="15" customHeight="1" x14ac:dyDescent="0.25">
      <c r="A1002" s="182">
        <v>1499</v>
      </c>
      <c r="B1002" s="555"/>
      <c r="C1002" s="581"/>
      <c r="D1002" s="700" t="s">
        <v>17139</v>
      </c>
      <c r="E1002" s="166" t="s">
        <v>55</v>
      </c>
      <c r="F1002" s="166" t="s">
        <v>6908</v>
      </c>
      <c r="G1002" s="194" t="s">
        <v>12020</v>
      </c>
      <c r="H1002" s="198" t="s">
        <v>12021</v>
      </c>
      <c r="I1002" s="198" t="s">
        <v>12022</v>
      </c>
      <c r="K1002" s="198" t="s">
        <v>219</v>
      </c>
      <c r="L1002" s="166" t="s">
        <v>316</v>
      </c>
      <c r="M1002" s="198" t="s">
        <v>221</v>
      </c>
      <c r="N1002" s="198" t="s">
        <v>222</v>
      </c>
      <c r="O1002" s="198" t="s">
        <v>317</v>
      </c>
      <c r="P1002" s="198">
        <v>0</v>
      </c>
      <c r="Q1002" s="199">
        <v>3</v>
      </c>
      <c r="R1002" s="199">
        <v>1.2</v>
      </c>
      <c r="S1002" s="221">
        <v>3.5999999999999996</v>
      </c>
      <c r="T1002" s="345">
        <v>1</v>
      </c>
      <c r="U1002" s="340"/>
      <c r="V1002" s="346">
        <v>0</v>
      </c>
      <c r="W1002" s="340"/>
      <c r="X1002" s="346">
        <v>0</v>
      </c>
      <c r="Y1002" s="183"/>
      <c r="Z1002" s="183"/>
      <c r="AA1002" s="183"/>
      <c r="AB1002" s="166" t="s">
        <v>11843</v>
      </c>
      <c r="AC1002" s="166" t="s">
        <v>12023</v>
      </c>
      <c r="AD1002" s="203">
        <v>1035005900896</v>
      </c>
      <c r="AE1002" s="198" t="s">
        <v>12024</v>
      </c>
      <c r="AF1002" s="166" t="s">
        <v>12025</v>
      </c>
      <c r="AG1002" s="166" t="s">
        <v>230</v>
      </c>
      <c r="AH1002" s="198" t="s">
        <v>12026</v>
      </c>
      <c r="AI1002" s="166" t="s">
        <v>12023</v>
      </c>
      <c r="AJ1002" s="165">
        <v>1035005900896</v>
      </c>
      <c r="AK1002" s="166" t="s">
        <v>260</v>
      </c>
      <c r="AL1002" s="186">
        <v>1.2</v>
      </c>
      <c r="AM1002" s="186">
        <v>300</v>
      </c>
      <c r="AN1002" s="186">
        <v>0.98630136986301364</v>
      </c>
      <c r="AO1002" s="186">
        <v>0</v>
      </c>
      <c r="AP1002" s="187">
        <v>0.98630136986301364</v>
      </c>
      <c r="AQ1002" s="186">
        <v>0.98630136986301364</v>
      </c>
      <c r="AR1002" s="186">
        <v>0</v>
      </c>
      <c r="AS1002" s="186">
        <v>0.98630136986301364</v>
      </c>
      <c r="AT1002" s="186">
        <v>29.589041095890408</v>
      </c>
      <c r="AU1002" s="193" t="s">
        <v>231</v>
      </c>
      <c r="AV1002" s="194"/>
      <c r="AW1002" s="166" t="s">
        <v>325</v>
      </c>
      <c r="AX1002" s="198" t="s">
        <v>11843</v>
      </c>
      <c r="AY1002" s="195" t="s">
        <v>12027</v>
      </c>
      <c r="AZ1002" s="166" t="s">
        <v>234</v>
      </c>
      <c r="BB1002" s="196"/>
    </row>
    <row r="1003" spans="1:54" s="519" customFormat="1" ht="24.75" customHeight="1" x14ac:dyDescent="0.25">
      <c r="A1003" s="518">
        <v>1501</v>
      </c>
      <c r="B1003" s="557" t="s">
        <v>17088</v>
      </c>
      <c r="C1003" s="664" t="s">
        <v>17090</v>
      </c>
      <c r="D1003" s="701">
        <v>2020</v>
      </c>
      <c r="E1003" s="519" t="s">
        <v>49</v>
      </c>
      <c r="F1003" s="519" t="s">
        <v>6908</v>
      </c>
      <c r="G1003" s="530" t="s">
        <v>17104</v>
      </c>
      <c r="H1003" s="662" t="s">
        <v>12031</v>
      </c>
      <c r="I1003" s="662" t="s">
        <v>12032</v>
      </c>
      <c r="K1003" s="519" t="s">
        <v>219</v>
      </c>
      <c r="L1003" s="519" t="s">
        <v>220</v>
      </c>
      <c r="M1003" s="519" t="s">
        <v>221</v>
      </c>
      <c r="N1003" s="519" t="s">
        <v>222</v>
      </c>
      <c r="O1003" s="573" t="s">
        <v>221</v>
      </c>
      <c r="P1003" s="573" t="s">
        <v>879</v>
      </c>
      <c r="Q1003" s="520">
        <v>6</v>
      </c>
      <c r="R1003" s="520">
        <v>2</v>
      </c>
      <c r="S1003" s="521">
        <v>12</v>
      </c>
      <c r="T1003" s="522">
        <v>2</v>
      </c>
      <c r="U1003" s="523"/>
      <c r="V1003" s="523">
        <v>1</v>
      </c>
      <c r="W1003" s="523"/>
      <c r="X1003" s="523">
        <v>0</v>
      </c>
      <c r="Y1003" s="524"/>
      <c r="Z1003" s="524"/>
      <c r="AA1003" s="524"/>
      <c r="AB1003" s="519" t="s">
        <v>330</v>
      </c>
      <c r="AC1003" s="519" t="s">
        <v>12033</v>
      </c>
      <c r="AD1003" s="519" t="s">
        <v>12034</v>
      </c>
      <c r="AE1003" s="519" t="s">
        <v>12035</v>
      </c>
      <c r="AF1003" s="519" t="s">
        <v>12036</v>
      </c>
      <c r="AG1003" s="519" t="s">
        <v>12037</v>
      </c>
      <c r="AH1003" s="519" t="s">
        <v>12038</v>
      </c>
      <c r="AI1003" s="519" t="s">
        <v>12039</v>
      </c>
      <c r="AJ1003" s="526">
        <v>1027739602824</v>
      </c>
      <c r="AK1003" s="519" t="s">
        <v>12040</v>
      </c>
      <c r="AL1003" s="520">
        <v>1.2</v>
      </c>
      <c r="AM1003" s="648">
        <v>8</v>
      </c>
      <c r="AN1003" s="520">
        <v>2.6301369863013697E-2</v>
      </c>
      <c r="AO1003" s="520">
        <v>0</v>
      </c>
      <c r="AP1003" s="528">
        <v>2.6301369863013697E-2</v>
      </c>
      <c r="AQ1003" s="520">
        <v>2.6301369863013697E-2</v>
      </c>
      <c r="AR1003" s="520">
        <v>0</v>
      </c>
      <c r="AS1003" s="520">
        <v>2.6301369863013697E-2</v>
      </c>
      <c r="AT1003" s="520">
        <v>0.78904109589041094</v>
      </c>
      <c r="AU1003" s="529" t="s">
        <v>231</v>
      </c>
      <c r="AV1003" s="530" t="s">
        <v>431</v>
      </c>
      <c r="AW1003" s="519" t="s">
        <v>325</v>
      </c>
      <c r="AX1003" s="519" t="s">
        <v>6916</v>
      </c>
      <c r="AY1003" s="649" t="s">
        <v>12041</v>
      </c>
      <c r="AZ1003" s="519" t="s">
        <v>234</v>
      </c>
      <c r="BB1003" s="533"/>
    </row>
    <row r="1004" spans="1:54" s="519" customFormat="1" ht="24" customHeight="1" x14ac:dyDescent="0.25">
      <c r="A1004" s="518">
        <v>1502</v>
      </c>
      <c r="B1004" s="557" t="s">
        <v>17088</v>
      </c>
      <c r="C1004" s="664" t="s">
        <v>17090</v>
      </c>
      <c r="D1004" s="701">
        <v>2020</v>
      </c>
      <c r="E1004" s="519" t="s">
        <v>49</v>
      </c>
      <c r="F1004" s="519" t="s">
        <v>6908</v>
      </c>
      <c r="G1004" s="530" t="s">
        <v>12042</v>
      </c>
      <c r="H1004" s="662" t="s">
        <v>12043</v>
      </c>
      <c r="I1004" s="662" t="s">
        <v>12044</v>
      </c>
      <c r="K1004" s="519" t="s">
        <v>219</v>
      </c>
      <c r="L1004" s="519" t="s">
        <v>220</v>
      </c>
      <c r="M1004" s="519" t="s">
        <v>221</v>
      </c>
      <c r="N1004" s="519" t="s">
        <v>222</v>
      </c>
      <c r="O1004" s="573" t="s">
        <v>221</v>
      </c>
      <c r="P1004" s="573" t="s">
        <v>879</v>
      </c>
      <c r="Q1004" s="520">
        <v>3.5</v>
      </c>
      <c r="R1004" s="520">
        <v>1.5</v>
      </c>
      <c r="S1004" s="521">
        <v>5.25</v>
      </c>
      <c r="T1004" s="522">
        <v>2</v>
      </c>
      <c r="U1004" s="523"/>
      <c r="V1004" s="523">
        <v>0</v>
      </c>
      <c r="W1004" s="523"/>
      <c r="X1004" s="523">
        <v>0</v>
      </c>
      <c r="Y1004" s="524"/>
      <c r="Z1004" s="524"/>
      <c r="AA1004" s="524"/>
      <c r="AB1004" s="519" t="s">
        <v>3109</v>
      </c>
      <c r="AC1004" s="519" t="s">
        <v>12045</v>
      </c>
      <c r="AD1004" s="519" t="s">
        <v>12046</v>
      </c>
      <c r="AE1004" s="519" t="s">
        <v>12047</v>
      </c>
      <c r="AF1004" s="519" t="s">
        <v>12048</v>
      </c>
      <c r="AG1004" s="519" t="s">
        <v>12049</v>
      </c>
      <c r="AH1004" s="519" t="s">
        <v>12050</v>
      </c>
      <c r="AI1004" s="519" t="s">
        <v>12051</v>
      </c>
      <c r="AJ1004" s="526">
        <v>1037739551739</v>
      </c>
      <c r="AK1004" s="519" t="s">
        <v>12040</v>
      </c>
      <c r="AL1004" s="520">
        <v>1.2</v>
      </c>
      <c r="AM1004" s="648">
        <v>8</v>
      </c>
      <c r="AN1004" s="520">
        <v>2.6301369863013697E-2</v>
      </c>
      <c r="AO1004" s="520">
        <v>0</v>
      </c>
      <c r="AP1004" s="528">
        <v>2.6301369863013697E-2</v>
      </c>
      <c r="AQ1004" s="520">
        <v>2.6301369863013697E-2</v>
      </c>
      <c r="AR1004" s="520">
        <v>0</v>
      </c>
      <c r="AS1004" s="520">
        <v>2.6301369863013697E-2</v>
      </c>
      <c r="AT1004" s="520">
        <v>0.78904109589041094</v>
      </c>
      <c r="AU1004" s="529" t="s">
        <v>231</v>
      </c>
      <c r="AV1004" s="530" t="s">
        <v>431</v>
      </c>
      <c r="AW1004" s="519" t="s">
        <v>325</v>
      </c>
      <c r="AX1004" s="519" t="s">
        <v>6916</v>
      </c>
      <c r="AY1004" s="649" t="s">
        <v>12052</v>
      </c>
      <c r="AZ1004" s="519" t="s">
        <v>234</v>
      </c>
      <c r="BB1004" s="533"/>
    </row>
    <row r="1005" spans="1:54" s="166" customFormat="1" ht="15" customHeight="1" x14ac:dyDescent="0.25">
      <c r="A1005" s="182">
        <v>1503</v>
      </c>
      <c r="B1005" s="555"/>
      <c r="C1005" s="581"/>
      <c r="D1005" s="700" t="s">
        <v>17138</v>
      </c>
      <c r="E1005" s="166" t="s">
        <v>49</v>
      </c>
      <c r="F1005" s="166" t="s">
        <v>6908</v>
      </c>
      <c r="G1005" s="194" t="s">
        <v>12053</v>
      </c>
      <c r="H1005" s="166" t="s">
        <v>12054</v>
      </c>
      <c r="I1005" s="166" t="s">
        <v>12055</v>
      </c>
      <c r="K1005" s="166" t="s">
        <v>219</v>
      </c>
      <c r="L1005" s="166" t="s">
        <v>220</v>
      </c>
      <c r="M1005" s="166" t="s">
        <v>221</v>
      </c>
      <c r="N1005" s="166" t="s">
        <v>222</v>
      </c>
      <c r="O1005" s="166" t="s">
        <v>317</v>
      </c>
      <c r="P1005" s="166">
        <v>0</v>
      </c>
      <c r="Q1005" s="186">
        <v>1.96</v>
      </c>
      <c r="R1005" s="186">
        <v>1.5</v>
      </c>
      <c r="S1005" s="168">
        <v>2.94</v>
      </c>
      <c r="T1005" s="59">
        <v>1</v>
      </c>
      <c r="U1005" s="340"/>
      <c r="V1005" s="340">
        <v>0</v>
      </c>
      <c r="W1005" s="340"/>
      <c r="X1005" s="340">
        <v>0</v>
      </c>
      <c r="Y1005" s="183"/>
      <c r="Z1005" s="183"/>
      <c r="AA1005" s="183"/>
      <c r="AB1005" s="166" t="s">
        <v>12056</v>
      </c>
      <c r="AC1005" s="166" t="s">
        <v>12057</v>
      </c>
      <c r="AD1005" s="166" t="s">
        <v>12058</v>
      </c>
      <c r="AE1005" s="166" t="s">
        <v>12059</v>
      </c>
      <c r="AF1005" s="166" t="s">
        <v>12060</v>
      </c>
      <c r="AG1005" s="166" t="s">
        <v>12061</v>
      </c>
      <c r="AH1005" s="166" t="s">
        <v>12059</v>
      </c>
      <c r="AI1005" s="166" t="s">
        <v>12057</v>
      </c>
      <c r="AJ1005" s="165">
        <v>1027700540680</v>
      </c>
      <c r="AK1005" s="166" t="s">
        <v>663</v>
      </c>
      <c r="AL1005" s="186">
        <v>0.87</v>
      </c>
      <c r="AM1005" s="184">
        <v>6</v>
      </c>
      <c r="AN1005" s="186">
        <v>1.4301369863013698E-2</v>
      </c>
      <c r="AO1005" s="186">
        <v>0</v>
      </c>
      <c r="AP1005" s="187">
        <v>1.4301369863013698E-2</v>
      </c>
      <c r="AQ1005" s="186">
        <v>1.4301369863013698E-2</v>
      </c>
      <c r="AR1005" s="186">
        <v>0</v>
      </c>
      <c r="AS1005" s="186">
        <v>1.4301369863013698E-2</v>
      </c>
      <c r="AT1005" s="186">
        <v>0.42904109589041095</v>
      </c>
      <c r="AU1005" s="193" t="s">
        <v>231</v>
      </c>
      <c r="AV1005" s="194"/>
      <c r="AW1005" s="166" t="s">
        <v>325</v>
      </c>
      <c r="AX1005" s="166" t="s">
        <v>6916</v>
      </c>
      <c r="AY1005" s="231" t="s">
        <v>12062</v>
      </c>
      <c r="AZ1005" s="166" t="s">
        <v>234</v>
      </c>
      <c r="BB1005" s="196"/>
    </row>
    <row r="1006" spans="1:54" s="166" customFormat="1" ht="15" customHeight="1" x14ac:dyDescent="0.25">
      <c r="A1006" s="182">
        <v>1504</v>
      </c>
      <c r="B1006" s="555"/>
      <c r="C1006" s="581"/>
      <c r="D1006" s="700" t="s">
        <v>17138</v>
      </c>
      <c r="E1006" s="166" t="s">
        <v>49</v>
      </c>
      <c r="F1006" s="166" t="s">
        <v>6908</v>
      </c>
      <c r="G1006" s="194" t="s">
        <v>12063</v>
      </c>
      <c r="H1006" s="166" t="s">
        <v>12064</v>
      </c>
      <c r="I1006" s="166" t="s">
        <v>12065</v>
      </c>
      <c r="K1006" s="166" t="s">
        <v>219</v>
      </c>
      <c r="L1006" s="166" t="s">
        <v>220</v>
      </c>
      <c r="M1006" s="166" t="s">
        <v>317</v>
      </c>
      <c r="N1006" s="166">
        <v>0</v>
      </c>
      <c r="O1006" s="166" t="s">
        <v>317</v>
      </c>
      <c r="P1006" s="166">
        <v>0</v>
      </c>
      <c r="Q1006" s="186">
        <v>3</v>
      </c>
      <c r="R1006" s="186">
        <v>1.5</v>
      </c>
      <c r="S1006" s="168">
        <v>4.5</v>
      </c>
      <c r="T1006" s="59">
        <v>1</v>
      </c>
      <c r="U1006" s="340"/>
      <c r="V1006" s="340">
        <v>0</v>
      </c>
      <c r="W1006" s="340"/>
      <c r="X1006" s="340">
        <v>0</v>
      </c>
      <c r="Y1006" s="183"/>
      <c r="Z1006" s="183"/>
      <c r="AA1006" s="183"/>
      <c r="AB1006" s="166" t="s">
        <v>330</v>
      </c>
      <c r="AC1006" s="166" t="s">
        <v>12066</v>
      </c>
      <c r="AD1006" s="166" t="s">
        <v>12067</v>
      </c>
      <c r="AE1006" s="166" t="s">
        <v>12068</v>
      </c>
      <c r="AF1006" s="166" t="s">
        <v>12069</v>
      </c>
      <c r="AG1006" s="166" t="s">
        <v>12070</v>
      </c>
      <c r="AH1006" s="166" t="s">
        <v>12068</v>
      </c>
      <c r="AI1006" s="166" t="s">
        <v>12066</v>
      </c>
      <c r="AJ1006" s="165">
        <v>1115030003010</v>
      </c>
      <c r="AK1006" s="166" t="s">
        <v>763</v>
      </c>
      <c r="AL1006" s="186">
        <v>1.6</v>
      </c>
      <c r="AM1006" s="184">
        <v>70</v>
      </c>
      <c r="AN1006" s="186">
        <v>0.11</v>
      </c>
      <c r="AO1006" s="186">
        <v>0</v>
      </c>
      <c r="AP1006" s="187">
        <v>0.11</v>
      </c>
      <c r="AQ1006" s="186">
        <v>0.11</v>
      </c>
      <c r="AR1006" s="186">
        <v>0</v>
      </c>
      <c r="AS1006" s="186">
        <v>0.11</v>
      </c>
      <c r="AT1006" s="186">
        <v>3.3</v>
      </c>
      <c r="AU1006" s="193" t="s">
        <v>231</v>
      </c>
      <c r="AV1006" s="194"/>
      <c r="AW1006" s="166" t="s">
        <v>325</v>
      </c>
      <c r="AX1006" s="166" t="s">
        <v>6916</v>
      </c>
      <c r="AY1006" s="231" t="s">
        <v>12071</v>
      </c>
      <c r="AZ1006" s="166" t="s">
        <v>234</v>
      </c>
      <c r="BB1006" s="196"/>
    </row>
    <row r="1007" spans="1:54" s="166" customFormat="1" ht="15" customHeight="1" x14ac:dyDescent="0.25">
      <c r="A1007" s="182">
        <v>1505</v>
      </c>
      <c r="B1007" s="555"/>
      <c r="C1007" s="581"/>
      <c r="D1007" s="700" t="s">
        <v>17139</v>
      </c>
      <c r="E1007" s="166" t="s">
        <v>49</v>
      </c>
      <c r="F1007" s="166" t="s">
        <v>6908</v>
      </c>
      <c r="G1007" s="194" t="s">
        <v>12072</v>
      </c>
      <c r="H1007" s="166" t="s">
        <v>12073</v>
      </c>
      <c r="I1007" s="166" t="s">
        <v>12074</v>
      </c>
      <c r="K1007" s="166" t="s">
        <v>219</v>
      </c>
      <c r="L1007" s="166" t="s">
        <v>220</v>
      </c>
      <c r="M1007" s="166" t="s">
        <v>317</v>
      </c>
      <c r="N1007" s="166">
        <v>0</v>
      </c>
      <c r="O1007" s="166" t="s">
        <v>317</v>
      </c>
      <c r="P1007" s="166">
        <v>0</v>
      </c>
      <c r="Q1007" s="186">
        <v>3</v>
      </c>
      <c r="R1007" s="186">
        <v>1.5</v>
      </c>
      <c r="S1007" s="168">
        <v>4.5</v>
      </c>
      <c r="T1007" s="59">
        <v>1</v>
      </c>
      <c r="U1007" s="340"/>
      <c r="V1007" s="340">
        <v>0</v>
      </c>
      <c r="W1007" s="340"/>
      <c r="X1007" s="340">
        <v>0</v>
      </c>
      <c r="Y1007" s="183"/>
      <c r="Z1007" s="183"/>
      <c r="AA1007" s="183"/>
      <c r="AB1007" s="166" t="s">
        <v>12075</v>
      </c>
      <c r="AC1007" s="166" t="s">
        <v>12076</v>
      </c>
      <c r="AD1007" s="166" t="s">
        <v>12077</v>
      </c>
      <c r="AE1007" s="166" t="s">
        <v>12078</v>
      </c>
      <c r="AF1007" s="166">
        <v>89165482675</v>
      </c>
      <c r="AG1007" s="166" t="s">
        <v>12079</v>
      </c>
      <c r="AH1007" s="166" t="s">
        <v>12078</v>
      </c>
      <c r="AI1007" s="166" t="s">
        <v>12076</v>
      </c>
      <c r="AJ1007" s="165">
        <v>304503014700051</v>
      </c>
      <c r="AK1007" s="166" t="s">
        <v>2305</v>
      </c>
      <c r="AL1007" s="186">
        <v>1.1399999999999999</v>
      </c>
      <c r="AM1007" s="184">
        <v>50</v>
      </c>
      <c r="AN1007" s="186">
        <v>0.1561643835616438</v>
      </c>
      <c r="AO1007" s="186">
        <v>0</v>
      </c>
      <c r="AP1007" s="187">
        <v>0.1561643835616438</v>
      </c>
      <c r="AQ1007" s="186">
        <v>0.1561643835616438</v>
      </c>
      <c r="AR1007" s="186">
        <v>0</v>
      </c>
      <c r="AS1007" s="186">
        <v>0.1561643835616438</v>
      </c>
      <c r="AT1007" s="186">
        <v>4.6849315068493143</v>
      </c>
      <c r="AU1007" s="193" t="s">
        <v>231</v>
      </c>
      <c r="AV1007" s="194"/>
      <c r="AW1007" s="166" t="s">
        <v>325</v>
      </c>
      <c r="AX1007" s="166" t="s">
        <v>6916</v>
      </c>
      <c r="AY1007" s="231" t="s">
        <v>12080</v>
      </c>
      <c r="AZ1007" s="166" t="s">
        <v>234</v>
      </c>
      <c r="BB1007" s="196"/>
    </row>
    <row r="1008" spans="1:54" s="166" customFormat="1" ht="15" customHeight="1" x14ac:dyDescent="0.25">
      <c r="A1008" s="182">
        <v>1508</v>
      </c>
      <c r="B1008" s="555"/>
      <c r="C1008" s="581"/>
      <c r="D1008" s="700" t="s">
        <v>17139</v>
      </c>
      <c r="E1008" s="166" t="s">
        <v>49</v>
      </c>
      <c r="F1008" s="166" t="s">
        <v>6908</v>
      </c>
      <c r="G1008" s="194" t="s">
        <v>12101</v>
      </c>
      <c r="H1008" s="166" t="s">
        <v>12102</v>
      </c>
      <c r="I1008" s="166" t="s">
        <v>12103</v>
      </c>
      <c r="K1008" s="166" t="s">
        <v>219</v>
      </c>
      <c r="L1008" s="166" t="s">
        <v>220</v>
      </c>
      <c r="M1008" s="166" t="s">
        <v>221</v>
      </c>
      <c r="N1008" s="166" t="s">
        <v>222</v>
      </c>
      <c r="O1008" s="166" t="s">
        <v>221</v>
      </c>
      <c r="P1008" s="166" t="s">
        <v>222</v>
      </c>
      <c r="Q1008" s="186">
        <v>3</v>
      </c>
      <c r="R1008" s="186">
        <v>1.5</v>
      </c>
      <c r="S1008" s="168">
        <v>4.5</v>
      </c>
      <c r="T1008" s="59">
        <v>1</v>
      </c>
      <c r="U1008" s="340"/>
      <c r="V1008" s="340">
        <v>0</v>
      </c>
      <c r="W1008" s="340"/>
      <c r="X1008" s="340">
        <v>0</v>
      </c>
      <c r="Y1008" s="183"/>
      <c r="Z1008" s="183"/>
      <c r="AA1008" s="183"/>
      <c r="AB1008" s="166" t="s">
        <v>330</v>
      </c>
      <c r="AC1008" s="166" t="s">
        <v>12104</v>
      </c>
      <c r="AD1008" s="166" t="s">
        <v>230</v>
      </c>
      <c r="AE1008" s="166" t="s">
        <v>12105</v>
      </c>
      <c r="AF1008" s="166" t="s">
        <v>230</v>
      </c>
      <c r="AG1008" s="166" t="s">
        <v>230</v>
      </c>
      <c r="AH1008" s="166" t="s">
        <v>12105</v>
      </c>
      <c r="AI1008" s="166" t="s">
        <v>12106</v>
      </c>
      <c r="AJ1008" s="203">
        <v>1065030009274</v>
      </c>
      <c r="AK1008" s="166" t="s">
        <v>506</v>
      </c>
      <c r="AL1008" s="186">
        <v>2.0699999999999998</v>
      </c>
      <c r="AM1008" s="186">
        <v>40</v>
      </c>
      <c r="AN1008" s="186">
        <v>0.22684931506849315</v>
      </c>
      <c r="AO1008" s="186">
        <v>0</v>
      </c>
      <c r="AP1008" s="187">
        <v>0.22684931506849315</v>
      </c>
      <c r="AQ1008" s="186">
        <v>0.22684931506849315</v>
      </c>
      <c r="AR1008" s="186">
        <v>0</v>
      </c>
      <c r="AS1008" s="186">
        <v>0.22684931506849315</v>
      </c>
      <c r="AT1008" s="186">
        <v>6.8054794520547945</v>
      </c>
      <c r="AU1008" s="193" t="s">
        <v>231</v>
      </c>
      <c r="AV1008" s="194"/>
      <c r="AW1008" s="166" t="s">
        <v>325</v>
      </c>
      <c r="AX1008" s="166" t="s">
        <v>6916</v>
      </c>
      <c r="AY1008" s="231" t="s">
        <v>12107</v>
      </c>
      <c r="AZ1008" s="166" t="s">
        <v>234</v>
      </c>
      <c r="BB1008" s="196"/>
    </row>
    <row r="1009" spans="1:54" s="166" customFormat="1" ht="15" customHeight="1" x14ac:dyDescent="0.25">
      <c r="A1009" s="182">
        <v>1509</v>
      </c>
      <c r="B1009" s="555"/>
      <c r="C1009" s="581"/>
      <c r="D1009" s="700" t="s">
        <v>17139</v>
      </c>
      <c r="E1009" s="166" t="s">
        <v>49</v>
      </c>
      <c r="F1009" s="166" t="s">
        <v>6908</v>
      </c>
      <c r="G1009" s="194" t="s">
        <v>12108</v>
      </c>
      <c r="H1009" s="166" t="s">
        <v>12109</v>
      </c>
      <c r="I1009" s="166" t="s">
        <v>12110</v>
      </c>
      <c r="K1009" s="166" t="s">
        <v>219</v>
      </c>
      <c r="L1009" s="166" t="s">
        <v>220</v>
      </c>
      <c r="M1009" s="166" t="s">
        <v>317</v>
      </c>
      <c r="N1009" s="166">
        <v>0</v>
      </c>
      <c r="O1009" s="166" t="s">
        <v>317</v>
      </c>
      <c r="P1009" s="166">
        <v>0</v>
      </c>
      <c r="Q1009" s="186">
        <v>3</v>
      </c>
      <c r="R1009" s="186">
        <v>1.5</v>
      </c>
      <c r="S1009" s="168">
        <v>4.5</v>
      </c>
      <c r="T1009" s="59">
        <v>2</v>
      </c>
      <c r="U1009" s="340"/>
      <c r="V1009" s="340">
        <v>0</v>
      </c>
      <c r="W1009" s="340"/>
      <c r="X1009" s="340">
        <v>0</v>
      </c>
      <c r="Y1009" s="183"/>
      <c r="Z1009" s="183"/>
      <c r="AA1009" s="183"/>
      <c r="AB1009" s="166" t="s">
        <v>330</v>
      </c>
      <c r="AC1009" s="166" t="s">
        <v>12111</v>
      </c>
      <c r="AD1009" s="166" t="s">
        <v>230</v>
      </c>
      <c r="AE1009" s="166" t="s">
        <v>12112</v>
      </c>
      <c r="AF1009" s="166" t="s">
        <v>230</v>
      </c>
      <c r="AG1009" s="166" t="s">
        <v>230</v>
      </c>
      <c r="AH1009" s="166" t="s">
        <v>12112</v>
      </c>
      <c r="AI1009" s="166" t="s">
        <v>12111</v>
      </c>
      <c r="AJ1009" s="165" t="s">
        <v>12113</v>
      </c>
      <c r="AK1009" s="166" t="s">
        <v>506</v>
      </c>
      <c r="AL1009" s="186">
        <v>2.0699999999999998</v>
      </c>
      <c r="AM1009" s="186">
        <v>20</v>
      </c>
      <c r="AN1009" s="186">
        <v>0.11342465753424658</v>
      </c>
      <c r="AO1009" s="186">
        <v>0</v>
      </c>
      <c r="AP1009" s="187">
        <v>0.11342465753424658</v>
      </c>
      <c r="AQ1009" s="186">
        <v>0.11342465753424658</v>
      </c>
      <c r="AR1009" s="186">
        <v>0</v>
      </c>
      <c r="AS1009" s="186">
        <v>0.11342465753424658</v>
      </c>
      <c r="AT1009" s="186">
        <v>3.4027397260273973</v>
      </c>
      <c r="AU1009" s="193" t="s">
        <v>231</v>
      </c>
      <c r="AV1009" s="194"/>
      <c r="AW1009" s="166" t="s">
        <v>325</v>
      </c>
      <c r="AX1009" s="166" t="s">
        <v>6916</v>
      </c>
      <c r="AY1009" s="231" t="s">
        <v>12114</v>
      </c>
      <c r="AZ1009" s="166" t="s">
        <v>234</v>
      </c>
      <c r="BB1009" s="196"/>
    </row>
    <row r="1010" spans="1:54" s="166" customFormat="1" ht="15" customHeight="1" x14ac:dyDescent="0.25">
      <c r="A1010" s="182">
        <v>1510</v>
      </c>
      <c r="B1010" s="555"/>
      <c r="C1010" s="581"/>
      <c r="D1010" s="700" t="s">
        <v>17139</v>
      </c>
      <c r="E1010" s="166" t="s">
        <v>49</v>
      </c>
      <c r="F1010" s="166" t="s">
        <v>6908</v>
      </c>
      <c r="G1010" s="194" t="s">
        <v>12115</v>
      </c>
      <c r="H1010" s="166" t="s">
        <v>12116</v>
      </c>
      <c r="I1010" s="166" t="s">
        <v>12117</v>
      </c>
      <c r="K1010" s="166" t="s">
        <v>219</v>
      </c>
      <c r="L1010" s="166" t="s">
        <v>220</v>
      </c>
      <c r="M1010" s="166" t="s">
        <v>317</v>
      </c>
      <c r="N1010" s="166">
        <v>0</v>
      </c>
      <c r="O1010" s="166" t="s">
        <v>317</v>
      </c>
      <c r="P1010" s="166">
        <v>0</v>
      </c>
      <c r="Q1010" s="186">
        <v>3</v>
      </c>
      <c r="R1010" s="186">
        <v>1.5</v>
      </c>
      <c r="S1010" s="168">
        <v>4.5</v>
      </c>
      <c r="T1010" s="59">
        <v>4</v>
      </c>
      <c r="U1010" s="340"/>
      <c r="V1010" s="340">
        <v>0</v>
      </c>
      <c r="W1010" s="340"/>
      <c r="X1010" s="340">
        <v>0</v>
      </c>
      <c r="Y1010" s="183"/>
      <c r="Z1010" s="183"/>
      <c r="AA1010" s="183"/>
      <c r="AB1010" s="166" t="s">
        <v>330</v>
      </c>
      <c r="AC1010" s="166" t="s">
        <v>12118</v>
      </c>
      <c r="AD1010" s="166" t="s">
        <v>230</v>
      </c>
      <c r="AE1010" s="166" t="s">
        <v>12119</v>
      </c>
      <c r="AF1010" s="166" t="s">
        <v>12120</v>
      </c>
      <c r="AG1010" s="166" t="s">
        <v>230</v>
      </c>
      <c r="AH1010" s="166" t="s">
        <v>12119</v>
      </c>
      <c r="AI1010" s="166" t="s">
        <v>12118</v>
      </c>
      <c r="AJ1010" s="165" t="s">
        <v>12113</v>
      </c>
      <c r="AK1010" s="166" t="s">
        <v>506</v>
      </c>
      <c r="AL1010" s="186">
        <v>2.0699999999999998</v>
      </c>
      <c r="AM1010" s="186">
        <v>30</v>
      </c>
      <c r="AN1010" s="186">
        <v>0.17013698630136984</v>
      </c>
      <c r="AO1010" s="186">
        <v>0</v>
      </c>
      <c r="AP1010" s="187">
        <v>0.17013698630136984</v>
      </c>
      <c r="AQ1010" s="186">
        <v>0.17013698630136984</v>
      </c>
      <c r="AR1010" s="186">
        <v>0</v>
      </c>
      <c r="AS1010" s="186">
        <v>0.17013698630136984</v>
      </c>
      <c r="AT1010" s="186">
        <v>5.1041095890410952</v>
      </c>
      <c r="AU1010" s="193" t="s">
        <v>231</v>
      </c>
      <c r="AV1010" s="194"/>
      <c r="AW1010" s="166" t="s">
        <v>325</v>
      </c>
      <c r="AX1010" s="166" t="s">
        <v>6916</v>
      </c>
      <c r="AY1010" s="231" t="s">
        <v>12121</v>
      </c>
      <c r="AZ1010" s="166" t="s">
        <v>234</v>
      </c>
      <c r="BB1010" s="196"/>
    </row>
    <row r="1011" spans="1:54" s="166" customFormat="1" ht="15" customHeight="1" x14ac:dyDescent="0.25">
      <c r="A1011" s="182">
        <v>1511</v>
      </c>
      <c r="B1011" s="555"/>
      <c r="C1011" s="581"/>
      <c r="D1011" s="700" t="s">
        <v>17139</v>
      </c>
      <c r="E1011" s="166" t="s">
        <v>49</v>
      </c>
      <c r="F1011" s="166" t="s">
        <v>6908</v>
      </c>
      <c r="G1011" s="194" t="s">
        <v>12122</v>
      </c>
      <c r="H1011" s="166" t="s">
        <v>12123</v>
      </c>
      <c r="I1011" s="166" t="s">
        <v>12124</v>
      </c>
      <c r="K1011" s="166" t="s">
        <v>219</v>
      </c>
      <c r="L1011" s="166" t="s">
        <v>220</v>
      </c>
      <c r="M1011" s="166" t="s">
        <v>221</v>
      </c>
      <c r="N1011" s="166" t="s">
        <v>222</v>
      </c>
      <c r="O1011" s="166" t="s">
        <v>317</v>
      </c>
      <c r="P1011" s="166">
        <v>0</v>
      </c>
      <c r="Q1011" s="186">
        <v>5.2</v>
      </c>
      <c r="R1011" s="186">
        <v>1.6</v>
      </c>
      <c r="S1011" s="168">
        <v>8.32</v>
      </c>
      <c r="T1011" s="59">
        <v>1</v>
      </c>
      <c r="U1011" s="340"/>
      <c r="V1011" s="340">
        <v>0</v>
      </c>
      <c r="W1011" s="340"/>
      <c r="X1011" s="340">
        <v>0</v>
      </c>
      <c r="Y1011" s="183"/>
      <c r="Z1011" s="183"/>
      <c r="AA1011" s="183"/>
      <c r="AB1011" s="166" t="s">
        <v>330</v>
      </c>
      <c r="AC1011" s="166" t="s">
        <v>534</v>
      </c>
      <c r="AD1011" s="166" t="s">
        <v>230</v>
      </c>
      <c r="AE1011" s="166" t="s">
        <v>12125</v>
      </c>
      <c r="AF1011" s="166" t="s">
        <v>230</v>
      </c>
      <c r="AG1011" s="166" t="s">
        <v>230</v>
      </c>
      <c r="AH1011" s="166" t="s">
        <v>12125</v>
      </c>
      <c r="AI1011" s="166" t="s">
        <v>534</v>
      </c>
      <c r="AJ1011" s="165" t="s">
        <v>12126</v>
      </c>
      <c r="AK1011" s="166" t="s">
        <v>12127</v>
      </c>
      <c r="AL1011" s="186">
        <v>2.0699999999999998</v>
      </c>
      <c r="AM1011" s="186">
        <v>45</v>
      </c>
      <c r="AN1011" s="186">
        <v>0.33287671232876714</v>
      </c>
      <c r="AO1011" s="186">
        <v>0</v>
      </c>
      <c r="AP1011" s="187">
        <v>0.33287671232876714</v>
      </c>
      <c r="AQ1011" s="186">
        <v>0.33287671232876714</v>
      </c>
      <c r="AR1011" s="186">
        <v>0</v>
      </c>
      <c r="AS1011" s="186">
        <v>0.33287671232876714</v>
      </c>
      <c r="AT1011" s="186">
        <v>9.9863013698630141</v>
      </c>
      <c r="AU1011" s="193" t="s">
        <v>231</v>
      </c>
      <c r="AV1011" s="194"/>
      <c r="AW1011" s="166" t="s">
        <v>325</v>
      </c>
      <c r="AX1011" s="166" t="s">
        <v>6916</v>
      </c>
      <c r="AY1011" s="231" t="s">
        <v>12128</v>
      </c>
      <c r="AZ1011" s="166" t="s">
        <v>234</v>
      </c>
      <c r="BB1011" s="196"/>
    </row>
    <row r="1012" spans="1:54" s="166" customFormat="1" ht="15" customHeight="1" x14ac:dyDescent="0.25">
      <c r="A1012" s="182">
        <v>1512</v>
      </c>
      <c r="B1012" s="555"/>
      <c r="C1012" s="581"/>
      <c r="D1012" s="700" t="s">
        <v>17138</v>
      </c>
      <c r="E1012" s="166" t="s">
        <v>49</v>
      </c>
      <c r="F1012" s="166" t="s">
        <v>6908</v>
      </c>
      <c r="G1012" s="194" t="s">
        <v>12129</v>
      </c>
      <c r="H1012" s="166" t="s">
        <v>12130</v>
      </c>
      <c r="I1012" s="166" t="s">
        <v>12131</v>
      </c>
      <c r="K1012" s="166" t="s">
        <v>219</v>
      </c>
      <c r="L1012" s="166" t="s">
        <v>220</v>
      </c>
      <c r="M1012" s="166" t="s">
        <v>221</v>
      </c>
      <c r="N1012" s="166" t="s">
        <v>222</v>
      </c>
      <c r="O1012" s="198" t="s">
        <v>221</v>
      </c>
      <c r="P1012" s="198" t="s">
        <v>879</v>
      </c>
      <c r="Q1012" s="186">
        <v>3</v>
      </c>
      <c r="R1012" s="186">
        <v>1.5</v>
      </c>
      <c r="S1012" s="168">
        <v>4.5</v>
      </c>
      <c r="T1012" s="59">
        <v>1</v>
      </c>
      <c r="U1012" s="340"/>
      <c r="V1012" s="340">
        <v>0</v>
      </c>
      <c r="W1012" s="340"/>
      <c r="X1012" s="340">
        <v>0</v>
      </c>
      <c r="Y1012" s="183"/>
      <c r="Z1012" s="183"/>
      <c r="AA1012" s="183"/>
      <c r="AB1012" s="166" t="s">
        <v>7533</v>
      </c>
      <c r="AC1012" s="166" t="s">
        <v>12132</v>
      </c>
      <c r="AD1012" s="166" t="s">
        <v>12133</v>
      </c>
      <c r="AE1012" s="166" t="s">
        <v>12134</v>
      </c>
      <c r="AF1012" s="166" t="s">
        <v>230</v>
      </c>
      <c r="AG1012" s="166" t="s">
        <v>230</v>
      </c>
      <c r="AH1012" s="166" t="s">
        <v>12135</v>
      </c>
      <c r="AI1012" s="166" t="s">
        <v>12136</v>
      </c>
      <c r="AJ1012" s="165">
        <v>1025003750650</v>
      </c>
      <c r="AK1012" s="166" t="s">
        <v>12137</v>
      </c>
      <c r="AL1012" s="186">
        <v>0.87</v>
      </c>
      <c r="AM1012" s="184">
        <v>8</v>
      </c>
      <c r="AN1012" s="186">
        <v>1.9068493150684932E-2</v>
      </c>
      <c r="AO1012" s="186">
        <v>0</v>
      </c>
      <c r="AP1012" s="187">
        <v>1.9068493150684932E-2</v>
      </c>
      <c r="AQ1012" s="186">
        <v>1.9068493150684932E-2</v>
      </c>
      <c r="AR1012" s="186">
        <v>0</v>
      </c>
      <c r="AS1012" s="186">
        <v>1.9068493150684932E-2</v>
      </c>
      <c r="AT1012" s="186">
        <v>0.57205479452054797</v>
      </c>
      <c r="AU1012" s="193" t="s">
        <v>231</v>
      </c>
      <c r="AV1012" s="194"/>
      <c r="AW1012" s="166" t="s">
        <v>325</v>
      </c>
      <c r="AX1012" s="166" t="s">
        <v>6916</v>
      </c>
      <c r="AY1012" s="231" t="s">
        <v>12138</v>
      </c>
      <c r="AZ1012" s="166" t="s">
        <v>234</v>
      </c>
      <c r="BB1012" s="196"/>
    </row>
    <row r="1013" spans="1:54" s="166" customFormat="1" ht="15" customHeight="1" x14ac:dyDescent="0.25">
      <c r="A1013" s="182">
        <v>1513</v>
      </c>
      <c r="B1013" s="555"/>
      <c r="C1013" s="581"/>
      <c r="D1013" s="700" t="s">
        <v>17139</v>
      </c>
      <c r="E1013" s="166" t="s">
        <v>49</v>
      </c>
      <c r="F1013" s="166" t="s">
        <v>6908</v>
      </c>
      <c r="G1013" s="194" t="s">
        <v>12139</v>
      </c>
      <c r="H1013" s="258" t="s">
        <v>12140</v>
      </c>
      <c r="I1013" s="258" t="s">
        <v>12141</v>
      </c>
      <c r="K1013" s="166" t="s">
        <v>219</v>
      </c>
      <c r="L1013" s="166" t="s">
        <v>220</v>
      </c>
      <c r="M1013" s="166" t="s">
        <v>221</v>
      </c>
      <c r="N1013" s="166" t="s">
        <v>222</v>
      </c>
      <c r="O1013" s="166" t="s">
        <v>317</v>
      </c>
      <c r="P1013" s="166">
        <v>0</v>
      </c>
      <c r="Q1013" s="186">
        <v>4</v>
      </c>
      <c r="R1013" s="186">
        <v>1.5</v>
      </c>
      <c r="S1013" s="168">
        <v>6</v>
      </c>
      <c r="T1013" s="59">
        <v>3</v>
      </c>
      <c r="U1013" s="340"/>
      <c r="V1013" s="340">
        <v>0</v>
      </c>
      <c r="W1013" s="340"/>
      <c r="X1013" s="340">
        <v>0</v>
      </c>
      <c r="Y1013" s="183"/>
      <c r="Z1013" s="183"/>
      <c r="AA1013" s="183"/>
      <c r="AB1013" s="166" t="s">
        <v>330</v>
      </c>
      <c r="AC1013" s="166" t="s">
        <v>12142</v>
      </c>
      <c r="AD1013" s="166" t="s">
        <v>12143</v>
      </c>
      <c r="AE1013" s="166" t="s">
        <v>12144</v>
      </c>
      <c r="AF1013" s="166">
        <v>89060751553</v>
      </c>
      <c r="AG1013" s="166" t="s">
        <v>12145</v>
      </c>
      <c r="AH1013" s="166" t="s">
        <v>12146</v>
      </c>
      <c r="AI1013" s="166" t="s">
        <v>12142</v>
      </c>
      <c r="AJ1013" s="165">
        <v>1177746954440</v>
      </c>
      <c r="AK1013" s="201" t="s">
        <v>12147</v>
      </c>
      <c r="AL1013" s="167">
        <v>1.1399999999999999</v>
      </c>
      <c r="AM1013" s="167">
        <v>100</v>
      </c>
      <c r="AN1013" s="186">
        <v>2.3835616438356161E-2</v>
      </c>
      <c r="AO1013" s="186">
        <v>0</v>
      </c>
      <c r="AP1013" s="187">
        <v>2.3835616438356161E-2</v>
      </c>
      <c r="AQ1013" s="186">
        <v>2.3835616438356161E-2</v>
      </c>
      <c r="AR1013" s="186">
        <v>0</v>
      </c>
      <c r="AS1013" s="186">
        <v>2.3835616438356161E-2</v>
      </c>
      <c r="AT1013" s="186">
        <v>0.71506849315068477</v>
      </c>
      <c r="AU1013" s="193" t="s">
        <v>231</v>
      </c>
      <c r="AV1013" s="194"/>
      <c r="AW1013" s="166" t="s">
        <v>325</v>
      </c>
      <c r="AX1013" s="166" t="s">
        <v>6916</v>
      </c>
      <c r="AY1013" s="231" t="s">
        <v>12148</v>
      </c>
      <c r="AZ1013" s="166" t="s">
        <v>234</v>
      </c>
      <c r="BB1013" s="196"/>
    </row>
    <row r="1014" spans="1:54" s="166" customFormat="1" ht="15" customHeight="1" x14ac:dyDescent="0.25">
      <c r="A1014" s="182">
        <v>1514</v>
      </c>
      <c r="B1014" s="555"/>
      <c r="C1014" s="581"/>
      <c r="D1014" s="700" t="s">
        <v>17140</v>
      </c>
      <c r="E1014" s="166" t="s">
        <v>49</v>
      </c>
      <c r="F1014" s="166" t="s">
        <v>6908</v>
      </c>
      <c r="G1014" s="194" t="s">
        <v>12149</v>
      </c>
      <c r="H1014" s="166" t="s">
        <v>12150</v>
      </c>
      <c r="I1014" s="166" t="s">
        <v>12151</v>
      </c>
      <c r="K1014" s="166" t="s">
        <v>219</v>
      </c>
      <c r="L1014" s="166" t="s">
        <v>220</v>
      </c>
      <c r="M1014" s="166" t="s">
        <v>317</v>
      </c>
      <c r="N1014" s="166">
        <v>0</v>
      </c>
      <c r="O1014" s="166" t="s">
        <v>317</v>
      </c>
      <c r="P1014" s="166">
        <v>0</v>
      </c>
      <c r="Q1014" s="186">
        <v>4</v>
      </c>
      <c r="R1014" s="186">
        <v>2</v>
      </c>
      <c r="S1014" s="168">
        <v>8</v>
      </c>
      <c r="T1014" s="59">
        <v>0</v>
      </c>
      <c r="U1014" s="340"/>
      <c r="V1014" s="340">
        <v>0</v>
      </c>
      <c r="W1014" s="340"/>
      <c r="X1014" s="340">
        <v>1</v>
      </c>
      <c r="Y1014" s="183"/>
      <c r="Z1014" s="183"/>
      <c r="AA1014" s="183"/>
      <c r="AB1014" s="166" t="s">
        <v>330</v>
      </c>
      <c r="AC1014" s="166" t="s">
        <v>12152</v>
      </c>
      <c r="AD1014" s="166" t="s">
        <v>12153</v>
      </c>
      <c r="AE1014" s="166" t="s">
        <v>12154</v>
      </c>
      <c r="AF1014" s="270" t="s">
        <v>12155</v>
      </c>
      <c r="AG1014" s="166" t="s">
        <v>12156</v>
      </c>
      <c r="AH1014" s="166" t="s">
        <v>12157</v>
      </c>
      <c r="AI1014" s="166" t="s">
        <v>12152</v>
      </c>
      <c r="AJ1014" s="165">
        <v>1097746235608</v>
      </c>
      <c r="AK1014" s="166" t="s">
        <v>453</v>
      </c>
      <c r="AL1014" s="167">
        <v>0.87</v>
      </c>
      <c r="AM1014" s="184">
        <v>85</v>
      </c>
      <c r="AN1014" s="186">
        <v>0.20260273972602741</v>
      </c>
      <c r="AO1014" s="186">
        <v>0</v>
      </c>
      <c r="AP1014" s="187">
        <v>0.20260273972602741</v>
      </c>
      <c r="AQ1014" s="186">
        <v>0.20260273972602741</v>
      </c>
      <c r="AR1014" s="186">
        <v>0</v>
      </c>
      <c r="AS1014" s="186">
        <v>0.20260273972602741</v>
      </c>
      <c r="AT1014" s="186">
        <v>6.0780821917808225</v>
      </c>
      <c r="AU1014" s="193" t="s">
        <v>231</v>
      </c>
      <c r="AV1014" s="194"/>
      <c r="AW1014" s="166" t="s">
        <v>325</v>
      </c>
      <c r="AX1014" s="166" t="s">
        <v>6916</v>
      </c>
      <c r="AY1014" s="231" t="s">
        <v>12158</v>
      </c>
      <c r="AZ1014" s="166" t="s">
        <v>234</v>
      </c>
      <c r="BB1014" s="196"/>
    </row>
    <row r="1015" spans="1:54" s="166" customFormat="1" ht="15" customHeight="1" x14ac:dyDescent="0.25">
      <c r="A1015" s="182">
        <v>1516</v>
      </c>
      <c r="B1015" s="555"/>
      <c r="C1015" s="581"/>
      <c r="D1015" s="700" t="s">
        <v>17139</v>
      </c>
      <c r="E1015" s="166" t="s">
        <v>49</v>
      </c>
      <c r="F1015" s="166" t="s">
        <v>6908</v>
      </c>
      <c r="G1015" s="194" t="s">
        <v>12167</v>
      </c>
      <c r="H1015" s="166" t="s">
        <v>12168</v>
      </c>
      <c r="I1015" s="166" t="s">
        <v>12169</v>
      </c>
      <c r="K1015" s="166" t="s">
        <v>219</v>
      </c>
      <c r="L1015" s="166" t="s">
        <v>220</v>
      </c>
      <c r="M1015" s="166" t="s">
        <v>317</v>
      </c>
      <c r="N1015" s="166">
        <v>0</v>
      </c>
      <c r="O1015" s="166" t="s">
        <v>317</v>
      </c>
      <c r="P1015" s="166">
        <v>0</v>
      </c>
      <c r="Q1015" s="186">
        <v>2.5</v>
      </c>
      <c r="R1015" s="186">
        <v>2</v>
      </c>
      <c r="S1015" s="168">
        <v>5</v>
      </c>
      <c r="T1015" s="59">
        <v>1</v>
      </c>
      <c r="U1015" s="340"/>
      <c r="V1015" s="340">
        <v>0</v>
      </c>
      <c r="W1015" s="340"/>
      <c r="X1015" s="340">
        <v>0</v>
      </c>
      <c r="Y1015" s="183"/>
      <c r="Z1015" s="183"/>
      <c r="AA1015" s="183"/>
      <c r="AB1015" s="166" t="s">
        <v>330</v>
      </c>
      <c r="AC1015" s="166" t="s">
        <v>12170</v>
      </c>
      <c r="AD1015" s="166" t="s">
        <v>12171</v>
      </c>
      <c r="AE1015" s="166" t="s">
        <v>12172</v>
      </c>
      <c r="AF1015" s="166" t="s">
        <v>12173</v>
      </c>
      <c r="AG1015" s="166" t="s">
        <v>12174</v>
      </c>
      <c r="AH1015" s="166" t="s">
        <v>12175</v>
      </c>
      <c r="AI1015" s="166" t="s">
        <v>12170</v>
      </c>
      <c r="AJ1015" s="165" t="s">
        <v>12176</v>
      </c>
      <c r="AK1015" s="166" t="s">
        <v>12127</v>
      </c>
      <c r="AL1015" s="186">
        <v>2.0699999999999998</v>
      </c>
      <c r="AM1015" s="186">
        <v>9.6</v>
      </c>
      <c r="AN1015" s="186">
        <v>3.5753424657534248E-2</v>
      </c>
      <c r="AO1015" s="186">
        <v>0</v>
      </c>
      <c r="AP1015" s="187">
        <v>3.5753424657534248E-2</v>
      </c>
      <c r="AQ1015" s="186">
        <v>3.5753424657534248E-2</v>
      </c>
      <c r="AR1015" s="186">
        <v>0</v>
      </c>
      <c r="AS1015" s="186">
        <v>3.5753424657534248E-2</v>
      </c>
      <c r="AT1015" s="186">
        <v>1.0726027397260274</v>
      </c>
      <c r="AU1015" s="193" t="s">
        <v>231</v>
      </c>
      <c r="AV1015" s="194"/>
      <c r="AW1015" s="166" t="s">
        <v>325</v>
      </c>
      <c r="AX1015" s="166" t="s">
        <v>6916</v>
      </c>
      <c r="AY1015" s="231" t="s">
        <v>12177</v>
      </c>
      <c r="AZ1015" s="166" t="s">
        <v>234</v>
      </c>
      <c r="BB1015" s="196"/>
    </row>
    <row r="1016" spans="1:54" s="166" customFormat="1" ht="15" customHeight="1" x14ac:dyDescent="0.25">
      <c r="A1016" s="182">
        <v>1517</v>
      </c>
      <c r="B1016" s="555"/>
      <c r="C1016" s="581"/>
      <c r="D1016" s="700" t="s">
        <v>17139</v>
      </c>
      <c r="E1016" s="166" t="s">
        <v>49</v>
      </c>
      <c r="F1016" s="166" t="s">
        <v>6908</v>
      </c>
      <c r="G1016" s="194" t="s">
        <v>12178</v>
      </c>
      <c r="H1016" s="258" t="s">
        <v>12179</v>
      </c>
      <c r="I1016" s="258" t="s">
        <v>12180</v>
      </c>
      <c r="K1016" s="166" t="s">
        <v>219</v>
      </c>
      <c r="L1016" s="166" t="s">
        <v>220</v>
      </c>
      <c r="M1016" s="166" t="s">
        <v>221</v>
      </c>
      <c r="N1016" s="166" t="s">
        <v>222</v>
      </c>
      <c r="O1016" s="166" t="s">
        <v>317</v>
      </c>
      <c r="P1016" s="166">
        <v>0</v>
      </c>
      <c r="Q1016" s="186">
        <v>7</v>
      </c>
      <c r="R1016" s="186">
        <v>7</v>
      </c>
      <c r="S1016" s="168">
        <v>49</v>
      </c>
      <c r="T1016" s="59">
        <v>1</v>
      </c>
      <c r="U1016" s="340"/>
      <c r="V1016" s="340">
        <v>0</v>
      </c>
      <c r="W1016" s="340"/>
      <c r="X1016" s="340">
        <v>0</v>
      </c>
      <c r="Y1016" s="183"/>
      <c r="Z1016" s="183"/>
      <c r="AA1016" s="183"/>
      <c r="AB1016" s="166" t="s">
        <v>330</v>
      </c>
      <c r="AC1016" s="166" t="s">
        <v>12181</v>
      </c>
      <c r="AD1016" s="166" t="s">
        <v>12182</v>
      </c>
      <c r="AE1016" s="166" t="s">
        <v>12183</v>
      </c>
      <c r="AF1016" s="166">
        <v>89150211072</v>
      </c>
      <c r="AG1016" s="166" t="s">
        <v>12184</v>
      </c>
      <c r="AH1016" s="166" t="s">
        <v>12185</v>
      </c>
      <c r="AI1016" s="166" t="s">
        <v>12181</v>
      </c>
      <c r="AJ1016" s="165">
        <v>1145030002303</v>
      </c>
      <c r="AK1016" s="166" t="s">
        <v>12186</v>
      </c>
      <c r="AL1016" s="186">
        <v>0.87</v>
      </c>
      <c r="AM1016" s="186">
        <v>40</v>
      </c>
      <c r="AN1016" s="186">
        <v>5.4443835616438348E-2</v>
      </c>
      <c r="AO1016" s="186">
        <v>0</v>
      </c>
      <c r="AP1016" s="187">
        <v>5.4443835616438348E-2</v>
      </c>
      <c r="AQ1016" s="186">
        <v>5.4443835616438348E-2</v>
      </c>
      <c r="AR1016" s="186">
        <v>0</v>
      </c>
      <c r="AS1016" s="186">
        <v>5.4443835616438348E-2</v>
      </c>
      <c r="AT1016" s="186">
        <v>1.6333150684931503</v>
      </c>
      <c r="AU1016" s="193" t="s">
        <v>231</v>
      </c>
      <c r="AV1016" s="194"/>
      <c r="AW1016" s="166" t="s">
        <v>325</v>
      </c>
      <c r="AX1016" s="166" t="s">
        <v>6916</v>
      </c>
      <c r="AY1016" s="231" t="s">
        <v>12187</v>
      </c>
      <c r="AZ1016" s="166" t="s">
        <v>234</v>
      </c>
      <c r="BB1016" s="196"/>
    </row>
    <row r="1017" spans="1:54" s="166" customFormat="1" ht="15" customHeight="1" x14ac:dyDescent="0.25">
      <c r="A1017" s="182">
        <v>1518</v>
      </c>
      <c r="B1017" s="555"/>
      <c r="C1017" s="581"/>
      <c r="D1017" s="700" t="s">
        <v>17139</v>
      </c>
      <c r="E1017" s="166" t="s">
        <v>49</v>
      </c>
      <c r="F1017" s="166" t="s">
        <v>6908</v>
      </c>
      <c r="G1017" s="194" t="s">
        <v>12188</v>
      </c>
      <c r="H1017" s="166" t="s">
        <v>12189</v>
      </c>
      <c r="I1017" s="166" t="s">
        <v>12190</v>
      </c>
      <c r="K1017" s="166" t="s">
        <v>219</v>
      </c>
      <c r="L1017" s="166" t="s">
        <v>220</v>
      </c>
      <c r="M1017" s="166" t="s">
        <v>317</v>
      </c>
      <c r="N1017" s="166">
        <v>0</v>
      </c>
      <c r="O1017" s="166" t="s">
        <v>317</v>
      </c>
      <c r="P1017" s="166">
        <v>0</v>
      </c>
      <c r="Q1017" s="186">
        <v>3</v>
      </c>
      <c r="R1017" s="186">
        <v>1.5</v>
      </c>
      <c r="S1017" s="168">
        <v>4.5</v>
      </c>
      <c r="T1017" s="59">
        <v>1</v>
      </c>
      <c r="U1017" s="340"/>
      <c r="V1017" s="340">
        <v>0</v>
      </c>
      <c r="W1017" s="340"/>
      <c r="X1017" s="340">
        <v>0</v>
      </c>
      <c r="Y1017" s="183"/>
      <c r="Z1017" s="183"/>
      <c r="AA1017" s="183"/>
      <c r="AB1017" s="166" t="s">
        <v>330</v>
      </c>
      <c r="AC1017" s="166" t="s">
        <v>12191</v>
      </c>
      <c r="AD1017" s="166" t="s">
        <v>12192</v>
      </c>
      <c r="AE1017" s="166" t="s">
        <v>12193</v>
      </c>
      <c r="AF1017" s="166" t="s">
        <v>12194</v>
      </c>
      <c r="AG1017" s="166" t="s">
        <v>230</v>
      </c>
      <c r="AH1017" s="166" t="s">
        <v>12195</v>
      </c>
      <c r="AI1017" s="166" t="s">
        <v>12191</v>
      </c>
      <c r="AJ1017" s="165">
        <v>1035005900874</v>
      </c>
      <c r="AK1017" s="166" t="s">
        <v>1743</v>
      </c>
      <c r="AL1017" s="186">
        <v>1.2</v>
      </c>
      <c r="AM1017" s="184">
        <v>42</v>
      </c>
      <c r="AN1017" s="186">
        <v>9.5342465753424643E-2</v>
      </c>
      <c r="AO1017" s="186">
        <v>0</v>
      </c>
      <c r="AP1017" s="187">
        <v>9.5342465753424643E-2</v>
      </c>
      <c r="AQ1017" s="186">
        <v>9.5342465753424643E-2</v>
      </c>
      <c r="AR1017" s="186">
        <v>0</v>
      </c>
      <c r="AS1017" s="186">
        <v>9.5342465753424643E-2</v>
      </c>
      <c r="AT1017" s="186">
        <v>2.8602739726027391</v>
      </c>
      <c r="AU1017" s="193" t="s">
        <v>231</v>
      </c>
      <c r="AV1017" s="194"/>
      <c r="AW1017" s="166" t="s">
        <v>325</v>
      </c>
      <c r="AX1017" s="166" t="s">
        <v>6916</v>
      </c>
      <c r="AY1017" s="231" t="s">
        <v>12196</v>
      </c>
      <c r="AZ1017" s="166" t="s">
        <v>234</v>
      </c>
      <c r="BB1017" s="196"/>
    </row>
    <row r="1018" spans="1:54" s="166" customFormat="1" ht="15" customHeight="1" x14ac:dyDescent="0.25">
      <c r="A1018" s="182">
        <v>1521</v>
      </c>
      <c r="B1018" s="555"/>
      <c r="C1018" s="581"/>
      <c r="D1018" s="700" t="s">
        <v>17140</v>
      </c>
      <c r="E1018" s="166" t="s">
        <v>49</v>
      </c>
      <c r="F1018" s="166" t="s">
        <v>6908</v>
      </c>
      <c r="G1018" s="194" t="s">
        <v>12216</v>
      </c>
      <c r="H1018" s="166" t="s">
        <v>12217</v>
      </c>
      <c r="I1018" s="166" t="s">
        <v>12218</v>
      </c>
      <c r="K1018" s="166" t="s">
        <v>219</v>
      </c>
      <c r="L1018" s="166" t="s">
        <v>220</v>
      </c>
      <c r="M1018" s="166" t="s">
        <v>317</v>
      </c>
      <c r="N1018" s="166">
        <v>0</v>
      </c>
      <c r="O1018" s="166" t="s">
        <v>317</v>
      </c>
      <c r="P1018" s="166">
        <v>0</v>
      </c>
      <c r="Q1018" s="186">
        <v>3</v>
      </c>
      <c r="R1018" s="186">
        <v>1.5</v>
      </c>
      <c r="S1018" s="168">
        <v>4.5</v>
      </c>
      <c r="T1018" s="59">
        <v>1</v>
      </c>
      <c r="U1018" s="340"/>
      <c r="V1018" s="340">
        <v>0</v>
      </c>
      <c r="W1018" s="340"/>
      <c r="X1018" s="340">
        <v>0</v>
      </c>
      <c r="Y1018" s="183"/>
      <c r="Z1018" s="183"/>
      <c r="AA1018" s="183"/>
      <c r="AB1018" s="166" t="s">
        <v>330</v>
      </c>
      <c r="AC1018" s="166" t="s">
        <v>12219</v>
      </c>
      <c r="AD1018" s="166" t="s">
        <v>12220</v>
      </c>
      <c r="AE1018" s="166" t="s">
        <v>12221</v>
      </c>
      <c r="AF1018" s="166" t="s">
        <v>12222</v>
      </c>
      <c r="AG1018" s="166" t="s">
        <v>12223</v>
      </c>
      <c r="AH1018" s="166" t="s">
        <v>12214</v>
      </c>
      <c r="AI1018" s="166" t="s">
        <v>12219</v>
      </c>
      <c r="AJ1018" s="165">
        <v>1127746507668</v>
      </c>
      <c r="AK1018" s="166" t="s">
        <v>453</v>
      </c>
      <c r="AL1018" s="186">
        <v>0.87</v>
      </c>
      <c r="AM1018" s="184">
        <v>33</v>
      </c>
      <c r="AN1018" s="186">
        <v>0.15731506849315069</v>
      </c>
      <c r="AO1018" s="186">
        <v>0</v>
      </c>
      <c r="AP1018" s="187">
        <v>0.15731506849315069</v>
      </c>
      <c r="AQ1018" s="186">
        <v>0.15731506849315069</v>
      </c>
      <c r="AR1018" s="186">
        <v>0</v>
      </c>
      <c r="AS1018" s="186">
        <v>0.15731506849315069</v>
      </c>
      <c r="AT1018" s="186">
        <v>4.7194520547945205</v>
      </c>
      <c r="AU1018" s="193" t="s">
        <v>231</v>
      </c>
      <c r="AV1018" s="194"/>
      <c r="AW1018" s="166" t="s">
        <v>325</v>
      </c>
      <c r="AX1018" s="166" t="s">
        <v>6916</v>
      </c>
      <c r="AY1018" s="231" t="s">
        <v>12224</v>
      </c>
      <c r="AZ1018" s="166" t="s">
        <v>234</v>
      </c>
      <c r="BB1018" s="196"/>
    </row>
    <row r="1019" spans="1:54" s="166" customFormat="1" ht="15" customHeight="1" x14ac:dyDescent="0.25">
      <c r="A1019" s="182">
        <v>1522</v>
      </c>
      <c r="B1019" s="555"/>
      <c r="C1019" s="581"/>
      <c r="D1019" s="700" t="s">
        <v>17139</v>
      </c>
      <c r="E1019" s="166" t="s">
        <v>49</v>
      </c>
      <c r="F1019" s="166" t="s">
        <v>6908</v>
      </c>
      <c r="G1019" s="194" t="s">
        <v>12225</v>
      </c>
      <c r="H1019" s="166" t="s">
        <v>12226</v>
      </c>
      <c r="I1019" s="166" t="s">
        <v>12227</v>
      </c>
      <c r="K1019" s="166" t="s">
        <v>219</v>
      </c>
      <c r="L1019" s="166" t="s">
        <v>220</v>
      </c>
      <c r="M1019" s="166" t="s">
        <v>317</v>
      </c>
      <c r="N1019" s="166">
        <v>0</v>
      </c>
      <c r="O1019" s="166" t="s">
        <v>317</v>
      </c>
      <c r="P1019" s="166">
        <v>0</v>
      </c>
      <c r="Q1019" s="186">
        <v>3</v>
      </c>
      <c r="R1019" s="186">
        <v>1.5</v>
      </c>
      <c r="S1019" s="168">
        <v>4.5</v>
      </c>
      <c r="T1019" s="59">
        <v>1</v>
      </c>
      <c r="U1019" s="340"/>
      <c r="V1019" s="340">
        <v>0</v>
      </c>
      <c r="W1019" s="340"/>
      <c r="X1019" s="340">
        <v>0</v>
      </c>
      <c r="Y1019" s="183"/>
      <c r="Z1019" s="183"/>
      <c r="AA1019" s="183"/>
      <c r="AB1019" s="166" t="s">
        <v>330</v>
      </c>
      <c r="AC1019" s="166" t="s">
        <v>12228</v>
      </c>
      <c r="AD1019" s="166" t="s">
        <v>12229</v>
      </c>
      <c r="AE1019" s="166" t="s">
        <v>12230</v>
      </c>
      <c r="AF1019" s="166" t="s">
        <v>12231</v>
      </c>
      <c r="AG1019" s="166" t="s">
        <v>12232</v>
      </c>
      <c r="AH1019" s="166" t="s">
        <v>12233</v>
      </c>
      <c r="AI1019" s="166" t="s">
        <v>12228</v>
      </c>
      <c r="AJ1019" s="165">
        <v>1035005905362</v>
      </c>
      <c r="AK1019" s="166" t="s">
        <v>453</v>
      </c>
      <c r="AL1019" s="186">
        <v>0.87</v>
      </c>
      <c r="AM1019" s="184">
        <v>32</v>
      </c>
      <c r="AN1019" s="186">
        <v>7.8657534246575345E-2</v>
      </c>
      <c r="AO1019" s="186">
        <v>0</v>
      </c>
      <c r="AP1019" s="187">
        <v>7.8657534246575345E-2</v>
      </c>
      <c r="AQ1019" s="186">
        <v>7.8657534246575345E-2</v>
      </c>
      <c r="AR1019" s="186">
        <v>0</v>
      </c>
      <c r="AS1019" s="186">
        <v>7.8657534246575345E-2</v>
      </c>
      <c r="AT1019" s="186">
        <v>2.3597260273972602</v>
      </c>
      <c r="AU1019" s="193" t="s">
        <v>231</v>
      </c>
      <c r="AV1019" s="194"/>
      <c r="AW1019" s="166" t="s">
        <v>325</v>
      </c>
      <c r="AX1019" s="166" t="s">
        <v>6916</v>
      </c>
      <c r="AY1019" s="231" t="s">
        <v>12234</v>
      </c>
      <c r="AZ1019" s="166" t="s">
        <v>234</v>
      </c>
      <c r="BB1019" s="196"/>
    </row>
    <row r="1020" spans="1:54" s="166" customFormat="1" ht="15" customHeight="1" x14ac:dyDescent="0.25">
      <c r="A1020" s="182">
        <v>1523</v>
      </c>
      <c r="B1020" s="555"/>
      <c r="C1020" s="581"/>
      <c r="D1020" s="700" t="s">
        <v>17138</v>
      </c>
      <c r="E1020" s="166" t="s">
        <v>49</v>
      </c>
      <c r="F1020" s="166" t="s">
        <v>6908</v>
      </c>
      <c r="G1020" s="194" t="s">
        <v>12235</v>
      </c>
      <c r="H1020" s="166" t="s">
        <v>12226</v>
      </c>
      <c r="I1020" s="166" t="s">
        <v>12236</v>
      </c>
      <c r="K1020" s="166" t="s">
        <v>219</v>
      </c>
      <c r="L1020" s="166" t="s">
        <v>220</v>
      </c>
      <c r="M1020" s="166" t="s">
        <v>317</v>
      </c>
      <c r="N1020" s="166">
        <v>0</v>
      </c>
      <c r="O1020" s="166" t="s">
        <v>317</v>
      </c>
      <c r="P1020" s="166">
        <v>0</v>
      </c>
      <c r="Q1020" s="186">
        <v>3</v>
      </c>
      <c r="R1020" s="186">
        <v>2.2999999999999998</v>
      </c>
      <c r="S1020" s="168">
        <v>6.9</v>
      </c>
      <c r="T1020" s="59">
        <v>2</v>
      </c>
      <c r="U1020" s="340"/>
      <c r="V1020" s="340">
        <v>0</v>
      </c>
      <c r="W1020" s="340"/>
      <c r="X1020" s="340">
        <v>0</v>
      </c>
      <c r="Y1020" s="183"/>
      <c r="Z1020" s="183"/>
      <c r="AA1020" s="183"/>
      <c r="AB1020" s="166" t="s">
        <v>330</v>
      </c>
      <c r="AC1020" s="166" t="s">
        <v>12237</v>
      </c>
      <c r="AD1020" s="166" t="s">
        <v>12238</v>
      </c>
      <c r="AE1020" s="166" t="s">
        <v>12239</v>
      </c>
      <c r="AF1020" s="166" t="s">
        <v>12240</v>
      </c>
      <c r="AG1020" s="166" t="s">
        <v>12241</v>
      </c>
      <c r="AH1020" s="166" t="s">
        <v>12242</v>
      </c>
      <c r="AI1020" s="166" t="s">
        <v>12237</v>
      </c>
      <c r="AJ1020" s="165">
        <v>1175074009340</v>
      </c>
      <c r="AK1020" s="166" t="s">
        <v>453</v>
      </c>
      <c r="AL1020" s="186">
        <v>1.1399999999999999</v>
      </c>
      <c r="AM1020" s="186">
        <v>200</v>
      </c>
      <c r="AN1020" s="186">
        <v>7.6273972602739729E-2</v>
      </c>
      <c r="AO1020" s="186">
        <v>0</v>
      </c>
      <c r="AP1020" s="187">
        <v>7.6273972602739729E-2</v>
      </c>
      <c r="AQ1020" s="186">
        <v>7.6273972602739729E-2</v>
      </c>
      <c r="AR1020" s="186">
        <v>0</v>
      </c>
      <c r="AS1020" s="186">
        <v>7.6273972602739729E-2</v>
      </c>
      <c r="AT1020" s="186">
        <v>2.2882191780821919</v>
      </c>
      <c r="AU1020" s="193" t="s">
        <v>231</v>
      </c>
      <c r="AV1020" s="194"/>
      <c r="AW1020" s="166" t="s">
        <v>325</v>
      </c>
      <c r="AX1020" s="166" t="s">
        <v>6916</v>
      </c>
      <c r="AY1020" s="231" t="s">
        <v>12243</v>
      </c>
      <c r="AZ1020" s="166" t="s">
        <v>234</v>
      </c>
      <c r="BB1020" s="196"/>
    </row>
    <row r="1021" spans="1:54" s="519" customFormat="1" ht="22.5" customHeight="1" x14ac:dyDescent="0.25">
      <c r="A1021" s="518">
        <v>1525</v>
      </c>
      <c r="B1021" s="557" t="s">
        <v>17088</v>
      </c>
      <c r="C1021" s="664" t="s">
        <v>17090</v>
      </c>
      <c r="D1021" s="701">
        <v>2020</v>
      </c>
      <c r="E1021" s="519" t="s">
        <v>49</v>
      </c>
      <c r="F1021" s="519" t="s">
        <v>6908</v>
      </c>
      <c r="G1021" s="530" t="s">
        <v>17105</v>
      </c>
      <c r="H1021" s="519" t="s">
        <v>12252</v>
      </c>
      <c r="I1021" s="519" t="s">
        <v>12253</v>
      </c>
      <c r="K1021" s="519" t="s">
        <v>219</v>
      </c>
      <c r="L1021" s="519" t="s">
        <v>220</v>
      </c>
      <c r="M1021" s="519" t="s">
        <v>221</v>
      </c>
      <c r="N1021" s="519" t="s">
        <v>222</v>
      </c>
      <c r="O1021" s="573" t="s">
        <v>221</v>
      </c>
      <c r="P1021" s="573" t="s">
        <v>879</v>
      </c>
      <c r="Q1021" s="520">
        <v>5.2</v>
      </c>
      <c r="R1021" s="520">
        <v>1.6</v>
      </c>
      <c r="S1021" s="521">
        <v>8.32</v>
      </c>
      <c r="T1021" s="522">
        <v>2</v>
      </c>
      <c r="U1021" s="523"/>
      <c r="V1021" s="523">
        <v>0</v>
      </c>
      <c r="W1021" s="523"/>
      <c r="X1021" s="523">
        <v>0</v>
      </c>
      <c r="Y1021" s="524"/>
      <c r="Z1021" s="524"/>
      <c r="AA1021" s="524"/>
      <c r="AB1021" s="519" t="s">
        <v>330</v>
      </c>
      <c r="AC1021" s="519" t="s">
        <v>12254</v>
      </c>
      <c r="AD1021" s="519" t="s">
        <v>12255</v>
      </c>
      <c r="AE1021" s="519" t="s">
        <v>12256</v>
      </c>
      <c r="AF1021" s="519" t="s">
        <v>12257</v>
      </c>
      <c r="AG1021" s="519" t="s">
        <v>12258</v>
      </c>
      <c r="AH1021" s="519" t="s">
        <v>12259</v>
      </c>
      <c r="AI1021" s="519" t="s">
        <v>12254</v>
      </c>
      <c r="AJ1021" s="526">
        <v>1065030022133</v>
      </c>
      <c r="AK1021" s="519" t="s">
        <v>1070</v>
      </c>
      <c r="AL1021" s="520">
        <v>1.1399999999999999</v>
      </c>
      <c r="AM1021" s="520">
        <v>49</v>
      </c>
      <c r="AN1021" s="520">
        <v>0.23835616438356164</v>
      </c>
      <c r="AO1021" s="520">
        <v>0</v>
      </c>
      <c r="AP1021" s="528">
        <v>0.23835616438356164</v>
      </c>
      <c r="AQ1021" s="520">
        <v>0.23835616438356164</v>
      </c>
      <c r="AR1021" s="520">
        <v>0</v>
      </c>
      <c r="AS1021" s="520">
        <v>0.23835616438356164</v>
      </c>
      <c r="AT1021" s="520">
        <v>7.1506849315068495</v>
      </c>
      <c r="AU1021" s="529" t="s">
        <v>231</v>
      </c>
      <c r="AV1021" s="530" t="s">
        <v>431</v>
      </c>
      <c r="AW1021" s="519" t="s">
        <v>325</v>
      </c>
      <c r="AX1021" s="519" t="s">
        <v>6916</v>
      </c>
      <c r="AY1021" s="649" t="s">
        <v>12260</v>
      </c>
      <c r="AZ1021" s="519" t="s">
        <v>234</v>
      </c>
      <c r="BB1021" s="533"/>
    </row>
    <row r="1022" spans="1:54" s="166" customFormat="1" ht="15" customHeight="1" x14ac:dyDescent="0.25">
      <c r="A1022" s="182">
        <v>1528</v>
      </c>
      <c r="B1022" s="555"/>
      <c r="C1022" s="581"/>
      <c r="D1022" s="700" t="s">
        <v>17140</v>
      </c>
      <c r="E1022" s="166" t="s">
        <v>49</v>
      </c>
      <c r="F1022" s="166" t="s">
        <v>6908</v>
      </c>
      <c r="G1022" s="194" t="s">
        <v>17133</v>
      </c>
      <c r="H1022" s="166" t="s">
        <v>12280</v>
      </c>
      <c r="I1022" s="166" t="s">
        <v>12281</v>
      </c>
      <c r="K1022" s="166" t="s">
        <v>219</v>
      </c>
      <c r="L1022" s="166" t="s">
        <v>220</v>
      </c>
      <c r="M1022" s="166" t="s">
        <v>221</v>
      </c>
      <c r="N1022" s="166" t="s">
        <v>222</v>
      </c>
      <c r="O1022" s="166" t="s">
        <v>221</v>
      </c>
      <c r="P1022" s="166" t="s">
        <v>222</v>
      </c>
      <c r="Q1022" s="186">
        <v>2.95</v>
      </c>
      <c r="R1022" s="186">
        <v>1.7</v>
      </c>
      <c r="S1022" s="168">
        <v>5.0199999999999996</v>
      </c>
      <c r="T1022" s="59">
        <v>1</v>
      </c>
      <c r="U1022" s="340"/>
      <c r="V1022" s="340">
        <v>0</v>
      </c>
      <c r="W1022" s="340"/>
      <c r="X1022" s="340">
        <v>0</v>
      </c>
      <c r="Y1022" s="183"/>
      <c r="Z1022" s="183"/>
      <c r="AA1022" s="183"/>
      <c r="AB1022" s="166" t="s">
        <v>330</v>
      </c>
      <c r="AC1022" s="166" t="s">
        <v>12282</v>
      </c>
      <c r="AD1022" s="166" t="s">
        <v>12283</v>
      </c>
      <c r="AE1022" s="166" t="s">
        <v>12284</v>
      </c>
      <c r="AF1022" s="166" t="s">
        <v>12285</v>
      </c>
      <c r="AG1022" s="166" t="s">
        <v>12286</v>
      </c>
      <c r="AH1022" s="166" t="s">
        <v>12287</v>
      </c>
      <c r="AI1022" s="166" t="s">
        <v>12282</v>
      </c>
      <c r="AJ1022" s="165">
        <v>1125030002085</v>
      </c>
      <c r="AK1022" s="166" t="s">
        <v>453</v>
      </c>
      <c r="AL1022" s="186">
        <v>0.87</v>
      </c>
      <c r="AM1022" s="186">
        <v>288</v>
      </c>
      <c r="AN1022" s="186">
        <v>3.3369863013698632E-2</v>
      </c>
      <c r="AO1022" s="186">
        <v>0</v>
      </c>
      <c r="AP1022" s="187">
        <v>3.3369863013698632E-2</v>
      </c>
      <c r="AQ1022" s="186">
        <v>3.3369863013698632E-2</v>
      </c>
      <c r="AR1022" s="186">
        <v>0</v>
      </c>
      <c r="AS1022" s="186">
        <v>3.3369863013698632E-2</v>
      </c>
      <c r="AT1022" s="186">
        <v>1.001095890410959</v>
      </c>
      <c r="AU1022" s="193" t="s">
        <v>231</v>
      </c>
      <c r="AV1022" s="194"/>
      <c r="AW1022" s="166" t="s">
        <v>325</v>
      </c>
      <c r="AX1022" s="166" t="s">
        <v>6916</v>
      </c>
      <c r="AY1022" s="231" t="s">
        <v>12288</v>
      </c>
      <c r="AZ1022" s="166" t="s">
        <v>234</v>
      </c>
      <c r="BB1022" s="196"/>
    </row>
    <row r="1023" spans="1:54" s="166" customFormat="1" ht="15" customHeight="1" x14ac:dyDescent="0.25">
      <c r="A1023" s="182">
        <v>1529</v>
      </c>
      <c r="B1023" s="555"/>
      <c r="C1023" s="581"/>
      <c r="D1023" s="700" t="s">
        <v>17140</v>
      </c>
      <c r="E1023" s="166" t="s">
        <v>49</v>
      </c>
      <c r="F1023" s="166" t="s">
        <v>6908</v>
      </c>
      <c r="G1023" s="194" t="s">
        <v>12289</v>
      </c>
      <c r="H1023" s="166" t="s">
        <v>12290</v>
      </c>
      <c r="I1023" s="166" t="s">
        <v>12291</v>
      </c>
      <c r="K1023" s="166" t="s">
        <v>219</v>
      </c>
      <c r="L1023" s="166" t="s">
        <v>220</v>
      </c>
      <c r="M1023" s="166" t="s">
        <v>221</v>
      </c>
      <c r="N1023" s="166" t="s">
        <v>222</v>
      </c>
      <c r="O1023" s="166" t="s">
        <v>317</v>
      </c>
      <c r="P1023" s="166">
        <v>0</v>
      </c>
      <c r="Q1023" s="186">
        <v>7.8</v>
      </c>
      <c r="R1023" s="186">
        <v>1.6</v>
      </c>
      <c r="S1023" s="168">
        <v>12.48</v>
      </c>
      <c r="T1023" s="59">
        <v>1</v>
      </c>
      <c r="U1023" s="340"/>
      <c r="V1023" s="340">
        <v>0</v>
      </c>
      <c r="W1023" s="340"/>
      <c r="X1023" s="340">
        <v>0</v>
      </c>
      <c r="Y1023" s="183"/>
      <c r="Z1023" s="183"/>
      <c r="AA1023" s="183"/>
      <c r="AB1023" s="166" t="s">
        <v>330</v>
      </c>
      <c r="AC1023" s="166" t="s">
        <v>12292</v>
      </c>
      <c r="AD1023" s="166" t="s">
        <v>12293</v>
      </c>
      <c r="AE1023" s="166" t="s">
        <v>12294</v>
      </c>
      <c r="AF1023" s="166" t="s">
        <v>12222</v>
      </c>
      <c r="AG1023" s="166" t="s">
        <v>12295</v>
      </c>
      <c r="AH1023" s="166" t="s">
        <v>12296</v>
      </c>
      <c r="AI1023" s="166" t="s">
        <v>12292</v>
      </c>
      <c r="AJ1023" s="165">
        <v>1175074015665</v>
      </c>
      <c r="AK1023" s="166" t="s">
        <v>1070</v>
      </c>
      <c r="AL1023" s="186">
        <v>0.87</v>
      </c>
      <c r="AM1023" s="184">
        <v>1</v>
      </c>
      <c r="AN1023" s="186">
        <v>2.3835616438356165E-3</v>
      </c>
      <c r="AO1023" s="186">
        <v>0</v>
      </c>
      <c r="AP1023" s="187">
        <v>2.3835616438356165E-3</v>
      </c>
      <c r="AQ1023" s="186">
        <v>2.3835616438356165E-3</v>
      </c>
      <c r="AR1023" s="186">
        <v>0</v>
      </c>
      <c r="AS1023" s="186">
        <v>2.3835616438356165E-3</v>
      </c>
      <c r="AT1023" s="186">
        <v>7.1506849315068496E-2</v>
      </c>
      <c r="AU1023" s="193" t="s">
        <v>231</v>
      </c>
      <c r="AV1023" s="194"/>
      <c r="AW1023" s="166" t="s">
        <v>325</v>
      </c>
      <c r="AX1023" s="166" t="s">
        <v>6916</v>
      </c>
      <c r="AY1023" s="231" t="s">
        <v>12297</v>
      </c>
      <c r="AZ1023" s="166" t="s">
        <v>234</v>
      </c>
      <c r="BB1023" s="196"/>
    </row>
    <row r="1024" spans="1:54" s="166" customFormat="1" ht="15" customHeight="1" x14ac:dyDescent="0.25">
      <c r="A1024" s="182">
        <v>1530</v>
      </c>
      <c r="B1024" s="555"/>
      <c r="C1024" s="581"/>
      <c r="D1024" s="700" t="s">
        <v>17139</v>
      </c>
      <c r="E1024" s="166" t="s">
        <v>49</v>
      </c>
      <c r="F1024" s="166" t="s">
        <v>6908</v>
      </c>
      <c r="G1024" s="194" t="s">
        <v>12298</v>
      </c>
      <c r="H1024" s="166" t="s">
        <v>12299</v>
      </c>
      <c r="I1024" s="166" t="s">
        <v>12300</v>
      </c>
      <c r="K1024" s="166" t="s">
        <v>219</v>
      </c>
      <c r="L1024" s="166" t="s">
        <v>220</v>
      </c>
      <c r="M1024" s="166" t="s">
        <v>317</v>
      </c>
      <c r="N1024" s="166">
        <v>0</v>
      </c>
      <c r="O1024" s="166" t="s">
        <v>317</v>
      </c>
      <c r="P1024" s="166">
        <v>0</v>
      </c>
      <c r="Q1024" s="186">
        <v>3</v>
      </c>
      <c r="R1024" s="186">
        <v>1.5</v>
      </c>
      <c r="S1024" s="168">
        <v>4.5</v>
      </c>
      <c r="T1024" s="59">
        <v>4</v>
      </c>
      <c r="U1024" s="340"/>
      <c r="V1024" s="340">
        <v>0</v>
      </c>
      <c r="W1024" s="340"/>
      <c r="X1024" s="340">
        <v>0</v>
      </c>
      <c r="Y1024" s="183"/>
      <c r="Z1024" s="183"/>
      <c r="AA1024" s="183"/>
      <c r="AB1024" s="166" t="s">
        <v>330</v>
      </c>
      <c r="AC1024" s="166" t="s">
        <v>12301</v>
      </c>
      <c r="AD1024" s="166" t="s">
        <v>12302</v>
      </c>
      <c r="AE1024" s="166" t="s">
        <v>3729</v>
      </c>
      <c r="AF1024" s="166" t="s">
        <v>12303</v>
      </c>
      <c r="AG1024" s="166" t="s">
        <v>12304</v>
      </c>
      <c r="AH1024" s="166" t="s">
        <v>3729</v>
      </c>
      <c r="AI1024" s="166" t="s">
        <v>12301</v>
      </c>
      <c r="AJ1024" s="165">
        <v>1035005904493</v>
      </c>
      <c r="AK1024" s="166" t="s">
        <v>304</v>
      </c>
      <c r="AL1024" s="186">
        <v>1.1399999999999999</v>
      </c>
      <c r="AM1024" s="186">
        <v>185</v>
      </c>
      <c r="AN1024" s="186">
        <v>2.3835616438356165E-3</v>
      </c>
      <c r="AO1024" s="186">
        <v>0</v>
      </c>
      <c r="AP1024" s="187">
        <v>2.3835616438356165E-3</v>
      </c>
      <c r="AQ1024" s="186">
        <v>2.3835616438356165E-3</v>
      </c>
      <c r="AR1024" s="186">
        <v>0</v>
      </c>
      <c r="AS1024" s="186">
        <v>2.3835616438356165E-3</v>
      </c>
      <c r="AT1024" s="186">
        <v>7.1506849315068496E-2</v>
      </c>
      <c r="AU1024" s="193" t="s">
        <v>231</v>
      </c>
      <c r="AV1024" s="194"/>
      <c r="AW1024" s="166" t="s">
        <v>325</v>
      </c>
      <c r="AX1024" s="166" t="s">
        <v>6916</v>
      </c>
      <c r="AY1024" s="231" t="s">
        <v>12305</v>
      </c>
      <c r="AZ1024" s="166" t="s">
        <v>234</v>
      </c>
      <c r="BB1024" s="196"/>
    </row>
    <row r="1025" spans="1:55" s="519" customFormat="1" ht="27" customHeight="1" x14ac:dyDescent="0.25">
      <c r="A1025" s="518">
        <v>1534</v>
      </c>
      <c r="B1025" s="557" t="s">
        <v>17088</v>
      </c>
      <c r="C1025" s="664" t="s">
        <v>17090</v>
      </c>
      <c r="D1025" s="701">
        <v>2020</v>
      </c>
      <c r="E1025" s="519" t="s">
        <v>49</v>
      </c>
      <c r="F1025" s="519" t="s">
        <v>6908</v>
      </c>
      <c r="G1025" s="530" t="s">
        <v>12320</v>
      </c>
      <c r="H1025" s="519" t="s">
        <v>12321</v>
      </c>
      <c r="I1025" s="519" t="s">
        <v>12322</v>
      </c>
      <c r="K1025" s="519" t="s">
        <v>219</v>
      </c>
      <c r="L1025" s="519" t="s">
        <v>220</v>
      </c>
      <c r="M1025" s="519" t="s">
        <v>221</v>
      </c>
      <c r="N1025" s="519" t="s">
        <v>7181</v>
      </c>
      <c r="O1025" s="519" t="s">
        <v>221</v>
      </c>
      <c r="P1025" s="519" t="s">
        <v>7181</v>
      </c>
      <c r="Q1025" s="520">
        <v>10</v>
      </c>
      <c r="R1025" s="520">
        <v>3</v>
      </c>
      <c r="S1025" s="521">
        <v>30</v>
      </c>
      <c r="T1025" s="522">
        <v>1</v>
      </c>
      <c r="U1025" s="523"/>
      <c r="V1025" s="523">
        <v>0</v>
      </c>
      <c r="W1025" s="523"/>
      <c r="X1025" s="523">
        <v>0</v>
      </c>
      <c r="Y1025" s="524"/>
      <c r="Z1025" s="524"/>
      <c r="AA1025" s="524"/>
      <c r="AB1025" s="519" t="s">
        <v>3109</v>
      </c>
      <c r="AC1025" s="519" t="s">
        <v>437</v>
      </c>
      <c r="AD1025" s="519" t="s">
        <v>12323</v>
      </c>
      <c r="AE1025" s="519" t="s">
        <v>12324</v>
      </c>
      <c r="AF1025" s="519" t="s">
        <v>12325</v>
      </c>
      <c r="AG1025" s="519" t="s">
        <v>12326</v>
      </c>
      <c r="AH1025" s="519" t="s">
        <v>12327</v>
      </c>
      <c r="AI1025" s="519" t="s">
        <v>437</v>
      </c>
      <c r="AJ1025" s="526">
        <v>1022301598549</v>
      </c>
      <c r="AK1025" s="519" t="s">
        <v>304</v>
      </c>
      <c r="AL1025" s="520">
        <v>1.1399999999999999</v>
      </c>
      <c r="AM1025" s="520">
        <v>618</v>
      </c>
      <c r="AN1025" s="520">
        <v>0.74958904109589031</v>
      </c>
      <c r="AO1025" s="520">
        <v>0</v>
      </c>
      <c r="AP1025" s="528">
        <v>0.74958904109589031</v>
      </c>
      <c r="AQ1025" s="520">
        <v>0.74958904109589031</v>
      </c>
      <c r="AR1025" s="520">
        <v>0</v>
      </c>
      <c r="AS1025" s="520">
        <v>0.74958904109589031</v>
      </c>
      <c r="AT1025" s="520">
        <v>22.487671232876711</v>
      </c>
      <c r="AU1025" s="529" t="s">
        <v>231</v>
      </c>
      <c r="AV1025" s="530" t="s">
        <v>431</v>
      </c>
      <c r="AW1025" s="519" t="s">
        <v>325</v>
      </c>
      <c r="AX1025" s="519" t="s">
        <v>6916</v>
      </c>
      <c r="AY1025" s="649" t="s">
        <v>12328</v>
      </c>
      <c r="AZ1025" s="519" t="s">
        <v>234</v>
      </c>
      <c r="BB1025" s="533"/>
    </row>
    <row r="1026" spans="1:55" s="166" customFormat="1" ht="15" customHeight="1" x14ac:dyDescent="0.25">
      <c r="A1026" s="182">
        <v>1535</v>
      </c>
      <c r="B1026" s="555"/>
      <c r="C1026" s="581"/>
      <c r="D1026" s="700" t="s">
        <v>17139</v>
      </c>
      <c r="E1026" s="166" t="s">
        <v>49</v>
      </c>
      <c r="F1026" s="166" t="s">
        <v>6908</v>
      </c>
      <c r="G1026" s="194" t="s">
        <v>12329</v>
      </c>
      <c r="H1026" s="166" t="s">
        <v>12330</v>
      </c>
      <c r="I1026" s="166" t="s">
        <v>12331</v>
      </c>
      <c r="K1026" s="166" t="s">
        <v>219</v>
      </c>
      <c r="L1026" s="166" t="s">
        <v>220</v>
      </c>
      <c r="M1026" s="166" t="s">
        <v>221</v>
      </c>
      <c r="N1026" s="166" t="s">
        <v>222</v>
      </c>
      <c r="O1026" s="166" t="s">
        <v>317</v>
      </c>
      <c r="P1026" s="166">
        <v>0</v>
      </c>
      <c r="Q1026" s="186">
        <v>3</v>
      </c>
      <c r="R1026" s="186">
        <v>1.5</v>
      </c>
      <c r="S1026" s="168">
        <v>4.5</v>
      </c>
      <c r="T1026" s="59">
        <v>2</v>
      </c>
      <c r="U1026" s="340"/>
      <c r="V1026" s="340">
        <v>0</v>
      </c>
      <c r="W1026" s="340"/>
      <c r="X1026" s="340">
        <v>0</v>
      </c>
      <c r="Y1026" s="183"/>
      <c r="Z1026" s="183"/>
      <c r="AA1026" s="183"/>
      <c r="AB1026" s="166" t="s">
        <v>330</v>
      </c>
      <c r="AC1026" s="166" t="s">
        <v>12332</v>
      </c>
      <c r="AD1026" s="166" t="s">
        <v>12333</v>
      </c>
      <c r="AE1026" s="166" t="s">
        <v>12334</v>
      </c>
      <c r="AF1026" s="166" t="s">
        <v>12335</v>
      </c>
      <c r="AG1026" s="166" t="s">
        <v>12336</v>
      </c>
      <c r="AH1026" s="166" t="s">
        <v>12334</v>
      </c>
      <c r="AI1026" s="166" t="s">
        <v>12337</v>
      </c>
      <c r="AJ1026" s="165">
        <v>1125030000644</v>
      </c>
      <c r="AK1026" s="166" t="s">
        <v>304</v>
      </c>
      <c r="AL1026" s="186">
        <v>1.1399999999999999</v>
      </c>
      <c r="AM1026" s="186">
        <v>160</v>
      </c>
      <c r="AN1026" s="186">
        <v>1.2E-2</v>
      </c>
      <c r="AO1026" s="186">
        <v>0</v>
      </c>
      <c r="AP1026" s="187">
        <v>1.2E-2</v>
      </c>
      <c r="AQ1026" s="186">
        <v>1.2E-2</v>
      </c>
      <c r="AR1026" s="186">
        <v>0</v>
      </c>
      <c r="AS1026" s="186">
        <v>1.2E-2</v>
      </c>
      <c r="AT1026" s="186">
        <v>0.36</v>
      </c>
      <c r="AU1026" s="193" t="s">
        <v>231</v>
      </c>
      <c r="AV1026" s="194"/>
      <c r="AW1026" s="166" t="s">
        <v>325</v>
      </c>
      <c r="AX1026" s="166" t="s">
        <v>6916</v>
      </c>
      <c r="AY1026" s="231" t="s">
        <v>12338</v>
      </c>
      <c r="AZ1026" s="166" t="s">
        <v>234</v>
      </c>
      <c r="BB1026" s="196"/>
    </row>
    <row r="1027" spans="1:55" s="166" customFormat="1" ht="15" customHeight="1" x14ac:dyDescent="0.25">
      <c r="A1027" s="182">
        <v>1536</v>
      </c>
      <c r="B1027" s="555"/>
      <c r="C1027" s="581"/>
      <c r="D1027" s="700" t="s">
        <v>17140</v>
      </c>
      <c r="E1027" s="166" t="s">
        <v>49</v>
      </c>
      <c r="F1027" s="166" t="s">
        <v>6908</v>
      </c>
      <c r="G1027" s="194" t="s">
        <v>12339</v>
      </c>
      <c r="H1027" s="166" t="s">
        <v>3550</v>
      </c>
      <c r="I1027" s="166" t="s">
        <v>12340</v>
      </c>
      <c r="K1027" s="166" t="s">
        <v>219</v>
      </c>
      <c r="L1027" s="166" t="s">
        <v>220</v>
      </c>
      <c r="M1027" s="166" t="s">
        <v>221</v>
      </c>
      <c r="N1027" s="166" t="s">
        <v>222</v>
      </c>
      <c r="O1027" s="166" t="s">
        <v>221</v>
      </c>
      <c r="P1027" s="166" t="s">
        <v>222</v>
      </c>
      <c r="Q1027" s="186">
        <v>4</v>
      </c>
      <c r="R1027" s="186">
        <v>3</v>
      </c>
      <c r="S1027" s="168">
        <v>12</v>
      </c>
      <c r="T1027" s="59">
        <v>4</v>
      </c>
      <c r="U1027" s="340"/>
      <c r="V1027" s="340">
        <v>0</v>
      </c>
      <c r="W1027" s="340"/>
      <c r="X1027" s="340">
        <v>0</v>
      </c>
      <c r="Y1027" s="183"/>
      <c r="Z1027" s="183"/>
      <c r="AA1027" s="183"/>
      <c r="AB1027" s="166" t="s">
        <v>330</v>
      </c>
      <c r="AC1027" s="166" t="s">
        <v>12341</v>
      </c>
      <c r="AD1027" s="166" t="s">
        <v>12342</v>
      </c>
      <c r="AE1027" s="166" t="s">
        <v>12343</v>
      </c>
      <c r="AF1027" s="166" t="s">
        <v>12344</v>
      </c>
      <c r="AG1027" s="166" t="s">
        <v>12345</v>
      </c>
      <c r="AH1027" s="166" t="s">
        <v>12346</v>
      </c>
      <c r="AI1027" s="166" t="s">
        <v>12347</v>
      </c>
      <c r="AJ1027" s="165">
        <v>1125030002327</v>
      </c>
      <c r="AK1027" s="166" t="s">
        <v>304</v>
      </c>
      <c r="AL1027" s="186">
        <v>1.1399999999999999</v>
      </c>
      <c r="AM1027" s="186">
        <v>1426</v>
      </c>
      <c r="AN1027" s="186">
        <v>2.66</v>
      </c>
      <c r="AO1027" s="186">
        <v>0</v>
      </c>
      <c r="AP1027" s="187">
        <v>2.66</v>
      </c>
      <c r="AQ1027" s="186">
        <v>2.66</v>
      </c>
      <c r="AR1027" s="186">
        <v>0</v>
      </c>
      <c r="AS1027" s="186">
        <v>2.66</v>
      </c>
      <c r="AT1027" s="186">
        <v>79.800000000000011</v>
      </c>
      <c r="AU1027" s="193" t="s">
        <v>231</v>
      </c>
      <c r="AV1027" s="194"/>
      <c r="AW1027" s="166" t="s">
        <v>325</v>
      </c>
      <c r="AX1027" s="166" t="s">
        <v>6916</v>
      </c>
      <c r="AY1027" s="231" t="s">
        <v>12348</v>
      </c>
      <c r="AZ1027" s="166" t="s">
        <v>234</v>
      </c>
      <c r="BB1027" s="196"/>
    </row>
    <row r="1028" spans="1:55" s="166" customFormat="1" ht="15" customHeight="1" x14ac:dyDescent="0.25">
      <c r="A1028" s="182">
        <v>1538</v>
      </c>
      <c r="B1028" s="555"/>
      <c r="C1028" s="581"/>
      <c r="D1028" s="700" t="s">
        <v>17139</v>
      </c>
      <c r="E1028" s="166" t="s">
        <v>49</v>
      </c>
      <c r="F1028" s="166" t="s">
        <v>6908</v>
      </c>
      <c r="G1028" s="194" t="s">
        <v>12358</v>
      </c>
      <c r="H1028" s="166" t="s">
        <v>3550</v>
      </c>
      <c r="I1028" s="166" t="s">
        <v>12340</v>
      </c>
      <c r="K1028" s="166" t="s">
        <v>219</v>
      </c>
      <c r="L1028" s="166" t="s">
        <v>220</v>
      </c>
      <c r="M1028" s="166" t="s">
        <v>221</v>
      </c>
      <c r="N1028" s="166" t="s">
        <v>222</v>
      </c>
      <c r="O1028" s="166" t="s">
        <v>221</v>
      </c>
      <c r="P1028" s="166" t="s">
        <v>222</v>
      </c>
      <c r="Q1028" s="186">
        <v>7</v>
      </c>
      <c r="R1028" s="186">
        <v>3</v>
      </c>
      <c r="S1028" s="168">
        <v>21</v>
      </c>
      <c r="T1028" s="59">
        <v>4</v>
      </c>
      <c r="U1028" s="340"/>
      <c r="V1028" s="340">
        <v>0</v>
      </c>
      <c r="W1028" s="340"/>
      <c r="X1028" s="340">
        <v>0</v>
      </c>
      <c r="Y1028" s="183"/>
      <c r="Z1028" s="183"/>
      <c r="AA1028" s="183"/>
      <c r="AB1028" s="166" t="s">
        <v>12075</v>
      </c>
      <c r="AC1028" s="166" t="s">
        <v>12359</v>
      </c>
      <c r="AD1028" s="166" t="s">
        <v>12360</v>
      </c>
      <c r="AE1028" s="166" t="s">
        <v>12361</v>
      </c>
      <c r="AF1028" s="166">
        <v>89067453399</v>
      </c>
      <c r="AG1028" s="166" t="s">
        <v>12362</v>
      </c>
      <c r="AH1028" s="166" t="s">
        <v>12361</v>
      </c>
      <c r="AI1028" s="166" t="s">
        <v>12359</v>
      </c>
      <c r="AJ1028" s="165">
        <v>307503015000015</v>
      </c>
      <c r="AK1028" s="166" t="s">
        <v>304</v>
      </c>
      <c r="AL1028" s="186">
        <v>1.1399999999999999</v>
      </c>
      <c r="AM1028" s="186">
        <v>719</v>
      </c>
      <c r="AN1028" s="186">
        <v>1.2711780821917806</v>
      </c>
      <c r="AO1028" s="186">
        <v>0</v>
      </c>
      <c r="AP1028" s="187">
        <v>1.2711780821917806</v>
      </c>
      <c r="AQ1028" s="186">
        <v>1.2711780821917806</v>
      </c>
      <c r="AR1028" s="186">
        <v>0</v>
      </c>
      <c r="AS1028" s="186">
        <v>1.2711780821917806</v>
      </c>
      <c r="AT1028" s="186">
        <v>38.135342465753418</v>
      </c>
      <c r="AU1028" s="193" t="s">
        <v>231</v>
      </c>
      <c r="AV1028" s="194"/>
      <c r="AW1028" s="166" t="s">
        <v>325</v>
      </c>
      <c r="AX1028" s="166" t="s">
        <v>6916</v>
      </c>
      <c r="AY1028" s="259" t="s">
        <v>12363</v>
      </c>
      <c r="AZ1028" s="166" t="s">
        <v>234</v>
      </c>
      <c r="BB1028" s="196"/>
    </row>
    <row r="1029" spans="1:55" s="166" customFormat="1" ht="15" customHeight="1" x14ac:dyDescent="0.25">
      <c r="A1029" s="182">
        <v>1540</v>
      </c>
      <c r="B1029" s="555"/>
      <c r="C1029" s="581"/>
      <c r="D1029" s="700" t="s">
        <v>17140</v>
      </c>
      <c r="E1029" s="166" t="s">
        <v>49</v>
      </c>
      <c r="F1029" s="166" t="s">
        <v>6908</v>
      </c>
      <c r="G1029" s="194" t="s">
        <v>12339</v>
      </c>
      <c r="H1029" s="166" t="s">
        <v>12367</v>
      </c>
      <c r="I1029" s="166" t="s">
        <v>12368</v>
      </c>
      <c r="K1029" s="166" t="s">
        <v>219</v>
      </c>
      <c r="L1029" s="166" t="s">
        <v>220</v>
      </c>
      <c r="M1029" s="166" t="s">
        <v>221</v>
      </c>
      <c r="N1029" s="166" t="s">
        <v>222</v>
      </c>
      <c r="O1029" s="166" t="s">
        <v>221</v>
      </c>
      <c r="P1029" s="166" t="s">
        <v>222</v>
      </c>
      <c r="Q1029" s="186">
        <v>7</v>
      </c>
      <c r="R1029" s="186">
        <v>3</v>
      </c>
      <c r="S1029" s="168">
        <v>21</v>
      </c>
      <c r="T1029" s="59">
        <v>0</v>
      </c>
      <c r="U1029" s="340"/>
      <c r="V1029" s="340">
        <v>0</v>
      </c>
      <c r="W1029" s="340"/>
      <c r="X1029" s="340">
        <v>1</v>
      </c>
      <c r="Y1029" s="183"/>
      <c r="Z1029" s="183"/>
      <c r="AA1029" s="183"/>
      <c r="AB1029" s="166" t="s">
        <v>330</v>
      </c>
      <c r="AC1029" s="166" t="s">
        <v>12347</v>
      </c>
      <c r="AD1029" s="166" t="s">
        <v>12369</v>
      </c>
      <c r="AE1029" s="166" t="s">
        <v>12365</v>
      </c>
      <c r="AF1029" s="166" t="s">
        <v>12344</v>
      </c>
      <c r="AG1029" s="166" t="s">
        <v>12345</v>
      </c>
      <c r="AH1029" s="166" t="s">
        <v>12365</v>
      </c>
      <c r="AI1029" s="166" t="s">
        <v>12347</v>
      </c>
      <c r="AJ1029" s="165">
        <v>1065030021077</v>
      </c>
      <c r="AK1029" s="166" t="s">
        <v>12370</v>
      </c>
      <c r="AL1029" s="186">
        <v>1.1399999999999999</v>
      </c>
      <c r="AM1029" s="186">
        <v>944</v>
      </c>
      <c r="AN1029" s="186">
        <v>0.49972602739726019</v>
      </c>
      <c r="AO1029" s="186">
        <v>0</v>
      </c>
      <c r="AP1029" s="187">
        <v>0.49972602739726019</v>
      </c>
      <c r="AQ1029" s="186">
        <v>0.49972602739726019</v>
      </c>
      <c r="AR1029" s="186">
        <v>0</v>
      </c>
      <c r="AS1029" s="186">
        <v>0.49972602739726019</v>
      </c>
      <c r="AT1029" s="186">
        <v>14.991780821917805</v>
      </c>
      <c r="AU1029" s="193" t="s">
        <v>231</v>
      </c>
      <c r="AV1029" s="194"/>
      <c r="AW1029" s="166" t="s">
        <v>325</v>
      </c>
      <c r="AX1029" s="166" t="s">
        <v>6916</v>
      </c>
      <c r="AY1029" s="231" t="s">
        <v>12348</v>
      </c>
      <c r="AZ1029" s="166" t="s">
        <v>234</v>
      </c>
      <c r="BB1029" s="196"/>
    </row>
    <row r="1030" spans="1:55" s="166" customFormat="1" ht="15" customHeight="1" x14ac:dyDescent="0.25">
      <c r="A1030" s="182">
        <v>1541</v>
      </c>
      <c r="B1030" s="555"/>
      <c r="C1030" s="581"/>
      <c r="D1030" s="700" t="s">
        <v>17140</v>
      </c>
      <c r="E1030" s="166" t="s">
        <v>49</v>
      </c>
      <c r="F1030" s="166" t="s">
        <v>6908</v>
      </c>
      <c r="G1030" s="194" t="s">
        <v>12149</v>
      </c>
      <c r="H1030" s="166" t="s">
        <v>12371</v>
      </c>
      <c r="I1030" s="166" t="s">
        <v>12372</v>
      </c>
      <c r="K1030" s="166" t="s">
        <v>219</v>
      </c>
      <c r="L1030" s="166" t="s">
        <v>220</v>
      </c>
      <c r="M1030" s="166" t="s">
        <v>317</v>
      </c>
      <c r="N1030" s="166">
        <v>0</v>
      </c>
      <c r="O1030" s="166" t="s">
        <v>317</v>
      </c>
      <c r="P1030" s="166">
        <v>0</v>
      </c>
      <c r="Q1030" s="186">
        <v>3</v>
      </c>
      <c r="R1030" s="186">
        <v>1.5</v>
      </c>
      <c r="S1030" s="168">
        <v>4.5</v>
      </c>
      <c r="T1030" s="59">
        <v>1</v>
      </c>
      <c r="U1030" s="340"/>
      <c r="V1030" s="340">
        <v>0</v>
      </c>
      <c r="W1030" s="340"/>
      <c r="X1030" s="340">
        <v>0</v>
      </c>
      <c r="Y1030" s="183"/>
      <c r="Z1030" s="183"/>
      <c r="AA1030" s="183"/>
      <c r="AB1030" s="166" t="s">
        <v>12075</v>
      </c>
      <c r="AC1030" s="166" t="s">
        <v>12373</v>
      </c>
      <c r="AD1030" s="166" t="s">
        <v>12374</v>
      </c>
      <c r="AE1030" s="166" t="s">
        <v>12375</v>
      </c>
      <c r="AF1030" s="166" t="s">
        <v>12376</v>
      </c>
      <c r="AG1030" s="166" t="s">
        <v>12377</v>
      </c>
      <c r="AH1030" s="166" t="s">
        <v>12375</v>
      </c>
      <c r="AI1030" s="166" t="s">
        <v>12373</v>
      </c>
      <c r="AJ1030" s="165">
        <v>319507400012992</v>
      </c>
      <c r="AK1030" s="166" t="s">
        <v>304</v>
      </c>
      <c r="AL1030" s="183">
        <v>1.1399999999999999</v>
      </c>
      <c r="AM1030" s="183">
        <v>47</v>
      </c>
      <c r="AN1030" s="186">
        <v>3.6600000000000001E-2</v>
      </c>
      <c r="AO1030" s="186">
        <v>0</v>
      </c>
      <c r="AP1030" s="187">
        <v>3.6600000000000001E-2</v>
      </c>
      <c r="AQ1030" s="186">
        <v>3.6600000000000001E-2</v>
      </c>
      <c r="AR1030" s="186">
        <v>0</v>
      </c>
      <c r="AS1030" s="186">
        <v>3.6600000000000001E-2</v>
      </c>
      <c r="AT1030" s="186">
        <v>1.0980000000000001</v>
      </c>
      <c r="AU1030" s="193" t="s">
        <v>231</v>
      </c>
      <c r="AV1030" s="194"/>
      <c r="AW1030" s="166" t="s">
        <v>325</v>
      </c>
      <c r="AX1030" s="166" t="s">
        <v>6916</v>
      </c>
      <c r="AY1030" s="231" t="s">
        <v>12378</v>
      </c>
      <c r="AZ1030" s="166" t="s">
        <v>234</v>
      </c>
      <c r="BB1030" s="196"/>
    </row>
    <row r="1031" spans="1:55" s="166" customFormat="1" ht="15" customHeight="1" x14ac:dyDescent="0.25">
      <c r="A1031" s="182">
        <v>1543</v>
      </c>
      <c r="B1031" s="555"/>
      <c r="C1031" s="581"/>
      <c r="D1031" s="700" t="s">
        <v>17139</v>
      </c>
      <c r="E1031" s="166" t="s">
        <v>49</v>
      </c>
      <c r="F1031" s="166" t="s">
        <v>6908</v>
      </c>
      <c r="G1031" s="194" t="s">
        <v>12386</v>
      </c>
      <c r="H1031" s="166" t="s">
        <v>4832</v>
      </c>
      <c r="I1031" s="166" t="s">
        <v>12387</v>
      </c>
      <c r="K1031" s="166" t="s">
        <v>219</v>
      </c>
      <c r="L1031" s="166" t="s">
        <v>220</v>
      </c>
      <c r="M1031" s="166" t="s">
        <v>317</v>
      </c>
      <c r="N1031" s="166">
        <v>0</v>
      </c>
      <c r="O1031" s="166" t="s">
        <v>317</v>
      </c>
      <c r="P1031" s="166">
        <v>0</v>
      </c>
      <c r="Q1031" s="186">
        <v>3</v>
      </c>
      <c r="R1031" s="186">
        <v>1.5</v>
      </c>
      <c r="S1031" s="168">
        <v>4.5</v>
      </c>
      <c r="T1031" s="59">
        <v>1</v>
      </c>
      <c r="U1031" s="340"/>
      <c r="V1031" s="340">
        <v>0</v>
      </c>
      <c r="W1031" s="340"/>
      <c r="X1031" s="340">
        <v>0</v>
      </c>
      <c r="Y1031" s="183"/>
      <c r="Z1031" s="183"/>
      <c r="AA1031" s="183"/>
      <c r="AB1031" s="166" t="s">
        <v>12075</v>
      </c>
      <c r="AC1031" s="166" t="s">
        <v>12388</v>
      </c>
      <c r="AD1031" s="166" t="s">
        <v>12389</v>
      </c>
      <c r="AE1031" s="166" t="s">
        <v>12175</v>
      </c>
      <c r="AF1031" s="166" t="s">
        <v>12390</v>
      </c>
      <c r="AG1031" s="166" t="s">
        <v>12391</v>
      </c>
      <c r="AH1031" s="166" t="s">
        <v>12175</v>
      </c>
      <c r="AI1031" s="166" t="s">
        <v>12392</v>
      </c>
      <c r="AJ1031" s="165">
        <v>319507400006926</v>
      </c>
      <c r="AK1031" s="166" t="s">
        <v>304</v>
      </c>
      <c r="AL1031" s="186">
        <v>1.1399999999999999</v>
      </c>
      <c r="AM1031" s="186">
        <v>360</v>
      </c>
      <c r="AN1031" s="186">
        <v>0.36</v>
      </c>
      <c r="AO1031" s="186">
        <v>0</v>
      </c>
      <c r="AP1031" s="187">
        <v>0.36</v>
      </c>
      <c r="AQ1031" s="186">
        <v>0.36</v>
      </c>
      <c r="AR1031" s="186">
        <v>0</v>
      </c>
      <c r="AS1031" s="186">
        <v>0.36</v>
      </c>
      <c r="AT1031" s="186">
        <v>10.799999999999999</v>
      </c>
      <c r="AU1031" s="193" t="s">
        <v>231</v>
      </c>
      <c r="AV1031" s="194"/>
      <c r="AW1031" s="166" t="s">
        <v>325</v>
      </c>
      <c r="AX1031" s="166" t="s">
        <v>6916</v>
      </c>
      <c r="AY1031" s="231" t="s">
        <v>12393</v>
      </c>
      <c r="AZ1031" s="166" t="s">
        <v>234</v>
      </c>
      <c r="BB1031" s="196"/>
    </row>
    <row r="1032" spans="1:55" s="166" customFormat="1" ht="15" customHeight="1" x14ac:dyDescent="0.25">
      <c r="A1032" s="182">
        <v>1544</v>
      </c>
      <c r="B1032" s="555"/>
      <c r="C1032" s="581"/>
      <c r="D1032" s="700" t="s">
        <v>17141</v>
      </c>
      <c r="E1032" s="166" t="s">
        <v>49</v>
      </c>
      <c r="F1032" s="166" t="s">
        <v>6908</v>
      </c>
      <c r="G1032" s="194" t="s">
        <v>12394</v>
      </c>
      <c r="H1032" s="166" t="s">
        <v>12395</v>
      </c>
      <c r="I1032" s="166" t="s">
        <v>12396</v>
      </c>
      <c r="K1032" s="166" t="s">
        <v>219</v>
      </c>
      <c r="L1032" s="166" t="s">
        <v>220</v>
      </c>
      <c r="M1032" s="166" t="s">
        <v>317</v>
      </c>
      <c r="N1032" s="166">
        <v>0</v>
      </c>
      <c r="O1032" s="166" t="s">
        <v>317</v>
      </c>
      <c r="P1032" s="166">
        <v>0</v>
      </c>
      <c r="Q1032" s="186">
        <v>3</v>
      </c>
      <c r="R1032" s="186">
        <v>1.5</v>
      </c>
      <c r="S1032" s="168">
        <v>4.5</v>
      </c>
      <c r="T1032" s="59">
        <v>1</v>
      </c>
      <c r="U1032" s="340"/>
      <c r="V1032" s="340">
        <v>0</v>
      </c>
      <c r="W1032" s="340"/>
      <c r="X1032" s="340">
        <v>0</v>
      </c>
      <c r="Y1032" s="183"/>
      <c r="Z1032" s="183"/>
      <c r="AA1032" s="183"/>
      <c r="AB1032" s="166" t="s">
        <v>12075</v>
      </c>
      <c r="AC1032" s="166" t="s">
        <v>12397</v>
      </c>
      <c r="AD1032" s="166" t="s">
        <v>12398</v>
      </c>
      <c r="AE1032" s="166" t="s">
        <v>12399</v>
      </c>
      <c r="AF1032" s="166" t="s">
        <v>12400</v>
      </c>
      <c r="AG1032" s="166" t="s">
        <v>12401</v>
      </c>
      <c r="AH1032" s="166" t="s">
        <v>12402</v>
      </c>
      <c r="AI1032" s="166" t="s">
        <v>12397</v>
      </c>
      <c r="AJ1032" s="165">
        <v>304503012600012</v>
      </c>
      <c r="AK1032" s="166" t="s">
        <v>304</v>
      </c>
      <c r="AL1032" s="186">
        <v>1.1399999999999999</v>
      </c>
      <c r="AM1032" s="183">
        <v>500</v>
      </c>
      <c r="AN1032" s="186">
        <v>0.77</v>
      </c>
      <c r="AO1032" s="186">
        <v>0</v>
      </c>
      <c r="AP1032" s="187">
        <v>0.77</v>
      </c>
      <c r="AQ1032" s="186">
        <v>0.77</v>
      </c>
      <c r="AR1032" s="186">
        <v>0</v>
      </c>
      <c r="AS1032" s="186">
        <v>0.77</v>
      </c>
      <c r="AT1032" s="186">
        <v>23.1</v>
      </c>
      <c r="AU1032" s="193" t="s">
        <v>231</v>
      </c>
      <c r="AV1032" s="194"/>
      <c r="AW1032" s="166" t="s">
        <v>325</v>
      </c>
      <c r="AX1032" s="166" t="s">
        <v>6916</v>
      </c>
      <c r="AY1032" s="231" t="s">
        <v>12403</v>
      </c>
      <c r="AZ1032" s="166" t="s">
        <v>234</v>
      </c>
      <c r="BB1032" s="196"/>
    </row>
    <row r="1033" spans="1:55" s="519" customFormat="1" ht="21" customHeight="1" x14ac:dyDescent="0.25">
      <c r="A1033" s="518">
        <v>1545</v>
      </c>
      <c r="B1033" s="557" t="s">
        <v>17088</v>
      </c>
      <c r="C1033" s="664" t="s">
        <v>17090</v>
      </c>
      <c r="D1033" s="701">
        <v>2020</v>
      </c>
      <c r="E1033" s="519" t="s">
        <v>49</v>
      </c>
      <c r="F1033" s="519" t="s">
        <v>6908</v>
      </c>
      <c r="G1033" s="530" t="s">
        <v>17106</v>
      </c>
      <c r="H1033" s="519" t="s">
        <v>12404</v>
      </c>
      <c r="I1033" s="519" t="s">
        <v>12405</v>
      </c>
      <c r="K1033" s="519" t="s">
        <v>219</v>
      </c>
      <c r="L1033" s="519" t="s">
        <v>220</v>
      </c>
      <c r="M1033" s="519" t="s">
        <v>221</v>
      </c>
      <c r="N1033" s="519" t="s">
        <v>223</v>
      </c>
      <c r="O1033" s="573" t="s">
        <v>221</v>
      </c>
      <c r="P1033" s="573" t="s">
        <v>879</v>
      </c>
      <c r="Q1033" s="520">
        <v>4</v>
      </c>
      <c r="R1033" s="520">
        <v>4</v>
      </c>
      <c r="S1033" s="521">
        <v>16</v>
      </c>
      <c r="T1033" s="522">
        <v>1</v>
      </c>
      <c r="U1033" s="523"/>
      <c r="V1033" s="523">
        <v>0</v>
      </c>
      <c r="W1033" s="523"/>
      <c r="X1033" s="523">
        <v>0</v>
      </c>
      <c r="Y1033" s="524"/>
      <c r="Z1033" s="524"/>
      <c r="AA1033" s="524"/>
      <c r="AB1033" s="519" t="s">
        <v>330</v>
      </c>
      <c r="AC1033" s="519" t="s">
        <v>12406</v>
      </c>
      <c r="AD1033" s="519" t="s">
        <v>12407</v>
      </c>
      <c r="AE1033" s="519" t="s">
        <v>12408</v>
      </c>
      <c r="AF1033" s="519" t="s">
        <v>12409</v>
      </c>
      <c r="AG1033" s="519" t="s">
        <v>12410</v>
      </c>
      <c r="AH1033" s="519" t="s">
        <v>12411</v>
      </c>
      <c r="AI1033" s="519" t="s">
        <v>12406</v>
      </c>
      <c r="AJ1033" s="526">
        <v>1165030052032</v>
      </c>
      <c r="AK1033" s="519" t="s">
        <v>304</v>
      </c>
      <c r="AL1033" s="520">
        <v>1.1399999999999999</v>
      </c>
      <c r="AM1033" s="520">
        <v>578</v>
      </c>
      <c r="AN1033" s="520">
        <v>0.36</v>
      </c>
      <c r="AO1033" s="520">
        <v>0</v>
      </c>
      <c r="AP1033" s="528">
        <v>0.36</v>
      </c>
      <c r="AQ1033" s="520">
        <v>0.36</v>
      </c>
      <c r="AR1033" s="520">
        <v>0</v>
      </c>
      <c r="AS1033" s="520">
        <v>0.36</v>
      </c>
      <c r="AT1033" s="520">
        <v>10.799999999999999</v>
      </c>
      <c r="AU1033" s="529" t="s">
        <v>231</v>
      </c>
      <c r="AV1033" s="530" t="s">
        <v>431</v>
      </c>
      <c r="AW1033" s="519" t="s">
        <v>325</v>
      </c>
      <c r="AX1033" s="519" t="s">
        <v>6916</v>
      </c>
      <c r="AY1033" s="649" t="s">
        <v>12412</v>
      </c>
      <c r="AZ1033" s="519" t="s">
        <v>234</v>
      </c>
      <c r="BB1033" s="533"/>
    </row>
    <row r="1034" spans="1:55" s="166" customFormat="1" ht="15" customHeight="1" x14ac:dyDescent="0.25">
      <c r="A1034" s="182">
        <v>1546</v>
      </c>
      <c r="B1034" s="555"/>
      <c r="C1034" s="581"/>
      <c r="D1034" s="700" t="s">
        <v>17139</v>
      </c>
      <c r="E1034" s="166" t="s">
        <v>49</v>
      </c>
      <c r="F1034" s="166" t="s">
        <v>6908</v>
      </c>
      <c r="G1034" s="194" t="s">
        <v>12413</v>
      </c>
      <c r="H1034" s="258" t="s">
        <v>12414</v>
      </c>
      <c r="I1034" s="258" t="s">
        <v>12415</v>
      </c>
      <c r="K1034" s="166" t="s">
        <v>219</v>
      </c>
      <c r="L1034" s="166" t="s">
        <v>220</v>
      </c>
      <c r="M1034" s="166" t="s">
        <v>317</v>
      </c>
      <c r="N1034" s="166">
        <v>0</v>
      </c>
      <c r="O1034" s="166" t="s">
        <v>317</v>
      </c>
      <c r="P1034" s="166">
        <v>0</v>
      </c>
      <c r="Q1034" s="186">
        <v>1.2</v>
      </c>
      <c r="R1034" s="186">
        <v>1.2</v>
      </c>
      <c r="S1034" s="168">
        <v>2.4</v>
      </c>
      <c r="T1034" s="59">
        <v>1</v>
      </c>
      <c r="U1034" s="340"/>
      <c r="V1034" s="340">
        <v>0</v>
      </c>
      <c r="W1034" s="340"/>
      <c r="X1034" s="340">
        <v>0</v>
      </c>
      <c r="Y1034" s="183"/>
      <c r="Z1034" s="183"/>
      <c r="AA1034" s="183"/>
      <c r="AB1034" s="166" t="s">
        <v>12075</v>
      </c>
      <c r="AC1034" s="166" t="s">
        <v>12416</v>
      </c>
      <c r="AD1034" s="166" t="s">
        <v>12417</v>
      </c>
      <c r="AE1034" s="166" t="s">
        <v>12418</v>
      </c>
      <c r="AF1034" s="166" t="s">
        <v>12419</v>
      </c>
      <c r="AG1034" s="166" t="s">
        <v>12420</v>
      </c>
      <c r="AH1034" s="166" t="s">
        <v>12418</v>
      </c>
      <c r="AI1034" s="166" t="s">
        <v>12416</v>
      </c>
      <c r="AJ1034" s="165">
        <v>320402700000967</v>
      </c>
      <c r="AK1034" s="166" t="s">
        <v>12421</v>
      </c>
      <c r="AL1034" s="186">
        <v>1.6</v>
      </c>
      <c r="AM1034" s="186">
        <v>5</v>
      </c>
      <c r="AN1034" s="186">
        <v>1.8052602739726027</v>
      </c>
      <c r="AO1034" s="186">
        <v>0</v>
      </c>
      <c r="AP1034" s="187">
        <v>1.8052602739726027</v>
      </c>
      <c r="AQ1034" s="186">
        <v>1.8052602739726027</v>
      </c>
      <c r="AR1034" s="186">
        <v>0</v>
      </c>
      <c r="AS1034" s="186">
        <v>1.8052602739726027</v>
      </c>
      <c r="AT1034" s="186">
        <v>54.157808219178079</v>
      </c>
      <c r="AU1034" s="193" t="s">
        <v>231</v>
      </c>
      <c r="AV1034" s="194"/>
      <c r="AW1034" s="166" t="s">
        <v>325</v>
      </c>
      <c r="AX1034" s="166" t="s">
        <v>6916</v>
      </c>
      <c r="AY1034" s="231" t="s">
        <v>12422</v>
      </c>
      <c r="AZ1034" s="166" t="s">
        <v>234</v>
      </c>
      <c r="BB1034" s="196"/>
    </row>
    <row r="1035" spans="1:55" s="519" customFormat="1" ht="24.75" customHeight="1" x14ac:dyDescent="0.25">
      <c r="A1035" s="518">
        <v>1547</v>
      </c>
      <c r="B1035" s="557" t="s">
        <v>17088</v>
      </c>
      <c r="C1035" s="664" t="s">
        <v>17090</v>
      </c>
      <c r="D1035" s="701">
        <v>2020</v>
      </c>
      <c r="E1035" s="519" t="s">
        <v>49</v>
      </c>
      <c r="F1035" s="519" t="s">
        <v>6908</v>
      </c>
      <c r="G1035" s="530" t="s">
        <v>16986</v>
      </c>
      <c r="H1035" s="519" t="s">
        <v>16956</v>
      </c>
      <c r="I1035" s="519" t="s">
        <v>16957</v>
      </c>
      <c r="J1035" s="519" t="s">
        <v>221</v>
      </c>
      <c r="K1035" s="519" t="s">
        <v>219</v>
      </c>
      <c r="L1035" s="519" t="s">
        <v>220</v>
      </c>
      <c r="M1035" s="519" t="s">
        <v>221</v>
      </c>
      <c r="N1035" s="519" t="s">
        <v>7181</v>
      </c>
      <c r="O1035" s="519" t="s">
        <v>221</v>
      </c>
      <c r="P1035" s="519" t="s">
        <v>7181</v>
      </c>
      <c r="Q1035" s="520">
        <v>3</v>
      </c>
      <c r="R1035" s="520">
        <v>2</v>
      </c>
      <c r="S1035" s="521">
        <v>3</v>
      </c>
      <c r="T1035" s="522">
        <v>3</v>
      </c>
      <c r="U1035" s="523"/>
      <c r="V1035" s="523">
        <v>0</v>
      </c>
      <c r="W1035" s="523"/>
      <c r="X1035" s="523">
        <v>0</v>
      </c>
      <c r="Y1035" s="524"/>
      <c r="Z1035" s="524"/>
      <c r="AA1035" s="524"/>
      <c r="AB1035" s="519" t="s">
        <v>330</v>
      </c>
      <c r="AC1035" s="519" t="s">
        <v>535</v>
      </c>
      <c r="AD1035" s="519" t="s">
        <v>12351</v>
      </c>
      <c r="AE1035" s="519" t="s">
        <v>12423</v>
      </c>
      <c r="AF1035" s="519" t="s">
        <v>16958</v>
      </c>
      <c r="AG1035" s="519" t="s">
        <v>16959</v>
      </c>
      <c r="AH1035" s="519" t="s">
        <v>12423</v>
      </c>
      <c r="AI1035" s="519" t="s">
        <v>16960</v>
      </c>
      <c r="AJ1035" s="526">
        <v>1027809237796</v>
      </c>
      <c r="AK1035" s="519" t="s">
        <v>304</v>
      </c>
      <c r="AL1035" s="520">
        <v>1.1399999999999999</v>
      </c>
      <c r="AM1035" s="520">
        <v>583.9</v>
      </c>
      <c r="AN1035" s="527">
        <v>1.8236876712328767</v>
      </c>
      <c r="AO1035" s="527">
        <v>0</v>
      </c>
      <c r="AP1035" s="528">
        <v>1.8236876712328767</v>
      </c>
      <c r="AQ1035" s="527">
        <v>1.8236876712328767</v>
      </c>
      <c r="AR1035" s="527">
        <v>0</v>
      </c>
      <c r="AS1035" s="527">
        <v>1.8236876712328767</v>
      </c>
      <c r="AT1035" s="527">
        <v>54.710630136986303</v>
      </c>
      <c r="AU1035" s="529" t="s">
        <v>231</v>
      </c>
      <c r="AV1035" s="530" t="s">
        <v>431</v>
      </c>
      <c r="AW1035" s="519" t="s">
        <v>325</v>
      </c>
      <c r="AX1035" s="519" t="s">
        <v>6916</v>
      </c>
      <c r="AY1035" s="649" t="s">
        <v>12424</v>
      </c>
      <c r="AZ1035" s="519" t="s">
        <v>234</v>
      </c>
      <c r="BA1035" s="576" t="s">
        <v>16961</v>
      </c>
      <c r="BB1035" s="533"/>
      <c r="BC1035" s="576" t="s">
        <v>16962</v>
      </c>
    </row>
    <row r="1036" spans="1:55" s="519" customFormat="1" ht="30" customHeight="1" x14ac:dyDescent="0.25">
      <c r="A1036" s="518">
        <v>1548</v>
      </c>
      <c r="B1036" s="557" t="s">
        <v>17088</v>
      </c>
      <c r="C1036" s="664" t="s">
        <v>17090</v>
      </c>
      <c r="D1036" s="701">
        <v>2020</v>
      </c>
      <c r="E1036" s="519" t="s">
        <v>49</v>
      </c>
      <c r="F1036" s="519" t="s">
        <v>6908</v>
      </c>
      <c r="G1036" s="530" t="s">
        <v>12425</v>
      </c>
      <c r="H1036" s="519" t="s">
        <v>12426</v>
      </c>
      <c r="I1036" s="519" t="s">
        <v>12427</v>
      </c>
      <c r="K1036" s="519" t="s">
        <v>219</v>
      </c>
      <c r="L1036" s="519" t="s">
        <v>220</v>
      </c>
      <c r="M1036" s="519" t="s">
        <v>221</v>
      </c>
      <c r="N1036" s="519" t="s">
        <v>222</v>
      </c>
      <c r="O1036" s="519" t="s">
        <v>221</v>
      </c>
      <c r="P1036" s="519" t="s">
        <v>7181</v>
      </c>
      <c r="Q1036" s="520">
        <v>15</v>
      </c>
      <c r="R1036" s="520">
        <v>10</v>
      </c>
      <c r="S1036" s="521">
        <v>150</v>
      </c>
      <c r="T1036" s="522">
        <v>2</v>
      </c>
      <c r="U1036" s="523"/>
      <c r="V1036" s="523">
        <v>0</v>
      </c>
      <c r="W1036" s="523"/>
      <c r="X1036" s="523">
        <v>0</v>
      </c>
      <c r="Y1036" s="524"/>
      <c r="Z1036" s="524"/>
      <c r="AA1036" s="524"/>
      <c r="AB1036" s="519" t="s">
        <v>330</v>
      </c>
      <c r="AC1036" s="519" t="s">
        <v>12428</v>
      </c>
      <c r="AD1036" s="519" t="s">
        <v>12429</v>
      </c>
      <c r="AE1036" s="519" t="s">
        <v>12430</v>
      </c>
      <c r="AF1036" s="519" t="s">
        <v>12431</v>
      </c>
      <c r="AG1036" s="519" t="s">
        <v>12432</v>
      </c>
      <c r="AH1036" s="519" t="s">
        <v>12433</v>
      </c>
      <c r="AI1036" s="519" t="s">
        <v>12434</v>
      </c>
      <c r="AJ1036" s="526">
        <v>1045005906186</v>
      </c>
      <c r="AK1036" s="519" t="s">
        <v>304</v>
      </c>
      <c r="AL1036" s="520">
        <v>1.1399999999999999</v>
      </c>
      <c r="AM1036" s="520">
        <v>1525</v>
      </c>
      <c r="AN1036" s="520">
        <v>1.33</v>
      </c>
      <c r="AO1036" s="520">
        <v>0</v>
      </c>
      <c r="AP1036" s="528">
        <v>1.33</v>
      </c>
      <c r="AQ1036" s="520">
        <v>1.33</v>
      </c>
      <c r="AR1036" s="520">
        <v>0</v>
      </c>
      <c r="AS1036" s="520">
        <v>1.33</v>
      </c>
      <c r="AT1036" s="520">
        <v>39.900000000000006</v>
      </c>
      <c r="AU1036" s="529" t="s">
        <v>231</v>
      </c>
      <c r="AV1036" s="530" t="s">
        <v>431</v>
      </c>
      <c r="AW1036" s="519" t="s">
        <v>325</v>
      </c>
      <c r="AX1036" s="519" t="s">
        <v>6916</v>
      </c>
      <c r="AY1036" s="649" t="s">
        <v>12435</v>
      </c>
      <c r="AZ1036" s="519" t="s">
        <v>234</v>
      </c>
      <c r="BB1036" s="533"/>
    </row>
    <row r="1037" spans="1:55" s="519" customFormat="1" ht="23.25" customHeight="1" x14ac:dyDescent="0.2">
      <c r="A1037" s="518">
        <v>1549</v>
      </c>
      <c r="B1037" s="557" t="s">
        <v>17088</v>
      </c>
      <c r="C1037" s="664" t="s">
        <v>17090</v>
      </c>
      <c r="D1037" s="701">
        <v>2020</v>
      </c>
      <c r="E1037" s="519" t="s">
        <v>49</v>
      </c>
      <c r="F1037" s="519" t="s">
        <v>6908</v>
      </c>
      <c r="G1037" s="530" t="s">
        <v>12436</v>
      </c>
      <c r="H1037" s="519" t="s">
        <v>12437</v>
      </c>
      <c r="I1037" s="519" t="s">
        <v>12438</v>
      </c>
      <c r="K1037" s="519" t="s">
        <v>219</v>
      </c>
      <c r="L1037" s="519" t="s">
        <v>220</v>
      </c>
      <c r="M1037" s="519" t="s">
        <v>221</v>
      </c>
      <c r="N1037" s="519" t="s">
        <v>222</v>
      </c>
      <c r="O1037" s="519" t="s">
        <v>221</v>
      </c>
      <c r="P1037" s="519" t="s">
        <v>7181</v>
      </c>
      <c r="Q1037" s="520">
        <v>5</v>
      </c>
      <c r="R1037" s="520">
        <v>3</v>
      </c>
      <c r="S1037" s="521">
        <v>15</v>
      </c>
      <c r="T1037" s="522">
        <v>2</v>
      </c>
      <c r="U1037" s="523"/>
      <c r="V1037" s="523">
        <v>0</v>
      </c>
      <c r="W1037" s="523"/>
      <c r="X1037" s="523">
        <v>0</v>
      </c>
      <c r="Y1037" s="524"/>
      <c r="Z1037" s="524"/>
      <c r="AA1037" s="524"/>
      <c r="AB1037" s="519" t="s">
        <v>330</v>
      </c>
      <c r="AC1037" s="519" t="s">
        <v>12439</v>
      </c>
      <c r="AD1037" s="519" t="s">
        <v>12440</v>
      </c>
      <c r="AE1037" s="519" t="s">
        <v>12441</v>
      </c>
      <c r="AF1037" s="519" t="s">
        <v>12442</v>
      </c>
      <c r="AG1037" s="519" t="s">
        <v>12443</v>
      </c>
      <c r="AH1037" s="519" t="s">
        <v>12444</v>
      </c>
      <c r="AI1037" s="519" t="s">
        <v>12439</v>
      </c>
      <c r="AJ1037" s="526">
        <v>1105009001932</v>
      </c>
      <c r="AK1037" s="519" t="s">
        <v>304</v>
      </c>
      <c r="AL1037" s="520">
        <v>1.1399999999999999</v>
      </c>
      <c r="AM1037" s="520">
        <v>2015.3</v>
      </c>
      <c r="AN1037" s="520">
        <v>1.33</v>
      </c>
      <c r="AO1037" s="520">
        <v>0</v>
      </c>
      <c r="AP1037" s="528">
        <v>1.33</v>
      </c>
      <c r="AQ1037" s="520">
        <v>1.33</v>
      </c>
      <c r="AR1037" s="520">
        <v>0</v>
      </c>
      <c r="AS1037" s="520">
        <v>1.33</v>
      </c>
      <c r="AT1037" s="520">
        <v>39.900000000000006</v>
      </c>
      <c r="AU1037" s="529" t="s">
        <v>231</v>
      </c>
      <c r="AV1037" s="530" t="s">
        <v>431</v>
      </c>
      <c r="AW1037" s="519" t="s">
        <v>325</v>
      </c>
      <c r="AX1037" s="519" t="s">
        <v>6916</v>
      </c>
      <c r="AY1037" s="683" t="s">
        <v>12445</v>
      </c>
      <c r="AZ1037" s="519" t="s">
        <v>234</v>
      </c>
      <c r="BB1037" s="533"/>
    </row>
    <row r="1038" spans="1:55" s="166" customFormat="1" ht="15" customHeight="1" x14ac:dyDescent="0.25">
      <c r="A1038" s="182">
        <v>1554</v>
      </c>
      <c r="B1038" s="555"/>
      <c r="C1038" s="581"/>
      <c r="D1038" s="700" t="s">
        <v>17139</v>
      </c>
      <c r="E1038" s="166" t="s">
        <v>49</v>
      </c>
      <c r="F1038" s="166" t="s">
        <v>6908</v>
      </c>
      <c r="G1038" s="194" t="s">
        <v>12472</v>
      </c>
      <c r="H1038" s="166" t="s">
        <v>12473</v>
      </c>
      <c r="I1038" s="166" t="s">
        <v>12474</v>
      </c>
      <c r="K1038" s="166" t="s">
        <v>219</v>
      </c>
      <c r="L1038" s="166" t="s">
        <v>220</v>
      </c>
      <c r="M1038" s="166" t="s">
        <v>221</v>
      </c>
      <c r="N1038" s="166" t="s">
        <v>222</v>
      </c>
      <c r="O1038" s="166" t="s">
        <v>317</v>
      </c>
      <c r="P1038" s="166">
        <v>0</v>
      </c>
      <c r="Q1038" s="186">
        <v>3</v>
      </c>
      <c r="R1038" s="186">
        <v>1.5</v>
      </c>
      <c r="S1038" s="168">
        <v>4.5</v>
      </c>
      <c r="T1038" s="59">
        <v>1</v>
      </c>
      <c r="U1038" s="340"/>
      <c r="V1038" s="340">
        <v>0</v>
      </c>
      <c r="W1038" s="340"/>
      <c r="X1038" s="340">
        <v>0</v>
      </c>
      <c r="Y1038" s="183"/>
      <c r="Z1038" s="183"/>
      <c r="AA1038" s="183"/>
      <c r="AB1038" s="166" t="s">
        <v>12075</v>
      </c>
      <c r="AC1038" s="166" t="s">
        <v>12475</v>
      </c>
      <c r="AD1038" s="166" t="s">
        <v>12476</v>
      </c>
      <c r="AE1038" s="166" t="s">
        <v>12477</v>
      </c>
      <c r="AF1038" s="166">
        <v>89036813804</v>
      </c>
      <c r="AG1038" s="166" t="s">
        <v>230</v>
      </c>
      <c r="AH1038" s="166" t="s">
        <v>12477</v>
      </c>
      <c r="AI1038" s="166" t="s">
        <v>12478</v>
      </c>
      <c r="AJ1038" s="165">
        <v>304503016200013</v>
      </c>
      <c r="AK1038" s="166" t="s">
        <v>304</v>
      </c>
      <c r="AL1038" s="186">
        <v>1.1399999999999999</v>
      </c>
      <c r="AM1038" s="186">
        <v>22</v>
      </c>
      <c r="AN1038" s="186">
        <v>6.8712328767123285E-2</v>
      </c>
      <c r="AO1038" s="186">
        <v>0</v>
      </c>
      <c r="AP1038" s="187">
        <v>6.8712328767123285E-2</v>
      </c>
      <c r="AQ1038" s="186">
        <v>6.8712328767123285E-2</v>
      </c>
      <c r="AR1038" s="186">
        <v>0</v>
      </c>
      <c r="AS1038" s="186">
        <v>6.8712328767123285E-2</v>
      </c>
      <c r="AT1038" s="186">
        <v>2.0613698630136987</v>
      </c>
      <c r="AU1038" s="193" t="s">
        <v>231</v>
      </c>
      <c r="AV1038" s="194"/>
      <c r="AW1038" s="166" t="s">
        <v>325</v>
      </c>
      <c r="AX1038" s="166" t="s">
        <v>6916</v>
      </c>
      <c r="AY1038" s="231" t="s">
        <v>12479</v>
      </c>
      <c r="AZ1038" s="166" t="s">
        <v>234</v>
      </c>
      <c r="BB1038" s="196"/>
    </row>
    <row r="1039" spans="1:55" s="519" customFormat="1" ht="20.25" customHeight="1" x14ac:dyDescent="0.25">
      <c r="A1039" s="518">
        <v>1557</v>
      </c>
      <c r="B1039" s="557" t="s">
        <v>17088</v>
      </c>
      <c r="C1039" s="664" t="s">
        <v>17090</v>
      </c>
      <c r="D1039" s="701">
        <v>2020</v>
      </c>
      <c r="E1039" s="519" t="s">
        <v>49</v>
      </c>
      <c r="F1039" s="519" t="s">
        <v>6908</v>
      </c>
      <c r="G1039" s="530" t="s">
        <v>12495</v>
      </c>
      <c r="H1039" s="519" t="s">
        <v>12496</v>
      </c>
      <c r="I1039" s="519" t="s">
        <v>12497</v>
      </c>
      <c r="K1039" s="519" t="s">
        <v>219</v>
      </c>
      <c r="L1039" s="519" t="s">
        <v>220</v>
      </c>
      <c r="M1039" s="519" t="s">
        <v>221</v>
      </c>
      <c r="N1039" s="519" t="s">
        <v>222</v>
      </c>
      <c r="O1039" s="573" t="s">
        <v>221</v>
      </c>
      <c r="P1039" s="573" t="s">
        <v>879</v>
      </c>
      <c r="Q1039" s="520">
        <v>4</v>
      </c>
      <c r="R1039" s="520">
        <v>4</v>
      </c>
      <c r="S1039" s="521">
        <v>16</v>
      </c>
      <c r="T1039" s="522">
        <v>2</v>
      </c>
      <c r="U1039" s="523"/>
      <c r="V1039" s="523">
        <v>0</v>
      </c>
      <c r="W1039" s="523"/>
      <c r="X1039" s="523">
        <v>0</v>
      </c>
      <c r="Y1039" s="524"/>
      <c r="Z1039" s="524"/>
      <c r="AA1039" s="524"/>
      <c r="AB1039" s="519" t="s">
        <v>3109</v>
      </c>
      <c r="AC1039" s="519" t="s">
        <v>437</v>
      </c>
      <c r="AD1039" s="519" t="s">
        <v>12323</v>
      </c>
      <c r="AE1039" s="519" t="s">
        <v>12324</v>
      </c>
      <c r="AF1039" s="519" t="s">
        <v>12490</v>
      </c>
      <c r="AG1039" s="519" t="s">
        <v>12491</v>
      </c>
      <c r="AH1039" s="519" t="s">
        <v>12498</v>
      </c>
      <c r="AI1039" s="519" t="s">
        <v>12499</v>
      </c>
      <c r="AJ1039" s="526">
        <v>1022301598549</v>
      </c>
      <c r="AK1039" s="519" t="s">
        <v>304</v>
      </c>
      <c r="AL1039" s="520">
        <v>1.1399999999999999</v>
      </c>
      <c r="AM1039" s="520">
        <v>495.4</v>
      </c>
      <c r="AN1039" s="520">
        <v>0.65</v>
      </c>
      <c r="AO1039" s="520">
        <v>0</v>
      </c>
      <c r="AP1039" s="528">
        <v>0.65</v>
      </c>
      <c r="AQ1039" s="520">
        <v>0.65</v>
      </c>
      <c r="AR1039" s="520">
        <v>0</v>
      </c>
      <c r="AS1039" s="520">
        <v>0.65</v>
      </c>
      <c r="AT1039" s="520">
        <v>19.5</v>
      </c>
      <c r="AU1039" s="529" t="s">
        <v>231</v>
      </c>
      <c r="AV1039" s="530" t="s">
        <v>431</v>
      </c>
      <c r="AW1039" s="519" t="s">
        <v>325</v>
      </c>
      <c r="AX1039" s="519" t="s">
        <v>6916</v>
      </c>
      <c r="AY1039" s="649" t="s">
        <v>12500</v>
      </c>
      <c r="AZ1039" s="519" t="s">
        <v>234</v>
      </c>
      <c r="BB1039" s="533"/>
    </row>
    <row r="1040" spans="1:55" s="519" customFormat="1" ht="26.25" customHeight="1" x14ac:dyDescent="0.25">
      <c r="A1040" s="518">
        <v>1560</v>
      </c>
      <c r="B1040" s="557" t="s">
        <v>17088</v>
      </c>
      <c r="C1040" s="664" t="s">
        <v>17090</v>
      </c>
      <c r="D1040" s="701">
        <v>2020</v>
      </c>
      <c r="E1040" s="519" t="s">
        <v>49</v>
      </c>
      <c r="F1040" s="519" t="s">
        <v>6908</v>
      </c>
      <c r="G1040" s="530" t="s">
        <v>12511</v>
      </c>
      <c r="H1040" s="519" t="s">
        <v>12512</v>
      </c>
      <c r="I1040" s="519" t="s">
        <v>12513</v>
      </c>
      <c r="K1040" s="519" t="s">
        <v>219</v>
      </c>
      <c r="L1040" s="519" t="s">
        <v>220</v>
      </c>
      <c r="M1040" s="519" t="s">
        <v>221</v>
      </c>
      <c r="N1040" s="519" t="s">
        <v>7181</v>
      </c>
      <c r="O1040" s="519" t="s">
        <v>221</v>
      </c>
      <c r="P1040" s="519" t="s">
        <v>7181</v>
      </c>
      <c r="Q1040" s="520">
        <v>3</v>
      </c>
      <c r="R1040" s="520">
        <v>1.5</v>
      </c>
      <c r="S1040" s="521">
        <v>4.5</v>
      </c>
      <c r="T1040" s="522">
        <v>3</v>
      </c>
      <c r="U1040" s="523"/>
      <c r="V1040" s="523">
        <v>0</v>
      </c>
      <c r="W1040" s="523"/>
      <c r="X1040" s="523">
        <v>0</v>
      </c>
      <c r="Y1040" s="524"/>
      <c r="Z1040" s="524"/>
      <c r="AA1040" s="524"/>
      <c r="AB1040" s="519" t="s">
        <v>330</v>
      </c>
      <c r="AC1040" s="519" t="s">
        <v>535</v>
      </c>
      <c r="AD1040" s="519" t="s">
        <v>12351</v>
      </c>
      <c r="AE1040" s="519" t="s">
        <v>12514</v>
      </c>
      <c r="AF1040" s="519" t="s">
        <v>12353</v>
      </c>
      <c r="AG1040" s="519" t="s">
        <v>12354</v>
      </c>
      <c r="AH1040" s="519" t="s">
        <v>12514</v>
      </c>
      <c r="AI1040" s="519" t="s">
        <v>12515</v>
      </c>
      <c r="AJ1040" s="526">
        <v>1027809237796</v>
      </c>
      <c r="AK1040" s="519" t="s">
        <v>304</v>
      </c>
      <c r="AL1040" s="520">
        <v>1.1399999999999999</v>
      </c>
      <c r="AM1040" s="520">
        <v>125</v>
      </c>
      <c r="AN1040" s="520">
        <v>0.3904109589041096</v>
      </c>
      <c r="AO1040" s="520">
        <v>0</v>
      </c>
      <c r="AP1040" s="528">
        <v>0.3904109589041096</v>
      </c>
      <c r="AQ1040" s="520">
        <v>0.3904109589041096</v>
      </c>
      <c r="AR1040" s="520">
        <v>0</v>
      </c>
      <c r="AS1040" s="520">
        <v>0.3904109589041096</v>
      </c>
      <c r="AT1040" s="520">
        <v>11.712328767123289</v>
      </c>
      <c r="AU1040" s="529" t="s">
        <v>231</v>
      </c>
      <c r="AV1040" s="530" t="s">
        <v>431</v>
      </c>
      <c r="AW1040" s="519" t="s">
        <v>325</v>
      </c>
      <c r="AX1040" s="519" t="s">
        <v>6916</v>
      </c>
      <c r="AY1040" s="649" t="s">
        <v>12516</v>
      </c>
      <c r="AZ1040" s="519" t="s">
        <v>234</v>
      </c>
      <c r="BB1040" s="533"/>
    </row>
    <row r="1041" spans="1:54" s="519" customFormat="1" ht="24" customHeight="1" x14ac:dyDescent="0.25">
      <c r="A1041" s="518">
        <v>1561</v>
      </c>
      <c r="B1041" s="557" t="s">
        <v>17088</v>
      </c>
      <c r="C1041" s="664" t="s">
        <v>17090</v>
      </c>
      <c r="D1041" s="701">
        <v>2020</v>
      </c>
      <c r="E1041" s="519" t="s">
        <v>49</v>
      </c>
      <c r="F1041" s="519" t="s">
        <v>6908</v>
      </c>
      <c r="G1041" s="530" t="s">
        <v>12517</v>
      </c>
      <c r="H1041" s="519" t="s">
        <v>12518</v>
      </c>
      <c r="I1041" s="519" t="s">
        <v>12519</v>
      </c>
      <c r="K1041" s="519" t="s">
        <v>219</v>
      </c>
      <c r="L1041" s="519" t="s">
        <v>220</v>
      </c>
      <c r="M1041" s="519" t="s">
        <v>221</v>
      </c>
      <c r="N1041" s="519" t="s">
        <v>12520</v>
      </c>
      <c r="O1041" s="573" t="s">
        <v>221</v>
      </c>
      <c r="P1041" s="573" t="s">
        <v>879</v>
      </c>
      <c r="Q1041" s="520">
        <v>2.5499999999999998</v>
      </c>
      <c r="R1041" s="520">
        <v>1.9</v>
      </c>
      <c r="S1041" s="521">
        <v>4.8499999999999996</v>
      </c>
      <c r="T1041" s="522">
        <v>2</v>
      </c>
      <c r="U1041" s="523"/>
      <c r="V1041" s="523">
        <v>0</v>
      </c>
      <c r="W1041" s="523"/>
      <c r="X1041" s="523">
        <v>0</v>
      </c>
      <c r="Y1041" s="524"/>
      <c r="Z1041" s="524"/>
      <c r="AA1041" s="524"/>
      <c r="AB1041" s="519" t="s">
        <v>3109</v>
      </c>
      <c r="AC1041" s="519" t="s">
        <v>437</v>
      </c>
      <c r="AD1041" s="519" t="s">
        <v>12323</v>
      </c>
      <c r="AE1041" s="519" t="s">
        <v>12521</v>
      </c>
      <c r="AF1041" s="519" t="s">
        <v>12522</v>
      </c>
      <c r="AG1041" s="519" t="s">
        <v>12491</v>
      </c>
      <c r="AH1041" s="519" t="s">
        <v>12523</v>
      </c>
      <c r="AI1041" s="519" t="s">
        <v>12524</v>
      </c>
      <c r="AJ1041" s="526">
        <v>1022301598549</v>
      </c>
      <c r="AK1041" s="519" t="s">
        <v>304</v>
      </c>
      <c r="AL1041" s="520">
        <v>1.1399999999999999</v>
      </c>
      <c r="AM1041" s="520">
        <v>723</v>
      </c>
      <c r="AN1041" s="520">
        <v>0.65</v>
      </c>
      <c r="AO1041" s="520">
        <v>0</v>
      </c>
      <c r="AP1041" s="528">
        <v>0.65</v>
      </c>
      <c r="AQ1041" s="520">
        <v>0.65</v>
      </c>
      <c r="AR1041" s="520">
        <v>0</v>
      </c>
      <c r="AS1041" s="520">
        <v>0.65</v>
      </c>
      <c r="AT1041" s="520">
        <v>19.5</v>
      </c>
      <c r="AU1041" s="529" t="s">
        <v>231</v>
      </c>
      <c r="AV1041" s="530" t="s">
        <v>431</v>
      </c>
      <c r="AW1041" s="519" t="s">
        <v>325</v>
      </c>
      <c r="AX1041" s="519" t="s">
        <v>6916</v>
      </c>
      <c r="AY1041" s="649" t="s">
        <v>12525</v>
      </c>
      <c r="AZ1041" s="519" t="s">
        <v>234</v>
      </c>
      <c r="BB1041" s="533"/>
    </row>
    <row r="1042" spans="1:54" s="166" customFormat="1" ht="15" customHeight="1" x14ac:dyDescent="0.25">
      <c r="A1042" s="182">
        <v>1563</v>
      </c>
      <c r="B1042" s="555"/>
      <c r="C1042" s="581"/>
      <c r="D1042" s="700" t="s">
        <v>17139</v>
      </c>
      <c r="E1042" s="166" t="s">
        <v>49</v>
      </c>
      <c r="F1042" s="166" t="s">
        <v>6908</v>
      </c>
      <c r="G1042" s="194" t="s">
        <v>12535</v>
      </c>
      <c r="H1042" s="166" t="s">
        <v>12536</v>
      </c>
      <c r="I1042" s="166" t="s">
        <v>12537</v>
      </c>
      <c r="K1042" s="166" t="s">
        <v>219</v>
      </c>
      <c r="L1042" s="166" t="s">
        <v>220</v>
      </c>
      <c r="M1042" s="166" t="s">
        <v>317</v>
      </c>
      <c r="N1042" s="166">
        <v>0</v>
      </c>
      <c r="O1042" s="166" t="s">
        <v>317</v>
      </c>
      <c r="P1042" s="166">
        <v>0</v>
      </c>
      <c r="Q1042" s="186">
        <v>3</v>
      </c>
      <c r="R1042" s="186">
        <v>1.5</v>
      </c>
      <c r="S1042" s="168">
        <v>4.5</v>
      </c>
      <c r="T1042" s="59">
        <v>1</v>
      </c>
      <c r="U1042" s="340"/>
      <c r="V1042" s="340">
        <v>0</v>
      </c>
      <c r="W1042" s="340"/>
      <c r="X1042" s="340">
        <v>0</v>
      </c>
      <c r="Y1042" s="183"/>
      <c r="Z1042" s="183"/>
      <c r="AA1042" s="183"/>
      <c r="AB1042" s="166" t="s">
        <v>12075</v>
      </c>
      <c r="AC1042" s="166" t="s">
        <v>12538</v>
      </c>
      <c r="AD1042" s="166" t="s">
        <v>12539</v>
      </c>
      <c r="AE1042" s="166" t="s">
        <v>5600</v>
      </c>
      <c r="AF1042" s="166" t="s">
        <v>12540</v>
      </c>
      <c r="AG1042" s="166" t="s">
        <v>12541</v>
      </c>
      <c r="AH1042" s="166" t="s">
        <v>12542</v>
      </c>
      <c r="AI1042" s="166" t="s">
        <v>12538</v>
      </c>
      <c r="AJ1042" s="165">
        <v>309774612801030</v>
      </c>
      <c r="AK1042" s="166" t="s">
        <v>304</v>
      </c>
      <c r="AL1042" s="186">
        <v>1.1399999999999999</v>
      </c>
      <c r="AM1042" s="186">
        <v>64</v>
      </c>
      <c r="AN1042" s="186">
        <v>6.8712328767123285E-2</v>
      </c>
      <c r="AO1042" s="186">
        <v>0</v>
      </c>
      <c r="AP1042" s="187">
        <v>6.8712328767123285E-2</v>
      </c>
      <c r="AQ1042" s="186">
        <v>6.8712328767123285E-2</v>
      </c>
      <c r="AR1042" s="186">
        <v>0</v>
      </c>
      <c r="AS1042" s="186">
        <v>6.8712328767123285E-2</v>
      </c>
      <c r="AT1042" s="186">
        <v>2.0613698630136987</v>
      </c>
      <c r="AU1042" s="193" t="s">
        <v>231</v>
      </c>
      <c r="AV1042" s="194"/>
      <c r="AW1042" s="166" t="s">
        <v>325</v>
      </c>
      <c r="AX1042" s="166" t="s">
        <v>6916</v>
      </c>
      <c r="AY1042" s="231" t="s">
        <v>12543</v>
      </c>
      <c r="AZ1042" s="166" t="s">
        <v>234</v>
      </c>
      <c r="BB1042" s="196"/>
    </row>
    <row r="1043" spans="1:54" s="166" customFormat="1" ht="15" customHeight="1" x14ac:dyDescent="0.2">
      <c r="A1043" s="182">
        <v>1565</v>
      </c>
      <c r="B1043" s="555"/>
      <c r="C1043" s="581"/>
      <c r="D1043" s="700" t="s">
        <v>17139</v>
      </c>
      <c r="E1043" s="166" t="s">
        <v>49</v>
      </c>
      <c r="F1043" s="166" t="s">
        <v>6908</v>
      </c>
      <c r="G1043" s="194" t="s">
        <v>12549</v>
      </c>
      <c r="H1043" s="166" t="s">
        <v>3550</v>
      </c>
      <c r="I1043" s="166" t="s">
        <v>12340</v>
      </c>
      <c r="K1043" s="166" t="s">
        <v>219</v>
      </c>
      <c r="L1043" s="166" t="s">
        <v>220</v>
      </c>
      <c r="M1043" s="166" t="s">
        <v>317</v>
      </c>
      <c r="N1043" s="166">
        <v>0</v>
      </c>
      <c r="O1043" s="166" t="s">
        <v>317</v>
      </c>
      <c r="P1043" s="166">
        <v>0</v>
      </c>
      <c r="Q1043" s="186">
        <v>2</v>
      </c>
      <c r="R1043" s="186">
        <v>1.5</v>
      </c>
      <c r="S1043" s="168">
        <v>3</v>
      </c>
      <c r="T1043" s="59">
        <v>1</v>
      </c>
      <c r="U1043" s="340"/>
      <c r="V1043" s="340">
        <v>0</v>
      </c>
      <c r="W1043" s="340"/>
      <c r="X1043" s="340">
        <v>0</v>
      </c>
      <c r="Y1043" s="183"/>
      <c r="Z1043" s="183"/>
      <c r="AA1043" s="183"/>
      <c r="AB1043" s="166" t="s">
        <v>12550</v>
      </c>
      <c r="AC1043" s="166" t="s">
        <v>12551</v>
      </c>
      <c r="AD1043" s="166" t="s">
        <v>12552</v>
      </c>
      <c r="AE1043" s="265" t="s">
        <v>12553</v>
      </c>
      <c r="AF1043" s="166" t="s">
        <v>12554</v>
      </c>
      <c r="AG1043" s="166" t="s">
        <v>230</v>
      </c>
      <c r="AH1043" s="166" t="s">
        <v>12555</v>
      </c>
      <c r="AI1043" s="166" t="s">
        <v>12556</v>
      </c>
      <c r="AJ1043" s="165">
        <v>1065030018657</v>
      </c>
      <c r="AK1043" s="166" t="s">
        <v>304</v>
      </c>
      <c r="AL1043" s="186">
        <v>1.1399999999999999</v>
      </c>
      <c r="AM1043" s="186">
        <v>1410</v>
      </c>
      <c r="AN1043" s="186">
        <v>1.33</v>
      </c>
      <c r="AO1043" s="186">
        <v>0</v>
      </c>
      <c r="AP1043" s="187">
        <v>1.33</v>
      </c>
      <c r="AQ1043" s="186">
        <v>1.33</v>
      </c>
      <c r="AR1043" s="186">
        <v>0</v>
      </c>
      <c r="AS1043" s="186">
        <v>1.33</v>
      </c>
      <c r="AT1043" s="186">
        <v>39.900000000000006</v>
      </c>
      <c r="AU1043" s="193" t="s">
        <v>231</v>
      </c>
      <c r="AV1043" s="194"/>
      <c r="AW1043" s="166" t="s">
        <v>325</v>
      </c>
      <c r="AX1043" s="166" t="s">
        <v>6916</v>
      </c>
      <c r="AY1043" s="256" t="s">
        <v>12557</v>
      </c>
      <c r="AZ1043" s="166" t="s">
        <v>234</v>
      </c>
      <c r="BB1043" s="196"/>
    </row>
    <row r="1044" spans="1:54" s="519" customFormat="1" ht="26.25" customHeight="1" x14ac:dyDescent="0.25">
      <c r="A1044" s="518">
        <v>1566</v>
      </c>
      <c r="B1044" s="557" t="s">
        <v>17088</v>
      </c>
      <c r="C1044" s="664" t="s">
        <v>17090</v>
      </c>
      <c r="D1044" s="701">
        <v>2020</v>
      </c>
      <c r="E1044" s="519" t="s">
        <v>49</v>
      </c>
      <c r="F1044" s="519" t="s">
        <v>6908</v>
      </c>
      <c r="G1044" s="530" t="s">
        <v>17107</v>
      </c>
      <c r="H1044" s="519" t="s">
        <v>12558</v>
      </c>
      <c r="I1044" s="519" t="s">
        <v>12559</v>
      </c>
      <c r="K1044" s="519" t="s">
        <v>219</v>
      </c>
      <c r="L1044" s="519" t="s">
        <v>220</v>
      </c>
      <c r="M1044" s="519" t="s">
        <v>221</v>
      </c>
      <c r="N1044" s="519" t="s">
        <v>222</v>
      </c>
      <c r="O1044" s="573" t="s">
        <v>221</v>
      </c>
      <c r="P1044" s="573" t="s">
        <v>879</v>
      </c>
      <c r="Q1044" s="520">
        <v>15</v>
      </c>
      <c r="R1044" s="520">
        <v>10</v>
      </c>
      <c r="S1044" s="521">
        <v>150</v>
      </c>
      <c r="T1044" s="522">
        <v>0</v>
      </c>
      <c r="U1044" s="523"/>
      <c r="V1044" s="523">
        <v>0</v>
      </c>
      <c r="W1044" s="523"/>
      <c r="X1044" s="523">
        <v>2</v>
      </c>
      <c r="Y1044" s="524"/>
      <c r="Z1044" s="524"/>
      <c r="AA1044" s="524"/>
      <c r="AB1044" s="519" t="s">
        <v>330</v>
      </c>
      <c r="AC1044" s="519" t="s">
        <v>12560</v>
      </c>
      <c r="AD1044" s="519" t="s">
        <v>12561</v>
      </c>
      <c r="AE1044" s="519" t="s">
        <v>12562</v>
      </c>
      <c r="AF1044" s="519">
        <v>89153236535</v>
      </c>
      <c r="AG1044" s="519" t="s">
        <v>12563</v>
      </c>
      <c r="AH1044" s="519" t="s">
        <v>12564</v>
      </c>
      <c r="AI1044" s="519" t="s">
        <v>12560</v>
      </c>
      <c r="AJ1044" s="526">
        <v>1155030001653</v>
      </c>
      <c r="AK1044" s="519" t="s">
        <v>304</v>
      </c>
      <c r="AL1044" s="520">
        <v>1.1399999999999999</v>
      </c>
      <c r="AM1044" s="520">
        <v>8800</v>
      </c>
      <c r="AN1044" s="520">
        <v>2.66</v>
      </c>
      <c r="AO1044" s="520">
        <v>0</v>
      </c>
      <c r="AP1044" s="528">
        <v>2.66</v>
      </c>
      <c r="AQ1044" s="520">
        <v>2.66</v>
      </c>
      <c r="AR1044" s="520">
        <v>0</v>
      </c>
      <c r="AS1044" s="520">
        <v>2.66</v>
      </c>
      <c r="AT1044" s="520">
        <v>79.800000000000011</v>
      </c>
      <c r="AU1044" s="529" t="s">
        <v>231</v>
      </c>
      <c r="AV1044" s="530" t="s">
        <v>431</v>
      </c>
      <c r="AW1044" s="519" t="s">
        <v>325</v>
      </c>
      <c r="AX1044" s="519" t="s">
        <v>6916</v>
      </c>
      <c r="AY1044" s="649" t="s">
        <v>12565</v>
      </c>
      <c r="AZ1044" s="519" t="s">
        <v>234</v>
      </c>
      <c r="BB1044" s="533"/>
    </row>
    <row r="1045" spans="1:54" s="166" customFormat="1" ht="15" customHeight="1" x14ac:dyDescent="0.25">
      <c r="A1045" s="182">
        <v>1567</v>
      </c>
      <c r="B1045" s="555"/>
      <c r="C1045" s="581"/>
      <c r="D1045" s="700" t="s">
        <v>17139</v>
      </c>
      <c r="E1045" s="166" t="s">
        <v>49</v>
      </c>
      <c r="F1045" s="166" t="s">
        <v>6908</v>
      </c>
      <c r="G1045" s="194" t="s">
        <v>12566</v>
      </c>
      <c r="H1045" s="260" t="s">
        <v>12567</v>
      </c>
      <c r="I1045" s="260" t="s">
        <v>12568</v>
      </c>
      <c r="K1045" s="166" t="s">
        <v>219</v>
      </c>
      <c r="L1045" s="166" t="s">
        <v>220</v>
      </c>
      <c r="M1045" s="166" t="s">
        <v>317</v>
      </c>
      <c r="N1045" s="166">
        <v>0</v>
      </c>
      <c r="O1045" s="166" t="s">
        <v>317</v>
      </c>
      <c r="P1045" s="166">
        <v>0</v>
      </c>
      <c r="Q1045" s="186">
        <v>1.2</v>
      </c>
      <c r="R1045" s="186">
        <v>1.2</v>
      </c>
      <c r="S1045" s="168">
        <v>2.4</v>
      </c>
      <c r="T1045" s="59">
        <v>1</v>
      </c>
      <c r="U1045" s="340"/>
      <c r="V1045" s="340">
        <v>0</v>
      </c>
      <c r="W1045" s="340"/>
      <c r="X1045" s="340">
        <v>0</v>
      </c>
      <c r="Y1045" s="183"/>
      <c r="Z1045" s="183"/>
      <c r="AA1045" s="183"/>
      <c r="AB1045" s="166" t="s">
        <v>12381</v>
      </c>
      <c r="AC1045" s="166" t="s">
        <v>12569</v>
      </c>
      <c r="AD1045" s="166" t="s">
        <v>12570</v>
      </c>
      <c r="AE1045" s="166" t="s">
        <v>12571</v>
      </c>
      <c r="AF1045" s="166" t="s">
        <v>12572</v>
      </c>
      <c r="AG1045" s="166" t="s">
        <v>230</v>
      </c>
      <c r="AH1045" s="166" t="s">
        <v>12571</v>
      </c>
      <c r="AI1045" s="166" t="s">
        <v>12569</v>
      </c>
      <c r="AJ1045" s="165">
        <v>304503036300041</v>
      </c>
      <c r="AK1045" s="166" t="s">
        <v>12573</v>
      </c>
      <c r="AL1045" s="186">
        <v>1.1399999999999999</v>
      </c>
      <c r="AM1045" s="186">
        <v>120</v>
      </c>
      <c r="AN1045" s="186">
        <v>7.3330000000000006E-2</v>
      </c>
      <c r="AO1045" s="186">
        <v>0</v>
      </c>
      <c r="AP1045" s="187">
        <v>7.3330000000000006E-2</v>
      </c>
      <c r="AQ1045" s="186">
        <v>7.3330000000000006E-2</v>
      </c>
      <c r="AR1045" s="186">
        <v>0</v>
      </c>
      <c r="AS1045" s="186">
        <v>7.3330000000000006E-2</v>
      </c>
      <c r="AT1045" s="186">
        <v>2.1999000000000004</v>
      </c>
      <c r="AU1045" s="193" t="s">
        <v>231</v>
      </c>
      <c r="AV1045" s="194"/>
      <c r="AW1045" s="166" t="s">
        <v>325</v>
      </c>
      <c r="AX1045" s="166" t="s">
        <v>6916</v>
      </c>
      <c r="AY1045" s="231" t="s">
        <v>12574</v>
      </c>
      <c r="AZ1045" s="166" t="s">
        <v>234</v>
      </c>
      <c r="BB1045" s="196"/>
    </row>
    <row r="1046" spans="1:54" s="166" customFormat="1" ht="15" customHeight="1" x14ac:dyDescent="0.25">
      <c r="A1046" s="182">
        <v>1568</v>
      </c>
      <c r="B1046" s="555"/>
      <c r="C1046" s="581"/>
      <c r="D1046" s="700" t="s">
        <v>17138</v>
      </c>
      <c r="E1046" s="166" t="s">
        <v>49</v>
      </c>
      <c r="F1046" s="166" t="s">
        <v>6908</v>
      </c>
      <c r="G1046" s="194" t="s">
        <v>12441</v>
      </c>
      <c r="H1046" s="166" t="s">
        <v>12290</v>
      </c>
      <c r="I1046" s="166" t="s">
        <v>12291</v>
      </c>
      <c r="K1046" s="166" t="s">
        <v>219</v>
      </c>
      <c r="L1046" s="166" t="s">
        <v>220</v>
      </c>
      <c r="M1046" s="166" t="s">
        <v>221</v>
      </c>
      <c r="N1046" s="166" t="s">
        <v>222</v>
      </c>
      <c r="O1046" s="166" t="s">
        <v>317</v>
      </c>
      <c r="P1046" s="166">
        <v>0</v>
      </c>
      <c r="Q1046" s="186">
        <v>5.2</v>
      </c>
      <c r="R1046" s="186">
        <v>1.6</v>
      </c>
      <c r="S1046" s="168">
        <v>8.32</v>
      </c>
      <c r="T1046" s="59">
        <v>1</v>
      </c>
      <c r="U1046" s="340"/>
      <c r="V1046" s="340">
        <v>0</v>
      </c>
      <c r="W1046" s="340"/>
      <c r="X1046" s="340">
        <v>0</v>
      </c>
      <c r="Y1046" s="183"/>
      <c r="Z1046" s="183"/>
      <c r="AA1046" s="183"/>
      <c r="AB1046" s="166" t="s">
        <v>330</v>
      </c>
      <c r="AC1046" s="166" t="s">
        <v>12575</v>
      </c>
      <c r="AD1046" s="166" t="s">
        <v>12576</v>
      </c>
      <c r="AE1046" s="166" t="s">
        <v>12577</v>
      </c>
      <c r="AF1046" s="166" t="s">
        <v>12578</v>
      </c>
      <c r="AG1046" s="166" t="s">
        <v>12579</v>
      </c>
      <c r="AH1046" s="166" t="s">
        <v>12580</v>
      </c>
      <c r="AI1046" s="166" t="s">
        <v>12575</v>
      </c>
      <c r="AJ1046" s="165">
        <v>1155030003150</v>
      </c>
      <c r="AK1046" s="166" t="s">
        <v>304</v>
      </c>
      <c r="AL1046" s="186">
        <v>1.1399999999999999</v>
      </c>
      <c r="AM1046" s="184">
        <v>31</v>
      </c>
      <c r="AN1046" s="186">
        <v>0.37479452054794515</v>
      </c>
      <c r="AO1046" s="186">
        <v>0</v>
      </c>
      <c r="AP1046" s="187">
        <v>0.37479452054794515</v>
      </c>
      <c r="AQ1046" s="186">
        <v>0.37479452054794515</v>
      </c>
      <c r="AR1046" s="186">
        <v>0</v>
      </c>
      <c r="AS1046" s="186">
        <v>0.37479452054794515</v>
      </c>
      <c r="AT1046" s="186">
        <v>11.243835616438355</v>
      </c>
      <c r="AU1046" s="193" t="s">
        <v>231</v>
      </c>
      <c r="AV1046" s="194"/>
      <c r="AW1046" s="166" t="s">
        <v>325</v>
      </c>
      <c r="AX1046" s="166" t="s">
        <v>6916</v>
      </c>
      <c r="AY1046" s="231" t="s">
        <v>12581</v>
      </c>
      <c r="AZ1046" s="166" t="s">
        <v>234</v>
      </c>
      <c r="BB1046" s="196"/>
    </row>
    <row r="1047" spans="1:54" s="166" customFormat="1" ht="15" customHeight="1" x14ac:dyDescent="0.25">
      <c r="A1047" s="182">
        <v>1570</v>
      </c>
      <c r="B1047" s="555"/>
      <c r="C1047" s="581"/>
      <c r="D1047" s="700" t="s">
        <v>17140</v>
      </c>
      <c r="E1047" s="166" t="s">
        <v>50</v>
      </c>
      <c r="F1047" s="166" t="s">
        <v>6908</v>
      </c>
      <c r="G1047" s="194" t="s">
        <v>12587</v>
      </c>
      <c r="H1047" s="166" t="s">
        <v>12588</v>
      </c>
      <c r="I1047" s="166" t="s">
        <v>12589</v>
      </c>
      <c r="J1047" s="166" t="s">
        <v>958</v>
      </c>
      <c r="K1047" s="166" t="s">
        <v>219</v>
      </c>
      <c r="L1047" s="166" t="s">
        <v>316</v>
      </c>
      <c r="M1047" s="166" t="s">
        <v>221</v>
      </c>
      <c r="N1047" s="166" t="s">
        <v>222</v>
      </c>
      <c r="O1047" s="166" t="s">
        <v>317</v>
      </c>
      <c r="P1047" s="166">
        <v>0</v>
      </c>
      <c r="Q1047" s="186">
        <v>4</v>
      </c>
      <c r="R1047" s="186">
        <v>1.5</v>
      </c>
      <c r="S1047" s="168">
        <v>6</v>
      </c>
      <c r="T1047" s="59">
        <v>1</v>
      </c>
      <c r="U1047" s="340"/>
      <c r="V1047" s="340">
        <v>0</v>
      </c>
      <c r="W1047" s="340"/>
      <c r="X1047" s="340">
        <v>0</v>
      </c>
      <c r="Y1047" s="183"/>
      <c r="Z1047" s="183"/>
      <c r="AA1047" s="183"/>
      <c r="AB1047" s="166" t="s">
        <v>330</v>
      </c>
      <c r="AC1047" s="166" t="s">
        <v>12590</v>
      </c>
      <c r="AD1047" s="166">
        <v>1187746348459</v>
      </c>
      <c r="AE1047" s="166" t="s">
        <v>12591</v>
      </c>
      <c r="AF1047" s="166">
        <v>89775440719</v>
      </c>
      <c r="AG1047" s="166" t="s">
        <v>12592</v>
      </c>
      <c r="AH1047" s="201" t="s">
        <v>12591</v>
      </c>
      <c r="AI1047" s="166" t="s">
        <v>12590</v>
      </c>
      <c r="AJ1047" s="165">
        <v>1187746348459</v>
      </c>
      <c r="AK1047" s="166" t="s">
        <v>12040</v>
      </c>
      <c r="AL1047" s="186">
        <v>1.2</v>
      </c>
      <c r="AM1047" s="184">
        <v>6</v>
      </c>
      <c r="AN1047" s="186">
        <v>1.9726027397260273E-2</v>
      </c>
      <c r="AO1047" s="186">
        <v>0</v>
      </c>
      <c r="AP1047" s="187">
        <v>1.9726027397260273E-2</v>
      </c>
      <c r="AQ1047" s="186">
        <v>1.9726027397260273E-2</v>
      </c>
      <c r="AR1047" s="186">
        <v>0</v>
      </c>
      <c r="AS1047" s="186">
        <v>1.9726027397260273E-2</v>
      </c>
      <c r="AT1047" s="186">
        <v>0.59178082191780823</v>
      </c>
      <c r="AU1047" s="193" t="s">
        <v>231</v>
      </c>
      <c r="AV1047" s="194"/>
      <c r="AW1047" s="166" t="s">
        <v>325</v>
      </c>
      <c r="AX1047" s="166" t="s">
        <v>6916</v>
      </c>
      <c r="AY1047" s="195" t="s">
        <v>12593</v>
      </c>
      <c r="AZ1047" s="166" t="s">
        <v>234</v>
      </c>
      <c r="BB1047" s="196"/>
    </row>
    <row r="1048" spans="1:54" s="166" customFormat="1" ht="15" customHeight="1" x14ac:dyDescent="0.25">
      <c r="A1048" s="182">
        <v>1571</v>
      </c>
      <c r="B1048" s="555"/>
      <c r="C1048" s="581"/>
      <c r="D1048" s="700" t="s">
        <v>17140</v>
      </c>
      <c r="E1048" s="166" t="s">
        <v>50</v>
      </c>
      <c r="F1048" s="166" t="s">
        <v>6908</v>
      </c>
      <c r="G1048" s="194" t="s">
        <v>12594</v>
      </c>
      <c r="H1048" s="166" t="s">
        <v>12595</v>
      </c>
      <c r="I1048" s="166" t="s">
        <v>12596</v>
      </c>
      <c r="J1048" s="166" t="s">
        <v>958</v>
      </c>
      <c r="K1048" s="166" t="s">
        <v>219</v>
      </c>
      <c r="L1048" s="166" t="s">
        <v>316</v>
      </c>
      <c r="M1048" s="166" t="s">
        <v>221</v>
      </c>
      <c r="N1048" s="166" t="s">
        <v>7140</v>
      </c>
      <c r="O1048" s="166" t="s">
        <v>317</v>
      </c>
      <c r="P1048" s="166">
        <v>0</v>
      </c>
      <c r="Q1048" s="186">
        <v>4</v>
      </c>
      <c r="R1048" s="186">
        <v>1.5</v>
      </c>
      <c r="S1048" s="168">
        <v>6</v>
      </c>
      <c r="T1048" s="59">
        <v>1</v>
      </c>
      <c r="U1048" s="340"/>
      <c r="V1048" s="340">
        <v>0</v>
      </c>
      <c r="W1048" s="340"/>
      <c r="X1048" s="340">
        <v>0</v>
      </c>
      <c r="Y1048" s="183"/>
      <c r="Z1048" s="183"/>
      <c r="AA1048" s="183"/>
      <c r="AB1048" s="166" t="s">
        <v>330</v>
      </c>
      <c r="AC1048" s="166" t="s">
        <v>12597</v>
      </c>
      <c r="AD1048" s="166">
        <v>1027710006477</v>
      </c>
      <c r="AE1048" s="166" t="s">
        <v>12598</v>
      </c>
      <c r="AF1048" s="166" t="s">
        <v>12599</v>
      </c>
      <c r="AG1048" s="166" t="s">
        <v>12600</v>
      </c>
      <c r="AH1048" s="201" t="s">
        <v>12598</v>
      </c>
      <c r="AI1048" s="166" t="s">
        <v>12597</v>
      </c>
      <c r="AJ1048" s="165">
        <v>1027710006477</v>
      </c>
      <c r="AK1048" s="166" t="s">
        <v>12040</v>
      </c>
      <c r="AL1048" s="186">
        <v>1.2</v>
      </c>
      <c r="AM1048" s="184">
        <v>6</v>
      </c>
      <c r="AN1048" s="186">
        <v>1.9726027397260273E-2</v>
      </c>
      <c r="AO1048" s="186">
        <v>0</v>
      </c>
      <c r="AP1048" s="187">
        <v>1.9726027397260273E-2</v>
      </c>
      <c r="AQ1048" s="186">
        <v>1.9726027397260273E-2</v>
      </c>
      <c r="AR1048" s="186">
        <v>0</v>
      </c>
      <c r="AS1048" s="186">
        <v>1.9726027397260273E-2</v>
      </c>
      <c r="AT1048" s="186">
        <v>0.59178082191780823</v>
      </c>
      <c r="AU1048" s="193" t="s">
        <v>231</v>
      </c>
      <c r="AV1048" s="194"/>
      <c r="AW1048" s="166" t="s">
        <v>325</v>
      </c>
      <c r="AX1048" s="166" t="s">
        <v>6916</v>
      </c>
      <c r="AY1048" s="195" t="s">
        <v>12601</v>
      </c>
      <c r="AZ1048" s="166" t="s">
        <v>234</v>
      </c>
      <c r="BB1048" s="196"/>
    </row>
    <row r="1049" spans="1:54" s="166" customFormat="1" ht="15" customHeight="1" x14ac:dyDescent="0.25">
      <c r="A1049" s="182">
        <v>1572</v>
      </c>
      <c r="B1049" s="555"/>
      <c r="C1049" s="581"/>
      <c r="D1049" s="700" t="s">
        <v>17140</v>
      </c>
      <c r="E1049" s="166" t="s">
        <v>50</v>
      </c>
      <c r="F1049" s="166" t="s">
        <v>6908</v>
      </c>
      <c r="G1049" s="194" t="s">
        <v>12602</v>
      </c>
      <c r="H1049" s="166" t="s">
        <v>12603</v>
      </c>
      <c r="I1049" s="166" t="s">
        <v>12604</v>
      </c>
      <c r="J1049" s="166" t="s">
        <v>958</v>
      </c>
      <c r="K1049" s="166" t="s">
        <v>219</v>
      </c>
      <c r="L1049" s="166" t="s">
        <v>316</v>
      </c>
      <c r="M1049" s="166" t="s">
        <v>221</v>
      </c>
      <c r="N1049" s="166" t="s">
        <v>7140</v>
      </c>
      <c r="O1049" s="166" t="s">
        <v>317</v>
      </c>
      <c r="P1049" s="166">
        <v>0</v>
      </c>
      <c r="Q1049" s="186">
        <v>4</v>
      </c>
      <c r="R1049" s="186">
        <v>1.5</v>
      </c>
      <c r="S1049" s="168">
        <v>6</v>
      </c>
      <c r="T1049" s="59">
        <v>1</v>
      </c>
      <c r="U1049" s="340"/>
      <c r="V1049" s="340">
        <v>0</v>
      </c>
      <c r="W1049" s="340"/>
      <c r="X1049" s="340">
        <v>0</v>
      </c>
      <c r="Y1049" s="183"/>
      <c r="Z1049" s="183"/>
      <c r="AA1049" s="183"/>
      <c r="AB1049" s="166" t="s">
        <v>330</v>
      </c>
      <c r="AC1049" s="166" t="s">
        <v>12597</v>
      </c>
      <c r="AD1049" s="166">
        <v>1027710006477</v>
      </c>
      <c r="AE1049" s="166" t="s">
        <v>12605</v>
      </c>
      <c r="AF1049" s="166" t="s">
        <v>12599</v>
      </c>
      <c r="AG1049" s="166" t="s">
        <v>12600</v>
      </c>
      <c r="AH1049" s="201" t="s">
        <v>12605</v>
      </c>
      <c r="AI1049" s="166" t="s">
        <v>12597</v>
      </c>
      <c r="AJ1049" s="165">
        <v>1027710006477</v>
      </c>
      <c r="AK1049" s="166" t="s">
        <v>12040</v>
      </c>
      <c r="AL1049" s="186">
        <v>1.2</v>
      </c>
      <c r="AM1049" s="184">
        <v>6</v>
      </c>
      <c r="AN1049" s="186">
        <v>1.9726027397260273E-2</v>
      </c>
      <c r="AO1049" s="186">
        <v>0</v>
      </c>
      <c r="AP1049" s="187">
        <v>1.9726027397260273E-2</v>
      </c>
      <c r="AQ1049" s="186">
        <v>1.9726027397260273E-2</v>
      </c>
      <c r="AR1049" s="186">
        <v>0</v>
      </c>
      <c r="AS1049" s="186">
        <v>1.9726027397260273E-2</v>
      </c>
      <c r="AT1049" s="186">
        <v>0.59178082191780823</v>
      </c>
      <c r="AU1049" s="193" t="s">
        <v>231</v>
      </c>
      <c r="AV1049" s="194"/>
      <c r="AW1049" s="166" t="s">
        <v>325</v>
      </c>
      <c r="AX1049" s="166" t="s">
        <v>6916</v>
      </c>
      <c r="AY1049" s="195" t="s">
        <v>12606</v>
      </c>
      <c r="AZ1049" s="166" t="s">
        <v>234</v>
      </c>
      <c r="BB1049" s="196"/>
    </row>
    <row r="1050" spans="1:54" s="166" customFormat="1" ht="15" customHeight="1" x14ac:dyDescent="0.25">
      <c r="A1050" s="182">
        <v>1573</v>
      </c>
      <c r="B1050" s="555"/>
      <c r="C1050" s="581"/>
      <c r="D1050" s="700" t="s">
        <v>17140</v>
      </c>
      <c r="E1050" s="166" t="s">
        <v>50</v>
      </c>
      <c r="F1050" s="166" t="s">
        <v>6908</v>
      </c>
      <c r="G1050" s="194" t="s">
        <v>12607</v>
      </c>
      <c r="H1050" s="166" t="s">
        <v>12608</v>
      </c>
      <c r="I1050" s="166" t="s">
        <v>12609</v>
      </c>
      <c r="J1050" s="166" t="s">
        <v>958</v>
      </c>
      <c r="K1050" s="166" t="s">
        <v>219</v>
      </c>
      <c r="L1050" s="166" t="s">
        <v>316</v>
      </c>
      <c r="M1050" s="166" t="s">
        <v>221</v>
      </c>
      <c r="N1050" s="166" t="s">
        <v>222</v>
      </c>
      <c r="O1050" s="166" t="s">
        <v>317</v>
      </c>
      <c r="P1050" s="166">
        <v>0</v>
      </c>
      <c r="Q1050" s="186">
        <v>4</v>
      </c>
      <c r="R1050" s="186">
        <v>1.5</v>
      </c>
      <c r="S1050" s="168">
        <v>6</v>
      </c>
      <c r="T1050" s="59">
        <v>2</v>
      </c>
      <c r="U1050" s="340"/>
      <c r="V1050" s="340">
        <v>0</v>
      </c>
      <c r="W1050" s="340"/>
      <c r="X1050" s="340">
        <v>0</v>
      </c>
      <c r="Y1050" s="183"/>
      <c r="Z1050" s="183"/>
      <c r="AA1050" s="183"/>
      <c r="AB1050" s="166" t="s">
        <v>330</v>
      </c>
      <c r="AC1050" s="166" t="s">
        <v>12610</v>
      </c>
      <c r="AD1050" s="166">
        <v>1027700000679</v>
      </c>
      <c r="AE1050" s="166" t="s">
        <v>12611</v>
      </c>
      <c r="AF1050" s="166" t="s">
        <v>12612</v>
      </c>
      <c r="AG1050" s="166" t="s">
        <v>12613</v>
      </c>
      <c r="AH1050" s="201" t="s">
        <v>12614</v>
      </c>
      <c r="AI1050" s="166" t="s">
        <v>12610</v>
      </c>
      <c r="AJ1050" s="165">
        <v>1027700000679</v>
      </c>
      <c r="AK1050" s="166" t="s">
        <v>12040</v>
      </c>
      <c r="AL1050" s="186">
        <v>1.2</v>
      </c>
      <c r="AM1050" s="184">
        <v>6</v>
      </c>
      <c r="AN1050" s="186">
        <v>1.9726027397260273E-2</v>
      </c>
      <c r="AO1050" s="186">
        <v>0</v>
      </c>
      <c r="AP1050" s="187">
        <v>1.9726027397260273E-2</v>
      </c>
      <c r="AQ1050" s="186">
        <v>1.9726027397260273E-2</v>
      </c>
      <c r="AR1050" s="186">
        <v>0</v>
      </c>
      <c r="AS1050" s="186">
        <v>1.9726027397260273E-2</v>
      </c>
      <c r="AT1050" s="186">
        <v>0.59178082191780823</v>
      </c>
      <c r="AU1050" s="193" t="s">
        <v>231</v>
      </c>
      <c r="AV1050" s="194"/>
      <c r="AW1050" s="166" t="s">
        <v>325</v>
      </c>
      <c r="AX1050" s="166" t="s">
        <v>6916</v>
      </c>
      <c r="AY1050" s="195" t="s">
        <v>12615</v>
      </c>
      <c r="AZ1050" s="166" t="s">
        <v>234</v>
      </c>
      <c r="BB1050" s="196"/>
    </row>
    <row r="1051" spans="1:54" s="166" customFormat="1" ht="15" customHeight="1" x14ac:dyDescent="0.25">
      <c r="A1051" s="182">
        <v>1574</v>
      </c>
      <c r="B1051" s="555"/>
      <c r="C1051" s="581"/>
      <c r="D1051" s="700" t="s">
        <v>17140</v>
      </c>
      <c r="E1051" s="166" t="s">
        <v>50</v>
      </c>
      <c r="F1051" s="166" t="s">
        <v>6908</v>
      </c>
      <c r="G1051" s="194" t="s">
        <v>12616</v>
      </c>
      <c r="H1051" s="166" t="s">
        <v>12617</v>
      </c>
      <c r="I1051" s="166" t="s">
        <v>12618</v>
      </c>
      <c r="J1051" s="166" t="s">
        <v>958</v>
      </c>
      <c r="K1051" s="166" t="s">
        <v>219</v>
      </c>
      <c r="L1051" s="166" t="s">
        <v>316</v>
      </c>
      <c r="M1051" s="166" t="s">
        <v>221</v>
      </c>
      <c r="N1051" s="166" t="s">
        <v>222</v>
      </c>
      <c r="O1051" s="166" t="s">
        <v>317</v>
      </c>
      <c r="P1051" s="166">
        <v>0</v>
      </c>
      <c r="Q1051" s="186">
        <v>10.6</v>
      </c>
      <c r="R1051" s="186">
        <v>1.5</v>
      </c>
      <c r="S1051" s="168">
        <v>16</v>
      </c>
      <c r="T1051" s="59">
        <v>5</v>
      </c>
      <c r="U1051" s="340"/>
      <c r="V1051" s="340">
        <v>0</v>
      </c>
      <c r="W1051" s="340"/>
      <c r="X1051" s="340">
        <v>0</v>
      </c>
      <c r="Y1051" s="183"/>
      <c r="Z1051" s="183"/>
      <c r="AA1051" s="183"/>
      <c r="AB1051" s="166" t="s">
        <v>330</v>
      </c>
      <c r="AC1051" s="166" t="s">
        <v>12610</v>
      </c>
      <c r="AD1051" s="166">
        <v>1027700000679</v>
      </c>
      <c r="AE1051" s="166" t="s">
        <v>12619</v>
      </c>
      <c r="AF1051" s="166" t="s">
        <v>12612</v>
      </c>
      <c r="AG1051" s="166" t="s">
        <v>12613</v>
      </c>
      <c r="AH1051" s="201" t="s">
        <v>12619</v>
      </c>
      <c r="AI1051" s="166" t="s">
        <v>12610</v>
      </c>
      <c r="AJ1051" s="165">
        <v>1027700000679</v>
      </c>
      <c r="AK1051" s="166" t="s">
        <v>12040</v>
      </c>
      <c r="AL1051" s="186">
        <v>1.2</v>
      </c>
      <c r="AM1051" s="184">
        <v>6</v>
      </c>
      <c r="AN1051" s="186">
        <v>1.9726027397260273E-2</v>
      </c>
      <c r="AO1051" s="186">
        <v>0</v>
      </c>
      <c r="AP1051" s="187">
        <v>1.9726027397260273E-2</v>
      </c>
      <c r="AQ1051" s="186">
        <v>1.9726027397260273E-2</v>
      </c>
      <c r="AR1051" s="186">
        <v>0</v>
      </c>
      <c r="AS1051" s="186">
        <v>1.9726027397260273E-2</v>
      </c>
      <c r="AT1051" s="186">
        <v>0.59178082191780823</v>
      </c>
      <c r="AU1051" s="193" t="s">
        <v>231</v>
      </c>
      <c r="AV1051" s="194"/>
      <c r="AW1051" s="166" t="s">
        <v>325</v>
      </c>
      <c r="AX1051" s="166" t="s">
        <v>6916</v>
      </c>
      <c r="AY1051" s="195" t="s">
        <v>12620</v>
      </c>
      <c r="AZ1051" s="166" t="s">
        <v>234</v>
      </c>
      <c r="BB1051" s="196"/>
    </row>
    <row r="1052" spans="1:54" s="166" customFormat="1" ht="15" customHeight="1" x14ac:dyDescent="0.2">
      <c r="A1052" s="182">
        <v>1575</v>
      </c>
      <c r="B1052" s="555"/>
      <c r="C1052" s="581"/>
      <c r="D1052" s="700" t="s">
        <v>17140</v>
      </c>
      <c r="E1052" s="166" t="s">
        <v>50</v>
      </c>
      <c r="F1052" s="166" t="s">
        <v>6908</v>
      </c>
      <c r="G1052" s="517" t="s">
        <v>12621</v>
      </c>
      <c r="H1052" s="166" t="s">
        <v>12622</v>
      </c>
      <c r="I1052" s="166" t="s">
        <v>12623</v>
      </c>
      <c r="J1052" s="166" t="s">
        <v>958</v>
      </c>
      <c r="K1052" s="166" t="s">
        <v>219</v>
      </c>
      <c r="L1052" s="166" t="s">
        <v>220</v>
      </c>
      <c r="M1052" s="166" t="s">
        <v>221</v>
      </c>
      <c r="N1052" s="166" t="s">
        <v>7140</v>
      </c>
      <c r="O1052" s="166" t="s">
        <v>317</v>
      </c>
      <c r="P1052" s="166">
        <v>0</v>
      </c>
      <c r="Q1052" s="186">
        <v>4</v>
      </c>
      <c r="R1052" s="186">
        <v>1.5</v>
      </c>
      <c r="S1052" s="168">
        <v>6</v>
      </c>
      <c r="T1052" s="59">
        <v>2</v>
      </c>
      <c r="U1052" s="340"/>
      <c r="V1052" s="340">
        <v>1</v>
      </c>
      <c r="W1052" s="340"/>
      <c r="X1052" s="340">
        <v>0</v>
      </c>
      <c r="Y1052" s="183"/>
      <c r="Z1052" s="183"/>
      <c r="AA1052" s="183"/>
      <c r="AB1052" s="166" t="s">
        <v>330</v>
      </c>
      <c r="AC1052" s="166" t="s">
        <v>12624</v>
      </c>
      <c r="AD1052" s="166">
        <v>1065009017920</v>
      </c>
      <c r="AE1052" s="166" t="s">
        <v>12625</v>
      </c>
      <c r="AF1052" s="166" t="s">
        <v>12626</v>
      </c>
      <c r="AG1052" s="166" t="s">
        <v>12627</v>
      </c>
      <c r="AH1052" s="201" t="s">
        <v>12628</v>
      </c>
      <c r="AI1052" s="166" t="s">
        <v>12624</v>
      </c>
      <c r="AJ1052" s="165">
        <v>1065009017920</v>
      </c>
      <c r="AK1052" s="166" t="s">
        <v>12040</v>
      </c>
      <c r="AL1052" s="186">
        <v>1.2</v>
      </c>
      <c r="AM1052" s="184">
        <v>6</v>
      </c>
      <c r="AN1052" s="186">
        <v>1.9726027397260273E-2</v>
      </c>
      <c r="AO1052" s="186">
        <v>0</v>
      </c>
      <c r="AP1052" s="187">
        <v>1.9726027397260273E-2</v>
      </c>
      <c r="AQ1052" s="186">
        <v>1.9726027397260273E-2</v>
      </c>
      <c r="AR1052" s="186">
        <v>0</v>
      </c>
      <c r="AS1052" s="186">
        <v>1.9726027397260273E-2</v>
      </c>
      <c r="AT1052" s="186">
        <v>0.59178082191780823</v>
      </c>
      <c r="AU1052" s="193" t="s">
        <v>231</v>
      </c>
      <c r="AV1052" s="194"/>
      <c r="AW1052" s="166" t="s">
        <v>325</v>
      </c>
      <c r="AX1052" s="166" t="s">
        <v>6916</v>
      </c>
      <c r="AY1052" s="256" t="s">
        <v>12629</v>
      </c>
      <c r="AZ1052" s="166" t="s">
        <v>234</v>
      </c>
      <c r="BB1052" s="196"/>
    </row>
    <row r="1053" spans="1:54" s="166" customFormat="1" ht="15" customHeight="1" x14ac:dyDescent="0.25">
      <c r="A1053" s="182">
        <v>1576</v>
      </c>
      <c r="B1053" s="555"/>
      <c r="C1053" s="581"/>
      <c r="D1053" s="700" t="s">
        <v>17140</v>
      </c>
      <c r="E1053" s="166" t="s">
        <v>50</v>
      </c>
      <c r="F1053" s="166" t="s">
        <v>6908</v>
      </c>
      <c r="G1053" s="194" t="s">
        <v>12630</v>
      </c>
      <c r="H1053" s="166" t="s">
        <v>12631</v>
      </c>
      <c r="I1053" s="166" t="s">
        <v>12632</v>
      </c>
      <c r="J1053" s="166" t="s">
        <v>958</v>
      </c>
      <c r="K1053" s="166" t="s">
        <v>219</v>
      </c>
      <c r="L1053" s="166" t="s">
        <v>316</v>
      </c>
      <c r="M1053" s="166" t="s">
        <v>221</v>
      </c>
      <c r="N1053" s="166" t="s">
        <v>222</v>
      </c>
      <c r="O1053" s="166" t="s">
        <v>317</v>
      </c>
      <c r="P1053" s="166">
        <v>0</v>
      </c>
      <c r="Q1053" s="186">
        <v>4</v>
      </c>
      <c r="R1053" s="186">
        <v>1.5</v>
      </c>
      <c r="S1053" s="168">
        <v>6</v>
      </c>
      <c r="T1053" s="59">
        <v>2</v>
      </c>
      <c r="U1053" s="340"/>
      <c r="V1053" s="340">
        <v>0</v>
      </c>
      <c r="W1053" s="340"/>
      <c r="X1053" s="340">
        <v>0</v>
      </c>
      <c r="Y1053" s="183"/>
      <c r="Z1053" s="183"/>
      <c r="AA1053" s="183"/>
      <c r="AB1053" s="166" t="s">
        <v>330</v>
      </c>
      <c r="AC1053" s="166" t="s">
        <v>12633</v>
      </c>
      <c r="AD1053" s="166">
        <v>1065244013339</v>
      </c>
      <c r="AE1053" s="166" t="s">
        <v>12634</v>
      </c>
      <c r="AF1053" s="166" t="s">
        <v>12635</v>
      </c>
      <c r="AG1053" s="166" t="s">
        <v>12636</v>
      </c>
      <c r="AH1053" s="201" t="s">
        <v>12634</v>
      </c>
      <c r="AI1053" s="166" t="s">
        <v>12633</v>
      </c>
      <c r="AJ1053" s="165">
        <v>1065244013339</v>
      </c>
      <c r="AK1053" s="166" t="s">
        <v>12040</v>
      </c>
      <c r="AL1053" s="186">
        <v>1.2</v>
      </c>
      <c r="AM1053" s="184">
        <v>6</v>
      </c>
      <c r="AN1053" s="186">
        <v>1.9726027397260273E-2</v>
      </c>
      <c r="AO1053" s="186">
        <v>0</v>
      </c>
      <c r="AP1053" s="187">
        <v>1.9726027397260273E-2</v>
      </c>
      <c r="AQ1053" s="186">
        <v>1.9726027397260273E-2</v>
      </c>
      <c r="AR1053" s="186">
        <v>0</v>
      </c>
      <c r="AS1053" s="186">
        <v>1.9726027397260273E-2</v>
      </c>
      <c r="AT1053" s="186">
        <v>0.59178082191780823</v>
      </c>
      <c r="AU1053" s="193" t="s">
        <v>231</v>
      </c>
      <c r="AV1053" s="194"/>
      <c r="AW1053" s="166" t="s">
        <v>325</v>
      </c>
      <c r="AX1053" s="166" t="s">
        <v>6916</v>
      </c>
      <c r="AY1053" s="195" t="s">
        <v>12637</v>
      </c>
      <c r="AZ1053" s="166" t="s">
        <v>234</v>
      </c>
      <c r="BB1053" s="196"/>
    </row>
    <row r="1054" spans="1:54" s="166" customFormat="1" ht="15" customHeight="1" x14ac:dyDescent="0.25">
      <c r="A1054" s="182">
        <v>1591</v>
      </c>
      <c r="B1054" s="555"/>
      <c r="C1054" s="581"/>
      <c r="D1054" s="700" t="s">
        <v>17140</v>
      </c>
      <c r="E1054" s="166" t="s">
        <v>50</v>
      </c>
      <c r="F1054" s="166" t="s">
        <v>6908</v>
      </c>
      <c r="G1054" s="194" t="s">
        <v>12715</v>
      </c>
      <c r="H1054" s="166" t="s">
        <v>12716</v>
      </c>
      <c r="I1054" s="166" t="s">
        <v>12717</v>
      </c>
      <c r="J1054" s="166" t="s">
        <v>958</v>
      </c>
      <c r="K1054" s="166" t="s">
        <v>219</v>
      </c>
      <c r="L1054" s="166" t="s">
        <v>220</v>
      </c>
      <c r="M1054" s="166" t="s">
        <v>317</v>
      </c>
      <c r="N1054" s="166">
        <v>0</v>
      </c>
      <c r="O1054" s="166" t="s">
        <v>317</v>
      </c>
      <c r="P1054" s="166">
        <v>0</v>
      </c>
      <c r="Q1054" s="186">
        <v>4</v>
      </c>
      <c r="R1054" s="186">
        <v>1.5</v>
      </c>
      <c r="S1054" s="168">
        <v>6</v>
      </c>
      <c r="T1054" s="59">
        <v>2</v>
      </c>
      <c r="U1054" s="340"/>
      <c r="V1054" s="340">
        <v>0</v>
      </c>
      <c r="W1054" s="340"/>
      <c r="X1054" s="340">
        <v>0</v>
      </c>
      <c r="Y1054" s="183"/>
      <c r="Z1054" s="183"/>
      <c r="AA1054" s="183"/>
      <c r="AB1054" s="166" t="s">
        <v>330</v>
      </c>
      <c r="AC1054" s="166" t="s">
        <v>12718</v>
      </c>
      <c r="AD1054" s="166">
        <v>1185074000814</v>
      </c>
      <c r="AE1054" s="166" t="s">
        <v>12719</v>
      </c>
      <c r="AF1054" s="166" t="s">
        <v>12720</v>
      </c>
      <c r="AG1054" s="166" t="s">
        <v>12721</v>
      </c>
      <c r="AH1054" s="201" t="s">
        <v>12719</v>
      </c>
      <c r="AI1054" s="166" t="s">
        <v>12718</v>
      </c>
      <c r="AJ1054" s="165">
        <v>1185074000814</v>
      </c>
      <c r="AK1054" s="166" t="s">
        <v>453</v>
      </c>
      <c r="AL1054" s="186">
        <v>0.87</v>
      </c>
      <c r="AM1054" s="184">
        <v>20</v>
      </c>
      <c r="AN1054" s="186">
        <v>0.35753424657534244</v>
      </c>
      <c r="AO1054" s="186">
        <v>0</v>
      </c>
      <c r="AP1054" s="187">
        <v>0.35753424657534244</v>
      </c>
      <c r="AQ1054" s="186">
        <v>0.35753424657534244</v>
      </c>
      <c r="AR1054" s="186">
        <v>0</v>
      </c>
      <c r="AS1054" s="186">
        <v>0.35753424657534244</v>
      </c>
      <c r="AT1054" s="186">
        <v>10.726027397260273</v>
      </c>
      <c r="AU1054" s="193" t="s">
        <v>231</v>
      </c>
      <c r="AV1054" s="194"/>
      <c r="AW1054" s="166" t="s">
        <v>325</v>
      </c>
      <c r="AX1054" s="166" t="s">
        <v>6916</v>
      </c>
      <c r="AY1054" s="195" t="s">
        <v>12722</v>
      </c>
      <c r="AZ1054" s="166" t="s">
        <v>234</v>
      </c>
      <c r="BB1054" s="196"/>
    </row>
    <row r="1055" spans="1:54" s="166" customFormat="1" ht="15" customHeight="1" x14ac:dyDescent="0.25">
      <c r="A1055" s="182">
        <v>1594</v>
      </c>
      <c r="B1055" s="555"/>
      <c r="C1055" s="581"/>
      <c r="D1055" s="700" t="s">
        <v>17140</v>
      </c>
      <c r="E1055" s="166" t="s">
        <v>50</v>
      </c>
      <c r="F1055" s="166" t="s">
        <v>6908</v>
      </c>
      <c r="G1055" s="194" t="s">
        <v>12737</v>
      </c>
      <c r="H1055" s="166" t="s">
        <v>12738</v>
      </c>
      <c r="I1055" s="166" t="s">
        <v>12739</v>
      </c>
      <c r="J1055" s="166" t="s">
        <v>958</v>
      </c>
      <c r="K1055" s="166" t="s">
        <v>219</v>
      </c>
      <c r="L1055" s="166" t="s">
        <v>220</v>
      </c>
      <c r="M1055" s="166" t="s">
        <v>221</v>
      </c>
      <c r="N1055" s="166" t="s">
        <v>222</v>
      </c>
      <c r="O1055" s="166" t="s">
        <v>221</v>
      </c>
      <c r="P1055" s="166" t="s">
        <v>222</v>
      </c>
      <c r="Q1055" s="186">
        <v>4</v>
      </c>
      <c r="R1055" s="186">
        <v>1.5</v>
      </c>
      <c r="S1055" s="168">
        <v>6</v>
      </c>
      <c r="T1055" s="59">
        <v>1</v>
      </c>
      <c r="U1055" s="340"/>
      <c r="V1055" s="340">
        <v>0</v>
      </c>
      <c r="W1055" s="340"/>
      <c r="X1055" s="340">
        <v>0</v>
      </c>
      <c r="Y1055" s="183"/>
      <c r="Z1055" s="183"/>
      <c r="AA1055" s="183"/>
      <c r="AB1055" s="166" t="s">
        <v>12075</v>
      </c>
      <c r="AC1055" s="166" t="s">
        <v>12740</v>
      </c>
      <c r="AD1055" s="166">
        <v>19650300107536</v>
      </c>
      <c r="AE1055" s="201" t="s">
        <v>3801</v>
      </c>
      <c r="AF1055" s="166" t="s">
        <v>12741</v>
      </c>
      <c r="AG1055" s="166" t="s">
        <v>12742</v>
      </c>
      <c r="AH1055" s="201" t="s">
        <v>3801</v>
      </c>
      <c r="AI1055" s="166" t="s">
        <v>12743</v>
      </c>
      <c r="AJ1055" s="165">
        <v>19650300107536</v>
      </c>
      <c r="AK1055" s="203" t="s">
        <v>304</v>
      </c>
      <c r="AL1055" s="186">
        <v>1.1399999999999999</v>
      </c>
      <c r="AM1055" s="186">
        <v>77</v>
      </c>
      <c r="AN1055" s="186">
        <v>7.1506849315068491E-3</v>
      </c>
      <c r="AO1055" s="186">
        <v>0</v>
      </c>
      <c r="AP1055" s="187">
        <v>7.1506849315068491E-3</v>
      </c>
      <c r="AQ1055" s="186">
        <v>7.1506849315068491E-3</v>
      </c>
      <c r="AR1055" s="186">
        <v>0</v>
      </c>
      <c r="AS1055" s="186">
        <v>7.1506849315068491E-3</v>
      </c>
      <c r="AT1055" s="186">
        <v>0.21452054794520548</v>
      </c>
      <c r="AU1055" s="193" t="s">
        <v>231</v>
      </c>
      <c r="AV1055" s="194"/>
      <c r="AW1055" s="166" t="s">
        <v>325</v>
      </c>
      <c r="AX1055" s="166" t="s">
        <v>6916</v>
      </c>
      <c r="AY1055" s="195" t="s">
        <v>12744</v>
      </c>
      <c r="AZ1055" s="166" t="s">
        <v>234</v>
      </c>
      <c r="BB1055" s="196"/>
    </row>
    <row r="1056" spans="1:54" s="166" customFormat="1" ht="15" customHeight="1" x14ac:dyDescent="0.25">
      <c r="A1056" s="182">
        <v>1595</v>
      </c>
      <c r="B1056" s="555"/>
      <c r="C1056" s="581"/>
      <c r="D1056" s="700" t="s">
        <v>17140</v>
      </c>
      <c r="E1056" s="166" t="s">
        <v>50</v>
      </c>
      <c r="F1056" s="166" t="s">
        <v>6908</v>
      </c>
      <c r="G1056" s="194" t="s">
        <v>12745</v>
      </c>
      <c r="H1056" s="166" t="s">
        <v>12746</v>
      </c>
      <c r="I1056" s="166" t="s">
        <v>12747</v>
      </c>
      <c r="J1056" s="166" t="s">
        <v>958</v>
      </c>
      <c r="K1056" s="166" t="s">
        <v>219</v>
      </c>
      <c r="L1056" s="166" t="s">
        <v>220</v>
      </c>
      <c r="M1056" s="166" t="s">
        <v>317</v>
      </c>
      <c r="N1056" s="166">
        <v>0</v>
      </c>
      <c r="O1056" s="166" t="s">
        <v>317</v>
      </c>
      <c r="P1056" s="166">
        <v>0</v>
      </c>
      <c r="Q1056" s="186">
        <v>4</v>
      </c>
      <c r="R1056" s="186">
        <v>1.5</v>
      </c>
      <c r="S1056" s="168">
        <v>6</v>
      </c>
      <c r="T1056" s="59">
        <v>1</v>
      </c>
      <c r="U1056" s="340"/>
      <c r="V1056" s="340">
        <v>0</v>
      </c>
      <c r="W1056" s="340"/>
      <c r="X1056" s="340">
        <v>0</v>
      </c>
      <c r="Y1056" s="183"/>
      <c r="Z1056" s="183"/>
      <c r="AA1056" s="183"/>
      <c r="AB1056" s="166" t="s">
        <v>330</v>
      </c>
      <c r="AC1056" s="166" t="s">
        <v>12748</v>
      </c>
      <c r="AD1056" s="166">
        <v>1065030020967</v>
      </c>
      <c r="AE1056" s="201" t="s">
        <v>12749</v>
      </c>
      <c r="AF1056" s="166" t="s">
        <v>12750</v>
      </c>
      <c r="AG1056" s="166" t="s">
        <v>230</v>
      </c>
      <c r="AH1056" s="201" t="s">
        <v>12749</v>
      </c>
      <c r="AI1056" s="166" t="s">
        <v>12751</v>
      </c>
      <c r="AJ1056" s="165">
        <v>1065030020967</v>
      </c>
      <c r="AK1056" s="203" t="s">
        <v>304</v>
      </c>
      <c r="AL1056" s="186">
        <v>1.1399999999999999</v>
      </c>
      <c r="AM1056" s="186">
        <v>79.2</v>
      </c>
      <c r="AN1056" s="186">
        <v>0.24049315068493146</v>
      </c>
      <c r="AO1056" s="186">
        <v>0</v>
      </c>
      <c r="AP1056" s="187">
        <v>0.24049315068493146</v>
      </c>
      <c r="AQ1056" s="186">
        <v>0.24049315068493146</v>
      </c>
      <c r="AR1056" s="186">
        <v>0</v>
      </c>
      <c r="AS1056" s="186">
        <v>0.24049315068493146</v>
      </c>
      <c r="AT1056" s="186">
        <v>7.2147945205479438</v>
      </c>
      <c r="AU1056" s="193" t="s">
        <v>231</v>
      </c>
      <c r="AV1056" s="194"/>
      <c r="AW1056" s="166" t="s">
        <v>325</v>
      </c>
      <c r="AX1056" s="166" t="s">
        <v>6916</v>
      </c>
      <c r="AY1056" s="195" t="s">
        <v>12752</v>
      </c>
      <c r="AZ1056" s="166" t="s">
        <v>234</v>
      </c>
      <c r="BB1056" s="196"/>
    </row>
    <row r="1057" spans="1:54" s="166" customFormat="1" ht="15" customHeight="1" x14ac:dyDescent="0.25">
      <c r="A1057" s="182">
        <v>1596</v>
      </c>
      <c r="B1057" s="555"/>
      <c r="C1057" s="581"/>
      <c r="D1057" s="700" t="s">
        <v>17140</v>
      </c>
      <c r="E1057" s="166" t="s">
        <v>50</v>
      </c>
      <c r="F1057" s="166" t="s">
        <v>6908</v>
      </c>
      <c r="G1057" s="194" t="s">
        <v>12753</v>
      </c>
      <c r="H1057" s="166" t="s">
        <v>12754</v>
      </c>
      <c r="I1057" s="166" t="s">
        <v>12755</v>
      </c>
      <c r="J1057" s="166" t="s">
        <v>958</v>
      </c>
      <c r="K1057" s="166" t="s">
        <v>219</v>
      </c>
      <c r="L1057" s="166" t="s">
        <v>220</v>
      </c>
      <c r="M1057" s="166" t="s">
        <v>221</v>
      </c>
      <c r="N1057" s="166">
        <v>0</v>
      </c>
      <c r="O1057" s="166" t="s">
        <v>317</v>
      </c>
      <c r="P1057" s="166">
        <v>0</v>
      </c>
      <c r="Q1057" s="186">
        <v>4</v>
      </c>
      <c r="R1057" s="186">
        <v>1.5</v>
      </c>
      <c r="S1057" s="168">
        <v>6</v>
      </c>
      <c r="T1057" s="59">
        <v>1</v>
      </c>
      <c r="U1057" s="340"/>
      <c r="V1057" s="340">
        <v>0</v>
      </c>
      <c r="W1057" s="340"/>
      <c r="X1057" s="340">
        <v>0</v>
      </c>
      <c r="Y1057" s="183"/>
      <c r="Z1057" s="183"/>
      <c r="AA1057" s="183"/>
      <c r="AB1057" s="166" t="s">
        <v>12075</v>
      </c>
      <c r="AC1057" s="166" t="s">
        <v>12740</v>
      </c>
      <c r="AD1057" s="166">
        <v>1965030018536</v>
      </c>
      <c r="AE1057" s="201" t="s">
        <v>8646</v>
      </c>
      <c r="AF1057" s="166" t="s">
        <v>12741</v>
      </c>
      <c r="AG1057" s="166" t="s">
        <v>12742</v>
      </c>
      <c r="AH1057" s="201" t="s">
        <v>8646</v>
      </c>
      <c r="AI1057" s="166" t="s">
        <v>12756</v>
      </c>
      <c r="AJ1057" s="165">
        <v>1965030018536</v>
      </c>
      <c r="AK1057" s="203" t="s">
        <v>304</v>
      </c>
      <c r="AL1057" s="186">
        <v>1.1399999999999999</v>
      </c>
      <c r="AM1057" s="186">
        <v>77</v>
      </c>
      <c r="AN1057" s="186">
        <v>0.24736438356164384</v>
      </c>
      <c r="AO1057" s="186">
        <v>0</v>
      </c>
      <c r="AP1057" s="187">
        <v>0.24736438356164384</v>
      </c>
      <c r="AQ1057" s="186">
        <v>0.24736438356164384</v>
      </c>
      <c r="AR1057" s="186">
        <v>0</v>
      </c>
      <c r="AS1057" s="186">
        <v>0.24736438356164384</v>
      </c>
      <c r="AT1057" s="186">
        <v>7.4209315068493149</v>
      </c>
      <c r="AU1057" s="193" t="s">
        <v>231</v>
      </c>
      <c r="AV1057" s="194"/>
      <c r="AW1057" s="166" t="s">
        <v>325</v>
      </c>
      <c r="AX1057" s="166" t="s">
        <v>6916</v>
      </c>
      <c r="AY1057" s="195" t="s">
        <v>12757</v>
      </c>
      <c r="AZ1057" s="166" t="s">
        <v>234</v>
      </c>
      <c r="BB1057" s="196"/>
    </row>
    <row r="1058" spans="1:54" s="166" customFormat="1" ht="15" customHeight="1" x14ac:dyDescent="0.25">
      <c r="A1058" s="182">
        <v>1598</v>
      </c>
      <c r="B1058" s="555"/>
      <c r="C1058" s="581"/>
      <c r="D1058" s="700" t="s">
        <v>17140</v>
      </c>
      <c r="E1058" s="166" t="s">
        <v>50</v>
      </c>
      <c r="F1058" s="166" t="s">
        <v>6908</v>
      </c>
      <c r="G1058" s="194" t="s">
        <v>12765</v>
      </c>
      <c r="H1058" s="166" t="s">
        <v>12766</v>
      </c>
      <c r="I1058" s="166" t="s">
        <v>12767</v>
      </c>
      <c r="J1058" s="166" t="s">
        <v>958</v>
      </c>
      <c r="K1058" s="166" t="s">
        <v>219</v>
      </c>
      <c r="L1058" s="166" t="s">
        <v>220</v>
      </c>
      <c r="M1058" s="166" t="s">
        <v>221</v>
      </c>
      <c r="N1058" s="166" t="s">
        <v>222</v>
      </c>
      <c r="O1058" s="166" t="s">
        <v>317</v>
      </c>
      <c r="P1058" s="166">
        <v>0</v>
      </c>
      <c r="Q1058" s="186">
        <v>4</v>
      </c>
      <c r="R1058" s="186">
        <v>1.5</v>
      </c>
      <c r="S1058" s="168">
        <v>6</v>
      </c>
      <c r="T1058" s="59">
        <v>1</v>
      </c>
      <c r="U1058" s="340"/>
      <c r="V1058" s="340">
        <v>0</v>
      </c>
      <c r="W1058" s="340"/>
      <c r="X1058" s="340">
        <v>0</v>
      </c>
      <c r="Y1058" s="183"/>
      <c r="Z1058" s="183"/>
      <c r="AA1058" s="183"/>
      <c r="AB1058" s="166" t="s">
        <v>330</v>
      </c>
      <c r="AC1058" s="166" t="s">
        <v>12768</v>
      </c>
      <c r="AD1058" s="166">
        <v>1185074000814</v>
      </c>
      <c r="AE1058" s="201" t="s">
        <v>12769</v>
      </c>
      <c r="AF1058" s="166" t="s">
        <v>12770</v>
      </c>
      <c r="AG1058" s="166" t="s">
        <v>12771</v>
      </c>
      <c r="AH1058" s="201" t="s">
        <v>12769</v>
      </c>
      <c r="AI1058" s="166" t="s">
        <v>12772</v>
      </c>
      <c r="AJ1058" s="165">
        <v>1185074000814</v>
      </c>
      <c r="AK1058" s="203" t="s">
        <v>304</v>
      </c>
      <c r="AL1058" s="186">
        <v>1.1399999999999999</v>
      </c>
      <c r="AM1058" s="186">
        <v>298</v>
      </c>
      <c r="AN1058" s="186">
        <v>0.53720547945205477</v>
      </c>
      <c r="AO1058" s="186">
        <v>0</v>
      </c>
      <c r="AP1058" s="187">
        <v>0.53720547945205477</v>
      </c>
      <c r="AQ1058" s="186">
        <v>0.53720547945205477</v>
      </c>
      <c r="AR1058" s="186">
        <v>0</v>
      </c>
      <c r="AS1058" s="186">
        <v>0.53720547945205477</v>
      </c>
      <c r="AT1058" s="186">
        <v>16.116164383561642</v>
      </c>
      <c r="AU1058" s="193" t="s">
        <v>231</v>
      </c>
      <c r="AV1058" s="194"/>
      <c r="AW1058" s="166" t="s">
        <v>325</v>
      </c>
      <c r="AX1058" s="166" t="s">
        <v>6916</v>
      </c>
      <c r="AY1058" s="195" t="s">
        <v>12773</v>
      </c>
      <c r="AZ1058" s="166" t="s">
        <v>234</v>
      </c>
      <c r="BB1058" s="196"/>
    </row>
    <row r="1059" spans="1:54" s="166" customFormat="1" ht="15" customHeight="1" x14ac:dyDescent="0.25">
      <c r="A1059" s="182">
        <v>1599</v>
      </c>
      <c r="B1059" s="555"/>
      <c r="C1059" s="581"/>
      <c r="D1059" s="700" t="s">
        <v>17140</v>
      </c>
      <c r="E1059" s="166" t="s">
        <v>50</v>
      </c>
      <c r="F1059" s="166" t="s">
        <v>6908</v>
      </c>
      <c r="G1059" s="194" t="s">
        <v>12774</v>
      </c>
      <c r="H1059" s="166" t="s">
        <v>12775</v>
      </c>
      <c r="I1059" s="166" t="s">
        <v>12776</v>
      </c>
      <c r="J1059" s="166" t="s">
        <v>958</v>
      </c>
      <c r="K1059" s="166" t="s">
        <v>219</v>
      </c>
      <c r="L1059" s="166" t="s">
        <v>220</v>
      </c>
      <c r="M1059" s="166" t="s">
        <v>317</v>
      </c>
      <c r="N1059" s="166">
        <v>0</v>
      </c>
      <c r="O1059" s="166" t="s">
        <v>317</v>
      </c>
      <c r="P1059" s="166">
        <v>0</v>
      </c>
      <c r="Q1059" s="186">
        <v>4</v>
      </c>
      <c r="R1059" s="186">
        <v>1.5</v>
      </c>
      <c r="S1059" s="168">
        <v>6</v>
      </c>
      <c r="T1059" s="59">
        <v>1</v>
      </c>
      <c r="U1059" s="340"/>
      <c r="V1059" s="340">
        <v>0</v>
      </c>
      <c r="W1059" s="340"/>
      <c r="X1059" s="340">
        <v>0</v>
      </c>
      <c r="Y1059" s="183"/>
      <c r="Z1059" s="183"/>
      <c r="AA1059" s="183"/>
      <c r="AB1059" s="166" t="s">
        <v>12075</v>
      </c>
      <c r="AC1059" s="166" t="s">
        <v>12777</v>
      </c>
      <c r="AD1059" s="166">
        <v>317507400034024</v>
      </c>
      <c r="AE1059" s="166" t="s">
        <v>12778</v>
      </c>
      <c r="AF1059" s="166" t="s">
        <v>12779</v>
      </c>
      <c r="AG1059" s="166" t="s">
        <v>230</v>
      </c>
      <c r="AH1059" s="201" t="s">
        <v>12778</v>
      </c>
      <c r="AI1059" s="166" t="s">
        <v>12780</v>
      </c>
      <c r="AJ1059" s="165">
        <v>317507400034024</v>
      </c>
      <c r="AK1059" s="203" t="s">
        <v>304</v>
      </c>
      <c r="AL1059" s="186">
        <v>1.1399999999999999</v>
      </c>
      <c r="AM1059" s="186">
        <v>31.8</v>
      </c>
      <c r="AN1059" s="186">
        <v>0.93073972602739719</v>
      </c>
      <c r="AO1059" s="186">
        <v>0</v>
      </c>
      <c r="AP1059" s="187">
        <v>0.93073972602739719</v>
      </c>
      <c r="AQ1059" s="186">
        <v>0.93073972602739719</v>
      </c>
      <c r="AR1059" s="186">
        <v>0</v>
      </c>
      <c r="AS1059" s="186">
        <v>0.93073972602739719</v>
      </c>
      <c r="AT1059" s="186">
        <v>27.922191780821915</v>
      </c>
      <c r="AU1059" s="193" t="s">
        <v>231</v>
      </c>
      <c r="AV1059" s="194"/>
      <c r="AW1059" s="166" t="s">
        <v>325</v>
      </c>
      <c r="AX1059" s="166" t="s">
        <v>6916</v>
      </c>
      <c r="AY1059" s="195" t="s">
        <v>12781</v>
      </c>
      <c r="AZ1059" s="166" t="s">
        <v>234</v>
      </c>
      <c r="BB1059" s="196"/>
    </row>
    <row r="1060" spans="1:54" s="166" customFormat="1" ht="15" customHeight="1" x14ac:dyDescent="0.25">
      <c r="A1060" s="182">
        <v>1600</v>
      </c>
      <c r="B1060" s="555"/>
      <c r="C1060" s="581"/>
      <c r="D1060" s="700" t="s">
        <v>17140</v>
      </c>
      <c r="E1060" s="166" t="s">
        <v>50</v>
      </c>
      <c r="F1060" s="166" t="s">
        <v>6908</v>
      </c>
      <c r="G1060" s="194" t="s">
        <v>12782</v>
      </c>
      <c r="H1060" s="166" t="s">
        <v>12783</v>
      </c>
      <c r="I1060" s="166" t="s">
        <v>12784</v>
      </c>
      <c r="J1060" s="166" t="s">
        <v>958</v>
      </c>
      <c r="K1060" s="166" t="s">
        <v>219</v>
      </c>
      <c r="L1060" s="166" t="s">
        <v>220</v>
      </c>
      <c r="M1060" s="166" t="s">
        <v>317</v>
      </c>
      <c r="N1060" s="166">
        <v>0</v>
      </c>
      <c r="O1060" s="166" t="s">
        <v>317</v>
      </c>
      <c r="P1060" s="166">
        <v>0</v>
      </c>
      <c r="Q1060" s="186">
        <v>4</v>
      </c>
      <c r="R1060" s="186">
        <v>1.5</v>
      </c>
      <c r="S1060" s="168">
        <v>6</v>
      </c>
      <c r="T1060" s="59">
        <v>1</v>
      </c>
      <c r="U1060" s="340"/>
      <c r="V1060" s="340">
        <v>0</v>
      </c>
      <c r="W1060" s="340"/>
      <c r="X1060" s="340">
        <v>0</v>
      </c>
      <c r="Y1060" s="183"/>
      <c r="Z1060" s="183"/>
      <c r="AA1060" s="183"/>
      <c r="AB1060" s="166" t="s">
        <v>12075</v>
      </c>
      <c r="AC1060" s="166" t="s">
        <v>12785</v>
      </c>
      <c r="AD1060" s="166">
        <v>304503003300016</v>
      </c>
      <c r="AE1060" s="166" t="s">
        <v>12786</v>
      </c>
      <c r="AF1060" s="166">
        <v>89035031227</v>
      </c>
      <c r="AG1060" s="166" t="s">
        <v>12787</v>
      </c>
      <c r="AH1060" s="201" t="s">
        <v>12786</v>
      </c>
      <c r="AI1060" s="166" t="s">
        <v>12788</v>
      </c>
      <c r="AJ1060" s="165">
        <v>304503003300016</v>
      </c>
      <c r="AK1060" s="203" t="s">
        <v>304</v>
      </c>
      <c r="AL1060" s="186">
        <v>1.1399999999999999</v>
      </c>
      <c r="AM1060" s="186">
        <v>31.8</v>
      </c>
      <c r="AN1060" s="186">
        <v>9.9320547945205465E-2</v>
      </c>
      <c r="AO1060" s="186">
        <v>0</v>
      </c>
      <c r="AP1060" s="187">
        <v>9.9320547945205465E-2</v>
      </c>
      <c r="AQ1060" s="186">
        <v>9.9320547945205465E-2</v>
      </c>
      <c r="AR1060" s="186">
        <v>0</v>
      </c>
      <c r="AS1060" s="186">
        <v>9.9320547945205465E-2</v>
      </c>
      <c r="AT1060" s="186">
        <v>2.9796164383561639</v>
      </c>
      <c r="AU1060" s="193" t="s">
        <v>231</v>
      </c>
      <c r="AV1060" s="194"/>
      <c r="AW1060" s="166" t="s">
        <v>325</v>
      </c>
      <c r="AX1060" s="166" t="s">
        <v>6916</v>
      </c>
      <c r="AY1060" s="195" t="s">
        <v>12789</v>
      </c>
      <c r="AZ1060" s="166" t="s">
        <v>234</v>
      </c>
      <c r="BB1060" s="196"/>
    </row>
    <row r="1061" spans="1:54" s="519" customFormat="1" ht="24.75" customHeight="1" x14ac:dyDescent="0.25">
      <c r="A1061" s="518">
        <v>1602</v>
      </c>
      <c r="B1061" s="557" t="s">
        <v>17088</v>
      </c>
      <c r="C1061" s="664" t="s">
        <v>17090</v>
      </c>
      <c r="D1061" s="701">
        <v>2020</v>
      </c>
      <c r="E1061" s="519" t="s">
        <v>50</v>
      </c>
      <c r="F1061" s="519" t="s">
        <v>6908</v>
      </c>
      <c r="G1061" s="530" t="s">
        <v>12797</v>
      </c>
      <c r="H1061" s="519" t="s">
        <v>12798</v>
      </c>
      <c r="I1061" s="519" t="s">
        <v>12799</v>
      </c>
      <c r="J1061" s="519" t="s">
        <v>958</v>
      </c>
      <c r="K1061" s="519" t="s">
        <v>219</v>
      </c>
      <c r="L1061" s="519" t="s">
        <v>220</v>
      </c>
      <c r="M1061" s="519" t="s">
        <v>221</v>
      </c>
      <c r="N1061" s="519" t="s">
        <v>222</v>
      </c>
      <c r="O1061" s="573" t="s">
        <v>221</v>
      </c>
      <c r="P1061" s="573" t="s">
        <v>879</v>
      </c>
      <c r="Q1061" s="520">
        <v>4</v>
      </c>
      <c r="R1061" s="520">
        <v>1.5</v>
      </c>
      <c r="S1061" s="521">
        <v>6</v>
      </c>
      <c r="T1061" s="522">
        <v>1</v>
      </c>
      <c r="U1061" s="523"/>
      <c r="V1061" s="523">
        <v>0</v>
      </c>
      <c r="W1061" s="523"/>
      <c r="X1061" s="523">
        <v>0</v>
      </c>
      <c r="Y1061" s="524"/>
      <c r="Z1061" s="524"/>
      <c r="AA1061" s="524"/>
      <c r="AB1061" s="519" t="s">
        <v>3109</v>
      </c>
      <c r="AC1061" s="519" t="s">
        <v>437</v>
      </c>
      <c r="AD1061" s="519">
        <v>1022301598549</v>
      </c>
      <c r="AE1061" s="519" t="s">
        <v>12800</v>
      </c>
      <c r="AF1061" s="519" t="s">
        <v>12325</v>
      </c>
      <c r="AG1061" s="519" t="s">
        <v>12326</v>
      </c>
      <c r="AH1061" s="579" t="s">
        <v>12800</v>
      </c>
      <c r="AI1061" s="519" t="s">
        <v>12801</v>
      </c>
      <c r="AJ1061" s="526">
        <v>1022301598549</v>
      </c>
      <c r="AK1061" s="608" t="s">
        <v>304</v>
      </c>
      <c r="AL1061" s="520">
        <v>1.1399999999999999</v>
      </c>
      <c r="AM1061" s="520">
        <v>472</v>
      </c>
      <c r="AN1061" s="520">
        <v>1.4741917808219176</v>
      </c>
      <c r="AO1061" s="520">
        <v>0</v>
      </c>
      <c r="AP1061" s="528">
        <v>1.4741917808219176</v>
      </c>
      <c r="AQ1061" s="520">
        <v>1.4741917808219176</v>
      </c>
      <c r="AR1061" s="520">
        <v>0</v>
      </c>
      <c r="AS1061" s="520">
        <v>1.4741917808219176</v>
      </c>
      <c r="AT1061" s="520">
        <v>44.225753424657526</v>
      </c>
      <c r="AU1061" s="529" t="s">
        <v>231</v>
      </c>
      <c r="AV1061" s="530" t="s">
        <v>431</v>
      </c>
      <c r="AW1061" s="519" t="s">
        <v>325</v>
      </c>
      <c r="AX1061" s="519" t="s">
        <v>6916</v>
      </c>
      <c r="AY1061" s="531" t="s">
        <v>12802</v>
      </c>
      <c r="AZ1061" s="519" t="s">
        <v>234</v>
      </c>
      <c r="BB1061" s="533"/>
    </row>
    <row r="1062" spans="1:54" s="519" customFormat="1" ht="24" customHeight="1" x14ac:dyDescent="0.25">
      <c r="A1062" s="518">
        <v>1604</v>
      </c>
      <c r="B1062" s="557" t="s">
        <v>17088</v>
      </c>
      <c r="C1062" s="664" t="s">
        <v>17090</v>
      </c>
      <c r="D1062" s="701">
        <v>2020</v>
      </c>
      <c r="E1062" s="519" t="s">
        <v>50</v>
      </c>
      <c r="F1062" s="519" t="s">
        <v>6908</v>
      </c>
      <c r="G1062" s="530" t="s">
        <v>17108</v>
      </c>
      <c r="H1062" s="519" t="s">
        <v>12804</v>
      </c>
      <c r="I1062" s="519" t="s">
        <v>12805</v>
      </c>
      <c r="J1062" s="519" t="s">
        <v>958</v>
      </c>
      <c r="K1062" s="519" t="s">
        <v>219</v>
      </c>
      <c r="L1062" s="519" t="s">
        <v>220</v>
      </c>
      <c r="M1062" s="519" t="s">
        <v>221</v>
      </c>
      <c r="N1062" s="519" t="s">
        <v>222</v>
      </c>
      <c r="O1062" s="573" t="s">
        <v>221</v>
      </c>
      <c r="P1062" s="573" t="s">
        <v>879</v>
      </c>
      <c r="Q1062" s="520">
        <v>4</v>
      </c>
      <c r="R1062" s="520">
        <v>1.5</v>
      </c>
      <c r="S1062" s="521">
        <v>6</v>
      </c>
      <c r="T1062" s="522">
        <v>0</v>
      </c>
      <c r="U1062" s="523"/>
      <c r="V1062" s="523">
        <v>0</v>
      </c>
      <c r="W1062" s="523"/>
      <c r="X1062" s="523">
        <v>1</v>
      </c>
      <c r="Y1062" s="524"/>
      <c r="Z1062" s="524"/>
      <c r="AA1062" s="524"/>
      <c r="AB1062" s="519" t="s">
        <v>12075</v>
      </c>
      <c r="AC1062" s="519" t="s">
        <v>12806</v>
      </c>
      <c r="AD1062" s="519">
        <v>311774632700581</v>
      </c>
      <c r="AE1062" s="519" t="s">
        <v>12807</v>
      </c>
      <c r="AF1062" s="519" t="s">
        <v>12808</v>
      </c>
      <c r="AG1062" s="519" t="s">
        <v>12809</v>
      </c>
      <c r="AH1062" s="579" t="s">
        <v>12807</v>
      </c>
      <c r="AI1062" s="519" t="s">
        <v>12810</v>
      </c>
      <c r="AJ1062" s="526">
        <v>311774632700581</v>
      </c>
      <c r="AK1062" s="608" t="s">
        <v>304</v>
      </c>
      <c r="AL1062" s="520">
        <v>1.1399999999999999</v>
      </c>
      <c r="AM1062" s="520">
        <v>120.8</v>
      </c>
      <c r="AN1062" s="520">
        <v>0.37729315068493147</v>
      </c>
      <c r="AO1062" s="520">
        <v>0</v>
      </c>
      <c r="AP1062" s="528">
        <v>0.37729315068493147</v>
      </c>
      <c r="AQ1062" s="520">
        <v>0.37729315068493147</v>
      </c>
      <c r="AR1062" s="520">
        <v>0</v>
      </c>
      <c r="AS1062" s="520">
        <v>0.37729315068493147</v>
      </c>
      <c r="AT1062" s="520">
        <v>11.318794520547945</v>
      </c>
      <c r="AU1062" s="529" t="s">
        <v>231</v>
      </c>
      <c r="AV1062" s="530" t="s">
        <v>431</v>
      </c>
      <c r="AW1062" s="519" t="s">
        <v>325</v>
      </c>
      <c r="AX1062" s="519" t="s">
        <v>6916</v>
      </c>
      <c r="AY1062" s="531" t="s">
        <v>12811</v>
      </c>
      <c r="AZ1062" s="519" t="s">
        <v>234</v>
      </c>
      <c r="BB1062" s="533"/>
    </row>
    <row r="1063" spans="1:54" s="166" customFormat="1" ht="15" customHeight="1" x14ac:dyDescent="0.25">
      <c r="A1063" s="182">
        <v>1606</v>
      </c>
      <c r="B1063" s="555"/>
      <c r="C1063" s="581"/>
      <c r="D1063" s="700" t="s">
        <v>17138</v>
      </c>
      <c r="E1063" s="166" t="s">
        <v>51</v>
      </c>
      <c r="F1063" s="166" t="s">
        <v>6908</v>
      </c>
      <c r="G1063" s="194" t="s">
        <v>12818</v>
      </c>
      <c r="H1063" s="166" t="s">
        <v>12819</v>
      </c>
      <c r="I1063" s="166" t="s">
        <v>12820</v>
      </c>
      <c r="K1063" s="166" t="s">
        <v>219</v>
      </c>
      <c r="L1063" s="166" t="s">
        <v>220</v>
      </c>
      <c r="M1063" s="166" t="s">
        <v>317</v>
      </c>
      <c r="N1063" s="166">
        <v>0</v>
      </c>
      <c r="O1063" s="166" t="s">
        <v>317</v>
      </c>
      <c r="P1063" s="166">
        <v>0</v>
      </c>
      <c r="Q1063" s="186">
        <v>3</v>
      </c>
      <c r="R1063" s="186">
        <v>1.5</v>
      </c>
      <c r="S1063" s="168">
        <v>4.5</v>
      </c>
      <c r="T1063" s="59">
        <v>1</v>
      </c>
      <c r="U1063" s="340"/>
      <c r="V1063" s="340">
        <v>0</v>
      </c>
      <c r="W1063" s="340"/>
      <c r="X1063" s="340">
        <v>0</v>
      </c>
      <c r="Y1063" s="183"/>
      <c r="Z1063" s="183"/>
      <c r="AA1063" s="183"/>
      <c r="AB1063" s="166" t="s">
        <v>330</v>
      </c>
      <c r="AC1063" s="166" t="s">
        <v>12821</v>
      </c>
      <c r="AD1063" s="166" t="s">
        <v>12822</v>
      </c>
      <c r="AE1063" s="166" t="s">
        <v>12823</v>
      </c>
      <c r="AF1063" s="228" t="s">
        <v>12824</v>
      </c>
      <c r="AG1063" s="166" t="s">
        <v>230</v>
      </c>
      <c r="AH1063" s="166" t="s">
        <v>12825</v>
      </c>
      <c r="AI1063" s="166" t="s">
        <v>12821</v>
      </c>
      <c r="AJ1063" s="165" t="s">
        <v>12822</v>
      </c>
      <c r="AK1063" s="203" t="s">
        <v>1743</v>
      </c>
      <c r="AL1063" s="167">
        <v>1.2</v>
      </c>
      <c r="AM1063" s="184">
        <v>6</v>
      </c>
      <c r="AN1063" s="186">
        <v>1.9726027397260273E-2</v>
      </c>
      <c r="AO1063" s="186">
        <v>0</v>
      </c>
      <c r="AP1063" s="187">
        <v>1.9726027397260273E-2</v>
      </c>
      <c r="AQ1063" s="186">
        <v>1.9726027397260273E-2</v>
      </c>
      <c r="AR1063" s="186">
        <v>0</v>
      </c>
      <c r="AS1063" s="186">
        <v>1.9726027397260273E-2</v>
      </c>
      <c r="AT1063" s="186">
        <v>0.59178082191780823</v>
      </c>
      <c r="AU1063" s="193" t="s">
        <v>231</v>
      </c>
      <c r="AV1063" s="194"/>
      <c r="AW1063" s="166" t="s">
        <v>325</v>
      </c>
      <c r="AX1063" s="166" t="s">
        <v>6916</v>
      </c>
      <c r="AY1063" s="195" t="s">
        <v>12826</v>
      </c>
      <c r="AZ1063" s="166" t="s">
        <v>234</v>
      </c>
      <c r="BB1063" s="196"/>
    </row>
    <row r="1064" spans="1:54" s="166" customFormat="1" ht="15" customHeight="1" x14ac:dyDescent="0.25">
      <c r="A1064" s="182">
        <v>1607</v>
      </c>
      <c r="B1064" s="555"/>
      <c r="C1064" s="581"/>
      <c r="D1064" s="700" t="s">
        <v>17140</v>
      </c>
      <c r="E1064" s="166" t="s">
        <v>51</v>
      </c>
      <c r="F1064" s="166" t="s">
        <v>6908</v>
      </c>
      <c r="G1064" s="194" t="s">
        <v>12827</v>
      </c>
      <c r="H1064" s="166" t="s">
        <v>12828</v>
      </c>
      <c r="I1064" s="166" t="s">
        <v>12829</v>
      </c>
      <c r="K1064" s="198" t="s">
        <v>219</v>
      </c>
      <c r="L1064" s="166" t="s">
        <v>220</v>
      </c>
      <c r="M1064" s="198" t="s">
        <v>317</v>
      </c>
      <c r="N1064" s="166">
        <v>0</v>
      </c>
      <c r="O1064" s="166" t="s">
        <v>317</v>
      </c>
      <c r="P1064" s="166">
        <v>0</v>
      </c>
      <c r="Q1064" s="199">
        <v>2</v>
      </c>
      <c r="R1064" s="199">
        <v>1.5</v>
      </c>
      <c r="S1064" s="221">
        <v>3</v>
      </c>
      <c r="T1064" s="345"/>
      <c r="U1064" s="346" t="s">
        <v>6373</v>
      </c>
      <c r="V1064" s="340">
        <v>0</v>
      </c>
      <c r="W1064" s="340"/>
      <c r="X1064" s="340">
        <v>0</v>
      </c>
      <c r="Y1064" s="183"/>
      <c r="Z1064" s="183"/>
      <c r="AA1064" s="183"/>
      <c r="AB1064" s="166" t="s">
        <v>12830</v>
      </c>
      <c r="AC1064" s="166" t="s">
        <v>12831</v>
      </c>
      <c r="AD1064" s="166" t="s">
        <v>12832</v>
      </c>
      <c r="AE1064" s="273" t="s">
        <v>12833</v>
      </c>
      <c r="AF1064" s="273" t="s">
        <v>12834</v>
      </c>
      <c r="AG1064" s="166" t="s">
        <v>230</v>
      </c>
      <c r="AH1064" s="166" t="s">
        <v>12835</v>
      </c>
      <c r="AI1064" s="166" t="s">
        <v>12836</v>
      </c>
      <c r="AJ1064" s="165" t="s">
        <v>12832</v>
      </c>
      <c r="AK1064" s="203" t="s">
        <v>4990</v>
      </c>
      <c r="AL1064" s="167">
        <v>1.2</v>
      </c>
      <c r="AM1064" s="184">
        <v>5</v>
      </c>
      <c r="AN1064" s="186">
        <v>1.9726027397260273E-2</v>
      </c>
      <c r="AO1064" s="186">
        <v>0</v>
      </c>
      <c r="AP1064" s="187">
        <v>1.9726027397260273E-2</v>
      </c>
      <c r="AQ1064" s="186">
        <v>1.9726027397260273E-2</v>
      </c>
      <c r="AR1064" s="186">
        <v>0</v>
      </c>
      <c r="AS1064" s="186">
        <v>1.9726027397260273E-2</v>
      </c>
      <c r="AT1064" s="186">
        <v>0.59178082191780823</v>
      </c>
      <c r="AU1064" s="193" t="s">
        <v>231</v>
      </c>
      <c r="AV1064" s="227"/>
      <c r="AW1064" s="166" t="s">
        <v>325</v>
      </c>
      <c r="AX1064" s="166" t="s">
        <v>6916</v>
      </c>
      <c r="AY1064" s="195" t="s">
        <v>12837</v>
      </c>
      <c r="AZ1064" s="166" t="s">
        <v>234</v>
      </c>
      <c r="BB1064" s="196"/>
    </row>
    <row r="1065" spans="1:54" s="166" customFormat="1" ht="15" customHeight="1" x14ac:dyDescent="0.25">
      <c r="A1065" s="182">
        <v>1608</v>
      </c>
      <c r="B1065" s="555"/>
      <c r="C1065" s="581"/>
      <c r="D1065" s="700" t="s">
        <v>17140</v>
      </c>
      <c r="E1065" s="166" t="s">
        <v>51</v>
      </c>
      <c r="F1065" s="166" t="s">
        <v>6908</v>
      </c>
      <c r="G1065" s="194" t="s">
        <v>12838</v>
      </c>
      <c r="H1065" s="166" t="s">
        <v>12839</v>
      </c>
      <c r="I1065" s="166" t="s">
        <v>12840</v>
      </c>
      <c r="K1065" s="166" t="s">
        <v>219</v>
      </c>
      <c r="L1065" s="166" t="s">
        <v>220</v>
      </c>
      <c r="M1065" s="166" t="s">
        <v>221</v>
      </c>
      <c r="N1065" s="166" t="s">
        <v>222</v>
      </c>
      <c r="O1065" s="166" t="s">
        <v>317</v>
      </c>
      <c r="P1065" s="166">
        <v>0</v>
      </c>
      <c r="Q1065" s="186">
        <v>4</v>
      </c>
      <c r="R1065" s="186">
        <v>1.5</v>
      </c>
      <c r="S1065" s="168">
        <v>6</v>
      </c>
      <c r="T1065" s="59">
        <v>1</v>
      </c>
      <c r="U1065" s="340"/>
      <c r="V1065" s="340">
        <v>0</v>
      </c>
      <c r="W1065" s="340"/>
      <c r="X1065" s="340">
        <v>0</v>
      </c>
      <c r="Y1065" s="183"/>
      <c r="Z1065" s="183"/>
      <c r="AA1065" s="183"/>
      <c r="AB1065" s="166" t="s">
        <v>12075</v>
      </c>
      <c r="AC1065" s="166" t="s">
        <v>12841</v>
      </c>
      <c r="AD1065" s="166" t="s">
        <v>12842</v>
      </c>
      <c r="AE1065" s="166" t="s">
        <v>12833</v>
      </c>
      <c r="AF1065" s="166" t="s">
        <v>12843</v>
      </c>
      <c r="AG1065" s="198" t="s">
        <v>12844</v>
      </c>
      <c r="AH1065" s="166" t="s">
        <v>12845</v>
      </c>
      <c r="AI1065" s="166" t="s">
        <v>12846</v>
      </c>
      <c r="AJ1065" s="165" t="s">
        <v>12842</v>
      </c>
      <c r="AK1065" s="203" t="s">
        <v>4990</v>
      </c>
      <c r="AL1065" s="167">
        <v>1.2</v>
      </c>
      <c r="AM1065" s="184">
        <v>8</v>
      </c>
      <c r="AN1065" s="186">
        <v>1.643835616438356E-2</v>
      </c>
      <c r="AO1065" s="186">
        <v>0</v>
      </c>
      <c r="AP1065" s="187">
        <v>1.643835616438356E-2</v>
      </c>
      <c r="AQ1065" s="186">
        <v>1.643835616438356E-2</v>
      </c>
      <c r="AR1065" s="186">
        <v>0</v>
      </c>
      <c r="AS1065" s="186">
        <v>1.643835616438356E-2</v>
      </c>
      <c r="AT1065" s="186">
        <v>0.49315068493150682</v>
      </c>
      <c r="AU1065" s="193" t="s">
        <v>231</v>
      </c>
      <c r="AV1065" s="194"/>
      <c r="AW1065" s="166" t="s">
        <v>325</v>
      </c>
      <c r="AX1065" s="166" t="s">
        <v>6916</v>
      </c>
      <c r="AY1065" s="195" t="s">
        <v>12847</v>
      </c>
      <c r="AZ1065" s="166" t="s">
        <v>234</v>
      </c>
      <c r="BB1065" s="196"/>
    </row>
    <row r="1066" spans="1:54" s="166" customFormat="1" ht="15" customHeight="1" x14ac:dyDescent="0.25">
      <c r="A1066" s="182">
        <v>1609</v>
      </c>
      <c r="B1066" s="555"/>
      <c r="C1066" s="581"/>
      <c r="D1066" s="700" t="s">
        <v>17140</v>
      </c>
      <c r="E1066" s="166" t="s">
        <v>51</v>
      </c>
      <c r="F1066" s="166" t="s">
        <v>6908</v>
      </c>
      <c r="G1066" s="194" t="s">
        <v>12848</v>
      </c>
      <c r="H1066" s="166" t="s">
        <v>12849</v>
      </c>
      <c r="I1066" s="166" t="s">
        <v>12850</v>
      </c>
      <c r="K1066" s="166" t="s">
        <v>219</v>
      </c>
      <c r="L1066" s="166" t="s">
        <v>220</v>
      </c>
      <c r="M1066" s="166" t="s">
        <v>221</v>
      </c>
      <c r="N1066" s="166" t="s">
        <v>222</v>
      </c>
      <c r="O1066" s="166" t="s">
        <v>317</v>
      </c>
      <c r="P1066" s="166">
        <v>0</v>
      </c>
      <c r="Q1066" s="186">
        <v>10</v>
      </c>
      <c r="R1066" s="186">
        <v>3</v>
      </c>
      <c r="S1066" s="168">
        <v>30</v>
      </c>
      <c r="T1066" s="59">
        <v>2</v>
      </c>
      <c r="U1066" s="340"/>
      <c r="V1066" s="340">
        <v>0</v>
      </c>
      <c r="W1066" s="340"/>
      <c r="X1066" s="340">
        <v>0</v>
      </c>
      <c r="Y1066" s="183"/>
      <c r="Z1066" s="183"/>
      <c r="AA1066" s="183"/>
      <c r="AB1066" s="166" t="s">
        <v>3109</v>
      </c>
      <c r="AC1066" s="166" t="s">
        <v>12851</v>
      </c>
      <c r="AD1066" s="166" t="s">
        <v>12852</v>
      </c>
      <c r="AE1066" s="166" t="s">
        <v>12853</v>
      </c>
      <c r="AF1066" s="228" t="s">
        <v>12854</v>
      </c>
      <c r="AG1066" s="166" t="s">
        <v>12855</v>
      </c>
      <c r="AH1066" s="166" t="s">
        <v>12856</v>
      </c>
      <c r="AI1066" s="166" t="s">
        <v>12857</v>
      </c>
      <c r="AJ1066" s="165" t="s">
        <v>12852</v>
      </c>
      <c r="AK1066" s="203" t="s">
        <v>12040</v>
      </c>
      <c r="AL1066" s="167">
        <v>1.2</v>
      </c>
      <c r="AM1066" s="184">
        <v>6</v>
      </c>
      <c r="AN1066" s="186">
        <v>2.6301369863013697E-2</v>
      </c>
      <c r="AO1066" s="186">
        <v>0</v>
      </c>
      <c r="AP1066" s="187">
        <v>2.6301369863013697E-2</v>
      </c>
      <c r="AQ1066" s="186">
        <v>2.6301369863013697E-2</v>
      </c>
      <c r="AR1066" s="186">
        <v>0</v>
      </c>
      <c r="AS1066" s="186">
        <v>2.6301369863013697E-2</v>
      </c>
      <c r="AT1066" s="186">
        <v>0.78904109589041094</v>
      </c>
      <c r="AU1066" s="193" t="s">
        <v>231</v>
      </c>
      <c r="AV1066" s="194"/>
      <c r="AW1066" s="166" t="s">
        <v>325</v>
      </c>
      <c r="AX1066" s="166" t="s">
        <v>6916</v>
      </c>
      <c r="AY1066" s="195" t="s">
        <v>12858</v>
      </c>
      <c r="AZ1066" s="166" t="s">
        <v>234</v>
      </c>
      <c r="BB1066" s="196"/>
    </row>
    <row r="1067" spans="1:54" s="166" customFormat="1" ht="15" customHeight="1" x14ac:dyDescent="0.25">
      <c r="A1067" s="182">
        <v>1610</v>
      </c>
      <c r="B1067" s="555"/>
      <c r="C1067" s="581"/>
      <c r="D1067" s="700" t="s">
        <v>17140</v>
      </c>
      <c r="E1067" s="166" t="s">
        <v>51</v>
      </c>
      <c r="F1067" s="166" t="s">
        <v>6908</v>
      </c>
      <c r="G1067" s="194" t="s">
        <v>12859</v>
      </c>
      <c r="H1067" s="166" t="s">
        <v>12819</v>
      </c>
      <c r="I1067" s="166" t="s">
        <v>12820</v>
      </c>
      <c r="K1067" s="166" t="s">
        <v>219</v>
      </c>
      <c r="L1067" s="166" t="s">
        <v>220</v>
      </c>
      <c r="M1067" s="166" t="s">
        <v>317</v>
      </c>
      <c r="N1067" s="166">
        <v>0</v>
      </c>
      <c r="O1067" s="166" t="s">
        <v>221</v>
      </c>
      <c r="P1067" s="166" t="s">
        <v>222</v>
      </c>
      <c r="Q1067" s="186">
        <v>6</v>
      </c>
      <c r="R1067" s="186">
        <v>1.5</v>
      </c>
      <c r="S1067" s="168">
        <v>9</v>
      </c>
      <c r="T1067" s="59">
        <v>1</v>
      </c>
      <c r="U1067" s="340"/>
      <c r="V1067" s="340">
        <v>0</v>
      </c>
      <c r="W1067" s="340"/>
      <c r="X1067" s="340">
        <v>0</v>
      </c>
      <c r="Y1067" s="183"/>
      <c r="Z1067" s="183"/>
      <c r="AA1067" s="183"/>
      <c r="AB1067" s="166" t="s">
        <v>12075</v>
      </c>
      <c r="AC1067" s="166" t="s">
        <v>12860</v>
      </c>
      <c r="AD1067" s="166" t="s">
        <v>12861</v>
      </c>
      <c r="AE1067" s="166" t="s">
        <v>12833</v>
      </c>
      <c r="AF1067" s="228" t="s">
        <v>12862</v>
      </c>
      <c r="AG1067" s="198" t="s">
        <v>12863</v>
      </c>
      <c r="AH1067" s="166" t="s">
        <v>12825</v>
      </c>
      <c r="AI1067" s="166" t="s">
        <v>12864</v>
      </c>
      <c r="AJ1067" s="165" t="s">
        <v>12861</v>
      </c>
      <c r="AK1067" s="203" t="s">
        <v>506</v>
      </c>
      <c r="AL1067" s="167">
        <v>2.0699999999999998</v>
      </c>
      <c r="AM1067" s="184">
        <v>100</v>
      </c>
      <c r="AN1067" s="186">
        <v>1.9726027397260273E-2</v>
      </c>
      <c r="AO1067" s="186">
        <v>0</v>
      </c>
      <c r="AP1067" s="187">
        <v>1.9726027397260273E-2</v>
      </c>
      <c r="AQ1067" s="186">
        <v>1.9726027397260273E-2</v>
      </c>
      <c r="AR1067" s="186">
        <v>0</v>
      </c>
      <c r="AS1067" s="186">
        <v>1.9726027397260273E-2</v>
      </c>
      <c r="AT1067" s="186">
        <v>0.59178082191780823</v>
      </c>
      <c r="AU1067" s="193" t="s">
        <v>231</v>
      </c>
      <c r="AV1067" s="194"/>
      <c r="AW1067" s="166" t="s">
        <v>325</v>
      </c>
      <c r="AX1067" s="166" t="s">
        <v>6916</v>
      </c>
      <c r="AY1067" s="195" t="s">
        <v>12865</v>
      </c>
      <c r="AZ1067" s="166" t="s">
        <v>234</v>
      </c>
      <c r="BB1067" s="196"/>
    </row>
    <row r="1068" spans="1:54" s="166" customFormat="1" ht="15" customHeight="1" x14ac:dyDescent="0.25">
      <c r="A1068" s="182">
        <v>1611</v>
      </c>
      <c r="B1068" s="555"/>
      <c r="C1068" s="581"/>
      <c r="D1068" s="700" t="s">
        <v>17140</v>
      </c>
      <c r="E1068" s="166" t="s">
        <v>51</v>
      </c>
      <c r="F1068" s="166" t="s">
        <v>6908</v>
      </c>
      <c r="G1068" s="194" t="s">
        <v>12866</v>
      </c>
      <c r="H1068" s="166" t="s">
        <v>12867</v>
      </c>
      <c r="I1068" s="166" t="s">
        <v>12868</v>
      </c>
      <c r="K1068" s="166" t="s">
        <v>219</v>
      </c>
      <c r="L1068" s="166" t="s">
        <v>316</v>
      </c>
      <c r="M1068" s="166" t="s">
        <v>317</v>
      </c>
      <c r="N1068" s="166">
        <v>0</v>
      </c>
      <c r="O1068" s="166" t="s">
        <v>317</v>
      </c>
      <c r="P1068" s="166">
        <v>0</v>
      </c>
      <c r="Q1068" s="186">
        <v>6</v>
      </c>
      <c r="R1068" s="186">
        <v>1.5</v>
      </c>
      <c r="S1068" s="168">
        <v>9</v>
      </c>
      <c r="T1068" s="59">
        <v>1</v>
      </c>
      <c r="U1068" s="340"/>
      <c r="V1068" s="340">
        <v>0</v>
      </c>
      <c r="W1068" s="340"/>
      <c r="X1068" s="340">
        <v>0</v>
      </c>
      <c r="Y1068" s="183"/>
      <c r="Z1068" s="183"/>
      <c r="AA1068" s="183"/>
      <c r="AB1068" s="166" t="s">
        <v>12075</v>
      </c>
      <c r="AC1068" s="166" t="s">
        <v>12869</v>
      </c>
      <c r="AD1068" s="166" t="s">
        <v>12870</v>
      </c>
      <c r="AE1068" s="166" t="s">
        <v>1506</v>
      </c>
      <c r="AF1068" s="228" t="s">
        <v>12871</v>
      </c>
      <c r="AG1068" s="166" t="s">
        <v>230</v>
      </c>
      <c r="AH1068" s="166" t="s">
        <v>12872</v>
      </c>
      <c r="AI1068" s="166" t="s">
        <v>12873</v>
      </c>
      <c r="AJ1068" s="165" t="s">
        <v>12870</v>
      </c>
      <c r="AK1068" s="203" t="s">
        <v>506</v>
      </c>
      <c r="AL1068" s="167">
        <v>2.0699999999999998</v>
      </c>
      <c r="AM1068" s="184">
        <v>6</v>
      </c>
      <c r="AN1068" s="186">
        <v>0.56712328767123277</v>
      </c>
      <c r="AO1068" s="186">
        <v>0</v>
      </c>
      <c r="AP1068" s="187">
        <v>0.56712328767123277</v>
      </c>
      <c r="AQ1068" s="186">
        <v>0.56712328767123277</v>
      </c>
      <c r="AR1068" s="186">
        <v>0</v>
      </c>
      <c r="AS1068" s="186">
        <v>0.56712328767123277</v>
      </c>
      <c r="AT1068" s="186">
        <v>17.013698630136982</v>
      </c>
      <c r="AU1068" s="193" t="s">
        <v>231</v>
      </c>
      <c r="AV1068" s="194"/>
      <c r="AW1068" s="166" t="s">
        <v>325</v>
      </c>
      <c r="AX1068" s="166" t="s">
        <v>6916</v>
      </c>
      <c r="AY1068" s="195" t="s">
        <v>12874</v>
      </c>
      <c r="AZ1068" s="166" t="s">
        <v>234</v>
      </c>
      <c r="BB1068" s="196"/>
    </row>
    <row r="1069" spans="1:54" s="166" customFormat="1" ht="15" customHeight="1" x14ac:dyDescent="0.25">
      <c r="A1069" s="182">
        <v>1612</v>
      </c>
      <c r="B1069" s="555"/>
      <c r="C1069" s="581"/>
      <c r="D1069" s="700" t="s">
        <v>17140</v>
      </c>
      <c r="E1069" s="166" t="s">
        <v>51</v>
      </c>
      <c r="F1069" s="166" t="s">
        <v>6908</v>
      </c>
      <c r="G1069" s="194" t="s">
        <v>12875</v>
      </c>
      <c r="H1069" s="166" t="s">
        <v>12876</v>
      </c>
      <c r="I1069" s="166" t="s">
        <v>12877</v>
      </c>
      <c r="K1069" s="166" t="s">
        <v>219</v>
      </c>
      <c r="L1069" s="166" t="s">
        <v>220</v>
      </c>
      <c r="M1069" s="166" t="s">
        <v>221</v>
      </c>
      <c r="N1069" s="166" t="s">
        <v>222</v>
      </c>
      <c r="O1069" s="166" t="s">
        <v>317</v>
      </c>
      <c r="P1069" s="166">
        <v>0</v>
      </c>
      <c r="Q1069" s="186">
        <v>6</v>
      </c>
      <c r="R1069" s="186">
        <v>1.5</v>
      </c>
      <c r="S1069" s="168">
        <v>9</v>
      </c>
      <c r="T1069" s="59">
        <v>1</v>
      </c>
      <c r="U1069" s="340"/>
      <c r="V1069" s="340">
        <v>0</v>
      </c>
      <c r="W1069" s="340"/>
      <c r="X1069" s="340">
        <v>0</v>
      </c>
      <c r="Y1069" s="183"/>
      <c r="Z1069" s="183"/>
      <c r="AA1069" s="183"/>
      <c r="AB1069" s="166" t="s">
        <v>12075</v>
      </c>
      <c r="AC1069" s="166" t="s">
        <v>12878</v>
      </c>
      <c r="AD1069" s="166" t="s">
        <v>12879</v>
      </c>
      <c r="AE1069" s="166" t="s">
        <v>12880</v>
      </c>
      <c r="AF1069" s="228" t="s">
        <v>12881</v>
      </c>
      <c r="AG1069" s="198" t="s">
        <v>12882</v>
      </c>
      <c r="AH1069" s="166" t="s">
        <v>12883</v>
      </c>
      <c r="AI1069" s="166" t="s">
        <v>12884</v>
      </c>
      <c r="AJ1069" s="165" t="s">
        <v>12879</v>
      </c>
      <c r="AK1069" s="203" t="s">
        <v>506</v>
      </c>
      <c r="AL1069" s="167">
        <v>2.0699999999999998</v>
      </c>
      <c r="AM1069" s="184">
        <v>22</v>
      </c>
      <c r="AN1069" s="186">
        <v>3.402739726027397E-2</v>
      </c>
      <c r="AO1069" s="186">
        <v>0</v>
      </c>
      <c r="AP1069" s="187">
        <v>3.402739726027397E-2</v>
      </c>
      <c r="AQ1069" s="186">
        <v>3.402739726027397E-2</v>
      </c>
      <c r="AR1069" s="186">
        <v>0</v>
      </c>
      <c r="AS1069" s="186">
        <v>3.402739726027397E-2</v>
      </c>
      <c r="AT1069" s="186">
        <v>1.0208219178082192</v>
      </c>
      <c r="AU1069" s="193" t="s">
        <v>231</v>
      </c>
      <c r="AV1069" s="194"/>
      <c r="AW1069" s="166" t="s">
        <v>325</v>
      </c>
      <c r="AX1069" s="166" t="s">
        <v>6916</v>
      </c>
      <c r="AY1069" s="195" t="s">
        <v>12885</v>
      </c>
      <c r="AZ1069" s="166" t="s">
        <v>234</v>
      </c>
      <c r="BB1069" s="196"/>
    </row>
    <row r="1070" spans="1:54" s="166" customFormat="1" ht="15" customHeight="1" x14ac:dyDescent="0.25">
      <c r="A1070" s="182">
        <v>1613</v>
      </c>
      <c r="B1070" s="555"/>
      <c r="C1070" s="581"/>
      <c r="D1070" s="700" t="s">
        <v>17138</v>
      </c>
      <c r="E1070" s="166" t="s">
        <v>51</v>
      </c>
      <c r="F1070" s="166" t="s">
        <v>6908</v>
      </c>
      <c r="G1070" s="194" t="s">
        <v>12886</v>
      </c>
      <c r="H1070" s="166" t="s">
        <v>12887</v>
      </c>
      <c r="I1070" s="166" t="s">
        <v>12888</v>
      </c>
      <c r="K1070" s="166" t="s">
        <v>732</v>
      </c>
      <c r="L1070" s="166">
        <v>0</v>
      </c>
      <c r="M1070" s="166" t="s">
        <v>317</v>
      </c>
      <c r="N1070" s="166">
        <v>0</v>
      </c>
      <c r="O1070" s="166" t="s">
        <v>317</v>
      </c>
      <c r="P1070" s="166">
        <v>0</v>
      </c>
      <c r="Q1070" s="186">
        <v>2</v>
      </c>
      <c r="R1070" s="186">
        <v>1.5</v>
      </c>
      <c r="S1070" s="168">
        <v>3</v>
      </c>
      <c r="T1070" s="59">
        <v>8</v>
      </c>
      <c r="U1070" s="340"/>
      <c r="V1070" s="340">
        <v>0</v>
      </c>
      <c r="W1070" s="340"/>
      <c r="X1070" s="340">
        <v>1</v>
      </c>
      <c r="Y1070" s="183"/>
      <c r="Z1070" s="183"/>
      <c r="AA1070" s="183"/>
      <c r="AB1070" s="166" t="s">
        <v>330</v>
      </c>
      <c r="AC1070" s="166" t="s">
        <v>12889</v>
      </c>
      <c r="AD1070" s="166" t="s">
        <v>12890</v>
      </c>
      <c r="AE1070" s="228" t="s">
        <v>12891</v>
      </c>
      <c r="AF1070" s="228" t="s">
        <v>12892</v>
      </c>
      <c r="AG1070" s="171" t="s">
        <v>12893</v>
      </c>
      <c r="AH1070" s="166" t="s">
        <v>12894</v>
      </c>
      <c r="AI1070" s="166" t="s">
        <v>12895</v>
      </c>
      <c r="AJ1070" s="165" t="s">
        <v>12890</v>
      </c>
      <c r="AK1070" s="203" t="s">
        <v>12896</v>
      </c>
      <c r="AL1070" s="167">
        <v>1.0900000000000001</v>
      </c>
      <c r="AM1070" s="184">
        <v>150</v>
      </c>
      <c r="AN1070" s="186">
        <v>0.12476712328767123</v>
      </c>
      <c r="AO1070" s="186">
        <v>0</v>
      </c>
      <c r="AP1070" s="187">
        <v>0.12476712328767123</v>
      </c>
      <c r="AQ1070" s="186">
        <v>0.12476712328767123</v>
      </c>
      <c r="AR1070" s="186">
        <v>0</v>
      </c>
      <c r="AS1070" s="186">
        <v>0.12476712328767123</v>
      </c>
      <c r="AT1070" s="186">
        <v>3.7430136986301368</v>
      </c>
      <c r="AU1070" s="193" t="s">
        <v>231</v>
      </c>
      <c r="AV1070" s="194"/>
      <c r="AW1070" s="166" t="s">
        <v>325</v>
      </c>
      <c r="AX1070" s="166" t="s">
        <v>6916</v>
      </c>
      <c r="AY1070" s="195" t="s">
        <v>12897</v>
      </c>
      <c r="AZ1070" s="166" t="s">
        <v>234</v>
      </c>
      <c r="BB1070" s="196"/>
    </row>
    <row r="1071" spans="1:54" s="166" customFormat="1" ht="15" customHeight="1" x14ac:dyDescent="0.25">
      <c r="A1071" s="182">
        <v>1614</v>
      </c>
      <c r="B1071" s="555"/>
      <c r="C1071" s="581"/>
      <c r="D1071" s="700" t="s">
        <v>17140</v>
      </c>
      <c r="E1071" s="166" t="s">
        <v>51</v>
      </c>
      <c r="F1071" s="166" t="s">
        <v>6908</v>
      </c>
      <c r="G1071" s="194" t="s">
        <v>12898</v>
      </c>
      <c r="H1071" s="166" t="s">
        <v>12899</v>
      </c>
      <c r="I1071" s="166" t="s">
        <v>12900</v>
      </c>
      <c r="K1071" s="166" t="s">
        <v>732</v>
      </c>
      <c r="L1071" s="166">
        <v>0</v>
      </c>
      <c r="M1071" s="166" t="s">
        <v>317</v>
      </c>
      <c r="N1071" s="166">
        <v>0</v>
      </c>
      <c r="O1071" s="166" t="s">
        <v>317</v>
      </c>
      <c r="P1071" s="166">
        <v>0</v>
      </c>
      <c r="Q1071" s="186">
        <v>2</v>
      </c>
      <c r="R1071" s="186">
        <v>1.5</v>
      </c>
      <c r="S1071" s="168">
        <v>3</v>
      </c>
      <c r="T1071" s="59">
        <v>1</v>
      </c>
      <c r="U1071" s="340"/>
      <c r="V1071" s="340">
        <v>0</v>
      </c>
      <c r="W1071" s="340"/>
      <c r="X1071" s="340">
        <v>0</v>
      </c>
      <c r="Y1071" s="183"/>
      <c r="Z1071" s="183"/>
      <c r="AA1071" s="183"/>
      <c r="AB1071" s="166" t="s">
        <v>12075</v>
      </c>
      <c r="AC1071" s="166" t="s">
        <v>12901</v>
      </c>
      <c r="AD1071" s="166" t="s">
        <v>12902</v>
      </c>
      <c r="AE1071" s="228" t="s">
        <v>12833</v>
      </c>
      <c r="AG1071" s="166" t="s">
        <v>230</v>
      </c>
      <c r="AH1071" s="166" t="s">
        <v>12903</v>
      </c>
      <c r="AI1071" s="166" t="s">
        <v>12904</v>
      </c>
      <c r="AJ1071" s="165" t="s">
        <v>12902</v>
      </c>
      <c r="AK1071" s="166" t="s">
        <v>453</v>
      </c>
      <c r="AL1071" s="167">
        <v>0.87</v>
      </c>
      <c r="AM1071" s="184">
        <v>7</v>
      </c>
      <c r="AN1071" s="186">
        <v>0.44794520547945205</v>
      </c>
      <c r="AO1071" s="186">
        <v>0</v>
      </c>
      <c r="AP1071" s="187">
        <v>0.44794520547945205</v>
      </c>
      <c r="AQ1071" s="186">
        <v>0.44794520547945205</v>
      </c>
      <c r="AR1071" s="186">
        <v>0</v>
      </c>
      <c r="AS1071" s="186">
        <v>0.44794520547945205</v>
      </c>
      <c r="AT1071" s="186">
        <v>13.438356164383562</v>
      </c>
      <c r="AU1071" s="193" t="s">
        <v>231</v>
      </c>
      <c r="AV1071" s="194"/>
      <c r="AW1071" s="166" t="s">
        <v>325</v>
      </c>
      <c r="AX1071" s="166" t="s">
        <v>6916</v>
      </c>
      <c r="AY1071" s="195" t="s">
        <v>12905</v>
      </c>
      <c r="AZ1071" s="166" t="s">
        <v>234</v>
      </c>
      <c r="BB1071" s="196"/>
    </row>
    <row r="1072" spans="1:54" s="166" customFormat="1" ht="15" customHeight="1" x14ac:dyDescent="0.25">
      <c r="A1072" s="182">
        <v>1616</v>
      </c>
      <c r="B1072" s="555"/>
      <c r="C1072" s="581"/>
      <c r="D1072" s="700" t="s">
        <v>17140</v>
      </c>
      <c r="E1072" s="166" t="s">
        <v>51</v>
      </c>
      <c r="F1072" s="166" t="s">
        <v>6908</v>
      </c>
      <c r="G1072" s="194" t="s">
        <v>12915</v>
      </c>
      <c r="H1072" s="166" t="s">
        <v>12916</v>
      </c>
      <c r="I1072" s="166" t="s">
        <v>12917</v>
      </c>
      <c r="K1072" s="166" t="s">
        <v>219</v>
      </c>
      <c r="L1072" s="166" t="s">
        <v>220</v>
      </c>
      <c r="M1072" s="166" t="s">
        <v>221</v>
      </c>
      <c r="N1072" s="166" t="s">
        <v>222</v>
      </c>
      <c r="O1072" s="166" t="s">
        <v>221</v>
      </c>
      <c r="P1072" s="166" t="s">
        <v>222</v>
      </c>
      <c r="Q1072" s="186">
        <v>6</v>
      </c>
      <c r="R1072" s="186">
        <v>3</v>
      </c>
      <c r="S1072" s="168">
        <v>18</v>
      </c>
      <c r="T1072" s="59">
        <v>1</v>
      </c>
      <c r="U1072" s="340" t="s">
        <v>6373</v>
      </c>
      <c r="V1072" s="340">
        <v>0</v>
      </c>
      <c r="W1072" s="340"/>
      <c r="X1072" s="340">
        <v>0</v>
      </c>
      <c r="Y1072" s="183"/>
      <c r="Z1072" s="183"/>
      <c r="AA1072" s="183"/>
      <c r="AB1072" s="166" t="s">
        <v>330</v>
      </c>
      <c r="AC1072" s="166" t="s">
        <v>12918</v>
      </c>
      <c r="AD1072" s="166" t="s">
        <v>12919</v>
      </c>
      <c r="AE1072" s="166" t="s">
        <v>12920</v>
      </c>
      <c r="AF1072" s="228" t="s">
        <v>12921</v>
      </c>
      <c r="AG1072" s="166" t="s">
        <v>230</v>
      </c>
      <c r="AH1072" s="166" t="s">
        <v>12922</v>
      </c>
      <c r="AI1072" s="166" t="s">
        <v>12918</v>
      </c>
      <c r="AJ1072" s="165" t="s">
        <v>12919</v>
      </c>
      <c r="AK1072" s="166" t="s">
        <v>453</v>
      </c>
      <c r="AL1072" s="167">
        <v>0.87</v>
      </c>
      <c r="AM1072" s="184">
        <v>6</v>
      </c>
      <c r="AN1072" s="186">
        <v>0.16684931506849315</v>
      </c>
      <c r="AO1072" s="186">
        <v>0</v>
      </c>
      <c r="AP1072" s="187">
        <v>0.16684931506849315</v>
      </c>
      <c r="AQ1072" s="186">
        <v>0.16684931506849315</v>
      </c>
      <c r="AR1072" s="186">
        <v>0</v>
      </c>
      <c r="AS1072" s="186">
        <v>0.16684931506849315</v>
      </c>
      <c r="AT1072" s="186">
        <v>5.0054794520547947</v>
      </c>
      <c r="AU1072" s="193" t="s">
        <v>231</v>
      </c>
      <c r="AV1072" s="194"/>
      <c r="AW1072" s="166" t="s">
        <v>325</v>
      </c>
      <c r="AX1072" s="166" t="s">
        <v>6916</v>
      </c>
      <c r="AY1072" s="195" t="s">
        <v>12923</v>
      </c>
      <c r="AZ1072" s="166" t="s">
        <v>234</v>
      </c>
      <c r="BB1072" s="196"/>
    </row>
    <row r="1073" spans="1:54" s="166" customFormat="1" ht="15" customHeight="1" x14ac:dyDescent="0.25">
      <c r="A1073" s="182">
        <v>1617</v>
      </c>
      <c r="B1073" s="555"/>
      <c r="C1073" s="581"/>
      <c r="D1073" s="700" t="s">
        <v>17140</v>
      </c>
      <c r="E1073" s="166" t="s">
        <v>51</v>
      </c>
      <c r="F1073" s="166" t="s">
        <v>6908</v>
      </c>
      <c r="G1073" s="194" t="s">
        <v>12924</v>
      </c>
      <c r="H1073" s="166" t="s">
        <v>12925</v>
      </c>
      <c r="I1073" s="166" t="s">
        <v>12926</v>
      </c>
      <c r="K1073" s="166" t="s">
        <v>732</v>
      </c>
      <c r="M1073" s="166" t="s">
        <v>317</v>
      </c>
      <c r="N1073" s="166">
        <v>0</v>
      </c>
      <c r="O1073" s="166" t="s">
        <v>317</v>
      </c>
      <c r="P1073" s="166">
        <v>0</v>
      </c>
      <c r="Q1073" s="186">
        <v>2</v>
      </c>
      <c r="R1073" s="186">
        <v>1.5</v>
      </c>
      <c r="S1073" s="168">
        <v>3</v>
      </c>
      <c r="T1073" s="59">
        <v>2</v>
      </c>
      <c r="U1073" s="340"/>
      <c r="V1073" s="340">
        <v>0</v>
      </c>
      <c r="W1073" s="340"/>
      <c r="X1073" s="340">
        <v>1</v>
      </c>
      <c r="Y1073" s="183"/>
      <c r="Z1073" s="183"/>
      <c r="AA1073" s="183"/>
      <c r="AB1073" s="166" t="s">
        <v>330</v>
      </c>
      <c r="AC1073" s="166" t="s">
        <v>12927</v>
      </c>
      <c r="AD1073" s="166" t="s">
        <v>12928</v>
      </c>
      <c r="AE1073" s="228" t="s">
        <v>12929</v>
      </c>
      <c r="AF1073" s="166" t="s">
        <v>4004</v>
      </c>
      <c r="AG1073" s="166" t="s">
        <v>230</v>
      </c>
      <c r="AH1073" s="166" t="s">
        <v>12930</v>
      </c>
      <c r="AI1073" s="166" t="s">
        <v>12931</v>
      </c>
      <c r="AJ1073" s="165" t="s">
        <v>12928</v>
      </c>
      <c r="AK1073" s="166" t="s">
        <v>453</v>
      </c>
      <c r="AL1073" s="167">
        <v>0.87</v>
      </c>
      <c r="AM1073" s="184">
        <v>30</v>
      </c>
      <c r="AN1073" s="186">
        <v>1.4301369863013698E-2</v>
      </c>
      <c r="AO1073" s="186">
        <v>0</v>
      </c>
      <c r="AP1073" s="187">
        <v>1.4301369863013698E-2</v>
      </c>
      <c r="AQ1073" s="186">
        <v>1.4301369863013698E-2</v>
      </c>
      <c r="AR1073" s="186">
        <v>0</v>
      </c>
      <c r="AS1073" s="186">
        <v>1.4301369863013698E-2</v>
      </c>
      <c r="AT1073" s="186">
        <v>0.42904109589041095</v>
      </c>
      <c r="AU1073" s="193" t="s">
        <v>231</v>
      </c>
      <c r="AV1073" s="194"/>
      <c r="AW1073" s="166" t="s">
        <v>325</v>
      </c>
      <c r="AX1073" s="166" t="s">
        <v>6916</v>
      </c>
      <c r="AY1073" s="195" t="s">
        <v>12932</v>
      </c>
      <c r="AZ1073" s="166" t="s">
        <v>234</v>
      </c>
      <c r="BB1073" s="196"/>
    </row>
    <row r="1074" spans="1:54" s="166" customFormat="1" ht="15" customHeight="1" x14ac:dyDescent="0.25">
      <c r="A1074" s="182">
        <v>1618</v>
      </c>
      <c r="B1074" s="555"/>
      <c r="C1074" s="581"/>
      <c r="D1074" s="700" t="s">
        <v>17140</v>
      </c>
      <c r="E1074" s="166" t="s">
        <v>51</v>
      </c>
      <c r="F1074" s="166" t="s">
        <v>6908</v>
      </c>
      <c r="G1074" s="194" t="s">
        <v>12933</v>
      </c>
      <c r="H1074" s="166">
        <v>55.395229</v>
      </c>
      <c r="I1074" s="166">
        <v>36.322643999999997</v>
      </c>
      <c r="K1074" s="166" t="s">
        <v>732</v>
      </c>
      <c r="L1074" s="166">
        <v>0</v>
      </c>
      <c r="M1074" s="166" t="s">
        <v>317</v>
      </c>
      <c r="N1074" s="166">
        <v>0</v>
      </c>
      <c r="O1074" s="166" t="s">
        <v>317</v>
      </c>
      <c r="P1074" s="166">
        <v>0</v>
      </c>
      <c r="Q1074" s="186">
        <v>2</v>
      </c>
      <c r="R1074" s="186">
        <v>1.5</v>
      </c>
      <c r="S1074" s="168">
        <v>3</v>
      </c>
      <c r="T1074" s="59">
        <v>6</v>
      </c>
      <c r="U1074" s="340"/>
      <c r="V1074" s="340">
        <v>0</v>
      </c>
      <c r="W1074" s="340"/>
      <c r="X1074" s="340">
        <v>0</v>
      </c>
      <c r="Y1074" s="183"/>
      <c r="Z1074" s="183"/>
      <c r="AA1074" s="183"/>
      <c r="AB1074" s="166" t="s">
        <v>330</v>
      </c>
      <c r="AC1074" s="166" t="s">
        <v>12934</v>
      </c>
      <c r="AD1074" s="166" t="s">
        <v>12935</v>
      </c>
      <c r="AE1074" s="228" t="s">
        <v>12936</v>
      </c>
      <c r="AF1074" s="228" t="s">
        <v>12937</v>
      </c>
      <c r="AG1074" s="166" t="s">
        <v>230</v>
      </c>
      <c r="AH1074" s="166" t="s">
        <v>12938</v>
      </c>
      <c r="AI1074" s="166" t="s">
        <v>12934</v>
      </c>
      <c r="AJ1074" s="165" t="s">
        <v>12935</v>
      </c>
      <c r="AK1074" s="166" t="s">
        <v>453</v>
      </c>
      <c r="AL1074" s="167">
        <v>0.87</v>
      </c>
      <c r="AM1074" s="184">
        <v>35</v>
      </c>
      <c r="AN1074" s="186">
        <v>7.1506849315068496E-2</v>
      </c>
      <c r="AO1074" s="186">
        <v>0</v>
      </c>
      <c r="AP1074" s="187">
        <v>7.1506849315068496E-2</v>
      </c>
      <c r="AQ1074" s="186">
        <v>7.1506849315068496E-2</v>
      </c>
      <c r="AR1074" s="186">
        <v>0</v>
      </c>
      <c r="AS1074" s="186">
        <v>7.1506849315068496E-2</v>
      </c>
      <c r="AT1074" s="186">
        <v>2.1452054794520548</v>
      </c>
      <c r="AU1074" s="193" t="s">
        <v>231</v>
      </c>
      <c r="AV1074" s="194"/>
      <c r="AW1074" s="166" t="s">
        <v>325</v>
      </c>
      <c r="AX1074" s="166" t="s">
        <v>6916</v>
      </c>
      <c r="AY1074" s="195" t="s">
        <v>12939</v>
      </c>
      <c r="AZ1074" s="166" t="s">
        <v>234</v>
      </c>
      <c r="BB1074" s="196"/>
    </row>
    <row r="1075" spans="1:54" s="166" customFormat="1" ht="15" customHeight="1" x14ac:dyDescent="0.25">
      <c r="A1075" s="182">
        <v>1619</v>
      </c>
      <c r="B1075" s="555"/>
      <c r="C1075" s="581"/>
      <c r="D1075" s="700" t="s">
        <v>17138</v>
      </c>
      <c r="E1075" s="166" t="s">
        <v>51</v>
      </c>
      <c r="F1075" s="166" t="s">
        <v>6908</v>
      </c>
      <c r="G1075" s="194" t="s">
        <v>12940</v>
      </c>
      <c r="H1075" s="166" t="s">
        <v>12941</v>
      </c>
      <c r="I1075" s="166" t="s">
        <v>12942</v>
      </c>
      <c r="K1075" s="198" t="s">
        <v>219</v>
      </c>
      <c r="L1075" s="166" t="s">
        <v>220</v>
      </c>
      <c r="M1075" s="198" t="s">
        <v>317</v>
      </c>
      <c r="N1075" s="166">
        <v>0</v>
      </c>
      <c r="O1075" s="166" t="s">
        <v>317</v>
      </c>
      <c r="P1075" s="166">
        <v>0</v>
      </c>
      <c r="Q1075" s="199">
        <v>2</v>
      </c>
      <c r="R1075" s="199">
        <v>3</v>
      </c>
      <c r="S1075" s="221">
        <v>6</v>
      </c>
      <c r="T1075" s="345">
        <v>2</v>
      </c>
      <c r="U1075" s="346"/>
      <c r="V1075" s="346">
        <v>0</v>
      </c>
      <c r="W1075" s="346"/>
      <c r="X1075" s="346">
        <v>0</v>
      </c>
      <c r="Y1075" s="183"/>
      <c r="Z1075" s="183"/>
      <c r="AA1075" s="183"/>
      <c r="AB1075" s="166" t="s">
        <v>330</v>
      </c>
      <c r="AC1075" s="166" t="s">
        <v>12943</v>
      </c>
      <c r="AD1075" s="166" t="s">
        <v>12944</v>
      </c>
      <c r="AE1075" s="228" t="s">
        <v>12945</v>
      </c>
      <c r="AF1075" s="166" t="s">
        <v>4004</v>
      </c>
      <c r="AG1075" s="166" t="s">
        <v>230</v>
      </c>
      <c r="AH1075" s="166" t="s">
        <v>12880</v>
      </c>
      <c r="AI1075" s="166" t="s">
        <v>12946</v>
      </c>
      <c r="AJ1075" s="165" t="s">
        <v>12944</v>
      </c>
      <c r="AK1075" s="166" t="s">
        <v>453</v>
      </c>
      <c r="AL1075" s="167">
        <v>0.87</v>
      </c>
      <c r="AM1075" s="184">
        <v>5</v>
      </c>
      <c r="AN1075" s="186">
        <v>8.3424657534246577E-2</v>
      </c>
      <c r="AO1075" s="186">
        <v>0</v>
      </c>
      <c r="AP1075" s="187">
        <v>8.3424657534246577E-2</v>
      </c>
      <c r="AQ1075" s="186">
        <v>8.3424657534246577E-2</v>
      </c>
      <c r="AR1075" s="186">
        <v>0</v>
      </c>
      <c r="AS1075" s="186">
        <v>8.3424657534246577E-2</v>
      </c>
      <c r="AT1075" s="186">
        <v>2.5027397260273974</v>
      </c>
      <c r="AU1075" s="193" t="s">
        <v>231</v>
      </c>
      <c r="AV1075" s="227"/>
      <c r="AW1075" s="166" t="s">
        <v>325</v>
      </c>
      <c r="AX1075" s="166" t="s">
        <v>6916</v>
      </c>
      <c r="AY1075" s="195" t="s">
        <v>12947</v>
      </c>
      <c r="AZ1075" s="166" t="s">
        <v>234</v>
      </c>
      <c r="BB1075" s="196"/>
    </row>
    <row r="1076" spans="1:54" s="166" customFormat="1" ht="15" customHeight="1" x14ac:dyDescent="0.25">
      <c r="A1076" s="182">
        <v>1620</v>
      </c>
      <c r="B1076" s="555"/>
      <c r="C1076" s="581"/>
      <c r="D1076" s="700" t="s">
        <v>17139</v>
      </c>
      <c r="E1076" s="166" t="s">
        <v>51</v>
      </c>
      <c r="F1076" s="166" t="s">
        <v>6908</v>
      </c>
      <c r="G1076" s="194" t="s">
        <v>12948</v>
      </c>
      <c r="H1076" s="166" t="s">
        <v>12949</v>
      </c>
      <c r="I1076" s="166" t="s">
        <v>12950</v>
      </c>
      <c r="K1076" s="198" t="s">
        <v>219</v>
      </c>
      <c r="L1076" s="166" t="s">
        <v>220</v>
      </c>
      <c r="M1076" s="198" t="s">
        <v>317</v>
      </c>
      <c r="N1076" s="166">
        <v>0</v>
      </c>
      <c r="O1076" s="166" t="s">
        <v>317</v>
      </c>
      <c r="P1076" s="166">
        <v>0</v>
      </c>
      <c r="Q1076" s="199">
        <v>2</v>
      </c>
      <c r="R1076" s="199">
        <v>3</v>
      </c>
      <c r="S1076" s="221">
        <v>6</v>
      </c>
      <c r="T1076" s="345">
        <v>3</v>
      </c>
      <c r="U1076" s="346" t="s">
        <v>7023</v>
      </c>
      <c r="V1076" s="346">
        <v>0</v>
      </c>
      <c r="W1076" s="346"/>
      <c r="X1076" s="346">
        <v>0</v>
      </c>
      <c r="Y1076" s="183"/>
      <c r="Z1076" s="183"/>
      <c r="AA1076" s="183"/>
      <c r="AB1076" s="166" t="s">
        <v>330</v>
      </c>
      <c r="AC1076" s="166" t="s">
        <v>12951</v>
      </c>
      <c r="AD1076" s="166" t="s">
        <v>12952</v>
      </c>
      <c r="AE1076" s="228" t="s">
        <v>12953</v>
      </c>
      <c r="AF1076" s="166" t="s">
        <v>12954</v>
      </c>
      <c r="AG1076" s="166" t="s">
        <v>230</v>
      </c>
      <c r="AH1076" s="166" t="s">
        <v>12880</v>
      </c>
      <c r="AI1076" s="166" t="s">
        <v>12951</v>
      </c>
      <c r="AJ1076" s="165" t="s">
        <v>12952</v>
      </c>
      <c r="AK1076" s="166" t="s">
        <v>453</v>
      </c>
      <c r="AL1076" s="167">
        <v>0.87</v>
      </c>
      <c r="AM1076" s="184">
        <v>3</v>
      </c>
      <c r="AN1076" s="186">
        <v>1.191780821917808E-2</v>
      </c>
      <c r="AO1076" s="186">
        <v>0</v>
      </c>
      <c r="AP1076" s="187">
        <v>1.191780821917808E-2</v>
      </c>
      <c r="AQ1076" s="186">
        <v>1.191780821917808E-2</v>
      </c>
      <c r="AR1076" s="186">
        <v>0</v>
      </c>
      <c r="AS1076" s="186">
        <v>1.191780821917808E-2</v>
      </c>
      <c r="AT1076" s="186">
        <v>0.35753424657534238</v>
      </c>
      <c r="AU1076" s="193" t="s">
        <v>231</v>
      </c>
      <c r="AV1076" s="227"/>
      <c r="AW1076" s="166" t="s">
        <v>325</v>
      </c>
      <c r="AX1076" s="166" t="s">
        <v>6916</v>
      </c>
      <c r="AY1076" s="195" t="s">
        <v>12955</v>
      </c>
      <c r="AZ1076" s="166" t="s">
        <v>234</v>
      </c>
      <c r="BB1076" s="196"/>
    </row>
    <row r="1077" spans="1:54" s="166" customFormat="1" ht="15" customHeight="1" x14ac:dyDescent="0.25">
      <c r="A1077" s="182">
        <v>1621</v>
      </c>
      <c r="B1077" s="555"/>
      <c r="C1077" s="581"/>
      <c r="D1077" s="700" t="s">
        <v>17140</v>
      </c>
      <c r="E1077" s="166" t="s">
        <v>51</v>
      </c>
      <c r="F1077" s="166" t="s">
        <v>6908</v>
      </c>
      <c r="G1077" s="194" t="s">
        <v>12956</v>
      </c>
      <c r="H1077" s="166" t="s">
        <v>12957</v>
      </c>
      <c r="I1077" s="166" t="s">
        <v>12958</v>
      </c>
      <c r="K1077" s="166" t="s">
        <v>732</v>
      </c>
      <c r="L1077" s="166">
        <v>0</v>
      </c>
      <c r="M1077" s="166" t="s">
        <v>317</v>
      </c>
      <c r="N1077" s="166">
        <v>0</v>
      </c>
      <c r="O1077" s="166" t="s">
        <v>317</v>
      </c>
      <c r="P1077" s="166">
        <v>0</v>
      </c>
      <c r="Q1077" s="186">
        <v>2</v>
      </c>
      <c r="R1077" s="186">
        <v>1.5</v>
      </c>
      <c r="S1077" s="168">
        <v>3</v>
      </c>
      <c r="T1077" s="59">
        <v>3</v>
      </c>
      <c r="U1077" s="340"/>
      <c r="V1077" s="340">
        <v>0</v>
      </c>
      <c r="W1077" s="340"/>
      <c r="X1077" s="340">
        <v>0</v>
      </c>
      <c r="Y1077" s="183"/>
      <c r="Z1077" s="183"/>
      <c r="AA1077" s="183"/>
      <c r="AB1077" s="166" t="s">
        <v>330</v>
      </c>
      <c r="AC1077" s="166" t="s">
        <v>12959</v>
      </c>
      <c r="AD1077" s="166" t="s">
        <v>12960</v>
      </c>
      <c r="AE1077" s="228" t="s">
        <v>12961</v>
      </c>
      <c r="AF1077" s="166" t="s">
        <v>12962</v>
      </c>
      <c r="AG1077" s="166" t="s">
        <v>230</v>
      </c>
      <c r="AH1077" s="166" t="s">
        <v>12963</v>
      </c>
      <c r="AI1077" s="166" t="s">
        <v>12964</v>
      </c>
      <c r="AJ1077" s="165" t="s">
        <v>12960</v>
      </c>
      <c r="AK1077" s="166" t="s">
        <v>453</v>
      </c>
      <c r="AL1077" s="167">
        <v>0.87</v>
      </c>
      <c r="AM1077" s="184">
        <v>10</v>
      </c>
      <c r="AN1077" s="186">
        <v>7.1506849315068491E-3</v>
      </c>
      <c r="AO1077" s="186">
        <v>0</v>
      </c>
      <c r="AP1077" s="187">
        <v>7.1506849315068491E-3</v>
      </c>
      <c r="AQ1077" s="186">
        <v>7.1506849315068491E-3</v>
      </c>
      <c r="AR1077" s="186">
        <v>0</v>
      </c>
      <c r="AS1077" s="186">
        <v>7.1506849315068491E-3</v>
      </c>
      <c r="AT1077" s="186">
        <v>0.21452054794520548</v>
      </c>
      <c r="AU1077" s="193" t="s">
        <v>231</v>
      </c>
      <c r="AV1077" s="194"/>
      <c r="AW1077" s="166" t="s">
        <v>325</v>
      </c>
      <c r="AX1077" s="166" t="s">
        <v>6916</v>
      </c>
      <c r="AY1077" s="195" t="s">
        <v>12965</v>
      </c>
      <c r="AZ1077" s="166" t="s">
        <v>234</v>
      </c>
      <c r="BB1077" s="196"/>
    </row>
    <row r="1078" spans="1:54" s="166" customFormat="1" ht="15" customHeight="1" x14ac:dyDescent="0.25">
      <c r="A1078" s="182">
        <v>1622</v>
      </c>
      <c r="B1078" s="555"/>
      <c r="C1078" s="581"/>
      <c r="D1078" s="700" t="s">
        <v>17140</v>
      </c>
      <c r="E1078" s="166" t="s">
        <v>51</v>
      </c>
      <c r="F1078" s="166" t="s">
        <v>6908</v>
      </c>
      <c r="G1078" s="194" t="s">
        <v>12966</v>
      </c>
      <c r="H1078" s="166" t="s">
        <v>12967</v>
      </c>
      <c r="I1078" s="166" t="s">
        <v>12968</v>
      </c>
      <c r="K1078" s="166" t="s">
        <v>732</v>
      </c>
      <c r="L1078" s="166">
        <v>0</v>
      </c>
      <c r="M1078" s="166" t="s">
        <v>317</v>
      </c>
      <c r="N1078" s="166">
        <v>0</v>
      </c>
      <c r="O1078" s="166" t="s">
        <v>317</v>
      </c>
      <c r="P1078" s="166">
        <v>0</v>
      </c>
      <c r="Q1078" s="186">
        <v>2</v>
      </c>
      <c r="R1078" s="186">
        <v>1.5</v>
      </c>
      <c r="S1078" s="168">
        <v>3</v>
      </c>
      <c r="T1078" s="59">
        <v>1</v>
      </c>
      <c r="U1078" s="340"/>
      <c r="V1078" s="340">
        <v>0</v>
      </c>
      <c r="W1078" s="340"/>
      <c r="X1078" s="340">
        <v>0</v>
      </c>
      <c r="Y1078" s="183"/>
      <c r="Z1078" s="183"/>
      <c r="AA1078" s="183"/>
      <c r="AB1078" s="166" t="s">
        <v>330</v>
      </c>
      <c r="AC1078" s="166" t="s">
        <v>12969</v>
      </c>
      <c r="AD1078" s="166" t="s">
        <v>12970</v>
      </c>
      <c r="AE1078" s="228" t="s">
        <v>12971</v>
      </c>
      <c r="AF1078" s="228" t="s">
        <v>12972</v>
      </c>
      <c r="AG1078" s="166" t="s">
        <v>230</v>
      </c>
      <c r="AH1078" s="166" t="s">
        <v>12973</v>
      </c>
      <c r="AI1078" s="166" t="s">
        <v>12974</v>
      </c>
      <c r="AJ1078" s="165" t="s">
        <v>12970</v>
      </c>
      <c r="AK1078" s="166" t="s">
        <v>453</v>
      </c>
      <c r="AL1078" s="167">
        <v>0.87</v>
      </c>
      <c r="AM1078" s="184">
        <v>2</v>
      </c>
      <c r="AN1078" s="186">
        <v>2.3835616438356165E-3</v>
      </c>
      <c r="AO1078" s="186">
        <v>0</v>
      </c>
      <c r="AP1078" s="187">
        <v>2.3835616438356165E-3</v>
      </c>
      <c r="AQ1078" s="186">
        <v>2.3835616438356165E-3</v>
      </c>
      <c r="AR1078" s="186">
        <v>0</v>
      </c>
      <c r="AS1078" s="186">
        <v>2.3835616438356165E-3</v>
      </c>
      <c r="AT1078" s="186">
        <v>7.1506849315068496E-2</v>
      </c>
      <c r="AU1078" s="193" t="s">
        <v>231</v>
      </c>
      <c r="AV1078" s="194"/>
      <c r="AW1078" s="166" t="s">
        <v>325</v>
      </c>
      <c r="AX1078" s="166" t="s">
        <v>6916</v>
      </c>
      <c r="AY1078" s="195" t="s">
        <v>12975</v>
      </c>
      <c r="AZ1078" s="166" t="s">
        <v>234</v>
      </c>
      <c r="BB1078" s="196"/>
    </row>
    <row r="1079" spans="1:54" s="166" customFormat="1" ht="15" customHeight="1" x14ac:dyDescent="0.25">
      <c r="A1079" s="182">
        <v>1623</v>
      </c>
      <c r="B1079" s="555"/>
      <c r="C1079" s="581"/>
      <c r="D1079" s="700" t="s">
        <v>17140</v>
      </c>
      <c r="E1079" s="166" t="s">
        <v>51</v>
      </c>
      <c r="F1079" s="166" t="s">
        <v>6908</v>
      </c>
      <c r="G1079" s="194" t="s">
        <v>12976</v>
      </c>
      <c r="H1079" s="166" t="s">
        <v>12977</v>
      </c>
      <c r="I1079" s="166" t="s">
        <v>12978</v>
      </c>
      <c r="K1079" s="166" t="s">
        <v>219</v>
      </c>
      <c r="L1079" s="166" t="s">
        <v>12979</v>
      </c>
      <c r="M1079" s="166" t="s">
        <v>317</v>
      </c>
      <c r="N1079" s="166">
        <v>0</v>
      </c>
      <c r="O1079" s="166" t="s">
        <v>317</v>
      </c>
      <c r="P1079" s="166">
        <v>0</v>
      </c>
      <c r="Q1079" s="201">
        <v>2</v>
      </c>
      <c r="R1079" s="201">
        <v>1.5</v>
      </c>
      <c r="S1079" s="458">
        <v>3</v>
      </c>
      <c r="T1079" s="58">
        <v>1</v>
      </c>
      <c r="U1079" s="58"/>
      <c r="V1079" s="58">
        <v>0</v>
      </c>
      <c r="W1079" s="58"/>
      <c r="X1079" s="58">
        <v>1</v>
      </c>
      <c r="Y1079" s="183"/>
      <c r="Z1079" s="183"/>
      <c r="AA1079" s="183"/>
      <c r="AB1079" s="166" t="s">
        <v>330</v>
      </c>
      <c r="AC1079" s="166" t="s">
        <v>12980</v>
      </c>
      <c r="AD1079" s="166">
        <v>1195074009052</v>
      </c>
      <c r="AE1079" s="228" t="s">
        <v>12981</v>
      </c>
      <c r="AF1079" s="228" t="s">
        <v>12982</v>
      </c>
      <c r="AG1079" s="166" t="s">
        <v>12983</v>
      </c>
      <c r="AH1079" s="228" t="s">
        <v>12981</v>
      </c>
      <c r="AI1079" s="166" t="s">
        <v>12980</v>
      </c>
      <c r="AJ1079" s="165">
        <v>1195074009052</v>
      </c>
      <c r="AK1079" s="166" t="s">
        <v>453</v>
      </c>
      <c r="AL1079" s="167">
        <v>0.87</v>
      </c>
      <c r="AM1079" s="184">
        <v>15</v>
      </c>
      <c r="AN1079" s="186">
        <v>4.767123287671233E-3</v>
      </c>
      <c r="AO1079" s="186">
        <v>0</v>
      </c>
      <c r="AP1079" s="187">
        <v>4.767123287671233E-3</v>
      </c>
      <c r="AQ1079" s="186">
        <v>4.767123287671233E-3</v>
      </c>
      <c r="AR1079" s="186">
        <v>0</v>
      </c>
      <c r="AS1079" s="186">
        <v>4.767123287671233E-3</v>
      </c>
      <c r="AT1079" s="186">
        <v>0.14301369863013699</v>
      </c>
      <c r="AU1079" s="193" t="s">
        <v>231</v>
      </c>
      <c r="AV1079" s="194"/>
      <c r="AW1079" s="166" t="s">
        <v>325</v>
      </c>
      <c r="AX1079" s="166" t="s">
        <v>6916</v>
      </c>
      <c r="AY1079" s="195" t="s">
        <v>12984</v>
      </c>
      <c r="AZ1079" s="166" t="s">
        <v>234</v>
      </c>
      <c r="BB1079" s="196"/>
    </row>
    <row r="1080" spans="1:54" s="166" customFormat="1" ht="15" customHeight="1" x14ac:dyDescent="0.25">
      <c r="A1080" s="182">
        <v>1624</v>
      </c>
      <c r="B1080" s="555"/>
      <c r="C1080" s="581"/>
      <c r="D1080" s="700" t="s">
        <v>17140</v>
      </c>
      <c r="E1080" s="166" t="s">
        <v>51</v>
      </c>
      <c r="F1080" s="166" t="s">
        <v>6908</v>
      </c>
      <c r="G1080" s="194" t="s">
        <v>12985</v>
      </c>
      <c r="H1080" s="166" t="s">
        <v>12986</v>
      </c>
      <c r="I1080" s="166" t="s">
        <v>12987</v>
      </c>
      <c r="K1080" s="166" t="s">
        <v>732</v>
      </c>
      <c r="L1080" s="166">
        <v>0</v>
      </c>
      <c r="M1080" s="166" t="s">
        <v>317</v>
      </c>
      <c r="N1080" s="166">
        <v>0</v>
      </c>
      <c r="O1080" s="166" t="s">
        <v>317</v>
      </c>
      <c r="P1080" s="166">
        <v>0</v>
      </c>
      <c r="Q1080" s="186">
        <v>4</v>
      </c>
      <c r="R1080" s="186">
        <v>1.5</v>
      </c>
      <c r="S1080" s="168">
        <v>6</v>
      </c>
      <c r="T1080" s="59"/>
      <c r="U1080" s="340" t="s">
        <v>6373</v>
      </c>
      <c r="V1080" s="340">
        <v>0</v>
      </c>
      <c r="W1080" s="340"/>
      <c r="X1080" s="340">
        <v>0</v>
      </c>
      <c r="Y1080" s="183"/>
      <c r="Z1080" s="183"/>
      <c r="AA1080" s="183"/>
      <c r="AB1080" s="166" t="s">
        <v>12075</v>
      </c>
      <c r="AC1080" s="166" t="s">
        <v>12988</v>
      </c>
      <c r="AD1080" s="166" t="s">
        <v>12989</v>
      </c>
      <c r="AE1080" s="166" t="s">
        <v>12833</v>
      </c>
      <c r="AF1080" s="228" t="s">
        <v>12990</v>
      </c>
      <c r="AG1080" s="171" t="s">
        <v>12991</v>
      </c>
      <c r="AH1080" s="166" t="s">
        <v>12992</v>
      </c>
      <c r="AI1080" s="166" t="s">
        <v>12993</v>
      </c>
      <c r="AJ1080" s="165" t="s">
        <v>12989</v>
      </c>
      <c r="AK1080" s="203" t="s">
        <v>12994</v>
      </c>
      <c r="AL1080" s="167">
        <v>0.87</v>
      </c>
      <c r="AM1080" s="184">
        <v>5</v>
      </c>
      <c r="AN1080" s="186">
        <v>3.5753424657534248E-2</v>
      </c>
      <c r="AO1080" s="186">
        <v>0</v>
      </c>
      <c r="AP1080" s="187">
        <v>3.5753424657534248E-2</v>
      </c>
      <c r="AQ1080" s="186">
        <v>3.5753424657534248E-2</v>
      </c>
      <c r="AR1080" s="186">
        <v>0</v>
      </c>
      <c r="AS1080" s="186">
        <v>3.5753424657534248E-2</v>
      </c>
      <c r="AT1080" s="186">
        <v>1.0726027397260274</v>
      </c>
      <c r="AU1080" s="193" t="s">
        <v>231</v>
      </c>
      <c r="AV1080" s="194"/>
      <c r="AW1080" s="166" t="s">
        <v>325</v>
      </c>
      <c r="AX1080" s="166" t="s">
        <v>6916</v>
      </c>
      <c r="AY1080" s="195" t="s">
        <v>12995</v>
      </c>
      <c r="AZ1080" s="166" t="s">
        <v>234</v>
      </c>
      <c r="BB1080" s="196"/>
    </row>
    <row r="1081" spans="1:54" s="166" customFormat="1" ht="15" customHeight="1" x14ac:dyDescent="0.25">
      <c r="A1081" s="182">
        <v>1626</v>
      </c>
      <c r="B1081" s="555"/>
      <c r="C1081" s="581"/>
      <c r="D1081" s="700" t="s">
        <v>17140</v>
      </c>
      <c r="E1081" s="166" t="s">
        <v>51</v>
      </c>
      <c r="F1081" s="166" t="s">
        <v>6908</v>
      </c>
      <c r="G1081" s="194" t="s">
        <v>13005</v>
      </c>
      <c r="H1081" s="166" t="s">
        <v>13006</v>
      </c>
      <c r="I1081" s="166" t="s">
        <v>13007</v>
      </c>
      <c r="K1081" s="166" t="s">
        <v>219</v>
      </c>
      <c r="L1081" s="166" t="s">
        <v>220</v>
      </c>
      <c r="M1081" s="166" t="s">
        <v>221</v>
      </c>
      <c r="N1081" s="166" t="s">
        <v>222</v>
      </c>
      <c r="O1081" s="166" t="s">
        <v>317</v>
      </c>
      <c r="P1081" s="166">
        <v>0</v>
      </c>
      <c r="Q1081" s="186">
        <v>6</v>
      </c>
      <c r="R1081" s="186">
        <v>1.5</v>
      </c>
      <c r="S1081" s="168">
        <v>9</v>
      </c>
      <c r="T1081" s="59"/>
      <c r="U1081" s="340" t="s">
        <v>6373</v>
      </c>
      <c r="V1081" s="340">
        <v>0</v>
      </c>
      <c r="W1081" s="340"/>
      <c r="X1081" s="340">
        <v>0</v>
      </c>
      <c r="Y1081" s="183"/>
      <c r="Z1081" s="183"/>
      <c r="AA1081" s="183"/>
      <c r="AB1081" s="166" t="s">
        <v>12075</v>
      </c>
      <c r="AC1081" s="166" t="s">
        <v>13008</v>
      </c>
      <c r="AD1081" s="166" t="s">
        <v>13009</v>
      </c>
      <c r="AE1081" s="166" t="s">
        <v>12833</v>
      </c>
      <c r="AF1081" s="228" t="s">
        <v>13010</v>
      </c>
      <c r="AG1081" s="198" t="s">
        <v>13011</v>
      </c>
      <c r="AH1081" s="166" t="s">
        <v>13012</v>
      </c>
      <c r="AI1081" s="166" t="s">
        <v>13013</v>
      </c>
      <c r="AJ1081" s="165" t="s">
        <v>13009</v>
      </c>
      <c r="AK1081" s="203" t="s">
        <v>304</v>
      </c>
      <c r="AL1081" s="167">
        <v>1.1399999999999999</v>
      </c>
      <c r="AM1081" s="186">
        <v>159</v>
      </c>
      <c r="AN1081" s="186">
        <v>2.1452054794520548E-2</v>
      </c>
      <c r="AO1081" s="186">
        <v>0</v>
      </c>
      <c r="AP1081" s="187">
        <v>2.1452054794520548E-2</v>
      </c>
      <c r="AQ1081" s="186">
        <v>2.1452054794520548E-2</v>
      </c>
      <c r="AR1081" s="186">
        <v>0</v>
      </c>
      <c r="AS1081" s="186">
        <v>2.1452054794520548E-2</v>
      </c>
      <c r="AT1081" s="186">
        <v>0.64356164383561643</v>
      </c>
      <c r="AU1081" s="193" t="s">
        <v>231</v>
      </c>
      <c r="AV1081" s="194"/>
      <c r="AW1081" s="166" t="s">
        <v>325</v>
      </c>
      <c r="AX1081" s="166" t="s">
        <v>6916</v>
      </c>
      <c r="AY1081" s="195" t="s">
        <v>13014</v>
      </c>
      <c r="AZ1081" s="166" t="s">
        <v>234</v>
      </c>
      <c r="BB1081" s="196"/>
    </row>
    <row r="1082" spans="1:54" s="166" customFormat="1" ht="15" customHeight="1" x14ac:dyDescent="0.25">
      <c r="A1082" s="182">
        <v>1627</v>
      </c>
      <c r="B1082" s="555"/>
      <c r="C1082" s="581"/>
      <c r="D1082" s="700" t="s">
        <v>17138</v>
      </c>
      <c r="E1082" s="166" t="s">
        <v>51</v>
      </c>
      <c r="F1082" s="166" t="s">
        <v>6908</v>
      </c>
      <c r="G1082" s="194" t="s">
        <v>13015</v>
      </c>
      <c r="H1082" s="166" t="s">
        <v>13016</v>
      </c>
      <c r="I1082" s="166" t="s">
        <v>13017</v>
      </c>
      <c r="K1082" s="166" t="s">
        <v>219</v>
      </c>
      <c r="L1082" s="166" t="s">
        <v>220</v>
      </c>
      <c r="M1082" s="166" t="s">
        <v>317</v>
      </c>
      <c r="N1082" s="166">
        <v>0</v>
      </c>
      <c r="O1082" s="166" t="s">
        <v>317</v>
      </c>
      <c r="P1082" s="166">
        <v>0</v>
      </c>
      <c r="Q1082" s="199">
        <v>2</v>
      </c>
      <c r="R1082" s="199">
        <v>1.5</v>
      </c>
      <c r="S1082" s="221">
        <v>3</v>
      </c>
      <c r="T1082" s="345">
        <v>1</v>
      </c>
      <c r="U1082" s="346"/>
      <c r="V1082" s="346">
        <v>0</v>
      </c>
      <c r="W1082" s="346"/>
      <c r="X1082" s="346">
        <v>0</v>
      </c>
      <c r="Y1082" s="183"/>
      <c r="Z1082" s="183"/>
      <c r="AA1082" s="183"/>
      <c r="AB1082" s="166" t="s">
        <v>330</v>
      </c>
      <c r="AC1082" s="166" t="s">
        <v>13018</v>
      </c>
      <c r="AD1082" s="166" t="s">
        <v>13019</v>
      </c>
      <c r="AE1082" s="228" t="s">
        <v>13020</v>
      </c>
      <c r="AF1082" s="228" t="s">
        <v>13021</v>
      </c>
      <c r="AG1082" s="171" t="s">
        <v>13022</v>
      </c>
      <c r="AH1082" s="166" t="s">
        <v>13023</v>
      </c>
      <c r="AI1082" s="166" t="s">
        <v>13024</v>
      </c>
      <c r="AJ1082" s="165" t="s">
        <v>13019</v>
      </c>
      <c r="AK1082" s="203" t="s">
        <v>304</v>
      </c>
      <c r="AL1082" s="167">
        <v>1.1399999999999999</v>
      </c>
      <c r="AM1082" s="186">
        <v>643.20000000000005</v>
      </c>
      <c r="AN1082" s="186">
        <v>0.24</v>
      </c>
      <c r="AO1082" s="186">
        <v>0</v>
      </c>
      <c r="AP1082" s="187">
        <v>0.24</v>
      </c>
      <c r="AQ1082" s="186">
        <v>0.24</v>
      </c>
      <c r="AR1082" s="186">
        <v>0</v>
      </c>
      <c r="AS1082" s="186">
        <v>0.24</v>
      </c>
      <c r="AT1082" s="186">
        <v>7.1999999999999993</v>
      </c>
      <c r="AU1082" s="193" t="s">
        <v>231</v>
      </c>
      <c r="AV1082" s="227"/>
      <c r="AW1082" s="166" t="s">
        <v>325</v>
      </c>
      <c r="AX1082" s="166" t="s">
        <v>6916</v>
      </c>
      <c r="AY1082" s="195" t="s">
        <v>13025</v>
      </c>
      <c r="AZ1082" s="166" t="s">
        <v>234</v>
      </c>
      <c r="BB1082" s="196"/>
    </row>
    <row r="1083" spans="1:54" s="166" customFormat="1" ht="15" customHeight="1" x14ac:dyDescent="0.25">
      <c r="A1083" s="182">
        <v>1628</v>
      </c>
      <c r="B1083" s="555"/>
      <c r="C1083" s="581"/>
      <c r="D1083" s="700" t="s">
        <v>17140</v>
      </c>
      <c r="E1083" s="166" t="s">
        <v>51</v>
      </c>
      <c r="F1083" s="166" t="s">
        <v>6908</v>
      </c>
      <c r="G1083" s="194" t="s">
        <v>13026</v>
      </c>
      <c r="H1083" s="166" t="s">
        <v>13027</v>
      </c>
      <c r="I1083" s="166" t="s">
        <v>13028</v>
      </c>
      <c r="K1083" s="166" t="s">
        <v>732</v>
      </c>
      <c r="L1083" s="166">
        <v>0</v>
      </c>
      <c r="M1083" s="166" t="s">
        <v>317</v>
      </c>
      <c r="N1083" s="166">
        <v>0</v>
      </c>
      <c r="O1083" s="166" t="s">
        <v>317</v>
      </c>
      <c r="P1083" s="166">
        <v>0</v>
      </c>
      <c r="Q1083" s="186">
        <v>2</v>
      </c>
      <c r="R1083" s="186">
        <v>2</v>
      </c>
      <c r="S1083" s="168">
        <v>4</v>
      </c>
      <c r="T1083" s="59">
        <v>2</v>
      </c>
      <c r="U1083" s="340"/>
      <c r="V1083" s="340">
        <v>0</v>
      </c>
      <c r="W1083" s="340"/>
      <c r="X1083" s="340">
        <v>0</v>
      </c>
      <c r="Y1083" s="183"/>
      <c r="Z1083" s="183"/>
      <c r="AA1083" s="183"/>
      <c r="AB1083" s="166" t="s">
        <v>12075</v>
      </c>
      <c r="AC1083" s="166" t="s">
        <v>13029</v>
      </c>
      <c r="AD1083" s="166" t="s">
        <v>13030</v>
      </c>
      <c r="AE1083" s="166" t="s">
        <v>13031</v>
      </c>
      <c r="AF1083" s="228" t="s">
        <v>13032</v>
      </c>
      <c r="AG1083" s="198" t="s">
        <v>13033</v>
      </c>
      <c r="AH1083" s="166" t="s">
        <v>13034</v>
      </c>
      <c r="AI1083" s="166" t="s">
        <v>13035</v>
      </c>
      <c r="AJ1083" s="165" t="s">
        <v>13030</v>
      </c>
      <c r="AK1083" s="203" t="s">
        <v>304</v>
      </c>
      <c r="AL1083" s="167">
        <v>1.1399999999999999</v>
      </c>
      <c r="AM1083" s="186">
        <v>197</v>
      </c>
      <c r="AN1083" s="186">
        <v>2.008898630136986</v>
      </c>
      <c r="AO1083" s="186">
        <v>0</v>
      </c>
      <c r="AP1083" s="187">
        <v>2.008898630136986</v>
      </c>
      <c r="AQ1083" s="186">
        <v>2.008898630136986</v>
      </c>
      <c r="AR1083" s="186">
        <v>0</v>
      </c>
      <c r="AS1083" s="186">
        <v>2.008898630136986</v>
      </c>
      <c r="AT1083" s="186">
        <v>60.266958904109579</v>
      </c>
      <c r="AU1083" s="193" t="s">
        <v>231</v>
      </c>
      <c r="AV1083" s="194"/>
      <c r="AW1083" s="166" t="s">
        <v>325</v>
      </c>
      <c r="AX1083" s="166" t="s">
        <v>6916</v>
      </c>
      <c r="AY1083" s="195" t="s">
        <v>13036</v>
      </c>
      <c r="AZ1083" s="166" t="s">
        <v>234</v>
      </c>
      <c r="BB1083" s="196"/>
    </row>
    <row r="1084" spans="1:54" s="166" customFormat="1" ht="15" customHeight="1" x14ac:dyDescent="0.25">
      <c r="A1084" s="182">
        <v>1629</v>
      </c>
      <c r="B1084" s="555"/>
      <c r="C1084" s="581"/>
      <c r="D1084" s="700" t="s">
        <v>17140</v>
      </c>
      <c r="E1084" s="166" t="s">
        <v>51</v>
      </c>
      <c r="F1084" s="166" t="s">
        <v>6908</v>
      </c>
      <c r="G1084" s="194" t="s">
        <v>13037</v>
      </c>
      <c r="H1084" s="166" t="s">
        <v>13038</v>
      </c>
      <c r="I1084" s="166" t="s">
        <v>12997</v>
      </c>
      <c r="K1084" s="166" t="s">
        <v>219</v>
      </c>
      <c r="L1084" s="166" t="s">
        <v>220</v>
      </c>
      <c r="M1084" s="166" t="s">
        <v>221</v>
      </c>
      <c r="N1084" s="166" t="s">
        <v>222</v>
      </c>
      <c r="O1084" s="166" t="s">
        <v>317</v>
      </c>
      <c r="P1084" s="166">
        <v>0</v>
      </c>
      <c r="Q1084" s="186">
        <v>3</v>
      </c>
      <c r="R1084" s="186">
        <v>1.5</v>
      </c>
      <c r="S1084" s="168">
        <v>4.5</v>
      </c>
      <c r="T1084" s="59">
        <v>2</v>
      </c>
      <c r="U1084" s="340"/>
      <c r="V1084" s="340">
        <v>0</v>
      </c>
      <c r="W1084" s="340"/>
      <c r="X1084" s="340">
        <v>0</v>
      </c>
      <c r="Y1084" s="183"/>
      <c r="Z1084" s="183"/>
      <c r="AA1084" s="183"/>
      <c r="AB1084" s="166" t="s">
        <v>9116</v>
      </c>
      <c r="AC1084" s="166" t="s">
        <v>13039</v>
      </c>
      <c r="AD1084" s="166" t="s">
        <v>13040</v>
      </c>
      <c r="AE1084" s="166" t="s">
        <v>13041</v>
      </c>
      <c r="AF1084" s="228" t="s">
        <v>13042</v>
      </c>
      <c r="AG1084" s="198" t="s">
        <v>13043</v>
      </c>
      <c r="AH1084" s="166" t="s">
        <v>13044</v>
      </c>
      <c r="AI1084" s="166" t="s">
        <v>13039</v>
      </c>
      <c r="AJ1084" s="165" t="s">
        <v>13040</v>
      </c>
      <c r="AK1084" s="203" t="s">
        <v>304</v>
      </c>
      <c r="AL1084" s="167">
        <v>1.1399999999999999</v>
      </c>
      <c r="AM1084" s="186">
        <v>200</v>
      </c>
      <c r="AN1084" s="186">
        <v>3.6666666666666667E-2</v>
      </c>
      <c r="AO1084" s="186">
        <v>0</v>
      </c>
      <c r="AP1084" s="187">
        <v>3.6666666666666667E-2</v>
      </c>
      <c r="AQ1084" s="186">
        <v>3.6666666666666667E-2</v>
      </c>
      <c r="AR1084" s="186">
        <v>0</v>
      </c>
      <c r="AS1084" s="186">
        <v>3.6666666666666667E-2</v>
      </c>
      <c r="AT1084" s="186">
        <v>1.1000000000000001</v>
      </c>
      <c r="AU1084" s="193" t="s">
        <v>231</v>
      </c>
      <c r="AV1084" s="194"/>
      <c r="AW1084" s="166" t="s">
        <v>325</v>
      </c>
      <c r="AX1084" s="166" t="s">
        <v>6916</v>
      </c>
      <c r="AY1084" s="195" t="s">
        <v>13045</v>
      </c>
      <c r="AZ1084" s="166" t="s">
        <v>234</v>
      </c>
      <c r="BB1084" s="196"/>
    </row>
    <row r="1085" spans="1:54" s="166" customFormat="1" ht="15" customHeight="1" x14ac:dyDescent="0.25">
      <c r="A1085" s="182">
        <v>1630</v>
      </c>
      <c r="B1085" s="555"/>
      <c r="C1085" s="581"/>
      <c r="D1085" s="700" t="s">
        <v>17140</v>
      </c>
      <c r="E1085" s="166" t="s">
        <v>51</v>
      </c>
      <c r="F1085" s="166" t="s">
        <v>6908</v>
      </c>
      <c r="G1085" s="194" t="s">
        <v>13046</v>
      </c>
      <c r="H1085" s="166" t="s">
        <v>13047</v>
      </c>
      <c r="I1085" s="166" t="s">
        <v>13048</v>
      </c>
      <c r="K1085" s="166" t="s">
        <v>732</v>
      </c>
      <c r="L1085" s="166">
        <v>0</v>
      </c>
      <c r="M1085" s="166" t="s">
        <v>317</v>
      </c>
      <c r="N1085" s="166">
        <v>0</v>
      </c>
      <c r="O1085" s="166" t="s">
        <v>317</v>
      </c>
      <c r="P1085" s="166">
        <v>0</v>
      </c>
      <c r="Q1085" s="186">
        <v>2</v>
      </c>
      <c r="R1085" s="186">
        <v>1.5</v>
      </c>
      <c r="S1085" s="168">
        <v>3</v>
      </c>
      <c r="T1085" s="59">
        <v>1</v>
      </c>
      <c r="U1085" s="340"/>
      <c r="V1085" s="340">
        <v>0</v>
      </c>
      <c r="W1085" s="340"/>
      <c r="X1085" s="340">
        <v>0</v>
      </c>
      <c r="Y1085" s="183"/>
      <c r="Z1085" s="183"/>
      <c r="AA1085" s="183"/>
      <c r="AB1085" s="166" t="s">
        <v>12075</v>
      </c>
      <c r="AC1085" s="166" t="s">
        <v>13049</v>
      </c>
      <c r="AD1085" s="166" t="s">
        <v>13050</v>
      </c>
      <c r="AE1085" s="228" t="s">
        <v>5934</v>
      </c>
      <c r="AF1085" s="228" t="s">
        <v>13051</v>
      </c>
      <c r="AG1085" s="171" t="s">
        <v>13052</v>
      </c>
      <c r="AH1085" s="166" t="s">
        <v>13053</v>
      </c>
      <c r="AI1085" s="166" t="s">
        <v>13054</v>
      </c>
      <c r="AJ1085" s="165" t="s">
        <v>13050</v>
      </c>
      <c r="AK1085" s="203" t="s">
        <v>304</v>
      </c>
      <c r="AL1085" s="167">
        <v>0.87</v>
      </c>
      <c r="AM1085" s="186">
        <v>2</v>
      </c>
      <c r="AN1085" s="186">
        <v>2.3835616438356165E-3</v>
      </c>
      <c r="AO1085" s="186">
        <v>0</v>
      </c>
      <c r="AP1085" s="187">
        <v>2.3835616438356165E-3</v>
      </c>
      <c r="AQ1085" s="186">
        <v>2.3835616438356165E-3</v>
      </c>
      <c r="AR1085" s="186">
        <v>0</v>
      </c>
      <c r="AS1085" s="186">
        <v>2.3835616438356165E-3</v>
      </c>
      <c r="AT1085" s="186">
        <v>7.1506849315068496E-2</v>
      </c>
      <c r="AU1085" s="193" t="s">
        <v>231</v>
      </c>
      <c r="AV1085" s="194"/>
      <c r="AW1085" s="166" t="s">
        <v>325</v>
      </c>
      <c r="AX1085" s="166" t="s">
        <v>6916</v>
      </c>
      <c r="AY1085" s="195" t="s">
        <v>13055</v>
      </c>
      <c r="AZ1085" s="166" t="s">
        <v>234</v>
      </c>
      <c r="BB1085" s="196"/>
    </row>
    <row r="1086" spans="1:54" s="166" customFormat="1" ht="15" customHeight="1" x14ac:dyDescent="0.25">
      <c r="A1086" s="182">
        <v>1631</v>
      </c>
      <c r="B1086" s="555"/>
      <c r="C1086" s="581"/>
      <c r="D1086" s="700" t="s">
        <v>17139</v>
      </c>
      <c r="E1086" s="166" t="s">
        <v>51</v>
      </c>
      <c r="F1086" s="166" t="s">
        <v>6908</v>
      </c>
      <c r="G1086" s="194" t="s">
        <v>13056</v>
      </c>
      <c r="H1086" s="166" t="s">
        <v>13057</v>
      </c>
      <c r="I1086" s="166" t="s">
        <v>13058</v>
      </c>
      <c r="K1086" s="166" t="s">
        <v>219</v>
      </c>
      <c r="L1086" s="166" t="s">
        <v>220</v>
      </c>
      <c r="M1086" s="166" t="s">
        <v>221</v>
      </c>
      <c r="N1086" s="166" t="s">
        <v>222</v>
      </c>
      <c r="O1086" s="166" t="s">
        <v>317</v>
      </c>
      <c r="P1086" s="166">
        <v>0</v>
      </c>
      <c r="Q1086" s="186">
        <v>2</v>
      </c>
      <c r="R1086" s="186">
        <v>1.5</v>
      </c>
      <c r="S1086" s="168">
        <v>3</v>
      </c>
      <c r="T1086" s="59">
        <v>1</v>
      </c>
      <c r="U1086" s="340"/>
      <c r="V1086" s="340">
        <v>0</v>
      </c>
      <c r="W1086" s="340"/>
      <c r="X1086" s="340">
        <v>0</v>
      </c>
      <c r="Y1086" s="183"/>
      <c r="Z1086" s="183"/>
      <c r="AA1086" s="183"/>
      <c r="AB1086" s="166" t="s">
        <v>12075</v>
      </c>
      <c r="AC1086" s="166" t="s">
        <v>13029</v>
      </c>
      <c r="AD1086" s="166" t="s">
        <v>13030</v>
      </c>
      <c r="AE1086" s="166" t="s">
        <v>13031</v>
      </c>
      <c r="AF1086" s="228" t="s">
        <v>13032</v>
      </c>
      <c r="AG1086" s="198" t="s">
        <v>13033</v>
      </c>
      <c r="AH1086" s="166" t="s">
        <v>13059</v>
      </c>
      <c r="AI1086" s="166" t="s">
        <v>13060</v>
      </c>
      <c r="AJ1086" s="165" t="s">
        <v>13030</v>
      </c>
      <c r="AK1086" s="203" t="s">
        <v>304</v>
      </c>
      <c r="AL1086" s="167">
        <v>1.1399999999999999</v>
      </c>
      <c r="AM1086" s="186">
        <v>600</v>
      </c>
      <c r="AN1086" s="186">
        <v>4.767123287671233E-3</v>
      </c>
      <c r="AO1086" s="186">
        <v>0</v>
      </c>
      <c r="AP1086" s="187">
        <v>4.767123287671233E-3</v>
      </c>
      <c r="AQ1086" s="186">
        <v>4.767123287671233E-3</v>
      </c>
      <c r="AR1086" s="186">
        <v>0</v>
      </c>
      <c r="AS1086" s="186">
        <v>4.767123287671233E-3</v>
      </c>
      <c r="AT1086" s="186">
        <v>0.14301369863013699</v>
      </c>
      <c r="AU1086" s="193" t="s">
        <v>231</v>
      </c>
      <c r="AV1086" s="194"/>
      <c r="AW1086" s="166" t="s">
        <v>325</v>
      </c>
      <c r="AX1086" s="166" t="s">
        <v>6916</v>
      </c>
      <c r="AY1086" s="195" t="s">
        <v>13061</v>
      </c>
      <c r="AZ1086" s="166" t="s">
        <v>234</v>
      </c>
      <c r="BB1086" s="196"/>
    </row>
    <row r="1087" spans="1:54" s="166" customFormat="1" ht="15" customHeight="1" x14ac:dyDescent="0.25">
      <c r="A1087" s="182">
        <v>1632</v>
      </c>
      <c r="B1087" s="555"/>
      <c r="C1087" s="581"/>
      <c r="D1087" s="700" t="s">
        <v>17138</v>
      </c>
      <c r="E1087" s="166" t="s">
        <v>51</v>
      </c>
      <c r="F1087" s="166" t="s">
        <v>6908</v>
      </c>
      <c r="G1087" s="194" t="s">
        <v>13062</v>
      </c>
      <c r="H1087" s="166" t="s">
        <v>13063</v>
      </c>
      <c r="I1087" s="166" t="s">
        <v>13064</v>
      </c>
      <c r="K1087" s="166" t="s">
        <v>219</v>
      </c>
      <c r="L1087" s="166" t="s">
        <v>220</v>
      </c>
      <c r="M1087" s="166" t="s">
        <v>221</v>
      </c>
      <c r="N1087" s="166" t="s">
        <v>222</v>
      </c>
      <c r="O1087" s="166" t="s">
        <v>317</v>
      </c>
      <c r="P1087" s="166">
        <v>0</v>
      </c>
      <c r="Q1087" s="186">
        <v>9</v>
      </c>
      <c r="R1087" s="186">
        <v>3</v>
      </c>
      <c r="S1087" s="168">
        <v>27</v>
      </c>
      <c r="T1087" s="59">
        <v>1</v>
      </c>
      <c r="U1087" s="340"/>
      <c r="V1087" s="340">
        <v>0</v>
      </c>
      <c r="W1087" s="340"/>
      <c r="X1087" s="340">
        <v>0</v>
      </c>
      <c r="Y1087" s="183"/>
      <c r="Z1087" s="183"/>
      <c r="AA1087" s="183"/>
      <c r="AB1087" s="166" t="s">
        <v>12075</v>
      </c>
      <c r="AC1087" s="166" t="s">
        <v>13065</v>
      </c>
      <c r="AD1087" s="166" t="s">
        <v>13066</v>
      </c>
      <c r="AE1087" s="166" t="s">
        <v>13067</v>
      </c>
      <c r="AF1087" s="228" t="s">
        <v>13068</v>
      </c>
      <c r="AG1087" s="198" t="s">
        <v>12401</v>
      </c>
      <c r="AH1087" s="166" t="s">
        <v>13069</v>
      </c>
      <c r="AI1087" s="166" t="s">
        <v>13070</v>
      </c>
      <c r="AJ1087" s="165" t="s">
        <v>13066</v>
      </c>
      <c r="AK1087" s="203" t="s">
        <v>304</v>
      </c>
      <c r="AL1087" s="167">
        <v>1.1399999999999999</v>
      </c>
      <c r="AM1087" s="186">
        <v>250</v>
      </c>
      <c r="AN1087" s="186">
        <v>1.8739726027397257</v>
      </c>
      <c r="AO1087" s="186">
        <v>0</v>
      </c>
      <c r="AP1087" s="187">
        <v>1.8739726027397257</v>
      </c>
      <c r="AQ1087" s="186">
        <v>1.8739726027397257</v>
      </c>
      <c r="AR1087" s="186">
        <v>0</v>
      </c>
      <c r="AS1087" s="186">
        <v>1.8739726027397257</v>
      </c>
      <c r="AT1087" s="186">
        <v>56.219178082191767</v>
      </c>
      <c r="AU1087" s="193" t="s">
        <v>231</v>
      </c>
      <c r="AV1087" s="194"/>
      <c r="AW1087" s="166" t="s">
        <v>325</v>
      </c>
      <c r="AX1087" s="166" t="s">
        <v>6916</v>
      </c>
      <c r="AY1087" s="195" t="s">
        <v>13071</v>
      </c>
      <c r="AZ1087" s="166" t="s">
        <v>234</v>
      </c>
      <c r="BB1087" s="196"/>
    </row>
    <row r="1088" spans="1:54" s="166" customFormat="1" ht="15" customHeight="1" x14ac:dyDescent="0.25">
      <c r="A1088" s="182">
        <v>1633</v>
      </c>
      <c r="B1088" s="555"/>
      <c r="C1088" s="581"/>
      <c r="D1088" s="700" t="s">
        <v>17139</v>
      </c>
      <c r="E1088" s="166" t="s">
        <v>51</v>
      </c>
      <c r="F1088" s="166" t="s">
        <v>6908</v>
      </c>
      <c r="G1088" s="194" t="s">
        <v>13072</v>
      </c>
      <c r="H1088" s="166" t="s">
        <v>13073</v>
      </c>
      <c r="I1088" s="166" t="s">
        <v>13074</v>
      </c>
      <c r="K1088" s="166" t="s">
        <v>732</v>
      </c>
      <c r="L1088" s="166">
        <v>0</v>
      </c>
      <c r="M1088" s="166" t="s">
        <v>317</v>
      </c>
      <c r="N1088" s="166">
        <v>0</v>
      </c>
      <c r="O1088" s="166" t="s">
        <v>317</v>
      </c>
      <c r="P1088" s="166">
        <v>0</v>
      </c>
      <c r="Q1088" s="186">
        <v>2</v>
      </c>
      <c r="R1088" s="186">
        <v>1.5</v>
      </c>
      <c r="S1088" s="168">
        <v>3</v>
      </c>
      <c r="T1088" s="59"/>
      <c r="U1088" s="340" t="s">
        <v>13075</v>
      </c>
      <c r="V1088" s="340">
        <v>0</v>
      </c>
      <c r="W1088" s="340"/>
      <c r="X1088" s="340">
        <v>0</v>
      </c>
      <c r="Y1088" s="183"/>
      <c r="Z1088" s="183"/>
      <c r="AA1088" s="183"/>
      <c r="AB1088" s="166" t="s">
        <v>330</v>
      </c>
      <c r="AC1088" s="166" t="s">
        <v>13076</v>
      </c>
      <c r="AD1088" s="166" t="s">
        <v>13077</v>
      </c>
      <c r="AE1088" s="228" t="s">
        <v>13078</v>
      </c>
      <c r="AF1088" s="228"/>
      <c r="AG1088" s="166" t="s">
        <v>230</v>
      </c>
      <c r="AH1088" s="166" t="s">
        <v>13079</v>
      </c>
      <c r="AI1088" s="166" t="s">
        <v>13080</v>
      </c>
      <c r="AJ1088" s="165" t="s">
        <v>13077</v>
      </c>
      <c r="AK1088" s="203" t="s">
        <v>13081</v>
      </c>
      <c r="AL1088" s="167">
        <v>1.2</v>
      </c>
      <c r="AM1088" s="186">
        <v>6</v>
      </c>
      <c r="AN1088" s="186">
        <v>0.78082191780821919</v>
      </c>
      <c r="AO1088" s="186">
        <v>0</v>
      </c>
      <c r="AP1088" s="187">
        <v>0.78082191780821919</v>
      </c>
      <c r="AQ1088" s="186">
        <v>0.78082191780821919</v>
      </c>
      <c r="AR1088" s="186">
        <v>0</v>
      </c>
      <c r="AS1088" s="186">
        <v>0.78082191780821919</v>
      </c>
      <c r="AT1088" s="186">
        <v>23.424657534246577</v>
      </c>
      <c r="AU1088" s="193" t="s">
        <v>231</v>
      </c>
      <c r="AV1088" s="194"/>
      <c r="AW1088" s="166" t="s">
        <v>325</v>
      </c>
      <c r="AX1088" s="166" t="s">
        <v>6916</v>
      </c>
      <c r="AY1088" s="195" t="s">
        <v>13082</v>
      </c>
      <c r="AZ1088" s="166" t="s">
        <v>234</v>
      </c>
      <c r="BB1088" s="196"/>
    </row>
    <row r="1089" spans="1:55" s="519" customFormat="1" ht="24.75" customHeight="1" x14ac:dyDescent="0.25">
      <c r="A1089" s="518">
        <v>1634</v>
      </c>
      <c r="B1089" s="557" t="s">
        <v>17088</v>
      </c>
      <c r="C1089" s="664" t="s">
        <v>17090</v>
      </c>
      <c r="D1089" s="701">
        <v>2020</v>
      </c>
      <c r="E1089" s="519" t="s">
        <v>51</v>
      </c>
      <c r="F1089" s="519" t="s">
        <v>6908</v>
      </c>
      <c r="G1089" s="530" t="s">
        <v>13083</v>
      </c>
      <c r="H1089" s="519" t="s">
        <v>13084</v>
      </c>
      <c r="I1089" s="519" t="s">
        <v>13085</v>
      </c>
      <c r="K1089" s="519" t="s">
        <v>219</v>
      </c>
      <c r="L1089" s="519" t="s">
        <v>4106</v>
      </c>
      <c r="M1089" s="519" t="s">
        <v>221</v>
      </c>
      <c r="N1089" s="519" t="s">
        <v>222</v>
      </c>
      <c r="O1089" s="573" t="s">
        <v>221</v>
      </c>
      <c r="P1089" s="573" t="s">
        <v>879</v>
      </c>
      <c r="Q1089" s="520">
        <v>4</v>
      </c>
      <c r="R1089" s="520">
        <v>1.5</v>
      </c>
      <c r="S1089" s="521">
        <v>6</v>
      </c>
      <c r="T1089" s="522">
        <v>1</v>
      </c>
      <c r="U1089" s="523"/>
      <c r="V1089" s="523">
        <v>0</v>
      </c>
      <c r="W1089" s="523"/>
      <c r="X1089" s="523">
        <v>0</v>
      </c>
      <c r="Y1089" s="524"/>
      <c r="Z1089" s="524"/>
      <c r="AA1089" s="524"/>
      <c r="AB1089" s="519" t="s">
        <v>330</v>
      </c>
      <c r="AC1089" s="519" t="s">
        <v>13086</v>
      </c>
      <c r="AD1089" s="519" t="s">
        <v>13087</v>
      </c>
      <c r="AE1089" s="519" t="s">
        <v>13088</v>
      </c>
      <c r="AF1089" s="622" t="s">
        <v>13089</v>
      </c>
      <c r="AG1089" s="573" t="s">
        <v>13090</v>
      </c>
      <c r="AH1089" s="519" t="s">
        <v>13091</v>
      </c>
      <c r="AI1089" s="519" t="s">
        <v>13092</v>
      </c>
      <c r="AJ1089" s="526" t="s">
        <v>13087</v>
      </c>
      <c r="AK1089" s="608" t="s">
        <v>304</v>
      </c>
      <c r="AL1089" s="527">
        <v>1.1399999999999999</v>
      </c>
      <c r="AM1089" s="520">
        <v>1000</v>
      </c>
      <c r="AN1089" s="520">
        <v>0.314</v>
      </c>
      <c r="AO1089" s="520">
        <v>0</v>
      </c>
      <c r="AP1089" s="528">
        <v>0.314</v>
      </c>
      <c r="AQ1089" s="520">
        <v>0.314</v>
      </c>
      <c r="AR1089" s="520">
        <v>0</v>
      </c>
      <c r="AS1089" s="520">
        <v>0.314</v>
      </c>
      <c r="AT1089" s="520">
        <v>9.42</v>
      </c>
      <c r="AU1089" s="529" t="s">
        <v>231</v>
      </c>
      <c r="AV1089" s="530" t="s">
        <v>431</v>
      </c>
      <c r="AW1089" s="519" t="s">
        <v>325</v>
      </c>
      <c r="AX1089" s="519" t="s">
        <v>6916</v>
      </c>
      <c r="AY1089" s="531" t="s">
        <v>13093</v>
      </c>
      <c r="AZ1089" s="519" t="s">
        <v>234</v>
      </c>
      <c r="BB1089" s="533"/>
    </row>
    <row r="1090" spans="1:55" s="519" customFormat="1" ht="33.75" customHeight="1" x14ac:dyDescent="0.25">
      <c r="A1090" s="518">
        <v>1635</v>
      </c>
      <c r="B1090" s="557" t="s">
        <v>17088</v>
      </c>
      <c r="C1090" s="664" t="s">
        <v>17090</v>
      </c>
      <c r="D1090" s="701">
        <v>2020</v>
      </c>
      <c r="E1090" s="519" t="s">
        <v>51</v>
      </c>
      <c r="F1090" s="519" t="s">
        <v>6908</v>
      </c>
      <c r="G1090" s="530" t="s">
        <v>13094</v>
      </c>
      <c r="H1090" s="519" t="s">
        <v>13095</v>
      </c>
      <c r="I1090" s="519" t="s">
        <v>13096</v>
      </c>
      <c r="K1090" s="519" t="s">
        <v>219</v>
      </c>
      <c r="L1090" s="519" t="s">
        <v>4106</v>
      </c>
      <c r="M1090" s="519" t="s">
        <v>221</v>
      </c>
      <c r="N1090" s="519" t="s">
        <v>222</v>
      </c>
      <c r="O1090" s="573" t="s">
        <v>221</v>
      </c>
      <c r="P1090" s="573" t="s">
        <v>879</v>
      </c>
      <c r="Q1090" s="520">
        <v>6</v>
      </c>
      <c r="R1090" s="520">
        <v>1.5</v>
      </c>
      <c r="S1090" s="521">
        <v>9</v>
      </c>
      <c r="T1090" s="522">
        <v>2</v>
      </c>
      <c r="U1090" s="523" t="s">
        <v>2887</v>
      </c>
      <c r="V1090" s="523">
        <v>0</v>
      </c>
      <c r="W1090" s="523"/>
      <c r="X1090" s="523">
        <v>0</v>
      </c>
      <c r="Y1090" s="524"/>
      <c r="Z1090" s="524"/>
      <c r="AA1090" s="524"/>
      <c r="AB1090" s="519" t="s">
        <v>330</v>
      </c>
      <c r="AC1090" s="519" t="s">
        <v>13097</v>
      </c>
      <c r="AD1090" s="519" t="s">
        <v>13098</v>
      </c>
      <c r="AE1090" s="519" t="s">
        <v>13099</v>
      </c>
      <c r="AF1090" s="622" t="s">
        <v>13100</v>
      </c>
      <c r="AG1090" s="573" t="s">
        <v>13011</v>
      </c>
      <c r="AH1090" s="519" t="s">
        <v>13091</v>
      </c>
      <c r="AI1090" s="519" t="s">
        <v>13101</v>
      </c>
      <c r="AJ1090" s="526" t="s">
        <v>13098</v>
      </c>
      <c r="AK1090" s="608" t="s">
        <v>304</v>
      </c>
      <c r="AL1090" s="527">
        <v>1.1399999999999999</v>
      </c>
      <c r="AM1090" s="520">
        <v>145</v>
      </c>
      <c r="AN1090" s="520">
        <v>0.45287671232876708</v>
      </c>
      <c r="AO1090" s="520">
        <v>0</v>
      </c>
      <c r="AP1090" s="528">
        <v>0.45287671232876708</v>
      </c>
      <c r="AQ1090" s="520">
        <v>0.45287671232876708</v>
      </c>
      <c r="AR1090" s="520">
        <v>0</v>
      </c>
      <c r="AS1090" s="520">
        <v>0.45287671232876708</v>
      </c>
      <c r="AT1090" s="520">
        <v>13.586301369863012</v>
      </c>
      <c r="AU1090" s="529" t="s">
        <v>231</v>
      </c>
      <c r="AV1090" s="530" t="s">
        <v>431</v>
      </c>
      <c r="AW1090" s="519" t="s">
        <v>325</v>
      </c>
      <c r="AX1090" s="519" t="s">
        <v>6916</v>
      </c>
      <c r="AY1090" s="531" t="s">
        <v>13102</v>
      </c>
      <c r="AZ1090" s="519" t="s">
        <v>234</v>
      </c>
      <c r="BB1090" s="533"/>
    </row>
    <row r="1091" spans="1:55" s="166" customFormat="1" ht="15" customHeight="1" x14ac:dyDescent="0.25">
      <c r="A1091" s="182">
        <v>1636</v>
      </c>
      <c r="B1091" s="555"/>
      <c r="C1091" s="581"/>
      <c r="D1091" s="700" t="s">
        <v>17138</v>
      </c>
      <c r="E1091" s="166" t="s">
        <v>51</v>
      </c>
      <c r="F1091" s="166" t="s">
        <v>6908</v>
      </c>
      <c r="G1091" s="194" t="s">
        <v>13103</v>
      </c>
      <c r="H1091" s="166" t="s">
        <v>13104</v>
      </c>
      <c r="I1091" s="166" t="s">
        <v>13105</v>
      </c>
      <c r="K1091" s="166" t="s">
        <v>219</v>
      </c>
      <c r="L1091" s="166" t="s">
        <v>4106</v>
      </c>
      <c r="M1091" s="166" t="s">
        <v>317</v>
      </c>
      <c r="N1091" s="166">
        <v>0</v>
      </c>
      <c r="O1091" s="166" t="s">
        <v>317</v>
      </c>
      <c r="P1091" s="166">
        <v>0</v>
      </c>
      <c r="Q1091" s="186">
        <v>6</v>
      </c>
      <c r="R1091" s="186">
        <v>1.5</v>
      </c>
      <c r="S1091" s="168">
        <v>9</v>
      </c>
      <c r="T1091" s="59">
        <v>1</v>
      </c>
      <c r="U1091" s="340"/>
      <c r="V1091" s="340">
        <v>0</v>
      </c>
      <c r="W1091" s="340"/>
      <c r="X1091" s="340">
        <v>0</v>
      </c>
      <c r="Y1091" s="183"/>
      <c r="Z1091" s="183"/>
      <c r="AA1091" s="183"/>
      <c r="AB1091" s="166" t="s">
        <v>12075</v>
      </c>
      <c r="AC1091" s="166" t="s">
        <v>13106</v>
      </c>
      <c r="AD1091" s="166" t="s">
        <v>13107</v>
      </c>
      <c r="AE1091" s="166" t="s">
        <v>12833</v>
      </c>
      <c r="AF1091" s="228" t="s">
        <v>13108</v>
      </c>
      <c r="AG1091" s="198" t="s">
        <v>13109</v>
      </c>
      <c r="AH1091" s="166" t="s">
        <v>13110</v>
      </c>
      <c r="AI1091" s="166" t="s">
        <v>13111</v>
      </c>
      <c r="AJ1091" s="165" t="s">
        <v>13107</v>
      </c>
      <c r="AK1091" s="203" t="s">
        <v>304</v>
      </c>
      <c r="AL1091" s="167">
        <v>1.1399999999999999</v>
      </c>
      <c r="AM1091" s="186">
        <v>83</v>
      </c>
      <c r="AN1091" s="186">
        <v>0.45287671232876708</v>
      </c>
      <c r="AO1091" s="186">
        <v>0</v>
      </c>
      <c r="AP1091" s="187">
        <v>0.45287671232876708</v>
      </c>
      <c r="AQ1091" s="186">
        <v>0.45287671232876708</v>
      </c>
      <c r="AR1091" s="186">
        <v>0</v>
      </c>
      <c r="AS1091" s="186">
        <v>0.45287671232876708</v>
      </c>
      <c r="AT1091" s="186">
        <v>13.586301369863012</v>
      </c>
      <c r="AU1091" s="193" t="s">
        <v>231</v>
      </c>
      <c r="AV1091" s="194"/>
      <c r="AW1091" s="166" t="s">
        <v>325</v>
      </c>
      <c r="AX1091" s="166" t="s">
        <v>6916</v>
      </c>
      <c r="AY1091" s="195" t="s">
        <v>13112</v>
      </c>
      <c r="AZ1091" s="166" t="s">
        <v>234</v>
      </c>
      <c r="BB1091" s="196"/>
    </row>
    <row r="1092" spans="1:55" s="519" customFormat="1" ht="29.25" customHeight="1" x14ac:dyDescent="0.25">
      <c r="A1092" s="534">
        <v>1637</v>
      </c>
      <c r="B1092" s="557" t="s">
        <v>17088</v>
      </c>
      <c r="C1092" s="664" t="s">
        <v>17090</v>
      </c>
      <c r="D1092" s="701">
        <v>2020</v>
      </c>
      <c r="E1092" s="535" t="s">
        <v>51</v>
      </c>
      <c r="F1092" s="535" t="s">
        <v>6908</v>
      </c>
      <c r="G1092" s="546" t="s">
        <v>16942</v>
      </c>
      <c r="H1092" s="535" t="s">
        <v>16937</v>
      </c>
      <c r="I1092" s="535" t="s">
        <v>16936</v>
      </c>
      <c r="J1092" s="519" t="s">
        <v>221</v>
      </c>
      <c r="K1092" s="519" t="s">
        <v>219</v>
      </c>
      <c r="L1092" s="519" t="s">
        <v>4106</v>
      </c>
      <c r="M1092" s="519" t="s">
        <v>221</v>
      </c>
      <c r="N1092" s="519" t="s">
        <v>222</v>
      </c>
      <c r="O1092" s="573" t="s">
        <v>221</v>
      </c>
      <c r="P1092" s="573" t="s">
        <v>879</v>
      </c>
      <c r="Q1092" s="520">
        <v>3</v>
      </c>
      <c r="R1092" s="520">
        <v>2</v>
      </c>
      <c r="S1092" s="521">
        <v>6</v>
      </c>
      <c r="T1092" s="522">
        <v>2</v>
      </c>
      <c r="U1092" s="523"/>
      <c r="V1092" s="523">
        <v>0</v>
      </c>
      <c r="W1092" s="523"/>
      <c r="X1092" s="523">
        <v>0</v>
      </c>
      <c r="Y1092" s="524"/>
      <c r="Z1092" s="524">
        <v>1</v>
      </c>
      <c r="AA1092" s="524"/>
      <c r="AB1092" s="519" t="s">
        <v>330</v>
      </c>
      <c r="AC1092" s="519" t="s">
        <v>535</v>
      </c>
      <c r="AD1092" s="608">
        <v>1027809237796</v>
      </c>
      <c r="AE1092" s="519" t="s">
        <v>13113</v>
      </c>
      <c r="AF1092" s="622" t="s">
        <v>13114</v>
      </c>
      <c r="AG1092" s="684" t="s">
        <v>16938</v>
      </c>
      <c r="AH1092" s="519" t="s">
        <v>13044</v>
      </c>
      <c r="AI1092" s="519" t="s">
        <v>16939</v>
      </c>
      <c r="AJ1092" s="526">
        <v>1027809237796</v>
      </c>
      <c r="AK1092" s="608" t="s">
        <v>304</v>
      </c>
      <c r="AL1092" s="527">
        <v>1.1399999999999999</v>
      </c>
      <c r="AM1092" s="520">
        <v>438.5</v>
      </c>
      <c r="AN1092" s="527">
        <v>1.3695616438356162</v>
      </c>
      <c r="AO1092" s="520">
        <v>0</v>
      </c>
      <c r="AP1092" s="528">
        <v>1.3695616438356162</v>
      </c>
      <c r="AQ1092" s="527">
        <v>1.3695616438356162</v>
      </c>
      <c r="AR1092" s="527">
        <v>0</v>
      </c>
      <c r="AS1092" s="527">
        <v>1.3695616438356162</v>
      </c>
      <c r="AT1092" s="527">
        <v>41.086849315068484</v>
      </c>
      <c r="AU1092" s="529" t="s">
        <v>231</v>
      </c>
      <c r="AV1092" s="530" t="s">
        <v>431</v>
      </c>
      <c r="AW1092" s="519" t="s">
        <v>325</v>
      </c>
      <c r="AX1092" s="519" t="s">
        <v>6916</v>
      </c>
      <c r="AY1092" s="531" t="s">
        <v>13115</v>
      </c>
      <c r="AZ1092" s="519" t="s">
        <v>234</v>
      </c>
      <c r="BA1092" s="576" t="s">
        <v>16940</v>
      </c>
      <c r="BB1092" s="533"/>
      <c r="BC1092" s="576" t="s">
        <v>16941</v>
      </c>
    </row>
    <row r="1093" spans="1:55" s="166" customFormat="1" ht="15" customHeight="1" x14ac:dyDescent="0.25">
      <c r="A1093" s="182">
        <v>1638</v>
      </c>
      <c r="B1093" s="555"/>
      <c r="C1093" s="581"/>
      <c r="D1093" s="700" t="s">
        <v>17139</v>
      </c>
      <c r="E1093" s="166" t="s">
        <v>51</v>
      </c>
      <c r="F1093" s="166" t="s">
        <v>6908</v>
      </c>
      <c r="G1093" s="194" t="s">
        <v>1409</v>
      </c>
      <c r="H1093" s="166" t="s">
        <v>13116</v>
      </c>
      <c r="I1093" s="166" t="s">
        <v>13117</v>
      </c>
      <c r="K1093" s="166" t="s">
        <v>219</v>
      </c>
      <c r="L1093" s="166" t="s">
        <v>4106</v>
      </c>
      <c r="M1093" s="166" t="s">
        <v>221</v>
      </c>
      <c r="N1093" s="166" t="s">
        <v>222</v>
      </c>
      <c r="O1093" s="166" t="s">
        <v>317</v>
      </c>
      <c r="P1093" s="166">
        <v>0</v>
      </c>
      <c r="Q1093" s="186">
        <v>7</v>
      </c>
      <c r="R1093" s="186">
        <v>2</v>
      </c>
      <c r="S1093" s="168">
        <v>14</v>
      </c>
      <c r="T1093" s="59">
        <v>1</v>
      </c>
      <c r="U1093" s="340"/>
      <c r="V1093" s="340">
        <v>0</v>
      </c>
      <c r="W1093" s="340"/>
      <c r="X1093" s="340">
        <v>0</v>
      </c>
      <c r="Y1093" s="183"/>
      <c r="Z1093" s="183"/>
      <c r="AA1093" s="183"/>
      <c r="AB1093" s="166" t="s">
        <v>12075</v>
      </c>
      <c r="AC1093" s="166" t="s">
        <v>13118</v>
      </c>
      <c r="AD1093" s="166" t="s">
        <v>13119</v>
      </c>
      <c r="AE1093" s="166" t="s">
        <v>12833</v>
      </c>
      <c r="AF1093" s="166" t="s">
        <v>13120</v>
      </c>
      <c r="AG1093" s="198" t="s">
        <v>13121</v>
      </c>
      <c r="AH1093" s="166" t="s">
        <v>13122</v>
      </c>
      <c r="AI1093" s="166" t="s">
        <v>13118</v>
      </c>
      <c r="AJ1093" s="165" t="s">
        <v>13123</v>
      </c>
      <c r="AK1093" s="203" t="s">
        <v>304</v>
      </c>
      <c r="AL1093" s="167">
        <v>1.1399999999999999</v>
      </c>
      <c r="AM1093" s="184">
        <v>175</v>
      </c>
      <c r="AN1093" s="186">
        <v>0.54657534246575334</v>
      </c>
      <c r="AO1093" s="186">
        <v>0</v>
      </c>
      <c r="AP1093" s="187">
        <v>0.54657534246575334</v>
      </c>
      <c r="AQ1093" s="186">
        <v>0.54657534246575334</v>
      </c>
      <c r="AR1093" s="186">
        <v>0</v>
      </c>
      <c r="AS1093" s="186">
        <v>0.54657534246575334</v>
      </c>
      <c r="AT1093" s="186">
        <v>16.397260273972599</v>
      </c>
      <c r="AU1093" s="193" t="s">
        <v>231</v>
      </c>
      <c r="AV1093" s="194"/>
      <c r="AW1093" s="166" t="s">
        <v>325</v>
      </c>
      <c r="AX1093" s="166" t="s">
        <v>6916</v>
      </c>
      <c r="AY1093" s="195" t="s">
        <v>1415</v>
      </c>
      <c r="AZ1093" s="166" t="s">
        <v>234</v>
      </c>
      <c r="BB1093" s="196"/>
    </row>
    <row r="1094" spans="1:55" s="166" customFormat="1" ht="15" customHeight="1" x14ac:dyDescent="0.25">
      <c r="A1094" s="182">
        <v>1639</v>
      </c>
      <c r="B1094" s="555"/>
      <c r="C1094" s="581"/>
      <c r="D1094" s="700" t="s">
        <v>17138</v>
      </c>
      <c r="E1094" s="166" t="s">
        <v>51</v>
      </c>
      <c r="F1094" s="166" t="s">
        <v>6908</v>
      </c>
      <c r="G1094" s="194" t="s">
        <v>13124</v>
      </c>
      <c r="H1094" s="166" t="s">
        <v>13125</v>
      </c>
      <c r="I1094" s="166" t="s">
        <v>13126</v>
      </c>
      <c r="K1094" s="166" t="s">
        <v>219</v>
      </c>
      <c r="L1094" s="166" t="s">
        <v>220</v>
      </c>
      <c r="M1094" s="166" t="s">
        <v>221</v>
      </c>
      <c r="N1094" s="166" t="s">
        <v>222</v>
      </c>
      <c r="O1094" s="166" t="s">
        <v>317</v>
      </c>
      <c r="P1094" s="166">
        <v>0</v>
      </c>
      <c r="Q1094" s="186">
        <v>6</v>
      </c>
      <c r="R1094" s="186">
        <v>3</v>
      </c>
      <c r="S1094" s="168">
        <v>18</v>
      </c>
      <c r="T1094" s="59">
        <v>1</v>
      </c>
      <c r="U1094" s="340"/>
      <c r="V1094" s="340">
        <v>0</v>
      </c>
      <c r="W1094" s="340"/>
      <c r="X1094" s="340">
        <v>0</v>
      </c>
      <c r="Y1094" s="183"/>
      <c r="Z1094" s="183"/>
      <c r="AA1094" s="183"/>
      <c r="AB1094" s="166" t="s">
        <v>12075</v>
      </c>
      <c r="AC1094" s="166" t="s">
        <v>13127</v>
      </c>
      <c r="AD1094" s="166" t="s">
        <v>13128</v>
      </c>
      <c r="AE1094" s="166" t="s">
        <v>1543</v>
      </c>
      <c r="AF1094" s="228" t="s">
        <v>13129</v>
      </c>
      <c r="AG1094" s="166" t="s">
        <v>230</v>
      </c>
      <c r="AH1094" s="166" t="s">
        <v>13130</v>
      </c>
      <c r="AI1094" s="166" t="s">
        <v>13127</v>
      </c>
      <c r="AJ1094" s="165" t="s">
        <v>13128</v>
      </c>
      <c r="AK1094" s="203" t="s">
        <v>304</v>
      </c>
      <c r="AL1094" s="167">
        <v>1.1399999999999999</v>
      </c>
      <c r="AM1094" s="186">
        <v>40</v>
      </c>
      <c r="AN1094" s="186">
        <v>7.0999999999999994E-2</v>
      </c>
      <c r="AO1094" s="186">
        <v>0</v>
      </c>
      <c r="AP1094" s="187">
        <v>7.0999999999999994E-2</v>
      </c>
      <c r="AQ1094" s="186">
        <v>7.0999999999999994E-2</v>
      </c>
      <c r="AR1094" s="186">
        <v>0</v>
      </c>
      <c r="AS1094" s="186">
        <v>7.0999999999999994E-2</v>
      </c>
      <c r="AT1094" s="186">
        <v>2.13</v>
      </c>
      <c r="AU1094" s="193" t="s">
        <v>231</v>
      </c>
      <c r="AV1094" s="194"/>
      <c r="AW1094" s="166" t="s">
        <v>325</v>
      </c>
      <c r="AX1094" s="166" t="s">
        <v>6916</v>
      </c>
      <c r="AY1094" s="195" t="s">
        <v>13131</v>
      </c>
      <c r="AZ1094" s="166" t="s">
        <v>234</v>
      </c>
      <c r="BB1094" s="196"/>
    </row>
    <row r="1095" spans="1:55" s="166" customFormat="1" ht="15" customHeight="1" x14ac:dyDescent="0.25">
      <c r="A1095" s="182">
        <v>1640</v>
      </c>
      <c r="B1095" s="555"/>
      <c r="C1095" s="581"/>
      <c r="D1095" s="700" t="s">
        <v>17139</v>
      </c>
      <c r="E1095" s="166" t="s">
        <v>51</v>
      </c>
      <c r="F1095" s="166" t="s">
        <v>6908</v>
      </c>
      <c r="G1095" s="194" t="s">
        <v>13132</v>
      </c>
      <c r="H1095" s="166" t="s">
        <v>13125</v>
      </c>
      <c r="I1095" s="166" t="s">
        <v>13126</v>
      </c>
      <c r="K1095" s="166" t="s">
        <v>219</v>
      </c>
      <c r="L1095" s="166" t="s">
        <v>220</v>
      </c>
      <c r="M1095" s="166" t="s">
        <v>221</v>
      </c>
      <c r="N1095" s="166" t="s">
        <v>222</v>
      </c>
      <c r="O1095" s="166" t="s">
        <v>317</v>
      </c>
      <c r="P1095" s="166">
        <v>0</v>
      </c>
      <c r="Q1095" s="186">
        <v>4</v>
      </c>
      <c r="R1095" s="186">
        <v>1.5</v>
      </c>
      <c r="S1095" s="168">
        <v>6</v>
      </c>
      <c r="T1095" s="59">
        <v>1</v>
      </c>
      <c r="U1095" s="340"/>
      <c r="V1095" s="340">
        <v>0</v>
      </c>
      <c r="W1095" s="340"/>
      <c r="X1095" s="340">
        <v>0</v>
      </c>
      <c r="Y1095" s="183"/>
      <c r="Z1095" s="183"/>
      <c r="AA1095" s="183"/>
      <c r="AB1095" s="166" t="s">
        <v>330</v>
      </c>
      <c r="AC1095" s="166" t="s">
        <v>777</v>
      </c>
      <c r="AD1095" s="166" t="s">
        <v>3223</v>
      </c>
      <c r="AE1095" s="166" t="s">
        <v>13133</v>
      </c>
      <c r="AF1095" s="228" t="s">
        <v>13134</v>
      </c>
      <c r="AG1095" s="198" t="s">
        <v>13135</v>
      </c>
      <c r="AH1095" s="166" t="s">
        <v>13136</v>
      </c>
      <c r="AI1095" s="166" t="s">
        <v>13137</v>
      </c>
      <c r="AJ1095" s="165" t="s">
        <v>3223</v>
      </c>
      <c r="AK1095" s="203" t="s">
        <v>304</v>
      </c>
      <c r="AL1095" s="167">
        <v>1.1399999999999999</v>
      </c>
      <c r="AM1095" s="186">
        <v>30</v>
      </c>
      <c r="AN1095" s="186">
        <v>0.12493150684931505</v>
      </c>
      <c r="AO1095" s="186">
        <v>0</v>
      </c>
      <c r="AP1095" s="187">
        <v>0.12493150684931505</v>
      </c>
      <c r="AQ1095" s="186">
        <v>0.12493150684931505</v>
      </c>
      <c r="AR1095" s="186">
        <v>0</v>
      </c>
      <c r="AS1095" s="186">
        <v>0.12493150684931505</v>
      </c>
      <c r="AT1095" s="186">
        <v>3.7479452054794513</v>
      </c>
      <c r="AU1095" s="193" t="s">
        <v>231</v>
      </c>
      <c r="AV1095" s="194"/>
      <c r="AW1095" s="166" t="s">
        <v>325</v>
      </c>
      <c r="AX1095" s="166" t="s">
        <v>6916</v>
      </c>
      <c r="AY1095" s="195" t="s">
        <v>13138</v>
      </c>
      <c r="AZ1095" s="166" t="s">
        <v>234</v>
      </c>
      <c r="BB1095" s="196"/>
    </row>
    <row r="1096" spans="1:55" s="166" customFormat="1" ht="15" customHeight="1" x14ac:dyDescent="0.25">
      <c r="A1096" s="182">
        <v>1641</v>
      </c>
      <c r="B1096" s="555"/>
      <c r="C1096" s="581"/>
      <c r="D1096" s="700" t="s">
        <v>17139</v>
      </c>
      <c r="E1096" s="166" t="s">
        <v>51</v>
      </c>
      <c r="F1096" s="166" t="s">
        <v>6908</v>
      </c>
      <c r="G1096" s="194" t="s">
        <v>13139</v>
      </c>
      <c r="H1096" s="166" t="s">
        <v>13125</v>
      </c>
      <c r="I1096" s="166" t="s">
        <v>13126</v>
      </c>
      <c r="K1096" s="166" t="s">
        <v>219</v>
      </c>
      <c r="L1096" s="166" t="s">
        <v>220</v>
      </c>
      <c r="M1096" s="166" t="s">
        <v>221</v>
      </c>
      <c r="N1096" s="166" t="s">
        <v>222</v>
      </c>
      <c r="O1096" s="166" t="s">
        <v>317</v>
      </c>
      <c r="P1096" s="166">
        <v>0</v>
      </c>
      <c r="Q1096" s="186">
        <v>4</v>
      </c>
      <c r="R1096" s="186">
        <v>1.5</v>
      </c>
      <c r="S1096" s="168">
        <v>6</v>
      </c>
      <c r="T1096" s="59">
        <v>1</v>
      </c>
      <c r="U1096" s="340"/>
      <c r="V1096" s="340">
        <v>0</v>
      </c>
      <c r="W1096" s="340"/>
      <c r="X1096" s="340">
        <v>0</v>
      </c>
      <c r="Y1096" s="183"/>
      <c r="Z1096" s="183"/>
      <c r="AA1096" s="183"/>
      <c r="AB1096" s="166" t="s">
        <v>12075</v>
      </c>
      <c r="AC1096" s="166" t="s">
        <v>13140</v>
      </c>
      <c r="AD1096" s="166" t="s">
        <v>13141</v>
      </c>
      <c r="AE1096" s="166" t="s">
        <v>12833</v>
      </c>
      <c r="AF1096" s="228" t="s">
        <v>13142</v>
      </c>
      <c r="AG1096" s="198" t="s">
        <v>13143</v>
      </c>
      <c r="AH1096" s="166" t="s">
        <v>13136</v>
      </c>
      <c r="AI1096" s="166" t="s">
        <v>13140</v>
      </c>
      <c r="AJ1096" s="165" t="s">
        <v>13141</v>
      </c>
      <c r="AK1096" s="203" t="s">
        <v>304</v>
      </c>
      <c r="AL1096" s="167">
        <v>1.1399999999999999</v>
      </c>
      <c r="AM1096" s="186">
        <v>25</v>
      </c>
      <c r="AN1096" s="186">
        <v>9.3698630136986288E-2</v>
      </c>
      <c r="AO1096" s="186">
        <v>0</v>
      </c>
      <c r="AP1096" s="187">
        <v>9.3698630136986288E-2</v>
      </c>
      <c r="AQ1096" s="186">
        <v>9.3698630136986288E-2</v>
      </c>
      <c r="AR1096" s="186">
        <v>0</v>
      </c>
      <c r="AS1096" s="186">
        <v>9.3698630136986288E-2</v>
      </c>
      <c r="AT1096" s="186">
        <v>2.8109589041095888</v>
      </c>
      <c r="AU1096" s="193" t="s">
        <v>231</v>
      </c>
      <c r="AV1096" s="194"/>
      <c r="AW1096" s="166" t="s">
        <v>325</v>
      </c>
      <c r="AX1096" s="166" t="s">
        <v>6916</v>
      </c>
      <c r="AY1096" s="195" t="s">
        <v>13144</v>
      </c>
      <c r="AZ1096" s="166" t="s">
        <v>234</v>
      </c>
      <c r="BB1096" s="196"/>
    </row>
    <row r="1097" spans="1:55" s="166" customFormat="1" ht="15" customHeight="1" x14ac:dyDescent="0.25">
      <c r="A1097" s="182">
        <v>1642</v>
      </c>
      <c r="B1097" s="555"/>
      <c r="C1097" s="581"/>
      <c r="D1097" s="700" t="s">
        <v>17139</v>
      </c>
      <c r="E1097" s="166" t="s">
        <v>51</v>
      </c>
      <c r="F1097" s="166" t="s">
        <v>6908</v>
      </c>
      <c r="G1097" s="194" t="s">
        <v>13145</v>
      </c>
      <c r="H1097" s="166" t="s">
        <v>13146</v>
      </c>
      <c r="I1097" s="166" t="s">
        <v>13147</v>
      </c>
      <c r="K1097" s="166" t="s">
        <v>219</v>
      </c>
      <c r="L1097" s="166" t="s">
        <v>220</v>
      </c>
      <c r="M1097" s="166" t="s">
        <v>221</v>
      </c>
      <c r="N1097" s="166" t="s">
        <v>222</v>
      </c>
      <c r="O1097" s="166" t="s">
        <v>317</v>
      </c>
      <c r="P1097" s="166">
        <v>0</v>
      </c>
      <c r="Q1097" s="186">
        <v>3</v>
      </c>
      <c r="R1097" s="186">
        <v>1.5</v>
      </c>
      <c r="S1097" s="168">
        <v>4.5</v>
      </c>
      <c r="T1097" s="59"/>
      <c r="U1097" s="340" t="s">
        <v>6373</v>
      </c>
      <c r="V1097" s="340">
        <v>0</v>
      </c>
      <c r="W1097" s="340"/>
      <c r="X1097" s="340">
        <v>0</v>
      </c>
      <c r="Y1097" s="183"/>
      <c r="Z1097" s="183"/>
      <c r="AA1097" s="183"/>
      <c r="AB1097" s="166" t="s">
        <v>12075</v>
      </c>
      <c r="AC1097" s="166" t="s">
        <v>13148</v>
      </c>
      <c r="AD1097" s="166" t="s">
        <v>13149</v>
      </c>
      <c r="AE1097" s="166" t="s">
        <v>13150</v>
      </c>
      <c r="AF1097" s="228" t="s">
        <v>13151</v>
      </c>
      <c r="AG1097" s="198" t="s">
        <v>13152</v>
      </c>
      <c r="AH1097" s="166" t="s">
        <v>13153</v>
      </c>
      <c r="AI1097" s="166" t="s">
        <v>13154</v>
      </c>
      <c r="AJ1097" s="165" t="s">
        <v>13149</v>
      </c>
      <c r="AK1097" s="203" t="s">
        <v>304</v>
      </c>
      <c r="AL1097" s="167">
        <v>1.1399999999999999</v>
      </c>
      <c r="AM1097" s="186">
        <v>81</v>
      </c>
      <c r="AN1097" s="186">
        <v>7.8082191780821902E-2</v>
      </c>
      <c r="AO1097" s="186">
        <v>0</v>
      </c>
      <c r="AP1097" s="187">
        <v>7.8082191780821902E-2</v>
      </c>
      <c r="AQ1097" s="186">
        <v>7.8082191780821902E-2</v>
      </c>
      <c r="AR1097" s="186">
        <v>0</v>
      </c>
      <c r="AS1097" s="186">
        <v>7.8082191780821902E-2</v>
      </c>
      <c r="AT1097" s="186">
        <v>2.3424657534246571</v>
      </c>
      <c r="AU1097" s="193" t="s">
        <v>231</v>
      </c>
      <c r="AV1097" s="194"/>
      <c r="AW1097" s="166" t="s">
        <v>325</v>
      </c>
      <c r="AX1097" s="166" t="s">
        <v>6916</v>
      </c>
      <c r="AY1097" s="195" t="s">
        <v>13155</v>
      </c>
      <c r="AZ1097" s="166" t="s">
        <v>234</v>
      </c>
      <c r="BB1097" s="196"/>
    </row>
    <row r="1098" spans="1:55" s="166" customFormat="1" ht="15" customHeight="1" x14ac:dyDescent="0.25">
      <c r="A1098" s="182">
        <v>1643</v>
      </c>
      <c r="B1098" s="555"/>
      <c r="C1098" s="581"/>
      <c r="D1098" s="700" t="s">
        <v>17138</v>
      </c>
      <c r="E1098" s="166" t="s">
        <v>51</v>
      </c>
      <c r="F1098" s="166" t="s">
        <v>6908</v>
      </c>
      <c r="G1098" s="194" t="s">
        <v>13156</v>
      </c>
      <c r="H1098" s="166" t="s">
        <v>13157</v>
      </c>
      <c r="I1098" s="166" t="s">
        <v>13158</v>
      </c>
      <c r="K1098" s="166" t="s">
        <v>732</v>
      </c>
      <c r="L1098" s="166">
        <v>0</v>
      </c>
      <c r="M1098" s="166" t="s">
        <v>317</v>
      </c>
      <c r="N1098" s="166">
        <v>0</v>
      </c>
      <c r="O1098" s="166" t="s">
        <v>317</v>
      </c>
      <c r="P1098" s="166">
        <v>0</v>
      </c>
      <c r="Q1098" s="199">
        <v>2</v>
      </c>
      <c r="R1098" s="199">
        <v>1.5</v>
      </c>
      <c r="S1098" s="221">
        <v>3</v>
      </c>
      <c r="T1098" s="345">
        <v>1</v>
      </c>
      <c r="U1098" s="340"/>
      <c r="V1098" s="340">
        <v>0</v>
      </c>
      <c r="W1098" s="340"/>
      <c r="X1098" s="340">
        <v>0</v>
      </c>
      <c r="Y1098" s="183"/>
      <c r="Z1098" s="183"/>
      <c r="AA1098" s="183"/>
      <c r="AB1098" s="166" t="s">
        <v>12075</v>
      </c>
      <c r="AC1098" s="166" t="s">
        <v>13159</v>
      </c>
      <c r="AD1098" s="166" t="s">
        <v>13160</v>
      </c>
      <c r="AE1098" s="228" t="s">
        <v>12833</v>
      </c>
      <c r="AF1098" s="228" t="s">
        <v>13161</v>
      </c>
      <c r="AG1098" s="166" t="s">
        <v>230</v>
      </c>
      <c r="AH1098" s="166" t="s">
        <v>13162</v>
      </c>
      <c r="AI1098" s="166" t="s">
        <v>13163</v>
      </c>
      <c r="AJ1098" s="165" t="s">
        <v>13160</v>
      </c>
      <c r="AK1098" s="203" t="s">
        <v>304</v>
      </c>
      <c r="AL1098" s="167">
        <v>1.1399999999999999</v>
      </c>
      <c r="AM1098" s="186">
        <v>31</v>
      </c>
      <c r="AN1098" s="186">
        <v>0.252986301369863</v>
      </c>
      <c r="AO1098" s="186">
        <v>0</v>
      </c>
      <c r="AP1098" s="187">
        <v>0.252986301369863</v>
      </c>
      <c r="AQ1098" s="186">
        <v>0.252986301369863</v>
      </c>
      <c r="AR1098" s="186">
        <v>0</v>
      </c>
      <c r="AS1098" s="186">
        <v>0.252986301369863</v>
      </c>
      <c r="AT1098" s="186">
        <v>7.5895890410958895</v>
      </c>
      <c r="AU1098" s="193" t="s">
        <v>231</v>
      </c>
      <c r="AV1098" s="227"/>
      <c r="AW1098" s="166" t="s">
        <v>325</v>
      </c>
      <c r="AX1098" s="166" t="s">
        <v>6916</v>
      </c>
      <c r="AY1098" s="195" t="s">
        <v>13164</v>
      </c>
      <c r="AZ1098" s="166" t="s">
        <v>234</v>
      </c>
      <c r="BB1098" s="196"/>
    </row>
    <row r="1099" spans="1:55" s="166" customFormat="1" ht="15" customHeight="1" x14ac:dyDescent="0.25">
      <c r="A1099" s="182">
        <v>1644</v>
      </c>
      <c r="B1099" s="555"/>
      <c r="C1099" s="581"/>
      <c r="D1099" s="700" t="s">
        <v>17140</v>
      </c>
      <c r="E1099" s="166" t="s">
        <v>51</v>
      </c>
      <c r="F1099" s="166" t="s">
        <v>6908</v>
      </c>
      <c r="G1099" s="194" t="s">
        <v>13165</v>
      </c>
      <c r="H1099" s="166" t="s">
        <v>13166</v>
      </c>
      <c r="I1099" s="166" t="s">
        <v>13167</v>
      </c>
      <c r="K1099" s="166" t="s">
        <v>219</v>
      </c>
      <c r="L1099" s="166" t="s">
        <v>220</v>
      </c>
      <c r="M1099" s="166" t="s">
        <v>221</v>
      </c>
      <c r="N1099" s="166" t="s">
        <v>222</v>
      </c>
      <c r="O1099" s="166" t="s">
        <v>317</v>
      </c>
      <c r="P1099" s="166">
        <v>0</v>
      </c>
      <c r="Q1099" s="186">
        <v>3</v>
      </c>
      <c r="R1099" s="186">
        <v>1.5</v>
      </c>
      <c r="S1099" s="168">
        <v>4.5</v>
      </c>
      <c r="T1099" s="59">
        <v>1</v>
      </c>
      <c r="U1099" s="340"/>
      <c r="V1099" s="340">
        <v>0</v>
      </c>
      <c r="W1099" s="340"/>
      <c r="X1099" s="340">
        <v>0</v>
      </c>
      <c r="Y1099" s="183"/>
      <c r="Z1099" s="183"/>
      <c r="AA1099" s="183"/>
      <c r="AB1099" s="166" t="s">
        <v>330</v>
      </c>
      <c r="AC1099" s="166" t="s">
        <v>13168</v>
      </c>
      <c r="AD1099" s="166" t="s">
        <v>13169</v>
      </c>
      <c r="AE1099" s="166" t="s">
        <v>13170</v>
      </c>
      <c r="AF1099" s="228" t="s">
        <v>13171</v>
      </c>
      <c r="AG1099" s="198" t="s">
        <v>13172</v>
      </c>
      <c r="AH1099" s="166" t="s">
        <v>13173</v>
      </c>
      <c r="AI1099" s="166" t="s">
        <v>13174</v>
      </c>
      <c r="AJ1099" s="165" t="s">
        <v>13169</v>
      </c>
      <c r="AK1099" s="203" t="s">
        <v>304</v>
      </c>
      <c r="AL1099" s="167">
        <v>1.1399999999999999</v>
      </c>
      <c r="AM1099" s="186">
        <v>79.3</v>
      </c>
      <c r="AN1099" s="186">
        <v>9.6821917808219166E-2</v>
      </c>
      <c r="AO1099" s="186">
        <v>0</v>
      </c>
      <c r="AP1099" s="187">
        <v>9.6821917808219166E-2</v>
      </c>
      <c r="AQ1099" s="186">
        <v>9.6821917808219166E-2</v>
      </c>
      <c r="AR1099" s="186">
        <v>0</v>
      </c>
      <c r="AS1099" s="186">
        <v>9.6821917808219166E-2</v>
      </c>
      <c r="AT1099" s="186">
        <v>2.9046575342465748</v>
      </c>
      <c r="AU1099" s="193" t="s">
        <v>231</v>
      </c>
      <c r="AV1099" s="194"/>
      <c r="AW1099" s="166" t="s">
        <v>325</v>
      </c>
      <c r="AX1099" s="166" t="s">
        <v>6916</v>
      </c>
      <c r="AY1099" s="195" t="s">
        <v>13175</v>
      </c>
      <c r="AZ1099" s="166" t="s">
        <v>234</v>
      </c>
      <c r="BB1099" s="196"/>
    </row>
    <row r="1100" spans="1:55" s="166" customFormat="1" ht="15" customHeight="1" x14ac:dyDescent="0.25">
      <c r="A1100" s="182">
        <v>1645</v>
      </c>
      <c r="B1100" s="555"/>
      <c r="C1100" s="581"/>
      <c r="D1100" s="700" t="s">
        <v>17138</v>
      </c>
      <c r="E1100" s="166" t="s">
        <v>51</v>
      </c>
      <c r="F1100" s="166" t="s">
        <v>6908</v>
      </c>
      <c r="G1100" s="194" t="s">
        <v>13176</v>
      </c>
      <c r="H1100" s="166" t="s">
        <v>13177</v>
      </c>
      <c r="I1100" s="166" t="s">
        <v>13178</v>
      </c>
      <c r="K1100" s="166" t="s">
        <v>219</v>
      </c>
      <c r="L1100" s="166" t="s">
        <v>220</v>
      </c>
      <c r="M1100" s="166" t="s">
        <v>221</v>
      </c>
      <c r="N1100" s="166" t="s">
        <v>222</v>
      </c>
      <c r="O1100" s="166" t="s">
        <v>317</v>
      </c>
      <c r="P1100" s="166">
        <v>0</v>
      </c>
      <c r="Q1100" s="186">
        <v>2</v>
      </c>
      <c r="R1100" s="186">
        <v>1.5</v>
      </c>
      <c r="S1100" s="168">
        <v>3</v>
      </c>
      <c r="T1100" s="59">
        <v>1</v>
      </c>
      <c r="U1100" s="340"/>
      <c r="V1100" s="340">
        <v>0</v>
      </c>
      <c r="W1100" s="340"/>
      <c r="X1100" s="340">
        <v>0</v>
      </c>
      <c r="Y1100" s="183"/>
      <c r="Z1100" s="183"/>
      <c r="AA1100" s="183"/>
      <c r="AB1100" s="166" t="s">
        <v>12075</v>
      </c>
      <c r="AC1100" s="166" t="s">
        <v>13179</v>
      </c>
      <c r="AD1100" s="166" t="s">
        <v>13180</v>
      </c>
      <c r="AE1100" s="228" t="s">
        <v>12833</v>
      </c>
      <c r="AF1100" s="228" t="s">
        <v>13181</v>
      </c>
      <c r="AG1100" s="166" t="s">
        <v>13182</v>
      </c>
      <c r="AH1100" s="166" t="s">
        <v>13183</v>
      </c>
      <c r="AI1100" s="166" t="s">
        <v>13184</v>
      </c>
      <c r="AJ1100" s="165" t="s">
        <v>13180</v>
      </c>
      <c r="AK1100" s="203" t="s">
        <v>304</v>
      </c>
      <c r="AL1100" s="167">
        <v>1.1399999999999999</v>
      </c>
      <c r="AM1100" s="186">
        <v>70</v>
      </c>
      <c r="AN1100" s="186">
        <v>0.24767671232876709</v>
      </c>
      <c r="AO1100" s="186">
        <v>0</v>
      </c>
      <c r="AP1100" s="187">
        <v>0.24767671232876709</v>
      </c>
      <c r="AQ1100" s="186">
        <v>0.24767671232876709</v>
      </c>
      <c r="AR1100" s="186">
        <v>0</v>
      </c>
      <c r="AS1100" s="186">
        <v>0.24767671232876709</v>
      </c>
      <c r="AT1100" s="186">
        <v>7.4303013698630132</v>
      </c>
      <c r="AU1100" s="193" t="s">
        <v>231</v>
      </c>
      <c r="AV1100" s="194"/>
      <c r="AW1100" s="166" t="s">
        <v>325</v>
      </c>
      <c r="AX1100" s="166" t="s">
        <v>6916</v>
      </c>
      <c r="AY1100" s="195" t="s">
        <v>13185</v>
      </c>
      <c r="AZ1100" s="166" t="s">
        <v>234</v>
      </c>
      <c r="BB1100" s="196"/>
    </row>
    <row r="1101" spans="1:55" s="166" customFormat="1" ht="15" customHeight="1" x14ac:dyDescent="0.25">
      <c r="A1101" s="182">
        <v>1646</v>
      </c>
      <c r="B1101" s="555"/>
      <c r="C1101" s="581"/>
      <c r="D1101" s="700" t="s">
        <v>17138</v>
      </c>
      <c r="E1101" s="166" t="s">
        <v>51</v>
      </c>
      <c r="F1101" s="166" t="s">
        <v>6908</v>
      </c>
      <c r="G1101" s="194" t="s">
        <v>13176</v>
      </c>
      <c r="H1101" s="166" t="s">
        <v>13177</v>
      </c>
      <c r="I1101" s="166" t="s">
        <v>13178</v>
      </c>
      <c r="K1101" s="166" t="s">
        <v>732</v>
      </c>
      <c r="M1101" s="166" t="s">
        <v>317</v>
      </c>
      <c r="N1101" s="166">
        <v>0</v>
      </c>
      <c r="O1101" s="166" t="s">
        <v>317</v>
      </c>
      <c r="P1101" s="166">
        <v>0</v>
      </c>
      <c r="Q1101" s="186">
        <v>2</v>
      </c>
      <c r="R1101" s="186">
        <v>1.5</v>
      </c>
      <c r="S1101" s="168">
        <v>3</v>
      </c>
      <c r="T1101" s="59">
        <v>1</v>
      </c>
      <c r="U1101" s="340"/>
      <c r="V1101" s="340">
        <v>0</v>
      </c>
      <c r="W1101" s="340"/>
      <c r="X1101" s="340">
        <v>0</v>
      </c>
      <c r="Y1101" s="183"/>
      <c r="Z1101" s="183"/>
      <c r="AA1101" s="183"/>
      <c r="AB1101" s="166" t="s">
        <v>12075</v>
      </c>
      <c r="AC1101" s="166" t="s">
        <v>13186</v>
      </c>
      <c r="AD1101" s="166" t="s">
        <v>13187</v>
      </c>
      <c r="AE1101" s="228" t="s">
        <v>12833</v>
      </c>
      <c r="AF1101" s="166" t="s">
        <v>13188</v>
      </c>
      <c r="AG1101" s="166" t="s">
        <v>13182</v>
      </c>
      <c r="AH1101" s="166" t="s">
        <v>13189</v>
      </c>
      <c r="AI1101" s="166" t="s">
        <v>13190</v>
      </c>
      <c r="AJ1101" s="165" t="s">
        <v>13187</v>
      </c>
      <c r="AK1101" s="203" t="s">
        <v>304</v>
      </c>
      <c r="AL1101" s="167">
        <v>1.1399999999999999</v>
      </c>
      <c r="AM1101" s="186">
        <v>15</v>
      </c>
      <c r="AN1101" s="186">
        <v>0.21863013698630135</v>
      </c>
      <c r="AO1101" s="186">
        <v>0</v>
      </c>
      <c r="AP1101" s="187">
        <v>0.21863013698630135</v>
      </c>
      <c r="AQ1101" s="186">
        <v>0.21863013698630135</v>
      </c>
      <c r="AR1101" s="186">
        <v>0</v>
      </c>
      <c r="AS1101" s="186">
        <v>0.21863013698630135</v>
      </c>
      <c r="AT1101" s="186">
        <v>6.5589041095890401</v>
      </c>
      <c r="AU1101" s="193" t="s">
        <v>231</v>
      </c>
      <c r="AV1101" s="194"/>
      <c r="AW1101" s="166" t="s">
        <v>325</v>
      </c>
      <c r="AX1101" s="166" t="s">
        <v>6916</v>
      </c>
      <c r="AY1101" s="195" t="s">
        <v>13185</v>
      </c>
      <c r="AZ1101" s="166" t="s">
        <v>234</v>
      </c>
      <c r="BB1101" s="196"/>
    </row>
    <row r="1102" spans="1:55" s="166" customFormat="1" ht="15" customHeight="1" x14ac:dyDescent="0.25">
      <c r="A1102" s="182">
        <v>1647</v>
      </c>
      <c r="B1102" s="555"/>
      <c r="C1102" s="581"/>
      <c r="D1102" s="700" t="s">
        <v>17138</v>
      </c>
      <c r="E1102" s="166" t="s">
        <v>51</v>
      </c>
      <c r="F1102" s="166" t="s">
        <v>6908</v>
      </c>
      <c r="G1102" s="194" t="s">
        <v>13191</v>
      </c>
      <c r="H1102" s="166" t="s">
        <v>13192</v>
      </c>
      <c r="I1102" s="166" t="s">
        <v>13193</v>
      </c>
      <c r="K1102" s="166" t="s">
        <v>219</v>
      </c>
      <c r="L1102" s="166" t="s">
        <v>220</v>
      </c>
      <c r="M1102" s="166" t="s">
        <v>221</v>
      </c>
      <c r="N1102" s="166" t="s">
        <v>222</v>
      </c>
      <c r="O1102" s="166" t="s">
        <v>317</v>
      </c>
      <c r="P1102" s="166">
        <v>0</v>
      </c>
      <c r="Q1102" s="186">
        <v>6</v>
      </c>
      <c r="R1102" s="186">
        <v>1.5</v>
      </c>
      <c r="S1102" s="168">
        <v>9</v>
      </c>
      <c r="T1102" s="59">
        <v>1</v>
      </c>
      <c r="U1102" s="340"/>
      <c r="V1102" s="340">
        <v>0</v>
      </c>
      <c r="W1102" s="340"/>
      <c r="X1102" s="340">
        <v>0</v>
      </c>
      <c r="Y1102" s="183"/>
      <c r="Z1102" s="183"/>
      <c r="AA1102" s="183"/>
      <c r="AB1102" s="166" t="s">
        <v>12075</v>
      </c>
      <c r="AC1102" s="166" t="s">
        <v>13194</v>
      </c>
      <c r="AD1102" s="166" t="s">
        <v>13195</v>
      </c>
      <c r="AE1102" s="166" t="s">
        <v>13196</v>
      </c>
      <c r="AF1102" s="228" t="s">
        <v>13197</v>
      </c>
      <c r="AG1102" s="198" t="s">
        <v>13052</v>
      </c>
      <c r="AH1102" s="166" t="s">
        <v>13196</v>
      </c>
      <c r="AI1102" s="166" t="s">
        <v>13194</v>
      </c>
      <c r="AJ1102" s="165" t="s">
        <v>13195</v>
      </c>
      <c r="AK1102" s="203" t="s">
        <v>304</v>
      </c>
      <c r="AL1102" s="167">
        <v>1.1399999999999999</v>
      </c>
      <c r="AM1102" s="186">
        <v>9</v>
      </c>
      <c r="AN1102" s="186">
        <v>4.6849315068493144E-2</v>
      </c>
      <c r="AO1102" s="186">
        <v>0</v>
      </c>
      <c r="AP1102" s="187">
        <v>4.6849315068493144E-2</v>
      </c>
      <c r="AQ1102" s="186">
        <v>4.6849315068493144E-2</v>
      </c>
      <c r="AR1102" s="186">
        <v>0</v>
      </c>
      <c r="AS1102" s="186">
        <v>4.6849315068493144E-2</v>
      </c>
      <c r="AT1102" s="186">
        <v>1.4054794520547944</v>
      </c>
      <c r="AU1102" s="193" t="s">
        <v>231</v>
      </c>
      <c r="AV1102" s="194"/>
      <c r="AW1102" s="166" t="s">
        <v>325</v>
      </c>
      <c r="AX1102" s="166" t="s">
        <v>6916</v>
      </c>
      <c r="AY1102" s="195" t="s">
        <v>13198</v>
      </c>
      <c r="AZ1102" s="166" t="s">
        <v>234</v>
      </c>
      <c r="BB1102" s="196"/>
    </row>
    <row r="1103" spans="1:55" s="166" customFormat="1" ht="15" customHeight="1" x14ac:dyDescent="0.25">
      <c r="A1103" s="182">
        <v>1648</v>
      </c>
      <c r="B1103" s="555"/>
      <c r="C1103" s="581"/>
      <c r="D1103" s="700" t="s">
        <v>17140</v>
      </c>
      <c r="E1103" s="166" t="s">
        <v>51</v>
      </c>
      <c r="F1103" s="166" t="s">
        <v>6908</v>
      </c>
      <c r="G1103" s="194" t="s">
        <v>13199</v>
      </c>
      <c r="H1103" s="166" t="s">
        <v>13200</v>
      </c>
      <c r="I1103" s="166" t="s">
        <v>13201</v>
      </c>
      <c r="K1103" s="166" t="s">
        <v>219</v>
      </c>
      <c r="L1103" s="166" t="s">
        <v>220</v>
      </c>
      <c r="M1103" s="166" t="s">
        <v>221</v>
      </c>
      <c r="N1103" s="166" t="s">
        <v>222</v>
      </c>
      <c r="O1103" s="166" t="s">
        <v>221</v>
      </c>
      <c r="P1103" s="166" t="s">
        <v>222</v>
      </c>
      <c r="Q1103" s="186">
        <v>15</v>
      </c>
      <c r="R1103" s="186">
        <v>3</v>
      </c>
      <c r="S1103" s="168">
        <v>45</v>
      </c>
      <c r="T1103" s="59">
        <v>1</v>
      </c>
      <c r="U1103" s="340"/>
      <c r="V1103" s="340">
        <v>0</v>
      </c>
      <c r="W1103" s="340"/>
      <c r="X1103" s="340">
        <v>0</v>
      </c>
      <c r="Y1103" s="183"/>
      <c r="Z1103" s="183"/>
      <c r="AA1103" s="183"/>
      <c r="AB1103" s="166" t="s">
        <v>330</v>
      </c>
      <c r="AC1103" s="166" t="s">
        <v>13202</v>
      </c>
      <c r="AD1103" s="166" t="s">
        <v>13203</v>
      </c>
      <c r="AE1103" s="166" t="s">
        <v>13204</v>
      </c>
      <c r="AF1103" s="228" t="s">
        <v>13205</v>
      </c>
      <c r="AG1103" s="198" t="s">
        <v>13206</v>
      </c>
      <c r="AH1103" s="166" t="s">
        <v>13207</v>
      </c>
      <c r="AI1103" s="166" t="s">
        <v>13202</v>
      </c>
      <c r="AJ1103" s="165" t="s">
        <v>13203</v>
      </c>
      <c r="AK1103" s="203" t="s">
        <v>304</v>
      </c>
      <c r="AL1103" s="167">
        <v>1.1399999999999999</v>
      </c>
      <c r="AM1103" s="186">
        <v>93</v>
      </c>
      <c r="AN1103" s="186">
        <v>2.8109589041095891E-2</v>
      </c>
      <c r="AO1103" s="186">
        <v>0</v>
      </c>
      <c r="AP1103" s="187">
        <v>2.8109589041095891E-2</v>
      </c>
      <c r="AQ1103" s="186">
        <v>2.8109589041095891E-2</v>
      </c>
      <c r="AR1103" s="186">
        <v>0</v>
      </c>
      <c r="AS1103" s="186">
        <v>2.8109589041095891E-2</v>
      </c>
      <c r="AT1103" s="186">
        <v>0.84328767123287673</v>
      </c>
      <c r="AU1103" s="193" t="s">
        <v>231</v>
      </c>
      <c r="AV1103" s="194"/>
      <c r="AW1103" s="166" t="s">
        <v>325</v>
      </c>
      <c r="AX1103" s="166" t="s">
        <v>6916</v>
      </c>
      <c r="AY1103" s="195" t="s">
        <v>13208</v>
      </c>
      <c r="AZ1103" s="166" t="s">
        <v>234</v>
      </c>
      <c r="BB1103" s="196"/>
    </row>
    <row r="1104" spans="1:55" s="166" customFormat="1" ht="15" customHeight="1" x14ac:dyDescent="0.25">
      <c r="A1104" s="182">
        <v>1649</v>
      </c>
      <c r="B1104" s="555"/>
      <c r="C1104" s="581"/>
      <c r="D1104" s="700" t="s">
        <v>17140</v>
      </c>
      <c r="E1104" s="166" t="s">
        <v>51</v>
      </c>
      <c r="F1104" s="166" t="s">
        <v>6908</v>
      </c>
      <c r="G1104" s="194" t="s">
        <v>13199</v>
      </c>
      <c r="H1104" s="166" t="s">
        <v>13209</v>
      </c>
      <c r="I1104" s="166" t="s">
        <v>13210</v>
      </c>
      <c r="K1104" s="166" t="s">
        <v>219</v>
      </c>
      <c r="L1104" s="166" t="s">
        <v>220</v>
      </c>
      <c r="M1104" s="166" t="s">
        <v>221</v>
      </c>
      <c r="N1104" s="166" t="s">
        <v>222</v>
      </c>
      <c r="O1104" s="166" t="s">
        <v>221</v>
      </c>
      <c r="P1104" s="166" t="s">
        <v>222</v>
      </c>
      <c r="Q1104" s="186">
        <v>9</v>
      </c>
      <c r="R1104" s="186">
        <v>1.5</v>
      </c>
      <c r="S1104" s="168">
        <v>13.5</v>
      </c>
      <c r="T1104" s="59">
        <v>1</v>
      </c>
      <c r="U1104" s="340"/>
      <c r="V1104" s="340">
        <v>0</v>
      </c>
      <c r="W1104" s="340"/>
      <c r="X1104" s="340">
        <v>0</v>
      </c>
      <c r="Y1104" s="183"/>
      <c r="Z1104" s="183"/>
      <c r="AA1104" s="183"/>
      <c r="AB1104" s="166" t="s">
        <v>12075</v>
      </c>
      <c r="AC1104" s="166" t="s">
        <v>13211</v>
      </c>
      <c r="AD1104" s="166" t="s">
        <v>13212</v>
      </c>
      <c r="AE1104" s="166" t="s">
        <v>13213</v>
      </c>
      <c r="AF1104" s="228" t="s">
        <v>13205</v>
      </c>
      <c r="AG1104" s="198" t="s">
        <v>13206</v>
      </c>
      <c r="AH1104" s="166" t="s">
        <v>13214</v>
      </c>
      <c r="AI1104" s="166" t="s">
        <v>13215</v>
      </c>
      <c r="AJ1104" s="165" t="s">
        <v>13212</v>
      </c>
      <c r="AK1104" s="203" t="s">
        <v>304</v>
      </c>
      <c r="AL1104" s="167">
        <v>1.1399999999999999</v>
      </c>
      <c r="AM1104" s="186">
        <v>97</v>
      </c>
      <c r="AN1104" s="186">
        <v>0.29046575342465752</v>
      </c>
      <c r="AO1104" s="186">
        <v>0</v>
      </c>
      <c r="AP1104" s="187">
        <v>0.29046575342465752</v>
      </c>
      <c r="AQ1104" s="186">
        <v>0.29046575342465752</v>
      </c>
      <c r="AR1104" s="186">
        <v>0</v>
      </c>
      <c r="AS1104" s="186">
        <v>0.29046575342465752</v>
      </c>
      <c r="AT1104" s="186">
        <v>8.7139726027397266</v>
      </c>
      <c r="AU1104" s="193" t="s">
        <v>231</v>
      </c>
      <c r="AV1104" s="194"/>
      <c r="AW1104" s="166" t="s">
        <v>325</v>
      </c>
      <c r="AX1104" s="166" t="s">
        <v>6916</v>
      </c>
      <c r="AY1104" s="195" t="s">
        <v>13208</v>
      </c>
      <c r="AZ1104" s="166" t="s">
        <v>234</v>
      </c>
      <c r="BB1104" s="196"/>
    </row>
    <row r="1105" spans="1:55" s="519" customFormat="1" ht="26.25" customHeight="1" x14ac:dyDescent="0.25">
      <c r="A1105" s="518">
        <v>1650</v>
      </c>
      <c r="B1105" s="557" t="s">
        <v>17088</v>
      </c>
      <c r="C1105" s="664" t="s">
        <v>17090</v>
      </c>
      <c r="D1105" s="701">
        <v>2020</v>
      </c>
      <c r="E1105" s="519" t="s">
        <v>51</v>
      </c>
      <c r="F1105" s="519" t="s">
        <v>6908</v>
      </c>
      <c r="G1105" s="530" t="s">
        <v>13216</v>
      </c>
      <c r="H1105" s="519" t="s">
        <v>13217</v>
      </c>
      <c r="I1105" s="519" t="s">
        <v>13218</v>
      </c>
      <c r="K1105" s="519" t="s">
        <v>219</v>
      </c>
      <c r="L1105" s="519" t="s">
        <v>220</v>
      </c>
      <c r="M1105" s="519" t="s">
        <v>221</v>
      </c>
      <c r="N1105" s="519" t="s">
        <v>222</v>
      </c>
      <c r="O1105" s="573" t="s">
        <v>221</v>
      </c>
      <c r="P1105" s="573" t="s">
        <v>879</v>
      </c>
      <c r="Q1105" s="520">
        <v>6</v>
      </c>
      <c r="R1105" s="520">
        <v>1.5</v>
      </c>
      <c r="S1105" s="521">
        <v>9</v>
      </c>
      <c r="T1105" s="522">
        <v>2</v>
      </c>
      <c r="U1105" s="523"/>
      <c r="V1105" s="523">
        <v>0</v>
      </c>
      <c r="W1105" s="523"/>
      <c r="X1105" s="523">
        <v>0</v>
      </c>
      <c r="Y1105" s="524"/>
      <c r="Z1105" s="524"/>
      <c r="AA1105" s="524"/>
      <c r="AB1105" s="519" t="s">
        <v>330</v>
      </c>
      <c r="AC1105" s="519" t="s">
        <v>535</v>
      </c>
      <c r="AD1105" s="519" t="s">
        <v>13219</v>
      </c>
      <c r="AE1105" s="519" t="s">
        <v>13220</v>
      </c>
      <c r="AF1105" s="622" t="s">
        <v>13221</v>
      </c>
      <c r="AG1105" s="573" t="s">
        <v>13222</v>
      </c>
      <c r="AH1105" s="519" t="s">
        <v>13223</v>
      </c>
      <c r="AI1105" s="519" t="s">
        <v>13224</v>
      </c>
      <c r="AJ1105" s="526" t="s">
        <v>13219</v>
      </c>
      <c r="AK1105" s="608" t="s">
        <v>304</v>
      </c>
      <c r="AL1105" s="527">
        <v>1.1399999999999999</v>
      </c>
      <c r="AM1105" s="520">
        <v>440</v>
      </c>
      <c r="AN1105" s="520">
        <v>0.65</v>
      </c>
      <c r="AO1105" s="520">
        <v>0</v>
      </c>
      <c r="AP1105" s="528">
        <v>0.65</v>
      </c>
      <c r="AQ1105" s="520">
        <v>0.65</v>
      </c>
      <c r="AR1105" s="520">
        <v>0</v>
      </c>
      <c r="AS1105" s="520">
        <v>0.65</v>
      </c>
      <c r="AT1105" s="520">
        <v>19.5</v>
      </c>
      <c r="AU1105" s="529" t="s">
        <v>231</v>
      </c>
      <c r="AV1105" s="530" t="s">
        <v>431</v>
      </c>
      <c r="AW1105" s="519" t="s">
        <v>325</v>
      </c>
      <c r="AX1105" s="519" t="s">
        <v>6916</v>
      </c>
      <c r="AY1105" s="531" t="s">
        <v>13225</v>
      </c>
      <c r="AZ1105" s="519" t="s">
        <v>234</v>
      </c>
      <c r="BB1105" s="533"/>
    </row>
    <row r="1106" spans="1:55" s="166" customFormat="1" ht="15" customHeight="1" x14ac:dyDescent="0.25">
      <c r="A1106" s="182">
        <v>1651</v>
      </c>
      <c r="B1106" s="555"/>
      <c r="C1106" s="581"/>
      <c r="D1106" s="700" t="s">
        <v>17140</v>
      </c>
      <c r="E1106" s="166" t="s">
        <v>51</v>
      </c>
      <c r="F1106" s="166" t="s">
        <v>6908</v>
      </c>
      <c r="G1106" s="194" t="s">
        <v>13226</v>
      </c>
      <c r="H1106" s="166" t="s">
        <v>13227</v>
      </c>
      <c r="I1106" s="166" t="s">
        <v>13228</v>
      </c>
      <c r="K1106" s="166" t="s">
        <v>732</v>
      </c>
      <c r="L1106" s="166">
        <v>0</v>
      </c>
      <c r="M1106" s="166" t="s">
        <v>317</v>
      </c>
      <c r="N1106" s="166">
        <v>0</v>
      </c>
      <c r="O1106" s="166" t="s">
        <v>317</v>
      </c>
      <c r="P1106" s="166">
        <v>0</v>
      </c>
      <c r="Q1106" s="199">
        <v>2</v>
      </c>
      <c r="R1106" s="199">
        <v>1.5</v>
      </c>
      <c r="S1106" s="221">
        <v>3</v>
      </c>
      <c r="T1106" s="345">
        <v>1</v>
      </c>
      <c r="U1106" s="340"/>
      <c r="V1106" s="340">
        <v>0</v>
      </c>
      <c r="W1106" s="346"/>
      <c r="X1106" s="340">
        <v>0</v>
      </c>
      <c r="Y1106" s="183"/>
      <c r="Z1106" s="183"/>
      <c r="AA1106" s="183"/>
      <c r="AB1106" s="166" t="s">
        <v>12075</v>
      </c>
      <c r="AC1106" s="166" t="s">
        <v>13229</v>
      </c>
      <c r="AD1106" s="166" t="s">
        <v>13230</v>
      </c>
      <c r="AE1106" s="228" t="s">
        <v>12833</v>
      </c>
      <c r="AF1106" s="228" t="s">
        <v>13231</v>
      </c>
      <c r="AG1106" s="171" t="s">
        <v>13232</v>
      </c>
      <c r="AH1106" s="166" t="s">
        <v>13233</v>
      </c>
      <c r="AI1106" s="166" t="s">
        <v>13234</v>
      </c>
      <c r="AJ1106" s="165" t="s">
        <v>13230</v>
      </c>
      <c r="AK1106" s="203" t="s">
        <v>304</v>
      </c>
      <c r="AL1106" s="167">
        <v>1.1399999999999999</v>
      </c>
      <c r="AM1106" s="186">
        <v>78</v>
      </c>
      <c r="AN1106" s="186">
        <v>0.24361643835616434</v>
      </c>
      <c r="AO1106" s="186">
        <v>0</v>
      </c>
      <c r="AP1106" s="187">
        <v>0.24361643835616434</v>
      </c>
      <c r="AQ1106" s="186">
        <v>0.24361643835616434</v>
      </c>
      <c r="AR1106" s="186">
        <v>0</v>
      </c>
      <c r="AS1106" s="186">
        <v>0.24361643835616434</v>
      </c>
      <c r="AT1106" s="186">
        <v>7.3084931506849298</v>
      </c>
      <c r="AU1106" s="193" t="s">
        <v>231</v>
      </c>
      <c r="AV1106" s="227"/>
      <c r="AW1106" s="166" t="s">
        <v>325</v>
      </c>
      <c r="AX1106" s="166" t="s">
        <v>6916</v>
      </c>
      <c r="AY1106" s="195" t="s">
        <v>13235</v>
      </c>
      <c r="AZ1106" s="166" t="s">
        <v>234</v>
      </c>
      <c r="BB1106" s="196"/>
    </row>
    <row r="1107" spans="1:55" s="166" customFormat="1" ht="15" customHeight="1" x14ac:dyDescent="0.25">
      <c r="A1107" s="182">
        <v>1654</v>
      </c>
      <c r="B1107" s="555"/>
      <c r="C1107" s="581"/>
      <c r="D1107" s="700" t="s">
        <v>17140</v>
      </c>
      <c r="E1107" s="166" t="s">
        <v>51</v>
      </c>
      <c r="F1107" s="166" t="s">
        <v>6908</v>
      </c>
      <c r="G1107" s="194" t="s">
        <v>12915</v>
      </c>
      <c r="H1107" s="166" t="s">
        <v>13254</v>
      </c>
      <c r="I1107" s="166" t="s">
        <v>13255</v>
      </c>
      <c r="K1107" s="166" t="s">
        <v>732</v>
      </c>
      <c r="L1107" s="166">
        <v>0</v>
      </c>
      <c r="M1107" s="166" t="s">
        <v>317</v>
      </c>
      <c r="N1107" s="166">
        <v>0</v>
      </c>
      <c r="O1107" s="166" t="s">
        <v>317</v>
      </c>
      <c r="P1107" s="166">
        <v>0</v>
      </c>
      <c r="Q1107" s="186">
        <v>2</v>
      </c>
      <c r="R1107" s="186">
        <v>1.5</v>
      </c>
      <c r="S1107" s="168">
        <v>3</v>
      </c>
      <c r="T1107" s="59"/>
      <c r="U1107" s="340" t="s">
        <v>6373</v>
      </c>
      <c r="V1107" s="340">
        <v>0</v>
      </c>
      <c r="W1107" s="340"/>
      <c r="X1107" s="340">
        <v>0</v>
      </c>
      <c r="Y1107" s="183"/>
      <c r="Z1107" s="183"/>
      <c r="AA1107" s="183"/>
      <c r="AB1107" s="166" t="s">
        <v>12075</v>
      </c>
      <c r="AC1107" s="166" t="s">
        <v>13256</v>
      </c>
      <c r="AD1107" s="166" t="s">
        <v>13257</v>
      </c>
      <c r="AE1107" s="228" t="s">
        <v>12833</v>
      </c>
      <c r="AF1107" s="166" t="s">
        <v>13258</v>
      </c>
      <c r="AG1107" s="166" t="s">
        <v>13259</v>
      </c>
      <c r="AH1107" s="166" t="s">
        <v>13260</v>
      </c>
      <c r="AI1107" s="166" t="s">
        <v>13256</v>
      </c>
      <c r="AJ1107" s="165" t="s">
        <v>13257</v>
      </c>
      <c r="AK1107" s="166" t="s">
        <v>453</v>
      </c>
      <c r="AL1107" s="167">
        <v>0.87</v>
      </c>
      <c r="AM1107" s="184">
        <v>3</v>
      </c>
      <c r="AN1107" s="186">
        <v>7.1506849315068496E-2</v>
      </c>
      <c r="AO1107" s="186">
        <v>0</v>
      </c>
      <c r="AP1107" s="187">
        <v>7.1506849315068496E-2</v>
      </c>
      <c r="AQ1107" s="186">
        <v>7.1506849315068496E-2</v>
      </c>
      <c r="AR1107" s="186">
        <v>0</v>
      </c>
      <c r="AS1107" s="186">
        <v>7.1506849315068496E-2</v>
      </c>
      <c r="AT1107" s="186">
        <v>2.1452054794520548</v>
      </c>
      <c r="AU1107" s="193" t="s">
        <v>231</v>
      </c>
      <c r="AV1107" s="194"/>
      <c r="AW1107" s="166" t="s">
        <v>325</v>
      </c>
      <c r="AX1107" s="166" t="s">
        <v>6916</v>
      </c>
      <c r="AY1107" s="195" t="s">
        <v>13261</v>
      </c>
      <c r="AZ1107" s="166" t="s">
        <v>234</v>
      </c>
      <c r="BB1107" s="196"/>
    </row>
    <row r="1108" spans="1:55" s="166" customFormat="1" ht="15" customHeight="1" x14ac:dyDescent="0.25">
      <c r="A1108" s="182">
        <v>1655</v>
      </c>
      <c r="B1108" s="555"/>
      <c r="C1108" s="581"/>
      <c r="D1108" s="700" t="s">
        <v>17140</v>
      </c>
      <c r="E1108" s="166" t="s">
        <v>51</v>
      </c>
      <c r="F1108" s="166" t="s">
        <v>6908</v>
      </c>
      <c r="G1108" s="194" t="s">
        <v>13262</v>
      </c>
      <c r="H1108" s="166" t="s">
        <v>13263</v>
      </c>
      <c r="I1108" s="166" t="s">
        <v>13264</v>
      </c>
      <c r="K1108" s="198" t="s">
        <v>219</v>
      </c>
      <c r="L1108" s="166" t="s">
        <v>220</v>
      </c>
      <c r="M1108" s="198" t="s">
        <v>317</v>
      </c>
      <c r="N1108" s="166">
        <v>0</v>
      </c>
      <c r="O1108" s="166" t="s">
        <v>317</v>
      </c>
      <c r="P1108" s="166">
        <v>0</v>
      </c>
      <c r="Q1108" s="199">
        <v>2</v>
      </c>
      <c r="R1108" s="199">
        <v>1.5</v>
      </c>
      <c r="S1108" s="221">
        <v>3</v>
      </c>
      <c r="T1108" s="345">
        <v>1</v>
      </c>
      <c r="U1108" s="340"/>
      <c r="V1108" s="340">
        <v>0</v>
      </c>
      <c r="W1108" s="346"/>
      <c r="X1108" s="340">
        <v>0</v>
      </c>
      <c r="Y1108" s="183"/>
      <c r="Z1108" s="183"/>
      <c r="AA1108" s="183"/>
      <c r="AB1108" s="166" t="s">
        <v>13265</v>
      </c>
      <c r="AC1108" s="166" t="s">
        <v>13266</v>
      </c>
      <c r="AD1108" s="166" t="s">
        <v>13267</v>
      </c>
      <c r="AE1108" s="228" t="s">
        <v>13268</v>
      </c>
      <c r="AF1108" s="166" t="s">
        <v>13269</v>
      </c>
      <c r="AG1108" s="166" t="s">
        <v>13270</v>
      </c>
      <c r="AH1108" s="166" t="s">
        <v>13271</v>
      </c>
      <c r="AI1108" s="166" t="s">
        <v>13272</v>
      </c>
      <c r="AJ1108" s="165" t="s">
        <v>13267</v>
      </c>
      <c r="AK1108" s="166" t="s">
        <v>842</v>
      </c>
      <c r="AL1108" s="167">
        <v>0.87</v>
      </c>
      <c r="AM1108" s="184">
        <v>5</v>
      </c>
      <c r="AN1108" s="186">
        <v>7.1506849315068491E-3</v>
      </c>
      <c r="AO1108" s="186">
        <v>0</v>
      </c>
      <c r="AP1108" s="187">
        <v>7.1506849315068491E-3</v>
      </c>
      <c r="AQ1108" s="186">
        <v>7.1506849315068491E-3</v>
      </c>
      <c r="AR1108" s="186">
        <v>0</v>
      </c>
      <c r="AS1108" s="186">
        <v>7.1506849315068491E-3</v>
      </c>
      <c r="AT1108" s="186">
        <v>0.21452054794520548</v>
      </c>
      <c r="AU1108" s="193" t="s">
        <v>231</v>
      </c>
      <c r="AV1108" s="227"/>
      <c r="AW1108" s="166" t="s">
        <v>325</v>
      </c>
      <c r="AX1108" s="166" t="s">
        <v>6916</v>
      </c>
      <c r="AY1108" s="195" t="s">
        <v>13273</v>
      </c>
      <c r="AZ1108" s="166" t="s">
        <v>234</v>
      </c>
      <c r="BB1108" s="196"/>
    </row>
    <row r="1109" spans="1:55" s="166" customFormat="1" ht="15" customHeight="1" x14ac:dyDescent="0.25">
      <c r="A1109" s="182">
        <v>1656</v>
      </c>
      <c r="B1109" s="555"/>
      <c r="C1109" s="581"/>
      <c r="D1109" s="700" t="s">
        <v>17140</v>
      </c>
      <c r="E1109" s="166" t="s">
        <v>51</v>
      </c>
      <c r="F1109" s="166" t="s">
        <v>6908</v>
      </c>
      <c r="G1109" s="194" t="s">
        <v>13274</v>
      </c>
      <c r="H1109" s="166" t="s">
        <v>13275</v>
      </c>
      <c r="I1109" s="166" t="s">
        <v>13276</v>
      </c>
      <c r="K1109" s="198" t="s">
        <v>219</v>
      </c>
      <c r="L1109" s="166" t="s">
        <v>220</v>
      </c>
      <c r="M1109" s="198" t="s">
        <v>317</v>
      </c>
      <c r="N1109" s="166">
        <v>0</v>
      </c>
      <c r="O1109" s="166" t="s">
        <v>317</v>
      </c>
      <c r="P1109" s="166">
        <v>0</v>
      </c>
      <c r="Q1109" s="199">
        <v>2</v>
      </c>
      <c r="R1109" s="199">
        <v>1.5</v>
      </c>
      <c r="S1109" s="221">
        <v>3</v>
      </c>
      <c r="T1109" s="345">
        <v>1</v>
      </c>
      <c r="U1109" s="340"/>
      <c r="V1109" s="340">
        <v>0</v>
      </c>
      <c r="W1109" s="346"/>
      <c r="X1109" s="340">
        <v>0</v>
      </c>
      <c r="Y1109" s="183"/>
      <c r="Z1109" s="183"/>
      <c r="AA1109" s="183"/>
      <c r="AB1109" s="166" t="s">
        <v>13265</v>
      </c>
      <c r="AC1109" s="166" t="s">
        <v>13277</v>
      </c>
      <c r="AD1109" s="166" t="s">
        <v>13278</v>
      </c>
      <c r="AE1109" s="228" t="s">
        <v>13279</v>
      </c>
      <c r="AF1109" s="228" t="s">
        <v>13280</v>
      </c>
      <c r="AG1109" s="166" t="s">
        <v>13281</v>
      </c>
      <c r="AH1109" s="166" t="s">
        <v>13282</v>
      </c>
      <c r="AI1109" s="166" t="s">
        <v>13283</v>
      </c>
      <c r="AJ1109" s="165" t="s">
        <v>13278</v>
      </c>
      <c r="AK1109" s="166" t="s">
        <v>842</v>
      </c>
      <c r="AL1109" s="167">
        <v>0.87</v>
      </c>
      <c r="AM1109" s="186">
        <v>5</v>
      </c>
      <c r="AN1109" s="186">
        <v>1.191780821917808E-2</v>
      </c>
      <c r="AO1109" s="186">
        <v>0</v>
      </c>
      <c r="AP1109" s="187">
        <v>1.191780821917808E-2</v>
      </c>
      <c r="AQ1109" s="186">
        <v>1.191780821917808E-2</v>
      </c>
      <c r="AR1109" s="186">
        <v>0</v>
      </c>
      <c r="AS1109" s="186">
        <v>1.191780821917808E-2</v>
      </c>
      <c r="AT1109" s="186">
        <v>0.35753424657534238</v>
      </c>
      <c r="AU1109" s="193" t="s">
        <v>231</v>
      </c>
      <c r="AV1109" s="227"/>
      <c r="AW1109" s="166" t="s">
        <v>325</v>
      </c>
      <c r="AX1109" s="166" t="s">
        <v>6916</v>
      </c>
      <c r="AY1109" s="195" t="s">
        <v>13284</v>
      </c>
      <c r="AZ1109" s="166" t="s">
        <v>234</v>
      </c>
      <c r="BB1109" s="196"/>
    </row>
    <row r="1110" spans="1:55" s="166" customFormat="1" ht="15" customHeight="1" x14ac:dyDescent="0.25">
      <c r="A1110" s="182">
        <v>1657</v>
      </c>
      <c r="B1110" s="555"/>
      <c r="C1110" s="581"/>
      <c r="D1110" s="700" t="s">
        <v>17138</v>
      </c>
      <c r="E1110" s="166" t="s">
        <v>52</v>
      </c>
      <c r="F1110" s="166" t="s">
        <v>6908</v>
      </c>
      <c r="G1110" s="194" t="s">
        <v>13285</v>
      </c>
      <c r="H1110" s="166" t="s">
        <v>13286</v>
      </c>
      <c r="I1110" s="166" t="s">
        <v>13287</v>
      </c>
      <c r="K1110" s="198" t="s">
        <v>732</v>
      </c>
      <c r="L1110" s="166">
        <v>0</v>
      </c>
      <c r="M1110" s="198" t="s">
        <v>317</v>
      </c>
      <c r="N1110" s="198">
        <v>0</v>
      </c>
      <c r="O1110" s="198" t="s">
        <v>317</v>
      </c>
      <c r="P1110" s="198">
        <v>0</v>
      </c>
      <c r="Q1110" s="199">
        <v>2</v>
      </c>
      <c r="R1110" s="199">
        <v>1.5</v>
      </c>
      <c r="S1110" s="221">
        <v>3</v>
      </c>
      <c r="T1110" s="345">
        <v>1</v>
      </c>
      <c r="U1110" s="346"/>
      <c r="V1110" s="346">
        <v>0</v>
      </c>
      <c r="W1110" s="346"/>
      <c r="X1110" s="346">
        <v>0</v>
      </c>
      <c r="Y1110" s="183"/>
      <c r="Z1110" s="183"/>
      <c r="AA1110" s="183"/>
      <c r="AB1110" s="166" t="s">
        <v>330</v>
      </c>
      <c r="AC1110" s="166" t="s">
        <v>13288</v>
      </c>
      <c r="AD1110" s="203">
        <v>1155030001500</v>
      </c>
      <c r="AE1110" s="166" t="s">
        <v>13289</v>
      </c>
      <c r="AF1110" s="166" t="s">
        <v>13290</v>
      </c>
      <c r="AG1110" s="166" t="s">
        <v>13291</v>
      </c>
      <c r="AH1110" s="166" t="s">
        <v>4297</v>
      </c>
      <c r="AI1110" s="166" t="s">
        <v>13288</v>
      </c>
      <c r="AJ1110" s="165">
        <v>1155030001500</v>
      </c>
      <c r="AK1110" s="166" t="s">
        <v>453</v>
      </c>
      <c r="AL1110" s="186">
        <v>0.87</v>
      </c>
      <c r="AM1110" s="184">
        <v>30</v>
      </c>
      <c r="AN1110" s="186">
        <v>1.191780821917808E-2</v>
      </c>
      <c r="AO1110" s="186">
        <v>0</v>
      </c>
      <c r="AP1110" s="187">
        <v>1.191780821917808E-2</v>
      </c>
      <c r="AQ1110" s="186">
        <v>1.191780821917808E-2</v>
      </c>
      <c r="AR1110" s="186">
        <v>0</v>
      </c>
      <c r="AS1110" s="186">
        <v>1.191780821917808E-2</v>
      </c>
      <c r="AT1110" s="186">
        <v>0.35753424657534238</v>
      </c>
      <c r="AU1110" s="193" t="s">
        <v>231</v>
      </c>
      <c r="AV1110" s="194"/>
      <c r="AW1110" s="166" t="s">
        <v>325</v>
      </c>
      <c r="AX1110" s="166" t="s">
        <v>6916</v>
      </c>
      <c r="AY1110" s="195" t="s">
        <v>13292</v>
      </c>
      <c r="AZ1110" s="166" t="s">
        <v>234</v>
      </c>
      <c r="BB1110" s="196"/>
    </row>
    <row r="1111" spans="1:55" s="166" customFormat="1" ht="15" customHeight="1" x14ac:dyDescent="0.25">
      <c r="A1111" s="182">
        <v>1658</v>
      </c>
      <c r="B1111" s="555"/>
      <c r="C1111" s="581"/>
      <c r="D1111" s="700" t="s">
        <v>17139</v>
      </c>
      <c r="E1111" s="166" t="s">
        <v>52</v>
      </c>
      <c r="F1111" s="166" t="s">
        <v>6908</v>
      </c>
      <c r="G1111" s="194" t="s">
        <v>13293</v>
      </c>
      <c r="H1111" s="166" t="s">
        <v>13294</v>
      </c>
      <c r="I1111" s="166" t="s">
        <v>13295</v>
      </c>
      <c r="K1111" s="198" t="s">
        <v>732</v>
      </c>
      <c r="L1111" s="166">
        <v>0</v>
      </c>
      <c r="M1111" s="198" t="s">
        <v>317</v>
      </c>
      <c r="N1111" s="198">
        <v>0</v>
      </c>
      <c r="O1111" s="198" t="s">
        <v>317</v>
      </c>
      <c r="P1111" s="198">
        <v>0</v>
      </c>
      <c r="Q1111" s="199">
        <v>6.25</v>
      </c>
      <c r="R1111" s="199">
        <v>2</v>
      </c>
      <c r="S1111" s="221">
        <v>12.5</v>
      </c>
      <c r="T1111" s="345">
        <v>0</v>
      </c>
      <c r="U1111" s="346"/>
      <c r="V1111" s="346">
        <v>0</v>
      </c>
      <c r="W1111" s="346"/>
      <c r="X1111" s="346">
        <v>1</v>
      </c>
      <c r="Y1111" s="183"/>
      <c r="Z1111" s="183"/>
      <c r="AA1111" s="183"/>
      <c r="AB1111" s="166" t="s">
        <v>11616</v>
      </c>
      <c r="AC1111" s="166" t="s">
        <v>13296</v>
      </c>
      <c r="AD1111" s="203">
        <v>1155030001500</v>
      </c>
      <c r="AE1111" s="166" t="s">
        <v>13289</v>
      </c>
      <c r="AF1111" s="166" t="s">
        <v>13290</v>
      </c>
      <c r="AG1111" s="166" t="s">
        <v>13291</v>
      </c>
      <c r="AH1111" s="166" t="s">
        <v>4297</v>
      </c>
      <c r="AI1111" s="166" t="s">
        <v>13296</v>
      </c>
      <c r="AJ1111" s="165">
        <v>1155030001500</v>
      </c>
      <c r="AK1111" s="166" t="s">
        <v>453</v>
      </c>
      <c r="AL1111" s="186">
        <v>0.87</v>
      </c>
      <c r="AM1111" s="184">
        <v>620</v>
      </c>
      <c r="AN1111" s="186">
        <v>7.1506849315068496E-2</v>
      </c>
      <c r="AO1111" s="186">
        <v>0</v>
      </c>
      <c r="AP1111" s="187">
        <v>7.1506849315068496E-2</v>
      </c>
      <c r="AQ1111" s="186">
        <v>7.1506849315068496E-2</v>
      </c>
      <c r="AR1111" s="186">
        <v>0</v>
      </c>
      <c r="AS1111" s="186">
        <v>7.1506849315068496E-2</v>
      </c>
      <c r="AT1111" s="186">
        <v>2.1452054794520548</v>
      </c>
      <c r="AU1111" s="193" t="s">
        <v>231</v>
      </c>
      <c r="AV1111" s="194"/>
      <c r="AW1111" s="166" t="s">
        <v>325</v>
      </c>
      <c r="AX1111" s="166" t="s">
        <v>6916</v>
      </c>
      <c r="AY1111" s="195" t="s">
        <v>13297</v>
      </c>
      <c r="AZ1111" s="166" t="s">
        <v>234</v>
      </c>
      <c r="BB1111" s="196"/>
    </row>
    <row r="1112" spans="1:55" s="166" customFormat="1" ht="15" customHeight="1" x14ac:dyDescent="0.25">
      <c r="A1112" s="182">
        <v>1659</v>
      </c>
      <c r="B1112" s="555"/>
      <c r="C1112" s="581"/>
      <c r="D1112" s="700" t="s">
        <v>17139</v>
      </c>
      <c r="E1112" s="166" t="s">
        <v>52</v>
      </c>
      <c r="F1112" s="166" t="s">
        <v>6908</v>
      </c>
      <c r="G1112" s="194" t="s">
        <v>13298</v>
      </c>
      <c r="H1112" s="166" t="s">
        <v>13299</v>
      </c>
      <c r="I1112" s="166" t="s">
        <v>13300</v>
      </c>
      <c r="K1112" s="198" t="s">
        <v>732</v>
      </c>
      <c r="L1112" s="166">
        <v>0</v>
      </c>
      <c r="M1112" s="198" t="s">
        <v>317</v>
      </c>
      <c r="N1112" s="198">
        <v>0</v>
      </c>
      <c r="O1112" s="198" t="s">
        <v>317</v>
      </c>
      <c r="P1112" s="198">
        <v>0</v>
      </c>
      <c r="Q1112" s="199">
        <v>2</v>
      </c>
      <c r="R1112" s="199">
        <v>1.5</v>
      </c>
      <c r="S1112" s="221">
        <v>3</v>
      </c>
      <c r="T1112" s="345">
        <v>2</v>
      </c>
      <c r="U1112" s="346"/>
      <c r="V1112" s="346">
        <v>0</v>
      </c>
      <c r="W1112" s="346"/>
      <c r="X1112" s="346">
        <v>0</v>
      </c>
      <c r="Y1112" s="183"/>
      <c r="Z1112" s="183"/>
      <c r="AA1112" s="183"/>
      <c r="AB1112" s="166" t="s">
        <v>330</v>
      </c>
      <c r="AC1112" s="166" t="s">
        <v>13301</v>
      </c>
      <c r="AD1112" s="203">
        <v>1135030000511</v>
      </c>
      <c r="AE1112" s="166" t="s">
        <v>4372</v>
      </c>
      <c r="AF1112" s="166" t="s">
        <v>13302</v>
      </c>
      <c r="AG1112" s="166" t="s">
        <v>13303</v>
      </c>
      <c r="AH1112" s="166" t="s">
        <v>4372</v>
      </c>
      <c r="AI1112" s="166" t="s">
        <v>13301</v>
      </c>
      <c r="AJ1112" s="165">
        <v>1135030000511</v>
      </c>
      <c r="AK1112" s="166" t="s">
        <v>453</v>
      </c>
      <c r="AL1112" s="186">
        <v>0.87</v>
      </c>
      <c r="AM1112" s="184">
        <v>10</v>
      </c>
      <c r="AN1112" s="186">
        <v>3.6659999999999998E-2</v>
      </c>
      <c r="AO1112" s="186">
        <v>0</v>
      </c>
      <c r="AP1112" s="187">
        <v>3.6659999999999998E-2</v>
      </c>
      <c r="AQ1112" s="186">
        <v>3.6659999999999998E-2</v>
      </c>
      <c r="AR1112" s="186">
        <v>0</v>
      </c>
      <c r="AS1112" s="186">
        <v>3.6659999999999998E-2</v>
      </c>
      <c r="AT1112" s="186">
        <v>1.0997999999999999</v>
      </c>
      <c r="AU1112" s="193" t="s">
        <v>231</v>
      </c>
      <c r="AV1112" s="194"/>
      <c r="AW1112" s="166" t="s">
        <v>325</v>
      </c>
      <c r="AX1112" s="166" t="s">
        <v>6916</v>
      </c>
      <c r="AY1112" s="195" t="s">
        <v>13304</v>
      </c>
      <c r="AZ1112" s="166" t="s">
        <v>234</v>
      </c>
      <c r="BB1112" s="196"/>
    </row>
    <row r="1113" spans="1:55" s="166" customFormat="1" ht="15" customHeight="1" x14ac:dyDescent="0.25">
      <c r="A1113" s="182">
        <v>1660</v>
      </c>
      <c r="B1113" s="555"/>
      <c r="C1113" s="581"/>
      <c r="D1113" s="700" t="s">
        <v>17140</v>
      </c>
      <c r="E1113" s="166" t="s">
        <v>52</v>
      </c>
      <c r="F1113" s="166" t="s">
        <v>6908</v>
      </c>
      <c r="G1113" s="194" t="s">
        <v>13305</v>
      </c>
      <c r="H1113" s="166" t="s">
        <v>13306</v>
      </c>
      <c r="I1113" s="166" t="s">
        <v>13307</v>
      </c>
      <c r="K1113" s="198" t="s">
        <v>732</v>
      </c>
      <c r="L1113" s="166">
        <v>0</v>
      </c>
      <c r="M1113" s="198" t="s">
        <v>317</v>
      </c>
      <c r="N1113" s="198">
        <v>0</v>
      </c>
      <c r="O1113" s="198" t="s">
        <v>317</v>
      </c>
      <c r="P1113" s="198">
        <v>0</v>
      </c>
      <c r="Q1113" s="199">
        <v>2</v>
      </c>
      <c r="R1113" s="199">
        <v>1.5</v>
      </c>
      <c r="S1113" s="221">
        <v>3</v>
      </c>
      <c r="T1113" s="345">
        <v>2</v>
      </c>
      <c r="U1113" s="346"/>
      <c r="V1113" s="346">
        <v>0</v>
      </c>
      <c r="W1113" s="346"/>
      <c r="X1113" s="346">
        <v>0</v>
      </c>
      <c r="Y1113" s="183"/>
      <c r="Z1113" s="183"/>
      <c r="AA1113" s="183"/>
      <c r="AB1113" s="166" t="s">
        <v>330</v>
      </c>
      <c r="AC1113" s="166" t="s">
        <v>13308</v>
      </c>
      <c r="AD1113" s="203">
        <v>5177746118446</v>
      </c>
      <c r="AE1113" s="166" t="s">
        <v>5684</v>
      </c>
      <c r="AF1113" s="166">
        <v>89859650906</v>
      </c>
      <c r="AG1113" s="198" t="s">
        <v>13309</v>
      </c>
      <c r="AH1113" s="166" t="s">
        <v>4372</v>
      </c>
      <c r="AI1113" s="166" t="s">
        <v>13310</v>
      </c>
      <c r="AJ1113" s="165">
        <v>5177746118446</v>
      </c>
      <c r="AK1113" s="166" t="s">
        <v>453</v>
      </c>
      <c r="AL1113" s="186">
        <v>0.87</v>
      </c>
      <c r="AM1113" s="184">
        <v>250</v>
      </c>
      <c r="AN1113" s="186">
        <v>2.3835616438356161E-2</v>
      </c>
      <c r="AO1113" s="186">
        <v>0</v>
      </c>
      <c r="AP1113" s="187">
        <v>2.3835616438356161E-2</v>
      </c>
      <c r="AQ1113" s="186">
        <v>2.3835616438356161E-2</v>
      </c>
      <c r="AR1113" s="186">
        <v>0</v>
      </c>
      <c r="AS1113" s="186">
        <v>2.3835616438356161E-2</v>
      </c>
      <c r="AT1113" s="186">
        <v>0.71506849315068477</v>
      </c>
      <c r="AU1113" s="193" t="s">
        <v>231</v>
      </c>
      <c r="AV1113" s="194"/>
      <c r="AW1113" s="166" t="s">
        <v>325</v>
      </c>
      <c r="AX1113" s="166" t="s">
        <v>6916</v>
      </c>
      <c r="AY1113" s="195" t="s">
        <v>13311</v>
      </c>
      <c r="AZ1113" s="166" t="s">
        <v>234</v>
      </c>
      <c r="BB1113" s="196"/>
    </row>
    <row r="1114" spans="1:55" s="166" customFormat="1" ht="15" customHeight="1" x14ac:dyDescent="0.25">
      <c r="A1114" s="182">
        <v>1662</v>
      </c>
      <c r="B1114" s="555"/>
      <c r="C1114" s="581"/>
      <c r="D1114" s="700" t="s">
        <v>17139</v>
      </c>
      <c r="E1114" s="166" t="s">
        <v>52</v>
      </c>
      <c r="F1114" s="166" t="s">
        <v>6908</v>
      </c>
      <c r="G1114" s="194" t="s">
        <v>13318</v>
      </c>
      <c r="H1114" s="166" t="s">
        <v>13319</v>
      </c>
      <c r="I1114" s="166" t="s">
        <v>13320</v>
      </c>
      <c r="K1114" s="198" t="s">
        <v>732</v>
      </c>
      <c r="L1114" s="166">
        <v>0</v>
      </c>
      <c r="M1114" s="198" t="s">
        <v>317</v>
      </c>
      <c r="N1114" s="198">
        <v>0</v>
      </c>
      <c r="O1114" s="198" t="s">
        <v>317</v>
      </c>
      <c r="P1114" s="198">
        <v>0</v>
      </c>
      <c r="Q1114" s="199">
        <v>6.25</v>
      </c>
      <c r="R1114" s="199">
        <v>2</v>
      </c>
      <c r="S1114" s="221">
        <v>12.5</v>
      </c>
      <c r="T1114" s="345">
        <v>0</v>
      </c>
      <c r="U1114" s="346"/>
      <c r="V1114" s="346">
        <v>0</v>
      </c>
      <c r="W1114" s="346"/>
      <c r="X1114" s="346">
        <v>1</v>
      </c>
      <c r="Y1114" s="183"/>
      <c r="Z1114" s="183"/>
      <c r="AA1114" s="183"/>
      <c r="AB1114" s="166" t="s">
        <v>330</v>
      </c>
      <c r="AC1114" s="166" t="s">
        <v>13321</v>
      </c>
      <c r="AD1114" s="203">
        <v>1097746731411</v>
      </c>
      <c r="AE1114" s="166" t="s">
        <v>13322</v>
      </c>
      <c r="AF1114" s="166" t="s">
        <v>13323</v>
      </c>
      <c r="AG1114" s="171" t="s">
        <v>13324</v>
      </c>
      <c r="AH1114" s="166" t="s">
        <v>1534</v>
      </c>
      <c r="AI1114" s="166" t="s">
        <v>13321</v>
      </c>
      <c r="AJ1114" s="165">
        <v>1097746731411</v>
      </c>
      <c r="AK1114" s="166" t="s">
        <v>453</v>
      </c>
      <c r="AL1114" s="186">
        <v>0.87</v>
      </c>
      <c r="AM1114" s="184">
        <v>220</v>
      </c>
      <c r="AN1114" s="186">
        <v>4.7671232876712322E-2</v>
      </c>
      <c r="AO1114" s="186">
        <v>0</v>
      </c>
      <c r="AP1114" s="187">
        <v>4.7671232876712322E-2</v>
      </c>
      <c r="AQ1114" s="186">
        <v>4.7671232876712322E-2</v>
      </c>
      <c r="AR1114" s="186">
        <v>0</v>
      </c>
      <c r="AS1114" s="186">
        <v>4.7671232876712322E-2</v>
      </c>
      <c r="AT1114" s="186">
        <v>1.4301369863013695</v>
      </c>
      <c r="AU1114" s="193" t="s">
        <v>231</v>
      </c>
      <c r="AV1114" s="194"/>
      <c r="AW1114" s="166" t="s">
        <v>325</v>
      </c>
      <c r="AX1114" s="166" t="s">
        <v>6916</v>
      </c>
      <c r="AY1114" s="195" t="s">
        <v>13325</v>
      </c>
      <c r="AZ1114" s="166" t="s">
        <v>234</v>
      </c>
      <c r="BB1114" s="196"/>
    </row>
    <row r="1115" spans="1:55" s="166" customFormat="1" ht="15" customHeight="1" x14ac:dyDescent="0.25">
      <c r="A1115" s="182">
        <v>1663</v>
      </c>
      <c r="B1115" s="555"/>
      <c r="C1115" s="581"/>
      <c r="D1115" s="700" t="s">
        <v>17139</v>
      </c>
      <c r="E1115" s="166" t="s">
        <v>52</v>
      </c>
      <c r="F1115" s="166" t="s">
        <v>6908</v>
      </c>
      <c r="G1115" s="194" t="s">
        <v>13326</v>
      </c>
      <c r="H1115" s="166" t="s">
        <v>13327</v>
      </c>
      <c r="I1115" s="166" t="s">
        <v>13328</v>
      </c>
      <c r="K1115" s="198" t="s">
        <v>219</v>
      </c>
      <c r="L1115" s="166">
        <v>0</v>
      </c>
      <c r="M1115" s="198" t="s">
        <v>221</v>
      </c>
      <c r="N1115" s="198" t="s">
        <v>222</v>
      </c>
      <c r="O1115" s="198" t="s">
        <v>317</v>
      </c>
      <c r="P1115" s="198">
        <v>0</v>
      </c>
      <c r="Q1115" s="199">
        <v>10</v>
      </c>
      <c r="R1115" s="199">
        <v>1.5</v>
      </c>
      <c r="S1115" s="221">
        <v>15</v>
      </c>
      <c r="T1115" s="345">
        <v>1</v>
      </c>
      <c r="U1115" s="346"/>
      <c r="V1115" s="346">
        <v>0</v>
      </c>
      <c r="W1115" s="346"/>
      <c r="X1115" s="346">
        <v>0</v>
      </c>
      <c r="Y1115" s="183"/>
      <c r="Z1115" s="183"/>
      <c r="AA1115" s="183"/>
      <c r="AB1115" s="166" t="s">
        <v>12075</v>
      </c>
      <c r="AC1115" s="166" t="s">
        <v>13329</v>
      </c>
      <c r="AD1115" s="203">
        <v>317774600171191</v>
      </c>
      <c r="AE1115" s="166" t="s">
        <v>1506</v>
      </c>
      <c r="AF1115" s="166" t="s">
        <v>13330</v>
      </c>
      <c r="AG1115" s="166" t="s">
        <v>13331</v>
      </c>
      <c r="AH1115" s="166" t="s">
        <v>1506</v>
      </c>
      <c r="AI1115" s="166" t="s">
        <v>13332</v>
      </c>
      <c r="AJ1115" s="165">
        <v>317774600171191</v>
      </c>
      <c r="AK1115" s="203" t="s">
        <v>304</v>
      </c>
      <c r="AL1115" s="223">
        <v>1.1399999999999999</v>
      </c>
      <c r="AM1115" s="199">
        <v>20</v>
      </c>
      <c r="AN1115" s="186">
        <v>0.52438356164383559</v>
      </c>
      <c r="AO1115" s="186">
        <v>0</v>
      </c>
      <c r="AP1115" s="187">
        <v>0.52438356164383559</v>
      </c>
      <c r="AQ1115" s="186">
        <v>0.52438356164383559</v>
      </c>
      <c r="AR1115" s="186">
        <v>0</v>
      </c>
      <c r="AS1115" s="186">
        <v>0.52438356164383559</v>
      </c>
      <c r="AT1115" s="186">
        <v>15.731506849315068</v>
      </c>
      <c r="AU1115" s="193" t="s">
        <v>231</v>
      </c>
      <c r="AV1115" s="194"/>
      <c r="AW1115" s="166" t="s">
        <v>325</v>
      </c>
      <c r="AX1115" s="166" t="s">
        <v>6916</v>
      </c>
      <c r="AY1115" s="195" t="s">
        <v>13333</v>
      </c>
      <c r="AZ1115" s="166" t="s">
        <v>234</v>
      </c>
      <c r="BB1115" s="196"/>
    </row>
    <row r="1116" spans="1:55" s="166" customFormat="1" ht="15" customHeight="1" x14ac:dyDescent="0.25">
      <c r="A1116" s="182">
        <v>1664</v>
      </c>
      <c r="B1116" s="555"/>
      <c r="C1116" s="581"/>
      <c r="D1116" s="700" t="s">
        <v>17140</v>
      </c>
      <c r="E1116" s="166" t="s">
        <v>52</v>
      </c>
      <c r="F1116" s="166" t="s">
        <v>6908</v>
      </c>
      <c r="G1116" s="194" t="s">
        <v>13334</v>
      </c>
      <c r="H1116" s="166" t="s">
        <v>13335</v>
      </c>
      <c r="I1116" s="166" t="s">
        <v>13336</v>
      </c>
      <c r="K1116" s="198" t="s">
        <v>732</v>
      </c>
      <c r="L1116" s="166">
        <v>0</v>
      </c>
      <c r="M1116" s="198" t="s">
        <v>317</v>
      </c>
      <c r="N1116" s="198">
        <v>0</v>
      </c>
      <c r="O1116" s="198" t="s">
        <v>317</v>
      </c>
      <c r="P1116" s="198">
        <v>0</v>
      </c>
      <c r="Q1116" s="199">
        <v>2</v>
      </c>
      <c r="R1116" s="199">
        <v>1.5</v>
      </c>
      <c r="S1116" s="221">
        <v>3</v>
      </c>
      <c r="T1116" s="345">
        <v>1</v>
      </c>
      <c r="U1116" s="346"/>
      <c r="V1116" s="346">
        <v>0</v>
      </c>
      <c r="W1116" s="346"/>
      <c r="X1116" s="346">
        <v>0</v>
      </c>
      <c r="Y1116" s="183"/>
      <c r="Z1116" s="183"/>
      <c r="AA1116" s="183"/>
      <c r="AB1116" s="166" t="s">
        <v>11616</v>
      </c>
      <c r="AC1116" s="166" t="s">
        <v>13337</v>
      </c>
      <c r="AD1116" s="203">
        <v>304503015900103</v>
      </c>
      <c r="AE1116" s="166" t="s">
        <v>13338</v>
      </c>
      <c r="AF1116" s="166" t="s">
        <v>13339</v>
      </c>
      <c r="AG1116" s="166" t="s">
        <v>13340</v>
      </c>
      <c r="AH1116" s="166" t="s">
        <v>13341</v>
      </c>
      <c r="AI1116" s="166" t="s">
        <v>13337</v>
      </c>
      <c r="AJ1116" s="165">
        <v>304503015900103</v>
      </c>
      <c r="AK1116" s="203" t="s">
        <v>304</v>
      </c>
      <c r="AL1116" s="223">
        <v>1.1399999999999999</v>
      </c>
      <c r="AM1116" s="199">
        <v>25</v>
      </c>
      <c r="AN1116" s="186">
        <v>6.2465753424657523E-2</v>
      </c>
      <c r="AO1116" s="186">
        <v>0</v>
      </c>
      <c r="AP1116" s="187">
        <v>6.2465753424657523E-2</v>
      </c>
      <c r="AQ1116" s="186">
        <v>6.2465753424657523E-2</v>
      </c>
      <c r="AR1116" s="186">
        <v>0</v>
      </c>
      <c r="AS1116" s="186">
        <v>6.2465753424657523E-2</v>
      </c>
      <c r="AT1116" s="186">
        <v>1.8739726027397257</v>
      </c>
      <c r="AU1116" s="193" t="s">
        <v>231</v>
      </c>
      <c r="AV1116" s="194"/>
      <c r="AW1116" s="166" t="s">
        <v>325</v>
      </c>
      <c r="AX1116" s="166" t="s">
        <v>6916</v>
      </c>
      <c r="AY1116" s="195" t="s">
        <v>13342</v>
      </c>
      <c r="AZ1116" s="166" t="s">
        <v>234</v>
      </c>
      <c r="BB1116" s="196"/>
    </row>
    <row r="1117" spans="1:55" s="519" customFormat="1" ht="22.5" customHeight="1" x14ac:dyDescent="0.25">
      <c r="A1117" s="518">
        <v>1665</v>
      </c>
      <c r="B1117" s="557" t="s">
        <v>17088</v>
      </c>
      <c r="C1117" s="664" t="s">
        <v>17090</v>
      </c>
      <c r="D1117" s="701">
        <v>2020</v>
      </c>
      <c r="E1117" s="519" t="s">
        <v>52</v>
      </c>
      <c r="F1117" s="519" t="s">
        <v>6908</v>
      </c>
      <c r="G1117" s="530" t="s">
        <v>13343</v>
      </c>
      <c r="H1117" s="519" t="s">
        <v>13344</v>
      </c>
      <c r="I1117" s="519" t="s">
        <v>13345</v>
      </c>
      <c r="K1117" s="519" t="s">
        <v>219</v>
      </c>
      <c r="L1117" s="519" t="s">
        <v>220</v>
      </c>
      <c r="M1117" s="519" t="s">
        <v>221</v>
      </c>
      <c r="N1117" s="573" t="s">
        <v>222</v>
      </c>
      <c r="O1117" s="573" t="s">
        <v>221</v>
      </c>
      <c r="P1117" s="573" t="s">
        <v>879</v>
      </c>
      <c r="Q1117" s="574">
        <v>4</v>
      </c>
      <c r="R1117" s="574">
        <v>1.5</v>
      </c>
      <c r="S1117" s="612">
        <v>6</v>
      </c>
      <c r="T1117" s="613">
        <v>2</v>
      </c>
      <c r="U1117" s="614"/>
      <c r="V1117" s="614">
        <v>0</v>
      </c>
      <c r="W1117" s="614"/>
      <c r="X1117" s="614">
        <v>0</v>
      </c>
      <c r="Y1117" s="524"/>
      <c r="Z1117" s="524"/>
      <c r="AA1117" s="524"/>
      <c r="AB1117" s="519" t="s">
        <v>11616</v>
      </c>
      <c r="AC1117" s="519" t="s">
        <v>535</v>
      </c>
      <c r="AD1117" s="608">
        <v>1027809237796</v>
      </c>
      <c r="AE1117" s="519" t="s">
        <v>13346</v>
      </c>
      <c r="AF1117" s="519" t="s">
        <v>12353</v>
      </c>
      <c r="AG1117" s="519" t="s">
        <v>12354</v>
      </c>
      <c r="AH1117" s="519" t="s">
        <v>1506</v>
      </c>
      <c r="AI1117" s="519" t="s">
        <v>13347</v>
      </c>
      <c r="AJ1117" s="526">
        <v>1027809237796</v>
      </c>
      <c r="AK1117" s="608" t="s">
        <v>304</v>
      </c>
      <c r="AL1117" s="650">
        <v>1.1399999999999999</v>
      </c>
      <c r="AM1117" s="574">
        <v>200</v>
      </c>
      <c r="AN1117" s="520">
        <v>7.8082191780821902E-2</v>
      </c>
      <c r="AO1117" s="520">
        <v>0</v>
      </c>
      <c r="AP1117" s="528">
        <v>7.8082191780821902E-2</v>
      </c>
      <c r="AQ1117" s="520">
        <v>7.8082191780821902E-2</v>
      </c>
      <c r="AR1117" s="520">
        <v>0</v>
      </c>
      <c r="AS1117" s="520">
        <v>7.8082191780821902E-2</v>
      </c>
      <c r="AT1117" s="520">
        <v>2.3424657534246571</v>
      </c>
      <c r="AU1117" s="529" t="s">
        <v>231</v>
      </c>
      <c r="AV1117" s="530" t="s">
        <v>431</v>
      </c>
      <c r="AW1117" s="519" t="s">
        <v>325</v>
      </c>
      <c r="AX1117" s="519" t="s">
        <v>6916</v>
      </c>
      <c r="AY1117" s="531" t="s">
        <v>13348</v>
      </c>
      <c r="AZ1117" s="519" t="s">
        <v>234</v>
      </c>
      <c r="BB1117" s="533"/>
    </row>
    <row r="1118" spans="1:55" s="166" customFormat="1" ht="15" customHeight="1" x14ac:dyDescent="0.25">
      <c r="A1118" s="182">
        <v>1667</v>
      </c>
      <c r="B1118" s="555"/>
      <c r="C1118" s="581"/>
      <c r="D1118" s="700" t="s">
        <v>17140</v>
      </c>
      <c r="E1118" s="166" t="s">
        <v>52</v>
      </c>
      <c r="F1118" s="166" t="s">
        <v>6908</v>
      </c>
      <c r="G1118" s="194" t="s">
        <v>13357</v>
      </c>
      <c r="H1118" s="166" t="s">
        <v>13358</v>
      </c>
      <c r="I1118" s="166" t="s">
        <v>13359</v>
      </c>
      <c r="K1118" s="198" t="s">
        <v>219</v>
      </c>
      <c r="L1118" s="166" t="s">
        <v>316</v>
      </c>
      <c r="M1118" s="198" t="s">
        <v>221</v>
      </c>
      <c r="N1118" s="198" t="s">
        <v>222</v>
      </c>
      <c r="O1118" s="198" t="s">
        <v>317</v>
      </c>
      <c r="P1118" s="198">
        <v>0</v>
      </c>
      <c r="Q1118" s="199">
        <v>3</v>
      </c>
      <c r="R1118" s="199">
        <v>2</v>
      </c>
      <c r="S1118" s="221">
        <v>6</v>
      </c>
      <c r="T1118" s="345">
        <v>0</v>
      </c>
      <c r="U1118" s="346" t="s">
        <v>6373</v>
      </c>
      <c r="V1118" s="346">
        <v>0</v>
      </c>
      <c r="W1118" s="346"/>
      <c r="X1118" s="346">
        <v>0</v>
      </c>
      <c r="Y1118" s="183"/>
      <c r="Z1118" s="183"/>
      <c r="AA1118" s="183"/>
      <c r="AB1118" s="166" t="s">
        <v>330</v>
      </c>
      <c r="AC1118" s="166" t="s">
        <v>13360</v>
      </c>
      <c r="AD1118" s="203">
        <v>1065030009263</v>
      </c>
      <c r="AE1118" s="166" t="s">
        <v>1529</v>
      </c>
      <c r="AF1118" s="166" t="s">
        <v>13361</v>
      </c>
      <c r="AG1118" s="166" t="s">
        <v>230</v>
      </c>
      <c r="AH1118" s="166" t="s">
        <v>1529</v>
      </c>
      <c r="AI1118" s="166" t="s">
        <v>13360</v>
      </c>
      <c r="AJ1118" s="165">
        <v>1065030009263</v>
      </c>
      <c r="AK1118" s="203" t="s">
        <v>304</v>
      </c>
      <c r="AL1118" s="223">
        <v>1.1399999999999999</v>
      </c>
      <c r="AM1118" s="199">
        <v>50</v>
      </c>
      <c r="AN1118" s="186">
        <v>0.12493150684931505</v>
      </c>
      <c r="AO1118" s="186">
        <v>0</v>
      </c>
      <c r="AP1118" s="187">
        <v>0.12493150684931505</v>
      </c>
      <c r="AQ1118" s="186">
        <v>0.12493150684931505</v>
      </c>
      <c r="AR1118" s="186">
        <v>0</v>
      </c>
      <c r="AS1118" s="186">
        <v>0.12493150684931505</v>
      </c>
      <c r="AT1118" s="186">
        <v>3.7479452054794513</v>
      </c>
      <c r="AU1118" s="193" t="s">
        <v>231</v>
      </c>
      <c r="AV1118" s="194"/>
      <c r="AW1118" s="166" t="s">
        <v>325</v>
      </c>
      <c r="AX1118" s="166" t="s">
        <v>6916</v>
      </c>
      <c r="AY1118" s="195" t="s">
        <v>13362</v>
      </c>
      <c r="AZ1118" s="166" t="s">
        <v>234</v>
      </c>
      <c r="BB1118" s="196"/>
    </row>
    <row r="1119" spans="1:55" s="166" customFormat="1" ht="15" customHeight="1" x14ac:dyDescent="0.25">
      <c r="A1119" s="182">
        <v>1668</v>
      </c>
      <c r="B1119" s="555"/>
      <c r="C1119" s="581"/>
      <c r="D1119" s="700" t="s">
        <v>17140</v>
      </c>
      <c r="E1119" s="166" t="s">
        <v>52</v>
      </c>
      <c r="F1119" s="166" t="s">
        <v>6908</v>
      </c>
      <c r="G1119" s="194" t="s">
        <v>13363</v>
      </c>
      <c r="H1119" s="166" t="s">
        <v>13364</v>
      </c>
      <c r="I1119" s="166" t="s">
        <v>13365</v>
      </c>
      <c r="K1119" s="198" t="s">
        <v>732</v>
      </c>
      <c r="L1119" s="166">
        <v>0</v>
      </c>
      <c r="M1119" s="198" t="s">
        <v>317</v>
      </c>
      <c r="N1119" s="198">
        <v>0</v>
      </c>
      <c r="O1119" s="198" t="s">
        <v>317</v>
      </c>
      <c r="P1119" s="198">
        <v>0</v>
      </c>
      <c r="Q1119" s="199">
        <v>8</v>
      </c>
      <c r="R1119" s="199">
        <v>1.5</v>
      </c>
      <c r="S1119" s="221">
        <v>12</v>
      </c>
      <c r="T1119" s="345">
        <v>1</v>
      </c>
      <c r="U1119" s="346"/>
      <c r="V1119" s="346">
        <v>0</v>
      </c>
      <c r="W1119" s="346"/>
      <c r="X1119" s="346">
        <v>0</v>
      </c>
      <c r="Y1119" s="183"/>
      <c r="Z1119" s="183"/>
      <c r="AA1119" s="183"/>
      <c r="AB1119" s="166" t="s">
        <v>12075</v>
      </c>
      <c r="AC1119" s="166" t="s">
        <v>13366</v>
      </c>
      <c r="AD1119" s="203">
        <v>314503028700056</v>
      </c>
      <c r="AE1119" s="166" t="s">
        <v>4372</v>
      </c>
      <c r="AF1119" s="166" t="s">
        <v>13367</v>
      </c>
      <c r="AG1119" s="166" t="s">
        <v>13368</v>
      </c>
      <c r="AH1119" s="166" t="s">
        <v>4372</v>
      </c>
      <c r="AI1119" s="166" t="s">
        <v>1525</v>
      </c>
      <c r="AJ1119" s="165">
        <v>314503028700056</v>
      </c>
      <c r="AK1119" s="166" t="s">
        <v>453</v>
      </c>
      <c r="AL1119" s="223">
        <v>0.87</v>
      </c>
      <c r="AM1119" s="223">
        <v>15</v>
      </c>
      <c r="AN1119" s="186">
        <v>3.1232876712328762E-2</v>
      </c>
      <c r="AO1119" s="186">
        <v>0</v>
      </c>
      <c r="AP1119" s="187">
        <v>3.1232876712328762E-2</v>
      </c>
      <c r="AQ1119" s="186">
        <v>3.1232876712328762E-2</v>
      </c>
      <c r="AR1119" s="186">
        <v>0</v>
      </c>
      <c r="AS1119" s="186">
        <v>3.1232876712328762E-2</v>
      </c>
      <c r="AT1119" s="186">
        <v>0.93698630136986283</v>
      </c>
      <c r="AU1119" s="193" t="s">
        <v>231</v>
      </c>
      <c r="AV1119" s="194"/>
      <c r="AW1119" s="166" t="s">
        <v>325</v>
      </c>
      <c r="AX1119" s="166" t="s">
        <v>6916</v>
      </c>
      <c r="AY1119" s="195" t="s">
        <v>13369</v>
      </c>
      <c r="AZ1119" s="166" t="s">
        <v>234</v>
      </c>
      <c r="BB1119" s="196"/>
    </row>
    <row r="1120" spans="1:55" s="198" customFormat="1" ht="15" customHeight="1" x14ac:dyDescent="0.25">
      <c r="A1120" s="182">
        <v>1669</v>
      </c>
      <c r="B1120" s="555"/>
      <c r="C1120" s="581"/>
      <c r="D1120" s="700" t="s">
        <v>17138</v>
      </c>
      <c r="E1120" s="166" t="s">
        <v>52</v>
      </c>
      <c r="F1120" s="166" t="s">
        <v>6908</v>
      </c>
      <c r="G1120" s="194" t="s">
        <v>13370</v>
      </c>
      <c r="H1120" s="166" t="s">
        <v>13371</v>
      </c>
      <c r="I1120" s="166" t="s">
        <v>13372</v>
      </c>
      <c r="K1120" s="198" t="s">
        <v>732</v>
      </c>
      <c r="L1120" s="166">
        <v>0</v>
      </c>
      <c r="M1120" s="198" t="s">
        <v>317</v>
      </c>
      <c r="N1120" s="198">
        <v>0</v>
      </c>
      <c r="O1120" s="198" t="s">
        <v>317</v>
      </c>
      <c r="P1120" s="198">
        <v>0</v>
      </c>
      <c r="Q1120" s="199">
        <v>2</v>
      </c>
      <c r="R1120" s="199">
        <v>1.5</v>
      </c>
      <c r="S1120" s="221">
        <v>3</v>
      </c>
      <c r="T1120" s="345">
        <v>2</v>
      </c>
      <c r="U1120" s="346"/>
      <c r="V1120" s="346">
        <v>0</v>
      </c>
      <c r="W1120" s="350"/>
      <c r="X1120" s="346">
        <v>0</v>
      </c>
      <c r="Y1120" s="223"/>
      <c r="Z1120" s="223"/>
      <c r="AA1120" s="223"/>
      <c r="AB1120" s="198" t="s">
        <v>330</v>
      </c>
      <c r="AC1120" s="166" t="s">
        <v>13373</v>
      </c>
      <c r="AD1120" s="203">
        <v>1065030018635</v>
      </c>
      <c r="AE1120" s="166" t="s">
        <v>13374</v>
      </c>
      <c r="AF1120" s="203" t="s">
        <v>9293</v>
      </c>
      <c r="AG1120" s="166" t="s">
        <v>13375</v>
      </c>
      <c r="AH1120" s="166" t="s">
        <v>13376</v>
      </c>
      <c r="AI1120" s="166" t="s">
        <v>13373</v>
      </c>
      <c r="AJ1120" s="165">
        <v>1065030018635</v>
      </c>
      <c r="AK1120" s="203" t="s">
        <v>304</v>
      </c>
      <c r="AL1120" s="223">
        <v>1.1399999999999999</v>
      </c>
      <c r="AM1120" s="199">
        <v>80</v>
      </c>
      <c r="AN1120" s="186">
        <v>3.5753424657534248E-2</v>
      </c>
      <c r="AO1120" s="186">
        <v>0</v>
      </c>
      <c r="AP1120" s="187">
        <v>3.5753424657534248E-2</v>
      </c>
      <c r="AQ1120" s="186">
        <v>3.5753424657534248E-2</v>
      </c>
      <c r="AR1120" s="186">
        <v>0</v>
      </c>
      <c r="AS1120" s="186">
        <v>3.5753424657534248E-2</v>
      </c>
      <c r="AT1120" s="186">
        <v>1.0726027397260274</v>
      </c>
      <c r="AU1120" s="193" t="s">
        <v>231</v>
      </c>
      <c r="AV1120" s="227"/>
      <c r="AW1120" s="166" t="s">
        <v>325</v>
      </c>
      <c r="AX1120" s="166" t="s">
        <v>6916</v>
      </c>
      <c r="AY1120" s="195" t="s">
        <v>13377</v>
      </c>
      <c r="AZ1120" s="166" t="s">
        <v>234</v>
      </c>
      <c r="BA1120" s="166"/>
      <c r="BB1120" s="196"/>
      <c r="BC1120" s="166"/>
    </row>
    <row r="1121" spans="1:54" s="166" customFormat="1" ht="15" customHeight="1" x14ac:dyDescent="0.25">
      <c r="A1121" s="182">
        <v>1670</v>
      </c>
      <c r="B1121" s="555"/>
      <c r="C1121" s="581"/>
      <c r="D1121" s="700" t="s">
        <v>17140</v>
      </c>
      <c r="E1121" s="166" t="s">
        <v>53</v>
      </c>
      <c r="F1121" s="166" t="s">
        <v>6908</v>
      </c>
      <c r="G1121" s="194" t="s">
        <v>13378</v>
      </c>
      <c r="H1121" s="166" t="s">
        <v>13379</v>
      </c>
      <c r="I1121" s="166" t="s">
        <v>13380</v>
      </c>
      <c r="K1121" s="166" t="s">
        <v>219</v>
      </c>
      <c r="L1121" s="166" t="s">
        <v>316</v>
      </c>
      <c r="M1121" s="166" t="s">
        <v>221</v>
      </c>
      <c r="N1121" s="166" t="s">
        <v>222</v>
      </c>
      <c r="O1121" s="166" t="s">
        <v>317</v>
      </c>
      <c r="P1121" s="166">
        <v>0</v>
      </c>
      <c r="Q1121" s="186">
        <v>2</v>
      </c>
      <c r="R1121" s="186">
        <v>1</v>
      </c>
      <c r="S1121" s="168">
        <v>2</v>
      </c>
      <c r="T1121" s="59">
        <v>2</v>
      </c>
      <c r="U1121" s="346"/>
      <c r="V1121" s="346">
        <v>0</v>
      </c>
      <c r="W1121" s="340"/>
      <c r="X1121" s="346">
        <v>0</v>
      </c>
      <c r="Y1121" s="183"/>
      <c r="Z1121" s="183"/>
      <c r="AA1121" s="183"/>
      <c r="AB1121" s="166" t="s">
        <v>3109</v>
      </c>
      <c r="AC1121" s="166" t="s">
        <v>13381</v>
      </c>
      <c r="AD1121" s="166" t="s">
        <v>13382</v>
      </c>
      <c r="AE1121" s="166" t="s">
        <v>13383</v>
      </c>
      <c r="AF1121" s="166" t="s">
        <v>13384</v>
      </c>
      <c r="AH1121" s="166" t="s">
        <v>9531</v>
      </c>
      <c r="AI1121" s="166" t="s">
        <v>13385</v>
      </c>
      <c r="AJ1121" s="165" t="s">
        <v>13382</v>
      </c>
      <c r="AK1121" s="203" t="s">
        <v>12040</v>
      </c>
      <c r="AL1121" s="186">
        <v>1.2</v>
      </c>
      <c r="AM1121" s="184">
        <v>8</v>
      </c>
      <c r="AN1121" s="186">
        <v>0.31232876712328761</v>
      </c>
      <c r="AO1121" s="186">
        <v>0</v>
      </c>
      <c r="AP1121" s="187">
        <v>0.31232876712328761</v>
      </c>
      <c r="AQ1121" s="186">
        <v>0.31232876712328761</v>
      </c>
      <c r="AR1121" s="186">
        <v>0</v>
      </c>
      <c r="AS1121" s="186">
        <v>0.31232876712328761</v>
      </c>
      <c r="AT1121" s="186">
        <v>9.3698630136986285</v>
      </c>
      <c r="AU1121" s="193" t="s">
        <v>231</v>
      </c>
      <c r="AV1121" s="194"/>
      <c r="AW1121" s="166" t="s">
        <v>325</v>
      </c>
      <c r="AX1121" s="166" t="s">
        <v>6916</v>
      </c>
      <c r="AY1121" s="195" t="s">
        <v>13386</v>
      </c>
      <c r="AZ1121" s="166" t="s">
        <v>234</v>
      </c>
      <c r="BB1121" s="196"/>
    </row>
    <row r="1122" spans="1:54" s="519" customFormat="1" ht="25.5" customHeight="1" x14ac:dyDescent="0.25">
      <c r="A1122" s="518">
        <v>1671</v>
      </c>
      <c r="B1122" s="557" t="s">
        <v>17088</v>
      </c>
      <c r="C1122" s="664" t="s">
        <v>17090</v>
      </c>
      <c r="D1122" s="701">
        <v>2020</v>
      </c>
      <c r="E1122" s="519" t="s">
        <v>53</v>
      </c>
      <c r="F1122" s="519" t="s">
        <v>6908</v>
      </c>
      <c r="G1122" s="530" t="s">
        <v>13387</v>
      </c>
      <c r="H1122" s="519" t="s">
        <v>13388</v>
      </c>
      <c r="I1122" s="519" t="s">
        <v>13389</v>
      </c>
      <c r="K1122" s="519" t="s">
        <v>219</v>
      </c>
      <c r="L1122" s="519" t="s">
        <v>6429</v>
      </c>
      <c r="M1122" s="519" t="s">
        <v>221</v>
      </c>
      <c r="N1122" s="519" t="s">
        <v>222</v>
      </c>
      <c r="O1122" s="573" t="s">
        <v>221</v>
      </c>
      <c r="P1122" s="573" t="s">
        <v>879</v>
      </c>
      <c r="Q1122" s="520">
        <v>2</v>
      </c>
      <c r="R1122" s="520">
        <v>2</v>
      </c>
      <c r="S1122" s="521">
        <v>4</v>
      </c>
      <c r="T1122" s="613">
        <v>2</v>
      </c>
      <c r="U1122" s="614"/>
      <c r="V1122" s="614">
        <v>0</v>
      </c>
      <c r="W1122" s="614"/>
      <c r="X1122" s="614">
        <v>0</v>
      </c>
      <c r="Y1122" s="524"/>
      <c r="Z1122" s="524"/>
      <c r="AA1122" s="524"/>
      <c r="AB1122" s="519" t="s">
        <v>330</v>
      </c>
      <c r="AC1122" s="519" t="s">
        <v>13390</v>
      </c>
      <c r="AD1122" s="519" t="s">
        <v>13391</v>
      </c>
      <c r="AE1122" s="519" t="s">
        <v>13392</v>
      </c>
      <c r="AF1122" s="519" t="s">
        <v>13393</v>
      </c>
      <c r="AH1122" s="519" t="s">
        <v>9531</v>
      </c>
      <c r="AI1122" s="519" t="s">
        <v>13394</v>
      </c>
      <c r="AJ1122" s="526" t="s">
        <v>13391</v>
      </c>
      <c r="AK1122" s="608" t="s">
        <v>12040</v>
      </c>
      <c r="AL1122" s="520">
        <v>1.2</v>
      </c>
      <c r="AM1122" s="648">
        <v>8</v>
      </c>
      <c r="AN1122" s="520">
        <v>2.6301369863013697E-2</v>
      </c>
      <c r="AO1122" s="520">
        <v>0</v>
      </c>
      <c r="AP1122" s="528">
        <v>2.6301369863013697E-2</v>
      </c>
      <c r="AQ1122" s="520">
        <v>2.6301369863013697E-2</v>
      </c>
      <c r="AR1122" s="520">
        <v>0</v>
      </c>
      <c r="AS1122" s="520">
        <v>2.6301369863013697E-2</v>
      </c>
      <c r="AT1122" s="520">
        <v>0.78904109589041094</v>
      </c>
      <c r="AU1122" s="529" t="s">
        <v>231</v>
      </c>
      <c r="AV1122" s="669" t="s">
        <v>431</v>
      </c>
      <c r="AW1122" s="519" t="s">
        <v>325</v>
      </c>
      <c r="AX1122" s="519" t="s">
        <v>6916</v>
      </c>
      <c r="AY1122" s="531" t="s">
        <v>13395</v>
      </c>
      <c r="AZ1122" s="519" t="s">
        <v>234</v>
      </c>
      <c r="BB1122" s="533"/>
    </row>
    <row r="1123" spans="1:54" s="166" customFormat="1" ht="15" customHeight="1" x14ac:dyDescent="0.25">
      <c r="A1123" s="182">
        <v>1672</v>
      </c>
      <c r="B1123" s="555"/>
      <c r="C1123" s="581"/>
      <c r="D1123" s="700" t="s">
        <v>17140</v>
      </c>
      <c r="E1123" s="166" t="s">
        <v>53</v>
      </c>
      <c r="F1123" s="166" t="s">
        <v>6908</v>
      </c>
      <c r="G1123" s="194" t="s">
        <v>13396</v>
      </c>
      <c r="H1123" s="166" t="s">
        <v>13397</v>
      </c>
      <c r="I1123" s="166" t="s">
        <v>13398</v>
      </c>
      <c r="K1123" s="166" t="s">
        <v>732</v>
      </c>
      <c r="L1123" s="166">
        <v>0</v>
      </c>
      <c r="M1123" s="166" t="s">
        <v>317</v>
      </c>
      <c r="N1123" s="166">
        <v>0</v>
      </c>
      <c r="O1123" s="166" t="s">
        <v>317</v>
      </c>
      <c r="P1123" s="166">
        <v>0</v>
      </c>
      <c r="Q1123" s="186">
        <v>2</v>
      </c>
      <c r="R1123" s="186">
        <v>2</v>
      </c>
      <c r="S1123" s="168">
        <v>4</v>
      </c>
      <c r="T1123" s="345">
        <v>1</v>
      </c>
      <c r="U1123" s="346"/>
      <c r="V1123" s="346">
        <v>0</v>
      </c>
      <c r="W1123" s="340"/>
      <c r="X1123" s="346">
        <v>0</v>
      </c>
      <c r="Y1123" s="183"/>
      <c r="Z1123" s="183"/>
      <c r="AA1123" s="183"/>
      <c r="AB1123" s="166" t="s">
        <v>330</v>
      </c>
      <c r="AC1123" s="166" t="s">
        <v>13296</v>
      </c>
      <c r="AD1123" s="166" t="s">
        <v>13399</v>
      </c>
      <c r="AE1123" s="166" t="s">
        <v>13400</v>
      </c>
      <c r="AF1123" s="166" t="s">
        <v>13401</v>
      </c>
      <c r="AH1123" s="166" t="s">
        <v>1554</v>
      </c>
      <c r="AI1123" s="166" t="s">
        <v>13296</v>
      </c>
      <c r="AJ1123" s="165" t="s">
        <v>13399</v>
      </c>
      <c r="AK1123" s="166" t="s">
        <v>453</v>
      </c>
      <c r="AL1123" s="186">
        <v>0.87</v>
      </c>
      <c r="AM1123" s="184">
        <v>5</v>
      </c>
      <c r="AN1123" s="186">
        <v>7.1506849315068496E-2</v>
      </c>
      <c r="AO1123" s="186">
        <v>0</v>
      </c>
      <c r="AP1123" s="187">
        <v>7.1506849315068496E-2</v>
      </c>
      <c r="AQ1123" s="186">
        <v>7.1506849315068496E-2</v>
      </c>
      <c r="AR1123" s="186">
        <v>0</v>
      </c>
      <c r="AS1123" s="186">
        <v>7.1506849315068496E-2</v>
      </c>
      <c r="AT1123" s="186">
        <v>2.1452054794520548</v>
      </c>
      <c r="AU1123" s="193" t="s">
        <v>231</v>
      </c>
      <c r="AV1123" s="194"/>
      <c r="AW1123" s="166" t="s">
        <v>325</v>
      </c>
      <c r="AX1123" s="166" t="s">
        <v>6916</v>
      </c>
      <c r="AY1123" s="195" t="s">
        <v>13402</v>
      </c>
      <c r="AZ1123" s="166" t="s">
        <v>234</v>
      </c>
      <c r="BB1123" s="196"/>
    </row>
    <row r="1124" spans="1:54" s="166" customFormat="1" ht="15" customHeight="1" x14ac:dyDescent="0.25">
      <c r="A1124" s="182">
        <v>1673</v>
      </c>
      <c r="B1124" s="555"/>
      <c r="C1124" s="581"/>
      <c r="D1124" s="700" t="s">
        <v>17140</v>
      </c>
      <c r="E1124" s="166" t="s">
        <v>53</v>
      </c>
      <c r="F1124" s="166" t="s">
        <v>6908</v>
      </c>
      <c r="G1124" s="194" t="s">
        <v>13403</v>
      </c>
      <c r="H1124" s="166" t="s">
        <v>13404</v>
      </c>
      <c r="I1124" s="166" t="s">
        <v>13405</v>
      </c>
      <c r="K1124" s="166" t="s">
        <v>732</v>
      </c>
      <c r="L1124" s="166">
        <v>0</v>
      </c>
      <c r="M1124" s="166" t="s">
        <v>317</v>
      </c>
      <c r="N1124" s="166">
        <v>0</v>
      </c>
      <c r="O1124" s="166" t="s">
        <v>317</v>
      </c>
      <c r="P1124" s="166">
        <v>0</v>
      </c>
      <c r="Q1124" s="186">
        <v>4</v>
      </c>
      <c r="R1124" s="186">
        <v>1.5</v>
      </c>
      <c r="S1124" s="168">
        <v>6</v>
      </c>
      <c r="T1124" s="345">
        <v>1</v>
      </c>
      <c r="U1124" s="346"/>
      <c r="V1124" s="346">
        <v>0</v>
      </c>
      <c r="W1124" s="340"/>
      <c r="X1124" s="346">
        <v>0</v>
      </c>
      <c r="Y1124" s="183"/>
      <c r="Z1124" s="183"/>
      <c r="AA1124" s="183"/>
      <c r="AB1124" s="166" t="s">
        <v>330</v>
      </c>
      <c r="AC1124" s="166" t="s">
        <v>13406</v>
      </c>
      <c r="AD1124" s="166" t="s">
        <v>13407</v>
      </c>
      <c r="AE1124" s="166" t="s">
        <v>1573</v>
      </c>
      <c r="AF1124" s="166" t="s">
        <v>13408</v>
      </c>
      <c r="AH1124" s="166" t="s">
        <v>1573</v>
      </c>
      <c r="AI1124" s="166" t="s">
        <v>13406</v>
      </c>
      <c r="AJ1124" s="165" t="s">
        <v>13407</v>
      </c>
      <c r="AK1124" s="166" t="s">
        <v>453</v>
      </c>
      <c r="AL1124" s="186">
        <v>0.87</v>
      </c>
      <c r="AM1124" s="184">
        <v>3</v>
      </c>
      <c r="AN1124" s="186">
        <v>1.191780821917808E-2</v>
      </c>
      <c r="AO1124" s="186">
        <v>0</v>
      </c>
      <c r="AP1124" s="187">
        <v>1.191780821917808E-2</v>
      </c>
      <c r="AQ1124" s="186">
        <v>1.191780821917808E-2</v>
      </c>
      <c r="AR1124" s="186">
        <v>0</v>
      </c>
      <c r="AS1124" s="186">
        <v>1.191780821917808E-2</v>
      </c>
      <c r="AT1124" s="186">
        <v>0.35753424657534238</v>
      </c>
      <c r="AU1124" s="193" t="s">
        <v>231</v>
      </c>
      <c r="AV1124" s="194"/>
      <c r="AW1124" s="166" t="s">
        <v>325</v>
      </c>
      <c r="AX1124" s="166" t="s">
        <v>6916</v>
      </c>
      <c r="AY1124" s="195" t="s">
        <v>13409</v>
      </c>
      <c r="AZ1124" s="166" t="s">
        <v>234</v>
      </c>
      <c r="BB1124" s="196"/>
    </row>
    <row r="1125" spans="1:54" s="166" customFormat="1" ht="15" customHeight="1" x14ac:dyDescent="0.25">
      <c r="A1125" s="182">
        <v>1674</v>
      </c>
      <c r="B1125" s="555"/>
      <c r="C1125" s="581"/>
      <c r="D1125" s="700" t="s">
        <v>17140</v>
      </c>
      <c r="E1125" s="166" t="s">
        <v>53</v>
      </c>
      <c r="F1125" s="166" t="s">
        <v>6908</v>
      </c>
      <c r="G1125" s="194" t="s">
        <v>13410</v>
      </c>
      <c r="H1125" s="166" t="s">
        <v>13411</v>
      </c>
      <c r="I1125" s="166" t="s">
        <v>13412</v>
      </c>
      <c r="K1125" s="166" t="s">
        <v>732</v>
      </c>
      <c r="L1125" s="166">
        <v>0</v>
      </c>
      <c r="M1125" s="166" t="s">
        <v>317</v>
      </c>
      <c r="N1125" s="166">
        <v>0</v>
      </c>
      <c r="O1125" s="166" t="s">
        <v>317</v>
      </c>
      <c r="P1125" s="166">
        <v>0</v>
      </c>
      <c r="Q1125" s="186">
        <v>3</v>
      </c>
      <c r="R1125" s="186">
        <v>1.5</v>
      </c>
      <c r="S1125" s="168">
        <v>4.5</v>
      </c>
      <c r="T1125" s="345">
        <v>1</v>
      </c>
      <c r="U1125" s="346"/>
      <c r="V1125" s="346">
        <v>0</v>
      </c>
      <c r="W1125" s="340"/>
      <c r="X1125" s="346">
        <v>0</v>
      </c>
      <c r="Y1125" s="183"/>
      <c r="Z1125" s="183"/>
      <c r="AA1125" s="183"/>
      <c r="AB1125" s="166" t="s">
        <v>330</v>
      </c>
      <c r="AC1125" s="166" t="s">
        <v>13413</v>
      </c>
      <c r="AD1125" s="203">
        <v>1035005919904</v>
      </c>
      <c r="AE1125" s="166" t="s">
        <v>1573</v>
      </c>
      <c r="AF1125" s="166" t="s">
        <v>13414</v>
      </c>
      <c r="AH1125" s="166" t="s">
        <v>1573</v>
      </c>
      <c r="AI1125" s="166" t="s">
        <v>13415</v>
      </c>
      <c r="AJ1125" s="165">
        <v>1035005919904</v>
      </c>
      <c r="AK1125" s="166" t="s">
        <v>453</v>
      </c>
      <c r="AL1125" s="186">
        <v>0.87</v>
      </c>
      <c r="AM1125" s="184">
        <v>5</v>
      </c>
      <c r="AN1125" s="186">
        <v>7.1506849315068491E-3</v>
      </c>
      <c r="AO1125" s="186">
        <v>0</v>
      </c>
      <c r="AP1125" s="187">
        <v>7.1506849315068491E-3</v>
      </c>
      <c r="AQ1125" s="186">
        <v>7.1506849315068491E-3</v>
      </c>
      <c r="AR1125" s="186">
        <v>0</v>
      </c>
      <c r="AS1125" s="186">
        <v>7.1506849315068491E-3</v>
      </c>
      <c r="AT1125" s="186">
        <v>0.21452054794520548</v>
      </c>
      <c r="AU1125" s="193" t="s">
        <v>231</v>
      </c>
      <c r="AV1125" s="194"/>
      <c r="AW1125" s="166" t="s">
        <v>325</v>
      </c>
      <c r="AX1125" s="166" t="s">
        <v>6916</v>
      </c>
      <c r="AY1125" s="195" t="s">
        <v>13416</v>
      </c>
      <c r="AZ1125" s="166" t="s">
        <v>234</v>
      </c>
      <c r="BB1125" s="196"/>
    </row>
    <row r="1126" spans="1:54" s="166" customFormat="1" ht="15" customHeight="1" x14ac:dyDescent="0.25">
      <c r="A1126" s="182">
        <v>1675</v>
      </c>
      <c r="B1126" s="555"/>
      <c r="C1126" s="581"/>
      <c r="D1126" s="700" t="s">
        <v>17140</v>
      </c>
      <c r="E1126" s="166" t="s">
        <v>53</v>
      </c>
      <c r="F1126" s="166" t="s">
        <v>6908</v>
      </c>
      <c r="G1126" s="194" t="s">
        <v>13417</v>
      </c>
      <c r="H1126" s="166" t="s">
        <v>13418</v>
      </c>
      <c r="I1126" s="166" t="s">
        <v>13419</v>
      </c>
      <c r="K1126" s="166" t="s">
        <v>219</v>
      </c>
      <c r="L1126" s="166" t="s">
        <v>316</v>
      </c>
      <c r="M1126" s="166" t="s">
        <v>221</v>
      </c>
      <c r="N1126" s="166" t="s">
        <v>1337</v>
      </c>
      <c r="O1126" s="166" t="s">
        <v>317</v>
      </c>
      <c r="P1126" s="166">
        <v>0</v>
      </c>
      <c r="Q1126" s="186">
        <v>2</v>
      </c>
      <c r="R1126" s="186">
        <v>1.5</v>
      </c>
      <c r="S1126" s="168">
        <v>3</v>
      </c>
      <c r="T1126" s="345">
        <v>1</v>
      </c>
      <c r="U1126" s="346"/>
      <c r="V1126" s="346">
        <v>0</v>
      </c>
      <c r="W1126" s="340"/>
      <c r="X1126" s="346">
        <v>0</v>
      </c>
      <c r="Y1126" s="183"/>
      <c r="Z1126" s="183"/>
      <c r="AA1126" s="183"/>
      <c r="AB1126" s="166" t="s">
        <v>330</v>
      </c>
      <c r="AC1126" s="166" t="s">
        <v>13420</v>
      </c>
      <c r="AD1126" s="166" t="s">
        <v>13421</v>
      </c>
      <c r="AE1126" s="166" t="s">
        <v>13422</v>
      </c>
      <c r="AF1126" s="166" t="s">
        <v>13423</v>
      </c>
      <c r="AH1126" s="166" t="s">
        <v>13422</v>
      </c>
      <c r="AI1126" s="166" t="s">
        <v>13424</v>
      </c>
      <c r="AJ1126" s="165" t="s">
        <v>13421</v>
      </c>
      <c r="AK1126" s="203" t="s">
        <v>304</v>
      </c>
      <c r="AL1126" s="186">
        <v>1.1399999999999999</v>
      </c>
      <c r="AM1126" s="184">
        <v>3</v>
      </c>
      <c r="AN1126" s="186">
        <v>1.191780821917808E-2</v>
      </c>
      <c r="AO1126" s="186">
        <v>0</v>
      </c>
      <c r="AP1126" s="187">
        <v>1.191780821917808E-2</v>
      </c>
      <c r="AQ1126" s="186">
        <v>1.191780821917808E-2</v>
      </c>
      <c r="AR1126" s="186">
        <v>0</v>
      </c>
      <c r="AS1126" s="186">
        <v>1.191780821917808E-2</v>
      </c>
      <c r="AT1126" s="186">
        <v>0.35753424657534238</v>
      </c>
      <c r="AU1126" s="193" t="s">
        <v>231</v>
      </c>
      <c r="AV1126" s="194"/>
      <c r="AW1126" s="166" t="s">
        <v>325</v>
      </c>
      <c r="AX1126" s="166" t="s">
        <v>6916</v>
      </c>
      <c r="AY1126" s="195" t="s">
        <v>13425</v>
      </c>
      <c r="AZ1126" s="166" t="s">
        <v>234</v>
      </c>
      <c r="BB1126" s="196"/>
    </row>
    <row r="1127" spans="1:54" s="519" customFormat="1" ht="27.75" customHeight="1" x14ac:dyDescent="0.25">
      <c r="A1127" s="518">
        <v>1676</v>
      </c>
      <c r="B1127" s="557" t="s">
        <v>17088</v>
      </c>
      <c r="C1127" s="664" t="s">
        <v>17090</v>
      </c>
      <c r="D1127" s="701">
        <v>2020</v>
      </c>
      <c r="E1127" s="519" t="s">
        <v>53</v>
      </c>
      <c r="F1127" s="519" t="s">
        <v>6908</v>
      </c>
      <c r="G1127" s="530" t="s">
        <v>13426</v>
      </c>
      <c r="H1127" s="519" t="s">
        <v>13427</v>
      </c>
      <c r="I1127" s="519" t="s">
        <v>13428</v>
      </c>
      <c r="K1127" s="519" t="s">
        <v>219</v>
      </c>
      <c r="L1127" s="519" t="s">
        <v>316</v>
      </c>
      <c r="M1127" s="519" t="s">
        <v>221</v>
      </c>
      <c r="N1127" s="519" t="s">
        <v>222</v>
      </c>
      <c r="O1127" s="573" t="s">
        <v>221</v>
      </c>
      <c r="P1127" s="573" t="s">
        <v>879</v>
      </c>
      <c r="Q1127" s="520">
        <v>3</v>
      </c>
      <c r="R1127" s="520">
        <v>1.5</v>
      </c>
      <c r="S1127" s="521">
        <v>4.5</v>
      </c>
      <c r="T1127" s="613">
        <v>2</v>
      </c>
      <c r="U1127" s="614"/>
      <c r="V1127" s="614">
        <v>0</v>
      </c>
      <c r="W1127" s="523"/>
      <c r="X1127" s="614">
        <v>0</v>
      </c>
      <c r="Y1127" s="524"/>
      <c r="Z1127" s="524"/>
      <c r="AA1127" s="524"/>
      <c r="AB1127" s="519" t="s">
        <v>330</v>
      </c>
      <c r="AC1127" s="519" t="s">
        <v>13429</v>
      </c>
      <c r="AD1127" s="608">
        <v>1147746222084</v>
      </c>
      <c r="AE1127" s="519" t="s">
        <v>13430</v>
      </c>
      <c r="AF1127" s="519" t="s">
        <v>13431</v>
      </c>
      <c r="AH1127" s="519" t="s">
        <v>13430</v>
      </c>
      <c r="AI1127" s="519" t="s">
        <v>13432</v>
      </c>
      <c r="AJ1127" s="526">
        <v>1147746222084</v>
      </c>
      <c r="AK1127" s="608" t="s">
        <v>304</v>
      </c>
      <c r="AL1127" s="520">
        <v>1.1399999999999999</v>
      </c>
      <c r="AM1127" s="648">
        <v>15</v>
      </c>
      <c r="AN1127" s="520">
        <v>9.3698630136986299E-3</v>
      </c>
      <c r="AO1127" s="520">
        <v>0</v>
      </c>
      <c r="AP1127" s="528">
        <v>9.3698630136986299E-3</v>
      </c>
      <c r="AQ1127" s="520">
        <v>9.3698630136986299E-3</v>
      </c>
      <c r="AR1127" s="520">
        <v>0</v>
      </c>
      <c r="AS1127" s="520">
        <v>9.3698630136986299E-3</v>
      </c>
      <c r="AT1127" s="520">
        <v>0.28109589041095889</v>
      </c>
      <c r="AU1127" s="529" t="s">
        <v>231</v>
      </c>
      <c r="AV1127" s="530" t="s">
        <v>431</v>
      </c>
      <c r="AW1127" s="519" t="s">
        <v>325</v>
      </c>
      <c r="AX1127" s="519" t="s">
        <v>6916</v>
      </c>
      <c r="AY1127" s="531" t="s">
        <v>13433</v>
      </c>
      <c r="AZ1127" s="519" t="s">
        <v>234</v>
      </c>
      <c r="BB1127" s="533"/>
    </row>
    <row r="1128" spans="1:54" s="519" customFormat="1" ht="30.75" customHeight="1" x14ac:dyDescent="0.25">
      <c r="A1128" s="518">
        <v>1679</v>
      </c>
      <c r="B1128" s="557" t="s">
        <v>17088</v>
      </c>
      <c r="C1128" s="664" t="s">
        <v>17090</v>
      </c>
      <c r="D1128" s="701">
        <v>2020</v>
      </c>
      <c r="E1128" s="519" t="s">
        <v>53</v>
      </c>
      <c r="F1128" s="519" t="s">
        <v>6908</v>
      </c>
      <c r="G1128" s="530" t="s">
        <v>13447</v>
      </c>
      <c r="H1128" s="519" t="s">
        <v>13448</v>
      </c>
      <c r="I1128" s="519" t="s">
        <v>13449</v>
      </c>
      <c r="K1128" s="519" t="s">
        <v>219</v>
      </c>
      <c r="L1128" s="519" t="s">
        <v>316</v>
      </c>
      <c r="M1128" s="519" t="s">
        <v>221</v>
      </c>
      <c r="N1128" s="519" t="s">
        <v>222</v>
      </c>
      <c r="O1128" s="573" t="s">
        <v>221</v>
      </c>
      <c r="P1128" s="573" t="s">
        <v>879</v>
      </c>
      <c r="Q1128" s="520">
        <v>3</v>
      </c>
      <c r="R1128" s="520">
        <v>1.5</v>
      </c>
      <c r="S1128" s="521">
        <v>4.5</v>
      </c>
      <c r="T1128" s="613">
        <v>2</v>
      </c>
      <c r="U1128" s="614" t="s">
        <v>2887</v>
      </c>
      <c r="V1128" s="614">
        <v>0</v>
      </c>
      <c r="W1128" s="523"/>
      <c r="X1128" s="614">
        <v>0</v>
      </c>
      <c r="Y1128" s="524"/>
      <c r="Z1128" s="524"/>
      <c r="AA1128" s="524"/>
      <c r="AB1128" s="519" t="s">
        <v>330</v>
      </c>
      <c r="AC1128" s="519" t="s">
        <v>535</v>
      </c>
      <c r="AD1128" s="519" t="s">
        <v>13450</v>
      </c>
      <c r="AE1128" s="519" t="s">
        <v>13451</v>
      </c>
      <c r="AF1128" s="519" t="s">
        <v>13452</v>
      </c>
      <c r="AH1128" s="519" t="s">
        <v>13451</v>
      </c>
      <c r="AI1128" s="519" t="s">
        <v>13453</v>
      </c>
      <c r="AJ1128" s="526" t="s">
        <v>13450</v>
      </c>
      <c r="AK1128" s="608" t="s">
        <v>304</v>
      </c>
      <c r="AL1128" s="520">
        <v>1.1399999999999999</v>
      </c>
      <c r="AM1128" s="648">
        <v>25</v>
      </c>
      <c r="AN1128" s="520">
        <v>2.4986301369863011E-2</v>
      </c>
      <c r="AO1128" s="520">
        <v>0</v>
      </c>
      <c r="AP1128" s="528">
        <v>2.4986301369863011E-2</v>
      </c>
      <c r="AQ1128" s="520">
        <v>2.4986301369863011E-2</v>
      </c>
      <c r="AR1128" s="520">
        <v>0</v>
      </c>
      <c r="AS1128" s="520">
        <v>2.4986301369863011E-2</v>
      </c>
      <c r="AT1128" s="520">
        <v>0.74958904109589031</v>
      </c>
      <c r="AU1128" s="529" t="s">
        <v>231</v>
      </c>
      <c r="AV1128" s="530" t="s">
        <v>431</v>
      </c>
      <c r="AW1128" s="519" t="s">
        <v>325</v>
      </c>
      <c r="AX1128" s="519" t="s">
        <v>6916</v>
      </c>
      <c r="AY1128" s="531" t="s">
        <v>13454</v>
      </c>
      <c r="AZ1128" s="519" t="s">
        <v>234</v>
      </c>
      <c r="BB1128" s="533"/>
    </row>
    <row r="1129" spans="1:54" s="166" customFormat="1" ht="15" customHeight="1" x14ac:dyDescent="0.25">
      <c r="A1129" s="182">
        <v>1680</v>
      </c>
      <c r="B1129" s="555"/>
      <c r="C1129" s="581"/>
      <c r="D1129" s="700" t="s">
        <v>17140</v>
      </c>
      <c r="E1129" s="166" t="s">
        <v>53</v>
      </c>
      <c r="F1129" s="166" t="s">
        <v>6908</v>
      </c>
      <c r="G1129" s="194" t="s">
        <v>13455</v>
      </c>
      <c r="H1129" s="166" t="s">
        <v>13456</v>
      </c>
      <c r="I1129" s="166" t="s">
        <v>13457</v>
      </c>
      <c r="K1129" s="166" t="s">
        <v>219</v>
      </c>
      <c r="L1129" s="166" t="s">
        <v>316</v>
      </c>
      <c r="M1129" s="166" t="s">
        <v>221</v>
      </c>
      <c r="N1129" s="166" t="s">
        <v>222</v>
      </c>
      <c r="O1129" s="166" t="s">
        <v>317</v>
      </c>
      <c r="P1129" s="166">
        <v>0</v>
      </c>
      <c r="Q1129" s="186">
        <v>4</v>
      </c>
      <c r="R1129" s="186">
        <v>4</v>
      </c>
      <c r="S1129" s="168">
        <v>16</v>
      </c>
      <c r="T1129" s="345">
        <v>1</v>
      </c>
      <c r="U1129" s="346"/>
      <c r="V1129" s="346">
        <v>0</v>
      </c>
      <c r="W1129" s="340"/>
      <c r="X1129" s="346">
        <v>0</v>
      </c>
      <c r="Y1129" s="183"/>
      <c r="Z1129" s="183"/>
      <c r="AA1129" s="183"/>
      <c r="AB1129" s="166" t="s">
        <v>330</v>
      </c>
      <c r="AC1129" s="166" t="s">
        <v>13458</v>
      </c>
      <c r="AD1129" s="166" t="s">
        <v>13459</v>
      </c>
      <c r="AE1129" s="166" t="s">
        <v>13460</v>
      </c>
      <c r="AF1129" s="166" t="s">
        <v>13461</v>
      </c>
      <c r="AH1129" s="166" t="s">
        <v>13460</v>
      </c>
      <c r="AI1129" s="166" t="s">
        <v>13462</v>
      </c>
      <c r="AJ1129" s="165" t="s">
        <v>13459</v>
      </c>
      <c r="AK1129" s="203" t="s">
        <v>304</v>
      </c>
      <c r="AL1129" s="167">
        <v>1.1399999999999999</v>
      </c>
      <c r="AM1129" s="184">
        <v>5</v>
      </c>
      <c r="AN1129" s="186">
        <v>1.5616438356164381E-2</v>
      </c>
      <c r="AO1129" s="186">
        <v>0</v>
      </c>
      <c r="AP1129" s="187">
        <v>1.5616438356164381E-2</v>
      </c>
      <c r="AQ1129" s="186">
        <v>1.5616438356164381E-2</v>
      </c>
      <c r="AR1129" s="186">
        <v>0</v>
      </c>
      <c r="AS1129" s="186">
        <v>1.5616438356164381E-2</v>
      </c>
      <c r="AT1129" s="186">
        <v>0.46849315068493141</v>
      </c>
      <c r="AU1129" s="193" t="s">
        <v>231</v>
      </c>
      <c r="AV1129" s="194"/>
      <c r="AW1129" s="166" t="s">
        <v>325</v>
      </c>
      <c r="AX1129" s="166" t="s">
        <v>6916</v>
      </c>
      <c r="AY1129" s="195" t="s">
        <v>13463</v>
      </c>
      <c r="AZ1129" s="166" t="s">
        <v>234</v>
      </c>
      <c r="BB1129" s="196"/>
    </row>
    <row r="1130" spans="1:54" s="166" customFormat="1" ht="15" customHeight="1" x14ac:dyDescent="0.25">
      <c r="A1130" s="182">
        <v>1682</v>
      </c>
      <c r="B1130" s="555"/>
      <c r="C1130" s="581"/>
      <c r="D1130" s="700" t="s">
        <v>17140</v>
      </c>
      <c r="E1130" s="166" t="s">
        <v>53</v>
      </c>
      <c r="F1130" s="166" t="s">
        <v>6908</v>
      </c>
      <c r="G1130" s="194" t="s">
        <v>13471</v>
      </c>
      <c r="H1130" s="166" t="s">
        <v>13472</v>
      </c>
      <c r="I1130" s="166" t="s">
        <v>13473</v>
      </c>
      <c r="K1130" s="166" t="s">
        <v>732</v>
      </c>
      <c r="L1130" s="166">
        <v>0</v>
      </c>
      <c r="M1130" s="166" t="s">
        <v>317</v>
      </c>
      <c r="N1130" s="166">
        <v>0</v>
      </c>
      <c r="O1130" s="166" t="s">
        <v>317</v>
      </c>
      <c r="P1130" s="166">
        <v>0</v>
      </c>
      <c r="Q1130" s="186">
        <v>3</v>
      </c>
      <c r="R1130" s="186">
        <v>2</v>
      </c>
      <c r="S1130" s="168">
        <v>6</v>
      </c>
      <c r="T1130" s="345">
        <v>1</v>
      </c>
      <c r="U1130" s="346"/>
      <c r="V1130" s="346">
        <v>0</v>
      </c>
      <c r="W1130" s="340"/>
      <c r="X1130" s="346">
        <v>0</v>
      </c>
      <c r="Y1130" s="183"/>
      <c r="Z1130" s="183"/>
      <c r="AA1130" s="183"/>
      <c r="AB1130" s="166" t="s">
        <v>12075</v>
      </c>
      <c r="AC1130" s="166" t="s">
        <v>13474</v>
      </c>
      <c r="AD1130" s="203">
        <v>1077764149858</v>
      </c>
      <c r="AE1130" s="166" t="s">
        <v>13475</v>
      </c>
      <c r="AF1130" s="166" t="s">
        <v>13476</v>
      </c>
      <c r="AH1130" s="166" t="s">
        <v>1543</v>
      </c>
      <c r="AI1130" s="166" t="s">
        <v>13477</v>
      </c>
      <c r="AJ1130" s="165">
        <v>1077764149858</v>
      </c>
      <c r="AK1130" s="203" t="s">
        <v>304</v>
      </c>
      <c r="AL1130" s="167">
        <v>1.1399999999999999</v>
      </c>
      <c r="AM1130" s="184">
        <v>6</v>
      </c>
      <c r="AN1130" s="186">
        <v>2.4986301369863011E-2</v>
      </c>
      <c r="AO1130" s="186">
        <v>0</v>
      </c>
      <c r="AP1130" s="187">
        <v>2.4986301369863011E-2</v>
      </c>
      <c r="AQ1130" s="186">
        <v>2.4986301369863011E-2</v>
      </c>
      <c r="AR1130" s="186">
        <v>0</v>
      </c>
      <c r="AS1130" s="186">
        <v>2.4986301369863011E-2</v>
      </c>
      <c r="AT1130" s="186">
        <v>0.74958904109589031</v>
      </c>
      <c r="AU1130" s="193" t="s">
        <v>231</v>
      </c>
      <c r="AV1130" s="194"/>
      <c r="AW1130" s="166" t="s">
        <v>325</v>
      </c>
      <c r="AX1130" s="166" t="s">
        <v>6916</v>
      </c>
      <c r="AY1130" s="195" t="s">
        <v>13478</v>
      </c>
      <c r="AZ1130" s="166" t="s">
        <v>234</v>
      </c>
      <c r="BB1130" s="196"/>
    </row>
    <row r="1131" spans="1:54" s="166" customFormat="1" ht="15" customHeight="1" x14ac:dyDescent="0.25">
      <c r="A1131" s="182">
        <v>1683</v>
      </c>
      <c r="B1131" s="555"/>
      <c r="C1131" s="581"/>
      <c r="D1131" s="700" t="s">
        <v>17140</v>
      </c>
      <c r="E1131" s="166" t="s">
        <v>54</v>
      </c>
      <c r="F1131" s="166" t="s">
        <v>6908</v>
      </c>
      <c r="G1131" s="194" t="s">
        <v>13479</v>
      </c>
      <c r="H1131" s="198" t="s">
        <v>13480</v>
      </c>
      <c r="I1131" s="198" t="s">
        <v>13481</v>
      </c>
      <c r="K1131" s="166" t="s">
        <v>219</v>
      </c>
      <c r="L1131" s="166" t="s">
        <v>220</v>
      </c>
      <c r="M1131" s="198" t="s">
        <v>317</v>
      </c>
      <c r="N1131" s="198">
        <v>0</v>
      </c>
      <c r="O1131" s="198" t="s">
        <v>317</v>
      </c>
      <c r="P1131" s="198">
        <v>0</v>
      </c>
      <c r="Q1131" s="199">
        <v>2</v>
      </c>
      <c r="R1131" s="199">
        <v>1.5</v>
      </c>
      <c r="S1131" s="221">
        <v>3</v>
      </c>
      <c r="T1131" s="345">
        <v>1</v>
      </c>
      <c r="U1131" s="340"/>
      <c r="V1131" s="346">
        <v>0</v>
      </c>
      <c r="W1131" s="340"/>
      <c r="X1131" s="346">
        <v>0</v>
      </c>
      <c r="Y1131" s="183">
        <v>1</v>
      </c>
      <c r="Z1131" s="183">
        <v>1</v>
      </c>
      <c r="AA1131" s="183"/>
      <c r="AB1131" s="198" t="s">
        <v>12075</v>
      </c>
      <c r="AC1131" s="166" t="s">
        <v>13482</v>
      </c>
      <c r="AD1131" s="203">
        <v>315503000003459</v>
      </c>
      <c r="AE1131" s="166" t="s">
        <v>13483</v>
      </c>
      <c r="AF1131" s="166" t="s">
        <v>13484</v>
      </c>
      <c r="AG1131" s="171" t="s">
        <v>13485</v>
      </c>
      <c r="AH1131" s="166" t="s">
        <v>6032</v>
      </c>
      <c r="AI1131" s="166" t="s">
        <v>13486</v>
      </c>
      <c r="AJ1131" s="165">
        <v>315503000003459</v>
      </c>
      <c r="AK1131" s="203" t="s">
        <v>1743</v>
      </c>
      <c r="AL1131" s="186">
        <v>1.2</v>
      </c>
      <c r="AM1131" s="184">
        <v>4</v>
      </c>
      <c r="AN1131" s="186">
        <v>1.873972602739726E-2</v>
      </c>
      <c r="AO1131" s="186">
        <v>0</v>
      </c>
      <c r="AP1131" s="187">
        <v>1.873972602739726E-2</v>
      </c>
      <c r="AQ1131" s="186">
        <v>1.873972602739726E-2</v>
      </c>
      <c r="AR1131" s="186">
        <v>0</v>
      </c>
      <c r="AS1131" s="186">
        <v>1.873972602739726E-2</v>
      </c>
      <c r="AT1131" s="186">
        <v>0.56219178082191779</v>
      </c>
      <c r="AU1131" s="193" t="s">
        <v>231</v>
      </c>
      <c r="AV1131" s="194"/>
      <c r="AW1131" s="166" t="s">
        <v>325</v>
      </c>
      <c r="AX1131" s="166" t="s">
        <v>6916</v>
      </c>
      <c r="AY1131" s="195" t="s">
        <v>13487</v>
      </c>
      <c r="AZ1131" s="166" t="s">
        <v>234</v>
      </c>
      <c r="BB1131" s="196"/>
    </row>
    <row r="1132" spans="1:54" s="166" customFormat="1" ht="15" customHeight="1" x14ac:dyDescent="0.25">
      <c r="A1132" s="182">
        <v>1684</v>
      </c>
      <c r="B1132" s="555"/>
      <c r="C1132" s="581"/>
      <c r="D1132" s="700" t="s">
        <v>17140</v>
      </c>
      <c r="E1132" s="166" t="s">
        <v>54</v>
      </c>
      <c r="F1132" s="166" t="s">
        <v>6908</v>
      </c>
      <c r="G1132" s="194" t="s">
        <v>13488</v>
      </c>
      <c r="H1132" s="198" t="s">
        <v>13489</v>
      </c>
      <c r="I1132" s="198" t="s">
        <v>13490</v>
      </c>
      <c r="K1132" s="166" t="s">
        <v>219</v>
      </c>
      <c r="L1132" s="166" t="s">
        <v>220</v>
      </c>
      <c r="M1132" s="198" t="s">
        <v>221</v>
      </c>
      <c r="N1132" s="198" t="s">
        <v>879</v>
      </c>
      <c r="O1132" s="198" t="s">
        <v>317</v>
      </c>
      <c r="P1132" s="198">
        <v>0</v>
      </c>
      <c r="Q1132" s="199">
        <v>3</v>
      </c>
      <c r="R1132" s="199">
        <v>2</v>
      </c>
      <c r="S1132" s="221">
        <v>6</v>
      </c>
      <c r="T1132" s="345">
        <v>1</v>
      </c>
      <c r="U1132" s="340"/>
      <c r="V1132" s="346">
        <v>0</v>
      </c>
      <c r="W1132" s="340"/>
      <c r="X1132" s="346">
        <v>0</v>
      </c>
      <c r="Y1132" s="183">
        <v>1</v>
      </c>
      <c r="Z1132" s="183">
        <v>1</v>
      </c>
      <c r="AA1132" s="183"/>
      <c r="AB1132" s="198" t="s">
        <v>12075</v>
      </c>
      <c r="AC1132" s="166" t="s">
        <v>13491</v>
      </c>
      <c r="AD1132" s="203">
        <v>311503011900038</v>
      </c>
      <c r="AE1132" s="166" t="s">
        <v>13492</v>
      </c>
      <c r="AF1132" s="166" t="s">
        <v>13493</v>
      </c>
      <c r="AG1132" s="166" t="s">
        <v>13494</v>
      </c>
      <c r="AH1132" s="166" t="s">
        <v>6032</v>
      </c>
      <c r="AI1132" s="166" t="s">
        <v>13495</v>
      </c>
      <c r="AJ1132" s="165">
        <v>311503011900038</v>
      </c>
      <c r="AK1132" s="203" t="s">
        <v>1743</v>
      </c>
      <c r="AL1132" s="186">
        <v>1.2</v>
      </c>
      <c r="AM1132" s="184">
        <v>5</v>
      </c>
      <c r="AN1132" s="186">
        <v>1.3150684931506848E-2</v>
      </c>
      <c r="AO1132" s="186">
        <v>0</v>
      </c>
      <c r="AP1132" s="187">
        <v>1.3150684931506848E-2</v>
      </c>
      <c r="AQ1132" s="186">
        <v>1.3150684931506848E-2</v>
      </c>
      <c r="AR1132" s="186">
        <v>0</v>
      </c>
      <c r="AS1132" s="186">
        <v>1.3150684931506848E-2</v>
      </c>
      <c r="AT1132" s="186">
        <v>0.39452054794520547</v>
      </c>
      <c r="AU1132" s="193" t="s">
        <v>231</v>
      </c>
      <c r="AV1132" s="194"/>
      <c r="AW1132" s="166" t="s">
        <v>325</v>
      </c>
      <c r="AX1132" s="166" t="s">
        <v>6916</v>
      </c>
      <c r="AY1132" s="195" t="s">
        <v>13496</v>
      </c>
      <c r="AZ1132" s="166" t="s">
        <v>234</v>
      </c>
      <c r="BB1132" s="196"/>
    </row>
    <row r="1133" spans="1:54" s="166" customFormat="1" ht="15" customHeight="1" x14ac:dyDescent="0.25">
      <c r="A1133" s="182">
        <v>1685</v>
      </c>
      <c r="B1133" s="555"/>
      <c r="C1133" s="581"/>
      <c r="D1133" s="700" t="s">
        <v>17138</v>
      </c>
      <c r="E1133" s="166" t="s">
        <v>54</v>
      </c>
      <c r="F1133" s="166" t="s">
        <v>6908</v>
      </c>
      <c r="G1133" s="194" t="s">
        <v>13497</v>
      </c>
      <c r="H1133" s="198" t="s">
        <v>13498</v>
      </c>
      <c r="I1133" s="198" t="s">
        <v>13499</v>
      </c>
      <c r="K1133" s="166" t="s">
        <v>219</v>
      </c>
      <c r="L1133" s="166" t="s">
        <v>220</v>
      </c>
      <c r="M1133" s="198" t="s">
        <v>221</v>
      </c>
      <c r="N1133" s="198" t="s">
        <v>879</v>
      </c>
      <c r="O1133" s="198" t="s">
        <v>317</v>
      </c>
      <c r="P1133" s="198" t="s">
        <v>317</v>
      </c>
      <c r="Q1133" s="199">
        <v>8</v>
      </c>
      <c r="R1133" s="199">
        <v>2</v>
      </c>
      <c r="S1133" s="221">
        <v>16</v>
      </c>
      <c r="T1133" s="345">
        <v>1</v>
      </c>
      <c r="U1133" s="340"/>
      <c r="V1133" s="346">
        <v>0</v>
      </c>
      <c r="W1133" s="340"/>
      <c r="X1133" s="346">
        <v>0</v>
      </c>
      <c r="Y1133" s="183">
        <v>1</v>
      </c>
      <c r="Z1133" s="183">
        <v>1</v>
      </c>
      <c r="AA1133" s="183"/>
      <c r="AB1133" s="198" t="s">
        <v>330</v>
      </c>
      <c r="AC1133" s="166" t="s">
        <v>13500</v>
      </c>
      <c r="AD1133" s="203">
        <v>1157746643746</v>
      </c>
      <c r="AE1133" s="166" t="s">
        <v>13501</v>
      </c>
      <c r="AF1133" s="166" t="s">
        <v>12635</v>
      </c>
      <c r="AG1133" s="166" t="s">
        <v>12636</v>
      </c>
      <c r="AH1133" s="166" t="s">
        <v>1753</v>
      </c>
      <c r="AI1133" s="166" t="s">
        <v>13502</v>
      </c>
      <c r="AJ1133" s="165">
        <v>1157746643746</v>
      </c>
      <c r="AK1133" s="203" t="s">
        <v>12040</v>
      </c>
      <c r="AL1133" s="186">
        <v>1.2</v>
      </c>
      <c r="AM1133" s="184">
        <v>4</v>
      </c>
      <c r="AN1133" s="186">
        <v>1.643835616438356E-2</v>
      </c>
      <c r="AO1133" s="186">
        <v>0</v>
      </c>
      <c r="AP1133" s="187">
        <v>1.643835616438356E-2</v>
      </c>
      <c r="AQ1133" s="186">
        <v>1.643835616438356E-2</v>
      </c>
      <c r="AR1133" s="186">
        <v>0</v>
      </c>
      <c r="AS1133" s="186">
        <v>1.643835616438356E-2</v>
      </c>
      <c r="AT1133" s="186">
        <v>0.49315068493150682</v>
      </c>
      <c r="AU1133" s="193" t="s">
        <v>231</v>
      </c>
      <c r="AV1133" s="194"/>
      <c r="AW1133" s="166" t="s">
        <v>325</v>
      </c>
      <c r="AX1133" s="166" t="s">
        <v>6916</v>
      </c>
      <c r="AY1133" s="195" t="s">
        <v>13503</v>
      </c>
      <c r="AZ1133" s="166" t="s">
        <v>234</v>
      </c>
      <c r="BB1133" s="196"/>
    </row>
    <row r="1134" spans="1:54" s="166" customFormat="1" ht="15" customHeight="1" x14ac:dyDescent="0.25">
      <c r="A1134" s="182">
        <v>1686</v>
      </c>
      <c r="B1134" s="555"/>
      <c r="C1134" s="581"/>
      <c r="D1134" s="700" t="s">
        <v>17138</v>
      </c>
      <c r="E1134" s="166" t="s">
        <v>54</v>
      </c>
      <c r="F1134" s="166" t="s">
        <v>6908</v>
      </c>
      <c r="G1134" s="194" t="s">
        <v>13504</v>
      </c>
      <c r="H1134" s="198" t="s">
        <v>13505</v>
      </c>
      <c r="I1134" s="198" t="s">
        <v>13506</v>
      </c>
      <c r="K1134" s="166" t="s">
        <v>219</v>
      </c>
      <c r="L1134" s="166" t="s">
        <v>220</v>
      </c>
      <c r="M1134" s="198" t="s">
        <v>221</v>
      </c>
      <c r="N1134" s="198" t="s">
        <v>879</v>
      </c>
      <c r="O1134" s="198" t="s">
        <v>317</v>
      </c>
      <c r="P1134" s="198" t="s">
        <v>317</v>
      </c>
      <c r="Q1134" s="199">
        <v>4</v>
      </c>
      <c r="R1134" s="199">
        <v>3</v>
      </c>
      <c r="S1134" s="221">
        <v>12</v>
      </c>
      <c r="T1134" s="345">
        <v>1</v>
      </c>
      <c r="U1134" s="340"/>
      <c r="V1134" s="346">
        <v>0</v>
      </c>
      <c r="W1134" s="340"/>
      <c r="X1134" s="346">
        <v>0</v>
      </c>
      <c r="Y1134" s="183">
        <v>1</v>
      </c>
      <c r="Z1134" s="183">
        <v>1</v>
      </c>
      <c r="AA1134" s="183"/>
      <c r="AB1134" s="198" t="s">
        <v>330</v>
      </c>
      <c r="AC1134" s="166" t="s">
        <v>13507</v>
      </c>
      <c r="AD1134" s="203">
        <v>1105030000195</v>
      </c>
      <c r="AE1134" s="166" t="s">
        <v>13508</v>
      </c>
      <c r="AF1134" s="166" t="s">
        <v>13509</v>
      </c>
      <c r="AG1134" s="166" t="s">
        <v>13510</v>
      </c>
      <c r="AH1134" s="166" t="s">
        <v>1753</v>
      </c>
      <c r="AI1134" s="166" t="s">
        <v>13511</v>
      </c>
      <c r="AJ1134" s="165">
        <v>1105030000195</v>
      </c>
      <c r="AK1134" s="203" t="s">
        <v>12040</v>
      </c>
      <c r="AL1134" s="186">
        <v>1.2</v>
      </c>
      <c r="AM1134" s="184">
        <v>4</v>
      </c>
      <c r="AN1134" s="186">
        <v>1.3150684931506848E-2</v>
      </c>
      <c r="AO1134" s="186">
        <v>0</v>
      </c>
      <c r="AP1134" s="187">
        <v>1.3150684931506848E-2</v>
      </c>
      <c r="AQ1134" s="186">
        <v>1.3150684931506848E-2</v>
      </c>
      <c r="AR1134" s="186">
        <v>0</v>
      </c>
      <c r="AS1134" s="186">
        <v>1.3150684931506848E-2</v>
      </c>
      <c r="AT1134" s="186">
        <v>0.39452054794520547</v>
      </c>
      <c r="AU1134" s="193" t="s">
        <v>231</v>
      </c>
      <c r="AV1134" s="194"/>
      <c r="AW1134" s="166" t="s">
        <v>325</v>
      </c>
      <c r="AX1134" s="166" t="s">
        <v>6916</v>
      </c>
      <c r="AY1134" s="195" t="s">
        <v>13512</v>
      </c>
      <c r="AZ1134" s="166" t="s">
        <v>234</v>
      </c>
      <c r="BB1134" s="196"/>
    </row>
    <row r="1135" spans="1:54" s="166" customFormat="1" ht="15" customHeight="1" x14ac:dyDescent="0.25">
      <c r="A1135" s="182">
        <v>1687</v>
      </c>
      <c r="B1135" s="555"/>
      <c r="C1135" s="581"/>
      <c r="D1135" s="700" t="s">
        <v>17139</v>
      </c>
      <c r="E1135" s="166" t="s">
        <v>54</v>
      </c>
      <c r="F1135" s="166" t="s">
        <v>6908</v>
      </c>
      <c r="G1135" s="194" t="s">
        <v>1706</v>
      </c>
      <c r="H1135" s="198" t="s">
        <v>13513</v>
      </c>
      <c r="I1135" s="198" t="s">
        <v>13514</v>
      </c>
      <c r="K1135" s="166" t="s">
        <v>219</v>
      </c>
      <c r="L1135" s="166" t="s">
        <v>220</v>
      </c>
      <c r="M1135" s="198" t="s">
        <v>317</v>
      </c>
      <c r="N1135" s="198" t="s">
        <v>317</v>
      </c>
      <c r="O1135" s="198" t="s">
        <v>317</v>
      </c>
      <c r="P1135" s="198" t="s">
        <v>317</v>
      </c>
      <c r="Q1135" s="199">
        <v>2</v>
      </c>
      <c r="R1135" s="199">
        <v>1.5</v>
      </c>
      <c r="S1135" s="221">
        <v>3</v>
      </c>
      <c r="T1135" s="345">
        <v>1</v>
      </c>
      <c r="U1135" s="340">
        <v>1</v>
      </c>
      <c r="V1135" s="346">
        <v>0</v>
      </c>
      <c r="W1135" s="340"/>
      <c r="X1135" s="346">
        <v>0</v>
      </c>
      <c r="Y1135" s="183">
        <v>1</v>
      </c>
      <c r="Z1135" s="183">
        <v>1</v>
      </c>
      <c r="AA1135" s="183"/>
      <c r="AB1135" s="198" t="s">
        <v>12075</v>
      </c>
      <c r="AC1135" s="166" t="s">
        <v>13515</v>
      </c>
      <c r="AD1135" s="203">
        <v>317507400001015</v>
      </c>
      <c r="AE1135" s="166" t="s">
        <v>13516</v>
      </c>
      <c r="AF1135" s="166" t="s">
        <v>13517</v>
      </c>
      <c r="AG1135" s="166" t="s">
        <v>13518</v>
      </c>
      <c r="AH1135" s="166" t="s">
        <v>13519</v>
      </c>
      <c r="AI1135" s="166" t="s">
        <v>13520</v>
      </c>
      <c r="AJ1135" s="165">
        <v>317507400001015</v>
      </c>
      <c r="AK1135" s="203" t="s">
        <v>13521</v>
      </c>
      <c r="AL1135" s="186">
        <v>1.2</v>
      </c>
      <c r="AM1135" s="184">
        <v>76</v>
      </c>
      <c r="AN1135" s="186">
        <v>3.6164383561643837E-2</v>
      </c>
      <c r="AO1135" s="186">
        <v>0</v>
      </c>
      <c r="AP1135" s="187">
        <v>3.6164383561643837E-2</v>
      </c>
      <c r="AQ1135" s="186">
        <v>3.6164383561643837E-2</v>
      </c>
      <c r="AR1135" s="186">
        <v>0</v>
      </c>
      <c r="AS1135" s="186">
        <v>3.6164383561643837E-2</v>
      </c>
      <c r="AT1135" s="186">
        <v>1.0849315068493151</v>
      </c>
      <c r="AU1135" s="193" t="s">
        <v>231</v>
      </c>
      <c r="AV1135" s="194"/>
      <c r="AW1135" s="166" t="s">
        <v>325</v>
      </c>
      <c r="AX1135" s="166" t="s">
        <v>6916</v>
      </c>
      <c r="AY1135" s="195" t="s">
        <v>13522</v>
      </c>
      <c r="AZ1135" s="166" t="s">
        <v>234</v>
      </c>
      <c r="BB1135" s="196"/>
    </row>
    <row r="1136" spans="1:54" s="166" customFormat="1" ht="15" customHeight="1" x14ac:dyDescent="0.25">
      <c r="A1136" s="182">
        <v>1688</v>
      </c>
      <c r="B1136" s="555"/>
      <c r="C1136" s="581"/>
      <c r="D1136" s="700" t="s">
        <v>17139</v>
      </c>
      <c r="E1136" s="166" t="s">
        <v>54</v>
      </c>
      <c r="F1136" s="166" t="s">
        <v>6908</v>
      </c>
      <c r="G1136" s="194" t="s">
        <v>13523</v>
      </c>
      <c r="H1136" s="198" t="s">
        <v>13524</v>
      </c>
      <c r="I1136" s="198" t="s">
        <v>13525</v>
      </c>
      <c r="K1136" s="166" t="s">
        <v>732</v>
      </c>
      <c r="L1136" s="166" t="s">
        <v>317</v>
      </c>
      <c r="M1136" s="198" t="s">
        <v>221</v>
      </c>
      <c r="N1136" s="198" t="s">
        <v>879</v>
      </c>
      <c r="O1136" s="198" t="s">
        <v>317</v>
      </c>
      <c r="P1136" s="198" t="s">
        <v>317</v>
      </c>
      <c r="Q1136" s="199">
        <v>2</v>
      </c>
      <c r="R1136" s="199">
        <v>1.5</v>
      </c>
      <c r="S1136" s="221">
        <v>3</v>
      </c>
      <c r="T1136" s="345">
        <v>1</v>
      </c>
      <c r="U1136" s="340">
        <v>1</v>
      </c>
      <c r="V1136" s="346">
        <v>0</v>
      </c>
      <c r="W1136" s="340"/>
      <c r="X1136" s="346">
        <v>0</v>
      </c>
      <c r="Y1136" s="183">
        <v>2</v>
      </c>
      <c r="Z1136" s="183">
        <v>1</v>
      </c>
      <c r="AA1136" s="183"/>
      <c r="AB1136" s="198" t="s">
        <v>330</v>
      </c>
      <c r="AC1136" s="166" t="s">
        <v>13429</v>
      </c>
      <c r="AD1136" s="203">
        <v>1127746172080</v>
      </c>
      <c r="AE1136" s="166" t="s">
        <v>13526</v>
      </c>
      <c r="AF1136" s="166" t="s">
        <v>13527</v>
      </c>
      <c r="AG1136" s="166" t="s">
        <v>13528</v>
      </c>
      <c r="AH1136" s="166" t="s">
        <v>13526</v>
      </c>
      <c r="AI1136" s="166" t="s">
        <v>13529</v>
      </c>
      <c r="AJ1136" s="165">
        <v>1127746172080</v>
      </c>
      <c r="AK1136" s="203" t="s">
        <v>304</v>
      </c>
      <c r="AL1136" s="186">
        <v>1.1399999999999999</v>
      </c>
      <c r="AM1136" s="186">
        <v>650</v>
      </c>
      <c r="AN1136" s="186">
        <v>1.1399999999999999</v>
      </c>
      <c r="AO1136" s="186">
        <v>0</v>
      </c>
      <c r="AP1136" s="187">
        <v>1.1399999999999999</v>
      </c>
      <c r="AQ1136" s="186">
        <v>1.1399999999999999</v>
      </c>
      <c r="AR1136" s="186">
        <v>0</v>
      </c>
      <c r="AS1136" s="186">
        <v>1.1399999999999999</v>
      </c>
      <c r="AT1136" s="186">
        <v>34.199999999999996</v>
      </c>
      <c r="AU1136" s="193" t="s">
        <v>231</v>
      </c>
      <c r="AV1136" s="194"/>
      <c r="AW1136" s="166" t="s">
        <v>325</v>
      </c>
      <c r="AX1136" s="166" t="s">
        <v>6916</v>
      </c>
      <c r="AY1136" s="195" t="s">
        <v>13530</v>
      </c>
      <c r="AZ1136" s="166" t="s">
        <v>234</v>
      </c>
      <c r="BB1136" s="196"/>
    </row>
    <row r="1137" spans="1:54" s="519" customFormat="1" ht="27.75" customHeight="1" x14ac:dyDescent="0.25">
      <c r="A1137" s="518">
        <v>1689</v>
      </c>
      <c r="B1137" s="557" t="s">
        <v>17088</v>
      </c>
      <c r="C1137" s="664" t="s">
        <v>17090</v>
      </c>
      <c r="D1137" s="701">
        <v>2020</v>
      </c>
      <c r="E1137" s="519" t="s">
        <v>54</v>
      </c>
      <c r="F1137" s="519" t="s">
        <v>6908</v>
      </c>
      <c r="G1137" s="530" t="s">
        <v>13531</v>
      </c>
      <c r="H1137" s="573" t="s">
        <v>13532</v>
      </c>
      <c r="I1137" s="573" t="s">
        <v>13533</v>
      </c>
      <c r="K1137" s="519" t="s">
        <v>219</v>
      </c>
      <c r="L1137" s="519" t="s">
        <v>220</v>
      </c>
      <c r="M1137" s="519" t="s">
        <v>221</v>
      </c>
      <c r="N1137" s="573" t="s">
        <v>879</v>
      </c>
      <c r="O1137" s="573" t="s">
        <v>221</v>
      </c>
      <c r="P1137" s="573" t="s">
        <v>879</v>
      </c>
      <c r="Q1137" s="574">
        <v>2</v>
      </c>
      <c r="R1137" s="574">
        <v>1.5</v>
      </c>
      <c r="S1137" s="612">
        <v>3</v>
      </c>
      <c r="T1137" s="613">
        <v>1</v>
      </c>
      <c r="U1137" s="523"/>
      <c r="V1137" s="614">
        <v>0</v>
      </c>
      <c r="W1137" s="523"/>
      <c r="X1137" s="614">
        <v>0</v>
      </c>
      <c r="Y1137" s="524">
        <v>2</v>
      </c>
      <c r="Z1137" s="524">
        <v>1</v>
      </c>
      <c r="AA1137" s="524"/>
      <c r="AB1137" s="573" t="s">
        <v>330</v>
      </c>
      <c r="AC1137" s="519" t="s">
        <v>535</v>
      </c>
      <c r="AD1137" s="608">
        <v>1037843023734</v>
      </c>
      <c r="AE1137" s="519" t="s">
        <v>13534</v>
      </c>
      <c r="AF1137" s="519" t="s">
        <v>12353</v>
      </c>
      <c r="AG1137" s="519" t="s">
        <v>12354</v>
      </c>
      <c r="AH1137" s="519" t="s">
        <v>13534</v>
      </c>
      <c r="AI1137" s="519" t="s">
        <v>13535</v>
      </c>
      <c r="AJ1137" s="526">
        <v>1037843023734</v>
      </c>
      <c r="AK1137" s="608" t="s">
        <v>304</v>
      </c>
      <c r="AL1137" s="520">
        <v>1.1399999999999999</v>
      </c>
      <c r="AM1137" s="520">
        <v>650</v>
      </c>
      <c r="AN1137" s="520">
        <v>1.1399999999999999</v>
      </c>
      <c r="AO1137" s="520">
        <v>0</v>
      </c>
      <c r="AP1137" s="528">
        <v>1.1399999999999999</v>
      </c>
      <c r="AQ1137" s="520">
        <v>1.1399999999999999</v>
      </c>
      <c r="AR1137" s="520">
        <v>0</v>
      </c>
      <c r="AS1137" s="520">
        <v>1.1399999999999999</v>
      </c>
      <c r="AT1137" s="520">
        <v>34.199999999999996</v>
      </c>
      <c r="AU1137" s="529" t="s">
        <v>231</v>
      </c>
      <c r="AV1137" s="530" t="s">
        <v>431</v>
      </c>
      <c r="AW1137" s="519" t="s">
        <v>325</v>
      </c>
      <c r="AX1137" s="519" t="s">
        <v>6916</v>
      </c>
      <c r="AY1137" s="649" t="s">
        <v>13536</v>
      </c>
      <c r="AZ1137" s="519" t="s">
        <v>234</v>
      </c>
      <c r="BB1137" s="533"/>
    </row>
    <row r="1138" spans="1:54" s="166" customFormat="1" ht="15" customHeight="1" x14ac:dyDescent="0.25">
      <c r="A1138" s="182">
        <v>1691</v>
      </c>
      <c r="B1138" s="555"/>
      <c r="C1138" s="581"/>
      <c r="D1138" s="700" t="s">
        <v>17138</v>
      </c>
      <c r="E1138" s="166" t="s">
        <v>54</v>
      </c>
      <c r="F1138" s="166" t="s">
        <v>6908</v>
      </c>
      <c r="G1138" s="194" t="s">
        <v>13545</v>
      </c>
      <c r="H1138" s="198" t="s">
        <v>13546</v>
      </c>
      <c r="I1138" s="198" t="s">
        <v>13547</v>
      </c>
      <c r="K1138" s="166" t="s">
        <v>219</v>
      </c>
      <c r="L1138" s="166" t="s">
        <v>220</v>
      </c>
      <c r="M1138" s="198" t="s">
        <v>317</v>
      </c>
      <c r="N1138" s="198" t="s">
        <v>317</v>
      </c>
      <c r="O1138" s="198" t="s">
        <v>317</v>
      </c>
      <c r="P1138" s="198" t="s">
        <v>317</v>
      </c>
      <c r="Q1138" s="199">
        <v>4</v>
      </c>
      <c r="R1138" s="199">
        <v>1.5</v>
      </c>
      <c r="S1138" s="221">
        <v>6</v>
      </c>
      <c r="T1138" s="345">
        <v>3</v>
      </c>
      <c r="U1138" s="340"/>
      <c r="V1138" s="346">
        <v>0</v>
      </c>
      <c r="W1138" s="340"/>
      <c r="X1138" s="346">
        <v>0</v>
      </c>
      <c r="Y1138" s="183">
        <v>3</v>
      </c>
      <c r="Z1138" s="183">
        <v>2</v>
      </c>
      <c r="AA1138" s="183"/>
      <c r="AB1138" s="198" t="s">
        <v>330</v>
      </c>
      <c r="AC1138" s="166" t="s">
        <v>13548</v>
      </c>
      <c r="AD1138" s="203">
        <v>1155030000102</v>
      </c>
      <c r="AE1138" s="166" t="s">
        <v>13549</v>
      </c>
      <c r="AF1138" s="166" t="s">
        <v>13550</v>
      </c>
      <c r="AG1138" s="166" t="s">
        <v>13551</v>
      </c>
      <c r="AH1138" s="166" t="s">
        <v>13552</v>
      </c>
      <c r="AI1138" s="166" t="s">
        <v>13548</v>
      </c>
      <c r="AJ1138" s="165">
        <v>1155030000102</v>
      </c>
      <c r="AK1138" s="203" t="s">
        <v>304</v>
      </c>
      <c r="AL1138" s="186">
        <v>1.1399999999999999</v>
      </c>
      <c r="AM1138" s="186">
        <v>1600</v>
      </c>
      <c r="AN1138" s="186">
        <v>1.33</v>
      </c>
      <c r="AO1138" s="186">
        <v>0</v>
      </c>
      <c r="AP1138" s="187">
        <v>1.33</v>
      </c>
      <c r="AQ1138" s="186">
        <v>1.33</v>
      </c>
      <c r="AR1138" s="186">
        <v>0</v>
      </c>
      <c r="AS1138" s="186">
        <v>1.33</v>
      </c>
      <c r="AT1138" s="186">
        <v>39.900000000000006</v>
      </c>
      <c r="AU1138" s="193" t="s">
        <v>231</v>
      </c>
      <c r="AV1138" s="194"/>
      <c r="AW1138" s="166" t="s">
        <v>325</v>
      </c>
      <c r="AX1138" s="166" t="s">
        <v>6916</v>
      </c>
      <c r="AY1138" s="195" t="s">
        <v>13553</v>
      </c>
      <c r="AZ1138" s="166" t="s">
        <v>234</v>
      </c>
      <c r="BB1138" s="196"/>
    </row>
    <row r="1139" spans="1:54" s="166" customFormat="1" ht="15" customHeight="1" x14ac:dyDescent="0.25">
      <c r="A1139" s="182">
        <v>1692</v>
      </c>
      <c r="B1139" s="555"/>
      <c r="C1139" s="581"/>
      <c r="D1139" s="700" t="s">
        <v>17139</v>
      </c>
      <c r="E1139" s="166" t="s">
        <v>54</v>
      </c>
      <c r="F1139" s="166" t="s">
        <v>6908</v>
      </c>
      <c r="G1139" s="194" t="s">
        <v>4878</v>
      </c>
      <c r="H1139" s="198" t="s">
        <v>13554</v>
      </c>
      <c r="I1139" s="198" t="s">
        <v>13555</v>
      </c>
      <c r="K1139" s="166" t="s">
        <v>219</v>
      </c>
      <c r="L1139" s="166" t="s">
        <v>220</v>
      </c>
      <c r="M1139" s="198" t="s">
        <v>221</v>
      </c>
      <c r="N1139" s="198" t="s">
        <v>879</v>
      </c>
      <c r="O1139" s="198" t="s">
        <v>317</v>
      </c>
      <c r="P1139" s="198" t="s">
        <v>317</v>
      </c>
      <c r="Q1139" s="199">
        <v>4</v>
      </c>
      <c r="R1139" s="199">
        <v>1.5</v>
      </c>
      <c r="S1139" s="221">
        <v>6</v>
      </c>
      <c r="T1139" s="345">
        <v>3</v>
      </c>
      <c r="U1139" s="340"/>
      <c r="V1139" s="346">
        <v>0</v>
      </c>
      <c r="W1139" s="340"/>
      <c r="X1139" s="346">
        <v>0</v>
      </c>
      <c r="Y1139" s="183">
        <v>2</v>
      </c>
      <c r="Z1139" s="183">
        <v>2</v>
      </c>
      <c r="AA1139" s="183"/>
      <c r="AB1139" s="198" t="s">
        <v>330</v>
      </c>
      <c r="AC1139" s="166" t="s">
        <v>13556</v>
      </c>
      <c r="AD1139" s="203">
        <v>1165030051152</v>
      </c>
      <c r="AE1139" s="166" t="s">
        <v>13557</v>
      </c>
      <c r="AF1139" s="166" t="s">
        <v>13558</v>
      </c>
      <c r="AG1139" s="166" t="s">
        <v>230</v>
      </c>
      <c r="AH1139" s="166" t="s">
        <v>13559</v>
      </c>
      <c r="AI1139" s="166" t="s">
        <v>13560</v>
      </c>
      <c r="AJ1139" s="165">
        <v>1165030051152</v>
      </c>
      <c r="AK1139" s="203" t="s">
        <v>304</v>
      </c>
      <c r="AL1139" s="186">
        <v>1.1399999999999999</v>
      </c>
      <c r="AM1139" s="186">
        <v>1236</v>
      </c>
      <c r="AN1139" s="186">
        <v>0.98</v>
      </c>
      <c r="AO1139" s="186">
        <v>0</v>
      </c>
      <c r="AP1139" s="187">
        <v>0.98</v>
      </c>
      <c r="AQ1139" s="186">
        <v>0.98</v>
      </c>
      <c r="AR1139" s="186">
        <v>0</v>
      </c>
      <c r="AS1139" s="186">
        <v>0.98</v>
      </c>
      <c r="AT1139" s="186">
        <v>29.4</v>
      </c>
      <c r="AU1139" s="193" t="s">
        <v>231</v>
      </c>
      <c r="AV1139" s="194"/>
      <c r="AW1139" s="166" t="s">
        <v>325</v>
      </c>
      <c r="AX1139" s="166" t="s">
        <v>6916</v>
      </c>
      <c r="AY1139" s="231" t="s">
        <v>4883</v>
      </c>
      <c r="AZ1139" s="166" t="s">
        <v>234</v>
      </c>
      <c r="BB1139" s="196"/>
    </row>
    <row r="1140" spans="1:54" s="166" customFormat="1" ht="15" customHeight="1" x14ac:dyDescent="0.25">
      <c r="A1140" s="182">
        <v>1695</v>
      </c>
      <c r="B1140" s="555"/>
      <c r="C1140" s="581"/>
      <c r="D1140" s="700" t="s">
        <v>17139</v>
      </c>
      <c r="E1140" s="166" t="s">
        <v>54</v>
      </c>
      <c r="F1140" s="166" t="s">
        <v>6908</v>
      </c>
      <c r="G1140" s="194" t="s">
        <v>13571</v>
      </c>
      <c r="H1140" s="198" t="s">
        <v>13572</v>
      </c>
      <c r="I1140" s="198" t="s">
        <v>13573</v>
      </c>
      <c r="K1140" s="166" t="s">
        <v>219</v>
      </c>
      <c r="L1140" s="166" t="s">
        <v>220</v>
      </c>
      <c r="M1140" s="198" t="s">
        <v>317</v>
      </c>
      <c r="N1140" s="198" t="s">
        <v>317</v>
      </c>
      <c r="O1140" s="198" t="s">
        <v>317</v>
      </c>
      <c r="P1140" s="198" t="s">
        <v>317</v>
      </c>
      <c r="Q1140" s="199">
        <v>2</v>
      </c>
      <c r="R1140" s="199">
        <v>1.5</v>
      </c>
      <c r="S1140" s="221">
        <v>3</v>
      </c>
      <c r="T1140" s="345">
        <v>1</v>
      </c>
      <c r="U1140" s="340"/>
      <c r="V1140" s="346">
        <v>0</v>
      </c>
      <c r="W1140" s="340"/>
      <c r="X1140" s="346">
        <v>0</v>
      </c>
      <c r="Y1140" s="183">
        <v>1</v>
      </c>
      <c r="Z1140" s="183">
        <v>1</v>
      </c>
      <c r="AA1140" s="183"/>
      <c r="AB1140" s="198" t="s">
        <v>330</v>
      </c>
      <c r="AC1140" s="166" t="s">
        <v>13429</v>
      </c>
      <c r="AD1140" s="203">
        <v>1127746172080</v>
      </c>
      <c r="AE1140" s="166" t="s">
        <v>13574</v>
      </c>
      <c r="AF1140" s="166" t="s">
        <v>13527</v>
      </c>
      <c r="AG1140" s="166" t="s">
        <v>13528</v>
      </c>
      <c r="AH1140" s="166" t="s">
        <v>13575</v>
      </c>
      <c r="AI1140" s="166" t="s">
        <v>13529</v>
      </c>
      <c r="AJ1140" s="165">
        <v>1127746172080</v>
      </c>
      <c r="AK1140" s="203" t="s">
        <v>304</v>
      </c>
      <c r="AL1140" s="186">
        <v>1.1399999999999999</v>
      </c>
      <c r="AM1140" s="186">
        <v>370</v>
      </c>
      <c r="AN1140" s="186">
        <v>1.1399999999999999</v>
      </c>
      <c r="AO1140" s="186">
        <v>0</v>
      </c>
      <c r="AP1140" s="187">
        <v>1.1399999999999999</v>
      </c>
      <c r="AQ1140" s="186">
        <v>1.1399999999999999</v>
      </c>
      <c r="AR1140" s="186">
        <v>0</v>
      </c>
      <c r="AS1140" s="186">
        <v>1.1399999999999999</v>
      </c>
      <c r="AT1140" s="186">
        <v>34.199999999999996</v>
      </c>
      <c r="AU1140" s="193" t="s">
        <v>231</v>
      </c>
      <c r="AV1140" s="194"/>
      <c r="AW1140" s="166" t="s">
        <v>325</v>
      </c>
      <c r="AX1140" s="166" t="s">
        <v>6916</v>
      </c>
      <c r="AY1140" s="195" t="s">
        <v>13576</v>
      </c>
      <c r="AZ1140" s="166" t="s">
        <v>234</v>
      </c>
      <c r="BB1140" s="196"/>
    </row>
    <row r="1141" spans="1:54" s="519" customFormat="1" ht="27" customHeight="1" x14ac:dyDescent="0.25">
      <c r="A1141" s="518">
        <v>1698</v>
      </c>
      <c r="B1141" s="557" t="s">
        <v>17088</v>
      </c>
      <c r="C1141" s="664" t="s">
        <v>17090</v>
      </c>
      <c r="D1141" s="701">
        <v>2020</v>
      </c>
      <c r="E1141" s="519" t="s">
        <v>54</v>
      </c>
      <c r="F1141" s="519" t="s">
        <v>6908</v>
      </c>
      <c r="G1141" s="530" t="s">
        <v>13587</v>
      </c>
      <c r="H1141" s="573" t="s">
        <v>13588</v>
      </c>
      <c r="I1141" s="573" t="s">
        <v>13589</v>
      </c>
      <c r="K1141" s="519" t="s">
        <v>219</v>
      </c>
      <c r="L1141" s="519" t="s">
        <v>220</v>
      </c>
      <c r="M1141" s="519" t="s">
        <v>221</v>
      </c>
      <c r="N1141" s="573" t="s">
        <v>879</v>
      </c>
      <c r="O1141" s="573" t="s">
        <v>221</v>
      </c>
      <c r="P1141" s="573" t="s">
        <v>879</v>
      </c>
      <c r="Q1141" s="574">
        <v>3</v>
      </c>
      <c r="R1141" s="574">
        <v>1.5</v>
      </c>
      <c r="S1141" s="612">
        <v>4.5</v>
      </c>
      <c r="T1141" s="613">
        <v>2</v>
      </c>
      <c r="U1141" s="523"/>
      <c r="V1141" s="614">
        <v>0</v>
      </c>
      <c r="W1141" s="523"/>
      <c r="X1141" s="614">
        <v>0</v>
      </c>
      <c r="Y1141" s="524">
        <v>1</v>
      </c>
      <c r="Z1141" s="524">
        <v>1</v>
      </c>
      <c r="AA1141" s="524"/>
      <c r="AB1141" s="573" t="s">
        <v>3109</v>
      </c>
      <c r="AC1141" s="519" t="s">
        <v>437</v>
      </c>
      <c r="AD1141" s="608">
        <v>1035006101877</v>
      </c>
      <c r="AE1141" s="519" t="s">
        <v>13590</v>
      </c>
      <c r="AF1141" s="519" t="s">
        <v>13591</v>
      </c>
      <c r="AG1141" s="519" t="s">
        <v>12326</v>
      </c>
      <c r="AH1141" s="519" t="s">
        <v>13592</v>
      </c>
      <c r="AI1141" s="519" t="s">
        <v>13593</v>
      </c>
      <c r="AJ1141" s="526">
        <v>1035006101877</v>
      </c>
      <c r="AK1141" s="608" t="s">
        <v>304</v>
      </c>
      <c r="AL1141" s="520">
        <v>1.1399999999999999</v>
      </c>
      <c r="AM1141" s="520">
        <v>500</v>
      </c>
      <c r="AN1141" s="520">
        <v>1.1399999999999999</v>
      </c>
      <c r="AO1141" s="520">
        <v>0</v>
      </c>
      <c r="AP1141" s="528">
        <v>1.1399999999999999</v>
      </c>
      <c r="AQ1141" s="520">
        <v>1.1399999999999999</v>
      </c>
      <c r="AR1141" s="520">
        <v>0</v>
      </c>
      <c r="AS1141" s="520">
        <v>1.1399999999999999</v>
      </c>
      <c r="AT1141" s="520">
        <v>34.199999999999996</v>
      </c>
      <c r="AU1141" s="529" t="s">
        <v>231</v>
      </c>
      <c r="AV1141" s="530" t="s">
        <v>431</v>
      </c>
      <c r="AW1141" s="519" t="s">
        <v>325</v>
      </c>
      <c r="AX1141" s="519" t="s">
        <v>6916</v>
      </c>
      <c r="AY1141" s="531" t="s">
        <v>13594</v>
      </c>
      <c r="AZ1141" s="519" t="s">
        <v>234</v>
      </c>
      <c r="BB1141" s="533"/>
    </row>
    <row r="1142" spans="1:54" s="166" customFormat="1" ht="15" customHeight="1" x14ac:dyDescent="0.25">
      <c r="A1142" s="182">
        <v>1699</v>
      </c>
      <c r="B1142" s="555"/>
      <c r="C1142" s="581"/>
      <c r="D1142" s="700" t="s">
        <v>17139</v>
      </c>
      <c r="E1142" s="166" t="s">
        <v>54</v>
      </c>
      <c r="F1142" s="166" t="s">
        <v>6908</v>
      </c>
      <c r="G1142" s="194" t="s">
        <v>13595</v>
      </c>
      <c r="H1142" s="198" t="s">
        <v>13596</v>
      </c>
      <c r="I1142" s="198" t="s">
        <v>13597</v>
      </c>
      <c r="K1142" s="166" t="s">
        <v>219</v>
      </c>
      <c r="L1142" s="166" t="s">
        <v>220</v>
      </c>
      <c r="M1142" s="198" t="s">
        <v>317</v>
      </c>
      <c r="N1142" s="198" t="s">
        <v>317</v>
      </c>
      <c r="O1142" s="198" t="s">
        <v>317</v>
      </c>
      <c r="P1142" s="198" t="s">
        <v>317</v>
      </c>
      <c r="Q1142" s="199">
        <v>3</v>
      </c>
      <c r="R1142" s="199">
        <v>1.5</v>
      </c>
      <c r="S1142" s="221">
        <v>4.5</v>
      </c>
      <c r="T1142" s="345">
        <v>2</v>
      </c>
      <c r="U1142" s="340"/>
      <c r="V1142" s="346">
        <v>0</v>
      </c>
      <c r="W1142" s="340"/>
      <c r="X1142" s="346">
        <v>0</v>
      </c>
      <c r="Y1142" s="183">
        <v>3</v>
      </c>
      <c r="Z1142" s="183">
        <v>2</v>
      </c>
      <c r="AA1142" s="183"/>
      <c r="AB1142" s="198" t="s">
        <v>7581</v>
      </c>
      <c r="AC1142" s="166" t="s">
        <v>13598</v>
      </c>
      <c r="AD1142" s="203">
        <v>1075000002956</v>
      </c>
      <c r="AE1142" s="166" t="s">
        <v>13599</v>
      </c>
      <c r="AF1142" s="166" t="s">
        <v>13600</v>
      </c>
      <c r="AG1142" s="166" t="s">
        <v>13601</v>
      </c>
      <c r="AH1142" s="166" t="s">
        <v>13602</v>
      </c>
      <c r="AI1142" s="166" t="s">
        <v>13603</v>
      </c>
      <c r="AJ1142" s="165">
        <v>1075000002956</v>
      </c>
      <c r="AK1142" s="203" t="s">
        <v>304</v>
      </c>
      <c r="AL1142" s="186">
        <v>1.1399999999999999</v>
      </c>
      <c r="AM1142" s="186">
        <v>1567</v>
      </c>
      <c r="AN1142" s="186">
        <v>0.65</v>
      </c>
      <c r="AO1142" s="186">
        <v>0</v>
      </c>
      <c r="AP1142" s="187">
        <v>0.65</v>
      </c>
      <c r="AQ1142" s="186">
        <v>0.65</v>
      </c>
      <c r="AR1142" s="186">
        <v>0</v>
      </c>
      <c r="AS1142" s="186">
        <v>0.65</v>
      </c>
      <c r="AT1142" s="186">
        <v>19.5</v>
      </c>
      <c r="AU1142" s="193" t="s">
        <v>231</v>
      </c>
      <c r="AV1142" s="194"/>
      <c r="AW1142" s="166" t="s">
        <v>325</v>
      </c>
      <c r="AX1142" s="166" t="s">
        <v>6916</v>
      </c>
      <c r="AY1142" s="195" t="s">
        <v>13604</v>
      </c>
      <c r="AZ1142" s="166" t="s">
        <v>234</v>
      </c>
      <c r="BB1142" s="196"/>
    </row>
    <row r="1143" spans="1:54" s="166" customFormat="1" ht="15" customHeight="1" x14ac:dyDescent="0.25">
      <c r="A1143" s="182">
        <v>1700</v>
      </c>
      <c r="B1143" s="555"/>
      <c r="C1143" s="581"/>
      <c r="D1143" s="700" t="s">
        <v>17138</v>
      </c>
      <c r="E1143" s="166" t="s">
        <v>54</v>
      </c>
      <c r="F1143" s="166" t="s">
        <v>6908</v>
      </c>
      <c r="G1143" s="194" t="s">
        <v>13605</v>
      </c>
      <c r="H1143" s="198" t="s">
        <v>13606</v>
      </c>
      <c r="I1143" s="198" t="s">
        <v>13607</v>
      </c>
      <c r="K1143" s="166" t="s">
        <v>219</v>
      </c>
      <c r="L1143" s="166" t="s">
        <v>220</v>
      </c>
      <c r="M1143" s="198" t="s">
        <v>221</v>
      </c>
      <c r="N1143" s="198" t="s">
        <v>879</v>
      </c>
      <c r="O1143" s="198" t="s">
        <v>221</v>
      </c>
      <c r="P1143" s="198" t="s">
        <v>879</v>
      </c>
      <c r="Q1143" s="199">
        <v>2</v>
      </c>
      <c r="R1143" s="199">
        <v>2</v>
      </c>
      <c r="S1143" s="221">
        <v>4</v>
      </c>
      <c r="T1143" s="345">
        <v>1</v>
      </c>
      <c r="U1143" s="340"/>
      <c r="V1143" s="346">
        <v>0</v>
      </c>
      <c r="W1143" s="340"/>
      <c r="X1143" s="346">
        <v>0</v>
      </c>
      <c r="Y1143" s="183">
        <v>1</v>
      </c>
      <c r="Z1143" s="183">
        <v>1</v>
      </c>
      <c r="AA1143" s="183"/>
      <c r="AB1143" s="198" t="s">
        <v>12075</v>
      </c>
      <c r="AC1143" s="166" t="s">
        <v>13608</v>
      </c>
      <c r="AD1143" s="203">
        <v>314503003700038</v>
      </c>
      <c r="AE1143" s="166" t="s">
        <v>13609</v>
      </c>
      <c r="AF1143" s="166" t="s">
        <v>13610</v>
      </c>
      <c r="AG1143" s="166" t="s">
        <v>13611</v>
      </c>
      <c r="AH1143" s="166" t="s">
        <v>13612</v>
      </c>
      <c r="AI1143" s="166" t="s">
        <v>13613</v>
      </c>
      <c r="AJ1143" s="165">
        <v>314503003700038</v>
      </c>
      <c r="AK1143" s="203" t="s">
        <v>304</v>
      </c>
      <c r="AL1143" s="186">
        <v>1.1399999999999999</v>
      </c>
      <c r="AM1143" s="186">
        <v>50</v>
      </c>
      <c r="AN1143" s="186">
        <v>0.1561643835616438</v>
      </c>
      <c r="AO1143" s="186">
        <v>0</v>
      </c>
      <c r="AP1143" s="187">
        <v>0.1561643835616438</v>
      </c>
      <c r="AQ1143" s="186">
        <v>0.1561643835616438</v>
      </c>
      <c r="AR1143" s="186">
        <v>0</v>
      </c>
      <c r="AS1143" s="186">
        <v>0.1561643835616438</v>
      </c>
      <c r="AT1143" s="186">
        <v>4.6849315068493143</v>
      </c>
      <c r="AU1143" s="193" t="s">
        <v>231</v>
      </c>
      <c r="AV1143" s="194"/>
      <c r="AW1143" s="166" t="s">
        <v>325</v>
      </c>
      <c r="AX1143" s="166" t="s">
        <v>6916</v>
      </c>
      <c r="AY1143" s="195" t="s">
        <v>13614</v>
      </c>
      <c r="AZ1143" s="166" t="s">
        <v>234</v>
      </c>
      <c r="BB1143" s="196"/>
    </row>
    <row r="1144" spans="1:54" s="166" customFormat="1" ht="15" customHeight="1" x14ac:dyDescent="0.25">
      <c r="A1144" s="182">
        <v>1702</v>
      </c>
      <c r="B1144" s="555"/>
      <c r="C1144" s="581"/>
      <c r="D1144" s="700" t="s">
        <v>17140</v>
      </c>
      <c r="E1144" s="166" t="s">
        <v>54</v>
      </c>
      <c r="F1144" s="166" t="s">
        <v>6908</v>
      </c>
      <c r="G1144" s="194" t="s">
        <v>13624</v>
      </c>
      <c r="H1144" s="198" t="s">
        <v>13625</v>
      </c>
      <c r="I1144" s="198" t="s">
        <v>13626</v>
      </c>
      <c r="K1144" s="166" t="s">
        <v>219</v>
      </c>
      <c r="L1144" s="166" t="s">
        <v>220</v>
      </c>
      <c r="M1144" s="198" t="s">
        <v>221</v>
      </c>
      <c r="N1144" s="198" t="s">
        <v>879</v>
      </c>
      <c r="O1144" s="198" t="s">
        <v>221</v>
      </c>
      <c r="P1144" s="198" t="s">
        <v>879</v>
      </c>
      <c r="Q1144" s="199">
        <v>3</v>
      </c>
      <c r="R1144" s="199">
        <v>2</v>
      </c>
      <c r="S1144" s="221">
        <v>6</v>
      </c>
      <c r="T1144" s="345">
        <v>1</v>
      </c>
      <c r="U1144" s="340">
        <v>1</v>
      </c>
      <c r="V1144" s="346">
        <v>0</v>
      </c>
      <c r="W1144" s="340"/>
      <c r="X1144" s="346">
        <v>0</v>
      </c>
      <c r="Y1144" s="183">
        <v>1</v>
      </c>
      <c r="Z1144" s="183">
        <v>1</v>
      </c>
      <c r="AA1144" s="183"/>
      <c r="AB1144" s="198" t="s">
        <v>12075</v>
      </c>
      <c r="AC1144" s="166" t="s">
        <v>13627</v>
      </c>
      <c r="AD1144" s="203">
        <v>304770000524168</v>
      </c>
      <c r="AE1144" s="166" t="s">
        <v>13628</v>
      </c>
      <c r="AF1144" s="166" t="s">
        <v>13629</v>
      </c>
      <c r="AG1144" s="166" t="s">
        <v>13630</v>
      </c>
      <c r="AH1144" s="166" t="s">
        <v>13628</v>
      </c>
      <c r="AI1144" s="166" t="s">
        <v>13631</v>
      </c>
      <c r="AJ1144" s="165">
        <v>304770000524168</v>
      </c>
      <c r="AK1144" s="203" t="s">
        <v>304</v>
      </c>
      <c r="AL1144" s="186">
        <v>1.1399999999999999</v>
      </c>
      <c r="AM1144" s="186">
        <v>80</v>
      </c>
      <c r="AN1144" s="186">
        <v>0.37479452054794515</v>
      </c>
      <c r="AO1144" s="186">
        <v>0</v>
      </c>
      <c r="AP1144" s="187">
        <v>0.37479452054794515</v>
      </c>
      <c r="AQ1144" s="186">
        <v>0.37479452054794515</v>
      </c>
      <c r="AR1144" s="186">
        <v>0</v>
      </c>
      <c r="AS1144" s="186">
        <v>0.37479452054794515</v>
      </c>
      <c r="AT1144" s="186">
        <v>11.243835616438355</v>
      </c>
      <c r="AU1144" s="193" t="s">
        <v>231</v>
      </c>
      <c r="AV1144" s="194"/>
      <c r="AW1144" s="166" t="s">
        <v>325</v>
      </c>
      <c r="AX1144" s="166" t="s">
        <v>6916</v>
      </c>
      <c r="AY1144" s="195" t="s">
        <v>13632</v>
      </c>
      <c r="AZ1144" s="166" t="s">
        <v>234</v>
      </c>
      <c r="BB1144" s="196"/>
    </row>
    <row r="1145" spans="1:54" s="166" customFormat="1" ht="15" customHeight="1" x14ac:dyDescent="0.25">
      <c r="A1145" s="182">
        <v>1704</v>
      </c>
      <c r="B1145" s="555"/>
      <c r="C1145" s="581"/>
      <c r="D1145" s="700" t="s">
        <v>17141</v>
      </c>
      <c r="E1145" s="166" t="s">
        <v>54</v>
      </c>
      <c r="F1145" s="166" t="s">
        <v>6908</v>
      </c>
      <c r="G1145" s="194" t="s">
        <v>13639</v>
      </c>
      <c r="H1145" s="198" t="s">
        <v>13640</v>
      </c>
      <c r="I1145" s="166" t="s">
        <v>13641</v>
      </c>
      <c r="K1145" s="166" t="s">
        <v>219</v>
      </c>
      <c r="L1145" s="166" t="s">
        <v>10377</v>
      </c>
      <c r="M1145" s="198" t="s">
        <v>317</v>
      </c>
      <c r="N1145" s="198" t="s">
        <v>317</v>
      </c>
      <c r="O1145" s="198" t="s">
        <v>317</v>
      </c>
      <c r="P1145" s="198" t="s">
        <v>317</v>
      </c>
      <c r="Q1145" s="199">
        <v>2</v>
      </c>
      <c r="R1145" s="199">
        <v>1.5</v>
      </c>
      <c r="S1145" s="221">
        <v>3</v>
      </c>
      <c r="T1145" s="345">
        <v>1</v>
      </c>
      <c r="U1145" s="340"/>
      <c r="V1145" s="346">
        <v>0</v>
      </c>
      <c r="W1145" s="340"/>
      <c r="X1145" s="346">
        <v>0</v>
      </c>
      <c r="Y1145" s="183">
        <v>1</v>
      </c>
      <c r="Z1145" s="183">
        <v>1</v>
      </c>
      <c r="AA1145" s="183"/>
      <c r="AB1145" s="198" t="s">
        <v>12075</v>
      </c>
      <c r="AC1145" s="166" t="s">
        <v>13642</v>
      </c>
      <c r="AD1145" s="203">
        <v>313503025300010</v>
      </c>
      <c r="AE1145" s="166" t="s">
        <v>13643</v>
      </c>
      <c r="AF1145" s="166" t="s">
        <v>230</v>
      </c>
      <c r="AG1145" s="166" t="s">
        <v>230</v>
      </c>
      <c r="AH1145" s="166" t="s">
        <v>13644</v>
      </c>
      <c r="AI1145" s="166" t="s">
        <v>13645</v>
      </c>
      <c r="AJ1145" s="165">
        <v>313503025300010</v>
      </c>
      <c r="AK1145" s="203" t="s">
        <v>304</v>
      </c>
      <c r="AL1145" s="186">
        <v>1.1399999999999999</v>
      </c>
      <c r="AM1145" s="186">
        <v>25</v>
      </c>
      <c r="AN1145" s="186">
        <v>7.8082191780821902E-2</v>
      </c>
      <c r="AO1145" s="186">
        <v>0</v>
      </c>
      <c r="AP1145" s="187">
        <v>7.8082191780821902E-2</v>
      </c>
      <c r="AQ1145" s="186">
        <v>7.8082191780821902E-2</v>
      </c>
      <c r="AR1145" s="186">
        <v>0</v>
      </c>
      <c r="AS1145" s="186">
        <v>7.8082191780821902E-2</v>
      </c>
      <c r="AT1145" s="186">
        <v>2.3424657534246571</v>
      </c>
      <c r="AU1145" s="193" t="s">
        <v>231</v>
      </c>
      <c r="AV1145" s="194"/>
      <c r="AW1145" s="166" t="s">
        <v>325</v>
      </c>
      <c r="AX1145" s="166" t="s">
        <v>6916</v>
      </c>
      <c r="AY1145" s="195" t="s">
        <v>13646</v>
      </c>
      <c r="AZ1145" s="166" t="s">
        <v>234</v>
      </c>
      <c r="BB1145" s="196"/>
    </row>
    <row r="1146" spans="1:54" s="166" customFormat="1" ht="15" customHeight="1" x14ac:dyDescent="0.25">
      <c r="A1146" s="182">
        <v>1705</v>
      </c>
      <c r="B1146" s="555"/>
      <c r="C1146" s="581"/>
      <c r="D1146" s="700" t="s">
        <v>17139</v>
      </c>
      <c r="E1146" s="166" t="s">
        <v>54</v>
      </c>
      <c r="F1146" s="166" t="s">
        <v>6908</v>
      </c>
      <c r="G1146" s="194" t="s">
        <v>13647</v>
      </c>
      <c r="H1146" s="198" t="s">
        <v>13648</v>
      </c>
      <c r="I1146" s="198" t="s">
        <v>13649</v>
      </c>
      <c r="K1146" s="166" t="s">
        <v>219</v>
      </c>
      <c r="L1146" s="166" t="s">
        <v>220</v>
      </c>
      <c r="M1146" s="198" t="s">
        <v>221</v>
      </c>
      <c r="N1146" s="198" t="s">
        <v>879</v>
      </c>
      <c r="O1146" s="198" t="s">
        <v>317</v>
      </c>
      <c r="P1146" s="198" t="s">
        <v>317</v>
      </c>
      <c r="Q1146" s="199">
        <v>2</v>
      </c>
      <c r="R1146" s="199">
        <v>1.5</v>
      </c>
      <c r="S1146" s="221">
        <v>3</v>
      </c>
      <c r="T1146" s="345">
        <v>1</v>
      </c>
      <c r="U1146" s="340"/>
      <c r="V1146" s="346">
        <v>0</v>
      </c>
      <c r="W1146" s="340"/>
      <c r="X1146" s="346">
        <v>0</v>
      </c>
      <c r="Y1146" s="183">
        <v>1</v>
      </c>
      <c r="Z1146" s="183">
        <v>1</v>
      </c>
      <c r="AA1146" s="183"/>
      <c r="AB1146" s="198" t="s">
        <v>12075</v>
      </c>
      <c r="AC1146" s="166" t="s">
        <v>13650</v>
      </c>
      <c r="AD1146" s="166" t="s">
        <v>13651</v>
      </c>
      <c r="AE1146" s="166" t="s">
        <v>13652</v>
      </c>
      <c r="AF1146" s="166" t="s">
        <v>13653</v>
      </c>
      <c r="AG1146" s="166" t="s">
        <v>13654</v>
      </c>
      <c r="AH1146" s="166" t="s">
        <v>13652</v>
      </c>
      <c r="AI1146" s="166" t="s">
        <v>13655</v>
      </c>
      <c r="AJ1146" s="165" t="s">
        <v>13651</v>
      </c>
      <c r="AK1146" s="203" t="s">
        <v>304</v>
      </c>
      <c r="AL1146" s="186">
        <v>1.1399999999999999</v>
      </c>
      <c r="AM1146" s="186">
        <v>690</v>
      </c>
      <c r="AN1146" s="186">
        <v>0.24</v>
      </c>
      <c r="AO1146" s="186">
        <v>0</v>
      </c>
      <c r="AP1146" s="187">
        <v>0.24</v>
      </c>
      <c r="AQ1146" s="186">
        <v>0.24</v>
      </c>
      <c r="AR1146" s="186">
        <v>0</v>
      </c>
      <c r="AS1146" s="186">
        <v>0.24</v>
      </c>
      <c r="AT1146" s="186">
        <v>7.1999999999999993</v>
      </c>
      <c r="AU1146" s="193" t="s">
        <v>231</v>
      </c>
      <c r="AV1146" s="194"/>
      <c r="AW1146" s="166" t="s">
        <v>325</v>
      </c>
      <c r="AX1146" s="166" t="s">
        <v>6916</v>
      </c>
      <c r="AY1146" s="195" t="s">
        <v>13656</v>
      </c>
      <c r="AZ1146" s="166" t="s">
        <v>234</v>
      </c>
      <c r="BB1146" s="196"/>
    </row>
    <row r="1147" spans="1:54" s="166" customFormat="1" ht="15" customHeight="1" x14ac:dyDescent="0.25">
      <c r="A1147" s="182">
        <v>1706</v>
      </c>
      <c r="B1147" s="555"/>
      <c r="C1147" s="581"/>
      <c r="D1147" s="700" t="s">
        <v>17140</v>
      </c>
      <c r="E1147" s="166" t="s">
        <v>54</v>
      </c>
      <c r="F1147" s="166" t="s">
        <v>6908</v>
      </c>
      <c r="G1147" s="194" t="s">
        <v>13531</v>
      </c>
      <c r="H1147" s="198" t="s">
        <v>13657</v>
      </c>
      <c r="I1147" s="198" t="s">
        <v>13658</v>
      </c>
      <c r="K1147" s="166" t="s">
        <v>219</v>
      </c>
      <c r="L1147" s="166" t="s">
        <v>220</v>
      </c>
      <c r="M1147" s="166" t="s">
        <v>221</v>
      </c>
      <c r="N1147" s="198" t="s">
        <v>879</v>
      </c>
      <c r="O1147" s="198" t="s">
        <v>221</v>
      </c>
      <c r="P1147" s="198" t="s">
        <v>879</v>
      </c>
      <c r="Q1147" s="199">
        <v>2</v>
      </c>
      <c r="R1147" s="199">
        <v>1.5</v>
      </c>
      <c r="S1147" s="221">
        <v>3</v>
      </c>
      <c r="T1147" s="345">
        <v>1</v>
      </c>
      <c r="U1147" s="340"/>
      <c r="V1147" s="346">
        <v>0</v>
      </c>
      <c r="W1147" s="340"/>
      <c r="X1147" s="346">
        <v>0</v>
      </c>
      <c r="Y1147" s="183">
        <v>1</v>
      </c>
      <c r="Z1147" s="183">
        <v>1</v>
      </c>
      <c r="AA1147" s="183"/>
      <c r="AB1147" s="198" t="s">
        <v>330</v>
      </c>
      <c r="AC1147" s="166" t="s">
        <v>535</v>
      </c>
      <c r="AD1147" s="203">
        <v>1037843023734</v>
      </c>
      <c r="AE1147" s="166" t="s">
        <v>13659</v>
      </c>
      <c r="AF1147" s="166" t="s">
        <v>13585</v>
      </c>
      <c r="AG1147" s="166" t="s">
        <v>12354</v>
      </c>
      <c r="AH1147" s="166" t="s">
        <v>13659</v>
      </c>
      <c r="AI1147" s="166" t="s">
        <v>13535</v>
      </c>
      <c r="AJ1147" s="165">
        <v>1037843023734</v>
      </c>
      <c r="AK1147" s="203" t="s">
        <v>304</v>
      </c>
      <c r="AL1147" s="186">
        <v>1.1399999999999999</v>
      </c>
      <c r="AM1147" s="186">
        <v>600</v>
      </c>
      <c r="AN1147" s="186">
        <v>1.1399999999999999</v>
      </c>
      <c r="AO1147" s="186">
        <v>0</v>
      </c>
      <c r="AP1147" s="187">
        <v>1.1399999999999999</v>
      </c>
      <c r="AQ1147" s="186">
        <v>1.1399999999999999</v>
      </c>
      <c r="AR1147" s="186">
        <v>0</v>
      </c>
      <c r="AS1147" s="186">
        <v>1.1399999999999999</v>
      </c>
      <c r="AT1147" s="186">
        <v>34.199999999999996</v>
      </c>
      <c r="AU1147" s="193" t="s">
        <v>231</v>
      </c>
      <c r="AV1147" s="194"/>
      <c r="AW1147" s="166" t="s">
        <v>325</v>
      </c>
      <c r="AX1147" s="166" t="s">
        <v>6916</v>
      </c>
      <c r="AY1147" s="195" t="s">
        <v>13536</v>
      </c>
      <c r="AZ1147" s="166" t="s">
        <v>234</v>
      </c>
      <c r="BB1147" s="196"/>
    </row>
    <row r="1148" spans="1:54" s="166" customFormat="1" ht="15" customHeight="1" x14ac:dyDescent="0.2">
      <c r="A1148" s="182">
        <v>1707</v>
      </c>
      <c r="B1148" s="555"/>
      <c r="C1148" s="581"/>
      <c r="D1148" s="700" t="s">
        <v>17140</v>
      </c>
      <c r="E1148" s="166" t="s">
        <v>54</v>
      </c>
      <c r="F1148" s="166" t="s">
        <v>6908</v>
      </c>
      <c r="G1148" s="194" t="s">
        <v>13660</v>
      </c>
      <c r="H1148" s="198" t="s">
        <v>13661</v>
      </c>
      <c r="I1148" s="198" t="s">
        <v>13662</v>
      </c>
      <c r="K1148" s="166" t="s">
        <v>4875</v>
      </c>
      <c r="L1148" s="166" t="s">
        <v>317</v>
      </c>
      <c r="M1148" s="198" t="s">
        <v>317</v>
      </c>
      <c r="N1148" s="198" t="s">
        <v>317</v>
      </c>
      <c r="O1148" s="198" t="s">
        <v>317</v>
      </c>
      <c r="P1148" s="198" t="s">
        <v>317</v>
      </c>
      <c r="Q1148" s="199">
        <v>2</v>
      </c>
      <c r="R1148" s="199">
        <v>2</v>
      </c>
      <c r="S1148" s="221">
        <v>4</v>
      </c>
      <c r="T1148" s="345">
        <v>1</v>
      </c>
      <c r="U1148" s="340"/>
      <c r="V1148" s="346">
        <v>0</v>
      </c>
      <c r="W1148" s="340"/>
      <c r="X1148" s="346">
        <v>0</v>
      </c>
      <c r="Y1148" s="183">
        <v>1</v>
      </c>
      <c r="Z1148" s="183">
        <v>1</v>
      </c>
      <c r="AA1148" s="183"/>
      <c r="AB1148" s="198" t="s">
        <v>330</v>
      </c>
      <c r="AC1148" s="166" t="s">
        <v>13663</v>
      </c>
      <c r="AD1148" s="203">
        <v>1135030001545</v>
      </c>
      <c r="AE1148" s="166" t="s">
        <v>13664</v>
      </c>
      <c r="AF1148" s="166" t="s">
        <v>13665</v>
      </c>
      <c r="AG1148" s="166" t="s">
        <v>230</v>
      </c>
      <c r="AH1148" s="166" t="s">
        <v>13664</v>
      </c>
      <c r="AI1148" s="166" t="s">
        <v>13663</v>
      </c>
      <c r="AJ1148" s="165">
        <v>1135030001545</v>
      </c>
      <c r="AK1148" s="203" t="s">
        <v>13666</v>
      </c>
      <c r="AL1148" s="186">
        <v>2.0699999999999998</v>
      </c>
      <c r="AM1148" s="184">
        <v>300</v>
      </c>
      <c r="AN1148" s="186">
        <v>1.7013698630136986</v>
      </c>
      <c r="AO1148" s="186">
        <v>0</v>
      </c>
      <c r="AP1148" s="187">
        <v>1.7013698630136986</v>
      </c>
      <c r="AQ1148" s="186">
        <v>1.7013698630136986</v>
      </c>
      <c r="AR1148" s="186">
        <v>0</v>
      </c>
      <c r="AS1148" s="186">
        <v>1.7013698630136986</v>
      </c>
      <c r="AT1148" s="186">
        <v>51.041095890410958</v>
      </c>
      <c r="AU1148" s="193" t="s">
        <v>231</v>
      </c>
      <c r="AV1148" s="194"/>
      <c r="AW1148" s="166" t="s">
        <v>325</v>
      </c>
      <c r="AX1148" s="166" t="s">
        <v>6916</v>
      </c>
      <c r="AY1148" s="256" t="s">
        <v>13667</v>
      </c>
      <c r="AZ1148" s="166" t="s">
        <v>234</v>
      </c>
      <c r="BB1148" s="196"/>
    </row>
    <row r="1149" spans="1:54" s="166" customFormat="1" ht="15" customHeight="1" x14ac:dyDescent="0.2">
      <c r="A1149" s="182">
        <v>1708</v>
      </c>
      <c r="B1149" s="555"/>
      <c r="C1149" s="581"/>
      <c r="D1149" s="700" t="s">
        <v>17139</v>
      </c>
      <c r="E1149" s="166" t="s">
        <v>54</v>
      </c>
      <c r="F1149" s="166" t="s">
        <v>6908</v>
      </c>
      <c r="G1149" s="194" t="s">
        <v>13668</v>
      </c>
      <c r="H1149" s="198" t="s">
        <v>13669</v>
      </c>
      <c r="I1149" s="198" t="s">
        <v>13670</v>
      </c>
      <c r="K1149" s="166" t="s">
        <v>219</v>
      </c>
      <c r="L1149" s="166" t="s">
        <v>220</v>
      </c>
      <c r="M1149" s="198" t="s">
        <v>317</v>
      </c>
      <c r="N1149" s="198" t="s">
        <v>317</v>
      </c>
      <c r="O1149" s="198" t="s">
        <v>317</v>
      </c>
      <c r="P1149" s="198" t="s">
        <v>317</v>
      </c>
      <c r="Q1149" s="199">
        <v>2</v>
      </c>
      <c r="R1149" s="199">
        <v>1.5</v>
      </c>
      <c r="S1149" s="221">
        <v>3</v>
      </c>
      <c r="T1149" s="345">
        <v>1</v>
      </c>
      <c r="U1149" s="340"/>
      <c r="V1149" s="346">
        <v>0</v>
      </c>
      <c r="W1149" s="340"/>
      <c r="X1149" s="346">
        <v>0</v>
      </c>
      <c r="Y1149" s="183">
        <v>1</v>
      </c>
      <c r="Z1149" s="183">
        <v>1</v>
      </c>
      <c r="AA1149" s="183"/>
      <c r="AB1149" s="198" t="s">
        <v>12075</v>
      </c>
      <c r="AC1149" s="166" t="s">
        <v>13671</v>
      </c>
      <c r="AD1149" s="203">
        <v>315503000007683</v>
      </c>
      <c r="AE1149" s="166" t="s">
        <v>13672</v>
      </c>
      <c r="AF1149" s="166">
        <v>89266626126</v>
      </c>
      <c r="AG1149" s="166" t="s">
        <v>13673</v>
      </c>
      <c r="AH1149" s="166" t="s">
        <v>13672</v>
      </c>
      <c r="AI1149" s="166" t="s">
        <v>13671</v>
      </c>
      <c r="AJ1149" s="165">
        <v>315503000007683</v>
      </c>
      <c r="AK1149" s="203" t="s">
        <v>13674</v>
      </c>
      <c r="AL1149" s="186">
        <v>2.0699999999999998</v>
      </c>
      <c r="AM1149" s="184">
        <v>45</v>
      </c>
      <c r="AN1149" s="186">
        <v>1.7013698630136986</v>
      </c>
      <c r="AO1149" s="186">
        <v>0</v>
      </c>
      <c r="AP1149" s="187">
        <v>1.7013698630136986</v>
      </c>
      <c r="AQ1149" s="186">
        <v>1.7013698630136986</v>
      </c>
      <c r="AR1149" s="186">
        <v>0</v>
      </c>
      <c r="AS1149" s="186">
        <v>1.7013698630136986</v>
      </c>
      <c r="AT1149" s="186">
        <v>51.041095890410958</v>
      </c>
      <c r="AU1149" s="193" t="s">
        <v>231</v>
      </c>
      <c r="AV1149" s="194"/>
      <c r="AW1149" s="166" t="s">
        <v>325</v>
      </c>
      <c r="AX1149" s="166" t="s">
        <v>6916</v>
      </c>
      <c r="AY1149" s="256" t="s">
        <v>13675</v>
      </c>
      <c r="AZ1149" s="166" t="s">
        <v>234</v>
      </c>
      <c r="BB1149" s="196"/>
    </row>
    <row r="1150" spans="1:54" s="166" customFormat="1" ht="15" customHeight="1" x14ac:dyDescent="0.25">
      <c r="A1150" s="182">
        <v>1709</v>
      </c>
      <c r="B1150" s="555"/>
      <c r="C1150" s="581"/>
      <c r="D1150" s="700" t="s">
        <v>17140</v>
      </c>
      <c r="E1150" s="166" t="s">
        <v>54</v>
      </c>
      <c r="F1150" s="166" t="s">
        <v>6908</v>
      </c>
      <c r="G1150" s="194" t="s">
        <v>13676</v>
      </c>
      <c r="H1150" s="166" t="s">
        <v>13677</v>
      </c>
      <c r="I1150" s="166" t="s">
        <v>13678</v>
      </c>
      <c r="K1150" s="166" t="s">
        <v>219</v>
      </c>
      <c r="L1150" s="166" t="s">
        <v>220</v>
      </c>
      <c r="M1150" s="198" t="s">
        <v>317</v>
      </c>
      <c r="N1150" s="198">
        <v>0</v>
      </c>
      <c r="O1150" s="198" t="s">
        <v>317</v>
      </c>
      <c r="P1150" s="198">
        <v>0</v>
      </c>
      <c r="Q1150" s="199">
        <v>4</v>
      </c>
      <c r="R1150" s="199">
        <v>1.5</v>
      </c>
      <c r="S1150" s="221">
        <v>6</v>
      </c>
      <c r="T1150" s="345">
        <v>6</v>
      </c>
      <c r="U1150" s="340"/>
      <c r="V1150" s="346">
        <v>0</v>
      </c>
      <c r="W1150" s="340"/>
      <c r="X1150" s="346">
        <v>0</v>
      </c>
      <c r="Y1150" s="183">
        <v>2</v>
      </c>
      <c r="Z1150" s="183">
        <v>2</v>
      </c>
      <c r="AA1150" s="183"/>
      <c r="AB1150" s="198" t="s">
        <v>330</v>
      </c>
      <c r="AC1150" s="166" t="s">
        <v>13679</v>
      </c>
      <c r="AD1150" s="203">
        <v>5177746113188</v>
      </c>
      <c r="AE1150" s="166" t="s">
        <v>6032</v>
      </c>
      <c r="AF1150" s="166" t="s">
        <v>13680</v>
      </c>
      <c r="AG1150" s="166" t="s">
        <v>13681</v>
      </c>
      <c r="AH1150" s="166" t="s">
        <v>6032</v>
      </c>
      <c r="AI1150" s="166" t="s">
        <v>13679</v>
      </c>
      <c r="AJ1150" s="165">
        <v>5177746113188</v>
      </c>
      <c r="AK1150" s="203" t="s">
        <v>13682</v>
      </c>
      <c r="AL1150" s="186">
        <v>0.14000000000000001</v>
      </c>
      <c r="AM1150" s="184">
        <v>100</v>
      </c>
      <c r="AN1150" s="186">
        <v>0.2552054794520548</v>
      </c>
      <c r="AO1150" s="186">
        <v>0</v>
      </c>
      <c r="AP1150" s="187">
        <v>0.2552054794520548</v>
      </c>
      <c r="AQ1150" s="186">
        <v>0.2552054794520548</v>
      </c>
      <c r="AR1150" s="186">
        <v>0</v>
      </c>
      <c r="AS1150" s="186">
        <v>0.2552054794520548</v>
      </c>
      <c r="AT1150" s="186">
        <v>7.6561643835616442</v>
      </c>
      <c r="AU1150" s="193" t="s">
        <v>231</v>
      </c>
      <c r="AV1150" s="194"/>
      <c r="AW1150" s="166" t="s">
        <v>325</v>
      </c>
      <c r="AX1150" s="166" t="s">
        <v>6916</v>
      </c>
      <c r="AY1150" s="195" t="s">
        <v>13683</v>
      </c>
      <c r="AZ1150" s="166" t="s">
        <v>234</v>
      </c>
      <c r="BB1150" s="196"/>
    </row>
    <row r="1151" spans="1:54" s="166" customFormat="1" ht="15" customHeight="1" x14ac:dyDescent="0.25">
      <c r="A1151" s="182">
        <v>1711</v>
      </c>
      <c r="B1151" s="555"/>
      <c r="C1151" s="581"/>
      <c r="D1151" s="700" t="s">
        <v>17141</v>
      </c>
      <c r="E1151" s="166" t="s">
        <v>54</v>
      </c>
      <c r="F1151" s="166" t="s">
        <v>17123</v>
      </c>
      <c r="G1151" s="194" t="s">
        <v>13497</v>
      </c>
      <c r="H1151" s="166" t="s">
        <v>13691</v>
      </c>
      <c r="I1151" s="198" t="s">
        <v>13692</v>
      </c>
      <c r="K1151" s="166" t="s">
        <v>219</v>
      </c>
      <c r="L1151" s="166" t="s">
        <v>10377</v>
      </c>
      <c r="M1151" s="198" t="s">
        <v>317</v>
      </c>
      <c r="N1151" s="198" t="s">
        <v>317</v>
      </c>
      <c r="O1151" s="198" t="s">
        <v>317</v>
      </c>
      <c r="P1151" s="198" t="s">
        <v>317</v>
      </c>
      <c r="Q1151" s="199">
        <v>6</v>
      </c>
      <c r="R1151" s="199">
        <v>3</v>
      </c>
      <c r="S1151" s="221">
        <v>18</v>
      </c>
      <c r="T1151" s="345">
        <v>2</v>
      </c>
      <c r="U1151" s="340"/>
      <c r="V1151" s="346">
        <v>0</v>
      </c>
      <c r="W1151" s="340"/>
      <c r="X1151" s="346">
        <v>0</v>
      </c>
      <c r="Y1151" s="183">
        <v>1</v>
      </c>
      <c r="Z1151" s="183">
        <v>1</v>
      </c>
      <c r="AA1151" s="183"/>
      <c r="AB1151" s="198" t="s">
        <v>330</v>
      </c>
      <c r="AC1151" s="166" t="s">
        <v>13693</v>
      </c>
      <c r="AD1151" s="203">
        <v>1095030001340</v>
      </c>
      <c r="AE1151" s="166" t="s">
        <v>9981</v>
      </c>
      <c r="AF1151" s="166" t="s">
        <v>13694</v>
      </c>
      <c r="AG1151" s="171" t="s">
        <v>13695</v>
      </c>
      <c r="AH1151" s="166" t="s">
        <v>9981</v>
      </c>
      <c r="AI1151" s="166" t="s">
        <v>13693</v>
      </c>
      <c r="AJ1151" s="165">
        <v>1095030001340</v>
      </c>
      <c r="AK1151" s="203" t="s">
        <v>17000</v>
      </c>
      <c r="AL1151" s="186">
        <v>0.87</v>
      </c>
      <c r="AM1151" s="184">
        <v>25</v>
      </c>
      <c r="AN1151" s="186">
        <v>3.0986301369863016E-2</v>
      </c>
      <c r="AO1151" s="186">
        <v>0</v>
      </c>
      <c r="AP1151" s="187">
        <f>AN1151+AO1151</f>
        <v>3.0986301369863016E-2</v>
      </c>
      <c r="AQ1151" s="186">
        <f>AN1151</f>
        <v>3.0986301369863016E-2</v>
      </c>
      <c r="AR1151" s="186">
        <v>0</v>
      </c>
      <c r="AS1151" s="186">
        <f>AQ1151+AR1151</f>
        <v>3.0986301369863016E-2</v>
      </c>
      <c r="AT1151" s="186">
        <f>AS1151*30</f>
        <v>0.92958904109589047</v>
      </c>
      <c r="AU1151" s="193" t="s">
        <v>231</v>
      </c>
      <c r="AV1151" s="194"/>
      <c r="AW1151" s="166" t="s">
        <v>325</v>
      </c>
      <c r="AX1151" s="166" t="s">
        <v>6916</v>
      </c>
      <c r="AY1151" s="195" t="s">
        <v>13503</v>
      </c>
      <c r="AZ1151" s="166" t="s">
        <v>234</v>
      </c>
      <c r="BB1151" s="196"/>
    </row>
    <row r="1152" spans="1:54" s="166" customFormat="1" ht="15" customHeight="1" x14ac:dyDescent="0.25">
      <c r="A1152" s="182">
        <v>1714</v>
      </c>
      <c r="B1152" s="555"/>
      <c r="C1152" s="581"/>
      <c r="D1152" s="700" t="s">
        <v>17139</v>
      </c>
      <c r="E1152" s="166" t="s">
        <v>54</v>
      </c>
      <c r="F1152" s="166" t="s">
        <v>12081</v>
      </c>
      <c r="G1152" s="194" t="s">
        <v>13710</v>
      </c>
      <c r="H1152" s="198" t="s">
        <v>13711</v>
      </c>
      <c r="I1152" s="198" t="s">
        <v>13712</v>
      </c>
      <c r="K1152" s="198" t="s">
        <v>219</v>
      </c>
      <c r="L1152" s="166" t="s">
        <v>220</v>
      </c>
      <c r="M1152" s="198" t="s">
        <v>221</v>
      </c>
      <c r="N1152" s="166" t="s">
        <v>222</v>
      </c>
      <c r="O1152" s="198" t="s">
        <v>317</v>
      </c>
      <c r="P1152" s="198" t="s">
        <v>317</v>
      </c>
      <c r="Q1152" s="199">
        <v>5</v>
      </c>
      <c r="R1152" s="199">
        <v>2</v>
      </c>
      <c r="S1152" s="221">
        <v>10</v>
      </c>
      <c r="T1152" s="345">
        <v>2</v>
      </c>
      <c r="U1152" s="340"/>
      <c r="V1152" s="346">
        <v>0</v>
      </c>
      <c r="W1152" s="340"/>
      <c r="X1152" s="346">
        <v>0</v>
      </c>
      <c r="Y1152" s="183">
        <v>1</v>
      </c>
      <c r="Z1152" s="183">
        <v>1</v>
      </c>
      <c r="AA1152" s="183"/>
      <c r="AB1152" s="198" t="s">
        <v>330</v>
      </c>
      <c r="AC1152" s="166" t="s">
        <v>13713</v>
      </c>
      <c r="AD1152" s="203">
        <v>1085030002298</v>
      </c>
      <c r="AE1152" s="166" t="s">
        <v>6032</v>
      </c>
      <c r="AF1152" s="166" t="s">
        <v>13714</v>
      </c>
      <c r="AG1152" s="166" t="s">
        <v>13715</v>
      </c>
      <c r="AH1152" s="166" t="s">
        <v>6032</v>
      </c>
      <c r="AI1152" s="166" t="s">
        <v>13713</v>
      </c>
      <c r="AJ1152" s="165">
        <v>1085030002298</v>
      </c>
      <c r="AK1152" s="203" t="s">
        <v>17003</v>
      </c>
      <c r="AL1152" s="186">
        <v>0.87</v>
      </c>
      <c r="AM1152" s="184">
        <v>7</v>
      </c>
      <c r="AN1152" s="186">
        <v>9.5342465753424643E-2</v>
      </c>
      <c r="AO1152" s="186">
        <v>0</v>
      </c>
      <c r="AP1152" s="187">
        <v>9.5342465753424643E-2</v>
      </c>
      <c r="AQ1152" s="186">
        <v>9.5342465753424643E-2</v>
      </c>
      <c r="AR1152" s="186">
        <v>0</v>
      </c>
      <c r="AS1152" s="186">
        <v>9.5342465753424643E-2</v>
      </c>
      <c r="AT1152" s="186">
        <v>2.8602739726027391</v>
      </c>
      <c r="AU1152" s="193" t="s">
        <v>231</v>
      </c>
      <c r="AV1152" s="194"/>
      <c r="AW1152" s="166" t="s">
        <v>325</v>
      </c>
      <c r="AX1152" s="166" t="s">
        <v>6916</v>
      </c>
      <c r="AY1152" s="195" t="s">
        <v>13716</v>
      </c>
      <c r="AZ1152" s="166" t="s">
        <v>234</v>
      </c>
      <c r="BB1152" s="196"/>
    </row>
    <row r="1153" spans="1:54" s="166" customFormat="1" ht="15" customHeight="1" x14ac:dyDescent="0.25">
      <c r="A1153" s="182">
        <v>1715</v>
      </c>
      <c r="B1153" s="555"/>
      <c r="C1153" s="581"/>
      <c r="D1153" s="700" t="s">
        <v>17139</v>
      </c>
      <c r="E1153" s="166" t="s">
        <v>54</v>
      </c>
      <c r="F1153" s="166" t="s">
        <v>6908</v>
      </c>
      <c r="G1153" s="194" t="s">
        <v>13717</v>
      </c>
      <c r="H1153" s="166" t="s">
        <v>13718</v>
      </c>
      <c r="I1153" s="166" t="s">
        <v>13719</v>
      </c>
      <c r="K1153" s="166" t="s">
        <v>219</v>
      </c>
      <c r="L1153" s="166" t="s">
        <v>220</v>
      </c>
      <c r="M1153" s="198" t="s">
        <v>317</v>
      </c>
      <c r="N1153" s="198" t="s">
        <v>317</v>
      </c>
      <c r="O1153" s="198" t="s">
        <v>317</v>
      </c>
      <c r="P1153" s="198" t="s">
        <v>317</v>
      </c>
      <c r="Q1153" s="199">
        <v>4</v>
      </c>
      <c r="R1153" s="199">
        <v>3</v>
      </c>
      <c r="S1153" s="221">
        <v>12</v>
      </c>
      <c r="T1153" s="345">
        <v>1</v>
      </c>
      <c r="U1153" s="340"/>
      <c r="V1153" s="346">
        <v>0</v>
      </c>
      <c r="W1153" s="340"/>
      <c r="X1153" s="346">
        <v>0</v>
      </c>
      <c r="Y1153" s="183">
        <v>1</v>
      </c>
      <c r="Z1153" s="183">
        <v>1</v>
      </c>
      <c r="AA1153" s="183"/>
      <c r="AB1153" s="198" t="s">
        <v>330</v>
      </c>
      <c r="AC1153" s="274" t="s">
        <v>13720</v>
      </c>
      <c r="AD1153" s="203">
        <v>1165030052483</v>
      </c>
      <c r="AE1153" s="166" t="s">
        <v>13721</v>
      </c>
      <c r="AF1153" s="166">
        <v>89261806946</v>
      </c>
      <c r="AG1153" s="171" t="s">
        <v>13722</v>
      </c>
      <c r="AH1153" s="166" t="s">
        <v>13721</v>
      </c>
      <c r="AI1153" s="274" t="s">
        <v>13720</v>
      </c>
      <c r="AJ1153" s="165">
        <v>1165030052483</v>
      </c>
      <c r="AK1153" s="203" t="s">
        <v>17003</v>
      </c>
      <c r="AL1153" s="186">
        <v>0.87</v>
      </c>
      <c r="AM1153" s="184">
        <v>21</v>
      </c>
      <c r="AN1153" s="186">
        <v>1.6684931506849316E-2</v>
      </c>
      <c r="AO1153" s="186">
        <v>0</v>
      </c>
      <c r="AP1153" s="187">
        <v>1.6684931506849316E-2</v>
      </c>
      <c r="AQ1153" s="186">
        <v>1.6684931506849316E-2</v>
      </c>
      <c r="AR1153" s="186">
        <v>0</v>
      </c>
      <c r="AS1153" s="186">
        <v>1.6684931506849316E-2</v>
      </c>
      <c r="AT1153" s="186">
        <v>0.50054794520547952</v>
      </c>
      <c r="AU1153" s="193" t="s">
        <v>231</v>
      </c>
      <c r="AV1153" s="194"/>
      <c r="AW1153" s="166" t="s">
        <v>325</v>
      </c>
      <c r="AX1153" s="166" t="s">
        <v>6916</v>
      </c>
      <c r="AY1153" s="195" t="s">
        <v>13723</v>
      </c>
      <c r="AZ1153" s="166" t="s">
        <v>234</v>
      </c>
      <c r="BB1153" s="196"/>
    </row>
    <row r="1154" spans="1:54" s="166" customFormat="1" ht="15" customHeight="1" x14ac:dyDescent="0.25">
      <c r="A1154" s="182">
        <v>1716</v>
      </c>
      <c r="B1154" s="555"/>
      <c r="D1154" s="750" t="s">
        <v>17140</v>
      </c>
      <c r="E1154" s="166" t="s">
        <v>54</v>
      </c>
      <c r="F1154" s="166" t="s">
        <v>17123</v>
      </c>
      <c r="G1154" s="194" t="s">
        <v>13724</v>
      </c>
      <c r="H1154" s="166" t="s">
        <v>13725</v>
      </c>
      <c r="I1154" s="166" t="s">
        <v>13726</v>
      </c>
      <c r="K1154" s="166" t="s">
        <v>219</v>
      </c>
      <c r="L1154" s="166" t="s">
        <v>220</v>
      </c>
      <c r="M1154" s="198" t="s">
        <v>221</v>
      </c>
      <c r="N1154" s="198" t="s">
        <v>879</v>
      </c>
      <c r="O1154" s="198" t="s">
        <v>221</v>
      </c>
      <c r="P1154" s="198" t="s">
        <v>879</v>
      </c>
      <c r="Q1154" s="199">
        <v>6</v>
      </c>
      <c r="R1154" s="199">
        <v>3</v>
      </c>
      <c r="S1154" s="221">
        <v>18</v>
      </c>
      <c r="T1154" s="345">
        <v>0</v>
      </c>
      <c r="U1154" s="340"/>
      <c r="V1154" s="346">
        <v>0</v>
      </c>
      <c r="W1154" s="340"/>
      <c r="X1154" s="346">
        <v>1</v>
      </c>
      <c r="Y1154" s="183">
        <v>1</v>
      </c>
      <c r="Z1154" s="183">
        <v>1</v>
      </c>
      <c r="AA1154" s="183"/>
      <c r="AB1154" s="198" t="s">
        <v>3109</v>
      </c>
      <c r="AC1154" s="166" t="s">
        <v>13727</v>
      </c>
      <c r="AD1154" s="203">
        <v>1027700340326</v>
      </c>
      <c r="AE1154" s="166" t="s">
        <v>1753</v>
      </c>
      <c r="AF1154" s="166" t="s">
        <v>13728</v>
      </c>
      <c r="AG1154" s="171" t="s">
        <v>13729</v>
      </c>
      <c r="AH1154" s="166" t="s">
        <v>1753</v>
      </c>
      <c r="AI1154" s="166" t="s">
        <v>13727</v>
      </c>
      <c r="AJ1154" s="165">
        <v>1027700340326</v>
      </c>
      <c r="AK1154" s="203" t="s">
        <v>17002</v>
      </c>
      <c r="AL1154" s="186">
        <v>0.87</v>
      </c>
      <c r="AM1154" s="184">
        <v>100</v>
      </c>
      <c r="AN1154" s="186">
        <v>0.23835616438356164</v>
      </c>
      <c r="AO1154" s="186">
        <v>0</v>
      </c>
      <c r="AP1154" s="187">
        <f>AN1154+AO1154</f>
        <v>0.23835616438356164</v>
      </c>
      <c r="AQ1154" s="186">
        <f>AN1154</f>
        <v>0.23835616438356164</v>
      </c>
      <c r="AR1154" s="186">
        <v>0</v>
      </c>
      <c r="AS1154" s="186">
        <f>AQ1154+AR1154</f>
        <v>0.23835616438356164</v>
      </c>
      <c r="AT1154" s="186">
        <f>AS1154*30</f>
        <v>7.1506849315068495</v>
      </c>
      <c r="AU1154" s="193" t="s">
        <v>231</v>
      </c>
      <c r="AV1154" s="194"/>
      <c r="AW1154" s="166" t="s">
        <v>325</v>
      </c>
      <c r="AX1154" s="166" t="s">
        <v>6916</v>
      </c>
      <c r="AY1154" s="195" t="s">
        <v>13730</v>
      </c>
      <c r="AZ1154" s="166" t="s">
        <v>234</v>
      </c>
      <c r="BB1154" s="196"/>
    </row>
    <row r="1155" spans="1:54" s="166" customFormat="1" ht="15" customHeight="1" x14ac:dyDescent="0.25">
      <c r="A1155" s="182">
        <v>1719</v>
      </c>
      <c r="B1155" s="555"/>
      <c r="C1155" s="581"/>
      <c r="D1155" s="700" t="s">
        <v>17140</v>
      </c>
      <c r="E1155" s="166" t="s">
        <v>54</v>
      </c>
      <c r="F1155" s="166" t="s">
        <v>6908</v>
      </c>
      <c r="G1155" s="194" t="s">
        <v>13743</v>
      </c>
      <c r="H1155" s="258" t="s">
        <v>13744</v>
      </c>
      <c r="I1155" s="258" t="s">
        <v>13745</v>
      </c>
      <c r="K1155" s="166" t="s">
        <v>732</v>
      </c>
      <c r="L1155" s="166" t="s">
        <v>1413</v>
      </c>
      <c r="M1155" s="166" t="s">
        <v>317</v>
      </c>
      <c r="N1155" s="166">
        <v>0</v>
      </c>
      <c r="O1155" s="166" t="s">
        <v>317</v>
      </c>
      <c r="P1155" s="166">
        <v>0</v>
      </c>
      <c r="Q1155" s="199">
        <v>2</v>
      </c>
      <c r="R1155" s="199">
        <v>1.5</v>
      </c>
      <c r="S1155" s="221">
        <v>3</v>
      </c>
      <c r="T1155" s="59">
        <v>1</v>
      </c>
      <c r="U1155" s="340"/>
      <c r="V1155" s="346"/>
      <c r="W1155" s="340"/>
      <c r="X1155" s="346"/>
      <c r="Y1155" s="183"/>
      <c r="Z1155" s="183"/>
      <c r="AA1155" s="183"/>
      <c r="AB1155" s="166" t="s">
        <v>12075</v>
      </c>
      <c r="AC1155" s="166" t="s">
        <v>13746</v>
      </c>
      <c r="AD1155" s="203">
        <v>315774600183717</v>
      </c>
      <c r="AE1155" s="166" t="s">
        <v>13747</v>
      </c>
      <c r="AF1155" s="166" t="s">
        <v>13748</v>
      </c>
      <c r="AG1155" s="166" t="s">
        <v>13749</v>
      </c>
      <c r="AH1155" s="166" t="s">
        <v>13747</v>
      </c>
      <c r="AI1155" s="166" t="s">
        <v>13746</v>
      </c>
      <c r="AJ1155" s="230">
        <v>315774600183717</v>
      </c>
      <c r="AK1155" s="166" t="s">
        <v>13750</v>
      </c>
      <c r="AL1155" s="186">
        <v>0.87</v>
      </c>
      <c r="AM1155" s="184">
        <v>5</v>
      </c>
      <c r="AN1155" s="186">
        <v>7.1506849315068496E-2</v>
      </c>
      <c r="AO1155" s="186">
        <v>0</v>
      </c>
      <c r="AP1155" s="187">
        <v>7.1506849315068496E-2</v>
      </c>
      <c r="AQ1155" s="186">
        <v>7.1506849315068496E-2</v>
      </c>
      <c r="AR1155" s="186">
        <v>0</v>
      </c>
      <c r="AS1155" s="186">
        <v>7.1506849315068496E-2</v>
      </c>
      <c r="AT1155" s="186">
        <v>2.1452054794520548</v>
      </c>
      <c r="AU1155" s="193" t="s">
        <v>231</v>
      </c>
      <c r="AV1155" s="194"/>
      <c r="AW1155" s="166" t="s">
        <v>325</v>
      </c>
      <c r="AX1155" s="166" t="s">
        <v>6916</v>
      </c>
      <c r="AY1155" s="195" t="s">
        <v>13751</v>
      </c>
      <c r="AZ1155" s="166" t="s">
        <v>234</v>
      </c>
      <c r="BB1155" s="196"/>
    </row>
    <row r="1156" spans="1:54" s="166" customFormat="1" ht="15" customHeight="1" x14ac:dyDescent="0.2">
      <c r="A1156" s="182">
        <v>1723</v>
      </c>
      <c r="B1156" s="555"/>
      <c r="C1156" s="581"/>
      <c r="D1156" s="700" t="s">
        <v>17139</v>
      </c>
      <c r="E1156" s="166" t="s">
        <v>55</v>
      </c>
      <c r="F1156" s="166" t="s">
        <v>6908</v>
      </c>
      <c r="G1156" s="517" t="s">
        <v>13768</v>
      </c>
      <c r="H1156" s="198" t="s">
        <v>13769</v>
      </c>
      <c r="I1156" s="198" t="s">
        <v>13770</v>
      </c>
      <c r="K1156" s="198" t="s">
        <v>732</v>
      </c>
      <c r="L1156" s="166">
        <v>0</v>
      </c>
      <c r="M1156" s="198" t="s">
        <v>317</v>
      </c>
      <c r="N1156" s="198">
        <v>0</v>
      </c>
      <c r="O1156" s="198" t="s">
        <v>317</v>
      </c>
      <c r="P1156" s="198">
        <v>0</v>
      </c>
      <c r="Q1156" s="199">
        <v>0</v>
      </c>
      <c r="R1156" s="199">
        <v>1.5</v>
      </c>
      <c r="S1156" s="221">
        <v>441</v>
      </c>
      <c r="T1156" s="345">
        <v>2</v>
      </c>
      <c r="U1156" s="340"/>
      <c r="V1156" s="346">
        <v>0</v>
      </c>
      <c r="W1156" s="340"/>
      <c r="X1156" s="346">
        <v>0</v>
      </c>
      <c r="Y1156" s="183"/>
      <c r="Z1156" s="183"/>
      <c r="AA1156" s="183"/>
      <c r="AB1156" s="166" t="s">
        <v>12075</v>
      </c>
      <c r="AC1156" s="166" t="s">
        <v>13771</v>
      </c>
      <c r="AD1156" s="203">
        <v>305503022100023</v>
      </c>
      <c r="AE1156" s="198" t="s">
        <v>13772</v>
      </c>
      <c r="AF1156" s="166" t="s">
        <v>13773</v>
      </c>
      <c r="AG1156" s="166" t="s">
        <v>13774</v>
      </c>
      <c r="AH1156" s="198" t="s">
        <v>13775</v>
      </c>
      <c r="AI1156" s="166" t="s">
        <v>13771</v>
      </c>
      <c r="AJ1156" s="165">
        <v>305503022100023</v>
      </c>
      <c r="AK1156" s="203" t="s">
        <v>13776</v>
      </c>
      <c r="AL1156" s="186">
        <v>1.2</v>
      </c>
      <c r="AM1156" s="186">
        <v>8</v>
      </c>
      <c r="AN1156" s="186">
        <v>2.8602739726027396E-2</v>
      </c>
      <c r="AO1156" s="186">
        <v>0</v>
      </c>
      <c r="AP1156" s="187">
        <v>2.8602739726027396E-2</v>
      </c>
      <c r="AQ1156" s="186">
        <v>2.8602739726027396E-2</v>
      </c>
      <c r="AR1156" s="186">
        <v>0</v>
      </c>
      <c r="AS1156" s="186">
        <v>2.8602739726027396E-2</v>
      </c>
      <c r="AT1156" s="186">
        <v>0.8580821917808219</v>
      </c>
      <c r="AU1156" s="193" t="s">
        <v>231</v>
      </c>
      <c r="AV1156" s="194"/>
      <c r="AW1156" s="166" t="s">
        <v>325</v>
      </c>
      <c r="AX1156" s="166" t="s">
        <v>6916</v>
      </c>
      <c r="AY1156" s="256" t="s">
        <v>13777</v>
      </c>
      <c r="AZ1156" s="166" t="s">
        <v>234</v>
      </c>
      <c r="BB1156" s="196"/>
    </row>
    <row r="1157" spans="1:54" s="166" customFormat="1" ht="15" customHeight="1" x14ac:dyDescent="0.25">
      <c r="A1157" s="182">
        <v>1724</v>
      </c>
      <c r="B1157" s="555"/>
      <c r="C1157" s="581"/>
      <c r="D1157" s="700" t="s">
        <v>17139</v>
      </c>
      <c r="E1157" s="166" t="s">
        <v>55</v>
      </c>
      <c r="F1157" s="166" t="s">
        <v>6908</v>
      </c>
      <c r="G1157" s="194" t="s">
        <v>13778</v>
      </c>
      <c r="H1157" s="198" t="s">
        <v>13779</v>
      </c>
      <c r="I1157" s="198" t="s">
        <v>13780</v>
      </c>
      <c r="K1157" s="198" t="s">
        <v>219</v>
      </c>
      <c r="L1157" s="166" t="s">
        <v>220</v>
      </c>
      <c r="M1157" s="198" t="s">
        <v>317</v>
      </c>
      <c r="N1157" s="198">
        <v>0</v>
      </c>
      <c r="O1157" s="198" t="s">
        <v>317</v>
      </c>
      <c r="P1157" s="198">
        <v>0</v>
      </c>
      <c r="Q1157" s="199">
        <v>6</v>
      </c>
      <c r="R1157" s="199">
        <v>3</v>
      </c>
      <c r="S1157" s="221">
        <v>18</v>
      </c>
      <c r="T1157" s="345">
        <v>1</v>
      </c>
      <c r="U1157" s="340"/>
      <c r="V1157" s="346">
        <v>0</v>
      </c>
      <c r="W1157" s="340"/>
      <c r="X1157" s="346">
        <v>0</v>
      </c>
      <c r="Y1157" s="183"/>
      <c r="Z1157" s="183"/>
      <c r="AA1157" s="183"/>
      <c r="AB1157" s="166" t="s">
        <v>12075</v>
      </c>
      <c r="AC1157" s="166" t="s">
        <v>13781</v>
      </c>
      <c r="AD1157" s="203">
        <v>308770000380737</v>
      </c>
      <c r="AE1157" s="198" t="s">
        <v>13782</v>
      </c>
      <c r="AF1157" s="166" t="s">
        <v>13783</v>
      </c>
      <c r="AG1157" s="166" t="s">
        <v>13784</v>
      </c>
      <c r="AH1157" s="198" t="s">
        <v>13782</v>
      </c>
      <c r="AI1157" s="166" t="s">
        <v>13781</v>
      </c>
      <c r="AJ1157" s="165">
        <v>308770000380737</v>
      </c>
      <c r="AK1157" s="203" t="s">
        <v>1743</v>
      </c>
      <c r="AL1157" s="186">
        <v>1.2</v>
      </c>
      <c r="AM1157" s="186">
        <v>5</v>
      </c>
      <c r="AN1157" s="186">
        <v>2.6301369863013697E-2</v>
      </c>
      <c r="AO1157" s="186">
        <v>0</v>
      </c>
      <c r="AP1157" s="187">
        <v>2.6301369863013697E-2</v>
      </c>
      <c r="AQ1157" s="186">
        <v>2.6301369863013697E-2</v>
      </c>
      <c r="AR1157" s="186">
        <v>0</v>
      </c>
      <c r="AS1157" s="186">
        <v>2.6301369863013697E-2</v>
      </c>
      <c r="AT1157" s="186">
        <v>0.78904109589041094</v>
      </c>
      <c r="AU1157" s="193" t="s">
        <v>231</v>
      </c>
      <c r="AV1157" s="194"/>
      <c r="AW1157" s="166" t="s">
        <v>325</v>
      </c>
      <c r="AX1157" s="166" t="s">
        <v>6916</v>
      </c>
      <c r="AY1157" s="195" t="s">
        <v>13785</v>
      </c>
      <c r="AZ1157" s="166" t="s">
        <v>234</v>
      </c>
      <c r="BB1157" s="196"/>
    </row>
    <row r="1158" spans="1:54" s="166" customFormat="1" ht="15" customHeight="1" x14ac:dyDescent="0.25">
      <c r="A1158" s="182">
        <v>1725</v>
      </c>
      <c r="B1158" s="555"/>
      <c r="C1158" s="581"/>
      <c r="D1158" s="700" t="s">
        <v>17139</v>
      </c>
      <c r="E1158" s="166" t="s">
        <v>55</v>
      </c>
      <c r="F1158" s="166" t="s">
        <v>6908</v>
      </c>
      <c r="G1158" s="194" t="s">
        <v>13786</v>
      </c>
      <c r="H1158" s="198" t="s">
        <v>13787</v>
      </c>
      <c r="I1158" s="198" t="s">
        <v>13788</v>
      </c>
      <c r="K1158" s="198" t="s">
        <v>219</v>
      </c>
      <c r="L1158" s="166" t="s">
        <v>220</v>
      </c>
      <c r="M1158" s="198" t="s">
        <v>317</v>
      </c>
      <c r="N1158" s="198" t="s">
        <v>222</v>
      </c>
      <c r="O1158" s="198" t="s">
        <v>317</v>
      </c>
      <c r="P1158" s="198">
        <v>0</v>
      </c>
      <c r="Q1158" s="199">
        <v>2</v>
      </c>
      <c r="R1158" s="199">
        <v>3</v>
      </c>
      <c r="S1158" s="221">
        <v>6</v>
      </c>
      <c r="T1158" s="345">
        <v>1</v>
      </c>
      <c r="U1158" s="340"/>
      <c r="V1158" s="346">
        <v>0</v>
      </c>
      <c r="W1158" s="340"/>
      <c r="X1158" s="346">
        <v>1</v>
      </c>
      <c r="Y1158" s="183"/>
      <c r="Z1158" s="183"/>
      <c r="AA1158" s="183"/>
      <c r="AB1158" s="166" t="s">
        <v>12075</v>
      </c>
      <c r="AC1158" s="166" t="s">
        <v>13789</v>
      </c>
      <c r="AD1158" s="203">
        <v>304503034100062</v>
      </c>
      <c r="AE1158" s="198" t="s">
        <v>13790</v>
      </c>
      <c r="AF1158" s="166" t="s">
        <v>13791</v>
      </c>
      <c r="AG1158" s="166" t="s">
        <v>13792</v>
      </c>
      <c r="AH1158" s="198" t="s">
        <v>13790</v>
      </c>
      <c r="AI1158" s="166" t="s">
        <v>13789</v>
      </c>
      <c r="AJ1158" s="165">
        <v>304503034100062</v>
      </c>
      <c r="AK1158" s="203" t="s">
        <v>1743</v>
      </c>
      <c r="AL1158" s="186">
        <v>1.2</v>
      </c>
      <c r="AM1158" s="186">
        <v>6</v>
      </c>
      <c r="AN1158" s="186">
        <v>1.643835616438356E-2</v>
      </c>
      <c r="AO1158" s="186">
        <v>0</v>
      </c>
      <c r="AP1158" s="187">
        <v>1.643835616438356E-2</v>
      </c>
      <c r="AQ1158" s="186">
        <v>1.643835616438356E-2</v>
      </c>
      <c r="AR1158" s="186">
        <v>0</v>
      </c>
      <c r="AS1158" s="186">
        <v>1.643835616438356E-2</v>
      </c>
      <c r="AT1158" s="186">
        <v>0.49315068493150682</v>
      </c>
      <c r="AU1158" s="193" t="s">
        <v>231</v>
      </c>
      <c r="AV1158" s="194"/>
      <c r="AW1158" s="166" t="s">
        <v>325</v>
      </c>
      <c r="AX1158" s="166" t="s">
        <v>6916</v>
      </c>
      <c r="AY1158" s="195" t="s">
        <v>13793</v>
      </c>
      <c r="AZ1158" s="166" t="s">
        <v>234</v>
      </c>
      <c r="BB1158" s="196"/>
    </row>
    <row r="1159" spans="1:54" s="166" customFormat="1" ht="15" customHeight="1" x14ac:dyDescent="0.25">
      <c r="A1159" s="182">
        <v>1726</v>
      </c>
      <c r="B1159" s="555"/>
      <c r="C1159" s="581"/>
      <c r="D1159" s="700" t="s">
        <v>17139</v>
      </c>
      <c r="E1159" s="166" t="s">
        <v>55</v>
      </c>
      <c r="F1159" s="166" t="s">
        <v>6908</v>
      </c>
      <c r="G1159" s="194" t="s">
        <v>13794</v>
      </c>
      <c r="H1159" s="198" t="s">
        <v>13795</v>
      </c>
      <c r="I1159" s="198" t="s">
        <v>13796</v>
      </c>
      <c r="K1159" s="198" t="s">
        <v>219</v>
      </c>
      <c r="L1159" s="166" t="s">
        <v>220</v>
      </c>
      <c r="M1159" s="198" t="s">
        <v>221</v>
      </c>
      <c r="N1159" s="198" t="s">
        <v>222</v>
      </c>
      <c r="O1159" s="198" t="s">
        <v>221</v>
      </c>
      <c r="P1159" s="198" t="s">
        <v>222</v>
      </c>
      <c r="Q1159" s="199">
        <v>1.5</v>
      </c>
      <c r="R1159" s="199">
        <v>1.5</v>
      </c>
      <c r="S1159" s="221">
        <v>2.25</v>
      </c>
      <c r="T1159" s="345">
        <v>4</v>
      </c>
      <c r="U1159" s="340"/>
      <c r="V1159" s="346">
        <v>0</v>
      </c>
      <c r="W1159" s="340"/>
      <c r="X1159" s="346">
        <v>0</v>
      </c>
      <c r="Y1159" s="183"/>
      <c r="Z1159" s="183"/>
      <c r="AA1159" s="183"/>
      <c r="AB1159" s="166" t="s">
        <v>12075</v>
      </c>
      <c r="AC1159" s="166" t="s">
        <v>13797</v>
      </c>
      <c r="AD1159" s="203">
        <v>314503009000019</v>
      </c>
      <c r="AE1159" s="198" t="s">
        <v>13798</v>
      </c>
      <c r="AF1159" s="166">
        <v>89262566151</v>
      </c>
      <c r="AG1159" s="166" t="s">
        <v>13799</v>
      </c>
      <c r="AH1159" s="198" t="s">
        <v>13798</v>
      </c>
      <c r="AI1159" s="166" t="s">
        <v>13797</v>
      </c>
      <c r="AJ1159" s="165">
        <v>314503009000019</v>
      </c>
      <c r="AK1159" s="203" t="s">
        <v>1743</v>
      </c>
      <c r="AL1159" s="186">
        <v>1.2</v>
      </c>
      <c r="AM1159" s="186">
        <v>10</v>
      </c>
      <c r="AN1159" s="186">
        <v>1.9726027397260273E-2</v>
      </c>
      <c r="AO1159" s="186">
        <v>0</v>
      </c>
      <c r="AP1159" s="187">
        <v>1.9726027397260273E-2</v>
      </c>
      <c r="AQ1159" s="186">
        <v>1.9726027397260273E-2</v>
      </c>
      <c r="AR1159" s="186">
        <v>0</v>
      </c>
      <c r="AS1159" s="186">
        <v>1.9726027397260273E-2</v>
      </c>
      <c r="AT1159" s="186">
        <v>0.59178082191780823</v>
      </c>
      <c r="AU1159" s="193" t="s">
        <v>231</v>
      </c>
      <c r="AV1159" s="194"/>
      <c r="AW1159" s="166" t="s">
        <v>325</v>
      </c>
      <c r="AX1159" s="166" t="s">
        <v>6916</v>
      </c>
      <c r="AY1159" s="195" t="s">
        <v>13800</v>
      </c>
      <c r="AZ1159" s="166" t="s">
        <v>234</v>
      </c>
      <c r="BB1159" s="196"/>
    </row>
    <row r="1160" spans="1:54" s="166" customFormat="1" ht="15" customHeight="1" x14ac:dyDescent="0.25">
      <c r="A1160" s="182">
        <v>1727</v>
      </c>
      <c r="B1160" s="555"/>
      <c r="C1160" s="581"/>
      <c r="D1160" s="700" t="s">
        <v>17141</v>
      </c>
      <c r="E1160" s="166" t="s">
        <v>55</v>
      </c>
      <c r="F1160" s="166" t="s">
        <v>6908</v>
      </c>
      <c r="G1160" s="194" t="s">
        <v>13801</v>
      </c>
      <c r="H1160" s="198" t="s">
        <v>13802</v>
      </c>
      <c r="I1160" s="198" t="s">
        <v>13803</v>
      </c>
      <c r="K1160" s="198" t="s">
        <v>732</v>
      </c>
      <c r="L1160" s="166">
        <v>0</v>
      </c>
      <c r="M1160" s="198" t="s">
        <v>317</v>
      </c>
      <c r="N1160" s="198">
        <v>0</v>
      </c>
      <c r="O1160" s="198" t="s">
        <v>317</v>
      </c>
      <c r="P1160" s="198">
        <v>0</v>
      </c>
      <c r="Q1160" s="199">
        <v>2</v>
      </c>
      <c r="R1160" s="199">
        <v>3</v>
      </c>
      <c r="S1160" s="221">
        <v>6</v>
      </c>
      <c r="T1160" s="345">
        <v>2</v>
      </c>
      <c r="U1160" s="340"/>
      <c r="V1160" s="346">
        <v>0</v>
      </c>
      <c r="W1160" s="340"/>
      <c r="X1160" s="346">
        <v>0</v>
      </c>
      <c r="Y1160" s="183"/>
      <c r="Z1160" s="183"/>
      <c r="AA1160" s="183"/>
      <c r="AB1160" s="166" t="s">
        <v>12075</v>
      </c>
      <c r="AC1160" s="166" t="s">
        <v>13771</v>
      </c>
      <c r="AD1160" s="203">
        <v>305503022100023</v>
      </c>
      <c r="AE1160" s="198" t="s">
        <v>13772</v>
      </c>
      <c r="AF1160" s="166" t="s">
        <v>13773</v>
      </c>
      <c r="AG1160" s="166" t="s">
        <v>13774</v>
      </c>
      <c r="AH1160" s="198" t="s">
        <v>13772</v>
      </c>
      <c r="AI1160" s="166" t="s">
        <v>13771</v>
      </c>
      <c r="AJ1160" s="165">
        <v>305503022100023</v>
      </c>
      <c r="AK1160" s="203" t="s">
        <v>1743</v>
      </c>
      <c r="AL1160" s="186">
        <v>1.2</v>
      </c>
      <c r="AM1160" s="186">
        <v>8</v>
      </c>
      <c r="AN1160" s="186">
        <v>2.8602739726027396E-2</v>
      </c>
      <c r="AO1160" s="186">
        <v>0</v>
      </c>
      <c r="AP1160" s="187">
        <v>2.8602739726027396E-2</v>
      </c>
      <c r="AQ1160" s="186">
        <v>2.8602739726027396E-2</v>
      </c>
      <c r="AR1160" s="186">
        <v>0</v>
      </c>
      <c r="AS1160" s="186">
        <v>2.8602739726027396E-2</v>
      </c>
      <c r="AT1160" s="186">
        <v>0.8580821917808219</v>
      </c>
      <c r="AU1160" s="193" t="s">
        <v>231</v>
      </c>
      <c r="AV1160" s="194"/>
      <c r="AW1160" s="166" t="s">
        <v>325</v>
      </c>
      <c r="AX1160" s="166" t="s">
        <v>6916</v>
      </c>
      <c r="AY1160" s="195" t="s">
        <v>13804</v>
      </c>
      <c r="AZ1160" s="166" t="s">
        <v>234</v>
      </c>
      <c r="BB1160" s="196"/>
    </row>
    <row r="1161" spans="1:54" s="166" customFormat="1" ht="15" customHeight="1" x14ac:dyDescent="0.25">
      <c r="A1161" s="182">
        <v>1728</v>
      </c>
      <c r="B1161" s="555"/>
      <c r="C1161" s="581"/>
      <c r="D1161" s="700" t="s">
        <v>17139</v>
      </c>
      <c r="E1161" s="166" t="s">
        <v>55</v>
      </c>
      <c r="F1161" s="166" t="s">
        <v>6908</v>
      </c>
      <c r="G1161" s="194" t="s">
        <v>13805</v>
      </c>
      <c r="H1161" s="198" t="s">
        <v>13806</v>
      </c>
      <c r="I1161" s="198" t="s">
        <v>13807</v>
      </c>
      <c r="K1161" s="198" t="s">
        <v>219</v>
      </c>
      <c r="L1161" s="166" t="s">
        <v>220</v>
      </c>
      <c r="M1161" s="198" t="s">
        <v>317</v>
      </c>
      <c r="N1161" s="198">
        <v>0</v>
      </c>
      <c r="O1161" s="198" t="s">
        <v>317</v>
      </c>
      <c r="P1161" s="198">
        <v>0</v>
      </c>
      <c r="Q1161" s="199">
        <v>2</v>
      </c>
      <c r="R1161" s="199">
        <v>1.5</v>
      </c>
      <c r="S1161" s="221">
        <v>3</v>
      </c>
      <c r="T1161" s="345">
        <v>3</v>
      </c>
      <c r="U1161" s="340"/>
      <c r="V1161" s="346">
        <v>0</v>
      </c>
      <c r="W1161" s="340"/>
      <c r="X1161" s="346">
        <v>0</v>
      </c>
      <c r="Y1161" s="183"/>
      <c r="Z1161" s="183"/>
      <c r="AA1161" s="183"/>
      <c r="AB1161" s="166" t="s">
        <v>12199</v>
      </c>
      <c r="AC1161" s="166" t="s">
        <v>13808</v>
      </c>
      <c r="AD1161" s="203">
        <v>1025003758592</v>
      </c>
      <c r="AE1161" s="198" t="s">
        <v>13809</v>
      </c>
      <c r="AF1161" s="166" t="s">
        <v>13810</v>
      </c>
      <c r="AG1161" s="166" t="s">
        <v>13811</v>
      </c>
      <c r="AH1161" s="198" t="s">
        <v>13809</v>
      </c>
      <c r="AI1161" s="166" t="s">
        <v>13808</v>
      </c>
      <c r="AJ1161" s="165">
        <v>1025003758592</v>
      </c>
      <c r="AK1161" s="203" t="s">
        <v>1743</v>
      </c>
      <c r="AL1161" s="186">
        <v>1.2</v>
      </c>
      <c r="AM1161" s="186">
        <v>6</v>
      </c>
      <c r="AN1161" s="186">
        <v>2.6301369863013697E-2</v>
      </c>
      <c r="AO1161" s="186">
        <v>0</v>
      </c>
      <c r="AP1161" s="187">
        <v>2.6301369863013697E-2</v>
      </c>
      <c r="AQ1161" s="186">
        <v>2.6301369863013697E-2</v>
      </c>
      <c r="AR1161" s="186">
        <v>0</v>
      </c>
      <c r="AS1161" s="186">
        <v>2.6301369863013697E-2</v>
      </c>
      <c r="AT1161" s="186">
        <v>0.78904109589041094</v>
      </c>
      <c r="AU1161" s="193" t="s">
        <v>231</v>
      </c>
      <c r="AV1161" s="194"/>
      <c r="AW1161" s="166" t="s">
        <v>325</v>
      </c>
      <c r="AX1161" s="166" t="s">
        <v>6916</v>
      </c>
      <c r="AY1161" s="195" t="s">
        <v>13812</v>
      </c>
      <c r="AZ1161" s="166" t="s">
        <v>234</v>
      </c>
      <c r="BB1161" s="196"/>
    </row>
    <row r="1162" spans="1:54" s="166" customFormat="1" ht="15" customHeight="1" x14ac:dyDescent="0.25">
      <c r="A1162" s="182">
        <v>1729</v>
      </c>
      <c r="B1162" s="555"/>
      <c r="C1162" s="581"/>
      <c r="D1162" s="700" t="s">
        <v>17139</v>
      </c>
      <c r="E1162" s="166" t="s">
        <v>55</v>
      </c>
      <c r="F1162" s="166" t="s">
        <v>6908</v>
      </c>
      <c r="G1162" s="194" t="s">
        <v>13813</v>
      </c>
      <c r="H1162" s="198" t="s">
        <v>13814</v>
      </c>
      <c r="I1162" s="198" t="s">
        <v>13815</v>
      </c>
      <c r="K1162" s="198" t="s">
        <v>732</v>
      </c>
      <c r="L1162" s="166">
        <v>0</v>
      </c>
      <c r="M1162" s="198" t="s">
        <v>317</v>
      </c>
      <c r="N1162" s="198">
        <v>0</v>
      </c>
      <c r="O1162" s="198" t="s">
        <v>317</v>
      </c>
      <c r="P1162" s="198">
        <v>0</v>
      </c>
      <c r="Q1162" s="199">
        <v>4</v>
      </c>
      <c r="R1162" s="199">
        <v>1.5</v>
      </c>
      <c r="S1162" s="221">
        <v>6</v>
      </c>
      <c r="T1162" s="345">
        <v>1</v>
      </c>
      <c r="U1162" s="340"/>
      <c r="V1162" s="346">
        <v>0</v>
      </c>
      <c r="W1162" s="340"/>
      <c r="X1162" s="346">
        <v>0</v>
      </c>
      <c r="Y1162" s="183"/>
      <c r="Z1162" s="183"/>
      <c r="AA1162" s="183"/>
      <c r="AB1162" s="166" t="s">
        <v>12075</v>
      </c>
      <c r="AC1162" s="166" t="s">
        <v>13816</v>
      </c>
      <c r="AD1162" s="203">
        <v>317507400048042</v>
      </c>
      <c r="AE1162" s="198" t="s">
        <v>13817</v>
      </c>
      <c r="AF1162" s="166" t="s">
        <v>13818</v>
      </c>
      <c r="AG1162" s="166" t="s">
        <v>13819</v>
      </c>
      <c r="AH1162" s="198" t="s">
        <v>13817</v>
      </c>
      <c r="AI1162" s="166" t="s">
        <v>13816</v>
      </c>
      <c r="AJ1162" s="165">
        <v>317507400048042</v>
      </c>
      <c r="AK1162" s="203" t="s">
        <v>1743</v>
      </c>
      <c r="AL1162" s="186">
        <v>1.2</v>
      </c>
      <c r="AM1162" s="186">
        <v>6</v>
      </c>
      <c r="AN1162" s="186">
        <v>1.9726027397260273E-2</v>
      </c>
      <c r="AO1162" s="186">
        <v>0</v>
      </c>
      <c r="AP1162" s="187">
        <v>1.9726027397260273E-2</v>
      </c>
      <c r="AQ1162" s="186">
        <v>1.9726027397260273E-2</v>
      </c>
      <c r="AR1162" s="186">
        <v>0</v>
      </c>
      <c r="AS1162" s="186">
        <v>1.9726027397260273E-2</v>
      </c>
      <c r="AT1162" s="186">
        <v>0.59178082191780823</v>
      </c>
      <c r="AU1162" s="193" t="s">
        <v>231</v>
      </c>
      <c r="AV1162" s="194"/>
      <c r="AW1162" s="166" t="s">
        <v>325</v>
      </c>
      <c r="AX1162" s="166" t="s">
        <v>6916</v>
      </c>
      <c r="AY1162" s="195" t="s">
        <v>13820</v>
      </c>
      <c r="AZ1162" s="166" t="s">
        <v>234</v>
      </c>
      <c r="BB1162" s="196"/>
    </row>
    <row r="1163" spans="1:54" s="519" customFormat="1" ht="25.5" customHeight="1" x14ac:dyDescent="0.25">
      <c r="A1163" s="518">
        <v>1730</v>
      </c>
      <c r="B1163" s="557" t="s">
        <v>17088</v>
      </c>
      <c r="C1163" s="664" t="s">
        <v>17090</v>
      </c>
      <c r="D1163" s="701">
        <v>2020</v>
      </c>
      <c r="E1163" s="519" t="s">
        <v>55</v>
      </c>
      <c r="F1163" s="519" t="s">
        <v>6908</v>
      </c>
      <c r="G1163" s="530" t="s">
        <v>13821</v>
      </c>
      <c r="H1163" s="573" t="s">
        <v>13822</v>
      </c>
      <c r="I1163" s="573" t="s">
        <v>13823</v>
      </c>
      <c r="K1163" s="519" t="s">
        <v>219</v>
      </c>
      <c r="L1163" s="519" t="s">
        <v>220</v>
      </c>
      <c r="M1163" s="519" t="s">
        <v>221</v>
      </c>
      <c r="N1163" s="573" t="s">
        <v>222</v>
      </c>
      <c r="O1163" s="573" t="s">
        <v>221</v>
      </c>
      <c r="P1163" s="573" t="s">
        <v>879</v>
      </c>
      <c r="Q1163" s="574">
        <v>3</v>
      </c>
      <c r="R1163" s="574">
        <v>1.5</v>
      </c>
      <c r="S1163" s="612">
        <v>4.5</v>
      </c>
      <c r="T1163" s="613">
        <v>2</v>
      </c>
      <c r="U1163" s="523"/>
      <c r="V1163" s="614">
        <v>0</v>
      </c>
      <c r="W1163" s="523"/>
      <c r="X1163" s="614">
        <v>0</v>
      </c>
      <c r="Y1163" s="524"/>
      <c r="Z1163" s="524"/>
      <c r="AA1163" s="524"/>
      <c r="AB1163" s="519" t="s">
        <v>12075</v>
      </c>
      <c r="AC1163" s="519" t="s">
        <v>13771</v>
      </c>
      <c r="AD1163" s="608">
        <v>305503022100023</v>
      </c>
      <c r="AE1163" s="573" t="s">
        <v>13824</v>
      </c>
      <c r="AF1163" s="519" t="s">
        <v>13773</v>
      </c>
      <c r="AG1163" s="519" t="s">
        <v>13774</v>
      </c>
      <c r="AH1163" s="573" t="s">
        <v>13824</v>
      </c>
      <c r="AI1163" s="519" t="s">
        <v>13771</v>
      </c>
      <c r="AJ1163" s="526">
        <v>305503022100023</v>
      </c>
      <c r="AK1163" s="608" t="s">
        <v>1743</v>
      </c>
      <c r="AL1163" s="520">
        <v>1.2</v>
      </c>
      <c r="AM1163" s="520">
        <v>8</v>
      </c>
      <c r="AN1163" s="520">
        <v>2.8602739726027396E-2</v>
      </c>
      <c r="AO1163" s="520">
        <v>0</v>
      </c>
      <c r="AP1163" s="528">
        <v>2.8602739726027396E-2</v>
      </c>
      <c r="AQ1163" s="520">
        <v>2.8602739726027396E-2</v>
      </c>
      <c r="AR1163" s="520">
        <v>0</v>
      </c>
      <c r="AS1163" s="520">
        <v>2.8602739726027396E-2</v>
      </c>
      <c r="AT1163" s="520">
        <v>0.8580821917808219</v>
      </c>
      <c r="AU1163" s="529" t="s">
        <v>231</v>
      </c>
      <c r="AV1163" s="530" t="s">
        <v>431</v>
      </c>
      <c r="AW1163" s="519" t="s">
        <v>325</v>
      </c>
      <c r="AX1163" s="519" t="s">
        <v>6916</v>
      </c>
      <c r="AY1163" s="531" t="s">
        <v>13825</v>
      </c>
      <c r="AZ1163" s="519" t="s">
        <v>234</v>
      </c>
      <c r="BB1163" s="533"/>
    </row>
    <row r="1164" spans="1:54" s="166" customFormat="1" ht="15" customHeight="1" x14ac:dyDescent="0.25">
      <c r="A1164" s="182">
        <v>1731</v>
      </c>
      <c r="B1164" s="555"/>
      <c r="C1164" s="581"/>
      <c r="D1164" s="700" t="s">
        <v>17139</v>
      </c>
      <c r="E1164" s="166" t="s">
        <v>55</v>
      </c>
      <c r="F1164" s="166" t="s">
        <v>6908</v>
      </c>
      <c r="G1164" s="194" t="s">
        <v>13826</v>
      </c>
      <c r="H1164" s="198" t="s">
        <v>13827</v>
      </c>
      <c r="I1164" s="198" t="s">
        <v>13828</v>
      </c>
      <c r="K1164" s="198" t="s">
        <v>732</v>
      </c>
      <c r="L1164" s="166">
        <v>0</v>
      </c>
      <c r="M1164" s="198" t="s">
        <v>317</v>
      </c>
      <c r="N1164" s="198">
        <v>0</v>
      </c>
      <c r="O1164" s="198" t="s">
        <v>317</v>
      </c>
      <c r="P1164" s="198">
        <v>0</v>
      </c>
      <c r="Q1164" s="199">
        <v>6</v>
      </c>
      <c r="R1164" s="199">
        <v>1.5</v>
      </c>
      <c r="S1164" s="221">
        <v>9</v>
      </c>
      <c r="T1164" s="345">
        <v>2</v>
      </c>
      <c r="U1164" s="340"/>
      <c r="V1164" s="346">
        <v>0</v>
      </c>
      <c r="W1164" s="340"/>
      <c r="X1164" s="346">
        <v>0</v>
      </c>
      <c r="Y1164" s="183"/>
      <c r="Z1164" s="183"/>
      <c r="AA1164" s="183"/>
      <c r="AB1164" s="166" t="s">
        <v>12075</v>
      </c>
      <c r="AC1164" s="166" t="s">
        <v>13829</v>
      </c>
      <c r="AD1164" s="203">
        <v>318507400040993</v>
      </c>
      <c r="AE1164" s="198" t="s">
        <v>13830</v>
      </c>
      <c r="AF1164" s="166" t="s">
        <v>13831</v>
      </c>
      <c r="AG1164" s="166" t="s">
        <v>13832</v>
      </c>
      <c r="AH1164" s="198" t="s">
        <v>13830</v>
      </c>
      <c r="AI1164" s="166" t="s">
        <v>13829</v>
      </c>
      <c r="AJ1164" s="165">
        <v>318507400040993</v>
      </c>
      <c r="AK1164" s="203" t="s">
        <v>1743</v>
      </c>
      <c r="AL1164" s="186">
        <v>1.2</v>
      </c>
      <c r="AM1164" s="186">
        <v>6</v>
      </c>
      <c r="AN1164" s="186">
        <v>2.6301369863013697E-2</v>
      </c>
      <c r="AO1164" s="186">
        <v>0</v>
      </c>
      <c r="AP1164" s="187">
        <v>2.6301369863013697E-2</v>
      </c>
      <c r="AQ1164" s="186">
        <v>2.6301369863013697E-2</v>
      </c>
      <c r="AR1164" s="186">
        <v>0</v>
      </c>
      <c r="AS1164" s="186">
        <v>2.6301369863013697E-2</v>
      </c>
      <c r="AT1164" s="186">
        <v>0.78904109589041094</v>
      </c>
      <c r="AU1164" s="193" t="s">
        <v>231</v>
      </c>
      <c r="AV1164" s="194"/>
      <c r="AW1164" s="166" t="s">
        <v>325</v>
      </c>
      <c r="AX1164" s="166" t="s">
        <v>6916</v>
      </c>
      <c r="AY1164" s="195" t="s">
        <v>13833</v>
      </c>
      <c r="AZ1164" s="166" t="s">
        <v>234</v>
      </c>
      <c r="BB1164" s="196"/>
    </row>
    <row r="1165" spans="1:54" s="166" customFormat="1" ht="15" customHeight="1" x14ac:dyDescent="0.25">
      <c r="A1165" s="182">
        <v>1732</v>
      </c>
      <c r="B1165" s="555"/>
      <c r="C1165" s="581"/>
      <c r="D1165" s="700" t="s">
        <v>17139</v>
      </c>
      <c r="E1165" s="166" t="s">
        <v>55</v>
      </c>
      <c r="F1165" s="166" t="s">
        <v>6908</v>
      </c>
      <c r="G1165" s="194" t="s">
        <v>13834</v>
      </c>
      <c r="H1165" s="198" t="s">
        <v>13835</v>
      </c>
      <c r="I1165" s="198" t="s">
        <v>13836</v>
      </c>
      <c r="K1165" s="198" t="s">
        <v>732</v>
      </c>
      <c r="L1165" s="166">
        <v>0</v>
      </c>
      <c r="M1165" s="198" t="s">
        <v>317</v>
      </c>
      <c r="N1165" s="198">
        <v>0</v>
      </c>
      <c r="O1165" s="198" t="s">
        <v>317</v>
      </c>
      <c r="P1165" s="198">
        <v>0</v>
      </c>
      <c r="Q1165" s="199">
        <v>4</v>
      </c>
      <c r="R1165" s="199">
        <v>1.5</v>
      </c>
      <c r="S1165" s="221">
        <v>6</v>
      </c>
      <c r="T1165" s="345">
        <v>2</v>
      </c>
      <c r="U1165" s="340"/>
      <c r="V1165" s="346">
        <v>0</v>
      </c>
      <c r="W1165" s="340"/>
      <c r="X1165" s="346">
        <v>0</v>
      </c>
      <c r="Y1165" s="183"/>
      <c r="Z1165" s="183"/>
      <c r="AA1165" s="183"/>
      <c r="AB1165" s="166" t="s">
        <v>12075</v>
      </c>
      <c r="AC1165" s="166" t="s">
        <v>13837</v>
      </c>
      <c r="AD1165" s="203">
        <v>304503009100085</v>
      </c>
      <c r="AE1165" s="198" t="s">
        <v>13838</v>
      </c>
      <c r="AF1165" s="166" t="s">
        <v>13839</v>
      </c>
      <c r="AG1165" s="166" t="s">
        <v>13840</v>
      </c>
      <c r="AH1165" s="198" t="s">
        <v>13838</v>
      </c>
      <c r="AI1165" s="166" t="s">
        <v>13837</v>
      </c>
      <c r="AJ1165" s="165">
        <v>304503009100085</v>
      </c>
      <c r="AK1165" s="203" t="s">
        <v>1743</v>
      </c>
      <c r="AL1165" s="186">
        <v>1.2</v>
      </c>
      <c r="AM1165" s="186">
        <v>6</v>
      </c>
      <c r="AN1165" s="186">
        <v>1.9726027397260273E-2</v>
      </c>
      <c r="AO1165" s="186">
        <v>0</v>
      </c>
      <c r="AP1165" s="187">
        <v>1.9726027397260273E-2</v>
      </c>
      <c r="AQ1165" s="186">
        <v>1.9726027397260273E-2</v>
      </c>
      <c r="AR1165" s="186">
        <v>0</v>
      </c>
      <c r="AS1165" s="186">
        <v>1.9726027397260273E-2</v>
      </c>
      <c r="AT1165" s="186">
        <v>0.59178082191780823</v>
      </c>
      <c r="AU1165" s="193" t="s">
        <v>231</v>
      </c>
      <c r="AV1165" s="194"/>
      <c r="AW1165" s="166" t="s">
        <v>325</v>
      </c>
      <c r="AX1165" s="166" t="s">
        <v>6916</v>
      </c>
      <c r="AY1165" s="195" t="s">
        <v>13841</v>
      </c>
      <c r="AZ1165" s="166" t="s">
        <v>234</v>
      </c>
      <c r="BB1165" s="196"/>
    </row>
    <row r="1166" spans="1:54" s="166" customFormat="1" ht="15" customHeight="1" x14ac:dyDescent="0.25">
      <c r="A1166" s="182">
        <v>1734</v>
      </c>
      <c r="B1166" s="555"/>
      <c r="C1166" s="581"/>
      <c r="D1166" s="700" t="s">
        <v>17139</v>
      </c>
      <c r="E1166" s="166" t="s">
        <v>55</v>
      </c>
      <c r="F1166" s="166" t="s">
        <v>6908</v>
      </c>
      <c r="G1166" s="194" t="s">
        <v>13849</v>
      </c>
      <c r="H1166" s="198" t="s">
        <v>13850</v>
      </c>
      <c r="I1166" s="198" t="s">
        <v>13851</v>
      </c>
      <c r="K1166" s="198" t="s">
        <v>219</v>
      </c>
      <c r="L1166" s="166" t="s">
        <v>220</v>
      </c>
      <c r="M1166" s="198" t="s">
        <v>317</v>
      </c>
      <c r="N1166" s="198">
        <v>0</v>
      </c>
      <c r="O1166" s="198" t="s">
        <v>317</v>
      </c>
      <c r="P1166" s="198">
        <v>0</v>
      </c>
      <c r="Q1166" s="199">
        <v>4</v>
      </c>
      <c r="R1166" s="199">
        <v>1.2</v>
      </c>
      <c r="S1166" s="221">
        <v>4.8</v>
      </c>
      <c r="T1166" s="345">
        <v>1</v>
      </c>
      <c r="U1166" s="340"/>
      <c r="V1166" s="346">
        <v>0</v>
      </c>
      <c r="W1166" s="340"/>
      <c r="X1166" s="346">
        <v>0</v>
      </c>
      <c r="Y1166" s="183"/>
      <c r="Z1166" s="183"/>
      <c r="AA1166" s="183"/>
      <c r="AB1166" s="166" t="s">
        <v>330</v>
      </c>
      <c r="AC1166" s="166" t="s">
        <v>13852</v>
      </c>
      <c r="AD1166" s="203">
        <v>1035005909586</v>
      </c>
      <c r="AE1166" s="198" t="s">
        <v>13849</v>
      </c>
      <c r="AF1166" s="166" t="s">
        <v>13853</v>
      </c>
      <c r="AG1166" s="166" t="s">
        <v>13854</v>
      </c>
      <c r="AH1166" s="198" t="s">
        <v>13849</v>
      </c>
      <c r="AI1166" s="166" t="s">
        <v>13852</v>
      </c>
      <c r="AJ1166" s="165">
        <v>1035005909586</v>
      </c>
      <c r="AK1166" s="203" t="s">
        <v>2232</v>
      </c>
      <c r="AL1166" s="186">
        <v>0.19</v>
      </c>
      <c r="AM1166" s="186">
        <v>60</v>
      </c>
      <c r="AN1166" s="186">
        <v>3.287671232876712E-2</v>
      </c>
      <c r="AO1166" s="186">
        <v>0</v>
      </c>
      <c r="AP1166" s="187">
        <v>3.287671232876712E-2</v>
      </c>
      <c r="AQ1166" s="186">
        <v>3.287671232876712E-2</v>
      </c>
      <c r="AR1166" s="186">
        <v>0</v>
      </c>
      <c r="AS1166" s="186">
        <v>3.287671232876712E-2</v>
      </c>
      <c r="AT1166" s="186">
        <v>0.98630136986301364</v>
      </c>
      <c r="AU1166" s="193" t="s">
        <v>231</v>
      </c>
      <c r="AV1166" s="194"/>
      <c r="AW1166" s="166" t="s">
        <v>325</v>
      </c>
      <c r="AX1166" s="166" t="s">
        <v>6916</v>
      </c>
      <c r="AY1166" s="195" t="s">
        <v>13855</v>
      </c>
      <c r="AZ1166" s="166" t="s">
        <v>234</v>
      </c>
      <c r="BB1166" s="196"/>
    </row>
    <row r="1167" spans="1:54" s="166" customFormat="1" ht="15" customHeight="1" x14ac:dyDescent="0.25">
      <c r="A1167" s="182">
        <v>1735</v>
      </c>
      <c r="B1167" s="555"/>
      <c r="C1167" s="581"/>
      <c r="D1167" s="700" t="s">
        <v>17139</v>
      </c>
      <c r="E1167" s="166" t="s">
        <v>55</v>
      </c>
      <c r="F1167" s="166" t="s">
        <v>6908</v>
      </c>
      <c r="G1167" s="194" t="s">
        <v>13856</v>
      </c>
      <c r="H1167" s="198" t="s">
        <v>13857</v>
      </c>
      <c r="I1167" s="198" t="s">
        <v>13858</v>
      </c>
      <c r="K1167" s="198" t="s">
        <v>219</v>
      </c>
      <c r="L1167" s="166" t="s">
        <v>220</v>
      </c>
      <c r="M1167" s="198" t="s">
        <v>221</v>
      </c>
      <c r="N1167" s="198" t="s">
        <v>879</v>
      </c>
      <c r="O1167" s="198" t="s">
        <v>317</v>
      </c>
      <c r="P1167" s="198">
        <v>0</v>
      </c>
      <c r="Q1167" s="199">
        <v>2</v>
      </c>
      <c r="R1167" s="199">
        <v>1.2</v>
      </c>
      <c r="S1167" s="221">
        <v>2.4</v>
      </c>
      <c r="T1167" s="345">
        <v>4</v>
      </c>
      <c r="U1167" s="340"/>
      <c r="V1167" s="346">
        <v>0</v>
      </c>
      <c r="W1167" s="340"/>
      <c r="X1167" s="346">
        <v>0</v>
      </c>
      <c r="Y1167" s="183"/>
      <c r="Z1167" s="183"/>
      <c r="AA1167" s="183"/>
      <c r="AB1167" s="166" t="s">
        <v>330</v>
      </c>
      <c r="AC1167" s="166" t="s">
        <v>13859</v>
      </c>
      <c r="AD1167" s="203">
        <v>1027739602824</v>
      </c>
      <c r="AE1167" s="198" t="s">
        <v>13860</v>
      </c>
      <c r="AF1167" s="166" t="s">
        <v>13861</v>
      </c>
      <c r="AG1167" s="166" t="s">
        <v>12037</v>
      </c>
      <c r="AH1167" s="198" t="s">
        <v>13860</v>
      </c>
      <c r="AI1167" s="166" t="s">
        <v>13859</v>
      </c>
      <c r="AJ1167" s="165">
        <v>1027739602824</v>
      </c>
      <c r="AK1167" s="203" t="s">
        <v>12040</v>
      </c>
      <c r="AL1167" s="186">
        <v>1.2</v>
      </c>
      <c r="AM1167" s="186">
        <v>6</v>
      </c>
      <c r="AN1167" s="186">
        <v>3.1232876712328769E-2</v>
      </c>
      <c r="AO1167" s="186">
        <v>0</v>
      </c>
      <c r="AP1167" s="187">
        <v>3.1232876712328769E-2</v>
      </c>
      <c r="AQ1167" s="186">
        <v>3.1232876712328769E-2</v>
      </c>
      <c r="AR1167" s="186">
        <v>0</v>
      </c>
      <c r="AS1167" s="186">
        <v>3.1232876712328769E-2</v>
      </c>
      <c r="AT1167" s="186">
        <v>0.93698630136986305</v>
      </c>
      <c r="AU1167" s="193" t="s">
        <v>231</v>
      </c>
      <c r="AV1167" s="194"/>
      <c r="AW1167" s="166" t="s">
        <v>325</v>
      </c>
      <c r="AX1167" s="166" t="s">
        <v>6916</v>
      </c>
      <c r="AY1167" s="195" t="s">
        <v>13862</v>
      </c>
      <c r="AZ1167" s="166" t="s">
        <v>234</v>
      </c>
      <c r="BB1167" s="196"/>
    </row>
    <row r="1168" spans="1:54" s="519" customFormat="1" ht="27.75" customHeight="1" x14ac:dyDescent="0.25">
      <c r="A1168" s="518">
        <v>1736</v>
      </c>
      <c r="B1168" s="557" t="s">
        <v>17088</v>
      </c>
      <c r="C1168" s="664" t="s">
        <v>17090</v>
      </c>
      <c r="D1168" s="701">
        <v>2020</v>
      </c>
      <c r="E1168" s="519" t="s">
        <v>55</v>
      </c>
      <c r="F1168" s="519" t="s">
        <v>6908</v>
      </c>
      <c r="G1168" s="530" t="s">
        <v>13863</v>
      </c>
      <c r="H1168" s="573" t="s">
        <v>13864</v>
      </c>
      <c r="I1168" s="573" t="s">
        <v>13865</v>
      </c>
      <c r="K1168" s="519" t="s">
        <v>219</v>
      </c>
      <c r="L1168" s="519" t="s">
        <v>220</v>
      </c>
      <c r="M1168" s="519" t="s">
        <v>221</v>
      </c>
      <c r="N1168" s="573" t="s">
        <v>879</v>
      </c>
      <c r="O1168" s="573" t="s">
        <v>221</v>
      </c>
      <c r="P1168" s="573" t="s">
        <v>879</v>
      </c>
      <c r="Q1168" s="574">
        <v>3</v>
      </c>
      <c r="R1168" s="574">
        <v>1.2</v>
      </c>
      <c r="S1168" s="612">
        <v>3.5999999999999996</v>
      </c>
      <c r="T1168" s="613">
        <v>3</v>
      </c>
      <c r="U1168" s="523"/>
      <c r="V1168" s="614">
        <v>0</v>
      </c>
      <c r="W1168" s="523"/>
      <c r="X1168" s="614">
        <v>0</v>
      </c>
      <c r="Y1168" s="524"/>
      <c r="Z1168" s="524"/>
      <c r="AA1168" s="524"/>
      <c r="AB1168" s="519" t="s">
        <v>3109</v>
      </c>
      <c r="AC1168" s="519" t="s">
        <v>13866</v>
      </c>
      <c r="AD1168" s="608">
        <v>1027739382890</v>
      </c>
      <c r="AE1168" s="573" t="s">
        <v>13867</v>
      </c>
      <c r="AF1168" s="519" t="s">
        <v>13868</v>
      </c>
      <c r="AG1168" s="519" t="s">
        <v>13869</v>
      </c>
      <c r="AH1168" s="573" t="s">
        <v>13867</v>
      </c>
      <c r="AI1168" s="519" t="s">
        <v>13866</v>
      </c>
      <c r="AJ1168" s="526">
        <v>1027739382890</v>
      </c>
      <c r="AK1168" s="608" t="s">
        <v>12040</v>
      </c>
      <c r="AL1168" s="520">
        <v>1.2</v>
      </c>
      <c r="AM1168" s="520">
        <v>6</v>
      </c>
      <c r="AN1168" s="520">
        <v>1.9726027397260273E-2</v>
      </c>
      <c r="AO1168" s="520">
        <v>0</v>
      </c>
      <c r="AP1168" s="528">
        <v>1.9726027397260273E-2</v>
      </c>
      <c r="AQ1168" s="520">
        <v>1.9726027397260273E-2</v>
      </c>
      <c r="AR1168" s="520">
        <v>0</v>
      </c>
      <c r="AS1168" s="520">
        <v>1.9726027397260273E-2</v>
      </c>
      <c r="AT1168" s="520">
        <v>0.59178082191780823</v>
      </c>
      <c r="AU1168" s="529" t="s">
        <v>231</v>
      </c>
      <c r="AV1168" s="530" t="s">
        <v>431</v>
      </c>
      <c r="AW1168" s="519" t="s">
        <v>325</v>
      </c>
      <c r="AX1168" s="519" t="s">
        <v>6916</v>
      </c>
      <c r="AY1168" s="531" t="s">
        <v>13870</v>
      </c>
      <c r="AZ1168" s="519" t="s">
        <v>234</v>
      </c>
      <c r="BB1168" s="533"/>
    </row>
    <row r="1169" spans="1:54" s="519" customFormat="1" ht="28.5" customHeight="1" x14ac:dyDescent="0.25">
      <c r="A1169" s="518">
        <v>1737</v>
      </c>
      <c r="B1169" s="557" t="s">
        <v>17088</v>
      </c>
      <c r="C1169" s="664" t="s">
        <v>17090</v>
      </c>
      <c r="D1169" s="701">
        <v>2020</v>
      </c>
      <c r="E1169" s="519" t="s">
        <v>55</v>
      </c>
      <c r="F1169" s="519" t="s">
        <v>6908</v>
      </c>
      <c r="G1169" s="530" t="s">
        <v>13871</v>
      </c>
      <c r="H1169" s="573" t="s">
        <v>13872</v>
      </c>
      <c r="I1169" s="573" t="s">
        <v>13873</v>
      </c>
      <c r="K1169" s="573" t="s">
        <v>219</v>
      </c>
      <c r="L1169" s="519" t="s">
        <v>220</v>
      </c>
      <c r="M1169" s="573" t="s">
        <v>221</v>
      </c>
      <c r="N1169" s="573" t="s">
        <v>7140</v>
      </c>
      <c r="O1169" s="519" t="s">
        <v>221</v>
      </c>
      <c r="P1169" s="519" t="s">
        <v>7181</v>
      </c>
      <c r="Q1169" s="574">
        <v>1.2</v>
      </c>
      <c r="R1169" s="574">
        <v>1.2</v>
      </c>
      <c r="S1169" s="612">
        <v>1.44</v>
      </c>
      <c r="T1169" s="613">
        <v>1</v>
      </c>
      <c r="U1169" s="523"/>
      <c r="V1169" s="614">
        <v>0</v>
      </c>
      <c r="W1169" s="523"/>
      <c r="X1169" s="614">
        <v>0</v>
      </c>
      <c r="Y1169" s="524"/>
      <c r="Z1169" s="524"/>
      <c r="AA1169" s="524"/>
      <c r="AB1169" s="519" t="s">
        <v>330</v>
      </c>
      <c r="AC1169" s="519" t="s">
        <v>13859</v>
      </c>
      <c r="AD1169" s="608">
        <v>1027739602824</v>
      </c>
      <c r="AE1169" s="573" t="s">
        <v>13874</v>
      </c>
      <c r="AF1169" s="519" t="s">
        <v>13861</v>
      </c>
      <c r="AG1169" s="519" t="s">
        <v>12037</v>
      </c>
      <c r="AH1169" s="573" t="s">
        <v>13874</v>
      </c>
      <c r="AI1169" s="519" t="s">
        <v>13859</v>
      </c>
      <c r="AJ1169" s="526">
        <v>1027739602824</v>
      </c>
      <c r="AK1169" s="608" t="s">
        <v>12040</v>
      </c>
      <c r="AL1169" s="520">
        <v>1.2</v>
      </c>
      <c r="AM1169" s="520">
        <v>6</v>
      </c>
      <c r="AN1169" s="520">
        <v>3.1232876712328769E-2</v>
      </c>
      <c r="AO1169" s="520">
        <v>0</v>
      </c>
      <c r="AP1169" s="528">
        <v>3.1232876712328769E-2</v>
      </c>
      <c r="AQ1169" s="520">
        <v>3.1232876712328769E-2</v>
      </c>
      <c r="AR1169" s="520">
        <v>0</v>
      </c>
      <c r="AS1169" s="520">
        <v>3.1232876712328769E-2</v>
      </c>
      <c r="AT1169" s="520">
        <v>0.93698630136986305</v>
      </c>
      <c r="AU1169" s="529" t="s">
        <v>231</v>
      </c>
      <c r="AV1169" s="530" t="s">
        <v>431</v>
      </c>
      <c r="AW1169" s="519" t="s">
        <v>325</v>
      </c>
      <c r="AX1169" s="519" t="s">
        <v>6916</v>
      </c>
      <c r="AY1169" s="531" t="s">
        <v>13875</v>
      </c>
      <c r="AZ1169" s="519" t="s">
        <v>234</v>
      </c>
      <c r="BB1169" s="533"/>
    </row>
    <row r="1170" spans="1:54" s="166" customFormat="1" ht="15" customHeight="1" x14ac:dyDescent="0.25">
      <c r="A1170" s="182">
        <v>1738</v>
      </c>
      <c r="B1170" s="555"/>
      <c r="C1170" s="581"/>
      <c r="D1170" s="700" t="s">
        <v>17141</v>
      </c>
      <c r="E1170" s="166" t="s">
        <v>55</v>
      </c>
      <c r="F1170" s="166" t="s">
        <v>6908</v>
      </c>
      <c r="G1170" s="194" t="s">
        <v>13871</v>
      </c>
      <c r="H1170" s="198" t="s">
        <v>13876</v>
      </c>
      <c r="I1170" s="198" t="s">
        <v>13877</v>
      </c>
      <c r="K1170" s="198" t="s">
        <v>219</v>
      </c>
      <c r="L1170" s="166" t="s">
        <v>220</v>
      </c>
      <c r="M1170" s="198" t="s">
        <v>221</v>
      </c>
      <c r="N1170" s="198" t="s">
        <v>222</v>
      </c>
      <c r="O1170" s="198" t="s">
        <v>317</v>
      </c>
      <c r="P1170" s="198">
        <v>0</v>
      </c>
      <c r="Q1170" s="199">
        <v>6</v>
      </c>
      <c r="R1170" s="199">
        <v>4</v>
      </c>
      <c r="S1170" s="221">
        <v>24</v>
      </c>
      <c r="T1170" s="345">
        <v>2</v>
      </c>
      <c r="U1170" s="340"/>
      <c r="V1170" s="346">
        <v>0</v>
      </c>
      <c r="W1170" s="340"/>
      <c r="X1170" s="346">
        <v>0</v>
      </c>
      <c r="Y1170" s="183"/>
      <c r="Z1170" s="183"/>
      <c r="AA1170" s="183"/>
      <c r="AB1170" s="166" t="s">
        <v>330</v>
      </c>
      <c r="AC1170" s="166" t="s">
        <v>13878</v>
      </c>
      <c r="AD1170" s="203">
        <v>1065009017920</v>
      </c>
      <c r="AE1170" s="198" t="s">
        <v>13879</v>
      </c>
      <c r="AF1170" s="166" t="s">
        <v>12626</v>
      </c>
      <c r="AG1170" s="166" t="s">
        <v>12627</v>
      </c>
      <c r="AH1170" s="198" t="s">
        <v>13879</v>
      </c>
      <c r="AI1170" s="166" t="s">
        <v>13878</v>
      </c>
      <c r="AJ1170" s="165">
        <v>1065009017920</v>
      </c>
      <c r="AK1170" s="203" t="s">
        <v>12040</v>
      </c>
      <c r="AL1170" s="186">
        <v>1.2</v>
      </c>
      <c r="AM1170" s="186">
        <v>6</v>
      </c>
      <c r="AN1170" s="186">
        <v>1.9726027397260273E-2</v>
      </c>
      <c r="AO1170" s="186">
        <v>0</v>
      </c>
      <c r="AP1170" s="187">
        <v>1.9726027397260273E-2</v>
      </c>
      <c r="AQ1170" s="186">
        <v>1.9726027397260273E-2</v>
      </c>
      <c r="AR1170" s="186">
        <v>0</v>
      </c>
      <c r="AS1170" s="186">
        <v>1.9726027397260273E-2</v>
      </c>
      <c r="AT1170" s="186">
        <v>0.59178082191780823</v>
      </c>
      <c r="AU1170" s="193" t="s">
        <v>231</v>
      </c>
      <c r="AV1170" s="194"/>
      <c r="AW1170" s="166" t="s">
        <v>325</v>
      </c>
      <c r="AX1170" s="166" t="s">
        <v>6916</v>
      </c>
      <c r="AY1170" s="195" t="s">
        <v>13875</v>
      </c>
      <c r="AZ1170" s="166" t="s">
        <v>234</v>
      </c>
      <c r="BB1170" s="196"/>
    </row>
    <row r="1171" spans="1:54" s="166" customFormat="1" ht="15" customHeight="1" x14ac:dyDescent="0.25">
      <c r="A1171" s="182">
        <v>1739</v>
      </c>
      <c r="B1171" s="555"/>
      <c r="C1171" s="581"/>
      <c r="D1171" s="700" t="s">
        <v>17139</v>
      </c>
      <c r="E1171" s="166" t="s">
        <v>55</v>
      </c>
      <c r="F1171" s="166" t="s">
        <v>6908</v>
      </c>
      <c r="G1171" s="194" t="s">
        <v>13880</v>
      </c>
      <c r="H1171" s="198" t="s">
        <v>13881</v>
      </c>
      <c r="I1171" s="198" t="s">
        <v>13882</v>
      </c>
      <c r="K1171" s="198" t="s">
        <v>219</v>
      </c>
      <c r="L1171" s="166" t="s">
        <v>220</v>
      </c>
      <c r="M1171" s="198" t="s">
        <v>221</v>
      </c>
      <c r="N1171" s="198" t="s">
        <v>222</v>
      </c>
      <c r="O1171" s="198" t="s">
        <v>317</v>
      </c>
      <c r="P1171" s="198">
        <v>0</v>
      </c>
      <c r="Q1171" s="199">
        <v>3</v>
      </c>
      <c r="R1171" s="199">
        <v>1.2</v>
      </c>
      <c r="S1171" s="221">
        <v>3.5999999999999996</v>
      </c>
      <c r="T1171" s="345">
        <v>3</v>
      </c>
      <c r="U1171" s="340"/>
      <c r="V1171" s="346">
        <v>0</v>
      </c>
      <c r="W1171" s="340"/>
      <c r="X1171" s="346">
        <v>0</v>
      </c>
      <c r="Y1171" s="183"/>
      <c r="Z1171" s="183"/>
      <c r="AA1171" s="183"/>
      <c r="AB1171" s="166" t="s">
        <v>3109</v>
      </c>
      <c r="AC1171" s="166" t="s">
        <v>13866</v>
      </c>
      <c r="AD1171" s="203">
        <v>1027739382890</v>
      </c>
      <c r="AE1171" s="198" t="s">
        <v>13883</v>
      </c>
      <c r="AF1171" s="166" t="s">
        <v>13868</v>
      </c>
      <c r="AG1171" s="166" t="s">
        <v>13869</v>
      </c>
      <c r="AH1171" s="198" t="s">
        <v>13883</v>
      </c>
      <c r="AI1171" s="166" t="s">
        <v>13866</v>
      </c>
      <c r="AJ1171" s="165">
        <v>1027739382890</v>
      </c>
      <c r="AK1171" s="203" t="s">
        <v>12040</v>
      </c>
      <c r="AL1171" s="186">
        <v>1.2</v>
      </c>
      <c r="AM1171" s="186">
        <v>6</v>
      </c>
      <c r="AN1171" s="186">
        <v>1.9726027397260273E-2</v>
      </c>
      <c r="AO1171" s="186">
        <v>0</v>
      </c>
      <c r="AP1171" s="187">
        <v>1.9726027397260273E-2</v>
      </c>
      <c r="AQ1171" s="186">
        <v>1.9726027397260273E-2</v>
      </c>
      <c r="AR1171" s="186">
        <v>0</v>
      </c>
      <c r="AS1171" s="186">
        <v>1.9726027397260273E-2</v>
      </c>
      <c r="AT1171" s="186">
        <v>0.59178082191780823</v>
      </c>
      <c r="AU1171" s="193" t="s">
        <v>231</v>
      </c>
      <c r="AV1171" s="194"/>
      <c r="AW1171" s="166" t="s">
        <v>325</v>
      </c>
      <c r="AX1171" s="166" t="s">
        <v>6916</v>
      </c>
      <c r="AY1171" s="195" t="s">
        <v>13884</v>
      </c>
      <c r="AZ1171" s="166" t="s">
        <v>234</v>
      </c>
      <c r="BB1171" s="196"/>
    </row>
    <row r="1172" spans="1:54" s="166" customFormat="1" ht="15" customHeight="1" x14ac:dyDescent="0.25">
      <c r="A1172" s="182">
        <v>1740</v>
      </c>
      <c r="B1172" s="555"/>
      <c r="C1172" s="581"/>
      <c r="D1172" s="700" t="s">
        <v>17139</v>
      </c>
      <c r="E1172" s="166" t="s">
        <v>55</v>
      </c>
      <c r="F1172" s="166" t="s">
        <v>6908</v>
      </c>
      <c r="G1172" s="194" t="s">
        <v>13885</v>
      </c>
      <c r="H1172" s="198" t="s">
        <v>13886</v>
      </c>
      <c r="I1172" s="198" t="s">
        <v>13887</v>
      </c>
      <c r="K1172" s="198" t="s">
        <v>219</v>
      </c>
      <c r="L1172" s="166" t="s">
        <v>220</v>
      </c>
      <c r="M1172" s="198" t="s">
        <v>221</v>
      </c>
      <c r="N1172" s="198" t="s">
        <v>222</v>
      </c>
      <c r="O1172" s="198" t="s">
        <v>317</v>
      </c>
      <c r="P1172" s="198">
        <v>0</v>
      </c>
      <c r="Q1172" s="199">
        <v>3</v>
      </c>
      <c r="R1172" s="199">
        <v>1.2</v>
      </c>
      <c r="S1172" s="221">
        <v>3.5999999999999996</v>
      </c>
      <c r="T1172" s="345">
        <v>2</v>
      </c>
      <c r="U1172" s="340"/>
      <c r="V1172" s="346">
        <v>0</v>
      </c>
      <c r="W1172" s="340"/>
      <c r="X1172" s="346">
        <v>0</v>
      </c>
      <c r="Y1172" s="183"/>
      <c r="Z1172" s="183"/>
      <c r="AA1172" s="183"/>
      <c r="AB1172" s="166" t="s">
        <v>330</v>
      </c>
      <c r="AC1172" s="166" t="s">
        <v>13888</v>
      </c>
      <c r="AD1172" s="203">
        <v>1025004073291</v>
      </c>
      <c r="AE1172" s="198" t="s">
        <v>13889</v>
      </c>
      <c r="AF1172" s="166" t="s">
        <v>13509</v>
      </c>
      <c r="AG1172" s="166" t="s">
        <v>13510</v>
      </c>
      <c r="AH1172" s="198" t="s">
        <v>13889</v>
      </c>
      <c r="AI1172" s="166" t="s">
        <v>13888</v>
      </c>
      <c r="AJ1172" s="165">
        <v>1025004073291</v>
      </c>
      <c r="AK1172" s="203" t="s">
        <v>12040</v>
      </c>
      <c r="AL1172" s="186">
        <v>1.2</v>
      </c>
      <c r="AM1172" s="186">
        <v>6</v>
      </c>
      <c r="AN1172" s="186">
        <v>1.9726027397260273E-2</v>
      </c>
      <c r="AO1172" s="186">
        <v>0</v>
      </c>
      <c r="AP1172" s="187">
        <v>1.9726027397260273E-2</v>
      </c>
      <c r="AQ1172" s="186">
        <v>1.9726027397260273E-2</v>
      </c>
      <c r="AR1172" s="186">
        <v>0</v>
      </c>
      <c r="AS1172" s="186">
        <v>1.9726027397260273E-2</v>
      </c>
      <c r="AT1172" s="186">
        <v>0.59178082191780823</v>
      </c>
      <c r="AU1172" s="193" t="s">
        <v>231</v>
      </c>
      <c r="AV1172" s="194"/>
      <c r="AW1172" s="166" t="s">
        <v>325</v>
      </c>
      <c r="AX1172" s="166" t="s">
        <v>6916</v>
      </c>
      <c r="AY1172" s="195" t="s">
        <v>13890</v>
      </c>
      <c r="AZ1172" s="166" t="s">
        <v>234</v>
      </c>
      <c r="BB1172" s="196"/>
    </row>
    <row r="1173" spans="1:54" s="166" customFormat="1" ht="15" customHeight="1" x14ac:dyDescent="0.25">
      <c r="A1173" s="182">
        <v>1741</v>
      </c>
      <c r="B1173" s="555"/>
      <c r="C1173" s="581"/>
      <c r="D1173" s="700" t="s">
        <v>17139</v>
      </c>
      <c r="E1173" s="166" t="s">
        <v>55</v>
      </c>
      <c r="F1173" s="166" t="s">
        <v>6908</v>
      </c>
      <c r="G1173" s="194" t="s">
        <v>13891</v>
      </c>
      <c r="H1173" s="198" t="s">
        <v>13892</v>
      </c>
      <c r="I1173" s="198" t="s">
        <v>13893</v>
      </c>
      <c r="K1173" s="198" t="s">
        <v>219</v>
      </c>
      <c r="L1173" s="166" t="s">
        <v>220</v>
      </c>
      <c r="M1173" s="198" t="s">
        <v>317</v>
      </c>
      <c r="N1173" s="198">
        <v>0</v>
      </c>
      <c r="O1173" s="198" t="s">
        <v>317</v>
      </c>
      <c r="P1173" s="198">
        <v>0</v>
      </c>
      <c r="Q1173" s="199">
        <v>2</v>
      </c>
      <c r="R1173" s="199">
        <v>1.2</v>
      </c>
      <c r="S1173" s="221">
        <v>2.4</v>
      </c>
      <c r="T1173" s="345">
        <v>1</v>
      </c>
      <c r="U1173" s="340"/>
      <c r="V1173" s="346">
        <v>0</v>
      </c>
      <c r="W1173" s="340"/>
      <c r="X1173" s="346">
        <v>0</v>
      </c>
      <c r="Y1173" s="183"/>
      <c r="Z1173" s="183"/>
      <c r="AA1173" s="183"/>
      <c r="AB1173" s="166" t="s">
        <v>330</v>
      </c>
      <c r="AC1173" s="166" t="s">
        <v>13894</v>
      </c>
      <c r="AD1173" s="203">
        <v>1187746348459</v>
      </c>
      <c r="AE1173" s="198" t="s">
        <v>13895</v>
      </c>
      <c r="AF1173" s="166">
        <v>89775440719</v>
      </c>
      <c r="AG1173" s="166" t="s">
        <v>12592</v>
      </c>
      <c r="AH1173" s="198" t="s">
        <v>13895</v>
      </c>
      <c r="AI1173" s="166" t="s">
        <v>13894</v>
      </c>
      <c r="AJ1173" s="165">
        <v>1187746348459</v>
      </c>
      <c r="AK1173" s="203" t="s">
        <v>12040</v>
      </c>
      <c r="AL1173" s="186">
        <v>1.2</v>
      </c>
      <c r="AM1173" s="186">
        <v>6</v>
      </c>
      <c r="AN1173" s="186">
        <v>1.9726027397260273E-2</v>
      </c>
      <c r="AO1173" s="186">
        <v>0</v>
      </c>
      <c r="AP1173" s="187">
        <v>1.9726027397260273E-2</v>
      </c>
      <c r="AQ1173" s="186">
        <v>1.9726027397260273E-2</v>
      </c>
      <c r="AR1173" s="186">
        <v>0</v>
      </c>
      <c r="AS1173" s="186">
        <v>1.9726027397260273E-2</v>
      </c>
      <c r="AT1173" s="186">
        <v>0.59178082191780823</v>
      </c>
      <c r="AU1173" s="193" t="s">
        <v>231</v>
      </c>
      <c r="AV1173" s="194"/>
      <c r="AW1173" s="166" t="s">
        <v>325</v>
      </c>
      <c r="AX1173" s="166" t="s">
        <v>6916</v>
      </c>
      <c r="AY1173" s="195" t="s">
        <v>13896</v>
      </c>
      <c r="AZ1173" s="166" t="s">
        <v>234</v>
      </c>
      <c r="BB1173" s="196"/>
    </row>
    <row r="1174" spans="1:54" s="519" customFormat="1" ht="26.25" customHeight="1" x14ac:dyDescent="0.25">
      <c r="A1174" s="518">
        <v>1742</v>
      </c>
      <c r="B1174" s="557" t="s">
        <v>17088</v>
      </c>
      <c r="C1174" s="664" t="s">
        <v>17090</v>
      </c>
      <c r="D1174" s="701">
        <v>2020</v>
      </c>
      <c r="E1174" s="519" t="s">
        <v>55</v>
      </c>
      <c r="F1174" s="519" t="s">
        <v>6908</v>
      </c>
      <c r="G1174" s="530" t="s">
        <v>13897</v>
      </c>
      <c r="H1174" s="573" t="s">
        <v>13898</v>
      </c>
      <c r="I1174" s="573" t="s">
        <v>13899</v>
      </c>
      <c r="K1174" s="573" t="s">
        <v>219</v>
      </c>
      <c r="L1174" s="519" t="s">
        <v>220</v>
      </c>
      <c r="M1174" s="573" t="s">
        <v>221</v>
      </c>
      <c r="N1174" s="573" t="s">
        <v>222</v>
      </c>
      <c r="O1174" s="519" t="s">
        <v>221</v>
      </c>
      <c r="P1174" s="519" t="s">
        <v>7181</v>
      </c>
      <c r="Q1174" s="574">
        <v>3</v>
      </c>
      <c r="R1174" s="574">
        <v>1.2</v>
      </c>
      <c r="S1174" s="612">
        <v>3.5999999999999996</v>
      </c>
      <c r="T1174" s="613">
        <v>2</v>
      </c>
      <c r="U1174" s="523"/>
      <c r="V1174" s="614">
        <v>0</v>
      </c>
      <c r="W1174" s="523"/>
      <c r="X1174" s="614">
        <v>0</v>
      </c>
      <c r="Y1174" s="524"/>
      <c r="Z1174" s="524"/>
      <c r="AA1174" s="524"/>
      <c r="AB1174" s="519" t="s">
        <v>330</v>
      </c>
      <c r="AC1174" s="519" t="s">
        <v>13900</v>
      </c>
      <c r="AD1174" s="608">
        <v>1125031004735</v>
      </c>
      <c r="AE1174" s="573" t="s">
        <v>13901</v>
      </c>
      <c r="AF1174" s="519" t="s">
        <v>13902</v>
      </c>
      <c r="AG1174" s="519" t="s">
        <v>230</v>
      </c>
      <c r="AH1174" s="573" t="s">
        <v>13901</v>
      </c>
      <c r="AI1174" s="519" t="s">
        <v>13900</v>
      </c>
      <c r="AJ1174" s="526">
        <v>1125031004735</v>
      </c>
      <c r="AK1174" s="608" t="s">
        <v>12040</v>
      </c>
      <c r="AL1174" s="520">
        <v>1.2</v>
      </c>
      <c r="AM1174" s="520">
        <v>6</v>
      </c>
      <c r="AN1174" s="520">
        <v>1.9726027397260273E-2</v>
      </c>
      <c r="AO1174" s="520">
        <v>0</v>
      </c>
      <c r="AP1174" s="528">
        <v>1.9726027397260273E-2</v>
      </c>
      <c r="AQ1174" s="520">
        <v>1.9726027397260273E-2</v>
      </c>
      <c r="AR1174" s="520">
        <v>0</v>
      </c>
      <c r="AS1174" s="520">
        <v>1.9726027397260273E-2</v>
      </c>
      <c r="AT1174" s="520">
        <v>0.59178082191780823</v>
      </c>
      <c r="AU1174" s="529" t="s">
        <v>231</v>
      </c>
      <c r="AV1174" s="530" t="s">
        <v>431</v>
      </c>
      <c r="AW1174" s="519" t="s">
        <v>325</v>
      </c>
      <c r="AX1174" s="519" t="s">
        <v>6916</v>
      </c>
      <c r="AY1174" s="531" t="s">
        <v>13903</v>
      </c>
      <c r="AZ1174" s="519" t="s">
        <v>234</v>
      </c>
      <c r="BB1174" s="533"/>
    </row>
    <row r="1175" spans="1:54" s="166" customFormat="1" ht="15" customHeight="1" x14ac:dyDescent="0.2">
      <c r="A1175" s="182">
        <v>1743</v>
      </c>
      <c r="B1175" s="555"/>
      <c r="C1175" s="581"/>
      <c r="D1175" s="700" t="s">
        <v>17139</v>
      </c>
      <c r="E1175" s="166" t="s">
        <v>55</v>
      </c>
      <c r="F1175" s="166" t="s">
        <v>6908</v>
      </c>
      <c r="G1175" s="517" t="s">
        <v>13904</v>
      </c>
      <c r="H1175" s="198" t="s">
        <v>13905</v>
      </c>
      <c r="I1175" s="198" t="s">
        <v>13906</v>
      </c>
      <c r="K1175" s="198" t="s">
        <v>219</v>
      </c>
      <c r="L1175" s="166" t="s">
        <v>220</v>
      </c>
      <c r="M1175" s="198" t="s">
        <v>221</v>
      </c>
      <c r="N1175" s="198" t="s">
        <v>222</v>
      </c>
      <c r="O1175" s="198" t="s">
        <v>317</v>
      </c>
      <c r="P1175" s="198">
        <v>0</v>
      </c>
      <c r="Q1175" s="199">
        <v>3</v>
      </c>
      <c r="R1175" s="199">
        <v>1.2</v>
      </c>
      <c r="S1175" s="221">
        <v>3.5999999999999996</v>
      </c>
      <c r="T1175" s="345">
        <v>0</v>
      </c>
      <c r="U1175" s="340"/>
      <c r="V1175" s="346">
        <v>0</v>
      </c>
      <c r="W1175" s="340"/>
      <c r="X1175" s="346">
        <v>1</v>
      </c>
      <c r="Y1175" s="183"/>
      <c r="Z1175" s="183"/>
      <c r="AA1175" s="183"/>
      <c r="AB1175" s="166" t="s">
        <v>330</v>
      </c>
      <c r="AC1175" s="198" t="s">
        <v>13907</v>
      </c>
      <c r="AD1175" s="275">
        <v>1155022000825</v>
      </c>
      <c r="AE1175" s="166" t="s">
        <v>13908</v>
      </c>
      <c r="AF1175" s="166" t="s">
        <v>13909</v>
      </c>
      <c r="AG1175" s="166" t="s">
        <v>13910</v>
      </c>
      <c r="AH1175" s="166" t="s">
        <v>13911</v>
      </c>
      <c r="AI1175" s="198" t="s">
        <v>13907</v>
      </c>
      <c r="AJ1175" s="165">
        <v>1155022000825</v>
      </c>
      <c r="AK1175" s="203" t="s">
        <v>13912</v>
      </c>
      <c r="AL1175" s="186">
        <v>1.2</v>
      </c>
      <c r="AM1175" s="186">
        <v>4</v>
      </c>
      <c r="AN1175" s="186">
        <v>1.9726027397260273E-2</v>
      </c>
      <c r="AO1175" s="186">
        <v>0</v>
      </c>
      <c r="AP1175" s="187">
        <v>1.9726027397260273E-2</v>
      </c>
      <c r="AQ1175" s="186">
        <v>1.9726027397260273E-2</v>
      </c>
      <c r="AR1175" s="186">
        <v>0</v>
      </c>
      <c r="AS1175" s="186">
        <v>1.9726027397260273E-2</v>
      </c>
      <c r="AT1175" s="186">
        <v>0.59178082191780823</v>
      </c>
      <c r="AU1175" s="193" t="s">
        <v>231</v>
      </c>
      <c r="AV1175" s="194"/>
      <c r="AW1175" s="166" t="s">
        <v>325</v>
      </c>
      <c r="AX1175" s="166" t="s">
        <v>6916</v>
      </c>
      <c r="AY1175" s="256" t="s">
        <v>13913</v>
      </c>
      <c r="AZ1175" s="166" t="s">
        <v>234</v>
      </c>
      <c r="BB1175" s="196"/>
    </row>
    <row r="1176" spans="1:54" s="519" customFormat="1" ht="34.5" customHeight="1" x14ac:dyDescent="0.25">
      <c r="A1176" s="518">
        <v>1744</v>
      </c>
      <c r="B1176" s="557" t="s">
        <v>17088</v>
      </c>
      <c r="C1176" s="664" t="s">
        <v>17090</v>
      </c>
      <c r="D1176" s="701">
        <v>2020</v>
      </c>
      <c r="E1176" s="519" t="s">
        <v>55</v>
      </c>
      <c r="F1176" s="519" t="s">
        <v>6908</v>
      </c>
      <c r="G1176" s="530" t="s">
        <v>13914</v>
      </c>
      <c r="H1176" s="573" t="s">
        <v>13915</v>
      </c>
      <c r="I1176" s="573" t="s">
        <v>13916</v>
      </c>
      <c r="K1176" s="519" t="s">
        <v>219</v>
      </c>
      <c r="L1176" s="519" t="s">
        <v>220</v>
      </c>
      <c r="M1176" s="519" t="s">
        <v>221</v>
      </c>
      <c r="N1176" s="519" t="s">
        <v>7181</v>
      </c>
      <c r="O1176" s="519" t="s">
        <v>221</v>
      </c>
      <c r="P1176" s="519" t="s">
        <v>7181</v>
      </c>
      <c r="Q1176" s="574">
        <v>4</v>
      </c>
      <c r="R1176" s="574">
        <v>1.5</v>
      </c>
      <c r="S1176" s="612">
        <v>6</v>
      </c>
      <c r="T1176" s="613">
        <v>2</v>
      </c>
      <c r="U1176" s="523"/>
      <c r="V1176" s="614">
        <v>0</v>
      </c>
      <c r="W1176" s="523"/>
      <c r="X1176" s="614">
        <v>0</v>
      </c>
      <c r="Y1176" s="524"/>
      <c r="Z1176" s="524"/>
      <c r="AA1176" s="524"/>
      <c r="AB1176" s="519" t="s">
        <v>3109</v>
      </c>
      <c r="AC1176" s="519" t="s">
        <v>13917</v>
      </c>
      <c r="AD1176" s="608">
        <v>1027739382890</v>
      </c>
      <c r="AE1176" s="519" t="s">
        <v>13918</v>
      </c>
      <c r="AF1176" s="519" t="s">
        <v>13919</v>
      </c>
      <c r="AG1176" s="519" t="s">
        <v>13869</v>
      </c>
      <c r="AH1176" s="573" t="s">
        <v>13914</v>
      </c>
      <c r="AI1176" s="519" t="s">
        <v>13917</v>
      </c>
      <c r="AJ1176" s="526">
        <v>1027739382890</v>
      </c>
      <c r="AK1176" s="608" t="s">
        <v>12040</v>
      </c>
      <c r="AL1176" s="520">
        <v>1.2</v>
      </c>
      <c r="AM1176" s="520">
        <v>6</v>
      </c>
      <c r="AN1176" s="520">
        <v>1.3150684931506848E-2</v>
      </c>
      <c r="AO1176" s="520">
        <v>0</v>
      </c>
      <c r="AP1176" s="528">
        <v>1.3150684931506848E-2</v>
      </c>
      <c r="AQ1176" s="520">
        <v>1.3150684931506848E-2</v>
      </c>
      <c r="AR1176" s="520">
        <v>0</v>
      </c>
      <c r="AS1176" s="520">
        <v>1.3150684931506848E-2</v>
      </c>
      <c r="AT1176" s="520">
        <v>0.39452054794520547</v>
      </c>
      <c r="AU1176" s="529" t="s">
        <v>231</v>
      </c>
      <c r="AV1176" s="530" t="s">
        <v>431</v>
      </c>
      <c r="AW1176" s="519" t="s">
        <v>325</v>
      </c>
      <c r="AX1176" s="519" t="s">
        <v>6916</v>
      </c>
      <c r="AY1176" s="531" t="s">
        <v>13920</v>
      </c>
      <c r="AZ1176" s="519" t="s">
        <v>234</v>
      </c>
      <c r="BB1176" s="533"/>
    </row>
    <row r="1177" spans="1:54" s="166" customFormat="1" ht="15" customHeight="1" x14ac:dyDescent="0.25">
      <c r="A1177" s="182">
        <v>1745</v>
      </c>
      <c r="B1177" s="555"/>
      <c r="C1177" s="581"/>
      <c r="D1177" s="700" t="s">
        <v>17139</v>
      </c>
      <c r="E1177" s="166" t="s">
        <v>55</v>
      </c>
      <c r="F1177" s="166" t="s">
        <v>6908</v>
      </c>
      <c r="G1177" s="194" t="s">
        <v>13921</v>
      </c>
      <c r="H1177" s="198" t="s">
        <v>13922</v>
      </c>
      <c r="I1177" s="198" t="s">
        <v>13923</v>
      </c>
      <c r="K1177" s="198" t="s">
        <v>219</v>
      </c>
      <c r="L1177" s="166" t="s">
        <v>220</v>
      </c>
      <c r="M1177" s="198" t="s">
        <v>221</v>
      </c>
      <c r="N1177" s="198" t="s">
        <v>222</v>
      </c>
      <c r="O1177" s="198" t="s">
        <v>317</v>
      </c>
      <c r="P1177" s="198">
        <v>0</v>
      </c>
      <c r="Q1177" s="199">
        <v>3</v>
      </c>
      <c r="R1177" s="199">
        <v>1.2</v>
      </c>
      <c r="S1177" s="221">
        <v>3.5999999999999996</v>
      </c>
      <c r="T1177" s="345">
        <v>1</v>
      </c>
      <c r="U1177" s="340"/>
      <c r="V1177" s="346">
        <v>0</v>
      </c>
      <c r="W1177" s="340"/>
      <c r="X1177" s="346">
        <v>0</v>
      </c>
      <c r="Y1177" s="183"/>
      <c r="Z1177" s="183"/>
      <c r="AA1177" s="183"/>
      <c r="AB1177" s="166" t="s">
        <v>3109</v>
      </c>
      <c r="AC1177" s="166" t="s">
        <v>13924</v>
      </c>
      <c r="AD1177" s="203">
        <v>1035001310222</v>
      </c>
      <c r="AE1177" s="198" t="s">
        <v>13925</v>
      </c>
      <c r="AF1177" s="166" t="s">
        <v>13926</v>
      </c>
      <c r="AG1177" s="166" t="s">
        <v>13927</v>
      </c>
      <c r="AH1177" s="198" t="s">
        <v>13925</v>
      </c>
      <c r="AI1177" s="166" t="s">
        <v>13924</v>
      </c>
      <c r="AJ1177" s="165">
        <v>1035001310222</v>
      </c>
      <c r="AK1177" s="203" t="s">
        <v>12040</v>
      </c>
      <c r="AL1177" s="186">
        <v>1.2</v>
      </c>
      <c r="AM1177" s="186">
        <v>6</v>
      </c>
      <c r="AN1177" s="186">
        <v>1.9726027397260273E-2</v>
      </c>
      <c r="AO1177" s="186">
        <v>0</v>
      </c>
      <c r="AP1177" s="187">
        <v>1.9726027397260273E-2</v>
      </c>
      <c r="AQ1177" s="186">
        <v>1.9726027397260273E-2</v>
      </c>
      <c r="AR1177" s="186">
        <v>0</v>
      </c>
      <c r="AS1177" s="186">
        <v>1.9726027397260273E-2</v>
      </c>
      <c r="AT1177" s="186">
        <v>0.59178082191780823</v>
      </c>
      <c r="AU1177" s="193" t="s">
        <v>231</v>
      </c>
      <c r="AV1177" s="194"/>
      <c r="AW1177" s="166" t="s">
        <v>325</v>
      </c>
      <c r="AX1177" s="166" t="s">
        <v>6916</v>
      </c>
      <c r="AY1177" s="195" t="s">
        <v>13928</v>
      </c>
      <c r="AZ1177" s="166" t="s">
        <v>234</v>
      </c>
      <c r="BB1177" s="196"/>
    </row>
    <row r="1178" spans="1:54" s="166" customFormat="1" ht="15" customHeight="1" x14ac:dyDescent="0.25">
      <c r="A1178" s="182">
        <v>1746</v>
      </c>
      <c r="B1178" s="555"/>
      <c r="C1178" s="581"/>
      <c r="D1178" s="700" t="s">
        <v>17141</v>
      </c>
      <c r="E1178" s="166" t="s">
        <v>55</v>
      </c>
      <c r="F1178" s="166" t="s">
        <v>6908</v>
      </c>
      <c r="G1178" s="194" t="s">
        <v>13929</v>
      </c>
      <c r="H1178" s="198" t="s">
        <v>13930</v>
      </c>
      <c r="I1178" s="198" t="s">
        <v>13931</v>
      </c>
      <c r="K1178" s="198" t="s">
        <v>219</v>
      </c>
      <c r="L1178" s="166" t="s">
        <v>220</v>
      </c>
      <c r="M1178" s="198" t="s">
        <v>221</v>
      </c>
      <c r="N1178" s="198" t="s">
        <v>222</v>
      </c>
      <c r="O1178" s="198" t="s">
        <v>317</v>
      </c>
      <c r="P1178" s="198">
        <v>0</v>
      </c>
      <c r="Q1178" s="199">
        <v>3</v>
      </c>
      <c r="R1178" s="199">
        <v>1.2</v>
      </c>
      <c r="S1178" s="221">
        <v>3.5999999999999996</v>
      </c>
      <c r="T1178" s="345">
        <v>2</v>
      </c>
      <c r="U1178" s="340"/>
      <c r="V1178" s="346">
        <v>0</v>
      </c>
      <c r="W1178" s="340"/>
      <c r="X1178" s="346">
        <v>0</v>
      </c>
      <c r="Y1178" s="183"/>
      <c r="Z1178" s="183"/>
      <c r="AA1178" s="183"/>
      <c r="AB1178" s="166" t="s">
        <v>330</v>
      </c>
      <c r="AC1178" s="166" t="s">
        <v>13932</v>
      </c>
      <c r="AD1178" s="203">
        <v>1027700000679</v>
      </c>
      <c r="AE1178" s="198" t="s">
        <v>13933</v>
      </c>
      <c r="AF1178" s="166" t="s">
        <v>12612</v>
      </c>
      <c r="AG1178" s="166" t="s">
        <v>12613</v>
      </c>
      <c r="AH1178" s="198" t="s">
        <v>13933</v>
      </c>
      <c r="AI1178" s="166" t="s">
        <v>13932</v>
      </c>
      <c r="AJ1178" s="165">
        <v>1027700000679</v>
      </c>
      <c r="AK1178" s="203" t="s">
        <v>12040</v>
      </c>
      <c r="AL1178" s="186">
        <v>1.2</v>
      </c>
      <c r="AM1178" s="186">
        <v>6</v>
      </c>
      <c r="AN1178" s="186">
        <v>1.9726027397260273E-2</v>
      </c>
      <c r="AO1178" s="186">
        <v>0</v>
      </c>
      <c r="AP1178" s="187">
        <v>1.9726027397260273E-2</v>
      </c>
      <c r="AQ1178" s="186">
        <v>1.9726027397260273E-2</v>
      </c>
      <c r="AR1178" s="186">
        <v>0</v>
      </c>
      <c r="AS1178" s="186">
        <v>1.9726027397260273E-2</v>
      </c>
      <c r="AT1178" s="186">
        <v>0.59178082191780823</v>
      </c>
      <c r="AU1178" s="193" t="s">
        <v>231</v>
      </c>
      <c r="AV1178" s="194"/>
      <c r="AW1178" s="166" t="s">
        <v>325</v>
      </c>
      <c r="AX1178" s="166" t="s">
        <v>6916</v>
      </c>
      <c r="AY1178" s="195" t="s">
        <v>13934</v>
      </c>
      <c r="AZ1178" s="166" t="s">
        <v>234</v>
      </c>
      <c r="BB1178" s="196"/>
    </row>
    <row r="1179" spans="1:54" s="166" customFormat="1" ht="15" customHeight="1" x14ac:dyDescent="0.25">
      <c r="A1179" s="182">
        <v>1747</v>
      </c>
      <c r="B1179" s="555"/>
      <c r="C1179" s="581"/>
      <c r="D1179" s="700" t="s">
        <v>17140</v>
      </c>
      <c r="E1179" s="166" t="s">
        <v>55</v>
      </c>
      <c r="F1179" s="166" t="s">
        <v>6908</v>
      </c>
      <c r="G1179" s="194" t="s">
        <v>13935</v>
      </c>
      <c r="H1179" s="198" t="s">
        <v>13936</v>
      </c>
      <c r="I1179" s="198" t="s">
        <v>13937</v>
      </c>
      <c r="K1179" s="198" t="s">
        <v>219</v>
      </c>
      <c r="L1179" s="166" t="s">
        <v>220</v>
      </c>
      <c r="M1179" s="198" t="s">
        <v>317</v>
      </c>
      <c r="N1179" s="198">
        <v>0</v>
      </c>
      <c r="O1179" s="198" t="s">
        <v>317</v>
      </c>
      <c r="P1179" s="198">
        <v>0</v>
      </c>
      <c r="Q1179" s="199">
        <v>1.2</v>
      </c>
      <c r="R1179" s="199">
        <v>1.2</v>
      </c>
      <c r="S1179" s="221">
        <v>1.44</v>
      </c>
      <c r="T1179" s="345">
        <v>1</v>
      </c>
      <c r="U1179" s="340"/>
      <c r="V1179" s="346">
        <v>0</v>
      </c>
      <c r="W1179" s="340"/>
      <c r="X1179" s="346">
        <v>0</v>
      </c>
      <c r="Y1179" s="183"/>
      <c r="Z1179" s="183"/>
      <c r="AA1179" s="183"/>
      <c r="AB1179" s="166" t="s">
        <v>330</v>
      </c>
      <c r="AC1179" s="166" t="s">
        <v>13938</v>
      </c>
      <c r="AD1179" s="203">
        <v>1105030002252</v>
      </c>
      <c r="AE1179" s="198" t="s">
        <v>13939</v>
      </c>
      <c r="AF1179" s="166" t="s">
        <v>13940</v>
      </c>
      <c r="AG1179" s="166" t="s">
        <v>13941</v>
      </c>
      <c r="AH1179" s="198" t="s">
        <v>13939</v>
      </c>
      <c r="AI1179" s="166" t="s">
        <v>13938</v>
      </c>
      <c r="AJ1179" s="165">
        <v>1105030002252</v>
      </c>
      <c r="AK1179" s="203" t="s">
        <v>458</v>
      </c>
      <c r="AL1179" s="186">
        <v>1.1399999999999999</v>
      </c>
      <c r="AM1179" s="186">
        <v>40</v>
      </c>
      <c r="AN1179" s="186">
        <v>1.9726027397260273E-2</v>
      </c>
      <c r="AO1179" s="186">
        <v>0</v>
      </c>
      <c r="AP1179" s="187">
        <v>1.9726027397260273E-2</v>
      </c>
      <c r="AQ1179" s="186">
        <v>1.9726027397260273E-2</v>
      </c>
      <c r="AR1179" s="186">
        <v>0</v>
      </c>
      <c r="AS1179" s="186">
        <v>1.9726027397260273E-2</v>
      </c>
      <c r="AT1179" s="186">
        <v>0.59178082191780823</v>
      </c>
      <c r="AU1179" s="193" t="s">
        <v>231</v>
      </c>
      <c r="AV1179" s="194"/>
      <c r="AW1179" s="166" t="s">
        <v>325</v>
      </c>
      <c r="AX1179" s="166" t="s">
        <v>6916</v>
      </c>
      <c r="AY1179" s="195" t="s">
        <v>13942</v>
      </c>
      <c r="AZ1179" s="166" t="s">
        <v>234</v>
      </c>
      <c r="BB1179" s="196"/>
    </row>
    <row r="1180" spans="1:54" s="519" customFormat="1" ht="22.5" customHeight="1" x14ac:dyDescent="0.25">
      <c r="A1180" s="518">
        <v>1748</v>
      </c>
      <c r="B1180" s="557" t="s">
        <v>17088</v>
      </c>
      <c r="C1180" s="664" t="s">
        <v>17090</v>
      </c>
      <c r="D1180" s="701">
        <v>2020</v>
      </c>
      <c r="E1180" s="519" t="s">
        <v>55</v>
      </c>
      <c r="F1180" s="519" t="s">
        <v>6908</v>
      </c>
      <c r="G1180" s="530" t="s">
        <v>17109</v>
      </c>
      <c r="H1180" s="573" t="s">
        <v>13943</v>
      </c>
      <c r="I1180" s="573" t="s">
        <v>13944</v>
      </c>
      <c r="K1180" s="519" t="s">
        <v>219</v>
      </c>
      <c r="L1180" s="519" t="s">
        <v>220</v>
      </c>
      <c r="M1180" s="519" t="s">
        <v>221</v>
      </c>
      <c r="N1180" s="573" t="s">
        <v>222</v>
      </c>
      <c r="O1180" s="573" t="s">
        <v>221</v>
      </c>
      <c r="P1180" s="573" t="s">
        <v>879</v>
      </c>
      <c r="Q1180" s="574">
        <v>3</v>
      </c>
      <c r="R1180" s="574">
        <v>1.5</v>
      </c>
      <c r="S1180" s="612">
        <v>4.5</v>
      </c>
      <c r="T1180" s="613">
        <v>2</v>
      </c>
      <c r="U1180" s="523"/>
      <c r="V1180" s="614">
        <v>0</v>
      </c>
      <c r="W1180" s="523"/>
      <c r="X1180" s="614">
        <v>0</v>
      </c>
      <c r="Y1180" s="524"/>
      <c r="Z1180" s="524"/>
      <c r="AA1180" s="524"/>
      <c r="AB1180" s="519" t="s">
        <v>330</v>
      </c>
      <c r="AC1180" s="519" t="s">
        <v>2258</v>
      </c>
      <c r="AD1180" s="608">
        <v>1025003751695</v>
      </c>
      <c r="AE1180" s="573" t="s">
        <v>13945</v>
      </c>
      <c r="AF1180" s="519" t="s">
        <v>13946</v>
      </c>
      <c r="AG1180" s="519" t="s">
        <v>13947</v>
      </c>
      <c r="AH1180" s="573" t="s">
        <v>13945</v>
      </c>
      <c r="AI1180" s="519" t="s">
        <v>2258</v>
      </c>
      <c r="AJ1180" s="526">
        <v>1025003751695</v>
      </c>
      <c r="AK1180" s="608" t="s">
        <v>458</v>
      </c>
      <c r="AL1180" s="520">
        <v>1.1399999999999999</v>
      </c>
      <c r="AM1180" s="520">
        <v>25</v>
      </c>
      <c r="AN1180" s="520">
        <v>3.236E-2</v>
      </c>
      <c r="AO1180" s="520">
        <v>0</v>
      </c>
      <c r="AP1180" s="528">
        <v>3.236E-2</v>
      </c>
      <c r="AQ1180" s="520">
        <v>3.236E-2</v>
      </c>
      <c r="AR1180" s="520">
        <v>0</v>
      </c>
      <c r="AS1180" s="520">
        <v>3.236E-2</v>
      </c>
      <c r="AT1180" s="520">
        <v>0.9708</v>
      </c>
      <c r="AU1180" s="529" t="s">
        <v>231</v>
      </c>
      <c r="AV1180" s="530" t="s">
        <v>431</v>
      </c>
      <c r="AW1180" s="519" t="s">
        <v>325</v>
      </c>
      <c r="AX1180" s="519" t="s">
        <v>6916</v>
      </c>
      <c r="AY1180" s="531" t="s">
        <v>13948</v>
      </c>
      <c r="AZ1180" s="519" t="s">
        <v>234</v>
      </c>
      <c r="BB1180" s="533"/>
    </row>
    <row r="1181" spans="1:54" s="166" customFormat="1" ht="15" customHeight="1" x14ac:dyDescent="0.25">
      <c r="A1181" s="182">
        <v>1749</v>
      </c>
      <c r="B1181" s="555"/>
      <c r="C1181" s="581"/>
      <c r="D1181" s="700" t="s">
        <v>17140</v>
      </c>
      <c r="E1181" s="166" t="s">
        <v>55</v>
      </c>
      <c r="F1181" s="166" t="s">
        <v>6908</v>
      </c>
      <c r="G1181" s="194" t="s">
        <v>13949</v>
      </c>
      <c r="H1181" s="198" t="s">
        <v>13950</v>
      </c>
      <c r="I1181" s="198" t="s">
        <v>13951</v>
      </c>
      <c r="K1181" s="198" t="s">
        <v>219</v>
      </c>
      <c r="L1181" s="166" t="s">
        <v>220</v>
      </c>
      <c r="M1181" s="198" t="s">
        <v>221</v>
      </c>
      <c r="N1181" s="198" t="s">
        <v>222</v>
      </c>
      <c r="O1181" s="198" t="s">
        <v>317</v>
      </c>
      <c r="P1181" s="198">
        <v>0</v>
      </c>
      <c r="Q1181" s="199">
        <v>4.5</v>
      </c>
      <c r="R1181" s="199">
        <v>1.2</v>
      </c>
      <c r="S1181" s="221">
        <v>5.3999999999999995</v>
      </c>
      <c r="T1181" s="345">
        <v>2</v>
      </c>
      <c r="U1181" s="340"/>
      <c r="V1181" s="346">
        <v>0</v>
      </c>
      <c r="W1181" s="340"/>
      <c r="X1181" s="346">
        <v>0</v>
      </c>
      <c r="Y1181" s="183"/>
      <c r="Z1181" s="183"/>
      <c r="AA1181" s="183"/>
      <c r="AB1181" s="166" t="s">
        <v>12056</v>
      </c>
      <c r="AC1181" s="166" t="s">
        <v>13952</v>
      </c>
      <c r="AD1181" s="203">
        <v>1027700540680</v>
      </c>
      <c r="AE1181" s="198" t="s">
        <v>13953</v>
      </c>
      <c r="AF1181" s="166" t="s">
        <v>12060</v>
      </c>
      <c r="AG1181" s="166" t="s">
        <v>230</v>
      </c>
      <c r="AH1181" s="198" t="s">
        <v>13953</v>
      </c>
      <c r="AI1181" s="166" t="s">
        <v>13952</v>
      </c>
      <c r="AJ1181" s="165">
        <v>1027700540680</v>
      </c>
      <c r="AK1181" s="203" t="s">
        <v>13954</v>
      </c>
      <c r="AL1181" s="186">
        <v>0.87</v>
      </c>
      <c r="AM1181" s="186">
        <v>50</v>
      </c>
      <c r="AN1181" s="186">
        <v>7.8082191780821902E-2</v>
      </c>
      <c r="AO1181" s="186">
        <v>0</v>
      </c>
      <c r="AP1181" s="187">
        <v>7.8082191780821902E-2</v>
      </c>
      <c r="AQ1181" s="186">
        <v>7.8082191780821902E-2</v>
      </c>
      <c r="AR1181" s="186">
        <v>0</v>
      </c>
      <c r="AS1181" s="186">
        <v>7.8082191780821902E-2</v>
      </c>
      <c r="AT1181" s="186">
        <v>2.3424657534246571</v>
      </c>
      <c r="AU1181" s="193" t="s">
        <v>231</v>
      </c>
      <c r="AV1181" s="194"/>
      <c r="AW1181" s="166" t="s">
        <v>325</v>
      </c>
      <c r="AX1181" s="166" t="s">
        <v>6916</v>
      </c>
      <c r="AY1181" s="195" t="s">
        <v>13955</v>
      </c>
      <c r="AZ1181" s="166" t="s">
        <v>234</v>
      </c>
      <c r="BB1181" s="196"/>
    </row>
    <row r="1182" spans="1:54" s="166" customFormat="1" ht="15" customHeight="1" x14ac:dyDescent="0.25">
      <c r="A1182" s="182">
        <v>1750</v>
      </c>
      <c r="B1182" s="555"/>
      <c r="C1182" s="581"/>
      <c r="D1182" s="700" t="s">
        <v>17140</v>
      </c>
      <c r="E1182" s="166" t="s">
        <v>55</v>
      </c>
      <c r="F1182" s="166" t="s">
        <v>6908</v>
      </c>
      <c r="G1182" s="194" t="s">
        <v>13956</v>
      </c>
      <c r="H1182" s="198" t="s">
        <v>13957</v>
      </c>
      <c r="I1182" s="198" t="s">
        <v>13958</v>
      </c>
      <c r="K1182" s="198" t="s">
        <v>732</v>
      </c>
      <c r="L1182" s="166">
        <v>0</v>
      </c>
      <c r="M1182" s="198" t="s">
        <v>317</v>
      </c>
      <c r="N1182" s="198">
        <v>0</v>
      </c>
      <c r="O1182" s="198" t="s">
        <v>317</v>
      </c>
      <c r="P1182" s="198">
        <v>0</v>
      </c>
      <c r="Q1182" s="199">
        <v>4</v>
      </c>
      <c r="R1182" s="199">
        <v>1.5</v>
      </c>
      <c r="S1182" s="221">
        <v>6</v>
      </c>
      <c r="T1182" s="345">
        <v>1</v>
      </c>
      <c r="U1182" s="340"/>
      <c r="V1182" s="346">
        <v>0</v>
      </c>
      <c r="W1182" s="340"/>
      <c r="X1182" s="346">
        <v>0</v>
      </c>
      <c r="Y1182" s="183"/>
      <c r="Z1182" s="183"/>
      <c r="AA1182" s="183"/>
      <c r="AB1182" s="166" t="s">
        <v>330</v>
      </c>
      <c r="AC1182" s="166" t="s">
        <v>13959</v>
      </c>
      <c r="AD1182" s="203">
        <v>1115030003010</v>
      </c>
      <c r="AE1182" s="198" t="s">
        <v>13960</v>
      </c>
      <c r="AF1182" s="166" t="s">
        <v>12069</v>
      </c>
      <c r="AG1182" s="166" t="s">
        <v>12070</v>
      </c>
      <c r="AH1182" s="198" t="s">
        <v>13960</v>
      </c>
      <c r="AI1182" s="166" t="s">
        <v>13959</v>
      </c>
      <c r="AJ1182" s="165">
        <v>1115030003010</v>
      </c>
      <c r="AK1182" s="203" t="s">
        <v>13961</v>
      </c>
      <c r="AL1182" s="186">
        <v>1.6</v>
      </c>
      <c r="AM1182" s="186">
        <v>15</v>
      </c>
      <c r="AN1182" s="186">
        <v>0.11917808219178082</v>
      </c>
      <c r="AO1182" s="186">
        <v>0</v>
      </c>
      <c r="AP1182" s="187">
        <v>0.11917808219178082</v>
      </c>
      <c r="AQ1182" s="186">
        <v>0.11917808219178082</v>
      </c>
      <c r="AR1182" s="186">
        <v>0</v>
      </c>
      <c r="AS1182" s="186">
        <v>0.11917808219178082</v>
      </c>
      <c r="AT1182" s="186">
        <v>3.5753424657534247</v>
      </c>
      <c r="AU1182" s="193" t="s">
        <v>231</v>
      </c>
      <c r="AV1182" s="194"/>
      <c r="AW1182" s="166" t="s">
        <v>325</v>
      </c>
      <c r="AX1182" s="166" t="s">
        <v>6916</v>
      </c>
      <c r="AY1182" s="195" t="s">
        <v>13962</v>
      </c>
      <c r="AZ1182" s="166" t="s">
        <v>234</v>
      </c>
      <c r="BB1182" s="196"/>
    </row>
    <row r="1183" spans="1:54" s="166" customFormat="1" ht="15" customHeight="1" x14ac:dyDescent="0.25">
      <c r="A1183" s="182">
        <v>1751</v>
      </c>
      <c r="B1183" s="555"/>
      <c r="C1183" s="581"/>
      <c r="D1183" s="700" t="s">
        <v>17140</v>
      </c>
      <c r="E1183" s="166" t="s">
        <v>55</v>
      </c>
      <c r="F1183" s="166" t="s">
        <v>6908</v>
      </c>
      <c r="G1183" s="194" t="s">
        <v>13963</v>
      </c>
      <c r="H1183" s="198" t="s">
        <v>13964</v>
      </c>
      <c r="I1183" s="198" t="s">
        <v>13965</v>
      </c>
      <c r="K1183" s="198" t="s">
        <v>732</v>
      </c>
      <c r="L1183" s="166">
        <v>0</v>
      </c>
      <c r="M1183" s="198" t="s">
        <v>317</v>
      </c>
      <c r="N1183" s="198">
        <v>0</v>
      </c>
      <c r="O1183" s="198" t="s">
        <v>317</v>
      </c>
      <c r="P1183" s="198">
        <v>0</v>
      </c>
      <c r="Q1183" s="199">
        <v>4</v>
      </c>
      <c r="R1183" s="199">
        <v>1.5</v>
      </c>
      <c r="S1183" s="221">
        <v>6</v>
      </c>
      <c r="T1183" s="345">
        <v>1</v>
      </c>
      <c r="U1183" s="340"/>
      <c r="V1183" s="346">
        <v>0</v>
      </c>
      <c r="W1183" s="340"/>
      <c r="X1183" s="346">
        <v>0</v>
      </c>
      <c r="Y1183" s="183"/>
      <c r="Z1183" s="183"/>
      <c r="AA1183" s="183"/>
      <c r="AB1183" s="166" t="s">
        <v>12075</v>
      </c>
      <c r="AC1183" s="166" t="s">
        <v>13966</v>
      </c>
      <c r="AD1183" s="203">
        <v>317507400008752</v>
      </c>
      <c r="AE1183" s="198" t="s">
        <v>13967</v>
      </c>
      <c r="AF1183" s="166" t="s">
        <v>13968</v>
      </c>
      <c r="AG1183" s="166" t="s">
        <v>13969</v>
      </c>
      <c r="AH1183" s="198" t="s">
        <v>13967</v>
      </c>
      <c r="AI1183" s="166" t="s">
        <v>13966</v>
      </c>
      <c r="AJ1183" s="165">
        <v>317507400008752</v>
      </c>
      <c r="AK1183" s="203" t="s">
        <v>621</v>
      </c>
      <c r="AL1183" s="186">
        <v>1.0900000000000001</v>
      </c>
      <c r="AM1183" s="186">
        <v>70</v>
      </c>
      <c r="AN1183" s="186">
        <v>6.575342465753424E-2</v>
      </c>
      <c r="AO1183" s="186">
        <v>0</v>
      </c>
      <c r="AP1183" s="187">
        <v>6.575342465753424E-2</v>
      </c>
      <c r="AQ1183" s="186">
        <v>6.575342465753424E-2</v>
      </c>
      <c r="AR1183" s="186">
        <v>0</v>
      </c>
      <c r="AS1183" s="186">
        <v>6.575342465753424E-2</v>
      </c>
      <c r="AT1183" s="186">
        <v>1.9726027397260273</v>
      </c>
      <c r="AU1183" s="193" t="s">
        <v>231</v>
      </c>
      <c r="AV1183" s="194"/>
      <c r="AW1183" s="166" t="s">
        <v>325</v>
      </c>
      <c r="AX1183" s="166" t="s">
        <v>6916</v>
      </c>
      <c r="AY1183" s="195" t="s">
        <v>13970</v>
      </c>
      <c r="AZ1183" s="166" t="s">
        <v>234</v>
      </c>
      <c r="BB1183" s="196"/>
    </row>
    <row r="1184" spans="1:54" s="519" customFormat="1" ht="22.5" customHeight="1" x14ac:dyDescent="0.25">
      <c r="A1184" s="518">
        <v>1752</v>
      </c>
      <c r="B1184" s="557" t="s">
        <v>17088</v>
      </c>
      <c r="C1184" s="664" t="s">
        <v>17090</v>
      </c>
      <c r="D1184" s="701">
        <v>2020</v>
      </c>
      <c r="E1184" s="519" t="s">
        <v>55</v>
      </c>
      <c r="F1184" s="519" t="s">
        <v>6908</v>
      </c>
      <c r="G1184" s="530" t="s">
        <v>17110</v>
      </c>
      <c r="H1184" s="573" t="s">
        <v>13971</v>
      </c>
      <c r="I1184" s="573" t="s">
        <v>13972</v>
      </c>
      <c r="K1184" s="519" t="s">
        <v>219</v>
      </c>
      <c r="L1184" s="519" t="s">
        <v>220</v>
      </c>
      <c r="M1184" s="519" t="s">
        <v>221</v>
      </c>
      <c r="N1184" s="573" t="s">
        <v>222</v>
      </c>
      <c r="O1184" s="573" t="s">
        <v>221</v>
      </c>
      <c r="P1184" s="573" t="s">
        <v>879</v>
      </c>
      <c r="Q1184" s="574">
        <v>2</v>
      </c>
      <c r="R1184" s="574">
        <v>3</v>
      </c>
      <c r="S1184" s="612">
        <v>6</v>
      </c>
      <c r="T1184" s="613">
        <v>1</v>
      </c>
      <c r="U1184" s="523"/>
      <c r="V1184" s="614">
        <v>0</v>
      </c>
      <c r="W1184" s="523"/>
      <c r="X1184" s="614">
        <v>0</v>
      </c>
      <c r="Y1184" s="524"/>
      <c r="Z1184" s="524"/>
      <c r="AA1184" s="524"/>
      <c r="AB1184" s="519" t="s">
        <v>12075</v>
      </c>
      <c r="AC1184" s="519" t="s">
        <v>13973</v>
      </c>
      <c r="AD1184" s="608">
        <v>309503009200052</v>
      </c>
      <c r="AE1184" s="573" t="s">
        <v>13974</v>
      </c>
      <c r="AF1184" s="519" t="s">
        <v>13975</v>
      </c>
      <c r="AG1184" s="519" t="s">
        <v>13976</v>
      </c>
      <c r="AH1184" s="573" t="s">
        <v>13974</v>
      </c>
      <c r="AI1184" s="519" t="s">
        <v>13973</v>
      </c>
      <c r="AJ1184" s="526">
        <v>309503009200052</v>
      </c>
      <c r="AK1184" s="608" t="s">
        <v>621</v>
      </c>
      <c r="AL1184" s="520">
        <v>1.0900000000000001</v>
      </c>
      <c r="AM1184" s="520">
        <v>70</v>
      </c>
      <c r="AN1184" s="520">
        <v>0.20904109589041098</v>
      </c>
      <c r="AO1184" s="520">
        <v>0</v>
      </c>
      <c r="AP1184" s="528">
        <v>0.20904109589041098</v>
      </c>
      <c r="AQ1184" s="520">
        <v>0.20904109589041098</v>
      </c>
      <c r="AR1184" s="520">
        <v>0</v>
      </c>
      <c r="AS1184" s="520">
        <v>0.20904109589041098</v>
      </c>
      <c r="AT1184" s="520">
        <v>6.2712328767123289</v>
      </c>
      <c r="AU1184" s="529" t="s">
        <v>231</v>
      </c>
      <c r="AV1184" s="530" t="s">
        <v>431</v>
      </c>
      <c r="AW1184" s="519" t="s">
        <v>325</v>
      </c>
      <c r="AX1184" s="519" t="s">
        <v>6916</v>
      </c>
      <c r="AY1184" s="531" t="s">
        <v>13977</v>
      </c>
      <c r="AZ1184" s="519" t="s">
        <v>234</v>
      </c>
      <c r="BB1184" s="533"/>
    </row>
    <row r="1185" spans="1:54" s="166" customFormat="1" ht="15" customHeight="1" x14ac:dyDescent="0.25">
      <c r="A1185" s="182">
        <v>1753</v>
      </c>
      <c r="B1185" s="555"/>
      <c r="C1185" s="581"/>
      <c r="D1185" s="700" t="s">
        <v>17140</v>
      </c>
      <c r="E1185" s="166" t="s">
        <v>55</v>
      </c>
      <c r="F1185" s="166" t="s">
        <v>6908</v>
      </c>
      <c r="G1185" s="194" t="s">
        <v>13978</v>
      </c>
      <c r="H1185" s="198" t="s">
        <v>13979</v>
      </c>
      <c r="I1185" s="198" t="s">
        <v>13980</v>
      </c>
      <c r="K1185" s="198" t="s">
        <v>732</v>
      </c>
      <c r="L1185" s="166">
        <v>0</v>
      </c>
      <c r="M1185" s="198" t="s">
        <v>317</v>
      </c>
      <c r="N1185" s="198">
        <v>0</v>
      </c>
      <c r="O1185" s="198" t="s">
        <v>317</v>
      </c>
      <c r="P1185" s="198">
        <v>0</v>
      </c>
      <c r="Q1185" s="199">
        <v>4</v>
      </c>
      <c r="R1185" s="199">
        <v>1.5</v>
      </c>
      <c r="S1185" s="221">
        <v>6</v>
      </c>
      <c r="T1185" s="345">
        <v>1</v>
      </c>
      <c r="U1185" s="340"/>
      <c r="V1185" s="346">
        <v>0</v>
      </c>
      <c r="W1185" s="340"/>
      <c r="X1185" s="346">
        <v>0</v>
      </c>
      <c r="Y1185" s="183"/>
      <c r="Z1185" s="183"/>
      <c r="AA1185" s="183"/>
      <c r="AB1185" s="166" t="s">
        <v>330</v>
      </c>
      <c r="AC1185" s="198" t="s">
        <v>13981</v>
      </c>
      <c r="AD1185" s="203">
        <v>1025003751167</v>
      </c>
      <c r="AE1185" s="198" t="s">
        <v>13982</v>
      </c>
      <c r="AF1185" s="166" t="s">
        <v>13983</v>
      </c>
      <c r="AG1185" s="166" t="s">
        <v>13984</v>
      </c>
      <c r="AH1185" s="198" t="s">
        <v>13982</v>
      </c>
      <c r="AI1185" s="166" t="s">
        <v>13981</v>
      </c>
      <c r="AJ1185" s="165">
        <v>1025003751167</v>
      </c>
      <c r="AK1185" s="203" t="s">
        <v>13985</v>
      </c>
      <c r="AL1185" s="186">
        <v>0.87</v>
      </c>
      <c r="AM1185" s="186">
        <v>25</v>
      </c>
      <c r="AN1185" s="186">
        <v>0.20904109589041098</v>
      </c>
      <c r="AO1185" s="186">
        <v>0</v>
      </c>
      <c r="AP1185" s="187">
        <v>0.20904109589041098</v>
      </c>
      <c r="AQ1185" s="186">
        <v>0.20904109589041098</v>
      </c>
      <c r="AR1185" s="186">
        <v>0</v>
      </c>
      <c r="AS1185" s="186">
        <v>0.20904109589041098</v>
      </c>
      <c r="AT1185" s="186">
        <v>6.2712328767123289</v>
      </c>
      <c r="AU1185" s="193" t="s">
        <v>231</v>
      </c>
      <c r="AV1185" s="194"/>
      <c r="AW1185" s="166" t="s">
        <v>325</v>
      </c>
      <c r="AX1185" s="166" t="s">
        <v>6916</v>
      </c>
      <c r="AY1185" s="195" t="s">
        <v>13986</v>
      </c>
      <c r="AZ1185" s="166" t="s">
        <v>234</v>
      </c>
      <c r="BB1185" s="196"/>
    </row>
    <row r="1186" spans="1:54" s="166" customFormat="1" ht="15" customHeight="1" x14ac:dyDescent="0.25">
      <c r="A1186" s="182">
        <v>1754</v>
      </c>
      <c r="B1186" s="555"/>
      <c r="C1186" s="581"/>
      <c r="D1186" s="700" t="s">
        <v>17141</v>
      </c>
      <c r="E1186" s="166" t="s">
        <v>55</v>
      </c>
      <c r="F1186" s="166" t="s">
        <v>6908</v>
      </c>
      <c r="G1186" s="194" t="s">
        <v>13987</v>
      </c>
      <c r="H1186" s="198" t="s">
        <v>13988</v>
      </c>
      <c r="I1186" s="198" t="s">
        <v>13989</v>
      </c>
      <c r="K1186" s="198" t="s">
        <v>219</v>
      </c>
      <c r="L1186" s="166" t="s">
        <v>220</v>
      </c>
      <c r="M1186" s="198" t="s">
        <v>221</v>
      </c>
      <c r="N1186" s="198" t="s">
        <v>222</v>
      </c>
      <c r="O1186" s="198" t="s">
        <v>317</v>
      </c>
      <c r="P1186" s="198">
        <v>0</v>
      </c>
      <c r="Q1186" s="199">
        <v>2</v>
      </c>
      <c r="R1186" s="199">
        <v>3</v>
      </c>
      <c r="S1186" s="221">
        <v>6</v>
      </c>
      <c r="T1186" s="345">
        <v>1</v>
      </c>
      <c r="U1186" s="340"/>
      <c r="V1186" s="346">
        <v>0</v>
      </c>
      <c r="W1186" s="340"/>
      <c r="X1186" s="346">
        <v>0</v>
      </c>
      <c r="Y1186" s="183"/>
      <c r="Z1186" s="183"/>
      <c r="AA1186" s="183"/>
      <c r="AB1186" s="166" t="s">
        <v>330</v>
      </c>
      <c r="AC1186" s="198" t="s">
        <v>13990</v>
      </c>
      <c r="AD1186" s="203">
        <v>1135030001193</v>
      </c>
      <c r="AE1186" s="198" t="s">
        <v>13991</v>
      </c>
      <c r="AF1186" s="166" t="s">
        <v>13992</v>
      </c>
      <c r="AG1186" s="166" t="s">
        <v>13993</v>
      </c>
      <c r="AH1186" s="198" t="s">
        <v>13991</v>
      </c>
      <c r="AI1186" s="166" t="s">
        <v>13990</v>
      </c>
      <c r="AJ1186" s="165">
        <v>1135030001193</v>
      </c>
      <c r="AK1186" s="203" t="s">
        <v>1875</v>
      </c>
      <c r="AL1186" s="186">
        <v>0.87</v>
      </c>
      <c r="AM1186" s="186">
        <v>20</v>
      </c>
      <c r="AN1186" s="186">
        <v>5.9589041095890409E-2</v>
      </c>
      <c r="AO1186" s="186">
        <v>0</v>
      </c>
      <c r="AP1186" s="187">
        <v>5.9589041095890409E-2</v>
      </c>
      <c r="AQ1186" s="186">
        <v>5.9589041095890409E-2</v>
      </c>
      <c r="AR1186" s="186">
        <v>0</v>
      </c>
      <c r="AS1186" s="186">
        <v>5.9589041095890409E-2</v>
      </c>
      <c r="AT1186" s="186">
        <v>1.7876712328767124</v>
      </c>
      <c r="AU1186" s="193" t="s">
        <v>231</v>
      </c>
      <c r="AV1186" s="194"/>
      <c r="AW1186" s="166" t="s">
        <v>325</v>
      </c>
      <c r="AX1186" s="166" t="s">
        <v>6916</v>
      </c>
      <c r="AY1186" s="195" t="s">
        <v>13994</v>
      </c>
      <c r="AZ1186" s="166" t="s">
        <v>234</v>
      </c>
      <c r="BB1186" s="196"/>
    </row>
    <row r="1187" spans="1:54" s="166" customFormat="1" ht="15" customHeight="1" x14ac:dyDescent="0.25">
      <c r="A1187" s="182">
        <v>1755</v>
      </c>
      <c r="B1187" s="555"/>
      <c r="C1187" s="581"/>
      <c r="D1187" s="700" t="s">
        <v>17140</v>
      </c>
      <c r="E1187" s="166" t="s">
        <v>55</v>
      </c>
      <c r="F1187" s="166" t="s">
        <v>6908</v>
      </c>
      <c r="G1187" s="194" t="s">
        <v>13995</v>
      </c>
      <c r="H1187" s="198" t="s">
        <v>13996</v>
      </c>
      <c r="I1187" s="198" t="s">
        <v>13997</v>
      </c>
      <c r="K1187" s="198" t="s">
        <v>219</v>
      </c>
      <c r="L1187" s="166" t="s">
        <v>220</v>
      </c>
      <c r="M1187" s="198" t="s">
        <v>221</v>
      </c>
      <c r="N1187" s="198" t="s">
        <v>222</v>
      </c>
      <c r="O1187" s="198" t="s">
        <v>317</v>
      </c>
      <c r="P1187" s="198">
        <v>0</v>
      </c>
      <c r="Q1187" s="199">
        <v>1.2</v>
      </c>
      <c r="R1187" s="199">
        <v>1.2</v>
      </c>
      <c r="S1187" s="221">
        <v>1.44</v>
      </c>
      <c r="T1187" s="345">
        <v>1</v>
      </c>
      <c r="U1187" s="340"/>
      <c r="V1187" s="346">
        <v>0</v>
      </c>
      <c r="W1187" s="340"/>
      <c r="X1187" s="346">
        <v>0</v>
      </c>
      <c r="Y1187" s="183"/>
      <c r="Z1187" s="183"/>
      <c r="AA1187" s="183"/>
      <c r="AB1187" s="166" t="s">
        <v>12075</v>
      </c>
      <c r="AC1187" s="166" t="s">
        <v>13998</v>
      </c>
      <c r="AD1187" s="203">
        <v>315503000005440</v>
      </c>
      <c r="AE1187" s="198" t="s">
        <v>13999</v>
      </c>
      <c r="AF1187" s="166" t="s">
        <v>14000</v>
      </c>
      <c r="AG1187" s="166" t="s">
        <v>14001</v>
      </c>
      <c r="AH1187" s="198" t="s">
        <v>13999</v>
      </c>
      <c r="AI1187" s="166" t="s">
        <v>13998</v>
      </c>
      <c r="AJ1187" s="165">
        <v>315503000005440</v>
      </c>
      <c r="AK1187" s="203" t="s">
        <v>506</v>
      </c>
      <c r="AL1187" s="186">
        <v>2.0699999999999998</v>
      </c>
      <c r="AM1187" s="186">
        <v>30</v>
      </c>
      <c r="AN1187" s="186">
        <v>4.7671232876712322E-2</v>
      </c>
      <c r="AO1187" s="186">
        <v>0</v>
      </c>
      <c r="AP1187" s="187">
        <v>4.7671232876712322E-2</v>
      </c>
      <c r="AQ1187" s="186">
        <v>4.7671232876712322E-2</v>
      </c>
      <c r="AR1187" s="186">
        <v>0</v>
      </c>
      <c r="AS1187" s="186">
        <v>4.7671232876712322E-2</v>
      </c>
      <c r="AT1187" s="186">
        <v>1.4301369863013695</v>
      </c>
      <c r="AU1187" s="193" t="s">
        <v>231</v>
      </c>
      <c r="AV1187" s="194"/>
      <c r="AW1187" s="166" t="s">
        <v>325</v>
      </c>
      <c r="AX1187" s="166" t="s">
        <v>6916</v>
      </c>
      <c r="AY1187" s="195" t="s">
        <v>14002</v>
      </c>
      <c r="AZ1187" s="166" t="s">
        <v>234</v>
      </c>
      <c r="BB1187" s="196"/>
    </row>
    <row r="1188" spans="1:54" s="166" customFormat="1" ht="15" customHeight="1" x14ac:dyDescent="0.25">
      <c r="A1188" s="182">
        <v>1756</v>
      </c>
      <c r="B1188" s="555"/>
      <c r="C1188" s="581"/>
      <c r="D1188" s="700" t="s">
        <v>17140</v>
      </c>
      <c r="E1188" s="166" t="s">
        <v>55</v>
      </c>
      <c r="F1188" s="166" t="s">
        <v>6908</v>
      </c>
      <c r="G1188" s="194" t="s">
        <v>14003</v>
      </c>
      <c r="H1188" s="198" t="s">
        <v>14004</v>
      </c>
      <c r="I1188" s="198" t="s">
        <v>14005</v>
      </c>
      <c r="K1188" s="198" t="s">
        <v>732</v>
      </c>
      <c r="L1188" s="166">
        <v>0</v>
      </c>
      <c r="M1188" s="198" t="s">
        <v>317</v>
      </c>
      <c r="N1188" s="198">
        <v>0</v>
      </c>
      <c r="O1188" s="198" t="s">
        <v>317</v>
      </c>
      <c r="P1188" s="198">
        <v>0</v>
      </c>
      <c r="Q1188" s="199">
        <v>4</v>
      </c>
      <c r="R1188" s="199">
        <v>1.5</v>
      </c>
      <c r="S1188" s="221">
        <v>6</v>
      </c>
      <c r="T1188" s="345">
        <v>1</v>
      </c>
      <c r="U1188" s="340"/>
      <c r="V1188" s="346">
        <v>0</v>
      </c>
      <c r="W1188" s="340"/>
      <c r="X1188" s="346">
        <v>0</v>
      </c>
      <c r="Y1188" s="183"/>
      <c r="Z1188" s="183"/>
      <c r="AA1188" s="183"/>
      <c r="AB1188" s="166" t="s">
        <v>330</v>
      </c>
      <c r="AC1188" s="166" t="s">
        <v>14006</v>
      </c>
      <c r="AD1188" s="203">
        <v>1155030002379</v>
      </c>
      <c r="AE1188" s="198" t="s">
        <v>14007</v>
      </c>
      <c r="AF1188" s="166" t="s">
        <v>14008</v>
      </c>
      <c r="AG1188" s="166" t="s">
        <v>14009</v>
      </c>
      <c r="AH1188" s="198" t="s">
        <v>14007</v>
      </c>
      <c r="AI1188" s="166" t="s">
        <v>14006</v>
      </c>
      <c r="AJ1188" s="165">
        <v>1155030002379</v>
      </c>
      <c r="AK1188" s="203" t="s">
        <v>506</v>
      </c>
      <c r="AL1188" s="186">
        <v>2.0699999999999998</v>
      </c>
      <c r="AM1188" s="186">
        <v>120</v>
      </c>
      <c r="AN1188" s="186">
        <v>0.17013698630136984</v>
      </c>
      <c r="AO1188" s="186">
        <v>0</v>
      </c>
      <c r="AP1188" s="187">
        <v>0.17013698630136984</v>
      </c>
      <c r="AQ1188" s="186">
        <v>0.17013698630136984</v>
      </c>
      <c r="AR1188" s="186">
        <v>0</v>
      </c>
      <c r="AS1188" s="186">
        <v>0.17013698630136984</v>
      </c>
      <c r="AT1188" s="186">
        <v>5.1041095890410952</v>
      </c>
      <c r="AU1188" s="193" t="s">
        <v>231</v>
      </c>
      <c r="AV1188" s="194"/>
      <c r="AW1188" s="166" t="s">
        <v>325</v>
      </c>
      <c r="AX1188" s="166" t="s">
        <v>6916</v>
      </c>
      <c r="AY1188" s="195" t="s">
        <v>14010</v>
      </c>
      <c r="AZ1188" s="166" t="s">
        <v>234</v>
      </c>
      <c r="BB1188" s="196"/>
    </row>
    <row r="1189" spans="1:54" s="166" customFormat="1" ht="15" customHeight="1" x14ac:dyDescent="0.25">
      <c r="A1189" s="182">
        <v>1757</v>
      </c>
      <c r="B1189" s="555"/>
      <c r="C1189" s="581"/>
      <c r="D1189" s="700" t="s">
        <v>17140</v>
      </c>
      <c r="E1189" s="166" t="s">
        <v>55</v>
      </c>
      <c r="F1189" s="166" t="s">
        <v>6908</v>
      </c>
      <c r="G1189" s="194" t="s">
        <v>14011</v>
      </c>
      <c r="H1189" s="198" t="s">
        <v>14012</v>
      </c>
      <c r="I1189" s="198" t="s">
        <v>14013</v>
      </c>
      <c r="K1189" s="198" t="s">
        <v>219</v>
      </c>
      <c r="L1189" s="166" t="s">
        <v>220</v>
      </c>
      <c r="M1189" s="198" t="s">
        <v>221</v>
      </c>
      <c r="N1189" s="198" t="s">
        <v>222</v>
      </c>
      <c r="O1189" s="198" t="s">
        <v>317</v>
      </c>
      <c r="P1189" s="198">
        <v>0</v>
      </c>
      <c r="Q1189" s="199">
        <v>2</v>
      </c>
      <c r="R1189" s="199">
        <v>3</v>
      </c>
      <c r="S1189" s="221">
        <v>6</v>
      </c>
      <c r="T1189" s="345">
        <v>1</v>
      </c>
      <c r="U1189" s="340"/>
      <c r="V1189" s="346">
        <v>0</v>
      </c>
      <c r="W1189" s="340"/>
      <c r="X1189" s="346">
        <v>0</v>
      </c>
      <c r="Y1189" s="183"/>
      <c r="Z1189" s="183"/>
      <c r="AA1189" s="183"/>
      <c r="AB1189" s="166" t="s">
        <v>330</v>
      </c>
      <c r="AC1189" s="166" t="s">
        <v>14014</v>
      </c>
      <c r="AD1189" s="203">
        <v>1097746274009</v>
      </c>
      <c r="AE1189" s="198" t="s">
        <v>14015</v>
      </c>
      <c r="AF1189" s="166">
        <v>89645813838</v>
      </c>
      <c r="AG1189" s="166" t="s">
        <v>14016</v>
      </c>
      <c r="AH1189" s="198" t="s">
        <v>14015</v>
      </c>
      <c r="AI1189" s="166" t="s">
        <v>14014</v>
      </c>
      <c r="AJ1189" s="165">
        <v>1097746274009</v>
      </c>
      <c r="AK1189" s="203" t="s">
        <v>506</v>
      </c>
      <c r="AL1189" s="186">
        <v>2.0699999999999998</v>
      </c>
      <c r="AM1189" s="186">
        <v>120</v>
      </c>
      <c r="AN1189" s="186">
        <v>0.68054794520547934</v>
      </c>
      <c r="AO1189" s="186">
        <v>0</v>
      </c>
      <c r="AP1189" s="187">
        <v>0.68054794520547934</v>
      </c>
      <c r="AQ1189" s="186">
        <v>0.68054794520547934</v>
      </c>
      <c r="AR1189" s="186">
        <v>0</v>
      </c>
      <c r="AS1189" s="186">
        <v>0.68054794520547934</v>
      </c>
      <c r="AT1189" s="186">
        <v>20.416438356164381</v>
      </c>
      <c r="AU1189" s="193" t="s">
        <v>231</v>
      </c>
      <c r="AV1189" s="194"/>
      <c r="AW1189" s="166" t="s">
        <v>325</v>
      </c>
      <c r="AX1189" s="166" t="s">
        <v>6916</v>
      </c>
      <c r="AY1189" s="195" t="s">
        <v>14017</v>
      </c>
      <c r="AZ1189" s="166" t="s">
        <v>234</v>
      </c>
      <c r="BB1189" s="196"/>
    </row>
    <row r="1190" spans="1:54" s="166" customFormat="1" ht="15" customHeight="1" x14ac:dyDescent="0.25">
      <c r="A1190" s="182">
        <v>1758</v>
      </c>
      <c r="B1190" s="555"/>
      <c r="C1190" s="581"/>
      <c r="D1190" s="700" t="s">
        <v>17141</v>
      </c>
      <c r="E1190" s="166" t="s">
        <v>55</v>
      </c>
      <c r="F1190" s="166" t="s">
        <v>6908</v>
      </c>
      <c r="G1190" s="194" t="s">
        <v>14018</v>
      </c>
      <c r="H1190" s="198" t="s">
        <v>14019</v>
      </c>
      <c r="I1190" s="198" t="s">
        <v>14020</v>
      </c>
      <c r="K1190" s="198" t="s">
        <v>732</v>
      </c>
      <c r="L1190" s="166">
        <v>0</v>
      </c>
      <c r="M1190" s="198" t="s">
        <v>317</v>
      </c>
      <c r="N1190" s="198">
        <v>0</v>
      </c>
      <c r="O1190" s="198" t="s">
        <v>317</v>
      </c>
      <c r="P1190" s="198">
        <v>0</v>
      </c>
      <c r="Q1190" s="199">
        <v>4</v>
      </c>
      <c r="R1190" s="199">
        <v>1.5</v>
      </c>
      <c r="S1190" s="221">
        <v>6</v>
      </c>
      <c r="T1190" s="345">
        <v>1</v>
      </c>
      <c r="U1190" s="340"/>
      <c r="V1190" s="346">
        <v>0</v>
      </c>
      <c r="W1190" s="340"/>
      <c r="X1190" s="346">
        <v>0</v>
      </c>
      <c r="Y1190" s="183"/>
      <c r="Z1190" s="183"/>
      <c r="AA1190" s="183"/>
      <c r="AB1190" s="166" t="s">
        <v>330</v>
      </c>
      <c r="AC1190" s="166" t="s">
        <v>14021</v>
      </c>
      <c r="AD1190" s="203">
        <v>1025003751508</v>
      </c>
      <c r="AE1190" s="198" t="s">
        <v>14022</v>
      </c>
      <c r="AF1190" s="166" t="s">
        <v>14023</v>
      </c>
      <c r="AG1190" s="166" t="s">
        <v>14024</v>
      </c>
      <c r="AH1190" s="198" t="s">
        <v>14022</v>
      </c>
      <c r="AI1190" s="166" t="s">
        <v>14021</v>
      </c>
      <c r="AJ1190" s="165">
        <v>1025003751508</v>
      </c>
      <c r="AK1190" s="203" t="s">
        <v>657</v>
      </c>
      <c r="AL1190" s="186">
        <v>2.0699999999999998</v>
      </c>
      <c r="AM1190" s="186">
        <v>80</v>
      </c>
      <c r="AN1190" s="186">
        <v>0.68054794520547934</v>
      </c>
      <c r="AO1190" s="186">
        <v>0</v>
      </c>
      <c r="AP1190" s="187">
        <v>0.68054794520547934</v>
      </c>
      <c r="AQ1190" s="186">
        <v>0.68054794520547934</v>
      </c>
      <c r="AR1190" s="186">
        <v>0</v>
      </c>
      <c r="AS1190" s="186">
        <v>0.68054794520547934</v>
      </c>
      <c r="AT1190" s="186">
        <v>20.416438356164381</v>
      </c>
      <c r="AU1190" s="193" t="s">
        <v>231</v>
      </c>
      <c r="AV1190" s="194"/>
      <c r="AW1190" s="166" t="s">
        <v>325</v>
      </c>
      <c r="AX1190" s="166" t="s">
        <v>6916</v>
      </c>
      <c r="AY1190" s="195" t="s">
        <v>14025</v>
      </c>
      <c r="AZ1190" s="166" t="s">
        <v>234</v>
      </c>
      <c r="BB1190" s="196"/>
    </row>
    <row r="1191" spans="1:54" s="166" customFormat="1" ht="15" customHeight="1" x14ac:dyDescent="0.25">
      <c r="A1191" s="182">
        <v>1759</v>
      </c>
      <c r="B1191" s="555"/>
      <c r="C1191" s="581"/>
      <c r="D1191" s="700" t="s">
        <v>17139</v>
      </c>
      <c r="E1191" s="166" t="s">
        <v>55</v>
      </c>
      <c r="F1191" s="166" t="s">
        <v>6908</v>
      </c>
      <c r="G1191" s="194" t="s">
        <v>14026</v>
      </c>
      <c r="H1191" s="198" t="s">
        <v>14027</v>
      </c>
      <c r="I1191" s="198" t="s">
        <v>14028</v>
      </c>
      <c r="K1191" s="198" t="s">
        <v>219</v>
      </c>
      <c r="L1191" s="166" t="s">
        <v>220</v>
      </c>
      <c r="M1191" s="198" t="s">
        <v>221</v>
      </c>
      <c r="N1191" s="198" t="s">
        <v>222</v>
      </c>
      <c r="O1191" s="198" t="s">
        <v>317</v>
      </c>
      <c r="P1191" s="198">
        <v>0</v>
      </c>
      <c r="Q1191" s="199">
        <v>6</v>
      </c>
      <c r="R1191" s="199">
        <v>4</v>
      </c>
      <c r="S1191" s="221">
        <v>24</v>
      </c>
      <c r="T1191" s="345">
        <v>1</v>
      </c>
      <c r="U1191" s="340"/>
      <c r="V1191" s="346">
        <v>0</v>
      </c>
      <c r="W1191" s="340"/>
      <c r="X1191" s="346">
        <v>0</v>
      </c>
      <c r="Y1191" s="183"/>
      <c r="Z1191" s="183"/>
      <c r="AA1191" s="183"/>
      <c r="AB1191" s="166" t="s">
        <v>330</v>
      </c>
      <c r="AC1191" s="166" t="s">
        <v>14029</v>
      </c>
      <c r="AD1191" s="203">
        <v>1105030001801</v>
      </c>
      <c r="AE1191" s="198" t="s">
        <v>14030</v>
      </c>
      <c r="AF1191" s="166">
        <v>89060417679</v>
      </c>
      <c r="AG1191" s="166" t="s">
        <v>14031</v>
      </c>
      <c r="AH1191" s="198" t="s">
        <v>14032</v>
      </c>
      <c r="AI1191" s="166" t="s">
        <v>14029</v>
      </c>
      <c r="AJ1191" s="165">
        <v>1105030001801</v>
      </c>
      <c r="AK1191" s="203" t="s">
        <v>506</v>
      </c>
      <c r="AL1191" s="186">
        <v>2.0699999999999998</v>
      </c>
      <c r="AM1191" s="186">
        <v>50</v>
      </c>
      <c r="AN1191" s="186">
        <v>0.4536986301369863</v>
      </c>
      <c r="AO1191" s="186">
        <v>0</v>
      </c>
      <c r="AP1191" s="187">
        <v>0.4536986301369863</v>
      </c>
      <c r="AQ1191" s="186">
        <v>0.4536986301369863</v>
      </c>
      <c r="AR1191" s="186">
        <v>0</v>
      </c>
      <c r="AS1191" s="186">
        <v>0.4536986301369863</v>
      </c>
      <c r="AT1191" s="186">
        <v>13.610958904109589</v>
      </c>
      <c r="AU1191" s="193" t="s">
        <v>231</v>
      </c>
      <c r="AV1191" s="194"/>
      <c r="AW1191" s="166" t="s">
        <v>325</v>
      </c>
      <c r="AX1191" s="166" t="s">
        <v>6916</v>
      </c>
      <c r="AY1191" s="195" t="s">
        <v>14033</v>
      </c>
      <c r="AZ1191" s="166" t="s">
        <v>234</v>
      </c>
      <c r="BB1191" s="196"/>
    </row>
    <row r="1192" spans="1:54" s="166" customFormat="1" ht="15" customHeight="1" x14ac:dyDescent="0.25">
      <c r="A1192" s="182">
        <v>1760</v>
      </c>
      <c r="B1192" s="555"/>
      <c r="C1192" s="581"/>
      <c r="D1192" s="700" t="s">
        <v>17139</v>
      </c>
      <c r="E1192" s="166" t="s">
        <v>55</v>
      </c>
      <c r="F1192" s="166" t="s">
        <v>6908</v>
      </c>
      <c r="G1192" s="194" t="s">
        <v>14034</v>
      </c>
      <c r="H1192" s="198" t="s">
        <v>14035</v>
      </c>
      <c r="I1192" s="198" t="s">
        <v>14036</v>
      </c>
      <c r="K1192" s="198" t="s">
        <v>219</v>
      </c>
      <c r="L1192" s="166" t="s">
        <v>220</v>
      </c>
      <c r="M1192" s="198" t="s">
        <v>317</v>
      </c>
      <c r="N1192" s="198">
        <v>0</v>
      </c>
      <c r="O1192" s="198" t="s">
        <v>317</v>
      </c>
      <c r="P1192" s="198">
        <v>0</v>
      </c>
      <c r="Q1192" s="199">
        <v>3</v>
      </c>
      <c r="R1192" s="199">
        <v>1.2</v>
      </c>
      <c r="S1192" s="221">
        <v>3.5999999999999996</v>
      </c>
      <c r="T1192" s="345">
        <v>1</v>
      </c>
      <c r="U1192" s="340"/>
      <c r="V1192" s="346">
        <v>0</v>
      </c>
      <c r="W1192" s="340"/>
      <c r="X1192" s="346">
        <v>0</v>
      </c>
      <c r="Y1192" s="183"/>
      <c r="Z1192" s="183"/>
      <c r="AA1192" s="183"/>
      <c r="AB1192" s="166" t="s">
        <v>12075</v>
      </c>
      <c r="AC1192" s="166" t="s">
        <v>14037</v>
      </c>
      <c r="AD1192" s="203">
        <v>305503003100069</v>
      </c>
      <c r="AE1192" s="198" t="s">
        <v>2548</v>
      </c>
      <c r="AF1192" s="166" t="s">
        <v>14038</v>
      </c>
      <c r="AG1192" s="166" t="s">
        <v>14039</v>
      </c>
      <c r="AH1192" s="198" t="s">
        <v>2548</v>
      </c>
      <c r="AI1192" s="166" t="s">
        <v>14037</v>
      </c>
      <c r="AJ1192" s="165">
        <v>305503003100069</v>
      </c>
      <c r="AK1192" s="203" t="s">
        <v>657</v>
      </c>
      <c r="AL1192" s="186">
        <v>2.0699999999999998</v>
      </c>
      <c r="AM1192" s="186">
        <v>120</v>
      </c>
      <c r="AN1192" s="186">
        <v>0.28356164383561638</v>
      </c>
      <c r="AO1192" s="186">
        <v>0</v>
      </c>
      <c r="AP1192" s="187">
        <v>0.28356164383561638</v>
      </c>
      <c r="AQ1192" s="186">
        <v>0.28356164383561638</v>
      </c>
      <c r="AR1192" s="186">
        <v>0</v>
      </c>
      <c r="AS1192" s="186">
        <v>0.28356164383561638</v>
      </c>
      <c r="AT1192" s="186">
        <v>8.5068493150684912</v>
      </c>
      <c r="AU1192" s="193" t="s">
        <v>231</v>
      </c>
      <c r="AV1192" s="194"/>
      <c r="AW1192" s="166" t="s">
        <v>325</v>
      </c>
      <c r="AX1192" s="166" t="s">
        <v>6916</v>
      </c>
      <c r="AY1192" s="195" t="s">
        <v>14040</v>
      </c>
      <c r="AZ1192" s="166" t="s">
        <v>234</v>
      </c>
      <c r="BB1192" s="196"/>
    </row>
    <row r="1193" spans="1:54" s="166" customFormat="1" ht="15" customHeight="1" x14ac:dyDescent="0.25">
      <c r="A1193" s="182">
        <v>1761</v>
      </c>
      <c r="B1193" s="555"/>
      <c r="C1193" s="581"/>
      <c r="D1193" s="700" t="s">
        <v>17140</v>
      </c>
      <c r="E1193" s="166" t="s">
        <v>55</v>
      </c>
      <c r="F1193" s="166" t="s">
        <v>6908</v>
      </c>
      <c r="G1193" s="194" t="s">
        <v>14041</v>
      </c>
      <c r="H1193" s="198" t="s">
        <v>14042</v>
      </c>
      <c r="I1193" s="198" t="s">
        <v>14043</v>
      </c>
      <c r="K1193" s="198" t="s">
        <v>219</v>
      </c>
      <c r="L1193" s="166" t="s">
        <v>220</v>
      </c>
      <c r="M1193" s="198" t="s">
        <v>221</v>
      </c>
      <c r="N1193" s="198" t="s">
        <v>222</v>
      </c>
      <c r="O1193" s="198" t="s">
        <v>317</v>
      </c>
      <c r="P1193" s="198">
        <v>0</v>
      </c>
      <c r="Q1193" s="199">
        <v>3</v>
      </c>
      <c r="R1193" s="199">
        <v>1.2</v>
      </c>
      <c r="S1193" s="221">
        <v>3.5999999999999996</v>
      </c>
      <c r="T1193" s="345">
        <v>1</v>
      </c>
      <c r="U1193" s="340"/>
      <c r="V1193" s="346">
        <v>0</v>
      </c>
      <c r="W1193" s="340"/>
      <c r="X1193" s="346">
        <v>1</v>
      </c>
      <c r="Y1193" s="183"/>
      <c r="Z1193" s="183"/>
      <c r="AA1193" s="183"/>
      <c r="AB1193" s="166" t="s">
        <v>330</v>
      </c>
      <c r="AC1193" s="166" t="s">
        <v>14044</v>
      </c>
      <c r="AD1193" s="203">
        <v>1195053000801</v>
      </c>
      <c r="AE1193" s="198" t="s">
        <v>14045</v>
      </c>
      <c r="AF1193" s="166" t="s">
        <v>14046</v>
      </c>
      <c r="AG1193" s="166" t="s">
        <v>14047</v>
      </c>
      <c r="AH1193" s="198" t="s">
        <v>14045</v>
      </c>
      <c r="AI1193" s="166" t="s">
        <v>14044</v>
      </c>
      <c r="AJ1193" s="165">
        <v>1195053000801</v>
      </c>
      <c r="AK1193" s="203" t="s">
        <v>506</v>
      </c>
      <c r="AL1193" s="186">
        <v>2.0699999999999998</v>
      </c>
      <c r="AM1193" s="186">
        <v>60</v>
      </c>
      <c r="AN1193" s="186">
        <v>0.68054794520547934</v>
      </c>
      <c r="AO1193" s="186">
        <v>0</v>
      </c>
      <c r="AP1193" s="187">
        <v>0.68054794520547934</v>
      </c>
      <c r="AQ1193" s="186">
        <v>0.68054794520547934</v>
      </c>
      <c r="AR1193" s="186">
        <v>0</v>
      </c>
      <c r="AS1193" s="186">
        <v>0.68054794520547934</v>
      </c>
      <c r="AT1193" s="186">
        <v>20.416438356164381</v>
      </c>
      <c r="AU1193" s="193" t="s">
        <v>231</v>
      </c>
      <c r="AV1193" s="194"/>
      <c r="AW1193" s="166" t="s">
        <v>325</v>
      </c>
      <c r="AX1193" s="166" t="s">
        <v>6916</v>
      </c>
      <c r="AY1193" s="195" t="s">
        <v>14048</v>
      </c>
      <c r="AZ1193" s="166" t="s">
        <v>234</v>
      </c>
      <c r="BB1193" s="196"/>
    </row>
    <row r="1194" spans="1:54" s="166" customFormat="1" ht="15" customHeight="1" x14ac:dyDescent="0.25">
      <c r="A1194" s="353">
        <v>1762</v>
      </c>
      <c r="B1194" s="556"/>
      <c r="C1194" s="585"/>
      <c r="D1194" s="702" t="s">
        <v>17141</v>
      </c>
      <c r="E1194" s="354" t="s">
        <v>55</v>
      </c>
      <c r="F1194" s="354" t="s">
        <v>6908</v>
      </c>
      <c r="G1194" s="363" t="s">
        <v>16782</v>
      </c>
      <c r="H1194" s="272" t="s">
        <v>14050</v>
      </c>
      <c r="I1194" s="272" t="s">
        <v>14051</v>
      </c>
      <c r="J1194" s="354"/>
      <c r="K1194" s="272" t="s">
        <v>219</v>
      </c>
      <c r="L1194" s="354" t="s">
        <v>220</v>
      </c>
      <c r="M1194" s="272" t="s">
        <v>221</v>
      </c>
      <c r="N1194" s="272" t="s">
        <v>16783</v>
      </c>
      <c r="O1194" s="272" t="s">
        <v>221</v>
      </c>
      <c r="P1194" s="272" t="s">
        <v>16783</v>
      </c>
      <c r="Q1194" s="440">
        <v>3</v>
      </c>
      <c r="R1194" s="440">
        <v>1.2</v>
      </c>
      <c r="S1194" s="459">
        <v>3.5999999999999996</v>
      </c>
      <c r="T1194" s="441">
        <v>1</v>
      </c>
      <c r="U1194" s="508"/>
      <c r="V1194" s="442">
        <v>0</v>
      </c>
      <c r="W1194" s="508"/>
      <c r="X1194" s="442">
        <v>0</v>
      </c>
      <c r="Y1194" s="357"/>
      <c r="Z1194" s="357"/>
      <c r="AA1194" s="357"/>
      <c r="AB1194" s="354" t="s">
        <v>12075</v>
      </c>
      <c r="AC1194" s="354" t="s">
        <v>16784</v>
      </c>
      <c r="AD1194" s="443">
        <v>312503029800044</v>
      </c>
      <c r="AE1194" s="272" t="s">
        <v>16785</v>
      </c>
      <c r="AF1194" s="354" t="s">
        <v>16786</v>
      </c>
      <c r="AG1194" s="446" t="s">
        <v>16787</v>
      </c>
      <c r="AH1194" s="272" t="s">
        <v>14052</v>
      </c>
      <c r="AI1194" s="354" t="s">
        <v>16788</v>
      </c>
      <c r="AJ1194" s="443">
        <v>312503029800044</v>
      </c>
      <c r="AK1194" s="443" t="s">
        <v>657</v>
      </c>
      <c r="AL1194" s="360">
        <v>2.0699999999999998</v>
      </c>
      <c r="AM1194" s="360">
        <v>28</v>
      </c>
      <c r="AN1194" s="359">
        <v>0.15879452054794518</v>
      </c>
      <c r="AO1194" s="359">
        <v>0</v>
      </c>
      <c r="AP1194" s="361">
        <v>0.15879452054794518</v>
      </c>
      <c r="AQ1194" s="359">
        <v>0.15879452054794518</v>
      </c>
      <c r="AR1194" s="359">
        <v>0</v>
      </c>
      <c r="AS1194" s="359">
        <v>0.15879452054794518</v>
      </c>
      <c r="AT1194" s="359">
        <v>4.7638356164383557</v>
      </c>
      <c r="AU1194" s="445" t="s">
        <v>231</v>
      </c>
      <c r="AW1194" s="166" t="s">
        <v>325</v>
      </c>
      <c r="AX1194" s="166" t="s">
        <v>6916</v>
      </c>
      <c r="AY1194" s="195" t="s">
        <v>14053</v>
      </c>
      <c r="AZ1194" s="166" t="s">
        <v>234</v>
      </c>
      <c r="BA1194" s="444" t="s">
        <v>16789</v>
      </c>
      <c r="BB1194" s="196"/>
    </row>
    <row r="1195" spans="1:54" s="166" customFormat="1" ht="15" customHeight="1" x14ac:dyDescent="0.25">
      <c r="A1195" s="182">
        <v>1763</v>
      </c>
      <c r="B1195" s="555"/>
      <c r="C1195" s="581"/>
      <c r="D1195" s="700" t="s">
        <v>17141</v>
      </c>
      <c r="E1195" s="166" t="s">
        <v>55</v>
      </c>
      <c r="F1195" s="166" t="s">
        <v>6908</v>
      </c>
      <c r="G1195" s="194" t="s">
        <v>14054</v>
      </c>
      <c r="H1195" s="198" t="s">
        <v>14055</v>
      </c>
      <c r="I1195" s="198" t="s">
        <v>14056</v>
      </c>
      <c r="K1195" s="198" t="s">
        <v>732</v>
      </c>
      <c r="L1195" s="166">
        <v>0</v>
      </c>
      <c r="M1195" s="198" t="s">
        <v>317</v>
      </c>
      <c r="N1195" s="198">
        <v>0</v>
      </c>
      <c r="O1195" s="198" t="s">
        <v>317</v>
      </c>
      <c r="P1195" s="198">
        <v>0</v>
      </c>
      <c r="Q1195" s="199">
        <v>4</v>
      </c>
      <c r="R1195" s="199">
        <v>1.5</v>
      </c>
      <c r="S1195" s="221">
        <v>6</v>
      </c>
      <c r="T1195" s="345">
        <v>0</v>
      </c>
      <c r="U1195" s="340"/>
      <c r="V1195" s="346">
        <v>0</v>
      </c>
      <c r="W1195" s="340"/>
      <c r="X1195" s="346">
        <v>1</v>
      </c>
      <c r="Y1195" s="183"/>
      <c r="Z1195" s="183"/>
      <c r="AA1195" s="183"/>
      <c r="AB1195" s="166" t="s">
        <v>330</v>
      </c>
      <c r="AC1195" s="198" t="s">
        <v>14057</v>
      </c>
      <c r="AD1195" s="203">
        <v>1085030003651</v>
      </c>
      <c r="AE1195" s="198" t="s">
        <v>14058</v>
      </c>
      <c r="AF1195" s="166" t="s">
        <v>14059</v>
      </c>
      <c r="AG1195" s="166" t="s">
        <v>14060</v>
      </c>
      <c r="AH1195" s="198" t="s">
        <v>14058</v>
      </c>
      <c r="AI1195" s="198" t="s">
        <v>14057</v>
      </c>
      <c r="AJ1195" s="165">
        <v>1085030003651</v>
      </c>
      <c r="AK1195" s="203" t="s">
        <v>506</v>
      </c>
      <c r="AL1195" s="186">
        <v>2.0699999999999998</v>
      </c>
      <c r="AM1195" s="186">
        <v>50</v>
      </c>
      <c r="AN1195" s="186">
        <v>0.34027397260273967</v>
      </c>
      <c r="AO1195" s="186">
        <v>0</v>
      </c>
      <c r="AP1195" s="187">
        <v>0.34027397260273967</v>
      </c>
      <c r="AQ1195" s="186">
        <v>0.34027397260273967</v>
      </c>
      <c r="AR1195" s="186">
        <v>0</v>
      </c>
      <c r="AS1195" s="186">
        <v>0.34027397260273967</v>
      </c>
      <c r="AT1195" s="186">
        <v>10.20821917808219</v>
      </c>
      <c r="AU1195" s="193" t="s">
        <v>231</v>
      </c>
      <c r="AV1195" s="194"/>
      <c r="AW1195" s="166" t="s">
        <v>325</v>
      </c>
      <c r="AX1195" s="166" t="s">
        <v>6916</v>
      </c>
      <c r="AY1195" s="195" t="s">
        <v>14061</v>
      </c>
      <c r="AZ1195" s="166" t="s">
        <v>234</v>
      </c>
      <c r="BB1195" s="196"/>
    </row>
    <row r="1196" spans="1:54" s="166" customFormat="1" ht="15" customHeight="1" x14ac:dyDescent="0.25">
      <c r="A1196" s="182">
        <v>1764</v>
      </c>
      <c r="B1196" s="555"/>
      <c r="C1196" s="581"/>
      <c r="D1196" s="700" t="s">
        <v>17140</v>
      </c>
      <c r="E1196" s="166" t="s">
        <v>55</v>
      </c>
      <c r="F1196" s="166" t="s">
        <v>6908</v>
      </c>
      <c r="G1196" s="194" t="s">
        <v>14062</v>
      </c>
      <c r="H1196" s="198" t="s">
        <v>14063</v>
      </c>
      <c r="I1196" s="198" t="s">
        <v>14064</v>
      </c>
      <c r="K1196" s="198" t="s">
        <v>219</v>
      </c>
      <c r="L1196" s="166" t="s">
        <v>220</v>
      </c>
      <c r="M1196" s="198" t="s">
        <v>221</v>
      </c>
      <c r="N1196" s="198" t="s">
        <v>222</v>
      </c>
      <c r="O1196" s="198" t="s">
        <v>317</v>
      </c>
      <c r="P1196" s="198">
        <v>0</v>
      </c>
      <c r="Q1196" s="199">
        <v>2</v>
      </c>
      <c r="R1196" s="199">
        <v>3</v>
      </c>
      <c r="S1196" s="221">
        <v>6</v>
      </c>
      <c r="T1196" s="345">
        <v>1</v>
      </c>
      <c r="U1196" s="340"/>
      <c r="V1196" s="346">
        <v>0</v>
      </c>
      <c r="W1196" s="340"/>
      <c r="X1196" s="346">
        <v>0</v>
      </c>
      <c r="Y1196" s="183"/>
      <c r="Z1196" s="183"/>
      <c r="AA1196" s="183"/>
      <c r="AB1196" s="166" t="s">
        <v>330</v>
      </c>
      <c r="AC1196" s="166" t="s">
        <v>14065</v>
      </c>
      <c r="AD1196" s="203">
        <v>1165030050350</v>
      </c>
      <c r="AE1196" s="198" t="s">
        <v>14066</v>
      </c>
      <c r="AF1196" s="166">
        <v>89252991689</v>
      </c>
      <c r="AG1196" s="166" t="s">
        <v>14067</v>
      </c>
      <c r="AH1196" s="198" t="s">
        <v>14068</v>
      </c>
      <c r="AI1196" s="166" t="s">
        <v>14065</v>
      </c>
      <c r="AJ1196" s="165">
        <v>1165030050350</v>
      </c>
      <c r="AK1196" s="203" t="s">
        <v>506</v>
      </c>
      <c r="AL1196" s="186">
        <v>2.0699999999999998</v>
      </c>
      <c r="AM1196" s="186">
        <v>60</v>
      </c>
      <c r="AN1196" s="186">
        <v>0.28356164383561638</v>
      </c>
      <c r="AO1196" s="186">
        <v>0</v>
      </c>
      <c r="AP1196" s="187">
        <v>0.28356164383561638</v>
      </c>
      <c r="AQ1196" s="186">
        <v>0.28356164383561638</v>
      </c>
      <c r="AR1196" s="186">
        <v>0</v>
      </c>
      <c r="AS1196" s="186">
        <v>0.28356164383561638</v>
      </c>
      <c r="AT1196" s="186">
        <v>8.5068493150684912</v>
      </c>
      <c r="AU1196" s="193" t="s">
        <v>231</v>
      </c>
      <c r="AV1196" s="194"/>
      <c r="AW1196" s="166" t="s">
        <v>325</v>
      </c>
      <c r="AX1196" s="166" t="s">
        <v>6916</v>
      </c>
      <c r="AY1196" s="195" t="s">
        <v>14069</v>
      </c>
      <c r="AZ1196" s="166" t="s">
        <v>234</v>
      </c>
      <c r="BB1196" s="196"/>
    </row>
    <row r="1197" spans="1:54" s="166" customFormat="1" ht="15" customHeight="1" x14ac:dyDescent="0.25">
      <c r="A1197" s="182">
        <v>1765</v>
      </c>
      <c r="B1197" s="555"/>
      <c r="C1197" s="581"/>
      <c r="D1197" s="700" t="s">
        <v>17140</v>
      </c>
      <c r="E1197" s="166" t="s">
        <v>55</v>
      </c>
      <c r="F1197" s="166" t="s">
        <v>6908</v>
      </c>
      <c r="G1197" s="194" t="s">
        <v>14070</v>
      </c>
      <c r="H1197" s="198" t="s">
        <v>14071</v>
      </c>
      <c r="I1197" s="198" t="s">
        <v>14072</v>
      </c>
      <c r="K1197" s="198" t="s">
        <v>219</v>
      </c>
      <c r="L1197" s="166" t="s">
        <v>220</v>
      </c>
      <c r="M1197" s="198" t="s">
        <v>221</v>
      </c>
      <c r="N1197" s="198" t="s">
        <v>222</v>
      </c>
      <c r="O1197" s="198" t="s">
        <v>221</v>
      </c>
      <c r="P1197" s="198" t="s">
        <v>222</v>
      </c>
      <c r="Q1197" s="199">
        <v>3</v>
      </c>
      <c r="R1197" s="199">
        <v>1.2</v>
      </c>
      <c r="S1197" s="221">
        <v>3.5999999999999996</v>
      </c>
      <c r="T1197" s="345">
        <v>0</v>
      </c>
      <c r="U1197" s="340"/>
      <c r="V1197" s="346">
        <v>0</v>
      </c>
      <c r="W1197" s="340"/>
      <c r="X1197" s="346">
        <v>1</v>
      </c>
      <c r="Y1197" s="183"/>
      <c r="Z1197" s="183"/>
      <c r="AA1197" s="183"/>
      <c r="AB1197" s="166" t="s">
        <v>330</v>
      </c>
      <c r="AC1197" s="166" t="s">
        <v>14073</v>
      </c>
      <c r="AD1197" s="203">
        <v>1165074060766</v>
      </c>
      <c r="AE1197" s="198" t="s">
        <v>14074</v>
      </c>
      <c r="AF1197" s="166" t="s">
        <v>14075</v>
      </c>
      <c r="AG1197" s="166" t="s">
        <v>14076</v>
      </c>
      <c r="AH1197" s="198" t="s">
        <v>14074</v>
      </c>
      <c r="AI1197" s="166" t="s">
        <v>14073</v>
      </c>
      <c r="AJ1197" s="165">
        <v>1165074060766</v>
      </c>
      <c r="AK1197" s="203" t="s">
        <v>1070</v>
      </c>
      <c r="AL1197" s="186">
        <v>0.87</v>
      </c>
      <c r="AM1197" s="186">
        <v>12</v>
      </c>
      <c r="AN1197" s="186">
        <v>0.34027397260273967</v>
      </c>
      <c r="AO1197" s="186">
        <v>0</v>
      </c>
      <c r="AP1197" s="187">
        <v>0.34027397260273967</v>
      </c>
      <c r="AQ1197" s="186">
        <v>0.34027397260273967</v>
      </c>
      <c r="AR1197" s="186">
        <v>0</v>
      </c>
      <c r="AS1197" s="186">
        <v>0.34027397260273967</v>
      </c>
      <c r="AT1197" s="186">
        <v>10.20821917808219</v>
      </c>
      <c r="AU1197" s="193" t="s">
        <v>231</v>
      </c>
      <c r="AV1197" s="194"/>
      <c r="AW1197" s="166" t="s">
        <v>325</v>
      </c>
      <c r="AX1197" s="166" t="s">
        <v>6916</v>
      </c>
      <c r="AY1197" s="195" t="s">
        <v>14077</v>
      </c>
      <c r="AZ1197" s="166" t="s">
        <v>234</v>
      </c>
      <c r="BB1197" s="196"/>
    </row>
    <row r="1198" spans="1:54" s="519" customFormat="1" ht="26.25" customHeight="1" x14ac:dyDescent="0.25">
      <c r="A1198" s="518">
        <v>1766</v>
      </c>
      <c r="B1198" s="557" t="s">
        <v>17088</v>
      </c>
      <c r="C1198" s="664" t="s">
        <v>17090</v>
      </c>
      <c r="D1198" s="701">
        <v>2020</v>
      </c>
      <c r="E1198" s="519" t="s">
        <v>55</v>
      </c>
      <c r="F1198" s="519" t="s">
        <v>6908</v>
      </c>
      <c r="G1198" s="530" t="s">
        <v>14078</v>
      </c>
      <c r="H1198" s="573" t="s">
        <v>14079</v>
      </c>
      <c r="I1198" s="573" t="s">
        <v>14080</v>
      </c>
      <c r="K1198" s="519" t="s">
        <v>219</v>
      </c>
      <c r="L1198" s="519" t="s">
        <v>220</v>
      </c>
      <c r="M1198" s="519" t="s">
        <v>221</v>
      </c>
      <c r="N1198" s="573" t="s">
        <v>222</v>
      </c>
      <c r="O1198" s="573" t="s">
        <v>221</v>
      </c>
      <c r="P1198" s="573" t="s">
        <v>879</v>
      </c>
      <c r="Q1198" s="574">
        <v>3</v>
      </c>
      <c r="R1198" s="574">
        <v>1.2</v>
      </c>
      <c r="S1198" s="612">
        <v>3.5999999999999996</v>
      </c>
      <c r="T1198" s="613">
        <v>3</v>
      </c>
      <c r="U1198" s="523"/>
      <c r="V1198" s="614">
        <v>0</v>
      </c>
      <c r="W1198" s="523"/>
      <c r="X1198" s="614">
        <v>0</v>
      </c>
      <c r="Y1198" s="524"/>
      <c r="Z1198" s="524"/>
      <c r="AA1198" s="524"/>
      <c r="AB1198" s="519" t="s">
        <v>330</v>
      </c>
      <c r="AC1198" s="519" t="s">
        <v>14081</v>
      </c>
      <c r="AD1198" s="608">
        <v>1155030001807</v>
      </c>
      <c r="AE1198" s="573" t="s">
        <v>14082</v>
      </c>
      <c r="AF1198" s="519" t="s">
        <v>14083</v>
      </c>
      <c r="AG1198" s="519" t="s">
        <v>230</v>
      </c>
      <c r="AH1198" s="573" t="s">
        <v>14082</v>
      </c>
      <c r="AI1198" s="519" t="s">
        <v>14081</v>
      </c>
      <c r="AJ1198" s="526">
        <v>1155030001807</v>
      </c>
      <c r="AK1198" s="608" t="s">
        <v>2172</v>
      </c>
      <c r="AL1198" s="520">
        <v>0.87</v>
      </c>
      <c r="AM1198" s="520">
        <v>500</v>
      </c>
      <c r="AN1198" s="520">
        <v>2.8602739726027396E-2</v>
      </c>
      <c r="AO1198" s="520">
        <v>0</v>
      </c>
      <c r="AP1198" s="528">
        <v>2.8602739726027396E-2</v>
      </c>
      <c r="AQ1198" s="520">
        <v>2.8602739726027396E-2</v>
      </c>
      <c r="AR1198" s="520">
        <v>0</v>
      </c>
      <c r="AS1198" s="520">
        <v>2.8602739726027396E-2</v>
      </c>
      <c r="AT1198" s="520">
        <v>0.8580821917808219</v>
      </c>
      <c r="AU1198" s="529" t="s">
        <v>231</v>
      </c>
      <c r="AV1198" s="530" t="s">
        <v>431</v>
      </c>
      <c r="AW1198" s="519" t="s">
        <v>325</v>
      </c>
      <c r="AX1198" s="519" t="s">
        <v>6916</v>
      </c>
      <c r="AY1198" s="531" t="s">
        <v>14084</v>
      </c>
      <c r="AZ1198" s="519" t="s">
        <v>234</v>
      </c>
      <c r="BB1198" s="533"/>
    </row>
    <row r="1199" spans="1:54" s="166" customFormat="1" ht="15" customHeight="1" x14ac:dyDescent="0.25">
      <c r="A1199" s="182">
        <v>1769</v>
      </c>
      <c r="B1199" s="555"/>
      <c r="C1199" s="581"/>
      <c r="D1199" s="700" t="s">
        <v>17141</v>
      </c>
      <c r="E1199" s="166" t="s">
        <v>55</v>
      </c>
      <c r="F1199" s="166" t="s">
        <v>6908</v>
      </c>
      <c r="G1199" s="194" t="s">
        <v>14094</v>
      </c>
      <c r="H1199" s="198" t="s">
        <v>14095</v>
      </c>
      <c r="I1199" s="198" t="s">
        <v>14096</v>
      </c>
      <c r="K1199" s="198" t="s">
        <v>219</v>
      </c>
      <c r="L1199" s="166" t="s">
        <v>220</v>
      </c>
      <c r="M1199" s="198" t="s">
        <v>221</v>
      </c>
      <c r="N1199" s="198" t="s">
        <v>222</v>
      </c>
      <c r="O1199" s="198" t="s">
        <v>317</v>
      </c>
      <c r="P1199" s="198">
        <v>0</v>
      </c>
      <c r="Q1199" s="199">
        <v>1.2</v>
      </c>
      <c r="R1199" s="199">
        <v>1.2</v>
      </c>
      <c r="S1199" s="221">
        <v>1.44</v>
      </c>
      <c r="T1199" s="345">
        <v>1</v>
      </c>
      <c r="U1199" s="340"/>
      <c r="V1199" s="346">
        <v>0</v>
      </c>
      <c r="W1199" s="340"/>
      <c r="X1199" s="346">
        <v>0</v>
      </c>
      <c r="Y1199" s="183"/>
      <c r="Z1199" s="183"/>
      <c r="AA1199" s="183"/>
      <c r="AB1199" s="166" t="s">
        <v>330</v>
      </c>
      <c r="AC1199" s="166" t="s">
        <v>14097</v>
      </c>
      <c r="AD1199" s="203">
        <v>1055005608371</v>
      </c>
      <c r="AE1199" s="198" t="s">
        <v>14098</v>
      </c>
      <c r="AF1199" s="166" t="s">
        <v>14099</v>
      </c>
      <c r="AG1199" s="166" t="s">
        <v>14100</v>
      </c>
      <c r="AH1199" s="198" t="s">
        <v>14098</v>
      </c>
      <c r="AI1199" s="166" t="s">
        <v>14097</v>
      </c>
      <c r="AJ1199" s="165">
        <v>1055005608371</v>
      </c>
      <c r="AK1199" s="203" t="s">
        <v>1070</v>
      </c>
      <c r="AL1199" s="186">
        <v>0.87</v>
      </c>
      <c r="AM1199" s="186">
        <v>40</v>
      </c>
      <c r="AN1199" s="186">
        <v>8.1041095890410961E-2</v>
      </c>
      <c r="AO1199" s="186">
        <v>0</v>
      </c>
      <c r="AP1199" s="187">
        <v>8.1041095890410961E-2</v>
      </c>
      <c r="AQ1199" s="186">
        <v>8.1041095890410961E-2</v>
      </c>
      <c r="AR1199" s="186">
        <v>0</v>
      </c>
      <c r="AS1199" s="186">
        <v>8.1041095890410961E-2</v>
      </c>
      <c r="AT1199" s="186">
        <v>2.431232876712329</v>
      </c>
      <c r="AU1199" s="193" t="s">
        <v>231</v>
      </c>
      <c r="AV1199" s="194"/>
      <c r="AW1199" s="166" t="s">
        <v>325</v>
      </c>
      <c r="AX1199" s="166" t="s">
        <v>6916</v>
      </c>
      <c r="AY1199" s="195" t="s">
        <v>14101</v>
      </c>
      <c r="AZ1199" s="166" t="s">
        <v>234</v>
      </c>
      <c r="BB1199" s="196"/>
    </row>
    <row r="1200" spans="1:54" s="166" customFormat="1" ht="15" customHeight="1" x14ac:dyDescent="0.25">
      <c r="A1200" s="182">
        <v>1771</v>
      </c>
      <c r="B1200" s="555"/>
      <c r="C1200" s="581"/>
      <c r="D1200" s="700" t="s">
        <v>17140</v>
      </c>
      <c r="E1200" s="166" t="s">
        <v>55</v>
      </c>
      <c r="F1200" s="166" t="s">
        <v>6908</v>
      </c>
      <c r="G1200" s="194" t="s">
        <v>14106</v>
      </c>
      <c r="H1200" s="198" t="s">
        <v>14107</v>
      </c>
      <c r="I1200" s="198" t="s">
        <v>14108</v>
      </c>
      <c r="K1200" s="198" t="s">
        <v>732</v>
      </c>
      <c r="L1200" s="166">
        <v>0</v>
      </c>
      <c r="M1200" s="198" t="s">
        <v>317</v>
      </c>
      <c r="N1200" s="198">
        <v>0</v>
      </c>
      <c r="O1200" s="198" t="s">
        <v>317</v>
      </c>
      <c r="P1200" s="198">
        <v>0</v>
      </c>
      <c r="Q1200" s="199">
        <v>4</v>
      </c>
      <c r="R1200" s="199">
        <v>1.5</v>
      </c>
      <c r="S1200" s="221">
        <v>6</v>
      </c>
      <c r="T1200" s="345">
        <v>1</v>
      </c>
      <c r="U1200" s="340"/>
      <c r="V1200" s="346">
        <v>0</v>
      </c>
      <c r="W1200" s="340"/>
      <c r="X1200" s="346">
        <v>0</v>
      </c>
      <c r="Y1200" s="183"/>
      <c r="Z1200" s="183"/>
      <c r="AA1200" s="183"/>
      <c r="AB1200" s="166" t="s">
        <v>330</v>
      </c>
      <c r="AC1200" s="198" t="s">
        <v>14109</v>
      </c>
      <c r="AD1200" s="203">
        <v>1187746348459</v>
      </c>
      <c r="AE1200" s="166" t="s">
        <v>14110</v>
      </c>
      <c r="AF1200" s="166">
        <v>89775440719</v>
      </c>
      <c r="AG1200" s="166" t="s">
        <v>12592</v>
      </c>
      <c r="AH1200" s="166" t="s">
        <v>14110</v>
      </c>
      <c r="AI1200" s="198" t="s">
        <v>14109</v>
      </c>
      <c r="AJ1200" s="165">
        <v>1187746348459</v>
      </c>
      <c r="AK1200" s="203" t="s">
        <v>1070</v>
      </c>
      <c r="AL1200" s="186">
        <v>0.87</v>
      </c>
      <c r="AM1200" s="186">
        <v>25</v>
      </c>
      <c r="AN1200" s="186">
        <v>8.1041095890410961E-2</v>
      </c>
      <c r="AO1200" s="186">
        <v>0</v>
      </c>
      <c r="AP1200" s="187">
        <v>8.1041095890410961E-2</v>
      </c>
      <c r="AQ1200" s="186">
        <v>8.1041095890410961E-2</v>
      </c>
      <c r="AR1200" s="186">
        <v>0</v>
      </c>
      <c r="AS1200" s="186">
        <v>8.1041095890410961E-2</v>
      </c>
      <c r="AT1200" s="186">
        <v>2.431232876712329</v>
      </c>
      <c r="AU1200" s="193" t="s">
        <v>231</v>
      </c>
      <c r="AV1200" s="194"/>
      <c r="AW1200" s="166" t="s">
        <v>325</v>
      </c>
      <c r="AX1200" s="166" t="s">
        <v>6916</v>
      </c>
      <c r="AY1200" s="195" t="s">
        <v>14111</v>
      </c>
      <c r="AZ1200" s="166" t="s">
        <v>234</v>
      </c>
      <c r="BB1200" s="196"/>
    </row>
    <row r="1201" spans="1:54" s="519" customFormat="1" ht="25.5" customHeight="1" x14ac:dyDescent="0.25">
      <c r="A1201" s="518">
        <v>1772</v>
      </c>
      <c r="B1201" s="557" t="s">
        <v>17088</v>
      </c>
      <c r="C1201" s="664" t="s">
        <v>17090</v>
      </c>
      <c r="D1201" s="701">
        <v>2020</v>
      </c>
      <c r="E1201" s="519" t="s">
        <v>55</v>
      </c>
      <c r="F1201" s="519" t="s">
        <v>6908</v>
      </c>
      <c r="G1201" s="530" t="s">
        <v>17111</v>
      </c>
      <c r="H1201" s="573" t="s">
        <v>14113</v>
      </c>
      <c r="I1201" s="573" t="s">
        <v>14114</v>
      </c>
      <c r="K1201" s="519" t="s">
        <v>219</v>
      </c>
      <c r="L1201" s="519" t="s">
        <v>220</v>
      </c>
      <c r="M1201" s="519" t="s">
        <v>221</v>
      </c>
      <c r="N1201" s="573" t="s">
        <v>222</v>
      </c>
      <c r="O1201" s="573" t="s">
        <v>221</v>
      </c>
      <c r="P1201" s="573" t="s">
        <v>879</v>
      </c>
      <c r="Q1201" s="574">
        <v>4</v>
      </c>
      <c r="R1201" s="574">
        <v>1.5</v>
      </c>
      <c r="S1201" s="612">
        <v>6</v>
      </c>
      <c r="T1201" s="613">
        <v>2</v>
      </c>
      <c r="U1201" s="523"/>
      <c r="V1201" s="614">
        <v>1</v>
      </c>
      <c r="W1201" s="523"/>
      <c r="X1201" s="614">
        <v>0</v>
      </c>
      <c r="Y1201" s="524"/>
      <c r="Z1201" s="524"/>
      <c r="AA1201" s="524"/>
      <c r="AB1201" s="519" t="s">
        <v>12075</v>
      </c>
      <c r="AC1201" s="519" t="s">
        <v>14115</v>
      </c>
      <c r="AD1201" s="608">
        <v>310503001900022</v>
      </c>
      <c r="AE1201" s="573" t="s">
        <v>14112</v>
      </c>
      <c r="AF1201" s="519" t="s">
        <v>14116</v>
      </c>
      <c r="AG1201" s="519" t="s">
        <v>14117</v>
      </c>
      <c r="AH1201" s="573" t="s">
        <v>14112</v>
      </c>
      <c r="AI1201" s="519" t="s">
        <v>14115</v>
      </c>
      <c r="AJ1201" s="526">
        <v>310503001900022</v>
      </c>
      <c r="AK1201" s="608" t="s">
        <v>1070</v>
      </c>
      <c r="AL1201" s="520">
        <v>0.87</v>
      </c>
      <c r="AM1201" s="520">
        <v>12</v>
      </c>
      <c r="AN1201" s="520">
        <v>5.9589041095890409E-2</v>
      </c>
      <c r="AO1201" s="520">
        <v>0</v>
      </c>
      <c r="AP1201" s="528">
        <v>5.9589041095890409E-2</v>
      </c>
      <c r="AQ1201" s="520">
        <v>5.9589041095890409E-2</v>
      </c>
      <c r="AR1201" s="520">
        <v>0</v>
      </c>
      <c r="AS1201" s="520">
        <v>5.9589041095890409E-2</v>
      </c>
      <c r="AT1201" s="520">
        <v>1.7876712328767124</v>
      </c>
      <c r="AU1201" s="529" t="s">
        <v>231</v>
      </c>
      <c r="AV1201" s="530" t="s">
        <v>431</v>
      </c>
      <c r="AW1201" s="519" t="s">
        <v>325</v>
      </c>
      <c r="AX1201" s="519" t="s">
        <v>6916</v>
      </c>
      <c r="AY1201" s="531" t="s">
        <v>14118</v>
      </c>
      <c r="AZ1201" s="519" t="s">
        <v>234</v>
      </c>
      <c r="BB1201" s="533"/>
    </row>
    <row r="1202" spans="1:54" s="166" customFormat="1" ht="15" customHeight="1" x14ac:dyDescent="0.25">
      <c r="A1202" s="182">
        <v>1773</v>
      </c>
      <c r="B1202" s="555"/>
      <c r="C1202" s="581"/>
      <c r="D1202" s="700" t="s">
        <v>17140</v>
      </c>
      <c r="E1202" s="166" t="s">
        <v>55</v>
      </c>
      <c r="F1202" s="166" t="s">
        <v>6908</v>
      </c>
      <c r="G1202" s="194" t="s">
        <v>14119</v>
      </c>
      <c r="H1202" s="198" t="s">
        <v>14120</v>
      </c>
      <c r="I1202" s="198" t="s">
        <v>14121</v>
      </c>
      <c r="K1202" s="198" t="s">
        <v>219</v>
      </c>
      <c r="L1202" s="166" t="s">
        <v>220</v>
      </c>
      <c r="M1202" s="198" t="s">
        <v>221</v>
      </c>
      <c r="N1202" s="198" t="s">
        <v>222</v>
      </c>
      <c r="O1202" s="198" t="s">
        <v>317</v>
      </c>
      <c r="P1202" s="198">
        <v>0</v>
      </c>
      <c r="Q1202" s="199">
        <v>1.2</v>
      </c>
      <c r="R1202" s="199">
        <v>1.2</v>
      </c>
      <c r="S1202" s="221">
        <v>1.44</v>
      </c>
      <c r="T1202" s="345">
        <v>2</v>
      </c>
      <c r="U1202" s="340"/>
      <c r="V1202" s="346">
        <v>0</v>
      </c>
      <c r="W1202" s="340"/>
      <c r="X1202" s="346">
        <v>0</v>
      </c>
      <c r="Y1202" s="183"/>
      <c r="Z1202" s="183"/>
      <c r="AA1202" s="183"/>
      <c r="AB1202" s="166" t="s">
        <v>330</v>
      </c>
      <c r="AC1202" s="166" t="s">
        <v>14122</v>
      </c>
      <c r="AD1202" s="203">
        <v>1065030017007</v>
      </c>
      <c r="AE1202" s="198" t="s">
        <v>14123</v>
      </c>
      <c r="AF1202" s="166" t="s">
        <v>14124</v>
      </c>
      <c r="AG1202" s="166" t="s">
        <v>14125</v>
      </c>
      <c r="AH1202" s="198" t="s">
        <v>14123</v>
      </c>
      <c r="AI1202" s="166" t="s">
        <v>14122</v>
      </c>
      <c r="AJ1202" s="165">
        <v>1065030017007</v>
      </c>
      <c r="AK1202" s="203" t="s">
        <v>1070</v>
      </c>
      <c r="AL1202" s="186">
        <v>0.87</v>
      </c>
      <c r="AM1202" s="186">
        <v>16</v>
      </c>
      <c r="AN1202" s="186">
        <v>2.8602739726027396E-2</v>
      </c>
      <c r="AO1202" s="186">
        <v>0</v>
      </c>
      <c r="AP1202" s="187">
        <v>2.8602739726027396E-2</v>
      </c>
      <c r="AQ1202" s="186">
        <v>2.8602739726027396E-2</v>
      </c>
      <c r="AR1202" s="186">
        <v>0</v>
      </c>
      <c r="AS1202" s="186">
        <v>2.8602739726027396E-2</v>
      </c>
      <c r="AT1202" s="186">
        <v>0.8580821917808219</v>
      </c>
      <c r="AU1202" s="193" t="s">
        <v>231</v>
      </c>
      <c r="AV1202" s="194"/>
      <c r="AW1202" s="166" t="s">
        <v>325</v>
      </c>
      <c r="AX1202" s="166" t="s">
        <v>6916</v>
      </c>
      <c r="AY1202" s="195" t="s">
        <v>14126</v>
      </c>
      <c r="AZ1202" s="166" t="s">
        <v>234</v>
      </c>
      <c r="BB1202" s="196"/>
    </row>
    <row r="1203" spans="1:54" s="166" customFormat="1" ht="15" customHeight="1" x14ac:dyDescent="0.25">
      <c r="A1203" s="182">
        <v>1774</v>
      </c>
      <c r="B1203" s="555"/>
      <c r="C1203" s="581"/>
      <c r="D1203" s="700" t="s">
        <v>17140</v>
      </c>
      <c r="E1203" s="166" t="s">
        <v>55</v>
      </c>
      <c r="F1203" s="166" t="s">
        <v>6908</v>
      </c>
      <c r="G1203" s="194" t="s">
        <v>14127</v>
      </c>
      <c r="H1203" s="198" t="s">
        <v>14128</v>
      </c>
      <c r="I1203" s="198" t="s">
        <v>14129</v>
      </c>
      <c r="K1203" s="198" t="s">
        <v>219</v>
      </c>
      <c r="L1203" s="166" t="s">
        <v>220</v>
      </c>
      <c r="M1203" s="198" t="s">
        <v>221</v>
      </c>
      <c r="N1203" s="198" t="s">
        <v>222</v>
      </c>
      <c r="O1203" s="198" t="s">
        <v>317</v>
      </c>
      <c r="P1203" s="198">
        <v>0</v>
      </c>
      <c r="Q1203" s="199">
        <v>10</v>
      </c>
      <c r="R1203" s="199">
        <v>4</v>
      </c>
      <c r="S1203" s="221">
        <v>40</v>
      </c>
      <c r="T1203" s="345">
        <v>1</v>
      </c>
      <c r="U1203" s="340"/>
      <c r="V1203" s="346">
        <v>0</v>
      </c>
      <c r="W1203" s="340"/>
      <c r="X1203" s="346">
        <v>0</v>
      </c>
      <c r="Y1203" s="183"/>
      <c r="Z1203" s="183"/>
      <c r="AA1203" s="183"/>
      <c r="AB1203" s="166" t="s">
        <v>330</v>
      </c>
      <c r="AC1203" s="166" t="s">
        <v>14130</v>
      </c>
      <c r="AD1203" s="203">
        <v>1045005910003</v>
      </c>
      <c r="AE1203" s="198" t="s">
        <v>14131</v>
      </c>
      <c r="AF1203" s="166" t="s">
        <v>14132</v>
      </c>
      <c r="AG1203" s="166" t="s">
        <v>14133</v>
      </c>
      <c r="AH1203" s="198" t="s">
        <v>14131</v>
      </c>
      <c r="AI1203" s="166" t="s">
        <v>14130</v>
      </c>
      <c r="AJ1203" s="165">
        <v>1045005910003</v>
      </c>
      <c r="AK1203" s="203" t="s">
        <v>1070</v>
      </c>
      <c r="AL1203" s="186">
        <v>0.87</v>
      </c>
      <c r="AM1203" s="186">
        <v>200</v>
      </c>
      <c r="AN1203" s="186">
        <v>3.8136986301369864E-2</v>
      </c>
      <c r="AO1203" s="186">
        <v>0</v>
      </c>
      <c r="AP1203" s="187">
        <v>3.8136986301369864E-2</v>
      </c>
      <c r="AQ1203" s="186">
        <v>3.8136986301369864E-2</v>
      </c>
      <c r="AR1203" s="186">
        <v>0</v>
      </c>
      <c r="AS1203" s="186">
        <v>3.8136986301369864E-2</v>
      </c>
      <c r="AT1203" s="186">
        <v>1.1441095890410959</v>
      </c>
      <c r="AU1203" s="193" t="s">
        <v>231</v>
      </c>
      <c r="AV1203" s="194"/>
      <c r="AW1203" s="166" t="s">
        <v>325</v>
      </c>
      <c r="AX1203" s="166" t="s">
        <v>6916</v>
      </c>
      <c r="AY1203" s="195" t="s">
        <v>14134</v>
      </c>
      <c r="AZ1203" s="166" t="s">
        <v>234</v>
      </c>
      <c r="BB1203" s="196"/>
    </row>
    <row r="1204" spans="1:54" s="166" customFormat="1" ht="15" customHeight="1" x14ac:dyDescent="0.25">
      <c r="A1204" s="182">
        <v>1776</v>
      </c>
      <c r="B1204" s="555"/>
      <c r="C1204" s="581"/>
      <c r="D1204" s="700" t="s">
        <v>17140</v>
      </c>
      <c r="E1204" s="166" t="s">
        <v>55</v>
      </c>
      <c r="F1204" s="166" t="s">
        <v>6908</v>
      </c>
      <c r="G1204" s="194" t="s">
        <v>14141</v>
      </c>
      <c r="H1204" s="198" t="s">
        <v>14142</v>
      </c>
      <c r="I1204" s="198" t="s">
        <v>2047</v>
      </c>
      <c r="K1204" s="198" t="s">
        <v>219</v>
      </c>
      <c r="L1204" s="166" t="s">
        <v>220</v>
      </c>
      <c r="M1204" s="198" t="s">
        <v>221</v>
      </c>
      <c r="N1204" s="198">
        <v>0</v>
      </c>
      <c r="O1204" s="198" t="s">
        <v>317</v>
      </c>
      <c r="P1204" s="198">
        <v>0</v>
      </c>
      <c r="Q1204" s="199">
        <v>3</v>
      </c>
      <c r="R1204" s="199">
        <v>1.2</v>
      </c>
      <c r="S1204" s="221">
        <v>3.6</v>
      </c>
      <c r="T1204" s="345">
        <v>2</v>
      </c>
      <c r="U1204" s="340"/>
      <c r="V1204" s="346">
        <v>0</v>
      </c>
      <c r="W1204" s="340"/>
      <c r="X1204" s="346">
        <v>1</v>
      </c>
      <c r="Y1204" s="183"/>
      <c r="Z1204" s="183"/>
      <c r="AA1204" s="183"/>
      <c r="AB1204" s="166" t="s">
        <v>12056</v>
      </c>
      <c r="AC1204" s="166" t="s">
        <v>13844</v>
      </c>
      <c r="AD1204" s="203">
        <v>1027700198767</v>
      </c>
      <c r="AE1204" s="198" t="s">
        <v>6922</v>
      </c>
      <c r="AF1204" s="166" t="s">
        <v>14143</v>
      </c>
      <c r="AG1204" s="166" t="s">
        <v>14144</v>
      </c>
      <c r="AH1204" s="198" t="s">
        <v>6922</v>
      </c>
      <c r="AI1204" s="166" t="s">
        <v>13844</v>
      </c>
      <c r="AJ1204" s="165">
        <v>1027700198767</v>
      </c>
      <c r="AK1204" s="203" t="s">
        <v>1070</v>
      </c>
      <c r="AL1204" s="186">
        <v>0.87</v>
      </c>
      <c r="AM1204" s="186">
        <v>40</v>
      </c>
      <c r="AN1204" s="186">
        <v>1.9726027397260273E-2</v>
      </c>
      <c r="AO1204" s="186">
        <v>0</v>
      </c>
      <c r="AP1204" s="187">
        <v>1.9726027397260273E-2</v>
      </c>
      <c r="AQ1204" s="186">
        <v>1.9726027397260273E-2</v>
      </c>
      <c r="AR1204" s="186">
        <v>0</v>
      </c>
      <c r="AS1204" s="186">
        <v>1.9726027397260273E-2</v>
      </c>
      <c r="AT1204" s="186">
        <v>0.59178082191780823</v>
      </c>
      <c r="AU1204" s="193" t="s">
        <v>231</v>
      </c>
      <c r="AV1204" s="194"/>
      <c r="AW1204" s="166" t="s">
        <v>325</v>
      </c>
      <c r="AX1204" s="166" t="s">
        <v>6916</v>
      </c>
      <c r="AY1204" s="195" t="s">
        <v>14145</v>
      </c>
      <c r="AZ1204" s="166" t="s">
        <v>234</v>
      </c>
      <c r="BB1204" s="196"/>
    </row>
    <row r="1205" spans="1:54" s="166" customFormat="1" ht="15" customHeight="1" x14ac:dyDescent="0.2">
      <c r="A1205" s="182">
        <v>1777</v>
      </c>
      <c r="B1205" s="555"/>
      <c r="C1205" s="581"/>
      <c r="D1205" s="700" t="s">
        <v>17140</v>
      </c>
      <c r="E1205" s="166" t="s">
        <v>55</v>
      </c>
      <c r="F1205" s="166" t="s">
        <v>6908</v>
      </c>
      <c r="G1205" s="517" t="s">
        <v>14146</v>
      </c>
      <c r="H1205" s="198" t="s">
        <v>14147</v>
      </c>
      <c r="I1205" s="198" t="s">
        <v>14148</v>
      </c>
      <c r="K1205" s="198" t="s">
        <v>219</v>
      </c>
      <c r="L1205" s="166" t="s">
        <v>220</v>
      </c>
      <c r="M1205" s="198" t="s">
        <v>317</v>
      </c>
      <c r="N1205" s="198">
        <v>0</v>
      </c>
      <c r="O1205" s="198" t="s">
        <v>317</v>
      </c>
      <c r="P1205" s="198">
        <v>0</v>
      </c>
      <c r="Q1205" s="199">
        <v>4</v>
      </c>
      <c r="R1205" s="199">
        <v>1.2</v>
      </c>
      <c r="S1205" s="221">
        <v>4.8</v>
      </c>
      <c r="T1205" s="345">
        <v>2</v>
      </c>
      <c r="U1205" s="340"/>
      <c r="V1205" s="346">
        <v>0</v>
      </c>
      <c r="W1205" s="340"/>
      <c r="X1205" s="346">
        <v>0</v>
      </c>
      <c r="Y1205" s="183"/>
      <c r="Z1205" s="183"/>
      <c r="AA1205" s="183"/>
      <c r="AB1205" s="166" t="s">
        <v>330</v>
      </c>
      <c r="AC1205" s="166" t="s">
        <v>14149</v>
      </c>
      <c r="AD1205" s="203">
        <v>1185053021867</v>
      </c>
      <c r="AE1205" s="198" t="s">
        <v>14150</v>
      </c>
      <c r="AF1205" s="166" t="s">
        <v>14151</v>
      </c>
      <c r="AG1205" s="166" t="s">
        <v>14152</v>
      </c>
      <c r="AH1205" s="198" t="s">
        <v>14150</v>
      </c>
      <c r="AI1205" s="166" t="s">
        <v>14149</v>
      </c>
      <c r="AJ1205" s="165">
        <v>1185053021867</v>
      </c>
      <c r="AK1205" s="203" t="s">
        <v>1070</v>
      </c>
      <c r="AL1205" s="186">
        <v>0.87</v>
      </c>
      <c r="AM1205" s="186">
        <v>16</v>
      </c>
      <c r="AN1205" s="186">
        <v>9.5342465753424643E-2</v>
      </c>
      <c r="AO1205" s="186">
        <v>0</v>
      </c>
      <c r="AP1205" s="187">
        <v>9.5342465753424643E-2</v>
      </c>
      <c r="AQ1205" s="186">
        <v>9.5342465753424643E-2</v>
      </c>
      <c r="AR1205" s="186">
        <v>0</v>
      </c>
      <c r="AS1205" s="186">
        <v>9.5342465753424643E-2</v>
      </c>
      <c r="AT1205" s="186">
        <v>2.8602739726027391</v>
      </c>
      <c r="AU1205" s="193" t="s">
        <v>231</v>
      </c>
      <c r="AV1205" s="194"/>
      <c r="AW1205" s="166" t="s">
        <v>325</v>
      </c>
      <c r="AX1205" s="166" t="s">
        <v>6916</v>
      </c>
      <c r="AY1205" s="256" t="s">
        <v>14153</v>
      </c>
      <c r="AZ1205" s="166" t="s">
        <v>234</v>
      </c>
      <c r="BB1205" s="196"/>
    </row>
    <row r="1206" spans="1:54" s="519" customFormat="1" ht="24" customHeight="1" x14ac:dyDescent="0.25">
      <c r="A1206" s="518">
        <v>1780</v>
      </c>
      <c r="B1206" s="557" t="s">
        <v>17088</v>
      </c>
      <c r="C1206" s="664" t="s">
        <v>17090</v>
      </c>
      <c r="D1206" s="701">
        <v>2020</v>
      </c>
      <c r="E1206" s="519" t="s">
        <v>55</v>
      </c>
      <c r="F1206" s="519" t="s">
        <v>6908</v>
      </c>
      <c r="G1206" s="530" t="s">
        <v>17112</v>
      </c>
      <c r="H1206" s="573" t="s">
        <v>14164</v>
      </c>
      <c r="I1206" s="573" t="s">
        <v>14165</v>
      </c>
      <c r="K1206" s="519" t="s">
        <v>219</v>
      </c>
      <c r="L1206" s="519" t="s">
        <v>220</v>
      </c>
      <c r="M1206" s="519" t="s">
        <v>221</v>
      </c>
      <c r="N1206" s="573" t="s">
        <v>222</v>
      </c>
      <c r="O1206" s="573" t="s">
        <v>221</v>
      </c>
      <c r="P1206" s="573" t="s">
        <v>879</v>
      </c>
      <c r="Q1206" s="574">
        <v>4</v>
      </c>
      <c r="R1206" s="574">
        <v>1.5</v>
      </c>
      <c r="S1206" s="612">
        <v>6</v>
      </c>
      <c r="T1206" s="613">
        <v>4</v>
      </c>
      <c r="U1206" s="523"/>
      <c r="V1206" s="614">
        <v>0</v>
      </c>
      <c r="W1206" s="523"/>
      <c r="X1206" s="614">
        <v>0</v>
      </c>
      <c r="Y1206" s="524"/>
      <c r="Z1206" s="524"/>
      <c r="AA1206" s="524"/>
      <c r="AB1206" s="519" t="s">
        <v>330</v>
      </c>
      <c r="AC1206" s="519" t="s">
        <v>14166</v>
      </c>
      <c r="AD1206" s="608">
        <v>1075030003014</v>
      </c>
      <c r="AE1206" s="573" t="s">
        <v>14167</v>
      </c>
      <c r="AF1206" s="519" t="s">
        <v>14168</v>
      </c>
      <c r="AG1206" s="519" t="s">
        <v>14169</v>
      </c>
      <c r="AH1206" s="573" t="s">
        <v>14167</v>
      </c>
      <c r="AI1206" s="519" t="s">
        <v>14166</v>
      </c>
      <c r="AJ1206" s="526">
        <v>1075030003014</v>
      </c>
      <c r="AK1206" s="608" t="s">
        <v>1070</v>
      </c>
      <c r="AL1206" s="520">
        <v>0.87</v>
      </c>
      <c r="AM1206" s="520">
        <v>400</v>
      </c>
      <c r="AN1206" s="520">
        <v>0.11917808219178082</v>
      </c>
      <c r="AO1206" s="520">
        <v>0</v>
      </c>
      <c r="AP1206" s="528">
        <v>0.11917808219178082</v>
      </c>
      <c r="AQ1206" s="520">
        <v>0.11917808219178082</v>
      </c>
      <c r="AR1206" s="520">
        <v>0</v>
      </c>
      <c r="AS1206" s="520">
        <v>0.11917808219178082</v>
      </c>
      <c r="AT1206" s="520">
        <v>3.5753424657534247</v>
      </c>
      <c r="AU1206" s="529" t="s">
        <v>231</v>
      </c>
      <c r="AV1206" s="530" t="s">
        <v>431</v>
      </c>
      <c r="AW1206" s="519" t="s">
        <v>325</v>
      </c>
      <c r="AX1206" s="519" t="s">
        <v>6916</v>
      </c>
      <c r="AY1206" s="531" t="s">
        <v>14170</v>
      </c>
      <c r="AZ1206" s="519" t="s">
        <v>234</v>
      </c>
      <c r="BB1206" s="533"/>
    </row>
    <row r="1207" spans="1:54" s="166" customFormat="1" ht="15" customHeight="1" x14ac:dyDescent="0.25">
      <c r="A1207" s="182">
        <v>1781</v>
      </c>
      <c r="B1207" s="555"/>
      <c r="C1207" s="581"/>
      <c r="D1207" s="700" t="s">
        <v>17141</v>
      </c>
      <c r="E1207" s="166" t="s">
        <v>55</v>
      </c>
      <c r="F1207" s="166" t="s">
        <v>6908</v>
      </c>
      <c r="G1207" s="194" t="s">
        <v>14049</v>
      </c>
      <c r="H1207" s="198" t="s">
        <v>14050</v>
      </c>
      <c r="I1207" s="198" t="s">
        <v>14051</v>
      </c>
      <c r="K1207" s="198" t="s">
        <v>219</v>
      </c>
      <c r="L1207" s="166" t="s">
        <v>220</v>
      </c>
      <c r="M1207" s="198" t="s">
        <v>818</v>
      </c>
      <c r="N1207" s="198" t="s">
        <v>7095</v>
      </c>
      <c r="O1207" s="198" t="s">
        <v>818</v>
      </c>
      <c r="P1207" s="198" t="s">
        <v>7181</v>
      </c>
      <c r="Q1207" s="199">
        <v>3</v>
      </c>
      <c r="R1207" s="199">
        <v>1.2</v>
      </c>
      <c r="S1207" s="221">
        <v>3.5999999999999996</v>
      </c>
      <c r="T1207" s="345">
        <v>1</v>
      </c>
      <c r="U1207" s="340"/>
      <c r="V1207" s="346">
        <v>0</v>
      </c>
      <c r="W1207" s="340"/>
      <c r="X1207" s="346">
        <v>0</v>
      </c>
      <c r="Y1207" s="183"/>
      <c r="Z1207" s="183"/>
      <c r="AA1207" s="183"/>
      <c r="AB1207" s="166" t="s">
        <v>330</v>
      </c>
      <c r="AC1207" s="166" t="s">
        <v>14171</v>
      </c>
      <c r="AD1207" s="203">
        <v>1045005904250</v>
      </c>
      <c r="AE1207" s="198" t="s">
        <v>14172</v>
      </c>
      <c r="AF1207" s="166" t="s">
        <v>14173</v>
      </c>
      <c r="AG1207" s="166" t="s">
        <v>14174</v>
      </c>
      <c r="AH1207" s="198" t="s">
        <v>14172</v>
      </c>
      <c r="AI1207" s="166" t="s">
        <v>14171</v>
      </c>
      <c r="AJ1207" s="165">
        <v>1045005904250</v>
      </c>
      <c r="AK1207" s="203" t="s">
        <v>1070</v>
      </c>
      <c r="AL1207" s="186">
        <v>0.87</v>
      </c>
      <c r="AM1207" s="186">
        <v>25</v>
      </c>
      <c r="AN1207" s="186">
        <v>0.95342465753424654</v>
      </c>
      <c r="AO1207" s="186">
        <v>0</v>
      </c>
      <c r="AP1207" s="187">
        <v>0.95342465753424654</v>
      </c>
      <c r="AQ1207" s="186">
        <v>0.95342465753424654</v>
      </c>
      <c r="AR1207" s="186">
        <v>0</v>
      </c>
      <c r="AS1207" s="186">
        <v>0.95342465753424654</v>
      </c>
      <c r="AT1207" s="186">
        <v>28.602739726027398</v>
      </c>
      <c r="AU1207" s="193" t="s">
        <v>231</v>
      </c>
      <c r="AV1207" s="194" t="s">
        <v>114</v>
      </c>
      <c r="AW1207" s="166" t="s">
        <v>325</v>
      </c>
      <c r="AX1207" s="166" t="s">
        <v>6916</v>
      </c>
      <c r="AY1207" s="195" t="s">
        <v>14053</v>
      </c>
      <c r="AZ1207" s="166" t="s">
        <v>234</v>
      </c>
      <c r="BB1207" s="196"/>
    </row>
    <row r="1208" spans="1:54" s="166" customFormat="1" ht="15" customHeight="1" x14ac:dyDescent="0.25">
      <c r="A1208" s="182">
        <v>1783</v>
      </c>
      <c r="B1208" s="555"/>
      <c r="C1208" s="581"/>
      <c r="D1208" s="700" t="s">
        <v>17140</v>
      </c>
      <c r="E1208" s="166" t="s">
        <v>55</v>
      </c>
      <c r="F1208" s="166" t="s">
        <v>6908</v>
      </c>
      <c r="G1208" s="194" t="s">
        <v>2736</v>
      </c>
      <c r="H1208" s="198" t="s">
        <v>14183</v>
      </c>
      <c r="I1208" s="198" t="s">
        <v>14184</v>
      </c>
      <c r="K1208" s="198" t="s">
        <v>219</v>
      </c>
      <c r="L1208" s="166" t="s">
        <v>220</v>
      </c>
      <c r="M1208" s="198" t="s">
        <v>221</v>
      </c>
      <c r="N1208" s="198" t="s">
        <v>222</v>
      </c>
      <c r="O1208" s="198" t="s">
        <v>317</v>
      </c>
      <c r="P1208" s="198">
        <v>0</v>
      </c>
      <c r="Q1208" s="199">
        <v>6</v>
      </c>
      <c r="R1208" s="199">
        <v>3</v>
      </c>
      <c r="S1208" s="221">
        <v>18</v>
      </c>
      <c r="T1208" s="345">
        <v>1</v>
      </c>
      <c r="U1208" s="340"/>
      <c r="V1208" s="346">
        <v>0</v>
      </c>
      <c r="W1208" s="340"/>
      <c r="X1208" s="346">
        <v>0</v>
      </c>
      <c r="Y1208" s="183"/>
      <c r="Z1208" s="183"/>
      <c r="AA1208" s="183"/>
      <c r="AB1208" s="166" t="s">
        <v>12056</v>
      </c>
      <c r="AC1208" s="166" t="s">
        <v>13844</v>
      </c>
      <c r="AD1208" s="203">
        <v>1027700198767</v>
      </c>
      <c r="AE1208" s="198" t="s">
        <v>14185</v>
      </c>
      <c r="AF1208" s="166" t="s">
        <v>14143</v>
      </c>
      <c r="AG1208" s="166" t="s">
        <v>14144</v>
      </c>
      <c r="AH1208" s="198" t="s">
        <v>14185</v>
      </c>
      <c r="AI1208" s="166" t="s">
        <v>13844</v>
      </c>
      <c r="AJ1208" s="165">
        <v>1027700198767</v>
      </c>
      <c r="AK1208" s="203" t="s">
        <v>1070</v>
      </c>
      <c r="AL1208" s="186">
        <v>0.87</v>
      </c>
      <c r="AM1208" s="186">
        <v>25</v>
      </c>
      <c r="AN1208" s="186">
        <v>1.9726027397260273E-2</v>
      </c>
      <c r="AO1208" s="186">
        <v>0</v>
      </c>
      <c r="AP1208" s="187">
        <v>1.9726027397260273E-2</v>
      </c>
      <c r="AQ1208" s="186">
        <v>1.9726027397260273E-2</v>
      </c>
      <c r="AR1208" s="186">
        <v>0</v>
      </c>
      <c r="AS1208" s="186">
        <v>1.9726027397260273E-2</v>
      </c>
      <c r="AT1208" s="186">
        <v>0.59178082191780823</v>
      </c>
      <c r="AU1208" s="193" t="s">
        <v>231</v>
      </c>
      <c r="AV1208" s="194"/>
      <c r="AW1208" s="166" t="s">
        <v>325</v>
      </c>
      <c r="AX1208" s="166" t="s">
        <v>6916</v>
      </c>
      <c r="AY1208" s="195" t="s">
        <v>14186</v>
      </c>
      <c r="AZ1208" s="166" t="s">
        <v>234</v>
      </c>
      <c r="BB1208" s="196"/>
    </row>
    <row r="1209" spans="1:54" s="166" customFormat="1" ht="15" customHeight="1" x14ac:dyDescent="0.25">
      <c r="A1209" s="182">
        <v>1788</v>
      </c>
      <c r="B1209" s="555"/>
      <c r="C1209" s="581"/>
      <c r="D1209" s="700" t="s">
        <v>17140</v>
      </c>
      <c r="E1209" s="166" t="s">
        <v>55</v>
      </c>
      <c r="F1209" s="166" t="s">
        <v>6908</v>
      </c>
      <c r="G1209" s="194" t="s">
        <v>14216</v>
      </c>
      <c r="H1209" s="198" t="s">
        <v>14217</v>
      </c>
      <c r="I1209" s="198" t="s">
        <v>14218</v>
      </c>
      <c r="K1209" s="166" t="s">
        <v>219</v>
      </c>
      <c r="L1209" s="166" t="s">
        <v>316</v>
      </c>
      <c r="M1209" s="198" t="s">
        <v>317</v>
      </c>
      <c r="N1209" s="198">
        <v>0</v>
      </c>
      <c r="O1209" s="198" t="s">
        <v>317</v>
      </c>
      <c r="P1209" s="198">
        <v>0</v>
      </c>
      <c r="Q1209" s="186">
        <v>5</v>
      </c>
      <c r="R1209" s="186">
        <v>4</v>
      </c>
      <c r="S1209" s="168">
        <v>20</v>
      </c>
      <c r="T1209" s="59">
        <v>1</v>
      </c>
      <c r="U1209" s="340"/>
      <c r="V1209" s="340">
        <v>0</v>
      </c>
      <c r="W1209" s="340"/>
      <c r="X1209" s="340">
        <v>0</v>
      </c>
      <c r="Y1209" s="183"/>
      <c r="Z1209" s="183"/>
      <c r="AA1209" s="183"/>
      <c r="AB1209" s="166" t="s">
        <v>330</v>
      </c>
      <c r="AC1209" s="166" t="s">
        <v>14219</v>
      </c>
      <c r="AD1209" s="203">
        <v>1125030002811</v>
      </c>
      <c r="AE1209" s="166" t="s">
        <v>14220</v>
      </c>
      <c r="AF1209" s="166" t="s">
        <v>14221</v>
      </c>
      <c r="AG1209" s="166" t="s">
        <v>230</v>
      </c>
      <c r="AH1209" s="166" t="s">
        <v>14220</v>
      </c>
      <c r="AI1209" s="166" t="s">
        <v>14219</v>
      </c>
      <c r="AJ1209" s="165">
        <v>1125030002811</v>
      </c>
      <c r="AK1209" s="166" t="s">
        <v>453</v>
      </c>
      <c r="AL1209" s="186">
        <v>0.87</v>
      </c>
      <c r="AM1209" s="186">
        <v>100</v>
      </c>
      <c r="AN1209" s="186">
        <v>0.23835616438356164</v>
      </c>
      <c r="AO1209" s="186">
        <v>0</v>
      </c>
      <c r="AP1209" s="187">
        <v>0.23835616438356164</v>
      </c>
      <c r="AQ1209" s="186">
        <v>0.23835616438356164</v>
      </c>
      <c r="AR1209" s="186">
        <v>0</v>
      </c>
      <c r="AS1209" s="186">
        <v>0.23835616438356164</v>
      </c>
      <c r="AT1209" s="186">
        <v>7.1506849315068495</v>
      </c>
      <c r="AU1209" s="193" t="s">
        <v>231</v>
      </c>
      <c r="AV1209" s="194"/>
      <c r="AW1209" s="166" t="s">
        <v>325</v>
      </c>
      <c r="AX1209" s="166" t="s">
        <v>6916</v>
      </c>
      <c r="AY1209" s="195" t="s">
        <v>14222</v>
      </c>
      <c r="AZ1209" s="166" t="s">
        <v>234</v>
      </c>
      <c r="BB1209" s="196"/>
    </row>
    <row r="1210" spans="1:54" s="166" customFormat="1" ht="15" customHeight="1" x14ac:dyDescent="0.25">
      <c r="A1210" s="182">
        <v>1790</v>
      </c>
      <c r="B1210" s="555"/>
      <c r="C1210" s="581"/>
      <c r="D1210" s="700" t="s">
        <v>17140</v>
      </c>
      <c r="E1210" s="166" t="s">
        <v>55</v>
      </c>
      <c r="F1210" s="166" t="s">
        <v>6908</v>
      </c>
      <c r="G1210" s="194" t="s">
        <v>14230</v>
      </c>
      <c r="H1210" s="198" t="s">
        <v>14231</v>
      </c>
      <c r="I1210" s="198" t="s">
        <v>14232</v>
      </c>
      <c r="K1210" s="198" t="s">
        <v>219</v>
      </c>
      <c r="L1210" s="166" t="s">
        <v>220</v>
      </c>
      <c r="M1210" s="198" t="s">
        <v>317</v>
      </c>
      <c r="N1210" s="198">
        <v>0</v>
      </c>
      <c r="O1210" s="198" t="s">
        <v>317</v>
      </c>
      <c r="P1210" s="198">
        <v>0</v>
      </c>
      <c r="Q1210" s="199">
        <v>1.2</v>
      </c>
      <c r="R1210" s="199">
        <v>1.2</v>
      </c>
      <c r="S1210" s="221">
        <v>1.44</v>
      </c>
      <c r="T1210" s="345">
        <v>2</v>
      </c>
      <c r="U1210" s="340"/>
      <c r="V1210" s="346">
        <v>0</v>
      </c>
      <c r="W1210" s="340"/>
      <c r="X1210" s="346">
        <v>0</v>
      </c>
      <c r="Y1210" s="183"/>
      <c r="Z1210" s="183"/>
      <c r="AA1210" s="183"/>
      <c r="AB1210" s="166" t="s">
        <v>330</v>
      </c>
      <c r="AC1210" s="166" t="s">
        <v>14233</v>
      </c>
      <c r="AD1210" s="203">
        <v>1035005919607</v>
      </c>
      <c r="AE1210" s="198" t="s">
        <v>14234</v>
      </c>
      <c r="AF1210" s="166" t="s">
        <v>14235</v>
      </c>
      <c r="AG1210" s="166" t="s">
        <v>230</v>
      </c>
      <c r="AH1210" s="198" t="s">
        <v>14234</v>
      </c>
      <c r="AI1210" s="166" t="s">
        <v>14233</v>
      </c>
      <c r="AJ1210" s="165">
        <v>1035005919607</v>
      </c>
      <c r="AK1210" s="166" t="s">
        <v>453</v>
      </c>
      <c r="AL1210" s="186">
        <v>0.87</v>
      </c>
      <c r="AM1210" s="186">
        <v>50</v>
      </c>
      <c r="AN1210" s="186">
        <v>7.1506849315068496E-2</v>
      </c>
      <c r="AO1210" s="186">
        <v>0</v>
      </c>
      <c r="AP1210" s="187">
        <v>7.1506849315068496E-2</v>
      </c>
      <c r="AQ1210" s="186">
        <v>7.1506849315068496E-2</v>
      </c>
      <c r="AR1210" s="186">
        <v>0</v>
      </c>
      <c r="AS1210" s="186">
        <v>7.1506849315068496E-2</v>
      </c>
      <c r="AT1210" s="186">
        <v>2.1452054794520548</v>
      </c>
      <c r="AU1210" s="193" t="s">
        <v>231</v>
      </c>
      <c r="AV1210" s="194"/>
      <c r="AW1210" s="166" t="s">
        <v>325</v>
      </c>
      <c r="AX1210" s="166" t="s">
        <v>6916</v>
      </c>
      <c r="AY1210" s="195" t="s">
        <v>14236</v>
      </c>
      <c r="AZ1210" s="166" t="s">
        <v>234</v>
      </c>
      <c r="BB1210" s="196"/>
    </row>
    <row r="1211" spans="1:54" s="166" customFormat="1" ht="15" customHeight="1" x14ac:dyDescent="0.25">
      <c r="A1211" s="182">
        <v>1796</v>
      </c>
      <c r="B1211" s="555"/>
      <c r="C1211" s="581"/>
      <c r="D1211" s="700" t="s">
        <v>17140</v>
      </c>
      <c r="E1211" s="166" t="s">
        <v>55</v>
      </c>
      <c r="F1211" s="166" t="s">
        <v>6908</v>
      </c>
      <c r="G1211" s="194" t="s">
        <v>14271</v>
      </c>
      <c r="H1211" s="198" t="s">
        <v>14272</v>
      </c>
      <c r="I1211" s="198" t="s">
        <v>14273</v>
      </c>
      <c r="K1211" s="198" t="s">
        <v>732</v>
      </c>
      <c r="L1211" s="166">
        <v>0</v>
      </c>
      <c r="M1211" s="198" t="s">
        <v>317</v>
      </c>
      <c r="N1211" s="198">
        <v>0</v>
      </c>
      <c r="O1211" s="198" t="s">
        <v>317</v>
      </c>
      <c r="P1211" s="198">
        <v>0</v>
      </c>
      <c r="Q1211" s="199">
        <v>1.5</v>
      </c>
      <c r="R1211" s="199">
        <v>1.5</v>
      </c>
      <c r="S1211" s="221">
        <v>2.25</v>
      </c>
      <c r="T1211" s="345">
        <v>1</v>
      </c>
      <c r="U1211" s="340"/>
      <c r="V1211" s="346">
        <v>0</v>
      </c>
      <c r="W1211" s="340"/>
      <c r="X1211" s="346">
        <v>0</v>
      </c>
      <c r="Y1211" s="183"/>
      <c r="Z1211" s="183"/>
      <c r="AA1211" s="183"/>
      <c r="AB1211" s="166" t="s">
        <v>330</v>
      </c>
      <c r="AC1211" s="166" t="s">
        <v>14274</v>
      </c>
      <c r="AD1211" s="203">
        <v>1125030003625</v>
      </c>
      <c r="AE1211" s="198" t="s">
        <v>14275</v>
      </c>
      <c r="AF1211" s="166">
        <v>89037927350</v>
      </c>
      <c r="AG1211" s="166" t="s">
        <v>14276</v>
      </c>
      <c r="AH1211" s="198" t="s">
        <v>14275</v>
      </c>
      <c r="AI1211" s="166" t="s">
        <v>14274</v>
      </c>
      <c r="AJ1211" s="165">
        <v>1125030003625</v>
      </c>
      <c r="AK1211" s="166" t="s">
        <v>453</v>
      </c>
      <c r="AL1211" s="186">
        <v>0.87</v>
      </c>
      <c r="AM1211" s="186">
        <v>16</v>
      </c>
      <c r="AN1211" s="186">
        <v>0.11917808219178082</v>
      </c>
      <c r="AO1211" s="186">
        <v>0</v>
      </c>
      <c r="AP1211" s="187">
        <v>0.11917808219178082</v>
      </c>
      <c r="AQ1211" s="186">
        <v>0.11917808219178082</v>
      </c>
      <c r="AR1211" s="186">
        <v>0</v>
      </c>
      <c r="AS1211" s="186">
        <v>0.11917808219178082</v>
      </c>
      <c r="AT1211" s="186">
        <v>3.5753424657534247</v>
      </c>
      <c r="AU1211" s="193" t="s">
        <v>231</v>
      </c>
      <c r="AV1211" s="194"/>
      <c r="AW1211" s="166" t="s">
        <v>325</v>
      </c>
      <c r="AX1211" s="166" t="s">
        <v>6916</v>
      </c>
      <c r="AY1211" s="195" t="s">
        <v>14277</v>
      </c>
      <c r="AZ1211" s="166" t="s">
        <v>234</v>
      </c>
      <c r="BB1211" s="196"/>
    </row>
    <row r="1212" spans="1:54" s="166" customFormat="1" ht="15" customHeight="1" x14ac:dyDescent="0.25">
      <c r="A1212" s="182">
        <v>1800</v>
      </c>
      <c r="B1212" s="555"/>
      <c r="C1212" s="581"/>
      <c r="D1212" s="700" t="s">
        <v>17140</v>
      </c>
      <c r="E1212" s="166" t="s">
        <v>55</v>
      </c>
      <c r="F1212" s="166" t="s">
        <v>6908</v>
      </c>
      <c r="G1212" s="194" t="s">
        <v>14294</v>
      </c>
      <c r="H1212" s="198" t="s">
        <v>14295</v>
      </c>
      <c r="I1212" s="198" t="s">
        <v>14296</v>
      </c>
      <c r="K1212" s="198" t="s">
        <v>732</v>
      </c>
      <c r="L1212" s="166">
        <v>0</v>
      </c>
      <c r="M1212" s="198" t="s">
        <v>317</v>
      </c>
      <c r="N1212" s="198" t="s">
        <v>484</v>
      </c>
      <c r="O1212" s="198" t="s">
        <v>317</v>
      </c>
      <c r="P1212" s="198">
        <v>0</v>
      </c>
      <c r="Q1212" s="199">
        <v>4</v>
      </c>
      <c r="R1212" s="199">
        <v>1.5</v>
      </c>
      <c r="S1212" s="221">
        <v>6</v>
      </c>
      <c r="T1212" s="345">
        <v>0</v>
      </c>
      <c r="U1212" s="340"/>
      <c r="V1212" s="346">
        <v>0</v>
      </c>
      <c r="W1212" s="340"/>
      <c r="X1212" s="346">
        <v>1</v>
      </c>
      <c r="Y1212" s="183"/>
      <c r="Z1212" s="183"/>
      <c r="AA1212" s="183"/>
      <c r="AB1212" s="166" t="s">
        <v>12075</v>
      </c>
      <c r="AC1212" s="166" t="s">
        <v>14297</v>
      </c>
      <c r="AD1212" s="203">
        <v>304503007200027</v>
      </c>
      <c r="AE1212" s="198" t="s">
        <v>14298</v>
      </c>
      <c r="AF1212" s="166" t="s">
        <v>14299</v>
      </c>
      <c r="AG1212" s="166" t="s">
        <v>14300</v>
      </c>
      <c r="AH1212" s="198" t="s">
        <v>14298</v>
      </c>
      <c r="AI1212" s="166" t="s">
        <v>14297</v>
      </c>
      <c r="AJ1212" s="165">
        <v>304503007200027</v>
      </c>
      <c r="AK1212" s="166" t="s">
        <v>453</v>
      </c>
      <c r="AL1212" s="186">
        <v>0.87</v>
      </c>
      <c r="AM1212" s="186">
        <v>2</v>
      </c>
      <c r="AN1212" s="186">
        <v>2.3835616438356165E-3</v>
      </c>
      <c r="AO1212" s="186">
        <v>0</v>
      </c>
      <c r="AP1212" s="187">
        <v>2.3835616438356165E-3</v>
      </c>
      <c r="AQ1212" s="186">
        <v>2.3835616438356165E-3</v>
      </c>
      <c r="AR1212" s="186">
        <v>0</v>
      </c>
      <c r="AS1212" s="186">
        <v>2.3835616438356165E-3</v>
      </c>
      <c r="AT1212" s="186">
        <v>7.1506849315068496E-2</v>
      </c>
      <c r="AU1212" s="193" t="s">
        <v>231</v>
      </c>
      <c r="AV1212" s="194"/>
      <c r="AW1212" s="166" t="s">
        <v>325</v>
      </c>
      <c r="AX1212" s="166" t="s">
        <v>6916</v>
      </c>
      <c r="AY1212" s="195" t="s">
        <v>14301</v>
      </c>
      <c r="AZ1212" s="166" t="s">
        <v>234</v>
      </c>
      <c r="BB1212" s="196"/>
    </row>
    <row r="1213" spans="1:54" s="166" customFormat="1" ht="15" customHeight="1" x14ac:dyDescent="0.25">
      <c r="A1213" s="182">
        <v>1803</v>
      </c>
      <c r="B1213" s="555"/>
      <c r="C1213" s="581"/>
      <c r="D1213" s="700" t="s">
        <v>17140</v>
      </c>
      <c r="E1213" s="166" t="s">
        <v>55</v>
      </c>
      <c r="F1213" s="166" t="s">
        <v>6908</v>
      </c>
      <c r="G1213" s="194" t="s">
        <v>14314</v>
      </c>
      <c r="H1213" s="198" t="s">
        <v>14315</v>
      </c>
      <c r="I1213" s="198" t="s">
        <v>14316</v>
      </c>
      <c r="K1213" s="198" t="s">
        <v>732</v>
      </c>
      <c r="L1213" s="166">
        <v>0</v>
      </c>
      <c r="M1213" s="198" t="s">
        <v>317</v>
      </c>
      <c r="N1213" s="198">
        <v>0</v>
      </c>
      <c r="O1213" s="198" t="s">
        <v>317</v>
      </c>
      <c r="P1213" s="198">
        <v>0</v>
      </c>
      <c r="Q1213" s="199">
        <v>4</v>
      </c>
      <c r="R1213" s="199">
        <v>1.5</v>
      </c>
      <c r="S1213" s="221">
        <v>6</v>
      </c>
      <c r="T1213" s="345">
        <v>1</v>
      </c>
      <c r="U1213" s="340"/>
      <c r="V1213" s="346">
        <v>0</v>
      </c>
      <c r="W1213" s="340"/>
      <c r="X1213" s="346">
        <v>0</v>
      </c>
      <c r="Y1213" s="183"/>
      <c r="Z1213" s="183"/>
      <c r="AA1213" s="183"/>
      <c r="AB1213" s="166" t="s">
        <v>12075</v>
      </c>
      <c r="AC1213" s="166" t="s">
        <v>14317</v>
      </c>
      <c r="AD1213" s="203">
        <v>304503035200011</v>
      </c>
      <c r="AE1213" s="198" t="s">
        <v>14318</v>
      </c>
      <c r="AF1213" s="166" t="s">
        <v>14319</v>
      </c>
      <c r="AG1213" s="166" t="s">
        <v>14320</v>
      </c>
      <c r="AH1213" s="198" t="s">
        <v>14318</v>
      </c>
      <c r="AI1213" s="166" t="s">
        <v>14317</v>
      </c>
      <c r="AJ1213" s="165">
        <v>304503035200011</v>
      </c>
      <c r="AK1213" s="166" t="s">
        <v>453</v>
      </c>
      <c r="AL1213" s="186">
        <v>0.87</v>
      </c>
      <c r="AM1213" s="186">
        <v>6</v>
      </c>
      <c r="AN1213" s="186">
        <v>0.11917808219178082</v>
      </c>
      <c r="AO1213" s="186">
        <v>0</v>
      </c>
      <c r="AP1213" s="187">
        <v>0.11917808219178082</v>
      </c>
      <c r="AQ1213" s="186">
        <v>0.11917808219178082</v>
      </c>
      <c r="AR1213" s="186">
        <v>0</v>
      </c>
      <c r="AS1213" s="186">
        <v>0.11917808219178082</v>
      </c>
      <c r="AT1213" s="186">
        <v>3.5753424657534247</v>
      </c>
      <c r="AU1213" s="193" t="s">
        <v>231</v>
      </c>
      <c r="AV1213" s="194"/>
      <c r="AW1213" s="166" t="s">
        <v>325</v>
      </c>
      <c r="AX1213" s="166" t="s">
        <v>6916</v>
      </c>
      <c r="AY1213" s="195" t="s">
        <v>14321</v>
      </c>
      <c r="AZ1213" s="166" t="s">
        <v>234</v>
      </c>
      <c r="BB1213" s="196"/>
    </row>
    <row r="1214" spans="1:54" s="166" customFormat="1" ht="15" customHeight="1" x14ac:dyDescent="0.25">
      <c r="A1214" s="182">
        <v>1806</v>
      </c>
      <c r="B1214" s="555"/>
      <c r="C1214" s="581"/>
      <c r="D1214" s="700" t="s">
        <v>17140</v>
      </c>
      <c r="E1214" s="166" t="s">
        <v>55</v>
      </c>
      <c r="F1214" s="166" t="s">
        <v>6908</v>
      </c>
      <c r="G1214" s="194" t="s">
        <v>14334</v>
      </c>
      <c r="H1214" s="198" t="s">
        <v>14335</v>
      </c>
      <c r="I1214" s="198" t="s">
        <v>14336</v>
      </c>
      <c r="K1214" s="166" t="s">
        <v>732</v>
      </c>
      <c r="L1214" s="166" t="s">
        <v>1413</v>
      </c>
      <c r="M1214" s="166" t="s">
        <v>317</v>
      </c>
      <c r="N1214" s="166">
        <v>0</v>
      </c>
      <c r="O1214" s="166" t="s">
        <v>317</v>
      </c>
      <c r="P1214" s="166">
        <v>0</v>
      </c>
      <c r="Q1214" s="199">
        <v>2</v>
      </c>
      <c r="R1214" s="199">
        <v>1.5</v>
      </c>
      <c r="S1214" s="221">
        <v>3</v>
      </c>
      <c r="T1214" s="345">
        <v>1</v>
      </c>
      <c r="U1214" s="340"/>
      <c r="V1214" s="346">
        <v>0</v>
      </c>
      <c r="W1214" s="340"/>
      <c r="X1214" s="346">
        <v>0</v>
      </c>
      <c r="Y1214" s="183"/>
      <c r="Z1214" s="183"/>
      <c r="AA1214" s="183"/>
      <c r="AB1214" s="166" t="s">
        <v>330</v>
      </c>
      <c r="AC1214" s="166" t="s">
        <v>14337</v>
      </c>
      <c r="AD1214" s="203">
        <v>1185074002673</v>
      </c>
      <c r="AE1214" s="198" t="s">
        <v>14338</v>
      </c>
      <c r="AF1214" s="166">
        <v>89671470645</v>
      </c>
      <c r="AG1214" s="166" t="s">
        <v>14339</v>
      </c>
      <c r="AH1214" s="198" t="s">
        <v>14338</v>
      </c>
      <c r="AI1214" s="166" t="s">
        <v>14337</v>
      </c>
      <c r="AJ1214" s="165">
        <v>1185074002673</v>
      </c>
      <c r="AK1214" s="166" t="s">
        <v>14340</v>
      </c>
      <c r="AL1214" s="186">
        <v>0.87</v>
      </c>
      <c r="AM1214" s="184">
        <v>5</v>
      </c>
      <c r="AN1214" s="186">
        <v>0.28602739726027399</v>
      </c>
      <c r="AO1214" s="186">
        <v>0</v>
      </c>
      <c r="AP1214" s="187">
        <v>0.28602739726027399</v>
      </c>
      <c r="AQ1214" s="186">
        <v>0.28602739726027399</v>
      </c>
      <c r="AR1214" s="186">
        <v>0</v>
      </c>
      <c r="AS1214" s="186">
        <v>0.28602739726027399</v>
      </c>
      <c r="AT1214" s="186">
        <v>8.580821917808219</v>
      </c>
      <c r="AU1214" s="193" t="s">
        <v>231</v>
      </c>
      <c r="AV1214" s="194"/>
      <c r="AW1214" s="166" t="s">
        <v>325</v>
      </c>
      <c r="AX1214" s="166" t="s">
        <v>6916</v>
      </c>
      <c r="AY1214" s="195" t="s">
        <v>14341</v>
      </c>
      <c r="AZ1214" s="166" t="s">
        <v>234</v>
      </c>
      <c r="BB1214" s="196"/>
    </row>
    <row r="1215" spans="1:54" s="166" customFormat="1" ht="15" customHeight="1" x14ac:dyDescent="0.25">
      <c r="A1215" s="182">
        <v>1807</v>
      </c>
      <c r="B1215" s="555"/>
      <c r="C1215" s="581"/>
      <c r="D1215" s="700" t="s">
        <v>17140</v>
      </c>
      <c r="E1215" s="166" t="s">
        <v>55</v>
      </c>
      <c r="F1215" s="166" t="s">
        <v>6908</v>
      </c>
      <c r="G1215" s="194" t="s">
        <v>14342</v>
      </c>
      <c r="H1215" s="198" t="s">
        <v>14343</v>
      </c>
      <c r="I1215" s="198" t="s">
        <v>14344</v>
      </c>
      <c r="K1215" s="198" t="s">
        <v>219</v>
      </c>
      <c r="L1215" s="166" t="s">
        <v>316</v>
      </c>
      <c r="M1215" s="198" t="s">
        <v>317</v>
      </c>
      <c r="N1215" s="198">
        <v>0</v>
      </c>
      <c r="O1215" s="198" t="s">
        <v>317</v>
      </c>
      <c r="P1215" s="198">
        <v>0</v>
      </c>
      <c r="Q1215" s="199">
        <v>2</v>
      </c>
      <c r="R1215" s="199">
        <v>1.5</v>
      </c>
      <c r="S1215" s="221">
        <v>3</v>
      </c>
      <c r="T1215" s="345">
        <v>1</v>
      </c>
      <c r="U1215" s="340" t="s">
        <v>14345</v>
      </c>
      <c r="V1215" s="346">
        <v>0</v>
      </c>
      <c r="W1215" s="340"/>
      <c r="X1215" s="346">
        <v>0</v>
      </c>
      <c r="Y1215" s="183"/>
      <c r="Z1215" s="183"/>
      <c r="AA1215" s="183"/>
      <c r="AB1215" s="166" t="s">
        <v>12075</v>
      </c>
      <c r="AC1215" s="166" t="s">
        <v>14346</v>
      </c>
      <c r="AD1215" s="203">
        <v>316503000056991</v>
      </c>
      <c r="AE1215" s="198" t="s">
        <v>14347</v>
      </c>
      <c r="AF1215" s="166">
        <v>89266607991</v>
      </c>
      <c r="AG1215" s="166" t="s">
        <v>14348</v>
      </c>
      <c r="AH1215" s="198" t="s">
        <v>14347</v>
      </c>
      <c r="AI1215" s="166" t="s">
        <v>14346</v>
      </c>
      <c r="AJ1215" s="165">
        <v>316503000056991</v>
      </c>
      <c r="AK1215" s="166" t="s">
        <v>14349</v>
      </c>
      <c r="AL1215" s="186">
        <v>0.87</v>
      </c>
      <c r="AM1215" s="184">
        <v>5</v>
      </c>
      <c r="AN1215" s="186">
        <v>1.191780821917808E-2</v>
      </c>
      <c r="AO1215" s="186">
        <v>0</v>
      </c>
      <c r="AP1215" s="187">
        <v>1.191780821917808E-2</v>
      </c>
      <c r="AQ1215" s="186">
        <v>1.191780821917808E-2</v>
      </c>
      <c r="AR1215" s="186">
        <v>0</v>
      </c>
      <c r="AS1215" s="186">
        <v>1.191780821917808E-2</v>
      </c>
      <c r="AT1215" s="186">
        <v>0.35753424657534238</v>
      </c>
      <c r="AU1215" s="193" t="s">
        <v>231</v>
      </c>
      <c r="AV1215" s="194"/>
      <c r="AW1215" s="166" t="s">
        <v>325</v>
      </c>
      <c r="AX1215" s="166" t="s">
        <v>6916</v>
      </c>
      <c r="AY1215" s="195" t="s">
        <v>14350</v>
      </c>
      <c r="AZ1215" s="166" t="s">
        <v>234</v>
      </c>
      <c r="BB1215" s="196"/>
    </row>
    <row r="1216" spans="1:54" s="166" customFormat="1" ht="15" customHeight="1" x14ac:dyDescent="0.25">
      <c r="A1216" s="182">
        <v>1810</v>
      </c>
      <c r="B1216" s="555"/>
      <c r="C1216" s="581"/>
      <c r="D1216" s="700" t="s">
        <v>17138</v>
      </c>
      <c r="E1216" s="166" t="s">
        <v>55</v>
      </c>
      <c r="F1216" s="166" t="s">
        <v>6908</v>
      </c>
      <c r="G1216" s="194" t="s">
        <v>14363</v>
      </c>
      <c r="H1216" s="198" t="s">
        <v>14364</v>
      </c>
      <c r="I1216" s="198" t="s">
        <v>14365</v>
      </c>
      <c r="K1216" s="198" t="s">
        <v>732</v>
      </c>
      <c r="L1216" s="166">
        <v>0</v>
      </c>
      <c r="M1216" s="198" t="s">
        <v>317</v>
      </c>
      <c r="N1216" s="198" t="s">
        <v>2008</v>
      </c>
      <c r="O1216" s="198" t="s">
        <v>221</v>
      </c>
      <c r="P1216" s="198" t="s">
        <v>2008</v>
      </c>
      <c r="Q1216" s="199">
        <v>4</v>
      </c>
      <c r="R1216" s="199">
        <v>1.5</v>
      </c>
      <c r="S1216" s="221">
        <v>6</v>
      </c>
      <c r="T1216" s="345">
        <v>0</v>
      </c>
      <c r="U1216" s="340"/>
      <c r="V1216" s="346">
        <v>0</v>
      </c>
      <c r="W1216" s="340"/>
      <c r="X1216" s="346">
        <v>3</v>
      </c>
      <c r="Y1216" s="183"/>
      <c r="Z1216" s="183"/>
      <c r="AA1216" s="183"/>
      <c r="AB1216" s="166" t="s">
        <v>330</v>
      </c>
      <c r="AC1216" s="166" t="s">
        <v>14366</v>
      </c>
      <c r="AD1216" s="203">
        <v>1065030019867</v>
      </c>
      <c r="AE1216" s="198" t="s">
        <v>14367</v>
      </c>
      <c r="AF1216" s="166" t="s">
        <v>14368</v>
      </c>
      <c r="AG1216" s="166" t="s">
        <v>14369</v>
      </c>
      <c r="AH1216" s="198" t="s">
        <v>14367</v>
      </c>
      <c r="AI1216" s="166" t="s">
        <v>14366</v>
      </c>
      <c r="AJ1216" s="165">
        <v>1065030019867</v>
      </c>
      <c r="AK1216" s="166" t="s">
        <v>453</v>
      </c>
      <c r="AL1216" s="186">
        <v>0.87</v>
      </c>
      <c r="AM1216" s="186">
        <v>150</v>
      </c>
      <c r="AN1216" s="186">
        <v>0.23835616438356164</v>
      </c>
      <c r="AO1216" s="186">
        <v>0</v>
      </c>
      <c r="AP1216" s="187">
        <v>0.23835616438356164</v>
      </c>
      <c r="AQ1216" s="186">
        <v>0.23835616438356164</v>
      </c>
      <c r="AR1216" s="186">
        <v>0</v>
      </c>
      <c r="AS1216" s="186">
        <v>0.23835616438356164</v>
      </c>
      <c r="AT1216" s="186">
        <v>7.1506849315068495</v>
      </c>
      <c r="AU1216" s="193" t="s">
        <v>231</v>
      </c>
      <c r="AV1216" s="194"/>
      <c r="AW1216" s="166" t="s">
        <v>325</v>
      </c>
      <c r="AX1216" s="166" t="s">
        <v>6916</v>
      </c>
      <c r="AY1216" s="195" t="s">
        <v>14370</v>
      </c>
      <c r="AZ1216" s="166" t="s">
        <v>234</v>
      </c>
      <c r="BB1216" s="196"/>
    </row>
    <row r="1217" spans="1:54" s="166" customFormat="1" ht="15" customHeight="1" x14ac:dyDescent="0.25">
      <c r="A1217" s="182">
        <v>1811</v>
      </c>
      <c r="B1217" s="555"/>
      <c r="C1217" s="581"/>
      <c r="D1217" s="700" t="s">
        <v>17140</v>
      </c>
      <c r="E1217" s="166" t="s">
        <v>55</v>
      </c>
      <c r="F1217" s="166" t="s">
        <v>6908</v>
      </c>
      <c r="G1217" s="194" t="s">
        <v>14371</v>
      </c>
      <c r="H1217" s="198" t="s">
        <v>14372</v>
      </c>
      <c r="I1217" s="198" t="s">
        <v>14373</v>
      </c>
      <c r="K1217" s="198" t="s">
        <v>732</v>
      </c>
      <c r="L1217" s="166">
        <v>0</v>
      </c>
      <c r="M1217" s="198" t="s">
        <v>221</v>
      </c>
      <c r="N1217" s="198" t="s">
        <v>2008</v>
      </c>
      <c r="O1217" s="198" t="s">
        <v>221</v>
      </c>
      <c r="P1217" s="198" t="s">
        <v>2008</v>
      </c>
      <c r="Q1217" s="199">
        <v>3</v>
      </c>
      <c r="R1217" s="199">
        <v>1.5</v>
      </c>
      <c r="S1217" s="221">
        <v>4.5</v>
      </c>
      <c r="T1217" s="345">
        <v>2</v>
      </c>
      <c r="U1217" s="340"/>
      <c r="V1217" s="346">
        <v>0</v>
      </c>
      <c r="W1217" s="340"/>
      <c r="X1217" s="346">
        <v>0</v>
      </c>
      <c r="Y1217" s="183"/>
      <c r="Z1217" s="183"/>
      <c r="AA1217" s="183"/>
      <c r="AB1217" s="166" t="s">
        <v>330</v>
      </c>
      <c r="AC1217" s="166" t="s">
        <v>14354</v>
      </c>
      <c r="AD1217" s="203">
        <v>1125030002085</v>
      </c>
      <c r="AE1217" s="198" t="s">
        <v>14374</v>
      </c>
      <c r="AF1217" s="166" t="s">
        <v>14356</v>
      </c>
      <c r="AG1217" s="166" t="s">
        <v>12286</v>
      </c>
      <c r="AH1217" s="198" t="s">
        <v>14374</v>
      </c>
      <c r="AI1217" s="166" t="s">
        <v>14354</v>
      </c>
      <c r="AJ1217" s="165">
        <v>1125030002085</v>
      </c>
      <c r="AK1217" s="166" t="s">
        <v>453</v>
      </c>
      <c r="AL1217" s="186">
        <v>0.87</v>
      </c>
      <c r="AM1217" s="186">
        <v>100</v>
      </c>
      <c r="AN1217" s="186">
        <v>1.191780821917808E-2</v>
      </c>
      <c r="AO1217" s="186">
        <v>0</v>
      </c>
      <c r="AP1217" s="187">
        <v>1.191780821917808E-2</v>
      </c>
      <c r="AQ1217" s="186">
        <v>1.191780821917808E-2</v>
      </c>
      <c r="AR1217" s="186">
        <v>0</v>
      </c>
      <c r="AS1217" s="186">
        <v>1.191780821917808E-2</v>
      </c>
      <c r="AT1217" s="186">
        <v>0.35753424657534238</v>
      </c>
      <c r="AU1217" s="193" t="s">
        <v>231</v>
      </c>
      <c r="AV1217" s="194"/>
      <c r="AW1217" s="166" t="s">
        <v>325</v>
      </c>
      <c r="AX1217" s="166" t="s">
        <v>6916</v>
      </c>
      <c r="AY1217" s="195" t="s">
        <v>14375</v>
      </c>
      <c r="AZ1217" s="166" t="s">
        <v>234</v>
      </c>
      <c r="BB1217" s="196"/>
    </row>
    <row r="1218" spans="1:54" s="166" customFormat="1" ht="15" customHeight="1" x14ac:dyDescent="0.25">
      <c r="A1218" s="182">
        <v>1819</v>
      </c>
      <c r="B1218" s="555"/>
      <c r="C1218" s="581"/>
      <c r="D1218" s="700" t="s">
        <v>17140</v>
      </c>
      <c r="E1218" s="166" t="s">
        <v>55</v>
      </c>
      <c r="F1218" s="166" t="s">
        <v>6908</v>
      </c>
      <c r="G1218" s="696" t="s">
        <v>14422</v>
      </c>
      <c r="H1218" s="198" t="s">
        <v>14423</v>
      </c>
      <c r="I1218" s="198" t="s">
        <v>14424</v>
      </c>
      <c r="K1218" s="198" t="s">
        <v>732</v>
      </c>
      <c r="L1218" s="166">
        <v>0</v>
      </c>
      <c r="M1218" s="198" t="s">
        <v>317</v>
      </c>
      <c r="N1218" s="198">
        <v>0</v>
      </c>
      <c r="O1218" s="198" t="s">
        <v>317</v>
      </c>
      <c r="P1218" s="198">
        <v>0</v>
      </c>
      <c r="Q1218" s="199">
        <v>0</v>
      </c>
      <c r="R1218" s="199">
        <v>1.5</v>
      </c>
      <c r="S1218" s="221">
        <v>441</v>
      </c>
      <c r="T1218" s="345">
        <v>1</v>
      </c>
      <c r="U1218" s="340"/>
      <c r="V1218" s="346">
        <v>0</v>
      </c>
      <c r="W1218" s="340"/>
      <c r="X1218" s="346">
        <v>0</v>
      </c>
      <c r="Y1218" s="183"/>
      <c r="Z1218" s="183"/>
      <c r="AA1218" s="183"/>
      <c r="AB1218" s="166" t="s">
        <v>330</v>
      </c>
      <c r="AC1218" s="166" t="s">
        <v>14425</v>
      </c>
      <c r="AD1218" s="203">
        <v>1105030002934</v>
      </c>
      <c r="AE1218" s="198" t="s">
        <v>14426</v>
      </c>
      <c r="AF1218" s="166" t="s">
        <v>14427</v>
      </c>
      <c r="AG1218" s="166" t="s">
        <v>14428</v>
      </c>
      <c r="AH1218" s="198" t="s">
        <v>14426</v>
      </c>
      <c r="AI1218" s="166" t="s">
        <v>14425</v>
      </c>
      <c r="AJ1218" s="165">
        <v>1105030002934</v>
      </c>
      <c r="AK1218" s="166" t="s">
        <v>453</v>
      </c>
      <c r="AL1218" s="186">
        <v>0.87</v>
      </c>
      <c r="AM1218" s="186">
        <v>50</v>
      </c>
      <c r="AN1218" s="186">
        <v>8.3424657534246577E-2</v>
      </c>
      <c r="AO1218" s="186">
        <v>0</v>
      </c>
      <c r="AP1218" s="187">
        <v>8.3424657534246577E-2</v>
      </c>
      <c r="AQ1218" s="186">
        <v>8.3424657534246577E-2</v>
      </c>
      <c r="AR1218" s="186">
        <v>0</v>
      </c>
      <c r="AS1218" s="186">
        <v>8.3424657534246577E-2</v>
      </c>
      <c r="AT1218" s="186">
        <v>2.5027397260273974</v>
      </c>
      <c r="AU1218" s="193" t="s">
        <v>231</v>
      </c>
      <c r="AV1218" s="194"/>
      <c r="AW1218" s="166" t="s">
        <v>325</v>
      </c>
      <c r="AX1218" s="166" t="s">
        <v>6916</v>
      </c>
      <c r="AY1218" s="195" t="s">
        <v>14429</v>
      </c>
      <c r="AZ1218" s="166" t="s">
        <v>234</v>
      </c>
      <c r="BB1218" s="196"/>
    </row>
    <row r="1219" spans="1:54" s="166" customFormat="1" ht="15" customHeight="1" x14ac:dyDescent="0.25">
      <c r="A1219" s="182">
        <v>1820</v>
      </c>
      <c r="B1219" s="555"/>
      <c r="C1219" s="581"/>
      <c r="D1219" s="700" t="s">
        <v>17140</v>
      </c>
      <c r="E1219" s="166" t="s">
        <v>55</v>
      </c>
      <c r="F1219" s="166" t="s">
        <v>6908</v>
      </c>
      <c r="G1219" s="194" t="s">
        <v>14430</v>
      </c>
      <c r="H1219" s="198" t="s">
        <v>14431</v>
      </c>
      <c r="I1219" s="198" t="s">
        <v>14432</v>
      </c>
      <c r="K1219" s="198" t="s">
        <v>219</v>
      </c>
      <c r="L1219" s="166" t="s">
        <v>220</v>
      </c>
      <c r="M1219" s="198" t="s">
        <v>221</v>
      </c>
      <c r="N1219" s="198" t="s">
        <v>2008</v>
      </c>
      <c r="O1219" s="198" t="s">
        <v>317</v>
      </c>
      <c r="P1219" s="198">
        <v>0</v>
      </c>
      <c r="Q1219" s="199">
        <v>3.5</v>
      </c>
      <c r="R1219" s="199">
        <v>1.2</v>
      </c>
      <c r="S1219" s="221">
        <v>4.2</v>
      </c>
      <c r="T1219" s="345">
        <v>1</v>
      </c>
      <c r="U1219" s="340"/>
      <c r="V1219" s="346">
        <v>0</v>
      </c>
      <c r="W1219" s="340"/>
      <c r="X1219" s="346">
        <v>0</v>
      </c>
      <c r="Y1219" s="183"/>
      <c r="Z1219" s="183"/>
      <c r="AA1219" s="183"/>
      <c r="AB1219" s="166" t="s">
        <v>330</v>
      </c>
      <c r="AC1219" s="166" t="s">
        <v>14433</v>
      </c>
      <c r="AD1219" s="203">
        <v>1125030002305</v>
      </c>
      <c r="AE1219" s="198" t="s">
        <v>14434</v>
      </c>
      <c r="AF1219" s="166" t="s">
        <v>14435</v>
      </c>
      <c r="AG1219" s="166" t="s">
        <v>14436</v>
      </c>
      <c r="AH1219" s="198" t="s">
        <v>14434</v>
      </c>
      <c r="AI1219" s="166" t="s">
        <v>14433</v>
      </c>
      <c r="AJ1219" s="165">
        <v>1125030002305</v>
      </c>
      <c r="AK1219" s="166" t="s">
        <v>453</v>
      </c>
      <c r="AL1219" s="186">
        <v>0.87</v>
      </c>
      <c r="AM1219" s="186">
        <v>25</v>
      </c>
      <c r="AN1219" s="186">
        <v>0.11917808219178082</v>
      </c>
      <c r="AO1219" s="186">
        <v>0</v>
      </c>
      <c r="AP1219" s="187">
        <v>0.11917808219178082</v>
      </c>
      <c r="AQ1219" s="186">
        <v>0.11917808219178082</v>
      </c>
      <c r="AR1219" s="186">
        <v>0</v>
      </c>
      <c r="AS1219" s="186">
        <v>0.11917808219178082</v>
      </c>
      <c r="AT1219" s="186">
        <v>3.5753424657534247</v>
      </c>
      <c r="AU1219" s="193" t="s">
        <v>231</v>
      </c>
      <c r="AV1219" s="194"/>
      <c r="AW1219" s="166" t="s">
        <v>325</v>
      </c>
      <c r="AX1219" s="166" t="s">
        <v>6916</v>
      </c>
      <c r="AY1219" s="195" t="s">
        <v>14437</v>
      </c>
      <c r="AZ1219" s="166" t="s">
        <v>234</v>
      </c>
      <c r="BB1219" s="196"/>
    </row>
    <row r="1220" spans="1:54" s="166" customFormat="1" ht="15" customHeight="1" x14ac:dyDescent="0.25">
      <c r="A1220" s="182">
        <v>1827</v>
      </c>
      <c r="B1220" s="555"/>
      <c r="C1220" s="581"/>
      <c r="D1220" s="700" t="s">
        <v>17140</v>
      </c>
      <c r="E1220" s="166" t="s">
        <v>55</v>
      </c>
      <c r="F1220" s="166" t="s">
        <v>6908</v>
      </c>
      <c r="G1220" s="194" t="s">
        <v>14464</v>
      </c>
      <c r="H1220" s="198" t="s">
        <v>14465</v>
      </c>
      <c r="I1220" s="198" t="s">
        <v>14466</v>
      </c>
      <c r="K1220" s="198" t="s">
        <v>219</v>
      </c>
      <c r="L1220" s="166" t="s">
        <v>220</v>
      </c>
      <c r="M1220" s="198" t="s">
        <v>221</v>
      </c>
      <c r="N1220" s="198" t="s">
        <v>2008</v>
      </c>
      <c r="O1220" s="198" t="s">
        <v>317</v>
      </c>
      <c r="P1220" s="198">
        <v>0</v>
      </c>
      <c r="Q1220" s="199">
        <v>3</v>
      </c>
      <c r="R1220" s="199">
        <v>1.2</v>
      </c>
      <c r="S1220" s="221">
        <v>3.5999999999999996</v>
      </c>
      <c r="T1220" s="345">
        <v>2</v>
      </c>
      <c r="U1220" s="340"/>
      <c r="V1220" s="346">
        <v>0</v>
      </c>
      <c r="W1220" s="340"/>
      <c r="X1220" s="346">
        <v>0</v>
      </c>
      <c r="Y1220" s="183"/>
      <c r="Z1220" s="183"/>
      <c r="AA1220" s="183"/>
      <c r="AB1220" s="166" t="s">
        <v>330</v>
      </c>
      <c r="AC1220" s="166" t="s">
        <v>14354</v>
      </c>
      <c r="AD1220" s="203">
        <v>1125030002085</v>
      </c>
      <c r="AE1220" s="198" t="s">
        <v>14467</v>
      </c>
      <c r="AF1220" s="166" t="s">
        <v>14356</v>
      </c>
      <c r="AG1220" s="166" t="s">
        <v>12286</v>
      </c>
      <c r="AH1220" s="198" t="s">
        <v>14467</v>
      </c>
      <c r="AI1220" s="166" t="s">
        <v>14354</v>
      </c>
      <c r="AJ1220" s="165">
        <v>1125030002085</v>
      </c>
      <c r="AK1220" s="166" t="s">
        <v>453</v>
      </c>
      <c r="AL1220" s="186">
        <v>0.87</v>
      </c>
      <c r="AM1220" s="186">
        <v>25</v>
      </c>
      <c r="AN1220" s="186">
        <v>1.191780821917808E-2</v>
      </c>
      <c r="AO1220" s="186">
        <v>0</v>
      </c>
      <c r="AP1220" s="187">
        <v>1.191780821917808E-2</v>
      </c>
      <c r="AQ1220" s="186">
        <v>1.191780821917808E-2</v>
      </c>
      <c r="AR1220" s="186">
        <v>0</v>
      </c>
      <c r="AS1220" s="186">
        <v>1.191780821917808E-2</v>
      </c>
      <c r="AT1220" s="186">
        <v>0.35753424657534238</v>
      </c>
      <c r="AU1220" s="193" t="s">
        <v>231</v>
      </c>
      <c r="AV1220" s="194"/>
      <c r="AW1220" s="166" t="s">
        <v>325</v>
      </c>
      <c r="AX1220" s="166" t="s">
        <v>6916</v>
      </c>
      <c r="AY1220" s="195" t="s">
        <v>14468</v>
      </c>
      <c r="AZ1220" s="166" t="s">
        <v>234</v>
      </c>
      <c r="BB1220" s="196"/>
    </row>
    <row r="1221" spans="1:54" s="166" customFormat="1" ht="15" customHeight="1" x14ac:dyDescent="0.25">
      <c r="A1221" s="182">
        <v>1829</v>
      </c>
      <c r="B1221" s="555"/>
      <c r="C1221" s="581"/>
      <c r="D1221" s="700" t="s">
        <v>17140</v>
      </c>
      <c r="E1221" s="166" t="s">
        <v>55</v>
      </c>
      <c r="F1221" s="166" t="s">
        <v>6908</v>
      </c>
      <c r="G1221" s="194" t="s">
        <v>14477</v>
      </c>
      <c r="H1221" s="198" t="s">
        <v>14478</v>
      </c>
      <c r="I1221" s="198" t="s">
        <v>14479</v>
      </c>
      <c r="K1221" s="198" t="s">
        <v>219</v>
      </c>
      <c r="L1221" s="166" t="s">
        <v>220</v>
      </c>
      <c r="M1221" s="198" t="s">
        <v>317</v>
      </c>
      <c r="N1221" s="198">
        <v>0</v>
      </c>
      <c r="O1221" s="198" t="s">
        <v>317</v>
      </c>
      <c r="P1221" s="198">
        <v>0</v>
      </c>
      <c r="Q1221" s="199">
        <v>1.2</v>
      </c>
      <c r="R1221" s="199">
        <v>1.2</v>
      </c>
      <c r="S1221" s="221">
        <v>1.44</v>
      </c>
      <c r="T1221" s="345">
        <v>1</v>
      </c>
      <c r="U1221" s="340"/>
      <c r="V1221" s="346">
        <v>0</v>
      </c>
      <c r="W1221" s="340"/>
      <c r="X1221" s="346">
        <v>0</v>
      </c>
      <c r="Y1221" s="183"/>
      <c r="Z1221" s="183"/>
      <c r="AA1221" s="183"/>
      <c r="AB1221" s="166" t="s">
        <v>330</v>
      </c>
      <c r="AC1221" s="166" t="s">
        <v>14480</v>
      </c>
      <c r="AD1221" s="203">
        <v>1177456043951</v>
      </c>
      <c r="AE1221" s="198" t="s">
        <v>14481</v>
      </c>
      <c r="AF1221" s="166">
        <v>79292078737</v>
      </c>
      <c r="AG1221" s="166" t="s">
        <v>230</v>
      </c>
      <c r="AH1221" s="198" t="s">
        <v>14481</v>
      </c>
      <c r="AI1221" s="166" t="s">
        <v>14480</v>
      </c>
      <c r="AJ1221" s="165">
        <v>1177456043951</v>
      </c>
      <c r="AK1221" s="166" t="s">
        <v>453</v>
      </c>
      <c r="AL1221" s="186">
        <v>0.87</v>
      </c>
      <c r="AM1221" s="186">
        <v>20</v>
      </c>
      <c r="AN1221" s="186">
        <v>0.11917808219178082</v>
      </c>
      <c r="AO1221" s="186">
        <v>0</v>
      </c>
      <c r="AP1221" s="187">
        <v>0.11917808219178082</v>
      </c>
      <c r="AQ1221" s="186">
        <v>0.11917808219178082</v>
      </c>
      <c r="AR1221" s="186">
        <v>0</v>
      </c>
      <c r="AS1221" s="186">
        <v>0.11917808219178082</v>
      </c>
      <c r="AT1221" s="186">
        <v>3.5753424657534247</v>
      </c>
      <c r="AU1221" s="193" t="s">
        <v>231</v>
      </c>
      <c r="AV1221" s="194"/>
      <c r="AW1221" s="166" t="s">
        <v>325</v>
      </c>
      <c r="AX1221" s="166" t="s">
        <v>6916</v>
      </c>
      <c r="AY1221" s="195" t="s">
        <v>14482</v>
      </c>
      <c r="AZ1221" s="166" t="s">
        <v>234</v>
      </c>
      <c r="BB1221" s="196"/>
    </row>
    <row r="1222" spans="1:54" s="166" customFormat="1" ht="15" customHeight="1" x14ac:dyDescent="0.25">
      <c r="A1222" s="182">
        <v>1830</v>
      </c>
      <c r="B1222" s="555"/>
      <c r="C1222" s="581"/>
      <c r="D1222" s="700" t="s">
        <v>17140</v>
      </c>
      <c r="E1222" s="166" t="s">
        <v>55</v>
      </c>
      <c r="F1222" s="166" t="s">
        <v>6908</v>
      </c>
      <c r="G1222" s="194" t="s">
        <v>14483</v>
      </c>
      <c r="H1222" s="198" t="s">
        <v>14484</v>
      </c>
      <c r="I1222" s="198" t="s">
        <v>14485</v>
      </c>
      <c r="K1222" s="198" t="s">
        <v>219</v>
      </c>
      <c r="L1222" s="166" t="s">
        <v>220</v>
      </c>
      <c r="M1222" s="198" t="s">
        <v>221</v>
      </c>
      <c r="N1222" s="198" t="s">
        <v>2008</v>
      </c>
      <c r="O1222" s="198" t="s">
        <v>317</v>
      </c>
      <c r="P1222" s="198">
        <v>0</v>
      </c>
      <c r="Q1222" s="199">
        <v>10</v>
      </c>
      <c r="R1222" s="199">
        <v>1.5</v>
      </c>
      <c r="S1222" s="221">
        <v>15</v>
      </c>
      <c r="T1222" s="345">
        <v>1</v>
      </c>
      <c r="U1222" s="340"/>
      <c r="V1222" s="346">
        <v>0</v>
      </c>
      <c r="W1222" s="340"/>
      <c r="X1222" s="346">
        <v>0</v>
      </c>
      <c r="Y1222" s="183"/>
      <c r="Z1222" s="183"/>
      <c r="AA1222" s="183"/>
      <c r="AB1222" s="166" t="s">
        <v>12075</v>
      </c>
      <c r="AC1222" s="166" t="s">
        <v>14486</v>
      </c>
      <c r="AD1222" s="203">
        <v>317507400005316</v>
      </c>
      <c r="AE1222" s="198" t="s">
        <v>14487</v>
      </c>
      <c r="AF1222" s="166" t="s">
        <v>14488</v>
      </c>
      <c r="AG1222" s="166" t="s">
        <v>14489</v>
      </c>
      <c r="AH1222" s="198" t="s">
        <v>14487</v>
      </c>
      <c r="AI1222" s="166" t="s">
        <v>14486</v>
      </c>
      <c r="AJ1222" s="165">
        <v>317507400005316</v>
      </c>
      <c r="AK1222" s="166" t="s">
        <v>453</v>
      </c>
      <c r="AL1222" s="186">
        <v>0.87</v>
      </c>
      <c r="AM1222" s="186">
        <v>6</v>
      </c>
      <c r="AN1222" s="186">
        <v>4.7671232876712322E-2</v>
      </c>
      <c r="AO1222" s="186">
        <v>0</v>
      </c>
      <c r="AP1222" s="187">
        <v>4.7671232876712322E-2</v>
      </c>
      <c r="AQ1222" s="186">
        <v>4.7671232876712322E-2</v>
      </c>
      <c r="AR1222" s="186">
        <v>0</v>
      </c>
      <c r="AS1222" s="186">
        <v>4.7671232876712322E-2</v>
      </c>
      <c r="AT1222" s="186">
        <v>1.4301369863013695</v>
      </c>
      <c r="AU1222" s="193" t="s">
        <v>231</v>
      </c>
      <c r="AV1222" s="194"/>
      <c r="AW1222" s="166" t="s">
        <v>325</v>
      </c>
      <c r="AX1222" s="166" t="s">
        <v>6916</v>
      </c>
      <c r="AY1222" s="195" t="s">
        <v>14490</v>
      </c>
      <c r="AZ1222" s="166" t="s">
        <v>234</v>
      </c>
      <c r="BB1222" s="196"/>
    </row>
    <row r="1223" spans="1:54" s="166" customFormat="1" ht="15" customHeight="1" x14ac:dyDescent="0.25">
      <c r="A1223" s="182">
        <v>1833</v>
      </c>
      <c r="B1223" s="555"/>
      <c r="C1223" s="581"/>
      <c r="D1223" s="700" t="s">
        <v>17140</v>
      </c>
      <c r="E1223" s="166" t="s">
        <v>55</v>
      </c>
      <c r="F1223" s="166" t="s">
        <v>6908</v>
      </c>
      <c r="G1223" s="194" t="s">
        <v>14505</v>
      </c>
      <c r="H1223" s="198" t="s">
        <v>14506</v>
      </c>
      <c r="I1223" s="198" t="s">
        <v>14507</v>
      </c>
      <c r="K1223" s="198" t="s">
        <v>219</v>
      </c>
      <c r="L1223" s="166" t="s">
        <v>220</v>
      </c>
      <c r="M1223" s="198" t="s">
        <v>317</v>
      </c>
      <c r="N1223" s="198">
        <v>0</v>
      </c>
      <c r="O1223" s="198" t="s">
        <v>317</v>
      </c>
      <c r="P1223" s="198">
        <v>0</v>
      </c>
      <c r="Q1223" s="199">
        <v>4</v>
      </c>
      <c r="R1223" s="199">
        <v>3</v>
      </c>
      <c r="S1223" s="221">
        <v>12</v>
      </c>
      <c r="T1223" s="345">
        <v>0</v>
      </c>
      <c r="U1223" s="340"/>
      <c r="V1223" s="346">
        <v>0</v>
      </c>
      <c r="W1223" s="340"/>
      <c r="X1223" s="346">
        <v>1</v>
      </c>
      <c r="Y1223" s="183"/>
      <c r="Z1223" s="183"/>
      <c r="AA1223" s="183"/>
      <c r="AB1223" s="166" t="s">
        <v>330</v>
      </c>
      <c r="AC1223" s="166" t="s">
        <v>14508</v>
      </c>
      <c r="AD1223" s="203">
        <v>1177746034180</v>
      </c>
      <c r="AE1223" s="198" t="s">
        <v>5476</v>
      </c>
      <c r="AF1223" s="166" t="s">
        <v>14509</v>
      </c>
      <c r="AG1223" s="166" t="s">
        <v>14510</v>
      </c>
      <c r="AH1223" s="198" t="s">
        <v>5476</v>
      </c>
      <c r="AI1223" s="166" t="s">
        <v>14508</v>
      </c>
      <c r="AJ1223" s="165">
        <v>1177746034180</v>
      </c>
      <c r="AK1223" s="166" t="s">
        <v>453</v>
      </c>
      <c r="AL1223" s="186">
        <v>0.87</v>
      </c>
      <c r="AM1223" s="186">
        <v>30</v>
      </c>
      <c r="AN1223" s="186">
        <v>0.19068493150684929</v>
      </c>
      <c r="AO1223" s="186">
        <v>0</v>
      </c>
      <c r="AP1223" s="187">
        <v>0.19068493150684929</v>
      </c>
      <c r="AQ1223" s="186">
        <v>0.19068493150684929</v>
      </c>
      <c r="AR1223" s="186">
        <v>0</v>
      </c>
      <c r="AS1223" s="186">
        <v>0.19068493150684929</v>
      </c>
      <c r="AT1223" s="186">
        <v>5.7205479452054782</v>
      </c>
      <c r="AU1223" s="193" t="s">
        <v>231</v>
      </c>
      <c r="AV1223" s="194"/>
      <c r="AW1223" s="166" t="s">
        <v>325</v>
      </c>
      <c r="AX1223" s="166" t="s">
        <v>6916</v>
      </c>
      <c r="AY1223" s="195" t="s">
        <v>14511</v>
      </c>
      <c r="AZ1223" s="166" t="s">
        <v>234</v>
      </c>
      <c r="BB1223" s="196"/>
    </row>
    <row r="1224" spans="1:54" s="166" customFormat="1" ht="15" customHeight="1" x14ac:dyDescent="0.25">
      <c r="A1224" s="182">
        <v>1834</v>
      </c>
      <c r="B1224" s="555"/>
      <c r="C1224" s="581"/>
      <c r="D1224" s="700" t="s">
        <v>17140</v>
      </c>
      <c r="E1224" s="166" t="s">
        <v>55</v>
      </c>
      <c r="F1224" s="166" t="s">
        <v>59</v>
      </c>
      <c r="G1224" s="194" t="s">
        <v>16744</v>
      </c>
      <c r="H1224" s="198" t="s">
        <v>14512</v>
      </c>
      <c r="I1224" s="198" t="s">
        <v>14513</v>
      </c>
      <c r="K1224" s="198" t="s">
        <v>732</v>
      </c>
      <c r="L1224" s="166">
        <v>0</v>
      </c>
      <c r="M1224" s="198" t="s">
        <v>317</v>
      </c>
      <c r="N1224" s="198">
        <v>0</v>
      </c>
      <c r="O1224" s="198" t="s">
        <v>317</v>
      </c>
      <c r="P1224" s="198">
        <v>0</v>
      </c>
      <c r="Q1224" s="199">
        <v>5</v>
      </c>
      <c r="R1224" s="199">
        <v>1.5</v>
      </c>
      <c r="S1224" s="221">
        <v>7.5</v>
      </c>
      <c r="T1224" s="345">
        <v>2</v>
      </c>
      <c r="U1224" s="340"/>
      <c r="V1224" s="346">
        <v>0</v>
      </c>
      <c r="W1224" s="340"/>
      <c r="X1224" s="346">
        <v>0</v>
      </c>
      <c r="Y1224" s="183"/>
      <c r="Z1224" s="183">
        <v>1</v>
      </c>
      <c r="AA1224" s="183"/>
      <c r="AB1224" s="166" t="s">
        <v>16745</v>
      </c>
      <c r="AC1224" s="267" t="s">
        <v>230</v>
      </c>
      <c r="AD1224" s="165" t="s">
        <v>230</v>
      </c>
      <c r="AE1224" s="431" t="s">
        <v>230</v>
      </c>
      <c r="AF1224" s="267" t="s">
        <v>230</v>
      </c>
      <c r="AG1224" s="267" t="s">
        <v>230</v>
      </c>
      <c r="AH1224" s="198" t="s">
        <v>14514</v>
      </c>
      <c r="AI1224" s="166" t="s">
        <v>1635</v>
      </c>
      <c r="AJ1224" s="165" t="s">
        <v>230</v>
      </c>
      <c r="AK1224" s="166" t="s">
        <v>59</v>
      </c>
      <c r="AL1224" s="167">
        <v>0.114</v>
      </c>
      <c r="AM1224" s="186">
        <v>897.8</v>
      </c>
      <c r="AN1224" s="167">
        <v>0.214</v>
      </c>
      <c r="AO1224" s="167">
        <v>6.6000000000000003E-2</v>
      </c>
      <c r="AP1224" s="187">
        <v>0.28000000000000003</v>
      </c>
      <c r="AQ1224" s="167">
        <v>0.317</v>
      </c>
      <c r="AR1224" s="167">
        <v>9.8000000000000004E-2</v>
      </c>
      <c r="AS1224" s="167">
        <v>0.41500000000000004</v>
      </c>
      <c r="AT1224" s="167">
        <v>12.450000000000001</v>
      </c>
      <c r="AU1224" s="193" t="s">
        <v>231</v>
      </c>
      <c r="AV1224" s="194"/>
      <c r="AW1224" s="166" t="s">
        <v>325</v>
      </c>
      <c r="AX1224" s="166" t="s">
        <v>6916</v>
      </c>
      <c r="AY1224" s="195" t="s">
        <v>14515</v>
      </c>
      <c r="AZ1224" s="166" t="s">
        <v>234</v>
      </c>
      <c r="BA1224" s="286" t="s">
        <v>16748</v>
      </c>
      <c r="BB1224" s="196"/>
    </row>
    <row r="1225" spans="1:54" s="166" customFormat="1" ht="15" customHeight="1" x14ac:dyDescent="0.25">
      <c r="A1225" s="353">
        <v>1835</v>
      </c>
      <c r="B1225" s="556"/>
      <c r="C1225" s="585"/>
      <c r="D1225" s="702" t="s">
        <v>17141</v>
      </c>
      <c r="E1225" s="354" t="s">
        <v>55</v>
      </c>
      <c r="F1225" s="354" t="s">
        <v>59</v>
      </c>
      <c r="G1225" s="363" t="s">
        <v>16749</v>
      </c>
      <c r="H1225" s="272" t="s">
        <v>16750</v>
      </c>
      <c r="I1225" s="272" t="s">
        <v>16751</v>
      </c>
      <c r="J1225" s="354"/>
      <c r="K1225" s="272" t="s">
        <v>732</v>
      </c>
      <c r="L1225" s="354" t="s">
        <v>1413</v>
      </c>
      <c r="M1225" s="272" t="s">
        <v>219</v>
      </c>
      <c r="N1225" s="272" t="s">
        <v>879</v>
      </c>
      <c r="O1225" s="272" t="s">
        <v>221</v>
      </c>
      <c r="P1225" s="272" t="s">
        <v>879</v>
      </c>
      <c r="Q1225" s="440">
        <v>5</v>
      </c>
      <c r="R1225" s="440">
        <v>1.5</v>
      </c>
      <c r="S1225" s="459">
        <v>7.5</v>
      </c>
      <c r="T1225" s="441">
        <v>2</v>
      </c>
      <c r="U1225" s="508"/>
      <c r="V1225" s="442">
        <v>1</v>
      </c>
      <c r="W1225" s="508"/>
      <c r="X1225" s="442">
        <v>0</v>
      </c>
      <c r="Y1225" s="357"/>
      <c r="Z1225" s="357"/>
      <c r="AA1225" s="357"/>
      <c r="AB1225" s="354" t="s">
        <v>16745</v>
      </c>
      <c r="AC1225" s="491" t="s">
        <v>230</v>
      </c>
      <c r="AD1225" s="358" t="s">
        <v>230</v>
      </c>
      <c r="AE1225" s="492" t="s">
        <v>230</v>
      </c>
      <c r="AF1225" s="491" t="s">
        <v>230</v>
      </c>
      <c r="AG1225" s="493" t="s">
        <v>230</v>
      </c>
      <c r="AH1225" s="494" t="s">
        <v>16752</v>
      </c>
      <c r="AI1225" s="495" t="s">
        <v>346</v>
      </c>
      <c r="AJ1225" s="496" t="s">
        <v>230</v>
      </c>
      <c r="AK1225" s="494" t="s">
        <v>59</v>
      </c>
      <c r="AL1225" s="497">
        <v>0.114</v>
      </c>
      <c r="AM1225" s="498">
        <v>146.19999999999999</v>
      </c>
      <c r="AN1225" s="499">
        <v>3.5000000000000003E-2</v>
      </c>
      <c r="AO1225" s="499">
        <v>1.7999999999999999E-2</v>
      </c>
      <c r="AP1225" s="500">
        <v>5.3000000000000005E-2</v>
      </c>
      <c r="AQ1225" s="359">
        <v>0.56800000000000006</v>
      </c>
      <c r="AR1225" s="359">
        <v>0.183</v>
      </c>
      <c r="AS1225" s="359">
        <v>0.75100000000000011</v>
      </c>
      <c r="AT1225" s="359">
        <v>22.530000000000005</v>
      </c>
      <c r="AU1225" s="362" t="s">
        <v>231</v>
      </c>
      <c r="AV1225" s="363"/>
      <c r="AW1225" s="354" t="s">
        <v>325</v>
      </c>
      <c r="AX1225" s="354" t="s">
        <v>6916</v>
      </c>
      <c r="AY1225" s="364" t="s">
        <v>14516</v>
      </c>
      <c r="AZ1225" s="354" t="s">
        <v>234</v>
      </c>
      <c r="BA1225" s="286" t="s">
        <v>16743</v>
      </c>
      <c r="BB1225" s="196"/>
    </row>
    <row r="1226" spans="1:54" s="166" customFormat="1" ht="15" customHeight="1" x14ac:dyDescent="0.25">
      <c r="A1226" s="182">
        <v>1842</v>
      </c>
      <c r="B1226" s="555"/>
      <c r="C1226" s="581"/>
      <c r="D1226" s="700" t="s">
        <v>17141</v>
      </c>
      <c r="E1226" s="166" t="s">
        <v>55</v>
      </c>
      <c r="F1226" s="166" t="s">
        <v>6908</v>
      </c>
      <c r="G1226" s="194" t="s">
        <v>14545</v>
      </c>
      <c r="H1226" s="198" t="s">
        <v>14546</v>
      </c>
      <c r="I1226" s="198" t="s">
        <v>14547</v>
      </c>
      <c r="K1226" s="198" t="s">
        <v>219</v>
      </c>
      <c r="L1226" s="166" t="s">
        <v>220</v>
      </c>
      <c r="M1226" s="198" t="s">
        <v>221</v>
      </c>
      <c r="N1226" s="198" t="s">
        <v>222</v>
      </c>
      <c r="O1226" s="198" t="s">
        <v>317</v>
      </c>
      <c r="P1226" s="198">
        <v>0</v>
      </c>
      <c r="Q1226" s="199">
        <v>3</v>
      </c>
      <c r="R1226" s="199">
        <v>1.2</v>
      </c>
      <c r="S1226" s="221">
        <v>3.5999999999999996</v>
      </c>
      <c r="T1226" s="345">
        <v>2</v>
      </c>
      <c r="U1226" s="340"/>
      <c r="V1226" s="346">
        <v>0</v>
      </c>
      <c r="W1226" s="340"/>
      <c r="X1226" s="346">
        <v>0</v>
      </c>
      <c r="Y1226" s="183"/>
      <c r="Z1226" s="183"/>
      <c r="AA1226" s="183"/>
      <c r="AB1226" s="166" t="s">
        <v>330</v>
      </c>
      <c r="AC1226" s="166" t="s">
        <v>448</v>
      </c>
      <c r="AD1226" s="203">
        <v>1127746172080</v>
      </c>
      <c r="AE1226" s="166" t="s">
        <v>14548</v>
      </c>
      <c r="AF1226" s="166" t="s">
        <v>14549</v>
      </c>
      <c r="AG1226" s="166" t="s">
        <v>13528</v>
      </c>
      <c r="AH1226" s="166" t="s">
        <v>14548</v>
      </c>
      <c r="AI1226" s="166" t="s">
        <v>448</v>
      </c>
      <c r="AJ1226" s="165">
        <v>1127746172080</v>
      </c>
      <c r="AK1226" s="203" t="s">
        <v>722</v>
      </c>
      <c r="AL1226" s="186">
        <v>1.1399999999999999</v>
      </c>
      <c r="AM1226" s="186">
        <v>1000</v>
      </c>
      <c r="AN1226" s="186">
        <v>1.1399999999999999</v>
      </c>
      <c r="AO1226" s="186">
        <v>0</v>
      </c>
      <c r="AP1226" s="187">
        <v>1.1399999999999999</v>
      </c>
      <c r="AQ1226" s="186">
        <v>1.1399999999999999</v>
      </c>
      <c r="AR1226" s="186">
        <v>0</v>
      </c>
      <c r="AS1226" s="186">
        <v>1.1399999999999999</v>
      </c>
      <c r="AT1226" s="186">
        <v>34.199999999999996</v>
      </c>
      <c r="AU1226" s="193" t="s">
        <v>231</v>
      </c>
      <c r="AV1226" s="194"/>
      <c r="AW1226" s="166" t="s">
        <v>325</v>
      </c>
      <c r="AX1226" s="166" t="s">
        <v>6916</v>
      </c>
      <c r="AY1226" s="195" t="s">
        <v>14550</v>
      </c>
      <c r="AZ1226" s="166" t="s">
        <v>234</v>
      </c>
      <c r="BB1226" s="196"/>
    </row>
    <row r="1227" spans="1:54" s="519" customFormat="1" ht="27.75" customHeight="1" x14ac:dyDescent="0.25">
      <c r="A1227" s="518">
        <v>1844</v>
      </c>
      <c r="B1227" s="557" t="s">
        <v>17088</v>
      </c>
      <c r="C1227" s="664" t="s">
        <v>17090</v>
      </c>
      <c r="D1227" s="701">
        <v>2020</v>
      </c>
      <c r="E1227" s="519" t="s">
        <v>55</v>
      </c>
      <c r="F1227" s="519" t="s">
        <v>6908</v>
      </c>
      <c r="G1227" s="530" t="s">
        <v>14556</v>
      </c>
      <c r="H1227" s="573" t="s">
        <v>14557</v>
      </c>
      <c r="I1227" s="573" t="s">
        <v>14558</v>
      </c>
      <c r="K1227" s="519" t="s">
        <v>219</v>
      </c>
      <c r="L1227" s="519" t="s">
        <v>220</v>
      </c>
      <c r="M1227" s="519" t="s">
        <v>221</v>
      </c>
      <c r="N1227" s="573" t="s">
        <v>222</v>
      </c>
      <c r="O1227" s="573" t="s">
        <v>221</v>
      </c>
      <c r="P1227" s="573" t="s">
        <v>879</v>
      </c>
      <c r="Q1227" s="574">
        <v>4</v>
      </c>
      <c r="R1227" s="574">
        <v>1.2</v>
      </c>
      <c r="S1227" s="612">
        <v>4.8</v>
      </c>
      <c r="T1227" s="613">
        <v>1</v>
      </c>
      <c r="U1227" s="523"/>
      <c r="V1227" s="614">
        <v>0</v>
      </c>
      <c r="W1227" s="523"/>
      <c r="X1227" s="614">
        <v>0</v>
      </c>
      <c r="Y1227" s="524"/>
      <c r="Z1227" s="524"/>
      <c r="AA1227" s="524"/>
      <c r="AB1227" s="519" t="s">
        <v>330</v>
      </c>
      <c r="AC1227" s="519" t="s">
        <v>448</v>
      </c>
      <c r="AD1227" s="608">
        <v>1127746172080</v>
      </c>
      <c r="AE1227" s="519" t="s">
        <v>14559</v>
      </c>
      <c r="AF1227" s="519" t="s">
        <v>14549</v>
      </c>
      <c r="AG1227" s="519" t="s">
        <v>13528</v>
      </c>
      <c r="AH1227" s="519" t="s">
        <v>14559</v>
      </c>
      <c r="AI1227" s="519" t="s">
        <v>448</v>
      </c>
      <c r="AJ1227" s="526">
        <v>1127746172080</v>
      </c>
      <c r="AK1227" s="608" t="s">
        <v>722</v>
      </c>
      <c r="AL1227" s="520">
        <v>1.1399999999999999</v>
      </c>
      <c r="AM1227" s="520">
        <v>1000</v>
      </c>
      <c r="AN1227" s="520">
        <v>1.1399999999999999</v>
      </c>
      <c r="AO1227" s="520">
        <v>0</v>
      </c>
      <c r="AP1227" s="528">
        <v>1.1399999999999999</v>
      </c>
      <c r="AQ1227" s="520">
        <v>1.1399999999999999</v>
      </c>
      <c r="AR1227" s="520">
        <v>0</v>
      </c>
      <c r="AS1227" s="520">
        <v>1.1399999999999999</v>
      </c>
      <c r="AT1227" s="520">
        <v>34.199999999999996</v>
      </c>
      <c r="AU1227" s="529" t="s">
        <v>231</v>
      </c>
      <c r="AV1227" s="530" t="s">
        <v>431</v>
      </c>
      <c r="AW1227" s="519" t="s">
        <v>325</v>
      </c>
      <c r="AX1227" s="519" t="s">
        <v>6916</v>
      </c>
      <c r="AY1227" s="531" t="s">
        <v>14560</v>
      </c>
      <c r="AZ1227" s="519" t="s">
        <v>234</v>
      </c>
      <c r="BB1227" s="533"/>
    </row>
    <row r="1228" spans="1:54" s="166" customFormat="1" ht="15" customHeight="1" x14ac:dyDescent="0.25">
      <c r="A1228" s="182">
        <v>1845</v>
      </c>
      <c r="B1228" s="555"/>
      <c r="C1228" s="581"/>
      <c r="D1228" s="700" t="s">
        <v>17140</v>
      </c>
      <c r="E1228" s="166" t="s">
        <v>55</v>
      </c>
      <c r="F1228" s="166" t="s">
        <v>6908</v>
      </c>
      <c r="G1228" s="194" t="s">
        <v>14561</v>
      </c>
      <c r="H1228" s="198" t="s">
        <v>14562</v>
      </c>
      <c r="I1228" s="198" t="s">
        <v>14563</v>
      </c>
      <c r="K1228" s="198" t="s">
        <v>219</v>
      </c>
      <c r="L1228" s="166" t="s">
        <v>220</v>
      </c>
      <c r="M1228" s="198" t="s">
        <v>221</v>
      </c>
      <c r="N1228" s="198" t="s">
        <v>222</v>
      </c>
      <c r="O1228" s="198" t="s">
        <v>317</v>
      </c>
      <c r="P1228" s="198">
        <v>0</v>
      </c>
      <c r="Q1228" s="199">
        <v>3</v>
      </c>
      <c r="R1228" s="199">
        <v>1.2</v>
      </c>
      <c r="S1228" s="221">
        <v>3.5999999999999996</v>
      </c>
      <c r="T1228" s="345">
        <v>0</v>
      </c>
      <c r="U1228" s="340"/>
      <c r="V1228" s="346">
        <v>0</v>
      </c>
      <c r="W1228" s="340"/>
      <c r="X1228" s="346">
        <v>1</v>
      </c>
      <c r="Y1228" s="183"/>
      <c r="Z1228" s="183"/>
      <c r="AA1228" s="183"/>
      <c r="AB1228" s="166" t="s">
        <v>330</v>
      </c>
      <c r="AC1228" s="166" t="s">
        <v>14564</v>
      </c>
      <c r="AD1228" s="203">
        <v>1025003757888</v>
      </c>
      <c r="AE1228" s="166" t="s">
        <v>14565</v>
      </c>
      <c r="AF1228" s="166" t="s">
        <v>14566</v>
      </c>
      <c r="AG1228" s="166" t="s">
        <v>14567</v>
      </c>
      <c r="AH1228" s="166" t="s">
        <v>14565</v>
      </c>
      <c r="AI1228" s="166" t="s">
        <v>14564</v>
      </c>
      <c r="AJ1228" s="165">
        <v>1025003757888</v>
      </c>
      <c r="AK1228" s="203" t="s">
        <v>2107</v>
      </c>
      <c r="AL1228" s="186">
        <v>1.1399999999999999</v>
      </c>
      <c r="AM1228" s="186">
        <v>2000</v>
      </c>
      <c r="AN1228" s="186">
        <v>1.33</v>
      </c>
      <c r="AO1228" s="186">
        <v>0</v>
      </c>
      <c r="AP1228" s="187">
        <v>1.33</v>
      </c>
      <c r="AQ1228" s="186">
        <v>1.33</v>
      </c>
      <c r="AR1228" s="186">
        <v>0</v>
      </c>
      <c r="AS1228" s="186">
        <v>1.33</v>
      </c>
      <c r="AT1228" s="186">
        <v>39.900000000000006</v>
      </c>
      <c r="AU1228" s="193" t="s">
        <v>231</v>
      </c>
      <c r="AV1228" s="194"/>
      <c r="AW1228" s="166" t="s">
        <v>325</v>
      </c>
      <c r="AX1228" s="166" t="s">
        <v>6916</v>
      </c>
      <c r="AY1228" s="195" t="s">
        <v>14568</v>
      </c>
      <c r="AZ1228" s="166" t="s">
        <v>234</v>
      </c>
      <c r="BB1228" s="196"/>
    </row>
    <row r="1229" spans="1:54" s="519" customFormat="1" ht="23.25" customHeight="1" x14ac:dyDescent="0.25">
      <c r="A1229" s="518">
        <v>1846</v>
      </c>
      <c r="B1229" s="557" t="s">
        <v>17088</v>
      </c>
      <c r="C1229" s="664" t="s">
        <v>17090</v>
      </c>
      <c r="D1229" s="701">
        <v>2020</v>
      </c>
      <c r="E1229" s="519" t="s">
        <v>55</v>
      </c>
      <c r="F1229" s="519" t="s">
        <v>6908</v>
      </c>
      <c r="G1229" s="530" t="s">
        <v>14569</v>
      </c>
      <c r="H1229" s="573" t="s">
        <v>14570</v>
      </c>
      <c r="I1229" s="573" t="s">
        <v>14571</v>
      </c>
      <c r="K1229" s="519" t="s">
        <v>219</v>
      </c>
      <c r="L1229" s="519" t="s">
        <v>220</v>
      </c>
      <c r="M1229" s="519" t="s">
        <v>221</v>
      </c>
      <c r="N1229" s="573" t="s">
        <v>222</v>
      </c>
      <c r="O1229" s="573" t="s">
        <v>221</v>
      </c>
      <c r="P1229" s="573" t="s">
        <v>879</v>
      </c>
      <c r="Q1229" s="574">
        <v>3</v>
      </c>
      <c r="R1229" s="574">
        <v>1.2</v>
      </c>
      <c r="S1229" s="612">
        <v>3.5999999999999996</v>
      </c>
      <c r="T1229" s="613">
        <v>2</v>
      </c>
      <c r="U1229" s="523"/>
      <c r="V1229" s="614">
        <v>0</v>
      </c>
      <c r="W1229" s="523"/>
      <c r="X1229" s="614">
        <v>0</v>
      </c>
      <c r="Y1229" s="524"/>
      <c r="Z1229" s="524"/>
      <c r="AA1229" s="524"/>
      <c r="AB1229" s="519" t="s">
        <v>3109</v>
      </c>
      <c r="AC1229" s="519" t="s">
        <v>14572</v>
      </c>
      <c r="AD1229" s="608">
        <v>1027700034493</v>
      </c>
      <c r="AE1229" s="519" t="s">
        <v>14573</v>
      </c>
      <c r="AF1229" s="519" t="s">
        <v>12353</v>
      </c>
      <c r="AG1229" s="519" t="s">
        <v>14574</v>
      </c>
      <c r="AH1229" s="519" t="s">
        <v>14573</v>
      </c>
      <c r="AI1229" s="519" t="s">
        <v>14572</v>
      </c>
      <c r="AJ1229" s="526">
        <v>1027700034493</v>
      </c>
      <c r="AK1229" s="608" t="s">
        <v>2107</v>
      </c>
      <c r="AL1229" s="520">
        <v>1.1399999999999999</v>
      </c>
      <c r="AM1229" s="520">
        <v>1200</v>
      </c>
      <c r="AN1229" s="520">
        <v>0.98</v>
      </c>
      <c r="AO1229" s="520">
        <v>0</v>
      </c>
      <c r="AP1229" s="528">
        <v>0.98</v>
      </c>
      <c r="AQ1229" s="520">
        <v>0.98</v>
      </c>
      <c r="AR1229" s="520">
        <v>0</v>
      </c>
      <c r="AS1229" s="520">
        <v>0.98</v>
      </c>
      <c r="AT1229" s="520">
        <v>29.4</v>
      </c>
      <c r="AU1229" s="529" t="s">
        <v>231</v>
      </c>
      <c r="AV1229" s="530" t="s">
        <v>431</v>
      </c>
      <c r="AW1229" s="519" t="s">
        <v>325</v>
      </c>
      <c r="AX1229" s="519" t="s">
        <v>6916</v>
      </c>
      <c r="AY1229" s="531" t="s">
        <v>14575</v>
      </c>
      <c r="AZ1229" s="519" t="s">
        <v>234</v>
      </c>
      <c r="BB1229" s="533"/>
    </row>
    <row r="1230" spans="1:54" s="166" customFormat="1" ht="15" customHeight="1" x14ac:dyDescent="0.25">
      <c r="A1230" s="182">
        <v>1847</v>
      </c>
      <c r="B1230" s="555"/>
      <c r="C1230" s="581"/>
      <c r="D1230" s="700" t="s">
        <v>17140</v>
      </c>
      <c r="E1230" s="166" t="s">
        <v>55</v>
      </c>
      <c r="F1230" s="166" t="s">
        <v>6908</v>
      </c>
      <c r="G1230" s="194" t="s">
        <v>14576</v>
      </c>
      <c r="H1230" s="198" t="s">
        <v>14577</v>
      </c>
      <c r="I1230" s="198" t="s">
        <v>14578</v>
      </c>
      <c r="K1230" s="198" t="s">
        <v>219</v>
      </c>
      <c r="L1230" s="166" t="s">
        <v>220</v>
      </c>
      <c r="M1230" s="198" t="s">
        <v>221</v>
      </c>
      <c r="N1230" s="198" t="s">
        <v>1337</v>
      </c>
      <c r="O1230" s="198" t="s">
        <v>317</v>
      </c>
      <c r="P1230" s="198">
        <v>0</v>
      </c>
      <c r="Q1230" s="199">
        <v>4</v>
      </c>
      <c r="R1230" s="199">
        <v>2</v>
      </c>
      <c r="S1230" s="221">
        <v>8</v>
      </c>
      <c r="T1230" s="345">
        <v>1</v>
      </c>
      <c r="U1230" s="340"/>
      <c r="V1230" s="346">
        <v>0</v>
      </c>
      <c r="W1230" s="340"/>
      <c r="X1230" s="346">
        <v>1</v>
      </c>
      <c r="Y1230" s="183"/>
      <c r="Z1230" s="183"/>
      <c r="AA1230" s="183"/>
      <c r="AB1230" s="166" t="s">
        <v>330</v>
      </c>
      <c r="AC1230" s="166" t="s">
        <v>14579</v>
      </c>
      <c r="AD1230" s="203">
        <v>1095030003650</v>
      </c>
      <c r="AE1230" s="166" t="s">
        <v>14580</v>
      </c>
      <c r="AF1230" s="166" t="s">
        <v>14581</v>
      </c>
      <c r="AG1230" s="166" t="s">
        <v>14582</v>
      </c>
      <c r="AH1230" s="166" t="s">
        <v>14580</v>
      </c>
      <c r="AI1230" s="166" t="s">
        <v>14579</v>
      </c>
      <c r="AJ1230" s="165">
        <v>1095030003650</v>
      </c>
      <c r="AK1230" s="203" t="s">
        <v>2107</v>
      </c>
      <c r="AL1230" s="186">
        <v>1.1399999999999999</v>
      </c>
      <c r="AM1230" s="186">
        <v>2000</v>
      </c>
      <c r="AN1230" s="186">
        <v>1.33</v>
      </c>
      <c r="AO1230" s="186">
        <v>0</v>
      </c>
      <c r="AP1230" s="187">
        <v>1.33</v>
      </c>
      <c r="AQ1230" s="186">
        <v>1.33</v>
      </c>
      <c r="AR1230" s="186">
        <v>0</v>
      </c>
      <c r="AS1230" s="186">
        <v>1.33</v>
      </c>
      <c r="AT1230" s="186">
        <v>39.900000000000006</v>
      </c>
      <c r="AU1230" s="193" t="s">
        <v>231</v>
      </c>
      <c r="AV1230" s="194"/>
      <c r="AW1230" s="166" t="s">
        <v>325</v>
      </c>
      <c r="AX1230" s="166" t="s">
        <v>6916</v>
      </c>
      <c r="AY1230" s="195" t="s">
        <v>14583</v>
      </c>
      <c r="AZ1230" s="166" t="s">
        <v>234</v>
      </c>
      <c r="BB1230" s="196"/>
    </row>
    <row r="1231" spans="1:54" s="166" customFormat="1" ht="15" customHeight="1" x14ac:dyDescent="0.25">
      <c r="A1231" s="182">
        <v>1849</v>
      </c>
      <c r="B1231" s="555"/>
      <c r="C1231" s="581"/>
      <c r="D1231" s="700" t="s">
        <v>17140</v>
      </c>
      <c r="E1231" s="166" t="s">
        <v>55</v>
      </c>
      <c r="F1231" s="166" t="s">
        <v>6908</v>
      </c>
      <c r="G1231" s="194" t="s">
        <v>14591</v>
      </c>
      <c r="H1231" s="198" t="s">
        <v>14592</v>
      </c>
      <c r="I1231" s="198" t="s">
        <v>14593</v>
      </c>
      <c r="K1231" s="198" t="s">
        <v>219</v>
      </c>
      <c r="L1231" s="166" t="s">
        <v>220</v>
      </c>
      <c r="M1231" s="198" t="s">
        <v>317</v>
      </c>
      <c r="N1231" s="198">
        <v>0</v>
      </c>
      <c r="O1231" s="198" t="s">
        <v>317</v>
      </c>
      <c r="P1231" s="198">
        <v>0</v>
      </c>
      <c r="Q1231" s="199">
        <v>1.2</v>
      </c>
      <c r="R1231" s="199">
        <v>1.2</v>
      </c>
      <c r="S1231" s="221">
        <v>1.44</v>
      </c>
      <c r="T1231" s="345">
        <v>1</v>
      </c>
      <c r="U1231" s="340"/>
      <c r="V1231" s="346">
        <v>0</v>
      </c>
      <c r="W1231" s="340"/>
      <c r="X1231" s="346">
        <v>0</v>
      </c>
      <c r="Y1231" s="183"/>
      <c r="Z1231" s="183"/>
      <c r="AA1231" s="183"/>
      <c r="AB1231" s="166" t="s">
        <v>330</v>
      </c>
      <c r="AC1231" s="166" t="s">
        <v>14594</v>
      </c>
      <c r="AD1231" s="203">
        <v>1035005907474</v>
      </c>
      <c r="AE1231" s="166" t="s">
        <v>1895</v>
      </c>
      <c r="AF1231" s="166" t="s">
        <v>14595</v>
      </c>
      <c r="AG1231" s="166" t="s">
        <v>14596</v>
      </c>
      <c r="AH1231" s="166" t="s">
        <v>1895</v>
      </c>
      <c r="AI1231" s="166" t="s">
        <v>14594</v>
      </c>
      <c r="AJ1231" s="165">
        <v>1035005907474</v>
      </c>
      <c r="AK1231" s="203" t="s">
        <v>722</v>
      </c>
      <c r="AL1231" s="186">
        <v>1.1399999999999999</v>
      </c>
      <c r="AM1231" s="186">
        <v>800</v>
      </c>
      <c r="AN1231" s="186">
        <v>1.33</v>
      </c>
      <c r="AO1231" s="186">
        <v>0</v>
      </c>
      <c r="AP1231" s="187">
        <v>1.33</v>
      </c>
      <c r="AQ1231" s="186">
        <v>1.33</v>
      </c>
      <c r="AR1231" s="186">
        <v>0</v>
      </c>
      <c r="AS1231" s="186">
        <v>1.33</v>
      </c>
      <c r="AT1231" s="186">
        <v>39.900000000000006</v>
      </c>
      <c r="AU1231" s="193" t="s">
        <v>231</v>
      </c>
      <c r="AV1231" s="194"/>
      <c r="AW1231" s="166" t="s">
        <v>325</v>
      </c>
      <c r="AX1231" s="166" t="s">
        <v>6916</v>
      </c>
      <c r="AY1231" s="195" t="s">
        <v>14597</v>
      </c>
      <c r="AZ1231" s="166" t="s">
        <v>234</v>
      </c>
      <c r="BB1231" s="196"/>
    </row>
    <row r="1232" spans="1:54" s="519" customFormat="1" ht="30" customHeight="1" x14ac:dyDescent="0.25">
      <c r="A1232" s="518">
        <v>1851</v>
      </c>
      <c r="B1232" s="557" t="s">
        <v>17088</v>
      </c>
      <c r="C1232" s="664" t="s">
        <v>17090</v>
      </c>
      <c r="D1232" s="701">
        <v>2020</v>
      </c>
      <c r="E1232" s="519" t="s">
        <v>55</v>
      </c>
      <c r="F1232" s="519" t="s">
        <v>6908</v>
      </c>
      <c r="G1232" s="530" t="s">
        <v>14600</v>
      </c>
      <c r="H1232" s="573" t="s">
        <v>14601</v>
      </c>
      <c r="I1232" s="573" t="s">
        <v>14602</v>
      </c>
      <c r="K1232" s="519" t="s">
        <v>219</v>
      </c>
      <c r="L1232" s="519" t="s">
        <v>220</v>
      </c>
      <c r="M1232" s="519" t="s">
        <v>221</v>
      </c>
      <c r="N1232" s="573" t="s">
        <v>222</v>
      </c>
      <c r="O1232" s="573" t="s">
        <v>221</v>
      </c>
      <c r="P1232" s="573" t="s">
        <v>879</v>
      </c>
      <c r="Q1232" s="574">
        <v>3</v>
      </c>
      <c r="R1232" s="574">
        <v>1.2</v>
      </c>
      <c r="S1232" s="612">
        <v>3.5999999999999996</v>
      </c>
      <c r="T1232" s="613">
        <v>4</v>
      </c>
      <c r="U1232" s="523"/>
      <c r="V1232" s="614">
        <v>0</v>
      </c>
      <c r="W1232" s="523"/>
      <c r="X1232" s="614">
        <v>0</v>
      </c>
      <c r="Y1232" s="524"/>
      <c r="Z1232" s="524"/>
      <c r="AA1232" s="524"/>
      <c r="AB1232" s="519" t="s">
        <v>330</v>
      </c>
      <c r="AC1232" s="519" t="s">
        <v>12792</v>
      </c>
      <c r="AD1232" s="608">
        <v>1027809237796</v>
      </c>
      <c r="AE1232" s="519" t="s">
        <v>14603</v>
      </c>
      <c r="AF1232" s="519" t="s">
        <v>12353</v>
      </c>
      <c r="AG1232" s="519" t="s">
        <v>12354</v>
      </c>
      <c r="AH1232" s="519" t="s">
        <v>14603</v>
      </c>
      <c r="AI1232" s="519" t="s">
        <v>12792</v>
      </c>
      <c r="AJ1232" s="526">
        <v>1027809237796</v>
      </c>
      <c r="AK1232" s="608" t="s">
        <v>722</v>
      </c>
      <c r="AL1232" s="520">
        <v>1.1399999999999999</v>
      </c>
      <c r="AM1232" s="520">
        <v>1000</v>
      </c>
      <c r="AN1232" s="520">
        <v>0.65</v>
      </c>
      <c r="AO1232" s="520">
        <v>0</v>
      </c>
      <c r="AP1232" s="528">
        <v>0.65</v>
      </c>
      <c r="AQ1232" s="520">
        <v>0.65</v>
      </c>
      <c r="AR1232" s="520">
        <v>0</v>
      </c>
      <c r="AS1232" s="520">
        <v>0.65</v>
      </c>
      <c r="AT1232" s="520">
        <v>19.5</v>
      </c>
      <c r="AU1232" s="529" t="s">
        <v>231</v>
      </c>
      <c r="AV1232" s="530" t="s">
        <v>431</v>
      </c>
      <c r="AW1232" s="519" t="s">
        <v>325</v>
      </c>
      <c r="AX1232" s="519" t="s">
        <v>6916</v>
      </c>
      <c r="AY1232" s="531" t="s">
        <v>14604</v>
      </c>
      <c r="AZ1232" s="519" t="s">
        <v>234</v>
      </c>
      <c r="BB1232" s="533"/>
    </row>
    <row r="1233" spans="1:55" s="166" customFormat="1" ht="15" customHeight="1" x14ac:dyDescent="0.25">
      <c r="A1233" s="182">
        <v>1852</v>
      </c>
      <c r="B1233" s="555"/>
      <c r="C1233" s="581"/>
      <c r="D1233" s="700" t="s">
        <v>17140</v>
      </c>
      <c r="E1233" s="166" t="s">
        <v>55</v>
      </c>
      <c r="F1233" s="166" t="s">
        <v>6908</v>
      </c>
      <c r="G1233" s="194" t="s">
        <v>14605</v>
      </c>
      <c r="H1233" s="198" t="s">
        <v>14606</v>
      </c>
      <c r="I1233" s="198" t="s">
        <v>14607</v>
      </c>
      <c r="K1233" s="198" t="s">
        <v>219</v>
      </c>
      <c r="L1233" s="166" t="s">
        <v>220</v>
      </c>
      <c r="M1233" s="198" t="s">
        <v>221</v>
      </c>
      <c r="N1233" s="198" t="s">
        <v>222</v>
      </c>
      <c r="O1233" s="198" t="s">
        <v>221</v>
      </c>
      <c r="P1233" s="198" t="s">
        <v>222</v>
      </c>
      <c r="Q1233" s="199">
        <v>3</v>
      </c>
      <c r="R1233" s="199">
        <v>2</v>
      </c>
      <c r="S1233" s="221">
        <v>6</v>
      </c>
      <c r="T1233" s="345">
        <v>8</v>
      </c>
      <c r="U1233" s="340"/>
      <c r="V1233" s="346">
        <v>0</v>
      </c>
      <c r="W1233" s="340"/>
      <c r="X1233" s="346">
        <v>0</v>
      </c>
      <c r="Y1233" s="183"/>
      <c r="Z1233" s="183"/>
      <c r="AA1233" s="183"/>
      <c r="AB1233" s="166" t="s">
        <v>330</v>
      </c>
      <c r="AC1233" s="166" t="s">
        <v>14608</v>
      </c>
      <c r="AD1233" s="203">
        <v>1025003749671</v>
      </c>
      <c r="AE1233" s="166" t="s">
        <v>14609</v>
      </c>
      <c r="AF1233" s="166">
        <v>89261691787</v>
      </c>
      <c r="AG1233" s="166" t="s">
        <v>14610</v>
      </c>
      <c r="AH1233" s="166" t="s">
        <v>14609</v>
      </c>
      <c r="AI1233" s="166" t="s">
        <v>14608</v>
      </c>
      <c r="AJ1233" s="165">
        <v>1025003749671</v>
      </c>
      <c r="AK1233" s="203" t="s">
        <v>2107</v>
      </c>
      <c r="AL1233" s="186">
        <v>1.1399999999999999</v>
      </c>
      <c r="AM1233" s="186">
        <v>3000</v>
      </c>
      <c r="AN1233" s="186">
        <v>1.33</v>
      </c>
      <c r="AO1233" s="186">
        <v>0</v>
      </c>
      <c r="AP1233" s="187">
        <v>1.33</v>
      </c>
      <c r="AQ1233" s="186">
        <v>1.33</v>
      </c>
      <c r="AR1233" s="186">
        <v>0</v>
      </c>
      <c r="AS1233" s="186">
        <v>1.33</v>
      </c>
      <c r="AT1233" s="186">
        <v>39.900000000000006</v>
      </c>
      <c r="AU1233" s="193" t="s">
        <v>231</v>
      </c>
      <c r="AV1233" s="194"/>
      <c r="AW1233" s="166" t="s">
        <v>325</v>
      </c>
      <c r="AX1233" s="166" t="s">
        <v>6916</v>
      </c>
      <c r="AY1233" s="195" t="s">
        <v>14611</v>
      </c>
      <c r="AZ1233" s="166" t="s">
        <v>234</v>
      </c>
      <c r="BB1233" s="196"/>
    </row>
    <row r="1234" spans="1:55" s="166" customFormat="1" ht="15" customHeight="1" x14ac:dyDescent="0.25">
      <c r="A1234" s="182">
        <v>1853</v>
      </c>
      <c r="B1234" s="555"/>
      <c r="C1234" s="581"/>
      <c r="D1234" s="700" t="s">
        <v>17140</v>
      </c>
      <c r="E1234" s="166" t="s">
        <v>55</v>
      </c>
      <c r="F1234" s="166" t="s">
        <v>6908</v>
      </c>
      <c r="G1234" s="194" t="s">
        <v>14612</v>
      </c>
      <c r="H1234" s="198" t="s">
        <v>14613</v>
      </c>
      <c r="I1234" s="198" t="s">
        <v>14614</v>
      </c>
      <c r="K1234" s="198" t="s">
        <v>219</v>
      </c>
      <c r="L1234" s="166" t="s">
        <v>220</v>
      </c>
      <c r="M1234" s="198" t="s">
        <v>221</v>
      </c>
      <c r="N1234" s="198" t="s">
        <v>222</v>
      </c>
      <c r="O1234" s="198" t="s">
        <v>317</v>
      </c>
      <c r="P1234" s="198">
        <v>0</v>
      </c>
      <c r="Q1234" s="199">
        <v>6</v>
      </c>
      <c r="R1234" s="199">
        <v>2</v>
      </c>
      <c r="S1234" s="221">
        <v>12</v>
      </c>
      <c r="T1234" s="345">
        <v>1</v>
      </c>
      <c r="U1234" s="340"/>
      <c r="V1234" s="346">
        <v>0</v>
      </c>
      <c r="W1234" s="340"/>
      <c r="X1234" s="346">
        <v>0</v>
      </c>
      <c r="Y1234" s="183"/>
      <c r="Z1234" s="183"/>
      <c r="AA1234" s="183"/>
      <c r="AB1234" s="166" t="s">
        <v>330</v>
      </c>
      <c r="AC1234" s="166" t="s">
        <v>14615</v>
      </c>
      <c r="AD1234" s="203">
        <v>1047796854533</v>
      </c>
      <c r="AE1234" s="166" t="s">
        <v>14616</v>
      </c>
      <c r="AF1234" s="166" t="s">
        <v>14617</v>
      </c>
      <c r="AG1234" s="166" t="s">
        <v>14618</v>
      </c>
      <c r="AH1234" s="166" t="s">
        <v>14616</v>
      </c>
      <c r="AI1234" s="166" t="s">
        <v>14615</v>
      </c>
      <c r="AJ1234" s="165">
        <v>1047796854533</v>
      </c>
      <c r="AK1234" s="203" t="s">
        <v>722</v>
      </c>
      <c r="AL1234" s="186">
        <v>1.1399999999999999</v>
      </c>
      <c r="AM1234" s="186">
        <v>1000</v>
      </c>
      <c r="AN1234" s="186">
        <v>1.33</v>
      </c>
      <c r="AO1234" s="186">
        <v>0</v>
      </c>
      <c r="AP1234" s="187">
        <v>1.33</v>
      </c>
      <c r="AQ1234" s="186">
        <v>1.33</v>
      </c>
      <c r="AR1234" s="186">
        <v>0</v>
      </c>
      <c r="AS1234" s="186">
        <v>1.33</v>
      </c>
      <c r="AT1234" s="186">
        <v>39.900000000000006</v>
      </c>
      <c r="AU1234" s="193" t="s">
        <v>231</v>
      </c>
      <c r="AV1234" s="194"/>
      <c r="AW1234" s="166" t="s">
        <v>325</v>
      </c>
      <c r="AX1234" s="166" t="s">
        <v>6916</v>
      </c>
      <c r="AY1234" s="195" t="s">
        <v>14619</v>
      </c>
      <c r="AZ1234" s="166" t="s">
        <v>234</v>
      </c>
      <c r="BB1234" s="196"/>
    </row>
    <row r="1235" spans="1:55" s="166" customFormat="1" ht="15" customHeight="1" x14ac:dyDescent="0.25">
      <c r="A1235" s="182">
        <v>1855</v>
      </c>
      <c r="B1235" s="555"/>
      <c r="C1235" s="581"/>
      <c r="D1235" s="700" t="s">
        <v>17141</v>
      </c>
      <c r="E1235" s="166" t="s">
        <v>55</v>
      </c>
      <c r="F1235" s="166" t="s">
        <v>6908</v>
      </c>
      <c r="G1235" s="194" t="s">
        <v>14626</v>
      </c>
      <c r="H1235" s="198" t="s">
        <v>14627</v>
      </c>
      <c r="I1235" s="198" t="s">
        <v>14628</v>
      </c>
      <c r="K1235" s="198" t="s">
        <v>219</v>
      </c>
      <c r="L1235" s="166" t="s">
        <v>220</v>
      </c>
      <c r="M1235" s="198" t="s">
        <v>221</v>
      </c>
      <c r="N1235" s="198" t="s">
        <v>222</v>
      </c>
      <c r="O1235" s="198" t="s">
        <v>221</v>
      </c>
      <c r="P1235" s="198" t="s">
        <v>222</v>
      </c>
      <c r="Q1235" s="199">
        <v>2</v>
      </c>
      <c r="R1235" s="199">
        <v>3</v>
      </c>
      <c r="S1235" s="221">
        <v>6</v>
      </c>
      <c r="T1235" s="345">
        <v>1</v>
      </c>
      <c r="U1235" s="340"/>
      <c r="V1235" s="346">
        <v>0</v>
      </c>
      <c r="W1235" s="340"/>
      <c r="X1235" s="346">
        <v>0</v>
      </c>
      <c r="Y1235" s="183"/>
      <c r="Z1235" s="183"/>
      <c r="AA1235" s="183"/>
      <c r="AB1235" s="166" t="s">
        <v>12075</v>
      </c>
      <c r="AC1235" s="166" t="s">
        <v>14629</v>
      </c>
      <c r="AD1235" s="203">
        <v>304503002900051</v>
      </c>
      <c r="AE1235" s="166" t="s">
        <v>14630</v>
      </c>
      <c r="AF1235" s="166" t="s">
        <v>14631</v>
      </c>
      <c r="AG1235" s="166" t="s">
        <v>14632</v>
      </c>
      <c r="AH1235" s="166" t="s">
        <v>14630</v>
      </c>
      <c r="AI1235" s="166" t="s">
        <v>14629</v>
      </c>
      <c r="AJ1235" s="165">
        <v>304503002900051</v>
      </c>
      <c r="AK1235" s="203" t="s">
        <v>2107</v>
      </c>
      <c r="AL1235" s="186">
        <v>1.1399999999999999</v>
      </c>
      <c r="AM1235" s="186">
        <v>1200</v>
      </c>
      <c r="AN1235" s="186">
        <v>1.2649999999999999</v>
      </c>
      <c r="AO1235" s="186">
        <v>0</v>
      </c>
      <c r="AP1235" s="187">
        <v>1.2649999999999999</v>
      </c>
      <c r="AQ1235" s="186">
        <v>1.2649999999999999</v>
      </c>
      <c r="AR1235" s="186">
        <v>0</v>
      </c>
      <c r="AS1235" s="186">
        <v>1.2649999999999999</v>
      </c>
      <c r="AT1235" s="186">
        <v>37.949999999999996</v>
      </c>
      <c r="AU1235" s="193" t="s">
        <v>231</v>
      </c>
      <c r="AV1235" s="194"/>
      <c r="AW1235" s="166" t="s">
        <v>325</v>
      </c>
      <c r="AX1235" s="166" t="s">
        <v>6916</v>
      </c>
      <c r="AY1235" s="195" t="s">
        <v>14633</v>
      </c>
      <c r="AZ1235" s="166" t="s">
        <v>234</v>
      </c>
      <c r="BB1235" s="196"/>
    </row>
    <row r="1236" spans="1:55" s="166" customFormat="1" ht="15" customHeight="1" x14ac:dyDescent="0.25">
      <c r="A1236" s="182">
        <v>1856</v>
      </c>
      <c r="B1236" s="555"/>
      <c r="C1236" s="581"/>
      <c r="D1236" s="700" t="s">
        <v>17140</v>
      </c>
      <c r="E1236" s="166" t="s">
        <v>55</v>
      </c>
      <c r="F1236" s="166" t="s">
        <v>6908</v>
      </c>
      <c r="G1236" s="194" t="s">
        <v>14634</v>
      </c>
      <c r="H1236" s="198" t="s">
        <v>14635</v>
      </c>
      <c r="I1236" s="198" t="s">
        <v>14636</v>
      </c>
      <c r="K1236" s="198" t="s">
        <v>732</v>
      </c>
      <c r="L1236" s="166">
        <v>0</v>
      </c>
      <c r="M1236" s="198" t="s">
        <v>317</v>
      </c>
      <c r="N1236" s="198">
        <v>0</v>
      </c>
      <c r="O1236" s="198" t="s">
        <v>317</v>
      </c>
      <c r="P1236" s="198">
        <v>0</v>
      </c>
      <c r="Q1236" s="199">
        <v>4</v>
      </c>
      <c r="R1236" s="199">
        <v>1.5</v>
      </c>
      <c r="S1236" s="221">
        <v>6</v>
      </c>
      <c r="T1236" s="345">
        <v>1</v>
      </c>
      <c r="U1236" s="340"/>
      <c r="V1236" s="346">
        <v>0</v>
      </c>
      <c r="W1236" s="340"/>
      <c r="X1236" s="346">
        <v>0</v>
      </c>
      <c r="Y1236" s="183"/>
      <c r="Z1236" s="183"/>
      <c r="AA1236" s="183"/>
      <c r="AB1236" s="166" t="s">
        <v>330</v>
      </c>
      <c r="AC1236" s="166" t="s">
        <v>14637</v>
      </c>
      <c r="AD1236" s="203">
        <v>1025003752014</v>
      </c>
      <c r="AE1236" s="166" t="s">
        <v>14638</v>
      </c>
      <c r="AF1236" s="166" t="s">
        <v>14639</v>
      </c>
      <c r="AG1236" s="166" t="s">
        <v>14640</v>
      </c>
      <c r="AH1236" s="166" t="s">
        <v>14638</v>
      </c>
      <c r="AI1236" s="166" t="s">
        <v>14637</v>
      </c>
      <c r="AJ1236" s="165">
        <v>1025003752014</v>
      </c>
      <c r="AK1236" s="203" t="s">
        <v>2107</v>
      </c>
      <c r="AL1236" s="186">
        <v>1.1399999999999999</v>
      </c>
      <c r="AM1236" s="186">
        <v>3000</v>
      </c>
      <c r="AN1236" s="186">
        <v>2.66</v>
      </c>
      <c r="AO1236" s="186">
        <v>0</v>
      </c>
      <c r="AP1236" s="187">
        <v>2.66</v>
      </c>
      <c r="AQ1236" s="186">
        <v>2.66</v>
      </c>
      <c r="AR1236" s="186">
        <v>0</v>
      </c>
      <c r="AS1236" s="186">
        <v>2.66</v>
      </c>
      <c r="AT1236" s="186">
        <v>79.800000000000011</v>
      </c>
      <c r="AU1236" s="193" t="s">
        <v>231</v>
      </c>
      <c r="AV1236" s="194"/>
      <c r="AW1236" s="166" t="s">
        <v>325</v>
      </c>
      <c r="AX1236" s="166" t="s">
        <v>6916</v>
      </c>
      <c r="AY1236" s="195" t="s">
        <v>14641</v>
      </c>
      <c r="AZ1236" s="166" t="s">
        <v>234</v>
      </c>
      <c r="BB1236" s="196"/>
    </row>
    <row r="1237" spans="1:55" s="166" customFormat="1" ht="15" customHeight="1" x14ac:dyDescent="0.25">
      <c r="A1237" s="182">
        <v>1857</v>
      </c>
      <c r="B1237" s="555"/>
      <c r="C1237" s="581"/>
      <c r="D1237" s="700" t="s">
        <v>17140</v>
      </c>
      <c r="E1237" s="166" t="s">
        <v>55</v>
      </c>
      <c r="F1237" s="166" t="s">
        <v>6908</v>
      </c>
      <c r="G1237" s="194" t="s">
        <v>14642</v>
      </c>
      <c r="H1237" s="198" t="s">
        <v>14643</v>
      </c>
      <c r="I1237" s="198" t="s">
        <v>14644</v>
      </c>
      <c r="K1237" s="198" t="s">
        <v>219</v>
      </c>
      <c r="L1237" s="166" t="s">
        <v>220</v>
      </c>
      <c r="M1237" s="198" t="s">
        <v>221</v>
      </c>
      <c r="N1237" s="198" t="s">
        <v>222</v>
      </c>
      <c r="O1237" s="198" t="s">
        <v>317</v>
      </c>
      <c r="P1237" s="198">
        <v>0</v>
      </c>
      <c r="Q1237" s="199">
        <v>3</v>
      </c>
      <c r="R1237" s="199">
        <v>2</v>
      </c>
      <c r="S1237" s="221">
        <v>6</v>
      </c>
      <c r="T1237" s="345">
        <v>1</v>
      </c>
      <c r="U1237" s="340"/>
      <c r="V1237" s="346">
        <v>0</v>
      </c>
      <c r="W1237" s="340"/>
      <c r="X1237" s="346">
        <v>0</v>
      </c>
      <c r="Y1237" s="183"/>
      <c r="Z1237" s="183"/>
      <c r="AA1237" s="183"/>
      <c r="AB1237" s="166" t="s">
        <v>330</v>
      </c>
      <c r="AC1237" s="166" t="s">
        <v>14645</v>
      </c>
      <c r="AD1237" s="203">
        <v>1085030002287</v>
      </c>
      <c r="AE1237" s="166" t="s">
        <v>14646</v>
      </c>
      <c r="AF1237" s="166" t="s">
        <v>14647</v>
      </c>
      <c r="AG1237" s="166" t="s">
        <v>14648</v>
      </c>
      <c r="AH1237" s="166" t="s">
        <v>14646</v>
      </c>
      <c r="AI1237" s="166" t="s">
        <v>14645</v>
      </c>
      <c r="AJ1237" s="165">
        <v>1085030002287</v>
      </c>
      <c r="AK1237" s="203" t="s">
        <v>2107</v>
      </c>
      <c r="AL1237" s="186">
        <v>1.1399999999999999</v>
      </c>
      <c r="AM1237" s="186">
        <v>3000</v>
      </c>
      <c r="AN1237" s="186">
        <v>1.33</v>
      </c>
      <c r="AO1237" s="186">
        <v>0</v>
      </c>
      <c r="AP1237" s="187">
        <v>1.33</v>
      </c>
      <c r="AQ1237" s="186">
        <v>1.33</v>
      </c>
      <c r="AR1237" s="186">
        <v>0</v>
      </c>
      <c r="AS1237" s="186">
        <v>1.33</v>
      </c>
      <c r="AT1237" s="186">
        <v>39.900000000000006</v>
      </c>
      <c r="AU1237" s="193" t="s">
        <v>231</v>
      </c>
      <c r="AV1237" s="194"/>
      <c r="AW1237" s="166" t="s">
        <v>325</v>
      </c>
      <c r="AX1237" s="166" t="s">
        <v>6916</v>
      </c>
      <c r="AY1237" s="195" t="s">
        <v>14649</v>
      </c>
      <c r="AZ1237" s="166" t="s">
        <v>234</v>
      </c>
      <c r="BB1237" s="196"/>
    </row>
    <row r="1238" spans="1:55" s="166" customFormat="1" ht="15" customHeight="1" x14ac:dyDescent="0.25">
      <c r="A1238" s="182">
        <v>1858</v>
      </c>
      <c r="B1238" s="555"/>
      <c r="C1238" s="581"/>
      <c r="D1238" s="700" t="s">
        <v>17140</v>
      </c>
      <c r="E1238" s="166" t="s">
        <v>55</v>
      </c>
      <c r="F1238" s="166" t="s">
        <v>6908</v>
      </c>
      <c r="G1238" s="194" t="s">
        <v>14650</v>
      </c>
      <c r="H1238" s="198" t="s">
        <v>14651</v>
      </c>
      <c r="I1238" s="198" t="s">
        <v>14652</v>
      </c>
      <c r="K1238" s="198" t="s">
        <v>219</v>
      </c>
      <c r="L1238" s="166" t="s">
        <v>220</v>
      </c>
      <c r="M1238" s="198" t="s">
        <v>221</v>
      </c>
      <c r="N1238" s="198" t="s">
        <v>222</v>
      </c>
      <c r="O1238" s="198" t="s">
        <v>317</v>
      </c>
      <c r="P1238" s="198">
        <v>0</v>
      </c>
      <c r="Q1238" s="199">
        <v>8</v>
      </c>
      <c r="R1238" s="199">
        <v>6</v>
      </c>
      <c r="S1238" s="221">
        <v>48</v>
      </c>
      <c r="T1238" s="345">
        <v>0</v>
      </c>
      <c r="U1238" s="340"/>
      <c r="V1238" s="346">
        <v>0</v>
      </c>
      <c r="W1238" s="340"/>
      <c r="X1238" s="346">
        <v>1</v>
      </c>
      <c r="Y1238" s="183"/>
      <c r="Z1238" s="183"/>
      <c r="AA1238" s="183"/>
      <c r="AB1238" s="166" t="s">
        <v>12075</v>
      </c>
      <c r="AC1238" s="166" t="s">
        <v>14653</v>
      </c>
      <c r="AD1238" s="203">
        <v>304503004200081</v>
      </c>
      <c r="AE1238" s="166" t="s">
        <v>14654</v>
      </c>
      <c r="AF1238" s="166" t="s">
        <v>14655</v>
      </c>
      <c r="AG1238" s="166" t="s">
        <v>14656</v>
      </c>
      <c r="AH1238" s="166" t="s">
        <v>14654</v>
      </c>
      <c r="AI1238" s="166" t="s">
        <v>14653</v>
      </c>
      <c r="AJ1238" s="165">
        <v>304503004200081</v>
      </c>
      <c r="AK1238" s="203" t="s">
        <v>2107</v>
      </c>
      <c r="AL1238" s="186">
        <v>1.1399999999999999</v>
      </c>
      <c r="AM1238" s="186">
        <v>1200</v>
      </c>
      <c r="AN1238" s="186">
        <v>0.98</v>
      </c>
      <c r="AO1238" s="186">
        <v>0</v>
      </c>
      <c r="AP1238" s="187">
        <v>0.98</v>
      </c>
      <c r="AQ1238" s="186">
        <v>0.98</v>
      </c>
      <c r="AR1238" s="186">
        <v>0</v>
      </c>
      <c r="AS1238" s="186">
        <v>0.98</v>
      </c>
      <c r="AT1238" s="186">
        <v>29.4</v>
      </c>
      <c r="AU1238" s="193" t="s">
        <v>231</v>
      </c>
      <c r="AV1238" s="194"/>
      <c r="AW1238" s="166" t="s">
        <v>325</v>
      </c>
      <c r="AX1238" s="166" t="s">
        <v>6916</v>
      </c>
      <c r="AY1238" s="195" t="s">
        <v>14657</v>
      </c>
      <c r="AZ1238" s="166" t="s">
        <v>234</v>
      </c>
      <c r="BB1238" s="196"/>
    </row>
    <row r="1239" spans="1:55" s="166" customFormat="1" ht="15" customHeight="1" x14ac:dyDescent="0.25">
      <c r="A1239" s="182">
        <v>1859</v>
      </c>
      <c r="B1239" s="555"/>
      <c r="C1239" s="581"/>
      <c r="D1239" s="700" t="s">
        <v>17140</v>
      </c>
      <c r="E1239" s="166" t="s">
        <v>55</v>
      </c>
      <c r="F1239" s="166" t="s">
        <v>6908</v>
      </c>
      <c r="G1239" s="194" t="s">
        <v>14658</v>
      </c>
      <c r="H1239" s="198" t="s">
        <v>14659</v>
      </c>
      <c r="I1239" s="198" t="s">
        <v>14660</v>
      </c>
      <c r="K1239" s="198" t="s">
        <v>219</v>
      </c>
      <c r="L1239" s="166" t="s">
        <v>220</v>
      </c>
      <c r="M1239" s="198" t="s">
        <v>221</v>
      </c>
      <c r="N1239" s="198" t="s">
        <v>222</v>
      </c>
      <c r="O1239" s="198" t="s">
        <v>317</v>
      </c>
      <c r="P1239" s="198">
        <v>0</v>
      </c>
      <c r="Q1239" s="199">
        <v>3</v>
      </c>
      <c r="R1239" s="199">
        <v>1.2</v>
      </c>
      <c r="S1239" s="221">
        <v>3.5999999999999996</v>
      </c>
      <c r="T1239" s="345">
        <v>0</v>
      </c>
      <c r="U1239" s="340"/>
      <c r="V1239" s="346">
        <v>0</v>
      </c>
      <c r="W1239" s="340"/>
      <c r="X1239" s="346">
        <v>1</v>
      </c>
      <c r="Y1239" s="183"/>
      <c r="Z1239" s="183"/>
      <c r="AA1239" s="183"/>
      <c r="AB1239" s="166" t="s">
        <v>330</v>
      </c>
      <c r="AC1239" s="166" t="s">
        <v>14661</v>
      </c>
      <c r="AD1239" s="203">
        <v>1037832048605</v>
      </c>
      <c r="AE1239" s="166" t="s">
        <v>14658</v>
      </c>
      <c r="AF1239" s="166" t="s">
        <v>14662</v>
      </c>
      <c r="AG1239" s="166" t="s">
        <v>14663</v>
      </c>
      <c r="AH1239" s="166" t="s">
        <v>14658</v>
      </c>
      <c r="AI1239" s="166" t="s">
        <v>14661</v>
      </c>
      <c r="AJ1239" s="165">
        <v>1037832048605</v>
      </c>
      <c r="AK1239" s="203" t="s">
        <v>2107</v>
      </c>
      <c r="AL1239" s="186">
        <v>1.1399999999999999</v>
      </c>
      <c r="AM1239" s="186">
        <v>2000</v>
      </c>
      <c r="AN1239" s="186">
        <v>2.65</v>
      </c>
      <c r="AO1239" s="186">
        <v>0</v>
      </c>
      <c r="AP1239" s="187">
        <v>2.65</v>
      </c>
      <c r="AQ1239" s="186">
        <v>2.65</v>
      </c>
      <c r="AR1239" s="186">
        <v>0</v>
      </c>
      <c r="AS1239" s="186">
        <v>2.65</v>
      </c>
      <c r="AT1239" s="186">
        <v>79.5</v>
      </c>
      <c r="AU1239" s="193" t="s">
        <v>231</v>
      </c>
      <c r="AV1239" s="194"/>
      <c r="AW1239" s="166" t="s">
        <v>325</v>
      </c>
      <c r="AX1239" s="166" t="s">
        <v>6916</v>
      </c>
      <c r="AY1239" s="195" t="s">
        <v>14664</v>
      </c>
      <c r="AZ1239" s="166" t="s">
        <v>234</v>
      </c>
      <c r="BB1239" s="196"/>
    </row>
    <row r="1240" spans="1:55" s="519" customFormat="1" ht="25.5" customHeight="1" x14ac:dyDescent="0.25">
      <c r="A1240" s="518">
        <v>1860</v>
      </c>
      <c r="B1240" s="557" t="s">
        <v>17088</v>
      </c>
      <c r="C1240" s="664" t="s">
        <v>17090</v>
      </c>
      <c r="D1240" s="701">
        <v>2020</v>
      </c>
      <c r="E1240" s="519" t="s">
        <v>55</v>
      </c>
      <c r="F1240" s="519" t="s">
        <v>6908</v>
      </c>
      <c r="G1240" s="530" t="s">
        <v>14665</v>
      </c>
      <c r="H1240" s="573" t="s">
        <v>14666</v>
      </c>
      <c r="I1240" s="573" t="s">
        <v>14667</v>
      </c>
      <c r="K1240" s="519" t="s">
        <v>219</v>
      </c>
      <c r="L1240" s="519" t="s">
        <v>220</v>
      </c>
      <c r="M1240" s="519" t="s">
        <v>221</v>
      </c>
      <c r="N1240" s="573" t="s">
        <v>222</v>
      </c>
      <c r="O1240" s="573" t="s">
        <v>221</v>
      </c>
      <c r="P1240" s="573" t="s">
        <v>879</v>
      </c>
      <c r="Q1240" s="574">
        <v>8</v>
      </c>
      <c r="R1240" s="574">
        <v>3</v>
      </c>
      <c r="S1240" s="612">
        <v>24</v>
      </c>
      <c r="T1240" s="613">
        <v>6</v>
      </c>
      <c r="U1240" s="523"/>
      <c r="V1240" s="614">
        <v>0</v>
      </c>
      <c r="W1240" s="523"/>
      <c r="X1240" s="614">
        <v>1</v>
      </c>
      <c r="Y1240" s="524"/>
      <c r="Z1240" s="524"/>
      <c r="AA1240" s="524"/>
      <c r="AB1240" s="519" t="s">
        <v>330</v>
      </c>
      <c r="AC1240" s="519" t="s">
        <v>14668</v>
      </c>
      <c r="AD1240" s="608">
        <v>1155030001807</v>
      </c>
      <c r="AE1240" s="519" t="s">
        <v>14669</v>
      </c>
      <c r="AF1240" s="519" t="s">
        <v>14083</v>
      </c>
      <c r="AG1240" s="519" t="s">
        <v>14670</v>
      </c>
      <c r="AH1240" s="519" t="s">
        <v>14669</v>
      </c>
      <c r="AI1240" s="519" t="s">
        <v>14668</v>
      </c>
      <c r="AJ1240" s="526">
        <v>1155030001807</v>
      </c>
      <c r="AK1240" s="608" t="s">
        <v>2107</v>
      </c>
      <c r="AL1240" s="520">
        <v>1.1399999999999999</v>
      </c>
      <c r="AM1240" s="520">
        <v>5000</v>
      </c>
      <c r="AN1240" s="520">
        <v>0.98</v>
      </c>
      <c r="AO1240" s="520">
        <v>0</v>
      </c>
      <c r="AP1240" s="528">
        <v>0.98</v>
      </c>
      <c r="AQ1240" s="520">
        <v>0.98</v>
      </c>
      <c r="AR1240" s="520">
        <v>0</v>
      </c>
      <c r="AS1240" s="520">
        <v>0.98</v>
      </c>
      <c r="AT1240" s="520">
        <v>29.4</v>
      </c>
      <c r="AU1240" s="529" t="s">
        <v>231</v>
      </c>
      <c r="AV1240" s="530" t="s">
        <v>431</v>
      </c>
      <c r="AW1240" s="519" t="s">
        <v>325</v>
      </c>
      <c r="AX1240" s="519" t="s">
        <v>6916</v>
      </c>
      <c r="AY1240" s="531" t="s">
        <v>14671</v>
      </c>
      <c r="AZ1240" s="519" t="s">
        <v>234</v>
      </c>
      <c r="BB1240" s="533"/>
    </row>
    <row r="1241" spans="1:55" s="166" customFormat="1" ht="15" customHeight="1" x14ac:dyDescent="0.25">
      <c r="A1241" s="182">
        <v>1862</v>
      </c>
      <c r="B1241" s="555"/>
      <c r="C1241" s="581"/>
      <c r="D1241" s="700" t="s">
        <v>17141</v>
      </c>
      <c r="E1241" s="166" t="s">
        <v>55</v>
      </c>
      <c r="F1241" s="166" t="s">
        <v>6908</v>
      </c>
      <c r="G1241" s="194" t="s">
        <v>14675</v>
      </c>
      <c r="H1241" s="198" t="s">
        <v>14676</v>
      </c>
      <c r="I1241" s="198" t="s">
        <v>14677</v>
      </c>
      <c r="K1241" s="198" t="s">
        <v>219</v>
      </c>
      <c r="L1241" s="166" t="s">
        <v>220</v>
      </c>
      <c r="M1241" s="198" t="s">
        <v>221</v>
      </c>
      <c r="N1241" s="198" t="s">
        <v>222</v>
      </c>
      <c r="O1241" s="198" t="s">
        <v>317</v>
      </c>
      <c r="P1241" s="198">
        <v>0</v>
      </c>
      <c r="Q1241" s="199">
        <v>10</v>
      </c>
      <c r="R1241" s="199">
        <v>2</v>
      </c>
      <c r="S1241" s="221">
        <v>20</v>
      </c>
      <c r="T1241" s="345">
        <v>1</v>
      </c>
      <c r="U1241" s="340"/>
      <c r="V1241" s="346">
        <v>0</v>
      </c>
      <c r="W1241" s="340"/>
      <c r="X1241" s="346">
        <v>0</v>
      </c>
      <c r="Y1241" s="183"/>
      <c r="Z1241" s="183"/>
      <c r="AA1241" s="183"/>
      <c r="AB1241" s="166" t="s">
        <v>330</v>
      </c>
      <c r="AC1241" s="166" t="s">
        <v>14678</v>
      </c>
      <c r="AD1241" s="203">
        <v>1025003748780</v>
      </c>
      <c r="AE1241" s="166" t="s">
        <v>14679</v>
      </c>
      <c r="AF1241" s="166">
        <v>89166271108</v>
      </c>
      <c r="AG1241" s="166" t="s">
        <v>14680</v>
      </c>
      <c r="AH1241" s="166" t="s">
        <v>14679</v>
      </c>
      <c r="AI1241" s="166" t="s">
        <v>14678</v>
      </c>
      <c r="AJ1241" s="165">
        <v>1025003748780</v>
      </c>
      <c r="AK1241" s="203" t="s">
        <v>2107</v>
      </c>
      <c r="AL1241" s="186">
        <v>1.1399999999999999</v>
      </c>
      <c r="AM1241" s="186">
        <v>1200</v>
      </c>
      <c r="AN1241" s="186">
        <v>1.33</v>
      </c>
      <c r="AO1241" s="186">
        <v>0</v>
      </c>
      <c r="AP1241" s="187">
        <v>1.33</v>
      </c>
      <c r="AQ1241" s="186">
        <v>1.33</v>
      </c>
      <c r="AR1241" s="186">
        <v>0</v>
      </c>
      <c r="AS1241" s="186">
        <v>1.33</v>
      </c>
      <c r="AT1241" s="186">
        <v>39.900000000000006</v>
      </c>
      <c r="AU1241" s="193" t="s">
        <v>231</v>
      </c>
      <c r="AV1241" s="194"/>
      <c r="AW1241" s="166" t="s">
        <v>325</v>
      </c>
      <c r="AX1241" s="166" t="s">
        <v>6916</v>
      </c>
      <c r="AY1241" s="195" t="s">
        <v>14681</v>
      </c>
      <c r="AZ1241" s="166" t="s">
        <v>234</v>
      </c>
      <c r="BB1241" s="196"/>
    </row>
    <row r="1242" spans="1:55" s="166" customFormat="1" ht="15" customHeight="1" x14ac:dyDescent="0.25">
      <c r="A1242" s="182">
        <v>1863</v>
      </c>
      <c r="B1242" s="555"/>
      <c r="C1242" s="581"/>
      <c r="D1242" s="700" t="s">
        <v>17140</v>
      </c>
      <c r="E1242" s="166" t="s">
        <v>55</v>
      </c>
      <c r="F1242" s="166" t="s">
        <v>6908</v>
      </c>
      <c r="G1242" s="194" t="s">
        <v>14682</v>
      </c>
      <c r="H1242" s="198" t="s">
        <v>14683</v>
      </c>
      <c r="I1242" s="198" t="s">
        <v>14684</v>
      </c>
      <c r="K1242" s="198" t="s">
        <v>732</v>
      </c>
      <c r="L1242" s="166">
        <v>0</v>
      </c>
      <c r="M1242" s="198" t="s">
        <v>317</v>
      </c>
      <c r="N1242" s="198">
        <v>0</v>
      </c>
      <c r="O1242" s="198" t="s">
        <v>317</v>
      </c>
      <c r="P1242" s="198">
        <v>0</v>
      </c>
      <c r="Q1242" s="199">
        <v>4</v>
      </c>
      <c r="R1242" s="199">
        <v>1.5</v>
      </c>
      <c r="S1242" s="221">
        <v>6</v>
      </c>
      <c r="T1242" s="345">
        <v>1</v>
      </c>
      <c r="U1242" s="340"/>
      <c r="V1242" s="346">
        <v>0</v>
      </c>
      <c r="W1242" s="340"/>
      <c r="X1242" s="346">
        <v>0</v>
      </c>
      <c r="Y1242" s="183"/>
      <c r="Z1242" s="183"/>
      <c r="AA1242" s="183"/>
      <c r="AB1242" s="166" t="s">
        <v>12075</v>
      </c>
      <c r="AC1242" s="166" t="s">
        <v>14685</v>
      </c>
      <c r="AD1242" s="203">
        <v>318505300059302</v>
      </c>
      <c r="AE1242" s="166" t="s">
        <v>14686</v>
      </c>
      <c r="AF1242" s="166" t="s">
        <v>14687</v>
      </c>
      <c r="AG1242" s="166" t="s">
        <v>14688</v>
      </c>
      <c r="AH1242" s="166" t="s">
        <v>14686</v>
      </c>
      <c r="AI1242" s="166" t="s">
        <v>14685</v>
      </c>
      <c r="AJ1242" s="165">
        <v>318505300059302</v>
      </c>
      <c r="AK1242" s="203" t="s">
        <v>2107</v>
      </c>
      <c r="AL1242" s="186">
        <v>1.1399999999999999</v>
      </c>
      <c r="AM1242" s="186">
        <v>1200</v>
      </c>
      <c r="AN1242" s="186">
        <v>0.98</v>
      </c>
      <c r="AO1242" s="186">
        <v>0</v>
      </c>
      <c r="AP1242" s="187">
        <v>0.98</v>
      </c>
      <c r="AQ1242" s="186">
        <v>0.98</v>
      </c>
      <c r="AR1242" s="186">
        <v>0</v>
      </c>
      <c r="AS1242" s="186">
        <v>0.98</v>
      </c>
      <c r="AT1242" s="186">
        <v>29.4</v>
      </c>
      <c r="AU1242" s="193" t="s">
        <v>231</v>
      </c>
      <c r="AV1242" s="194"/>
      <c r="AW1242" s="166" t="s">
        <v>325</v>
      </c>
      <c r="AX1242" s="166" t="s">
        <v>6916</v>
      </c>
      <c r="AY1242" s="195" t="s">
        <v>14689</v>
      </c>
      <c r="AZ1242" s="166" t="s">
        <v>234</v>
      </c>
      <c r="BB1242" s="196"/>
    </row>
    <row r="1243" spans="1:55" s="166" customFormat="1" ht="15" customHeight="1" x14ac:dyDescent="0.25">
      <c r="A1243" s="182">
        <v>1864</v>
      </c>
      <c r="B1243" s="555"/>
      <c r="C1243" s="581"/>
      <c r="D1243" s="700" t="s">
        <v>17140</v>
      </c>
      <c r="E1243" s="166" t="s">
        <v>55</v>
      </c>
      <c r="F1243" s="166" t="s">
        <v>6908</v>
      </c>
      <c r="G1243" s="194" t="s">
        <v>14690</v>
      </c>
      <c r="H1243" s="198" t="s">
        <v>14691</v>
      </c>
      <c r="I1243" s="198" t="s">
        <v>14692</v>
      </c>
      <c r="K1243" s="198" t="s">
        <v>219</v>
      </c>
      <c r="L1243" s="166" t="s">
        <v>220</v>
      </c>
      <c r="M1243" s="198" t="s">
        <v>221</v>
      </c>
      <c r="N1243" s="198" t="s">
        <v>222</v>
      </c>
      <c r="O1243" s="198" t="s">
        <v>317</v>
      </c>
      <c r="P1243" s="198">
        <v>0</v>
      </c>
      <c r="Q1243" s="199">
        <v>8</v>
      </c>
      <c r="R1243" s="199">
        <v>2</v>
      </c>
      <c r="S1243" s="221">
        <v>16</v>
      </c>
      <c r="T1243" s="345">
        <v>0</v>
      </c>
      <c r="U1243" s="340"/>
      <c r="V1243" s="346">
        <v>0</v>
      </c>
      <c r="W1243" s="340"/>
      <c r="X1243" s="346">
        <v>1</v>
      </c>
      <c r="Y1243" s="183"/>
      <c r="Z1243" s="183"/>
      <c r="AA1243" s="183"/>
      <c r="AB1243" s="166" t="s">
        <v>330</v>
      </c>
      <c r="AC1243" s="166" t="s">
        <v>14693</v>
      </c>
      <c r="AD1243" s="203">
        <v>1025003756964</v>
      </c>
      <c r="AE1243" s="166" t="s">
        <v>14694</v>
      </c>
      <c r="AF1243" s="166" t="s">
        <v>14695</v>
      </c>
      <c r="AG1243" s="166" t="s">
        <v>14696</v>
      </c>
      <c r="AH1243" s="166" t="s">
        <v>14694</v>
      </c>
      <c r="AI1243" s="166" t="s">
        <v>14693</v>
      </c>
      <c r="AJ1243" s="165">
        <v>1025003756964</v>
      </c>
      <c r="AK1243" s="203" t="s">
        <v>2107</v>
      </c>
      <c r="AL1243" s="186">
        <v>1.1399999999999999</v>
      </c>
      <c r="AM1243" s="186">
        <v>2000</v>
      </c>
      <c r="AN1243" s="186">
        <v>2.56</v>
      </c>
      <c r="AO1243" s="186">
        <v>0</v>
      </c>
      <c r="AP1243" s="187">
        <v>2.56</v>
      </c>
      <c r="AQ1243" s="186">
        <v>2.56</v>
      </c>
      <c r="AR1243" s="186">
        <v>0</v>
      </c>
      <c r="AS1243" s="186">
        <v>2.56</v>
      </c>
      <c r="AT1243" s="186">
        <v>76.8</v>
      </c>
      <c r="AU1243" s="193" t="s">
        <v>231</v>
      </c>
      <c r="AV1243" s="194"/>
      <c r="AW1243" s="166" t="s">
        <v>325</v>
      </c>
      <c r="AX1243" s="166" t="s">
        <v>6916</v>
      </c>
      <c r="AY1243" s="195" t="s">
        <v>14697</v>
      </c>
      <c r="AZ1243" s="166" t="s">
        <v>234</v>
      </c>
      <c r="BB1243" s="196"/>
    </row>
    <row r="1244" spans="1:55" s="166" customFormat="1" ht="15" customHeight="1" x14ac:dyDescent="0.25">
      <c r="A1244" s="182">
        <v>1865</v>
      </c>
      <c r="B1244" s="555"/>
      <c r="C1244" s="581"/>
      <c r="D1244" s="700" t="s">
        <v>17140</v>
      </c>
      <c r="E1244" s="166" t="s">
        <v>55</v>
      </c>
      <c r="F1244" s="166" t="s">
        <v>6908</v>
      </c>
      <c r="G1244" s="194" t="s">
        <v>14698</v>
      </c>
      <c r="H1244" s="198" t="s">
        <v>14699</v>
      </c>
      <c r="I1244" s="198" t="s">
        <v>14700</v>
      </c>
      <c r="K1244" s="198" t="s">
        <v>219</v>
      </c>
      <c r="L1244" s="166" t="s">
        <v>220</v>
      </c>
      <c r="M1244" s="198" t="s">
        <v>317</v>
      </c>
      <c r="N1244" s="198">
        <v>0</v>
      </c>
      <c r="O1244" s="198" t="s">
        <v>317</v>
      </c>
      <c r="P1244" s="198">
        <v>0</v>
      </c>
      <c r="Q1244" s="199">
        <v>1.2</v>
      </c>
      <c r="R1244" s="199">
        <v>1.2</v>
      </c>
      <c r="S1244" s="221">
        <v>1.44</v>
      </c>
      <c r="T1244" s="345">
        <v>1</v>
      </c>
      <c r="U1244" s="340"/>
      <c r="V1244" s="346">
        <v>0</v>
      </c>
      <c r="W1244" s="340"/>
      <c r="X1244" s="346">
        <v>0</v>
      </c>
      <c r="Y1244" s="183"/>
      <c r="Z1244" s="183"/>
      <c r="AA1244" s="183"/>
      <c r="AB1244" s="166" t="s">
        <v>330</v>
      </c>
      <c r="AC1244" s="166" t="s">
        <v>14701</v>
      </c>
      <c r="AD1244" s="203">
        <v>1075030003498</v>
      </c>
      <c r="AE1244" s="166" t="s">
        <v>14702</v>
      </c>
      <c r="AF1244" s="166" t="s">
        <v>14703</v>
      </c>
      <c r="AG1244" s="166" t="s">
        <v>14704</v>
      </c>
      <c r="AH1244" s="166" t="s">
        <v>14702</v>
      </c>
      <c r="AI1244" s="166" t="s">
        <v>14701</v>
      </c>
      <c r="AJ1244" s="165">
        <v>1075030003498</v>
      </c>
      <c r="AK1244" s="203" t="s">
        <v>2107</v>
      </c>
      <c r="AL1244" s="186">
        <v>1.1399999999999999</v>
      </c>
      <c r="AM1244" s="186">
        <v>2000</v>
      </c>
      <c r="AN1244" s="186">
        <v>0.98</v>
      </c>
      <c r="AO1244" s="186">
        <v>0</v>
      </c>
      <c r="AP1244" s="187">
        <v>0.98</v>
      </c>
      <c r="AQ1244" s="186">
        <v>0.98</v>
      </c>
      <c r="AR1244" s="186">
        <v>0</v>
      </c>
      <c r="AS1244" s="186">
        <v>0.98</v>
      </c>
      <c r="AT1244" s="186">
        <v>29.4</v>
      </c>
      <c r="AU1244" s="193" t="s">
        <v>231</v>
      </c>
      <c r="AV1244" s="194"/>
      <c r="AW1244" s="166" t="s">
        <v>325</v>
      </c>
      <c r="AX1244" s="166" t="s">
        <v>6916</v>
      </c>
      <c r="AY1244" s="195" t="s">
        <v>14705</v>
      </c>
      <c r="AZ1244" s="166" t="s">
        <v>234</v>
      </c>
      <c r="BB1244" s="196"/>
    </row>
    <row r="1245" spans="1:55" s="519" customFormat="1" ht="26.25" customHeight="1" x14ac:dyDescent="0.25">
      <c r="A1245" s="518">
        <v>1866</v>
      </c>
      <c r="B1245" s="557" t="s">
        <v>17088</v>
      </c>
      <c r="C1245" s="664" t="s">
        <v>17090</v>
      </c>
      <c r="D1245" s="701">
        <v>2020</v>
      </c>
      <c r="E1245" s="519" t="s">
        <v>55</v>
      </c>
      <c r="F1245" s="519" t="s">
        <v>6908</v>
      </c>
      <c r="G1245" s="530" t="s">
        <v>14706</v>
      </c>
      <c r="H1245" s="573" t="s">
        <v>14707</v>
      </c>
      <c r="I1245" s="573" t="s">
        <v>14708</v>
      </c>
      <c r="K1245" s="519" t="s">
        <v>219</v>
      </c>
      <c r="L1245" s="519" t="s">
        <v>220</v>
      </c>
      <c r="M1245" s="519" t="s">
        <v>221</v>
      </c>
      <c r="N1245" s="573" t="s">
        <v>222</v>
      </c>
      <c r="O1245" s="573" t="s">
        <v>221</v>
      </c>
      <c r="P1245" s="573" t="s">
        <v>879</v>
      </c>
      <c r="Q1245" s="574">
        <v>6</v>
      </c>
      <c r="R1245" s="574">
        <v>2</v>
      </c>
      <c r="S1245" s="612">
        <v>12</v>
      </c>
      <c r="T1245" s="613">
        <v>4</v>
      </c>
      <c r="U1245" s="523"/>
      <c r="V1245" s="614">
        <v>1</v>
      </c>
      <c r="W1245" s="523"/>
      <c r="X1245" s="614">
        <v>0</v>
      </c>
      <c r="Y1245" s="524"/>
      <c r="Z1245" s="524"/>
      <c r="AA1245" s="524"/>
      <c r="AB1245" s="519" t="s">
        <v>12075</v>
      </c>
      <c r="AC1245" s="519" t="s">
        <v>14709</v>
      </c>
      <c r="AD1245" s="608">
        <v>772638136200</v>
      </c>
      <c r="AE1245" s="519" t="s">
        <v>14710</v>
      </c>
      <c r="AF1245" s="519" t="s">
        <v>14711</v>
      </c>
      <c r="AG1245" s="519" t="s">
        <v>14712</v>
      </c>
      <c r="AH1245" s="519" t="s">
        <v>14710</v>
      </c>
      <c r="AI1245" s="519" t="s">
        <v>14709</v>
      </c>
      <c r="AJ1245" s="526">
        <v>772638136200</v>
      </c>
      <c r="AK1245" s="608" t="s">
        <v>2107</v>
      </c>
      <c r="AL1245" s="520">
        <v>1.1399999999999999</v>
      </c>
      <c r="AM1245" s="520">
        <v>1800</v>
      </c>
      <c r="AN1245" s="520">
        <v>1.33</v>
      </c>
      <c r="AO1245" s="520">
        <v>0</v>
      </c>
      <c r="AP1245" s="528">
        <v>1.33</v>
      </c>
      <c r="AQ1245" s="520">
        <v>1.33</v>
      </c>
      <c r="AR1245" s="520">
        <v>0</v>
      </c>
      <c r="AS1245" s="520">
        <v>1.33</v>
      </c>
      <c r="AT1245" s="520">
        <v>39.900000000000006</v>
      </c>
      <c r="AU1245" s="529" t="s">
        <v>231</v>
      </c>
      <c r="AV1245" s="530" t="s">
        <v>431</v>
      </c>
      <c r="AW1245" s="519" t="s">
        <v>325</v>
      </c>
      <c r="AX1245" s="519" t="s">
        <v>6916</v>
      </c>
      <c r="AY1245" s="531" t="s">
        <v>14713</v>
      </c>
      <c r="AZ1245" s="519" t="s">
        <v>234</v>
      </c>
      <c r="BB1245" s="533"/>
    </row>
    <row r="1246" spans="1:55" s="519" customFormat="1" ht="26.25" customHeight="1" x14ac:dyDescent="0.25">
      <c r="A1246" s="182">
        <v>1867</v>
      </c>
      <c r="B1246" s="557"/>
      <c r="C1246" s="664"/>
      <c r="D1246" s="707" t="s">
        <v>17141</v>
      </c>
      <c r="E1246" s="354" t="s">
        <v>55</v>
      </c>
      <c r="F1246" s="354" t="s">
        <v>17123</v>
      </c>
      <c r="G1246" s="363" t="s">
        <v>16952</v>
      </c>
      <c r="H1246" s="272" t="s">
        <v>17063</v>
      </c>
      <c r="I1246" s="272" t="s">
        <v>17064</v>
      </c>
      <c r="J1246" s="354" t="s">
        <v>221</v>
      </c>
      <c r="K1246" s="198" t="s">
        <v>219</v>
      </c>
      <c r="L1246" s="166" t="s">
        <v>220</v>
      </c>
      <c r="M1246" s="198" t="s">
        <v>221</v>
      </c>
      <c r="N1246" s="198" t="s">
        <v>222</v>
      </c>
      <c r="O1246" s="198" t="s">
        <v>221</v>
      </c>
      <c r="P1246" s="198" t="s">
        <v>879</v>
      </c>
      <c r="Q1246" s="199">
        <v>3</v>
      </c>
      <c r="R1246" s="199">
        <v>2</v>
      </c>
      <c r="S1246" s="221">
        <v>6</v>
      </c>
      <c r="T1246" s="345">
        <v>2</v>
      </c>
      <c r="U1246" s="340"/>
      <c r="V1246" s="346">
        <v>0</v>
      </c>
      <c r="W1246" s="340"/>
      <c r="X1246" s="346">
        <v>0</v>
      </c>
      <c r="Y1246" s="183"/>
      <c r="Z1246" s="183">
        <v>0</v>
      </c>
      <c r="AA1246" s="183"/>
      <c r="AB1246" s="166" t="s">
        <v>330</v>
      </c>
      <c r="AC1246" s="166" t="s">
        <v>12792</v>
      </c>
      <c r="AD1246" s="203">
        <v>1027809237796</v>
      </c>
      <c r="AE1246" s="166" t="s">
        <v>16947</v>
      </c>
      <c r="AF1246" s="166" t="s">
        <v>16948</v>
      </c>
      <c r="AG1246" s="166" t="s">
        <v>16949</v>
      </c>
      <c r="AH1246" s="166" t="s">
        <v>14714</v>
      </c>
      <c r="AI1246" s="166" t="s">
        <v>16953</v>
      </c>
      <c r="AJ1246" s="165">
        <v>1027809237796</v>
      </c>
      <c r="AK1246" s="203" t="s">
        <v>722</v>
      </c>
      <c r="AL1246" s="186">
        <v>1.1399999999999999</v>
      </c>
      <c r="AM1246" s="167">
        <v>563.20000000000005</v>
      </c>
      <c r="AN1246" s="167">
        <f>AL1246*AM1246/365</f>
        <v>1.7590356164383563</v>
      </c>
      <c r="AO1246" s="167">
        <v>0</v>
      </c>
      <c r="AP1246" s="187">
        <f>AN1246+AO1246</f>
        <v>1.7590356164383563</v>
      </c>
      <c r="AQ1246" s="167">
        <f>AN1246</f>
        <v>1.7590356164383563</v>
      </c>
      <c r="AR1246" s="167">
        <v>0</v>
      </c>
      <c r="AS1246" s="167">
        <f>AQ1246+AR1246</f>
        <v>1.7590356164383563</v>
      </c>
      <c r="AT1246" s="167">
        <f>AS1246*30</f>
        <v>52.771068493150686</v>
      </c>
      <c r="AU1246" s="193" t="s">
        <v>231</v>
      </c>
      <c r="AV1246" s="194" t="s">
        <v>431</v>
      </c>
      <c r="AW1246" s="166" t="s">
        <v>325</v>
      </c>
      <c r="AX1246" s="166" t="s">
        <v>6916</v>
      </c>
      <c r="AY1246" s="195" t="s">
        <v>14715</v>
      </c>
      <c r="AZ1246" s="166" t="s">
        <v>234</v>
      </c>
      <c r="BA1246" s="286" t="s">
        <v>16950</v>
      </c>
      <c r="BB1246" s="196"/>
      <c r="BC1246" s="286" t="s">
        <v>16951</v>
      </c>
    </row>
    <row r="1247" spans="1:55" s="166" customFormat="1" ht="15" customHeight="1" x14ac:dyDescent="0.25">
      <c r="A1247" s="182">
        <v>1869</v>
      </c>
      <c r="B1247" s="555"/>
      <c r="C1247" s="581"/>
      <c r="D1247" s="700" t="s">
        <v>17140</v>
      </c>
      <c r="E1247" s="166" t="s">
        <v>55</v>
      </c>
      <c r="F1247" s="166" t="s">
        <v>6908</v>
      </c>
      <c r="G1247" s="194" t="s">
        <v>14720</v>
      </c>
      <c r="H1247" s="198" t="s">
        <v>14721</v>
      </c>
      <c r="I1247" s="198" t="s">
        <v>14722</v>
      </c>
      <c r="K1247" s="198" t="s">
        <v>219</v>
      </c>
      <c r="L1247" s="166" t="s">
        <v>220</v>
      </c>
      <c r="M1247" s="198" t="s">
        <v>317</v>
      </c>
      <c r="N1247" s="198">
        <v>0</v>
      </c>
      <c r="O1247" s="198" t="s">
        <v>317</v>
      </c>
      <c r="P1247" s="198">
        <v>0</v>
      </c>
      <c r="Q1247" s="199">
        <v>5</v>
      </c>
      <c r="R1247" s="199">
        <v>3</v>
      </c>
      <c r="S1247" s="221">
        <v>15</v>
      </c>
      <c r="T1247" s="345">
        <v>0</v>
      </c>
      <c r="U1247" s="340"/>
      <c r="V1247" s="346">
        <v>0</v>
      </c>
      <c r="W1247" s="340"/>
      <c r="X1247" s="346">
        <v>1</v>
      </c>
      <c r="Y1247" s="183"/>
      <c r="Z1247" s="183"/>
      <c r="AA1247" s="183"/>
      <c r="AB1247" s="166" t="s">
        <v>12075</v>
      </c>
      <c r="AC1247" s="166" t="s">
        <v>14723</v>
      </c>
      <c r="AD1247" s="203"/>
      <c r="AE1247" s="166" t="s">
        <v>14724</v>
      </c>
      <c r="AF1247" s="166" t="s">
        <v>14725</v>
      </c>
      <c r="AG1247" s="166" t="s">
        <v>14726</v>
      </c>
      <c r="AH1247" s="166" t="s">
        <v>14724</v>
      </c>
      <c r="AI1247" s="166" t="s">
        <v>14723</v>
      </c>
      <c r="AJ1247" s="165">
        <v>314503005200020</v>
      </c>
      <c r="AK1247" s="203" t="s">
        <v>722</v>
      </c>
      <c r="AL1247" s="186">
        <v>1.1399999999999999</v>
      </c>
      <c r="AM1247" s="186">
        <v>500</v>
      </c>
      <c r="AN1247" s="186">
        <v>0.34599999999999997</v>
      </c>
      <c r="AO1247" s="186">
        <v>0</v>
      </c>
      <c r="AP1247" s="187">
        <v>0.34599999999999997</v>
      </c>
      <c r="AQ1247" s="186">
        <v>0.34599999999999997</v>
      </c>
      <c r="AR1247" s="186">
        <v>0</v>
      </c>
      <c r="AS1247" s="186">
        <v>0.34599999999999997</v>
      </c>
      <c r="AT1247" s="186">
        <v>10.379999999999999</v>
      </c>
      <c r="AU1247" s="193" t="s">
        <v>231</v>
      </c>
      <c r="AV1247" s="194"/>
      <c r="AW1247" s="166" t="s">
        <v>325</v>
      </c>
      <c r="AX1247" s="166" t="s">
        <v>6916</v>
      </c>
      <c r="AY1247" s="195" t="s">
        <v>14727</v>
      </c>
      <c r="AZ1247" s="166" t="s">
        <v>234</v>
      </c>
      <c r="BB1247" s="196"/>
    </row>
    <row r="1248" spans="1:55" s="519" customFormat="1" ht="27.75" customHeight="1" x14ac:dyDescent="0.25">
      <c r="A1248" s="518">
        <v>1870</v>
      </c>
      <c r="B1248" s="557" t="s">
        <v>17088</v>
      </c>
      <c r="C1248" s="664" t="s">
        <v>17090</v>
      </c>
      <c r="D1248" s="701">
        <v>2020</v>
      </c>
      <c r="E1248" s="519" t="s">
        <v>55</v>
      </c>
      <c r="F1248" s="519" t="s">
        <v>6908</v>
      </c>
      <c r="G1248" s="530" t="s">
        <v>14728</v>
      </c>
      <c r="H1248" s="573" t="s">
        <v>14729</v>
      </c>
      <c r="I1248" s="573" t="s">
        <v>14730</v>
      </c>
      <c r="K1248" s="519" t="s">
        <v>219</v>
      </c>
      <c r="L1248" s="519" t="s">
        <v>220</v>
      </c>
      <c r="M1248" s="519" t="s">
        <v>221</v>
      </c>
      <c r="N1248" s="573" t="s">
        <v>222</v>
      </c>
      <c r="O1248" s="573" t="s">
        <v>221</v>
      </c>
      <c r="P1248" s="573" t="s">
        <v>879</v>
      </c>
      <c r="Q1248" s="574">
        <v>3</v>
      </c>
      <c r="R1248" s="574">
        <v>1.2</v>
      </c>
      <c r="S1248" s="612">
        <v>3.5999999999999996</v>
      </c>
      <c r="T1248" s="613">
        <v>2</v>
      </c>
      <c r="U1248" s="523"/>
      <c r="V1248" s="614">
        <v>0</v>
      </c>
      <c r="W1248" s="523"/>
      <c r="X1248" s="614">
        <v>0</v>
      </c>
      <c r="Y1248" s="524"/>
      <c r="Z1248" s="524"/>
      <c r="AA1248" s="524"/>
      <c r="AB1248" s="519" t="s">
        <v>330</v>
      </c>
      <c r="AC1248" s="519" t="s">
        <v>12792</v>
      </c>
      <c r="AD1248" s="608">
        <v>1027809237796</v>
      </c>
      <c r="AE1248" s="519" t="s">
        <v>14731</v>
      </c>
      <c r="AF1248" s="519" t="s">
        <v>12353</v>
      </c>
      <c r="AG1248" s="519" t="s">
        <v>12354</v>
      </c>
      <c r="AH1248" s="519" t="s">
        <v>14731</v>
      </c>
      <c r="AI1248" s="519" t="s">
        <v>12792</v>
      </c>
      <c r="AJ1248" s="526">
        <v>1027809237796</v>
      </c>
      <c r="AK1248" s="608" t="s">
        <v>722</v>
      </c>
      <c r="AL1248" s="520">
        <v>1.1399999999999999</v>
      </c>
      <c r="AM1248" s="520">
        <v>1000</v>
      </c>
      <c r="AN1248" s="520">
        <v>0.65</v>
      </c>
      <c r="AO1248" s="520">
        <v>0</v>
      </c>
      <c r="AP1248" s="528">
        <v>0.65</v>
      </c>
      <c r="AQ1248" s="520">
        <v>0.65</v>
      </c>
      <c r="AR1248" s="520">
        <v>0</v>
      </c>
      <c r="AS1248" s="520">
        <v>0.65</v>
      </c>
      <c r="AT1248" s="520">
        <v>19.5</v>
      </c>
      <c r="AU1248" s="529" t="s">
        <v>231</v>
      </c>
      <c r="AV1248" s="530" t="s">
        <v>431</v>
      </c>
      <c r="AW1248" s="519" t="s">
        <v>325</v>
      </c>
      <c r="AX1248" s="519" t="s">
        <v>6916</v>
      </c>
      <c r="AY1248" s="531" t="s">
        <v>14732</v>
      </c>
      <c r="AZ1248" s="519" t="s">
        <v>234</v>
      </c>
      <c r="BB1248" s="533"/>
    </row>
    <row r="1249" spans="1:54" s="519" customFormat="1" ht="26.25" customHeight="1" x14ac:dyDescent="0.25">
      <c r="A1249" s="518">
        <v>1872</v>
      </c>
      <c r="B1249" s="557" t="s">
        <v>17088</v>
      </c>
      <c r="C1249" s="664" t="s">
        <v>17090</v>
      </c>
      <c r="D1249" s="701">
        <v>2020</v>
      </c>
      <c r="E1249" s="519" t="s">
        <v>55</v>
      </c>
      <c r="F1249" s="519" t="s">
        <v>6908</v>
      </c>
      <c r="G1249" s="530" t="s">
        <v>14738</v>
      </c>
      <c r="H1249" s="573" t="s">
        <v>16260</v>
      </c>
      <c r="I1249" s="573" t="s">
        <v>16261</v>
      </c>
      <c r="K1249" s="573" t="s">
        <v>219</v>
      </c>
      <c r="L1249" s="519" t="s">
        <v>220</v>
      </c>
      <c r="M1249" s="573" t="s">
        <v>221</v>
      </c>
      <c r="N1249" s="573" t="s">
        <v>222</v>
      </c>
      <c r="O1249" s="573" t="s">
        <v>317</v>
      </c>
      <c r="P1249" s="573">
        <v>0</v>
      </c>
      <c r="Q1249" s="574">
        <v>4</v>
      </c>
      <c r="R1249" s="574">
        <v>6.3</v>
      </c>
      <c r="S1249" s="612">
        <v>25.2</v>
      </c>
      <c r="T1249" s="613">
        <v>0</v>
      </c>
      <c r="U1249" s="523"/>
      <c r="V1249" s="614">
        <v>0</v>
      </c>
      <c r="W1249" s="523"/>
      <c r="X1249" s="614">
        <v>1</v>
      </c>
      <c r="Y1249" s="524"/>
      <c r="Z1249" s="524"/>
      <c r="AA1249" s="524"/>
      <c r="AB1249" s="519" t="s">
        <v>330</v>
      </c>
      <c r="AC1249" s="519" t="s">
        <v>14739</v>
      </c>
      <c r="AD1249" s="608">
        <v>1057747320278</v>
      </c>
      <c r="AE1249" s="519" t="s">
        <v>14740</v>
      </c>
      <c r="AF1249" s="519" t="s">
        <v>16262</v>
      </c>
      <c r="AG1249" s="685" t="s">
        <v>16263</v>
      </c>
      <c r="AH1249" s="519" t="s">
        <v>14740</v>
      </c>
      <c r="AI1249" s="519" t="s">
        <v>14739</v>
      </c>
      <c r="AJ1249" s="526">
        <v>1057747320278</v>
      </c>
      <c r="AK1249" s="608" t="s">
        <v>2107</v>
      </c>
      <c r="AL1249" s="520">
        <v>1.1399999999999999</v>
      </c>
      <c r="AM1249" s="520">
        <v>961</v>
      </c>
      <c r="AN1249" s="520">
        <v>3.0014794520547943</v>
      </c>
      <c r="AO1249" s="520">
        <v>0</v>
      </c>
      <c r="AP1249" s="528">
        <v>3.0014794520547943</v>
      </c>
      <c r="AQ1249" s="520">
        <v>3.0014794520547943</v>
      </c>
      <c r="AR1249" s="520">
        <v>0</v>
      </c>
      <c r="AS1249" s="520">
        <v>3.0014794520547943</v>
      </c>
      <c r="AT1249" s="520">
        <v>90.044383561643826</v>
      </c>
      <c r="AU1249" s="529" t="s">
        <v>231</v>
      </c>
      <c r="AV1249" s="530" t="s">
        <v>16264</v>
      </c>
      <c r="AW1249" s="519" t="s">
        <v>325</v>
      </c>
      <c r="AX1249" s="519" t="s">
        <v>6916</v>
      </c>
      <c r="AY1249" s="531" t="s">
        <v>14741</v>
      </c>
      <c r="AZ1249" s="519" t="s">
        <v>234</v>
      </c>
      <c r="BA1249" s="576" t="s">
        <v>16265</v>
      </c>
      <c r="BB1249" s="533"/>
    </row>
    <row r="1250" spans="1:54" s="166" customFormat="1" ht="15" customHeight="1" x14ac:dyDescent="0.25">
      <c r="A1250" s="182">
        <v>1873</v>
      </c>
      <c r="B1250" s="555"/>
      <c r="C1250" s="581"/>
      <c r="D1250" s="700" t="s">
        <v>17140</v>
      </c>
      <c r="E1250" s="166" t="s">
        <v>55</v>
      </c>
      <c r="F1250" s="166" t="s">
        <v>6908</v>
      </c>
      <c r="G1250" s="194" t="s">
        <v>14742</v>
      </c>
      <c r="H1250" s="198" t="s">
        <v>14743</v>
      </c>
      <c r="I1250" s="198" t="s">
        <v>14744</v>
      </c>
      <c r="K1250" s="198" t="s">
        <v>219</v>
      </c>
      <c r="L1250" s="166" t="s">
        <v>220</v>
      </c>
      <c r="M1250" s="198" t="s">
        <v>221</v>
      </c>
      <c r="N1250" s="198" t="s">
        <v>222</v>
      </c>
      <c r="O1250" s="198" t="s">
        <v>317</v>
      </c>
      <c r="P1250" s="198">
        <v>0</v>
      </c>
      <c r="Q1250" s="199">
        <v>12</v>
      </c>
      <c r="R1250" s="199">
        <v>8</v>
      </c>
      <c r="S1250" s="221">
        <v>96</v>
      </c>
      <c r="T1250" s="345">
        <v>1</v>
      </c>
      <c r="U1250" s="340"/>
      <c r="V1250" s="346">
        <v>0</v>
      </c>
      <c r="W1250" s="340"/>
      <c r="X1250" s="346">
        <v>0</v>
      </c>
      <c r="Y1250" s="183"/>
      <c r="Z1250" s="183"/>
      <c r="AA1250" s="183"/>
      <c r="AB1250" s="166" t="s">
        <v>330</v>
      </c>
      <c r="AC1250" s="166" t="s">
        <v>14745</v>
      </c>
      <c r="AD1250" s="203">
        <v>1186234000380</v>
      </c>
      <c r="AE1250" s="166" t="s">
        <v>14746</v>
      </c>
      <c r="AF1250" s="166" t="s">
        <v>14747</v>
      </c>
      <c r="AG1250" s="166" t="s">
        <v>14748</v>
      </c>
      <c r="AH1250" s="166" t="s">
        <v>14746</v>
      </c>
      <c r="AI1250" s="166" t="s">
        <v>14745</v>
      </c>
      <c r="AJ1250" s="165">
        <v>1186234000380</v>
      </c>
      <c r="AK1250" s="203" t="s">
        <v>2107</v>
      </c>
      <c r="AL1250" s="186">
        <v>1.1399999999999999</v>
      </c>
      <c r="AM1250" s="186">
        <v>1500</v>
      </c>
      <c r="AN1250" s="186">
        <v>0.98</v>
      </c>
      <c r="AO1250" s="186">
        <v>0</v>
      </c>
      <c r="AP1250" s="187">
        <v>0.98</v>
      </c>
      <c r="AQ1250" s="186">
        <v>0.98</v>
      </c>
      <c r="AR1250" s="186">
        <v>0</v>
      </c>
      <c r="AS1250" s="186">
        <v>0.98</v>
      </c>
      <c r="AT1250" s="186">
        <v>29.4</v>
      </c>
      <c r="AU1250" s="193" t="s">
        <v>231</v>
      </c>
      <c r="AV1250" s="194"/>
      <c r="AW1250" s="166" t="s">
        <v>325</v>
      </c>
      <c r="AX1250" s="166" t="s">
        <v>6916</v>
      </c>
      <c r="AY1250" s="195" t="s">
        <v>14749</v>
      </c>
      <c r="AZ1250" s="166" t="s">
        <v>234</v>
      </c>
      <c r="BB1250" s="196"/>
    </row>
    <row r="1251" spans="1:54" s="519" customFormat="1" ht="21.75" customHeight="1" x14ac:dyDescent="0.25">
      <c r="A1251" s="518">
        <v>1874</v>
      </c>
      <c r="B1251" s="557" t="s">
        <v>17088</v>
      </c>
      <c r="C1251" s="664" t="s">
        <v>17090</v>
      </c>
      <c r="D1251" s="701">
        <v>2020</v>
      </c>
      <c r="E1251" s="519" t="s">
        <v>55</v>
      </c>
      <c r="F1251" s="519" t="s">
        <v>6908</v>
      </c>
      <c r="G1251" s="530" t="s">
        <v>14750</v>
      </c>
      <c r="H1251" s="573" t="s">
        <v>14751</v>
      </c>
      <c r="I1251" s="573" t="s">
        <v>14752</v>
      </c>
      <c r="K1251" s="519" t="s">
        <v>219</v>
      </c>
      <c r="L1251" s="519" t="s">
        <v>220</v>
      </c>
      <c r="M1251" s="519" t="s">
        <v>221</v>
      </c>
      <c r="N1251" s="573" t="s">
        <v>222</v>
      </c>
      <c r="O1251" s="573" t="s">
        <v>221</v>
      </c>
      <c r="P1251" s="573" t="s">
        <v>879</v>
      </c>
      <c r="Q1251" s="574">
        <v>3</v>
      </c>
      <c r="R1251" s="574">
        <v>1.2</v>
      </c>
      <c r="S1251" s="612">
        <v>3.5999999999999996</v>
      </c>
      <c r="T1251" s="613">
        <v>2</v>
      </c>
      <c r="U1251" s="523"/>
      <c r="V1251" s="614">
        <v>0</v>
      </c>
      <c r="W1251" s="523"/>
      <c r="X1251" s="614">
        <v>0</v>
      </c>
      <c r="Y1251" s="524"/>
      <c r="Z1251" s="524"/>
      <c r="AA1251" s="524"/>
      <c r="AB1251" s="519" t="s">
        <v>330</v>
      </c>
      <c r="AC1251" s="519" t="s">
        <v>12792</v>
      </c>
      <c r="AD1251" s="608">
        <v>1027809237796</v>
      </c>
      <c r="AE1251" s="519" t="s">
        <v>14753</v>
      </c>
      <c r="AF1251" s="519" t="s">
        <v>12353</v>
      </c>
      <c r="AG1251" s="519" t="s">
        <v>12354</v>
      </c>
      <c r="AH1251" s="519" t="s">
        <v>14753</v>
      </c>
      <c r="AI1251" s="519" t="s">
        <v>12792</v>
      </c>
      <c r="AJ1251" s="526">
        <v>1027809237796</v>
      </c>
      <c r="AK1251" s="608" t="s">
        <v>722</v>
      </c>
      <c r="AL1251" s="520">
        <v>1.1399999999999999</v>
      </c>
      <c r="AM1251" s="520">
        <v>1000</v>
      </c>
      <c r="AN1251" s="520">
        <v>0.65</v>
      </c>
      <c r="AO1251" s="520">
        <v>0</v>
      </c>
      <c r="AP1251" s="528">
        <v>0.65</v>
      </c>
      <c r="AQ1251" s="520">
        <v>0.65</v>
      </c>
      <c r="AR1251" s="520">
        <v>0</v>
      </c>
      <c r="AS1251" s="520">
        <v>0.65</v>
      </c>
      <c r="AT1251" s="520">
        <v>19.5</v>
      </c>
      <c r="AU1251" s="529" t="s">
        <v>231</v>
      </c>
      <c r="AV1251" s="530" t="s">
        <v>431</v>
      </c>
      <c r="AW1251" s="519" t="s">
        <v>325</v>
      </c>
      <c r="AX1251" s="519" t="s">
        <v>6916</v>
      </c>
      <c r="AY1251" s="531" t="s">
        <v>14754</v>
      </c>
      <c r="AZ1251" s="519" t="s">
        <v>234</v>
      </c>
      <c r="BB1251" s="533"/>
    </row>
    <row r="1252" spans="1:54" s="166" customFormat="1" ht="15" customHeight="1" x14ac:dyDescent="0.25">
      <c r="A1252" s="182">
        <v>1875</v>
      </c>
      <c r="B1252" s="555"/>
      <c r="C1252" s="581"/>
      <c r="D1252" s="700" t="s">
        <v>17140</v>
      </c>
      <c r="E1252" s="166" t="s">
        <v>55</v>
      </c>
      <c r="F1252" s="166" t="s">
        <v>6908</v>
      </c>
      <c r="G1252" s="194" t="s">
        <v>14755</v>
      </c>
      <c r="H1252" s="198" t="s">
        <v>14756</v>
      </c>
      <c r="I1252" s="198" t="s">
        <v>14757</v>
      </c>
      <c r="K1252" s="198" t="s">
        <v>219</v>
      </c>
      <c r="L1252" s="166" t="s">
        <v>220</v>
      </c>
      <c r="M1252" s="198" t="s">
        <v>221</v>
      </c>
      <c r="N1252" s="198" t="s">
        <v>222</v>
      </c>
      <c r="O1252" s="198" t="s">
        <v>317</v>
      </c>
      <c r="P1252" s="198">
        <v>0</v>
      </c>
      <c r="Q1252" s="199">
        <v>6</v>
      </c>
      <c r="R1252" s="199">
        <v>2</v>
      </c>
      <c r="S1252" s="221">
        <v>12</v>
      </c>
      <c r="T1252" s="345">
        <v>2</v>
      </c>
      <c r="U1252" s="340"/>
      <c r="V1252" s="346">
        <v>0</v>
      </c>
      <c r="W1252" s="340"/>
      <c r="X1252" s="346">
        <v>0</v>
      </c>
      <c r="Y1252" s="183"/>
      <c r="Z1252" s="183"/>
      <c r="AA1252" s="183"/>
      <c r="AB1252" s="166" t="s">
        <v>330</v>
      </c>
      <c r="AC1252" s="166" t="s">
        <v>14758</v>
      </c>
      <c r="AD1252" s="203">
        <v>1176733002676</v>
      </c>
      <c r="AE1252" s="166" t="s">
        <v>14759</v>
      </c>
      <c r="AF1252" s="166">
        <v>89097742744</v>
      </c>
      <c r="AG1252" s="166" t="s">
        <v>14760</v>
      </c>
      <c r="AH1252" s="166" t="s">
        <v>14759</v>
      </c>
      <c r="AI1252" s="166" t="s">
        <v>14758</v>
      </c>
      <c r="AJ1252" s="165">
        <v>1176733002676</v>
      </c>
      <c r="AK1252" s="203" t="s">
        <v>2107</v>
      </c>
      <c r="AL1252" s="186">
        <v>1.1399999999999999</v>
      </c>
      <c r="AM1252" s="186">
        <v>2000</v>
      </c>
      <c r="AN1252" s="186">
        <v>0.33</v>
      </c>
      <c r="AO1252" s="186">
        <v>0</v>
      </c>
      <c r="AP1252" s="187">
        <v>0.33</v>
      </c>
      <c r="AQ1252" s="186">
        <v>0.33</v>
      </c>
      <c r="AR1252" s="186">
        <v>0</v>
      </c>
      <c r="AS1252" s="186">
        <v>0.33</v>
      </c>
      <c r="AT1252" s="186">
        <v>9.9</v>
      </c>
      <c r="AU1252" s="193" t="s">
        <v>231</v>
      </c>
      <c r="AV1252" s="194"/>
      <c r="AW1252" s="166" t="s">
        <v>325</v>
      </c>
      <c r="AX1252" s="166" t="s">
        <v>6916</v>
      </c>
      <c r="AY1252" s="195" t="s">
        <v>14761</v>
      </c>
      <c r="AZ1252" s="166" t="s">
        <v>234</v>
      </c>
      <c r="BB1252" s="196"/>
    </row>
    <row r="1253" spans="1:54" s="519" customFormat="1" ht="29.25" customHeight="1" x14ac:dyDescent="0.25">
      <c r="A1253" s="518">
        <v>1876</v>
      </c>
      <c r="B1253" s="557" t="s">
        <v>17088</v>
      </c>
      <c r="C1253" s="664" t="s">
        <v>17090</v>
      </c>
      <c r="D1253" s="701">
        <v>2020</v>
      </c>
      <c r="E1253" s="519" t="s">
        <v>55</v>
      </c>
      <c r="F1253" s="519" t="s">
        <v>6908</v>
      </c>
      <c r="G1253" s="530" t="s">
        <v>14762</v>
      </c>
      <c r="H1253" s="573" t="s">
        <v>14763</v>
      </c>
      <c r="I1253" s="573" t="s">
        <v>14764</v>
      </c>
      <c r="K1253" s="519" t="s">
        <v>219</v>
      </c>
      <c r="L1253" s="519" t="s">
        <v>220</v>
      </c>
      <c r="M1253" s="519" t="s">
        <v>221</v>
      </c>
      <c r="N1253" s="573" t="s">
        <v>222</v>
      </c>
      <c r="O1253" s="573" t="s">
        <v>221</v>
      </c>
      <c r="P1253" s="573" t="s">
        <v>879</v>
      </c>
      <c r="Q1253" s="574">
        <v>3</v>
      </c>
      <c r="R1253" s="574">
        <v>1.2</v>
      </c>
      <c r="S1253" s="612">
        <v>3.5999999999999996</v>
      </c>
      <c r="T1253" s="613">
        <v>2</v>
      </c>
      <c r="U1253" s="523"/>
      <c r="V1253" s="614">
        <v>0</v>
      </c>
      <c r="W1253" s="523"/>
      <c r="X1253" s="614">
        <v>0</v>
      </c>
      <c r="Y1253" s="524"/>
      <c r="Z1253" s="524"/>
      <c r="AA1253" s="524"/>
      <c r="AB1253" s="519" t="s">
        <v>330</v>
      </c>
      <c r="AC1253" s="519" t="s">
        <v>448</v>
      </c>
      <c r="AD1253" s="608">
        <v>1127746172080</v>
      </c>
      <c r="AE1253" s="519" t="s">
        <v>14762</v>
      </c>
      <c r="AF1253" s="519" t="s">
        <v>14549</v>
      </c>
      <c r="AG1253" s="519" t="s">
        <v>13528</v>
      </c>
      <c r="AH1253" s="519" t="s">
        <v>14762</v>
      </c>
      <c r="AI1253" s="519" t="s">
        <v>448</v>
      </c>
      <c r="AJ1253" s="526">
        <v>1127746172080</v>
      </c>
      <c r="AK1253" s="608" t="s">
        <v>722</v>
      </c>
      <c r="AL1253" s="520">
        <v>1.1399999999999999</v>
      </c>
      <c r="AM1253" s="520">
        <v>1000</v>
      </c>
      <c r="AN1253" s="520">
        <v>1.1399999999999999</v>
      </c>
      <c r="AO1253" s="520">
        <v>0</v>
      </c>
      <c r="AP1253" s="528">
        <v>1.1399999999999999</v>
      </c>
      <c r="AQ1253" s="520">
        <v>1.1399999999999999</v>
      </c>
      <c r="AR1253" s="520">
        <v>0</v>
      </c>
      <c r="AS1253" s="520">
        <v>1.1399999999999999</v>
      </c>
      <c r="AT1253" s="520">
        <v>34.199999999999996</v>
      </c>
      <c r="AU1253" s="529" t="s">
        <v>231</v>
      </c>
      <c r="AV1253" s="530" t="s">
        <v>431</v>
      </c>
      <c r="AW1253" s="519" t="s">
        <v>325</v>
      </c>
      <c r="AX1253" s="519" t="s">
        <v>6916</v>
      </c>
      <c r="AY1253" s="531" t="s">
        <v>14765</v>
      </c>
      <c r="AZ1253" s="519" t="s">
        <v>234</v>
      </c>
      <c r="BB1253" s="533"/>
    </row>
    <row r="1254" spans="1:54" s="166" customFormat="1" ht="15" customHeight="1" x14ac:dyDescent="0.25">
      <c r="A1254" s="182">
        <v>1877</v>
      </c>
      <c r="B1254" s="555"/>
      <c r="C1254" s="581"/>
      <c r="D1254" s="700" t="s">
        <v>17140</v>
      </c>
      <c r="E1254" s="166" t="s">
        <v>55</v>
      </c>
      <c r="F1254" s="166" t="s">
        <v>6908</v>
      </c>
      <c r="G1254" s="194" t="s">
        <v>14766</v>
      </c>
      <c r="H1254" s="198" t="s">
        <v>14767</v>
      </c>
      <c r="I1254" s="198" t="s">
        <v>14768</v>
      </c>
      <c r="K1254" s="198" t="s">
        <v>219</v>
      </c>
      <c r="L1254" s="166" t="s">
        <v>220</v>
      </c>
      <c r="M1254" s="198" t="s">
        <v>317</v>
      </c>
      <c r="N1254" s="198" t="s">
        <v>222</v>
      </c>
      <c r="O1254" s="198" t="s">
        <v>317</v>
      </c>
      <c r="P1254" s="198">
        <v>0</v>
      </c>
      <c r="Q1254" s="199">
        <v>4</v>
      </c>
      <c r="R1254" s="199">
        <v>3</v>
      </c>
      <c r="S1254" s="221">
        <v>12</v>
      </c>
      <c r="T1254" s="345">
        <v>1</v>
      </c>
      <c r="U1254" s="340"/>
      <c r="V1254" s="346">
        <v>0</v>
      </c>
      <c r="W1254" s="340"/>
      <c r="X1254" s="346">
        <v>0</v>
      </c>
      <c r="Y1254" s="183"/>
      <c r="Z1254" s="183"/>
      <c r="AA1254" s="183"/>
      <c r="AB1254" s="166" t="s">
        <v>12075</v>
      </c>
      <c r="AC1254" s="166" t="s">
        <v>14769</v>
      </c>
      <c r="AD1254" s="203">
        <v>304503033700115</v>
      </c>
      <c r="AE1254" s="166" t="s">
        <v>14770</v>
      </c>
      <c r="AF1254" s="166" t="s">
        <v>14771</v>
      </c>
      <c r="AG1254" s="166" t="s">
        <v>14772</v>
      </c>
      <c r="AH1254" s="166" t="s">
        <v>14773</v>
      </c>
      <c r="AI1254" s="166" t="s">
        <v>14769</v>
      </c>
      <c r="AJ1254" s="165">
        <v>304503033700115</v>
      </c>
      <c r="AK1254" s="203" t="s">
        <v>2107</v>
      </c>
      <c r="AL1254" s="186">
        <v>1.1399999999999999</v>
      </c>
      <c r="AM1254" s="186">
        <v>2000</v>
      </c>
      <c r="AN1254" s="186">
        <v>0.23400000000000001</v>
      </c>
      <c r="AO1254" s="186">
        <v>0</v>
      </c>
      <c r="AP1254" s="187">
        <v>0.23400000000000001</v>
      </c>
      <c r="AQ1254" s="186">
        <v>0.23400000000000001</v>
      </c>
      <c r="AR1254" s="186">
        <v>0</v>
      </c>
      <c r="AS1254" s="186">
        <v>0.23400000000000001</v>
      </c>
      <c r="AT1254" s="186">
        <v>7.0200000000000005</v>
      </c>
      <c r="AU1254" s="193" t="s">
        <v>231</v>
      </c>
      <c r="AV1254" s="194"/>
      <c r="AW1254" s="166" t="s">
        <v>325</v>
      </c>
      <c r="AX1254" s="166" t="s">
        <v>6916</v>
      </c>
      <c r="AY1254" s="195" t="s">
        <v>14774</v>
      </c>
      <c r="AZ1254" s="166" t="s">
        <v>234</v>
      </c>
      <c r="BB1254" s="196"/>
    </row>
    <row r="1255" spans="1:54" s="519" customFormat="1" ht="24.75" customHeight="1" x14ac:dyDescent="0.25">
      <c r="A1255" s="518">
        <v>1878</v>
      </c>
      <c r="B1255" s="557" t="s">
        <v>17088</v>
      </c>
      <c r="C1255" s="664" t="s">
        <v>17090</v>
      </c>
      <c r="D1255" s="701">
        <v>2020</v>
      </c>
      <c r="E1255" s="519" t="s">
        <v>55</v>
      </c>
      <c r="F1255" s="519" t="s">
        <v>6908</v>
      </c>
      <c r="G1255" s="530" t="s">
        <v>14775</v>
      </c>
      <c r="H1255" s="573" t="s">
        <v>14776</v>
      </c>
      <c r="I1255" s="573" t="s">
        <v>14777</v>
      </c>
      <c r="K1255" s="519" t="s">
        <v>219</v>
      </c>
      <c r="L1255" s="519" t="s">
        <v>220</v>
      </c>
      <c r="M1255" s="519" t="s">
        <v>221</v>
      </c>
      <c r="N1255" s="573" t="s">
        <v>222</v>
      </c>
      <c r="O1255" s="573" t="s">
        <v>221</v>
      </c>
      <c r="P1255" s="573" t="s">
        <v>879</v>
      </c>
      <c r="Q1255" s="574">
        <v>3</v>
      </c>
      <c r="R1255" s="574">
        <v>1.2</v>
      </c>
      <c r="S1255" s="612">
        <v>3.5999999999999996</v>
      </c>
      <c r="T1255" s="613">
        <v>2</v>
      </c>
      <c r="U1255" s="523"/>
      <c r="V1255" s="614">
        <v>0</v>
      </c>
      <c r="W1255" s="523"/>
      <c r="X1255" s="614">
        <v>0</v>
      </c>
      <c r="Y1255" s="524"/>
      <c r="Z1255" s="524"/>
      <c r="AA1255" s="524"/>
      <c r="AB1255" s="519" t="s">
        <v>330</v>
      </c>
      <c r="AC1255" s="519" t="s">
        <v>12792</v>
      </c>
      <c r="AD1255" s="608">
        <v>1027809237796</v>
      </c>
      <c r="AE1255" s="519" t="s">
        <v>14775</v>
      </c>
      <c r="AF1255" s="519" t="s">
        <v>12353</v>
      </c>
      <c r="AG1255" s="519" t="s">
        <v>12354</v>
      </c>
      <c r="AH1255" s="519" t="s">
        <v>14775</v>
      </c>
      <c r="AI1255" s="519" t="s">
        <v>12792</v>
      </c>
      <c r="AJ1255" s="526">
        <v>1027809237796</v>
      </c>
      <c r="AK1255" s="608" t="s">
        <v>722</v>
      </c>
      <c r="AL1255" s="520">
        <v>1.1399999999999999</v>
      </c>
      <c r="AM1255" s="520">
        <v>1000</v>
      </c>
      <c r="AN1255" s="520">
        <v>0.65</v>
      </c>
      <c r="AO1255" s="520">
        <v>0</v>
      </c>
      <c r="AP1255" s="528">
        <v>0.65</v>
      </c>
      <c r="AQ1255" s="520">
        <v>0.65</v>
      </c>
      <c r="AR1255" s="520">
        <v>0</v>
      </c>
      <c r="AS1255" s="520">
        <v>0.65</v>
      </c>
      <c r="AT1255" s="520">
        <v>19.5</v>
      </c>
      <c r="AU1255" s="529" t="s">
        <v>231</v>
      </c>
      <c r="AV1255" s="530" t="s">
        <v>431</v>
      </c>
      <c r="AW1255" s="519" t="s">
        <v>325</v>
      </c>
      <c r="AX1255" s="519" t="s">
        <v>6916</v>
      </c>
      <c r="AY1255" s="531" t="s">
        <v>14778</v>
      </c>
      <c r="AZ1255" s="519" t="s">
        <v>234</v>
      </c>
      <c r="BB1255" s="533"/>
    </row>
    <row r="1256" spans="1:54" s="519" customFormat="1" ht="24.75" customHeight="1" x14ac:dyDescent="0.25">
      <c r="A1256" s="518">
        <v>1879</v>
      </c>
      <c r="B1256" s="557" t="s">
        <v>17088</v>
      </c>
      <c r="C1256" s="664" t="s">
        <v>17090</v>
      </c>
      <c r="D1256" s="701">
        <v>2020</v>
      </c>
      <c r="E1256" s="519" t="s">
        <v>55</v>
      </c>
      <c r="F1256" s="519" t="s">
        <v>6908</v>
      </c>
      <c r="G1256" s="530" t="s">
        <v>14779</v>
      </c>
      <c r="H1256" s="573" t="s">
        <v>14780</v>
      </c>
      <c r="I1256" s="573" t="s">
        <v>14781</v>
      </c>
      <c r="K1256" s="519" t="s">
        <v>219</v>
      </c>
      <c r="L1256" s="519" t="s">
        <v>220</v>
      </c>
      <c r="M1256" s="519" t="s">
        <v>221</v>
      </c>
      <c r="N1256" s="573" t="s">
        <v>222</v>
      </c>
      <c r="O1256" s="573" t="s">
        <v>221</v>
      </c>
      <c r="P1256" s="573" t="s">
        <v>879</v>
      </c>
      <c r="Q1256" s="574">
        <v>2</v>
      </c>
      <c r="R1256" s="574">
        <v>3</v>
      </c>
      <c r="S1256" s="612">
        <v>6</v>
      </c>
      <c r="T1256" s="613">
        <v>3</v>
      </c>
      <c r="U1256" s="523"/>
      <c r="V1256" s="614">
        <v>0</v>
      </c>
      <c r="W1256" s="523"/>
      <c r="X1256" s="614">
        <v>0</v>
      </c>
      <c r="Y1256" s="524"/>
      <c r="Z1256" s="524"/>
      <c r="AA1256" s="524"/>
      <c r="AB1256" s="519" t="s">
        <v>3109</v>
      </c>
      <c r="AC1256" s="519" t="s">
        <v>2004</v>
      </c>
      <c r="AD1256" s="608">
        <v>1022301598549</v>
      </c>
      <c r="AE1256" s="519" t="s">
        <v>14782</v>
      </c>
      <c r="AF1256" s="519" t="s">
        <v>12325</v>
      </c>
      <c r="AG1256" s="519" t="s">
        <v>12326</v>
      </c>
      <c r="AH1256" s="519" t="s">
        <v>14782</v>
      </c>
      <c r="AI1256" s="519" t="s">
        <v>2004</v>
      </c>
      <c r="AJ1256" s="526">
        <v>1022301598549</v>
      </c>
      <c r="AK1256" s="608" t="s">
        <v>722</v>
      </c>
      <c r="AL1256" s="520">
        <v>1.1399999999999999</v>
      </c>
      <c r="AM1256" s="520">
        <v>1000</v>
      </c>
      <c r="AN1256" s="520">
        <v>0.65</v>
      </c>
      <c r="AO1256" s="520">
        <v>0</v>
      </c>
      <c r="AP1256" s="528">
        <v>0.65</v>
      </c>
      <c r="AQ1256" s="520">
        <v>0.65</v>
      </c>
      <c r="AR1256" s="520">
        <v>0</v>
      </c>
      <c r="AS1256" s="520">
        <v>0.65</v>
      </c>
      <c r="AT1256" s="520">
        <v>19.5</v>
      </c>
      <c r="AU1256" s="529" t="s">
        <v>231</v>
      </c>
      <c r="AV1256" s="530" t="s">
        <v>431</v>
      </c>
      <c r="AW1256" s="519" t="s">
        <v>325</v>
      </c>
      <c r="AX1256" s="519" t="s">
        <v>6916</v>
      </c>
      <c r="AY1256" s="531" t="s">
        <v>14783</v>
      </c>
      <c r="AZ1256" s="519" t="s">
        <v>234</v>
      </c>
      <c r="BB1256" s="533"/>
    </row>
    <row r="1257" spans="1:54" s="519" customFormat="1" ht="28.5" customHeight="1" x14ac:dyDescent="0.25">
      <c r="A1257" s="518">
        <v>1880</v>
      </c>
      <c r="B1257" s="557" t="s">
        <v>17088</v>
      </c>
      <c r="C1257" s="664" t="s">
        <v>17090</v>
      </c>
      <c r="D1257" s="701">
        <v>2020</v>
      </c>
      <c r="E1257" s="519" t="s">
        <v>55</v>
      </c>
      <c r="F1257" s="519" t="s">
        <v>6908</v>
      </c>
      <c r="G1257" s="530" t="s">
        <v>14784</v>
      </c>
      <c r="H1257" s="573" t="s">
        <v>14785</v>
      </c>
      <c r="I1257" s="573" t="s">
        <v>14786</v>
      </c>
      <c r="K1257" s="519" t="s">
        <v>219</v>
      </c>
      <c r="L1257" s="519" t="s">
        <v>220</v>
      </c>
      <c r="M1257" s="519" t="s">
        <v>221</v>
      </c>
      <c r="N1257" s="573" t="s">
        <v>222</v>
      </c>
      <c r="O1257" s="573" t="s">
        <v>221</v>
      </c>
      <c r="P1257" s="573" t="s">
        <v>879</v>
      </c>
      <c r="Q1257" s="574">
        <v>3</v>
      </c>
      <c r="R1257" s="574">
        <v>1.2</v>
      </c>
      <c r="S1257" s="612">
        <v>3.5999999999999996</v>
      </c>
      <c r="T1257" s="613">
        <v>2</v>
      </c>
      <c r="U1257" s="523"/>
      <c r="V1257" s="614">
        <v>0</v>
      </c>
      <c r="W1257" s="523"/>
      <c r="X1257" s="614">
        <v>0</v>
      </c>
      <c r="Y1257" s="524"/>
      <c r="Z1257" s="524"/>
      <c r="AA1257" s="524"/>
      <c r="AB1257" s="519" t="s">
        <v>330</v>
      </c>
      <c r="AC1257" s="519" t="s">
        <v>12792</v>
      </c>
      <c r="AD1257" s="608">
        <v>1027809237796</v>
      </c>
      <c r="AE1257" s="519" t="s">
        <v>14784</v>
      </c>
      <c r="AF1257" s="519" t="s">
        <v>12353</v>
      </c>
      <c r="AG1257" s="519" t="s">
        <v>12354</v>
      </c>
      <c r="AH1257" s="519" t="s">
        <v>14784</v>
      </c>
      <c r="AI1257" s="519" t="s">
        <v>12792</v>
      </c>
      <c r="AJ1257" s="526">
        <v>1027809237796</v>
      </c>
      <c r="AK1257" s="608" t="s">
        <v>722</v>
      </c>
      <c r="AL1257" s="520">
        <v>1.1399999999999999</v>
      </c>
      <c r="AM1257" s="520">
        <v>1000</v>
      </c>
      <c r="AN1257" s="520">
        <v>0.65</v>
      </c>
      <c r="AO1257" s="520">
        <v>0</v>
      </c>
      <c r="AP1257" s="528">
        <v>0.65</v>
      </c>
      <c r="AQ1257" s="520">
        <v>0.65</v>
      </c>
      <c r="AR1257" s="520">
        <v>0</v>
      </c>
      <c r="AS1257" s="520">
        <v>0.65</v>
      </c>
      <c r="AT1257" s="520">
        <v>19.5</v>
      </c>
      <c r="AU1257" s="529" t="s">
        <v>231</v>
      </c>
      <c r="AV1257" s="530" t="s">
        <v>431</v>
      </c>
      <c r="AW1257" s="519" t="s">
        <v>325</v>
      </c>
      <c r="AX1257" s="519" t="s">
        <v>6916</v>
      </c>
      <c r="AY1257" s="531" t="s">
        <v>14787</v>
      </c>
      <c r="AZ1257" s="519" t="s">
        <v>234</v>
      </c>
      <c r="BB1257" s="533"/>
    </row>
    <row r="1258" spans="1:54" s="519" customFormat="1" ht="26.25" customHeight="1" x14ac:dyDescent="0.25">
      <c r="A1258" s="518">
        <v>1882</v>
      </c>
      <c r="B1258" s="557" t="s">
        <v>17088</v>
      </c>
      <c r="C1258" s="664" t="s">
        <v>17090</v>
      </c>
      <c r="D1258" s="701">
        <v>2020</v>
      </c>
      <c r="E1258" s="519" t="s">
        <v>55</v>
      </c>
      <c r="F1258" s="519" t="s">
        <v>6908</v>
      </c>
      <c r="G1258" s="530" t="s">
        <v>14795</v>
      </c>
      <c r="H1258" s="573" t="s">
        <v>14796</v>
      </c>
      <c r="I1258" s="573" t="s">
        <v>14797</v>
      </c>
      <c r="K1258" s="519" t="s">
        <v>219</v>
      </c>
      <c r="L1258" s="519" t="s">
        <v>220</v>
      </c>
      <c r="M1258" s="519" t="s">
        <v>221</v>
      </c>
      <c r="N1258" s="573" t="s">
        <v>222</v>
      </c>
      <c r="O1258" s="573" t="s">
        <v>221</v>
      </c>
      <c r="P1258" s="573" t="s">
        <v>879</v>
      </c>
      <c r="Q1258" s="574">
        <v>3</v>
      </c>
      <c r="R1258" s="574">
        <v>1.2</v>
      </c>
      <c r="S1258" s="612">
        <v>3.5999999999999996</v>
      </c>
      <c r="T1258" s="613">
        <v>2</v>
      </c>
      <c r="U1258" s="523"/>
      <c r="V1258" s="614">
        <v>0</v>
      </c>
      <c r="W1258" s="523"/>
      <c r="X1258" s="614">
        <v>0</v>
      </c>
      <c r="Y1258" s="524"/>
      <c r="Z1258" s="524"/>
      <c r="AA1258" s="524"/>
      <c r="AB1258" s="519" t="s">
        <v>330</v>
      </c>
      <c r="AC1258" s="519" t="s">
        <v>448</v>
      </c>
      <c r="AD1258" s="608">
        <v>1127746172080</v>
      </c>
      <c r="AE1258" s="519" t="s">
        <v>14795</v>
      </c>
      <c r="AF1258" s="519" t="s">
        <v>14549</v>
      </c>
      <c r="AG1258" s="519" t="s">
        <v>13528</v>
      </c>
      <c r="AH1258" s="519" t="s">
        <v>14795</v>
      </c>
      <c r="AI1258" s="519" t="s">
        <v>448</v>
      </c>
      <c r="AJ1258" s="526">
        <v>1127746172080</v>
      </c>
      <c r="AK1258" s="608" t="s">
        <v>722</v>
      </c>
      <c r="AL1258" s="520">
        <v>1.1399999999999999</v>
      </c>
      <c r="AM1258" s="520">
        <v>1000</v>
      </c>
      <c r="AN1258" s="520">
        <v>1.1399999999999999</v>
      </c>
      <c r="AO1258" s="520">
        <v>0</v>
      </c>
      <c r="AP1258" s="528">
        <v>1.1399999999999999</v>
      </c>
      <c r="AQ1258" s="520">
        <v>1.1399999999999999</v>
      </c>
      <c r="AR1258" s="520">
        <v>0</v>
      </c>
      <c r="AS1258" s="520">
        <v>1.1399999999999999</v>
      </c>
      <c r="AT1258" s="520">
        <v>34.199999999999996</v>
      </c>
      <c r="AU1258" s="529" t="s">
        <v>231</v>
      </c>
      <c r="AV1258" s="530" t="s">
        <v>431</v>
      </c>
      <c r="AW1258" s="519" t="s">
        <v>325</v>
      </c>
      <c r="AX1258" s="519" t="s">
        <v>6916</v>
      </c>
      <c r="AY1258" s="531" t="s">
        <v>14798</v>
      </c>
      <c r="AZ1258" s="519" t="s">
        <v>234</v>
      </c>
      <c r="BB1258" s="533"/>
    </row>
    <row r="1259" spans="1:54" s="166" customFormat="1" ht="15" customHeight="1" x14ac:dyDescent="0.25">
      <c r="A1259" s="182">
        <v>1883</v>
      </c>
      <c r="B1259" s="555"/>
      <c r="C1259" s="581"/>
      <c r="D1259" s="700" t="s">
        <v>17140</v>
      </c>
      <c r="E1259" s="166" t="s">
        <v>55</v>
      </c>
      <c r="F1259" s="166" t="s">
        <v>6908</v>
      </c>
      <c r="G1259" s="194" t="s">
        <v>14799</v>
      </c>
      <c r="H1259" s="198" t="s">
        <v>14800</v>
      </c>
      <c r="I1259" s="198" t="s">
        <v>14801</v>
      </c>
      <c r="K1259" s="198" t="s">
        <v>219</v>
      </c>
      <c r="L1259" s="166" t="s">
        <v>220</v>
      </c>
      <c r="M1259" s="198" t="s">
        <v>221</v>
      </c>
      <c r="N1259" s="198" t="s">
        <v>222</v>
      </c>
      <c r="O1259" s="198" t="s">
        <v>317</v>
      </c>
      <c r="P1259" s="198">
        <v>0</v>
      </c>
      <c r="Q1259" s="199">
        <v>3</v>
      </c>
      <c r="R1259" s="199">
        <v>1.2</v>
      </c>
      <c r="S1259" s="221">
        <v>3.5999999999999996</v>
      </c>
      <c r="T1259" s="345">
        <v>1</v>
      </c>
      <c r="U1259" s="340"/>
      <c r="V1259" s="346">
        <v>0</v>
      </c>
      <c r="W1259" s="340"/>
      <c r="X1259" s="346">
        <v>0</v>
      </c>
      <c r="Y1259" s="183"/>
      <c r="Z1259" s="183"/>
      <c r="AA1259" s="183"/>
      <c r="AB1259" s="166" t="s">
        <v>330</v>
      </c>
      <c r="AC1259" s="166" t="s">
        <v>14615</v>
      </c>
      <c r="AD1259" s="203">
        <v>1047796854533</v>
      </c>
      <c r="AE1259" s="166" t="s">
        <v>14799</v>
      </c>
      <c r="AF1259" s="166" t="s">
        <v>14802</v>
      </c>
      <c r="AG1259" s="166" t="s">
        <v>14618</v>
      </c>
      <c r="AH1259" s="166" t="s">
        <v>14799</v>
      </c>
      <c r="AI1259" s="166" t="s">
        <v>14615</v>
      </c>
      <c r="AJ1259" s="165">
        <v>1047796854533</v>
      </c>
      <c r="AK1259" s="203" t="s">
        <v>722</v>
      </c>
      <c r="AL1259" s="186">
        <v>1.1399999999999999</v>
      </c>
      <c r="AM1259" s="186">
        <v>1000</v>
      </c>
      <c r="AN1259" s="186">
        <v>1.33</v>
      </c>
      <c r="AO1259" s="186">
        <v>0</v>
      </c>
      <c r="AP1259" s="187">
        <v>1.33</v>
      </c>
      <c r="AQ1259" s="186">
        <v>1.33</v>
      </c>
      <c r="AR1259" s="186">
        <v>0</v>
      </c>
      <c r="AS1259" s="186">
        <v>1.33</v>
      </c>
      <c r="AT1259" s="186">
        <v>39.900000000000006</v>
      </c>
      <c r="AU1259" s="193" t="s">
        <v>231</v>
      </c>
      <c r="AV1259" s="194"/>
      <c r="AW1259" s="166" t="s">
        <v>325</v>
      </c>
      <c r="AX1259" s="166" t="s">
        <v>6916</v>
      </c>
      <c r="AY1259" s="195" t="s">
        <v>14803</v>
      </c>
      <c r="AZ1259" s="166" t="s">
        <v>234</v>
      </c>
      <c r="BB1259" s="196"/>
    </row>
    <row r="1260" spans="1:54" s="166" customFormat="1" ht="15" customHeight="1" x14ac:dyDescent="0.25">
      <c r="A1260" s="182">
        <v>1884</v>
      </c>
      <c r="B1260" s="555"/>
      <c r="C1260" s="581"/>
      <c r="D1260" s="700" t="s">
        <v>17138</v>
      </c>
      <c r="E1260" s="166" t="s">
        <v>55</v>
      </c>
      <c r="F1260" s="166" t="s">
        <v>6908</v>
      </c>
      <c r="G1260" s="194" t="s">
        <v>14804</v>
      </c>
      <c r="H1260" s="198" t="s">
        <v>14805</v>
      </c>
      <c r="I1260" s="198" t="s">
        <v>14806</v>
      </c>
      <c r="K1260" s="198" t="s">
        <v>219</v>
      </c>
      <c r="L1260" s="166" t="s">
        <v>220</v>
      </c>
      <c r="M1260" s="198" t="s">
        <v>221</v>
      </c>
      <c r="N1260" s="198" t="s">
        <v>222</v>
      </c>
      <c r="O1260" s="198" t="s">
        <v>317</v>
      </c>
      <c r="P1260" s="198">
        <v>0</v>
      </c>
      <c r="Q1260" s="199">
        <v>6</v>
      </c>
      <c r="R1260" s="199">
        <v>2</v>
      </c>
      <c r="S1260" s="221">
        <v>12</v>
      </c>
      <c r="T1260" s="345">
        <v>3</v>
      </c>
      <c r="U1260" s="340"/>
      <c r="V1260" s="346">
        <v>0</v>
      </c>
      <c r="W1260" s="340"/>
      <c r="X1260" s="346">
        <v>3</v>
      </c>
      <c r="Y1260" s="183"/>
      <c r="Z1260" s="183"/>
      <c r="AA1260" s="183"/>
      <c r="AB1260" s="166" t="s">
        <v>330</v>
      </c>
      <c r="AC1260" s="166" t="s">
        <v>14807</v>
      </c>
      <c r="AD1260" s="203">
        <v>1145030032729</v>
      </c>
      <c r="AE1260" s="166" t="s">
        <v>14808</v>
      </c>
      <c r="AF1260" s="166" t="s">
        <v>14809</v>
      </c>
      <c r="AG1260" s="166" t="s">
        <v>14810</v>
      </c>
      <c r="AH1260" s="166" t="s">
        <v>14808</v>
      </c>
      <c r="AI1260" s="166" t="s">
        <v>14807</v>
      </c>
      <c r="AJ1260" s="165">
        <v>1145030032729</v>
      </c>
      <c r="AK1260" s="203" t="s">
        <v>2107</v>
      </c>
      <c r="AL1260" s="186">
        <v>1.1399999999999999</v>
      </c>
      <c r="AM1260" s="186">
        <v>3000</v>
      </c>
      <c r="AN1260" s="186">
        <v>2.56</v>
      </c>
      <c r="AO1260" s="186">
        <v>0</v>
      </c>
      <c r="AP1260" s="187">
        <v>2.56</v>
      </c>
      <c r="AQ1260" s="186">
        <v>2.56</v>
      </c>
      <c r="AR1260" s="186">
        <v>0</v>
      </c>
      <c r="AS1260" s="186">
        <v>2.56</v>
      </c>
      <c r="AT1260" s="186">
        <v>76.8</v>
      </c>
      <c r="AU1260" s="193" t="s">
        <v>231</v>
      </c>
      <c r="AV1260" s="194"/>
      <c r="AW1260" s="166" t="s">
        <v>325</v>
      </c>
      <c r="AX1260" s="166" t="s">
        <v>6916</v>
      </c>
      <c r="AY1260" s="195" t="s">
        <v>14811</v>
      </c>
      <c r="AZ1260" s="166" t="s">
        <v>234</v>
      </c>
      <c r="BB1260" s="196"/>
    </row>
    <row r="1261" spans="1:54" s="166" customFormat="1" ht="15" customHeight="1" x14ac:dyDescent="0.25">
      <c r="A1261" s="182">
        <v>1885</v>
      </c>
      <c r="B1261" s="555"/>
      <c r="C1261" s="581"/>
      <c r="D1261" s="700" t="s">
        <v>17140</v>
      </c>
      <c r="E1261" s="166" t="s">
        <v>55</v>
      </c>
      <c r="F1261" s="166" t="s">
        <v>6908</v>
      </c>
      <c r="G1261" s="194" t="s">
        <v>14812</v>
      </c>
      <c r="H1261" s="198" t="s">
        <v>14813</v>
      </c>
      <c r="I1261" s="198" t="s">
        <v>14814</v>
      </c>
      <c r="K1261" s="198" t="s">
        <v>219</v>
      </c>
      <c r="L1261" s="166" t="s">
        <v>220</v>
      </c>
      <c r="M1261" s="198" t="s">
        <v>317</v>
      </c>
      <c r="N1261" s="198">
        <v>0</v>
      </c>
      <c r="O1261" s="198" t="s">
        <v>317</v>
      </c>
      <c r="P1261" s="198">
        <v>0</v>
      </c>
      <c r="Q1261" s="199">
        <v>4</v>
      </c>
      <c r="R1261" s="199">
        <v>1.2</v>
      </c>
      <c r="S1261" s="221">
        <v>4.8</v>
      </c>
      <c r="T1261" s="345">
        <v>1</v>
      </c>
      <c r="U1261" s="340"/>
      <c r="V1261" s="346">
        <v>0</v>
      </c>
      <c r="W1261" s="340"/>
      <c r="X1261" s="346">
        <v>0</v>
      </c>
      <c r="Y1261" s="183"/>
      <c r="Z1261" s="183"/>
      <c r="AA1261" s="183"/>
      <c r="AB1261" s="166" t="s">
        <v>12075</v>
      </c>
      <c r="AC1261" s="166" t="s">
        <v>14815</v>
      </c>
      <c r="AD1261" s="203">
        <v>304503008600072</v>
      </c>
      <c r="AE1261" s="166" t="s">
        <v>14816</v>
      </c>
      <c r="AF1261" s="166" t="s">
        <v>14817</v>
      </c>
      <c r="AG1261" s="166" t="s">
        <v>14818</v>
      </c>
      <c r="AH1261" s="166" t="s">
        <v>14816</v>
      </c>
      <c r="AI1261" s="166" t="s">
        <v>14815</v>
      </c>
      <c r="AJ1261" s="165">
        <v>304503008600072</v>
      </c>
      <c r="AK1261" s="203" t="s">
        <v>722</v>
      </c>
      <c r="AL1261" s="186">
        <v>1.1399999999999999</v>
      </c>
      <c r="AM1261" s="186">
        <v>600</v>
      </c>
      <c r="AN1261" s="186">
        <v>0.24</v>
      </c>
      <c r="AO1261" s="186">
        <v>0</v>
      </c>
      <c r="AP1261" s="187">
        <v>0.24</v>
      </c>
      <c r="AQ1261" s="186">
        <v>0.24</v>
      </c>
      <c r="AR1261" s="186">
        <v>0</v>
      </c>
      <c r="AS1261" s="186">
        <v>0.24</v>
      </c>
      <c r="AT1261" s="186">
        <v>7.1999999999999993</v>
      </c>
      <c r="AU1261" s="193" t="s">
        <v>231</v>
      </c>
      <c r="AV1261" s="194"/>
      <c r="AW1261" s="166" t="s">
        <v>325</v>
      </c>
      <c r="AX1261" s="166" t="s">
        <v>6916</v>
      </c>
      <c r="AY1261" s="195" t="s">
        <v>14819</v>
      </c>
      <c r="AZ1261" s="166" t="s">
        <v>234</v>
      </c>
      <c r="BB1261" s="196"/>
    </row>
    <row r="1262" spans="1:54" s="166" customFormat="1" ht="15" customHeight="1" x14ac:dyDescent="0.25">
      <c r="A1262" s="182">
        <v>1886</v>
      </c>
      <c r="B1262" s="555"/>
      <c r="C1262" s="581"/>
      <c r="D1262" s="700" t="s">
        <v>17141</v>
      </c>
      <c r="E1262" s="166" t="s">
        <v>55</v>
      </c>
      <c r="F1262" s="166" t="s">
        <v>6908</v>
      </c>
      <c r="G1262" s="194" t="s">
        <v>14820</v>
      </c>
      <c r="H1262" s="198" t="s">
        <v>14821</v>
      </c>
      <c r="I1262" s="198" t="s">
        <v>14822</v>
      </c>
      <c r="K1262" s="198" t="s">
        <v>219</v>
      </c>
      <c r="L1262" s="166" t="s">
        <v>220</v>
      </c>
      <c r="M1262" s="198" t="s">
        <v>221</v>
      </c>
      <c r="N1262" s="198" t="s">
        <v>222</v>
      </c>
      <c r="O1262" s="198" t="s">
        <v>317</v>
      </c>
      <c r="P1262" s="198">
        <v>0</v>
      </c>
      <c r="Q1262" s="199">
        <v>2</v>
      </c>
      <c r="R1262" s="199">
        <v>3</v>
      </c>
      <c r="S1262" s="221">
        <v>6</v>
      </c>
      <c r="T1262" s="345">
        <v>1</v>
      </c>
      <c r="U1262" s="340"/>
      <c r="V1262" s="346">
        <v>0</v>
      </c>
      <c r="W1262" s="340"/>
      <c r="X1262" s="346">
        <v>0</v>
      </c>
      <c r="Y1262" s="183"/>
      <c r="Z1262" s="183"/>
      <c r="AA1262" s="183"/>
      <c r="AB1262" s="166" t="s">
        <v>12075</v>
      </c>
      <c r="AC1262" s="166" t="s">
        <v>14823</v>
      </c>
      <c r="AD1262" s="203">
        <v>305503001800047</v>
      </c>
      <c r="AE1262" s="166" t="s">
        <v>14824</v>
      </c>
      <c r="AF1262" s="166">
        <v>89166258477</v>
      </c>
      <c r="AG1262" s="166" t="s">
        <v>230</v>
      </c>
      <c r="AH1262" s="166" t="s">
        <v>14824</v>
      </c>
      <c r="AI1262" s="166" t="s">
        <v>14823</v>
      </c>
      <c r="AJ1262" s="165">
        <v>305503001800047</v>
      </c>
      <c r="AK1262" s="203" t="s">
        <v>2107</v>
      </c>
      <c r="AL1262" s="186">
        <v>1.1399999999999999</v>
      </c>
      <c r="AM1262" s="186">
        <v>2000</v>
      </c>
      <c r="AN1262" s="186">
        <v>0.23400000000000001</v>
      </c>
      <c r="AO1262" s="186">
        <v>0</v>
      </c>
      <c r="AP1262" s="187">
        <v>0.23400000000000001</v>
      </c>
      <c r="AQ1262" s="186">
        <v>0.23400000000000001</v>
      </c>
      <c r="AR1262" s="186">
        <v>0</v>
      </c>
      <c r="AS1262" s="186">
        <v>0.23400000000000001</v>
      </c>
      <c r="AT1262" s="186">
        <v>7.0200000000000005</v>
      </c>
      <c r="AU1262" s="193" t="s">
        <v>231</v>
      </c>
      <c r="AV1262" s="194"/>
      <c r="AW1262" s="166" t="s">
        <v>325</v>
      </c>
      <c r="AX1262" s="166" t="s">
        <v>6916</v>
      </c>
      <c r="AY1262" s="195" t="s">
        <v>14825</v>
      </c>
      <c r="AZ1262" s="166" t="s">
        <v>234</v>
      </c>
      <c r="BB1262" s="196"/>
    </row>
    <row r="1263" spans="1:54" s="519" customFormat="1" ht="27" customHeight="1" x14ac:dyDescent="0.25">
      <c r="A1263" s="518">
        <v>1887</v>
      </c>
      <c r="B1263" s="557" t="s">
        <v>17088</v>
      </c>
      <c r="C1263" s="664" t="s">
        <v>17090</v>
      </c>
      <c r="D1263" s="701">
        <v>2020</v>
      </c>
      <c r="E1263" s="519" t="s">
        <v>55</v>
      </c>
      <c r="F1263" s="519" t="s">
        <v>6908</v>
      </c>
      <c r="G1263" s="530" t="s">
        <v>14826</v>
      </c>
      <c r="H1263" s="573" t="s">
        <v>14827</v>
      </c>
      <c r="I1263" s="573" t="s">
        <v>14828</v>
      </c>
      <c r="K1263" s="519" t="s">
        <v>219</v>
      </c>
      <c r="L1263" s="519" t="s">
        <v>220</v>
      </c>
      <c r="M1263" s="519" t="s">
        <v>221</v>
      </c>
      <c r="N1263" s="573" t="s">
        <v>222</v>
      </c>
      <c r="O1263" s="573" t="s">
        <v>221</v>
      </c>
      <c r="P1263" s="573" t="s">
        <v>879</v>
      </c>
      <c r="Q1263" s="574">
        <v>3</v>
      </c>
      <c r="R1263" s="574">
        <v>1.2</v>
      </c>
      <c r="S1263" s="612">
        <v>3.5999999999999996</v>
      </c>
      <c r="T1263" s="613">
        <v>2</v>
      </c>
      <c r="U1263" s="523"/>
      <c r="V1263" s="614">
        <v>0</v>
      </c>
      <c r="W1263" s="523"/>
      <c r="X1263" s="614">
        <v>0</v>
      </c>
      <c r="Y1263" s="524"/>
      <c r="Z1263" s="524"/>
      <c r="AA1263" s="524"/>
      <c r="AB1263" s="519" t="s">
        <v>330</v>
      </c>
      <c r="AC1263" s="519" t="s">
        <v>12792</v>
      </c>
      <c r="AD1263" s="608">
        <v>1027809237796</v>
      </c>
      <c r="AE1263" s="519" t="s">
        <v>14829</v>
      </c>
      <c r="AF1263" s="519" t="s">
        <v>12353</v>
      </c>
      <c r="AG1263" s="519" t="s">
        <v>12354</v>
      </c>
      <c r="AH1263" s="519" t="s">
        <v>14829</v>
      </c>
      <c r="AI1263" s="519" t="s">
        <v>12792</v>
      </c>
      <c r="AJ1263" s="526">
        <v>1027809237796</v>
      </c>
      <c r="AK1263" s="608" t="s">
        <v>722</v>
      </c>
      <c r="AL1263" s="520">
        <v>1.1399999999999999</v>
      </c>
      <c r="AM1263" s="520">
        <v>1000</v>
      </c>
      <c r="AN1263" s="520">
        <v>0.65</v>
      </c>
      <c r="AO1263" s="520">
        <v>0</v>
      </c>
      <c r="AP1263" s="528">
        <v>0.65</v>
      </c>
      <c r="AQ1263" s="520">
        <v>0.65</v>
      </c>
      <c r="AR1263" s="520">
        <v>0</v>
      </c>
      <c r="AS1263" s="520">
        <v>0.65</v>
      </c>
      <c r="AT1263" s="520">
        <v>19.5</v>
      </c>
      <c r="AU1263" s="529" t="s">
        <v>231</v>
      </c>
      <c r="AV1263" s="530" t="s">
        <v>431</v>
      </c>
      <c r="AW1263" s="519" t="s">
        <v>325</v>
      </c>
      <c r="AX1263" s="519" t="s">
        <v>6916</v>
      </c>
      <c r="AY1263" s="531" t="s">
        <v>14830</v>
      </c>
      <c r="AZ1263" s="519" t="s">
        <v>234</v>
      </c>
      <c r="BB1263" s="533"/>
    </row>
    <row r="1264" spans="1:54" s="166" customFormat="1" ht="15" customHeight="1" x14ac:dyDescent="0.25">
      <c r="A1264" s="182">
        <v>1889</v>
      </c>
      <c r="B1264" s="555"/>
      <c r="C1264" s="581"/>
      <c r="D1264" s="700" t="s">
        <v>17140</v>
      </c>
      <c r="E1264" s="166" t="s">
        <v>55</v>
      </c>
      <c r="F1264" s="166" t="s">
        <v>6908</v>
      </c>
      <c r="G1264" s="194" t="s">
        <v>14833</v>
      </c>
      <c r="H1264" s="198" t="s">
        <v>14834</v>
      </c>
      <c r="I1264" s="198" t="s">
        <v>14835</v>
      </c>
      <c r="K1264" s="198" t="s">
        <v>219</v>
      </c>
      <c r="L1264" s="166" t="s">
        <v>220</v>
      </c>
      <c r="M1264" s="198" t="s">
        <v>221</v>
      </c>
      <c r="N1264" s="198" t="s">
        <v>222</v>
      </c>
      <c r="O1264" s="198" t="s">
        <v>317</v>
      </c>
      <c r="P1264" s="198">
        <v>0</v>
      </c>
      <c r="Q1264" s="199">
        <v>3</v>
      </c>
      <c r="R1264" s="199">
        <v>1.2</v>
      </c>
      <c r="S1264" s="221">
        <v>3.5999999999999996</v>
      </c>
      <c r="T1264" s="345">
        <v>1</v>
      </c>
      <c r="U1264" s="340"/>
      <c r="V1264" s="346">
        <v>0</v>
      </c>
      <c r="W1264" s="340"/>
      <c r="X1264" s="346">
        <v>0</v>
      </c>
      <c r="Y1264" s="183"/>
      <c r="Z1264" s="183"/>
      <c r="AA1264" s="183"/>
      <c r="AB1264" s="166" t="s">
        <v>12075</v>
      </c>
      <c r="AC1264" s="166" t="s">
        <v>14836</v>
      </c>
      <c r="AD1264" s="203">
        <v>304503029700090</v>
      </c>
      <c r="AE1264" s="166" t="s">
        <v>14837</v>
      </c>
      <c r="AF1264" s="166" t="s">
        <v>14838</v>
      </c>
      <c r="AG1264" s="166" t="s">
        <v>14839</v>
      </c>
      <c r="AH1264" s="166" t="s">
        <v>14837</v>
      </c>
      <c r="AI1264" s="166" t="s">
        <v>14836</v>
      </c>
      <c r="AJ1264" s="165">
        <v>304503029700090</v>
      </c>
      <c r="AK1264" s="203" t="s">
        <v>2107</v>
      </c>
      <c r="AL1264" s="186">
        <v>1.1399999999999999</v>
      </c>
      <c r="AM1264" s="186">
        <v>2000</v>
      </c>
      <c r="AN1264" s="186">
        <v>0.98</v>
      </c>
      <c r="AO1264" s="186">
        <v>0</v>
      </c>
      <c r="AP1264" s="187">
        <v>0.98</v>
      </c>
      <c r="AQ1264" s="186">
        <v>0.98</v>
      </c>
      <c r="AR1264" s="186">
        <v>0</v>
      </c>
      <c r="AS1264" s="186">
        <v>0.98</v>
      </c>
      <c r="AT1264" s="186">
        <v>29.4</v>
      </c>
      <c r="AU1264" s="193" t="s">
        <v>231</v>
      </c>
      <c r="AV1264" s="194"/>
      <c r="AW1264" s="166" t="s">
        <v>325</v>
      </c>
      <c r="AX1264" s="166" t="s">
        <v>6916</v>
      </c>
      <c r="AY1264" s="195" t="s">
        <v>14840</v>
      </c>
      <c r="AZ1264" s="166" t="s">
        <v>234</v>
      </c>
      <c r="BB1264" s="196"/>
    </row>
    <row r="1265" spans="1:54" s="519" customFormat="1" ht="23.25" customHeight="1" x14ac:dyDescent="0.25">
      <c r="A1265" s="518">
        <v>1890</v>
      </c>
      <c r="B1265" s="557" t="s">
        <v>17088</v>
      </c>
      <c r="C1265" s="664" t="s">
        <v>17090</v>
      </c>
      <c r="D1265" s="701">
        <v>2020</v>
      </c>
      <c r="E1265" s="519" t="s">
        <v>55</v>
      </c>
      <c r="F1265" s="519" t="s">
        <v>6908</v>
      </c>
      <c r="G1265" s="530" t="s">
        <v>14841</v>
      </c>
      <c r="H1265" s="573" t="s">
        <v>14842</v>
      </c>
      <c r="I1265" s="573" t="s">
        <v>14843</v>
      </c>
      <c r="K1265" s="519" t="s">
        <v>219</v>
      </c>
      <c r="L1265" s="519" t="s">
        <v>220</v>
      </c>
      <c r="M1265" s="519" t="s">
        <v>221</v>
      </c>
      <c r="N1265" s="573" t="s">
        <v>222</v>
      </c>
      <c r="O1265" s="573" t="s">
        <v>221</v>
      </c>
      <c r="P1265" s="573" t="s">
        <v>879</v>
      </c>
      <c r="Q1265" s="574">
        <v>30</v>
      </c>
      <c r="R1265" s="574">
        <v>9</v>
      </c>
      <c r="S1265" s="612">
        <v>270</v>
      </c>
      <c r="T1265" s="613">
        <v>1</v>
      </c>
      <c r="U1265" s="523"/>
      <c r="V1265" s="614">
        <v>0</v>
      </c>
      <c r="W1265" s="523"/>
      <c r="X1265" s="614">
        <v>0</v>
      </c>
      <c r="Y1265" s="524"/>
      <c r="Z1265" s="524"/>
      <c r="AA1265" s="524"/>
      <c r="AB1265" s="519" t="s">
        <v>330</v>
      </c>
      <c r="AC1265" s="519" t="s">
        <v>12792</v>
      </c>
      <c r="AD1265" s="608">
        <v>1027809237796</v>
      </c>
      <c r="AE1265" s="519" t="s">
        <v>14844</v>
      </c>
      <c r="AF1265" s="519" t="s">
        <v>12353</v>
      </c>
      <c r="AG1265" s="519" t="s">
        <v>12354</v>
      </c>
      <c r="AH1265" s="519" t="s">
        <v>14844</v>
      </c>
      <c r="AI1265" s="519" t="s">
        <v>12792</v>
      </c>
      <c r="AJ1265" s="526">
        <v>1027809237796</v>
      </c>
      <c r="AK1265" s="608" t="s">
        <v>722</v>
      </c>
      <c r="AL1265" s="520">
        <v>1.1399999999999999</v>
      </c>
      <c r="AM1265" s="520">
        <v>1000</v>
      </c>
      <c r="AN1265" s="520">
        <v>0.65</v>
      </c>
      <c r="AO1265" s="520">
        <v>0</v>
      </c>
      <c r="AP1265" s="528">
        <v>0.65</v>
      </c>
      <c r="AQ1265" s="520">
        <v>0.65</v>
      </c>
      <c r="AR1265" s="520">
        <v>0</v>
      </c>
      <c r="AS1265" s="520">
        <v>0.65</v>
      </c>
      <c r="AT1265" s="520">
        <v>19.5</v>
      </c>
      <c r="AU1265" s="529" t="s">
        <v>231</v>
      </c>
      <c r="AV1265" s="530" t="s">
        <v>431</v>
      </c>
      <c r="AW1265" s="519" t="s">
        <v>325</v>
      </c>
      <c r="AX1265" s="519" t="s">
        <v>6916</v>
      </c>
      <c r="AY1265" s="531" t="s">
        <v>14845</v>
      </c>
      <c r="AZ1265" s="519" t="s">
        <v>234</v>
      </c>
      <c r="BB1265" s="533"/>
    </row>
    <row r="1266" spans="1:54" s="166" customFormat="1" ht="15" customHeight="1" x14ac:dyDescent="0.25">
      <c r="A1266" s="182">
        <v>1891</v>
      </c>
      <c r="B1266" s="555"/>
      <c r="C1266" s="581"/>
      <c r="D1266" s="700" t="s">
        <v>17140</v>
      </c>
      <c r="E1266" s="166" t="s">
        <v>55</v>
      </c>
      <c r="F1266" s="166" t="s">
        <v>6908</v>
      </c>
      <c r="G1266" s="194" t="s">
        <v>14846</v>
      </c>
      <c r="H1266" s="198" t="s">
        <v>14847</v>
      </c>
      <c r="I1266" s="198" t="s">
        <v>14848</v>
      </c>
      <c r="K1266" s="198" t="s">
        <v>732</v>
      </c>
      <c r="L1266" s="166">
        <v>0</v>
      </c>
      <c r="M1266" s="198" t="s">
        <v>317</v>
      </c>
      <c r="N1266" s="198">
        <v>0</v>
      </c>
      <c r="O1266" s="198" t="s">
        <v>317</v>
      </c>
      <c r="P1266" s="198">
        <v>0</v>
      </c>
      <c r="Q1266" s="199">
        <v>4</v>
      </c>
      <c r="R1266" s="199">
        <v>1.5</v>
      </c>
      <c r="S1266" s="221">
        <v>6</v>
      </c>
      <c r="T1266" s="345">
        <v>1</v>
      </c>
      <c r="U1266" s="340"/>
      <c r="V1266" s="346">
        <v>0</v>
      </c>
      <c r="W1266" s="340"/>
      <c r="X1266" s="346">
        <v>0</v>
      </c>
      <c r="Y1266" s="183"/>
      <c r="Z1266" s="183"/>
      <c r="AA1266" s="183"/>
      <c r="AB1266" s="166" t="s">
        <v>12075</v>
      </c>
      <c r="AC1266" s="166" t="s">
        <v>14849</v>
      </c>
      <c r="AD1266" s="203">
        <v>318774600167682</v>
      </c>
      <c r="AE1266" s="166" t="s">
        <v>14850</v>
      </c>
      <c r="AF1266" s="166" t="s">
        <v>14851</v>
      </c>
      <c r="AG1266" s="166" t="s">
        <v>14852</v>
      </c>
      <c r="AH1266" s="166" t="s">
        <v>14850</v>
      </c>
      <c r="AI1266" s="166" t="s">
        <v>14849</v>
      </c>
      <c r="AJ1266" s="165">
        <v>318774600167682</v>
      </c>
      <c r="AK1266" s="203" t="s">
        <v>2107</v>
      </c>
      <c r="AL1266" s="186">
        <v>1.1399999999999999</v>
      </c>
      <c r="AM1266" s="186">
        <v>1200</v>
      </c>
      <c r="AN1266" s="186">
        <v>0.98</v>
      </c>
      <c r="AO1266" s="186">
        <v>0</v>
      </c>
      <c r="AP1266" s="187">
        <v>0.98</v>
      </c>
      <c r="AQ1266" s="186">
        <v>0.98</v>
      </c>
      <c r="AR1266" s="186">
        <v>0</v>
      </c>
      <c r="AS1266" s="186">
        <v>0.98</v>
      </c>
      <c r="AT1266" s="186">
        <v>29.4</v>
      </c>
      <c r="AU1266" s="193" t="s">
        <v>231</v>
      </c>
      <c r="AV1266" s="194"/>
      <c r="AW1266" s="166" t="s">
        <v>325</v>
      </c>
      <c r="AX1266" s="166" t="s">
        <v>6916</v>
      </c>
      <c r="AY1266" s="195" t="s">
        <v>14853</v>
      </c>
      <c r="AZ1266" s="166" t="s">
        <v>234</v>
      </c>
      <c r="BB1266" s="196"/>
    </row>
    <row r="1267" spans="1:54" s="519" customFormat="1" ht="27" customHeight="1" x14ac:dyDescent="0.25">
      <c r="A1267" s="518">
        <v>1893</v>
      </c>
      <c r="B1267" s="557" t="s">
        <v>17088</v>
      </c>
      <c r="C1267" s="664" t="s">
        <v>17090</v>
      </c>
      <c r="D1267" s="701">
        <v>2020</v>
      </c>
      <c r="E1267" s="519" t="s">
        <v>55</v>
      </c>
      <c r="F1267" s="519" t="s">
        <v>6908</v>
      </c>
      <c r="G1267" s="530" t="s">
        <v>17113</v>
      </c>
      <c r="H1267" s="573" t="s">
        <v>14856</v>
      </c>
      <c r="I1267" s="573" t="s">
        <v>14857</v>
      </c>
      <c r="K1267" s="519" t="s">
        <v>219</v>
      </c>
      <c r="L1267" s="519" t="s">
        <v>220</v>
      </c>
      <c r="M1267" s="519" t="s">
        <v>221</v>
      </c>
      <c r="N1267" s="573" t="s">
        <v>222</v>
      </c>
      <c r="O1267" s="573" t="s">
        <v>221</v>
      </c>
      <c r="P1267" s="573" t="s">
        <v>879</v>
      </c>
      <c r="Q1267" s="574">
        <v>1.5</v>
      </c>
      <c r="R1267" s="574">
        <v>1.5</v>
      </c>
      <c r="S1267" s="612">
        <v>2.25</v>
      </c>
      <c r="T1267" s="613">
        <v>1</v>
      </c>
      <c r="U1267" s="523"/>
      <c r="V1267" s="614">
        <v>0</v>
      </c>
      <c r="W1267" s="523"/>
      <c r="X1267" s="614">
        <v>0</v>
      </c>
      <c r="Y1267" s="524"/>
      <c r="Z1267" s="524"/>
      <c r="AA1267" s="524"/>
      <c r="AB1267" s="519" t="s">
        <v>12075</v>
      </c>
      <c r="AC1267" s="519" t="s">
        <v>14858</v>
      </c>
      <c r="AD1267" s="608">
        <v>319507400028462</v>
      </c>
      <c r="AE1267" s="519" t="s">
        <v>14855</v>
      </c>
      <c r="AF1267" s="519" t="s">
        <v>14859</v>
      </c>
      <c r="AG1267" s="519" t="s">
        <v>14860</v>
      </c>
      <c r="AH1267" s="519" t="s">
        <v>14855</v>
      </c>
      <c r="AI1267" s="519" t="s">
        <v>14858</v>
      </c>
      <c r="AJ1267" s="526">
        <v>319507400028462</v>
      </c>
      <c r="AK1267" s="608" t="s">
        <v>722</v>
      </c>
      <c r="AL1267" s="520">
        <v>1.1399999999999999</v>
      </c>
      <c r="AM1267" s="520">
        <v>500</v>
      </c>
      <c r="AN1267" s="520">
        <v>0.24</v>
      </c>
      <c r="AO1267" s="520">
        <v>0</v>
      </c>
      <c r="AP1267" s="528">
        <v>0.24</v>
      </c>
      <c r="AQ1267" s="520">
        <v>0.24</v>
      </c>
      <c r="AR1267" s="520">
        <v>0</v>
      </c>
      <c r="AS1267" s="520">
        <v>0.24</v>
      </c>
      <c r="AT1267" s="520">
        <v>7.1999999999999993</v>
      </c>
      <c r="AU1267" s="529" t="s">
        <v>231</v>
      </c>
      <c r="AV1267" s="530" t="s">
        <v>431</v>
      </c>
      <c r="AW1267" s="519" t="s">
        <v>325</v>
      </c>
      <c r="AX1267" s="519" t="s">
        <v>6916</v>
      </c>
      <c r="AY1267" s="531" t="s">
        <v>14861</v>
      </c>
      <c r="AZ1267" s="519" t="s">
        <v>234</v>
      </c>
      <c r="BB1267" s="533"/>
    </row>
    <row r="1268" spans="1:54" s="166" customFormat="1" ht="15" customHeight="1" x14ac:dyDescent="0.25">
      <c r="A1268" s="182">
        <v>1894</v>
      </c>
      <c r="B1268" s="555"/>
      <c r="C1268" s="581"/>
      <c r="D1268" s="700" t="s">
        <v>17139</v>
      </c>
      <c r="E1268" s="166" t="s">
        <v>55</v>
      </c>
      <c r="F1268" s="166" t="s">
        <v>6908</v>
      </c>
      <c r="G1268" s="696" t="s">
        <v>17136</v>
      </c>
      <c r="H1268" s="198" t="s">
        <v>14862</v>
      </c>
      <c r="I1268" s="198" t="s">
        <v>14863</v>
      </c>
      <c r="K1268" s="198" t="s">
        <v>219</v>
      </c>
      <c r="L1268" s="166" t="s">
        <v>220</v>
      </c>
      <c r="M1268" s="198" t="s">
        <v>221</v>
      </c>
      <c r="N1268" s="198" t="s">
        <v>222</v>
      </c>
      <c r="O1268" s="198" t="s">
        <v>317</v>
      </c>
      <c r="P1268" s="198">
        <v>0</v>
      </c>
      <c r="Q1268" s="199">
        <v>10</v>
      </c>
      <c r="R1268" s="199">
        <v>4</v>
      </c>
      <c r="S1268" s="221">
        <v>40</v>
      </c>
      <c r="T1268" s="345">
        <v>0</v>
      </c>
      <c r="U1268" s="340"/>
      <c r="V1268" s="346">
        <v>0</v>
      </c>
      <c r="W1268" s="340"/>
      <c r="X1268" s="346">
        <v>1</v>
      </c>
      <c r="Y1268" s="183"/>
      <c r="Z1268" s="183"/>
      <c r="AA1268" s="183"/>
      <c r="AB1268" s="166" t="s">
        <v>330</v>
      </c>
      <c r="AC1268" s="166" t="s">
        <v>14864</v>
      </c>
      <c r="AD1268" s="203">
        <v>1025003751629</v>
      </c>
      <c r="AE1268" s="166" t="s">
        <v>14865</v>
      </c>
      <c r="AF1268" s="166" t="s">
        <v>14866</v>
      </c>
      <c r="AG1268" s="166" t="s">
        <v>14818</v>
      </c>
      <c r="AH1268" s="166" t="s">
        <v>14865</v>
      </c>
      <c r="AI1268" s="166" t="s">
        <v>14864</v>
      </c>
      <c r="AJ1268" s="165">
        <v>1025003751629</v>
      </c>
      <c r="AK1268" s="203" t="s">
        <v>722</v>
      </c>
      <c r="AL1268" s="186">
        <v>1.1399999999999999</v>
      </c>
      <c r="AM1268" s="186">
        <v>500</v>
      </c>
      <c r="AN1268" s="186">
        <v>1.5616438356164384</v>
      </c>
      <c r="AO1268" s="186">
        <v>0</v>
      </c>
      <c r="AP1268" s="187">
        <v>1.5616438356164384</v>
      </c>
      <c r="AQ1268" s="186">
        <v>1.5616438356164384</v>
      </c>
      <c r="AR1268" s="186">
        <v>0</v>
      </c>
      <c r="AS1268" s="186">
        <v>1.5616438356164384</v>
      </c>
      <c r="AT1268" s="186">
        <v>46.849315068493155</v>
      </c>
      <c r="AU1268" s="193" t="s">
        <v>231</v>
      </c>
      <c r="AV1268" s="194"/>
      <c r="AW1268" s="166" t="s">
        <v>325</v>
      </c>
      <c r="AX1268" s="166" t="s">
        <v>6916</v>
      </c>
      <c r="AY1268" s="195" t="s">
        <v>14867</v>
      </c>
      <c r="AZ1268" s="166" t="s">
        <v>234</v>
      </c>
      <c r="BB1268" s="196"/>
    </row>
    <row r="1269" spans="1:54" s="519" customFormat="1" ht="25.5" customHeight="1" x14ac:dyDescent="0.25">
      <c r="A1269" s="518">
        <v>1895</v>
      </c>
      <c r="B1269" s="557" t="s">
        <v>17088</v>
      </c>
      <c r="C1269" s="664" t="s">
        <v>17090</v>
      </c>
      <c r="D1269" s="701">
        <v>2020</v>
      </c>
      <c r="E1269" s="519" t="s">
        <v>55</v>
      </c>
      <c r="F1269" s="519" t="s">
        <v>6908</v>
      </c>
      <c r="G1269" s="530" t="s">
        <v>17114</v>
      </c>
      <c r="H1269" s="573" t="s">
        <v>14868</v>
      </c>
      <c r="I1269" s="573" t="s">
        <v>14869</v>
      </c>
      <c r="K1269" s="519" t="s">
        <v>219</v>
      </c>
      <c r="L1269" s="519" t="s">
        <v>220</v>
      </c>
      <c r="M1269" s="519" t="s">
        <v>221</v>
      </c>
      <c r="N1269" s="573" t="s">
        <v>1337</v>
      </c>
      <c r="O1269" s="573" t="s">
        <v>221</v>
      </c>
      <c r="P1269" s="573" t="s">
        <v>879</v>
      </c>
      <c r="Q1269" s="574">
        <v>8</v>
      </c>
      <c r="R1269" s="574">
        <v>4</v>
      </c>
      <c r="S1269" s="612">
        <v>32</v>
      </c>
      <c r="T1269" s="613">
        <v>4</v>
      </c>
      <c r="U1269" s="523"/>
      <c r="V1269" s="614">
        <v>0</v>
      </c>
      <c r="W1269" s="523"/>
      <c r="X1269" s="614">
        <v>0</v>
      </c>
      <c r="Y1269" s="524"/>
      <c r="Z1269" s="524"/>
      <c r="AA1269" s="524"/>
      <c r="AB1269" s="519" t="s">
        <v>330</v>
      </c>
      <c r="AC1269" s="519" t="s">
        <v>14870</v>
      </c>
      <c r="AD1269" s="608">
        <v>1035005908068</v>
      </c>
      <c r="AE1269" s="519" t="s">
        <v>14871</v>
      </c>
      <c r="AF1269" s="519" t="s">
        <v>14872</v>
      </c>
      <c r="AG1269" s="519" t="s">
        <v>14873</v>
      </c>
      <c r="AH1269" s="519" t="s">
        <v>14871</v>
      </c>
      <c r="AI1269" s="519" t="s">
        <v>14870</v>
      </c>
      <c r="AJ1269" s="526">
        <v>1035005908068</v>
      </c>
      <c r="AK1269" s="608" t="s">
        <v>2107</v>
      </c>
      <c r="AL1269" s="520">
        <v>1.1399999999999999</v>
      </c>
      <c r="AM1269" s="520">
        <v>2000</v>
      </c>
      <c r="AN1269" s="520">
        <v>0.36</v>
      </c>
      <c r="AO1269" s="520">
        <v>0</v>
      </c>
      <c r="AP1269" s="528">
        <v>0.36</v>
      </c>
      <c r="AQ1269" s="520">
        <v>0.36</v>
      </c>
      <c r="AR1269" s="520">
        <v>0</v>
      </c>
      <c r="AS1269" s="520">
        <v>0.36</v>
      </c>
      <c r="AT1269" s="520">
        <v>10.799999999999999</v>
      </c>
      <c r="AU1269" s="529" t="s">
        <v>231</v>
      </c>
      <c r="AV1269" s="530" t="s">
        <v>431</v>
      </c>
      <c r="AW1269" s="519" t="s">
        <v>325</v>
      </c>
      <c r="AX1269" s="519" t="s">
        <v>6916</v>
      </c>
      <c r="AY1269" s="531" t="s">
        <v>14874</v>
      </c>
      <c r="AZ1269" s="519" t="s">
        <v>234</v>
      </c>
      <c r="BB1269" s="533"/>
    </row>
    <row r="1270" spans="1:54" s="166" customFormat="1" ht="15" customHeight="1" x14ac:dyDescent="0.25">
      <c r="A1270" s="182">
        <v>1896</v>
      </c>
      <c r="B1270" s="555"/>
      <c r="C1270" s="581"/>
      <c r="D1270" s="700" t="s">
        <v>17138</v>
      </c>
      <c r="E1270" s="166" t="s">
        <v>55</v>
      </c>
      <c r="F1270" s="166" t="s">
        <v>6908</v>
      </c>
      <c r="G1270" s="194" t="s">
        <v>14875</v>
      </c>
      <c r="H1270" s="198" t="s">
        <v>14876</v>
      </c>
      <c r="I1270" s="198" t="s">
        <v>14877</v>
      </c>
      <c r="K1270" s="198" t="s">
        <v>219</v>
      </c>
      <c r="L1270" s="166" t="s">
        <v>220</v>
      </c>
      <c r="M1270" s="198" t="s">
        <v>221</v>
      </c>
      <c r="N1270" s="198" t="s">
        <v>222</v>
      </c>
      <c r="O1270" s="198" t="s">
        <v>317</v>
      </c>
      <c r="P1270" s="198">
        <v>0</v>
      </c>
      <c r="Q1270" s="199">
        <v>6</v>
      </c>
      <c r="R1270" s="199">
        <v>2</v>
      </c>
      <c r="S1270" s="221">
        <v>12</v>
      </c>
      <c r="T1270" s="345">
        <v>1</v>
      </c>
      <c r="U1270" s="340"/>
      <c r="V1270" s="346">
        <v>0</v>
      </c>
      <c r="W1270" s="340"/>
      <c r="X1270" s="346">
        <v>0</v>
      </c>
      <c r="Y1270" s="183"/>
      <c r="Z1270" s="183"/>
      <c r="AA1270" s="183"/>
      <c r="AB1270" s="166" t="s">
        <v>12075</v>
      </c>
      <c r="AC1270" s="166" t="s">
        <v>14878</v>
      </c>
      <c r="AD1270" s="203">
        <v>311503033200018</v>
      </c>
      <c r="AE1270" s="166" t="s">
        <v>14879</v>
      </c>
      <c r="AF1270" s="166" t="s">
        <v>14880</v>
      </c>
      <c r="AG1270" s="166" t="s">
        <v>14881</v>
      </c>
      <c r="AH1270" s="166" t="s">
        <v>14882</v>
      </c>
      <c r="AI1270" s="166" t="s">
        <v>14878</v>
      </c>
      <c r="AJ1270" s="165">
        <v>311503033200018</v>
      </c>
      <c r="AK1270" s="203" t="s">
        <v>2107</v>
      </c>
      <c r="AL1270" s="186">
        <v>1.1399999999999999</v>
      </c>
      <c r="AM1270" s="186">
        <v>2000</v>
      </c>
      <c r="AN1270" s="186">
        <v>1.1399999999999999</v>
      </c>
      <c r="AO1270" s="186">
        <v>0</v>
      </c>
      <c r="AP1270" s="187">
        <v>1.1399999999999999</v>
      </c>
      <c r="AQ1270" s="186">
        <v>1.1399999999999999</v>
      </c>
      <c r="AR1270" s="186">
        <v>0</v>
      </c>
      <c r="AS1270" s="186">
        <v>1.1399999999999999</v>
      </c>
      <c r="AT1270" s="186">
        <v>34.199999999999996</v>
      </c>
      <c r="AU1270" s="193" t="s">
        <v>231</v>
      </c>
      <c r="AV1270" s="194"/>
      <c r="AW1270" s="166" t="s">
        <v>325</v>
      </c>
      <c r="AX1270" s="166" t="s">
        <v>6916</v>
      </c>
      <c r="AY1270" s="195" t="s">
        <v>14883</v>
      </c>
      <c r="AZ1270" s="166" t="s">
        <v>234</v>
      </c>
      <c r="BB1270" s="196"/>
    </row>
    <row r="1271" spans="1:54" s="166" customFormat="1" ht="15" customHeight="1" x14ac:dyDescent="0.25">
      <c r="A1271" s="182">
        <v>1897</v>
      </c>
      <c r="B1271" s="555"/>
      <c r="C1271" s="581"/>
      <c r="D1271" s="700" t="s">
        <v>17138</v>
      </c>
      <c r="E1271" s="166" t="s">
        <v>55</v>
      </c>
      <c r="F1271" s="166" t="s">
        <v>6908</v>
      </c>
      <c r="G1271" s="194" t="s">
        <v>14884</v>
      </c>
      <c r="H1271" s="198" t="s">
        <v>14885</v>
      </c>
      <c r="I1271" s="198" t="s">
        <v>14886</v>
      </c>
      <c r="K1271" s="198" t="s">
        <v>219</v>
      </c>
      <c r="L1271" s="166" t="s">
        <v>220</v>
      </c>
      <c r="M1271" s="198" t="s">
        <v>221</v>
      </c>
      <c r="N1271" s="198" t="s">
        <v>222</v>
      </c>
      <c r="O1271" s="198" t="s">
        <v>317</v>
      </c>
      <c r="P1271" s="198">
        <v>0</v>
      </c>
      <c r="Q1271" s="199">
        <v>4</v>
      </c>
      <c r="R1271" s="199">
        <v>3</v>
      </c>
      <c r="S1271" s="221">
        <v>12</v>
      </c>
      <c r="T1271" s="345">
        <v>1</v>
      </c>
      <c r="U1271" s="340"/>
      <c r="V1271" s="346">
        <v>0</v>
      </c>
      <c r="W1271" s="340"/>
      <c r="X1271" s="346">
        <v>1</v>
      </c>
      <c r="Y1271" s="183"/>
      <c r="Z1271" s="183"/>
      <c r="AA1271" s="183"/>
      <c r="AB1271" s="166" t="s">
        <v>330</v>
      </c>
      <c r="AC1271" s="166" t="s">
        <v>14887</v>
      </c>
      <c r="AD1271" s="203">
        <v>1025003757393</v>
      </c>
      <c r="AE1271" s="166" t="s">
        <v>14888</v>
      </c>
      <c r="AF1271" s="166" t="s">
        <v>14889</v>
      </c>
      <c r="AG1271" s="166" t="s">
        <v>14890</v>
      </c>
      <c r="AH1271" s="166" t="s">
        <v>14888</v>
      </c>
      <c r="AI1271" s="166" t="s">
        <v>14887</v>
      </c>
      <c r="AJ1271" s="165">
        <v>1025003757393</v>
      </c>
      <c r="AK1271" s="203" t="s">
        <v>2107</v>
      </c>
      <c r="AL1271" s="186">
        <v>1.1399999999999999</v>
      </c>
      <c r="AM1271" s="186">
        <v>2000</v>
      </c>
      <c r="AN1271" s="186">
        <v>1.33</v>
      </c>
      <c r="AO1271" s="186">
        <v>0</v>
      </c>
      <c r="AP1271" s="187">
        <v>1.33</v>
      </c>
      <c r="AQ1271" s="186">
        <v>1.33</v>
      </c>
      <c r="AR1271" s="186">
        <v>0</v>
      </c>
      <c r="AS1271" s="186">
        <v>1.33</v>
      </c>
      <c r="AT1271" s="186">
        <v>39.900000000000006</v>
      </c>
      <c r="AU1271" s="193" t="s">
        <v>231</v>
      </c>
      <c r="AV1271" s="194"/>
      <c r="AW1271" s="166" t="s">
        <v>325</v>
      </c>
      <c r="AX1271" s="166" t="s">
        <v>6916</v>
      </c>
      <c r="AY1271" s="195" t="s">
        <v>14891</v>
      </c>
      <c r="AZ1271" s="166" t="s">
        <v>234</v>
      </c>
      <c r="BB1271" s="196"/>
    </row>
    <row r="1272" spans="1:54" s="166" customFormat="1" ht="15" customHeight="1" x14ac:dyDescent="0.25">
      <c r="A1272" s="182">
        <v>1898</v>
      </c>
      <c r="B1272" s="555"/>
      <c r="C1272" s="581"/>
      <c r="D1272" s="700" t="s">
        <v>17141</v>
      </c>
      <c r="E1272" s="166" t="s">
        <v>55</v>
      </c>
      <c r="F1272" s="166" t="s">
        <v>6908</v>
      </c>
      <c r="G1272" s="194" t="s">
        <v>14892</v>
      </c>
      <c r="H1272" s="198" t="s">
        <v>14893</v>
      </c>
      <c r="I1272" s="198" t="s">
        <v>14894</v>
      </c>
      <c r="K1272" s="198" t="s">
        <v>219</v>
      </c>
      <c r="L1272" s="166" t="s">
        <v>220</v>
      </c>
      <c r="M1272" s="198" t="s">
        <v>221</v>
      </c>
      <c r="N1272" s="198" t="s">
        <v>222</v>
      </c>
      <c r="O1272" s="198" t="s">
        <v>317</v>
      </c>
      <c r="P1272" s="198">
        <v>0</v>
      </c>
      <c r="Q1272" s="199">
        <v>3</v>
      </c>
      <c r="R1272" s="199">
        <v>1.2</v>
      </c>
      <c r="S1272" s="221">
        <v>3.5999999999999996</v>
      </c>
      <c r="T1272" s="345">
        <v>1</v>
      </c>
      <c r="U1272" s="340"/>
      <c r="V1272" s="346">
        <v>0</v>
      </c>
      <c r="W1272" s="340"/>
      <c r="X1272" s="346">
        <v>0</v>
      </c>
      <c r="Y1272" s="183"/>
      <c r="Z1272" s="183"/>
      <c r="AA1272" s="183"/>
      <c r="AB1272" s="166" t="s">
        <v>12075</v>
      </c>
      <c r="AC1272" s="166" t="s">
        <v>14895</v>
      </c>
      <c r="AD1272" s="203">
        <v>314774608600596</v>
      </c>
      <c r="AE1272" s="166" t="s">
        <v>14892</v>
      </c>
      <c r="AF1272" s="166" t="s">
        <v>14896</v>
      </c>
      <c r="AG1272" s="166" t="s">
        <v>14897</v>
      </c>
      <c r="AH1272" s="166" t="s">
        <v>14892</v>
      </c>
      <c r="AI1272" s="166" t="s">
        <v>14895</v>
      </c>
      <c r="AJ1272" s="165">
        <v>314774608600596</v>
      </c>
      <c r="AK1272" s="203" t="s">
        <v>722</v>
      </c>
      <c r="AL1272" s="186">
        <v>1.1399999999999999</v>
      </c>
      <c r="AM1272" s="186">
        <v>500</v>
      </c>
      <c r="AN1272" s="186">
        <v>0.34599999999999997</v>
      </c>
      <c r="AO1272" s="186">
        <v>0</v>
      </c>
      <c r="AP1272" s="187">
        <v>0.34599999999999997</v>
      </c>
      <c r="AQ1272" s="186">
        <v>0.34599999999999997</v>
      </c>
      <c r="AR1272" s="186">
        <v>0</v>
      </c>
      <c r="AS1272" s="186">
        <v>0.34599999999999997</v>
      </c>
      <c r="AT1272" s="186">
        <v>10.379999999999999</v>
      </c>
      <c r="AU1272" s="193" t="s">
        <v>231</v>
      </c>
      <c r="AV1272" s="194"/>
      <c r="AW1272" s="166" t="s">
        <v>325</v>
      </c>
      <c r="AX1272" s="166" t="s">
        <v>6916</v>
      </c>
      <c r="AY1272" s="195" t="s">
        <v>14898</v>
      </c>
      <c r="AZ1272" s="166" t="s">
        <v>234</v>
      </c>
      <c r="BB1272" s="196"/>
    </row>
    <row r="1273" spans="1:54" s="519" customFormat="1" ht="25.5" customHeight="1" x14ac:dyDescent="0.25">
      <c r="A1273" s="518">
        <v>1899</v>
      </c>
      <c r="B1273" s="557" t="s">
        <v>17088</v>
      </c>
      <c r="C1273" s="664" t="s">
        <v>17090</v>
      </c>
      <c r="D1273" s="701">
        <v>2020</v>
      </c>
      <c r="E1273" s="519" t="s">
        <v>55</v>
      </c>
      <c r="F1273" s="519" t="s">
        <v>6908</v>
      </c>
      <c r="G1273" s="530" t="s">
        <v>14899</v>
      </c>
      <c r="H1273" s="573" t="s">
        <v>14900</v>
      </c>
      <c r="I1273" s="573" t="s">
        <v>14901</v>
      </c>
      <c r="K1273" s="519" t="s">
        <v>219</v>
      </c>
      <c r="L1273" s="519" t="s">
        <v>220</v>
      </c>
      <c r="M1273" s="519" t="s">
        <v>221</v>
      </c>
      <c r="N1273" s="573" t="s">
        <v>222</v>
      </c>
      <c r="O1273" s="573" t="s">
        <v>221</v>
      </c>
      <c r="P1273" s="573" t="s">
        <v>879</v>
      </c>
      <c r="Q1273" s="574">
        <v>3</v>
      </c>
      <c r="R1273" s="574">
        <v>1.2</v>
      </c>
      <c r="S1273" s="612">
        <v>3.5999999999999996</v>
      </c>
      <c r="T1273" s="613">
        <v>1</v>
      </c>
      <c r="U1273" s="523"/>
      <c r="V1273" s="614">
        <v>0</v>
      </c>
      <c r="W1273" s="523"/>
      <c r="X1273" s="614">
        <v>0</v>
      </c>
      <c r="Y1273" s="524"/>
      <c r="Z1273" s="524"/>
      <c r="AA1273" s="524"/>
      <c r="AB1273" s="519" t="s">
        <v>3109</v>
      </c>
      <c r="AC1273" s="519" t="s">
        <v>2004</v>
      </c>
      <c r="AD1273" s="608">
        <v>1022301598549</v>
      </c>
      <c r="AE1273" s="519" t="s">
        <v>14902</v>
      </c>
      <c r="AF1273" s="519" t="s">
        <v>12325</v>
      </c>
      <c r="AG1273" s="519" t="s">
        <v>12326</v>
      </c>
      <c r="AH1273" s="519" t="s">
        <v>14902</v>
      </c>
      <c r="AI1273" s="519" t="s">
        <v>2004</v>
      </c>
      <c r="AJ1273" s="526">
        <v>1022301598549</v>
      </c>
      <c r="AK1273" s="608" t="s">
        <v>722</v>
      </c>
      <c r="AL1273" s="520">
        <v>1.1399999999999999</v>
      </c>
      <c r="AM1273" s="520">
        <v>1000</v>
      </c>
      <c r="AN1273" s="520">
        <v>0.65</v>
      </c>
      <c r="AO1273" s="520">
        <v>0</v>
      </c>
      <c r="AP1273" s="528">
        <v>0.65</v>
      </c>
      <c r="AQ1273" s="520">
        <v>0.65</v>
      </c>
      <c r="AR1273" s="520">
        <v>0</v>
      </c>
      <c r="AS1273" s="520">
        <v>0.65</v>
      </c>
      <c r="AT1273" s="520">
        <v>19.5</v>
      </c>
      <c r="AU1273" s="529" t="s">
        <v>231</v>
      </c>
      <c r="AV1273" s="530" t="s">
        <v>431</v>
      </c>
      <c r="AW1273" s="519" t="s">
        <v>325</v>
      </c>
      <c r="AX1273" s="519" t="s">
        <v>6916</v>
      </c>
      <c r="AY1273" s="531" t="s">
        <v>14903</v>
      </c>
      <c r="AZ1273" s="519" t="s">
        <v>234</v>
      </c>
      <c r="BB1273" s="533"/>
    </row>
    <row r="1274" spans="1:54" s="166" customFormat="1" ht="15" customHeight="1" x14ac:dyDescent="0.25">
      <c r="A1274" s="182">
        <v>1900</v>
      </c>
      <c r="B1274" s="555"/>
      <c r="C1274" s="581"/>
      <c r="D1274" s="700" t="s">
        <v>17140</v>
      </c>
      <c r="E1274" s="166" t="s">
        <v>55</v>
      </c>
      <c r="F1274" s="166" t="s">
        <v>6908</v>
      </c>
      <c r="G1274" s="194" t="s">
        <v>14904</v>
      </c>
      <c r="H1274" s="198" t="s">
        <v>14905</v>
      </c>
      <c r="I1274" s="198" t="s">
        <v>14906</v>
      </c>
      <c r="K1274" s="198" t="s">
        <v>219</v>
      </c>
      <c r="L1274" s="166" t="s">
        <v>220</v>
      </c>
      <c r="M1274" s="198" t="s">
        <v>221</v>
      </c>
      <c r="N1274" s="198" t="s">
        <v>222</v>
      </c>
      <c r="O1274" s="198" t="s">
        <v>317</v>
      </c>
      <c r="P1274" s="198">
        <v>0</v>
      </c>
      <c r="Q1274" s="199">
        <v>3</v>
      </c>
      <c r="R1274" s="199">
        <v>1.2</v>
      </c>
      <c r="S1274" s="221">
        <v>3.5999999999999996</v>
      </c>
      <c r="T1274" s="345">
        <v>1</v>
      </c>
      <c r="U1274" s="340"/>
      <c r="V1274" s="346">
        <v>0</v>
      </c>
      <c r="W1274" s="340"/>
      <c r="X1274" s="346">
        <v>0</v>
      </c>
      <c r="Y1274" s="183"/>
      <c r="Z1274" s="183"/>
      <c r="AA1274" s="183"/>
      <c r="AB1274" s="166" t="s">
        <v>330</v>
      </c>
      <c r="AC1274" s="166" t="s">
        <v>14907</v>
      </c>
      <c r="AD1274" s="203">
        <v>1065030019988</v>
      </c>
      <c r="AE1274" s="166" t="s">
        <v>14908</v>
      </c>
      <c r="AF1274" s="166" t="s">
        <v>14909</v>
      </c>
      <c r="AG1274" s="171" t="s">
        <v>14818</v>
      </c>
      <c r="AH1274" s="166" t="s">
        <v>14908</v>
      </c>
      <c r="AI1274" s="166" t="s">
        <v>14907</v>
      </c>
      <c r="AJ1274" s="165">
        <v>1065030019988</v>
      </c>
      <c r="AK1274" s="203" t="s">
        <v>722</v>
      </c>
      <c r="AL1274" s="186">
        <v>1.1399999999999999</v>
      </c>
      <c r="AM1274" s="186">
        <v>500</v>
      </c>
      <c r="AN1274" s="186">
        <v>0.34599999999999997</v>
      </c>
      <c r="AO1274" s="186">
        <v>0</v>
      </c>
      <c r="AP1274" s="187">
        <v>0.34599999999999997</v>
      </c>
      <c r="AQ1274" s="186">
        <v>0.34599999999999997</v>
      </c>
      <c r="AR1274" s="186">
        <v>0</v>
      </c>
      <c r="AS1274" s="186">
        <v>0.34599999999999997</v>
      </c>
      <c r="AT1274" s="186">
        <v>10.379999999999999</v>
      </c>
      <c r="AU1274" s="193" t="s">
        <v>231</v>
      </c>
      <c r="AV1274" s="194"/>
      <c r="AW1274" s="166" t="s">
        <v>325</v>
      </c>
      <c r="AX1274" s="166" t="s">
        <v>6916</v>
      </c>
      <c r="AY1274" s="195" t="s">
        <v>14910</v>
      </c>
      <c r="AZ1274" s="166" t="s">
        <v>234</v>
      </c>
      <c r="BB1274" s="196"/>
    </row>
    <row r="1275" spans="1:54" s="166" customFormat="1" ht="15" customHeight="1" x14ac:dyDescent="0.25">
      <c r="A1275" s="182">
        <v>1901</v>
      </c>
      <c r="B1275" s="555"/>
      <c r="C1275" s="581"/>
      <c r="D1275" s="700" t="s">
        <v>17140</v>
      </c>
      <c r="E1275" s="166" t="s">
        <v>55</v>
      </c>
      <c r="F1275" s="166" t="s">
        <v>6908</v>
      </c>
      <c r="G1275" s="194" t="s">
        <v>14911</v>
      </c>
      <c r="H1275" s="198" t="s">
        <v>14912</v>
      </c>
      <c r="I1275" s="198" t="s">
        <v>14913</v>
      </c>
      <c r="K1275" s="198" t="s">
        <v>219</v>
      </c>
      <c r="L1275" s="166" t="s">
        <v>220</v>
      </c>
      <c r="M1275" s="198" t="s">
        <v>221</v>
      </c>
      <c r="N1275" s="198" t="s">
        <v>222</v>
      </c>
      <c r="O1275" s="198" t="s">
        <v>221</v>
      </c>
      <c r="P1275" s="198" t="s">
        <v>222</v>
      </c>
      <c r="Q1275" s="199">
        <v>1</v>
      </c>
      <c r="R1275" s="199">
        <v>1</v>
      </c>
      <c r="S1275" s="221">
        <v>1</v>
      </c>
      <c r="T1275" s="345">
        <v>1</v>
      </c>
      <c r="U1275" s="340"/>
      <c r="V1275" s="346">
        <v>0</v>
      </c>
      <c r="W1275" s="340"/>
      <c r="X1275" s="346">
        <v>0</v>
      </c>
      <c r="Y1275" s="183"/>
      <c r="Z1275" s="183"/>
      <c r="AA1275" s="183"/>
      <c r="AB1275" s="166" t="s">
        <v>12075</v>
      </c>
      <c r="AC1275" s="166" t="s">
        <v>14914</v>
      </c>
      <c r="AD1275" s="203">
        <v>313503026900042</v>
      </c>
      <c r="AE1275" s="166" t="s">
        <v>14915</v>
      </c>
      <c r="AF1275" s="166" t="s">
        <v>14916</v>
      </c>
      <c r="AG1275" s="166" t="s">
        <v>14917</v>
      </c>
      <c r="AH1275" s="166" t="s">
        <v>14915</v>
      </c>
      <c r="AI1275" s="166" t="s">
        <v>14914</v>
      </c>
      <c r="AJ1275" s="165">
        <v>313503026900042</v>
      </c>
      <c r="AK1275" s="203" t="s">
        <v>722</v>
      </c>
      <c r="AL1275" s="186">
        <v>1.1399999999999999</v>
      </c>
      <c r="AM1275" s="186">
        <v>500</v>
      </c>
      <c r="AN1275" s="186">
        <v>0.246</v>
      </c>
      <c r="AO1275" s="186">
        <v>0</v>
      </c>
      <c r="AP1275" s="187">
        <v>0.246</v>
      </c>
      <c r="AQ1275" s="186">
        <v>0.246</v>
      </c>
      <c r="AR1275" s="186">
        <v>0</v>
      </c>
      <c r="AS1275" s="186">
        <v>0.246</v>
      </c>
      <c r="AT1275" s="186">
        <v>7.38</v>
      </c>
      <c r="AU1275" s="193" t="s">
        <v>231</v>
      </c>
      <c r="AV1275" s="194"/>
      <c r="AW1275" s="166" t="s">
        <v>325</v>
      </c>
      <c r="AX1275" s="166" t="s">
        <v>6916</v>
      </c>
      <c r="AY1275" s="195" t="s">
        <v>14918</v>
      </c>
      <c r="AZ1275" s="166" t="s">
        <v>234</v>
      </c>
      <c r="BB1275" s="196"/>
    </row>
    <row r="1276" spans="1:54" s="166" customFormat="1" ht="15" customHeight="1" x14ac:dyDescent="0.25">
      <c r="A1276" s="182">
        <v>1902</v>
      </c>
      <c r="B1276" s="555"/>
      <c r="C1276" s="581"/>
      <c r="D1276" s="700" t="s">
        <v>17140</v>
      </c>
      <c r="E1276" s="166" t="s">
        <v>55</v>
      </c>
      <c r="F1276" s="166" t="s">
        <v>6908</v>
      </c>
      <c r="G1276" s="194" t="s">
        <v>14919</v>
      </c>
      <c r="H1276" s="198" t="s">
        <v>14920</v>
      </c>
      <c r="I1276" s="198" t="s">
        <v>14921</v>
      </c>
      <c r="K1276" s="198" t="s">
        <v>219</v>
      </c>
      <c r="L1276" s="166" t="s">
        <v>220</v>
      </c>
      <c r="M1276" s="198" t="s">
        <v>221</v>
      </c>
      <c r="N1276" s="198" t="s">
        <v>222</v>
      </c>
      <c r="O1276" s="198" t="s">
        <v>317</v>
      </c>
      <c r="P1276" s="198">
        <v>0</v>
      </c>
      <c r="Q1276" s="199">
        <v>3</v>
      </c>
      <c r="R1276" s="199">
        <v>1.2</v>
      </c>
      <c r="S1276" s="221">
        <v>3.5999999999999996</v>
      </c>
      <c r="T1276" s="345">
        <v>1</v>
      </c>
      <c r="U1276" s="340"/>
      <c r="V1276" s="346">
        <v>0</v>
      </c>
      <c r="W1276" s="340"/>
      <c r="X1276" s="346">
        <v>0</v>
      </c>
      <c r="Y1276" s="183"/>
      <c r="Z1276" s="183"/>
      <c r="AA1276" s="183"/>
      <c r="AB1276" s="166" t="s">
        <v>330</v>
      </c>
      <c r="AC1276" s="166" t="s">
        <v>14922</v>
      </c>
      <c r="AD1276" s="203">
        <v>1065015006429</v>
      </c>
      <c r="AE1276" s="166" t="s">
        <v>14923</v>
      </c>
      <c r="AF1276" s="166" t="s">
        <v>14924</v>
      </c>
      <c r="AG1276" s="166" t="s">
        <v>14925</v>
      </c>
      <c r="AH1276" s="166" t="s">
        <v>14923</v>
      </c>
      <c r="AI1276" s="166" t="s">
        <v>14922</v>
      </c>
      <c r="AJ1276" s="165">
        <v>1065015006429</v>
      </c>
      <c r="AK1276" s="203" t="s">
        <v>722</v>
      </c>
      <c r="AL1276" s="186">
        <v>1.1399999999999999</v>
      </c>
      <c r="AM1276" s="186">
        <v>400</v>
      </c>
      <c r="AN1276" s="186">
        <v>0.34599999999999997</v>
      </c>
      <c r="AO1276" s="186">
        <v>0</v>
      </c>
      <c r="AP1276" s="187">
        <v>0.34599999999999997</v>
      </c>
      <c r="AQ1276" s="186">
        <v>0.34599999999999997</v>
      </c>
      <c r="AR1276" s="186">
        <v>0</v>
      </c>
      <c r="AS1276" s="186">
        <v>0.34599999999999997</v>
      </c>
      <c r="AT1276" s="186">
        <v>10.379999999999999</v>
      </c>
      <c r="AU1276" s="193" t="s">
        <v>231</v>
      </c>
      <c r="AV1276" s="194"/>
      <c r="AW1276" s="166" t="s">
        <v>325</v>
      </c>
      <c r="AX1276" s="166" t="s">
        <v>6916</v>
      </c>
      <c r="AY1276" s="195" t="s">
        <v>14926</v>
      </c>
      <c r="AZ1276" s="166" t="s">
        <v>234</v>
      </c>
      <c r="BB1276" s="196"/>
    </row>
    <row r="1277" spans="1:54" s="166" customFormat="1" ht="15" customHeight="1" x14ac:dyDescent="0.25">
      <c r="A1277" s="182">
        <v>1903</v>
      </c>
      <c r="B1277" s="555"/>
      <c r="C1277" s="581"/>
      <c r="D1277" s="700" t="s">
        <v>17140</v>
      </c>
      <c r="E1277" s="166" t="s">
        <v>55</v>
      </c>
      <c r="F1277" s="166" t="s">
        <v>6908</v>
      </c>
      <c r="G1277" s="194" t="s">
        <v>14927</v>
      </c>
      <c r="H1277" s="198" t="s">
        <v>14928</v>
      </c>
      <c r="I1277" s="198" t="s">
        <v>14929</v>
      </c>
      <c r="K1277" s="198" t="s">
        <v>732</v>
      </c>
      <c r="L1277" s="166">
        <v>0</v>
      </c>
      <c r="M1277" s="198" t="s">
        <v>317</v>
      </c>
      <c r="N1277" s="198">
        <v>0</v>
      </c>
      <c r="O1277" s="198" t="s">
        <v>317</v>
      </c>
      <c r="P1277" s="198">
        <v>0</v>
      </c>
      <c r="Q1277" s="199">
        <v>4</v>
      </c>
      <c r="R1277" s="199">
        <v>1.5</v>
      </c>
      <c r="S1277" s="221">
        <v>6</v>
      </c>
      <c r="T1277" s="345">
        <v>2</v>
      </c>
      <c r="U1277" s="340"/>
      <c r="V1277" s="346">
        <v>0</v>
      </c>
      <c r="W1277" s="340"/>
      <c r="X1277" s="346">
        <v>0</v>
      </c>
      <c r="Y1277" s="183"/>
      <c r="Z1277" s="183"/>
      <c r="AA1277" s="183"/>
      <c r="AB1277" s="166" t="s">
        <v>12075</v>
      </c>
      <c r="AC1277" s="166" t="s">
        <v>14930</v>
      </c>
      <c r="AD1277" s="203">
        <v>304503013200133</v>
      </c>
      <c r="AE1277" s="166" t="s">
        <v>14931</v>
      </c>
      <c r="AF1277" s="166" t="s">
        <v>14866</v>
      </c>
      <c r="AG1277" s="166" t="s">
        <v>14818</v>
      </c>
      <c r="AH1277" s="166" t="s">
        <v>14931</v>
      </c>
      <c r="AI1277" s="166" t="s">
        <v>14930</v>
      </c>
      <c r="AJ1277" s="165">
        <v>304503013200133</v>
      </c>
      <c r="AK1277" s="203" t="s">
        <v>722</v>
      </c>
      <c r="AL1277" s="186">
        <v>1.1399999999999999</v>
      </c>
      <c r="AM1277" s="186">
        <v>500</v>
      </c>
      <c r="AN1277" s="186">
        <v>0.48</v>
      </c>
      <c r="AO1277" s="186">
        <v>0</v>
      </c>
      <c r="AP1277" s="187">
        <v>0.48</v>
      </c>
      <c r="AQ1277" s="186">
        <v>0.48</v>
      </c>
      <c r="AR1277" s="186">
        <v>0</v>
      </c>
      <c r="AS1277" s="186">
        <v>0.48</v>
      </c>
      <c r="AT1277" s="186">
        <v>14.399999999999999</v>
      </c>
      <c r="AU1277" s="193" t="s">
        <v>231</v>
      </c>
      <c r="AV1277" s="194"/>
      <c r="AW1277" s="166" t="s">
        <v>325</v>
      </c>
      <c r="AX1277" s="166" t="s">
        <v>6916</v>
      </c>
      <c r="AY1277" s="195" t="s">
        <v>14932</v>
      </c>
      <c r="AZ1277" s="166" t="s">
        <v>234</v>
      </c>
      <c r="BB1277" s="196"/>
    </row>
    <row r="1278" spans="1:54" s="166" customFormat="1" ht="15" customHeight="1" x14ac:dyDescent="0.25">
      <c r="A1278" s="182">
        <v>1904</v>
      </c>
      <c r="B1278" s="555"/>
      <c r="C1278" s="581"/>
      <c r="D1278" s="700" t="s">
        <v>17140</v>
      </c>
      <c r="E1278" s="166" t="s">
        <v>55</v>
      </c>
      <c r="F1278" s="166" t="s">
        <v>6908</v>
      </c>
      <c r="G1278" s="194" t="s">
        <v>14933</v>
      </c>
      <c r="H1278" s="198" t="s">
        <v>14934</v>
      </c>
      <c r="I1278" s="198" t="s">
        <v>14935</v>
      </c>
      <c r="K1278" s="198" t="s">
        <v>219</v>
      </c>
      <c r="L1278" s="166" t="s">
        <v>220</v>
      </c>
      <c r="M1278" s="198" t="s">
        <v>221</v>
      </c>
      <c r="N1278" s="198" t="s">
        <v>222</v>
      </c>
      <c r="O1278" s="198" t="s">
        <v>317</v>
      </c>
      <c r="P1278" s="198">
        <v>0</v>
      </c>
      <c r="Q1278" s="199">
        <v>24</v>
      </c>
      <c r="R1278" s="199">
        <v>9</v>
      </c>
      <c r="S1278" s="221">
        <v>216</v>
      </c>
      <c r="T1278" s="345">
        <v>1</v>
      </c>
      <c r="U1278" s="340"/>
      <c r="V1278" s="346">
        <v>0</v>
      </c>
      <c r="W1278" s="340"/>
      <c r="X1278" s="346">
        <v>0</v>
      </c>
      <c r="Y1278" s="183"/>
      <c r="Z1278" s="183"/>
      <c r="AA1278" s="183"/>
      <c r="AB1278" s="166" t="s">
        <v>12075</v>
      </c>
      <c r="AC1278" s="166" t="s">
        <v>14936</v>
      </c>
      <c r="AD1278" s="203">
        <v>304503025000092</v>
      </c>
      <c r="AE1278" s="166" t="s">
        <v>14937</v>
      </c>
      <c r="AG1278" s="166" t="s">
        <v>14938</v>
      </c>
      <c r="AH1278" s="166" t="s">
        <v>14937</v>
      </c>
      <c r="AI1278" s="166" t="s">
        <v>14936</v>
      </c>
      <c r="AJ1278" s="165">
        <v>304503025000092</v>
      </c>
      <c r="AK1278" s="203" t="s">
        <v>2107</v>
      </c>
      <c r="AL1278" s="186">
        <v>1.1399999999999999</v>
      </c>
      <c r="AM1278" s="186">
        <v>2000</v>
      </c>
      <c r="AN1278" s="186">
        <v>0.34599999999999997</v>
      </c>
      <c r="AO1278" s="186">
        <v>0</v>
      </c>
      <c r="AP1278" s="187">
        <v>0.34599999999999997</v>
      </c>
      <c r="AQ1278" s="186">
        <v>0.34599999999999997</v>
      </c>
      <c r="AR1278" s="186">
        <v>0</v>
      </c>
      <c r="AS1278" s="186">
        <v>0.34599999999999997</v>
      </c>
      <c r="AT1278" s="186">
        <v>10.379999999999999</v>
      </c>
      <c r="AU1278" s="193" t="s">
        <v>231</v>
      </c>
      <c r="AV1278" s="194"/>
      <c r="AW1278" s="166" t="s">
        <v>325</v>
      </c>
      <c r="AX1278" s="166" t="s">
        <v>6916</v>
      </c>
      <c r="AY1278" s="195" t="s">
        <v>14939</v>
      </c>
      <c r="AZ1278" s="166" t="s">
        <v>234</v>
      </c>
      <c r="BB1278" s="196"/>
    </row>
    <row r="1279" spans="1:54" s="519" customFormat="1" ht="23.25" customHeight="1" x14ac:dyDescent="0.25">
      <c r="A1279" s="518">
        <v>1906</v>
      </c>
      <c r="B1279" s="557" t="s">
        <v>17088</v>
      </c>
      <c r="C1279" s="664" t="s">
        <v>17090</v>
      </c>
      <c r="D1279" s="701">
        <v>2020</v>
      </c>
      <c r="E1279" s="519" t="s">
        <v>55</v>
      </c>
      <c r="F1279" s="519" t="s">
        <v>6908</v>
      </c>
      <c r="G1279" s="530" t="s">
        <v>14945</v>
      </c>
      <c r="H1279" s="573" t="s">
        <v>14946</v>
      </c>
      <c r="I1279" s="573" t="s">
        <v>14947</v>
      </c>
      <c r="K1279" s="519" t="s">
        <v>219</v>
      </c>
      <c r="L1279" s="519" t="s">
        <v>220</v>
      </c>
      <c r="M1279" s="519" t="s">
        <v>221</v>
      </c>
      <c r="N1279" s="573" t="s">
        <v>222</v>
      </c>
      <c r="O1279" s="573" t="s">
        <v>221</v>
      </c>
      <c r="P1279" s="573" t="s">
        <v>879</v>
      </c>
      <c r="Q1279" s="574">
        <v>6</v>
      </c>
      <c r="R1279" s="574">
        <v>2</v>
      </c>
      <c r="S1279" s="612">
        <v>12</v>
      </c>
      <c r="T1279" s="613">
        <v>4</v>
      </c>
      <c r="U1279" s="523"/>
      <c r="V1279" s="614">
        <v>0</v>
      </c>
      <c r="W1279" s="523"/>
      <c r="X1279" s="614">
        <v>0</v>
      </c>
      <c r="Y1279" s="524"/>
      <c r="Z1279" s="524"/>
      <c r="AA1279" s="524"/>
      <c r="AB1279" s="519" t="s">
        <v>330</v>
      </c>
      <c r="AC1279" s="519" t="s">
        <v>14948</v>
      </c>
      <c r="AD1279" s="608">
        <v>1117847374171</v>
      </c>
      <c r="AE1279" s="519" t="s">
        <v>14949</v>
      </c>
      <c r="AF1279" s="519" t="s">
        <v>14950</v>
      </c>
      <c r="AG1279" s="519" t="s">
        <v>14951</v>
      </c>
      <c r="AH1279" s="519" t="s">
        <v>14949</v>
      </c>
      <c r="AI1279" s="519" t="s">
        <v>14948</v>
      </c>
      <c r="AJ1279" s="526">
        <v>1117847374171</v>
      </c>
      <c r="AK1279" s="608" t="s">
        <v>2107</v>
      </c>
      <c r="AL1279" s="520">
        <v>1.1399999999999999</v>
      </c>
      <c r="AM1279" s="520">
        <v>4000</v>
      </c>
      <c r="AN1279" s="520">
        <v>2.2000000000000002</v>
      </c>
      <c r="AO1279" s="520">
        <v>0</v>
      </c>
      <c r="AP1279" s="528">
        <v>2.2000000000000002</v>
      </c>
      <c r="AQ1279" s="520">
        <v>2.2000000000000002</v>
      </c>
      <c r="AR1279" s="520">
        <v>0</v>
      </c>
      <c r="AS1279" s="520">
        <v>2.2000000000000002</v>
      </c>
      <c r="AT1279" s="520">
        <v>66</v>
      </c>
      <c r="AU1279" s="529" t="s">
        <v>231</v>
      </c>
      <c r="AV1279" s="530" t="s">
        <v>431</v>
      </c>
      <c r="AW1279" s="519" t="s">
        <v>325</v>
      </c>
      <c r="AX1279" s="519" t="s">
        <v>6916</v>
      </c>
      <c r="AY1279" s="531" t="s">
        <v>14952</v>
      </c>
      <c r="AZ1279" s="519" t="s">
        <v>234</v>
      </c>
      <c r="BB1279" s="533"/>
    </row>
    <row r="1280" spans="1:54" s="166" customFormat="1" ht="15" customHeight="1" x14ac:dyDescent="0.25">
      <c r="A1280" s="182">
        <v>1907</v>
      </c>
      <c r="B1280" s="555"/>
      <c r="C1280" s="581"/>
      <c r="D1280" s="700" t="s">
        <v>17138</v>
      </c>
      <c r="E1280" s="166" t="s">
        <v>55</v>
      </c>
      <c r="F1280" s="166" t="s">
        <v>6908</v>
      </c>
      <c r="G1280" s="194" t="s">
        <v>14953</v>
      </c>
      <c r="H1280" s="198" t="s">
        <v>14954</v>
      </c>
      <c r="I1280" s="198" t="s">
        <v>14955</v>
      </c>
      <c r="K1280" s="198" t="s">
        <v>219</v>
      </c>
      <c r="L1280" s="166" t="s">
        <v>220</v>
      </c>
      <c r="M1280" s="198" t="s">
        <v>221</v>
      </c>
      <c r="N1280" s="198" t="s">
        <v>222</v>
      </c>
      <c r="O1280" s="198" t="s">
        <v>317</v>
      </c>
      <c r="P1280" s="198">
        <v>0</v>
      </c>
      <c r="Q1280" s="199">
        <v>3</v>
      </c>
      <c r="R1280" s="199">
        <v>1.2</v>
      </c>
      <c r="S1280" s="221">
        <v>3.5999999999999996</v>
      </c>
      <c r="T1280" s="345">
        <v>1</v>
      </c>
      <c r="U1280" s="340"/>
      <c r="V1280" s="346">
        <v>0</v>
      </c>
      <c r="W1280" s="340"/>
      <c r="X1280" s="346">
        <v>0</v>
      </c>
      <c r="Y1280" s="183"/>
      <c r="Z1280" s="183"/>
      <c r="AA1280" s="183"/>
      <c r="AB1280" s="166" t="s">
        <v>330</v>
      </c>
      <c r="AC1280" s="166" t="s">
        <v>14956</v>
      </c>
      <c r="AD1280" s="203">
        <v>1027700221372</v>
      </c>
      <c r="AE1280" s="166" t="s">
        <v>14957</v>
      </c>
      <c r="AF1280" s="166" t="s">
        <v>14958</v>
      </c>
      <c r="AG1280" s="166" t="s">
        <v>14959</v>
      </c>
      <c r="AH1280" s="166" t="s">
        <v>14957</v>
      </c>
      <c r="AI1280" s="166" t="s">
        <v>14956</v>
      </c>
      <c r="AJ1280" s="165">
        <v>1027700221372</v>
      </c>
      <c r="AK1280" s="203" t="s">
        <v>722</v>
      </c>
      <c r="AL1280" s="186">
        <v>1.1399999999999999</v>
      </c>
      <c r="AM1280" s="186">
        <v>600</v>
      </c>
      <c r="AN1280" s="186">
        <v>0.24</v>
      </c>
      <c r="AO1280" s="186">
        <v>0</v>
      </c>
      <c r="AP1280" s="187">
        <v>0.24</v>
      </c>
      <c r="AQ1280" s="186">
        <v>0.24</v>
      </c>
      <c r="AR1280" s="186">
        <v>0</v>
      </c>
      <c r="AS1280" s="186">
        <v>0.24</v>
      </c>
      <c r="AT1280" s="186">
        <v>7.1999999999999993</v>
      </c>
      <c r="AU1280" s="193" t="s">
        <v>231</v>
      </c>
      <c r="AV1280" s="194"/>
      <c r="AW1280" s="166" t="s">
        <v>325</v>
      </c>
      <c r="AX1280" s="166" t="s">
        <v>6916</v>
      </c>
      <c r="AY1280" s="195" t="s">
        <v>14960</v>
      </c>
      <c r="AZ1280" s="166" t="s">
        <v>234</v>
      </c>
      <c r="BB1280" s="196"/>
    </row>
    <row r="1281" spans="1:54" s="166" customFormat="1" ht="15" customHeight="1" x14ac:dyDescent="0.25">
      <c r="A1281" s="182">
        <v>1908</v>
      </c>
      <c r="B1281" s="555"/>
      <c r="C1281" s="581"/>
      <c r="D1281" s="700" t="s">
        <v>17140</v>
      </c>
      <c r="E1281" s="166" t="s">
        <v>55</v>
      </c>
      <c r="F1281" s="166" t="s">
        <v>6908</v>
      </c>
      <c r="G1281" s="194" t="s">
        <v>14961</v>
      </c>
      <c r="H1281" s="198" t="s">
        <v>14962</v>
      </c>
      <c r="I1281" s="198" t="s">
        <v>14963</v>
      </c>
      <c r="K1281" s="198" t="s">
        <v>732</v>
      </c>
      <c r="L1281" s="166">
        <v>0</v>
      </c>
      <c r="M1281" s="198" t="s">
        <v>317</v>
      </c>
      <c r="N1281" s="198">
        <v>0</v>
      </c>
      <c r="O1281" s="198" t="s">
        <v>317</v>
      </c>
      <c r="P1281" s="198">
        <v>0</v>
      </c>
      <c r="Q1281" s="199">
        <v>2</v>
      </c>
      <c r="R1281" s="199">
        <v>3</v>
      </c>
      <c r="S1281" s="221">
        <v>6</v>
      </c>
      <c r="T1281" s="345">
        <v>1</v>
      </c>
      <c r="U1281" s="340"/>
      <c r="V1281" s="346">
        <v>1</v>
      </c>
      <c r="W1281" s="340"/>
      <c r="X1281" s="346">
        <v>0</v>
      </c>
      <c r="Y1281" s="183"/>
      <c r="Z1281" s="183"/>
      <c r="AA1281" s="183"/>
      <c r="AB1281" s="166" t="s">
        <v>330</v>
      </c>
      <c r="AC1281" s="166" t="s">
        <v>14964</v>
      </c>
      <c r="AD1281" s="203">
        <v>1027739561233</v>
      </c>
      <c r="AE1281" s="166" t="s">
        <v>14965</v>
      </c>
      <c r="AF1281" s="166">
        <v>8916914050</v>
      </c>
      <c r="AG1281" s="166" t="s">
        <v>14966</v>
      </c>
      <c r="AH1281" s="166" t="s">
        <v>14965</v>
      </c>
      <c r="AI1281" s="166" t="s">
        <v>14964</v>
      </c>
      <c r="AJ1281" s="165">
        <v>1027739561233</v>
      </c>
      <c r="AK1281" s="203" t="s">
        <v>722</v>
      </c>
      <c r="AL1281" s="186">
        <v>1.1399999999999999</v>
      </c>
      <c r="AM1281" s="186">
        <v>600</v>
      </c>
      <c r="AN1281" s="186">
        <v>1.8739726027397257</v>
      </c>
      <c r="AO1281" s="186">
        <v>0</v>
      </c>
      <c r="AP1281" s="187">
        <v>1.8739726027397257</v>
      </c>
      <c r="AQ1281" s="186">
        <v>1.8739726027397257</v>
      </c>
      <c r="AR1281" s="186">
        <v>0</v>
      </c>
      <c r="AS1281" s="186">
        <v>1.8739726027397257</v>
      </c>
      <c r="AT1281" s="186">
        <v>56.219178082191767</v>
      </c>
      <c r="AU1281" s="193" t="s">
        <v>231</v>
      </c>
      <c r="AV1281" s="194"/>
      <c r="AW1281" s="166" t="s">
        <v>325</v>
      </c>
      <c r="AX1281" s="166" t="s">
        <v>6916</v>
      </c>
      <c r="AY1281" s="195" t="s">
        <v>14967</v>
      </c>
      <c r="AZ1281" s="166" t="s">
        <v>234</v>
      </c>
      <c r="BB1281" s="196"/>
    </row>
    <row r="1282" spans="1:54" s="166" customFormat="1" ht="15" customHeight="1" x14ac:dyDescent="0.25">
      <c r="A1282" s="182">
        <v>1909</v>
      </c>
      <c r="B1282" s="555"/>
      <c r="C1282" s="581"/>
      <c r="D1282" s="700" t="s">
        <v>17140</v>
      </c>
      <c r="E1282" s="166" t="s">
        <v>55</v>
      </c>
      <c r="F1282" s="166" t="s">
        <v>6908</v>
      </c>
      <c r="G1282" s="194" t="s">
        <v>14968</v>
      </c>
      <c r="H1282" s="198" t="s">
        <v>14969</v>
      </c>
      <c r="I1282" s="198" t="s">
        <v>14970</v>
      </c>
      <c r="K1282" s="198" t="s">
        <v>219</v>
      </c>
      <c r="L1282" s="166" t="s">
        <v>220</v>
      </c>
      <c r="M1282" s="198" t="s">
        <v>317</v>
      </c>
      <c r="N1282" s="198">
        <v>0</v>
      </c>
      <c r="O1282" s="198" t="s">
        <v>317</v>
      </c>
      <c r="P1282" s="198">
        <v>0</v>
      </c>
      <c r="Q1282" s="199">
        <v>4</v>
      </c>
      <c r="R1282" s="199">
        <v>3</v>
      </c>
      <c r="S1282" s="221">
        <v>12</v>
      </c>
      <c r="T1282" s="345">
        <v>3</v>
      </c>
      <c r="U1282" s="340"/>
      <c r="V1282" s="346">
        <v>0</v>
      </c>
      <c r="W1282" s="340"/>
      <c r="X1282" s="346">
        <v>1</v>
      </c>
      <c r="Y1282" s="183"/>
      <c r="Z1282" s="183"/>
      <c r="AA1282" s="183"/>
      <c r="AB1282" s="166" t="s">
        <v>12075</v>
      </c>
      <c r="AC1282" s="166" t="s">
        <v>14971</v>
      </c>
      <c r="AD1282" s="203">
        <v>305503031100042</v>
      </c>
      <c r="AE1282" s="166" t="s">
        <v>14972</v>
      </c>
      <c r="AF1282" s="166" t="s">
        <v>14973</v>
      </c>
      <c r="AG1282" s="166" t="s">
        <v>14974</v>
      </c>
      <c r="AH1282" s="166" t="s">
        <v>14975</v>
      </c>
      <c r="AI1282" s="166" t="s">
        <v>14971</v>
      </c>
      <c r="AJ1282" s="165">
        <v>305503031100042</v>
      </c>
      <c r="AK1282" s="203" t="s">
        <v>2107</v>
      </c>
      <c r="AL1282" s="186">
        <v>1.1399999999999999</v>
      </c>
      <c r="AM1282" s="186">
        <v>3000</v>
      </c>
      <c r="AN1282" s="186">
        <v>1.33</v>
      </c>
      <c r="AO1282" s="186">
        <v>0</v>
      </c>
      <c r="AP1282" s="187">
        <v>1.33</v>
      </c>
      <c r="AQ1282" s="186">
        <v>1.33</v>
      </c>
      <c r="AR1282" s="186">
        <v>0</v>
      </c>
      <c r="AS1282" s="186">
        <v>1.33</v>
      </c>
      <c r="AT1282" s="186">
        <v>39.900000000000006</v>
      </c>
      <c r="AU1282" s="193" t="s">
        <v>231</v>
      </c>
      <c r="AV1282" s="194"/>
      <c r="AW1282" s="166" t="s">
        <v>325</v>
      </c>
      <c r="AX1282" s="166" t="s">
        <v>6916</v>
      </c>
      <c r="AY1282" s="195" t="s">
        <v>14976</v>
      </c>
      <c r="AZ1282" s="166" t="s">
        <v>234</v>
      </c>
      <c r="BB1282" s="196"/>
    </row>
    <row r="1283" spans="1:54" s="166" customFormat="1" ht="15" customHeight="1" x14ac:dyDescent="0.25">
      <c r="A1283" s="182">
        <v>1910</v>
      </c>
      <c r="B1283" s="555"/>
      <c r="C1283" s="581"/>
      <c r="D1283" s="700" t="s">
        <v>17140</v>
      </c>
      <c r="E1283" s="166" t="s">
        <v>55</v>
      </c>
      <c r="F1283" s="166" t="s">
        <v>6908</v>
      </c>
      <c r="G1283" s="194" t="s">
        <v>14977</v>
      </c>
      <c r="H1283" s="198" t="s">
        <v>14978</v>
      </c>
      <c r="I1283" s="198" t="s">
        <v>14979</v>
      </c>
      <c r="K1283" s="198" t="s">
        <v>219</v>
      </c>
      <c r="L1283" s="166" t="s">
        <v>220</v>
      </c>
      <c r="M1283" s="198" t="s">
        <v>317</v>
      </c>
      <c r="N1283" s="198">
        <v>0</v>
      </c>
      <c r="O1283" s="198" t="s">
        <v>317</v>
      </c>
      <c r="P1283" s="198">
        <v>0</v>
      </c>
      <c r="Q1283" s="199">
        <v>4</v>
      </c>
      <c r="R1283" s="199">
        <v>3</v>
      </c>
      <c r="S1283" s="221">
        <v>12</v>
      </c>
      <c r="T1283" s="345">
        <v>0</v>
      </c>
      <c r="U1283" s="340"/>
      <c r="V1283" s="346">
        <v>0</v>
      </c>
      <c r="W1283" s="340"/>
      <c r="X1283" s="346">
        <v>1</v>
      </c>
      <c r="Y1283" s="183"/>
      <c r="Z1283" s="183"/>
      <c r="AA1283" s="183"/>
      <c r="AB1283" s="166" t="s">
        <v>12075</v>
      </c>
      <c r="AC1283" s="166" t="s">
        <v>14980</v>
      </c>
      <c r="AD1283" s="203">
        <v>304503012600012</v>
      </c>
      <c r="AE1283" s="166" t="s">
        <v>14977</v>
      </c>
      <c r="AF1283" s="166" t="s">
        <v>14981</v>
      </c>
      <c r="AG1283" s="166" t="s">
        <v>12401</v>
      </c>
      <c r="AH1283" s="166" t="s">
        <v>14977</v>
      </c>
      <c r="AI1283" s="166" t="s">
        <v>14980</v>
      </c>
      <c r="AJ1283" s="165">
        <v>304503012600012</v>
      </c>
      <c r="AK1283" s="203" t="s">
        <v>722</v>
      </c>
      <c r="AL1283" s="186">
        <v>1.1399999999999999</v>
      </c>
      <c r="AM1283" s="186">
        <v>1200</v>
      </c>
      <c r="AN1283" s="186">
        <v>1.33</v>
      </c>
      <c r="AO1283" s="186">
        <v>0</v>
      </c>
      <c r="AP1283" s="187">
        <v>1.33</v>
      </c>
      <c r="AQ1283" s="186">
        <v>1.33</v>
      </c>
      <c r="AR1283" s="186">
        <v>0</v>
      </c>
      <c r="AS1283" s="186">
        <v>1.33</v>
      </c>
      <c r="AT1283" s="186">
        <v>39.900000000000006</v>
      </c>
      <c r="AU1283" s="193" t="s">
        <v>231</v>
      </c>
      <c r="AV1283" s="194"/>
      <c r="AW1283" s="166" t="s">
        <v>325</v>
      </c>
      <c r="AX1283" s="166" t="s">
        <v>6916</v>
      </c>
      <c r="AY1283" s="195" t="s">
        <v>14982</v>
      </c>
      <c r="AZ1283" s="166" t="s">
        <v>234</v>
      </c>
      <c r="BB1283" s="196"/>
    </row>
    <row r="1284" spans="1:54" s="166" customFormat="1" ht="15" customHeight="1" x14ac:dyDescent="0.25">
      <c r="A1284" s="182">
        <v>1911</v>
      </c>
      <c r="B1284" s="555"/>
      <c r="C1284" s="581"/>
      <c r="D1284" s="700" t="s">
        <v>17140</v>
      </c>
      <c r="E1284" s="166" t="s">
        <v>55</v>
      </c>
      <c r="F1284" s="166" t="s">
        <v>6908</v>
      </c>
      <c r="G1284" s="194" t="s">
        <v>14983</v>
      </c>
      <c r="H1284" s="198" t="s">
        <v>14984</v>
      </c>
      <c r="I1284" s="198" t="s">
        <v>14985</v>
      </c>
      <c r="K1284" s="198" t="s">
        <v>219</v>
      </c>
      <c r="L1284" s="166" t="s">
        <v>220</v>
      </c>
      <c r="M1284" s="198" t="s">
        <v>221</v>
      </c>
      <c r="N1284" s="198" t="s">
        <v>222</v>
      </c>
      <c r="O1284" s="198" t="s">
        <v>317</v>
      </c>
      <c r="P1284" s="198">
        <v>0</v>
      </c>
      <c r="Q1284" s="199">
        <v>2</v>
      </c>
      <c r="R1284" s="199">
        <v>3</v>
      </c>
      <c r="S1284" s="221">
        <v>6</v>
      </c>
      <c r="T1284" s="345">
        <v>2</v>
      </c>
      <c r="U1284" s="340"/>
      <c r="V1284" s="346">
        <v>0</v>
      </c>
      <c r="W1284" s="340"/>
      <c r="X1284" s="346">
        <v>0</v>
      </c>
      <c r="Y1284" s="183"/>
      <c r="Z1284" s="183"/>
      <c r="AA1284" s="183"/>
      <c r="AB1284" s="166" t="s">
        <v>330</v>
      </c>
      <c r="AC1284" s="166" t="s">
        <v>14986</v>
      </c>
      <c r="AD1284" s="203">
        <v>1104025003257</v>
      </c>
      <c r="AE1284" s="166" t="s">
        <v>14987</v>
      </c>
      <c r="AF1284" s="166">
        <v>89671444909</v>
      </c>
      <c r="AG1284" s="166" t="s">
        <v>14988</v>
      </c>
      <c r="AH1284" s="166" t="s">
        <v>14987</v>
      </c>
      <c r="AI1284" s="166" t="s">
        <v>14986</v>
      </c>
      <c r="AJ1284" s="165">
        <v>1104025003257</v>
      </c>
      <c r="AK1284" s="203" t="s">
        <v>722</v>
      </c>
      <c r="AL1284" s="186">
        <v>1.1399999999999999</v>
      </c>
      <c r="AM1284" s="186">
        <v>600</v>
      </c>
      <c r="AN1284" s="186">
        <v>0.98</v>
      </c>
      <c r="AO1284" s="186">
        <v>0</v>
      </c>
      <c r="AP1284" s="187">
        <v>0.98</v>
      </c>
      <c r="AQ1284" s="186">
        <v>0.98</v>
      </c>
      <c r="AR1284" s="186">
        <v>0</v>
      </c>
      <c r="AS1284" s="186">
        <v>0.98</v>
      </c>
      <c r="AT1284" s="186">
        <v>29.4</v>
      </c>
      <c r="AU1284" s="193" t="s">
        <v>231</v>
      </c>
      <c r="AV1284" s="194"/>
      <c r="AW1284" s="166" t="s">
        <v>325</v>
      </c>
      <c r="AX1284" s="166" t="s">
        <v>6916</v>
      </c>
      <c r="AY1284" s="195" t="s">
        <v>14989</v>
      </c>
      <c r="AZ1284" s="166" t="s">
        <v>234</v>
      </c>
      <c r="BB1284" s="196"/>
    </row>
    <row r="1285" spans="1:54" s="166" customFormat="1" ht="15" customHeight="1" x14ac:dyDescent="0.25">
      <c r="A1285" s="182">
        <v>1912</v>
      </c>
      <c r="B1285" s="555"/>
      <c r="C1285" s="581"/>
      <c r="D1285" s="700" t="s">
        <v>17141</v>
      </c>
      <c r="E1285" s="166" t="s">
        <v>55</v>
      </c>
      <c r="F1285" s="166" t="s">
        <v>6908</v>
      </c>
      <c r="G1285" s="194" t="s">
        <v>14990</v>
      </c>
      <c r="H1285" s="198" t="s">
        <v>14991</v>
      </c>
      <c r="I1285" s="198" t="s">
        <v>14992</v>
      </c>
      <c r="K1285" s="198" t="s">
        <v>219</v>
      </c>
      <c r="L1285" s="166" t="s">
        <v>220</v>
      </c>
      <c r="M1285" s="198" t="s">
        <v>221</v>
      </c>
      <c r="N1285" s="198" t="s">
        <v>222</v>
      </c>
      <c r="O1285" s="198" t="s">
        <v>317</v>
      </c>
      <c r="P1285" s="198">
        <v>0</v>
      </c>
      <c r="Q1285" s="199">
        <v>6</v>
      </c>
      <c r="R1285" s="199">
        <v>2</v>
      </c>
      <c r="S1285" s="221">
        <v>12</v>
      </c>
      <c r="T1285" s="345">
        <v>0</v>
      </c>
      <c r="U1285" s="340"/>
      <c r="V1285" s="346">
        <v>0</v>
      </c>
      <c r="W1285" s="340"/>
      <c r="X1285" s="346">
        <v>1</v>
      </c>
      <c r="Y1285" s="183"/>
      <c r="Z1285" s="183"/>
      <c r="AA1285" s="183"/>
      <c r="AB1285" s="166" t="s">
        <v>12075</v>
      </c>
      <c r="AC1285" s="166" t="s">
        <v>14993</v>
      </c>
      <c r="AD1285" s="203">
        <v>304503013200155</v>
      </c>
      <c r="AE1285" s="166" t="s">
        <v>14990</v>
      </c>
      <c r="AF1285" s="166" t="s">
        <v>14994</v>
      </c>
      <c r="AG1285" s="166" t="s">
        <v>14995</v>
      </c>
      <c r="AH1285" s="166" t="s">
        <v>14996</v>
      </c>
      <c r="AI1285" s="166" t="s">
        <v>14993</v>
      </c>
      <c r="AJ1285" s="165">
        <v>304503013200155</v>
      </c>
      <c r="AK1285" s="203" t="s">
        <v>2107</v>
      </c>
      <c r="AL1285" s="186">
        <v>1.1399999999999999</v>
      </c>
      <c r="AM1285" s="186">
        <v>5000</v>
      </c>
      <c r="AN1285" s="186">
        <v>1.3</v>
      </c>
      <c r="AO1285" s="186">
        <v>0</v>
      </c>
      <c r="AP1285" s="187">
        <v>1.3</v>
      </c>
      <c r="AQ1285" s="186">
        <v>1.3</v>
      </c>
      <c r="AR1285" s="186">
        <v>0</v>
      </c>
      <c r="AS1285" s="186">
        <v>1.3</v>
      </c>
      <c r="AT1285" s="186">
        <v>39</v>
      </c>
      <c r="AU1285" s="193" t="s">
        <v>231</v>
      </c>
      <c r="AV1285" s="194"/>
      <c r="AW1285" s="166" t="s">
        <v>325</v>
      </c>
      <c r="AX1285" s="166" t="s">
        <v>6916</v>
      </c>
      <c r="AY1285" s="195" t="s">
        <v>14997</v>
      </c>
      <c r="AZ1285" s="166" t="s">
        <v>234</v>
      </c>
      <c r="BB1285" s="196"/>
    </row>
    <row r="1286" spans="1:54" s="166" customFormat="1" ht="15" customHeight="1" x14ac:dyDescent="0.25">
      <c r="A1286" s="182">
        <v>1913</v>
      </c>
      <c r="B1286" s="555"/>
      <c r="C1286" s="581"/>
      <c r="D1286" s="700" t="s">
        <v>17140</v>
      </c>
      <c r="E1286" s="166" t="s">
        <v>55</v>
      </c>
      <c r="F1286" s="166" t="s">
        <v>6908</v>
      </c>
      <c r="G1286" s="194" t="s">
        <v>14998</v>
      </c>
      <c r="H1286" s="198" t="s">
        <v>14999</v>
      </c>
      <c r="I1286" s="198" t="s">
        <v>15000</v>
      </c>
      <c r="K1286" s="198" t="s">
        <v>732</v>
      </c>
      <c r="L1286" s="166">
        <v>0</v>
      </c>
      <c r="M1286" s="198" t="s">
        <v>317</v>
      </c>
      <c r="N1286" s="198">
        <v>0</v>
      </c>
      <c r="O1286" s="198" t="s">
        <v>317</v>
      </c>
      <c r="P1286" s="198">
        <v>0</v>
      </c>
      <c r="Q1286" s="199">
        <v>4</v>
      </c>
      <c r="R1286" s="199">
        <v>1.5</v>
      </c>
      <c r="S1286" s="221">
        <v>6</v>
      </c>
      <c r="T1286" s="345">
        <v>1</v>
      </c>
      <c r="U1286" s="340"/>
      <c r="V1286" s="346">
        <v>0</v>
      </c>
      <c r="W1286" s="340"/>
      <c r="X1286" s="346">
        <v>0</v>
      </c>
      <c r="Y1286" s="183"/>
      <c r="Z1286" s="183"/>
      <c r="AA1286" s="183"/>
      <c r="AB1286" s="166" t="s">
        <v>12075</v>
      </c>
      <c r="AC1286" s="166" t="s">
        <v>15001</v>
      </c>
      <c r="AD1286" s="203">
        <v>316784700120515</v>
      </c>
      <c r="AE1286" s="166" t="s">
        <v>14998</v>
      </c>
      <c r="AF1286" s="166" t="s">
        <v>15002</v>
      </c>
      <c r="AG1286" s="166" t="s">
        <v>15003</v>
      </c>
      <c r="AH1286" s="166" t="s">
        <v>14998</v>
      </c>
      <c r="AI1286" s="166" t="s">
        <v>15001</v>
      </c>
      <c r="AJ1286" s="165">
        <v>316784700120515</v>
      </c>
      <c r="AK1286" s="203" t="s">
        <v>722</v>
      </c>
      <c r="AL1286" s="186">
        <v>1.1399999999999999</v>
      </c>
      <c r="AM1286" s="186">
        <v>400</v>
      </c>
      <c r="AN1286" s="186">
        <v>1.2493150684931504</v>
      </c>
      <c r="AO1286" s="186">
        <v>0</v>
      </c>
      <c r="AP1286" s="187">
        <v>1.2493150684931504</v>
      </c>
      <c r="AQ1286" s="186">
        <v>1.2493150684931504</v>
      </c>
      <c r="AR1286" s="186">
        <v>0</v>
      </c>
      <c r="AS1286" s="186">
        <v>1.2493150684931504</v>
      </c>
      <c r="AT1286" s="186">
        <v>37.479452054794514</v>
      </c>
      <c r="AU1286" s="193" t="s">
        <v>231</v>
      </c>
      <c r="AV1286" s="194"/>
      <c r="AW1286" s="166" t="s">
        <v>325</v>
      </c>
      <c r="AX1286" s="166" t="s">
        <v>6916</v>
      </c>
      <c r="AY1286" s="195" t="s">
        <v>15004</v>
      </c>
      <c r="AZ1286" s="166" t="s">
        <v>234</v>
      </c>
      <c r="BB1286" s="196"/>
    </row>
    <row r="1287" spans="1:54" s="166" customFormat="1" ht="15" customHeight="1" x14ac:dyDescent="0.25">
      <c r="A1287" s="182">
        <v>1914</v>
      </c>
      <c r="B1287" s="555"/>
      <c r="C1287" s="581"/>
      <c r="D1287" s="700" t="s">
        <v>17141</v>
      </c>
      <c r="E1287" s="166" t="s">
        <v>55</v>
      </c>
      <c r="F1287" s="166" t="s">
        <v>6908</v>
      </c>
      <c r="G1287" s="194" t="s">
        <v>15005</v>
      </c>
      <c r="H1287" s="198" t="s">
        <v>15006</v>
      </c>
      <c r="I1287" s="198" t="s">
        <v>15007</v>
      </c>
      <c r="K1287" s="198" t="s">
        <v>219</v>
      </c>
      <c r="L1287" s="166" t="s">
        <v>220</v>
      </c>
      <c r="M1287" s="198" t="s">
        <v>317</v>
      </c>
      <c r="N1287" s="198">
        <v>0</v>
      </c>
      <c r="O1287" s="198" t="s">
        <v>317</v>
      </c>
      <c r="P1287" s="198">
        <v>0</v>
      </c>
      <c r="Q1287" s="199">
        <v>3</v>
      </c>
      <c r="R1287" s="199">
        <v>1.2</v>
      </c>
      <c r="S1287" s="221">
        <v>3.5999999999999996</v>
      </c>
      <c r="T1287" s="345">
        <v>1</v>
      </c>
      <c r="U1287" s="340"/>
      <c r="V1287" s="346">
        <v>0</v>
      </c>
      <c r="W1287" s="340"/>
      <c r="X1287" s="346">
        <v>0</v>
      </c>
      <c r="Y1287" s="183"/>
      <c r="Z1287" s="183"/>
      <c r="AA1287" s="183"/>
      <c r="AB1287" s="166" t="s">
        <v>12075</v>
      </c>
      <c r="AC1287" s="166" t="s">
        <v>15008</v>
      </c>
      <c r="AD1287" s="203">
        <v>304503025300035</v>
      </c>
      <c r="AE1287" s="166" t="s">
        <v>15009</v>
      </c>
      <c r="AF1287" s="166" t="s">
        <v>15010</v>
      </c>
      <c r="AG1287" s="166" t="s">
        <v>15011</v>
      </c>
      <c r="AH1287" s="166" t="s">
        <v>15009</v>
      </c>
      <c r="AI1287" s="166" t="s">
        <v>15008</v>
      </c>
      <c r="AJ1287" s="165">
        <v>304503025300035</v>
      </c>
      <c r="AK1287" s="203" t="s">
        <v>2107</v>
      </c>
      <c r="AL1287" s="186">
        <v>1.1399999999999999</v>
      </c>
      <c r="AM1287" s="186">
        <v>1200</v>
      </c>
      <c r="AN1287" s="186">
        <v>0.98</v>
      </c>
      <c r="AO1287" s="186">
        <v>0</v>
      </c>
      <c r="AP1287" s="187">
        <v>0.98</v>
      </c>
      <c r="AQ1287" s="186">
        <v>0.98</v>
      </c>
      <c r="AR1287" s="186">
        <v>0</v>
      </c>
      <c r="AS1287" s="186">
        <v>0.98</v>
      </c>
      <c r="AT1287" s="186">
        <v>29.4</v>
      </c>
      <c r="AU1287" s="193" t="s">
        <v>231</v>
      </c>
      <c r="AV1287" s="194"/>
      <c r="AW1287" s="166" t="s">
        <v>325</v>
      </c>
      <c r="AX1287" s="166" t="s">
        <v>6916</v>
      </c>
      <c r="AY1287" s="195" t="s">
        <v>15012</v>
      </c>
      <c r="AZ1287" s="166" t="s">
        <v>234</v>
      </c>
      <c r="BB1287" s="196"/>
    </row>
    <row r="1288" spans="1:54" s="166" customFormat="1" ht="15" customHeight="1" x14ac:dyDescent="0.25">
      <c r="A1288" s="182">
        <v>1915</v>
      </c>
      <c r="B1288" s="555"/>
      <c r="C1288" s="581"/>
      <c r="D1288" s="700" t="s">
        <v>17141</v>
      </c>
      <c r="E1288" s="166" t="s">
        <v>55</v>
      </c>
      <c r="F1288" s="166" t="s">
        <v>6908</v>
      </c>
      <c r="G1288" s="194" t="s">
        <v>15013</v>
      </c>
      <c r="H1288" s="198" t="s">
        <v>15014</v>
      </c>
      <c r="I1288" s="198" t="s">
        <v>15015</v>
      </c>
      <c r="K1288" s="198" t="s">
        <v>219</v>
      </c>
      <c r="L1288" s="166" t="s">
        <v>220</v>
      </c>
      <c r="M1288" s="198" t="s">
        <v>221</v>
      </c>
      <c r="N1288" s="198" t="s">
        <v>222</v>
      </c>
      <c r="O1288" s="198" t="s">
        <v>317</v>
      </c>
      <c r="P1288" s="198">
        <v>0</v>
      </c>
      <c r="Q1288" s="199">
        <v>3</v>
      </c>
      <c r="R1288" s="199">
        <v>1.2</v>
      </c>
      <c r="S1288" s="221">
        <v>3.5999999999999996</v>
      </c>
      <c r="T1288" s="345">
        <v>1</v>
      </c>
      <c r="U1288" s="340"/>
      <c r="V1288" s="346">
        <v>0</v>
      </c>
      <c r="W1288" s="340"/>
      <c r="X1288" s="346">
        <v>0</v>
      </c>
      <c r="Y1288" s="183"/>
      <c r="Z1288" s="183"/>
      <c r="AA1288" s="183"/>
      <c r="AB1288" s="166" t="s">
        <v>12075</v>
      </c>
      <c r="AC1288" s="166" t="s">
        <v>15016</v>
      </c>
      <c r="AD1288" s="203">
        <v>304503016800041</v>
      </c>
      <c r="AE1288" s="166" t="s">
        <v>15009</v>
      </c>
      <c r="AF1288" s="166" t="s">
        <v>15017</v>
      </c>
      <c r="AG1288" s="166" t="s">
        <v>15018</v>
      </c>
      <c r="AH1288" s="166" t="s">
        <v>15009</v>
      </c>
      <c r="AI1288" s="166" t="s">
        <v>15016</v>
      </c>
      <c r="AJ1288" s="165">
        <v>304503016800041</v>
      </c>
      <c r="AK1288" s="203" t="s">
        <v>2107</v>
      </c>
      <c r="AL1288" s="186">
        <v>1.1399999999999999</v>
      </c>
      <c r="AM1288" s="186">
        <v>2000</v>
      </c>
      <c r="AN1288" s="186">
        <v>1.33</v>
      </c>
      <c r="AO1288" s="186">
        <v>0</v>
      </c>
      <c r="AP1288" s="187">
        <v>1.33</v>
      </c>
      <c r="AQ1288" s="186">
        <v>1.33</v>
      </c>
      <c r="AR1288" s="186">
        <v>0</v>
      </c>
      <c r="AS1288" s="186">
        <v>1.33</v>
      </c>
      <c r="AT1288" s="186">
        <v>39.900000000000006</v>
      </c>
      <c r="AU1288" s="193" t="s">
        <v>231</v>
      </c>
      <c r="AV1288" s="194"/>
      <c r="AW1288" s="166" t="s">
        <v>325</v>
      </c>
      <c r="AX1288" s="166" t="s">
        <v>6916</v>
      </c>
      <c r="AY1288" s="195" t="s">
        <v>15019</v>
      </c>
      <c r="AZ1288" s="166" t="s">
        <v>234</v>
      </c>
      <c r="BB1288" s="196"/>
    </row>
    <row r="1289" spans="1:54" s="166" customFormat="1" ht="15" customHeight="1" x14ac:dyDescent="0.25">
      <c r="A1289" s="182">
        <v>1918</v>
      </c>
      <c r="B1289" s="555"/>
      <c r="C1289" s="581"/>
      <c r="D1289" s="700" t="s">
        <v>17138</v>
      </c>
      <c r="E1289" s="166" t="s">
        <v>55</v>
      </c>
      <c r="F1289" s="166" t="s">
        <v>6908</v>
      </c>
      <c r="G1289" s="194" t="s">
        <v>15030</v>
      </c>
      <c r="H1289" s="198" t="s">
        <v>15031</v>
      </c>
      <c r="I1289" s="198" t="s">
        <v>15032</v>
      </c>
      <c r="K1289" s="198" t="s">
        <v>219</v>
      </c>
      <c r="L1289" s="166" t="s">
        <v>220</v>
      </c>
      <c r="M1289" s="198" t="s">
        <v>221</v>
      </c>
      <c r="N1289" s="198" t="s">
        <v>222</v>
      </c>
      <c r="O1289" s="198" t="s">
        <v>317</v>
      </c>
      <c r="P1289" s="198">
        <v>0</v>
      </c>
      <c r="Q1289" s="199">
        <v>10</v>
      </c>
      <c r="R1289" s="199">
        <v>3</v>
      </c>
      <c r="S1289" s="221">
        <v>30</v>
      </c>
      <c r="T1289" s="345">
        <v>1</v>
      </c>
      <c r="U1289" s="340"/>
      <c r="V1289" s="346">
        <v>0</v>
      </c>
      <c r="W1289" s="340"/>
      <c r="X1289" s="346">
        <v>0</v>
      </c>
      <c r="Y1289" s="183"/>
      <c r="Z1289" s="183"/>
      <c r="AA1289" s="183"/>
      <c r="AB1289" s="166" t="s">
        <v>330</v>
      </c>
      <c r="AC1289" s="166" t="s">
        <v>15033</v>
      </c>
      <c r="AD1289" s="203">
        <v>1025003752971</v>
      </c>
      <c r="AE1289" s="166" t="s">
        <v>15009</v>
      </c>
      <c r="AF1289" s="166" t="s">
        <v>15034</v>
      </c>
      <c r="AG1289" s="166" t="s">
        <v>15035</v>
      </c>
      <c r="AH1289" s="166" t="s">
        <v>15036</v>
      </c>
      <c r="AI1289" s="166" t="s">
        <v>15033</v>
      </c>
      <c r="AJ1289" s="165">
        <v>1025003752971</v>
      </c>
      <c r="AK1289" s="203" t="s">
        <v>2107</v>
      </c>
      <c r="AL1289" s="186">
        <v>1.1399999999999999</v>
      </c>
      <c r="AM1289" s="186">
        <v>3000</v>
      </c>
      <c r="AN1289" s="186">
        <v>0.98</v>
      </c>
      <c r="AO1289" s="186">
        <v>0</v>
      </c>
      <c r="AP1289" s="187">
        <v>0.98</v>
      </c>
      <c r="AQ1289" s="186">
        <v>0.98</v>
      </c>
      <c r="AR1289" s="186">
        <v>0</v>
      </c>
      <c r="AS1289" s="186">
        <v>0.98</v>
      </c>
      <c r="AT1289" s="186">
        <v>29.4</v>
      </c>
      <c r="AU1289" s="193" t="s">
        <v>231</v>
      </c>
      <c r="AV1289" s="194"/>
      <c r="AW1289" s="166" t="s">
        <v>325</v>
      </c>
      <c r="AX1289" s="166" t="s">
        <v>6916</v>
      </c>
      <c r="AY1289" s="195" t="s">
        <v>15037</v>
      </c>
      <c r="AZ1289" s="166" t="s">
        <v>234</v>
      </c>
      <c r="BB1289" s="196"/>
    </row>
    <row r="1290" spans="1:54" s="166" customFormat="1" ht="15" customHeight="1" x14ac:dyDescent="0.25">
      <c r="A1290" s="182">
        <v>1919</v>
      </c>
      <c r="B1290" s="555"/>
      <c r="C1290" s="581"/>
      <c r="D1290" s="700" t="s">
        <v>17141</v>
      </c>
      <c r="E1290" s="166" t="s">
        <v>55</v>
      </c>
      <c r="F1290" s="166" t="s">
        <v>6908</v>
      </c>
      <c r="G1290" s="194" t="s">
        <v>15038</v>
      </c>
      <c r="H1290" s="198" t="s">
        <v>15039</v>
      </c>
      <c r="I1290" s="198" t="s">
        <v>15040</v>
      </c>
      <c r="K1290" s="198" t="s">
        <v>219</v>
      </c>
      <c r="L1290" s="166" t="s">
        <v>220</v>
      </c>
      <c r="M1290" s="198" t="s">
        <v>221</v>
      </c>
      <c r="N1290" s="198" t="s">
        <v>1337</v>
      </c>
      <c r="O1290" s="198" t="s">
        <v>317</v>
      </c>
      <c r="P1290" s="198">
        <v>0</v>
      </c>
      <c r="Q1290" s="199">
        <v>4</v>
      </c>
      <c r="R1290" s="199">
        <v>3</v>
      </c>
      <c r="S1290" s="221">
        <v>12</v>
      </c>
      <c r="T1290" s="345">
        <v>0</v>
      </c>
      <c r="U1290" s="340"/>
      <c r="V1290" s="346">
        <v>0</v>
      </c>
      <c r="W1290" s="340"/>
      <c r="X1290" s="346">
        <v>1</v>
      </c>
      <c r="Y1290" s="183"/>
      <c r="Z1290" s="183"/>
      <c r="AA1290" s="183"/>
      <c r="AB1290" s="166" t="s">
        <v>12075</v>
      </c>
      <c r="AC1290" s="166" t="s">
        <v>15041</v>
      </c>
      <c r="AD1290" s="203">
        <v>304503007200050</v>
      </c>
      <c r="AE1290" s="166" t="s">
        <v>15009</v>
      </c>
      <c r="AG1290" s="166" t="s">
        <v>15042</v>
      </c>
      <c r="AH1290" s="166" t="s">
        <v>15043</v>
      </c>
      <c r="AI1290" s="166" t="s">
        <v>15044</v>
      </c>
      <c r="AJ1290" s="165">
        <v>304503007200050</v>
      </c>
      <c r="AK1290" s="203" t="s">
        <v>2107</v>
      </c>
      <c r="AL1290" s="186">
        <v>1.1399999999999999</v>
      </c>
      <c r="AM1290" s="186">
        <v>2000</v>
      </c>
      <c r="AN1290" s="186">
        <v>1.33</v>
      </c>
      <c r="AO1290" s="186">
        <v>0</v>
      </c>
      <c r="AP1290" s="187">
        <v>1.33</v>
      </c>
      <c r="AQ1290" s="186">
        <v>1.33</v>
      </c>
      <c r="AR1290" s="186">
        <v>0</v>
      </c>
      <c r="AS1290" s="186">
        <v>1.33</v>
      </c>
      <c r="AT1290" s="186">
        <v>39.900000000000006</v>
      </c>
      <c r="AU1290" s="193" t="s">
        <v>231</v>
      </c>
      <c r="AV1290" s="194"/>
      <c r="AW1290" s="166" t="s">
        <v>325</v>
      </c>
      <c r="AX1290" s="166" t="s">
        <v>6916</v>
      </c>
      <c r="AY1290" s="195" t="s">
        <v>15045</v>
      </c>
      <c r="AZ1290" s="166" t="s">
        <v>234</v>
      </c>
      <c r="BB1290" s="196"/>
    </row>
    <row r="1291" spans="1:54" s="166" customFormat="1" ht="15" customHeight="1" x14ac:dyDescent="0.25">
      <c r="A1291" s="182">
        <v>1920</v>
      </c>
      <c r="B1291" s="555"/>
      <c r="C1291" s="581"/>
      <c r="D1291" s="700" t="s">
        <v>17140</v>
      </c>
      <c r="E1291" s="166" t="s">
        <v>55</v>
      </c>
      <c r="F1291" s="166" t="s">
        <v>6908</v>
      </c>
      <c r="G1291" s="194" t="s">
        <v>15046</v>
      </c>
      <c r="H1291" s="198" t="s">
        <v>15047</v>
      </c>
      <c r="I1291" s="198" t="s">
        <v>12711</v>
      </c>
      <c r="K1291" s="198" t="s">
        <v>219</v>
      </c>
      <c r="L1291" s="166" t="s">
        <v>220</v>
      </c>
      <c r="M1291" s="198" t="s">
        <v>221</v>
      </c>
      <c r="N1291" s="198" t="s">
        <v>222</v>
      </c>
      <c r="O1291" s="198" t="s">
        <v>317</v>
      </c>
      <c r="P1291" s="198">
        <v>0</v>
      </c>
      <c r="Q1291" s="199">
        <v>4</v>
      </c>
      <c r="R1291" s="199">
        <v>3</v>
      </c>
      <c r="S1291" s="221">
        <v>12</v>
      </c>
      <c r="T1291" s="345">
        <v>0</v>
      </c>
      <c r="U1291" s="340"/>
      <c r="V1291" s="346">
        <v>0</v>
      </c>
      <c r="W1291" s="340"/>
      <c r="X1291" s="346">
        <v>1</v>
      </c>
      <c r="Y1291" s="183"/>
      <c r="Z1291" s="183"/>
      <c r="AA1291" s="183"/>
      <c r="AB1291" s="166" t="s">
        <v>12075</v>
      </c>
      <c r="AC1291" s="166" t="s">
        <v>15048</v>
      </c>
      <c r="AD1291" s="203">
        <v>304503007700018</v>
      </c>
      <c r="AE1291" s="166" t="s">
        <v>15049</v>
      </c>
      <c r="AF1291" s="166" t="s">
        <v>15050</v>
      </c>
      <c r="AG1291" s="166" t="s">
        <v>15051</v>
      </c>
      <c r="AH1291" s="166" t="s">
        <v>15049</v>
      </c>
      <c r="AI1291" s="166" t="s">
        <v>15048</v>
      </c>
      <c r="AJ1291" s="165">
        <v>304503007700018</v>
      </c>
      <c r="AK1291" s="203" t="s">
        <v>722</v>
      </c>
      <c r="AL1291" s="186">
        <v>1.1399999999999999</v>
      </c>
      <c r="AM1291" s="186">
        <v>300</v>
      </c>
      <c r="AN1291" s="186">
        <v>0.29333333333333333</v>
      </c>
      <c r="AO1291" s="186">
        <v>0</v>
      </c>
      <c r="AP1291" s="187">
        <v>0.29333333333333333</v>
      </c>
      <c r="AQ1291" s="186">
        <v>0.29333333333333333</v>
      </c>
      <c r="AR1291" s="186">
        <v>0</v>
      </c>
      <c r="AS1291" s="186">
        <v>0.29333333333333333</v>
      </c>
      <c r="AT1291" s="186">
        <v>8.8000000000000007</v>
      </c>
      <c r="AU1291" s="193" t="s">
        <v>231</v>
      </c>
      <c r="AV1291" s="194"/>
      <c r="AW1291" s="166" t="s">
        <v>325</v>
      </c>
      <c r="AX1291" s="166" t="s">
        <v>6916</v>
      </c>
      <c r="AY1291" s="195" t="s">
        <v>15052</v>
      </c>
      <c r="AZ1291" s="166" t="s">
        <v>234</v>
      </c>
      <c r="BB1291" s="196"/>
    </row>
    <row r="1292" spans="1:54" s="166" customFormat="1" ht="15" customHeight="1" x14ac:dyDescent="0.25">
      <c r="A1292" s="182">
        <v>1921</v>
      </c>
      <c r="B1292" s="555"/>
      <c r="C1292" s="581"/>
      <c r="D1292" s="700" t="s">
        <v>17140</v>
      </c>
      <c r="E1292" s="166" t="s">
        <v>55</v>
      </c>
      <c r="F1292" s="166" t="s">
        <v>6908</v>
      </c>
      <c r="G1292" s="194" t="s">
        <v>15053</v>
      </c>
      <c r="H1292" s="198" t="s">
        <v>15054</v>
      </c>
      <c r="I1292" s="198" t="s">
        <v>15055</v>
      </c>
      <c r="K1292" s="198" t="s">
        <v>732</v>
      </c>
      <c r="L1292" s="166">
        <v>0</v>
      </c>
      <c r="M1292" s="198" t="s">
        <v>317</v>
      </c>
      <c r="N1292" s="198">
        <v>0</v>
      </c>
      <c r="O1292" s="198" t="s">
        <v>317</v>
      </c>
      <c r="P1292" s="198">
        <v>0</v>
      </c>
      <c r="Q1292" s="199">
        <v>1.2</v>
      </c>
      <c r="R1292" s="199">
        <v>1.2</v>
      </c>
      <c r="S1292" s="221">
        <v>1.44</v>
      </c>
      <c r="T1292" s="345">
        <v>1</v>
      </c>
      <c r="U1292" s="340"/>
      <c r="V1292" s="346">
        <v>0</v>
      </c>
      <c r="W1292" s="340"/>
      <c r="X1292" s="346">
        <v>0</v>
      </c>
      <c r="Y1292" s="183"/>
      <c r="Z1292" s="183"/>
      <c r="AA1292" s="183"/>
      <c r="AB1292" s="166" t="s">
        <v>12075</v>
      </c>
      <c r="AC1292" s="166" t="s">
        <v>15056</v>
      </c>
      <c r="AD1292" s="203">
        <v>307503019400039</v>
      </c>
      <c r="AE1292" s="166" t="s">
        <v>15057</v>
      </c>
      <c r="AF1292" s="166">
        <v>84963437595</v>
      </c>
      <c r="AG1292" s="166" t="s">
        <v>15058</v>
      </c>
      <c r="AH1292" s="166" t="s">
        <v>15057</v>
      </c>
      <c r="AI1292" s="166" t="s">
        <v>15056</v>
      </c>
      <c r="AJ1292" s="165">
        <v>307503019400039</v>
      </c>
      <c r="AK1292" s="203" t="s">
        <v>722</v>
      </c>
      <c r="AL1292" s="186">
        <v>1.1399999999999999</v>
      </c>
      <c r="AM1292" s="186">
        <v>300</v>
      </c>
      <c r="AN1292" s="186">
        <v>0.93698630136986283</v>
      </c>
      <c r="AO1292" s="186">
        <v>0</v>
      </c>
      <c r="AP1292" s="187">
        <v>0.93698630136986283</v>
      </c>
      <c r="AQ1292" s="186">
        <v>0.93698630136986283</v>
      </c>
      <c r="AR1292" s="186">
        <v>0</v>
      </c>
      <c r="AS1292" s="186">
        <v>0.93698630136986283</v>
      </c>
      <c r="AT1292" s="186">
        <v>28.109589041095884</v>
      </c>
      <c r="AU1292" s="193" t="s">
        <v>231</v>
      </c>
      <c r="AV1292" s="194"/>
      <c r="AW1292" s="166" t="s">
        <v>325</v>
      </c>
      <c r="AX1292" s="166" t="s">
        <v>6916</v>
      </c>
      <c r="AY1292" s="195" t="s">
        <v>15059</v>
      </c>
      <c r="AZ1292" s="166" t="s">
        <v>234</v>
      </c>
      <c r="BB1292" s="196"/>
    </row>
    <row r="1293" spans="1:54" s="166" customFormat="1" ht="15" customHeight="1" x14ac:dyDescent="0.25">
      <c r="A1293" s="182">
        <v>1922</v>
      </c>
      <c r="B1293" s="555"/>
      <c r="C1293" s="581"/>
      <c r="D1293" s="700" t="s">
        <v>17138</v>
      </c>
      <c r="E1293" s="166" t="s">
        <v>55</v>
      </c>
      <c r="F1293" s="166" t="s">
        <v>6908</v>
      </c>
      <c r="G1293" s="194" t="s">
        <v>15060</v>
      </c>
      <c r="H1293" s="198" t="s">
        <v>15061</v>
      </c>
      <c r="I1293" s="198" t="s">
        <v>15062</v>
      </c>
      <c r="K1293" s="198" t="s">
        <v>732</v>
      </c>
      <c r="L1293" s="166">
        <v>0</v>
      </c>
      <c r="M1293" s="198" t="s">
        <v>317</v>
      </c>
      <c r="N1293" s="198">
        <v>0</v>
      </c>
      <c r="O1293" s="198" t="s">
        <v>317</v>
      </c>
      <c r="P1293" s="198">
        <v>0</v>
      </c>
      <c r="Q1293" s="199">
        <v>5</v>
      </c>
      <c r="R1293" s="199">
        <v>3</v>
      </c>
      <c r="S1293" s="221">
        <v>15</v>
      </c>
      <c r="T1293" s="345">
        <v>1</v>
      </c>
      <c r="U1293" s="340"/>
      <c r="V1293" s="346">
        <v>0</v>
      </c>
      <c r="W1293" s="340"/>
      <c r="X1293" s="346">
        <v>0</v>
      </c>
      <c r="Y1293" s="183"/>
      <c r="Z1293" s="183"/>
      <c r="AA1293" s="183"/>
      <c r="AB1293" s="166" t="s">
        <v>330</v>
      </c>
      <c r="AC1293" s="166" t="s">
        <v>14790</v>
      </c>
      <c r="AD1293" s="203">
        <v>1075047007496</v>
      </c>
      <c r="AE1293" s="166" t="s">
        <v>15063</v>
      </c>
      <c r="AF1293" s="166" t="s">
        <v>14792</v>
      </c>
      <c r="AG1293" s="166" t="s">
        <v>14793</v>
      </c>
      <c r="AH1293" s="166" t="s">
        <v>15064</v>
      </c>
      <c r="AI1293" s="166" t="s">
        <v>14790</v>
      </c>
      <c r="AJ1293" s="165">
        <v>1075047007496</v>
      </c>
      <c r="AK1293" s="203" t="s">
        <v>722</v>
      </c>
      <c r="AL1293" s="186">
        <v>1.1399999999999999</v>
      </c>
      <c r="AM1293" s="186">
        <v>500</v>
      </c>
      <c r="AN1293" s="186">
        <v>0.65</v>
      </c>
      <c r="AO1293" s="186">
        <v>0</v>
      </c>
      <c r="AP1293" s="187">
        <v>0.65</v>
      </c>
      <c r="AQ1293" s="186">
        <v>0.65</v>
      </c>
      <c r="AR1293" s="186">
        <v>0</v>
      </c>
      <c r="AS1293" s="186">
        <v>0.65</v>
      </c>
      <c r="AT1293" s="186">
        <v>19.5</v>
      </c>
      <c r="AU1293" s="193" t="s">
        <v>231</v>
      </c>
      <c r="AV1293" s="194"/>
      <c r="AW1293" s="166" t="s">
        <v>325</v>
      </c>
      <c r="AX1293" s="166" t="s">
        <v>6916</v>
      </c>
      <c r="AY1293" s="195" t="s">
        <v>15065</v>
      </c>
      <c r="AZ1293" s="166" t="s">
        <v>234</v>
      </c>
      <c r="BB1293" s="196"/>
    </row>
    <row r="1294" spans="1:54" s="166" customFormat="1" ht="15" customHeight="1" x14ac:dyDescent="0.25">
      <c r="A1294" s="182">
        <v>1923</v>
      </c>
      <c r="B1294" s="555"/>
      <c r="C1294" s="581"/>
      <c r="D1294" s="700" t="s">
        <v>17140</v>
      </c>
      <c r="E1294" s="166" t="s">
        <v>55</v>
      </c>
      <c r="F1294" s="166" t="s">
        <v>6908</v>
      </c>
      <c r="G1294" s="194" t="s">
        <v>15066</v>
      </c>
      <c r="H1294" s="198" t="s">
        <v>15067</v>
      </c>
      <c r="I1294" s="198" t="s">
        <v>15068</v>
      </c>
      <c r="K1294" s="198" t="s">
        <v>219</v>
      </c>
      <c r="L1294" s="166" t="s">
        <v>220</v>
      </c>
      <c r="M1294" s="198" t="s">
        <v>317</v>
      </c>
      <c r="N1294" s="198">
        <v>0</v>
      </c>
      <c r="O1294" s="198" t="s">
        <v>317</v>
      </c>
      <c r="P1294" s="198">
        <v>0</v>
      </c>
      <c r="Q1294" s="199">
        <v>3</v>
      </c>
      <c r="R1294" s="199">
        <v>1.2</v>
      </c>
      <c r="S1294" s="221">
        <v>3.5999999999999996</v>
      </c>
      <c r="T1294" s="345">
        <v>1</v>
      </c>
      <c r="U1294" s="340"/>
      <c r="V1294" s="346">
        <v>0</v>
      </c>
      <c r="W1294" s="340"/>
      <c r="X1294" s="346">
        <v>0</v>
      </c>
      <c r="Y1294" s="183"/>
      <c r="Z1294" s="183"/>
      <c r="AA1294" s="183"/>
      <c r="AB1294" s="166" t="s">
        <v>12075</v>
      </c>
      <c r="AC1294" s="166" t="s">
        <v>15069</v>
      </c>
      <c r="AD1294" s="203">
        <v>306402929100060</v>
      </c>
      <c r="AE1294" s="166" t="s">
        <v>15070</v>
      </c>
      <c r="AF1294" s="166" t="s">
        <v>15071</v>
      </c>
      <c r="AG1294" s="166" t="s">
        <v>15072</v>
      </c>
      <c r="AH1294" s="166" t="s">
        <v>15070</v>
      </c>
      <c r="AI1294" s="166" t="s">
        <v>15069</v>
      </c>
      <c r="AJ1294" s="165">
        <v>306402929100060</v>
      </c>
      <c r="AK1294" s="203" t="s">
        <v>722</v>
      </c>
      <c r="AL1294" s="186">
        <v>1.1399999999999999</v>
      </c>
      <c r="AM1294" s="186">
        <v>200</v>
      </c>
      <c r="AN1294" s="186">
        <v>1.5616438356164384</v>
      </c>
      <c r="AO1294" s="186">
        <v>0</v>
      </c>
      <c r="AP1294" s="187">
        <v>1.5616438356164384</v>
      </c>
      <c r="AQ1294" s="186">
        <v>1.5616438356164384</v>
      </c>
      <c r="AR1294" s="186">
        <v>0</v>
      </c>
      <c r="AS1294" s="186">
        <v>1.5616438356164384</v>
      </c>
      <c r="AT1294" s="186">
        <v>46.849315068493155</v>
      </c>
      <c r="AU1294" s="193" t="s">
        <v>231</v>
      </c>
      <c r="AV1294" s="194"/>
      <c r="AW1294" s="166" t="s">
        <v>325</v>
      </c>
      <c r="AX1294" s="166" t="s">
        <v>6916</v>
      </c>
      <c r="AY1294" s="195" t="s">
        <v>15073</v>
      </c>
      <c r="AZ1294" s="166" t="s">
        <v>234</v>
      </c>
      <c r="BB1294" s="196"/>
    </row>
    <row r="1295" spans="1:54" s="166" customFormat="1" ht="15" customHeight="1" x14ac:dyDescent="0.25">
      <c r="A1295" s="182">
        <v>1924</v>
      </c>
      <c r="B1295" s="555"/>
      <c r="C1295" s="581"/>
      <c r="D1295" s="700" t="s">
        <v>17138</v>
      </c>
      <c r="E1295" s="166" t="s">
        <v>55</v>
      </c>
      <c r="F1295" s="166" t="s">
        <v>6908</v>
      </c>
      <c r="G1295" s="194" t="s">
        <v>15074</v>
      </c>
      <c r="H1295" s="198" t="s">
        <v>15075</v>
      </c>
      <c r="I1295" s="198" t="s">
        <v>15076</v>
      </c>
      <c r="K1295" s="198" t="s">
        <v>219</v>
      </c>
      <c r="L1295" s="166" t="s">
        <v>220</v>
      </c>
      <c r="M1295" s="198" t="s">
        <v>317</v>
      </c>
      <c r="N1295" s="198">
        <v>0</v>
      </c>
      <c r="O1295" s="198" t="s">
        <v>317</v>
      </c>
      <c r="P1295" s="198">
        <v>0</v>
      </c>
      <c r="Q1295" s="199">
        <v>1.2</v>
      </c>
      <c r="R1295" s="199">
        <v>1.2</v>
      </c>
      <c r="S1295" s="221">
        <v>1.44</v>
      </c>
      <c r="T1295" s="345">
        <v>1</v>
      </c>
      <c r="U1295" s="340"/>
      <c r="V1295" s="346">
        <v>0</v>
      </c>
      <c r="W1295" s="340"/>
      <c r="X1295" s="346">
        <v>0</v>
      </c>
      <c r="Y1295" s="183"/>
      <c r="Z1295" s="183"/>
      <c r="AA1295" s="183"/>
      <c r="AB1295" s="166" t="s">
        <v>330</v>
      </c>
      <c r="AC1295" s="166" t="s">
        <v>14922</v>
      </c>
      <c r="AD1295" s="203">
        <v>1065015006429</v>
      </c>
      <c r="AE1295" s="166" t="s">
        <v>15077</v>
      </c>
      <c r="AF1295" s="166" t="s">
        <v>14924</v>
      </c>
      <c r="AG1295" s="166" t="s">
        <v>14925</v>
      </c>
      <c r="AH1295" s="166" t="s">
        <v>15077</v>
      </c>
      <c r="AI1295" s="166" t="s">
        <v>14922</v>
      </c>
      <c r="AJ1295" s="165">
        <v>1065015006429</v>
      </c>
      <c r="AK1295" s="203" t="s">
        <v>722</v>
      </c>
      <c r="AL1295" s="186">
        <v>1.1399999999999999</v>
      </c>
      <c r="AM1295" s="186">
        <v>200</v>
      </c>
      <c r="AN1295" s="186">
        <v>1.5616438356164384</v>
      </c>
      <c r="AO1295" s="186">
        <v>0</v>
      </c>
      <c r="AP1295" s="187">
        <v>1.5616438356164384</v>
      </c>
      <c r="AQ1295" s="186">
        <v>1.5616438356164384</v>
      </c>
      <c r="AR1295" s="186">
        <v>0</v>
      </c>
      <c r="AS1295" s="186">
        <v>1.5616438356164384</v>
      </c>
      <c r="AT1295" s="186">
        <v>46.849315068493155</v>
      </c>
      <c r="AU1295" s="193" t="s">
        <v>231</v>
      </c>
      <c r="AV1295" s="194"/>
      <c r="AW1295" s="166" t="s">
        <v>325</v>
      </c>
      <c r="AX1295" s="166" t="s">
        <v>6916</v>
      </c>
      <c r="AY1295" s="195" t="s">
        <v>15078</v>
      </c>
      <c r="AZ1295" s="166" t="s">
        <v>234</v>
      </c>
      <c r="BB1295" s="196"/>
    </row>
    <row r="1296" spans="1:54" s="166" customFormat="1" ht="15" customHeight="1" x14ac:dyDescent="0.25">
      <c r="A1296" s="182">
        <v>1925</v>
      </c>
      <c r="B1296" s="555"/>
      <c r="C1296" s="581"/>
      <c r="D1296" s="700" t="s">
        <v>17140</v>
      </c>
      <c r="E1296" s="166" t="s">
        <v>55</v>
      </c>
      <c r="F1296" s="166" t="s">
        <v>6908</v>
      </c>
      <c r="G1296" s="194" t="s">
        <v>15079</v>
      </c>
      <c r="H1296" s="198" t="s">
        <v>15080</v>
      </c>
      <c r="I1296" s="198" t="s">
        <v>15081</v>
      </c>
      <c r="K1296" s="198" t="s">
        <v>219</v>
      </c>
      <c r="L1296" s="166" t="s">
        <v>220</v>
      </c>
      <c r="M1296" s="198" t="s">
        <v>317</v>
      </c>
      <c r="N1296" s="198">
        <v>0</v>
      </c>
      <c r="O1296" s="198" t="s">
        <v>317</v>
      </c>
      <c r="P1296" s="198">
        <v>0</v>
      </c>
      <c r="Q1296" s="199">
        <v>2</v>
      </c>
      <c r="R1296" s="199">
        <v>1.5</v>
      </c>
      <c r="S1296" s="221">
        <v>3</v>
      </c>
      <c r="T1296" s="345">
        <v>1</v>
      </c>
      <c r="U1296" s="340"/>
      <c r="V1296" s="346">
        <v>0</v>
      </c>
      <c r="W1296" s="340"/>
      <c r="X1296" s="346">
        <v>0</v>
      </c>
      <c r="Y1296" s="183"/>
      <c r="Z1296" s="183"/>
      <c r="AA1296" s="183"/>
      <c r="AB1296" s="166" t="s">
        <v>330</v>
      </c>
      <c r="AC1296" s="166" t="s">
        <v>15082</v>
      </c>
      <c r="AD1296" s="203">
        <v>1107746920478</v>
      </c>
      <c r="AE1296" s="166" t="s">
        <v>15083</v>
      </c>
      <c r="AF1296" s="166" t="s">
        <v>15084</v>
      </c>
      <c r="AG1296" s="166" t="s">
        <v>15085</v>
      </c>
      <c r="AH1296" s="166" t="s">
        <v>15083</v>
      </c>
      <c r="AI1296" s="166" t="s">
        <v>15082</v>
      </c>
      <c r="AJ1296" s="165">
        <v>1107746920478</v>
      </c>
      <c r="AK1296" s="203" t="s">
        <v>722</v>
      </c>
      <c r="AL1296" s="186">
        <v>1.1399999999999999</v>
      </c>
      <c r="AM1296" s="186">
        <v>200</v>
      </c>
      <c r="AN1296" s="186">
        <v>0.62465753424657522</v>
      </c>
      <c r="AO1296" s="186">
        <v>0</v>
      </c>
      <c r="AP1296" s="187">
        <v>0.62465753424657522</v>
      </c>
      <c r="AQ1296" s="186">
        <v>0.62465753424657522</v>
      </c>
      <c r="AR1296" s="186">
        <v>0</v>
      </c>
      <c r="AS1296" s="186">
        <v>0.62465753424657522</v>
      </c>
      <c r="AT1296" s="186">
        <v>18.739726027397257</v>
      </c>
      <c r="AU1296" s="193" t="s">
        <v>231</v>
      </c>
      <c r="AV1296" s="194"/>
      <c r="AW1296" s="166" t="s">
        <v>325</v>
      </c>
      <c r="AX1296" s="166" t="s">
        <v>6916</v>
      </c>
      <c r="AY1296" s="195" t="s">
        <v>15086</v>
      </c>
      <c r="AZ1296" s="166" t="s">
        <v>234</v>
      </c>
      <c r="BB1296" s="196"/>
    </row>
    <row r="1297" spans="1:54" s="519" customFormat="1" ht="26.25" customHeight="1" x14ac:dyDescent="0.25">
      <c r="A1297" s="518">
        <v>1926</v>
      </c>
      <c r="B1297" s="557" t="s">
        <v>17088</v>
      </c>
      <c r="C1297" s="664" t="s">
        <v>17090</v>
      </c>
      <c r="D1297" s="701">
        <v>2020</v>
      </c>
      <c r="E1297" s="519" t="s">
        <v>55</v>
      </c>
      <c r="F1297" s="519" t="s">
        <v>6908</v>
      </c>
      <c r="G1297" s="530" t="s">
        <v>15087</v>
      </c>
      <c r="H1297" s="573" t="s">
        <v>15088</v>
      </c>
      <c r="I1297" s="573" t="s">
        <v>15089</v>
      </c>
      <c r="K1297" s="519" t="s">
        <v>219</v>
      </c>
      <c r="L1297" s="519" t="s">
        <v>220</v>
      </c>
      <c r="M1297" s="519" t="s">
        <v>221</v>
      </c>
      <c r="N1297" s="573" t="s">
        <v>222</v>
      </c>
      <c r="O1297" s="573" t="s">
        <v>221</v>
      </c>
      <c r="P1297" s="573" t="s">
        <v>879</v>
      </c>
      <c r="Q1297" s="574">
        <v>3</v>
      </c>
      <c r="R1297" s="574">
        <v>1.2</v>
      </c>
      <c r="S1297" s="612">
        <v>3.5999999999999996</v>
      </c>
      <c r="T1297" s="613">
        <v>1</v>
      </c>
      <c r="U1297" s="523"/>
      <c r="V1297" s="614">
        <v>0</v>
      </c>
      <c r="W1297" s="523"/>
      <c r="X1297" s="614">
        <v>0</v>
      </c>
      <c r="Y1297" s="524"/>
      <c r="Z1297" s="524"/>
      <c r="AA1297" s="524"/>
      <c r="AB1297" s="519" t="s">
        <v>3109</v>
      </c>
      <c r="AC1297" s="519" t="s">
        <v>2004</v>
      </c>
      <c r="AD1297" s="608">
        <v>1022301598549</v>
      </c>
      <c r="AE1297" s="519" t="s">
        <v>15090</v>
      </c>
      <c r="AF1297" s="519" t="s">
        <v>12325</v>
      </c>
      <c r="AG1297" s="519" t="s">
        <v>12326</v>
      </c>
      <c r="AH1297" s="519" t="s">
        <v>15091</v>
      </c>
      <c r="AI1297" s="519" t="s">
        <v>2004</v>
      </c>
      <c r="AJ1297" s="526">
        <v>1022301598549</v>
      </c>
      <c r="AK1297" s="608" t="s">
        <v>722</v>
      </c>
      <c r="AL1297" s="520">
        <v>1.1399999999999999</v>
      </c>
      <c r="AM1297" s="520">
        <v>1000</v>
      </c>
      <c r="AN1297" s="520">
        <v>0.65</v>
      </c>
      <c r="AO1297" s="520">
        <v>0</v>
      </c>
      <c r="AP1297" s="528">
        <v>0.65</v>
      </c>
      <c r="AQ1297" s="520">
        <v>0.65</v>
      </c>
      <c r="AR1297" s="520">
        <v>0</v>
      </c>
      <c r="AS1297" s="520">
        <v>0.65</v>
      </c>
      <c r="AT1297" s="520">
        <v>19.5</v>
      </c>
      <c r="AU1297" s="529" t="s">
        <v>231</v>
      </c>
      <c r="AV1297" s="530" t="s">
        <v>431</v>
      </c>
      <c r="AW1297" s="519" t="s">
        <v>325</v>
      </c>
      <c r="AX1297" s="519" t="s">
        <v>6916</v>
      </c>
      <c r="AY1297" s="531" t="s">
        <v>15092</v>
      </c>
      <c r="AZ1297" s="519" t="s">
        <v>234</v>
      </c>
      <c r="BB1297" s="533"/>
    </row>
    <row r="1298" spans="1:54" s="166" customFormat="1" ht="15" customHeight="1" x14ac:dyDescent="0.25">
      <c r="A1298" s="182">
        <v>1927</v>
      </c>
      <c r="B1298" s="555"/>
      <c r="C1298" s="581"/>
      <c r="D1298" s="700" t="s">
        <v>17140</v>
      </c>
      <c r="E1298" s="166" t="s">
        <v>55</v>
      </c>
      <c r="F1298" s="166" t="s">
        <v>6908</v>
      </c>
      <c r="G1298" s="194" t="s">
        <v>15093</v>
      </c>
      <c r="H1298" s="198" t="s">
        <v>15094</v>
      </c>
      <c r="I1298" s="198" t="s">
        <v>15095</v>
      </c>
      <c r="K1298" s="198" t="s">
        <v>219</v>
      </c>
      <c r="L1298" s="166" t="s">
        <v>220</v>
      </c>
      <c r="M1298" s="198" t="s">
        <v>317</v>
      </c>
      <c r="N1298" s="198">
        <v>0</v>
      </c>
      <c r="O1298" s="198" t="s">
        <v>317</v>
      </c>
      <c r="P1298" s="198">
        <v>0</v>
      </c>
      <c r="Q1298" s="199">
        <v>1.2</v>
      </c>
      <c r="R1298" s="199">
        <v>1.2</v>
      </c>
      <c r="S1298" s="221">
        <v>1.44</v>
      </c>
      <c r="T1298" s="345">
        <v>1</v>
      </c>
      <c r="U1298" s="340"/>
      <c r="V1298" s="346">
        <v>0</v>
      </c>
      <c r="W1298" s="340"/>
      <c r="X1298" s="346">
        <v>0</v>
      </c>
      <c r="Y1298" s="183"/>
      <c r="Z1298" s="183"/>
      <c r="AA1298" s="183"/>
      <c r="AB1298" s="166" t="s">
        <v>330</v>
      </c>
      <c r="AC1298" s="166" t="s">
        <v>15096</v>
      </c>
      <c r="AD1298" s="203">
        <v>1145030001819</v>
      </c>
      <c r="AE1298" s="166" t="s">
        <v>15097</v>
      </c>
      <c r="AF1298" s="166">
        <v>89262319290</v>
      </c>
      <c r="AG1298" s="166" t="s">
        <v>15098</v>
      </c>
      <c r="AH1298" s="166" t="s">
        <v>15097</v>
      </c>
      <c r="AI1298" s="166" t="s">
        <v>15096</v>
      </c>
      <c r="AJ1298" s="165">
        <v>1145030001819</v>
      </c>
      <c r="AK1298" s="203" t="s">
        <v>722</v>
      </c>
      <c r="AL1298" s="186">
        <v>1.1399999999999999</v>
      </c>
      <c r="AM1298" s="186">
        <v>500</v>
      </c>
      <c r="AN1298" s="186">
        <v>0.6</v>
      </c>
      <c r="AO1298" s="186">
        <v>0</v>
      </c>
      <c r="AP1298" s="187">
        <v>0.6</v>
      </c>
      <c r="AQ1298" s="186">
        <v>0.6</v>
      </c>
      <c r="AR1298" s="186">
        <v>0</v>
      </c>
      <c r="AS1298" s="186">
        <v>0.6</v>
      </c>
      <c r="AT1298" s="186">
        <v>18</v>
      </c>
      <c r="AU1298" s="193" t="s">
        <v>231</v>
      </c>
      <c r="AV1298" s="194"/>
      <c r="AW1298" s="166" t="s">
        <v>325</v>
      </c>
      <c r="AX1298" s="166" t="s">
        <v>6916</v>
      </c>
      <c r="AY1298" s="195" t="s">
        <v>15099</v>
      </c>
      <c r="AZ1298" s="166" t="s">
        <v>234</v>
      </c>
      <c r="BB1298" s="196"/>
    </row>
    <row r="1299" spans="1:54" s="166" customFormat="1" ht="15" customHeight="1" x14ac:dyDescent="0.25">
      <c r="A1299" s="182">
        <v>1928</v>
      </c>
      <c r="B1299" s="555"/>
      <c r="C1299" s="581"/>
      <c r="D1299" s="700" t="s">
        <v>17140</v>
      </c>
      <c r="E1299" s="166" t="s">
        <v>55</v>
      </c>
      <c r="F1299" s="166" t="s">
        <v>6908</v>
      </c>
      <c r="G1299" s="194" t="s">
        <v>15100</v>
      </c>
      <c r="H1299" s="198" t="s">
        <v>15101</v>
      </c>
      <c r="I1299" s="198" t="s">
        <v>15102</v>
      </c>
      <c r="K1299" s="198" t="s">
        <v>219</v>
      </c>
      <c r="L1299" s="166" t="s">
        <v>220</v>
      </c>
      <c r="M1299" s="198" t="s">
        <v>221</v>
      </c>
      <c r="N1299" s="198" t="s">
        <v>222</v>
      </c>
      <c r="O1299" s="198" t="s">
        <v>317</v>
      </c>
      <c r="P1299" s="198">
        <v>0</v>
      </c>
      <c r="Q1299" s="199">
        <v>6</v>
      </c>
      <c r="R1299" s="199">
        <v>2</v>
      </c>
      <c r="S1299" s="221">
        <v>12</v>
      </c>
      <c r="T1299" s="345">
        <v>3</v>
      </c>
      <c r="U1299" s="340"/>
      <c r="V1299" s="346">
        <v>0</v>
      </c>
      <c r="W1299" s="340"/>
      <c r="X1299" s="346">
        <v>0</v>
      </c>
      <c r="Y1299" s="183"/>
      <c r="Z1299" s="183"/>
      <c r="AA1299" s="183"/>
      <c r="AB1299" s="166" t="s">
        <v>12075</v>
      </c>
      <c r="AC1299" s="166" t="s">
        <v>15103</v>
      </c>
      <c r="AD1299" s="203">
        <v>304503018400081</v>
      </c>
      <c r="AE1299" s="166" t="s">
        <v>14045</v>
      </c>
      <c r="AF1299" s="166" t="s">
        <v>15104</v>
      </c>
      <c r="AG1299" s="166" t="s">
        <v>15105</v>
      </c>
      <c r="AH1299" s="166" t="s">
        <v>15106</v>
      </c>
      <c r="AI1299" s="166" t="s">
        <v>15103</v>
      </c>
      <c r="AJ1299" s="165">
        <v>304503018400081</v>
      </c>
      <c r="AK1299" s="203" t="s">
        <v>2107</v>
      </c>
      <c r="AL1299" s="186">
        <v>1.1399999999999999</v>
      </c>
      <c r="AM1299" s="186">
        <v>2000</v>
      </c>
      <c r="AN1299" s="186">
        <v>0.34599999999999997</v>
      </c>
      <c r="AO1299" s="186">
        <v>0</v>
      </c>
      <c r="AP1299" s="187">
        <v>0.34599999999999997</v>
      </c>
      <c r="AQ1299" s="186">
        <v>0.34599999999999997</v>
      </c>
      <c r="AR1299" s="186">
        <v>0</v>
      </c>
      <c r="AS1299" s="186">
        <v>0.34599999999999997</v>
      </c>
      <c r="AT1299" s="186">
        <v>10.379999999999999</v>
      </c>
      <c r="AU1299" s="193" t="s">
        <v>231</v>
      </c>
      <c r="AV1299" s="194"/>
      <c r="AW1299" s="166" t="s">
        <v>325</v>
      </c>
      <c r="AX1299" s="166" t="s">
        <v>6916</v>
      </c>
      <c r="AY1299" s="195" t="s">
        <v>15107</v>
      </c>
      <c r="AZ1299" s="166" t="s">
        <v>234</v>
      </c>
      <c r="BB1299" s="196"/>
    </row>
    <row r="1300" spans="1:54" s="519" customFormat="1" ht="27" customHeight="1" x14ac:dyDescent="0.25">
      <c r="A1300" s="518">
        <v>1930</v>
      </c>
      <c r="B1300" s="557" t="s">
        <v>17088</v>
      </c>
      <c r="C1300" s="664" t="s">
        <v>17090</v>
      </c>
      <c r="D1300" s="701">
        <v>2020</v>
      </c>
      <c r="E1300" s="519" t="s">
        <v>55</v>
      </c>
      <c r="F1300" s="519" t="s">
        <v>6908</v>
      </c>
      <c r="G1300" s="530" t="s">
        <v>15113</v>
      </c>
      <c r="H1300" s="573" t="s">
        <v>10243</v>
      </c>
      <c r="I1300" s="573" t="s">
        <v>15114</v>
      </c>
      <c r="K1300" s="519" t="s">
        <v>219</v>
      </c>
      <c r="L1300" s="519" t="s">
        <v>220</v>
      </c>
      <c r="M1300" s="519" t="s">
        <v>221</v>
      </c>
      <c r="N1300" s="573" t="s">
        <v>222</v>
      </c>
      <c r="O1300" s="573" t="s">
        <v>221</v>
      </c>
      <c r="P1300" s="573" t="s">
        <v>879</v>
      </c>
      <c r="Q1300" s="574">
        <v>3</v>
      </c>
      <c r="R1300" s="574">
        <v>1.2</v>
      </c>
      <c r="S1300" s="612">
        <v>3.5999999999999996</v>
      </c>
      <c r="T1300" s="613">
        <v>2</v>
      </c>
      <c r="U1300" s="523"/>
      <c r="V1300" s="614">
        <v>0</v>
      </c>
      <c r="W1300" s="523"/>
      <c r="X1300" s="614">
        <v>0</v>
      </c>
      <c r="Y1300" s="524"/>
      <c r="Z1300" s="524"/>
      <c r="AA1300" s="524"/>
      <c r="AB1300" s="519" t="s">
        <v>3109</v>
      </c>
      <c r="AC1300" s="519" t="s">
        <v>2004</v>
      </c>
      <c r="AD1300" s="608">
        <v>1022301598549</v>
      </c>
      <c r="AE1300" s="519" t="s">
        <v>15115</v>
      </c>
      <c r="AF1300" s="519" t="s">
        <v>12325</v>
      </c>
      <c r="AG1300" s="519" t="s">
        <v>12326</v>
      </c>
      <c r="AH1300" s="519" t="s">
        <v>15116</v>
      </c>
      <c r="AI1300" s="519" t="s">
        <v>2004</v>
      </c>
      <c r="AJ1300" s="526">
        <v>1022301598549</v>
      </c>
      <c r="AK1300" s="608" t="s">
        <v>722</v>
      </c>
      <c r="AL1300" s="520">
        <v>1.1399999999999999</v>
      </c>
      <c r="AM1300" s="520">
        <v>1000</v>
      </c>
      <c r="AN1300" s="520">
        <v>0.65</v>
      </c>
      <c r="AO1300" s="520">
        <v>0</v>
      </c>
      <c r="AP1300" s="528">
        <v>0.65</v>
      </c>
      <c r="AQ1300" s="520">
        <v>0.65</v>
      </c>
      <c r="AR1300" s="520">
        <v>0</v>
      </c>
      <c r="AS1300" s="520">
        <v>0.65</v>
      </c>
      <c r="AT1300" s="520">
        <v>19.5</v>
      </c>
      <c r="AU1300" s="529" t="s">
        <v>231</v>
      </c>
      <c r="AV1300" s="530" t="s">
        <v>431</v>
      </c>
      <c r="AW1300" s="519" t="s">
        <v>325</v>
      </c>
      <c r="AX1300" s="519" t="s">
        <v>6916</v>
      </c>
      <c r="AY1300" s="531" t="s">
        <v>15117</v>
      </c>
      <c r="AZ1300" s="519" t="s">
        <v>234</v>
      </c>
      <c r="BB1300" s="533"/>
    </row>
    <row r="1301" spans="1:54" s="166" customFormat="1" ht="15" customHeight="1" x14ac:dyDescent="0.25">
      <c r="A1301" s="182">
        <v>1931</v>
      </c>
      <c r="B1301" s="555"/>
      <c r="C1301" s="581"/>
      <c r="D1301" s="700" t="s">
        <v>17139</v>
      </c>
      <c r="E1301" s="166" t="s">
        <v>55</v>
      </c>
      <c r="F1301" s="166" t="s">
        <v>6908</v>
      </c>
      <c r="G1301" s="194" t="s">
        <v>15118</v>
      </c>
      <c r="H1301" s="198" t="s">
        <v>15119</v>
      </c>
      <c r="I1301" s="198" t="s">
        <v>15120</v>
      </c>
      <c r="K1301" s="198" t="s">
        <v>219</v>
      </c>
      <c r="L1301" s="166" t="s">
        <v>220</v>
      </c>
      <c r="M1301" s="198" t="s">
        <v>221</v>
      </c>
      <c r="N1301" s="198" t="s">
        <v>222</v>
      </c>
      <c r="O1301" s="198" t="s">
        <v>317</v>
      </c>
      <c r="P1301" s="198">
        <v>0</v>
      </c>
      <c r="Q1301" s="199">
        <v>2</v>
      </c>
      <c r="R1301" s="199">
        <v>3</v>
      </c>
      <c r="S1301" s="221">
        <v>6</v>
      </c>
      <c r="T1301" s="345">
        <v>2</v>
      </c>
      <c r="U1301" s="340"/>
      <c r="V1301" s="346">
        <v>0</v>
      </c>
      <c r="W1301" s="340"/>
      <c r="X1301" s="346">
        <v>0</v>
      </c>
      <c r="Y1301" s="183"/>
      <c r="Z1301" s="183"/>
      <c r="AA1301" s="183"/>
      <c r="AB1301" s="166" t="s">
        <v>12075</v>
      </c>
      <c r="AC1301" s="166" t="s">
        <v>15121</v>
      </c>
      <c r="AD1301" s="203">
        <v>305503001800222</v>
      </c>
      <c r="AE1301" s="166" t="s">
        <v>15118</v>
      </c>
      <c r="AF1301" s="166" t="s">
        <v>15122</v>
      </c>
      <c r="AG1301" s="166" t="s">
        <v>15123</v>
      </c>
      <c r="AH1301" s="166" t="s">
        <v>15118</v>
      </c>
      <c r="AI1301" s="166" t="s">
        <v>15121</v>
      </c>
      <c r="AJ1301" s="165">
        <v>305503001800222</v>
      </c>
      <c r="AK1301" s="203" t="s">
        <v>722</v>
      </c>
      <c r="AL1301" s="186">
        <v>1.1399999999999999</v>
      </c>
      <c r="AM1301" s="186">
        <v>500</v>
      </c>
      <c r="AN1301" s="186">
        <v>0.34599999999999997</v>
      </c>
      <c r="AO1301" s="186">
        <v>0</v>
      </c>
      <c r="AP1301" s="187">
        <v>0.34599999999999997</v>
      </c>
      <c r="AQ1301" s="186">
        <v>0.34599999999999997</v>
      </c>
      <c r="AR1301" s="186">
        <v>0</v>
      </c>
      <c r="AS1301" s="186">
        <v>0.34599999999999997</v>
      </c>
      <c r="AT1301" s="186">
        <v>10.379999999999999</v>
      </c>
      <c r="AU1301" s="193" t="s">
        <v>231</v>
      </c>
      <c r="AV1301" s="194"/>
      <c r="AW1301" s="166" t="s">
        <v>325</v>
      </c>
      <c r="AX1301" s="166" t="s">
        <v>6916</v>
      </c>
      <c r="AY1301" s="195" t="s">
        <v>15124</v>
      </c>
      <c r="AZ1301" s="166" t="s">
        <v>234</v>
      </c>
      <c r="BB1301" s="196"/>
    </row>
    <row r="1302" spans="1:54" s="519" customFormat="1" ht="29.25" customHeight="1" x14ac:dyDescent="0.25">
      <c r="A1302" s="518">
        <v>1932</v>
      </c>
      <c r="B1302" s="557" t="s">
        <v>17088</v>
      </c>
      <c r="C1302" s="664" t="s">
        <v>17090</v>
      </c>
      <c r="D1302" s="701">
        <v>2020</v>
      </c>
      <c r="E1302" s="519" t="s">
        <v>55</v>
      </c>
      <c r="F1302" s="519" t="s">
        <v>6908</v>
      </c>
      <c r="G1302" s="530" t="s">
        <v>17115</v>
      </c>
      <c r="H1302" s="573" t="s">
        <v>15125</v>
      </c>
      <c r="I1302" s="573" t="s">
        <v>15126</v>
      </c>
      <c r="K1302" s="519" t="s">
        <v>219</v>
      </c>
      <c r="L1302" s="519" t="s">
        <v>220</v>
      </c>
      <c r="M1302" s="519" t="s">
        <v>221</v>
      </c>
      <c r="N1302" s="573" t="s">
        <v>222</v>
      </c>
      <c r="O1302" s="573" t="s">
        <v>221</v>
      </c>
      <c r="P1302" s="573" t="s">
        <v>879</v>
      </c>
      <c r="Q1302" s="574">
        <v>3</v>
      </c>
      <c r="R1302" s="574">
        <v>1.2</v>
      </c>
      <c r="S1302" s="612">
        <v>3.5999999999999996</v>
      </c>
      <c r="T1302" s="613">
        <v>2</v>
      </c>
      <c r="U1302" s="523"/>
      <c r="V1302" s="614">
        <v>0</v>
      </c>
      <c r="W1302" s="523"/>
      <c r="X1302" s="614">
        <v>0</v>
      </c>
      <c r="Y1302" s="524"/>
      <c r="Z1302" s="524"/>
      <c r="AA1302" s="524"/>
      <c r="AB1302" s="519" t="s">
        <v>330</v>
      </c>
      <c r="AC1302" s="519" t="s">
        <v>15127</v>
      </c>
      <c r="AD1302" s="608">
        <v>1065030019988</v>
      </c>
      <c r="AE1302" s="519" t="s">
        <v>15128</v>
      </c>
      <c r="AF1302" s="519" t="s">
        <v>14909</v>
      </c>
      <c r="AG1302" s="519" t="s">
        <v>14818</v>
      </c>
      <c r="AH1302" s="519" t="s">
        <v>15128</v>
      </c>
      <c r="AI1302" s="519" t="s">
        <v>15127</v>
      </c>
      <c r="AJ1302" s="526">
        <v>1065030019988</v>
      </c>
      <c r="AK1302" s="608" t="s">
        <v>722</v>
      </c>
      <c r="AL1302" s="520">
        <v>1.1399999999999999</v>
      </c>
      <c r="AM1302" s="520">
        <v>300</v>
      </c>
      <c r="AN1302" s="520">
        <v>1.5616438356164384</v>
      </c>
      <c r="AO1302" s="520">
        <v>0</v>
      </c>
      <c r="AP1302" s="528">
        <v>1.5616438356164384</v>
      </c>
      <c r="AQ1302" s="520">
        <v>1.5616438356164384</v>
      </c>
      <c r="AR1302" s="520">
        <v>0</v>
      </c>
      <c r="AS1302" s="520">
        <v>1.5616438356164384</v>
      </c>
      <c r="AT1302" s="520">
        <v>46.849315068493155</v>
      </c>
      <c r="AU1302" s="529" t="s">
        <v>231</v>
      </c>
      <c r="AV1302" s="530" t="s">
        <v>431</v>
      </c>
      <c r="AW1302" s="519" t="s">
        <v>325</v>
      </c>
      <c r="AX1302" s="519" t="s">
        <v>6916</v>
      </c>
      <c r="AY1302" s="531" t="s">
        <v>15129</v>
      </c>
      <c r="AZ1302" s="519" t="s">
        <v>234</v>
      </c>
      <c r="BB1302" s="533"/>
    </row>
    <row r="1303" spans="1:54" s="166" customFormat="1" ht="15" customHeight="1" x14ac:dyDescent="0.25">
      <c r="A1303" s="182">
        <v>1933</v>
      </c>
      <c r="B1303" s="555"/>
      <c r="C1303" s="581"/>
      <c r="D1303" s="700" t="s">
        <v>17140</v>
      </c>
      <c r="E1303" s="166" t="s">
        <v>55</v>
      </c>
      <c r="F1303" s="166" t="s">
        <v>6908</v>
      </c>
      <c r="G1303" s="194" t="s">
        <v>15130</v>
      </c>
      <c r="H1303" s="198" t="s">
        <v>15131</v>
      </c>
      <c r="I1303" s="198" t="s">
        <v>15132</v>
      </c>
      <c r="K1303" s="198" t="s">
        <v>219</v>
      </c>
      <c r="L1303" s="166" t="s">
        <v>220</v>
      </c>
      <c r="M1303" s="198" t="s">
        <v>317</v>
      </c>
      <c r="N1303" s="198">
        <v>0</v>
      </c>
      <c r="O1303" s="198" t="s">
        <v>317</v>
      </c>
      <c r="P1303" s="198">
        <v>0</v>
      </c>
      <c r="Q1303" s="199">
        <v>1.2</v>
      </c>
      <c r="R1303" s="199">
        <v>1.2</v>
      </c>
      <c r="S1303" s="221">
        <v>1.44</v>
      </c>
      <c r="T1303" s="345">
        <v>1</v>
      </c>
      <c r="U1303" s="340"/>
      <c r="V1303" s="346">
        <v>0</v>
      </c>
      <c r="W1303" s="340"/>
      <c r="X1303" s="346">
        <v>0</v>
      </c>
      <c r="Y1303" s="183"/>
      <c r="Z1303" s="183"/>
      <c r="AA1303" s="183"/>
      <c r="AB1303" s="166" t="s">
        <v>12075</v>
      </c>
      <c r="AC1303" s="166" t="s">
        <v>14672</v>
      </c>
      <c r="AD1303" s="203">
        <v>315503000002029</v>
      </c>
      <c r="AE1303" s="166" t="s">
        <v>15133</v>
      </c>
      <c r="AF1303" s="166" t="s">
        <v>14674</v>
      </c>
      <c r="AG1303" s="166" t="s">
        <v>14024</v>
      </c>
      <c r="AH1303" s="166" t="s">
        <v>15133</v>
      </c>
      <c r="AI1303" s="166" t="s">
        <v>14672</v>
      </c>
      <c r="AJ1303" s="165">
        <v>315503000002029</v>
      </c>
      <c r="AK1303" s="203" t="s">
        <v>722</v>
      </c>
      <c r="AL1303" s="186">
        <v>1.1399999999999999</v>
      </c>
      <c r="AM1303" s="186">
        <v>300</v>
      </c>
      <c r="AN1303" s="186">
        <v>1.5616438356164384</v>
      </c>
      <c r="AO1303" s="186">
        <v>0</v>
      </c>
      <c r="AP1303" s="187">
        <v>1.5616438356164384</v>
      </c>
      <c r="AQ1303" s="186">
        <v>1.5616438356164384</v>
      </c>
      <c r="AR1303" s="186">
        <v>0</v>
      </c>
      <c r="AS1303" s="186">
        <v>1.5616438356164384</v>
      </c>
      <c r="AT1303" s="186">
        <v>46.849315068493155</v>
      </c>
      <c r="AU1303" s="193" t="s">
        <v>231</v>
      </c>
      <c r="AV1303" s="194"/>
      <c r="AW1303" s="166" t="s">
        <v>325</v>
      </c>
      <c r="AX1303" s="166" t="s">
        <v>6916</v>
      </c>
      <c r="AY1303" s="195" t="s">
        <v>15134</v>
      </c>
      <c r="AZ1303" s="166" t="s">
        <v>234</v>
      </c>
      <c r="BB1303" s="196"/>
    </row>
    <row r="1304" spans="1:54" s="166" customFormat="1" ht="15" customHeight="1" x14ac:dyDescent="0.25">
      <c r="A1304" s="182">
        <v>1934</v>
      </c>
      <c r="B1304" s="555"/>
      <c r="C1304" s="581"/>
      <c r="D1304" s="700" t="s">
        <v>17141</v>
      </c>
      <c r="E1304" s="166" t="s">
        <v>55</v>
      </c>
      <c r="F1304" s="166" t="s">
        <v>6908</v>
      </c>
      <c r="G1304" s="194" t="s">
        <v>15135</v>
      </c>
      <c r="H1304" s="198" t="s">
        <v>15136</v>
      </c>
      <c r="I1304" s="198" t="s">
        <v>15137</v>
      </c>
      <c r="K1304" s="198" t="s">
        <v>219</v>
      </c>
      <c r="L1304" s="166" t="s">
        <v>220</v>
      </c>
      <c r="M1304" s="198" t="s">
        <v>317</v>
      </c>
      <c r="N1304" s="198">
        <v>0</v>
      </c>
      <c r="O1304" s="198" t="s">
        <v>317</v>
      </c>
      <c r="P1304" s="198">
        <v>0</v>
      </c>
      <c r="Q1304" s="199">
        <v>1.2</v>
      </c>
      <c r="R1304" s="199">
        <v>1.2</v>
      </c>
      <c r="S1304" s="221">
        <v>1.44</v>
      </c>
      <c r="T1304" s="345">
        <v>1</v>
      </c>
      <c r="U1304" s="340"/>
      <c r="V1304" s="346">
        <v>0</v>
      </c>
      <c r="W1304" s="340"/>
      <c r="X1304" s="346">
        <v>0</v>
      </c>
      <c r="Y1304" s="183"/>
      <c r="Z1304" s="183"/>
      <c r="AA1304" s="183"/>
      <c r="AB1304" s="166" t="s">
        <v>330</v>
      </c>
      <c r="AC1304" s="166" t="s">
        <v>15138</v>
      </c>
      <c r="AD1304" s="203">
        <v>1025003754346</v>
      </c>
      <c r="AE1304" s="166" t="s">
        <v>1899</v>
      </c>
      <c r="AF1304" s="166">
        <v>89163483575</v>
      </c>
      <c r="AG1304" s="166" t="s">
        <v>15139</v>
      </c>
      <c r="AH1304" s="166" t="s">
        <v>1899</v>
      </c>
      <c r="AI1304" s="166" t="s">
        <v>15138</v>
      </c>
      <c r="AJ1304" s="165">
        <v>1025003754346</v>
      </c>
      <c r="AK1304" s="203" t="s">
        <v>15140</v>
      </c>
      <c r="AL1304" s="186">
        <v>1.1399999999999999</v>
      </c>
      <c r="AM1304" s="186">
        <v>500</v>
      </c>
      <c r="AN1304" s="186">
        <v>0.246</v>
      </c>
      <c r="AO1304" s="186">
        <v>0</v>
      </c>
      <c r="AP1304" s="187">
        <v>0.246</v>
      </c>
      <c r="AQ1304" s="186">
        <v>0.246</v>
      </c>
      <c r="AR1304" s="186">
        <v>0</v>
      </c>
      <c r="AS1304" s="186">
        <v>0.246</v>
      </c>
      <c r="AT1304" s="186">
        <v>7.38</v>
      </c>
      <c r="AU1304" s="193" t="s">
        <v>231</v>
      </c>
      <c r="AV1304" s="194"/>
      <c r="AW1304" s="166" t="s">
        <v>325</v>
      </c>
      <c r="AX1304" s="166" t="s">
        <v>6916</v>
      </c>
      <c r="AY1304" s="195" t="s">
        <v>15141</v>
      </c>
      <c r="AZ1304" s="166" t="s">
        <v>234</v>
      </c>
      <c r="BB1304" s="196"/>
    </row>
    <row r="1305" spans="1:54" s="519" customFormat="1" ht="25.5" customHeight="1" x14ac:dyDescent="0.25">
      <c r="A1305" s="518">
        <v>1935</v>
      </c>
      <c r="B1305" s="557" t="s">
        <v>17088</v>
      </c>
      <c r="C1305" s="664" t="s">
        <v>17090</v>
      </c>
      <c r="D1305" s="701">
        <v>2020</v>
      </c>
      <c r="E1305" s="519" t="s">
        <v>55</v>
      </c>
      <c r="F1305" s="519" t="s">
        <v>6908</v>
      </c>
      <c r="G1305" s="530" t="s">
        <v>15142</v>
      </c>
      <c r="H1305" s="573" t="s">
        <v>15143</v>
      </c>
      <c r="I1305" s="573" t="s">
        <v>15144</v>
      </c>
      <c r="K1305" s="519" t="s">
        <v>219</v>
      </c>
      <c r="L1305" s="519" t="s">
        <v>220</v>
      </c>
      <c r="M1305" s="519" t="s">
        <v>221</v>
      </c>
      <c r="N1305" s="573" t="s">
        <v>222</v>
      </c>
      <c r="O1305" s="573" t="s">
        <v>221</v>
      </c>
      <c r="P1305" s="573" t="s">
        <v>879</v>
      </c>
      <c r="Q1305" s="574">
        <v>3</v>
      </c>
      <c r="R1305" s="574">
        <v>1.2</v>
      </c>
      <c r="S1305" s="612">
        <v>3.5999999999999996</v>
      </c>
      <c r="T1305" s="613">
        <v>1</v>
      </c>
      <c r="U1305" s="523"/>
      <c r="V1305" s="614">
        <v>0</v>
      </c>
      <c r="W1305" s="523"/>
      <c r="X1305" s="614">
        <v>0</v>
      </c>
      <c r="Y1305" s="524"/>
      <c r="Z1305" s="524"/>
      <c r="AA1305" s="524"/>
      <c r="AB1305" s="519" t="s">
        <v>3109</v>
      </c>
      <c r="AC1305" s="519" t="s">
        <v>2004</v>
      </c>
      <c r="AD1305" s="608">
        <v>1022301598549</v>
      </c>
      <c r="AE1305" s="519" t="s">
        <v>15145</v>
      </c>
      <c r="AF1305" s="519" t="s">
        <v>12325</v>
      </c>
      <c r="AG1305" s="519" t="s">
        <v>12326</v>
      </c>
      <c r="AH1305" s="519" t="s">
        <v>15146</v>
      </c>
      <c r="AI1305" s="519" t="s">
        <v>2004</v>
      </c>
      <c r="AJ1305" s="526">
        <v>1022301598549</v>
      </c>
      <c r="AK1305" s="608" t="s">
        <v>722</v>
      </c>
      <c r="AL1305" s="520">
        <v>1.1399999999999999</v>
      </c>
      <c r="AM1305" s="520">
        <v>1000</v>
      </c>
      <c r="AN1305" s="520">
        <v>0.65</v>
      </c>
      <c r="AO1305" s="520">
        <v>0</v>
      </c>
      <c r="AP1305" s="528">
        <v>0.65</v>
      </c>
      <c r="AQ1305" s="520">
        <v>0.65</v>
      </c>
      <c r="AR1305" s="520">
        <v>0</v>
      </c>
      <c r="AS1305" s="520">
        <v>0.65</v>
      </c>
      <c r="AT1305" s="520">
        <v>19.5</v>
      </c>
      <c r="AU1305" s="529" t="s">
        <v>231</v>
      </c>
      <c r="AV1305" s="530" t="s">
        <v>431</v>
      </c>
      <c r="AW1305" s="519" t="s">
        <v>325</v>
      </c>
      <c r="AX1305" s="519" t="s">
        <v>6916</v>
      </c>
      <c r="AY1305" s="531" t="s">
        <v>15147</v>
      </c>
      <c r="AZ1305" s="519" t="s">
        <v>234</v>
      </c>
      <c r="BB1305" s="533"/>
    </row>
    <row r="1306" spans="1:54" s="166" customFormat="1" ht="15" customHeight="1" x14ac:dyDescent="0.25">
      <c r="A1306" s="182">
        <v>1937</v>
      </c>
      <c r="B1306" s="555"/>
      <c r="C1306" s="581"/>
      <c r="D1306" s="700" t="s">
        <v>17139</v>
      </c>
      <c r="E1306" s="166" t="s">
        <v>55</v>
      </c>
      <c r="F1306" s="166" t="s">
        <v>6908</v>
      </c>
      <c r="G1306" s="194" t="s">
        <v>15154</v>
      </c>
      <c r="H1306" s="198" t="s">
        <v>15155</v>
      </c>
      <c r="I1306" s="198" t="s">
        <v>15156</v>
      </c>
      <c r="K1306" s="198" t="s">
        <v>219</v>
      </c>
      <c r="L1306" s="166" t="s">
        <v>220</v>
      </c>
      <c r="M1306" s="198" t="s">
        <v>221</v>
      </c>
      <c r="N1306" s="198" t="s">
        <v>222</v>
      </c>
      <c r="O1306" s="198" t="s">
        <v>317</v>
      </c>
      <c r="P1306" s="198">
        <v>0</v>
      </c>
      <c r="Q1306" s="199">
        <v>6</v>
      </c>
      <c r="R1306" s="199">
        <v>2</v>
      </c>
      <c r="S1306" s="221">
        <v>12</v>
      </c>
      <c r="T1306" s="345">
        <v>1</v>
      </c>
      <c r="U1306" s="340"/>
      <c r="V1306" s="346">
        <v>0</v>
      </c>
      <c r="W1306" s="340"/>
      <c r="X1306" s="346">
        <v>1</v>
      </c>
      <c r="Y1306" s="183"/>
      <c r="Z1306" s="183"/>
      <c r="AA1306" s="183"/>
      <c r="AB1306" s="166" t="s">
        <v>12075</v>
      </c>
      <c r="AC1306" s="166" t="s">
        <v>15157</v>
      </c>
      <c r="AD1306" s="203">
        <v>306503019500016</v>
      </c>
      <c r="AE1306" s="166" t="s">
        <v>15154</v>
      </c>
      <c r="AF1306" s="166" t="s">
        <v>15158</v>
      </c>
      <c r="AG1306" s="166" t="s">
        <v>15159</v>
      </c>
      <c r="AH1306" s="166" t="s">
        <v>15160</v>
      </c>
      <c r="AI1306" s="166" t="s">
        <v>15157</v>
      </c>
      <c r="AJ1306" s="165">
        <v>306503019500016</v>
      </c>
      <c r="AK1306" s="203" t="s">
        <v>722</v>
      </c>
      <c r="AL1306" s="186">
        <v>1.1399999999999999</v>
      </c>
      <c r="AM1306" s="186">
        <v>5000</v>
      </c>
      <c r="AN1306" s="186">
        <v>1.3</v>
      </c>
      <c r="AO1306" s="186">
        <v>0</v>
      </c>
      <c r="AP1306" s="187">
        <v>1.3</v>
      </c>
      <c r="AQ1306" s="186">
        <v>1.3</v>
      </c>
      <c r="AR1306" s="186">
        <v>0</v>
      </c>
      <c r="AS1306" s="186">
        <v>1.3</v>
      </c>
      <c r="AT1306" s="186">
        <v>39</v>
      </c>
      <c r="AU1306" s="193" t="s">
        <v>231</v>
      </c>
      <c r="AV1306" s="194"/>
      <c r="AW1306" s="166" t="s">
        <v>325</v>
      </c>
      <c r="AX1306" s="166" t="s">
        <v>6916</v>
      </c>
      <c r="AY1306" s="195" t="s">
        <v>15161</v>
      </c>
      <c r="AZ1306" s="166" t="s">
        <v>234</v>
      </c>
      <c r="BB1306" s="196"/>
    </row>
    <row r="1307" spans="1:54" s="519" customFormat="1" ht="32.25" customHeight="1" x14ac:dyDescent="0.25">
      <c r="A1307" s="518">
        <v>1938</v>
      </c>
      <c r="B1307" s="557" t="s">
        <v>17088</v>
      </c>
      <c r="C1307" s="664" t="s">
        <v>17090</v>
      </c>
      <c r="D1307" s="701">
        <v>2020</v>
      </c>
      <c r="E1307" s="519" t="s">
        <v>55</v>
      </c>
      <c r="F1307" s="519" t="s">
        <v>6908</v>
      </c>
      <c r="G1307" s="530" t="s">
        <v>15162</v>
      </c>
      <c r="H1307" s="573" t="s">
        <v>15163</v>
      </c>
      <c r="I1307" s="573" t="s">
        <v>15164</v>
      </c>
      <c r="K1307" s="519" t="s">
        <v>219</v>
      </c>
      <c r="L1307" s="519" t="s">
        <v>220</v>
      </c>
      <c r="M1307" s="519" t="s">
        <v>221</v>
      </c>
      <c r="N1307" s="573" t="s">
        <v>222</v>
      </c>
      <c r="O1307" s="573" t="s">
        <v>221</v>
      </c>
      <c r="P1307" s="573" t="s">
        <v>879</v>
      </c>
      <c r="Q1307" s="574">
        <v>3</v>
      </c>
      <c r="R1307" s="574">
        <v>1.2</v>
      </c>
      <c r="S1307" s="612">
        <v>3.5999999999999996</v>
      </c>
      <c r="T1307" s="613">
        <v>2</v>
      </c>
      <c r="U1307" s="523"/>
      <c r="V1307" s="614">
        <v>0</v>
      </c>
      <c r="W1307" s="523"/>
      <c r="X1307" s="614">
        <v>0</v>
      </c>
      <c r="Y1307" s="524"/>
      <c r="Z1307" s="524"/>
      <c r="AA1307" s="524"/>
      <c r="AB1307" s="519" t="s">
        <v>330</v>
      </c>
      <c r="AC1307" s="519" t="s">
        <v>12792</v>
      </c>
      <c r="AD1307" s="608">
        <v>1027809237796</v>
      </c>
      <c r="AE1307" s="519" t="s">
        <v>15165</v>
      </c>
      <c r="AF1307" s="519" t="s">
        <v>12353</v>
      </c>
      <c r="AG1307" s="519" t="s">
        <v>12354</v>
      </c>
      <c r="AH1307" s="519" t="s">
        <v>15162</v>
      </c>
      <c r="AI1307" s="519" t="s">
        <v>12792</v>
      </c>
      <c r="AJ1307" s="526">
        <v>1027809237796</v>
      </c>
      <c r="AK1307" s="608" t="s">
        <v>722</v>
      </c>
      <c r="AL1307" s="520">
        <v>1.1399999999999999</v>
      </c>
      <c r="AM1307" s="520">
        <v>1000</v>
      </c>
      <c r="AN1307" s="520">
        <v>0.65</v>
      </c>
      <c r="AO1307" s="520">
        <v>0</v>
      </c>
      <c r="AP1307" s="528">
        <v>0.65</v>
      </c>
      <c r="AQ1307" s="520">
        <v>0.65</v>
      </c>
      <c r="AR1307" s="520">
        <v>0</v>
      </c>
      <c r="AS1307" s="520">
        <v>0.65</v>
      </c>
      <c r="AT1307" s="520">
        <v>19.5</v>
      </c>
      <c r="AU1307" s="529" t="s">
        <v>231</v>
      </c>
      <c r="AV1307" s="530" t="s">
        <v>431</v>
      </c>
      <c r="AW1307" s="519" t="s">
        <v>325</v>
      </c>
      <c r="AX1307" s="519" t="s">
        <v>6916</v>
      </c>
      <c r="AY1307" s="531" t="s">
        <v>15166</v>
      </c>
      <c r="AZ1307" s="519" t="s">
        <v>234</v>
      </c>
      <c r="BB1307" s="533"/>
    </row>
    <row r="1308" spans="1:54" s="519" customFormat="1" ht="30" customHeight="1" x14ac:dyDescent="0.25">
      <c r="A1308" s="518">
        <v>1939</v>
      </c>
      <c r="B1308" s="557" t="s">
        <v>17088</v>
      </c>
      <c r="C1308" s="664" t="s">
        <v>17090</v>
      </c>
      <c r="D1308" s="701">
        <v>2020</v>
      </c>
      <c r="E1308" s="519" t="s">
        <v>55</v>
      </c>
      <c r="F1308" s="519" t="s">
        <v>6908</v>
      </c>
      <c r="G1308" s="530" t="s">
        <v>15167</v>
      </c>
      <c r="H1308" s="573" t="s">
        <v>15168</v>
      </c>
      <c r="I1308" s="573" t="s">
        <v>15169</v>
      </c>
      <c r="K1308" s="519" t="s">
        <v>219</v>
      </c>
      <c r="L1308" s="519" t="s">
        <v>220</v>
      </c>
      <c r="M1308" s="519" t="s">
        <v>221</v>
      </c>
      <c r="N1308" s="573" t="s">
        <v>222</v>
      </c>
      <c r="O1308" s="573" t="s">
        <v>221</v>
      </c>
      <c r="P1308" s="573" t="s">
        <v>879</v>
      </c>
      <c r="Q1308" s="574">
        <v>3</v>
      </c>
      <c r="R1308" s="574">
        <v>1.2</v>
      </c>
      <c r="S1308" s="612">
        <v>3.5999999999999996</v>
      </c>
      <c r="T1308" s="613">
        <v>2</v>
      </c>
      <c r="U1308" s="523"/>
      <c r="V1308" s="614">
        <v>0</v>
      </c>
      <c r="W1308" s="523"/>
      <c r="X1308" s="614">
        <v>0</v>
      </c>
      <c r="Y1308" s="524"/>
      <c r="Z1308" s="524"/>
      <c r="AA1308" s="524"/>
      <c r="AB1308" s="519" t="s">
        <v>330</v>
      </c>
      <c r="AC1308" s="519" t="s">
        <v>448</v>
      </c>
      <c r="AD1308" s="608">
        <v>1127746172080</v>
      </c>
      <c r="AE1308" s="519" t="s">
        <v>15170</v>
      </c>
      <c r="AF1308" s="519" t="s">
        <v>14549</v>
      </c>
      <c r="AG1308" s="519" t="s">
        <v>13528</v>
      </c>
      <c r="AH1308" s="519" t="s">
        <v>15171</v>
      </c>
      <c r="AI1308" s="519" t="s">
        <v>448</v>
      </c>
      <c r="AJ1308" s="526">
        <v>1127746172080</v>
      </c>
      <c r="AK1308" s="608" t="s">
        <v>722</v>
      </c>
      <c r="AL1308" s="520">
        <v>1.1399999999999999</v>
      </c>
      <c r="AM1308" s="520">
        <v>1000</v>
      </c>
      <c r="AN1308" s="520">
        <v>1.1399999999999999</v>
      </c>
      <c r="AO1308" s="520">
        <v>0</v>
      </c>
      <c r="AP1308" s="528">
        <v>1.1399999999999999</v>
      </c>
      <c r="AQ1308" s="520">
        <v>1.1399999999999999</v>
      </c>
      <c r="AR1308" s="520">
        <v>0</v>
      </c>
      <c r="AS1308" s="520">
        <v>1.1399999999999999</v>
      </c>
      <c r="AT1308" s="520">
        <v>34.199999999999996</v>
      </c>
      <c r="AU1308" s="529" t="s">
        <v>231</v>
      </c>
      <c r="AV1308" s="530" t="s">
        <v>431</v>
      </c>
      <c r="AW1308" s="519" t="s">
        <v>325</v>
      </c>
      <c r="AX1308" s="519" t="s">
        <v>6916</v>
      </c>
      <c r="AY1308" s="531" t="s">
        <v>15172</v>
      </c>
      <c r="AZ1308" s="519" t="s">
        <v>234</v>
      </c>
      <c r="BB1308" s="533"/>
    </row>
    <row r="1309" spans="1:54" s="166" customFormat="1" ht="15" customHeight="1" x14ac:dyDescent="0.25">
      <c r="A1309" s="182">
        <v>1942</v>
      </c>
      <c r="B1309" s="555"/>
      <c r="C1309" s="581"/>
      <c r="D1309" s="700" t="s">
        <v>17139</v>
      </c>
      <c r="E1309" s="166" t="s">
        <v>55</v>
      </c>
      <c r="F1309" s="166" t="s">
        <v>6908</v>
      </c>
      <c r="G1309" s="194" t="s">
        <v>15186</v>
      </c>
      <c r="H1309" s="198" t="s">
        <v>15187</v>
      </c>
      <c r="I1309" s="198" t="s">
        <v>15188</v>
      </c>
      <c r="K1309" s="198" t="s">
        <v>219</v>
      </c>
      <c r="L1309" s="166" t="s">
        <v>220</v>
      </c>
      <c r="M1309" s="198" t="s">
        <v>221</v>
      </c>
      <c r="N1309" s="198" t="s">
        <v>222</v>
      </c>
      <c r="O1309" s="198" t="s">
        <v>317</v>
      </c>
      <c r="P1309" s="198">
        <v>0</v>
      </c>
      <c r="Q1309" s="199">
        <v>6</v>
      </c>
      <c r="R1309" s="199">
        <v>4</v>
      </c>
      <c r="S1309" s="221">
        <v>24</v>
      </c>
      <c r="T1309" s="345">
        <v>1</v>
      </c>
      <c r="U1309" s="340"/>
      <c r="V1309" s="346">
        <v>0</v>
      </c>
      <c r="W1309" s="340"/>
      <c r="X1309" s="346">
        <v>0</v>
      </c>
      <c r="Y1309" s="183"/>
      <c r="Z1309" s="183"/>
      <c r="AA1309" s="183"/>
      <c r="AB1309" s="166" t="s">
        <v>12075</v>
      </c>
      <c r="AC1309" s="166" t="s">
        <v>14878</v>
      </c>
      <c r="AD1309" s="203">
        <v>311503033200018</v>
      </c>
      <c r="AE1309" s="166" t="s">
        <v>15189</v>
      </c>
      <c r="AF1309" s="166" t="s">
        <v>14880</v>
      </c>
      <c r="AG1309" s="166" t="s">
        <v>14881</v>
      </c>
      <c r="AH1309" s="166" t="s">
        <v>15190</v>
      </c>
      <c r="AI1309" s="166" t="s">
        <v>14878</v>
      </c>
      <c r="AJ1309" s="165">
        <v>311503033200018</v>
      </c>
      <c r="AK1309" s="203" t="s">
        <v>2107</v>
      </c>
      <c r="AL1309" s="186">
        <v>1.1399999999999999</v>
      </c>
      <c r="AM1309" s="186">
        <v>2000</v>
      </c>
      <c r="AN1309" s="186">
        <v>1.1399999999999999</v>
      </c>
      <c r="AO1309" s="186">
        <v>0</v>
      </c>
      <c r="AP1309" s="187">
        <v>1.1399999999999999</v>
      </c>
      <c r="AQ1309" s="186">
        <v>1.1399999999999999</v>
      </c>
      <c r="AR1309" s="186">
        <v>0</v>
      </c>
      <c r="AS1309" s="186">
        <v>1.1399999999999999</v>
      </c>
      <c r="AT1309" s="186">
        <v>34.199999999999996</v>
      </c>
      <c r="AU1309" s="193" t="s">
        <v>231</v>
      </c>
      <c r="AV1309" s="194"/>
      <c r="AW1309" s="166" t="s">
        <v>325</v>
      </c>
      <c r="AX1309" s="166" t="s">
        <v>6916</v>
      </c>
      <c r="AY1309" s="195" t="s">
        <v>15191</v>
      </c>
      <c r="AZ1309" s="166" t="s">
        <v>234</v>
      </c>
      <c r="BB1309" s="196"/>
    </row>
    <row r="1310" spans="1:54" s="519" customFormat="1" ht="26.25" customHeight="1" x14ac:dyDescent="0.25">
      <c r="A1310" s="518">
        <v>1943</v>
      </c>
      <c r="B1310" s="557" t="s">
        <v>17088</v>
      </c>
      <c r="C1310" s="664" t="s">
        <v>17090</v>
      </c>
      <c r="D1310" s="701">
        <v>2020</v>
      </c>
      <c r="E1310" s="519" t="s">
        <v>55</v>
      </c>
      <c r="F1310" s="519" t="s">
        <v>6908</v>
      </c>
      <c r="G1310" s="530" t="s">
        <v>15192</v>
      </c>
      <c r="H1310" s="573" t="s">
        <v>15193</v>
      </c>
      <c r="I1310" s="573" t="s">
        <v>15194</v>
      </c>
      <c r="K1310" s="519" t="s">
        <v>219</v>
      </c>
      <c r="L1310" s="519" t="s">
        <v>220</v>
      </c>
      <c r="M1310" s="519" t="s">
        <v>221</v>
      </c>
      <c r="N1310" s="573" t="s">
        <v>222</v>
      </c>
      <c r="O1310" s="573" t="s">
        <v>221</v>
      </c>
      <c r="P1310" s="573" t="s">
        <v>879</v>
      </c>
      <c r="Q1310" s="574">
        <v>3</v>
      </c>
      <c r="R1310" s="574">
        <v>1.2</v>
      </c>
      <c r="S1310" s="612">
        <v>3.5999999999999996</v>
      </c>
      <c r="T1310" s="613">
        <v>2</v>
      </c>
      <c r="U1310" s="523"/>
      <c r="V1310" s="614">
        <v>0</v>
      </c>
      <c r="W1310" s="523"/>
      <c r="X1310" s="614">
        <v>0</v>
      </c>
      <c r="Y1310" s="524"/>
      <c r="Z1310" s="524"/>
      <c r="AA1310" s="524"/>
      <c r="AB1310" s="519" t="s">
        <v>330</v>
      </c>
      <c r="AC1310" s="519" t="s">
        <v>12792</v>
      </c>
      <c r="AD1310" s="608">
        <v>1027809237796</v>
      </c>
      <c r="AE1310" s="519" t="s">
        <v>15195</v>
      </c>
      <c r="AF1310" s="519" t="s">
        <v>12353</v>
      </c>
      <c r="AG1310" s="519" t="s">
        <v>12354</v>
      </c>
      <c r="AH1310" s="519" t="s">
        <v>15192</v>
      </c>
      <c r="AI1310" s="519" t="s">
        <v>12792</v>
      </c>
      <c r="AJ1310" s="526">
        <v>1027809237796</v>
      </c>
      <c r="AK1310" s="608" t="s">
        <v>722</v>
      </c>
      <c r="AL1310" s="520">
        <v>1.1399999999999999</v>
      </c>
      <c r="AM1310" s="520">
        <v>1000</v>
      </c>
      <c r="AN1310" s="520">
        <v>0.65</v>
      </c>
      <c r="AO1310" s="520">
        <v>0</v>
      </c>
      <c r="AP1310" s="528">
        <v>0.65</v>
      </c>
      <c r="AQ1310" s="520">
        <v>0.65</v>
      </c>
      <c r="AR1310" s="520">
        <v>0</v>
      </c>
      <c r="AS1310" s="520">
        <v>0.65</v>
      </c>
      <c r="AT1310" s="520">
        <v>19.5</v>
      </c>
      <c r="AU1310" s="529" t="s">
        <v>231</v>
      </c>
      <c r="AV1310" s="530" t="s">
        <v>431</v>
      </c>
      <c r="AW1310" s="519" t="s">
        <v>325</v>
      </c>
      <c r="AX1310" s="519" t="s">
        <v>6916</v>
      </c>
      <c r="AY1310" s="531" t="s">
        <v>15196</v>
      </c>
      <c r="AZ1310" s="519" t="s">
        <v>234</v>
      </c>
      <c r="BB1310" s="533"/>
    </row>
    <row r="1311" spans="1:54" s="166" customFormat="1" ht="15" customHeight="1" x14ac:dyDescent="0.25">
      <c r="A1311" s="182">
        <v>1944</v>
      </c>
      <c r="B1311" s="555"/>
      <c r="C1311" s="581"/>
      <c r="D1311" s="700" t="s">
        <v>17138</v>
      </c>
      <c r="E1311" s="166" t="s">
        <v>55</v>
      </c>
      <c r="F1311" s="166" t="s">
        <v>6908</v>
      </c>
      <c r="G1311" s="194" t="s">
        <v>15197</v>
      </c>
      <c r="H1311" s="198" t="s">
        <v>15198</v>
      </c>
      <c r="I1311" s="198" t="s">
        <v>15199</v>
      </c>
      <c r="K1311" s="198" t="s">
        <v>219</v>
      </c>
      <c r="L1311" s="166" t="s">
        <v>220</v>
      </c>
      <c r="M1311" s="198" t="s">
        <v>221</v>
      </c>
      <c r="N1311" s="198" t="s">
        <v>222</v>
      </c>
      <c r="O1311" s="198" t="s">
        <v>317</v>
      </c>
      <c r="P1311" s="198">
        <v>0</v>
      </c>
      <c r="Q1311" s="199">
        <v>3</v>
      </c>
      <c r="R1311" s="199">
        <v>2</v>
      </c>
      <c r="S1311" s="221">
        <v>6</v>
      </c>
      <c r="T1311" s="345">
        <v>2</v>
      </c>
      <c r="U1311" s="340"/>
      <c r="V1311" s="346">
        <v>0</v>
      </c>
      <c r="W1311" s="340"/>
      <c r="X1311" s="346">
        <v>0</v>
      </c>
      <c r="Y1311" s="183"/>
      <c r="Z1311" s="183"/>
      <c r="AA1311" s="183"/>
      <c r="AB1311" s="166" t="s">
        <v>12075</v>
      </c>
      <c r="AC1311" s="166" t="s">
        <v>15200</v>
      </c>
      <c r="AD1311" s="203">
        <v>304503011000080</v>
      </c>
      <c r="AE1311" s="166" t="s">
        <v>15201</v>
      </c>
      <c r="AF1311" s="166" t="s">
        <v>15202</v>
      </c>
      <c r="AG1311" s="166" t="s">
        <v>230</v>
      </c>
      <c r="AH1311" s="166" t="s">
        <v>15203</v>
      </c>
      <c r="AI1311" s="166" t="s">
        <v>15200</v>
      </c>
      <c r="AJ1311" s="165">
        <v>304503011000080</v>
      </c>
      <c r="AK1311" s="203" t="s">
        <v>2107</v>
      </c>
      <c r="AL1311" s="186">
        <v>1.1399999999999999</v>
      </c>
      <c r="AM1311" s="186">
        <v>2000</v>
      </c>
      <c r="AN1311" s="186">
        <v>0.34599999999999997</v>
      </c>
      <c r="AO1311" s="186">
        <v>0</v>
      </c>
      <c r="AP1311" s="187">
        <v>0.34599999999999997</v>
      </c>
      <c r="AQ1311" s="186">
        <v>0.34599999999999997</v>
      </c>
      <c r="AR1311" s="186">
        <v>0</v>
      </c>
      <c r="AS1311" s="186">
        <v>0.34599999999999997</v>
      </c>
      <c r="AT1311" s="186">
        <v>10.379999999999999</v>
      </c>
      <c r="AU1311" s="193" t="s">
        <v>231</v>
      </c>
      <c r="AV1311" s="194"/>
      <c r="AW1311" s="166" t="s">
        <v>325</v>
      </c>
      <c r="AX1311" s="166" t="s">
        <v>6916</v>
      </c>
      <c r="AY1311" s="195" t="s">
        <v>15204</v>
      </c>
      <c r="AZ1311" s="166" t="s">
        <v>234</v>
      </c>
      <c r="BB1311" s="196"/>
    </row>
    <row r="1312" spans="1:54" s="166" customFormat="1" ht="15" customHeight="1" x14ac:dyDescent="0.25">
      <c r="A1312" s="182">
        <v>1945</v>
      </c>
      <c r="B1312" s="555"/>
      <c r="C1312" s="581"/>
      <c r="D1312" s="700" t="s">
        <v>17139</v>
      </c>
      <c r="E1312" s="166" t="s">
        <v>55</v>
      </c>
      <c r="F1312" s="166" t="s">
        <v>6908</v>
      </c>
      <c r="G1312" s="194" t="s">
        <v>15205</v>
      </c>
      <c r="H1312" s="198" t="s">
        <v>15206</v>
      </c>
      <c r="I1312" s="198" t="s">
        <v>15207</v>
      </c>
      <c r="K1312" s="198" t="s">
        <v>219</v>
      </c>
      <c r="L1312" s="166" t="s">
        <v>220</v>
      </c>
      <c r="M1312" s="198" t="s">
        <v>221</v>
      </c>
      <c r="N1312" s="198" t="s">
        <v>222</v>
      </c>
      <c r="O1312" s="198" t="s">
        <v>317</v>
      </c>
      <c r="P1312" s="198">
        <v>0</v>
      </c>
      <c r="Q1312" s="199">
        <v>1.2</v>
      </c>
      <c r="R1312" s="199">
        <v>1.2</v>
      </c>
      <c r="S1312" s="221">
        <v>1.44</v>
      </c>
      <c r="T1312" s="345">
        <v>1</v>
      </c>
      <c r="U1312" s="340"/>
      <c r="V1312" s="346">
        <v>0</v>
      </c>
      <c r="W1312" s="340"/>
      <c r="X1312" s="346">
        <v>0</v>
      </c>
      <c r="Y1312" s="183"/>
      <c r="Z1312" s="183"/>
      <c r="AA1312" s="183"/>
      <c r="AB1312" s="166" t="s">
        <v>12075</v>
      </c>
      <c r="AC1312" s="166" t="s">
        <v>15208</v>
      </c>
      <c r="AD1312" s="203">
        <v>304503009800135</v>
      </c>
      <c r="AE1312" s="166" t="s">
        <v>15209</v>
      </c>
      <c r="AF1312" s="166" t="s">
        <v>15210</v>
      </c>
      <c r="AG1312" s="166" t="s">
        <v>15211</v>
      </c>
      <c r="AH1312" s="166" t="s">
        <v>15209</v>
      </c>
      <c r="AI1312" s="166" t="s">
        <v>15208</v>
      </c>
      <c r="AJ1312" s="165">
        <v>503000019459</v>
      </c>
      <c r="AK1312" s="203" t="s">
        <v>722</v>
      </c>
      <c r="AL1312" s="186">
        <v>1.1399999999999999</v>
      </c>
      <c r="AM1312" s="186">
        <v>500</v>
      </c>
      <c r="AN1312" s="276">
        <v>1.5616438356164384</v>
      </c>
      <c r="AO1312" s="186">
        <v>0</v>
      </c>
      <c r="AP1312" s="187">
        <v>1.5616438356164384</v>
      </c>
      <c r="AQ1312" s="186">
        <v>1.5616438356164384</v>
      </c>
      <c r="AR1312" s="186">
        <v>0</v>
      </c>
      <c r="AS1312" s="186">
        <v>1.5616438356164384</v>
      </c>
      <c r="AT1312" s="186">
        <v>46.849315068493155</v>
      </c>
      <c r="AU1312" s="193" t="s">
        <v>231</v>
      </c>
      <c r="AV1312" s="194"/>
      <c r="AW1312" s="166" t="s">
        <v>325</v>
      </c>
      <c r="AX1312" s="166" t="s">
        <v>6916</v>
      </c>
      <c r="AY1312" s="195" t="s">
        <v>15212</v>
      </c>
      <c r="AZ1312" s="166" t="s">
        <v>234</v>
      </c>
      <c r="BB1312" s="196"/>
    </row>
    <row r="1313" spans="1:54" s="166" customFormat="1" ht="15" customHeight="1" x14ac:dyDescent="0.25">
      <c r="A1313" s="182">
        <v>1947</v>
      </c>
      <c r="B1313" s="555"/>
      <c r="C1313" s="581"/>
      <c r="D1313" s="700" t="s">
        <v>17140</v>
      </c>
      <c r="E1313" s="166" t="s">
        <v>55</v>
      </c>
      <c r="F1313" s="166" t="s">
        <v>6908</v>
      </c>
      <c r="G1313" s="194" t="s">
        <v>15219</v>
      </c>
      <c r="H1313" s="198" t="s">
        <v>15220</v>
      </c>
      <c r="I1313" s="198" t="s">
        <v>15221</v>
      </c>
      <c r="K1313" s="198" t="s">
        <v>219</v>
      </c>
      <c r="L1313" s="166" t="s">
        <v>220</v>
      </c>
      <c r="M1313" s="198" t="s">
        <v>221</v>
      </c>
      <c r="N1313" s="198" t="s">
        <v>222</v>
      </c>
      <c r="O1313" s="198" t="s">
        <v>317</v>
      </c>
      <c r="P1313" s="198">
        <v>0</v>
      </c>
      <c r="Q1313" s="199">
        <v>1.5</v>
      </c>
      <c r="R1313" s="199">
        <v>1.5</v>
      </c>
      <c r="S1313" s="221">
        <v>2.25</v>
      </c>
      <c r="T1313" s="345">
        <v>1</v>
      </c>
      <c r="U1313" s="340"/>
      <c r="V1313" s="346">
        <v>0</v>
      </c>
      <c r="W1313" s="340"/>
      <c r="X1313" s="346">
        <v>0</v>
      </c>
      <c r="Y1313" s="183"/>
      <c r="Z1313" s="183"/>
      <c r="AA1313" s="183"/>
      <c r="AB1313" s="166" t="s">
        <v>12075</v>
      </c>
      <c r="AC1313" s="166" t="s">
        <v>15222</v>
      </c>
      <c r="AD1313" s="203">
        <v>305503002800030</v>
      </c>
      <c r="AE1313" s="166" t="s">
        <v>15223</v>
      </c>
      <c r="AF1313" s="166">
        <v>89060648526</v>
      </c>
      <c r="AG1313" s="166" t="s">
        <v>15224</v>
      </c>
      <c r="AH1313" s="166" t="s">
        <v>15225</v>
      </c>
      <c r="AI1313" s="166" t="s">
        <v>15222</v>
      </c>
      <c r="AJ1313" s="165">
        <v>305503002800030</v>
      </c>
      <c r="AK1313" s="203" t="s">
        <v>722</v>
      </c>
      <c r="AL1313" s="186">
        <v>1.1399999999999999</v>
      </c>
      <c r="AM1313" s="186">
        <v>500</v>
      </c>
      <c r="AN1313" s="186">
        <v>1.5616438356164384</v>
      </c>
      <c r="AO1313" s="186">
        <v>0</v>
      </c>
      <c r="AP1313" s="187">
        <v>1.5616438356164384</v>
      </c>
      <c r="AQ1313" s="186">
        <v>1.5616438356164384</v>
      </c>
      <c r="AR1313" s="186">
        <v>0</v>
      </c>
      <c r="AS1313" s="186">
        <v>1.5616438356164384</v>
      </c>
      <c r="AT1313" s="186">
        <v>46.849315068493155</v>
      </c>
      <c r="AU1313" s="193" t="s">
        <v>231</v>
      </c>
      <c r="AV1313" s="194"/>
      <c r="AW1313" s="166" t="s">
        <v>325</v>
      </c>
      <c r="AX1313" s="166" t="s">
        <v>6916</v>
      </c>
      <c r="AY1313" s="195" t="s">
        <v>15226</v>
      </c>
      <c r="AZ1313" s="166" t="s">
        <v>234</v>
      </c>
      <c r="BB1313" s="196"/>
    </row>
    <row r="1314" spans="1:54" s="166" customFormat="1" ht="15" customHeight="1" x14ac:dyDescent="0.25">
      <c r="A1314" s="182">
        <v>1948</v>
      </c>
      <c r="B1314" s="555"/>
      <c r="C1314" s="581"/>
      <c r="D1314" s="700" t="s">
        <v>17140</v>
      </c>
      <c r="E1314" s="166" t="s">
        <v>55</v>
      </c>
      <c r="F1314" s="166" t="s">
        <v>6908</v>
      </c>
      <c r="G1314" s="194" t="s">
        <v>15227</v>
      </c>
      <c r="H1314" s="198" t="s">
        <v>15228</v>
      </c>
      <c r="I1314" s="198" t="s">
        <v>15229</v>
      </c>
      <c r="K1314" s="198" t="s">
        <v>219</v>
      </c>
      <c r="L1314" s="166" t="s">
        <v>220</v>
      </c>
      <c r="M1314" s="198" t="s">
        <v>221</v>
      </c>
      <c r="N1314" s="198" t="s">
        <v>222</v>
      </c>
      <c r="O1314" s="198" t="s">
        <v>317</v>
      </c>
      <c r="P1314" s="198">
        <v>0</v>
      </c>
      <c r="Q1314" s="199">
        <v>7</v>
      </c>
      <c r="R1314" s="199">
        <v>3</v>
      </c>
      <c r="S1314" s="221">
        <v>21</v>
      </c>
      <c r="T1314" s="345">
        <v>0</v>
      </c>
      <c r="U1314" s="340"/>
      <c r="V1314" s="346">
        <v>0</v>
      </c>
      <c r="W1314" s="340"/>
      <c r="X1314" s="346">
        <v>1</v>
      </c>
      <c r="Y1314" s="183"/>
      <c r="Z1314" s="183"/>
      <c r="AA1314" s="183"/>
      <c r="AB1314" s="166" t="s">
        <v>330</v>
      </c>
      <c r="AC1314" s="166" t="s">
        <v>15230</v>
      </c>
      <c r="AD1314" s="203">
        <v>1175074003807</v>
      </c>
      <c r="AE1314" s="166" t="s">
        <v>15231</v>
      </c>
      <c r="AF1314" s="166" t="s">
        <v>15232</v>
      </c>
      <c r="AG1314" s="166" t="s">
        <v>15233</v>
      </c>
      <c r="AH1314" s="166" t="s">
        <v>15234</v>
      </c>
      <c r="AI1314" s="166" t="s">
        <v>15230</v>
      </c>
      <c r="AJ1314" s="165">
        <v>1175074003807</v>
      </c>
      <c r="AK1314" s="203" t="s">
        <v>2107</v>
      </c>
      <c r="AL1314" s="186">
        <v>1.1399999999999999</v>
      </c>
      <c r="AM1314" s="186">
        <v>5000</v>
      </c>
      <c r="AN1314" s="186">
        <v>1.3</v>
      </c>
      <c r="AO1314" s="186">
        <v>0</v>
      </c>
      <c r="AP1314" s="187">
        <v>1.3</v>
      </c>
      <c r="AQ1314" s="186">
        <v>1.3</v>
      </c>
      <c r="AR1314" s="186">
        <v>0</v>
      </c>
      <c r="AS1314" s="186">
        <v>1.3</v>
      </c>
      <c r="AT1314" s="186">
        <v>39</v>
      </c>
      <c r="AU1314" s="193" t="s">
        <v>231</v>
      </c>
      <c r="AV1314" s="194"/>
      <c r="AW1314" s="166" t="s">
        <v>325</v>
      </c>
      <c r="AX1314" s="166" t="s">
        <v>6916</v>
      </c>
      <c r="AY1314" s="195" t="s">
        <v>15235</v>
      </c>
      <c r="AZ1314" s="166" t="s">
        <v>234</v>
      </c>
      <c r="BB1314" s="196"/>
    </row>
    <row r="1315" spans="1:54" s="166" customFormat="1" ht="15" customHeight="1" x14ac:dyDescent="0.25">
      <c r="A1315" s="182">
        <v>1949</v>
      </c>
      <c r="B1315" s="555"/>
      <c r="C1315" s="581"/>
      <c r="D1315" s="700" t="s">
        <v>17140</v>
      </c>
      <c r="E1315" s="166" t="s">
        <v>55</v>
      </c>
      <c r="F1315" s="166" t="s">
        <v>6908</v>
      </c>
      <c r="G1315" s="194" t="s">
        <v>15236</v>
      </c>
      <c r="H1315" s="198" t="s">
        <v>15237</v>
      </c>
      <c r="I1315" s="198" t="s">
        <v>15238</v>
      </c>
      <c r="K1315" s="198" t="s">
        <v>219</v>
      </c>
      <c r="L1315" s="166" t="s">
        <v>220</v>
      </c>
      <c r="M1315" s="198" t="s">
        <v>317</v>
      </c>
      <c r="N1315" s="198">
        <v>0</v>
      </c>
      <c r="O1315" s="198" t="s">
        <v>317</v>
      </c>
      <c r="P1315" s="198">
        <v>0</v>
      </c>
      <c r="Q1315" s="199">
        <v>5</v>
      </c>
      <c r="R1315" s="199">
        <v>3</v>
      </c>
      <c r="S1315" s="221">
        <v>15</v>
      </c>
      <c r="T1315" s="345">
        <v>0</v>
      </c>
      <c r="U1315" s="340"/>
      <c r="V1315" s="346">
        <v>0</v>
      </c>
      <c r="W1315" s="340"/>
      <c r="X1315" s="346">
        <v>1</v>
      </c>
      <c r="Y1315" s="183"/>
      <c r="Z1315" s="183"/>
      <c r="AA1315" s="183"/>
      <c r="AB1315" s="166" t="s">
        <v>330</v>
      </c>
      <c r="AC1315" s="166" t="s">
        <v>15230</v>
      </c>
      <c r="AD1315" s="203">
        <v>1175074003807</v>
      </c>
      <c r="AE1315" s="166" t="s">
        <v>15239</v>
      </c>
      <c r="AF1315" s="166" t="s">
        <v>15232</v>
      </c>
      <c r="AG1315" s="166" t="s">
        <v>15233</v>
      </c>
      <c r="AH1315" s="166" t="s">
        <v>15234</v>
      </c>
      <c r="AI1315" s="166" t="s">
        <v>15230</v>
      </c>
      <c r="AJ1315" s="165">
        <v>1175074003807</v>
      </c>
      <c r="AK1315" s="203" t="s">
        <v>2107</v>
      </c>
      <c r="AL1315" s="186">
        <v>1.1399999999999999</v>
      </c>
      <c r="AM1315" s="186">
        <v>5000</v>
      </c>
      <c r="AN1315" s="186">
        <v>1.3</v>
      </c>
      <c r="AO1315" s="186">
        <v>0</v>
      </c>
      <c r="AP1315" s="187">
        <v>1.3</v>
      </c>
      <c r="AQ1315" s="186">
        <v>1.3</v>
      </c>
      <c r="AR1315" s="186">
        <v>0</v>
      </c>
      <c r="AS1315" s="186">
        <v>1.3</v>
      </c>
      <c r="AT1315" s="186">
        <v>39</v>
      </c>
      <c r="AU1315" s="193" t="s">
        <v>231</v>
      </c>
      <c r="AV1315" s="194"/>
      <c r="AW1315" s="166" t="s">
        <v>325</v>
      </c>
      <c r="AX1315" s="166" t="s">
        <v>6916</v>
      </c>
      <c r="AY1315" s="195" t="s">
        <v>15240</v>
      </c>
      <c r="AZ1315" s="166" t="s">
        <v>234</v>
      </c>
      <c r="BB1315" s="196"/>
    </row>
    <row r="1316" spans="1:54" s="166" customFormat="1" ht="15" customHeight="1" x14ac:dyDescent="0.25">
      <c r="A1316" s="182">
        <v>1950</v>
      </c>
      <c r="B1316" s="555"/>
      <c r="C1316" s="581"/>
      <c r="D1316" s="700" t="s">
        <v>17139</v>
      </c>
      <c r="E1316" s="166" t="s">
        <v>55</v>
      </c>
      <c r="F1316" s="166" t="s">
        <v>6908</v>
      </c>
      <c r="G1316" s="194" t="s">
        <v>15241</v>
      </c>
      <c r="H1316" s="198" t="s">
        <v>15242</v>
      </c>
      <c r="I1316" s="198" t="s">
        <v>15243</v>
      </c>
      <c r="K1316" s="198" t="s">
        <v>219</v>
      </c>
      <c r="L1316" s="166" t="s">
        <v>220</v>
      </c>
      <c r="M1316" s="198" t="s">
        <v>221</v>
      </c>
      <c r="N1316" s="198" t="s">
        <v>222</v>
      </c>
      <c r="O1316" s="198" t="s">
        <v>317</v>
      </c>
      <c r="P1316" s="198"/>
      <c r="Q1316" s="199">
        <v>6</v>
      </c>
      <c r="R1316" s="199">
        <v>2</v>
      </c>
      <c r="S1316" s="221">
        <v>12</v>
      </c>
      <c r="T1316" s="345">
        <v>1</v>
      </c>
      <c r="U1316" s="340"/>
      <c r="V1316" s="346">
        <v>0</v>
      </c>
      <c r="W1316" s="340"/>
      <c r="X1316" s="346">
        <v>0</v>
      </c>
      <c r="Y1316" s="183"/>
      <c r="Z1316" s="183"/>
      <c r="AA1316" s="183"/>
      <c r="AB1316" s="166" t="s">
        <v>12075</v>
      </c>
      <c r="AC1316" s="166" t="s">
        <v>14878</v>
      </c>
      <c r="AD1316" s="203">
        <v>311503033200018</v>
      </c>
      <c r="AE1316" s="166" t="s">
        <v>15244</v>
      </c>
      <c r="AF1316" s="166" t="s">
        <v>14880</v>
      </c>
      <c r="AG1316" s="166" t="s">
        <v>14881</v>
      </c>
      <c r="AH1316" s="166" t="s">
        <v>15245</v>
      </c>
      <c r="AI1316" s="166" t="s">
        <v>14878</v>
      </c>
      <c r="AJ1316" s="165">
        <v>311503033200018</v>
      </c>
      <c r="AK1316" s="203" t="s">
        <v>2107</v>
      </c>
      <c r="AL1316" s="186">
        <v>1.1399999999999999</v>
      </c>
      <c r="AM1316" s="186">
        <v>3000</v>
      </c>
      <c r="AN1316" s="186">
        <v>1.1399999999999999</v>
      </c>
      <c r="AO1316" s="186">
        <v>0</v>
      </c>
      <c r="AP1316" s="187">
        <v>1.1399999999999999</v>
      </c>
      <c r="AQ1316" s="186">
        <v>1.1399999999999999</v>
      </c>
      <c r="AR1316" s="186">
        <v>0</v>
      </c>
      <c r="AS1316" s="186">
        <v>1.1399999999999999</v>
      </c>
      <c r="AT1316" s="186">
        <v>34.199999999999996</v>
      </c>
      <c r="AU1316" s="193" t="s">
        <v>231</v>
      </c>
      <c r="AV1316" s="194"/>
      <c r="AW1316" s="166" t="s">
        <v>325</v>
      </c>
      <c r="AX1316" s="166" t="s">
        <v>6916</v>
      </c>
      <c r="AY1316" s="195" t="s">
        <v>15246</v>
      </c>
      <c r="AZ1316" s="166" t="s">
        <v>234</v>
      </c>
      <c r="BB1316" s="196"/>
    </row>
    <row r="1317" spans="1:54" s="519" customFormat="1" ht="25.5" customHeight="1" x14ac:dyDescent="0.25">
      <c r="A1317" s="518">
        <v>1951</v>
      </c>
      <c r="B1317" s="557" t="s">
        <v>17088</v>
      </c>
      <c r="C1317" s="664" t="s">
        <v>17090</v>
      </c>
      <c r="D1317" s="701">
        <v>2020</v>
      </c>
      <c r="E1317" s="519" t="s">
        <v>55</v>
      </c>
      <c r="F1317" s="519" t="s">
        <v>6908</v>
      </c>
      <c r="G1317" s="530" t="s">
        <v>15247</v>
      </c>
      <c r="H1317" s="573" t="s">
        <v>15248</v>
      </c>
      <c r="I1317" s="573" t="s">
        <v>15249</v>
      </c>
      <c r="K1317" s="519" t="s">
        <v>219</v>
      </c>
      <c r="L1317" s="519" t="s">
        <v>220</v>
      </c>
      <c r="M1317" s="519" t="s">
        <v>221</v>
      </c>
      <c r="N1317" s="573" t="s">
        <v>222</v>
      </c>
      <c r="O1317" s="573" t="s">
        <v>221</v>
      </c>
      <c r="P1317" s="573" t="s">
        <v>879</v>
      </c>
      <c r="Q1317" s="574">
        <v>3</v>
      </c>
      <c r="R1317" s="574">
        <v>1.2</v>
      </c>
      <c r="S1317" s="612">
        <v>3.5999999999999996</v>
      </c>
      <c r="T1317" s="613">
        <v>2</v>
      </c>
      <c r="U1317" s="523"/>
      <c r="V1317" s="614">
        <v>0</v>
      </c>
      <c r="W1317" s="523"/>
      <c r="X1317" s="614">
        <v>0</v>
      </c>
      <c r="Y1317" s="524"/>
      <c r="Z1317" s="524"/>
      <c r="AA1317" s="524"/>
      <c r="AB1317" s="519" t="s">
        <v>330</v>
      </c>
      <c r="AC1317" s="519" t="s">
        <v>448</v>
      </c>
      <c r="AD1317" s="608">
        <v>1127746172080</v>
      </c>
      <c r="AE1317" s="519" t="s">
        <v>15250</v>
      </c>
      <c r="AF1317" s="519" t="s">
        <v>14549</v>
      </c>
      <c r="AG1317" s="519" t="s">
        <v>13528</v>
      </c>
      <c r="AH1317" s="519" t="s">
        <v>15247</v>
      </c>
      <c r="AI1317" s="519" t="s">
        <v>448</v>
      </c>
      <c r="AJ1317" s="526">
        <v>1127746172080</v>
      </c>
      <c r="AK1317" s="608" t="s">
        <v>722</v>
      </c>
      <c r="AL1317" s="520">
        <v>1.1399999999999999</v>
      </c>
      <c r="AM1317" s="520">
        <v>1000</v>
      </c>
      <c r="AN1317" s="520">
        <v>1.1399999999999999</v>
      </c>
      <c r="AO1317" s="520">
        <v>0</v>
      </c>
      <c r="AP1317" s="528">
        <v>1.1399999999999999</v>
      </c>
      <c r="AQ1317" s="520">
        <v>1.1399999999999999</v>
      </c>
      <c r="AR1317" s="520">
        <v>0</v>
      </c>
      <c r="AS1317" s="520">
        <v>1.1399999999999999</v>
      </c>
      <c r="AT1317" s="520">
        <v>34.199999999999996</v>
      </c>
      <c r="AU1317" s="529" t="s">
        <v>231</v>
      </c>
      <c r="AV1317" s="530" t="s">
        <v>431</v>
      </c>
      <c r="AW1317" s="519" t="s">
        <v>325</v>
      </c>
      <c r="AX1317" s="519" t="s">
        <v>6916</v>
      </c>
      <c r="AY1317" s="531" t="s">
        <v>15251</v>
      </c>
      <c r="AZ1317" s="519" t="s">
        <v>234</v>
      </c>
      <c r="BB1317" s="533"/>
    </row>
    <row r="1318" spans="1:54" s="519" customFormat="1" ht="31.5" customHeight="1" x14ac:dyDescent="0.25">
      <c r="A1318" s="518">
        <v>1953</v>
      </c>
      <c r="B1318" s="557" t="s">
        <v>17088</v>
      </c>
      <c r="C1318" s="664" t="s">
        <v>17090</v>
      </c>
      <c r="D1318" s="701">
        <v>2020</v>
      </c>
      <c r="E1318" s="519" t="s">
        <v>55</v>
      </c>
      <c r="F1318" s="519" t="s">
        <v>6908</v>
      </c>
      <c r="G1318" s="530" t="s">
        <v>15256</v>
      </c>
      <c r="H1318" s="573" t="s">
        <v>15257</v>
      </c>
      <c r="I1318" s="573" t="s">
        <v>6825</v>
      </c>
      <c r="K1318" s="519" t="s">
        <v>219</v>
      </c>
      <c r="L1318" s="519" t="s">
        <v>220</v>
      </c>
      <c r="M1318" s="519" t="s">
        <v>221</v>
      </c>
      <c r="N1318" s="573" t="s">
        <v>222</v>
      </c>
      <c r="O1318" s="573" t="s">
        <v>221</v>
      </c>
      <c r="P1318" s="573" t="s">
        <v>879</v>
      </c>
      <c r="Q1318" s="574">
        <v>3</v>
      </c>
      <c r="R1318" s="574">
        <v>1.2</v>
      </c>
      <c r="S1318" s="612">
        <v>3.5999999999999996</v>
      </c>
      <c r="T1318" s="613">
        <v>2</v>
      </c>
      <c r="U1318" s="523"/>
      <c r="V1318" s="614">
        <v>0</v>
      </c>
      <c r="W1318" s="523"/>
      <c r="X1318" s="614">
        <v>0</v>
      </c>
      <c r="Y1318" s="524"/>
      <c r="Z1318" s="524"/>
      <c r="AA1318" s="524"/>
      <c r="AB1318" s="519" t="s">
        <v>330</v>
      </c>
      <c r="AC1318" s="519" t="s">
        <v>12792</v>
      </c>
      <c r="AD1318" s="608">
        <v>1027809237796</v>
      </c>
      <c r="AE1318" s="519" t="s">
        <v>15258</v>
      </c>
      <c r="AF1318" s="519" t="s">
        <v>12353</v>
      </c>
      <c r="AG1318" s="519" t="s">
        <v>12354</v>
      </c>
      <c r="AH1318" s="519" t="s">
        <v>15256</v>
      </c>
      <c r="AI1318" s="519" t="s">
        <v>12792</v>
      </c>
      <c r="AJ1318" s="526">
        <v>1027809237796</v>
      </c>
      <c r="AK1318" s="608" t="s">
        <v>722</v>
      </c>
      <c r="AL1318" s="520">
        <v>1.1399999999999999</v>
      </c>
      <c r="AM1318" s="520">
        <v>1000</v>
      </c>
      <c r="AN1318" s="520">
        <v>0.65</v>
      </c>
      <c r="AO1318" s="520">
        <v>0</v>
      </c>
      <c r="AP1318" s="528">
        <v>0.65</v>
      </c>
      <c r="AQ1318" s="520">
        <v>0.65</v>
      </c>
      <c r="AR1318" s="520">
        <v>0</v>
      </c>
      <c r="AS1318" s="520">
        <v>0.65</v>
      </c>
      <c r="AT1318" s="520">
        <v>19.5</v>
      </c>
      <c r="AU1318" s="529" t="s">
        <v>231</v>
      </c>
      <c r="AV1318" s="530" t="s">
        <v>431</v>
      </c>
      <c r="AW1318" s="519" t="s">
        <v>325</v>
      </c>
      <c r="AX1318" s="519" t="s">
        <v>6916</v>
      </c>
      <c r="AY1318" s="531" t="s">
        <v>15259</v>
      </c>
      <c r="AZ1318" s="519" t="s">
        <v>234</v>
      </c>
      <c r="BB1318" s="533"/>
    </row>
    <row r="1319" spans="1:54" s="166" customFormat="1" ht="15" customHeight="1" x14ac:dyDescent="0.25">
      <c r="A1319" s="182">
        <v>1955</v>
      </c>
      <c r="B1319" s="555"/>
      <c r="C1319" s="581"/>
      <c r="D1319" s="700" t="s">
        <v>17141</v>
      </c>
      <c r="E1319" s="166" t="s">
        <v>55</v>
      </c>
      <c r="F1319" s="166" t="s">
        <v>6908</v>
      </c>
      <c r="G1319" s="194" t="s">
        <v>15266</v>
      </c>
      <c r="H1319" s="198" t="s">
        <v>15267</v>
      </c>
      <c r="I1319" s="198" t="s">
        <v>15268</v>
      </c>
      <c r="K1319" s="198" t="s">
        <v>219</v>
      </c>
      <c r="L1319" s="166" t="s">
        <v>220</v>
      </c>
      <c r="M1319" s="198" t="s">
        <v>221</v>
      </c>
      <c r="N1319" s="198" t="s">
        <v>15269</v>
      </c>
      <c r="O1319" s="198" t="s">
        <v>317</v>
      </c>
      <c r="P1319" s="198">
        <v>0</v>
      </c>
      <c r="Q1319" s="199">
        <v>4</v>
      </c>
      <c r="R1319" s="199">
        <v>2</v>
      </c>
      <c r="S1319" s="221">
        <v>8</v>
      </c>
      <c r="T1319" s="345">
        <v>1</v>
      </c>
      <c r="U1319" s="340"/>
      <c r="V1319" s="346">
        <v>0</v>
      </c>
      <c r="W1319" s="340"/>
      <c r="X1319" s="346">
        <v>0</v>
      </c>
      <c r="Y1319" s="183"/>
      <c r="Z1319" s="183"/>
      <c r="AA1319" s="183"/>
      <c r="AB1319" s="166" t="s">
        <v>12075</v>
      </c>
      <c r="AC1319" s="166" t="s">
        <v>15270</v>
      </c>
      <c r="AD1319" s="203">
        <v>312503031800042</v>
      </c>
      <c r="AE1319" s="166" t="s">
        <v>15271</v>
      </c>
      <c r="AF1319" s="166" t="s">
        <v>15272</v>
      </c>
      <c r="AG1319" s="166" t="s">
        <v>15273</v>
      </c>
      <c r="AH1319" s="166" t="s">
        <v>15274</v>
      </c>
      <c r="AI1319" s="166" t="s">
        <v>15270</v>
      </c>
      <c r="AJ1319" s="165">
        <v>312503031800042</v>
      </c>
      <c r="AK1319" s="203" t="s">
        <v>2107</v>
      </c>
      <c r="AL1319" s="186">
        <v>1.1399999999999999</v>
      </c>
      <c r="AM1319" s="186">
        <v>3000</v>
      </c>
      <c r="AN1319" s="186">
        <v>1.33</v>
      </c>
      <c r="AO1319" s="186">
        <v>0</v>
      </c>
      <c r="AP1319" s="187">
        <v>1.33</v>
      </c>
      <c r="AQ1319" s="186">
        <v>1.33</v>
      </c>
      <c r="AR1319" s="186">
        <v>0</v>
      </c>
      <c r="AS1319" s="186">
        <v>1.33</v>
      </c>
      <c r="AT1319" s="186">
        <v>39.900000000000006</v>
      </c>
      <c r="AU1319" s="193" t="s">
        <v>231</v>
      </c>
      <c r="AV1319" s="194"/>
      <c r="AW1319" s="166" t="s">
        <v>325</v>
      </c>
      <c r="AX1319" s="166" t="s">
        <v>6916</v>
      </c>
      <c r="AY1319" s="195" t="s">
        <v>15275</v>
      </c>
      <c r="AZ1319" s="166" t="s">
        <v>234</v>
      </c>
      <c r="BB1319" s="196"/>
    </row>
    <row r="1320" spans="1:54" s="166" customFormat="1" ht="15" customHeight="1" x14ac:dyDescent="0.25">
      <c r="A1320" s="182">
        <v>1956</v>
      </c>
      <c r="B1320" s="555"/>
      <c r="C1320" s="581"/>
      <c r="D1320" s="700" t="s">
        <v>17140</v>
      </c>
      <c r="E1320" s="166" t="s">
        <v>55</v>
      </c>
      <c r="F1320" s="166" t="s">
        <v>6908</v>
      </c>
      <c r="G1320" s="194" t="s">
        <v>15276</v>
      </c>
      <c r="H1320" s="198" t="s">
        <v>15277</v>
      </c>
      <c r="I1320" s="198" t="s">
        <v>15278</v>
      </c>
      <c r="K1320" s="198" t="s">
        <v>219</v>
      </c>
      <c r="L1320" s="166" t="s">
        <v>220</v>
      </c>
      <c r="M1320" s="198" t="s">
        <v>317</v>
      </c>
      <c r="N1320" s="198">
        <v>0</v>
      </c>
      <c r="O1320" s="198" t="s">
        <v>317</v>
      </c>
      <c r="P1320" s="198">
        <v>0</v>
      </c>
      <c r="Q1320" s="199">
        <v>3</v>
      </c>
      <c r="R1320" s="199">
        <v>1.2</v>
      </c>
      <c r="S1320" s="221">
        <v>3.5999999999999996</v>
      </c>
      <c r="T1320" s="345">
        <v>1</v>
      </c>
      <c r="U1320" s="340"/>
      <c r="V1320" s="346">
        <v>0</v>
      </c>
      <c r="W1320" s="340"/>
      <c r="X1320" s="346">
        <v>0</v>
      </c>
      <c r="Y1320" s="183"/>
      <c r="Z1320" s="183"/>
      <c r="AA1320" s="183"/>
      <c r="AB1320" s="166" t="s">
        <v>12075</v>
      </c>
      <c r="AC1320" s="166" t="s">
        <v>15279</v>
      </c>
      <c r="AD1320" s="203">
        <v>312503011100042</v>
      </c>
      <c r="AE1320" s="166" t="s">
        <v>5438</v>
      </c>
      <c r="AF1320" s="166" t="s">
        <v>15280</v>
      </c>
      <c r="AG1320" s="166" t="s">
        <v>15281</v>
      </c>
      <c r="AH1320" s="166" t="s">
        <v>5438</v>
      </c>
      <c r="AI1320" s="166" t="s">
        <v>15279</v>
      </c>
      <c r="AJ1320" s="165">
        <v>312503011100042</v>
      </c>
      <c r="AK1320" s="203" t="s">
        <v>722</v>
      </c>
      <c r="AL1320" s="186">
        <v>1.1399999999999999</v>
      </c>
      <c r="AM1320" s="186">
        <v>500</v>
      </c>
      <c r="AN1320" s="186">
        <v>1.5616438356164384</v>
      </c>
      <c r="AO1320" s="186">
        <v>0</v>
      </c>
      <c r="AP1320" s="187">
        <v>1.5616438356164384</v>
      </c>
      <c r="AQ1320" s="186">
        <v>1.5616438356164384</v>
      </c>
      <c r="AR1320" s="186">
        <v>0</v>
      </c>
      <c r="AS1320" s="186">
        <v>1.5616438356164384</v>
      </c>
      <c r="AT1320" s="186">
        <v>46.849315068493155</v>
      </c>
      <c r="AU1320" s="193" t="s">
        <v>231</v>
      </c>
      <c r="AV1320" s="194"/>
      <c r="AW1320" s="166" t="s">
        <v>325</v>
      </c>
      <c r="AX1320" s="166" t="s">
        <v>6916</v>
      </c>
      <c r="AY1320" s="195" t="s">
        <v>15282</v>
      </c>
      <c r="AZ1320" s="166" t="s">
        <v>234</v>
      </c>
      <c r="BB1320" s="196"/>
    </row>
    <row r="1321" spans="1:54" s="166" customFormat="1" ht="15" customHeight="1" x14ac:dyDescent="0.25">
      <c r="A1321" s="182">
        <v>1957</v>
      </c>
      <c r="B1321" s="555"/>
      <c r="C1321" s="581"/>
      <c r="D1321" s="700" t="s">
        <v>17140</v>
      </c>
      <c r="E1321" s="166" t="s">
        <v>55</v>
      </c>
      <c r="F1321" s="166" t="s">
        <v>6908</v>
      </c>
      <c r="G1321" s="194" t="s">
        <v>15283</v>
      </c>
      <c r="H1321" s="198" t="s">
        <v>15284</v>
      </c>
      <c r="I1321" s="198" t="s">
        <v>15285</v>
      </c>
      <c r="K1321" s="198" t="s">
        <v>732</v>
      </c>
      <c r="L1321" s="166">
        <v>0</v>
      </c>
      <c r="M1321" s="198" t="s">
        <v>317</v>
      </c>
      <c r="N1321" s="198">
        <v>0</v>
      </c>
      <c r="O1321" s="198" t="s">
        <v>317</v>
      </c>
      <c r="P1321" s="198">
        <v>0</v>
      </c>
      <c r="Q1321" s="199">
        <v>1.2</v>
      </c>
      <c r="R1321" s="199">
        <v>1.2</v>
      </c>
      <c r="S1321" s="221">
        <v>1.44</v>
      </c>
      <c r="T1321" s="345">
        <v>1</v>
      </c>
      <c r="U1321" s="340"/>
      <c r="V1321" s="346">
        <v>0</v>
      </c>
      <c r="W1321" s="340"/>
      <c r="X1321" s="346">
        <v>0</v>
      </c>
      <c r="Y1321" s="183"/>
      <c r="Z1321" s="183"/>
      <c r="AA1321" s="183"/>
      <c r="AB1321" s="166" t="s">
        <v>330</v>
      </c>
      <c r="AC1321" s="166" t="s">
        <v>15286</v>
      </c>
      <c r="AD1321" s="203">
        <v>1065030008361</v>
      </c>
      <c r="AE1321" s="166" t="s">
        <v>15287</v>
      </c>
      <c r="AF1321" s="166" t="s">
        <v>15288</v>
      </c>
      <c r="AG1321" s="166" t="s">
        <v>15289</v>
      </c>
      <c r="AH1321" s="166" t="s">
        <v>15287</v>
      </c>
      <c r="AI1321" s="166" t="s">
        <v>15286</v>
      </c>
      <c r="AJ1321" s="165">
        <v>1065030008361</v>
      </c>
      <c r="AK1321" s="203" t="s">
        <v>722</v>
      </c>
      <c r="AL1321" s="186">
        <v>1.1399999999999999</v>
      </c>
      <c r="AM1321" s="186">
        <v>500</v>
      </c>
      <c r="AN1321" s="186">
        <v>1.5616438356164384</v>
      </c>
      <c r="AO1321" s="186">
        <v>0</v>
      </c>
      <c r="AP1321" s="187">
        <v>1.5616438356164384</v>
      </c>
      <c r="AQ1321" s="186">
        <v>1.5616438356164384</v>
      </c>
      <c r="AR1321" s="186">
        <v>0</v>
      </c>
      <c r="AS1321" s="186">
        <v>1.5616438356164384</v>
      </c>
      <c r="AT1321" s="186">
        <v>46.849315068493155</v>
      </c>
      <c r="AU1321" s="193" t="s">
        <v>231</v>
      </c>
      <c r="AV1321" s="194"/>
      <c r="AW1321" s="166" t="s">
        <v>325</v>
      </c>
      <c r="AX1321" s="166" t="s">
        <v>6916</v>
      </c>
      <c r="AY1321" s="195" t="s">
        <v>15290</v>
      </c>
      <c r="AZ1321" s="166" t="s">
        <v>234</v>
      </c>
      <c r="BB1321" s="196"/>
    </row>
    <row r="1322" spans="1:54" s="166" customFormat="1" ht="15" customHeight="1" x14ac:dyDescent="0.25">
      <c r="A1322" s="182">
        <v>1958</v>
      </c>
      <c r="B1322" s="555"/>
      <c r="C1322" s="581"/>
      <c r="D1322" s="700" t="s">
        <v>17139</v>
      </c>
      <c r="E1322" s="166" t="s">
        <v>55</v>
      </c>
      <c r="F1322" s="166" t="s">
        <v>6908</v>
      </c>
      <c r="G1322" s="194" t="s">
        <v>15291</v>
      </c>
      <c r="H1322" s="198" t="s">
        <v>15292</v>
      </c>
      <c r="I1322" s="198" t="s">
        <v>15293</v>
      </c>
      <c r="K1322" s="198" t="s">
        <v>219</v>
      </c>
      <c r="L1322" s="166" t="s">
        <v>220</v>
      </c>
      <c r="M1322" s="198" t="s">
        <v>317</v>
      </c>
      <c r="N1322" s="198">
        <v>0</v>
      </c>
      <c r="O1322" s="198" t="s">
        <v>317</v>
      </c>
      <c r="P1322" s="198">
        <v>0</v>
      </c>
      <c r="Q1322" s="199">
        <v>2</v>
      </c>
      <c r="R1322" s="199">
        <v>1.2</v>
      </c>
      <c r="S1322" s="221">
        <v>2.4</v>
      </c>
      <c r="T1322" s="345">
        <v>1</v>
      </c>
      <c r="U1322" s="340"/>
      <c r="V1322" s="346">
        <v>0</v>
      </c>
      <c r="W1322" s="340"/>
      <c r="X1322" s="346">
        <v>0</v>
      </c>
      <c r="Y1322" s="183"/>
      <c r="Z1322" s="183"/>
      <c r="AA1322" s="183"/>
      <c r="AB1322" s="166" t="s">
        <v>12075</v>
      </c>
      <c r="AC1322" s="166" t="s">
        <v>15294</v>
      </c>
      <c r="AD1322" s="203">
        <v>310503032000039</v>
      </c>
      <c r="AE1322" s="166" t="s">
        <v>5066</v>
      </c>
      <c r="AF1322" s="166" t="s">
        <v>15295</v>
      </c>
      <c r="AG1322" s="166" t="s">
        <v>15296</v>
      </c>
      <c r="AH1322" s="166" t="s">
        <v>5066</v>
      </c>
      <c r="AI1322" s="166" t="s">
        <v>15294</v>
      </c>
      <c r="AJ1322" s="165">
        <v>310503032000039</v>
      </c>
      <c r="AK1322" s="203" t="s">
        <v>722</v>
      </c>
      <c r="AL1322" s="186">
        <v>1.1399999999999999</v>
      </c>
      <c r="AM1322" s="186">
        <v>200</v>
      </c>
      <c r="AN1322" s="186">
        <v>1.5616438356164384</v>
      </c>
      <c r="AO1322" s="186">
        <v>0</v>
      </c>
      <c r="AP1322" s="187">
        <v>1.5616438356164384</v>
      </c>
      <c r="AQ1322" s="186">
        <v>1.5616438356164384</v>
      </c>
      <c r="AR1322" s="186">
        <v>0</v>
      </c>
      <c r="AS1322" s="186">
        <v>1.5616438356164384</v>
      </c>
      <c r="AT1322" s="186">
        <v>46.849315068493155</v>
      </c>
      <c r="AU1322" s="193" t="s">
        <v>231</v>
      </c>
      <c r="AV1322" s="194"/>
      <c r="AW1322" s="166" t="s">
        <v>325</v>
      </c>
      <c r="AX1322" s="166" t="s">
        <v>6916</v>
      </c>
      <c r="AY1322" s="195" t="s">
        <v>15297</v>
      </c>
      <c r="AZ1322" s="166" t="s">
        <v>234</v>
      </c>
      <c r="BB1322" s="196"/>
    </row>
    <row r="1323" spans="1:54" s="519" customFormat="1" ht="30" customHeight="1" x14ac:dyDescent="0.25">
      <c r="A1323" s="518">
        <v>1959</v>
      </c>
      <c r="B1323" s="557" t="s">
        <v>17088</v>
      </c>
      <c r="C1323" s="664" t="s">
        <v>17090</v>
      </c>
      <c r="D1323" s="701">
        <v>2020</v>
      </c>
      <c r="E1323" s="519" t="s">
        <v>55</v>
      </c>
      <c r="F1323" s="519" t="s">
        <v>6908</v>
      </c>
      <c r="G1323" s="530" t="s">
        <v>15298</v>
      </c>
      <c r="H1323" s="573" t="s">
        <v>15299</v>
      </c>
      <c r="I1323" s="573" t="s">
        <v>15300</v>
      </c>
      <c r="K1323" s="519" t="s">
        <v>219</v>
      </c>
      <c r="L1323" s="519" t="s">
        <v>220</v>
      </c>
      <c r="M1323" s="519" t="s">
        <v>221</v>
      </c>
      <c r="N1323" s="573" t="s">
        <v>222</v>
      </c>
      <c r="O1323" s="573" t="s">
        <v>221</v>
      </c>
      <c r="P1323" s="573" t="s">
        <v>879</v>
      </c>
      <c r="Q1323" s="574">
        <v>3</v>
      </c>
      <c r="R1323" s="574">
        <v>1.2</v>
      </c>
      <c r="S1323" s="612">
        <v>3.5999999999999996</v>
      </c>
      <c r="T1323" s="613">
        <v>3</v>
      </c>
      <c r="U1323" s="523"/>
      <c r="V1323" s="614">
        <v>0</v>
      </c>
      <c r="W1323" s="523"/>
      <c r="X1323" s="614">
        <v>1</v>
      </c>
      <c r="Y1323" s="524"/>
      <c r="Z1323" s="524"/>
      <c r="AA1323" s="524"/>
      <c r="AB1323" s="519" t="s">
        <v>3109</v>
      </c>
      <c r="AC1323" s="519" t="s">
        <v>14205</v>
      </c>
      <c r="AD1323" s="608">
        <v>1195081037777</v>
      </c>
      <c r="AE1323" s="573" t="s">
        <v>15301</v>
      </c>
      <c r="AF1323" s="519" t="s">
        <v>15302</v>
      </c>
      <c r="AG1323" s="519" t="s">
        <v>230</v>
      </c>
      <c r="AH1323" s="573" t="s">
        <v>15301</v>
      </c>
      <c r="AI1323" s="519" t="s">
        <v>14205</v>
      </c>
      <c r="AJ1323" s="526">
        <v>1195081037777</v>
      </c>
      <c r="AK1323" s="608" t="s">
        <v>15303</v>
      </c>
      <c r="AL1323" s="520">
        <v>0.87</v>
      </c>
      <c r="AM1323" s="520">
        <v>80</v>
      </c>
      <c r="AN1323" s="520">
        <v>7.1506849315068496E-2</v>
      </c>
      <c r="AO1323" s="520">
        <v>0</v>
      </c>
      <c r="AP1323" s="528">
        <v>7.1506849315068496E-2</v>
      </c>
      <c r="AQ1323" s="520">
        <v>7.1506849315068496E-2</v>
      </c>
      <c r="AR1323" s="520">
        <v>0</v>
      </c>
      <c r="AS1323" s="520">
        <v>7.1506849315068496E-2</v>
      </c>
      <c r="AT1323" s="520">
        <v>2.1452054794520548</v>
      </c>
      <c r="AU1323" s="529" t="s">
        <v>231</v>
      </c>
      <c r="AV1323" s="530" t="s">
        <v>431</v>
      </c>
      <c r="AW1323" s="519" t="s">
        <v>325</v>
      </c>
      <c r="AX1323" s="519" t="s">
        <v>6916</v>
      </c>
      <c r="AY1323" s="531" t="s">
        <v>15304</v>
      </c>
      <c r="AZ1323" s="519" t="s">
        <v>234</v>
      </c>
      <c r="BB1323" s="533"/>
    </row>
    <row r="1324" spans="1:54" s="166" customFormat="1" ht="15" customHeight="1" x14ac:dyDescent="0.25">
      <c r="A1324" s="182">
        <v>1960</v>
      </c>
      <c r="B1324" s="555"/>
      <c r="C1324" s="581"/>
      <c r="D1324" s="700" t="s">
        <v>17139</v>
      </c>
      <c r="E1324" s="166" t="s">
        <v>55</v>
      </c>
      <c r="F1324" s="166" t="s">
        <v>6908</v>
      </c>
      <c r="G1324" s="194" t="s">
        <v>15305</v>
      </c>
      <c r="H1324" s="198" t="s">
        <v>15306</v>
      </c>
      <c r="I1324" s="198" t="s">
        <v>15307</v>
      </c>
      <c r="K1324" s="198" t="s">
        <v>219</v>
      </c>
      <c r="L1324" s="166" t="s">
        <v>220</v>
      </c>
      <c r="M1324" s="198" t="s">
        <v>317</v>
      </c>
      <c r="N1324" s="198">
        <v>0</v>
      </c>
      <c r="O1324" s="198" t="s">
        <v>317</v>
      </c>
      <c r="P1324" s="198">
        <v>0</v>
      </c>
      <c r="Q1324" s="199">
        <v>2</v>
      </c>
      <c r="R1324" s="199">
        <v>3</v>
      </c>
      <c r="S1324" s="221">
        <v>6</v>
      </c>
      <c r="T1324" s="345">
        <v>1</v>
      </c>
      <c r="U1324" s="340"/>
      <c r="V1324" s="346">
        <v>0</v>
      </c>
      <c r="W1324" s="340"/>
      <c r="X1324" s="346">
        <v>0</v>
      </c>
      <c r="Y1324" s="183"/>
      <c r="Z1324" s="183"/>
      <c r="AA1324" s="183"/>
      <c r="AB1324" s="166" t="s">
        <v>15308</v>
      </c>
      <c r="AC1324" s="166" t="s">
        <v>15309</v>
      </c>
      <c r="AD1324" s="203">
        <v>1035000033243</v>
      </c>
      <c r="AE1324" s="198" t="s">
        <v>15310</v>
      </c>
      <c r="AF1324" s="166" t="s">
        <v>15311</v>
      </c>
      <c r="AG1324" s="166" t="s">
        <v>15312</v>
      </c>
      <c r="AH1324" s="198" t="s">
        <v>15310</v>
      </c>
      <c r="AI1324" s="166" t="s">
        <v>15309</v>
      </c>
      <c r="AJ1324" s="165">
        <v>1035000033243</v>
      </c>
      <c r="AK1324" s="203" t="s">
        <v>842</v>
      </c>
      <c r="AL1324" s="186">
        <v>0.87</v>
      </c>
      <c r="AM1324" s="186">
        <v>36</v>
      </c>
      <c r="AN1324" s="186">
        <v>0.19068493150684929</v>
      </c>
      <c r="AO1324" s="186">
        <v>0</v>
      </c>
      <c r="AP1324" s="187">
        <v>0.19068493150684929</v>
      </c>
      <c r="AQ1324" s="186">
        <v>0.19068493150684929</v>
      </c>
      <c r="AR1324" s="186">
        <v>0</v>
      </c>
      <c r="AS1324" s="186">
        <v>0.19068493150684929</v>
      </c>
      <c r="AT1324" s="186">
        <v>5.7205479452054782</v>
      </c>
      <c r="AU1324" s="193" t="s">
        <v>231</v>
      </c>
      <c r="AV1324" s="194"/>
      <c r="AW1324" s="166" t="s">
        <v>325</v>
      </c>
      <c r="AX1324" s="166" t="s">
        <v>6916</v>
      </c>
      <c r="AY1324" s="195" t="s">
        <v>15313</v>
      </c>
      <c r="AZ1324" s="166" t="s">
        <v>234</v>
      </c>
      <c r="BB1324" s="196"/>
    </row>
    <row r="1325" spans="1:54" s="166" customFormat="1" ht="15" customHeight="1" x14ac:dyDescent="0.25">
      <c r="A1325" s="182">
        <v>1961</v>
      </c>
      <c r="B1325" s="555"/>
      <c r="C1325" s="581"/>
      <c r="D1325" s="700" t="s">
        <v>17138</v>
      </c>
      <c r="E1325" s="166" t="s">
        <v>56</v>
      </c>
      <c r="F1325" s="166" t="s">
        <v>6908</v>
      </c>
      <c r="G1325" s="194" t="s">
        <v>15314</v>
      </c>
      <c r="H1325" s="166" t="s">
        <v>15315</v>
      </c>
      <c r="I1325" s="166" t="s">
        <v>15316</v>
      </c>
      <c r="K1325" s="166" t="s">
        <v>219</v>
      </c>
      <c r="L1325" s="166" t="s">
        <v>220</v>
      </c>
      <c r="M1325" s="166" t="s">
        <v>221</v>
      </c>
      <c r="N1325" s="166" t="s">
        <v>15317</v>
      </c>
      <c r="O1325" s="166" t="s">
        <v>317</v>
      </c>
      <c r="P1325" s="166">
        <v>0</v>
      </c>
      <c r="Q1325" s="186">
        <v>2.5</v>
      </c>
      <c r="R1325" s="186">
        <v>1.2</v>
      </c>
      <c r="S1325" s="168">
        <v>3</v>
      </c>
      <c r="T1325" s="59">
        <v>0</v>
      </c>
      <c r="U1325" s="340" t="s">
        <v>6373</v>
      </c>
      <c r="V1325" s="340">
        <v>0</v>
      </c>
      <c r="W1325" s="340"/>
      <c r="X1325" s="340">
        <v>0</v>
      </c>
      <c r="Y1325" s="183"/>
      <c r="Z1325" s="183"/>
      <c r="AA1325" s="183"/>
      <c r="AB1325" s="166" t="s">
        <v>12075</v>
      </c>
      <c r="AC1325" s="166" t="s">
        <v>15318</v>
      </c>
      <c r="AD1325" s="166" t="s">
        <v>15319</v>
      </c>
      <c r="AE1325" s="166" t="s">
        <v>15320</v>
      </c>
      <c r="AF1325" s="203">
        <v>89267970929</v>
      </c>
      <c r="AG1325" s="171" t="s">
        <v>15321</v>
      </c>
      <c r="AH1325" s="166" t="s">
        <v>15320</v>
      </c>
      <c r="AI1325" s="166" t="s">
        <v>15322</v>
      </c>
      <c r="AJ1325" s="165" t="s">
        <v>15319</v>
      </c>
      <c r="AK1325" s="203" t="s">
        <v>1743</v>
      </c>
      <c r="AL1325" s="186">
        <v>1.2</v>
      </c>
      <c r="AM1325" s="184">
        <v>1</v>
      </c>
      <c r="AN1325" s="186">
        <v>2.3835616438356165E-3</v>
      </c>
      <c r="AO1325" s="186">
        <v>0</v>
      </c>
      <c r="AP1325" s="187">
        <v>2.3835616438356165E-3</v>
      </c>
      <c r="AQ1325" s="186">
        <v>2.3835616438356165E-3</v>
      </c>
      <c r="AR1325" s="186">
        <v>0</v>
      </c>
      <c r="AS1325" s="186">
        <v>2.3835616438356165E-3</v>
      </c>
      <c r="AT1325" s="186">
        <v>7.1506849315068496E-2</v>
      </c>
      <c r="AU1325" s="193" t="s">
        <v>231</v>
      </c>
      <c r="AV1325" s="194"/>
      <c r="AW1325" s="166" t="s">
        <v>325</v>
      </c>
      <c r="AX1325" s="166" t="s">
        <v>6916</v>
      </c>
      <c r="AY1325" s="257" t="s">
        <v>15323</v>
      </c>
      <c r="AZ1325" s="166" t="s">
        <v>234</v>
      </c>
      <c r="BB1325" s="196"/>
    </row>
    <row r="1326" spans="1:54" s="228" customFormat="1" ht="15" customHeight="1" x14ac:dyDescent="0.25">
      <c r="A1326" s="182">
        <v>1962</v>
      </c>
      <c r="B1326" s="555"/>
      <c r="C1326" s="581"/>
      <c r="D1326" s="700" t="s">
        <v>17138</v>
      </c>
      <c r="E1326" s="166" t="s">
        <v>56</v>
      </c>
      <c r="F1326" s="166" t="s">
        <v>6908</v>
      </c>
      <c r="G1326" s="194" t="s">
        <v>15314</v>
      </c>
      <c r="H1326" s="166" t="s">
        <v>15315</v>
      </c>
      <c r="I1326" s="166" t="s">
        <v>15316</v>
      </c>
      <c r="J1326" s="166"/>
      <c r="K1326" s="166" t="s">
        <v>219</v>
      </c>
      <c r="L1326" s="166" t="s">
        <v>220</v>
      </c>
      <c r="M1326" s="166" t="s">
        <v>221</v>
      </c>
      <c r="N1326" s="166" t="s">
        <v>11288</v>
      </c>
      <c r="O1326" s="166" t="s">
        <v>317</v>
      </c>
      <c r="P1326" s="166">
        <v>0</v>
      </c>
      <c r="Q1326" s="186">
        <v>4</v>
      </c>
      <c r="R1326" s="186">
        <v>2.5</v>
      </c>
      <c r="S1326" s="168">
        <v>10</v>
      </c>
      <c r="T1326" s="59">
        <v>0</v>
      </c>
      <c r="U1326" s="340" t="s">
        <v>6373</v>
      </c>
      <c r="V1326" s="340">
        <v>0</v>
      </c>
      <c r="W1326" s="340"/>
      <c r="X1326" s="340">
        <v>0</v>
      </c>
      <c r="Y1326" s="183"/>
      <c r="Z1326" s="183"/>
      <c r="AA1326" s="183"/>
      <c r="AB1326" s="166" t="s">
        <v>12075</v>
      </c>
      <c r="AC1326" s="166" t="s">
        <v>15324</v>
      </c>
      <c r="AD1326" s="166" t="s">
        <v>15325</v>
      </c>
      <c r="AE1326" s="166" t="s">
        <v>15326</v>
      </c>
      <c r="AF1326" s="203">
        <v>89852267074</v>
      </c>
      <c r="AG1326" s="171" t="s">
        <v>15327</v>
      </c>
      <c r="AH1326" s="166" t="s">
        <v>15326</v>
      </c>
      <c r="AI1326" s="166" t="s">
        <v>15324</v>
      </c>
      <c r="AJ1326" s="165" t="s">
        <v>15325</v>
      </c>
      <c r="AK1326" s="203" t="s">
        <v>1743</v>
      </c>
      <c r="AL1326" s="186">
        <v>1.2</v>
      </c>
      <c r="AM1326" s="184">
        <v>1</v>
      </c>
      <c r="AN1326" s="186">
        <v>2.3835616438356165E-3</v>
      </c>
      <c r="AO1326" s="186">
        <v>0</v>
      </c>
      <c r="AP1326" s="187">
        <v>2.3835616438356165E-3</v>
      </c>
      <c r="AQ1326" s="186">
        <v>2.3835616438356165E-3</v>
      </c>
      <c r="AR1326" s="186">
        <v>0</v>
      </c>
      <c r="AS1326" s="186">
        <v>2.3835616438356165E-3</v>
      </c>
      <c r="AT1326" s="186">
        <v>7.1506849315068496E-2</v>
      </c>
      <c r="AU1326" s="193" t="s">
        <v>231</v>
      </c>
      <c r="AV1326" s="194"/>
      <c r="AW1326" s="166" t="s">
        <v>325</v>
      </c>
      <c r="AX1326" s="166" t="s">
        <v>6916</v>
      </c>
      <c r="AY1326" s="257" t="s">
        <v>15323</v>
      </c>
      <c r="AZ1326" s="166" t="s">
        <v>234</v>
      </c>
      <c r="BB1326" s="277"/>
    </row>
    <row r="1327" spans="1:54" s="166" customFormat="1" ht="15" customHeight="1" x14ac:dyDescent="0.25">
      <c r="A1327" s="182">
        <v>1963</v>
      </c>
      <c r="B1327" s="555"/>
      <c r="C1327" s="581"/>
      <c r="D1327" s="700" t="s">
        <v>17138</v>
      </c>
      <c r="E1327" s="166" t="s">
        <v>56</v>
      </c>
      <c r="F1327" s="166" t="s">
        <v>6908</v>
      </c>
      <c r="G1327" s="194" t="s">
        <v>15328</v>
      </c>
      <c r="H1327" s="166" t="s">
        <v>15329</v>
      </c>
      <c r="I1327" s="166" t="s">
        <v>15330</v>
      </c>
      <c r="K1327" s="166" t="s">
        <v>219</v>
      </c>
      <c r="L1327" s="166" t="s">
        <v>220</v>
      </c>
      <c r="M1327" s="166" t="s">
        <v>221</v>
      </c>
      <c r="N1327" s="166" t="s">
        <v>222</v>
      </c>
      <c r="O1327" s="166" t="s">
        <v>317</v>
      </c>
      <c r="P1327" s="166">
        <v>0</v>
      </c>
      <c r="Q1327" s="186">
        <v>2</v>
      </c>
      <c r="R1327" s="186">
        <v>2</v>
      </c>
      <c r="S1327" s="168">
        <v>4</v>
      </c>
      <c r="T1327" s="59">
        <v>2</v>
      </c>
      <c r="U1327" s="340"/>
      <c r="V1327" s="340">
        <v>0</v>
      </c>
      <c r="W1327" s="340"/>
      <c r="X1327" s="340">
        <v>0</v>
      </c>
      <c r="Y1327" s="183"/>
      <c r="Z1327" s="183"/>
      <c r="AA1327" s="183"/>
      <c r="AB1327" s="166" t="s">
        <v>330</v>
      </c>
      <c r="AC1327" s="166" t="s">
        <v>15331</v>
      </c>
      <c r="AD1327" s="166" t="s">
        <v>15332</v>
      </c>
      <c r="AE1327" s="166" t="s">
        <v>15333</v>
      </c>
      <c r="AF1327" s="203">
        <v>89164422430</v>
      </c>
      <c r="AG1327" s="171" t="s">
        <v>15334</v>
      </c>
      <c r="AH1327" s="166" t="s">
        <v>15333</v>
      </c>
      <c r="AI1327" s="166" t="s">
        <v>15331</v>
      </c>
      <c r="AJ1327" s="165" t="s">
        <v>15332</v>
      </c>
      <c r="AK1327" s="203" t="s">
        <v>1743</v>
      </c>
      <c r="AL1327" s="186">
        <v>1.2</v>
      </c>
      <c r="AM1327" s="184">
        <v>4</v>
      </c>
      <c r="AN1327" s="186">
        <v>0.14666666666666667</v>
      </c>
      <c r="AO1327" s="186">
        <v>0</v>
      </c>
      <c r="AP1327" s="187">
        <v>0.14666666666666667</v>
      </c>
      <c r="AQ1327" s="186">
        <v>0.14666666666666667</v>
      </c>
      <c r="AR1327" s="186">
        <v>0</v>
      </c>
      <c r="AS1327" s="186">
        <v>0.14666666666666667</v>
      </c>
      <c r="AT1327" s="186">
        <v>4.4000000000000004</v>
      </c>
      <c r="AU1327" s="193" t="s">
        <v>231</v>
      </c>
      <c r="AV1327" s="194"/>
      <c r="AW1327" s="166" t="s">
        <v>325</v>
      </c>
      <c r="AX1327" s="166" t="s">
        <v>6916</v>
      </c>
      <c r="AY1327" s="257" t="s">
        <v>15335</v>
      </c>
      <c r="AZ1327" s="166" t="s">
        <v>234</v>
      </c>
      <c r="BB1327" s="196"/>
    </row>
    <row r="1328" spans="1:54" s="166" customFormat="1" ht="15" customHeight="1" x14ac:dyDescent="0.25">
      <c r="A1328" s="182">
        <v>1964</v>
      </c>
      <c r="B1328" s="555"/>
      <c r="C1328" s="581"/>
      <c r="D1328" s="700" t="s">
        <v>17139</v>
      </c>
      <c r="E1328" s="166" t="s">
        <v>56</v>
      </c>
      <c r="F1328" s="166" t="s">
        <v>6908</v>
      </c>
      <c r="G1328" s="194" t="s">
        <v>15336</v>
      </c>
      <c r="H1328" s="166" t="s">
        <v>15337</v>
      </c>
      <c r="I1328" s="166" t="s">
        <v>15338</v>
      </c>
      <c r="K1328" s="166" t="s">
        <v>219</v>
      </c>
      <c r="L1328" s="166" t="s">
        <v>220</v>
      </c>
      <c r="M1328" s="166" t="s">
        <v>317</v>
      </c>
      <c r="N1328" s="166">
        <v>0</v>
      </c>
      <c r="O1328" s="166" t="s">
        <v>317</v>
      </c>
      <c r="P1328" s="166">
        <v>0</v>
      </c>
      <c r="Q1328" s="186">
        <v>2</v>
      </c>
      <c r="R1328" s="186">
        <v>2</v>
      </c>
      <c r="S1328" s="168">
        <v>4</v>
      </c>
      <c r="T1328" s="59">
        <v>1</v>
      </c>
      <c r="U1328" s="340"/>
      <c r="V1328" s="340">
        <v>0</v>
      </c>
      <c r="W1328" s="340"/>
      <c r="X1328" s="340">
        <v>0</v>
      </c>
      <c r="Y1328" s="183"/>
      <c r="Z1328" s="183"/>
      <c r="AA1328" s="183"/>
      <c r="AB1328" s="166" t="s">
        <v>330</v>
      </c>
      <c r="AC1328" s="166" t="s">
        <v>15339</v>
      </c>
      <c r="AD1328" s="166" t="s">
        <v>15340</v>
      </c>
      <c r="AE1328" s="166" t="s">
        <v>15341</v>
      </c>
      <c r="AF1328" s="166">
        <v>89150276655</v>
      </c>
      <c r="AG1328" s="171" t="s">
        <v>15342</v>
      </c>
      <c r="AH1328" s="166" t="s">
        <v>15343</v>
      </c>
      <c r="AI1328" s="166" t="s">
        <v>15343</v>
      </c>
      <c r="AJ1328" s="165" t="s">
        <v>15340</v>
      </c>
      <c r="AK1328" s="203" t="s">
        <v>304</v>
      </c>
      <c r="AL1328" s="186">
        <v>1.1399999999999999</v>
      </c>
      <c r="AM1328" s="186">
        <v>70</v>
      </c>
      <c r="AN1328" s="186">
        <v>1.3150684931506848E-2</v>
      </c>
      <c r="AO1328" s="186">
        <v>0</v>
      </c>
      <c r="AP1328" s="187">
        <v>1.3150684931506848E-2</v>
      </c>
      <c r="AQ1328" s="186">
        <v>1.3150684931506848E-2</v>
      </c>
      <c r="AR1328" s="186">
        <v>0</v>
      </c>
      <c r="AS1328" s="186">
        <v>1.3150684931506848E-2</v>
      </c>
      <c r="AT1328" s="186">
        <v>0.39452054794520547</v>
      </c>
      <c r="AU1328" s="193" t="s">
        <v>231</v>
      </c>
      <c r="AV1328" s="194"/>
      <c r="AW1328" s="166" t="s">
        <v>325</v>
      </c>
      <c r="AX1328" s="166" t="s">
        <v>6916</v>
      </c>
      <c r="AY1328" s="257" t="s">
        <v>15344</v>
      </c>
      <c r="AZ1328" s="166" t="s">
        <v>234</v>
      </c>
      <c r="BB1328" s="196"/>
    </row>
    <row r="1329" spans="1:54" s="166" customFormat="1" ht="15" customHeight="1" x14ac:dyDescent="0.25">
      <c r="A1329" s="182">
        <v>1965</v>
      </c>
      <c r="B1329" s="555"/>
      <c r="C1329" s="581"/>
      <c r="D1329" s="700" t="s">
        <v>17139</v>
      </c>
      <c r="E1329" s="166" t="s">
        <v>56</v>
      </c>
      <c r="F1329" s="166" t="s">
        <v>6908</v>
      </c>
      <c r="G1329" s="194" t="s">
        <v>15345</v>
      </c>
      <c r="H1329" s="166" t="s">
        <v>15346</v>
      </c>
      <c r="I1329" s="166" t="s">
        <v>15347</v>
      </c>
      <c r="K1329" s="166" t="s">
        <v>219</v>
      </c>
      <c r="L1329" s="166" t="s">
        <v>220</v>
      </c>
      <c r="M1329" s="166" t="s">
        <v>221</v>
      </c>
      <c r="N1329" s="166" t="s">
        <v>222</v>
      </c>
      <c r="O1329" s="166" t="s">
        <v>317</v>
      </c>
      <c r="P1329" s="166">
        <v>0</v>
      </c>
      <c r="Q1329" s="186">
        <v>3</v>
      </c>
      <c r="R1329" s="186">
        <v>2</v>
      </c>
      <c r="S1329" s="168">
        <v>6</v>
      </c>
      <c r="T1329" s="59">
        <v>0</v>
      </c>
      <c r="U1329" s="340" t="s">
        <v>2887</v>
      </c>
      <c r="V1329" s="340">
        <v>0</v>
      </c>
      <c r="W1329" s="340"/>
      <c r="X1329" s="340">
        <v>0</v>
      </c>
      <c r="Y1329" s="183"/>
      <c r="Z1329" s="183"/>
      <c r="AA1329" s="183"/>
      <c r="AB1329" s="166" t="s">
        <v>330</v>
      </c>
      <c r="AC1329" s="166" t="s">
        <v>15348</v>
      </c>
      <c r="AD1329" s="166" t="s">
        <v>15349</v>
      </c>
      <c r="AE1329" s="166" t="s">
        <v>15350</v>
      </c>
      <c r="AF1329" s="203" t="s">
        <v>15351</v>
      </c>
      <c r="AG1329" s="166" t="s">
        <v>15352</v>
      </c>
      <c r="AH1329" s="166" t="s">
        <v>1782</v>
      </c>
      <c r="AI1329" s="166" t="s">
        <v>15353</v>
      </c>
      <c r="AJ1329" s="165" t="s">
        <v>15349</v>
      </c>
      <c r="AK1329" s="203" t="s">
        <v>12040</v>
      </c>
      <c r="AL1329" s="186">
        <v>1.2</v>
      </c>
      <c r="AM1329" s="184">
        <v>11</v>
      </c>
      <c r="AN1329" s="186">
        <v>0.21863013698630135</v>
      </c>
      <c r="AO1329" s="186">
        <v>0</v>
      </c>
      <c r="AP1329" s="187">
        <v>0.21863013698630135</v>
      </c>
      <c r="AQ1329" s="186">
        <v>0.21863013698630135</v>
      </c>
      <c r="AR1329" s="186">
        <v>0</v>
      </c>
      <c r="AS1329" s="186">
        <v>0.21863013698630135</v>
      </c>
      <c r="AT1329" s="186">
        <v>6.5589041095890401</v>
      </c>
      <c r="AU1329" s="193" t="s">
        <v>231</v>
      </c>
      <c r="AV1329" s="194"/>
      <c r="AW1329" s="166" t="s">
        <v>325</v>
      </c>
      <c r="AX1329" s="166" t="s">
        <v>6916</v>
      </c>
      <c r="AY1329" s="257" t="s">
        <v>15354</v>
      </c>
      <c r="AZ1329" s="166" t="s">
        <v>234</v>
      </c>
      <c r="BB1329" s="196"/>
    </row>
    <row r="1330" spans="1:54" s="519" customFormat="1" ht="29.25" customHeight="1" x14ac:dyDescent="0.25">
      <c r="A1330" s="518">
        <v>1966</v>
      </c>
      <c r="B1330" s="557" t="s">
        <v>17088</v>
      </c>
      <c r="C1330" s="664" t="s">
        <v>17090</v>
      </c>
      <c r="D1330" s="701">
        <v>2020</v>
      </c>
      <c r="E1330" s="519" t="s">
        <v>56</v>
      </c>
      <c r="F1330" s="519" t="s">
        <v>6908</v>
      </c>
      <c r="G1330" s="530" t="s">
        <v>15355</v>
      </c>
      <c r="H1330" s="519" t="s">
        <v>15356</v>
      </c>
      <c r="I1330" s="519" t="s">
        <v>15357</v>
      </c>
      <c r="K1330" s="519" t="s">
        <v>219</v>
      </c>
      <c r="L1330" s="519" t="s">
        <v>220</v>
      </c>
      <c r="M1330" s="519" t="s">
        <v>221</v>
      </c>
      <c r="N1330" s="519" t="s">
        <v>222</v>
      </c>
      <c r="O1330" s="573" t="s">
        <v>221</v>
      </c>
      <c r="P1330" s="573" t="s">
        <v>879</v>
      </c>
      <c r="Q1330" s="520">
        <v>3</v>
      </c>
      <c r="R1330" s="520">
        <v>2</v>
      </c>
      <c r="S1330" s="521">
        <v>6</v>
      </c>
      <c r="T1330" s="522">
        <v>2</v>
      </c>
      <c r="U1330" s="523"/>
      <c r="V1330" s="523">
        <v>0</v>
      </c>
      <c r="W1330" s="523"/>
      <c r="X1330" s="523">
        <v>0</v>
      </c>
      <c r="Y1330" s="524"/>
      <c r="Z1330" s="524"/>
      <c r="AA1330" s="524"/>
      <c r="AB1330" s="519" t="s">
        <v>330</v>
      </c>
      <c r="AC1330" s="519" t="s">
        <v>13390</v>
      </c>
      <c r="AD1330" s="519" t="s">
        <v>15358</v>
      </c>
      <c r="AE1330" s="519" t="s">
        <v>15359</v>
      </c>
      <c r="AF1330" s="608" t="s">
        <v>12612</v>
      </c>
      <c r="AG1330" s="519" t="s">
        <v>12613</v>
      </c>
      <c r="AH1330" s="519" t="s">
        <v>15360</v>
      </c>
      <c r="AI1330" s="519" t="s">
        <v>15361</v>
      </c>
      <c r="AJ1330" s="526" t="s">
        <v>15358</v>
      </c>
      <c r="AK1330" s="608" t="s">
        <v>12040</v>
      </c>
      <c r="AL1330" s="520">
        <v>1.2</v>
      </c>
      <c r="AM1330" s="648">
        <v>6</v>
      </c>
      <c r="AN1330" s="520">
        <v>3.6164383561643837E-2</v>
      </c>
      <c r="AO1330" s="520">
        <v>0</v>
      </c>
      <c r="AP1330" s="528">
        <v>3.6164383561643837E-2</v>
      </c>
      <c r="AQ1330" s="520">
        <v>3.6164383561643837E-2</v>
      </c>
      <c r="AR1330" s="520">
        <v>0</v>
      </c>
      <c r="AS1330" s="520">
        <v>3.6164383561643837E-2</v>
      </c>
      <c r="AT1330" s="520">
        <v>1.0849315068493151</v>
      </c>
      <c r="AU1330" s="529" t="s">
        <v>231</v>
      </c>
      <c r="AV1330" s="530" t="s">
        <v>431</v>
      </c>
      <c r="AW1330" s="519" t="s">
        <v>325</v>
      </c>
      <c r="AX1330" s="519" t="s">
        <v>6916</v>
      </c>
      <c r="AY1330" s="671" t="s">
        <v>15362</v>
      </c>
      <c r="AZ1330" s="519" t="s">
        <v>234</v>
      </c>
      <c r="BB1330" s="533"/>
    </row>
    <row r="1331" spans="1:54" s="519" customFormat="1" ht="26.25" customHeight="1" x14ac:dyDescent="0.25">
      <c r="A1331" s="518">
        <v>1967</v>
      </c>
      <c r="B1331" s="557" t="s">
        <v>17088</v>
      </c>
      <c r="C1331" s="664" t="s">
        <v>17090</v>
      </c>
      <c r="D1331" s="701">
        <v>2020</v>
      </c>
      <c r="E1331" s="519" t="s">
        <v>56</v>
      </c>
      <c r="F1331" s="519" t="s">
        <v>6908</v>
      </c>
      <c r="G1331" s="530" t="s">
        <v>17117</v>
      </c>
      <c r="H1331" s="519" t="s">
        <v>15363</v>
      </c>
      <c r="I1331" s="519" t="s">
        <v>15364</v>
      </c>
      <c r="K1331" s="519" t="s">
        <v>219</v>
      </c>
      <c r="L1331" s="519" t="s">
        <v>220</v>
      </c>
      <c r="M1331" s="519" t="s">
        <v>221</v>
      </c>
      <c r="N1331" s="519" t="s">
        <v>222</v>
      </c>
      <c r="O1331" s="573" t="s">
        <v>221</v>
      </c>
      <c r="P1331" s="573" t="s">
        <v>879</v>
      </c>
      <c r="Q1331" s="520">
        <v>3</v>
      </c>
      <c r="R1331" s="520">
        <v>2</v>
      </c>
      <c r="S1331" s="521">
        <v>6</v>
      </c>
      <c r="T1331" s="522">
        <v>2</v>
      </c>
      <c r="U1331" s="523"/>
      <c r="V1331" s="523">
        <v>1</v>
      </c>
      <c r="W1331" s="523"/>
      <c r="X1331" s="523">
        <v>0</v>
      </c>
      <c r="Y1331" s="524"/>
      <c r="Z1331" s="524"/>
      <c r="AA1331" s="524"/>
      <c r="AB1331" s="519" t="s">
        <v>11616</v>
      </c>
      <c r="AC1331" s="519" t="s">
        <v>13878</v>
      </c>
      <c r="AD1331" s="519" t="s">
        <v>15365</v>
      </c>
      <c r="AE1331" s="519" t="s">
        <v>15366</v>
      </c>
      <c r="AF1331" s="608" t="s">
        <v>12626</v>
      </c>
      <c r="AG1331" s="519" t="s">
        <v>12627</v>
      </c>
      <c r="AH1331" s="519" t="s">
        <v>15367</v>
      </c>
      <c r="AI1331" s="519" t="s">
        <v>15368</v>
      </c>
      <c r="AJ1331" s="526" t="s">
        <v>15365</v>
      </c>
      <c r="AK1331" s="608" t="s">
        <v>12040</v>
      </c>
      <c r="AL1331" s="520">
        <v>1.2</v>
      </c>
      <c r="AM1331" s="648">
        <v>16</v>
      </c>
      <c r="AN1331" s="520">
        <v>1.9726027397260273E-2</v>
      </c>
      <c r="AO1331" s="520">
        <v>0</v>
      </c>
      <c r="AP1331" s="528">
        <v>1.9726027397260273E-2</v>
      </c>
      <c r="AQ1331" s="520">
        <v>1.9726027397260273E-2</v>
      </c>
      <c r="AR1331" s="520">
        <v>0</v>
      </c>
      <c r="AS1331" s="520">
        <v>1.9726027397260273E-2</v>
      </c>
      <c r="AT1331" s="520">
        <v>0.59178082191780823</v>
      </c>
      <c r="AU1331" s="529" t="s">
        <v>231</v>
      </c>
      <c r="AV1331" s="530" t="s">
        <v>431</v>
      </c>
      <c r="AW1331" s="519" t="s">
        <v>325</v>
      </c>
      <c r="AX1331" s="519" t="s">
        <v>6916</v>
      </c>
      <c r="AY1331" s="670" t="s">
        <v>15369</v>
      </c>
      <c r="AZ1331" s="519" t="s">
        <v>234</v>
      </c>
      <c r="BB1331" s="533"/>
    </row>
    <row r="1332" spans="1:54" s="519" customFormat="1" ht="27.75" customHeight="1" x14ac:dyDescent="0.25">
      <c r="A1332" s="518">
        <v>1968</v>
      </c>
      <c r="B1332" s="557" t="s">
        <v>17088</v>
      </c>
      <c r="C1332" s="664" t="s">
        <v>17090</v>
      </c>
      <c r="D1332" s="701">
        <v>2020</v>
      </c>
      <c r="E1332" s="519" t="s">
        <v>56</v>
      </c>
      <c r="F1332" s="519" t="s">
        <v>6908</v>
      </c>
      <c r="G1332" s="530" t="s">
        <v>17129</v>
      </c>
      <c r="H1332" s="519" t="s">
        <v>15370</v>
      </c>
      <c r="I1332" s="519" t="s">
        <v>15371</v>
      </c>
      <c r="K1332" s="519" t="s">
        <v>219</v>
      </c>
      <c r="L1332" s="519" t="s">
        <v>220</v>
      </c>
      <c r="M1332" s="519" t="s">
        <v>221</v>
      </c>
      <c r="N1332" s="519" t="s">
        <v>7140</v>
      </c>
      <c r="O1332" s="573" t="s">
        <v>221</v>
      </c>
      <c r="P1332" s="573" t="s">
        <v>879</v>
      </c>
      <c r="Q1332" s="520">
        <v>2</v>
      </c>
      <c r="R1332" s="520">
        <v>2</v>
      </c>
      <c r="S1332" s="521">
        <v>4</v>
      </c>
      <c r="T1332" s="522">
        <v>3</v>
      </c>
      <c r="U1332" s="523"/>
      <c r="V1332" s="523">
        <v>0</v>
      </c>
      <c r="W1332" s="523"/>
      <c r="X1332" s="523">
        <v>0</v>
      </c>
      <c r="Y1332" s="524"/>
      <c r="Z1332" s="524"/>
      <c r="AA1332" s="524"/>
      <c r="AB1332" s="519" t="s">
        <v>330</v>
      </c>
      <c r="AC1332" s="519" t="s">
        <v>15372</v>
      </c>
      <c r="AD1332" s="519" t="s">
        <v>15373</v>
      </c>
      <c r="AE1332" s="519" t="s">
        <v>15374</v>
      </c>
      <c r="AF1332" s="608" t="s">
        <v>15375</v>
      </c>
      <c r="AG1332" s="610" t="s">
        <v>15376</v>
      </c>
      <c r="AH1332" s="519" t="s">
        <v>15374</v>
      </c>
      <c r="AI1332" s="519" t="s">
        <v>15372</v>
      </c>
      <c r="AJ1332" s="526" t="s">
        <v>15373</v>
      </c>
      <c r="AK1332" s="608" t="s">
        <v>15377</v>
      </c>
      <c r="AL1332" s="520">
        <v>0.87</v>
      </c>
      <c r="AM1332" s="648">
        <v>250</v>
      </c>
      <c r="AN1332" s="520">
        <v>0.47666666666666668</v>
      </c>
      <c r="AO1332" s="520">
        <v>0</v>
      </c>
      <c r="AP1332" s="528">
        <v>0.47666666666666668</v>
      </c>
      <c r="AQ1332" s="520">
        <v>0.47666666666666668</v>
      </c>
      <c r="AR1332" s="520">
        <v>0</v>
      </c>
      <c r="AS1332" s="520">
        <v>0.47666666666666668</v>
      </c>
      <c r="AT1332" s="520">
        <v>14.3</v>
      </c>
      <c r="AU1332" s="529" t="s">
        <v>231</v>
      </c>
      <c r="AV1332" s="530" t="s">
        <v>431</v>
      </c>
      <c r="AW1332" s="519" t="s">
        <v>325</v>
      </c>
      <c r="AX1332" s="519" t="s">
        <v>6916</v>
      </c>
      <c r="AY1332" s="670" t="s">
        <v>15378</v>
      </c>
      <c r="AZ1332" s="519" t="s">
        <v>234</v>
      </c>
      <c r="BB1332" s="533"/>
    </row>
    <row r="1333" spans="1:54" s="166" customFormat="1" ht="15" customHeight="1" x14ac:dyDescent="0.25">
      <c r="A1333" s="182">
        <v>1969</v>
      </c>
      <c r="B1333" s="555"/>
      <c r="C1333" s="581"/>
      <c r="D1333" s="700" t="s">
        <v>17139</v>
      </c>
      <c r="E1333" s="166" t="s">
        <v>56</v>
      </c>
      <c r="F1333" s="166" t="s">
        <v>6908</v>
      </c>
      <c r="G1333" s="194" t="s">
        <v>15379</v>
      </c>
      <c r="H1333" s="166" t="s">
        <v>15380</v>
      </c>
      <c r="I1333" s="166" t="s">
        <v>15381</v>
      </c>
      <c r="K1333" s="166" t="s">
        <v>219</v>
      </c>
      <c r="L1333" s="166" t="s">
        <v>220</v>
      </c>
      <c r="M1333" s="166" t="s">
        <v>221</v>
      </c>
      <c r="N1333" s="166" t="s">
        <v>222</v>
      </c>
      <c r="O1333" s="166" t="s">
        <v>317</v>
      </c>
      <c r="P1333" s="166">
        <v>0</v>
      </c>
      <c r="Q1333" s="186">
        <v>2</v>
      </c>
      <c r="R1333" s="186">
        <v>2</v>
      </c>
      <c r="S1333" s="168">
        <v>4</v>
      </c>
      <c r="T1333" s="59">
        <v>3</v>
      </c>
      <c r="U1333" s="340"/>
      <c r="V1333" s="340">
        <v>0</v>
      </c>
      <c r="W1333" s="340"/>
      <c r="X1333" s="340">
        <v>0</v>
      </c>
      <c r="Y1333" s="183"/>
      <c r="Z1333" s="183"/>
      <c r="AA1333" s="183"/>
      <c r="AB1333" s="166" t="s">
        <v>11616</v>
      </c>
      <c r="AC1333" s="166" t="s">
        <v>15382</v>
      </c>
      <c r="AD1333" s="166" t="s">
        <v>15383</v>
      </c>
      <c r="AE1333" s="166" t="s">
        <v>15384</v>
      </c>
      <c r="AF1333" s="203">
        <v>89067856824</v>
      </c>
      <c r="AG1333" s="171" t="s">
        <v>15385</v>
      </c>
      <c r="AH1333" s="166" t="s">
        <v>15384</v>
      </c>
      <c r="AI1333" s="166" t="s">
        <v>15382</v>
      </c>
      <c r="AJ1333" s="165" t="s">
        <v>15383</v>
      </c>
      <c r="AK1333" s="203" t="s">
        <v>621</v>
      </c>
      <c r="AL1333" s="186">
        <v>1.0900000000000001</v>
      </c>
      <c r="AM1333" s="184">
        <v>468</v>
      </c>
      <c r="AN1333" s="186">
        <v>0.59589041095890416</v>
      </c>
      <c r="AO1333" s="186">
        <v>0</v>
      </c>
      <c r="AP1333" s="187">
        <v>0.59589041095890416</v>
      </c>
      <c r="AQ1333" s="186">
        <v>0.59589041095890416</v>
      </c>
      <c r="AR1333" s="186">
        <v>0</v>
      </c>
      <c r="AS1333" s="186">
        <v>0.59589041095890416</v>
      </c>
      <c r="AT1333" s="186">
        <v>17.876712328767123</v>
      </c>
      <c r="AU1333" s="193" t="s">
        <v>231</v>
      </c>
      <c r="AV1333" s="194"/>
      <c r="AW1333" s="166" t="s">
        <v>325</v>
      </c>
      <c r="AX1333" s="166" t="s">
        <v>6916</v>
      </c>
      <c r="AY1333" s="257" t="s">
        <v>15386</v>
      </c>
      <c r="AZ1333" s="166" t="s">
        <v>234</v>
      </c>
      <c r="BB1333" s="196"/>
    </row>
    <row r="1334" spans="1:54" s="166" customFormat="1" ht="15" customHeight="1" x14ac:dyDescent="0.25">
      <c r="A1334" s="182">
        <v>1970</v>
      </c>
      <c r="B1334" s="555"/>
      <c r="C1334" s="581"/>
      <c r="D1334" s="700" t="s">
        <v>17138</v>
      </c>
      <c r="E1334" s="166" t="s">
        <v>56</v>
      </c>
      <c r="F1334" s="166" t="s">
        <v>6908</v>
      </c>
      <c r="G1334" s="194" t="s">
        <v>15387</v>
      </c>
      <c r="H1334" s="166" t="s">
        <v>15388</v>
      </c>
      <c r="I1334" s="166" t="s">
        <v>15389</v>
      </c>
      <c r="K1334" s="166" t="s">
        <v>219</v>
      </c>
      <c r="L1334" s="166" t="s">
        <v>220</v>
      </c>
      <c r="M1334" s="166" t="s">
        <v>317</v>
      </c>
      <c r="N1334" s="166">
        <v>0</v>
      </c>
      <c r="O1334" s="166" t="s">
        <v>317</v>
      </c>
      <c r="P1334" s="166">
        <v>0</v>
      </c>
      <c r="Q1334" s="186">
        <v>2</v>
      </c>
      <c r="R1334" s="186">
        <v>2</v>
      </c>
      <c r="S1334" s="168">
        <v>4</v>
      </c>
      <c r="T1334" s="59">
        <v>1</v>
      </c>
      <c r="U1334" s="340"/>
      <c r="V1334" s="340">
        <v>0</v>
      </c>
      <c r="W1334" s="340"/>
      <c r="X1334" s="340">
        <v>0</v>
      </c>
      <c r="Y1334" s="183"/>
      <c r="Z1334" s="183"/>
      <c r="AA1334" s="183"/>
      <c r="AB1334" s="166" t="s">
        <v>12075</v>
      </c>
      <c r="AC1334" s="166" t="s">
        <v>15390</v>
      </c>
      <c r="AD1334" s="166" t="s">
        <v>15391</v>
      </c>
      <c r="AE1334" s="166" t="s">
        <v>15392</v>
      </c>
      <c r="AF1334" s="278">
        <v>89266626126</v>
      </c>
      <c r="AH1334" s="166" t="s">
        <v>15392</v>
      </c>
      <c r="AI1334" s="166" t="s">
        <v>15393</v>
      </c>
      <c r="AJ1334" s="165" t="s">
        <v>15391</v>
      </c>
      <c r="AK1334" s="203" t="s">
        <v>506</v>
      </c>
      <c r="AL1334" s="186">
        <v>2.0699999999999998</v>
      </c>
      <c r="AM1334" s="184">
        <v>36</v>
      </c>
      <c r="AN1334" s="186">
        <v>1.3975890410958907</v>
      </c>
      <c r="AO1334" s="186">
        <v>0</v>
      </c>
      <c r="AP1334" s="187">
        <v>1.3975890410958907</v>
      </c>
      <c r="AQ1334" s="186">
        <v>1.3975890410958907</v>
      </c>
      <c r="AR1334" s="186">
        <v>0</v>
      </c>
      <c r="AS1334" s="186">
        <v>1.3975890410958907</v>
      </c>
      <c r="AT1334" s="186">
        <v>41.927671232876719</v>
      </c>
      <c r="AU1334" s="193" t="s">
        <v>231</v>
      </c>
      <c r="AV1334" s="194"/>
      <c r="AW1334" s="166" t="s">
        <v>325</v>
      </c>
      <c r="AX1334" s="166" t="s">
        <v>6916</v>
      </c>
      <c r="AY1334" s="257" t="s">
        <v>15394</v>
      </c>
      <c r="AZ1334" s="166" t="s">
        <v>234</v>
      </c>
      <c r="BB1334" s="196"/>
    </row>
    <row r="1335" spans="1:54" s="519" customFormat="1" ht="25.5" customHeight="1" x14ac:dyDescent="0.25">
      <c r="A1335" s="518">
        <v>1971</v>
      </c>
      <c r="B1335" s="557" t="s">
        <v>17088</v>
      </c>
      <c r="C1335" s="664" t="s">
        <v>17090</v>
      </c>
      <c r="D1335" s="701">
        <v>2020</v>
      </c>
      <c r="E1335" s="519" t="s">
        <v>56</v>
      </c>
      <c r="F1335" s="519" t="s">
        <v>6908</v>
      </c>
      <c r="G1335" s="530" t="s">
        <v>15395</v>
      </c>
      <c r="H1335" s="519" t="s">
        <v>15396</v>
      </c>
      <c r="I1335" s="519" t="s">
        <v>15397</v>
      </c>
      <c r="K1335" s="519" t="s">
        <v>219</v>
      </c>
      <c r="L1335" s="519" t="s">
        <v>220</v>
      </c>
      <c r="M1335" s="519" t="s">
        <v>221</v>
      </c>
      <c r="N1335" s="519" t="s">
        <v>222</v>
      </c>
      <c r="O1335" s="573" t="s">
        <v>221</v>
      </c>
      <c r="P1335" s="573" t="s">
        <v>879</v>
      </c>
      <c r="Q1335" s="520">
        <v>3</v>
      </c>
      <c r="R1335" s="520">
        <v>2</v>
      </c>
      <c r="S1335" s="521">
        <v>6</v>
      </c>
      <c r="T1335" s="522">
        <v>2</v>
      </c>
      <c r="U1335" s="523"/>
      <c r="V1335" s="523">
        <v>0</v>
      </c>
      <c r="W1335" s="523"/>
      <c r="X1335" s="523">
        <v>0</v>
      </c>
      <c r="Y1335" s="524"/>
      <c r="Z1335" s="524"/>
      <c r="AA1335" s="524"/>
      <c r="AB1335" s="519" t="s">
        <v>330</v>
      </c>
      <c r="AC1335" s="519" t="s">
        <v>15398</v>
      </c>
      <c r="AD1335" s="519" t="s">
        <v>15399</v>
      </c>
      <c r="AE1335" s="519" t="s">
        <v>15400</v>
      </c>
      <c r="AF1335" s="686">
        <v>89266958671</v>
      </c>
      <c r="AH1335" s="519" t="s">
        <v>2914</v>
      </c>
      <c r="AI1335" s="519" t="s">
        <v>15401</v>
      </c>
      <c r="AJ1335" s="526" t="s">
        <v>15399</v>
      </c>
      <c r="AK1335" s="608" t="s">
        <v>506</v>
      </c>
      <c r="AL1335" s="520">
        <v>2.0699999999999998</v>
      </c>
      <c r="AM1335" s="648">
        <v>44</v>
      </c>
      <c r="AN1335" s="520">
        <v>0.20416438356164382</v>
      </c>
      <c r="AO1335" s="520">
        <v>0</v>
      </c>
      <c r="AP1335" s="528">
        <v>0.20416438356164382</v>
      </c>
      <c r="AQ1335" s="520">
        <v>0.20416438356164382</v>
      </c>
      <c r="AR1335" s="520">
        <v>0</v>
      </c>
      <c r="AS1335" s="520">
        <v>0.20416438356164382</v>
      </c>
      <c r="AT1335" s="520">
        <v>6.1249315068493146</v>
      </c>
      <c r="AU1335" s="529" t="s">
        <v>231</v>
      </c>
      <c r="AV1335" s="530" t="s">
        <v>431</v>
      </c>
      <c r="AW1335" s="519" t="s">
        <v>325</v>
      </c>
      <c r="AX1335" s="519" t="s">
        <v>6916</v>
      </c>
      <c r="AY1335" s="670" t="s">
        <v>15402</v>
      </c>
      <c r="AZ1335" s="519" t="s">
        <v>234</v>
      </c>
      <c r="BB1335" s="533"/>
    </row>
    <row r="1336" spans="1:54" s="166" customFormat="1" ht="15" customHeight="1" x14ac:dyDescent="0.25">
      <c r="A1336" s="182">
        <v>1973</v>
      </c>
      <c r="B1336" s="555"/>
      <c r="C1336" s="581"/>
      <c r="D1336" s="700" t="s">
        <v>17138</v>
      </c>
      <c r="E1336" s="166" t="s">
        <v>56</v>
      </c>
      <c r="F1336" s="166" t="s">
        <v>6908</v>
      </c>
      <c r="G1336" s="194" t="s">
        <v>15411</v>
      </c>
      <c r="H1336" s="166" t="s">
        <v>15412</v>
      </c>
      <c r="I1336" s="166" t="s">
        <v>15413</v>
      </c>
      <c r="K1336" s="166" t="s">
        <v>219</v>
      </c>
      <c r="L1336" s="166" t="s">
        <v>220</v>
      </c>
      <c r="M1336" s="166" t="s">
        <v>317</v>
      </c>
      <c r="N1336" s="166" t="s">
        <v>222</v>
      </c>
      <c r="O1336" s="166" t="s">
        <v>317</v>
      </c>
      <c r="P1336" s="166">
        <v>0</v>
      </c>
      <c r="Q1336" s="186">
        <v>6</v>
      </c>
      <c r="R1336" s="186">
        <v>2</v>
      </c>
      <c r="S1336" s="168">
        <v>12</v>
      </c>
      <c r="T1336" s="59">
        <v>2</v>
      </c>
      <c r="U1336" s="340"/>
      <c r="V1336" s="340">
        <v>0</v>
      </c>
      <c r="W1336" s="340"/>
      <c r="X1336" s="340">
        <v>0</v>
      </c>
      <c r="Y1336" s="183"/>
      <c r="Z1336" s="183"/>
      <c r="AA1336" s="183"/>
      <c r="AB1336" s="166" t="s">
        <v>330</v>
      </c>
      <c r="AC1336" s="166" t="s">
        <v>15414</v>
      </c>
      <c r="AD1336" s="166" t="s">
        <v>15415</v>
      </c>
      <c r="AE1336" s="166" t="s">
        <v>15416</v>
      </c>
      <c r="AF1336" s="279" t="s">
        <v>15417</v>
      </c>
      <c r="AH1336" s="166" t="s">
        <v>15418</v>
      </c>
      <c r="AI1336" s="166" t="s">
        <v>15419</v>
      </c>
      <c r="AJ1336" s="165" t="s">
        <v>15415</v>
      </c>
      <c r="AK1336" s="203" t="s">
        <v>506</v>
      </c>
      <c r="AL1336" s="186">
        <v>2.0699999999999998</v>
      </c>
      <c r="AM1336" s="184">
        <v>160</v>
      </c>
      <c r="AN1336" s="186">
        <v>0.12476712328767123</v>
      </c>
      <c r="AO1336" s="186">
        <v>0</v>
      </c>
      <c r="AP1336" s="187">
        <v>0.12476712328767123</v>
      </c>
      <c r="AQ1336" s="186">
        <v>0.12476712328767123</v>
      </c>
      <c r="AR1336" s="186">
        <v>0</v>
      </c>
      <c r="AS1336" s="186">
        <v>0.12476712328767123</v>
      </c>
      <c r="AT1336" s="186">
        <v>3.7430136986301368</v>
      </c>
      <c r="AU1336" s="193" t="s">
        <v>231</v>
      </c>
      <c r="AV1336" s="194"/>
      <c r="AW1336" s="166" t="s">
        <v>325</v>
      </c>
      <c r="AX1336" s="166" t="s">
        <v>6916</v>
      </c>
      <c r="AY1336" s="257" t="s">
        <v>15420</v>
      </c>
      <c r="AZ1336" s="166" t="s">
        <v>234</v>
      </c>
      <c r="BB1336" s="196"/>
    </row>
    <row r="1337" spans="1:54" s="166" customFormat="1" ht="15" customHeight="1" x14ac:dyDescent="0.25">
      <c r="A1337" s="182">
        <v>1974</v>
      </c>
      <c r="B1337" s="555"/>
      <c r="C1337" s="581"/>
      <c r="D1337" s="700" t="s">
        <v>17138</v>
      </c>
      <c r="E1337" s="166" t="s">
        <v>56</v>
      </c>
      <c r="F1337" s="166" t="s">
        <v>6908</v>
      </c>
      <c r="G1337" s="194" t="s">
        <v>15421</v>
      </c>
      <c r="H1337" s="166" t="s">
        <v>15422</v>
      </c>
      <c r="I1337" s="166" t="s">
        <v>15423</v>
      </c>
      <c r="K1337" s="166" t="s">
        <v>732</v>
      </c>
      <c r="M1337" s="166" t="s">
        <v>317</v>
      </c>
      <c r="N1337" s="166">
        <v>0</v>
      </c>
      <c r="O1337" s="166" t="s">
        <v>317</v>
      </c>
      <c r="P1337" s="166">
        <v>0</v>
      </c>
      <c r="Q1337" s="186">
        <v>3</v>
      </c>
      <c r="R1337" s="186">
        <v>1.2</v>
      </c>
      <c r="S1337" s="168">
        <v>3.5999999999999996</v>
      </c>
      <c r="T1337" s="59">
        <v>0</v>
      </c>
      <c r="U1337" s="340" t="s">
        <v>15424</v>
      </c>
      <c r="V1337" s="340">
        <v>0</v>
      </c>
      <c r="W1337" s="340"/>
      <c r="X1337" s="340">
        <v>0</v>
      </c>
      <c r="Y1337" s="183"/>
      <c r="Z1337" s="183"/>
      <c r="AA1337" s="183"/>
      <c r="AB1337" s="166" t="s">
        <v>12075</v>
      </c>
      <c r="AC1337" s="166" t="s">
        <v>15425</v>
      </c>
      <c r="AD1337" s="203">
        <v>312503029300020</v>
      </c>
      <c r="AE1337" s="166" t="s">
        <v>7069</v>
      </c>
      <c r="AF1337" s="203" t="s">
        <v>15426</v>
      </c>
      <c r="AG1337" s="166" t="s">
        <v>15427</v>
      </c>
      <c r="AH1337" s="166" t="s">
        <v>7069</v>
      </c>
      <c r="AI1337" s="166" t="s">
        <v>15425</v>
      </c>
      <c r="AJ1337" s="165" t="s">
        <v>15428</v>
      </c>
      <c r="AK1337" s="203" t="s">
        <v>1070</v>
      </c>
      <c r="AL1337" s="186">
        <v>0.87</v>
      </c>
      <c r="AM1337" s="184">
        <v>3</v>
      </c>
      <c r="AN1337" s="186">
        <v>0.90739726027397261</v>
      </c>
      <c r="AO1337" s="186">
        <v>0</v>
      </c>
      <c r="AP1337" s="187">
        <v>0.90739726027397261</v>
      </c>
      <c r="AQ1337" s="186">
        <v>0.90739726027397261</v>
      </c>
      <c r="AR1337" s="186">
        <v>0</v>
      </c>
      <c r="AS1337" s="186">
        <v>0.90739726027397261</v>
      </c>
      <c r="AT1337" s="186">
        <v>27.221917808219178</v>
      </c>
      <c r="AU1337" s="193" t="s">
        <v>231</v>
      </c>
      <c r="AV1337" s="194"/>
      <c r="AW1337" s="166" t="s">
        <v>325</v>
      </c>
      <c r="AX1337" s="166" t="s">
        <v>6916</v>
      </c>
      <c r="AY1337" s="257" t="s">
        <v>15429</v>
      </c>
      <c r="AZ1337" s="166" t="s">
        <v>234</v>
      </c>
      <c r="BB1337" s="196"/>
    </row>
    <row r="1338" spans="1:54" s="166" customFormat="1" ht="15" customHeight="1" x14ac:dyDescent="0.25">
      <c r="A1338" s="182">
        <v>1975</v>
      </c>
      <c r="B1338" s="555"/>
      <c r="C1338" s="581"/>
      <c r="D1338" s="700" t="s">
        <v>17138</v>
      </c>
      <c r="E1338" s="166" t="s">
        <v>56</v>
      </c>
      <c r="F1338" s="166" t="s">
        <v>6908</v>
      </c>
      <c r="G1338" s="194" t="s">
        <v>15430</v>
      </c>
      <c r="H1338" s="166" t="s">
        <v>15431</v>
      </c>
      <c r="I1338" s="166" t="s">
        <v>15432</v>
      </c>
      <c r="K1338" s="166" t="s">
        <v>219</v>
      </c>
      <c r="L1338" s="166" t="s">
        <v>220</v>
      </c>
      <c r="M1338" s="166" t="s">
        <v>221</v>
      </c>
      <c r="N1338" s="166" t="s">
        <v>222</v>
      </c>
      <c r="O1338" s="166" t="s">
        <v>317</v>
      </c>
      <c r="P1338" s="166">
        <v>0</v>
      </c>
      <c r="Q1338" s="186">
        <v>2</v>
      </c>
      <c r="R1338" s="186">
        <v>2</v>
      </c>
      <c r="S1338" s="168">
        <v>4</v>
      </c>
      <c r="T1338" s="59">
        <v>1</v>
      </c>
      <c r="U1338" s="340"/>
      <c r="V1338" s="340">
        <v>0</v>
      </c>
      <c r="W1338" s="340"/>
      <c r="X1338" s="340">
        <v>0</v>
      </c>
      <c r="Y1338" s="183"/>
      <c r="Z1338" s="183"/>
      <c r="AA1338" s="183"/>
      <c r="AB1338" s="166" t="s">
        <v>330</v>
      </c>
      <c r="AC1338" s="166" t="s">
        <v>15433</v>
      </c>
      <c r="AD1338" s="203">
        <v>1045005904591</v>
      </c>
      <c r="AE1338" s="166" t="s">
        <v>15434</v>
      </c>
      <c r="AF1338" s="203" t="s">
        <v>15435</v>
      </c>
      <c r="AG1338" s="166" t="s">
        <v>15436</v>
      </c>
      <c r="AH1338" s="166" t="s">
        <v>15434</v>
      </c>
      <c r="AI1338" s="166" t="s">
        <v>15437</v>
      </c>
      <c r="AJ1338" s="165" t="s">
        <v>15438</v>
      </c>
      <c r="AK1338" s="203" t="s">
        <v>1070</v>
      </c>
      <c r="AL1338" s="186">
        <v>0.87</v>
      </c>
      <c r="AM1338" s="184">
        <v>17</v>
      </c>
      <c r="AN1338" s="186">
        <v>7.1506849315068491E-3</v>
      </c>
      <c r="AO1338" s="186">
        <v>0</v>
      </c>
      <c r="AP1338" s="187">
        <v>7.1506849315068491E-3</v>
      </c>
      <c r="AQ1338" s="186">
        <v>7.1506849315068491E-3</v>
      </c>
      <c r="AR1338" s="186">
        <v>0</v>
      </c>
      <c r="AS1338" s="186">
        <v>7.1506849315068491E-3</v>
      </c>
      <c r="AT1338" s="186">
        <v>0.21452054794520548</v>
      </c>
      <c r="AU1338" s="193" t="s">
        <v>231</v>
      </c>
      <c r="AV1338" s="194"/>
      <c r="AW1338" s="166" t="s">
        <v>325</v>
      </c>
      <c r="AX1338" s="166" t="s">
        <v>6916</v>
      </c>
      <c r="AY1338" s="264" t="s">
        <v>15439</v>
      </c>
      <c r="AZ1338" s="166" t="s">
        <v>234</v>
      </c>
      <c r="BB1338" s="196"/>
    </row>
    <row r="1339" spans="1:54" s="166" customFormat="1" ht="22.5" customHeight="1" x14ac:dyDescent="0.25">
      <c r="A1339" s="182">
        <v>1976</v>
      </c>
      <c r="B1339" s="555"/>
      <c r="C1339" s="581"/>
      <c r="D1339" s="700" t="s">
        <v>17138</v>
      </c>
      <c r="E1339" s="166" t="s">
        <v>56</v>
      </c>
      <c r="F1339" s="166" t="s">
        <v>6908</v>
      </c>
      <c r="G1339" s="194" t="s">
        <v>15440</v>
      </c>
      <c r="H1339" s="166" t="s">
        <v>15441</v>
      </c>
      <c r="I1339" s="166" t="s">
        <v>15442</v>
      </c>
      <c r="K1339" s="166" t="s">
        <v>219</v>
      </c>
      <c r="L1339" s="166" t="s">
        <v>220</v>
      </c>
      <c r="M1339" s="166" t="s">
        <v>221</v>
      </c>
      <c r="N1339" s="166" t="s">
        <v>222</v>
      </c>
      <c r="O1339" s="166" t="s">
        <v>317</v>
      </c>
      <c r="P1339" s="166">
        <v>0</v>
      </c>
      <c r="Q1339" s="186">
        <v>3</v>
      </c>
      <c r="R1339" s="186">
        <v>1.2</v>
      </c>
      <c r="S1339" s="168">
        <v>3.5999999999999996</v>
      </c>
      <c r="T1339" s="59">
        <v>0</v>
      </c>
      <c r="U1339" s="340" t="s">
        <v>15443</v>
      </c>
      <c r="V1339" s="340">
        <v>0</v>
      </c>
      <c r="W1339" s="340"/>
      <c r="X1339" s="340">
        <v>0</v>
      </c>
      <c r="Y1339" s="183"/>
      <c r="Z1339" s="183"/>
      <c r="AA1339" s="183"/>
      <c r="AB1339" s="166" t="s">
        <v>15444</v>
      </c>
      <c r="AC1339" s="166" t="s">
        <v>15445</v>
      </c>
      <c r="AD1339" s="203">
        <v>1135000001608</v>
      </c>
      <c r="AE1339" s="166" t="s">
        <v>15446</v>
      </c>
      <c r="AF1339" s="203" t="s">
        <v>15447</v>
      </c>
      <c r="AG1339" s="171" t="s">
        <v>15448</v>
      </c>
      <c r="AH1339" s="166" t="s">
        <v>15446</v>
      </c>
      <c r="AI1339" s="166" t="s">
        <v>15445</v>
      </c>
      <c r="AJ1339" s="165" t="s">
        <v>15449</v>
      </c>
      <c r="AK1339" s="203" t="s">
        <v>17017</v>
      </c>
      <c r="AL1339" s="186">
        <v>0.19</v>
      </c>
      <c r="AM1339" s="184">
        <v>40</v>
      </c>
      <c r="AN1339" s="186">
        <v>4.052054794520548E-2</v>
      </c>
      <c r="AO1339" s="186">
        <v>0</v>
      </c>
      <c r="AP1339" s="187">
        <v>4.052054794520548E-2</v>
      </c>
      <c r="AQ1339" s="186">
        <v>4.052054794520548E-2</v>
      </c>
      <c r="AR1339" s="186">
        <v>0</v>
      </c>
      <c r="AS1339" s="186">
        <v>4.052054794520548E-2</v>
      </c>
      <c r="AT1339" s="186">
        <v>1.2156164383561645</v>
      </c>
      <c r="AU1339" s="193" t="s">
        <v>231</v>
      </c>
      <c r="AV1339" s="194"/>
      <c r="AW1339" s="166" t="s">
        <v>325</v>
      </c>
      <c r="AX1339" s="166" t="s">
        <v>6916</v>
      </c>
      <c r="AY1339" s="257" t="s">
        <v>15450</v>
      </c>
      <c r="AZ1339" s="166" t="s">
        <v>234</v>
      </c>
      <c r="BB1339" s="196"/>
    </row>
    <row r="1340" spans="1:54" s="166" customFormat="1" ht="19.5" customHeight="1" x14ac:dyDescent="0.25">
      <c r="A1340" s="182">
        <v>1977</v>
      </c>
      <c r="B1340" s="555"/>
      <c r="C1340" s="581"/>
      <c r="D1340" s="700" t="s">
        <v>17138</v>
      </c>
      <c r="E1340" s="166" t="s">
        <v>56</v>
      </c>
      <c r="F1340" s="166" t="s">
        <v>6908</v>
      </c>
      <c r="G1340" s="194" t="s">
        <v>15451</v>
      </c>
      <c r="H1340" s="166" t="s">
        <v>15452</v>
      </c>
      <c r="I1340" s="166" t="s">
        <v>15453</v>
      </c>
      <c r="K1340" s="166" t="s">
        <v>219</v>
      </c>
      <c r="L1340" s="166" t="s">
        <v>220</v>
      </c>
      <c r="M1340" s="166" t="s">
        <v>221</v>
      </c>
      <c r="N1340" s="166" t="s">
        <v>222</v>
      </c>
      <c r="O1340" s="166" t="s">
        <v>317</v>
      </c>
      <c r="P1340" s="166">
        <v>0</v>
      </c>
      <c r="Q1340" s="186">
        <v>6</v>
      </c>
      <c r="R1340" s="186">
        <v>2</v>
      </c>
      <c r="S1340" s="168">
        <v>12</v>
      </c>
      <c r="T1340" s="59">
        <v>2</v>
      </c>
      <c r="U1340" s="340"/>
      <c r="V1340" s="340">
        <v>0</v>
      </c>
      <c r="W1340" s="340"/>
      <c r="X1340" s="340">
        <v>0</v>
      </c>
      <c r="Y1340" s="183"/>
      <c r="Z1340" s="183"/>
      <c r="AA1340" s="183"/>
      <c r="AB1340" s="166" t="s">
        <v>330</v>
      </c>
      <c r="AC1340" s="166" t="s">
        <v>15454</v>
      </c>
      <c r="AD1340" s="203">
        <v>1025003750914</v>
      </c>
      <c r="AE1340" s="166" t="s">
        <v>15455</v>
      </c>
      <c r="AF1340" s="203" t="s">
        <v>15456</v>
      </c>
      <c r="AG1340" s="171" t="s">
        <v>15457</v>
      </c>
      <c r="AH1340" s="166" t="s">
        <v>15455</v>
      </c>
      <c r="AI1340" s="166" t="s">
        <v>15454</v>
      </c>
      <c r="AJ1340" s="165" t="s">
        <v>15458</v>
      </c>
      <c r="AK1340" s="166" t="s">
        <v>453</v>
      </c>
      <c r="AL1340" s="186">
        <v>0.87</v>
      </c>
      <c r="AM1340" s="184">
        <v>14</v>
      </c>
      <c r="AN1340" s="186">
        <v>2.0821917808219178E-2</v>
      </c>
      <c r="AO1340" s="186">
        <v>0</v>
      </c>
      <c r="AP1340" s="187">
        <v>2.0821917808219178E-2</v>
      </c>
      <c r="AQ1340" s="186">
        <v>2.0821917808219178E-2</v>
      </c>
      <c r="AR1340" s="186">
        <v>0</v>
      </c>
      <c r="AS1340" s="186">
        <v>2.0821917808219178E-2</v>
      </c>
      <c r="AT1340" s="186">
        <v>0.62465753424657533</v>
      </c>
      <c r="AU1340" s="193" t="s">
        <v>231</v>
      </c>
      <c r="AV1340" s="194"/>
      <c r="AW1340" s="166" t="s">
        <v>325</v>
      </c>
      <c r="AX1340" s="166" t="s">
        <v>6916</v>
      </c>
      <c r="AY1340" s="257" t="s">
        <v>15459</v>
      </c>
      <c r="AZ1340" s="166" t="s">
        <v>234</v>
      </c>
      <c r="BB1340" s="196"/>
    </row>
    <row r="1341" spans="1:54" s="166" customFormat="1" ht="33.75" customHeight="1" x14ac:dyDescent="0.25">
      <c r="A1341" s="182">
        <v>1979</v>
      </c>
      <c r="B1341" s="555"/>
      <c r="C1341" s="581"/>
      <c r="D1341" s="700" t="s">
        <v>17138</v>
      </c>
      <c r="E1341" s="166" t="s">
        <v>56</v>
      </c>
      <c r="F1341" s="166" t="s">
        <v>6908</v>
      </c>
      <c r="G1341" s="194" t="s">
        <v>15466</v>
      </c>
      <c r="H1341" s="166" t="s">
        <v>15467</v>
      </c>
      <c r="I1341" s="166" t="s">
        <v>15468</v>
      </c>
      <c r="K1341" s="166" t="s">
        <v>219</v>
      </c>
      <c r="L1341" s="166" t="s">
        <v>316</v>
      </c>
      <c r="M1341" s="166" t="s">
        <v>317</v>
      </c>
      <c r="N1341" s="166">
        <v>0</v>
      </c>
      <c r="O1341" s="166" t="s">
        <v>317</v>
      </c>
      <c r="P1341" s="166">
        <v>0</v>
      </c>
      <c r="Q1341" s="186">
        <v>1.5</v>
      </c>
      <c r="R1341" s="186">
        <v>1.5</v>
      </c>
      <c r="S1341" s="168">
        <v>2.25</v>
      </c>
      <c r="T1341" s="59">
        <v>1</v>
      </c>
      <c r="U1341" s="340"/>
      <c r="V1341" s="340">
        <v>0</v>
      </c>
      <c r="W1341" s="340"/>
      <c r="X1341" s="340">
        <v>0</v>
      </c>
      <c r="Y1341" s="183"/>
      <c r="Z1341" s="183"/>
      <c r="AA1341" s="183"/>
      <c r="AB1341" s="166" t="s">
        <v>330</v>
      </c>
      <c r="AC1341" s="166" t="s">
        <v>15469</v>
      </c>
      <c r="AD1341" s="203">
        <v>1187746397838</v>
      </c>
      <c r="AE1341" s="166" t="s">
        <v>15470</v>
      </c>
      <c r="AF1341" s="203">
        <v>89265799908</v>
      </c>
      <c r="AG1341" s="166" t="s">
        <v>15471</v>
      </c>
      <c r="AH1341" s="166" t="s">
        <v>15472</v>
      </c>
      <c r="AI1341" s="166" t="s">
        <v>15469</v>
      </c>
      <c r="AJ1341" s="165" t="s">
        <v>15473</v>
      </c>
      <c r="AK1341" s="166" t="s">
        <v>453</v>
      </c>
      <c r="AL1341" s="186">
        <v>0.87</v>
      </c>
      <c r="AM1341" s="184">
        <v>4</v>
      </c>
      <c r="AN1341" s="186">
        <v>1.9726027397260273E-2</v>
      </c>
      <c r="AO1341" s="186">
        <v>0</v>
      </c>
      <c r="AP1341" s="187">
        <v>1.9726027397260273E-2</v>
      </c>
      <c r="AQ1341" s="186">
        <v>1.9726027397260273E-2</v>
      </c>
      <c r="AR1341" s="186">
        <v>0</v>
      </c>
      <c r="AS1341" s="186">
        <v>1.9726027397260273E-2</v>
      </c>
      <c r="AT1341" s="186">
        <v>0.59178082191780823</v>
      </c>
      <c r="AU1341" s="193" t="s">
        <v>231</v>
      </c>
      <c r="AV1341" s="194"/>
      <c r="AW1341" s="166" t="s">
        <v>325</v>
      </c>
      <c r="AX1341" s="166" t="s">
        <v>6916</v>
      </c>
      <c r="AY1341" s="257" t="s">
        <v>15474</v>
      </c>
      <c r="AZ1341" s="166" t="s">
        <v>234</v>
      </c>
      <c r="BB1341" s="196"/>
    </row>
    <row r="1342" spans="1:54" s="166" customFormat="1" ht="15" customHeight="1" x14ac:dyDescent="0.25">
      <c r="A1342" s="182">
        <v>1985</v>
      </c>
      <c r="B1342" s="555"/>
      <c r="C1342" s="581"/>
      <c r="D1342" s="700" t="s">
        <v>17139</v>
      </c>
      <c r="E1342" s="166" t="s">
        <v>56</v>
      </c>
      <c r="F1342" s="166" t="s">
        <v>6908</v>
      </c>
      <c r="G1342" s="194" t="s">
        <v>15515</v>
      </c>
      <c r="H1342" s="166" t="s">
        <v>15516</v>
      </c>
      <c r="I1342" s="166" t="s">
        <v>15517</v>
      </c>
      <c r="K1342" s="166" t="s">
        <v>732</v>
      </c>
      <c r="L1342" s="166" t="s">
        <v>220</v>
      </c>
      <c r="M1342" s="166" t="s">
        <v>317</v>
      </c>
      <c r="N1342" s="166">
        <v>0</v>
      </c>
      <c r="O1342" s="166" t="s">
        <v>317</v>
      </c>
      <c r="P1342" s="166">
        <v>0</v>
      </c>
      <c r="Q1342" s="186">
        <v>3</v>
      </c>
      <c r="R1342" s="186">
        <v>1.2</v>
      </c>
      <c r="S1342" s="168">
        <v>3.5999999999999996</v>
      </c>
      <c r="T1342" s="59">
        <v>0</v>
      </c>
      <c r="U1342" s="340"/>
      <c r="V1342" s="340">
        <v>0</v>
      </c>
      <c r="W1342" s="340"/>
      <c r="X1342" s="340">
        <v>1</v>
      </c>
      <c r="Y1342" s="183"/>
      <c r="Z1342" s="183"/>
      <c r="AA1342" s="183"/>
      <c r="AB1342" s="166" t="s">
        <v>330</v>
      </c>
      <c r="AC1342" s="166" t="s">
        <v>15518</v>
      </c>
      <c r="AD1342" s="203">
        <v>1037739070390</v>
      </c>
      <c r="AE1342" s="166" t="s">
        <v>15519</v>
      </c>
      <c r="AF1342" s="203">
        <v>89168117966</v>
      </c>
      <c r="AG1342" s="166" t="s">
        <v>15520</v>
      </c>
      <c r="AH1342" s="166" t="s">
        <v>15519</v>
      </c>
      <c r="AI1342" s="166" t="s">
        <v>15518</v>
      </c>
      <c r="AJ1342" s="165" t="s">
        <v>15521</v>
      </c>
      <c r="AK1342" s="166" t="s">
        <v>453</v>
      </c>
      <c r="AL1342" s="186">
        <v>0.87</v>
      </c>
      <c r="AM1342" s="184">
        <v>5</v>
      </c>
      <c r="AN1342" s="186">
        <v>7.1506849315068491E-3</v>
      </c>
      <c r="AO1342" s="186">
        <v>0</v>
      </c>
      <c r="AP1342" s="187">
        <v>7.1506849315068491E-3</v>
      </c>
      <c r="AQ1342" s="186">
        <v>7.1506849315068491E-3</v>
      </c>
      <c r="AR1342" s="186">
        <v>0</v>
      </c>
      <c r="AS1342" s="186">
        <v>7.1506849315068491E-3</v>
      </c>
      <c r="AT1342" s="186">
        <v>0.21452054794520548</v>
      </c>
      <c r="AU1342" s="193" t="s">
        <v>231</v>
      </c>
      <c r="AV1342" s="194"/>
      <c r="AW1342" s="166" t="s">
        <v>325</v>
      </c>
      <c r="AX1342" s="166" t="s">
        <v>6916</v>
      </c>
      <c r="AY1342" s="257" t="s">
        <v>15522</v>
      </c>
      <c r="AZ1342" s="166" t="s">
        <v>234</v>
      </c>
      <c r="BB1342" s="196"/>
    </row>
    <row r="1343" spans="1:54" s="166" customFormat="1" ht="15" customHeight="1" x14ac:dyDescent="0.2">
      <c r="A1343" s="182">
        <v>1988</v>
      </c>
      <c r="B1343" s="555"/>
      <c r="C1343" s="581"/>
      <c r="D1343" s="700" t="s">
        <v>17139</v>
      </c>
      <c r="E1343" s="166" t="s">
        <v>56</v>
      </c>
      <c r="F1343" s="166" t="s">
        <v>6908</v>
      </c>
      <c r="G1343" s="194" t="s">
        <v>15536</v>
      </c>
      <c r="H1343" s="166" t="s">
        <v>15537</v>
      </c>
      <c r="I1343" s="166" t="s">
        <v>15538</v>
      </c>
      <c r="K1343" s="166" t="s">
        <v>219</v>
      </c>
      <c r="L1343" s="166" t="s">
        <v>220</v>
      </c>
      <c r="M1343" s="166" t="s">
        <v>221</v>
      </c>
      <c r="N1343" s="166" t="s">
        <v>222</v>
      </c>
      <c r="O1343" s="166" t="s">
        <v>317</v>
      </c>
      <c r="P1343" s="166">
        <v>0</v>
      </c>
      <c r="Q1343" s="186">
        <v>3</v>
      </c>
      <c r="R1343" s="186">
        <v>2</v>
      </c>
      <c r="S1343" s="168">
        <v>6</v>
      </c>
      <c r="T1343" s="59">
        <v>1</v>
      </c>
      <c r="U1343" s="340"/>
      <c r="V1343" s="340">
        <v>0</v>
      </c>
      <c r="W1343" s="340"/>
      <c r="X1343" s="340">
        <v>0</v>
      </c>
      <c r="Y1343" s="183"/>
      <c r="Z1343" s="183"/>
      <c r="AA1343" s="183"/>
      <c r="AB1343" s="166" t="s">
        <v>330</v>
      </c>
      <c r="AC1343" s="166" t="s">
        <v>12282</v>
      </c>
      <c r="AD1343" s="203">
        <v>1125030002085</v>
      </c>
      <c r="AE1343" s="166" t="s">
        <v>15539</v>
      </c>
      <c r="AF1343" s="203" t="s">
        <v>14356</v>
      </c>
      <c r="AG1343" s="166" t="s">
        <v>12286</v>
      </c>
      <c r="AH1343" s="166" t="s">
        <v>15539</v>
      </c>
      <c r="AI1343" s="166" t="s">
        <v>12282</v>
      </c>
      <c r="AJ1343" s="165" t="s">
        <v>15540</v>
      </c>
      <c r="AK1343" s="166" t="s">
        <v>453</v>
      </c>
      <c r="AL1343" s="186">
        <v>0.87</v>
      </c>
      <c r="AM1343" s="184">
        <v>2</v>
      </c>
      <c r="AN1343" s="186">
        <v>2.3835616438356165E-3</v>
      </c>
      <c r="AO1343" s="186">
        <v>0</v>
      </c>
      <c r="AP1343" s="187">
        <v>2.3835616438356165E-3</v>
      </c>
      <c r="AQ1343" s="186">
        <v>2.3835616438356165E-3</v>
      </c>
      <c r="AR1343" s="186">
        <v>0</v>
      </c>
      <c r="AS1343" s="186">
        <v>2.3835616438356165E-3</v>
      </c>
      <c r="AT1343" s="186">
        <v>7.1506849315068496E-2</v>
      </c>
      <c r="AU1343" s="193" t="s">
        <v>231</v>
      </c>
      <c r="AV1343" s="194"/>
      <c r="AW1343" s="166" t="s">
        <v>325</v>
      </c>
      <c r="AX1343" s="166" t="s">
        <v>6916</v>
      </c>
      <c r="AY1343" s="256" t="s">
        <v>15541</v>
      </c>
      <c r="AZ1343" s="166" t="s">
        <v>234</v>
      </c>
      <c r="BB1343" s="196"/>
    </row>
    <row r="1344" spans="1:54" s="166" customFormat="1" ht="15" customHeight="1" x14ac:dyDescent="0.25">
      <c r="A1344" s="182">
        <v>1993</v>
      </c>
      <c r="B1344" s="555"/>
      <c r="C1344" s="581"/>
      <c r="D1344" s="700" t="s">
        <v>17138</v>
      </c>
      <c r="E1344" s="166" t="s">
        <v>56</v>
      </c>
      <c r="F1344" s="166" t="s">
        <v>6908</v>
      </c>
      <c r="G1344" s="194" t="s">
        <v>15571</v>
      </c>
      <c r="H1344" s="166" t="s">
        <v>15572</v>
      </c>
      <c r="I1344" s="166" t="s">
        <v>15573</v>
      </c>
      <c r="K1344" s="166" t="s">
        <v>219</v>
      </c>
      <c r="L1344" s="166" t="s">
        <v>220</v>
      </c>
      <c r="M1344" s="166">
        <v>0</v>
      </c>
      <c r="N1344" s="166">
        <v>0</v>
      </c>
      <c r="O1344" s="166">
        <v>0</v>
      </c>
      <c r="P1344" s="166">
        <v>0</v>
      </c>
      <c r="Q1344" s="186">
        <v>2</v>
      </c>
      <c r="R1344" s="186">
        <v>2</v>
      </c>
      <c r="S1344" s="168">
        <v>4</v>
      </c>
      <c r="T1344" s="59">
        <v>1</v>
      </c>
      <c r="U1344" s="340"/>
      <c r="V1344" s="340">
        <v>0</v>
      </c>
      <c r="W1344" s="340"/>
      <c r="X1344" s="340">
        <v>0</v>
      </c>
      <c r="Y1344" s="183"/>
      <c r="Z1344" s="183"/>
      <c r="AA1344" s="183"/>
      <c r="AB1344" s="166" t="s">
        <v>330</v>
      </c>
      <c r="AC1344" s="166" t="s">
        <v>15574</v>
      </c>
      <c r="AD1344" s="203">
        <v>1135030001765</v>
      </c>
      <c r="AE1344" s="166" t="s">
        <v>15575</v>
      </c>
      <c r="AF1344" s="203">
        <v>84955448444</v>
      </c>
      <c r="AG1344" s="166" t="s">
        <v>15576</v>
      </c>
      <c r="AH1344" s="166" t="s">
        <v>15575</v>
      </c>
      <c r="AI1344" s="166" t="s">
        <v>15574</v>
      </c>
      <c r="AJ1344" s="165" t="s">
        <v>15577</v>
      </c>
      <c r="AK1344" s="166" t="s">
        <v>453</v>
      </c>
      <c r="AL1344" s="186">
        <v>0.87</v>
      </c>
      <c r="AM1344" s="184">
        <v>6</v>
      </c>
      <c r="AN1344" s="186">
        <v>1.6684931506849316E-2</v>
      </c>
      <c r="AO1344" s="186">
        <v>0</v>
      </c>
      <c r="AP1344" s="187">
        <v>1.6684931506849316E-2</v>
      </c>
      <c r="AQ1344" s="186">
        <v>1.6684931506849316E-2</v>
      </c>
      <c r="AR1344" s="186">
        <v>0</v>
      </c>
      <c r="AS1344" s="186">
        <v>1.6684931506849316E-2</v>
      </c>
      <c r="AT1344" s="186">
        <v>0.50054794520547952</v>
      </c>
      <c r="AU1344" s="193" t="s">
        <v>231</v>
      </c>
      <c r="AV1344" s="194"/>
      <c r="AW1344" s="166" t="s">
        <v>325</v>
      </c>
      <c r="AX1344" s="166" t="s">
        <v>6916</v>
      </c>
      <c r="AY1344" s="257" t="s">
        <v>15578</v>
      </c>
      <c r="AZ1344" s="166" t="s">
        <v>234</v>
      </c>
      <c r="BB1344" s="196"/>
    </row>
    <row r="1345" spans="1:55" s="166" customFormat="1" ht="15" customHeight="1" x14ac:dyDescent="0.25">
      <c r="A1345" s="182">
        <v>1994</v>
      </c>
      <c r="B1345" s="555"/>
      <c r="C1345" s="581"/>
      <c r="D1345" s="700" t="s">
        <v>17138</v>
      </c>
      <c r="E1345" s="166" t="s">
        <v>56</v>
      </c>
      <c r="F1345" s="166" t="s">
        <v>6908</v>
      </c>
      <c r="G1345" s="194" t="s">
        <v>15579</v>
      </c>
      <c r="H1345" s="166" t="s">
        <v>15580</v>
      </c>
      <c r="I1345" s="166" t="s">
        <v>15581</v>
      </c>
      <c r="K1345" s="166" t="s">
        <v>219</v>
      </c>
      <c r="L1345" s="166" t="s">
        <v>220</v>
      </c>
      <c r="M1345" s="166">
        <v>0</v>
      </c>
      <c r="N1345" s="166">
        <v>0</v>
      </c>
      <c r="O1345" s="166">
        <v>0</v>
      </c>
      <c r="P1345" s="166">
        <v>0</v>
      </c>
      <c r="Q1345" s="186">
        <v>2</v>
      </c>
      <c r="R1345" s="186">
        <v>2</v>
      </c>
      <c r="S1345" s="168">
        <v>4</v>
      </c>
      <c r="T1345" s="59">
        <v>0</v>
      </c>
      <c r="U1345" s="340"/>
      <c r="V1345" s="340">
        <v>0</v>
      </c>
      <c r="W1345" s="340"/>
      <c r="X1345" s="340">
        <v>1</v>
      </c>
      <c r="Y1345" s="183"/>
      <c r="Z1345" s="183"/>
      <c r="AA1345" s="183"/>
      <c r="AB1345" s="166" t="s">
        <v>330</v>
      </c>
      <c r="AC1345" s="166" t="s">
        <v>15582</v>
      </c>
      <c r="AD1345" s="203">
        <v>1075030002563</v>
      </c>
      <c r="AE1345" s="166" t="s">
        <v>15583</v>
      </c>
      <c r="AF1345" s="203" t="s">
        <v>15584</v>
      </c>
      <c r="AG1345" s="166" t="s">
        <v>15585</v>
      </c>
      <c r="AH1345" s="166" t="s">
        <v>15583</v>
      </c>
      <c r="AI1345" s="166" t="s">
        <v>15582</v>
      </c>
      <c r="AJ1345" s="165" t="s">
        <v>15586</v>
      </c>
      <c r="AK1345" s="166" t="s">
        <v>453</v>
      </c>
      <c r="AL1345" s="186">
        <v>0.87</v>
      </c>
      <c r="AM1345" s="184">
        <v>2</v>
      </c>
      <c r="AN1345" s="186">
        <v>2.3835616438356165E-3</v>
      </c>
      <c r="AO1345" s="186">
        <v>0</v>
      </c>
      <c r="AP1345" s="187">
        <v>2.3835616438356165E-3</v>
      </c>
      <c r="AQ1345" s="186">
        <v>2.3835616438356165E-3</v>
      </c>
      <c r="AR1345" s="186">
        <v>0</v>
      </c>
      <c r="AS1345" s="186">
        <v>2.3835616438356165E-3</v>
      </c>
      <c r="AT1345" s="186">
        <v>7.1506849315068496E-2</v>
      </c>
      <c r="AU1345" s="193" t="s">
        <v>231</v>
      </c>
      <c r="AV1345" s="194"/>
      <c r="AW1345" s="166" t="s">
        <v>325</v>
      </c>
      <c r="AX1345" s="166" t="s">
        <v>6916</v>
      </c>
      <c r="AY1345" s="257" t="s">
        <v>15587</v>
      </c>
      <c r="AZ1345" s="166" t="s">
        <v>234</v>
      </c>
      <c r="BB1345" s="196"/>
    </row>
    <row r="1346" spans="1:55" s="166" customFormat="1" ht="15" customHeight="1" x14ac:dyDescent="0.25">
      <c r="A1346" s="182">
        <v>1997</v>
      </c>
      <c r="B1346" s="555"/>
      <c r="C1346" s="581"/>
      <c r="D1346" s="700" t="s">
        <v>17138</v>
      </c>
      <c r="E1346" s="166" t="s">
        <v>56</v>
      </c>
      <c r="F1346" s="166" t="s">
        <v>6908</v>
      </c>
      <c r="G1346" s="194" t="s">
        <v>15598</v>
      </c>
      <c r="H1346" s="166" t="s">
        <v>15599</v>
      </c>
      <c r="I1346" s="166" t="s">
        <v>15600</v>
      </c>
      <c r="K1346" s="166" t="s">
        <v>732</v>
      </c>
      <c r="L1346" s="166">
        <v>0</v>
      </c>
      <c r="M1346" s="166" t="s">
        <v>317</v>
      </c>
      <c r="N1346" s="166">
        <v>0</v>
      </c>
      <c r="O1346" s="166" t="s">
        <v>317</v>
      </c>
      <c r="P1346" s="166">
        <v>0</v>
      </c>
      <c r="Q1346" s="186">
        <v>2</v>
      </c>
      <c r="R1346" s="186">
        <v>2</v>
      </c>
      <c r="S1346" s="168">
        <v>4</v>
      </c>
      <c r="T1346" s="59">
        <v>0</v>
      </c>
      <c r="U1346" s="340"/>
      <c r="V1346" s="340">
        <v>0</v>
      </c>
      <c r="W1346" s="340"/>
      <c r="X1346" s="340">
        <v>1</v>
      </c>
      <c r="Y1346" s="183"/>
      <c r="Z1346" s="183"/>
      <c r="AA1346" s="183"/>
      <c r="AB1346" s="166" t="s">
        <v>12075</v>
      </c>
      <c r="AC1346" s="166" t="s">
        <v>15601</v>
      </c>
      <c r="AD1346" s="203">
        <v>310503001300020</v>
      </c>
      <c r="AE1346" s="166" t="s">
        <v>15602</v>
      </c>
      <c r="AF1346" s="203" t="s">
        <v>15603</v>
      </c>
      <c r="AG1346" s="171" t="s">
        <v>15604</v>
      </c>
      <c r="AH1346" s="166" t="s">
        <v>15602</v>
      </c>
      <c r="AI1346" s="166" t="s">
        <v>15601</v>
      </c>
      <c r="AJ1346" s="165" t="s">
        <v>15605</v>
      </c>
      <c r="AK1346" s="203" t="s">
        <v>304</v>
      </c>
      <c r="AL1346" s="186">
        <v>1.1399999999999999</v>
      </c>
      <c r="AM1346" s="184">
        <v>300</v>
      </c>
      <c r="AN1346" s="186">
        <v>0.22405479452054794</v>
      </c>
      <c r="AO1346" s="186">
        <v>0</v>
      </c>
      <c r="AP1346" s="187">
        <v>0.22405479452054794</v>
      </c>
      <c r="AQ1346" s="186">
        <v>0.22405479452054794</v>
      </c>
      <c r="AR1346" s="186">
        <v>0</v>
      </c>
      <c r="AS1346" s="186">
        <v>0.22405479452054794</v>
      </c>
      <c r="AT1346" s="186">
        <v>6.7216438356164385</v>
      </c>
      <c r="AU1346" s="193" t="s">
        <v>231</v>
      </c>
      <c r="AV1346" s="194"/>
      <c r="AW1346" s="166" t="s">
        <v>325</v>
      </c>
      <c r="AX1346" s="166" t="s">
        <v>6916</v>
      </c>
      <c r="AY1346" s="257" t="s">
        <v>15606</v>
      </c>
      <c r="AZ1346" s="166" t="s">
        <v>234</v>
      </c>
      <c r="BB1346" s="196"/>
    </row>
    <row r="1347" spans="1:55" s="166" customFormat="1" ht="15" customHeight="1" x14ac:dyDescent="0.25">
      <c r="A1347" s="182">
        <v>1998</v>
      </c>
      <c r="B1347" s="555"/>
      <c r="C1347" s="581"/>
      <c r="D1347" s="700" t="s">
        <v>17139</v>
      </c>
      <c r="E1347" s="166" t="s">
        <v>56</v>
      </c>
      <c r="F1347" s="166" t="s">
        <v>6908</v>
      </c>
      <c r="G1347" s="194" t="s">
        <v>15607</v>
      </c>
      <c r="H1347" s="166" t="s">
        <v>15608</v>
      </c>
      <c r="I1347" s="166" t="s">
        <v>15609</v>
      </c>
      <c r="K1347" s="166" t="s">
        <v>10852</v>
      </c>
      <c r="L1347" s="166" t="s">
        <v>220</v>
      </c>
      <c r="M1347" s="166" t="s">
        <v>221</v>
      </c>
      <c r="N1347" s="166" t="s">
        <v>7095</v>
      </c>
      <c r="O1347" s="166" t="s">
        <v>818</v>
      </c>
      <c r="P1347" s="166" t="s">
        <v>7095</v>
      </c>
      <c r="Q1347" s="186">
        <v>2</v>
      </c>
      <c r="R1347" s="186">
        <v>2</v>
      </c>
      <c r="S1347" s="168">
        <v>4</v>
      </c>
      <c r="T1347" s="59">
        <v>0</v>
      </c>
      <c r="U1347" s="340"/>
      <c r="V1347" s="340">
        <v>0</v>
      </c>
      <c r="W1347" s="340"/>
      <c r="X1347" s="340">
        <v>1</v>
      </c>
      <c r="Y1347" s="183"/>
      <c r="Z1347" s="183"/>
      <c r="AA1347" s="183"/>
      <c r="AB1347" s="166" t="s">
        <v>330</v>
      </c>
      <c r="AC1347" s="166" t="s">
        <v>15610</v>
      </c>
      <c r="AD1347" s="203">
        <v>1027700083949</v>
      </c>
      <c r="AE1347" s="166" t="s">
        <v>15611</v>
      </c>
      <c r="AF1347" s="203" t="s">
        <v>15612</v>
      </c>
      <c r="AG1347" s="166" t="s">
        <v>12432</v>
      </c>
      <c r="AH1347" s="166" t="s">
        <v>15611</v>
      </c>
      <c r="AI1347" s="166" t="s">
        <v>15610</v>
      </c>
      <c r="AJ1347" s="165" t="s">
        <v>15613</v>
      </c>
      <c r="AK1347" s="203" t="s">
        <v>304</v>
      </c>
      <c r="AL1347" s="186">
        <v>1.1399999999999999</v>
      </c>
      <c r="AM1347" s="186">
        <v>4134.7</v>
      </c>
      <c r="AN1347" s="186">
        <v>2.6</v>
      </c>
      <c r="AO1347" s="186">
        <v>0</v>
      </c>
      <c r="AP1347" s="187">
        <v>2.6</v>
      </c>
      <c r="AQ1347" s="186">
        <v>2.6</v>
      </c>
      <c r="AR1347" s="186">
        <v>0</v>
      </c>
      <c r="AS1347" s="186">
        <v>2.6</v>
      </c>
      <c r="AT1347" s="186">
        <v>78</v>
      </c>
      <c r="AU1347" s="193" t="s">
        <v>231</v>
      </c>
      <c r="AV1347" s="194"/>
      <c r="AW1347" s="166" t="s">
        <v>325</v>
      </c>
      <c r="AX1347" s="166" t="s">
        <v>6916</v>
      </c>
      <c r="AY1347" s="257" t="s">
        <v>15614</v>
      </c>
      <c r="AZ1347" s="166" t="s">
        <v>234</v>
      </c>
      <c r="BB1347" s="196"/>
    </row>
    <row r="1348" spans="1:55" s="166" customFormat="1" ht="15" customHeight="1" x14ac:dyDescent="0.25">
      <c r="A1348" s="182">
        <v>1999</v>
      </c>
      <c r="B1348" s="555"/>
      <c r="C1348" s="581"/>
      <c r="D1348" s="700" t="s">
        <v>17139</v>
      </c>
      <c r="E1348" s="166" t="s">
        <v>56</v>
      </c>
      <c r="F1348" s="166" t="s">
        <v>6908</v>
      </c>
      <c r="G1348" s="194" t="s">
        <v>15615</v>
      </c>
      <c r="H1348" s="166" t="s">
        <v>15616</v>
      </c>
      <c r="I1348" s="166" t="s">
        <v>15617</v>
      </c>
      <c r="K1348" s="166" t="s">
        <v>219</v>
      </c>
      <c r="L1348" s="166" t="s">
        <v>220</v>
      </c>
      <c r="M1348" s="166" t="s">
        <v>221</v>
      </c>
      <c r="N1348" s="166" t="s">
        <v>222</v>
      </c>
      <c r="O1348" s="166" t="s">
        <v>317</v>
      </c>
      <c r="P1348" s="166">
        <v>0</v>
      </c>
      <c r="Q1348" s="186">
        <v>3</v>
      </c>
      <c r="R1348" s="186">
        <v>2</v>
      </c>
      <c r="S1348" s="168">
        <v>6</v>
      </c>
      <c r="T1348" s="59">
        <v>1</v>
      </c>
      <c r="U1348" s="340"/>
      <c r="V1348" s="340">
        <v>0</v>
      </c>
      <c r="W1348" s="340"/>
      <c r="X1348" s="340">
        <v>0</v>
      </c>
      <c r="Y1348" s="183"/>
      <c r="Z1348" s="183"/>
      <c r="AA1348" s="183"/>
      <c r="AB1348" s="166" t="s">
        <v>330</v>
      </c>
      <c r="AC1348" s="166" t="s">
        <v>15618</v>
      </c>
      <c r="AD1348" s="203">
        <v>1147746803148</v>
      </c>
      <c r="AE1348" s="166" t="s">
        <v>15619</v>
      </c>
      <c r="AF1348" s="203" t="s">
        <v>15620</v>
      </c>
      <c r="AG1348" s="166" t="s">
        <v>15621</v>
      </c>
      <c r="AH1348" s="166" t="s">
        <v>15622</v>
      </c>
      <c r="AI1348" s="166" t="s">
        <v>15618</v>
      </c>
      <c r="AJ1348" s="165" t="s">
        <v>15623</v>
      </c>
      <c r="AK1348" s="203" t="s">
        <v>304</v>
      </c>
      <c r="AL1348" s="186">
        <v>1.1399999999999999</v>
      </c>
      <c r="AM1348" s="186">
        <v>100</v>
      </c>
      <c r="AN1348" s="186">
        <v>0.10866666666666666</v>
      </c>
      <c r="AO1348" s="186">
        <v>0</v>
      </c>
      <c r="AP1348" s="187">
        <v>0.10866666666666666</v>
      </c>
      <c r="AQ1348" s="186">
        <v>0.10866666666666666</v>
      </c>
      <c r="AR1348" s="186">
        <v>0</v>
      </c>
      <c r="AS1348" s="186">
        <v>0.10866666666666666</v>
      </c>
      <c r="AT1348" s="186">
        <v>3.26</v>
      </c>
      <c r="AU1348" s="193" t="s">
        <v>231</v>
      </c>
      <c r="AV1348" s="194"/>
      <c r="AW1348" s="166" t="s">
        <v>325</v>
      </c>
      <c r="AX1348" s="166" t="s">
        <v>6916</v>
      </c>
      <c r="AY1348" s="257" t="s">
        <v>15624</v>
      </c>
      <c r="AZ1348" s="166" t="s">
        <v>234</v>
      </c>
      <c r="BB1348" s="196"/>
    </row>
    <row r="1349" spans="1:55" s="166" customFormat="1" ht="15" customHeight="1" x14ac:dyDescent="0.25">
      <c r="A1349" s="182">
        <v>2000</v>
      </c>
      <c r="B1349" s="555"/>
      <c r="C1349" s="581"/>
      <c r="D1349" s="700" t="s">
        <v>17141</v>
      </c>
      <c r="E1349" s="166" t="s">
        <v>56</v>
      </c>
      <c r="F1349" s="166" t="s">
        <v>6908</v>
      </c>
      <c r="G1349" s="194" t="s">
        <v>15625</v>
      </c>
      <c r="H1349" s="166" t="s">
        <v>15626</v>
      </c>
      <c r="I1349" s="166" t="s">
        <v>15627</v>
      </c>
      <c r="K1349" s="166" t="s">
        <v>219</v>
      </c>
      <c r="L1349" s="166" t="s">
        <v>220</v>
      </c>
      <c r="M1349" s="166" t="s">
        <v>317</v>
      </c>
      <c r="N1349" s="166">
        <v>0</v>
      </c>
      <c r="O1349" s="166" t="s">
        <v>317</v>
      </c>
      <c r="P1349" s="166">
        <v>0</v>
      </c>
      <c r="Q1349" s="186">
        <v>3</v>
      </c>
      <c r="R1349" s="186">
        <v>1.2</v>
      </c>
      <c r="S1349" s="168">
        <v>3.5999999999999996</v>
      </c>
      <c r="T1349" s="59">
        <v>0</v>
      </c>
      <c r="U1349" s="340" t="s">
        <v>15628</v>
      </c>
      <c r="V1349" s="340">
        <v>0</v>
      </c>
      <c r="W1349" s="340"/>
      <c r="X1349" s="340">
        <v>0</v>
      </c>
      <c r="Y1349" s="183"/>
      <c r="Z1349" s="183"/>
      <c r="AA1349" s="183"/>
      <c r="AB1349" s="166" t="s">
        <v>3109</v>
      </c>
      <c r="AC1349" s="166" t="s">
        <v>15629</v>
      </c>
      <c r="AD1349" s="203">
        <v>1027700034493</v>
      </c>
      <c r="AE1349" s="166" t="s">
        <v>15630</v>
      </c>
      <c r="AF1349" s="203" t="s">
        <v>15631</v>
      </c>
      <c r="AG1349" s="166" t="s">
        <v>14574</v>
      </c>
      <c r="AH1349" s="166" t="s">
        <v>15630</v>
      </c>
      <c r="AI1349" s="166" t="s">
        <v>15632</v>
      </c>
      <c r="AJ1349" s="165" t="s">
        <v>15633</v>
      </c>
      <c r="AK1349" s="203" t="s">
        <v>304</v>
      </c>
      <c r="AL1349" s="186">
        <v>1.1399999999999999</v>
      </c>
      <c r="AM1349" s="186">
        <v>1200</v>
      </c>
      <c r="AN1349" s="186">
        <v>1.1399999999999999</v>
      </c>
      <c r="AO1349" s="186">
        <v>0</v>
      </c>
      <c r="AP1349" s="187">
        <v>1.1399999999999999</v>
      </c>
      <c r="AQ1349" s="186">
        <v>1.1399999999999999</v>
      </c>
      <c r="AR1349" s="186">
        <v>0</v>
      </c>
      <c r="AS1349" s="186">
        <v>1.1399999999999999</v>
      </c>
      <c r="AT1349" s="186">
        <v>34.199999999999996</v>
      </c>
      <c r="AU1349" s="193" t="s">
        <v>231</v>
      </c>
      <c r="AV1349" s="194"/>
      <c r="AW1349" s="166" t="s">
        <v>325</v>
      </c>
      <c r="AX1349" s="166" t="s">
        <v>6916</v>
      </c>
      <c r="AY1349" s="257" t="s">
        <v>15634</v>
      </c>
      <c r="AZ1349" s="166" t="s">
        <v>234</v>
      </c>
      <c r="BB1349" s="196"/>
    </row>
    <row r="1350" spans="1:55" s="519" customFormat="1" ht="27" customHeight="1" x14ac:dyDescent="0.25">
      <c r="A1350" s="518">
        <v>2001</v>
      </c>
      <c r="B1350" s="557" t="s">
        <v>17088</v>
      </c>
      <c r="C1350" s="664" t="s">
        <v>17090</v>
      </c>
      <c r="D1350" s="701">
        <v>2020</v>
      </c>
      <c r="E1350" s="519" t="s">
        <v>56</v>
      </c>
      <c r="F1350" s="519" t="s">
        <v>6908</v>
      </c>
      <c r="G1350" s="530" t="s">
        <v>15635</v>
      </c>
      <c r="H1350" s="519" t="s">
        <v>15636</v>
      </c>
      <c r="I1350" s="519" t="s">
        <v>15637</v>
      </c>
      <c r="K1350" s="519" t="s">
        <v>219</v>
      </c>
      <c r="L1350" s="519" t="s">
        <v>220</v>
      </c>
      <c r="M1350" s="519" t="s">
        <v>221</v>
      </c>
      <c r="N1350" s="519" t="s">
        <v>222</v>
      </c>
      <c r="O1350" s="573" t="s">
        <v>221</v>
      </c>
      <c r="P1350" s="573" t="s">
        <v>222</v>
      </c>
      <c r="Q1350" s="520">
        <v>5</v>
      </c>
      <c r="R1350" s="520">
        <v>2</v>
      </c>
      <c r="S1350" s="521">
        <v>10</v>
      </c>
      <c r="T1350" s="522">
        <v>2</v>
      </c>
      <c r="U1350" s="523"/>
      <c r="V1350" s="523">
        <v>0</v>
      </c>
      <c r="W1350" s="523"/>
      <c r="X1350" s="523">
        <v>0</v>
      </c>
      <c r="Y1350" s="524"/>
      <c r="Z1350" s="524"/>
      <c r="AA1350" s="524"/>
      <c r="AB1350" s="519" t="s">
        <v>330</v>
      </c>
      <c r="AC1350" s="519" t="s">
        <v>15638</v>
      </c>
      <c r="AD1350" s="608">
        <v>1165030050866</v>
      </c>
      <c r="AE1350" s="519" t="s">
        <v>15639</v>
      </c>
      <c r="AF1350" s="608">
        <v>89963077097</v>
      </c>
      <c r="AH1350" s="519" t="s">
        <v>15640</v>
      </c>
      <c r="AI1350" s="519" t="s">
        <v>15638</v>
      </c>
      <c r="AJ1350" s="526" t="s">
        <v>15641</v>
      </c>
      <c r="AK1350" s="608" t="s">
        <v>304</v>
      </c>
      <c r="AL1350" s="520">
        <v>1.1399999999999999</v>
      </c>
      <c r="AM1350" s="520">
        <v>450</v>
      </c>
      <c r="AN1350" s="520">
        <v>0.34666666666666668</v>
      </c>
      <c r="AO1350" s="520">
        <v>0</v>
      </c>
      <c r="AP1350" s="528">
        <v>0.34666666666666668</v>
      </c>
      <c r="AQ1350" s="520">
        <v>0.34666666666666668</v>
      </c>
      <c r="AR1350" s="520">
        <v>0</v>
      </c>
      <c r="AS1350" s="520">
        <v>0.34666666666666668</v>
      </c>
      <c r="AT1350" s="520">
        <v>10.4</v>
      </c>
      <c r="AU1350" s="529" t="s">
        <v>231</v>
      </c>
      <c r="AV1350" s="530" t="s">
        <v>431</v>
      </c>
      <c r="AW1350" s="519" t="s">
        <v>325</v>
      </c>
      <c r="AX1350" s="519" t="s">
        <v>6916</v>
      </c>
      <c r="AY1350" s="670" t="s">
        <v>15642</v>
      </c>
      <c r="AZ1350" s="519" t="s">
        <v>234</v>
      </c>
      <c r="BB1350" s="533"/>
    </row>
    <row r="1351" spans="1:55" s="519" customFormat="1" ht="27" customHeight="1" x14ac:dyDescent="0.25">
      <c r="A1351" s="518">
        <v>2002</v>
      </c>
      <c r="B1351" s="557" t="s">
        <v>17088</v>
      </c>
      <c r="C1351" s="664" t="s">
        <v>17090</v>
      </c>
      <c r="D1351" s="701">
        <v>2020</v>
      </c>
      <c r="E1351" s="519" t="s">
        <v>56</v>
      </c>
      <c r="F1351" s="519" t="s">
        <v>17123</v>
      </c>
      <c r="G1351" s="530" t="s">
        <v>15643</v>
      </c>
      <c r="H1351" s="519" t="s">
        <v>15644</v>
      </c>
      <c r="I1351" s="519" t="s">
        <v>15645</v>
      </c>
      <c r="K1351" s="519" t="s">
        <v>219</v>
      </c>
      <c r="L1351" s="519" t="s">
        <v>220</v>
      </c>
      <c r="M1351" s="519" t="s">
        <v>221</v>
      </c>
      <c r="N1351" s="519" t="s">
        <v>222</v>
      </c>
      <c r="O1351" s="573" t="s">
        <v>221</v>
      </c>
      <c r="P1351" s="573" t="s">
        <v>222</v>
      </c>
      <c r="Q1351" s="520">
        <v>3</v>
      </c>
      <c r="R1351" s="520">
        <v>2</v>
      </c>
      <c r="S1351" s="521">
        <v>6</v>
      </c>
      <c r="T1351" s="522">
        <v>1</v>
      </c>
      <c r="U1351" s="523"/>
      <c r="V1351" s="523">
        <v>0</v>
      </c>
      <c r="W1351" s="523"/>
      <c r="X1351" s="523">
        <v>0</v>
      </c>
      <c r="Y1351" s="524"/>
      <c r="Z1351" s="524"/>
      <c r="AA1351" s="524"/>
      <c r="AB1351" s="519" t="s">
        <v>330</v>
      </c>
      <c r="AC1351" s="519" t="s">
        <v>12792</v>
      </c>
      <c r="AD1351" s="608">
        <v>1027809237796</v>
      </c>
      <c r="AE1351" s="519" t="s">
        <v>15646</v>
      </c>
      <c r="AF1351" s="608" t="s">
        <v>12353</v>
      </c>
      <c r="AG1351" s="519" t="s">
        <v>12354</v>
      </c>
      <c r="AH1351" s="519" t="s">
        <v>15647</v>
      </c>
      <c r="AI1351" s="519" t="s">
        <v>15648</v>
      </c>
      <c r="AJ1351" s="526" t="s">
        <v>13219</v>
      </c>
      <c r="AK1351" s="608" t="s">
        <v>304</v>
      </c>
      <c r="AL1351" s="520">
        <v>1.1399999999999999</v>
      </c>
      <c r="AM1351" s="520">
        <v>187</v>
      </c>
      <c r="AN1351" s="520">
        <v>0.58405479452054787</v>
      </c>
      <c r="AO1351" s="520">
        <v>0</v>
      </c>
      <c r="AP1351" s="528">
        <f>AN1351+AO1351</f>
        <v>0.58405479452054787</v>
      </c>
      <c r="AQ1351" s="520">
        <f>AN1351</f>
        <v>0.58405479452054787</v>
      </c>
      <c r="AR1351" s="520">
        <v>0</v>
      </c>
      <c r="AS1351" s="520">
        <f>AQ1351+AR1351</f>
        <v>0.58405479452054787</v>
      </c>
      <c r="AT1351" s="520">
        <f>AS1351*30</f>
        <v>17.521643835616437</v>
      </c>
      <c r="AU1351" s="529" t="s">
        <v>231</v>
      </c>
      <c r="AV1351" s="530" t="s">
        <v>431</v>
      </c>
      <c r="AW1351" s="519" t="s">
        <v>325</v>
      </c>
      <c r="AX1351" s="519" t="s">
        <v>6916</v>
      </c>
      <c r="AY1351" s="670" t="s">
        <v>15649</v>
      </c>
      <c r="AZ1351" s="519" t="s">
        <v>234</v>
      </c>
      <c r="BB1351" s="533"/>
    </row>
    <row r="1352" spans="1:55" s="166" customFormat="1" ht="15" customHeight="1" x14ac:dyDescent="0.25">
      <c r="A1352" s="182">
        <v>2004</v>
      </c>
      <c r="B1352" s="555"/>
      <c r="C1352" s="581"/>
      <c r="D1352" s="700" t="s">
        <v>17139</v>
      </c>
      <c r="E1352" s="166" t="s">
        <v>56</v>
      </c>
      <c r="F1352" s="166" t="s">
        <v>6908</v>
      </c>
      <c r="G1352" s="194" t="s">
        <v>7681</v>
      </c>
      <c r="H1352" s="166" t="s">
        <v>15655</v>
      </c>
      <c r="I1352" s="166" t="s">
        <v>15656</v>
      </c>
      <c r="K1352" s="166" t="s">
        <v>732</v>
      </c>
      <c r="M1352" s="166" t="s">
        <v>317</v>
      </c>
      <c r="N1352" s="166">
        <v>0</v>
      </c>
      <c r="O1352" s="166" t="s">
        <v>317</v>
      </c>
      <c r="P1352" s="166">
        <v>0</v>
      </c>
      <c r="Q1352" s="186">
        <v>3</v>
      </c>
      <c r="R1352" s="186">
        <v>1.2</v>
      </c>
      <c r="S1352" s="168">
        <v>3.5999999999999996</v>
      </c>
      <c r="T1352" s="59">
        <v>0</v>
      </c>
      <c r="U1352" s="340" t="s">
        <v>6373</v>
      </c>
      <c r="V1352" s="340">
        <v>0</v>
      </c>
      <c r="W1352" s="340"/>
      <c r="X1352" s="340">
        <v>0</v>
      </c>
      <c r="Y1352" s="183"/>
      <c r="Z1352" s="183"/>
      <c r="AA1352" s="183"/>
      <c r="AB1352" s="166" t="s">
        <v>330</v>
      </c>
      <c r="AC1352" s="166" t="s">
        <v>15657</v>
      </c>
      <c r="AD1352" s="203">
        <v>1115030001613</v>
      </c>
      <c r="AE1352" s="166" t="s">
        <v>15658</v>
      </c>
      <c r="AF1352" s="203" t="s">
        <v>15659</v>
      </c>
      <c r="AG1352" s="166" t="s">
        <v>10793</v>
      </c>
      <c r="AH1352" s="166" t="s">
        <v>15658</v>
      </c>
      <c r="AI1352" s="166" t="s">
        <v>15657</v>
      </c>
      <c r="AJ1352" s="165" t="s">
        <v>15660</v>
      </c>
      <c r="AK1352" s="203" t="s">
        <v>304</v>
      </c>
      <c r="AL1352" s="186">
        <v>1.1399999999999999</v>
      </c>
      <c r="AM1352" s="186">
        <v>287.10000000000002</v>
      </c>
      <c r="AN1352" s="186">
        <v>0.89669589041095887</v>
      </c>
      <c r="AO1352" s="186">
        <v>0</v>
      </c>
      <c r="AP1352" s="187">
        <v>0.89669589041095887</v>
      </c>
      <c r="AQ1352" s="186">
        <v>0.89669589041095887</v>
      </c>
      <c r="AR1352" s="186">
        <v>0</v>
      </c>
      <c r="AS1352" s="186">
        <v>0.89669589041095887</v>
      </c>
      <c r="AT1352" s="186">
        <v>26.900876712328767</v>
      </c>
      <c r="AU1352" s="193" t="s">
        <v>231</v>
      </c>
      <c r="AV1352" s="194"/>
      <c r="AW1352" s="166" t="s">
        <v>325</v>
      </c>
      <c r="AX1352" s="166" t="s">
        <v>6916</v>
      </c>
      <c r="AY1352" s="257" t="s">
        <v>7690</v>
      </c>
      <c r="AZ1352" s="166" t="s">
        <v>234</v>
      </c>
      <c r="BB1352" s="196"/>
    </row>
    <row r="1353" spans="1:55" s="166" customFormat="1" ht="15" customHeight="1" x14ac:dyDescent="0.25">
      <c r="A1353" s="182">
        <v>2005</v>
      </c>
      <c r="B1353" s="555"/>
      <c r="C1353" s="581"/>
      <c r="D1353" s="700" t="s">
        <v>17141</v>
      </c>
      <c r="E1353" s="166" t="s">
        <v>56</v>
      </c>
      <c r="F1353" s="166" t="s">
        <v>6908</v>
      </c>
      <c r="G1353" s="194" t="s">
        <v>15661</v>
      </c>
      <c r="H1353" s="166" t="s">
        <v>15662</v>
      </c>
      <c r="I1353" s="166" t="s">
        <v>15663</v>
      </c>
      <c r="K1353" s="166" t="s">
        <v>732</v>
      </c>
      <c r="M1353" s="166" t="s">
        <v>317</v>
      </c>
      <c r="N1353" s="166">
        <v>0</v>
      </c>
      <c r="O1353" s="166" t="s">
        <v>317</v>
      </c>
      <c r="P1353" s="166">
        <v>0</v>
      </c>
      <c r="Q1353" s="186">
        <v>3</v>
      </c>
      <c r="R1353" s="186">
        <v>2</v>
      </c>
      <c r="S1353" s="168">
        <v>6</v>
      </c>
      <c r="T1353" s="59">
        <v>2</v>
      </c>
      <c r="U1353" s="340"/>
      <c r="V1353" s="340">
        <v>0</v>
      </c>
      <c r="W1353" s="340"/>
      <c r="X1353" s="340">
        <v>0</v>
      </c>
      <c r="Y1353" s="183"/>
      <c r="Z1353" s="183"/>
      <c r="AA1353" s="183"/>
      <c r="AB1353" s="166" t="s">
        <v>330</v>
      </c>
      <c r="AC1353" s="166" t="s">
        <v>13429</v>
      </c>
      <c r="AD1353" s="203">
        <v>1127746172080</v>
      </c>
      <c r="AE1353" s="166" t="s">
        <v>15664</v>
      </c>
      <c r="AF1353" s="203" t="s">
        <v>14549</v>
      </c>
      <c r="AG1353" s="166" t="s">
        <v>13528</v>
      </c>
      <c r="AH1353" s="166" t="s">
        <v>15664</v>
      </c>
      <c r="AI1353" s="166" t="s">
        <v>13429</v>
      </c>
      <c r="AJ1353" s="165" t="s">
        <v>15665</v>
      </c>
      <c r="AK1353" s="203" t="s">
        <v>304</v>
      </c>
      <c r="AL1353" s="186">
        <v>1.1399999999999999</v>
      </c>
      <c r="AM1353" s="186">
        <v>450</v>
      </c>
      <c r="AN1353" s="186">
        <v>0.89669589041095887</v>
      </c>
      <c r="AO1353" s="186">
        <v>0</v>
      </c>
      <c r="AP1353" s="187">
        <v>0.89669589041095887</v>
      </c>
      <c r="AQ1353" s="186">
        <v>0.89669589041095887</v>
      </c>
      <c r="AR1353" s="186">
        <v>0</v>
      </c>
      <c r="AS1353" s="186">
        <v>0.89669589041095887</v>
      </c>
      <c r="AT1353" s="186">
        <v>26.900876712328767</v>
      </c>
      <c r="AU1353" s="193" t="s">
        <v>231</v>
      </c>
      <c r="AV1353" s="194"/>
      <c r="AW1353" s="166" t="s">
        <v>325</v>
      </c>
      <c r="AX1353" s="166" t="s">
        <v>6916</v>
      </c>
      <c r="AY1353" s="257" t="s">
        <v>15666</v>
      </c>
      <c r="AZ1353" s="166" t="s">
        <v>234</v>
      </c>
      <c r="BB1353" s="196"/>
    </row>
    <row r="1354" spans="1:55" s="519" customFormat="1" ht="27.75" customHeight="1" x14ac:dyDescent="0.25">
      <c r="A1354" s="518">
        <v>2007</v>
      </c>
      <c r="B1354" s="557" t="s">
        <v>17088</v>
      </c>
      <c r="C1354" s="664" t="s">
        <v>17090</v>
      </c>
      <c r="D1354" s="701">
        <v>2020</v>
      </c>
      <c r="E1354" s="519" t="s">
        <v>56</v>
      </c>
      <c r="F1354" s="519" t="s">
        <v>6908</v>
      </c>
      <c r="G1354" s="530" t="s">
        <v>15672</v>
      </c>
      <c r="H1354" s="519" t="s">
        <v>15673</v>
      </c>
      <c r="I1354" s="519" t="s">
        <v>15674</v>
      </c>
      <c r="K1354" s="519" t="s">
        <v>219</v>
      </c>
      <c r="L1354" s="519" t="s">
        <v>220</v>
      </c>
      <c r="M1354" s="519" t="s">
        <v>221</v>
      </c>
      <c r="N1354" s="519" t="s">
        <v>222</v>
      </c>
      <c r="O1354" s="519" t="s">
        <v>221</v>
      </c>
      <c r="P1354" s="519" t="s">
        <v>222</v>
      </c>
      <c r="Q1354" s="520">
        <v>4.2</v>
      </c>
      <c r="R1354" s="520">
        <v>3.5</v>
      </c>
      <c r="S1354" s="521">
        <v>14.700000000000001</v>
      </c>
      <c r="T1354" s="522">
        <v>0</v>
      </c>
      <c r="U1354" s="523" t="s">
        <v>15675</v>
      </c>
      <c r="V1354" s="523">
        <v>0</v>
      </c>
      <c r="W1354" s="523"/>
      <c r="X1354" s="523">
        <v>0</v>
      </c>
      <c r="Y1354" s="524"/>
      <c r="Z1354" s="524"/>
      <c r="AA1354" s="524"/>
      <c r="AB1354" s="519" t="s">
        <v>3109</v>
      </c>
      <c r="AC1354" s="519" t="s">
        <v>15676</v>
      </c>
      <c r="AD1354" s="608">
        <v>1027739441157</v>
      </c>
      <c r="AE1354" s="519" t="s">
        <v>15677</v>
      </c>
      <c r="AF1354" s="608" t="s">
        <v>15678</v>
      </c>
      <c r="AG1354" s="519" t="s">
        <v>15679</v>
      </c>
      <c r="AH1354" s="519" t="s">
        <v>15677</v>
      </c>
      <c r="AI1354" s="519" t="s">
        <v>15676</v>
      </c>
      <c r="AJ1354" s="526" t="s">
        <v>15680</v>
      </c>
      <c r="AK1354" s="608" t="s">
        <v>15681</v>
      </c>
      <c r="AL1354" s="520">
        <v>0.87</v>
      </c>
      <c r="AM1354" s="648">
        <v>37</v>
      </c>
      <c r="AN1354" s="520">
        <v>8.8191780821917795E-2</v>
      </c>
      <c r="AO1354" s="520">
        <v>0</v>
      </c>
      <c r="AP1354" s="528">
        <v>8.8191780821917795E-2</v>
      </c>
      <c r="AQ1354" s="520">
        <v>8.8191780821917795E-2</v>
      </c>
      <c r="AR1354" s="520">
        <v>0</v>
      </c>
      <c r="AS1354" s="520">
        <v>8.8191780821917795E-2</v>
      </c>
      <c r="AT1354" s="520">
        <v>2.645753424657534</v>
      </c>
      <c r="AU1354" s="529" t="s">
        <v>231</v>
      </c>
      <c r="AV1354" s="530" t="s">
        <v>431</v>
      </c>
      <c r="AW1354" s="519" t="s">
        <v>325</v>
      </c>
      <c r="AX1354" s="519" t="s">
        <v>6916</v>
      </c>
      <c r="AY1354" s="670" t="s">
        <v>15682</v>
      </c>
      <c r="AZ1354" s="519" t="s">
        <v>234</v>
      </c>
      <c r="BB1354" s="533"/>
    </row>
    <row r="1355" spans="1:55" s="519" customFormat="1" ht="25.5" customHeight="1" x14ac:dyDescent="0.25">
      <c r="A1355" s="518">
        <v>2008</v>
      </c>
      <c r="B1355" s="557" t="s">
        <v>17088</v>
      </c>
      <c r="C1355" s="664" t="s">
        <v>17090</v>
      </c>
      <c r="D1355" s="701">
        <v>2020</v>
      </c>
      <c r="E1355" s="519" t="s">
        <v>56</v>
      </c>
      <c r="F1355" s="519" t="s">
        <v>6908</v>
      </c>
      <c r="G1355" s="530" t="s">
        <v>15683</v>
      </c>
      <c r="H1355" s="519" t="s">
        <v>15684</v>
      </c>
      <c r="I1355" s="519" t="s">
        <v>15685</v>
      </c>
      <c r="K1355" s="519" t="s">
        <v>219</v>
      </c>
      <c r="M1355" s="519" t="s">
        <v>221</v>
      </c>
      <c r="N1355" s="519" t="s">
        <v>222</v>
      </c>
      <c r="O1355" s="519" t="s">
        <v>221</v>
      </c>
      <c r="P1355" s="519" t="s">
        <v>7181</v>
      </c>
      <c r="Q1355" s="520">
        <v>3</v>
      </c>
      <c r="R1355" s="520">
        <v>2</v>
      </c>
      <c r="S1355" s="521">
        <v>6</v>
      </c>
      <c r="T1355" s="522">
        <v>3</v>
      </c>
      <c r="U1355" s="523"/>
      <c r="V1355" s="523">
        <v>1</v>
      </c>
      <c r="W1355" s="523"/>
      <c r="X1355" s="523">
        <v>1</v>
      </c>
      <c r="Y1355" s="524"/>
      <c r="Z1355" s="524"/>
      <c r="AA1355" s="524"/>
      <c r="AB1355" s="519" t="s">
        <v>330</v>
      </c>
      <c r="AC1355" s="519" t="s">
        <v>14014</v>
      </c>
      <c r="AD1355" s="608">
        <v>1097746274009</v>
      </c>
      <c r="AE1355" s="519" t="s">
        <v>15686</v>
      </c>
      <c r="AF1355" s="608">
        <v>89645813838</v>
      </c>
      <c r="AG1355" s="519" t="s">
        <v>14016</v>
      </c>
      <c r="AH1355" s="519" t="s">
        <v>15686</v>
      </c>
      <c r="AI1355" s="519" t="s">
        <v>14014</v>
      </c>
      <c r="AJ1355" s="526" t="s">
        <v>15687</v>
      </c>
      <c r="AK1355" s="608" t="s">
        <v>506</v>
      </c>
      <c r="AL1355" s="520">
        <v>2.0699999999999998</v>
      </c>
      <c r="AM1355" s="648">
        <v>72</v>
      </c>
      <c r="AN1355" s="520">
        <v>0.68054794520547934</v>
      </c>
      <c r="AO1355" s="520">
        <v>0</v>
      </c>
      <c r="AP1355" s="528">
        <v>0.68054794520547934</v>
      </c>
      <c r="AQ1355" s="520">
        <v>0.68054794520547934</v>
      </c>
      <c r="AR1355" s="520">
        <v>0</v>
      </c>
      <c r="AS1355" s="520">
        <v>0.68054794520547934</v>
      </c>
      <c r="AT1355" s="520">
        <v>20.416438356164381</v>
      </c>
      <c r="AU1355" s="529" t="s">
        <v>231</v>
      </c>
      <c r="AV1355" s="530" t="s">
        <v>431</v>
      </c>
      <c r="AW1355" s="519" t="s">
        <v>325</v>
      </c>
      <c r="AX1355" s="519" t="s">
        <v>6916</v>
      </c>
      <c r="AY1355" s="670" t="s">
        <v>15688</v>
      </c>
      <c r="AZ1355" s="519" t="s">
        <v>234</v>
      </c>
      <c r="BB1355" s="533"/>
    </row>
    <row r="1356" spans="1:55" s="519" customFormat="1" ht="28.5" customHeight="1" x14ac:dyDescent="0.25">
      <c r="A1356" s="518">
        <v>2010</v>
      </c>
      <c r="B1356" s="557" t="s">
        <v>17088</v>
      </c>
      <c r="C1356" s="664" t="s">
        <v>17090</v>
      </c>
      <c r="D1356" s="701">
        <v>2020</v>
      </c>
      <c r="E1356" s="519" t="s">
        <v>56</v>
      </c>
      <c r="F1356" s="519" t="s">
        <v>6908</v>
      </c>
      <c r="G1356" s="530" t="s">
        <v>15695</v>
      </c>
      <c r="H1356" s="519" t="s">
        <v>15696</v>
      </c>
      <c r="I1356" s="519" t="s">
        <v>15697</v>
      </c>
      <c r="K1356" s="519" t="s">
        <v>732</v>
      </c>
      <c r="M1356" s="519" t="s">
        <v>221</v>
      </c>
      <c r="N1356" s="610" t="s">
        <v>222</v>
      </c>
      <c r="O1356" s="519" t="s">
        <v>221</v>
      </c>
      <c r="P1356" s="610" t="s">
        <v>222</v>
      </c>
      <c r="Q1356" s="520">
        <v>2</v>
      </c>
      <c r="R1356" s="520">
        <v>1.2</v>
      </c>
      <c r="S1356" s="521">
        <v>2.4</v>
      </c>
      <c r="T1356" s="522">
        <v>1</v>
      </c>
      <c r="U1356" s="523"/>
      <c r="V1356" s="523">
        <v>0</v>
      </c>
      <c r="W1356" s="523"/>
      <c r="X1356" s="523">
        <v>0</v>
      </c>
      <c r="Y1356" s="524"/>
      <c r="Z1356" s="524"/>
      <c r="AA1356" s="524"/>
      <c r="AB1356" s="519" t="s">
        <v>330</v>
      </c>
      <c r="AC1356" s="519" t="s">
        <v>15698</v>
      </c>
      <c r="AD1356" s="608">
        <v>1027700200076</v>
      </c>
      <c r="AE1356" s="519" t="s">
        <v>15699</v>
      </c>
      <c r="AF1356" s="608" t="s">
        <v>15700</v>
      </c>
      <c r="AG1356" s="519" t="s">
        <v>15701</v>
      </c>
      <c r="AH1356" s="519" t="s">
        <v>15699</v>
      </c>
      <c r="AI1356" s="519" t="s">
        <v>15698</v>
      </c>
      <c r="AJ1356" s="526" t="s">
        <v>15702</v>
      </c>
      <c r="AK1356" s="519" t="s">
        <v>453</v>
      </c>
      <c r="AL1356" s="520">
        <v>0.87</v>
      </c>
      <c r="AM1356" s="648">
        <v>82</v>
      </c>
      <c r="AN1356" s="520">
        <v>0.19545205479452055</v>
      </c>
      <c r="AO1356" s="520">
        <v>0</v>
      </c>
      <c r="AP1356" s="528">
        <v>0.19545205479452055</v>
      </c>
      <c r="AQ1356" s="520">
        <v>0.19545205479452055</v>
      </c>
      <c r="AR1356" s="520">
        <v>0</v>
      </c>
      <c r="AS1356" s="520">
        <v>0.19545205479452055</v>
      </c>
      <c r="AT1356" s="520">
        <v>5.8635616438356166</v>
      </c>
      <c r="AU1356" s="529" t="s">
        <v>231</v>
      </c>
      <c r="AV1356" s="530" t="s">
        <v>431</v>
      </c>
      <c r="AW1356" s="519" t="s">
        <v>325</v>
      </c>
      <c r="AX1356" s="519" t="s">
        <v>6916</v>
      </c>
      <c r="AY1356" s="670" t="s">
        <v>15703</v>
      </c>
      <c r="AZ1356" s="519" t="s">
        <v>234</v>
      </c>
      <c r="BB1356" s="533"/>
    </row>
    <row r="1357" spans="1:55" s="519" customFormat="1" ht="26.25" customHeight="1" x14ac:dyDescent="0.25">
      <c r="A1357" s="518">
        <v>2013</v>
      </c>
      <c r="B1357" s="557" t="s">
        <v>17088</v>
      </c>
      <c r="C1357" s="664" t="s">
        <v>17090</v>
      </c>
      <c r="D1357" s="701">
        <v>2020</v>
      </c>
      <c r="E1357" s="519" t="s">
        <v>56</v>
      </c>
      <c r="F1357" s="519" t="s">
        <v>6908</v>
      </c>
      <c r="G1357" s="530" t="s">
        <v>15713</v>
      </c>
      <c r="H1357" s="519" t="s">
        <v>15714</v>
      </c>
      <c r="I1357" s="519" t="s">
        <v>15715</v>
      </c>
      <c r="K1357" s="519" t="s">
        <v>219</v>
      </c>
      <c r="L1357" s="519" t="s">
        <v>220</v>
      </c>
      <c r="M1357" s="519" t="s">
        <v>221</v>
      </c>
      <c r="N1357" s="519" t="s">
        <v>7181</v>
      </c>
      <c r="O1357" s="519" t="s">
        <v>221</v>
      </c>
      <c r="P1357" s="519" t="s">
        <v>7181</v>
      </c>
      <c r="Q1357" s="520">
        <v>10</v>
      </c>
      <c r="R1357" s="520">
        <v>5</v>
      </c>
      <c r="S1357" s="521">
        <v>50</v>
      </c>
      <c r="T1357" s="522">
        <v>0</v>
      </c>
      <c r="U1357" s="523"/>
      <c r="V1357" s="523">
        <v>0</v>
      </c>
      <c r="W1357" s="523"/>
      <c r="X1357" s="523">
        <v>2</v>
      </c>
      <c r="Y1357" s="524"/>
      <c r="Z1357" s="524"/>
      <c r="AA1357" s="524"/>
      <c r="AB1357" s="519" t="s">
        <v>330</v>
      </c>
      <c r="AC1357" s="519" t="s">
        <v>15716</v>
      </c>
      <c r="AD1357" s="608">
        <v>1037739817565</v>
      </c>
      <c r="AE1357" s="519" t="s">
        <v>15717</v>
      </c>
      <c r="AF1357" s="608" t="s">
        <v>15718</v>
      </c>
      <c r="AG1357" s="519" t="s">
        <v>15719</v>
      </c>
      <c r="AH1357" s="519" t="s">
        <v>15717</v>
      </c>
      <c r="AI1357" s="519" t="s">
        <v>15716</v>
      </c>
      <c r="AJ1357" s="526" t="s">
        <v>15720</v>
      </c>
      <c r="AK1357" s="608" t="s">
        <v>304</v>
      </c>
      <c r="AL1357" s="520">
        <v>1.1399999999999999</v>
      </c>
      <c r="AM1357" s="520">
        <v>5960.2</v>
      </c>
      <c r="AN1357" s="520">
        <v>2.56</v>
      </c>
      <c r="AO1357" s="520">
        <v>0</v>
      </c>
      <c r="AP1357" s="528">
        <v>2.56</v>
      </c>
      <c r="AQ1357" s="520">
        <v>2.56</v>
      </c>
      <c r="AR1357" s="520">
        <v>0</v>
      </c>
      <c r="AS1357" s="520">
        <v>2.56</v>
      </c>
      <c r="AT1357" s="520">
        <v>76.8</v>
      </c>
      <c r="AU1357" s="529" t="s">
        <v>231</v>
      </c>
      <c r="AV1357" s="530" t="s">
        <v>431</v>
      </c>
      <c r="AW1357" s="519" t="s">
        <v>325</v>
      </c>
      <c r="AX1357" s="519" t="s">
        <v>6916</v>
      </c>
      <c r="AY1357" s="670" t="s">
        <v>15721</v>
      </c>
      <c r="AZ1357" s="519" t="s">
        <v>234</v>
      </c>
      <c r="BB1357" s="533"/>
    </row>
    <row r="1358" spans="1:55" s="519" customFormat="1" ht="32.25" customHeight="1" x14ac:dyDescent="0.25">
      <c r="A1358" s="534">
        <v>2014</v>
      </c>
      <c r="B1358" s="557" t="s">
        <v>17088</v>
      </c>
      <c r="C1358" s="664" t="s">
        <v>17090</v>
      </c>
      <c r="D1358" s="701">
        <v>2020</v>
      </c>
      <c r="E1358" s="535" t="s">
        <v>56</v>
      </c>
      <c r="F1358" s="535" t="s">
        <v>6908</v>
      </c>
      <c r="G1358" s="546" t="s">
        <v>17057</v>
      </c>
      <c r="H1358" s="535" t="s">
        <v>17058</v>
      </c>
      <c r="I1358" s="535" t="s">
        <v>17059</v>
      </c>
      <c r="J1358" s="535" t="s">
        <v>221</v>
      </c>
      <c r="K1358" s="535" t="s">
        <v>219</v>
      </c>
      <c r="L1358" s="535" t="s">
        <v>220</v>
      </c>
      <c r="M1358" s="535" t="s">
        <v>221</v>
      </c>
      <c r="N1358" s="535" t="s">
        <v>222</v>
      </c>
      <c r="O1358" s="587" t="s">
        <v>221</v>
      </c>
      <c r="P1358" s="587" t="s">
        <v>879</v>
      </c>
      <c r="Q1358" s="536">
        <v>3</v>
      </c>
      <c r="R1358" s="536">
        <v>2</v>
      </c>
      <c r="S1358" s="537">
        <v>6</v>
      </c>
      <c r="T1358" s="538">
        <v>2</v>
      </c>
      <c r="U1358" s="539"/>
      <c r="V1358" s="539">
        <v>0</v>
      </c>
      <c r="W1358" s="539"/>
      <c r="X1358" s="539">
        <v>0</v>
      </c>
      <c r="Y1358" s="540"/>
      <c r="Z1358" s="540">
        <v>1</v>
      </c>
      <c r="AA1358" s="540"/>
      <c r="AB1358" s="535" t="s">
        <v>330</v>
      </c>
      <c r="AC1358" s="535" t="s">
        <v>12792</v>
      </c>
      <c r="AD1358" s="619">
        <v>1027809237796</v>
      </c>
      <c r="AE1358" s="535" t="s">
        <v>17060</v>
      </c>
      <c r="AF1358" s="619" t="s">
        <v>16943</v>
      </c>
      <c r="AG1358" s="535" t="s">
        <v>16944</v>
      </c>
      <c r="AH1358" s="535" t="s">
        <v>17061</v>
      </c>
      <c r="AI1358" s="535" t="s">
        <v>17062</v>
      </c>
      <c r="AJ1358" s="542" t="s">
        <v>13219</v>
      </c>
      <c r="AK1358" s="619" t="s">
        <v>304</v>
      </c>
      <c r="AL1358" s="536">
        <v>1.1399999999999999</v>
      </c>
      <c r="AM1358" s="536">
        <v>523.70000000000005</v>
      </c>
      <c r="AN1358" s="543">
        <v>1.6356657534246577</v>
      </c>
      <c r="AO1358" s="543">
        <v>0</v>
      </c>
      <c r="AP1358" s="544">
        <v>1.6356657534246577</v>
      </c>
      <c r="AQ1358" s="543">
        <v>1.6356657534246577</v>
      </c>
      <c r="AR1358" s="543">
        <v>0</v>
      </c>
      <c r="AS1358" s="543">
        <v>1.6356657534246577</v>
      </c>
      <c r="AT1358" s="543">
        <v>49.069972602739732</v>
      </c>
      <c r="AU1358" s="545" t="s">
        <v>231</v>
      </c>
      <c r="AV1358" s="546" t="s">
        <v>431</v>
      </c>
      <c r="AW1358" s="535" t="s">
        <v>325</v>
      </c>
      <c r="AX1358" s="535" t="s">
        <v>6916</v>
      </c>
      <c r="AY1358" s="687" t="s">
        <v>15722</v>
      </c>
      <c r="AZ1358" s="535" t="s">
        <v>234</v>
      </c>
      <c r="BA1358" s="575" t="s">
        <v>16945</v>
      </c>
      <c r="BB1358" s="533"/>
      <c r="BC1358" s="576" t="s">
        <v>16946</v>
      </c>
    </row>
    <row r="1359" spans="1:55" s="519" customFormat="1" ht="31.5" customHeight="1" x14ac:dyDescent="0.25">
      <c r="A1359" s="518">
        <v>2015</v>
      </c>
      <c r="B1359" s="557" t="s">
        <v>17088</v>
      </c>
      <c r="C1359" s="664" t="s">
        <v>17090</v>
      </c>
      <c r="D1359" s="701">
        <v>2020</v>
      </c>
      <c r="E1359" s="519" t="s">
        <v>56</v>
      </c>
      <c r="F1359" s="519" t="s">
        <v>6908</v>
      </c>
      <c r="G1359" s="530" t="s">
        <v>15723</v>
      </c>
      <c r="H1359" s="519" t="s">
        <v>15724</v>
      </c>
      <c r="I1359" s="519" t="s">
        <v>15725</v>
      </c>
      <c r="K1359" s="519" t="s">
        <v>219</v>
      </c>
      <c r="L1359" s="519" t="s">
        <v>220</v>
      </c>
      <c r="M1359" s="519" t="s">
        <v>221</v>
      </c>
      <c r="N1359" s="519" t="s">
        <v>222</v>
      </c>
      <c r="O1359" s="573" t="s">
        <v>221</v>
      </c>
      <c r="P1359" s="573" t="s">
        <v>879</v>
      </c>
      <c r="Q1359" s="520">
        <v>4</v>
      </c>
      <c r="R1359" s="520">
        <v>2</v>
      </c>
      <c r="S1359" s="521">
        <v>8</v>
      </c>
      <c r="T1359" s="522">
        <v>0</v>
      </c>
      <c r="U1359" s="523" t="s">
        <v>15726</v>
      </c>
      <c r="V1359" s="523">
        <v>0</v>
      </c>
      <c r="W1359" s="523"/>
      <c r="X1359" s="523">
        <v>0</v>
      </c>
      <c r="Y1359" s="524"/>
      <c r="Z1359" s="524"/>
      <c r="AA1359" s="524"/>
      <c r="AB1359" s="519" t="s">
        <v>330</v>
      </c>
      <c r="AC1359" s="519" t="s">
        <v>12792</v>
      </c>
      <c r="AD1359" s="608">
        <v>1027809237796</v>
      </c>
      <c r="AE1359" s="519" t="s">
        <v>15727</v>
      </c>
      <c r="AF1359" s="608" t="s">
        <v>12353</v>
      </c>
      <c r="AG1359" s="519" t="s">
        <v>12354</v>
      </c>
      <c r="AH1359" s="519" t="s">
        <v>15727</v>
      </c>
      <c r="AI1359" s="519" t="s">
        <v>15728</v>
      </c>
      <c r="AJ1359" s="526" t="s">
        <v>13219</v>
      </c>
      <c r="AK1359" s="608" t="s">
        <v>304</v>
      </c>
      <c r="AL1359" s="520">
        <v>1.1399999999999999</v>
      </c>
      <c r="AM1359" s="520">
        <v>312.2</v>
      </c>
      <c r="AN1359" s="520">
        <v>0.97509041095890403</v>
      </c>
      <c r="AO1359" s="520">
        <v>0</v>
      </c>
      <c r="AP1359" s="528">
        <v>0.97509041095890403</v>
      </c>
      <c r="AQ1359" s="520">
        <v>0.97509041095890403</v>
      </c>
      <c r="AR1359" s="520">
        <v>0</v>
      </c>
      <c r="AS1359" s="520">
        <v>0.97509041095890403</v>
      </c>
      <c r="AT1359" s="520">
        <v>29.252712328767121</v>
      </c>
      <c r="AU1359" s="529" t="s">
        <v>231</v>
      </c>
      <c r="AV1359" s="530" t="s">
        <v>431</v>
      </c>
      <c r="AW1359" s="519" t="s">
        <v>325</v>
      </c>
      <c r="AX1359" s="519" t="s">
        <v>6916</v>
      </c>
      <c r="AY1359" s="670" t="s">
        <v>15729</v>
      </c>
      <c r="AZ1359" s="519" t="s">
        <v>234</v>
      </c>
      <c r="BB1359" s="533"/>
    </row>
    <row r="1360" spans="1:55" s="519" customFormat="1" ht="31.5" customHeight="1" x14ac:dyDescent="0.25">
      <c r="A1360" s="534">
        <v>2016</v>
      </c>
      <c r="B1360" s="557" t="s">
        <v>17088</v>
      </c>
      <c r="C1360" s="664"/>
      <c r="D1360" s="701">
        <v>2020</v>
      </c>
      <c r="E1360" s="535" t="s">
        <v>56</v>
      </c>
      <c r="F1360" s="535" t="s">
        <v>17123</v>
      </c>
      <c r="G1360" s="546" t="s">
        <v>16985</v>
      </c>
      <c r="H1360" s="535" t="s">
        <v>16968</v>
      </c>
      <c r="I1360" s="535" t="s">
        <v>16969</v>
      </c>
      <c r="J1360" s="535" t="s">
        <v>818</v>
      </c>
      <c r="K1360" s="535" t="s">
        <v>219</v>
      </c>
      <c r="L1360" s="535" t="s">
        <v>220</v>
      </c>
      <c r="M1360" s="535" t="s">
        <v>221</v>
      </c>
      <c r="N1360" s="535" t="s">
        <v>222</v>
      </c>
      <c r="O1360" s="535" t="s">
        <v>221</v>
      </c>
      <c r="P1360" s="535" t="s">
        <v>7181</v>
      </c>
      <c r="Q1360" s="536">
        <v>3</v>
      </c>
      <c r="R1360" s="536">
        <v>2</v>
      </c>
      <c r="S1360" s="537">
        <v>6</v>
      </c>
      <c r="T1360" s="538">
        <v>1</v>
      </c>
      <c r="U1360" s="539"/>
      <c r="V1360" s="539">
        <v>0</v>
      </c>
      <c r="W1360" s="539"/>
      <c r="X1360" s="539">
        <v>0</v>
      </c>
      <c r="Y1360" s="540"/>
      <c r="Z1360" s="540"/>
      <c r="AA1360" s="540"/>
      <c r="AB1360" s="535" t="s">
        <v>330</v>
      </c>
      <c r="AC1360" s="535" t="s">
        <v>535</v>
      </c>
      <c r="AD1360" s="619">
        <v>1027809237796</v>
      </c>
      <c r="AE1360" s="535" t="s">
        <v>16970</v>
      </c>
      <c r="AF1360" s="619" t="s">
        <v>16971</v>
      </c>
      <c r="AG1360" s="535" t="s">
        <v>16972</v>
      </c>
      <c r="AH1360" s="535" t="s">
        <v>16970</v>
      </c>
      <c r="AI1360" s="535" t="s">
        <v>16973</v>
      </c>
      <c r="AJ1360" s="542" t="s">
        <v>13219</v>
      </c>
      <c r="AK1360" s="619" t="s">
        <v>304</v>
      </c>
      <c r="AL1360" s="536">
        <v>1.1399999999999999</v>
      </c>
      <c r="AM1360" s="536">
        <v>317.10000000000002</v>
      </c>
      <c r="AN1360" s="543">
        <f>AL1360*AM1360/365</f>
        <v>0.99039452054794508</v>
      </c>
      <c r="AO1360" s="543">
        <v>0</v>
      </c>
      <c r="AP1360" s="544">
        <f>AN1360+AO1360</f>
        <v>0.99039452054794508</v>
      </c>
      <c r="AQ1360" s="543">
        <f>AN1360</f>
        <v>0.99039452054794508</v>
      </c>
      <c r="AR1360" s="543">
        <v>0</v>
      </c>
      <c r="AS1360" s="543">
        <f>AQ1360+AR1360</f>
        <v>0.99039452054794508</v>
      </c>
      <c r="AT1360" s="543">
        <f>AS1360*30</f>
        <v>29.711835616438353</v>
      </c>
      <c r="AU1360" s="545" t="s">
        <v>231</v>
      </c>
      <c r="AV1360" s="546" t="s">
        <v>431</v>
      </c>
      <c r="AW1360" s="535" t="s">
        <v>325</v>
      </c>
      <c r="AX1360" s="535" t="s">
        <v>6916</v>
      </c>
      <c r="AY1360" s="687" t="s">
        <v>15730</v>
      </c>
      <c r="AZ1360" s="535" t="s">
        <v>234</v>
      </c>
      <c r="BA1360" s="575" t="s">
        <v>16974</v>
      </c>
      <c r="BB1360" s="533"/>
      <c r="BC1360" s="576" t="s">
        <v>16975</v>
      </c>
    </row>
    <row r="1361" spans="1:55" s="519" customFormat="1" ht="38.25" customHeight="1" x14ac:dyDescent="0.25">
      <c r="A1361" s="518">
        <v>2017</v>
      </c>
      <c r="B1361" s="557" t="s">
        <v>17088</v>
      </c>
      <c r="C1361" s="664" t="s">
        <v>17090</v>
      </c>
      <c r="D1361" s="701">
        <v>2020</v>
      </c>
      <c r="E1361" s="519" t="s">
        <v>56</v>
      </c>
      <c r="F1361" s="519" t="s">
        <v>6908</v>
      </c>
      <c r="G1361" s="530" t="s">
        <v>15731</v>
      </c>
      <c r="H1361" s="519" t="s">
        <v>15732</v>
      </c>
      <c r="I1361" s="519" t="s">
        <v>15733</v>
      </c>
      <c r="K1361" s="519" t="s">
        <v>219</v>
      </c>
      <c r="L1361" s="519" t="s">
        <v>220</v>
      </c>
      <c r="M1361" s="519" t="s">
        <v>221</v>
      </c>
      <c r="N1361" s="519" t="s">
        <v>222</v>
      </c>
      <c r="O1361" s="573" t="s">
        <v>221</v>
      </c>
      <c r="P1361" s="573" t="s">
        <v>879</v>
      </c>
      <c r="Q1361" s="520">
        <v>3</v>
      </c>
      <c r="R1361" s="520">
        <v>2</v>
      </c>
      <c r="S1361" s="521">
        <v>6</v>
      </c>
      <c r="T1361" s="522">
        <v>2</v>
      </c>
      <c r="U1361" s="523"/>
      <c r="V1361" s="523">
        <v>0</v>
      </c>
      <c r="W1361" s="523"/>
      <c r="X1361" s="523">
        <v>0</v>
      </c>
      <c r="Y1361" s="524"/>
      <c r="Z1361" s="524"/>
      <c r="AA1361" s="524"/>
      <c r="AB1361" s="519" t="s">
        <v>330</v>
      </c>
      <c r="AC1361" s="519" t="s">
        <v>15734</v>
      </c>
      <c r="AD1361" s="608">
        <v>1057749069839</v>
      </c>
      <c r="AE1361" s="519" t="s">
        <v>15735</v>
      </c>
      <c r="AF1361" s="608" t="s">
        <v>15736</v>
      </c>
      <c r="AG1361" s="519" t="s">
        <v>15737</v>
      </c>
      <c r="AH1361" s="519" t="s">
        <v>15735</v>
      </c>
      <c r="AI1361" s="519" t="s">
        <v>15734</v>
      </c>
      <c r="AJ1361" s="526" t="s">
        <v>15738</v>
      </c>
      <c r="AK1361" s="608" t="s">
        <v>506</v>
      </c>
      <c r="AL1361" s="520">
        <v>1.1399999999999999</v>
      </c>
      <c r="AM1361" s="520">
        <v>45</v>
      </c>
      <c r="AN1361" s="520">
        <v>0.14054794520547945</v>
      </c>
      <c r="AO1361" s="520">
        <v>0</v>
      </c>
      <c r="AP1361" s="528">
        <f>AN1361+AO1361</f>
        <v>0.14054794520547945</v>
      </c>
      <c r="AQ1361" s="520">
        <f>AN1361</f>
        <v>0.14054794520547945</v>
      </c>
      <c r="AR1361" s="520">
        <v>0</v>
      </c>
      <c r="AS1361" s="520">
        <f>AQ1361+AR1361</f>
        <v>0.14054794520547945</v>
      </c>
      <c r="AT1361" s="520">
        <f>AS1361*30</f>
        <v>4.2164383561643834</v>
      </c>
      <c r="AU1361" s="529" t="s">
        <v>231</v>
      </c>
      <c r="AV1361" s="530" t="s">
        <v>431</v>
      </c>
      <c r="AW1361" s="519" t="s">
        <v>325</v>
      </c>
      <c r="AX1361" s="519" t="s">
        <v>6916</v>
      </c>
      <c r="AY1361" s="670" t="s">
        <v>15739</v>
      </c>
      <c r="AZ1361" s="519" t="s">
        <v>234</v>
      </c>
      <c r="BB1361" s="533"/>
    </row>
    <row r="1362" spans="1:55" s="519" customFormat="1" ht="28.5" customHeight="1" x14ac:dyDescent="0.25">
      <c r="A1362" s="518">
        <v>2018</v>
      </c>
      <c r="B1362" s="557" t="s">
        <v>17088</v>
      </c>
      <c r="C1362" s="664" t="s">
        <v>17090</v>
      </c>
      <c r="D1362" s="701">
        <v>2020</v>
      </c>
      <c r="E1362" s="519" t="s">
        <v>56</v>
      </c>
      <c r="F1362" s="519" t="s">
        <v>6908</v>
      </c>
      <c r="G1362" s="530" t="s">
        <v>15740</v>
      </c>
      <c r="H1362" s="519" t="s">
        <v>15741</v>
      </c>
      <c r="I1362" s="519" t="s">
        <v>15742</v>
      </c>
      <c r="K1362" s="519" t="s">
        <v>219</v>
      </c>
      <c r="L1362" s="519" t="s">
        <v>220</v>
      </c>
      <c r="M1362" s="519" t="s">
        <v>221</v>
      </c>
      <c r="N1362" s="519" t="s">
        <v>222</v>
      </c>
      <c r="O1362" s="573" t="s">
        <v>221</v>
      </c>
      <c r="P1362" s="573" t="s">
        <v>879</v>
      </c>
      <c r="Q1362" s="520">
        <v>2</v>
      </c>
      <c r="R1362" s="520">
        <v>2</v>
      </c>
      <c r="S1362" s="521">
        <v>4</v>
      </c>
      <c r="T1362" s="522">
        <v>2</v>
      </c>
      <c r="U1362" s="523"/>
      <c r="V1362" s="523">
        <v>0</v>
      </c>
      <c r="W1362" s="523"/>
      <c r="X1362" s="523">
        <v>0</v>
      </c>
      <c r="Y1362" s="524"/>
      <c r="Z1362" s="524"/>
      <c r="AA1362" s="524"/>
      <c r="AB1362" s="519" t="s">
        <v>330</v>
      </c>
      <c r="AC1362" s="519" t="s">
        <v>15743</v>
      </c>
      <c r="AD1362" s="608">
        <v>1037832048605</v>
      </c>
      <c r="AE1362" s="519" t="s">
        <v>15744</v>
      </c>
      <c r="AF1362" s="608" t="s">
        <v>15745</v>
      </c>
      <c r="AG1362" s="519" t="s">
        <v>14663</v>
      </c>
      <c r="AH1362" s="519" t="s">
        <v>15746</v>
      </c>
      <c r="AI1362" s="519" t="s">
        <v>15743</v>
      </c>
      <c r="AJ1362" s="526" t="s">
        <v>15747</v>
      </c>
      <c r="AK1362" s="608" t="s">
        <v>304</v>
      </c>
      <c r="AL1362" s="520">
        <v>1.1399999999999999</v>
      </c>
      <c r="AM1362" s="520">
        <v>666</v>
      </c>
      <c r="AN1362" s="520">
        <v>0.14054794520547945</v>
      </c>
      <c r="AO1362" s="520">
        <v>0</v>
      </c>
      <c r="AP1362" s="528">
        <v>0.14054794520547945</v>
      </c>
      <c r="AQ1362" s="520">
        <v>0.14054794520547945</v>
      </c>
      <c r="AR1362" s="520">
        <v>0</v>
      </c>
      <c r="AS1362" s="520">
        <v>0.14054794520547945</v>
      </c>
      <c r="AT1362" s="520">
        <v>4.2164383561643834</v>
      </c>
      <c r="AU1362" s="529" t="s">
        <v>231</v>
      </c>
      <c r="AV1362" s="530" t="s">
        <v>431</v>
      </c>
      <c r="AW1362" s="519" t="s">
        <v>325</v>
      </c>
      <c r="AX1362" s="519" t="s">
        <v>6916</v>
      </c>
      <c r="AY1362" s="670" t="s">
        <v>15748</v>
      </c>
      <c r="AZ1362" s="519" t="s">
        <v>234</v>
      </c>
      <c r="BB1362" s="533"/>
    </row>
    <row r="1363" spans="1:55" s="166" customFormat="1" ht="15" customHeight="1" x14ac:dyDescent="0.25">
      <c r="A1363" s="182">
        <v>2020</v>
      </c>
      <c r="B1363" s="555"/>
      <c r="C1363" s="581"/>
      <c r="D1363" s="700" t="s">
        <v>17138</v>
      </c>
      <c r="E1363" s="166" t="s">
        <v>56</v>
      </c>
      <c r="F1363" s="166" t="s">
        <v>6908</v>
      </c>
      <c r="G1363" s="194" t="s">
        <v>15756</v>
      </c>
      <c r="H1363" s="166" t="s">
        <v>15757</v>
      </c>
      <c r="I1363" s="166" t="s">
        <v>15758</v>
      </c>
      <c r="K1363" s="166" t="s">
        <v>732</v>
      </c>
      <c r="M1363" s="166" t="s">
        <v>317</v>
      </c>
      <c r="N1363" s="166">
        <v>0</v>
      </c>
      <c r="O1363" s="166" t="s">
        <v>317</v>
      </c>
      <c r="P1363" s="166">
        <v>0</v>
      </c>
      <c r="Q1363" s="186">
        <v>10</v>
      </c>
      <c r="R1363" s="186">
        <v>5</v>
      </c>
      <c r="S1363" s="168">
        <v>50</v>
      </c>
      <c r="T1363" s="59">
        <v>1</v>
      </c>
      <c r="U1363" s="340"/>
      <c r="V1363" s="340">
        <v>0</v>
      </c>
      <c r="W1363" s="340"/>
      <c r="X1363" s="340">
        <v>0</v>
      </c>
      <c r="Y1363" s="183"/>
      <c r="Z1363" s="183"/>
      <c r="AA1363" s="183"/>
      <c r="AB1363" s="166" t="s">
        <v>12246</v>
      </c>
      <c r="AC1363" s="166" t="s">
        <v>15759</v>
      </c>
      <c r="AD1363" s="203">
        <v>1025003752168</v>
      </c>
      <c r="AE1363" s="166" t="s">
        <v>15760</v>
      </c>
      <c r="AF1363" s="203" t="s">
        <v>15761</v>
      </c>
      <c r="AG1363" s="166" t="s">
        <v>15762</v>
      </c>
      <c r="AH1363" s="166" t="s">
        <v>15760</v>
      </c>
      <c r="AI1363" s="166" t="s">
        <v>15759</v>
      </c>
      <c r="AJ1363" s="165" t="s">
        <v>15763</v>
      </c>
      <c r="AK1363" s="203" t="s">
        <v>304</v>
      </c>
      <c r="AL1363" s="186">
        <v>1.1399999999999999</v>
      </c>
      <c r="AM1363" s="186">
        <v>148.80000000000001</v>
      </c>
      <c r="AN1363" s="186">
        <v>1.5886666666666664</v>
      </c>
      <c r="AO1363" s="186">
        <v>0</v>
      </c>
      <c r="AP1363" s="187">
        <v>1.5886666666666664</v>
      </c>
      <c r="AQ1363" s="186">
        <v>1.5886666666666664</v>
      </c>
      <c r="AR1363" s="186">
        <v>0</v>
      </c>
      <c r="AS1363" s="186">
        <v>1.5886666666666664</v>
      </c>
      <c r="AT1363" s="186">
        <v>47.66</v>
      </c>
      <c r="AU1363" s="193" t="s">
        <v>231</v>
      </c>
      <c r="AV1363" s="194"/>
      <c r="AW1363" s="166" t="s">
        <v>325</v>
      </c>
      <c r="AX1363" s="166" t="s">
        <v>6916</v>
      </c>
      <c r="AY1363" s="257" t="s">
        <v>15764</v>
      </c>
      <c r="AZ1363" s="166" t="s">
        <v>234</v>
      </c>
      <c r="BB1363" s="196"/>
    </row>
    <row r="1364" spans="1:55" s="519" customFormat="1" ht="27" customHeight="1" x14ac:dyDescent="0.25">
      <c r="A1364" s="518">
        <v>2022</v>
      </c>
      <c r="B1364" s="557" t="s">
        <v>17088</v>
      </c>
      <c r="C1364" s="664" t="s">
        <v>17090</v>
      </c>
      <c r="D1364" s="701">
        <v>2020</v>
      </c>
      <c r="E1364" s="519" t="s">
        <v>56</v>
      </c>
      <c r="F1364" s="519" t="s">
        <v>6908</v>
      </c>
      <c r="G1364" s="530" t="s">
        <v>15769</v>
      </c>
      <c r="H1364" s="519" t="s">
        <v>15770</v>
      </c>
      <c r="I1364" s="519" t="s">
        <v>15771</v>
      </c>
      <c r="K1364" s="519" t="s">
        <v>219</v>
      </c>
      <c r="L1364" s="519" t="s">
        <v>220</v>
      </c>
      <c r="M1364" s="519" t="s">
        <v>221</v>
      </c>
      <c r="N1364" s="519" t="s">
        <v>222</v>
      </c>
      <c r="O1364" s="573" t="s">
        <v>221</v>
      </c>
      <c r="P1364" s="573" t="s">
        <v>879</v>
      </c>
      <c r="Q1364" s="520">
        <v>3</v>
      </c>
      <c r="R1364" s="520">
        <v>1.2</v>
      </c>
      <c r="S1364" s="521">
        <v>3.5999999999999996</v>
      </c>
      <c r="T1364" s="522">
        <v>3</v>
      </c>
      <c r="U1364" s="523"/>
      <c r="V1364" s="523">
        <v>0</v>
      </c>
      <c r="W1364" s="523"/>
      <c r="X1364" s="523">
        <v>0</v>
      </c>
      <c r="Y1364" s="524"/>
      <c r="Z1364" s="524"/>
      <c r="AA1364" s="524"/>
      <c r="AB1364" s="519" t="s">
        <v>330</v>
      </c>
      <c r="AC1364" s="519" t="s">
        <v>15772</v>
      </c>
      <c r="AD1364" s="608">
        <v>1085030001847</v>
      </c>
      <c r="AE1364" s="519" t="s">
        <v>15773</v>
      </c>
      <c r="AF1364" s="608" t="s">
        <v>12344</v>
      </c>
      <c r="AG1364" s="519" t="s">
        <v>12345</v>
      </c>
      <c r="AH1364" s="519" t="s">
        <v>15773</v>
      </c>
      <c r="AI1364" s="519" t="s">
        <v>15774</v>
      </c>
      <c r="AJ1364" s="526" t="s">
        <v>15775</v>
      </c>
      <c r="AK1364" s="608" t="s">
        <v>304</v>
      </c>
      <c r="AL1364" s="520">
        <v>1.1399999999999999</v>
      </c>
      <c r="AM1364" s="520">
        <v>3549</v>
      </c>
      <c r="AN1364" s="520">
        <v>1.3</v>
      </c>
      <c r="AO1364" s="520">
        <v>0</v>
      </c>
      <c r="AP1364" s="528">
        <v>1.3</v>
      </c>
      <c r="AQ1364" s="520">
        <v>1.3</v>
      </c>
      <c r="AR1364" s="520">
        <v>0</v>
      </c>
      <c r="AS1364" s="520">
        <v>1.3</v>
      </c>
      <c r="AT1364" s="520">
        <v>39</v>
      </c>
      <c r="AU1364" s="529" t="s">
        <v>231</v>
      </c>
      <c r="AV1364" s="530" t="s">
        <v>431</v>
      </c>
      <c r="AW1364" s="519" t="s">
        <v>325</v>
      </c>
      <c r="AX1364" s="519" t="s">
        <v>6916</v>
      </c>
      <c r="AY1364" s="670" t="s">
        <v>15776</v>
      </c>
      <c r="AZ1364" s="519" t="s">
        <v>234</v>
      </c>
      <c r="BB1364" s="533"/>
    </row>
    <row r="1365" spans="1:55" s="519" customFormat="1" ht="28.5" customHeight="1" x14ac:dyDescent="0.25">
      <c r="A1365" s="518">
        <v>2023</v>
      </c>
      <c r="B1365" s="557" t="s">
        <v>17088</v>
      </c>
      <c r="C1365" s="664" t="s">
        <v>17090</v>
      </c>
      <c r="D1365" s="701">
        <v>2020</v>
      </c>
      <c r="E1365" s="519" t="s">
        <v>56</v>
      </c>
      <c r="F1365" s="519" t="s">
        <v>6908</v>
      </c>
      <c r="G1365" s="530" t="s">
        <v>15777</v>
      </c>
      <c r="H1365" s="519" t="s">
        <v>15778</v>
      </c>
      <c r="I1365" s="519" t="s">
        <v>15779</v>
      </c>
      <c r="K1365" s="519" t="s">
        <v>219</v>
      </c>
      <c r="L1365" s="519" t="s">
        <v>220</v>
      </c>
      <c r="M1365" s="519" t="s">
        <v>221</v>
      </c>
      <c r="N1365" s="519" t="s">
        <v>222</v>
      </c>
      <c r="O1365" s="573" t="s">
        <v>221</v>
      </c>
      <c r="P1365" s="573" t="s">
        <v>879</v>
      </c>
      <c r="Q1365" s="520">
        <v>4</v>
      </c>
      <c r="R1365" s="520">
        <v>2</v>
      </c>
      <c r="S1365" s="521">
        <v>8</v>
      </c>
      <c r="T1365" s="522">
        <v>1</v>
      </c>
      <c r="U1365" s="523"/>
      <c r="V1365" s="523">
        <v>0</v>
      </c>
      <c r="W1365" s="523"/>
      <c r="X1365" s="523">
        <v>0</v>
      </c>
      <c r="Y1365" s="524"/>
      <c r="Z1365" s="524"/>
      <c r="AA1365" s="524"/>
      <c r="AB1365" s="519" t="s">
        <v>330</v>
      </c>
      <c r="AC1365" s="519" t="s">
        <v>15780</v>
      </c>
      <c r="AD1365" s="608">
        <v>1027809237796</v>
      </c>
      <c r="AE1365" s="519" t="s">
        <v>15781</v>
      </c>
      <c r="AF1365" s="608" t="s">
        <v>12353</v>
      </c>
      <c r="AG1365" s="519" t="s">
        <v>12354</v>
      </c>
      <c r="AH1365" s="519" t="s">
        <v>15781</v>
      </c>
      <c r="AI1365" s="519" t="s">
        <v>15782</v>
      </c>
      <c r="AJ1365" s="526" t="s">
        <v>13219</v>
      </c>
      <c r="AK1365" s="608" t="s">
        <v>304</v>
      </c>
      <c r="AL1365" s="520">
        <v>1.1399999999999999</v>
      </c>
      <c r="AM1365" s="520">
        <v>352</v>
      </c>
      <c r="AN1365" s="520">
        <v>1.0993972602739726</v>
      </c>
      <c r="AO1365" s="520">
        <v>0</v>
      </c>
      <c r="AP1365" s="528">
        <v>1.0993972602739726</v>
      </c>
      <c r="AQ1365" s="520">
        <v>1.0993972602739726</v>
      </c>
      <c r="AR1365" s="520">
        <v>0</v>
      </c>
      <c r="AS1365" s="520">
        <v>1.0993972602739726</v>
      </c>
      <c r="AT1365" s="520">
        <v>32.98191780821918</v>
      </c>
      <c r="AU1365" s="529" t="s">
        <v>231</v>
      </c>
      <c r="AV1365" s="530" t="s">
        <v>431</v>
      </c>
      <c r="AW1365" s="519" t="s">
        <v>325</v>
      </c>
      <c r="AX1365" s="519" t="s">
        <v>6916</v>
      </c>
      <c r="AY1365" s="670" t="s">
        <v>15783</v>
      </c>
      <c r="AZ1365" s="519" t="s">
        <v>234</v>
      </c>
      <c r="BB1365" s="533"/>
    </row>
    <row r="1366" spans="1:55" s="166" customFormat="1" ht="28.5" customHeight="1" x14ac:dyDescent="0.25">
      <c r="A1366" s="182">
        <v>2025</v>
      </c>
      <c r="B1366" s="748" t="s">
        <v>17088</v>
      </c>
      <c r="C1366" s="749" t="s">
        <v>17090</v>
      </c>
      <c r="D1366" s="707" t="s">
        <v>17138</v>
      </c>
      <c r="E1366" s="166" t="s">
        <v>56</v>
      </c>
      <c r="F1366" s="166" t="s">
        <v>6908</v>
      </c>
      <c r="G1366" s="194" t="s">
        <v>15769</v>
      </c>
      <c r="H1366" s="166" t="s">
        <v>15788</v>
      </c>
      <c r="I1366" s="166" t="s">
        <v>15789</v>
      </c>
      <c r="K1366" s="166" t="s">
        <v>219</v>
      </c>
      <c r="L1366" s="166" t="s">
        <v>220</v>
      </c>
      <c r="M1366" s="166" t="s">
        <v>221</v>
      </c>
      <c r="N1366" s="166" t="s">
        <v>7181</v>
      </c>
      <c r="O1366" s="166" t="s">
        <v>221</v>
      </c>
      <c r="P1366" s="166" t="s">
        <v>7181</v>
      </c>
      <c r="Q1366" s="186">
        <v>3</v>
      </c>
      <c r="R1366" s="186">
        <v>1.2</v>
      </c>
      <c r="S1366" s="168">
        <v>3.5999999999999996</v>
      </c>
      <c r="T1366" s="59">
        <v>2</v>
      </c>
      <c r="U1366" s="340"/>
      <c r="V1366" s="340">
        <v>2</v>
      </c>
      <c r="W1366" s="340"/>
      <c r="X1366" s="340">
        <v>0</v>
      </c>
      <c r="Y1366" s="183"/>
      <c r="Z1366" s="183"/>
      <c r="AA1366" s="183"/>
      <c r="AB1366" s="166" t="s">
        <v>330</v>
      </c>
      <c r="AC1366" s="166" t="s">
        <v>15790</v>
      </c>
      <c r="AD1366" s="203">
        <v>1085030001847</v>
      </c>
      <c r="AE1366" s="166" t="s">
        <v>15791</v>
      </c>
      <c r="AF1366" s="166" t="s">
        <v>15792</v>
      </c>
      <c r="AG1366" s="166" t="s">
        <v>15793</v>
      </c>
      <c r="AH1366" s="166" t="s">
        <v>15794</v>
      </c>
      <c r="AI1366" s="166" t="s">
        <v>15795</v>
      </c>
      <c r="AJ1366" s="165" t="s">
        <v>15775</v>
      </c>
      <c r="AK1366" s="203" t="s">
        <v>304</v>
      </c>
      <c r="AL1366" s="186">
        <v>1.1399999999999999</v>
      </c>
      <c r="AM1366" s="186">
        <v>3549</v>
      </c>
      <c r="AN1366" s="186">
        <v>1.3</v>
      </c>
      <c r="AO1366" s="186">
        <v>0</v>
      </c>
      <c r="AP1366" s="187">
        <v>1.3</v>
      </c>
      <c r="AQ1366" s="186">
        <v>1.3</v>
      </c>
      <c r="AR1366" s="186">
        <v>0</v>
      </c>
      <c r="AS1366" s="186">
        <v>1.3</v>
      </c>
      <c r="AT1366" s="186">
        <v>39</v>
      </c>
      <c r="AU1366" s="193" t="s">
        <v>231</v>
      </c>
      <c r="AV1366" s="194" t="s">
        <v>431</v>
      </c>
      <c r="AW1366" s="166" t="s">
        <v>325</v>
      </c>
      <c r="AX1366" s="166" t="s">
        <v>6916</v>
      </c>
      <c r="AY1366" s="257" t="s">
        <v>15776</v>
      </c>
      <c r="AZ1366" s="166" t="s">
        <v>234</v>
      </c>
      <c r="BB1366" s="196"/>
    </row>
    <row r="1367" spans="1:55" s="166" customFormat="1" ht="15" customHeight="1" x14ac:dyDescent="0.25">
      <c r="A1367" s="182">
        <v>2026</v>
      </c>
      <c r="B1367" s="555"/>
      <c r="C1367" s="581"/>
      <c r="D1367" s="700" t="s">
        <v>17139</v>
      </c>
      <c r="E1367" s="166" t="s">
        <v>56</v>
      </c>
      <c r="F1367" s="166" t="s">
        <v>6908</v>
      </c>
      <c r="G1367" s="194" t="s">
        <v>15796</v>
      </c>
      <c r="H1367" s="166" t="s">
        <v>15797</v>
      </c>
      <c r="I1367" s="166" t="s">
        <v>15798</v>
      </c>
      <c r="K1367" s="166" t="s">
        <v>732</v>
      </c>
      <c r="M1367" s="166" t="s">
        <v>317</v>
      </c>
      <c r="N1367" s="166">
        <v>0</v>
      </c>
      <c r="O1367" s="166" t="s">
        <v>317</v>
      </c>
      <c r="P1367" s="166">
        <v>0</v>
      </c>
      <c r="Q1367" s="186">
        <v>10</v>
      </c>
      <c r="R1367" s="186">
        <v>5</v>
      </c>
      <c r="S1367" s="168">
        <v>50</v>
      </c>
      <c r="T1367" s="59">
        <v>3</v>
      </c>
      <c r="U1367" s="340"/>
      <c r="V1367" s="340">
        <v>0</v>
      </c>
      <c r="W1367" s="340"/>
      <c r="X1367" s="340">
        <v>0</v>
      </c>
      <c r="Y1367" s="183"/>
      <c r="Z1367" s="183"/>
      <c r="AA1367" s="183"/>
      <c r="AB1367" s="166" t="s">
        <v>330</v>
      </c>
      <c r="AC1367" s="166" t="s">
        <v>15799</v>
      </c>
      <c r="AD1367" s="203">
        <v>1035005915394</v>
      </c>
      <c r="AE1367" s="166" t="s">
        <v>15800</v>
      </c>
      <c r="AF1367" s="203" t="s">
        <v>15801</v>
      </c>
      <c r="AG1367" s="166" t="s">
        <v>15802</v>
      </c>
      <c r="AH1367" s="166" t="s">
        <v>15803</v>
      </c>
      <c r="AI1367" s="166" t="s">
        <v>15804</v>
      </c>
      <c r="AJ1367" s="165" t="s">
        <v>15805</v>
      </c>
      <c r="AK1367" s="203" t="s">
        <v>304</v>
      </c>
      <c r="AL1367" s="186">
        <v>1.1399999999999999</v>
      </c>
      <c r="AM1367" s="186">
        <v>816.8</v>
      </c>
      <c r="AN1367" s="186">
        <v>1.2</v>
      </c>
      <c r="AO1367" s="186">
        <v>0</v>
      </c>
      <c r="AP1367" s="187">
        <v>1.2</v>
      </c>
      <c r="AQ1367" s="186">
        <v>1.2</v>
      </c>
      <c r="AR1367" s="186">
        <v>0</v>
      </c>
      <c r="AS1367" s="186">
        <v>1.2</v>
      </c>
      <c r="AT1367" s="186">
        <v>36</v>
      </c>
      <c r="AU1367" s="193" t="s">
        <v>231</v>
      </c>
      <c r="AV1367" s="194"/>
      <c r="AW1367" s="166" t="s">
        <v>325</v>
      </c>
      <c r="AX1367" s="166" t="s">
        <v>6916</v>
      </c>
      <c r="AY1367" s="257" t="s">
        <v>15806</v>
      </c>
      <c r="AZ1367" s="166" t="s">
        <v>234</v>
      </c>
      <c r="BB1367" s="196"/>
    </row>
    <row r="1368" spans="1:55" s="166" customFormat="1" ht="15" customHeight="1" x14ac:dyDescent="0.2">
      <c r="A1368" s="182">
        <v>2027</v>
      </c>
      <c r="B1368" s="555"/>
      <c r="C1368" s="581"/>
      <c r="D1368" s="700" t="s">
        <v>17138</v>
      </c>
      <c r="E1368" s="166" t="s">
        <v>56</v>
      </c>
      <c r="F1368" s="166" t="s">
        <v>6908</v>
      </c>
      <c r="G1368" s="517" t="s">
        <v>15807</v>
      </c>
      <c r="H1368" s="166" t="s">
        <v>15808</v>
      </c>
      <c r="I1368" s="166" t="s">
        <v>15809</v>
      </c>
      <c r="K1368" s="166" t="s">
        <v>219</v>
      </c>
      <c r="L1368" s="166" t="s">
        <v>220</v>
      </c>
      <c r="M1368" s="166" t="s">
        <v>317</v>
      </c>
      <c r="N1368" s="166">
        <v>0</v>
      </c>
      <c r="O1368" s="166" t="s">
        <v>317</v>
      </c>
      <c r="P1368" s="166">
        <v>0</v>
      </c>
      <c r="Q1368" s="186">
        <v>3</v>
      </c>
      <c r="R1368" s="186">
        <v>1.2</v>
      </c>
      <c r="S1368" s="168">
        <v>3.5999999999999996</v>
      </c>
      <c r="T1368" s="59">
        <v>1</v>
      </c>
      <c r="U1368" s="340"/>
      <c r="V1368" s="340">
        <v>1</v>
      </c>
      <c r="W1368" s="340"/>
      <c r="X1368" s="340">
        <v>0</v>
      </c>
      <c r="Y1368" s="183"/>
      <c r="Z1368" s="183"/>
      <c r="AA1368" s="183"/>
      <c r="AB1368" s="166" t="s">
        <v>12075</v>
      </c>
      <c r="AC1368" s="166" t="s">
        <v>14878</v>
      </c>
      <c r="AD1368" s="203">
        <v>311503033200018</v>
      </c>
      <c r="AE1368" s="166" t="s">
        <v>15810</v>
      </c>
      <c r="AF1368" s="166" t="s">
        <v>15811</v>
      </c>
      <c r="AG1368" s="166" t="s">
        <v>15793</v>
      </c>
      <c r="AH1368" s="166" t="s">
        <v>15810</v>
      </c>
      <c r="AI1368" s="166" t="s">
        <v>14878</v>
      </c>
      <c r="AJ1368" s="165" t="s">
        <v>15812</v>
      </c>
      <c r="AK1368" s="203" t="s">
        <v>304</v>
      </c>
      <c r="AL1368" s="186">
        <v>1.1399999999999999</v>
      </c>
      <c r="AM1368" s="186">
        <v>564.29999999999995</v>
      </c>
      <c r="AN1368" s="186">
        <v>2.5511013698630132</v>
      </c>
      <c r="AO1368" s="186">
        <v>0</v>
      </c>
      <c r="AP1368" s="187">
        <v>2.5511013698630132</v>
      </c>
      <c r="AQ1368" s="186">
        <v>2.5511013698630132</v>
      </c>
      <c r="AR1368" s="186">
        <v>0</v>
      </c>
      <c r="AS1368" s="186">
        <v>2.5511013698630132</v>
      </c>
      <c r="AT1368" s="186">
        <v>76.533041095890397</v>
      </c>
      <c r="AU1368" s="193" t="s">
        <v>231</v>
      </c>
      <c r="AV1368" s="194"/>
      <c r="AW1368" s="166" t="s">
        <v>325</v>
      </c>
      <c r="AX1368" s="166" t="s">
        <v>6916</v>
      </c>
      <c r="AY1368" s="256" t="s">
        <v>15813</v>
      </c>
      <c r="AZ1368" s="166" t="s">
        <v>234</v>
      </c>
      <c r="BB1368" s="196"/>
    </row>
    <row r="1369" spans="1:55" s="725" customFormat="1" ht="15" customHeight="1" x14ac:dyDescent="0.25">
      <c r="A1369" s="724">
        <v>2028</v>
      </c>
      <c r="B1369" s="732"/>
      <c r="C1369" s="733"/>
      <c r="D1369" s="733" t="s">
        <v>17139</v>
      </c>
      <c r="E1369" s="725" t="s">
        <v>56</v>
      </c>
      <c r="F1369" s="725" t="s">
        <v>6908</v>
      </c>
      <c r="G1369" s="471" t="s">
        <v>15607</v>
      </c>
      <c r="H1369" s="725" t="s">
        <v>15814</v>
      </c>
      <c r="I1369" s="725" t="s">
        <v>15815</v>
      </c>
      <c r="K1369" s="725" t="s">
        <v>219</v>
      </c>
      <c r="L1369" s="725" t="s">
        <v>220</v>
      </c>
      <c r="M1369" s="725" t="s">
        <v>221</v>
      </c>
      <c r="N1369" s="725" t="s">
        <v>222</v>
      </c>
      <c r="O1369" s="725" t="s">
        <v>317</v>
      </c>
      <c r="P1369" s="725">
        <v>0</v>
      </c>
      <c r="Q1369" s="466">
        <v>3</v>
      </c>
      <c r="R1369" s="466">
        <v>2</v>
      </c>
      <c r="S1369" s="726">
        <v>6</v>
      </c>
      <c r="T1369" s="727">
        <v>0</v>
      </c>
      <c r="U1369" s="728"/>
      <c r="V1369" s="728">
        <v>0</v>
      </c>
      <c r="W1369" s="728"/>
      <c r="X1369" s="728">
        <v>1</v>
      </c>
      <c r="Y1369" s="728"/>
      <c r="Z1369" s="728"/>
      <c r="AA1369" s="728"/>
      <c r="AB1369" s="725" t="s">
        <v>330</v>
      </c>
      <c r="AC1369" s="725" t="s">
        <v>15816</v>
      </c>
      <c r="AD1369" s="86">
        <v>1027700083949</v>
      </c>
      <c r="AE1369" s="725" t="s">
        <v>15817</v>
      </c>
      <c r="AF1369" s="86" t="s">
        <v>15612</v>
      </c>
      <c r="AG1369" s="725" t="s">
        <v>12432</v>
      </c>
      <c r="AH1369" s="725" t="s">
        <v>15817</v>
      </c>
      <c r="AI1369" s="725" t="s">
        <v>15816</v>
      </c>
      <c r="AJ1369" s="465" t="s">
        <v>15613</v>
      </c>
      <c r="AK1369" s="86" t="s">
        <v>304</v>
      </c>
      <c r="AL1369" s="466">
        <v>1.1399999999999999</v>
      </c>
      <c r="AM1369" s="466">
        <v>2418</v>
      </c>
      <c r="AN1369" s="466">
        <v>1.33</v>
      </c>
      <c r="AO1369" s="466">
        <v>0</v>
      </c>
      <c r="AP1369" s="467">
        <v>1.33</v>
      </c>
      <c r="AQ1369" s="466">
        <v>1.33</v>
      </c>
      <c r="AR1369" s="466">
        <v>0</v>
      </c>
      <c r="AS1369" s="466">
        <v>1.33</v>
      </c>
      <c r="AT1369" s="466">
        <v>39.900000000000006</v>
      </c>
      <c r="AU1369" s="729" t="s">
        <v>231</v>
      </c>
      <c r="AV1369" s="471"/>
      <c r="AW1369" s="725" t="s">
        <v>325</v>
      </c>
      <c r="AX1369" s="725" t="s">
        <v>6916</v>
      </c>
      <c r="AY1369" s="730" t="s">
        <v>15614</v>
      </c>
      <c r="AZ1369" s="725" t="s">
        <v>234</v>
      </c>
      <c r="BB1369" s="731"/>
    </row>
    <row r="1370" spans="1:55" s="725" customFormat="1" ht="15" customHeight="1" x14ac:dyDescent="0.25">
      <c r="A1370" s="724">
        <v>2029</v>
      </c>
      <c r="B1370" s="732"/>
      <c r="C1370" s="733"/>
      <c r="D1370" s="733" t="s">
        <v>17139</v>
      </c>
      <c r="E1370" s="725" t="s">
        <v>56</v>
      </c>
      <c r="F1370" s="725" t="s">
        <v>6908</v>
      </c>
      <c r="G1370" s="471" t="s">
        <v>15607</v>
      </c>
      <c r="H1370" s="725" t="s">
        <v>15818</v>
      </c>
      <c r="I1370" s="725" t="s">
        <v>15819</v>
      </c>
      <c r="K1370" s="725" t="s">
        <v>219</v>
      </c>
      <c r="L1370" s="725" t="s">
        <v>220</v>
      </c>
      <c r="M1370" s="725" t="s">
        <v>317</v>
      </c>
      <c r="N1370" s="725">
        <v>0</v>
      </c>
      <c r="O1370" s="725" t="s">
        <v>317</v>
      </c>
      <c r="P1370" s="725">
        <v>0</v>
      </c>
      <c r="Q1370" s="466">
        <v>6</v>
      </c>
      <c r="R1370" s="466">
        <v>3</v>
      </c>
      <c r="S1370" s="726">
        <v>18</v>
      </c>
      <c r="T1370" s="727">
        <v>0</v>
      </c>
      <c r="U1370" s="728"/>
      <c r="V1370" s="728">
        <v>0</v>
      </c>
      <c r="W1370" s="728"/>
      <c r="X1370" s="728">
        <v>1</v>
      </c>
      <c r="Y1370" s="728"/>
      <c r="Z1370" s="728"/>
      <c r="AA1370" s="728"/>
      <c r="AB1370" s="725" t="s">
        <v>330</v>
      </c>
      <c r="AC1370" s="725" t="s">
        <v>15820</v>
      </c>
      <c r="AD1370" s="86">
        <v>1027700083949</v>
      </c>
      <c r="AE1370" s="725" t="s">
        <v>15821</v>
      </c>
      <c r="AF1370" s="725" t="s">
        <v>15822</v>
      </c>
      <c r="AG1370" s="725" t="s">
        <v>12432</v>
      </c>
      <c r="AH1370" s="725" t="s">
        <v>15670</v>
      </c>
      <c r="AI1370" s="725" t="s">
        <v>15823</v>
      </c>
      <c r="AJ1370" s="465" t="s">
        <v>15613</v>
      </c>
      <c r="AK1370" s="86" t="s">
        <v>304</v>
      </c>
      <c r="AL1370" s="466">
        <v>1.1399999999999999</v>
      </c>
      <c r="AM1370" s="466">
        <v>2418</v>
      </c>
      <c r="AN1370" s="466">
        <v>2.56</v>
      </c>
      <c r="AO1370" s="466">
        <v>0</v>
      </c>
      <c r="AP1370" s="467">
        <v>2.56</v>
      </c>
      <c r="AQ1370" s="466">
        <v>2.56</v>
      </c>
      <c r="AR1370" s="466">
        <v>0</v>
      </c>
      <c r="AS1370" s="466">
        <v>2.56</v>
      </c>
      <c r="AT1370" s="466">
        <v>76.8</v>
      </c>
      <c r="AU1370" s="729" t="s">
        <v>231</v>
      </c>
      <c r="AV1370" s="471"/>
      <c r="AW1370" s="725" t="s">
        <v>325</v>
      </c>
      <c r="AX1370" s="725" t="s">
        <v>6916</v>
      </c>
      <c r="AY1370" s="730" t="s">
        <v>15614</v>
      </c>
      <c r="AZ1370" s="725" t="s">
        <v>234</v>
      </c>
      <c r="BB1370" s="731"/>
    </row>
    <row r="1371" spans="1:55" s="166" customFormat="1" ht="15" customHeight="1" x14ac:dyDescent="0.25">
      <c r="A1371" s="182">
        <v>2032</v>
      </c>
      <c r="B1371" s="555"/>
      <c r="C1371" s="581"/>
      <c r="D1371" s="700" t="s">
        <v>17138</v>
      </c>
      <c r="E1371" s="166" t="s">
        <v>56</v>
      </c>
      <c r="F1371" s="166" t="s">
        <v>6908</v>
      </c>
      <c r="G1371" s="194" t="s">
        <v>15833</v>
      </c>
      <c r="H1371" s="166" t="s">
        <v>15834</v>
      </c>
      <c r="I1371" s="166" t="s">
        <v>15835</v>
      </c>
      <c r="K1371" s="166" t="s">
        <v>732</v>
      </c>
      <c r="M1371" s="166" t="s">
        <v>317</v>
      </c>
      <c r="N1371" s="166">
        <v>0</v>
      </c>
      <c r="O1371" s="166" t="s">
        <v>317</v>
      </c>
      <c r="P1371" s="166">
        <v>0</v>
      </c>
      <c r="Q1371" s="186">
        <v>3</v>
      </c>
      <c r="R1371" s="186">
        <v>1.2</v>
      </c>
      <c r="S1371" s="168">
        <v>3.5999999999999996</v>
      </c>
      <c r="T1371" s="59">
        <v>1</v>
      </c>
      <c r="U1371" s="340"/>
      <c r="V1371" s="340">
        <v>0</v>
      </c>
      <c r="W1371" s="340"/>
      <c r="X1371" s="340">
        <v>0</v>
      </c>
      <c r="Y1371" s="183"/>
      <c r="Z1371" s="183"/>
      <c r="AA1371" s="183"/>
      <c r="AB1371" s="166" t="s">
        <v>12246</v>
      </c>
      <c r="AC1371" s="166" t="s">
        <v>15759</v>
      </c>
      <c r="AD1371" s="203">
        <v>1025003752168</v>
      </c>
      <c r="AE1371" s="166" t="s">
        <v>15836</v>
      </c>
      <c r="AF1371" s="203" t="s">
        <v>15761</v>
      </c>
      <c r="AG1371" s="166" t="s">
        <v>15762</v>
      </c>
      <c r="AH1371" s="166" t="s">
        <v>15837</v>
      </c>
      <c r="AI1371" s="166" t="s">
        <v>15759</v>
      </c>
      <c r="AJ1371" s="165" t="s">
        <v>15763</v>
      </c>
      <c r="AK1371" s="203" t="s">
        <v>304</v>
      </c>
      <c r="AL1371" s="186">
        <v>1.1399999999999999</v>
      </c>
      <c r="AM1371" s="186">
        <v>133.19999999999999</v>
      </c>
      <c r="AN1371" s="186">
        <v>1.5886666666666664</v>
      </c>
      <c r="AO1371" s="186">
        <v>0</v>
      </c>
      <c r="AP1371" s="187">
        <v>1.5886666666666664</v>
      </c>
      <c r="AQ1371" s="186">
        <v>1.5886666666666664</v>
      </c>
      <c r="AR1371" s="186">
        <v>0</v>
      </c>
      <c r="AS1371" s="186">
        <v>1.5886666666666664</v>
      </c>
      <c r="AT1371" s="186">
        <v>47.66</v>
      </c>
      <c r="AU1371" s="193" t="s">
        <v>231</v>
      </c>
      <c r="AV1371" s="194"/>
      <c r="AW1371" s="166" t="s">
        <v>325</v>
      </c>
      <c r="AX1371" s="166" t="s">
        <v>6916</v>
      </c>
      <c r="AY1371" s="257" t="s">
        <v>15838</v>
      </c>
      <c r="AZ1371" s="166" t="s">
        <v>234</v>
      </c>
      <c r="BB1371" s="196"/>
    </row>
    <row r="1372" spans="1:55" s="519" customFormat="1" ht="33.75" customHeight="1" x14ac:dyDescent="0.25">
      <c r="A1372" s="534">
        <v>2033</v>
      </c>
      <c r="B1372" s="557" t="s">
        <v>17088</v>
      </c>
      <c r="C1372" s="664" t="s">
        <v>17090</v>
      </c>
      <c r="D1372" s="701">
        <v>2020</v>
      </c>
      <c r="E1372" s="535" t="s">
        <v>56</v>
      </c>
      <c r="F1372" s="535" t="s">
        <v>6908</v>
      </c>
      <c r="G1372" s="546" t="s">
        <v>16984</v>
      </c>
      <c r="H1372" s="535" t="s">
        <v>16976</v>
      </c>
      <c r="I1372" s="535" t="s">
        <v>16977</v>
      </c>
      <c r="J1372" s="535" t="s">
        <v>221</v>
      </c>
      <c r="K1372" s="519" t="s">
        <v>219</v>
      </c>
      <c r="L1372" s="519" t="s">
        <v>220</v>
      </c>
      <c r="M1372" s="519" t="s">
        <v>221</v>
      </c>
      <c r="N1372" s="519" t="s">
        <v>222</v>
      </c>
      <c r="O1372" s="587" t="s">
        <v>221</v>
      </c>
      <c r="P1372" s="587" t="s">
        <v>879</v>
      </c>
      <c r="Q1372" s="536">
        <v>6</v>
      </c>
      <c r="R1372" s="536">
        <v>2</v>
      </c>
      <c r="S1372" s="537">
        <v>12</v>
      </c>
      <c r="T1372" s="538"/>
      <c r="U1372" s="539" t="s">
        <v>7023</v>
      </c>
      <c r="V1372" s="539">
        <v>0</v>
      </c>
      <c r="W1372" s="539"/>
      <c r="X1372" s="539">
        <v>0</v>
      </c>
      <c r="Y1372" s="540"/>
      <c r="Z1372" s="540"/>
      <c r="AA1372" s="540"/>
      <c r="AB1372" s="535" t="s">
        <v>330</v>
      </c>
      <c r="AC1372" s="535" t="s">
        <v>12792</v>
      </c>
      <c r="AD1372" s="619">
        <v>1027809237796</v>
      </c>
      <c r="AE1372" s="535" t="s">
        <v>16978</v>
      </c>
      <c r="AF1372" s="619" t="s">
        <v>16979</v>
      </c>
      <c r="AG1372" s="688" t="s">
        <v>16980</v>
      </c>
      <c r="AH1372" s="535" t="s">
        <v>16978</v>
      </c>
      <c r="AI1372" s="535" t="s">
        <v>16981</v>
      </c>
      <c r="AJ1372" s="542" t="s">
        <v>13219</v>
      </c>
      <c r="AK1372" s="619" t="s">
        <v>304</v>
      </c>
      <c r="AL1372" s="536">
        <v>1.1399999999999999</v>
      </c>
      <c r="AM1372" s="536">
        <v>783.1</v>
      </c>
      <c r="AN1372" s="543">
        <v>2.4458465753424656</v>
      </c>
      <c r="AO1372" s="543">
        <v>0</v>
      </c>
      <c r="AP1372" s="544">
        <v>2.4458465753424656</v>
      </c>
      <c r="AQ1372" s="543">
        <v>2.4458465753424656</v>
      </c>
      <c r="AR1372" s="543">
        <v>0</v>
      </c>
      <c r="AS1372" s="543">
        <v>2.4458465753424656</v>
      </c>
      <c r="AT1372" s="543">
        <v>73.375397260273971</v>
      </c>
      <c r="AU1372" s="545" t="s">
        <v>231</v>
      </c>
      <c r="AV1372" s="546" t="s">
        <v>431</v>
      </c>
      <c r="AW1372" s="535" t="s">
        <v>325</v>
      </c>
      <c r="AX1372" s="535" t="s">
        <v>6916</v>
      </c>
      <c r="AY1372" s="687" t="s">
        <v>15839</v>
      </c>
      <c r="AZ1372" s="535" t="s">
        <v>234</v>
      </c>
      <c r="BA1372" s="575" t="s">
        <v>16982</v>
      </c>
      <c r="BB1372" s="533"/>
      <c r="BC1372" s="576" t="s">
        <v>16983</v>
      </c>
    </row>
    <row r="1373" spans="1:55" s="519" customFormat="1" ht="28.5" customHeight="1" x14ac:dyDescent="0.25">
      <c r="A1373" s="518">
        <v>2035</v>
      </c>
      <c r="B1373" s="557" t="s">
        <v>17088</v>
      </c>
      <c r="C1373" s="664" t="s">
        <v>17090</v>
      </c>
      <c r="D1373" s="701">
        <v>2020</v>
      </c>
      <c r="E1373" s="519" t="s">
        <v>56</v>
      </c>
      <c r="F1373" s="519" t="s">
        <v>6908</v>
      </c>
      <c r="G1373" s="530" t="s">
        <v>15845</v>
      </c>
      <c r="H1373" s="519" t="s">
        <v>15846</v>
      </c>
      <c r="I1373" s="519" t="s">
        <v>15847</v>
      </c>
      <c r="K1373" s="519" t="s">
        <v>219</v>
      </c>
      <c r="L1373" s="519" t="s">
        <v>220</v>
      </c>
      <c r="M1373" s="519" t="s">
        <v>221</v>
      </c>
      <c r="N1373" s="519" t="s">
        <v>222</v>
      </c>
      <c r="O1373" s="573" t="s">
        <v>221</v>
      </c>
      <c r="P1373" s="573" t="s">
        <v>879</v>
      </c>
      <c r="Q1373" s="520">
        <v>2</v>
      </c>
      <c r="R1373" s="520">
        <v>2</v>
      </c>
      <c r="S1373" s="521">
        <v>4</v>
      </c>
      <c r="T1373" s="522">
        <v>2</v>
      </c>
      <c r="U1373" s="523"/>
      <c r="V1373" s="523">
        <v>0</v>
      </c>
      <c r="W1373" s="523"/>
      <c r="X1373" s="523">
        <v>0</v>
      </c>
      <c r="Y1373" s="524"/>
      <c r="Z1373" s="524"/>
      <c r="AA1373" s="524"/>
      <c r="AB1373" s="519" t="s">
        <v>330</v>
      </c>
      <c r="AC1373" s="519" t="s">
        <v>12792</v>
      </c>
      <c r="AD1373" s="608">
        <v>1027809237796</v>
      </c>
      <c r="AE1373" s="519" t="s">
        <v>15848</v>
      </c>
      <c r="AF1373" s="608" t="s">
        <v>12353</v>
      </c>
      <c r="AG1373" s="519" t="s">
        <v>12354</v>
      </c>
      <c r="AH1373" s="519" t="s">
        <v>15848</v>
      </c>
      <c r="AI1373" s="519" t="s">
        <v>15849</v>
      </c>
      <c r="AJ1373" s="526" t="s">
        <v>13219</v>
      </c>
      <c r="AK1373" s="608" t="s">
        <v>304</v>
      </c>
      <c r="AL1373" s="520">
        <v>1.1399999999999999</v>
      </c>
      <c r="AM1373" s="520">
        <v>313</v>
      </c>
      <c r="AN1373" s="520">
        <v>0.54032876712328759</v>
      </c>
      <c r="AO1373" s="520">
        <v>0</v>
      </c>
      <c r="AP1373" s="528">
        <v>0.54032876712328759</v>
      </c>
      <c r="AQ1373" s="520">
        <v>0.54032876712328759</v>
      </c>
      <c r="AR1373" s="520">
        <v>0</v>
      </c>
      <c r="AS1373" s="520">
        <v>0.54032876712328759</v>
      </c>
      <c r="AT1373" s="520">
        <v>16.209863013698627</v>
      </c>
      <c r="AU1373" s="529" t="s">
        <v>231</v>
      </c>
      <c r="AV1373" s="530" t="s">
        <v>431</v>
      </c>
      <c r="AW1373" s="519" t="s">
        <v>325</v>
      </c>
      <c r="AX1373" s="519" t="s">
        <v>6916</v>
      </c>
      <c r="AY1373" s="670" t="s">
        <v>15850</v>
      </c>
      <c r="AZ1373" s="519" t="s">
        <v>234</v>
      </c>
      <c r="BB1373" s="533"/>
    </row>
    <row r="1374" spans="1:55" s="166" customFormat="1" ht="15" customHeight="1" x14ac:dyDescent="0.25">
      <c r="A1374" s="182">
        <v>2039</v>
      </c>
      <c r="B1374" s="555"/>
      <c r="C1374" s="581"/>
      <c r="D1374" s="700" t="s">
        <v>17139</v>
      </c>
      <c r="E1374" s="166" t="s">
        <v>56</v>
      </c>
      <c r="F1374" s="166" t="s">
        <v>6908</v>
      </c>
      <c r="G1374" s="194" t="s">
        <v>15866</v>
      </c>
      <c r="H1374" s="166" t="s">
        <v>15867</v>
      </c>
      <c r="I1374" s="166" t="s">
        <v>15868</v>
      </c>
      <c r="K1374" s="166" t="s">
        <v>219</v>
      </c>
      <c r="L1374" s="166" t="s">
        <v>220</v>
      </c>
      <c r="M1374" s="166" t="s">
        <v>221</v>
      </c>
      <c r="N1374" s="166" t="s">
        <v>222</v>
      </c>
      <c r="O1374" s="166" t="s">
        <v>317</v>
      </c>
      <c r="P1374" s="166">
        <v>0</v>
      </c>
      <c r="Q1374" s="186">
        <v>3</v>
      </c>
      <c r="R1374" s="186">
        <v>2</v>
      </c>
      <c r="S1374" s="168">
        <v>6</v>
      </c>
      <c r="T1374" s="59">
        <v>0</v>
      </c>
      <c r="U1374" s="340"/>
      <c r="V1374" s="340">
        <v>0</v>
      </c>
      <c r="W1374" s="340"/>
      <c r="X1374" s="340">
        <v>1</v>
      </c>
      <c r="Y1374" s="183"/>
      <c r="Z1374" s="183"/>
      <c r="AA1374" s="183"/>
      <c r="AB1374" s="166" t="s">
        <v>12075</v>
      </c>
      <c r="AC1374" s="166" t="s">
        <v>15869</v>
      </c>
      <c r="AD1374" s="203">
        <v>305770002894255</v>
      </c>
      <c r="AE1374" s="166" t="s">
        <v>15870</v>
      </c>
      <c r="AF1374" s="203" t="s">
        <v>15426</v>
      </c>
      <c r="AG1374" s="166" t="s">
        <v>15427</v>
      </c>
      <c r="AH1374" s="166" t="s">
        <v>15870</v>
      </c>
      <c r="AI1374" s="166" t="s">
        <v>15869</v>
      </c>
      <c r="AJ1374" s="165" t="s">
        <v>15871</v>
      </c>
      <c r="AK1374" s="203" t="s">
        <v>2107</v>
      </c>
      <c r="AL1374" s="186">
        <v>1.1399999999999999</v>
      </c>
      <c r="AM1374" s="186">
        <v>987.42</v>
      </c>
      <c r="AN1374" s="186">
        <v>1.33</v>
      </c>
      <c r="AO1374" s="186">
        <v>0</v>
      </c>
      <c r="AP1374" s="187">
        <v>1.33</v>
      </c>
      <c r="AQ1374" s="186">
        <v>1.33</v>
      </c>
      <c r="AR1374" s="186">
        <v>0</v>
      </c>
      <c r="AS1374" s="186">
        <v>1.33</v>
      </c>
      <c r="AT1374" s="186">
        <v>39.900000000000006</v>
      </c>
      <c r="AU1374" s="193" t="s">
        <v>231</v>
      </c>
      <c r="AV1374" s="194"/>
      <c r="AW1374" s="166" t="s">
        <v>325</v>
      </c>
      <c r="AX1374" s="166" t="s">
        <v>6916</v>
      </c>
      <c r="AY1374" s="257" t="s">
        <v>15872</v>
      </c>
      <c r="AZ1374" s="166" t="s">
        <v>234</v>
      </c>
      <c r="BB1374" s="196"/>
    </row>
    <row r="1375" spans="1:55" s="166" customFormat="1" ht="15" customHeight="1" x14ac:dyDescent="0.25">
      <c r="A1375" s="182">
        <v>2040</v>
      </c>
      <c r="B1375" s="555"/>
      <c r="C1375" s="581"/>
      <c r="D1375" s="700" t="s">
        <v>17140</v>
      </c>
      <c r="E1375" s="166" t="s">
        <v>56</v>
      </c>
      <c r="F1375" s="166" t="s">
        <v>6908</v>
      </c>
      <c r="G1375" s="194" t="s">
        <v>15505</v>
      </c>
      <c r="H1375" s="166" t="s">
        <v>15506</v>
      </c>
      <c r="I1375" s="166" t="s">
        <v>15507</v>
      </c>
      <c r="K1375" s="166" t="s">
        <v>219</v>
      </c>
      <c r="L1375" s="166" t="s">
        <v>220</v>
      </c>
      <c r="M1375" s="166" t="s">
        <v>221</v>
      </c>
      <c r="N1375" s="166" t="s">
        <v>222</v>
      </c>
      <c r="O1375" s="166" t="s">
        <v>317</v>
      </c>
      <c r="P1375" s="166">
        <v>0</v>
      </c>
      <c r="Q1375" s="186">
        <v>3</v>
      </c>
      <c r="R1375" s="186">
        <v>2</v>
      </c>
      <c r="S1375" s="168">
        <v>6</v>
      </c>
      <c r="T1375" s="59">
        <v>2</v>
      </c>
      <c r="U1375" s="340"/>
      <c r="V1375" s="340">
        <v>0</v>
      </c>
      <c r="W1375" s="340"/>
      <c r="X1375" s="340">
        <v>0</v>
      </c>
      <c r="Y1375" s="183"/>
      <c r="Z1375" s="183"/>
      <c r="AA1375" s="183"/>
      <c r="AB1375" s="166" t="s">
        <v>330</v>
      </c>
      <c r="AC1375" s="166" t="s">
        <v>15508</v>
      </c>
      <c r="AD1375" s="203">
        <v>1185074002541</v>
      </c>
      <c r="AE1375" s="166" t="s">
        <v>15873</v>
      </c>
      <c r="AF1375" s="203" t="s">
        <v>15510</v>
      </c>
      <c r="AG1375" s="166" t="s">
        <v>15511</v>
      </c>
      <c r="AH1375" s="166" t="s">
        <v>15873</v>
      </c>
      <c r="AI1375" s="166" t="s">
        <v>15508</v>
      </c>
      <c r="AJ1375" s="165" t="s">
        <v>15512</v>
      </c>
      <c r="AK1375" s="203" t="s">
        <v>15513</v>
      </c>
      <c r="AL1375" s="186">
        <v>0.87</v>
      </c>
      <c r="AM1375" s="184">
        <v>3</v>
      </c>
      <c r="AN1375" s="186">
        <v>0.2455068493150685</v>
      </c>
      <c r="AO1375" s="186">
        <v>0</v>
      </c>
      <c r="AP1375" s="187">
        <v>0.2455068493150685</v>
      </c>
      <c r="AQ1375" s="186">
        <v>0.2455068493150685</v>
      </c>
      <c r="AR1375" s="186">
        <v>0</v>
      </c>
      <c r="AS1375" s="186">
        <v>0.2455068493150685</v>
      </c>
      <c r="AT1375" s="186">
        <v>7.3652054794520545</v>
      </c>
      <c r="AU1375" s="193" t="s">
        <v>231</v>
      </c>
      <c r="AV1375" s="194"/>
      <c r="AW1375" s="166" t="s">
        <v>325</v>
      </c>
      <c r="AX1375" s="166" t="s">
        <v>6916</v>
      </c>
      <c r="AY1375" s="257" t="s">
        <v>15514</v>
      </c>
      <c r="AZ1375" s="166" t="s">
        <v>234</v>
      </c>
      <c r="BB1375" s="196"/>
    </row>
    <row r="1376" spans="1:55" s="166" customFormat="1" ht="15" customHeight="1" x14ac:dyDescent="0.25">
      <c r="A1376" s="182">
        <v>2041</v>
      </c>
      <c r="B1376" s="555"/>
      <c r="C1376" s="581"/>
      <c r="D1376" s="700" t="s">
        <v>17139</v>
      </c>
      <c r="E1376" s="166" t="s">
        <v>56</v>
      </c>
      <c r="F1376" s="166" t="s">
        <v>6908</v>
      </c>
      <c r="G1376" s="194" t="s">
        <v>15874</v>
      </c>
      <c r="H1376" s="166" t="s">
        <v>15875</v>
      </c>
      <c r="I1376" s="166" t="s">
        <v>15876</v>
      </c>
      <c r="K1376" s="166" t="s">
        <v>219</v>
      </c>
      <c r="L1376" s="166" t="s">
        <v>220</v>
      </c>
      <c r="M1376" s="166">
        <v>0</v>
      </c>
      <c r="N1376" s="166">
        <v>0</v>
      </c>
      <c r="O1376" s="166">
        <v>0</v>
      </c>
      <c r="P1376" s="166">
        <v>0</v>
      </c>
      <c r="Q1376" s="186">
        <v>2</v>
      </c>
      <c r="R1376" s="186">
        <v>2</v>
      </c>
      <c r="S1376" s="168">
        <v>4</v>
      </c>
      <c r="T1376" s="59">
        <v>0</v>
      </c>
      <c r="U1376" s="340" t="s">
        <v>3262</v>
      </c>
      <c r="V1376" s="340">
        <v>0</v>
      </c>
      <c r="W1376" s="340"/>
      <c r="X1376" s="340">
        <v>0</v>
      </c>
      <c r="Y1376" s="183"/>
      <c r="Z1376" s="183"/>
      <c r="AA1376" s="183"/>
      <c r="AB1376" s="166" t="s">
        <v>12075</v>
      </c>
      <c r="AC1376" s="166" t="s">
        <v>15877</v>
      </c>
      <c r="AD1376" s="203">
        <v>631500922378</v>
      </c>
      <c r="AE1376" s="166" t="s">
        <v>15878</v>
      </c>
      <c r="AF1376" s="203" t="s">
        <v>15879</v>
      </c>
      <c r="AG1376" s="166" t="s">
        <v>15880</v>
      </c>
      <c r="AH1376" s="166" t="s">
        <v>15878</v>
      </c>
      <c r="AI1376" s="166" t="s">
        <v>15877</v>
      </c>
      <c r="AJ1376" s="165" t="s">
        <v>15881</v>
      </c>
      <c r="AK1376" s="203" t="s">
        <v>15882</v>
      </c>
      <c r="AL1376" s="186">
        <v>0.87</v>
      </c>
      <c r="AM1376" s="184">
        <v>40</v>
      </c>
      <c r="AN1376" s="186">
        <v>7.1506849315068491E-3</v>
      </c>
      <c r="AO1376" s="186">
        <v>0</v>
      </c>
      <c r="AP1376" s="187">
        <v>7.1506849315068491E-3</v>
      </c>
      <c r="AQ1376" s="186">
        <v>7.1506849315068491E-3</v>
      </c>
      <c r="AR1376" s="186">
        <v>0</v>
      </c>
      <c r="AS1376" s="186">
        <v>7.1506849315068491E-3</v>
      </c>
      <c r="AT1376" s="186">
        <v>0.21452054794520548</v>
      </c>
      <c r="AU1376" s="193" t="s">
        <v>231</v>
      </c>
      <c r="AV1376" s="194"/>
      <c r="AW1376" s="166" t="s">
        <v>325</v>
      </c>
      <c r="AX1376" s="166" t="s">
        <v>6916</v>
      </c>
      <c r="AY1376" s="257" t="s">
        <v>15883</v>
      </c>
      <c r="AZ1376" s="166" t="s">
        <v>234</v>
      </c>
      <c r="BB1376" s="196"/>
    </row>
    <row r="1377" spans="1:54" s="166" customFormat="1" ht="15" customHeight="1" x14ac:dyDescent="0.25">
      <c r="A1377" s="182">
        <v>2042</v>
      </c>
      <c r="B1377" s="555"/>
      <c r="C1377" s="581"/>
      <c r="D1377" s="700" t="s">
        <v>17138</v>
      </c>
      <c r="E1377" s="166" t="s">
        <v>56</v>
      </c>
      <c r="F1377" s="166" t="s">
        <v>6908</v>
      </c>
      <c r="G1377" s="194" t="s">
        <v>15884</v>
      </c>
      <c r="H1377" s="166" t="s">
        <v>15885</v>
      </c>
      <c r="I1377" s="166" t="s">
        <v>15886</v>
      </c>
      <c r="K1377" s="166" t="s">
        <v>732</v>
      </c>
      <c r="L1377" s="166">
        <v>0</v>
      </c>
      <c r="M1377" s="166" t="s">
        <v>317</v>
      </c>
      <c r="N1377" s="166">
        <v>0</v>
      </c>
      <c r="O1377" s="166" t="s">
        <v>317</v>
      </c>
      <c r="P1377" s="166">
        <v>0</v>
      </c>
      <c r="Q1377" s="186">
        <v>2.5</v>
      </c>
      <c r="R1377" s="186">
        <v>1.2</v>
      </c>
      <c r="S1377" s="168">
        <v>3</v>
      </c>
      <c r="T1377" s="59">
        <v>0</v>
      </c>
      <c r="U1377" s="340" t="s">
        <v>2887</v>
      </c>
      <c r="V1377" s="340">
        <v>0</v>
      </c>
      <c r="W1377" s="340"/>
      <c r="X1377" s="340">
        <v>0</v>
      </c>
      <c r="Y1377" s="183"/>
      <c r="Z1377" s="183"/>
      <c r="AA1377" s="183"/>
      <c r="AB1377" s="166" t="s">
        <v>12075</v>
      </c>
      <c r="AC1377" s="166" t="s">
        <v>15887</v>
      </c>
      <c r="AD1377" s="203">
        <v>309774602800293</v>
      </c>
      <c r="AE1377" s="166" t="s">
        <v>15366</v>
      </c>
      <c r="AF1377" s="203" t="s">
        <v>15888</v>
      </c>
      <c r="AG1377" s="166" t="s">
        <v>15889</v>
      </c>
      <c r="AH1377" s="166" t="s">
        <v>15366</v>
      </c>
      <c r="AI1377" s="166" t="s">
        <v>15887</v>
      </c>
      <c r="AJ1377" s="165" t="s">
        <v>2970</v>
      </c>
      <c r="AK1377" s="166" t="s">
        <v>2305</v>
      </c>
      <c r="AL1377" s="186">
        <v>0.87</v>
      </c>
      <c r="AM1377" s="184">
        <v>3</v>
      </c>
      <c r="AN1377" s="186">
        <v>9.5342465753424643E-2</v>
      </c>
      <c r="AO1377" s="186">
        <v>0</v>
      </c>
      <c r="AP1377" s="187">
        <v>9.5342465753424643E-2</v>
      </c>
      <c r="AQ1377" s="186">
        <v>9.5342465753424643E-2</v>
      </c>
      <c r="AR1377" s="186">
        <v>0</v>
      </c>
      <c r="AS1377" s="186">
        <v>9.5342465753424643E-2</v>
      </c>
      <c r="AT1377" s="186">
        <v>2.8602739726027391</v>
      </c>
      <c r="AU1377" s="193" t="s">
        <v>231</v>
      </c>
      <c r="AV1377" s="194"/>
      <c r="AW1377" s="166" t="s">
        <v>325</v>
      </c>
      <c r="AX1377" s="166" t="s">
        <v>6916</v>
      </c>
      <c r="AY1377" s="257" t="s">
        <v>15890</v>
      </c>
      <c r="AZ1377" s="166" t="s">
        <v>234</v>
      </c>
      <c r="BB1377" s="196"/>
    </row>
    <row r="1378" spans="1:54" s="166" customFormat="1" ht="15" customHeight="1" x14ac:dyDescent="0.25">
      <c r="A1378" s="182">
        <v>2043</v>
      </c>
      <c r="B1378" s="555"/>
      <c r="C1378" s="581"/>
      <c r="D1378" s="700" t="s">
        <v>17138</v>
      </c>
      <c r="E1378" s="166" t="s">
        <v>56</v>
      </c>
      <c r="F1378" s="166" t="s">
        <v>6908</v>
      </c>
      <c r="G1378" s="194" t="s">
        <v>15704</v>
      </c>
      <c r="H1378" s="166" t="s">
        <v>2974</v>
      </c>
      <c r="I1378" s="166" t="s">
        <v>15891</v>
      </c>
      <c r="K1378" s="166" t="s">
        <v>219</v>
      </c>
      <c r="L1378" s="166" t="s">
        <v>220</v>
      </c>
      <c r="M1378" s="166" t="s">
        <v>221</v>
      </c>
      <c r="N1378" s="166" t="s">
        <v>222</v>
      </c>
      <c r="O1378" s="166" t="s">
        <v>317</v>
      </c>
      <c r="P1378" s="166">
        <v>0</v>
      </c>
      <c r="Q1378" s="186">
        <v>3</v>
      </c>
      <c r="R1378" s="186">
        <v>2</v>
      </c>
      <c r="S1378" s="168">
        <v>6</v>
      </c>
      <c r="T1378" s="59">
        <v>1</v>
      </c>
      <c r="U1378" s="340"/>
      <c r="V1378" s="340">
        <v>0</v>
      </c>
      <c r="W1378" s="340"/>
      <c r="X1378" s="340">
        <v>0</v>
      </c>
      <c r="Y1378" s="183"/>
      <c r="Z1378" s="183"/>
      <c r="AA1378" s="183"/>
      <c r="AB1378" s="166" t="s">
        <v>12075</v>
      </c>
      <c r="AC1378" s="166" t="s">
        <v>15892</v>
      </c>
      <c r="AD1378" s="203">
        <v>312608689463</v>
      </c>
      <c r="AE1378" s="166" t="s">
        <v>15893</v>
      </c>
      <c r="AF1378" s="203" t="s">
        <v>15894</v>
      </c>
      <c r="AG1378" s="166" t="s">
        <v>15895</v>
      </c>
      <c r="AH1378" s="166" t="s">
        <v>15896</v>
      </c>
      <c r="AI1378" s="166" t="s">
        <v>15892</v>
      </c>
      <c r="AJ1378" s="165" t="s">
        <v>15897</v>
      </c>
      <c r="AK1378" s="203" t="s">
        <v>15898</v>
      </c>
      <c r="AL1378" s="186">
        <v>0.87</v>
      </c>
      <c r="AM1378" s="184">
        <v>13</v>
      </c>
      <c r="AN1378" s="186">
        <v>7.1506849315068491E-3</v>
      </c>
      <c r="AO1378" s="186">
        <v>0</v>
      </c>
      <c r="AP1378" s="187">
        <v>7.1506849315068491E-3</v>
      </c>
      <c r="AQ1378" s="186">
        <v>7.1506849315068491E-3</v>
      </c>
      <c r="AR1378" s="186">
        <v>0</v>
      </c>
      <c r="AS1378" s="186">
        <v>7.1506849315068491E-3</v>
      </c>
      <c r="AT1378" s="186">
        <v>0.21452054794520548</v>
      </c>
      <c r="AU1378" s="193" t="s">
        <v>231</v>
      </c>
      <c r="AV1378" s="194"/>
      <c r="AW1378" s="166" t="s">
        <v>325</v>
      </c>
      <c r="AX1378" s="166" t="s">
        <v>6916</v>
      </c>
      <c r="AY1378" s="257" t="s">
        <v>15708</v>
      </c>
      <c r="AZ1378" s="166" t="s">
        <v>234</v>
      </c>
      <c r="BB1378" s="196"/>
    </row>
    <row r="1379" spans="1:54" s="166" customFormat="1" ht="15" customHeight="1" x14ac:dyDescent="0.25">
      <c r="A1379" s="182">
        <v>2044</v>
      </c>
      <c r="B1379" s="555"/>
      <c r="C1379" s="581"/>
      <c r="D1379" s="700" t="s">
        <v>17140</v>
      </c>
      <c r="E1379" s="166" t="s">
        <v>56</v>
      </c>
      <c r="F1379" s="166" t="s">
        <v>6908</v>
      </c>
      <c r="G1379" s="194" t="s">
        <v>15899</v>
      </c>
      <c r="H1379" s="166" t="s">
        <v>15900</v>
      </c>
      <c r="I1379" s="166" t="s">
        <v>15901</v>
      </c>
      <c r="K1379" s="166" t="s">
        <v>219</v>
      </c>
      <c r="L1379" s="166" t="s">
        <v>220</v>
      </c>
      <c r="M1379" s="166" t="s">
        <v>221</v>
      </c>
      <c r="N1379" s="166" t="s">
        <v>7095</v>
      </c>
      <c r="O1379" s="166" t="s">
        <v>818</v>
      </c>
      <c r="P1379" s="166" t="s">
        <v>7095</v>
      </c>
      <c r="Q1379" s="186">
        <v>2</v>
      </c>
      <c r="R1379" s="186">
        <v>2</v>
      </c>
      <c r="S1379" s="168">
        <v>4</v>
      </c>
      <c r="T1379" s="59">
        <v>1</v>
      </c>
      <c r="U1379" s="340"/>
      <c r="V1379" s="340">
        <v>0</v>
      </c>
      <c r="W1379" s="340"/>
      <c r="X1379" s="340">
        <v>0</v>
      </c>
      <c r="Y1379" s="183"/>
      <c r="Z1379" s="183"/>
      <c r="AA1379" s="183"/>
      <c r="AB1379" s="166" t="s">
        <v>15902</v>
      </c>
      <c r="AC1379" s="166" t="s">
        <v>15903</v>
      </c>
      <c r="AD1379" s="203">
        <v>1047746008056</v>
      </c>
      <c r="AE1379" s="166" t="s">
        <v>15904</v>
      </c>
      <c r="AF1379" s="203">
        <v>89266680410</v>
      </c>
      <c r="AG1379" s="166" t="s">
        <v>230</v>
      </c>
      <c r="AH1379" s="166" t="s">
        <v>15904</v>
      </c>
      <c r="AI1379" s="166" t="s">
        <v>15903</v>
      </c>
      <c r="AJ1379" s="165" t="s">
        <v>15905</v>
      </c>
      <c r="AK1379" s="166" t="s">
        <v>842</v>
      </c>
      <c r="AL1379" s="186">
        <v>0.87</v>
      </c>
      <c r="AM1379" s="184">
        <v>2</v>
      </c>
      <c r="AN1379" s="186">
        <v>2.3835616438356165E-3</v>
      </c>
      <c r="AO1379" s="186">
        <v>0</v>
      </c>
      <c r="AP1379" s="187">
        <v>2.3835616438356165E-3</v>
      </c>
      <c r="AQ1379" s="186">
        <v>2.3835616438356165E-3</v>
      </c>
      <c r="AR1379" s="186">
        <v>0</v>
      </c>
      <c r="AS1379" s="186">
        <v>2.3835616438356165E-3</v>
      </c>
      <c r="AT1379" s="186">
        <v>7.1506849315068496E-2</v>
      </c>
      <c r="AU1379" s="193" t="s">
        <v>231</v>
      </c>
      <c r="AV1379" s="194"/>
      <c r="AW1379" s="166" t="s">
        <v>325</v>
      </c>
      <c r="AX1379" s="166" t="s">
        <v>6916</v>
      </c>
      <c r="AY1379" s="264" t="s">
        <v>15906</v>
      </c>
      <c r="AZ1379" s="166" t="s">
        <v>234</v>
      </c>
      <c r="BB1379" s="196"/>
    </row>
    <row r="1380" spans="1:54" s="166" customFormat="1" ht="15" customHeight="1" x14ac:dyDescent="0.25">
      <c r="A1380" s="182">
        <v>2045</v>
      </c>
      <c r="B1380" s="555"/>
      <c r="C1380" s="581"/>
      <c r="D1380" s="700" t="s">
        <v>17139</v>
      </c>
      <c r="E1380" s="166" t="s">
        <v>56</v>
      </c>
      <c r="F1380" s="166" t="s">
        <v>6908</v>
      </c>
      <c r="G1380" s="194" t="s">
        <v>15907</v>
      </c>
      <c r="H1380" s="166" t="s">
        <v>15908</v>
      </c>
      <c r="I1380" s="166" t="s">
        <v>15909</v>
      </c>
      <c r="K1380" s="166" t="s">
        <v>219</v>
      </c>
      <c r="L1380" s="166" t="s">
        <v>316</v>
      </c>
      <c r="M1380" s="166" t="s">
        <v>221</v>
      </c>
      <c r="N1380" s="166" t="s">
        <v>7140</v>
      </c>
      <c r="O1380" s="166" t="s">
        <v>317</v>
      </c>
      <c r="P1380" s="166">
        <v>0</v>
      </c>
      <c r="Q1380" s="186">
        <v>2.5</v>
      </c>
      <c r="R1380" s="186">
        <v>2</v>
      </c>
      <c r="S1380" s="168">
        <v>5</v>
      </c>
      <c r="T1380" s="59">
        <v>0</v>
      </c>
      <c r="U1380" s="340" t="s">
        <v>15485</v>
      </c>
      <c r="V1380" s="340">
        <v>0</v>
      </c>
      <c r="W1380" s="340">
        <v>0</v>
      </c>
      <c r="X1380" s="340">
        <v>0</v>
      </c>
      <c r="Y1380" s="183"/>
      <c r="Z1380" s="183"/>
      <c r="AA1380" s="183"/>
      <c r="AB1380" s="166" t="s">
        <v>330</v>
      </c>
      <c r="AC1380" s="166" t="s">
        <v>15910</v>
      </c>
      <c r="AD1380" s="203">
        <v>1055005608217</v>
      </c>
      <c r="AE1380" s="166" t="s">
        <v>15911</v>
      </c>
      <c r="AF1380" s="203">
        <v>84963425632</v>
      </c>
      <c r="AG1380" s="166" t="s">
        <v>230</v>
      </c>
      <c r="AH1380" s="166" t="s">
        <v>15911</v>
      </c>
      <c r="AI1380" s="166" t="s">
        <v>15912</v>
      </c>
      <c r="AJ1380" s="165" t="s">
        <v>15488</v>
      </c>
      <c r="AK1380" s="166" t="s">
        <v>453</v>
      </c>
      <c r="AL1380" s="186">
        <v>0.87</v>
      </c>
      <c r="AM1380" s="184">
        <v>30</v>
      </c>
      <c r="AN1380" s="186">
        <v>4.767123287671233E-3</v>
      </c>
      <c r="AO1380" s="186">
        <v>0</v>
      </c>
      <c r="AP1380" s="187">
        <v>4.767123287671233E-3</v>
      </c>
      <c r="AQ1380" s="186">
        <v>4.767123287671233E-3</v>
      </c>
      <c r="AR1380" s="186">
        <v>0</v>
      </c>
      <c r="AS1380" s="186">
        <v>4.767123287671233E-3</v>
      </c>
      <c r="AT1380" s="186">
        <v>0.14301369863013699</v>
      </c>
      <c r="AU1380" s="193" t="s">
        <v>231</v>
      </c>
      <c r="AV1380" s="194"/>
      <c r="AW1380" s="166" t="s">
        <v>325</v>
      </c>
      <c r="AX1380" s="166" t="s">
        <v>6916</v>
      </c>
      <c r="AY1380" s="257" t="s">
        <v>15913</v>
      </c>
      <c r="AZ1380" s="166" t="s">
        <v>234</v>
      </c>
      <c r="BB1380" s="196"/>
    </row>
    <row r="1381" spans="1:54" s="166" customFormat="1" ht="15" customHeight="1" x14ac:dyDescent="0.25">
      <c r="A1381" s="182">
        <v>2046</v>
      </c>
      <c r="B1381" s="555"/>
      <c r="C1381" s="581"/>
      <c r="D1381" s="700" t="s">
        <v>17139</v>
      </c>
      <c r="E1381" s="166" t="s">
        <v>57</v>
      </c>
      <c r="F1381" s="166" t="s">
        <v>6908</v>
      </c>
      <c r="G1381" s="194" t="s">
        <v>15914</v>
      </c>
      <c r="H1381" s="166" t="s">
        <v>15915</v>
      </c>
      <c r="I1381" s="166" t="s">
        <v>15916</v>
      </c>
      <c r="K1381" s="166" t="s">
        <v>219</v>
      </c>
      <c r="L1381" s="166" t="s">
        <v>220</v>
      </c>
      <c r="M1381" s="166" t="s">
        <v>221</v>
      </c>
      <c r="N1381" s="166" t="s">
        <v>222</v>
      </c>
      <c r="O1381" s="166" t="s">
        <v>221</v>
      </c>
      <c r="P1381" s="166" t="s">
        <v>222</v>
      </c>
      <c r="Q1381" s="186">
        <v>3</v>
      </c>
      <c r="R1381" s="186">
        <v>1.2</v>
      </c>
      <c r="S1381" s="168">
        <v>3.5999999999999996</v>
      </c>
      <c r="T1381" s="59">
        <v>1</v>
      </c>
      <c r="U1381" s="340"/>
      <c r="V1381" s="340">
        <v>0</v>
      </c>
      <c r="W1381" s="340"/>
      <c r="X1381" s="340">
        <v>0</v>
      </c>
      <c r="Y1381" s="183"/>
      <c r="Z1381" s="183">
        <v>1</v>
      </c>
      <c r="AA1381" s="183"/>
      <c r="AB1381" s="166" t="s">
        <v>330</v>
      </c>
      <c r="AC1381" s="166" t="s">
        <v>15917</v>
      </c>
      <c r="AD1381" s="166" t="s">
        <v>15918</v>
      </c>
      <c r="AE1381" s="166" t="s">
        <v>15919</v>
      </c>
      <c r="AF1381" s="228" t="s">
        <v>15920</v>
      </c>
      <c r="AG1381" s="171" t="s">
        <v>13510</v>
      </c>
      <c r="AH1381" s="166" t="s">
        <v>5663</v>
      </c>
      <c r="AI1381" s="166" t="s">
        <v>15921</v>
      </c>
      <c r="AJ1381" s="165" t="s">
        <v>15922</v>
      </c>
      <c r="AK1381" s="203" t="s">
        <v>15923</v>
      </c>
      <c r="AL1381" s="186">
        <v>1.2</v>
      </c>
      <c r="AM1381" s="184">
        <v>8</v>
      </c>
      <c r="AN1381" s="186">
        <v>7.1506849315068496E-2</v>
      </c>
      <c r="AO1381" s="186">
        <v>0</v>
      </c>
      <c r="AP1381" s="187">
        <v>7.1506849315068496E-2</v>
      </c>
      <c r="AQ1381" s="186">
        <v>7.1506849315068496E-2</v>
      </c>
      <c r="AR1381" s="186">
        <v>0</v>
      </c>
      <c r="AS1381" s="186">
        <v>7.1506849315068496E-2</v>
      </c>
      <c r="AT1381" s="186">
        <v>2.1452054794520548</v>
      </c>
      <c r="AU1381" s="193" t="s">
        <v>231</v>
      </c>
      <c r="AV1381" s="194"/>
      <c r="AW1381" s="166" t="s">
        <v>325</v>
      </c>
      <c r="AX1381" s="166" t="s">
        <v>6916</v>
      </c>
      <c r="AY1381" s="195" t="s">
        <v>15924</v>
      </c>
      <c r="AZ1381" s="166" t="s">
        <v>234</v>
      </c>
      <c r="BB1381" s="196"/>
    </row>
    <row r="1382" spans="1:54" s="166" customFormat="1" ht="15" customHeight="1" x14ac:dyDescent="0.25">
      <c r="A1382" s="182">
        <v>2047</v>
      </c>
      <c r="B1382" s="555"/>
      <c r="C1382" s="581"/>
      <c r="D1382" s="700" t="s">
        <v>17139</v>
      </c>
      <c r="E1382" s="166" t="s">
        <v>57</v>
      </c>
      <c r="F1382" s="166" t="s">
        <v>6908</v>
      </c>
      <c r="G1382" s="194" t="s">
        <v>15925</v>
      </c>
      <c r="H1382" s="166" t="s">
        <v>15926</v>
      </c>
      <c r="I1382" s="166" t="s">
        <v>15927</v>
      </c>
      <c r="K1382" s="166" t="s">
        <v>219</v>
      </c>
      <c r="L1382" s="166" t="s">
        <v>220</v>
      </c>
      <c r="M1382" s="166" t="s">
        <v>221</v>
      </c>
      <c r="N1382" s="166" t="s">
        <v>222</v>
      </c>
      <c r="O1382" s="166" t="s">
        <v>221</v>
      </c>
      <c r="P1382" s="166" t="s">
        <v>222</v>
      </c>
      <c r="Q1382" s="186">
        <v>3</v>
      </c>
      <c r="R1382" s="186">
        <v>1.2</v>
      </c>
      <c r="S1382" s="168">
        <v>3.5999999999999996</v>
      </c>
      <c r="T1382" s="59">
        <v>1</v>
      </c>
      <c r="U1382" s="340"/>
      <c r="V1382" s="340">
        <v>0</v>
      </c>
      <c r="W1382" s="340"/>
      <c r="X1382" s="340">
        <v>0</v>
      </c>
      <c r="Y1382" s="183"/>
      <c r="Z1382" s="183">
        <v>1</v>
      </c>
      <c r="AA1382" s="183"/>
      <c r="AB1382" s="166" t="s">
        <v>330</v>
      </c>
      <c r="AC1382" s="166" t="s">
        <v>15917</v>
      </c>
      <c r="AD1382" s="166" t="s">
        <v>15918</v>
      </c>
      <c r="AE1382" s="166" t="s">
        <v>15928</v>
      </c>
      <c r="AF1382" s="228" t="s">
        <v>15920</v>
      </c>
      <c r="AG1382" s="171" t="s">
        <v>13510</v>
      </c>
      <c r="AH1382" s="166" t="s">
        <v>5820</v>
      </c>
      <c r="AI1382" s="166" t="s">
        <v>15929</v>
      </c>
      <c r="AJ1382" s="165" t="s">
        <v>15922</v>
      </c>
      <c r="AK1382" s="203" t="s">
        <v>15923</v>
      </c>
      <c r="AL1382" s="186">
        <v>1.2</v>
      </c>
      <c r="AM1382" s="184">
        <v>7</v>
      </c>
      <c r="AN1382" s="186">
        <v>2.6301369863013697E-2</v>
      </c>
      <c r="AO1382" s="186">
        <v>0</v>
      </c>
      <c r="AP1382" s="187">
        <v>2.6301369863013697E-2</v>
      </c>
      <c r="AQ1382" s="186">
        <v>2.6301369863013697E-2</v>
      </c>
      <c r="AR1382" s="186">
        <v>0</v>
      </c>
      <c r="AS1382" s="186">
        <v>2.6301369863013697E-2</v>
      </c>
      <c r="AT1382" s="186">
        <v>0.78904109589041094</v>
      </c>
      <c r="AU1382" s="193" t="s">
        <v>231</v>
      </c>
      <c r="AV1382" s="194"/>
      <c r="AW1382" s="166" t="s">
        <v>325</v>
      </c>
      <c r="AX1382" s="166" t="s">
        <v>6916</v>
      </c>
      <c r="AY1382" s="195" t="s">
        <v>15930</v>
      </c>
      <c r="AZ1382" s="166" t="s">
        <v>234</v>
      </c>
      <c r="BB1382" s="196"/>
    </row>
    <row r="1383" spans="1:54" s="166" customFormat="1" ht="15" customHeight="1" x14ac:dyDescent="0.25">
      <c r="A1383" s="182">
        <v>2048</v>
      </c>
      <c r="B1383" s="555"/>
      <c r="C1383" s="581"/>
      <c r="D1383" s="700" t="s">
        <v>17139</v>
      </c>
      <c r="E1383" s="166" t="s">
        <v>57</v>
      </c>
      <c r="F1383" s="166" t="s">
        <v>6908</v>
      </c>
      <c r="G1383" s="194" t="s">
        <v>15931</v>
      </c>
      <c r="H1383" s="166" t="s">
        <v>15932</v>
      </c>
      <c r="I1383" s="166" t="s">
        <v>15933</v>
      </c>
      <c r="K1383" s="166" t="s">
        <v>219</v>
      </c>
      <c r="L1383" s="166" t="s">
        <v>220</v>
      </c>
      <c r="M1383" s="166" t="s">
        <v>317</v>
      </c>
      <c r="N1383" s="166">
        <v>0</v>
      </c>
      <c r="O1383" s="166" t="s">
        <v>317</v>
      </c>
      <c r="P1383" s="166">
        <v>0</v>
      </c>
      <c r="Q1383" s="186">
        <v>3</v>
      </c>
      <c r="R1383" s="186">
        <v>2</v>
      </c>
      <c r="S1383" s="168">
        <v>6</v>
      </c>
      <c r="T1383" s="59">
        <v>1</v>
      </c>
      <c r="U1383" s="340"/>
      <c r="V1383" s="340">
        <v>0</v>
      </c>
      <c r="W1383" s="340"/>
      <c r="X1383" s="340">
        <v>0</v>
      </c>
      <c r="Y1383" s="183"/>
      <c r="Z1383" s="183"/>
      <c r="AA1383" s="183"/>
      <c r="AB1383" s="166" t="s">
        <v>12830</v>
      </c>
      <c r="AC1383" s="166" t="s">
        <v>15934</v>
      </c>
      <c r="AD1383" s="166" t="s">
        <v>15935</v>
      </c>
      <c r="AE1383" s="166" t="s">
        <v>15936</v>
      </c>
      <c r="AF1383" s="166" t="s">
        <v>15937</v>
      </c>
      <c r="AG1383" s="166" t="s">
        <v>230</v>
      </c>
      <c r="AH1383" s="166" t="s">
        <v>15938</v>
      </c>
      <c r="AI1383" s="166" t="s">
        <v>15939</v>
      </c>
      <c r="AJ1383" s="165" t="s">
        <v>15940</v>
      </c>
      <c r="AK1383" s="203" t="s">
        <v>12830</v>
      </c>
      <c r="AL1383" s="186">
        <v>0.87</v>
      </c>
      <c r="AM1383" s="184">
        <v>12</v>
      </c>
      <c r="AN1383" s="186">
        <v>2.3013698630136987E-2</v>
      </c>
      <c r="AO1383" s="186">
        <v>0</v>
      </c>
      <c r="AP1383" s="187">
        <v>2.3013698630136987E-2</v>
      </c>
      <c r="AQ1383" s="186">
        <v>2.3013698630136987E-2</v>
      </c>
      <c r="AR1383" s="186">
        <v>0</v>
      </c>
      <c r="AS1383" s="186">
        <v>2.3013698630136987E-2</v>
      </c>
      <c r="AT1383" s="186">
        <v>0.69041095890410964</v>
      </c>
      <c r="AU1383" s="193" t="s">
        <v>231</v>
      </c>
      <c r="AV1383" s="194"/>
      <c r="AW1383" s="166" t="s">
        <v>325</v>
      </c>
      <c r="AX1383" s="166" t="s">
        <v>6916</v>
      </c>
      <c r="AY1383" s="195" t="s">
        <v>15941</v>
      </c>
      <c r="AZ1383" s="166" t="s">
        <v>234</v>
      </c>
      <c r="BB1383" s="196"/>
    </row>
    <row r="1384" spans="1:54" s="166" customFormat="1" ht="15" customHeight="1" x14ac:dyDescent="0.25">
      <c r="A1384" s="182">
        <v>2049</v>
      </c>
      <c r="B1384" s="555"/>
      <c r="C1384" s="581"/>
      <c r="D1384" s="700" t="s">
        <v>17139</v>
      </c>
      <c r="E1384" s="166" t="s">
        <v>57</v>
      </c>
      <c r="F1384" s="166" t="s">
        <v>6908</v>
      </c>
      <c r="G1384" s="194" t="s">
        <v>15942</v>
      </c>
      <c r="H1384" s="166" t="s">
        <v>15943</v>
      </c>
      <c r="I1384" s="166" t="s">
        <v>15944</v>
      </c>
      <c r="K1384" s="166" t="s">
        <v>219</v>
      </c>
      <c r="L1384" s="166" t="s">
        <v>220</v>
      </c>
      <c r="M1384" s="166" t="s">
        <v>317</v>
      </c>
      <c r="N1384" s="166">
        <v>0</v>
      </c>
      <c r="O1384" s="166" t="s">
        <v>317</v>
      </c>
      <c r="P1384" s="166">
        <v>0</v>
      </c>
      <c r="Q1384" s="186">
        <v>3</v>
      </c>
      <c r="R1384" s="186">
        <v>2</v>
      </c>
      <c r="S1384" s="168">
        <v>6</v>
      </c>
      <c r="T1384" s="59">
        <v>1</v>
      </c>
      <c r="U1384" s="340"/>
      <c r="V1384" s="340">
        <v>0</v>
      </c>
      <c r="W1384" s="340"/>
      <c r="X1384" s="340">
        <v>0</v>
      </c>
      <c r="Y1384" s="183"/>
      <c r="Z1384" s="183"/>
      <c r="AA1384" s="183"/>
      <c r="AB1384" s="166" t="s">
        <v>330</v>
      </c>
      <c r="AC1384" s="166" t="s">
        <v>15945</v>
      </c>
      <c r="AD1384" s="166" t="s">
        <v>15946</v>
      </c>
      <c r="AE1384" s="166" t="s">
        <v>15947</v>
      </c>
      <c r="AF1384" s="228" t="s">
        <v>15948</v>
      </c>
      <c r="AG1384" s="171" t="s">
        <v>15949</v>
      </c>
      <c r="AH1384" s="166" t="s">
        <v>15950</v>
      </c>
      <c r="AI1384" s="166" t="s">
        <v>15951</v>
      </c>
      <c r="AJ1384" s="165" t="s">
        <v>15952</v>
      </c>
      <c r="AK1384" s="166" t="s">
        <v>453</v>
      </c>
      <c r="AL1384" s="186">
        <v>0.87</v>
      </c>
      <c r="AM1384" s="184">
        <v>40</v>
      </c>
      <c r="AN1384" s="186">
        <v>2.8602739726027396E-2</v>
      </c>
      <c r="AO1384" s="186">
        <v>0</v>
      </c>
      <c r="AP1384" s="187">
        <v>2.8602739726027396E-2</v>
      </c>
      <c r="AQ1384" s="186">
        <v>2.8602739726027396E-2</v>
      </c>
      <c r="AR1384" s="186">
        <v>0</v>
      </c>
      <c r="AS1384" s="186">
        <v>2.8602739726027396E-2</v>
      </c>
      <c r="AT1384" s="186">
        <v>0.8580821917808219</v>
      </c>
      <c r="AU1384" s="193" t="s">
        <v>231</v>
      </c>
      <c r="AV1384" s="194"/>
      <c r="AW1384" s="166" t="s">
        <v>325</v>
      </c>
      <c r="AX1384" s="166" t="s">
        <v>6916</v>
      </c>
      <c r="AY1384" s="195" t="s">
        <v>15953</v>
      </c>
      <c r="AZ1384" s="166" t="s">
        <v>234</v>
      </c>
      <c r="BB1384" s="196"/>
    </row>
    <row r="1385" spans="1:54" s="166" customFormat="1" ht="15" customHeight="1" x14ac:dyDescent="0.25">
      <c r="A1385" s="182">
        <v>2050</v>
      </c>
      <c r="B1385" s="555"/>
      <c r="C1385" s="581"/>
      <c r="D1385" s="700" t="s">
        <v>17139</v>
      </c>
      <c r="E1385" s="166" t="s">
        <v>57</v>
      </c>
      <c r="F1385" s="166" t="s">
        <v>6908</v>
      </c>
      <c r="G1385" s="194" t="s">
        <v>15954</v>
      </c>
      <c r="H1385" s="166" t="s">
        <v>15955</v>
      </c>
      <c r="I1385" s="166" t="s">
        <v>15956</v>
      </c>
      <c r="K1385" s="166" t="s">
        <v>219</v>
      </c>
      <c r="L1385" s="166" t="s">
        <v>220</v>
      </c>
      <c r="M1385" s="166" t="s">
        <v>317</v>
      </c>
      <c r="N1385" s="166">
        <v>0</v>
      </c>
      <c r="O1385" s="166" t="s">
        <v>317</v>
      </c>
      <c r="P1385" s="166">
        <v>0</v>
      </c>
      <c r="Q1385" s="186">
        <v>3</v>
      </c>
      <c r="R1385" s="186">
        <v>1.2</v>
      </c>
      <c r="S1385" s="168">
        <v>3.5999999999999996</v>
      </c>
      <c r="T1385" s="59">
        <v>1</v>
      </c>
      <c r="U1385" s="340"/>
      <c r="V1385" s="340">
        <v>0</v>
      </c>
      <c r="W1385" s="340"/>
      <c r="X1385" s="340">
        <v>0</v>
      </c>
      <c r="Y1385" s="183"/>
      <c r="Z1385" s="183"/>
      <c r="AA1385" s="183"/>
      <c r="AB1385" s="166" t="s">
        <v>330</v>
      </c>
      <c r="AC1385" s="166" t="s">
        <v>15945</v>
      </c>
      <c r="AD1385" s="166" t="s">
        <v>15946</v>
      </c>
      <c r="AE1385" s="166" t="s">
        <v>11352</v>
      </c>
      <c r="AF1385" s="228" t="s">
        <v>15957</v>
      </c>
      <c r="AG1385" s="228" t="s">
        <v>15949</v>
      </c>
      <c r="AH1385" s="166" t="s">
        <v>5684</v>
      </c>
      <c r="AI1385" s="166" t="s">
        <v>15958</v>
      </c>
      <c r="AJ1385" s="165" t="s">
        <v>15952</v>
      </c>
      <c r="AK1385" s="166" t="s">
        <v>453</v>
      </c>
      <c r="AL1385" s="186">
        <v>0.87</v>
      </c>
      <c r="AM1385" s="184">
        <v>30</v>
      </c>
      <c r="AN1385" s="186">
        <v>9.5342465753424643E-2</v>
      </c>
      <c r="AO1385" s="186">
        <v>0</v>
      </c>
      <c r="AP1385" s="187">
        <v>9.5342465753424643E-2</v>
      </c>
      <c r="AQ1385" s="186">
        <v>9.5342465753424643E-2</v>
      </c>
      <c r="AR1385" s="186">
        <v>0</v>
      </c>
      <c r="AS1385" s="186">
        <v>9.5342465753424643E-2</v>
      </c>
      <c r="AT1385" s="186">
        <v>2.8602739726027391</v>
      </c>
      <c r="AU1385" s="193" t="s">
        <v>231</v>
      </c>
      <c r="AV1385" s="194"/>
      <c r="AW1385" s="166" t="s">
        <v>325</v>
      </c>
      <c r="AX1385" s="166" t="s">
        <v>6916</v>
      </c>
      <c r="AY1385" s="195" t="s">
        <v>15959</v>
      </c>
      <c r="AZ1385" s="166" t="s">
        <v>234</v>
      </c>
      <c r="BB1385" s="196"/>
    </row>
    <row r="1386" spans="1:54" s="166" customFormat="1" ht="15" customHeight="1" x14ac:dyDescent="0.25">
      <c r="A1386" s="182">
        <v>2052</v>
      </c>
      <c r="B1386" s="555"/>
      <c r="C1386" s="581"/>
      <c r="D1386" s="700" t="s">
        <v>17139</v>
      </c>
      <c r="E1386" s="166" t="s">
        <v>57</v>
      </c>
      <c r="F1386" s="166" t="s">
        <v>6908</v>
      </c>
      <c r="G1386" s="194" t="s">
        <v>15971</v>
      </c>
      <c r="H1386" s="166" t="s">
        <v>15972</v>
      </c>
      <c r="I1386" s="166" t="s">
        <v>15973</v>
      </c>
      <c r="K1386" s="166" t="s">
        <v>219</v>
      </c>
      <c r="L1386" s="166" t="s">
        <v>220</v>
      </c>
      <c r="M1386" s="166" t="s">
        <v>221</v>
      </c>
      <c r="N1386" s="166" t="s">
        <v>879</v>
      </c>
      <c r="O1386" s="166" t="s">
        <v>317</v>
      </c>
      <c r="P1386" s="166">
        <v>0</v>
      </c>
      <c r="Q1386" s="186">
        <v>3</v>
      </c>
      <c r="R1386" s="186">
        <v>2</v>
      </c>
      <c r="S1386" s="168">
        <v>6</v>
      </c>
      <c r="T1386" s="59">
        <v>1</v>
      </c>
      <c r="U1386" s="340"/>
      <c r="V1386" s="340">
        <v>0</v>
      </c>
      <c r="W1386" s="340"/>
      <c r="X1386" s="340">
        <v>0</v>
      </c>
      <c r="Y1386" s="183"/>
      <c r="Z1386" s="183"/>
      <c r="AA1386" s="183"/>
      <c r="AB1386" s="166" t="s">
        <v>330</v>
      </c>
      <c r="AC1386" s="166" t="s">
        <v>13352</v>
      </c>
      <c r="AD1386" s="166" t="s">
        <v>15974</v>
      </c>
      <c r="AE1386" s="166" t="s">
        <v>15975</v>
      </c>
      <c r="AF1386" s="166" t="s">
        <v>15976</v>
      </c>
      <c r="AG1386" s="166" t="s">
        <v>230</v>
      </c>
      <c r="AH1386" s="166" t="s">
        <v>7145</v>
      </c>
      <c r="AI1386" s="166" t="s">
        <v>15977</v>
      </c>
      <c r="AJ1386" s="165" t="s">
        <v>3339</v>
      </c>
      <c r="AK1386" s="203" t="s">
        <v>304</v>
      </c>
      <c r="AL1386" s="186">
        <v>1.1399999999999999</v>
      </c>
      <c r="AM1386" s="186">
        <v>255</v>
      </c>
      <c r="AN1386" s="186">
        <v>0.79643835616438352</v>
      </c>
      <c r="AO1386" s="186">
        <v>0</v>
      </c>
      <c r="AP1386" s="187">
        <v>0.79643835616438352</v>
      </c>
      <c r="AQ1386" s="186">
        <v>0.79643835616438352</v>
      </c>
      <c r="AR1386" s="186">
        <v>0</v>
      </c>
      <c r="AS1386" s="186">
        <v>0.79643835616438352</v>
      </c>
      <c r="AT1386" s="186">
        <v>23.893150684931506</v>
      </c>
      <c r="AU1386" s="193" t="s">
        <v>231</v>
      </c>
      <c r="AV1386" s="194"/>
      <c r="AW1386" s="166" t="s">
        <v>325</v>
      </c>
      <c r="AX1386" s="166" t="s">
        <v>6916</v>
      </c>
      <c r="AY1386" s="195" t="s">
        <v>15978</v>
      </c>
      <c r="AZ1386" s="166" t="s">
        <v>234</v>
      </c>
      <c r="BB1386" s="196"/>
    </row>
    <row r="1387" spans="1:54" s="166" customFormat="1" ht="15" customHeight="1" x14ac:dyDescent="0.25">
      <c r="A1387" s="182">
        <v>2053</v>
      </c>
      <c r="B1387" s="555"/>
      <c r="C1387" s="581"/>
      <c r="D1387" s="700" t="s">
        <v>17140</v>
      </c>
      <c r="E1387" s="166" t="s">
        <v>57</v>
      </c>
      <c r="F1387" s="166" t="s">
        <v>6908</v>
      </c>
      <c r="G1387" s="194" t="s">
        <v>15979</v>
      </c>
      <c r="H1387" s="166" t="s">
        <v>15980</v>
      </c>
      <c r="I1387" s="166" t="s">
        <v>15981</v>
      </c>
      <c r="K1387" s="166" t="s">
        <v>732</v>
      </c>
      <c r="L1387" s="166">
        <v>0</v>
      </c>
      <c r="M1387" s="166" t="s">
        <v>317</v>
      </c>
      <c r="N1387" s="166">
        <v>0</v>
      </c>
      <c r="O1387" s="166" t="s">
        <v>317</v>
      </c>
      <c r="P1387" s="166">
        <v>0</v>
      </c>
      <c r="Q1387" s="186">
        <v>3</v>
      </c>
      <c r="R1387" s="186">
        <v>2</v>
      </c>
      <c r="S1387" s="168">
        <v>6</v>
      </c>
      <c r="T1387" s="59">
        <v>2</v>
      </c>
      <c r="U1387" s="340"/>
      <c r="V1387" s="340">
        <v>0</v>
      </c>
      <c r="W1387" s="340"/>
      <c r="X1387" s="340">
        <v>0</v>
      </c>
      <c r="Y1387" s="183"/>
      <c r="Z1387" s="183"/>
      <c r="AA1387" s="183"/>
      <c r="AB1387" s="166" t="s">
        <v>12075</v>
      </c>
      <c r="AC1387" s="166" t="s">
        <v>15982</v>
      </c>
      <c r="AD1387" s="166" t="s">
        <v>15983</v>
      </c>
      <c r="AE1387" s="166" t="s">
        <v>15984</v>
      </c>
      <c r="AF1387" s="166" t="s">
        <v>15985</v>
      </c>
      <c r="AG1387" s="166" t="s">
        <v>230</v>
      </c>
      <c r="AH1387" s="166" t="s">
        <v>15986</v>
      </c>
      <c r="AI1387" s="166" t="s">
        <v>15982</v>
      </c>
      <c r="AJ1387" s="165" t="s">
        <v>15987</v>
      </c>
      <c r="AK1387" s="203" t="s">
        <v>304</v>
      </c>
      <c r="AL1387" s="186">
        <v>1.1399999999999999</v>
      </c>
      <c r="AM1387" s="186">
        <v>50</v>
      </c>
      <c r="AN1387" s="186">
        <v>0.79643835616438352</v>
      </c>
      <c r="AO1387" s="186">
        <v>0</v>
      </c>
      <c r="AP1387" s="187">
        <v>0.79643835616438352</v>
      </c>
      <c r="AQ1387" s="186">
        <v>0.79643835616438352</v>
      </c>
      <c r="AR1387" s="186">
        <v>0</v>
      </c>
      <c r="AS1387" s="186">
        <v>0.79643835616438352</v>
      </c>
      <c r="AT1387" s="186">
        <v>23.893150684931506</v>
      </c>
      <c r="AU1387" s="193" t="s">
        <v>231</v>
      </c>
      <c r="AV1387" s="194"/>
      <c r="AW1387" s="166" t="s">
        <v>325</v>
      </c>
      <c r="AX1387" s="166" t="s">
        <v>6916</v>
      </c>
      <c r="AY1387" s="195" t="s">
        <v>15988</v>
      </c>
      <c r="AZ1387" s="166" t="s">
        <v>234</v>
      </c>
      <c r="BB1387" s="196"/>
    </row>
    <row r="1388" spans="1:54" s="166" customFormat="1" ht="15" customHeight="1" x14ac:dyDescent="0.25">
      <c r="A1388" s="182">
        <v>2054</v>
      </c>
      <c r="B1388" s="555"/>
      <c r="C1388" s="581"/>
      <c r="D1388" s="700" t="s">
        <v>17139</v>
      </c>
      <c r="E1388" s="166" t="s">
        <v>57</v>
      </c>
      <c r="F1388" s="166" t="s">
        <v>6908</v>
      </c>
      <c r="G1388" s="194" t="s">
        <v>15989</v>
      </c>
      <c r="H1388" s="166" t="s">
        <v>15990</v>
      </c>
      <c r="I1388" s="166" t="s">
        <v>15991</v>
      </c>
      <c r="K1388" s="166" t="s">
        <v>219</v>
      </c>
      <c r="L1388" s="166" t="s">
        <v>316</v>
      </c>
      <c r="M1388" s="166" t="s">
        <v>221</v>
      </c>
      <c r="N1388" s="166" t="s">
        <v>222</v>
      </c>
      <c r="O1388" s="166" t="s">
        <v>221</v>
      </c>
      <c r="P1388" s="166" t="s">
        <v>222</v>
      </c>
      <c r="Q1388" s="186">
        <v>3</v>
      </c>
      <c r="R1388" s="186">
        <v>1.2</v>
      </c>
      <c r="S1388" s="168">
        <v>3.5999999999999996</v>
      </c>
      <c r="T1388" s="59">
        <v>1</v>
      </c>
      <c r="U1388" s="340"/>
      <c r="V1388" s="340">
        <v>0</v>
      </c>
      <c r="W1388" s="340"/>
      <c r="X1388" s="340">
        <v>0</v>
      </c>
      <c r="Y1388" s="183"/>
      <c r="Z1388" s="183"/>
      <c r="AA1388" s="183"/>
      <c r="AB1388" s="166" t="s">
        <v>330</v>
      </c>
      <c r="AC1388" s="166" t="s">
        <v>15992</v>
      </c>
      <c r="AD1388" s="166" t="s">
        <v>15993</v>
      </c>
      <c r="AE1388" s="166" t="s">
        <v>15994</v>
      </c>
      <c r="AF1388" s="166" t="s">
        <v>15995</v>
      </c>
      <c r="AG1388" s="228" t="s">
        <v>15949</v>
      </c>
      <c r="AH1388" s="166" t="s">
        <v>7132</v>
      </c>
      <c r="AI1388" s="166" t="s">
        <v>15992</v>
      </c>
      <c r="AJ1388" s="165" t="s">
        <v>15996</v>
      </c>
      <c r="AK1388" s="203" t="s">
        <v>304</v>
      </c>
      <c r="AL1388" s="186">
        <v>0.87</v>
      </c>
      <c r="AM1388" s="186">
        <v>6</v>
      </c>
      <c r="AN1388" s="186">
        <v>0.1561643835616438</v>
      </c>
      <c r="AO1388" s="186">
        <v>0</v>
      </c>
      <c r="AP1388" s="187">
        <v>0.1561643835616438</v>
      </c>
      <c r="AQ1388" s="186">
        <v>0.1561643835616438</v>
      </c>
      <c r="AR1388" s="186">
        <v>0</v>
      </c>
      <c r="AS1388" s="186">
        <v>0.1561643835616438</v>
      </c>
      <c r="AT1388" s="186">
        <v>4.6849315068493143</v>
      </c>
      <c r="AU1388" s="193" t="s">
        <v>231</v>
      </c>
      <c r="AV1388" s="194"/>
      <c r="AW1388" s="166" t="s">
        <v>325</v>
      </c>
      <c r="AX1388" s="166" t="s">
        <v>6916</v>
      </c>
      <c r="AY1388" s="195" t="s">
        <v>15997</v>
      </c>
      <c r="AZ1388" s="166" t="s">
        <v>234</v>
      </c>
      <c r="BB1388" s="196"/>
    </row>
    <row r="1389" spans="1:54" s="166" customFormat="1" ht="15" customHeight="1" x14ac:dyDescent="0.25">
      <c r="A1389" s="182">
        <v>2055</v>
      </c>
      <c r="B1389" s="555"/>
      <c r="C1389" s="581"/>
      <c r="D1389" s="700" t="s">
        <v>17141</v>
      </c>
      <c r="E1389" s="166" t="s">
        <v>57</v>
      </c>
      <c r="F1389" s="166" t="s">
        <v>6908</v>
      </c>
      <c r="G1389" s="194" t="s">
        <v>16766</v>
      </c>
      <c r="H1389" s="166" t="s">
        <v>15998</v>
      </c>
      <c r="I1389" s="166" t="s">
        <v>15999</v>
      </c>
      <c r="K1389" s="166" t="s">
        <v>219</v>
      </c>
      <c r="L1389" s="166" t="s">
        <v>316</v>
      </c>
      <c r="M1389" s="166" t="s">
        <v>221</v>
      </c>
      <c r="N1389" s="166" t="s">
        <v>222</v>
      </c>
      <c r="O1389" s="166" t="s">
        <v>221</v>
      </c>
      <c r="P1389" s="166" t="s">
        <v>222</v>
      </c>
      <c r="Q1389" s="186">
        <v>3</v>
      </c>
      <c r="R1389" s="186">
        <v>1.2</v>
      </c>
      <c r="S1389" s="168">
        <v>3.5999999999999996</v>
      </c>
      <c r="T1389" s="59">
        <v>1</v>
      </c>
      <c r="U1389" s="340"/>
      <c r="V1389" s="340">
        <v>0</v>
      </c>
      <c r="W1389" s="340"/>
      <c r="X1389" s="340">
        <v>0</v>
      </c>
      <c r="Y1389" s="183"/>
      <c r="Z1389" s="183"/>
      <c r="AA1389" s="183"/>
      <c r="AB1389" s="166" t="s">
        <v>12075</v>
      </c>
      <c r="AC1389" s="166" t="s">
        <v>16000</v>
      </c>
      <c r="AD1389" s="166" t="s">
        <v>16001</v>
      </c>
      <c r="AE1389" s="166" t="s">
        <v>16002</v>
      </c>
      <c r="AF1389" s="166" t="s">
        <v>16003</v>
      </c>
      <c r="AG1389" s="228" t="s">
        <v>230</v>
      </c>
      <c r="AH1389" s="166" t="s">
        <v>16004</v>
      </c>
      <c r="AI1389" s="166" t="s">
        <v>16005</v>
      </c>
      <c r="AJ1389" s="165" t="s">
        <v>3339</v>
      </c>
      <c r="AK1389" s="203" t="s">
        <v>304</v>
      </c>
      <c r="AL1389" s="186">
        <v>1.1399999999999999</v>
      </c>
      <c r="AM1389" s="186">
        <v>60</v>
      </c>
      <c r="AN1389" s="186">
        <v>1.4301369863013698E-2</v>
      </c>
      <c r="AO1389" s="186">
        <v>0</v>
      </c>
      <c r="AP1389" s="187">
        <v>1.4301369863013698E-2</v>
      </c>
      <c r="AQ1389" s="186">
        <v>1.4301369863013698E-2</v>
      </c>
      <c r="AR1389" s="186">
        <v>0</v>
      </c>
      <c r="AS1389" s="186">
        <v>1.4301369863013698E-2</v>
      </c>
      <c r="AT1389" s="186">
        <v>0.42904109589041095</v>
      </c>
      <c r="AU1389" s="193" t="s">
        <v>231</v>
      </c>
      <c r="AV1389" s="194"/>
      <c r="AW1389" s="166" t="s">
        <v>325</v>
      </c>
      <c r="AX1389" s="166" t="s">
        <v>6916</v>
      </c>
      <c r="AY1389" s="195" t="s">
        <v>16006</v>
      </c>
      <c r="AZ1389" s="166" t="s">
        <v>234</v>
      </c>
      <c r="BB1389" s="196"/>
    </row>
    <row r="1390" spans="1:54" s="166" customFormat="1" ht="15" customHeight="1" x14ac:dyDescent="0.25">
      <c r="A1390" s="182">
        <v>2056</v>
      </c>
      <c r="B1390" s="555"/>
      <c r="C1390" s="581"/>
      <c r="D1390" s="700" t="s">
        <v>17140</v>
      </c>
      <c r="E1390" s="166" t="s">
        <v>57</v>
      </c>
      <c r="F1390" s="166" t="s">
        <v>6908</v>
      </c>
      <c r="G1390" s="194" t="s">
        <v>16007</v>
      </c>
      <c r="H1390" s="166" t="s">
        <v>16008</v>
      </c>
      <c r="I1390" s="166" t="s">
        <v>16009</v>
      </c>
      <c r="K1390" s="166" t="s">
        <v>219</v>
      </c>
      <c r="L1390" s="166" t="s">
        <v>316</v>
      </c>
      <c r="M1390" s="166" t="s">
        <v>221</v>
      </c>
      <c r="N1390" s="166" t="s">
        <v>222</v>
      </c>
      <c r="O1390" s="166" t="s">
        <v>221</v>
      </c>
      <c r="P1390" s="166" t="s">
        <v>222</v>
      </c>
      <c r="Q1390" s="186">
        <v>3</v>
      </c>
      <c r="R1390" s="186">
        <v>1.2</v>
      </c>
      <c r="S1390" s="168">
        <v>3.5999999999999996</v>
      </c>
      <c r="T1390" s="59">
        <v>1</v>
      </c>
      <c r="U1390" s="340"/>
      <c r="V1390" s="340">
        <v>0</v>
      </c>
      <c r="W1390" s="340"/>
      <c r="X1390" s="340">
        <v>0</v>
      </c>
      <c r="Y1390" s="183"/>
      <c r="Z1390" s="183"/>
      <c r="AA1390" s="183"/>
      <c r="AB1390" s="166" t="s">
        <v>11616</v>
      </c>
      <c r="AC1390" s="166" t="s">
        <v>16010</v>
      </c>
      <c r="AD1390" s="166" t="s">
        <v>15974</v>
      </c>
      <c r="AE1390" s="166" t="s">
        <v>5684</v>
      </c>
      <c r="AF1390" s="166" t="s">
        <v>16011</v>
      </c>
      <c r="AG1390" s="228" t="s">
        <v>230</v>
      </c>
      <c r="AH1390" s="166" t="s">
        <v>5684</v>
      </c>
      <c r="AI1390" s="166" t="s">
        <v>16012</v>
      </c>
      <c r="AJ1390" s="165" t="s">
        <v>3339</v>
      </c>
      <c r="AK1390" s="203" t="s">
        <v>304</v>
      </c>
      <c r="AL1390" s="186">
        <v>1.1399999999999999</v>
      </c>
      <c r="AM1390" s="186">
        <v>130</v>
      </c>
      <c r="AN1390" s="186">
        <v>0.18739726027397258</v>
      </c>
      <c r="AO1390" s="186">
        <v>0</v>
      </c>
      <c r="AP1390" s="187">
        <v>0.18739726027397258</v>
      </c>
      <c r="AQ1390" s="186">
        <v>0.18739726027397258</v>
      </c>
      <c r="AR1390" s="186">
        <v>0</v>
      </c>
      <c r="AS1390" s="186">
        <v>0.18739726027397258</v>
      </c>
      <c r="AT1390" s="186">
        <v>5.6219178082191776</v>
      </c>
      <c r="AU1390" s="193" t="s">
        <v>231</v>
      </c>
      <c r="AV1390" s="194"/>
      <c r="AW1390" s="166" t="s">
        <v>325</v>
      </c>
      <c r="AX1390" s="166" t="s">
        <v>6916</v>
      </c>
      <c r="AY1390" s="195" t="s">
        <v>16013</v>
      </c>
      <c r="AZ1390" s="166" t="s">
        <v>234</v>
      </c>
      <c r="BB1390" s="196"/>
    </row>
    <row r="1391" spans="1:54" s="166" customFormat="1" ht="15" customHeight="1" x14ac:dyDescent="0.25">
      <c r="A1391" s="182">
        <v>2057</v>
      </c>
      <c r="B1391" s="555"/>
      <c r="C1391" s="581"/>
      <c r="D1391" s="700" t="s">
        <v>17141</v>
      </c>
      <c r="E1391" s="166" t="s">
        <v>57</v>
      </c>
      <c r="F1391" s="166" t="s">
        <v>6908</v>
      </c>
      <c r="G1391" s="194" t="s">
        <v>16767</v>
      </c>
      <c r="H1391" s="166" t="s">
        <v>16014</v>
      </c>
      <c r="I1391" s="166" t="s">
        <v>16015</v>
      </c>
      <c r="K1391" s="166" t="s">
        <v>219</v>
      </c>
      <c r="L1391" s="166" t="s">
        <v>220</v>
      </c>
      <c r="M1391" s="166" t="s">
        <v>221</v>
      </c>
      <c r="N1391" s="166" t="s">
        <v>222</v>
      </c>
      <c r="O1391" s="166" t="s">
        <v>221</v>
      </c>
      <c r="P1391" s="166" t="s">
        <v>222</v>
      </c>
      <c r="Q1391" s="186">
        <v>3</v>
      </c>
      <c r="R1391" s="186">
        <v>1.2</v>
      </c>
      <c r="S1391" s="168">
        <v>3.5999999999999996</v>
      </c>
      <c r="T1391" s="59">
        <v>2</v>
      </c>
      <c r="U1391" s="340"/>
      <c r="V1391" s="340">
        <v>0</v>
      </c>
      <c r="W1391" s="340"/>
      <c r="X1391" s="340">
        <v>0</v>
      </c>
      <c r="Y1391" s="183"/>
      <c r="Z1391" s="183"/>
      <c r="AA1391" s="183"/>
      <c r="AB1391" s="166" t="s">
        <v>12075</v>
      </c>
      <c r="AC1391" s="166" t="s">
        <v>16016</v>
      </c>
      <c r="AD1391" s="166" t="s">
        <v>16017</v>
      </c>
      <c r="AE1391" s="166" t="s">
        <v>16018</v>
      </c>
      <c r="AF1391" s="166" t="s">
        <v>16019</v>
      </c>
      <c r="AG1391" s="171" t="s">
        <v>13172</v>
      </c>
      <c r="AH1391" s="166" t="s">
        <v>16018</v>
      </c>
      <c r="AI1391" s="166" t="s">
        <v>16020</v>
      </c>
      <c r="AJ1391" s="165" t="s">
        <v>16021</v>
      </c>
      <c r="AK1391" s="203" t="s">
        <v>304</v>
      </c>
      <c r="AL1391" s="186">
        <v>1.1399999999999999</v>
      </c>
      <c r="AM1391" s="186">
        <v>2000</v>
      </c>
      <c r="AN1391" s="186">
        <v>0.36</v>
      </c>
      <c r="AO1391" s="186">
        <v>0</v>
      </c>
      <c r="AP1391" s="187">
        <v>0.36</v>
      </c>
      <c r="AQ1391" s="186">
        <v>0.36</v>
      </c>
      <c r="AR1391" s="186">
        <v>0</v>
      </c>
      <c r="AS1391" s="186">
        <v>0.36</v>
      </c>
      <c r="AT1391" s="186">
        <v>10.799999999999999</v>
      </c>
      <c r="AU1391" s="193" t="s">
        <v>231</v>
      </c>
      <c r="AV1391" s="194"/>
      <c r="AW1391" s="166" t="s">
        <v>325</v>
      </c>
      <c r="AX1391" s="166" t="s">
        <v>6916</v>
      </c>
      <c r="AY1391" s="231" t="s">
        <v>13175</v>
      </c>
      <c r="AZ1391" s="166" t="s">
        <v>234</v>
      </c>
      <c r="BB1391" s="196"/>
    </row>
    <row r="1392" spans="1:54" s="166" customFormat="1" ht="15" customHeight="1" x14ac:dyDescent="0.25">
      <c r="A1392" s="182">
        <v>2058</v>
      </c>
      <c r="B1392" s="555"/>
      <c r="C1392" s="581"/>
      <c r="D1392" s="700" t="s">
        <v>17141</v>
      </c>
      <c r="E1392" s="166" t="s">
        <v>57</v>
      </c>
      <c r="F1392" s="166" t="s">
        <v>17123</v>
      </c>
      <c r="G1392" s="194" t="s">
        <v>16022</v>
      </c>
      <c r="H1392" s="166" t="s">
        <v>16023</v>
      </c>
      <c r="I1392" s="166" t="s">
        <v>16024</v>
      </c>
      <c r="K1392" s="166" t="s">
        <v>219</v>
      </c>
      <c r="L1392" s="166" t="s">
        <v>220</v>
      </c>
      <c r="M1392" s="166" t="s">
        <v>221</v>
      </c>
      <c r="N1392" s="166" t="s">
        <v>222</v>
      </c>
      <c r="O1392" s="166" t="s">
        <v>221</v>
      </c>
      <c r="P1392" s="166" t="s">
        <v>222</v>
      </c>
      <c r="Q1392" s="186">
        <v>3</v>
      </c>
      <c r="R1392" s="186">
        <v>1.2</v>
      </c>
      <c r="S1392" s="168">
        <v>3.5999999999999996</v>
      </c>
      <c r="T1392" s="59">
        <v>2</v>
      </c>
      <c r="U1392" s="340"/>
      <c r="V1392" s="340">
        <v>0</v>
      </c>
      <c r="W1392" s="340"/>
      <c r="X1392" s="340">
        <v>0</v>
      </c>
      <c r="Y1392" s="183"/>
      <c r="Z1392" s="183"/>
      <c r="AA1392" s="183"/>
      <c r="AB1392" s="166" t="s">
        <v>330</v>
      </c>
      <c r="AC1392" s="166" t="s">
        <v>12792</v>
      </c>
      <c r="AD1392" s="166" t="s">
        <v>16025</v>
      </c>
      <c r="AE1392" s="166" t="s">
        <v>16026</v>
      </c>
      <c r="AF1392" s="166" t="s">
        <v>16027</v>
      </c>
      <c r="AG1392" s="228" t="s">
        <v>230</v>
      </c>
      <c r="AH1392" s="166" t="s">
        <v>16028</v>
      </c>
      <c r="AI1392" s="166" t="s">
        <v>13535</v>
      </c>
      <c r="AJ1392" s="165" t="s">
        <v>13219</v>
      </c>
      <c r="AK1392" s="203" t="s">
        <v>304</v>
      </c>
      <c r="AL1392" s="186">
        <v>1.1399999999999999</v>
      </c>
      <c r="AM1392" s="186">
        <v>1000</v>
      </c>
      <c r="AN1392" s="186">
        <v>0.65</v>
      </c>
      <c r="AO1392" s="186">
        <v>0</v>
      </c>
      <c r="AP1392" s="187">
        <f>AN1392+AO1392</f>
        <v>0.65</v>
      </c>
      <c r="AQ1392" s="186">
        <f>AN1392</f>
        <v>0.65</v>
      </c>
      <c r="AR1392" s="186">
        <v>0</v>
      </c>
      <c r="AS1392" s="186">
        <f>AQ1392+AR1392</f>
        <v>0.65</v>
      </c>
      <c r="AT1392" s="186">
        <f>AS1392*30</f>
        <v>19.5</v>
      </c>
      <c r="AU1392" s="193" t="s">
        <v>231</v>
      </c>
      <c r="AV1392" s="194"/>
      <c r="AW1392" s="166" t="s">
        <v>325</v>
      </c>
      <c r="AX1392" s="166" t="s">
        <v>6916</v>
      </c>
      <c r="AY1392" s="195" t="s">
        <v>16029</v>
      </c>
      <c r="AZ1392" s="166" t="s">
        <v>234</v>
      </c>
      <c r="BB1392" s="196"/>
    </row>
    <row r="1393" spans="1:55" s="166" customFormat="1" ht="15" customHeight="1" x14ac:dyDescent="0.25">
      <c r="A1393" s="182">
        <v>2059</v>
      </c>
      <c r="B1393" s="555"/>
      <c r="C1393" s="581"/>
      <c r="D1393" s="700" t="s">
        <v>17140</v>
      </c>
      <c r="E1393" s="166" t="s">
        <v>57</v>
      </c>
      <c r="F1393" s="166" t="s">
        <v>6908</v>
      </c>
      <c r="G1393" s="194" t="s">
        <v>16030</v>
      </c>
      <c r="H1393" s="166" t="s">
        <v>16031</v>
      </c>
      <c r="I1393" s="166" t="s">
        <v>16032</v>
      </c>
      <c r="K1393" s="166" t="s">
        <v>219</v>
      </c>
      <c r="L1393" s="166" t="s">
        <v>220</v>
      </c>
      <c r="M1393" s="166" t="s">
        <v>221</v>
      </c>
      <c r="N1393" s="166" t="s">
        <v>879</v>
      </c>
      <c r="O1393" s="166" t="s">
        <v>317</v>
      </c>
      <c r="P1393" s="166">
        <v>0</v>
      </c>
      <c r="Q1393" s="186">
        <v>3</v>
      </c>
      <c r="R1393" s="186">
        <v>2</v>
      </c>
      <c r="S1393" s="168">
        <v>6</v>
      </c>
      <c r="T1393" s="59">
        <v>1</v>
      </c>
      <c r="U1393" s="340"/>
      <c r="V1393" s="340">
        <v>0</v>
      </c>
      <c r="W1393" s="340"/>
      <c r="X1393" s="340">
        <v>0</v>
      </c>
      <c r="Y1393" s="183"/>
      <c r="Z1393" s="183"/>
      <c r="AA1393" s="183"/>
      <c r="AB1393" s="166" t="s">
        <v>12075</v>
      </c>
      <c r="AC1393" s="166" t="s">
        <v>16033</v>
      </c>
      <c r="AD1393" s="166" t="s">
        <v>16034</v>
      </c>
      <c r="AE1393" s="166" t="s">
        <v>16035</v>
      </c>
      <c r="AF1393" s="166" t="s">
        <v>16036</v>
      </c>
      <c r="AG1393" s="228" t="s">
        <v>230</v>
      </c>
      <c r="AH1393" s="166" t="s">
        <v>16035</v>
      </c>
      <c r="AI1393" s="166" t="s">
        <v>16033</v>
      </c>
      <c r="AJ1393" s="165" t="s">
        <v>16037</v>
      </c>
      <c r="AK1393" s="203" t="s">
        <v>304</v>
      </c>
      <c r="AL1393" s="186">
        <v>1.1399999999999999</v>
      </c>
      <c r="AM1393" s="186">
        <v>150</v>
      </c>
      <c r="AN1393" s="186">
        <v>0.46849315068493141</v>
      </c>
      <c r="AO1393" s="186">
        <v>0</v>
      </c>
      <c r="AP1393" s="187">
        <v>0.46849315068493141</v>
      </c>
      <c r="AQ1393" s="186">
        <v>0.46849315068493141</v>
      </c>
      <c r="AR1393" s="186">
        <v>0</v>
      </c>
      <c r="AS1393" s="186">
        <v>0.46849315068493141</v>
      </c>
      <c r="AT1393" s="186">
        <v>14.054794520547942</v>
      </c>
      <c r="AU1393" s="193" t="s">
        <v>231</v>
      </c>
      <c r="AV1393" s="194"/>
      <c r="AW1393" s="166" t="s">
        <v>325</v>
      </c>
      <c r="AX1393" s="166" t="s">
        <v>6916</v>
      </c>
      <c r="AY1393" s="195" t="s">
        <v>16038</v>
      </c>
      <c r="AZ1393" s="166" t="s">
        <v>234</v>
      </c>
      <c r="BB1393" s="196"/>
    </row>
    <row r="1394" spans="1:55" s="166" customFormat="1" ht="15" customHeight="1" x14ac:dyDescent="0.25">
      <c r="A1394" s="182">
        <v>2060</v>
      </c>
      <c r="B1394" s="555"/>
      <c r="C1394" s="581"/>
      <c r="D1394" s="700" t="s">
        <v>17139</v>
      </c>
      <c r="E1394" s="166" t="s">
        <v>57</v>
      </c>
      <c r="F1394" s="166" t="s">
        <v>6908</v>
      </c>
      <c r="G1394" s="194" t="s">
        <v>16039</v>
      </c>
      <c r="H1394" s="166" t="s">
        <v>16040</v>
      </c>
      <c r="I1394" s="166" t="s">
        <v>16041</v>
      </c>
      <c r="K1394" s="166" t="s">
        <v>219</v>
      </c>
      <c r="L1394" s="166" t="s">
        <v>220</v>
      </c>
      <c r="M1394" s="166" t="s">
        <v>221</v>
      </c>
      <c r="N1394" s="166" t="s">
        <v>879</v>
      </c>
      <c r="O1394" s="166" t="s">
        <v>317</v>
      </c>
      <c r="P1394" s="166">
        <v>0</v>
      </c>
      <c r="Q1394" s="186">
        <v>3</v>
      </c>
      <c r="R1394" s="186">
        <v>2</v>
      </c>
      <c r="S1394" s="168">
        <v>6</v>
      </c>
      <c r="T1394" s="59">
        <v>1</v>
      </c>
      <c r="U1394" s="340"/>
      <c r="V1394" s="340">
        <v>0</v>
      </c>
      <c r="W1394" s="340"/>
      <c r="X1394" s="340">
        <v>0</v>
      </c>
      <c r="Y1394" s="183"/>
      <c r="Z1394" s="183"/>
      <c r="AA1394" s="183"/>
      <c r="AB1394" s="166" t="s">
        <v>330</v>
      </c>
      <c r="AC1394" s="166" t="s">
        <v>14922</v>
      </c>
      <c r="AD1394" s="166" t="s">
        <v>16042</v>
      </c>
      <c r="AE1394" s="166" t="s">
        <v>16043</v>
      </c>
      <c r="AF1394" s="166" t="s">
        <v>16011</v>
      </c>
      <c r="AG1394" s="228" t="s">
        <v>230</v>
      </c>
      <c r="AH1394" s="166" t="s">
        <v>16043</v>
      </c>
      <c r="AI1394" s="166" t="s">
        <v>14922</v>
      </c>
      <c r="AJ1394" s="165" t="s">
        <v>16044</v>
      </c>
      <c r="AK1394" s="203" t="s">
        <v>304</v>
      </c>
      <c r="AL1394" s="167">
        <v>1.1399999999999999</v>
      </c>
      <c r="AM1394" s="186">
        <v>450</v>
      </c>
      <c r="AN1394" s="186">
        <v>1.5616438356164384</v>
      </c>
      <c r="AO1394" s="186">
        <v>0</v>
      </c>
      <c r="AP1394" s="187">
        <v>1.5616438356164384</v>
      </c>
      <c r="AQ1394" s="186">
        <v>1.5616438356164384</v>
      </c>
      <c r="AR1394" s="186">
        <v>0</v>
      </c>
      <c r="AS1394" s="186">
        <v>1.5616438356164384</v>
      </c>
      <c r="AT1394" s="186">
        <v>46.849315068493155</v>
      </c>
      <c r="AU1394" s="193" t="s">
        <v>231</v>
      </c>
      <c r="AV1394" s="194"/>
      <c r="AW1394" s="166" t="s">
        <v>325</v>
      </c>
      <c r="AX1394" s="166" t="s">
        <v>6916</v>
      </c>
      <c r="AY1394" s="195" t="s">
        <v>16045</v>
      </c>
      <c r="AZ1394" s="166" t="s">
        <v>234</v>
      </c>
      <c r="BB1394" s="196"/>
    </row>
    <row r="1395" spans="1:55" s="166" customFormat="1" ht="15" customHeight="1" x14ac:dyDescent="0.25">
      <c r="A1395" s="182">
        <v>2061</v>
      </c>
      <c r="B1395" s="555"/>
      <c r="C1395" s="581"/>
      <c r="D1395" s="700" t="s">
        <v>17139</v>
      </c>
      <c r="E1395" s="166" t="s">
        <v>57</v>
      </c>
      <c r="F1395" s="166" t="s">
        <v>6908</v>
      </c>
      <c r="G1395" s="194" t="s">
        <v>16046</v>
      </c>
      <c r="H1395" s="166" t="s">
        <v>16047</v>
      </c>
      <c r="I1395" s="166" t="s">
        <v>16048</v>
      </c>
      <c r="K1395" s="166" t="s">
        <v>219</v>
      </c>
      <c r="L1395" s="166" t="s">
        <v>316</v>
      </c>
      <c r="M1395" s="166" t="s">
        <v>221</v>
      </c>
      <c r="N1395" s="166" t="s">
        <v>222</v>
      </c>
      <c r="O1395" s="166" t="s">
        <v>221</v>
      </c>
      <c r="P1395" s="166" t="s">
        <v>222</v>
      </c>
      <c r="Q1395" s="186">
        <v>3</v>
      </c>
      <c r="R1395" s="186">
        <v>1.2</v>
      </c>
      <c r="S1395" s="168">
        <v>3.5999999999999996</v>
      </c>
      <c r="T1395" s="59">
        <v>2</v>
      </c>
      <c r="U1395" s="340"/>
      <c r="V1395" s="340">
        <v>0</v>
      </c>
      <c r="W1395" s="340"/>
      <c r="X1395" s="340">
        <v>0</v>
      </c>
      <c r="Y1395" s="183"/>
      <c r="Z1395" s="183"/>
      <c r="AA1395" s="183"/>
      <c r="AB1395" s="166" t="s">
        <v>16049</v>
      </c>
      <c r="AC1395" s="166" t="s">
        <v>16050</v>
      </c>
      <c r="AD1395" s="166" t="s">
        <v>16051</v>
      </c>
      <c r="AE1395" s="166" t="s">
        <v>3359</v>
      </c>
      <c r="AF1395" s="166" t="s">
        <v>16052</v>
      </c>
      <c r="AG1395" s="171" t="s">
        <v>15296</v>
      </c>
      <c r="AH1395" s="166" t="s">
        <v>16053</v>
      </c>
      <c r="AI1395" s="166" t="s">
        <v>16054</v>
      </c>
      <c r="AJ1395" s="165" t="s">
        <v>16055</v>
      </c>
      <c r="AK1395" s="203" t="s">
        <v>304</v>
      </c>
      <c r="AL1395" s="167">
        <v>1.1399999999999999</v>
      </c>
      <c r="AM1395" s="186">
        <v>232</v>
      </c>
      <c r="AN1395" s="186">
        <v>1.4054794520547946</v>
      </c>
      <c r="AO1395" s="186">
        <v>0</v>
      </c>
      <c r="AP1395" s="187">
        <v>1.4054794520547946</v>
      </c>
      <c r="AQ1395" s="186">
        <v>1.4054794520547946</v>
      </c>
      <c r="AR1395" s="186">
        <v>0</v>
      </c>
      <c r="AS1395" s="186">
        <v>1.4054794520547946</v>
      </c>
      <c r="AT1395" s="186">
        <v>42.164383561643838</v>
      </c>
      <c r="AU1395" s="193" t="s">
        <v>231</v>
      </c>
      <c r="AV1395" s="194"/>
      <c r="AW1395" s="166" t="s">
        <v>325</v>
      </c>
      <c r="AX1395" s="166" t="s">
        <v>6916</v>
      </c>
      <c r="AY1395" s="195" t="s">
        <v>16056</v>
      </c>
      <c r="AZ1395" s="166" t="s">
        <v>234</v>
      </c>
      <c r="BB1395" s="196"/>
    </row>
    <row r="1396" spans="1:55" s="166" customFormat="1" ht="15" customHeight="1" x14ac:dyDescent="0.25">
      <c r="A1396" s="182">
        <v>2062</v>
      </c>
      <c r="B1396" s="555"/>
      <c r="C1396" s="581"/>
      <c r="D1396" s="700" t="s">
        <v>17140</v>
      </c>
      <c r="E1396" s="166" t="s">
        <v>57</v>
      </c>
      <c r="F1396" s="166" t="s">
        <v>6908</v>
      </c>
      <c r="G1396" s="194" t="s">
        <v>16007</v>
      </c>
      <c r="H1396" s="166" t="s">
        <v>16057</v>
      </c>
      <c r="I1396" s="166" t="s">
        <v>16058</v>
      </c>
      <c r="K1396" s="166" t="s">
        <v>219</v>
      </c>
      <c r="L1396" s="166" t="s">
        <v>316</v>
      </c>
      <c r="M1396" s="166" t="s">
        <v>221</v>
      </c>
      <c r="N1396" s="166" t="s">
        <v>879</v>
      </c>
      <c r="O1396" s="166" t="s">
        <v>317</v>
      </c>
      <c r="P1396" s="166">
        <v>0</v>
      </c>
      <c r="Q1396" s="186">
        <v>3</v>
      </c>
      <c r="R1396" s="186">
        <v>2</v>
      </c>
      <c r="S1396" s="168">
        <v>6</v>
      </c>
      <c r="T1396" s="59">
        <v>1</v>
      </c>
      <c r="U1396" s="340"/>
      <c r="V1396" s="340">
        <v>0</v>
      </c>
      <c r="W1396" s="340"/>
      <c r="X1396" s="340">
        <v>0</v>
      </c>
      <c r="Y1396" s="183"/>
      <c r="Z1396" s="183"/>
      <c r="AA1396" s="183"/>
      <c r="AB1396" s="166" t="s">
        <v>330</v>
      </c>
      <c r="AC1396" s="166" t="s">
        <v>14922</v>
      </c>
      <c r="AD1396" s="166" t="s">
        <v>16059</v>
      </c>
      <c r="AE1396" s="166" t="s">
        <v>16060</v>
      </c>
      <c r="AF1396" s="166" t="s">
        <v>16011</v>
      </c>
      <c r="AG1396" s="228" t="s">
        <v>230</v>
      </c>
      <c r="AH1396" s="166" t="s">
        <v>16060</v>
      </c>
      <c r="AI1396" s="166" t="s">
        <v>16061</v>
      </c>
      <c r="AJ1396" s="165" t="s">
        <v>16044</v>
      </c>
      <c r="AK1396" s="203" t="s">
        <v>304</v>
      </c>
      <c r="AL1396" s="167">
        <v>1.1399999999999999</v>
      </c>
      <c r="AM1396" s="186">
        <v>100</v>
      </c>
      <c r="AN1396" s="186">
        <v>0.72460273972602729</v>
      </c>
      <c r="AO1396" s="186">
        <v>0</v>
      </c>
      <c r="AP1396" s="187">
        <v>0.72460273972602729</v>
      </c>
      <c r="AQ1396" s="186">
        <v>0.72460273972602729</v>
      </c>
      <c r="AR1396" s="186">
        <v>0</v>
      </c>
      <c r="AS1396" s="186">
        <v>0.72460273972602729</v>
      </c>
      <c r="AT1396" s="186">
        <v>21.738082191780819</v>
      </c>
      <c r="AU1396" s="193" t="s">
        <v>231</v>
      </c>
      <c r="AV1396" s="194"/>
      <c r="AW1396" s="166" t="s">
        <v>325</v>
      </c>
      <c r="AX1396" s="166" t="s">
        <v>6916</v>
      </c>
      <c r="AY1396" s="195" t="s">
        <v>16013</v>
      </c>
      <c r="AZ1396" s="166" t="s">
        <v>234</v>
      </c>
      <c r="BB1396" s="196"/>
    </row>
    <row r="1397" spans="1:55" s="166" customFormat="1" ht="15" customHeight="1" x14ac:dyDescent="0.25">
      <c r="A1397" s="182">
        <v>2063</v>
      </c>
      <c r="B1397" s="555"/>
      <c r="C1397" s="581"/>
      <c r="D1397" s="700" t="s">
        <v>17141</v>
      </c>
      <c r="E1397" s="166" t="s">
        <v>57</v>
      </c>
      <c r="F1397" s="166" t="s">
        <v>6908</v>
      </c>
      <c r="G1397" s="194" t="s">
        <v>16062</v>
      </c>
      <c r="H1397" s="166" t="s">
        <v>16063</v>
      </c>
      <c r="I1397" s="166" t="s">
        <v>16064</v>
      </c>
      <c r="K1397" s="166" t="s">
        <v>219</v>
      </c>
      <c r="L1397" s="166" t="s">
        <v>220</v>
      </c>
      <c r="M1397" s="166" t="s">
        <v>221</v>
      </c>
      <c r="N1397" s="166" t="s">
        <v>222</v>
      </c>
      <c r="O1397" s="166" t="s">
        <v>221</v>
      </c>
      <c r="P1397" s="166" t="s">
        <v>222</v>
      </c>
      <c r="Q1397" s="186">
        <v>3</v>
      </c>
      <c r="R1397" s="186">
        <v>1.2</v>
      </c>
      <c r="S1397" s="168">
        <v>3.5999999999999996</v>
      </c>
      <c r="T1397" s="59">
        <v>2</v>
      </c>
      <c r="U1397" s="340"/>
      <c r="V1397" s="340">
        <v>0</v>
      </c>
      <c r="W1397" s="340"/>
      <c r="X1397" s="340">
        <v>0</v>
      </c>
      <c r="Y1397" s="183"/>
      <c r="Z1397" s="183"/>
      <c r="AA1397" s="183"/>
      <c r="AB1397" s="166" t="s">
        <v>12075</v>
      </c>
      <c r="AC1397" s="166" t="s">
        <v>16065</v>
      </c>
      <c r="AD1397" s="166" t="s">
        <v>16066</v>
      </c>
      <c r="AE1397" s="166" t="s">
        <v>16067</v>
      </c>
      <c r="AF1397" s="265" t="s">
        <v>16068</v>
      </c>
      <c r="AG1397" s="228" t="s">
        <v>230</v>
      </c>
      <c r="AH1397" s="166" t="s">
        <v>16067</v>
      </c>
      <c r="AI1397" s="166" t="s">
        <v>16069</v>
      </c>
      <c r="AJ1397" s="165" t="s">
        <v>16070</v>
      </c>
      <c r="AK1397" s="203" t="s">
        <v>304</v>
      </c>
      <c r="AL1397" s="167">
        <v>1.1399999999999999</v>
      </c>
      <c r="AM1397" s="186">
        <v>1530</v>
      </c>
      <c r="AN1397" s="186">
        <v>0.13800000000000001</v>
      </c>
      <c r="AO1397" s="186">
        <v>0</v>
      </c>
      <c r="AP1397" s="187">
        <v>0.13800000000000001</v>
      </c>
      <c r="AQ1397" s="186">
        <v>0.13800000000000001</v>
      </c>
      <c r="AR1397" s="186">
        <v>0</v>
      </c>
      <c r="AS1397" s="186">
        <v>0.13800000000000001</v>
      </c>
      <c r="AT1397" s="186">
        <v>4.1400000000000006</v>
      </c>
      <c r="AU1397" s="193" t="s">
        <v>231</v>
      </c>
      <c r="AV1397" s="194"/>
      <c r="AW1397" s="166" t="s">
        <v>325</v>
      </c>
      <c r="AX1397" s="166" t="s">
        <v>6916</v>
      </c>
      <c r="AY1397" s="195" t="s">
        <v>16071</v>
      </c>
      <c r="AZ1397" s="166" t="s">
        <v>234</v>
      </c>
      <c r="BB1397" s="196"/>
    </row>
    <row r="1398" spans="1:55" s="519" customFormat="1" ht="27" customHeight="1" x14ac:dyDescent="0.25">
      <c r="A1398" s="518">
        <v>2065</v>
      </c>
      <c r="B1398" s="557" t="s">
        <v>17088</v>
      </c>
      <c r="C1398" s="664" t="s">
        <v>17090</v>
      </c>
      <c r="D1398" s="701">
        <v>2020</v>
      </c>
      <c r="E1398" s="519" t="s">
        <v>57</v>
      </c>
      <c r="F1398" s="519" t="s">
        <v>6908</v>
      </c>
      <c r="G1398" s="530" t="s">
        <v>16078</v>
      </c>
      <c r="H1398" s="519" t="s">
        <v>16079</v>
      </c>
      <c r="I1398" s="519" t="s">
        <v>16080</v>
      </c>
      <c r="K1398" s="519" t="s">
        <v>219</v>
      </c>
      <c r="L1398" s="519" t="s">
        <v>220</v>
      </c>
      <c r="M1398" s="519" t="s">
        <v>221</v>
      </c>
      <c r="N1398" s="519" t="s">
        <v>222</v>
      </c>
      <c r="O1398" s="573" t="s">
        <v>221</v>
      </c>
      <c r="P1398" s="573" t="s">
        <v>879</v>
      </c>
      <c r="Q1398" s="520">
        <v>3</v>
      </c>
      <c r="R1398" s="520">
        <v>1.2</v>
      </c>
      <c r="S1398" s="521">
        <v>3.5999999999999996</v>
      </c>
      <c r="T1398" s="522">
        <v>2</v>
      </c>
      <c r="U1398" s="523"/>
      <c r="V1398" s="523">
        <v>0</v>
      </c>
      <c r="W1398" s="523"/>
      <c r="X1398" s="523">
        <v>0</v>
      </c>
      <c r="Y1398" s="524"/>
      <c r="Z1398" s="524"/>
      <c r="AA1398" s="524"/>
      <c r="AB1398" s="519" t="s">
        <v>330</v>
      </c>
      <c r="AC1398" s="519" t="s">
        <v>12792</v>
      </c>
      <c r="AD1398" s="519" t="s">
        <v>16025</v>
      </c>
      <c r="AE1398" s="519" t="s">
        <v>16081</v>
      </c>
      <c r="AF1398" s="519" t="s">
        <v>16027</v>
      </c>
      <c r="AG1398" s="622" t="s">
        <v>230</v>
      </c>
      <c r="AH1398" s="519" t="s">
        <v>16081</v>
      </c>
      <c r="AI1398" s="519" t="s">
        <v>16082</v>
      </c>
      <c r="AJ1398" s="526" t="s">
        <v>13219</v>
      </c>
      <c r="AK1398" s="608" t="s">
        <v>304</v>
      </c>
      <c r="AL1398" s="520">
        <v>1.1399999999999999</v>
      </c>
      <c r="AM1398" s="520">
        <v>1200</v>
      </c>
      <c r="AN1398" s="520">
        <v>0.65</v>
      </c>
      <c r="AO1398" s="520">
        <v>0</v>
      </c>
      <c r="AP1398" s="528">
        <v>0.65</v>
      </c>
      <c r="AQ1398" s="520">
        <v>0.65</v>
      </c>
      <c r="AR1398" s="520">
        <v>0</v>
      </c>
      <c r="AS1398" s="520">
        <v>0.65</v>
      </c>
      <c r="AT1398" s="520">
        <v>19.5</v>
      </c>
      <c r="AU1398" s="529" t="s">
        <v>231</v>
      </c>
      <c r="AV1398" s="530" t="s">
        <v>431</v>
      </c>
      <c r="AW1398" s="519" t="s">
        <v>325</v>
      </c>
      <c r="AX1398" s="519" t="s">
        <v>6916</v>
      </c>
      <c r="AY1398" s="531" t="s">
        <v>16083</v>
      </c>
      <c r="AZ1398" s="519" t="s">
        <v>234</v>
      </c>
      <c r="BB1398" s="533"/>
    </row>
    <row r="1399" spans="1:55" s="519" customFormat="1" ht="26.25" customHeight="1" x14ac:dyDescent="0.25">
      <c r="A1399" s="518">
        <v>2066</v>
      </c>
      <c r="B1399" s="557" t="s">
        <v>17088</v>
      </c>
      <c r="C1399" s="664" t="s">
        <v>17090</v>
      </c>
      <c r="D1399" s="701">
        <v>2020</v>
      </c>
      <c r="E1399" s="519" t="s">
        <v>57</v>
      </c>
      <c r="F1399" s="519" t="s">
        <v>6908</v>
      </c>
      <c r="G1399" s="530" t="s">
        <v>16084</v>
      </c>
      <c r="H1399" s="519" t="s">
        <v>16085</v>
      </c>
      <c r="I1399" s="519" t="s">
        <v>16086</v>
      </c>
      <c r="K1399" s="519" t="s">
        <v>219</v>
      </c>
      <c r="L1399" s="519" t="s">
        <v>220</v>
      </c>
      <c r="M1399" s="519" t="s">
        <v>221</v>
      </c>
      <c r="N1399" s="519" t="s">
        <v>222</v>
      </c>
      <c r="O1399" s="573" t="s">
        <v>221</v>
      </c>
      <c r="P1399" s="573" t="s">
        <v>879</v>
      </c>
      <c r="Q1399" s="520">
        <v>3</v>
      </c>
      <c r="R1399" s="520">
        <v>2</v>
      </c>
      <c r="S1399" s="521">
        <v>6</v>
      </c>
      <c r="T1399" s="522">
        <v>2</v>
      </c>
      <c r="U1399" s="523"/>
      <c r="V1399" s="523">
        <v>0</v>
      </c>
      <c r="W1399" s="523"/>
      <c r="X1399" s="523">
        <v>0</v>
      </c>
      <c r="Y1399" s="524"/>
      <c r="Z1399" s="524"/>
      <c r="AA1399" s="524"/>
      <c r="AB1399" s="519" t="s">
        <v>330</v>
      </c>
      <c r="AC1399" s="519" t="s">
        <v>448</v>
      </c>
      <c r="AD1399" s="519" t="s">
        <v>16087</v>
      </c>
      <c r="AE1399" s="519" t="s">
        <v>16088</v>
      </c>
      <c r="AF1399" s="519" t="s">
        <v>16089</v>
      </c>
      <c r="AG1399" s="622" t="s">
        <v>230</v>
      </c>
      <c r="AH1399" s="519" t="s">
        <v>16088</v>
      </c>
      <c r="AI1399" s="519" t="s">
        <v>16090</v>
      </c>
      <c r="AJ1399" s="526" t="s">
        <v>16091</v>
      </c>
      <c r="AK1399" s="608" t="s">
        <v>304</v>
      </c>
      <c r="AL1399" s="520">
        <v>1.1399999999999999</v>
      </c>
      <c r="AM1399" s="520">
        <v>380</v>
      </c>
      <c r="AN1399" s="520">
        <v>1.1868493150684931</v>
      </c>
      <c r="AO1399" s="520">
        <v>0</v>
      </c>
      <c r="AP1399" s="528">
        <v>1.1868493150684931</v>
      </c>
      <c r="AQ1399" s="520">
        <v>1.1868493150684931</v>
      </c>
      <c r="AR1399" s="520">
        <v>0</v>
      </c>
      <c r="AS1399" s="520">
        <v>1.1868493150684931</v>
      </c>
      <c r="AT1399" s="520">
        <v>35.605479452054794</v>
      </c>
      <c r="AU1399" s="529" t="s">
        <v>231</v>
      </c>
      <c r="AV1399" s="530" t="s">
        <v>431</v>
      </c>
      <c r="AW1399" s="519" t="s">
        <v>325</v>
      </c>
      <c r="AX1399" s="519" t="s">
        <v>6916</v>
      </c>
      <c r="AY1399" s="531" t="s">
        <v>16092</v>
      </c>
      <c r="AZ1399" s="519" t="s">
        <v>234</v>
      </c>
      <c r="BB1399" s="533"/>
    </row>
    <row r="1400" spans="1:55" s="166" customFormat="1" ht="15" customHeight="1" x14ac:dyDescent="0.25">
      <c r="A1400" s="182">
        <v>2067</v>
      </c>
      <c r="B1400" s="555"/>
      <c r="C1400" s="581"/>
      <c r="D1400" s="700" t="s">
        <v>17140</v>
      </c>
      <c r="E1400" s="166" t="s">
        <v>57</v>
      </c>
      <c r="F1400" s="166" t="s">
        <v>6908</v>
      </c>
      <c r="G1400" s="194" t="s">
        <v>16093</v>
      </c>
      <c r="H1400" s="166" t="s">
        <v>16094</v>
      </c>
      <c r="I1400" s="166" t="s">
        <v>16095</v>
      </c>
      <c r="K1400" s="166" t="s">
        <v>219</v>
      </c>
      <c r="L1400" s="166" t="s">
        <v>220</v>
      </c>
      <c r="M1400" s="166" t="s">
        <v>221</v>
      </c>
      <c r="N1400" s="166" t="s">
        <v>222</v>
      </c>
      <c r="O1400" s="166" t="s">
        <v>221</v>
      </c>
      <c r="P1400" s="166" t="s">
        <v>222</v>
      </c>
      <c r="Q1400" s="186">
        <v>3</v>
      </c>
      <c r="R1400" s="186">
        <v>1.2</v>
      </c>
      <c r="S1400" s="168">
        <v>3.5999999999999996</v>
      </c>
      <c r="T1400" s="59">
        <v>2</v>
      </c>
      <c r="U1400" s="340"/>
      <c r="V1400" s="340">
        <v>0</v>
      </c>
      <c r="W1400" s="340"/>
      <c r="X1400" s="340">
        <v>0</v>
      </c>
      <c r="Y1400" s="183"/>
      <c r="Z1400" s="183"/>
      <c r="AA1400" s="183"/>
      <c r="AB1400" s="166" t="s">
        <v>330</v>
      </c>
      <c r="AC1400" s="166" t="s">
        <v>16096</v>
      </c>
      <c r="AD1400" s="166" t="s">
        <v>16097</v>
      </c>
      <c r="AE1400" s="166" t="s">
        <v>16098</v>
      </c>
      <c r="AF1400" s="166" t="s">
        <v>16099</v>
      </c>
      <c r="AG1400" s="228" t="s">
        <v>230</v>
      </c>
      <c r="AH1400" s="166" t="s">
        <v>16098</v>
      </c>
      <c r="AI1400" s="166" t="s">
        <v>16100</v>
      </c>
      <c r="AJ1400" s="165" t="s">
        <v>16101</v>
      </c>
      <c r="AK1400" s="203" t="s">
        <v>304</v>
      </c>
      <c r="AL1400" s="186">
        <v>1.1399999999999999</v>
      </c>
      <c r="AM1400" s="186">
        <v>50</v>
      </c>
      <c r="AN1400" s="186">
        <v>0.1561643835616438</v>
      </c>
      <c r="AO1400" s="186">
        <v>0</v>
      </c>
      <c r="AP1400" s="187">
        <v>0.1561643835616438</v>
      </c>
      <c r="AQ1400" s="186">
        <v>0.1561643835616438</v>
      </c>
      <c r="AR1400" s="186">
        <v>0</v>
      </c>
      <c r="AS1400" s="186">
        <v>0.1561643835616438</v>
      </c>
      <c r="AT1400" s="186">
        <v>4.6849315068493143</v>
      </c>
      <c r="AU1400" s="193" t="s">
        <v>231</v>
      </c>
      <c r="AV1400" s="194"/>
      <c r="AW1400" s="166" t="s">
        <v>325</v>
      </c>
      <c r="AX1400" s="166" t="s">
        <v>6916</v>
      </c>
      <c r="AY1400" s="195" t="s">
        <v>16102</v>
      </c>
      <c r="AZ1400" s="166" t="s">
        <v>234</v>
      </c>
      <c r="BB1400" s="196"/>
    </row>
    <row r="1401" spans="1:55" s="166" customFormat="1" ht="15" customHeight="1" x14ac:dyDescent="0.25">
      <c r="A1401" s="182">
        <v>2068</v>
      </c>
      <c r="B1401" s="555"/>
      <c r="C1401" s="581"/>
      <c r="D1401" s="700" t="s">
        <v>17141</v>
      </c>
      <c r="E1401" s="166" t="s">
        <v>57</v>
      </c>
      <c r="F1401" s="166" t="s">
        <v>6908</v>
      </c>
      <c r="G1401" s="194" t="s">
        <v>16103</v>
      </c>
      <c r="H1401" s="166" t="s">
        <v>16104</v>
      </c>
      <c r="I1401" s="166" t="s">
        <v>16105</v>
      </c>
      <c r="K1401" s="166" t="s">
        <v>219</v>
      </c>
      <c r="L1401" s="166" t="s">
        <v>220</v>
      </c>
      <c r="M1401" s="166" t="s">
        <v>221</v>
      </c>
      <c r="N1401" s="166" t="s">
        <v>222</v>
      </c>
      <c r="O1401" s="166" t="s">
        <v>317</v>
      </c>
      <c r="P1401" s="166">
        <v>0</v>
      </c>
      <c r="Q1401" s="186">
        <v>3</v>
      </c>
      <c r="R1401" s="186">
        <v>1.2</v>
      </c>
      <c r="S1401" s="168">
        <v>3.5999999999999996</v>
      </c>
      <c r="T1401" s="59">
        <v>0</v>
      </c>
      <c r="U1401" s="340"/>
      <c r="V1401" s="340">
        <v>0</v>
      </c>
      <c r="W1401" s="340"/>
      <c r="X1401" s="340">
        <v>1</v>
      </c>
      <c r="Y1401" s="183"/>
      <c r="Z1401" s="183"/>
      <c r="AA1401" s="183"/>
      <c r="AB1401" s="166" t="s">
        <v>12075</v>
      </c>
      <c r="AC1401" s="166" t="s">
        <v>14672</v>
      </c>
      <c r="AD1401" s="166" t="s">
        <v>16106</v>
      </c>
      <c r="AE1401" s="166" t="s">
        <v>16107</v>
      </c>
      <c r="AF1401" s="265" t="s">
        <v>16108</v>
      </c>
      <c r="AG1401" s="228" t="s">
        <v>230</v>
      </c>
      <c r="AH1401" s="166" t="s">
        <v>16107</v>
      </c>
      <c r="AI1401" s="166" t="s">
        <v>16109</v>
      </c>
      <c r="AJ1401" s="165" t="s">
        <v>16110</v>
      </c>
      <c r="AK1401" s="203" t="s">
        <v>304</v>
      </c>
      <c r="AL1401" s="186">
        <v>1.1399999999999999</v>
      </c>
      <c r="AM1401" s="186">
        <v>250</v>
      </c>
      <c r="AN1401" s="186">
        <v>0.1561643835616438</v>
      </c>
      <c r="AO1401" s="186">
        <v>0</v>
      </c>
      <c r="AP1401" s="187">
        <v>0.1561643835616438</v>
      </c>
      <c r="AQ1401" s="186">
        <v>0.1561643835616438</v>
      </c>
      <c r="AR1401" s="186">
        <v>0</v>
      </c>
      <c r="AS1401" s="186">
        <v>0.1561643835616438</v>
      </c>
      <c r="AT1401" s="186">
        <v>4.6849315068493143</v>
      </c>
      <c r="AU1401" s="193" t="s">
        <v>231</v>
      </c>
      <c r="AV1401" s="194"/>
      <c r="AW1401" s="166" t="s">
        <v>325</v>
      </c>
      <c r="AX1401" s="166" t="s">
        <v>6916</v>
      </c>
      <c r="AY1401" s="195" t="s">
        <v>16111</v>
      </c>
      <c r="AZ1401" s="166" t="s">
        <v>234</v>
      </c>
      <c r="BB1401" s="196"/>
    </row>
    <row r="1402" spans="1:55" s="519" customFormat="1" ht="27" customHeight="1" x14ac:dyDescent="0.25">
      <c r="A1402" s="518">
        <v>2070</v>
      </c>
      <c r="B1402" s="557" t="s">
        <v>17088</v>
      </c>
      <c r="C1402" s="664" t="s">
        <v>17090</v>
      </c>
      <c r="D1402" s="701">
        <v>2020</v>
      </c>
      <c r="E1402" s="519" t="s">
        <v>57</v>
      </c>
      <c r="F1402" s="519" t="s">
        <v>17123</v>
      </c>
      <c r="G1402" s="530" t="s">
        <v>16119</v>
      </c>
      <c r="H1402" s="519" t="s">
        <v>16120</v>
      </c>
      <c r="I1402" s="519" t="s">
        <v>16121</v>
      </c>
      <c r="K1402" s="519" t="s">
        <v>219</v>
      </c>
      <c r="L1402" s="519" t="s">
        <v>220</v>
      </c>
      <c r="M1402" s="519" t="s">
        <v>221</v>
      </c>
      <c r="N1402" s="519" t="s">
        <v>222</v>
      </c>
      <c r="O1402" s="519" t="s">
        <v>221</v>
      </c>
      <c r="P1402" s="519" t="s">
        <v>222</v>
      </c>
      <c r="Q1402" s="520">
        <v>6</v>
      </c>
      <c r="R1402" s="520">
        <v>3</v>
      </c>
      <c r="S1402" s="521">
        <v>18</v>
      </c>
      <c r="T1402" s="522">
        <v>1</v>
      </c>
      <c r="U1402" s="523"/>
      <c r="V1402" s="523">
        <v>0</v>
      </c>
      <c r="W1402" s="523"/>
      <c r="X1402" s="523">
        <v>0</v>
      </c>
      <c r="Y1402" s="524"/>
      <c r="Z1402" s="524"/>
      <c r="AA1402" s="524"/>
      <c r="AB1402" s="519" t="s">
        <v>330</v>
      </c>
      <c r="AC1402" s="519" t="s">
        <v>535</v>
      </c>
      <c r="AD1402" s="519" t="s">
        <v>16025</v>
      </c>
      <c r="AE1402" s="519" t="s">
        <v>16122</v>
      </c>
      <c r="AF1402" s="519" t="s">
        <v>16027</v>
      </c>
      <c r="AG1402" s="622" t="s">
        <v>230</v>
      </c>
      <c r="AH1402" s="519" t="s">
        <v>16122</v>
      </c>
      <c r="AI1402" s="519" t="s">
        <v>13535</v>
      </c>
      <c r="AJ1402" s="526" t="s">
        <v>13219</v>
      </c>
      <c r="AK1402" s="608" t="s">
        <v>304</v>
      </c>
      <c r="AL1402" s="520">
        <v>1.1399999999999999</v>
      </c>
      <c r="AM1402" s="520">
        <v>700</v>
      </c>
      <c r="AN1402" s="520">
        <v>0.65</v>
      </c>
      <c r="AO1402" s="520">
        <v>0</v>
      </c>
      <c r="AP1402" s="528">
        <f>AN1402+AO1402</f>
        <v>0.65</v>
      </c>
      <c r="AQ1402" s="520">
        <f>AN1402</f>
        <v>0.65</v>
      </c>
      <c r="AR1402" s="520">
        <v>0</v>
      </c>
      <c r="AS1402" s="520">
        <f>AQ1402+AR1402</f>
        <v>0.65</v>
      </c>
      <c r="AT1402" s="520">
        <f>AS1402*30</f>
        <v>19.5</v>
      </c>
      <c r="AU1402" s="529" t="s">
        <v>231</v>
      </c>
      <c r="AV1402" s="530" t="s">
        <v>431</v>
      </c>
      <c r="AW1402" s="519" t="s">
        <v>325</v>
      </c>
      <c r="AX1402" s="519" t="s">
        <v>6916</v>
      </c>
      <c r="AY1402" s="531" t="s">
        <v>16123</v>
      </c>
      <c r="AZ1402" s="519" t="s">
        <v>234</v>
      </c>
      <c r="BB1402" s="533"/>
    </row>
    <row r="1403" spans="1:55" s="519" customFormat="1" ht="28.5" customHeight="1" x14ac:dyDescent="0.25">
      <c r="A1403" s="518">
        <v>2071</v>
      </c>
      <c r="B1403" s="557" t="s">
        <v>17088</v>
      </c>
      <c r="C1403" s="664" t="s">
        <v>17090</v>
      </c>
      <c r="D1403" s="701">
        <v>2020</v>
      </c>
      <c r="E1403" s="519" t="s">
        <v>51</v>
      </c>
      <c r="F1403" s="519" t="s">
        <v>6908</v>
      </c>
      <c r="G1403" s="519" t="s">
        <v>16124</v>
      </c>
      <c r="H1403" s="519" t="s">
        <v>16125</v>
      </c>
      <c r="I1403" s="519" t="s">
        <v>16126</v>
      </c>
      <c r="K1403" s="519" t="s">
        <v>219</v>
      </c>
      <c r="L1403" s="519" t="s">
        <v>316</v>
      </c>
      <c r="M1403" s="519" t="s">
        <v>221</v>
      </c>
      <c r="N1403" s="519" t="s">
        <v>222</v>
      </c>
      <c r="O1403" s="573" t="s">
        <v>221</v>
      </c>
      <c r="P1403" s="519" t="s">
        <v>222</v>
      </c>
      <c r="Q1403" s="520">
        <v>3</v>
      </c>
      <c r="R1403" s="520">
        <v>1.2</v>
      </c>
      <c r="S1403" s="521">
        <v>3.5999999999999996</v>
      </c>
      <c r="T1403" s="522">
        <v>2</v>
      </c>
      <c r="U1403" s="523"/>
      <c r="V1403" s="523">
        <v>0</v>
      </c>
      <c r="W1403" s="523"/>
      <c r="X1403" s="523">
        <v>0</v>
      </c>
      <c r="Y1403" s="524"/>
      <c r="Z1403" s="524"/>
      <c r="AA1403" s="524"/>
      <c r="AB1403" s="519" t="s">
        <v>330</v>
      </c>
      <c r="AC1403" s="519" t="s">
        <v>16127</v>
      </c>
      <c r="AD1403" s="689">
        <v>1115030003791</v>
      </c>
      <c r="AE1403" s="519" t="s">
        <v>16128</v>
      </c>
      <c r="AF1403" s="519" t="s">
        <v>16129</v>
      </c>
      <c r="AG1403" s="610" t="s">
        <v>16130</v>
      </c>
      <c r="AH1403" s="519" t="s">
        <v>5925</v>
      </c>
      <c r="AI1403" s="519" t="s">
        <v>16127</v>
      </c>
      <c r="AJ1403" s="689">
        <v>1115030003791</v>
      </c>
      <c r="AK1403" s="519" t="s">
        <v>16131</v>
      </c>
      <c r="AL1403" s="520"/>
      <c r="AM1403" s="648"/>
      <c r="AN1403" s="657">
        <v>0.62</v>
      </c>
      <c r="AO1403" s="656">
        <v>0</v>
      </c>
      <c r="AP1403" s="656">
        <v>0.62</v>
      </c>
      <c r="AQ1403" s="656">
        <v>0.62</v>
      </c>
      <c r="AR1403" s="656">
        <v>0</v>
      </c>
      <c r="AS1403" s="656">
        <v>0.62</v>
      </c>
      <c r="AT1403" s="656">
        <v>18.850000000000001</v>
      </c>
      <c r="AU1403" s="529" t="s">
        <v>231</v>
      </c>
      <c r="AV1403" s="524" t="s">
        <v>431</v>
      </c>
      <c r="AW1403" s="519" t="s">
        <v>325</v>
      </c>
      <c r="AX1403" s="573" t="s">
        <v>6916</v>
      </c>
      <c r="AY1403" s="690" t="s">
        <v>16132</v>
      </c>
      <c r="AZ1403" s="519" t="s">
        <v>234</v>
      </c>
      <c r="BB1403" s="533"/>
    </row>
    <row r="1404" spans="1:55" s="610" customFormat="1" ht="27" customHeight="1" x14ac:dyDescent="0.25">
      <c r="A1404" s="518">
        <v>2072</v>
      </c>
      <c r="B1404" s="557" t="s">
        <v>17088</v>
      </c>
      <c r="C1404" s="664" t="s">
        <v>17090</v>
      </c>
      <c r="D1404" s="701">
        <v>2020</v>
      </c>
      <c r="E1404" s="519" t="s">
        <v>53</v>
      </c>
      <c r="F1404" s="519" t="s">
        <v>6908</v>
      </c>
      <c r="G1404" s="519" t="s">
        <v>16133</v>
      </c>
      <c r="H1404" s="519" t="s">
        <v>16134</v>
      </c>
      <c r="I1404" s="519" t="s">
        <v>16135</v>
      </c>
      <c r="K1404" s="519" t="s">
        <v>219</v>
      </c>
      <c r="L1404" s="519" t="s">
        <v>316</v>
      </c>
      <c r="M1404" s="519" t="s">
        <v>221</v>
      </c>
      <c r="N1404" s="519" t="s">
        <v>222</v>
      </c>
      <c r="O1404" s="573" t="s">
        <v>221</v>
      </c>
      <c r="P1404" s="519" t="s">
        <v>223</v>
      </c>
      <c r="Q1404" s="520">
        <v>2.2999999999999998</v>
      </c>
      <c r="R1404" s="520">
        <v>1.1000000000000001</v>
      </c>
      <c r="S1404" s="521">
        <v>2.5299999999999998</v>
      </c>
      <c r="T1404" s="522">
        <v>1</v>
      </c>
      <c r="U1404" s="655"/>
      <c r="V1404" s="523">
        <v>0</v>
      </c>
      <c r="W1404" s="655"/>
      <c r="X1404" s="523">
        <v>0</v>
      </c>
      <c r="AB1404" s="519" t="s">
        <v>12075</v>
      </c>
      <c r="AC1404" s="519" t="s">
        <v>16136</v>
      </c>
      <c r="AD1404" s="689">
        <v>503001750502</v>
      </c>
      <c r="AE1404" s="519" t="s">
        <v>16137</v>
      </c>
      <c r="AF1404" s="519" t="s">
        <v>16138</v>
      </c>
      <c r="AG1404" s="610" t="s">
        <v>16139</v>
      </c>
      <c r="AH1404" s="519" t="s">
        <v>16140</v>
      </c>
      <c r="AI1404" s="519" t="s">
        <v>16136</v>
      </c>
      <c r="AJ1404" s="689">
        <v>503001750502</v>
      </c>
      <c r="AK1404" s="608" t="s">
        <v>1743</v>
      </c>
      <c r="AL1404" s="520">
        <v>1.2</v>
      </c>
      <c r="AM1404" s="520">
        <v>1</v>
      </c>
      <c r="AN1404" s="657">
        <v>3.2876712328767121E-3</v>
      </c>
      <c r="AO1404" s="656">
        <v>0</v>
      </c>
      <c r="AP1404" s="656">
        <v>3.2876712328767121E-3</v>
      </c>
      <c r="AQ1404" s="656">
        <v>3.2876712328767121E-3</v>
      </c>
      <c r="AR1404" s="656">
        <v>0</v>
      </c>
      <c r="AS1404" s="656">
        <v>3.2876712328767121E-3</v>
      </c>
      <c r="AT1404" s="656">
        <v>9.8630136986301367E-2</v>
      </c>
      <c r="AU1404" s="529" t="s">
        <v>231</v>
      </c>
      <c r="AV1404" s="524" t="s">
        <v>431</v>
      </c>
      <c r="AW1404" s="519" t="s">
        <v>325</v>
      </c>
      <c r="AX1404" s="573" t="s">
        <v>6916</v>
      </c>
      <c r="AY1404" s="659"/>
      <c r="AZ1404" s="519" t="s">
        <v>234</v>
      </c>
      <c r="BA1404" s="519"/>
      <c r="BB1404" s="533"/>
      <c r="BC1404" s="519"/>
    </row>
    <row r="1405" spans="1:55" s="610" customFormat="1" ht="30" customHeight="1" x14ac:dyDescent="0.25">
      <c r="A1405" s="518">
        <v>2073</v>
      </c>
      <c r="B1405" s="557" t="s">
        <v>17088</v>
      </c>
      <c r="C1405" s="664" t="s">
        <v>17090</v>
      </c>
      <c r="D1405" s="701">
        <v>2020</v>
      </c>
      <c r="E1405" s="519" t="s">
        <v>56</v>
      </c>
      <c r="F1405" s="519" t="s">
        <v>6908</v>
      </c>
      <c r="G1405" s="519" t="s">
        <v>16141</v>
      </c>
      <c r="H1405" s="519" t="s">
        <v>16142</v>
      </c>
      <c r="I1405" s="519" t="s">
        <v>16143</v>
      </c>
      <c r="K1405" s="519" t="s">
        <v>219</v>
      </c>
      <c r="L1405" s="519" t="s">
        <v>220</v>
      </c>
      <c r="M1405" s="519" t="s">
        <v>221</v>
      </c>
      <c r="N1405" s="519" t="s">
        <v>7181</v>
      </c>
      <c r="O1405" s="573" t="s">
        <v>221</v>
      </c>
      <c r="P1405" s="519" t="s">
        <v>316</v>
      </c>
      <c r="Q1405" s="520">
        <v>2</v>
      </c>
      <c r="R1405" s="520">
        <v>2</v>
      </c>
      <c r="S1405" s="521">
        <v>4</v>
      </c>
      <c r="T1405" s="522">
        <v>1</v>
      </c>
      <c r="U1405" s="655"/>
      <c r="V1405" s="523">
        <v>0</v>
      </c>
      <c r="W1405" s="655"/>
      <c r="X1405" s="523">
        <v>0</v>
      </c>
      <c r="AB1405" s="519" t="s">
        <v>330</v>
      </c>
      <c r="AC1405" s="519" t="s">
        <v>16144</v>
      </c>
      <c r="AD1405" s="689">
        <v>1025003751343</v>
      </c>
      <c r="AE1405" s="519" t="s">
        <v>16145</v>
      </c>
      <c r="AF1405" s="519" t="s">
        <v>16146</v>
      </c>
      <c r="AG1405" s="610" t="s">
        <v>16147</v>
      </c>
      <c r="AH1405" s="519" t="s">
        <v>16148</v>
      </c>
      <c r="AI1405" s="519" t="s">
        <v>16144</v>
      </c>
      <c r="AJ1405" s="689">
        <v>1025003751343</v>
      </c>
      <c r="AK1405" s="608" t="s">
        <v>16149</v>
      </c>
      <c r="AL1405" s="520">
        <v>0.87</v>
      </c>
      <c r="AM1405" s="520">
        <v>15</v>
      </c>
      <c r="AN1405" s="657">
        <v>3.5753424657534248E-2</v>
      </c>
      <c r="AO1405" s="656">
        <v>0</v>
      </c>
      <c r="AP1405" s="656">
        <v>3.5753424657534248E-2</v>
      </c>
      <c r="AQ1405" s="656">
        <v>3.5753424657534248E-2</v>
      </c>
      <c r="AR1405" s="656">
        <v>0</v>
      </c>
      <c r="AS1405" s="656">
        <v>3.5753424657534248E-2</v>
      </c>
      <c r="AT1405" s="656">
        <v>1.0726027397260274</v>
      </c>
      <c r="AU1405" s="529" t="s">
        <v>231</v>
      </c>
      <c r="AV1405" s="524" t="s">
        <v>431</v>
      </c>
      <c r="AW1405" s="519" t="s">
        <v>325</v>
      </c>
      <c r="AX1405" s="573" t="s">
        <v>6916</v>
      </c>
      <c r="AY1405" s="659"/>
      <c r="AZ1405" s="519" t="s">
        <v>234</v>
      </c>
      <c r="BA1405" s="519"/>
      <c r="BB1405" s="533"/>
      <c r="BC1405" s="519"/>
    </row>
    <row r="1406" spans="1:55" s="610" customFormat="1" ht="27.75" customHeight="1" x14ac:dyDescent="0.25">
      <c r="A1406" s="518">
        <v>2074</v>
      </c>
      <c r="B1406" s="557" t="s">
        <v>17088</v>
      </c>
      <c r="C1406" s="664" t="s">
        <v>17090</v>
      </c>
      <c r="D1406" s="701">
        <v>2020</v>
      </c>
      <c r="E1406" s="519" t="s">
        <v>56</v>
      </c>
      <c r="F1406" s="519" t="s">
        <v>1509</v>
      </c>
      <c r="G1406" s="519" t="s">
        <v>16150</v>
      </c>
      <c r="H1406" s="519" t="s">
        <v>16151</v>
      </c>
      <c r="I1406" s="519" t="s">
        <v>16152</v>
      </c>
      <c r="K1406" s="519" t="s">
        <v>219</v>
      </c>
      <c r="L1406" s="519" t="s">
        <v>316</v>
      </c>
      <c r="M1406" s="519" t="s">
        <v>221</v>
      </c>
      <c r="N1406" s="519" t="s">
        <v>222</v>
      </c>
      <c r="O1406" s="573" t="s">
        <v>221</v>
      </c>
      <c r="P1406" s="519" t="s">
        <v>222</v>
      </c>
      <c r="Q1406" s="520">
        <v>3</v>
      </c>
      <c r="R1406" s="520">
        <v>2</v>
      </c>
      <c r="S1406" s="521">
        <v>6</v>
      </c>
      <c r="T1406" s="522">
        <v>1</v>
      </c>
      <c r="U1406" s="655"/>
      <c r="V1406" s="523">
        <v>0</v>
      </c>
      <c r="W1406" s="655"/>
      <c r="X1406" s="523">
        <v>0</v>
      </c>
      <c r="AB1406" s="519" t="s">
        <v>1509</v>
      </c>
      <c r="AC1406" s="519" t="s">
        <v>5635</v>
      </c>
      <c r="AD1406" s="689">
        <v>1025003757536</v>
      </c>
      <c r="AE1406" s="519" t="s">
        <v>16153</v>
      </c>
      <c r="AF1406" s="519" t="s">
        <v>16154</v>
      </c>
      <c r="AG1406" s="610" t="s">
        <v>7731</v>
      </c>
      <c r="AH1406" s="519" t="s">
        <v>5595</v>
      </c>
      <c r="AI1406" s="519" t="s">
        <v>5635</v>
      </c>
      <c r="AJ1406" s="689">
        <v>1025003757536</v>
      </c>
      <c r="AK1406" s="608" t="s">
        <v>1509</v>
      </c>
      <c r="AL1406" s="520">
        <v>0.76</v>
      </c>
      <c r="AM1406" s="520">
        <v>55</v>
      </c>
      <c r="AN1406" s="657">
        <v>0.11452054794520547</v>
      </c>
      <c r="AO1406" s="656">
        <v>0</v>
      </c>
      <c r="AP1406" s="656">
        <v>0.11452054794520547</v>
      </c>
      <c r="AQ1406" s="656">
        <v>0.11452054794520547</v>
      </c>
      <c r="AR1406" s="656">
        <v>0</v>
      </c>
      <c r="AS1406" s="656">
        <v>0.11452054794520547</v>
      </c>
      <c r="AT1406" s="656">
        <v>3.4356164383561643</v>
      </c>
      <c r="AU1406" s="529" t="s">
        <v>231</v>
      </c>
      <c r="AV1406" s="524" t="s">
        <v>431</v>
      </c>
      <c r="AW1406" s="519" t="s">
        <v>325</v>
      </c>
      <c r="AX1406" s="573" t="s">
        <v>6916</v>
      </c>
      <c r="AY1406" s="659"/>
      <c r="AZ1406" s="519" t="s">
        <v>234</v>
      </c>
      <c r="BA1406" s="519"/>
      <c r="BB1406" s="533"/>
      <c r="BC1406" s="519"/>
    </row>
    <row r="1407" spans="1:55" s="610" customFormat="1" ht="21.75" customHeight="1" x14ac:dyDescent="0.25">
      <c r="A1407" s="518">
        <v>2075</v>
      </c>
      <c r="B1407" s="557" t="s">
        <v>17088</v>
      </c>
      <c r="C1407" s="664" t="s">
        <v>17090</v>
      </c>
      <c r="D1407" s="701">
        <v>2020</v>
      </c>
      <c r="E1407" s="519" t="s">
        <v>57</v>
      </c>
      <c r="F1407" s="519" t="s">
        <v>6908</v>
      </c>
      <c r="G1407" s="519" t="s">
        <v>16155</v>
      </c>
      <c r="H1407" s="519" t="s">
        <v>16156</v>
      </c>
      <c r="I1407" s="519" t="s">
        <v>16157</v>
      </c>
      <c r="K1407" s="519" t="s">
        <v>219</v>
      </c>
      <c r="L1407" s="519" t="s">
        <v>316</v>
      </c>
      <c r="M1407" s="519" t="s">
        <v>221</v>
      </c>
      <c r="N1407" s="519" t="s">
        <v>222</v>
      </c>
      <c r="O1407" s="519" t="s">
        <v>221</v>
      </c>
      <c r="P1407" s="519" t="s">
        <v>7181</v>
      </c>
      <c r="Q1407" s="520">
        <v>10</v>
      </c>
      <c r="R1407" s="520">
        <v>5</v>
      </c>
      <c r="S1407" s="521">
        <v>50</v>
      </c>
      <c r="T1407" s="522">
        <v>1</v>
      </c>
      <c r="U1407" s="655"/>
      <c r="V1407" s="523">
        <v>0</v>
      </c>
      <c r="W1407" s="655"/>
      <c r="X1407" s="523">
        <v>2</v>
      </c>
      <c r="AB1407" s="519" t="s">
        <v>16158</v>
      </c>
      <c r="AC1407" s="519" t="s">
        <v>16159</v>
      </c>
      <c r="AD1407" s="610" t="s">
        <v>16160</v>
      </c>
      <c r="AE1407" s="519" t="s">
        <v>16161</v>
      </c>
      <c r="AF1407" s="519" t="s">
        <v>16162</v>
      </c>
      <c r="AG1407" s="610" t="s">
        <v>16163</v>
      </c>
      <c r="AH1407" s="519" t="s">
        <v>16164</v>
      </c>
      <c r="AI1407" s="519" t="s">
        <v>16159</v>
      </c>
      <c r="AJ1407" s="689">
        <v>503002365060</v>
      </c>
      <c r="AK1407" s="608" t="s">
        <v>722</v>
      </c>
      <c r="AL1407" s="520">
        <v>1.1399999999999999</v>
      </c>
      <c r="AM1407" s="520">
        <v>15</v>
      </c>
      <c r="AN1407" s="657">
        <v>4.6849315068493144E-2</v>
      </c>
      <c r="AO1407" s="656">
        <v>0</v>
      </c>
      <c r="AP1407" s="656">
        <v>4.6849315068493144E-2</v>
      </c>
      <c r="AQ1407" s="656">
        <v>5.1616438356164376E-2</v>
      </c>
      <c r="AR1407" s="656">
        <v>0</v>
      </c>
      <c r="AS1407" s="656">
        <v>5.1616438356164376E-2</v>
      </c>
      <c r="AT1407" s="656">
        <v>1.5484931506849313</v>
      </c>
      <c r="AU1407" s="529" t="s">
        <v>231</v>
      </c>
      <c r="AV1407" s="524" t="s">
        <v>431</v>
      </c>
      <c r="AW1407" s="519" t="s">
        <v>325</v>
      </c>
      <c r="AX1407" s="573" t="s">
        <v>6916</v>
      </c>
      <c r="AY1407" s="659"/>
      <c r="AZ1407" s="519" t="s">
        <v>234</v>
      </c>
      <c r="BA1407" s="519"/>
      <c r="BB1407" s="533"/>
      <c r="BC1407" s="519"/>
    </row>
    <row r="1408" spans="1:55" s="610" customFormat="1" ht="30" customHeight="1" x14ac:dyDescent="0.25">
      <c r="A1408" s="518">
        <v>2076</v>
      </c>
      <c r="B1408" s="557" t="s">
        <v>17088</v>
      </c>
      <c r="C1408" s="664" t="s">
        <v>17090</v>
      </c>
      <c r="D1408" s="701">
        <v>2020</v>
      </c>
      <c r="E1408" s="519" t="s">
        <v>55</v>
      </c>
      <c r="F1408" s="519" t="s">
        <v>6908</v>
      </c>
      <c r="G1408" s="519" t="s">
        <v>16165</v>
      </c>
      <c r="H1408" s="519" t="s">
        <v>16166</v>
      </c>
      <c r="I1408" s="519" t="s">
        <v>16167</v>
      </c>
      <c r="K1408" s="519" t="s">
        <v>219</v>
      </c>
      <c r="L1408" s="519" t="s">
        <v>316</v>
      </c>
      <c r="M1408" s="519" t="s">
        <v>221</v>
      </c>
      <c r="N1408" s="519" t="s">
        <v>222</v>
      </c>
      <c r="O1408" s="573" t="s">
        <v>221</v>
      </c>
      <c r="P1408" s="519" t="s">
        <v>222</v>
      </c>
      <c r="Q1408" s="520">
        <v>5.4</v>
      </c>
      <c r="R1408" s="520">
        <v>1.7</v>
      </c>
      <c r="S1408" s="521">
        <v>9.18</v>
      </c>
      <c r="T1408" s="522">
        <v>3</v>
      </c>
      <c r="U1408" s="655"/>
      <c r="V1408" s="523">
        <v>0</v>
      </c>
      <c r="W1408" s="655"/>
      <c r="X1408" s="523">
        <v>0</v>
      </c>
      <c r="AB1408" s="519" t="s">
        <v>330</v>
      </c>
      <c r="AC1408" s="519" t="s">
        <v>15175</v>
      </c>
      <c r="AD1408" s="689">
        <v>1155030002610</v>
      </c>
      <c r="AE1408" s="519" t="s">
        <v>16168</v>
      </c>
      <c r="AF1408" s="519" t="s">
        <v>16169</v>
      </c>
      <c r="AG1408" s="691" t="s">
        <v>14181</v>
      </c>
      <c r="AH1408" s="519" t="s">
        <v>16170</v>
      </c>
      <c r="AI1408" s="519" t="s">
        <v>15175</v>
      </c>
      <c r="AJ1408" s="689">
        <v>115503002610</v>
      </c>
      <c r="AK1408" s="608" t="s">
        <v>17004</v>
      </c>
      <c r="AL1408" s="520">
        <v>0.87</v>
      </c>
      <c r="AM1408" s="520">
        <v>13</v>
      </c>
      <c r="AN1408" s="657">
        <v>3.0986301369863016E-2</v>
      </c>
      <c r="AO1408" s="657">
        <v>0</v>
      </c>
      <c r="AP1408" s="663">
        <v>3.0986301369863016E-2</v>
      </c>
      <c r="AQ1408" s="657">
        <v>2.4877041095890426</v>
      </c>
      <c r="AR1408" s="657">
        <v>0</v>
      </c>
      <c r="AS1408" s="657">
        <v>2.4877041095890426</v>
      </c>
      <c r="AT1408" s="657">
        <v>74.631123287671272</v>
      </c>
      <c r="AU1408" s="529" t="s">
        <v>231</v>
      </c>
      <c r="AV1408" s="524" t="s">
        <v>431</v>
      </c>
      <c r="AW1408" s="519" t="s">
        <v>325</v>
      </c>
      <c r="AX1408" s="573" t="s">
        <v>6916</v>
      </c>
      <c r="AY1408" s="659"/>
      <c r="AZ1408" s="519" t="s">
        <v>234</v>
      </c>
      <c r="BA1408" s="519"/>
      <c r="BB1408" s="533"/>
      <c r="BC1408" s="519"/>
    </row>
    <row r="1409" spans="1:55" s="610" customFormat="1" ht="24" customHeight="1" x14ac:dyDescent="0.25">
      <c r="A1409" s="610">
        <v>2077</v>
      </c>
      <c r="B1409" s="557" t="s">
        <v>17088</v>
      </c>
      <c r="C1409" s="664" t="s">
        <v>17090</v>
      </c>
      <c r="D1409" s="701">
        <v>2020</v>
      </c>
      <c r="E1409" s="519" t="s">
        <v>52</v>
      </c>
      <c r="F1409" s="519" t="s">
        <v>1509</v>
      </c>
      <c r="G1409" s="519" t="s">
        <v>16221</v>
      </c>
      <c r="H1409" s="610" t="s">
        <v>16223</v>
      </c>
      <c r="I1409" s="610" t="s">
        <v>16224</v>
      </c>
      <c r="K1409" s="610" t="s">
        <v>16225</v>
      </c>
      <c r="L1409" s="610" t="s">
        <v>316</v>
      </c>
      <c r="M1409" s="610" t="s">
        <v>221</v>
      </c>
      <c r="N1409" s="610" t="s">
        <v>879</v>
      </c>
      <c r="O1409" s="610" t="s">
        <v>221</v>
      </c>
      <c r="P1409" s="610" t="s">
        <v>879</v>
      </c>
      <c r="Q1409" s="653">
        <v>2</v>
      </c>
      <c r="R1409" s="653">
        <v>4</v>
      </c>
      <c r="S1409" s="654">
        <v>8</v>
      </c>
      <c r="T1409" s="655"/>
      <c r="U1409" s="655"/>
      <c r="V1409" s="655"/>
      <c r="W1409" s="655"/>
      <c r="X1409" s="655"/>
      <c r="Y1409" s="610">
        <v>2</v>
      </c>
      <c r="Z1409" s="610">
        <v>1</v>
      </c>
      <c r="AA1409" s="610">
        <v>0</v>
      </c>
      <c r="AB1409" s="519" t="s">
        <v>790</v>
      </c>
      <c r="AC1409" s="519" t="s">
        <v>9378</v>
      </c>
      <c r="AD1409" s="608">
        <v>1055005617700</v>
      </c>
      <c r="AE1409" s="519" t="s">
        <v>4467</v>
      </c>
      <c r="AF1409" s="519">
        <v>89165317350</v>
      </c>
      <c r="AG1409" s="681" t="s">
        <v>16219</v>
      </c>
      <c r="AH1409" s="519" t="s">
        <v>4467</v>
      </c>
      <c r="AI1409" s="519" t="s">
        <v>16226</v>
      </c>
      <c r="AJ1409" s="526">
        <v>1055005617700</v>
      </c>
      <c r="AK1409" s="608" t="s">
        <v>790</v>
      </c>
      <c r="AL1409" s="520">
        <v>0.76</v>
      </c>
      <c r="AM1409" s="650">
        <v>62</v>
      </c>
      <c r="AN1409" s="520">
        <v>0.1290958904109589</v>
      </c>
      <c r="AO1409" s="520">
        <v>0</v>
      </c>
      <c r="AP1409" s="528">
        <v>0.1290958904109589</v>
      </c>
      <c r="AQ1409" s="520">
        <v>0.1290958904109589</v>
      </c>
      <c r="AR1409" s="520">
        <v>0</v>
      </c>
      <c r="AS1409" s="520">
        <v>0.1290958904109589</v>
      </c>
      <c r="AT1409" s="520">
        <v>3.8728767123287668</v>
      </c>
      <c r="AU1409" s="529" t="s">
        <v>231</v>
      </c>
      <c r="AV1409" s="530" t="s">
        <v>431</v>
      </c>
      <c r="AW1409" s="519" t="s">
        <v>325</v>
      </c>
      <c r="AX1409" s="519" t="s">
        <v>1509</v>
      </c>
      <c r="AY1409" s="659"/>
      <c r="AZ1409" s="519" t="s">
        <v>234</v>
      </c>
      <c r="BA1409" s="532" t="s">
        <v>16220</v>
      </c>
      <c r="BB1409" s="533"/>
      <c r="BC1409" s="519"/>
    </row>
    <row r="1410" spans="1:55" s="610" customFormat="1" ht="24" customHeight="1" x14ac:dyDescent="0.25">
      <c r="A1410" s="610">
        <v>2078</v>
      </c>
      <c r="B1410" s="557" t="s">
        <v>17088</v>
      </c>
      <c r="C1410" s="664" t="s">
        <v>17090</v>
      </c>
      <c r="D1410" s="701">
        <v>2020</v>
      </c>
      <c r="E1410" s="519" t="s">
        <v>49</v>
      </c>
      <c r="F1410" s="610" t="s">
        <v>6908</v>
      </c>
      <c r="G1410" s="519" t="s">
        <v>16284</v>
      </c>
      <c r="H1410" s="610" t="s">
        <v>16275</v>
      </c>
      <c r="I1410" s="610" t="s">
        <v>16276</v>
      </c>
      <c r="J1410" s="610" t="s">
        <v>221</v>
      </c>
      <c r="K1410" s="610" t="s">
        <v>219</v>
      </c>
      <c r="L1410" s="610" t="s">
        <v>220</v>
      </c>
      <c r="M1410" s="610" t="s">
        <v>221</v>
      </c>
      <c r="N1410" s="610" t="s">
        <v>7095</v>
      </c>
      <c r="O1410" s="610" t="s">
        <v>221</v>
      </c>
      <c r="P1410" s="610" t="s">
        <v>7095</v>
      </c>
      <c r="Q1410" s="653">
        <v>2.5</v>
      </c>
      <c r="R1410" s="653">
        <v>1.4</v>
      </c>
      <c r="S1410" s="654">
        <v>3.5</v>
      </c>
      <c r="T1410" s="655">
        <v>1</v>
      </c>
      <c r="U1410" s="655"/>
      <c r="V1410" s="655">
        <v>1</v>
      </c>
      <c r="W1410" s="655"/>
      <c r="X1410" s="655"/>
      <c r="AB1410" s="610" t="s">
        <v>330</v>
      </c>
      <c r="AC1410" s="519" t="s">
        <v>16277</v>
      </c>
      <c r="AD1410" s="608">
        <v>1127746172080</v>
      </c>
      <c r="AE1410" s="519" t="s">
        <v>16278</v>
      </c>
      <c r="AF1410" s="610" t="s">
        <v>16279</v>
      </c>
      <c r="AG1410" s="519" t="s">
        <v>16280</v>
      </c>
      <c r="AH1410" s="610" t="s">
        <v>16281</v>
      </c>
      <c r="AI1410" s="519" t="s">
        <v>16277</v>
      </c>
      <c r="AJ1410" s="526">
        <v>1127746172080</v>
      </c>
      <c r="AK1410" s="610" t="s">
        <v>16282</v>
      </c>
      <c r="AL1410" s="610">
        <v>1.1399999999999999</v>
      </c>
      <c r="AM1410" s="610">
        <v>300</v>
      </c>
      <c r="AN1410" s="657">
        <v>0.93698630136986283</v>
      </c>
      <c r="AO1410" s="657">
        <v>0</v>
      </c>
      <c r="AP1410" s="663">
        <v>0.93698630136986283</v>
      </c>
      <c r="AQ1410" s="657">
        <v>0.94</v>
      </c>
      <c r="AR1410" s="657">
        <v>0</v>
      </c>
      <c r="AS1410" s="657">
        <v>0.93700000000000006</v>
      </c>
      <c r="AT1410" s="657">
        <v>28.110000000000003</v>
      </c>
      <c r="AU1410" s="529" t="s">
        <v>231</v>
      </c>
      <c r="AV1410" s="658" t="s">
        <v>114</v>
      </c>
      <c r="AW1410" s="610" t="s">
        <v>325</v>
      </c>
      <c r="AX1410" s="610" t="s">
        <v>16305</v>
      </c>
      <c r="AY1410" s="659"/>
      <c r="AZ1410" s="519" t="s">
        <v>234</v>
      </c>
      <c r="BA1410" s="532" t="s">
        <v>16283</v>
      </c>
      <c r="BB1410" s="533"/>
      <c r="BC1410" s="519"/>
    </row>
    <row r="1411" spans="1:55" s="611" customFormat="1" ht="32.25" customHeight="1" x14ac:dyDescent="0.25">
      <c r="A1411" s="610">
        <v>2079</v>
      </c>
      <c r="B1411" s="557" t="s">
        <v>17088</v>
      </c>
      <c r="C1411" s="664" t="s">
        <v>17090</v>
      </c>
      <c r="D1411" s="701">
        <v>2020</v>
      </c>
      <c r="E1411" s="610" t="s">
        <v>55</v>
      </c>
      <c r="F1411" s="610" t="s">
        <v>6908</v>
      </c>
      <c r="G1411" s="519" t="s">
        <v>16308</v>
      </c>
      <c r="H1411" s="610" t="s">
        <v>16297</v>
      </c>
      <c r="I1411" s="610" t="s">
        <v>16298</v>
      </c>
      <c r="J1411" s="610" t="s">
        <v>221</v>
      </c>
      <c r="K1411" s="610" t="s">
        <v>219</v>
      </c>
      <c r="L1411" s="610" t="s">
        <v>16299</v>
      </c>
      <c r="M1411" s="610" t="s">
        <v>221</v>
      </c>
      <c r="N1411" s="610" t="s">
        <v>7095</v>
      </c>
      <c r="O1411" s="610" t="s">
        <v>221</v>
      </c>
      <c r="P1411" s="610" t="s">
        <v>7095</v>
      </c>
      <c r="Q1411" s="653">
        <v>4.5</v>
      </c>
      <c r="R1411" s="653">
        <v>2</v>
      </c>
      <c r="S1411" s="654">
        <v>9</v>
      </c>
      <c r="T1411" s="655">
        <v>3</v>
      </c>
      <c r="U1411" s="655"/>
      <c r="V1411" s="655"/>
      <c r="W1411" s="655"/>
      <c r="X1411" s="655"/>
      <c r="Y1411" s="610"/>
      <c r="Z1411" s="610">
        <v>1</v>
      </c>
      <c r="AA1411" s="610"/>
      <c r="AB1411" s="610" t="s">
        <v>12075</v>
      </c>
      <c r="AC1411" s="610" t="s">
        <v>16300</v>
      </c>
      <c r="AD1411" s="608">
        <v>318507400061793</v>
      </c>
      <c r="AE1411" s="610" t="s">
        <v>16301</v>
      </c>
      <c r="AF1411" s="610"/>
      <c r="AG1411" s="610" t="s">
        <v>16302</v>
      </c>
      <c r="AH1411" s="610" t="s">
        <v>16307</v>
      </c>
      <c r="AI1411" s="610" t="s">
        <v>16303</v>
      </c>
      <c r="AJ1411" s="526">
        <v>318507400061793</v>
      </c>
      <c r="AK1411" s="610" t="s">
        <v>16171</v>
      </c>
      <c r="AL1411" s="610">
        <v>1.1399999999999999</v>
      </c>
      <c r="AM1411" s="610">
        <v>2272.3000000000002</v>
      </c>
      <c r="AN1411" s="657">
        <v>7.0970465753424659</v>
      </c>
      <c r="AO1411" s="657">
        <v>0</v>
      </c>
      <c r="AP1411" s="663">
        <v>7.0970465753424659</v>
      </c>
      <c r="AQ1411" s="657">
        <v>7.0970000000000004</v>
      </c>
      <c r="AR1411" s="657">
        <v>0</v>
      </c>
      <c r="AS1411" s="657">
        <v>7.0970000000000004</v>
      </c>
      <c r="AT1411" s="657">
        <v>212.91000000000003</v>
      </c>
      <c r="AU1411" s="529" t="s">
        <v>231</v>
      </c>
      <c r="AV1411" s="658" t="s">
        <v>114</v>
      </c>
      <c r="AW1411" s="610" t="s">
        <v>16304</v>
      </c>
      <c r="AX1411" s="610" t="s">
        <v>16305</v>
      </c>
      <c r="AY1411" s="659"/>
      <c r="AZ1411" s="610" t="s">
        <v>234</v>
      </c>
      <c r="BA1411" s="532" t="s">
        <v>16306</v>
      </c>
      <c r="BB1411" s="571"/>
      <c r="BC1411" s="571"/>
    </row>
    <row r="1412" spans="1:55" s="611" customFormat="1" ht="19.5" customHeight="1" x14ac:dyDescent="0.25">
      <c r="A1412" s="610">
        <v>2080</v>
      </c>
      <c r="B1412" s="557" t="s">
        <v>17088</v>
      </c>
      <c r="C1412" s="583" t="s">
        <v>17090</v>
      </c>
      <c r="D1412" s="701">
        <v>2020</v>
      </c>
      <c r="E1412" s="558" t="s">
        <v>49</v>
      </c>
      <c r="F1412" s="519" t="s">
        <v>59</v>
      </c>
      <c r="G1412" s="519" t="s">
        <v>16336</v>
      </c>
      <c r="H1412" s="610" t="s">
        <v>16337</v>
      </c>
      <c r="I1412" s="610" t="s">
        <v>16338</v>
      </c>
      <c r="J1412" s="610"/>
      <c r="K1412" s="610" t="s">
        <v>219</v>
      </c>
      <c r="L1412" s="610" t="s">
        <v>316</v>
      </c>
      <c r="M1412" s="610" t="s">
        <v>221</v>
      </c>
      <c r="N1412" s="610" t="s">
        <v>222</v>
      </c>
      <c r="O1412" s="610" t="s">
        <v>221</v>
      </c>
      <c r="P1412" s="610" t="s">
        <v>222</v>
      </c>
      <c r="Q1412" s="653">
        <v>4.5</v>
      </c>
      <c r="R1412" s="653">
        <v>1.75</v>
      </c>
      <c r="S1412" s="654">
        <v>7.8</v>
      </c>
      <c r="T1412" s="655">
        <v>4</v>
      </c>
      <c r="U1412" s="655"/>
      <c r="V1412" s="655"/>
      <c r="W1412" s="655"/>
      <c r="X1412" s="655"/>
      <c r="Y1412" s="610"/>
      <c r="Z1412" s="610">
        <v>1</v>
      </c>
      <c r="AA1412" s="610"/>
      <c r="AB1412" s="610" t="s">
        <v>16652</v>
      </c>
      <c r="AC1412" s="662" t="s">
        <v>230</v>
      </c>
      <c r="AD1412" s="662" t="s">
        <v>230</v>
      </c>
      <c r="AE1412" s="662" t="s">
        <v>230</v>
      </c>
      <c r="AF1412" s="662" t="s">
        <v>230</v>
      </c>
      <c r="AG1412" s="662" t="s">
        <v>230</v>
      </c>
      <c r="AH1412" s="519" t="s">
        <v>16721</v>
      </c>
      <c r="AI1412" s="519" t="s">
        <v>16722</v>
      </c>
      <c r="AJ1412" s="526" t="s">
        <v>230</v>
      </c>
      <c r="AK1412" s="519" t="s">
        <v>337</v>
      </c>
      <c r="AL1412" s="527">
        <v>0.114</v>
      </c>
      <c r="AM1412" s="521">
        <v>19554</v>
      </c>
      <c r="AN1412" s="656">
        <v>4.6608164383561643</v>
      </c>
      <c r="AO1412" s="656">
        <v>1.4470000000000001</v>
      </c>
      <c r="AP1412" s="663">
        <v>6.1078164383561644</v>
      </c>
      <c r="AQ1412" s="656">
        <v>5.6037808219178089</v>
      </c>
      <c r="AR1412" s="656">
        <v>1.4470000000000001</v>
      </c>
      <c r="AS1412" s="657">
        <v>7.050780821917809</v>
      </c>
      <c r="AT1412" s="657">
        <v>211.52342465753426</v>
      </c>
      <c r="AU1412" s="529" t="s">
        <v>231</v>
      </c>
      <c r="AV1412" s="658" t="s">
        <v>114</v>
      </c>
      <c r="AW1412" s="610" t="s">
        <v>232</v>
      </c>
      <c r="AX1412" s="610" t="s">
        <v>59</v>
      </c>
      <c r="AY1412" s="659"/>
      <c r="AZ1412" s="610" t="s">
        <v>16339</v>
      </c>
      <c r="BA1412" s="532" t="s">
        <v>16340</v>
      </c>
      <c r="BB1412" s="571"/>
      <c r="BC1412" s="571"/>
    </row>
    <row r="1413" spans="1:55" s="611" customFormat="1" ht="24" customHeight="1" x14ac:dyDescent="0.25">
      <c r="A1413" s="610">
        <v>2081</v>
      </c>
      <c r="B1413" s="557" t="s">
        <v>17088</v>
      </c>
      <c r="C1413" s="583" t="s">
        <v>17090</v>
      </c>
      <c r="D1413" s="701">
        <v>2020</v>
      </c>
      <c r="E1413" s="558" t="s">
        <v>49</v>
      </c>
      <c r="F1413" s="610" t="s">
        <v>6908</v>
      </c>
      <c r="G1413" s="519" t="s">
        <v>16346</v>
      </c>
      <c r="H1413" s="610" t="s">
        <v>16347</v>
      </c>
      <c r="I1413" s="610" t="s">
        <v>16348</v>
      </c>
      <c r="J1413" s="610" t="s">
        <v>221</v>
      </c>
      <c r="K1413" s="610" t="s">
        <v>219</v>
      </c>
      <c r="L1413" s="610" t="s">
        <v>316</v>
      </c>
      <c r="M1413" s="610" t="s">
        <v>221</v>
      </c>
      <c r="N1413" s="610" t="s">
        <v>879</v>
      </c>
      <c r="O1413" s="573" t="s">
        <v>221</v>
      </c>
      <c r="P1413" s="573" t="s">
        <v>222</v>
      </c>
      <c r="Q1413" s="653">
        <v>7.8</v>
      </c>
      <c r="R1413" s="653">
        <v>3.3</v>
      </c>
      <c r="S1413" s="654">
        <v>25.7</v>
      </c>
      <c r="T1413" s="655"/>
      <c r="U1413" s="655"/>
      <c r="V1413" s="655"/>
      <c r="W1413" s="655"/>
      <c r="X1413" s="655">
        <v>1</v>
      </c>
      <c r="Y1413" s="610"/>
      <c r="Z1413" s="610">
        <v>1</v>
      </c>
      <c r="AA1413" s="610"/>
      <c r="AB1413" s="610" t="s">
        <v>3109</v>
      </c>
      <c r="AC1413" s="610" t="s">
        <v>16349</v>
      </c>
      <c r="AD1413" s="692">
        <v>1025003753708</v>
      </c>
      <c r="AE1413" s="610" t="s">
        <v>16350</v>
      </c>
      <c r="AF1413" s="610" t="s">
        <v>16351</v>
      </c>
      <c r="AG1413" s="693" t="s">
        <v>16352</v>
      </c>
      <c r="AH1413" s="610" t="s">
        <v>16353</v>
      </c>
      <c r="AI1413" s="610" t="s">
        <v>16354</v>
      </c>
      <c r="AJ1413" s="610" t="s">
        <v>16355</v>
      </c>
      <c r="AK1413" s="610" t="s">
        <v>16356</v>
      </c>
      <c r="AL1413" s="610">
        <v>0.87</v>
      </c>
      <c r="AM1413" s="610">
        <v>190</v>
      </c>
      <c r="AN1413" s="656">
        <v>0.45287671232876714</v>
      </c>
      <c r="AO1413" s="656">
        <v>0</v>
      </c>
      <c r="AP1413" s="663">
        <v>0.45287671232876714</v>
      </c>
      <c r="AQ1413" s="656">
        <v>0.45</v>
      </c>
      <c r="AR1413" s="657">
        <v>0</v>
      </c>
      <c r="AS1413" s="663">
        <v>0.45300000000000001</v>
      </c>
      <c r="AT1413" s="657">
        <v>13.59</v>
      </c>
      <c r="AU1413" s="529" t="s">
        <v>231</v>
      </c>
      <c r="AV1413" s="658" t="s">
        <v>114</v>
      </c>
      <c r="AW1413" s="610" t="s">
        <v>16304</v>
      </c>
      <c r="AX1413" s="610" t="s">
        <v>16357</v>
      </c>
      <c r="AY1413" s="659"/>
      <c r="AZ1413" s="610" t="s">
        <v>234</v>
      </c>
      <c r="BA1413" s="532" t="s">
        <v>16437</v>
      </c>
      <c r="BB1413" s="571"/>
      <c r="BC1413" s="571"/>
    </row>
    <row r="1414" spans="1:55" s="611" customFormat="1" ht="21" customHeight="1" x14ac:dyDescent="0.25">
      <c r="A1414" s="610">
        <v>2086</v>
      </c>
      <c r="B1414" s="557" t="s">
        <v>17088</v>
      </c>
      <c r="C1414" s="583" t="s">
        <v>17090</v>
      </c>
      <c r="D1414" s="701">
        <v>2020</v>
      </c>
      <c r="E1414" s="558" t="s">
        <v>57</v>
      </c>
      <c r="F1414" s="610" t="s">
        <v>6908</v>
      </c>
      <c r="G1414" s="519" t="s">
        <v>16637</v>
      </c>
      <c r="H1414" s="610" t="s">
        <v>16374</v>
      </c>
      <c r="I1414" s="610" t="s">
        <v>16375</v>
      </c>
      <c r="J1414" s="610"/>
      <c r="K1414" s="610" t="s">
        <v>219</v>
      </c>
      <c r="L1414" s="610" t="s">
        <v>316</v>
      </c>
      <c r="M1414" s="610" t="s">
        <v>221</v>
      </c>
      <c r="N1414" s="610" t="s">
        <v>222</v>
      </c>
      <c r="O1414" s="610" t="s">
        <v>221</v>
      </c>
      <c r="P1414" s="610" t="s">
        <v>222</v>
      </c>
      <c r="Q1414" s="653">
        <v>6.8</v>
      </c>
      <c r="R1414" s="653">
        <v>2.4</v>
      </c>
      <c r="S1414" s="654">
        <v>16.32</v>
      </c>
      <c r="T1414" s="655">
        <v>2</v>
      </c>
      <c r="U1414" s="655"/>
      <c r="V1414" s="655"/>
      <c r="W1414" s="655"/>
      <c r="X1414" s="655"/>
      <c r="Y1414" s="610"/>
      <c r="Z1414" s="610">
        <v>1</v>
      </c>
      <c r="AA1414" s="610"/>
      <c r="AB1414" s="610" t="s">
        <v>16376</v>
      </c>
      <c r="AC1414" s="610" t="s">
        <v>16377</v>
      </c>
      <c r="AD1414" s="610" t="s">
        <v>16378</v>
      </c>
      <c r="AE1414" s="610" t="s">
        <v>16379</v>
      </c>
      <c r="AF1414" s="610" t="s">
        <v>16380</v>
      </c>
      <c r="AG1414" s="693" t="s">
        <v>16381</v>
      </c>
      <c r="AH1414" s="610" t="s">
        <v>10914</v>
      </c>
      <c r="AI1414" s="610" t="s">
        <v>16382</v>
      </c>
      <c r="AJ1414" s="610" t="s">
        <v>230</v>
      </c>
      <c r="AK1414" s="610" t="s">
        <v>3765</v>
      </c>
      <c r="AL1414" s="610">
        <v>0.76</v>
      </c>
      <c r="AM1414" s="610">
        <v>103</v>
      </c>
      <c r="AN1414" s="656">
        <v>0.21446575342465754</v>
      </c>
      <c r="AO1414" s="656">
        <v>0</v>
      </c>
      <c r="AP1414" s="663">
        <v>0.21446575342465754</v>
      </c>
      <c r="AQ1414" s="657">
        <v>0.21446575342465754</v>
      </c>
      <c r="AR1414" s="657">
        <v>0</v>
      </c>
      <c r="AS1414" s="657">
        <v>0.21446575342465754</v>
      </c>
      <c r="AT1414" s="657">
        <v>6.4339726027397264</v>
      </c>
      <c r="AU1414" s="529" t="s">
        <v>231</v>
      </c>
      <c r="AV1414" s="658" t="s">
        <v>431</v>
      </c>
      <c r="AW1414" s="610" t="s">
        <v>325</v>
      </c>
      <c r="AX1414" s="610" t="s">
        <v>16305</v>
      </c>
      <c r="AY1414" s="659"/>
      <c r="AZ1414" s="610" t="s">
        <v>234</v>
      </c>
      <c r="BA1414" s="532" t="s">
        <v>16383</v>
      </c>
      <c r="BB1414" s="571"/>
      <c r="BC1414" s="571"/>
    </row>
    <row r="1415" spans="1:55" s="611" customFormat="1" ht="24" customHeight="1" x14ac:dyDescent="0.25">
      <c r="A1415" s="610">
        <v>2087</v>
      </c>
      <c r="B1415" s="557" t="s">
        <v>17088</v>
      </c>
      <c r="C1415" s="583" t="s">
        <v>17090</v>
      </c>
      <c r="D1415" s="701">
        <v>2020</v>
      </c>
      <c r="E1415" s="610" t="s">
        <v>55</v>
      </c>
      <c r="F1415" s="610" t="s">
        <v>6908</v>
      </c>
      <c r="G1415" s="519" t="s">
        <v>16636</v>
      </c>
      <c r="H1415" s="610" t="s">
        <v>16385</v>
      </c>
      <c r="I1415" s="610" t="s">
        <v>16386</v>
      </c>
      <c r="J1415" s="610"/>
      <c r="K1415" s="610" t="s">
        <v>219</v>
      </c>
      <c r="L1415" s="610" t="s">
        <v>316</v>
      </c>
      <c r="M1415" s="610" t="s">
        <v>221</v>
      </c>
      <c r="N1415" s="610" t="s">
        <v>222</v>
      </c>
      <c r="O1415" s="610" t="s">
        <v>221</v>
      </c>
      <c r="P1415" s="610" t="s">
        <v>222</v>
      </c>
      <c r="Q1415" s="653">
        <v>5</v>
      </c>
      <c r="R1415" s="653">
        <v>2</v>
      </c>
      <c r="S1415" s="654">
        <v>10</v>
      </c>
      <c r="T1415" s="655">
        <v>4</v>
      </c>
      <c r="U1415" s="655"/>
      <c r="V1415" s="655"/>
      <c r="W1415" s="655"/>
      <c r="X1415" s="655"/>
      <c r="Y1415" s="610"/>
      <c r="Z1415" s="610">
        <v>1</v>
      </c>
      <c r="AA1415" s="610"/>
      <c r="AB1415" s="610" t="s">
        <v>12075</v>
      </c>
      <c r="AC1415" s="610" t="s">
        <v>16300</v>
      </c>
      <c r="AD1415" s="692">
        <v>318507400061793</v>
      </c>
      <c r="AE1415" s="610" t="s">
        <v>16387</v>
      </c>
      <c r="AF1415" s="610" t="s">
        <v>16388</v>
      </c>
      <c r="AG1415" s="693" t="s">
        <v>16302</v>
      </c>
      <c r="AH1415" s="610" t="s">
        <v>16384</v>
      </c>
      <c r="AI1415" s="610" t="s">
        <v>16303</v>
      </c>
      <c r="AJ1415" s="692">
        <v>318507400061793</v>
      </c>
      <c r="AK1415" s="610" t="s">
        <v>2107</v>
      </c>
      <c r="AL1415" s="610">
        <v>1.1399999999999999</v>
      </c>
      <c r="AM1415" s="610">
        <v>1371.5</v>
      </c>
      <c r="AN1415" s="656">
        <v>4.2835890410958894</v>
      </c>
      <c r="AO1415" s="656">
        <v>0</v>
      </c>
      <c r="AP1415" s="663">
        <v>4.2835890410958894</v>
      </c>
      <c r="AQ1415" s="657">
        <v>4.2835890410958894</v>
      </c>
      <c r="AR1415" s="657">
        <v>0</v>
      </c>
      <c r="AS1415" s="657">
        <v>4.2835890410958894</v>
      </c>
      <c r="AT1415" s="657">
        <v>128.50767123287667</v>
      </c>
      <c r="AU1415" s="529" t="s">
        <v>231</v>
      </c>
      <c r="AV1415" s="658" t="s">
        <v>431</v>
      </c>
      <c r="AW1415" s="610" t="s">
        <v>325</v>
      </c>
      <c r="AX1415" s="610" t="s">
        <v>16305</v>
      </c>
      <c r="AY1415" s="659"/>
      <c r="AZ1415" s="610" t="s">
        <v>234</v>
      </c>
      <c r="BA1415" s="532" t="s">
        <v>16389</v>
      </c>
      <c r="BB1415" s="571"/>
      <c r="BC1415" s="571"/>
    </row>
    <row r="1416" spans="1:55" s="611" customFormat="1" ht="21" customHeight="1" x14ac:dyDescent="0.25">
      <c r="A1416" s="610">
        <v>2088</v>
      </c>
      <c r="B1416" s="557" t="s">
        <v>17088</v>
      </c>
      <c r="C1416" s="583" t="s">
        <v>17090</v>
      </c>
      <c r="D1416" s="701">
        <v>2020</v>
      </c>
      <c r="E1416" s="610" t="s">
        <v>55</v>
      </c>
      <c r="F1416" s="610" t="s">
        <v>6908</v>
      </c>
      <c r="G1416" s="519" t="s">
        <v>16635</v>
      </c>
      <c r="H1416" s="610" t="s">
        <v>16391</v>
      </c>
      <c r="I1416" s="610" t="s">
        <v>16392</v>
      </c>
      <c r="J1416" s="610"/>
      <c r="K1416" s="610" t="s">
        <v>219</v>
      </c>
      <c r="L1416" s="610" t="s">
        <v>316</v>
      </c>
      <c r="M1416" s="610" t="s">
        <v>221</v>
      </c>
      <c r="N1416" s="610" t="s">
        <v>222</v>
      </c>
      <c r="O1416" s="610" t="s">
        <v>221</v>
      </c>
      <c r="P1416" s="610" t="s">
        <v>222</v>
      </c>
      <c r="Q1416" s="653">
        <v>3</v>
      </c>
      <c r="R1416" s="653">
        <v>1</v>
      </c>
      <c r="S1416" s="654">
        <v>3</v>
      </c>
      <c r="T1416" s="655">
        <v>2</v>
      </c>
      <c r="U1416" s="655"/>
      <c r="V1416" s="655"/>
      <c r="W1416" s="655"/>
      <c r="X1416" s="655"/>
      <c r="Y1416" s="610"/>
      <c r="Z1416" s="610">
        <v>1</v>
      </c>
      <c r="AA1416" s="610"/>
      <c r="AB1416" s="610" t="s">
        <v>12075</v>
      </c>
      <c r="AC1416" s="610" t="s">
        <v>16300</v>
      </c>
      <c r="AD1416" s="692">
        <v>318507400061793</v>
      </c>
      <c r="AE1416" s="610" t="s">
        <v>16387</v>
      </c>
      <c r="AF1416" s="610" t="s">
        <v>16388</v>
      </c>
      <c r="AG1416" s="693" t="s">
        <v>16302</v>
      </c>
      <c r="AH1416" s="610" t="s">
        <v>16390</v>
      </c>
      <c r="AI1416" s="610" t="s">
        <v>16393</v>
      </c>
      <c r="AJ1416" s="692">
        <v>318507400061793</v>
      </c>
      <c r="AK1416" s="610" t="s">
        <v>16171</v>
      </c>
      <c r="AL1416" s="610">
        <v>1.1399999999999999</v>
      </c>
      <c r="AM1416" s="610">
        <v>421</v>
      </c>
      <c r="AN1416" s="656">
        <v>1.314904109589041</v>
      </c>
      <c r="AO1416" s="656">
        <v>0</v>
      </c>
      <c r="AP1416" s="663">
        <v>1.314904109589041</v>
      </c>
      <c r="AQ1416" s="657">
        <v>1.314904109589041</v>
      </c>
      <c r="AR1416" s="657">
        <v>0</v>
      </c>
      <c r="AS1416" s="657">
        <v>1.314904109589041</v>
      </c>
      <c r="AT1416" s="657">
        <v>39.447123287671232</v>
      </c>
      <c r="AU1416" s="529" t="s">
        <v>231</v>
      </c>
      <c r="AV1416" s="658" t="s">
        <v>431</v>
      </c>
      <c r="AW1416" s="610" t="s">
        <v>325</v>
      </c>
      <c r="AX1416" s="610" t="s">
        <v>16305</v>
      </c>
      <c r="AY1416" s="659"/>
      <c r="AZ1416" s="610" t="s">
        <v>234</v>
      </c>
      <c r="BA1416" s="532" t="s">
        <v>16394</v>
      </c>
      <c r="BB1416" s="571"/>
      <c r="BC1416" s="571"/>
    </row>
    <row r="1417" spans="1:55" s="611" customFormat="1" ht="15" customHeight="1" x14ac:dyDescent="0.25">
      <c r="A1417" s="610">
        <v>2089</v>
      </c>
      <c r="B1417" s="557" t="s">
        <v>17088</v>
      </c>
      <c r="C1417" s="583"/>
      <c r="D1417" s="701">
        <v>2020</v>
      </c>
      <c r="E1417" s="610" t="s">
        <v>55</v>
      </c>
      <c r="F1417" s="610" t="s">
        <v>58</v>
      </c>
      <c r="G1417" s="519" t="s">
        <v>16395</v>
      </c>
      <c r="H1417" s="610" t="s">
        <v>16396</v>
      </c>
      <c r="I1417" s="610" t="s">
        <v>16397</v>
      </c>
      <c r="J1417" s="610"/>
      <c r="K1417" s="610" t="s">
        <v>219</v>
      </c>
      <c r="L1417" s="610" t="s">
        <v>220</v>
      </c>
      <c r="M1417" s="610" t="s">
        <v>221</v>
      </c>
      <c r="N1417" s="610" t="s">
        <v>222</v>
      </c>
      <c r="O1417" s="610" t="s">
        <v>221</v>
      </c>
      <c r="P1417" s="610" t="s">
        <v>222</v>
      </c>
      <c r="Q1417" s="653">
        <v>18</v>
      </c>
      <c r="R1417" s="653">
        <v>25</v>
      </c>
      <c r="S1417" s="654">
        <v>450</v>
      </c>
      <c r="T1417" s="655"/>
      <c r="U1417" s="655"/>
      <c r="V1417" s="655">
        <v>2</v>
      </c>
      <c r="W1417" s="655"/>
      <c r="X1417" s="655">
        <v>3</v>
      </c>
      <c r="Y1417" s="610"/>
      <c r="Z1417" s="610">
        <v>2</v>
      </c>
      <c r="AA1417" s="610"/>
      <c r="AB1417" s="610" t="s">
        <v>16652</v>
      </c>
      <c r="AC1417" s="558" t="s">
        <v>224</v>
      </c>
      <c r="AD1417" s="525" t="s">
        <v>225</v>
      </c>
      <c r="AE1417" s="519" t="s">
        <v>1789</v>
      </c>
      <c r="AF1417" s="519" t="s">
        <v>1790</v>
      </c>
      <c r="AG1417" s="610" t="s">
        <v>1791</v>
      </c>
      <c r="AH1417" s="573" t="s">
        <v>2442</v>
      </c>
      <c r="AI1417" s="519" t="s">
        <v>5123</v>
      </c>
      <c r="AJ1417" s="526" t="s">
        <v>230</v>
      </c>
      <c r="AK1417" s="608" t="s">
        <v>58</v>
      </c>
      <c r="AL1417" s="527">
        <v>0.1</v>
      </c>
      <c r="AM1417" s="650">
        <v>3000</v>
      </c>
      <c r="AN1417" s="527">
        <v>0.62712328767123293</v>
      </c>
      <c r="AO1417" s="527">
        <v>0.19479452054794519</v>
      </c>
      <c r="AP1417" s="528">
        <v>0.82191780821917815</v>
      </c>
      <c r="AQ1417" s="656">
        <v>1.5678082191780822</v>
      </c>
      <c r="AR1417" s="656">
        <v>16.520986301369863</v>
      </c>
      <c r="AS1417" s="656">
        <v>18.088794520547946</v>
      </c>
      <c r="AT1417" s="657">
        <v>495.62958904109587</v>
      </c>
      <c r="AU1417" s="529" t="s">
        <v>231</v>
      </c>
      <c r="AV1417" s="658" t="s">
        <v>431</v>
      </c>
      <c r="AW1417" s="610" t="s">
        <v>232</v>
      </c>
      <c r="AX1417" s="610" t="s">
        <v>58</v>
      </c>
      <c r="AY1417" s="659"/>
      <c r="AZ1417" s="610" t="s">
        <v>234</v>
      </c>
      <c r="BA1417" s="532" t="s">
        <v>16438</v>
      </c>
      <c r="BB1417" s="586" t="s">
        <v>16455</v>
      </c>
      <c r="BC1417" s="571"/>
    </row>
    <row r="1418" spans="1:55" s="611" customFormat="1" ht="15" customHeight="1" x14ac:dyDescent="0.25">
      <c r="A1418" s="610">
        <v>2090</v>
      </c>
      <c r="B1418" s="557" t="s">
        <v>17088</v>
      </c>
      <c r="C1418" s="583"/>
      <c r="D1418" s="701">
        <v>2020</v>
      </c>
      <c r="E1418" s="610" t="s">
        <v>55</v>
      </c>
      <c r="F1418" s="610" t="s">
        <v>58</v>
      </c>
      <c r="G1418" s="519" t="s">
        <v>16439</v>
      </c>
      <c r="H1418" s="610" t="s">
        <v>16400</v>
      </c>
      <c r="I1418" s="610" t="s">
        <v>16401</v>
      </c>
      <c r="J1418" s="610"/>
      <c r="K1418" s="610" t="s">
        <v>219</v>
      </c>
      <c r="L1418" s="610" t="s">
        <v>220</v>
      </c>
      <c r="M1418" s="610" t="s">
        <v>221</v>
      </c>
      <c r="N1418" s="610" t="s">
        <v>222</v>
      </c>
      <c r="O1418" s="610" t="s">
        <v>221</v>
      </c>
      <c r="P1418" s="610" t="s">
        <v>222</v>
      </c>
      <c r="Q1418" s="653">
        <v>6</v>
      </c>
      <c r="R1418" s="653">
        <v>1.75</v>
      </c>
      <c r="S1418" s="654">
        <v>10.5</v>
      </c>
      <c r="T1418" s="655">
        <v>5</v>
      </c>
      <c r="U1418" s="655"/>
      <c r="V1418" s="655">
        <v>1</v>
      </c>
      <c r="W1418" s="655"/>
      <c r="X1418" s="655">
        <v>1</v>
      </c>
      <c r="Y1418" s="610"/>
      <c r="Z1418" s="610"/>
      <c r="AA1418" s="610"/>
      <c r="AB1418" s="610" t="s">
        <v>16652</v>
      </c>
      <c r="AC1418" s="519" t="s">
        <v>230</v>
      </c>
      <c r="AD1418" s="519" t="s">
        <v>230</v>
      </c>
      <c r="AE1418" s="519" t="s">
        <v>230</v>
      </c>
      <c r="AF1418" s="519" t="s">
        <v>230</v>
      </c>
      <c r="AG1418" s="519" t="s">
        <v>230</v>
      </c>
      <c r="AH1418" s="573" t="s">
        <v>1798</v>
      </c>
      <c r="AI1418" s="519" t="s">
        <v>5314</v>
      </c>
      <c r="AJ1418" s="526" t="s">
        <v>230</v>
      </c>
      <c r="AK1418" s="608" t="s">
        <v>58</v>
      </c>
      <c r="AL1418" s="651">
        <v>7.6300000000000007E-2</v>
      </c>
      <c r="AM1418" s="650">
        <v>2250</v>
      </c>
      <c r="AN1418" s="527">
        <v>0.4703424657534247</v>
      </c>
      <c r="AO1418" s="527">
        <v>0</v>
      </c>
      <c r="AP1418" s="528">
        <v>0.4703424657534247</v>
      </c>
      <c r="AQ1418" s="527">
        <v>4.9856301369863019</v>
      </c>
      <c r="AR1418" s="520">
        <v>0</v>
      </c>
      <c r="AS1418" s="527">
        <v>4.9856301369863019</v>
      </c>
      <c r="AT1418" s="527">
        <v>149.56890410958906</v>
      </c>
      <c r="AU1418" s="529" t="s">
        <v>231</v>
      </c>
      <c r="AV1418" s="530" t="s">
        <v>431</v>
      </c>
      <c r="AW1418" s="519" t="s">
        <v>232</v>
      </c>
      <c r="AX1418" s="573" t="s">
        <v>58</v>
      </c>
      <c r="AY1418" s="649" t="s">
        <v>5431</v>
      </c>
      <c r="AZ1418" s="519" t="s">
        <v>234</v>
      </c>
      <c r="BA1418" s="532" t="s">
        <v>16443</v>
      </c>
      <c r="BB1418" s="576" t="s">
        <v>16399</v>
      </c>
      <c r="BC1418" s="571"/>
    </row>
    <row r="1419" spans="1:55" s="76" customFormat="1" ht="15" customHeight="1" x14ac:dyDescent="0.25">
      <c r="A1419" s="171">
        <v>2091</v>
      </c>
      <c r="B1419" s="660"/>
      <c r="C1419" s="665"/>
      <c r="D1419" s="708" t="s">
        <v>17141</v>
      </c>
      <c r="E1419" s="171" t="s">
        <v>49</v>
      </c>
      <c r="F1419" s="171" t="s">
        <v>58</v>
      </c>
      <c r="G1419" s="179" t="s">
        <v>16696</v>
      </c>
      <c r="H1419" s="171" t="s">
        <v>16449</v>
      </c>
      <c r="I1419" s="171" t="s">
        <v>16450</v>
      </c>
      <c r="J1419" s="171"/>
      <c r="K1419" s="171" t="s">
        <v>219</v>
      </c>
      <c r="L1419" s="171" t="s">
        <v>16451</v>
      </c>
      <c r="M1419" s="171" t="s">
        <v>221</v>
      </c>
      <c r="N1419" s="171" t="s">
        <v>879</v>
      </c>
      <c r="O1419" s="171" t="s">
        <v>221</v>
      </c>
      <c r="P1419" s="171" t="s">
        <v>879</v>
      </c>
      <c r="Q1419" s="333">
        <v>3</v>
      </c>
      <c r="R1419" s="333">
        <v>1.75</v>
      </c>
      <c r="S1419" s="181">
        <v>5.25</v>
      </c>
      <c r="T1419" s="351">
        <v>1</v>
      </c>
      <c r="U1419" s="351"/>
      <c r="V1419" s="351">
        <v>1</v>
      </c>
      <c r="W1419" s="351"/>
      <c r="X1419" s="351"/>
      <c r="Y1419" s="171"/>
      <c r="Z1419" s="171"/>
      <c r="AA1419" s="171"/>
      <c r="AB1419" s="171" t="s">
        <v>16652</v>
      </c>
      <c r="AC1419" s="166" t="s">
        <v>230</v>
      </c>
      <c r="AD1419" s="166" t="s">
        <v>230</v>
      </c>
      <c r="AE1419" s="166" t="s">
        <v>230</v>
      </c>
      <c r="AF1419" s="166" t="s">
        <v>230</v>
      </c>
      <c r="AG1419" s="166" t="s">
        <v>230</v>
      </c>
      <c r="AH1419" s="171" t="s">
        <v>16452</v>
      </c>
      <c r="AI1419" s="171" t="s">
        <v>16453</v>
      </c>
      <c r="AJ1419" s="165" t="s">
        <v>230</v>
      </c>
      <c r="AK1419" s="171" t="s">
        <v>58</v>
      </c>
      <c r="AL1419" s="171">
        <v>0.1</v>
      </c>
      <c r="AM1419" s="171">
        <v>6000</v>
      </c>
      <c r="AN1419" s="175">
        <v>1.2542465753424659</v>
      </c>
      <c r="AO1419" s="175">
        <v>0.39</v>
      </c>
      <c r="AP1419" s="174">
        <v>1.644246575342466</v>
      </c>
      <c r="AQ1419" s="175">
        <v>1.2542465753424659</v>
      </c>
      <c r="AR1419" s="175">
        <v>0.39</v>
      </c>
      <c r="AS1419" s="174">
        <v>1.644246575342466</v>
      </c>
      <c r="AT1419" s="175">
        <v>49.327397260273983</v>
      </c>
      <c r="AU1419" s="193" t="s">
        <v>231</v>
      </c>
      <c r="AV1419" s="176" t="s">
        <v>431</v>
      </c>
      <c r="AW1419" s="171" t="s">
        <v>232</v>
      </c>
      <c r="AX1419" s="171" t="s">
        <v>58</v>
      </c>
      <c r="AY1419" s="177"/>
      <c r="AZ1419" s="171" t="s">
        <v>234</v>
      </c>
      <c r="BA1419" s="376" t="s">
        <v>16448</v>
      </c>
      <c r="BB1419" s="309"/>
      <c r="BC1419" s="85"/>
    </row>
    <row r="1420" spans="1:55" s="192" customFormat="1" ht="21" customHeight="1" x14ac:dyDescent="0.25">
      <c r="A1420" s="182">
        <v>2092</v>
      </c>
      <c r="B1420" s="555"/>
      <c r="C1420" s="581"/>
      <c r="D1420" s="700" t="s">
        <v>17141</v>
      </c>
      <c r="E1420" s="166" t="s">
        <v>49</v>
      </c>
      <c r="F1420" s="166" t="s">
        <v>59</v>
      </c>
      <c r="G1420" s="166" t="s">
        <v>16506</v>
      </c>
      <c r="H1420" s="166" t="s">
        <v>16503</v>
      </c>
      <c r="I1420" s="166" t="s">
        <v>16504</v>
      </c>
      <c r="J1420" s="166"/>
      <c r="K1420" s="166" t="s">
        <v>219</v>
      </c>
      <c r="L1420" s="166" t="s">
        <v>316</v>
      </c>
      <c r="M1420" s="166" t="s">
        <v>221</v>
      </c>
      <c r="N1420" s="171" t="s">
        <v>879</v>
      </c>
      <c r="O1420" s="171" t="s">
        <v>221</v>
      </c>
      <c r="P1420" s="171" t="s">
        <v>879</v>
      </c>
      <c r="Q1420" s="186">
        <v>9</v>
      </c>
      <c r="R1420" s="186">
        <v>1.75</v>
      </c>
      <c r="S1420" s="168">
        <v>15.75</v>
      </c>
      <c r="T1420" s="59">
        <v>8</v>
      </c>
      <c r="U1420" s="340"/>
      <c r="V1420" s="340">
        <v>2</v>
      </c>
      <c r="W1420" s="340"/>
      <c r="X1420" s="340">
        <v>0</v>
      </c>
      <c r="Y1420" s="183"/>
      <c r="Z1420" s="183">
        <v>2</v>
      </c>
      <c r="AA1420" s="183"/>
      <c r="AB1420" s="171" t="s">
        <v>16652</v>
      </c>
      <c r="AC1420" s="166" t="s">
        <v>230</v>
      </c>
      <c r="AD1420" s="166" t="s">
        <v>230</v>
      </c>
      <c r="AE1420" s="166" t="s">
        <v>230</v>
      </c>
      <c r="AF1420" s="166" t="s">
        <v>230</v>
      </c>
      <c r="AG1420" s="166" t="s">
        <v>230</v>
      </c>
      <c r="AH1420" s="166" t="s">
        <v>16505</v>
      </c>
      <c r="AI1420" s="166" t="s">
        <v>346</v>
      </c>
      <c r="AJ1420" s="165" t="s">
        <v>230</v>
      </c>
      <c r="AK1420" s="201" t="s">
        <v>337</v>
      </c>
      <c r="AL1420" s="167">
        <v>0.114</v>
      </c>
      <c r="AM1420" s="168">
        <v>18357.929</v>
      </c>
      <c r="AN1420" s="186">
        <v>4.3757255424657533</v>
      </c>
      <c r="AO1420" s="186">
        <v>1.357983789041096</v>
      </c>
      <c r="AP1420" s="187">
        <v>5.7337093315068497</v>
      </c>
      <c r="AQ1420" s="186">
        <v>13.491302136986301</v>
      </c>
      <c r="AR1420" s="186">
        <v>4.1869558356164385</v>
      </c>
      <c r="AS1420" s="186">
        <v>17.67825797260274</v>
      </c>
      <c r="AT1420" s="188">
        <v>530.34773917808218</v>
      </c>
      <c r="AU1420" s="189" t="s">
        <v>231</v>
      </c>
      <c r="AV1420" s="190" t="s">
        <v>114</v>
      </c>
      <c r="AW1420" s="166" t="s">
        <v>232</v>
      </c>
      <c r="AX1420" s="166" t="s">
        <v>59</v>
      </c>
      <c r="AY1420" s="191"/>
      <c r="AZ1420" s="166" t="s">
        <v>234</v>
      </c>
      <c r="BA1420" s="327" t="s">
        <v>16507</v>
      </c>
    </row>
    <row r="1421" spans="1:55" s="76" customFormat="1" ht="20.25" customHeight="1" x14ac:dyDescent="0.25">
      <c r="A1421" s="171">
        <v>2094</v>
      </c>
      <c r="B1421" s="660"/>
      <c r="C1421" s="665"/>
      <c r="D1421" s="708" t="s">
        <v>17141</v>
      </c>
      <c r="E1421" s="166" t="s">
        <v>53</v>
      </c>
      <c r="F1421" s="171" t="s">
        <v>790</v>
      </c>
      <c r="G1421" s="179" t="s">
        <v>16541</v>
      </c>
      <c r="H1421" s="171" t="s">
        <v>16542</v>
      </c>
      <c r="I1421" s="171" t="s">
        <v>16543</v>
      </c>
      <c r="J1421" s="171"/>
      <c r="K1421" s="171" t="s">
        <v>16544</v>
      </c>
      <c r="L1421" s="171" t="s">
        <v>16545</v>
      </c>
      <c r="M1421" s="171"/>
      <c r="N1421" s="171" t="s">
        <v>879</v>
      </c>
      <c r="O1421" s="171" t="s">
        <v>16546</v>
      </c>
      <c r="P1421" s="171" t="s">
        <v>879</v>
      </c>
      <c r="Q1421" s="333">
        <v>6</v>
      </c>
      <c r="R1421" s="333">
        <v>2</v>
      </c>
      <c r="S1421" s="181">
        <v>12</v>
      </c>
      <c r="T1421" s="351">
        <v>2</v>
      </c>
      <c r="U1421" s="351"/>
      <c r="V1421" s="351">
        <v>0</v>
      </c>
      <c r="W1421" s="351"/>
      <c r="X1421" s="351"/>
      <c r="Y1421" s="171">
        <v>1</v>
      </c>
      <c r="Z1421" s="171"/>
      <c r="AA1421" s="171"/>
      <c r="AB1421" s="166" t="s">
        <v>1509</v>
      </c>
      <c r="AC1421" s="166" t="s">
        <v>9533</v>
      </c>
      <c r="AD1421" s="203" t="s">
        <v>16535</v>
      </c>
      <c r="AE1421" s="166" t="s">
        <v>6011</v>
      </c>
      <c r="AF1421" s="166" t="s">
        <v>16536</v>
      </c>
      <c r="AG1421" s="166" t="s">
        <v>16537</v>
      </c>
      <c r="AH1421" s="166" t="s">
        <v>9531</v>
      </c>
      <c r="AI1421" s="166" t="s">
        <v>16547</v>
      </c>
      <c r="AJ1421" s="165" t="s">
        <v>16538</v>
      </c>
      <c r="AK1421" s="203" t="s">
        <v>790</v>
      </c>
      <c r="AL1421" s="186">
        <v>0.76</v>
      </c>
      <c r="AM1421" s="223">
        <v>81</v>
      </c>
      <c r="AN1421" s="167">
        <v>0.16865753424657534</v>
      </c>
      <c r="AO1421" s="186">
        <v>0</v>
      </c>
      <c r="AP1421" s="187">
        <v>0.16865753424657534</v>
      </c>
      <c r="AQ1421" s="167">
        <v>0.16865753424657534</v>
      </c>
      <c r="AR1421" s="186">
        <v>0</v>
      </c>
      <c r="AS1421" s="167">
        <v>0.16865753424657534</v>
      </c>
      <c r="AT1421" s="186">
        <v>5.05972602739726</v>
      </c>
      <c r="AU1421" s="193" t="s">
        <v>231</v>
      </c>
      <c r="AV1421" s="194" t="s">
        <v>114</v>
      </c>
      <c r="AW1421" s="166" t="s">
        <v>325</v>
      </c>
      <c r="AX1421" s="166" t="s">
        <v>1509</v>
      </c>
      <c r="AY1421" s="195"/>
      <c r="AZ1421" s="166" t="s">
        <v>234</v>
      </c>
      <c r="BA1421" s="327" t="s">
        <v>16548</v>
      </c>
      <c r="BB1421" s="179"/>
      <c r="BC1421" s="85"/>
    </row>
  </sheetData>
  <autoFilter ref="A7:BD1421"/>
  <mergeCells count="43">
    <mergeCell ref="AT4:AT6"/>
    <mergeCell ref="N5:N6"/>
    <mergeCell ref="O5:O6"/>
    <mergeCell ref="P5:P6"/>
    <mergeCell ref="Q5:Q6"/>
    <mergeCell ref="AH5:AH6"/>
    <mergeCell ref="AJ5:AJ6"/>
    <mergeCell ref="AK5:AK6"/>
    <mergeCell ref="AL5:AL6"/>
    <mergeCell ref="AM5:AM6"/>
    <mergeCell ref="AN5:AP5"/>
    <mergeCell ref="G3:AG3"/>
    <mergeCell ref="G4:I4"/>
    <mergeCell ref="K4:AA4"/>
    <mergeCell ref="AH4:AP4"/>
    <mergeCell ref="AQ4:AS5"/>
    <mergeCell ref="AI5:AI6"/>
    <mergeCell ref="R5:R6"/>
    <mergeCell ref="S5:S6"/>
    <mergeCell ref="T5:X5"/>
    <mergeCell ref="Y5:AA5"/>
    <mergeCell ref="AB5:AB6"/>
    <mergeCell ref="AC5:AC6"/>
    <mergeCell ref="AD5:AD6"/>
    <mergeCell ref="AE5:AE6"/>
    <mergeCell ref="AF5:AF6"/>
    <mergeCell ref="AG5:AG6"/>
    <mergeCell ref="BA4:BA6"/>
    <mergeCell ref="A5:A6"/>
    <mergeCell ref="E5:E6"/>
    <mergeCell ref="F5:F6"/>
    <mergeCell ref="G5:G6"/>
    <mergeCell ref="H5:I6"/>
    <mergeCell ref="J5:J6"/>
    <mergeCell ref="K5:K6"/>
    <mergeCell ref="L5:L6"/>
    <mergeCell ref="M5:M6"/>
    <mergeCell ref="AU4:AU6"/>
    <mergeCell ref="AV4:AV6"/>
    <mergeCell ref="AW4:AW6"/>
    <mergeCell ref="AX4:AX6"/>
    <mergeCell ref="AY4:AY6"/>
    <mergeCell ref="AZ4:AZ6"/>
  </mergeCells>
  <hyperlinks>
    <hyperlink ref="AG355" r:id="rId1"/>
    <hyperlink ref="AF422" r:id="rId2" display="mbu.khs@mail.ru"/>
    <hyperlink ref="AG467" r:id="rId3"/>
    <hyperlink ref="AG474" r:id="rId4"/>
    <hyperlink ref="AG475" r:id="rId5"/>
    <hyperlink ref="AG659" r:id="rId6"/>
    <hyperlink ref="AG688" r:id="rId7"/>
    <hyperlink ref="AG706" r:id="rId8"/>
    <hyperlink ref="AC912" r:id="rId9" tooltip="СНТ &quot;РУБИН-1&quot;" display="https://egrul.nalog.ru/index.html"/>
    <hyperlink ref="AG731" r:id="rId10"/>
    <hyperlink ref="AG873" r:id="rId11"/>
    <hyperlink ref="AG717" r:id="rId12"/>
    <hyperlink ref="AE1043" r:id="rId13" display="https://2gis.ru/moscow/geo/4504235306663563"/>
    <hyperlink ref="AF1397" r:id="rId14" display="tel:8(905)790-79-45"/>
    <hyperlink ref="AF1401" r:id="rId15" display="tel:+7 (926) 843-20-64"/>
    <hyperlink ref="AG1408" r:id="rId16"/>
    <hyperlink ref="AG1409" r:id="rId17"/>
    <hyperlink ref="AG1413" r:id="rId18"/>
    <hyperlink ref="AG1414" r:id="rId19"/>
    <hyperlink ref="AG1415" r:id="rId20"/>
    <hyperlink ref="AG1416" r:id="rId21"/>
  </hyperlinks>
  <pageMargins left="0.7" right="0.7" top="0.75" bottom="0.75" header="0.3" footer="0.3"/>
  <pageSetup paperSize="9" orientation="portrait"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Диаграммы</vt:lpstr>
      </vt:variant>
      <vt:variant>
        <vt:i4>1</vt:i4>
      </vt:variant>
    </vt:vector>
  </HeadingPairs>
  <TitlesOfParts>
    <vt:vector size="4" baseType="lpstr">
      <vt:lpstr>Реестр</vt:lpstr>
      <vt:lpstr>Лист1</vt:lpstr>
      <vt:lpstr>Для ДК</vt:lpstr>
      <vt:lpstr>Диаграмма1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2023-01-10T06:31:34Z</dcterms:modified>
</cp:coreProperties>
</file>